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-15" yWindow="-15" windowWidth="28830" windowHeight="6405" tabRatio="894"/>
  </bookViews>
  <sheets>
    <sheet name="Changes" sheetId="48" r:id="rId1"/>
    <sheet name="ITMA Form Data" sheetId="34" r:id="rId2"/>
    <sheet name="Trade Price Summary" sheetId="18" r:id="rId3"/>
    <sheet name="Trade Comparison to UK £" sheetId="36" r:id="rId4"/>
    <sheet name="Trade Comparison to US $" sheetId="47" r:id="rId5"/>
    <sheet name="Margins Summary" sheetId="35" r:id="rId6"/>
    <sheet name="Std Cst" sheetId="17" r:id="rId7"/>
    <sheet name="US Trade" sheetId="31" r:id="rId8"/>
    <sheet name="UK Prices" sheetId="1" r:id="rId9"/>
    <sheet name="IRISH Pricing" sheetId="46" r:id="rId10"/>
    <sheet name="€uro Prices" sheetId="6" r:id="rId11"/>
    <sheet name="SFr Prices" sheetId="33" r:id="rId12"/>
    <sheet name="SEK Prices" sheetId="5" r:id="rId13"/>
    <sheet name="NKr Prices" sheetId="40" r:id="rId14"/>
    <sheet name="DKr Prices" sheetId="32" r:id="rId15"/>
    <sheet name="S Africa Prices" sheetId="19" r:id="rId16"/>
    <sheet name="Distributor Prices" sheetId="16" r:id="rId17"/>
    <sheet name="Contract Prices Summary" sheetId="42" r:id="rId18"/>
    <sheet name="Contract Price Discounts" sheetId="43" r:id="rId19"/>
    <sheet name="Sports Direct" sheetId="25" r:id="rId20"/>
    <sheet name="American Golf" sheetId="30" r:id="rId21"/>
    <sheet name="Crown Sports" sheetId="29" r:id="rId22"/>
    <sheet name="McGuirks Sterling" sheetId="21" r:id="rId23"/>
    <sheet name="McLelland" sheetId="26" r:id="rId24"/>
    <sheet name="The Club Company" sheetId="24" r:id="rId25"/>
    <sheet name="Marriott" sheetId="27" r:id="rId26"/>
    <sheet name="Burhill" sheetId="38" r:id="rId27"/>
    <sheet name="Data" sheetId="14" r:id="rId28"/>
  </sheets>
  <externalReferences>
    <externalReference r:id="rId29"/>
  </externalReferences>
  <definedNames>
    <definedName name="CurYr">Data!$E$4</definedName>
    <definedName name="LstYr">Data!$E$6</definedName>
    <definedName name="NxtYr">Data!$E$5</definedName>
    <definedName name="_xlnm.Print_Area" localSheetId="10">'€uro Prices'!$A$2:$AF$124</definedName>
    <definedName name="_xlnm.Print_Area" localSheetId="12">'SEK Prices'!$A$1:$L$124</definedName>
    <definedName name="_xlnm.Print_Area" localSheetId="6">'Std Cst'!$D$2:$V$6</definedName>
    <definedName name="_xlnm.Print_Area" localSheetId="8">'UK Prices'!$A$2:$D$124</definedName>
    <definedName name="_xlnm.Print_Titles" localSheetId="2">'Trade Price Summary'!$1:$6</definedName>
  </definedNames>
  <calcPr calcId="1456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24" i="21" l="1"/>
  <c r="E123" i="21"/>
  <c r="E122" i="21"/>
  <c r="E121" i="21"/>
  <c r="E120" i="21"/>
  <c r="E119" i="21"/>
  <c r="E118" i="21"/>
  <c r="E117" i="21"/>
  <c r="E116" i="21"/>
  <c r="E114" i="21"/>
  <c r="E113" i="21"/>
  <c r="E111" i="21"/>
  <c r="E110" i="21"/>
  <c r="E109" i="21"/>
  <c r="E108" i="21"/>
  <c r="E107" i="21"/>
  <c r="E106" i="21"/>
  <c r="E105" i="21"/>
  <c r="E104" i="21"/>
  <c r="E103" i="21"/>
  <c r="E102" i="21"/>
  <c r="E100" i="21"/>
  <c r="E99" i="21"/>
  <c r="E98" i="21"/>
  <c r="E97" i="21"/>
  <c r="E96" i="21"/>
  <c r="E95" i="21"/>
  <c r="E94" i="21"/>
  <c r="E91" i="21"/>
  <c r="E90" i="21"/>
  <c r="E89" i="21"/>
  <c r="E88" i="21"/>
  <c r="E87" i="21"/>
  <c r="E86" i="21"/>
  <c r="E85" i="21"/>
  <c r="E84" i="21"/>
  <c r="E83" i="21"/>
  <c r="E82" i="21"/>
  <c r="E80" i="21"/>
  <c r="E79" i="21"/>
  <c r="E78" i="21"/>
  <c r="E77" i="21"/>
  <c r="E76" i="21"/>
  <c r="E75" i="21"/>
  <c r="E74" i="21"/>
  <c r="E73" i="21"/>
  <c r="E72" i="21"/>
  <c r="E71" i="21"/>
  <c r="E70" i="21"/>
  <c r="E69" i="21"/>
  <c r="E68" i="21"/>
  <c r="E67" i="21"/>
  <c r="E66" i="21"/>
  <c r="E65" i="21"/>
  <c r="E64" i="21"/>
  <c r="E63" i="21"/>
  <c r="E62" i="21"/>
  <c r="E61" i="21"/>
  <c r="E60" i="21"/>
  <c r="E59" i="21"/>
  <c r="E58" i="21"/>
  <c r="E57" i="21"/>
  <c r="E56" i="21"/>
  <c r="E55" i="21"/>
  <c r="E54" i="21"/>
  <c r="E53" i="21"/>
  <c r="E52" i="21"/>
  <c r="E51" i="21"/>
  <c r="E50" i="21"/>
  <c r="E49" i="21"/>
  <c r="E48" i="21"/>
  <c r="E47" i="21"/>
  <c r="E46" i="21"/>
  <c r="E45" i="21"/>
  <c r="E44" i="21"/>
  <c r="E43" i="21"/>
  <c r="E42" i="21"/>
  <c r="E41" i="21"/>
  <c r="E40" i="21"/>
  <c r="E39" i="21"/>
  <c r="E38" i="21"/>
  <c r="E32" i="21"/>
  <c r="E31" i="21"/>
  <c r="E30" i="21"/>
  <c r="E29" i="21"/>
  <c r="E28" i="21"/>
  <c r="E27" i="21"/>
  <c r="E26" i="21"/>
  <c r="E25" i="21"/>
  <c r="E24" i="21"/>
  <c r="E23" i="21"/>
  <c r="E22" i="21"/>
  <c r="E21" i="21"/>
  <c r="E20" i="21"/>
  <c r="E19" i="21"/>
  <c r="E18" i="21"/>
  <c r="E17" i="21"/>
  <c r="E14" i="21"/>
  <c r="E13" i="21"/>
  <c r="E11" i="21"/>
  <c r="A106" i="38" l="1"/>
  <c r="A106" i="27"/>
  <c r="A106" i="24"/>
  <c r="A106" i="26"/>
  <c r="A106" i="21"/>
  <c r="A106" i="29"/>
  <c r="A106" i="30"/>
  <c r="A106" i="25"/>
  <c r="A106" i="43"/>
  <c r="A106" i="42"/>
  <c r="A106" i="16"/>
  <c r="A106" i="19"/>
  <c r="A106" i="32"/>
  <c r="A106" i="40"/>
  <c r="A106" i="5"/>
  <c r="A106" i="33"/>
  <c r="A106" i="6"/>
  <c r="A106" i="46"/>
  <c r="A106" i="1"/>
  <c r="A106" i="31"/>
  <c r="A106" i="17"/>
  <c r="A106" i="35"/>
  <c r="A106" i="47"/>
  <c r="A106" i="36"/>
  <c r="A106" i="18"/>
  <c r="AQ106" i="18"/>
  <c r="AS106" i="18" s="1"/>
  <c r="AT106" i="18" s="1"/>
  <c r="AF106" i="18"/>
  <c r="AD106" i="18"/>
  <c r="AC106" i="18"/>
  <c r="AB106" i="18"/>
  <c r="Y106" i="18"/>
  <c r="V106" i="18"/>
  <c r="S106" i="18"/>
  <c r="P106" i="18"/>
  <c r="M106" i="18"/>
  <c r="I106" i="18"/>
  <c r="E106" i="36" s="1"/>
  <c r="F106" i="18"/>
  <c r="C106" i="18"/>
  <c r="B106" i="18"/>
  <c r="C106" i="36"/>
  <c r="B106" i="36"/>
  <c r="E106" i="47"/>
  <c r="C106" i="47"/>
  <c r="B106" i="47"/>
  <c r="U106" i="35"/>
  <c r="S106" i="35"/>
  <c r="Q106" i="35"/>
  <c r="O106" i="35"/>
  <c r="M106" i="35"/>
  <c r="J106" i="35"/>
  <c r="H106" i="35"/>
  <c r="F106" i="35"/>
  <c r="C106" i="35"/>
  <c r="B106" i="35"/>
  <c r="BQ106" i="17"/>
  <c r="BG106" i="17"/>
  <c r="L106" i="17"/>
  <c r="M106" i="17" s="1"/>
  <c r="O106" i="17" s="1"/>
  <c r="F106" i="17"/>
  <c r="E106" i="31" s="1"/>
  <c r="C106" i="17"/>
  <c r="B106" i="17"/>
  <c r="F106" i="31"/>
  <c r="C106" i="31"/>
  <c r="B106" i="31"/>
  <c r="AJ106" i="1"/>
  <c r="AF106" i="1"/>
  <c r="O106" i="1"/>
  <c r="AL106" i="1" s="1"/>
  <c r="D106" i="1"/>
  <c r="D106" i="40" s="1"/>
  <c r="C106" i="1"/>
  <c r="B106" i="1"/>
  <c r="AH106" i="46"/>
  <c r="L106" i="46"/>
  <c r="F106" i="21" s="1"/>
  <c r="C106" i="46"/>
  <c r="B106" i="46"/>
  <c r="AY106" i="6"/>
  <c r="AX106" i="6"/>
  <c r="AU106" i="6"/>
  <c r="AJ106" i="34" s="1"/>
  <c r="C106" i="6"/>
  <c r="B106" i="6"/>
  <c r="D106" i="33"/>
  <c r="C106" i="33"/>
  <c r="B106" i="33"/>
  <c r="C106" i="5"/>
  <c r="B106" i="5"/>
  <c r="C106" i="40"/>
  <c r="B106" i="40"/>
  <c r="C106" i="32"/>
  <c r="B106" i="32"/>
  <c r="C106" i="19"/>
  <c r="B106" i="19"/>
  <c r="X106" i="16"/>
  <c r="T106" i="34" s="1"/>
  <c r="H106" i="16"/>
  <c r="O106" i="16" s="1"/>
  <c r="C106" i="16"/>
  <c r="B106" i="16"/>
  <c r="C106" i="42"/>
  <c r="B106" i="42"/>
  <c r="D106" i="43"/>
  <c r="C106" i="43"/>
  <c r="B106" i="43"/>
  <c r="G106" i="25"/>
  <c r="E106" i="43" s="1"/>
  <c r="E106" i="25"/>
  <c r="F106" i="25" s="1"/>
  <c r="C106" i="25"/>
  <c r="B106" i="25"/>
  <c r="G106" i="30"/>
  <c r="F106" i="43" s="1"/>
  <c r="E106" i="30"/>
  <c r="F106" i="30" s="1"/>
  <c r="C106" i="30"/>
  <c r="B106" i="30"/>
  <c r="G106" i="29"/>
  <c r="G106" i="43" s="1"/>
  <c r="E106" i="29"/>
  <c r="F106" i="29" s="1"/>
  <c r="C106" i="29"/>
  <c r="B106" i="29"/>
  <c r="G106" i="21"/>
  <c r="H106" i="43" s="1"/>
  <c r="C106" i="21"/>
  <c r="B106" i="21"/>
  <c r="G106" i="26"/>
  <c r="I106" i="43" s="1"/>
  <c r="E106" i="26"/>
  <c r="F106" i="26" s="1"/>
  <c r="C106" i="26"/>
  <c r="B106" i="26"/>
  <c r="G106" i="24"/>
  <c r="J106" i="43" s="1"/>
  <c r="E106" i="24"/>
  <c r="F106" i="24" s="1"/>
  <c r="C106" i="24"/>
  <c r="B106" i="24"/>
  <c r="G106" i="27"/>
  <c r="K106" i="43" s="1"/>
  <c r="E106" i="27"/>
  <c r="F106" i="27" s="1"/>
  <c r="C106" i="27"/>
  <c r="B106" i="27"/>
  <c r="G106" i="38"/>
  <c r="L106" i="43" s="1"/>
  <c r="E106" i="38"/>
  <c r="F106" i="38" s="1"/>
  <c r="C106" i="38"/>
  <c r="B106" i="38"/>
  <c r="AQ106" i="34"/>
  <c r="AP106" i="34"/>
  <c r="AO106" i="34"/>
  <c r="AN106" i="34"/>
  <c r="AM106" i="34"/>
  <c r="AL106" i="34"/>
  <c r="AK106" i="34"/>
  <c r="AI106" i="34"/>
  <c r="R106" i="34"/>
  <c r="Q106" i="34"/>
  <c r="P106" i="34"/>
  <c r="O106" i="34"/>
  <c r="N106" i="34"/>
  <c r="M106" i="34"/>
  <c r="L106" i="34"/>
  <c r="J106" i="34"/>
  <c r="I106" i="34"/>
  <c r="F106" i="34"/>
  <c r="AQ57" i="18"/>
  <c r="AS57" i="18" s="1"/>
  <c r="AT57" i="18" s="1"/>
  <c r="AF57" i="18"/>
  <c r="AD57" i="18"/>
  <c r="AC57" i="18"/>
  <c r="AB57" i="18"/>
  <c r="Y57" i="18"/>
  <c r="V57" i="18"/>
  <c r="S57" i="18"/>
  <c r="U57" i="18" s="1"/>
  <c r="P57" i="18"/>
  <c r="M57" i="18"/>
  <c r="I57" i="18"/>
  <c r="E57" i="36" s="1"/>
  <c r="F57" i="18"/>
  <c r="C57" i="18"/>
  <c r="B57" i="18"/>
  <c r="A57" i="18"/>
  <c r="C57" i="36"/>
  <c r="B57" i="36"/>
  <c r="A57" i="36"/>
  <c r="E57" i="47"/>
  <c r="C57" i="47"/>
  <c r="B57" i="47"/>
  <c r="A57" i="47"/>
  <c r="U57" i="35"/>
  <c r="S57" i="35"/>
  <c r="Q57" i="35"/>
  <c r="O57" i="35"/>
  <c r="M57" i="35"/>
  <c r="J57" i="35"/>
  <c r="H57" i="35"/>
  <c r="F57" i="35"/>
  <c r="C57" i="35"/>
  <c r="B57" i="35"/>
  <c r="A57" i="35"/>
  <c r="BQ57" i="17"/>
  <c r="BG57" i="17"/>
  <c r="L57" i="17"/>
  <c r="M57" i="17" s="1"/>
  <c r="F57" i="17"/>
  <c r="E57" i="31" s="1"/>
  <c r="C57" i="17"/>
  <c r="B57" i="17"/>
  <c r="A57" i="17"/>
  <c r="F57" i="31"/>
  <c r="C57" i="31"/>
  <c r="B57" i="31"/>
  <c r="A57" i="31"/>
  <c r="AJ57" i="1"/>
  <c r="AF57" i="1"/>
  <c r="O57" i="1"/>
  <c r="AL57" i="1" s="1"/>
  <c r="D57" i="1"/>
  <c r="D57" i="19" s="1"/>
  <c r="C57" i="1"/>
  <c r="B57" i="1"/>
  <c r="A57" i="1"/>
  <c r="AH57" i="46"/>
  <c r="L57" i="46"/>
  <c r="AL57" i="46" s="1"/>
  <c r="AZ57" i="6" s="1"/>
  <c r="C57" i="46"/>
  <c r="B57" i="46"/>
  <c r="A57" i="46"/>
  <c r="AY57" i="6"/>
  <c r="AX57" i="6"/>
  <c r="AU57" i="6"/>
  <c r="AJ57" i="34" s="1"/>
  <c r="C57" i="6"/>
  <c r="B57" i="6"/>
  <c r="A57" i="6"/>
  <c r="C57" i="33"/>
  <c r="B57" i="33"/>
  <c r="A57" i="33"/>
  <c r="C57" i="5"/>
  <c r="B57" i="5"/>
  <c r="A57" i="5"/>
  <c r="C57" i="40"/>
  <c r="B57" i="40"/>
  <c r="A57" i="40"/>
  <c r="C57" i="32"/>
  <c r="B57" i="32"/>
  <c r="A57" i="32"/>
  <c r="C57" i="19"/>
  <c r="B57" i="19"/>
  <c r="A57" i="19"/>
  <c r="X57" i="16"/>
  <c r="T57" i="34" s="1"/>
  <c r="H57" i="16"/>
  <c r="O57" i="16" s="1"/>
  <c r="C57" i="16"/>
  <c r="B57" i="16"/>
  <c r="A57" i="16"/>
  <c r="C57" i="42"/>
  <c r="B57" i="42"/>
  <c r="A57" i="42"/>
  <c r="D57" i="43"/>
  <c r="C57" i="43"/>
  <c r="B57" i="43"/>
  <c r="A57" i="43"/>
  <c r="G57" i="25"/>
  <c r="E57" i="43" s="1"/>
  <c r="E57" i="25"/>
  <c r="F57" i="25" s="1"/>
  <c r="E57" i="42" s="1"/>
  <c r="AA57" i="34" s="1"/>
  <c r="C57" i="25"/>
  <c r="B57" i="25"/>
  <c r="A57" i="25"/>
  <c r="G57" i="30"/>
  <c r="F57" i="43" s="1"/>
  <c r="E57" i="30"/>
  <c r="F57" i="30" s="1"/>
  <c r="C57" i="30"/>
  <c r="B57" i="30"/>
  <c r="A57" i="30"/>
  <c r="G57" i="29"/>
  <c r="G57" i="43" s="1"/>
  <c r="E57" i="29"/>
  <c r="F57" i="29" s="1"/>
  <c r="C57" i="29"/>
  <c r="B57" i="29"/>
  <c r="A57" i="29"/>
  <c r="G57" i="21"/>
  <c r="H57" i="43" s="1"/>
  <c r="C57" i="21"/>
  <c r="B57" i="21"/>
  <c r="A57" i="21"/>
  <c r="G57" i="26"/>
  <c r="I57" i="43" s="1"/>
  <c r="E57" i="26"/>
  <c r="F57" i="26" s="1"/>
  <c r="C57" i="26"/>
  <c r="B57" i="26"/>
  <c r="A57" i="26"/>
  <c r="G57" i="24"/>
  <c r="J57" i="43" s="1"/>
  <c r="E57" i="24"/>
  <c r="F57" i="24" s="1"/>
  <c r="C57" i="24"/>
  <c r="B57" i="24"/>
  <c r="A57" i="24"/>
  <c r="G57" i="27"/>
  <c r="K57" i="43" s="1"/>
  <c r="E57" i="27"/>
  <c r="F57" i="27" s="1"/>
  <c r="C57" i="27"/>
  <c r="B57" i="27"/>
  <c r="A57" i="27"/>
  <c r="G57" i="38"/>
  <c r="L57" i="43" s="1"/>
  <c r="E57" i="38"/>
  <c r="F57" i="38" s="1"/>
  <c r="C57" i="38"/>
  <c r="B57" i="38"/>
  <c r="A57" i="38"/>
  <c r="AQ57" i="34"/>
  <c r="AP57" i="34"/>
  <c r="AO57" i="34"/>
  <c r="AN57" i="34"/>
  <c r="AM57" i="34"/>
  <c r="AL57" i="34"/>
  <c r="AK57" i="34"/>
  <c r="AI57" i="34"/>
  <c r="R57" i="34"/>
  <c r="Q57" i="34"/>
  <c r="P57" i="34"/>
  <c r="O57" i="34"/>
  <c r="N57" i="34"/>
  <c r="M57" i="34"/>
  <c r="L57" i="34"/>
  <c r="J57" i="34"/>
  <c r="I57" i="34"/>
  <c r="F57" i="34"/>
  <c r="O106" i="18" l="1"/>
  <c r="U106" i="18"/>
  <c r="D57" i="33"/>
  <c r="D57" i="6"/>
  <c r="AA57" i="18"/>
  <c r="O57" i="18"/>
  <c r="AA106" i="18"/>
  <c r="F57" i="21"/>
  <c r="AD57" i="34" s="1"/>
  <c r="AI106" i="46"/>
  <c r="X106" i="18"/>
  <c r="AV106" i="18"/>
  <c r="AW106" i="18" s="1"/>
  <c r="K106" i="18"/>
  <c r="R106" i="18"/>
  <c r="D106" i="19"/>
  <c r="D106" i="6"/>
  <c r="K106" i="42"/>
  <c r="AG106" i="34" s="1"/>
  <c r="G106" i="42"/>
  <c r="AC106" i="34" s="1"/>
  <c r="J106" i="42"/>
  <c r="AF106" i="34" s="1"/>
  <c r="F106" i="42"/>
  <c r="AB106" i="34" s="1"/>
  <c r="I106" i="42"/>
  <c r="AE106" i="34" s="1"/>
  <c r="E106" i="42"/>
  <c r="AA106" i="34" s="1"/>
  <c r="Q106" i="16"/>
  <c r="S106" i="34"/>
  <c r="AS106" i="17"/>
  <c r="AG106" i="17"/>
  <c r="U106" i="17"/>
  <c r="AA106" i="17"/>
  <c r="I106" i="21" s="1"/>
  <c r="BE106" i="17"/>
  <c r="AM106" i="17"/>
  <c r="L106" i="42"/>
  <c r="AH106" i="34" s="1"/>
  <c r="AD106" i="34"/>
  <c r="H106" i="42"/>
  <c r="AL106" i="46"/>
  <c r="AZ106" i="6" s="1"/>
  <c r="BF106" i="17"/>
  <c r="D106" i="36"/>
  <c r="D106" i="17"/>
  <c r="K106" i="34"/>
  <c r="D106" i="38"/>
  <c r="D106" i="27"/>
  <c r="D106" i="24"/>
  <c r="D106" i="26"/>
  <c r="D106" i="21"/>
  <c r="D106" i="29"/>
  <c r="D106" i="30"/>
  <c r="D106" i="25"/>
  <c r="D106" i="42"/>
  <c r="D106" i="16"/>
  <c r="D106" i="32"/>
  <c r="D106" i="46"/>
  <c r="AJ106" i="46"/>
  <c r="D106" i="31"/>
  <c r="D106" i="35"/>
  <c r="D106" i="47"/>
  <c r="D106" i="18"/>
  <c r="D106" i="5"/>
  <c r="K57" i="18"/>
  <c r="R57" i="18"/>
  <c r="AI57" i="46"/>
  <c r="X57" i="18"/>
  <c r="AV57" i="18"/>
  <c r="AW57" i="18" s="1"/>
  <c r="O57" i="17"/>
  <c r="Q57" i="16" s="1"/>
  <c r="BF57" i="17"/>
  <c r="G57" i="42"/>
  <c r="AC57" i="34" s="1"/>
  <c r="S57" i="34"/>
  <c r="J57" i="42"/>
  <c r="AF57" i="34" s="1"/>
  <c r="F57" i="42"/>
  <c r="AB57" i="34" s="1"/>
  <c r="AJ57" i="46"/>
  <c r="K57" i="34"/>
  <c r="L57" i="42"/>
  <c r="AH57" i="34" s="1"/>
  <c r="K57" i="42"/>
  <c r="AG57" i="34" s="1"/>
  <c r="I57" i="42"/>
  <c r="AE57" i="34" s="1"/>
  <c r="D57" i="40"/>
  <c r="D57" i="18"/>
  <c r="D57" i="47"/>
  <c r="D57" i="35"/>
  <c r="D57" i="31"/>
  <c r="D57" i="46"/>
  <c r="D57" i="32"/>
  <c r="D57" i="16"/>
  <c r="D57" i="42"/>
  <c r="D57" i="25"/>
  <c r="D57" i="30"/>
  <c r="D57" i="29"/>
  <c r="D57" i="21"/>
  <c r="D57" i="26"/>
  <c r="D57" i="24"/>
  <c r="D57" i="27"/>
  <c r="D57" i="38"/>
  <c r="D57" i="17"/>
  <c r="D57" i="5"/>
  <c r="D57" i="36"/>
  <c r="J37" i="17"/>
  <c r="J36" i="17"/>
  <c r="J35" i="17"/>
  <c r="J34" i="17"/>
  <c r="H57" i="42" l="1"/>
  <c r="Q106" i="1"/>
  <c r="Z106" i="34"/>
  <c r="V106" i="34"/>
  <c r="AG106" i="18"/>
  <c r="U106" i="34"/>
  <c r="V106" i="17"/>
  <c r="W106" i="34"/>
  <c r="Y106" i="34"/>
  <c r="X106" i="34"/>
  <c r="H106" i="34"/>
  <c r="I106" i="26"/>
  <c r="I106" i="24"/>
  <c r="AN106" i="17"/>
  <c r="AJ106" i="18"/>
  <c r="P106" i="32"/>
  <c r="P106" i="5"/>
  <c r="AI106" i="18"/>
  <c r="AH106" i="17"/>
  <c r="I106" i="25"/>
  <c r="I106" i="30"/>
  <c r="I106" i="29"/>
  <c r="BI106" i="17"/>
  <c r="BC106" i="17" s="1"/>
  <c r="AZ106" i="17" s="1"/>
  <c r="AT106" i="17"/>
  <c r="Q106" i="40"/>
  <c r="I106" i="38"/>
  <c r="AH106" i="18"/>
  <c r="Q106" i="46"/>
  <c r="Z106" i="16"/>
  <c r="AB106" i="17"/>
  <c r="R106" i="46" s="1"/>
  <c r="P106" i="6"/>
  <c r="I106" i="27"/>
  <c r="AS57" i="17"/>
  <c r="AG57" i="17"/>
  <c r="U57" i="17"/>
  <c r="AA57" i="17"/>
  <c r="BE57" i="17"/>
  <c r="AM57" i="17"/>
  <c r="BN37" i="17"/>
  <c r="BN36" i="17"/>
  <c r="BN35" i="17"/>
  <c r="BN34" i="17"/>
  <c r="AG106" i="40" l="1"/>
  <c r="Y106" i="40"/>
  <c r="W106" i="1"/>
  <c r="E106" i="35" s="1"/>
  <c r="AC106" i="1"/>
  <c r="L106" i="35" s="1"/>
  <c r="AE106" i="46"/>
  <c r="X106" i="46"/>
  <c r="W106" i="5"/>
  <c r="P106" i="35" s="1"/>
  <c r="AD106" i="5"/>
  <c r="W106" i="6"/>
  <c r="G106" i="35" s="1"/>
  <c r="AD106" i="6"/>
  <c r="N106" i="35" s="1"/>
  <c r="K106" i="19"/>
  <c r="AK106" i="18"/>
  <c r="BA106" i="17"/>
  <c r="AD106" i="32"/>
  <c r="W106" i="32"/>
  <c r="R106" i="35" s="1"/>
  <c r="BI57" i="17"/>
  <c r="BC57" i="17" s="1"/>
  <c r="AZ57" i="17" s="1"/>
  <c r="AH57" i="18"/>
  <c r="AB57" i="17"/>
  <c r="R57" i="46" s="1"/>
  <c r="Q57" i="46"/>
  <c r="P57" i="6"/>
  <c r="Z57" i="16"/>
  <c r="I57" i="21"/>
  <c r="Q57" i="1"/>
  <c r="AG57" i="18"/>
  <c r="V57" i="17"/>
  <c r="W57" i="34"/>
  <c r="Z57" i="34"/>
  <c r="V57" i="34"/>
  <c r="Y57" i="34"/>
  <c r="U57" i="34"/>
  <c r="H57" i="34"/>
  <c r="X57" i="34"/>
  <c r="I57" i="26"/>
  <c r="I57" i="29"/>
  <c r="I57" i="24"/>
  <c r="I57" i="25"/>
  <c r="I57" i="27"/>
  <c r="I57" i="30"/>
  <c r="I57" i="38"/>
  <c r="AN57" i="17"/>
  <c r="AJ57" i="18"/>
  <c r="P57" i="32"/>
  <c r="P57" i="5"/>
  <c r="AI57" i="18"/>
  <c r="AH57" i="17"/>
  <c r="AT57" i="17"/>
  <c r="Q57" i="40"/>
  <c r="M42" i="40"/>
  <c r="AY42" i="6"/>
  <c r="AX42" i="6"/>
  <c r="L42" i="6"/>
  <c r="L42" i="46"/>
  <c r="K42" i="1"/>
  <c r="O42" i="1"/>
  <c r="AL42" i="1" s="1"/>
  <c r="AF42" i="1"/>
  <c r="AJ42" i="1"/>
  <c r="N106" i="19" l="1"/>
  <c r="I106" i="35" s="1"/>
  <c r="Q106" i="19"/>
  <c r="T106" i="35" s="1"/>
  <c r="AK57" i="18"/>
  <c r="BA57" i="17"/>
  <c r="K57" i="19"/>
  <c r="AG57" i="40"/>
  <c r="Y57" i="40"/>
  <c r="W57" i="5"/>
  <c r="P57" i="35" s="1"/>
  <c r="AD57" i="5"/>
  <c r="W57" i="1"/>
  <c r="E57" i="35" s="1"/>
  <c r="AC57" i="1"/>
  <c r="L57" i="35" s="1"/>
  <c r="AD57" i="32"/>
  <c r="W57" i="32"/>
  <c r="R57" i="35" s="1"/>
  <c r="W57" i="6"/>
  <c r="G57" i="35" s="1"/>
  <c r="AD57" i="6"/>
  <c r="N57" i="35" s="1"/>
  <c r="AE57" i="46"/>
  <c r="X57" i="46"/>
  <c r="AU35" i="6"/>
  <c r="AU36" i="6"/>
  <c r="AU37" i="6"/>
  <c r="AU38" i="6"/>
  <c r="AU39" i="6"/>
  <c r="AU40" i="6"/>
  <c r="AU41" i="6"/>
  <c r="AU43" i="6"/>
  <c r="AU44" i="6"/>
  <c r="AU45" i="6"/>
  <c r="AU46" i="6"/>
  <c r="AU47" i="6"/>
  <c r="AU48" i="6"/>
  <c r="AU49" i="6"/>
  <c r="AU50" i="6"/>
  <c r="AU51" i="6"/>
  <c r="AU52" i="6"/>
  <c r="AU53" i="6"/>
  <c r="AU54" i="6"/>
  <c r="AU55" i="6"/>
  <c r="AU56" i="6"/>
  <c r="AU58" i="6"/>
  <c r="AU59" i="6"/>
  <c r="AU60" i="6"/>
  <c r="AU61" i="6"/>
  <c r="AU62" i="6"/>
  <c r="AU63" i="6"/>
  <c r="AU64" i="6"/>
  <c r="AU65" i="6"/>
  <c r="AU66" i="6"/>
  <c r="AU67" i="6"/>
  <c r="AU68" i="6"/>
  <c r="AU42" i="6"/>
  <c r="AU69" i="6"/>
  <c r="AU70" i="6"/>
  <c r="AU71" i="6"/>
  <c r="AU72" i="6"/>
  <c r="AU73" i="6"/>
  <c r="AU74" i="6"/>
  <c r="AU75" i="6"/>
  <c r="AU76" i="6"/>
  <c r="AU77" i="6"/>
  <c r="AU78" i="6"/>
  <c r="AU79" i="6"/>
  <c r="AU80" i="6"/>
  <c r="AU82" i="6"/>
  <c r="AU83" i="6"/>
  <c r="AU84" i="6"/>
  <c r="AU85" i="6"/>
  <c r="AU86" i="6"/>
  <c r="AU87" i="6"/>
  <c r="AU88" i="6"/>
  <c r="AU89" i="6"/>
  <c r="AU90" i="6"/>
  <c r="AU91" i="6"/>
  <c r="AU94" i="6"/>
  <c r="AU95" i="6"/>
  <c r="AU96" i="6"/>
  <c r="AU97" i="6"/>
  <c r="AU98" i="6"/>
  <c r="AU99" i="6"/>
  <c r="AU100" i="6"/>
  <c r="AU102" i="6"/>
  <c r="AU103" i="6"/>
  <c r="AU104" i="6"/>
  <c r="AU105" i="6"/>
  <c r="AU107" i="6"/>
  <c r="AU108" i="6"/>
  <c r="AU109" i="6"/>
  <c r="AU110" i="6"/>
  <c r="AU111" i="6"/>
  <c r="AU113" i="6"/>
  <c r="AU114" i="6"/>
  <c r="AU116" i="6"/>
  <c r="AU117" i="6"/>
  <c r="AU118" i="6"/>
  <c r="AU119" i="6"/>
  <c r="AU120" i="6"/>
  <c r="AU121" i="6"/>
  <c r="AU122" i="6"/>
  <c r="AU123" i="6"/>
  <c r="AU124" i="6"/>
  <c r="AU12" i="6"/>
  <c r="AU13" i="6"/>
  <c r="AU14" i="6"/>
  <c r="AU15" i="6"/>
  <c r="AU17" i="6"/>
  <c r="AU18" i="6"/>
  <c r="AU19" i="6"/>
  <c r="AU20" i="6"/>
  <c r="AU21" i="6"/>
  <c r="AU22" i="6"/>
  <c r="AU23" i="6"/>
  <c r="AU24" i="6"/>
  <c r="AU25" i="6"/>
  <c r="AU26" i="6"/>
  <c r="AU27" i="6"/>
  <c r="AU28" i="6"/>
  <c r="AU29" i="6"/>
  <c r="AU30" i="6"/>
  <c r="AU31" i="6"/>
  <c r="AU32" i="6"/>
  <c r="AU34" i="6"/>
  <c r="AU11" i="6"/>
  <c r="AL119" i="46"/>
  <c r="AZ119" i="6" s="1"/>
  <c r="AL118" i="46"/>
  <c r="AZ118" i="6" s="1"/>
  <c r="AL116" i="46"/>
  <c r="AL111" i="46"/>
  <c r="AL110" i="46"/>
  <c r="AL109" i="46"/>
  <c r="AL108" i="46"/>
  <c r="AL107" i="46"/>
  <c r="AL100" i="46"/>
  <c r="AL99" i="46"/>
  <c r="AL88" i="46"/>
  <c r="AZ88" i="6" s="1"/>
  <c r="AL87" i="46"/>
  <c r="AZ87" i="6" s="1"/>
  <c r="AL80" i="46"/>
  <c r="AL79" i="46"/>
  <c r="AL78" i="46"/>
  <c r="AL77" i="46"/>
  <c r="AL76" i="46"/>
  <c r="AL75" i="46"/>
  <c r="AL74" i="46"/>
  <c r="AL73" i="46"/>
  <c r="AL72" i="46"/>
  <c r="AL71" i="46"/>
  <c r="AL70" i="46"/>
  <c r="AL69" i="46"/>
  <c r="AL42" i="46"/>
  <c r="AZ42" i="6" s="1"/>
  <c r="AL68" i="46"/>
  <c r="AL67" i="46"/>
  <c r="AL66" i="46"/>
  <c r="AL65" i="46"/>
  <c r="AL64" i="46"/>
  <c r="AL63" i="46"/>
  <c r="AL62" i="46"/>
  <c r="AL61" i="46"/>
  <c r="AL60" i="46"/>
  <c r="AL59" i="46"/>
  <c r="AL58" i="46"/>
  <c r="AL32" i="46"/>
  <c r="AL30" i="46"/>
  <c r="AZ30" i="6" s="1"/>
  <c r="AL29" i="46"/>
  <c r="AZ29" i="6" s="1"/>
  <c r="AL28" i="46"/>
  <c r="AZ28" i="6" s="1"/>
  <c r="AL27" i="46"/>
  <c r="AZ27" i="6" s="1"/>
  <c r="AL15" i="46"/>
  <c r="AJ12" i="46"/>
  <c r="AJ15" i="46"/>
  <c r="AJ27" i="46"/>
  <c r="AJ28" i="46"/>
  <c r="AJ29" i="46"/>
  <c r="AJ30" i="46"/>
  <c r="AJ32" i="46"/>
  <c r="AJ58" i="46"/>
  <c r="AJ59" i="46"/>
  <c r="AJ60" i="46"/>
  <c r="AJ61" i="46"/>
  <c r="AJ62" i="46"/>
  <c r="AJ63" i="46"/>
  <c r="AJ64" i="46"/>
  <c r="AJ65" i="46"/>
  <c r="AJ66" i="46"/>
  <c r="AJ67" i="46"/>
  <c r="AJ68" i="46"/>
  <c r="AJ42" i="46"/>
  <c r="AJ69" i="46"/>
  <c r="AJ70" i="46"/>
  <c r="AJ71" i="46"/>
  <c r="AJ72" i="46"/>
  <c r="AJ73" i="46"/>
  <c r="AJ74" i="46"/>
  <c r="AJ75" i="46"/>
  <c r="AJ76" i="46"/>
  <c r="AJ77" i="46"/>
  <c r="AJ78" i="46"/>
  <c r="AJ79" i="46"/>
  <c r="AJ80" i="46"/>
  <c r="AJ87" i="46"/>
  <c r="AJ88" i="46"/>
  <c r="AJ99" i="46"/>
  <c r="AJ100" i="46"/>
  <c r="AJ101" i="46"/>
  <c r="AJ107" i="46"/>
  <c r="AJ108" i="46"/>
  <c r="AJ109" i="46"/>
  <c r="AJ110" i="46"/>
  <c r="AJ111" i="46"/>
  <c r="AJ116" i="46"/>
  <c r="AJ118" i="46"/>
  <c r="AJ119" i="46"/>
  <c r="AI116" i="46"/>
  <c r="AI111" i="46"/>
  <c r="AI110" i="46"/>
  <c r="AI109" i="46"/>
  <c r="AI108" i="46"/>
  <c r="AI107" i="46"/>
  <c r="AI100" i="46"/>
  <c r="AI99" i="46"/>
  <c r="AI80" i="46"/>
  <c r="AI79" i="46"/>
  <c r="AI78" i="46"/>
  <c r="AI77" i="46"/>
  <c r="AI76" i="46"/>
  <c r="AI75" i="46"/>
  <c r="AI74" i="46"/>
  <c r="AI73" i="46"/>
  <c r="AI72" i="46"/>
  <c r="AI71" i="46"/>
  <c r="AI70" i="46"/>
  <c r="AI69" i="46"/>
  <c r="AI68" i="46"/>
  <c r="AI67" i="46"/>
  <c r="AI66" i="46"/>
  <c r="AI65" i="46"/>
  <c r="AI64" i="46"/>
  <c r="AI63" i="46"/>
  <c r="AI62" i="46"/>
  <c r="AI61" i="46"/>
  <c r="AI60" i="46"/>
  <c r="AI59" i="46"/>
  <c r="AI58" i="46"/>
  <c r="AI32" i="46"/>
  <c r="AI15" i="46"/>
  <c r="AH124" i="46"/>
  <c r="AH123" i="46"/>
  <c r="AH122" i="46"/>
  <c r="AH121" i="46"/>
  <c r="AH120" i="46"/>
  <c r="AH117" i="46"/>
  <c r="AH114" i="46"/>
  <c r="AH113" i="46"/>
  <c r="AH105" i="46"/>
  <c r="AH104" i="46"/>
  <c r="AH103" i="46"/>
  <c r="AH102" i="46"/>
  <c r="AH98" i="46"/>
  <c r="AH97" i="46"/>
  <c r="AH96" i="46"/>
  <c r="AH95" i="46"/>
  <c r="AH94" i="46"/>
  <c r="AH91" i="46"/>
  <c r="AH90" i="46"/>
  <c r="AH89" i="46"/>
  <c r="AH86" i="46"/>
  <c r="AH85" i="46"/>
  <c r="AH84" i="46"/>
  <c r="AH83" i="46"/>
  <c r="AH82" i="46"/>
  <c r="AH56" i="46"/>
  <c r="AH55" i="46"/>
  <c r="AH54" i="46"/>
  <c r="AH53" i="46"/>
  <c r="AH52" i="46"/>
  <c r="AH51" i="46"/>
  <c r="AH50" i="46"/>
  <c r="AH49" i="46"/>
  <c r="AH48" i="46"/>
  <c r="AH47" i="46"/>
  <c r="AH46" i="46"/>
  <c r="AH45" i="46"/>
  <c r="AH44" i="46"/>
  <c r="AH43" i="46"/>
  <c r="AH41" i="46"/>
  <c r="AH40" i="46"/>
  <c r="AH39" i="46"/>
  <c r="AH38" i="46"/>
  <c r="AH37" i="46"/>
  <c r="AH36" i="46"/>
  <c r="AH35" i="46"/>
  <c r="AH34" i="46"/>
  <c r="AH31" i="46"/>
  <c r="AH26" i="46"/>
  <c r="AH25" i="46"/>
  <c r="AH24" i="46"/>
  <c r="AH23" i="46"/>
  <c r="AH22" i="46"/>
  <c r="AH21" i="46"/>
  <c r="AH20" i="46"/>
  <c r="AH19" i="46"/>
  <c r="AH18" i="46"/>
  <c r="AH17" i="46"/>
  <c r="AH14" i="46"/>
  <c r="AH13" i="46"/>
  <c r="AH11" i="46"/>
  <c r="N57" i="19" l="1"/>
  <c r="I57" i="35" s="1"/>
  <c r="Q57" i="19"/>
  <c r="T57" i="35" s="1"/>
  <c r="AQ21" i="18"/>
  <c r="AV21" i="18" s="1"/>
  <c r="AW21" i="18" s="1"/>
  <c r="AF21" i="18"/>
  <c r="AD21" i="18"/>
  <c r="AC21" i="18"/>
  <c r="AB21" i="18"/>
  <c r="Y21" i="18"/>
  <c r="V21" i="18"/>
  <c r="S21" i="18"/>
  <c r="P21" i="18"/>
  <c r="M21" i="18"/>
  <c r="I21" i="18"/>
  <c r="F21" i="18"/>
  <c r="C21" i="18"/>
  <c r="B21" i="18"/>
  <c r="A21" i="18"/>
  <c r="C21" i="36"/>
  <c r="B21" i="36"/>
  <c r="A21" i="36"/>
  <c r="E21" i="47"/>
  <c r="C21" i="47"/>
  <c r="B21" i="47"/>
  <c r="A21" i="47"/>
  <c r="U21" i="35"/>
  <c r="O21" i="35"/>
  <c r="M21" i="35"/>
  <c r="J21" i="35"/>
  <c r="H21" i="35"/>
  <c r="F21" i="35"/>
  <c r="C21" i="35"/>
  <c r="B21" i="35"/>
  <c r="A21" i="35"/>
  <c r="BQ21" i="17"/>
  <c r="BG21" i="17"/>
  <c r="L21" i="17"/>
  <c r="M21" i="17" s="1"/>
  <c r="O21" i="17" s="1"/>
  <c r="H21" i="17"/>
  <c r="F21" i="17"/>
  <c r="E21" i="31" s="1"/>
  <c r="C21" i="17"/>
  <c r="B21" i="17"/>
  <c r="A21" i="17"/>
  <c r="I21" i="31"/>
  <c r="G21" i="18" s="1"/>
  <c r="C21" i="31"/>
  <c r="B21" i="31"/>
  <c r="A21" i="31"/>
  <c r="AJ21" i="1"/>
  <c r="AF21" i="1"/>
  <c r="O21" i="1"/>
  <c r="AL21" i="1" s="1"/>
  <c r="N21" i="1"/>
  <c r="K21" i="1"/>
  <c r="J21" i="18" s="1"/>
  <c r="D21" i="1"/>
  <c r="D21" i="16" s="1"/>
  <c r="C21" i="1"/>
  <c r="B21" i="1"/>
  <c r="A21" i="1"/>
  <c r="L21" i="46"/>
  <c r="K21" i="46"/>
  <c r="I21" i="46"/>
  <c r="H21" i="46"/>
  <c r="C21" i="46"/>
  <c r="B21" i="46"/>
  <c r="A21" i="46"/>
  <c r="AY21" i="6"/>
  <c r="AX21" i="6"/>
  <c r="L21" i="6"/>
  <c r="N21" i="18" s="1"/>
  <c r="C21" i="6"/>
  <c r="B21" i="6"/>
  <c r="A21" i="6"/>
  <c r="M21" i="33"/>
  <c r="Q21" i="18" s="1"/>
  <c r="C21" i="33"/>
  <c r="B21" i="33"/>
  <c r="A21" i="33"/>
  <c r="L21" i="5"/>
  <c r="T21" i="18" s="1"/>
  <c r="C21" i="5"/>
  <c r="B21" i="5"/>
  <c r="A21" i="5"/>
  <c r="M21" i="40"/>
  <c r="Z21" i="18" s="1"/>
  <c r="C21" i="40"/>
  <c r="B21" i="40"/>
  <c r="A21" i="40"/>
  <c r="AN21" i="32"/>
  <c r="L21" i="32"/>
  <c r="W21" i="18" s="1"/>
  <c r="C21" i="32"/>
  <c r="B21" i="32"/>
  <c r="A21" i="32"/>
  <c r="V21" i="19"/>
  <c r="C21" i="19"/>
  <c r="B21" i="19"/>
  <c r="A21" i="19"/>
  <c r="X21" i="16"/>
  <c r="T21" i="34" s="1"/>
  <c r="H21" i="16"/>
  <c r="O21" i="16" s="1"/>
  <c r="G21" i="16"/>
  <c r="C21" i="16"/>
  <c r="B21" i="16"/>
  <c r="A21" i="16"/>
  <c r="C21" i="42"/>
  <c r="B21" i="42"/>
  <c r="A21" i="42"/>
  <c r="D21" i="43"/>
  <c r="C21" i="43"/>
  <c r="B21" i="43"/>
  <c r="A21" i="43"/>
  <c r="G21" i="25"/>
  <c r="E21" i="43" s="1"/>
  <c r="E21" i="25"/>
  <c r="F21" i="25" s="1"/>
  <c r="C21" i="25"/>
  <c r="B21" i="25"/>
  <c r="A21" i="25"/>
  <c r="G21" i="30"/>
  <c r="F21" i="43" s="1"/>
  <c r="E21" i="30"/>
  <c r="F21" i="30" s="1"/>
  <c r="C21" i="30"/>
  <c r="B21" i="30"/>
  <c r="A21" i="30"/>
  <c r="G21" i="29"/>
  <c r="G21" i="43" s="1"/>
  <c r="E21" i="29"/>
  <c r="F21" i="29" s="1"/>
  <c r="C21" i="29"/>
  <c r="B21" i="29"/>
  <c r="A21" i="29"/>
  <c r="G21" i="21"/>
  <c r="H21" i="43" s="1"/>
  <c r="C21" i="21"/>
  <c r="B21" i="21"/>
  <c r="A21" i="21"/>
  <c r="G21" i="26"/>
  <c r="I21" i="43" s="1"/>
  <c r="E21" i="26"/>
  <c r="F21" i="26" s="1"/>
  <c r="C21" i="26"/>
  <c r="B21" i="26"/>
  <c r="A21" i="26"/>
  <c r="G21" i="24"/>
  <c r="J21" i="43" s="1"/>
  <c r="E21" i="24"/>
  <c r="F21" i="24" s="1"/>
  <c r="C21" i="24"/>
  <c r="B21" i="24"/>
  <c r="A21" i="24"/>
  <c r="G21" i="27"/>
  <c r="K21" i="43" s="1"/>
  <c r="E21" i="27"/>
  <c r="F21" i="27" s="1"/>
  <c r="C21" i="27"/>
  <c r="B21" i="27"/>
  <c r="A21" i="27"/>
  <c r="G21" i="38"/>
  <c r="L21" i="43" s="1"/>
  <c r="E21" i="38"/>
  <c r="F21" i="38" s="1"/>
  <c r="C21" i="38"/>
  <c r="B21" i="38"/>
  <c r="A21" i="38"/>
  <c r="AQ21" i="34"/>
  <c r="AP21" i="34"/>
  <c r="AO21" i="34"/>
  <c r="AN21" i="34"/>
  <c r="AM21" i="34"/>
  <c r="AL21" i="34"/>
  <c r="AK21" i="34"/>
  <c r="AJ21" i="34"/>
  <c r="AI21" i="34"/>
  <c r="R21" i="34"/>
  <c r="Q21" i="34"/>
  <c r="P21" i="34"/>
  <c r="O21" i="34"/>
  <c r="N21" i="34"/>
  <c r="M21" i="34"/>
  <c r="L21" i="34"/>
  <c r="J21" i="34"/>
  <c r="I21" i="34"/>
  <c r="AJ21" i="46" l="1"/>
  <c r="AL21" i="46"/>
  <c r="AZ21" i="6" s="1"/>
  <c r="AI21" i="46"/>
  <c r="R21" i="18"/>
  <c r="Y21" i="16"/>
  <c r="I21" i="16"/>
  <c r="U21" i="18"/>
  <c r="AA21" i="18"/>
  <c r="X21" i="18"/>
  <c r="K21" i="18"/>
  <c r="O21" i="18"/>
  <c r="AS21" i="18"/>
  <c r="AT21" i="18" s="1"/>
  <c r="F21" i="21"/>
  <c r="AD21" i="34" s="1"/>
  <c r="M21" i="46"/>
  <c r="K21" i="34"/>
  <c r="D21" i="40"/>
  <c r="D21" i="32"/>
  <c r="D21" i="31"/>
  <c r="D21" i="19"/>
  <c r="D21" i="33"/>
  <c r="S21" i="34"/>
  <c r="Q21" i="16"/>
  <c r="R21" i="16" s="1"/>
  <c r="P21" i="16"/>
  <c r="AM21" i="17"/>
  <c r="AA21" i="17"/>
  <c r="I21" i="21" s="1"/>
  <c r="BE21" i="17"/>
  <c r="AS21" i="17"/>
  <c r="AG21" i="17"/>
  <c r="U21" i="17"/>
  <c r="I21" i="26" s="1"/>
  <c r="K21" i="42"/>
  <c r="AG21" i="34" s="1"/>
  <c r="G21" i="42"/>
  <c r="AC21" i="34" s="1"/>
  <c r="L21" i="42"/>
  <c r="AH21" i="34" s="1"/>
  <c r="J21" i="42"/>
  <c r="AF21" i="34" s="1"/>
  <c r="F21" i="42"/>
  <c r="AB21" i="34" s="1"/>
  <c r="I21" i="42"/>
  <c r="AE21" i="34" s="1"/>
  <c r="E21" i="42"/>
  <c r="AA21" i="34" s="1"/>
  <c r="D21" i="5"/>
  <c r="D21" i="6"/>
  <c r="D21" i="46"/>
  <c r="D21" i="35"/>
  <c r="D21" i="47"/>
  <c r="D21" i="18"/>
  <c r="D21" i="17"/>
  <c r="BF21" i="17"/>
  <c r="D21" i="36"/>
  <c r="D21" i="38"/>
  <c r="D21" i="27"/>
  <c r="D21" i="24"/>
  <c r="D21" i="26"/>
  <c r="D21" i="21"/>
  <c r="D21" i="29"/>
  <c r="D21" i="30"/>
  <c r="D21" i="25"/>
  <c r="D21" i="42"/>
  <c r="E21" i="36"/>
  <c r="A37" i="36"/>
  <c r="A36" i="36"/>
  <c r="A35" i="36"/>
  <c r="A34" i="36"/>
  <c r="A37" i="47"/>
  <c r="A36" i="47"/>
  <c r="A35" i="47"/>
  <c r="A34" i="47"/>
  <c r="A37" i="35"/>
  <c r="A36" i="35"/>
  <c r="A35" i="35"/>
  <c r="A34" i="35"/>
  <c r="A37" i="17"/>
  <c r="A36" i="17"/>
  <c r="A35" i="17"/>
  <c r="A34" i="17"/>
  <c r="A37" i="31"/>
  <c r="A36" i="31"/>
  <c r="A35" i="31"/>
  <c r="A34" i="31"/>
  <c r="A37" i="1"/>
  <c r="A36" i="1"/>
  <c r="A35" i="1"/>
  <c r="A34" i="1"/>
  <c r="A37" i="46"/>
  <c r="A36" i="46"/>
  <c r="A35" i="46"/>
  <c r="A34" i="46"/>
  <c r="A37" i="6"/>
  <c r="A36" i="6"/>
  <c r="A35" i="6"/>
  <c r="A34" i="6"/>
  <c r="A37" i="33"/>
  <c r="A36" i="33"/>
  <c r="A35" i="33"/>
  <c r="A34" i="33"/>
  <c r="A37" i="5"/>
  <c r="A36" i="5"/>
  <c r="A35" i="5"/>
  <c r="A34" i="5"/>
  <c r="A37" i="40"/>
  <c r="A36" i="40"/>
  <c r="A35" i="40"/>
  <c r="A34" i="40"/>
  <c r="A37" i="32"/>
  <c r="A36" i="32"/>
  <c r="A35" i="32"/>
  <c r="A34" i="32"/>
  <c r="A37" i="19"/>
  <c r="A36" i="19"/>
  <c r="A35" i="19"/>
  <c r="A34" i="19"/>
  <c r="A37" i="16"/>
  <c r="A36" i="16"/>
  <c r="A35" i="16"/>
  <c r="A34" i="16"/>
  <c r="A37" i="42"/>
  <c r="A36" i="42"/>
  <c r="A35" i="42"/>
  <c r="A34" i="42"/>
  <c r="A37" i="43"/>
  <c r="A36" i="43"/>
  <c r="A35" i="43"/>
  <c r="A34" i="43"/>
  <c r="A37" i="25"/>
  <c r="A36" i="25"/>
  <c r="A35" i="25"/>
  <c r="A34" i="25"/>
  <c r="A37" i="30"/>
  <c r="A36" i="30"/>
  <c r="A35" i="30"/>
  <c r="A34" i="30"/>
  <c r="A37" i="29"/>
  <c r="A36" i="29"/>
  <c r="A35" i="29"/>
  <c r="A34" i="29"/>
  <c r="A37" i="21"/>
  <c r="A36" i="21"/>
  <c r="A35" i="21"/>
  <c r="A34" i="21"/>
  <c r="A37" i="26"/>
  <c r="A36" i="26"/>
  <c r="A35" i="26"/>
  <c r="A34" i="26"/>
  <c r="A37" i="24"/>
  <c r="A36" i="24"/>
  <c r="A35" i="24"/>
  <c r="A34" i="24"/>
  <c r="A37" i="27"/>
  <c r="A36" i="27"/>
  <c r="A35" i="27"/>
  <c r="A34" i="27"/>
  <c r="A37" i="38"/>
  <c r="A36" i="38"/>
  <c r="A35" i="38"/>
  <c r="A34" i="38"/>
  <c r="A37" i="18"/>
  <c r="A36" i="18"/>
  <c r="A35" i="18"/>
  <c r="A34" i="18"/>
  <c r="H21" i="42" l="1"/>
  <c r="I21" i="29"/>
  <c r="I21" i="38"/>
  <c r="I21" i="24"/>
  <c r="I21" i="25"/>
  <c r="I21" i="30"/>
  <c r="I21" i="27"/>
  <c r="P21" i="5"/>
  <c r="AH21" i="17"/>
  <c r="Q21" i="5" s="1"/>
  <c r="AI21" i="18"/>
  <c r="AN21" i="17"/>
  <c r="Q21" i="32" s="1"/>
  <c r="AJ21" i="18"/>
  <c r="P21" i="32"/>
  <c r="AT21" i="17"/>
  <c r="R21" i="40" s="1"/>
  <c r="Q21" i="40"/>
  <c r="BI21" i="17"/>
  <c r="BC21" i="17" s="1"/>
  <c r="AZ21" i="17" s="1"/>
  <c r="W21" i="34"/>
  <c r="AG21" i="18"/>
  <c r="Q21" i="1"/>
  <c r="Z21" i="34"/>
  <c r="V21" i="34"/>
  <c r="V21" i="17"/>
  <c r="R21" i="1" s="1"/>
  <c r="Y21" i="34"/>
  <c r="U21" i="34"/>
  <c r="X21" i="34"/>
  <c r="H21" i="34"/>
  <c r="AH21" i="18"/>
  <c r="AB21" i="17"/>
  <c r="Q21" i="46"/>
  <c r="P21" i="6"/>
  <c r="Z21" i="16"/>
  <c r="AA21" i="16" s="1"/>
  <c r="G14" i="38"/>
  <c r="G13" i="38"/>
  <c r="G11" i="38"/>
  <c r="G14" i="27"/>
  <c r="G13" i="27"/>
  <c r="G11" i="27"/>
  <c r="G14" i="24"/>
  <c r="G13" i="24"/>
  <c r="G11" i="24"/>
  <c r="G14" i="26"/>
  <c r="G13" i="26"/>
  <c r="G11" i="26"/>
  <c r="G14" i="29"/>
  <c r="G13" i="29"/>
  <c r="G11" i="29"/>
  <c r="G14" i="25"/>
  <c r="G13" i="25"/>
  <c r="G11" i="25"/>
  <c r="G14" i="30"/>
  <c r="G13" i="30"/>
  <c r="G11" i="30"/>
  <c r="U37" i="35"/>
  <c r="T37" i="35"/>
  <c r="J37" i="35"/>
  <c r="I37" i="35"/>
  <c r="U36" i="35"/>
  <c r="T36" i="35"/>
  <c r="J36" i="35"/>
  <c r="I36" i="35"/>
  <c r="U35" i="35"/>
  <c r="T35" i="35"/>
  <c r="J35" i="35"/>
  <c r="I35" i="35"/>
  <c r="U34" i="35"/>
  <c r="T34" i="35"/>
  <c r="J34" i="35"/>
  <c r="I34" i="35"/>
  <c r="E3" i="36"/>
  <c r="F119" i="21"/>
  <c r="F118" i="21"/>
  <c r="F116" i="21"/>
  <c r="F111" i="21"/>
  <c r="F110" i="21"/>
  <c r="F109" i="21"/>
  <c r="F108" i="21"/>
  <c r="F107" i="21"/>
  <c r="F100" i="21"/>
  <c r="F99" i="21"/>
  <c r="F88" i="21"/>
  <c r="F87" i="21"/>
  <c r="F80" i="21"/>
  <c r="F79" i="21"/>
  <c r="F78" i="21"/>
  <c r="F77" i="21"/>
  <c r="F76" i="21"/>
  <c r="F75" i="21"/>
  <c r="F74" i="21"/>
  <c r="F73" i="21"/>
  <c r="F72" i="21"/>
  <c r="F71" i="21"/>
  <c r="F70" i="21"/>
  <c r="F69" i="21"/>
  <c r="F42" i="21"/>
  <c r="F68" i="21"/>
  <c r="F67" i="21"/>
  <c r="F66" i="21"/>
  <c r="F65" i="21"/>
  <c r="F64" i="21"/>
  <c r="F63" i="21"/>
  <c r="F62" i="21"/>
  <c r="F61" i="21"/>
  <c r="F60" i="21"/>
  <c r="F59" i="21"/>
  <c r="F58" i="21"/>
  <c r="F32" i="21"/>
  <c r="F30" i="21"/>
  <c r="F29" i="21"/>
  <c r="F28" i="21"/>
  <c r="F27" i="21"/>
  <c r="E15" i="21"/>
  <c r="F15" i="21" s="1"/>
  <c r="E12" i="21"/>
  <c r="F12" i="21" s="1"/>
  <c r="G15" i="21"/>
  <c r="G14" i="21"/>
  <c r="G13" i="21"/>
  <c r="G12" i="21"/>
  <c r="G11" i="21"/>
  <c r="BA21" i="17" l="1"/>
  <c r="K21" i="19"/>
  <c r="AK21" i="18"/>
  <c r="AC21" i="1"/>
  <c r="L21" i="35" s="1"/>
  <c r="W21" i="1"/>
  <c r="E21" i="35" s="1"/>
  <c r="AD21" i="6"/>
  <c r="N21" i="35" s="1"/>
  <c r="W21" i="6"/>
  <c r="G21" i="35" s="1"/>
  <c r="Y21" i="40"/>
  <c r="AG21" i="40"/>
  <c r="W21" i="32"/>
  <c r="AD21" i="32"/>
  <c r="R21" i="46"/>
  <c r="Q21" i="6"/>
  <c r="AE21" i="46"/>
  <c r="X21" i="46"/>
  <c r="AD21" i="5"/>
  <c r="W21" i="5"/>
  <c r="K25" i="32"/>
  <c r="AN25" i="32" s="1"/>
  <c r="AN124" i="32"/>
  <c r="AN123" i="32"/>
  <c r="AN122" i="32"/>
  <c r="AN121" i="32"/>
  <c r="AN120" i="32"/>
  <c r="AN119" i="32"/>
  <c r="AN118" i="32"/>
  <c r="AN117" i="32"/>
  <c r="AN114" i="32"/>
  <c r="AN113" i="32"/>
  <c r="AN105" i="32"/>
  <c r="AN104" i="32"/>
  <c r="AN103" i="32"/>
  <c r="AN102" i="32"/>
  <c r="AN98" i="32"/>
  <c r="AN97" i="32"/>
  <c r="AN96" i="32"/>
  <c r="AN95" i="32"/>
  <c r="AN94" i="32"/>
  <c r="AN91" i="32"/>
  <c r="AN90" i="32"/>
  <c r="AN89" i="32"/>
  <c r="AN88" i="32"/>
  <c r="AN87" i="32"/>
  <c r="AN86" i="32"/>
  <c r="AN85" i="32"/>
  <c r="AN84" i="32"/>
  <c r="AN83" i="32"/>
  <c r="AN82" i="32"/>
  <c r="AN37" i="32"/>
  <c r="AN36" i="32"/>
  <c r="AN35" i="32"/>
  <c r="AN34" i="32"/>
  <c r="AN31" i="32"/>
  <c r="AN30" i="32"/>
  <c r="AN29" i="32"/>
  <c r="AN28" i="32"/>
  <c r="AN27" i="32"/>
  <c r="AN26" i="32"/>
  <c r="AN24" i="32"/>
  <c r="AN23" i="32"/>
  <c r="AN22" i="32"/>
  <c r="AN20" i="32"/>
  <c r="AN19" i="32"/>
  <c r="AN18" i="32"/>
  <c r="AN17" i="32"/>
  <c r="AN14" i="32"/>
  <c r="AN13" i="32"/>
  <c r="AN11" i="32"/>
  <c r="S21" i="35" l="1"/>
  <c r="R21" i="35"/>
  <c r="Q21" i="19"/>
  <c r="T21" i="35" s="1"/>
  <c r="N21" i="19"/>
  <c r="I21" i="35" s="1"/>
  <c r="Q21" i="35"/>
  <c r="P21" i="35"/>
  <c r="L94" i="46"/>
  <c r="F94" i="21" l="1"/>
  <c r="AJ94" i="46"/>
  <c r="AL94" i="46"/>
  <c r="AZ94" i="6" s="1"/>
  <c r="AI94" i="46"/>
  <c r="AQ94" i="18"/>
  <c r="AS94" i="18" s="1"/>
  <c r="AT94" i="18" s="1"/>
  <c r="AF94" i="18"/>
  <c r="AD94" i="18"/>
  <c r="AC94" i="18"/>
  <c r="AB94" i="18"/>
  <c r="Y94" i="18"/>
  <c r="V94" i="18"/>
  <c r="S94" i="18"/>
  <c r="P94" i="18"/>
  <c r="M94" i="18"/>
  <c r="I94" i="18"/>
  <c r="E94" i="36" s="1"/>
  <c r="F94" i="18"/>
  <c r="C94" i="18"/>
  <c r="B94" i="18"/>
  <c r="A94" i="18"/>
  <c r="C94" i="36"/>
  <c r="B94" i="36"/>
  <c r="A94" i="36"/>
  <c r="E94" i="47"/>
  <c r="C94" i="47"/>
  <c r="B94" i="47"/>
  <c r="A94" i="47"/>
  <c r="U94" i="35"/>
  <c r="J94" i="35"/>
  <c r="C94" i="35"/>
  <c r="B94" i="35"/>
  <c r="A94" i="35"/>
  <c r="BQ94" i="17"/>
  <c r="BG94" i="17"/>
  <c r="L94" i="17"/>
  <c r="M94" i="17" s="1"/>
  <c r="F94" i="17"/>
  <c r="E94" i="31" s="1"/>
  <c r="C94" i="17"/>
  <c r="B94" i="17"/>
  <c r="A94" i="17"/>
  <c r="G94" i="18"/>
  <c r="C94" i="31"/>
  <c r="B94" i="31"/>
  <c r="A94" i="31"/>
  <c r="AJ94" i="1"/>
  <c r="AF94" i="1"/>
  <c r="O94" i="1"/>
  <c r="AL94" i="1" s="1"/>
  <c r="N94" i="1"/>
  <c r="J94" i="18"/>
  <c r="D94" i="1"/>
  <c r="D94" i="19" s="1"/>
  <c r="C94" i="1"/>
  <c r="B94" i="1"/>
  <c r="A94" i="1"/>
  <c r="C94" i="46"/>
  <c r="B94" i="46"/>
  <c r="A94" i="46"/>
  <c r="AY94" i="6"/>
  <c r="AX94" i="6"/>
  <c r="N94" i="18"/>
  <c r="C94" i="6"/>
  <c r="B94" i="6"/>
  <c r="A94" i="6"/>
  <c r="Q94" i="18"/>
  <c r="C94" i="33"/>
  <c r="B94" i="33"/>
  <c r="A94" i="33"/>
  <c r="T94" i="18"/>
  <c r="C94" i="5"/>
  <c r="B94" i="5"/>
  <c r="A94" i="5"/>
  <c r="Z94" i="18"/>
  <c r="C94" i="40"/>
  <c r="B94" i="40"/>
  <c r="A94" i="40"/>
  <c r="W94" i="18"/>
  <c r="C94" i="32"/>
  <c r="B94" i="32"/>
  <c r="A94" i="32"/>
  <c r="C94" i="19"/>
  <c r="B94" i="19"/>
  <c r="A94" i="19"/>
  <c r="X94" i="16"/>
  <c r="H94" i="16"/>
  <c r="O94" i="16" s="1"/>
  <c r="S94" i="34" s="1"/>
  <c r="C94" i="16"/>
  <c r="B94" i="16"/>
  <c r="A94" i="16"/>
  <c r="C94" i="42"/>
  <c r="B94" i="42"/>
  <c r="A94" i="42"/>
  <c r="D94" i="43"/>
  <c r="C94" i="43"/>
  <c r="B94" i="43"/>
  <c r="A94" i="43"/>
  <c r="G94" i="25"/>
  <c r="E94" i="43" s="1"/>
  <c r="E94" i="25"/>
  <c r="F94" i="25" s="1"/>
  <c r="C94" i="25"/>
  <c r="B94" i="25"/>
  <c r="A94" i="25"/>
  <c r="G94" i="30"/>
  <c r="F94" i="43" s="1"/>
  <c r="E94" i="30"/>
  <c r="F94" i="30" s="1"/>
  <c r="C94" i="30"/>
  <c r="B94" i="30"/>
  <c r="A94" i="30"/>
  <c r="G94" i="29"/>
  <c r="G94" i="43" s="1"/>
  <c r="E94" i="29"/>
  <c r="F94" i="29" s="1"/>
  <c r="C94" i="29"/>
  <c r="B94" i="29"/>
  <c r="A94" i="29"/>
  <c r="G94" i="21"/>
  <c r="H94" i="43" s="1"/>
  <c r="C94" i="21"/>
  <c r="B94" i="21"/>
  <c r="A94" i="21"/>
  <c r="G94" i="26"/>
  <c r="I94" i="43" s="1"/>
  <c r="E94" i="26"/>
  <c r="F94" i="26" s="1"/>
  <c r="I94" i="42" s="1"/>
  <c r="AE94" i="34" s="1"/>
  <c r="C94" i="26"/>
  <c r="B94" i="26"/>
  <c r="A94" i="26"/>
  <c r="G94" i="24"/>
  <c r="J94" i="43" s="1"/>
  <c r="E94" i="24"/>
  <c r="F94" i="24" s="1"/>
  <c r="C94" i="24"/>
  <c r="B94" i="24"/>
  <c r="A94" i="24"/>
  <c r="G94" i="27"/>
  <c r="K94" i="43" s="1"/>
  <c r="E94" i="27"/>
  <c r="F94" i="27" s="1"/>
  <c r="C94" i="27"/>
  <c r="B94" i="27"/>
  <c r="A94" i="27"/>
  <c r="G94" i="38"/>
  <c r="L94" i="43" s="1"/>
  <c r="E94" i="38"/>
  <c r="F94" i="38" s="1"/>
  <c r="C94" i="38"/>
  <c r="B94" i="38"/>
  <c r="A94" i="38"/>
  <c r="AQ94" i="34"/>
  <c r="AP94" i="34"/>
  <c r="AO94" i="34"/>
  <c r="AN94" i="34"/>
  <c r="AM94" i="34"/>
  <c r="AL94" i="34"/>
  <c r="AK94" i="34"/>
  <c r="AJ94" i="34"/>
  <c r="AI94" i="34"/>
  <c r="R94" i="34"/>
  <c r="Q94" i="34"/>
  <c r="P94" i="34"/>
  <c r="O94" i="34"/>
  <c r="N94" i="34"/>
  <c r="M94" i="34"/>
  <c r="L94" i="34"/>
  <c r="K94" i="34"/>
  <c r="J94" i="34"/>
  <c r="I94" i="34"/>
  <c r="X94" i="18" l="1"/>
  <c r="T94" i="34"/>
  <c r="R94" i="18"/>
  <c r="K94" i="18"/>
  <c r="O94" i="18"/>
  <c r="U94" i="18"/>
  <c r="AV94" i="18"/>
  <c r="AW94" i="18" s="1"/>
  <c r="J94" i="42"/>
  <c r="AF94" i="34" s="1"/>
  <c r="L94" i="42"/>
  <c r="AH94" i="34" s="1"/>
  <c r="H94" i="42"/>
  <c r="AD94" i="34"/>
  <c r="F94" i="42"/>
  <c r="AB94" i="34" s="1"/>
  <c r="K94" i="42"/>
  <c r="AG94" i="34" s="1"/>
  <c r="E94" i="42"/>
  <c r="AA94" i="34" s="1"/>
  <c r="O94" i="17"/>
  <c r="Q94" i="16" s="1"/>
  <c r="BF94" i="17"/>
  <c r="G94" i="42"/>
  <c r="AC94" i="34" s="1"/>
  <c r="D94" i="6"/>
  <c r="D94" i="42"/>
  <c r="D94" i="36"/>
  <c r="D94" i="25"/>
  <c r="D94" i="21"/>
  <c r="D94" i="26"/>
  <c r="D94" i="24"/>
  <c r="D94" i="27"/>
  <c r="D94" i="38"/>
  <c r="D94" i="18"/>
  <c r="D94" i="47"/>
  <c r="D94" i="35"/>
  <c r="D94" i="31"/>
  <c r="D94" i="46"/>
  <c r="D94" i="5"/>
  <c r="D94" i="32"/>
  <c r="D94" i="16"/>
  <c r="D94" i="17"/>
  <c r="D94" i="33"/>
  <c r="D94" i="40"/>
  <c r="D94" i="30"/>
  <c r="D94" i="29"/>
  <c r="AA94" i="18"/>
  <c r="AY124" i="6"/>
  <c r="AX124" i="6"/>
  <c r="AY123" i="6"/>
  <c r="AX123" i="6"/>
  <c r="AY122" i="6"/>
  <c r="AX122" i="6"/>
  <c r="AY121" i="6"/>
  <c r="AX121" i="6"/>
  <c r="AY120" i="6"/>
  <c r="AX120" i="6"/>
  <c r="AX119" i="6"/>
  <c r="AX118" i="6"/>
  <c r="AY117" i="6"/>
  <c r="AX117" i="6"/>
  <c r="AY114" i="6"/>
  <c r="AX114" i="6"/>
  <c r="AY113" i="6"/>
  <c r="AX113" i="6"/>
  <c r="AY105" i="6"/>
  <c r="AX105" i="6"/>
  <c r="AY104" i="6"/>
  <c r="AX104" i="6"/>
  <c r="AY103" i="6"/>
  <c r="AX103" i="6"/>
  <c r="AY102" i="6"/>
  <c r="AX102" i="6"/>
  <c r="AY95" i="6"/>
  <c r="AX95" i="6"/>
  <c r="AY91" i="6"/>
  <c r="AX91" i="6"/>
  <c r="AY90" i="6"/>
  <c r="AX90" i="6"/>
  <c r="AY89" i="6"/>
  <c r="AX89" i="6"/>
  <c r="AX88" i="6"/>
  <c r="AX87" i="6"/>
  <c r="AY86" i="6"/>
  <c r="AX86" i="6"/>
  <c r="AY85" i="6"/>
  <c r="AX85" i="6"/>
  <c r="AY84" i="6"/>
  <c r="AX84" i="6"/>
  <c r="AY83" i="6"/>
  <c r="AX83" i="6"/>
  <c r="AY82" i="6"/>
  <c r="AX82" i="6"/>
  <c r="AY56" i="6"/>
  <c r="AX56" i="6"/>
  <c r="AY55" i="6"/>
  <c r="AX55" i="6"/>
  <c r="AY54" i="6"/>
  <c r="AX54" i="6"/>
  <c r="AY53" i="6"/>
  <c r="AX53" i="6"/>
  <c r="AY52" i="6"/>
  <c r="AX52" i="6"/>
  <c r="AY51" i="6"/>
  <c r="AX51" i="6"/>
  <c r="AY50" i="6"/>
  <c r="AX50" i="6"/>
  <c r="AY49" i="6"/>
  <c r="AX49" i="6"/>
  <c r="AY48" i="6"/>
  <c r="AX48" i="6"/>
  <c r="AY47" i="6"/>
  <c r="AX47" i="6"/>
  <c r="AY46" i="6"/>
  <c r="AX46" i="6"/>
  <c r="AY45" i="6"/>
  <c r="AX45" i="6"/>
  <c r="AY44" i="6"/>
  <c r="AX44" i="6"/>
  <c r="AY43" i="6"/>
  <c r="AX43" i="6"/>
  <c r="AY41" i="6"/>
  <c r="AX41" i="6"/>
  <c r="AY40" i="6"/>
  <c r="AX40" i="6"/>
  <c r="AY39" i="6"/>
  <c r="AX39" i="6"/>
  <c r="AY38" i="6"/>
  <c r="AX38" i="6"/>
  <c r="AY37" i="6"/>
  <c r="AX37" i="6"/>
  <c r="AY36" i="6"/>
  <c r="AX36" i="6"/>
  <c r="AY35" i="6"/>
  <c r="AX35" i="6"/>
  <c r="AY34" i="6"/>
  <c r="AX34" i="6"/>
  <c r="AY31" i="6"/>
  <c r="AX31" i="6"/>
  <c r="AX30" i="6"/>
  <c r="AX29" i="6"/>
  <c r="AX28" i="6"/>
  <c r="AX27" i="6"/>
  <c r="AY26" i="6"/>
  <c r="AX26" i="6"/>
  <c r="AY25" i="6"/>
  <c r="AX25" i="6"/>
  <c r="AY24" i="6"/>
  <c r="AX24" i="6"/>
  <c r="AY23" i="6"/>
  <c r="AX23" i="6"/>
  <c r="AY22" i="6"/>
  <c r="AX22" i="6"/>
  <c r="AY20" i="6"/>
  <c r="AX20" i="6"/>
  <c r="AY19" i="6"/>
  <c r="AX19" i="6"/>
  <c r="AY18" i="6"/>
  <c r="AX18" i="6"/>
  <c r="AY17" i="6"/>
  <c r="AX17" i="6"/>
  <c r="AY14" i="6"/>
  <c r="AX14" i="6"/>
  <c r="AY13" i="6"/>
  <c r="AX13" i="6"/>
  <c r="AY11" i="6"/>
  <c r="AX11" i="6"/>
  <c r="AS94" i="17" l="1"/>
  <c r="AG94" i="17"/>
  <c r="U94" i="17"/>
  <c r="AM94" i="17"/>
  <c r="AA94" i="17"/>
  <c r="BE94" i="17"/>
  <c r="AQ119" i="6"/>
  <c r="AQ118" i="6"/>
  <c r="AQ116" i="6"/>
  <c r="AQ111" i="6"/>
  <c r="AQ110" i="6"/>
  <c r="AQ109" i="6"/>
  <c r="AQ108" i="6"/>
  <c r="AQ107" i="6"/>
  <c r="AQ100" i="6"/>
  <c r="AQ99" i="6"/>
  <c r="AQ88" i="6"/>
  <c r="AQ87" i="6"/>
  <c r="AQ80" i="6"/>
  <c r="AQ79" i="6"/>
  <c r="AQ78" i="6"/>
  <c r="AQ77" i="6"/>
  <c r="AQ76" i="6"/>
  <c r="AQ75" i="6"/>
  <c r="AQ74" i="6"/>
  <c r="AQ73" i="6"/>
  <c r="AQ72" i="6"/>
  <c r="AQ71" i="6"/>
  <c r="AQ70" i="6"/>
  <c r="AQ69" i="6"/>
  <c r="AH42" i="46"/>
  <c r="AI42" i="46" s="1"/>
  <c r="AQ68" i="6"/>
  <c r="AQ67" i="6"/>
  <c r="AQ66" i="6"/>
  <c r="AQ65" i="6"/>
  <c r="AQ64" i="6"/>
  <c r="AQ63" i="6"/>
  <c r="AQ62" i="6"/>
  <c r="AQ61" i="6"/>
  <c r="AQ60" i="6"/>
  <c r="AQ59" i="6"/>
  <c r="AQ58" i="6"/>
  <c r="AQ32" i="6"/>
  <c r="AQ30" i="6"/>
  <c r="AQ29" i="6"/>
  <c r="AQ28" i="6"/>
  <c r="AQ27" i="6"/>
  <c r="AQ15" i="6"/>
  <c r="AY30" i="6" l="1"/>
  <c r="AH30" i="46"/>
  <c r="AI30" i="46" s="1"/>
  <c r="AY118" i="6"/>
  <c r="AH118" i="46"/>
  <c r="AI118" i="46" s="1"/>
  <c r="AY27" i="6"/>
  <c r="AH27" i="46"/>
  <c r="AI27" i="46" s="1"/>
  <c r="AY119" i="6"/>
  <c r="AH119" i="46"/>
  <c r="AI119" i="46" s="1"/>
  <c r="AY28" i="6"/>
  <c r="AH28" i="46"/>
  <c r="AI28" i="46" s="1"/>
  <c r="AY87" i="6"/>
  <c r="AH87" i="46"/>
  <c r="AI87" i="46" s="1"/>
  <c r="AY29" i="6"/>
  <c r="AH29" i="46"/>
  <c r="AI29" i="46" s="1"/>
  <c r="AY88" i="6"/>
  <c r="AH88" i="46"/>
  <c r="AI88" i="46" s="1"/>
  <c r="Y94" i="34"/>
  <c r="U94" i="34"/>
  <c r="AG94" i="18"/>
  <c r="X94" i="34"/>
  <c r="Z94" i="34"/>
  <c r="V94" i="34"/>
  <c r="H94" i="34"/>
  <c r="W94" i="34"/>
  <c r="Q94" i="1"/>
  <c r="I94" i="26"/>
  <c r="I94" i="38"/>
  <c r="I94" i="30"/>
  <c r="I94" i="25"/>
  <c r="I94" i="24"/>
  <c r="I94" i="29"/>
  <c r="I94" i="27"/>
  <c r="BI94" i="17"/>
  <c r="BC94" i="17" s="1"/>
  <c r="AZ94" i="17" s="1"/>
  <c r="P94" i="32"/>
  <c r="AJ94" i="18"/>
  <c r="AI94" i="18"/>
  <c r="P94" i="5"/>
  <c r="AH94" i="18"/>
  <c r="Q94" i="46"/>
  <c r="P94" i="6"/>
  <c r="I94" i="21"/>
  <c r="Z94" i="16"/>
  <c r="Q94" i="40"/>
  <c r="AH88" i="40"/>
  <c r="AH87" i="40"/>
  <c r="AH30" i="40"/>
  <c r="AH29" i="40"/>
  <c r="AH28" i="40"/>
  <c r="AH27" i="40"/>
  <c r="Z88" i="40"/>
  <c r="Z87" i="40"/>
  <c r="Z30" i="40"/>
  <c r="Z29" i="40"/>
  <c r="Z28" i="40"/>
  <c r="Z27" i="40"/>
  <c r="AD94" i="5" l="1"/>
  <c r="W94" i="5"/>
  <c r="AC94" i="1"/>
  <c r="W94" i="1"/>
  <c r="AG94" i="40"/>
  <c r="Y94" i="40"/>
  <c r="AD94" i="6"/>
  <c r="W94" i="6"/>
  <c r="AE94" i="46"/>
  <c r="X94" i="46"/>
  <c r="AK94" i="18"/>
  <c r="K94" i="19"/>
  <c r="W94" i="32"/>
  <c r="AD94" i="32"/>
  <c r="N94" i="19" l="1"/>
  <c r="I94" i="35" s="1"/>
  <c r="Q94" i="19"/>
  <c r="T94" i="35" s="1"/>
  <c r="P94" i="35"/>
  <c r="Q94" i="35"/>
  <c r="R94" i="35"/>
  <c r="S94" i="35"/>
  <c r="H94" i="35"/>
  <c r="G94" i="35"/>
  <c r="F94" i="35"/>
  <c r="E94" i="35"/>
  <c r="N94" i="35"/>
  <c r="O94" i="35"/>
  <c r="L94" i="35"/>
  <c r="M94" i="35"/>
  <c r="G34" i="16"/>
  <c r="G35" i="16"/>
  <c r="G36" i="16"/>
  <c r="G37" i="16"/>
  <c r="I124" i="31"/>
  <c r="I123" i="31"/>
  <c r="I117" i="31"/>
  <c r="I95" i="31"/>
  <c r="I91" i="31"/>
  <c r="I89" i="31"/>
  <c r="I86" i="31"/>
  <c r="I85" i="31"/>
  <c r="I84" i="31"/>
  <c r="I82" i="31"/>
  <c r="I56" i="31"/>
  <c r="I55" i="31"/>
  <c r="I31" i="31"/>
  <c r="I30" i="31"/>
  <c r="I29" i="31"/>
  <c r="I28" i="31"/>
  <c r="I27" i="31"/>
  <c r="I26" i="31"/>
  <c r="I20" i="31"/>
  <c r="I19" i="31"/>
  <c r="I18" i="31"/>
  <c r="I17" i="31"/>
  <c r="X34" i="16" l="1"/>
  <c r="X35" i="16"/>
  <c r="X36" i="16"/>
  <c r="X37" i="16"/>
  <c r="H34" i="16"/>
  <c r="I34" i="16" s="1"/>
  <c r="H35" i="16"/>
  <c r="I35" i="16" s="1"/>
  <c r="H36" i="16"/>
  <c r="I36" i="16" s="1"/>
  <c r="H37" i="16"/>
  <c r="I37" i="16" s="1"/>
  <c r="H38" i="16"/>
  <c r="O35" i="16" l="1"/>
  <c r="O36" i="16"/>
  <c r="O37" i="16"/>
  <c r="O34" i="16"/>
  <c r="M89" i="40"/>
  <c r="M86" i="40"/>
  <c r="M84" i="40"/>
  <c r="M82" i="40"/>
  <c r="M124" i="40"/>
  <c r="M123" i="40"/>
  <c r="M117" i="40"/>
  <c r="M95" i="40"/>
  <c r="M91" i="40"/>
  <c r="M85" i="40"/>
  <c r="M56" i="40"/>
  <c r="M55" i="40"/>
  <c r="M37" i="40"/>
  <c r="M36" i="40"/>
  <c r="M35" i="40"/>
  <c r="M34" i="40"/>
  <c r="M31" i="40"/>
  <c r="M26" i="40"/>
  <c r="M24" i="40"/>
  <c r="M20" i="40"/>
  <c r="M19" i="40"/>
  <c r="M18" i="40"/>
  <c r="M17" i="40"/>
  <c r="M14" i="40"/>
  <c r="M13" i="40"/>
  <c r="M11" i="40"/>
  <c r="L14" i="6"/>
  <c r="L13" i="6"/>
  <c r="L12" i="6"/>
  <c r="L11" i="6"/>
  <c r="O124" i="1"/>
  <c r="AL124" i="1" s="1"/>
  <c r="O123" i="1"/>
  <c r="AL123" i="1" s="1"/>
  <c r="O122" i="1"/>
  <c r="AL122" i="1" s="1"/>
  <c r="O121" i="1"/>
  <c r="AL121" i="1" s="1"/>
  <c r="O120" i="1"/>
  <c r="AL120" i="1" s="1"/>
  <c r="O119" i="1"/>
  <c r="AL119" i="1" s="1"/>
  <c r="O118" i="1"/>
  <c r="AL118" i="1" s="1"/>
  <c r="O117" i="1"/>
  <c r="AL117" i="1" s="1"/>
  <c r="O114" i="1"/>
  <c r="O113" i="1"/>
  <c r="AL113" i="1" s="1"/>
  <c r="O108" i="1"/>
  <c r="O107" i="1"/>
  <c r="AL107" i="1" s="1"/>
  <c r="O104" i="1"/>
  <c r="AL104" i="1" s="1"/>
  <c r="O103" i="1"/>
  <c r="AL103" i="1" s="1"/>
  <c r="O105" i="1"/>
  <c r="AL105" i="1" s="1"/>
  <c r="O102" i="1"/>
  <c r="AL102" i="1" s="1"/>
  <c r="O98" i="1"/>
  <c r="AL98" i="1" s="1"/>
  <c r="O97" i="1"/>
  <c r="AL97" i="1" s="1"/>
  <c r="O96" i="1"/>
  <c r="AL96" i="1" s="1"/>
  <c r="O95" i="1"/>
  <c r="AL95" i="1" s="1"/>
  <c r="O91" i="1"/>
  <c r="AL91" i="1" s="1"/>
  <c r="O90" i="1"/>
  <c r="AL90" i="1" s="1"/>
  <c r="O89" i="1"/>
  <c r="AL89" i="1" s="1"/>
  <c r="O88" i="1"/>
  <c r="AL88" i="1" s="1"/>
  <c r="O87" i="1"/>
  <c r="AL87" i="1" s="1"/>
  <c r="O86" i="1"/>
  <c r="AL86" i="1" s="1"/>
  <c r="O85" i="1"/>
  <c r="AL85" i="1" s="1"/>
  <c r="O84" i="1"/>
  <c r="AL84" i="1" s="1"/>
  <c r="O83" i="1"/>
  <c r="AL83" i="1" s="1"/>
  <c r="O82" i="1"/>
  <c r="AL82" i="1" s="1"/>
  <c r="O56" i="1"/>
  <c r="AL56" i="1" s="1"/>
  <c r="O55" i="1"/>
  <c r="AL55" i="1" s="1"/>
  <c r="O54" i="1"/>
  <c r="AL54" i="1" s="1"/>
  <c r="O53" i="1"/>
  <c r="AL53" i="1" s="1"/>
  <c r="O52" i="1"/>
  <c r="AL52" i="1" s="1"/>
  <c r="O51" i="1"/>
  <c r="AL51" i="1" s="1"/>
  <c r="O50" i="1"/>
  <c r="AL50" i="1" s="1"/>
  <c r="O49" i="1"/>
  <c r="AL49" i="1" s="1"/>
  <c r="O48" i="1"/>
  <c r="AL48" i="1" s="1"/>
  <c r="O47" i="1"/>
  <c r="AL47" i="1" s="1"/>
  <c r="O46" i="1"/>
  <c r="AL46" i="1" s="1"/>
  <c r="O45" i="1"/>
  <c r="AL45" i="1" s="1"/>
  <c r="O44" i="1"/>
  <c r="AL44" i="1" s="1"/>
  <c r="O43" i="1"/>
  <c r="AL43" i="1" s="1"/>
  <c r="O41" i="1"/>
  <c r="AL41" i="1" s="1"/>
  <c r="O40" i="1"/>
  <c r="AL40" i="1" s="1"/>
  <c r="O39" i="1"/>
  <c r="AL39" i="1" s="1"/>
  <c r="O38" i="1"/>
  <c r="AL38" i="1" s="1"/>
  <c r="O37" i="1"/>
  <c r="AL37" i="1" s="1"/>
  <c r="O36" i="1"/>
  <c r="AL36" i="1" s="1"/>
  <c r="O35" i="1"/>
  <c r="AL35" i="1" s="1"/>
  <c r="O34" i="1"/>
  <c r="AL34" i="1" s="1"/>
  <c r="O31" i="1"/>
  <c r="AL31" i="1" s="1"/>
  <c r="O30" i="1"/>
  <c r="AL30" i="1" s="1"/>
  <c r="O29" i="1"/>
  <c r="AL29" i="1" s="1"/>
  <c r="O28" i="1"/>
  <c r="AL28" i="1" s="1"/>
  <c r="O27" i="1"/>
  <c r="AL27" i="1" s="1"/>
  <c r="O26" i="1"/>
  <c r="AL26" i="1" s="1"/>
  <c r="O25" i="1"/>
  <c r="AL25" i="1" s="1"/>
  <c r="O24" i="1"/>
  <c r="AL24" i="1" s="1"/>
  <c r="O23" i="1"/>
  <c r="AL23" i="1" s="1"/>
  <c r="O22" i="1"/>
  <c r="AL22" i="1" s="1"/>
  <c r="O20" i="1"/>
  <c r="AL20" i="1" s="1"/>
  <c r="O19" i="1"/>
  <c r="AL19" i="1" s="1"/>
  <c r="O18" i="1"/>
  <c r="AL18" i="1" s="1"/>
  <c r="O17" i="1"/>
  <c r="AL17" i="1" s="1"/>
  <c r="O14" i="1"/>
  <c r="O13" i="1"/>
  <c r="AL13" i="1" s="1"/>
  <c r="AL114" i="1"/>
  <c r="AL100" i="1"/>
  <c r="AL99" i="1"/>
  <c r="AL14" i="1"/>
  <c r="O11" i="1"/>
  <c r="AL11" i="1" s="1"/>
  <c r="AX96" i="6" l="1"/>
  <c r="AY96" i="6"/>
  <c r="AY97" i="6"/>
  <c r="AX97" i="6"/>
  <c r="AY98" i="6"/>
  <c r="AX98" i="6"/>
  <c r="F34" i="34"/>
  <c r="F35" i="34"/>
  <c r="F36" i="34"/>
  <c r="F37" i="34"/>
  <c r="F39" i="34"/>
  <c r="F40" i="34"/>
  <c r="F41" i="34"/>
  <c r="F44" i="34"/>
  <c r="F43" i="34"/>
  <c r="F45" i="34"/>
  <c r="F50" i="34"/>
  <c r="F46" i="34"/>
  <c r="F51" i="34"/>
  <c r="F47" i="34"/>
  <c r="F48" i="34"/>
  <c r="F49" i="34"/>
  <c r="F52" i="34"/>
  <c r="F53" i="34"/>
  <c r="F54" i="34"/>
  <c r="F55" i="34"/>
  <c r="F56" i="34"/>
  <c r="F58" i="34"/>
  <c r="F59" i="34"/>
  <c r="F60" i="34"/>
  <c r="F61" i="34"/>
  <c r="F62" i="34"/>
  <c r="F63" i="34"/>
  <c r="F64" i="34"/>
  <c r="F65" i="34"/>
  <c r="F66" i="34"/>
  <c r="F67" i="34"/>
  <c r="F68" i="34"/>
  <c r="F42" i="34"/>
  <c r="F69" i="34"/>
  <c r="F70" i="34"/>
  <c r="F71" i="34"/>
  <c r="F72" i="34"/>
  <c r="F73" i="34"/>
  <c r="F74" i="34"/>
  <c r="F75" i="34"/>
  <c r="F76" i="34"/>
  <c r="F77" i="34"/>
  <c r="F78" i="34"/>
  <c r="F79" i="34"/>
  <c r="F80" i="34"/>
  <c r="F38" i="34"/>
  <c r="AJ120" i="1" l="1"/>
  <c r="AJ121" i="1"/>
  <c r="AJ122" i="1"/>
  <c r="I112" i="18" l="1"/>
  <c r="A112" i="18"/>
  <c r="A112" i="36"/>
  <c r="A112" i="47"/>
  <c r="A112" i="35"/>
  <c r="A112" i="17"/>
  <c r="A112" i="31"/>
  <c r="N112" i="1"/>
  <c r="D112" i="1"/>
  <c r="D112" i="46" s="1"/>
  <c r="A112" i="1"/>
  <c r="A112" i="46"/>
  <c r="A112" i="6"/>
  <c r="A112" i="33"/>
  <c r="A112" i="5"/>
  <c r="A112" i="32"/>
  <c r="A112" i="40"/>
  <c r="A112" i="19"/>
  <c r="A112" i="16"/>
  <c r="A112" i="42"/>
  <c r="D112" i="43"/>
  <c r="A112" i="43"/>
  <c r="A112" i="25"/>
  <c r="A112" i="30"/>
  <c r="A112" i="29"/>
  <c r="A112" i="21"/>
  <c r="A112" i="26"/>
  <c r="A112" i="24"/>
  <c r="A112" i="27"/>
  <c r="A112" i="38"/>
  <c r="AM112" i="34"/>
  <c r="I101" i="18"/>
  <c r="A101" i="18"/>
  <c r="A101" i="36"/>
  <c r="A101" i="47"/>
  <c r="A101" i="35"/>
  <c r="A101" i="17"/>
  <c r="A101" i="31"/>
  <c r="N101" i="1"/>
  <c r="D101" i="1"/>
  <c r="D101" i="46" s="1"/>
  <c r="A101" i="1"/>
  <c r="A101" i="46"/>
  <c r="A101" i="6"/>
  <c r="A101" i="33"/>
  <c r="A101" i="5"/>
  <c r="A101" i="32"/>
  <c r="A101" i="40"/>
  <c r="A101" i="19"/>
  <c r="A101" i="16"/>
  <c r="A101" i="42"/>
  <c r="D101" i="43"/>
  <c r="A101" i="43"/>
  <c r="A101" i="25"/>
  <c r="A101" i="30"/>
  <c r="A101" i="29"/>
  <c r="A101" i="21"/>
  <c r="A101" i="26"/>
  <c r="A101" i="24"/>
  <c r="A101" i="27"/>
  <c r="A101" i="38"/>
  <c r="AM101" i="34"/>
  <c r="I93" i="18"/>
  <c r="A93" i="18"/>
  <c r="A93" i="36"/>
  <c r="A93" i="47"/>
  <c r="A93" i="35"/>
  <c r="A93" i="17"/>
  <c r="A93" i="31"/>
  <c r="N93" i="1"/>
  <c r="D93" i="1"/>
  <c r="D93" i="46" s="1"/>
  <c r="A93" i="1"/>
  <c r="A93" i="46"/>
  <c r="A93" i="6"/>
  <c r="A93" i="33"/>
  <c r="A93" i="5"/>
  <c r="A93" i="32"/>
  <c r="A93" i="40"/>
  <c r="A93" i="19"/>
  <c r="A93" i="16"/>
  <c r="A93" i="42"/>
  <c r="D93" i="43"/>
  <c r="A93" i="43"/>
  <c r="A93" i="25"/>
  <c r="A93" i="30"/>
  <c r="A93" i="29"/>
  <c r="A93" i="21"/>
  <c r="A93" i="26"/>
  <c r="A93" i="24"/>
  <c r="A93" i="27"/>
  <c r="A93" i="38"/>
  <c r="AM93" i="34"/>
  <c r="D112" i="16" l="1"/>
  <c r="D101" i="30"/>
  <c r="D101" i="40"/>
  <c r="D112" i="24"/>
  <c r="D101" i="5"/>
  <c r="D112" i="38"/>
  <c r="D112" i="30"/>
  <c r="D112" i="21"/>
  <c r="D112" i="40"/>
  <c r="D112" i="5"/>
  <c r="D112" i="6"/>
  <c r="D112" i="47"/>
  <c r="D112" i="27"/>
  <c r="D112" i="29"/>
  <c r="D112" i="25"/>
  <c r="D112" i="33"/>
  <c r="D112" i="31"/>
  <c r="D112" i="35"/>
  <c r="D112" i="36"/>
  <c r="D112" i="17"/>
  <c r="D112" i="18"/>
  <c r="D112" i="26"/>
  <c r="D112" i="42"/>
  <c r="D112" i="19"/>
  <c r="D112" i="32"/>
  <c r="D93" i="24"/>
  <c r="D101" i="21"/>
  <c r="D101" i="24"/>
  <c r="D101" i="16"/>
  <c r="D93" i="38"/>
  <c r="D93" i="16"/>
  <c r="D101" i="38"/>
  <c r="D101" i="6"/>
  <c r="D93" i="30"/>
  <c r="D101" i="17"/>
  <c r="D101" i="47"/>
  <c r="D101" i="18"/>
  <c r="D101" i="27"/>
  <c r="D101" i="26"/>
  <c r="D101" i="25"/>
  <c r="D101" i="19"/>
  <c r="D101" i="33"/>
  <c r="D101" i="31"/>
  <c r="D101" i="35"/>
  <c r="D101" i="36"/>
  <c r="D101" i="29"/>
  <c r="D101" i="42"/>
  <c r="D101" i="32"/>
  <c r="D93" i="21"/>
  <c r="D93" i="40"/>
  <c r="D93" i="17"/>
  <c r="D93" i="47"/>
  <c r="D93" i="18"/>
  <c r="D93" i="27"/>
  <c r="D93" i="25"/>
  <c r="D93" i="42"/>
  <c r="D93" i="32"/>
  <c r="D93" i="33"/>
  <c r="D93" i="31"/>
  <c r="D93" i="35"/>
  <c r="D93" i="36"/>
  <c r="D93" i="5"/>
  <c r="D93" i="6"/>
  <c r="D93" i="26"/>
  <c r="D93" i="29"/>
  <c r="D93" i="19"/>
  <c r="AQ14" i="18"/>
  <c r="AV14" i="18" s="1"/>
  <c r="AW14" i="18" s="1"/>
  <c r="AF14" i="18"/>
  <c r="AD14" i="18"/>
  <c r="AC14" i="18"/>
  <c r="AB14" i="18"/>
  <c r="Y14" i="18"/>
  <c r="V14" i="18"/>
  <c r="S14" i="18"/>
  <c r="P14" i="18"/>
  <c r="M14" i="18"/>
  <c r="I14" i="18"/>
  <c r="E14" i="36" s="1"/>
  <c r="F14" i="18"/>
  <c r="C14" i="18"/>
  <c r="B14" i="18"/>
  <c r="A14" i="18"/>
  <c r="C14" i="36"/>
  <c r="B14" i="36"/>
  <c r="A14" i="36"/>
  <c r="E14" i="47"/>
  <c r="C14" i="47"/>
  <c r="B14" i="47"/>
  <c r="A14" i="47"/>
  <c r="U14" i="35"/>
  <c r="J14" i="35"/>
  <c r="C14" i="35"/>
  <c r="B14" i="35"/>
  <c r="A14" i="35"/>
  <c r="BQ14" i="17"/>
  <c r="BG14" i="17"/>
  <c r="L14" i="17"/>
  <c r="M14" i="17" s="1"/>
  <c r="H14" i="17"/>
  <c r="F14" i="17"/>
  <c r="E14" i="31" s="1"/>
  <c r="C14" i="17"/>
  <c r="B14" i="17"/>
  <c r="A14" i="17"/>
  <c r="G14" i="18"/>
  <c r="C14" i="31"/>
  <c r="B14" i="31"/>
  <c r="A14" i="31"/>
  <c r="AJ14" i="1"/>
  <c r="AF14" i="1"/>
  <c r="N14" i="1"/>
  <c r="K14" i="1"/>
  <c r="J14" i="18" s="1"/>
  <c r="D14" i="1"/>
  <c r="D14" i="36" s="1"/>
  <c r="C14" i="1"/>
  <c r="B14" i="1"/>
  <c r="A14" i="1"/>
  <c r="L14" i="46"/>
  <c r="K14" i="46"/>
  <c r="I14" i="46"/>
  <c r="H14" i="46"/>
  <c r="C14" i="46"/>
  <c r="B14" i="46"/>
  <c r="A14" i="46"/>
  <c r="N14" i="18"/>
  <c r="C14" i="6"/>
  <c r="B14" i="6"/>
  <c r="A14" i="6"/>
  <c r="M14" i="33"/>
  <c r="Q14" i="18" s="1"/>
  <c r="C14" i="33"/>
  <c r="B14" i="33"/>
  <c r="A14" i="33"/>
  <c r="L14" i="5"/>
  <c r="T14" i="18" s="1"/>
  <c r="C14" i="5"/>
  <c r="B14" i="5"/>
  <c r="A14" i="5"/>
  <c r="L14" i="32"/>
  <c r="W14" i="18" s="1"/>
  <c r="C14" i="32"/>
  <c r="B14" i="32"/>
  <c r="A14" i="32"/>
  <c r="Z14" i="18"/>
  <c r="C14" i="40"/>
  <c r="B14" i="40"/>
  <c r="A14" i="40"/>
  <c r="V14" i="19"/>
  <c r="C14" i="19"/>
  <c r="B14" i="19"/>
  <c r="A14" i="19"/>
  <c r="X14" i="16"/>
  <c r="H14" i="16"/>
  <c r="O14" i="16" s="1"/>
  <c r="C14" i="16"/>
  <c r="B14" i="16"/>
  <c r="A14" i="16"/>
  <c r="C14" i="42"/>
  <c r="B14" i="42"/>
  <c r="A14" i="42"/>
  <c r="D14" i="43"/>
  <c r="C14" i="43"/>
  <c r="B14" i="43"/>
  <c r="A14" i="43"/>
  <c r="E14" i="43"/>
  <c r="E14" i="25"/>
  <c r="C14" i="25"/>
  <c r="B14" i="25"/>
  <c r="A14" i="25"/>
  <c r="F14" i="43"/>
  <c r="E14" i="30"/>
  <c r="C14" i="30"/>
  <c r="B14" i="30"/>
  <c r="A14" i="30"/>
  <c r="G14" i="43"/>
  <c r="E14" i="29"/>
  <c r="C14" i="29"/>
  <c r="B14" i="29"/>
  <c r="A14" i="29"/>
  <c r="H14" i="43"/>
  <c r="C14" i="21"/>
  <c r="B14" i="21"/>
  <c r="A14" i="21"/>
  <c r="I14" i="43"/>
  <c r="E14" i="26"/>
  <c r="C14" i="26"/>
  <c r="B14" i="26"/>
  <c r="A14" i="26"/>
  <c r="J14" i="43"/>
  <c r="E14" i="24"/>
  <c r="C14" i="24"/>
  <c r="B14" i="24"/>
  <c r="A14" i="24"/>
  <c r="K14" i="43"/>
  <c r="E14" i="27"/>
  <c r="C14" i="27"/>
  <c r="B14" i="27"/>
  <c r="A14" i="27"/>
  <c r="L14" i="43"/>
  <c r="E14" i="38"/>
  <c r="C14" i="38"/>
  <c r="B14" i="38"/>
  <c r="A14" i="38"/>
  <c r="AQ14" i="34"/>
  <c r="AP14" i="34"/>
  <c r="AO14" i="34"/>
  <c r="AN14" i="34"/>
  <c r="AM14" i="34"/>
  <c r="AL14" i="34"/>
  <c r="AK14" i="34"/>
  <c r="AJ14" i="34"/>
  <c r="AI14" i="34"/>
  <c r="R14" i="34"/>
  <c r="Q14" i="34"/>
  <c r="P14" i="34"/>
  <c r="O14" i="34"/>
  <c r="N14" i="34"/>
  <c r="M14" i="34"/>
  <c r="L14" i="34"/>
  <c r="J14" i="34"/>
  <c r="I14" i="34"/>
  <c r="F14" i="21" l="1"/>
  <c r="H14" i="42" s="1"/>
  <c r="AL14" i="46"/>
  <c r="AZ14" i="6" s="1"/>
  <c r="AJ14" i="46"/>
  <c r="AI14" i="46"/>
  <c r="F14" i="27"/>
  <c r="K14" i="42" s="1"/>
  <c r="AG14" i="34" s="1"/>
  <c r="F14" i="30"/>
  <c r="F14" i="42" s="1"/>
  <c r="AB14" i="34" s="1"/>
  <c r="F14" i="24"/>
  <c r="J14" i="42" s="1"/>
  <c r="AF14" i="34" s="1"/>
  <c r="F14" i="26"/>
  <c r="I14" i="42" s="1"/>
  <c r="AE14" i="34" s="1"/>
  <c r="F14" i="38"/>
  <c r="L14" i="42" s="1"/>
  <c r="AH14" i="34" s="1"/>
  <c r="F14" i="29"/>
  <c r="G14" i="42" s="1"/>
  <c r="AC14" i="34" s="1"/>
  <c r="F14" i="25"/>
  <c r="E14" i="42" s="1"/>
  <c r="AA14" i="34" s="1"/>
  <c r="M14" i="46"/>
  <c r="R14" i="18"/>
  <c r="K14" i="34"/>
  <c r="T14" i="34"/>
  <c r="K14" i="18"/>
  <c r="X14" i="18"/>
  <c r="D14" i="32"/>
  <c r="D14" i="30"/>
  <c r="D14" i="46"/>
  <c r="U14" i="18"/>
  <c r="D14" i="26"/>
  <c r="AS14" i="18"/>
  <c r="AT14" i="18" s="1"/>
  <c r="D14" i="18"/>
  <c r="D14" i="24"/>
  <c r="D14" i="29"/>
  <c r="D14" i="5"/>
  <c r="D14" i="47"/>
  <c r="D14" i="38"/>
  <c r="D14" i="21"/>
  <c r="D14" i="25"/>
  <c r="D14" i="40"/>
  <c r="D14" i="6"/>
  <c r="D14" i="35"/>
  <c r="D14" i="31"/>
  <c r="D14" i="27"/>
  <c r="D14" i="42"/>
  <c r="D14" i="16"/>
  <c r="D14" i="19"/>
  <c r="D14" i="33"/>
  <c r="S14" i="34"/>
  <c r="O14" i="17"/>
  <c r="BF14" i="17"/>
  <c r="D14" i="17"/>
  <c r="O14" i="18"/>
  <c r="AA14" i="18"/>
  <c r="AD14" i="34" l="1"/>
  <c r="BE14" i="17"/>
  <c r="AG14" i="17"/>
  <c r="AM14" i="17"/>
  <c r="AA14" i="17"/>
  <c r="AS14" i="17"/>
  <c r="U14" i="17"/>
  <c r="Q14" i="16"/>
  <c r="BA37" i="17"/>
  <c r="BA36" i="17"/>
  <c r="BA35" i="17"/>
  <c r="BA34" i="17"/>
  <c r="AT30" i="17"/>
  <c r="AN30" i="17"/>
  <c r="AH30" i="17"/>
  <c r="AB30" i="17"/>
  <c r="V30" i="17"/>
  <c r="L124" i="32"/>
  <c r="L123" i="32"/>
  <c r="L117" i="32"/>
  <c r="L95" i="32"/>
  <c r="L91" i="32"/>
  <c r="L89" i="32"/>
  <c r="L84" i="32"/>
  <c r="L82" i="32"/>
  <c r="L86" i="32"/>
  <c r="L85" i="32"/>
  <c r="L56" i="32"/>
  <c r="L55" i="32"/>
  <c r="L37" i="32"/>
  <c r="L36" i="32"/>
  <c r="L35" i="32"/>
  <c r="L34" i="32"/>
  <c r="L26" i="32"/>
  <c r="L24" i="32"/>
  <c r="L20" i="32"/>
  <c r="L19" i="32"/>
  <c r="L18" i="32"/>
  <c r="L17" i="32"/>
  <c r="L13" i="32"/>
  <c r="L11" i="32"/>
  <c r="AE111" i="32"/>
  <c r="AE110" i="32"/>
  <c r="AE108" i="32"/>
  <c r="AE80" i="32"/>
  <c r="AE59" i="32"/>
  <c r="AE58" i="32"/>
  <c r="AE32" i="32"/>
  <c r="X111" i="32"/>
  <c r="X110" i="32"/>
  <c r="X108" i="32"/>
  <c r="X80" i="32"/>
  <c r="X59" i="32"/>
  <c r="X58" i="32"/>
  <c r="X32" i="32"/>
  <c r="AE111" i="5"/>
  <c r="AE110" i="5"/>
  <c r="AE108" i="5"/>
  <c r="X111" i="5"/>
  <c r="X110" i="5"/>
  <c r="X108" i="5"/>
  <c r="L124" i="5"/>
  <c r="L123" i="5"/>
  <c r="L117" i="5"/>
  <c r="L95" i="5"/>
  <c r="L91" i="5"/>
  <c r="L89" i="5"/>
  <c r="L84" i="5"/>
  <c r="L82" i="5"/>
  <c r="L86" i="5"/>
  <c r="L85" i="5"/>
  <c r="L56" i="5"/>
  <c r="L55" i="5"/>
  <c r="L37" i="5"/>
  <c r="L36" i="5"/>
  <c r="L35" i="5"/>
  <c r="L34" i="5"/>
  <c r="L31" i="5"/>
  <c r="L26" i="5"/>
  <c r="L24" i="5"/>
  <c r="L20" i="5"/>
  <c r="L19" i="5"/>
  <c r="L18" i="5"/>
  <c r="L17" i="5"/>
  <c r="L13" i="5"/>
  <c r="L11" i="5"/>
  <c r="M124" i="33"/>
  <c r="M123" i="33"/>
  <c r="M117" i="33"/>
  <c r="M95" i="33"/>
  <c r="M91" i="33"/>
  <c r="M89" i="33"/>
  <c r="M84" i="33"/>
  <c r="M82" i="33"/>
  <c r="M86" i="33"/>
  <c r="M85" i="33"/>
  <c r="M56" i="33"/>
  <c r="M55" i="33"/>
  <c r="M37" i="33"/>
  <c r="M36" i="33"/>
  <c r="M35" i="33"/>
  <c r="M34" i="33"/>
  <c r="M31" i="33"/>
  <c r="M26" i="33"/>
  <c r="M24" i="33"/>
  <c r="M20" i="33"/>
  <c r="M19" i="33"/>
  <c r="M18" i="33"/>
  <c r="M17" i="33"/>
  <c r="M13" i="33"/>
  <c r="M11" i="33"/>
  <c r="AE80" i="6"/>
  <c r="AE59" i="6"/>
  <c r="AE58" i="6"/>
  <c r="AE32" i="6"/>
  <c r="X80" i="6"/>
  <c r="X59" i="6"/>
  <c r="X58" i="6"/>
  <c r="X32" i="6"/>
  <c r="L124" i="6"/>
  <c r="L123" i="6"/>
  <c r="L117" i="6"/>
  <c r="L95" i="6"/>
  <c r="L91" i="6"/>
  <c r="L89" i="6"/>
  <c r="L84" i="6"/>
  <c r="L82" i="6"/>
  <c r="L86" i="6"/>
  <c r="L85" i="6"/>
  <c r="L56" i="6"/>
  <c r="L55" i="6"/>
  <c r="L37" i="6"/>
  <c r="L36" i="6"/>
  <c r="L35" i="6"/>
  <c r="L34" i="6"/>
  <c r="L31" i="6"/>
  <c r="L26" i="6"/>
  <c r="L24" i="6"/>
  <c r="L20" i="6"/>
  <c r="L19" i="6"/>
  <c r="L18" i="6"/>
  <c r="L17" i="6"/>
  <c r="AH14" i="18" l="1"/>
  <c r="AB14" i="17"/>
  <c r="Z14" i="16"/>
  <c r="P14" i="6"/>
  <c r="Q14" i="46"/>
  <c r="I14" i="21"/>
  <c r="AN14" i="17"/>
  <c r="Q14" i="32" s="1"/>
  <c r="P14" i="32"/>
  <c r="AJ14" i="18"/>
  <c r="Z14" i="34"/>
  <c r="V14" i="34"/>
  <c r="V14" i="17"/>
  <c r="R14" i="1" s="1"/>
  <c r="Q14" i="1"/>
  <c r="I14" i="30"/>
  <c r="I14" i="24"/>
  <c r="I14" i="38"/>
  <c r="H14" i="34"/>
  <c r="W14" i="34"/>
  <c r="AG14" i="18"/>
  <c r="Y14" i="34"/>
  <c r="U14" i="34"/>
  <c r="I14" i="25"/>
  <c r="I14" i="29"/>
  <c r="I14" i="26"/>
  <c r="I14" i="27"/>
  <c r="X14" i="34"/>
  <c r="AH14" i="17"/>
  <c r="Q14" i="5" s="1"/>
  <c r="P14" i="5"/>
  <c r="AI14" i="18"/>
  <c r="AT14" i="17"/>
  <c r="R14" i="40" s="1"/>
  <c r="Q14" i="40"/>
  <c r="BI14" i="17"/>
  <c r="BC14" i="17" s="1"/>
  <c r="AZ14" i="17" s="1"/>
  <c r="BA14" i="17" l="1"/>
  <c r="K14" i="19"/>
  <c r="AK14" i="18"/>
  <c r="AD14" i="5"/>
  <c r="AE14" i="5" s="1"/>
  <c r="W14" i="5"/>
  <c r="AD14" i="32"/>
  <c r="AE14" i="32" s="1"/>
  <c r="W14" i="32"/>
  <c r="AE14" i="46"/>
  <c r="X14" i="46"/>
  <c r="AG14" i="40"/>
  <c r="AH14" i="40" s="1"/>
  <c r="Y14" i="40"/>
  <c r="Z14" i="40" s="1"/>
  <c r="W14" i="6"/>
  <c r="AD14" i="6"/>
  <c r="W14" i="1"/>
  <c r="AC14" i="1"/>
  <c r="Q14" i="6"/>
  <c r="R14" i="46"/>
  <c r="AF111" i="46"/>
  <c r="AF110" i="46"/>
  <c r="AF32" i="46"/>
  <c r="Y111" i="46"/>
  <c r="Y110" i="46"/>
  <c r="Y32" i="46"/>
  <c r="K124" i="46"/>
  <c r="K123" i="46"/>
  <c r="K119" i="46"/>
  <c r="K118" i="46"/>
  <c r="K117" i="46"/>
  <c r="K116" i="46"/>
  <c r="K111" i="46"/>
  <c r="K110" i="46"/>
  <c r="K109" i="46"/>
  <c r="K107" i="46"/>
  <c r="K100" i="46"/>
  <c r="K99" i="46"/>
  <c r="K95" i="46"/>
  <c r="K91" i="46"/>
  <c r="K89" i="46"/>
  <c r="K88" i="46"/>
  <c r="K84" i="46"/>
  <c r="K82" i="46"/>
  <c r="K86" i="46"/>
  <c r="K85" i="46"/>
  <c r="K87" i="46"/>
  <c r="K80" i="46"/>
  <c r="K79" i="46"/>
  <c r="K56" i="46"/>
  <c r="K55" i="46"/>
  <c r="K78" i="46"/>
  <c r="K77" i="46"/>
  <c r="K76" i="46"/>
  <c r="K75" i="46"/>
  <c r="K74" i="46"/>
  <c r="K73" i="46"/>
  <c r="K72" i="46"/>
  <c r="K71" i="46"/>
  <c r="K70" i="46"/>
  <c r="K69" i="46"/>
  <c r="K42" i="46"/>
  <c r="K68" i="46"/>
  <c r="K67" i="46"/>
  <c r="K66" i="46"/>
  <c r="K65" i="46"/>
  <c r="K64" i="46"/>
  <c r="K63" i="46"/>
  <c r="K62" i="46"/>
  <c r="K61" i="46"/>
  <c r="K60" i="46"/>
  <c r="K37" i="46"/>
  <c r="K36" i="46"/>
  <c r="K35" i="46"/>
  <c r="K34" i="46"/>
  <c r="K31" i="46"/>
  <c r="K30" i="46"/>
  <c r="K29" i="46"/>
  <c r="K28" i="46"/>
  <c r="K27" i="46"/>
  <c r="K26" i="46"/>
  <c r="K24" i="46"/>
  <c r="K20" i="46"/>
  <c r="K19" i="46"/>
  <c r="K18" i="46"/>
  <c r="K17" i="46"/>
  <c r="K15" i="46"/>
  <c r="K13" i="46"/>
  <c r="K12" i="46"/>
  <c r="K11" i="46"/>
  <c r="K13" i="1"/>
  <c r="K17" i="1"/>
  <c r="K18" i="1"/>
  <c r="K19" i="1"/>
  <c r="K20" i="1"/>
  <c r="K24" i="1"/>
  <c r="K26" i="1"/>
  <c r="K31" i="1"/>
  <c r="K34" i="1"/>
  <c r="K35" i="1"/>
  <c r="K36" i="1"/>
  <c r="K37" i="1"/>
  <c r="K55" i="1"/>
  <c r="K56" i="1"/>
  <c r="K85" i="1"/>
  <c r="K86" i="1"/>
  <c r="K82" i="1"/>
  <c r="K84" i="1"/>
  <c r="K89" i="1"/>
  <c r="K91" i="1"/>
  <c r="K95" i="1"/>
  <c r="K117" i="1"/>
  <c r="K123" i="1"/>
  <c r="K124" i="1"/>
  <c r="K11" i="1"/>
  <c r="H14" i="35" l="1"/>
  <c r="G14" i="35"/>
  <c r="L14" i="35"/>
  <c r="M14" i="35"/>
  <c r="R14" i="35"/>
  <c r="X14" i="32"/>
  <c r="S14" i="35" s="1"/>
  <c r="F14" i="35"/>
  <c r="E14" i="35"/>
  <c r="Q14" i="19"/>
  <c r="T14" i="35" s="1"/>
  <c r="N14" i="19"/>
  <c r="I14" i="35" s="1"/>
  <c r="O14" i="35"/>
  <c r="N14" i="35"/>
  <c r="X14" i="5"/>
  <c r="Q14" i="35" s="1"/>
  <c r="P14" i="35"/>
  <c r="AQ13" i="18"/>
  <c r="AS13" i="18" s="1"/>
  <c r="AT13" i="18" s="1"/>
  <c r="AF13" i="18"/>
  <c r="AD13" i="18"/>
  <c r="AC13" i="18"/>
  <c r="AB13" i="18"/>
  <c r="Y13" i="18"/>
  <c r="V13" i="18"/>
  <c r="S13" i="18"/>
  <c r="P13" i="18"/>
  <c r="M13" i="18"/>
  <c r="I13" i="18"/>
  <c r="E13" i="36" s="1"/>
  <c r="F13" i="18"/>
  <c r="C13" i="18"/>
  <c r="B13" i="18"/>
  <c r="A13" i="18"/>
  <c r="C13" i="36"/>
  <c r="B13" i="36"/>
  <c r="A13" i="36"/>
  <c r="E13" i="47"/>
  <c r="C13" i="47"/>
  <c r="B13" i="47"/>
  <c r="A13" i="47"/>
  <c r="U13" i="35"/>
  <c r="J13" i="35"/>
  <c r="C13" i="35"/>
  <c r="B13" i="35"/>
  <c r="A13" i="35"/>
  <c r="BQ13" i="17"/>
  <c r="BG13" i="17"/>
  <c r="L13" i="17"/>
  <c r="M13" i="17" s="1"/>
  <c r="H13" i="17"/>
  <c r="F13" i="17"/>
  <c r="E13" i="31" s="1"/>
  <c r="C13" i="17"/>
  <c r="B13" i="17"/>
  <c r="A13" i="17"/>
  <c r="G13" i="18"/>
  <c r="C13" i="31"/>
  <c r="B13" i="31"/>
  <c r="A13" i="31"/>
  <c r="AJ13" i="1"/>
  <c r="AF13" i="1"/>
  <c r="N13" i="1"/>
  <c r="J13" i="18"/>
  <c r="D13" i="1"/>
  <c r="D13" i="47" s="1"/>
  <c r="C13" i="1"/>
  <c r="B13" i="1"/>
  <c r="A13" i="1"/>
  <c r="L13" i="46"/>
  <c r="I13" i="46"/>
  <c r="H13" i="46"/>
  <c r="C13" i="46"/>
  <c r="B13" i="46"/>
  <c r="A13" i="46"/>
  <c r="N13" i="18"/>
  <c r="C13" i="6"/>
  <c r="B13" i="6"/>
  <c r="A13" i="6"/>
  <c r="Q13" i="18"/>
  <c r="C13" i="33"/>
  <c r="B13" i="33"/>
  <c r="A13" i="33"/>
  <c r="T13" i="18"/>
  <c r="C13" i="5"/>
  <c r="B13" i="5"/>
  <c r="A13" i="5"/>
  <c r="W13" i="18"/>
  <c r="C13" i="32"/>
  <c r="B13" i="32"/>
  <c r="A13" i="32"/>
  <c r="Z13" i="18"/>
  <c r="C13" i="40"/>
  <c r="B13" i="40"/>
  <c r="A13" i="40"/>
  <c r="V13" i="19"/>
  <c r="C13" i="19"/>
  <c r="B13" i="19"/>
  <c r="A13" i="19"/>
  <c r="X13" i="16"/>
  <c r="H13" i="16"/>
  <c r="O13" i="16" s="1"/>
  <c r="C13" i="16"/>
  <c r="B13" i="16"/>
  <c r="A13" i="16"/>
  <c r="C13" i="42"/>
  <c r="B13" i="42"/>
  <c r="A13" i="42"/>
  <c r="D13" i="43"/>
  <c r="C13" i="43"/>
  <c r="B13" i="43"/>
  <c r="A13" i="43"/>
  <c r="E13" i="43"/>
  <c r="E13" i="25"/>
  <c r="F13" i="25" s="1"/>
  <c r="C13" i="25"/>
  <c r="B13" i="25"/>
  <c r="A13" i="25"/>
  <c r="F13" i="43"/>
  <c r="E13" i="30"/>
  <c r="F13" i="30" s="1"/>
  <c r="C13" i="30"/>
  <c r="B13" i="30"/>
  <c r="A13" i="30"/>
  <c r="G13" i="43"/>
  <c r="E13" i="29"/>
  <c r="C13" i="29"/>
  <c r="B13" i="29"/>
  <c r="A13" i="29"/>
  <c r="H13" i="43"/>
  <c r="C13" i="21"/>
  <c r="B13" i="21"/>
  <c r="A13" i="21"/>
  <c r="I13" i="43"/>
  <c r="E13" i="26"/>
  <c r="F13" i="26" s="1"/>
  <c r="C13" i="26"/>
  <c r="B13" i="26"/>
  <c r="A13" i="26"/>
  <c r="J13" i="43"/>
  <c r="E13" i="24"/>
  <c r="F13" i="24" s="1"/>
  <c r="C13" i="24"/>
  <c r="B13" i="24"/>
  <c r="A13" i="24"/>
  <c r="K13" i="43"/>
  <c r="E13" i="27"/>
  <c r="F13" i="27" s="1"/>
  <c r="C13" i="27"/>
  <c r="B13" i="27"/>
  <c r="A13" i="27"/>
  <c r="L13" i="43"/>
  <c r="E13" i="38"/>
  <c r="C13" i="38"/>
  <c r="B13" i="38"/>
  <c r="A13" i="38"/>
  <c r="AQ13" i="34"/>
  <c r="AP13" i="34"/>
  <c r="AO13" i="34"/>
  <c r="AN13" i="34"/>
  <c r="AM13" i="34"/>
  <c r="AL13" i="34"/>
  <c r="AK13" i="34"/>
  <c r="AJ13" i="34"/>
  <c r="AI13" i="34"/>
  <c r="R13" i="34"/>
  <c r="Q13" i="34"/>
  <c r="P13" i="34"/>
  <c r="O13" i="34"/>
  <c r="N13" i="34"/>
  <c r="M13" i="34"/>
  <c r="L13" i="34"/>
  <c r="J13" i="34"/>
  <c r="I13" i="34"/>
  <c r="AQ11" i="18"/>
  <c r="AV11" i="18" s="1"/>
  <c r="AW11" i="18" s="1"/>
  <c r="AF11" i="18"/>
  <c r="AD11" i="18"/>
  <c r="AC11" i="18"/>
  <c r="AB11" i="18"/>
  <c r="Y11" i="18"/>
  <c r="V11" i="18"/>
  <c r="S11" i="18"/>
  <c r="P11" i="18"/>
  <c r="M11" i="18"/>
  <c r="I11" i="18"/>
  <c r="E11" i="36" s="1"/>
  <c r="F11" i="18"/>
  <c r="C11" i="18"/>
  <c r="B11" i="18"/>
  <c r="A11" i="18"/>
  <c r="C11" i="36"/>
  <c r="B11" i="36"/>
  <c r="A11" i="36"/>
  <c r="E11" i="47"/>
  <c r="C11" i="47"/>
  <c r="B11" i="47"/>
  <c r="A11" i="47"/>
  <c r="U11" i="35"/>
  <c r="J11" i="35"/>
  <c r="C11" i="35"/>
  <c r="B11" i="35"/>
  <c r="A11" i="35"/>
  <c r="BQ11" i="17"/>
  <c r="BG11" i="17"/>
  <c r="L11" i="17"/>
  <c r="M11" i="17" s="1"/>
  <c r="H11" i="17"/>
  <c r="F11" i="17"/>
  <c r="E11" i="31" s="1"/>
  <c r="C11" i="17"/>
  <c r="B11" i="17"/>
  <c r="A11" i="17"/>
  <c r="G11" i="18"/>
  <c r="C11" i="31"/>
  <c r="B11" i="31"/>
  <c r="A11" i="31"/>
  <c r="AJ11" i="1"/>
  <c r="AF11" i="1"/>
  <c r="N11" i="1"/>
  <c r="J11" i="18"/>
  <c r="D11" i="1"/>
  <c r="D11" i="42" s="1"/>
  <c r="C11" i="1"/>
  <c r="B11" i="1"/>
  <c r="A11" i="1"/>
  <c r="L11" i="46"/>
  <c r="I11" i="46"/>
  <c r="H11" i="46"/>
  <c r="C11" i="46"/>
  <c r="B11" i="46"/>
  <c r="A11" i="46"/>
  <c r="N11" i="18"/>
  <c r="C11" i="6"/>
  <c r="B11" i="6"/>
  <c r="A11" i="6"/>
  <c r="Q11" i="18"/>
  <c r="C11" i="33"/>
  <c r="B11" i="33"/>
  <c r="A11" i="33"/>
  <c r="T11" i="18"/>
  <c r="C11" i="5"/>
  <c r="B11" i="5"/>
  <c r="A11" i="5"/>
  <c r="W11" i="18"/>
  <c r="C11" i="32"/>
  <c r="B11" i="32"/>
  <c r="A11" i="32"/>
  <c r="Z11" i="18"/>
  <c r="C11" i="40"/>
  <c r="B11" i="40"/>
  <c r="A11" i="40"/>
  <c r="V11" i="19"/>
  <c r="C11" i="19"/>
  <c r="B11" i="19"/>
  <c r="A11" i="19"/>
  <c r="X11" i="16"/>
  <c r="H11" i="16"/>
  <c r="C11" i="16"/>
  <c r="B11" i="16"/>
  <c r="A11" i="16"/>
  <c r="C11" i="42"/>
  <c r="B11" i="42"/>
  <c r="A11" i="42"/>
  <c r="D11" i="43"/>
  <c r="C11" i="43"/>
  <c r="B11" i="43"/>
  <c r="A11" i="43"/>
  <c r="E11" i="43"/>
  <c r="E11" i="25"/>
  <c r="F11" i="25" s="1"/>
  <c r="C11" i="25"/>
  <c r="B11" i="25"/>
  <c r="A11" i="25"/>
  <c r="F11" i="43"/>
  <c r="E11" i="30"/>
  <c r="C11" i="30"/>
  <c r="B11" i="30"/>
  <c r="A11" i="30"/>
  <c r="G11" i="43"/>
  <c r="E11" i="29"/>
  <c r="F11" i="29" s="1"/>
  <c r="C11" i="29"/>
  <c r="B11" i="29"/>
  <c r="A11" i="29"/>
  <c r="H11" i="43"/>
  <c r="C11" i="21"/>
  <c r="B11" i="21"/>
  <c r="A11" i="21"/>
  <c r="I11" i="43"/>
  <c r="E11" i="26"/>
  <c r="F11" i="26" s="1"/>
  <c r="C11" i="26"/>
  <c r="B11" i="26"/>
  <c r="A11" i="26"/>
  <c r="J11" i="43"/>
  <c r="E11" i="24"/>
  <c r="C11" i="24"/>
  <c r="B11" i="24"/>
  <c r="A11" i="24"/>
  <c r="K11" i="43"/>
  <c r="E11" i="27"/>
  <c r="F11" i="27" s="1"/>
  <c r="C11" i="27"/>
  <c r="B11" i="27"/>
  <c r="A11" i="27"/>
  <c r="L11" i="43"/>
  <c r="E11" i="38"/>
  <c r="F11" i="38" s="1"/>
  <c r="C11" i="38"/>
  <c r="B11" i="38"/>
  <c r="A11" i="38"/>
  <c r="AQ11" i="34"/>
  <c r="AP11" i="34"/>
  <c r="AO11" i="34"/>
  <c r="AN11" i="34"/>
  <c r="AM11" i="34"/>
  <c r="AL11" i="34"/>
  <c r="AK11" i="34"/>
  <c r="AJ11" i="34"/>
  <c r="AI11" i="34"/>
  <c r="R11" i="34"/>
  <c r="Q11" i="34"/>
  <c r="P11" i="34"/>
  <c r="O11" i="34"/>
  <c r="N11" i="34"/>
  <c r="M11" i="34"/>
  <c r="L11" i="34"/>
  <c r="J11" i="34"/>
  <c r="I11" i="34"/>
  <c r="AQ121" i="18"/>
  <c r="AF121" i="18"/>
  <c r="AD121" i="18"/>
  <c r="AC121" i="18"/>
  <c r="AB121" i="18"/>
  <c r="Y121" i="18"/>
  <c r="V121" i="18"/>
  <c r="S121" i="18"/>
  <c r="P121" i="18"/>
  <c r="M121" i="18"/>
  <c r="I121" i="18"/>
  <c r="E121" i="36" s="1"/>
  <c r="F121" i="18"/>
  <c r="C121" i="18"/>
  <c r="B121" i="18"/>
  <c r="A121" i="18"/>
  <c r="AQ122" i="18"/>
  <c r="AV122" i="18" s="1"/>
  <c r="AW122" i="18" s="1"/>
  <c r="AF122" i="18"/>
  <c r="AD122" i="18"/>
  <c r="AC122" i="18"/>
  <c r="AB122" i="18"/>
  <c r="Y122" i="18"/>
  <c r="V122" i="18"/>
  <c r="S122" i="18"/>
  <c r="P122" i="18"/>
  <c r="M122" i="18"/>
  <c r="I122" i="18"/>
  <c r="E122" i="36" s="1"/>
  <c r="F122" i="18"/>
  <c r="C122" i="18"/>
  <c r="B122" i="18"/>
  <c r="A122" i="18"/>
  <c r="AQ114" i="18"/>
  <c r="AV114" i="18" s="1"/>
  <c r="AW114" i="18" s="1"/>
  <c r="AF114" i="18"/>
  <c r="AD114" i="18"/>
  <c r="AC114" i="18"/>
  <c r="AB114" i="18"/>
  <c r="Y114" i="18"/>
  <c r="V114" i="18"/>
  <c r="S114" i="18"/>
  <c r="P114" i="18"/>
  <c r="M114" i="18"/>
  <c r="I114" i="18"/>
  <c r="E114" i="36" s="1"/>
  <c r="F114" i="18"/>
  <c r="C114" i="18"/>
  <c r="B114" i="18"/>
  <c r="A114" i="18"/>
  <c r="AQ113" i="18"/>
  <c r="AF113" i="18"/>
  <c r="AD113" i="18"/>
  <c r="AC113" i="18"/>
  <c r="AB113" i="18"/>
  <c r="Y113" i="18"/>
  <c r="V113" i="18"/>
  <c r="S113" i="18"/>
  <c r="P113" i="18"/>
  <c r="M113" i="18"/>
  <c r="I113" i="18"/>
  <c r="E113" i="36" s="1"/>
  <c r="F113" i="18"/>
  <c r="C113" i="18"/>
  <c r="B113" i="18"/>
  <c r="A113" i="18"/>
  <c r="AQ98" i="18"/>
  <c r="AF98" i="18"/>
  <c r="AD98" i="18"/>
  <c r="AC98" i="18"/>
  <c r="AB98" i="18"/>
  <c r="Y98" i="18"/>
  <c r="V98" i="18"/>
  <c r="S98" i="18"/>
  <c r="P98" i="18"/>
  <c r="M98" i="18"/>
  <c r="I98" i="18"/>
  <c r="E98" i="36" s="1"/>
  <c r="F98" i="18"/>
  <c r="C98" i="18"/>
  <c r="B98" i="18"/>
  <c r="A98" i="18"/>
  <c r="AQ96" i="18"/>
  <c r="AV96" i="18" s="1"/>
  <c r="AW96" i="18" s="1"/>
  <c r="AF96" i="18"/>
  <c r="AD96" i="18"/>
  <c r="AC96" i="18"/>
  <c r="AB96" i="18"/>
  <c r="Y96" i="18"/>
  <c r="V96" i="18"/>
  <c r="S96" i="18"/>
  <c r="P96" i="18"/>
  <c r="M96" i="18"/>
  <c r="I96" i="18"/>
  <c r="E96" i="36" s="1"/>
  <c r="F96" i="18"/>
  <c r="C96" i="18"/>
  <c r="B96" i="18"/>
  <c r="A96" i="18"/>
  <c r="AQ97" i="18"/>
  <c r="AV97" i="18" s="1"/>
  <c r="AW97" i="18" s="1"/>
  <c r="AF97" i="18"/>
  <c r="AD97" i="18"/>
  <c r="AC97" i="18"/>
  <c r="AB97" i="18"/>
  <c r="Y97" i="18"/>
  <c r="V97" i="18"/>
  <c r="S97" i="18"/>
  <c r="P97" i="18"/>
  <c r="M97" i="18"/>
  <c r="I97" i="18"/>
  <c r="E97" i="36" s="1"/>
  <c r="F97" i="18"/>
  <c r="C97" i="18"/>
  <c r="B97" i="18"/>
  <c r="A97" i="18"/>
  <c r="AQ103" i="18"/>
  <c r="AV103" i="18" s="1"/>
  <c r="AW103" i="18" s="1"/>
  <c r="AF103" i="18"/>
  <c r="AD103" i="18"/>
  <c r="AC103" i="18"/>
  <c r="AB103" i="18"/>
  <c r="Y103" i="18"/>
  <c r="V103" i="18"/>
  <c r="S103" i="18"/>
  <c r="P103" i="18"/>
  <c r="M103" i="18"/>
  <c r="I103" i="18"/>
  <c r="E103" i="36" s="1"/>
  <c r="F103" i="18"/>
  <c r="C103" i="18"/>
  <c r="B103" i="18"/>
  <c r="A103" i="18"/>
  <c r="AQ102" i="18"/>
  <c r="AF102" i="18"/>
  <c r="AD102" i="18"/>
  <c r="AC102" i="18"/>
  <c r="AB102" i="18"/>
  <c r="Y102" i="18"/>
  <c r="V102" i="18"/>
  <c r="S102" i="18"/>
  <c r="P102" i="18"/>
  <c r="M102" i="18"/>
  <c r="I102" i="18"/>
  <c r="E102" i="36" s="1"/>
  <c r="F102" i="18"/>
  <c r="C102" i="18"/>
  <c r="B102" i="18"/>
  <c r="A102" i="18"/>
  <c r="AQ105" i="18"/>
  <c r="AV105" i="18" s="1"/>
  <c r="AW105" i="18" s="1"/>
  <c r="AF105" i="18"/>
  <c r="AD105" i="18"/>
  <c r="AC105" i="18"/>
  <c r="AB105" i="18"/>
  <c r="Y105" i="18"/>
  <c r="V105" i="18"/>
  <c r="S105" i="18"/>
  <c r="P105" i="18"/>
  <c r="M105" i="18"/>
  <c r="I105" i="18"/>
  <c r="E105" i="36" s="1"/>
  <c r="F105" i="18"/>
  <c r="C105" i="18"/>
  <c r="B105" i="18"/>
  <c r="A105" i="18"/>
  <c r="AQ104" i="18"/>
  <c r="AV104" i="18" s="1"/>
  <c r="AW104" i="18" s="1"/>
  <c r="AF104" i="18"/>
  <c r="AD104" i="18"/>
  <c r="AC104" i="18"/>
  <c r="AB104" i="18"/>
  <c r="Y104" i="18"/>
  <c r="V104" i="18"/>
  <c r="S104" i="18"/>
  <c r="P104" i="18"/>
  <c r="M104" i="18"/>
  <c r="I104" i="18"/>
  <c r="E104" i="36" s="1"/>
  <c r="F104" i="18"/>
  <c r="C104" i="18"/>
  <c r="B104" i="18"/>
  <c r="A104" i="18"/>
  <c r="C121" i="36"/>
  <c r="B121" i="36"/>
  <c r="A121" i="36"/>
  <c r="C122" i="36"/>
  <c r="B122" i="36"/>
  <c r="A122" i="36"/>
  <c r="C114" i="36"/>
  <c r="B114" i="36"/>
  <c r="A114" i="36"/>
  <c r="C113" i="36"/>
  <c r="B113" i="36"/>
  <c r="A113" i="36"/>
  <c r="C98" i="36"/>
  <c r="B98" i="36"/>
  <c r="A98" i="36"/>
  <c r="C96" i="36"/>
  <c r="B96" i="36"/>
  <c r="A96" i="36"/>
  <c r="C97" i="36"/>
  <c r="B97" i="36"/>
  <c r="A97" i="36"/>
  <c r="C103" i="36"/>
  <c r="B103" i="36"/>
  <c r="A103" i="36"/>
  <c r="C102" i="36"/>
  <c r="B102" i="36"/>
  <c r="A102" i="36"/>
  <c r="C105" i="36"/>
  <c r="B105" i="36"/>
  <c r="A105" i="36"/>
  <c r="C104" i="36"/>
  <c r="B104" i="36"/>
  <c r="A104" i="36"/>
  <c r="E121" i="47"/>
  <c r="C121" i="47"/>
  <c r="B121" i="47"/>
  <c r="A121" i="47"/>
  <c r="E122" i="47"/>
  <c r="C122" i="47"/>
  <c r="B122" i="47"/>
  <c r="A122" i="47"/>
  <c r="E114" i="47"/>
  <c r="C114" i="47"/>
  <c r="B114" i="47"/>
  <c r="A114" i="47"/>
  <c r="E113" i="47"/>
  <c r="C113" i="47"/>
  <c r="B113" i="47"/>
  <c r="A113" i="47"/>
  <c r="E98" i="47"/>
  <c r="C98" i="47"/>
  <c r="B98" i="47"/>
  <c r="A98" i="47"/>
  <c r="E96" i="47"/>
  <c r="C96" i="47"/>
  <c r="B96" i="47"/>
  <c r="A96" i="47"/>
  <c r="E97" i="47"/>
  <c r="C97" i="47"/>
  <c r="B97" i="47"/>
  <c r="A97" i="47"/>
  <c r="E103" i="47"/>
  <c r="C103" i="47"/>
  <c r="B103" i="47"/>
  <c r="A103" i="47"/>
  <c r="E102" i="47"/>
  <c r="C102" i="47"/>
  <c r="B102" i="47"/>
  <c r="A102" i="47"/>
  <c r="E105" i="47"/>
  <c r="C105" i="47"/>
  <c r="B105" i="47"/>
  <c r="A105" i="47"/>
  <c r="E104" i="47"/>
  <c r="C104" i="47"/>
  <c r="B104" i="47"/>
  <c r="A104" i="47"/>
  <c r="U121" i="35"/>
  <c r="S121" i="35"/>
  <c r="Q121" i="35"/>
  <c r="J121" i="35"/>
  <c r="C121" i="35"/>
  <c r="B121" i="35"/>
  <c r="A121" i="35"/>
  <c r="U122" i="35"/>
  <c r="S122" i="35"/>
  <c r="Q122" i="35"/>
  <c r="J122" i="35"/>
  <c r="C122" i="35"/>
  <c r="B122" i="35"/>
  <c r="A122" i="35"/>
  <c r="U114" i="35"/>
  <c r="S114" i="35"/>
  <c r="Q114" i="35"/>
  <c r="J114" i="35"/>
  <c r="C114" i="35"/>
  <c r="B114" i="35"/>
  <c r="A114" i="35"/>
  <c r="U113" i="35"/>
  <c r="S113" i="35"/>
  <c r="Q113" i="35"/>
  <c r="J113" i="35"/>
  <c r="C113" i="35"/>
  <c r="B113" i="35"/>
  <c r="A113" i="35"/>
  <c r="U98" i="35"/>
  <c r="S98" i="35"/>
  <c r="Q98" i="35"/>
  <c r="J98" i="35"/>
  <c r="C98" i="35"/>
  <c r="B98" i="35"/>
  <c r="A98" i="35"/>
  <c r="U96" i="35"/>
  <c r="S96" i="35"/>
  <c r="Q96" i="35"/>
  <c r="J96" i="35"/>
  <c r="C96" i="35"/>
  <c r="B96" i="35"/>
  <c r="A96" i="35"/>
  <c r="U97" i="35"/>
  <c r="S97" i="35"/>
  <c r="Q97" i="35"/>
  <c r="J97" i="35"/>
  <c r="C97" i="35"/>
  <c r="B97" i="35"/>
  <c r="A97" i="35"/>
  <c r="U103" i="35"/>
  <c r="S103" i="35"/>
  <c r="Q103" i="35"/>
  <c r="J103" i="35"/>
  <c r="C103" i="35"/>
  <c r="B103" i="35"/>
  <c r="A103" i="35"/>
  <c r="U102" i="35"/>
  <c r="S102" i="35"/>
  <c r="Q102" i="35"/>
  <c r="J102" i="35"/>
  <c r="C102" i="35"/>
  <c r="B102" i="35"/>
  <c r="A102" i="35"/>
  <c r="U105" i="35"/>
  <c r="S105" i="35"/>
  <c r="Q105" i="35"/>
  <c r="J105" i="35"/>
  <c r="C105" i="35"/>
  <c r="B105" i="35"/>
  <c r="A105" i="35"/>
  <c r="U104" i="35"/>
  <c r="S104" i="35"/>
  <c r="Q104" i="35"/>
  <c r="J104" i="35"/>
  <c r="C104" i="35"/>
  <c r="B104" i="35"/>
  <c r="A104" i="35"/>
  <c r="BQ121" i="17"/>
  <c r="BG121" i="17"/>
  <c r="L121" i="17"/>
  <c r="M121" i="17" s="1"/>
  <c r="F121" i="17"/>
  <c r="E121" i="31" s="1"/>
  <c r="C121" i="17"/>
  <c r="B121" i="17"/>
  <c r="A121" i="17"/>
  <c r="BQ122" i="17"/>
  <c r="BG122" i="17"/>
  <c r="L122" i="17"/>
  <c r="M122" i="17" s="1"/>
  <c r="F122" i="17"/>
  <c r="E122" i="31" s="1"/>
  <c r="C122" i="17"/>
  <c r="B122" i="17"/>
  <c r="A122" i="17"/>
  <c r="BQ114" i="17"/>
  <c r="BG114" i="17"/>
  <c r="L114" i="17"/>
  <c r="M114" i="17" s="1"/>
  <c r="F114" i="17"/>
  <c r="E114" i="31" s="1"/>
  <c r="C114" i="17"/>
  <c r="B114" i="17"/>
  <c r="A114" i="17"/>
  <c r="BQ113" i="17"/>
  <c r="BG113" i="17"/>
  <c r="L113" i="17"/>
  <c r="M113" i="17" s="1"/>
  <c r="F113" i="17"/>
  <c r="E113" i="31" s="1"/>
  <c r="C113" i="17"/>
  <c r="B113" i="17"/>
  <c r="A113" i="17"/>
  <c r="BQ98" i="17"/>
  <c r="BG98" i="17"/>
  <c r="L98" i="17"/>
  <c r="M98" i="17" s="1"/>
  <c r="F98" i="17"/>
  <c r="E98" i="31" s="1"/>
  <c r="C98" i="17"/>
  <c r="B98" i="17"/>
  <c r="A98" i="17"/>
  <c r="BQ96" i="17"/>
  <c r="BG96" i="17"/>
  <c r="L96" i="17"/>
  <c r="M96" i="17" s="1"/>
  <c r="F96" i="17"/>
  <c r="E96" i="31" s="1"/>
  <c r="C96" i="17"/>
  <c r="B96" i="17"/>
  <c r="A96" i="17"/>
  <c r="BQ97" i="17"/>
  <c r="BG97" i="17"/>
  <c r="L97" i="17"/>
  <c r="M97" i="17" s="1"/>
  <c r="F97" i="17"/>
  <c r="E97" i="31" s="1"/>
  <c r="C97" i="17"/>
  <c r="B97" i="17"/>
  <c r="A97" i="17"/>
  <c r="BQ103" i="17"/>
  <c r="BG103" i="17"/>
  <c r="L103" i="17"/>
  <c r="M103" i="17" s="1"/>
  <c r="F103" i="17"/>
  <c r="E103" i="31" s="1"/>
  <c r="C103" i="17"/>
  <c r="B103" i="17"/>
  <c r="A103" i="17"/>
  <c r="BQ102" i="17"/>
  <c r="BG102" i="17"/>
  <c r="L102" i="17"/>
  <c r="M102" i="17" s="1"/>
  <c r="F102" i="17"/>
  <c r="E102" i="31" s="1"/>
  <c r="C102" i="17"/>
  <c r="B102" i="17"/>
  <c r="A102" i="17"/>
  <c r="BQ105" i="17"/>
  <c r="BG105" i="17"/>
  <c r="L105" i="17"/>
  <c r="M105" i="17" s="1"/>
  <c r="F105" i="17"/>
  <c r="E105" i="31" s="1"/>
  <c r="C105" i="17"/>
  <c r="B105" i="17"/>
  <c r="A105" i="17"/>
  <c r="BQ104" i="17"/>
  <c r="BG104" i="17"/>
  <c r="L104" i="17"/>
  <c r="M104" i="17" s="1"/>
  <c r="O104" i="17" s="1"/>
  <c r="AM104" i="17" s="1"/>
  <c r="AN104" i="17" s="1"/>
  <c r="F104" i="17"/>
  <c r="E104" i="31" s="1"/>
  <c r="C104" i="17"/>
  <c r="B104" i="17"/>
  <c r="A104" i="17"/>
  <c r="F121" i="31"/>
  <c r="C121" i="31"/>
  <c r="B121" i="31"/>
  <c r="A121" i="31"/>
  <c r="F122" i="31"/>
  <c r="C122" i="31"/>
  <c r="B122" i="31"/>
  <c r="A122" i="31"/>
  <c r="F114" i="31"/>
  <c r="C114" i="31"/>
  <c r="B114" i="31"/>
  <c r="A114" i="31"/>
  <c r="F113" i="31"/>
  <c r="C113" i="31"/>
  <c r="B113" i="31"/>
  <c r="A113" i="31"/>
  <c r="F98" i="31"/>
  <c r="C98" i="31"/>
  <c r="B98" i="31"/>
  <c r="A98" i="31"/>
  <c r="F96" i="31"/>
  <c r="C96" i="31"/>
  <c r="B96" i="31"/>
  <c r="A96" i="31"/>
  <c r="F97" i="31"/>
  <c r="C97" i="31"/>
  <c r="B97" i="31"/>
  <c r="A97" i="31"/>
  <c r="F103" i="31"/>
  <c r="C103" i="31"/>
  <c r="B103" i="31"/>
  <c r="A103" i="31"/>
  <c r="F102" i="31"/>
  <c r="C102" i="31"/>
  <c r="B102" i="31"/>
  <c r="A102" i="31"/>
  <c r="F105" i="31"/>
  <c r="C105" i="31"/>
  <c r="B105" i="31"/>
  <c r="A105" i="31"/>
  <c r="F104" i="31"/>
  <c r="C104" i="31"/>
  <c r="B104" i="31"/>
  <c r="A104" i="31"/>
  <c r="AF121" i="1"/>
  <c r="D121" i="1"/>
  <c r="D121" i="17" s="1"/>
  <c r="C121" i="1"/>
  <c r="B121" i="1"/>
  <c r="A121" i="1"/>
  <c r="AF122" i="1"/>
  <c r="D122" i="1"/>
  <c r="D122" i="33" s="1"/>
  <c r="C122" i="1"/>
  <c r="B122" i="1"/>
  <c r="A122" i="1"/>
  <c r="AJ114" i="1"/>
  <c r="AF114" i="1"/>
  <c r="D114" i="1"/>
  <c r="D114" i="27" s="1"/>
  <c r="C114" i="1"/>
  <c r="B114" i="1"/>
  <c r="A114" i="1"/>
  <c r="AJ113" i="1"/>
  <c r="AF113" i="1"/>
  <c r="D113" i="1"/>
  <c r="D113" i="5" s="1"/>
  <c r="C113" i="1"/>
  <c r="B113" i="1"/>
  <c r="A113" i="1"/>
  <c r="AJ98" i="1"/>
  <c r="AF98" i="1"/>
  <c r="D98" i="1"/>
  <c r="D98" i="31" s="1"/>
  <c r="C98" i="1"/>
  <c r="B98" i="1"/>
  <c r="A98" i="1"/>
  <c r="AJ96" i="1"/>
  <c r="AF96" i="1"/>
  <c r="D96" i="1"/>
  <c r="D96" i="46" s="1"/>
  <c r="C96" i="1"/>
  <c r="B96" i="1"/>
  <c r="A96" i="1"/>
  <c r="AJ97" i="1"/>
  <c r="AF97" i="1"/>
  <c r="D97" i="1"/>
  <c r="D97" i="38" s="1"/>
  <c r="C97" i="1"/>
  <c r="B97" i="1"/>
  <c r="A97" i="1"/>
  <c r="AJ103" i="1"/>
  <c r="AF103" i="1"/>
  <c r="D103" i="1"/>
  <c r="D103" i="46" s="1"/>
  <c r="C103" i="1"/>
  <c r="B103" i="1"/>
  <c r="A103" i="1"/>
  <c r="AJ102" i="1"/>
  <c r="AF102" i="1"/>
  <c r="D102" i="1"/>
  <c r="D102" i="27" s="1"/>
  <c r="C102" i="1"/>
  <c r="B102" i="1"/>
  <c r="A102" i="1"/>
  <c r="AJ105" i="1"/>
  <c r="AF105" i="1"/>
  <c r="D105" i="1"/>
  <c r="D105" i="33" s="1"/>
  <c r="C105" i="1"/>
  <c r="B105" i="1"/>
  <c r="A105" i="1"/>
  <c r="AJ104" i="1"/>
  <c r="AF104" i="1"/>
  <c r="D104" i="1"/>
  <c r="D104" i="29" s="1"/>
  <c r="C104" i="1"/>
  <c r="B104" i="1"/>
  <c r="A104" i="1"/>
  <c r="L121" i="46"/>
  <c r="C121" i="46"/>
  <c r="B121" i="46"/>
  <c r="A121" i="46"/>
  <c r="L122" i="46"/>
  <c r="C122" i="46"/>
  <c r="B122" i="46"/>
  <c r="A122" i="46"/>
  <c r="L114" i="46"/>
  <c r="C114" i="46"/>
  <c r="B114" i="46"/>
  <c r="A114" i="46"/>
  <c r="L113" i="46"/>
  <c r="C113" i="46"/>
  <c r="B113" i="46"/>
  <c r="A113" i="46"/>
  <c r="L98" i="46"/>
  <c r="C98" i="46"/>
  <c r="B98" i="46"/>
  <c r="A98" i="46"/>
  <c r="L96" i="46"/>
  <c r="C96" i="46"/>
  <c r="B96" i="46"/>
  <c r="A96" i="46"/>
  <c r="L97" i="46"/>
  <c r="C97" i="46"/>
  <c r="B97" i="46"/>
  <c r="A97" i="46"/>
  <c r="L103" i="46"/>
  <c r="C103" i="46"/>
  <c r="B103" i="46"/>
  <c r="A103" i="46"/>
  <c r="L102" i="46"/>
  <c r="C102" i="46"/>
  <c r="B102" i="46"/>
  <c r="A102" i="46"/>
  <c r="L105" i="46"/>
  <c r="C105" i="46"/>
  <c r="B105" i="46"/>
  <c r="A105" i="46"/>
  <c r="L104" i="46"/>
  <c r="C104" i="46"/>
  <c r="B104" i="46"/>
  <c r="A104" i="46"/>
  <c r="C121" i="6"/>
  <c r="B121" i="6"/>
  <c r="A121" i="6"/>
  <c r="C122" i="6"/>
  <c r="B122" i="6"/>
  <c r="A122" i="6"/>
  <c r="C114" i="6"/>
  <c r="B114" i="6"/>
  <c r="A114" i="6"/>
  <c r="C113" i="6"/>
  <c r="B113" i="6"/>
  <c r="A113" i="6"/>
  <c r="C98" i="6"/>
  <c r="B98" i="6"/>
  <c r="A98" i="6"/>
  <c r="C96" i="6"/>
  <c r="B96" i="6"/>
  <c r="A96" i="6"/>
  <c r="C97" i="6"/>
  <c r="B97" i="6"/>
  <c r="A97" i="6"/>
  <c r="C103" i="6"/>
  <c r="B103" i="6"/>
  <c r="A103" i="6"/>
  <c r="C102" i="6"/>
  <c r="B102" i="6"/>
  <c r="A102" i="6"/>
  <c r="C105" i="6"/>
  <c r="B105" i="6"/>
  <c r="A105" i="6"/>
  <c r="C104" i="6"/>
  <c r="B104" i="6"/>
  <c r="A104" i="6"/>
  <c r="C121" i="33"/>
  <c r="B121" i="33"/>
  <c r="A121" i="33"/>
  <c r="C122" i="33"/>
  <c r="B122" i="33"/>
  <c r="A122" i="33"/>
  <c r="C114" i="33"/>
  <c r="B114" i="33"/>
  <c r="A114" i="33"/>
  <c r="C113" i="33"/>
  <c r="B113" i="33"/>
  <c r="A113" i="33"/>
  <c r="C98" i="33"/>
  <c r="B98" i="33"/>
  <c r="A98" i="33"/>
  <c r="C96" i="33"/>
  <c r="B96" i="33"/>
  <c r="A96" i="33"/>
  <c r="C97" i="33"/>
  <c r="B97" i="33"/>
  <c r="A97" i="33"/>
  <c r="C103" i="33"/>
  <c r="B103" i="33"/>
  <c r="A103" i="33"/>
  <c r="C102" i="33"/>
  <c r="B102" i="33"/>
  <c r="A102" i="33"/>
  <c r="C105" i="33"/>
  <c r="B105" i="33"/>
  <c r="A105" i="33"/>
  <c r="C104" i="33"/>
  <c r="B104" i="33"/>
  <c r="A104" i="33"/>
  <c r="C121" i="5"/>
  <c r="B121" i="5"/>
  <c r="A121" i="5"/>
  <c r="C122" i="5"/>
  <c r="B122" i="5"/>
  <c r="A122" i="5"/>
  <c r="C114" i="5"/>
  <c r="B114" i="5"/>
  <c r="A114" i="5"/>
  <c r="C113" i="5"/>
  <c r="B113" i="5"/>
  <c r="A113" i="5"/>
  <c r="C98" i="5"/>
  <c r="B98" i="5"/>
  <c r="A98" i="5"/>
  <c r="C96" i="5"/>
  <c r="B96" i="5"/>
  <c r="A96" i="5"/>
  <c r="C97" i="5"/>
  <c r="B97" i="5"/>
  <c r="A97" i="5"/>
  <c r="C103" i="5"/>
  <c r="B103" i="5"/>
  <c r="A103" i="5"/>
  <c r="C102" i="5"/>
  <c r="B102" i="5"/>
  <c r="A102" i="5"/>
  <c r="C105" i="5"/>
  <c r="B105" i="5"/>
  <c r="A105" i="5"/>
  <c r="C104" i="5"/>
  <c r="B104" i="5"/>
  <c r="A104" i="5"/>
  <c r="C121" i="32"/>
  <c r="B121" i="32"/>
  <c r="A121" i="32"/>
  <c r="C122" i="32"/>
  <c r="B122" i="32"/>
  <c r="A122" i="32"/>
  <c r="C114" i="32"/>
  <c r="B114" i="32"/>
  <c r="A114" i="32"/>
  <c r="C113" i="32"/>
  <c r="B113" i="32"/>
  <c r="A113" i="32"/>
  <c r="C98" i="32"/>
  <c r="B98" i="32"/>
  <c r="A98" i="32"/>
  <c r="C96" i="32"/>
  <c r="B96" i="32"/>
  <c r="A96" i="32"/>
  <c r="C97" i="32"/>
  <c r="B97" i="32"/>
  <c r="A97" i="32"/>
  <c r="C103" i="32"/>
  <c r="B103" i="32"/>
  <c r="A103" i="32"/>
  <c r="C102" i="32"/>
  <c r="B102" i="32"/>
  <c r="A102" i="32"/>
  <c r="C105" i="32"/>
  <c r="B105" i="32"/>
  <c r="A105" i="32"/>
  <c r="C104" i="32"/>
  <c r="B104" i="32"/>
  <c r="A104" i="32"/>
  <c r="C121" i="40"/>
  <c r="B121" i="40"/>
  <c r="A121" i="40"/>
  <c r="C122" i="40"/>
  <c r="B122" i="40"/>
  <c r="A122" i="40"/>
  <c r="C114" i="40"/>
  <c r="B114" i="40"/>
  <c r="A114" i="40"/>
  <c r="C113" i="40"/>
  <c r="B113" i="40"/>
  <c r="A113" i="40"/>
  <c r="C98" i="40"/>
  <c r="B98" i="40"/>
  <c r="A98" i="40"/>
  <c r="C96" i="40"/>
  <c r="B96" i="40"/>
  <c r="A96" i="40"/>
  <c r="C97" i="40"/>
  <c r="B97" i="40"/>
  <c r="A97" i="40"/>
  <c r="C103" i="40"/>
  <c r="B103" i="40"/>
  <c r="A103" i="40"/>
  <c r="C102" i="40"/>
  <c r="B102" i="40"/>
  <c r="A102" i="40"/>
  <c r="C105" i="40"/>
  <c r="B105" i="40"/>
  <c r="A105" i="40"/>
  <c r="C104" i="40"/>
  <c r="B104" i="40"/>
  <c r="A104" i="40"/>
  <c r="C121" i="19"/>
  <c r="B121" i="19"/>
  <c r="A121" i="19"/>
  <c r="C122" i="19"/>
  <c r="B122" i="19"/>
  <c r="A122" i="19"/>
  <c r="C114" i="19"/>
  <c r="B114" i="19"/>
  <c r="A114" i="19"/>
  <c r="C113" i="19"/>
  <c r="B113" i="19"/>
  <c r="A113" i="19"/>
  <c r="C98" i="19"/>
  <c r="B98" i="19"/>
  <c r="A98" i="19"/>
  <c r="C96" i="19"/>
  <c r="B96" i="19"/>
  <c r="A96" i="19"/>
  <c r="C97" i="19"/>
  <c r="B97" i="19"/>
  <c r="A97" i="19"/>
  <c r="C103" i="19"/>
  <c r="B103" i="19"/>
  <c r="A103" i="19"/>
  <c r="C102" i="19"/>
  <c r="B102" i="19"/>
  <c r="A102" i="19"/>
  <c r="C105" i="19"/>
  <c r="B105" i="19"/>
  <c r="A105" i="19"/>
  <c r="C104" i="19"/>
  <c r="B104" i="19"/>
  <c r="A104" i="19"/>
  <c r="X121" i="16"/>
  <c r="T121" i="34" s="1"/>
  <c r="H121" i="16"/>
  <c r="O121" i="16" s="1"/>
  <c r="C121" i="16"/>
  <c r="B121" i="16"/>
  <c r="A121" i="16"/>
  <c r="X122" i="16"/>
  <c r="H122" i="16"/>
  <c r="O122" i="16" s="1"/>
  <c r="C122" i="16"/>
  <c r="B122" i="16"/>
  <c r="A122" i="16"/>
  <c r="X114" i="16"/>
  <c r="H114" i="16"/>
  <c r="O114" i="16" s="1"/>
  <c r="C114" i="16"/>
  <c r="B114" i="16"/>
  <c r="A114" i="16"/>
  <c r="X113" i="16"/>
  <c r="H113" i="16"/>
  <c r="O113" i="16" s="1"/>
  <c r="C113" i="16"/>
  <c r="B113" i="16"/>
  <c r="A113" i="16"/>
  <c r="X98" i="16"/>
  <c r="H98" i="16"/>
  <c r="O98" i="16" s="1"/>
  <c r="C98" i="16"/>
  <c r="B98" i="16"/>
  <c r="A98" i="16"/>
  <c r="X96" i="16"/>
  <c r="H96" i="16"/>
  <c r="O96" i="16" s="1"/>
  <c r="S96" i="34" s="1"/>
  <c r="C96" i="16"/>
  <c r="B96" i="16"/>
  <c r="A96" i="16"/>
  <c r="X97" i="16"/>
  <c r="H97" i="16"/>
  <c r="O97" i="16" s="1"/>
  <c r="C97" i="16"/>
  <c r="B97" i="16"/>
  <c r="A97" i="16"/>
  <c r="X103" i="16"/>
  <c r="H103" i="16"/>
  <c r="C103" i="16"/>
  <c r="B103" i="16"/>
  <c r="A103" i="16"/>
  <c r="X102" i="16"/>
  <c r="H102" i="16"/>
  <c r="C102" i="16"/>
  <c r="B102" i="16"/>
  <c r="A102" i="16"/>
  <c r="X105" i="16"/>
  <c r="H105" i="16"/>
  <c r="C105" i="16"/>
  <c r="B105" i="16"/>
  <c r="A105" i="16"/>
  <c r="X104" i="16"/>
  <c r="H104" i="16"/>
  <c r="C104" i="16"/>
  <c r="B104" i="16"/>
  <c r="A104" i="16"/>
  <c r="C121" i="42"/>
  <c r="B121" i="42"/>
  <c r="A121" i="42"/>
  <c r="C122" i="42"/>
  <c r="B122" i="42"/>
  <c r="A122" i="42"/>
  <c r="C114" i="42"/>
  <c r="B114" i="42"/>
  <c r="A114" i="42"/>
  <c r="C113" i="42"/>
  <c r="B113" i="42"/>
  <c r="A113" i="42"/>
  <c r="C98" i="42"/>
  <c r="B98" i="42"/>
  <c r="A98" i="42"/>
  <c r="C96" i="42"/>
  <c r="B96" i="42"/>
  <c r="A96" i="42"/>
  <c r="C97" i="42"/>
  <c r="B97" i="42"/>
  <c r="A97" i="42"/>
  <c r="C103" i="42"/>
  <c r="B103" i="42"/>
  <c r="A103" i="42"/>
  <c r="C102" i="42"/>
  <c r="B102" i="42"/>
  <c r="A102" i="42"/>
  <c r="C105" i="42"/>
  <c r="B105" i="42"/>
  <c r="A105" i="42"/>
  <c r="C104" i="42"/>
  <c r="B104" i="42"/>
  <c r="A104" i="42"/>
  <c r="D121" i="43"/>
  <c r="C121" i="43"/>
  <c r="B121" i="43"/>
  <c r="A121" i="43"/>
  <c r="D122" i="43"/>
  <c r="C122" i="43"/>
  <c r="B122" i="43"/>
  <c r="A122" i="43"/>
  <c r="D114" i="43"/>
  <c r="C114" i="43"/>
  <c r="B114" i="43"/>
  <c r="A114" i="43"/>
  <c r="D113" i="43"/>
  <c r="C113" i="43"/>
  <c r="B113" i="43"/>
  <c r="A113" i="43"/>
  <c r="D98" i="43"/>
  <c r="C98" i="43"/>
  <c r="B98" i="43"/>
  <c r="A98" i="43"/>
  <c r="D96" i="43"/>
  <c r="C96" i="43"/>
  <c r="B96" i="43"/>
  <c r="A96" i="43"/>
  <c r="D97" i="43"/>
  <c r="C97" i="43"/>
  <c r="B97" i="43"/>
  <c r="A97" i="43"/>
  <c r="D103" i="43"/>
  <c r="C103" i="43"/>
  <c r="B103" i="43"/>
  <c r="A103" i="43"/>
  <c r="D102" i="43"/>
  <c r="C102" i="43"/>
  <c r="B102" i="43"/>
  <c r="A102" i="43"/>
  <c r="D105" i="43"/>
  <c r="C105" i="43"/>
  <c r="B105" i="43"/>
  <c r="A105" i="43"/>
  <c r="D104" i="43"/>
  <c r="C104" i="43"/>
  <c r="B104" i="43"/>
  <c r="A104" i="43"/>
  <c r="G121" i="25"/>
  <c r="E121" i="43" s="1"/>
  <c r="E121" i="25"/>
  <c r="F121" i="25" s="1"/>
  <c r="E121" i="42" s="1"/>
  <c r="AA121" i="34" s="1"/>
  <c r="C121" i="25"/>
  <c r="B121" i="25"/>
  <c r="A121" i="25"/>
  <c r="G122" i="25"/>
  <c r="E122" i="43" s="1"/>
  <c r="E122" i="25"/>
  <c r="F122" i="25" s="1"/>
  <c r="E122" i="42" s="1"/>
  <c r="AA122" i="34" s="1"/>
  <c r="C122" i="25"/>
  <c r="B122" i="25"/>
  <c r="A122" i="25"/>
  <c r="G114" i="25"/>
  <c r="E114" i="43" s="1"/>
  <c r="E114" i="25"/>
  <c r="F114" i="25" s="1"/>
  <c r="C114" i="25"/>
  <c r="B114" i="25"/>
  <c r="A114" i="25"/>
  <c r="G113" i="25"/>
  <c r="E113" i="43" s="1"/>
  <c r="E113" i="25"/>
  <c r="F113" i="25" s="1"/>
  <c r="E113" i="42" s="1"/>
  <c r="AA113" i="34" s="1"/>
  <c r="C113" i="25"/>
  <c r="B113" i="25"/>
  <c r="A113" i="25"/>
  <c r="G98" i="25"/>
  <c r="E98" i="43" s="1"/>
  <c r="E98" i="25"/>
  <c r="F98" i="25" s="1"/>
  <c r="E98" i="42" s="1"/>
  <c r="AA98" i="34" s="1"/>
  <c r="C98" i="25"/>
  <c r="B98" i="25"/>
  <c r="A98" i="25"/>
  <c r="G96" i="25"/>
  <c r="E96" i="43" s="1"/>
  <c r="E96" i="25"/>
  <c r="F96" i="25" s="1"/>
  <c r="E96" i="42" s="1"/>
  <c r="AA96" i="34" s="1"/>
  <c r="C96" i="25"/>
  <c r="B96" i="25"/>
  <c r="A96" i="25"/>
  <c r="G97" i="25"/>
  <c r="E97" i="43" s="1"/>
  <c r="E97" i="25"/>
  <c r="F97" i="25" s="1"/>
  <c r="C97" i="25"/>
  <c r="B97" i="25"/>
  <c r="A97" i="25"/>
  <c r="G103" i="25"/>
  <c r="E103" i="43" s="1"/>
  <c r="E103" i="25"/>
  <c r="F103" i="25" s="1"/>
  <c r="E103" i="42" s="1"/>
  <c r="AA103" i="34" s="1"/>
  <c r="C103" i="25"/>
  <c r="B103" i="25"/>
  <c r="A103" i="25"/>
  <c r="G102" i="25"/>
  <c r="E102" i="43" s="1"/>
  <c r="E102" i="25"/>
  <c r="F102" i="25" s="1"/>
  <c r="C102" i="25"/>
  <c r="B102" i="25"/>
  <c r="A102" i="25"/>
  <c r="G105" i="25"/>
  <c r="E105" i="43" s="1"/>
  <c r="E105" i="25"/>
  <c r="F105" i="25" s="1"/>
  <c r="E105" i="42" s="1"/>
  <c r="AA105" i="34" s="1"/>
  <c r="C105" i="25"/>
  <c r="B105" i="25"/>
  <c r="A105" i="25"/>
  <c r="G104" i="25"/>
  <c r="E104" i="43" s="1"/>
  <c r="E104" i="25"/>
  <c r="F104" i="25" s="1"/>
  <c r="C104" i="25"/>
  <c r="B104" i="25"/>
  <c r="A104" i="25"/>
  <c r="G121" i="30"/>
  <c r="F121" i="43" s="1"/>
  <c r="E121" i="30"/>
  <c r="F121" i="30" s="1"/>
  <c r="F121" i="42" s="1"/>
  <c r="AB121" i="34" s="1"/>
  <c r="C121" i="30"/>
  <c r="B121" i="30"/>
  <c r="A121" i="30"/>
  <c r="G122" i="30"/>
  <c r="F122" i="43" s="1"/>
  <c r="E122" i="30"/>
  <c r="F122" i="30" s="1"/>
  <c r="C122" i="30"/>
  <c r="B122" i="30"/>
  <c r="A122" i="30"/>
  <c r="G114" i="30"/>
  <c r="F114" i="43" s="1"/>
  <c r="E114" i="30"/>
  <c r="F114" i="30" s="1"/>
  <c r="F114" i="42" s="1"/>
  <c r="AB114" i="34" s="1"/>
  <c r="C114" i="30"/>
  <c r="B114" i="30"/>
  <c r="A114" i="30"/>
  <c r="G113" i="30"/>
  <c r="F113" i="43" s="1"/>
  <c r="E113" i="30"/>
  <c r="F113" i="30" s="1"/>
  <c r="F113" i="42" s="1"/>
  <c r="AB113" i="34" s="1"/>
  <c r="C113" i="30"/>
  <c r="B113" i="30"/>
  <c r="A113" i="30"/>
  <c r="G98" i="30"/>
  <c r="F98" i="43" s="1"/>
  <c r="E98" i="30"/>
  <c r="F98" i="30" s="1"/>
  <c r="F98" i="42" s="1"/>
  <c r="AB98" i="34" s="1"/>
  <c r="C98" i="30"/>
  <c r="B98" i="30"/>
  <c r="A98" i="30"/>
  <c r="G96" i="30"/>
  <c r="F96" i="43" s="1"/>
  <c r="E96" i="30"/>
  <c r="F96" i="30" s="1"/>
  <c r="C96" i="30"/>
  <c r="B96" i="30"/>
  <c r="A96" i="30"/>
  <c r="G97" i="30"/>
  <c r="F97" i="43" s="1"/>
  <c r="E97" i="30"/>
  <c r="F97" i="30" s="1"/>
  <c r="F97" i="42" s="1"/>
  <c r="AB97" i="34" s="1"/>
  <c r="C97" i="30"/>
  <c r="B97" i="30"/>
  <c r="A97" i="30"/>
  <c r="G103" i="30"/>
  <c r="F103" i="43" s="1"/>
  <c r="E103" i="30"/>
  <c r="F103" i="30" s="1"/>
  <c r="C103" i="30"/>
  <c r="B103" i="30"/>
  <c r="A103" i="30"/>
  <c r="G102" i="30"/>
  <c r="F102" i="43" s="1"/>
  <c r="E102" i="30"/>
  <c r="F102" i="30" s="1"/>
  <c r="F102" i="42" s="1"/>
  <c r="AB102" i="34" s="1"/>
  <c r="C102" i="30"/>
  <c r="B102" i="30"/>
  <c r="A102" i="30"/>
  <c r="G105" i="30"/>
  <c r="F105" i="43" s="1"/>
  <c r="E105" i="30"/>
  <c r="F105" i="30" s="1"/>
  <c r="F105" i="42" s="1"/>
  <c r="AB105" i="34" s="1"/>
  <c r="C105" i="30"/>
  <c r="B105" i="30"/>
  <c r="A105" i="30"/>
  <c r="G104" i="30"/>
  <c r="F104" i="43" s="1"/>
  <c r="E104" i="30"/>
  <c r="F104" i="30" s="1"/>
  <c r="F104" i="42" s="1"/>
  <c r="AB104" i="34" s="1"/>
  <c r="C104" i="30"/>
  <c r="B104" i="30"/>
  <c r="A104" i="30"/>
  <c r="G121" i="29"/>
  <c r="G121" i="43" s="1"/>
  <c r="E121" i="29"/>
  <c r="F121" i="29" s="1"/>
  <c r="C121" i="29"/>
  <c r="B121" i="29"/>
  <c r="A121" i="29"/>
  <c r="G122" i="29"/>
  <c r="G122" i="43" s="1"/>
  <c r="E122" i="29"/>
  <c r="F122" i="29" s="1"/>
  <c r="G122" i="42" s="1"/>
  <c r="AC122" i="34" s="1"/>
  <c r="C122" i="29"/>
  <c r="B122" i="29"/>
  <c r="A122" i="29"/>
  <c r="G114" i="29"/>
  <c r="G114" i="43" s="1"/>
  <c r="E114" i="29"/>
  <c r="F114" i="29" s="1"/>
  <c r="G114" i="42" s="1"/>
  <c r="AC114" i="34" s="1"/>
  <c r="C114" i="29"/>
  <c r="B114" i="29"/>
  <c r="A114" i="29"/>
  <c r="G113" i="29"/>
  <c r="G113" i="43" s="1"/>
  <c r="E113" i="29"/>
  <c r="F113" i="29" s="1"/>
  <c r="G113" i="42" s="1"/>
  <c r="AC113" i="34" s="1"/>
  <c r="C113" i="29"/>
  <c r="B113" i="29"/>
  <c r="A113" i="29"/>
  <c r="G98" i="29"/>
  <c r="G98" i="43" s="1"/>
  <c r="E98" i="29"/>
  <c r="F98" i="29" s="1"/>
  <c r="C98" i="29"/>
  <c r="B98" i="29"/>
  <c r="A98" i="29"/>
  <c r="G96" i="29"/>
  <c r="G96" i="43" s="1"/>
  <c r="E96" i="29"/>
  <c r="F96" i="29" s="1"/>
  <c r="G96" i="42" s="1"/>
  <c r="AC96" i="34" s="1"/>
  <c r="C96" i="29"/>
  <c r="B96" i="29"/>
  <c r="A96" i="29"/>
  <c r="G97" i="29"/>
  <c r="G97" i="43" s="1"/>
  <c r="E97" i="29"/>
  <c r="F97" i="29" s="1"/>
  <c r="G97" i="42" s="1"/>
  <c r="AC97" i="34" s="1"/>
  <c r="C97" i="29"/>
  <c r="B97" i="29"/>
  <c r="A97" i="29"/>
  <c r="G103" i="29"/>
  <c r="G103" i="43" s="1"/>
  <c r="E103" i="29"/>
  <c r="F103" i="29" s="1"/>
  <c r="G103" i="42" s="1"/>
  <c r="AC103" i="34" s="1"/>
  <c r="C103" i="29"/>
  <c r="B103" i="29"/>
  <c r="A103" i="29"/>
  <c r="G102" i="29"/>
  <c r="G102" i="43" s="1"/>
  <c r="E102" i="29"/>
  <c r="F102" i="29" s="1"/>
  <c r="C102" i="29"/>
  <c r="B102" i="29"/>
  <c r="A102" i="29"/>
  <c r="G105" i="29"/>
  <c r="G105" i="43" s="1"/>
  <c r="E105" i="29"/>
  <c r="F105" i="29" s="1"/>
  <c r="G105" i="42" s="1"/>
  <c r="AC105" i="34" s="1"/>
  <c r="C105" i="29"/>
  <c r="B105" i="29"/>
  <c r="A105" i="29"/>
  <c r="G104" i="29"/>
  <c r="G104" i="43" s="1"/>
  <c r="E104" i="29"/>
  <c r="F104" i="29" s="1"/>
  <c r="C104" i="29"/>
  <c r="B104" i="29"/>
  <c r="A104" i="29"/>
  <c r="G121" i="21"/>
  <c r="H121" i="43" s="1"/>
  <c r="C121" i="21"/>
  <c r="B121" i="21"/>
  <c r="A121" i="21"/>
  <c r="G122" i="21"/>
  <c r="H122" i="43" s="1"/>
  <c r="C122" i="21"/>
  <c r="B122" i="21"/>
  <c r="A122" i="21"/>
  <c r="G114" i="21"/>
  <c r="H114" i="43" s="1"/>
  <c r="C114" i="21"/>
  <c r="B114" i="21"/>
  <c r="A114" i="21"/>
  <c r="G113" i="21"/>
  <c r="H113" i="43" s="1"/>
  <c r="C113" i="21"/>
  <c r="B113" i="21"/>
  <c r="A113" i="21"/>
  <c r="G98" i="21"/>
  <c r="H98" i="43" s="1"/>
  <c r="C98" i="21"/>
  <c r="B98" i="21"/>
  <c r="A98" i="21"/>
  <c r="G96" i="21"/>
  <c r="H96" i="43" s="1"/>
  <c r="C96" i="21"/>
  <c r="B96" i="21"/>
  <c r="A96" i="21"/>
  <c r="G97" i="21"/>
  <c r="H97" i="43" s="1"/>
  <c r="C97" i="21"/>
  <c r="B97" i="21"/>
  <c r="A97" i="21"/>
  <c r="G103" i="21"/>
  <c r="H103" i="43" s="1"/>
  <c r="C103" i="21"/>
  <c r="B103" i="21"/>
  <c r="A103" i="21"/>
  <c r="G102" i="21"/>
  <c r="H102" i="43" s="1"/>
  <c r="C102" i="21"/>
  <c r="B102" i="21"/>
  <c r="A102" i="21"/>
  <c r="G105" i="21"/>
  <c r="H105" i="43" s="1"/>
  <c r="C105" i="21"/>
  <c r="B105" i="21"/>
  <c r="A105" i="21"/>
  <c r="G104" i="21"/>
  <c r="H104" i="43" s="1"/>
  <c r="C104" i="21"/>
  <c r="B104" i="21"/>
  <c r="A104" i="21"/>
  <c r="G121" i="26"/>
  <c r="I121" i="43" s="1"/>
  <c r="E121" i="26"/>
  <c r="F121" i="26" s="1"/>
  <c r="I121" i="42" s="1"/>
  <c r="AE121" i="34" s="1"/>
  <c r="C121" i="26"/>
  <c r="B121" i="26"/>
  <c r="A121" i="26"/>
  <c r="G122" i="26"/>
  <c r="I122" i="43" s="1"/>
  <c r="E122" i="26"/>
  <c r="F122" i="26" s="1"/>
  <c r="I122" i="42" s="1"/>
  <c r="AE122" i="34" s="1"/>
  <c r="C122" i="26"/>
  <c r="B122" i="26"/>
  <c r="A122" i="26"/>
  <c r="G114" i="26"/>
  <c r="I114" i="43" s="1"/>
  <c r="E114" i="26"/>
  <c r="F114" i="26" s="1"/>
  <c r="I114" i="42" s="1"/>
  <c r="AE114" i="34" s="1"/>
  <c r="C114" i="26"/>
  <c r="B114" i="26"/>
  <c r="A114" i="26"/>
  <c r="G113" i="26"/>
  <c r="I113" i="43" s="1"/>
  <c r="E113" i="26"/>
  <c r="F113" i="26" s="1"/>
  <c r="C113" i="26"/>
  <c r="B113" i="26"/>
  <c r="A113" i="26"/>
  <c r="G98" i="26"/>
  <c r="I98" i="43" s="1"/>
  <c r="E98" i="26"/>
  <c r="F98" i="26" s="1"/>
  <c r="I98" i="42" s="1"/>
  <c r="AE98" i="34" s="1"/>
  <c r="C98" i="26"/>
  <c r="B98" i="26"/>
  <c r="A98" i="26"/>
  <c r="G96" i="26"/>
  <c r="I96" i="43" s="1"/>
  <c r="E96" i="26"/>
  <c r="F96" i="26" s="1"/>
  <c r="I96" i="42" s="1"/>
  <c r="AE96" i="34" s="1"/>
  <c r="C96" i="26"/>
  <c r="B96" i="26"/>
  <c r="A96" i="26"/>
  <c r="G97" i="26"/>
  <c r="I97" i="43" s="1"/>
  <c r="E97" i="26"/>
  <c r="F97" i="26" s="1"/>
  <c r="I97" i="42" s="1"/>
  <c r="AE97" i="34" s="1"/>
  <c r="C97" i="26"/>
  <c r="B97" i="26"/>
  <c r="A97" i="26"/>
  <c r="G103" i="26"/>
  <c r="I103" i="43" s="1"/>
  <c r="E103" i="26"/>
  <c r="F103" i="26" s="1"/>
  <c r="I103" i="42" s="1"/>
  <c r="AE103" i="34" s="1"/>
  <c r="C103" i="26"/>
  <c r="B103" i="26"/>
  <c r="A103" i="26"/>
  <c r="G102" i="26"/>
  <c r="I102" i="43" s="1"/>
  <c r="E102" i="26"/>
  <c r="F102" i="26" s="1"/>
  <c r="I102" i="42" s="1"/>
  <c r="AE102" i="34" s="1"/>
  <c r="C102" i="26"/>
  <c r="B102" i="26"/>
  <c r="A102" i="26"/>
  <c r="G105" i="26"/>
  <c r="I105" i="43" s="1"/>
  <c r="E105" i="26"/>
  <c r="F105" i="26" s="1"/>
  <c r="C105" i="26"/>
  <c r="B105" i="26"/>
  <c r="A105" i="26"/>
  <c r="G104" i="26"/>
  <c r="I104" i="43" s="1"/>
  <c r="E104" i="26"/>
  <c r="F104" i="26" s="1"/>
  <c r="I104" i="42" s="1"/>
  <c r="AE104" i="34" s="1"/>
  <c r="C104" i="26"/>
  <c r="B104" i="26"/>
  <c r="A104" i="26"/>
  <c r="G121" i="24"/>
  <c r="J121" i="43" s="1"/>
  <c r="E121" i="24"/>
  <c r="F121" i="24" s="1"/>
  <c r="J121" i="42" s="1"/>
  <c r="AF121" i="34" s="1"/>
  <c r="C121" i="24"/>
  <c r="B121" i="24"/>
  <c r="A121" i="24"/>
  <c r="G122" i="24"/>
  <c r="J122" i="43" s="1"/>
  <c r="E122" i="24"/>
  <c r="F122" i="24" s="1"/>
  <c r="J122" i="42" s="1"/>
  <c r="AF122" i="34" s="1"/>
  <c r="C122" i="24"/>
  <c r="B122" i="24"/>
  <c r="A122" i="24"/>
  <c r="G114" i="24"/>
  <c r="J114" i="43" s="1"/>
  <c r="E114" i="24"/>
  <c r="F114" i="24" s="1"/>
  <c r="C114" i="24"/>
  <c r="B114" i="24"/>
  <c r="A114" i="24"/>
  <c r="G113" i="24"/>
  <c r="J113" i="43" s="1"/>
  <c r="E113" i="24"/>
  <c r="F113" i="24" s="1"/>
  <c r="J113" i="42" s="1"/>
  <c r="AF113" i="34" s="1"/>
  <c r="C113" i="24"/>
  <c r="B113" i="24"/>
  <c r="A113" i="24"/>
  <c r="G98" i="24"/>
  <c r="J98" i="43" s="1"/>
  <c r="E98" i="24"/>
  <c r="F98" i="24" s="1"/>
  <c r="J98" i="42" s="1"/>
  <c r="AF98" i="34" s="1"/>
  <c r="C98" i="24"/>
  <c r="B98" i="24"/>
  <c r="A98" i="24"/>
  <c r="G96" i="24"/>
  <c r="J96" i="43" s="1"/>
  <c r="E96" i="24"/>
  <c r="F96" i="24" s="1"/>
  <c r="J96" i="42" s="1"/>
  <c r="AF96" i="34" s="1"/>
  <c r="C96" i="24"/>
  <c r="B96" i="24"/>
  <c r="A96" i="24"/>
  <c r="G97" i="24"/>
  <c r="J97" i="43" s="1"/>
  <c r="E97" i="24"/>
  <c r="F97" i="24" s="1"/>
  <c r="C97" i="24"/>
  <c r="B97" i="24"/>
  <c r="A97" i="24"/>
  <c r="G103" i="24"/>
  <c r="J103" i="43" s="1"/>
  <c r="E103" i="24"/>
  <c r="F103" i="24" s="1"/>
  <c r="J103" i="42" s="1"/>
  <c r="AF103" i="34" s="1"/>
  <c r="C103" i="24"/>
  <c r="B103" i="24"/>
  <c r="A103" i="24"/>
  <c r="G102" i="24"/>
  <c r="J102" i="43" s="1"/>
  <c r="E102" i="24"/>
  <c r="F102" i="24" s="1"/>
  <c r="C102" i="24"/>
  <c r="B102" i="24"/>
  <c r="A102" i="24"/>
  <c r="G105" i="24"/>
  <c r="J105" i="43" s="1"/>
  <c r="E105" i="24"/>
  <c r="F105" i="24" s="1"/>
  <c r="J105" i="42" s="1"/>
  <c r="AF105" i="34" s="1"/>
  <c r="C105" i="24"/>
  <c r="B105" i="24"/>
  <c r="A105" i="24"/>
  <c r="G104" i="24"/>
  <c r="J104" i="43" s="1"/>
  <c r="E104" i="24"/>
  <c r="F104" i="24" s="1"/>
  <c r="C104" i="24"/>
  <c r="B104" i="24"/>
  <c r="A104" i="24"/>
  <c r="G121" i="27"/>
  <c r="K121" i="43" s="1"/>
  <c r="E121" i="27"/>
  <c r="F121" i="27" s="1"/>
  <c r="K121" i="42" s="1"/>
  <c r="AG121" i="34" s="1"/>
  <c r="C121" i="27"/>
  <c r="B121" i="27"/>
  <c r="A121" i="27"/>
  <c r="G122" i="27"/>
  <c r="K122" i="43" s="1"/>
  <c r="E122" i="27"/>
  <c r="F122" i="27" s="1"/>
  <c r="C122" i="27"/>
  <c r="B122" i="27"/>
  <c r="A122" i="27"/>
  <c r="G114" i="27"/>
  <c r="K114" i="43" s="1"/>
  <c r="E114" i="27"/>
  <c r="F114" i="27" s="1"/>
  <c r="K114" i="42" s="1"/>
  <c r="AG114" i="34" s="1"/>
  <c r="C114" i="27"/>
  <c r="B114" i="27"/>
  <c r="A114" i="27"/>
  <c r="G113" i="27"/>
  <c r="K113" i="43" s="1"/>
  <c r="E113" i="27"/>
  <c r="F113" i="27" s="1"/>
  <c r="C113" i="27"/>
  <c r="B113" i="27"/>
  <c r="A113" i="27"/>
  <c r="G98" i="27"/>
  <c r="K98" i="43" s="1"/>
  <c r="E98" i="27"/>
  <c r="F98" i="27" s="1"/>
  <c r="K98" i="42" s="1"/>
  <c r="AG98" i="34" s="1"/>
  <c r="C98" i="27"/>
  <c r="B98" i="27"/>
  <c r="A98" i="27"/>
  <c r="G96" i="27"/>
  <c r="K96" i="43" s="1"/>
  <c r="E96" i="27"/>
  <c r="F96" i="27" s="1"/>
  <c r="C96" i="27"/>
  <c r="B96" i="27"/>
  <c r="A96" i="27"/>
  <c r="G97" i="27"/>
  <c r="K97" i="43" s="1"/>
  <c r="E97" i="27"/>
  <c r="F97" i="27" s="1"/>
  <c r="K97" i="42" s="1"/>
  <c r="AG97" i="34" s="1"/>
  <c r="C97" i="27"/>
  <c r="B97" i="27"/>
  <c r="A97" i="27"/>
  <c r="G103" i="27"/>
  <c r="K103" i="43" s="1"/>
  <c r="E103" i="27"/>
  <c r="F103" i="27" s="1"/>
  <c r="K103" i="42" s="1"/>
  <c r="AG103" i="34" s="1"/>
  <c r="C103" i="27"/>
  <c r="B103" i="27"/>
  <c r="A103" i="27"/>
  <c r="G102" i="27"/>
  <c r="K102" i="43" s="1"/>
  <c r="E102" i="27"/>
  <c r="F102" i="27" s="1"/>
  <c r="K102" i="42" s="1"/>
  <c r="AG102" i="34" s="1"/>
  <c r="C102" i="27"/>
  <c r="B102" i="27"/>
  <c r="A102" i="27"/>
  <c r="G105" i="27"/>
  <c r="K105" i="43" s="1"/>
  <c r="E105" i="27"/>
  <c r="F105" i="27" s="1"/>
  <c r="K105" i="42" s="1"/>
  <c r="AG105" i="34" s="1"/>
  <c r="C105" i="27"/>
  <c r="B105" i="27"/>
  <c r="A105" i="27"/>
  <c r="G104" i="27"/>
  <c r="K104" i="43" s="1"/>
  <c r="E104" i="27"/>
  <c r="F104" i="27" s="1"/>
  <c r="K104" i="42" s="1"/>
  <c r="AG104" i="34" s="1"/>
  <c r="C104" i="27"/>
  <c r="B104" i="27"/>
  <c r="A104" i="27"/>
  <c r="G121" i="38"/>
  <c r="L121" i="43" s="1"/>
  <c r="E121" i="38"/>
  <c r="F121" i="38" s="1"/>
  <c r="C121" i="38"/>
  <c r="B121" i="38"/>
  <c r="A121" i="38"/>
  <c r="G122" i="38"/>
  <c r="L122" i="43" s="1"/>
  <c r="E122" i="38"/>
  <c r="F122" i="38" s="1"/>
  <c r="L122" i="42" s="1"/>
  <c r="AH122" i="34" s="1"/>
  <c r="C122" i="38"/>
  <c r="B122" i="38"/>
  <c r="A122" i="38"/>
  <c r="G114" i="38"/>
  <c r="L114" i="43" s="1"/>
  <c r="E114" i="38"/>
  <c r="F114" i="38" s="1"/>
  <c r="C114" i="38"/>
  <c r="B114" i="38"/>
  <c r="A114" i="38"/>
  <c r="G113" i="38"/>
  <c r="L113" i="43" s="1"/>
  <c r="E113" i="38"/>
  <c r="F113" i="38" s="1"/>
  <c r="L113" i="42" s="1"/>
  <c r="AH113" i="34" s="1"/>
  <c r="C113" i="38"/>
  <c r="B113" i="38"/>
  <c r="A113" i="38"/>
  <c r="G98" i="38"/>
  <c r="L98" i="43" s="1"/>
  <c r="E98" i="38"/>
  <c r="F98" i="38" s="1"/>
  <c r="C98" i="38"/>
  <c r="B98" i="38"/>
  <c r="A98" i="38"/>
  <c r="G96" i="38"/>
  <c r="L96" i="43" s="1"/>
  <c r="E96" i="38"/>
  <c r="F96" i="38" s="1"/>
  <c r="L96" i="42" s="1"/>
  <c r="AH96" i="34" s="1"/>
  <c r="C96" i="38"/>
  <c r="B96" i="38"/>
  <c r="A96" i="38"/>
  <c r="G97" i="38"/>
  <c r="L97" i="43" s="1"/>
  <c r="E97" i="38"/>
  <c r="F97" i="38" s="1"/>
  <c r="C97" i="38"/>
  <c r="B97" i="38"/>
  <c r="A97" i="38"/>
  <c r="G103" i="38"/>
  <c r="L103" i="43" s="1"/>
  <c r="E103" i="38"/>
  <c r="F103" i="38" s="1"/>
  <c r="L103" i="42" s="1"/>
  <c r="AH103" i="34" s="1"/>
  <c r="C103" i="38"/>
  <c r="B103" i="38"/>
  <c r="A103" i="38"/>
  <c r="G102" i="38"/>
  <c r="L102" i="43" s="1"/>
  <c r="E102" i="38"/>
  <c r="F102" i="38" s="1"/>
  <c r="C102" i="38"/>
  <c r="B102" i="38"/>
  <c r="A102" i="38"/>
  <c r="G105" i="38"/>
  <c r="L105" i="43" s="1"/>
  <c r="E105" i="38"/>
  <c r="F105" i="38" s="1"/>
  <c r="L105" i="42" s="1"/>
  <c r="AH105" i="34" s="1"/>
  <c r="C105" i="38"/>
  <c r="B105" i="38"/>
  <c r="A105" i="38"/>
  <c r="G104" i="38"/>
  <c r="L104" i="43" s="1"/>
  <c r="E104" i="38"/>
  <c r="F104" i="38" s="1"/>
  <c r="C104" i="38"/>
  <c r="B104" i="38"/>
  <c r="A104" i="38"/>
  <c r="AQ121" i="34"/>
  <c r="AP121" i="34"/>
  <c r="AO121" i="34"/>
  <c r="AN121" i="34"/>
  <c r="AM121" i="34"/>
  <c r="AL121" i="34"/>
  <c r="AK121" i="34"/>
  <c r="AJ121" i="34"/>
  <c r="AI121" i="34"/>
  <c r="R121" i="34"/>
  <c r="Q121" i="34"/>
  <c r="P121" i="34"/>
  <c r="O121" i="34"/>
  <c r="N121" i="34"/>
  <c r="M121" i="34"/>
  <c r="L121" i="34"/>
  <c r="J121" i="34"/>
  <c r="I121" i="34"/>
  <c r="AQ122" i="34"/>
  <c r="AP122" i="34"/>
  <c r="AO122" i="34"/>
  <c r="AN122" i="34"/>
  <c r="AM122" i="34"/>
  <c r="AL122" i="34"/>
  <c r="AK122" i="34"/>
  <c r="AJ122" i="34"/>
  <c r="AI122" i="34"/>
  <c r="R122" i="34"/>
  <c r="Q122" i="34"/>
  <c r="P122" i="34"/>
  <c r="O122" i="34"/>
  <c r="N122" i="34"/>
  <c r="M122" i="34"/>
  <c r="L122" i="34"/>
  <c r="J122" i="34"/>
  <c r="I122" i="34"/>
  <c r="AQ114" i="34"/>
  <c r="AP114" i="34"/>
  <c r="AO114" i="34"/>
  <c r="AN114" i="34"/>
  <c r="AM114" i="34"/>
  <c r="AL114" i="34"/>
  <c r="AK114" i="34"/>
  <c r="AJ114" i="34"/>
  <c r="AI114" i="34"/>
  <c r="R114" i="34"/>
  <c r="Q114" i="34"/>
  <c r="P114" i="34"/>
  <c r="O114" i="34"/>
  <c r="N114" i="34"/>
  <c r="M114" i="34"/>
  <c r="L114" i="34"/>
  <c r="J114" i="34"/>
  <c r="I114" i="34"/>
  <c r="AQ113" i="34"/>
  <c r="AP113" i="34"/>
  <c r="AO113" i="34"/>
  <c r="AN113" i="34"/>
  <c r="AM113" i="34"/>
  <c r="AL113" i="34"/>
  <c r="AK113" i="34"/>
  <c r="AJ113" i="34"/>
  <c r="AI113" i="34"/>
  <c r="R113" i="34"/>
  <c r="Q113" i="34"/>
  <c r="P113" i="34"/>
  <c r="O113" i="34"/>
  <c r="N113" i="34"/>
  <c r="M113" i="34"/>
  <c r="L113" i="34"/>
  <c r="J113" i="34"/>
  <c r="I113" i="34"/>
  <c r="AQ98" i="34"/>
  <c r="AP98" i="34"/>
  <c r="AO98" i="34"/>
  <c r="AN98" i="34"/>
  <c r="AM98" i="34"/>
  <c r="AL98" i="34"/>
  <c r="AK98" i="34"/>
  <c r="AJ98" i="34"/>
  <c r="AI98" i="34"/>
  <c r="R98" i="34"/>
  <c r="Q98" i="34"/>
  <c r="P98" i="34"/>
  <c r="O98" i="34"/>
  <c r="N98" i="34"/>
  <c r="M98" i="34"/>
  <c r="L98" i="34"/>
  <c r="J98" i="34"/>
  <c r="I98" i="34"/>
  <c r="AQ96" i="34"/>
  <c r="AP96" i="34"/>
  <c r="AO96" i="34"/>
  <c r="AN96" i="34"/>
  <c r="AM96" i="34"/>
  <c r="AL96" i="34"/>
  <c r="AK96" i="34"/>
  <c r="AJ96" i="34"/>
  <c r="AI96" i="34"/>
  <c r="R96" i="34"/>
  <c r="Q96" i="34"/>
  <c r="P96" i="34"/>
  <c r="O96" i="34"/>
  <c r="N96" i="34"/>
  <c r="M96" i="34"/>
  <c r="L96" i="34"/>
  <c r="J96" i="34"/>
  <c r="I96" i="34"/>
  <c r="AQ97" i="34"/>
  <c r="AP97" i="34"/>
  <c r="AO97" i="34"/>
  <c r="AN97" i="34"/>
  <c r="AM97" i="34"/>
  <c r="AL97" i="34"/>
  <c r="AK97" i="34"/>
  <c r="AJ97" i="34"/>
  <c r="AI97" i="34"/>
  <c r="R97" i="34"/>
  <c r="Q97" i="34"/>
  <c r="P97" i="34"/>
  <c r="O97" i="34"/>
  <c r="N97" i="34"/>
  <c r="M97" i="34"/>
  <c r="L97" i="34"/>
  <c r="J97" i="34"/>
  <c r="I97" i="34"/>
  <c r="AQ103" i="34"/>
  <c r="AP103" i="34"/>
  <c r="AO103" i="34"/>
  <c r="AN103" i="34"/>
  <c r="AM103" i="34"/>
  <c r="AL103" i="34"/>
  <c r="AK103" i="34"/>
  <c r="AJ103" i="34"/>
  <c r="AI103" i="34"/>
  <c r="R103" i="34"/>
  <c r="Q103" i="34"/>
  <c r="P103" i="34"/>
  <c r="O103" i="34"/>
  <c r="N103" i="34"/>
  <c r="M103" i="34"/>
  <c r="L103" i="34"/>
  <c r="J103" i="34"/>
  <c r="I103" i="34"/>
  <c r="AQ102" i="34"/>
  <c r="AP102" i="34"/>
  <c r="AO102" i="34"/>
  <c r="AN102" i="34"/>
  <c r="AM102" i="34"/>
  <c r="AL102" i="34"/>
  <c r="AK102" i="34"/>
  <c r="AJ102" i="34"/>
  <c r="AI102" i="34"/>
  <c r="R102" i="34"/>
  <c r="Q102" i="34"/>
  <c r="P102" i="34"/>
  <c r="O102" i="34"/>
  <c r="N102" i="34"/>
  <c r="M102" i="34"/>
  <c r="L102" i="34"/>
  <c r="J102" i="34"/>
  <c r="I102" i="34"/>
  <c r="AQ105" i="34"/>
  <c r="AP105" i="34"/>
  <c r="AO105" i="34"/>
  <c r="AN105" i="34"/>
  <c r="AM105" i="34"/>
  <c r="AL105" i="34"/>
  <c r="AK105" i="34"/>
  <c r="AJ105" i="34"/>
  <c r="AI105" i="34"/>
  <c r="R105" i="34"/>
  <c r="Q105" i="34"/>
  <c r="P105" i="34"/>
  <c r="O105" i="34"/>
  <c r="N105" i="34"/>
  <c r="M105" i="34"/>
  <c r="L105" i="34"/>
  <c r="J105" i="34"/>
  <c r="I105" i="34"/>
  <c r="AQ104" i="34"/>
  <c r="AP104" i="34"/>
  <c r="AO104" i="34"/>
  <c r="AN104" i="34"/>
  <c r="AM104" i="34"/>
  <c r="AL104" i="34"/>
  <c r="AK104" i="34"/>
  <c r="AJ104" i="34"/>
  <c r="AI104" i="34"/>
  <c r="R104" i="34"/>
  <c r="Q104" i="34"/>
  <c r="P104" i="34"/>
  <c r="O104" i="34"/>
  <c r="N104" i="34"/>
  <c r="M104" i="34"/>
  <c r="L104" i="34"/>
  <c r="J104" i="34"/>
  <c r="I104" i="34"/>
  <c r="AQ120" i="18"/>
  <c r="AV120" i="18" s="1"/>
  <c r="AW120" i="18" s="1"/>
  <c r="AF120" i="18"/>
  <c r="AD120" i="18"/>
  <c r="AC120" i="18"/>
  <c r="AB120" i="18"/>
  <c r="Y120" i="18"/>
  <c r="V120" i="18"/>
  <c r="S120" i="18"/>
  <c r="P120" i="18"/>
  <c r="M120" i="18"/>
  <c r="I120" i="18"/>
  <c r="E120" i="36" s="1"/>
  <c r="F120" i="18"/>
  <c r="C120" i="18"/>
  <c r="B120" i="18"/>
  <c r="A120" i="18"/>
  <c r="AQ83" i="18"/>
  <c r="AV83" i="18" s="1"/>
  <c r="AW83" i="18" s="1"/>
  <c r="AF83" i="18"/>
  <c r="AD83" i="18"/>
  <c r="AC83" i="18"/>
  <c r="AB83" i="18"/>
  <c r="Y83" i="18"/>
  <c r="V83" i="18"/>
  <c r="S83" i="18"/>
  <c r="P83" i="18"/>
  <c r="M83" i="18"/>
  <c r="I83" i="18"/>
  <c r="F83" i="18"/>
  <c r="C83" i="18"/>
  <c r="B83" i="18"/>
  <c r="A83" i="18"/>
  <c r="AQ22" i="18"/>
  <c r="AV22" i="18" s="1"/>
  <c r="AW22" i="18" s="1"/>
  <c r="AF22" i="18"/>
  <c r="AD22" i="18"/>
  <c r="AC22" i="18"/>
  <c r="AB22" i="18"/>
  <c r="Y22" i="18"/>
  <c r="V22" i="18"/>
  <c r="S22" i="18"/>
  <c r="P22" i="18"/>
  <c r="M22" i="18"/>
  <c r="I22" i="18"/>
  <c r="E22" i="36" s="1"/>
  <c r="F22" i="18"/>
  <c r="C22" i="18"/>
  <c r="B22" i="18"/>
  <c r="A22" i="18"/>
  <c r="AQ25" i="18"/>
  <c r="AF25" i="18"/>
  <c r="AD25" i="18"/>
  <c r="AC25" i="18"/>
  <c r="AB25" i="18"/>
  <c r="Y25" i="18"/>
  <c r="V25" i="18"/>
  <c r="S25" i="18"/>
  <c r="P25" i="18"/>
  <c r="M25" i="18"/>
  <c r="I25" i="18"/>
  <c r="E25" i="36" s="1"/>
  <c r="F25" i="18"/>
  <c r="C25" i="18"/>
  <c r="B25" i="18"/>
  <c r="A25" i="18"/>
  <c r="AQ38" i="18"/>
  <c r="AV38" i="18" s="1"/>
  <c r="AW38" i="18" s="1"/>
  <c r="AF38" i="18"/>
  <c r="AD38" i="18"/>
  <c r="AC38" i="18"/>
  <c r="AB38" i="18"/>
  <c r="Y38" i="18"/>
  <c r="V38" i="18"/>
  <c r="S38" i="18"/>
  <c r="P38" i="18"/>
  <c r="M38" i="18"/>
  <c r="I38" i="18"/>
  <c r="E38" i="36" s="1"/>
  <c r="F38" i="18"/>
  <c r="C38" i="18"/>
  <c r="B38" i="18"/>
  <c r="A38" i="18"/>
  <c r="AQ90" i="18"/>
  <c r="AV90" i="18" s="1"/>
  <c r="AW90" i="18" s="1"/>
  <c r="AF90" i="18"/>
  <c r="AD90" i="18"/>
  <c r="AC90" i="18"/>
  <c r="AB90" i="18"/>
  <c r="Y90" i="18"/>
  <c r="V90" i="18"/>
  <c r="S90" i="18"/>
  <c r="P90" i="18"/>
  <c r="M90" i="18"/>
  <c r="I90" i="18"/>
  <c r="E90" i="36" s="1"/>
  <c r="F90" i="18"/>
  <c r="C90" i="18"/>
  <c r="B90" i="18"/>
  <c r="A90" i="18"/>
  <c r="AQ23" i="18"/>
  <c r="AV23" i="18" s="1"/>
  <c r="AW23" i="18" s="1"/>
  <c r="AF23" i="18"/>
  <c r="AD23" i="18"/>
  <c r="AC23" i="18"/>
  <c r="AB23" i="18"/>
  <c r="Y23" i="18"/>
  <c r="V23" i="18"/>
  <c r="S23" i="18"/>
  <c r="P23" i="18"/>
  <c r="M23" i="18"/>
  <c r="I23" i="18"/>
  <c r="E23" i="36" s="1"/>
  <c r="F23" i="18"/>
  <c r="C23" i="18"/>
  <c r="B23" i="18"/>
  <c r="A23" i="18"/>
  <c r="AQ51" i="18"/>
  <c r="AF51" i="18"/>
  <c r="AD51" i="18"/>
  <c r="AC51" i="18"/>
  <c r="AB51" i="18"/>
  <c r="Y51" i="18"/>
  <c r="V51" i="18"/>
  <c r="S51" i="18"/>
  <c r="P51" i="18"/>
  <c r="M51" i="18"/>
  <c r="I51" i="18"/>
  <c r="E51" i="36" s="1"/>
  <c r="F51" i="18"/>
  <c r="C51" i="18"/>
  <c r="B51" i="18"/>
  <c r="A51" i="18"/>
  <c r="AQ48" i="18"/>
  <c r="AV48" i="18" s="1"/>
  <c r="AW48" i="18" s="1"/>
  <c r="AF48" i="18"/>
  <c r="AD48" i="18"/>
  <c r="AC48" i="18"/>
  <c r="AB48" i="18"/>
  <c r="Y48" i="18"/>
  <c r="V48" i="18"/>
  <c r="S48" i="18"/>
  <c r="P48" i="18"/>
  <c r="M48" i="18"/>
  <c r="I48" i="18"/>
  <c r="E48" i="36" s="1"/>
  <c r="F48" i="18"/>
  <c r="C48" i="18"/>
  <c r="B48" i="18"/>
  <c r="A48" i="18"/>
  <c r="AQ46" i="18"/>
  <c r="AV46" i="18" s="1"/>
  <c r="AW46" i="18" s="1"/>
  <c r="AF46" i="18"/>
  <c r="AD46" i="18"/>
  <c r="AC46" i="18"/>
  <c r="AB46" i="18"/>
  <c r="Y46" i="18"/>
  <c r="V46" i="18"/>
  <c r="S46" i="18"/>
  <c r="P46" i="18"/>
  <c r="M46" i="18"/>
  <c r="I46" i="18"/>
  <c r="E46" i="36" s="1"/>
  <c r="F46" i="18"/>
  <c r="C46" i="18"/>
  <c r="B46" i="18"/>
  <c r="A46" i="18"/>
  <c r="AQ47" i="18"/>
  <c r="AV47" i="18" s="1"/>
  <c r="AW47" i="18" s="1"/>
  <c r="AF47" i="18"/>
  <c r="AD47" i="18"/>
  <c r="AC47" i="18"/>
  <c r="AB47" i="18"/>
  <c r="Y47" i="18"/>
  <c r="V47" i="18"/>
  <c r="S47" i="18"/>
  <c r="P47" i="18"/>
  <c r="M47" i="18"/>
  <c r="I47" i="18"/>
  <c r="E47" i="36" s="1"/>
  <c r="F47" i="18"/>
  <c r="C47" i="18"/>
  <c r="B47" i="18"/>
  <c r="A47" i="18"/>
  <c r="AQ43" i="18"/>
  <c r="AF43" i="18"/>
  <c r="AD43" i="18"/>
  <c r="AC43" i="18"/>
  <c r="AB43" i="18"/>
  <c r="Y43" i="18"/>
  <c r="V43" i="18"/>
  <c r="S43" i="18"/>
  <c r="P43" i="18"/>
  <c r="M43" i="18"/>
  <c r="I43" i="18"/>
  <c r="E43" i="36" s="1"/>
  <c r="F43" i="18"/>
  <c r="C43" i="18"/>
  <c r="B43" i="18"/>
  <c r="A43" i="18"/>
  <c r="AQ54" i="18"/>
  <c r="AV54" i="18" s="1"/>
  <c r="AW54" i="18" s="1"/>
  <c r="AF54" i="18"/>
  <c r="AD54" i="18"/>
  <c r="AC54" i="18"/>
  <c r="AB54" i="18"/>
  <c r="Y54" i="18"/>
  <c r="V54" i="18"/>
  <c r="S54" i="18"/>
  <c r="P54" i="18"/>
  <c r="M54" i="18"/>
  <c r="I54" i="18"/>
  <c r="E54" i="36" s="1"/>
  <c r="F54" i="18"/>
  <c r="C54" i="18"/>
  <c r="B54" i="18"/>
  <c r="A54" i="18"/>
  <c r="AQ39" i="18"/>
  <c r="AV39" i="18" s="1"/>
  <c r="AW39" i="18" s="1"/>
  <c r="AF39" i="18"/>
  <c r="AD39" i="18"/>
  <c r="AC39" i="18"/>
  <c r="AB39" i="18"/>
  <c r="Y39" i="18"/>
  <c r="V39" i="18"/>
  <c r="S39" i="18"/>
  <c r="P39" i="18"/>
  <c r="M39" i="18"/>
  <c r="I39" i="18"/>
  <c r="E39" i="36" s="1"/>
  <c r="F39" i="18"/>
  <c r="C39" i="18"/>
  <c r="B39" i="18"/>
  <c r="A39" i="18"/>
  <c r="AQ41" i="18"/>
  <c r="AV41" i="18" s="1"/>
  <c r="AW41" i="18" s="1"/>
  <c r="AF41" i="18"/>
  <c r="AD41" i="18"/>
  <c r="AC41" i="18"/>
  <c r="AB41" i="18"/>
  <c r="Y41" i="18"/>
  <c r="V41" i="18"/>
  <c r="S41" i="18"/>
  <c r="P41" i="18"/>
  <c r="M41" i="18"/>
  <c r="I41" i="18"/>
  <c r="E41" i="36" s="1"/>
  <c r="F41" i="18"/>
  <c r="C41" i="18"/>
  <c r="B41" i="18"/>
  <c r="A41" i="18"/>
  <c r="AQ52" i="18"/>
  <c r="AF52" i="18"/>
  <c r="AD52" i="18"/>
  <c r="AC52" i="18"/>
  <c r="AB52" i="18"/>
  <c r="Y52" i="18"/>
  <c r="V52" i="18"/>
  <c r="S52" i="18"/>
  <c r="P52" i="18"/>
  <c r="M52" i="18"/>
  <c r="I52" i="18"/>
  <c r="E52" i="36" s="1"/>
  <c r="F52" i="18"/>
  <c r="C52" i="18"/>
  <c r="B52" i="18"/>
  <c r="A52" i="18"/>
  <c r="AQ50" i="18"/>
  <c r="AF50" i="18"/>
  <c r="AD50" i="18"/>
  <c r="AC50" i="18"/>
  <c r="AB50" i="18"/>
  <c r="Y50" i="18"/>
  <c r="V50" i="18"/>
  <c r="S50" i="18"/>
  <c r="P50" i="18"/>
  <c r="M50" i="18"/>
  <c r="I50" i="18"/>
  <c r="E50" i="36" s="1"/>
  <c r="F50" i="18"/>
  <c r="C50" i="18"/>
  <c r="B50" i="18"/>
  <c r="A50" i="18"/>
  <c r="AQ44" i="18"/>
  <c r="AF44" i="18"/>
  <c r="AD44" i="18"/>
  <c r="AC44" i="18"/>
  <c r="AB44" i="18"/>
  <c r="Y44" i="18"/>
  <c r="V44" i="18"/>
  <c r="S44" i="18"/>
  <c r="P44" i="18"/>
  <c r="M44" i="18"/>
  <c r="I44" i="18"/>
  <c r="E44" i="36" s="1"/>
  <c r="F44" i="18"/>
  <c r="C44" i="18"/>
  <c r="B44" i="18"/>
  <c r="A44" i="18"/>
  <c r="AQ53" i="18"/>
  <c r="AF53" i="18"/>
  <c r="AD53" i="18"/>
  <c r="AC53" i="18"/>
  <c r="AB53" i="18"/>
  <c r="Y53" i="18"/>
  <c r="V53" i="18"/>
  <c r="S53" i="18"/>
  <c r="P53" i="18"/>
  <c r="M53" i="18"/>
  <c r="I53" i="18"/>
  <c r="E53" i="36" s="1"/>
  <c r="F53" i="18"/>
  <c r="C53" i="18"/>
  <c r="B53" i="18"/>
  <c r="A53" i="18"/>
  <c r="AQ49" i="18"/>
  <c r="AF49" i="18"/>
  <c r="AD49" i="18"/>
  <c r="AC49" i="18"/>
  <c r="AB49" i="18"/>
  <c r="Y49" i="18"/>
  <c r="V49" i="18"/>
  <c r="S49" i="18"/>
  <c r="P49" i="18"/>
  <c r="M49" i="18"/>
  <c r="I49" i="18"/>
  <c r="E49" i="36" s="1"/>
  <c r="F49" i="18"/>
  <c r="C49" i="18"/>
  <c r="B49" i="18"/>
  <c r="A49" i="18"/>
  <c r="AQ40" i="18"/>
  <c r="AF40" i="18"/>
  <c r="AD40" i="18"/>
  <c r="AC40" i="18"/>
  <c r="AB40" i="18"/>
  <c r="Y40" i="18"/>
  <c r="V40" i="18"/>
  <c r="S40" i="18"/>
  <c r="P40" i="18"/>
  <c r="M40" i="18"/>
  <c r="I40" i="18"/>
  <c r="E40" i="36" s="1"/>
  <c r="F40" i="18"/>
  <c r="C40" i="18"/>
  <c r="B40" i="18"/>
  <c r="A40" i="18"/>
  <c r="AQ45" i="18"/>
  <c r="AF45" i="18"/>
  <c r="AD45" i="18"/>
  <c r="AC45" i="18"/>
  <c r="AB45" i="18"/>
  <c r="Y45" i="18"/>
  <c r="V45" i="18"/>
  <c r="S45" i="18"/>
  <c r="P45" i="18"/>
  <c r="M45" i="18"/>
  <c r="I45" i="18"/>
  <c r="E45" i="36" s="1"/>
  <c r="F45" i="18"/>
  <c r="C45" i="18"/>
  <c r="B45" i="18"/>
  <c r="A45" i="18"/>
  <c r="C120" i="36"/>
  <c r="B120" i="36"/>
  <c r="A120" i="36"/>
  <c r="C83" i="36"/>
  <c r="B83" i="36"/>
  <c r="A83" i="36"/>
  <c r="C22" i="36"/>
  <c r="B22" i="36"/>
  <c r="A22" i="36"/>
  <c r="C25" i="36"/>
  <c r="B25" i="36"/>
  <c r="A25" i="36"/>
  <c r="C38" i="36"/>
  <c r="B38" i="36"/>
  <c r="A38" i="36"/>
  <c r="C90" i="36"/>
  <c r="B90" i="36"/>
  <c r="A90" i="36"/>
  <c r="C23" i="36"/>
  <c r="B23" i="36"/>
  <c r="A23" i="36"/>
  <c r="C51" i="36"/>
  <c r="B51" i="36"/>
  <c r="A51" i="36"/>
  <c r="C48" i="36"/>
  <c r="B48" i="36"/>
  <c r="A48" i="36"/>
  <c r="C46" i="36"/>
  <c r="B46" i="36"/>
  <c r="A46" i="36"/>
  <c r="C47" i="36"/>
  <c r="B47" i="36"/>
  <c r="A47" i="36"/>
  <c r="C43" i="36"/>
  <c r="B43" i="36"/>
  <c r="A43" i="36"/>
  <c r="C54" i="36"/>
  <c r="B54" i="36"/>
  <c r="A54" i="36"/>
  <c r="C39" i="36"/>
  <c r="B39" i="36"/>
  <c r="A39" i="36"/>
  <c r="C41" i="36"/>
  <c r="B41" i="36"/>
  <c r="A41" i="36"/>
  <c r="C52" i="36"/>
  <c r="B52" i="36"/>
  <c r="A52" i="36"/>
  <c r="C50" i="36"/>
  <c r="B50" i="36"/>
  <c r="A50" i="36"/>
  <c r="C44" i="36"/>
  <c r="B44" i="36"/>
  <c r="A44" i="36"/>
  <c r="C53" i="36"/>
  <c r="B53" i="36"/>
  <c r="A53" i="36"/>
  <c r="C49" i="36"/>
  <c r="B49" i="36"/>
  <c r="A49" i="36"/>
  <c r="C40" i="36"/>
  <c r="B40" i="36"/>
  <c r="A40" i="36"/>
  <c r="C45" i="36"/>
  <c r="B45" i="36"/>
  <c r="A45" i="36"/>
  <c r="E120" i="47"/>
  <c r="C120" i="47"/>
  <c r="B120" i="47"/>
  <c r="A120" i="47"/>
  <c r="E83" i="47"/>
  <c r="C83" i="47"/>
  <c r="B83" i="47"/>
  <c r="A83" i="47"/>
  <c r="E22" i="47"/>
  <c r="C22" i="47"/>
  <c r="B22" i="47"/>
  <c r="A22" i="47"/>
  <c r="E25" i="47"/>
  <c r="C25" i="47"/>
  <c r="B25" i="47"/>
  <c r="A25" i="47"/>
  <c r="E38" i="47"/>
  <c r="C38" i="47"/>
  <c r="B38" i="47"/>
  <c r="A38" i="47"/>
  <c r="E90" i="47"/>
  <c r="C90" i="47"/>
  <c r="B90" i="47"/>
  <c r="A90" i="47"/>
  <c r="E23" i="47"/>
  <c r="C23" i="47"/>
  <c r="B23" i="47"/>
  <c r="A23" i="47"/>
  <c r="E51" i="47"/>
  <c r="C51" i="47"/>
  <c r="B51" i="47"/>
  <c r="A51" i="47"/>
  <c r="E48" i="47"/>
  <c r="C48" i="47"/>
  <c r="B48" i="47"/>
  <c r="A48" i="47"/>
  <c r="E46" i="47"/>
  <c r="C46" i="47"/>
  <c r="B46" i="47"/>
  <c r="A46" i="47"/>
  <c r="E47" i="47"/>
  <c r="C47" i="47"/>
  <c r="B47" i="47"/>
  <c r="A47" i="47"/>
  <c r="E43" i="47"/>
  <c r="C43" i="47"/>
  <c r="B43" i="47"/>
  <c r="A43" i="47"/>
  <c r="E54" i="47"/>
  <c r="C54" i="47"/>
  <c r="B54" i="47"/>
  <c r="A54" i="47"/>
  <c r="E39" i="47"/>
  <c r="C39" i="47"/>
  <c r="B39" i="47"/>
  <c r="A39" i="47"/>
  <c r="E41" i="47"/>
  <c r="C41" i="47"/>
  <c r="B41" i="47"/>
  <c r="A41" i="47"/>
  <c r="E52" i="47"/>
  <c r="C52" i="47"/>
  <c r="B52" i="47"/>
  <c r="A52" i="47"/>
  <c r="E50" i="47"/>
  <c r="C50" i="47"/>
  <c r="B50" i="47"/>
  <c r="A50" i="47"/>
  <c r="E44" i="47"/>
  <c r="C44" i="47"/>
  <c r="B44" i="47"/>
  <c r="A44" i="47"/>
  <c r="E53" i="47"/>
  <c r="C53" i="47"/>
  <c r="B53" i="47"/>
  <c r="A53" i="47"/>
  <c r="E49" i="47"/>
  <c r="C49" i="47"/>
  <c r="B49" i="47"/>
  <c r="A49" i="47"/>
  <c r="E40" i="47"/>
  <c r="C40" i="47"/>
  <c r="B40" i="47"/>
  <c r="A40" i="47"/>
  <c r="E45" i="47"/>
  <c r="C45" i="47"/>
  <c r="B45" i="47"/>
  <c r="A45" i="47"/>
  <c r="U120" i="35"/>
  <c r="S120" i="35"/>
  <c r="Q120" i="35"/>
  <c r="J120" i="35"/>
  <c r="C120" i="35"/>
  <c r="B120" i="35"/>
  <c r="A120" i="35"/>
  <c r="U83" i="35"/>
  <c r="S83" i="35"/>
  <c r="Q83" i="35"/>
  <c r="J83" i="35"/>
  <c r="C83" i="35"/>
  <c r="B83" i="35"/>
  <c r="A83" i="35"/>
  <c r="U22" i="35"/>
  <c r="S22" i="35"/>
  <c r="Q22" i="35"/>
  <c r="J22" i="35"/>
  <c r="C22" i="35"/>
  <c r="B22" i="35"/>
  <c r="A22" i="35"/>
  <c r="U25" i="35"/>
  <c r="S25" i="35"/>
  <c r="Q25" i="35"/>
  <c r="J25" i="35"/>
  <c r="C25" i="35"/>
  <c r="B25" i="35"/>
  <c r="A25" i="35"/>
  <c r="U38" i="35"/>
  <c r="S38" i="35"/>
  <c r="Q38" i="35"/>
  <c r="J38" i="35"/>
  <c r="C38" i="35"/>
  <c r="B38" i="35"/>
  <c r="A38" i="35"/>
  <c r="U90" i="35"/>
  <c r="S90" i="35"/>
  <c r="Q90" i="35"/>
  <c r="J90" i="35"/>
  <c r="C90" i="35"/>
  <c r="B90" i="35"/>
  <c r="A90" i="35"/>
  <c r="U23" i="35"/>
  <c r="S23" i="35"/>
  <c r="Q23" i="35"/>
  <c r="J23" i="35"/>
  <c r="C23" i="35"/>
  <c r="B23" i="35"/>
  <c r="A23" i="35"/>
  <c r="U51" i="35"/>
  <c r="S51" i="35"/>
  <c r="Q51" i="35"/>
  <c r="J51" i="35"/>
  <c r="C51" i="35"/>
  <c r="B51" i="35"/>
  <c r="A51" i="35"/>
  <c r="U48" i="35"/>
  <c r="S48" i="35"/>
  <c r="Q48" i="35"/>
  <c r="J48" i="35"/>
  <c r="C48" i="35"/>
  <c r="B48" i="35"/>
  <c r="A48" i="35"/>
  <c r="U46" i="35"/>
  <c r="S46" i="35"/>
  <c r="Q46" i="35"/>
  <c r="J46" i="35"/>
  <c r="C46" i="35"/>
  <c r="B46" i="35"/>
  <c r="A46" i="35"/>
  <c r="U47" i="35"/>
  <c r="S47" i="35"/>
  <c r="Q47" i="35"/>
  <c r="J47" i="35"/>
  <c r="C47" i="35"/>
  <c r="B47" i="35"/>
  <c r="A47" i="35"/>
  <c r="U43" i="35"/>
  <c r="S43" i="35"/>
  <c r="Q43" i="35"/>
  <c r="J43" i="35"/>
  <c r="C43" i="35"/>
  <c r="B43" i="35"/>
  <c r="A43" i="35"/>
  <c r="U54" i="35"/>
  <c r="S54" i="35"/>
  <c r="Q54" i="35"/>
  <c r="J54" i="35"/>
  <c r="C54" i="35"/>
  <c r="B54" i="35"/>
  <c r="A54" i="35"/>
  <c r="U39" i="35"/>
  <c r="S39" i="35"/>
  <c r="Q39" i="35"/>
  <c r="J39" i="35"/>
  <c r="C39" i="35"/>
  <c r="B39" i="35"/>
  <c r="A39" i="35"/>
  <c r="U41" i="35"/>
  <c r="S41" i="35"/>
  <c r="Q41" i="35"/>
  <c r="J41" i="35"/>
  <c r="C41" i="35"/>
  <c r="B41" i="35"/>
  <c r="A41" i="35"/>
  <c r="U52" i="35"/>
  <c r="S52" i="35"/>
  <c r="Q52" i="35"/>
  <c r="J52" i="35"/>
  <c r="C52" i="35"/>
  <c r="B52" i="35"/>
  <c r="A52" i="35"/>
  <c r="U50" i="35"/>
  <c r="S50" i="35"/>
  <c r="Q50" i="35"/>
  <c r="J50" i="35"/>
  <c r="C50" i="35"/>
  <c r="B50" i="35"/>
  <c r="A50" i="35"/>
  <c r="U44" i="35"/>
  <c r="S44" i="35"/>
  <c r="Q44" i="35"/>
  <c r="J44" i="35"/>
  <c r="C44" i="35"/>
  <c r="B44" i="35"/>
  <c r="A44" i="35"/>
  <c r="U53" i="35"/>
  <c r="S53" i="35"/>
  <c r="Q53" i="35"/>
  <c r="J53" i="35"/>
  <c r="C53" i="35"/>
  <c r="B53" i="35"/>
  <c r="A53" i="35"/>
  <c r="U49" i="35"/>
  <c r="S49" i="35"/>
  <c r="Q49" i="35"/>
  <c r="J49" i="35"/>
  <c r="C49" i="35"/>
  <c r="B49" i="35"/>
  <c r="A49" i="35"/>
  <c r="U40" i="35"/>
  <c r="S40" i="35"/>
  <c r="Q40" i="35"/>
  <c r="J40" i="35"/>
  <c r="C40" i="35"/>
  <c r="B40" i="35"/>
  <c r="A40" i="35"/>
  <c r="U45" i="35"/>
  <c r="S45" i="35"/>
  <c r="Q45" i="35"/>
  <c r="J45" i="35"/>
  <c r="C45" i="35"/>
  <c r="B45" i="35"/>
  <c r="A45" i="35"/>
  <c r="BQ120" i="17"/>
  <c r="BG120" i="17"/>
  <c r="L120" i="17"/>
  <c r="M120" i="17" s="1"/>
  <c r="O120" i="17" s="1"/>
  <c r="F120" i="17"/>
  <c r="E120" i="31" s="1"/>
  <c r="C120" i="17"/>
  <c r="B120" i="17"/>
  <c r="A120" i="17"/>
  <c r="BQ83" i="17"/>
  <c r="BG83" i="17"/>
  <c r="L83" i="17"/>
  <c r="M83" i="17" s="1"/>
  <c r="F83" i="17"/>
  <c r="E83" i="31" s="1"/>
  <c r="C83" i="17"/>
  <c r="B83" i="17"/>
  <c r="A83" i="17"/>
  <c r="BQ22" i="17"/>
  <c r="BG22" i="17"/>
  <c r="L22" i="17"/>
  <c r="M22" i="17" s="1"/>
  <c r="O22" i="17" s="1"/>
  <c r="F22" i="17"/>
  <c r="E22" i="31" s="1"/>
  <c r="C22" i="17"/>
  <c r="B22" i="17"/>
  <c r="A22" i="17"/>
  <c r="BQ25" i="17"/>
  <c r="BG25" i="17"/>
  <c r="L25" i="17"/>
  <c r="M25" i="17" s="1"/>
  <c r="F25" i="17"/>
  <c r="E25" i="31" s="1"/>
  <c r="C25" i="17"/>
  <c r="B25" i="17"/>
  <c r="A25" i="17"/>
  <c r="BQ38" i="17"/>
  <c r="BG38" i="17"/>
  <c r="L38" i="17"/>
  <c r="M38" i="17" s="1"/>
  <c r="O38" i="17" s="1"/>
  <c r="F38" i="17"/>
  <c r="E38" i="31" s="1"/>
  <c r="C38" i="17"/>
  <c r="B38" i="17"/>
  <c r="A38" i="17"/>
  <c r="BQ90" i="17"/>
  <c r="BG90" i="17"/>
  <c r="L90" i="17"/>
  <c r="M90" i="17" s="1"/>
  <c r="F90" i="17"/>
  <c r="E90" i="31" s="1"/>
  <c r="C90" i="17"/>
  <c r="B90" i="17"/>
  <c r="A90" i="17"/>
  <c r="BQ23" i="17"/>
  <c r="BG23" i="17"/>
  <c r="L23" i="17"/>
  <c r="M23" i="17" s="1"/>
  <c r="O23" i="17" s="1"/>
  <c r="F23" i="17"/>
  <c r="E23" i="31" s="1"/>
  <c r="C23" i="17"/>
  <c r="B23" i="17"/>
  <c r="A23" i="17"/>
  <c r="BQ51" i="17"/>
  <c r="BG51" i="17"/>
  <c r="L51" i="17"/>
  <c r="M51" i="17" s="1"/>
  <c r="F51" i="17"/>
  <c r="E51" i="31" s="1"/>
  <c r="C51" i="17"/>
  <c r="B51" i="17"/>
  <c r="A51" i="17"/>
  <c r="BQ48" i="17"/>
  <c r="BG48" i="17"/>
  <c r="L48" i="17"/>
  <c r="M48" i="17" s="1"/>
  <c r="O48" i="17" s="1"/>
  <c r="AM48" i="17" s="1"/>
  <c r="AN48" i="17" s="1"/>
  <c r="F48" i="17"/>
  <c r="E48" i="31" s="1"/>
  <c r="C48" i="17"/>
  <c r="B48" i="17"/>
  <c r="A48" i="17"/>
  <c r="BQ46" i="17"/>
  <c r="BG46" i="17"/>
  <c r="L46" i="17"/>
  <c r="M46" i="17" s="1"/>
  <c r="BF46" i="17" s="1"/>
  <c r="F46" i="17"/>
  <c r="E46" i="31" s="1"/>
  <c r="C46" i="17"/>
  <c r="B46" i="17"/>
  <c r="A46" i="17"/>
  <c r="BQ47" i="17"/>
  <c r="BG47" i="17"/>
  <c r="L47" i="17"/>
  <c r="M47" i="17" s="1"/>
  <c r="F47" i="17"/>
  <c r="E47" i="31" s="1"/>
  <c r="C47" i="17"/>
  <c r="B47" i="17"/>
  <c r="A47" i="17"/>
  <c r="BQ43" i="17"/>
  <c r="BG43" i="17"/>
  <c r="L43" i="17"/>
  <c r="M43" i="17" s="1"/>
  <c r="BF43" i="17" s="1"/>
  <c r="F43" i="17"/>
  <c r="E43" i="31" s="1"/>
  <c r="C43" i="17"/>
  <c r="B43" i="17"/>
  <c r="A43" i="17"/>
  <c r="BQ54" i="17"/>
  <c r="BG54" i="17"/>
  <c r="L54" i="17"/>
  <c r="M54" i="17" s="1"/>
  <c r="F54" i="17"/>
  <c r="E54" i="31" s="1"/>
  <c r="C54" i="17"/>
  <c r="B54" i="17"/>
  <c r="A54" i="17"/>
  <c r="BQ39" i="17"/>
  <c r="BG39" i="17"/>
  <c r="L39" i="17"/>
  <c r="M39" i="17" s="1"/>
  <c r="O39" i="17" s="1"/>
  <c r="AM39" i="17" s="1"/>
  <c r="AN39" i="17" s="1"/>
  <c r="F39" i="17"/>
  <c r="E39" i="31" s="1"/>
  <c r="C39" i="17"/>
  <c r="B39" i="17"/>
  <c r="A39" i="17"/>
  <c r="BQ41" i="17"/>
  <c r="BG41" i="17"/>
  <c r="L41" i="17"/>
  <c r="M41" i="17" s="1"/>
  <c r="F41" i="17"/>
  <c r="E41" i="31" s="1"/>
  <c r="C41" i="17"/>
  <c r="B41" i="17"/>
  <c r="A41" i="17"/>
  <c r="BQ52" i="17"/>
  <c r="BG52" i="17"/>
  <c r="L52" i="17"/>
  <c r="M52" i="17" s="1"/>
  <c r="BF52" i="17" s="1"/>
  <c r="F52" i="17"/>
  <c r="E52" i="31" s="1"/>
  <c r="C52" i="17"/>
  <c r="B52" i="17"/>
  <c r="A52" i="17"/>
  <c r="BQ50" i="17"/>
  <c r="BG50" i="17"/>
  <c r="L50" i="17"/>
  <c r="M50" i="17" s="1"/>
  <c r="F50" i="17"/>
  <c r="E50" i="31" s="1"/>
  <c r="C50" i="17"/>
  <c r="B50" i="17"/>
  <c r="A50" i="17"/>
  <c r="BQ44" i="17"/>
  <c r="BG44" i="17"/>
  <c r="L44" i="17"/>
  <c r="M44" i="17" s="1"/>
  <c r="O44" i="17" s="1"/>
  <c r="AM44" i="17" s="1"/>
  <c r="AN44" i="17" s="1"/>
  <c r="F44" i="17"/>
  <c r="E44" i="31" s="1"/>
  <c r="C44" i="17"/>
  <c r="B44" i="17"/>
  <c r="A44" i="17"/>
  <c r="BQ53" i="17"/>
  <c r="BG53" i="17"/>
  <c r="L53" i="17"/>
  <c r="M53" i="17" s="1"/>
  <c r="F53" i="17"/>
  <c r="E53" i="31" s="1"/>
  <c r="C53" i="17"/>
  <c r="B53" i="17"/>
  <c r="A53" i="17"/>
  <c r="BQ49" i="17"/>
  <c r="BG49" i="17"/>
  <c r="L49" i="17"/>
  <c r="M49" i="17" s="1"/>
  <c r="BF49" i="17" s="1"/>
  <c r="F49" i="17"/>
  <c r="E49" i="31" s="1"/>
  <c r="C49" i="17"/>
  <c r="B49" i="17"/>
  <c r="A49" i="17"/>
  <c r="BQ40" i="17"/>
  <c r="BG40" i="17"/>
  <c r="L40" i="17"/>
  <c r="M40" i="17" s="1"/>
  <c r="F40" i="17"/>
  <c r="E40" i="31" s="1"/>
  <c r="C40" i="17"/>
  <c r="B40" i="17"/>
  <c r="A40" i="17"/>
  <c r="BQ45" i="17"/>
  <c r="BG45" i="17"/>
  <c r="L45" i="17"/>
  <c r="M45" i="17" s="1"/>
  <c r="O45" i="17" s="1"/>
  <c r="AM45" i="17" s="1"/>
  <c r="AN45" i="17" s="1"/>
  <c r="F45" i="17"/>
  <c r="E45" i="31" s="1"/>
  <c r="C45" i="17"/>
  <c r="B45" i="17"/>
  <c r="A45" i="17"/>
  <c r="F120" i="31"/>
  <c r="C120" i="31"/>
  <c r="B120" i="31"/>
  <c r="A120" i="31"/>
  <c r="F83" i="31"/>
  <c r="C83" i="31"/>
  <c r="B83" i="31"/>
  <c r="A83" i="31"/>
  <c r="F22" i="31"/>
  <c r="C22" i="31"/>
  <c r="B22" i="31"/>
  <c r="A22" i="31"/>
  <c r="F25" i="31"/>
  <c r="C25" i="31"/>
  <c r="B25" i="31"/>
  <c r="A25" i="31"/>
  <c r="F38" i="31"/>
  <c r="C38" i="31"/>
  <c r="B38" i="31"/>
  <c r="A38" i="31"/>
  <c r="F90" i="31"/>
  <c r="C90" i="31"/>
  <c r="B90" i="31"/>
  <c r="A90" i="31"/>
  <c r="F23" i="31"/>
  <c r="C23" i="31"/>
  <c r="B23" i="31"/>
  <c r="A23" i="31"/>
  <c r="F51" i="31"/>
  <c r="C51" i="31"/>
  <c r="B51" i="31"/>
  <c r="A51" i="31"/>
  <c r="F48" i="31"/>
  <c r="C48" i="31"/>
  <c r="B48" i="31"/>
  <c r="A48" i="31"/>
  <c r="F46" i="31"/>
  <c r="C46" i="31"/>
  <c r="B46" i="31"/>
  <c r="A46" i="31"/>
  <c r="F47" i="31"/>
  <c r="C47" i="31"/>
  <c r="B47" i="31"/>
  <c r="A47" i="31"/>
  <c r="F43" i="31"/>
  <c r="C43" i="31"/>
  <c r="B43" i="31"/>
  <c r="A43" i="31"/>
  <c r="F54" i="31"/>
  <c r="C54" i="31"/>
  <c r="B54" i="31"/>
  <c r="A54" i="31"/>
  <c r="F39" i="31"/>
  <c r="C39" i="31"/>
  <c r="B39" i="31"/>
  <c r="A39" i="31"/>
  <c r="F41" i="31"/>
  <c r="C41" i="31"/>
  <c r="B41" i="31"/>
  <c r="A41" i="31"/>
  <c r="F52" i="31"/>
  <c r="C52" i="31"/>
  <c r="B52" i="31"/>
  <c r="A52" i="31"/>
  <c r="F50" i="31"/>
  <c r="C50" i="31"/>
  <c r="B50" i="31"/>
  <c r="A50" i="31"/>
  <c r="F44" i="31"/>
  <c r="C44" i="31"/>
  <c r="B44" i="31"/>
  <c r="A44" i="31"/>
  <c r="F53" i="31"/>
  <c r="C53" i="31"/>
  <c r="B53" i="31"/>
  <c r="A53" i="31"/>
  <c r="F49" i="31"/>
  <c r="C49" i="31"/>
  <c r="B49" i="31"/>
  <c r="A49" i="31"/>
  <c r="F40" i="31"/>
  <c r="C40" i="31"/>
  <c r="B40" i="31"/>
  <c r="A40" i="31"/>
  <c r="F45" i="31"/>
  <c r="C45" i="31"/>
  <c r="B45" i="31"/>
  <c r="A45" i="31"/>
  <c r="AF120" i="1"/>
  <c r="D120" i="1"/>
  <c r="D120" i="19" s="1"/>
  <c r="C120" i="1"/>
  <c r="B120" i="1"/>
  <c r="A120" i="1"/>
  <c r="AJ83" i="1"/>
  <c r="AF83" i="1"/>
  <c r="D83" i="1"/>
  <c r="D83" i="17" s="1"/>
  <c r="C83" i="1"/>
  <c r="B83" i="1"/>
  <c r="A83" i="1"/>
  <c r="AJ22" i="1"/>
  <c r="AF22" i="1"/>
  <c r="D22" i="1"/>
  <c r="D22" i="27" s="1"/>
  <c r="C22" i="1"/>
  <c r="B22" i="1"/>
  <c r="A22" i="1"/>
  <c r="AJ25" i="1"/>
  <c r="AF25" i="1"/>
  <c r="D25" i="1"/>
  <c r="D25" i="32" s="1"/>
  <c r="C25" i="1"/>
  <c r="B25" i="1"/>
  <c r="A25" i="1"/>
  <c r="AJ38" i="1"/>
  <c r="AF38" i="1"/>
  <c r="D38" i="1"/>
  <c r="D38" i="32" s="1"/>
  <c r="C38" i="1"/>
  <c r="B38" i="1"/>
  <c r="A38" i="1"/>
  <c r="AJ90" i="1"/>
  <c r="AF90" i="1"/>
  <c r="D90" i="1"/>
  <c r="D90" i="40" s="1"/>
  <c r="C90" i="1"/>
  <c r="B90" i="1"/>
  <c r="A90" i="1"/>
  <c r="AJ23" i="1"/>
  <c r="AF23" i="1"/>
  <c r="D23" i="1"/>
  <c r="D23" i="46" s="1"/>
  <c r="C23" i="1"/>
  <c r="B23" i="1"/>
  <c r="A23" i="1"/>
  <c r="AJ51" i="1"/>
  <c r="AF51" i="1"/>
  <c r="D51" i="1"/>
  <c r="D51" i="32" s="1"/>
  <c r="C51" i="1"/>
  <c r="B51" i="1"/>
  <c r="A51" i="1"/>
  <c r="AJ48" i="1"/>
  <c r="AF48" i="1"/>
  <c r="D48" i="1"/>
  <c r="D48" i="38" s="1"/>
  <c r="C48" i="1"/>
  <c r="B48" i="1"/>
  <c r="A48" i="1"/>
  <c r="AJ46" i="1"/>
  <c r="AF46" i="1"/>
  <c r="D46" i="1"/>
  <c r="D46" i="40" s="1"/>
  <c r="C46" i="1"/>
  <c r="B46" i="1"/>
  <c r="A46" i="1"/>
  <c r="AJ47" i="1"/>
  <c r="AF47" i="1"/>
  <c r="D47" i="1"/>
  <c r="D47" i="46" s="1"/>
  <c r="C47" i="1"/>
  <c r="B47" i="1"/>
  <c r="A47" i="1"/>
  <c r="AJ43" i="1"/>
  <c r="AF43" i="1"/>
  <c r="D43" i="1"/>
  <c r="D43" i="32" s="1"/>
  <c r="C43" i="1"/>
  <c r="B43" i="1"/>
  <c r="A43" i="1"/>
  <c r="AJ54" i="1"/>
  <c r="AF54" i="1"/>
  <c r="D54" i="1"/>
  <c r="D54" i="19" s="1"/>
  <c r="C54" i="1"/>
  <c r="B54" i="1"/>
  <c r="A54" i="1"/>
  <c r="AJ39" i="1"/>
  <c r="AF39" i="1"/>
  <c r="D39" i="1"/>
  <c r="D39" i="40" s="1"/>
  <c r="C39" i="1"/>
  <c r="B39" i="1"/>
  <c r="A39" i="1"/>
  <c r="AJ41" i="1"/>
  <c r="AF41" i="1"/>
  <c r="D41" i="1"/>
  <c r="D41" i="38" s="1"/>
  <c r="C41" i="1"/>
  <c r="B41" i="1"/>
  <c r="A41" i="1"/>
  <c r="AJ52" i="1"/>
  <c r="AF52" i="1"/>
  <c r="D52" i="1"/>
  <c r="D52" i="32" s="1"/>
  <c r="C52" i="1"/>
  <c r="B52" i="1"/>
  <c r="A52" i="1"/>
  <c r="AJ50" i="1"/>
  <c r="AF50" i="1"/>
  <c r="D50" i="1"/>
  <c r="D50" i="35" s="1"/>
  <c r="C50" i="1"/>
  <c r="B50" i="1"/>
  <c r="A50" i="1"/>
  <c r="AJ44" i="1"/>
  <c r="AF44" i="1"/>
  <c r="D44" i="1"/>
  <c r="D44" i="40" s="1"/>
  <c r="C44" i="1"/>
  <c r="B44" i="1"/>
  <c r="A44" i="1"/>
  <c r="AJ53" i="1"/>
  <c r="AF53" i="1"/>
  <c r="D53" i="1"/>
  <c r="C53" i="1"/>
  <c r="B53" i="1"/>
  <c r="A53" i="1"/>
  <c r="AJ49" i="1"/>
  <c r="AF49" i="1"/>
  <c r="D49" i="1"/>
  <c r="D49" i="32" s="1"/>
  <c r="C49" i="1"/>
  <c r="B49" i="1"/>
  <c r="A49" i="1"/>
  <c r="AJ40" i="1"/>
  <c r="AF40" i="1"/>
  <c r="D40" i="1"/>
  <c r="C40" i="1"/>
  <c r="B40" i="1"/>
  <c r="A40" i="1"/>
  <c r="AJ45" i="1"/>
  <c r="AF45" i="1"/>
  <c r="D45" i="1"/>
  <c r="D45" i="40" s="1"/>
  <c r="C45" i="1"/>
  <c r="B45" i="1"/>
  <c r="A45" i="1"/>
  <c r="L120" i="46"/>
  <c r="C120" i="46"/>
  <c r="B120" i="46"/>
  <c r="A120" i="46"/>
  <c r="L83" i="46"/>
  <c r="C83" i="46"/>
  <c r="B83" i="46"/>
  <c r="A83" i="46"/>
  <c r="L22" i="46"/>
  <c r="C22" i="46"/>
  <c r="B22" i="46"/>
  <c r="A22" i="46"/>
  <c r="L25" i="46"/>
  <c r="C25" i="46"/>
  <c r="B25" i="46"/>
  <c r="A25" i="46"/>
  <c r="L38" i="46"/>
  <c r="C38" i="46"/>
  <c r="B38" i="46"/>
  <c r="A38" i="46"/>
  <c r="L90" i="46"/>
  <c r="C90" i="46"/>
  <c r="B90" i="46"/>
  <c r="A90" i="46"/>
  <c r="L23" i="46"/>
  <c r="C23" i="46"/>
  <c r="B23" i="46"/>
  <c r="A23" i="46"/>
  <c r="L51" i="46"/>
  <c r="C51" i="46"/>
  <c r="B51" i="46"/>
  <c r="A51" i="46"/>
  <c r="L48" i="46"/>
  <c r="C48" i="46"/>
  <c r="B48" i="46"/>
  <c r="A48" i="46"/>
  <c r="L46" i="46"/>
  <c r="C46" i="46"/>
  <c r="B46" i="46"/>
  <c r="A46" i="46"/>
  <c r="L47" i="46"/>
  <c r="C47" i="46"/>
  <c r="B47" i="46"/>
  <c r="A47" i="46"/>
  <c r="L43" i="46"/>
  <c r="C43" i="46"/>
  <c r="B43" i="46"/>
  <c r="A43" i="46"/>
  <c r="L54" i="46"/>
  <c r="C54" i="46"/>
  <c r="B54" i="46"/>
  <c r="A54" i="46"/>
  <c r="L39" i="46"/>
  <c r="C39" i="46"/>
  <c r="B39" i="46"/>
  <c r="A39" i="46"/>
  <c r="L41" i="46"/>
  <c r="C41" i="46"/>
  <c r="B41" i="46"/>
  <c r="A41" i="46"/>
  <c r="L52" i="46"/>
  <c r="C52" i="46"/>
  <c r="B52" i="46"/>
  <c r="A52" i="46"/>
  <c r="L50" i="46"/>
  <c r="C50" i="46"/>
  <c r="B50" i="46"/>
  <c r="A50" i="46"/>
  <c r="L44" i="46"/>
  <c r="C44" i="46"/>
  <c r="B44" i="46"/>
  <c r="A44" i="46"/>
  <c r="L53" i="46"/>
  <c r="C53" i="46"/>
  <c r="B53" i="46"/>
  <c r="A53" i="46"/>
  <c r="L49" i="46"/>
  <c r="C49" i="46"/>
  <c r="B49" i="46"/>
  <c r="A49" i="46"/>
  <c r="L40" i="46"/>
  <c r="C40" i="46"/>
  <c r="B40" i="46"/>
  <c r="A40" i="46"/>
  <c r="L45" i="46"/>
  <c r="C45" i="46"/>
  <c r="B45" i="46"/>
  <c r="A45" i="46"/>
  <c r="C120" i="6"/>
  <c r="B120" i="6"/>
  <c r="A120" i="6"/>
  <c r="C83" i="6"/>
  <c r="B83" i="6"/>
  <c r="A83" i="6"/>
  <c r="C22" i="6"/>
  <c r="B22" i="6"/>
  <c r="A22" i="6"/>
  <c r="C25" i="6"/>
  <c r="B25" i="6"/>
  <c r="A25" i="6"/>
  <c r="C38" i="6"/>
  <c r="B38" i="6"/>
  <c r="A38" i="6"/>
  <c r="C90" i="6"/>
  <c r="B90" i="6"/>
  <c r="A90" i="6"/>
  <c r="C23" i="6"/>
  <c r="B23" i="6"/>
  <c r="A23" i="6"/>
  <c r="C51" i="6"/>
  <c r="B51" i="6"/>
  <c r="A51" i="6"/>
  <c r="C48" i="6"/>
  <c r="B48" i="6"/>
  <c r="A48" i="6"/>
  <c r="C46" i="6"/>
  <c r="B46" i="6"/>
  <c r="A46" i="6"/>
  <c r="C47" i="6"/>
  <c r="B47" i="6"/>
  <c r="A47" i="6"/>
  <c r="C43" i="6"/>
  <c r="B43" i="6"/>
  <c r="A43" i="6"/>
  <c r="C54" i="6"/>
  <c r="B54" i="6"/>
  <c r="A54" i="6"/>
  <c r="C39" i="6"/>
  <c r="B39" i="6"/>
  <c r="A39" i="6"/>
  <c r="C41" i="6"/>
  <c r="B41" i="6"/>
  <c r="A41" i="6"/>
  <c r="C52" i="6"/>
  <c r="B52" i="6"/>
  <c r="A52" i="6"/>
  <c r="C50" i="6"/>
  <c r="B50" i="6"/>
  <c r="A50" i="6"/>
  <c r="C44" i="6"/>
  <c r="B44" i="6"/>
  <c r="A44" i="6"/>
  <c r="C53" i="6"/>
  <c r="B53" i="6"/>
  <c r="A53" i="6"/>
  <c r="C49" i="6"/>
  <c r="B49" i="6"/>
  <c r="A49" i="6"/>
  <c r="C40" i="6"/>
  <c r="B40" i="6"/>
  <c r="A40" i="6"/>
  <c r="C45" i="6"/>
  <c r="B45" i="6"/>
  <c r="A45" i="6"/>
  <c r="C120" i="33"/>
  <c r="B120" i="33"/>
  <c r="A120" i="33"/>
  <c r="C83" i="33"/>
  <c r="B83" i="33"/>
  <c r="A83" i="33"/>
  <c r="C22" i="33"/>
  <c r="B22" i="33"/>
  <c r="A22" i="33"/>
  <c r="C25" i="33"/>
  <c r="B25" i="33"/>
  <c r="A25" i="33"/>
  <c r="C38" i="33"/>
  <c r="B38" i="33"/>
  <c r="A38" i="33"/>
  <c r="C90" i="33"/>
  <c r="B90" i="33"/>
  <c r="A90" i="33"/>
  <c r="C23" i="33"/>
  <c r="B23" i="33"/>
  <c r="A23" i="33"/>
  <c r="C51" i="33"/>
  <c r="B51" i="33"/>
  <c r="A51" i="33"/>
  <c r="C48" i="33"/>
  <c r="B48" i="33"/>
  <c r="A48" i="33"/>
  <c r="C46" i="33"/>
  <c r="B46" i="33"/>
  <c r="A46" i="33"/>
  <c r="C47" i="33"/>
  <c r="B47" i="33"/>
  <c r="A47" i="33"/>
  <c r="C43" i="33"/>
  <c r="B43" i="33"/>
  <c r="A43" i="33"/>
  <c r="C54" i="33"/>
  <c r="B54" i="33"/>
  <c r="A54" i="33"/>
  <c r="C39" i="33"/>
  <c r="B39" i="33"/>
  <c r="A39" i="33"/>
  <c r="C41" i="33"/>
  <c r="B41" i="33"/>
  <c r="A41" i="33"/>
  <c r="C52" i="33"/>
  <c r="B52" i="33"/>
  <c r="A52" i="33"/>
  <c r="C50" i="33"/>
  <c r="B50" i="33"/>
  <c r="A50" i="33"/>
  <c r="C44" i="33"/>
  <c r="B44" i="33"/>
  <c r="A44" i="33"/>
  <c r="C53" i="33"/>
  <c r="B53" i="33"/>
  <c r="A53" i="33"/>
  <c r="C49" i="33"/>
  <c r="B49" i="33"/>
  <c r="A49" i="33"/>
  <c r="C40" i="33"/>
  <c r="B40" i="33"/>
  <c r="A40" i="33"/>
  <c r="C45" i="33"/>
  <c r="B45" i="33"/>
  <c r="A45" i="33"/>
  <c r="C120" i="5"/>
  <c r="B120" i="5"/>
  <c r="A120" i="5"/>
  <c r="C83" i="5"/>
  <c r="B83" i="5"/>
  <c r="A83" i="5"/>
  <c r="C22" i="5"/>
  <c r="B22" i="5"/>
  <c r="A22" i="5"/>
  <c r="C25" i="5"/>
  <c r="B25" i="5"/>
  <c r="A25" i="5"/>
  <c r="C38" i="5"/>
  <c r="B38" i="5"/>
  <c r="A38" i="5"/>
  <c r="C90" i="5"/>
  <c r="B90" i="5"/>
  <c r="A90" i="5"/>
  <c r="C23" i="5"/>
  <c r="B23" i="5"/>
  <c r="A23" i="5"/>
  <c r="C51" i="5"/>
  <c r="B51" i="5"/>
  <c r="A51" i="5"/>
  <c r="C48" i="5"/>
  <c r="B48" i="5"/>
  <c r="A48" i="5"/>
  <c r="C46" i="5"/>
  <c r="B46" i="5"/>
  <c r="A46" i="5"/>
  <c r="C47" i="5"/>
  <c r="B47" i="5"/>
  <c r="A47" i="5"/>
  <c r="C43" i="5"/>
  <c r="B43" i="5"/>
  <c r="A43" i="5"/>
  <c r="C54" i="5"/>
  <c r="B54" i="5"/>
  <c r="A54" i="5"/>
  <c r="C39" i="5"/>
  <c r="B39" i="5"/>
  <c r="A39" i="5"/>
  <c r="C41" i="5"/>
  <c r="B41" i="5"/>
  <c r="A41" i="5"/>
  <c r="C52" i="5"/>
  <c r="B52" i="5"/>
  <c r="A52" i="5"/>
  <c r="C50" i="5"/>
  <c r="B50" i="5"/>
  <c r="A50" i="5"/>
  <c r="C44" i="5"/>
  <c r="B44" i="5"/>
  <c r="A44" i="5"/>
  <c r="C53" i="5"/>
  <c r="B53" i="5"/>
  <c r="A53" i="5"/>
  <c r="C49" i="5"/>
  <c r="B49" i="5"/>
  <c r="A49" i="5"/>
  <c r="C40" i="5"/>
  <c r="B40" i="5"/>
  <c r="A40" i="5"/>
  <c r="C45" i="5"/>
  <c r="B45" i="5"/>
  <c r="A45" i="5"/>
  <c r="C120" i="32"/>
  <c r="B120" i="32"/>
  <c r="A120" i="32"/>
  <c r="C83" i="32"/>
  <c r="B83" i="32"/>
  <c r="A83" i="32"/>
  <c r="C22" i="32"/>
  <c r="B22" i="32"/>
  <c r="A22" i="32"/>
  <c r="C25" i="32"/>
  <c r="B25" i="32"/>
  <c r="A25" i="32"/>
  <c r="C38" i="32"/>
  <c r="B38" i="32"/>
  <c r="A38" i="32"/>
  <c r="C90" i="32"/>
  <c r="B90" i="32"/>
  <c r="A90" i="32"/>
  <c r="C23" i="32"/>
  <c r="B23" i="32"/>
  <c r="A23" i="32"/>
  <c r="C51" i="32"/>
  <c r="B51" i="32"/>
  <c r="A51" i="32"/>
  <c r="C48" i="32"/>
  <c r="B48" i="32"/>
  <c r="A48" i="32"/>
  <c r="C46" i="32"/>
  <c r="B46" i="32"/>
  <c r="A46" i="32"/>
  <c r="C47" i="32"/>
  <c r="B47" i="32"/>
  <c r="A47" i="32"/>
  <c r="C43" i="32"/>
  <c r="B43" i="32"/>
  <c r="A43" i="32"/>
  <c r="C54" i="32"/>
  <c r="B54" i="32"/>
  <c r="A54" i="32"/>
  <c r="C39" i="32"/>
  <c r="B39" i="32"/>
  <c r="A39" i="32"/>
  <c r="C41" i="32"/>
  <c r="B41" i="32"/>
  <c r="A41" i="32"/>
  <c r="C52" i="32"/>
  <c r="B52" i="32"/>
  <c r="A52" i="32"/>
  <c r="C50" i="32"/>
  <c r="B50" i="32"/>
  <c r="A50" i="32"/>
  <c r="C44" i="32"/>
  <c r="B44" i="32"/>
  <c r="A44" i="32"/>
  <c r="C53" i="32"/>
  <c r="B53" i="32"/>
  <c r="A53" i="32"/>
  <c r="C49" i="32"/>
  <c r="B49" i="32"/>
  <c r="A49" i="32"/>
  <c r="C40" i="32"/>
  <c r="B40" i="32"/>
  <c r="A40" i="32"/>
  <c r="C45" i="32"/>
  <c r="B45" i="32"/>
  <c r="A45" i="32"/>
  <c r="C120" i="40"/>
  <c r="B120" i="40"/>
  <c r="A120" i="40"/>
  <c r="C83" i="40"/>
  <c r="B83" i="40"/>
  <c r="A83" i="40"/>
  <c r="C22" i="40"/>
  <c r="B22" i="40"/>
  <c r="A22" i="40"/>
  <c r="C25" i="40"/>
  <c r="B25" i="40"/>
  <c r="A25" i="40"/>
  <c r="C38" i="40"/>
  <c r="B38" i="40"/>
  <c r="A38" i="40"/>
  <c r="C90" i="40"/>
  <c r="B90" i="40"/>
  <c r="A90" i="40"/>
  <c r="C23" i="40"/>
  <c r="B23" i="40"/>
  <c r="A23" i="40"/>
  <c r="C51" i="40"/>
  <c r="B51" i="40"/>
  <c r="A51" i="40"/>
  <c r="C48" i="40"/>
  <c r="B48" i="40"/>
  <c r="A48" i="40"/>
  <c r="C46" i="40"/>
  <c r="B46" i="40"/>
  <c r="A46" i="40"/>
  <c r="C47" i="40"/>
  <c r="B47" i="40"/>
  <c r="A47" i="40"/>
  <c r="C43" i="40"/>
  <c r="B43" i="40"/>
  <c r="A43" i="40"/>
  <c r="C54" i="40"/>
  <c r="B54" i="40"/>
  <c r="A54" i="40"/>
  <c r="C39" i="40"/>
  <c r="B39" i="40"/>
  <c r="A39" i="40"/>
  <c r="C41" i="40"/>
  <c r="B41" i="40"/>
  <c r="A41" i="40"/>
  <c r="C52" i="40"/>
  <c r="B52" i="40"/>
  <c r="A52" i="40"/>
  <c r="C50" i="40"/>
  <c r="B50" i="40"/>
  <c r="A50" i="40"/>
  <c r="C44" i="40"/>
  <c r="B44" i="40"/>
  <c r="A44" i="40"/>
  <c r="C53" i="40"/>
  <c r="B53" i="40"/>
  <c r="A53" i="40"/>
  <c r="C49" i="40"/>
  <c r="B49" i="40"/>
  <c r="A49" i="40"/>
  <c r="C40" i="40"/>
  <c r="B40" i="40"/>
  <c r="A40" i="40"/>
  <c r="C45" i="40"/>
  <c r="B45" i="40"/>
  <c r="A45" i="40"/>
  <c r="C120" i="19"/>
  <c r="B120" i="19"/>
  <c r="A120" i="19"/>
  <c r="C83" i="19"/>
  <c r="B83" i="19"/>
  <c r="A83" i="19"/>
  <c r="C22" i="19"/>
  <c r="B22" i="19"/>
  <c r="A22" i="19"/>
  <c r="C25" i="19"/>
  <c r="B25" i="19"/>
  <c r="A25" i="19"/>
  <c r="C38" i="19"/>
  <c r="B38" i="19"/>
  <c r="A38" i="19"/>
  <c r="C90" i="19"/>
  <c r="B90" i="19"/>
  <c r="A90" i="19"/>
  <c r="C23" i="19"/>
  <c r="B23" i="19"/>
  <c r="A23" i="19"/>
  <c r="C51" i="19"/>
  <c r="B51" i="19"/>
  <c r="A51" i="19"/>
  <c r="C48" i="19"/>
  <c r="B48" i="19"/>
  <c r="A48" i="19"/>
  <c r="C46" i="19"/>
  <c r="B46" i="19"/>
  <c r="A46" i="19"/>
  <c r="C47" i="19"/>
  <c r="B47" i="19"/>
  <c r="A47" i="19"/>
  <c r="C43" i="19"/>
  <c r="B43" i="19"/>
  <c r="A43" i="19"/>
  <c r="C54" i="19"/>
  <c r="B54" i="19"/>
  <c r="A54" i="19"/>
  <c r="C39" i="19"/>
  <c r="B39" i="19"/>
  <c r="A39" i="19"/>
  <c r="C41" i="19"/>
  <c r="B41" i="19"/>
  <c r="A41" i="19"/>
  <c r="C52" i="19"/>
  <c r="B52" i="19"/>
  <c r="A52" i="19"/>
  <c r="C50" i="19"/>
  <c r="B50" i="19"/>
  <c r="A50" i="19"/>
  <c r="C44" i="19"/>
  <c r="B44" i="19"/>
  <c r="A44" i="19"/>
  <c r="C53" i="19"/>
  <c r="B53" i="19"/>
  <c r="A53" i="19"/>
  <c r="C49" i="19"/>
  <c r="B49" i="19"/>
  <c r="A49" i="19"/>
  <c r="C40" i="19"/>
  <c r="B40" i="19"/>
  <c r="A40" i="19"/>
  <c r="C45" i="19"/>
  <c r="B45" i="19"/>
  <c r="A45" i="19"/>
  <c r="X120" i="16"/>
  <c r="H120" i="16"/>
  <c r="C120" i="16"/>
  <c r="B120" i="16"/>
  <c r="A120" i="16"/>
  <c r="X83" i="16"/>
  <c r="H83" i="16"/>
  <c r="O83" i="16" s="1"/>
  <c r="S83" i="34" s="1"/>
  <c r="C83" i="16"/>
  <c r="B83" i="16"/>
  <c r="A83" i="16"/>
  <c r="X22" i="16"/>
  <c r="H22" i="16"/>
  <c r="C22" i="16"/>
  <c r="B22" i="16"/>
  <c r="A22" i="16"/>
  <c r="X25" i="16"/>
  <c r="H25" i="16"/>
  <c r="C25" i="16"/>
  <c r="B25" i="16"/>
  <c r="A25" i="16"/>
  <c r="X38" i="16"/>
  <c r="C38" i="16"/>
  <c r="B38" i="16"/>
  <c r="A38" i="16"/>
  <c r="X90" i="16"/>
  <c r="H90" i="16"/>
  <c r="O90" i="16" s="1"/>
  <c r="S90" i="34" s="1"/>
  <c r="C90" i="16"/>
  <c r="B90" i="16"/>
  <c r="A90" i="16"/>
  <c r="X23" i="16"/>
  <c r="H23" i="16"/>
  <c r="C23" i="16"/>
  <c r="B23" i="16"/>
  <c r="A23" i="16"/>
  <c r="X51" i="16"/>
  <c r="H51" i="16"/>
  <c r="C51" i="16"/>
  <c r="B51" i="16"/>
  <c r="A51" i="16"/>
  <c r="X48" i="16"/>
  <c r="H48" i="16"/>
  <c r="C48" i="16"/>
  <c r="B48" i="16"/>
  <c r="A48" i="16"/>
  <c r="X46" i="16"/>
  <c r="H46" i="16"/>
  <c r="C46" i="16"/>
  <c r="B46" i="16"/>
  <c r="A46" i="16"/>
  <c r="X47" i="16"/>
  <c r="H47" i="16"/>
  <c r="C47" i="16"/>
  <c r="B47" i="16"/>
  <c r="A47" i="16"/>
  <c r="X43" i="16"/>
  <c r="H43" i="16"/>
  <c r="C43" i="16"/>
  <c r="B43" i="16"/>
  <c r="A43" i="16"/>
  <c r="X54" i="16"/>
  <c r="H54" i="16"/>
  <c r="C54" i="16"/>
  <c r="B54" i="16"/>
  <c r="A54" i="16"/>
  <c r="X39" i="16"/>
  <c r="H39" i="16"/>
  <c r="C39" i="16"/>
  <c r="B39" i="16"/>
  <c r="A39" i="16"/>
  <c r="X41" i="16"/>
  <c r="H41" i="16"/>
  <c r="C41" i="16"/>
  <c r="B41" i="16"/>
  <c r="A41" i="16"/>
  <c r="X52" i="16"/>
  <c r="T52" i="34" s="1"/>
  <c r="H52" i="16"/>
  <c r="C52" i="16"/>
  <c r="B52" i="16"/>
  <c r="A52" i="16"/>
  <c r="X50" i="16"/>
  <c r="H50" i="16"/>
  <c r="C50" i="16"/>
  <c r="B50" i="16"/>
  <c r="A50" i="16"/>
  <c r="X44" i="16"/>
  <c r="T44" i="34" s="1"/>
  <c r="H44" i="16"/>
  <c r="C44" i="16"/>
  <c r="B44" i="16"/>
  <c r="A44" i="16"/>
  <c r="X53" i="16"/>
  <c r="H53" i="16"/>
  <c r="C53" i="16"/>
  <c r="B53" i="16"/>
  <c r="A53" i="16"/>
  <c r="X49" i="16"/>
  <c r="T49" i="34" s="1"/>
  <c r="H49" i="16"/>
  <c r="C49" i="16"/>
  <c r="B49" i="16"/>
  <c r="A49" i="16"/>
  <c r="X40" i="16"/>
  <c r="H40" i="16"/>
  <c r="C40" i="16"/>
  <c r="B40" i="16"/>
  <c r="A40" i="16"/>
  <c r="X45" i="16"/>
  <c r="T45" i="34" s="1"/>
  <c r="H45" i="16"/>
  <c r="C45" i="16"/>
  <c r="B45" i="16"/>
  <c r="A45" i="16"/>
  <c r="C120" i="42"/>
  <c r="B120" i="42"/>
  <c r="A120" i="42"/>
  <c r="C83" i="42"/>
  <c r="B83" i="42"/>
  <c r="A83" i="42"/>
  <c r="C22" i="42"/>
  <c r="B22" i="42"/>
  <c r="A22" i="42"/>
  <c r="C25" i="42"/>
  <c r="B25" i="42"/>
  <c r="A25" i="42"/>
  <c r="C38" i="42"/>
  <c r="B38" i="42"/>
  <c r="A38" i="42"/>
  <c r="C90" i="42"/>
  <c r="B90" i="42"/>
  <c r="A90" i="42"/>
  <c r="C23" i="42"/>
  <c r="B23" i="42"/>
  <c r="A23" i="42"/>
  <c r="C51" i="42"/>
  <c r="B51" i="42"/>
  <c r="A51" i="42"/>
  <c r="C48" i="42"/>
  <c r="B48" i="42"/>
  <c r="A48" i="42"/>
  <c r="C46" i="42"/>
  <c r="B46" i="42"/>
  <c r="A46" i="42"/>
  <c r="C47" i="42"/>
  <c r="B47" i="42"/>
  <c r="A47" i="42"/>
  <c r="C43" i="42"/>
  <c r="B43" i="42"/>
  <c r="A43" i="42"/>
  <c r="C54" i="42"/>
  <c r="B54" i="42"/>
  <c r="A54" i="42"/>
  <c r="C39" i="42"/>
  <c r="B39" i="42"/>
  <c r="A39" i="42"/>
  <c r="C41" i="42"/>
  <c r="B41" i="42"/>
  <c r="A41" i="42"/>
  <c r="C52" i="42"/>
  <c r="B52" i="42"/>
  <c r="A52" i="42"/>
  <c r="C50" i="42"/>
  <c r="B50" i="42"/>
  <c r="A50" i="42"/>
  <c r="C44" i="42"/>
  <c r="B44" i="42"/>
  <c r="A44" i="42"/>
  <c r="C53" i="42"/>
  <c r="B53" i="42"/>
  <c r="A53" i="42"/>
  <c r="C49" i="42"/>
  <c r="B49" i="42"/>
  <c r="A49" i="42"/>
  <c r="C40" i="42"/>
  <c r="B40" i="42"/>
  <c r="A40" i="42"/>
  <c r="C45" i="42"/>
  <c r="B45" i="42"/>
  <c r="A45" i="42"/>
  <c r="D120" i="43"/>
  <c r="C120" i="43"/>
  <c r="B120" i="43"/>
  <c r="A120" i="43"/>
  <c r="D83" i="43"/>
  <c r="C83" i="43"/>
  <c r="B83" i="43"/>
  <c r="A83" i="43"/>
  <c r="D22" i="43"/>
  <c r="C22" i="43"/>
  <c r="B22" i="43"/>
  <c r="A22" i="43"/>
  <c r="D25" i="43"/>
  <c r="C25" i="43"/>
  <c r="B25" i="43"/>
  <c r="A25" i="43"/>
  <c r="D38" i="43"/>
  <c r="C38" i="43"/>
  <c r="B38" i="43"/>
  <c r="A38" i="43"/>
  <c r="D90" i="43"/>
  <c r="C90" i="43"/>
  <c r="B90" i="43"/>
  <c r="A90" i="43"/>
  <c r="D23" i="43"/>
  <c r="C23" i="43"/>
  <c r="B23" i="43"/>
  <c r="A23" i="43"/>
  <c r="D51" i="43"/>
  <c r="C51" i="43"/>
  <c r="B51" i="43"/>
  <c r="A51" i="43"/>
  <c r="D48" i="43"/>
  <c r="C48" i="43"/>
  <c r="B48" i="43"/>
  <c r="A48" i="43"/>
  <c r="D46" i="43"/>
  <c r="C46" i="43"/>
  <c r="B46" i="43"/>
  <c r="A46" i="43"/>
  <c r="D47" i="43"/>
  <c r="C47" i="43"/>
  <c r="B47" i="43"/>
  <c r="A47" i="43"/>
  <c r="D43" i="43"/>
  <c r="C43" i="43"/>
  <c r="B43" i="43"/>
  <c r="A43" i="43"/>
  <c r="D54" i="43"/>
  <c r="C54" i="43"/>
  <c r="B54" i="43"/>
  <c r="A54" i="43"/>
  <c r="D39" i="43"/>
  <c r="C39" i="43"/>
  <c r="B39" i="43"/>
  <c r="A39" i="43"/>
  <c r="D41" i="43"/>
  <c r="C41" i="43"/>
  <c r="B41" i="43"/>
  <c r="A41" i="43"/>
  <c r="D52" i="43"/>
  <c r="C52" i="43"/>
  <c r="B52" i="43"/>
  <c r="A52" i="43"/>
  <c r="D50" i="43"/>
  <c r="C50" i="43"/>
  <c r="B50" i="43"/>
  <c r="A50" i="43"/>
  <c r="D44" i="43"/>
  <c r="C44" i="43"/>
  <c r="B44" i="43"/>
  <c r="A44" i="43"/>
  <c r="D53" i="43"/>
  <c r="C53" i="43"/>
  <c r="B53" i="43"/>
  <c r="A53" i="43"/>
  <c r="D49" i="43"/>
  <c r="C49" i="43"/>
  <c r="B49" i="43"/>
  <c r="A49" i="43"/>
  <c r="D40" i="43"/>
  <c r="C40" i="43"/>
  <c r="B40" i="43"/>
  <c r="A40" i="43"/>
  <c r="D45" i="43"/>
  <c r="C45" i="43"/>
  <c r="B45" i="43"/>
  <c r="A45" i="43"/>
  <c r="G120" i="25"/>
  <c r="E120" i="43" s="1"/>
  <c r="E120" i="25"/>
  <c r="F120" i="25" s="1"/>
  <c r="C120" i="25"/>
  <c r="B120" i="25"/>
  <c r="A120" i="25"/>
  <c r="G83" i="25"/>
  <c r="E83" i="43" s="1"/>
  <c r="E83" i="25"/>
  <c r="F83" i="25" s="1"/>
  <c r="E83" i="42" s="1"/>
  <c r="AA83" i="34" s="1"/>
  <c r="C83" i="25"/>
  <c r="B83" i="25"/>
  <c r="A83" i="25"/>
  <c r="G22" i="25"/>
  <c r="E22" i="43" s="1"/>
  <c r="E22" i="25"/>
  <c r="F22" i="25" s="1"/>
  <c r="C22" i="25"/>
  <c r="B22" i="25"/>
  <c r="A22" i="25"/>
  <c r="G25" i="25"/>
  <c r="E25" i="43" s="1"/>
  <c r="E25" i="25"/>
  <c r="F25" i="25" s="1"/>
  <c r="E25" i="42" s="1"/>
  <c r="AA25" i="34" s="1"/>
  <c r="C25" i="25"/>
  <c r="B25" i="25"/>
  <c r="A25" i="25"/>
  <c r="G38" i="25"/>
  <c r="E38" i="43" s="1"/>
  <c r="E38" i="25"/>
  <c r="F38" i="25" s="1"/>
  <c r="C38" i="25"/>
  <c r="B38" i="25"/>
  <c r="A38" i="25"/>
  <c r="G90" i="25"/>
  <c r="E90" i="43" s="1"/>
  <c r="E90" i="25"/>
  <c r="F90" i="25" s="1"/>
  <c r="E90" i="42" s="1"/>
  <c r="AA90" i="34" s="1"/>
  <c r="C90" i="25"/>
  <c r="B90" i="25"/>
  <c r="A90" i="25"/>
  <c r="G23" i="25"/>
  <c r="E23" i="43" s="1"/>
  <c r="E23" i="25"/>
  <c r="F23" i="25" s="1"/>
  <c r="C23" i="25"/>
  <c r="B23" i="25"/>
  <c r="A23" i="25"/>
  <c r="G51" i="25"/>
  <c r="E51" i="43" s="1"/>
  <c r="E51" i="25"/>
  <c r="F51" i="25" s="1"/>
  <c r="E51" i="42" s="1"/>
  <c r="AA51" i="34" s="1"/>
  <c r="C51" i="25"/>
  <c r="B51" i="25"/>
  <c r="A51" i="25"/>
  <c r="G48" i="25"/>
  <c r="E48" i="43" s="1"/>
  <c r="E48" i="25"/>
  <c r="F48" i="25" s="1"/>
  <c r="C48" i="25"/>
  <c r="B48" i="25"/>
  <c r="A48" i="25"/>
  <c r="G46" i="25"/>
  <c r="E46" i="43" s="1"/>
  <c r="E46" i="25"/>
  <c r="F46" i="25" s="1"/>
  <c r="E46" i="42" s="1"/>
  <c r="AA46" i="34" s="1"/>
  <c r="C46" i="25"/>
  <c r="B46" i="25"/>
  <c r="A46" i="25"/>
  <c r="G47" i="25"/>
  <c r="E47" i="43" s="1"/>
  <c r="E47" i="25"/>
  <c r="F47" i="25" s="1"/>
  <c r="C47" i="25"/>
  <c r="B47" i="25"/>
  <c r="A47" i="25"/>
  <c r="G43" i="25"/>
  <c r="E43" i="43" s="1"/>
  <c r="E43" i="25"/>
  <c r="F43" i="25" s="1"/>
  <c r="E43" i="42" s="1"/>
  <c r="AA43" i="34" s="1"/>
  <c r="C43" i="25"/>
  <c r="B43" i="25"/>
  <c r="A43" i="25"/>
  <c r="G54" i="25"/>
  <c r="E54" i="43" s="1"/>
  <c r="E54" i="25"/>
  <c r="F54" i="25" s="1"/>
  <c r="C54" i="25"/>
  <c r="B54" i="25"/>
  <c r="A54" i="25"/>
  <c r="G39" i="25"/>
  <c r="E39" i="43" s="1"/>
  <c r="E39" i="25"/>
  <c r="F39" i="25" s="1"/>
  <c r="E39" i="42" s="1"/>
  <c r="AA39" i="34" s="1"/>
  <c r="C39" i="25"/>
  <c r="B39" i="25"/>
  <c r="A39" i="25"/>
  <c r="G41" i="25"/>
  <c r="E41" i="43" s="1"/>
  <c r="E41" i="25"/>
  <c r="F41" i="25" s="1"/>
  <c r="C41" i="25"/>
  <c r="B41" i="25"/>
  <c r="A41" i="25"/>
  <c r="G52" i="25"/>
  <c r="E52" i="43" s="1"/>
  <c r="E52" i="25"/>
  <c r="F52" i="25" s="1"/>
  <c r="E52" i="42" s="1"/>
  <c r="AA52" i="34" s="1"/>
  <c r="C52" i="25"/>
  <c r="B52" i="25"/>
  <c r="A52" i="25"/>
  <c r="G50" i="25"/>
  <c r="E50" i="43" s="1"/>
  <c r="E50" i="25"/>
  <c r="F50" i="25" s="1"/>
  <c r="C50" i="25"/>
  <c r="B50" i="25"/>
  <c r="A50" i="25"/>
  <c r="G44" i="25"/>
  <c r="E44" i="43" s="1"/>
  <c r="E44" i="25"/>
  <c r="F44" i="25" s="1"/>
  <c r="E44" i="42" s="1"/>
  <c r="AA44" i="34" s="1"/>
  <c r="C44" i="25"/>
  <c r="B44" i="25"/>
  <c r="A44" i="25"/>
  <c r="G53" i="25"/>
  <c r="E53" i="43" s="1"/>
  <c r="E53" i="25"/>
  <c r="F53" i="25" s="1"/>
  <c r="C53" i="25"/>
  <c r="B53" i="25"/>
  <c r="A53" i="25"/>
  <c r="G49" i="25"/>
  <c r="E49" i="43" s="1"/>
  <c r="E49" i="25"/>
  <c r="F49" i="25" s="1"/>
  <c r="E49" i="42" s="1"/>
  <c r="AA49" i="34" s="1"/>
  <c r="C49" i="25"/>
  <c r="B49" i="25"/>
  <c r="A49" i="25"/>
  <c r="G40" i="25"/>
  <c r="E40" i="43" s="1"/>
  <c r="E40" i="25"/>
  <c r="F40" i="25" s="1"/>
  <c r="C40" i="25"/>
  <c r="B40" i="25"/>
  <c r="A40" i="25"/>
  <c r="G45" i="25"/>
  <c r="E45" i="43" s="1"/>
  <c r="E45" i="25"/>
  <c r="F45" i="25" s="1"/>
  <c r="E45" i="42" s="1"/>
  <c r="AA45" i="34" s="1"/>
  <c r="C45" i="25"/>
  <c r="B45" i="25"/>
  <c r="A45" i="25"/>
  <c r="G120" i="30"/>
  <c r="F120" i="43" s="1"/>
  <c r="E120" i="30"/>
  <c r="F120" i="30" s="1"/>
  <c r="F120" i="42" s="1"/>
  <c r="AB120" i="34" s="1"/>
  <c r="C120" i="30"/>
  <c r="B120" i="30"/>
  <c r="A120" i="30"/>
  <c r="G83" i="30"/>
  <c r="F83" i="43" s="1"/>
  <c r="E83" i="30"/>
  <c r="F83" i="30" s="1"/>
  <c r="C83" i="30"/>
  <c r="B83" i="30"/>
  <c r="A83" i="30"/>
  <c r="G22" i="30"/>
  <c r="F22" i="43" s="1"/>
  <c r="E22" i="30"/>
  <c r="F22" i="30" s="1"/>
  <c r="C22" i="30"/>
  <c r="B22" i="30"/>
  <c r="A22" i="30"/>
  <c r="G25" i="30"/>
  <c r="F25" i="43" s="1"/>
  <c r="E25" i="30"/>
  <c r="F25" i="30" s="1"/>
  <c r="C25" i="30"/>
  <c r="B25" i="30"/>
  <c r="A25" i="30"/>
  <c r="G38" i="30"/>
  <c r="F38" i="43" s="1"/>
  <c r="E38" i="30"/>
  <c r="F38" i="30" s="1"/>
  <c r="F38" i="42" s="1"/>
  <c r="AB38" i="34" s="1"/>
  <c r="C38" i="30"/>
  <c r="B38" i="30"/>
  <c r="A38" i="30"/>
  <c r="G90" i="30"/>
  <c r="F90" i="43" s="1"/>
  <c r="E90" i="30"/>
  <c r="F90" i="30" s="1"/>
  <c r="C90" i="30"/>
  <c r="B90" i="30"/>
  <c r="A90" i="30"/>
  <c r="G23" i="30"/>
  <c r="F23" i="43" s="1"/>
  <c r="E23" i="30"/>
  <c r="F23" i="30" s="1"/>
  <c r="F23" i="42" s="1"/>
  <c r="AB23" i="34" s="1"/>
  <c r="C23" i="30"/>
  <c r="B23" i="30"/>
  <c r="A23" i="30"/>
  <c r="G51" i="30"/>
  <c r="F51" i="43" s="1"/>
  <c r="E51" i="30"/>
  <c r="F51" i="30" s="1"/>
  <c r="C51" i="30"/>
  <c r="B51" i="30"/>
  <c r="A51" i="30"/>
  <c r="G48" i="30"/>
  <c r="F48" i="43" s="1"/>
  <c r="E48" i="30"/>
  <c r="F48" i="30" s="1"/>
  <c r="F48" i="42" s="1"/>
  <c r="AB48" i="34" s="1"/>
  <c r="C48" i="30"/>
  <c r="B48" i="30"/>
  <c r="A48" i="30"/>
  <c r="G46" i="30"/>
  <c r="F46" i="43" s="1"/>
  <c r="E46" i="30"/>
  <c r="F46" i="30" s="1"/>
  <c r="C46" i="30"/>
  <c r="B46" i="30"/>
  <c r="A46" i="30"/>
  <c r="G47" i="30"/>
  <c r="F47" i="43" s="1"/>
  <c r="E47" i="30"/>
  <c r="F47" i="30" s="1"/>
  <c r="C47" i="30"/>
  <c r="B47" i="30"/>
  <c r="A47" i="30"/>
  <c r="G43" i="30"/>
  <c r="F43" i="43" s="1"/>
  <c r="E43" i="30"/>
  <c r="F43" i="30" s="1"/>
  <c r="C43" i="30"/>
  <c r="B43" i="30"/>
  <c r="A43" i="30"/>
  <c r="G54" i="30"/>
  <c r="F54" i="43" s="1"/>
  <c r="E54" i="30"/>
  <c r="F54" i="30" s="1"/>
  <c r="F54" i="42" s="1"/>
  <c r="AB54" i="34" s="1"/>
  <c r="C54" i="30"/>
  <c r="B54" i="30"/>
  <c r="A54" i="30"/>
  <c r="G39" i="30"/>
  <c r="F39" i="43" s="1"/>
  <c r="E39" i="30"/>
  <c r="F39" i="30" s="1"/>
  <c r="C39" i="30"/>
  <c r="B39" i="30"/>
  <c r="A39" i="30"/>
  <c r="G41" i="30"/>
  <c r="F41" i="43" s="1"/>
  <c r="E41" i="30"/>
  <c r="F41" i="30" s="1"/>
  <c r="F41" i="42" s="1"/>
  <c r="AB41" i="34" s="1"/>
  <c r="C41" i="30"/>
  <c r="B41" i="30"/>
  <c r="A41" i="30"/>
  <c r="G52" i="30"/>
  <c r="F52" i="43" s="1"/>
  <c r="E52" i="30"/>
  <c r="F52" i="30" s="1"/>
  <c r="C52" i="30"/>
  <c r="B52" i="30"/>
  <c r="A52" i="30"/>
  <c r="G50" i="30"/>
  <c r="F50" i="43" s="1"/>
  <c r="E50" i="30"/>
  <c r="F50" i="30" s="1"/>
  <c r="F50" i="42" s="1"/>
  <c r="AB50" i="34" s="1"/>
  <c r="C50" i="30"/>
  <c r="B50" i="30"/>
  <c r="A50" i="30"/>
  <c r="G44" i="30"/>
  <c r="F44" i="43" s="1"/>
  <c r="E44" i="30"/>
  <c r="F44" i="30" s="1"/>
  <c r="C44" i="30"/>
  <c r="B44" i="30"/>
  <c r="A44" i="30"/>
  <c r="G53" i="30"/>
  <c r="F53" i="43" s="1"/>
  <c r="E53" i="30"/>
  <c r="F53" i="30" s="1"/>
  <c r="C53" i="30"/>
  <c r="B53" i="30"/>
  <c r="A53" i="30"/>
  <c r="G49" i="30"/>
  <c r="F49" i="43" s="1"/>
  <c r="E49" i="30"/>
  <c r="F49" i="30" s="1"/>
  <c r="C49" i="30"/>
  <c r="B49" i="30"/>
  <c r="A49" i="30"/>
  <c r="G40" i="30"/>
  <c r="F40" i="43" s="1"/>
  <c r="E40" i="30"/>
  <c r="F40" i="30" s="1"/>
  <c r="F40" i="42" s="1"/>
  <c r="AB40" i="34" s="1"/>
  <c r="C40" i="30"/>
  <c r="B40" i="30"/>
  <c r="A40" i="30"/>
  <c r="G45" i="30"/>
  <c r="F45" i="43" s="1"/>
  <c r="E45" i="30"/>
  <c r="F45" i="30" s="1"/>
  <c r="C45" i="30"/>
  <c r="B45" i="30"/>
  <c r="A45" i="30"/>
  <c r="G120" i="29"/>
  <c r="G120" i="43" s="1"/>
  <c r="E120" i="29"/>
  <c r="F120" i="29" s="1"/>
  <c r="C120" i="29"/>
  <c r="B120" i="29"/>
  <c r="A120" i="29"/>
  <c r="G83" i="29"/>
  <c r="G83" i="43" s="1"/>
  <c r="E83" i="29"/>
  <c r="F83" i="29" s="1"/>
  <c r="G83" i="42" s="1"/>
  <c r="AC83" i="34" s="1"/>
  <c r="C83" i="29"/>
  <c r="B83" i="29"/>
  <c r="A83" i="29"/>
  <c r="G22" i="29"/>
  <c r="G22" i="43" s="1"/>
  <c r="E22" i="29"/>
  <c r="F22" i="29" s="1"/>
  <c r="C22" i="29"/>
  <c r="B22" i="29"/>
  <c r="A22" i="29"/>
  <c r="G25" i="29"/>
  <c r="G25" i="43" s="1"/>
  <c r="E25" i="29"/>
  <c r="F25" i="29" s="1"/>
  <c r="G25" i="42" s="1"/>
  <c r="AC25" i="34" s="1"/>
  <c r="C25" i="29"/>
  <c r="B25" i="29"/>
  <c r="A25" i="29"/>
  <c r="G38" i="29"/>
  <c r="G38" i="43" s="1"/>
  <c r="E38" i="29"/>
  <c r="F38" i="29" s="1"/>
  <c r="C38" i="29"/>
  <c r="B38" i="29"/>
  <c r="A38" i="29"/>
  <c r="G90" i="29"/>
  <c r="G90" i="43" s="1"/>
  <c r="E90" i="29"/>
  <c r="F90" i="29" s="1"/>
  <c r="G90" i="42" s="1"/>
  <c r="AC90" i="34" s="1"/>
  <c r="C90" i="29"/>
  <c r="B90" i="29"/>
  <c r="A90" i="29"/>
  <c r="G23" i="29"/>
  <c r="G23" i="43" s="1"/>
  <c r="E23" i="29"/>
  <c r="F23" i="29" s="1"/>
  <c r="C23" i="29"/>
  <c r="B23" i="29"/>
  <c r="A23" i="29"/>
  <c r="G51" i="29"/>
  <c r="G51" i="43" s="1"/>
  <c r="E51" i="29"/>
  <c r="F51" i="29" s="1"/>
  <c r="G51" i="42" s="1"/>
  <c r="AC51" i="34" s="1"/>
  <c r="C51" i="29"/>
  <c r="B51" i="29"/>
  <c r="A51" i="29"/>
  <c r="G48" i="29"/>
  <c r="G48" i="43" s="1"/>
  <c r="E48" i="29"/>
  <c r="F48" i="29" s="1"/>
  <c r="C48" i="29"/>
  <c r="B48" i="29"/>
  <c r="A48" i="29"/>
  <c r="G46" i="29"/>
  <c r="G46" i="43" s="1"/>
  <c r="E46" i="29"/>
  <c r="F46" i="29" s="1"/>
  <c r="G46" i="42" s="1"/>
  <c r="AC46" i="34" s="1"/>
  <c r="C46" i="29"/>
  <c r="B46" i="29"/>
  <c r="A46" i="29"/>
  <c r="G47" i="29"/>
  <c r="G47" i="43" s="1"/>
  <c r="E47" i="29"/>
  <c r="F47" i="29" s="1"/>
  <c r="C47" i="29"/>
  <c r="B47" i="29"/>
  <c r="A47" i="29"/>
  <c r="G43" i="29"/>
  <c r="G43" i="43" s="1"/>
  <c r="E43" i="29"/>
  <c r="F43" i="29" s="1"/>
  <c r="G43" i="42" s="1"/>
  <c r="AC43" i="34" s="1"/>
  <c r="C43" i="29"/>
  <c r="B43" i="29"/>
  <c r="A43" i="29"/>
  <c r="G54" i="29"/>
  <c r="G54" i="43" s="1"/>
  <c r="E54" i="29"/>
  <c r="F54" i="29" s="1"/>
  <c r="C54" i="29"/>
  <c r="B54" i="29"/>
  <c r="A54" i="29"/>
  <c r="G39" i="29"/>
  <c r="G39" i="43" s="1"/>
  <c r="E39" i="29"/>
  <c r="F39" i="29" s="1"/>
  <c r="G39" i="42" s="1"/>
  <c r="AC39" i="34" s="1"/>
  <c r="C39" i="29"/>
  <c r="B39" i="29"/>
  <c r="A39" i="29"/>
  <c r="G41" i="29"/>
  <c r="G41" i="43" s="1"/>
  <c r="E41" i="29"/>
  <c r="F41" i="29" s="1"/>
  <c r="C41" i="29"/>
  <c r="B41" i="29"/>
  <c r="A41" i="29"/>
  <c r="G52" i="29"/>
  <c r="G52" i="43" s="1"/>
  <c r="E52" i="29"/>
  <c r="F52" i="29" s="1"/>
  <c r="G52" i="42" s="1"/>
  <c r="AC52" i="34" s="1"/>
  <c r="C52" i="29"/>
  <c r="B52" i="29"/>
  <c r="A52" i="29"/>
  <c r="G50" i="29"/>
  <c r="G50" i="43" s="1"/>
  <c r="E50" i="29"/>
  <c r="F50" i="29" s="1"/>
  <c r="C50" i="29"/>
  <c r="B50" i="29"/>
  <c r="A50" i="29"/>
  <c r="G44" i="29"/>
  <c r="G44" i="43" s="1"/>
  <c r="E44" i="29"/>
  <c r="F44" i="29" s="1"/>
  <c r="G44" i="42" s="1"/>
  <c r="AC44" i="34" s="1"/>
  <c r="C44" i="29"/>
  <c r="B44" i="29"/>
  <c r="A44" i="29"/>
  <c r="G53" i="29"/>
  <c r="G53" i="43" s="1"/>
  <c r="E53" i="29"/>
  <c r="F53" i="29" s="1"/>
  <c r="C53" i="29"/>
  <c r="B53" i="29"/>
  <c r="A53" i="29"/>
  <c r="G49" i="29"/>
  <c r="G49" i="43" s="1"/>
  <c r="E49" i="29"/>
  <c r="F49" i="29" s="1"/>
  <c r="G49" i="42" s="1"/>
  <c r="AC49" i="34" s="1"/>
  <c r="C49" i="29"/>
  <c r="B49" i="29"/>
  <c r="A49" i="29"/>
  <c r="G40" i="29"/>
  <c r="G40" i="43" s="1"/>
  <c r="E40" i="29"/>
  <c r="F40" i="29" s="1"/>
  <c r="C40" i="29"/>
  <c r="B40" i="29"/>
  <c r="A40" i="29"/>
  <c r="G45" i="29"/>
  <c r="G45" i="43" s="1"/>
  <c r="E45" i="29"/>
  <c r="F45" i="29" s="1"/>
  <c r="G45" i="42" s="1"/>
  <c r="AC45" i="34" s="1"/>
  <c r="C45" i="29"/>
  <c r="B45" i="29"/>
  <c r="A45" i="29"/>
  <c r="G120" i="21"/>
  <c r="H120" i="43" s="1"/>
  <c r="C120" i="21"/>
  <c r="B120" i="21"/>
  <c r="A120" i="21"/>
  <c r="G83" i="21"/>
  <c r="H83" i="43" s="1"/>
  <c r="C83" i="21"/>
  <c r="B83" i="21"/>
  <c r="A83" i="21"/>
  <c r="G22" i="21"/>
  <c r="H22" i="43" s="1"/>
  <c r="C22" i="21"/>
  <c r="B22" i="21"/>
  <c r="A22" i="21"/>
  <c r="G25" i="21"/>
  <c r="H25" i="43" s="1"/>
  <c r="C25" i="21"/>
  <c r="B25" i="21"/>
  <c r="A25" i="21"/>
  <c r="G38" i="21"/>
  <c r="H38" i="43" s="1"/>
  <c r="C38" i="21"/>
  <c r="B38" i="21"/>
  <c r="A38" i="21"/>
  <c r="G90" i="21"/>
  <c r="H90" i="43" s="1"/>
  <c r="C90" i="21"/>
  <c r="B90" i="21"/>
  <c r="A90" i="21"/>
  <c r="G23" i="21"/>
  <c r="H23" i="43" s="1"/>
  <c r="C23" i="21"/>
  <c r="B23" i="21"/>
  <c r="A23" i="21"/>
  <c r="G51" i="21"/>
  <c r="H51" i="43" s="1"/>
  <c r="C51" i="21"/>
  <c r="B51" i="21"/>
  <c r="A51" i="21"/>
  <c r="G48" i="21"/>
  <c r="H48" i="43" s="1"/>
  <c r="C48" i="21"/>
  <c r="B48" i="21"/>
  <c r="A48" i="21"/>
  <c r="G46" i="21"/>
  <c r="H46" i="43" s="1"/>
  <c r="C46" i="21"/>
  <c r="B46" i="21"/>
  <c r="A46" i="21"/>
  <c r="G47" i="21"/>
  <c r="H47" i="43" s="1"/>
  <c r="C47" i="21"/>
  <c r="B47" i="21"/>
  <c r="A47" i="21"/>
  <c r="G43" i="21"/>
  <c r="H43" i="43" s="1"/>
  <c r="C43" i="21"/>
  <c r="B43" i="21"/>
  <c r="A43" i="21"/>
  <c r="G54" i="21"/>
  <c r="H54" i="43" s="1"/>
  <c r="C54" i="21"/>
  <c r="B54" i="21"/>
  <c r="A54" i="21"/>
  <c r="G39" i="21"/>
  <c r="H39" i="43" s="1"/>
  <c r="C39" i="21"/>
  <c r="B39" i="21"/>
  <c r="A39" i="21"/>
  <c r="G41" i="21"/>
  <c r="H41" i="43" s="1"/>
  <c r="C41" i="21"/>
  <c r="B41" i="21"/>
  <c r="A41" i="21"/>
  <c r="G52" i="21"/>
  <c r="H52" i="43" s="1"/>
  <c r="C52" i="21"/>
  <c r="B52" i="21"/>
  <c r="A52" i="21"/>
  <c r="G50" i="21"/>
  <c r="H50" i="43" s="1"/>
  <c r="C50" i="21"/>
  <c r="B50" i="21"/>
  <c r="A50" i="21"/>
  <c r="G44" i="21"/>
  <c r="H44" i="43" s="1"/>
  <c r="C44" i="21"/>
  <c r="B44" i="21"/>
  <c r="A44" i="21"/>
  <c r="G53" i="21"/>
  <c r="H53" i="43" s="1"/>
  <c r="C53" i="21"/>
  <c r="B53" i="21"/>
  <c r="A53" i="21"/>
  <c r="G49" i="21"/>
  <c r="H49" i="43" s="1"/>
  <c r="C49" i="21"/>
  <c r="B49" i="21"/>
  <c r="A49" i="21"/>
  <c r="G40" i="21"/>
  <c r="H40" i="43" s="1"/>
  <c r="C40" i="21"/>
  <c r="B40" i="21"/>
  <c r="A40" i="21"/>
  <c r="G45" i="21"/>
  <c r="H45" i="43" s="1"/>
  <c r="C45" i="21"/>
  <c r="B45" i="21"/>
  <c r="A45" i="21"/>
  <c r="G120" i="26"/>
  <c r="I120" i="43" s="1"/>
  <c r="E120" i="26"/>
  <c r="F120" i="26" s="1"/>
  <c r="I120" i="42" s="1"/>
  <c r="AE120" i="34" s="1"/>
  <c r="C120" i="26"/>
  <c r="B120" i="26"/>
  <c r="A120" i="26"/>
  <c r="G83" i="26"/>
  <c r="I83" i="43" s="1"/>
  <c r="E83" i="26"/>
  <c r="F83" i="26" s="1"/>
  <c r="C83" i="26"/>
  <c r="B83" i="26"/>
  <c r="A83" i="26"/>
  <c r="G22" i="26"/>
  <c r="I22" i="43" s="1"/>
  <c r="E22" i="26"/>
  <c r="F22" i="26" s="1"/>
  <c r="I22" i="42" s="1"/>
  <c r="AE22" i="34" s="1"/>
  <c r="C22" i="26"/>
  <c r="B22" i="26"/>
  <c r="A22" i="26"/>
  <c r="G25" i="26"/>
  <c r="I25" i="43" s="1"/>
  <c r="E25" i="26"/>
  <c r="F25" i="26" s="1"/>
  <c r="C25" i="26"/>
  <c r="B25" i="26"/>
  <c r="A25" i="26"/>
  <c r="G38" i="26"/>
  <c r="I38" i="43" s="1"/>
  <c r="E38" i="26"/>
  <c r="F38" i="26" s="1"/>
  <c r="I38" i="42" s="1"/>
  <c r="AE38" i="34" s="1"/>
  <c r="C38" i="26"/>
  <c r="B38" i="26"/>
  <c r="A38" i="26"/>
  <c r="G90" i="26"/>
  <c r="I90" i="43" s="1"/>
  <c r="E90" i="26"/>
  <c r="F90" i="26" s="1"/>
  <c r="C90" i="26"/>
  <c r="B90" i="26"/>
  <c r="A90" i="26"/>
  <c r="G23" i="26"/>
  <c r="I23" i="43" s="1"/>
  <c r="E23" i="26"/>
  <c r="F23" i="26" s="1"/>
  <c r="I23" i="42" s="1"/>
  <c r="AE23" i="34" s="1"/>
  <c r="C23" i="26"/>
  <c r="B23" i="26"/>
  <c r="A23" i="26"/>
  <c r="G51" i="26"/>
  <c r="I51" i="43" s="1"/>
  <c r="E51" i="26"/>
  <c r="F51" i="26" s="1"/>
  <c r="C51" i="26"/>
  <c r="B51" i="26"/>
  <c r="A51" i="26"/>
  <c r="G48" i="26"/>
  <c r="I48" i="43" s="1"/>
  <c r="E48" i="26"/>
  <c r="F48" i="26" s="1"/>
  <c r="I48" i="42" s="1"/>
  <c r="AE48" i="34" s="1"/>
  <c r="C48" i="26"/>
  <c r="B48" i="26"/>
  <c r="A48" i="26"/>
  <c r="G46" i="26"/>
  <c r="I46" i="43" s="1"/>
  <c r="E46" i="26"/>
  <c r="F46" i="26" s="1"/>
  <c r="C46" i="26"/>
  <c r="B46" i="26"/>
  <c r="A46" i="26"/>
  <c r="G47" i="26"/>
  <c r="I47" i="43" s="1"/>
  <c r="E47" i="26"/>
  <c r="F47" i="26" s="1"/>
  <c r="I47" i="42" s="1"/>
  <c r="AE47" i="34" s="1"/>
  <c r="C47" i="26"/>
  <c r="B47" i="26"/>
  <c r="A47" i="26"/>
  <c r="G43" i="26"/>
  <c r="I43" i="43" s="1"/>
  <c r="E43" i="26"/>
  <c r="F43" i="26" s="1"/>
  <c r="C43" i="26"/>
  <c r="B43" i="26"/>
  <c r="A43" i="26"/>
  <c r="G54" i="26"/>
  <c r="I54" i="43" s="1"/>
  <c r="E54" i="26"/>
  <c r="F54" i="26" s="1"/>
  <c r="I54" i="42" s="1"/>
  <c r="AE54" i="34" s="1"/>
  <c r="C54" i="26"/>
  <c r="B54" i="26"/>
  <c r="A54" i="26"/>
  <c r="G39" i="26"/>
  <c r="I39" i="43" s="1"/>
  <c r="E39" i="26"/>
  <c r="F39" i="26" s="1"/>
  <c r="C39" i="26"/>
  <c r="B39" i="26"/>
  <c r="A39" i="26"/>
  <c r="G41" i="26"/>
  <c r="I41" i="43" s="1"/>
  <c r="E41" i="26"/>
  <c r="F41" i="26" s="1"/>
  <c r="I41" i="42" s="1"/>
  <c r="AE41" i="34" s="1"/>
  <c r="C41" i="26"/>
  <c r="B41" i="26"/>
  <c r="A41" i="26"/>
  <c r="G52" i="26"/>
  <c r="I52" i="43" s="1"/>
  <c r="E52" i="26"/>
  <c r="F52" i="26" s="1"/>
  <c r="C52" i="26"/>
  <c r="B52" i="26"/>
  <c r="A52" i="26"/>
  <c r="G50" i="26"/>
  <c r="I50" i="43" s="1"/>
  <c r="E50" i="26"/>
  <c r="F50" i="26" s="1"/>
  <c r="I50" i="42" s="1"/>
  <c r="AE50" i="34" s="1"/>
  <c r="C50" i="26"/>
  <c r="B50" i="26"/>
  <c r="A50" i="26"/>
  <c r="G44" i="26"/>
  <c r="I44" i="43" s="1"/>
  <c r="E44" i="26"/>
  <c r="F44" i="26" s="1"/>
  <c r="C44" i="26"/>
  <c r="B44" i="26"/>
  <c r="A44" i="26"/>
  <c r="G53" i="26"/>
  <c r="I53" i="43" s="1"/>
  <c r="E53" i="26"/>
  <c r="F53" i="26" s="1"/>
  <c r="I53" i="42" s="1"/>
  <c r="AE53" i="34" s="1"/>
  <c r="C53" i="26"/>
  <c r="B53" i="26"/>
  <c r="A53" i="26"/>
  <c r="G49" i="26"/>
  <c r="I49" i="43" s="1"/>
  <c r="E49" i="26"/>
  <c r="F49" i="26" s="1"/>
  <c r="C49" i="26"/>
  <c r="B49" i="26"/>
  <c r="A49" i="26"/>
  <c r="G40" i="26"/>
  <c r="I40" i="43" s="1"/>
  <c r="E40" i="26"/>
  <c r="F40" i="26" s="1"/>
  <c r="I40" i="42" s="1"/>
  <c r="AE40" i="34" s="1"/>
  <c r="C40" i="26"/>
  <c r="B40" i="26"/>
  <c r="A40" i="26"/>
  <c r="G45" i="26"/>
  <c r="I45" i="43" s="1"/>
  <c r="E45" i="26"/>
  <c r="F45" i="26" s="1"/>
  <c r="C45" i="26"/>
  <c r="B45" i="26"/>
  <c r="A45" i="26"/>
  <c r="G120" i="24"/>
  <c r="J120" i="43" s="1"/>
  <c r="E120" i="24"/>
  <c r="F120" i="24" s="1"/>
  <c r="C120" i="24"/>
  <c r="B120" i="24"/>
  <c r="A120" i="24"/>
  <c r="G83" i="24"/>
  <c r="J83" i="43" s="1"/>
  <c r="E83" i="24"/>
  <c r="F83" i="24" s="1"/>
  <c r="J83" i="42" s="1"/>
  <c r="AF83" i="34" s="1"/>
  <c r="C83" i="24"/>
  <c r="B83" i="24"/>
  <c r="A83" i="24"/>
  <c r="G22" i="24"/>
  <c r="J22" i="43" s="1"/>
  <c r="E22" i="24"/>
  <c r="F22" i="24" s="1"/>
  <c r="C22" i="24"/>
  <c r="B22" i="24"/>
  <c r="A22" i="24"/>
  <c r="G25" i="24"/>
  <c r="J25" i="43" s="1"/>
  <c r="E25" i="24"/>
  <c r="F25" i="24" s="1"/>
  <c r="J25" i="42" s="1"/>
  <c r="AF25" i="34" s="1"/>
  <c r="C25" i="24"/>
  <c r="B25" i="24"/>
  <c r="A25" i="24"/>
  <c r="G38" i="24"/>
  <c r="J38" i="43" s="1"/>
  <c r="E38" i="24"/>
  <c r="F38" i="24" s="1"/>
  <c r="C38" i="24"/>
  <c r="B38" i="24"/>
  <c r="A38" i="24"/>
  <c r="G90" i="24"/>
  <c r="J90" i="43" s="1"/>
  <c r="E90" i="24"/>
  <c r="F90" i="24" s="1"/>
  <c r="J90" i="42" s="1"/>
  <c r="AF90" i="34" s="1"/>
  <c r="C90" i="24"/>
  <c r="B90" i="24"/>
  <c r="A90" i="24"/>
  <c r="G23" i="24"/>
  <c r="J23" i="43" s="1"/>
  <c r="E23" i="24"/>
  <c r="F23" i="24" s="1"/>
  <c r="C23" i="24"/>
  <c r="B23" i="24"/>
  <c r="A23" i="24"/>
  <c r="G51" i="24"/>
  <c r="J51" i="43" s="1"/>
  <c r="E51" i="24"/>
  <c r="F51" i="24" s="1"/>
  <c r="J51" i="42" s="1"/>
  <c r="AF51" i="34" s="1"/>
  <c r="C51" i="24"/>
  <c r="B51" i="24"/>
  <c r="A51" i="24"/>
  <c r="G48" i="24"/>
  <c r="J48" i="43" s="1"/>
  <c r="E48" i="24"/>
  <c r="F48" i="24" s="1"/>
  <c r="C48" i="24"/>
  <c r="B48" i="24"/>
  <c r="A48" i="24"/>
  <c r="G46" i="24"/>
  <c r="J46" i="43" s="1"/>
  <c r="E46" i="24"/>
  <c r="F46" i="24" s="1"/>
  <c r="J46" i="42" s="1"/>
  <c r="AF46" i="34" s="1"/>
  <c r="C46" i="24"/>
  <c r="B46" i="24"/>
  <c r="A46" i="24"/>
  <c r="G47" i="24"/>
  <c r="J47" i="43" s="1"/>
  <c r="E47" i="24"/>
  <c r="F47" i="24" s="1"/>
  <c r="C47" i="24"/>
  <c r="B47" i="24"/>
  <c r="A47" i="24"/>
  <c r="G43" i="24"/>
  <c r="J43" i="43" s="1"/>
  <c r="E43" i="24"/>
  <c r="F43" i="24" s="1"/>
  <c r="J43" i="42" s="1"/>
  <c r="AF43" i="34" s="1"/>
  <c r="C43" i="24"/>
  <c r="B43" i="24"/>
  <c r="A43" i="24"/>
  <c r="G54" i="24"/>
  <c r="J54" i="43" s="1"/>
  <c r="E54" i="24"/>
  <c r="F54" i="24" s="1"/>
  <c r="C54" i="24"/>
  <c r="B54" i="24"/>
  <c r="A54" i="24"/>
  <c r="G39" i="24"/>
  <c r="J39" i="43" s="1"/>
  <c r="E39" i="24"/>
  <c r="F39" i="24" s="1"/>
  <c r="J39" i="42" s="1"/>
  <c r="AF39" i="34" s="1"/>
  <c r="C39" i="24"/>
  <c r="B39" i="24"/>
  <c r="A39" i="24"/>
  <c r="G41" i="24"/>
  <c r="J41" i="43" s="1"/>
  <c r="E41" i="24"/>
  <c r="F41" i="24" s="1"/>
  <c r="C41" i="24"/>
  <c r="B41" i="24"/>
  <c r="A41" i="24"/>
  <c r="G52" i="24"/>
  <c r="J52" i="43" s="1"/>
  <c r="E52" i="24"/>
  <c r="F52" i="24" s="1"/>
  <c r="J52" i="42" s="1"/>
  <c r="AF52" i="34" s="1"/>
  <c r="C52" i="24"/>
  <c r="B52" i="24"/>
  <c r="A52" i="24"/>
  <c r="G50" i="24"/>
  <c r="J50" i="43" s="1"/>
  <c r="E50" i="24"/>
  <c r="F50" i="24" s="1"/>
  <c r="C50" i="24"/>
  <c r="B50" i="24"/>
  <c r="A50" i="24"/>
  <c r="G44" i="24"/>
  <c r="J44" i="43" s="1"/>
  <c r="E44" i="24"/>
  <c r="F44" i="24" s="1"/>
  <c r="J44" i="42" s="1"/>
  <c r="AF44" i="34" s="1"/>
  <c r="C44" i="24"/>
  <c r="B44" i="24"/>
  <c r="A44" i="24"/>
  <c r="G53" i="24"/>
  <c r="J53" i="43" s="1"/>
  <c r="E53" i="24"/>
  <c r="F53" i="24" s="1"/>
  <c r="C53" i="24"/>
  <c r="B53" i="24"/>
  <c r="A53" i="24"/>
  <c r="G49" i="24"/>
  <c r="J49" i="43" s="1"/>
  <c r="E49" i="24"/>
  <c r="F49" i="24" s="1"/>
  <c r="J49" i="42" s="1"/>
  <c r="AF49" i="34" s="1"/>
  <c r="C49" i="24"/>
  <c r="B49" i="24"/>
  <c r="A49" i="24"/>
  <c r="G40" i="24"/>
  <c r="J40" i="43" s="1"/>
  <c r="E40" i="24"/>
  <c r="F40" i="24" s="1"/>
  <c r="C40" i="24"/>
  <c r="B40" i="24"/>
  <c r="A40" i="24"/>
  <c r="G45" i="24"/>
  <c r="J45" i="43" s="1"/>
  <c r="E45" i="24"/>
  <c r="F45" i="24" s="1"/>
  <c r="J45" i="42" s="1"/>
  <c r="AF45" i="34" s="1"/>
  <c r="C45" i="24"/>
  <c r="B45" i="24"/>
  <c r="A45" i="24"/>
  <c r="G120" i="27"/>
  <c r="K120" i="43" s="1"/>
  <c r="E120" i="27"/>
  <c r="F120" i="27" s="1"/>
  <c r="K120" i="42" s="1"/>
  <c r="AG120" i="34" s="1"/>
  <c r="C120" i="27"/>
  <c r="B120" i="27"/>
  <c r="A120" i="27"/>
  <c r="G83" i="27"/>
  <c r="K83" i="43" s="1"/>
  <c r="E83" i="27"/>
  <c r="F83" i="27" s="1"/>
  <c r="C83" i="27"/>
  <c r="B83" i="27"/>
  <c r="A83" i="27"/>
  <c r="G22" i="27"/>
  <c r="K22" i="43" s="1"/>
  <c r="E22" i="27"/>
  <c r="F22" i="27" s="1"/>
  <c r="K22" i="42" s="1"/>
  <c r="AG22" i="34" s="1"/>
  <c r="C22" i="27"/>
  <c r="B22" i="27"/>
  <c r="A22" i="27"/>
  <c r="G25" i="27"/>
  <c r="K25" i="43" s="1"/>
  <c r="E25" i="27"/>
  <c r="F25" i="27" s="1"/>
  <c r="C25" i="27"/>
  <c r="B25" i="27"/>
  <c r="A25" i="27"/>
  <c r="G38" i="27"/>
  <c r="K38" i="43" s="1"/>
  <c r="E38" i="27"/>
  <c r="F38" i="27" s="1"/>
  <c r="K38" i="42" s="1"/>
  <c r="AG38" i="34" s="1"/>
  <c r="C38" i="27"/>
  <c r="B38" i="27"/>
  <c r="A38" i="27"/>
  <c r="G90" i="27"/>
  <c r="K90" i="43" s="1"/>
  <c r="E90" i="27"/>
  <c r="F90" i="27" s="1"/>
  <c r="K90" i="42" s="1"/>
  <c r="AG90" i="34" s="1"/>
  <c r="C90" i="27"/>
  <c r="B90" i="27"/>
  <c r="A90" i="27"/>
  <c r="G23" i="27"/>
  <c r="K23" i="43" s="1"/>
  <c r="E23" i="27"/>
  <c r="F23" i="27" s="1"/>
  <c r="K23" i="42" s="1"/>
  <c r="AG23" i="34" s="1"/>
  <c r="C23" i="27"/>
  <c r="B23" i="27"/>
  <c r="A23" i="27"/>
  <c r="G51" i="27"/>
  <c r="K51" i="43" s="1"/>
  <c r="E51" i="27"/>
  <c r="F51" i="27" s="1"/>
  <c r="C51" i="27"/>
  <c r="B51" i="27"/>
  <c r="A51" i="27"/>
  <c r="G48" i="27"/>
  <c r="K48" i="43" s="1"/>
  <c r="E48" i="27"/>
  <c r="F48" i="27" s="1"/>
  <c r="K48" i="42" s="1"/>
  <c r="AG48" i="34" s="1"/>
  <c r="C48" i="27"/>
  <c r="B48" i="27"/>
  <c r="A48" i="27"/>
  <c r="G46" i="27"/>
  <c r="K46" i="43" s="1"/>
  <c r="E46" i="27"/>
  <c r="F46" i="27" s="1"/>
  <c r="C46" i="27"/>
  <c r="B46" i="27"/>
  <c r="A46" i="27"/>
  <c r="G47" i="27"/>
  <c r="K47" i="43" s="1"/>
  <c r="E47" i="27"/>
  <c r="F47" i="27" s="1"/>
  <c r="K47" i="42" s="1"/>
  <c r="AG47" i="34" s="1"/>
  <c r="C47" i="27"/>
  <c r="B47" i="27"/>
  <c r="A47" i="27"/>
  <c r="G43" i="27"/>
  <c r="K43" i="43" s="1"/>
  <c r="E43" i="27"/>
  <c r="F43" i="27" s="1"/>
  <c r="C43" i="27"/>
  <c r="B43" i="27"/>
  <c r="A43" i="27"/>
  <c r="G54" i="27"/>
  <c r="K54" i="43" s="1"/>
  <c r="E54" i="27"/>
  <c r="F54" i="27" s="1"/>
  <c r="K54" i="42" s="1"/>
  <c r="AG54" i="34" s="1"/>
  <c r="C54" i="27"/>
  <c r="B54" i="27"/>
  <c r="A54" i="27"/>
  <c r="G39" i="27"/>
  <c r="K39" i="43" s="1"/>
  <c r="E39" i="27"/>
  <c r="F39" i="27" s="1"/>
  <c r="K39" i="42" s="1"/>
  <c r="AG39" i="34" s="1"/>
  <c r="C39" i="27"/>
  <c r="B39" i="27"/>
  <c r="A39" i="27"/>
  <c r="G41" i="27"/>
  <c r="K41" i="43" s="1"/>
  <c r="E41" i="27"/>
  <c r="F41" i="27" s="1"/>
  <c r="K41" i="42" s="1"/>
  <c r="AG41" i="34" s="1"/>
  <c r="C41" i="27"/>
  <c r="B41" i="27"/>
  <c r="A41" i="27"/>
  <c r="G52" i="27"/>
  <c r="K52" i="43" s="1"/>
  <c r="E52" i="27"/>
  <c r="F52" i="27" s="1"/>
  <c r="C52" i="27"/>
  <c r="B52" i="27"/>
  <c r="A52" i="27"/>
  <c r="G50" i="27"/>
  <c r="K50" i="43" s="1"/>
  <c r="E50" i="27"/>
  <c r="F50" i="27" s="1"/>
  <c r="K50" i="42" s="1"/>
  <c r="AG50" i="34" s="1"/>
  <c r="C50" i="27"/>
  <c r="B50" i="27"/>
  <c r="A50" i="27"/>
  <c r="G44" i="27"/>
  <c r="K44" i="43" s="1"/>
  <c r="E44" i="27"/>
  <c r="F44" i="27" s="1"/>
  <c r="C44" i="27"/>
  <c r="B44" i="27"/>
  <c r="A44" i="27"/>
  <c r="G53" i="27"/>
  <c r="K53" i="43" s="1"/>
  <c r="E53" i="27"/>
  <c r="F53" i="27" s="1"/>
  <c r="K53" i="42" s="1"/>
  <c r="AG53" i="34" s="1"/>
  <c r="C53" i="27"/>
  <c r="B53" i="27"/>
  <c r="A53" i="27"/>
  <c r="G49" i="27"/>
  <c r="K49" i="43" s="1"/>
  <c r="E49" i="27"/>
  <c r="F49" i="27" s="1"/>
  <c r="C49" i="27"/>
  <c r="B49" i="27"/>
  <c r="A49" i="27"/>
  <c r="G40" i="27"/>
  <c r="K40" i="43" s="1"/>
  <c r="E40" i="27"/>
  <c r="F40" i="27" s="1"/>
  <c r="K40" i="42" s="1"/>
  <c r="AG40" i="34" s="1"/>
  <c r="C40" i="27"/>
  <c r="B40" i="27"/>
  <c r="A40" i="27"/>
  <c r="G45" i="27"/>
  <c r="K45" i="43" s="1"/>
  <c r="E45" i="27"/>
  <c r="F45" i="27" s="1"/>
  <c r="K45" i="42" s="1"/>
  <c r="AG45" i="34" s="1"/>
  <c r="C45" i="27"/>
  <c r="B45" i="27"/>
  <c r="A45" i="27"/>
  <c r="G120" i="38"/>
  <c r="L120" i="43" s="1"/>
  <c r="E120" i="38"/>
  <c r="F120" i="38" s="1"/>
  <c r="C120" i="38"/>
  <c r="B120" i="38"/>
  <c r="A120" i="38"/>
  <c r="G83" i="38"/>
  <c r="L83" i="43" s="1"/>
  <c r="E83" i="38"/>
  <c r="F83" i="38" s="1"/>
  <c r="L83" i="42" s="1"/>
  <c r="AH83" i="34" s="1"/>
  <c r="C83" i="38"/>
  <c r="B83" i="38"/>
  <c r="A83" i="38"/>
  <c r="G22" i="38"/>
  <c r="L22" i="43" s="1"/>
  <c r="E22" i="38"/>
  <c r="F22" i="38" s="1"/>
  <c r="C22" i="38"/>
  <c r="B22" i="38"/>
  <c r="A22" i="38"/>
  <c r="G25" i="38"/>
  <c r="L25" i="43" s="1"/>
  <c r="E25" i="38"/>
  <c r="F25" i="38" s="1"/>
  <c r="L25" i="42" s="1"/>
  <c r="AH25" i="34" s="1"/>
  <c r="C25" i="38"/>
  <c r="B25" i="38"/>
  <c r="A25" i="38"/>
  <c r="G38" i="38"/>
  <c r="L38" i="43" s="1"/>
  <c r="E38" i="38"/>
  <c r="F38" i="38" s="1"/>
  <c r="C38" i="38"/>
  <c r="B38" i="38"/>
  <c r="A38" i="38"/>
  <c r="G90" i="38"/>
  <c r="L90" i="43" s="1"/>
  <c r="E90" i="38"/>
  <c r="F90" i="38" s="1"/>
  <c r="L90" i="42" s="1"/>
  <c r="AH90" i="34" s="1"/>
  <c r="C90" i="38"/>
  <c r="B90" i="38"/>
  <c r="A90" i="38"/>
  <c r="G23" i="38"/>
  <c r="L23" i="43" s="1"/>
  <c r="E23" i="38"/>
  <c r="F23" i="38" s="1"/>
  <c r="C23" i="38"/>
  <c r="B23" i="38"/>
  <c r="A23" i="38"/>
  <c r="G51" i="38"/>
  <c r="L51" i="43" s="1"/>
  <c r="E51" i="38"/>
  <c r="F51" i="38" s="1"/>
  <c r="L51" i="42" s="1"/>
  <c r="AH51" i="34" s="1"/>
  <c r="C51" i="38"/>
  <c r="B51" i="38"/>
  <c r="A51" i="38"/>
  <c r="G48" i="38"/>
  <c r="L48" i="43" s="1"/>
  <c r="E48" i="38"/>
  <c r="F48" i="38" s="1"/>
  <c r="C48" i="38"/>
  <c r="B48" i="38"/>
  <c r="A48" i="38"/>
  <c r="G46" i="38"/>
  <c r="L46" i="43" s="1"/>
  <c r="E46" i="38"/>
  <c r="F46" i="38" s="1"/>
  <c r="L46" i="42" s="1"/>
  <c r="AH46" i="34" s="1"/>
  <c r="C46" i="38"/>
  <c r="B46" i="38"/>
  <c r="A46" i="38"/>
  <c r="G47" i="38"/>
  <c r="L47" i="43" s="1"/>
  <c r="E47" i="38"/>
  <c r="F47" i="38" s="1"/>
  <c r="C47" i="38"/>
  <c r="B47" i="38"/>
  <c r="A47" i="38"/>
  <c r="G43" i="38"/>
  <c r="L43" i="43" s="1"/>
  <c r="E43" i="38"/>
  <c r="F43" i="38" s="1"/>
  <c r="L43" i="42" s="1"/>
  <c r="AH43" i="34" s="1"/>
  <c r="C43" i="38"/>
  <c r="B43" i="38"/>
  <c r="A43" i="38"/>
  <c r="G54" i="38"/>
  <c r="L54" i="43" s="1"/>
  <c r="E54" i="38"/>
  <c r="F54" i="38" s="1"/>
  <c r="C54" i="38"/>
  <c r="B54" i="38"/>
  <c r="A54" i="38"/>
  <c r="G39" i="38"/>
  <c r="L39" i="43" s="1"/>
  <c r="E39" i="38"/>
  <c r="F39" i="38" s="1"/>
  <c r="L39" i="42" s="1"/>
  <c r="AH39" i="34" s="1"/>
  <c r="C39" i="38"/>
  <c r="B39" i="38"/>
  <c r="A39" i="38"/>
  <c r="G41" i="38"/>
  <c r="L41" i="43" s="1"/>
  <c r="E41" i="38"/>
  <c r="F41" i="38" s="1"/>
  <c r="C41" i="38"/>
  <c r="B41" i="38"/>
  <c r="A41" i="38"/>
  <c r="G52" i="38"/>
  <c r="L52" i="43" s="1"/>
  <c r="E52" i="38"/>
  <c r="F52" i="38" s="1"/>
  <c r="L52" i="42" s="1"/>
  <c r="AH52" i="34" s="1"/>
  <c r="C52" i="38"/>
  <c r="B52" i="38"/>
  <c r="A52" i="38"/>
  <c r="G50" i="38"/>
  <c r="L50" i="43" s="1"/>
  <c r="E50" i="38"/>
  <c r="F50" i="38" s="1"/>
  <c r="C50" i="38"/>
  <c r="B50" i="38"/>
  <c r="A50" i="38"/>
  <c r="G44" i="38"/>
  <c r="L44" i="43" s="1"/>
  <c r="E44" i="38"/>
  <c r="F44" i="38" s="1"/>
  <c r="L44" i="42" s="1"/>
  <c r="AH44" i="34" s="1"/>
  <c r="C44" i="38"/>
  <c r="B44" i="38"/>
  <c r="A44" i="38"/>
  <c r="G53" i="38"/>
  <c r="L53" i="43" s="1"/>
  <c r="E53" i="38"/>
  <c r="F53" i="38" s="1"/>
  <c r="C53" i="38"/>
  <c r="B53" i="38"/>
  <c r="A53" i="38"/>
  <c r="G49" i="38"/>
  <c r="L49" i="43" s="1"/>
  <c r="E49" i="38"/>
  <c r="F49" i="38" s="1"/>
  <c r="L49" i="42" s="1"/>
  <c r="AH49" i="34" s="1"/>
  <c r="C49" i="38"/>
  <c r="B49" i="38"/>
  <c r="A49" i="38"/>
  <c r="G40" i="38"/>
  <c r="L40" i="43" s="1"/>
  <c r="E40" i="38"/>
  <c r="F40" i="38" s="1"/>
  <c r="C40" i="38"/>
  <c r="B40" i="38"/>
  <c r="A40" i="38"/>
  <c r="G45" i="38"/>
  <c r="L45" i="43" s="1"/>
  <c r="E45" i="38"/>
  <c r="F45" i="38" s="1"/>
  <c r="L45" i="42" s="1"/>
  <c r="AH45" i="34" s="1"/>
  <c r="C45" i="38"/>
  <c r="B45" i="38"/>
  <c r="A45" i="38"/>
  <c r="AQ120" i="34"/>
  <c r="AP120" i="34"/>
  <c r="AO120" i="34"/>
  <c r="AN120" i="34"/>
  <c r="AM120" i="34"/>
  <c r="AL120" i="34"/>
  <c r="AK120" i="34"/>
  <c r="AJ120" i="34"/>
  <c r="AI120" i="34"/>
  <c r="R120" i="34"/>
  <c r="Q120" i="34"/>
  <c r="P120" i="34"/>
  <c r="O120" i="34"/>
  <c r="N120" i="34"/>
  <c r="M120" i="34"/>
  <c r="L120" i="34"/>
  <c r="J120" i="34"/>
  <c r="I120" i="34"/>
  <c r="AQ83" i="34"/>
  <c r="AP83" i="34"/>
  <c r="AO83" i="34"/>
  <c r="AN83" i="34"/>
  <c r="AM83" i="34"/>
  <c r="AL83" i="34"/>
  <c r="AK83" i="34"/>
  <c r="AJ83" i="34"/>
  <c r="AI83" i="34"/>
  <c r="R83" i="34"/>
  <c r="Q83" i="34"/>
  <c r="P83" i="34"/>
  <c r="O83" i="34"/>
  <c r="N83" i="34"/>
  <c r="M83" i="34"/>
  <c r="L83" i="34"/>
  <c r="J83" i="34"/>
  <c r="I83" i="34"/>
  <c r="AQ22" i="34"/>
  <c r="AP22" i="34"/>
  <c r="AO22" i="34"/>
  <c r="AN22" i="34"/>
  <c r="AM22" i="34"/>
  <c r="AL22" i="34"/>
  <c r="AK22" i="34"/>
  <c r="AJ22" i="34"/>
  <c r="AI22" i="34"/>
  <c r="R22" i="34"/>
  <c r="Q22" i="34"/>
  <c r="P22" i="34"/>
  <c r="O22" i="34"/>
  <c r="N22" i="34"/>
  <c r="M22" i="34"/>
  <c r="L22" i="34"/>
  <c r="J22" i="34"/>
  <c r="I22" i="34"/>
  <c r="AQ25" i="34"/>
  <c r="AP25" i="34"/>
  <c r="AO25" i="34"/>
  <c r="AN25" i="34"/>
  <c r="AM25" i="34"/>
  <c r="AL25" i="34"/>
  <c r="AK25" i="34"/>
  <c r="AJ25" i="34"/>
  <c r="AI25" i="34"/>
  <c r="R25" i="34"/>
  <c r="Q25" i="34"/>
  <c r="P25" i="34"/>
  <c r="O25" i="34"/>
  <c r="N25" i="34"/>
  <c r="M25" i="34"/>
  <c r="L25" i="34"/>
  <c r="J25" i="34"/>
  <c r="I25" i="34"/>
  <c r="AQ38" i="34"/>
  <c r="AP38" i="34"/>
  <c r="AO38" i="34"/>
  <c r="AN38" i="34"/>
  <c r="AM38" i="34"/>
  <c r="AL38" i="34"/>
  <c r="AK38" i="34"/>
  <c r="AJ38" i="34"/>
  <c r="AI38" i="34"/>
  <c r="R38" i="34"/>
  <c r="Q38" i="34"/>
  <c r="P38" i="34"/>
  <c r="O38" i="34"/>
  <c r="N38" i="34"/>
  <c r="M38" i="34"/>
  <c r="L38" i="34"/>
  <c r="J38" i="34"/>
  <c r="I38" i="34"/>
  <c r="AQ90" i="34"/>
  <c r="AP90" i="34"/>
  <c r="AO90" i="34"/>
  <c r="AN90" i="34"/>
  <c r="AM90" i="34"/>
  <c r="AL90" i="34"/>
  <c r="AK90" i="34"/>
  <c r="AJ90" i="34"/>
  <c r="AI90" i="34"/>
  <c r="R90" i="34"/>
  <c r="Q90" i="34"/>
  <c r="P90" i="34"/>
  <c r="O90" i="34"/>
  <c r="N90" i="34"/>
  <c r="M90" i="34"/>
  <c r="L90" i="34"/>
  <c r="J90" i="34"/>
  <c r="I90" i="34"/>
  <c r="AQ23" i="34"/>
  <c r="AP23" i="34"/>
  <c r="AO23" i="34"/>
  <c r="AN23" i="34"/>
  <c r="AM23" i="34"/>
  <c r="AL23" i="34"/>
  <c r="AK23" i="34"/>
  <c r="AJ23" i="34"/>
  <c r="AI23" i="34"/>
  <c r="R23" i="34"/>
  <c r="Q23" i="34"/>
  <c r="P23" i="34"/>
  <c r="O23" i="34"/>
  <c r="N23" i="34"/>
  <c r="M23" i="34"/>
  <c r="L23" i="34"/>
  <c r="J23" i="34"/>
  <c r="I23" i="34"/>
  <c r="AQ51" i="34"/>
  <c r="AP51" i="34"/>
  <c r="AO51" i="34"/>
  <c r="AN51" i="34"/>
  <c r="AM51" i="34"/>
  <c r="AL51" i="34"/>
  <c r="AK51" i="34"/>
  <c r="AJ51" i="34"/>
  <c r="AI51" i="34"/>
  <c r="R51" i="34"/>
  <c r="Q51" i="34"/>
  <c r="P51" i="34"/>
  <c r="O51" i="34"/>
  <c r="N51" i="34"/>
  <c r="M51" i="34"/>
  <c r="L51" i="34"/>
  <c r="J51" i="34"/>
  <c r="I51" i="34"/>
  <c r="AQ48" i="34"/>
  <c r="AP48" i="34"/>
  <c r="AO48" i="34"/>
  <c r="AN48" i="34"/>
  <c r="AM48" i="34"/>
  <c r="AL48" i="34"/>
  <c r="AK48" i="34"/>
  <c r="AJ48" i="34"/>
  <c r="AI48" i="34"/>
  <c r="R48" i="34"/>
  <c r="Q48" i="34"/>
  <c r="P48" i="34"/>
  <c r="O48" i="34"/>
  <c r="N48" i="34"/>
  <c r="M48" i="34"/>
  <c r="L48" i="34"/>
  <c r="J48" i="34"/>
  <c r="I48" i="34"/>
  <c r="AQ46" i="34"/>
  <c r="AP46" i="34"/>
  <c r="AO46" i="34"/>
  <c r="AN46" i="34"/>
  <c r="AM46" i="34"/>
  <c r="AL46" i="34"/>
  <c r="AK46" i="34"/>
  <c r="AJ46" i="34"/>
  <c r="AI46" i="34"/>
  <c r="R46" i="34"/>
  <c r="Q46" i="34"/>
  <c r="P46" i="34"/>
  <c r="O46" i="34"/>
  <c r="N46" i="34"/>
  <c r="M46" i="34"/>
  <c r="L46" i="34"/>
  <c r="J46" i="34"/>
  <c r="I46" i="34"/>
  <c r="AQ47" i="34"/>
  <c r="AP47" i="34"/>
  <c r="AO47" i="34"/>
  <c r="AN47" i="34"/>
  <c r="AM47" i="34"/>
  <c r="AL47" i="34"/>
  <c r="AK47" i="34"/>
  <c r="AJ47" i="34"/>
  <c r="AI47" i="34"/>
  <c r="R47" i="34"/>
  <c r="Q47" i="34"/>
  <c r="P47" i="34"/>
  <c r="O47" i="34"/>
  <c r="N47" i="34"/>
  <c r="M47" i="34"/>
  <c r="L47" i="34"/>
  <c r="J47" i="34"/>
  <c r="I47" i="34"/>
  <c r="AQ43" i="34"/>
  <c r="AP43" i="34"/>
  <c r="AO43" i="34"/>
  <c r="AN43" i="34"/>
  <c r="AM43" i="34"/>
  <c r="AL43" i="34"/>
  <c r="AK43" i="34"/>
  <c r="AJ43" i="34"/>
  <c r="AI43" i="34"/>
  <c r="R43" i="34"/>
  <c r="Q43" i="34"/>
  <c r="P43" i="34"/>
  <c r="O43" i="34"/>
  <c r="N43" i="34"/>
  <c r="M43" i="34"/>
  <c r="L43" i="34"/>
  <c r="J43" i="34"/>
  <c r="I43" i="34"/>
  <c r="AQ54" i="34"/>
  <c r="AP54" i="34"/>
  <c r="AO54" i="34"/>
  <c r="AN54" i="34"/>
  <c r="AM54" i="34"/>
  <c r="AL54" i="34"/>
  <c r="AK54" i="34"/>
  <c r="AJ54" i="34"/>
  <c r="AI54" i="34"/>
  <c r="R54" i="34"/>
  <c r="Q54" i="34"/>
  <c r="P54" i="34"/>
  <c r="O54" i="34"/>
  <c r="N54" i="34"/>
  <c r="M54" i="34"/>
  <c r="L54" i="34"/>
  <c r="J54" i="34"/>
  <c r="I54" i="34"/>
  <c r="AQ39" i="34"/>
  <c r="AP39" i="34"/>
  <c r="AO39" i="34"/>
  <c r="AN39" i="34"/>
  <c r="AM39" i="34"/>
  <c r="AL39" i="34"/>
  <c r="AK39" i="34"/>
  <c r="AJ39" i="34"/>
  <c r="AI39" i="34"/>
  <c r="R39" i="34"/>
  <c r="Q39" i="34"/>
  <c r="P39" i="34"/>
  <c r="O39" i="34"/>
  <c r="N39" i="34"/>
  <c r="M39" i="34"/>
  <c r="L39" i="34"/>
  <c r="J39" i="34"/>
  <c r="I39" i="34"/>
  <c r="AQ41" i="34"/>
  <c r="AP41" i="34"/>
  <c r="AO41" i="34"/>
  <c r="AN41" i="34"/>
  <c r="AM41" i="34"/>
  <c r="AL41" i="34"/>
  <c r="AK41" i="34"/>
  <c r="AJ41" i="34"/>
  <c r="AI41" i="34"/>
  <c r="R41" i="34"/>
  <c r="Q41" i="34"/>
  <c r="P41" i="34"/>
  <c r="O41" i="34"/>
  <c r="N41" i="34"/>
  <c r="M41" i="34"/>
  <c r="L41" i="34"/>
  <c r="J41" i="34"/>
  <c r="I41" i="34"/>
  <c r="AQ52" i="34"/>
  <c r="AP52" i="34"/>
  <c r="AO52" i="34"/>
  <c r="AN52" i="34"/>
  <c r="AM52" i="34"/>
  <c r="AL52" i="34"/>
  <c r="AK52" i="34"/>
  <c r="AJ52" i="34"/>
  <c r="AI52" i="34"/>
  <c r="R52" i="34"/>
  <c r="Q52" i="34"/>
  <c r="P52" i="34"/>
  <c r="O52" i="34"/>
  <c r="N52" i="34"/>
  <c r="M52" i="34"/>
  <c r="L52" i="34"/>
  <c r="J52" i="34"/>
  <c r="I52" i="34"/>
  <c r="AQ50" i="34"/>
  <c r="AP50" i="34"/>
  <c r="AO50" i="34"/>
  <c r="AN50" i="34"/>
  <c r="AM50" i="34"/>
  <c r="AL50" i="34"/>
  <c r="AK50" i="34"/>
  <c r="AJ50" i="34"/>
  <c r="AI50" i="34"/>
  <c r="R50" i="34"/>
  <c r="Q50" i="34"/>
  <c r="P50" i="34"/>
  <c r="O50" i="34"/>
  <c r="N50" i="34"/>
  <c r="M50" i="34"/>
  <c r="L50" i="34"/>
  <c r="J50" i="34"/>
  <c r="I50" i="34"/>
  <c r="AQ44" i="34"/>
  <c r="AP44" i="34"/>
  <c r="AO44" i="34"/>
  <c r="AN44" i="34"/>
  <c r="AM44" i="34"/>
  <c r="AL44" i="34"/>
  <c r="AK44" i="34"/>
  <c r="AJ44" i="34"/>
  <c r="AI44" i="34"/>
  <c r="R44" i="34"/>
  <c r="Q44" i="34"/>
  <c r="P44" i="34"/>
  <c r="O44" i="34"/>
  <c r="N44" i="34"/>
  <c r="M44" i="34"/>
  <c r="L44" i="34"/>
  <c r="J44" i="34"/>
  <c r="I44" i="34"/>
  <c r="AQ53" i="34"/>
  <c r="AP53" i="34"/>
  <c r="AO53" i="34"/>
  <c r="AN53" i="34"/>
  <c r="AM53" i="34"/>
  <c r="AL53" i="34"/>
  <c r="AK53" i="34"/>
  <c r="AJ53" i="34"/>
  <c r="AI53" i="34"/>
  <c r="R53" i="34"/>
  <c r="Q53" i="34"/>
  <c r="P53" i="34"/>
  <c r="O53" i="34"/>
  <c r="N53" i="34"/>
  <c r="M53" i="34"/>
  <c r="L53" i="34"/>
  <c r="J53" i="34"/>
  <c r="I53" i="34"/>
  <c r="AQ49" i="34"/>
  <c r="AP49" i="34"/>
  <c r="AO49" i="34"/>
  <c r="AN49" i="34"/>
  <c r="AM49" i="34"/>
  <c r="AL49" i="34"/>
  <c r="AK49" i="34"/>
  <c r="AJ49" i="34"/>
  <c r="AI49" i="34"/>
  <c r="R49" i="34"/>
  <c r="Q49" i="34"/>
  <c r="P49" i="34"/>
  <c r="O49" i="34"/>
  <c r="N49" i="34"/>
  <c r="M49" i="34"/>
  <c r="L49" i="34"/>
  <c r="J49" i="34"/>
  <c r="I49" i="34"/>
  <c r="AQ40" i="34"/>
  <c r="AP40" i="34"/>
  <c r="AO40" i="34"/>
  <c r="AN40" i="34"/>
  <c r="AM40" i="34"/>
  <c r="AL40" i="34"/>
  <c r="AK40" i="34"/>
  <c r="AJ40" i="34"/>
  <c r="AI40" i="34"/>
  <c r="R40" i="34"/>
  <c r="Q40" i="34"/>
  <c r="P40" i="34"/>
  <c r="O40" i="34"/>
  <c r="N40" i="34"/>
  <c r="M40" i="34"/>
  <c r="L40" i="34"/>
  <c r="J40" i="34"/>
  <c r="I40" i="34"/>
  <c r="AQ45" i="34"/>
  <c r="AP45" i="34"/>
  <c r="AO45" i="34"/>
  <c r="AN45" i="34"/>
  <c r="AM45" i="34"/>
  <c r="AL45" i="34"/>
  <c r="AK45" i="34"/>
  <c r="AJ45" i="34"/>
  <c r="AI45" i="34"/>
  <c r="R45" i="34"/>
  <c r="Q45" i="34"/>
  <c r="P45" i="34"/>
  <c r="O45" i="34"/>
  <c r="N45" i="34"/>
  <c r="M45" i="34"/>
  <c r="L45" i="34"/>
  <c r="J45" i="34"/>
  <c r="I45" i="34"/>
  <c r="F104" i="21" l="1"/>
  <c r="H104" i="42" s="1"/>
  <c r="AL104" i="46"/>
  <c r="AZ104" i="6" s="1"/>
  <c r="AI104" i="46"/>
  <c r="AJ104" i="46"/>
  <c r="F102" i="21"/>
  <c r="H102" i="42" s="1"/>
  <c r="AL102" i="46"/>
  <c r="AZ102" i="6" s="1"/>
  <c r="AJ102" i="46"/>
  <c r="AI102" i="46"/>
  <c r="F97" i="21"/>
  <c r="H97" i="42" s="1"/>
  <c r="AL97" i="46"/>
  <c r="AZ97" i="6" s="1"/>
  <c r="AJ97" i="46"/>
  <c r="AI97" i="46"/>
  <c r="F113" i="21"/>
  <c r="H113" i="42" s="1"/>
  <c r="AL113" i="46"/>
  <c r="AZ113" i="6" s="1"/>
  <c r="AJ113" i="46"/>
  <c r="AI113" i="46"/>
  <c r="F45" i="21"/>
  <c r="AD45" i="34" s="1"/>
  <c r="AL45" i="46"/>
  <c r="AZ45" i="6" s="1"/>
  <c r="AI45" i="46"/>
  <c r="AJ45" i="46"/>
  <c r="F40" i="21"/>
  <c r="H40" i="42" s="1"/>
  <c r="AL40" i="46"/>
  <c r="AZ40" i="6" s="1"/>
  <c r="AJ40" i="46"/>
  <c r="AI40" i="46"/>
  <c r="F49" i="21"/>
  <c r="H49" i="42" s="1"/>
  <c r="AL49" i="46"/>
  <c r="AZ49" i="6" s="1"/>
  <c r="AI49" i="46"/>
  <c r="AJ49" i="46"/>
  <c r="F53" i="21"/>
  <c r="H53" i="42" s="1"/>
  <c r="AL53" i="46"/>
  <c r="AZ53" i="6" s="1"/>
  <c r="AJ53" i="46"/>
  <c r="AI53" i="46"/>
  <c r="F44" i="21"/>
  <c r="AD44" i="34" s="1"/>
  <c r="AJ44" i="46"/>
  <c r="AL44" i="46"/>
  <c r="AZ44" i="6" s="1"/>
  <c r="AI44" i="46"/>
  <c r="F50" i="21"/>
  <c r="H50" i="42" s="1"/>
  <c r="AL50" i="46"/>
  <c r="AZ50" i="6" s="1"/>
  <c r="AJ50" i="46"/>
  <c r="AI50" i="46"/>
  <c r="F52" i="21"/>
  <c r="H52" i="42" s="1"/>
  <c r="AJ52" i="46"/>
  <c r="AL52" i="46"/>
  <c r="AZ52" i="6" s="1"/>
  <c r="AI52" i="46"/>
  <c r="F41" i="21"/>
  <c r="H41" i="42" s="1"/>
  <c r="AL41" i="46"/>
  <c r="AZ41" i="6" s="1"/>
  <c r="AJ41" i="46"/>
  <c r="AI41" i="46"/>
  <c r="F39" i="21"/>
  <c r="H39" i="42" s="1"/>
  <c r="AJ39" i="46"/>
  <c r="AL39" i="46"/>
  <c r="AZ39" i="6" s="1"/>
  <c r="AI39" i="46"/>
  <c r="F54" i="21"/>
  <c r="H54" i="42" s="1"/>
  <c r="AL54" i="46"/>
  <c r="AZ54" i="6" s="1"/>
  <c r="AJ54" i="46"/>
  <c r="AI54" i="46"/>
  <c r="F43" i="21"/>
  <c r="H43" i="42" s="1"/>
  <c r="AJ43" i="46"/>
  <c r="AL43" i="46"/>
  <c r="AZ43" i="6" s="1"/>
  <c r="AI43" i="46"/>
  <c r="F47" i="21"/>
  <c r="H47" i="42" s="1"/>
  <c r="AJ47" i="46"/>
  <c r="AL47" i="46"/>
  <c r="AZ47" i="6" s="1"/>
  <c r="AI47" i="46"/>
  <c r="F46" i="21"/>
  <c r="H46" i="42" s="1"/>
  <c r="AL46" i="46"/>
  <c r="AZ46" i="6" s="1"/>
  <c r="AJ46" i="46"/>
  <c r="AI46" i="46"/>
  <c r="F48" i="21"/>
  <c r="H48" i="42" s="1"/>
  <c r="AJ48" i="46"/>
  <c r="AL48" i="46"/>
  <c r="AZ48" i="6" s="1"/>
  <c r="AI48" i="46"/>
  <c r="F51" i="21"/>
  <c r="H51" i="42" s="1"/>
  <c r="AJ51" i="46"/>
  <c r="AL51" i="46"/>
  <c r="AZ51" i="6" s="1"/>
  <c r="AI51" i="46"/>
  <c r="F23" i="21"/>
  <c r="H23" i="42" s="1"/>
  <c r="AL23" i="46"/>
  <c r="AZ23" i="6" s="1"/>
  <c r="AJ23" i="46"/>
  <c r="AI23" i="46"/>
  <c r="F90" i="21"/>
  <c r="H90" i="42" s="1"/>
  <c r="AL90" i="46"/>
  <c r="AZ90" i="6" s="1"/>
  <c r="AJ90" i="46"/>
  <c r="AI90" i="46"/>
  <c r="F38" i="21"/>
  <c r="H38" i="42" s="1"/>
  <c r="AJ38" i="46"/>
  <c r="AL38" i="46"/>
  <c r="AZ38" i="6" s="1"/>
  <c r="AI38" i="46"/>
  <c r="F25" i="21"/>
  <c r="H25" i="42" s="1"/>
  <c r="AJ25" i="46"/>
  <c r="AL25" i="46"/>
  <c r="AZ25" i="6" s="1"/>
  <c r="AI25" i="46"/>
  <c r="F22" i="21"/>
  <c r="H22" i="42" s="1"/>
  <c r="AJ22" i="46"/>
  <c r="AL22" i="46"/>
  <c r="AZ22" i="6" s="1"/>
  <c r="AI22" i="46"/>
  <c r="F83" i="21"/>
  <c r="H83" i="42" s="1"/>
  <c r="AL83" i="46"/>
  <c r="AZ83" i="6" s="1"/>
  <c r="AJ83" i="46"/>
  <c r="AI83" i="46"/>
  <c r="F120" i="21"/>
  <c r="H120" i="42" s="1"/>
  <c r="AJ120" i="46"/>
  <c r="AL120" i="46"/>
  <c r="AZ120" i="6" s="1"/>
  <c r="AI120" i="46"/>
  <c r="F13" i="21"/>
  <c r="AD13" i="34" s="1"/>
  <c r="AJ13" i="46"/>
  <c r="AI13" i="46"/>
  <c r="AL13" i="46"/>
  <c r="AZ13" i="6" s="1"/>
  <c r="AJ11" i="46"/>
  <c r="AL11" i="46"/>
  <c r="AZ11" i="6" s="1"/>
  <c r="AI11" i="46"/>
  <c r="F105" i="21"/>
  <c r="AD105" i="34" s="1"/>
  <c r="AL105" i="46"/>
  <c r="AZ105" i="6" s="1"/>
  <c r="AJ105" i="46"/>
  <c r="AI105" i="46"/>
  <c r="F103" i="21"/>
  <c r="H103" i="42" s="1"/>
  <c r="AL103" i="46"/>
  <c r="AZ103" i="6" s="1"/>
  <c r="AJ103" i="46"/>
  <c r="AI103" i="46"/>
  <c r="F96" i="21"/>
  <c r="H96" i="42" s="1"/>
  <c r="AL96" i="46"/>
  <c r="AZ96" i="6" s="1"/>
  <c r="AJ96" i="46"/>
  <c r="AI96" i="46"/>
  <c r="F98" i="21"/>
  <c r="H98" i="42" s="1"/>
  <c r="AJ98" i="46"/>
  <c r="AL98" i="46"/>
  <c r="AZ98" i="6" s="1"/>
  <c r="AI98" i="46"/>
  <c r="F114" i="21"/>
  <c r="H114" i="42" s="1"/>
  <c r="AI114" i="46"/>
  <c r="AL114" i="46"/>
  <c r="AZ114" i="6" s="1"/>
  <c r="AJ114" i="46"/>
  <c r="F122" i="21"/>
  <c r="H122" i="42" s="1"/>
  <c r="AL122" i="46"/>
  <c r="AZ122" i="6" s="1"/>
  <c r="AJ122" i="46"/>
  <c r="AI122" i="46"/>
  <c r="F121" i="21"/>
  <c r="H121" i="42" s="1"/>
  <c r="AL121" i="46"/>
  <c r="AZ121" i="6" s="1"/>
  <c r="AJ121" i="46"/>
  <c r="AI121" i="46"/>
  <c r="F13" i="38"/>
  <c r="L13" i="42" s="1"/>
  <c r="AH13" i="34" s="1"/>
  <c r="F13" i="29"/>
  <c r="G13" i="42" s="1"/>
  <c r="AC13" i="34" s="1"/>
  <c r="F11" i="30"/>
  <c r="F11" i="42" s="1"/>
  <c r="AB11" i="34" s="1"/>
  <c r="F11" i="24"/>
  <c r="J11" i="42" s="1"/>
  <c r="AF11" i="34" s="1"/>
  <c r="M11" i="46"/>
  <c r="F11" i="21"/>
  <c r="H11" i="42" s="1"/>
  <c r="T120" i="34"/>
  <c r="D23" i="29"/>
  <c r="AA120" i="17"/>
  <c r="AB120" i="17" s="1"/>
  <c r="AM120" i="17"/>
  <c r="AN120" i="17" s="1"/>
  <c r="AA38" i="17"/>
  <c r="AB38" i="17" s="1"/>
  <c r="R38" i="46" s="1"/>
  <c r="AM38" i="17"/>
  <c r="AN38" i="17" s="1"/>
  <c r="AA23" i="17"/>
  <c r="AB23" i="17" s="1"/>
  <c r="AM23" i="17"/>
  <c r="AN23" i="17" s="1"/>
  <c r="AA22" i="17"/>
  <c r="AB22" i="17" s="1"/>
  <c r="AM22" i="17"/>
  <c r="AN22" i="17" s="1"/>
  <c r="X13" i="18"/>
  <c r="T96" i="34"/>
  <c r="K50" i="34"/>
  <c r="K54" i="34"/>
  <c r="K120" i="34"/>
  <c r="K13" i="34"/>
  <c r="M13" i="46"/>
  <c r="K49" i="34"/>
  <c r="K52" i="34"/>
  <c r="K43" i="34"/>
  <c r="K51" i="34"/>
  <c r="K25" i="34"/>
  <c r="K53" i="34"/>
  <c r="K47" i="34"/>
  <c r="K23" i="34"/>
  <c r="K22" i="34"/>
  <c r="K97" i="34"/>
  <c r="K114" i="34"/>
  <c r="K45" i="34"/>
  <c r="K44" i="34"/>
  <c r="K39" i="34"/>
  <c r="K46" i="34"/>
  <c r="K90" i="34"/>
  <c r="K83" i="34"/>
  <c r="D113" i="21"/>
  <c r="K11" i="18"/>
  <c r="D103" i="42"/>
  <c r="T53" i="34"/>
  <c r="R11" i="18"/>
  <c r="T41" i="34"/>
  <c r="T23" i="34"/>
  <c r="D13" i="6"/>
  <c r="T47" i="34"/>
  <c r="AD48" i="34"/>
  <c r="T103" i="34"/>
  <c r="D103" i="24"/>
  <c r="D103" i="26"/>
  <c r="D103" i="33"/>
  <c r="T11" i="34"/>
  <c r="T122" i="34"/>
  <c r="D103" i="30"/>
  <c r="K103" i="34"/>
  <c r="D122" i="25"/>
  <c r="X11" i="18"/>
  <c r="D13" i="24"/>
  <c r="O13" i="18"/>
  <c r="D22" i="24"/>
  <c r="D96" i="21"/>
  <c r="D105" i="30"/>
  <c r="D113" i="46"/>
  <c r="D122" i="38"/>
  <c r="D11" i="24"/>
  <c r="U11" i="18"/>
  <c r="AS11" i="18"/>
  <c r="AT11" i="18" s="1"/>
  <c r="T13" i="34"/>
  <c r="D13" i="21"/>
  <c r="AV13" i="18"/>
  <c r="AW13" i="18" s="1"/>
  <c r="H13" i="42"/>
  <c r="D13" i="17"/>
  <c r="U13" i="18"/>
  <c r="K104" i="34"/>
  <c r="AD104" i="34"/>
  <c r="T98" i="34"/>
  <c r="D11" i="30"/>
  <c r="D13" i="27"/>
  <c r="D13" i="30"/>
  <c r="D13" i="16"/>
  <c r="AD47" i="34"/>
  <c r="K105" i="34"/>
  <c r="T114" i="34"/>
  <c r="D114" i="38"/>
  <c r="D102" i="30"/>
  <c r="D114" i="30"/>
  <c r="D103" i="25"/>
  <c r="D113" i="33"/>
  <c r="D13" i="38"/>
  <c r="D13" i="26"/>
  <c r="D13" i="29"/>
  <c r="D13" i="40"/>
  <c r="AD113" i="34"/>
  <c r="D41" i="32"/>
  <c r="R49" i="18"/>
  <c r="D102" i="42"/>
  <c r="D114" i="6"/>
  <c r="AS97" i="18"/>
  <c r="AT97" i="18" s="1"/>
  <c r="D13" i="25"/>
  <c r="D13" i="42"/>
  <c r="D13" i="5"/>
  <c r="K13" i="18"/>
  <c r="R13" i="18"/>
  <c r="D13" i="19"/>
  <c r="D13" i="32"/>
  <c r="D13" i="33"/>
  <c r="D13" i="46"/>
  <c r="D13" i="36"/>
  <c r="D13" i="18"/>
  <c r="D13" i="35"/>
  <c r="J13" i="42"/>
  <c r="AF13" i="34" s="1"/>
  <c r="E13" i="42"/>
  <c r="AA13" i="34" s="1"/>
  <c r="O13" i="17"/>
  <c r="BF13" i="17"/>
  <c r="F13" i="42"/>
  <c r="AB13" i="34" s="1"/>
  <c r="I13" i="42"/>
  <c r="AE13" i="34" s="1"/>
  <c r="S13" i="34"/>
  <c r="K13" i="42"/>
  <c r="AG13" i="34" s="1"/>
  <c r="AA13" i="18"/>
  <c r="D13" i="31"/>
  <c r="O11" i="16"/>
  <c r="D11" i="47"/>
  <c r="D11" i="31"/>
  <c r="D11" i="33"/>
  <c r="D11" i="5"/>
  <c r="D11" i="32"/>
  <c r="D11" i="40"/>
  <c r="D11" i="29"/>
  <c r="D11" i="27"/>
  <c r="D11" i="6"/>
  <c r="D11" i="35"/>
  <c r="D11" i="17"/>
  <c r="D11" i="19"/>
  <c r="D11" i="16"/>
  <c r="D11" i="21"/>
  <c r="D11" i="38"/>
  <c r="D11" i="18"/>
  <c r="D11" i="36"/>
  <c r="D11" i="46"/>
  <c r="D11" i="25"/>
  <c r="D11" i="26"/>
  <c r="E11" i="42"/>
  <c r="AA11" i="34" s="1"/>
  <c r="K11" i="42"/>
  <c r="AG11" i="34" s="1"/>
  <c r="K11" i="34"/>
  <c r="L11" i="42"/>
  <c r="AH11" i="34" s="1"/>
  <c r="I11" i="42"/>
  <c r="AE11" i="34" s="1"/>
  <c r="G11" i="42"/>
  <c r="AC11" i="34" s="1"/>
  <c r="O11" i="17"/>
  <c r="AM11" i="17" s="1"/>
  <c r="AN11" i="17" s="1"/>
  <c r="BF11" i="17"/>
  <c r="O11" i="18"/>
  <c r="AA11" i="18"/>
  <c r="D38" i="30"/>
  <c r="T97" i="34"/>
  <c r="AA121" i="18"/>
  <c r="BF102" i="17"/>
  <c r="O102" i="17"/>
  <c r="AS104" i="17"/>
  <c r="AA104" i="17"/>
  <c r="AD23" i="34"/>
  <c r="AD25" i="34"/>
  <c r="D102" i="21"/>
  <c r="AS105" i="18"/>
  <c r="AT105" i="18" s="1"/>
  <c r="AS96" i="18"/>
  <c r="AT96" i="18" s="1"/>
  <c r="AS122" i="18"/>
  <c r="AT122" i="18" s="1"/>
  <c r="AD41" i="34"/>
  <c r="AD54" i="34"/>
  <c r="AD43" i="34"/>
  <c r="AA53" i="18"/>
  <c r="K50" i="18"/>
  <c r="K113" i="34"/>
  <c r="D122" i="27"/>
  <c r="D98" i="21"/>
  <c r="D122" i="30"/>
  <c r="D98" i="42"/>
  <c r="D96" i="5"/>
  <c r="AS104" i="18"/>
  <c r="AT104" i="18" s="1"/>
  <c r="AA105" i="18"/>
  <c r="K102" i="18"/>
  <c r="U102" i="18"/>
  <c r="AS103" i="18"/>
  <c r="AT103" i="18" s="1"/>
  <c r="AA96" i="18"/>
  <c r="K98" i="18"/>
  <c r="U98" i="18"/>
  <c r="K113" i="18"/>
  <c r="U113" i="18"/>
  <c r="AS114" i="18"/>
  <c r="AT114" i="18" s="1"/>
  <c r="AA122" i="18"/>
  <c r="K121" i="18"/>
  <c r="U121" i="18"/>
  <c r="AD90" i="34"/>
  <c r="AD38" i="34"/>
  <c r="AD97" i="34"/>
  <c r="K122" i="34"/>
  <c r="D105" i="24"/>
  <c r="D122" i="24"/>
  <c r="D98" i="26"/>
  <c r="U105" i="18"/>
  <c r="U96" i="18"/>
  <c r="U122" i="18"/>
  <c r="D39" i="38"/>
  <c r="D50" i="29"/>
  <c r="D45" i="21"/>
  <c r="D121" i="42"/>
  <c r="D121" i="26"/>
  <c r="D121" i="33"/>
  <c r="D121" i="38"/>
  <c r="D121" i="27"/>
  <c r="D121" i="24"/>
  <c r="D121" i="30"/>
  <c r="D121" i="25"/>
  <c r="D121" i="6"/>
  <c r="D121" i="21"/>
  <c r="D121" i="29"/>
  <c r="D122" i="26"/>
  <c r="D122" i="21"/>
  <c r="D122" i="29"/>
  <c r="D113" i="24"/>
  <c r="D113" i="38"/>
  <c r="D113" i="27"/>
  <c r="D113" i="30"/>
  <c r="D113" i="26"/>
  <c r="D113" i="29"/>
  <c r="D113" i="25"/>
  <c r="D98" i="38"/>
  <c r="D98" i="29"/>
  <c r="D98" i="30"/>
  <c r="D98" i="33"/>
  <c r="D98" i="25"/>
  <c r="D98" i="27"/>
  <c r="D98" i="24"/>
  <c r="D98" i="6"/>
  <c r="D98" i="17"/>
  <c r="D96" i="27"/>
  <c r="D96" i="24"/>
  <c r="D96" i="33"/>
  <c r="D96" i="38"/>
  <c r="D97" i="29"/>
  <c r="D97" i="30"/>
  <c r="D97" i="31"/>
  <c r="D97" i="27"/>
  <c r="D97" i="47"/>
  <c r="D103" i="38"/>
  <c r="D103" i="5"/>
  <c r="D103" i="27"/>
  <c r="D103" i="21"/>
  <c r="D103" i="29"/>
  <c r="D104" i="27"/>
  <c r="D104" i="30"/>
  <c r="D104" i="42"/>
  <c r="D102" i="26"/>
  <c r="D102" i="31"/>
  <c r="D105" i="38"/>
  <c r="D105" i="27"/>
  <c r="D96" i="29"/>
  <c r="D105" i="25"/>
  <c r="D102" i="25"/>
  <c r="D96" i="25"/>
  <c r="D102" i="33"/>
  <c r="D102" i="24"/>
  <c r="D102" i="29"/>
  <c r="D102" i="6"/>
  <c r="D102" i="38"/>
  <c r="D105" i="26"/>
  <c r="D96" i="26"/>
  <c r="D105" i="21"/>
  <c r="D105" i="29"/>
  <c r="D96" i="30"/>
  <c r="D104" i="38"/>
  <c r="D38" i="21"/>
  <c r="D48" i="24"/>
  <c r="D54" i="21"/>
  <c r="D54" i="30"/>
  <c r="D41" i="21"/>
  <c r="D50" i="30"/>
  <c r="D50" i="40"/>
  <c r="D53" i="46"/>
  <c r="D53" i="32"/>
  <c r="T113" i="34"/>
  <c r="AD49" i="34"/>
  <c r="D23" i="38"/>
  <c r="D23" i="30"/>
  <c r="H45" i="42"/>
  <c r="T105" i="34"/>
  <c r="AV102" i="18"/>
  <c r="AW102" i="18" s="1"/>
  <c r="AS102" i="18"/>
  <c r="AT102" i="18" s="1"/>
  <c r="U97" i="18"/>
  <c r="AD53" i="34"/>
  <c r="AD39" i="34"/>
  <c r="AD120" i="34"/>
  <c r="D53" i="27"/>
  <c r="D53" i="24"/>
  <c r="D23" i="21"/>
  <c r="D53" i="29"/>
  <c r="D53" i="30"/>
  <c r="H44" i="42"/>
  <c r="D47" i="19"/>
  <c r="D40" i="19"/>
  <c r="D40" i="40"/>
  <c r="D48" i="32"/>
  <c r="D48" i="42"/>
  <c r="T104" i="34"/>
  <c r="D104" i="17"/>
  <c r="D104" i="33"/>
  <c r="D104" i="6"/>
  <c r="D104" i="26"/>
  <c r="D104" i="25"/>
  <c r="D104" i="24"/>
  <c r="D97" i="6"/>
  <c r="D97" i="33"/>
  <c r="D97" i="42"/>
  <c r="D97" i="25"/>
  <c r="D97" i="24"/>
  <c r="D97" i="26"/>
  <c r="D114" i="31"/>
  <c r="D114" i="33"/>
  <c r="D114" i="42"/>
  <c r="D114" i="26"/>
  <c r="D114" i="25"/>
  <c r="D114" i="24"/>
  <c r="D114" i="47"/>
  <c r="AA98" i="18"/>
  <c r="D41" i="16"/>
  <c r="D41" i="19"/>
  <c r="D22" i="40"/>
  <c r="D22" i="42"/>
  <c r="AD40" i="34"/>
  <c r="AD83" i="34"/>
  <c r="T102" i="34"/>
  <c r="AD50" i="34"/>
  <c r="AD52" i="34"/>
  <c r="D47" i="27"/>
  <c r="D104" i="21"/>
  <c r="D97" i="21"/>
  <c r="D114" i="21"/>
  <c r="D114" i="29"/>
  <c r="K96" i="34"/>
  <c r="U103" i="18"/>
  <c r="AV113" i="18"/>
  <c r="AW113" i="18" s="1"/>
  <c r="AS113" i="18"/>
  <c r="AT113" i="18" s="1"/>
  <c r="AV121" i="18"/>
  <c r="AW121" i="18" s="1"/>
  <c r="AS121" i="18"/>
  <c r="AT121" i="18" s="1"/>
  <c r="X45" i="18"/>
  <c r="AA102" i="18"/>
  <c r="AV98" i="18"/>
  <c r="AW98" i="18" s="1"/>
  <c r="AS98" i="18"/>
  <c r="AT98" i="18" s="1"/>
  <c r="U114" i="18"/>
  <c r="D105" i="46"/>
  <c r="D105" i="5"/>
  <c r="D105" i="42"/>
  <c r="D105" i="35"/>
  <c r="D122" i="35"/>
  <c r="D122" i="46"/>
  <c r="D122" i="5"/>
  <c r="U104" i="18"/>
  <c r="K103" i="18"/>
  <c r="AA104" i="18"/>
  <c r="K105" i="18"/>
  <c r="AA97" i="18"/>
  <c r="K96" i="18"/>
  <c r="AA114" i="18"/>
  <c r="K122" i="18"/>
  <c r="K104" i="18"/>
  <c r="AA103" i="18"/>
  <c r="K97" i="18"/>
  <c r="AA113" i="18"/>
  <c r="K114" i="18"/>
  <c r="O105" i="16"/>
  <c r="BF105" i="17"/>
  <c r="O105" i="17"/>
  <c r="AM105" i="17" s="1"/>
  <c r="AN105" i="17" s="1"/>
  <c r="O96" i="17"/>
  <c r="BF96" i="17"/>
  <c r="AD102" i="34"/>
  <c r="O104" i="16"/>
  <c r="S97" i="34"/>
  <c r="S98" i="34"/>
  <c r="S114" i="34"/>
  <c r="S121" i="34"/>
  <c r="K102" i="34"/>
  <c r="O103" i="16"/>
  <c r="K98" i="34"/>
  <c r="O113" i="17"/>
  <c r="BF113" i="17"/>
  <c r="L104" i="42"/>
  <c r="AH104" i="34" s="1"/>
  <c r="L102" i="42"/>
  <c r="AH102" i="34" s="1"/>
  <c r="L97" i="42"/>
  <c r="AH97" i="34" s="1"/>
  <c r="L114" i="42"/>
  <c r="AH114" i="34" s="1"/>
  <c r="K96" i="42"/>
  <c r="AG96" i="34" s="1"/>
  <c r="K113" i="42"/>
  <c r="AG113" i="34" s="1"/>
  <c r="K122" i="42"/>
  <c r="AG122" i="34" s="1"/>
  <c r="J104" i="42"/>
  <c r="AF104" i="34" s="1"/>
  <c r="J102" i="42"/>
  <c r="AF102" i="34" s="1"/>
  <c r="J97" i="42"/>
  <c r="AF97" i="34" s="1"/>
  <c r="J114" i="42"/>
  <c r="AF114" i="34" s="1"/>
  <c r="I113" i="42"/>
  <c r="AE113" i="34" s="1"/>
  <c r="G104" i="42"/>
  <c r="AC104" i="34" s="1"/>
  <c r="G102" i="42"/>
  <c r="AC102" i="34" s="1"/>
  <c r="G98" i="42"/>
  <c r="AC98" i="34" s="1"/>
  <c r="G121" i="42"/>
  <c r="AC121" i="34" s="1"/>
  <c r="F96" i="42"/>
  <c r="AB96" i="34" s="1"/>
  <c r="F122" i="42"/>
  <c r="AB122" i="34" s="1"/>
  <c r="E104" i="42"/>
  <c r="AA104" i="34" s="1"/>
  <c r="E102" i="42"/>
  <c r="AA102" i="34" s="1"/>
  <c r="E97" i="42"/>
  <c r="AA97" i="34" s="1"/>
  <c r="E114" i="42"/>
  <c r="AA114" i="34" s="1"/>
  <c r="I105" i="42"/>
  <c r="AE105" i="34" s="1"/>
  <c r="F103" i="42"/>
  <c r="AB103" i="34" s="1"/>
  <c r="L98" i="42"/>
  <c r="AH98" i="34" s="1"/>
  <c r="L121" i="42"/>
  <c r="AH121" i="34" s="1"/>
  <c r="O102" i="16"/>
  <c r="S113" i="34"/>
  <c r="S122" i="34"/>
  <c r="K121" i="34"/>
  <c r="O103" i="17"/>
  <c r="AM103" i="17" s="1"/>
  <c r="AN103" i="17" s="1"/>
  <c r="BF103" i="17"/>
  <c r="O122" i="17"/>
  <c r="AM122" i="17" s="1"/>
  <c r="AN122" i="17" s="1"/>
  <c r="BF122" i="17"/>
  <c r="D104" i="18"/>
  <c r="D104" i="35"/>
  <c r="D104" i="47"/>
  <c r="D104" i="46"/>
  <c r="D104" i="5"/>
  <c r="D104" i="32"/>
  <c r="D104" i="40"/>
  <c r="D104" i="19"/>
  <c r="D104" i="16"/>
  <c r="D105" i="18"/>
  <c r="D105" i="36"/>
  <c r="D105" i="6"/>
  <c r="D105" i="47"/>
  <c r="D105" i="17"/>
  <c r="D105" i="31"/>
  <c r="D105" i="32"/>
  <c r="D105" i="40"/>
  <c r="D105" i="19"/>
  <c r="D105" i="16"/>
  <c r="D102" i="18"/>
  <c r="D102" i="35"/>
  <c r="D102" i="36"/>
  <c r="D102" i="47"/>
  <c r="D102" i="46"/>
  <c r="D102" i="5"/>
  <c r="D102" i="17"/>
  <c r="D102" i="32"/>
  <c r="D102" i="40"/>
  <c r="D102" i="19"/>
  <c r="D102" i="16"/>
  <c r="D103" i="18"/>
  <c r="D103" i="36"/>
  <c r="D103" i="17"/>
  <c r="D103" i="35"/>
  <c r="D103" i="31"/>
  <c r="D103" i="6"/>
  <c r="D103" i="32"/>
  <c r="D103" i="40"/>
  <c r="D103" i="19"/>
  <c r="D103" i="16"/>
  <c r="D97" i="18"/>
  <c r="D97" i="35"/>
  <c r="D97" i="36"/>
  <c r="D97" i="46"/>
  <c r="D97" i="5"/>
  <c r="D97" i="32"/>
  <c r="D97" i="40"/>
  <c r="D97" i="19"/>
  <c r="D97" i="16"/>
  <c r="D96" i="36"/>
  <c r="D96" i="18"/>
  <c r="D96" i="17"/>
  <c r="D96" i="6"/>
  <c r="D96" i="47"/>
  <c r="D96" i="31"/>
  <c r="D96" i="32"/>
  <c r="D96" i="40"/>
  <c r="D96" i="19"/>
  <c r="D96" i="16"/>
  <c r="D96" i="42"/>
  <c r="D98" i="18"/>
  <c r="D98" i="35"/>
  <c r="D98" i="46"/>
  <c r="D98" i="5"/>
  <c r="D98" i="47"/>
  <c r="D98" i="32"/>
  <c r="D98" i="40"/>
  <c r="D98" i="19"/>
  <c r="D98" i="16"/>
  <c r="D113" i="18"/>
  <c r="D113" i="36"/>
  <c r="D113" i="17"/>
  <c r="D113" i="31"/>
  <c r="D113" i="35"/>
  <c r="D113" i="6"/>
  <c r="D113" i="32"/>
  <c r="D113" i="40"/>
  <c r="D113" i="19"/>
  <c r="D113" i="16"/>
  <c r="D113" i="42"/>
  <c r="D114" i="18"/>
  <c r="D114" i="35"/>
  <c r="D114" i="46"/>
  <c r="D114" i="5"/>
  <c r="D114" i="32"/>
  <c r="D114" i="40"/>
  <c r="D114" i="19"/>
  <c r="D114" i="16"/>
  <c r="D122" i="36"/>
  <c r="D122" i="18"/>
  <c r="D122" i="17"/>
  <c r="D122" i="47"/>
  <c r="D122" i="6"/>
  <c r="D122" i="31"/>
  <c r="D122" i="32"/>
  <c r="D122" i="40"/>
  <c r="D122" i="19"/>
  <c r="D122" i="16"/>
  <c r="D122" i="42"/>
  <c r="D121" i="18"/>
  <c r="D121" i="35"/>
  <c r="D121" i="31"/>
  <c r="D121" i="36"/>
  <c r="D121" i="47"/>
  <c r="D121" i="46"/>
  <c r="D121" i="5"/>
  <c r="D121" i="32"/>
  <c r="D121" i="40"/>
  <c r="D121" i="19"/>
  <c r="D121" i="16"/>
  <c r="D104" i="31"/>
  <c r="D97" i="17"/>
  <c r="BF97" i="17"/>
  <c r="O97" i="17"/>
  <c r="D114" i="17"/>
  <c r="BF114" i="17"/>
  <c r="O114" i="17"/>
  <c r="D96" i="35"/>
  <c r="D113" i="47"/>
  <c r="D98" i="36"/>
  <c r="U104" i="17"/>
  <c r="BE104" i="17"/>
  <c r="AG104" i="17"/>
  <c r="AH104" i="17" s="1"/>
  <c r="BF104" i="17"/>
  <c r="O98" i="17"/>
  <c r="AM98" i="17" s="1"/>
  <c r="AN98" i="17" s="1"/>
  <c r="BF98" i="17"/>
  <c r="O121" i="17"/>
  <c r="AM121" i="17" s="1"/>
  <c r="AN121" i="17" s="1"/>
  <c r="BF121" i="17"/>
  <c r="D103" i="47"/>
  <c r="D104" i="36"/>
  <c r="D114" i="36"/>
  <c r="X104" i="18"/>
  <c r="R104" i="18"/>
  <c r="O104" i="18"/>
  <c r="X105" i="18"/>
  <c r="R105" i="18"/>
  <c r="O105" i="18"/>
  <c r="X102" i="18"/>
  <c r="R102" i="18"/>
  <c r="O102" i="18"/>
  <c r="X103" i="18"/>
  <c r="R103" i="18"/>
  <c r="O103" i="18"/>
  <c r="X97" i="18"/>
  <c r="R97" i="18"/>
  <c r="O97" i="18"/>
  <c r="X96" i="18"/>
  <c r="R96" i="18"/>
  <c r="O96" i="18"/>
  <c r="X98" i="18"/>
  <c r="R98" i="18"/>
  <c r="O98" i="18"/>
  <c r="X113" i="18"/>
  <c r="R113" i="18"/>
  <c r="O113" i="18"/>
  <c r="X114" i="18"/>
  <c r="R114" i="18"/>
  <c r="O114" i="18"/>
  <c r="X122" i="18"/>
  <c r="R122" i="18"/>
  <c r="O122" i="18"/>
  <c r="X121" i="18"/>
  <c r="R121" i="18"/>
  <c r="O121" i="18"/>
  <c r="D40" i="21"/>
  <c r="D48" i="21"/>
  <c r="D54" i="29"/>
  <c r="D38" i="29"/>
  <c r="D40" i="30"/>
  <c r="D48" i="30"/>
  <c r="D120" i="30"/>
  <c r="D38" i="40"/>
  <c r="O44" i="18"/>
  <c r="O54" i="18"/>
  <c r="AA38" i="18"/>
  <c r="AA83" i="18"/>
  <c r="K41" i="34"/>
  <c r="D50" i="21"/>
  <c r="D40" i="29"/>
  <c r="D48" i="29"/>
  <c r="D120" i="29"/>
  <c r="D38" i="16"/>
  <c r="D120" i="40"/>
  <c r="R44" i="18"/>
  <c r="D45" i="38"/>
  <c r="D47" i="24"/>
  <c r="D53" i="21"/>
  <c r="D47" i="29"/>
  <c r="D47" i="30"/>
  <c r="D53" i="42"/>
  <c r="D23" i="19"/>
  <c r="D47" i="32"/>
  <c r="BF44" i="17"/>
  <c r="BF120" i="17"/>
  <c r="O53" i="18"/>
  <c r="AS46" i="18"/>
  <c r="AT46" i="18" s="1"/>
  <c r="D39" i="21"/>
  <c r="R52" i="18"/>
  <c r="D83" i="38"/>
  <c r="D41" i="27"/>
  <c r="D23" i="27"/>
  <c r="D47" i="21"/>
  <c r="D22" i="21"/>
  <c r="D41" i="29"/>
  <c r="D22" i="29"/>
  <c r="D41" i="30"/>
  <c r="D22" i="30"/>
  <c r="D47" i="42"/>
  <c r="D53" i="19"/>
  <c r="D22" i="19"/>
  <c r="D22" i="32"/>
  <c r="R45" i="18"/>
  <c r="X50" i="18"/>
  <c r="AS83" i="18"/>
  <c r="AT83" i="18" s="1"/>
  <c r="O40" i="18"/>
  <c r="AA49" i="18"/>
  <c r="AA54" i="18"/>
  <c r="AA46" i="18"/>
  <c r="K38" i="34"/>
  <c r="T38" i="34"/>
  <c r="D51" i="24"/>
  <c r="D46" i="21"/>
  <c r="O52" i="17"/>
  <c r="U45" i="18"/>
  <c r="K40" i="18"/>
  <c r="R40" i="18"/>
  <c r="K52" i="18"/>
  <c r="U52" i="18"/>
  <c r="AS41" i="18"/>
  <c r="AT41" i="18" s="1"/>
  <c r="U83" i="18"/>
  <c r="K120" i="18"/>
  <c r="U120" i="18"/>
  <c r="D44" i="38"/>
  <c r="D46" i="38"/>
  <c r="D90" i="38"/>
  <c r="D44" i="21"/>
  <c r="U53" i="18"/>
  <c r="K44" i="18"/>
  <c r="U46" i="18"/>
  <c r="K48" i="18"/>
  <c r="U48" i="18"/>
  <c r="K51" i="18"/>
  <c r="U51" i="18"/>
  <c r="AS23" i="18"/>
  <c r="AT23" i="18" s="1"/>
  <c r="D49" i="24"/>
  <c r="D25" i="24"/>
  <c r="D49" i="21"/>
  <c r="E83" i="36"/>
  <c r="X53" i="18"/>
  <c r="AS39" i="18"/>
  <c r="AT39" i="18" s="1"/>
  <c r="AS90" i="18"/>
  <c r="AT90" i="18" s="1"/>
  <c r="D52" i="24"/>
  <c r="D50" i="42"/>
  <c r="D120" i="42"/>
  <c r="D54" i="40"/>
  <c r="BF45" i="17"/>
  <c r="O49" i="17"/>
  <c r="BF39" i="17"/>
  <c r="O43" i="17"/>
  <c r="K53" i="18"/>
  <c r="R53" i="18"/>
  <c r="R50" i="18"/>
  <c r="AA50" i="18"/>
  <c r="AA52" i="18"/>
  <c r="K54" i="18"/>
  <c r="U54" i="18"/>
  <c r="K43" i="18"/>
  <c r="U43" i="18"/>
  <c r="AS47" i="18"/>
  <c r="AT47" i="18" s="1"/>
  <c r="AA48" i="18"/>
  <c r="AA51" i="18"/>
  <c r="K38" i="18"/>
  <c r="U38" i="18"/>
  <c r="K25" i="18"/>
  <c r="U25" i="18"/>
  <c r="AS22" i="18"/>
  <c r="AT22" i="18" s="1"/>
  <c r="AA120" i="18"/>
  <c r="D52" i="21"/>
  <c r="D43" i="21"/>
  <c r="D51" i="21"/>
  <c r="T50" i="34"/>
  <c r="D50" i="38"/>
  <c r="D120" i="38"/>
  <c r="D40" i="27"/>
  <c r="D50" i="27"/>
  <c r="D54" i="27"/>
  <c r="D48" i="27"/>
  <c r="D38" i="27"/>
  <c r="D120" i="27"/>
  <c r="D50" i="24"/>
  <c r="D43" i="24"/>
  <c r="D120" i="24"/>
  <c r="D120" i="21"/>
  <c r="D120" i="16"/>
  <c r="D48" i="40"/>
  <c r="BF23" i="17"/>
  <c r="AA45" i="18"/>
  <c r="X40" i="18"/>
  <c r="X44" i="18"/>
  <c r="U50" i="18"/>
  <c r="AA39" i="18"/>
  <c r="AA90" i="18"/>
  <c r="U41" i="18"/>
  <c r="T22" i="34"/>
  <c r="D40" i="38"/>
  <c r="D47" i="38"/>
  <c r="D38" i="38"/>
  <c r="D54" i="24"/>
  <c r="D23" i="24"/>
  <c r="D40" i="26"/>
  <c r="D50" i="26"/>
  <c r="D54" i="26"/>
  <c r="D48" i="26"/>
  <c r="D38" i="26"/>
  <c r="D120" i="26"/>
  <c r="D53" i="25"/>
  <c r="D41" i="25"/>
  <c r="D47" i="25"/>
  <c r="D23" i="25"/>
  <c r="D22" i="25"/>
  <c r="D54" i="42"/>
  <c r="D23" i="42"/>
  <c r="O45" i="16"/>
  <c r="S45" i="34" s="1"/>
  <c r="O49" i="16"/>
  <c r="S49" i="34" s="1"/>
  <c r="O44" i="16"/>
  <c r="S44" i="34" s="1"/>
  <c r="O52" i="16"/>
  <c r="S52" i="34" s="1"/>
  <c r="O39" i="16"/>
  <c r="S39" i="34" s="1"/>
  <c r="O43" i="16"/>
  <c r="S43" i="34" s="1"/>
  <c r="O46" i="16"/>
  <c r="S46" i="34" s="1"/>
  <c r="O51" i="16"/>
  <c r="D22" i="16"/>
  <c r="D50" i="19"/>
  <c r="D48" i="19"/>
  <c r="D41" i="40"/>
  <c r="D23" i="40"/>
  <c r="D40" i="32"/>
  <c r="D54" i="32"/>
  <c r="D41" i="46"/>
  <c r="D22" i="46"/>
  <c r="BF48" i="17"/>
  <c r="BF38" i="17"/>
  <c r="U40" i="18"/>
  <c r="AA40" i="18"/>
  <c r="U44" i="18"/>
  <c r="AA44" i="18"/>
  <c r="AV51" i="18"/>
  <c r="AW51" i="18" s="1"/>
  <c r="AS51" i="18"/>
  <c r="AT51" i="18" s="1"/>
  <c r="U90" i="18"/>
  <c r="D120" i="35"/>
  <c r="D120" i="32"/>
  <c r="AV52" i="18"/>
  <c r="AW52" i="18" s="1"/>
  <c r="AS52" i="18"/>
  <c r="AT52" i="18" s="1"/>
  <c r="U39" i="18"/>
  <c r="K40" i="34"/>
  <c r="T40" i="34"/>
  <c r="T54" i="34"/>
  <c r="K48" i="34"/>
  <c r="T48" i="34"/>
  <c r="D53" i="38"/>
  <c r="D54" i="38"/>
  <c r="D22" i="38"/>
  <c r="D40" i="24"/>
  <c r="D41" i="24"/>
  <c r="D38" i="24"/>
  <c r="D53" i="26"/>
  <c r="D41" i="26"/>
  <c r="D47" i="26"/>
  <c r="D23" i="26"/>
  <c r="D22" i="26"/>
  <c r="D40" i="25"/>
  <c r="D50" i="25"/>
  <c r="D54" i="25"/>
  <c r="D48" i="25"/>
  <c r="D38" i="25"/>
  <c r="D120" i="25"/>
  <c r="D40" i="42"/>
  <c r="D41" i="42"/>
  <c r="D38" i="42"/>
  <c r="D40" i="16"/>
  <c r="D53" i="16"/>
  <c r="D50" i="16"/>
  <c r="D54" i="16"/>
  <c r="D47" i="16"/>
  <c r="D48" i="16"/>
  <c r="D23" i="16"/>
  <c r="O25" i="16"/>
  <c r="D38" i="19"/>
  <c r="D53" i="40"/>
  <c r="D47" i="40"/>
  <c r="D50" i="32"/>
  <c r="D23" i="32"/>
  <c r="O46" i="17"/>
  <c r="U23" i="18"/>
  <c r="BF22" i="17"/>
  <c r="AV43" i="18"/>
  <c r="AW43" i="18" s="1"/>
  <c r="AS43" i="18"/>
  <c r="AT43" i="18" s="1"/>
  <c r="U22" i="18"/>
  <c r="O49" i="18"/>
  <c r="X49" i="18"/>
  <c r="U47" i="18"/>
  <c r="AV25" i="18"/>
  <c r="AW25" i="18" s="1"/>
  <c r="AS25" i="18"/>
  <c r="AT25" i="18" s="1"/>
  <c r="K45" i="18"/>
  <c r="O50" i="18"/>
  <c r="K41" i="18"/>
  <c r="O39" i="18"/>
  <c r="R54" i="18"/>
  <c r="AA43" i="18"/>
  <c r="K23" i="18"/>
  <c r="AA25" i="18"/>
  <c r="O45" i="18"/>
  <c r="U49" i="18"/>
  <c r="K47" i="18"/>
  <c r="K22" i="18"/>
  <c r="O41" i="18"/>
  <c r="R39" i="18"/>
  <c r="K49" i="18"/>
  <c r="O52" i="18"/>
  <c r="R41" i="18"/>
  <c r="AA41" i="18"/>
  <c r="K39" i="18"/>
  <c r="AS54" i="18"/>
  <c r="AT54" i="18" s="1"/>
  <c r="AA47" i="18"/>
  <c r="K46" i="18"/>
  <c r="AS48" i="18"/>
  <c r="AT48" i="18" s="1"/>
  <c r="AA23" i="18"/>
  <c r="K90" i="18"/>
  <c r="AS38" i="18"/>
  <c r="AT38" i="18" s="1"/>
  <c r="AA22" i="18"/>
  <c r="K83" i="18"/>
  <c r="AS120" i="18"/>
  <c r="AT120" i="18" s="1"/>
  <c r="D52" i="38"/>
  <c r="D51" i="38"/>
  <c r="D45" i="24"/>
  <c r="D39" i="24"/>
  <c r="D90" i="24"/>
  <c r="D25" i="21"/>
  <c r="D49" i="19"/>
  <c r="D52" i="19"/>
  <c r="D43" i="19"/>
  <c r="D51" i="19"/>
  <c r="D25" i="19"/>
  <c r="D45" i="32"/>
  <c r="D44" i="32"/>
  <c r="D39" i="32"/>
  <c r="D46" i="32"/>
  <c r="D90" i="32"/>
  <c r="D83" i="32"/>
  <c r="D49" i="38"/>
  <c r="D43" i="38"/>
  <c r="D25" i="38"/>
  <c r="D44" i="24"/>
  <c r="D46" i="24"/>
  <c r="D83" i="24"/>
  <c r="D45" i="19"/>
  <c r="D44" i="19"/>
  <c r="D39" i="19"/>
  <c r="D46" i="19"/>
  <c r="D90" i="19"/>
  <c r="D83" i="19"/>
  <c r="L40" i="42"/>
  <c r="AH40" i="34" s="1"/>
  <c r="L53" i="42"/>
  <c r="AH53" i="34" s="1"/>
  <c r="L50" i="42"/>
  <c r="AH50" i="34" s="1"/>
  <c r="L41" i="42"/>
  <c r="AH41" i="34" s="1"/>
  <c r="L54" i="42"/>
  <c r="AH54" i="34" s="1"/>
  <c r="L47" i="42"/>
  <c r="AH47" i="34" s="1"/>
  <c r="L48" i="42"/>
  <c r="AH48" i="34" s="1"/>
  <c r="L23" i="42"/>
  <c r="AH23" i="34" s="1"/>
  <c r="L38" i="42"/>
  <c r="AH38" i="34" s="1"/>
  <c r="L22" i="42"/>
  <c r="AH22" i="34" s="1"/>
  <c r="L120" i="42"/>
  <c r="AH120" i="34" s="1"/>
  <c r="J40" i="42"/>
  <c r="AF40" i="34" s="1"/>
  <c r="J53" i="42"/>
  <c r="AF53" i="34" s="1"/>
  <c r="J50" i="42"/>
  <c r="AF50" i="34" s="1"/>
  <c r="J41" i="42"/>
  <c r="AF41" i="34" s="1"/>
  <c r="J54" i="42"/>
  <c r="AF54" i="34" s="1"/>
  <c r="J47" i="42"/>
  <c r="AF47" i="34" s="1"/>
  <c r="J48" i="42"/>
  <c r="AF48" i="34" s="1"/>
  <c r="J23" i="42"/>
  <c r="AF23" i="34" s="1"/>
  <c r="J38" i="42"/>
  <c r="AF38" i="34" s="1"/>
  <c r="J22" i="42"/>
  <c r="AF22" i="34" s="1"/>
  <c r="J120" i="42"/>
  <c r="AF120" i="34" s="1"/>
  <c r="I52" i="42"/>
  <c r="AE52" i="34" s="1"/>
  <c r="I51" i="42"/>
  <c r="AE51" i="34" s="1"/>
  <c r="F44" i="42"/>
  <c r="AB44" i="34" s="1"/>
  <c r="F46" i="42"/>
  <c r="AB46" i="34" s="1"/>
  <c r="F83" i="42"/>
  <c r="AB83" i="34" s="1"/>
  <c r="O53" i="16"/>
  <c r="O41" i="16"/>
  <c r="O47" i="16"/>
  <c r="O23" i="16"/>
  <c r="O22" i="16"/>
  <c r="D49" i="18"/>
  <c r="D49" i="35"/>
  <c r="D49" i="47"/>
  <c r="D49" i="17"/>
  <c r="D49" i="46"/>
  <c r="D49" i="33"/>
  <c r="D49" i="6"/>
  <c r="D49" i="30"/>
  <c r="D49" i="27"/>
  <c r="D49" i="31"/>
  <c r="D49" i="16"/>
  <c r="D49" i="26"/>
  <c r="D52" i="18"/>
  <c r="D52" i="35"/>
  <c r="D52" i="47"/>
  <c r="D52" i="17"/>
  <c r="D52" i="46"/>
  <c r="D52" i="33"/>
  <c r="D52" i="6"/>
  <c r="D52" i="30"/>
  <c r="D52" i="27"/>
  <c r="D52" i="31"/>
  <c r="D52" i="16"/>
  <c r="D52" i="26"/>
  <c r="D43" i="18"/>
  <c r="D43" i="47"/>
  <c r="D43" i="35"/>
  <c r="D43" i="17"/>
  <c r="D43" i="46"/>
  <c r="D43" i="33"/>
  <c r="D43" i="6"/>
  <c r="D43" i="30"/>
  <c r="D43" i="27"/>
  <c r="D43" i="31"/>
  <c r="D43" i="16"/>
  <c r="D43" i="26"/>
  <c r="D51" i="18"/>
  <c r="D51" i="36"/>
  <c r="D51" i="47"/>
  <c r="D51" i="35"/>
  <c r="D51" i="46"/>
  <c r="D51" i="33"/>
  <c r="D51" i="6"/>
  <c r="D51" i="30"/>
  <c r="D51" i="27"/>
  <c r="D51" i="31"/>
  <c r="D51" i="16"/>
  <c r="D51" i="26"/>
  <c r="D25" i="18"/>
  <c r="D25" i="36"/>
  <c r="D25" i="47"/>
  <c r="D25" i="35"/>
  <c r="D25" i="46"/>
  <c r="D25" i="33"/>
  <c r="D25" i="6"/>
  <c r="D25" i="30"/>
  <c r="D25" i="27"/>
  <c r="D25" i="16"/>
  <c r="D25" i="26"/>
  <c r="AJ44" i="18"/>
  <c r="P44" i="32"/>
  <c r="D51" i="17"/>
  <c r="BF51" i="17"/>
  <c r="O51" i="17"/>
  <c r="AM51" i="17" s="1"/>
  <c r="AN51" i="17" s="1"/>
  <c r="I44" i="42"/>
  <c r="AE44" i="34" s="1"/>
  <c r="I46" i="42"/>
  <c r="AE46" i="34" s="1"/>
  <c r="I83" i="42"/>
  <c r="AE83" i="34" s="1"/>
  <c r="D83" i="21"/>
  <c r="D45" i="29"/>
  <c r="D49" i="29"/>
  <c r="D44" i="29"/>
  <c r="D52" i="29"/>
  <c r="D39" i="29"/>
  <c r="D43" i="29"/>
  <c r="D46" i="29"/>
  <c r="D51" i="29"/>
  <c r="D90" i="29"/>
  <c r="D25" i="29"/>
  <c r="D83" i="29"/>
  <c r="F49" i="42"/>
  <c r="AB49" i="34" s="1"/>
  <c r="F43" i="42"/>
  <c r="AB43" i="34" s="1"/>
  <c r="F25" i="42"/>
  <c r="AB25" i="34" s="1"/>
  <c r="D45" i="25"/>
  <c r="D49" i="25"/>
  <c r="D44" i="25"/>
  <c r="D52" i="25"/>
  <c r="D39" i="25"/>
  <c r="D43" i="25"/>
  <c r="D46" i="25"/>
  <c r="D51" i="25"/>
  <c r="D90" i="25"/>
  <c r="D25" i="25"/>
  <c r="D83" i="25"/>
  <c r="D49" i="42"/>
  <c r="F53" i="42"/>
  <c r="AB53" i="34" s="1"/>
  <c r="K44" i="42"/>
  <c r="AG44" i="34" s="1"/>
  <c r="D52" i="42"/>
  <c r="D43" i="42"/>
  <c r="F47" i="42"/>
  <c r="AB47" i="34" s="1"/>
  <c r="K46" i="42"/>
  <c r="AG46" i="34" s="1"/>
  <c r="D51" i="42"/>
  <c r="D25" i="42"/>
  <c r="F22" i="42"/>
  <c r="AB22" i="34" s="1"/>
  <c r="K83" i="42"/>
  <c r="AG83" i="34" s="1"/>
  <c r="T43" i="34"/>
  <c r="T51" i="34"/>
  <c r="T25" i="34"/>
  <c r="D83" i="40"/>
  <c r="O83" i="17"/>
  <c r="BF83" i="17"/>
  <c r="I49" i="42"/>
  <c r="AE49" i="34" s="1"/>
  <c r="I43" i="42"/>
  <c r="AE43" i="34" s="1"/>
  <c r="I25" i="42"/>
  <c r="AE25" i="34" s="1"/>
  <c r="F45" i="42"/>
  <c r="AB45" i="34" s="1"/>
  <c r="F39" i="42"/>
  <c r="AB39" i="34" s="1"/>
  <c r="F90" i="42"/>
  <c r="AB90" i="34" s="1"/>
  <c r="O40" i="16"/>
  <c r="O50" i="16"/>
  <c r="O54" i="16"/>
  <c r="O48" i="16"/>
  <c r="O38" i="16"/>
  <c r="O120" i="16"/>
  <c r="D45" i="18"/>
  <c r="D45" i="35"/>
  <c r="D45" i="47"/>
  <c r="D45" i="17"/>
  <c r="D45" i="33"/>
  <c r="D45" i="46"/>
  <c r="D45" i="6"/>
  <c r="D45" i="16"/>
  <c r="D45" i="26"/>
  <c r="D45" i="31"/>
  <c r="D45" i="30"/>
  <c r="D45" i="27"/>
  <c r="D44" i="18"/>
  <c r="D44" i="35"/>
  <c r="D44" i="47"/>
  <c r="D44" i="46"/>
  <c r="D44" i="17"/>
  <c r="D44" i="33"/>
  <c r="D44" i="6"/>
  <c r="D44" i="16"/>
  <c r="D44" i="26"/>
  <c r="D44" i="31"/>
  <c r="D44" i="30"/>
  <c r="D44" i="27"/>
  <c r="D39" i="18"/>
  <c r="D39" i="35"/>
  <c r="D39" i="47"/>
  <c r="D39" i="46"/>
  <c r="D39" i="17"/>
  <c r="D39" i="33"/>
  <c r="D39" i="6"/>
  <c r="D39" i="16"/>
  <c r="D39" i="26"/>
  <c r="D39" i="31"/>
  <c r="D39" i="30"/>
  <c r="D39" i="27"/>
  <c r="D46" i="18"/>
  <c r="D46" i="36"/>
  <c r="D46" i="35"/>
  <c r="D46" i="47"/>
  <c r="D46" i="46"/>
  <c r="D46" i="17"/>
  <c r="D46" i="33"/>
  <c r="D46" i="6"/>
  <c r="D46" i="16"/>
  <c r="D46" i="26"/>
  <c r="D46" i="31"/>
  <c r="D46" i="30"/>
  <c r="D46" i="27"/>
  <c r="D90" i="18"/>
  <c r="D90" i="36"/>
  <c r="D90" i="35"/>
  <c r="D90" i="47"/>
  <c r="D90" i="46"/>
  <c r="D90" i="33"/>
  <c r="D90" i="31"/>
  <c r="D90" i="6"/>
  <c r="D90" i="16"/>
  <c r="D90" i="26"/>
  <c r="D90" i="30"/>
  <c r="D90" i="27"/>
  <c r="D83" i="47"/>
  <c r="D83" i="18"/>
  <c r="D83" i="36"/>
  <c r="D83" i="35"/>
  <c r="D83" i="46"/>
  <c r="D83" i="31"/>
  <c r="D83" i="33"/>
  <c r="D83" i="6"/>
  <c r="D83" i="16"/>
  <c r="D83" i="26"/>
  <c r="D83" i="30"/>
  <c r="D83" i="27"/>
  <c r="AJ45" i="18"/>
  <c r="P45" i="32"/>
  <c r="AJ39" i="18"/>
  <c r="P39" i="32"/>
  <c r="D25" i="17"/>
  <c r="BF25" i="17"/>
  <c r="O25" i="17"/>
  <c r="AM25" i="17" s="1"/>
  <c r="AN25" i="17" s="1"/>
  <c r="D45" i="36"/>
  <c r="D49" i="36"/>
  <c r="D44" i="36"/>
  <c r="D52" i="36"/>
  <c r="D39" i="36"/>
  <c r="D43" i="36"/>
  <c r="I45" i="42"/>
  <c r="AE45" i="34" s="1"/>
  <c r="I39" i="42"/>
  <c r="AE39" i="34" s="1"/>
  <c r="I90" i="42"/>
  <c r="AE90" i="34" s="1"/>
  <c r="D90" i="21"/>
  <c r="G40" i="42"/>
  <c r="AC40" i="34" s="1"/>
  <c r="G53" i="42"/>
  <c r="AC53" i="34" s="1"/>
  <c r="G50" i="42"/>
  <c r="AC50" i="34" s="1"/>
  <c r="G41" i="42"/>
  <c r="AC41" i="34" s="1"/>
  <c r="G54" i="42"/>
  <c r="AC54" i="34" s="1"/>
  <c r="G47" i="42"/>
  <c r="AC47" i="34" s="1"/>
  <c r="G48" i="42"/>
  <c r="AC48" i="34" s="1"/>
  <c r="G23" i="42"/>
  <c r="AC23" i="34" s="1"/>
  <c r="G38" i="42"/>
  <c r="AC38" i="34" s="1"/>
  <c r="G22" i="42"/>
  <c r="AC22" i="34" s="1"/>
  <c r="G120" i="42"/>
  <c r="AC120" i="34" s="1"/>
  <c r="F52" i="42"/>
  <c r="AB52" i="34" s="1"/>
  <c r="F51" i="42"/>
  <c r="AB51" i="34" s="1"/>
  <c r="E40" i="42"/>
  <c r="AA40" i="34" s="1"/>
  <c r="E53" i="42"/>
  <c r="AA53" i="34" s="1"/>
  <c r="E50" i="42"/>
  <c r="AA50" i="34" s="1"/>
  <c r="E41" i="42"/>
  <c r="AA41" i="34" s="1"/>
  <c r="E54" i="42"/>
  <c r="AA54" i="34" s="1"/>
  <c r="E47" i="42"/>
  <c r="AA47" i="34" s="1"/>
  <c r="E48" i="42"/>
  <c r="AA48" i="34" s="1"/>
  <c r="E23" i="42"/>
  <c r="AA23" i="34" s="1"/>
  <c r="E38" i="42"/>
  <c r="AA38" i="34" s="1"/>
  <c r="E22" i="42"/>
  <c r="AA22" i="34" s="1"/>
  <c r="E120" i="42"/>
  <c r="AA120" i="34" s="1"/>
  <c r="D45" i="42"/>
  <c r="K49" i="42"/>
  <c r="AG49" i="34" s="1"/>
  <c r="D44" i="42"/>
  <c r="K52" i="42"/>
  <c r="AG52" i="34" s="1"/>
  <c r="D39" i="42"/>
  <c r="K43" i="42"/>
  <c r="AG43" i="34" s="1"/>
  <c r="D46" i="42"/>
  <c r="K51" i="42"/>
  <c r="AG51" i="34" s="1"/>
  <c r="D90" i="42"/>
  <c r="K25" i="42"/>
  <c r="AG25" i="34" s="1"/>
  <c r="D83" i="42"/>
  <c r="T39" i="34"/>
  <c r="T46" i="34"/>
  <c r="T90" i="34"/>
  <c r="T83" i="34"/>
  <c r="D49" i="40"/>
  <c r="D52" i="40"/>
  <c r="D43" i="40"/>
  <c r="D51" i="40"/>
  <c r="D25" i="40"/>
  <c r="D45" i="5"/>
  <c r="D49" i="5"/>
  <c r="D44" i="5"/>
  <c r="D52" i="5"/>
  <c r="D39" i="5"/>
  <c r="D43" i="5"/>
  <c r="D46" i="5"/>
  <c r="D51" i="5"/>
  <c r="D90" i="5"/>
  <c r="D25" i="5"/>
  <c r="D83" i="5"/>
  <c r="D25" i="31"/>
  <c r="AG48" i="17"/>
  <c r="AH48" i="17" s="1"/>
  <c r="BE48" i="17"/>
  <c r="U48" i="17"/>
  <c r="AA48" i="17"/>
  <c r="AS48" i="17"/>
  <c r="D90" i="17"/>
  <c r="O90" i="17"/>
  <c r="BF90" i="17"/>
  <c r="D53" i="18"/>
  <c r="D53" i="36"/>
  <c r="D53" i="47"/>
  <c r="D53" i="35"/>
  <c r="D53" i="31"/>
  <c r="D53" i="17"/>
  <c r="D53" i="5"/>
  <c r="D53" i="6"/>
  <c r="D53" i="33"/>
  <c r="D41" i="18"/>
  <c r="D41" i="36"/>
  <c r="D41" i="35"/>
  <c r="D41" i="47"/>
  <c r="D41" i="31"/>
  <c r="D41" i="17"/>
  <c r="D41" i="5"/>
  <c r="D41" i="6"/>
  <c r="D41" i="33"/>
  <c r="D47" i="18"/>
  <c r="D47" i="36"/>
  <c r="D47" i="47"/>
  <c r="D47" i="35"/>
  <c r="D47" i="17"/>
  <c r="D47" i="31"/>
  <c r="D47" i="5"/>
  <c r="D47" i="6"/>
  <c r="D47" i="33"/>
  <c r="D23" i="18"/>
  <c r="D23" i="36"/>
  <c r="D23" i="47"/>
  <c r="D23" i="17"/>
  <c r="D23" i="35"/>
  <c r="D23" i="31"/>
  <c r="D23" i="5"/>
  <c r="D23" i="6"/>
  <c r="D23" i="33"/>
  <c r="D22" i="18"/>
  <c r="D22" i="36"/>
  <c r="D22" i="47"/>
  <c r="D22" i="17"/>
  <c r="D22" i="35"/>
  <c r="D22" i="31"/>
  <c r="D22" i="5"/>
  <c r="D22" i="6"/>
  <c r="D22" i="33"/>
  <c r="BE45" i="17"/>
  <c r="AS45" i="17"/>
  <c r="U45" i="17"/>
  <c r="AG45" i="17"/>
  <c r="AH45" i="17" s="1"/>
  <c r="AA45" i="17"/>
  <c r="AB45" i="17" s="1"/>
  <c r="R45" i="46" s="1"/>
  <c r="BE44" i="17"/>
  <c r="AS44" i="17"/>
  <c r="U44" i="17"/>
  <c r="AG44" i="17"/>
  <c r="AH44" i="17" s="1"/>
  <c r="AA44" i="17"/>
  <c r="BE39" i="17"/>
  <c r="AS39" i="17"/>
  <c r="U39" i="17"/>
  <c r="V39" i="17" s="1"/>
  <c r="AG39" i="17"/>
  <c r="AH39" i="17" s="1"/>
  <c r="AA39" i="17"/>
  <c r="D40" i="18"/>
  <c r="D40" i="36"/>
  <c r="D40" i="31"/>
  <c r="D40" i="47"/>
  <c r="D40" i="6"/>
  <c r="D40" i="17"/>
  <c r="D40" i="46"/>
  <c r="D40" i="35"/>
  <c r="D40" i="33"/>
  <c r="D40" i="5"/>
  <c r="D50" i="18"/>
  <c r="D50" i="36"/>
  <c r="D50" i="31"/>
  <c r="D50" i="47"/>
  <c r="D50" i="6"/>
  <c r="D50" i="17"/>
  <c r="D50" i="46"/>
  <c r="D50" i="33"/>
  <c r="D50" i="5"/>
  <c r="D54" i="18"/>
  <c r="D54" i="36"/>
  <c r="D54" i="31"/>
  <c r="D54" i="47"/>
  <c r="D54" i="6"/>
  <c r="D54" i="35"/>
  <c r="D54" i="17"/>
  <c r="D54" i="46"/>
  <c r="D54" i="33"/>
  <c r="D54" i="5"/>
  <c r="D48" i="18"/>
  <c r="D48" i="36"/>
  <c r="D48" i="47"/>
  <c r="D48" i="17"/>
  <c r="D48" i="31"/>
  <c r="D48" i="6"/>
  <c r="D48" i="46"/>
  <c r="D48" i="33"/>
  <c r="D48" i="5"/>
  <c r="D38" i="18"/>
  <c r="D38" i="36"/>
  <c r="D38" i="47"/>
  <c r="D38" i="17"/>
  <c r="D38" i="31"/>
  <c r="D38" i="6"/>
  <c r="D38" i="46"/>
  <c r="D38" i="35"/>
  <c r="D38" i="33"/>
  <c r="D38" i="5"/>
  <c r="D120" i="18"/>
  <c r="D120" i="36"/>
  <c r="D120" i="17"/>
  <c r="D120" i="31"/>
  <c r="D120" i="47"/>
  <c r="D120" i="6"/>
  <c r="D120" i="46"/>
  <c r="D120" i="33"/>
  <c r="D120" i="5"/>
  <c r="BF47" i="17"/>
  <c r="O47" i="17"/>
  <c r="AM47" i="17" s="1"/>
  <c r="AN47" i="17" s="1"/>
  <c r="D48" i="35"/>
  <c r="BE38" i="17"/>
  <c r="AS38" i="17"/>
  <c r="U38" i="17"/>
  <c r="V38" i="17" s="1"/>
  <c r="AG38" i="17"/>
  <c r="AH38" i="17" s="1"/>
  <c r="BE120" i="17"/>
  <c r="AS120" i="17"/>
  <c r="U120" i="17"/>
  <c r="AG120" i="17"/>
  <c r="AH120" i="17" s="1"/>
  <c r="BF40" i="17"/>
  <c r="O40" i="17"/>
  <c r="AM40" i="17" s="1"/>
  <c r="AN40" i="17" s="1"/>
  <c r="O53" i="17"/>
  <c r="AM53" i="17" s="1"/>
  <c r="AN53" i="17" s="1"/>
  <c r="BF53" i="17"/>
  <c r="BF50" i="17"/>
  <c r="O50" i="17"/>
  <c r="AM50" i="17" s="1"/>
  <c r="AN50" i="17" s="1"/>
  <c r="O41" i="17"/>
  <c r="AM41" i="17" s="1"/>
  <c r="AN41" i="17" s="1"/>
  <c r="BF41" i="17"/>
  <c r="BF54" i="17"/>
  <c r="O54" i="17"/>
  <c r="AM54" i="17" s="1"/>
  <c r="AN54" i="17" s="1"/>
  <c r="AG23" i="17"/>
  <c r="AH23" i="17" s="1"/>
  <c r="BE23" i="17"/>
  <c r="AS23" i="17"/>
  <c r="U23" i="17"/>
  <c r="AG22" i="17"/>
  <c r="AH22" i="17" s="1"/>
  <c r="BE22" i="17"/>
  <c r="AS22" i="17"/>
  <c r="U22" i="17"/>
  <c r="AV45" i="18"/>
  <c r="AW45" i="18" s="1"/>
  <c r="AS45" i="18"/>
  <c r="AT45" i="18" s="1"/>
  <c r="AV50" i="18"/>
  <c r="AW50" i="18" s="1"/>
  <c r="AS50" i="18"/>
  <c r="AT50" i="18" s="1"/>
  <c r="AV40" i="18"/>
  <c r="AW40" i="18" s="1"/>
  <c r="AS40" i="18"/>
  <c r="AT40" i="18" s="1"/>
  <c r="AV44" i="18"/>
  <c r="AW44" i="18" s="1"/>
  <c r="AS44" i="18"/>
  <c r="AT44" i="18" s="1"/>
  <c r="AV49" i="18"/>
  <c r="AW49" i="18" s="1"/>
  <c r="AS49" i="18"/>
  <c r="AT49" i="18" s="1"/>
  <c r="AV53" i="18"/>
  <c r="AW53" i="18" s="1"/>
  <c r="AS53" i="18"/>
  <c r="AT53" i="18" s="1"/>
  <c r="X43" i="18"/>
  <c r="R43" i="18"/>
  <c r="O43" i="18"/>
  <c r="X47" i="18"/>
  <c r="R47" i="18"/>
  <c r="O47" i="18"/>
  <c r="X46" i="18"/>
  <c r="R46" i="18"/>
  <c r="O46" i="18"/>
  <c r="X48" i="18"/>
  <c r="R48" i="18"/>
  <c r="O48" i="18"/>
  <c r="X51" i="18"/>
  <c r="R51" i="18"/>
  <c r="O51" i="18"/>
  <c r="X23" i="18"/>
  <c r="R23" i="18"/>
  <c r="O23" i="18"/>
  <c r="X90" i="18"/>
  <c r="R90" i="18"/>
  <c r="O90" i="18"/>
  <c r="X38" i="18"/>
  <c r="R38" i="18"/>
  <c r="O38" i="18"/>
  <c r="X25" i="18"/>
  <c r="R25" i="18"/>
  <c r="O25" i="18"/>
  <c r="X22" i="18"/>
  <c r="R22" i="18"/>
  <c r="O22" i="18"/>
  <c r="X83" i="18"/>
  <c r="R83" i="18"/>
  <c r="O83" i="18"/>
  <c r="X120" i="18"/>
  <c r="R120" i="18"/>
  <c r="O120" i="18"/>
  <c r="X52" i="18"/>
  <c r="X41" i="18"/>
  <c r="X39" i="18"/>
  <c r="X54" i="18"/>
  <c r="AD22" i="34" l="1"/>
  <c r="AD51" i="34"/>
  <c r="AD98" i="34"/>
  <c r="AD114" i="34"/>
  <c r="AD96" i="34"/>
  <c r="AD103" i="34"/>
  <c r="AD46" i="34"/>
  <c r="AD121" i="34"/>
  <c r="H105" i="42"/>
  <c r="AD122" i="34"/>
  <c r="AD11" i="34"/>
  <c r="P120" i="6"/>
  <c r="W120" i="6" s="1"/>
  <c r="Z120" i="16"/>
  <c r="Q38" i="46"/>
  <c r="AE38" i="46" s="1"/>
  <c r="I120" i="21"/>
  <c r="AH22" i="18"/>
  <c r="I22" i="21"/>
  <c r="I38" i="21"/>
  <c r="AH38" i="18"/>
  <c r="AH120" i="18"/>
  <c r="P23" i="6"/>
  <c r="W23" i="6" s="1"/>
  <c r="Q120" i="46"/>
  <c r="AE120" i="46" s="1"/>
  <c r="Q23" i="46"/>
  <c r="X23" i="46" s="1"/>
  <c r="Q13" i="16"/>
  <c r="AM13" i="17"/>
  <c r="AN13" i="17" s="1"/>
  <c r="Z22" i="16"/>
  <c r="P22" i="6"/>
  <c r="W22" i="6" s="1"/>
  <c r="Q22" i="46"/>
  <c r="X22" i="46" s="1"/>
  <c r="Z38" i="16"/>
  <c r="P38" i="6"/>
  <c r="AD38" i="6" s="1"/>
  <c r="Q113" i="16"/>
  <c r="AM113" i="17"/>
  <c r="AN113" i="17" s="1"/>
  <c r="I120" i="26"/>
  <c r="V120" i="17"/>
  <c r="Q96" i="16"/>
  <c r="AM96" i="17"/>
  <c r="AN96" i="17" s="1"/>
  <c r="Q120" i="40"/>
  <c r="Y120" i="40" s="1"/>
  <c r="AT120" i="17"/>
  <c r="Q114" i="16"/>
  <c r="AM114" i="17"/>
  <c r="AN114" i="17" s="1"/>
  <c r="Q97" i="16"/>
  <c r="AM97" i="17"/>
  <c r="AN97" i="17" s="1"/>
  <c r="AG102" i="17"/>
  <c r="AM102" i="17"/>
  <c r="AN102" i="17" s="1"/>
  <c r="I104" i="27"/>
  <c r="V104" i="17"/>
  <c r="Q104" i="40"/>
  <c r="AG104" i="40" s="1"/>
  <c r="AT104" i="17"/>
  <c r="Q83" i="16"/>
  <c r="AM83" i="17"/>
  <c r="AN83" i="17" s="1"/>
  <c r="Q104" i="46"/>
  <c r="X104" i="46" s="1"/>
  <c r="AB104" i="17"/>
  <c r="I48" i="30"/>
  <c r="V48" i="17"/>
  <c r="I22" i="24"/>
  <c r="V22" i="17"/>
  <c r="I23" i="29"/>
  <c r="V23" i="17"/>
  <c r="Q22" i="40"/>
  <c r="Y22" i="40" s="1"/>
  <c r="AT22" i="17"/>
  <c r="Q23" i="40"/>
  <c r="AG23" i="40" s="1"/>
  <c r="AT23" i="17"/>
  <c r="AH23" i="18"/>
  <c r="Q48" i="40"/>
  <c r="AG48" i="40" s="1"/>
  <c r="AT48" i="17"/>
  <c r="U46" i="17"/>
  <c r="V46" i="17" s="1"/>
  <c r="AM46" i="17"/>
  <c r="AN46" i="17" s="1"/>
  <c r="Z23" i="16"/>
  <c r="I23" i="21"/>
  <c r="Q90" i="16"/>
  <c r="AM90" i="17"/>
  <c r="AN90" i="17" s="1"/>
  <c r="Q38" i="40"/>
  <c r="Y38" i="40" s="1"/>
  <c r="AT38" i="17"/>
  <c r="AB48" i="17"/>
  <c r="R48" i="46" s="1"/>
  <c r="I44" i="30"/>
  <c r="V44" i="17"/>
  <c r="Z39" i="16"/>
  <c r="AB39" i="17"/>
  <c r="R39" i="46" s="1"/>
  <c r="I45" i="27"/>
  <c r="V45" i="17"/>
  <c r="AB44" i="17"/>
  <c r="R44" i="46" s="1"/>
  <c r="Q45" i="40"/>
  <c r="Y45" i="40" s="1"/>
  <c r="AT45" i="17"/>
  <c r="AM43" i="17"/>
  <c r="AN43" i="17" s="1"/>
  <c r="Q39" i="40"/>
  <c r="Y39" i="40" s="1"/>
  <c r="AT39" i="17"/>
  <c r="AM49" i="17"/>
  <c r="AN49" i="17" s="1"/>
  <c r="Q44" i="40"/>
  <c r="AG44" i="40" s="1"/>
  <c r="AT44" i="17"/>
  <c r="AM52" i="17"/>
  <c r="AN52" i="17" s="1"/>
  <c r="P104" i="6"/>
  <c r="AD104" i="6" s="1"/>
  <c r="I104" i="21"/>
  <c r="BE49" i="17"/>
  <c r="BI49" i="17" s="1"/>
  <c r="BC49" i="17" s="1"/>
  <c r="AZ49" i="17" s="1"/>
  <c r="BA49" i="17" s="1"/>
  <c r="AA102" i="17"/>
  <c r="S51" i="34"/>
  <c r="AA13" i="17"/>
  <c r="AB13" i="17" s="1"/>
  <c r="AS13" i="17"/>
  <c r="AT13" i="17" s="1"/>
  <c r="AG13" i="17"/>
  <c r="AH13" i="17" s="1"/>
  <c r="U13" i="17"/>
  <c r="V13" i="17" s="1"/>
  <c r="BE13" i="17"/>
  <c r="S11" i="34"/>
  <c r="Q11" i="16"/>
  <c r="BE11" i="17"/>
  <c r="AA11" i="17"/>
  <c r="AB11" i="17" s="1"/>
  <c r="AS11" i="17"/>
  <c r="AT11" i="17" s="1"/>
  <c r="AG11" i="17"/>
  <c r="AH11" i="17" s="1"/>
  <c r="U11" i="17"/>
  <c r="V11" i="17" s="1"/>
  <c r="U49" i="17"/>
  <c r="AS102" i="17"/>
  <c r="AA52" i="17"/>
  <c r="BE102" i="17"/>
  <c r="BI102" i="17" s="1"/>
  <c r="BC102" i="17" s="1"/>
  <c r="AZ102" i="17" s="1"/>
  <c r="BA102" i="17" s="1"/>
  <c r="I104" i="24"/>
  <c r="I104" i="38"/>
  <c r="AH104" i="18"/>
  <c r="BE43" i="17"/>
  <c r="BI43" i="17" s="1"/>
  <c r="BC43" i="17" s="1"/>
  <c r="AZ43" i="17" s="1"/>
  <c r="BA43" i="17" s="1"/>
  <c r="U102" i="17"/>
  <c r="AG102" i="18" s="1"/>
  <c r="Z104" i="16"/>
  <c r="I104" i="30"/>
  <c r="AS52" i="17"/>
  <c r="AA121" i="17"/>
  <c r="AB121" i="17" s="1"/>
  <c r="BE121" i="17"/>
  <c r="U121" i="17"/>
  <c r="V121" i="17" s="1"/>
  <c r="AS121" i="17"/>
  <c r="AG121" i="17"/>
  <c r="AH121" i="17" s="1"/>
  <c r="AJ104" i="18"/>
  <c r="P104" i="32"/>
  <c r="BE103" i="17"/>
  <c r="AS103" i="17"/>
  <c r="U103" i="17"/>
  <c r="V103" i="17" s="1"/>
  <c r="AG103" i="17"/>
  <c r="AH103" i="17" s="1"/>
  <c r="AA103" i="17"/>
  <c r="AB103" i="17" s="1"/>
  <c r="Q102" i="16"/>
  <c r="S102" i="34"/>
  <c r="AI104" i="18"/>
  <c r="P104" i="5"/>
  <c r="I104" i="25"/>
  <c r="AG96" i="17"/>
  <c r="AH96" i="17" s="1"/>
  <c r="BE96" i="17"/>
  <c r="AS96" i="17"/>
  <c r="U96" i="17"/>
  <c r="V96" i="17" s="1"/>
  <c r="AA96" i="17"/>
  <c r="AB96" i="17" s="1"/>
  <c r="Q105" i="16"/>
  <c r="S105" i="34"/>
  <c r="AA98" i="17"/>
  <c r="AB98" i="17" s="1"/>
  <c r="BE98" i="17"/>
  <c r="U98" i="17"/>
  <c r="V98" i="17" s="1"/>
  <c r="AS98" i="17"/>
  <c r="AG98" i="17"/>
  <c r="AH98" i="17" s="1"/>
  <c r="BI104" i="17"/>
  <c r="BC104" i="17" s="1"/>
  <c r="AZ104" i="17" s="1"/>
  <c r="BA104" i="17" s="1"/>
  <c r="AA97" i="17"/>
  <c r="AB97" i="17" s="1"/>
  <c r="BE97" i="17"/>
  <c r="U97" i="17"/>
  <c r="V97" i="17" s="1"/>
  <c r="AS97" i="17"/>
  <c r="AG97" i="17"/>
  <c r="AH97" i="17" s="1"/>
  <c r="AG122" i="17"/>
  <c r="AH122" i="17" s="1"/>
  <c r="BE122" i="17"/>
  <c r="AS122" i="17"/>
  <c r="U122" i="17"/>
  <c r="V122" i="17" s="1"/>
  <c r="AA122" i="17"/>
  <c r="AB122" i="17" s="1"/>
  <c r="Q121" i="16"/>
  <c r="Q98" i="16"/>
  <c r="Q104" i="16"/>
  <c r="S104" i="34"/>
  <c r="BE105" i="17"/>
  <c r="AS105" i="17"/>
  <c r="U105" i="17"/>
  <c r="V105" i="17" s="1"/>
  <c r="AA105" i="17"/>
  <c r="AB105" i="17" s="1"/>
  <c r="AG105" i="17"/>
  <c r="AH105" i="17" s="1"/>
  <c r="AG104" i="18"/>
  <c r="Q104" i="1"/>
  <c r="W104" i="34"/>
  <c r="H104" i="34"/>
  <c r="Z104" i="34"/>
  <c r="V104" i="34"/>
  <c r="Y104" i="34"/>
  <c r="U104" i="34"/>
  <c r="X104" i="34"/>
  <c r="AA114" i="17"/>
  <c r="AB114" i="17" s="1"/>
  <c r="BE114" i="17"/>
  <c r="U114" i="17"/>
  <c r="V114" i="17" s="1"/>
  <c r="AS114" i="17"/>
  <c r="AG114" i="17"/>
  <c r="AH114" i="17" s="1"/>
  <c r="Q122" i="16"/>
  <c r="I104" i="29"/>
  <c r="BE113" i="17"/>
  <c r="AS113" i="17"/>
  <c r="U113" i="17"/>
  <c r="V113" i="17" s="1"/>
  <c r="AG113" i="17"/>
  <c r="AH113" i="17" s="1"/>
  <c r="AA113" i="17"/>
  <c r="AB113" i="17" s="1"/>
  <c r="Q103" i="16"/>
  <c r="S103" i="34"/>
  <c r="I104" i="26"/>
  <c r="Q46" i="16"/>
  <c r="U43" i="17"/>
  <c r="AG52" i="17"/>
  <c r="Q44" i="16"/>
  <c r="I22" i="25"/>
  <c r="S25" i="34"/>
  <c r="AS43" i="17"/>
  <c r="U52" i="17"/>
  <c r="AA49" i="17"/>
  <c r="AG49" i="17"/>
  <c r="I22" i="29"/>
  <c r="Q45" i="16"/>
  <c r="AA43" i="17"/>
  <c r="AG43" i="17"/>
  <c r="BE52" i="17"/>
  <c r="BI52" i="17" s="1"/>
  <c r="BC52" i="17" s="1"/>
  <c r="AZ52" i="17" s="1"/>
  <c r="BA52" i="17" s="1"/>
  <c r="AS49" i="17"/>
  <c r="Q39" i="16"/>
  <c r="Q43" i="16"/>
  <c r="Q49" i="16"/>
  <c r="I48" i="25"/>
  <c r="I48" i="24"/>
  <c r="Q25" i="16"/>
  <c r="Q52" i="16"/>
  <c r="I48" i="27"/>
  <c r="I120" i="25"/>
  <c r="I45" i="26"/>
  <c r="AS46" i="17"/>
  <c r="AG46" i="17"/>
  <c r="AH46" i="17" s="1"/>
  <c r="AA46" i="17"/>
  <c r="Z44" i="16"/>
  <c r="I23" i="25"/>
  <c r="I48" i="29"/>
  <c r="I45" i="38"/>
  <c r="I120" i="24"/>
  <c r="I120" i="29"/>
  <c r="I23" i="27"/>
  <c r="I23" i="24"/>
  <c r="BE46" i="17"/>
  <c r="BI46" i="17" s="1"/>
  <c r="BC46" i="17" s="1"/>
  <c r="AZ46" i="17" s="1"/>
  <c r="BA46" i="17" s="1"/>
  <c r="AJ22" i="18"/>
  <c r="P22" i="32"/>
  <c r="AI22" i="18"/>
  <c r="P22" i="5"/>
  <c r="BI23" i="17"/>
  <c r="BC23" i="17" s="1"/>
  <c r="AZ23" i="17" s="1"/>
  <c r="BA23" i="17" s="1"/>
  <c r="AG38" i="18"/>
  <c r="Q38" i="1"/>
  <c r="X38" i="34"/>
  <c r="Z38" i="34"/>
  <c r="V38" i="34"/>
  <c r="U38" i="34"/>
  <c r="I38" i="26"/>
  <c r="I38" i="27"/>
  <c r="Y38" i="34"/>
  <c r="H38" i="34"/>
  <c r="I38" i="30"/>
  <c r="W38" i="34"/>
  <c r="BE47" i="17"/>
  <c r="AS47" i="17"/>
  <c r="U47" i="17"/>
  <c r="V47" i="17" s="1"/>
  <c r="AA47" i="17"/>
  <c r="AB47" i="17" s="1"/>
  <c r="R47" i="46" s="1"/>
  <c r="AG47" i="17"/>
  <c r="AH47" i="17" s="1"/>
  <c r="AG39" i="18"/>
  <c r="Q39" i="1"/>
  <c r="Z39" i="34"/>
  <c r="V39" i="34"/>
  <c r="X39" i="34"/>
  <c r="U39" i="34"/>
  <c r="H39" i="34"/>
  <c r="I39" i="25"/>
  <c r="I39" i="29"/>
  <c r="Y39" i="34"/>
  <c r="W39" i="34"/>
  <c r="AI44" i="18"/>
  <c r="P44" i="5"/>
  <c r="AH45" i="18"/>
  <c r="Q45" i="46"/>
  <c r="P45" i="6"/>
  <c r="I45" i="21"/>
  <c r="BI45" i="17"/>
  <c r="BC45" i="17" s="1"/>
  <c r="AZ45" i="17" s="1"/>
  <c r="BA45" i="17" s="1"/>
  <c r="AJ48" i="18"/>
  <c r="P48" i="32"/>
  <c r="Z45" i="16"/>
  <c r="AD45" i="32"/>
  <c r="W45" i="32"/>
  <c r="R45" i="35" s="1"/>
  <c r="I39" i="38"/>
  <c r="Q22" i="16"/>
  <c r="S22" i="34"/>
  <c r="S23" i="34"/>
  <c r="Q23" i="16"/>
  <c r="Q47" i="16"/>
  <c r="S47" i="34"/>
  <c r="S41" i="34"/>
  <c r="Q41" i="16"/>
  <c r="S53" i="34"/>
  <c r="Q53" i="16"/>
  <c r="AG22" i="18"/>
  <c r="Q22" i="1"/>
  <c r="X22" i="34"/>
  <c r="Z22" i="34"/>
  <c r="V22" i="34"/>
  <c r="W22" i="34"/>
  <c r="U22" i="34"/>
  <c r="I22" i="26"/>
  <c r="I22" i="27"/>
  <c r="Y22" i="34"/>
  <c r="H22" i="34"/>
  <c r="AJ23" i="18"/>
  <c r="P23" i="32"/>
  <c r="AI23" i="18"/>
  <c r="P23" i="5"/>
  <c r="AA41" i="17"/>
  <c r="AB41" i="17" s="1"/>
  <c r="R41" i="46" s="1"/>
  <c r="AG41" i="17"/>
  <c r="AH41" i="17" s="1"/>
  <c r="BE41" i="17"/>
  <c r="U41" i="17"/>
  <c r="V41" i="17" s="1"/>
  <c r="AS41" i="17"/>
  <c r="AA53" i="17"/>
  <c r="AB53" i="17" s="1"/>
  <c r="R53" i="46" s="1"/>
  <c r="AG53" i="17"/>
  <c r="AH53" i="17" s="1"/>
  <c r="BE53" i="17"/>
  <c r="U53" i="17"/>
  <c r="V53" i="17" s="1"/>
  <c r="AS53" i="17"/>
  <c r="AJ120" i="18"/>
  <c r="P120" i="32"/>
  <c r="BI120" i="17"/>
  <c r="BC120" i="17" s="1"/>
  <c r="AZ120" i="17" s="1"/>
  <c r="BA120" i="17" s="1"/>
  <c r="AG44" i="18"/>
  <c r="Q44" i="1"/>
  <c r="Y44" i="34"/>
  <c r="U44" i="34"/>
  <c r="X44" i="34"/>
  <c r="I44" i="25"/>
  <c r="I44" i="29"/>
  <c r="W44" i="34"/>
  <c r="H44" i="34"/>
  <c r="Z44" i="34"/>
  <c r="V44" i="34"/>
  <c r="AI45" i="18"/>
  <c r="P45" i="5"/>
  <c r="BI48" i="17"/>
  <c r="BC48" i="17" s="1"/>
  <c r="AZ48" i="17" s="1"/>
  <c r="BA48" i="17" s="1"/>
  <c r="I44" i="24"/>
  <c r="I44" i="26"/>
  <c r="I44" i="27"/>
  <c r="AD44" i="32"/>
  <c r="W44" i="32"/>
  <c r="AG23" i="18"/>
  <c r="Q23" i="1"/>
  <c r="X23" i="34"/>
  <c r="Z23" i="34"/>
  <c r="V23" i="34"/>
  <c r="Y23" i="34"/>
  <c r="H23" i="34"/>
  <c r="I23" i="30"/>
  <c r="W23" i="34"/>
  <c r="U23" i="34"/>
  <c r="AA54" i="17"/>
  <c r="AB54" i="17" s="1"/>
  <c r="R54" i="46" s="1"/>
  <c r="AG54" i="17"/>
  <c r="AH54" i="17" s="1"/>
  <c r="U54" i="17"/>
  <c r="V54" i="17" s="1"/>
  <c r="BE54" i="17"/>
  <c r="AS54" i="17"/>
  <c r="AA50" i="17"/>
  <c r="AB50" i="17" s="1"/>
  <c r="R50" i="46" s="1"/>
  <c r="AG50" i="17"/>
  <c r="AH50" i="17" s="1"/>
  <c r="U50" i="17"/>
  <c r="V50" i="17" s="1"/>
  <c r="BE50" i="17"/>
  <c r="AS50" i="17"/>
  <c r="AA40" i="17"/>
  <c r="AB40" i="17" s="1"/>
  <c r="R40" i="46" s="1"/>
  <c r="AG40" i="17"/>
  <c r="AH40" i="17" s="1"/>
  <c r="U40" i="17"/>
  <c r="V40" i="17" s="1"/>
  <c r="BE40" i="17"/>
  <c r="AS40" i="17"/>
  <c r="AI120" i="18"/>
  <c r="P120" i="5"/>
  <c r="AJ38" i="18"/>
  <c r="P38" i="32"/>
  <c r="BI38" i="17"/>
  <c r="BC38" i="17" s="1"/>
  <c r="AZ38" i="17" s="1"/>
  <c r="BA38" i="17" s="1"/>
  <c r="AH39" i="18"/>
  <c r="Q39" i="46"/>
  <c r="P39" i="6"/>
  <c r="I39" i="21"/>
  <c r="BI39" i="17"/>
  <c r="BC39" i="17" s="1"/>
  <c r="AZ39" i="17" s="1"/>
  <c r="BA39" i="17" s="1"/>
  <c r="AG45" i="18"/>
  <c r="Q45" i="1"/>
  <c r="Y45" i="34"/>
  <c r="U45" i="34"/>
  <c r="X45" i="34"/>
  <c r="V45" i="34"/>
  <c r="I45" i="25"/>
  <c r="I45" i="29"/>
  <c r="W45" i="34"/>
  <c r="H45" i="34"/>
  <c r="Z45" i="34"/>
  <c r="AH48" i="18"/>
  <c r="Q48" i="46"/>
  <c r="P48" i="6"/>
  <c r="I48" i="21"/>
  <c r="Z48" i="16"/>
  <c r="AI48" i="18"/>
  <c r="P48" i="5"/>
  <c r="I38" i="25"/>
  <c r="I38" i="29"/>
  <c r="I39" i="27"/>
  <c r="AD39" i="32"/>
  <c r="W39" i="32"/>
  <c r="R39" i="35" s="1"/>
  <c r="I45" i="30"/>
  <c r="I23" i="26"/>
  <c r="I44" i="38"/>
  <c r="AA83" i="17"/>
  <c r="AB83" i="17" s="1"/>
  <c r="AS83" i="17"/>
  <c r="BE83" i="17"/>
  <c r="U83" i="17"/>
  <c r="V83" i="17" s="1"/>
  <c r="AG83" i="17"/>
  <c r="AH83" i="17" s="1"/>
  <c r="AA51" i="17"/>
  <c r="AB51" i="17" s="1"/>
  <c r="R51" i="46" s="1"/>
  <c r="AS51" i="17"/>
  <c r="BE51" i="17"/>
  <c r="U51" i="17"/>
  <c r="V51" i="17" s="1"/>
  <c r="AG51" i="17"/>
  <c r="AH51" i="17" s="1"/>
  <c r="Q51" i="16"/>
  <c r="I38" i="24"/>
  <c r="BI22" i="17"/>
  <c r="BC22" i="17" s="1"/>
  <c r="AZ22" i="17" s="1"/>
  <c r="BA22" i="17" s="1"/>
  <c r="AG120" i="18"/>
  <c r="Q120" i="1"/>
  <c r="X120" i="34"/>
  <c r="Z120" i="34"/>
  <c r="V120" i="34"/>
  <c r="Y120" i="34"/>
  <c r="H120" i="34"/>
  <c r="W120" i="34"/>
  <c r="U120" i="34"/>
  <c r="AI38" i="18"/>
  <c r="P38" i="5"/>
  <c r="AI39" i="18"/>
  <c r="P39" i="5"/>
  <c r="AH44" i="18"/>
  <c r="P44" i="6"/>
  <c r="Q44" i="46"/>
  <c r="I44" i="21"/>
  <c r="BI44" i="17"/>
  <c r="BC44" i="17" s="1"/>
  <c r="AZ44" i="17" s="1"/>
  <c r="BA44" i="17" s="1"/>
  <c r="AA90" i="17"/>
  <c r="AB90" i="17" s="1"/>
  <c r="AS90" i="17"/>
  <c r="BE90" i="17"/>
  <c r="U90" i="17"/>
  <c r="V90" i="17" s="1"/>
  <c r="AG90" i="17"/>
  <c r="AH90" i="17" s="1"/>
  <c r="AG48" i="18"/>
  <c r="Q48" i="1"/>
  <c r="X48" i="34"/>
  <c r="Z48" i="34"/>
  <c r="V48" i="34"/>
  <c r="Y48" i="34"/>
  <c r="H48" i="34"/>
  <c r="W48" i="34"/>
  <c r="U48" i="34"/>
  <c r="I39" i="26"/>
  <c r="I120" i="27"/>
  <c r="AA25" i="17"/>
  <c r="AB25" i="17" s="1"/>
  <c r="AS25" i="17"/>
  <c r="BE25" i="17"/>
  <c r="U25" i="17"/>
  <c r="V25" i="17" s="1"/>
  <c r="AG25" i="17"/>
  <c r="AH25" i="17" s="1"/>
  <c r="Q120" i="16"/>
  <c r="S120" i="34"/>
  <c r="Q38" i="16"/>
  <c r="S38" i="34"/>
  <c r="Q48" i="16"/>
  <c r="S48" i="34"/>
  <c r="Q54" i="16"/>
  <c r="S54" i="34"/>
  <c r="Q50" i="16"/>
  <c r="S50" i="34"/>
  <c r="Q40" i="16"/>
  <c r="S40" i="34"/>
  <c r="I120" i="30"/>
  <c r="I39" i="30"/>
  <c r="I39" i="24"/>
  <c r="I45" i="24"/>
  <c r="I120" i="38"/>
  <c r="I38" i="38"/>
  <c r="I48" i="38"/>
  <c r="I22" i="38"/>
  <c r="I23" i="38"/>
  <c r="I22" i="30"/>
  <c r="I48" i="26"/>
  <c r="E58" i="25"/>
  <c r="AD120" i="6" l="1"/>
  <c r="AJ46" i="18"/>
  <c r="R44" i="35"/>
  <c r="Q46" i="1"/>
  <c r="W46" i="1" s="1"/>
  <c r="X38" i="46"/>
  <c r="AD22" i="6"/>
  <c r="N22" i="35" s="1"/>
  <c r="W38" i="6"/>
  <c r="I46" i="30"/>
  <c r="U46" i="34"/>
  <c r="Y46" i="34"/>
  <c r="V46" i="34"/>
  <c r="AE23" i="46"/>
  <c r="AG39" i="40"/>
  <c r="I46" i="26"/>
  <c r="I46" i="25"/>
  <c r="AD23" i="6"/>
  <c r="N23" i="35" s="1"/>
  <c r="I46" i="38"/>
  <c r="I46" i="24"/>
  <c r="I46" i="27"/>
  <c r="H46" i="34"/>
  <c r="W46" i="34"/>
  <c r="Z46" i="34"/>
  <c r="I46" i="29"/>
  <c r="X46" i="34"/>
  <c r="AG46" i="18"/>
  <c r="W104" i="6"/>
  <c r="G104" i="35" s="1"/>
  <c r="Y44" i="40"/>
  <c r="AG22" i="40"/>
  <c r="X120" i="46"/>
  <c r="AG45" i="40"/>
  <c r="Y23" i="40"/>
  <c r="AG120" i="40"/>
  <c r="AE104" i="46"/>
  <c r="AE22" i="46"/>
  <c r="AG38" i="40"/>
  <c r="Q114" i="40"/>
  <c r="Y114" i="40" s="1"/>
  <c r="AT114" i="17"/>
  <c r="Q98" i="40"/>
  <c r="AG98" i="40" s="1"/>
  <c r="AT98" i="17"/>
  <c r="Q96" i="40"/>
  <c r="AG96" i="40" s="1"/>
  <c r="AT96" i="17"/>
  <c r="Q122" i="40"/>
  <c r="AG122" i="40" s="1"/>
  <c r="AT122" i="17"/>
  <c r="Q121" i="40"/>
  <c r="Y121" i="40" s="1"/>
  <c r="AT121" i="17"/>
  <c r="Q113" i="40"/>
  <c r="AG113" i="40" s="1"/>
  <c r="AT113" i="17"/>
  <c r="Q83" i="40"/>
  <c r="AG83" i="40" s="1"/>
  <c r="AT83" i="17"/>
  <c r="Q97" i="40"/>
  <c r="Y97" i="40" s="1"/>
  <c r="AT97" i="17"/>
  <c r="P102" i="32"/>
  <c r="W102" i="32" s="1"/>
  <c r="R102" i="35" s="1"/>
  <c r="P102" i="5"/>
  <c r="AH102" i="17"/>
  <c r="Q103" i="40"/>
  <c r="AG103" i="40" s="1"/>
  <c r="AT103" i="17"/>
  <c r="Y104" i="40"/>
  <c r="AB102" i="17"/>
  <c r="Q105" i="40"/>
  <c r="AG105" i="40" s="1"/>
  <c r="AT105" i="17"/>
  <c r="H102" i="34"/>
  <c r="V102" i="17"/>
  <c r="Q102" i="40"/>
  <c r="AG102" i="40" s="1"/>
  <c r="AT102" i="17"/>
  <c r="AI102" i="18"/>
  <c r="Q47" i="40"/>
  <c r="AG47" i="40" s="1"/>
  <c r="AT47" i="17"/>
  <c r="Q46" i="46"/>
  <c r="X46" i="46" s="1"/>
  <c r="AB46" i="17"/>
  <c r="R46" i="46" s="1"/>
  <c r="Y48" i="40"/>
  <c r="Q46" i="40"/>
  <c r="Y46" i="40" s="1"/>
  <c r="AT46" i="17"/>
  <c r="Q25" i="40"/>
  <c r="Y25" i="40" s="1"/>
  <c r="AT25" i="17"/>
  <c r="Q90" i="40"/>
  <c r="AG90" i="40" s="1"/>
  <c r="AT90" i="17"/>
  <c r="Q51" i="40"/>
  <c r="AG51" i="40" s="1"/>
  <c r="AT51" i="17"/>
  <c r="Q52" i="1"/>
  <c r="W52" i="1" s="1"/>
  <c r="V52" i="17"/>
  <c r="P52" i="5"/>
  <c r="W52" i="5" s="1"/>
  <c r="P52" i="35" s="1"/>
  <c r="AH52" i="17"/>
  <c r="Q52" i="40"/>
  <c r="Y52" i="40" s="1"/>
  <c r="AT52" i="17"/>
  <c r="P52" i="32"/>
  <c r="AD52" i="32" s="1"/>
  <c r="AJ52" i="18"/>
  <c r="P49" i="32"/>
  <c r="P43" i="32"/>
  <c r="Q54" i="40"/>
  <c r="Y54" i="40" s="1"/>
  <c r="AT54" i="17"/>
  <c r="Q43" i="40"/>
  <c r="Y43" i="40" s="1"/>
  <c r="AT43" i="17"/>
  <c r="I43" i="27"/>
  <c r="V43" i="17"/>
  <c r="AJ49" i="18"/>
  <c r="Q40" i="40"/>
  <c r="Y40" i="40" s="1"/>
  <c r="AT40" i="17"/>
  <c r="Q53" i="40"/>
  <c r="AG53" i="40" s="1"/>
  <c r="AT53" i="17"/>
  <c r="Z43" i="16"/>
  <c r="AB43" i="17"/>
  <c r="R43" i="46" s="1"/>
  <c r="Q49" i="46"/>
  <c r="X49" i="46" s="1"/>
  <c r="AB49" i="17"/>
  <c r="R49" i="46" s="1"/>
  <c r="AB52" i="17"/>
  <c r="R52" i="46" s="1"/>
  <c r="Q50" i="40"/>
  <c r="AG50" i="40" s="1"/>
  <c r="AT50" i="17"/>
  <c r="Q41" i="40"/>
  <c r="AG41" i="40" s="1"/>
  <c r="AT41" i="17"/>
  <c r="Q49" i="40"/>
  <c r="AG49" i="40" s="1"/>
  <c r="AT49" i="17"/>
  <c r="AJ43" i="18"/>
  <c r="AI43" i="18"/>
  <c r="AH43" i="17"/>
  <c r="P49" i="5"/>
  <c r="AD49" i="5" s="1"/>
  <c r="AH49" i="17"/>
  <c r="I49" i="27"/>
  <c r="V49" i="17"/>
  <c r="N120" i="35"/>
  <c r="O120" i="35"/>
  <c r="H38" i="35"/>
  <c r="H104" i="35"/>
  <c r="O23" i="35"/>
  <c r="N38" i="35"/>
  <c r="O38" i="35"/>
  <c r="G23" i="35"/>
  <c r="H23" i="35"/>
  <c r="O22" i="35"/>
  <c r="G120" i="35"/>
  <c r="H120" i="35"/>
  <c r="G22" i="35"/>
  <c r="H22" i="35"/>
  <c r="N104" i="35"/>
  <c r="O104" i="35"/>
  <c r="AJ102" i="18"/>
  <c r="Z49" i="34"/>
  <c r="I49" i="38"/>
  <c r="I49" i="26"/>
  <c r="H49" i="34"/>
  <c r="AH102" i="18"/>
  <c r="Q49" i="1"/>
  <c r="AC49" i="1" s="1"/>
  <c r="I102" i="21"/>
  <c r="Q102" i="46"/>
  <c r="AE102" i="46" s="1"/>
  <c r="P102" i="6"/>
  <c r="W102" i="6" s="1"/>
  <c r="Z102" i="16"/>
  <c r="I49" i="30"/>
  <c r="I49" i="29"/>
  <c r="U49" i="34"/>
  <c r="W49" i="34"/>
  <c r="X49" i="34"/>
  <c r="AG49" i="18"/>
  <c r="I49" i="24"/>
  <c r="V49" i="34"/>
  <c r="I49" i="25"/>
  <c r="Y49" i="34"/>
  <c r="V43" i="34"/>
  <c r="AI52" i="18"/>
  <c r="I52" i="25"/>
  <c r="I43" i="38"/>
  <c r="AH52" i="18"/>
  <c r="I43" i="25"/>
  <c r="Z102" i="34"/>
  <c r="Q13" i="1"/>
  <c r="Z13" i="34"/>
  <c r="V13" i="34"/>
  <c r="AG13" i="18"/>
  <c r="U13" i="34"/>
  <c r="X13" i="34"/>
  <c r="W13" i="34"/>
  <c r="H13" i="34"/>
  <c r="I13" i="38"/>
  <c r="Y13" i="34"/>
  <c r="R13" i="1"/>
  <c r="I13" i="30"/>
  <c r="I13" i="24"/>
  <c r="I13" i="29"/>
  <c r="I13" i="27"/>
  <c r="I13" i="26"/>
  <c r="I13" i="25"/>
  <c r="Q13" i="5"/>
  <c r="P13" i="5"/>
  <c r="AI13" i="18"/>
  <c r="BI13" i="17"/>
  <c r="BC13" i="17" s="1"/>
  <c r="AZ13" i="17" s="1"/>
  <c r="BA13" i="17" s="1"/>
  <c r="R13" i="40"/>
  <c r="Q13" i="40"/>
  <c r="Q13" i="32"/>
  <c r="AJ13" i="18"/>
  <c r="P13" i="32"/>
  <c r="AH13" i="18"/>
  <c r="P13" i="6"/>
  <c r="Q13" i="46"/>
  <c r="I13" i="21"/>
  <c r="Z13" i="16"/>
  <c r="Q11" i="5"/>
  <c r="P11" i="5"/>
  <c r="AI11" i="18"/>
  <c r="BI11" i="17"/>
  <c r="BC11" i="17" s="1"/>
  <c r="AZ11" i="17" s="1"/>
  <c r="BA11" i="17" s="1"/>
  <c r="R11" i="40"/>
  <c r="Q11" i="40"/>
  <c r="AH11" i="18"/>
  <c r="P11" i="6"/>
  <c r="Q11" i="46"/>
  <c r="Z11" i="16"/>
  <c r="I11" i="21"/>
  <c r="Q11" i="1"/>
  <c r="Z11" i="34"/>
  <c r="V11" i="34"/>
  <c r="AG11" i="18"/>
  <c r="Y11" i="34"/>
  <c r="U11" i="34"/>
  <c r="R11" i="1"/>
  <c r="X11" i="34"/>
  <c r="H11" i="34"/>
  <c r="I11" i="24"/>
  <c r="W11" i="34"/>
  <c r="I11" i="30"/>
  <c r="I11" i="38"/>
  <c r="I11" i="29"/>
  <c r="I11" i="27"/>
  <c r="I11" i="25"/>
  <c r="I11" i="26"/>
  <c r="Q11" i="32"/>
  <c r="AJ11" i="18"/>
  <c r="P11" i="32"/>
  <c r="Y43" i="34"/>
  <c r="Z43" i="34"/>
  <c r="I43" i="30"/>
  <c r="I102" i="25"/>
  <c r="I102" i="38"/>
  <c r="V102" i="34"/>
  <c r="Q52" i="46"/>
  <c r="AE52" i="46" s="1"/>
  <c r="H43" i="34"/>
  <c r="W43" i="34"/>
  <c r="Q43" i="1"/>
  <c r="W43" i="1" s="1"/>
  <c r="I52" i="26"/>
  <c r="Z52" i="34"/>
  <c r="I43" i="24"/>
  <c r="Z52" i="16"/>
  <c r="I102" i="30"/>
  <c r="I102" i="24"/>
  <c r="I102" i="29"/>
  <c r="X102" i="34"/>
  <c r="W102" i="34"/>
  <c r="I52" i="21"/>
  <c r="U43" i="34"/>
  <c r="I43" i="26"/>
  <c r="P52" i="6"/>
  <c r="AD52" i="6" s="1"/>
  <c r="I43" i="29"/>
  <c r="X43" i="34"/>
  <c r="AG43" i="18"/>
  <c r="I102" i="26"/>
  <c r="U102" i="34"/>
  <c r="Q102" i="1"/>
  <c r="W102" i="1" s="1"/>
  <c r="P43" i="6"/>
  <c r="W43" i="6" s="1"/>
  <c r="I52" i="24"/>
  <c r="V52" i="34"/>
  <c r="I102" i="27"/>
  <c r="Y102" i="34"/>
  <c r="AI49" i="18"/>
  <c r="P43" i="5"/>
  <c r="AD43" i="5" s="1"/>
  <c r="I49" i="21"/>
  <c r="I52" i="38"/>
  <c r="U52" i="34"/>
  <c r="W52" i="34"/>
  <c r="AG52" i="18"/>
  <c r="AK104" i="18"/>
  <c r="K104" i="19"/>
  <c r="AG113" i="18"/>
  <c r="Q113" i="1"/>
  <c r="W113" i="34"/>
  <c r="H113" i="34"/>
  <c r="Y113" i="34"/>
  <c r="U113" i="34"/>
  <c r="V113" i="34"/>
  <c r="Z113" i="34"/>
  <c r="X113" i="34"/>
  <c r="I113" i="29"/>
  <c r="I113" i="25"/>
  <c r="I113" i="38"/>
  <c r="I113" i="27"/>
  <c r="I113" i="26"/>
  <c r="I113" i="30"/>
  <c r="I113" i="24"/>
  <c r="AG114" i="18"/>
  <c r="Q114" i="1"/>
  <c r="Y114" i="34"/>
  <c r="U114" i="34"/>
  <c r="W114" i="34"/>
  <c r="H114" i="34"/>
  <c r="V114" i="34"/>
  <c r="Z114" i="34"/>
  <c r="X114" i="34"/>
  <c r="I114" i="26"/>
  <c r="I114" i="24"/>
  <c r="I114" i="25"/>
  <c r="I114" i="27"/>
  <c r="I114" i="38"/>
  <c r="I114" i="30"/>
  <c r="I114" i="29"/>
  <c r="AH105" i="18"/>
  <c r="Q105" i="46"/>
  <c r="P105" i="6"/>
  <c r="Z105" i="16"/>
  <c r="I105" i="21"/>
  <c r="AH97" i="18"/>
  <c r="Z97" i="16"/>
  <c r="P97" i="6"/>
  <c r="Q97" i="46"/>
  <c r="I97" i="21"/>
  <c r="AJ98" i="18"/>
  <c r="P98" i="32"/>
  <c r="AH96" i="18"/>
  <c r="Z96" i="16"/>
  <c r="Q96" i="46"/>
  <c r="P96" i="6"/>
  <c r="I96" i="21"/>
  <c r="BI96" i="17"/>
  <c r="BC96" i="17" s="1"/>
  <c r="AZ96" i="17" s="1"/>
  <c r="BA96" i="17" s="1"/>
  <c r="AD104" i="5"/>
  <c r="W104" i="5"/>
  <c r="P104" i="35" s="1"/>
  <c r="AJ113" i="18"/>
  <c r="P113" i="32"/>
  <c r="BI113" i="17"/>
  <c r="BC113" i="17" s="1"/>
  <c r="AZ113" i="17" s="1"/>
  <c r="BA113" i="17" s="1"/>
  <c r="AI114" i="18"/>
  <c r="P114" i="5"/>
  <c r="AJ114" i="18"/>
  <c r="P114" i="32"/>
  <c r="AI105" i="18"/>
  <c r="P105" i="5"/>
  <c r="AJ122" i="18"/>
  <c r="P122" i="32"/>
  <c r="AI122" i="18"/>
  <c r="P122" i="5"/>
  <c r="BI97" i="17"/>
  <c r="BC97" i="17" s="1"/>
  <c r="AZ97" i="17" s="1"/>
  <c r="BA97" i="17" s="1"/>
  <c r="BI98" i="17"/>
  <c r="BC98" i="17" s="1"/>
  <c r="AZ98" i="17" s="1"/>
  <c r="BA98" i="17" s="1"/>
  <c r="AG96" i="18"/>
  <c r="Q96" i="1"/>
  <c r="W96" i="1" s="1"/>
  <c r="Y96" i="34"/>
  <c r="U96" i="34"/>
  <c r="W96" i="34"/>
  <c r="V96" i="34"/>
  <c r="Z96" i="34"/>
  <c r="X96" i="34"/>
  <c r="H96" i="34"/>
  <c r="I96" i="29"/>
  <c r="I96" i="24"/>
  <c r="I96" i="26"/>
  <c r="I96" i="30"/>
  <c r="I96" i="38"/>
  <c r="I96" i="25"/>
  <c r="I96" i="27"/>
  <c r="AK102" i="18"/>
  <c r="K102" i="19"/>
  <c r="AI103" i="18"/>
  <c r="P103" i="5"/>
  <c r="W104" i="32"/>
  <c r="R104" i="35" s="1"/>
  <c r="AD104" i="32"/>
  <c r="AJ121" i="18"/>
  <c r="P121" i="32"/>
  <c r="AI113" i="18"/>
  <c r="P113" i="5"/>
  <c r="AH114" i="18"/>
  <c r="Z114" i="16"/>
  <c r="P114" i="6"/>
  <c r="Q114" i="46"/>
  <c r="I114" i="21"/>
  <c r="AC104" i="1"/>
  <c r="W104" i="1"/>
  <c r="AJ105" i="18"/>
  <c r="P105" i="32"/>
  <c r="BI105" i="17"/>
  <c r="BC105" i="17" s="1"/>
  <c r="AZ105" i="17" s="1"/>
  <c r="BA105" i="17" s="1"/>
  <c r="AG122" i="18"/>
  <c r="Q122" i="1"/>
  <c r="W122" i="34"/>
  <c r="H122" i="34"/>
  <c r="Y122" i="34"/>
  <c r="U122" i="34"/>
  <c r="V122" i="34"/>
  <c r="Z122" i="34"/>
  <c r="X122" i="34"/>
  <c r="I122" i="24"/>
  <c r="I122" i="25"/>
  <c r="I122" i="38"/>
  <c r="I122" i="29"/>
  <c r="I122" i="27"/>
  <c r="I122" i="26"/>
  <c r="I122" i="30"/>
  <c r="AI97" i="18"/>
  <c r="P97" i="5"/>
  <c r="AJ97" i="18"/>
  <c r="P97" i="32"/>
  <c r="AI98" i="18"/>
  <c r="P98" i="5"/>
  <c r="AH98" i="18"/>
  <c r="Z98" i="16"/>
  <c r="Q98" i="46"/>
  <c r="P98" i="6"/>
  <c r="I98" i="21"/>
  <c r="AG103" i="18"/>
  <c r="Q103" i="1"/>
  <c r="Y103" i="34"/>
  <c r="U103" i="34"/>
  <c r="Z103" i="34"/>
  <c r="X103" i="34"/>
  <c r="H103" i="34"/>
  <c r="W103" i="34"/>
  <c r="V103" i="34"/>
  <c r="I103" i="38"/>
  <c r="I103" i="27"/>
  <c r="I103" i="25"/>
  <c r="I103" i="24"/>
  <c r="I103" i="29"/>
  <c r="I103" i="26"/>
  <c r="I103" i="30"/>
  <c r="AG121" i="18"/>
  <c r="Q121" i="1"/>
  <c r="Y121" i="34"/>
  <c r="U121" i="34"/>
  <c r="W121" i="34"/>
  <c r="H121" i="34"/>
  <c r="X121" i="34"/>
  <c r="V121" i="34"/>
  <c r="Z121" i="34"/>
  <c r="I121" i="30"/>
  <c r="I121" i="27"/>
  <c r="I121" i="26"/>
  <c r="I121" i="24"/>
  <c r="I121" i="29"/>
  <c r="I121" i="25"/>
  <c r="I121" i="38"/>
  <c r="AH103" i="18"/>
  <c r="Q103" i="46"/>
  <c r="P103" i="6"/>
  <c r="Z103" i="16"/>
  <c r="I103" i="21"/>
  <c r="BI121" i="17"/>
  <c r="BC121" i="17" s="1"/>
  <c r="AZ121" i="17" s="1"/>
  <c r="BA121" i="17" s="1"/>
  <c r="AH113" i="18"/>
  <c r="Q113" i="46"/>
  <c r="P113" i="6"/>
  <c r="Z113" i="16"/>
  <c r="I113" i="21"/>
  <c r="BI114" i="17"/>
  <c r="BC114" i="17" s="1"/>
  <c r="AZ114" i="17" s="1"/>
  <c r="BA114" i="17" s="1"/>
  <c r="AG105" i="18"/>
  <c r="Q105" i="1"/>
  <c r="Y105" i="34"/>
  <c r="U105" i="34"/>
  <c r="X105" i="34"/>
  <c r="W105" i="34"/>
  <c r="H105" i="34"/>
  <c r="Z105" i="34"/>
  <c r="V105" i="34"/>
  <c r="I105" i="27"/>
  <c r="I105" i="25"/>
  <c r="I105" i="24"/>
  <c r="I105" i="29"/>
  <c r="I105" i="26"/>
  <c r="I105" i="30"/>
  <c r="I105" i="38"/>
  <c r="AH122" i="18"/>
  <c r="Z122" i="16"/>
  <c r="Q122" i="46"/>
  <c r="P122" i="6"/>
  <c r="I122" i="21"/>
  <c r="BI122" i="17"/>
  <c r="BC122" i="17" s="1"/>
  <c r="AZ122" i="17" s="1"/>
  <c r="BA122" i="17" s="1"/>
  <c r="AG97" i="18"/>
  <c r="Q97" i="1"/>
  <c r="W97" i="1" s="1"/>
  <c r="W97" i="34"/>
  <c r="H97" i="34"/>
  <c r="Y97" i="34"/>
  <c r="X97" i="34"/>
  <c r="V97" i="34"/>
  <c r="Z97" i="34"/>
  <c r="U97" i="34"/>
  <c r="I97" i="29"/>
  <c r="I97" i="30"/>
  <c r="I97" i="24"/>
  <c r="I97" i="27"/>
  <c r="I97" i="26"/>
  <c r="I97" i="38"/>
  <c r="I97" i="25"/>
  <c r="AG98" i="18"/>
  <c r="Q98" i="1"/>
  <c r="W98" i="1" s="1"/>
  <c r="W98" i="34"/>
  <c r="H98" i="34"/>
  <c r="X98" i="34"/>
  <c r="V98" i="34"/>
  <c r="Z98" i="34"/>
  <c r="U98" i="34"/>
  <c r="Y98" i="34"/>
  <c r="I98" i="27"/>
  <c r="I98" i="38"/>
  <c r="I98" i="30"/>
  <c r="I98" i="24"/>
  <c r="I98" i="29"/>
  <c r="I98" i="26"/>
  <c r="I98" i="25"/>
  <c r="AJ96" i="18"/>
  <c r="P96" i="32"/>
  <c r="AI96" i="18"/>
  <c r="P96" i="5"/>
  <c r="AJ103" i="18"/>
  <c r="P103" i="32"/>
  <c r="BI103" i="17"/>
  <c r="BC103" i="17" s="1"/>
  <c r="AZ103" i="17" s="1"/>
  <c r="BA103" i="17" s="1"/>
  <c r="AI121" i="18"/>
  <c r="P121" i="5"/>
  <c r="AH121" i="18"/>
  <c r="Z121" i="16"/>
  <c r="P121" i="6"/>
  <c r="Q121" i="46"/>
  <c r="I121" i="21"/>
  <c r="I52" i="29"/>
  <c r="X52" i="34"/>
  <c r="P46" i="32"/>
  <c r="W46" i="32" s="1"/>
  <c r="R46" i="35" s="1"/>
  <c r="I46" i="21"/>
  <c r="I52" i="27"/>
  <c r="I52" i="30"/>
  <c r="H52" i="34"/>
  <c r="Y52" i="34"/>
  <c r="I43" i="21"/>
  <c r="Z49" i="16"/>
  <c r="P49" i="6"/>
  <c r="W49" i="6" s="1"/>
  <c r="AH43" i="18"/>
  <c r="AH49" i="18"/>
  <c r="Q43" i="46"/>
  <c r="AE43" i="46" s="1"/>
  <c r="P46" i="6"/>
  <c r="W46" i="6" s="1"/>
  <c r="AH46" i="18"/>
  <c r="Z46" i="16"/>
  <c r="AI46" i="18"/>
  <c r="P46" i="5"/>
  <c r="AK44" i="18"/>
  <c r="K44" i="19"/>
  <c r="AK23" i="18"/>
  <c r="K23" i="19"/>
  <c r="AK46" i="18"/>
  <c r="K46" i="19"/>
  <c r="AK38" i="18"/>
  <c r="K38" i="19"/>
  <c r="AK120" i="18"/>
  <c r="K120" i="19"/>
  <c r="AI25" i="18"/>
  <c r="P25" i="5"/>
  <c r="AG90" i="18"/>
  <c r="Q90" i="1"/>
  <c r="Z90" i="34"/>
  <c r="V90" i="34"/>
  <c r="X90" i="34"/>
  <c r="U90" i="34"/>
  <c r="H90" i="34"/>
  <c r="I90" i="25"/>
  <c r="I90" i="29"/>
  <c r="Y90" i="34"/>
  <c r="W90" i="34"/>
  <c r="I90" i="24"/>
  <c r="I90" i="26"/>
  <c r="I90" i="38"/>
  <c r="I90" i="30"/>
  <c r="I90" i="27"/>
  <c r="BI51" i="17"/>
  <c r="BC51" i="17" s="1"/>
  <c r="AZ51" i="17" s="1"/>
  <c r="BA51" i="17" s="1"/>
  <c r="AD120" i="5"/>
  <c r="W120" i="5"/>
  <c r="P120" i="35" s="1"/>
  <c r="AG54" i="18"/>
  <c r="Q54" i="1"/>
  <c r="X54" i="34"/>
  <c r="Z54" i="34"/>
  <c r="V54" i="34"/>
  <c r="U54" i="34"/>
  <c r="I54" i="26"/>
  <c r="I54" i="27"/>
  <c r="Y54" i="34"/>
  <c r="H54" i="34"/>
  <c r="I54" i="30"/>
  <c r="W54" i="34"/>
  <c r="I54" i="38"/>
  <c r="I54" i="24"/>
  <c r="I54" i="29"/>
  <c r="I54" i="25"/>
  <c r="AG41" i="18"/>
  <c r="Q41" i="1"/>
  <c r="X41" i="34"/>
  <c r="Z41" i="34"/>
  <c r="V41" i="34"/>
  <c r="Y41" i="34"/>
  <c r="H41" i="34"/>
  <c r="I41" i="30"/>
  <c r="W41" i="34"/>
  <c r="U41" i="34"/>
  <c r="I41" i="38"/>
  <c r="I41" i="27"/>
  <c r="I41" i="26"/>
  <c r="I41" i="24"/>
  <c r="I41" i="29"/>
  <c r="I41" i="25"/>
  <c r="AD48" i="32"/>
  <c r="W48" i="32"/>
  <c r="R48" i="35" s="1"/>
  <c r="W44" i="5"/>
  <c r="AD44" i="5"/>
  <c r="AG25" i="18"/>
  <c r="Q25" i="1"/>
  <c r="Z25" i="34"/>
  <c r="V25" i="34"/>
  <c r="X25" i="34"/>
  <c r="W25" i="34"/>
  <c r="U25" i="34"/>
  <c r="I25" i="25"/>
  <c r="I25" i="29"/>
  <c r="H25" i="34"/>
  <c r="Y25" i="34"/>
  <c r="I25" i="38"/>
  <c r="I25" i="30"/>
  <c r="I25" i="24"/>
  <c r="I25" i="27"/>
  <c r="I25" i="26"/>
  <c r="AH25" i="18"/>
  <c r="P25" i="6"/>
  <c r="Q25" i="46"/>
  <c r="I25" i="21"/>
  <c r="Z25" i="16"/>
  <c r="AC48" i="1"/>
  <c r="W48" i="1"/>
  <c r="BI90" i="17"/>
  <c r="BC90" i="17" s="1"/>
  <c r="AZ90" i="17" s="1"/>
  <c r="BA90" i="17" s="1"/>
  <c r="W39" i="5"/>
  <c r="P39" i="35" s="1"/>
  <c r="AD39" i="5"/>
  <c r="AK49" i="18"/>
  <c r="K49" i="19"/>
  <c r="AC120" i="1"/>
  <c r="W120" i="1"/>
  <c r="BI25" i="17"/>
  <c r="BC25" i="17" s="1"/>
  <c r="AZ25" i="17" s="1"/>
  <c r="BA25" i="17" s="1"/>
  <c r="X44" i="46"/>
  <c r="AE44" i="46"/>
  <c r="AI51" i="18"/>
  <c r="P51" i="5"/>
  <c r="AJ51" i="18"/>
  <c r="P51" i="32"/>
  <c r="AG83" i="18"/>
  <c r="Q83" i="1"/>
  <c r="Z83" i="34"/>
  <c r="V83" i="34"/>
  <c r="X83" i="34"/>
  <c r="Y83" i="34"/>
  <c r="W83" i="34"/>
  <c r="I83" i="25"/>
  <c r="I83" i="29"/>
  <c r="U83" i="34"/>
  <c r="H83" i="34"/>
  <c r="I83" i="27"/>
  <c r="I83" i="38"/>
  <c r="I83" i="26"/>
  <c r="I83" i="24"/>
  <c r="I83" i="30"/>
  <c r="AJ83" i="18"/>
  <c r="P83" i="32"/>
  <c r="AD48" i="5"/>
  <c r="W48" i="5"/>
  <c r="P48" i="35" s="1"/>
  <c r="AD48" i="6"/>
  <c r="W48" i="6"/>
  <c r="AC45" i="1"/>
  <c r="W45" i="1"/>
  <c r="AK39" i="18"/>
  <c r="K39" i="19"/>
  <c r="X39" i="46"/>
  <c r="AE39" i="46"/>
  <c r="AD38" i="32"/>
  <c r="W38" i="32"/>
  <c r="AJ40" i="18"/>
  <c r="P40" i="32"/>
  <c r="AG50" i="18"/>
  <c r="Q50" i="1"/>
  <c r="W50" i="34"/>
  <c r="H50" i="34"/>
  <c r="Z50" i="34"/>
  <c r="V50" i="34"/>
  <c r="Y50" i="34"/>
  <c r="U50" i="34"/>
  <c r="X50" i="34"/>
  <c r="I50" i="38"/>
  <c r="I50" i="27"/>
  <c r="I50" i="26"/>
  <c r="I50" i="24"/>
  <c r="I50" i="29"/>
  <c r="I50" i="25"/>
  <c r="I50" i="30"/>
  <c r="AJ54" i="18"/>
  <c r="P54" i="32"/>
  <c r="AC23" i="1"/>
  <c r="W23" i="1"/>
  <c r="AC44" i="1"/>
  <c r="W44" i="1"/>
  <c r="AG53" i="18"/>
  <c r="Q53" i="1"/>
  <c r="W53" i="34"/>
  <c r="H53" i="34"/>
  <c r="Z53" i="34"/>
  <c r="V53" i="34"/>
  <c r="Y53" i="34"/>
  <c r="U53" i="34"/>
  <c r="I53" i="26"/>
  <c r="I53" i="27"/>
  <c r="X53" i="34"/>
  <c r="I53" i="38"/>
  <c r="I53" i="30"/>
  <c r="I53" i="24"/>
  <c r="I53" i="29"/>
  <c r="I53" i="25"/>
  <c r="AJ53" i="18"/>
  <c r="P53" i="32"/>
  <c r="AI41" i="18"/>
  <c r="P41" i="5"/>
  <c r="AC22" i="1"/>
  <c r="W22" i="1"/>
  <c r="AK45" i="18"/>
  <c r="K45" i="19"/>
  <c r="AE45" i="46"/>
  <c r="X45" i="46"/>
  <c r="AI47" i="18"/>
  <c r="P47" i="5"/>
  <c r="AC38" i="1"/>
  <c r="W38" i="1"/>
  <c r="AI90" i="18"/>
  <c r="P90" i="5"/>
  <c r="AH90" i="18"/>
  <c r="Q90" i="46"/>
  <c r="P90" i="6"/>
  <c r="I90" i="21"/>
  <c r="Z90" i="16"/>
  <c r="AD44" i="6"/>
  <c r="W44" i="6"/>
  <c r="AG51" i="18"/>
  <c r="Q51" i="1"/>
  <c r="Z51" i="34"/>
  <c r="V51" i="34"/>
  <c r="X51" i="34"/>
  <c r="H51" i="34"/>
  <c r="Y51" i="34"/>
  <c r="I51" i="25"/>
  <c r="I51" i="29"/>
  <c r="W51" i="34"/>
  <c r="U51" i="34"/>
  <c r="I51" i="27"/>
  <c r="I51" i="26"/>
  <c r="I51" i="30"/>
  <c r="I51" i="38"/>
  <c r="I51" i="24"/>
  <c r="AH51" i="18"/>
  <c r="P51" i="6"/>
  <c r="Q51" i="46"/>
  <c r="I51" i="21"/>
  <c r="Z51" i="16"/>
  <c r="BI83" i="17"/>
  <c r="BC83" i="17" s="1"/>
  <c r="AZ83" i="17" s="1"/>
  <c r="BA83" i="17" s="1"/>
  <c r="AE48" i="46"/>
  <c r="X48" i="46"/>
  <c r="BI40" i="17"/>
  <c r="BC40" i="17" s="1"/>
  <c r="AZ40" i="17" s="1"/>
  <c r="BA40" i="17" s="1"/>
  <c r="AH40" i="18"/>
  <c r="Q40" i="46"/>
  <c r="P40" i="6"/>
  <c r="I40" i="21"/>
  <c r="Z40" i="16"/>
  <c r="AI50" i="18"/>
  <c r="P50" i="5"/>
  <c r="BI54" i="17"/>
  <c r="BC54" i="17" s="1"/>
  <c r="AZ54" i="17" s="1"/>
  <c r="BA54" i="17" s="1"/>
  <c r="AH54" i="18"/>
  <c r="Q54" i="46"/>
  <c r="P54" i="6"/>
  <c r="I54" i="21"/>
  <c r="Z54" i="16"/>
  <c r="W45" i="5"/>
  <c r="P45" i="35" s="1"/>
  <c r="AD45" i="5"/>
  <c r="AD120" i="32"/>
  <c r="W120" i="32"/>
  <c r="R120" i="35" s="1"/>
  <c r="BI53" i="17"/>
  <c r="BC53" i="17" s="1"/>
  <c r="AZ53" i="17" s="1"/>
  <c r="BA53" i="17" s="1"/>
  <c r="AH41" i="18"/>
  <c r="Q41" i="46"/>
  <c r="P41" i="6"/>
  <c r="I41" i="21"/>
  <c r="Z41" i="16"/>
  <c r="AD23" i="32"/>
  <c r="W23" i="32"/>
  <c r="R23" i="35" s="1"/>
  <c r="AC39" i="1"/>
  <c r="W39" i="1"/>
  <c r="AJ47" i="18"/>
  <c r="P47" i="32"/>
  <c r="BI47" i="17"/>
  <c r="BC47" i="17" s="1"/>
  <c r="AZ47" i="17" s="1"/>
  <c r="BA47" i="17" s="1"/>
  <c r="AD22" i="5"/>
  <c r="W22" i="5"/>
  <c r="P22" i="35" s="1"/>
  <c r="AJ25" i="18"/>
  <c r="P25" i="32"/>
  <c r="AJ90" i="18"/>
  <c r="P90" i="32"/>
  <c r="AD38" i="5"/>
  <c r="W38" i="5"/>
  <c r="AK22" i="18"/>
  <c r="K22" i="19"/>
  <c r="AK52" i="18"/>
  <c r="K52" i="19"/>
  <c r="AG40" i="18"/>
  <c r="Q40" i="1"/>
  <c r="W40" i="34"/>
  <c r="H40" i="34"/>
  <c r="Z40" i="34"/>
  <c r="V40" i="34"/>
  <c r="I40" i="26"/>
  <c r="I40" i="27"/>
  <c r="Y40" i="34"/>
  <c r="U40" i="34"/>
  <c r="I40" i="30"/>
  <c r="X40" i="34"/>
  <c r="I40" i="38"/>
  <c r="I40" i="24"/>
  <c r="I40" i="29"/>
  <c r="I40" i="25"/>
  <c r="AJ50" i="18"/>
  <c r="P50" i="32"/>
  <c r="AK48" i="18"/>
  <c r="K48" i="19"/>
  <c r="AI53" i="18"/>
  <c r="P53" i="5"/>
  <c r="AJ41" i="18"/>
  <c r="P41" i="32"/>
  <c r="AH47" i="18"/>
  <c r="Q47" i="46"/>
  <c r="P47" i="6"/>
  <c r="I47" i="21"/>
  <c r="Z47" i="16"/>
  <c r="AI83" i="18"/>
  <c r="P83" i="5"/>
  <c r="AH83" i="18"/>
  <c r="P83" i="6"/>
  <c r="Q83" i="46"/>
  <c r="I83" i="21"/>
  <c r="Z83" i="16"/>
  <c r="AD39" i="6"/>
  <c r="W39" i="6"/>
  <c r="AI40" i="18"/>
  <c r="P40" i="5"/>
  <c r="BI50" i="17"/>
  <c r="BC50" i="17" s="1"/>
  <c r="AZ50" i="17" s="1"/>
  <c r="BA50" i="17" s="1"/>
  <c r="AH50" i="18"/>
  <c r="Q50" i="46"/>
  <c r="P50" i="6"/>
  <c r="I50" i="21"/>
  <c r="Z50" i="16"/>
  <c r="AI54" i="18"/>
  <c r="P54" i="5"/>
  <c r="AK43" i="18"/>
  <c r="K43" i="19"/>
  <c r="Q53" i="46"/>
  <c r="P53" i="6"/>
  <c r="I53" i="21"/>
  <c r="Z53" i="16"/>
  <c r="AH53" i="18"/>
  <c r="BI41" i="17"/>
  <c r="BC41" i="17" s="1"/>
  <c r="AZ41" i="17" s="1"/>
  <c r="BA41" i="17" s="1"/>
  <c r="AD23" i="5"/>
  <c r="W23" i="5"/>
  <c r="P23" i="35" s="1"/>
  <c r="AD45" i="6"/>
  <c r="W45" i="6"/>
  <c r="AG47" i="18"/>
  <c r="Q47" i="1"/>
  <c r="X47" i="34"/>
  <c r="Z47" i="34"/>
  <c r="V47" i="34"/>
  <c r="W47" i="34"/>
  <c r="U47" i="34"/>
  <c r="I47" i="26"/>
  <c r="I47" i="27"/>
  <c r="Y47" i="34"/>
  <c r="H47" i="34"/>
  <c r="I47" i="38"/>
  <c r="I47" i="30"/>
  <c r="I47" i="24"/>
  <c r="I47" i="29"/>
  <c r="I47" i="25"/>
  <c r="AD22" i="32"/>
  <c r="W22" i="32"/>
  <c r="R22" i="35" s="1"/>
  <c r="AQ108" i="18"/>
  <c r="AV108" i="18" s="1"/>
  <c r="AW108" i="18" s="1"/>
  <c r="AF108" i="18"/>
  <c r="AD108" i="18"/>
  <c r="AC108" i="18"/>
  <c r="AB108" i="18"/>
  <c r="Y108" i="18"/>
  <c r="V108" i="18"/>
  <c r="S108" i="18"/>
  <c r="P108" i="18"/>
  <c r="M108" i="18"/>
  <c r="I108" i="18"/>
  <c r="F108" i="18"/>
  <c r="C108" i="18"/>
  <c r="B108" i="18"/>
  <c r="A108" i="18"/>
  <c r="C108" i="36"/>
  <c r="B108" i="36"/>
  <c r="A108" i="36"/>
  <c r="E108" i="47"/>
  <c r="C108" i="47"/>
  <c r="B108" i="47"/>
  <c r="A108" i="47"/>
  <c r="U108" i="35"/>
  <c r="J108" i="35"/>
  <c r="C108" i="35"/>
  <c r="B108" i="35"/>
  <c r="A108" i="35"/>
  <c r="BQ108" i="17"/>
  <c r="BG108" i="17"/>
  <c r="L108" i="17"/>
  <c r="M108" i="17" s="1"/>
  <c r="F108" i="17"/>
  <c r="E108" i="31" s="1"/>
  <c r="C108" i="17"/>
  <c r="B108" i="17"/>
  <c r="A108" i="17"/>
  <c r="G108" i="18"/>
  <c r="C108" i="31"/>
  <c r="B108" i="31"/>
  <c r="A108" i="31"/>
  <c r="N108" i="1"/>
  <c r="J108" i="18"/>
  <c r="D108" i="1"/>
  <c r="D108" i="47" s="1"/>
  <c r="C108" i="1"/>
  <c r="B108" i="1"/>
  <c r="A108" i="1"/>
  <c r="C108" i="46"/>
  <c r="B108" i="46"/>
  <c r="A108" i="46"/>
  <c r="N108" i="18"/>
  <c r="C108" i="6"/>
  <c r="B108" i="6"/>
  <c r="A108" i="6"/>
  <c r="Q108" i="18"/>
  <c r="C108" i="33"/>
  <c r="B108" i="33"/>
  <c r="A108" i="33"/>
  <c r="T108" i="18"/>
  <c r="C108" i="5"/>
  <c r="B108" i="5"/>
  <c r="A108" i="5"/>
  <c r="W108" i="18"/>
  <c r="C108" i="32"/>
  <c r="B108" i="32"/>
  <c r="A108" i="32"/>
  <c r="Z108" i="18"/>
  <c r="C108" i="40"/>
  <c r="B108" i="40"/>
  <c r="A108" i="40"/>
  <c r="C108" i="19"/>
  <c r="B108" i="19"/>
  <c r="A108" i="19"/>
  <c r="T108" i="34"/>
  <c r="H108" i="16"/>
  <c r="G108" i="16"/>
  <c r="C108" i="16"/>
  <c r="B108" i="16"/>
  <c r="A108" i="16"/>
  <c r="C108" i="42"/>
  <c r="B108" i="42"/>
  <c r="A108" i="42"/>
  <c r="F108" i="43"/>
  <c r="D108" i="43"/>
  <c r="C108" i="43"/>
  <c r="B108" i="43"/>
  <c r="A108" i="43"/>
  <c r="G108" i="25"/>
  <c r="E108" i="43" s="1"/>
  <c r="E108" i="25"/>
  <c r="C108" i="25"/>
  <c r="B108" i="25"/>
  <c r="A108" i="25"/>
  <c r="F108" i="42"/>
  <c r="AB108" i="34" s="1"/>
  <c r="C108" i="30"/>
  <c r="B108" i="30"/>
  <c r="A108" i="30"/>
  <c r="G108" i="29"/>
  <c r="G108" i="43" s="1"/>
  <c r="E108" i="29"/>
  <c r="C108" i="29"/>
  <c r="B108" i="29"/>
  <c r="A108" i="29"/>
  <c r="G108" i="21"/>
  <c r="H108" i="43" s="1"/>
  <c r="H108" i="42"/>
  <c r="C108" i="21"/>
  <c r="B108" i="21"/>
  <c r="A108" i="21"/>
  <c r="G108" i="26"/>
  <c r="I108" i="43" s="1"/>
  <c r="E108" i="26"/>
  <c r="C108" i="26"/>
  <c r="B108" i="26"/>
  <c r="A108" i="26"/>
  <c r="G108" i="24"/>
  <c r="J108" i="43" s="1"/>
  <c r="E108" i="24"/>
  <c r="C108" i="24"/>
  <c r="B108" i="24"/>
  <c r="A108" i="24"/>
  <c r="G108" i="27"/>
  <c r="K108" i="43" s="1"/>
  <c r="E108" i="27"/>
  <c r="C108" i="27"/>
  <c r="B108" i="27"/>
  <c r="A108" i="27"/>
  <c r="G108" i="38"/>
  <c r="L108" i="43" s="1"/>
  <c r="L108" i="42"/>
  <c r="AH108" i="34" s="1"/>
  <c r="E108" i="38"/>
  <c r="C108" i="38"/>
  <c r="B108" i="38"/>
  <c r="A108" i="38"/>
  <c r="AQ108" i="34"/>
  <c r="AP108" i="34"/>
  <c r="AO108" i="34"/>
  <c r="AN108" i="34"/>
  <c r="AM108" i="34"/>
  <c r="AL108" i="34"/>
  <c r="AK108" i="34"/>
  <c r="AJ108" i="34"/>
  <c r="AI108" i="34"/>
  <c r="AD108" i="34"/>
  <c r="S108" i="34"/>
  <c r="R108" i="34"/>
  <c r="Q108" i="34"/>
  <c r="P108" i="34"/>
  <c r="O108" i="34"/>
  <c r="N108" i="34"/>
  <c r="M108" i="34"/>
  <c r="L108" i="34"/>
  <c r="J108" i="34"/>
  <c r="I108" i="34"/>
  <c r="AQ59" i="18"/>
  <c r="AV59" i="18" s="1"/>
  <c r="AW59" i="18" s="1"/>
  <c r="AF59" i="18"/>
  <c r="AD59" i="18"/>
  <c r="AC59" i="18"/>
  <c r="AB59" i="18"/>
  <c r="Y59" i="18"/>
  <c r="V59" i="18"/>
  <c r="S59" i="18"/>
  <c r="P59" i="18"/>
  <c r="M59" i="18"/>
  <c r="I59" i="18"/>
  <c r="E59" i="36" s="1"/>
  <c r="F59" i="18"/>
  <c r="C59" i="18"/>
  <c r="B59" i="18"/>
  <c r="A59" i="18"/>
  <c r="C59" i="36"/>
  <c r="B59" i="36"/>
  <c r="A59" i="36"/>
  <c r="E59" i="47"/>
  <c r="C59" i="47"/>
  <c r="B59" i="47"/>
  <c r="A59" i="47"/>
  <c r="U59" i="35"/>
  <c r="J59" i="35"/>
  <c r="C59" i="35"/>
  <c r="B59" i="35"/>
  <c r="A59" i="35"/>
  <c r="BQ59" i="17"/>
  <c r="BG59" i="17"/>
  <c r="L59" i="17"/>
  <c r="M59" i="17" s="1"/>
  <c r="F59" i="17"/>
  <c r="E59" i="31" s="1"/>
  <c r="C59" i="17"/>
  <c r="B59" i="17"/>
  <c r="A59" i="17"/>
  <c r="G59" i="18"/>
  <c r="F59" i="31"/>
  <c r="C59" i="31"/>
  <c r="B59" i="31"/>
  <c r="A59" i="31"/>
  <c r="N59" i="1"/>
  <c r="J59" i="18"/>
  <c r="D59" i="1"/>
  <c r="D59" i="47" s="1"/>
  <c r="C59" i="1"/>
  <c r="B59" i="1"/>
  <c r="A59" i="1"/>
  <c r="K59" i="34"/>
  <c r="C59" i="46"/>
  <c r="B59" i="46"/>
  <c r="A59" i="46"/>
  <c r="N59" i="18"/>
  <c r="C59" i="6"/>
  <c r="B59" i="6"/>
  <c r="A59" i="6"/>
  <c r="Q59" i="18"/>
  <c r="C59" i="33"/>
  <c r="B59" i="33"/>
  <c r="A59" i="33"/>
  <c r="T59" i="18"/>
  <c r="C59" i="5"/>
  <c r="B59" i="5"/>
  <c r="A59" i="5"/>
  <c r="W59" i="18"/>
  <c r="C59" i="32"/>
  <c r="B59" i="32"/>
  <c r="A59" i="32"/>
  <c r="Z59" i="18"/>
  <c r="C59" i="40"/>
  <c r="B59" i="40"/>
  <c r="A59" i="40"/>
  <c r="C59" i="19"/>
  <c r="B59" i="19"/>
  <c r="A59" i="19"/>
  <c r="H59" i="16"/>
  <c r="G59" i="16"/>
  <c r="C59" i="16"/>
  <c r="B59" i="16"/>
  <c r="A59" i="16"/>
  <c r="C59" i="42"/>
  <c r="B59" i="42"/>
  <c r="A59" i="42"/>
  <c r="D59" i="43"/>
  <c r="C59" i="43"/>
  <c r="B59" i="43"/>
  <c r="A59" i="43"/>
  <c r="G59" i="25"/>
  <c r="E59" i="43" s="1"/>
  <c r="E59" i="25"/>
  <c r="C59" i="25"/>
  <c r="B59" i="25"/>
  <c r="A59" i="25"/>
  <c r="F59" i="43"/>
  <c r="F59" i="42"/>
  <c r="AB59" i="34" s="1"/>
  <c r="C59" i="30"/>
  <c r="B59" i="30"/>
  <c r="A59" i="30"/>
  <c r="G59" i="29"/>
  <c r="G59" i="43" s="1"/>
  <c r="E59" i="29"/>
  <c r="C59" i="29"/>
  <c r="B59" i="29"/>
  <c r="A59" i="29"/>
  <c r="G59" i="21"/>
  <c r="H59" i="43" s="1"/>
  <c r="AD59" i="34"/>
  <c r="C59" i="21"/>
  <c r="B59" i="21"/>
  <c r="A59" i="21"/>
  <c r="G59" i="26"/>
  <c r="I59" i="43" s="1"/>
  <c r="E59" i="26"/>
  <c r="C59" i="26"/>
  <c r="B59" i="26"/>
  <c r="A59" i="26"/>
  <c r="G59" i="24"/>
  <c r="J59" i="43" s="1"/>
  <c r="E59" i="24"/>
  <c r="J59" i="42" s="1"/>
  <c r="AF59" i="34" s="1"/>
  <c r="C59" i="24"/>
  <c r="B59" i="24"/>
  <c r="A59" i="24"/>
  <c r="G59" i="27"/>
  <c r="K59" i="43" s="1"/>
  <c r="E59" i="27"/>
  <c r="C59" i="27"/>
  <c r="B59" i="27"/>
  <c r="A59" i="27"/>
  <c r="G59" i="38"/>
  <c r="L59" i="43" s="1"/>
  <c r="E59" i="38"/>
  <c r="C59" i="38"/>
  <c r="B59" i="38"/>
  <c r="A59" i="38"/>
  <c r="AQ59" i="34"/>
  <c r="AP59" i="34"/>
  <c r="AO59" i="34"/>
  <c r="AN59" i="34"/>
  <c r="AM59" i="34"/>
  <c r="AL59" i="34"/>
  <c r="AK59" i="34"/>
  <c r="AJ59" i="34"/>
  <c r="AI59" i="34"/>
  <c r="R59" i="34"/>
  <c r="Q59" i="34"/>
  <c r="P59" i="34"/>
  <c r="O59" i="34"/>
  <c r="N59" i="34"/>
  <c r="M59" i="34"/>
  <c r="L59" i="34"/>
  <c r="J59" i="34"/>
  <c r="I59" i="34"/>
  <c r="AQ58" i="18"/>
  <c r="AV58" i="18" s="1"/>
  <c r="AW58" i="18" s="1"/>
  <c r="AF58" i="18"/>
  <c r="AD58" i="18"/>
  <c r="AC58" i="18"/>
  <c r="AB58" i="18"/>
  <c r="Y58" i="18"/>
  <c r="W58" i="18"/>
  <c r="V58" i="18"/>
  <c r="S58" i="18"/>
  <c r="P58" i="18"/>
  <c r="M58" i="18"/>
  <c r="I58" i="18"/>
  <c r="E58" i="36" s="1"/>
  <c r="F58" i="18"/>
  <c r="C58" i="18"/>
  <c r="B58" i="18"/>
  <c r="A58" i="18"/>
  <c r="C58" i="36"/>
  <c r="B58" i="36"/>
  <c r="A58" i="36"/>
  <c r="E58" i="47"/>
  <c r="C58" i="47"/>
  <c r="B58" i="47"/>
  <c r="A58" i="47"/>
  <c r="U58" i="35"/>
  <c r="J58" i="35"/>
  <c r="C58" i="35"/>
  <c r="B58" i="35"/>
  <c r="A58" i="35"/>
  <c r="BQ58" i="17"/>
  <c r="BG58" i="17"/>
  <c r="L58" i="17"/>
  <c r="M58" i="17" s="1"/>
  <c r="F58" i="17"/>
  <c r="E58" i="31" s="1"/>
  <c r="C58" i="17"/>
  <c r="B58" i="17"/>
  <c r="A58" i="17"/>
  <c r="G58" i="18"/>
  <c r="F58" i="31"/>
  <c r="C58" i="31"/>
  <c r="B58" i="31"/>
  <c r="A58" i="31"/>
  <c r="N58" i="1"/>
  <c r="J58" i="18"/>
  <c r="D58" i="1"/>
  <c r="D58" i="47" s="1"/>
  <c r="C58" i="1"/>
  <c r="B58" i="1"/>
  <c r="A58" i="1"/>
  <c r="K58" i="34"/>
  <c r="C58" i="46"/>
  <c r="B58" i="46"/>
  <c r="A58" i="46"/>
  <c r="N58" i="18"/>
  <c r="C58" i="6"/>
  <c r="B58" i="6"/>
  <c r="A58" i="6"/>
  <c r="Q58" i="18"/>
  <c r="C58" i="33"/>
  <c r="B58" i="33"/>
  <c r="A58" i="33"/>
  <c r="T58" i="18"/>
  <c r="C58" i="5"/>
  <c r="B58" i="5"/>
  <c r="A58" i="5"/>
  <c r="C58" i="32"/>
  <c r="B58" i="32"/>
  <c r="A58" i="32"/>
  <c r="Z58" i="18"/>
  <c r="C58" i="40"/>
  <c r="B58" i="40"/>
  <c r="A58" i="40"/>
  <c r="C58" i="19"/>
  <c r="B58" i="19"/>
  <c r="A58" i="19"/>
  <c r="H58" i="16"/>
  <c r="G58" i="16"/>
  <c r="C58" i="16"/>
  <c r="B58" i="16"/>
  <c r="A58" i="16"/>
  <c r="C58" i="42"/>
  <c r="B58" i="42"/>
  <c r="A58" i="42"/>
  <c r="F58" i="43"/>
  <c r="D58" i="43"/>
  <c r="C58" i="43"/>
  <c r="B58" i="43"/>
  <c r="A58" i="43"/>
  <c r="G58" i="25"/>
  <c r="E58" i="43" s="1"/>
  <c r="C58" i="25"/>
  <c r="B58" i="25"/>
  <c r="A58" i="25"/>
  <c r="F58" i="42"/>
  <c r="AB58" i="34" s="1"/>
  <c r="C58" i="30"/>
  <c r="B58" i="30"/>
  <c r="A58" i="30"/>
  <c r="G58" i="29"/>
  <c r="G58" i="43" s="1"/>
  <c r="E58" i="29"/>
  <c r="C58" i="29"/>
  <c r="B58" i="29"/>
  <c r="A58" i="29"/>
  <c r="G58" i="21"/>
  <c r="H58" i="43" s="1"/>
  <c r="C58" i="21"/>
  <c r="B58" i="21"/>
  <c r="A58" i="21"/>
  <c r="G58" i="26"/>
  <c r="I58" i="43" s="1"/>
  <c r="E58" i="26"/>
  <c r="C58" i="26"/>
  <c r="B58" i="26"/>
  <c r="A58" i="26"/>
  <c r="G58" i="24"/>
  <c r="J58" i="43" s="1"/>
  <c r="E58" i="24"/>
  <c r="J58" i="42" s="1"/>
  <c r="AF58" i="34" s="1"/>
  <c r="C58" i="24"/>
  <c r="B58" i="24"/>
  <c r="A58" i="24"/>
  <c r="G58" i="27"/>
  <c r="K58" i="43" s="1"/>
  <c r="E58" i="27"/>
  <c r="C58" i="27"/>
  <c r="B58" i="27"/>
  <c r="A58" i="27"/>
  <c r="G58" i="38"/>
  <c r="L58" i="43" s="1"/>
  <c r="E58" i="38"/>
  <c r="C58" i="38"/>
  <c r="B58" i="38"/>
  <c r="A58" i="38"/>
  <c r="AQ58" i="34"/>
  <c r="AP58" i="34"/>
  <c r="AO58" i="34"/>
  <c r="AN58" i="34"/>
  <c r="AM58" i="34"/>
  <c r="AL58" i="34"/>
  <c r="AK58" i="34"/>
  <c r="AJ58" i="34"/>
  <c r="AI58" i="34"/>
  <c r="R58" i="34"/>
  <c r="Q58" i="34"/>
  <c r="P58" i="34"/>
  <c r="O58" i="34"/>
  <c r="N58" i="34"/>
  <c r="M58" i="34"/>
  <c r="L58" i="34"/>
  <c r="J58" i="34"/>
  <c r="I58" i="34"/>
  <c r="AQ32" i="18"/>
  <c r="AV32" i="18" s="1"/>
  <c r="AW32" i="18" s="1"/>
  <c r="AF32" i="18"/>
  <c r="AD32" i="18"/>
  <c r="AC32" i="18"/>
  <c r="AB32" i="18"/>
  <c r="Y32" i="18"/>
  <c r="V32" i="18"/>
  <c r="S32" i="18"/>
  <c r="P32" i="18"/>
  <c r="M32" i="18"/>
  <c r="I32" i="18"/>
  <c r="E32" i="36" s="1"/>
  <c r="F32" i="18"/>
  <c r="C32" i="18"/>
  <c r="B32" i="18"/>
  <c r="A32" i="18"/>
  <c r="C32" i="36"/>
  <c r="B32" i="36"/>
  <c r="A32" i="36"/>
  <c r="E32" i="47"/>
  <c r="C32" i="47"/>
  <c r="B32" i="47"/>
  <c r="A32" i="47"/>
  <c r="U32" i="35"/>
  <c r="J32" i="35"/>
  <c r="C32" i="35"/>
  <c r="B32" i="35"/>
  <c r="A32" i="35"/>
  <c r="BQ32" i="17"/>
  <c r="BG32" i="17"/>
  <c r="L32" i="17"/>
  <c r="M32" i="17" s="1"/>
  <c r="F32" i="17"/>
  <c r="E32" i="31" s="1"/>
  <c r="C32" i="17"/>
  <c r="B32" i="17"/>
  <c r="A32" i="17"/>
  <c r="G32" i="18"/>
  <c r="C32" i="31"/>
  <c r="B32" i="31"/>
  <c r="A32" i="31"/>
  <c r="N32" i="1"/>
  <c r="J32" i="18"/>
  <c r="D32" i="1"/>
  <c r="D32" i="47" s="1"/>
  <c r="C32" i="1"/>
  <c r="B32" i="1"/>
  <c r="A32" i="1"/>
  <c r="C32" i="46"/>
  <c r="B32" i="46"/>
  <c r="A32" i="46"/>
  <c r="N32" i="18"/>
  <c r="C32" i="6"/>
  <c r="B32" i="6"/>
  <c r="A32" i="6"/>
  <c r="Q32" i="18"/>
  <c r="C32" i="33"/>
  <c r="B32" i="33"/>
  <c r="A32" i="33"/>
  <c r="T32" i="18"/>
  <c r="C32" i="5"/>
  <c r="B32" i="5"/>
  <c r="A32" i="5"/>
  <c r="W32" i="18"/>
  <c r="C32" i="32"/>
  <c r="B32" i="32"/>
  <c r="A32" i="32"/>
  <c r="Z32" i="18"/>
  <c r="C32" i="40"/>
  <c r="B32" i="40"/>
  <c r="A32" i="40"/>
  <c r="C32" i="19"/>
  <c r="B32" i="19"/>
  <c r="A32" i="19"/>
  <c r="H32" i="16"/>
  <c r="G32" i="16"/>
  <c r="C32" i="16"/>
  <c r="B32" i="16"/>
  <c r="A32" i="16"/>
  <c r="C32" i="42"/>
  <c r="B32" i="42"/>
  <c r="A32" i="42"/>
  <c r="D32" i="43"/>
  <c r="C32" i="43"/>
  <c r="B32" i="43"/>
  <c r="A32" i="43"/>
  <c r="G32" i="25"/>
  <c r="E32" i="43" s="1"/>
  <c r="E32" i="25"/>
  <c r="E32" i="42" s="1"/>
  <c r="AA32" i="34" s="1"/>
  <c r="C32" i="25"/>
  <c r="B32" i="25"/>
  <c r="A32" i="25"/>
  <c r="F32" i="43"/>
  <c r="C32" i="30"/>
  <c r="B32" i="30"/>
  <c r="A32" i="30"/>
  <c r="G32" i="29"/>
  <c r="G32" i="43" s="1"/>
  <c r="G32" i="42"/>
  <c r="AC32" i="34" s="1"/>
  <c r="E32" i="29"/>
  <c r="C32" i="29"/>
  <c r="B32" i="29"/>
  <c r="A32" i="29"/>
  <c r="G32" i="21"/>
  <c r="H32" i="43" s="1"/>
  <c r="C32" i="21"/>
  <c r="B32" i="21"/>
  <c r="A32" i="21"/>
  <c r="G32" i="26"/>
  <c r="I32" i="43" s="1"/>
  <c r="E32" i="26"/>
  <c r="I32" i="42" s="1"/>
  <c r="AE32" i="34" s="1"/>
  <c r="C32" i="26"/>
  <c r="B32" i="26"/>
  <c r="A32" i="26"/>
  <c r="G32" i="24"/>
  <c r="J32" i="43" s="1"/>
  <c r="E32" i="24"/>
  <c r="C32" i="24"/>
  <c r="B32" i="24"/>
  <c r="A32" i="24"/>
  <c r="G32" i="27"/>
  <c r="K32" i="43" s="1"/>
  <c r="K32" i="42"/>
  <c r="AG32" i="34" s="1"/>
  <c r="E32" i="27"/>
  <c r="C32" i="27"/>
  <c r="B32" i="27"/>
  <c r="A32" i="27"/>
  <c r="G32" i="38"/>
  <c r="L32" i="43" s="1"/>
  <c r="E32" i="38"/>
  <c r="C32" i="38"/>
  <c r="B32" i="38"/>
  <c r="A32" i="38"/>
  <c r="AQ32" i="34"/>
  <c r="AP32" i="34"/>
  <c r="AO32" i="34"/>
  <c r="AN32" i="34"/>
  <c r="AM32" i="34"/>
  <c r="AL32" i="34"/>
  <c r="AK32" i="34"/>
  <c r="AJ32" i="34"/>
  <c r="AI32" i="34"/>
  <c r="T32" i="34"/>
  <c r="R32" i="34"/>
  <c r="Q32" i="34"/>
  <c r="P32" i="34"/>
  <c r="O32" i="34"/>
  <c r="N32" i="34"/>
  <c r="M32" i="34"/>
  <c r="L32" i="34"/>
  <c r="K32" i="34"/>
  <c r="J32" i="34"/>
  <c r="I32" i="34"/>
  <c r="F18" i="17"/>
  <c r="AC46" i="1" l="1"/>
  <c r="L46" i="35" s="1"/>
  <c r="AG46" i="40"/>
  <c r="AG35" i="40" s="1"/>
  <c r="AH35" i="40" s="1"/>
  <c r="P44" i="35"/>
  <c r="P38" i="35"/>
  <c r="R38" i="35"/>
  <c r="G38" i="35"/>
  <c r="AG43" i="40"/>
  <c r="AC52" i="1"/>
  <c r="L52" i="35" s="1"/>
  <c r="AG114" i="40"/>
  <c r="AG121" i="40"/>
  <c r="W49" i="5"/>
  <c r="Y83" i="40"/>
  <c r="Y122" i="40"/>
  <c r="AG25" i="40"/>
  <c r="AG97" i="40"/>
  <c r="Y102" i="40"/>
  <c r="Y47" i="40"/>
  <c r="AD102" i="32"/>
  <c r="Y90" i="40"/>
  <c r="Y96" i="40"/>
  <c r="Y113" i="40"/>
  <c r="Y105" i="40"/>
  <c r="AG54" i="40"/>
  <c r="Y41" i="40"/>
  <c r="AD52" i="5"/>
  <c r="AG52" i="40"/>
  <c r="AE49" i="46"/>
  <c r="Y49" i="40"/>
  <c r="AG40" i="40"/>
  <c r="Y98" i="40"/>
  <c r="Y103" i="40"/>
  <c r="AD102" i="5"/>
  <c r="W102" i="5"/>
  <c r="P102" i="35" s="1"/>
  <c r="Y51" i="40"/>
  <c r="AE46" i="46"/>
  <c r="Y53" i="40"/>
  <c r="Y50" i="40"/>
  <c r="W43" i="32"/>
  <c r="AD43" i="32"/>
  <c r="W52" i="32"/>
  <c r="R52" i="35" s="1"/>
  <c r="W49" i="32"/>
  <c r="AD49" i="32"/>
  <c r="AG13" i="40"/>
  <c r="AH13" i="40" s="1"/>
  <c r="Y13" i="40"/>
  <c r="Z13" i="40" s="1"/>
  <c r="G49" i="35"/>
  <c r="H49" i="35"/>
  <c r="N52" i="35"/>
  <c r="O52" i="35"/>
  <c r="N45" i="35"/>
  <c r="O45" i="35"/>
  <c r="G44" i="35"/>
  <c r="H44" i="35"/>
  <c r="G48" i="35"/>
  <c r="H48" i="35"/>
  <c r="G46" i="35"/>
  <c r="H46" i="35"/>
  <c r="N39" i="35"/>
  <c r="O39" i="35"/>
  <c r="G102" i="35"/>
  <c r="H102" i="35"/>
  <c r="G45" i="35"/>
  <c r="H45" i="35"/>
  <c r="G43" i="35"/>
  <c r="H43" i="35"/>
  <c r="G39" i="35"/>
  <c r="H39" i="35"/>
  <c r="N44" i="35"/>
  <c r="O44" i="35"/>
  <c r="N48" i="35"/>
  <c r="O48" i="35"/>
  <c r="M46" i="35"/>
  <c r="L23" i="35"/>
  <c r="M23" i="35"/>
  <c r="E104" i="35"/>
  <c r="F104" i="35"/>
  <c r="L39" i="35"/>
  <c r="M39" i="35"/>
  <c r="L38" i="35"/>
  <c r="M38" i="35"/>
  <c r="E22" i="35"/>
  <c r="F22" i="35"/>
  <c r="E44" i="35"/>
  <c r="F44" i="35"/>
  <c r="L45" i="35"/>
  <c r="M45" i="35"/>
  <c r="E120" i="35"/>
  <c r="F120" i="35"/>
  <c r="E48" i="35"/>
  <c r="F48" i="35"/>
  <c r="L104" i="35"/>
  <c r="M104" i="35"/>
  <c r="E43" i="35"/>
  <c r="F43" i="35"/>
  <c r="E38" i="35"/>
  <c r="F38" i="35"/>
  <c r="E52" i="35"/>
  <c r="F52" i="35"/>
  <c r="L22" i="35"/>
  <c r="M22" i="35"/>
  <c r="L44" i="35"/>
  <c r="M44" i="35"/>
  <c r="L120" i="35"/>
  <c r="M120" i="35"/>
  <c r="L48" i="35"/>
  <c r="M48" i="35"/>
  <c r="E102" i="35"/>
  <c r="F102" i="35"/>
  <c r="E39" i="35"/>
  <c r="F39" i="35"/>
  <c r="E45" i="35"/>
  <c r="F45" i="35"/>
  <c r="L49" i="35"/>
  <c r="M49" i="35"/>
  <c r="E46" i="35"/>
  <c r="F46" i="35"/>
  <c r="M52" i="35"/>
  <c r="E23" i="35"/>
  <c r="F23" i="35"/>
  <c r="W49" i="1"/>
  <c r="X52" i="46"/>
  <c r="W52" i="6"/>
  <c r="AD102" i="6"/>
  <c r="X102" i="46"/>
  <c r="AC43" i="1"/>
  <c r="AD43" i="6"/>
  <c r="AD46" i="32"/>
  <c r="D58" i="6"/>
  <c r="X43" i="46"/>
  <c r="AC102" i="1"/>
  <c r="K13" i="19"/>
  <c r="AK13" i="18"/>
  <c r="AE13" i="46"/>
  <c r="X13" i="46"/>
  <c r="W13" i="32"/>
  <c r="X13" i="32" s="1"/>
  <c r="AD13" i="32"/>
  <c r="AE13" i="32" s="1"/>
  <c r="W13" i="5"/>
  <c r="X13" i="5" s="1"/>
  <c r="AD13" i="5"/>
  <c r="AE13" i="5" s="1"/>
  <c r="AD13" i="6"/>
  <c r="W13" i="6"/>
  <c r="R13" i="46"/>
  <c r="Q13" i="6"/>
  <c r="AC13" i="1"/>
  <c r="W13" i="1"/>
  <c r="K11" i="19"/>
  <c r="AK11" i="18"/>
  <c r="AC11" i="1"/>
  <c r="W11" i="1"/>
  <c r="W11" i="32"/>
  <c r="X11" i="32" s="1"/>
  <c r="AD11" i="32"/>
  <c r="AE11" i="32" s="1"/>
  <c r="AD11" i="6"/>
  <c r="W11" i="6"/>
  <c r="W11" i="5"/>
  <c r="X11" i="5" s="1"/>
  <c r="AD11" i="5"/>
  <c r="AE11" i="5" s="1"/>
  <c r="AE11" i="46"/>
  <c r="X11" i="46"/>
  <c r="Y11" i="40"/>
  <c r="Z11" i="40" s="1"/>
  <c r="AG11" i="40"/>
  <c r="AH11" i="40" s="1"/>
  <c r="R11" i="46"/>
  <c r="Q11" i="6"/>
  <c r="W43" i="5"/>
  <c r="AD46" i="6"/>
  <c r="AK114" i="18"/>
  <c r="K114" i="19"/>
  <c r="AK105" i="18"/>
  <c r="K105" i="19"/>
  <c r="AK121" i="18"/>
  <c r="K121" i="19"/>
  <c r="AK113" i="18"/>
  <c r="K113" i="19"/>
  <c r="AK96" i="18"/>
  <c r="K96" i="19"/>
  <c r="AK103" i="18"/>
  <c r="K103" i="19"/>
  <c r="AD103" i="6"/>
  <c r="W103" i="6"/>
  <c r="AK98" i="18"/>
  <c r="K98" i="19"/>
  <c r="W122" i="5"/>
  <c r="P122" i="35" s="1"/>
  <c r="AD122" i="5"/>
  <c r="W114" i="32"/>
  <c r="R114" i="35" s="1"/>
  <c r="AD114" i="32"/>
  <c r="X97" i="46"/>
  <c r="AE97" i="46"/>
  <c r="AE105" i="46"/>
  <c r="X105" i="46"/>
  <c r="AC114" i="1"/>
  <c r="W114" i="1"/>
  <c r="AC113" i="1"/>
  <c r="W113" i="1"/>
  <c r="AE121" i="46"/>
  <c r="X121" i="46"/>
  <c r="AD121" i="5"/>
  <c r="W121" i="5"/>
  <c r="P121" i="35" s="1"/>
  <c r="W103" i="32"/>
  <c r="R103" i="35" s="1"/>
  <c r="AD103" i="32"/>
  <c r="W96" i="32"/>
  <c r="R96" i="35" s="1"/>
  <c r="AD96" i="32"/>
  <c r="AC98" i="1"/>
  <c r="AD122" i="6"/>
  <c r="W122" i="6"/>
  <c r="AE103" i="46"/>
  <c r="X103" i="46"/>
  <c r="AC121" i="1"/>
  <c r="W121" i="1"/>
  <c r="W98" i="6"/>
  <c r="AD98" i="6"/>
  <c r="AD98" i="5"/>
  <c r="W98" i="5"/>
  <c r="P98" i="35" s="1"/>
  <c r="W97" i="32"/>
  <c r="R97" i="35" s="1"/>
  <c r="AD97" i="32"/>
  <c r="X114" i="46"/>
  <c r="AE114" i="46"/>
  <c r="W121" i="32"/>
  <c r="R121" i="35" s="1"/>
  <c r="AD121" i="32"/>
  <c r="W97" i="6"/>
  <c r="AD97" i="6"/>
  <c r="W121" i="6"/>
  <c r="AD121" i="6"/>
  <c r="AK122" i="18"/>
  <c r="K122" i="19"/>
  <c r="AE122" i="46"/>
  <c r="X122" i="46"/>
  <c r="AD113" i="6"/>
  <c r="W113" i="6"/>
  <c r="AE98" i="46"/>
  <c r="X98" i="46"/>
  <c r="W114" i="6"/>
  <c r="AD114" i="6"/>
  <c r="N102" i="19"/>
  <c r="I102" i="35" s="1"/>
  <c r="Q102" i="19"/>
  <c r="T102" i="35" s="1"/>
  <c r="AC96" i="1"/>
  <c r="AK97" i="18"/>
  <c r="K97" i="19"/>
  <c r="W122" i="32"/>
  <c r="R122" i="35" s="1"/>
  <c r="AD122" i="32"/>
  <c r="W105" i="5"/>
  <c r="P105" i="35" s="1"/>
  <c r="AD105" i="5"/>
  <c r="AD114" i="5"/>
  <c r="W114" i="5"/>
  <c r="P114" i="35" s="1"/>
  <c r="W113" i="32"/>
  <c r="R113" i="35" s="1"/>
  <c r="AD113" i="32"/>
  <c r="AD96" i="6"/>
  <c r="W96" i="6"/>
  <c r="W98" i="32"/>
  <c r="R98" i="35" s="1"/>
  <c r="AD98" i="32"/>
  <c r="W96" i="5"/>
  <c r="P96" i="35" s="1"/>
  <c r="AD96" i="5"/>
  <c r="AC97" i="1"/>
  <c r="AC105" i="1"/>
  <c r="W105" i="1"/>
  <c r="AE113" i="46"/>
  <c r="X113" i="46"/>
  <c r="AC103" i="1"/>
  <c r="W103" i="1"/>
  <c r="AD97" i="5"/>
  <c r="W97" i="5"/>
  <c r="P97" i="35" s="1"/>
  <c r="AC122" i="1"/>
  <c r="W122" i="1"/>
  <c r="W105" i="32"/>
  <c r="R105" i="35" s="1"/>
  <c r="AD105" i="32"/>
  <c r="W113" i="5"/>
  <c r="P113" i="35" s="1"/>
  <c r="AD113" i="5"/>
  <c r="W103" i="5"/>
  <c r="P103" i="35" s="1"/>
  <c r="AD103" i="5"/>
  <c r="X96" i="46"/>
  <c r="AE96" i="46"/>
  <c r="AD105" i="6"/>
  <c r="W105" i="6"/>
  <c r="N104" i="19"/>
  <c r="I104" i="35" s="1"/>
  <c r="Q104" i="19"/>
  <c r="T104" i="35" s="1"/>
  <c r="D108" i="26"/>
  <c r="AD49" i="6"/>
  <c r="O108" i="18"/>
  <c r="X108" i="18"/>
  <c r="W46" i="5"/>
  <c r="P46" i="35" s="1"/>
  <c r="AD46" i="5"/>
  <c r="AK47" i="18"/>
  <c r="K47" i="19"/>
  <c r="AK54" i="18"/>
  <c r="K54" i="19"/>
  <c r="AK83" i="18"/>
  <c r="K83" i="19"/>
  <c r="AK53" i="18"/>
  <c r="K53" i="19"/>
  <c r="AK40" i="18"/>
  <c r="K40" i="19"/>
  <c r="AK25" i="18"/>
  <c r="K25" i="19"/>
  <c r="AK41" i="18"/>
  <c r="K41" i="19"/>
  <c r="AE50" i="46"/>
  <c r="X50" i="46"/>
  <c r="AD40" i="5"/>
  <c r="W40" i="5"/>
  <c r="P40" i="35" s="1"/>
  <c r="W83" i="5"/>
  <c r="P83" i="35" s="1"/>
  <c r="AD83" i="5"/>
  <c r="X47" i="46"/>
  <c r="AE47" i="46"/>
  <c r="AD41" i="32"/>
  <c r="W41" i="32"/>
  <c r="R41" i="35" s="1"/>
  <c r="Q48" i="19"/>
  <c r="T48" i="35" s="1"/>
  <c r="N48" i="19"/>
  <c r="I48" i="35" s="1"/>
  <c r="AD54" i="6"/>
  <c r="W54" i="6"/>
  <c r="AD41" i="5"/>
  <c r="W41" i="5"/>
  <c r="P41" i="35" s="1"/>
  <c r="AD54" i="32"/>
  <c r="W54" i="32"/>
  <c r="R54" i="35" s="1"/>
  <c r="AD40" i="32"/>
  <c r="W40" i="32"/>
  <c r="R40" i="35" s="1"/>
  <c r="Q39" i="19"/>
  <c r="T39" i="35" s="1"/>
  <c r="N39" i="19"/>
  <c r="I39" i="35" s="1"/>
  <c r="AC41" i="1"/>
  <c r="W41" i="1"/>
  <c r="AC54" i="1"/>
  <c r="W54" i="1"/>
  <c r="AK51" i="18"/>
  <c r="K51" i="19"/>
  <c r="AC90" i="1"/>
  <c r="W90" i="1"/>
  <c r="Q46" i="19"/>
  <c r="T46" i="35" s="1"/>
  <c r="N46" i="19"/>
  <c r="I46" i="35" s="1"/>
  <c r="AC47" i="1"/>
  <c r="W47" i="1"/>
  <c r="W53" i="6"/>
  <c r="AD53" i="6"/>
  <c r="Q43" i="19"/>
  <c r="T43" i="35" s="1"/>
  <c r="N43" i="19"/>
  <c r="I43" i="35" s="1"/>
  <c r="X83" i="46"/>
  <c r="AE83" i="46"/>
  <c r="AD50" i="32"/>
  <c r="W50" i="32"/>
  <c r="AC40" i="1"/>
  <c r="AC34" i="1" s="1"/>
  <c r="L34" i="35" s="1"/>
  <c r="W40" i="1"/>
  <c r="W34" i="1" s="1"/>
  <c r="E34" i="35" s="1"/>
  <c r="AD25" i="32"/>
  <c r="W25" i="32"/>
  <c r="R25" i="35" s="1"/>
  <c r="AE54" i="46"/>
  <c r="X54" i="46"/>
  <c r="AD50" i="5"/>
  <c r="W50" i="5"/>
  <c r="W90" i="5"/>
  <c r="P90" i="35" s="1"/>
  <c r="AD90" i="5"/>
  <c r="Q45" i="19"/>
  <c r="T45" i="35" s="1"/>
  <c r="N45" i="19"/>
  <c r="I45" i="35" s="1"/>
  <c r="AD83" i="32"/>
  <c r="W83" i="32"/>
  <c r="R83" i="35" s="1"/>
  <c r="AC83" i="1"/>
  <c r="W83" i="1"/>
  <c r="W51" i="5"/>
  <c r="P51" i="35" s="1"/>
  <c r="AD51" i="5"/>
  <c r="Q49" i="19"/>
  <c r="T49" i="35" s="1"/>
  <c r="N49" i="19"/>
  <c r="I49" i="35" s="1"/>
  <c r="X25" i="46"/>
  <c r="AE25" i="46"/>
  <c r="Q38" i="19"/>
  <c r="T38" i="35" s="1"/>
  <c r="N38" i="19"/>
  <c r="I38" i="35" s="1"/>
  <c r="AE53" i="46"/>
  <c r="X53" i="46"/>
  <c r="AD54" i="5"/>
  <c r="W54" i="5"/>
  <c r="P54" i="35" s="1"/>
  <c r="AK50" i="18"/>
  <c r="K50" i="19"/>
  <c r="AD83" i="6"/>
  <c r="W83" i="6"/>
  <c r="AD53" i="5"/>
  <c r="W53" i="5"/>
  <c r="P53" i="35" s="1"/>
  <c r="Q22" i="19"/>
  <c r="T22" i="35" s="1"/>
  <c r="N22" i="19"/>
  <c r="I22" i="35" s="1"/>
  <c r="W41" i="6"/>
  <c r="AD41" i="6"/>
  <c r="AD40" i="6"/>
  <c r="W40" i="6"/>
  <c r="X51" i="46"/>
  <c r="AE51" i="46"/>
  <c r="AD90" i="6"/>
  <c r="W90" i="6"/>
  <c r="AD53" i="32"/>
  <c r="W53" i="32"/>
  <c r="R53" i="35" s="1"/>
  <c r="AC53" i="1"/>
  <c r="W53" i="1"/>
  <c r="AC50" i="1"/>
  <c r="W50" i="1"/>
  <c r="AK90" i="18"/>
  <c r="K90" i="19"/>
  <c r="W25" i="6"/>
  <c r="AD25" i="6"/>
  <c r="AC25" i="1"/>
  <c r="W25" i="1"/>
  <c r="W25" i="5"/>
  <c r="P25" i="35" s="1"/>
  <c r="AD25" i="5"/>
  <c r="Q120" i="19"/>
  <c r="T120" i="35" s="1"/>
  <c r="N120" i="19"/>
  <c r="I120" i="35" s="1"/>
  <c r="Q44" i="19"/>
  <c r="T44" i="35" s="1"/>
  <c r="N44" i="19"/>
  <c r="I44" i="35" s="1"/>
  <c r="AD50" i="6"/>
  <c r="W50" i="6"/>
  <c r="W47" i="6"/>
  <c r="AD47" i="6"/>
  <c r="Q52" i="19"/>
  <c r="T52" i="35" s="1"/>
  <c r="N52" i="19"/>
  <c r="I52" i="35" s="1"/>
  <c r="AD90" i="32"/>
  <c r="W90" i="32"/>
  <c r="R90" i="35" s="1"/>
  <c r="AD47" i="32"/>
  <c r="W47" i="32"/>
  <c r="R47" i="35" s="1"/>
  <c r="AE41" i="46"/>
  <c r="X41" i="46"/>
  <c r="AE40" i="46"/>
  <c r="X40" i="46"/>
  <c r="W51" i="6"/>
  <c r="AD51" i="6"/>
  <c r="AC51" i="1"/>
  <c r="W51" i="1"/>
  <c r="AE90" i="46"/>
  <c r="X90" i="46"/>
  <c r="AD47" i="5"/>
  <c r="W47" i="5"/>
  <c r="P47" i="35" s="1"/>
  <c r="AD51" i="32"/>
  <c r="W51" i="32"/>
  <c r="R51" i="35" s="1"/>
  <c r="Q23" i="19"/>
  <c r="T23" i="35" s="1"/>
  <c r="N23" i="19"/>
  <c r="I23" i="35" s="1"/>
  <c r="D108" i="38"/>
  <c r="D108" i="27"/>
  <c r="D58" i="21"/>
  <c r="E108" i="36"/>
  <c r="D58" i="27"/>
  <c r="D59" i="38"/>
  <c r="D108" i="29"/>
  <c r="D58" i="16"/>
  <c r="D58" i="24"/>
  <c r="D58" i="32"/>
  <c r="R59" i="18"/>
  <c r="D58" i="38"/>
  <c r="D58" i="29"/>
  <c r="D58" i="42"/>
  <c r="D58" i="19"/>
  <c r="D59" i="27"/>
  <c r="D108" i="16"/>
  <c r="D108" i="19"/>
  <c r="K32" i="18"/>
  <c r="D108" i="21"/>
  <c r="D108" i="25"/>
  <c r="D108" i="40"/>
  <c r="D108" i="5"/>
  <c r="D108" i="6"/>
  <c r="K108" i="18"/>
  <c r="U108" i="18"/>
  <c r="D108" i="24"/>
  <c r="D108" i="30"/>
  <c r="D108" i="42"/>
  <c r="D108" i="32"/>
  <c r="D108" i="33"/>
  <c r="D108" i="46"/>
  <c r="I108" i="16"/>
  <c r="K108" i="34"/>
  <c r="O58" i="18"/>
  <c r="AA59" i="18"/>
  <c r="U59" i="18"/>
  <c r="R108" i="18"/>
  <c r="T58" i="34"/>
  <c r="T59" i="34"/>
  <c r="D59" i="21"/>
  <c r="D59" i="25"/>
  <c r="D59" i="26"/>
  <c r="D59" i="29"/>
  <c r="D59" i="16"/>
  <c r="D59" i="19"/>
  <c r="D59" i="32"/>
  <c r="D59" i="6"/>
  <c r="D59" i="40"/>
  <c r="D59" i="5"/>
  <c r="D59" i="30"/>
  <c r="D59" i="42"/>
  <c r="D59" i="24"/>
  <c r="D59" i="33"/>
  <c r="D58" i="26"/>
  <c r="D58" i="30"/>
  <c r="D58" i="25"/>
  <c r="D58" i="40"/>
  <c r="D58" i="5"/>
  <c r="D32" i="16"/>
  <c r="I108" i="42"/>
  <c r="AE108" i="34" s="1"/>
  <c r="O108" i="17"/>
  <c r="AM108" i="17" s="1"/>
  <c r="AN108" i="17" s="1"/>
  <c r="BF108" i="17"/>
  <c r="K108" i="42"/>
  <c r="AG108" i="34" s="1"/>
  <c r="E108" i="42"/>
  <c r="AA108" i="34" s="1"/>
  <c r="G108" i="42"/>
  <c r="AC108" i="34" s="1"/>
  <c r="J108" i="42"/>
  <c r="AF108" i="34" s="1"/>
  <c r="AS108" i="18"/>
  <c r="AT108" i="18" s="1"/>
  <c r="D108" i="36"/>
  <c r="D108" i="18"/>
  <c r="AA108" i="18"/>
  <c r="D108" i="17"/>
  <c r="D108" i="35"/>
  <c r="D108" i="31"/>
  <c r="O32" i="18"/>
  <c r="K59" i="18"/>
  <c r="D59" i="46"/>
  <c r="X59" i="18"/>
  <c r="O59" i="18"/>
  <c r="I59" i="42"/>
  <c r="AE59" i="34" s="1"/>
  <c r="O59" i="17"/>
  <c r="AM59" i="17" s="1"/>
  <c r="AN59" i="17" s="1"/>
  <c r="BF59" i="17"/>
  <c r="K59" i="42"/>
  <c r="AG59" i="34" s="1"/>
  <c r="E59" i="42"/>
  <c r="AA59" i="34" s="1"/>
  <c r="G59" i="42"/>
  <c r="AC59" i="34" s="1"/>
  <c r="S59" i="34"/>
  <c r="H59" i="42"/>
  <c r="AS59" i="18"/>
  <c r="AT59" i="18" s="1"/>
  <c r="L59" i="42"/>
  <c r="AH59" i="34" s="1"/>
  <c r="I59" i="16"/>
  <c r="D59" i="36"/>
  <c r="D59" i="18"/>
  <c r="D59" i="31"/>
  <c r="D59" i="17"/>
  <c r="D59" i="35"/>
  <c r="D58" i="18"/>
  <c r="X58" i="18"/>
  <c r="D58" i="33"/>
  <c r="D58" i="36"/>
  <c r="K58" i="18"/>
  <c r="R58" i="18"/>
  <c r="U58" i="18"/>
  <c r="G58" i="42"/>
  <c r="AC58" i="34" s="1"/>
  <c r="O58" i="17"/>
  <c r="AM58" i="17" s="1"/>
  <c r="AN58" i="17" s="1"/>
  <c r="BF58" i="17"/>
  <c r="I58" i="42"/>
  <c r="AE58" i="34" s="1"/>
  <c r="K58" i="42"/>
  <c r="AG58" i="34" s="1"/>
  <c r="E58" i="42"/>
  <c r="AA58" i="34" s="1"/>
  <c r="S58" i="34"/>
  <c r="AD58" i="34"/>
  <c r="D58" i="46"/>
  <c r="AS58" i="18"/>
  <c r="AT58" i="18" s="1"/>
  <c r="H58" i="42"/>
  <c r="AA58" i="18"/>
  <c r="L58" i="42"/>
  <c r="AH58" i="34" s="1"/>
  <c r="I58" i="16"/>
  <c r="D58" i="31"/>
  <c r="D58" i="17"/>
  <c r="D58" i="35"/>
  <c r="S32" i="34"/>
  <c r="D32" i="26"/>
  <c r="D32" i="21"/>
  <c r="D32" i="25"/>
  <c r="I32" i="16"/>
  <c r="D32" i="40"/>
  <c r="D32" i="5"/>
  <c r="D32" i="6"/>
  <c r="U32" i="18"/>
  <c r="X32" i="18"/>
  <c r="D32" i="27"/>
  <c r="D32" i="24"/>
  <c r="D32" i="29"/>
  <c r="D32" i="30"/>
  <c r="AA32" i="18"/>
  <c r="D32" i="38"/>
  <c r="D32" i="42"/>
  <c r="D32" i="19"/>
  <c r="D32" i="32"/>
  <c r="D32" i="33"/>
  <c r="D32" i="46"/>
  <c r="L32" i="42"/>
  <c r="AH32" i="34" s="1"/>
  <c r="O32" i="17"/>
  <c r="AM32" i="17" s="1"/>
  <c r="AN32" i="17" s="1"/>
  <c r="BF32" i="17"/>
  <c r="AD32" i="34"/>
  <c r="H32" i="42"/>
  <c r="J32" i="42"/>
  <c r="AF32" i="34" s="1"/>
  <c r="F32" i="42"/>
  <c r="AB32" i="34" s="1"/>
  <c r="R32" i="18"/>
  <c r="AS32" i="18"/>
  <c r="AT32" i="18" s="1"/>
  <c r="D32" i="36"/>
  <c r="D32" i="18"/>
  <c r="D32" i="17"/>
  <c r="D32" i="35"/>
  <c r="D32" i="31"/>
  <c r="H109" i="16"/>
  <c r="H107" i="16"/>
  <c r="H95" i="16"/>
  <c r="AE35" i="46" l="1"/>
  <c r="AF35" i="46" s="1"/>
  <c r="X34" i="46"/>
  <c r="Y34" i="46" s="1"/>
  <c r="W36" i="6"/>
  <c r="G36" i="35" s="1"/>
  <c r="W34" i="6"/>
  <c r="G34" i="35" s="1"/>
  <c r="X36" i="46"/>
  <c r="Y36" i="46" s="1"/>
  <c r="AD36" i="6"/>
  <c r="N36" i="35" s="1"/>
  <c r="X35" i="46"/>
  <c r="Y35" i="46" s="1"/>
  <c r="AD34" i="5"/>
  <c r="AC36" i="1"/>
  <c r="L36" i="35" s="1"/>
  <c r="AE34" i="46"/>
  <c r="AF34" i="46" s="1"/>
  <c r="AD34" i="6"/>
  <c r="N34" i="35" s="1"/>
  <c r="AD36" i="5"/>
  <c r="W34" i="5"/>
  <c r="P34" i="35" s="1"/>
  <c r="P43" i="35"/>
  <c r="W36" i="1"/>
  <c r="E36" i="35" s="1"/>
  <c r="AE36" i="46"/>
  <c r="AF36" i="46" s="1"/>
  <c r="P49" i="35"/>
  <c r="W36" i="5"/>
  <c r="P36" i="35" s="1"/>
  <c r="AD34" i="32"/>
  <c r="R49" i="35"/>
  <c r="W36" i="32"/>
  <c r="R36" i="35" s="1"/>
  <c r="AD36" i="32"/>
  <c r="R43" i="35"/>
  <c r="W34" i="32"/>
  <c r="R34" i="35" s="1"/>
  <c r="AG36" i="40"/>
  <c r="AH36" i="40" s="1"/>
  <c r="Y36" i="40"/>
  <c r="Z36" i="40" s="1"/>
  <c r="Y35" i="40"/>
  <c r="Z35" i="40" s="1"/>
  <c r="P50" i="35"/>
  <c r="R50" i="35"/>
  <c r="AE36" i="6"/>
  <c r="O36" i="35" s="1"/>
  <c r="N50" i="35"/>
  <c r="O50" i="35"/>
  <c r="N40" i="35"/>
  <c r="O40" i="35"/>
  <c r="N54" i="35"/>
  <c r="O54" i="35"/>
  <c r="N51" i="35"/>
  <c r="O51" i="35"/>
  <c r="N47" i="35"/>
  <c r="O47" i="35"/>
  <c r="N25" i="35"/>
  <c r="O25" i="35"/>
  <c r="N41" i="35"/>
  <c r="O41" i="35"/>
  <c r="N53" i="35"/>
  <c r="O53" i="35"/>
  <c r="G96" i="35"/>
  <c r="H96" i="35"/>
  <c r="N114" i="35"/>
  <c r="O114" i="35"/>
  <c r="G113" i="35"/>
  <c r="H113" i="35"/>
  <c r="N97" i="35"/>
  <c r="O97" i="35"/>
  <c r="G122" i="35"/>
  <c r="H122" i="35"/>
  <c r="N46" i="35"/>
  <c r="O46" i="35"/>
  <c r="N43" i="35"/>
  <c r="O43" i="35"/>
  <c r="G52" i="35"/>
  <c r="H52" i="35"/>
  <c r="G51" i="35"/>
  <c r="H51" i="35"/>
  <c r="G47" i="35"/>
  <c r="H47" i="35"/>
  <c r="G25" i="35"/>
  <c r="H25" i="35"/>
  <c r="G41" i="35"/>
  <c r="H41" i="35"/>
  <c r="G53" i="35"/>
  <c r="H53" i="35"/>
  <c r="N96" i="35"/>
  <c r="O96" i="35"/>
  <c r="G114" i="35"/>
  <c r="H114" i="35"/>
  <c r="N113" i="35"/>
  <c r="O113" i="35"/>
  <c r="G97" i="35"/>
  <c r="H97" i="35"/>
  <c r="N122" i="35"/>
  <c r="O122" i="35"/>
  <c r="N90" i="35"/>
  <c r="O90" i="35"/>
  <c r="N83" i="35"/>
  <c r="O83" i="35"/>
  <c r="N105" i="35"/>
  <c r="O105" i="35"/>
  <c r="G121" i="35"/>
  <c r="H121" i="35"/>
  <c r="G98" i="35"/>
  <c r="H98" i="35"/>
  <c r="N103" i="35"/>
  <c r="O103" i="35"/>
  <c r="N102" i="35"/>
  <c r="O102" i="35"/>
  <c r="G50" i="35"/>
  <c r="H50" i="35"/>
  <c r="G90" i="35"/>
  <c r="H90" i="35"/>
  <c r="G40" i="35"/>
  <c r="H40" i="35"/>
  <c r="G83" i="35"/>
  <c r="H83" i="35"/>
  <c r="G54" i="35"/>
  <c r="H54" i="35"/>
  <c r="N49" i="35"/>
  <c r="O49" i="35"/>
  <c r="G105" i="35"/>
  <c r="H105" i="35"/>
  <c r="N121" i="35"/>
  <c r="O121" i="35"/>
  <c r="N98" i="35"/>
  <c r="O98" i="35"/>
  <c r="G103" i="35"/>
  <c r="H103" i="35"/>
  <c r="L53" i="35"/>
  <c r="M53" i="35"/>
  <c r="E47" i="35"/>
  <c r="F47" i="35"/>
  <c r="L41" i="35"/>
  <c r="M41" i="35"/>
  <c r="L96" i="35"/>
  <c r="M96" i="35"/>
  <c r="E113" i="35"/>
  <c r="F113" i="35"/>
  <c r="L47" i="35"/>
  <c r="M47" i="35"/>
  <c r="L97" i="35"/>
  <c r="M97" i="35"/>
  <c r="L121" i="35"/>
  <c r="M121" i="35"/>
  <c r="L113" i="35"/>
  <c r="M113" i="35"/>
  <c r="E49" i="35"/>
  <c r="F49" i="35"/>
  <c r="E51" i="35"/>
  <c r="F51" i="35"/>
  <c r="E25" i="35"/>
  <c r="F25" i="35"/>
  <c r="L50" i="35"/>
  <c r="M50" i="35"/>
  <c r="E40" i="35"/>
  <c r="F40" i="35"/>
  <c r="L54" i="35"/>
  <c r="M54" i="35"/>
  <c r="E122" i="35"/>
  <c r="F122" i="35"/>
  <c r="E103" i="35"/>
  <c r="F103" i="35"/>
  <c r="E105" i="35"/>
  <c r="F105" i="35"/>
  <c r="E98" i="35"/>
  <c r="F98" i="35"/>
  <c r="E114" i="35"/>
  <c r="F114" i="35"/>
  <c r="E83" i="35"/>
  <c r="F83" i="35"/>
  <c r="E90" i="35"/>
  <c r="F90" i="35"/>
  <c r="E97" i="35"/>
  <c r="F97" i="35"/>
  <c r="E121" i="35"/>
  <c r="F121" i="35"/>
  <c r="L43" i="35"/>
  <c r="M43" i="35"/>
  <c r="E50" i="35"/>
  <c r="F50" i="35"/>
  <c r="L83" i="35"/>
  <c r="M83" i="35"/>
  <c r="L90" i="35"/>
  <c r="M90" i="35"/>
  <c r="E54" i="35"/>
  <c r="F54" i="35"/>
  <c r="L51" i="35"/>
  <c r="M51" i="35"/>
  <c r="L25" i="35"/>
  <c r="M25" i="35"/>
  <c r="E53" i="35"/>
  <c r="F53" i="35"/>
  <c r="L40" i="35"/>
  <c r="M40" i="35"/>
  <c r="E41" i="35"/>
  <c r="F41" i="35"/>
  <c r="L122" i="35"/>
  <c r="M122" i="35"/>
  <c r="L103" i="35"/>
  <c r="M103" i="35"/>
  <c r="L105" i="35"/>
  <c r="M105" i="35"/>
  <c r="E96" i="35"/>
  <c r="F96" i="35"/>
  <c r="L98" i="35"/>
  <c r="M98" i="35"/>
  <c r="L114" i="35"/>
  <c r="M114" i="35"/>
  <c r="L102" i="35"/>
  <c r="M102" i="35"/>
  <c r="L13" i="35"/>
  <c r="M13" i="35"/>
  <c r="Q13" i="35"/>
  <c r="P13" i="35"/>
  <c r="H13" i="35"/>
  <c r="G13" i="35"/>
  <c r="N13" i="35"/>
  <c r="O13" i="35"/>
  <c r="R13" i="35"/>
  <c r="S13" i="35"/>
  <c r="N13" i="19"/>
  <c r="I13" i="35" s="1"/>
  <c r="Q13" i="19"/>
  <c r="T13" i="35" s="1"/>
  <c r="E13" i="35"/>
  <c r="F13" i="35"/>
  <c r="N11" i="35"/>
  <c r="O11" i="35"/>
  <c r="L11" i="35"/>
  <c r="M11" i="35"/>
  <c r="P11" i="35"/>
  <c r="Q11" i="35"/>
  <c r="R11" i="35"/>
  <c r="S11" i="35"/>
  <c r="Q11" i="19"/>
  <c r="T11" i="35" s="1"/>
  <c r="N11" i="19"/>
  <c r="I11" i="35" s="1"/>
  <c r="G11" i="35"/>
  <c r="H11" i="35"/>
  <c r="E11" i="35"/>
  <c r="F11" i="35"/>
  <c r="N96" i="19"/>
  <c r="I96" i="35" s="1"/>
  <c r="Q96" i="19"/>
  <c r="T96" i="35" s="1"/>
  <c r="N114" i="19"/>
  <c r="I114" i="35" s="1"/>
  <c r="Q114" i="19"/>
  <c r="T114" i="35" s="1"/>
  <c r="N122" i="19"/>
  <c r="I122" i="35" s="1"/>
  <c r="Q122" i="19"/>
  <c r="T122" i="35" s="1"/>
  <c r="N113" i="19"/>
  <c r="I113" i="35" s="1"/>
  <c r="Q113" i="19"/>
  <c r="T113" i="35" s="1"/>
  <c r="N121" i="19"/>
  <c r="I121" i="35" s="1"/>
  <c r="Q121" i="19"/>
  <c r="T121" i="35" s="1"/>
  <c r="N97" i="19"/>
  <c r="I97" i="35" s="1"/>
  <c r="Q97" i="19"/>
  <c r="T97" i="35" s="1"/>
  <c r="N98" i="19"/>
  <c r="I98" i="35" s="1"/>
  <c r="Q98" i="19"/>
  <c r="T98" i="35" s="1"/>
  <c r="N103" i="19"/>
  <c r="I103" i="35" s="1"/>
  <c r="Q103" i="19"/>
  <c r="T103" i="35" s="1"/>
  <c r="N105" i="19"/>
  <c r="I105" i="35" s="1"/>
  <c r="Q105" i="19"/>
  <c r="T105" i="35" s="1"/>
  <c r="Q83" i="19"/>
  <c r="T83" i="35" s="1"/>
  <c r="N83" i="19"/>
  <c r="I83" i="35" s="1"/>
  <c r="Q54" i="19"/>
  <c r="T54" i="35" s="1"/>
  <c r="N54" i="19"/>
  <c r="I54" i="35" s="1"/>
  <c r="Q50" i="19"/>
  <c r="T50" i="35" s="1"/>
  <c r="N50" i="19"/>
  <c r="I50" i="35" s="1"/>
  <c r="Q51" i="19"/>
  <c r="T51" i="35" s="1"/>
  <c r="N51" i="19"/>
  <c r="I51" i="35" s="1"/>
  <c r="Q41" i="19"/>
  <c r="T41" i="35" s="1"/>
  <c r="N41" i="19"/>
  <c r="I41" i="35" s="1"/>
  <c r="Q25" i="19"/>
  <c r="T25" i="35" s="1"/>
  <c r="N25" i="19"/>
  <c r="I25" i="35" s="1"/>
  <c r="Q53" i="19"/>
  <c r="T53" i="35" s="1"/>
  <c r="N53" i="19"/>
  <c r="I53" i="35" s="1"/>
  <c r="Q90" i="19"/>
  <c r="T90" i="35" s="1"/>
  <c r="N90" i="19"/>
  <c r="I90" i="35" s="1"/>
  <c r="Q40" i="19"/>
  <c r="T40" i="35" s="1"/>
  <c r="N40" i="19"/>
  <c r="I40" i="35" s="1"/>
  <c r="Q47" i="19"/>
  <c r="T47" i="35" s="1"/>
  <c r="N47" i="19"/>
  <c r="I47" i="35" s="1"/>
  <c r="AA108" i="17"/>
  <c r="AB108" i="17" s="1"/>
  <c r="BE108" i="17"/>
  <c r="AS108" i="17"/>
  <c r="AT108" i="17" s="1"/>
  <c r="AG108" i="17"/>
  <c r="AH108" i="17" s="1"/>
  <c r="U108" i="17"/>
  <c r="V108" i="17" s="1"/>
  <c r="AA59" i="17"/>
  <c r="AB59" i="17" s="1"/>
  <c r="BE59" i="17"/>
  <c r="AS59" i="17"/>
  <c r="AT59" i="17" s="1"/>
  <c r="AG59" i="17"/>
  <c r="AH59" i="17" s="1"/>
  <c r="U59" i="17"/>
  <c r="V59" i="17" s="1"/>
  <c r="BE58" i="17"/>
  <c r="AA58" i="17"/>
  <c r="AB58" i="17" s="1"/>
  <c r="AS58" i="17"/>
  <c r="AT58" i="17" s="1"/>
  <c r="AG58" i="17"/>
  <c r="AH58" i="17" s="1"/>
  <c r="U58" i="17"/>
  <c r="AA32" i="17"/>
  <c r="AB32" i="17" s="1"/>
  <c r="BE32" i="17"/>
  <c r="AS32" i="17"/>
  <c r="AT32" i="17" s="1"/>
  <c r="AG32" i="17"/>
  <c r="AH32" i="17" s="1"/>
  <c r="U32" i="17"/>
  <c r="V32" i="17" s="1"/>
  <c r="D6" i="29"/>
  <c r="C6" i="29"/>
  <c r="B6" i="29"/>
  <c r="A6" i="29"/>
  <c r="D6" i="21"/>
  <c r="C6" i="21"/>
  <c r="B6" i="21"/>
  <c r="A6" i="21"/>
  <c r="D6" i="26"/>
  <c r="C6" i="26"/>
  <c r="B6" i="26"/>
  <c r="A6" i="26"/>
  <c r="D6" i="24"/>
  <c r="C6" i="24"/>
  <c r="B6" i="24"/>
  <c r="A6" i="24"/>
  <c r="D6" i="27"/>
  <c r="C6" i="27"/>
  <c r="B6" i="27"/>
  <c r="A6" i="27"/>
  <c r="D6" i="38"/>
  <c r="C6" i="38"/>
  <c r="B6" i="38"/>
  <c r="A6" i="38"/>
  <c r="D6" i="30"/>
  <c r="C6" i="30"/>
  <c r="B6" i="30"/>
  <c r="A6" i="30"/>
  <c r="B6" i="25"/>
  <c r="C6" i="25"/>
  <c r="D6" i="25"/>
  <c r="A6" i="25"/>
  <c r="D4" i="47"/>
  <c r="C4" i="47"/>
  <c r="B4" i="47"/>
  <c r="A4" i="47"/>
  <c r="D4" i="35"/>
  <c r="C4" i="35"/>
  <c r="B4" i="35"/>
  <c r="A4" i="35"/>
  <c r="D4" i="17"/>
  <c r="C4" i="17"/>
  <c r="B4" i="17"/>
  <c r="A4" i="17"/>
  <c r="D4" i="31"/>
  <c r="C4" i="31"/>
  <c r="B4" i="31"/>
  <c r="A4" i="31"/>
  <c r="D4" i="1"/>
  <c r="C4" i="1"/>
  <c r="B4" i="1"/>
  <c r="A4" i="1"/>
  <c r="D4" i="46"/>
  <c r="C4" i="46"/>
  <c r="B4" i="46"/>
  <c r="A4" i="46"/>
  <c r="D4" i="6"/>
  <c r="C4" i="6"/>
  <c r="B4" i="6"/>
  <c r="A4" i="6"/>
  <c r="D4" i="33"/>
  <c r="C4" i="33"/>
  <c r="B4" i="33"/>
  <c r="A4" i="33"/>
  <c r="D4" i="5"/>
  <c r="C4" i="5"/>
  <c r="B4" i="5"/>
  <c r="A4" i="5"/>
  <c r="D4" i="32"/>
  <c r="C4" i="32"/>
  <c r="B4" i="32"/>
  <c r="A4" i="32"/>
  <c r="D4" i="40"/>
  <c r="C4" i="40"/>
  <c r="B4" i="40"/>
  <c r="A4" i="40"/>
  <c r="D4" i="19"/>
  <c r="C4" i="19"/>
  <c r="B4" i="19"/>
  <c r="A4" i="19"/>
  <c r="D4" i="16"/>
  <c r="C4" i="16"/>
  <c r="B4" i="16"/>
  <c r="A4" i="16"/>
  <c r="D4" i="42"/>
  <c r="C4" i="42"/>
  <c r="B4" i="42"/>
  <c r="A4" i="42"/>
  <c r="D4" i="43"/>
  <c r="C4" i="43"/>
  <c r="B4" i="43"/>
  <c r="A4" i="43"/>
  <c r="D4" i="36"/>
  <c r="C4" i="36"/>
  <c r="B4" i="36"/>
  <c r="A4" i="36"/>
  <c r="X36" i="6" l="1"/>
  <c r="H36" i="35" s="1"/>
  <c r="X34" i="6"/>
  <c r="H34" i="35" s="1"/>
  <c r="AE34" i="6"/>
  <c r="O34" i="35" s="1"/>
  <c r="I58" i="30"/>
  <c r="V58" i="17"/>
  <c r="R108" i="40"/>
  <c r="Q108" i="40"/>
  <c r="BI108" i="17"/>
  <c r="BC108" i="17" s="1"/>
  <c r="AZ108" i="17" s="1"/>
  <c r="BA108" i="17" s="1"/>
  <c r="Q108" i="1"/>
  <c r="I108" i="38"/>
  <c r="Y108" i="34"/>
  <c r="U108" i="34"/>
  <c r="AG108" i="18"/>
  <c r="X108" i="34"/>
  <c r="R108" i="1"/>
  <c r="W108" i="34"/>
  <c r="H108" i="34"/>
  <c r="Z108" i="34"/>
  <c r="V108" i="34"/>
  <c r="I108" i="25"/>
  <c r="I108" i="26"/>
  <c r="I108" i="27"/>
  <c r="I108" i="24"/>
  <c r="I108" i="29"/>
  <c r="I108" i="30"/>
  <c r="AH108" i="18"/>
  <c r="P108" i="6"/>
  <c r="I108" i="21"/>
  <c r="Q108" i="46"/>
  <c r="Q108" i="5"/>
  <c r="P108" i="5"/>
  <c r="AI108" i="18"/>
  <c r="Q108" i="32"/>
  <c r="AJ108" i="18"/>
  <c r="P108" i="32"/>
  <c r="Q59" i="40"/>
  <c r="BI59" i="17"/>
  <c r="BC59" i="17" s="1"/>
  <c r="AZ59" i="17" s="1"/>
  <c r="BA59" i="17" s="1"/>
  <c r="Z59" i="34"/>
  <c r="V59" i="34"/>
  <c r="AG59" i="18"/>
  <c r="Q59" i="1"/>
  <c r="Y59" i="34"/>
  <c r="U59" i="34"/>
  <c r="X59" i="34"/>
  <c r="I59" i="24"/>
  <c r="W59" i="34"/>
  <c r="H59" i="34"/>
  <c r="I59" i="25"/>
  <c r="I59" i="30"/>
  <c r="I59" i="26"/>
  <c r="I59" i="27"/>
  <c r="I59" i="38"/>
  <c r="I59" i="29"/>
  <c r="AH59" i="18"/>
  <c r="P59" i="6"/>
  <c r="Q59" i="46"/>
  <c r="I59" i="21"/>
  <c r="P59" i="5"/>
  <c r="Q59" i="5"/>
  <c r="AI59" i="18"/>
  <c r="Q59" i="32"/>
  <c r="AJ59" i="18"/>
  <c r="P59" i="32"/>
  <c r="Q58" i="40"/>
  <c r="AH58" i="18"/>
  <c r="Q58" i="46"/>
  <c r="P58" i="6"/>
  <c r="I58" i="21"/>
  <c r="Y58" i="34"/>
  <c r="U58" i="34"/>
  <c r="W58" i="34"/>
  <c r="H58" i="34"/>
  <c r="AG58" i="18"/>
  <c r="Q58" i="1"/>
  <c r="X58" i="34"/>
  <c r="I58" i="24"/>
  <c r="Z58" i="34"/>
  <c r="V58" i="34"/>
  <c r="I58" i="38"/>
  <c r="I58" i="25"/>
  <c r="I58" i="29"/>
  <c r="I58" i="27"/>
  <c r="I58" i="26"/>
  <c r="Q58" i="32"/>
  <c r="P58" i="32"/>
  <c r="AJ58" i="18"/>
  <c r="Q58" i="5"/>
  <c r="P58" i="5"/>
  <c r="AI58" i="18"/>
  <c r="BI58" i="17"/>
  <c r="BC58" i="17" s="1"/>
  <c r="AZ58" i="17" s="1"/>
  <c r="BA58" i="17" s="1"/>
  <c r="R32" i="40"/>
  <c r="Q32" i="40"/>
  <c r="BI32" i="17"/>
  <c r="BC32" i="17" s="1"/>
  <c r="AZ32" i="17" s="1"/>
  <c r="BA32" i="17" s="1"/>
  <c r="Q32" i="1"/>
  <c r="I32" i="29"/>
  <c r="I32" i="27"/>
  <c r="V32" i="34"/>
  <c r="AG32" i="18"/>
  <c r="Y32" i="34"/>
  <c r="U32" i="34"/>
  <c r="X32" i="34"/>
  <c r="W32" i="34"/>
  <c r="H32" i="34"/>
  <c r="Z32" i="34"/>
  <c r="I32" i="38"/>
  <c r="I32" i="24"/>
  <c r="I32" i="25"/>
  <c r="I32" i="30"/>
  <c r="I32" i="26"/>
  <c r="AH32" i="18"/>
  <c r="P32" i="6"/>
  <c r="Q32" i="46"/>
  <c r="I32" i="21"/>
  <c r="Q32" i="5"/>
  <c r="P32" i="5"/>
  <c r="AI32" i="18"/>
  <c r="Q32" i="32"/>
  <c r="AJ32" i="18"/>
  <c r="P32" i="32"/>
  <c r="B4" i="18"/>
  <c r="C4" i="18"/>
  <c r="D4" i="18"/>
  <c r="A4" i="18"/>
  <c r="AK108" i="18" l="1"/>
  <c r="K108" i="19"/>
  <c r="Q108" i="6"/>
  <c r="K59" i="19"/>
  <c r="AK59" i="18"/>
  <c r="Q59" i="6"/>
  <c r="R59" i="46"/>
  <c r="Q58" i="6"/>
  <c r="R58" i="46"/>
  <c r="AK58" i="18"/>
  <c r="K58" i="19"/>
  <c r="K32" i="19"/>
  <c r="AK32" i="18"/>
  <c r="R32" i="46"/>
  <c r="E3" i="47"/>
  <c r="L108" i="35" l="1"/>
  <c r="M108" i="35"/>
  <c r="P108" i="35"/>
  <c r="Q108" i="35"/>
  <c r="N108" i="35"/>
  <c r="O108" i="35"/>
  <c r="Q108" i="19"/>
  <c r="T108" i="35" s="1"/>
  <c r="N108" i="19"/>
  <c r="I108" i="35" s="1"/>
  <c r="R108" i="35"/>
  <c r="S108" i="35"/>
  <c r="E108" i="35"/>
  <c r="F108" i="35"/>
  <c r="H108" i="35"/>
  <c r="G108" i="35"/>
  <c r="N59" i="35"/>
  <c r="O59" i="35"/>
  <c r="P59" i="35"/>
  <c r="Q59" i="35"/>
  <c r="E59" i="35"/>
  <c r="F59" i="35"/>
  <c r="R59" i="35"/>
  <c r="S59" i="35"/>
  <c r="M59" i="35"/>
  <c r="L59" i="35"/>
  <c r="T59" i="35"/>
  <c r="I59" i="35"/>
  <c r="G59" i="35"/>
  <c r="H59" i="35"/>
  <c r="N58" i="35"/>
  <c r="O58" i="35"/>
  <c r="E58" i="35"/>
  <c r="F58" i="35"/>
  <c r="Q58" i="19"/>
  <c r="T58" i="35" s="1"/>
  <c r="N58" i="19"/>
  <c r="I58" i="35" s="1"/>
  <c r="M58" i="35"/>
  <c r="L58" i="35"/>
  <c r="Q58" i="35"/>
  <c r="P58" i="35"/>
  <c r="G58" i="35"/>
  <c r="H58" i="35"/>
  <c r="R58" i="35"/>
  <c r="S58" i="35"/>
  <c r="L32" i="35"/>
  <c r="M32" i="35"/>
  <c r="P32" i="35"/>
  <c r="Q32" i="35"/>
  <c r="H32" i="35"/>
  <c r="G32" i="35"/>
  <c r="R32" i="35"/>
  <c r="S32" i="35"/>
  <c r="N32" i="35"/>
  <c r="O32" i="35"/>
  <c r="T32" i="35"/>
  <c r="I32" i="35"/>
  <c r="E32" i="35"/>
  <c r="F32" i="35"/>
  <c r="AQ110" i="18"/>
  <c r="AV110" i="18" s="1"/>
  <c r="AW110" i="18" s="1"/>
  <c r="AF110" i="18"/>
  <c r="AD110" i="18"/>
  <c r="AC110" i="18"/>
  <c r="AB110" i="18"/>
  <c r="Y110" i="18"/>
  <c r="W110" i="18"/>
  <c r="V110" i="18"/>
  <c r="S110" i="18"/>
  <c r="P110" i="18"/>
  <c r="N110" i="18"/>
  <c r="M110" i="18"/>
  <c r="J110" i="18"/>
  <c r="I110" i="18"/>
  <c r="E110" i="36" s="1"/>
  <c r="F110" i="18"/>
  <c r="C110" i="18"/>
  <c r="B110" i="18"/>
  <c r="A110" i="18"/>
  <c r="C110" i="36"/>
  <c r="B110" i="36"/>
  <c r="A110" i="36"/>
  <c r="E110" i="47"/>
  <c r="C110" i="47"/>
  <c r="B110" i="47"/>
  <c r="A110" i="47"/>
  <c r="U110" i="35"/>
  <c r="J110" i="35"/>
  <c r="C110" i="35"/>
  <c r="B110" i="35"/>
  <c r="A110" i="35"/>
  <c r="BQ110" i="17"/>
  <c r="BG110" i="17"/>
  <c r="L110" i="17"/>
  <c r="M110" i="17" s="1"/>
  <c r="H110" i="17"/>
  <c r="F110" i="17"/>
  <c r="E110" i="31" s="1"/>
  <c r="C110" i="17"/>
  <c r="B110" i="17"/>
  <c r="A110" i="17"/>
  <c r="G110" i="18"/>
  <c r="C110" i="31"/>
  <c r="B110" i="31"/>
  <c r="A110" i="31"/>
  <c r="N110" i="1"/>
  <c r="D110" i="1"/>
  <c r="D110" i="36" s="1"/>
  <c r="C110" i="1"/>
  <c r="B110" i="1"/>
  <c r="A110" i="1"/>
  <c r="I110" i="46"/>
  <c r="C110" i="46"/>
  <c r="B110" i="46"/>
  <c r="A110" i="46"/>
  <c r="C110" i="6"/>
  <c r="B110" i="6"/>
  <c r="A110" i="6"/>
  <c r="Q110" i="18"/>
  <c r="C110" i="33"/>
  <c r="B110" i="33"/>
  <c r="A110" i="33"/>
  <c r="T110" i="18"/>
  <c r="C110" i="5"/>
  <c r="B110" i="5"/>
  <c r="A110" i="5"/>
  <c r="C110" i="32"/>
  <c r="B110" i="32"/>
  <c r="A110" i="32"/>
  <c r="Z110" i="18"/>
  <c r="C110" i="40"/>
  <c r="B110" i="40"/>
  <c r="A110" i="40"/>
  <c r="C110" i="19"/>
  <c r="B110" i="19"/>
  <c r="A110" i="19"/>
  <c r="X110" i="16"/>
  <c r="H110" i="16"/>
  <c r="O110" i="16" s="1"/>
  <c r="S110" i="34" s="1"/>
  <c r="C110" i="16"/>
  <c r="B110" i="16"/>
  <c r="A110" i="16"/>
  <c r="C110" i="42"/>
  <c r="B110" i="42"/>
  <c r="A110" i="42"/>
  <c r="D110" i="43"/>
  <c r="C110" i="43"/>
  <c r="B110" i="43"/>
  <c r="A110" i="43"/>
  <c r="G110" i="25"/>
  <c r="E110" i="43" s="1"/>
  <c r="E110" i="25"/>
  <c r="F110" i="25" s="1"/>
  <c r="E110" i="42" s="1"/>
  <c r="AA110" i="34" s="1"/>
  <c r="C110" i="25"/>
  <c r="B110" i="25"/>
  <c r="A110" i="25"/>
  <c r="G110" i="30"/>
  <c r="F110" i="43" s="1"/>
  <c r="E110" i="30"/>
  <c r="F110" i="30" s="1"/>
  <c r="F110" i="42" s="1"/>
  <c r="AB110" i="34" s="1"/>
  <c r="C110" i="30"/>
  <c r="B110" i="30"/>
  <c r="A110" i="30"/>
  <c r="G110" i="29"/>
  <c r="G110" i="43" s="1"/>
  <c r="E110" i="29"/>
  <c r="F110" i="29" s="1"/>
  <c r="G110" i="42" s="1"/>
  <c r="AC110" i="34" s="1"/>
  <c r="C110" i="29"/>
  <c r="B110" i="29"/>
  <c r="A110" i="29"/>
  <c r="G110" i="21"/>
  <c r="H110" i="43" s="1"/>
  <c r="C110" i="21"/>
  <c r="B110" i="21"/>
  <c r="A110" i="21"/>
  <c r="G110" i="26"/>
  <c r="I110" i="43" s="1"/>
  <c r="E110" i="26"/>
  <c r="F110" i="26" s="1"/>
  <c r="I110" i="42" s="1"/>
  <c r="AE110" i="34" s="1"/>
  <c r="C110" i="26"/>
  <c r="B110" i="26"/>
  <c r="A110" i="26"/>
  <c r="G110" i="24"/>
  <c r="J110" i="43" s="1"/>
  <c r="E110" i="24"/>
  <c r="F110" i="24" s="1"/>
  <c r="J110" i="42" s="1"/>
  <c r="AF110" i="34" s="1"/>
  <c r="C110" i="24"/>
  <c r="B110" i="24"/>
  <c r="A110" i="24"/>
  <c r="G110" i="27"/>
  <c r="K110" i="43" s="1"/>
  <c r="E110" i="27"/>
  <c r="F110" i="27" s="1"/>
  <c r="K110" i="42" s="1"/>
  <c r="AG110" i="34" s="1"/>
  <c r="C110" i="27"/>
  <c r="B110" i="27"/>
  <c r="A110" i="27"/>
  <c r="G110" i="38"/>
  <c r="L110" i="43" s="1"/>
  <c r="E110" i="38"/>
  <c r="F110" i="38" s="1"/>
  <c r="L110" i="42" s="1"/>
  <c r="AH110" i="34" s="1"/>
  <c r="C110" i="38"/>
  <c r="B110" i="38"/>
  <c r="A110" i="38"/>
  <c r="AQ110" i="34"/>
  <c r="AP110" i="34"/>
  <c r="AO110" i="34"/>
  <c r="AN110" i="34"/>
  <c r="AM110" i="34"/>
  <c r="AL110" i="34"/>
  <c r="AK110" i="34"/>
  <c r="AJ110" i="34"/>
  <c r="AI110" i="34"/>
  <c r="R110" i="34"/>
  <c r="Q110" i="34"/>
  <c r="P110" i="34"/>
  <c r="O110" i="34"/>
  <c r="N110" i="34"/>
  <c r="M110" i="34"/>
  <c r="L110" i="34"/>
  <c r="K110" i="34"/>
  <c r="J110" i="34"/>
  <c r="I110" i="34"/>
  <c r="D110" i="30" l="1"/>
  <c r="D110" i="18"/>
  <c r="D110" i="27"/>
  <c r="D110" i="21"/>
  <c r="D110" i="29"/>
  <c r="D110" i="38"/>
  <c r="D110" i="24"/>
  <c r="D110" i="19"/>
  <c r="D110" i="40"/>
  <c r="D110" i="6"/>
  <c r="X110" i="18"/>
  <c r="D110" i="46"/>
  <c r="H110" i="42"/>
  <c r="AD110" i="34"/>
  <c r="R110" i="18"/>
  <c r="D110" i="25"/>
  <c r="D110" i="42"/>
  <c r="D110" i="32"/>
  <c r="D110" i="5"/>
  <c r="U110" i="18"/>
  <c r="K110" i="18"/>
  <c r="AS110" i="18"/>
  <c r="AT110" i="18" s="1"/>
  <c r="D110" i="26"/>
  <c r="D110" i="16"/>
  <c r="D110" i="33"/>
  <c r="D110" i="35"/>
  <c r="D110" i="31"/>
  <c r="D110" i="47"/>
  <c r="O110" i="17"/>
  <c r="AM110" i="17" s="1"/>
  <c r="AN110" i="17" s="1"/>
  <c r="BF110" i="17"/>
  <c r="O110" i="18"/>
  <c r="AA110" i="18"/>
  <c r="T110" i="34"/>
  <c r="P110" i="16"/>
  <c r="Y110" i="16"/>
  <c r="D110" i="17"/>
  <c r="U110" i="17" l="1"/>
  <c r="V110" i="17" s="1"/>
  <c r="AA110" i="17"/>
  <c r="AB110" i="17" s="1"/>
  <c r="BE110" i="17"/>
  <c r="AS110" i="17"/>
  <c r="AT110" i="17" s="1"/>
  <c r="AG110" i="17"/>
  <c r="AH110" i="17" s="1"/>
  <c r="Q110" i="16"/>
  <c r="R110" i="16" s="1"/>
  <c r="R110" i="40" l="1"/>
  <c r="Q110" i="40"/>
  <c r="AH110" i="18"/>
  <c r="P110" i="6"/>
  <c r="Q110" i="46"/>
  <c r="I110" i="21"/>
  <c r="Z110" i="16"/>
  <c r="AA110" i="16" s="1"/>
  <c r="Y110" i="34"/>
  <c r="U110" i="34"/>
  <c r="I110" i="30"/>
  <c r="I110" i="29"/>
  <c r="I110" i="26"/>
  <c r="I110" i="27"/>
  <c r="I110" i="38"/>
  <c r="H110" i="34"/>
  <c r="AG110" i="18"/>
  <c r="X110" i="34"/>
  <c r="Q110" i="1"/>
  <c r="I110" i="25"/>
  <c r="I110" i="24"/>
  <c r="W110" i="34"/>
  <c r="Z110" i="34"/>
  <c r="V110" i="34"/>
  <c r="BI110" i="17"/>
  <c r="BC110" i="17" s="1"/>
  <c r="AZ110" i="17" s="1"/>
  <c r="BA110" i="17" s="1"/>
  <c r="P110" i="5"/>
  <c r="AI110" i="18"/>
  <c r="Q110" i="5"/>
  <c r="Q110" i="32"/>
  <c r="AJ110" i="18"/>
  <c r="P110" i="32"/>
  <c r="R110" i="46" l="1"/>
  <c r="Q110" i="6"/>
  <c r="K110" i="19"/>
  <c r="AK110" i="18"/>
  <c r="H15" i="43"/>
  <c r="H12" i="43"/>
  <c r="O110" i="35" l="1"/>
  <c r="N110" i="35"/>
  <c r="M110" i="35"/>
  <c r="L110" i="35"/>
  <c r="E110" i="35"/>
  <c r="F110" i="35"/>
  <c r="Q110" i="19"/>
  <c r="T110" i="35" s="1"/>
  <c r="N110" i="19"/>
  <c r="I110" i="35" s="1"/>
  <c r="P110" i="35"/>
  <c r="Q110" i="35"/>
  <c r="H110" i="35"/>
  <c r="G110" i="35"/>
  <c r="S110" i="35"/>
  <c r="R110" i="35"/>
  <c r="H15" i="42"/>
  <c r="H12" i="42"/>
  <c r="AD15" i="34" l="1"/>
  <c r="AD12" i="34"/>
  <c r="B124" i="43" l="1"/>
  <c r="B123" i="43"/>
  <c r="B119" i="43"/>
  <c r="B118" i="43"/>
  <c r="B117" i="43"/>
  <c r="B116" i="43"/>
  <c r="B111" i="43"/>
  <c r="B109" i="43"/>
  <c r="B107" i="43"/>
  <c r="B100" i="43"/>
  <c r="B99" i="43"/>
  <c r="B95" i="43"/>
  <c r="B91" i="43"/>
  <c r="B89" i="43"/>
  <c r="B88" i="43"/>
  <c r="B84" i="43"/>
  <c r="B82" i="43"/>
  <c r="B86" i="43"/>
  <c r="B85" i="43"/>
  <c r="B87" i="43"/>
  <c r="B80" i="43"/>
  <c r="B79" i="43"/>
  <c r="B56" i="43"/>
  <c r="B55" i="43"/>
  <c r="B78" i="43"/>
  <c r="B77" i="43"/>
  <c r="B76" i="43"/>
  <c r="B75" i="43"/>
  <c r="B74" i="43"/>
  <c r="B73" i="43"/>
  <c r="B72" i="43"/>
  <c r="B71" i="43"/>
  <c r="B70" i="43"/>
  <c r="B69" i="43"/>
  <c r="B42" i="43"/>
  <c r="B68" i="43"/>
  <c r="B67" i="43"/>
  <c r="B66" i="43"/>
  <c r="B65" i="43"/>
  <c r="B64" i="43"/>
  <c r="B63" i="43"/>
  <c r="B62" i="43"/>
  <c r="B61" i="43"/>
  <c r="B60" i="43"/>
  <c r="B31" i="43"/>
  <c r="B30" i="43"/>
  <c r="B29" i="43"/>
  <c r="B28" i="43"/>
  <c r="B27" i="43"/>
  <c r="B26" i="43"/>
  <c r="B24" i="43"/>
  <c r="B20" i="43"/>
  <c r="B19" i="43"/>
  <c r="B18" i="43"/>
  <c r="B17" i="43"/>
  <c r="B15" i="43"/>
  <c r="B12" i="43"/>
  <c r="B124" i="42"/>
  <c r="B123" i="42"/>
  <c r="B119" i="42"/>
  <c r="B118" i="42"/>
  <c r="B117" i="42"/>
  <c r="B116" i="42"/>
  <c r="B111" i="42"/>
  <c r="B109" i="42"/>
  <c r="B107" i="42"/>
  <c r="B100" i="42"/>
  <c r="B99" i="42"/>
  <c r="B95" i="42"/>
  <c r="B91" i="42"/>
  <c r="B89" i="42"/>
  <c r="B88" i="42"/>
  <c r="B84" i="42"/>
  <c r="B82" i="42"/>
  <c r="B86" i="42"/>
  <c r="B85" i="42"/>
  <c r="B87" i="42"/>
  <c r="B80" i="42"/>
  <c r="B79" i="42"/>
  <c r="B56" i="42"/>
  <c r="B55" i="42"/>
  <c r="B78" i="42"/>
  <c r="B77" i="42"/>
  <c r="B76" i="42"/>
  <c r="B75" i="42"/>
  <c r="B74" i="42"/>
  <c r="B73" i="42"/>
  <c r="B72" i="42"/>
  <c r="B71" i="42"/>
  <c r="B70" i="42"/>
  <c r="B69" i="42"/>
  <c r="B42" i="42"/>
  <c r="B68" i="42"/>
  <c r="B67" i="42"/>
  <c r="B66" i="42"/>
  <c r="B65" i="42"/>
  <c r="B64" i="42"/>
  <c r="B63" i="42"/>
  <c r="B62" i="42"/>
  <c r="B61" i="42"/>
  <c r="B60" i="42"/>
  <c r="B31" i="42"/>
  <c r="B30" i="42"/>
  <c r="B29" i="42"/>
  <c r="B28" i="42"/>
  <c r="B27" i="42"/>
  <c r="B26" i="42"/>
  <c r="B24" i="42"/>
  <c r="B20" i="42"/>
  <c r="B19" i="42"/>
  <c r="B18" i="42"/>
  <c r="B17" i="42"/>
  <c r="B15" i="42"/>
  <c r="B12" i="42"/>
  <c r="B124" i="18"/>
  <c r="B123" i="18"/>
  <c r="B119" i="18"/>
  <c r="B118" i="18"/>
  <c r="B117" i="18"/>
  <c r="B116" i="18"/>
  <c r="B111" i="18"/>
  <c r="B109" i="18"/>
  <c r="B107" i="18"/>
  <c r="B100" i="18"/>
  <c r="B99" i="18"/>
  <c r="B95" i="18"/>
  <c r="B91" i="18"/>
  <c r="B89" i="18"/>
  <c r="B88" i="18"/>
  <c r="B84" i="18"/>
  <c r="B82" i="18"/>
  <c r="B86" i="18"/>
  <c r="B85" i="18"/>
  <c r="B87" i="18"/>
  <c r="B80" i="18"/>
  <c r="B79" i="18"/>
  <c r="B56" i="18"/>
  <c r="B55" i="18"/>
  <c r="B78" i="18"/>
  <c r="B77" i="18"/>
  <c r="B76" i="18"/>
  <c r="B75" i="18"/>
  <c r="B74" i="18"/>
  <c r="B73" i="18"/>
  <c r="B72" i="18"/>
  <c r="B71" i="18"/>
  <c r="B70" i="18"/>
  <c r="B69" i="18"/>
  <c r="B42" i="18"/>
  <c r="B68" i="18"/>
  <c r="B67" i="18"/>
  <c r="B66" i="18"/>
  <c r="B65" i="18"/>
  <c r="B64" i="18"/>
  <c r="B63" i="18"/>
  <c r="B62" i="18"/>
  <c r="B61" i="18"/>
  <c r="B60" i="18"/>
  <c r="B31" i="18"/>
  <c r="B30" i="18"/>
  <c r="B29" i="18"/>
  <c r="B28" i="18"/>
  <c r="B27" i="18"/>
  <c r="B26" i="18"/>
  <c r="B24" i="18"/>
  <c r="B20" i="18"/>
  <c r="B19" i="18"/>
  <c r="B18" i="18"/>
  <c r="B17" i="18"/>
  <c r="B15" i="18"/>
  <c r="B12" i="18"/>
  <c r="B124" i="36"/>
  <c r="B123" i="36"/>
  <c r="B119" i="36"/>
  <c r="B118" i="36"/>
  <c r="B117" i="36"/>
  <c r="B116" i="36"/>
  <c r="B111" i="36"/>
  <c r="B109" i="36"/>
  <c r="B107" i="36"/>
  <c r="B100" i="36"/>
  <c r="B99" i="36"/>
  <c r="B95" i="36"/>
  <c r="B91" i="36"/>
  <c r="B89" i="36"/>
  <c r="B88" i="36"/>
  <c r="B84" i="36"/>
  <c r="B82" i="36"/>
  <c r="B86" i="36"/>
  <c r="B85" i="36"/>
  <c r="B87" i="36"/>
  <c r="B80" i="36"/>
  <c r="B79" i="36"/>
  <c r="B56" i="36"/>
  <c r="B55" i="36"/>
  <c r="B78" i="36"/>
  <c r="B77" i="36"/>
  <c r="B76" i="36"/>
  <c r="B75" i="36"/>
  <c r="B74" i="36"/>
  <c r="B73" i="36"/>
  <c r="B72" i="36"/>
  <c r="B71" i="36"/>
  <c r="B70" i="36"/>
  <c r="B69" i="36"/>
  <c r="B42" i="36"/>
  <c r="B68" i="36"/>
  <c r="B67" i="36"/>
  <c r="B66" i="36"/>
  <c r="B65" i="36"/>
  <c r="B64" i="36"/>
  <c r="B63" i="36"/>
  <c r="B62" i="36"/>
  <c r="B61" i="36"/>
  <c r="B60" i="36"/>
  <c r="B31" i="36"/>
  <c r="B30" i="36"/>
  <c r="B29" i="36"/>
  <c r="B28" i="36"/>
  <c r="B27" i="36"/>
  <c r="B26" i="36"/>
  <c r="B24" i="36"/>
  <c r="B20" i="36"/>
  <c r="B19" i="36"/>
  <c r="B18" i="36"/>
  <c r="B17" i="36"/>
  <c r="B15" i="36"/>
  <c r="B12" i="36"/>
  <c r="B124" i="47"/>
  <c r="B123" i="47"/>
  <c r="B119" i="47"/>
  <c r="B118" i="47"/>
  <c r="B117" i="47"/>
  <c r="B116" i="47"/>
  <c r="B111" i="47"/>
  <c r="B109" i="47"/>
  <c r="B107" i="47"/>
  <c r="B100" i="47"/>
  <c r="B99" i="47"/>
  <c r="B95" i="47"/>
  <c r="B91" i="47"/>
  <c r="B89" i="47"/>
  <c r="B88" i="47"/>
  <c r="B84" i="47"/>
  <c r="B82" i="47"/>
  <c r="B86" i="47"/>
  <c r="B85" i="47"/>
  <c r="B87" i="47"/>
  <c r="B80" i="47"/>
  <c r="B79" i="47"/>
  <c r="B56" i="47"/>
  <c r="B55" i="47"/>
  <c r="B78" i="47"/>
  <c r="B77" i="47"/>
  <c r="B76" i="47"/>
  <c r="B75" i="47"/>
  <c r="B74" i="47"/>
  <c r="B73" i="47"/>
  <c r="B72" i="47"/>
  <c r="B71" i="47"/>
  <c r="B70" i="47"/>
  <c r="B69" i="47"/>
  <c r="B42" i="47"/>
  <c r="B68" i="47"/>
  <c r="B67" i="47"/>
  <c r="B66" i="47"/>
  <c r="B65" i="47"/>
  <c r="B64" i="47"/>
  <c r="B63" i="47"/>
  <c r="B62" i="47"/>
  <c r="B61" i="47"/>
  <c r="B60" i="47"/>
  <c r="B31" i="47"/>
  <c r="B30" i="47"/>
  <c r="B29" i="47"/>
  <c r="B28" i="47"/>
  <c r="B27" i="47"/>
  <c r="B26" i="47"/>
  <c r="B24" i="47"/>
  <c r="B20" i="47"/>
  <c r="B19" i="47"/>
  <c r="B18" i="47"/>
  <c r="B17" i="47"/>
  <c r="B15" i="47"/>
  <c r="B12" i="47"/>
  <c r="B124" i="35"/>
  <c r="B123" i="35"/>
  <c r="B119" i="35"/>
  <c r="B118" i="35"/>
  <c r="B117" i="35"/>
  <c r="B116" i="35"/>
  <c r="B111" i="35"/>
  <c r="B109" i="35"/>
  <c r="B107" i="35"/>
  <c r="B100" i="35"/>
  <c r="B99" i="35"/>
  <c r="B95" i="35"/>
  <c r="B91" i="35"/>
  <c r="B89" i="35"/>
  <c r="B88" i="35"/>
  <c r="B84" i="35"/>
  <c r="B82" i="35"/>
  <c r="B86" i="35"/>
  <c r="B85" i="35"/>
  <c r="B87" i="35"/>
  <c r="B80" i="35"/>
  <c r="B79" i="35"/>
  <c r="B56" i="35"/>
  <c r="B55" i="35"/>
  <c r="B78" i="35"/>
  <c r="B77" i="35"/>
  <c r="B76" i="35"/>
  <c r="B75" i="35"/>
  <c r="B74" i="35"/>
  <c r="B73" i="35"/>
  <c r="B72" i="35"/>
  <c r="B71" i="35"/>
  <c r="B70" i="35"/>
  <c r="B69" i="35"/>
  <c r="B42" i="35"/>
  <c r="B68" i="35"/>
  <c r="B67" i="35"/>
  <c r="B66" i="35"/>
  <c r="B65" i="35"/>
  <c r="B64" i="35"/>
  <c r="B63" i="35"/>
  <c r="B62" i="35"/>
  <c r="B61" i="35"/>
  <c r="B60" i="35"/>
  <c r="B31" i="35"/>
  <c r="B30" i="35"/>
  <c r="B29" i="35"/>
  <c r="B28" i="35"/>
  <c r="B27" i="35"/>
  <c r="B26" i="35"/>
  <c r="B24" i="35"/>
  <c r="B20" i="35"/>
  <c r="B19" i="35"/>
  <c r="B18" i="35"/>
  <c r="B17" i="35"/>
  <c r="B15" i="35"/>
  <c r="B12" i="35"/>
  <c r="B124" i="17"/>
  <c r="B123" i="17"/>
  <c r="B119" i="17"/>
  <c r="B118" i="17"/>
  <c r="B117" i="17"/>
  <c r="B116" i="17"/>
  <c r="B111" i="17"/>
  <c r="B109" i="17"/>
  <c r="B107" i="17"/>
  <c r="B100" i="17"/>
  <c r="B99" i="17"/>
  <c r="B95" i="17"/>
  <c r="B91" i="17"/>
  <c r="B89" i="17"/>
  <c r="B88" i="17"/>
  <c r="B84" i="17"/>
  <c r="B82" i="17"/>
  <c r="B86" i="17"/>
  <c r="B85" i="17"/>
  <c r="B87" i="17"/>
  <c r="B80" i="17"/>
  <c r="B79" i="17"/>
  <c r="B56" i="17"/>
  <c r="B55" i="17"/>
  <c r="B78" i="17"/>
  <c r="B77" i="17"/>
  <c r="B76" i="17"/>
  <c r="B75" i="17"/>
  <c r="B74" i="17"/>
  <c r="B73" i="17"/>
  <c r="B72" i="17"/>
  <c r="B71" i="17"/>
  <c r="B70" i="17"/>
  <c r="B69" i="17"/>
  <c r="B42" i="17"/>
  <c r="B68" i="17"/>
  <c r="B67" i="17"/>
  <c r="B66" i="17"/>
  <c r="B65" i="17"/>
  <c r="B64" i="17"/>
  <c r="B63" i="17"/>
  <c r="B62" i="17"/>
  <c r="B61" i="17"/>
  <c r="B60" i="17"/>
  <c r="B31" i="17"/>
  <c r="B30" i="17"/>
  <c r="B29" i="17"/>
  <c r="B28" i="17"/>
  <c r="B27" i="17"/>
  <c r="B26" i="17"/>
  <c r="B24" i="17"/>
  <c r="B20" i="17"/>
  <c r="B19" i="17"/>
  <c r="B18" i="17"/>
  <c r="B17" i="17"/>
  <c r="B15" i="17"/>
  <c r="B12" i="17"/>
  <c r="B124" i="31"/>
  <c r="B123" i="31"/>
  <c r="B119" i="31"/>
  <c r="B118" i="31"/>
  <c r="B117" i="31"/>
  <c r="B116" i="31"/>
  <c r="B111" i="31"/>
  <c r="B109" i="31"/>
  <c r="B107" i="31"/>
  <c r="B100" i="31"/>
  <c r="B99" i="31"/>
  <c r="B95" i="31"/>
  <c r="B91" i="31"/>
  <c r="B89" i="31"/>
  <c r="B88" i="31"/>
  <c r="B84" i="31"/>
  <c r="B82" i="31"/>
  <c r="B86" i="31"/>
  <c r="B85" i="31"/>
  <c r="B87" i="31"/>
  <c r="B80" i="31"/>
  <c r="B79" i="31"/>
  <c r="B56" i="31"/>
  <c r="B55" i="31"/>
  <c r="B78" i="31"/>
  <c r="B77" i="31"/>
  <c r="B76" i="31"/>
  <c r="B75" i="31"/>
  <c r="B74" i="31"/>
  <c r="B73" i="31"/>
  <c r="B72" i="31"/>
  <c r="B71" i="31"/>
  <c r="B70" i="31"/>
  <c r="B69" i="31"/>
  <c r="B42" i="31"/>
  <c r="B68" i="31"/>
  <c r="B67" i="31"/>
  <c r="B66" i="31"/>
  <c r="B65" i="31"/>
  <c r="B64" i="31"/>
  <c r="B63" i="31"/>
  <c r="B62" i="31"/>
  <c r="B61" i="31"/>
  <c r="B60" i="31"/>
  <c r="B31" i="31"/>
  <c r="B30" i="31"/>
  <c r="B29" i="31"/>
  <c r="B28" i="31"/>
  <c r="B27" i="31"/>
  <c r="B26" i="31"/>
  <c r="B24" i="31"/>
  <c r="B20" i="31"/>
  <c r="B19" i="31"/>
  <c r="B18" i="31"/>
  <c r="B17" i="31"/>
  <c r="B15" i="31"/>
  <c r="B12" i="31"/>
  <c r="B124" i="1"/>
  <c r="B123" i="1"/>
  <c r="B119" i="1"/>
  <c r="B118" i="1"/>
  <c r="B117" i="1"/>
  <c r="B116" i="1"/>
  <c r="B111" i="1"/>
  <c r="B109" i="1"/>
  <c r="B107" i="1"/>
  <c r="B100" i="1"/>
  <c r="B99" i="1"/>
  <c r="B95" i="1"/>
  <c r="B91" i="1"/>
  <c r="B89" i="1"/>
  <c r="B88" i="1"/>
  <c r="B84" i="1"/>
  <c r="B82" i="1"/>
  <c r="B86" i="1"/>
  <c r="B85" i="1"/>
  <c r="B87" i="1"/>
  <c r="B80" i="1"/>
  <c r="B79" i="1"/>
  <c r="B56" i="1"/>
  <c r="B55" i="1"/>
  <c r="B78" i="1"/>
  <c r="B77" i="1"/>
  <c r="B76" i="1"/>
  <c r="B75" i="1"/>
  <c r="B74" i="1"/>
  <c r="B73" i="1"/>
  <c r="B72" i="1"/>
  <c r="B71" i="1"/>
  <c r="B70" i="1"/>
  <c r="B69" i="1"/>
  <c r="B42" i="1"/>
  <c r="B68" i="1"/>
  <c r="B67" i="1"/>
  <c r="B66" i="1"/>
  <c r="B65" i="1"/>
  <c r="B64" i="1"/>
  <c r="B63" i="1"/>
  <c r="B62" i="1"/>
  <c r="B61" i="1"/>
  <c r="B60" i="1"/>
  <c r="B31" i="1"/>
  <c r="B30" i="1"/>
  <c r="B29" i="1"/>
  <c r="B28" i="1"/>
  <c r="B27" i="1"/>
  <c r="B26" i="1"/>
  <c r="B24" i="1"/>
  <c r="B20" i="1"/>
  <c r="B19" i="1"/>
  <c r="B18" i="1"/>
  <c r="B17" i="1"/>
  <c r="B15" i="1"/>
  <c r="B12" i="1"/>
  <c r="B124" i="46"/>
  <c r="B123" i="46"/>
  <c r="B119" i="46"/>
  <c r="B118" i="46"/>
  <c r="B117" i="46"/>
  <c r="B116" i="46"/>
  <c r="B111" i="46"/>
  <c r="B109" i="46"/>
  <c r="B107" i="46"/>
  <c r="B100" i="46"/>
  <c r="B99" i="46"/>
  <c r="B95" i="46"/>
  <c r="B91" i="46"/>
  <c r="B89" i="46"/>
  <c r="B88" i="46"/>
  <c r="B84" i="46"/>
  <c r="B82" i="46"/>
  <c r="B86" i="46"/>
  <c r="B85" i="46"/>
  <c r="B87" i="46"/>
  <c r="B80" i="46"/>
  <c r="B79" i="46"/>
  <c r="B56" i="46"/>
  <c r="B55" i="46"/>
  <c r="B78" i="46"/>
  <c r="B77" i="46"/>
  <c r="B76" i="46"/>
  <c r="B75" i="46"/>
  <c r="B74" i="46"/>
  <c r="B73" i="46"/>
  <c r="B72" i="46"/>
  <c r="B71" i="46"/>
  <c r="B70" i="46"/>
  <c r="B69" i="46"/>
  <c r="B42" i="46"/>
  <c r="B68" i="46"/>
  <c r="B67" i="46"/>
  <c r="B66" i="46"/>
  <c r="B65" i="46"/>
  <c r="B64" i="46"/>
  <c r="B63" i="46"/>
  <c r="B62" i="46"/>
  <c r="B61" i="46"/>
  <c r="B60" i="46"/>
  <c r="B31" i="46"/>
  <c r="B30" i="46"/>
  <c r="B29" i="46"/>
  <c r="B28" i="46"/>
  <c r="B27" i="46"/>
  <c r="B26" i="46"/>
  <c r="B24" i="46"/>
  <c r="B20" i="46"/>
  <c r="B19" i="46"/>
  <c r="B18" i="46"/>
  <c r="B17" i="46"/>
  <c r="B15" i="46"/>
  <c r="B12" i="46"/>
  <c r="B124" i="6"/>
  <c r="B123" i="6"/>
  <c r="B119" i="6"/>
  <c r="B118" i="6"/>
  <c r="B117" i="6"/>
  <c r="B116" i="6"/>
  <c r="B111" i="6"/>
  <c r="B109" i="6"/>
  <c r="B107" i="6"/>
  <c r="B100" i="6"/>
  <c r="B99" i="6"/>
  <c r="B95" i="6"/>
  <c r="B91" i="6"/>
  <c r="B89" i="6"/>
  <c r="B88" i="6"/>
  <c r="B84" i="6"/>
  <c r="B82" i="6"/>
  <c r="B86" i="6"/>
  <c r="B85" i="6"/>
  <c r="B87" i="6"/>
  <c r="B80" i="6"/>
  <c r="B79" i="6"/>
  <c r="B56" i="6"/>
  <c r="B55" i="6"/>
  <c r="B78" i="6"/>
  <c r="B77" i="6"/>
  <c r="B76" i="6"/>
  <c r="B75" i="6"/>
  <c r="B74" i="6"/>
  <c r="B73" i="6"/>
  <c r="B72" i="6"/>
  <c r="B71" i="6"/>
  <c r="B70" i="6"/>
  <c r="B69" i="6"/>
  <c r="B42" i="6"/>
  <c r="B68" i="6"/>
  <c r="B67" i="6"/>
  <c r="B66" i="6"/>
  <c r="B65" i="6"/>
  <c r="B64" i="6"/>
  <c r="B63" i="6"/>
  <c r="B62" i="6"/>
  <c r="B61" i="6"/>
  <c r="B60" i="6"/>
  <c r="B31" i="6"/>
  <c r="B30" i="6"/>
  <c r="B29" i="6"/>
  <c r="B28" i="6"/>
  <c r="B27" i="6"/>
  <c r="B26" i="6"/>
  <c r="B24" i="6"/>
  <c r="B20" i="6"/>
  <c r="B19" i="6"/>
  <c r="B18" i="6"/>
  <c r="B17" i="6"/>
  <c r="B15" i="6"/>
  <c r="B12" i="6"/>
  <c r="B124" i="33"/>
  <c r="B123" i="33"/>
  <c r="B119" i="33"/>
  <c r="B118" i="33"/>
  <c r="B117" i="33"/>
  <c r="B116" i="33"/>
  <c r="B111" i="33"/>
  <c r="B109" i="33"/>
  <c r="B107" i="33"/>
  <c r="B100" i="33"/>
  <c r="B99" i="33"/>
  <c r="B95" i="33"/>
  <c r="B91" i="33"/>
  <c r="B89" i="33"/>
  <c r="B88" i="33"/>
  <c r="B84" i="33"/>
  <c r="B82" i="33"/>
  <c r="B86" i="33"/>
  <c r="B85" i="33"/>
  <c r="B87" i="33"/>
  <c r="B80" i="33"/>
  <c r="B79" i="33"/>
  <c r="B56" i="33"/>
  <c r="B55" i="33"/>
  <c r="B78" i="33"/>
  <c r="B77" i="33"/>
  <c r="B76" i="33"/>
  <c r="B75" i="33"/>
  <c r="B74" i="33"/>
  <c r="B73" i="33"/>
  <c r="B72" i="33"/>
  <c r="B71" i="33"/>
  <c r="B70" i="33"/>
  <c r="B69" i="33"/>
  <c r="B42" i="33"/>
  <c r="B68" i="33"/>
  <c r="B67" i="33"/>
  <c r="B66" i="33"/>
  <c r="B65" i="33"/>
  <c r="B64" i="33"/>
  <c r="B63" i="33"/>
  <c r="B62" i="33"/>
  <c r="B61" i="33"/>
  <c r="B60" i="33"/>
  <c r="B31" i="33"/>
  <c r="B30" i="33"/>
  <c r="B29" i="33"/>
  <c r="B28" i="33"/>
  <c r="B27" i="33"/>
  <c r="B26" i="33"/>
  <c r="B24" i="33"/>
  <c r="B20" i="33"/>
  <c r="B19" i="33"/>
  <c r="B18" i="33"/>
  <c r="B17" i="33"/>
  <c r="B15" i="33"/>
  <c r="B12" i="33"/>
  <c r="B124" i="5"/>
  <c r="B123" i="5"/>
  <c r="B119" i="5"/>
  <c r="B118" i="5"/>
  <c r="B117" i="5"/>
  <c r="B116" i="5"/>
  <c r="B111" i="5"/>
  <c r="B109" i="5"/>
  <c r="B107" i="5"/>
  <c r="B100" i="5"/>
  <c r="B99" i="5"/>
  <c r="B95" i="5"/>
  <c r="B91" i="5"/>
  <c r="B89" i="5"/>
  <c r="B88" i="5"/>
  <c r="B84" i="5"/>
  <c r="B82" i="5"/>
  <c r="B86" i="5"/>
  <c r="B85" i="5"/>
  <c r="B87" i="5"/>
  <c r="B80" i="5"/>
  <c r="B79" i="5"/>
  <c r="B56" i="5"/>
  <c r="B55" i="5"/>
  <c r="B78" i="5"/>
  <c r="B77" i="5"/>
  <c r="B76" i="5"/>
  <c r="B75" i="5"/>
  <c r="B74" i="5"/>
  <c r="B73" i="5"/>
  <c r="B72" i="5"/>
  <c r="B71" i="5"/>
  <c r="B70" i="5"/>
  <c r="B69" i="5"/>
  <c r="B42" i="5"/>
  <c r="B68" i="5"/>
  <c r="B67" i="5"/>
  <c r="B66" i="5"/>
  <c r="B65" i="5"/>
  <c r="B64" i="5"/>
  <c r="B63" i="5"/>
  <c r="B62" i="5"/>
  <c r="B61" i="5"/>
  <c r="B60" i="5"/>
  <c r="B31" i="5"/>
  <c r="B30" i="5"/>
  <c r="B29" i="5"/>
  <c r="B28" i="5"/>
  <c r="B27" i="5"/>
  <c r="B26" i="5"/>
  <c r="B24" i="5"/>
  <c r="B20" i="5"/>
  <c r="B19" i="5"/>
  <c r="B18" i="5"/>
  <c r="B17" i="5"/>
  <c r="B15" i="5"/>
  <c r="B12" i="5"/>
  <c r="B124" i="32"/>
  <c r="B123" i="32"/>
  <c r="B119" i="32"/>
  <c r="B118" i="32"/>
  <c r="B117" i="32"/>
  <c r="B116" i="32"/>
  <c r="B111" i="32"/>
  <c r="B109" i="32"/>
  <c r="B107" i="32"/>
  <c r="B100" i="32"/>
  <c r="B99" i="32"/>
  <c r="B95" i="32"/>
  <c r="B91" i="32"/>
  <c r="B89" i="32"/>
  <c r="B88" i="32"/>
  <c r="B84" i="32"/>
  <c r="B82" i="32"/>
  <c r="B86" i="32"/>
  <c r="B85" i="32"/>
  <c r="B87" i="32"/>
  <c r="B80" i="32"/>
  <c r="B79" i="32"/>
  <c r="B56" i="32"/>
  <c r="B55" i="32"/>
  <c r="B78" i="32"/>
  <c r="B77" i="32"/>
  <c r="B76" i="32"/>
  <c r="B75" i="32"/>
  <c r="B74" i="32"/>
  <c r="B73" i="32"/>
  <c r="B72" i="32"/>
  <c r="B71" i="32"/>
  <c r="B70" i="32"/>
  <c r="B69" i="32"/>
  <c r="B42" i="32"/>
  <c r="B68" i="32"/>
  <c r="B67" i="32"/>
  <c r="B66" i="32"/>
  <c r="B65" i="32"/>
  <c r="B64" i="32"/>
  <c r="B63" i="32"/>
  <c r="B62" i="32"/>
  <c r="B61" i="32"/>
  <c r="B60" i="32"/>
  <c r="B31" i="32"/>
  <c r="B30" i="32"/>
  <c r="B29" i="32"/>
  <c r="B28" i="32"/>
  <c r="B27" i="32"/>
  <c r="B26" i="32"/>
  <c r="B24" i="32"/>
  <c r="B20" i="32"/>
  <c r="B19" i="32"/>
  <c r="B18" i="32"/>
  <c r="B17" i="32"/>
  <c r="B15" i="32"/>
  <c r="B12" i="32"/>
  <c r="B124" i="40"/>
  <c r="B123" i="40"/>
  <c r="B119" i="40"/>
  <c r="B118" i="40"/>
  <c r="B117" i="40"/>
  <c r="B116" i="40"/>
  <c r="B111" i="40"/>
  <c r="B109" i="40"/>
  <c r="B107" i="40"/>
  <c r="B100" i="40"/>
  <c r="B99" i="40"/>
  <c r="B95" i="40"/>
  <c r="B91" i="40"/>
  <c r="B89" i="40"/>
  <c r="B88" i="40"/>
  <c r="B84" i="40"/>
  <c r="B82" i="40"/>
  <c r="B86" i="40"/>
  <c r="B85" i="40"/>
  <c r="B87" i="40"/>
  <c r="B80" i="40"/>
  <c r="B79" i="40"/>
  <c r="B56" i="40"/>
  <c r="B55" i="40"/>
  <c r="B78" i="40"/>
  <c r="B77" i="40"/>
  <c r="B76" i="40"/>
  <c r="B75" i="40"/>
  <c r="B74" i="40"/>
  <c r="B73" i="40"/>
  <c r="B72" i="40"/>
  <c r="B71" i="40"/>
  <c r="B70" i="40"/>
  <c r="B69" i="40"/>
  <c r="B42" i="40"/>
  <c r="B68" i="40"/>
  <c r="B67" i="40"/>
  <c r="B66" i="40"/>
  <c r="B65" i="40"/>
  <c r="B64" i="40"/>
  <c r="B63" i="40"/>
  <c r="B62" i="40"/>
  <c r="B61" i="40"/>
  <c r="B60" i="40"/>
  <c r="B31" i="40"/>
  <c r="B30" i="40"/>
  <c r="B29" i="40"/>
  <c r="B28" i="40"/>
  <c r="B27" i="40"/>
  <c r="B26" i="40"/>
  <c r="B24" i="40"/>
  <c r="B20" i="40"/>
  <c r="B19" i="40"/>
  <c r="B18" i="40"/>
  <c r="B17" i="40"/>
  <c r="B15" i="40"/>
  <c r="B12" i="40"/>
  <c r="B124" i="19"/>
  <c r="B123" i="19"/>
  <c r="B119" i="19"/>
  <c r="B118" i="19"/>
  <c r="B117" i="19"/>
  <c r="B116" i="19"/>
  <c r="B111" i="19"/>
  <c r="B109" i="19"/>
  <c r="B107" i="19"/>
  <c r="B100" i="19"/>
  <c r="B99" i="19"/>
  <c r="B95" i="19"/>
  <c r="B91" i="19"/>
  <c r="B89" i="19"/>
  <c r="B88" i="19"/>
  <c r="B84" i="19"/>
  <c r="B82" i="19"/>
  <c r="B86" i="19"/>
  <c r="B85" i="19"/>
  <c r="B87" i="19"/>
  <c r="B80" i="19"/>
  <c r="B79" i="19"/>
  <c r="B56" i="19"/>
  <c r="B55" i="19"/>
  <c r="B78" i="19"/>
  <c r="B77" i="19"/>
  <c r="B76" i="19"/>
  <c r="B75" i="19"/>
  <c r="B74" i="19"/>
  <c r="B73" i="19"/>
  <c r="B72" i="19"/>
  <c r="B71" i="19"/>
  <c r="B70" i="19"/>
  <c r="B69" i="19"/>
  <c r="B42" i="19"/>
  <c r="B68" i="19"/>
  <c r="B67" i="19"/>
  <c r="B66" i="19"/>
  <c r="B65" i="19"/>
  <c r="B64" i="19"/>
  <c r="B63" i="19"/>
  <c r="B62" i="19"/>
  <c r="B61" i="19"/>
  <c r="B60" i="19"/>
  <c r="B31" i="19"/>
  <c r="B30" i="19"/>
  <c r="B29" i="19"/>
  <c r="B28" i="19"/>
  <c r="B27" i="19"/>
  <c r="B26" i="19"/>
  <c r="B24" i="19"/>
  <c r="B20" i="19"/>
  <c r="B19" i="19"/>
  <c r="B18" i="19"/>
  <c r="B17" i="19"/>
  <c r="B15" i="19"/>
  <c r="B12" i="19"/>
  <c r="B124" i="16"/>
  <c r="B123" i="16"/>
  <c r="B119" i="16"/>
  <c r="B118" i="16"/>
  <c r="B117" i="16"/>
  <c r="B116" i="16"/>
  <c r="B111" i="16"/>
  <c r="B109" i="16"/>
  <c r="B107" i="16"/>
  <c r="B100" i="16"/>
  <c r="B99" i="16"/>
  <c r="B95" i="16"/>
  <c r="B91" i="16"/>
  <c r="B89" i="16"/>
  <c r="B88" i="16"/>
  <c r="B84" i="16"/>
  <c r="B82" i="16"/>
  <c r="B86" i="16"/>
  <c r="B85" i="16"/>
  <c r="B87" i="16"/>
  <c r="B80" i="16"/>
  <c r="B79" i="16"/>
  <c r="B56" i="16"/>
  <c r="B55" i="16"/>
  <c r="B78" i="16"/>
  <c r="B77" i="16"/>
  <c r="B76" i="16"/>
  <c r="B75" i="16"/>
  <c r="B74" i="16"/>
  <c r="B73" i="16"/>
  <c r="B72" i="16"/>
  <c r="B71" i="16"/>
  <c r="B70" i="16"/>
  <c r="B69" i="16"/>
  <c r="B42" i="16"/>
  <c r="B68" i="16"/>
  <c r="B67" i="16"/>
  <c r="B66" i="16"/>
  <c r="B65" i="16"/>
  <c r="B64" i="16"/>
  <c r="B63" i="16"/>
  <c r="B62" i="16"/>
  <c r="B61" i="16"/>
  <c r="B60" i="16"/>
  <c r="B31" i="16"/>
  <c r="B30" i="16"/>
  <c r="B29" i="16"/>
  <c r="B28" i="16"/>
  <c r="B27" i="16"/>
  <c r="B26" i="16"/>
  <c r="B24" i="16"/>
  <c r="B20" i="16"/>
  <c r="B19" i="16"/>
  <c r="B18" i="16"/>
  <c r="B17" i="16"/>
  <c r="B15" i="16"/>
  <c r="B12" i="16"/>
  <c r="B124" i="25"/>
  <c r="B123" i="25"/>
  <c r="B119" i="25"/>
  <c r="B118" i="25"/>
  <c r="B117" i="25"/>
  <c r="B116" i="25"/>
  <c r="B111" i="25"/>
  <c r="B109" i="25"/>
  <c r="B107" i="25"/>
  <c r="B100" i="25"/>
  <c r="B99" i="25"/>
  <c r="B95" i="25"/>
  <c r="B91" i="25"/>
  <c r="B89" i="25"/>
  <c r="B88" i="25"/>
  <c r="B84" i="25"/>
  <c r="B82" i="25"/>
  <c r="B86" i="25"/>
  <c r="B85" i="25"/>
  <c r="B87" i="25"/>
  <c r="B80" i="25"/>
  <c r="B79" i="25"/>
  <c r="B56" i="25"/>
  <c r="B55" i="25"/>
  <c r="B78" i="25"/>
  <c r="B77" i="25"/>
  <c r="B76" i="25"/>
  <c r="B75" i="25"/>
  <c r="B74" i="25"/>
  <c r="B73" i="25"/>
  <c r="B72" i="25"/>
  <c r="B71" i="25"/>
  <c r="B70" i="25"/>
  <c r="B69" i="25"/>
  <c r="B42" i="25"/>
  <c r="B68" i="25"/>
  <c r="B67" i="25"/>
  <c r="B66" i="25"/>
  <c r="B65" i="25"/>
  <c r="B64" i="25"/>
  <c r="B63" i="25"/>
  <c r="B62" i="25"/>
  <c r="B61" i="25"/>
  <c r="B60" i="25"/>
  <c r="B31" i="25"/>
  <c r="B30" i="25"/>
  <c r="B29" i="25"/>
  <c r="B28" i="25"/>
  <c r="B27" i="25"/>
  <c r="B26" i="25"/>
  <c r="B24" i="25"/>
  <c r="B20" i="25"/>
  <c r="B19" i="25"/>
  <c r="B18" i="25"/>
  <c r="B17" i="25"/>
  <c r="B15" i="25"/>
  <c r="B12" i="25"/>
  <c r="B124" i="30"/>
  <c r="B123" i="30"/>
  <c r="B119" i="30"/>
  <c r="B118" i="30"/>
  <c r="B117" i="30"/>
  <c r="B116" i="30"/>
  <c r="B111" i="30"/>
  <c r="B109" i="30"/>
  <c r="B107" i="30"/>
  <c r="B100" i="30"/>
  <c r="B99" i="30"/>
  <c r="B95" i="30"/>
  <c r="B91" i="30"/>
  <c r="B89" i="30"/>
  <c r="B88" i="30"/>
  <c r="B84" i="30"/>
  <c r="B82" i="30"/>
  <c r="B86" i="30"/>
  <c r="B85" i="30"/>
  <c r="B87" i="30"/>
  <c r="B80" i="30"/>
  <c r="B79" i="30"/>
  <c r="B56" i="30"/>
  <c r="B55" i="30"/>
  <c r="B78" i="30"/>
  <c r="B77" i="30"/>
  <c r="B76" i="30"/>
  <c r="B75" i="30"/>
  <c r="B74" i="30"/>
  <c r="B73" i="30"/>
  <c r="B72" i="30"/>
  <c r="B71" i="30"/>
  <c r="B70" i="30"/>
  <c r="B69" i="30"/>
  <c r="B42" i="30"/>
  <c r="B68" i="30"/>
  <c r="B67" i="30"/>
  <c r="B66" i="30"/>
  <c r="B65" i="30"/>
  <c r="B64" i="30"/>
  <c r="B63" i="30"/>
  <c r="B62" i="30"/>
  <c r="B61" i="30"/>
  <c r="B60" i="30"/>
  <c r="B31" i="30"/>
  <c r="B30" i="30"/>
  <c r="B29" i="30"/>
  <c r="B28" i="30"/>
  <c r="B27" i="30"/>
  <c r="B26" i="30"/>
  <c r="B24" i="30"/>
  <c r="B20" i="30"/>
  <c r="B19" i="30"/>
  <c r="B18" i="30"/>
  <c r="B17" i="30"/>
  <c r="B15" i="30"/>
  <c r="B12" i="30"/>
  <c r="B124" i="29"/>
  <c r="B123" i="29"/>
  <c r="B119" i="29"/>
  <c r="B118" i="29"/>
  <c r="B117" i="29"/>
  <c r="B116" i="29"/>
  <c r="B111" i="29"/>
  <c r="B109" i="29"/>
  <c r="B107" i="29"/>
  <c r="B100" i="29"/>
  <c r="B99" i="29"/>
  <c r="B95" i="29"/>
  <c r="B91" i="29"/>
  <c r="B89" i="29"/>
  <c r="B88" i="29"/>
  <c r="B84" i="29"/>
  <c r="B82" i="29"/>
  <c r="B86" i="29"/>
  <c r="B85" i="29"/>
  <c r="B87" i="29"/>
  <c r="B80" i="29"/>
  <c r="B79" i="29"/>
  <c r="B56" i="29"/>
  <c r="B55" i="29"/>
  <c r="B78" i="29"/>
  <c r="B77" i="29"/>
  <c r="B76" i="29"/>
  <c r="B75" i="29"/>
  <c r="B74" i="29"/>
  <c r="B73" i="29"/>
  <c r="B72" i="29"/>
  <c r="B71" i="29"/>
  <c r="B70" i="29"/>
  <c r="B69" i="29"/>
  <c r="B42" i="29"/>
  <c r="B68" i="29"/>
  <c r="B67" i="29"/>
  <c r="B66" i="29"/>
  <c r="B65" i="29"/>
  <c r="B64" i="29"/>
  <c r="B63" i="29"/>
  <c r="B62" i="29"/>
  <c r="B61" i="29"/>
  <c r="B60" i="29"/>
  <c r="B31" i="29"/>
  <c r="B30" i="29"/>
  <c r="B29" i="29"/>
  <c r="B28" i="29"/>
  <c r="B27" i="29"/>
  <c r="B26" i="29"/>
  <c r="B24" i="29"/>
  <c r="B20" i="29"/>
  <c r="B19" i="29"/>
  <c r="B18" i="29"/>
  <c r="B17" i="29"/>
  <c r="B15" i="29"/>
  <c r="B12" i="29"/>
  <c r="B124" i="21"/>
  <c r="B123" i="21"/>
  <c r="B119" i="21"/>
  <c r="B118" i="21"/>
  <c r="B117" i="21"/>
  <c r="B116" i="21"/>
  <c r="B111" i="21"/>
  <c r="B109" i="21"/>
  <c r="B107" i="21"/>
  <c r="B100" i="21"/>
  <c r="B99" i="21"/>
  <c r="B95" i="21"/>
  <c r="B91" i="21"/>
  <c r="B89" i="21"/>
  <c r="B88" i="21"/>
  <c r="B84" i="21"/>
  <c r="B82" i="21"/>
  <c r="B86" i="21"/>
  <c r="B85" i="21"/>
  <c r="B87" i="21"/>
  <c r="B80" i="21"/>
  <c r="B79" i="21"/>
  <c r="B56" i="21"/>
  <c r="B55" i="21"/>
  <c r="B78" i="21"/>
  <c r="B77" i="21"/>
  <c r="B76" i="21"/>
  <c r="B75" i="21"/>
  <c r="B74" i="21"/>
  <c r="B73" i="21"/>
  <c r="B72" i="21"/>
  <c r="B71" i="21"/>
  <c r="B70" i="21"/>
  <c r="B69" i="21"/>
  <c r="B42" i="21"/>
  <c r="B68" i="21"/>
  <c r="B67" i="21"/>
  <c r="B66" i="21"/>
  <c r="B65" i="21"/>
  <c r="B64" i="21"/>
  <c r="B63" i="21"/>
  <c r="B62" i="21"/>
  <c r="B61" i="21"/>
  <c r="B60" i="21"/>
  <c r="B31" i="21"/>
  <c r="B30" i="21"/>
  <c r="B29" i="21"/>
  <c r="B28" i="21"/>
  <c r="B27" i="21"/>
  <c r="B26" i="21"/>
  <c r="B24" i="21"/>
  <c r="B20" i="21"/>
  <c r="B19" i="21"/>
  <c r="B18" i="21"/>
  <c r="B17" i="21"/>
  <c r="B15" i="21"/>
  <c r="B12" i="21"/>
  <c r="B124" i="26"/>
  <c r="B123" i="26"/>
  <c r="B119" i="26"/>
  <c r="B118" i="26"/>
  <c r="B117" i="26"/>
  <c r="B116" i="26"/>
  <c r="B111" i="26"/>
  <c r="B109" i="26"/>
  <c r="B107" i="26"/>
  <c r="B100" i="26"/>
  <c r="B99" i="26"/>
  <c r="B95" i="26"/>
  <c r="B91" i="26"/>
  <c r="B89" i="26"/>
  <c r="B88" i="26"/>
  <c r="B84" i="26"/>
  <c r="B82" i="26"/>
  <c r="B86" i="26"/>
  <c r="B85" i="26"/>
  <c r="B87" i="26"/>
  <c r="B80" i="26"/>
  <c r="B79" i="26"/>
  <c r="B56" i="26"/>
  <c r="B55" i="26"/>
  <c r="B78" i="26"/>
  <c r="B77" i="26"/>
  <c r="B76" i="26"/>
  <c r="B75" i="26"/>
  <c r="B74" i="26"/>
  <c r="B73" i="26"/>
  <c r="B72" i="26"/>
  <c r="B71" i="26"/>
  <c r="B70" i="26"/>
  <c r="B69" i="26"/>
  <c r="B42" i="26"/>
  <c r="B68" i="26"/>
  <c r="B67" i="26"/>
  <c r="B66" i="26"/>
  <c r="B65" i="26"/>
  <c r="B64" i="26"/>
  <c r="B63" i="26"/>
  <c r="B62" i="26"/>
  <c r="B61" i="26"/>
  <c r="B60" i="26"/>
  <c r="B31" i="26"/>
  <c r="B30" i="26"/>
  <c r="B29" i="26"/>
  <c r="B28" i="26"/>
  <c r="B27" i="26"/>
  <c r="B26" i="26"/>
  <c r="B24" i="26"/>
  <c r="B20" i="26"/>
  <c r="B19" i="26"/>
  <c r="B18" i="26"/>
  <c r="B17" i="26"/>
  <c r="B15" i="26"/>
  <c r="B12" i="26"/>
  <c r="B124" i="24"/>
  <c r="B123" i="24"/>
  <c r="B119" i="24"/>
  <c r="B118" i="24"/>
  <c r="B117" i="24"/>
  <c r="B116" i="24"/>
  <c r="B111" i="24"/>
  <c r="B109" i="24"/>
  <c r="B107" i="24"/>
  <c r="B100" i="24"/>
  <c r="B99" i="24"/>
  <c r="B95" i="24"/>
  <c r="B91" i="24"/>
  <c r="B89" i="24"/>
  <c r="B88" i="24"/>
  <c r="B84" i="24"/>
  <c r="B82" i="24"/>
  <c r="B86" i="24"/>
  <c r="B85" i="24"/>
  <c r="B87" i="24"/>
  <c r="B80" i="24"/>
  <c r="B79" i="24"/>
  <c r="B56" i="24"/>
  <c r="B55" i="24"/>
  <c r="B78" i="24"/>
  <c r="B77" i="24"/>
  <c r="B76" i="24"/>
  <c r="B75" i="24"/>
  <c r="B74" i="24"/>
  <c r="B73" i="24"/>
  <c r="B72" i="24"/>
  <c r="B71" i="24"/>
  <c r="B70" i="24"/>
  <c r="B69" i="24"/>
  <c r="B42" i="24"/>
  <c r="B68" i="24"/>
  <c r="B67" i="24"/>
  <c r="B66" i="24"/>
  <c r="B65" i="24"/>
  <c r="B64" i="24"/>
  <c r="B63" i="24"/>
  <c r="B62" i="24"/>
  <c r="B61" i="24"/>
  <c r="B60" i="24"/>
  <c r="B31" i="24"/>
  <c r="B30" i="24"/>
  <c r="B29" i="24"/>
  <c r="B28" i="24"/>
  <c r="B27" i="24"/>
  <c r="B26" i="24"/>
  <c r="B24" i="24"/>
  <c r="B20" i="24"/>
  <c r="B19" i="24"/>
  <c r="B18" i="24"/>
  <c r="B17" i="24"/>
  <c r="B15" i="24"/>
  <c r="B12" i="24"/>
  <c r="B124" i="27"/>
  <c r="B123" i="27"/>
  <c r="B119" i="27"/>
  <c r="B118" i="27"/>
  <c r="B117" i="27"/>
  <c r="B116" i="27"/>
  <c r="B111" i="27"/>
  <c r="B109" i="27"/>
  <c r="B107" i="27"/>
  <c r="B100" i="27"/>
  <c r="B99" i="27"/>
  <c r="B95" i="27"/>
  <c r="B91" i="27"/>
  <c r="B89" i="27"/>
  <c r="B88" i="27"/>
  <c r="B84" i="27"/>
  <c r="B82" i="27"/>
  <c r="B86" i="27"/>
  <c r="B85" i="27"/>
  <c r="B87" i="27"/>
  <c r="B80" i="27"/>
  <c r="B79" i="27"/>
  <c r="B56" i="27"/>
  <c r="B55" i="27"/>
  <c r="B78" i="27"/>
  <c r="B77" i="27"/>
  <c r="B76" i="27"/>
  <c r="B75" i="27"/>
  <c r="B74" i="27"/>
  <c r="B73" i="27"/>
  <c r="B72" i="27"/>
  <c r="B71" i="27"/>
  <c r="B70" i="27"/>
  <c r="B69" i="27"/>
  <c r="B42" i="27"/>
  <c r="B68" i="27"/>
  <c r="B67" i="27"/>
  <c r="B66" i="27"/>
  <c r="B65" i="27"/>
  <c r="B64" i="27"/>
  <c r="B63" i="27"/>
  <c r="B62" i="27"/>
  <c r="B61" i="27"/>
  <c r="B60" i="27"/>
  <c r="B31" i="27"/>
  <c r="B30" i="27"/>
  <c r="B29" i="27"/>
  <c r="B28" i="27"/>
  <c r="B27" i="27"/>
  <c r="B26" i="27"/>
  <c r="B24" i="27"/>
  <c r="B20" i="27"/>
  <c r="B19" i="27"/>
  <c r="B18" i="27"/>
  <c r="B17" i="27"/>
  <c r="B15" i="27"/>
  <c r="B12" i="27"/>
  <c r="B124" i="38"/>
  <c r="B123" i="38"/>
  <c r="B119" i="38"/>
  <c r="B118" i="38"/>
  <c r="B117" i="38"/>
  <c r="B116" i="38"/>
  <c r="B111" i="38"/>
  <c r="B109" i="38"/>
  <c r="B107" i="38"/>
  <c r="B100" i="38"/>
  <c r="B99" i="38"/>
  <c r="B95" i="38"/>
  <c r="B91" i="38"/>
  <c r="B89" i="38"/>
  <c r="B88" i="38"/>
  <c r="B84" i="38"/>
  <c r="B82" i="38"/>
  <c r="B86" i="38"/>
  <c r="B85" i="38"/>
  <c r="B87" i="38"/>
  <c r="B80" i="38"/>
  <c r="B79" i="38"/>
  <c r="B56" i="38"/>
  <c r="B55" i="38"/>
  <c r="B78" i="38"/>
  <c r="B77" i="38"/>
  <c r="B76" i="38"/>
  <c r="B75" i="38"/>
  <c r="B74" i="38"/>
  <c r="B73" i="38"/>
  <c r="B72" i="38"/>
  <c r="B71" i="38"/>
  <c r="B70" i="38"/>
  <c r="B69" i="38"/>
  <c r="B42" i="38"/>
  <c r="B68" i="38"/>
  <c r="B67" i="38"/>
  <c r="B66" i="38"/>
  <c r="B65" i="38"/>
  <c r="B64" i="38"/>
  <c r="B63" i="38"/>
  <c r="B62" i="38"/>
  <c r="B61" i="38"/>
  <c r="B60" i="38"/>
  <c r="B31" i="38"/>
  <c r="B30" i="38"/>
  <c r="B29" i="38"/>
  <c r="B28" i="38"/>
  <c r="B27" i="38"/>
  <c r="B26" i="38"/>
  <c r="B24" i="38"/>
  <c r="B20" i="38"/>
  <c r="B19" i="38"/>
  <c r="B18" i="38"/>
  <c r="B17" i="38"/>
  <c r="B15" i="38"/>
  <c r="B12" i="38"/>
  <c r="H15" i="46"/>
  <c r="H17" i="46"/>
  <c r="H19" i="46"/>
  <c r="H20" i="46"/>
  <c r="H26" i="46"/>
  <c r="H29" i="46"/>
  <c r="H30" i="46"/>
  <c r="H31" i="46"/>
  <c r="H34" i="46"/>
  <c r="H35" i="46"/>
  <c r="H36" i="46"/>
  <c r="H37" i="46"/>
  <c r="H78" i="46"/>
  <c r="H55" i="46"/>
  <c r="H56" i="46"/>
  <c r="H79" i="46"/>
  <c r="H87" i="46"/>
  <c r="H85" i="46"/>
  <c r="H86" i="46"/>
  <c r="H84" i="46"/>
  <c r="H91" i="46"/>
  <c r="H99" i="46"/>
  <c r="H100" i="46"/>
  <c r="H107" i="46"/>
  <c r="H109" i="46"/>
  <c r="H116" i="46"/>
  <c r="H118" i="46"/>
  <c r="H119" i="46"/>
  <c r="H123" i="46"/>
  <c r="H124" i="46"/>
  <c r="H12" i="46"/>
  <c r="I15" i="46" l="1"/>
  <c r="I17" i="46"/>
  <c r="I19" i="46"/>
  <c r="I20" i="46"/>
  <c r="I26" i="46"/>
  <c r="I29" i="46"/>
  <c r="I30" i="46"/>
  <c r="I31" i="46"/>
  <c r="I34" i="46"/>
  <c r="I35" i="46"/>
  <c r="I36" i="46"/>
  <c r="I37" i="46"/>
  <c r="I78" i="46"/>
  <c r="I55" i="46"/>
  <c r="I56" i="46"/>
  <c r="I79" i="46"/>
  <c r="I80" i="46"/>
  <c r="I87" i="46"/>
  <c r="I85" i="46"/>
  <c r="I86" i="46"/>
  <c r="I84" i="46"/>
  <c r="I91" i="46"/>
  <c r="I99" i="46"/>
  <c r="I100" i="46"/>
  <c r="I107" i="46"/>
  <c r="I109" i="46"/>
  <c r="I111" i="46"/>
  <c r="I116" i="46"/>
  <c r="I118" i="46"/>
  <c r="I119" i="46"/>
  <c r="I123" i="46"/>
  <c r="I124" i="46"/>
  <c r="I12" i="46"/>
  <c r="L17" i="46"/>
  <c r="L18" i="46"/>
  <c r="L19" i="46"/>
  <c r="L20" i="46"/>
  <c r="L24" i="46"/>
  <c r="L26" i="46"/>
  <c r="L31" i="46"/>
  <c r="L34" i="46"/>
  <c r="L35" i="46"/>
  <c r="L36" i="46"/>
  <c r="L37" i="46"/>
  <c r="L55" i="46"/>
  <c r="L56" i="46"/>
  <c r="L85" i="46"/>
  <c r="L86" i="46"/>
  <c r="L82" i="46"/>
  <c r="L84" i="46"/>
  <c r="L89" i="46"/>
  <c r="L91" i="46"/>
  <c r="L95" i="46"/>
  <c r="L117" i="46"/>
  <c r="L123" i="46"/>
  <c r="L124" i="46"/>
  <c r="AL124" i="46" l="1"/>
  <c r="AZ124" i="6" s="1"/>
  <c r="AJ124" i="46"/>
  <c r="AI124" i="46"/>
  <c r="M37" i="46"/>
  <c r="AL37" i="46"/>
  <c r="AZ37" i="6" s="1"/>
  <c r="AJ37" i="46"/>
  <c r="AI37" i="46"/>
  <c r="AL31" i="46"/>
  <c r="AZ31" i="6" s="1"/>
  <c r="AJ31" i="46"/>
  <c r="AI31" i="46"/>
  <c r="AL19" i="46"/>
  <c r="AZ19" i="6" s="1"/>
  <c r="AI19" i="46"/>
  <c r="AJ19" i="46"/>
  <c r="AL123" i="46"/>
  <c r="AZ123" i="6" s="1"/>
  <c r="AJ123" i="46"/>
  <c r="AI123" i="46"/>
  <c r="AJ89" i="46"/>
  <c r="AL89" i="46"/>
  <c r="AZ89" i="6" s="1"/>
  <c r="AI89" i="46"/>
  <c r="AJ85" i="46"/>
  <c r="AL85" i="46"/>
  <c r="AZ85" i="6" s="1"/>
  <c r="AI85" i="46"/>
  <c r="M36" i="46"/>
  <c r="AL36" i="46"/>
  <c r="AZ36" i="6" s="1"/>
  <c r="AJ36" i="46"/>
  <c r="AI36" i="46"/>
  <c r="AJ26" i="46"/>
  <c r="AL26" i="46"/>
  <c r="AZ26" i="6" s="1"/>
  <c r="AI26" i="46"/>
  <c r="AJ18" i="46"/>
  <c r="AL18" i="46"/>
  <c r="AZ18" i="6" s="1"/>
  <c r="AI18" i="46"/>
  <c r="AL117" i="46"/>
  <c r="AZ117" i="6" s="1"/>
  <c r="AJ117" i="46"/>
  <c r="AI117" i="46"/>
  <c r="AJ84" i="46"/>
  <c r="AL84" i="46"/>
  <c r="AZ84" i="6" s="1"/>
  <c r="AI84" i="46"/>
  <c r="AJ56" i="46"/>
  <c r="AL56" i="46"/>
  <c r="AZ56" i="6" s="1"/>
  <c r="AI56" i="46"/>
  <c r="M35" i="46"/>
  <c r="AJ35" i="46"/>
  <c r="AL35" i="46"/>
  <c r="AZ35" i="6" s="1"/>
  <c r="AI35" i="46"/>
  <c r="AL24" i="46"/>
  <c r="AZ24" i="6" s="1"/>
  <c r="AJ24" i="46"/>
  <c r="AI24" i="46"/>
  <c r="AJ17" i="46"/>
  <c r="AL17" i="46"/>
  <c r="AZ17" i="6" s="1"/>
  <c r="AI17" i="46"/>
  <c r="AL91" i="46"/>
  <c r="AZ91" i="6" s="1"/>
  <c r="AJ91" i="46"/>
  <c r="AI91" i="46"/>
  <c r="AL86" i="46"/>
  <c r="AZ86" i="6" s="1"/>
  <c r="AI86" i="46"/>
  <c r="AJ86" i="46"/>
  <c r="AJ95" i="46"/>
  <c r="AL95" i="46"/>
  <c r="AZ95" i="6" s="1"/>
  <c r="AI95" i="46"/>
  <c r="AL82" i="46"/>
  <c r="AZ82" i="6" s="1"/>
  <c r="AJ82" i="46"/>
  <c r="AI82" i="46"/>
  <c r="AJ55" i="46"/>
  <c r="AL55" i="46"/>
  <c r="AZ55" i="6" s="1"/>
  <c r="AI55" i="46"/>
  <c r="M34" i="46"/>
  <c r="AJ34" i="46"/>
  <c r="AL34" i="46"/>
  <c r="AZ34" i="6" s="1"/>
  <c r="AI34" i="46"/>
  <c r="AL20" i="46"/>
  <c r="AZ20" i="6" s="1"/>
  <c r="AJ20" i="46"/>
  <c r="AI20" i="46"/>
  <c r="M91" i="46"/>
  <c r="F91" i="21"/>
  <c r="M86" i="46"/>
  <c r="F86" i="21"/>
  <c r="M31" i="46"/>
  <c r="F31" i="21"/>
  <c r="M19" i="46"/>
  <c r="F19" i="21"/>
  <c r="M123" i="46"/>
  <c r="F123" i="21"/>
  <c r="M89" i="46"/>
  <c r="F89" i="21"/>
  <c r="M85" i="46"/>
  <c r="F85" i="21"/>
  <c r="M26" i="46"/>
  <c r="F26" i="21"/>
  <c r="M18" i="46"/>
  <c r="F18" i="21"/>
  <c r="M124" i="46"/>
  <c r="F124" i="21"/>
  <c r="M117" i="46"/>
  <c r="F117" i="21"/>
  <c r="M84" i="46"/>
  <c r="F84" i="21"/>
  <c r="M56" i="46"/>
  <c r="F56" i="21"/>
  <c r="M24" i="46"/>
  <c r="F24" i="21"/>
  <c r="M17" i="46"/>
  <c r="F17" i="21"/>
  <c r="M95" i="46"/>
  <c r="F95" i="21"/>
  <c r="M82" i="46"/>
  <c r="F82" i="21"/>
  <c r="M55" i="46"/>
  <c r="F55" i="21"/>
  <c r="M20" i="46"/>
  <c r="F20" i="21"/>
  <c r="K111" i="34"/>
  <c r="K80" i="34"/>
  <c r="H80" i="16" l="1"/>
  <c r="Q131" i="34"/>
  <c r="Q130" i="34"/>
  <c r="Q129" i="34"/>
  <c r="Q128" i="34"/>
  <c r="Q127" i="34"/>
  <c r="Q124" i="34"/>
  <c r="Q123" i="34"/>
  <c r="Q119" i="34"/>
  <c r="Q118" i="34"/>
  <c r="Q117" i="34"/>
  <c r="Q116" i="34"/>
  <c r="Q111" i="34"/>
  <c r="Q109" i="34"/>
  <c r="Q107" i="34"/>
  <c r="Q100" i="34"/>
  <c r="Q99" i="34"/>
  <c r="Q95" i="34"/>
  <c r="Q91" i="34"/>
  <c r="Q89" i="34"/>
  <c r="Q88" i="34"/>
  <c r="Q84" i="34"/>
  <c r="Q82" i="34"/>
  <c r="Q86" i="34"/>
  <c r="Q85" i="34"/>
  <c r="Q87" i="34"/>
  <c r="Q80" i="34"/>
  <c r="Q79" i="34"/>
  <c r="Q56" i="34"/>
  <c r="Q55" i="34"/>
  <c r="Q78" i="34"/>
  <c r="Q77" i="34"/>
  <c r="Q76" i="34"/>
  <c r="Q75" i="34"/>
  <c r="Q74" i="34"/>
  <c r="Q73" i="34"/>
  <c r="Q72" i="34"/>
  <c r="Q71" i="34"/>
  <c r="Q70" i="34"/>
  <c r="Q69" i="34"/>
  <c r="Q42" i="34"/>
  <c r="Q68" i="34"/>
  <c r="Q67" i="34"/>
  <c r="Q66" i="34"/>
  <c r="Q65" i="34"/>
  <c r="Q64" i="34"/>
  <c r="Q63" i="34"/>
  <c r="Q62" i="34"/>
  <c r="Q61" i="34"/>
  <c r="Q60" i="34"/>
  <c r="Q31" i="34"/>
  <c r="Q30" i="34"/>
  <c r="Q29" i="34"/>
  <c r="Q28" i="34"/>
  <c r="Q27" i="34"/>
  <c r="Q26" i="34"/>
  <c r="Q24" i="34"/>
  <c r="Q20" i="34"/>
  <c r="Q19" i="34"/>
  <c r="Q18" i="34"/>
  <c r="Q17" i="34"/>
  <c r="Q15" i="34"/>
  <c r="Q12" i="34"/>
  <c r="AQ80" i="34"/>
  <c r="AP80" i="34"/>
  <c r="AO80" i="34"/>
  <c r="AN80" i="34"/>
  <c r="AM80" i="34"/>
  <c r="AL80" i="34"/>
  <c r="AK80" i="34"/>
  <c r="AJ80" i="34"/>
  <c r="AI80" i="34"/>
  <c r="T80" i="34"/>
  <c r="R80" i="34"/>
  <c r="P80" i="34"/>
  <c r="O80" i="34"/>
  <c r="N80" i="34"/>
  <c r="M80" i="34"/>
  <c r="L80" i="34"/>
  <c r="J80" i="34"/>
  <c r="D80" i="1" l="1"/>
  <c r="D80" i="35" s="1"/>
  <c r="D111" i="43"/>
  <c r="C111" i="43"/>
  <c r="A111" i="43"/>
  <c r="C111" i="42"/>
  <c r="A111" i="42"/>
  <c r="AQ111" i="18"/>
  <c r="AS111" i="18" s="1"/>
  <c r="AT111" i="18" s="1"/>
  <c r="AF111" i="18"/>
  <c r="AD111" i="18"/>
  <c r="AC111" i="18"/>
  <c r="AB111" i="18"/>
  <c r="Y111" i="18"/>
  <c r="V111" i="18"/>
  <c r="S111" i="18"/>
  <c r="P111" i="18"/>
  <c r="M111" i="18"/>
  <c r="I111" i="18"/>
  <c r="E111" i="36" s="1"/>
  <c r="F111" i="18"/>
  <c r="C111" i="18"/>
  <c r="A111" i="18"/>
  <c r="C111" i="36"/>
  <c r="A111" i="36"/>
  <c r="E111" i="47"/>
  <c r="C111" i="47"/>
  <c r="A111" i="47"/>
  <c r="U111" i="35"/>
  <c r="T111" i="35"/>
  <c r="S111" i="35"/>
  <c r="R111" i="35"/>
  <c r="Q111" i="35"/>
  <c r="P111" i="35"/>
  <c r="O111" i="35"/>
  <c r="N111" i="35"/>
  <c r="M111" i="35"/>
  <c r="L111" i="35"/>
  <c r="J111" i="35"/>
  <c r="I111" i="35"/>
  <c r="H111" i="35"/>
  <c r="G111" i="35"/>
  <c r="F111" i="35"/>
  <c r="E111" i="35"/>
  <c r="C111" i="35"/>
  <c r="A111" i="35"/>
  <c r="BQ111" i="17"/>
  <c r="BG111" i="17"/>
  <c r="L111" i="17"/>
  <c r="M111" i="17" s="1"/>
  <c r="BF111" i="17" s="1"/>
  <c r="H111" i="17"/>
  <c r="F111" i="17"/>
  <c r="E111" i="31" s="1"/>
  <c r="C111" i="17"/>
  <c r="A111" i="17"/>
  <c r="C111" i="31"/>
  <c r="A111" i="31"/>
  <c r="N111" i="1"/>
  <c r="D111" i="1"/>
  <c r="D111" i="46" s="1"/>
  <c r="C111" i="1"/>
  <c r="A111" i="1"/>
  <c r="C111" i="46"/>
  <c r="A111" i="46"/>
  <c r="AK111" i="34"/>
  <c r="C111" i="6"/>
  <c r="A111" i="6"/>
  <c r="C111" i="33"/>
  <c r="A111" i="33"/>
  <c r="C111" i="5"/>
  <c r="A111" i="5"/>
  <c r="C111" i="32"/>
  <c r="A111" i="32"/>
  <c r="C111" i="40"/>
  <c r="A111" i="40"/>
  <c r="C111" i="19"/>
  <c r="A111" i="19"/>
  <c r="X111" i="16"/>
  <c r="T111" i="34" s="1"/>
  <c r="H111" i="16"/>
  <c r="C111" i="16"/>
  <c r="A111" i="16"/>
  <c r="G111" i="25"/>
  <c r="E111" i="43" s="1"/>
  <c r="E111" i="25"/>
  <c r="F111" i="25" s="1"/>
  <c r="E111" i="42" s="1"/>
  <c r="AA111" i="34" s="1"/>
  <c r="C111" i="25"/>
  <c r="A111" i="25"/>
  <c r="G111" i="30"/>
  <c r="F111" i="43" s="1"/>
  <c r="E111" i="30"/>
  <c r="F111" i="30" s="1"/>
  <c r="F111" i="42" s="1"/>
  <c r="AB111" i="34" s="1"/>
  <c r="C111" i="30"/>
  <c r="A111" i="30"/>
  <c r="G111" i="29"/>
  <c r="G111" i="43" s="1"/>
  <c r="E111" i="29"/>
  <c r="F111" i="29" s="1"/>
  <c r="G111" i="42" s="1"/>
  <c r="AC111" i="34" s="1"/>
  <c r="C111" i="29"/>
  <c r="A111" i="29"/>
  <c r="G111" i="21"/>
  <c r="H111" i="43" s="1"/>
  <c r="C111" i="21"/>
  <c r="A111" i="21"/>
  <c r="G111" i="26"/>
  <c r="I111" i="43" s="1"/>
  <c r="E111" i="26"/>
  <c r="F111" i="26" s="1"/>
  <c r="I111" i="42" s="1"/>
  <c r="AE111" i="34" s="1"/>
  <c r="C111" i="26"/>
  <c r="A111" i="26"/>
  <c r="G111" i="24"/>
  <c r="J111" i="43" s="1"/>
  <c r="E111" i="24"/>
  <c r="F111" i="24" s="1"/>
  <c r="J111" i="42" s="1"/>
  <c r="AF111" i="34" s="1"/>
  <c r="C111" i="24"/>
  <c r="A111" i="24"/>
  <c r="G111" i="27"/>
  <c r="K111" i="43" s="1"/>
  <c r="E111" i="27"/>
  <c r="F111" i="27" s="1"/>
  <c r="C111" i="27"/>
  <c r="A111" i="27"/>
  <c r="G111" i="38"/>
  <c r="L111" i="43" s="1"/>
  <c r="E111" i="38"/>
  <c r="F111" i="38" s="1"/>
  <c r="C111" i="38"/>
  <c r="A111" i="38"/>
  <c r="AQ111" i="34"/>
  <c r="AP111" i="34"/>
  <c r="AO111" i="34"/>
  <c r="AN111" i="34"/>
  <c r="AM111" i="34"/>
  <c r="AL111" i="34"/>
  <c r="AJ111" i="34"/>
  <c r="AI111" i="34"/>
  <c r="R111" i="34"/>
  <c r="P111" i="34"/>
  <c r="O111" i="34"/>
  <c r="N111" i="34"/>
  <c r="M111" i="34"/>
  <c r="L111" i="34"/>
  <c r="J111" i="34"/>
  <c r="I111" i="34"/>
  <c r="X111" i="18" l="1"/>
  <c r="AV111" i="18"/>
  <c r="AW111" i="18" s="1"/>
  <c r="H111" i="42"/>
  <c r="AD111" i="34"/>
  <c r="K111" i="18"/>
  <c r="U111" i="18"/>
  <c r="R111" i="18"/>
  <c r="O111" i="18"/>
  <c r="D80" i="18"/>
  <c r="D80" i="17"/>
  <c r="D80" i="31"/>
  <c r="D80" i="47"/>
  <c r="D80" i="36"/>
  <c r="D80" i="42"/>
  <c r="L111" i="42"/>
  <c r="AH111" i="34" s="1"/>
  <c r="D111" i="17"/>
  <c r="D111" i="33"/>
  <c r="D111" i="21"/>
  <c r="D111" i="38"/>
  <c r="D111" i="42"/>
  <c r="D111" i="31"/>
  <c r="D111" i="6"/>
  <c r="D111" i="30"/>
  <c r="D111" i="27"/>
  <c r="D111" i="26"/>
  <c r="D111" i="29"/>
  <c r="O111" i="16"/>
  <c r="O111" i="17"/>
  <c r="AM111" i="17" s="1"/>
  <c r="AN111" i="17" s="1"/>
  <c r="D111" i="47"/>
  <c r="AA111" i="18"/>
  <c r="D111" i="16"/>
  <c r="D111" i="24"/>
  <c r="D111" i="25"/>
  <c r="D111" i="19"/>
  <c r="D111" i="40"/>
  <c r="D111" i="32"/>
  <c r="D111" i="5"/>
  <c r="D111" i="35"/>
  <c r="D111" i="36"/>
  <c r="D111" i="18"/>
  <c r="K111" i="42"/>
  <c r="AG111" i="34" s="1"/>
  <c r="D80" i="43"/>
  <c r="C80" i="43"/>
  <c r="A80" i="43"/>
  <c r="C80" i="42"/>
  <c r="A80" i="42"/>
  <c r="AQ80" i="18"/>
  <c r="AS80" i="18" s="1"/>
  <c r="AT80" i="18" s="1"/>
  <c r="AF80" i="18"/>
  <c r="AD80" i="18"/>
  <c r="AC80" i="18"/>
  <c r="AB80" i="18"/>
  <c r="Y80" i="18"/>
  <c r="V80" i="18"/>
  <c r="S80" i="18"/>
  <c r="P80" i="18"/>
  <c r="M80" i="18"/>
  <c r="I80" i="18"/>
  <c r="E80" i="36" s="1"/>
  <c r="F80" i="18"/>
  <c r="C80" i="18"/>
  <c r="A80" i="18"/>
  <c r="C80" i="36"/>
  <c r="A80" i="36"/>
  <c r="E80" i="47"/>
  <c r="C80" i="47"/>
  <c r="A80" i="47"/>
  <c r="U80" i="35"/>
  <c r="J80" i="35"/>
  <c r="C80" i="35"/>
  <c r="A80" i="35"/>
  <c r="BQ80" i="17"/>
  <c r="BG80" i="17"/>
  <c r="L80" i="17"/>
  <c r="M80" i="17" s="1"/>
  <c r="O80" i="17" s="1"/>
  <c r="H80" i="17"/>
  <c r="F80" i="17"/>
  <c r="E80" i="31" s="1"/>
  <c r="C80" i="17"/>
  <c r="A80" i="17"/>
  <c r="F80" i="31"/>
  <c r="C80" i="31"/>
  <c r="A80" i="31"/>
  <c r="C80" i="1"/>
  <c r="A80" i="1"/>
  <c r="C80" i="46"/>
  <c r="A80" i="46"/>
  <c r="C80" i="6"/>
  <c r="A80" i="6"/>
  <c r="C80" i="33"/>
  <c r="A80" i="33"/>
  <c r="C80" i="5"/>
  <c r="A80" i="5"/>
  <c r="C80" i="32"/>
  <c r="A80" i="32"/>
  <c r="C80" i="40"/>
  <c r="A80" i="40"/>
  <c r="D80" i="19"/>
  <c r="C80" i="19"/>
  <c r="A80" i="19"/>
  <c r="C80" i="16"/>
  <c r="A80" i="16"/>
  <c r="G80" i="25"/>
  <c r="E80" i="25"/>
  <c r="F80" i="25" s="1"/>
  <c r="E80" i="42" s="1"/>
  <c r="AA80" i="34" s="1"/>
  <c r="C80" i="25"/>
  <c r="A80" i="25"/>
  <c r="G80" i="30"/>
  <c r="E80" i="30"/>
  <c r="F80" i="30" s="1"/>
  <c r="F80" i="42" s="1"/>
  <c r="AB80" i="34" s="1"/>
  <c r="C80" i="30"/>
  <c r="A80" i="30"/>
  <c r="G80" i="29"/>
  <c r="E80" i="29"/>
  <c r="F80" i="29" s="1"/>
  <c r="G80" i="42" s="1"/>
  <c r="AC80" i="34" s="1"/>
  <c r="C80" i="29"/>
  <c r="A80" i="29"/>
  <c r="G80" i="21"/>
  <c r="H80" i="43" s="1"/>
  <c r="D80" i="21"/>
  <c r="C80" i="21"/>
  <c r="A80" i="21"/>
  <c r="G80" i="26"/>
  <c r="E80" i="26"/>
  <c r="F80" i="26" s="1"/>
  <c r="I80" i="42" s="1"/>
  <c r="AE80" i="34" s="1"/>
  <c r="C80" i="26"/>
  <c r="A80" i="26"/>
  <c r="G80" i="24"/>
  <c r="E80" i="24"/>
  <c r="F80" i="24" s="1"/>
  <c r="J80" i="42" s="1"/>
  <c r="AF80" i="34" s="1"/>
  <c r="C80" i="24"/>
  <c r="A80" i="24"/>
  <c r="G80" i="27"/>
  <c r="E80" i="27"/>
  <c r="F80" i="27" s="1"/>
  <c r="K80" i="42" s="1"/>
  <c r="AG80" i="34" s="1"/>
  <c r="D80" i="27"/>
  <c r="C80" i="27"/>
  <c r="A80" i="27"/>
  <c r="G80" i="38"/>
  <c r="E80" i="38"/>
  <c r="F80" i="38" s="1"/>
  <c r="L80" i="42" s="1"/>
  <c r="AH80" i="34" s="1"/>
  <c r="C80" i="38"/>
  <c r="A80" i="38"/>
  <c r="I80" i="34"/>
  <c r="AA80" i="17" l="1"/>
  <c r="AB80" i="17" s="1"/>
  <c r="AM80" i="17"/>
  <c r="AN80" i="17" s="1"/>
  <c r="AA80" i="18"/>
  <c r="P111" i="16"/>
  <c r="Q111" i="16"/>
  <c r="R111" i="16" s="1"/>
  <c r="K80" i="18"/>
  <c r="U80" i="18"/>
  <c r="AV80" i="18"/>
  <c r="AW80" i="18" s="1"/>
  <c r="R80" i="18"/>
  <c r="O80" i="18"/>
  <c r="S111" i="34"/>
  <c r="AA111" i="17"/>
  <c r="BE111" i="17"/>
  <c r="AS111" i="17"/>
  <c r="AT111" i="17" s="1"/>
  <c r="U111" i="17"/>
  <c r="V111" i="17" s="1"/>
  <c r="AG111" i="17"/>
  <c r="X80" i="18"/>
  <c r="D80" i="5"/>
  <c r="D80" i="40"/>
  <c r="D80" i="25"/>
  <c r="D80" i="29"/>
  <c r="D80" i="24"/>
  <c r="D80" i="6"/>
  <c r="D80" i="33"/>
  <c r="D80" i="16"/>
  <c r="D80" i="26"/>
  <c r="D80" i="46"/>
  <c r="D80" i="32"/>
  <c r="D80" i="38"/>
  <c r="O80" i="16"/>
  <c r="S80" i="34" s="1"/>
  <c r="BF80" i="17"/>
  <c r="D80" i="30"/>
  <c r="BE80" i="17"/>
  <c r="AS80" i="17"/>
  <c r="AT80" i="17" s="1"/>
  <c r="U80" i="17"/>
  <c r="V80" i="17" s="1"/>
  <c r="AG80" i="17"/>
  <c r="K6" i="19"/>
  <c r="BQ124" i="17"/>
  <c r="BQ123" i="17"/>
  <c r="BQ119" i="17"/>
  <c r="BQ118" i="17"/>
  <c r="BQ117" i="17"/>
  <c r="BQ116" i="17"/>
  <c r="BQ109" i="17"/>
  <c r="BQ107" i="17"/>
  <c r="BQ100" i="17"/>
  <c r="BQ99" i="17"/>
  <c r="BQ95" i="17"/>
  <c r="BQ91" i="17"/>
  <c r="BQ89" i="17"/>
  <c r="BQ88" i="17"/>
  <c r="BQ84" i="17"/>
  <c r="BQ82" i="17"/>
  <c r="BQ86" i="17"/>
  <c r="BQ85" i="17"/>
  <c r="BQ87" i="17"/>
  <c r="BQ79" i="17"/>
  <c r="BQ56" i="17"/>
  <c r="BQ55" i="17"/>
  <c r="BQ78" i="17"/>
  <c r="BQ77" i="17"/>
  <c r="BQ76" i="17"/>
  <c r="BQ75" i="17"/>
  <c r="BQ74" i="17"/>
  <c r="BQ73" i="17"/>
  <c r="BQ72" i="17"/>
  <c r="BQ71" i="17"/>
  <c r="BQ70" i="17"/>
  <c r="BQ69" i="17"/>
  <c r="BQ42" i="17"/>
  <c r="BQ68" i="17"/>
  <c r="BQ67" i="17"/>
  <c r="BQ66" i="17"/>
  <c r="BQ65" i="17"/>
  <c r="BQ64" i="17"/>
  <c r="BQ63" i="17"/>
  <c r="BQ62" i="17"/>
  <c r="BQ61" i="17"/>
  <c r="BQ60" i="17"/>
  <c r="BQ31" i="17"/>
  <c r="BQ30" i="17"/>
  <c r="BQ29" i="17"/>
  <c r="BQ28" i="17"/>
  <c r="BQ27" i="17"/>
  <c r="BQ26" i="17"/>
  <c r="BQ24" i="17"/>
  <c r="BQ20" i="17"/>
  <c r="BQ19" i="17"/>
  <c r="BQ18" i="17"/>
  <c r="BQ17" i="17"/>
  <c r="BQ15" i="17"/>
  <c r="BQ12" i="17"/>
  <c r="BG124" i="17"/>
  <c r="BG123" i="17"/>
  <c r="BG119" i="17"/>
  <c r="BG118" i="17"/>
  <c r="BG117" i="17"/>
  <c r="BG116" i="17"/>
  <c r="BG109" i="17"/>
  <c r="BG107" i="17"/>
  <c r="BG100" i="17"/>
  <c r="BG99" i="17"/>
  <c r="BG95" i="17"/>
  <c r="BG91" i="17"/>
  <c r="BG89" i="17"/>
  <c r="BG88" i="17"/>
  <c r="BG84" i="17"/>
  <c r="BG82" i="17"/>
  <c r="BG86" i="17"/>
  <c r="BG85" i="17"/>
  <c r="BG87" i="17"/>
  <c r="BG79" i="17"/>
  <c r="BG56" i="17"/>
  <c r="BG55" i="17"/>
  <c r="BG78" i="17"/>
  <c r="BG77" i="17"/>
  <c r="BG76" i="17"/>
  <c r="BG75" i="17"/>
  <c r="BG74" i="17"/>
  <c r="BG73" i="17"/>
  <c r="BG72" i="17"/>
  <c r="BG71" i="17"/>
  <c r="BG70" i="17"/>
  <c r="BG69" i="17"/>
  <c r="BG42" i="17"/>
  <c r="BG68" i="17"/>
  <c r="BG67" i="17"/>
  <c r="BG66" i="17"/>
  <c r="BG65" i="17"/>
  <c r="BG64" i="17"/>
  <c r="BG63" i="17"/>
  <c r="BG62" i="17"/>
  <c r="BG61" i="17"/>
  <c r="BG60" i="17"/>
  <c r="BG31" i="17"/>
  <c r="BG30" i="17"/>
  <c r="BG29" i="17"/>
  <c r="BG28" i="17"/>
  <c r="BG27" i="17"/>
  <c r="BG26" i="17"/>
  <c r="BG24" i="17"/>
  <c r="BG20" i="17"/>
  <c r="BG19" i="17"/>
  <c r="BG18" i="17"/>
  <c r="BG17" i="17"/>
  <c r="BG15" i="17"/>
  <c r="BG12" i="17"/>
  <c r="AH80" i="18" l="1"/>
  <c r="AJ80" i="18"/>
  <c r="AI80" i="18"/>
  <c r="AH80" i="17"/>
  <c r="P111" i="5"/>
  <c r="AH111" i="17"/>
  <c r="Q111" i="5" s="1"/>
  <c r="AB111" i="17"/>
  <c r="X80" i="34"/>
  <c r="W80" i="34"/>
  <c r="Z80" i="34"/>
  <c r="V80" i="34"/>
  <c r="Y80" i="34"/>
  <c r="U80" i="34"/>
  <c r="AI111" i="18"/>
  <c r="Q111" i="1"/>
  <c r="Y111" i="34"/>
  <c r="U111" i="34"/>
  <c r="H111" i="34"/>
  <c r="AG111" i="18"/>
  <c r="X111" i="34"/>
  <c r="W111" i="34"/>
  <c r="I111" i="29"/>
  <c r="Z111" i="34"/>
  <c r="I111" i="26"/>
  <c r="V111" i="34"/>
  <c r="I111" i="38"/>
  <c r="I111" i="27"/>
  <c r="I111" i="30"/>
  <c r="I111" i="25"/>
  <c r="I111" i="24"/>
  <c r="Q111" i="40"/>
  <c r="AH111" i="18"/>
  <c r="P111" i="6"/>
  <c r="Q111" i="46"/>
  <c r="I111" i="21"/>
  <c r="AJ111" i="18"/>
  <c r="P111" i="32"/>
  <c r="BI111" i="17"/>
  <c r="BC111" i="17" s="1"/>
  <c r="AZ111" i="17" s="1"/>
  <c r="BA111" i="17" s="1"/>
  <c r="BI80" i="17"/>
  <c r="BC80" i="17" s="1"/>
  <c r="AZ80" i="17" s="1"/>
  <c r="BA80" i="17" s="1"/>
  <c r="AG80" i="18"/>
  <c r="H80" i="34"/>
  <c r="V91" i="19"/>
  <c r="V88" i="19"/>
  <c r="V85" i="19"/>
  <c r="V79" i="19"/>
  <c r="V56" i="19"/>
  <c r="V77" i="19"/>
  <c r="V75" i="19"/>
  <c r="V71" i="19"/>
  <c r="V70" i="19"/>
  <c r="V69" i="19"/>
  <c r="V42" i="19"/>
  <c r="V68" i="19"/>
  <c r="V67" i="19"/>
  <c r="V66" i="19"/>
  <c r="V65" i="19"/>
  <c r="V64" i="19"/>
  <c r="V63" i="19"/>
  <c r="V31" i="19"/>
  <c r="V24" i="19"/>
  <c r="V19" i="19"/>
  <c r="V15" i="19"/>
  <c r="V12" i="19"/>
  <c r="AK111" i="18" l="1"/>
  <c r="K111" i="19"/>
  <c r="R111" i="46"/>
  <c r="Q111" i="6"/>
  <c r="AK80" i="18"/>
  <c r="G3" i="36"/>
  <c r="G106" i="36" s="1"/>
  <c r="H106" i="36" s="1"/>
  <c r="G21" i="36" l="1"/>
  <c r="H21" i="36" s="1"/>
  <c r="G57" i="36"/>
  <c r="H57" i="36" s="1"/>
  <c r="G14" i="36"/>
  <c r="H14" i="36" s="1"/>
  <c r="G94" i="36"/>
  <c r="H94" i="36" s="1"/>
  <c r="G11" i="36"/>
  <c r="H11" i="36" s="1"/>
  <c r="G13" i="36"/>
  <c r="H13" i="36" s="1"/>
  <c r="G96" i="36"/>
  <c r="H96" i="36" s="1"/>
  <c r="G103" i="36"/>
  <c r="H103" i="36" s="1"/>
  <c r="G97" i="36"/>
  <c r="H97" i="36" s="1"/>
  <c r="G105" i="36"/>
  <c r="H105" i="36" s="1"/>
  <c r="G113" i="36"/>
  <c r="H113" i="36" s="1"/>
  <c r="G98" i="36"/>
  <c r="H98" i="36" s="1"/>
  <c r="G121" i="36"/>
  <c r="H121" i="36" s="1"/>
  <c r="G104" i="36"/>
  <c r="H104" i="36" s="1"/>
  <c r="G122" i="36"/>
  <c r="H122" i="36" s="1"/>
  <c r="G114" i="36"/>
  <c r="H114" i="36" s="1"/>
  <c r="G102" i="36"/>
  <c r="H102" i="36" s="1"/>
  <c r="G48" i="36"/>
  <c r="H48" i="36" s="1"/>
  <c r="G50" i="36"/>
  <c r="H50" i="36" s="1"/>
  <c r="G45" i="36"/>
  <c r="H45" i="36" s="1"/>
  <c r="G90" i="36"/>
  <c r="H90" i="36" s="1"/>
  <c r="G49" i="36"/>
  <c r="H49" i="36" s="1"/>
  <c r="G52" i="36"/>
  <c r="H52" i="36" s="1"/>
  <c r="G53" i="36"/>
  <c r="H53" i="36" s="1"/>
  <c r="G120" i="36"/>
  <c r="H120" i="36" s="1"/>
  <c r="G41" i="36"/>
  <c r="H41" i="36" s="1"/>
  <c r="G47" i="36"/>
  <c r="H47" i="36" s="1"/>
  <c r="G46" i="36"/>
  <c r="H46" i="36" s="1"/>
  <c r="G23" i="36"/>
  <c r="H23" i="36" s="1"/>
  <c r="G22" i="36"/>
  <c r="H22" i="36" s="1"/>
  <c r="G38" i="36"/>
  <c r="H38" i="36" s="1"/>
  <c r="G39" i="36"/>
  <c r="H39" i="36" s="1"/>
  <c r="G43" i="36"/>
  <c r="H43" i="36" s="1"/>
  <c r="G51" i="36"/>
  <c r="H51" i="36" s="1"/>
  <c r="G40" i="36"/>
  <c r="H40" i="36" s="1"/>
  <c r="G54" i="36"/>
  <c r="H54" i="36" s="1"/>
  <c r="G44" i="36"/>
  <c r="H44" i="36" s="1"/>
  <c r="G83" i="36"/>
  <c r="H83" i="36" s="1"/>
  <c r="G25" i="36"/>
  <c r="H25" i="36" s="1"/>
  <c r="G59" i="36"/>
  <c r="H59" i="36" s="1"/>
  <c r="G108" i="36"/>
  <c r="H108" i="36" s="1"/>
  <c r="G32" i="36"/>
  <c r="H32" i="36" s="1"/>
  <c r="G58" i="36"/>
  <c r="H58" i="36" s="1"/>
  <c r="G80" i="36"/>
  <c r="H80" i="36" s="1"/>
  <c r="G110" i="36"/>
  <c r="H110" i="36" s="1"/>
  <c r="D18" i="43"/>
  <c r="C18" i="43"/>
  <c r="A18" i="43"/>
  <c r="C18" i="42"/>
  <c r="A18" i="42"/>
  <c r="AQ18" i="18"/>
  <c r="AF18" i="18"/>
  <c r="AD18" i="18"/>
  <c r="AC18" i="18"/>
  <c r="AB18" i="18"/>
  <c r="Y18" i="18"/>
  <c r="V18" i="18"/>
  <c r="S18" i="18"/>
  <c r="P18" i="18"/>
  <c r="M18" i="18"/>
  <c r="I18" i="18"/>
  <c r="E18" i="36" s="1"/>
  <c r="G18" i="18"/>
  <c r="F18" i="18"/>
  <c r="C18" i="18"/>
  <c r="A18" i="18"/>
  <c r="C18" i="36"/>
  <c r="A18" i="36"/>
  <c r="E18" i="47"/>
  <c r="C18" i="47"/>
  <c r="A18" i="47"/>
  <c r="C18" i="35"/>
  <c r="A18" i="35"/>
  <c r="L18" i="17"/>
  <c r="M18" i="17" s="1"/>
  <c r="C18" i="17"/>
  <c r="A18" i="17"/>
  <c r="E18" i="31"/>
  <c r="C18" i="31"/>
  <c r="A18" i="31"/>
  <c r="AJ18" i="1"/>
  <c r="AF18" i="1"/>
  <c r="N18" i="1"/>
  <c r="J18" i="18"/>
  <c r="D18" i="1"/>
  <c r="C18" i="1"/>
  <c r="A18" i="1"/>
  <c r="C18" i="46"/>
  <c r="A18" i="46"/>
  <c r="N18" i="18"/>
  <c r="C18" i="6"/>
  <c r="A18" i="6"/>
  <c r="Q18" i="18"/>
  <c r="C18" i="33"/>
  <c r="A18" i="33"/>
  <c r="T18" i="18"/>
  <c r="C18" i="5"/>
  <c r="A18" i="5"/>
  <c r="W18" i="18"/>
  <c r="C18" i="32"/>
  <c r="A18" i="32"/>
  <c r="Z18" i="18"/>
  <c r="C18" i="40"/>
  <c r="A18" i="40"/>
  <c r="C18" i="19"/>
  <c r="A18" i="19"/>
  <c r="X18" i="16"/>
  <c r="T18" i="34" s="1"/>
  <c r="H18" i="16"/>
  <c r="O18" i="16" s="1"/>
  <c r="S18" i="34" s="1"/>
  <c r="G18" i="16"/>
  <c r="C18" i="16"/>
  <c r="A18" i="16"/>
  <c r="G18" i="25"/>
  <c r="E18" i="43" s="1"/>
  <c r="E18" i="25"/>
  <c r="F18" i="25" s="1"/>
  <c r="E18" i="42" s="1"/>
  <c r="AA18" i="34" s="1"/>
  <c r="C18" i="25"/>
  <c r="A18" i="25"/>
  <c r="G18" i="30"/>
  <c r="F18" i="43" s="1"/>
  <c r="E18" i="30"/>
  <c r="F18" i="30" s="1"/>
  <c r="F18" i="42" s="1"/>
  <c r="AB18" i="34" s="1"/>
  <c r="C18" i="30"/>
  <c r="A18" i="30"/>
  <c r="G18" i="29"/>
  <c r="G18" i="43" s="1"/>
  <c r="E18" i="29"/>
  <c r="F18" i="29" s="1"/>
  <c r="G18" i="42" s="1"/>
  <c r="AC18" i="34" s="1"/>
  <c r="C18" i="29"/>
  <c r="A18" i="29"/>
  <c r="G18" i="21"/>
  <c r="H18" i="43" s="1"/>
  <c r="C18" i="21"/>
  <c r="A18" i="21"/>
  <c r="G18" i="26"/>
  <c r="I18" i="43" s="1"/>
  <c r="E18" i="26"/>
  <c r="F18" i="26" s="1"/>
  <c r="I18" i="42" s="1"/>
  <c r="AE18" i="34" s="1"/>
  <c r="C18" i="26"/>
  <c r="A18" i="26"/>
  <c r="G18" i="24"/>
  <c r="J18" i="43" s="1"/>
  <c r="E18" i="24"/>
  <c r="F18" i="24" s="1"/>
  <c r="J18" i="42" s="1"/>
  <c r="AF18" i="34" s="1"/>
  <c r="C18" i="24"/>
  <c r="A18" i="24"/>
  <c r="G18" i="27"/>
  <c r="K18" i="43" s="1"/>
  <c r="E18" i="27"/>
  <c r="F18" i="27" s="1"/>
  <c r="K18" i="42" s="1"/>
  <c r="AG18" i="34" s="1"/>
  <c r="C18" i="27"/>
  <c r="A18" i="27"/>
  <c r="G18" i="38"/>
  <c r="L18" i="43" s="1"/>
  <c r="E18" i="38"/>
  <c r="F18" i="38" s="1"/>
  <c r="L18" i="42" s="1"/>
  <c r="AH18" i="34" s="1"/>
  <c r="C18" i="38"/>
  <c r="A18" i="38"/>
  <c r="AQ18" i="34"/>
  <c r="AP18" i="34"/>
  <c r="AO18" i="34"/>
  <c r="AN18" i="34"/>
  <c r="AM18" i="34"/>
  <c r="AL18" i="34"/>
  <c r="AK18" i="34"/>
  <c r="AJ18" i="34"/>
  <c r="AI18" i="34"/>
  <c r="R18" i="34"/>
  <c r="P18" i="34"/>
  <c r="O18" i="34"/>
  <c r="N18" i="34"/>
  <c r="M18" i="34"/>
  <c r="L18" i="34"/>
  <c r="J18" i="34"/>
  <c r="I18" i="34"/>
  <c r="Y61" i="18"/>
  <c r="Y62" i="18"/>
  <c r="Y63" i="18"/>
  <c r="Y64" i="18"/>
  <c r="Y65" i="18"/>
  <c r="Y66" i="18"/>
  <c r="Y67" i="18"/>
  <c r="Y68" i="18"/>
  <c r="Y42" i="18"/>
  <c r="Y69" i="18"/>
  <c r="Y70" i="18"/>
  <c r="Y71" i="18"/>
  <c r="Y72" i="18"/>
  <c r="Y73" i="18"/>
  <c r="Y74" i="18"/>
  <c r="Y75" i="18"/>
  <c r="Y76" i="18"/>
  <c r="Y77" i="18"/>
  <c r="Y78" i="18"/>
  <c r="Y55" i="18"/>
  <c r="Y56" i="18"/>
  <c r="V61" i="18"/>
  <c r="V62" i="18"/>
  <c r="V63" i="18"/>
  <c r="V64" i="18"/>
  <c r="V65" i="18"/>
  <c r="V66" i="18"/>
  <c r="V67" i="18"/>
  <c r="V68" i="18"/>
  <c r="V42" i="18"/>
  <c r="V69" i="18"/>
  <c r="V70" i="18"/>
  <c r="V71" i="18"/>
  <c r="V72" i="18"/>
  <c r="V73" i="18"/>
  <c r="V74" i="18"/>
  <c r="V75" i="18"/>
  <c r="V76" i="18"/>
  <c r="V77" i="18"/>
  <c r="V78" i="18"/>
  <c r="V55" i="18"/>
  <c r="V56" i="18"/>
  <c r="S61" i="18"/>
  <c r="S62" i="18"/>
  <c r="S63" i="18"/>
  <c r="S64" i="18"/>
  <c r="S65" i="18"/>
  <c r="S66" i="18"/>
  <c r="S67" i="18"/>
  <c r="S68" i="18"/>
  <c r="S42" i="18"/>
  <c r="S69" i="18"/>
  <c r="S70" i="18"/>
  <c r="S71" i="18"/>
  <c r="S72" i="18"/>
  <c r="S73" i="18"/>
  <c r="S74" i="18"/>
  <c r="S75" i="18"/>
  <c r="S76" i="18"/>
  <c r="S77" i="18"/>
  <c r="S78" i="18"/>
  <c r="S55" i="18"/>
  <c r="S56" i="18"/>
  <c r="P62" i="18"/>
  <c r="P63" i="18"/>
  <c r="P64" i="18"/>
  <c r="P65" i="18"/>
  <c r="P66" i="18"/>
  <c r="P67" i="18"/>
  <c r="P68" i="18"/>
  <c r="P42" i="18"/>
  <c r="P69" i="18"/>
  <c r="P70" i="18"/>
  <c r="P71" i="18"/>
  <c r="P72" i="18"/>
  <c r="P73" i="18"/>
  <c r="P74" i="18"/>
  <c r="P75" i="18"/>
  <c r="P76" i="18"/>
  <c r="P77" i="18"/>
  <c r="P78" i="18"/>
  <c r="P55" i="18"/>
  <c r="P56" i="18"/>
  <c r="M65" i="18"/>
  <c r="M66" i="18"/>
  <c r="M67" i="18"/>
  <c r="M68" i="18"/>
  <c r="M42" i="18"/>
  <c r="M69" i="18"/>
  <c r="M70" i="18"/>
  <c r="M71" i="18"/>
  <c r="M72" i="18"/>
  <c r="M73" i="18"/>
  <c r="M74" i="18"/>
  <c r="M75" i="18"/>
  <c r="M76" i="18"/>
  <c r="M77" i="18"/>
  <c r="M78" i="18"/>
  <c r="M55" i="18"/>
  <c r="M56" i="18"/>
  <c r="M64" i="18"/>
  <c r="I124" i="18"/>
  <c r="I123" i="18"/>
  <c r="E123" i="36" s="1"/>
  <c r="I119" i="18"/>
  <c r="E119" i="36" s="1"/>
  <c r="I118" i="18"/>
  <c r="E118" i="36" s="1"/>
  <c r="I117" i="18"/>
  <c r="E117" i="36" s="1"/>
  <c r="I116" i="18"/>
  <c r="E116" i="36" s="1"/>
  <c r="I109" i="18"/>
  <c r="E109" i="36" s="1"/>
  <c r="I107" i="18"/>
  <c r="I100" i="18"/>
  <c r="E100" i="36" s="1"/>
  <c r="I99" i="18"/>
  <c r="I95" i="18"/>
  <c r="E95" i="36" s="1"/>
  <c r="I91" i="18"/>
  <c r="I89" i="18"/>
  <c r="E89" i="36" s="1"/>
  <c r="I88" i="18"/>
  <c r="E88" i="36" s="1"/>
  <c r="I84" i="18"/>
  <c r="E84" i="36" s="1"/>
  <c r="I82" i="18"/>
  <c r="I86" i="18"/>
  <c r="E86" i="36" s="1"/>
  <c r="I85" i="18"/>
  <c r="I87" i="18"/>
  <c r="E87" i="36" s="1"/>
  <c r="I35" i="18"/>
  <c r="E35" i="36" s="1"/>
  <c r="I36" i="18"/>
  <c r="E36" i="36" s="1"/>
  <c r="I37" i="18"/>
  <c r="I60" i="18"/>
  <c r="E60" i="36" s="1"/>
  <c r="I61" i="18"/>
  <c r="I62" i="18"/>
  <c r="E62" i="36" s="1"/>
  <c r="I63" i="18"/>
  <c r="I64" i="18"/>
  <c r="E64" i="36" s="1"/>
  <c r="I65" i="18"/>
  <c r="E65" i="36" s="1"/>
  <c r="I66" i="18"/>
  <c r="E66" i="36" s="1"/>
  <c r="I67" i="18"/>
  <c r="I68" i="18"/>
  <c r="E68" i="36" s="1"/>
  <c r="I42" i="18"/>
  <c r="E42" i="36" s="1"/>
  <c r="I69" i="18"/>
  <c r="E69" i="36" s="1"/>
  <c r="I70" i="18"/>
  <c r="I71" i="18"/>
  <c r="E71" i="36" s="1"/>
  <c r="I72" i="18"/>
  <c r="I73" i="18"/>
  <c r="E73" i="36" s="1"/>
  <c r="I74" i="18"/>
  <c r="I75" i="18"/>
  <c r="E75" i="36" s="1"/>
  <c r="I76" i="18"/>
  <c r="E76" i="36" s="1"/>
  <c r="I77" i="18"/>
  <c r="E77" i="36" s="1"/>
  <c r="I78" i="18"/>
  <c r="E78" i="36" s="1"/>
  <c r="I55" i="18"/>
  <c r="E55" i="36" s="1"/>
  <c r="I56" i="18"/>
  <c r="I79" i="18"/>
  <c r="E79" i="36" s="1"/>
  <c r="T124" i="18"/>
  <c r="T123" i="18"/>
  <c r="T116" i="18"/>
  <c r="T107" i="18"/>
  <c r="T91" i="18"/>
  <c r="T84" i="18"/>
  <c r="T85" i="18"/>
  <c r="T87" i="18"/>
  <c r="T56" i="18"/>
  <c r="T55" i="18"/>
  <c r="T78" i="18"/>
  <c r="T37" i="18"/>
  <c r="T35" i="18"/>
  <c r="T34" i="18"/>
  <c r="T31" i="18"/>
  <c r="T30" i="18"/>
  <c r="T20" i="18"/>
  <c r="T19" i="18"/>
  <c r="T17" i="18"/>
  <c r="T15" i="18"/>
  <c r="T12" i="18"/>
  <c r="G116" i="18"/>
  <c r="G118" i="18"/>
  <c r="I34" i="31"/>
  <c r="I35" i="31"/>
  <c r="I36" i="31"/>
  <c r="I37" i="31"/>
  <c r="F61" i="31"/>
  <c r="F62" i="31"/>
  <c r="F63" i="31"/>
  <c r="F64" i="31"/>
  <c r="F65" i="31"/>
  <c r="F66" i="31"/>
  <c r="F67" i="31"/>
  <c r="F68" i="31"/>
  <c r="F42" i="31"/>
  <c r="F69" i="31"/>
  <c r="F70" i="31"/>
  <c r="F71" i="31"/>
  <c r="F72" i="31"/>
  <c r="F73" i="31"/>
  <c r="F74" i="31"/>
  <c r="F75" i="31"/>
  <c r="F76" i="31"/>
  <c r="F77" i="31"/>
  <c r="F78" i="31"/>
  <c r="F55" i="31"/>
  <c r="F56" i="31"/>
  <c r="F60" i="31"/>
  <c r="J18" i="35"/>
  <c r="U18" i="35"/>
  <c r="N30" i="18"/>
  <c r="N36" i="18"/>
  <c r="N34" i="18"/>
  <c r="N124" i="18"/>
  <c r="N123" i="18"/>
  <c r="N116" i="18"/>
  <c r="N107" i="18"/>
  <c r="N91" i="18"/>
  <c r="N85" i="18"/>
  <c r="N87" i="18"/>
  <c r="N56" i="18"/>
  <c r="N55" i="18"/>
  <c r="N78" i="18"/>
  <c r="N37" i="18"/>
  <c r="N35" i="18"/>
  <c r="N31" i="18"/>
  <c r="N20" i="18"/>
  <c r="N19" i="18"/>
  <c r="N17" i="18"/>
  <c r="N15" i="18"/>
  <c r="N12" i="18"/>
  <c r="AG6" i="40"/>
  <c r="Y6" i="40"/>
  <c r="AD6" i="32"/>
  <c r="W6" i="32"/>
  <c r="AD6" i="5"/>
  <c r="W6" i="5"/>
  <c r="AE6" i="46"/>
  <c r="X6" i="46"/>
  <c r="AD6" i="6"/>
  <c r="W6" i="6"/>
  <c r="J84" i="18"/>
  <c r="K30" i="34"/>
  <c r="L37" i="17"/>
  <c r="L36" i="17"/>
  <c r="L35" i="17"/>
  <c r="L34" i="17"/>
  <c r="D30" i="43"/>
  <c r="C30" i="43"/>
  <c r="A30" i="43"/>
  <c r="C30" i="42"/>
  <c r="A30" i="42"/>
  <c r="AQ30" i="18"/>
  <c r="AV30" i="18" s="1"/>
  <c r="AW30" i="18" s="1"/>
  <c r="AF30" i="18"/>
  <c r="AD30" i="18"/>
  <c r="AC30" i="18"/>
  <c r="AB30" i="18"/>
  <c r="Y30" i="18"/>
  <c r="V30" i="18"/>
  <c r="S30" i="18"/>
  <c r="M30" i="18"/>
  <c r="I30" i="18"/>
  <c r="F30" i="18"/>
  <c r="C30" i="18"/>
  <c r="A30" i="18"/>
  <c r="C30" i="36"/>
  <c r="A30" i="36"/>
  <c r="E30" i="47"/>
  <c r="C30" i="47"/>
  <c r="A30" i="47"/>
  <c r="C30" i="35"/>
  <c r="A30" i="35"/>
  <c r="L30" i="17"/>
  <c r="M30" i="17" s="1"/>
  <c r="H30" i="17"/>
  <c r="F30" i="17"/>
  <c r="E30" i="31" s="1"/>
  <c r="C30" i="17"/>
  <c r="A30" i="17"/>
  <c r="G30" i="18"/>
  <c r="C30" i="31"/>
  <c r="A30" i="31"/>
  <c r="AJ30" i="1"/>
  <c r="AF30" i="1"/>
  <c r="N30" i="1"/>
  <c r="J30" i="18"/>
  <c r="D30" i="1"/>
  <c r="C30" i="1"/>
  <c r="A30" i="1"/>
  <c r="C30" i="46"/>
  <c r="A30" i="46"/>
  <c r="C30" i="6"/>
  <c r="A30" i="6"/>
  <c r="C30" i="33"/>
  <c r="A30" i="33"/>
  <c r="C30" i="5"/>
  <c r="A30" i="5"/>
  <c r="W30" i="18"/>
  <c r="C30" i="32"/>
  <c r="A30" i="32"/>
  <c r="Z30" i="18"/>
  <c r="C30" i="40"/>
  <c r="A30" i="40"/>
  <c r="C30" i="19"/>
  <c r="A30" i="19"/>
  <c r="X30" i="16"/>
  <c r="Z30" i="16" s="1"/>
  <c r="AA30" i="16" s="1"/>
  <c r="H30" i="16"/>
  <c r="G30" i="16"/>
  <c r="C30" i="16"/>
  <c r="A30" i="16"/>
  <c r="G30" i="25"/>
  <c r="E30" i="43" s="1"/>
  <c r="E30" i="25"/>
  <c r="F30" i="25" s="1"/>
  <c r="C30" i="25"/>
  <c r="A30" i="25"/>
  <c r="G30" i="30"/>
  <c r="F30" i="43" s="1"/>
  <c r="E30" i="30"/>
  <c r="F30" i="30" s="1"/>
  <c r="I30" i="30" s="1"/>
  <c r="C30" i="30"/>
  <c r="A30" i="30"/>
  <c r="G30" i="29"/>
  <c r="G30" i="43" s="1"/>
  <c r="E30" i="29"/>
  <c r="F30" i="29" s="1"/>
  <c r="C30" i="29"/>
  <c r="A30" i="29"/>
  <c r="G30" i="21"/>
  <c r="H30" i="43" s="1"/>
  <c r="C30" i="21"/>
  <c r="A30" i="21"/>
  <c r="G30" i="26"/>
  <c r="I30" i="43" s="1"/>
  <c r="E30" i="26"/>
  <c r="F30" i="26" s="1"/>
  <c r="I30" i="42" s="1"/>
  <c r="AE30" i="34" s="1"/>
  <c r="C30" i="26"/>
  <c r="A30" i="26"/>
  <c r="G30" i="24"/>
  <c r="J30" i="43" s="1"/>
  <c r="E30" i="24"/>
  <c r="F30" i="24" s="1"/>
  <c r="C30" i="24"/>
  <c r="A30" i="24"/>
  <c r="G30" i="27"/>
  <c r="K30" i="43" s="1"/>
  <c r="E30" i="27"/>
  <c r="F30" i="27" s="1"/>
  <c r="K30" i="42" s="1"/>
  <c r="AG30" i="34" s="1"/>
  <c r="C30" i="27"/>
  <c r="A30" i="27"/>
  <c r="G30" i="38"/>
  <c r="L30" i="43" s="1"/>
  <c r="E30" i="38"/>
  <c r="F30" i="38" s="1"/>
  <c r="L30" i="42" s="1"/>
  <c r="AH30" i="34" s="1"/>
  <c r="C30" i="38"/>
  <c r="A30" i="38"/>
  <c r="AQ30" i="34"/>
  <c r="AP30" i="34"/>
  <c r="AO30" i="34"/>
  <c r="AN30" i="34"/>
  <c r="AM30" i="34"/>
  <c r="AL30" i="34"/>
  <c r="AK30" i="34"/>
  <c r="AJ30" i="34"/>
  <c r="AI30" i="34"/>
  <c r="R30" i="34"/>
  <c r="O30" i="34"/>
  <c r="N30" i="34"/>
  <c r="M30" i="34"/>
  <c r="L30" i="34"/>
  <c r="J30" i="34"/>
  <c r="I30" i="34"/>
  <c r="P30" i="34"/>
  <c r="Q30" i="18"/>
  <c r="P30" i="18"/>
  <c r="AC6" i="1"/>
  <c r="W6" i="1"/>
  <c r="Q30" i="46"/>
  <c r="Q30" i="6"/>
  <c r="AH30" i="18"/>
  <c r="P30" i="6"/>
  <c r="AJ30" i="18"/>
  <c r="P30" i="32"/>
  <c r="Q30" i="32"/>
  <c r="Y30" i="34"/>
  <c r="U30" i="34"/>
  <c r="H30" i="34"/>
  <c r="Q30" i="1"/>
  <c r="X30" i="34"/>
  <c r="W30" i="34"/>
  <c r="R30" i="1"/>
  <c r="AG30" i="18"/>
  <c r="Z30" i="34"/>
  <c r="V30" i="34"/>
  <c r="P30" i="5"/>
  <c r="AI30" i="18"/>
  <c r="Q30" i="5"/>
  <c r="Q30" i="40"/>
  <c r="R30" i="40"/>
  <c r="AA3" i="47"/>
  <c r="AA106" i="47" s="1"/>
  <c r="AB106" i="47" s="1"/>
  <c r="X3" i="47"/>
  <c r="X106" i="47" s="1"/>
  <c r="Y106" i="47" s="1"/>
  <c r="O3" i="47"/>
  <c r="O106" i="47" s="1"/>
  <c r="P106" i="47" s="1"/>
  <c r="U3" i="47"/>
  <c r="U106" i="47" s="1"/>
  <c r="V106" i="47" s="1"/>
  <c r="L3" i="47"/>
  <c r="L106" i="47" s="1"/>
  <c r="M106" i="47" s="1"/>
  <c r="R3" i="47"/>
  <c r="R106" i="47" s="1"/>
  <c r="S106" i="47" s="1"/>
  <c r="I3" i="47"/>
  <c r="I106" i="47" s="1"/>
  <c r="J106" i="47" s="1"/>
  <c r="F3" i="47"/>
  <c r="F106" i="47" s="1"/>
  <c r="G106" i="47" s="1"/>
  <c r="AA2" i="47"/>
  <c r="X2" i="47"/>
  <c r="U2" i="47"/>
  <c r="R2" i="47"/>
  <c r="L2" i="47"/>
  <c r="I2" i="47"/>
  <c r="F2" i="47"/>
  <c r="Y3" i="36"/>
  <c r="Y106" i="36" s="1"/>
  <c r="V3" i="36"/>
  <c r="V106" i="36" s="1"/>
  <c r="W106" i="36" s="1"/>
  <c r="M3" i="36"/>
  <c r="M106" i="36" s="1"/>
  <c r="N106" i="36" s="1"/>
  <c r="S3" i="36"/>
  <c r="S106" i="36" s="1"/>
  <c r="T106" i="36" s="1"/>
  <c r="P3" i="36"/>
  <c r="J3" i="36"/>
  <c r="J106" i="36" s="1"/>
  <c r="K106" i="36" s="1"/>
  <c r="AC4" i="18"/>
  <c r="J4" i="18"/>
  <c r="AB2" i="18"/>
  <c r="Q2" i="18"/>
  <c r="Q4" i="18" s="1"/>
  <c r="Z2" i="18"/>
  <c r="Z4" i="18" s="1"/>
  <c r="W2" i="18"/>
  <c r="W4" i="18" s="1"/>
  <c r="T2" i="18"/>
  <c r="N2" i="18"/>
  <c r="J2" i="18"/>
  <c r="H1" i="18"/>
  <c r="E124" i="47"/>
  <c r="E123" i="47"/>
  <c r="E117" i="47"/>
  <c r="E116" i="47"/>
  <c r="E109" i="47"/>
  <c r="E119" i="47"/>
  <c r="E107" i="47"/>
  <c r="E118" i="47"/>
  <c r="E100" i="47"/>
  <c r="E99" i="47"/>
  <c r="E95" i="47"/>
  <c r="E91" i="47"/>
  <c r="E89" i="47"/>
  <c r="E88" i="47"/>
  <c r="E84" i="47"/>
  <c r="E82" i="47"/>
  <c r="E85" i="47"/>
  <c r="E87" i="47"/>
  <c r="E79" i="47"/>
  <c r="E56" i="47"/>
  <c r="E55" i="47"/>
  <c r="E78" i="47"/>
  <c r="E86" i="47"/>
  <c r="E62" i="47"/>
  <c r="E77" i="47"/>
  <c r="E76" i="47"/>
  <c r="E74" i="47"/>
  <c r="E73" i="47"/>
  <c r="E72" i="47"/>
  <c r="E71" i="47"/>
  <c r="E61" i="47"/>
  <c r="E60" i="47"/>
  <c r="E70" i="47"/>
  <c r="E75" i="47"/>
  <c r="E69" i="47"/>
  <c r="E42" i="47"/>
  <c r="E68" i="47"/>
  <c r="E67" i="47"/>
  <c r="E66" i="47"/>
  <c r="E65" i="47"/>
  <c r="E64" i="47"/>
  <c r="E63" i="47"/>
  <c r="E37" i="47"/>
  <c r="E36" i="47"/>
  <c r="E35" i="47"/>
  <c r="E34" i="47"/>
  <c r="E31" i="47"/>
  <c r="E29" i="47"/>
  <c r="E28" i="47"/>
  <c r="E27" i="47"/>
  <c r="E26" i="47"/>
  <c r="E24" i="47"/>
  <c r="E20" i="47"/>
  <c r="E19" i="47"/>
  <c r="E17" i="47"/>
  <c r="E15" i="47"/>
  <c r="E12" i="47"/>
  <c r="C124" i="47"/>
  <c r="A124" i="47"/>
  <c r="C123" i="47"/>
  <c r="A123" i="47"/>
  <c r="C119" i="47"/>
  <c r="A119" i="47"/>
  <c r="C118" i="47"/>
  <c r="A118" i="47"/>
  <c r="C117" i="47"/>
  <c r="A117" i="47"/>
  <c r="C116" i="47"/>
  <c r="A116" i="47"/>
  <c r="A115" i="47"/>
  <c r="C109" i="47"/>
  <c r="A109" i="47"/>
  <c r="C107" i="47"/>
  <c r="A107" i="47"/>
  <c r="C100" i="47"/>
  <c r="A100" i="47"/>
  <c r="C99" i="47"/>
  <c r="A99" i="47"/>
  <c r="C95" i="47"/>
  <c r="A95" i="47"/>
  <c r="A92" i="47"/>
  <c r="C91" i="47"/>
  <c r="A91" i="47"/>
  <c r="C89" i="47"/>
  <c r="A89" i="47"/>
  <c r="C88" i="47"/>
  <c r="A88" i="47"/>
  <c r="C84" i="47"/>
  <c r="A84" i="47"/>
  <c r="C82" i="47"/>
  <c r="A82" i="47"/>
  <c r="C86" i="47"/>
  <c r="A86" i="47"/>
  <c r="C85" i="47"/>
  <c r="A85" i="47"/>
  <c r="C87" i="47"/>
  <c r="A87" i="47"/>
  <c r="A81" i="47"/>
  <c r="C79" i="47"/>
  <c r="A79" i="47"/>
  <c r="C56" i="47"/>
  <c r="A56" i="47"/>
  <c r="C55" i="47"/>
  <c r="A55" i="47"/>
  <c r="C78" i="47"/>
  <c r="A78" i="47"/>
  <c r="C62" i="47"/>
  <c r="A62" i="47"/>
  <c r="C77" i="47"/>
  <c r="A77" i="47"/>
  <c r="C76" i="47"/>
  <c r="A76" i="47"/>
  <c r="C75" i="47"/>
  <c r="A75" i="47"/>
  <c r="C74" i="47"/>
  <c r="A74" i="47"/>
  <c r="C73" i="47"/>
  <c r="A73" i="47"/>
  <c r="C72" i="47"/>
  <c r="A72" i="47"/>
  <c r="C71" i="47"/>
  <c r="A71" i="47"/>
  <c r="C61" i="47"/>
  <c r="A61" i="47"/>
  <c r="C60" i="47"/>
  <c r="A60" i="47"/>
  <c r="C70" i="47"/>
  <c r="A70" i="47"/>
  <c r="C69" i="47"/>
  <c r="A69" i="47"/>
  <c r="C42" i="47"/>
  <c r="A42" i="47"/>
  <c r="C68" i="47"/>
  <c r="A68" i="47"/>
  <c r="C67" i="47"/>
  <c r="A67" i="47"/>
  <c r="C66" i="47"/>
  <c r="A66" i="47"/>
  <c r="C65" i="47"/>
  <c r="A65" i="47"/>
  <c r="C64" i="47"/>
  <c r="A64" i="47"/>
  <c r="C63" i="47"/>
  <c r="A63" i="47"/>
  <c r="A33" i="47"/>
  <c r="C31" i="47"/>
  <c r="A31" i="47"/>
  <c r="C29" i="47"/>
  <c r="A29" i="47"/>
  <c r="C28" i="47"/>
  <c r="A28" i="47"/>
  <c r="C27" i="47"/>
  <c r="A27" i="47"/>
  <c r="C26" i="47"/>
  <c r="A26" i="47"/>
  <c r="C24" i="47"/>
  <c r="A24" i="47"/>
  <c r="C20" i="47"/>
  <c r="A20" i="47"/>
  <c r="C19" i="47"/>
  <c r="A19" i="47"/>
  <c r="C17" i="47"/>
  <c r="A17" i="47"/>
  <c r="A16" i="47"/>
  <c r="C15" i="47"/>
  <c r="A15" i="47"/>
  <c r="C12" i="47"/>
  <c r="A12" i="47"/>
  <c r="A10" i="47"/>
  <c r="V6" i="36"/>
  <c r="Z124" i="18"/>
  <c r="Z123" i="18"/>
  <c r="Z117" i="18"/>
  <c r="Z116" i="18"/>
  <c r="Z107" i="18"/>
  <c r="Z91" i="18"/>
  <c r="Z84" i="18"/>
  <c r="Z85" i="18"/>
  <c r="Z87" i="18"/>
  <c r="Z56" i="18"/>
  <c r="Z55" i="18"/>
  <c r="Z78" i="18"/>
  <c r="Z37" i="18"/>
  <c r="Z36" i="18"/>
  <c r="Z35" i="18"/>
  <c r="Z34" i="18"/>
  <c r="Z31" i="18"/>
  <c r="Z29" i="18"/>
  <c r="Z20" i="18"/>
  <c r="Z19" i="18"/>
  <c r="Z17" i="18"/>
  <c r="Z15" i="18"/>
  <c r="Z12" i="18"/>
  <c r="W124" i="18"/>
  <c r="W123" i="18"/>
  <c r="W117" i="18"/>
  <c r="W116" i="18"/>
  <c r="W107" i="18"/>
  <c r="W91" i="18"/>
  <c r="W84" i="18"/>
  <c r="W85" i="18"/>
  <c r="W87" i="18"/>
  <c r="W56" i="18"/>
  <c r="W55" i="18"/>
  <c r="W78" i="18"/>
  <c r="W37" i="18"/>
  <c r="W36" i="18"/>
  <c r="W35" i="18"/>
  <c r="W34" i="18"/>
  <c r="W31" i="18"/>
  <c r="W29" i="18"/>
  <c r="W20" i="18"/>
  <c r="W19" i="18"/>
  <c r="W17" i="18"/>
  <c r="W15" i="18"/>
  <c r="W12" i="18"/>
  <c r="T36" i="18"/>
  <c r="T29" i="18"/>
  <c r="D9" i="33"/>
  <c r="D119" i="43"/>
  <c r="C119" i="43"/>
  <c r="A119" i="43"/>
  <c r="C119" i="42"/>
  <c r="A119" i="42"/>
  <c r="AQ119" i="18"/>
  <c r="AS119" i="18" s="1"/>
  <c r="AT119" i="18" s="1"/>
  <c r="AF119" i="18"/>
  <c r="AD119" i="18"/>
  <c r="AC119" i="18"/>
  <c r="AB119" i="18"/>
  <c r="Y119" i="18"/>
  <c r="V119" i="18"/>
  <c r="S119" i="18"/>
  <c r="M119" i="18"/>
  <c r="F119" i="18"/>
  <c r="C119" i="18"/>
  <c r="A119" i="18"/>
  <c r="C119" i="36"/>
  <c r="A119" i="36"/>
  <c r="C119" i="35"/>
  <c r="A119" i="35"/>
  <c r="L119" i="17"/>
  <c r="M119" i="17" s="1"/>
  <c r="BF119" i="17" s="1"/>
  <c r="H119" i="17"/>
  <c r="F119" i="17"/>
  <c r="E119" i="31" s="1"/>
  <c r="C119" i="17"/>
  <c r="A119" i="17"/>
  <c r="C119" i="31"/>
  <c r="A119" i="31"/>
  <c r="AJ119" i="1"/>
  <c r="N119" i="1"/>
  <c r="D119" i="1"/>
  <c r="D119" i="25" s="1"/>
  <c r="C119" i="1"/>
  <c r="A119" i="1"/>
  <c r="K119" i="34"/>
  <c r="C119" i="46"/>
  <c r="A119" i="46"/>
  <c r="C119" i="6"/>
  <c r="A119" i="6"/>
  <c r="C119" i="33"/>
  <c r="A119" i="33"/>
  <c r="C119" i="5"/>
  <c r="A119" i="5"/>
  <c r="C119" i="32"/>
  <c r="A119" i="32"/>
  <c r="C119" i="40"/>
  <c r="A119" i="40"/>
  <c r="C119" i="19"/>
  <c r="A119" i="19"/>
  <c r="X119" i="16"/>
  <c r="T119" i="34" s="1"/>
  <c r="H119" i="16"/>
  <c r="G119" i="16"/>
  <c r="C119" i="16"/>
  <c r="A119" i="16"/>
  <c r="G119" i="25"/>
  <c r="E119" i="43" s="1"/>
  <c r="E119" i="25"/>
  <c r="F119" i="25" s="1"/>
  <c r="E119" i="42" s="1"/>
  <c r="AA119" i="34" s="1"/>
  <c r="C119" i="25"/>
  <c r="A119" i="25"/>
  <c r="G119" i="30"/>
  <c r="F119" i="43" s="1"/>
  <c r="E119" i="30"/>
  <c r="F119" i="30" s="1"/>
  <c r="F119" i="42" s="1"/>
  <c r="AB119" i="34" s="1"/>
  <c r="C119" i="30"/>
  <c r="A119" i="30"/>
  <c r="G119" i="29"/>
  <c r="G119" i="43" s="1"/>
  <c r="E119" i="29"/>
  <c r="F119" i="29" s="1"/>
  <c r="G119" i="42" s="1"/>
  <c r="AC119" i="34" s="1"/>
  <c r="C119" i="29"/>
  <c r="A119" i="29"/>
  <c r="G119" i="21"/>
  <c r="H119" i="43" s="1"/>
  <c r="C119" i="21"/>
  <c r="A119" i="21"/>
  <c r="G119" i="26"/>
  <c r="I119" i="43" s="1"/>
  <c r="E119" i="26"/>
  <c r="F119" i="26" s="1"/>
  <c r="I119" i="42" s="1"/>
  <c r="AE119" i="34" s="1"/>
  <c r="C119" i="26"/>
  <c r="A119" i="26"/>
  <c r="G119" i="24"/>
  <c r="J119" i="43" s="1"/>
  <c r="E119" i="24"/>
  <c r="F119" i="24" s="1"/>
  <c r="J119" i="42" s="1"/>
  <c r="AF119" i="34" s="1"/>
  <c r="C119" i="24"/>
  <c r="A119" i="24"/>
  <c r="G119" i="27"/>
  <c r="K119" i="43" s="1"/>
  <c r="E119" i="27"/>
  <c r="F119" i="27" s="1"/>
  <c r="K119" i="42" s="1"/>
  <c r="AG119" i="34" s="1"/>
  <c r="C119" i="27"/>
  <c r="A119" i="27"/>
  <c r="G119" i="38"/>
  <c r="L119" i="43" s="1"/>
  <c r="E119" i="38"/>
  <c r="F119" i="38" s="1"/>
  <c r="L119" i="42" s="1"/>
  <c r="AH119" i="34" s="1"/>
  <c r="C119" i="38"/>
  <c r="A119" i="38"/>
  <c r="AQ119" i="34"/>
  <c r="AP119" i="34"/>
  <c r="AO119" i="34"/>
  <c r="AN119" i="34"/>
  <c r="AM119" i="34"/>
  <c r="AL119" i="34"/>
  <c r="AK119" i="34"/>
  <c r="AJ119" i="34"/>
  <c r="AI119" i="34"/>
  <c r="R119" i="34"/>
  <c r="O119" i="34"/>
  <c r="N119" i="34"/>
  <c r="M119" i="34"/>
  <c r="L119" i="34"/>
  <c r="J119" i="34"/>
  <c r="I119" i="34"/>
  <c r="D118" i="43"/>
  <c r="C118" i="43"/>
  <c r="A118" i="43"/>
  <c r="C118" i="42"/>
  <c r="A118" i="42"/>
  <c r="AQ118" i="18"/>
  <c r="AV118" i="18" s="1"/>
  <c r="AW118" i="18" s="1"/>
  <c r="AF118" i="18"/>
  <c r="AD118" i="18"/>
  <c r="AC118" i="18"/>
  <c r="AB118" i="18"/>
  <c r="Y118" i="18"/>
  <c r="V118" i="18"/>
  <c r="S118" i="18"/>
  <c r="M118" i="18"/>
  <c r="F118" i="18"/>
  <c r="C118" i="18"/>
  <c r="A118" i="18"/>
  <c r="C118" i="36"/>
  <c r="A118" i="36"/>
  <c r="C118" i="35"/>
  <c r="A118" i="35"/>
  <c r="L118" i="17"/>
  <c r="M118" i="17" s="1"/>
  <c r="H118" i="17"/>
  <c r="F118" i="17"/>
  <c r="E118" i="31" s="1"/>
  <c r="C118" i="17"/>
  <c r="A118" i="17"/>
  <c r="C118" i="31"/>
  <c r="A118" i="31"/>
  <c r="AJ118" i="1"/>
  <c r="N118" i="1"/>
  <c r="D118" i="1"/>
  <c r="D118" i="5" s="1"/>
  <c r="C118" i="1"/>
  <c r="A118" i="1"/>
  <c r="K118" i="34"/>
  <c r="C118" i="46"/>
  <c r="A118" i="46"/>
  <c r="C118" i="6"/>
  <c r="A118" i="6"/>
  <c r="C118" i="33"/>
  <c r="A118" i="33"/>
  <c r="C118" i="5"/>
  <c r="A118" i="5"/>
  <c r="C118" i="32"/>
  <c r="A118" i="32"/>
  <c r="C118" i="40"/>
  <c r="A118" i="40"/>
  <c r="C118" i="19"/>
  <c r="A118" i="19"/>
  <c r="X118" i="16"/>
  <c r="Y118" i="16" s="1"/>
  <c r="H118" i="16"/>
  <c r="G118" i="16"/>
  <c r="C118" i="16"/>
  <c r="A118" i="16"/>
  <c r="G118" i="25"/>
  <c r="E118" i="43" s="1"/>
  <c r="E118" i="25"/>
  <c r="F118" i="25" s="1"/>
  <c r="E118" i="42" s="1"/>
  <c r="AA118" i="34" s="1"/>
  <c r="C118" i="25"/>
  <c r="A118" i="25"/>
  <c r="G118" i="30"/>
  <c r="F118" i="43" s="1"/>
  <c r="E118" i="30"/>
  <c r="F118" i="30" s="1"/>
  <c r="F118" i="42" s="1"/>
  <c r="AB118" i="34" s="1"/>
  <c r="C118" i="30"/>
  <c r="A118" i="30"/>
  <c r="G118" i="29"/>
  <c r="G118" i="43" s="1"/>
  <c r="E118" i="29"/>
  <c r="F118" i="29" s="1"/>
  <c r="G118" i="42" s="1"/>
  <c r="AC118" i="34" s="1"/>
  <c r="C118" i="29"/>
  <c r="A118" i="29"/>
  <c r="G118" i="21"/>
  <c r="H118" i="43" s="1"/>
  <c r="C118" i="21"/>
  <c r="A118" i="21"/>
  <c r="G118" i="26"/>
  <c r="I118" i="43" s="1"/>
  <c r="E118" i="26"/>
  <c r="F118" i="26" s="1"/>
  <c r="I118" i="42" s="1"/>
  <c r="AE118" i="34" s="1"/>
  <c r="C118" i="26"/>
  <c r="A118" i="26"/>
  <c r="G118" i="24"/>
  <c r="J118" i="43" s="1"/>
  <c r="E118" i="24"/>
  <c r="F118" i="24" s="1"/>
  <c r="J118" i="42" s="1"/>
  <c r="AF118" i="34" s="1"/>
  <c r="C118" i="24"/>
  <c r="A118" i="24"/>
  <c r="G118" i="27"/>
  <c r="K118" i="43" s="1"/>
  <c r="E118" i="27"/>
  <c r="F118" i="27" s="1"/>
  <c r="K118" i="42" s="1"/>
  <c r="AG118" i="34" s="1"/>
  <c r="C118" i="27"/>
  <c r="A118" i="27"/>
  <c r="G118" i="38"/>
  <c r="L118" i="43" s="1"/>
  <c r="E118" i="38"/>
  <c r="F118" i="38" s="1"/>
  <c r="L118" i="42" s="1"/>
  <c r="AH118" i="34" s="1"/>
  <c r="C118" i="38"/>
  <c r="A118" i="38"/>
  <c r="AQ118" i="34"/>
  <c r="AP118" i="34"/>
  <c r="AO118" i="34"/>
  <c r="AN118" i="34"/>
  <c r="AM118" i="34"/>
  <c r="AL118" i="34"/>
  <c r="AK118" i="34"/>
  <c r="AJ118" i="34"/>
  <c r="AI118" i="34"/>
  <c r="R118" i="34"/>
  <c r="O118" i="34"/>
  <c r="N118" i="34"/>
  <c r="M118" i="34"/>
  <c r="L118" i="34"/>
  <c r="J118" i="34"/>
  <c r="I118" i="34"/>
  <c r="D117" i="43"/>
  <c r="C117" i="43"/>
  <c r="A117" i="43"/>
  <c r="C117" i="42"/>
  <c r="A117" i="42"/>
  <c r="AQ117" i="18"/>
  <c r="AV117" i="18" s="1"/>
  <c r="AW117" i="18" s="1"/>
  <c r="AF117" i="18"/>
  <c r="AD117" i="18"/>
  <c r="AC117" i="18"/>
  <c r="AB117" i="18"/>
  <c r="Y117" i="18"/>
  <c r="V117" i="18"/>
  <c r="S117" i="18"/>
  <c r="M117" i="18"/>
  <c r="F117" i="18"/>
  <c r="C117" i="18"/>
  <c r="A117" i="18"/>
  <c r="C117" i="36"/>
  <c r="A117" i="36"/>
  <c r="C117" i="35"/>
  <c r="A117" i="35"/>
  <c r="L117" i="17"/>
  <c r="M117" i="17" s="1"/>
  <c r="H117" i="17"/>
  <c r="F117" i="17"/>
  <c r="E117" i="31" s="1"/>
  <c r="C117" i="17"/>
  <c r="A117" i="17"/>
  <c r="G117" i="18"/>
  <c r="C117" i="31"/>
  <c r="A117" i="31"/>
  <c r="AJ117" i="1"/>
  <c r="AF117" i="1"/>
  <c r="N117" i="1"/>
  <c r="J117" i="18"/>
  <c r="D117" i="1"/>
  <c r="D117" i="38" s="1"/>
  <c r="C117" i="1"/>
  <c r="A117" i="1"/>
  <c r="K117" i="34"/>
  <c r="C117" i="46"/>
  <c r="A117" i="46"/>
  <c r="N117" i="18"/>
  <c r="C117" i="6"/>
  <c r="A117" i="6"/>
  <c r="C117" i="33"/>
  <c r="A117" i="33"/>
  <c r="T117" i="18"/>
  <c r="C117" i="5"/>
  <c r="A117" i="5"/>
  <c r="C117" i="32"/>
  <c r="A117" i="32"/>
  <c r="C117" i="40"/>
  <c r="A117" i="40"/>
  <c r="C117" i="19"/>
  <c r="A117" i="19"/>
  <c r="X117" i="16"/>
  <c r="Y117" i="16" s="1"/>
  <c r="H117" i="16"/>
  <c r="O117" i="16" s="1"/>
  <c r="G117" i="16"/>
  <c r="C117" i="16"/>
  <c r="A117" i="16"/>
  <c r="G117" i="25"/>
  <c r="E117" i="43" s="1"/>
  <c r="E117" i="25"/>
  <c r="F117" i="25" s="1"/>
  <c r="E117" i="42" s="1"/>
  <c r="AA117" i="34" s="1"/>
  <c r="C117" i="25"/>
  <c r="A117" i="25"/>
  <c r="G117" i="30"/>
  <c r="F117" i="43" s="1"/>
  <c r="E117" i="30"/>
  <c r="F117" i="30" s="1"/>
  <c r="F117" i="42" s="1"/>
  <c r="AB117" i="34" s="1"/>
  <c r="C117" i="30"/>
  <c r="A117" i="30"/>
  <c r="G117" i="29"/>
  <c r="G117" i="43" s="1"/>
  <c r="E117" i="29"/>
  <c r="F117" i="29" s="1"/>
  <c r="G117" i="42" s="1"/>
  <c r="AC117" i="34" s="1"/>
  <c r="C117" i="29"/>
  <c r="A117" i="29"/>
  <c r="G117" i="21"/>
  <c r="H117" i="43" s="1"/>
  <c r="C117" i="21"/>
  <c r="A117" i="21"/>
  <c r="G117" i="26"/>
  <c r="I117" i="43" s="1"/>
  <c r="E117" i="26"/>
  <c r="F117" i="26" s="1"/>
  <c r="I117" i="42" s="1"/>
  <c r="AE117" i="34" s="1"/>
  <c r="C117" i="26"/>
  <c r="A117" i="26"/>
  <c r="G117" i="24"/>
  <c r="J117" i="43" s="1"/>
  <c r="E117" i="24"/>
  <c r="F117" i="24" s="1"/>
  <c r="J117" i="42" s="1"/>
  <c r="AF117" i="34" s="1"/>
  <c r="C117" i="24"/>
  <c r="A117" i="24"/>
  <c r="G117" i="27"/>
  <c r="K117" i="43" s="1"/>
  <c r="E117" i="27"/>
  <c r="F117" i="27" s="1"/>
  <c r="K117" i="42" s="1"/>
  <c r="AG117" i="34" s="1"/>
  <c r="C117" i="27"/>
  <c r="A117" i="27"/>
  <c r="G117" i="38"/>
  <c r="L117" i="43" s="1"/>
  <c r="E117" i="38"/>
  <c r="F117" i="38" s="1"/>
  <c r="L117" i="42" s="1"/>
  <c r="AH117" i="34" s="1"/>
  <c r="C117" i="38"/>
  <c r="A117" i="38"/>
  <c r="AQ117" i="34"/>
  <c r="AP117" i="34"/>
  <c r="AO117" i="34"/>
  <c r="AN117" i="34"/>
  <c r="AM117" i="34"/>
  <c r="AL117" i="34"/>
  <c r="AK117" i="34"/>
  <c r="AJ117" i="34"/>
  <c r="AI117" i="34"/>
  <c r="R117" i="34"/>
  <c r="O117" i="34"/>
  <c r="N117" i="34"/>
  <c r="M117" i="34"/>
  <c r="L117" i="34"/>
  <c r="J117" i="34"/>
  <c r="I117" i="34"/>
  <c r="D95" i="43"/>
  <c r="C95" i="43"/>
  <c r="A95" i="43"/>
  <c r="C95" i="42"/>
  <c r="A95" i="42"/>
  <c r="AQ95" i="18"/>
  <c r="AV95" i="18" s="1"/>
  <c r="AW95" i="18" s="1"/>
  <c r="AF95" i="18"/>
  <c r="AD95" i="18"/>
  <c r="AC95" i="18"/>
  <c r="AB95" i="18"/>
  <c r="Y95" i="18"/>
  <c r="V95" i="18"/>
  <c r="S95" i="18"/>
  <c r="M95" i="18"/>
  <c r="F95" i="18"/>
  <c r="C95" i="18"/>
  <c r="A95" i="18"/>
  <c r="C95" i="36"/>
  <c r="A95" i="36"/>
  <c r="C95" i="35"/>
  <c r="A95" i="35"/>
  <c r="L95" i="17"/>
  <c r="M95" i="17" s="1"/>
  <c r="H95" i="17"/>
  <c r="F95" i="17"/>
  <c r="E95" i="31" s="1"/>
  <c r="C95" i="17"/>
  <c r="A95" i="17"/>
  <c r="G95" i="18"/>
  <c r="C95" i="31"/>
  <c r="A95" i="31"/>
  <c r="AJ95" i="1"/>
  <c r="AF95" i="1"/>
  <c r="N95" i="1"/>
  <c r="J95" i="18"/>
  <c r="D95" i="1"/>
  <c r="D95" i="26" s="1"/>
  <c r="C95" i="1"/>
  <c r="A95" i="1"/>
  <c r="K95" i="34"/>
  <c r="C95" i="46"/>
  <c r="A95" i="46"/>
  <c r="N95" i="18"/>
  <c r="C95" i="6"/>
  <c r="A95" i="6"/>
  <c r="C95" i="33"/>
  <c r="A95" i="33"/>
  <c r="T95" i="18"/>
  <c r="C95" i="5"/>
  <c r="A95" i="5"/>
  <c r="W95" i="18"/>
  <c r="C95" i="32"/>
  <c r="A95" i="32"/>
  <c r="Z95" i="18"/>
  <c r="C95" i="40"/>
  <c r="A95" i="40"/>
  <c r="C95" i="19"/>
  <c r="A95" i="19"/>
  <c r="X95" i="16"/>
  <c r="O95" i="16"/>
  <c r="S95" i="34" s="1"/>
  <c r="C95" i="16"/>
  <c r="A95" i="16"/>
  <c r="G95" i="25"/>
  <c r="E95" i="43" s="1"/>
  <c r="E95" i="25"/>
  <c r="F95" i="25" s="1"/>
  <c r="E95" i="42" s="1"/>
  <c r="AA95" i="34" s="1"/>
  <c r="C95" i="25"/>
  <c r="A95" i="25"/>
  <c r="G95" i="30"/>
  <c r="F95" i="43" s="1"/>
  <c r="E95" i="30"/>
  <c r="F95" i="30" s="1"/>
  <c r="F95" i="42" s="1"/>
  <c r="AB95" i="34" s="1"/>
  <c r="C95" i="30"/>
  <c r="A95" i="30"/>
  <c r="G95" i="29"/>
  <c r="G95" i="43" s="1"/>
  <c r="E95" i="29"/>
  <c r="F95" i="29" s="1"/>
  <c r="G95" i="42" s="1"/>
  <c r="AC95" i="34" s="1"/>
  <c r="C95" i="29"/>
  <c r="A95" i="29"/>
  <c r="G95" i="21"/>
  <c r="H95" i="43" s="1"/>
  <c r="C95" i="21"/>
  <c r="A95" i="21"/>
  <c r="G95" i="26"/>
  <c r="I95" i="43" s="1"/>
  <c r="E95" i="26"/>
  <c r="F95" i="26" s="1"/>
  <c r="I95" i="42" s="1"/>
  <c r="AE95" i="34" s="1"/>
  <c r="C95" i="26"/>
  <c r="A95" i="26"/>
  <c r="G95" i="24"/>
  <c r="J95" i="43" s="1"/>
  <c r="E95" i="24"/>
  <c r="F95" i="24" s="1"/>
  <c r="J95" i="42" s="1"/>
  <c r="AF95" i="34" s="1"/>
  <c r="C95" i="24"/>
  <c r="A95" i="24"/>
  <c r="G95" i="27"/>
  <c r="K95" i="43" s="1"/>
  <c r="E95" i="27"/>
  <c r="F95" i="27" s="1"/>
  <c r="K95" i="42" s="1"/>
  <c r="AG95" i="34" s="1"/>
  <c r="C95" i="27"/>
  <c r="A95" i="27"/>
  <c r="G95" i="38"/>
  <c r="L95" i="43" s="1"/>
  <c r="E95" i="38"/>
  <c r="F95" i="38" s="1"/>
  <c r="L95" i="42" s="1"/>
  <c r="AH95" i="34" s="1"/>
  <c r="C95" i="38"/>
  <c r="A95" i="38"/>
  <c r="AQ95" i="34"/>
  <c r="AP95" i="34"/>
  <c r="AO95" i="34"/>
  <c r="AN95" i="34"/>
  <c r="AM95" i="34"/>
  <c r="AL95" i="34"/>
  <c r="AK95" i="34"/>
  <c r="AJ95" i="34"/>
  <c r="AI95" i="34"/>
  <c r="R95" i="34"/>
  <c r="O95" i="34"/>
  <c r="N95" i="34"/>
  <c r="M95" i="34"/>
  <c r="L95" i="34"/>
  <c r="J95" i="34"/>
  <c r="I95" i="34"/>
  <c r="D24" i="43"/>
  <c r="C24" i="43"/>
  <c r="A24" i="43"/>
  <c r="C24" i="42"/>
  <c r="A24" i="42"/>
  <c r="AF24" i="18"/>
  <c r="AD24" i="18"/>
  <c r="AC24" i="18"/>
  <c r="AB24" i="18"/>
  <c r="Z24" i="18"/>
  <c r="Y24" i="18"/>
  <c r="V24" i="18"/>
  <c r="S24" i="18"/>
  <c r="N24" i="18"/>
  <c r="M24" i="18"/>
  <c r="J24" i="18"/>
  <c r="I24" i="18"/>
  <c r="E24" i="36" s="1"/>
  <c r="F24" i="18"/>
  <c r="C24" i="18"/>
  <c r="A24" i="18"/>
  <c r="C24" i="36"/>
  <c r="A24" i="36"/>
  <c r="U24" i="35"/>
  <c r="J24" i="35"/>
  <c r="C24" i="35"/>
  <c r="A24" i="35"/>
  <c r="L24" i="17"/>
  <c r="M24" i="17" s="1"/>
  <c r="O24" i="17" s="1"/>
  <c r="F24" i="17"/>
  <c r="E24" i="31" s="1"/>
  <c r="C24" i="17"/>
  <c r="A24" i="17"/>
  <c r="G24" i="18"/>
  <c r="C24" i="31"/>
  <c r="A24" i="31"/>
  <c r="AJ24" i="1"/>
  <c r="AF24" i="1"/>
  <c r="N24" i="1"/>
  <c r="D24" i="1"/>
  <c r="D24" i="46" s="1"/>
  <c r="C24" i="1"/>
  <c r="A24" i="1"/>
  <c r="K24" i="34"/>
  <c r="C24" i="46"/>
  <c r="A24" i="46"/>
  <c r="C24" i="6"/>
  <c r="A24" i="6"/>
  <c r="C24" i="33"/>
  <c r="A24" i="33"/>
  <c r="T24" i="18"/>
  <c r="C24" i="5"/>
  <c r="A24" i="5"/>
  <c r="W24" i="18"/>
  <c r="C24" i="32"/>
  <c r="A24" i="32"/>
  <c r="C24" i="40"/>
  <c r="A24" i="40"/>
  <c r="C24" i="19"/>
  <c r="A24" i="19"/>
  <c r="X24" i="16"/>
  <c r="T24" i="34" s="1"/>
  <c r="H24" i="16"/>
  <c r="O24" i="16" s="1"/>
  <c r="G24" i="16"/>
  <c r="C24" i="16"/>
  <c r="A24" i="16"/>
  <c r="G24" i="25"/>
  <c r="E24" i="43" s="1"/>
  <c r="E24" i="25"/>
  <c r="F24" i="25" s="1"/>
  <c r="E24" i="42" s="1"/>
  <c r="AA24" i="34" s="1"/>
  <c r="C24" i="25"/>
  <c r="A24" i="25"/>
  <c r="G24" i="30"/>
  <c r="F24" i="43" s="1"/>
  <c r="E24" i="30"/>
  <c r="F24" i="30" s="1"/>
  <c r="F24" i="42" s="1"/>
  <c r="AB24" i="34" s="1"/>
  <c r="C24" i="30"/>
  <c r="A24" i="30"/>
  <c r="G24" i="29"/>
  <c r="G24" i="43" s="1"/>
  <c r="E24" i="29"/>
  <c r="F24" i="29" s="1"/>
  <c r="G24" i="42" s="1"/>
  <c r="AC24" i="34" s="1"/>
  <c r="C24" i="29"/>
  <c r="A24" i="29"/>
  <c r="G24" i="21"/>
  <c r="H24" i="43" s="1"/>
  <c r="C24" i="21"/>
  <c r="A24" i="21"/>
  <c r="G24" i="26"/>
  <c r="I24" i="43" s="1"/>
  <c r="E24" i="26"/>
  <c r="F24" i="26" s="1"/>
  <c r="I24" i="42" s="1"/>
  <c r="AE24" i="34" s="1"/>
  <c r="C24" i="26"/>
  <c r="A24" i="26"/>
  <c r="G24" i="24"/>
  <c r="J24" i="43" s="1"/>
  <c r="E24" i="24"/>
  <c r="F24" i="24" s="1"/>
  <c r="J24" i="42" s="1"/>
  <c r="AF24" i="34" s="1"/>
  <c r="C24" i="24"/>
  <c r="A24" i="24"/>
  <c r="G24" i="27"/>
  <c r="K24" i="43" s="1"/>
  <c r="E24" i="27"/>
  <c r="F24" i="27" s="1"/>
  <c r="K24" i="42" s="1"/>
  <c r="AG24" i="34" s="1"/>
  <c r="C24" i="27"/>
  <c r="A24" i="27"/>
  <c r="G24" i="38"/>
  <c r="L24" i="43" s="1"/>
  <c r="E24" i="38"/>
  <c r="F24" i="38" s="1"/>
  <c r="L24" i="42" s="1"/>
  <c r="AH24" i="34" s="1"/>
  <c r="C24" i="38"/>
  <c r="A24" i="38"/>
  <c r="AQ24" i="34"/>
  <c r="AP24" i="34"/>
  <c r="AO24" i="34"/>
  <c r="AN24" i="34"/>
  <c r="AM24" i="34"/>
  <c r="AL24" i="34"/>
  <c r="AK24" i="34"/>
  <c r="AJ24" i="34"/>
  <c r="AI24" i="34"/>
  <c r="R24" i="34"/>
  <c r="O24" i="34"/>
  <c r="N24" i="34"/>
  <c r="M24" i="34"/>
  <c r="L24" i="34"/>
  <c r="J24" i="34"/>
  <c r="I24" i="34"/>
  <c r="D27" i="43"/>
  <c r="C27" i="43"/>
  <c r="A27" i="43"/>
  <c r="C27" i="42"/>
  <c r="A27" i="42"/>
  <c r="AF27" i="18"/>
  <c r="AD27" i="18"/>
  <c r="AC27" i="18"/>
  <c r="AB27" i="18"/>
  <c r="Z27" i="18"/>
  <c r="Y27" i="18"/>
  <c r="V27" i="18"/>
  <c r="S27" i="18"/>
  <c r="N27" i="18"/>
  <c r="M27" i="18"/>
  <c r="J27" i="18"/>
  <c r="I27" i="18"/>
  <c r="F27" i="18"/>
  <c r="C27" i="18"/>
  <c r="A27" i="18"/>
  <c r="C27" i="36"/>
  <c r="A27" i="36"/>
  <c r="U27" i="35"/>
  <c r="J27" i="35"/>
  <c r="C27" i="35"/>
  <c r="A27" i="35"/>
  <c r="L27" i="17"/>
  <c r="M27" i="17" s="1"/>
  <c r="BF27" i="17" s="1"/>
  <c r="F27" i="17"/>
  <c r="E27" i="31" s="1"/>
  <c r="C27" i="17"/>
  <c r="A27" i="17"/>
  <c r="G27" i="18"/>
  <c r="C27" i="31"/>
  <c r="A27" i="31"/>
  <c r="AJ27" i="1"/>
  <c r="AF27" i="1"/>
  <c r="N27" i="1"/>
  <c r="D27" i="1"/>
  <c r="D27" i="32" s="1"/>
  <c r="C27" i="1"/>
  <c r="A27" i="1"/>
  <c r="K27" i="34"/>
  <c r="C27" i="46"/>
  <c r="A27" i="46"/>
  <c r="C27" i="6"/>
  <c r="A27" i="6"/>
  <c r="C27" i="33"/>
  <c r="A27" i="33"/>
  <c r="T27" i="18"/>
  <c r="C27" i="5"/>
  <c r="A27" i="5"/>
  <c r="W27" i="18"/>
  <c r="C27" i="32"/>
  <c r="A27" i="32"/>
  <c r="C27" i="40"/>
  <c r="A27" i="40"/>
  <c r="C27" i="19"/>
  <c r="A27" i="19"/>
  <c r="X27" i="16"/>
  <c r="Y27" i="16" s="1"/>
  <c r="H27" i="16"/>
  <c r="O27" i="16" s="1"/>
  <c r="G27" i="16"/>
  <c r="C27" i="16"/>
  <c r="A27" i="16"/>
  <c r="G27" i="25"/>
  <c r="E27" i="43" s="1"/>
  <c r="E27" i="25"/>
  <c r="F27" i="25" s="1"/>
  <c r="E27" i="42" s="1"/>
  <c r="AA27" i="34" s="1"/>
  <c r="C27" i="25"/>
  <c r="A27" i="25"/>
  <c r="G27" i="30"/>
  <c r="F27" i="43" s="1"/>
  <c r="E27" i="30"/>
  <c r="F27" i="30" s="1"/>
  <c r="F27" i="42" s="1"/>
  <c r="AB27" i="34" s="1"/>
  <c r="C27" i="30"/>
  <c r="A27" i="30"/>
  <c r="G27" i="29"/>
  <c r="G27" i="43" s="1"/>
  <c r="E27" i="29"/>
  <c r="F27" i="29" s="1"/>
  <c r="G27" i="42" s="1"/>
  <c r="AC27" i="34" s="1"/>
  <c r="C27" i="29"/>
  <c r="A27" i="29"/>
  <c r="G27" i="21"/>
  <c r="H27" i="43" s="1"/>
  <c r="C27" i="21"/>
  <c r="A27" i="21"/>
  <c r="G27" i="26"/>
  <c r="I27" i="43" s="1"/>
  <c r="E27" i="26"/>
  <c r="F27" i="26" s="1"/>
  <c r="I27" i="42" s="1"/>
  <c r="AE27" i="34" s="1"/>
  <c r="C27" i="26"/>
  <c r="A27" i="26"/>
  <c r="G27" i="24"/>
  <c r="J27" i="43" s="1"/>
  <c r="E27" i="24"/>
  <c r="F27" i="24" s="1"/>
  <c r="J27" i="42" s="1"/>
  <c r="AF27" i="34" s="1"/>
  <c r="C27" i="24"/>
  <c r="A27" i="24"/>
  <c r="G27" i="27"/>
  <c r="K27" i="43" s="1"/>
  <c r="E27" i="27"/>
  <c r="F27" i="27" s="1"/>
  <c r="K27" i="42" s="1"/>
  <c r="AG27" i="34" s="1"/>
  <c r="C27" i="27"/>
  <c r="A27" i="27"/>
  <c r="G27" i="38"/>
  <c r="L27" i="43" s="1"/>
  <c r="E27" i="38"/>
  <c r="F27" i="38" s="1"/>
  <c r="L27" i="42" s="1"/>
  <c r="AH27" i="34" s="1"/>
  <c r="C27" i="38"/>
  <c r="A27" i="38"/>
  <c r="AQ27" i="34"/>
  <c r="AP27" i="34"/>
  <c r="AO27" i="34"/>
  <c r="AN27" i="34"/>
  <c r="AM27" i="34"/>
  <c r="AL27" i="34"/>
  <c r="AK27" i="34"/>
  <c r="AJ27" i="34"/>
  <c r="AI27" i="34"/>
  <c r="R27" i="34"/>
  <c r="O27" i="34"/>
  <c r="N27" i="34"/>
  <c r="M27" i="34"/>
  <c r="L27" i="34"/>
  <c r="J27" i="34"/>
  <c r="I27" i="34"/>
  <c r="D89" i="43"/>
  <c r="C89" i="43"/>
  <c r="A89" i="43"/>
  <c r="C89" i="42"/>
  <c r="A89" i="42"/>
  <c r="AQ89" i="18"/>
  <c r="AS89" i="18" s="1"/>
  <c r="AT89" i="18" s="1"/>
  <c r="AF89" i="18"/>
  <c r="AD89" i="18"/>
  <c r="AC89" i="18"/>
  <c r="AB89" i="18"/>
  <c r="Y89" i="18"/>
  <c r="V89" i="18"/>
  <c r="S89" i="18"/>
  <c r="M89" i="18"/>
  <c r="F89" i="18"/>
  <c r="C89" i="18"/>
  <c r="A89" i="18"/>
  <c r="C89" i="36"/>
  <c r="A89" i="36"/>
  <c r="C89" i="35"/>
  <c r="A89" i="35"/>
  <c r="L89" i="17"/>
  <c r="M89" i="17" s="1"/>
  <c r="O89" i="17" s="1"/>
  <c r="H89" i="17"/>
  <c r="F89" i="17"/>
  <c r="E89" i="31" s="1"/>
  <c r="C89" i="17"/>
  <c r="A89" i="17"/>
  <c r="C89" i="31"/>
  <c r="A89" i="31"/>
  <c r="AJ89" i="1"/>
  <c r="AF89" i="1"/>
  <c r="J89" i="18"/>
  <c r="D89" i="1"/>
  <c r="D89" i="35" s="1"/>
  <c r="C89" i="1"/>
  <c r="A89" i="1"/>
  <c r="K89" i="34"/>
  <c r="C89" i="46"/>
  <c r="A89" i="46"/>
  <c r="C89" i="6"/>
  <c r="A89" i="6"/>
  <c r="C89" i="33"/>
  <c r="A89" i="33"/>
  <c r="C89" i="5"/>
  <c r="A89" i="5"/>
  <c r="C89" i="32"/>
  <c r="A89" i="32"/>
  <c r="C89" i="40"/>
  <c r="A89" i="40"/>
  <c r="C89" i="19"/>
  <c r="A89" i="19"/>
  <c r="X89" i="16"/>
  <c r="T89" i="34" s="1"/>
  <c r="H89" i="16"/>
  <c r="O89" i="16" s="1"/>
  <c r="S89" i="34" s="1"/>
  <c r="G89" i="16"/>
  <c r="C89" i="16"/>
  <c r="A89" i="16"/>
  <c r="G89" i="25"/>
  <c r="E89" i="43" s="1"/>
  <c r="E89" i="25"/>
  <c r="F89" i="25" s="1"/>
  <c r="E89" i="42" s="1"/>
  <c r="AA89" i="34" s="1"/>
  <c r="C89" i="25"/>
  <c r="A89" i="25"/>
  <c r="G89" i="30"/>
  <c r="F89" i="43" s="1"/>
  <c r="E89" i="30"/>
  <c r="F89" i="30" s="1"/>
  <c r="F89" i="42" s="1"/>
  <c r="AB89" i="34" s="1"/>
  <c r="C89" i="30"/>
  <c r="A89" i="30"/>
  <c r="G89" i="29"/>
  <c r="G89" i="43" s="1"/>
  <c r="E89" i="29"/>
  <c r="F89" i="29" s="1"/>
  <c r="G89" i="42" s="1"/>
  <c r="AC89" i="34" s="1"/>
  <c r="C89" i="29"/>
  <c r="A89" i="29"/>
  <c r="G89" i="21"/>
  <c r="H89" i="43" s="1"/>
  <c r="C89" i="21"/>
  <c r="A89" i="21"/>
  <c r="G89" i="26"/>
  <c r="I89" i="43" s="1"/>
  <c r="E89" i="26"/>
  <c r="F89" i="26" s="1"/>
  <c r="I89" i="42" s="1"/>
  <c r="AE89" i="34" s="1"/>
  <c r="C89" i="26"/>
  <c r="A89" i="26"/>
  <c r="G89" i="24"/>
  <c r="J89" i="43" s="1"/>
  <c r="E89" i="24"/>
  <c r="F89" i="24" s="1"/>
  <c r="J89" i="42" s="1"/>
  <c r="AF89" i="34" s="1"/>
  <c r="C89" i="24"/>
  <c r="A89" i="24"/>
  <c r="G89" i="27"/>
  <c r="K89" i="43" s="1"/>
  <c r="E89" i="27"/>
  <c r="F89" i="27" s="1"/>
  <c r="K89" i="42" s="1"/>
  <c r="AG89" i="34" s="1"/>
  <c r="C89" i="27"/>
  <c r="A89" i="27"/>
  <c r="G89" i="38"/>
  <c r="L89" i="43" s="1"/>
  <c r="E89" i="38"/>
  <c r="F89" i="38" s="1"/>
  <c r="L89" i="42" s="1"/>
  <c r="AH89" i="34" s="1"/>
  <c r="C89" i="38"/>
  <c r="A89" i="38"/>
  <c r="AQ89" i="34"/>
  <c r="AP89" i="34"/>
  <c r="AO89" i="34"/>
  <c r="AN89" i="34"/>
  <c r="AM89" i="34"/>
  <c r="AL89" i="34"/>
  <c r="AK89" i="34"/>
  <c r="AJ89" i="34"/>
  <c r="AI89" i="34"/>
  <c r="R89" i="34"/>
  <c r="O89" i="34"/>
  <c r="N89" i="34"/>
  <c r="M89" i="34"/>
  <c r="L89" i="34"/>
  <c r="J89" i="34"/>
  <c r="I89" i="34"/>
  <c r="D88" i="43"/>
  <c r="C88" i="43"/>
  <c r="A88" i="43"/>
  <c r="C88" i="42"/>
  <c r="A88" i="42"/>
  <c r="AQ88" i="18"/>
  <c r="AV88" i="18" s="1"/>
  <c r="AW88" i="18" s="1"/>
  <c r="AF88" i="18"/>
  <c r="AD88" i="18"/>
  <c r="AC88" i="18"/>
  <c r="AB88" i="18"/>
  <c r="Y88" i="18"/>
  <c r="V88" i="18"/>
  <c r="S88" i="18"/>
  <c r="M88" i="18"/>
  <c r="F88" i="18"/>
  <c r="C88" i="18"/>
  <c r="A88" i="18"/>
  <c r="C88" i="36"/>
  <c r="A88" i="36"/>
  <c r="C88" i="35"/>
  <c r="A88" i="35"/>
  <c r="L88" i="17"/>
  <c r="M88" i="17" s="1"/>
  <c r="O88" i="17" s="1"/>
  <c r="AM88" i="17" s="1"/>
  <c r="AN88" i="17" s="1"/>
  <c r="H88" i="17"/>
  <c r="F88" i="17"/>
  <c r="E88" i="31" s="1"/>
  <c r="C88" i="17"/>
  <c r="A88" i="17"/>
  <c r="C88" i="31"/>
  <c r="A88" i="31"/>
  <c r="AJ88" i="1"/>
  <c r="J88" i="18"/>
  <c r="D88" i="1"/>
  <c r="D88" i="21" s="1"/>
  <c r="C88" i="1"/>
  <c r="A88" i="1"/>
  <c r="K88" i="34"/>
  <c r="C88" i="46"/>
  <c r="A88" i="46"/>
  <c r="C88" i="6"/>
  <c r="A88" i="6"/>
  <c r="C88" i="33"/>
  <c r="A88" i="33"/>
  <c r="C88" i="5"/>
  <c r="A88" i="5"/>
  <c r="C88" i="32"/>
  <c r="A88" i="32"/>
  <c r="C88" i="40"/>
  <c r="A88" i="40"/>
  <c r="C88" i="19"/>
  <c r="A88" i="19"/>
  <c r="X88" i="16"/>
  <c r="T88" i="34" s="1"/>
  <c r="H88" i="16"/>
  <c r="O88" i="16" s="1"/>
  <c r="G88" i="16"/>
  <c r="C88" i="16"/>
  <c r="A88" i="16"/>
  <c r="G88" i="25"/>
  <c r="E88" i="43" s="1"/>
  <c r="E88" i="25"/>
  <c r="F88" i="25" s="1"/>
  <c r="E88" i="42" s="1"/>
  <c r="AA88" i="34" s="1"/>
  <c r="C88" i="25"/>
  <c r="A88" i="25"/>
  <c r="G88" i="30"/>
  <c r="F88" i="43" s="1"/>
  <c r="E88" i="30"/>
  <c r="F88" i="30" s="1"/>
  <c r="F88" i="42" s="1"/>
  <c r="AB88" i="34" s="1"/>
  <c r="C88" i="30"/>
  <c r="A88" i="30"/>
  <c r="G88" i="29"/>
  <c r="G88" i="43" s="1"/>
  <c r="E88" i="29"/>
  <c r="F88" i="29" s="1"/>
  <c r="G88" i="42" s="1"/>
  <c r="AC88" i="34" s="1"/>
  <c r="C88" i="29"/>
  <c r="A88" i="29"/>
  <c r="G88" i="21"/>
  <c r="H88" i="43" s="1"/>
  <c r="C88" i="21"/>
  <c r="A88" i="21"/>
  <c r="G88" i="26"/>
  <c r="I88" i="43" s="1"/>
  <c r="E88" i="26"/>
  <c r="F88" i="26" s="1"/>
  <c r="I88" i="42" s="1"/>
  <c r="AE88" i="34" s="1"/>
  <c r="C88" i="26"/>
  <c r="A88" i="26"/>
  <c r="G88" i="24"/>
  <c r="J88" i="43" s="1"/>
  <c r="E88" i="24"/>
  <c r="F88" i="24" s="1"/>
  <c r="J88" i="42" s="1"/>
  <c r="AF88" i="34" s="1"/>
  <c r="C88" i="24"/>
  <c r="A88" i="24"/>
  <c r="G88" i="27"/>
  <c r="K88" i="43" s="1"/>
  <c r="E88" i="27"/>
  <c r="F88" i="27" s="1"/>
  <c r="K88" i="42" s="1"/>
  <c r="AG88" i="34" s="1"/>
  <c r="C88" i="27"/>
  <c r="A88" i="27"/>
  <c r="G88" i="38"/>
  <c r="L88" i="43" s="1"/>
  <c r="E88" i="38"/>
  <c r="F88" i="38" s="1"/>
  <c r="L88" i="42" s="1"/>
  <c r="AH88" i="34" s="1"/>
  <c r="C88" i="38"/>
  <c r="A88" i="38"/>
  <c r="AQ88" i="34"/>
  <c r="AP88" i="34"/>
  <c r="AO88" i="34"/>
  <c r="AN88" i="34"/>
  <c r="AM88" i="34"/>
  <c r="AL88" i="34"/>
  <c r="AK88" i="34"/>
  <c r="AJ88" i="34"/>
  <c r="AI88" i="34"/>
  <c r="R88" i="34"/>
  <c r="O88" i="34"/>
  <c r="N88" i="34"/>
  <c r="M88" i="34"/>
  <c r="L88" i="34"/>
  <c r="J88" i="34"/>
  <c r="I88" i="34"/>
  <c r="D82" i="43"/>
  <c r="C82" i="43"/>
  <c r="A82" i="43"/>
  <c r="C82" i="42"/>
  <c r="A82" i="42"/>
  <c r="AQ82" i="18"/>
  <c r="AV82" i="18" s="1"/>
  <c r="AW82" i="18" s="1"/>
  <c r="AF82" i="18"/>
  <c r="AD82" i="18"/>
  <c r="AC82" i="18"/>
  <c r="AB82" i="18"/>
  <c r="Y82" i="18"/>
  <c r="V82" i="18"/>
  <c r="S82" i="18"/>
  <c r="M82" i="18"/>
  <c r="F82" i="18"/>
  <c r="C82" i="18"/>
  <c r="A82" i="18"/>
  <c r="C82" i="36"/>
  <c r="A82" i="36"/>
  <c r="C82" i="35"/>
  <c r="A82" i="35"/>
  <c r="L82" i="17"/>
  <c r="M82" i="17" s="1"/>
  <c r="BF82" i="17" s="1"/>
  <c r="H82" i="17"/>
  <c r="F82" i="17"/>
  <c r="E82" i="31" s="1"/>
  <c r="C82" i="17"/>
  <c r="A82" i="17"/>
  <c r="G82" i="18"/>
  <c r="C82" i="31"/>
  <c r="A82" i="31"/>
  <c r="AJ82" i="1"/>
  <c r="AF82" i="1"/>
  <c r="N82" i="1"/>
  <c r="J82" i="18"/>
  <c r="D82" i="1"/>
  <c r="D82" i="26" s="1"/>
  <c r="C82" i="1"/>
  <c r="A82" i="1"/>
  <c r="K82" i="34"/>
  <c r="C82" i="46"/>
  <c r="A82" i="46"/>
  <c r="N82" i="18"/>
  <c r="C82" i="6"/>
  <c r="A82" i="6"/>
  <c r="C82" i="33"/>
  <c r="A82" i="33"/>
  <c r="T82" i="18"/>
  <c r="C82" i="5"/>
  <c r="A82" i="5"/>
  <c r="W82" i="18"/>
  <c r="C82" i="32"/>
  <c r="A82" i="32"/>
  <c r="Z82" i="18"/>
  <c r="C82" i="40"/>
  <c r="A82" i="40"/>
  <c r="C82" i="19"/>
  <c r="A82" i="19"/>
  <c r="X82" i="16"/>
  <c r="T82" i="34" s="1"/>
  <c r="H82" i="16"/>
  <c r="G82" i="16"/>
  <c r="C82" i="16"/>
  <c r="A82" i="16"/>
  <c r="G82" i="25"/>
  <c r="E82" i="43" s="1"/>
  <c r="E82" i="25"/>
  <c r="F82" i="25" s="1"/>
  <c r="E82" i="42" s="1"/>
  <c r="AA82" i="34" s="1"/>
  <c r="C82" i="25"/>
  <c r="A82" i="25"/>
  <c r="G82" i="30"/>
  <c r="F82" i="43" s="1"/>
  <c r="E82" i="30"/>
  <c r="F82" i="30" s="1"/>
  <c r="F82" i="42" s="1"/>
  <c r="AB82" i="34" s="1"/>
  <c r="C82" i="30"/>
  <c r="A82" i="30"/>
  <c r="G82" i="29"/>
  <c r="G82" i="43" s="1"/>
  <c r="E82" i="29"/>
  <c r="F82" i="29" s="1"/>
  <c r="G82" i="42" s="1"/>
  <c r="AC82" i="34" s="1"/>
  <c r="C82" i="29"/>
  <c r="A82" i="29"/>
  <c r="G82" i="21"/>
  <c r="H82" i="43" s="1"/>
  <c r="C82" i="21"/>
  <c r="A82" i="21"/>
  <c r="G82" i="26"/>
  <c r="I82" i="43" s="1"/>
  <c r="E82" i="26"/>
  <c r="F82" i="26" s="1"/>
  <c r="I82" i="42" s="1"/>
  <c r="AE82" i="34" s="1"/>
  <c r="C82" i="26"/>
  <c r="A82" i="26"/>
  <c r="G82" i="24"/>
  <c r="J82" i="43" s="1"/>
  <c r="E82" i="24"/>
  <c r="F82" i="24" s="1"/>
  <c r="J82" i="42" s="1"/>
  <c r="AF82" i="34" s="1"/>
  <c r="C82" i="24"/>
  <c r="A82" i="24"/>
  <c r="G82" i="27"/>
  <c r="K82" i="43" s="1"/>
  <c r="E82" i="27"/>
  <c r="F82" i="27" s="1"/>
  <c r="K82" i="42" s="1"/>
  <c r="AG82" i="34" s="1"/>
  <c r="C82" i="27"/>
  <c r="A82" i="27"/>
  <c r="G82" i="38"/>
  <c r="L82" i="43" s="1"/>
  <c r="E82" i="38"/>
  <c r="F82" i="38" s="1"/>
  <c r="L82" i="42" s="1"/>
  <c r="AH82" i="34" s="1"/>
  <c r="C82" i="38"/>
  <c r="A82" i="38"/>
  <c r="AQ82" i="34"/>
  <c r="AP82" i="34"/>
  <c r="AO82" i="34"/>
  <c r="AN82" i="34"/>
  <c r="AM82" i="34"/>
  <c r="AL82" i="34"/>
  <c r="AK82" i="34"/>
  <c r="AJ82" i="34"/>
  <c r="AI82" i="34"/>
  <c r="R82" i="34"/>
  <c r="O82" i="34"/>
  <c r="N82" i="34"/>
  <c r="M82" i="34"/>
  <c r="L82" i="34"/>
  <c r="J82" i="34"/>
  <c r="I82" i="34"/>
  <c r="D28" i="43"/>
  <c r="C28" i="43"/>
  <c r="A28" i="43"/>
  <c r="C28" i="42"/>
  <c r="A28" i="42"/>
  <c r="AF28" i="18"/>
  <c r="AD28" i="18"/>
  <c r="AC28" i="18"/>
  <c r="AB28" i="18"/>
  <c r="Z28" i="18"/>
  <c r="Y28" i="18"/>
  <c r="V28" i="18"/>
  <c r="S28" i="18"/>
  <c r="N28" i="18"/>
  <c r="M28" i="18"/>
  <c r="J28" i="18"/>
  <c r="I28" i="18"/>
  <c r="E28" i="36" s="1"/>
  <c r="F28" i="18"/>
  <c r="C28" i="18"/>
  <c r="A28" i="18"/>
  <c r="C28" i="36"/>
  <c r="A28" i="36"/>
  <c r="U28" i="35"/>
  <c r="J28" i="35"/>
  <c r="C28" i="35"/>
  <c r="A28" i="35"/>
  <c r="L28" i="17"/>
  <c r="M28" i="17" s="1"/>
  <c r="BF28" i="17" s="1"/>
  <c r="F28" i="17"/>
  <c r="E28" i="31" s="1"/>
  <c r="C28" i="17"/>
  <c r="A28" i="17"/>
  <c r="G28" i="18"/>
  <c r="C28" i="31"/>
  <c r="A28" i="31"/>
  <c r="AJ28" i="1"/>
  <c r="AF28" i="1"/>
  <c r="N28" i="1"/>
  <c r="D28" i="1"/>
  <c r="D28" i="25" s="1"/>
  <c r="C28" i="1"/>
  <c r="A28" i="1"/>
  <c r="K28" i="34"/>
  <c r="C28" i="46"/>
  <c r="A28" i="46"/>
  <c r="C28" i="6"/>
  <c r="A28" i="6"/>
  <c r="C28" i="33"/>
  <c r="A28" i="33"/>
  <c r="T28" i="18"/>
  <c r="C28" i="5"/>
  <c r="A28" i="5"/>
  <c r="W28" i="18"/>
  <c r="C28" i="32"/>
  <c r="A28" i="32"/>
  <c r="C28" i="40"/>
  <c r="A28" i="40"/>
  <c r="C28" i="19"/>
  <c r="A28" i="19"/>
  <c r="X28" i="16"/>
  <c r="T28" i="34" s="1"/>
  <c r="H28" i="16"/>
  <c r="O28" i="16" s="1"/>
  <c r="S28" i="34" s="1"/>
  <c r="G28" i="16"/>
  <c r="C28" i="16"/>
  <c r="A28" i="16"/>
  <c r="G28" i="25"/>
  <c r="E28" i="43" s="1"/>
  <c r="E28" i="25"/>
  <c r="F28" i="25" s="1"/>
  <c r="E28" i="42" s="1"/>
  <c r="AA28" i="34" s="1"/>
  <c r="C28" i="25"/>
  <c r="A28" i="25"/>
  <c r="G28" i="30"/>
  <c r="F28" i="43" s="1"/>
  <c r="E28" i="30"/>
  <c r="F28" i="30" s="1"/>
  <c r="F28" i="42" s="1"/>
  <c r="AB28" i="34" s="1"/>
  <c r="C28" i="30"/>
  <c r="A28" i="30"/>
  <c r="G28" i="29"/>
  <c r="G28" i="43" s="1"/>
  <c r="E28" i="29"/>
  <c r="F28" i="29" s="1"/>
  <c r="G28" i="42" s="1"/>
  <c r="AC28" i="34" s="1"/>
  <c r="C28" i="29"/>
  <c r="A28" i="29"/>
  <c r="G28" i="21"/>
  <c r="H28" i="43" s="1"/>
  <c r="C28" i="21"/>
  <c r="A28" i="21"/>
  <c r="G28" i="26"/>
  <c r="I28" i="43" s="1"/>
  <c r="E28" i="26"/>
  <c r="F28" i="26" s="1"/>
  <c r="I28" i="42" s="1"/>
  <c r="AE28" i="34" s="1"/>
  <c r="C28" i="26"/>
  <c r="A28" i="26"/>
  <c r="G28" i="24"/>
  <c r="J28" i="43" s="1"/>
  <c r="E28" i="24"/>
  <c r="F28" i="24" s="1"/>
  <c r="J28" i="42" s="1"/>
  <c r="AF28" i="34" s="1"/>
  <c r="C28" i="24"/>
  <c r="A28" i="24"/>
  <c r="G28" i="27"/>
  <c r="K28" i="43" s="1"/>
  <c r="E28" i="27"/>
  <c r="F28" i="27" s="1"/>
  <c r="K28" i="42" s="1"/>
  <c r="AG28" i="34" s="1"/>
  <c r="C28" i="27"/>
  <c r="A28" i="27"/>
  <c r="G28" i="38"/>
  <c r="L28" i="43" s="1"/>
  <c r="E28" i="38"/>
  <c r="F28" i="38" s="1"/>
  <c r="L28" i="42" s="1"/>
  <c r="AH28" i="34" s="1"/>
  <c r="C28" i="38"/>
  <c r="A28" i="38"/>
  <c r="AQ28" i="34"/>
  <c r="AP28" i="34"/>
  <c r="AO28" i="34"/>
  <c r="AN28" i="34"/>
  <c r="AM28" i="34"/>
  <c r="AL28" i="34"/>
  <c r="AK28" i="34"/>
  <c r="AJ28" i="34"/>
  <c r="AI28" i="34"/>
  <c r="R28" i="34"/>
  <c r="O28" i="34"/>
  <c r="N28" i="34"/>
  <c r="M28" i="34"/>
  <c r="L28" i="34"/>
  <c r="J28" i="34"/>
  <c r="I28" i="34"/>
  <c r="D29" i="43"/>
  <c r="C29" i="43"/>
  <c r="A29" i="43"/>
  <c r="C29" i="42"/>
  <c r="A29" i="42"/>
  <c r="AQ29" i="18"/>
  <c r="AV29" i="18" s="1"/>
  <c r="AW29" i="18" s="1"/>
  <c r="AF29" i="18"/>
  <c r="AD29" i="18"/>
  <c r="AC29" i="18"/>
  <c r="AB29" i="18"/>
  <c r="Y29" i="18"/>
  <c r="V29" i="18"/>
  <c r="S29" i="18"/>
  <c r="M29" i="18"/>
  <c r="I29" i="18"/>
  <c r="F29" i="18"/>
  <c r="C29" i="18"/>
  <c r="A29" i="18"/>
  <c r="C29" i="36"/>
  <c r="A29" i="36"/>
  <c r="C29" i="35"/>
  <c r="A29" i="35"/>
  <c r="L29" i="17"/>
  <c r="M29" i="17" s="1"/>
  <c r="BF29" i="17" s="1"/>
  <c r="H29" i="17"/>
  <c r="F29" i="17"/>
  <c r="E29" i="31" s="1"/>
  <c r="C29" i="17"/>
  <c r="A29" i="17"/>
  <c r="G29" i="18"/>
  <c r="C29" i="31"/>
  <c r="A29" i="31"/>
  <c r="AJ29" i="1"/>
  <c r="AF29" i="1"/>
  <c r="N29" i="1"/>
  <c r="J29" i="18"/>
  <c r="D29" i="1"/>
  <c r="D29" i="6" s="1"/>
  <c r="C29" i="1"/>
  <c r="A29" i="1"/>
  <c r="K29" i="34"/>
  <c r="C29" i="46"/>
  <c r="A29" i="46"/>
  <c r="N29" i="18"/>
  <c r="C29" i="6"/>
  <c r="A29" i="6"/>
  <c r="C29" i="33"/>
  <c r="A29" i="33"/>
  <c r="C29" i="5"/>
  <c r="A29" i="5"/>
  <c r="C29" i="32"/>
  <c r="A29" i="32"/>
  <c r="C29" i="40"/>
  <c r="A29" i="40"/>
  <c r="C29" i="19"/>
  <c r="A29" i="19"/>
  <c r="X29" i="16"/>
  <c r="T29" i="34" s="1"/>
  <c r="H29" i="16"/>
  <c r="O29" i="16" s="1"/>
  <c r="S29" i="34" s="1"/>
  <c r="G29" i="16"/>
  <c r="C29" i="16"/>
  <c r="A29" i="16"/>
  <c r="G29" i="25"/>
  <c r="E29" i="43" s="1"/>
  <c r="E29" i="25"/>
  <c r="F29" i="25" s="1"/>
  <c r="E29" i="42" s="1"/>
  <c r="AA29" i="34" s="1"/>
  <c r="C29" i="25"/>
  <c r="A29" i="25"/>
  <c r="G29" i="30"/>
  <c r="F29" i="43" s="1"/>
  <c r="E29" i="30"/>
  <c r="F29" i="30" s="1"/>
  <c r="F29" i="42" s="1"/>
  <c r="AB29" i="34" s="1"/>
  <c r="C29" i="30"/>
  <c r="A29" i="30"/>
  <c r="G29" i="29"/>
  <c r="G29" i="43" s="1"/>
  <c r="E29" i="29"/>
  <c r="F29" i="29" s="1"/>
  <c r="G29" i="42" s="1"/>
  <c r="AC29" i="34" s="1"/>
  <c r="C29" i="29"/>
  <c r="A29" i="29"/>
  <c r="G29" i="21"/>
  <c r="H29" i="43" s="1"/>
  <c r="C29" i="21"/>
  <c r="A29" i="21"/>
  <c r="G29" i="26"/>
  <c r="I29" i="43" s="1"/>
  <c r="E29" i="26"/>
  <c r="F29" i="26" s="1"/>
  <c r="I29" i="42" s="1"/>
  <c r="AE29" i="34" s="1"/>
  <c r="C29" i="26"/>
  <c r="A29" i="26"/>
  <c r="G29" i="24"/>
  <c r="J29" i="43" s="1"/>
  <c r="E29" i="24"/>
  <c r="F29" i="24" s="1"/>
  <c r="J29" i="42" s="1"/>
  <c r="AF29" i="34" s="1"/>
  <c r="C29" i="24"/>
  <c r="A29" i="24"/>
  <c r="G29" i="27"/>
  <c r="K29" i="43" s="1"/>
  <c r="E29" i="27"/>
  <c r="F29" i="27" s="1"/>
  <c r="K29" i="42" s="1"/>
  <c r="AG29" i="34" s="1"/>
  <c r="C29" i="27"/>
  <c r="A29" i="27"/>
  <c r="G29" i="38"/>
  <c r="L29" i="43" s="1"/>
  <c r="E29" i="38"/>
  <c r="F29" i="38" s="1"/>
  <c r="L29" i="42" s="1"/>
  <c r="AH29" i="34" s="1"/>
  <c r="C29" i="38"/>
  <c r="A29" i="38"/>
  <c r="AQ29" i="34"/>
  <c r="AP29" i="34"/>
  <c r="AO29" i="34"/>
  <c r="AN29" i="34"/>
  <c r="AM29" i="34"/>
  <c r="AL29" i="34"/>
  <c r="AK29" i="34"/>
  <c r="AJ29" i="34"/>
  <c r="AI29" i="34"/>
  <c r="R29" i="34"/>
  <c r="O29" i="34"/>
  <c r="N29" i="34"/>
  <c r="M29" i="34"/>
  <c r="L29" i="34"/>
  <c r="J29" i="34"/>
  <c r="I29" i="34"/>
  <c r="Q123" i="18"/>
  <c r="P100" i="18"/>
  <c r="P91" i="34"/>
  <c r="P86" i="34"/>
  <c r="P85" i="34"/>
  <c r="P87" i="34"/>
  <c r="P79" i="18"/>
  <c r="P55" i="34"/>
  <c r="P78" i="34"/>
  <c r="P77" i="34"/>
  <c r="P65" i="34"/>
  <c r="P73" i="34"/>
  <c r="P72" i="34"/>
  <c r="P66" i="34"/>
  <c r="P62" i="34"/>
  <c r="P20" i="18"/>
  <c r="P17" i="34"/>
  <c r="F15" i="17"/>
  <c r="E15" i="31" s="1"/>
  <c r="F17" i="17"/>
  <c r="E17" i="31" s="1"/>
  <c r="F19" i="17"/>
  <c r="E19" i="31" s="1"/>
  <c r="F20" i="17"/>
  <c r="E20" i="31" s="1"/>
  <c r="F26" i="17"/>
  <c r="E26" i="31" s="1"/>
  <c r="F31" i="17"/>
  <c r="E31" i="31" s="1"/>
  <c r="F62" i="17"/>
  <c r="E62" i="31" s="1"/>
  <c r="F67" i="17"/>
  <c r="E67" i="31" s="1"/>
  <c r="F66" i="17"/>
  <c r="E66" i="31" s="1"/>
  <c r="F71" i="17"/>
  <c r="E71" i="31" s="1"/>
  <c r="F75" i="17"/>
  <c r="E75" i="31" s="1"/>
  <c r="F69" i="17"/>
  <c r="E69" i="31" s="1"/>
  <c r="F72" i="17"/>
  <c r="E72" i="31" s="1"/>
  <c r="F64" i="17"/>
  <c r="E64" i="31" s="1"/>
  <c r="F73" i="17"/>
  <c r="E73" i="31" s="1"/>
  <c r="F60" i="17"/>
  <c r="E60" i="31" s="1"/>
  <c r="F61" i="17"/>
  <c r="E61" i="31" s="1"/>
  <c r="F74" i="17"/>
  <c r="E74" i="31" s="1"/>
  <c r="F65" i="17"/>
  <c r="E65" i="31" s="1"/>
  <c r="F63" i="17"/>
  <c r="E63" i="31" s="1"/>
  <c r="F77" i="17"/>
  <c r="E77" i="31" s="1"/>
  <c r="F68" i="17"/>
  <c r="E68" i="31" s="1"/>
  <c r="F76" i="17"/>
  <c r="E76" i="31" s="1"/>
  <c r="F42" i="17"/>
  <c r="E42" i="31" s="1"/>
  <c r="F78" i="17"/>
  <c r="E78" i="31" s="1"/>
  <c r="F70" i="17"/>
  <c r="E70" i="31" s="1"/>
  <c r="F55" i="17"/>
  <c r="E55" i="31" s="1"/>
  <c r="F56" i="17"/>
  <c r="E56" i="31" s="1"/>
  <c r="F79" i="17"/>
  <c r="E79" i="31" s="1"/>
  <c r="F87" i="17"/>
  <c r="E87" i="31" s="1"/>
  <c r="F85" i="17"/>
  <c r="E85" i="31" s="1"/>
  <c r="F86" i="17"/>
  <c r="E86" i="31" s="1"/>
  <c r="F84" i="17"/>
  <c r="E84" i="31" s="1"/>
  <c r="F91" i="17"/>
  <c r="E91" i="31" s="1"/>
  <c r="F99" i="17"/>
  <c r="E99" i="31" s="1"/>
  <c r="F100" i="17"/>
  <c r="E100" i="31" s="1"/>
  <c r="F107" i="17"/>
  <c r="E107" i="31" s="1"/>
  <c r="F109" i="17"/>
  <c r="E109" i="31" s="1"/>
  <c r="F116" i="17"/>
  <c r="E116" i="31" s="1"/>
  <c r="F123" i="17"/>
  <c r="E123" i="31" s="1"/>
  <c r="F124" i="17"/>
  <c r="E124" i="31" s="1"/>
  <c r="F12" i="17"/>
  <c r="E12" i="31" s="1"/>
  <c r="G100" i="16"/>
  <c r="G116" i="16"/>
  <c r="G99" i="16"/>
  <c r="G79" i="16"/>
  <c r="G56" i="16"/>
  <c r="G55" i="16"/>
  <c r="G70" i="16"/>
  <c r="G78" i="16"/>
  <c r="G42" i="16"/>
  <c r="G76" i="16"/>
  <c r="G68" i="16"/>
  <c r="G77" i="16"/>
  <c r="G63" i="16"/>
  <c r="G64" i="16"/>
  <c r="G74" i="16"/>
  <c r="G61" i="16"/>
  <c r="G60" i="16"/>
  <c r="G73" i="16"/>
  <c r="G65" i="16"/>
  <c r="G72" i="16"/>
  <c r="G69" i="16"/>
  <c r="G75" i="16"/>
  <c r="G71" i="16"/>
  <c r="G66" i="16"/>
  <c r="G67" i="16"/>
  <c r="G62" i="16"/>
  <c r="J124" i="18"/>
  <c r="J123" i="18"/>
  <c r="J116" i="18"/>
  <c r="J107" i="18"/>
  <c r="J91" i="18"/>
  <c r="J85" i="18"/>
  <c r="J87" i="18"/>
  <c r="J56" i="18"/>
  <c r="J55" i="18"/>
  <c r="J78" i="18"/>
  <c r="J37" i="18"/>
  <c r="J36" i="18"/>
  <c r="J35" i="18"/>
  <c r="J34" i="18"/>
  <c r="J31" i="18"/>
  <c r="J20" i="18"/>
  <c r="J19" i="18"/>
  <c r="J17" i="18"/>
  <c r="J15" i="18"/>
  <c r="J12" i="18"/>
  <c r="K84" i="34"/>
  <c r="K26" i="34"/>
  <c r="K15" i="34"/>
  <c r="K17" i="34"/>
  <c r="K20" i="34"/>
  <c r="K31" i="34"/>
  <c r="K62" i="34"/>
  <c r="K67" i="34"/>
  <c r="K71" i="34"/>
  <c r="K69" i="34"/>
  <c r="K65" i="34"/>
  <c r="K73" i="34"/>
  <c r="K61" i="34"/>
  <c r="K74" i="34"/>
  <c r="K64" i="34"/>
  <c r="K63" i="34"/>
  <c r="K68" i="34"/>
  <c r="K42" i="34"/>
  <c r="K70" i="34"/>
  <c r="K55" i="34"/>
  <c r="K86" i="34"/>
  <c r="K85" i="34"/>
  <c r="K91" i="34"/>
  <c r="K99" i="34"/>
  <c r="K100" i="34"/>
  <c r="K107" i="34"/>
  <c r="K109" i="34"/>
  <c r="K116" i="34"/>
  <c r="K124" i="34"/>
  <c r="C84" i="46"/>
  <c r="A84" i="46"/>
  <c r="C26" i="46"/>
  <c r="A26" i="46"/>
  <c r="C124" i="46"/>
  <c r="A124" i="46"/>
  <c r="C123" i="46"/>
  <c r="A123" i="46"/>
  <c r="C116" i="46"/>
  <c r="A116" i="46"/>
  <c r="A115" i="46"/>
  <c r="C109" i="46"/>
  <c r="A109" i="46"/>
  <c r="C107" i="46"/>
  <c r="A107" i="46"/>
  <c r="C100" i="46"/>
  <c r="A100" i="46"/>
  <c r="C99" i="46"/>
  <c r="A99" i="46"/>
  <c r="A92" i="46"/>
  <c r="C91" i="46"/>
  <c r="A91" i="46"/>
  <c r="C85" i="46"/>
  <c r="A85" i="46"/>
  <c r="C86" i="46"/>
  <c r="A86" i="46"/>
  <c r="C87" i="46"/>
  <c r="A87" i="46"/>
  <c r="A81" i="46"/>
  <c r="C79" i="46"/>
  <c r="A79" i="46"/>
  <c r="C56" i="46"/>
  <c r="A56" i="46"/>
  <c r="C55" i="46"/>
  <c r="A55" i="46"/>
  <c r="C70" i="46"/>
  <c r="A70" i="46"/>
  <c r="C78" i="46"/>
  <c r="A78" i="46"/>
  <c r="C42" i="46"/>
  <c r="A42" i="46"/>
  <c r="C76" i="46"/>
  <c r="A76" i="46"/>
  <c r="C68" i="46"/>
  <c r="A68" i="46"/>
  <c r="C77" i="46"/>
  <c r="A77" i="46"/>
  <c r="C63" i="46"/>
  <c r="A63" i="46"/>
  <c r="C64" i="46"/>
  <c r="A64" i="46"/>
  <c r="C74" i="46"/>
  <c r="A74" i="46"/>
  <c r="C61" i="46"/>
  <c r="A61" i="46"/>
  <c r="C60" i="46"/>
  <c r="A60" i="46"/>
  <c r="C73" i="46"/>
  <c r="A73" i="46"/>
  <c r="C65" i="46"/>
  <c r="A65" i="46"/>
  <c r="C72" i="46"/>
  <c r="A72" i="46"/>
  <c r="C69" i="46"/>
  <c r="A69" i="46"/>
  <c r="C75" i="46"/>
  <c r="A75" i="46"/>
  <c r="C71" i="46"/>
  <c r="A71" i="46"/>
  <c r="C66" i="46"/>
  <c r="A66" i="46"/>
  <c r="C67" i="46"/>
  <c r="A67" i="46"/>
  <c r="C62" i="46"/>
  <c r="A62" i="46"/>
  <c r="A33" i="46"/>
  <c r="C31" i="46"/>
  <c r="A31" i="46"/>
  <c r="C20" i="46"/>
  <c r="A20" i="46"/>
  <c r="C19" i="46"/>
  <c r="A19" i="46"/>
  <c r="C17" i="46"/>
  <c r="A17" i="46"/>
  <c r="A16" i="46"/>
  <c r="C15" i="46"/>
  <c r="A15" i="46"/>
  <c r="C12" i="46"/>
  <c r="A12" i="46"/>
  <c r="A10" i="46"/>
  <c r="T26" i="18"/>
  <c r="C84" i="18"/>
  <c r="A84" i="18"/>
  <c r="C26" i="18"/>
  <c r="A26" i="18"/>
  <c r="C124" i="18"/>
  <c r="A124" i="18"/>
  <c r="C123" i="18"/>
  <c r="A123" i="18"/>
  <c r="C116" i="18"/>
  <c r="A116" i="18"/>
  <c r="A115" i="18"/>
  <c r="C109" i="18"/>
  <c r="A109" i="18"/>
  <c r="C107" i="18"/>
  <c r="A107" i="18"/>
  <c r="C100" i="18"/>
  <c r="A100" i="18"/>
  <c r="C99" i="18"/>
  <c r="A99" i="18"/>
  <c r="A92" i="18"/>
  <c r="C91" i="18"/>
  <c r="A91" i="18"/>
  <c r="C85" i="18"/>
  <c r="A85" i="18"/>
  <c r="C86" i="18"/>
  <c r="A86" i="18"/>
  <c r="C87" i="18"/>
  <c r="A87" i="18"/>
  <c r="A81" i="18"/>
  <c r="C79" i="18"/>
  <c r="A79" i="18"/>
  <c r="C56" i="18"/>
  <c r="A56" i="18"/>
  <c r="C55" i="18"/>
  <c r="A55" i="18"/>
  <c r="C70" i="18"/>
  <c r="A70" i="18"/>
  <c r="C78" i="18"/>
  <c r="A78" i="18"/>
  <c r="C42" i="18"/>
  <c r="A42" i="18"/>
  <c r="C76" i="18"/>
  <c r="A76" i="18"/>
  <c r="C68" i="18"/>
  <c r="A68" i="18"/>
  <c r="C77" i="18"/>
  <c r="A77" i="18"/>
  <c r="C63" i="18"/>
  <c r="A63" i="18"/>
  <c r="C65" i="18"/>
  <c r="A65" i="18"/>
  <c r="C74" i="18"/>
  <c r="A74" i="18"/>
  <c r="C61" i="18"/>
  <c r="A61" i="18"/>
  <c r="C60" i="18"/>
  <c r="A60" i="18"/>
  <c r="C73" i="18"/>
  <c r="A73" i="18"/>
  <c r="C64" i="18"/>
  <c r="A64" i="18"/>
  <c r="C72" i="18"/>
  <c r="A72" i="18"/>
  <c r="C69" i="18"/>
  <c r="A69" i="18"/>
  <c r="C75" i="18"/>
  <c r="A75" i="18"/>
  <c r="C71" i="18"/>
  <c r="A71" i="18"/>
  <c r="C66" i="18"/>
  <c r="A66" i="18"/>
  <c r="C67" i="18"/>
  <c r="A67" i="18"/>
  <c r="C62" i="18"/>
  <c r="A62" i="18"/>
  <c r="A33" i="18"/>
  <c r="C31" i="18"/>
  <c r="A31" i="18"/>
  <c r="C20" i="18"/>
  <c r="A20" i="18"/>
  <c r="C19" i="18"/>
  <c r="A19" i="18"/>
  <c r="C17" i="18"/>
  <c r="A17" i="18"/>
  <c r="A16" i="18"/>
  <c r="C15" i="18"/>
  <c r="A15" i="18"/>
  <c r="C12" i="18"/>
  <c r="A12" i="18"/>
  <c r="A10" i="18"/>
  <c r="C84" i="36"/>
  <c r="A84" i="36"/>
  <c r="C26" i="36"/>
  <c r="A26" i="36"/>
  <c r="C124" i="36"/>
  <c r="A124" i="36"/>
  <c r="C123" i="36"/>
  <c r="A123" i="36"/>
  <c r="C116" i="36"/>
  <c r="A116" i="36"/>
  <c r="A115" i="36"/>
  <c r="C109" i="36"/>
  <c r="A109" i="36"/>
  <c r="C107" i="36"/>
  <c r="A107" i="36"/>
  <c r="C100" i="36"/>
  <c r="A100" i="36"/>
  <c r="C99" i="36"/>
  <c r="A99" i="36"/>
  <c r="A92" i="36"/>
  <c r="C91" i="36"/>
  <c r="A91" i="36"/>
  <c r="C85" i="36"/>
  <c r="A85" i="36"/>
  <c r="C86" i="36"/>
  <c r="A86" i="36"/>
  <c r="C87" i="36"/>
  <c r="A87" i="36"/>
  <c r="A81" i="36"/>
  <c r="C79" i="36"/>
  <c r="A79" i="36"/>
  <c r="C56" i="36"/>
  <c r="A56" i="36"/>
  <c r="C55" i="36"/>
  <c r="A55" i="36"/>
  <c r="C70" i="36"/>
  <c r="A70" i="36"/>
  <c r="C78" i="36"/>
  <c r="A78" i="36"/>
  <c r="C42" i="36"/>
  <c r="A42" i="36"/>
  <c r="C76" i="36"/>
  <c r="A76" i="36"/>
  <c r="C68" i="36"/>
  <c r="A68" i="36"/>
  <c r="C77" i="36"/>
  <c r="A77" i="36"/>
  <c r="C63" i="36"/>
  <c r="A63" i="36"/>
  <c r="C65" i="36"/>
  <c r="A65" i="36"/>
  <c r="C74" i="36"/>
  <c r="A74" i="36"/>
  <c r="C61" i="36"/>
  <c r="A61" i="36"/>
  <c r="C60" i="36"/>
  <c r="A60" i="36"/>
  <c r="C73" i="36"/>
  <c r="A73" i="36"/>
  <c r="C64" i="36"/>
  <c r="A64" i="36"/>
  <c r="C72" i="36"/>
  <c r="A72" i="36"/>
  <c r="C69" i="36"/>
  <c r="A69" i="36"/>
  <c r="C75" i="36"/>
  <c r="A75" i="36"/>
  <c r="C71" i="36"/>
  <c r="A71" i="36"/>
  <c r="C66" i="36"/>
  <c r="A66" i="36"/>
  <c r="C67" i="36"/>
  <c r="A67" i="36"/>
  <c r="C62" i="36"/>
  <c r="A62" i="36"/>
  <c r="A33" i="36"/>
  <c r="C31" i="36"/>
  <c r="A31" i="36"/>
  <c r="C20" i="36"/>
  <c r="A20" i="36"/>
  <c r="C19" i="36"/>
  <c r="A19" i="36"/>
  <c r="C17" i="36"/>
  <c r="A17" i="36"/>
  <c r="A16" i="36"/>
  <c r="C15" i="36"/>
  <c r="A15" i="36"/>
  <c r="C12" i="36"/>
  <c r="A12" i="36"/>
  <c r="A10" i="36"/>
  <c r="C84" i="35"/>
  <c r="A84" i="35"/>
  <c r="C26" i="35"/>
  <c r="A26" i="35"/>
  <c r="C124" i="35"/>
  <c r="A124" i="35"/>
  <c r="C123" i="35"/>
  <c r="A123" i="35"/>
  <c r="C116" i="35"/>
  <c r="A116" i="35"/>
  <c r="A115" i="35"/>
  <c r="C109" i="35"/>
  <c r="A109" i="35"/>
  <c r="C107" i="35"/>
  <c r="A107" i="35"/>
  <c r="C100" i="35"/>
  <c r="A100" i="35"/>
  <c r="C99" i="35"/>
  <c r="A99" i="35"/>
  <c r="A92" i="35"/>
  <c r="C91" i="35"/>
  <c r="A91" i="35"/>
  <c r="C85" i="35"/>
  <c r="A85" i="35"/>
  <c r="C86" i="35"/>
  <c r="A86" i="35"/>
  <c r="C87" i="35"/>
  <c r="A87" i="35"/>
  <c r="A81" i="35"/>
  <c r="C79" i="35"/>
  <c r="A79" i="35"/>
  <c r="C56" i="35"/>
  <c r="A56" i="35"/>
  <c r="C55" i="35"/>
  <c r="A55" i="35"/>
  <c r="C70" i="35"/>
  <c r="A70" i="35"/>
  <c r="C78" i="35"/>
  <c r="A78" i="35"/>
  <c r="C42" i="35"/>
  <c r="A42" i="35"/>
  <c r="C76" i="35"/>
  <c r="A76" i="35"/>
  <c r="C68" i="35"/>
  <c r="A68" i="35"/>
  <c r="C77" i="35"/>
  <c r="A77" i="35"/>
  <c r="C63" i="35"/>
  <c r="A63" i="35"/>
  <c r="C65" i="35"/>
  <c r="A65" i="35"/>
  <c r="C74" i="35"/>
  <c r="A74" i="35"/>
  <c r="C61" i="35"/>
  <c r="A61" i="35"/>
  <c r="C60" i="35"/>
  <c r="A60" i="35"/>
  <c r="C73" i="35"/>
  <c r="A73" i="35"/>
  <c r="C64" i="35"/>
  <c r="A64" i="35"/>
  <c r="C72" i="35"/>
  <c r="A72" i="35"/>
  <c r="C69" i="35"/>
  <c r="A69" i="35"/>
  <c r="C75" i="35"/>
  <c r="A75" i="35"/>
  <c r="C71" i="35"/>
  <c r="A71" i="35"/>
  <c r="C66" i="35"/>
  <c r="A66" i="35"/>
  <c r="C67" i="35"/>
  <c r="A67" i="35"/>
  <c r="C62" i="35"/>
  <c r="A62" i="35"/>
  <c r="A33" i="35"/>
  <c r="C31" i="35"/>
  <c r="A31" i="35"/>
  <c r="C20" i="35"/>
  <c r="A20" i="35"/>
  <c r="C19" i="35"/>
  <c r="A19" i="35"/>
  <c r="C17" i="35"/>
  <c r="A17" i="35"/>
  <c r="A16" i="35"/>
  <c r="C15" i="35"/>
  <c r="A15" i="35"/>
  <c r="C12" i="35"/>
  <c r="A12" i="35"/>
  <c r="A10" i="35"/>
  <c r="C84" i="17"/>
  <c r="A84" i="17"/>
  <c r="C26" i="17"/>
  <c r="A26" i="17"/>
  <c r="C124" i="17"/>
  <c r="A124" i="17"/>
  <c r="C123" i="17"/>
  <c r="A123" i="17"/>
  <c r="C116" i="17"/>
  <c r="A116" i="17"/>
  <c r="A115" i="17"/>
  <c r="C109" i="17"/>
  <c r="A109" i="17"/>
  <c r="C107" i="17"/>
  <c r="A107" i="17"/>
  <c r="C100" i="17"/>
  <c r="A100" i="17"/>
  <c r="C99" i="17"/>
  <c r="A99" i="17"/>
  <c r="A92" i="17"/>
  <c r="C91" i="17"/>
  <c r="A91" i="17"/>
  <c r="C85" i="17"/>
  <c r="A85" i="17"/>
  <c r="C86" i="17"/>
  <c r="A86" i="17"/>
  <c r="C87" i="17"/>
  <c r="A87" i="17"/>
  <c r="A81" i="17"/>
  <c r="C79" i="17"/>
  <c r="A79" i="17"/>
  <c r="C56" i="17"/>
  <c r="A56" i="17"/>
  <c r="C55" i="17"/>
  <c r="A55" i="17"/>
  <c r="C70" i="17"/>
  <c r="A70" i="17"/>
  <c r="C78" i="17"/>
  <c r="A78" i="17"/>
  <c r="C42" i="17"/>
  <c r="A42" i="17"/>
  <c r="C76" i="17"/>
  <c r="A76" i="17"/>
  <c r="C68" i="17"/>
  <c r="A68" i="17"/>
  <c r="C77" i="17"/>
  <c r="A77" i="17"/>
  <c r="C63" i="17"/>
  <c r="A63" i="17"/>
  <c r="C65" i="17"/>
  <c r="A65" i="17"/>
  <c r="C74" i="17"/>
  <c r="A74" i="17"/>
  <c r="C61" i="17"/>
  <c r="A61" i="17"/>
  <c r="C60" i="17"/>
  <c r="A60" i="17"/>
  <c r="C73" i="17"/>
  <c r="A73" i="17"/>
  <c r="C64" i="17"/>
  <c r="A64" i="17"/>
  <c r="C72" i="17"/>
  <c r="A72" i="17"/>
  <c r="C69" i="17"/>
  <c r="A69" i="17"/>
  <c r="C75" i="17"/>
  <c r="A75" i="17"/>
  <c r="C71" i="17"/>
  <c r="A71" i="17"/>
  <c r="C66" i="17"/>
  <c r="A66" i="17"/>
  <c r="C67" i="17"/>
  <c r="A67" i="17"/>
  <c r="C62" i="17"/>
  <c r="A62" i="17"/>
  <c r="A33" i="17"/>
  <c r="C31" i="17"/>
  <c r="A31" i="17"/>
  <c r="C20" i="17"/>
  <c r="A20" i="17"/>
  <c r="C19" i="17"/>
  <c r="A19" i="17"/>
  <c r="C17" i="17"/>
  <c r="A17" i="17"/>
  <c r="A16" i="17"/>
  <c r="C15" i="17"/>
  <c r="A15" i="17"/>
  <c r="C12" i="17"/>
  <c r="A12" i="17"/>
  <c r="A10" i="17"/>
  <c r="C84" i="31"/>
  <c r="A84" i="31"/>
  <c r="C26" i="31"/>
  <c r="A26" i="31"/>
  <c r="C124" i="31"/>
  <c r="A124" i="31"/>
  <c r="C123" i="31"/>
  <c r="A123" i="31"/>
  <c r="C116" i="31"/>
  <c r="A116" i="31"/>
  <c r="A115" i="31"/>
  <c r="C109" i="31"/>
  <c r="A109" i="31"/>
  <c r="C107" i="31"/>
  <c r="A107" i="31"/>
  <c r="C100" i="31"/>
  <c r="A100" i="31"/>
  <c r="C99" i="31"/>
  <c r="A99" i="31"/>
  <c r="A92" i="31"/>
  <c r="C91" i="31"/>
  <c r="A91" i="31"/>
  <c r="C85" i="31"/>
  <c r="A85" i="31"/>
  <c r="C86" i="31"/>
  <c r="A86" i="31"/>
  <c r="C87" i="31"/>
  <c r="A87" i="31"/>
  <c r="A81" i="31"/>
  <c r="C79" i="31"/>
  <c r="A79" i="31"/>
  <c r="C56" i="31"/>
  <c r="A56" i="31"/>
  <c r="C55" i="31"/>
  <c r="A55" i="31"/>
  <c r="C70" i="31"/>
  <c r="A70" i="31"/>
  <c r="C78" i="31"/>
  <c r="A78" i="31"/>
  <c r="C42" i="31"/>
  <c r="A42" i="31"/>
  <c r="C76" i="31"/>
  <c r="A76" i="31"/>
  <c r="C68" i="31"/>
  <c r="A68" i="31"/>
  <c r="C77" i="31"/>
  <c r="A77" i="31"/>
  <c r="C63" i="31"/>
  <c r="A63" i="31"/>
  <c r="C65" i="31"/>
  <c r="A65" i="31"/>
  <c r="C74" i="31"/>
  <c r="A74" i="31"/>
  <c r="C61" i="31"/>
  <c r="A61" i="31"/>
  <c r="C60" i="31"/>
  <c r="A60" i="31"/>
  <c r="C73" i="31"/>
  <c r="A73" i="31"/>
  <c r="C64" i="31"/>
  <c r="A64" i="31"/>
  <c r="C72" i="31"/>
  <c r="A72" i="31"/>
  <c r="C69" i="31"/>
  <c r="A69" i="31"/>
  <c r="C75" i="31"/>
  <c r="A75" i="31"/>
  <c r="C71" i="31"/>
  <c r="A71" i="31"/>
  <c r="C66" i="31"/>
  <c r="A66" i="31"/>
  <c r="C67" i="31"/>
  <c r="A67" i="31"/>
  <c r="C62" i="31"/>
  <c r="A62" i="31"/>
  <c r="A33" i="31"/>
  <c r="C31" i="31"/>
  <c r="A31" i="31"/>
  <c r="C20" i="31"/>
  <c r="A20" i="31"/>
  <c r="C19" i="31"/>
  <c r="A19" i="31"/>
  <c r="C17" i="31"/>
  <c r="A17" i="31"/>
  <c r="A16" i="31"/>
  <c r="C15" i="31"/>
  <c r="A15" i="31"/>
  <c r="C12" i="31"/>
  <c r="A12" i="31"/>
  <c r="A10" i="31"/>
  <c r="C84" i="1"/>
  <c r="A84" i="1"/>
  <c r="C26" i="1"/>
  <c r="A26" i="1"/>
  <c r="C124" i="1"/>
  <c r="A124" i="1"/>
  <c r="C123" i="1"/>
  <c r="A123" i="1"/>
  <c r="C116" i="1"/>
  <c r="A116" i="1"/>
  <c r="A115" i="1"/>
  <c r="C109" i="1"/>
  <c r="A109" i="1"/>
  <c r="C107" i="1"/>
  <c r="A107" i="1"/>
  <c r="C100" i="1"/>
  <c r="A100" i="1"/>
  <c r="C99" i="1"/>
  <c r="A99" i="1"/>
  <c r="A92" i="1"/>
  <c r="C91" i="1"/>
  <c r="A91" i="1"/>
  <c r="C85" i="1"/>
  <c r="A85" i="1"/>
  <c r="C86" i="1"/>
  <c r="A86" i="1"/>
  <c r="C87" i="1"/>
  <c r="A87" i="1"/>
  <c r="A81" i="1"/>
  <c r="C79" i="1"/>
  <c r="A79" i="1"/>
  <c r="C56" i="1"/>
  <c r="A56" i="1"/>
  <c r="C55" i="1"/>
  <c r="A55" i="1"/>
  <c r="C70" i="1"/>
  <c r="A70" i="1"/>
  <c r="C78" i="1"/>
  <c r="A78" i="1"/>
  <c r="C42" i="1"/>
  <c r="A42" i="1"/>
  <c r="C76" i="1"/>
  <c r="A76" i="1"/>
  <c r="C68" i="1"/>
  <c r="A68" i="1"/>
  <c r="C77" i="1"/>
  <c r="A77" i="1"/>
  <c r="C63" i="1"/>
  <c r="A63" i="1"/>
  <c r="C64" i="1"/>
  <c r="A64" i="1"/>
  <c r="C74" i="1"/>
  <c r="A74" i="1"/>
  <c r="C61" i="1"/>
  <c r="A61" i="1"/>
  <c r="C60" i="1"/>
  <c r="A60" i="1"/>
  <c r="C73" i="1"/>
  <c r="A73" i="1"/>
  <c r="C65" i="1"/>
  <c r="A65" i="1"/>
  <c r="C72" i="1"/>
  <c r="A72" i="1"/>
  <c r="C69" i="1"/>
  <c r="A69" i="1"/>
  <c r="C75" i="1"/>
  <c r="A75" i="1"/>
  <c r="C71" i="1"/>
  <c r="A71" i="1"/>
  <c r="C66" i="1"/>
  <c r="A66" i="1"/>
  <c r="C67" i="1"/>
  <c r="A67" i="1"/>
  <c r="C62" i="1"/>
  <c r="A62" i="1"/>
  <c r="A33" i="1"/>
  <c r="C31" i="1"/>
  <c r="A31" i="1"/>
  <c r="C20" i="1"/>
  <c r="A20" i="1"/>
  <c r="C19" i="1"/>
  <c r="A19" i="1"/>
  <c r="C17" i="1"/>
  <c r="A17" i="1"/>
  <c r="A16" i="1"/>
  <c r="C15" i="1"/>
  <c r="A15" i="1"/>
  <c r="C12" i="1"/>
  <c r="A12" i="1"/>
  <c r="A10" i="1"/>
  <c r="C84" i="6"/>
  <c r="A84" i="6"/>
  <c r="C26" i="6"/>
  <c r="A26" i="6"/>
  <c r="C124" i="6"/>
  <c r="A124" i="6"/>
  <c r="C123" i="6"/>
  <c r="A123" i="6"/>
  <c r="C116" i="6"/>
  <c r="A116" i="6"/>
  <c r="A115" i="6"/>
  <c r="C109" i="6"/>
  <c r="A109" i="6"/>
  <c r="C107" i="6"/>
  <c r="A107" i="6"/>
  <c r="C100" i="6"/>
  <c r="A100" i="6"/>
  <c r="C99" i="6"/>
  <c r="A99" i="6"/>
  <c r="A92" i="6"/>
  <c r="C91" i="6"/>
  <c r="A91" i="6"/>
  <c r="C85" i="6"/>
  <c r="A85" i="6"/>
  <c r="C86" i="6"/>
  <c r="A86" i="6"/>
  <c r="C87" i="6"/>
  <c r="A87" i="6"/>
  <c r="A81" i="6"/>
  <c r="C79" i="6"/>
  <c r="A79" i="6"/>
  <c r="C56" i="6"/>
  <c r="A56" i="6"/>
  <c r="C55" i="6"/>
  <c r="A55" i="6"/>
  <c r="C70" i="6"/>
  <c r="A70" i="6"/>
  <c r="C78" i="6"/>
  <c r="A78" i="6"/>
  <c r="C42" i="6"/>
  <c r="A42" i="6"/>
  <c r="C76" i="6"/>
  <c r="A76" i="6"/>
  <c r="C68" i="6"/>
  <c r="A68" i="6"/>
  <c r="C77" i="6"/>
  <c r="A77" i="6"/>
  <c r="C63" i="6"/>
  <c r="A63" i="6"/>
  <c r="C64" i="6"/>
  <c r="A64" i="6"/>
  <c r="C74" i="6"/>
  <c r="A74" i="6"/>
  <c r="C61" i="6"/>
  <c r="A61" i="6"/>
  <c r="C60" i="6"/>
  <c r="A60" i="6"/>
  <c r="C73" i="6"/>
  <c r="A73" i="6"/>
  <c r="C65" i="6"/>
  <c r="A65" i="6"/>
  <c r="C72" i="6"/>
  <c r="A72" i="6"/>
  <c r="C69" i="6"/>
  <c r="A69" i="6"/>
  <c r="C75" i="6"/>
  <c r="A75" i="6"/>
  <c r="C71" i="6"/>
  <c r="A71" i="6"/>
  <c r="C66" i="6"/>
  <c r="A66" i="6"/>
  <c r="C67" i="6"/>
  <c r="A67" i="6"/>
  <c r="C62" i="6"/>
  <c r="A62" i="6"/>
  <c r="A33" i="6"/>
  <c r="C31" i="6"/>
  <c r="A31" i="6"/>
  <c r="C20" i="6"/>
  <c r="A20" i="6"/>
  <c r="C19" i="6"/>
  <c r="A19" i="6"/>
  <c r="C17" i="6"/>
  <c r="A17" i="6"/>
  <c r="A16" i="6"/>
  <c r="C15" i="6"/>
  <c r="A15" i="6"/>
  <c r="C12" i="6"/>
  <c r="A12" i="6"/>
  <c r="A10" i="6"/>
  <c r="C84" i="33"/>
  <c r="A84" i="33"/>
  <c r="C26" i="33"/>
  <c r="A26" i="33"/>
  <c r="C124" i="33"/>
  <c r="A124" i="33"/>
  <c r="C123" i="33"/>
  <c r="A123" i="33"/>
  <c r="C116" i="33"/>
  <c r="A116" i="33"/>
  <c r="A115" i="33"/>
  <c r="C109" i="33"/>
  <c r="A109" i="33"/>
  <c r="C107" i="33"/>
  <c r="A107" i="33"/>
  <c r="C100" i="33"/>
  <c r="A100" i="33"/>
  <c r="C99" i="33"/>
  <c r="A99" i="33"/>
  <c r="A92" i="33"/>
  <c r="C91" i="33"/>
  <c r="A91" i="33"/>
  <c r="C85" i="33"/>
  <c r="A85" i="33"/>
  <c r="C86" i="33"/>
  <c r="A86" i="33"/>
  <c r="C87" i="33"/>
  <c r="A87" i="33"/>
  <c r="A81" i="33"/>
  <c r="C79" i="33"/>
  <c r="A79" i="33"/>
  <c r="C56" i="33"/>
  <c r="A56" i="33"/>
  <c r="C55" i="33"/>
  <c r="A55" i="33"/>
  <c r="C70" i="33"/>
  <c r="A70" i="33"/>
  <c r="C78" i="33"/>
  <c r="A78" i="33"/>
  <c r="C42" i="33"/>
  <c r="A42" i="33"/>
  <c r="C76" i="33"/>
  <c r="A76" i="33"/>
  <c r="C68" i="33"/>
  <c r="A68" i="33"/>
  <c r="C77" i="33"/>
  <c r="A77" i="33"/>
  <c r="C63" i="33"/>
  <c r="A63" i="33"/>
  <c r="C64" i="33"/>
  <c r="A64" i="33"/>
  <c r="C74" i="33"/>
  <c r="A74" i="33"/>
  <c r="C61" i="33"/>
  <c r="A61" i="33"/>
  <c r="C60" i="33"/>
  <c r="A60" i="33"/>
  <c r="C73" i="33"/>
  <c r="A73" i="33"/>
  <c r="C65" i="33"/>
  <c r="A65" i="33"/>
  <c r="C72" i="33"/>
  <c r="A72" i="33"/>
  <c r="C69" i="33"/>
  <c r="A69" i="33"/>
  <c r="C75" i="33"/>
  <c r="A75" i="33"/>
  <c r="C71" i="33"/>
  <c r="A71" i="33"/>
  <c r="C66" i="33"/>
  <c r="A66" i="33"/>
  <c r="C67" i="33"/>
  <c r="A67" i="33"/>
  <c r="C62" i="33"/>
  <c r="A62" i="33"/>
  <c r="A33" i="33"/>
  <c r="C31" i="33"/>
  <c r="A31" i="33"/>
  <c r="C20" i="33"/>
  <c r="A20" i="33"/>
  <c r="C19" i="33"/>
  <c r="A19" i="33"/>
  <c r="C17" i="33"/>
  <c r="A17" i="33"/>
  <c r="A16" i="33"/>
  <c r="C15" i="33"/>
  <c r="A15" i="33"/>
  <c r="C12" i="33"/>
  <c r="A12" i="33"/>
  <c r="A10" i="33"/>
  <c r="C84" i="5"/>
  <c r="A84" i="5"/>
  <c r="C26" i="5"/>
  <c r="A26" i="5"/>
  <c r="C124" i="5"/>
  <c r="A124" i="5"/>
  <c r="C123" i="5"/>
  <c r="A123" i="5"/>
  <c r="C116" i="5"/>
  <c r="A116" i="5"/>
  <c r="A115" i="5"/>
  <c r="C109" i="5"/>
  <c r="A109" i="5"/>
  <c r="C107" i="5"/>
  <c r="A107" i="5"/>
  <c r="C100" i="5"/>
  <c r="A100" i="5"/>
  <c r="C99" i="5"/>
  <c r="A99" i="5"/>
  <c r="A92" i="5"/>
  <c r="C91" i="5"/>
  <c r="A91" i="5"/>
  <c r="C85" i="5"/>
  <c r="A85" i="5"/>
  <c r="C86" i="5"/>
  <c r="A86" i="5"/>
  <c r="C87" i="5"/>
  <c r="A87" i="5"/>
  <c r="A81" i="5"/>
  <c r="C79" i="5"/>
  <c r="A79" i="5"/>
  <c r="C56" i="5"/>
  <c r="A56" i="5"/>
  <c r="C55" i="5"/>
  <c r="A55" i="5"/>
  <c r="C70" i="5"/>
  <c r="A70" i="5"/>
  <c r="C78" i="5"/>
  <c r="A78" i="5"/>
  <c r="C42" i="5"/>
  <c r="A42" i="5"/>
  <c r="C76" i="5"/>
  <c r="A76" i="5"/>
  <c r="C68" i="5"/>
  <c r="A68" i="5"/>
  <c r="C77" i="5"/>
  <c r="A77" i="5"/>
  <c r="C63" i="5"/>
  <c r="A63" i="5"/>
  <c r="C64" i="5"/>
  <c r="A64" i="5"/>
  <c r="C74" i="5"/>
  <c r="A74" i="5"/>
  <c r="C61" i="5"/>
  <c r="A61" i="5"/>
  <c r="C60" i="5"/>
  <c r="A60" i="5"/>
  <c r="C73" i="5"/>
  <c r="A73" i="5"/>
  <c r="C65" i="5"/>
  <c r="A65" i="5"/>
  <c r="C72" i="5"/>
  <c r="A72" i="5"/>
  <c r="C69" i="5"/>
  <c r="A69" i="5"/>
  <c r="C75" i="5"/>
  <c r="A75" i="5"/>
  <c r="C71" i="5"/>
  <c r="A71" i="5"/>
  <c r="C66" i="5"/>
  <c r="A66" i="5"/>
  <c r="C67" i="5"/>
  <c r="A67" i="5"/>
  <c r="C62" i="5"/>
  <c r="A62" i="5"/>
  <c r="A33" i="5"/>
  <c r="C31" i="5"/>
  <c r="A31" i="5"/>
  <c r="C20" i="5"/>
  <c r="A20" i="5"/>
  <c r="C19" i="5"/>
  <c r="A19" i="5"/>
  <c r="C17" i="5"/>
  <c r="A17" i="5"/>
  <c r="A16" i="5"/>
  <c r="C15" i="5"/>
  <c r="A15" i="5"/>
  <c r="C12" i="5"/>
  <c r="A12" i="5"/>
  <c r="A10" i="5"/>
  <c r="C84" i="32"/>
  <c r="A84" i="32"/>
  <c r="C26" i="32"/>
  <c r="A26" i="32"/>
  <c r="C124" i="32"/>
  <c r="A124" i="32"/>
  <c r="C123" i="32"/>
  <c r="A123" i="32"/>
  <c r="C116" i="32"/>
  <c r="A116" i="32"/>
  <c r="A115" i="32"/>
  <c r="C109" i="32"/>
  <c r="A109" i="32"/>
  <c r="C107" i="32"/>
  <c r="A107" i="32"/>
  <c r="C100" i="32"/>
  <c r="A100" i="32"/>
  <c r="C99" i="32"/>
  <c r="A99" i="32"/>
  <c r="A92" i="32"/>
  <c r="C91" i="32"/>
  <c r="A91" i="32"/>
  <c r="C85" i="32"/>
  <c r="A85" i="32"/>
  <c r="C86" i="32"/>
  <c r="A86" i="32"/>
  <c r="C87" i="32"/>
  <c r="A87" i="32"/>
  <c r="A81" i="32"/>
  <c r="C79" i="32"/>
  <c r="A79" i="32"/>
  <c r="C56" i="32"/>
  <c r="A56" i="32"/>
  <c r="C55" i="32"/>
  <c r="A55" i="32"/>
  <c r="C70" i="32"/>
  <c r="A70" i="32"/>
  <c r="C78" i="32"/>
  <c r="A78" i="32"/>
  <c r="C42" i="32"/>
  <c r="A42" i="32"/>
  <c r="C76" i="32"/>
  <c r="A76" i="32"/>
  <c r="C68" i="32"/>
  <c r="A68" i="32"/>
  <c r="C77" i="32"/>
  <c r="A77" i="32"/>
  <c r="C63" i="32"/>
  <c r="A63" i="32"/>
  <c r="C64" i="32"/>
  <c r="A64" i="32"/>
  <c r="C74" i="32"/>
  <c r="A74" i="32"/>
  <c r="C61" i="32"/>
  <c r="A61" i="32"/>
  <c r="C60" i="32"/>
  <c r="A60" i="32"/>
  <c r="C73" i="32"/>
  <c r="A73" i="32"/>
  <c r="C65" i="32"/>
  <c r="A65" i="32"/>
  <c r="C72" i="32"/>
  <c r="A72" i="32"/>
  <c r="C69" i="32"/>
  <c r="A69" i="32"/>
  <c r="C75" i="32"/>
  <c r="A75" i="32"/>
  <c r="C71" i="32"/>
  <c r="A71" i="32"/>
  <c r="C66" i="32"/>
  <c r="A66" i="32"/>
  <c r="C67" i="32"/>
  <c r="A67" i="32"/>
  <c r="C62" i="32"/>
  <c r="A62" i="32"/>
  <c r="A33" i="32"/>
  <c r="C31" i="32"/>
  <c r="A31" i="32"/>
  <c r="C20" i="32"/>
  <c r="A20" i="32"/>
  <c r="C19" i="32"/>
  <c r="A19" i="32"/>
  <c r="C17" i="32"/>
  <c r="A17" i="32"/>
  <c r="A16" i="32"/>
  <c r="C15" i="32"/>
  <c r="A15" i="32"/>
  <c r="C12" i="32"/>
  <c r="A12" i="32"/>
  <c r="A10" i="32"/>
  <c r="C84" i="40"/>
  <c r="A84" i="40"/>
  <c r="C26" i="40"/>
  <c r="A26" i="40"/>
  <c r="C124" i="40"/>
  <c r="A124" i="40"/>
  <c r="C123" i="40"/>
  <c r="A123" i="40"/>
  <c r="C116" i="40"/>
  <c r="A116" i="40"/>
  <c r="A115" i="40"/>
  <c r="C109" i="40"/>
  <c r="A109" i="40"/>
  <c r="C107" i="40"/>
  <c r="A107" i="40"/>
  <c r="C100" i="40"/>
  <c r="A100" i="40"/>
  <c r="C99" i="40"/>
  <c r="A99" i="40"/>
  <c r="A92" i="40"/>
  <c r="C91" i="40"/>
  <c r="A91" i="40"/>
  <c r="C85" i="40"/>
  <c r="A85" i="40"/>
  <c r="C86" i="40"/>
  <c r="A86" i="40"/>
  <c r="C87" i="40"/>
  <c r="A87" i="40"/>
  <c r="A81" i="40"/>
  <c r="C79" i="40"/>
  <c r="A79" i="40"/>
  <c r="C56" i="40"/>
  <c r="A56" i="40"/>
  <c r="C55" i="40"/>
  <c r="A55" i="40"/>
  <c r="C70" i="40"/>
  <c r="A70" i="40"/>
  <c r="C78" i="40"/>
  <c r="A78" i="40"/>
  <c r="C42" i="40"/>
  <c r="A42" i="40"/>
  <c r="C76" i="40"/>
  <c r="A76" i="40"/>
  <c r="C68" i="40"/>
  <c r="A68" i="40"/>
  <c r="C77" i="40"/>
  <c r="A77" i="40"/>
  <c r="C63" i="40"/>
  <c r="A63" i="40"/>
  <c r="C64" i="40"/>
  <c r="A64" i="40"/>
  <c r="C74" i="40"/>
  <c r="A74" i="40"/>
  <c r="C61" i="40"/>
  <c r="A61" i="40"/>
  <c r="C60" i="40"/>
  <c r="A60" i="40"/>
  <c r="C73" i="40"/>
  <c r="A73" i="40"/>
  <c r="C65" i="40"/>
  <c r="A65" i="40"/>
  <c r="C72" i="40"/>
  <c r="A72" i="40"/>
  <c r="C69" i="40"/>
  <c r="A69" i="40"/>
  <c r="C75" i="40"/>
  <c r="A75" i="40"/>
  <c r="C71" i="40"/>
  <c r="A71" i="40"/>
  <c r="C66" i="40"/>
  <c r="A66" i="40"/>
  <c r="C67" i="40"/>
  <c r="A67" i="40"/>
  <c r="C62" i="40"/>
  <c r="A62" i="40"/>
  <c r="A33" i="40"/>
  <c r="C31" i="40"/>
  <c r="A31" i="40"/>
  <c r="C20" i="40"/>
  <c r="A20" i="40"/>
  <c r="C19" i="40"/>
  <c r="A19" i="40"/>
  <c r="C17" i="40"/>
  <c r="A17" i="40"/>
  <c r="A16" i="40"/>
  <c r="C15" i="40"/>
  <c r="A15" i="40"/>
  <c r="C12" i="40"/>
  <c r="A12" i="40"/>
  <c r="A10" i="40"/>
  <c r="C84" i="19"/>
  <c r="A84" i="19"/>
  <c r="C26" i="19"/>
  <c r="A26" i="19"/>
  <c r="C124" i="19"/>
  <c r="A124" i="19"/>
  <c r="C123" i="19"/>
  <c r="A123" i="19"/>
  <c r="C116" i="19"/>
  <c r="A116" i="19"/>
  <c r="A115" i="19"/>
  <c r="C109" i="19"/>
  <c r="A109" i="19"/>
  <c r="C107" i="19"/>
  <c r="A107" i="19"/>
  <c r="C100" i="19"/>
  <c r="A100" i="19"/>
  <c r="C99" i="19"/>
  <c r="A99" i="19"/>
  <c r="A92" i="19"/>
  <c r="C91" i="19"/>
  <c r="A91" i="19"/>
  <c r="C85" i="19"/>
  <c r="A85" i="19"/>
  <c r="C86" i="19"/>
  <c r="A86" i="19"/>
  <c r="C87" i="19"/>
  <c r="A87" i="19"/>
  <c r="A81" i="19"/>
  <c r="C79" i="19"/>
  <c r="A79" i="19"/>
  <c r="C56" i="19"/>
  <c r="A56" i="19"/>
  <c r="C55" i="19"/>
  <c r="A55" i="19"/>
  <c r="C70" i="19"/>
  <c r="A70" i="19"/>
  <c r="C78" i="19"/>
  <c r="A78" i="19"/>
  <c r="C42" i="19"/>
  <c r="A42" i="19"/>
  <c r="C76" i="19"/>
  <c r="A76" i="19"/>
  <c r="C68" i="19"/>
  <c r="A68" i="19"/>
  <c r="C77" i="19"/>
  <c r="A77" i="19"/>
  <c r="C63" i="19"/>
  <c r="A63" i="19"/>
  <c r="C64" i="19"/>
  <c r="A64" i="19"/>
  <c r="C74" i="19"/>
  <c r="A74" i="19"/>
  <c r="C61" i="19"/>
  <c r="A61" i="19"/>
  <c r="C60" i="19"/>
  <c r="A60" i="19"/>
  <c r="C73" i="19"/>
  <c r="A73" i="19"/>
  <c r="C65" i="19"/>
  <c r="A65" i="19"/>
  <c r="C72" i="19"/>
  <c r="A72" i="19"/>
  <c r="C69" i="19"/>
  <c r="A69" i="19"/>
  <c r="C75" i="19"/>
  <c r="A75" i="19"/>
  <c r="C71" i="19"/>
  <c r="A71" i="19"/>
  <c r="C66" i="19"/>
  <c r="A66" i="19"/>
  <c r="C67" i="19"/>
  <c r="A67" i="19"/>
  <c r="C62" i="19"/>
  <c r="A62" i="19"/>
  <c r="A33" i="19"/>
  <c r="C31" i="19"/>
  <c r="A31" i="19"/>
  <c r="C20" i="19"/>
  <c r="A20" i="19"/>
  <c r="C19" i="19"/>
  <c r="A19" i="19"/>
  <c r="C17" i="19"/>
  <c r="A17" i="19"/>
  <c r="A16" i="19"/>
  <c r="C15" i="19"/>
  <c r="A15" i="19"/>
  <c r="C12" i="19"/>
  <c r="A12" i="19"/>
  <c r="A10" i="19"/>
  <c r="C84" i="16"/>
  <c r="A84" i="16"/>
  <c r="C26" i="16"/>
  <c r="A26" i="16"/>
  <c r="C124" i="16"/>
  <c r="A124" i="16"/>
  <c r="C123" i="16"/>
  <c r="A123" i="16"/>
  <c r="C116" i="16"/>
  <c r="A116" i="16"/>
  <c r="A115" i="16"/>
  <c r="C109" i="16"/>
  <c r="A109" i="16"/>
  <c r="C107" i="16"/>
  <c r="A107" i="16"/>
  <c r="C100" i="16"/>
  <c r="A100" i="16"/>
  <c r="C99" i="16"/>
  <c r="A99" i="16"/>
  <c r="A92" i="16"/>
  <c r="C91" i="16"/>
  <c r="A91" i="16"/>
  <c r="C85" i="16"/>
  <c r="A85" i="16"/>
  <c r="C86" i="16"/>
  <c r="A86" i="16"/>
  <c r="C87" i="16"/>
  <c r="A87" i="16"/>
  <c r="A81" i="16"/>
  <c r="C79" i="16"/>
  <c r="A79" i="16"/>
  <c r="C56" i="16"/>
  <c r="A56" i="16"/>
  <c r="C55" i="16"/>
  <c r="A55" i="16"/>
  <c r="C70" i="16"/>
  <c r="A70" i="16"/>
  <c r="C78" i="16"/>
  <c r="A78" i="16"/>
  <c r="C42" i="16"/>
  <c r="A42" i="16"/>
  <c r="C76" i="16"/>
  <c r="A76" i="16"/>
  <c r="C68" i="16"/>
  <c r="A68" i="16"/>
  <c r="C77" i="16"/>
  <c r="A77" i="16"/>
  <c r="C63" i="16"/>
  <c r="A63" i="16"/>
  <c r="C64" i="16"/>
  <c r="A64" i="16"/>
  <c r="C74" i="16"/>
  <c r="A74" i="16"/>
  <c r="C61" i="16"/>
  <c r="A61" i="16"/>
  <c r="C60" i="16"/>
  <c r="A60" i="16"/>
  <c r="C73" i="16"/>
  <c r="A73" i="16"/>
  <c r="C65" i="16"/>
  <c r="A65" i="16"/>
  <c r="C72" i="16"/>
  <c r="A72" i="16"/>
  <c r="C69" i="16"/>
  <c r="A69" i="16"/>
  <c r="C75" i="16"/>
  <c r="A75" i="16"/>
  <c r="C71" i="16"/>
  <c r="A71" i="16"/>
  <c r="C66" i="16"/>
  <c r="A66" i="16"/>
  <c r="C67" i="16"/>
  <c r="A67" i="16"/>
  <c r="C62" i="16"/>
  <c r="A62" i="16"/>
  <c r="A33" i="16"/>
  <c r="C31" i="16"/>
  <c r="A31" i="16"/>
  <c r="C20" i="16"/>
  <c r="A20" i="16"/>
  <c r="C19" i="16"/>
  <c r="A19" i="16"/>
  <c r="C17" i="16"/>
  <c r="A17" i="16"/>
  <c r="A16" i="16"/>
  <c r="C15" i="16"/>
  <c r="A15" i="16"/>
  <c r="C12" i="16"/>
  <c r="A12" i="16"/>
  <c r="A10" i="16"/>
  <c r="C84" i="25"/>
  <c r="A84" i="25"/>
  <c r="C26" i="25"/>
  <c r="A26" i="25"/>
  <c r="C124" i="25"/>
  <c r="A124" i="25"/>
  <c r="C123" i="25"/>
  <c r="A123" i="25"/>
  <c r="C116" i="25"/>
  <c r="A116" i="25"/>
  <c r="A115" i="25"/>
  <c r="C109" i="25"/>
  <c r="A109" i="25"/>
  <c r="C107" i="25"/>
  <c r="A107" i="25"/>
  <c r="C100" i="25"/>
  <c r="A100" i="25"/>
  <c r="C99" i="25"/>
  <c r="A99" i="25"/>
  <c r="A92" i="25"/>
  <c r="C91" i="25"/>
  <c r="A91" i="25"/>
  <c r="C85" i="25"/>
  <c r="A85" i="25"/>
  <c r="C86" i="25"/>
  <c r="A86" i="25"/>
  <c r="C87" i="25"/>
  <c r="A87" i="25"/>
  <c r="A81" i="25"/>
  <c r="C79" i="25"/>
  <c r="A79" i="25"/>
  <c r="C56" i="25"/>
  <c r="A56" i="25"/>
  <c r="C55" i="25"/>
  <c r="A55" i="25"/>
  <c r="C70" i="25"/>
  <c r="A70" i="25"/>
  <c r="C78" i="25"/>
  <c r="A78" i="25"/>
  <c r="C42" i="25"/>
  <c r="A42" i="25"/>
  <c r="C76" i="25"/>
  <c r="A76" i="25"/>
  <c r="C68" i="25"/>
  <c r="A68" i="25"/>
  <c r="C77" i="25"/>
  <c r="A77" i="25"/>
  <c r="C63" i="25"/>
  <c r="A63" i="25"/>
  <c r="C64" i="25"/>
  <c r="A64" i="25"/>
  <c r="C74" i="25"/>
  <c r="A74" i="25"/>
  <c r="C61" i="25"/>
  <c r="A61" i="25"/>
  <c r="C60" i="25"/>
  <c r="A60" i="25"/>
  <c r="C73" i="25"/>
  <c r="A73" i="25"/>
  <c r="C65" i="25"/>
  <c r="A65" i="25"/>
  <c r="C72" i="25"/>
  <c r="A72" i="25"/>
  <c r="C69" i="25"/>
  <c r="A69" i="25"/>
  <c r="C75" i="25"/>
  <c r="A75" i="25"/>
  <c r="C71" i="25"/>
  <c r="A71" i="25"/>
  <c r="C66" i="25"/>
  <c r="A66" i="25"/>
  <c r="C67" i="25"/>
  <c r="A67" i="25"/>
  <c r="C62" i="25"/>
  <c r="A62" i="25"/>
  <c r="A33" i="25"/>
  <c r="C31" i="25"/>
  <c r="A31" i="25"/>
  <c r="C20" i="25"/>
  <c r="A20" i="25"/>
  <c r="C19" i="25"/>
  <c r="A19" i="25"/>
  <c r="C17" i="25"/>
  <c r="A17" i="25"/>
  <c r="A16" i="25"/>
  <c r="C15" i="25"/>
  <c r="A15" i="25"/>
  <c r="C12" i="25"/>
  <c r="A12" i="25"/>
  <c r="A10" i="25"/>
  <c r="C84" i="30"/>
  <c r="A84" i="30"/>
  <c r="C26" i="30"/>
  <c r="A26" i="30"/>
  <c r="C124" i="30"/>
  <c r="A124" i="30"/>
  <c r="C123" i="30"/>
  <c r="A123" i="30"/>
  <c r="C116" i="30"/>
  <c r="A116" i="30"/>
  <c r="A115" i="30"/>
  <c r="C109" i="30"/>
  <c r="A109" i="30"/>
  <c r="C107" i="30"/>
  <c r="A107" i="30"/>
  <c r="C100" i="30"/>
  <c r="A100" i="30"/>
  <c r="C99" i="30"/>
  <c r="A99" i="30"/>
  <c r="A92" i="30"/>
  <c r="C91" i="30"/>
  <c r="A91" i="30"/>
  <c r="C85" i="30"/>
  <c r="A85" i="30"/>
  <c r="C86" i="30"/>
  <c r="A86" i="30"/>
  <c r="C87" i="30"/>
  <c r="A87" i="30"/>
  <c r="A81" i="30"/>
  <c r="C79" i="30"/>
  <c r="A79" i="30"/>
  <c r="C56" i="30"/>
  <c r="A56" i="30"/>
  <c r="C55" i="30"/>
  <c r="A55" i="30"/>
  <c r="C70" i="30"/>
  <c r="A70" i="30"/>
  <c r="C78" i="30"/>
  <c r="A78" i="30"/>
  <c r="C42" i="30"/>
  <c r="A42" i="30"/>
  <c r="C76" i="30"/>
  <c r="A76" i="30"/>
  <c r="C68" i="30"/>
  <c r="A68" i="30"/>
  <c r="C77" i="30"/>
  <c r="A77" i="30"/>
  <c r="C63" i="30"/>
  <c r="A63" i="30"/>
  <c r="C64" i="30"/>
  <c r="A64" i="30"/>
  <c r="C74" i="30"/>
  <c r="A74" i="30"/>
  <c r="C61" i="30"/>
  <c r="A61" i="30"/>
  <c r="C60" i="30"/>
  <c r="A60" i="30"/>
  <c r="C73" i="30"/>
  <c r="A73" i="30"/>
  <c r="C65" i="30"/>
  <c r="A65" i="30"/>
  <c r="C72" i="30"/>
  <c r="A72" i="30"/>
  <c r="C69" i="30"/>
  <c r="A69" i="30"/>
  <c r="C75" i="30"/>
  <c r="A75" i="30"/>
  <c r="C71" i="30"/>
  <c r="A71" i="30"/>
  <c r="C66" i="30"/>
  <c r="A66" i="30"/>
  <c r="C67" i="30"/>
  <c r="A67" i="30"/>
  <c r="C62" i="30"/>
  <c r="A62" i="30"/>
  <c r="A33" i="30"/>
  <c r="C31" i="30"/>
  <c r="A31" i="30"/>
  <c r="C20" i="30"/>
  <c r="A20" i="30"/>
  <c r="C19" i="30"/>
  <c r="A19" i="30"/>
  <c r="C17" i="30"/>
  <c r="A17" i="30"/>
  <c r="A16" i="30"/>
  <c r="C15" i="30"/>
  <c r="A15" i="30"/>
  <c r="C12" i="30"/>
  <c r="A12" i="30"/>
  <c r="A10" i="30"/>
  <c r="C84" i="29"/>
  <c r="A84" i="29"/>
  <c r="C26" i="29"/>
  <c r="A26" i="29"/>
  <c r="C124" i="29"/>
  <c r="A124" i="29"/>
  <c r="C123" i="29"/>
  <c r="A123" i="29"/>
  <c r="C116" i="29"/>
  <c r="A116" i="29"/>
  <c r="A115" i="29"/>
  <c r="C109" i="29"/>
  <c r="A109" i="29"/>
  <c r="C107" i="29"/>
  <c r="A107" i="29"/>
  <c r="C100" i="29"/>
  <c r="A100" i="29"/>
  <c r="C99" i="29"/>
  <c r="A99" i="29"/>
  <c r="A92" i="29"/>
  <c r="C91" i="29"/>
  <c r="A91" i="29"/>
  <c r="C85" i="29"/>
  <c r="A85" i="29"/>
  <c r="C86" i="29"/>
  <c r="A86" i="29"/>
  <c r="C87" i="29"/>
  <c r="A87" i="29"/>
  <c r="A81" i="29"/>
  <c r="C79" i="29"/>
  <c r="A79" i="29"/>
  <c r="C56" i="29"/>
  <c r="A56" i="29"/>
  <c r="C55" i="29"/>
  <c r="A55" i="29"/>
  <c r="C70" i="29"/>
  <c r="A70" i="29"/>
  <c r="C78" i="29"/>
  <c r="A78" i="29"/>
  <c r="C42" i="29"/>
  <c r="A42" i="29"/>
  <c r="C76" i="29"/>
  <c r="A76" i="29"/>
  <c r="C68" i="29"/>
  <c r="A68" i="29"/>
  <c r="C77" i="29"/>
  <c r="A77" i="29"/>
  <c r="C63" i="29"/>
  <c r="A63" i="29"/>
  <c r="C64" i="29"/>
  <c r="A64" i="29"/>
  <c r="C74" i="29"/>
  <c r="A74" i="29"/>
  <c r="C61" i="29"/>
  <c r="A61" i="29"/>
  <c r="C60" i="29"/>
  <c r="A60" i="29"/>
  <c r="C73" i="29"/>
  <c r="A73" i="29"/>
  <c r="C65" i="29"/>
  <c r="A65" i="29"/>
  <c r="C72" i="29"/>
  <c r="A72" i="29"/>
  <c r="C69" i="29"/>
  <c r="A69" i="29"/>
  <c r="C75" i="29"/>
  <c r="A75" i="29"/>
  <c r="C71" i="29"/>
  <c r="A71" i="29"/>
  <c r="C66" i="29"/>
  <c r="A66" i="29"/>
  <c r="C67" i="29"/>
  <c r="A67" i="29"/>
  <c r="C62" i="29"/>
  <c r="A62" i="29"/>
  <c r="A33" i="29"/>
  <c r="C31" i="29"/>
  <c r="A31" i="29"/>
  <c r="C20" i="29"/>
  <c r="A20" i="29"/>
  <c r="C19" i="29"/>
  <c r="A19" i="29"/>
  <c r="C17" i="29"/>
  <c r="A17" i="29"/>
  <c r="A16" i="29"/>
  <c r="C15" i="29"/>
  <c r="A15" i="29"/>
  <c r="C12" i="29"/>
  <c r="A12" i="29"/>
  <c r="A10" i="29"/>
  <c r="C84" i="21"/>
  <c r="A84" i="21"/>
  <c r="C26" i="21"/>
  <c r="A26" i="21"/>
  <c r="C124" i="21"/>
  <c r="A124" i="21"/>
  <c r="C123" i="21"/>
  <c r="A123" i="21"/>
  <c r="C116" i="21"/>
  <c r="A116" i="21"/>
  <c r="A115" i="21"/>
  <c r="C109" i="21"/>
  <c r="A109" i="21"/>
  <c r="C107" i="21"/>
  <c r="A107" i="21"/>
  <c r="C100" i="21"/>
  <c r="A100" i="21"/>
  <c r="C99" i="21"/>
  <c r="A99" i="21"/>
  <c r="A92" i="21"/>
  <c r="C91" i="21"/>
  <c r="A91" i="21"/>
  <c r="C85" i="21"/>
  <c r="A85" i="21"/>
  <c r="C86" i="21"/>
  <c r="A86" i="21"/>
  <c r="C87" i="21"/>
  <c r="A87" i="21"/>
  <c r="A81" i="21"/>
  <c r="C79" i="21"/>
  <c r="A79" i="21"/>
  <c r="C56" i="21"/>
  <c r="A56" i="21"/>
  <c r="C55" i="21"/>
  <c r="A55" i="21"/>
  <c r="C70" i="21"/>
  <c r="A70" i="21"/>
  <c r="C78" i="21"/>
  <c r="A78" i="21"/>
  <c r="C42" i="21"/>
  <c r="A42" i="21"/>
  <c r="C76" i="21"/>
  <c r="A76" i="21"/>
  <c r="C68" i="21"/>
  <c r="A68" i="21"/>
  <c r="C77" i="21"/>
  <c r="A77" i="21"/>
  <c r="C63" i="21"/>
  <c r="A63" i="21"/>
  <c r="C64" i="21"/>
  <c r="A64" i="21"/>
  <c r="C74" i="21"/>
  <c r="A74" i="21"/>
  <c r="C61" i="21"/>
  <c r="A61" i="21"/>
  <c r="C60" i="21"/>
  <c r="A60" i="21"/>
  <c r="C73" i="21"/>
  <c r="A73" i="21"/>
  <c r="C65" i="21"/>
  <c r="A65" i="21"/>
  <c r="C72" i="21"/>
  <c r="A72" i="21"/>
  <c r="C69" i="21"/>
  <c r="A69" i="21"/>
  <c r="C75" i="21"/>
  <c r="A75" i="21"/>
  <c r="C71" i="21"/>
  <c r="A71" i="21"/>
  <c r="C66" i="21"/>
  <c r="A66" i="21"/>
  <c r="C67" i="21"/>
  <c r="A67" i="21"/>
  <c r="C62" i="21"/>
  <c r="A62" i="21"/>
  <c r="A33" i="21"/>
  <c r="C31" i="21"/>
  <c r="A31" i="21"/>
  <c r="C20" i="21"/>
  <c r="A20" i="21"/>
  <c r="C19" i="21"/>
  <c r="A19" i="21"/>
  <c r="C17" i="21"/>
  <c r="A17" i="21"/>
  <c r="A16" i="21"/>
  <c r="C15" i="21"/>
  <c r="A15" i="21"/>
  <c r="C12" i="21"/>
  <c r="A12" i="21"/>
  <c r="A10" i="21"/>
  <c r="C84" i="26"/>
  <c r="A84" i="26"/>
  <c r="C26" i="26"/>
  <c r="A26" i="26"/>
  <c r="C124" i="26"/>
  <c r="A124" i="26"/>
  <c r="C123" i="26"/>
  <c r="A123" i="26"/>
  <c r="C116" i="26"/>
  <c r="A116" i="26"/>
  <c r="A115" i="26"/>
  <c r="C109" i="26"/>
  <c r="A109" i="26"/>
  <c r="C107" i="26"/>
  <c r="A107" i="26"/>
  <c r="C100" i="26"/>
  <c r="A100" i="26"/>
  <c r="C99" i="26"/>
  <c r="A99" i="26"/>
  <c r="A92" i="26"/>
  <c r="C91" i="26"/>
  <c r="A91" i="26"/>
  <c r="C85" i="26"/>
  <c r="A85" i="26"/>
  <c r="C86" i="26"/>
  <c r="A86" i="26"/>
  <c r="C87" i="26"/>
  <c r="A87" i="26"/>
  <c r="A81" i="26"/>
  <c r="C79" i="26"/>
  <c r="A79" i="26"/>
  <c r="C56" i="26"/>
  <c r="A56" i="26"/>
  <c r="C55" i="26"/>
  <c r="A55" i="26"/>
  <c r="C70" i="26"/>
  <c r="A70" i="26"/>
  <c r="C78" i="26"/>
  <c r="A78" i="26"/>
  <c r="C42" i="26"/>
  <c r="A42" i="26"/>
  <c r="C76" i="26"/>
  <c r="A76" i="26"/>
  <c r="C68" i="26"/>
  <c r="A68" i="26"/>
  <c r="C77" i="26"/>
  <c r="A77" i="26"/>
  <c r="C63" i="26"/>
  <c r="A63" i="26"/>
  <c r="C64" i="26"/>
  <c r="A64" i="26"/>
  <c r="C74" i="26"/>
  <c r="A74" i="26"/>
  <c r="C61" i="26"/>
  <c r="A61" i="26"/>
  <c r="C60" i="26"/>
  <c r="A60" i="26"/>
  <c r="C73" i="26"/>
  <c r="A73" i="26"/>
  <c r="C65" i="26"/>
  <c r="A65" i="26"/>
  <c r="C72" i="26"/>
  <c r="A72" i="26"/>
  <c r="C69" i="26"/>
  <c r="A69" i="26"/>
  <c r="C75" i="26"/>
  <c r="A75" i="26"/>
  <c r="C71" i="26"/>
  <c r="A71" i="26"/>
  <c r="C66" i="26"/>
  <c r="A66" i="26"/>
  <c r="C67" i="26"/>
  <c r="A67" i="26"/>
  <c r="C62" i="26"/>
  <c r="A62" i="26"/>
  <c r="A33" i="26"/>
  <c r="C31" i="26"/>
  <c r="A31" i="26"/>
  <c r="C20" i="26"/>
  <c r="A20" i="26"/>
  <c r="C19" i="26"/>
  <c r="A19" i="26"/>
  <c r="C17" i="26"/>
  <c r="A17" i="26"/>
  <c r="A16" i="26"/>
  <c r="C15" i="26"/>
  <c r="A15" i="26"/>
  <c r="C12" i="26"/>
  <c r="A12" i="26"/>
  <c r="A10" i="26"/>
  <c r="C84" i="24"/>
  <c r="A84" i="24"/>
  <c r="C26" i="24"/>
  <c r="A26" i="24"/>
  <c r="C124" i="24"/>
  <c r="A124" i="24"/>
  <c r="C123" i="24"/>
  <c r="A123" i="24"/>
  <c r="C116" i="24"/>
  <c r="A116" i="24"/>
  <c r="A115" i="24"/>
  <c r="C109" i="24"/>
  <c r="A109" i="24"/>
  <c r="C107" i="24"/>
  <c r="A107" i="24"/>
  <c r="C100" i="24"/>
  <c r="A100" i="24"/>
  <c r="C99" i="24"/>
  <c r="A99" i="24"/>
  <c r="A92" i="24"/>
  <c r="C91" i="24"/>
  <c r="A91" i="24"/>
  <c r="C85" i="24"/>
  <c r="A85" i="24"/>
  <c r="C86" i="24"/>
  <c r="A86" i="24"/>
  <c r="C87" i="24"/>
  <c r="A87" i="24"/>
  <c r="A81" i="24"/>
  <c r="C79" i="24"/>
  <c r="A79" i="24"/>
  <c r="C56" i="24"/>
  <c r="A56" i="24"/>
  <c r="C55" i="24"/>
  <c r="A55" i="24"/>
  <c r="C70" i="24"/>
  <c r="A70" i="24"/>
  <c r="C78" i="24"/>
  <c r="A78" i="24"/>
  <c r="C42" i="24"/>
  <c r="A42" i="24"/>
  <c r="C76" i="24"/>
  <c r="A76" i="24"/>
  <c r="C68" i="24"/>
  <c r="A68" i="24"/>
  <c r="C77" i="24"/>
  <c r="A77" i="24"/>
  <c r="C63" i="24"/>
  <c r="A63" i="24"/>
  <c r="C64" i="24"/>
  <c r="A64" i="24"/>
  <c r="C74" i="24"/>
  <c r="A74" i="24"/>
  <c r="C61" i="24"/>
  <c r="A61" i="24"/>
  <c r="C60" i="24"/>
  <c r="A60" i="24"/>
  <c r="C73" i="24"/>
  <c r="A73" i="24"/>
  <c r="C65" i="24"/>
  <c r="A65" i="24"/>
  <c r="C72" i="24"/>
  <c r="A72" i="24"/>
  <c r="C69" i="24"/>
  <c r="A69" i="24"/>
  <c r="C75" i="24"/>
  <c r="A75" i="24"/>
  <c r="C71" i="24"/>
  <c r="A71" i="24"/>
  <c r="C66" i="24"/>
  <c r="A66" i="24"/>
  <c r="C67" i="24"/>
  <c r="A67" i="24"/>
  <c r="C62" i="24"/>
  <c r="A62" i="24"/>
  <c r="A33" i="24"/>
  <c r="C31" i="24"/>
  <c r="A31" i="24"/>
  <c r="C20" i="24"/>
  <c r="A20" i="24"/>
  <c r="C19" i="24"/>
  <c r="A19" i="24"/>
  <c r="C17" i="24"/>
  <c r="A17" i="24"/>
  <c r="A16" i="24"/>
  <c r="C15" i="24"/>
  <c r="A15" i="24"/>
  <c r="C12" i="24"/>
  <c r="A12" i="24"/>
  <c r="A10" i="24"/>
  <c r="C84" i="27"/>
  <c r="A84" i="27"/>
  <c r="C26" i="27"/>
  <c r="A26" i="27"/>
  <c r="C124" i="27"/>
  <c r="A124" i="27"/>
  <c r="C123" i="27"/>
  <c r="A123" i="27"/>
  <c r="C116" i="27"/>
  <c r="A116" i="27"/>
  <c r="A115" i="27"/>
  <c r="C109" i="27"/>
  <c r="A109" i="27"/>
  <c r="C107" i="27"/>
  <c r="A107" i="27"/>
  <c r="C100" i="27"/>
  <c r="A100" i="27"/>
  <c r="C99" i="27"/>
  <c r="A99" i="27"/>
  <c r="A92" i="27"/>
  <c r="C91" i="27"/>
  <c r="A91" i="27"/>
  <c r="C85" i="27"/>
  <c r="A85" i="27"/>
  <c r="C86" i="27"/>
  <c r="A86" i="27"/>
  <c r="C87" i="27"/>
  <c r="A87" i="27"/>
  <c r="A81" i="27"/>
  <c r="C79" i="27"/>
  <c r="A79" i="27"/>
  <c r="C56" i="27"/>
  <c r="A56" i="27"/>
  <c r="C55" i="27"/>
  <c r="A55" i="27"/>
  <c r="C70" i="27"/>
  <c r="A70" i="27"/>
  <c r="C78" i="27"/>
  <c r="A78" i="27"/>
  <c r="C42" i="27"/>
  <c r="A42" i="27"/>
  <c r="C76" i="27"/>
  <c r="A76" i="27"/>
  <c r="C68" i="27"/>
  <c r="A68" i="27"/>
  <c r="C77" i="27"/>
  <c r="A77" i="27"/>
  <c r="C63" i="27"/>
  <c r="A63" i="27"/>
  <c r="C64" i="27"/>
  <c r="A64" i="27"/>
  <c r="C74" i="27"/>
  <c r="A74" i="27"/>
  <c r="C61" i="27"/>
  <c r="A61" i="27"/>
  <c r="C60" i="27"/>
  <c r="A60" i="27"/>
  <c r="C73" i="27"/>
  <c r="A73" i="27"/>
  <c r="C65" i="27"/>
  <c r="A65" i="27"/>
  <c r="C72" i="27"/>
  <c r="A72" i="27"/>
  <c r="C69" i="27"/>
  <c r="A69" i="27"/>
  <c r="C75" i="27"/>
  <c r="A75" i="27"/>
  <c r="C71" i="27"/>
  <c r="A71" i="27"/>
  <c r="C66" i="27"/>
  <c r="A66" i="27"/>
  <c r="C67" i="27"/>
  <c r="A67" i="27"/>
  <c r="C62" i="27"/>
  <c r="A62" i="27"/>
  <c r="A33" i="27"/>
  <c r="C31" i="27"/>
  <c r="A31" i="27"/>
  <c r="C20" i="27"/>
  <c r="A20" i="27"/>
  <c r="C19" i="27"/>
  <c r="A19" i="27"/>
  <c r="C17" i="27"/>
  <c r="A17" i="27"/>
  <c r="A16" i="27"/>
  <c r="C15" i="27"/>
  <c r="A15" i="27"/>
  <c r="C12" i="27"/>
  <c r="A12" i="27"/>
  <c r="A10" i="27"/>
  <c r="C84" i="38"/>
  <c r="A84" i="38"/>
  <c r="C26" i="38"/>
  <c r="A26" i="38"/>
  <c r="C124" i="38"/>
  <c r="A124" i="38"/>
  <c r="C123" i="38"/>
  <c r="A123" i="38"/>
  <c r="C116" i="38"/>
  <c r="A116" i="38"/>
  <c r="A115" i="38"/>
  <c r="C109" i="38"/>
  <c r="A109" i="38"/>
  <c r="C107" i="38"/>
  <c r="A107" i="38"/>
  <c r="C100" i="38"/>
  <c r="A100" i="38"/>
  <c r="C99" i="38"/>
  <c r="A99" i="38"/>
  <c r="A92" i="38"/>
  <c r="C91" i="38"/>
  <c r="A91" i="38"/>
  <c r="C85" i="38"/>
  <c r="A85" i="38"/>
  <c r="C86" i="38"/>
  <c r="A86" i="38"/>
  <c r="C87" i="38"/>
  <c r="A87" i="38"/>
  <c r="A81" i="38"/>
  <c r="C79" i="38"/>
  <c r="A79" i="38"/>
  <c r="C56" i="38"/>
  <c r="A56" i="38"/>
  <c r="C55" i="38"/>
  <c r="A55" i="38"/>
  <c r="C70" i="38"/>
  <c r="A70" i="38"/>
  <c r="C78" i="38"/>
  <c r="A78" i="38"/>
  <c r="C42" i="38"/>
  <c r="A42" i="38"/>
  <c r="C76" i="38"/>
  <c r="A76" i="38"/>
  <c r="C68" i="38"/>
  <c r="A68" i="38"/>
  <c r="C77" i="38"/>
  <c r="A77" i="38"/>
  <c r="C63" i="38"/>
  <c r="A63" i="38"/>
  <c r="C64" i="38"/>
  <c r="A64" i="38"/>
  <c r="C74" i="38"/>
  <c r="A74" i="38"/>
  <c r="C61" i="38"/>
  <c r="A61" i="38"/>
  <c r="C60" i="38"/>
  <c r="A60" i="38"/>
  <c r="C73" i="38"/>
  <c r="A73" i="38"/>
  <c r="C65" i="38"/>
  <c r="A65" i="38"/>
  <c r="C72" i="38"/>
  <c r="A72" i="38"/>
  <c r="C69" i="38"/>
  <c r="A69" i="38"/>
  <c r="C75" i="38"/>
  <c r="A75" i="38"/>
  <c r="C71" i="38"/>
  <c r="A71" i="38"/>
  <c r="C66" i="38"/>
  <c r="A66" i="38"/>
  <c r="C67" i="38"/>
  <c r="A67" i="38"/>
  <c r="C62" i="38"/>
  <c r="A62" i="38"/>
  <c r="A33" i="38"/>
  <c r="C31" i="38"/>
  <c r="A31" i="38"/>
  <c r="C20" i="38"/>
  <c r="A20" i="38"/>
  <c r="C19" i="38"/>
  <c r="A19" i="38"/>
  <c r="C17" i="38"/>
  <c r="A17" i="38"/>
  <c r="A16" i="38"/>
  <c r="C15" i="38"/>
  <c r="A15" i="38"/>
  <c r="C12" i="38"/>
  <c r="A12" i="38"/>
  <c r="A10" i="38"/>
  <c r="C84" i="42"/>
  <c r="A84" i="42"/>
  <c r="C26" i="42"/>
  <c r="A26" i="42"/>
  <c r="C124" i="42"/>
  <c r="A124" i="42"/>
  <c r="C123" i="42"/>
  <c r="A123" i="42"/>
  <c r="C116" i="42"/>
  <c r="A116" i="42"/>
  <c r="A115" i="42"/>
  <c r="C109" i="42"/>
  <c r="A109" i="42"/>
  <c r="C107" i="42"/>
  <c r="A107" i="42"/>
  <c r="C100" i="42"/>
  <c r="A100" i="42"/>
  <c r="C99" i="42"/>
  <c r="A99" i="42"/>
  <c r="A92" i="42"/>
  <c r="C91" i="42"/>
  <c r="A91" i="42"/>
  <c r="C85" i="42"/>
  <c r="A85" i="42"/>
  <c r="C86" i="42"/>
  <c r="A86" i="42"/>
  <c r="C87" i="42"/>
  <c r="A87" i="42"/>
  <c r="A81" i="42"/>
  <c r="C79" i="42"/>
  <c r="A79" i="42"/>
  <c r="C56" i="42"/>
  <c r="A56" i="42"/>
  <c r="C55" i="42"/>
  <c r="A55" i="42"/>
  <c r="C70" i="42"/>
  <c r="A70" i="42"/>
  <c r="C78" i="42"/>
  <c r="A78" i="42"/>
  <c r="C42" i="42"/>
  <c r="A42" i="42"/>
  <c r="C76" i="42"/>
  <c r="A76" i="42"/>
  <c r="C68" i="42"/>
  <c r="A68" i="42"/>
  <c r="C77" i="42"/>
  <c r="A77" i="42"/>
  <c r="C63" i="42"/>
  <c r="A63" i="42"/>
  <c r="C65" i="42"/>
  <c r="A65" i="42"/>
  <c r="C74" i="42"/>
  <c r="A74" i="42"/>
  <c r="C61" i="42"/>
  <c r="A61" i="42"/>
  <c r="C60" i="42"/>
  <c r="A60" i="42"/>
  <c r="C73" i="42"/>
  <c r="A73" i="42"/>
  <c r="C64" i="42"/>
  <c r="A64" i="42"/>
  <c r="C72" i="42"/>
  <c r="A72" i="42"/>
  <c r="C69" i="42"/>
  <c r="A69" i="42"/>
  <c r="C75" i="42"/>
  <c r="A75" i="42"/>
  <c r="C71" i="42"/>
  <c r="A71" i="42"/>
  <c r="C66" i="42"/>
  <c r="A66" i="42"/>
  <c r="C67" i="42"/>
  <c r="A67" i="42"/>
  <c r="C62" i="42"/>
  <c r="A62" i="42"/>
  <c r="A33" i="42"/>
  <c r="C31" i="42"/>
  <c r="A31" i="42"/>
  <c r="C20" i="42"/>
  <c r="A20" i="42"/>
  <c r="C19" i="42"/>
  <c r="A19" i="42"/>
  <c r="C17" i="42"/>
  <c r="A17" i="42"/>
  <c r="A16" i="42"/>
  <c r="C15" i="42"/>
  <c r="A15" i="42"/>
  <c r="C12" i="42"/>
  <c r="A12" i="42"/>
  <c r="A10" i="42"/>
  <c r="D84" i="43"/>
  <c r="C84" i="43"/>
  <c r="A84" i="43"/>
  <c r="D26" i="43"/>
  <c r="C26" i="43"/>
  <c r="A26" i="43"/>
  <c r="D124" i="43"/>
  <c r="C124" i="43"/>
  <c r="A124" i="43"/>
  <c r="D123" i="43"/>
  <c r="C123" i="43"/>
  <c r="A123" i="43"/>
  <c r="D116" i="43"/>
  <c r="C116" i="43"/>
  <c r="A116" i="43"/>
  <c r="D115" i="43"/>
  <c r="A115" i="43"/>
  <c r="D109" i="43"/>
  <c r="C109" i="43"/>
  <c r="A109" i="43"/>
  <c r="D107" i="43"/>
  <c r="C107" i="43"/>
  <c r="A107" i="43"/>
  <c r="D100" i="43"/>
  <c r="C100" i="43"/>
  <c r="A100" i="43"/>
  <c r="D99" i="43"/>
  <c r="C99" i="43"/>
  <c r="A99" i="43"/>
  <c r="D92" i="43"/>
  <c r="A92" i="43"/>
  <c r="D91" i="43"/>
  <c r="C91" i="43"/>
  <c r="A91" i="43"/>
  <c r="D85" i="43"/>
  <c r="C85" i="43"/>
  <c r="A85" i="43"/>
  <c r="D86" i="43"/>
  <c r="C86" i="43"/>
  <c r="A86" i="43"/>
  <c r="D87" i="43"/>
  <c r="C87" i="43"/>
  <c r="A87" i="43"/>
  <c r="D81" i="43"/>
  <c r="A81" i="43"/>
  <c r="D79" i="43"/>
  <c r="C79" i="43"/>
  <c r="A79" i="43"/>
  <c r="D56" i="43"/>
  <c r="C56" i="43"/>
  <c r="A56" i="43"/>
  <c r="D55" i="43"/>
  <c r="C55" i="43"/>
  <c r="A55" i="43"/>
  <c r="D70" i="43"/>
  <c r="C70" i="43"/>
  <c r="A70" i="43"/>
  <c r="D78" i="43"/>
  <c r="C78" i="43"/>
  <c r="A78" i="43"/>
  <c r="D42" i="43"/>
  <c r="C42" i="43"/>
  <c r="A42" i="43"/>
  <c r="D76" i="43"/>
  <c r="C76" i="43"/>
  <c r="A76" i="43"/>
  <c r="D68" i="43"/>
  <c r="C68" i="43"/>
  <c r="A68" i="43"/>
  <c r="D77" i="43"/>
  <c r="C77" i="43"/>
  <c r="A77" i="43"/>
  <c r="D63" i="43"/>
  <c r="C63" i="43"/>
  <c r="A63" i="43"/>
  <c r="D65" i="43"/>
  <c r="C65" i="43"/>
  <c r="A65" i="43"/>
  <c r="D74" i="43"/>
  <c r="C74" i="43"/>
  <c r="A74" i="43"/>
  <c r="D61" i="43"/>
  <c r="C61" i="43"/>
  <c r="A61" i="43"/>
  <c r="D60" i="43"/>
  <c r="C60" i="43"/>
  <c r="A60" i="43"/>
  <c r="D73" i="43"/>
  <c r="C73" i="43"/>
  <c r="A73" i="43"/>
  <c r="D64" i="43"/>
  <c r="C64" i="43"/>
  <c r="A64" i="43"/>
  <c r="D72" i="43"/>
  <c r="C72" i="43"/>
  <c r="A72" i="43"/>
  <c r="D69" i="43"/>
  <c r="C69" i="43"/>
  <c r="A69" i="43"/>
  <c r="D75" i="43"/>
  <c r="C75" i="43"/>
  <c r="A75" i="43"/>
  <c r="D71" i="43"/>
  <c r="C71" i="43"/>
  <c r="A71" i="43"/>
  <c r="D66" i="43"/>
  <c r="C66" i="43"/>
  <c r="A66" i="43"/>
  <c r="D67" i="43"/>
  <c r="C67" i="43"/>
  <c r="A67" i="43"/>
  <c r="D62" i="43"/>
  <c r="C62" i="43"/>
  <c r="A62" i="43"/>
  <c r="D33" i="43"/>
  <c r="A33" i="43"/>
  <c r="D31" i="43"/>
  <c r="C31" i="43"/>
  <c r="A31" i="43"/>
  <c r="D20" i="43"/>
  <c r="C20" i="43"/>
  <c r="A20" i="43"/>
  <c r="D19" i="43"/>
  <c r="C19" i="43"/>
  <c r="A19" i="43"/>
  <c r="D17" i="43"/>
  <c r="C17" i="43"/>
  <c r="A17" i="43"/>
  <c r="D16" i="43"/>
  <c r="A16" i="43"/>
  <c r="D15" i="43"/>
  <c r="C15" i="43"/>
  <c r="A15" i="43"/>
  <c r="D12" i="43"/>
  <c r="C12" i="43"/>
  <c r="A12" i="43"/>
  <c r="D10" i="43"/>
  <c r="A10" i="43"/>
  <c r="D84" i="1"/>
  <c r="D84" i="35" s="1"/>
  <c r="D26" i="1"/>
  <c r="D26" i="40" s="1"/>
  <c r="D124" i="1"/>
  <c r="D124" i="27" s="1"/>
  <c r="D123" i="1"/>
  <c r="D116" i="1"/>
  <c r="D116" i="42" s="1"/>
  <c r="D115" i="1"/>
  <c r="D115" i="21" s="1"/>
  <c r="D109" i="1"/>
  <c r="D109" i="42" s="1"/>
  <c r="D107" i="1"/>
  <c r="D107" i="40" s="1"/>
  <c r="D100" i="1"/>
  <c r="D99" i="1"/>
  <c r="D99" i="21" s="1"/>
  <c r="D92" i="1"/>
  <c r="D92" i="6" s="1"/>
  <c r="D91" i="1"/>
  <c r="D91" i="36" s="1"/>
  <c r="D85" i="1"/>
  <c r="D86" i="1"/>
  <c r="D86" i="5" s="1"/>
  <c r="D87" i="1"/>
  <c r="D87" i="5" s="1"/>
  <c r="D81" i="1"/>
  <c r="D81" i="27" s="1"/>
  <c r="D79" i="1"/>
  <c r="D79" i="36" s="1"/>
  <c r="D56" i="1"/>
  <c r="D55" i="1"/>
  <c r="D55" i="26" s="1"/>
  <c r="D70" i="1"/>
  <c r="D78" i="1"/>
  <c r="D42" i="1"/>
  <c r="D42" i="26" s="1"/>
  <c r="D76" i="1"/>
  <c r="D76" i="31" s="1"/>
  <c r="D68" i="1"/>
  <c r="D77" i="1"/>
  <c r="D77" i="17" s="1"/>
  <c r="D63" i="1"/>
  <c r="D63" i="27" s="1"/>
  <c r="D64" i="1"/>
  <c r="D64" i="5" s="1"/>
  <c r="D74" i="1"/>
  <c r="D74" i="26" s="1"/>
  <c r="D61" i="1"/>
  <c r="D61" i="29" s="1"/>
  <c r="D60" i="1"/>
  <c r="D73" i="1"/>
  <c r="D73" i="35" s="1"/>
  <c r="D65" i="1"/>
  <c r="D64" i="31" s="1"/>
  <c r="D72" i="1"/>
  <c r="D72" i="38" s="1"/>
  <c r="D69" i="1"/>
  <c r="D75" i="1"/>
  <c r="D75" i="31" s="1"/>
  <c r="D71" i="1"/>
  <c r="D71" i="6" s="1"/>
  <c r="D66" i="1"/>
  <c r="D66" i="21" s="1"/>
  <c r="D67" i="1"/>
  <c r="D67" i="31" s="1"/>
  <c r="D62" i="1"/>
  <c r="D62" i="17" s="1"/>
  <c r="D33" i="1"/>
  <c r="D31" i="1"/>
  <c r="D20" i="1"/>
  <c r="D20" i="6" s="1"/>
  <c r="D19" i="1"/>
  <c r="D19" i="21" s="1"/>
  <c r="D17" i="1"/>
  <c r="D17" i="47" s="1"/>
  <c r="D16" i="1"/>
  <c r="D16" i="32" s="1"/>
  <c r="D15" i="1"/>
  <c r="D15" i="26" s="1"/>
  <c r="D12" i="1"/>
  <c r="D10" i="1"/>
  <c r="D10" i="5" s="1"/>
  <c r="AB2" i="17"/>
  <c r="V2" i="17"/>
  <c r="G109" i="24"/>
  <c r="J109" i="43" s="1"/>
  <c r="G109" i="29"/>
  <c r="G109" i="43" s="1"/>
  <c r="G109" i="25"/>
  <c r="E109" i="43" s="1"/>
  <c r="AQ109" i="18"/>
  <c r="AS109" i="18" s="1"/>
  <c r="AT109" i="18" s="1"/>
  <c r="AF109" i="18"/>
  <c r="AD109" i="18"/>
  <c r="AC109" i="18"/>
  <c r="AB109" i="18"/>
  <c r="Y109" i="18"/>
  <c r="V109" i="18"/>
  <c r="S109" i="18"/>
  <c r="M109" i="18"/>
  <c r="F109" i="18"/>
  <c r="L109" i="17"/>
  <c r="M109" i="17" s="1"/>
  <c r="H109" i="17"/>
  <c r="AJ109" i="1"/>
  <c r="N109" i="1"/>
  <c r="X109" i="16"/>
  <c r="T109" i="34" s="1"/>
  <c r="O109" i="16"/>
  <c r="G109" i="16"/>
  <c r="E109" i="25"/>
  <c r="F109" i="25" s="1"/>
  <c r="E109" i="42" s="1"/>
  <c r="AA109" i="34" s="1"/>
  <c r="G109" i="30"/>
  <c r="F109" i="43" s="1"/>
  <c r="E109" i="30"/>
  <c r="F109" i="30" s="1"/>
  <c r="E109" i="29"/>
  <c r="F109" i="29" s="1"/>
  <c r="G109" i="42" s="1"/>
  <c r="AC109" i="34" s="1"/>
  <c r="G109" i="21"/>
  <c r="H109" i="43" s="1"/>
  <c r="G109" i="26"/>
  <c r="I109" i="43" s="1"/>
  <c r="E109" i="26"/>
  <c r="F109" i="26" s="1"/>
  <c r="I109" i="42" s="1"/>
  <c r="AE109" i="34" s="1"/>
  <c r="E109" i="24"/>
  <c r="F109" i="24" s="1"/>
  <c r="J109" i="42" s="1"/>
  <c r="AF109" i="34" s="1"/>
  <c r="G109" i="27"/>
  <c r="K109" i="43" s="1"/>
  <c r="E109" i="27"/>
  <c r="F109" i="27" s="1"/>
  <c r="G109" i="38"/>
  <c r="L109" i="43" s="1"/>
  <c r="E109" i="38"/>
  <c r="F109" i="38" s="1"/>
  <c r="L109" i="42" s="1"/>
  <c r="AH109" i="34" s="1"/>
  <c r="AQ109" i="34"/>
  <c r="AP109" i="34"/>
  <c r="AO109" i="34"/>
  <c r="AN109" i="34"/>
  <c r="AM109" i="34"/>
  <c r="AL109" i="34"/>
  <c r="AK109" i="34"/>
  <c r="AJ109" i="34"/>
  <c r="AI109" i="34"/>
  <c r="R109" i="34"/>
  <c r="O109" i="34"/>
  <c r="N109" i="34"/>
  <c r="M109" i="34"/>
  <c r="L109" i="34"/>
  <c r="J109" i="34"/>
  <c r="I109" i="34"/>
  <c r="AJ37" i="1"/>
  <c r="AJ36" i="1"/>
  <c r="AJ35" i="1"/>
  <c r="AJ34" i="1"/>
  <c r="AF37" i="1"/>
  <c r="AF36" i="1"/>
  <c r="AF35" i="1"/>
  <c r="AF34" i="1"/>
  <c r="AL124" i="34"/>
  <c r="AL123" i="34"/>
  <c r="AL116" i="34"/>
  <c r="AL107" i="34"/>
  <c r="AL100" i="34"/>
  <c r="AL99" i="34"/>
  <c r="AL91" i="34"/>
  <c r="AL85" i="34"/>
  <c r="AL84" i="34"/>
  <c r="AL86" i="34"/>
  <c r="AL87" i="34"/>
  <c r="AL79" i="34"/>
  <c r="AL56" i="34"/>
  <c r="AL55" i="34"/>
  <c r="AL70" i="34"/>
  <c r="AL78" i="34"/>
  <c r="AL42" i="34"/>
  <c r="AL76" i="34"/>
  <c r="AL68" i="34"/>
  <c r="AL77" i="34"/>
  <c r="AL63" i="34"/>
  <c r="AL65" i="34"/>
  <c r="AL74" i="34"/>
  <c r="AL61" i="34"/>
  <c r="AL60" i="34"/>
  <c r="AL73" i="34"/>
  <c r="AL64" i="34"/>
  <c r="AL72" i="34"/>
  <c r="AL69" i="34"/>
  <c r="AL75" i="34"/>
  <c r="AL71" i="34"/>
  <c r="AL66" i="34"/>
  <c r="AL67" i="34"/>
  <c r="AL62" i="34"/>
  <c r="Y37" i="18"/>
  <c r="Y36" i="18"/>
  <c r="Y35" i="18"/>
  <c r="Y34" i="18"/>
  <c r="V37" i="18"/>
  <c r="V36" i="18"/>
  <c r="V35" i="18"/>
  <c r="V34" i="18"/>
  <c r="S37" i="18"/>
  <c r="S36" i="18"/>
  <c r="S35" i="18"/>
  <c r="S34" i="18"/>
  <c r="M37" i="18"/>
  <c r="M35" i="18"/>
  <c r="M34" i="18"/>
  <c r="I34" i="18"/>
  <c r="AQ56" i="18"/>
  <c r="AV56" i="18" s="1"/>
  <c r="AW56" i="18" s="1"/>
  <c r="AQ62" i="18"/>
  <c r="AQ124" i="18"/>
  <c r="AQ123" i="18"/>
  <c r="AS123" i="18" s="1"/>
  <c r="AT123" i="18" s="1"/>
  <c r="AQ116" i="18"/>
  <c r="AV116" i="18" s="1"/>
  <c r="AW116" i="18" s="1"/>
  <c r="AQ107" i="18"/>
  <c r="AS107" i="18" s="1"/>
  <c r="AT107" i="18" s="1"/>
  <c r="AQ100" i="18"/>
  <c r="AS100" i="18" s="1"/>
  <c r="AT100" i="18" s="1"/>
  <c r="AQ99" i="18"/>
  <c r="AS99" i="18" s="1"/>
  <c r="AT99" i="18" s="1"/>
  <c r="AQ91" i="18"/>
  <c r="AV91" i="18" s="1"/>
  <c r="AW91" i="18" s="1"/>
  <c r="AQ85" i="18"/>
  <c r="AQ84" i="18"/>
  <c r="AQ86" i="18"/>
  <c r="AS86" i="18" s="1"/>
  <c r="AT86" i="18" s="1"/>
  <c r="AQ87" i="18"/>
  <c r="AQ79" i="18"/>
  <c r="AS79" i="18" s="1"/>
  <c r="AT79" i="18" s="1"/>
  <c r="AQ55" i="18"/>
  <c r="AV55" i="18" s="1"/>
  <c r="AW55" i="18" s="1"/>
  <c r="AQ70" i="18"/>
  <c r="AV70" i="18" s="1"/>
  <c r="AW70" i="18" s="1"/>
  <c r="AQ78" i="18"/>
  <c r="AV78" i="18" s="1"/>
  <c r="AW78" i="18" s="1"/>
  <c r="AQ42" i="18"/>
  <c r="AV42" i="18" s="1"/>
  <c r="AW42" i="18" s="1"/>
  <c r="AQ76" i="18"/>
  <c r="AV76" i="18" s="1"/>
  <c r="AW76" i="18" s="1"/>
  <c r="AQ68" i="18"/>
  <c r="AV68" i="18" s="1"/>
  <c r="AW68" i="18" s="1"/>
  <c r="AQ77" i="18"/>
  <c r="AQ63" i="18"/>
  <c r="AQ65" i="18"/>
  <c r="AS65" i="18" s="1"/>
  <c r="AT65" i="18" s="1"/>
  <c r="AQ74" i="18"/>
  <c r="AS74" i="18" s="1"/>
  <c r="AT74" i="18" s="1"/>
  <c r="AQ61" i="18"/>
  <c r="AS61" i="18" s="1"/>
  <c r="AT61" i="18" s="1"/>
  <c r="AQ60" i="18"/>
  <c r="AV60" i="18" s="1"/>
  <c r="AW60" i="18" s="1"/>
  <c r="AQ73" i="18"/>
  <c r="AS73" i="18" s="1"/>
  <c r="AT73" i="18" s="1"/>
  <c r="AQ64" i="18"/>
  <c r="AV64" i="18" s="1"/>
  <c r="AW64" i="18" s="1"/>
  <c r="AQ72" i="18"/>
  <c r="AS72" i="18" s="1"/>
  <c r="AT72" i="18" s="1"/>
  <c r="AQ69" i="18"/>
  <c r="AQ75" i="18"/>
  <c r="AS75" i="18" s="1"/>
  <c r="AT75" i="18" s="1"/>
  <c r="AQ71" i="18"/>
  <c r="AS71" i="18" s="1"/>
  <c r="AT71" i="18" s="1"/>
  <c r="AQ66" i="18"/>
  <c r="AQ67" i="18"/>
  <c r="AS67" i="18" s="1"/>
  <c r="AT67" i="18" s="1"/>
  <c r="AQ37" i="18"/>
  <c r="AV37" i="18" s="1"/>
  <c r="AW37" i="18" s="1"/>
  <c r="AQ36" i="18"/>
  <c r="AQ35" i="18"/>
  <c r="AQ34" i="18"/>
  <c r="AQ31" i="18"/>
  <c r="AS31" i="18" s="1"/>
  <c r="AT31" i="18" s="1"/>
  <c r="AQ20" i="18"/>
  <c r="AQ19" i="18"/>
  <c r="AV19" i="18" s="1"/>
  <c r="AW19" i="18" s="1"/>
  <c r="AQ17" i="18"/>
  <c r="AS17" i="18" s="1"/>
  <c r="AT17" i="18" s="1"/>
  <c r="AQ15" i="18"/>
  <c r="AQ12" i="18"/>
  <c r="AV12" i="18" s="1"/>
  <c r="AW12" i="18" s="1"/>
  <c r="AF26" i="1"/>
  <c r="AF123" i="1"/>
  <c r="AF124" i="1"/>
  <c r="AF91" i="1"/>
  <c r="AF85" i="1"/>
  <c r="AF84" i="1"/>
  <c r="AF86" i="1"/>
  <c r="AF87" i="1"/>
  <c r="AF56" i="1"/>
  <c r="AF55" i="1"/>
  <c r="AF19" i="1"/>
  <c r="AF17" i="1"/>
  <c r="AF15" i="1"/>
  <c r="AJ85" i="1"/>
  <c r="AF123" i="18"/>
  <c r="AD123" i="18"/>
  <c r="AC123" i="18"/>
  <c r="AB123" i="18"/>
  <c r="Y123" i="18"/>
  <c r="V123" i="18"/>
  <c r="S123" i="18"/>
  <c r="M123" i="18"/>
  <c r="F123" i="18"/>
  <c r="L123" i="17"/>
  <c r="M123" i="17" s="1"/>
  <c r="H123" i="17"/>
  <c r="AJ123" i="1"/>
  <c r="N123" i="1"/>
  <c r="X123" i="16"/>
  <c r="T123" i="34" s="1"/>
  <c r="H123" i="16"/>
  <c r="O123" i="16" s="1"/>
  <c r="G123" i="16"/>
  <c r="G123" i="25"/>
  <c r="E123" i="43" s="1"/>
  <c r="E123" i="25"/>
  <c r="F123" i="25" s="1"/>
  <c r="E123" i="42" s="1"/>
  <c r="AA123" i="34" s="1"/>
  <c r="G123" i="30"/>
  <c r="F123" i="43" s="1"/>
  <c r="E123" i="30"/>
  <c r="F123" i="30" s="1"/>
  <c r="F123" i="42" s="1"/>
  <c r="AB123" i="34" s="1"/>
  <c r="G123" i="29"/>
  <c r="G123" i="43" s="1"/>
  <c r="E123" i="29"/>
  <c r="F123" i="29" s="1"/>
  <c r="G123" i="42" s="1"/>
  <c r="AC123" i="34" s="1"/>
  <c r="G123" i="21"/>
  <c r="H123" i="43" s="1"/>
  <c r="G123" i="26"/>
  <c r="I123" i="43" s="1"/>
  <c r="E123" i="26"/>
  <c r="F123" i="26" s="1"/>
  <c r="I123" i="42" s="1"/>
  <c r="AE123" i="34" s="1"/>
  <c r="G123" i="24"/>
  <c r="J123" i="43" s="1"/>
  <c r="E123" i="24"/>
  <c r="F123" i="24" s="1"/>
  <c r="J123" i="42" s="1"/>
  <c r="AF123" i="34" s="1"/>
  <c r="G123" i="27"/>
  <c r="K123" i="43" s="1"/>
  <c r="E123" i="27"/>
  <c r="F123" i="27" s="1"/>
  <c r="K123" i="42" s="1"/>
  <c r="AG123" i="34" s="1"/>
  <c r="G123" i="38"/>
  <c r="L123" i="43" s="1"/>
  <c r="E123" i="38"/>
  <c r="F123" i="38" s="1"/>
  <c r="L123" i="42" s="1"/>
  <c r="AH123" i="34" s="1"/>
  <c r="AQ123" i="34"/>
  <c r="AP123" i="34"/>
  <c r="AO123" i="34"/>
  <c r="AN123" i="34"/>
  <c r="AM123" i="34"/>
  <c r="AK123" i="34"/>
  <c r="AJ123" i="34"/>
  <c r="AI123" i="34"/>
  <c r="R123" i="34"/>
  <c r="O123" i="34"/>
  <c r="N123" i="34"/>
  <c r="M123" i="34"/>
  <c r="L123" i="34"/>
  <c r="J123" i="34"/>
  <c r="I123" i="34"/>
  <c r="AJ26" i="1"/>
  <c r="AJ17" i="1"/>
  <c r="AJ19" i="1"/>
  <c r="AJ20" i="1"/>
  <c r="AJ31" i="1"/>
  <c r="AF86" i="18"/>
  <c r="AD86" i="18"/>
  <c r="AC86" i="18"/>
  <c r="AB86" i="18"/>
  <c r="Y86" i="18"/>
  <c r="S86" i="18"/>
  <c r="V86" i="18"/>
  <c r="M86" i="18"/>
  <c r="F86" i="18"/>
  <c r="L86" i="17"/>
  <c r="M86" i="17" s="1"/>
  <c r="H86" i="17"/>
  <c r="AJ86" i="1"/>
  <c r="X86" i="16"/>
  <c r="H86" i="16"/>
  <c r="O86" i="16" s="1"/>
  <c r="S86" i="34" s="1"/>
  <c r="G86" i="16"/>
  <c r="G86" i="25"/>
  <c r="E86" i="43" s="1"/>
  <c r="E86" i="25"/>
  <c r="F86" i="25" s="1"/>
  <c r="E86" i="42" s="1"/>
  <c r="AA86" i="34" s="1"/>
  <c r="G86" i="30"/>
  <c r="F86" i="43" s="1"/>
  <c r="E86" i="30"/>
  <c r="F86" i="30" s="1"/>
  <c r="F86" i="42" s="1"/>
  <c r="AB86" i="34" s="1"/>
  <c r="G86" i="29"/>
  <c r="G86" i="43" s="1"/>
  <c r="E86" i="29"/>
  <c r="F86" i="29" s="1"/>
  <c r="G86" i="42" s="1"/>
  <c r="AC86" i="34" s="1"/>
  <c r="G86" i="21"/>
  <c r="H86" i="43" s="1"/>
  <c r="G86" i="26"/>
  <c r="I86" i="43" s="1"/>
  <c r="E86" i="26"/>
  <c r="F86" i="26" s="1"/>
  <c r="I86" i="42" s="1"/>
  <c r="AE86" i="34" s="1"/>
  <c r="G86" i="24"/>
  <c r="J86" i="43" s="1"/>
  <c r="E86" i="24"/>
  <c r="F86" i="24" s="1"/>
  <c r="J86" i="42" s="1"/>
  <c r="AF86" i="34" s="1"/>
  <c r="G86" i="27"/>
  <c r="K86" i="43" s="1"/>
  <c r="E86" i="27"/>
  <c r="F86" i="27" s="1"/>
  <c r="K86" i="42" s="1"/>
  <c r="AG86" i="34" s="1"/>
  <c r="G86" i="38"/>
  <c r="L86" i="43" s="1"/>
  <c r="E86" i="38"/>
  <c r="F86" i="38" s="1"/>
  <c r="L86" i="42" s="1"/>
  <c r="AH86" i="34" s="1"/>
  <c r="AQ86" i="34"/>
  <c r="AP86" i="34"/>
  <c r="AO86" i="34"/>
  <c r="AN86" i="34"/>
  <c r="AM86" i="34"/>
  <c r="AK86" i="34"/>
  <c r="AJ86" i="34"/>
  <c r="AI86" i="34"/>
  <c r="R86" i="34"/>
  <c r="O86" i="34"/>
  <c r="N86" i="34"/>
  <c r="M86" i="34"/>
  <c r="L86" i="34"/>
  <c r="J86" i="34"/>
  <c r="I86" i="34"/>
  <c r="AF85" i="18"/>
  <c r="AD85" i="18"/>
  <c r="AC85" i="18"/>
  <c r="AB85" i="18"/>
  <c r="Y85" i="18"/>
  <c r="V85" i="18"/>
  <c r="S85" i="18"/>
  <c r="M85" i="18"/>
  <c r="F85" i="18"/>
  <c r="AF26" i="18"/>
  <c r="AD26" i="18"/>
  <c r="AC26" i="18"/>
  <c r="AB26" i="18"/>
  <c r="Y26" i="18"/>
  <c r="V26" i="18"/>
  <c r="S26" i="18"/>
  <c r="M26" i="18"/>
  <c r="I26" i="18"/>
  <c r="E26" i="36" s="1"/>
  <c r="F26" i="18"/>
  <c r="AF19" i="18"/>
  <c r="AD19" i="18"/>
  <c r="AC19" i="18"/>
  <c r="AB19" i="18"/>
  <c r="Y19" i="18"/>
  <c r="V19" i="18"/>
  <c r="S19" i="18"/>
  <c r="M19" i="18"/>
  <c r="I19" i="18"/>
  <c r="E19" i="36" s="1"/>
  <c r="F19" i="18"/>
  <c r="AF17" i="18"/>
  <c r="AD17" i="18"/>
  <c r="AC17" i="18"/>
  <c r="AB17" i="18"/>
  <c r="Y17" i="18"/>
  <c r="S17" i="18"/>
  <c r="V17" i="18"/>
  <c r="M17" i="18"/>
  <c r="I17" i="18"/>
  <c r="E17" i="36" s="1"/>
  <c r="F17" i="18"/>
  <c r="U26" i="35"/>
  <c r="J26" i="35"/>
  <c r="L85" i="17"/>
  <c r="M85" i="17" s="1"/>
  <c r="H85" i="17"/>
  <c r="L26" i="17"/>
  <c r="M26" i="17" s="1"/>
  <c r="O26" i="17" s="1"/>
  <c r="AM26" i="17" s="1"/>
  <c r="AN26" i="17" s="1"/>
  <c r="Q26" i="32" s="1"/>
  <c r="L19" i="17"/>
  <c r="M19" i="17" s="1"/>
  <c r="H19" i="17"/>
  <c r="L17" i="17"/>
  <c r="M17" i="17" s="1"/>
  <c r="H17" i="17"/>
  <c r="G26" i="18"/>
  <c r="G19" i="18"/>
  <c r="G17" i="18"/>
  <c r="N85" i="1"/>
  <c r="N26" i="1"/>
  <c r="J26" i="18"/>
  <c r="N19" i="1"/>
  <c r="N17" i="1"/>
  <c r="N26" i="18"/>
  <c r="W26" i="18"/>
  <c r="Z26" i="18"/>
  <c r="X85" i="16"/>
  <c r="Y85" i="16" s="1"/>
  <c r="H85" i="16"/>
  <c r="O85" i="16" s="1"/>
  <c r="G85" i="16"/>
  <c r="X26" i="16"/>
  <c r="Y26" i="16" s="1"/>
  <c r="H26" i="16"/>
  <c r="O26" i="16" s="1"/>
  <c r="P26" i="16" s="1"/>
  <c r="G26" i="16"/>
  <c r="X19" i="16"/>
  <c r="H19" i="16"/>
  <c r="O19" i="16" s="1"/>
  <c r="P19" i="16" s="1"/>
  <c r="G19" i="16"/>
  <c r="X17" i="16"/>
  <c r="H17" i="16"/>
  <c r="G17" i="16"/>
  <c r="G85" i="25"/>
  <c r="E85" i="43" s="1"/>
  <c r="E85" i="25"/>
  <c r="F85" i="25" s="1"/>
  <c r="E85" i="42" s="1"/>
  <c r="AA85" i="34" s="1"/>
  <c r="G26" i="25"/>
  <c r="E26" i="43" s="1"/>
  <c r="E26" i="25"/>
  <c r="F26" i="25" s="1"/>
  <c r="E26" i="42" s="1"/>
  <c r="AA26" i="34" s="1"/>
  <c r="G19" i="25"/>
  <c r="E19" i="43" s="1"/>
  <c r="E19" i="25"/>
  <c r="F19" i="25" s="1"/>
  <c r="E19" i="42" s="1"/>
  <c r="AA19" i="34" s="1"/>
  <c r="G17" i="25"/>
  <c r="E17" i="43" s="1"/>
  <c r="E17" i="25"/>
  <c r="F17" i="25" s="1"/>
  <c r="E17" i="42" s="1"/>
  <c r="AA17" i="34" s="1"/>
  <c r="G85" i="30"/>
  <c r="F85" i="43" s="1"/>
  <c r="E85" i="30"/>
  <c r="F85" i="30" s="1"/>
  <c r="F85" i="42" s="1"/>
  <c r="AB85" i="34" s="1"/>
  <c r="G26" i="30"/>
  <c r="F26" i="43" s="1"/>
  <c r="E26" i="30"/>
  <c r="F26" i="30" s="1"/>
  <c r="G19" i="30"/>
  <c r="F19" i="43" s="1"/>
  <c r="E19" i="30"/>
  <c r="F19" i="30" s="1"/>
  <c r="F19" i="42" s="1"/>
  <c r="AB19" i="34" s="1"/>
  <c r="G17" i="30"/>
  <c r="F17" i="43" s="1"/>
  <c r="E17" i="30"/>
  <c r="F17" i="30" s="1"/>
  <c r="F17" i="42" s="1"/>
  <c r="AB17" i="34" s="1"/>
  <c r="G85" i="29"/>
  <c r="G85" i="43" s="1"/>
  <c r="E85" i="29"/>
  <c r="F85" i="29" s="1"/>
  <c r="G85" i="42" s="1"/>
  <c r="AC85" i="34" s="1"/>
  <c r="G26" i="29"/>
  <c r="G26" i="43" s="1"/>
  <c r="E26" i="29"/>
  <c r="F26" i="29" s="1"/>
  <c r="G19" i="29"/>
  <c r="G19" i="43" s="1"/>
  <c r="E19" i="29"/>
  <c r="F19" i="29" s="1"/>
  <c r="G19" i="42" s="1"/>
  <c r="AC19" i="34" s="1"/>
  <c r="G17" i="29"/>
  <c r="G17" i="43" s="1"/>
  <c r="E17" i="29"/>
  <c r="F17" i="29" s="1"/>
  <c r="G17" i="42" s="1"/>
  <c r="AC17" i="34" s="1"/>
  <c r="G85" i="21"/>
  <c r="H85" i="43" s="1"/>
  <c r="G26" i="21"/>
  <c r="H26" i="43" s="1"/>
  <c r="G19" i="21"/>
  <c r="H19" i="43" s="1"/>
  <c r="G17" i="21"/>
  <c r="H17" i="43" s="1"/>
  <c r="G85" i="26"/>
  <c r="I85" i="43" s="1"/>
  <c r="E85" i="26"/>
  <c r="F85" i="26" s="1"/>
  <c r="I85" i="42" s="1"/>
  <c r="AE85" i="34" s="1"/>
  <c r="G26" i="26"/>
  <c r="I26" i="43" s="1"/>
  <c r="E26" i="26"/>
  <c r="F26" i="26" s="1"/>
  <c r="G19" i="26"/>
  <c r="I19" i="43" s="1"/>
  <c r="E19" i="26"/>
  <c r="F19" i="26" s="1"/>
  <c r="I19" i="42" s="1"/>
  <c r="AE19" i="34" s="1"/>
  <c r="G17" i="26"/>
  <c r="I17" i="43" s="1"/>
  <c r="E17" i="26"/>
  <c r="F17" i="26" s="1"/>
  <c r="I17" i="42" s="1"/>
  <c r="AE17" i="34" s="1"/>
  <c r="G85" i="24"/>
  <c r="J85" i="43" s="1"/>
  <c r="E85" i="24"/>
  <c r="F85" i="24" s="1"/>
  <c r="J85" i="42" s="1"/>
  <c r="AF85" i="34" s="1"/>
  <c r="G26" i="24"/>
  <c r="J26" i="43" s="1"/>
  <c r="E26" i="24"/>
  <c r="F26" i="24" s="1"/>
  <c r="J26" i="42" s="1"/>
  <c r="AF26" i="34" s="1"/>
  <c r="G19" i="24"/>
  <c r="J19" i="43" s="1"/>
  <c r="E19" i="24"/>
  <c r="F19" i="24" s="1"/>
  <c r="J19" i="42" s="1"/>
  <c r="AF19" i="34" s="1"/>
  <c r="G17" i="24"/>
  <c r="J17" i="43" s="1"/>
  <c r="E17" i="24"/>
  <c r="F17" i="24" s="1"/>
  <c r="J17" i="42" s="1"/>
  <c r="AF17" i="34" s="1"/>
  <c r="G85" i="27"/>
  <c r="K85" i="43" s="1"/>
  <c r="E85" i="27"/>
  <c r="F85" i="27" s="1"/>
  <c r="K85" i="42" s="1"/>
  <c r="AG85" i="34" s="1"/>
  <c r="G26" i="27"/>
  <c r="K26" i="43" s="1"/>
  <c r="E26" i="27"/>
  <c r="F26" i="27" s="1"/>
  <c r="K26" i="42" s="1"/>
  <c r="AG26" i="34" s="1"/>
  <c r="G19" i="27"/>
  <c r="K19" i="43" s="1"/>
  <c r="E19" i="27"/>
  <c r="F19" i="27" s="1"/>
  <c r="K19" i="42" s="1"/>
  <c r="AG19" i="34" s="1"/>
  <c r="G17" i="27"/>
  <c r="K17" i="43" s="1"/>
  <c r="E17" i="27"/>
  <c r="F17" i="27" s="1"/>
  <c r="K17" i="42" s="1"/>
  <c r="AG17" i="34" s="1"/>
  <c r="G85" i="38"/>
  <c r="L85" i="43" s="1"/>
  <c r="E85" i="38"/>
  <c r="F85" i="38" s="1"/>
  <c r="L85" i="42" s="1"/>
  <c r="AH85" i="34" s="1"/>
  <c r="G26" i="38"/>
  <c r="L26" i="43" s="1"/>
  <c r="E26" i="38"/>
  <c r="F26" i="38" s="1"/>
  <c r="L26" i="42" s="1"/>
  <c r="AH26" i="34" s="1"/>
  <c r="G19" i="38"/>
  <c r="L19" i="43" s="1"/>
  <c r="E19" i="38"/>
  <c r="F19" i="38" s="1"/>
  <c r="L19" i="42" s="1"/>
  <c r="AH19" i="34" s="1"/>
  <c r="G17" i="38"/>
  <c r="L17" i="43" s="1"/>
  <c r="E17" i="38"/>
  <c r="F17" i="38" s="1"/>
  <c r="L17" i="42" s="1"/>
  <c r="AH17" i="34" s="1"/>
  <c r="AQ85" i="34"/>
  <c r="AP85" i="34"/>
  <c r="AO85" i="34"/>
  <c r="AN85" i="34"/>
  <c r="AM85" i="34"/>
  <c r="AK85" i="34"/>
  <c r="AJ85" i="34"/>
  <c r="AI85" i="34"/>
  <c r="R85" i="34"/>
  <c r="O85" i="34"/>
  <c r="N85" i="34"/>
  <c r="M85" i="34"/>
  <c r="L85" i="34"/>
  <c r="J85" i="34"/>
  <c r="I85" i="34"/>
  <c r="AQ26" i="34"/>
  <c r="AP26" i="34"/>
  <c r="AO26" i="34"/>
  <c r="AN26" i="34"/>
  <c r="AM26" i="34"/>
  <c r="AL26" i="34"/>
  <c r="AK26" i="34"/>
  <c r="AJ26" i="34"/>
  <c r="AI26" i="34"/>
  <c r="R26" i="34"/>
  <c r="O26" i="34"/>
  <c r="N26" i="34"/>
  <c r="M26" i="34"/>
  <c r="L26" i="34"/>
  <c r="J26" i="34"/>
  <c r="I26" i="34"/>
  <c r="AQ19" i="34"/>
  <c r="AP19" i="34"/>
  <c r="AO19" i="34"/>
  <c r="AN19" i="34"/>
  <c r="AM19" i="34"/>
  <c r="AL19" i="34"/>
  <c r="AK19" i="34"/>
  <c r="AJ19" i="34"/>
  <c r="AI19" i="34"/>
  <c r="R19" i="34"/>
  <c r="O19" i="34"/>
  <c r="N19" i="34"/>
  <c r="M19" i="34"/>
  <c r="L19" i="34"/>
  <c r="J19" i="34"/>
  <c r="I19" i="34"/>
  <c r="AQ17" i="34"/>
  <c r="AP17" i="34"/>
  <c r="AO17" i="34"/>
  <c r="AN17" i="34"/>
  <c r="AM17" i="34"/>
  <c r="AL17" i="34"/>
  <c r="AK17" i="34"/>
  <c r="AJ17" i="34"/>
  <c r="AI17" i="34"/>
  <c r="R17" i="34"/>
  <c r="O17" i="34"/>
  <c r="N17" i="34"/>
  <c r="M17" i="34"/>
  <c r="L17" i="34"/>
  <c r="J17" i="34"/>
  <c r="I17" i="34"/>
  <c r="AF107" i="18"/>
  <c r="AD107" i="18"/>
  <c r="AC107" i="18"/>
  <c r="AB107" i="18"/>
  <c r="Y107" i="18"/>
  <c r="V107" i="18"/>
  <c r="S107" i="18"/>
  <c r="M107" i="18"/>
  <c r="F107" i="18"/>
  <c r="L107" i="17"/>
  <c r="M107" i="17" s="1"/>
  <c r="H107" i="17"/>
  <c r="G107" i="18"/>
  <c r="AJ107" i="1"/>
  <c r="N107" i="1"/>
  <c r="X107" i="16"/>
  <c r="Y107" i="16" s="1"/>
  <c r="G107" i="16"/>
  <c r="G107" i="25"/>
  <c r="E107" i="43" s="1"/>
  <c r="E107" i="25"/>
  <c r="F107" i="25" s="1"/>
  <c r="E107" i="42" s="1"/>
  <c r="AA107" i="34" s="1"/>
  <c r="G107" i="30"/>
  <c r="F107" i="43" s="1"/>
  <c r="E107" i="30"/>
  <c r="F107" i="30" s="1"/>
  <c r="F107" i="42" s="1"/>
  <c r="AB107" i="34" s="1"/>
  <c r="G107" i="29"/>
  <c r="G107" i="43" s="1"/>
  <c r="E107" i="29"/>
  <c r="F107" i="29" s="1"/>
  <c r="G107" i="42" s="1"/>
  <c r="AC107" i="34" s="1"/>
  <c r="G107" i="21"/>
  <c r="H107" i="43" s="1"/>
  <c r="G107" i="26"/>
  <c r="I107" i="43" s="1"/>
  <c r="E107" i="26"/>
  <c r="F107" i="26" s="1"/>
  <c r="I107" i="42" s="1"/>
  <c r="AE107" i="34" s="1"/>
  <c r="G107" i="24"/>
  <c r="J107" i="43" s="1"/>
  <c r="E107" i="24"/>
  <c r="F107" i="24" s="1"/>
  <c r="J107" i="42" s="1"/>
  <c r="AF107" i="34" s="1"/>
  <c r="G107" i="27"/>
  <c r="K107" i="43" s="1"/>
  <c r="E107" i="27"/>
  <c r="F107" i="27" s="1"/>
  <c r="K107" i="42" s="1"/>
  <c r="AG107" i="34" s="1"/>
  <c r="G107" i="38"/>
  <c r="L107" i="43" s="1"/>
  <c r="E107" i="38"/>
  <c r="F107" i="38" s="1"/>
  <c r="L107" i="42" s="1"/>
  <c r="AH107" i="34" s="1"/>
  <c r="AQ107" i="34"/>
  <c r="AP107" i="34"/>
  <c r="AO107" i="34"/>
  <c r="AN107" i="34"/>
  <c r="AM107" i="34"/>
  <c r="AK107" i="34"/>
  <c r="AJ107" i="34"/>
  <c r="AI107" i="34"/>
  <c r="R107" i="34"/>
  <c r="O107" i="34"/>
  <c r="N107" i="34"/>
  <c r="M107" i="34"/>
  <c r="L107" i="34"/>
  <c r="J107" i="34"/>
  <c r="I107" i="34"/>
  <c r="AF124" i="18"/>
  <c r="AD124" i="18"/>
  <c r="AC124" i="18"/>
  <c r="AB124" i="18"/>
  <c r="Y124" i="18"/>
  <c r="S124" i="18"/>
  <c r="V124" i="18"/>
  <c r="M124" i="18"/>
  <c r="F124" i="18"/>
  <c r="L124" i="17"/>
  <c r="M124" i="17" s="1"/>
  <c r="BF124" i="17" s="1"/>
  <c r="H124" i="17"/>
  <c r="AJ124" i="1"/>
  <c r="N124" i="1"/>
  <c r="X124" i="16"/>
  <c r="H124" i="16"/>
  <c r="O124" i="16" s="1"/>
  <c r="P124" i="16" s="1"/>
  <c r="G124" i="16"/>
  <c r="G124" i="25"/>
  <c r="E124" i="43" s="1"/>
  <c r="E124" i="25"/>
  <c r="F124" i="25" s="1"/>
  <c r="E124" i="42" s="1"/>
  <c r="AA124" i="34" s="1"/>
  <c r="G124" i="30"/>
  <c r="F124" i="43" s="1"/>
  <c r="E124" i="30"/>
  <c r="F124" i="30" s="1"/>
  <c r="F124" i="42" s="1"/>
  <c r="AB124" i="34" s="1"/>
  <c r="G124" i="29"/>
  <c r="G124" i="43" s="1"/>
  <c r="E124" i="29"/>
  <c r="F124" i="29" s="1"/>
  <c r="G124" i="42" s="1"/>
  <c r="AC124" i="34" s="1"/>
  <c r="G124" i="21"/>
  <c r="H124" i="43" s="1"/>
  <c r="G124" i="26"/>
  <c r="I124" i="43" s="1"/>
  <c r="E124" i="26"/>
  <c r="F124" i="26" s="1"/>
  <c r="I124" i="42" s="1"/>
  <c r="AE124" i="34" s="1"/>
  <c r="G124" i="24"/>
  <c r="J124" i="43" s="1"/>
  <c r="E124" i="24"/>
  <c r="F124" i="24" s="1"/>
  <c r="J124" i="42" s="1"/>
  <c r="AF124" i="34" s="1"/>
  <c r="G124" i="27"/>
  <c r="K124" i="43" s="1"/>
  <c r="E124" i="27"/>
  <c r="F124" i="27" s="1"/>
  <c r="K124" i="42" s="1"/>
  <c r="AG124" i="34" s="1"/>
  <c r="G124" i="38"/>
  <c r="L124" i="43" s="1"/>
  <c r="E124" i="38"/>
  <c r="F124" i="38" s="1"/>
  <c r="L124" i="42" s="1"/>
  <c r="AH124" i="34" s="1"/>
  <c r="AQ124" i="34"/>
  <c r="AP124" i="34"/>
  <c r="AO124" i="34"/>
  <c r="AN124" i="34"/>
  <c r="AM124" i="34"/>
  <c r="AK124" i="34"/>
  <c r="AJ124" i="34"/>
  <c r="AI124" i="34"/>
  <c r="R124" i="34"/>
  <c r="O124" i="34"/>
  <c r="N124" i="34"/>
  <c r="M124" i="34"/>
  <c r="L124" i="34"/>
  <c r="J124" i="34"/>
  <c r="I124" i="34"/>
  <c r="AF100" i="18"/>
  <c r="AD100" i="18"/>
  <c r="AC100" i="18"/>
  <c r="AB100" i="18"/>
  <c r="Y100" i="18"/>
  <c r="V100" i="18"/>
  <c r="S100" i="18"/>
  <c r="M100" i="18"/>
  <c r="F100" i="18"/>
  <c r="L100" i="17"/>
  <c r="M100" i="17" s="1"/>
  <c r="H100" i="17"/>
  <c r="AJ100" i="1"/>
  <c r="N100" i="1"/>
  <c r="X100" i="16"/>
  <c r="H100" i="16"/>
  <c r="O100" i="16" s="1"/>
  <c r="G100" i="25"/>
  <c r="E100" i="43" s="1"/>
  <c r="E100" i="25"/>
  <c r="F100" i="25" s="1"/>
  <c r="E100" i="42" s="1"/>
  <c r="AA100" i="34" s="1"/>
  <c r="G100" i="30"/>
  <c r="F100" i="43" s="1"/>
  <c r="E100" i="30"/>
  <c r="F100" i="30" s="1"/>
  <c r="F100" i="42" s="1"/>
  <c r="AB100" i="34" s="1"/>
  <c r="G100" i="29"/>
  <c r="G100" i="43" s="1"/>
  <c r="E100" i="29"/>
  <c r="F100" i="29" s="1"/>
  <c r="G100" i="42" s="1"/>
  <c r="AC100" i="34" s="1"/>
  <c r="G100" i="21"/>
  <c r="H100" i="43" s="1"/>
  <c r="G100" i="26"/>
  <c r="I100" i="43" s="1"/>
  <c r="E100" i="26"/>
  <c r="F100" i="26" s="1"/>
  <c r="I100" i="42" s="1"/>
  <c r="AE100" i="34" s="1"/>
  <c r="G100" i="24"/>
  <c r="J100" i="43" s="1"/>
  <c r="E100" i="24"/>
  <c r="F100" i="24" s="1"/>
  <c r="J100" i="42" s="1"/>
  <c r="AF100" i="34" s="1"/>
  <c r="G100" i="27"/>
  <c r="K100" i="43" s="1"/>
  <c r="E100" i="27"/>
  <c r="F100" i="27" s="1"/>
  <c r="K100" i="42" s="1"/>
  <c r="AG100" i="34" s="1"/>
  <c r="G100" i="38"/>
  <c r="L100" i="43" s="1"/>
  <c r="E100" i="38"/>
  <c r="F100" i="38" s="1"/>
  <c r="L100" i="42" s="1"/>
  <c r="AH100" i="34" s="1"/>
  <c r="AQ100" i="34"/>
  <c r="AP100" i="34"/>
  <c r="AO100" i="34"/>
  <c r="AN100" i="34"/>
  <c r="AM100" i="34"/>
  <c r="AK100" i="34"/>
  <c r="AJ100" i="34"/>
  <c r="AI100" i="34"/>
  <c r="R100" i="34"/>
  <c r="O100" i="34"/>
  <c r="N100" i="34"/>
  <c r="M100" i="34"/>
  <c r="L100" i="34"/>
  <c r="J100" i="34"/>
  <c r="I100" i="34"/>
  <c r="AF99" i="18"/>
  <c r="AD99" i="18"/>
  <c r="AC99" i="18"/>
  <c r="AB99" i="18"/>
  <c r="Y99" i="18"/>
  <c r="V99" i="18"/>
  <c r="S99" i="18"/>
  <c r="M99" i="18"/>
  <c r="F99" i="18"/>
  <c r="L99" i="17"/>
  <c r="M99" i="17" s="1"/>
  <c r="H99" i="17"/>
  <c r="AJ99" i="1"/>
  <c r="N99" i="1"/>
  <c r="X99" i="16"/>
  <c r="T99" i="34" s="1"/>
  <c r="H99" i="16"/>
  <c r="O99" i="16" s="1"/>
  <c r="G99" i="25"/>
  <c r="E99" i="43" s="1"/>
  <c r="E99" i="25"/>
  <c r="F99" i="25" s="1"/>
  <c r="E99" i="42" s="1"/>
  <c r="AA99" i="34" s="1"/>
  <c r="G99" i="30"/>
  <c r="F99" i="43" s="1"/>
  <c r="E99" i="30"/>
  <c r="F99" i="30" s="1"/>
  <c r="F99" i="42" s="1"/>
  <c r="AB99" i="34" s="1"/>
  <c r="G99" i="29"/>
  <c r="G99" i="43" s="1"/>
  <c r="E99" i="29"/>
  <c r="F99" i="29" s="1"/>
  <c r="G99" i="42" s="1"/>
  <c r="AC99" i="34" s="1"/>
  <c r="G99" i="21"/>
  <c r="H99" i="43" s="1"/>
  <c r="G99" i="26"/>
  <c r="I99" i="43" s="1"/>
  <c r="E99" i="26"/>
  <c r="F99" i="26" s="1"/>
  <c r="I99" i="42" s="1"/>
  <c r="AE99" i="34" s="1"/>
  <c r="G99" i="24"/>
  <c r="J99" i="43" s="1"/>
  <c r="E99" i="24"/>
  <c r="F99" i="24" s="1"/>
  <c r="J99" i="42" s="1"/>
  <c r="AF99" i="34" s="1"/>
  <c r="G99" i="27"/>
  <c r="K99" i="43" s="1"/>
  <c r="E99" i="27"/>
  <c r="F99" i="27" s="1"/>
  <c r="K99" i="42" s="1"/>
  <c r="AG99" i="34" s="1"/>
  <c r="G99" i="38"/>
  <c r="L99" i="43" s="1"/>
  <c r="E99" i="38"/>
  <c r="F99" i="38" s="1"/>
  <c r="L99" i="42" s="1"/>
  <c r="AH99" i="34" s="1"/>
  <c r="AQ99" i="34"/>
  <c r="AP99" i="34"/>
  <c r="AO99" i="34"/>
  <c r="AN99" i="34"/>
  <c r="AM99" i="34"/>
  <c r="AK99" i="34"/>
  <c r="AJ99" i="34"/>
  <c r="AI99" i="34"/>
  <c r="R99" i="34"/>
  <c r="O99" i="34"/>
  <c r="N99" i="34"/>
  <c r="M99" i="34"/>
  <c r="L99" i="34"/>
  <c r="J99" i="34"/>
  <c r="I99" i="34"/>
  <c r="AF79" i="18"/>
  <c r="AD79" i="18"/>
  <c r="AC79" i="18"/>
  <c r="AB79" i="18"/>
  <c r="M79" i="18"/>
  <c r="Y79" i="18"/>
  <c r="V79" i="18"/>
  <c r="S79" i="18"/>
  <c r="F79" i="18"/>
  <c r="AF75" i="18"/>
  <c r="AD75" i="18"/>
  <c r="AC75" i="18"/>
  <c r="AB75" i="18"/>
  <c r="F75" i="18"/>
  <c r="AF68" i="18"/>
  <c r="AD68" i="18"/>
  <c r="AC68" i="18"/>
  <c r="AB68" i="18"/>
  <c r="F68" i="18"/>
  <c r="AF61" i="18"/>
  <c r="AD61" i="18"/>
  <c r="AC61" i="18"/>
  <c r="AB61" i="18"/>
  <c r="M61" i="18"/>
  <c r="F61" i="18"/>
  <c r="AF77" i="18"/>
  <c r="AD77" i="18"/>
  <c r="AC77" i="18"/>
  <c r="AB77" i="18"/>
  <c r="F77" i="18"/>
  <c r="AF62" i="18"/>
  <c r="AD62" i="18"/>
  <c r="AC62" i="18"/>
  <c r="AB62" i="18"/>
  <c r="M62" i="18"/>
  <c r="F62" i="18"/>
  <c r="AF65" i="18"/>
  <c r="AD65" i="18"/>
  <c r="AC65" i="18"/>
  <c r="AB65" i="18"/>
  <c r="F65" i="18"/>
  <c r="AF66" i="18"/>
  <c r="AD66" i="18"/>
  <c r="AC66" i="18"/>
  <c r="AB66" i="18"/>
  <c r="F66" i="18"/>
  <c r="AF64" i="18"/>
  <c r="AD64" i="18"/>
  <c r="AC64" i="18"/>
  <c r="AB64" i="18"/>
  <c r="F64" i="18"/>
  <c r="AF67" i="18"/>
  <c r="AD67" i="18"/>
  <c r="AC67" i="18"/>
  <c r="AB67" i="18"/>
  <c r="F67" i="18"/>
  <c r="AF63" i="18"/>
  <c r="AD63" i="18"/>
  <c r="AC63" i="18"/>
  <c r="AB63" i="18"/>
  <c r="M63" i="18"/>
  <c r="F63" i="18"/>
  <c r="AF71" i="18"/>
  <c r="AD71" i="18"/>
  <c r="AC71" i="18"/>
  <c r="AB71" i="18"/>
  <c r="F71" i="18"/>
  <c r="AF73" i="18"/>
  <c r="AD73" i="18"/>
  <c r="AC73" i="18"/>
  <c r="AB73" i="18"/>
  <c r="F73" i="18"/>
  <c r="AF69" i="18"/>
  <c r="AD69" i="18"/>
  <c r="AC69" i="18"/>
  <c r="AB69" i="18"/>
  <c r="F69" i="18"/>
  <c r="AF74" i="18"/>
  <c r="AD74" i="18"/>
  <c r="AC74" i="18"/>
  <c r="AB74" i="18"/>
  <c r="F74" i="18"/>
  <c r="AF76" i="18"/>
  <c r="AD76" i="18"/>
  <c r="AC76" i="18"/>
  <c r="AB76" i="18"/>
  <c r="F76" i="18"/>
  <c r="AF70" i="18"/>
  <c r="AD70" i="18"/>
  <c r="AC70" i="18"/>
  <c r="AB70" i="18"/>
  <c r="F70" i="18"/>
  <c r="AF60" i="18"/>
  <c r="AD60" i="18"/>
  <c r="AC60" i="18"/>
  <c r="AB60" i="18"/>
  <c r="Y60" i="18"/>
  <c r="V60" i="18"/>
  <c r="S60" i="18"/>
  <c r="M60" i="18"/>
  <c r="F60" i="18"/>
  <c r="L79" i="17"/>
  <c r="M79" i="17" s="1"/>
  <c r="BF79" i="17" s="1"/>
  <c r="H79" i="17"/>
  <c r="L75" i="17"/>
  <c r="M75" i="17" s="1"/>
  <c r="H75" i="17"/>
  <c r="L68" i="17"/>
  <c r="M68" i="17" s="1"/>
  <c r="H68" i="17"/>
  <c r="L61" i="17"/>
  <c r="M61" i="17" s="1"/>
  <c r="H61" i="17"/>
  <c r="L77" i="17"/>
  <c r="M77" i="17" s="1"/>
  <c r="H77" i="17"/>
  <c r="L62" i="17"/>
  <c r="M62" i="17" s="1"/>
  <c r="H62" i="17"/>
  <c r="L65" i="17"/>
  <c r="M65" i="17" s="1"/>
  <c r="H65" i="17"/>
  <c r="L66" i="17"/>
  <c r="M66" i="17" s="1"/>
  <c r="H66" i="17"/>
  <c r="L64" i="17"/>
  <c r="M64" i="17" s="1"/>
  <c r="BF64" i="17" s="1"/>
  <c r="H64" i="17"/>
  <c r="L67" i="17"/>
  <c r="M67" i="17" s="1"/>
  <c r="H67" i="17"/>
  <c r="L63" i="17"/>
  <c r="M63" i="17" s="1"/>
  <c r="H63" i="17"/>
  <c r="L71" i="17"/>
  <c r="M71" i="17" s="1"/>
  <c r="H71" i="17"/>
  <c r="L73" i="17"/>
  <c r="M73" i="17" s="1"/>
  <c r="H73" i="17"/>
  <c r="L69" i="17"/>
  <c r="M69" i="17" s="1"/>
  <c r="O69" i="17" s="1"/>
  <c r="AM69" i="17" s="1"/>
  <c r="AN69" i="17" s="1"/>
  <c r="H69" i="17"/>
  <c r="L74" i="17"/>
  <c r="M74" i="17" s="1"/>
  <c r="BF74" i="17" s="1"/>
  <c r="H74" i="17"/>
  <c r="L76" i="17"/>
  <c r="M76" i="17" s="1"/>
  <c r="H76" i="17"/>
  <c r="L70" i="17"/>
  <c r="M70" i="17" s="1"/>
  <c r="H70" i="17"/>
  <c r="L60" i="17"/>
  <c r="M60" i="17" s="1"/>
  <c r="O60" i="17" s="1"/>
  <c r="AM60" i="17" s="1"/>
  <c r="AN60" i="17" s="1"/>
  <c r="H60" i="17"/>
  <c r="X79" i="16"/>
  <c r="H79" i="16"/>
  <c r="O79" i="16" s="1"/>
  <c r="X75" i="16"/>
  <c r="Y75" i="16" s="1"/>
  <c r="H75" i="16"/>
  <c r="O75" i="16" s="1"/>
  <c r="P75" i="16" s="1"/>
  <c r="X68" i="16"/>
  <c r="Y68" i="16" s="1"/>
  <c r="H68" i="16"/>
  <c r="O68" i="16" s="1"/>
  <c r="X61" i="16"/>
  <c r="T61" i="34" s="1"/>
  <c r="H61" i="16"/>
  <c r="O61" i="16" s="1"/>
  <c r="P61" i="16" s="1"/>
  <c r="X77" i="16"/>
  <c r="H77" i="16"/>
  <c r="X62" i="16"/>
  <c r="H62" i="16"/>
  <c r="O62" i="16" s="1"/>
  <c r="S62" i="34" s="1"/>
  <c r="X64" i="16"/>
  <c r="T65" i="34" s="1"/>
  <c r="H64" i="16"/>
  <c r="O64" i="16" s="1"/>
  <c r="X66" i="16"/>
  <c r="H66" i="16"/>
  <c r="X65" i="16"/>
  <c r="Y65" i="16" s="1"/>
  <c r="H65" i="16"/>
  <c r="X67" i="16"/>
  <c r="Y67" i="16" s="1"/>
  <c r="H67" i="16"/>
  <c r="O67" i="16" s="1"/>
  <c r="X63" i="16"/>
  <c r="Y63" i="16" s="1"/>
  <c r="H63" i="16"/>
  <c r="O63" i="16" s="1"/>
  <c r="X71" i="16"/>
  <c r="T71" i="34" s="1"/>
  <c r="H71" i="16"/>
  <c r="O71" i="16" s="1"/>
  <c r="P71" i="16" s="1"/>
  <c r="X73" i="16"/>
  <c r="T73" i="34" s="1"/>
  <c r="H73" i="16"/>
  <c r="X69" i="16"/>
  <c r="T69" i="34" s="1"/>
  <c r="H69" i="16"/>
  <c r="O69" i="16" s="1"/>
  <c r="S69" i="34" s="1"/>
  <c r="X74" i="16"/>
  <c r="T74" i="34" s="1"/>
  <c r="H74" i="16"/>
  <c r="O74" i="16" s="1"/>
  <c r="X76" i="16"/>
  <c r="T76" i="34" s="1"/>
  <c r="H76" i="16"/>
  <c r="X70" i="16"/>
  <c r="T70" i="34" s="1"/>
  <c r="H70" i="16"/>
  <c r="X60" i="16"/>
  <c r="H60" i="16"/>
  <c r="O60" i="16" s="1"/>
  <c r="S60" i="34" s="1"/>
  <c r="G79" i="25"/>
  <c r="E80" i="43" s="1"/>
  <c r="E79" i="25"/>
  <c r="F79" i="25" s="1"/>
  <c r="G75" i="25"/>
  <c r="E75" i="43" s="1"/>
  <c r="E75" i="25"/>
  <c r="F75" i="25" s="1"/>
  <c r="E75" i="42" s="1"/>
  <c r="AA75" i="34" s="1"/>
  <c r="G68" i="25"/>
  <c r="E68" i="43" s="1"/>
  <c r="E68" i="25"/>
  <c r="F68" i="25" s="1"/>
  <c r="E68" i="42" s="1"/>
  <c r="AA68" i="34" s="1"/>
  <c r="G61" i="25"/>
  <c r="E61" i="43" s="1"/>
  <c r="E61" i="25"/>
  <c r="F61" i="25" s="1"/>
  <c r="E61" i="42" s="1"/>
  <c r="AA61" i="34" s="1"/>
  <c r="G77" i="25"/>
  <c r="E77" i="43" s="1"/>
  <c r="E77" i="25"/>
  <c r="F77" i="25" s="1"/>
  <c r="E77" i="42" s="1"/>
  <c r="AA77" i="34" s="1"/>
  <c r="G62" i="25"/>
  <c r="E62" i="43" s="1"/>
  <c r="E62" i="25"/>
  <c r="F62" i="25" s="1"/>
  <c r="E62" i="42" s="1"/>
  <c r="AA62" i="34" s="1"/>
  <c r="G64" i="25"/>
  <c r="E65" i="43" s="1"/>
  <c r="E64" i="25"/>
  <c r="F64" i="25" s="1"/>
  <c r="E64" i="42" s="1"/>
  <c r="G66" i="25"/>
  <c r="E66" i="43" s="1"/>
  <c r="E66" i="25"/>
  <c r="F66" i="25" s="1"/>
  <c r="E66" i="42" s="1"/>
  <c r="AA66" i="34" s="1"/>
  <c r="G65" i="25"/>
  <c r="E64" i="43" s="1"/>
  <c r="E65" i="25"/>
  <c r="F65" i="25" s="1"/>
  <c r="E65" i="42" s="1"/>
  <c r="AA65" i="34" s="1"/>
  <c r="G67" i="25"/>
  <c r="E67" i="43" s="1"/>
  <c r="E67" i="25"/>
  <c r="F67" i="25" s="1"/>
  <c r="E67" i="42" s="1"/>
  <c r="AA67" i="34" s="1"/>
  <c r="G63" i="25"/>
  <c r="E63" i="43" s="1"/>
  <c r="E63" i="25"/>
  <c r="F63" i="25" s="1"/>
  <c r="E63" i="42" s="1"/>
  <c r="AA63" i="34" s="1"/>
  <c r="G71" i="25"/>
  <c r="E71" i="43" s="1"/>
  <c r="E71" i="25"/>
  <c r="F71" i="25" s="1"/>
  <c r="E71" i="42" s="1"/>
  <c r="AA71" i="34" s="1"/>
  <c r="G73" i="25"/>
  <c r="E73" i="43" s="1"/>
  <c r="E73" i="25"/>
  <c r="F73" i="25" s="1"/>
  <c r="E73" i="42" s="1"/>
  <c r="AA73" i="34" s="1"/>
  <c r="G69" i="25"/>
  <c r="E69" i="43" s="1"/>
  <c r="E69" i="25"/>
  <c r="F69" i="25" s="1"/>
  <c r="E69" i="42" s="1"/>
  <c r="AA69" i="34" s="1"/>
  <c r="G74" i="25"/>
  <c r="E74" i="43" s="1"/>
  <c r="E74" i="25"/>
  <c r="F74" i="25" s="1"/>
  <c r="E74" i="42" s="1"/>
  <c r="AA74" i="34" s="1"/>
  <c r="G76" i="25"/>
  <c r="E76" i="43" s="1"/>
  <c r="E76" i="25"/>
  <c r="F76" i="25" s="1"/>
  <c r="E76" i="42" s="1"/>
  <c r="AA76" i="34" s="1"/>
  <c r="G70" i="25"/>
  <c r="E70" i="43" s="1"/>
  <c r="E70" i="25"/>
  <c r="F70" i="25" s="1"/>
  <c r="E70" i="42" s="1"/>
  <c r="AA70" i="34" s="1"/>
  <c r="G60" i="25"/>
  <c r="E60" i="43" s="1"/>
  <c r="E60" i="25"/>
  <c r="F60" i="25" s="1"/>
  <c r="G79" i="30"/>
  <c r="F80" i="43" s="1"/>
  <c r="E79" i="30"/>
  <c r="F79" i="30" s="1"/>
  <c r="G75" i="30"/>
  <c r="F75" i="43" s="1"/>
  <c r="E75" i="30"/>
  <c r="F75" i="30" s="1"/>
  <c r="F75" i="42" s="1"/>
  <c r="AB75" i="34" s="1"/>
  <c r="G68" i="30"/>
  <c r="F68" i="43" s="1"/>
  <c r="E68" i="30"/>
  <c r="F68" i="30" s="1"/>
  <c r="F68" i="42" s="1"/>
  <c r="AB68" i="34" s="1"/>
  <c r="G61" i="30"/>
  <c r="F61" i="43" s="1"/>
  <c r="E61" i="30"/>
  <c r="F61" i="30" s="1"/>
  <c r="F61" i="42" s="1"/>
  <c r="AB61" i="34" s="1"/>
  <c r="G77" i="30"/>
  <c r="F77" i="43" s="1"/>
  <c r="E77" i="30"/>
  <c r="F77" i="30" s="1"/>
  <c r="F77" i="42" s="1"/>
  <c r="AB77" i="34" s="1"/>
  <c r="G62" i="30"/>
  <c r="F62" i="43" s="1"/>
  <c r="E62" i="30"/>
  <c r="F62" i="30" s="1"/>
  <c r="F62" i="42" s="1"/>
  <c r="AB62" i="34" s="1"/>
  <c r="G64" i="30"/>
  <c r="F65" i="43" s="1"/>
  <c r="E64" i="30"/>
  <c r="F64" i="30" s="1"/>
  <c r="G66" i="30"/>
  <c r="F66" i="43" s="1"/>
  <c r="E66" i="30"/>
  <c r="F66" i="30" s="1"/>
  <c r="F66" i="42" s="1"/>
  <c r="AB66" i="34" s="1"/>
  <c r="G65" i="30"/>
  <c r="F64" i="43" s="1"/>
  <c r="E65" i="30"/>
  <c r="F65" i="30" s="1"/>
  <c r="F65" i="42" s="1"/>
  <c r="G67" i="30"/>
  <c r="F67" i="43" s="1"/>
  <c r="E67" i="30"/>
  <c r="F67" i="30" s="1"/>
  <c r="F67" i="42" s="1"/>
  <c r="AB67" i="34" s="1"/>
  <c r="G63" i="30"/>
  <c r="F63" i="43" s="1"/>
  <c r="E63" i="30"/>
  <c r="F63" i="30" s="1"/>
  <c r="F63" i="42" s="1"/>
  <c r="AB63" i="34" s="1"/>
  <c r="G71" i="30"/>
  <c r="F71" i="43" s="1"/>
  <c r="E71" i="30"/>
  <c r="F71" i="30" s="1"/>
  <c r="F71" i="42" s="1"/>
  <c r="AB71" i="34" s="1"/>
  <c r="G73" i="30"/>
  <c r="F73" i="43" s="1"/>
  <c r="E73" i="30"/>
  <c r="F73" i="30" s="1"/>
  <c r="F73" i="42" s="1"/>
  <c r="AB73" i="34" s="1"/>
  <c r="G69" i="30"/>
  <c r="F69" i="43" s="1"/>
  <c r="E69" i="30"/>
  <c r="F69" i="30" s="1"/>
  <c r="F69" i="42" s="1"/>
  <c r="AB69" i="34" s="1"/>
  <c r="G74" i="30"/>
  <c r="F74" i="43" s="1"/>
  <c r="E74" i="30"/>
  <c r="F74" i="30" s="1"/>
  <c r="F74" i="42" s="1"/>
  <c r="AB74" i="34" s="1"/>
  <c r="G76" i="30"/>
  <c r="F76" i="43" s="1"/>
  <c r="E76" i="30"/>
  <c r="F76" i="30" s="1"/>
  <c r="F76" i="42" s="1"/>
  <c r="AB76" i="34" s="1"/>
  <c r="G70" i="30"/>
  <c r="F70" i="43" s="1"/>
  <c r="E70" i="30"/>
  <c r="F70" i="30" s="1"/>
  <c r="F70" i="42" s="1"/>
  <c r="AB70" i="34" s="1"/>
  <c r="G60" i="30"/>
  <c r="F60" i="43" s="1"/>
  <c r="E60" i="30"/>
  <c r="F60" i="30" s="1"/>
  <c r="F60" i="42" s="1"/>
  <c r="AB60" i="34" s="1"/>
  <c r="G79" i="29"/>
  <c r="G80" i="43" s="1"/>
  <c r="E79" i="29"/>
  <c r="F79" i="29" s="1"/>
  <c r="G75" i="29"/>
  <c r="G75" i="43" s="1"/>
  <c r="E75" i="29"/>
  <c r="F75" i="29" s="1"/>
  <c r="G75" i="42" s="1"/>
  <c r="AC75" i="34" s="1"/>
  <c r="G68" i="29"/>
  <c r="G68" i="43" s="1"/>
  <c r="E68" i="29"/>
  <c r="F68" i="29" s="1"/>
  <c r="G68" i="42" s="1"/>
  <c r="AC68" i="34" s="1"/>
  <c r="G61" i="29"/>
  <c r="G61" i="43" s="1"/>
  <c r="E61" i="29"/>
  <c r="F61" i="29" s="1"/>
  <c r="G61" i="42" s="1"/>
  <c r="AC61" i="34" s="1"/>
  <c r="G77" i="29"/>
  <c r="G77" i="43" s="1"/>
  <c r="E77" i="29"/>
  <c r="F77" i="29" s="1"/>
  <c r="G77" i="42" s="1"/>
  <c r="AC77" i="34" s="1"/>
  <c r="G62" i="29"/>
  <c r="G62" i="43" s="1"/>
  <c r="E62" i="29"/>
  <c r="F62" i="29" s="1"/>
  <c r="G62" i="42" s="1"/>
  <c r="AC62" i="34" s="1"/>
  <c r="G64" i="29"/>
  <c r="G65" i="43" s="1"/>
  <c r="E64" i="29"/>
  <c r="F64" i="29" s="1"/>
  <c r="G64" i="42" s="1"/>
  <c r="G66" i="29"/>
  <c r="G66" i="43" s="1"/>
  <c r="E66" i="29"/>
  <c r="F66" i="29" s="1"/>
  <c r="G66" i="42" s="1"/>
  <c r="AC66" i="34" s="1"/>
  <c r="G65" i="29"/>
  <c r="G64" i="43" s="1"/>
  <c r="E65" i="29"/>
  <c r="F65" i="29" s="1"/>
  <c r="G67" i="29"/>
  <c r="G67" i="43" s="1"/>
  <c r="E67" i="29"/>
  <c r="F67" i="29" s="1"/>
  <c r="G67" i="42" s="1"/>
  <c r="AC67" i="34" s="1"/>
  <c r="G63" i="29"/>
  <c r="G63" i="43" s="1"/>
  <c r="E63" i="29"/>
  <c r="F63" i="29" s="1"/>
  <c r="G63" i="42" s="1"/>
  <c r="AC63" i="34" s="1"/>
  <c r="G71" i="29"/>
  <c r="G71" i="43" s="1"/>
  <c r="E71" i="29"/>
  <c r="F71" i="29" s="1"/>
  <c r="G71" i="42" s="1"/>
  <c r="AC71" i="34" s="1"/>
  <c r="G73" i="29"/>
  <c r="G73" i="43" s="1"/>
  <c r="E73" i="29"/>
  <c r="F73" i="29" s="1"/>
  <c r="G73" i="42" s="1"/>
  <c r="AC73" i="34" s="1"/>
  <c r="G69" i="29"/>
  <c r="G69" i="43" s="1"/>
  <c r="E69" i="29"/>
  <c r="F69" i="29" s="1"/>
  <c r="G69" i="42" s="1"/>
  <c r="AC69" i="34" s="1"/>
  <c r="G74" i="29"/>
  <c r="G74" i="43" s="1"/>
  <c r="E74" i="29"/>
  <c r="F74" i="29" s="1"/>
  <c r="G74" i="42" s="1"/>
  <c r="AC74" i="34" s="1"/>
  <c r="G76" i="29"/>
  <c r="G76" i="43" s="1"/>
  <c r="E76" i="29"/>
  <c r="F76" i="29" s="1"/>
  <c r="G76" i="42" s="1"/>
  <c r="AC76" i="34" s="1"/>
  <c r="G70" i="29"/>
  <c r="G70" i="43" s="1"/>
  <c r="E70" i="29"/>
  <c r="F70" i="29" s="1"/>
  <c r="G70" i="42" s="1"/>
  <c r="AC70" i="34" s="1"/>
  <c r="G60" i="29"/>
  <c r="G60" i="43" s="1"/>
  <c r="E60" i="29"/>
  <c r="F60" i="29" s="1"/>
  <c r="G79" i="21"/>
  <c r="H79" i="43" s="1"/>
  <c r="G75" i="21"/>
  <c r="H75" i="43" s="1"/>
  <c r="G68" i="21"/>
  <c r="H68" i="43" s="1"/>
  <c r="G61" i="21"/>
  <c r="H61" i="43" s="1"/>
  <c r="G77" i="21"/>
  <c r="H77" i="43" s="1"/>
  <c r="G62" i="21"/>
  <c r="H62" i="43" s="1"/>
  <c r="G64" i="21"/>
  <c r="H64" i="43" s="1"/>
  <c r="G66" i="21"/>
  <c r="H66" i="43" s="1"/>
  <c r="G65" i="21"/>
  <c r="H65" i="43" s="1"/>
  <c r="G67" i="21"/>
  <c r="H67" i="43" s="1"/>
  <c r="G63" i="21"/>
  <c r="H63" i="43" s="1"/>
  <c r="G71" i="21"/>
  <c r="H71" i="43" s="1"/>
  <c r="G73" i="21"/>
  <c r="H73" i="43" s="1"/>
  <c r="G69" i="21"/>
  <c r="H69" i="43" s="1"/>
  <c r="G74" i="21"/>
  <c r="H74" i="43" s="1"/>
  <c r="G76" i="21"/>
  <c r="H76" i="43" s="1"/>
  <c r="G70" i="21"/>
  <c r="H70" i="43" s="1"/>
  <c r="G60" i="21"/>
  <c r="H60" i="43" s="1"/>
  <c r="G79" i="26"/>
  <c r="E79" i="26"/>
  <c r="F79" i="26" s="1"/>
  <c r="G75" i="26"/>
  <c r="I75" i="43" s="1"/>
  <c r="E75" i="26"/>
  <c r="F75" i="26" s="1"/>
  <c r="I75" i="42" s="1"/>
  <c r="AE75" i="34" s="1"/>
  <c r="G68" i="26"/>
  <c r="I68" i="43" s="1"/>
  <c r="E68" i="26"/>
  <c r="F68" i="26" s="1"/>
  <c r="I68" i="42" s="1"/>
  <c r="AE68" i="34" s="1"/>
  <c r="G61" i="26"/>
  <c r="I61" i="43" s="1"/>
  <c r="E61" i="26"/>
  <c r="F61" i="26" s="1"/>
  <c r="I61" i="42" s="1"/>
  <c r="AE61" i="34" s="1"/>
  <c r="G77" i="26"/>
  <c r="I77" i="43" s="1"/>
  <c r="E77" i="26"/>
  <c r="F77" i="26" s="1"/>
  <c r="I77" i="42" s="1"/>
  <c r="AE77" i="34" s="1"/>
  <c r="G62" i="26"/>
  <c r="I62" i="43" s="1"/>
  <c r="E62" i="26"/>
  <c r="F62" i="26" s="1"/>
  <c r="I62" i="42" s="1"/>
  <c r="AE62" i="34" s="1"/>
  <c r="G64" i="26"/>
  <c r="I65" i="43" s="1"/>
  <c r="E64" i="26"/>
  <c r="F64" i="26" s="1"/>
  <c r="G66" i="26"/>
  <c r="I66" i="43" s="1"/>
  <c r="E66" i="26"/>
  <c r="F66" i="26" s="1"/>
  <c r="I66" i="42" s="1"/>
  <c r="AE66" i="34" s="1"/>
  <c r="G65" i="26"/>
  <c r="I64" i="43" s="1"/>
  <c r="E65" i="26"/>
  <c r="F65" i="26" s="1"/>
  <c r="G67" i="26"/>
  <c r="I67" i="43" s="1"/>
  <c r="E67" i="26"/>
  <c r="F67" i="26" s="1"/>
  <c r="I67" i="42" s="1"/>
  <c r="AE67" i="34" s="1"/>
  <c r="G63" i="26"/>
  <c r="I63" i="43" s="1"/>
  <c r="E63" i="26"/>
  <c r="F63" i="26" s="1"/>
  <c r="I63" i="42" s="1"/>
  <c r="AE63" i="34" s="1"/>
  <c r="G71" i="26"/>
  <c r="I71" i="43" s="1"/>
  <c r="E71" i="26"/>
  <c r="F71" i="26" s="1"/>
  <c r="I71" i="42" s="1"/>
  <c r="AE71" i="34" s="1"/>
  <c r="G73" i="26"/>
  <c r="I73" i="43" s="1"/>
  <c r="E73" i="26"/>
  <c r="F73" i="26" s="1"/>
  <c r="I73" i="42" s="1"/>
  <c r="AE73" i="34" s="1"/>
  <c r="G69" i="26"/>
  <c r="I69" i="43" s="1"/>
  <c r="E69" i="26"/>
  <c r="F69" i="26" s="1"/>
  <c r="I69" i="42" s="1"/>
  <c r="AE69" i="34" s="1"/>
  <c r="G74" i="26"/>
  <c r="I74" i="43" s="1"/>
  <c r="E74" i="26"/>
  <c r="F74" i="26" s="1"/>
  <c r="I74" i="42" s="1"/>
  <c r="AE74" i="34" s="1"/>
  <c r="G76" i="26"/>
  <c r="I76" i="43" s="1"/>
  <c r="E76" i="26"/>
  <c r="F76" i="26" s="1"/>
  <c r="I76" i="42" s="1"/>
  <c r="AE76" i="34" s="1"/>
  <c r="G70" i="26"/>
  <c r="I70" i="43" s="1"/>
  <c r="E70" i="26"/>
  <c r="F70" i="26" s="1"/>
  <c r="I70" i="42" s="1"/>
  <c r="AE70" i="34" s="1"/>
  <c r="G60" i="26"/>
  <c r="I60" i="43" s="1"/>
  <c r="E60" i="26"/>
  <c r="F60" i="26" s="1"/>
  <c r="I60" i="42" s="1"/>
  <c r="AE60" i="34" s="1"/>
  <c r="G79" i="24"/>
  <c r="J80" i="43" s="1"/>
  <c r="E79" i="24"/>
  <c r="F79" i="24" s="1"/>
  <c r="G75" i="24"/>
  <c r="J75" i="43" s="1"/>
  <c r="E75" i="24"/>
  <c r="F75" i="24" s="1"/>
  <c r="J75" i="42" s="1"/>
  <c r="AF75" i="34" s="1"/>
  <c r="G68" i="24"/>
  <c r="J68" i="43" s="1"/>
  <c r="E68" i="24"/>
  <c r="F68" i="24" s="1"/>
  <c r="J68" i="42" s="1"/>
  <c r="AF68" i="34" s="1"/>
  <c r="G61" i="24"/>
  <c r="J61" i="43" s="1"/>
  <c r="E61" i="24"/>
  <c r="F61" i="24" s="1"/>
  <c r="J61" i="42" s="1"/>
  <c r="AF61" i="34" s="1"/>
  <c r="G77" i="24"/>
  <c r="J77" i="43" s="1"/>
  <c r="E77" i="24"/>
  <c r="F77" i="24" s="1"/>
  <c r="J77" i="42" s="1"/>
  <c r="AF77" i="34" s="1"/>
  <c r="G62" i="24"/>
  <c r="J62" i="43" s="1"/>
  <c r="E62" i="24"/>
  <c r="F62" i="24" s="1"/>
  <c r="J62" i="42" s="1"/>
  <c r="AF62" i="34" s="1"/>
  <c r="G64" i="24"/>
  <c r="J65" i="43" s="1"/>
  <c r="E64" i="24"/>
  <c r="F64" i="24" s="1"/>
  <c r="J64" i="42" s="1"/>
  <c r="AF64" i="34" s="1"/>
  <c r="G66" i="24"/>
  <c r="J66" i="43" s="1"/>
  <c r="E66" i="24"/>
  <c r="F66" i="24" s="1"/>
  <c r="J66" i="42" s="1"/>
  <c r="AF66" i="34" s="1"/>
  <c r="G65" i="24"/>
  <c r="J64" i="43" s="1"/>
  <c r="E65" i="24"/>
  <c r="F65" i="24" s="1"/>
  <c r="J65" i="42" s="1"/>
  <c r="AF65" i="34" s="1"/>
  <c r="G67" i="24"/>
  <c r="J67" i="43" s="1"/>
  <c r="E67" i="24"/>
  <c r="F67" i="24" s="1"/>
  <c r="J67" i="42" s="1"/>
  <c r="AF67" i="34" s="1"/>
  <c r="G63" i="24"/>
  <c r="J63" i="43" s="1"/>
  <c r="E63" i="24"/>
  <c r="F63" i="24" s="1"/>
  <c r="J63" i="42" s="1"/>
  <c r="AF63" i="34" s="1"/>
  <c r="G71" i="24"/>
  <c r="J71" i="43" s="1"/>
  <c r="E71" i="24"/>
  <c r="F71" i="24" s="1"/>
  <c r="J71" i="42" s="1"/>
  <c r="AF71" i="34" s="1"/>
  <c r="G73" i="24"/>
  <c r="J73" i="43" s="1"/>
  <c r="E73" i="24"/>
  <c r="F73" i="24" s="1"/>
  <c r="J73" i="42" s="1"/>
  <c r="AF73" i="34" s="1"/>
  <c r="G69" i="24"/>
  <c r="J69" i="43" s="1"/>
  <c r="E69" i="24"/>
  <c r="F69" i="24" s="1"/>
  <c r="G74" i="24"/>
  <c r="J74" i="43" s="1"/>
  <c r="E74" i="24"/>
  <c r="F74" i="24" s="1"/>
  <c r="J74" i="42" s="1"/>
  <c r="AF74" i="34" s="1"/>
  <c r="G76" i="24"/>
  <c r="J76" i="43" s="1"/>
  <c r="E76" i="24"/>
  <c r="F76" i="24" s="1"/>
  <c r="J76" i="42" s="1"/>
  <c r="AF76" i="34" s="1"/>
  <c r="G70" i="24"/>
  <c r="J70" i="43" s="1"/>
  <c r="E70" i="24"/>
  <c r="F70" i="24" s="1"/>
  <c r="J70" i="42" s="1"/>
  <c r="AF70" i="34" s="1"/>
  <c r="G60" i="24"/>
  <c r="J60" i="43" s="1"/>
  <c r="E60" i="24"/>
  <c r="F60" i="24" s="1"/>
  <c r="J60" i="42" s="1"/>
  <c r="AF60" i="34" s="1"/>
  <c r="G79" i="27"/>
  <c r="E79" i="27"/>
  <c r="F79" i="27" s="1"/>
  <c r="K79" i="42" s="1"/>
  <c r="AG79" i="34" s="1"/>
  <c r="G75" i="27"/>
  <c r="K75" i="43" s="1"/>
  <c r="E75" i="27"/>
  <c r="F75" i="27" s="1"/>
  <c r="K75" i="42" s="1"/>
  <c r="AG75" i="34" s="1"/>
  <c r="G68" i="27"/>
  <c r="K68" i="43" s="1"/>
  <c r="E68" i="27"/>
  <c r="F68" i="27" s="1"/>
  <c r="K68" i="42" s="1"/>
  <c r="AG68" i="34" s="1"/>
  <c r="G61" i="27"/>
  <c r="K61" i="43" s="1"/>
  <c r="E61" i="27"/>
  <c r="F61" i="27" s="1"/>
  <c r="K61" i="42" s="1"/>
  <c r="AG61" i="34" s="1"/>
  <c r="G77" i="27"/>
  <c r="K77" i="43" s="1"/>
  <c r="E77" i="27"/>
  <c r="F77" i="27" s="1"/>
  <c r="K77" i="42" s="1"/>
  <c r="AG77" i="34" s="1"/>
  <c r="G62" i="27"/>
  <c r="K62" i="43" s="1"/>
  <c r="E62" i="27"/>
  <c r="F62" i="27" s="1"/>
  <c r="K62" i="42" s="1"/>
  <c r="AG62" i="34" s="1"/>
  <c r="G64" i="27"/>
  <c r="K65" i="43" s="1"/>
  <c r="E64" i="27"/>
  <c r="F64" i="27" s="1"/>
  <c r="K64" i="42" s="1"/>
  <c r="AG64" i="34" s="1"/>
  <c r="G66" i="27"/>
  <c r="K66" i="43" s="1"/>
  <c r="E66" i="27"/>
  <c r="F66" i="27" s="1"/>
  <c r="K66" i="42" s="1"/>
  <c r="AG66" i="34" s="1"/>
  <c r="G65" i="27"/>
  <c r="K64" i="43" s="1"/>
  <c r="E65" i="27"/>
  <c r="F65" i="27" s="1"/>
  <c r="K65" i="42" s="1"/>
  <c r="AG65" i="34" s="1"/>
  <c r="G67" i="27"/>
  <c r="K67" i="43" s="1"/>
  <c r="E67" i="27"/>
  <c r="F67" i="27" s="1"/>
  <c r="K67" i="42" s="1"/>
  <c r="AG67" i="34" s="1"/>
  <c r="G63" i="27"/>
  <c r="K63" i="43" s="1"/>
  <c r="E63" i="27"/>
  <c r="F63" i="27" s="1"/>
  <c r="K63" i="42" s="1"/>
  <c r="AG63" i="34" s="1"/>
  <c r="G71" i="27"/>
  <c r="K71" i="43" s="1"/>
  <c r="E71" i="27"/>
  <c r="F71" i="27" s="1"/>
  <c r="K71" i="42" s="1"/>
  <c r="AG71" i="34" s="1"/>
  <c r="G73" i="27"/>
  <c r="K73" i="43" s="1"/>
  <c r="E73" i="27"/>
  <c r="F73" i="27" s="1"/>
  <c r="K73" i="42" s="1"/>
  <c r="AG73" i="34" s="1"/>
  <c r="G69" i="27"/>
  <c r="K69" i="43" s="1"/>
  <c r="E69" i="27"/>
  <c r="F69" i="27" s="1"/>
  <c r="K69" i="42" s="1"/>
  <c r="AG69" i="34" s="1"/>
  <c r="G74" i="27"/>
  <c r="K74" i="43" s="1"/>
  <c r="E74" i="27"/>
  <c r="F74" i="27" s="1"/>
  <c r="K74" i="42" s="1"/>
  <c r="AG74" i="34" s="1"/>
  <c r="G76" i="27"/>
  <c r="K76" i="43" s="1"/>
  <c r="E76" i="27"/>
  <c r="F76" i="27" s="1"/>
  <c r="K76" i="42" s="1"/>
  <c r="AG76" i="34" s="1"/>
  <c r="G70" i="27"/>
  <c r="K70" i="43" s="1"/>
  <c r="E70" i="27"/>
  <c r="F70" i="27" s="1"/>
  <c r="K70" i="42" s="1"/>
  <c r="AG70" i="34" s="1"/>
  <c r="G60" i="27"/>
  <c r="K60" i="43" s="1"/>
  <c r="E60" i="27"/>
  <c r="F60" i="27" s="1"/>
  <c r="G79" i="38"/>
  <c r="L80" i="43" s="1"/>
  <c r="E79" i="38"/>
  <c r="F79" i="38" s="1"/>
  <c r="L79" i="42" s="1"/>
  <c r="AH79" i="34" s="1"/>
  <c r="G75" i="38"/>
  <c r="L75" i="43" s="1"/>
  <c r="E75" i="38"/>
  <c r="F75" i="38" s="1"/>
  <c r="L75" i="42" s="1"/>
  <c r="AH75" i="34" s="1"/>
  <c r="G68" i="38"/>
  <c r="L68" i="43" s="1"/>
  <c r="E68" i="38"/>
  <c r="F68" i="38" s="1"/>
  <c r="L68" i="42" s="1"/>
  <c r="AH68" i="34" s="1"/>
  <c r="G61" i="38"/>
  <c r="L61" i="43" s="1"/>
  <c r="E61" i="38"/>
  <c r="F61" i="38" s="1"/>
  <c r="L61" i="42" s="1"/>
  <c r="AH61" i="34" s="1"/>
  <c r="G77" i="38"/>
  <c r="L77" i="43" s="1"/>
  <c r="E77" i="38"/>
  <c r="F77" i="38" s="1"/>
  <c r="L77" i="42" s="1"/>
  <c r="AH77" i="34" s="1"/>
  <c r="G62" i="38"/>
  <c r="L62" i="43" s="1"/>
  <c r="E62" i="38"/>
  <c r="F62" i="38" s="1"/>
  <c r="L62" i="42" s="1"/>
  <c r="AH62" i="34" s="1"/>
  <c r="G64" i="38"/>
  <c r="L65" i="43" s="1"/>
  <c r="E64" i="38"/>
  <c r="F64" i="38" s="1"/>
  <c r="L64" i="42" s="1"/>
  <c r="G66" i="38"/>
  <c r="L66" i="43" s="1"/>
  <c r="E66" i="38"/>
  <c r="F66" i="38" s="1"/>
  <c r="L66" i="42" s="1"/>
  <c r="AH66" i="34" s="1"/>
  <c r="G65" i="38"/>
  <c r="L64" i="43" s="1"/>
  <c r="E65" i="38"/>
  <c r="F65" i="38" s="1"/>
  <c r="G67" i="38"/>
  <c r="L67" i="43" s="1"/>
  <c r="E67" i="38"/>
  <c r="F67" i="38" s="1"/>
  <c r="L67" i="42" s="1"/>
  <c r="AH67" i="34" s="1"/>
  <c r="G63" i="38"/>
  <c r="L63" i="43" s="1"/>
  <c r="E63" i="38"/>
  <c r="F63" i="38" s="1"/>
  <c r="L63" i="42" s="1"/>
  <c r="AH63" i="34" s="1"/>
  <c r="G71" i="38"/>
  <c r="L71" i="43" s="1"/>
  <c r="E71" i="38"/>
  <c r="F71" i="38" s="1"/>
  <c r="G73" i="38"/>
  <c r="L73" i="43" s="1"/>
  <c r="E73" i="38"/>
  <c r="F73" i="38" s="1"/>
  <c r="L73" i="42" s="1"/>
  <c r="AH73" i="34" s="1"/>
  <c r="G69" i="38"/>
  <c r="L69" i="43" s="1"/>
  <c r="E69" i="38"/>
  <c r="F69" i="38" s="1"/>
  <c r="L69" i="42" s="1"/>
  <c r="AH69" i="34" s="1"/>
  <c r="G74" i="38"/>
  <c r="L74" i="43" s="1"/>
  <c r="E74" i="38"/>
  <c r="F74" i="38" s="1"/>
  <c r="L74" i="42" s="1"/>
  <c r="AH74" i="34" s="1"/>
  <c r="G76" i="38"/>
  <c r="L76" i="43" s="1"/>
  <c r="E76" i="38"/>
  <c r="F76" i="38" s="1"/>
  <c r="L76" i="42" s="1"/>
  <c r="AH76" i="34" s="1"/>
  <c r="G70" i="38"/>
  <c r="L70" i="43" s="1"/>
  <c r="E70" i="38"/>
  <c r="F70" i="38" s="1"/>
  <c r="L70" i="42" s="1"/>
  <c r="AH70" i="34" s="1"/>
  <c r="G60" i="38"/>
  <c r="L60" i="43" s="1"/>
  <c r="E60" i="38"/>
  <c r="F60" i="38" s="1"/>
  <c r="AQ79" i="34"/>
  <c r="AP79" i="34"/>
  <c r="AO79" i="34"/>
  <c r="AN79" i="34"/>
  <c r="AM79" i="34"/>
  <c r="AK79" i="34"/>
  <c r="AJ79" i="34"/>
  <c r="AI79" i="34"/>
  <c r="R79" i="34"/>
  <c r="O79" i="34"/>
  <c r="N79" i="34"/>
  <c r="M79" i="34"/>
  <c r="L79" i="34"/>
  <c r="J79" i="34"/>
  <c r="I79" i="34"/>
  <c r="AQ75" i="34"/>
  <c r="AP75" i="34"/>
  <c r="AO75" i="34"/>
  <c r="AN75" i="34"/>
  <c r="AM75" i="34"/>
  <c r="AK75" i="34"/>
  <c r="AJ75" i="34"/>
  <c r="AI75" i="34"/>
  <c r="R75" i="34"/>
  <c r="O75" i="34"/>
  <c r="N75" i="34"/>
  <c r="M75" i="34"/>
  <c r="L75" i="34"/>
  <c r="J75" i="34"/>
  <c r="I75" i="34"/>
  <c r="AQ68" i="34"/>
  <c r="AP68" i="34"/>
  <c r="AO68" i="34"/>
  <c r="AN68" i="34"/>
  <c r="AM68" i="34"/>
  <c r="AK68" i="34"/>
  <c r="AJ68" i="34"/>
  <c r="AI68" i="34"/>
  <c r="R68" i="34"/>
  <c r="O68" i="34"/>
  <c r="N68" i="34"/>
  <c r="M68" i="34"/>
  <c r="L68" i="34"/>
  <c r="J68" i="34"/>
  <c r="I68" i="34"/>
  <c r="AQ61" i="34"/>
  <c r="AP61" i="34"/>
  <c r="AO61" i="34"/>
  <c r="AN61" i="34"/>
  <c r="AM61" i="34"/>
  <c r="AK61" i="34"/>
  <c r="AJ61" i="34"/>
  <c r="AI61" i="34"/>
  <c r="R61" i="34"/>
  <c r="O61" i="34"/>
  <c r="N61" i="34"/>
  <c r="M61" i="34"/>
  <c r="L61" i="34"/>
  <c r="J61" i="34"/>
  <c r="I61" i="34"/>
  <c r="AQ77" i="34"/>
  <c r="AP77" i="34"/>
  <c r="AO77" i="34"/>
  <c r="AN77" i="34"/>
  <c r="AM77" i="34"/>
  <c r="AK77" i="34"/>
  <c r="AJ77" i="34"/>
  <c r="AI77" i="34"/>
  <c r="R77" i="34"/>
  <c r="O77" i="34"/>
  <c r="N77" i="34"/>
  <c r="M77" i="34"/>
  <c r="L77" i="34"/>
  <c r="J77" i="34"/>
  <c r="I77" i="34"/>
  <c r="AQ62" i="34"/>
  <c r="AP62" i="34"/>
  <c r="AO62" i="34"/>
  <c r="AN62" i="34"/>
  <c r="AM62" i="34"/>
  <c r="AK62" i="34"/>
  <c r="AJ62" i="34"/>
  <c r="AI62" i="34"/>
  <c r="R62" i="34"/>
  <c r="O62" i="34"/>
  <c r="N62" i="34"/>
  <c r="M62" i="34"/>
  <c r="L62" i="34"/>
  <c r="J62" i="34"/>
  <c r="I62" i="34"/>
  <c r="AQ65" i="34"/>
  <c r="AP65" i="34"/>
  <c r="AO65" i="34"/>
  <c r="AN65" i="34"/>
  <c r="AM65" i="34"/>
  <c r="AK65" i="34"/>
  <c r="AJ65" i="34"/>
  <c r="AI65" i="34"/>
  <c r="R65" i="34"/>
  <c r="O65" i="34"/>
  <c r="N65" i="34"/>
  <c r="M65" i="34"/>
  <c r="L65" i="34"/>
  <c r="J65" i="34"/>
  <c r="I65" i="34"/>
  <c r="AQ66" i="34"/>
  <c r="AP66" i="34"/>
  <c r="AO66" i="34"/>
  <c r="AN66" i="34"/>
  <c r="AM66" i="34"/>
  <c r="AK66" i="34"/>
  <c r="AJ66" i="34"/>
  <c r="AI66" i="34"/>
  <c r="R66" i="34"/>
  <c r="O66" i="34"/>
  <c r="N66" i="34"/>
  <c r="M66" i="34"/>
  <c r="L66" i="34"/>
  <c r="J66" i="34"/>
  <c r="I66" i="34"/>
  <c r="AQ64" i="34"/>
  <c r="AP64" i="34"/>
  <c r="AO64" i="34"/>
  <c r="AN64" i="34"/>
  <c r="AM64" i="34"/>
  <c r="AK64" i="34"/>
  <c r="AJ64" i="34"/>
  <c r="AI64" i="34"/>
  <c r="R64" i="34"/>
  <c r="O64" i="34"/>
  <c r="N64" i="34"/>
  <c r="M64" i="34"/>
  <c r="L64" i="34"/>
  <c r="J64" i="34"/>
  <c r="I64" i="34"/>
  <c r="AQ67" i="34"/>
  <c r="AP67" i="34"/>
  <c r="AO67" i="34"/>
  <c r="AN67" i="34"/>
  <c r="AM67" i="34"/>
  <c r="AK67" i="34"/>
  <c r="AJ67" i="34"/>
  <c r="AI67" i="34"/>
  <c r="R67" i="34"/>
  <c r="O67" i="34"/>
  <c r="N67" i="34"/>
  <c r="M67" i="34"/>
  <c r="L67" i="34"/>
  <c r="J67" i="34"/>
  <c r="I67" i="34"/>
  <c r="AQ63" i="34"/>
  <c r="AP63" i="34"/>
  <c r="AO63" i="34"/>
  <c r="AN63" i="34"/>
  <c r="AM63" i="34"/>
  <c r="AK63" i="34"/>
  <c r="AJ63" i="34"/>
  <c r="AI63" i="34"/>
  <c r="R63" i="34"/>
  <c r="O63" i="34"/>
  <c r="N63" i="34"/>
  <c r="M63" i="34"/>
  <c r="L63" i="34"/>
  <c r="J63" i="34"/>
  <c r="I63" i="34"/>
  <c r="AQ71" i="34"/>
  <c r="AP71" i="34"/>
  <c r="AO71" i="34"/>
  <c r="AN71" i="34"/>
  <c r="AM71" i="34"/>
  <c r="AK71" i="34"/>
  <c r="AJ71" i="34"/>
  <c r="AI71" i="34"/>
  <c r="R71" i="34"/>
  <c r="O71" i="34"/>
  <c r="N71" i="34"/>
  <c r="M71" i="34"/>
  <c r="L71" i="34"/>
  <c r="J71" i="34"/>
  <c r="I71" i="34"/>
  <c r="AQ73" i="34"/>
  <c r="AP73" i="34"/>
  <c r="AO73" i="34"/>
  <c r="AN73" i="34"/>
  <c r="AM73" i="34"/>
  <c r="AK73" i="34"/>
  <c r="AJ73" i="34"/>
  <c r="AI73" i="34"/>
  <c r="R73" i="34"/>
  <c r="O73" i="34"/>
  <c r="N73" i="34"/>
  <c r="M73" i="34"/>
  <c r="L73" i="34"/>
  <c r="J73" i="34"/>
  <c r="I73" i="34"/>
  <c r="AQ69" i="34"/>
  <c r="AP69" i="34"/>
  <c r="AO69" i="34"/>
  <c r="AN69" i="34"/>
  <c r="AM69" i="34"/>
  <c r="AK69" i="34"/>
  <c r="AJ69" i="34"/>
  <c r="AI69" i="34"/>
  <c r="R69" i="34"/>
  <c r="O69" i="34"/>
  <c r="N69" i="34"/>
  <c r="M69" i="34"/>
  <c r="L69" i="34"/>
  <c r="J69" i="34"/>
  <c r="I69" i="34"/>
  <c r="AQ74" i="34"/>
  <c r="AP74" i="34"/>
  <c r="AO74" i="34"/>
  <c r="AN74" i="34"/>
  <c r="AM74" i="34"/>
  <c r="AK74" i="34"/>
  <c r="AJ74" i="34"/>
  <c r="AI74" i="34"/>
  <c r="R74" i="34"/>
  <c r="O74" i="34"/>
  <c r="N74" i="34"/>
  <c r="M74" i="34"/>
  <c r="L74" i="34"/>
  <c r="J74" i="34"/>
  <c r="I74" i="34"/>
  <c r="AQ76" i="34"/>
  <c r="AP76" i="34"/>
  <c r="AO76" i="34"/>
  <c r="AN76" i="34"/>
  <c r="AM76" i="34"/>
  <c r="AK76" i="34"/>
  <c r="AJ76" i="34"/>
  <c r="AI76" i="34"/>
  <c r="R76" i="34"/>
  <c r="O76" i="34"/>
  <c r="N76" i="34"/>
  <c r="M76" i="34"/>
  <c r="L76" i="34"/>
  <c r="J76" i="34"/>
  <c r="I76" i="34"/>
  <c r="AQ70" i="34"/>
  <c r="AP70" i="34"/>
  <c r="AO70" i="34"/>
  <c r="AN70" i="34"/>
  <c r="AM70" i="34"/>
  <c r="AK70" i="34"/>
  <c r="AJ70" i="34"/>
  <c r="AI70" i="34"/>
  <c r="R70" i="34"/>
  <c r="O70" i="34"/>
  <c r="N70" i="34"/>
  <c r="M70" i="34"/>
  <c r="L70" i="34"/>
  <c r="J70" i="34"/>
  <c r="I70" i="34"/>
  <c r="AQ60" i="34"/>
  <c r="AP60" i="34"/>
  <c r="AO60" i="34"/>
  <c r="AN60" i="34"/>
  <c r="AM60" i="34"/>
  <c r="AK60" i="34"/>
  <c r="AJ60" i="34"/>
  <c r="AI60" i="34"/>
  <c r="R60" i="34"/>
  <c r="O60" i="34"/>
  <c r="N60" i="34"/>
  <c r="M60" i="34"/>
  <c r="L60" i="34"/>
  <c r="J60" i="34"/>
  <c r="I60" i="34"/>
  <c r="N84" i="18"/>
  <c r="U5" i="17"/>
  <c r="AA5" i="17"/>
  <c r="AG5" i="17"/>
  <c r="AM12" i="34"/>
  <c r="AM15" i="34"/>
  <c r="AM20" i="34"/>
  <c r="AM31" i="34"/>
  <c r="AM72" i="34"/>
  <c r="AM42" i="34"/>
  <c r="AM78" i="34"/>
  <c r="AM55" i="34"/>
  <c r="AM56" i="34"/>
  <c r="AM87" i="34"/>
  <c r="AM84" i="34"/>
  <c r="AM91" i="34"/>
  <c r="AM92" i="34"/>
  <c r="AM116" i="34"/>
  <c r="AF78" i="18"/>
  <c r="AD78" i="18"/>
  <c r="AC78" i="18"/>
  <c r="AB78" i="18"/>
  <c r="F78" i="18"/>
  <c r="L78" i="17"/>
  <c r="M78" i="17" s="1"/>
  <c r="O78" i="17" s="1"/>
  <c r="H78" i="17"/>
  <c r="I78" i="31"/>
  <c r="G78" i="18" s="1"/>
  <c r="N78" i="1"/>
  <c r="X78" i="16"/>
  <c r="H78" i="16"/>
  <c r="O78" i="16" s="1"/>
  <c r="G78" i="25"/>
  <c r="E78" i="43" s="1"/>
  <c r="E78" i="25"/>
  <c r="F78" i="25" s="1"/>
  <c r="E78" i="42" s="1"/>
  <c r="AA78" i="34" s="1"/>
  <c r="G78" i="30"/>
  <c r="F78" i="43" s="1"/>
  <c r="E78" i="30"/>
  <c r="F78" i="30" s="1"/>
  <c r="F78" i="42" s="1"/>
  <c r="AB78" i="34" s="1"/>
  <c r="G78" i="29"/>
  <c r="G78" i="43" s="1"/>
  <c r="E78" i="29"/>
  <c r="F78" i="29" s="1"/>
  <c r="G78" i="42" s="1"/>
  <c r="AC78" i="34" s="1"/>
  <c r="G78" i="21"/>
  <c r="H78" i="43" s="1"/>
  <c r="G78" i="26"/>
  <c r="I78" i="43" s="1"/>
  <c r="E78" i="26"/>
  <c r="F78" i="26" s="1"/>
  <c r="I78" i="42" s="1"/>
  <c r="AE78" i="34" s="1"/>
  <c r="G78" i="24"/>
  <c r="J78" i="43" s="1"/>
  <c r="E78" i="24"/>
  <c r="F78" i="24" s="1"/>
  <c r="J78" i="42" s="1"/>
  <c r="AF78" i="34" s="1"/>
  <c r="G78" i="27"/>
  <c r="K78" i="43" s="1"/>
  <c r="E78" i="27"/>
  <c r="F78" i="27" s="1"/>
  <c r="K78" i="42" s="1"/>
  <c r="AG78" i="34" s="1"/>
  <c r="G78" i="38"/>
  <c r="L78" i="43" s="1"/>
  <c r="E78" i="38"/>
  <c r="F78" i="38" s="1"/>
  <c r="L78" i="42" s="1"/>
  <c r="AH78" i="34" s="1"/>
  <c r="AQ78" i="34"/>
  <c r="AP78" i="34"/>
  <c r="AO78" i="34"/>
  <c r="AN78" i="34"/>
  <c r="AK78" i="34"/>
  <c r="AJ78" i="34"/>
  <c r="AI78" i="34"/>
  <c r="R78" i="34"/>
  <c r="O78" i="34"/>
  <c r="N78" i="34"/>
  <c r="M78" i="34"/>
  <c r="L78" i="34"/>
  <c r="J78" i="34"/>
  <c r="I78" i="34"/>
  <c r="Q4" i="40"/>
  <c r="AT2" i="17"/>
  <c r="AS5" i="17"/>
  <c r="AP5" i="17"/>
  <c r="AC6" i="18"/>
  <c r="AB6" i="18"/>
  <c r="AZ5" i="17"/>
  <c r="E48" i="14"/>
  <c r="E47" i="14"/>
  <c r="Y6" i="34" s="1"/>
  <c r="E46" i="14"/>
  <c r="X6" i="34" s="1"/>
  <c r="E45" i="14"/>
  <c r="W6" i="34" s="1"/>
  <c r="E44" i="14"/>
  <c r="V6" i="34" s="1"/>
  <c r="E43" i="14"/>
  <c r="D48" i="14"/>
  <c r="D47" i="14"/>
  <c r="D46" i="14"/>
  <c r="D45" i="14"/>
  <c r="D44" i="14"/>
  <c r="D43" i="14"/>
  <c r="AF56" i="18"/>
  <c r="AC56" i="18"/>
  <c r="F56" i="18"/>
  <c r="L56" i="17"/>
  <c r="M56" i="17" s="1"/>
  <c r="H56" i="17"/>
  <c r="G56" i="18"/>
  <c r="AJ56" i="1"/>
  <c r="N56" i="1"/>
  <c r="X56" i="16"/>
  <c r="Y56" i="16" s="1"/>
  <c r="H56" i="16"/>
  <c r="O56" i="16" s="1"/>
  <c r="S56" i="34" s="1"/>
  <c r="G56" i="25"/>
  <c r="E56" i="43" s="1"/>
  <c r="E56" i="25"/>
  <c r="F56" i="25" s="1"/>
  <c r="E56" i="42" s="1"/>
  <c r="AA56" i="34" s="1"/>
  <c r="G56" i="30"/>
  <c r="F56" i="43" s="1"/>
  <c r="E56" i="30"/>
  <c r="F56" i="30" s="1"/>
  <c r="F56" i="42" s="1"/>
  <c r="AB56" i="34" s="1"/>
  <c r="G56" i="29"/>
  <c r="G56" i="43" s="1"/>
  <c r="E56" i="29"/>
  <c r="F56" i="29" s="1"/>
  <c r="G56" i="42" s="1"/>
  <c r="AC56" i="34" s="1"/>
  <c r="G56" i="21"/>
  <c r="H56" i="43" s="1"/>
  <c r="G56" i="26"/>
  <c r="I56" i="43" s="1"/>
  <c r="E56" i="26"/>
  <c r="F56" i="26" s="1"/>
  <c r="I56" i="42" s="1"/>
  <c r="AE56" i="34" s="1"/>
  <c r="G56" i="24"/>
  <c r="J56" i="43" s="1"/>
  <c r="E56" i="24"/>
  <c r="F56" i="24" s="1"/>
  <c r="J56" i="42" s="1"/>
  <c r="AF56" i="34" s="1"/>
  <c r="G56" i="27"/>
  <c r="K56" i="43" s="1"/>
  <c r="E56" i="27"/>
  <c r="F56" i="27" s="1"/>
  <c r="K56" i="42" s="1"/>
  <c r="AG56" i="34" s="1"/>
  <c r="G56" i="38"/>
  <c r="L56" i="43" s="1"/>
  <c r="E56" i="38"/>
  <c r="F56" i="38" s="1"/>
  <c r="L56" i="42" s="1"/>
  <c r="AH56" i="34" s="1"/>
  <c r="AQ56" i="34"/>
  <c r="AP56" i="34"/>
  <c r="AO56" i="34"/>
  <c r="AN56" i="34"/>
  <c r="AK56" i="34"/>
  <c r="AJ56" i="34"/>
  <c r="AI56" i="34"/>
  <c r="R56" i="34"/>
  <c r="O56" i="34"/>
  <c r="N56" i="34"/>
  <c r="M56" i="34"/>
  <c r="L56" i="34"/>
  <c r="J56" i="34"/>
  <c r="I56" i="34"/>
  <c r="G116" i="38"/>
  <c r="L116" i="43" s="1"/>
  <c r="G91" i="38"/>
  <c r="L91" i="43" s="1"/>
  <c r="G84" i="38"/>
  <c r="L84" i="43" s="1"/>
  <c r="G87" i="38"/>
  <c r="L87" i="43" s="1"/>
  <c r="G55" i="38"/>
  <c r="L55" i="43" s="1"/>
  <c r="G42" i="38"/>
  <c r="L42" i="43" s="1"/>
  <c r="G72" i="38"/>
  <c r="L72" i="43" s="1"/>
  <c r="G31" i="38"/>
  <c r="L31" i="43" s="1"/>
  <c r="G20" i="38"/>
  <c r="L20" i="43" s="1"/>
  <c r="G15" i="38"/>
  <c r="L15" i="43" s="1"/>
  <c r="G12" i="38"/>
  <c r="L12" i="43" s="1"/>
  <c r="G116" i="27"/>
  <c r="K116" i="43" s="1"/>
  <c r="G91" i="27"/>
  <c r="K91" i="43" s="1"/>
  <c r="G84" i="27"/>
  <c r="K84" i="43" s="1"/>
  <c r="G87" i="27"/>
  <c r="K87" i="43" s="1"/>
  <c r="G55" i="27"/>
  <c r="K55" i="43" s="1"/>
  <c r="G42" i="27"/>
  <c r="K42" i="43" s="1"/>
  <c r="G72" i="27"/>
  <c r="K72" i="43" s="1"/>
  <c r="G31" i="27"/>
  <c r="K31" i="43" s="1"/>
  <c r="G20" i="27"/>
  <c r="K20" i="43" s="1"/>
  <c r="G15" i="27"/>
  <c r="K15" i="43" s="1"/>
  <c r="G12" i="27"/>
  <c r="K12" i="43" s="1"/>
  <c r="G116" i="24"/>
  <c r="J116" i="43" s="1"/>
  <c r="G91" i="24"/>
  <c r="J91" i="43" s="1"/>
  <c r="G84" i="24"/>
  <c r="J84" i="43" s="1"/>
  <c r="G87" i="24"/>
  <c r="J87" i="43" s="1"/>
  <c r="G55" i="24"/>
  <c r="J55" i="43" s="1"/>
  <c r="G42" i="24"/>
  <c r="J42" i="43" s="1"/>
  <c r="G72" i="24"/>
  <c r="J72" i="43" s="1"/>
  <c r="G31" i="24"/>
  <c r="J31" i="43" s="1"/>
  <c r="G20" i="24"/>
  <c r="J20" i="43" s="1"/>
  <c r="G15" i="24"/>
  <c r="J15" i="43" s="1"/>
  <c r="G12" i="24"/>
  <c r="J12" i="43" s="1"/>
  <c r="G116" i="26"/>
  <c r="I116" i="43" s="1"/>
  <c r="G91" i="26"/>
  <c r="I91" i="43" s="1"/>
  <c r="G84" i="26"/>
  <c r="I84" i="43" s="1"/>
  <c r="G87" i="26"/>
  <c r="I87" i="43" s="1"/>
  <c r="G55" i="26"/>
  <c r="I55" i="43" s="1"/>
  <c r="G42" i="26"/>
  <c r="I42" i="43" s="1"/>
  <c r="G72" i="26"/>
  <c r="I72" i="43" s="1"/>
  <c r="G31" i="26"/>
  <c r="I31" i="43" s="1"/>
  <c r="G20" i="26"/>
  <c r="I20" i="43" s="1"/>
  <c r="G15" i="26"/>
  <c r="I15" i="43" s="1"/>
  <c r="G12" i="26"/>
  <c r="I12" i="43" s="1"/>
  <c r="G116" i="21"/>
  <c r="H116" i="43" s="1"/>
  <c r="G91" i="21"/>
  <c r="H91" i="43" s="1"/>
  <c r="G84" i="21"/>
  <c r="H84" i="43" s="1"/>
  <c r="G87" i="21"/>
  <c r="H87" i="43" s="1"/>
  <c r="G55" i="21"/>
  <c r="H55" i="43" s="1"/>
  <c r="G42" i="21"/>
  <c r="H42" i="43" s="1"/>
  <c r="G72" i="21"/>
  <c r="H72" i="43" s="1"/>
  <c r="G31" i="21"/>
  <c r="H31" i="43" s="1"/>
  <c r="G20" i="21"/>
  <c r="H20" i="43" s="1"/>
  <c r="G116" i="29"/>
  <c r="G116" i="43" s="1"/>
  <c r="G91" i="29"/>
  <c r="G91" i="43" s="1"/>
  <c r="G84" i="29"/>
  <c r="G84" i="43" s="1"/>
  <c r="G87" i="29"/>
  <c r="G87" i="43" s="1"/>
  <c r="G55" i="29"/>
  <c r="G55" i="43" s="1"/>
  <c r="G42" i="29"/>
  <c r="G42" i="43" s="1"/>
  <c r="G72" i="29"/>
  <c r="G72" i="43" s="1"/>
  <c r="G31" i="29"/>
  <c r="G31" i="43" s="1"/>
  <c r="G20" i="29"/>
  <c r="G20" i="43" s="1"/>
  <c r="G15" i="29"/>
  <c r="G15" i="43" s="1"/>
  <c r="G12" i="29"/>
  <c r="G12" i="43" s="1"/>
  <c r="G15" i="25"/>
  <c r="E15" i="43" s="1"/>
  <c r="G12" i="25"/>
  <c r="E12" i="43" s="1"/>
  <c r="G116" i="30"/>
  <c r="F116" i="43" s="1"/>
  <c r="G91" i="30"/>
  <c r="F91" i="43" s="1"/>
  <c r="G84" i="30"/>
  <c r="F84" i="43" s="1"/>
  <c r="G87" i="30"/>
  <c r="F87" i="43" s="1"/>
  <c r="G55" i="30"/>
  <c r="F55" i="43" s="1"/>
  <c r="G42" i="30"/>
  <c r="F42" i="43" s="1"/>
  <c r="G72" i="30"/>
  <c r="F72" i="43" s="1"/>
  <c r="G31" i="30"/>
  <c r="F31" i="43" s="1"/>
  <c r="G20" i="30"/>
  <c r="F20" i="43" s="1"/>
  <c r="G15" i="30"/>
  <c r="F15" i="43" s="1"/>
  <c r="G12" i="30"/>
  <c r="F12" i="43" s="1"/>
  <c r="G116" i="25"/>
  <c r="E116" i="43" s="1"/>
  <c r="G91" i="25"/>
  <c r="E91" i="43" s="1"/>
  <c r="G84" i="25"/>
  <c r="E84" i="43" s="1"/>
  <c r="G87" i="25"/>
  <c r="E87" i="43" s="1"/>
  <c r="G55" i="25"/>
  <c r="E55" i="43" s="1"/>
  <c r="G42" i="25"/>
  <c r="E42" i="43" s="1"/>
  <c r="G72" i="25"/>
  <c r="E72" i="43" s="1"/>
  <c r="G31" i="25"/>
  <c r="E31" i="43" s="1"/>
  <c r="G20" i="25"/>
  <c r="E20" i="43" s="1"/>
  <c r="AD15" i="18"/>
  <c r="AD42" i="18"/>
  <c r="AD12" i="18"/>
  <c r="Y116" i="18"/>
  <c r="Y91" i="18"/>
  <c r="Y84" i="18"/>
  <c r="Y87" i="18"/>
  <c r="Y31" i="18"/>
  <c r="Y20" i="18"/>
  <c r="Y15" i="18"/>
  <c r="Y12" i="18"/>
  <c r="V116" i="18"/>
  <c r="V91" i="18"/>
  <c r="V84" i="18"/>
  <c r="V87" i="18"/>
  <c r="M87" i="18"/>
  <c r="V31" i="18"/>
  <c r="V20" i="18"/>
  <c r="M20" i="18"/>
  <c r="V15" i="18"/>
  <c r="V12" i="18"/>
  <c r="S116" i="18"/>
  <c r="S91" i="18"/>
  <c r="S84" i="18"/>
  <c r="S87" i="18"/>
  <c r="S31" i="18"/>
  <c r="S20" i="18"/>
  <c r="S15" i="18"/>
  <c r="S12" i="18"/>
  <c r="M116" i="18"/>
  <c r="M91" i="18"/>
  <c r="M84" i="18"/>
  <c r="M31" i="18"/>
  <c r="M15" i="18"/>
  <c r="M12" i="18"/>
  <c r="AJ116" i="1"/>
  <c r="I92" i="18"/>
  <c r="N92" i="1"/>
  <c r="R116" i="34"/>
  <c r="O116" i="34"/>
  <c r="N116" i="34"/>
  <c r="M116" i="34"/>
  <c r="L116" i="34"/>
  <c r="J116" i="34"/>
  <c r="R91" i="34"/>
  <c r="O91" i="34"/>
  <c r="N91" i="34"/>
  <c r="M91" i="34"/>
  <c r="L91" i="34"/>
  <c r="J91" i="34"/>
  <c r="R84" i="34"/>
  <c r="O84" i="34"/>
  <c r="N84" i="34"/>
  <c r="M84" i="34"/>
  <c r="L84" i="34"/>
  <c r="J84" i="34"/>
  <c r="R87" i="34"/>
  <c r="O87" i="34"/>
  <c r="N87" i="34"/>
  <c r="M87" i="34"/>
  <c r="L87" i="34"/>
  <c r="J87" i="34"/>
  <c r="R55" i="34"/>
  <c r="O55" i="34"/>
  <c r="N55" i="34"/>
  <c r="M55" i="34"/>
  <c r="L55" i="34"/>
  <c r="J55" i="34"/>
  <c r="R42" i="34"/>
  <c r="O42" i="34"/>
  <c r="N42" i="34"/>
  <c r="M42" i="34"/>
  <c r="L42" i="34"/>
  <c r="J42" i="34"/>
  <c r="R72" i="34"/>
  <c r="O72" i="34"/>
  <c r="N72" i="34"/>
  <c r="M72" i="34"/>
  <c r="L72" i="34"/>
  <c r="J72" i="34"/>
  <c r="R31" i="34"/>
  <c r="P31" i="34"/>
  <c r="O31" i="34"/>
  <c r="N31" i="34"/>
  <c r="M31" i="34"/>
  <c r="L31" i="34"/>
  <c r="J31" i="34"/>
  <c r="R20" i="34"/>
  <c r="O20" i="34"/>
  <c r="N20" i="34"/>
  <c r="M20" i="34"/>
  <c r="L20" i="34"/>
  <c r="J20" i="34"/>
  <c r="R15" i="34"/>
  <c r="O15" i="34"/>
  <c r="N15" i="34"/>
  <c r="M15" i="34"/>
  <c r="L15" i="34"/>
  <c r="J15" i="34"/>
  <c r="R12" i="34"/>
  <c r="O12" i="34"/>
  <c r="N12" i="34"/>
  <c r="M12" i="34"/>
  <c r="L12" i="34"/>
  <c r="J12" i="34"/>
  <c r="I15" i="34"/>
  <c r="AF116" i="18"/>
  <c r="AC116" i="18"/>
  <c r="F116" i="18"/>
  <c r="L116" i="17"/>
  <c r="M116" i="17" s="1"/>
  <c r="H116" i="17"/>
  <c r="N116" i="1"/>
  <c r="X116" i="16"/>
  <c r="H116" i="16"/>
  <c r="O116" i="16" s="1"/>
  <c r="E116" i="30"/>
  <c r="F116" i="30" s="1"/>
  <c r="F116" i="42" s="1"/>
  <c r="AB116" i="34" s="1"/>
  <c r="E116" i="29"/>
  <c r="F116" i="29" s="1"/>
  <c r="G116" i="42" s="1"/>
  <c r="AC116" i="34" s="1"/>
  <c r="E116" i="27"/>
  <c r="F116" i="27" s="1"/>
  <c r="K116" i="42" s="1"/>
  <c r="AG116" i="34" s="1"/>
  <c r="E116" i="26"/>
  <c r="F116" i="26" s="1"/>
  <c r="I116" i="42" s="1"/>
  <c r="AE116" i="34" s="1"/>
  <c r="E116" i="38"/>
  <c r="F116" i="38" s="1"/>
  <c r="L116" i="42" s="1"/>
  <c r="AH116" i="34" s="1"/>
  <c r="E116" i="25"/>
  <c r="F116" i="25" s="1"/>
  <c r="E116" i="42" s="1"/>
  <c r="AA116" i="34" s="1"/>
  <c r="E116" i="24"/>
  <c r="F116" i="24" s="1"/>
  <c r="J116" i="42" s="1"/>
  <c r="AF116" i="34" s="1"/>
  <c r="AQ116" i="34"/>
  <c r="AP116" i="34"/>
  <c r="AO116" i="34"/>
  <c r="AN116" i="34"/>
  <c r="AK116" i="34"/>
  <c r="AJ116" i="34"/>
  <c r="AI116" i="34"/>
  <c r="I116" i="34"/>
  <c r="I115" i="18"/>
  <c r="N115" i="1"/>
  <c r="AQ91" i="34"/>
  <c r="AP91" i="34"/>
  <c r="AO91" i="34"/>
  <c r="AN91" i="34"/>
  <c r="AK91" i="34"/>
  <c r="AJ91" i="34"/>
  <c r="AQ84" i="34"/>
  <c r="AP84" i="34"/>
  <c r="AO84" i="34"/>
  <c r="AN84" i="34"/>
  <c r="AK84" i="34"/>
  <c r="AJ84" i="34"/>
  <c r="AQ87" i="34"/>
  <c r="AP87" i="34"/>
  <c r="AO87" i="34"/>
  <c r="AN87" i="34"/>
  <c r="AK87" i="34"/>
  <c r="AJ87" i="34"/>
  <c r="AQ55" i="34"/>
  <c r="AP55" i="34"/>
  <c r="AO55" i="34"/>
  <c r="AN55" i="34"/>
  <c r="AK55" i="34"/>
  <c r="AJ55" i="34"/>
  <c r="AQ72" i="34"/>
  <c r="AP72" i="34"/>
  <c r="AO72" i="34"/>
  <c r="AN72" i="34"/>
  <c r="AK72" i="34"/>
  <c r="AJ72" i="34"/>
  <c r="AQ42" i="34"/>
  <c r="AP42" i="34"/>
  <c r="AO42" i="34"/>
  <c r="AN42" i="34"/>
  <c r="AK42" i="34"/>
  <c r="AJ42" i="34"/>
  <c r="AQ31" i="34"/>
  <c r="AP31" i="34"/>
  <c r="AO31" i="34"/>
  <c r="AN31" i="34"/>
  <c r="AL31" i="34"/>
  <c r="AK31" i="34"/>
  <c r="AJ31" i="34"/>
  <c r="AQ20" i="34"/>
  <c r="AP20" i="34"/>
  <c r="AO20" i="34"/>
  <c r="AN20" i="34"/>
  <c r="AL20" i="34"/>
  <c r="AK20" i="34"/>
  <c r="AJ20" i="34"/>
  <c r="AQ15" i="34"/>
  <c r="AP15" i="34"/>
  <c r="AO15" i="34"/>
  <c r="AN15" i="34"/>
  <c r="AL15" i="34"/>
  <c r="AK15" i="34"/>
  <c r="AJ15" i="34"/>
  <c r="AQ12" i="34"/>
  <c r="AP12" i="34"/>
  <c r="AO12" i="34"/>
  <c r="AN12" i="34"/>
  <c r="AL12" i="34"/>
  <c r="AK12" i="34"/>
  <c r="AJ12" i="34"/>
  <c r="E5" i="27"/>
  <c r="E5" i="26"/>
  <c r="E5" i="38"/>
  <c r="E5" i="25"/>
  <c r="E5" i="24"/>
  <c r="E5" i="29"/>
  <c r="E5" i="30"/>
  <c r="AI91" i="34"/>
  <c r="AI84" i="34"/>
  <c r="AI87" i="34"/>
  <c r="AI55" i="34"/>
  <c r="AI72" i="34"/>
  <c r="AI42" i="34"/>
  <c r="AI31" i="34"/>
  <c r="AI20" i="34"/>
  <c r="AI15" i="34"/>
  <c r="AI12" i="34"/>
  <c r="BA2" i="17"/>
  <c r="AN2" i="17"/>
  <c r="AH2" i="17"/>
  <c r="Y6" i="18"/>
  <c r="Z6" i="18"/>
  <c r="U84" i="35"/>
  <c r="J84" i="35"/>
  <c r="I31" i="18"/>
  <c r="E31" i="36" s="1"/>
  <c r="L31" i="17"/>
  <c r="M31" i="17" s="1"/>
  <c r="L91" i="17"/>
  <c r="M91" i="17" s="1"/>
  <c r="BF91" i="17" s="1"/>
  <c r="L84" i="17"/>
  <c r="M84" i="17" s="1"/>
  <c r="O84" i="17" s="1"/>
  <c r="L87" i="17"/>
  <c r="M87" i="17" s="1"/>
  <c r="O87" i="17" s="1"/>
  <c r="AM87" i="17" s="1"/>
  <c r="AN87" i="17" s="1"/>
  <c r="L72" i="17"/>
  <c r="M72" i="17" s="1"/>
  <c r="L42" i="17"/>
  <c r="M42" i="17" s="1"/>
  <c r="BF42" i="17" s="1"/>
  <c r="I20" i="18"/>
  <c r="L20" i="17"/>
  <c r="M20" i="17" s="1"/>
  <c r="H91" i="16"/>
  <c r="O91" i="16" s="1"/>
  <c r="H84" i="16"/>
  <c r="O84" i="16" s="1"/>
  <c r="H87" i="16"/>
  <c r="O87" i="16" s="1"/>
  <c r="P87" i="16" s="1"/>
  <c r="G87" i="16"/>
  <c r="H72" i="16"/>
  <c r="H42" i="16"/>
  <c r="O42" i="16" s="1"/>
  <c r="S42" i="34" s="1"/>
  <c r="H20" i="16"/>
  <c r="G15" i="16"/>
  <c r="I15" i="18"/>
  <c r="I12" i="18"/>
  <c r="AF91" i="18"/>
  <c r="F91" i="18"/>
  <c r="H91" i="17"/>
  <c r="G91" i="18"/>
  <c r="AJ91" i="1"/>
  <c r="AC91" i="18"/>
  <c r="G91" i="16"/>
  <c r="E91" i="30"/>
  <c r="F91" i="30" s="1"/>
  <c r="F91" i="42" s="1"/>
  <c r="AB91" i="34" s="1"/>
  <c r="E91" i="29"/>
  <c r="F91" i="29" s="1"/>
  <c r="E91" i="27"/>
  <c r="F91" i="27" s="1"/>
  <c r="K91" i="42" s="1"/>
  <c r="AG91" i="34" s="1"/>
  <c r="E91" i="26"/>
  <c r="F91" i="26" s="1"/>
  <c r="I91" i="42" s="1"/>
  <c r="AE91" i="34" s="1"/>
  <c r="E91" i="38"/>
  <c r="F91" i="38" s="1"/>
  <c r="L91" i="42" s="1"/>
  <c r="AH91" i="34" s="1"/>
  <c r="E91" i="25"/>
  <c r="F91" i="25" s="1"/>
  <c r="E91" i="42" s="1"/>
  <c r="AA91" i="34" s="1"/>
  <c r="E91" i="24"/>
  <c r="F91" i="24" s="1"/>
  <c r="J91" i="42" s="1"/>
  <c r="AF91" i="34" s="1"/>
  <c r="I91" i="34"/>
  <c r="G31" i="16"/>
  <c r="G20" i="16"/>
  <c r="L12" i="17"/>
  <c r="M12" i="17" s="1"/>
  <c r="E87" i="38"/>
  <c r="F87" i="38" s="1"/>
  <c r="L87" i="42" s="1"/>
  <c r="AH87" i="34" s="1"/>
  <c r="E84" i="38"/>
  <c r="F84" i="38" s="1"/>
  <c r="E55" i="38"/>
  <c r="F55" i="38" s="1"/>
  <c r="L55" i="42" s="1"/>
  <c r="AH55" i="34" s="1"/>
  <c r="E42" i="38"/>
  <c r="F42" i="38" s="1"/>
  <c r="E72" i="38"/>
  <c r="F72" i="38" s="1"/>
  <c r="L72" i="42" s="1"/>
  <c r="AH72" i="34" s="1"/>
  <c r="E31" i="38"/>
  <c r="F31" i="38" s="1"/>
  <c r="L31" i="42" s="1"/>
  <c r="AH31" i="34" s="1"/>
  <c r="E20" i="38"/>
  <c r="F20" i="38" s="1"/>
  <c r="L20" i="42" s="1"/>
  <c r="AH20" i="34" s="1"/>
  <c r="E15" i="38"/>
  <c r="F15" i="38" s="1"/>
  <c r="L15" i="42" s="1"/>
  <c r="AH15" i="34" s="1"/>
  <c r="E12" i="38"/>
  <c r="F12" i="38" s="1"/>
  <c r="L12" i="42" s="1"/>
  <c r="AH12" i="34" s="1"/>
  <c r="L55" i="17"/>
  <c r="M55" i="17" s="1"/>
  <c r="L15" i="17"/>
  <c r="M15" i="17" s="1"/>
  <c r="O15" i="17" s="1"/>
  <c r="AM15" i="17" s="1"/>
  <c r="AN15" i="17" s="1"/>
  <c r="E87" i="24"/>
  <c r="F87" i="24" s="1"/>
  <c r="J87" i="42" s="1"/>
  <c r="AF87" i="34" s="1"/>
  <c r="E84" i="24"/>
  <c r="F84" i="24" s="1"/>
  <c r="J84" i="42" s="1"/>
  <c r="AF84" i="34" s="1"/>
  <c r="E55" i="24"/>
  <c r="F55" i="24" s="1"/>
  <c r="J55" i="42" s="1"/>
  <c r="AF55" i="34" s="1"/>
  <c r="E42" i="24"/>
  <c r="F42" i="24" s="1"/>
  <c r="J42" i="42" s="1"/>
  <c r="AF42" i="34" s="1"/>
  <c r="E72" i="24"/>
  <c r="F72" i="24" s="1"/>
  <c r="J72" i="42" s="1"/>
  <c r="AF72" i="34" s="1"/>
  <c r="E31" i="24"/>
  <c r="F31" i="24" s="1"/>
  <c r="J31" i="42" s="1"/>
  <c r="AF31" i="34" s="1"/>
  <c r="E20" i="24"/>
  <c r="F20" i="24" s="1"/>
  <c r="J20" i="42" s="1"/>
  <c r="AF20" i="34" s="1"/>
  <c r="E87" i="25"/>
  <c r="F87" i="25" s="1"/>
  <c r="E87" i="42" s="1"/>
  <c r="AA87" i="34" s="1"/>
  <c r="E84" i="25"/>
  <c r="F84" i="25" s="1"/>
  <c r="E84" i="42" s="1"/>
  <c r="AA84" i="34" s="1"/>
  <c r="E55" i="25"/>
  <c r="F55" i="25" s="1"/>
  <c r="E55" i="42" s="1"/>
  <c r="AA55" i="34" s="1"/>
  <c r="E42" i="25"/>
  <c r="F42" i="25" s="1"/>
  <c r="E42" i="42" s="1"/>
  <c r="AA42" i="34" s="1"/>
  <c r="E72" i="25"/>
  <c r="F72" i="25" s="1"/>
  <c r="E72" i="42" s="1"/>
  <c r="AA72" i="34" s="1"/>
  <c r="E31" i="25"/>
  <c r="F31" i="25" s="1"/>
  <c r="E31" i="42" s="1"/>
  <c r="AA31" i="34" s="1"/>
  <c r="E20" i="25"/>
  <c r="F20" i="25" s="1"/>
  <c r="E20" i="42" s="1"/>
  <c r="AA20" i="34" s="1"/>
  <c r="E87" i="26"/>
  <c r="F87" i="26" s="1"/>
  <c r="I87" i="42" s="1"/>
  <c r="AE87" i="34" s="1"/>
  <c r="E84" i="26"/>
  <c r="F84" i="26" s="1"/>
  <c r="I84" i="42" s="1"/>
  <c r="AE84" i="34" s="1"/>
  <c r="E55" i="26"/>
  <c r="F55" i="26" s="1"/>
  <c r="I55" i="42" s="1"/>
  <c r="AE55" i="34" s="1"/>
  <c r="E42" i="26"/>
  <c r="F42" i="26" s="1"/>
  <c r="I42" i="42" s="1"/>
  <c r="AE42" i="34" s="1"/>
  <c r="E72" i="26"/>
  <c r="F72" i="26" s="1"/>
  <c r="E31" i="26"/>
  <c r="F31" i="26" s="1"/>
  <c r="I31" i="42" s="1"/>
  <c r="AE31" i="34" s="1"/>
  <c r="E20" i="26"/>
  <c r="F20" i="26" s="1"/>
  <c r="I20" i="42" s="1"/>
  <c r="AE20" i="34" s="1"/>
  <c r="E87" i="27"/>
  <c r="F87" i="27" s="1"/>
  <c r="K87" i="42" s="1"/>
  <c r="AG87" i="34" s="1"/>
  <c r="E84" i="27"/>
  <c r="F84" i="27" s="1"/>
  <c r="K84" i="42" s="1"/>
  <c r="AG84" i="34" s="1"/>
  <c r="E55" i="27"/>
  <c r="F55" i="27" s="1"/>
  <c r="K55" i="42" s="1"/>
  <c r="AG55" i="34" s="1"/>
  <c r="E42" i="27"/>
  <c r="F42" i="27" s="1"/>
  <c r="K42" i="42" s="1"/>
  <c r="AG42" i="34" s="1"/>
  <c r="E72" i="27"/>
  <c r="F72" i="27" s="1"/>
  <c r="K72" i="42" s="1"/>
  <c r="AG72" i="34" s="1"/>
  <c r="E31" i="27"/>
  <c r="F31" i="27" s="1"/>
  <c r="E20" i="27"/>
  <c r="F20" i="27" s="1"/>
  <c r="K20" i="42" s="1"/>
  <c r="AG20" i="34" s="1"/>
  <c r="E87" i="29"/>
  <c r="F87" i="29" s="1"/>
  <c r="G87" i="42" s="1"/>
  <c r="AC87" i="34" s="1"/>
  <c r="E84" i="29"/>
  <c r="F84" i="29" s="1"/>
  <c r="G84" i="42" s="1"/>
  <c r="AC84" i="34" s="1"/>
  <c r="E55" i="29"/>
  <c r="F55" i="29" s="1"/>
  <c r="G55" i="42" s="1"/>
  <c r="AC55" i="34" s="1"/>
  <c r="E42" i="29"/>
  <c r="F42" i="29" s="1"/>
  <c r="G42" i="42" s="1"/>
  <c r="AC42" i="34" s="1"/>
  <c r="E72" i="29"/>
  <c r="F72" i="29" s="1"/>
  <c r="G72" i="42" s="1"/>
  <c r="AC72" i="34" s="1"/>
  <c r="E31" i="29"/>
  <c r="F31" i="29" s="1"/>
  <c r="G31" i="42" s="1"/>
  <c r="AC31" i="34" s="1"/>
  <c r="E20" i="29"/>
  <c r="F20" i="29" s="1"/>
  <c r="G20" i="42" s="1"/>
  <c r="AC20" i="34" s="1"/>
  <c r="E87" i="30"/>
  <c r="F87" i="30" s="1"/>
  <c r="F87" i="42" s="1"/>
  <c r="AB87" i="34" s="1"/>
  <c r="E84" i="30"/>
  <c r="F84" i="30" s="1"/>
  <c r="F84" i="42" s="1"/>
  <c r="AB84" i="34" s="1"/>
  <c r="E55" i="30"/>
  <c r="F55" i="30" s="1"/>
  <c r="F55" i="42" s="1"/>
  <c r="AB55" i="34" s="1"/>
  <c r="E42" i="30"/>
  <c r="F42" i="30" s="1"/>
  <c r="F42" i="42" s="1"/>
  <c r="AB42" i="34" s="1"/>
  <c r="E72" i="30"/>
  <c r="F72" i="30" s="1"/>
  <c r="E31" i="30"/>
  <c r="F31" i="30" s="1"/>
  <c r="F31" i="42" s="1"/>
  <c r="AB31" i="34" s="1"/>
  <c r="E20" i="30"/>
  <c r="F20" i="30" s="1"/>
  <c r="F20" i="42" s="1"/>
  <c r="AB20" i="34" s="1"/>
  <c r="H55" i="16"/>
  <c r="O55" i="16" s="1"/>
  <c r="P55" i="16" s="1"/>
  <c r="H31" i="16"/>
  <c r="O31" i="16" s="1"/>
  <c r="H15" i="16"/>
  <c r="O15" i="16" s="1"/>
  <c r="H12" i="16"/>
  <c r="O12" i="16" s="1"/>
  <c r="E6" i="36"/>
  <c r="AM5" i="17"/>
  <c r="F84" i="18"/>
  <c r="I84" i="34"/>
  <c r="F87" i="18"/>
  <c r="I87" i="34"/>
  <c r="F55" i="18"/>
  <c r="I55" i="34"/>
  <c r="F72" i="18"/>
  <c r="I72" i="34"/>
  <c r="F42" i="18"/>
  <c r="AB42" i="18"/>
  <c r="I42" i="34"/>
  <c r="F31" i="18"/>
  <c r="I31" i="34"/>
  <c r="F20" i="18"/>
  <c r="I20" i="34"/>
  <c r="F15" i="18"/>
  <c r="AB15" i="18"/>
  <c r="F12" i="18"/>
  <c r="AB12" i="18"/>
  <c r="I12" i="34"/>
  <c r="AJ55" i="1"/>
  <c r="AJ84" i="1"/>
  <c r="AJ87" i="1"/>
  <c r="AF84" i="18"/>
  <c r="AF87" i="18"/>
  <c r="AF55" i="18"/>
  <c r="AF72" i="18"/>
  <c r="AF42" i="18"/>
  <c r="AF31" i="18"/>
  <c r="AF20" i="18"/>
  <c r="AF15" i="18"/>
  <c r="AF12" i="18"/>
  <c r="G84" i="18"/>
  <c r="I87" i="31"/>
  <c r="G87" i="18" s="1"/>
  <c r="G55" i="18"/>
  <c r="G31" i="18"/>
  <c r="G20" i="18"/>
  <c r="G15" i="18"/>
  <c r="G12" i="18"/>
  <c r="G6" i="18"/>
  <c r="F6" i="18"/>
  <c r="AC84" i="18"/>
  <c r="AC87" i="18"/>
  <c r="AC55" i="18"/>
  <c r="AC72" i="18"/>
  <c r="AC42" i="18"/>
  <c r="AC31" i="18"/>
  <c r="AC20" i="18"/>
  <c r="AC15" i="18"/>
  <c r="AC12" i="18"/>
  <c r="AF20" i="1"/>
  <c r="H84" i="17"/>
  <c r="H87" i="17"/>
  <c r="H72" i="17"/>
  <c r="H20" i="17"/>
  <c r="AV5" i="17"/>
  <c r="AJ5" i="17"/>
  <c r="AD5" i="17"/>
  <c r="X5" i="17"/>
  <c r="R5" i="17"/>
  <c r="Q6" i="18"/>
  <c r="W6" i="18"/>
  <c r="T6" i="18"/>
  <c r="N6" i="18"/>
  <c r="J6" i="18"/>
  <c r="P6" i="18"/>
  <c r="V6" i="18"/>
  <c r="S6" i="18"/>
  <c r="M6" i="18"/>
  <c r="I6" i="18"/>
  <c r="H31" i="17"/>
  <c r="H12" i="17"/>
  <c r="H15" i="17"/>
  <c r="H55" i="17"/>
  <c r="E15" i="24"/>
  <c r="F15" i="24" s="1"/>
  <c r="J15" i="42" s="1"/>
  <c r="AF15" i="34" s="1"/>
  <c r="E12" i="24"/>
  <c r="F12" i="24" s="1"/>
  <c r="J12" i="42" s="1"/>
  <c r="AF12" i="34" s="1"/>
  <c r="E15" i="25"/>
  <c r="F15" i="25" s="1"/>
  <c r="E15" i="42" s="1"/>
  <c r="AA15" i="34" s="1"/>
  <c r="E12" i="25"/>
  <c r="F12" i="25" s="1"/>
  <c r="E12" i="42" s="1"/>
  <c r="AA12" i="34" s="1"/>
  <c r="E15" i="26"/>
  <c r="F15" i="26" s="1"/>
  <c r="I15" i="42" s="1"/>
  <c r="AE15" i="34" s="1"/>
  <c r="E12" i="26"/>
  <c r="F12" i="26" s="1"/>
  <c r="I12" i="42" s="1"/>
  <c r="AE12" i="34" s="1"/>
  <c r="E15" i="27"/>
  <c r="F15" i="27" s="1"/>
  <c r="K15" i="42" s="1"/>
  <c r="AG15" i="34" s="1"/>
  <c r="E12" i="27"/>
  <c r="F12" i="27" s="1"/>
  <c r="K12" i="42" s="1"/>
  <c r="AG12" i="34" s="1"/>
  <c r="E15" i="29"/>
  <c r="F15" i="29" s="1"/>
  <c r="G15" i="42" s="1"/>
  <c r="AC15" i="34" s="1"/>
  <c r="E12" i="29"/>
  <c r="F12" i="29" s="1"/>
  <c r="G12" i="42" s="1"/>
  <c r="AC12" i="34" s="1"/>
  <c r="E15" i="30"/>
  <c r="F15" i="30" s="1"/>
  <c r="F15" i="42" s="1"/>
  <c r="AB15" i="34" s="1"/>
  <c r="E12" i="30"/>
  <c r="F12" i="30" s="1"/>
  <c r="F12" i="42" s="1"/>
  <c r="AB12" i="34" s="1"/>
  <c r="AJ15" i="1"/>
  <c r="AJ12" i="1"/>
  <c r="AF31" i="1"/>
  <c r="N31" i="1"/>
  <c r="N12" i="1"/>
  <c r="AF12" i="1"/>
  <c r="N15" i="1"/>
  <c r="N55" i="1"/>
  <c r="X15" i="16"/>
  <c r="X84" i="16"/>
  <c r="Y84" i="16" s="1"/>
  <c r="X91" i="16"/>
  <c r="Y91" i="16" s="1"/>
  <c r="X42" i="16"/>
  <c r="T42" i="34" s="1"/>
  <c r="X31" i="16"/>
  <c r="X20" i="16"/>
  <c r="T20" i="34" s="1"/>
  <c r="X72" i="16"/>
  <c r="X55" i="16"/>
  <c r="T55" i="34" s="1"/>
  <c r="X12" i="16"/>
  <c r="X87" i="16"/>
  <c r="AD31" i="18"/>
  <c r="AB31" i="18"/>
  <c r="U6" i="34"/>
  <c r="Z6" i="34"/>
  <c r="AD55" i="18"/>
  <c r="AB55" i="18"/>
  <c r="AD20" i="18"/>
  <c r="AB20" i="18"/>
  <c r="AB56" i="18"/>
  <c r="AD56" i="18"/>
  <c r="AD91" i="18"/>
  <c r="AB91" i="18"/>
  <c r="AD87" i="18"/>
  <c r="AB87" i="18"/>
  <c r="AD84" i="18"/>
  <c r="AB84" i="18"/>
  <c r="AD72" i="18"/>
  <c r="AB72" i="18"/>
  <c r="AD116" i="18"/>
  <c r="AB116" i="18"/>
  <c r="P123" i="18"/>
  <c r="P87" i="18"/>
  <c r="P123" i="34"/>
  <c r="P64" i="34"/>
  <c r="Q36" i="18"/>
  <c r="U30" i="35"/>
  <c r="J30" i="35"/>
  <c r="Q12" i="18"/>
  <c r="P12" i="18"/>
  <c r="P12" i="34"/>
  <c r="Q31" i="18"/>
  <c r="P31" i="18"/>
  <c r="P76" i="34"/>
  <c r="Q85" i="18"/>
  <c r="P85" i="18"/>
  <c r="P100" i="34"/>
  <c r="Q117" i="18"/>
  <c r="P42" i="34"/>
  <c r="P15" i="18"/>
  <c r="P15" i="34"/>
  <c r="P60" i="18"/>
  <c r="P60" i="34"/>
  <c r="P107" i="18"/>
  <c r="P107" i="34"/>
  <c r="P61" i="34"/>
  <c r="P61" i="18"/>
  <c r="P84" i="18"/>
  <c r="P84" i="34"/>
  <c r="P109" i="18"/>
  <c r="P109" i="34"/>
  <c r="P89" i="34"/>
  <c r="P88" i="18"/>
  <c r="P88" i="34"/>
  <c r="Q27" i="18"/>
  <c r="P27" i="34"/>
  <c r="P99" i="18"/>
  <c r="P99" i="34"/>
  <c r="Q20" i="18"/>
  <c r="P20" i="34"/>
  <c r="Q78" i="18"/>
  <c r="P79" i="34"/>
  <c r="P118" i="34"/>
  <c r="Q35" i="18"/>
  <c r="P35" i="18"/>
  <c r="P28" i="18"/>
  <c r="P28" i="34"/>
  <c r="M36" i="18"/>
  <c r="P24" i="18"/>
  <c r="P24" i="34"/>
  <c r="P95" i="34"/>
  <c r="Q95" i="18"/>
  <c r="P29" i="18"/>
  <c r="P119" i="34"/>
  <c r="Q29" i="18"/>
  <c r="Q82" i="18"/>
  <c r="P118" i="18"/>
  <c r="P82" i="34"/>
  <c r="P124" i="18"/>
  <c r="P124" i="34"/>
  <c r="P67" i="34"/>
  <c r="P68" i="34"/>
  <c r="P75" i="34"/>
  <c r="P117" i="18"/>
  <c r="P117" i="34"/>
  <c r="O107" i="16"/>
  <c r="S107" i="34" s="1"/>
  <c r="Q17" i="18"/>
  <c r="P17" i="18"/>
  <c r="Q84" i="18"/>
  <c r="Q55" i="18"/>
  <c r="P89" i="18"/>
  <c r="Q24" i="18"/>
  <c r="Q26" i="18"/>
  <c r="P26" i="18"/>
  <c r="P26" i="34"/>
  <c r="P70" i="34"/>
  <c r="P71" i="34"/>
  <c r="P74" i="34"/>
  <c r="Q116" i="18"/>
  <c r="P116" i="34"/>
  <c r="P116" i="18"/>
  <c r="Q19" i="18"/>
  <c r="P19" i="34"/>
  <c r="P19" i="18"/>
  <c r="Q34" i="18"/>
  <c r="P34" i="18"/>
  <c r="P69" i="34"/>
  <c r="P63" i="34"/>
  <c r="Q56" i="18"/>
  <c r="P56" i="34"/>
  <c r="Q91" i="18"/>
  <c r="P91" i="18"/>
  <c r="Q15" i="18"/>
  <c r="P86" i="18"/>
  <c r="Q107" i="18"/>
  <c r="Q124" i="18"/>
  <c r="G69" i="36"/>
  <c r="Q37" i="18"/>
  <c r="P37" i="18"/>
  <c r="Q87" i="18"/>
  <c r="Q28" i="18"/>
  <c r="P27" i="18"/>
  <c r="P29" i="34"/>
  <c r="P95" i="18"/>
  <c r="P82" i="18"/>
  <c r="P119" i="18"/>
  <c r="P36" i="18"/>
  <c r="U29" i="35"/>
  <c r="J29" i="35"/>
  <c r="P57" i="36" l="1"/>
  <c r="Q57" i="36" s="1"/>
  <c r="P106" i="36"/>
  <c r="Q106" i="36" s="1"/>
  <c r="V21" i="36"/>
  <c r="W21" i="36" s="1"/>
  <c r="V57" i="36"/>
  <c r="W57" i="36" s="1"/>
  <c r="AA21" i="47"/>
  <c r="AB21" i="47" s="1"/>
  <c r="AA57" i="47"/>
  <c r="AB57" i="47" s="1"/>
  <c r="Y21" i="36"/>
  <c r="Z21" i="36" s="1"/>
  <c r="Y57" i="36"/>
  <c r="F21" i="47"/>
  <c r="G21" i="47" s="1"/>
  <c r="F57" i="47"/>
  <c r="G57" i="47" s="1"/>
  <c r="M21" i="36"/>
  <c r="N21" i="36" s="1"/>
  <c r="M57" i="36"/>
  <c r="N57" i="36" s="1"/>
  <c r="R21" i="47"/>
  <c r="S21" i="47" s="1"/>
  <c r="R57" i="47"/>
  <c r="S57" i="47" s="1"/>
  <c r="X21" i="47"/>
  <c r="Y21" i="47" s="1"/>
  <c r="X57" i="47"/>
  <c r="Y57" i="47" s="1"/>
  <c r="J21" i="36"/>
  <c r="K21" i="36" s="1"/>
  <c r="J57" i="36"/>
  <c r="K57" i="36" s="1"/>
  <c r="L21" i="47"/>
  <c r="M21" i="47" s="1"/>
  <c r="L57" i="47"/>
  <c r="M57" i="47" s="1"/>
  <c r="U21" i="47"/>
  <c r="V21" i="47" s="1"/>
  <c r="U57" i="47"/>
  <c r="V57" i="47" s="1"/>
  <c r="S21" i="36"/>
  <c r="T21" i="36" s="1"/>
  <c r="S57" i="36"/>
  <c r="T57" i="36" s="1"/>
  <c r="I21" i="47"/>
  <c r="J21" i="47" s="1"/>
  <c r="I57" i="47"/>
  <c r="J57" i="47" s="1"/>
  <c r="O21" i="47"/>
  <c r="P21" i="47" s="1"/>
  <c r="O57" i="47"/>
  <c r="P57" i="47" s="1"/>
  <c r="P30" i="36"/>
  <c r="P21" i="36"/>
  <c r="Q21" i="36" s="1"/>
  <c r="Y14" i="36"/>
  <c r="Z14" i="36" s="1"/>
  <c r="Y94" i="36"/>
  <c r="F14" i="47"/>
  <c r="G14" i="47" s="1"/>
  <c r="F94" i="47"/>
  <c r="G94" i="47" s="1"/>
  <c r="F30" i="47"/>
  <c r="G30" i="47" s="1"/>
  <c r="O14" i="47"/>
  <c r="P14" i="47" s="1"/>
  <c r="O94" i="47"/>
  <c r="P94" i="47" s="1"/>
  <c r="M14" i="36"/>
  <c r="N14" i="36" s="1"/>
  <c r="M94" i="36"/>
  <c r="N94" i="36" s="1"/>
  <c r="R14" i="47"/>
  <c r="S14" i="47" s="1"/>
  <c r="R94" i="47"/>
  <c r="S94" i="47" s="1"/>
  <c r="X14" i="47"/>
  <c r="Y14" i="47" s="1"/>
  <c r="X94" i="47"/>
  <c r="Y94" i="47" s="1"/>
  <c r="P14" i="36"/>
  <c r="Q14" i="36" s="1"/>
  <c r="P94" i="36"/>
  <c r="Q94" i="36" s="1"/>
  <c r="U14" i="47"/>
  <c r="V14" i="47" s="1"/>
  <c r="U94" i="47"/>
  <c r="V94" i="47" s="1"/>
  <c r="S14" i="36"/>
  <c r="T14" i="36" s="1"/>
  <c r="S94" i="36"/>
  <c r="T94" i="36" s="1"/>
  <c r="I14" i="47"/>
  <c r="J14" i="47" s="1"/>
  <c r="I94" i="47"/>
  <c r="J94" i="47" s="1"/>
  <c r="J14" i="36"/>
  <c r="K14" i="36" s="1"/>
  <c r="J94" i="36"/>
  <c r="K94" i="36" s="1"/>
  <c r="V14" i="36"/>
  <c r="W14" i="36" s="1"/>
  <c r="V94" i="36"/>
  <c r="W94" i="36" s="1"/>
  <c r="L14" i="47"/>
  <c r="M14" i="47" s="1"/>
  <c r="L94" i="47"/>
  <c r="M94" i="47" s="1"/>
  <c r="AA14" i="47"/>
  <c r="AB14" i="47" s="1"/>
  <c r="AA94" i="47"/>
  <c r="AB94" i="47" s="1"/>
  <c r="D33" i="19"/>
  <c r="D33" i="16"/>
  <c r="D85" i="32"/>
  <c r="D85" i="33"/>
  <c r="D85" i="40"/>
  <c r="AS84" i="17"/>
  <c r="Q84" i="40" s="1"/>
  <c r="AM84" i="17"/>
  <c r="AN84" i="17" s="1"/>
  <c r="AM24" i="17"/>
  <c r="AN24" i="17" s="1"/>
  <c r="U89" i="17"/>
  <c r="V89" i="17" s="1"/>
  <c r="AM89" i="17"/>
  <c r="AN89" i="17" s="1"/>
  <c r="AS78" i="17"/>
  <c r="AT78" i="17" s="1"/>
  <c r="R78" i="40" s="1"/>
  <c r="AM78" i="17"/>
  <c r="AN78" i="17" s="1"/>
  <c r="K66" i="18"/>
  <c r="AS70" i="18"/>
  <c r="AT70" i="18" s="1"/>
  <c r="AS89" i="17"/>
  <c r="U109" i="18"/>
  <c r="I73" i="16"/>
  <c r="BE88" i="17"/>
  <c r="D89" i="21"/>
  <c r="D89" i="24"/>
  <c r="AV123" i="18"/>
  <c r="AW123" i="18" s="1"/>
  <c r="S26" i="34"/>
  <c r="T85" i="34"/>
  <c r="J79" i="43"/>
  <c r="K73" i="18"/>
  <c r="K79" i="18"/>
  <c r="K109" i="18"/>
  <c r="U36" i="18"/>
  <c r="M13" i="36"/>
  <c r="N13" i="36" s="1"/>
  <c r="M11" i="36"/>
  <c r="N11" i="36" s="1"/>
  <c r="I13" i="47"/>
  <c r="J13" i="47" s="1"/>
  <c r="I11" i="47"/>
  <c r="J11" i="47" s="1"/>
  <c r="O13" i="47"/>
  <c r="P13" i="47" s="1"/>
  <c r="O11" i="47"/>
  <c r="P11" i="47" s="1"/>
  <c r="V11" i="36"/>
  <c r="W11" i="36" s="1"/>
  <c r="V13" i="36"/>
  <c r="W13" i="36" s="1"/>
  <c r="X11" i="47"/>
  <c r="Y11" i="47" s="1"/>
  <c r="X13" i="47"/>
  <c r="Y13" i="47" s="1"/>
  <c r="D89" i="40"/>
  <c r="AS60" i="18"/>
  <c r="AT60" i="18" s="1"/>
  <c r="G79" i="43"/>
  <c r="P11" i="36"/>
  <c r="Q11" i="36" s="1"/>
  <c r="P13" i="36"/>
  <c r="Q13" i="36" s="1"/>
  <c r="Y13" i="36"/>
  <c r="Z13" i="36" s="1"/>
  <c r="Y11" i="36"/>
  <c r="Z11" i="36" s="1"/>
  <c r="L11" i="47"/>
  <c r="M11" i="47" s="1"/>
  <c r="L13" i="47"/>
  <c r="M13" i="47" s="1"/>
  <c r="AA11" i="47"/>
  <c r="AB11" i="47" s="1"/>
  <c r="AA13" i="47"/>
  <c r="AB13" i="47" s="1"/>
  <c r="M34" i="17"/>
  <c r="O34" i="17" s="1"/>
  <c r="J13" i="36"/>
  <c r="K13" i="36" s="1"/>
  <c r="J11" i="36"/>
  <c r="K11" i="36" s="1"/>
  <c r="R13" i="47"/>
  <c r="S13" i="47" s="1"/>
  <c r="R11" i="47"/>
  <c r="S11" i="47" s="1"/>
  <c r="AV17" i="18"/>
  <c r="AW17" i="18" s="1"/>
  <c r="D89" i="16"/>
  <c r="X84" i="18"/>
  <c r="L79" i="43"/>
  <c r="S11" i="36"/>
  <c r="T11" i="36" s="1"/>
  <c r="S13" i="36"/>
  <c r="T13" i="36" s="1"/>
  <c r="F13" i="47"/>
  <c r="G13" i="47" s="1"/>
  <c r="F11" i="47"/>
  <c r="G11" i="47" s="1"/>
  <c r="U13" i="47"/>
  <c r="V13" i="47" s="1"/>
  <c r="U11" i="47"/>
  <c r="V11" i="47" s="1"/>
  <c r="M35" i="17"/>
  <c r="O35" i="17" s="1"/>
  <c r="F82" i="47"/>
  <c r="G82" i="47" s="1"/>
  <c r="Y89" i="16"/>
  <c r="AS68" i="18"/>
  <c r="AT68" i="18" s="1"/>
  <c r="AV86" i="18"/>
  <c r="AW86" i="18" s="1"/>
  <c r="AG88" i="17"/>
  <c r="AV74" i="18"/>
  <c r="AW74" i="18" s="1"/>
  <c r="K82" i="18"/>
  <c r="AV100" i="18"/>
  <c r="AW100" i="18" s="1"/>
  <c r="O60" i="18"/>
  <c r="X29" i="18"/>
  <c r="D115" i="47"/>
  <c r="AV67" i="18"/>
  <c r="AW67" i="18" s="1"/>
  <c r="D89" i="33"/>
  <c r="D89" i="38"/>
  <c r="D89" i="19"/>
  <c r="D89" i="42"/>
  <c r="AV79" i="18"/>
  <c r="AW79" i="18" s="1"/>
  <c r="X117" i="18"/>
  <c r="X78" i="18"/>
  <c r="X74" i="18"/>
  <c r="X70" i="18"/>
  <c r="X67" i="18"/>
  <c r="AA55" i="18"/>
  <c r="AA75" i="18"/>
  <c r="AA71" i="18"/>
  <c r="AA68" i="18"/>
  <c r="AA64" i="18"/>
  <c r="D67" i="5"/>
  <c r="AS42" i="18"/>
  <c r="AT42" i="18" s="1"/>
  <c r="D89" i="31"/>
  <c r="D89" i="32"/>
  <c r="D89" i="29"/>
  <c r="D86" i="19"/>
  <c r="D29" i="17"/>
  <c r="D89" i="5"/>
  <c r="D20" i="30"/>
  <c r="P105" i="36"/>
  <c r="Q105" i="36" s="1"/>
  <c r="P121" i="36"/>
  <c r="Q121" i="36" s="1"/>
  <c r="P122" i="36"/>
  <c r="Q122" i="36" s="1"/>
  <c r="P114" i="36"/>
  <c r="Q114" i="36" s="1"/>
  <c r="P113" i="36"/>
  <c r="Q113" i="36" s="1"/>
  <c r="P103" i="36"/>
  <c r="Q103" i="36" s="1"/>
  <c r="P102" i="36"/>
  <c r="Q102" i="36" s="1"/>
  <c r="P104" i="36"/>
  <c r="Q104" i="36" s="1"/>
  <c r="P97" i="36"/>
  <c r="Q97" i="36" s="1"/>
  <c r="P98" i="36"/>
  <c r="Q98" i="36" s="1"/>
  <c r="P96" i="36"/>
  <c r="Q96" i="36" s="1"/>
  <c r="Y105" i="36"/>
  <c r="Y121" i="36"/>
  <c r="Y122" i="36"/>
  <c r="Y114" i="36"/>
  <c r="Y113" i="36"/>
  <c r="Y98" i="36"/>
  <c r="Y97" i="36"/>
  <c r="Y103" i="36"/>
  <c r="Y104" i="36"/>
  <c r="Y96" i="36"/>
  <c r="Y102" i="36"/>
  <c r="L121" i="47"/>
  <c r="M121" i="47" s="1"/>
  <c r="L114" i="47"/>
  <c r="M114" i="47" s="1"/>
  <c r="L98" i="47"/>
  <c r="M98" i="47" s="1"/>
  <c r="L97" i="47"/>
  <c r="M97" i="47" s="1"/>
  <c r="L102" i="47"/>
  <c r="M102" i="47" s="1"/>
  <c r="L105" i="47"/>
  <c r="M105" i="47" s="1"/>
  <c r="L104" i="47"/>
  <c r="M104" i="47" s="1"/>
  <c r="L122" i="47"/>
  <c r="M122" i="47" s="1"/>
  <c r="L103" i="47"/>
  <c r="M103" i="47" s="1"/>
  <c r="L113" i="47"/>
  <c r="M113" i="47" s="1"/>
  <c r="L96" i="47"/>
  <c r="M96" i="47" s="1"/>
  <c r="AA113" i="47"/>
  <c r="AB113" i="47" s="1"/>
  <c r="AA103" i="47"/>
  <c r="AB103" i="47" s="1"/>
  <c r="AA104" i="47"/>
  <c r="AB104" i="47" s="1"/>
  <c r="AA122" i="47"/>
  <c r="AB122" i="47" s="1"/>
  <c r="AA97" i="47"/>
  <c r="AB97" i="47" s="1"/>
  <c r="AA105" i="47"/>
  <c r="AB105" i="47" s="1"/>
  <c r="AA114" i="47"/>
  <c r="AB114" i="47" s="1"/>
  <c r="AA96" i="47"/>
  <c r="AB96" i="47" s="1"/>
  <c r="AA121" i="47"/>
  <c r="AB121" i="47" s="1"/>
  <c r="AA102" i="47"/>
  <c r="AB102" i="47" s="1"/>
  <c r="AA98" i="47"/>
  <c r="AB98" i="47" s="1"/>
  <c r="D118" i="16"/>
  <c r="E79" i="43"/>
  <c r="S122" i="36"/>
  <c r="T122" i="36" s="1"/>
  <c r="S113" i="36"/>
  <c r="T113" i="36" s="1"/>
  <c r="S98" i="36"/>
  <c r="T98" i="36" s="1"/>
  <c r="S97" i="36"/>
  <c r="T97" i="36" s="1"/>
  <c r="S103" i="36"/>
  <c r="T103" i="36" s="1"/>
  <c r="S104" i="36"/>
  <c r="T104" i="36" s="1"/>
  <c r="S96" i="36"/>
  <c r="T96" i="36" s="1"/>
  <c r="S114" i="36"/>
  <c r="T114" i="36" s="1"/>
  <c r="S102" i="36"/>
  <c r="T102" i="36" s="1"/>
  <c r="S121" i="36"/>
  <c r="T121" i="36" s="1"/>
  <c r="S105" i="36"/>
  <c r="T105" i="36" s="1"/>
  <c r="F122" i="47"/>
  <c r="G122" i="47" s="1"/>
  <c r="F113" i="47"/>
  <c r="G113" i="47" s="1"/>
  <c r="F96" i="47"/>
  <c r="G96" i="47" s="1"/>
  <c r="F103" i="47"/>
  <c r="G103" i="47" s="1"/>
  <c r="F121" i="47"/>
  <c r="G121" i="47" s="1"/>
  <c r="F114" i="47"/>
  <c r="G114" i="47" s="1"/>
  <c r="F98" i="47"/>
  <c r="G98" i="47" s="1"/>
  <c r="F97" i="47"/>
  <c r="G97" i="47" s="1"/>
  <c r="F102" i="47"/>
  <c r="G102" i="47" s="1"/>
  <c r="F104" i="47"/>
  <c r="G104" i="47" s="1"/>
  <c r="F105" i="47"/>
  <c r="G105" i="47" s="1"/>
  <c r="U121" i="47"/>
  <c r="V121" i="47" s="1"/>
  <c r="U114" i="47"/>
  <c r="V114" i="47" s="1"/>
  <c r="U98" i="47"/>
  <c r="V98" i="47" s="1"/>
  <c r="U97" i="47"/>
  <c r="V97" i="47" s="1"/>
  <c r="U102" i="47"/>
  <c r="V102" i="47" s="1"/>
  <c r="U105" i="47"/>
  <c r="V105" i="47" s="1"/>
  <c r="U96" i="47"/>
  <c r="V96" i="47" s="1"/>
  <c r="U104" i="47"/>
  <c r="V104" i="47" s="1"/>
  <c r="U113" i="47"/>
  <c r="V113" i="47" s="1"/>
  <c r="U103" i="47"/>
  <c r="V103" i="47" s="1"/>
  <c r="U122" i="47"/>
  <c r="V122" i="47" s="1"/>
  <c r="M105" i="36"/>
  <c r="N105" i="36" s="1"/>
  <c r="M121" i="36"/>
  <c r="N121" i="36" s="1"/>
  <c r="M96" i="36"/>
  <c r="N96" i="36" s="1"/>
  <c r="M103" i="36"/>
  <c r="N103" i="36" s="1"/>
  <c r="M114" i="36"/>
  <c r="N114" i="36" s="1"/>
  <c r="M113" i="36"/>
  <c r="N113" i="36" s="1"/>
  <c r="M104" i="36"/>
  <c r="N104" i="36" s="1"/>
  <c r="M102" i="36"/>
  <c r="N102" i="36" s="1"/>
  <c r="M98" i="36"/>
  <c r="N98" i="36" s="1"/>
  <c r="M122" i="36"/>
  <c r="N122" i="36" s="1"/>
  <c r="M97" i="36"/>
  <c r="N97" i="36" s="1"/>
  <c r="I102" i="47"/>
  <c r="J102" i="47" s="1"/>
  <c r="I96" i="47"/>
  <c r="J96" i="47" s="1"/>
  <c r="I97" i="47"/>
  <c r="J97" i="47" s="1"/>
  <c r="I103" i="47"/>
  <c r="J103" i="47" s="1"/>
  <c r="I105" i="47"/>
  <c r="J105" i="47" s="1"/>
  <c r="I98" i="47"/>
  <c r="J98" i="47" s="1"/>
  <c r="I121" i="47"/>
  <c r="J121" i="47" s="1"/>
  <c r="I113" i="47"/>
  <c r="J113" i="47" s="1"/>
  <c r="I122" i="47"/>
  <c r="J122" i="47" s="1"/>
  <c r="I114" i="47"/>
  <c r="J114" i="47" s="1"/>
  <c r="I104" i="47"/>
  <c r="J104" i="47" s="1"/>
  <c r="O122" i="47"/>
  <c r="P122" i="47" s="1"/>
  <c r="O96" i="47"/>
  <c r="P96" i="47" s="1"/>
  <c r="O104" i="47"/>
  <c r="P104" i="47" s="1"/>
  <c r="O113" i="47"/>
  <c r="P113" i="47" s="1"/>
  <c r="O103" i="47"/>
  <c r="P103" i="47" s="1"/>
  <c r="O98" i="47"/>
  <c r="P98" i="47" s="1"/>
  <c r="O121" i="47"/>
  <c r="P121" i="47" s="1"/>
  <c r="O102" i="47"/>
  <c r="P102" i="47" s="1"/>
  <c r="O105" i="47"/>
  <c r="P105" i="47" s="1"/>
  <c r="O97" i="47"/>
  <c r="P97" i="47" s="1"/>
  <c r="O114" i="47"/>
  <c r="P114" i="47" s="1"/>
  <c r="R30" i="46"/>
  <c r="J113" i="36"/>
  <c r="K113" i="36" s="1"/>
  <c r="J98" i="36"/>
  <c r="K98" i="36" s="1"/>
  <c r="J96" i="36"/>
  <c r="K96" i="36" s="1"/>
  <c r="J97" i="36"/>
  <c r="K97" i="36" s="1"/>
  <c r="J103" i="36"/>
  <c r="K103" i="36" s="1"/>
  <c r="J104" i="36"/>
  <c r="K104" i="36" s="1"/>
  <c r="J102" i="36"/>
  <c r="K102" i="36" s="1"/>
  <c r="J105" i="36"/>
  <c r="K105" i="36" s="1"/>
  <c r="J122" i="36"/>
  <c r="K122" i="36" s="1"/>
  <c r="J114" i="36"/>
  <c r="K114" i="36" s="1"/>
  <c r="J121" i="36"/>
  <c r="K121" i="36" s="1"/>
  <c r="V96" i="36"/>
  <c r="W96" i="36" s="1"/>
  <c r="V102" i="36"/>
  <c r="W102" i="36" s="1"/>
  <c r="V105" i="36"/>
  <c r="W105" i="36" s="1"/>
  <c r="V122" i="36"/>
  <c r="W122" i="36" s="1"/>
  <c r="V114" i="36"/>
  <c r="W114" i="36" s="1"/>
  <c r="V104" i="36"/>
  <c r="W104" i="36" s="1"/>
  <c r="V121" i="36"/>
  <c r="W121" i="36" s="1"/>
  <c r="V98" i="36"/>
  <c r="W98" i="36" s="1"/>
  <c r="V103" i="36"/>
  <c r="W103" i="36" s="1"/>
  <c r="V97" i="36"/>
  <c r="W97" i="36" s="1"/>
  <c r="V113" i="36"/>
  <c r="W113" i="36" s="1"/>
  <c r="R113" i="47"/>
  <c r="S113" i="47" s="1"/>
  <c r="R103" i="47"/>
  <c r="S103" i="47" s="1"/>
  <c r="R114" i="47"/>
  <c r="S114" i="47" s="1"/>
  <c r="R96" i="47"/>
  <c r="S96" i="47" s="1"/>
  <c r="R122" i="47"/>
  <c r="S122" i="47" s="1"/>
  <c r="R97" i="47"/>
  <c r="S97" i="47" s="1"/>
  <c r="R104" i="47"/>
  <c r="S104" i="47" s="1"/>
  <c r="R121" i="47"/>
  <c r="S121" i="47" s="1"/>
  <c r="R105" i="47"/>
  <c r="S105" i="47" s="1"/>
  <c r="R98" i="47"/>
  <c r="S98" i="47" s="1"/>
  <c r="R102" i="47"/>
  <c r="S102" i="47" s="1"/>
  <c r="X105" i="47"/>
  <c r="Y105" i="47" s="1"/>
  <c r="X122" i="47"/>
  <c r="Y122" i="47" s="1"/>
  <c r="X96" i="47"/>
  <c r="Y96" i="47" s="1"/>
  <c r="X104" i="47"/>
  <c r="Y104" i="47" s="1"/>
  <c r="X121" i="47"/>
  <c r="Y121" i="47" s="1"/>
  <c r="X113" i="47"/>
  <c r="Y113" i="47" s="1"/>
  <c r="X102" i="47"/>
  <c r="Y102" i="47" s="1"/>
  <c r="X98" i="47"/>
  <c r="Y98" i="47" s="1"/>
  <c r="X103" i="47"/>
  <c r="Y103" i="47" s="1"/>
  <c r="X114" i="47"/>
  <c r="Y114" i="47" s="1"/>
  <c r="X97" i="47"/>
  <c r="Y97" i="47" s="1"/>
  <c r="D118" i="36"/>
  <c r="U73" i="18"/>
  <c r="D118" i="25"/>
  <c r="U71" i="18"/>
  <c r="X42" i="18"/>
  <c r="D24" i="27"/>
  <c r="D117" i="35"/>
  <c r="T75" i="34"/>
  <c r="O36" i="18"/>
  <c r="U24" i="17"/>
  <c r="D118" i="33"/>
  <c r="D119" i="6"/>
  <c r="D118" i="26"/>
  <c r="X88" i="18"/>
  <c r="AA15" i="18"/>
  <c r="U75" i="18"/>
  <c r="X56" i="18"/>
  <c r="X65" i="18"/>
  <c r="AA77" i="18"/>
  <c r="D28" i="32"/>
  <c r="R95" i="18"/>
  <c r="D117" i="18"/>
  <c r="D118" i="18"/>
  <c r="T117" i="34"/>
  <c r="D119" i="19"/>
  <c r="D118" i="35"/>
  <c r="D118" i="38"/>
  <c r="AS118" i="18"/>
  <c r="AT118" i="18" s="1"/>
  <c r="Y99" i="16"/>
  <c r="U66" i="18"/>
  <c r="U62" i="18"/>
  <c r="T64" i="34"/>
  <c r="AS117" i="18"/>
  <c r="AT117" i="18" s="1"/>
  <c r="D118" i="6"/>
  <c r="D118" i="19"/>
  <c r="D118" i="29"/>
  <c r="O84" i="18"/>
  <c r="K100" i="18"/>
  <c r="U55" i="18"/>
  <c r="U68" i="18"/>
  <c r="U64" i="18"/>
  <c r="X76" i="18"/>
  <c r="X72" i="18"/>
  <c r="X61" i="18"/>
  <c r="AA73" i="18"/>
  <c r="AA69" i="18"/>
  <c r="AA66" i="18"/>
  <c r="AA62" i="18"/>
  <c r="K123" i="18"/>
  <c r="D89" i="30"/>
  <c r="D89" i="46"/>
  <c r="D89" i="18"/>
  <c r="BF88" i="17"/>
  <c r="U88" i="17"/>
  <c r="D89" i="25"/>
  <c r="D24" i="26"/>
  <c r="D117" i="29"/>
  <c r="D117" i="21"/>
  <c r="S124" i="34"/>
  <c r="D118" i="47"/>
  <c r="D89" i="6"/>
  <c r="P28" i="16"/>
  <c r="Y73" i="16"/>
  <c r="R117" i="18"/>
  <c r="D89" i="27"/>
  <c r="D118" i="24"/>
  <c r="D118" i="30"/>
  <c r="D118" i="42"/>
  <c r="D119" i="21"/>
  <c r="D118" i="46"/>
  <c r="D118" i="17"/>
  <c r="D89" i="26"/>
  <c r="D72" i="25"/>
  <c r="U60" i="18"/>
  <c r="K69" i="18"/>
  <c r="X63" i="18"/>
  <c r="O100" i="18"/>
  <c r="K19" i="18"/>
  <c r="I86" i="16"/>
  <c r="K29" i="18"/>
  <c r="X28" i="18"/>
  <c r="K89" i="18"/>
  <c r="I27" i="16"/>
  <c r="K95" i="18"/>
  <c r="U118" i="18"/>
  <c r="O118" i="18"/>
  <c r="U77" i="18"/>
  <c r="U69" i="18"/>
  <c r="AA24" i="17"/>
  <c r="O117" i="18"/>
  <c r="AS29" i="18"/>
  <c r="AT29" i="18" s="1"/>
  <c r="D89" i="36"/>
  <c r="D89" i="17"/>
  <c r="D89" i="47"/>
  <c r="AA88" i="17"/>
  <c r="D117" i="25"/>
  <c r="R89" i="18"/>
  <c r="Y74" i="16"/>
  <c r="R118" i="18"/>
  <c r="D118" i="40"/>
  <c r="D118" i="31"/>
  <c r="D118" i="21"/>
  <c r="D29" i="32"/>
  <c r="Y88" i="16"/>
  <c r="D118" i="27"/>
  <c r="D118" i="32"/>
  <c r="R61" i="18"/>
  <c r="K71" i="18"/>
  <c r="K64" i="18"/>
  <c r="R62" i="18"/>
  <c r="K68" i="18"/>
  <c r="I29" i="16"/>
  <c r="AA82" i="18"/>
  <c r="U89" i="18"/>
  <c r="O24" i="18"/>
  <c r="AA24" i="18"/>
  <c r="U95" i="18"/>
  <c r="K118" i="18"/>
  <c r="I119" i="16"/>
  <c r="S83" i="36"/>
  <c r="T83" i="36" s="1"/>
  <c r="S38" i="36"/>
  <c r="T38" i="36" s="1"/>
  <c r="S46" i="36"/>
  <c r="T46" i="36" s="1"/>
  <c r="S41" i="36"/>
  <c r="T41" i="36" s="1"/>
  <c r="S22" i="36"/>
  <c r="T22" i="36" s="1"/>
  <c r="S51" i="36"/>
  <c r="T51" i="36" s="1"/>
  <c r="S47" i="36"/>
  <c r="T47" i="36" s="1"/>
  <c r="S39" i="36"/>
  <c r="T39" i="36" s="1"/>
  <c r="S120" i="36"/>
  <c r="T120" i="36" s="1"/>
  <c r="S48" i="36"/>
  <c r="T48" i="36" s="1"/>
  <c r="S50" i="36"/>
  <c r="T50" i="36" s="1"/>
  <c r="S23" i="36"/>
  <c r="T23" i="36" s="1"/>
  <c r="S54" i="36"/>
  <c r="T54" i="36" s="1"/>
  <c r="S53" i="36"/>
  <c r="T53" i="36" s="1"/>
  <c r="S44" i="36"/>
  <c r="T44" i="36" s="1"/>
  <c r="S25" i="36"/>
  <c r="T25" i="36" s="1"/>
  <c r="S52" i="36"/>
  <c r="T52" i="36" s="1"/>
  <c r="S49" i="36"/>
  <c r="T49" i="36" s="1"/>
  <c r="S40" i="36"/>
  <c r="T40" i="36" s="1"/>
  <c r="S45" i="36"/>
  <c r="T45" i="36" s="1"/>
  <c r="S43" i="36"/>
  <c r="T43" i="36" s="1"/>
  <c r="S90" i="36"/>
  <c r="T90" i="36" s="1"/>
  <c r="F108" i="47"/>
  <c r="G108" i="47" s="1"/>
  <c r="F120" i="47"/>
  <c r="G120" i="47" s="1"/>
  <c r="F48" i="47"/>
  <c r="G48" i="47" s="1"/>
  <c r="F43" i="47"/>
  <c r="G43" i="47" s="1"/>
  <c r="F50" i="47"/>
  <c r="G50" i="47" s="1"/>
  <c r="F44" i="47"/>
  <c r="G44" i="47" s="1"/>
  <c r="F46" i="47"/>
  <c r="G46" i="47" s="1"/>
  <c r="F47" i="47"/>
  <c r="G47" i="47" s="1"/>
  <c r="F54" i="47"/>
  <c r="G54" i="47" s="1"/>
  <c r="F39" i="47"/>
  <c r="G39" i="47" s="1"/>
  <c r="F40" i="47"/>
  <c r="G40" i="47" s="1"/>
  <c r="F45" i="47"/>
  <c r="G45" i="47" s="1"/>
  <c r="F22" i="47"/>
  <c r="G22" i="47" s="1"/>
  <c r="F23" i="47"/>
  <c r="G23" i="47" s="1"/>
  <c r="F41" i="47"/>
  <c r="G41" i="47" s="1"/>
  <c r="F49" i="47"/>
  <c r="G49" i="47" s="1"/>
  <c r="F25" i="47"/>
  <c r="G25" i="47" s="1"/>
  <c r="F51" i="47"/>
  <c r="G51" i="47" s="1"/>
  <c r="F52" i="47"/>
  <c r="G52" i="47" s="1"/>
  <c r="F38" i="47"/>
  <c r="G38" i="47" s="1"/>
  <c r="F83" i="47"/>
  <c r="G83" i="47" s="1"/>
  <c r="F90" i="47"/>
  <c r="G90" i="47" s="1"/>
  <c r="F53" i="47"/>
  <c r="G53" i="47" s="1"/>
  <c r="U108" i="47"/>
  <c r="V108" i="47" s="1"/>
  <c r="U22" i="47"/>
  <c r="V22" i="47" s="1"/>
  <c r="U38" i="47"/>
  <c r="V38" i="47" s="1"/>
  <c r="U23" i="47"/>
  <c r="V23" i="47" s="1"/>
  <c r="U46" i="47"/>
  <c r="V46" i="47" s="1"/>
  <c r="U44" i="47"/>
  <c r="V44" i="47" s="1"/>
  <c r="U53" i="47"/>
  <c r="V53" i="47" s="1"/>
  <c r="U83" i="47"/>
  <c r="V83" i="47" s="1"/>
  <c r="U25" i="47"/>
  <c r="V25" i="47" s="1"/>
  <c r="U90" i="47"/>
  <c r="V90" i="47" s="1"/>
  <c r="U51" i="47"/>
  <c r="V51" i="47" s="1"/>
  <c r="U43" i="47"/>
  <c r="V43" i="47" s="1"/>
  <c r="U39" i="47"/>
  <c r="V39" i="47" s="1"/>
  <c r="U41" i="47"/>
  <c r="V41" i="47" s="1"/>
  <c r="U45" i="47"/>
  <c r="V45" i="47" s="1"/>
  <c r="U120" i="47"/>
  <c r="V120" i="47" s="1"/>
  <c r="U48" i="47"/>
  <c r="V48" i="47" s="1"/>
  <c r="U50" i="47"/>
  <c r="V50" i="47" s="1"/>
  <c r="U54" i="47"/>
  <c r="V54" i="47" s="1"/>
  <c r="U49" i="47"/>
  <c r="V49" i="47" s="1"/>
  <c r="U47" i="47"/>
  <c r="V47" i="47" s="1"/>
  <c r="U52" i="47"/>
  <c r="V52" i="47" s="1"/>
  <c r="U40" i="47"/>
  <c r="V40" i="47" s="1"/>
  <c r="F31" i="47"/>
  <c r="G31" i="47" s="1"/>
  <c r="O87" i="18"/>
  <c r="K62" i="18"/>
  <c r="O86" i="18"/>
  <c r="U123" i="18"/>
  <c r="O109" i="18"/>
  <c r="M108" i="36"/>
  <c r="N108" i="36" s="1"/>
  <c r="M83" i="36"/>
  <c r="N83" i="36" s="1"/>
  <c r="M38" i="36"/>
  <c r="N38" i="36" s="1"/>
  <c r="M46" i="36"/>
  <c r="N46" i="36" s="1"/>
  <c r="M54" i="36"/>
  <c r="N54" i="36" s="1"/>
  <c r="M22" i="36"/>
  <c r="N22" i="36" s="1"/>
  <c r="M51" i="36"/>
  <c r="N51" i="36" s="1"/>
  <c r="M47" i="36"/>
  <c r="N47" i="36" s="1"/>
  <c r="M39" i="36"/>
  <c r="N39" i="36" s="1"/>
  <c r="M23" i="36"/>
  <c r="N23" i="36" s="1"/>
  <c r="M120" i="36"/>
  <c r="N120" i="36" s="1"/>
  <c r="M48" i="36"/>
  <c r="N48" i="36" s="1"/>
  <c r="M41" i="36"/>
  <c r="N41" i="36" s="1"/>
  <c r="M50" i="36"/>
  <c r="N50" i="36" s="1"/>
  <c r="M40" i="36"/>
  <c r="N40" i="36" s="1"/>
  <c r="M90" i="36"/>
  <c r="N90" i="36" s="1"/>
  <c r="M52" i="36"/>
  <c r="N52" i="36" s="1"/>
  <c r="M43" i="36"/>
  <c r="N43" i="36" s="1"/>
  <c r="M49" i="36"/>
  <c r="N49" i="36" s="1"/>
  <c r="M25" i="36"/>
  <c r="N25" i="36" s="1"/>
  <c r="M45" i="36"/>
  <c r="N45" i="36" s="1"/>
  <c r="M44" i="36"/>
  <c r="N44" i="36" s="1"/>
  <c r="M53" i="36"/>
  <c r="N53" i="36" s="1"/>
  <c r="I108" i="47"/>
  <c r="J108" i="47" s="1"/>
  <c r="I47" i="47"/>
  <c r="J47" i="47" s="1"/>
  <c r="I50" i="47"/>
  <c r="J50" i="47" s="1"/>
  <c r="I54" i="47"/>
  <c r="J54" i="47" s="1"/>
  <c r="I39" i="47"/>
  <c r="J39" i="47" s="1"/>
  <c r="I83" i="47"/>
  <c r="J83" i="47" s="1"/>
  <c r="I49" i="47"/>
  <c r="J49" i="47" s="1"/>
  <c r="I120" i="47"/>
  <c r="J120" i="47" s="1"/>
  <c r="I41" i="47"/>
  <c r="J41" i="47" s="1"/>
  <c r="I44" i="47"/>
  <c r="J44" i="47" s="1"/>
  <c r="I90" i="47"/>
  <c r="J90" i="47" s="1"/>
  <c r="I52" i="47"/>
  <c r="J52" i="47" s="1"/>
  <c r="I48" i="47"/>
  <c r="J48" i="47" s="1"/>
  <c r="I53" i="47"/>
  <c r="J53" i="47" s="1"/>
  <c r="I45" i="47"/>
  <c r="J45" i="47" s="1"/>
  <c r="I46" i="47"/>
  <c r="J46" i="47" s="1"/>
  <c r="I25" i="47"/>
  <c r="J25" i="47" s="1"/>
  <c r="I38" i="47"/>
  <c r="J38" i="47" s="1"/>
  <c r="I23" i="47"/>
  <c r="J23" i="47" s="1"/>
  <c r="I40" i="47"/>
  <c r="J40" i="47" s="1"/>
  <c r="I22" i="47"/>
  <c r="J22" i="47" s="1"/>
  <c r="I43" i="47"/>
  <c r="J43" i="47" s="1"/>
  <c r="I51" i="47"/>
  <c r="J51" i="47" s="1"/>
  <c r="O108" i="47"/>
  <c r="P108" i="47" s="1"/>
  <c r="O120" i="47"/>
  <c r="P120" i="47" s="1"/>
  <c r="O83" i="47"/>
  <c r="P83" i="47" s="1"/>
  <c r="O25" i="47"/>
  <c r="P25" i="47" s="1"/>
  <c r="O90" i="47"/>
  <c r="P90" i="47" s="1"/>
  <c r="O51" i="47"/>
  <c r="P51" i="47" s="1"/>
  <c r="O46" i="47"/>
  <c r="P46" i="47" s="1"/>
  <c r="O39" i="47"/>
  <c r="P39" i="47" s="1"/>
  <c r="O41" i="47"/>
  <c r="P41" i="47" s="1"/>
  <c r="O45" i="47"/>
  <c r="P45" i="47" s="1"/>
  <c r="O38" i="47"/>
  <c r="P38" i="47" s="1"/>
  <c r="O44" i="47"/>
  <c r="P44" i="47" s="1"/>
  <c r="O53" i="47"/>
  <c r="P53" i="47" s="1"/>
  <c r="O47" i="47"/>
  <c r="P47" i="47" s="1"/>
  <c r="O52" i="47"/>
  <c r="P52" i="47" s="1"/>
  <c r="O40" i="47"/>
  <c r="P40" i="47" s="1"/>
  <c r="O48" i="47"/>
  <c r="P48" i="47" s="1"/>
  <c r="O43" i="47"/>
  <c r="P43" i="47" s="1"/>
  <c r="O50" i="47"/>
  <c r="P50" i="47" s="1"/>
  <c r="O54" i="47"/>
  <c r="P54" i="47" s="1"/>
  <c r="O22" i="47"/>
  <c r="P22" i="47" s="1"/>
  <c r="O23" i="47"/>
  <c r="P23" i="47" s="1"/>
  <c r="O49" i="47"/>
  <c r="P49" i="47" s="1"/>
  <c r="O67" i="18"/>
  <c r="U107" i="18"/>
  <c r="O64" i="18"/>
  <c r="O77" i="18"/>
  <c r="R73" i="18"/>
  <c r="R66" i="18"/>
  <c r="R74" i="18"/>
  <c r="R67" i="18"/>
  <c r="AA89" i="18"/>
  <c r="AA95" i="18"/>
  <c r="J108" i="36"/>
  <c r="K108" i="36" s="1"/>
  <c r="J120" i="36"/>
  <c r="K120" i="36" s="1"/>
  <c r="J90" i="36"/>
  <c r="K90" i="36" s="1"/>
  <c r="J48" i="36"/>
  <c r="K48" i="36" s="1"/>
  <c r="J41" i="36"/>
  <c r="K41" i="36" s="1"/>
  <c r="J25" i="36"/>
  <c r="K25" i="36" s="1"/>
  <c r="J23" i="36"/>
  <c r="K23" i="36" s="1"/>
  <c r="J43" i="36"/>
  <c r="K43" i="36" s="1"/>
  <c r="J54" i="36"/>
  <c r="K54" i="36" s="1"/>
  <c r="J51" i="36"/>
  <c r="K51" i="36" s="1"/>
  <c r="J83" i="36"/>
  <c r="K83" i="36" s="1"/>
  <c r="J38" i="36"/>
  <c r="K38" i="36" s="1"/>
  <c r="J46" i="36"/>
  <c r="K46" i="36" s="1"/>
  <c r="J53" i="36"/>
  <c r="K53" i="36" s="1"/>
  <c r="J22" i="36"/>
  <c r="K22" i="36" s="1"/>
  <c r="J40" i="36"/>
  <c r="K40" i="36" s="1"/>
  <c r="J50" i="36"/>
  <c r="K50" i="36" s="1"/>
  <c r="J49" i="36"/>
  <c r="K49" i="36" s="1"/>
  <c r="J39" i="36"/>
  <c r="K39" i="36" s="1"/>
  <c r="J52" i="36"/>
  <c r="K52" i="36" s="1"/>
  <c r="J45" i="36"/>
  <c r="K45" i="36" s="1"/>
  <c r="J47" i="36"/>
  <c r="K47" i="36" s="1"/>
  <c r="J44" i="36"/>
  <c r="K44" i="36" s="1"/>
  <c r="V108" i="36"/>
  <c r="W108" i="36" s="1"/>
  <c r="V120" i="36"/>
  <c r="W120" i="36" s="1"/>
  <c r="V90" i="36"/>
  <c r="W90" i="36" s="1"/>
  <c r="V48" i="36"/>
  <c r="W48" i="36" s="1"/>
  <c r="V54" i="36"/>
  <c r="W54" i="36" s="1"/>
  <c r="V25" i="36"/>
  <c r="W25" i="36" s="1"/>
  <c r="V23" i="36"/>
  <c r="W23" i="36" s="1"/>
  <c r="V43" i="36"/>
  <c r="W43" i="36" s="1"/>
  <c r="V51" i="36"/>
  <c r="W51" i="36" s="1"/>
  <c r="V83" i="36"/>
  <c r="W83" i="36" s="1"/>
  <c r="V38" i="36"/>
  <c r="W38" i="36" s="1"/>
  <c r="V46" i="36"/>
  <c r="W46" i="36" s="1"/>
  <c r="V50" i="36"/>
  <c r="W50" i="36" s="1"/>
  <c r="V40" i="36"/>
  <c r="W40" i="36" s="1"/>
  <c r="V49" i="36"/>
  <c r="W49" i="36" s="1"/>
  <c r="V22" i="36"/>
  <c r="W22" i="36" s="1"/>
  <c r="V41" i="36"/>
  <c r="W41" i="36" s="1"/>
  <c r="V39" i="36"/>
  <c r="W39" i="36" s="1"/>
  <c r="V44" i="36"/>
  <c r="W44" i="36" s="1"/>
  <c r="V47" i="36"/>
  <c r="W47" i="36" s="1"/>
  <c r="V53" i="36"/>
  <c r="W53" i="36" s="1"/>
  <c r="V52" i="36"/>
  <c r="W52" i="36" s="1"/>
  <c r="V45" i="36"/>
  <c r="W45" i="36" s="1"/>
  <c r="R108" i="47"/>
  <c r="S108" i="47" s="1"/>
  <c r="R48" i="47"/>
  <c r="S48" i="47" s="1"/>
  <c r="R22" i="47"/>
  <c r="S22" i="47" s="1"/>
  <c r="R25" i="47"/>
  <c r="S25" i="47" s="1"/>
  <c r="R38" i="47"/>
  <c r="S38" i="47" s="1"/>
  <c r="R90" i="47"/>
  <c r="S90" i="47" s="1"/>
  <c r="R23" i="47"/>
  <c r="S23" i="47" s="1"/>
  <c r="R51" i="47"/>
  <c r="S51" i="47" s="1"/>
  <c r="R43" i="47"/>
  <c r="S43" i="47" s="1"/>
  <c r="R52" i="47"/>
  <c r="S52" i="47" s="1"/>
  <c r="R50" i="47"/>
  <c r="S50" i="47" s="1"/>
  <c r="R47" i="47"/>
  <c r="S47" i="47" s="1"/>
  <c r="R54" i="47"/>
  <c r="S54" i="47" s="1"/>
  <c r="R49" i="47"/>
  <c r="S49" i="47" s="1"/>
  <c r="R40" i="47"/>
  <c r="S40" i="47" s="1"/>
  <c r="R46" i="47"/>
  <c r="S46" i="47" s="1"/>
  <c r="R45" i="47"/>
  <c r="S45" i="47" s="1"/>
  <c r="R120" i="47"/>
  <c r="S120" i="47" s="1"/>
  <c r="R83" i="47"/>
  <c r="S83" i="47" s="1"/>
  <c r="R44" i="47"/>
  <c r="S44" i="47" s="1"/>
  <c r="R53" i="47"/>
  <c r="S53" i="47" s="1"/>
  <c r="R39" i="47"/>
  <c r="S39" i="47" s="1"/>
  <c r="R41" i="47"/>
  <c r="S41" i="47" s="1"/>
  <c r="X108" i="47"/>
  <c r="Y108" i="47" s="1"/>
  <c r="X120" i="47"/>
  <c r="Y120" i="47" s="1"/>
  <c r="X25" i="47"/>
  <c r="Y25" i="47" s="1"/>
  <c r="X90" i="47"/>
  <c r="Y90" i="47" s="1"/>
  <c r="X51" i="47"/>
  <c r="Y51" i="47" s="1"/>
  <c r="X47" i="47"/>
  <c r="Y47" i="47" s="1"/>
  <c r="X54" i="47"/>
  <c r="Y54" i="47" s="1"/>
  <c r="X49" i="47"/>
  <c r="Y49" i="47" s="1"/>
  <c r="X40" i="47"/>
  <c r="Y40" i="47" s="1"/>
  <c r="X48" i="47"/>
  <c r="Y48" i="47" s="1"/>
  <c r="X52" i="47"/>
  <c r="Y52" i="47" s="1"/>
  <c r="X50" i="47"/>
  <c r="Y50" i="47" s="1"/>
  <c r="X83" i="47"/>
  <c r="Y83" i="47" s="1"/>
  <c r="X38" i="47"/>
  <c r="Y38" i="47" s="1"/>
  <c r="X44" i="47"/>
  <c r="Y44" i="47" s="1"/>
  <c r="X53" i="47"/>
  <c r="Y53" i="47" s="1"/>
  <c r="X39" i="47"/>
  <c r="Y39" i="47" s="1"/>
  <c r="X41" i="47"/>
  <c r="Y41" i="47" s="1"/>
  <c r="X22" i="47"/>
  <c r="Y22" i="47" s="1"/>
  <c r="X23" i="47"/>
  <c r="Y23" i="47" s="1"/>
  <c r="X46" i="47"/>
  <c r="Y46" i="47" s="1"/>
  <c r="X43" i="47"/>
  <c r="Y43" i="47" s="1"/>
  <c r="X45" i="47"/>
  <c r="Y45" i="47" s="1"/>
  <c r="F75" i="47"/>
  <c r="G75" i="47" s="1"/>
  <c r="H69" i="36"/>
  <c r="K77" i="18"/>
  <c r="K75" i="18"/>
  <c r="K86" i="18"/>
  <c r="U86" i="18"/>
  <c r="P108" i="36"/>
  <c r="Q108" i="36" s="1"/>
  <c r="P120" i="36"/>
  <c r="Q120" i="36" s="1"/>
  <c r="P90" i="36"/>
  <c r="Q90" i="36" s="1"/>
  <c r="P48" i="36"/>
  <c r="Q48" i="36" s="1"/>
  <c r="P25" i="36"/>
  <c r="Q25" i="36" s="1"/>
  <c r="P23" i="36"/>
  <c r="Q23" i="36" s="1"/>
  <c r="P43" i="36"/>
  <c r="Q43" i="36" s="1"/>
  <c r="P41" i="36"/>
  <c r="Q41" i="36" s="1"/>
  <c r="P83" i="36"/>
  <c r="Q83" i="36" s="1"/>
  <c r="P38" i="36"/>
  <c r="Q38" i="36" s="1"/>
  <c r="P46" i="36"/>
  <c r="Q46" i="36" s="1"/>
  <c r="P51" i="36"/>
  <c r="Q51" i="36" s="1"/>
  <c r="P39" i="36"/>
  <c r="Q39" i="36" s="1"/>
  <c r="P45" i="36"/>
  <c r="Q45" i="36" s="1"/>
  <c r="P47" i="36"/>
  <c r="Q47" i="36" s="1"/>
  <c r="P44" i="36"/>
  <c r="Q44" i="36" s="1"/>
  <c r="P53" i="36"/>
  <c r="Q53" i="36" s="1"/>
  <c r="P52" i="36"/>
  <c r="Q52" i="36" s="1"/>
  <c r="P50" i="36"/>
  <c r="Q50" i="36" s="1"/>
  <c r="P54" i="36"/>
  <c r="Q54" i="36" s="1"/>
  <c r="P22" i="36"/>
  <c r="Q22" i="36" s="1"/>
  <c r="P49" i="36"/>
  <c r="Q49" i="36" s="1"/>
  <c r="P40" i="36"/>
  <c r="Q40" i="36" s="1"/>
  <c r="Y108" i="36"/>
  <c r="Y83" i="36"/>
  <c r="Y38" i="36"/>
  <c r="Y46" i="36"/>
  <c r="Y22" i="36"/>
  <c r="Z22" i="36" s="1"/>
  <c r="Y51" i="36"/>
  <c r="Y47" i="36"/>
  <c r="Y39" i="36"/>
  <c r="Y41" i="36"/>
  <c r="Y23" i="36"/>
  <c r="Y120" i="36"/>
  <c r="Y48" i="36"/>
  <c r="Y52" i="36"/>
  <c r="Y43" i="36"/>
  <c r="Z43" i="36" s="1"/>
  <c r="Y54" i="36"/>
  <c r="Y40" i="36"/>
  <c r="Y90" i="36"/>
  <c r="Y25" i="36"/>
  <c r="Y53" i="36"/>
  <c r="Y49" i="36"/>
  <c r="Y45" i="36"/>
  <c r="Y50" i="36"/>
  <c r="Y44" i="36"/>
  <c r="L38" i="47"/>
  <c r="M38" i="47" s="1"/>
  <c r="L46" i="47"/>
  <c r="M46" i="47" s="1"/>
  <c r="L47" i="47"/>
  <c r="M47" i="47" s="1"/>
  <c r="L54" i="47"/>
  <c r="M54" i="47" s="1"/>
  <c r="L49" i="47"/>
  <c r="M49" i="47" s="1"/>
  <c r="L40" i="47"/>
  <c r="M40" i="47" s="1"/>
  <c r="L22" i="47"/>
  <c r="M22" i="47" s="1"/>
  <c r="L23" i="47"/>
  <c r="M23" i="47" s="1"/>
  <c r="L48" i="47"/>
  <c r="M48" i="47" s="1"/>
  <c r="L43" i="47"/>
  <c r="M43" i="47" s="1"/>
  <c r="L52" i="47"/>
  <c r="M52" i="47" s="1"/>
  <c r="L50" i="47"/>
  <c r="M50" i="47" s="1"/>
  <c r="L25" i="47"/>
  <c r="M25" i="47" s="1"/>
  <c r="L51" i="47"/>
  <c r="M51" i="47" s="1"/>
  <c r="L45" i="47"/>
  <c r="M45" i="47" s="1"/>
  <c r="L120" i="47"/>
  <c r="M120" i="47" s="1"/>
  <c r="L83" i="47"/>
  <c r="M83" i="47" s="1"/>
  <c r="L90" i="47"/>
  <c r="M90" i="47" s="1"/>
  <c r="L44" i="47"/>
  <c r="M44" i="47" s="1"/>
  <c r="L53" i="47"/>
  <c r="M53" i="47" s="1"/>
  <c r="L39" i="47"/>
  <c r="M39" i="47" s="1"/>
  <c r="L41" i="47"/>
  <c r="M41" i="47" s="1"/>
  <c r="AA47" i="47"/>
  <c r="AB47" i="47" s="1"/>
  <c r="AA83" i="47"/>
  <c r="AB83" i="47" s="1"/>
  <c r="AA46" i="47"/>
  <c r="AB46" i="47" s="1"/>
  <c r="AA43" i="47"/>
  <c r="AB43" i="47" s="1"/>
  <c r="AA39" i="47"/>
  <c r="AB39" i="47" s="1"/>
  <c r="AA41" i="47"/>
  <c r="AB41" i="47" s="1"/>
  <c r="AA45" i="47"/>
  <c r="AB45" i="47" s="1"/>
  <c r="AA22" i="47"/>
  <c r="AB22" i="47" s="1"/>
  <c r="AA38" i="47"/>
  <c r="AB38" i="47" s="1"/>
  <c r="AA23" i="47"/>
  <c r="AB23" i="47" s="1"/>
  <c r="AA44" i="47"/>
  <c r="AB44" i="47" s="1"/>
  <c r="AA53" i="47"/>
  <c r="AB53" i="47" s="1"/>
  <c r="AA90" i="47"/>
  <c r="AB90" i="47" s="1"/>
  <c r="AA54" i="47"/>
  <c r="AB54" i="47" s="1"/>
  <c r="AA49" i="47"/>
  <c r="AB49" i="47" s="1"/>
  <c r="AA25" i="47"/>
  <c r="AB25" i="47" s="1"/>
  <c r="AA51" i="47"/>
  <c r="AB51" i="47" s="1"/>
  <c r="AA52" i="47"/>
  <c r="AB52" i="47" s="1"/>
  <c r="AA40" i="47"/>
  <c r="AB40" i="47" s="1"/>
  <c r="AA120" i="47"/>
  <c r="AB120" i="47" s="1"/>
  <c r="AA48" i="47"/>
  <c r="AB48" i="47" s="1"/>
  <c r="AA50" i="47"/>
  <c r="AB50" i="47" s="1"/>
  <c r="AS30" i="18"/>
  <c r="AT30" i="18" s="1"/>
  <c r="O56" i="18"/>
  <c r="O72" i="18"/>
  <c r="R56" i="18"/>
  <c r="R65" i="18"/>
  <c r="D76" i="24"/>
  <c r="O27" i="17"/>
  <c r="D61" i="27"/>
  <c r="V95" i="36"/>
  <c r="W95" i="36" s="1"/>
  <c r="X64" i="18"/>
  <c r="I77" i="47"/>
  <c r="J77" i="47" s="1"/>
  <c r="D116" i="40"/>
  <c r="Y20" i="16"/>
  <c r="AA99" i="18"/>
  <c r="D99" i="32"/>
  <c r="U27" i="18"/>
  <c r="P42" i="16"/>
  <c r="E29" i="36"/>
  <c r="O27" i="47"/>
  <c r="P27" i="47" s="1"/>
  <c r="D77" i="35"/>
  <c r="Y28" i="16"/>
  <c r="D84" i="42"/>
  <c r="D72" i="6"/>
  <c r="AV75" i="18"/>
  <c r="AW75" i="18" s="1"/>
  <c r="D84" i="36"/>
  <c r="D116" i="25"/>
  <c r="AS37" i="18"/>
  <c r="AT37" i="18" s="1"/>
  <c r="D61" i="24"/>
  <c r="D107" i="46"/>
  <c r="U19" i="18"/>
  <c r="AA28" i="18"/>
  <c r="R63" i="18"/>
  <c r="U67" i="18"/>
  <c r="X71" i="18"/>
  <c r="X68" i="18"/>
  <c r="AV73" i="18"/>
  <c r="AW73" i="18" s="1"/>
  <c r="AS56" i="18"/>
  <c r="AT56" i="18" s="1"/>
  <c r="AS55" i="18"/>
  <c r="AT55" i="18" s="1"/>
  <c r="O62" i="18"/>
  <c r="O109" i="47"/>
  <c r="P109" i="47" s="1"/>
  <c r="D66" i="17"/>
  <c r="D116" i="17"/>
  <c r="Y29" i="16"/>
  <c r="I123" i="47"/>
  <c r="J123" i="47" s="1"/>
  <c r="D116" i="19"/>
  <c r="D55" i="24"/>
  <c r="D55" i="25"/>
  <c r="D72" i="21"/>
  <c r="X116" i="18"/>
  <c r="I60" i="16"/>
  <c r="U61" i="18"/>
  <c r="AV31" i="18"/>
  <c r="AW31" i="18" s="1"/>
  <c r="BF78" i="17"/>
  <c r="D116" i="27"/>
  <c r="I95" i="47"/>
  <c r="J95" i="47" s="1"/>
  <c r="O28" i="17"/>
  <c r="D61" i="6"/>
  <c r="I88" i="16"/>
  <c r="R24" i="18"/>
  <c r="R28" i="18"/>
  <c r="D75" i="30"/>
  <c r="D107" i="18"/>
  <c r="D116" i="5"/>
  <c r="AA107" i="18"/>
  <c r="I19" i="16"/>
  <c r="X34" i="18"/>
  <c r="AA35" i="18"/>
  <c r="R79" i="18"/>
  <c r="X82" i="18"/>
  <c r="U63" i="18"/>
  <c r="R86" i="18"/>
  <c r="AS64" i="18"/>
  <c r="AT64" i="18" s="1"/>
  <c r="D28" i="46"/>
  <c r="I60" i="47"/>
  <c r="J60" i="47" s="1"/>
  <c r="O119" i="16"/>
  <c r="P119" i="16" s="1"/>
  <c r="M15" i="36"/>
  <c r="O124" i="17"/>
  <c r="M63" i="36"/>
  <c r="Y76" i="16"/>
  <c r="O79" i="18"/>
  <c r="D63" i="17"/>
  <c r="D20" i="29"/>
  <c r="D115" i="30"/>
  <c r="D33" i="31"/>
  <c r="P86" i="16"/>
  <c r="K65" i="18"/>
  <c r="R100" i="18"/>
  <c r="AA19" i="18"/>
  <c r="AA29" i="18"/>
  <c r="U76" i="18"/>
  <c r="U42" i="18"/>
  <c r="X66" i="18"/>
  <c r="M62" i="36"/>
  <c r="N62" i="36" s="1"/>
  <c r="D9" i="40"/>
  <c r="D81" i="32"/>
  <c r="Y61" i="16"/>
  <c r="O69" i="47"/>
  <c r="P69" i="47" s="1"/>
  <c r="R19" i="18"/>
  <c r="T107" i="34"/>
  <c r="R116" i="18"/>
  <c r="D91" i="46"/>
  <c r="T67" i="34"/>
  <c r="Y123" i="16"/>
  <c r="D10" i="38"/>
  <c r="P56" i="16"/>
  <c r="Y82" i="16"/>
  <c r="Y24" i="16"/>
  <c r="Y70" i="16"/>
  <c r="R20" i="18"/>
  <c r="I116" i="16"/>
  <c r="U26" i="18"/>
  <c r="AA117" i="18"/>
  <c r="AA118" i="18"/>
  <c r="O29" i="18"/>
  <c r="X24" i="18"/>
  <c r="AS76" i="18"/>
  <c r="AT76" i="18" s="1"/>
  <c r="O91" i="17"/>
  <c r="U117" i="18"/>
  <c r="P95" i="16"/>
  <c r="D77" i="29"/>
  <c r="D116" i="35"/>
  <c r="D116" i="46"/>
  <c r="D116" i="31"/>
  <c r="D99" i="35"/>
  <c r="I89" i="16"/>
  <c r="D116" i="29"/>
  <c r="D61" i="18"/>
  <c r="T56" i="34"/>
  <c r="D27" i="18"/>
  <c r="D79" i="21"/>
  <c r="AS91" i="18"/>
  <c r="AT91" i="18" s="1"/>
  <c r="D92" i="25"/>
  <c r="D84" i="18"/>
  <c r="R31" i="18"/>
  <c r="D124" i="17"/>
  <c r="D55" i="46"/>
  <c r="R123" i="18"/>
  <c r="D92" i="42"/>
  <c r="K78" i="18"/>
  <c r="U85" i="18"/>
  <c r="I28" i="16"/>
  <c r="L59" i="47"/>
  <c r="M59" i="47" s="1"/>
  <c r="L108" i="47"/>
  <c r="M108" i="47" s="1"/>
  <c r="AA59" i="47"/>
  <c r="AB59" i="47" s="1"/>
  <c r="AA108" i="47"/>
  <c r="AB108" i="47" s="1"/>
  <c r="AS12" i="18"/>
  <c r="AT12" i="18" s="1"/>
  <c r="R27" i="18"/>
  <c r="M77" i="36"/>
  <c r="N77" i="36" s="1"/>
  <c r="D76" i="33"/>
  <c r="D77" i="40"/>
  <c r="D19" i="6"/>
  <c r="D116" i="33"/>
  <c r="D116" i="47"/>
  <c r="D99" i="30"/>
  <c r="I55" i="16"/>
  <c r="D29" i="24"/>
  <c r="K56" i="18"/>
  <c r="D79" i="32"/>
  <c r="D61" i="40"/>
  <c r="I74" i="16"/>
  <c r="I64" i="16"/>
  <c r="X20" i="18"/>
  <c r="D92" i="21"/>
  <c r="O76" i="18"/>
  <c r="I68" i="16"/>
  <c r="D61" i="17"/>
  <c r="D84" i="27"/>
  <c r="D84" i="17"/>
  <c r="D107" i="31"/>
  <c r="D72" i="33"/>
  <c r="D107" i="16"/>
  <c r="AA85" i="18"/>
  <c r="S59" i="36"/>
  <c r="T59" i="36" s="1"/>
  <c r="S108" i="36"/>
  <c r="T108" i="36" s="1"/>
  <c r="S63" i="34"/>
  <c r="P63" i="16"/>
  <c r="F58" i="47"/>
  <c r="G58" i="47" s="1"/>
  <c r="F59" i="47"/>
  <c r="G59" i="47" s="1"/>
  <c r="U58" i="47"/>
  <c r="V58" i="47" s="1"/>
  <c r="U59" i="47"/>
  <c r="V59" i="47" s="1"/>
  <c r="M58" i="36"/>
  <c r="N58" i="36" s="1"/>
  <c r="M59" i="36"/>
  <c r="N59" i="36" s="1"/>
  <c r="I58" i="47"/>
  <c r="J58" i="47" s="1"/>
  <c r="I59" i="47"/>
  <c r="J59" i="47" s="1"/>
  <c r="O58" i="47"/>
  <c r="P58" i="47" s="1"/>
  <c r="O59" i="47"/>
  <c r="P59" i="47" s="1"/>
  <c r="J58" i="36"/>
  <c r="K58" i="36" s="1"/>
  <c r="J59" i="36"/>
  <c r="K59" i="36" s="1"/>
  <c r="V58" i="36"/>
  <c r="W58" i="36" s="1"/>
  <c r="V59" i="36"/>
  <c r="W59" i="36" s="1"/>
  <c r="R58" i="47"/>
  <c r="S58" i="47" s="1"/>
  <c r="R59" i="47"/>
  <c r="S59" i="47" s="1"/>
  <c r="X58" i="47"/>
  <c r="Y58" i="47" s="1"/>
  <c r="X59" i="47"/>
  <c r="Y59" i="47" s="1"/>
  <c r="P58" i="36"/>
  <c r="Q58" i="36" s="1"/>
  <c r="P59" i="36"/>
  <c r="Q59" i="36" s="1"/>
  <c r="Y58" i="36"/>
  <c r="Y59" i="36"/>
  <c r="R76" i="18"/>
  <c r="U15" i="18"/>
  <c r="I124" i="16"/>
  <c r="AA124" i="18"/>
  <c r="S32" i="36"/>
  <c r="T32" i="36" s="1"/>
  <c r="S58" i="36"/>
  <c r="T58" i="36" s="1"/>
  <c r="K17" i="18"/>
  <c r="K26" i="18"/>
  <c r="L32" i="47"/>
  <c r="M32" i="47" s="1"/>
  <c r="L58" i="47"/>
  <c r="M58" i="47" s="1"/>
  <c r="AA32" i="47"/>
  <c r="AB32" i="47" s="1"/>
  <c r="AA58" i="47"/>
  <c r="AB58" i="47" s="1"/>
  <c r="AC2" i="18"/>
  <c r="J110" i="36"/>
  <c r="K110" i="36" s="1"/>
  <c r="J32" i="36"/>
  <c r="K32" i="36" s="1"/>
  <c r="V110" i="36"/>
  <c r="W110" i="36" s="1"/>
  <c r="V32" i="36"/>
  <c r="W32" i="36" s="1"/>
  <c r="R64" i="47"/>
  <c r="S64" i="47" s="1"/>
  <c r="R32" i="47"/>
  <c r="S32" i="47" s="1"/>
  <c r="X29" i="47"/>
  <c r="Y29" i="47" s="1"/>
  <c r="X32" i="47"/>
  <c r="Y32" i="47" s="1"/>
  <c r="X79" i="18"/>
  <c r="P110" i="36"/>
  <c r="Q110" i="36" s="1"/>
  <c r="P32" i="36"/>
  <c r="Q32" i="36" s="1"/>
  <c r="Y32" i="36"/>
  <c r="R72" i="18"/>
  <c r="F110" i="47"/>
  <c r="G110" i="47" s="1"/>
  <c r="F32" i="47"/>
  <c r="G32" i="47" s="1"/>
  <c r="U110" i="47"/>
  <c r="V110" i="47" s="1"/>
  <c r="U32" i="47"/>
  <c r="V32" i="47" s="1"/>
  <c r="M61" i="36"/>
  <c r="M32" i="36"/>
  <c r="N32" i="36" s="1"/>
  <c r="I110" i="47"/>
  <c r="J110" i="47" s="1"/>
  <c r="I32" i="47"/>
  <c r="J32" i="47" s="1"/>
  <c r="O110" i="47"/>
  <c r="P110" i="47" s="1"/>
  <c r="O32" i="47"/>
  <c r="P32" i="47" s="1"/>
  <c r="M37" i="17"/>
  <c r="O37" i="17" s="1"/>
  <c r="P123" i="16"/>
  <c r="S123" i="34"/>
  <c r="I78" i="16"/>
  <c r="AA119" i="18"/>
  <c r="O61" i="18"/>
  <c r="K88" i="18"/>
  <c r="U119" i="18"/>
  <c r="O75" i="18"/>
  <c r="O71" i="18"/>
  <c r="R42" i="18"/>
  <c r="X62" i="18"/>
  <c r="AA86" i="18"/>
  <c r="O123" i="18"/>
  <c r="X118" i="18"/>
  <c r="X87" i="18"/>
  <c r="Q69" i="16"/>
  <c r="R69" i="16" s="1"/>
  <c r="X37" i="18"/>
  <c r="AA37" i="18"/>
  <c r="I109" i="16"/>
  <c r="F37" i="47"/>
  <c r="G37" i="47" s="1"/>
  <c r="F124" i="47"/>
  <c r="G124" i="47" s="1"/>
  <c r="F71" i="47"/>
  <c r="G71" i="47" s="1"/>
  <c r="V69" i="36"/>
  <c r="W69" i="36" s="1"/>
  <c r="O79" i="17"/>
  <c r="M78" i="36"/>
  <c r="N78" i="36" s="1"/>
  <c r="O20" i="47"/>
  <c r="P20" i="47" s="1"/>
  <c r="I64" i="47"/>
  <c r="J64" i="47" s="1"/>
  <c r="O124" i="47"/>
  <c r="P124" i="47" s="1"/>
  <c r="O87" i="47"/>
  <c r="P87" i="47" s="1"/>
  <c r="O67" i="47"/>
  <c r="P67" i="47" s="1"/>
  <c r="I26" i="47"/>
  <c r="J26" i="47" s="1"/>
  <c r="I89" i="47"/>
  <c r="J89" i="47" s="1"/>
  <c r="I72" i="47"/>
  <c r="J72" i="47" s="1"/>
  <c r="I28" i="47"/>
  <c r="J28" i="47" s="1"/>
  <c r="D20" i="19"/>
  <c r="D9" i="19"/>
  <c r="D82" i="16"/>
  <c r="D29" i="31"/>
  <c r="D20" i="35"/>
  <c r="D20" i="38"/>
  <c r="D10" i="21"/>
  <c r="D29" i="5"/>
  <c r="D29" i="18"/>
  <c r="D26" i="30"/>
  <c r="D9" i="32"/>
  <c r="D29" i="30"/>
  <c r="D63" i="21"/>
  <c r="D27" i="24"/>
  <c r="D20" i="46"/>
  <c r="D10" i="31"/>
  <c r="D29" i="26"/>
  <c r="D24" i="35"/>
  <c r="D24" i="31"/>
  <c r="D99" i="25"/>
  <c r="D17" i="25"/>
  <c r="D24" i="29"/>
  <c r="D15" i="24"/>
  <c r="D24" i="47"/>
  <c r="D15" i="38"/>
  <c r="D33" i="17"/>
  <c r="D27" i="42"/>
  <c r="D24" i="17"/>
  <c r="D99" i="26"/>
  <c r="D27" i="35"/>
  <c r="D76" i="17"/>
  <c r="D75" i="19"/>
  <c r="D33" i="6"/>
  <c r="D24" i="16"/>
  <c r="D24" i="5"/>
  <c r="D99" i="5"/>
  <c r="D29" i="38"/>
  <c r="D33" i="47"/>
  <c r="D75" i="6"/>
  <c r="D76" i="6"/>
  <c r="D24" i="19"/>
  <c r="D24" i="38"/>
  <c r="D24" i="25"/>
  <c r="D20" i="5"/>
  <c r="D20" i="25"/>
  <c r="D10" i="17"/>
  <c r="D10" i="26"/>
  <c r="D63" i="25"/>
  <c r="D55" i="19"/>
  <c r="D76" i="30"/>
  <c r="D55" i="42"/>
  <c r="D76" i="32"/>
  <c r="D75" i="38"/>
  <c r="D33" i="29"/>
  <c r="D33" i="24"/>
  <c r="AA26" i="17"/>
  <c r="BE26" i="17"/>
  <c r="U26" i="17"/>
  <c r="AS26" i="17"/>
  <c r="AG89" i="17"/>
  <c r="BF26" i="17"/>
  <c r="O64" i="17"/>
  <c r="O29" i="17"/>
  <c r="BE89" i="17"/>
  <c r="O74" i="17"/>
  <c r="O82" i="16"/>
  <c r="I82" i="16"/>
  <c r="AS82" i="18"/>
  <c r="AT82" i="18" s="1"/>
  <c r="T86" i="34"/>
  <c r="Y86" i="16"/>
  <c r="O86" i="17"/>
  <c r="BF86" i="17"/>
  <c r="AS66" i="18"/>
  <c r="AT66" i="18" s="1"/>
  <c r="AV66" i="18"/>
  <c r="AW66" i="18" s="1"/>
  <c r="O118" i="16"/>
  <c r="I118" i="16"/>
  <c r="K24" i="18"/>
  <c r="R37" i="18"/>
  <c r="D84" i="47"/>
  <c r="BF84" i="17"/>
  <c r="D116" i="24"/>
  <c r="D116" i="30"/>
  <c r="D116" i="36"/>
  <c r="AV65" i="18"/>
  <c r="AW65" i="18" s="1"/>
  <c r="D61" i="36"/>
  <c r="D61" i="26"/>
  <c r="D77" i="31"/>
  <c r="AV72" i="18"/>
  <c r="AW72" i="18" s="1"/>
  <c r="Y119" i="16"/>
  <c r="AV107" i="18"/>
  <c r="AW107" i="18" s="1"/>
  <c r="D72" i="19"/>
  <c r="D107" i="38"/>
  <c r="D82" i="33"/>
  <c r="D82" i="5"/>
  <c r="S88" i="34"/>
  <c r="P88" i="16"/>
  <c r="D82" i="17"/>
  <c r="P89" i="16"/>
  <c r="O72" i="16"/>
  <c r="I72" i="16"/>
  <c r="AS19" i="18"/>
  <c r="AT19" i="18" s="1"/>
  <c r="R82" i="18"/>
  <c r="O82" i="17"/>
  <c r="D82" i="31"/>
  <c r="AA12" i="18"/>
  <c r="AA31" i="18"/>
  <c r="AA91" i="18"/>
  <c r="O109" i="17"/>
  <c r="BF109" i="17"/>
  <c r="D66" i="38"/>
  <c r="D72" i="30"/>
  <c r="D72" i="16"/>
  <c r="D72" i="40"/>
  <c r="D72" i="35"/>
  <c r="D72" i="42"/>
  <c r="D72" i="18"/>
  <c r="D72" i="36"/>
  <c r="D72" i="46"/>
  <c r="D72" i="26"/>
  <c r="D72" i="47"/>
  <c r="D72" i="5"/>
  <c r="D72" i="24"/>
  <c r="D72" i="31"/>
  <c r="D61" i="25"/>
  <c r="D61" i="35"/>
  <c r="D61" i="31"/>
  <c r="D61" i="38"/>
  <c r="D61" i="46"/>
  <c r="D61" i="16"/>
  <c r="D61" i="33"/>
  <c r="D61" i="5"/>
  <c r="D61" i="42"/>
  <c r="D61" i="19"/>
  <c r="D61" i="47"/>
  <c r="D61" i="30"/>
  <c r="D61" i="21"/>
  <c r="D61" i="32"/>
  <c r="D77" i="26"/>
  <c r="D77" i="30"/>
  <c r="D79" i="5"/>
  <c r="D79" i="33"/>
  <c r="D79" i="18"/>
  <c r="D79" i="40"/>
  <c r="D92" i="29"/>
  <c r="D92" i="19"/>
  <c r="D92" i="46"/>
  <c r="D92" i="33"/>
  <c r="D92" i="38"/>
  <c r="D92" i="31"/>
  <c r="D92" i="5"/>
  <c r="D92" i="36"/>
  <c r="D92" i="27"/>
  <c r="D92" i="16"/>
  <c r="D92" i="47"/>
  <c r="D92" i="35"/>
  <c r="D92" i="26"/>
  <c r="D92" i="17"/>
  <c r="D92" i="32"/>
  <c r="D107" i="25"/>
  <c r="D107" i="30"/>
  <c r="D107" i="17"/>
  <c r="D107" i="26"/>
  <c r="D107" i="21"/>
  <c r="D107" i="6"/>
  <c r="D107" i="35"/>
  <c r="D107" i="42"/>
  <c r="D107" i="29"/>
  <c r="D107" i="32"/>
  <c r="D107" i="36"/>
  <c r="D107" i="5"/>
  <c r="D107" i="19"/>
  <c r="D107" i="33"/>
  <c r="D116" i="6"/>
  <c r="D116" i="16"/>
  <c r="D116" i="21"/>
  <c r="D116" i="26"/>
  <c r="D116" i="18"/>
  <c r="D116" i="32"/>
  <c r="D116" i="38"/>
  <c r="D84" i="40"/>
  <c r="D84" i="29"/>
  <c r="D84" i="30"/>
  <c r="D84" i="19"/>
  <c r="D84" i="16"/>
  <c r="D84" i="26"/>
  <c r="D84" i="33"/>
  <c r="D84" i="21"/>
  <c r="D84" i="31"/>
  <c r="D84" i="38"/>
  <c r="D84" i="6"/>
  <c r="D84" i="25"/>
  <c r="D84" i="5"/>
  <c r="D84" i="46"/>
  <c r="Y95" i="16"/>
  <c r="T95" i="34"/>
  <c r="O82" i="18"/>
  <c r="U99" i="18"/>
  <c r="R55" i="18"/>
  <c r="O55" i="18"/>
  <c r="R68" i="18"/>
  <c r="O68" i="18"/>
  <c r="U56" i="18"/>
  <c r="U72" i="18"/>
  <c r="U65" i="18"/>
  <c r="Y17" i="16"/>
  <c r="T17" i="34"/>
  <c r="X17" i="18"/>
  <c r="U28" i="18"/>
  <c r="O119" i="18"/>
  <c r="O18" i="18"/>
  <c r="R29" i="18"/>
  <c r="U12" i="18"/>
  <c r="AA20" i="18"/>
  <c r="AV34" i="18"/>
  <c r="AW34" i="18" s="1"/>
  <c r="AS34" i="18"/>
  <c r="AT34" i="18" s="1"/>
  <c r="AV69" i="18"/>
  <c r="AW69" i="18" s="1"/>
  <c r="AS69" i="18"/>
  <c r="AT69" i="18" s="1"/>
  <c r="AS63" i="18"/>
  <c r="AT63" i="18" s="1"/>
  <c r="AV63" i="18"/>
  <c r="AW63" i="18" s="1"/>
  <c r="AV84" i="18"/>
  <c r="AW84" i="18" s="1"/>
  <c r="AS84" i="18"/>
  <c r="AT84" i="18" s="1"/>
  <c r="D33" i="27"/>
  <c r="D33" i="18"/>
  <c r="D33" i="30"/>
  <c r="D33" i="46"/>
  <c r="D33" i="33"/>
  <c r="R85" i="18"/>
  <c r="K12" i="18"/>
  <c r="K42" i="18"/>
  <c r="K55" i="18"/>
  <c r="K84" i="18"/>
  <c r="U87" i="18"/>
  <c r="I77" i="16"/>
  <c r="I79" i="16"/>
  <c r="K60" i="18"/>
  <c r="O88" i="18"/>
  <c r="X89" i="18"/>
  <c r="O27" i="18"/>
  <c r="U24" i="18"/>
  <c r="I117" i="16"/>
  <c r="K117" i="18"/>
  <c r="U84" i="18"/>
  <c r="AA109" i="18"/>
  <c r="H82" i="42"/>
  <c r="AD82" i="34"/>
  <c r="H68" i="42"/>
  <c r="AD68" i="34"/>
  <c r="R71" i="18"/>
  <c r="K119" i="18"/>
  <c r="AA65" i="18"/>
  <c r="K28" i="18"/>
  <c r="H69" i="42"/>
  <c r="AD69" i="34"/>
  <c r="H61" i="42"/>
  <c r="AD61" i="34"/>
  <c r="H76" i="42"/>
  <c r="AD76" i="34"/>
  <c r="H70" i="42"/>
  <c r="AD70" i="34"/>
  <c r="K99" i="18"/>
  <c r="P26" i="32"/>
  <c r="AD26" i="32" s="1"/>
  <c r="AE26" i="32" s="1"/>
  <c r="O28" i="18"/>
  <c r="E99" i="36"/>
  <c r="AS88" i="17"/>
  <c r="AS88" i="18"/>
  <c r="AT88" i="18" s="1"/>
  <c r="O65" i="18"/>
  <c r="R91" i="18"/>
  <c r="U29" i="18"/>
  <c r="S19" i="34"/>
  <c r="T118" i="34"/>
  <c r="I24" i="16"/>
  <c r="E72" i="36"/>
  <c r="R88" i="18"/>
  <c r="U35" i="18"/>
  <c r="T26" i="34"/>
  <c r="H27" i="42"/>
  <c r="AD27" i="34"/>
  <c r="R107" i="18"/>
  <c r="Y42" i="16"/>
  <c r="O116" i="18"/>
  <c r="K72" i="18"/>
  <c r="U31" i="18"/>
  <c r="K116" i="18"/>
  <c r="K76" i="18"/>
  <c r="E61" i="36"/>
  <c r="I99" i="16"/>
  <c r="D72" i="29"/>
  <c r="D72" i="27"/>
  <c r="D72" i="32"/>
  <c r="D72" i="17"/>
  <c r="D92" i="24"/>
  <c r="D92" i="40"/>
  <c r="D92" i="30"/>
  <c r="D92" i="18"/>
  <c r="D107" i="47"/>
  <c r="D107" i="27"/>
  <c r="D107" i="24"/>
  <c r="D84" i="24"/>
  <c r="D84" i="32"/>
  <c r="H88" i="42"/>
  <c r="AD88" i="34"/>
  <c r="H62" i="42"/>
  <c r="AD62" i="34"/>
  <c r="H77" i="42"/>
  <c r="AD77" i="34"/>
  <c r="H72" i="42"/>
  <c r="AD72" i="34"/>
  <c r="I80" i="43"/>
  <c r="I79" i="43"/>
  <c r="Y66" i="36"/>
  <c r="Z66" i="36" s="1"/>
  <c r="Y110" i="36"/>
  <c r="L71" i="47"/>
  <c r="M71" i="47" s="1"/>
  <c r="L110" i="47"/>
  <c r="M110" i="47" s="1"/>
  <c r="AA37" i="47"/>
  <c r="AB37" i="47" s="1"/>
  <c r="AA110" i="47"/>
  <c r="AB110" i="47" s="1"/>
  <c r="R75" i="18"/>
  <c r="E82" i="36"/>
  <c r="H66" i="42"/>
  <c r="AD66" i="34"/>
  <c r="D28" i="26"/>
  <c r="D28" i="30"/>
  <c r="O119" i="17"/>
  <c r="AM119" i="17" s="1"/>
  <c r="AN119" i="17" s="1"/>
  <c r="H71" i="42"/>
  <c r="AD71" i="34"/>
  <c r="E56" i="36"/>
  <c r="K80" i="43"/>
  <c r="K79" i="43"/>
  <c r="H28" i="42"/>
  <c r="AD28" i="34"/>
  <c r="H73" i="42"/>
  <c r="AD73" i="34"/>
  <c r="R87" i="18"/>
  <c r="H89" i="42"/>
  <c r="AD89" i="34"/>
  <c r="O19" i="18"/>
  <c r="BF15" i="17"/>
  <c r="U82" i="18"/>
  <c r="AG26" i="17"/>
  <c r="AH26" i="17" s="1"/>
  <c r="S75" i="34"/>
  <c r="Q89" i="16"/>
  <c r="R89" i="16" s="1"/>
  <c r="H42" i="42"/>
  <c r="AD42" i="34"/>
  <c r="O42" i="18"/>
  <c r="D28" i="6"/>
  <c r="H64" i="42"/>
  <c r="AD64" i="34"/>
  <c r="Y69" i="16"/>
  <c r="H65" i="42"/>
  <c r="AD65" i="34"/>
  <c r="H67" i="42"/>
  <c r="AD67" i="34"/>
  <c r="AV119" i="18"/>
  <c r="AW119" i="18" s="1"/>
  <c r="T27" i="34"/>
  <c r="BF89" i="17"/>
  <c r="E12" i="36"/>
  <c r="U116" i="18"/>
  <c r="F79" i="43"/>
  <c r="H75" i="42"/>
  <c r="AD75" i="34"/>
  <c r="H74" i="42"/>
  <c r="AD74" i="34"/>
  <c r="H80" i="42"/>
  <c r="AD80" i="34"/>
  <c r="K61" i="18"/>
  <c r="I85" i="16"/>
  <c r="X85" i="18"/>
  <c r="M80" i="36"/>
  <c r="N80" i="36" s="1"/>
  <c r="M110" i="36"/>
  <c r="N110" i="36" s="1"/>
  <c r="AA78" i="18"/>
  <c r="AA74" i="18"/>
  <c r="AA67" i="18"/>
  <c r="AA63" i="18"/>
  <c r="AA27" i="18"/>
  <c r="H18" i="42"/>
  <c r="AD18" i="34"/>
  <c r="H117" i="42"/>
  <c r="AD117" i="34"/>
  <c r="S80" i="36"/>
  <c r="T80" i="36" s="1"/>
  <c r="S110" i="36"/>
  <c r="T110" i="36" s="1"/>
  <c r="AA30" i="18"/>
  <c r="H24" i="42"/>
  <c r="AD24" i="34"/>
  <c r="R111" i="47"/>
  <c r="S111" i="47" s="1"/>
  <c r="R110" i="47"/>
  <c r="S110" i="47" s="1"/>
  <c r="X111" i="47"/>
  <c r="Y111" i="47" s="1"/>
  <c r="X110" i="47"/>
  <c r="Y110" i="47" s="1"/>
  <c r="M36" i="17"/>
  <c r="O36" i="17" s="1"/>
  <c r="H100" i="42"/>
  <c r="AD100" i="34"/>
  <c r="S85" i="34"/>
  <c r="P85" i="16"/>
  <c r="S67" i="34"/>
  <c r="P67" i="16"/>
  <c r="S78" i="34"/>
  <c r="P78" i="16"/>
  <c r="S24" i="34"/>
  <c r="P24" i="16"/>
  <c r="Q24" i="16"/>
  <c r="R24" i="16" s="1"/>
  <c r="H116" i="42"/>
  <c r="AD116" i="34"/>
  <c r="S65" i="34"/>
  <c r="P64" i="16"/>
  <c r="S68" i="34"/>
  <c r="P68" i="16"/>
  <c r="S79" i="34"/>
  <c r="P79" i="16"/>
  <c r="H86" i="42"/>
  <c r="AD86" i="34"/>
  <c r="H118" i="42"/>
  <c r="AD118" i="34"/>
  <c r="H123" i="42"/>
  <c r="AD123" i="34"/>
  <c r="H87" i="42"/>
  <c r="AD87" i="34"/>
  <c r="X31" i="18"/>
  <c r="Q26" i="16"/>
  <c r="R26" i="16" s="1"/>
  <c r="S61" i="34"/>
  <c r="P62" i="16"/>
  <c r="AV89" i="18"/>
  <c r="AW89" i="18" s="1"/>
  <c r="O89" i="18"/>
  <c r="AS95" i="18"/>
  <c r="AT95" i="18" s="1"/>
  <c r="H109" i="42"/>
  <c r="AD109" i="34"/>
  <c r="BF24" i="17"/>
  <c r="R119" i="18"/>
  <c r="I75" i="16"/>
  <c r="D15" i="25"/>
  <c r="D15" i="47"/>
  <c r="D33" i="35"/>
  <c r="H91" i="42"/>
  <c r="AD91" i="34"/>
  <c r="I67" i="16"/>
  <c r="D33" i="32"/>
  <c r="D33" i="26"/>
  <c r="D33" i="5"/>
  <c r="H78" i="42"/>
  <c r="AD78" i="34"/>
  <c r="O73" i="16"/>
  <c r="S73" i="34" s="1"/>
  <c r="I26" i="16"/>
  <c r="H79" i="42"/>
  <c r="AD79" i="34"/>
  <c r="H31" i="42"/>
  <c r="AD31" i="34"/>
  <c r="H107" i="42"/>
  <c r="AD107" i="34"/>
  <c r="H20" i="42"/>
  <c r="AD20" i="34"/>
  <c r="Y55" i="16"/>
  <c r="H56" i="42"/>
  <c r="AD56" i="34"/>
  <c r="H55" i="42"/>
  <c r="AD55" i="34"/>
  <c r="P107" i="16"/>
  <c r="H119" i="42"/>
  <c r="AD119" i="34"/>
  <c r="H124" i="42"/>
  <c r="AD124" i="34"/>
  <c r="P29" i="16"/>
  <c r="D81" i="38"/>
  <c r="O77" i="16"/>
  <c r="D15" i="17"/>
  <c r="D15" i="5"/>
  <c r="T84" i="34"/>
  <c r="R17" i="18"/>
  <c r="I61" i="16"/>
  <c r="AV99" i="18"/>
  <c r="AW99" i="18" s="1"/>
  <c r="D33" i="38"/>
  <c r="D17" i="29"/>
  <c r="D33" i="21"/>
  <c r="D33" i="25"/>
  <c r="D33" i="40"/>
  <c r="D33" i="42"/>
  <c r="D33" i="36"/>
  <c r="AS116" i="18"/>
  <c r="AT116" i="18" s="1"/>
  <c r="H84" i="42"/>
  <c r="AD84" i="34"/>
  <c r="P56" i="36"/>
  <c r="P95" i="36"/>
  <c r="Q95" i="36" s="1"/>
  <c r="K87" i="18"/>
  <c r="X107" i="18"/>
  <c r="K67" i="18"/>
  <c r="U91" i="18"/>
  <c r="R64" i="18"/>
  <c r="O66" i="18"/>
  <c r="R78" i="18"/>
  <c r="R70" i="18"/>
  <c r="X55" i="18"/>
  <c r="X75" i="18"/>
  <c r="AA56" i="18"/>
  <c r="AA76" i="18"/>
  <c r="AA72" i="18"/>
  <c r="AA42" i="18"/>
  <c r="AA61" i="18"/>
  <c r="H19" i="42"/>
  <c r="AD19" i="34"/>
  <c r="AA26" i="18"/>
  <c r="H85" i="42"/>
  <c r="AD85" i="34"/>
  <c r="AA123" i="18"/>
  <c r="X36" i="18"/>
  <c r="X119" i="18"/>
  <c r="X30" i="18"/>
  <c r="H29" i="42"/>
  <c r="AD29" i="34"/>
  <c r="F30" i="42"/>
  <c r="AB30" i="34" s="1"/>
  <c r="D88" i="19"/>
  <c r="D88" i="38"/>
  <c r="D88" i="25"/>
  <c r="D88" i="47"/>
  <c r="D88" i="6"/>
  <c r="D95" i="42"/>
  <c r="D99" i="17"/>
  <c r="D99" i="29"/>
  <c r="D55" i="47"/>
  <c r="D99" i="36"/>
  <c r="D76" i="29"/>
  <c r="D76" i="16"/>
  <c r="D95" i="27"/>
  <c r="D20" i="32"/>
  <c r="D20" i="33"/>
  <c r="D10" i="27"/>
  <c r="D88" i="32"/>
  <c r="D124" i="26"/>
  <c r="D75" i="25"/>
  <c r="D10" i="19"/>
  <c r="D10" i="47"/>
  <c r="D10" i="29"/>
  <c r="D10" i="6"/>
  <c r="D10" i="25"/>
  <c r="D10" i="18"/>
  <c r="D10" i="32"/>
  <c r="D10" i="42"/>
  <c r="D10" i="40"/>
  <c r="D10" i="24"/>
  <c r="D10" i="36"/>
  <c r="D10" i="16"/>
  <c r="D10" i="33"/>
  <c r="D10" i="30"/>
  <c r="D20" i="24"/>
  <c r="D20" i="27"/>
  <c r="D20" i="40"/>
  <c r="D20" i="47"/>
  <c r="D20" i="42"/>
  <c r="D20" i="26"/>
  <c r="D20" i="21"/>
  <c r="D20" i="36"/>
  <c r="D20" i="31"/>
  <c r="D20" i="16"/>
  <c r="D62" i="24"/>
  <c r="D62" i="36"/>
  <c r="D62" i="21"/>
  <c r="D62" i="32"/>
  <c r="D75" i="33"/>
  <c r="D75" i="32"/>
  <c r="D75" i="40"/>
  <c r="D75" i="42"/>
  <c r="D75" i="17"/>
  <c r="D75" i="35"/>
  <c r="D75" i="26"/>
  <c r="D75" i="27"/>
  <c r="D75" i="36"/>
  <c r="D75" i="5"/>
  <c r="D75" i="29"/>
  <c r="D75" i="47"/>
  <c r="D73" i="32"/>
  <c r="D73" i="24"/>
  <c r="D73" i="16"/>
  <c r="D73" i="18"/>
  <c r="D64" i="33"/>
  <c r="D65" i="42"/>
  <c r="D64" i="25"/>
  <c r="D64" i="46"/>
  <c r="D65" i="31"/>
  <c r="D65" i="47"/>
  <c r="D76" i="27"/>
  <c r="D76" i="38"/>
  <c r="D76" i="26"/>
  <c r="D76" i="36"/>
  <c r="D76" i="19"/>
  <c r="D76" i="35"/>
  <c r="D76" i="46"/>
  <c r="D76" i="47"/>
  <c r="D76" i="40"/>
  <c r="D76" i="21"/>
  <c r="D76" i="18"/>
  <c r="D76" i="42"/>
  <c r="D55" i="27"/>
  <c r="D55" i="17"/>
  <c r="D55" i="30"/>
  <c r="D55" i="31"/>
  <c r="D55" i="35"/>
  <c r="D55" i="36"/>
  <c r="D55" i="40"/>
  <c r="D55" i="32"/>
  <c r="D55" i="18"/>
  <c r="D55" i="33"/>
  <c r="D55" i="38"/>
  <c r="D55" i="29"/>
  <c r="D87" i="6"/>
  <c r="D87" i="38"/>
  <c r="D87" i="21"/>
  <c r="D99" i="24"/>
  <c r="D99" i="38"/>
  <c r="D99" i="42"/>
  <c r="D99" i="47"/>
  <c r="D99" i="31"/>
  <c r="D99" i="46"/>
  <c r="D99" i="6"/>
  <c r="D99" i="27"/>
  <c r="D99" i="18"/>
  <c r="D99" i="40"/>
  <c r="D124" i="36"/>
  <c r="D124" i="29"/>
  <c r="D124" i="24"/>
  <c r="D124" i="31"/>
  <c r="D124" i="38"/>
  <c r="D124" i="30"/>
  <c r="D124" i="35"/>
  <c r="D124" i="18"/>
  <c r="D124" i="16"/>
  <c r="D124" i="33"/>
  <c r="D124" i="42"/>
  <c r="D26" i="24"/>
  <c r="D26" i="17"/>
  <c r="D26" i="26"/>
  <c r="D99" i="33"/>
  <c r="D99" i="19"/>
  <c r="D99" i="16"/>
  <c r="D76" i="5"/>
  <c r="D20" i="18"/>
  <c r="D20" i="17"/>
  <c r="D10" i="35"/>
  <c r="D10" i="46"/>
  <c r="D88" i="26"/>
  <c r="D124" i="47"/>
  <c r="D55" i="21"/>
  <c r="D76" i="25"/>
  <c r="D73" i="30"/>
  <c r="D75" i="18"/>
  <c r="D62" i="33"/>
  <c r="D74" i="47"/>
  <c r="P74" i="16"/>
  <c r="S74" i="34"/>
  <c r="I79" i="42"/>
  <c r="AE79" i="34" s="1"/>
  <c r="AS77" i="18"/>
  <c r="AT77" i="18" s="1"/>
  <c r="AV77" i="18"/>
  <c r="AW77" i="18" s="1"/>
  <c r="O74" i="18"/>
  <c r="K74" i="18"/>
  <c r="K70" i="18"/>
  <c r="O70" i="18"/>
  <c r="E70" i="36"/>
  <c r="U37" i="18"/>
  <c r="O37" i="18"/>
  <c r="E37" i="36"/>
  <c r="X77" i="18"/>
  <c r="R77" i="18"/>
  <c r="O69" i="18"/>
  <c r="X69" i="18"/>
  <c r="AA70" i="18"/>
  <c r="U70" i="18"/>
  <c r="R69" i="18"/>
  <c r="U74" i="18"/>
  <c r="E67" i="36"/>
  <c r="U78" i="18"/>
  <c r="P60" i="16"/>
  <c r="O78" i="18"/>
  <c r="T66" i="34"/>
  <c r="Y66" i="16"/>
  <c r="Y62" i="16"/>
  <c r="T62" i="34"/>
  <c r="O73" i="17"/>
  <c r="BF73" i="17"/>
  <c r="O63" i="17"/>
  <c r="AM63" i="17" s="1"/>
  <c r="AN63" i="17" s="1"/>
  <c r="BF63" i="17"/>
  <c r="O65" i="17"/>
  <c r="BF65" i="17"/>
  <c r="O68" i="17"/>
  <c r="BF68" i="17"/>
  <c r="E74" i="36"/>
  <c r="O17" i="16"/>
  <c r="I17" i="16"/>
  <c r="T19" i="34"/>
  <c r="Y19" i="16"/>
  <c r="S99" i="34"/>
  <c r="P99" i="16"/>
  <c r="S84" i="34"/>
  <c r="P84" i="16"/>
  <c r="T78" i="34"/>
  <c r="Y78" i="16"/>
  <c r="AH64" i="34"/>
  <c r="L65" i="42"/>
  <c r="AH65" i="34" s="1"/>
  <c r="I65" i="16"/>
  <c r="O65" i="16"/>
  <c r="AV124" i="18"/>
  <c r="AW124" i="18" s="1"/>
  <c r="AS124" i="18"/>
  <c r="AT124" i="18" s="1"/>
  <c r="E34" i="36"/>
  <c r="O34" i="18"/>
  <c r="X35" i="18"/>
  <c r="O35" i="18"/>
  <c r="AA36" i="18"/>
  <c r="P100" i="16"/>
  <c r="S100" i="34"/>
  <c r="T63" i="34"/>
  <c r="Y72" i="16"/>
  <c r="T72" i="34"/>
  <c r="X124" i="18"/>
  <c r="R124" i="18"/>
  <c r="AV15" i="18"/>
  <c r="AW15" i="18" s="1"/>
  <c r="AS15" i="18"/>
  <c r="AT15" i="18" s="1"/>
  <c r="AS20" i="18"/>
  <c r="AT20" i="18" s="1"/>
  <c r="AV20" i="18"/>
  <c r="AW20" i="18" s="1"/>
  <c r="AS36" i="18"/>
  <c r="AT36" i="18" s="1"/>
  <c r="AV36" i="18"/>
  <c r="AW36" i="18" s="1"/>
  <c r="AS87" i="18"/>
  <c r="AT87" i="18" s="1"/>
  <c r="AV87" i="18"/>
  <c r="AW87" i="18" s="1"/>
  <c r="AV85" i="18"/>
  <c r="AW85" i="18" s="1"/>
  <c r="AS85" i="18"/>
  <c r="AT85" i="18" s="1"/>
  <c r="E63" i="36"/>
  <c r="K63" i="18"/>
  <c r="O85" i="18"/>
  <c r="E85" i="36"/>
  <c r="K91" i="18"/>
  <c r="E91" i="36"/>
  <c r="K107" i="18"/>
  <c r="O107" i="18"/>
  <c r="E107" i="36"/>
  <c r="E124" i="36"/>
  <c r="U124" i="18"/>
  <c r="K124" i="18"/>
  <c r="O73" i="18"/>
  <c r="X73" i="18"/>
  <c r="K85" i="18"/>
  <c r="AV61" i="18"/>
  <c r="AW61" i="18" s="1"/>
  <c r="AS78" i="18"/>
  <c r="AT78" i="18" s="1"/>
  <c r="R35" i="18"/>
  <c r="AV71" i="18"/>
  <c r="AW71" i="18" s="1"/>
  <c r="I15" i="16"/>
  <c r="BF72" i="17"/>
  <c r="O72" i="17"/>
  <c r="AB65" i="34"/>
  <c r="F64" i="42"/>
  <c r="AB64" i="34" s="1"/>
  <c r="X60" i="18"/>
  <c r="X86" i="18"/>
  <c r="T12" i="34"/>
  <c r="I20" i="16"/>
  <c r="O20" i="16"/>
  <c r="S20" i="34" s="1"/>
  <c r="O91" i="18"/>
  <c r="I65" i="42"/>
  <c r="AE65" i="34" s="1"/>
  <c r="D12" i="47"/>
  <c r="D12" i="46"/>
  <c r="D42" i="5"/>
  <c r="E27" i="36"/>
  <c r="K27" i="18"/>
  <c r="I87" i="16"/>
  <c r="X12" i="18"/>
  <c r="Q60" i="16"/>
  <c r="R60" i="16" s="1"/>
  <c r="AA60" i="18"/>
  <c r="P34" i="36"/>
  <c r="P62" i="36"/>
  <c r="Q62" i="36" s="1"/>
  <c r="P67" i="36"/>
  <c r="P20" i="36"/>
  <c r="P89" i="36"/>
  <c r="Q89" i="36" s="1"/>
  <c r="P118" i="36"/>
  <c r="Q118" i="36" s="1"/>
  <c r="P123" i="36"/>
  <c r="Q123" i="36" s="1"/>
  <c r="P31" i="36"/>
  <c r="Q31" i="36" s="1"/>
  <c r="Y68" i="36"/>
  <c r="Y72" i="36"/>
  <c r="L111" i="47"/>
  <c r="M111" i="47" s="1"/>
  <c r="L60" i="47"/>
  <c r="M60" i="47" s="1"/>
  <c r="L63" i="47"/>
  <c r="M63" i="47" s="1"/>
  <c r="L79" i="47"/>
  <c r="M79" i="47" s="1"/>
  <c r="L73" i="47"/>
  <c r="M73" i="47" s="1"/>
  <c r="L66" i="47"/>
  <c r="M66" i="47" s="1"/>
  <c r="L64" i="47"/>
  <c r="M64" i="47" s="1"/>
  <c r="L27" i="47"/>
  <c r="M27" i="47" s="1"/>
  <c r="AA111" i="47"/>
  <c r="AB111" i="47" s="1"/>
  <c r="AA99" i="47"/>
  <c r="AB99" i="47" s="1"/>
  <c r="AA26" i="47"/>
  <c r="AB26" i="47" s="1"/>
  <c r="AA74" i="47"/>
  <c r="AB74" i="47" s="1"/>
  <c r="R34" i="18"/>
  <c r="U20" i="18"/>
  <c r="I64" i="42"/>
  <c r="AE64" i="34" s="1"/>
  <c r="AC64" i="34"/>
  <c r="G65" i="42"/>
  <c r="AC65" i="34" s="1"/>
  <c r="L89" i="47"/>
  <c r="M89" i="47" s="1"/>
  <c r="O30" i="16"/>
  <c r="I30" i="16"/>
  <c r="X100" i="18"/>
  <c r="I123" i="16"/>
  <c r="X123" i="18"/>
  <c r="U34" i="18"/>
  <c r="I111" i="47"/>
  <c r="J111" i="47" s="1"/>
  <c r="O80" i="47"/>
  <c r="P80" i="47" s="1"/>
  <c r="O111" i="47"/>
  <c r="P111" i="47" s="1"/>
  <c r="R30" i="18"/>
  <c r="AV18" i="18"/>
  <c r="AW18" i="18" s="1"/>
  <c r="AS18" i="18"/>
  <c r="AT18" i="18" s="1"/>
  <c r="I63" i="16"/>
  <c r="I42" i="16"/>
  <c r="I56" i="16"/>
  <c r="I100" i="16"/>
  <c r="U88" i="18"/>
  <c r="F80" i="47"/>
  <c r="G80" i="47" s="1"/>
  <c r="F111" i="47"/>
  <c r="G111" i="47" s="1"/>
  <c r="U80" i="47"/>
  <c r="V80" i="47" s="1"/>
  <c r="U111" i="47"/>
  <c r="V111" i="47" s="1"/>
  <c r="I18" i="16"/>
  <c r="X18" i="18"/>
  <c r="K18" i="18"/>
  <c r="R18" i="18"/>
  <c r="D67" i="24"/>
  <c r="D67" i="17"/>
  <c r="D69" i="16"/>
  <c r="D69" i="42"/>
  <c r="D69" i="47"/>
  <c r="D69" i="29"/>
  <c r="D60" i="18"/>
  <c r="D60" i="35"/>
  <c r="D63" i="16"/>
  <c r="D63" i="24"/>
  <c r="D63" i="47"/>
  <c r="D63" i="35"/>
  <c r="D56" i="33"/>
  <c r="D56" i="47"/>
  <c r="D56" i="21"/>
  <c r="D86" i="29"/>
  <c r="D86" i="27"/>
  <c r="D86" i="6"/>
  <c r="D91" i="40"/>
  <c r="D91" i="26"/>
  <c r="D100" i="17"/>
  <c r="D100" i="16"/>
  <c r="D115" i="5"/>
  <c r="D115" i="36"/>
  <c r="D115" i="16"/>
  <c r="D27" i="46"/>
  <c r="D27" i="36"/>
  <c r="D27" i="30"/>
  <c r="D27" i="25"/>
  <c r="D119" i="40"/>
  <c r="D119" i="24"/>
  <c r="D119" i="33"/>
  <c r="D119" i="29"/>
  <c r="D119" i="5"/>
  <c r="D119" i="47"/>
  <c r="D70" i="32"/>
  <c r="D70" i="19"/>
  <c r="D85" i="19"/>
  <c r="D81" i="16"/>
  <c r="D74" i="30"/>
  <c r="D19" i="35"/>
  <c r="D70" i="33"/>
  <c r="D65" i="26"/>
  <c r="D81" i="5"/>
  <c r="D81" i="35"/>
  <c r="D74" i="21"/>
  <c r="D70" i="29"/>
  <c r="D88" i="35"/>
  <c r="D64" i="47"/>
  <c r="D65" i="21"/>
  <c r="D109" i="32"/>
  <c r="D109" i="36"/>
  <c r="D109" i="31"/>
  <c r="D123" i="17"/>
  <c r="D123" i="24"/>
  <c r="D123" i="18"/>
  <c r="D88" i="40"/>
  <c r="D88" i="42"/>
  <c r="D88" i="17"/>
  <c r="D88" i="5"/>
  <c r="D88" i="31"/>
  <c r="D88" i="24"/>
  <c r="D88" i="33"/>
  <c r="D88" i="16"/>
  <c r="D88" i="30"/>
  <c r="D88" i="46"/>
  <c r="D88" i="18"/>
  <c r="D24" i="40"/>
  <c r="D24" i="21"/>
  <c r="D24" i="6"/>
  <c r="D24" i="36"/>
  <c r="D24" i="30"/>
  <c r="D24" i="18"/>
  <c r="D24" i="24"/>
  <c r="D24" i="42"/>
  <c r="D81" i="21"/>
  <c r="D70" i="21"/>
  <c r="D24" i="32"/>
  <c r="D88" i="27"/>
  <c r="D88" i="29"/>
  <c r="D24" i="33"/>
  <c r="D88" i="36"/>
  <c r="D85" i="36"/>
  <c r="D29" i="40"/>
  <c r="D29" i="36"/>
  <c r="D29" i="35"/>
  <c r="D29" i="47"/>
  <c r="D29" i="19"/>
  <c r="D29" i="33"/>
  <c r="D29" i="16"/>
  <c r="D29" i="21"/>
  <c r="D29" i="25"/>
  <c r="D29" i="27"/>
  <c r="D29" i="46"/>
  <c r="D29" i="29"/>
  <c r="D29" i="42"/>
  <c r="K12" i="34"/>
  <c r="I80" i="47"/>
  <c r="J80" i="47" s="1"/>
  <c r="K79" i="34"/>
  <c r="K78" i="34"/>
  <c r="K72" i="34"/>
  <c r="K19" i="34"/>
  <c r="K18" i="34"/>
  <c r="G61" i="36"/>
  <c r="I55" i="47"/>
  <c r="J55" i="47" s="1"/>
  <c r="I71" i="47"/>
  <c r="J71" i="47" s="1"/>
  <c r="G63" i="36"/>
  <c r="K56" i="34"/>
  <c r="K60" i="34"/>
  <c r="K66" i="34"/>
  <c r="K123" i="34"/>
  <c r="G87" i="36"/>
  <c r="H87" i="36" s="1"/>
  <c r="K87" i="34"/>
  <c r="K77" i="34"/>
  <c r="G79" i="36"/>
  <c r="H79" i="36" s="1"/>
  <c r="I31" i="47"/>
  <c r="J31" i="47" s="1"/>
  <c r="K76" i="34"/>
  <c r="K75" i="34"/>
  <c r="D16" i="40"/>
  <c r="D16" i="46"/>
  <c r="D16" i="6"/>
  <c r="D16" i="31"/>
  <c r="D19" i="29"/>
  <c r="D19" i="16"/>
  <c r="D19" i="26"/>
  <c r="D19" i="19"/>
  <c r="D71" i="24"/>
  <c r="D71" i="25"/>
  <c r="D71" i="18"/>
  <c r="D74" i="31"/>
  <c r="D74" i="17"/>
  <c r="D74" i="16"/>
  <c r="D85" i="17"/>
  <c r="D85" i="47"/>
  <c r="D85" i="31"/>
  <c r="D85" i="46"/>
  <c r="D123" i="26"/>
  <c r="D123" i="27"/>
  <c r="D123" i="47"/>
  <c r="D123" i="32"/>
  <c r="D28" i="42"/>
  <c r="D91" i="42"/>
  <c r="D9" i="5"/>
  <c r="D9" i="16"/>
  <c r="D82" i="35"/>
  <c r="D82" i="47"/>
  <c r="D82" i="19"/>
  <c r="D81" i="25"/>
  <c r="D81" i="17"/>
  <c r="D74" i="42"/>
  <c r="D74" i="5"/>
  <c r="D19" i="33"/>
  <c r="D109" i="38"/>
  <c r="D86" i="30"/>
  <c r="D86" i="47"/>
  <c r="D70" i="31"/>
  <c r="D70" i="24"/>
  <c r="D70" i="26"/>
  <c r="D63" i="18"/>
  <c r="D63" i="19"/>
  <c r="D64" i="36"/>
  <c r="D64" i="35"/>
  <c r="D67" i="18"/>
  <c r="D69" i="35"/>
  <c r="D115" i="25"/>
  <c r="D64" i="17"/>
  <c r="D85" i="6"/>
  <c r="D71" i="26"/>
  <c r="D12" i="17"/>
  <c r="D12" i="36"/>
  <c r="D12" i="16"/>
  <c r="D12" i="25"/>
  <c r="D12" i="24"/>
  <c r="D12" i="32"/>
  <c r="D12" i="31"/>
  <c r="D12" i="6"/>
  <c r="D12" i="29"/>
  <c r="D12" i="35"/>
  <c r="D31" i="6"/>
  <c r="D31" i="19"/>
  <c r="D31" i="30"/>
  <c r="D31" i="27"/>
  <c r="D31" i="17"/>
  <c r="D60" i="5"/>
  <c r="D60" i="33"/>
  <c r="D60" i="30"/>
  <c r="D60" i="42"/>
  <c r="D63" i="42"/>
  <c r="D63" i="29"/>
  <c r="D63" i="38"/>
  <c r="D63" i="32"/>
  <c r="D63" i="46"/>
  <c r="D63" i="31"/>
  <c r="D63" i="36"/>
  <c r="D63" i="6"/>
  <c r="D42" i="33"/>
  <c r="D42" i="25"/>
  <c r="D42" i="18"/>
  <c r="D42" i="30"/>
  <c r="D56" i="5"/>
  <c r="D56" i="18"/>
  <c r="D86" i="35"/>
  <c r="D86" i="17"/>
  <c r="D91" i="17"/>
  <c r="D100" i="5"/>
  <c r="D100" i="46"/>
  <c r="D100" i="31"/>
  <c r="D28" i="21"/>
  <c r="D28" i="27"/>
  <c r="D28" i="47"/>
  <c r="D71" i="21"/>
  <c r="D9" i="46"/>
  <c r="D9" i="6"/>
  <c r="D82" i="38"/>
  <c r="D82" i="29"/>
  <c r="D81" i="24"/>
  <c r="D81" i="29"/>
  <c r="D74" i="25"/>
  <c r="D74" i="36"/>
  <c r="D19" i="27"/>
  <c r="D19" i="17"/>
  <c r="D109" i="21"/>
  <c r="D109" i="30"/>
  <c r="D86" i="18"/>
  <c r="D86" i="42"/>
  <c r="D70" i="16"/>
  <c r="D91" i="6"/>
  <c r="D91" i="5"/>
  <c r="D63" i="40"/>
  <c r="D63" i="30"/>
  <c r="D63" i="5"/>
  <c r="D65" i="25"/>
  <c r="D65" i="33"/>
  <c r="D42" i="47"/>
  <c r="D67" i="32"/>
  <c r="D69" i="30"/>
  <c r="D56" i="26"/>
  <c r="D115" i="33"/>
  <c r="D91" i="24"/>
  <c r="D56" i="24"/>
  <c r="D63" i="33"/>
  <c r="D31" i="21"/>
  <c r="D85" i="5"/>
  <c r="D68" i="46"/>
  <c r="D71" i="32"/>
  <c r="D63" i="26"/>
  <c r="D123" i="40"/>
  <c r="D31" i="26"/>
  <c r="D30" i="47"/>
  <c r="D30" i="38"/>
  <c r="D30" i="31"/>
  <c r="D30" i="24"/>
  <c r="D30" i="35"/>
  <c r="D30" i="17"/>
  <c r="D30" i="29"/>
  <c r="D30" i="40"/>
  <c r="D30" i="16"/>
  <c r="D77" i="46"/>
  <c r="D15" i="21"/>
  <c r="D15" i="33"/>
  <c r="D15" i="16"/>
  <c r="D15" i="6"/>
  <c r="D15" i="27"/>
  <c r="D15" i="19"/>
  <c r="D15" i="46"/>
  <c r="D15" i="42"/>
  <c r="D15" i="35"/>
  <c r="D15" i="30"/>
  <c r="D15" i="31"/>
  <c r="D15" i="32"/>
  <c r="D15" i="29"/>
  <c r="D15" i="36"/>
  <c r="D15" i="40"/>
  <c r="D15" i="18"/>
  <c r="D17" i="40"/>
  <c r="D17" i="21"/>
  <c r="D17" i="32"/>
  <c r="D17" i="46"/>
  <c r="D17" i="33"/>
  <c r="D17" i="30"/>
  <c r="D17" i="42"/>
  <c r="D17" i="38"/>
  <c r="D17" i="26"/>
  <c r="D17" i="19"/>
  <c r="D17" i="6"/>
  <c r="D17" i="27"/>
  <c r="D17" i="35"/>
  <c r="D17" i="17"/>
  <c r="D17" i="18"/>
  <c r="D17" i="36"/>
  <c r="D17" i="16"/>
  <c r="D17" i="31"/>
  <c r="D17" i="24"/>
  <c r="D17" i="5"/>
  <c r="D77" i="32"/>
  <c r="D77" i="5"/>
  <c r="D77" i="6"/>
  <c r="D77" i="21"/>
  <c r="D77" i="27"/>
  <c r="D77" i="42"/>
  <c r="D77" i="47"/>
  <c r="D77" i="38"/>
  <c r="D77" i="33"/>
  <c r="D77" i="18"/>
  <c r="D77" i="36"/>
  <c r="D77" i="16"/>
  <c r="D77" i="25"/>
  <c r="D77" i="19"/>
  <c r="D77" i="24"/>
  <c r="D78" i="46"/>
  <c r="D78" i="25"/>
  <c r="D78" i="5"/>
  <c r="D78" i="21"/>
  <c r="D78" i="42"/>
  <c r="D78" i="30"/>
  <c r="D78" i="40"/>
  <c r="D28" i="40"/>
  <c r="D28" i="19"/>
  <c r="D28" i="18"/>
  <c r="D28" i="33"/>
  <c r="D28" i="35"/>
  <c r="D28" i="38"/>
  <c r="D28" i="24"/>
  <c r="D28" i="5"/>
  <c r="D28" i="29"/>
  <c r="D28" i="36"/>
  <c r="D28" i="16"/>
  <c r="D28" i="31"/>
  <c r="D28" i="17"/>
  <c r="D82" i="18"/>
  <c r="D82" i="36"/>
  <c r="D82" i="46"/>
  <c r="D82" i="42"/>
  <c r="D82" i="32"/>
  <c r="D82" i="24"/>
  <c r="D82" i="27"/>
  <c r="D82" i="25"/>
  <c r="D82" i="40"/>
  <c r="D82" i="30"/>
  <c r="D82" i="6"/>
  <c r="D82" i="21"/>
  <c r="D27" i="27"/>
  <c r="D27" i="29"/>
  <c r="D27" i="21"/>
  <c r="D27" i="17"/>
  <c r="D27" i="40"/>
  <c r="D27" i="33"/>
  <c r="D27" i="26"/>
  <c r="D27" i="16"/>
  <c r="D27" i="5"/>
  <c r="D27" i="6"/>
  <c r="D27" i="38"/>
  <c r="D27" i="19"/>
  <c r="D27" i="47"/>
  <c r="D27" i="31"/>
  <c r="D119" i="38"/>
  <c r="D119" i="32"/>
  <c r="D119" i="36"/>
  <c r="D119" i="18"/>
  <c r="D119" i="27"/>
  <c r="D119" i="26"/>
  <c r="D119" i="35"/>
  <c r="D119" i="17"/>
  <c r="D119" i="46"/>
  <c r="D119" i="30"/>
  <c r="D119" i="31"/>
  <c r="D119" i="16"/>
  <c r="D119" i="42"/>
  <c r="D71" i="35"/>
  <c r="D71" i="42"/>
  <c r="D71" i="36"/>
  <c r="D71" i="33"/>
  <c r="D71" i="16"/>
  <c r="D71" i="5"/>
  <c r="D71" i="27"/>
  <c r="D71" i="46"/>
  <c r="D71" i="38"/>
  <c r="D65" i="32"/>
  <c r="D65" i="46"/>
  <c r="D74" i="33"/>
  <c r="D74" i="40"/>
  <c r="D68" i="18"/>
  <c r="D68" i="35"/>
  <c r="D81" i="46"/>
  <c r="D81" i="30"/>
  <c r="D81" i="18"/>
  <c r="D85" i="29"/>
  <c r="D85" i="30"/>
  <c r="D85" i="38"/>
  <c r="D109" i="6"/>
  <c r="D109" i="19"/>
  <c r="D109" i="27"/>
  <c r="D109" i="24"/>
  <c r="D109" i="26"/>
  <c r="D109" i="46"/>
  <c r="D109" i="40"/>
  <c r="D123" i="21"/>
  <c r="D123" i="31"/>
  <c r="D123" i="16"/>
  <c r="D123" i="5"/>
  <c r="D123" i="36"/>
  <c r="D123" i="19"/>
  <c r="D123" i="35"/>
  <c r="D123" i="6"/>
  <c r="D123" i="38"/>
  <c r="D81" i="40"/>
  <c r="D81" i="42"/>
  <c r="D81" i="47"/>
  <c r="D74" i="32"/>
  <c r="D74" i="38"/>
  <c r="D109" i="29"/>
  <c r="D109" i="17"/>
  <c r="D109" i="18"/>
  <c r="D109" i="47"/>
  <c r="D109" i="35"/>
  <c r="D65" i="24"/>
  <c r="D65" i="16"/>
  <c r="D65" i="6"/>
  <c r="D68" i="36"/>
  <c r="D123" i="29"/>
  <c r="D85" i="16"/>
  <c r="D85" i="26"/>
  <c r="D81" i="33"/>
  <c r="D81" i="19"/>
  <c r="D74" i="24"/>
  <c r="D74" i="29"/>
  <c r="D65" i="19"/>
  <c r="D71" i="40"/>
  <c r="D68" i="25"/>
  <c r="D65" i="29"/>
  <c r="D123" i="30"/>
  <c r="D85" i="27"/>
  <c r="D71" i="19"/>
  <c r="D85" i="35"/>
  <c r="D85" i="21"/>
  <c r="D71" i="17"/>
  <c r="D71" i="29"/>
  <c r="D85" i="25"/>
  <c r="D81" i="36"/>
  <c r="D81" i="6"/>
  <c r="D81" i="26"/>
  <c r="D81" i="31"/>
  <c r="D74" i="27"/>
  <c r="D74" i="19"/>
  <c r="D109" i="33"/>
  <c r="D109" i="5"/>
  <c r="D109" i="25"/>
  <c r="D109" i="16"/>
  <c r="D65" i="38"/>
  <c r="D65" i="27"/>
  <c r="D65" i="30"/>
  <c r="D123" i="25"/>
  <c r="D85" i="24"/>
  <c r="D85" i="18"/>
  <c r="D85" i="42"/>
  <c r="D68" i="38"/>
  <c r="D74" i="6"/>
  <c r="D74" i="46"/>
  <c r="D64" i="18"/>
  <c r="D71" i="47"/>
  <c r="D64" i="42"/>
  <c r="D74" i="35"/>
  <c r="D65" i="5"/>
  <c r="D68" i="32"/>
  <c r="D74" i="18"/>
  <c r="D71" i="31"/>
  <c r="D68" i="17"/>
  <c r="D123" i="33"/>
  <c r="D71" i="30"/>
  <c r="D123" i="46"/>
  <c r="D123" i="42"/>
  <c r="D65" i="40"/>
  <c r="D55" i="5"/>
  <c r="D55" i="16"/>
  <c r="D55" i="6"/>
  <c r="D12" i="40"/>
  <c r="D12" i="5"/>
  <c r="D12" i="30"/>
  <c r="D12" i="42"/>
  <c r="D12" i="33"/>
  <c r="D12" i="27"/>
  <c r="D12" i="38"/>
  <c r="D12" i="26"/>
  <c r="D12" i="19"/>
  <c r="D12" i="18"/>
  <c r="D12" i="21"/>
  <c r="P117" i="16"/>
  <c r="S117" i="34"/>
  <c r="G91" i="42"/>
  <c r="AC91" i="34" s="1"/>
  <c r="O31" i="17"/>
  <c r="BF31" i="17"/>
  <c r="L42" i="42"/>
  <c r="AH42" i="34" s="1"/>
  <c r="S27" i="34"/>
  <c r="P27" i="16"/>
  <c r="S15" i="34"/>
  <c r="P15" i="16"/>
  <c r="G26" i="42"/>
  <c r="AC26" i="34" s="1"/>
  <c r="O17" i="18"/>
  <c r="AV62" i="18"/>
  <c r="AW62" i="18" s="1"/>
  <c r="AS62" i="18"/>
  <c r="AT62" i="18" s="1"/>
  <c r="AA34" i="18"/>
  <c r="K109" i="42"/>
  <c r="AG109" i="34" s="1"/>
  <c r="S109" i="34"/>
  <c r="P109" i="16"/>
  <c r="S31" i="34"/>
  <c r="P31" i="16"/>
  <c r="L84" i="42"/>
  <c r="AH84" i="34" s="1"/>
  <c r="D18" i="18"/>
  <c r="D18" i="25"/>
  <c r="D18" i="26"/>
  <c r="D18" i="38"/>
  <c r="D18" i="30"/>
  <c r="D18" i="47"/>
  <c r="D18" i="5"/>
  <c r="D18" i="32"/>
  <c r="D18" i="19"/>
  <c r="D18" i="31"/>
  <c r="D18" i="42"/>
  <c r="D18" i="35"/>
  <c r="D18" i="40"/>
  <c r="D18" i="16"/>
  <c r="D18" i="29"/>
  <c r="D18" i="6"/>
  <c r="D18" i="24"/>
  <c r="D18" i="27"/>
  <c r="D18" i="36"/>
  <c r="D18" i="33"/>
  <c r="D18" i="17"/>
  <c r="D18" i="21"/>
  <c r="AG78" i="17"/>
  <c r="BE78" i="17"/>
  <c r="U78" i="17"/>
  <c r="AA78" i="17"/>
  <c r="S12" i="34"/>
  <c r="I72" i="42"/>
  <c r="AE72" i="34" s="1"/>
  <c r="AG84" i="17"/>
  <c r="AA84" i="17"/>
  <c r="U84" i="17"/>
  <c r="AA84" i="18"/>
  <c r="BE84" i="17"/>
  <c r="BF87" i="17"/>
  <c r="I31" i="16"/>
  <c r="T31" i="34"/>
  <c r="Y31" i="16"/>
  <c r="T100" i="34"/>
  <c r="Y100" i="16"/>
  <c r="F72" i="42"/>
  <c r="AB72" i="34" s="1"/>
  <c r="D19" i="32"/>
  <c r="D19" i="42"/>
  <c r="D19" i="38"/>
  <c r="D19" i="30"/>
  <c r="D19" i="46"/>
  <c r="D19" i="25"/>
  <c r="D70" i="17"/>
  <c r="D86" i="46"/>
  <c r="D86" i="21"/>
  <c r="D86" i="24"/>
  <c r="D86" i="26"/>
  <c r="D100" i="18"/>
  <c r="D100" i="35"/>
  <c r="D100" i="36"/>
  <c r="D100" i="25"/>
  <c r="D100" i="29"/>
  <c r="D100" i="42"/>
  <c r="D100" i="33"/>
  <c r="D100" i="47"/>
  <c r="D100" i="21"/>
  <c r="D100" i="6"/>
  <c r="D100" i="40"/>
  <c r="D100" i="30"/>
  <c r="D100" i="38"/>
  <c r="D100" i="19"/>
  <c r="D115" i="26"/>
  <c r="D115" i="18"/>
  <c r="D115" i="29"/>
  <c r="D115" i="17"/>
  <c r="D115" i="32"/>
  <c r="D115" i="46"/>
  <c r="D115" i="27"/>
  <c r="D115" i="35"/>
  <c r="D115" i="19"/>
  <c r="S55" i="34"/>
  <c r="D19" i="18"/>
  <c r="D19" i="47"/>
  <c r="D86" i="32"/>
  <c r="D86" i="36"/>
  <c r="D86" i="38"/>
  <c r="D86" i="40"/>
  <c r="D70" i="35"/>
  <c r="D70" i="38"/>
  <c r="D70" i="25"/>
  <c r="D70" i="5"/>
  <c r="D70" i="47"/>
  <c r="AA88" i="18"/>
  <c r="D91" i="21"/>
  <c r="D91" i="18"/>
  <c r="D91" i="35"/>
  <c r="D91" i="25"/>
  <c r="D86" i="33"/>
  <c r="D79" i="31"/>
  <c r="D79" i="29"/>
  <c r="D79" i="47"/>
  <c r="D70" i="40"/>
  <c r="P69" i="16"/>
  <c r="D67" i="16"/>
  <c r="D67" i="21"/>
  <c r="D69" i="40"/>
  <c r="D100" i="32"/>
  <c r="D91" i="19"/>
  <c r="D70" i="6"/>
  <c r="D100" i="24"/>
  <c r="D60" i="47"/>
  <c r="D16" i="5"/>
  <c r="D16" i="25"/>
  <c r="D19" i="31"/>
  <c r="D16" i="47"/>
  <c r="D115" i="38"/>
  <c r="D86" i="31"/>
  <c r="D60" i="17"/>
  <c r="D16" i="19"/>
  <c r="D16" i="42"/>
  <c r="D31" i="40"/>
  <c r="D115" i="40"/>
  <c r="BF55" i="17"/>
  <c r="O55" i="17"/>
  <c r="AM55" i="17" s="1"/>
  <c r="AN55" i="17" s="1"/>
  <c r="T116" i="34"/>
  <c r="Y116" i="16"/>
  <c r="J79" i="42"/>
  <c r="AF79" i="34" s="1"/>
  <c r="E79" i="42"/>
  <c r="AA79" i="34" s="1"/>
  <c r="I69" i="16"/>
  <c r="E15" i="36"/>
  <c r="K15" i="18"/>
  <c r="I66" i="16"/>
  <c r="O66" i="16"/>
  <c r="U69" i="17"/>
  <c r="AA69" i="17"/>
  <c r="O100" i="17"/>
  <c r="BF100" i="17"/>
  <c r="D16" i="30"/>
  <c r="D16" i="18"/>
  <c r="D16" i="38"/>
  <c r="D16" i="26"/>
  <c r="D16" i="17"/>
  <c r="D16" i="35"/>
  <c r="D16" i="29"/>
  <c r="D16" i="33"/>
  <c r="D16" i="36"/>
  <c r="D16" i="27"/>
  <c r="D16" i="24"/>
  <c r="D31" i="38"/>
  <c r="D31" i="24"/>
  <c r="D31" i="33"/>
  <c r="D31" i="16"/>
  <c r="D31" i="31"/>
  <c r="D31" i="47"/>
  <c r="D31" i="18"/>
  <c r="D31" i="36"/>
  <c r="D31" i="46"/>
  <c r="D31" i="25"/>
  <c r="D31" i="42"/>
  <c r="D31" i="32"/>
  <c r="D67" i="36"/>
  <c r="D67" i="19"/>
  <c r="D67" i="29"/>
  <c r="D67" i="38"/>
  <c r="D67" i="26"/>
  <c r="D67" i="27"/>
  <c r="D67" i="35"/>
  <c r="D67" i="6"/>
  <c r="D67" i="42"/>
  <c r="D67" i="25"/>
  <c r="D67" i="33"/>
  <c r="D67" i="46"/>
  <c r="D69" i="25"/>
  <c r="D69" i="19"/>
  <c r="D69" i="18"/>
  <c r="D69" i="27"/>
  <c r="D69" i="36"/>
  <c r="D69" i="33"/>
  <c r="D69" i="17"/>
  <c r="D69" i="46"/>
  <c r="D69" i="21"/>
  <c r="D69" i="26"/>
  <c r="D69" i="5"/>
  <c r="D69" i="38"/>
  <c r="D69" i="31"/>
  <c r="D60" i="31"/>
  <c r="D60" i="36"/>
  <c r="D60" i="27"/>
  <c r="D60" i="26"/>
  <c r="D60" i="25"/>
  <c r="D60" i="19"/>
  <c r="D60" i="21"/>
  <c r="D60" i="40"/>
  <c r="D79" i="16"/>
  <c r="D79" i="26"/>
  <c r="D79" i="38"/>
  <c r="D79" i="6"/>
  <c r="D79" i="46"/>
  <c r="D91" i="16"/>
  <c r="D91" i="33"/>
  <c r="D91" i="38"/>
  <c r="O31" i="18"/>
  <c r="Q88" i="16"/>
  <c r="R88" i="16" s="1"/>
  <c r="D67" i="47"/>
  <c r="D19" i="36"/>
  <c r="D19" i="40"/>
  <c r="D86" i="25"/>
  <c r="D86" i="16"/>
  <c r="D70" i="42"/>
  <c r="D70" i="46"/>
  <c r="D70" i="27"/>
  <c r="D70" i="30"/>
  <c r="K31" i="18"/>
  <c r="D91" i="32"/>
  <c r="D91" i="31"/>
  <c r="D91" i="27"/>
  <c r="D91" i="47"/>
  <c r="D79" i="35"/>
  <c r="D79" i="27"/>
  <c r="D79" i="42"/>
  <c r="D70" i="18"/>
  <c r="D67" i="40"/>
  <c r="D67" i="30"/>
  <c r="D69" i="24"/>
  <c r="D69" i="32"/>
  <c r="D69" i="6"/>
  <c r="D79" i="17"/>
  <c r="O42" i="17"/>
  <c r="AM42" i="17" s="1"/>
  <c r="AN42" i="17" s="1"/>
  <c r="D115" i="42"/>
  <c r="D115" i="6"/>
  <c r="D100" i="26"/>
  <c r="D91" i="30"/>
  <c r="D70" i="36"/>
  <c r="D115" i="24"/>
  <c r="D100" i="27"/>
  <c r="D91" i="29"/>
  <c r="D60" i="6"/>
  <c r="D60" i="32"/>
  <c r="D19" i="5"/>
  <c r="D16" i="16"/>
  <c r="D115" i="31"/>
  <c r="D19" i="24"/>
  <c r="D16" i="21"/>
  <c r="D31" i="35"/>
  <c r="D31" i="29"/>
  <c r="D31" i="5"/>
  <c r="Y124" i="16"/>
  <c r="T124" i="34"/>
  <c r="R60" i="18"/>
  <c r="G79" i="42"/>
  <c r="AC79" i="34" s="1"/>
  <c r="F79" i="42"/>
  <c r="AB79" i="34" s="1"/>
  <c r="X99" i="18"/>
  <c r="I107" i="16"/>
  <c r="U30" i="18"/>
  <c r="E30" i="36"/>
  <c r="X19" i="18"/>
  <c r="R26" i="18"/>
  <c r="J80" i="36"/>
  <c r="K80" i="36" s="1"/>
  <c r="J37" i="36"/>
  <c r="V65" i="36"/>
  <c r="W65" i="36" s="1"/>
  <c r="V80" i="36"/>
  <c r="W80" i="36" s="1"/>
  <c r="V60" i="36"/>
  <c r="W60" i="36" s="1"/>
  <c r="V116" i="36"/>
  <c r="W116" i="36" s="1"/>
  <c r="V84" i="36"/>
  <c r="W84" i="36" s="1"/>
  <c r="V89" i="36"/>
  <c r="W89" i="36" s="1"/>
  <c r="V124" i="36"/>
  <c r="V70" i="36"/>
  <c r="R18" i="47"/>
  <c r="S18" i="47" s="1"/>
  <c r="R80" i="47"/>
  <c r="S80" i="47" s="1"/>
  <c r="R74" i="47"/>
  <c r="S74" i="47" s="1"/>
  <c r="R61" i="47"/>
  <c r="S61" i="47" s="1"/>
  <c r="R31" i="47"/>
  <c r="S31" i="47" s="1"/>
  <c r="R109" i="47"/>
  <c r="S109" i="47" s="1"/>
  <c r="R62" i="47"/>
  <c r="S62" i="47" s="1"/>
  <c r="R66" i="47"/>
  <c r="S66" i="47" s="1"/>
  <c r="R37" i="47"/>
  <c r="S37" i="47" s="1"/>
  <c r="R27" i="47"/>
  <c r="S27" i="47" s="1"/>
  <c r="R107" i="47"/>
  <c r="S107" i="47" s="1"/>
  <c r="R84" i="47"/>
  <c r="S84" i="47" s="1"/>
  <c r="R95" i="47"/>
  <c r="S95" i="47" s="1"/>
  <c r="R86" i="47"/>
  <c r="S86" i="47" s="1"/>
  <c r="X18" i="47"/>
  <c r="Y18" i="47" s="1"/>
  <c r="X80" i="47"/>
  <c r="Y80" i="47" s="1"/>
  <c r="X99" i="47"/>
  <c r="Y99" i="47" s="1"/>
  <c r="X72" i="47"/>
  <c r="Y72" i="47" s="1"/>
  <c r="X36" i="47"/>
  <c r="Y36" i="47" s="1"/>
  <c r="X84" i="47"/>
  <c r="Y84" i="47" s="1"/>
  <c r="X64" i="47"/>
  <c r="Y64" i="47" s="1"/>
  <c r="X63" i="47"/>
  <c r="Y63" i="47" s="1"/>
  <c r="X26" i="47"/>
  <c r="Y26" i="47" s="1"/>
  <c r="X119" i="47"/>
  <c r="Y119" i="47" s="1"/>
  <c r="X86" i="47"/>
  <c r="Y86" i="47" s="1"/>
  <c r="X60" i="47"/>
  <c r="Y60" i="47" s="1"/>
  <c r="X17" i="47"/>
  <c r="Y17" i="47" s="1"/>
  <c r="X78" i="47"/>
  <c r="Y78" i="47" s="1"/>
  <c r="I30" i="25"/>
  <c r="E30" i="42"/>
  <c r="AA30" i="34" s="1"/>
  <c r="X109" i="18"/>
  <c r="K2" i="18"/>
  <c r="P18" i="36"/>
  <c r="Q18" i="36" s="1"/>
  <c r="P80" i="36"/>
  <c r="Q80" i="36" s="1"/>
  <c r="P75" i="36"/>
  <c r="Q75" i="36" s="1"/>
  <c r="P76" i="36"/>
  <c r="Q76" i="36" s="1"/>
  <c r="P82" i="36"/>
  <c r="P119" i="36"/>
  <c r="Q119" i="36" s="1"/>
  <c r="P91" i="36"/>
  <c r="P37" i="36"/>
  <c r="P109" i="36"/>
  <c r="Q109" i="36" s="1"/>
  <c r="P68" i="36"/>
  <c r="Q68" i="36" s="1"/>
  <c r="P36" i="36"/>
  <c r="Q36" i="36" s="1"/>
  <c r="P12" i="36"/>
  <c r="P77" i="36"/>
  <c r="Q77" i="36" s="1"/>
  <c r="P42" i="36"/>
  <c r="Q42" i="36" s="1"/>
  <c r="P60" i="36"/>
  <c r="Q60" i="36" s="1"/>
  <c r="Y80" i="36"/>
  <c r="Y24" i="36"/>
  <c r="Y79" i="36"/>
  <c r="Y15" i="36"/>
  <c r="Y64" i="36"/>
  <c r="L80" i="47"/>
  <c r="M80" i="47" s="1"/>
  <c r="L123" i="47"/>
  <c r="M123" i="47" s="1"/>
  <c r="L42" i="47"/>
  <c r="M42" i="47" s="1"/>
  <c r="L67" i="47"/>
  <c r="M67" i="47" s="1"/>
  <c r="L17" i="47"/>
  <c r="M17" i="47" s="1"/>
  <c r="L100" i="47"/>
  <c r="M100" i="47" s="1"/>
  <c r="L99" i="47"/>
  <c r="M99" i="47" s="1"/>
  <c r="L91" i="47"/>
  <c r="M91" i="47" s="1"/>
  <c r="L70" i="47"/>
  <c r="M70" i="47" s="1"/>
  <c r="AA80" i="47"/>
  <c r="AB80" i="47" s="1"/>
  <c r="AA68" i="47"/>
  <c r="AB68" i="47" s="1"/>
  <c r="O30" i="18"/>
  <c r="L37" i="47"/>
  <c r="M37" i="47" s="1"/>
  <c r="Y116" i="36"/>
  <c r="Y107" i="36"/>
  <c r="P63" i="36"/>
  <c r="P26" i="36"/>
  <c r="Q26" i="36" s="1"/>
  <c r="X27" i="18"/>
  <c r="K30" i="18"/>
  <c r="I26" i="42"/>
  <c r="AE26" i="34" s="1"/>
  <c r="F26" i="42"/>
  <c r="AB26" i="34" s="1"/>
  <c r="AS15" i="17"/>
  <c r="AT15" i="17" s="1"/>
  <c r="U15" i="17"/>
  <c r="Q15" i="16"/>
  <c r="R15" i="16" s="1"/>
  <c r="AG15" i="17"/>
  <c r="AH15" i="17" s="1"/>
  <c r="BE15" i="17"/>
  <c r="AA15" i="17"/>
  <c r="S91" i="34"/>
  <c r="P91" i="16"/>
  <c r="AS87" i="17"/>
  <c r="AT87" i="17" s="1"/>
  <c r="AA87" i="17"/>
  <c r="AB87" i="17" s="1"/>
  <c r="P87" i="32"/>
  <c r="BE87" i="17"/>
  <c r="U87" i="17"/>
  <c r="V87" i="17" s="1"/>
  <c r="Q87" i="16"/>
  <c r="R87" i="16" s="1"/>
  <c r="AG87" i="17"/>
  <c r="AH87" i="17" s="1"/>
  <c r="K31" i="42"/>
  <c r="AG31" i="34" s="1"/>
  <c r="R99" i="18"/>
  <c r="O76" i="16"/>
  <c r="I76" i="16"/>
  <c r="S71" i="34"/>
  <c r="T79" i="34"/>
  <c r="Y79" i="16"/>
  <c r="O71" i="17"/>
  <c r="AM71" i="17" s="1"/>
  <c r="AN71" i="17" s="1"/>
  <c r="BF71" i="17"/>
  <c r="F109" i="42"/>
  <c r="AB109" i="34" s="1"/>
  <c r="D73" i="17"/>
  <c r="D73" i="29"/>
  <c r="D73" i="5"/>
  <c r="D73" i="26"/>
  <c r="D73" i="40"/>
  <c r="D73" i="33"/>
  <c r="D73" i="38"/>
  <c r="D73" i="27"/>
  <c r="D73" i="19"/>
  <c r="D73" i="36"/>
  <c r="D73" i="46"/>
  <c r="D73" i="25"/>
  <c r="D73" i="47"/>
  <c r="D68" i="27"/>
  <c r="D68" i="31"/>
  <c r="D68" i="26"/>
  <c r="D68" i="5"/>
  <c r="D68" i="21"/>
  <c r="D68" i="29"/>
  <c r="D68" i="24"/>
  <c r="D68" i="30"/>
  <c r="D68" i="40"/>
  <c r="D68" i="16"/>
  <c r="D68" i="19"/>
  <c r="D56" i="17"/>
  <c r="D56" i="27"/>
  <c r="D56" i="6"/>
  <c r="D56" i="29"/>
  <c r="D56" i="19"/>
  <c r="D56" i="32"/>
  <c r="D56" i="25"/>
  <c r="D56" i="35"/>
  <c r="D56" i="46"/>
  <c r="D56" i="42"/>
  <c r="D95" i="31"/>
  <c r="D95" i="32"/>
  <c r="D95" i="24"/>
  <c r="D95" i="6"/>
  <c r="D95" i="21"/>
  <c r="D95" i="35"/>
  <c r="D95" i="18"/>
  <c r="D95" i="33"/>
  <c r="D95" i="29"/>
  <c r="D95" i="16"/>
  <c r="D95" i="25"/>
  <c r="D95" i="19"/>
  <c r="D117" i="31"/>
  <c r="D117" i="32"/>
  <c r="D117" i="5"/>
  <c r="D117" i="27"/>
  <c r="D117" i="6"/>
  <c r="D117" i="24"/>
  <c r="D117" i="47"/>
  <c r="D117" i="42"/>
  <c r="D117" i="36"/>
  <c r="D117" i="16"/>
  <c r="D117" i="26"/>
  <c r="F116" i="47"/>
  <c r="G116" i="47" s="1"/>
  <c r="F123" i="47"/>
  <c r="G123" i="47" s="1"/>
  <c r="F119" i="47"/>
  <c r="G119" i="47" s="1"/>
  <c r="F84" i="47"/>
  <c r="G84" i="47" s="1"/>
  <c r="F85" i="47"/>
  <c r="G85" i="47" s="1"/>
  <c r="F107" i="47"/>
  <c r="G107" i="47" s="1"/>
  <c r="F55" i="47"/>
  <c r="G55" i="47" s="1"/>
  <c r="F61" i="47"/>
  <c r="G61" i="47" s="1"/>
  <c r="F117" i="47"/>
  <c r="G117" i="47" s="1"/>
  <c r="F56" i="47"/>
  <c r="G56" i="47" s="1"/>
  <c r="F74" i="47"/>
  <c r="G74" i="47" s="1"/>
  <c r="F73" i="47"/>
  <c r="G73" i="47" s="1"/>
  <c r="F60" i="47"/>
  <c r="G60" i="47" s="1"/>
  <c r="F28" i="47"/>
  <c r="G28" i="47" s="1"/>
  <c r="F27" i="47"/>
  <c r="G27" i="47" s="1"/>
  <c r="F76" i="47"/>
  <c r="G76" i="47" s="1"/>
  <c r="F64" i="47"/>
  <c r="G64" i="47" s="1"/>
  <c r="F63" i="47"/>
  <c r="G63" i="47" s="1"/>
  <c r="F35" i="47"/>
  <c r="G35" i="47" s="1"/>
  <c r="F86" i="47"/>
  <c r="G86" i="47" s="1"/>
  <c r="F100" i="47"/>
  <c r="G100" i="47" s="1"/>
  <c r="F68" i="47"/>
  <c r="G68" i="47" s="1"/>
  <c r="F77" i="47"/>
  <c r="G77" i="47" s="1"/>
  <c r="F42" i="47"/>
  <c r="G42" i="47" s="1"/>
  <c r="F34" i="47"/>
  <c r="G34" i="47" s="1"/>
  <c r="F91" i="47"/>
  <c r="G91" i="47" s="1"/>
  <c r="F12" i="47"/>
  <c r="G12" i="47" s="1"/>
  <c r="F65" i="47"/>
  <c r="G65" i="47" s="1"/>
  <c r="F62" i="47"/>
  <c r="G62" i="47" s="1"/>
  <c r="F109" i="47"/>
  <c r="G109" i="47" s="1"/>
  <c r="F15" i="47"/>
  <c r="G15" i="47" s="1"/>
  <c r="F17" i="47"/>
  <c r="G17" i="47" s="1"/>
  <c r="F66" i="47"/>
  <c r="G66" i="47" s="1"/>
  <c r="F78" i="47"/>
  <c r="G78" i="47" s="1"/>
  <c r="F88" i="47"/>
  <c r="G88" i="47" s="1"/>
  <c r="F118" i="47"/>
  <c r="G118" i="47" s="1"/>
  <c r="F69" i="47"/>
  <c r="G69" i="47" s="1"/>
  <c r="F79" i="47"/>
  <c r="G79" i="47" s="1"/>
  <c r="F19" i="47"/>
  <c r="G19" i="47" s="1"/>
  <c r="F26" i="47"/>
  <c r="G26" i="47" s="1"/>
  <c r="F67" i="47"/>
  <c r="G67" i="47" s="1"/>
  <c r="F87" i="47"/>
  <c r="G87" i="47" s="1"/>
  <c r="F89" i="47"/>
  <c r="G89" i="47" s="1"/>
  <c r="U18" i="18"/>
  <c r="AA18" i="18"/>
  <c r="R109" i="18"/>
  <c r="F72" i="47"/>
  <c r="G72" i="47" s="1"/>
  <c r="F95" i="47"/>
  <c r="G95" i="47" s="1"/>
  <c r="X26" i="18"/>
  <c r="O99" i="18"/>
  <c r="D117" i="19"/>
  <c r="K20" i="18"/>
  <c r="I91" i="16"/>
  <c r="D95" i="30"/>
  <c r="D78" i="27"/>
  <c r="Y109" i="16"/>
  <c r="D95" i="46"/>
  <c r="R84" i="18"/>
  <c r="D68" i="42"/>
  <c r="O12" i="18"/>
  <c r="D73" i="42"/>
  <c r="D68" i="6"/>
  <c r="O15" i="18"/>
  <c r="R15" i="18"/>
  <c r="AA87" i="18"/>
  <c r="J69" i="42"/>
  <c r="AF69" i="34" s="1"/>
  <c r="O70" i="16"/>
  <c r="I70" i="16"/>
  <c r="O63" i="18"/>
  <c r="AA79" i="18"/>
  <c r="U79" i="18"/>
  <c r="AA100" i="18"/>
  <c r="U100" i="18"/>
  <c r="O107" i="17"/>
  <c r="AM107" i="17" s="1"/>
  <c r="AN107" i="17" s="1"/>
  <c r="BF107" i="17"/>
  <c r="AV35" i="18"/>
  <c r="AW35" i="18" s="1"/>
  <c r="AS35" i="18"/>
  <c r="AT35" i="18" s="1"/>
  <c r="L60" i="42"/>
  <c r="AH60" i="34" s="1"/>
  <c r="U17" i="18"/>
  <c r="AA17" i="18"/>
  <c r="O20" i="18"/>
  <c r="AA64" i="34"/>
  <c r="O26" i="18"/>
  <c r="T15" i="34"/>
  <c r="Y15" i="16"/>
  <c r="G60" i="42"/>
  <c r="AC60" i="34" s="1"/>
  <c r="E60" i="42"/>
  <c r="AA60" i="34" s="1"/>
  <c r="T77" i="34"/>
  <c r="Y77" i="16"/>
  <c r="P60" i="32"/>
  <c r="AS60" i="17"/>
  <c r="BE60" i="17"/>
  <c r="AA60" i="17"/>
  <c r="U60" i="17"/>
  <c r="AS69" i="17"/>
  <c r="BE69" i="17"/>
  <c r="AG69" i="17"/>
  <c r="D62" i="38"/>
  <c r="D62" i="42"/>
  <c r="D62" i="46"/>
  <c r="D62" i="18"/>
  <c r="D62" i="29"/>
  <c r="D62" i="25"/>
  <c r="D62" i="26"/>
  <c r="D62" i="47"/>
  <c r="D62" i="27"/>
  <c r="D62" i="6"/>
  <c r="D62" i="30"/>
  <c r="D62" i="16"/>
  <c r="D62" i="19"/>
  <c r="D62" i="31"/>
  <c r="D64" i="6"/>
  <c r="D64" i="30"/>
  <c r="D64" i="38"/>
  <c r="D64" i="29"/>
  <c r="D65" i="35"/>
  <c r="D64" i="26"/>
  <c r="D64" i="16"/>
  <c r="D65" i="18"/>
  <c r="D65" i="36"/>
  <c r="D65" i="17"/>
  <c r="D64" i="24"/>
  <c r="D78" i="26"/>
  <c r="D78" i="36"/>
  <c r="D78" i="29"/>
  <c r="D78" i="19"/>
  <c r="D78" i="16"/>
  <c r="D78" i="38"/>
  <c r="D78" i="35"/>
  <c r="D78" i="6"/>
  <c r="D78" i="33"/>
  <c r="D78" i="24"/>
  <c r="D87" i="26"/>
  <c r="D87" i="30"/>
  <c r="D87" i="32"/>
  <c r="D87" i="19"/>
  <c r="D87" i="33"/>
  <c r="D87" i="46"/>
  <c r="D87" i="17"/>
  <c r="D87" i="18"/>
  <c r="D87" i="36"/>
  <c r="D87" i="47"/>
  <c r="X95" i="18"/>
  <c r="S67" i="36"/>
  <c r="S76" i="36"/>
  <c r="T76" i="36" s="1"/>
  <c r="S123" i="36"/>
  <c r="T123" i="36" s="1"/>
  <c r="S60" i="36"/>
  <c r="T60" i="36" s="1"/>
  <c r="S56" i="36"/>
  <c r="S12" i="36"/>
  <c r="S64" i="36"/>
  <c r="T64" i="36" s="1"/>
  <c r="S70" i="36"/>
  <c r="S91" i="36"/>
  <c r="S31" i="36"/>
  <c r="T31" i="36" s="1"/>
  <c r="S118" i="36"/>
  <c r="T118" i="36" s="1"/>
  <c r="S20" i="36"/>
  <c r="S119" i="36"/>
  <c r="T119" i="36" s="1"/>
  <c r="S26" i="36"/>
  <c r="T26" i="36" s="1"/>
  <c r="S109" i="36"/>
  <c r="T109" i="36" s="1"/>
  <c r="S85" i="36"/>
  <c r="S75" i="36"/>
  <c r="T75" i="36" s="1"/>
  <c r="S35" i="36"/>
  <c r="T35" i="36" s="1"/>
  <c r="S79" i="36"/>
  <c r="T79" i="36" s="1"/>
  <c r="S62" i="36"/>
  <c r="T62" i="36" s="1"/>
  <c r="S28" i="36"/>
  <c r="T28" i="36" s="1"/>
  <c r="S88" i="36"/>
  <c r="T88" i="36" s="1"/>
  <c r="U30" i="47"/>
  <c r="V30" i="47" s="1"/>
  <c r="U119" i="47"/>
  <c r="V119" i="47" s="1"/>
  <c r="U118" i="47"/>
  <c r="V118" i="47" s="1"/>
  <c r="U117" i="47"/>
  <c r="V117" i="47" s="1"/>
  <c r="U91" i="47"/>
  <c r="V91" i="47" s="1"/>
  <c r="U89" i="47"/>
  <c r="V89" i="47" s="1"/>
  <c r="U109" i="47"/>
  <c r="V109" i="47" s="1"/>
  <c r="U62" i="47"/>
  <c r="V62" i="47" s="1"/>
  <c r="U42" i="47"/>
  <c r="V42" i="47" s="1"/>
  <c r="U28" i="47"/>
  <c r="V28" i="47" s="1"/>
  <c r="U88" i="47"/>
  <c r="V88" i="47" s="1"/>
  <c r="U76" i="47"/>
  <c r="V76" i="47" s="1"/>
  <c r="U68" i="47"/>
  <c r="V68" i="47" s="1"/>
  <c r="U66" i="47"/>
  <c r="V66" i="47" s="1"/>
  <c r="U65" i="47"/>
  <c r="V65" i="47" s="1"/>
  <c r="U37" i="47"/>
  <c r="V37" i="47" s="1"/>
  <c r="U34" i="47"/>
  <c r="V34" i="47" s="1"/>
  <c r="U26" i="47"/>
  <c r="V26" i="47" s="1"/>
  <c r="U55" i="47"/>
  <c r="V55" i="47" s="1"/>
  <c r="U73" i="47"/>
  <c r="V73" i="47" s="1"/>
  <c r="U69" i="47"/>
  <c r="V69" i="47" s="1"/>
  <c r="U19" i="47"/>
  <c r="V19" i="47" s="1"/>
  <c r="U74" i="47"/>
  <c r="V74" i="47" s="1"/>
  <c r="U70" i="47"/>
  <c r="V70" i="47" s="1"/>
  <c r="U99" i="47"/>
  <c r="V99" i="47" s="1"/>
  <c r="U24" i="47"/>
  <c r="V24" i="47" s="1"/>
  <c r="U60" i="47"/>
  <c r="V60" i="47" s="1"/>
  <c r="S87" i="34"/>
  <c r="F24" i="47"/>
  <c r="G24" i="47" s="1"/>
  <c r="F36" i="47"/>
  <c r="G36" i="47" s="1"/>
  <c r="O95" i="18"/>
  <c r="AV109" i="18"/>
  <c r="AW109" i="18" s="1"/>
  <c r="D117" i="46"/>
  <c r="Y60" i="16"/>
  <c r="AG60" i="17"/>
  <c r="D95" i="5"/>
  <c r="D87" i="16"/>
  <c r="D117" i="40"/>
  <c r="I71" i="16"/>
  <c r="D78" i="47"/>
  <c r="Y64" i="16"/>
  <c r="D56" i="31"/>
  <c r="D56" i="36"/>
  <c r="D68" i="33"/>
  <c r="BF69" i="17"/>
  <c r="R12" i="18"/>
  <c r="D87" i="42"/>
  <c r="D64" i="21"/>
  <c r="D73" i="6"/>
  <c r="D62" i="35"/>
  <c r="D87" i="25"/>
  <c r="D87" i="29"/>
  <c r="Q78" i="16"/>
  <c r="R78" i="16" s="1"/>
  <c r="R36" i="18"/>
  <c r="F99" i="47"/>
  <c r="G99" i="47" s="1"/>
  <c r="F70" i="47"/>
  <c r="G70" i="47" s="1"/>
  <c r="F20" i="47"/>
  <c r="G20" i="47" s="1"/>
  <c r="F29" i="47"/>
  <c r="G29" i="47" s="1"/>
  <c r="D117" i="33"/>
  <c r="D117" i="30"/>
  <c r="T60" i="34"/>
  <c r="T91" i="34"/>
  <c r="E20" i="36"/>
  <c r="S116" i="34"/>
  <c r="P116" i="16"/>
  <c r="Y71" i="16"/>
  <c r="X91" i="18"/>
  <c r="O124" i="18"/>
  <c r="D73" i="31"/>
  <c r="T68" i="34"/>
  <c r="I62" i="16"/>
  <c r="D95" i="40"/>
  <c r="D95" i="36"/>
  <c r="D95" i="38"/>
  <c r="D95" i="17"/>
  <c r="D117" i="17"/>
  <c r="D78" i="17"/>
  <c r="D78" i="31"/>
  <c r="D56" i="30"/>
  <c r="D56" i="38"/>
  <c r="D95" i="47"/>
  <c r="D68" i="47"/>
  <c r="BF60" i="17"/>
  <c r="D64" i="40"/>
  <c r="D64" i="32"/>
  <c r="D73" i="21"/>
  <c r="D62" i="5"/>
  <c r="D62" i="40"/>
  <c r="D56" i="40"/>
  <c r="D56" i="16"/>
  <c r="D78" i="32"/>
  <c r="D87" i="31"/>
  <c r="D78" i="18"/>
  <c r="T87" i="34"/>
  <c r="Y87" i="16"/>
  <c r="X15" i="18"/>
  <c r="AA116" i="18"/>
  <c r="L71" i="42"/>
  <c r="AH71" i="34" s="1"/>
  <c r="K60" i="42"/>
  <c r="AG60" i="34" s="1"/>
  <c r="J30" i="42"/>
  <c r="AF30" i="34" s="1"/>
  <c r="I30" i="24"/>
  <c r="G30" i="42"/>
  <c r="AC30" i="34" s="1"/>
  <c r="I30" i="29"/>
  <c r="I30" i="27"/>
  <c r="I118" i="47"/>
  <c r="J118" i="47" s="1"/>
  <c r="D30" i="36"/>
  <c r="D30" i="30"/>
  <c r="I30" i="26"/>
  <c r="I30" i="38"/>
  <c r="T30" i="34"/>
  <c r="Y30" i="16"/>
  <c r="D30" i="18"/>
  <c r="D30" i="21"/>
  <c r="D30" i="5"/>
  <c r="D30" i="46"/>
  <c r="D30" i="25"/>
  <c r="D30" i="19"/>
  <c r="D30" i="32"/>
  <c r="D30" i="26"/>
  <c r="D30" i="33"/>
  <c r="D30" i="27"/>
  <c r="D30" i="42"/>
  <c r="D30" i="6"/>
  <c r="D18" i="46"/>
  <c r="D66" i="27"/>
  <c r="D66" i="36"/>
  <c r="D66" i="25"/>
  <c r="D66" i="30"/>
  <c r="D42" i="16"/>
  <c r="D42" i="32"/>
  <c r="D26" i="38"/>
  <c r="D26" i="21"/>
  <c r="D26" i="29"/>
  <c r="D26" i="46"/>
  <c r="D66" i="40"/>
  <c r="D66" i="46"/>
  <c r="D66" i="5"/>
  <c r="D26" i="6"/>
  <c r="D42" i="29"/>
  <c r="D42" i="6"/>
  <c r="D42" i="17"/>
  <c r="D42" i="24"/>
  <c r="D42" i="36"/>
  <c r="D26" i="27"/>
  <c r="D26" i="18"/>
  <c r="D60" i="24"/>
  <c r="D124" i="6"/>
  <c r="D79" i="24"/>
  <c r="D66" i="33"/>
  <c r="D26" i="19"/>
  <c r="D66" i="32"/>
  <c r="D64" i="27"/>
  <c r="D64" i="19"/>
  <c r="D87" i="27"/>
  <c r="D87" i="24"/>
  <c r="D87" i="35"/>
  <c r="D87" i="40"/>
  <c r="D66" i="19"/>
  <c r="D66" i="42"/>
  <c r="D66" i="6"/>
  <c r="D42" i="19"/>
  <c r="D42" i="27"/>
  <c r="D42" i="38"/>
  <c r="D26" i="16"/>
  <c r="D26" i="5"/>
  <c r="D26" i="35"/>
  <c r="D26" i="31"/>
  <c r="D26" i="36"/>
  <c r="D66" i="26"/>
  <c r="D66" i="18"/>
  <c r="D66" i="29"/>
  <c r="D60" i="16"/>
  <c r="D60" i="38"/>
  <c r="D60" i="29"/>
  <c r="D79" i="19"/>
  <c r="D79" i="25"/>
  <c r="D79" i="30"/>
  <c r="D124" i="19"/>
  <c r="D124" i="40"/>
  <c r="D124" i="5"/>
  <c r="D124" i="32"/>
  <c r="D124" i="21"/>
  <c r="D124" i="46"/>
  <c r="D66" i="31"/>
  <c r="D26" i="47"/>
  <c r="D66" i="16"/>
  <c r="D66" i="35"/>
  <c r="D66" i="47"/>
  <c r="D42" i="35"/>
  <c r="D42" i="31"/>
  <c r="D42" i="40"/>
  <c r="D42" i="42"/>
  <c r="D42" i="46"/>
  <c r="D26" i="32"/>
  <c r="D26" i="25"/>
  <c r="D26" i="33"/>
  <c r="D26" i="42"/>
  <c r="D60" i="46"/>
  <c r="D42" i="21"/>
  <c r="D124" i="25"/>
  <c r="D66" i="24"/>
  <c r="D75" i="24"/>
  <c r="D75" i="21"/>
  <c r="D75" i="16"/>
  <c r="D75" i="46"/>
  <c r="V17" i="36"/>
  <c r="W17" i="36" s="1"/>
  <c r="V20" i="36"/>
  <c r="V123" i="36"/>
  <c r="W123" i="36" s="1"/>
  <c r="V36" i="36"/>
  <c r="W36" i="36" s="1"/>
  <c r="V42" i="36"/>
  <c r="W42" i="36" s="1"/>
  <c r="V74" i="36"/>
  <c r="V63" i="36"/>
  <c r="V24" i="36"/>
  <c r="W24" i="36" s="1"/>
  <c r="V87" i="36"/>
  <c r="W87" i="36" s="1"/>
  <c r="V27" i="36"/>
  <c r="V71" i="36"/>
  <c r="W71" i="36" s="1"/>
  <c r="V35" i="36"/>
  <c r="W35" i="36" s="1"/>
  <c r="V62" i="36"/>
  <c r="W62" i="36" s="1"/>
  <c r="V55" i="36"/>
  <c r="W55" i="36" s="1"/>
  <c r="V86" i="36"/>
  <c r="W86" i="36" s="1"/>
  <c r="V56" i="36"/>
  <c r="V37" i="36"/>
  <c r="V67" i="36"/>
  <c r="V91" i="36"/>
  <c r="V118" i="36"/>
  <c r="W118" i="36" s="1"/>
  <c r="V109" i="36"/>
  <c r="W109" i="36" s="1"/>
  <c r="S117" i="36"/>
  <c r="T117" i="36" s="1"/>
  <c r="S68" i="36"/>
  <c r="T68" i="36" s="1"/>
  <c r="S73" i="36"/>
  <c r="T73" i="36" s="1"/>
  <c r="S24" i="36"/>
  <c r="T24" i="36" s="1"/>
  <c r="S55" i="36"/>
  <c r="T55" i="36" s="1"/>
  <c r="S74" i="36"/>
  <c r="S82" i="36"/>
  <c r="S27" i="36"/>
  <c r="S84" i="36"/>
  <c r="T84" i="36" s="1"/>
  <c r="S124" i="36"/>
  <c r="S65" i="36"/>
  <c r="T65" i="36" s="1"/>
  <c r="S18" i="36"/>
  <c r="T18" i="36" s="1"/>
  <c r="S29" i="36"/>
  <c r="S72" i="36"/>
  <c r="S15" i="36"/>
  <c r="S42" i="36"/>
  <c r="T42" i="36" s="1"/>
  <c r="S87" i="36"/>
  <c r="T87" i="36" s="1"/>
  <c r="S95" i="36"/>
  <c r="T95" i="36" s="1"/>
  <c r="S19" i="36"/>
  <c r="T19" i="36" s="1"/>
  <c r="S71" i="36"/>
  <c r="T71" i="36" s="1"/>
  <c r="S89" i="36"/>
  <c r="T89" i="36" s="1"/>
  <c r="T4" i="18"/>
  <c r="P66" i="36"/>
  <c r="Q66" i="36" s="1"/>
  <c r="R19" i="47"/>
  <c r="S19" i="47" s="1"/>
  <c r="R26" i="47"/>
  <c r="S26" i="47" s="1"/>
  <c r="R29" i="47"/>
  <c r="S29" i="47" s="1"/>
  <c r="R67" i="47"/>
  <c r="S67" i="47" s="1"/>
  <c r="R42" i="47"/>
  <c r="S42" i="47" s="1"/>
  <c r="R79" i="47"/>
  <c r="S79" i="47" s="1"/>
  <c r="R85" i="47"/>
  <c r="S85" i="47" s="1"/>
  <c r="R116" i="47"/>
  <c r="S116" i="47" s="1"/>
  <c r="R30" i="47"/>
  <c r="S30" i="47" s="1"/>
  <c r="R70" i="47"/>
  <c r="S70" i="47" s="1"/>
  <c r="R71" i="47"/>
  <c r="S71" i="47" s="1"/>
  <c r="R76" i="47"/>
  <c r="S76" i="47" s="1"/>
  <c r="R78" i="47"/>
  <c r="S78" i="47" s="1"/>
  <c r="R55" i="47"/>
  <c r="S55" i="47" s="1"/>
  <c r="R100" i="47"/>
  <c r="S100" i="47" s="1"/>
  <c r="U12" i="47"/>
  <c r="V12" i="47" s="1"/>
  <c r="U17" i="47"/>
  <c r="V17" i="47" s="1"/>
  <c r="U20" i="47"/>
  <c r="V20" i="47" s="1"/>
  <c r="U29" i="47"/>
  <c r="V29" i="47" s="1"/>
  <c r="U31" i="47"/>
  <c r="V31" i="47" s="1"/>
  <c r="U36" i="47"/>
  <c r="V36" i="47" s="1"/>
  <c r="U64" i="47"/>
  <c r="V64" i="47" s="1"/>
  <c r="U72" i="47"/>
  <c r="V72" i="47" s="1"/>
  <c r="U75" i="47"/>
  <c r="V75" i="47" s="1"/>
  <c r="U77" i="47"/>
  <c r="V77" i="47" s="1"/>
  <c r="U87" i="47"/>
  <c r="V87" i="47" s="1"/>
  <c r="U85" i="47"/>
  <c r="V85" i="47" s="1"/>
  <c r="U86" i="47"/>
  <c r="V86" i="47" s="1"/>
  <c r="U82" i="47"/>
  <c r="V82" i="47" s="1"/>
  <c r="U84" i="47"/>
  <c r="V84" i="47" s="1"/>
  <c r="U100" i="47"/>
  <c r="V100" i="47" s="1"/>
  <c r="U107" i="47"/>
  <c r="V107" i="47" s="1"/>
  <c r="U116" i="47"/>
  <c r="V116" i="47" s="1"/>
  <c r="U124" i="47"/>
  <c r="V124" i="47" s="1"/>
  <c r="U15" i="47"/>
  <c r="V15" i="47" s="1"/>
  <c r="U27" i="47"/>
  <c r="V27" i="47" s="1"/>
  <c r="U35" i="47"/>
  <c r="V35" i="47" s="1"/>
  <c r="U63" i="47"/>
  <c r="V63" i="47" s="1"/>
  <c r="U67" i="47"/>
  <c r="V67" i="47" s="1"/>
  <c r="U61" i="47"/>
  <c r="V61" i="47" s="1"/>
  <c r="U71" i="47"/>
  <c r="V71" i="47" s="1"/>
  <c r="U78" i="47"/>
  <c r="V78" i="47" s="1"/>
  <c r="U56" i="47"/>
  <c r="V56" i="47" s="1"/>
  <c r="U79" i="47"/>
  <c r="V79" i="47" s="1"/>
  <c r="U95" i="47"/>
  <c r="V95" i="47" s="1"/>
  <c r="U123" i="47"/>
  <c r="V123" i="47" s="1"/>
  <c r="X19" i="47"/>
  <c r="Y19" i="47" s="1"/>
  <c r="X34" i="47"/>
  <c r="Y34" i="47" s="1"/>
  <c r="X35" i="47"/>
  <c r="Y35" i="47" s="1"/>
  <c r="X71" i="47"/>
  <c r="Y71" i="47" s="1"/>
  <c r="X74" i="47"/>
  <c r="Y74" i="47" s="1"/>
  <c r="X77" i="47"/>
  <c r="Y77" i="47" s="1"/>
  <c r="X55" i="47"/>
  <c r="Y55" i="47" s="1"/>
  <c r="X79" i="47"/>
  <c r="Y79" i="47" s="1"/>
  <c r="X116" i="47"/>
  <c r="Y116" i="47" s="1"/>
  <c r="X12" i="47"/>
  <c r="Y12" i="47" s="1"/>
  <c r="X15" i="47"/>
  <c r="Y15" i="47" s="1"/>
  <c r="X27" i="47"/>
  <c r="Y27" i="47" s="1"/>
  <c r="X66" i="47"/>
  <c r="Y66" i="47" s="1"/>
  <c r="X67" i="47"/>
  <c r="Y67" i="47" s="1"/>
  <c r="X69" i="47"/>
  <c r="Y69" i="47" s="1"/>
  <c r="X89" i="47"/>
  <c r="Y89" i="47" s="1"/>
  <c r="X100" i="47"/>
  <c r="Y100" i="47" s="1"/>
  <c r="X109" i="47"/>
  <c r="Y109" i="47" s="1"/>
  <c r="X124" i="47"/>
  <c r="Y124" i="47" s="1"/>
  <c r="AA28" i="47"/>
  <c r="AB28" i="47" s="1"/>
  <c r="AA42" i="47"/>
  <c r="AB42" i="47" s="1"/>
  <c r="AA70" i="47"/>
  <c r="AB70" i="47" s="1"/>
  <c r="AA63" i="47"/>
  <c r="AB63" i="47" s="1"/>
  <c r="AA89" i="47"/>
  <c r="AB89" i="47" s="1"/>
  <c r="AJ88" i="18"/>
  <c r="P88" i="32"/>
  <c r="BF18" i="17"/>
  <c r="O18" i="17"/>
  <c r="AM18" i="17" s="1"/>
  <c r="AN18" i="17" s="1"/>
  <c r="O76" i="17"/>
  <c r="AM76" i="17" s="1"/>
  <c r="AN76" i="17" s="1"/>
  <c r="BF76" i="17"/>
  <c r="O67" i="17"/>
  <c r="AM67" i="17" s="1"/>
  <c r="AN67" i="17" s="1"/>
  <c r="BF67" i="17"/>
  <c r="O66" i="17"/>
  <c r="AM66" i="17" s="1"/>
  <c r="AN66" i="17" s="1"/>
  <c r="BF66" i="17"/>
  <c r="O62" i="17"/>
  <c r="AM62" i="17" s="1"/>
  <c r="AN62" i="17" s="1"/>
  <c r="BF62" i="17"/>
  <c r="BF61" i="17"/>
  <c r="O61" i="17"/>
  <c r="AM61" i="17" s="1"/>
  <c r="AN61" i="17" s="1"/>
  <c r="O19" i="17"/>
  <c r="AM19" i="17" s="1"/>
  <c r="AN19" i="17" s="1"/>
  <c r="BF19" i="17"/>
  <c r="BF75" i="17"/>
  <c r="O75" i="17"/>
  <c r="AM75" i="17" s="1"/>
  <c r="AN75" i="17" s="1"/>
  <c r="BF17" i="17"/>
  <c r="O17" i="17"/>
  <c r="AM17" i="17" s="1"/>
  <c r="AN17" i="17" s="1"/>
  <c r="O85" i="17"/>
  <c r="AM85" i="17" s="1"/>
  <c r="AN85" i="17" s="1"/>
  <c r="BF85" i="17"/>
  <c r="AS24" i="17"/>
  <c r="AG24" i="17"/>
  <c r="AH24" i="17" s="1"/>
  <c r="BE24" i="17"/>
  <c r="BF12" i="17"/>
  <c r="O12" i="17"/>
  <c r="AM12" i="17" s="1"/>
  <c r="AN12" i="17" s="1"/>
  <c r="O116" i="17"/>
  <c r="AM116" i="17" s="1"/>
  <c r="AN116" i="17" s="1"/>
  <c r="Q116" i="32" s="1"/>
  <c r="BF116" i="17"/>
  <c r="AA89" i="17"/>
  <c r="BF117" i="17"/>
  <c r="O117" i="17"/>
  <c r="AM117" i="17" s="1"/>
  <c r="AN117" i="17" s="1"/>
  <c r="Q117" i="32" s="1"/>
  <c r="O20" i="17"/>
  <c r="AM20" i="17" s="1"/>
  <c r="AN20" i="17" s="1"/>
  <c r="BF20" i="17"/>
  <c r="O70" i="17"/>
  <c r="AM70" i="17" s="1"/>
  <c r="AN70" i="17" s="1"/>
  <c r="BF70" i="17"/>
  <c r="O77" i="17"/>
  <c r="AM77" i="17" s="1"/>
  <c r="AN77" i="17" s="1"/>
  <c r="BF77" i="17"/>
  <c r="Y30" i="36"/>
  <c r="Y118" i="36"/>
  <c r="Y123" i="36"/>
  <c r="Y99" i="36"/>
  <c r="Y73" i="36"/>
  <c r="Y35" i="36"/>
  <c r="Y17" i="36"/>
  <c r="Z17" i="36" s="1"/>
  <c r="Y89" i="36"/>
  <c r="Y71" i="36"/>
  <c r="Y27" i="36"/>
  <c r="Y88" i="36"/>
  <c r="Z88" i="36" s="1"/>
  <c r="Y85" i="36"/>
  <c r="Y95" i="36"/>
  <c r="Y75" i="36"/>
  <c r="Y28" i="36"/>
  <c r="Y117" i="36"/>
  <c r="Y31" i="36"/>
  <c r="Y18" i="36"/>
  <c r="Z18" i="36" s="1"/>
  <c r="Y124" i="36"/>
  <c r="Y61" i="36"/>
  <c r="Y26" i="36"/>
  <c r="Y119" i="36"/>
  <c r="Y70" i="36"/>
  <c r="Y19" i="36"/>
  <c r="Z19" i="36" s="1"/>
  <c r="Y86" i="36"/>
  <c r="Y67" i="36"/>
  <c r="Y87" i="36"/>
  <c r="Y20" i="36"/>
  <c r="Y74" i="36"/>
  <c r="Y12" i="36"/>
  <c r="Y100" i="36"/>
  <c r="Z106" i="36" s="1"/>
  <c r="Y56" i="36"/>
  <c r="Y65" i="36"/>
  <c r="Y78" i="36"/>
  <c r="Y63" i="36"/>
  <c r="Y84" i="36"/>
  <c r="Y60" i="36"/>
  <c r="Y36" i="36"/>
  <c r="Y37" i="36"/>
  <c r="Y109" i="36"/>
  <c r="L116" i="47"/>
  <c r="M116" i="47" s="1"/>
  <c r="L107" i="47"/>
  <c r="M107" i="47" s="1"/>
  <c r="L88" i="47"/>
  <c r="M88" i="47" s="1"/>
  <c r="L55" i="47"/>
  <c r="M55" i="47" s="1"/>
  <c r="L62" i="47"/>
  <c r="M62" i="47" s="1"/>
  <c r="L75" i="47"/>
  <c r="M75" i="47" s="1"/>
  <c r="L61" i="47"/>
  <c r="M61" i="47" s="1"/>
  <c r="L69" i="47"/>
  <c r="M69" i="47" s="1"/>
  <c r="L29" i="47"/>
  <c r="M29" i="47" s="1"/>
  <c r="L28" i="47"/>
  <c r="M28" i="47" s="1"/>
  <c r="L18" i="47"/>
  <c r="M18" i="47" s="1"/>
  <c r="L95" i="47"/>
  <c r="M95" i="47" s="1"/>
  <c r="L84" i="47"/>
  <c r="M84" i="47" s="1"/>
  <c r="L85" i="47"/>
  <c r="M85" i="47" s="1"/>
  <c r="L76" i="47"/>
  <c r="M76" i="47" s="1"/>
  <c r="L74" i="47"/>
  <c r="M74" i="47" s="1"/>
  <c r="L68" i="47"/>
  <c r="M68" i="47" s="1"/>
  <c r="L26" i="47"/>
  <c r="M26" i="47" s="1"/>
  <c r="L24" i="47"/>
  <c r="M24" i="47" s="1"/>
  <c r="L19" i="47"/>
  <c r="M19" i="47" s="1"/>
  <c r="L12" i="47"/>
  <c r="M12" i="47" s="1"/>
  <c r="AA18" i="47"/>
  <c r="AB18" i="47" s="1"/>
  <c r="AA30" i="47"/>
  <c r="AB30" i="47" s="1"/>
  <c r="AA123" i="47"/>
  <c r="AB123" i="47" s="1"/>
  <c r="AA119" i="47"/>
  <c r="AB119" i="47" s="1"/>
  <c r="AA107" i="47"/>
  <c r="AB107" i="47" s="1"/>
  <c r="AA82" i="47"/>
  <c r="AB82" i="47" s="1"/>
  <c r="AA87" i="47"/>
  <c r="AB87" i="47" s="1"/>
  <c r="AA79" i="47"/>
  <c r="AB79" i="47" s="1"/>
  <c r="AA62" i="47"/>
  <c r="AB62" i="47" s="1"/>
  <c r="AA75" i="47"/>
  <c r="AB75" i="47" s="1"/>
  <c r="AA73" i="47"/>
  <c r="AB73" i="47" s="1"/>
  <c r="AA61" i="47"/>
  <c r="AB61" i="47" s="1"/>
  <c r="AA69" i="47"/>
  <c r="AB69" i="47" s="1"/>
  <c r="AA67" i="47"/>
  <c r="AB67" i="47" s="1"/>
  <c r="AA36" i="47"/>
  <c r="AB36" i="47" s="1"/>
  <c r="AA24" i="47"/>
  <c r="AB24" i="47" s="1"/>
  <c r="AA117" i="47"/>
  <c r="AB117" i="47" s="1"/>
  <c r="AA109" i="47"/>
  <c r="AB109" i="47" s="1"/>
  <c r="AA100" i="47"/>
  <c r="AB100" i="47" s="1"/>
  <c r="AA95" i="47"/>
  <c r="AB95" i="47" s="1"/>
  <c r="AA88" i="47"/>
  <c r="AB88" i="47" s="1"/>
  <c r="AA56" i="47"/>
  <c r="AB56" i="47" s="1"/>
  <c r="AA78" i="47"/>
  <c r="AB78" i="47" s="1"/>
  <c r="AA71" i="47"/>
  <c r="AB71" i="47" s="1"/>
  <c r="AA65" i="47"/>
  <c r="AB65" i="47" s="1"/>
  <c r="AA64" i="47"/>
  <c r="AB64" i="47" s="1"/>
  <c r="AA27" i="47"/>
  <c r="AB27" i="47" s="1"/>
  <c r="AA19" i="47"/>
  <c r="AB19" i="47" s="1"/>
  <c r="AA15" i="47"/>
  <c r="AB15" i="47" s="1"/>
  <c r="O79" i="47"/>
  <c r="P79" i="47" s="1"/>
  <c r="O61" i="47"/>
  <c r="P61" i="47" s="1"/>
  <c r="O35" i="47"/>
  <c r="P35" i="47" s="1"/>
  <c r="O28" i="47"/>
  <c r="P28" i="47" s="1"/>
  <c r="I124" i="47"/>
  <c r="J124" i="47" s="1"/>
  <c r="I74" i="47"/>
  <c r="J74" i="47" s="1"/>
  <c r="M67" i="36"/>
  <c r="O71" i="47"/>
  <c r="P71" i="47" s="1"/>
  <c r="M55" i="36"/>
  <c r="N55" i="36" s="1"/>
  <c r="L15" i="47"/>
  <c r="M15" i="47" s="1"/>
  <c r="AA20" i="47"/>
  <c r="AB20" i="47" s="1"/>
  <c r="L31" i="47"/>
  <c r="M31" i="47" s="1"/>
  <c r="AA31" i="47"/>
  <c r="AB31" i="47" s="1"/>
  <c r="L35" i="47"/>
  <c r="M35" i="47" s="1"/>
  <c r="L65" i="47"/>
  <c r="M65" i="47" s="1"/>
  <c r="L72" i="47"/>
  <c r="M72" i="47" s="1"/>
  <c r="AA55" i="47"/>
  <c r="AB55" i="47" s="1"/>
  <c r="L82" i="47"/>
  <c r="M82" i="47" s="1"/>
  <c r="AA84" i="47"/>
  <c r="AB84" i="47" s="1"/>
  <c r="L117" i="47"/>
  <c r="M117" i="47" s="1"/>
  <c r="L118" i="47"/>
  <c r="M118" i="47" s="1"/>
  <c r="AA118" i="47"/>
  <c r="AB118" i="47" s="1"/>
  <c r="Y55" i="36"/>
  <c r="Y34" i="36"/>
  <c r="Y69" i="36"/>
  <c r="Y82" i="36"/>
  <c r="Y76" i="36"/>
  <c r="Y29" i="36"/>
  <c r="J95" i="36"/>
  <c r="K95" i="36" s="1"/>
  <c r="M18" i="36"/>
  <c r="N18" i="36" s="1"/>
  <c r="M65" i="36"/>
  <c r="N65" i="36" s="1"/>
  <c r="M118" i="36"/>
  <c r="N118" i="36" s="1"/>
  <c r="I17" i="47"/>
  <c r="J17" i="47" s="1"/>
  <c r="I116" i="47"/>
  <c r="J116" i="47" s="1"/>
  <c r="I91" i="47"/>
  <c r="J91" i="47" s="1"/>
  <c r="I29" i="47"/>
  <c r="J29" i="47" s="1"/>
  <c r="O118" i="47"/>
  <c r="P118" i="47" s="1"/>
  <c r="O76" i="47"/>
  <c r="P76" i="47" s="1"/>
  <c r="M75" i="36"/>
  <c r="N75" i="36" s="1"/>
  <c r="I62" i="47"/>
  <c r="J62" i="47" s="1"/>
  <c r="I79" i="47"/>
  <c r="J79" i="47" s="1"/>
  <c r="I117" i="47"/>
  <c r="J117" i="47" s="1"/>
  <c r="M86" i="36"/>
  <c r="N86" i="36" s="1"/>
  <c r="O15" i="47"/>
  <c r="P15" i="47" s="1"/>
  <c r="M26" i="36"/>
  <c r="N26" i="36" s="1"/>
  <c r="M24" i="36"/>
  <c r="N24" i="36" s="1"/>
  <c r="L36" i="47"/>
  <c r="M36" i="47" s="1"/>
  <c r="AA12" i="47"/>
  <c r="AB12" i="47" s="1"/>
  <c r="AA17" i="47"/>
  <c r="AB17" i="47" s="1"/>
  <c r="L20" i="47"/>
  <c r="M20" i="47" s="1"/>
  <c r="L34" i="47"/>
  <c r="M34" i="47" s="1"/>
  <c r="AA34" i="47"/>
  <c r="AB34" i="47" s="1"/>
  <c r="L77" i="47"/>
  <c r="M77" i="47" s="1"/>
  <c r="AA77" i="47"/>
  <c r="AB77" i="47" s="1"/>
  <c r="L78" i="47"/>
  <c r="M78" i="47" s="1"/>
  <c r="L56" i="47"/>
  <c r="M56" i="47" s="1"/>
  <c r="L87" i="47"/>
  <c r="M87" i="47" s="1"/>
  <c r="L86" i="47"/>
  <c r="M86" i="47" s="1"/>
  <c r="L109" i="47"/>
  <c r="M109" i="47" s="1"/>
  <c r="AA116" i="47"/>
  <c r="AB116" i="47" s="1"/>
  <c r="L119" i="47"/>
  <c r="M119" i="47" s="1"/>
  <c r="L124" i="47"/>
  <c r="M124" i="47" s="1"/>
  <c r="AA124" i="47"/>
  <c r="AB124" i="47" s="1"/>
  <c r="Y77" i="36"/>
  <c r="Y91" i="36"/>
  <c r="Y42" i="36"/>
  <c r="Y62" i="36"/>
  <c r="L30" i="47"/>
  <c r="M30" i="47" s="1"/>
  <c r="S66" i="36"/>
  <c r="T66" i="36" s="1"/>
  <c r="S116" i="36"/>
  <c r="T116" i="36" s="1"/>
  <c r="S107" i="36"/>
  <c r="S78" i="36"/>
  <c r="T78" i="36" s="1"/>
  <c r="S63" i="36"/>
  <c r="S100" i="36"/>
  <c r="T100" i="36" s="1"/>
  <c r="S86" i="36"/>
  <c r="T86" i="36" s="1"/>
  <c r="S77" i="36"/>
  <c r="T77" i="36" s="1"/>
  <c r="S36" i="36"/>
  <c r="T36" i="36" s="1"/>
  <c r="S69" i="36"/>
  <c r="T69" i="36" s="1"/>
  <c r="S99" i="36"/>
  <c r="S34" i="36"/>
  <c r="S61" i="36"/>
  <c r="S17" i="36"/>
  <c r="T17" i="36" s="1"/>
  <c r="S37" i="36"/>
  <c r="U18" i="47"/>
  <c r="V18" i="47" s="1"/>
  <c r="S30" i="36"/>
  <c r="F18" i="47"/>
  <c r="G18" i="47" s="1"/>
  <c r="BF99" i="17"/>
  <c r="O99" i="17"/>
  <c r="AM99" i="17" s="1"/>
  <c r="AN99" i="17" s="1"/>
  <c r="O123" i="17"/>
  <c r="AM123" i="17" s="1"/>
  <c r="AN123" i="17" s="1"/>
  <c r="BF123" i="17"/>
  <c r="BF95" i="17"/>
  <c r="O95" i="17"/>
  <c r="AM95" i="17" s="1"/>
  <c r="AN95" i="17" s="1"/>
  <c r="O118" i="17"/>
  <c r="AM118" i="17" s="1"/>
  <c r="AN118" i="17" s="1"/>
  <c r="BF118" i="17"/>
  <c r="O56" i="17"/>
  <c r="AM56" i="17" s="1"/>
  <c r="AN56" i="17" s="1"/>
  <c r="BF56" i="17"/>
  <c r="BF30" i="17"/>
  <c r="O30" i="17"/>
  <c r="J66" i="35"/>
  <c r="U77" i="35"/>
  <c r="U42" i="35"/>
  <c r="O100" i="47"/>
  <c r="P100" i="47" s="1"/>
  <c r="O77" i="47"/>
  <c r="P77" i="47" s="1"/>
  <c r="O99" i="47"/>
  <c r="P99" i="47" s="1"/>
  <c r="O63" i="47"/>
  <c r="P63" i="47" s="1"/>
  <c r="O88" i="47"/>
  <c r="P88" i="47" s="1"/>
  <c r="O17" i="47"/>
  <c r="P17" i="47" s="1"/>
  <c r="O18" i="47"/>
  <c r="P18" i="47" s="1"/>
  <c r="O36" i="47"/>
  <c r="P36" i="47" s="1"/>
  <c r="O78" i="47"/>
  <c r="P78" i="47" s="1"/>
  <c r="O72" i="47"/>
  <c r="P72" i="47" s="1"/>
  <c r="O62" i="47"/>
  <c r="P62" i="47" s="1"/>
  <c r="O31" i="47"/>
  <c r="P31" i="47" s="1"/>
  <c r="O12" i="47"/>
  <c r="P12" i="47" s="1"/>
  <c r="O55" i="47"/>
  <c r="P55" i="47" s="1"/>
  <c r="O64" i="47"/>
  <c r="P64" i="47" s="1"/>
  <c r="O107" i="47"/>
  <c r="P107" i="47" s="1"/>
  <c r="O86" i="47"/>
  <c r="P86" i="47" s="1"/>
  <c r="O91" i="47"/>
  <c r="P91" i="47" s="1"/>
  <c r="O19" i="47"/>
  <c r="P19" i="47" s="1"/>
  <c r="O74" i="47"/>
  <c r="P74" i="47" s="1"/>
  <c r="O70" i="47"/>
  <c r="P70" i="47" s="1"/>
  <c r="O26" i="47"/>
  <c r="P26" i="47" s="1"/>
  <c r="O82" i="47"/>
  <c r="P82" i="47" s="1"/>
  <c r="O117" i="47"/>
  <c r="P117" i="47" s="1"/>
  <c r="O84" i="47"/>
  <c r="P84" i="47" s="1"/>
  <c r="O30" i="47"/>
  <c r="P30" i="47" s="1"/>
  <c r="O66" i="47"/>
  <c r="P66" i="47" s="1"/>
  <c r="O68" i="47"/>
  <c r="P68" i="47" s="1"/>
  <c r="O42" i="47"/>
  <c r="P42" i="47" s="1"/>
  <c r="O116" i="47"/>
  <c r="P116" i="47" s="1"/>
  <c r="O24" i="47"/>
  <c r="P24" i="47" s="1"/>
  <c r="O119" i="47"/>
  <c r="P119" i="47" s="1"/>
  <c r="O29" i="47"/>
  <c r="P29" i="47" s="1"/>
  <c r="O85" i="47"/>
  <c r="P85" i="47" s="1"/>
  <c r="O65" i="47"/>
  <c r="P65" i="47" s="1"/>
  <c r="O75" i="47"/>
  <c r="P75" i="47" s="1"/>
  <c r="O37" i="47"/>
  <c r="P37" i="47" s="1"/>
  <c r="O60" i="47"/>
  <c r="P60" i="47" s="1"/>
  <c r="O56" i="47"/>
  <c r="P56" i="47" s="1"/>
  <c r="O34" i="47"/>
  <c r="P34" i="47" s="1"/>
  <c r="O95" i="47"/>
  <c r="P95" i="47" s="1"/>
  <c r="O123" i="47"/>
  <c r="P123" i="47" s="1"/>
  <c r="O73" i="47"/>
  <c r="P73" i="47" s="1"/>
  <c r="O89" i="47"/>
  <c r="P89" i="47" s="1"/>
  <c r="R20" i="47"/>
  <c r="S20" i="47" s="1"/>
  <c r="R24" i="47"/>
  <c r="S24" i="47" s="1"/>
  <c r="R35" i="47"/>
  <c r="S35" i="47" s="1"/>
  <c r="R36" i="47"/>
  <c r="S36" i="47" s="1"/>
  <c r="R63" i="47"/>
  <c r="S63" i="47" s="1"/>
  <c r="R69" i="47"/>
  <c r="S69" i="47" s="1"/>
  <c r="R60" i="47"/>
  <c r="S60" i="47" s="1"/>
  <c r="R73" i="47"/>
  <c r="S73" i="47" s="1"/>
  <c r="R75" i="47"/>
  <c r="S75" i="47" s="1"/>
  <c r="R77" i="47"/>
  <c r="S77" i="47" s="1"/>
  <c r="R87" i="47"/>
  <c r="S87" i="47" s="1"/>
  <c r="R91" i="47"/>
  <c r="S91" i="47" s="1"/>
  <c r="R99" i="47"/>
  <c r="S99" i="47" s="1"/>
  <c r="R118" i="47"/>
  <c r="S118" i="47" s="1"/>
  <c r="R119" i="47"/>
  <c r="S119" i="47" s="1"/>
  <c r="R123" i="47"/>
  <c r="S123" i="47" s="1"/>
  <c r="R12" i="47"/>
  <c r="S12" i="47" s="1"/>
  <c r="R15" i="47"/>
  <c r="S15" i="47" s="1"/>
  <c r="R17" i="47"/>
  <c r="S17" i="47" s="1"/>
  <c r="R28" i="47"/>
  <c r="S28" i="47" s="1"/>
  <c r="R34" i="47"/>
  <c r="S34" i="47" s="1"/>
  <c r="R65" i="47"/>
  <c r="S65" i="47" s="1"/>
  <c r="R68" i="47"/>
  <c r="S68" i="47" s="1"/>
  <c r="R72" i="47"/>
  <c r="S72" i="47" s="1"/>
  <c r="R56" i="47"/>
  <c r="S56" i="47" s="1"/>
  <c r="R82" i="47"/>
  <c r="S82" i="47" s="1"/>
  <c r="R88" i="47"/>
  <c r="S88" i="47" s="1"/>
  <c r="R89" i="47"/>
  <c r="S89" i="47" s="1"/>
  <c r="R117" i="47"/>
  <c r="S117" i="47" s="1"/>
  <c r="R124" i="47"/>
  <c r="S124" i="47" s="1"/>
  <c r="X20" i="47"/>
  <c r="Y20" i="47" s="1"/>
  <c r="X31" i="47"/>
  <c r="Y31" i="47" s="1"/>
  <c r="X37" i="47"/>
  <c r="Y37" i="47" s="1"/>
  <c r="X65" i="47"/>
  <c r="Y65" i="47" s="1"/>
  <c r="X42" i="47"/>
  <c r="Y42" i="47" s="1"/>
  <c r="X70" i="47"/>
  <c r="Y70" i="47" s="1"/>
  <c r="X73" i="47"/>
  <c r="Y73" i="47" s="1"/>
  <c r="X85" i="47"/>
  <c r="Y85" i="47" s="1"/>
  <c r="X82" i="47"/>
  <c r="Y82" i="47" s="1"/>
  <c r="X24" i="47"/>
  <c r="Y24" i="47" s="1"/>
  <c r="X28" i="47"/>
  <c r="Y28" i="47" s="1"/>
  <c r="X68" i="47"/>
  <c r="Y68" i="47" s="1"/>
  <c r="X61" i="47"/>
  <c r="Y61" i="47" s="1"/>
  <c r="X75" i="47"/>
  <c r="Y75" i="47" s="1"/>
  <c r="X76" i="47"/>
  <c r="Y76" i="47" s="1"/>
  <c r="X62" i="47"/>
  <c r="Y62" i="47" s="1"/>
  <c r="X56" i="47"/>
  <c r="Y56" i="47" s="1"/>
  <c r="X87" i="47"/>
  <c r="Y87" i="47" s="1"/>
  <c r="X88" i="47"/>
  <c r="Y88" i="47" s="1"/>
  <c r="X91" i="47"/>
  <c r="Y91" i="47" s="1"/>
  <c r="X95" i="47"/>
  <c r="Y95" i="47" s="1"/>
  <c r="X107" i="47"/>
  <c r="Y107" i="47" s="1"/>
  <c r="X117" i="47"/>
  <c r="Y117" i="47" s="1"/>
  <c r="X118" i="47"/>
  <c r="Y118" i="47" s="1"/>
  <c r="X123" i="47"/>
  <c r="Y123" i="47" s="1"/>
  <c r="X30" i="47"/>
  <c r="Y30" i="47" s="1"/>
  <c r="M79" i="36"/>
  <c r="N79" i="36" s="1"/>
  <c r="M31" i="36"/>
  <c r="N31" i="36" s="1"/>
  <c r="M12" i="36"/>
  <c r="M99" i="36"/>
  <c r="M34" i="36"/>
  <c r="M71" i="36"/>
  <c r="N71" i="36" s="1"/>
  <c r="M95" i="36"/>
  <c r="N95" i="36" s="1"/>
  <c r="M84" i="36"/>
  <c r="N84" i="36" s="1"/>
  <c r="M117" i="36"/>
  <c r="N117" i="36" s="1"/>
  <c r="M82" i="36"/>
  <c r="M119" i="36"/>
  <c r="N119" i="36" s="1"/>
  <c r="M36" i="36"/>
  <c r="N36" i="36" s="1"/>
  <c r="M76" i="36"/>
  <c r="N76" i="36" s="1"/>
  <c r="M72" i="36"/>
  <c r="M66" i="36"/>
  <c r="N66" i="36" s="1"/>
  <c r="M35" i="36"/>
  <c r="N35" i="36" s="1"/>
  <c r="M60" i="36"/>
  <c r="N60" i="36" s="1"/>
  <c r="M74" i="36"/>
  <c r="M70" i="36"/>
  <c r="M123" i="36"/>
  <c r="N123" i="36" s="1"/>
  <c r="M17" i="36"/>
  <c r="N17" i="36" s="1"/>
  <c r="M30" i="36"/>
  <c r="M27" i="36"/>
  <c r="M109" i="36"/>
  <c r="N109" i="36" s="1"/>
  <c r="M20" i="36"/>
  <c r="M28" i="36"/>
  <c r="N28" i="36" s="1"/>
  <c r="M87" i="36"/>
  <c r="N87" i="36" s="1"/>
  <c r="M56" i="36"/>
  <c r="M89" i="36"/>
  <c r="N89" i="36" s="1"/>
  <c r="M64" i="36"/>
  <c r="N64" i="36" s="1"/>
  <c r="M100" i="36"/>
  <c r="N100" i="36" s="1"/>
  <c r="M85" i="36"/>
  <c r="M68" i="36"/>
  <c r="N68" i="36" s="1"/>
  <c r="M37" i="36"/>
  <c r="M124" i="36"/>
  <c r="M107" i="36"/>
  <c r="M42" i="36"/>
  <c r="N42" i="36" s="1"/>
  <c r="M91" i="36"/>
  <c r="M69" i="36"/>
  <c r="N69" i="36" s="1"/>
  <c r="M19" i="36"/>
  <c r="N19" i="36" s="1"/>
  <c r="M116" i="36"/>
  <c r="N116" i="36" s="1"/>
  <c r="M73" i="36"/>
  <c r="N73" i="36" s="1"/>
  <c r="M88" i="36"/>
  <c r="N88" i="36" s="1"/>
  <c r="M29" i="36"/>
  <c r="V78" i="36"/>
  <c r="W78" i="36" s="1"/>
  <c r="V88" i="36"/>
  <c r="W88" i="36" s="1"/>
  <c r="V117" i="36"/>
  <c r="W117" i="36" s="1"/>
  <c r="V12" i="36"/>
  <c r="V73" i="36"/>
  <c r="W73" i="36" s="1"/>
  <c r="V61" i="36"/>
  <c r="V28" i="36"/>
  <c r="W28" i="36" s="1"/>
  <c r="V72" i="36"/>
  <c r="V85" i="36"/>
  <c r="V100" i="36"/>
  <c r="W100" i="36" s="1"/>
  <c r="V119" i="36"/>
  <c r="W119" i="36" s="1"/>
  <c r="V19" i="36"/>
  <c r="W19" i="36" s="1"/>
  <c r="V15" i="36"/>
  <c r="V79" i="36"/>
  <c r="W79" i="36" s="1"/>
  <c r="V31" i="36"/>
  <c r="W31" i="36" s="1"/>
  <c r="V68" i="36"/>
  <c r="W68" i="36" s="1"/>
  <c r="V29" i="36"/>
  <c r="V76" i="36"/>
  <c r="W76" i="36" s="1"/>
  <c r="V26" i="36"/>
  <c r="W26" i="36" s="1"/>
  <c r="V75" i="36"/>
  <c r="W75" i="36" s="1"/>
  <c r="V99" i="36"/>
  <c r="V34" i="36"/>
  <c r="V77" i="36"/>
  <c r="W77" i="36" s="1"/>
  <c r="V82" i="36"/>
  <c r="V107" i="36"/>
  <c r="V66" i="36"/>
  <c r="W66" i="36" s="1"/>
  <c r="P24" i="36"/>
  <c r="Q24" i="36" s="1"/>
  <c r="P72" i="36"/>
  <c r="P79" i="36"/>
  <c r="Q79" i="36" s="1"/>
  <c r="P55" i="36"/>
  <c r="Q55" i="36" s="1"/>
  <c r="P78" i="36"/>
  <c r="Q78" i="36" s="1"/>
  <c r="P19" i="36"/>
  <c r="Q19" i="36" s="1"/>
  <c r="P71" i="36"/>
  <c r="Q71" i="36" s="1"/>
  <c r="P29" i="36"/>
  <c r="P70" i="36"/>
  <c r="P84" i="36"/>
  <c r="Q84" i="36" s="1"/>
  <c r="P124" i="36"/>
  <c r="P69" i="36"/>
  <c r="Q69" i="36" s="1"/>
  <c r="P99" i="36"/>
  <c r="P100" i="36"/>
  <c r="Q100" i="36" s="1"/>
  <c r="P65" i="36"/>
  <c r="Q65" i="36" s="1"/>
  <c r="P85" i="36"/>
  <c r="P17" i="36"/>
  <c r="Q17" i="36" s="1"/>
  <c r="P86" i="36"/>
  <c r="Q86" i="36" s="1"/>
  <c r="P15" i="36"/>
  <c r="P28" i="36"/>
  <c r="Q28" i="36" s="1"/>
  <c r="P87" i="36"/>
  <c r="Q87" i="36" s="1"/>
  <c r="P27" i="36"/>
  <c r="P74" i="36"/>
  <c r="P35" i="36"/>
  <c r="Q35" i="36" s="1"/>
  <c r="P73" i="36"/>
  <c r="Q73" i="36" s="1"/>
  <c r="P88" i="36"/>
  <c r="Q88" i="36" s="1"/>
  <c r="P61" i="36"/>
  <c r="P116" i="36"/>
  <c r="Q116" i="36" s="1"/>
  <c r="P117" i="36"/>
  <c r="Q117" i="36" s="1"/>
  <c r="P107" i="36"/>
  <c r="P64" i="36"/>
  <c r="Q64" i="36" s="1"/>
  <c r="I66" i="47"/>
  <c r="J66" i="47" s="1"/>
  <c r="I61" i="47"/>
  <c r="J61" i="47" s="1"/>
  <c r="I42" i="47"/>
  <c r="J42" i="47" s="1"/>
  <c r="I68" i="47"/>
  <c r="J68" i="47" s="1"/>
  <c r="I56" i="47"/>
  <c r="J56" i="47" s="1"/>
  <c r="I73" i="47"/>
  <c r="J73" i="47" s="1"/>
  <c r="I18" i="47"/>
  <c r="J18" i="47" s="1"/>
  <c r="I24" i="47"/>
  <c r="J24" i="47" s="1"/>
  <c r="I87" i="47"/>
  <c r="J87" i="47" s="1"/>
  <c r="I88" i="47"/>
  <c r="J88" i="47" s="1"/>
  <c r="I27" i="47"/>
  <c r="J27" i="47" s="1"/>
  <c r="I82" i="47"/>
  <c r="J82" i="47" s="1"/>
  <c r="I109" i="47"/>
  <c r="J109" i="47" s="1"/>
  <c r="I12" i="47"/>
  <c r="J12" i="47" s="1"/>
  <c r="I15" i="47"/>
  <c r="J15" i="47" s="1"/>
  <c r="I19" i="47"/>
  <c r="J19" i="47" s="1"/>
  <c r="I63" i="47"/>
  <c r="J63" i="47" s="1"/>
  <c r="I30" i="47"/>
  <c r="J30" i="47" s="1"/>
  <c r="I20" i="47"/>
  <c r="J20" i="47" s="1"/>
  <c r="I76" i="47"/>
  <c r="J76" i="47" s="1"/>
  <c r="I100" i="47"/>
  <c r="J100" i="47" s="1"/>
  <c r="I69" i="47"/>
  <c r="J69" i="47" s="1"/>
  <c r="I107" i="47"/>
  <c r="J107" i="47" s="1"/>
  <c r="I99" i="47"/>
  <c r="J99" i="47" s="1"/>
  <c r="I70" i="47"/>
  <c r="J70" i="47" s="1"/>
  <c r="I34" i="47"/>
  <c r="J34" i="47" s="1"/>
  <c r="I119" i="47"/>
  <c r="J119" i="47" s="1"/>
  <c r="I36" i="47"/>
  <c r="J36" i="47" s="1"/>
  <c r="I75" i="47"/>
  <c r="J75" i="47" s="1"/>
  <c r="I65" i="47"/>
  <c r="J65" i="47" s="1"/>
  <c r="I78" i="47"/>
  <c r="J78" i="47" s="1"/>
  <c r="I67" i="47"/>
  <c r="J67" i="47" s="1"/>
  <c r="I37" i="47"/>
  <c r="J37" i="47" s="1"/>
  <c r="I85" i="47"/>
  <c r="J85" i="47" s="1"/>
  <c r="I86" i="47"/>
  <c r="J86" i="47" s="1"/>
  <c r="I35" i="47"/>
  <c r="J35" i="47" s="1"/>
  <c r="I84" i="47"/>
  <c r="J84" i="47" s="1"/>
  <c r="AA29" i="47"/>
  <c r="AB29" i="47" s="1"/>
  <c r="AA35" i="47"/>
  <c r="AB35" i="47" s="1"/>
  <c r="AA66" i="47"/>
  <c r="AB66" i="47" s="1"/>
  <c r="AA60" i="47"/>
  <c r="AB60" i="47" s="1"/>
  <c r="AA72" i="47"/>
  <c r="AB72" i="47" s="1"/>
  <c r="AA76" i="47"/>
  <c r="AB76" i="47" s="1"/>
  <c r="AA85" i="47"/>
  <c r="AB85" i="47" s="1"/>
  <c r="AA86" i="47"/>
  <c r="AB86" i="47" s="1"/>
  <c r="AA91" i="47"/>
  <c r="AB91" i="47" s="1"/>
  <c r="J65" i="36"/>
  <c r="K65" i="36" s="1"/>
  <c r="J119" i="36"/>
  <c r="K119" i="36" s="1"/>
  <c r="J89" i="36"/>
  <c r="K89" i="36" s="1"/>
  <c r="J56" i="36"/>
  <c r="J68" i="36"/>
  <c r="K68" i="36" s="1"/>
  <c r="J74" i="36"/>
  <c r="J31" i="36"/>
  <c r="K31" i="36" s="1"/>
  <c r="J19" i="36"/>
  <c r="K19" i="36" s="1"/>
  <c r="J109" i="36"/>
  <c r="K109" i="36" s="1"/>
  <c r="J28" i="36"/>
  <c r="K28" i="36" s="1"/>
  <c r="J15" i="36"/>
  <c r="J107" i="36"/>
  <c r="J62" i="36"/>
  <c r="K62" i="36" s="1"/>
  <c r="J123" i="36"/>
  <c r="K123" i="36" s="1"/>
  <c r="J84" i="36"/>
  <c r="K84" i="36" s="1"/>
  <c r="J36" i="36"/>
  <c r="K36" i="36" s="1"/>
  <c r="J64" i="36"/>
  <c r="K64" i="36" s="1"/>
  <c r="J116" i="36"/>
  <c r="K116" i="36" s="1"/>
  <c r="J118" i="36"/>
  <c r="K118" i="36" s="1"/>
  <c r="J82" i="36"/>
  <c r="J76" i="36"/>
  <c r="K76" i="36" s="1"/>
  <c r="J63" i="36"/>
  <c r="J85" i="36"/>
  <c r="J71" i="36"/>
  <c r="K71" i="36" s="1"/>
  <c r="J27" i="36"/>
  <c r="J72" i="36"/>
  <c r="J12" i="36"/>
  <c r="J77" i="36"/>
  <c r="K77" i="36" s="1"/>
  <c r="J88" i="36"/>
  <c r="K88" i="36" s="1"/>
  <c r="J75" i="36"/>
  <c r="K75" i="36" s="1"/>
  <c r="J69" i="36"/>
  <c r="K69" i="36" s="1"/>
  <c r="J91" i="36"/>
  <c r="J70" i="36"/>
  <c r="J78" i="36"/>
  <c r="K78" i="36" s="1"/>
  <c r="J24" i="36"/>
  <c r="K24" i="36" s="1"/>
  <c r="J34" i="36"/>
  <c r="J61" i="36"/>
  <c r="J29" i="36"/>
  <c r="J66" i="36"/>
  <c r="K66" i="36" s="1"/>
  <c r="J86" i="36"/>
  <c r="K86" i="36" s="1"/>
  <c r="J35" i="36"/>
  <c r="K35" i="36" s="1"/>
  <c r="J117" i="36"/>
  <c r="K117" i="36" s="1"/>
  <c r="J42" i="36"/>
  <c r="K42" i="36" s="1"/>
  <c r="J20" i="36"/>
  <c r="J67" i="36"/>
  <c r="J55" i="36"/>
  <c r="K55" i="36" s="1"/>
  <c r="J87" i="36"/>
  <c r="K87" i="36" s="1"/>
  <c r="J99" i="36"/>
  <c r="J124" i="36"/>
  <c r="J17" i="36"/>
  <c r="K17" i="36" s="1"/>
  <c r="J100" i="36"/>
  <c r="K100" i="36" s="1"/>
  <c r="G30" i="36"/>
  <c r="G119" i="36"/>
  <c r="H119" i="36" s="1"/>
  <c r="G34" i="36"/>
  <c r="G65" i="36"/>
  <c r="H65" i="36" s="1"/>
  <c r="G29" i="36"/>
  <c r="G17" i="36"/>
  <c r="H17" i="36" s="1"/>
  <c r="G123" i="36"/>
  <c r="H123" i="36" s="1"/>
  <c r="G73" i="36"/>
  <c r="H73" i="36" s="1"/>
  <c r="G70" i="36"/>
  <c r="G124" i="36"/>
  <c r="G56" i="36"/>
  <c r="G85" i="36"/>
  <c r="G37" i="36"/>
  <c r="G109" i="36"/>
  <c r="H109" i="36" s="1"/>
  <c r="G76" i="36"/>
  <c r="H76" i="36" s="1"/>
  <c r="G72" i="36"/>
  <c r="G27" i="36"/>
  <c r="G95" i="36"/>
  <c r="H95" i="36" s="1"/>
  <c r="G88" i="36"/>
  <c r="H88" i="36" s="1"/>
  <c r="G55" i="36"/>
  <c r="H55" i="36" s="1"/>
  <c r="G84" i="36"/>
  <c r="H84" i="36" s="1"/>
  <c r="G86" i="36"/>
  <c r="H86" i="36" s="1"/>
  <c r="G31" i="36"/>
  <c r="H31" i="36" s="1"/>
  <c r="G19" i="36"/>
  <c r="H19" i="36" s="1"/>
  <c r="G28" i="36"/>
  <c r="H28" i="36" s="1"/>
  <c r="G91" i="36"/>
  <c r="G60" i="36"/>
  <c r="H60" i="36" s="1"/>
  <c r="G15" i="36"/>
  <c r="G117" i="36"/>
  <c r="H117" i="36" s="1"/>
  <c r="G78" i="36"/>
  <c r="H78" i="36" s="1"/>
  <c r="G66" i="36"/>
  <c r="H66" i="36" s="1"/>
  <c r="G36" i="36"/>
  <c r="H36" i="36" s="1"/>
  <c r="G64" i="36"/>
  <c r="H64" i="36" s="1"/>
  <c r="G118" i="36"/>
  <c r="H118" i="36" s="1"/>
  <c r="G26" i="36"/>
  <c r="H26" i="36" s="1"/>
  <c r="G67" i="36"/>
  <c r="G12" i="36"/>
  <c r="G82" i="36"/>
  <c r="G89" i="36"/>
  <c r="H89" i="36" s="1"/>
  <c r="G24" i="36"/>
  <c r="H24" i="36" s="1"/>
  <c r="G35" i="36"/>
  <c r="H35" i="36" s="1"/>
  <c r="G107" i="36"/>
  <c r="G116" i="36"/>
  <c r="H116" i="36" s="1"/>
  <c r="G68" i="36"/>
  <c r="H68" i="36" s="1"/>
  <c r="G42" i="36"/>
  <c r="H42" i="36" s="1"/>
  <c r="G75" i="36"/>
  <c r="H75" i="36" s="1"/>
  <c r="G62" i="36"/>
  <c r="H62" i="36" s="1"/>
  <c r="G74" i="36"/>
  <c r="J26" i="36"/>
  <c r="K26" i="36" s="1"/>
  <c r="J60" i="36"/>
  <c r="K60" i="36" s="1"/>
  <c r="J73" i="36"/>
  <c r="K73" i="36" s="1"/>
  <c r="G20" i="36"/>
  <c r="G77" i="36"/>
  <c r="H77" i="36" s="1"/>
  <c r="G100" i="36"/>
  <c r="H100" i="36" s="1"/>
  <c r="G99" i="36"/>
  <c r="G71" i="36"/>
  <c r="H71" i="36" s="1"/>
  <c r="N4" i="18"/>
  <c r="J79" i="36"/>
  <c r="K79" i="36" s="1"/>
  <c r="V64" i="36"/>
  <c r="W64" i="36" s="1"/>
  <c r="V30" i="36"/>
  <c r="J30" i="36"/>
  <c r="J18" i="36"/>
  <c r="K18" i="36" s="1"/>
  <c r="V18" i="36"/>
  <c r="W18" i="36" s="1"/>
  <c r="G18" i="36"/>
  <c r="H18" i="36" s="1"/>
  <c r="Z57" i="36" l="1"/>
  <c r="Q30" i="36"/>
  <c r="Z94" i="36"/>
  <c r="I89" i="25"/>
  <c r="Y89" i="34"/>
  <c r="I89" i="29"/>
  <c r="AG89" i="18"/>
  <c r="W89" i="34"/>
  <c r="U89" i="34"/>
  <c r="I89" i="38"/>
  <c r="I89" i="24"/>
  <c r="V89" i="34"/>
  <c r="Z89" i="34"/>
  <c r="H89" i="34"/>
  <c r="I89" i="27"/>
  <c r="Q89" i="1"/>
  <c r="W89" i="1" s="1"/>
  <c r="I89" i="30"/>
  <c r="X89" i="34"/>
  <c r="I89" i="26"/>
  <c r="X84" i="34"/>
  <c r="V84" i="17"/>
  <c r="AJ24" i="18"/>
  <c r="P24" i="32"/>
  <c r="Q24" i="40"/>
  <c r="AG24" i="40" s="1"/>
  <c r="AH24" i="40" s="1"/>
  <c r="AT24" i="17"/>
  <c r="BE91" i="17"/>
  <c r="BI91" i="17" s="1"/>
  <c r="BC91" i="17" s="1"/>
  <c r="AZ91" i="17" s="1"/>
  <c r="BA91" i="17" s="1"/>
  <c r="AM91" i="17"/>
  <c r="AN91" i="17" s="1"/>
  <c r="Q124" i="16"/>
  <c r="R124" i="16" s="1"/>
  <c r="AM124" i="17"/>
  <c r="AN124" i="17" s="1"/>
  <c r="Q124" i="32" s="1"/>
  <c r="AT84" i="17"/>
  <c r="R84" i="40" s="1"/>
  <c r="AH84" i="18"/>
  <c r="AB84" i="17"/>
  <c r="U24" i="34"/>
  <c r="V24" i="17"/>
  <c r="AH84" i="17"/>
  <c r="Q84" i="5" s="1"/>
  <c r="Q78" i="40"/>
  <c r="BE82" i="17"/>
  <c r="BI82" i="17" s="1"/>
  <c r="BC82" i="17" s="1"/>
  <c r="AZ82" i="17" s="1"/>
  <c r="BA82" i="17" s="1"/>
  <c r="AM82" i="17"/>
  <c r="AN82" i="17" s="1"/>
  <c r="AG86" i="17"/>
  <c r="AH86" i="17" s="1"/>
  <c r="Q86" i="5" s="1"/>
  <c r="AM86" i="17"/>
  <c r="AN86" i="17" s="1"/>
  <c r="AB24" i="17"/>
  <c r="AG37" i="17"/>
  <c r="AH37" i="17" s="1"/>
  <c r="AM37" i="17"/>
  <c r="AN37" i="17" s="1"/>
  <c r="BE109" i="17"/>
  <c r="BI109" i="17" s="1"/>
  <c r="BC109" i="17" s="1"/>
  <c r="AZ109" i="17" s="1"/>
  <c r="AM109" i="17"/>
  <c r="AN109" i="17" s="1"/>
  <c r="AM100" i="17"/>
  <c r="AN100" i="17" s="1"/>
  <c r="Q100" i="32" s="1"/>
  <c r="Q88" i="40"/>
  <c r="AT88" i="17"/>
  <c r="Q88" i="46"/>
  <c r="AB88" i="17"/>
  <c r="R88" i="46" s="1"/>
  <c r="AI89" i="18"/>
  <c r="AH89" i="17"/>
  <c r="Q89" i="5" s="1"/>
  <c r="Y88" i="34"/>
  <c r="V88" i="17"/>
  <c r="AB89" i="17"/>
  <c r="R89" i="46" s="1"/>
  <c r="AI88" i="18"/>
  <c r="AH88" i="17"/>
  <c r="Q88" i="5" s="1"/>
  <c r="Q89" i="40"/>
  <c r="AG89" i="40" s="1"/>
  <c r="AH89" i="40" s="1"/>
  <c r="AT89" i="17"/>
  <c r="Q80" i="16"/>
  <c r="AM79" i="17"/>
  <c r="AN79" i="17" s="1"/>
  <c r="I69" i="29"/>
  <c r="V69" i="17"/>
  <c r="AB78" i="17"/>
  <c r="Q78" i="6" s="1"/>
  <c r="AA72" i="17"/>
  <c r="AB72" i="17" s="1"/>
  <c r="R72" i="46" s="1"/>
  <c r="AM72" i="17"/>
  <c r="AN72" i="17" s="1"/>
  <c r="Q69" i="40"/>
  <c r="AT69" i="17"/>
  <c r="I78" i="25"/>
  <c r="V78" i="17"/>
  <c r="R78" i="1" s="1"/>
  <c r="AI60" i="18"/>
  <c r="AH60" i="17"/>
  <c r="Q74" i="16"/>
  <c r="R74" i="16" s="1"/>
  <c r="AM74" i="17"/>
  <c r="AN74" i="17" s="1"/>
  <c r="AA35" i="17"/>
  <c r="AB35" i="17" s="1"/>
  <c r="Q35" i="6" s="1"/>
  <c r="AM35" i="17"/>
  <c r="AN35" i="17" s="1"/>
  <c r="AG34" i="17"/>
  <c r="AH34" i="17" s="1"/>
  <c r="AM34" i="17"/>
  <c r="AN34" i="17" s="1"/>
  <c r="Q60" i="40"/>
  <c r="AT60" i="17"/>
  <c r="Q64" i="16"/>
  <c r="R64" i="16" s="1"/>
  <c r="AM65" i="17"/>
  <c r="AN65" i="17" s="1"/>
  <c r="AG73" i="17"/>
  <c r="AH73" i="17" s="1"/>
  <c r="AM73" i="17"/>
  <c r="AN73" i="17" s="1"/>
  <c r="AM64" i="17"/>
  <c r="AN64" i="17" s="1"/>
  <c r="I60" i="29"/>
  <c r="V60" i="17"/>
  <c r="P69" i="5"/>
  <c r="AH69" i="17"/>
  <c r="AB60" i="17"/>
  <c r="R60" i="46" s="1"/>
  <c r="Z69" i="16"/>
  <c r="AA69" i="16" s="1"/>
  <c r="AB69" i="17"/>
  <c r="R69" i="46" s="1"/>
  <c r="P78" i="5"/>
  <c r="AH78" i="17"/>
  <c r="Q78" i="5" s="1"/>
  <c r="AS68" i="17"/>
  <c r="AM68" i="17"/>
  <c r="AN68" i="17" s="1"/>
  <c r="AS36" i="17"/>
  <c r="AT36" i="17" s="1"/>
  <c r="AM36" i="17"/>
  <c r="AN36" i="17" s="1"/>
  <c r="P15" i="6"/>
  <c r="AB15" i="17"/>
  <c r="R15" i="46" s="1"/>
  <c r="I15" i="38"/>
  <c r="V15" i="17"/>
  <c r="R15" i="1" s="1"/>
  <c r="AG29" i="17"/>
  <c r="P29" i="5" s="1"/>
  <c r="AM29" i="17"/>
  <c r="AN29" i="17" s="1"/>
  <c r="AS31" i="17"/>
  <c r="AT31" i="17" s="1"/>
  <c r="R31" i="40" s="1"/>
  <c r="AM31" i="17"/>
  <c r="AN31" i="17" s="1"/>
  <c r="AG28" i="17"/>
  <c r="AI28" i="18" s="1"/>
  <c r="AM28" i="17"/>
  <c r="AN28" i="17" s="1"/>
  <c r="Q28" i="32" s="1"/>
  <c r="BE27" i="17"/>
  <c r="BI27" i="17" s="1"/>
  <c r="BC27" i="17" s="1"/>
  <c r="AZ27" i="17" s="1"/>
  <c r="BA27" i="17" s="1"/>
  <c r="AM27" i="17"/>
  <c r="AN27" i="17" s="1"/>
  <c r="Q27" i="32" s="1"/>
  <c r="AH26" i="18"/>
  <c r="AB26" i="17"/>
  <c r="Q26" i="40"/>
  <c r="Y26" i="40" s="1"/>
  <c r="Z26" i="40" s="1"/>
  <c r="AT26" i="17"/>
  <c r="Q26" i="1"/>
  <c r="AC26" i="1" s="1"/>
  <c r="AD26" i="1" s="1"/>
  <c r="M26" i="35" s="1"/>
  <c r="V26" i="17"/>
  <c r="AG84" i="40"/>
  <c r="AH84" i="40" s="1"/>
  <c r="Y84" i="40"/>
  <c r="Z84" i="40" s="1"/>
  <c r="R64" i="35"/>
  <c r="S64" i="35"/>
  <c r="R30" i="35"/>
  <c r="S30" i="35"/>
  <c r="P30" i="35"/>
  <c r="Q30" i="35"/>
  <c r="G30" i="35"/>
  <c r="H30" i="35"/>
  <c r="N30" i="35"/>
  <c r="O30" i="35"/>
  <c r="Q24" i="1"/>
  <c r="W24" i="1" s="1"/>
  <c r="X24" i="1" s="1"/>
  <c r="F24" i="35" s="1"/>
  <c r="E30" i="35"/>
  <c r="F30" i="35"/>
  <c r="L30" i="35"/>
  <c r="M30" i="35"/>
  <c r="I26" i="25"/>
  <c r="H27" i="36"/>
  <c r="X24" i="34"/>
  <c r="Y24" i="34"/>
  <c r="W24" i="34"/>
  <c r="AS34" i="17"/>
  <c r="AT34" i="17" s="1"/>
  <c r="Q24" i="46"/>
  <c r="X24" i="46" s="1"/>
  <c r="Y24" i="46" s="1"/>
  <c r="I24" i="25"/>
  <c r="V24" i="34"/>
  <c r="I88" i="38"/>
  <c r="U34" i="17"/>
  <c r="AA34" i="17"/>
  <c r="AS35" i="17"/>
  <c r="AT35" i="17" s="1"/>
  <c r="BI88" i="17"/>
  <c r="BC88" i="17" s="1"/>
  <c r="AZ88" i="17" s="1"/>
  <c r="BA88" i="17" s="1"/>
  <c r="P88" i="5"/>
  <c r="AG31" i="17"/>
  <c r="AG35" i="17"/>
  <c r="AH35" i="17" s="1"/>
  <c r="AG27" i="17"/>
  <c r="Q27" i="16"/>
  <c r="R27" i="16" s="1"/>
  <c r="U35" i="17"/>
  <c r="W88" i="34"/>
  <c r="I88" i="30"/>
  <c r="U88" i="34"/>
  <c r="Z53" i="36"/>
  <c r="Z96" i="36"/>
  <c r="Z98" i="36"/>
  <c r="Z121" i="36"/>
  <c r="Z88" i="34"/>
  <c r="BI78" i="17"/>
  <c r="BC78" i="17" s="1"/>
  <c r="AZ78" i="17" s="1"/>
  <c r="BA78" i="17" s="1"/>
  <c r="I24" i="30"/>
  <c r="U27" i="17"/>
  <c r="I88" i="25"/>
  <c r="Z104" i="36"/>
  <c r="Z113" i="36"/>
  <c r="Z105" i="36"/>
  <c r="Z103" i="36"/>
  <c r="Z114" i="36"/>
  <c r="I88" i="24"/>
  <c r="I24" i="29"/>
  <c r="Z88" i="16"/>
  <c r="AA88" i="16" s="1"/>
  <c r="Z90" i="36"/>
  <c r="Z102" i="36"/>
  <c r="Z97" i="36"/>
  <c r="Z122" i="36"/>
  <c r="Z24" i="16"/>
  <c r="AA24" i="16" s="1"/>
  <c r="Z25" i="36"/>
  <c r="Z108" i="36"/>
  <c r="Q88" i="1"/>
  <c r="H88" i="34"/>
  <c r="I24" i="27"/>
  <c r="I26" i="27"/>
  <c r="H24" i="34"/>
  <c r="Z24" i="34"/>
  <c r="I88" i="21"/>
  <c r="AG24" i="18"/>
  <c r="X88" i="34"/>
  <c r="V88" i="34"/>
  <c r="P88" i="6"/>
  <c r="I88" i="26"/>
  <c r="Z44" i="36"/>
  <c r="Z54" i="36"/>
  <c r="Z47" i="36"/>
  <c r="Z46" i="36"/>
  <c r="K12" i="36"/>
  <c r="W12" i="36"/>
  <c r="N12" i="36"/>
  <c r="AA36" i="17"/>
  <c r="AG88" i="18"/>
  <c r="I88" i="29"/>
  <c r="AS27" i="17"/>
  <c r="I24" i="24"/>
  <c r="I24" i="38"/>
  <c r="I88" i="27"/>
  <c r="AH88" i="18"/>
  <c r="BI89" i="17"/>
  <c r="BC89" i="17" s="1"/>
  <c r="AZ89" i="17" s="1"/>
  <c r="AA27" i="17"/>
  <c r="I24" i="26"/>
  <c r="Z52" i="36"/>
  <c r="Z120" i="36"/>
  <c r="AH24" i="18"/>
  <c r="Z83" i="36"/>
  <c r="N56" i="36"/>
  <c r="BE28" i="17"/>
  <c r="BI28" i="17" s="1"/>
  <c r="BC28" i="17" s="1"/>
  <c r="AZ28" i="17" s="1"/>
  <c r="AA28" i="17"/>
  <c r="T34" i="36"/>
  <c r="W67" i="36"/>
  <c r="T12" i="36"/>
  <c r="AA64" i="17"/>
  <c r="I24" i="21"/>
  <c r="Q65" i="16"/>
  <c r="R65" i="16" s="1"/>
  <c r="Q67" i="36"/>
  <c r="P24" i="6"/>
  <c r="W24" i="6" s="1"/>
  <c r="AS28" i="17"/>
  <c r="Z50" i="36"/>
  <c r="Z23" i="36"/>
  <c r="Z51" i="36"/>
  <c r="Z38" i="36"/>
  <c r="Z45" i="36"/>
  <c r="Z41" i="36"/>
  <c r="H29" i="36"/>
  <c r="N29" i="36"/>
  <c r="N72" i="36"/>
  <c r="Z58" i="36"/>
  <c r="Q28" i="16"/>
  <c r="R28" i="16" s="1"/>
  <c r="N15" i="36"/>
  <c r="Z49" i="36"/>
  <c r="Z40" i="36"/>
  <c r="Z48" i="36"/>
  <c r="Z39" i="36"/>
  <c r="AA109" i="17"/>
  <c r="T70" i="36"/>
  <c r="U28" i="17"/>
  <c r="K29" i="36"/>
  <c r="Q29" i="36"/>
  <c r="W29" i="36"/>
  <c r="N61" i="36"/>
  <c r="Q70" i="36"/>
  <c r="Z100" i="36"/>
  <c r="AS124" i="17"/>
  <c r="AA124" i="17"/>
  <c r="P89" i="5"/>
  <c r="W89" i="5" s="1"/>
  <c r="Q91" i="16"/>
  <c r="R91" i="16" s="1"/>
  <c r="AS91" i="17"/>
  <c r="Y26" i="34"/>
  <c r="W26" i="34"/>
  <c r="AS82" i="17"/>
  <c r="U74" i="17"/>
  <c r="T67" i="36"/>
  <c r="AS74" i="17"/>
  <c r="AG91" i="17"/>
  <c r="I26" i="24"/>
  <c r="K67" i="36"/>
  <c r="Z71" i="36"/>
  <c r="H67" i="36"/>
  <c r="U36" i="17"/>
  <c r="T29" i="36"/>
  <c r="H26" i="34"/>
  <c r="I26" i="26"/>
  <c r="H70" i="36"/>
  <c r="K15" i="36"/>
  <c r="W72" i="36"/>
  <c r="W63" i="36"/>
  <c r="AG100" i="17"/>
  <c r="P26" i="6"/>
  <c r="W26" i="6" s="1"/>
  <c r="V26" i="34"/>
  <c r="Q26" i="46"/>
  <c r="X26" i="46" s="1"/>
  <c r="Y26" i="46" s="1"/>
  <c r="AG74" i="17"/>
  <c r="AA91" i="17"/>
  <c r="Q109" i="16"/>
  <c r="R109" i="16" s="1"/>
  <c r="I26" i="29"/>
  <c r="BE74" i="17"/>
  <c r="BI74" i="17" s="1"/>
  <c r="BC74" i="17" s="1"/>
  <c r="AZ74" i="17" s="1"/>
  <c r="Z26" i="16"/>
  <c r="AA26" i="16" s="1"/>
  <c r="AG124" i="17"/>
  <c r="BE124" i="17"/>
  <c r="BI124" i="17" s="1"/>
  <c r="BC124" i="17" s="1"/>
  <c r="AZ124" i="17" s="1"/>
  <c r="BA124" i="17" s="1"/>
  <c r="AG79" i="17"/>
  <c r="H107" i="36"/>
  <c r="K72" i="36"/>
  <c r="Q72" i="36"/>
  <c r="N70" i="36"/>
  <c r="BE29" i="17"/>
  <c r="BI29" i="17" s="1"/>
  <c r="Z26" i="34"/>
  <c r="AA31" i="17"/>
  <c r="W70" i="36"/>
  <c r="U91" i="17"/>
  <c r="AG26" i="18"/>
  <c r="Q72" i="16"/>
  <c r="R72" i="16" s="1"/>
  <c r="U124" i="17"/>
  <c r="K82" i="36"/>
  <c r="K56" i="36"/>
  <c r="Z12" i="36"/>
  <c r="I84" i="26"/>
  <c r="Q12" i="36"/>
  <c r="N63" i="36"/>
  <c r="Q56" i="36"/>
  <c r="S119" i="34"/>
  <c r="H12" i="36"/>
  <c r="Q61" i="36"/>
  <c r="W82" i="36"/>
  <c r="AS64" i="17"/>
  <c r="U64" i="17"/>
  <c r="W30" i="36"/>
  <c r="T82" i="36"/>
  <c r="T56" i="36"/>
  <c r="BE64" i="17"/>
  <c r="BI64" i="17" s="1"/>
  <c r="Q37" i="36"/>
  <c r="Q82" i="36"/>
  <c r="H61" i="36"/>
  <c r="BI26" i="17"/>
  <c r="BC26" i="17" s="1"/>
  <c r="AZ26" i="17" s="1"/>
  <c r="H82" i="36"/>
  <c r="H56" i="36"/>
  <c r="K99" i="36"/>
  <c r="N82" i="36"/>
  <c r="T37" i="36"/>
  <c r="W56" i="36"/>
  <c r="BE31" i="17"/>
  <c r="BI31" i="17" s="1"/>
  <c r="BC31" i="17" s="1"/>
  <c r="AZ31" i="17" s="1"/>
  <c r="BA31" i="17" s="1"/>
  <c r="P20" i="16"/>
  <c r="AG64" i="17"/>
  <c r="Q91" i="36"/>
  <c r="Q79" i="16"/>
  <c r="R79" i="16" s="1"/>
  <c r="BI84" i="17"/>
  <c r="BC84" i="17" s="1"/>
  <c r="AZ84" i="17" s="1"/>
  <c r="BA84" i="17" s="1"/>
  <c r="AS37" i="17"/>
  <c r="AT37" i="17" s="1"/>
  <c r="AA37" i="17"/>
  <c r="U37" i="17"/>
  <c r="Z59" i="36"/>
  <c r="Z32" i="36"/>
  <c r="Q82" i="16"/>
  <c r="R82" i="16" s="1"/>
  <c r="Z72" i="36"/>
  <c r="AG36" i="17"/>
  <c r="AH36" i="17" s="1"/>
  <c r="V69" i="34"/>
  <c r="AA79" i="17"/>
  <c r="AB79" i="17" s="1"/>
  <c r="BE79" i="17"/>
  <c r="BI79" i="17" s="1"/>
  <c r="BC79" i="17" s="1"/>
  <c r="AZ79" i="17" s="1"/>
  <c r="BA79" i="17" s="1"/>
  <c r="AA65" i="17"/>
  <c r="AS119" i="17"/>
  <c r="I78" i="26"/>
  <c r="I69" i="24"/>
  <c r="AS79" i="17"/>
  <c r="U79" i="17"/>
  <c r="V79" i="17" s="1"/>
  <c r="Q29" i="16"/>
  <c r="R29" i="16" s="1"/>
  <c r="I87" i="24"/>
  <c r="U29" i="17"/>
  <c r="X26" i="34"/>
  <c r="I26" i="30"/>
  <c r="AA74" i="17"/>
  <c r="AB74" i="17" s="1"/>
  <c r="R74" i="46" s="1"/>
  <c r="Z15" i="16"/>
  <c r="AA15" i="16" s="1"/>
  <c r="AA29" i="17"/>
  <c r="U82" i="17"/>
  <c r="AG82" i="17"/>
  <c r="I26" i="38"/>
  <c r="AS29" i="17"/>
  <c r="AA82" i="17"/>
  <c r="W26" i="32"/>
  <c r="U26" i="34"/>
  <c r="S72" i="34"/>
  <c r="P72" i="16"/>
  <c r="H72" i="36"/>
  <c r="K27" i="36"/>
  <c r="Z55" i="36"/>
  <c r="N67" i="36"/>
  <c r="AH15" i="18"/>
  <c r="T72" i="36"/>
  <c r="T27" i="36"/>
  <c r="U31" i="17"/>
  <c r="W69" i="34"/>
  <c r="BI15" i="17"/>
  <c r="BC15" i="17" s="1"/>
  <c r="AZ15" i="17" s="1"/>
  <c r="BA15" i="17" s="1"/>
  <c r="H63" i="36"/>
  <c r="AS109" i="17"/>
  <c r="AT109" i="17" s="1"/>
  <c r="U109" i="17"/>
  <c r="V109" i="17" s="1"/>
  <c r="AG109" i="17"/>
  <c r="AH109" i="17" s="1"/>
  <c r="S82" i="34"/>
  <c r="P82" i="16"/>
  <c r="W107" i="36"/>
  <c r="Z116" i="36"/>
  <c r="Z73" i="36"/>
  <c r="Q31" i="16"/>
  <c r="R31" i="16" s="1"/>
  <c r="BE100" i="17"/>
  <c r="BI100" i="17" s="1"/>
  <c r="BC100" i="17" s="1"/>
  <c r="AZ100" i="17" s="1"/>
  <c r="BA100" i="17" s="1"/>
  <c r="X69" i="34"/>
  <c r="AG69" i="18"/>
  <c r="AJ26" i="18"/>
  <c r="Z99" i="36"/>
  <c r="S118" i="34"/>
  <c r="P118" i="16"/>
  <c r="AA86" i="17"/>
  <c r="AB86" i="17" s="1"/>
  <c r="Q86" i="16"/>
  <c r="R86" i="16" s="1"/>
  <c r="AS86" i="17"/>
  <c r="AT86" i="17" s="1"/>
  <c r="U86" i="17"/>
  <c r="V86" i="17" s="1"/>
  <c r="BE86" i="17"/>
  <c r="BI86" i="17" s="1"/>
  <c r="BC86" i="17" s="1"/>
  <c r="AZ86" i="17" s="1"/>
  <c r="BA86" i="17" s="1"/>
  <c r="BE119" i="17"/>
  <c r="BI119" i="17" s="1"/>
  <c r="BC119" i="17" s="1"/>
  <c r="AZ119" i="17" s="1"/>
  <c r="BA119" i="17" s="1"/>
  <c r="AA119" i="17"/>
  <c r="AB119" i="17" s="1"/>
  <c r="R119" i="46" s="1"/>
  <c r="Q119" i="16"/>
  <c r="R119" i="16" s="1"/>
  <c r="H99" i="36"/>
  <c r="K63" i="36"/>
  <c r="K107" i="36"/>
  <c r="W99" i="36"/>
  <c r="N107" i="36"/>
  <c r="T99" i="36"/>
  <c r="T107" i="36"/>
  <c r="AG119" i="17"/>
  <c r="H95" i="42"/>
  <c r="AD95" i="34"/>
  <c r="Q63" i="36"/>
  <c r="I84" i="27"/>
  <c r="P73" i="16"/>
  <c r="H63" i="42"/>
  <c r="AD63" i="34"/>
  <c r="H60" i="42"/>
  <c r="AD60" i="34"/>
  <c r="P26" i="5"/>
  <c r="AI26" i="18"/>
  <c r="Z110" i="36"/>
  <c r="K61" i="36"/>
  <c r="K70" i="36"/>
  <c r="Q107" i="36"/>
  <c r="Q74" i="36"/>
  <c r="Q99" i="36"/>
  <c r="W61" i="36"/>
  <c r="N99" i="36"/>
  <c r="U68" i="17"/>
  <c r="T30" i="36"/>
  <c r="T61" i="36"/>
  <c r="T63" i="36"/>
  <c r="U73" i="17"/>
  <c r="U119" i="17"/>
  <c r="W74" i="36"/>
  <c r="Q78" i="46"/>
  <c r="H99" i="42"/>
  <c r="AD99" i="34"/>
  <c r="I60" i="38"/>
  <c r="I15" i="30"/>
  <c r="Q69" i="46"/>
  <c r="H17" i="42"/>
  <c r="AD17" i="34"/>
  <c r="H74" i="36"/>
  <c r="H91" i="36"/>
  <c r="K74" i="36"/>
  <c r="N91" i="36"/>
  <c r="N85" i="36"/>
  <c r="N27" i="36"/>
  <c r="N74" i="36"/>
  <c r="AA68" i="17"/>
  <c r="U65" i="17"/>
  <c r="BE68" i="17"/>
  <c r="BI68" i="17" s="1"/>
  <c r="BC68" i="17" s="1"/>
  <c r="AZ68" i="17" s="1"/>
  <c r="BA68" i="17" s="1"/>
  <c r="Q73" i="16"/>
  <c r="R73" i="16" s="1"/>
  <c r="W37" i="36"/>
  <c r="W27" i="36"/>
  <c r="Q20" i="36"/>
  <c r="I69" i="27"/>
  <c r="I15" i="24"/>
  <c r="Z69" i="34"/>
  <c r="H69" i="34"/>
  <c r="AH87" i="18"/>
  <c r="I15" i="29"/>
  <c r="Q15" i="46"/>
  <c r="I69" i="21"/>
  <c r="I84" i="21"/>
  <c r="W124" i="36"/>
  <c r="S77" i="34"/>
  <c r="P77" i="16"/>
  <c r="H15" i="36"/>
  <c r="H37" i="36"/>
  <c r="H124" i="36"/>
  <c r="H34" i="36"/>
  <c r="K91" i="36"/>
  <c r="Q27" i="36"/>
  <c r="Q15" i="36"/>
  <c r="Q124" i="36"/>
  <c r="N34" i="36"/>
  <c r="AG65" i="17"/>
  <c r="T15" i="36"/>
  <c r="T74" i="36"/>
  <c r="P69" i="6"/>
  <c r="H26" i="42"/>
  <c r="AD26" i="34"/>
  <c r="AH78" i="18"/>
  <c r="AH69" i="18"/>
  <c r="H30" i="42"/>
  <c r="AD30" i="34"/>
  <c r="H85" i="36"/>
  <c r="K124" i="36"/>
  <c r="K85" i="36"/>
  <c r="W34" i="36"/>
  <c r="N124" i="36"/>
  <c r="Z68" i="36"/>
  <c r="AI78" i="18"/>
  <c r="Y84" i="34"/>
  <c r="W78" i="34"/>
  <c r="I69" i="25"/>
  <c r="I30" i="21"/>
  <c r="T85" i="36"/>
  <c r="T91" i="36"/>
  <c r="AA100" i="17"/>
  <c r="AB100" i="17" s="1"/>
  <c r="Y69" i="34"/>
  <c r="I69" i="38"/>
  <c r="I69" i="30"/>
  <c r="Q34" i="36"/>
  <c r="P65" i="16"/>
  <c r="S64" i="34"/>
  <c r="Q68" i="16"/>
  <c r="R68" i="16" s="1"/>
  <c r="AG68" i="17"/>
  <c r="AH68" i="17" s="1"/>
  <c r="AG63" i="17"/>
  <c r="AH63" i="17" s="1"/>
  <c r="BE63" i="17"/>
  <c r="BI63" i="17" s="1"/>
  <c r="BC63" i="17" s="1"/>
  <c r="AZ63" i="17" s="1"/>
  <c r="BA63" i="17" s="1"/>
  <c r="U63" i="17"/>
  <c r="V63" i="17" s="1"/>
  <c r="AS63" i="17"/>
  <c r="AA63" i="17"/>
  <c r="Q63" i="16"/>
  <c r="R63" i="16" s="1"/>
  <c r="S17" i="34"/>
  <c r="P17" i="16"/>
  <c r="K34" i="36"/>
  <c r="Q85" i="36"/>
  <c r="W85" i="36"/>
  <c r="N37" i="36"/>
  <c r="N30" i="36"/>
  <c r="Z62" i="36"/>
  <c r="AJ60" i="18"/>
  <c r="T124" i="36"/>
  <c r="W91" i="36"/>
  <c r="BI69" i="17"/>
  <c r="BC69" i="17" s="1"/>
  <c r="AZ69" i="17" s="1"/>
  <c r="I60" i="21"/>
  <c r="U69" i="34"/>
  <c r="I69" i="26"/>
  <c r="Q69" i="1"/>
  <c r="K37" i="36"/>
  <c r="Z15" i="36"/>
  <c r="P30" i="16"/>
  <c r="S30" i="34"/>
  <c r="AG72" i="17"/>
  <c r="AH72" i="17" s="1"/>
  <c r="U72" i="17"/>
  <c r="V72" i="17" s="1"/>
  <c r="AS72" i="17"/>
  <c r="BE72" i="17"/>
  <c r="BI72" i="17" s="1"/>
  <c r="BC72" i="17" s="1"/>
  <c r="AZ72" i="17" s="1"/>
  <c r="BA72" i="17" s="1"/>
  <c r="BE65" i="17"/>
  <c r="BI65" i="17" s="1"/>
  <c r="BC65" i="17" s="1"/>
  <c r="AZ65" i="17" s="1"/>
  <c r="BA65" i="17" s="1"/>
  <c r="AS65" i="17"/>
  <c r="BE73" i="17"/>
  <c r="BI73" i="17" s="1"/>
  <c r="BC73" i="17" s="1"/>
  <c r="AZ73" i="17" s="1"/>
  <c r="BA73" i="17" s="1"/>
  <c r="AS73" i="17"/>
  <c r="AA73" i="17"/>
  <c r="U42" i="17"/>
  <c r="V42" i="17" s="1"/>
  <c r="R42" i="1" s="1"/>
  <c r="AA42" i="17"/>
  <c r="AG42" i="17"/>
  <c r="AH42" i="17" s="1"/>
  <c r="Q42" i="5" s="1"/>
  <c r="AS42" i="17"/>
  <c r="Q42" i="16"/>
  <c r="BE42" i="17"/>
  <c r="BI42" i="17" s="1"/>
  <c r="BC42" i="17" s="1"/>
  <c r="AZ42" i="17" s="1"/>
  <c r="BA42" i="17" s="1"/>
  <c r="Z64" i="36"/>
  <c r="Z60" i="16"/>
  <c r="AA60" i="16" s="1"/>
  <c r="H30" i="36"/>
  <c r="W15" i="36"/>
  <c r="Z60" i="36"/>
  <c r="AI69" i="18"/>
  <c r="Q87" i="6"/>
  <c r="Q87" i="32"/>
  <c r="I60" i="25"/>
  <c r="AS100" i="17"/>
  <c r="P84" i="32"/>
  <c r="AJ84" i="18"/>
  <c r="Q84" i="32"/>
  <c r="Z78" i="16"/>
  <c r="AA78" i="16" s="1"/>
  <c r="P78" i="6"/>
  <c r="I78" i="21"/>
  <c r="P66" i="16"/>
  <c r="S66" i="34"/>
  <c r="U55" i="17"/>
  <c r="V55" i="17" s="1"/>
  <c r="AS55" i="17"/>
  <c r="AT55" i="17" s="1"/>
  <c r="AG55" i="17"/>
  <c r="AH55" i="17" s="1"/>
  <c r="AA55" i="17"/>
  <c r="Q55" i="16"/>
  <c r="R55" i="16" s="1"/>
  <c r="BE55" i="17"/>
  <c r="P84" i="6"/>
  <c r="Z84" i="16"/>
  <c r="AA84" i="16" s="1"/>
  <c r="Q84" i="46"/>
  <c r="Z30" i="36"/>
  <c r="P84" i="5"/>
  <c r="AI84" i="18"/>
  <c r="K30" i="36"/>
  <c r="Z29" i="36"/>
  <c r="Z65" i="36"/>
  <c r="Z119" i="36"/>
  <c r="I87" i="21"/>
  <c r="Q100" i="16"/>
  <c r="R100" i="16" s="1"/>
  <c r="U100" i="17"/>
  <c r="BI87" i="17"/>
  <c r="BC87" i="17" s="1"/>
  <c r="AZ87" i="17" s="1"/>
  <c r="BA87" i="17" s="1"/>
  <c r="I60" i="24"/>
  <c r="Z80" i="36"/>
  <c r="Z84" i="34"/>
  <c r="U84" i="34"/>
  <c r="I84" i="24"/>
  <c r="AG84" i="18"/>
  <c r="I84" i="29"/>
  <c r="Q84" i="1"/>
  <c r="V84" i="34"/>
  <c r="I84" i="30"/>
  <c r="I84" i="25"/>
  <c r="W84" i="34"/>
  <c r="H84" i="34"/>
  <c r="X78" i="34"/>
  <c r="I78" i="24"/>
  <c r="AG78" i="18"/>
  <c r="Q78" i="1"/>
  <c r="I78" i="29"/>
  <c r="U78" i="34"/>
  <c r="V78" i="34"/>
  <c r="I78" i="38"/>
  <c r="I78" i="27"/>
  <c r="H78" i="34"/>
  <c r="Y78" i="34"/>
  <c r="I78" i="30"/>
  <c r="Z78" i="34"/>
  <c r="I84" i="38"/>
  <c r="AJ87" i="18"/>
  <c r="AJ69" i="18"/>
  <c r="P69" i="32"/>
  <c r="AG107" i="17"/>
  <c r="AH107" i="17" s="1"/>
  <c r="AA107" i="17"/>
  <c r="U107" i="17"/>
  <c r="V107" i="17" s="1"/>
  <c r="BE107" i="17"/>
  <c r="BI107" i="17" s="1"/>
  <c r="BC107" i="17" s="1"/>
  <c r="AZ107" i="17" s="1"/>
  <c r="BA107" i="17" s="1"/>
  <c r="AS107" i="17"/>
  <c r="AT107" i="17" s="1"/>
  <c r="Q107" i="16"/>
  <c r="R107" i="16" s="1"/>
  <c r="H20" i="36"/>
  <c r="Z87" i="16"/>
  <c r="AA87" i="16" s="1"/>
  <c r="P87" i="6"/>
  <c r="P60" i="5"/>
  <c r="I60" i="27"/>
  <c r="I26" i="21"/>
  <c r="Q60" i="46"/>
  <c r="AH60" i="18"/>
  <c r="P60" i="6"/>
  <c r="U71" i="17"/>
  <c r="V71" i="17" s="1"/>
  <c r="AS71" i="17"/>
  <c r="BE71" i="17"/>
  <c r="BI71" i="17" s="1"/>
  <c r="BC71" i="17" s="1"/>
  <c r="AZ71" i="17" s="1"/>
  <c r="BA71" i="17" s="1"/>
  <c r="AG71" i="17"/>
  <c r="AH71" i="17" s="1"/>
  <c r="AA71" i="17"/>
  <c r="Q71" i="16"/>
  <c r="R71" i="16" s="1"/>
  <c r="W87" i="34"/>
  <c r="V87" i="34"/>
  <c r="H87" i="34"/>
  <c r="Y87" i="34"/>
  <c r="R87" i="1"/>
  <c r="U87" i="34"/>
  <c r="I87" i="30"/>
  <c r="I87" i="25"/>
  <c r="AG87" i="18"/>
  <c r="X87" i="34"/>
  <c r="I87" i="26"/>
  <c r="Z87" i="34"/>
  <c r="Q87" i="1"/>
  <c r="I87" i="29"/>
  <c r="I87" i="38"/>
  <c r="I87" i="27"/>
  <c r="R87" i="40"/>
  <c r="Q87" i="40"/>
  <c r="H15" i="34"/>
  <c r="X15" i="34"/>
  <c r="V15" i="34"/>
  <c r="I15" i="27"/>
  <c r="I15" i="25"/>
  <c r="W15" i="34"/>
  <c r="I15" i="26"/>
  <c r="U15" i="34"/>
  <c r="AG15" i="18"/>
  <c r="Z15" i="34"/>
  <c r="Q15" i="1"/>
  <c r="Y15" i="34"/>
  <c r="T20" i="36"/>
  <c r="P76" i="16"/>
  <c r="S76" i="34"/>
  <c r="Q87" i="5"/>
  <c r="AI87" i="18"/>
  <c r="P87" i="5"/>
  <c r="Q15" i="5"/>
  <c r="P15" i="5"/>
  <c r="AI15" i="18"/>
  <c r="P15" i="32"/>
  <c r="AJ15" i="18"/>
  <c r="Q15" i="32"/>
  <c r="Q78" i="32"/>
  <c r="AJ78" i="18"/>
  <c r="P78" i="32"/>
  <c r="Z60" i="34"/>
  <c r="W60" i="34"/>
  <c r="AG60" i="18"/>
  <c r="H60" i="34"/>
  <c r="V60" i="34"/>
  <c r="X60" i="34"/>
  <c r="I60" i="30"/>
  <c r="Q60" i="1"/>
  <c r="U60" i="34"/>
  <c r="I60" i="26"/>
  <c r="Y60" i="34"/>
  <c r="K20" i="36"/>
  <c r="N20" i="36"/>
  <c r="Q87" i="46"/>
  <c r="W20" i="36"/>
  <c r="BI60" i="17"/>
  <c r="BC60" i="17" s="1"/>
  <c r="AZ60" i="17" s="1"/>
  <c r="BA60" i="17" s="1"/>
  <c r="S70" i="34"/>
  <c r="P70" i="16"/>
  <c r="I15" i="21"/>
  <c r="Q15" i="40"/>
  <c r="R15" i="40"/>
  <c r="U77" i="17"/>
  <c r="V77" i="17" s="1"/>
  <c r="BE77" i="17"/>
  <c r="BI77" i="17" s="1"/>
  <c r="BC77" i="17" s="1"/>
  <c r="AZ77" i="17" s="1"/>
  <c r="BA77" i="17" s="1"/>
  <c r="AS77" i="17"/>
  <c r="AG77" i="17"/>
  <c r="AH77" i="17" s="1"/>
  <c r="Q77" i="16"/>
  <c r="R77" i="16" s="1"/>
  <c r="AA77" i="17"/>
  <c r="AG70" i="17"/>
  <c r="AH70" i="17" s="1"/>
  <c r="AS70" i="17"/>
  <c r="U70" i="17"/>
  <c r="V70" i="17" s="1"/>
  <c r="AA70" i="17"/>
  <c r="BE70" i="17"/>
  <c r="BI70" i="17" s="1"/>
  <c r="BC70" i="17" s="1"/>
  <c r="AZ70" i="17" s="1"/>
  <c r="BA70" i="17" s="1"/>
  <c r="Q70" i="16"/>
  <c r="R70" i="16" s="1"/>
  <c r="AA75" i="17"/>
  <c r="U75" i="17"/>
  <c r="V75" i="17" s="1"/>
  <c r="AG75" i="17"/>
  <c r="AH75" i="17" s="1"/>
  <c r="BE75" i="17"/>
  <c r="BI75" i="17" s="1"/>
  <c r="BC75" i="17" s="1"/>
  <c r="AZ75" i="17" s="1"/>
  <c r="BA75" i="17" s="1"/>
  <c r="AS75" i="17"/>
  <c r="Q75" i="16"/>
  <c r="R75" i="16" s="1"/>
  <c r="AJ89" i="18"/>
  <c r="P89" i="32"/>
  <c r="BI24" i="17"/>
  <c r="BC24" i="17" s="1"/>
  <c r="AZ24" i="17" s="1"/>
  <c r="BA24" i="17" s="1"/>
  <c r="AG85" i="17"/>
  <c r="AH85" i="17" s="1"/>
  <c r="AS85" i="17"/>
  <c r="AT85" i="17" s="1"/>
  <c r="U85" i="17"/>
  <c r="V85" i="17" s="1"/>
  <c r="AA85" i="17"/>
  <c r="BE85" i="17"/>
  <c r="BI85" i="17" s="1"/>
  <c r="BC85" i="17" s="1"/>
  <c r="AZ85" i="17" s="1"/>
  <c r="BA85" i="17" s="1"/>
  <c r="Q85" i="16"/>
  <c r="R85" i="16" s="1"/>
  <c r="BE19" i="17"/>
  <c r="BI19" i="17" s="1"/>
  <c r="BC19" i="17" s="1"/>
  <c r="AZ19" i="17" s="1"/>
  <c r="BA19" i="17" s="1"/>
  <c r="U19" i="17"/>
  <c r="V19" i="17" s="1"/>
  <c r="Q19" i="16"/>
  <c r="R19" i="16" s="1"/>
  <c r="AA19" i="17"/>
  <c r="AG19" i="17"/>
  <c r="AH19" i="17" s="1"/>
  <c r="AS19" i="17"/>
  <c r="AT19" i="17" s="1"/>
  <c r="AA62" i="17"/>
  <c r="Q62" i="16"/>
  <c r="R62" i="16" s="1"/>
  <c r="U62" i="17"/>
  <c r="V62" i="17" s="1"/>
  <c r="AS62" i="17"/>
  <c r="AG62" i="17"/>
  <c r="AH62" i="17" s="1"/>
  <c r="BE62" i="17"/>
  <c r="BI62" i="17" s="1"/>
  <c r="BC62" i="17" s="1"/>
  <c r="AZ62" i="17" s="1"/>
  <c r="BA62" i="17" s="1"/>
  <c r="AG67" i="17"/>
  <c r="AH67" i="17" s="1"/>
  <c r="U67" i="17"/>
  <c r="V67" i="17" s="1"/>
  <c r="Q67" i="16"/>
  <c r="R67" i="16" s="1"/>
  <c r="BE67" i="17"/>
  <c r="BI67" i="17" s="1"/>
  <c r="BC67" i="17" s="1"/>
  <c r="AZ67" i="17" s="1"/>
  <c r="BA67" i="17" s="1"/>
  <c r="AA67" i="17"/>
  <c r="AS67" i="17"/>
  <c r="AG20" i="17"/>
  <c r="AH20" i="17" s="1"/>
  <c r="BE20" i="17"/>
  <c r="Q20" i="16"/>
  <c r="R20" i="16" s="1"/>
  <c r="AS20" i="17"/>
  <c r="AT20" i="17" s="1"/>
  <c r="AA20" i="17"/>
  <c r="U20" i="17"/>
  <c r="V20" i="17" s="1"/>
  <c r="P89" i="6"/>
  <c r="Z89" i="16"/>
  <c r="AA89" i="16" s="1"/>
  <c r="AH89" i="18"/>
  <c r="Q89" i="46"/>
  <c r="I89" i="21"/>
  <c r="BE116" i="17"/>
  <c r="BI116" i="17" s="1"/>
  <c r="BC116" i="17" s="1"/>
  <c r="AZ116" i="17" s="1"/>
  <c r="BA116" i="17" s="1"/>
  <c r="AA116" i="17"/>
  <c r="AS116" i="17"/>
  <c r="U116" i="17"/>
  <c r="V116" i="17" s="1"/>
  <c r="AG116" i="17"/>
  <c r="AH116" i="17" s="1"/>
  <c r="Q116" i="5" s="1"/>
  <c r="Q116" i="16"/>
  <c r="R116" i="16" s="1"/>
  <c r="AG12" i="17"/>
  <c r="AH12" i="17" s="1"/>
  <c r="BE12" i="17"/>
  <c r="BI12" i="17" s="1"/>
  <c r="BC12" i="17" s="1"/>
  <c r="AZ12" i="17" s="1"/>
  <c r="BA12" i="17" s="1"/>
  <c r="U12" i="17"/>
  <c r="V12" i="17" s="1"/>
  <c r="Q12" i="16"/>
  <c r="AS12" i="17"/>
  <c r="AT12" i="17" s="1"/>
  <c r="AA12" i="17"/>
  <c r="P24" i="5"/>
  <c r="AI24" i="18"/>
  <c r="AG17" i="17"/>
  <c r="AH17" i="17" s="1"/>
  <c r="U17" i="17"/>
  <c r="V17" i="17" s="1"/>
  <c r="AA17" i="17"/>
  <c r="BE17" i="17"/>
  <c r="Q17" i="16"/>
  <c r="R17" i="16" s="1"/>
  <c r="AS17" i="17"/>
  <c r="AT17" i="17" s="1"/>
  <c r="AG61" i="17"/>
  <c r="AH61" i="17" s="1"/>
  <c r="AA61" i="17"/>
  <c r="BE61" i="17"/>
  <c r="BI61" i="17" s="1"/>
  <c r="BC61" i="17" s="1"/>
  <c r="AZ61" i="17" s="1"/>
  <c r="BA61" i="17" s="1"/>
  <c r="AS61" i="17"/>
  <c r="Q61" i="16"/>
  <c r="R61" i="16" s="1"/>
  <c r="U61" i="17"/>
  <c r="V61" i="17" s="1"/>
  <c r="AJ119" i="18"/>
  <c r="P119" i="32"/>
  <c r="Q18" i="16"/>
  <c r="AG18" i="17"/>
  <c r="AH18" i="17" s="1"/>
  <c r="BE18" i="17"/>
  <c r="BI18" i="17" s="1"/>
  <c r="BC18" i="17" s="1"/>
  <c r="AZ18" i="17" s="1"/>
  <c r="BA18" i="17" s="1"/>
  <c r="U18" i="17"/>
  <c r="V18" i="17" s="1"/>
  <c r="AA18" i="17"/>
  <c r="AS18" i="17"/>
  <c r="AT18" i="17" s="1"/>
  <c r="AS117" i="17"/>
  <c r="AG117" i="17"/>
  <c r="AH117" i="17" s="1"/>
  <c r="BE117" i="17"/>
  <c r="Q117" i="16"/>
  <c r="R117" i="16" s="1"/>
  <c r="AA117" i="17"/>
  <c r="U117" i="17"/>
  <c r="V117" i="17" s="1"/>
  <c r="BE66" i="17"/>
  <c r="BI66" i="17" s="1"/>
  <c r="BC66" i="17" s="1"/>
  <c r="AZ66" i="17" s="1"/>
  <c r="BA66" i="17" s="1"/>
  <c r="AS66" i="17"/>
  <c r="U66" i="17"/>
  <c r="V66" i="17" s="1"/>
  <c r="Q66" i="16"/>
  <c r="R66" i="16" s="1"/>
  <c r="AG66" i="17"/>
  <c r="AH66" i="17" s="1"/>
  <c r="AA66" i="17"/>
  <c r="U76" i="17"/>
  <c r="V76" i="17" s="1"/>
  <c r="AG76" i="17"/>
  <c r="AH76" i="17" s="1"/>
  <c r="AS76" i="17"/>
  <c r="AA76" i="17"/>
  <c r="BE76" i="17"/>
  <c r="BI76" i="17" s="1"/>
  <c r="BC76" i="17" s="1"/>
  <c r="AZ76" i="17" s="1"/>
  <c r="BA76" i="17" s="1"/>
  <c r="Q76" i="16"/>
  <c r="R76" i="16" s="1"/>
  <c r="Z82" i="36"/>
  <c r="Z109" i="36"/>
  <c r="Z24" i="36"/>
  <c r="Z95" i="36"/>
  <c r="Z36" i="36"/>
  <c r="Z85" i="36"/>
  <c r="Z77" i="36"/>
  <c r="Z37" i="36"/>
  <c r="U119" i="35"/>
  <c r="J91" i="35"/>
  <c r="Z91" i="36"/>
  <c r="Z84" i="36"/>
  <c r="Z74" i="36"/>
  <c r="Z34" i="36"/>
  <c r="Z78" i="36"/>
  <c r="Z89" i="36"/>
  <c r="Z87" i="36"/>
  <c r="Z61" i="36"/>
  <c r="Z124" i="36"/>
  <c r="Z107" i="36"/>
  <c r="J88" i="35"/>
  <c r="J77" i="35"/>
  <c r="J70" i="35"/>
  <c r="J60" i="35"/>
  <c r="Z67" i="36"/>
  <c r="Z76" i="36"/>
  <c r="Z70" i="36"/>
  <c r="Z117" i="36"/>
  <c r="Z27" i="36"/>
  <c r="Z35" i="36"/>
  <c r="Z123" i="36"/>
  <c r="Z31" i="36"/>
  <c r="Z79" i="36"/>
  <c r="Z42" i="36"/>
  <c r="Z69" i="36"/>
  <c r="Z63" i="36"/>
  <c r="Z56" i="36"/>
  <c r="Z28" i="36"/>
  <c r="Z20" i="36"/>
  <c r="Z86" i="36"/>
  <c r="Z26" i="36"/>
  <c r="Z75" i="36"/>
  <c r="Z118" i="36"/>
  <c r="U60" i="35"/>
  <c r="AA56" i="17"/>
  <c r="AG56" i="17"/>
  <c r="AH56" i="17" s="1"/>
  <c r="AS56" i="17"/>
  <c r="AT56" i="17" s="1"/>
  <c r="U56" i="17"/>
  <c r="V56" i="17" s="1"/>
  <c r="BE56" i="17"/>
  <c r="Q56" i="16"/>
  <c r="R56" i="16" s="1"/>
  <c r="AA118" i="17"/>
  <c r="U118" i="17"/>
  <c r="V118" i="17" s="1"/>
  <c r="AS118" i="17"/>
  <c r="Q118" i="16"/>
  <c r="R118" i="16" s="1"/>
  <c r="BE118" i="17"/>
  <c r="AG118" i="17"/>
  <c r="AH118" i="17" s="1"/>
  <c r="BE30" i="17"/>
  <c r="Q30" i="16"/>
  <c r="R30" i="16" s="1"/>
  <c r="AA95" i="17"/>
  <c r="U95" i="17"/>
  <c r="V95" i="17" s="1"/>
  <c r="BE95" i="17"/>
  <c r="AS95" i="17"/>
  <c r="Q95" i="16"/>
  <c r="R95" i="16" s="1"/>
  <c r="AG95" i="17"/>
  <c r="AH95" i="17" s="1"/>
  <c r="BE123" i="17"/>
  <c r="AG123" i="17"/>
  <c r="AH123" i="17" s="1"/>
  <c r="AA123" i="17"/>
  <c r="Q123" i="16"/>
  <c r="R123" i="16" s="1"/>
  <c r="AS123" i="17"/>
  <c r="AT123" i="17" s="1"/>
  <c r="U123" i="17"/>
  <c r="V123" i="17" s="1"/>
  <c r="AA99" i="17"/>
  <c r="U99" i="17"/>
  <c r="V99" i="17" s="1"/>
  <c r="AG99" i="17"/>
  <c r="AH99" i="17" s="1"/>
  <c r="BE99" i="17"/>
  <c r="AS99" i="17"/>
  <c r="AT99" i="17" s="1"/>
  <c r="Q99" i="16"/>
  <c r="R99" i="16" s="1"/>
  <c r="U88" i="35"/>
  <c r="J61" i="35"/>
  <c r="U78" i="35"/>
  <c r="J17" i="35"/>
  <c r="J62" i="35"/>
  <c r="J63" i="35"/>
  <c r="U31" i="35"/>
  <c r="U76" i="35"/>
  <c r="J119" i="35"/>
  <c r="U63" i="35"/>
  <c r="J76" i="35"/>
  <c r="J71" i="35"/>
  <c r="U109" i="35"/>
  <c r="U65" i="35"/>
  <c r="J109" i="35"/>
  <c r="J65" i="35"/>
  <c r="J79" i="35"/>
  <c r="U62" i="35"/>
  <c r="U71" i="35"/>
  <c r="AJ29" i="18" l="1"/>
  <c r="P72" i="6"/>
  <c r="AC89" i="1"/>
  <c r="L89" i="35" s="1"/>
  <c r="Y24" i="40"/>
  <c r="Z24" i="40" s="1"/>
  <c r="Q72" i="46"/>
  <c r="P86" i="32"/>
  <c r="W86" i="32" s="1"/>
  <c r="X86" i="32" s="1"/>
  <c r="S86" i="35" s="1"/>
  <c r="P28" i="32"/>
  <c r="Y89" i="40"/>
  <c r="Z89" i="40" s="1"/>
  <c r="AE24" i="46"/>
  <c r="AF24" i="46" s="1"/>
  <c r="AJ31" i="18"/>
  <c r="AK27" i="18"/>
  <c r="P35" i="6"/>
  <c r="P82" i="32"/>
  <c r="W82" i="32" s="1"/>
  <c r="P86" i="5"/>
  <c r="AD86" i="5" s="1"/>
  <c r="AE86" i="5" s="1"/>
  <c r="P100" i="32"/>
  <c r="P74" i="32"/>
  <c r="E24" i="35"/>
  <c r="AI73" i="18"/>
  <c r="P37" i="5"/>
  <c r="P109" i="32"/>
  <c r="P73" i="5"/>
  <c r="AI86" i="18"/>
  <c r="AJ27" i="18"/>
  <c r="L26" i="35"/>
  <c r="AG26" i="40"/>
  <c r="AH26" i="40" s="1"/>
  <c r="P82" i="5"/>
  <c r="AD82" i="5" s="1"/>
  <c r="AE82" i="5" s="1"/>
  <c r="AH82" i="17"/>
  <c r="Q82" i="40"/>
  <c r="Y82" i="40" s="1"/>
  <c r="Z82" i="40" s="1"/>
  <c r="AT82" i="17"/>
  <c r="AB85" i="17"/>
  <c r="AJ68" i="18"/>
  <c r="P34" i="5"/>
  <c r="X34" i="5" s="1"/>
  <c r="Q34" i="35" s="1"/>
  <c r="AB123" i="17"/>
  <c r="AB95" i="17"/>
  <c r="R95" i="46" s="1"/>
  <c r="AB20" i="17"/>
  <c r="AH72" i="18"/>
  <c r="I72" i="21"/>
  <c r="AC24" i="1"/>
  <c r="AD24" i="1" s="1"/>
  <c r="M24" i="35" s="1"/>
  <c r="V124" i="34"/>
  <c r="V124" i="17"/>
  <c r="R124" i="1" s="1"/>
  <c r="AK91" i="18"/>
  <c r="AB91" i="17"/>
  <c r="W26" i="1"/>
  <c r="X26" i="1" s="1"/>
  <c r="F26" i="35" s="1"/>
  <c r="I124" i="21"/>
  <c r="AB124" i="17"/>
  <c r="Q124" i="6" s="1"/>
  <c r="K91" i="19"/>
  <c r="N91" i="19" s="1"/>
  <c r="I91" i="35" s="1"/>
  <c r="AB56" i="17"/>
  <c r="AB82" i="17"/>
  <c r="R82" i="46" s="1"/>
  <c r="AI91" i="18"/>
  <c r="AH91" i="17"/>
  <c r="Q91" i="5" s="1"/>
  <c r="W24" i="32"/>
  <c r="AD24" i="32"/>
  <c r="AE24" i="32" s="1"/>
  <c r="I82" i="24"/>
  <c r="V82" i="17"/>
  <c r="I91" i="30"/>
  <c r="V91" i="17"/>
  <c r="R91" i="1" s="1"/>
  <c r="P124" i="5"/>
  <c r="W124" i="5" s="1"/>
  <c r="X124" i="5" s="1"/>
  <c r="Q124" i="35" s="1"/>
  <c r="AH124" i="17"/>
  <c r="Q124" i="5" s="1"/>
  <c r="Q124" i="40"/>
  <c r="AG124" i="40" s="1"/>
  <c r="AH124" i="40" s="1"/>
  <c r="AT124" i="17"/>
  <c r="R124" i="40" s="1"/>
  <c r="P65" i="32"/>
  <c r="Q95" i="40"/>
  <c r="Y95" i="40" s="1"/>
  <c r="Z95" i="40" s="1"/>
  <c r="AT95" i="17"/>
  <c r="AB18" i="17"/>
  <c r="AB17" i="17"/>
  <c r="AB19" i="17"/>
  <c r="Z72" i="16"/>
  <c r="AA72" i="16" s="1"/>
  <c r="AB55" i="17"/>
  <c r="AJ64" i="18"/>
  <c r="Q91" i="40"/>
  <c r="Y91" i="40" s="1"/>
  <c r="Z91" i="40" s="1"/>
  <c r="AT91" i="17"/>
  <c r="R91" i="40" s="1"/>
  <c r="P91" i="32"/>
  <c r="W91" i="32" s="1"/>
  <c r="X91" i="32" s="1"/>
  <c r="S91" i="35" s="1"/>
  <c r="Q37" i="1"/>
  <c r="V37" i="17"/>
  <c r="R37" i="1" s="1"/>
  <c r="AB37" i="17"/>
  <c r="Q37" i="6" s="1"/>
  <c r="Z119" i="34"/>
  <c r="V119" i="17"/>
  <c r="AI119" i="18"/>
  <c r="AH119" i="17"/>
  <c r="Q118" i="40"/>
  <c r="AT118" i="17"/>
  <c r="Q119" i="40"/>
  <c r="AT119" i="17"/>
  <c r="AB118" i="17"/>
  <c r="R118" i="46" s="1"/>
  <c r="AB117" i="17"/>
  <c r="R117" i="46" s="1"/>
  <c r="Q117" i="40"/>
  <c r="Y117" i="40" s="1"/>
  <c r="Z117" i="40" s="1"/>
  <c r="AT117" i="17"/>
  <c r="R117" i="40" s="1"/>
  <c r="AB116" i="17"/>
  <c r="R116" i="46" s="1"/>
  <c r="Q116" i="40"/>
  <c r="AT116" i="17"/>
  <c r="R116" i="40" s="1"/>
  <c r="AB109" i="17"/>
  <c r="R109" i="46" s="1"/>
  <c r="K109" i="19"/>
  <c r="N109" i="19" s="1"/>
  <c r="I109" i="35" s="1"/>
  <c r="BA109" i="17"/>
  <c r="AB99" i="17"/>
  <c r="AB107" i="17"/>
  <c r="AT100" i="17"/>
  <c r="R100" i="40" s="1"/>
  <c r="AG100" i="18"/>
  <c r="V100" i="17"/>
  <c r="R100" i="1" s="1"/>
  <c r="AI100" i="18"/>
  <c r="AH100" i="17"/>
  <c r="Q100" i="5" s="1"/>
  <c r="AJ100" i="18"/>
  <c r="P89" i="35"/>
  <c r="X89" i="5"/>
  <c r="Q89" i="35" s="1"/>
  <c r="AK89" i="18"/>
  <c r="BA89" i="17"/>
  <c r="AI79" i="18"/>
  <c r="AH79" i="17"/>
  <c r="Q79" i="5" s="1"/>
  <c r="Q79" i="40"/>
  <c r="AT79" i="17"/>
  <c r="R79" i="40" s="1"/>
  <c r="AB66" i="17"/>
  <c r="R66" i="46" s="1"/>
  <c r="Q61" i="40"/>
  <c r="AT61" i="17"/>
  <c r="AB62" i="17"/>
  <c r="R62" i="46" s="1"/>
  <c r="AB70" i="17"/>
  <c r="R70" i="46" s="1"/>
  <c r="AB77" i="17"/>
  <c r="R77" i="46" s="1"/>
  <c r="Q64" i="40"/>
  <c r="AT65" i="17"/>
  <c r="I68" i="25"/>
  <c r="V68" i="17"/>
  <c r="I65" i="27"/>
  <c r="V64" i="17"/>
  <c r="Q67" i="40"/>
  <c r="AT67" i="17"/>
  <c r="Q62" i="40"/>
  <c r="AT62" i="17"/>
  <c r="AB75" i="17"/>
  <c r="R75" i="46" s="1"/>
  <c r="AB71" i="17"/>
  <c r="R71" i="46" s="1"/>
  <c r="Q65" i="40"/>
  <c r="AT64" i="17"/>
  <c r="Q74" i="40"/>
  <c r="AT74" i="17"/>
  <c r="AB64" i="17"/>
  <c r="R65" i="46" s="1"/>
  <c r="AB61" i="17"/>
  <c r="R61" i="46" s="1"/>
  <c r="AB67" i="17"/>
  <c r="R67" i="46" s="1"/>
  <c r="Q70" i="40"/>
  <c r="AT70" i="17"/>
  <c r="Q73" i="40"/>
  <c r="AT73" i="17"/>
  <c r="V36" i="17"/>
  <c r="R36" i="1" s="1"/>
  <c r="P34" i="6"/>
  <c r="AB34" i="17"/>
  <c r="Q34" i="6" s="1"/>
  <c r="AB76" i="17"/>
  <c r="R76" i="46" s="1"/>
  <c r="Q66" i="40"/>
  <c r="AT66" i="17"/>
  <c r="Q71" i="40"/>
  <c r="AT71" i="17"/>
  <c r="Q63" i="40"/>
  <c r="AT63" i="17"/>
  <c r="P64" i="5"/>
  <c r="AH65" i="17"/>
  <c r="AB68" i="17"/>
  <c r="R68" i="46" s="1"/>
  <c r="Y73" i="34"/>
  <c r="V73" i="17"/>
  <c r="V35" i="17"/>
  <c r="R35" i="1" s="1"/>
  <c r="Q76" i="40"/>
  <c r="AT76" i="17"/>
  <c r="Q75" i="40"/>
  <c r="AT75" i="17"/>
  <c r="Q42" i="40"/>
  <c r="AT42" i="17"/>
  <c r="AB73" i="17"/>
  <c r="R73" i="46" s="1"/>
  <c r="Q77" i="40"/>
  <c r="AT77" i="17"/>
  <c r="AB42" i="17"/>
  <c r="R42" i="46" s="1"/>
  <c r="Q72" i="40"/>
  <c r="AT72" i="17"/>
  <c r="AK69" i="18"/>
  <c r="BA69" i="17"/>
  <c r="AB63" i="17"/>
  <c r="R63" i="46" s="1"/>
  <c r="AG65" i="18"/>
  <c r="V65" i="17"/>
  <c r="AB65" i="17"/>
  <c r="R64" i="46" s="1"/>
  <c r="AJ73" i="18"/>
  <c r="P65" i="5"/>
  <c r="AH64" i="17"/>
  <c r="AK74" i="18"/>
  <c r="BA74" i="17"/>
  <c r="AI74" i="18"/>
  <c r="AH74" i="17"/>
  <c r="I74" i="26"/>
  <c r="V74" i="17"/>
  <c r="AB36" i="17"/>
  <c r="Q36" i="6" s="1"/>
  <c r="V34" i="17"/>
  <c r="R34" i="1" s="1"/>
  <c r="Q68" i="40"/>
  <c r="AT68" i="17"/>
  <c r="AB12" i="17"/>
  <c r="AT29" i="17"/>
  <c r="R29" i="40" s="1"/>
  <c r="I31" i="21"/>
  <c r="AB31" i="17"/>
  <c r="R31" i="46" s="1"/>
  <c r="Q27" i="40"/>
  <c r="AT27" i="17"/>
  <c r="AB29" i="17"/>
  <c r="R29" i="46" s="1"/>
  <c r="I28" i="38"/>
  <c r="V28" i="17"/>
  <c r="I31" i="25"/>
  <c r="V31" i="17"/>
  <c r="R31" i="1" s="1"/>
  <c r="K28" i="19"/>
  <c r="Q28" i="19" s="1"/>
  <c r="T28" i="35" s="1"/>
  <c r="BA28" i="17"/>
  <c r="AI27" i="18"/>
  <c r="AH27" i="17"/>
  <c r="H29" i="34"/>
  <c r="V29" i="17"/>
  <c r="R29" i="1" s="1"/>
  <c r="Q28" i="40"/>
  <c r="AT28" i="17"/>
  <c r="K27" i="19"/>
  <c r="Q27" i="19" s="1"/>
  <c r="T27" i="35" s="1"/>
  <c r="K26" i="19"/>
  <c r="N26" i="19" s="1"/>
  <c r="I26" i="35" s="1"/>
  <c r="BA26" i="17"/>
  <c r="Q31" i="40"/>
  <c r="Y31" i="40" s="1"/>
  <c r="Z31" i="40" s="1"/>
  <c r="AB28" i="17"/>
  <c r="Q27" i="46"/>
  <c r="AB27" i="17"/>
  <c r="I27" i="24"/>
  <c r="V27" i="17"/>
  <c r="AI31" i="18"/>
  <c r="AH31" i="17"/>
  <c r="Q31" i="5" s="1"/>
  <c r="P28" i="5"/>
  <c r="AH28" i="17"/>
  <c r="AI29" i="18"/>
  <c r="AH29" i="17"/>
  <c r="R26" i="35"/>
  <c r="X26" i="32"/>
  <c r="S26" i="35" s="1"/>
  <c r="R60" i="35"/>
  <c r="S60" i="35"/>
  <c r="R28" i="35"/>
  <c r="S28" i="35"/>
  <c r="R88" i="35"/>
  <c r="S88" i="35"/>
  <c r="P69" i="35"/>
  <c r="Q69" i="35"/>
  <c r="P28" i="35"/>
  <c r="Q28" i="35"/>
  <c r="P29" i="35"/>
  <c r="Q29" i="35"/>
  <c r="P60" i="35"/>
  <c r="Q60" i="35"/>
  <c r="G24" i="35"/>
  <c r="X24" i="6"/>
  <c r="H24" i="35" s="1"/>
  <c r="G26" i="35"/>
  <c r="X26" i="6"/>
  <c r="H26" i="35" s="1"/>
  <c r="N69" i="35"/>
  <c r="O69" i="35"/>
  <c r="G88" i="35"/>
  <c r="H88" i="35"/>
  <c r="L88" i="35"/>
  <c r="M88" i="35"/>
  <c r="E69" i="35"/>
  <c r="F69" i="35"/>
  <c r="E89" i="35"/>
  <c r="X89" i="1"/>
  <c r="F89" i="35" s="1"/>
  <c r="X27" i="34"/>
  <c r="Q34" i="1"/>
  <c r="I65" i="21"/>
  <c r="P35" i="5"/>
  <c r="Q35" i="1"/>
  <c r="P31" i="5"/>
  <c r="W31" i="5" s="1"/>
  <c r="X31" i="5" s="1"/>
  <c r="Q91" i="32"/>
  <c r="AK88" i="18"/>
  <c r="K88" i="19"/>
  <c r="N88" i="19" s="1"/>
  <c r="I88" i="35" s="1"/>
  <c r="Q27" i="1"/>
  <c r="AH27" i="18"/>
  <c r="P27" i="5"/>
  <c r="P27" i="6"/>
  <c r="I27" i="26"/>
  <c r="I27" i="21"/>
  <c r="AD24" i="6"/>
  <c r="W27" i="34"/>
  <c r="P36" i="6"/>
  <c r="Z27" i="34"/>
  <c r="H27" i="34"/>
  <c r="AD89" i="5"/>
  <c r="AE89" i="5" s="1"/>
  <c r="U27" i="34"/>
  <c r="Y27" i="34"/>
  <c r="U64" i="34"/>
  <c r="I27" i="27"/>
  <c r="Q36" i="1"/>
  <c r="P27" i="32"/>
  <c r="I28" i="21"/>
  <c r="AK78" i="18"/>
  <c r="Z27" i="16"/>
  <c r="AA27" i="16" s="1"/>
  <c r="BC64" i="17"/>
  <c r="AZ64" i="17" s="1"/>
  <c r="BA64" i="17" s="1"/>
  <c r="I28" i="24"/>
  <c r="K78" i="19"/>
  <c r="Q78" i="19" s="1"/>
  <c r="T78" i="35" s="1"/>
  <c r="X74" i="34"/>
  <c r="P65" i="6"/>
  <c r="I28" i="29"/>
  <c r="AJ28" i="18"/>
  <c r="P28" i="6"/>
  <c r="I91" i="25"/>
  <c r="Q29" i="32"/>
  <c r="I27" i="25"/>
  <c r="I91" i="26"/>
  <c r="V27" i="34"/>
  <c r="I27" i="29"/>
  <c r="AG27" i="18"/>
  <c r="I27" i="38"/>
  <c r="I27" i="30"/>
  <c r="Z109" i="16"/>
  <c r="AA109" i="16" s="1"/>
  <c r="BC29" i="17"/>
  <c r="AZ29" i="17" s="1"/>
  <c r="BA29" i="17" s="1"/>
  <c r="Q28" i="46"/>
  <c r="V28" i="34"/>
  <c r="AH91" i="18"/>
  <c r="I74" i="25"/>
  <c r="X28" i="34"/>
  <c r="Q82" i="1"/>
  <c r="AC82" i="1" s="1"/>
  <c r="Q29" i="40"/>
  <c r="AH109" i="18"/>
  <c r="Z28" i="16"/>
  <c r="AA28" i="16" s="1"/>
  <c r="Z28" i="34"/>
  <c r="AD26" i="6"/>
  <c r="Q86" i="32"/>
  <c r="P124" i="6"/>
  <c r="AD124" i="6" s="1"/>
  <c r="K89" i="19"/>
  <c r="N89" i="19" s="1"/>
  <c r="I89" i="35" s="1"/>
  <c r="H74" i="34"/>
  <c r="AH28" i="18"/>
  <c r="U28" i="34"/>
  <c r="I28" i="27"/>
  <c r="Q124" i="46"/>
  <c r="AE124" i="46" s="1"/>
  <c r="AF124" i="46" s="1"/>
  <c r="AK28" i="18"/>
  <c r="AH64" i="18"/>
  <c r="Q65" i="1"/>
  <c r="X91" i="34"/>
  <c r="Z65" i="16"/>
  <c r="AA65" i="16" s="1"/>
  <c r="P124" i="32"/>
  <c r="AD124" i="32" s="1"/>
  <c r="AE124" i="32" s="1"/>
  <c r="P91" i="5"/>
  <c r="AD91" i="5" s="1"/>
  <c r="AE91" i="5" s="1"/>
  <c r="W29" i="34"/>
  <c r="I82" i="21"/>
  <c r="AJ109" i="18"/>
  <c r="Q65" i="46"/>
  <c r="AE26" i="46"/>
  <c r="AF26" i="46" s="1"/>
  <c r="V91" i="34"/>
  <c r="AG64" i="18"/>
  <c r="I65" i="25"/>
  <c r="Q82" i="46"/>
  <c r="X82" i="46" s="1"/>
  <c r="Y82" i="46" s="1"/>
  <c r="Q31" i="46"/>
  <c r="X31" i="46" s="1"/>
  <c r="Y31" i="46" s="1"/>
  <c r="I91" i="29"/>
  <c r="AG91" i="18"/>
  <c r="V64" i="34"/>
  <c r="AJ124" i="18"/>
  <c r="Z124" i="34"/>
  <c r="AG124" i="18"/>
  <c r="Y124" i="34"/>
  <c r="I65" i="24"/>
  <c r="AK84" i="18"/>
  <c r="Q109" i="32"/>
  <c r="P100" i="5"/>
  <c r="AK124" i="18"/>
  <c r="I91" i="38"/>
  <c r="H64" i="34"/>
  <c r="P74" i="5"/>
  <c r="K124" i="19"/>
  <c r="Q124" i="19" s="1"/>
  <c r="T124" i="35" s="1"/>
  <c r="I65" i="29"/>
  <c r="I124" i="25"/>
  <c r="I64" i="21"/>
  <c r="P73" i="32"/>
  <c r="S73" i="35" s="1"/>
  <c r="Q109" i="46"/>
  <c r="I74" i="29"/>
  <c r="U74" i="34"/>
  <c r="I28" i="25"/>
  <c r="W28" i="34"/>
  <c r="H28" i="34"/>
  <c r="AG28" i="18"/>
  <c r="AJ91" i="18"/>
  <c r="AH124" i="18"/>
  <c r="P109" i="6"/>
  <c r="I109" i="21"/>
  <c r="V74" i="34"/>
  <c r="Y74" i="34"/>
  <c r="I28" i="30"/>
  <c r="Q28" i="1"/>
  <c r="Y28" i="34"/>
  <c r="I28" i="26"/>
  <c r="P80" i="5"/>
  <c r="Q68" i="1"/>
  <c r="M68" i="35" s="1"/>
  <c r="I73" i="25"/>
  <c r="AI82" i="18"/>
  <c r="I74" i="38"/>
  <c r="I74" i="24"/>
  <c r="W74" i="34"/>
  <c r="Z74" i="34"/>
  <c r="AI64" i="18"/>
  <c r="Z91" i="16"/>
  <c r="AA91" i="16" s="1"/>
  <c r="AJ82" i="18"/>
  <c r="Z82" i="16"/>
  <c r="AA82" i="16" s="1"/>
  <c r="I74" i="27"/>
  <c r="AG74" i="18"/>
  <c r="I74" i="30"/>
  <c r="Q74" i="1"/>
  <c r="Z124" i="16"/>
  <c r="AA124" i="16" s="1"/>
  <c r="AJ86" i="18"/>
  <c r="P91" i="6"/>
  <c r="AD91" i="6" s="1"/>
  <c r="W82" i="34"/>
  <c r="Z31" i="16"/>
  <c r="AA31" i="16" s="1"/>
  <c r="I31" i="26"/>
  <c r="I91" i="24"/>
  <c r="W91" i="34"/>
  <c r="X64" i="34"/>
  <c r="Z64" i="34"/>
  <c r="Q91" i="1"/>
  <c r="W91" i="1" s="1"/>
  <c r="X91" i="1" s="1"/>
  <c r="Y91" i="34"/>
  <c r="W124" i="34"/>
  <c r="I124" i="24"/>
  <c r="H124" i="34"/>
  <c r="I124" i="26"/>
  <c r="U124" i="34"/>
  <c r="K84" i="19"/>
  <c r="N84" i="19" s="1"/>
  <c r="I84" i="35" s="1"/>
  <c r="V29" i="34"/>
  <c r="P31" i="6"/>
  <c r="W31" i="6" s="1"/>
  <c r="X31" i="6" s="1"/>
  <c r="AH31" i="18"/>
  <c r="Z91" i="34"/>
  <c r="U91" i="34"/>
  <c r="H91" i="34"/>
  <c r="W64" i="34"/>
  <c r="I124" i="27"/>
  <c r="I124" i="38"/>
  <c r="Q124" i="1"/>
  <c r="I91" i="27"/>
  <c r="P64" i="6"/>
  <c r="O65" i="35" s="1"/>
  <c r="W68" i="34"/>
  <c r="AG82" i="18"/>
  <c r="I29" i="38"/>
  <c r="I31" i="29"/>
  <c r="P29" i="6"/>
  <c r="I124" i="30"/>
  <c r="X124" i="34"/>
  <c r="I124" i="29"/>
  <c r="Z68" i="16"/>
  <c r="AA68" i="16" s="1"/>
  <c r="I82" i="26"/>
  <c r="AG73" i="18"/>
  <c r="I91" i="21"/>
  <c r="K74" i="19"/>
  <c r="AI124" i="18"/>
  <c r="Q91" i="46"/>
  <c r="X91" i="46" s="1"/>
  <c r="Y91" i="46" s="1"/>
  <c r="P79" i="5"/>
  <c r="Y68" i="34"/>
  <c r="I82" i="38"/>
  <c r="Y82" i="34"/>
  <c r="I29" i="25"/>
  <c r="I29" i="27"/>
  <c r="P68" i="32"/>
  <c r="Q100" i="40"/>
  <c r="P31" i="32"/>
  <c r="W31" i="32" s="1"/>
  <c r="X31" i="32" s="1"/>
  <c r="V31" i="34"/>
  <c r="I65" i="38"/>
  <c r="I65" i="30"/>
  <c r="I65" i="26"/>
  <c r="Y64" i="34"/>
  <c r="P36" i="5"/>
  <c r="X36" i="5" s="1"/>
  <c r="Q36" i="35" s="1"/>
  <c r="AH65" i="18"/>
  <c r="I82" i="30"/>
  <c r="I82" i="29"/>
  <c r="AG29" i="18"/>
  <c r="X29" i="34"/>
  <c r="Z73" i="34"/>
  <c r="W31" i="34"/>
  <c r="Z64" i="16"/>
  <c r="AA64" i="16" s="1"/>
  <c r="I68" i="27"/>
  <c r="K68" i="19"/>
  <c r="N68" i="19" s="1"/>
  <c r="I68" i="35" s="1"/>
  <c r="H73" i="34"/>
  <c r="P82" i="6"/>
  <c r="W82" i="6" s="1"/>
  <c r="Q80" i="40"/>
  <c r="Q64" i="46"/>
  <c r="I68" i="30"/>
  <c r="I119" i="38"/>
  <c r="I73" i="30"/>
  <c r="AH82" i="18"/>
  <c r="P29" i="32"/>
  <c r="AK26" i="18"/>
  <c r="P37" i="6"/>
  <c r="K80" i="19"/>
  <c r="AK79" i="18"/>
  <c r="K79" i="19"/>
  <c r="V82" i="34"/>
  <c r="I82" i="25"/>
  <c r="H82" i="34"/>
  <c r="X82" i="34"/>
  <c r="I29" i="24"/>
  <c r="U29" i="34"/>
  <c r="Q29" i="1"/>
  <c r="Z29" i="34"/>
  <c r="I29" i="29"/>
  <c r="Q31" i="32"/>
  <c r="U100" i="34"/>
  <c r="Z31" i="34"/>
  <c r="I31" i="38"/>
  <c r="Y79" i="34"/>
  <c r="I80" i="27"/>
  <c r="I80" i="38"/>
  <c r="Q79" i="1"/>
  <c r="W79" i="34"/>
  <c r="Z79" i="34"/>
  <c r="R79" i="1"/>
  <c r="Q80" i="1"/>
  <c r="I80" i="26"/>
  <c r="U79" i="34"/>
  <c r="I79" i="25"/>
  <c r="I79" i="38"/>
  <c r="I79" i="27"/>
  <c r="I80" i="29"/>
  <c r="I80" i="30"/>
  <c r="I79" i="24"/>
  <c r="V79" i="34"/>
  <c r="X79" i="34"/>
  <c r="I79" i="29"/>
  <c r="I79" i="26"/>
  <c r="I80" i="25"/>
  <c r="I80" i="24"/>
  <c r="I79" i="30"/>
  <c r="AG79" i="18"/>
  <c r="H79" i="34"/>
  <c r="Z79" i="16"/>
  <c r="AA79" i="16" s="1"/>
  <c r="P80" i="6"/>
  <c r="I80" i="21"/>
  <c r="Q79" i="46"/>
  <c r="AH79" i="18"/>
  <c r="I79" i="21"/>
  <c r="Q80" i="46"/>
  <c r="P79" i="6"/>
  <c r="P79" i="32"/>
  <c r="P80" i="32"/>
  <c r="AJ79" i="18"/>
  <c r="Q79" i="32"/>
  <c r="U82" i="34"/>
  <c r="I82" i="27"/>
  <c r="Z82" i="34"/>
  <c r="I29" i="30"/>
  <c r="I29" i="26"/>
  <c r="Y29" i="34"/>
  <c r="I31" i="30"/>
  <c r="Y31" i="34"/>
  <c r="I29" i="21"/>
  <c r="P68" i="6"/>
  <c r="I100" i="21"/>
  <c r="Z29" i="16"/>
  <c r="AA29" i="16" s="1"/>
  <c r="Q68" i="46"/>
  <c r="I64" i="27"/>
  <c r="AH68" i="18"/>
  <c r="AK15" i="18"/>
  <c r="I31" i="27"/>
  <c r="I31" i="24"/>
  <c r="X31" i="34"/>
  <c r="Q31" i="1"/>
  <c r="AC31" i="1" s="1"/>
  <c r="AD31" i="1" s="1"/>
  <c r="Q29" i="46"/>
  <c r="AJ74" i="18"/>
  <c r="AH74" i="18"/>
  <c r="Z74" i="16"/>
  <c r="AA74" i="16" s="1"/>
  <c r="P74" i="6"/>
  <c r="I74" i="21"/>
  <c r="Q74" i="46"/>
  <c r="U65" i="34"/>
  <c r="Q119" i="1"/>
  <c r="W65" i="34"/>
  <c r="AI65" i="18"/>
  <c r="I68" i="21"/>
  <c r="I119" i="24"/>
  <c r="R87" i="46"/>
  <c r="R78" i="46"/>
  <c r="U31" i="34"/>
  <c r="H31" i="34"/>
  <c r="AG31" i="18"/>
  <c r="AH29" i="18"/>
  <c r="AK100" i="18"/>
  <c r="K100" i="19"/>
  <c r="I86" i="26"/>
  <c r="I86" i="27"/>
  <c r="I86" i="38"/>
  <c r="X86" i="34"/>
  <c r="AG86" i="18"/>
  <c r="H86" i="34"/>
  <c r="U86" i="34"/>
  <c r="W86" i="34"/>
  <c r="V86" i="34"/>
  <c r="I86" i="30"/>
  <c r="R86" i="1"/>
  <c r="Q86" i="1"/>
  <c r="I86" i="25"/>
  <c r="I86" i="24"/>
  <c r="Y86" i="34"/>
  <c r="Z86" i="34"/>
  <c r="I86" i="29"/>
  <c r="I64" i="25"/>
  <c r="I68" i="38"/>
  <c r="I119" i="27"/>
  <c r="I119" i="29"/>
  <c r="X73" i="34"/>
  <c r="I73" i="27"/>
  <c r="Q100" i="1"/>
  <c r="AK109" i="18"/>
  <c r="Q86" i="40"/>
  <c r="R86" i="40"/>
  <c r="AI109" i="18"/>
  <c r="Q109" i="5"/>
  <c r="P109" i="5"/>
  <c r="K86" i="19"/>
  <c r="AK86" i="18"/>
  <c r="V109" i="34"/>
  <c r="I109" i="24"/>
  <c r="AG109" i="18"/>
  <c r="I109" i="29"/>
  <c r="U109" i="34"/>
  <c r="I109" i="27"/>
  <c r="I109" i="25"/>
  <c r="Y109" i="34"/>
  <c r="R109" i="1"/>
  <c r="Q109" i="1"/>
  <c r="X109" i="34"/>
  <c r="Z109" i="34"/>
  <c r="I109" i="30"/>
  <c r="W109" i="34"/>
  <c r="I109" i="38"/>
  <c r="H109" i="34"/>
  <c r="I109" i="26"/>
  <c r="I64" i="29"/>
  <c r="Z68" i="34"/>
  <c r="I68" i="24"/>
  <c r="AG68" i="18"/>
  <c r="I119" i="25"/>
  <c r="V119" i="34"/>
  <c r="P119" i="5"/>
  <c r="Q73" i="1"/>
  <c r="M73" i="35" s="1"/>
  <c r="I73" i="29"/>
  <c r="V73" i="34"/>
  <c r="Z100" i="34"/>
  <c r="P86" i="6"/>
  <c r="Z86" i="16"/>
  <c r="AA86" i="16" s="1"/>
  <c r="I86" i="21"/>
  <c r="Q86" i="46"/>
  <c r="AH86" i="18"/>
  <c r="R109" i="40"/>
  <c r="Q109" i="40"/>
  <c r="AH119" i="18"/>
  <c r="P119" i="6"/>
  <c r="Q119" i="46"/>
  <c r="I119" i="21"/>
  <c r="Z119" i="16"/>
  <c r="AA119" i="16" s="1"/>
  <c r="I64" i="38"/>
  <c r="X65" i="34"/>
  <c r="V68" i="34"/>
  <c r="H68" i="34"/>
  <c r="U68" i="34"/>
  <c r="H119" i="34"/>
  <c r="I119" i="30"/>
  <c r="U119" i="34"/>
  <c r="X119" i="34"/>
  <c r="W73" i="34"/>
  <c r="U73" i="34"/>
  <c r="I73" i="38"/>
  <c r="K31" i="19"/>
  <c r="N31" i="19" s="1"/>
  <c r="K119" i="19"/>
  <c r="AK119" i="18"/>
  <c r="W26" i="5"/>
  <c r="AD26" i="5"/>
  <c r="AE26" i="5" s="1"/>
  <c r="Z65" i="34"/>
  <c r="Y65" i="34"/>
  <c r="Q64" i="1"/>
  <c r="M65" i="35" s="1"/>
  <c r="K15" i="19"/>
  <c r="N15" i="19" s="1"/>
  <c r="X68" i="34"/>
  <c r="I68" i="26"/>
  <c r="I68" i="29"/>
  <c r="W119" i="34"/>
  <c r="Y119" i="34"/>
  <c r="AG119" i="18"/>
  <c r="I119" i="26"/>
  <c r="I73" i="24"/>
  <c r="I73" i="26"/>
  <c r="H100" i="34"/>
  <c r="AH100" i="18"/>
  <c r="H65" i="34"/>
  <c r="I64" i="24"/>
  <c r="P100" i="6"/>
  <c r="I100" i="27"/>
  <c r="X100" i="34"/>
  <c r="I64" i="30"/>
  <c r="I64" i="26"/>
  <c r="V65" i="34"/>
  <c r="AK68" i="18"/>
  <c r="I100" i="25"/>
  <c r="P64" i="32"/>
  <c r="AJ65" i="18"/>
  <c r="Z72" i="34"/>
  <c r="AG72" i="18"/>
  <c r="I72" i="25"/>
  <c r="V72" i="34"/>
  <c r="I72" i="29"/>
  <c r="H72" i="34"/>
  <c r="I72" i="24"/>
  <c r="W72" i="34"/>
  <c r="Q72" i="1"/>
  <c r="I72" i="38"/>
  <c r="I72" i="30"/>
  <c r="Y72" i="34"/>
  <c r="X72" i="34"/>
  <c r="I72" i="26"/>
  <c r="U72" i="34"/>
  <c r="I72" i="27"/>
  <c r="P63" i="6"/>
  <c r="Q63" i="46"/>
  <c r="Z63" i="16"/>
  <c r="AA63" i="16" s="1"/>
  <c r="AH63" i="18"/>
  <c r="K69" i="19"/>
  <c r="P73" i="6"/>
  <c r="Q73" i="46"/>
  <c r="I73" i="21"/>
  <c r="AH73" i="18"/>
  <c r="Z73" i="16"/>
  <c r="AA73" i="16" s="1"/>
  <c r="P72" i="32"/>
  <c r="AJ72" i="18"/>
  <c r="Q100" i="46"/>
  <c r="I63" i="21"/>
  <c r="K73" i="19"/>
  <c r="AK73" i="18"/>
  <c r="P63" i="32"/>
  <c r="AJ63" i="18"/>
  <c r="K63" i="19"/>
  <c r="AK63" i="18"/>
  <c r="AI63" i="18"/>
  <c r="P63" i="5"/>
  <c r="P72" i="5"/>
  <c r="AI72" i="18"/>
  <c r="AI68" i="18"/>
  <c r="P68" i="5"/>
  <c r="Z100" i="16"/>
  <c r="AA100" i="16" s="1"/>
  <c r="K64" i="19"/>
  <c r="AK65" i="18"/>
  <c r="AK72" i="18"/>
  <c r="K72" i="19"/>
  <c r="AG63" i="18"/>
  <c r="X63" i="34"/>
  <c r="W63" i="34"/>
  <c r="Q63" i="1"/>
  <c r="I63" i="27"/>
  <c r="I63" i="26"/>
  <c r="H63" i="34"/>
  <c r="U63" i="34"/>
  <c r="I63" i="25"/>
  <c r="I63" i="24"/>
  <c r="Y63" i="34"/>
  <c r="Z63" i="34"/>
  <c r="V63" i="34"/>
  <c r="I63" i="29"/>
  <c r="I63" i="30"/>
  <c r="I63" i="38"/>
  <c r="X84" i="46"/>
  <c r="Y84" i="46" s="1"/>
  <c r="AE84" i="46"/>
  <c r="AF84" i="46" s="1"/>
  <c r="K87" i="19"/>
  <c r="AK87" i="18"/>
  <c r="AK31" i="18"/>
  <c r="W84" i="6"/>
  <c r="X84" i="6" s="1"/>
  <c r="AD84" i="6"/>
  <c r="AE84" i="6" s="1"/>
  <c r="X55" i="34"/>
  <c r="H55" i="34"/>
  <c r="W55" i="34"/>
  <c r="Q55" i="1"/>
  <c r="AG55" i="18"/>
  <c r="Y55" i="34"/>
  <c r="I55" i="27"/>
  <c r="I55" i="38"/>
  <c r="Z55" i="34"/>
  <c r="I55" i="30"/>
  <c r="R55" i="1"/>
  <c r="I55" i="24"/>
  <c r="I55" i="26"/>
  <c r="U55" i="34"/>
  <c r="I55" i="29"/>
  <c r="V55" i="34"/>
  <c r="I55" i="25"/>
  <c r="AD84" i="32"/>
  <c r="AE84" i="32" s="1"/>
  <c r="W84" i="32"/>
  <c r="X84" i="32" s="1"/>
  <c r="H42" i="34"/>
  <c r="I42" i="24"/>
  <c r="Z42" i="34"/>
  <c r="Q42" i="1"/>
  <c r="AG42" i="18"/>
  <c r="Y42" i="34"/>
  <c r="I42" i="29"/>
  <c r="I42" i="26"/>
  <c r="U42" i="34"/>
  <c r="V42" i="34"/>
  <c r="I42" i="30"/>
  <c r="W42" i="34"/>
  <c r="X42" i="34"/>
  <c r="I42" i="27"/>
  <c r="I42" i="25"/>
  <c r="I42" i="38"/>
  <c r="W84" i="1"/>
  <c r="X84" i="1" s="1"/>
  <c r="AC84" i="1"/>
  <c r="AD84" i="1" s="1"/>
  <c r="P55" i="5"/>
  <c r="AI55" i="18"/>
  <c r="Q55" i="5"/>
  <c r="AI42" i="18"/>
  <c r="P42" i="5"/>
  <c r="Q78" i="35"/>
  <c r="P78" i="35"/>
  <c r="R84" i="46"/>
  <c r="Q84" i="6"/>
  <c r="R84" i="1"/>
  <c r="BI55" i="17"/>
  <c r="BC55" i="17" s="1"/>
  <c r="AZ55" i="17" s="1"/>
  <c r="BA55" i="17" s="1"/>
  <c r="Q55" i="40"/>
  <c r="R55" i="40"/>
  <c r="K42" i="19"/>
  <c r="AK42" i="18"/>
  <c r="Z42" i="16"/>
  <c r="Q42" i="46"/>
  <c r="I42" i="21"/>
  <c r="AH42" i="18"/>
  <c r="P42" i="6"/>
  <c r="I100" i="29"/>
  <c r="I100" i="26"/>
  <c r="I100" i="24"/>
  <c r="V100" i="34"/>
  <c r="Y100" i="34"/>
  <c r="I100" i="30"/>
  <c r="I100" i="38"/>
  <c r="W100" i="34"/>
  <c r="W84" i="5"/>
  <c r="X84" i="5" s="1"/>
  <c r="AD84" i="5"/>
  <c r="AE84" i="5" s="1"/>
  <c r="AH55" i="18"/>
  <c r="Z55" i="16"/>
  <c r="AA55" i="16" s="1"/>
  <c r="Q55" i="46"/>
  <c r="P55" i="6"/>
  <c r="I55" i="21"/>
  <c r="P55" i="32"/>
  <c r="AJ55" i="18"/>
  <c r="Q55" i="32"/>
  <c r="P42" i="32"/>
  <c r="AJ42" i="18"/>
  <c r="U71" i="34"/>
  <c r="AG71" i="18"/>
  <c r="Z71" i="34"/>
  <c r="V71" i="34"/>
  <c r="Y71" i="34"/>
  <c r="H71" i="34"/>
  <c r="I71" i="30"/>
  <c r="W71" i="34"/>
  <c r="X71" i="34"/>
  <c r="I71" i="25"/>
  <c r="I71" i="29"/>
  <c r="Q71" i="1"/>
  <c r="I71" i="26"/>
  <c r="I71" i="24"/>
  <c r="I71" i="38"/>
  <c r="I71" i="27"/>
  <c r="K116" i="19"/>
  <c r="Q116" i="19" s="1"/>
  <c r="AI71" i="18"/>
  <c r="P71" i="5"/>
  <c r="P107" i="5"/>
  <c r="Q107" i="5"/>
  <c r="AI107" i="18"/>
  <c r="AK116" i="18"/>
  <c r="AK60" i="18"/>
  <c r="K60" i="19"/>
  <c r="AK71" i="18"/>
  <c r="K71" i="19"/>
  <c r="AK107" i="18"/>
  <c r="K107" i="19"/>
  <c r="Q71" i="46"/>
  <c r="P71" i="6"/>
  <c r="Z71" i="16"/>
  <c r="AA71" i="16" s="1"/>
  <c r="AH71" i="18"/>
  <c r="I71" i="21"/>
  <c r="Z107" i="16"/>
  <c r="AA107" i="16" s="1"/>
  <c r="Q107" i="46"/>
  <c r="P107" i="6"/>
  <c r="AH107" i="18"/>
  <c r="I107" i="21"/>
  <c r="R100" i="46"/>
  <c r="Q100" i="6"/>
  <c r="P71" i="32"/>
  <c r="AJ71" i="18"/>
  <c r="R107" i="40"/>
  <c r="Q107" i="40"/>
  <c r="AJ107" i="18"/>
  <c r="P107" i="32"/>
  <c r="Q107" i="32"/>
  <c r="I107" i="30"/>
  <c r="W107" i="34"/>
  <c r="Q107" i="1"/>
  <c r="R107" i="1"/>
  <c r="H107" i="34"/>
  <c r="I107" i="29"/>
  <c r="V107" i="34"/>
  <c r="AG107" i="18"/>
  <c r="I107" i="25"/>
  <c r="I107" i="27"/>
  <c r="U107" i="34"/>
  <c r="I107" i="24"/>
  <c r="Y107" i="34"/>
  <c r="X107" i="34"/>
  <c r="Z107" i="34"/>
  <c r="I107" i="38"/>
  <c r="I107" i="26"/>
  <c r="R87" i="35"/>
  <c r="S87" i="35"/>
  <c r="N15" i="35"/>
  <c r="O15" i="35"/>
  <c r="Z76" i="16"/>
  <c r="AA76" i="16" s="1"/>
  <c r="AH76" i="18"/>
  <c r="P76" i="6"/>
  <c r="I76" i="21"/>
  <c r="Q76" i="46"/>
  <c r="Q66" i="46"/>
  <c r="AH66" i="18"/>
  <c r="I66" i="21"/>
  <c r="Z66" i="16"/>
  <c r="AA66" i="16" s="1"/>
  <c r="P66" i="6"/>
  <c r="AJ66" i="18"/>
  <c r="P66" i="32"/>
  <c r="AJ117" i="18"/>
  <c r="P117" i="32"/>
  <c r="W18" i="34"/>
  <c r="V18" i="34"/>
  <c r="I18" i="38"/>
  <c r="I18" i="30"/>
  <c r="I18" i="29"/>
  <c r="X18" i="34"/>
  <c r="AG18" i="18"/>
  <c r="Y18" i="34"/>
  <c r="I18" i="27"/>
  <c r="Z18" i="34"/>
  <c r="U18" i="34"/>
  <c r="Q18" i="1"/>
  <c r="H18" i="34"/>
  <c r="I18" i="24"/>
  <c r="I18" i="26"/>
  <c r="R18" i="1"/>
  <c r="I18" i="25"/>
  <c r="Q61" i="1"/>
  <c r="W61" i="34"/>
  <c r="I61" i="29"/>
  <c r="Y61" i="34"/>
  <c r="V61" i="34"/>
  <c r="I61" i="30"/>
  <c r="I61" i="26"/>
  <c r="I61" i="25"/>
  <c r="I61" i="27"/>
  <c r="H61" i="34"/>
  <c r="I61" i="24"/>
  <c r="Z61" i="34"/>
  <c r="I61" i="38"/>
  <c r="X61" i="34"/>
  <c r="AG61" i="18"/>
  <c r="U61" i="34"/>
  <c r="I61" i="21"/>
  <c r="AH61" i="18"/>
  <c r="Q61" i="46"/>
  <c r="Z61" i="16"/>
  <c r="AA61" i="16" s="1"/>
  <c r="P61" i="6"/>
  <c r="BI17" i="17"/>
  <c r="BC17" i="17" s="1"/>
  <c r="AZ17" i="17" s="1"/>
  <c r="BA17" i="17" s="1"/>
  <c r="AD24" i="5"/>
  <c r="AE24" i="5" s="1"/>
  <c r="W24" i="5"/>
  <c r="Q12" i="40"/>
  <c r="R12" i="40"/>
  <c r="W89" i="6"/>
  <c r="AD89" i="6"/>
  <c r="R20" i="40"/>
  <c r="Q20" i="40"/>
  <c r="K82" i="19"/>
  <c r="AK82" i="18"/>
  <c r="P62" i="5"/>
  <c r="AI62" i="18"/>
  <c r="Z19" i="16"/>
  <c r="AA19" i="16" s="1"/>
  <c r="Q19" i="46"/>
  <c r="I19" i="21"/>
  <c r="P19" i="6"/>
  <c r="AH19" i="18"/>
  <c r="AK19" i="18"/>
  <c r="K19" i="19"/>
  <c r="K85" i="19"/>
  <c r="AK85" i="18"/>
  <c r="AJ85" i="18"/>
  <c r="P85" i="32"/>
  <c r="Q85" i="32"/>
  <c r="P75" i="32"/>
  <c r="AJ75" i="18"/>
  <c r="AJ70" i="18"/>
  <c r="P70" i="32"/>
  <c r="I70" i="30"/>
  <c r="I70" i="38"/>
  <c r="U70" i="34"/>
  <c r="I70" i="27"/>
  <c r="Y70" i="34"/>
  <c r="H70" i="34"/>
  <c r="Z70" i="34"/>
  <c r="W70" i="34"/>
  <c r="I70" i="26"/>
  <c r="I70" i="24"/>
  <c r="X70" i="34"/>
  <c r="AG70" i="18"/>
  <c r="I70" i="25"/>
  <c r="I70" i="29"/>
  <c r="V70" i="34"/>
  <c r="Q70" i="1"/>
  <c r="K77" i="19"/>
  <c r="AK77" i="18"/>
  <c r="P66" i="5"/>
  <c r="AI66" i="18"/>
  <c r="BI117" i="17"/>
  <c r="BC117" i="17" s="1"/>
  <c r="AZ117" i="17" s="1"/>
  <c r="BA117" i="17" s="1"/>
  <c r="P18" i="32"/>
  <c r="AJ18" i="18"/>
  <c r="Q18" i="32"/>
  <c r="AK18" i="18"/>
  <c r="K18" i="19"/>
  <c r="P61" i="5"/>
  <c r="AI61" i="18"/>
  <c r="R17" i="40"/>
  <c r="Q17" i="40"/>
  <c r="AH17" i="18"/>
  <c r="I17" i="21"/>
  <c r="Z17" i="16"/>
  <c r="AA17" i="16" s="1"/>
  <c r="Q17" i="46"/>
  <c r="P17" i="6"/>
  <c r="Q12" i="5"/>
  <c r="P12" i="5"/>
  <c r="AI12" i="18"/>
  <c r="P116" i="32"/>
  <c r="AJ116" i="18"/>
  <c r="X89" i="46"/>
  <c r="Y89" i="46" s="1"/>
  <c r="AE89" i="46"/>
  <c r="AF89" i="46" s="1"/>
  <c r="AG20" i="18"/>
  <c r="Q20" i="1"/>
  <c r="V20" i="34"/>
  <c r="W20" i="34"/>
  <c r="I20" i="26"/>
  <c r="I20" i="38"/>
  <c r="R20" i="1"/>
  <c r="I20" i="27"/>
  <c r="Z20" i="34"/>
  <c r="H20" i="34"/>
  <c r="X20" i="34"/>
  <c r="I20" i="25"/>
  <c r="U20" i="34"/>
  <c r="I20" i="29"/>
  <c r="Y20" i="34"/>
  <c r="I20" i="30"/>
  <c r="I20" i="24"/>
  <c r="I67" i="21"/>
  <c r="Q67" i="46"/>
  <c r="AH67" i="18"/>
  <c r="P67" i="6"/>
  <c r="Z67" i="16"/>
  <c r="AA67" i="16" s="1"/>
  <c r="H67" i="34"/>
  <c r="U67" i="34"/>
  <c r="I67" i="27"/>
  <c r="I67" i="26"/>
  <c r="I67" i="29"/>
  <c r="Z67" i="34"/>
  <c r="I67" i="38"/>
  <c r="I67" i="25"/>
  <c r="W67" i="34"/>
  <c r="X67" i="34"/>
  <c r="Q67" i="1"/>
  <c r="V67" i="34"/>
  <c r="Y67" i="34"/>
  <c r="I67" i="24"/>
  <c r="AG67" i="18"/>
  <c r="I67" i="30"/>
  <c r="I62" i="21"/>
  <c r="P62" i="6"/>
  <c r="Z62" i="16"/>
  <c r="AA62" i="16" s="1"/>
  <c r="Q62" i="46"/>
  <c r="AH62" i="18"/>
  <c r="Q85" i="46"/>
  <c r="Z85" i="16"/>
  <c r="AA85" i="16" s="1"/>
  <c r="I85" i="21"/>
  <c r="P85" i="6"/>
  <c r="AH85" i="18"/>
  <c r="Q85" i="5"/>
  <c r="AI85" i="18"/>
  <c r="P85" i="5"/>
  <c r="K24" i="19"/>
  <c r="AK24" i="18"/>
  <c r="I75" i="26"/>
  <c r="I75" i="29"/>
  <c r="X75" i="34"/>
  <c r="I75" i="25"/>
  <c r="I75" i="38"/>
  <c r="Q75" i="1"/>
  <c r="Y75" i="34"/>
  <c r="Z75" i="34"/>
  <c r="H75" i="34"/>
  <c r="W75" i="34"/>
  <c r="U75" i="34"/>
  <c r="AG75" i="18"/>
  <c r="I75" i="30"/>
  <c r="I75" i="24"/>
  <c r="V75" i="34"/>
  <c r="I75" i="27"/>
  <c r="AI77" i="18"/>
  <c r="P77" i="5"/>
  <c r="X77" i="34"/>
  <c r="I77" i="27"/>
  <c r="V77" i="34"/>
  <c r="Z77" i="34"/>
  <c r="W77" i="34"/>
  <c r="I77" i="29"/>
  <c r="I77" i="26"/>
  <c r="I77" i="38"/>
  <c r="I77" i="30"/>
  <c r="Q77" i="1"/>
  <c r="I77" i="25"/>
  <c r="H77" i="34"/>
  <c r="U77" i="34"/>
  <c r="Y77" i="34"/>
  <c r="AG77" i="18"/>
  <c r="I77" i="24"/>
  <c r="AK12" i="18"/>
  <c r="H87" i="35"/>
  <c r="G87" i="35"/>
  <c r="AJ76" i="18"/>
  <c r="P76" i="32"/>
  <c r="P76" i="5"/>
  <c r="AI76" i="18"/>
  <c r="K66" i="19"/>
  <c r="AK66" i="18"/>
  <c r="I117" i="26"/>
  <c r="I117" i="24"/>
  <c r="I117" i="30"/>
  <c r="AG117" i="18"/>
  <c r="I117" i="27"/>
  <c r="Z117" i="34"/>
  <c r="X117" i="34"/>
  <c r="I117" i="25"/>
  <c r="W117" i="34"/>
  <c r="V117" i="34"/>
  <c r="I117" i="29"/>
  <c r="Q117" i="1"/>
  <c r="Y117" i="34"/>
  <c r="H117" i="34"/>
  <c r="I117" i="38"/>
  <c r="U117" i="34"/>
  <c r="AI117" i="18"/>
  <c r="P117" i="5"/>
  <c r="Q18" i="40"/>
  <c r="R18" i="40"/>
  <c r="P18" i="5"/>
  <c r="Q18" i="5"/>
  <c r="AI18" i="18"/>
  <c r="P61" i="32"/>
  <c r="AJ61" i="18"/>
  <c r="U17" i="34"/>
  <c r="I17" i="38"/>
  <c r="Y17" i="34"/>
  <c r="I17" i="27"/>
  <c r="I17" i="24"/>
  <c r="I17" i="25"/>
  <c r="Z17" i="34"/>
  <c r="I17" i="29"/>
  <c r="R17" i="1"/>
  <c r="V17" i="34"/>
  <c r="H17" i="34"/>
  <c r="Q17" i="1"/>
  <c r="I17" i="26"/>
  <c r="I17" i="30"/>
  <c r="W17" i="34"/>
  <c r="X17" i="34"/>
  <c r="AG17" i="18"/>
  <c r="Q12" i="32"/>
  <c r="P12" i="32"/>
  <c r="AJ12" i="18"/>
  <c r="AI116" i="18"/>
  <c r="P116" i="5"/>
  <c r="Z116" i="16"/>
  <c r="AA116" i="16" s="1"/>
  <c r="AH116" i="18"/>
  <c r="Q116" i="46"/>
  <c r="P116" i="6"/>
  <c r="I116" i="21"/>
  <c r="Q20" i="46"/>
  <c r="I20" i="21"/>
  <c r="Z20" i="16"/>
  <c r="AA20" i="16" s="1"/>
  <c r="P20" i="6"/>
  <c r="AH20" i="18"/>
  <c r="BI20" i="17"/>
  <c r="BC20" i="17" s="1"/>
  <c r="AZ20" i="17" s="1"/>
  <c r="BA20" i="17" s="1"/>
  <c r="AK67" i="18"/>
  <c r="K67" i="19"/>
  <c r="AI67" i="18"/>
  <c r="P67" i="5"/>
  <c r="AJ62" i="18"/>
  <c r="P62" i="32"/>
  <c r="Q19" i="40"/>
  <c r="R19" i="40"/>
  <c r="AG19" i="18"/>
  <c r="I19" i="27"/>
  <c r="R19" i="1"/>
  <c r="H19" i="34"/>
  <c r="Y19" i="34"/>
  <c r="V19" i="34"/>
  <c r="U19" i="34"/>
  <c r="I19" i="29"/>
  <c r="X19" i="34"/>
  <c r="I19" i="24"/>
  <c r="W19" i="34"/>
  <c r="Z19" i="34"/>
  <c r="I19" i="30"/>
  <c r="I19" i="38"/>
  <c r="I19" i="26"/>
  <c r="I19" i="25"/>
  <c r="Q19" i="1"/>
  <c r="I85" i="30"/>
  <c r="X85" i="34"/>
  <c r="Z85" i="34"/>
  <c r="U85" i="34"/>
  <c r="I85" i="24"/>
  <c r="V85" i="34"/>
  <c r="Q85" i="1"/>
  <c r="I85" i="27"/>
  <c r="H85" i="34"/>
  <c r="W85" i="34"/>
  <c r="R85" i="1"/>
  <c r="AG85" i="18"/>
  <c r="I85" i="29"/>
  <c r="Y85" i="34"/>
  <c r="I85" i="25"/>
  <c r="I85" i="26"/>
  <c r="I85" i="38"/>
  <c r="AK75" i="18"/>
  <c r="K75" i="19"/>
  <c r="Q75" i="46"/>
  <c r="P75" i="6"/>
  <c r="Z75" i="16"/>
  <c r="AA75" i="16" s="1"/>
  <c r="AH75" i="18"/>
  <c r="I75" i="21"/>
  <c r="K70" i="19"/>
  <c r="AK70" i="18"/>
  <c r="AI70" i="18"/>
  <c r="P70" i="5"/>
  <c r="K12" i="19"/>
  <c r="Q12" i="19" s="1"/>
  <c r="G15" i="35"/>
  <c r="H15" i="35"/>
  <c r="AK76" i="18"/>
  <c r="K76" i="19"/>
  <c r="W76" i="34"/>
  <c r="I76" i="25"/>
  <c r="H76" i="34"/>
  <c r="I76" i="30"/>
  <c r="I76" i="29"/>
  <c r="Z76" i="34"/>
  <c r="X76" i="34"/>
  <c r="AG76" i="18"/>
  <c r="I76" i="38"/>
  <c r="V76" i="34"/>
  <c r="I76" i="27"/>
  <c r="Q76" i="1"/>
  <c r="I76" i="26"/>
  <c r="I76" i="24"/>
  <c r="U76" i="34"/>
  <c r="Y76" i="34"/>
  <c r="Y66" i="34"/>
  <c r="H66" i="34"/>
  <c r="I66" i="29"/>
  <c r="U66" i="34"/>
  <c r="I66" i="27"/>
  <c r="W66" i="34"/>
  <c r="I66" i="26"/>
  <c r="V66" i="34"/>
  <c r="X66" i="34"/>
  <c r="I66" i="25"/>
  <c r="I66" i="30"/>
  <c r="Q66" i="1"/>
  <c r="AG66" i="18"/>
  <c r="I66" i="38"/>
  <c r="Z66" i="34"/>
  <c r="I66" i="24"/>
  <c r="I117" i="21"/>
  <c r="Z117" i="16"/>
  <c r="AA117" i="16" s="1"/>
  <c r="P117" i="6"/>
  <c r="Q117" i="46"/>
  <c r="AH117" i="18"/>
  <c r="Z18" i="16"/>
  <c r="AH18" i="18"/>
  <c r="Q18" i="46"/>
  <c r="P18" i="6"/>
  <c r="I18" i="21"/>
  <c r="AK61" i="18"/>
  <c r="K61" i="19"/>
  <c r="Q17" i="32"/>
  <c r="P17" i="32"/>
  <c r="AJ17" i="18"/>
  <c r="Q17" i="5"/>
  <c r="AI17" i="18"/>
  <c r="P17" i="5"/>
  <c r="I12" i="21"/>
  <c r="P12" i="6"/>
  <c r="AH12" i="18"/>
  <c r="Z12" i="16"/>
  <c r="Q12" i="46"/>
  <c r="R12" i="1"/>
  <c r="W12" i="34"/>
  <c r="Z12" i="34"/>
  <c r="V12" i="34"/>
  <c r="AG12" i="18"/>
  <c r="I12" i="25"/>
  <c r="I12" i="29"/>
  <c r="I12" i="38"/>
  <c r="U12" i="34"/>
  <c r="I12" i="27"/>
  <c r="Q12" i="1"/>
  <c r="X12" i="34"/>
  <c r="I12" i="30"/>
  <c r="Y12" i="34"/>
  <c r="H12" i="34"/>
  <c r="I12" i="26"/>
  <c r="I12" i="24"/>
  <c r="Q116" i="1"/>
  <c r="W116" i="34"/>
  <c r="I116" i="25"/>
  <c r="AG116" i="18"/>
  <c r="V116" i="34"/>
  <c r="I116" i="27"/>
  <c r="I116" i="38"/>
  <c r="Y116" i="34"/>
  <c r="I116" i="29"/>
  <c r="X116" i="34"/>
  <c r="I116" i="30"/>
  <c r="H116" i="34"/>
  <c r="I116" i="24"/>
  <c r="U116" i="34"/>
  <c r="I116" i="26"/>
  <c r="Z116" i="34"/>
  <c r="Q20" i="32"/>
  <c r="P20" i="32"/>
  <c r="AJ20" i="18"/>
  <c r="P20" i="5"/>
  <c r="Q20" i="5"/>
  <c r="AI20" i="18"/>
  <c r="P67" i="32"/>
  <c r="AJ67" i="18"/>
  <c r="K62" i="19"/>
  <c r="AK62" i="18"/>
  <c r="Z62" i="34"/>
  <c r="I62" i="24"/>
  <c r="W62" i="34"/>
  <c r="V62" i="34"/>
  <c r="AG62" i="18"/>
  <c r="H62" i="34"/>
  <c r="U62" i="34"/>
  <c r="I62" i="26"/>
  <c r="X62" i="34"/>
  <c r="I62" i="27"/>
  <c r="I62" i="29"/>
  <c r="Q62" i="1"/>
  <c r="I62" i="25"/>
  <c r="I62" i="30"/>
  <c r="I62" i="38"/>
  <c r="Y62" i="34"/>
  <c r="P19" i="5"/>
  <c r="Q19" i="5"/>
  <c r="AI19" i="18"/>
  <c r="AJ19" i="18"/>
  <c r="P19" i="32"/>
  <c r="Q19" i="32"/>
  <c r="R85" i="40"/>
  <c r="Q85" i="40"/>
  <c r="AD89" i="32"/>
  <c r="AE89" i="32" s="1"/>
  <c r="W89" i="32"/>
  <c r="P75" i="5"/>
  <c r="AI75" i="18"/>
  <c r="P70" i="6"/>
  <c r="Q70" i="46"/>
  <c r="AH70" i="18"/>
  <c r="I70" i="21"/>
  <c r="Z70" i="16"/>
  <c r="AA70" i="16" s="1"/>
  <c r="Q77" i="46"/>
  <c r="Z77" i="16"/>
  <c r="AA77" i="16" s="1"/>
  <c r="AH77" i="18"/>
  <c r="I77" i="21"/>
  <c r="P77" i="6"/>
  <c r="P77" i="32"/>
  <c r="AJ77" i="18"/>
  <c r="J86" i="35"/>
  <c r="U91" i="35"/>
  <c r="U79" i="35"/>
  <c r="U17" i="35"/>
  <c r="J75" i="35"/>
  <c r="U20" i="35"/>
  <c r="U69" i="35"/>
  <c r="U87" i="35"/>
  <c r="J20" i="35"/>
  <c r="J85" i="35"/>
  <c r="U85" i="35"/>
  <c r="J69" i="35"/>
  <c r="J87" i="35"/>
  <c r="P99" i="5"/>
  <c r="AI99" i="18"/>
  <c r="Q99" i="5"/>
  <c r="P123" i="32"/>
  <c r="Q123" i="32"/>
  <c r="AJ123" i="18"/>
  <c r="AI95" i="18"/>
  <c r="P95" i="5"/>
  <c r="BI95" i="17"/>
  <c r="BC95" i="17" s="1"/>
  <c r="AZ95" i="17" s="1"/>
  <c r="BA95" i="17" s="1"/>
  <c r="AI118" i="18"/>
  <c r="P118" i="5"/>
  <c r="H118" i="34"/>
  <c r="W118" i="34"/>
  <c r="X118" i="34"/>
  <c r="I118" i="27"/>
  <c r="I118" i="38"/>
  <c r="I118" i="24"/>
  <c r="I118" i="29"/>
  <c r="I118" i="25"/>
  <c r="AG118" i="18"/>
  <c r="I118" i="30"/>
  <c r="Q118" i="1"/>
  <c r="I118" i="26"/>
  <c r="Z118" i="34"/>
  <c r="U118" i="34"/>
  <c r="Y118" i="34"/>
  <c r="V118" i="34"/>
  <c r="R56" i="40"/>
  <c r="Q56" i="40"/>
  <c r="U99" i="34"/>
  <c r="V99" i="34"/>
  <c r="W99" i="34"/>
  <c r="Y99" i="34"/>
  <c r="I99" i="27"/>
  <c r="R99" i="1"/>
  <c r="I99" i="24"/>
  <c r="I99" i="26"/>
  <c r="I99" i="29"/>
  <c r="I99" i="25"/>
  <c r="Z99" i="34"/>
  <c r="X99" i="34"/>
  <c r="AG99" i="18"/>
  <c r="I99" i="30"/>
  <c r="I99" i="38"/>
  <c r="H99" i="34"/>
  <c r="Q99" i="1"/>
  <c r="I123" i="21"/>
  <c r="AH123" i="18"/>
  <c r="Z123" i="16"/>
  <c r="AA123" i="16" s="1"/>
  <c r="P123" i="6"/>
  <c r="Q123" i="46"/>
  <c r="I95" i="26"/>
  <c r="I95" i="30"/>
  <c r="I95" i="25"/>
  <c r="AG95" i="18"/>
  <c r="I95" i="29"/>
  <c r="Z95" i="34"/>
  <c r="Y95" i="34"/>
  <c r="W95" i="34"/>
  <c r="H95" i="34"/>
  <c r="I95" i="38"/>
  <c r="I95" i="27"/>
  <c r="I95" i="24"/>
  <c r="U95" i="34"/>
  <c r="Q95" i="1"/>
  <c r="X95" i="34"/>
  <c r="V95" i="34"/>
  <c r="BI30" i="17"/>
  <c r="BC30" i="17" s="1"/>
  <c r="AZ30" i="17" s="1"/>
  <c r="BA30" i="17" s="1"/>
  <c r="BI118" i="17"/>
  <c r="BC118" i="17" s="1"/>
  <c r="AZ118" i="17" s="1"/>
  <c r="BA118" i="17" s="1"/>
  <c r="P118" i="32"/>
  <c r="AJ118" i="18"/>
  <c r="AJ56" i="18"/>
  <c r="Q56" i="32"/>
  <c r="P56" i="32"/>
  <c r="P56" i="5"/>
  <c r="Q56" i="5"/>
  <c r="AI56" i="18"/>
  <c r="Q99" i="40"/>
  <c r="R99" i="40"/>
  <c r="Q99" i="32"/>
  <c r="P99" i="32"/>
  <c r="AJ99" i="18"/>
  <c r="I123" i="26"/>
  <c r="I123" i="29"/>
  <c r="X123" i="34"/>
  <c r="H123" i="34"/>
  <c r="I123" i="24"/>
  <c r="U123" i="34"/>
  <c r="I123" i="25"/>
  <c r="I123" i="27"/>
  <c r="I123" i="38"/>
  <c r="V123" i="34"/>
  <c r="W123" i="34"/>
  <c r="R123" i="1"/>
  <c r="Q123" i="1"/>
  <c r="AG123" i="18"/>
  <c r="I123" i="30"/>
  <c r="Z123" i="34"/>
  <c r="Y123" i="34"/>
  <c r="AI123" i="18"/>
  <c r="P123" i="5"/>
  <c r="Q123" i="5"/>
  <c r="I95" i="21"/>
  <c r="AH95" i="18"/>
  <c r="P95" i="6"/>
  <c r="Q95" i="46"/>
  <c r="Z95" i="16"/>
  <c r="AA95" i="16" s="1"/>
  <c r="P118" i="6"/>
  <c r="I118" i="21"/>
  <c r="AH118" i="18"/>
  <c r="Z118" i="16"/>
  <c r="AA118" i="16" s="1"/>
  <c r="Q118" i="46"/>
  <c r="BI56" i="17"/>
  <c r="BC56" i="17" s="1"/>
  <c r="AZ56" i="17" s="1"/>
  <c r="BA56" i="17" s="1"/>
  <c r="AH56" i="18"/>
  <c r="Z56" i="16"/>
  <c r="AA56" i="16" s="1"/>
  <c r="Q56" i="46"/>
  <c r="P56" i="6"/>
  <c r="I56" i="21"/>
  <c r="BI99" i="17"/>
  <c r="BC99" i="17" s="1"/>
  <c r="AZ99" i="17" s="1"/>
  <c r="BA99" i="17" s="1"/>
  <c r="AH99" i="18"/>
  <c r="Z99" i="16"/>
  <c r="AA99" i="16" s="1"/>
  <c r="I99" i="21"/>
  <c r="P99" i="6"/>
  <c r="Q99" i="46"/>
  <c r="Q123" i="40"/>
  <c r="R123" i="40"/>
  <c r="BI123" i="17"/>
  <c r="BC123" i="17" s="1"/>
  <c r="AZ123" i="17" s="1"/>
  <c r="BA123" i="17" s="1"/>
  <c r="AJ95" i="18"/>
  <c r="P95" i="32"/>
  <c r="Q56" i="1"/>
  <c r="I56" i="38"/>
  <c r="R56" i="1"/>
  <c r="I56" i="25"/>
  <c r="I56" i="27"/>
  <c r="V56" i="34"/>
  <c r="X56" i="34"/>
  <c r="I56" i="26"/>
  <c r="AG56" i="18"/>
  <c r="H56" i="34"/>
  <c r="U56" i="34"/>
  <c r="I56" i="30"/>
  <c r="Z56" i="34"/>
  <c r="W56" i="34"/>
  <c r="I56" i="24"/>
  <c r="I56" i="29"/>
  <c r="Y56" i="34"/>
  <c r="U19" i="35"/>
  <c r="U100" i="35"/>
  <c r="J19" i="35"/>
  <c r="J100" i="35"/>
  <c r="J82" i="35"/>
  <c r="J117" i="35"/>
  <c r="U82" i="35"/>
  <c r="U117" i="35"/>
  <c r="J72" i="35"/>
  <c r="U67" i="35"/>
  <c r="U72" i="35"/>
  <c r="U68" i="35"/>
  <c r="J107" i="35"/>
  <c r="J124" i="35"/>
  <c r="U74" i="35"/>
  <c r="J89" i="35"/>
  <c r="J68" i="35"/>
  <c r="U107" i="35"/>
  <c r="U124" i="35"/>
  <c r="J74" i="35"/>
  <c r="U89" i="35"/>
  <c r="J67" i="35"/>
  <c r="W42" i="32" l="1"/>
  <c r="W35" i="32" s="1"/>
  <c r="R35" i="35" s="1"/>
  <c r="AD42" i="32"/>
  <c r="AD35" i="32" s="1"/>
  <c r="Y42" i="40"/>
  <c r="AG42" i="40"/>
  <c r="AE42" i="46"/>
  <c r="AF42" i="46" s="1"/>
  <c r="X42" i="46"/>
  <c r="Y42" i="46" s="1"/>
  <c r="AD42" i="5"/>
  <c r="W42" i="5"/>
  <c r="W42" i="6"/>
  <c r="AD42" i="6"/>
  <c r="W42" i="1"/>
  <c r="W35" i="1" s="1"/>
  <c r="E35" i="35" s="1"/>
  <c r="AC42" i="1"/>
  <c r="AC35" i="1" s="1"/>
  <c r="L35" i="35" s="1"/>
  <c r="AD89" i="1"/>
  <c r="M89" i="35" s="1"/>
  <c r="R86" i="35"/>
  <c r="AD86" i="32"/>
  <c r="AE86" i="32" s="1"/>
  <c r="AG117" i="40"/>
  <c r="AH117" i="40" s="1"/>
  <c r="Y124" i="40"/>
  <c r="Z124" i="40" s="1"/>
  <c r="L24" i="35"/>
  <c r="W86" i="5"/>
  <c r="X86" i="5" s="1"/>
  <c r="Q86" i="35" s="1"/>
  <c r="AD91" i="32"/>
  <c r="AE91" i="32" s="1"/>
  <c r="AD82" i="32"/>
  <c r="AE82" i="32" s="1"/>
  <c r="W82" i="5"/>
  <c r="X82" i="5" s="1"/>
  <c r="Q82" i="35" s="1"/>
  <c r="AG31" i="40"/>
  <c r="AH31" i="40" s="1"/>
  <c r="AE34" i="5"/>
  <c r="AG95" i="40"/>
  <c r="AH95" i="40" s="1"/>
  <c r="AG91" i="40"/>
  <c r="AH91" i="40" s="1"/>
  <c r="AD124" i="5"/>
  <c r="AE124" i="5" s="1"/>
  <c r="N27" i="19"/>
  <c r="I27" i="35" s="1"/>
  <c r="P124" i="35"/>
  <c r="Q91" i="19"/>
  <c r="T91" i="35" s="1"/>
  <c r="E26" i="35"/>
  <c r="AG82" i="40"/>
  <c r="AH82" i="40" s="1"/>
  <c r="P24" i="35"/>
  <c r="X24" i="5"/>
  <c r="Q24" i="35" s="1"/>
  <c r="R91" i="35"/>
  <c r="X24" i="32"/>
  <c r="S24" i="35" s="1"/>
  <c r="R24" i="35"/>
  <c r="Q109" i="19"/>
  <c r="T109" i="35" s="1"/>
  <c r="P26" i="35"/>
  <c r="X26" i="5"/>
  <c r="Q26" i="35" s="1"/>
  <c r="Q26" i="19"/>
  <c r="T26" i="35" s="1"/>
  <c r="N28" i="19"/>
  <c r="I28" i="35" s="1"/>
  <c r="AG56" i="40"/>
  <c r="AH56" i="40" s="1"/>
  <c r="Y56" i="40"/>
  <c r="Z56" i="40" s="1"/>
  <c r="AG17" i="40"/>
  <c r="AH17" i="40" s="1"/>
  <c r="Y17" i="40"/>
  <c r="Z17" i="40" s="1"/>
  <c r="Y123" i="40"/>
  <c r="Z123" i="40" s="1"/>
  <c r="AG123" i="40"/>
  <c r="AH123" i="40" s="1"/>
  <c r="AG85" i="40"/>
  <c r="AH85" i="40" s="1"/>
  <c r="Y85" i="40"/>
  <c r="Z85" i="40" s="1"/>
  <c r="AG20" i="40"/>
  <c r="AH20" i="40" s="1"/>
  <c r="Y20" i="40"/>
  <c r="Z20" i="40" s="1"/>
  <c r="AG86" i="40"/>
  <c r="AH86" i="40" s="1"/>
  <c r="Y86" i="40"/>
  <c r="Z86" i="40" s="1"/>
  <c r="AG19" i="40"/>
  <c r="AH19" i="40" s="1"/>
  <c r="Y19" i="40"/>
  <c r="Z19" i="40" s="1"/>
  <c r="AG55" i="40"/>
  <c r="AH55" i="40" s="1"/>
  <c r="Y55" i="40"/>
  <c r="Z55" i="40" s="1"/>
  <c r="AG18" i="40"/>
  <c r="AH18" i="40" s="1"/>
  <c r="Y18" i="40"/>
  <c r="Z18" i="40" s="1"/>
  <c r="R89" i="35"/>
  <c r="X89" i="32"/>
  <c r="S89" i="35" s="1"/>
  <c r="R82" i="35"/>
  <c r="X82" i="32"/>
  <c r="S82" i="35" s="1"/>
  <c r="R119" i="35"/>
  <c r="S119" i="35"/>
  <c r="R68" i="35"/>
  <c r="S68" i="35"/>
  <c r="R69" i="35"/>
  <c r="S69" i="35"/>
  <c r="R100" i="35"/>
  <c r="R74" i="35"/>
  <c r="S74" i="35"/>
  <c r="R29" i="35"/>
  <c r="S29" i="35"/>
  <c r="P119" i="35"/>
  <c r="Q119" i="35"/>
  <c r="P64" i="35"/>
  <c r="Q64" i="35"/>
  <c r="P65" i="35"/>
  <c r="Q65" i="35"/>
  <c r="P73" i="35"/>
  <c r="Q73" i="35"/>
  <c r="P88" i="35"/>
  <c r="Q88" i="35"/>
  <c r="N60" i="35"/>
  <c r="O60" i="35"/>
  <c r="G82" i="35"/>
  <c r="X82" i="6"/>
  <c r="H82" i="35" s="1"/>
  <c r="AE124" i="6"/>
  <c r="O124" i="35" s="1"/>
  <c r="N88" i="35"/>
  <c r="O88" i="35"/>
  <c r="N24" i="35"/>
  <c r="AE24" i="6"/>
  <c r="O24" i="35" s="1"/>
  <c r="N89" i="35"/>
  <c r="AE89" i="6"/>
  <c r="O89" i="35" s="1"/>
  <c r="N68" i="35"/>
  <c r="O68" i="35"/>
  <c r="G72" i="35"/>
  <c r="H72" i="35"/>
  <c r="N28" i="35"/>
  <c r="O28" i="35"/>
  <c r="G69" i="35"/>
  <c r="H69" i="35"/>
  <c r="O87" i="35"/>
  <c r="N29" i="35"/>
  <c r="O29" i="35"/>
  <c r="G27" i="35"/>
  <c r="H27" i="35"/>
  <c r="G60" i="35"/>
  <c r="H60" i="35"/>
  <c r="G89" i="35"/>
  <c r="X89" i="6"/>
  <c r="H89" i="35" s="1"/>
  <c r="N72" i="35"/>
  <c r="O72" i="35"/>
  <c r="AE91" i="6"/>
  <c r="O91" i="35" s="1"/>
  <c r="N26" i="35"/>
  <c r="AE26" i="6"/>
  <c r="O26" i="35" s="1"/>
  <c r="G28" i="35"/>
  <c r="H28" i="35"/>
  <c r="N64" i="35"/>
  <c r="O64" i="35"/>
  <c r="L82" i="35"/>
  <c r="AD82" i="1"/>
  <c r="M82" i="35" s="1"/>
  <c r="E60" i="35"/>
  <c r="F60" i="35"/>
  <c r="E27" i="35"/>
  <c r="F27" i="35"/>
  <c r="L60" i="35"/>
  <c r="M60" i="35"/>
  <c r="E28" i="35"/>
  <c r="F28" i="35"/>
  <c r="L64" i="35"/>
  <c r="M64" i="35"/>
  <c r="L69" i="35"/>
  <c r="M69" i="35"/>
  <c r="L74" i="35"/>
  <c r="M74" i="35"/>
  <c r="E88" i="35"/>
  <c r="F88" i="35"/>
  <c r="AD31" i="5"/>
  <c r="AE31" i="5" s="1"/>
  <c r="W91" i="5"/>
  <c r="N78" i="19"/>
  <c r="I78" i="35" s="1"/>
  <c r="Q88" i="19"/>
  <c r="T88" i="35" s="1"/>
  <c r="K65" i="19"/>
  <c r="Q65" i="19" s="1"/>
  <c r="W82" i="1"/>
  <c r="Q109" i="6"/>
  <c r="AK64" i="18"/>
  <c r="AK29" i="18"/>
  <c r="K29" i="19"/>
  <c r="Q29" i="19" s="1"/>
  <c r="T29" i="35" s="1"/>
  <c r="AE82" i="46"/>
  <c r="AF82" i="46" s="1"/>
  <c r="N124" i="35"/>
  <c r="W31" i="1"/>
  <c r="X124" i="46"/>
  <c r="Y124" i="46" s="1"/>
  <c r="AD31" i="32"/>
  <c r="AE31" i="32" s="1"/>
  <c r="AE36" i="5"/>
  <c r="Q31" i="6"/>
  <c r="Q89" i="19"/>
  <c r="T89" i="35" s="1"/>
  <c r="W124" i="6"/>
  <c r="AE31" i="46"/>
  <c r="AF31" i="46" s="1"/>
  <c r="AD31" i="6"/>
  <c r="W124" i="32"/>
  <c r="N91" i="35"/>
  <c r="AC91" i="1"/>
  <c r="R124" i="46"/>
  <c r="AE91" i="46"/>
  <c r="AF91" i="46" s="1"/>
  <c r="W91" i="6"/>
  <c r="P79" i="35"/>
  <c r="N124" i="19"/>
  <c r="I124" i="35" s="1"/>
  <c r="Q84" i="19"/>
  <c r="T84" i="35" s="1"/>
  <c r="W124" i="1"/>
  <c r="X124" i="1" s="1"/>
  <c r="AC124" i="1"/>
  <c r="AD124" i="1" s="1"/>
  <c r="Q74" i="19"/>
  <c r="T74" i="35" s="1"/>
  <c r="N74" i="19"/>
  <c r="I74" i="35" s="1"/>
  <c r="P80" i="35"/>
  <c r="R91" i="46"/>
  <c r="Q91" i="6"/>
  <c r="N87" i="35"/>
  <c r="AD82" i="6"/>
  <c r="Q68" i="19"/>
  <c r="T68" i="35" s="1"/>
  <c r="Q79" i="6"/>
  <c r="R80" i="46"/>
  <c r="R79" i="46"/>
  <c r="Q15" i="19"/>
  <c r="T15" i="35" s="1"/>
  <c r="S100" i="35"/>
  <c r="Q31" i="19"/>
  <c r="T31" i="35" s="1"/>
  <c r="N79" i="19"/>
  <c r="Q79" i="19"/>
  <c r="Q100" i="19"/>
  <c r="T100" i="35" s="1"/>
  <c r="N100" i="19"/>
  <c r="I100" i="35" s="1"/>
  <c r="AC86" i="1"/>
  <c r="AD86" i="1" s="1"/>
  <c r="W86" i="1"/>
  <c r="X86" i="1" s="1"/>
  <c r="X86" i="46"/>
  <c r="Y86" i="46" s="1"/>
  <c r="AE86" i="46"/>
  <c r="AF86" i="46" s="1"/>
  <c r="Q86" i="19"/>
  <c r="N86" i="19"/>
  <c r="I86" i="35" s="1"/>
  <c r="R86" i="46"/>
  <c r="Q86" i="6"/>
  <c r="AD86" i="6"/>
  <c r="AE86" i="6" s="1"/>
  <c r="W86" i="6"/>
  <c r="X86" i="6" s="1"/>
  <c r="Q119" i="19"/>
  <c r="T119" i="35" s="1"/>
  <c r="N119" i="19"/>
  <c r="I119" i="35" s="1"/>
  <c r="J31" i="35"/>
  <c r="I31" i="35"/>
  <c r="Q64" i="19"/>
  <c r="T65" i="35" s="1"/>
  <c r="N64" i="19"/>
  <c r="I65" i="35" s="1"/>
  <c r="Q80" i="35"/>
  <c r="Q79" i="35"/>
  <c r="Q73" i="19"/>
  <c r="N73" i="19"/>
  <c r="Q63" i="19"/>
  <c r="T63" i="35" s="1"/>
  <c r="N63" i="19"/>
  <c r="I63" i="35" s="1"/>
  <c r="Q69" i="19"/>
  <c r="T69" i="35" s="1"/>
  <c r="N69" i="19"/>
  <c r="I69" i="35" s="1"/>
  <c r="N72" i="19"/>
  <c r="I72" i="35" s="1"/>
  <c r="Q72" i="19"/>
  <c r="T72" i="35" s="1"/>
  <c r="W55" i="6"/>
  <c r="AD55" i="6"/>
  <c r="K55" i="19"/>
  <c r="AK55" i="18"/>
  <c r="N12" i="19"/>
  <c r="I12" i="35" s="1"/>
  <c r="AD55" i="32"/>
  <c r="W55" i="32"/>
  <c r="AE55" i="46"/>
  <c r="X55" i="46"/>
  <c r="Q84" i="35"/>
  <c r="P84" i="35"/>
  <c r="M84" i="35"/>
  <c r="L84" i="35"/>
  <c r="H84" i="35"/>
  <c r="G84" i="35"/>
  <c r="N87" i="19"/>
  <c r="I87" i="35" s="1"/>
  <c r="Q87" i="19"/>
  <c r="T87" i="35" s="1"/>
  <c r="R55" i="46"/>
  <c r="Q55" i="6"/>
  <c r="M78" i="35"/>
  <c r="L78" i="35"/>
  <c r="N78" i="35"/>
  <c r="O78" i="35"/>
  <c r="AC55" i="1"/>
  <c r="W55" i="1"/>
  <c r="E91" i="35"/>
  <c r="F91" i="35"/>
  <c r="F78" i="35"/>
  <c r="E78" i="35"/>
  <c r="J78" i="35"/>
  <c r="S84" i="35"/>
  <c r="R84" i="35"/>
  <c r="N84" i="35"/>
  <c r="O84" i="35"/>
  <c r="N116" i="19"/>
  <c r="I116" i="35" s="1"/>
  <c r="N42" i="19"/>
  <c r="Q42" i="19"/>
  <c r="T42" i="35" s="1"/>
  <c r="W55" i="5"/>
  <c r="AD55" i="5"/>
  <c r="E84" i="35"/>
  <c r="F84" i="35"/>
  <c r="G78" i="35"/>
  <c r="H78" i="35"/>
  <c r="M100" i="35"/>
  <c r="L100" i="35"/>
  <c r="P15" i="35"/>
  <c r="Q15" i="35"/>
  <c r="M31" i="35"/>
  <c r="L31" i="35"/>
  <c r="G31" i="35"/>
  <c r="H31" i="35"/>
  <c r="Q87" i="35"/>
  <c r="P87" i="35"/>
  <c r="S78" i="35"/>
  <c r="R78" i="35"/>
  <c r="M87" i="35"/>
  <c r="L87" i="35"/>
  <c r="E15" i="35"/>
  <c r="F15" i="35"/>
  <c r="N71" i="19"/>
  <c r="I71" i="35" s="1"/>
  <c r="Q71" i="19"/>
  <c r="T71" i="35" s="1"/>
  <c r="S31" i="35"/>
  <c r="R31" i="35"/>
  <c r="R15" i="35"/>
  <c r="S15" i="35"/>
  <c r="M15" i="35"/>
  <c r="L15" i="35"/>
  <c r="E87" i="35"/>
  <c r="F87" i="35"/>
  <c r="R107" i="46"/>
  <c r="Q107" i="6"/>
  <c r="O100" i="35"/>
  <c r="N100" i="35"/>
  <c r="Q107" i="19"/>
  <c r="T107" i="35" s="1"/>
  <c r="N107" i="19"/>
  <c r="I107" i="35" s="1"/>
  <c r="N60" i="19"/>
  <c r="I60" i="35" s="1"/>
  <c r="Q60" i="19"/>
  <c r="T60" i="35" s="1"/>
  <c r="O75" i="35"/>
  <c r="H75" i="35"/>
  <c r="W117" i="1"/>
  <c r="AC117" i="1"/>
  <c r="Q77" i="19"/>
  <c r="T77" i="35" s="1"/>
  <c r="N77" i="19"/>
  <c r="I77" i="35" s="1"/>
  <c r="AC18" i="1"/>
  <c r="W18" i="1"/>
  <c r="W20" i="32"/>
  <c r="X20" i="32" s="1"/>
  <c r="AD20" i="32"/>
  <c r="AE20" i="32" s="1"/>
  <c r="AD17" i="5"/>
  <c r="AE17" i="5" s="1"/>
  <c r="W17" i="5"/>
  <c r="X17" i="5" s="1"/>
  <c r="Q61" i="19"/>
  <c r="N61" i="19"/>
  <c r="I61" i="35" s="1"/>
  <c r="Q18" i="6"/>
  <c r="R18" i="46"/>
  <c r="Q20" i="6"/>
  <c r="R20" i="46"/>
  <c r="AD18" i="5"/>
  <c r="AE18" i="5" s="1"/>
  <c r="W18" i="5"/>
  <c r="N66" i="19"/>
  <c r="I66" i="35" s="1"/>
  <c r="Q66" i="19"/>
  <c r="N24" i="19"/>
  <c r="I24" i="35" s="1"/>
  <c r="Q24" i="19"/>
  <c r="T24" i="35" s="1"/>
  <c r="AD85" i="6"/>
  <c r="AE85" i="6" s="1"/>
  <c r="W85" i="6"/>
  <c r="X85" i="6" s="1"/>
  <c r="W20" i="5"/>
  <c r="X20" i="5" s="1"/>
  <c r="AD20" i="5"/>
  <c r="AE20" i="5" s="1"/>
  <c r="W117" i="6"/>
  <c r="AD117" i="6"/>
  <c r="N70" i="19"/>
  <c r="I70" i="35" s="1"/>
  <c r="Q70" i="19"/>
  <c r="L73" i="35"/>
  <c r="AC85" i="1"/>
  <c r="AD85" i="1" s="1"/>
  <c r="W85" i="1"/>
  <c r="X85" i="1" s="1"/>
  <c r="W20" i="6"/>
  <c r="X20" i="6" s="1"/>
  <c r="AD20" i="6"/>
  <c r="AE20" i="6" s="1"/>
  <c r="X17" i="46"/>
  <c r="Y17" i="46" s="1"/>
  <c r="AE17" i="46"/>
  <c r="AF17" i="46" s="1"/>
  <c r="N19" i="19"/>
  <c r="I19" i="35" s="1"/>
  <c r="Q19" i="19"/>
  <c r="T19" i="35" s="1"/>
  <c r="AD19" i="6"/>
  <c r="AE19" i="6" s="1"/>
  <c r="W19" i="6"/>
  <c r="X19" i="6" s="1"/>
  <c r="N62" i="19"/>
  <c r="I62" i="35" s="1"/>
  <c r="Q62" i="19"/>
  <c r="T62" i="35" s="1"/>
  <c r="R12" i="46"/>
  <c r="K20" i="19"/>
  <c r="AK20" i="18"/>
  <c r="Q85" i="6"/>
  <c r="R85" i="46"/>
  <c r="Q18" i="19"/>
  <c r="T18" i="35" s="1"/>
  <c r="N18" i="19"/>
  <c r="I18" i="35" s="1"/>
  <c r="K117" i="19"/>
  <c r="AK117" i="18"/>
  <c r="Q19" i="6"/>
  <c r="R19" i="46"/>
  <c r="N82" i="19"/>
  <c r="I82" i="35" s="1"/>
  <c r="Q82" i="19"/>
  <c r="T82" i="35" s="1"/>
  <c r="AD17" i="32"/>
  <c r="AE17" i="32" s="1"/>
  <c r="W17" i="32"/>
  <c r="X17" i="32" s="1"/>
  <c r="W18" i="6"/>
  <c r="AD18" i="6"/>
  <c r="N76" i="19"/>
  <c r="I76" i="35" s="1"/>
  <c r="Q76" i="19"/>
  <c r="T76" i="35" s="1"/>
  <c r="R109" i="35"/>
  <c r="S109" i="35"/>
  <c r="AC19" i="1"/>
  <c r="AD19" i="1" s="1"/>
  <c r="W19" i="1"/>
  <c r="X19" i="1" s="1"/>
  <c r="N67" i="19"/>
  <c r="I67" i="35" s="1"/>
  <c r="Q67" i="19"/>
  <c r="T67" i="35" s="1"/>
  <c r="AC17" i="1"/>
  <c r="AD17" i="1" s="1"/>
  <c r="W17" i="1"/>
  <c r="X17" i="1" s="1"/>
  <c r="W85" i="5"/>
  <c r="X85" i="5" s="1"/>
  <c r="AD85" i="5"/>
  <c r="AE85" i="5" s="1"/>
  <c r="X85" i="46"/>
  <c r="Y85" i="46" s="1"/>
  <c r="AE85" i="46"/>
  <c r="AF85" i="46" s="1"/>
  <c r="R17" i="46"/>
  <c r="Q17" i="6"/>
  <c r="W18" i="32"/>
  <c r="AD18" i="32"/>
  <c r="AE18" i="32" s="1"/>
  <c r="L29" i="35"/>
  <c r="M29" i="35"/>
  <c r="AK17" i="18"/>
  <c r="K17" i="19"/>
  <c r="AD117" i="32"/>
  <c r="AE117" i="32" s="1"/>
  <c r="W117" i="32"/>
  <c r="X117" i="32" s="1"/>
  <c r="W19" i="32"/>
  <c r="X19" i="32" s="1"/>
  <c r="AD19" i="32"/>
  <c r="AE19" i="32" s="1"/>
  <c r="AD19" i="5"/>
  <c r="AE19" i="5" s="1"/>
  <c r="W19" i="5"/>
  <c r="X19" i="5" s="1"/>
  <c r="X18" i="46"/>
  <c r="Y18" i="46" s="1"/>
  <c r="AE18" i="46"/>
  <c r="AF18" i="46" s="1"/>
  <c r="AE117" i="46"/>
  <c r="AF117" i="46" s="1"/>
  <c r="X117" i="46"/>
  <c r="Y117" i="46" s="1"/>
  <c r="Q75" i="19"/>
  <c r="N75" i="19"/>
  <c r="I75" i="35" s="1"/>
  <c r="X20" i="46"/>
  <c r="Y20" i="46" s="1"/>
  <c r="AE20" i="46"/>
  <c r="AF20" i="46" s="1"/>
  <c r="P31" i="35"/>
  <c r="Q31" i="35"/>
  <c r="AD117" i="5"/>
  <c r="AE117" i="5" s="1"/>
  <c r="W117" i="5"/>
  <c r="AC20" i="1"/>
  <c r="AD20" i="1" s="1"/>
  <c r="W20" i="1"/>
  <c r="X20" i="1" s="1"/>
  <c r="W17" i="6"/>
  <c r="X17" i="6" s="1"/>
  <c r="AD17" i="6"/>
  <c r="AE17" i="6" s="1"/>
  <c r="N109" i="35"/>
  <c r="O109" i="35"/>
  <c r="AD85" i="32"/>
  <c r="AE85" i="32" s="1"/>
  <c r="W85" i="32"/>
  <c r="X85" i="32" s="1"/>
  <c r="N85" i="19"/>
  <c r="I85" i="35" s="1"/>
  <c r="Q85" i="19"/>
  <c r="T85" i="35" s="1"/>
  <c r="AE19" i="46"/>
  <c r="AF19" i="46" s="1"/>
  <c r="X19" i="46"/>
  <c r="Y19" i="46" s="1"/>
  <c r="L119" i="35"/>
  <c r="M119" i="35"/>
  <c r="K99" i="19"/>
  <c r="AK99" i="18"/>
  <c r="K118" i="19"/>
  <c r="AK118" i="18"/>
  <c r="AK30" i="18"/>
  <c r="K30" i="19"/>
  <c r="K123" i="19"/>
  <c r="AK123" i="18"/>
  <c r="K95" i="19"/>
  <c r="AK95" i="18"/>
  <c r="K56" i="19"/>
  <c r="AK56" i="18"/>
  <c r="L68" i="35"/>
  <c r="U15" i="35"/>
  <c r="AE95" i="46"/>
  <c r="AF95" i="46" s="1"/>
  <c r="X95" i="46"/>
  <c r="Y95" i="46" s="1"/>
  <c r="U116" i="35"/>
  <c r="T116" i="35"/>
  <c r="J12" i="35"/>
  <c r="W56" i="32"/>
  <c r="X56" i="32" s="1"/>
  <c r="AD56" i="32"/>
  <c r="AE56" i="32" s="1"/>
  <c r="AE123" i="46"/>
  <c r="AF123" i="46" s="1"/>
  <c r="X123" i="46"/>
  <c r="Y123" i="46" s="1"/>
  <c r="R123" i="46"/>
  <c r="Q123" i="6"/>
  <c r="R73" i="35"/>
  <c r="W123" i="32"/>
  <c r="X123" i="32" s="1"/>
  <c r="AD123" i="32"/>
  <c r="AE123" i="32" s="1"/>
  <c r="AD95" i="32"/>
  <c r="AE95" i="32" s="1"/>
  <c r="W95" i="32"/>
  <c r="Q99" i="6"/>
  <c r="R99" i="46"/>
  <c r="J15" i="35"/>
  <c r="I15" i="35"/>
  <c r="R56" i="46"/>
  <c r="Q56" i="6"/>
  <c r="W95" i="6"/>
  <c r="AD95" i="6"/>
  <c r="J116" i="35"/>
  <c r="T12" i="35"/>
  <c r="U12" i="35"/>
  <c r="W95" i="1"/>
  <c r="AC95" i="1"/>
  <c r="AD123" i="6"/>
  <c r="AE123" i="6" s="1"/>
  <c r="W123" i="6"/>
  <c r="X123" i="6" s="1"/>
  <c r="L65" i="35"/>
  <c r="W56" i="1"/>
  <c r="X56" i="1" s="1"/>
  <c r="AC56" i="1"/>
  <c r="AD56" i="1" s="1"/>
  <c r="W56" i="6"/>
  <c r="X56" i="6" s="1"/>
  <c r="AD56" i="6"/>
  <c r="AE56" i="6" s="1"/>
  <c r="N65" i="35"/>
  <c r="U55" i="35"/>
  <c r="AD95" i="5"/>
  <c r="AE95" i="5" s="1"/>
  <c r="W95" i="5"/>
  <c r="AE56" i="46"/>
  <c r="AF56" i="46" s="1"/>
  <c r="X56" i="46"/>
  <c r="Y56" i="46" s="1"/>
  <c r="AD123" i="5"/>
  <c r="AE123" i="5" s="1"/>
  <c r="W123" i="5"/>
  <c r="X123" i="5" s="1"/>
  <c r="W123" i="1"/>
  <c r="X123" i="1" s="1"/>
  <c r="AC123" i="1"/>
  <c r="AD123" i="1" s="1"/>
  <c r="J55" i="35"/>
  <c r="W56" i="5"/>
  <c r="X56" i="5" s="1"/>
  <c r="AD56" i="5"/>
  <c r="AE56" i="5" s="1"/>
  <c r="AH42" i="40" l="1"/>
  <c r="AG34" i="40"/>
  <c r="AH34" i="40" s="1"/>
  <c r="Z42" i="40"/>
  <c r="Y34" i="40"/>
  <c r="Z34" i="40" s="1"/>
  <c r="X42" i="5"/>
  <c r="Q42" i="35" s="1"/>
  <c r="W35" i="5"/>
  <c r="AE42" i="5"/>
  <c r="AD35" i="5"/>
  <c r="AE35" i="5" s="1"/>
  <c r="AE42" i="6"/>
  <c r="O42" i="35" s="1"/>
  <c r="AD35" i="6"/>
  <c r="W35" i="6"/>
  <c r="X42" i="6"/>
  <c r="H42" i="35" s="1"/>
  <c r="AD37" i="6"/>
  <c r="N37" i="35" s="1"/>
  <c r="W37" i="5"/>
  <c r="AD37" i="32"/>
  <c r="AE37" i="32" s="1"/>
  <c r="W37" i="6"/>
  <c r="G37" i="35" s="1"/>
  <c r="AD37" i="5"/>
  <c r="AE37" i="5" s="1"/>
  <c r="X37" i="46"/>
  <c r="Y37" i="46" s="1"/>
  <c r="AC37" i="1"/>
  <c r="L37" i="35" s="1"/>
  <c r="AE37" i="46"/>
  <c r="AF37" i="46" s="1"/>
  <c r="W37" i="32"/>
  <c r="AE55" i="32"/>
  <c r="AG37" i="40"/>
  <c r="AH37" i="40" s="1"/>
  <c r="AE55" i="5"/>
  <c r="X55" i="5"/>
  <c r="Q55" i="35" s="1"/>
  <c r="X55" i="32"/>
  <c r="S55" i="35" s="1"/>
  <c r="Y37" i="40"/>
  <c r="Z37" i="40" s="1"/>
  <c r="X55" i="1"/>
  <c r="F55" i="35" s="1"/>
  <c r="W37" i="1"/>
  <c r="Y55" i="46"/>
  <c r="AE55" i="6"/>
  <c r="O55" i="35" s="1"/>
  <c r="AD55" i="1"/>
  <c r="M55" i="35" s="1"/>
  <c r="AF55" i="46"/>
  <c r="X55" i="6"/>
  <c r="H55" i="35" s="1"/>
  <c r="P82" i="35"/>
  <c r="P86" i="35"/>
  <c r="P91" i="35"/>
  <c r="X91" i="5"/>
  <c r="Q91" i="35" s="1"/>
  <c r="P95" i="35"/>
  <c r="X95" i="5"/>
  <c r="Q95" i="35" s="1"/>
  <c r="P18" i="35"/>
  <c r="X18" i="5"/>
  <c r="Q18" i="35" s="1"/>
  <c r="P117" i="35"/>
  <c r="X117" i="5"/>
  <c r="Q117" i="35" s="1"/>
  <c r="R124" i="35"/>
  <c r="X124" i="32"/>
  <c r="S124" i="35" s="1"/>
  <c r="R95" i="35"/>
  <c r="X95" i="32"/>
  <c r="S95" i="35" s="1"/>
  <c r="R18" i="35"/>
  <c r="X18" i="32"/>
  <c r="S18" i="35" s="1"/>
  <c r="R118" i="35"/>
  <c r="S118" i="35"/>
  <c r="R62" i="35"/>
  <c r="S62" i="35"/>
  <c r="R71" i="35"/>
  <c r="S71" i="35"/>
  <c r="R65" i="35"/>
  <c r="S65" i="35"/>
  <c r="R75" i="35"/>
  <c r="S75" i="35"/>
  <c r="R76" i="35"/>
  <c r="S76" i="35"/>
  <c r="R67" i="35"/>
  <c r="S67" i="35"/>
  <c r="R42" i="35"/>
  <c r="S42" i="35"/>
  <c r="R72" i="35"/>
  <c r="S72" i="35"/>
  <c r="R66" i="35"/>
  <c r="S66" i="35"/>
  <c r="R27" i="35"/>
  <c r="S27" i="35"/>
  <c r="R70" i="35"/>
  <c r="S70" i="35"/>
  <c r="R61" i="35"/>
  <c r="S61" i="35"/>
  <c r="R77" i="35"/>
  <c r="S77" i="35"/>
  <c r="R63" i="35"/>
  <c r="S63" i="35"/>
  <c r="P68" i="35"/>
  <c r="Q68" i="35"/>
  <c r="P72" i="35"/>
  <c r="Q72" i="35"/>
  <c r="P27" i="35"/>
  <c r="Q27" i="35"/>
  <c r="P62" i="35"/>
  <c r="Q62" i="35"/>
  <c r="P63" i="35"/>
  <c r="Q63" i="35"/>
  <c r="P61" i="35"/>
  <c r="Q61" i="35"/>
  <c r="P118" i="35"/>
  <c r="Q118" i="35"/>
  <c r="P67" i="35"/>
  <c r="Q67" i="35"/>
  <c r="P66" i="35"/>
  <c r="Q66" i="35"/>
  <c r="P71" i="35"/>
  <c r="Q71" i="35"/>
  <c r="P74" i="35"/>
  <c r="Q74" i="35"/>
  <c r="P70" i="35"/>
  <c r="Q70" i="35"/>
  <c r="P76" i="35"/>
  <c r="Q76" i="35"/>
  <c r="P77" i="35"/>
  <c r="Q77" i="35"/>
  <c r="P75" i="35"/>
  <c r="Q75" i="35"/>
  <c r="P42" i="35"/>
  <c r="Q100" i="35"/>
  <c r="G62" i="35"/>
  <c r="H62" i="35"/>
  <c r="N31" i="35"/>
  <c r="AE31" i="6"/>
  <c r="O31" i="35" s="1"/>
  <c r="N95" i="35"/>
  <c r="AE95" i="6"/>
  <c r="O95" i="35" s="1"/>
  <c r="G76" i="35"/>
  <c r="H76" i="35"/>
  <c r="G67" i="35"/>
  <c r="H67" i="35"/>
  <c r="N70" i="35"/>
  <c r="O70" i="35"/>
  <c r="N62" i="35"/>
  <c r="O62" i="35"/>
  <c r="G66" i="35"/>
  <c r="H66" i="35"/>
  <c r="N117" i="35"/>
  <c r="AE117" i="6"/>
  <c r="O117" i="35" s="1"/>
  <c r="N71" i="35"/>
  <c r="O71" i="35"/>
  <c r="N73" i="35"/>
  <c r="O73" i="35"/>
  <c r="G63" i="35"/>
  <c r="H63" i="35"/>
  <c r="N74" i="35"/>
  <c r="O74" i="35"/>
  <c r="G65" i="35"/>
  <c r="H65" i="35"/>
  <c r="G64" i="35"/>
  <c r="H64" i="35"/>
  <c r="N27" i="35"/>
  <c r="O27" i="35"/>
  <c r="G95" i="35"/>
  <c r="X95" i="6"/>
  <c r="H95" i="35" s="1"/>
  <c r="N76" i="35"/>
  <c r="O76" i="35"/>
  <c r="N67" i="35"/>
  <c r="O67" i="35"/>
  <c r="G70" i="35"/>
  <c r="H70" i="35"/>
  <c r="N61" i="35"/>
  <c r="O61" i="35"/>
  <c r="N18" i="35"/>
  <c r="AE18" i="6"/>
  <c r="O18" i="35" s="1"/>
  <c r="G117" i="35"/>
  <c r="X117" i="6"/>
  <c r="H117" i="35" s="1"/>
  <c r="G42" i="35"/>
  <c r="G73" i="35"/>
  <c r="H73" i="35"/>
  <c r="N63" i="35"/>
  <c r="O63" i="35"/>
  <c r="G74" i="35"/>
  <c r="H74" i="35"/>
  <c r="H100" i="35"/>
  <c r="N66" i="35"/>
  <c r="O66" i="35"/>
  <c r="N77" i="35"/>
  <c r="O77" i="35"/>
  <c r="G71" i="35"/>
  <c r="H71" i="35"/>
  <c r="N82" i="35"/>
  <c r="AE82" i="6"/>
  <c r="O82" i="35" s="1"/>
  <c r="G29" i="35"/>
  <c r="H29" i="35"/>
  <c r="G61" i="35"/>
  <c r="H61" i="35"/>
  <c r="G68" i="35"/>
  <c r="H68" i="35"/>
  <c r="G18" i="35"/>
  <c r="X18" i="6"/>
  <c r="H18" i="35" s="1"/>
  <c r="G77" i="35"/>
  <c r="H77" i="35"/>
  <c r="N42" i="35"/>
  <c r="X91" i="6"/>
  <c r="H91" i="35" s="1"/>
  <c r="G124" i="35"/>
  <c r="X124" i="6"/>
  <c r="H124" i="35" s="1"/>
  <c r="G109" i="35"/>
  <c r="H109" i="35"/>
  <c r="L42" i="35"/>
  <c r="M42" i="35"/>
  <c r="L72" i="35"/>
  <c r="M72" i="35"/>
  <c r="E63" i="35"/>
  <c r="F63" i="35"/>
  <c r="L28" i="35"/>
  <c r="M28" i="35"/>
  <c r="E74" i="35"/>
  <c r="F74" i="35"/>
  <c r="E82" i="35"/>
  <c r="X82" i="1"/>
  <c r="F82" i="35" s="1"/>
  <c r="E100" i="35"/>
  <c r="F100" i="35"/>
  <c r="L76" i="35"/>
  <c r="M76" i="35"/>
  <c r="L77" i="35"/>
  <c r="M77" i="35"/>
  <c r="L62" i="35"/>
  <c r="M62" i="35"/>
  <c r="L67" i="35"/>
  <c r="M67" i="35"/>
  <c r="E18" i="35"/>
  <c r="X18" i="1"/>
  <c r="F18" i="35" s="1"/>
  <c r="L117" i="35"/>
  <c r="AD117" i="1"/>
  <c r="M117" i="35" s="1"/>
  <c r="E71" i="35"/>
  <c r="F71" i="35"/>
  <c r="E42" i="35"/>
  <c r="F42" i="35"/>
  <c r="E119" i="35"/>
  <c r="F119" i="35"/>
  <c r="F29" i="35"/>
  <c r="E68" i="35"/>
  <c r="F68" i="35"/>
  <c r="E64" i="35"/>
  <c r="F64" i="35"/>
  <c r="E77" i="35"/>
  <c r="F77" i="35"/>
  <c r="E62" i="35"/>
  <c r="F62" i="35"/>
  <c r="L71" i="35"/>
  <c r="M71" i="35"/>
  <c r="E95" i="35"/>
  <c r="X95" i="1"/>
  <c r="F95" i="35" s="1"/>
  <c r="E76" i="35"/>
  <c r="F76" i="35"/>
  <c r="E70" i="35"/>
  <c r="F70" i="35"/>
  <c r="L18" i="35"/>
  <c r="AD18" i="1"/>
  <c r="M18" i="35" s="1"/>
  <c r="E117" i="35"/>
  <c r="X117" i="1"/>
  <c r="F117" i="35" s="1"/>
  <c r="AD91" i="1"/>
  <c r="M91" i="35" s="1"/>
  <c r="X31" i="1"/>
  <c r="F31" i="35" s="1"/>
  <c r="L27" i="35"/>
  <c r="M27" i="35"/>
  <c r="L95" i="35"/>
  <c r="AD95" i="1"/>
  <c r="M95" i="35" s="1"/>
  <c r="E61" i="35"/>
  <c r="F61" i="35"/>
  <c r="E67" i="35"/>
  <c r="F67" i="35"/>
  <c r="L75" i="35"/>
  <c r="M75" i="35"/>
  <c r="L61" i="35"/>
  <c r="M61" i="35"/>
  <c r="L70" i="35"/>
  <c r="M70" i="35"/>
  <c r="E75" i="35"/>
  <c r="F75" i="35"/>
  <c r="E72" i="35"/>
  <c r="F72" i="35"/>
  <c r="L63" i="35"/>
  <c r="M63" i="35"/>
  <c r="E65" i="35"/>
  <c r="F65" i="35"/>
  <c r="E73" i="35"/>
  <c r="F73" i="35"/>
  <c r="N65" i="19"/>
  <c r="I64" i="35" s="1"/>
  <c r="N29" i="19"/>
  <c r="I29" i="35" s="1"/>
  <c r="P100" i="35"/>
  <c r="L91" i="35"/>
  <c r="E31" i="35"/>
  <c r="G91" i="35"/>
  <c r="E29" i="35"/>
  <c r="G100" i="35"/>
  <c r="L124" i="35"/>
  <c r="M124" i="35"/>
  <c r="E124" i="35"/>
  <c r="F124" i="35"/>
  <c r="T79" i="35"/>
  <c r="T80" i="35"/>
  <c r="E80" i="35"/>
  <c r="E79" i="35"/>
  <c r="I80" i="35"/>
  <c r="I79" i="35"/>
  <c r="G80" i="35"/>
  <c r="G79" i="35"/>
  <c r="N80" i="35"/>
  <c r="N79" i="35"/>
  <c r="L80" i="35"/>
  <c r="L79" i="35"/>
  <c r="R80" i="35"/>
  <c r="R79" i="35"/>
  <c r="N86" i="35"/>
  <c r="O86" i="35"/>
  <c r="F86" i="35"/>
  <c r="E86" i="35"/>
  <c r="L86" i="35"/>
  <c r="M86" i="35"/>
  <c r="P109" i="35"/>
  <c r="Q109" i="35"/>
  <c r="U86" i="35"/>
  <c r="T86" i="35"/>
  <c r="M109" i="35"/>
  <c r="L109" i="35"/>
  <c r="H86" i="35"/>
  <c r="G86" i="35"/>
  <c r="F109" i="35"/>
  <c r="E109" i="35"/>
  <c r="AD35" i="1"/>
  <c r="M35" i="35" s="1"/>
  <c r="N119" i="35"/>
  <c r="O119" i="35"/>
  <c r="H119" i="35"/>
  <c r="G119" i="35"/>
  <c r="AE35" i="32"/>
  <c r="J73" i="35"/>
  <c r="I73" i="35"/>
  <c r="U73" i="35"/>
  <c r="T73" i="35"/>
  <c r="AD34" i="1"/>
  <c r="M34" i="35" s="1"/>
  <c r="P55" i="35"/>
  <c r="J42" i="35"/>
  <c r="I42" i="35"/>
  <c r="L55" i="35"/>
  <c r="N55" i="35"/>
  <c r="R55" i="35"/>
  <c r="Q55" i="19"/>
  <c r="T55" i="35" s="1"/>
  <c r="N55" i="19"/>
  <c r="I55" i="35" s="1"/>
  <c r="E55" i="35"/>
  <c r="G55" i="35"/>
  <c r="AE36" i="32"/>
  <c r="S107" i="35"/>
  <c r="R107" i="35"/>
  <c r="AE34" i="32"/>
  <c r="P107" i="35"/>
  <c r="Q107" i="35"/>
  <c r="E107" i="35"/>
  <c r="F107" i="35"/>
  <c r="G107" i="35"/>
  <c r="H107" i="35"/>
  <c r="M107" i="35"/>
  <c r="L107" i="35"/>
  <c r="N107" i="35"/>
  <c r="O107" i="35"/>
  <c r="X35" i="32"/>
  <c r="S35" i="35" s="1"/>
  <c r="O116" i="35"/>
  <c r="N116" i="35"/>
  <c r="S85" i="35"/>
  <c r="R85" i="35"/>
  <c r="O17" i="35"/>
  <c r="N17" i="35"/>
  <c r="E66" i="35"/>
  <c r="F66" i="35"/>
  <c r="E116" i="35"/>
  <c r="F116" i="35"/>
  <c r="G19" i="35"/>
  <c r="H19" i="35"/>
  <c r="S12" i="35"/>
  <c r="R12" i="35"/>
  <c r="G20" i="35"/>
  <c r="H20" i="35"/>
  <c r="M85" i="35"/>
  <c r="L85" i="35"/>
  <c r="P20" i="35"/>
  <c r="Q20" i="35"/>
  <c r="O85" i="35"/>
  <c r="N85" i="35"/>
  <c r="U61" i="35"/>
  <c r="T61" i="35"/>
  <c r="R20" i="35"/>
  <c r="S20" i="35"/>
  <c r="Q116" i="35"/>
  <c r="P116" i="35"/>
  <c r="L20" i="35"/>
  <c r="M20" i="35"/>
  <c r="H12" i="35"/>
  <c r="G12" i="35"/>
  <c r="R19" i="35"/>
  <c r="S19" i="35"/>
  <c r="S116" i="35"/>
  <c r="R116" i="35"/>
  <c r="N20" i="35"/>
  <c r="O20" i="35"/>
  <c r="G85" i="35"/>
  <c r="H85" i="35"/>
  <c r="X34" i="32"/>
  <c r="S34" i="35" s="1"/>
  <c r="P19" i="35"/>
  <c r="Q19" i="35"/>
  <c r="S117" i="35"/>
  <c r="R117" i="35"/>
  <c r="E19" i="35"/>
  <c r="F19" i="35"/>
  <c r="S17" i="35"/>
  <c r="R17" i="35"/>
  <c r="G116" i="35"/>
  <c r="H116" i="35"/>
  <c r="F12" i="35"/>
  <c r="E12" i="35"/>
  <c r="X34" i="1"/>
  <c r="F34" i="35" s="1"/>
  <c r="X35" i="1"/>
  <c r="F35" i="35" s="1"/>
  <c r="G17" i="35"/>
  <c r="H17" i="35"/>
  <c r="U75" i="35"/>
  <c r="T75" i="35"/>
  <c r="L66" i="35"/>
  <c r="M66" i="35"/>
  <c r="L116" i="35"/>
  <c r="M116" i="35"/>
  <c r="M19" i="35"/>
  <c r="L19" i="35"/>
  <c r="M12" i="35"/>
  <c r="L12" i="35"/>
  <c r="O19" i="35"/>
  <c r="N19" i="35"/>
  <c r="AD36" i="1"/>
  <c r="M36" i="35" s="1"/>
  <c r="U70" i="35"/>
  <c r="T70" i="35"/>
  <c r="U66" i="35"/>
  <c r="T66" i="35"/>
  <c r="Q17" i="35"/>
  <c r="P17" i="35"/>
  <c r="P12" i="35"/>
  <c r="Q12" i="35"/>
  <c r="G75" i="35"/>
  <c r="P85" i="35"/>
  <c r="Q85" i="35"/>
  <c r="L17" i="35"/>
  <c r="M17" i="35"/>
  <c r="Q117" i="19"/>
  <c r="T117" i="35" s="1"/>
  <c r="N117" i="19"/>
  <c r="I117" i="35" s="1"/>
  <c r="E85" i="35"/>
  <c r="F85" i="35"/>
  <c r="X36" i="32"/>
  <c r="S36" i="35" s="1"/>
  <c r="F20" i="35"/>
  <c r="E20" i="35"/>
  <c r="N12" i="35"/>
  <c r="O12" i="35"/>
  <c r="N17" i="19"/>
  <c r="I17" i="35" s="1"/>
  <c r="Q17" i="19"/>
  <c r="T17" i="35" s="1"/>
  <c r="F17" i="35"/>
  <c r="E17" i="35"/>
  <c r="N20" i="19"/>
  <c r="I20" i="35" s="1"/>
  <c r="Q20" i="19"/>
  <c r="T20" i="35" s="1"/>
  <c r="X36" i="1"/>
  <c r="F36" i="35" s="1"/>
  <c r="N75" i="35"/>
  <c r="P123" i="35"/>
  <c r="Q123" i="35"/>
  <c r="G56" i="35"/>
  <c r="H56" i="35"/>
  <c r="N99" i="35"/>
  <c r="O99" i="35"/>
  <c r="E56" i="35"/>
  <c r="F56" i="35"/>
  <c r="M99" i="35"/>
  <c r="L99" i="35"/>
  <c r="O123" i="35"/>
  <c r="N123" i="35"/>
  <c r="N118" i="35"/>
  <c r="O118" i="35"/>
  <c r="S56" i="35"/>
  <c r="R56" i="35"/>
  <c r="Q123" i="19"/>
  <c r="N123" i="19"/>
  <c r="Q30" i="19"/>
  <c r="T30" i="35" s="1"/>
  <c r="N30" i="19"/>
  <c r="I30" i="35" s="1"/>
  <c r="N118" i="19"/>
  <c r="Q118" i="19"/>
  <c r="P56" i="35"/>
  <c r="Q56" i="35"/>
  <c r="M118" i="35"/>
  <c r="L118" i="35"/>
  <c r="G118" i="35"/>
  <c r="H118" i="35"/>
  <c r="R123" i="35"/>
  <c r="S123" i="35"/>
  <c r="S99" i="35"/>
  <c r="R99" i="35"/>
  <c r="U64" i="35"/>
  <c r="T64" i="35"/>
  <c r="M123" i="35"/>
  <c r="L123" i="35"/>
  <c r="E118" i="35"/>
  <c r="F118" i="35"/>
  <c r="J64" i="35"/>
  <c r="P99" i="35"/>
  <c r="Q99" i="35"/>
  <c r="E123" i="35"/>
  <c r="F123" i="35"/>
  <c r="N56" i="35"/>
  <c r="O56" i="35"/>
  <c r="H99" i="35"/>
  <c r="G99" i="35"/>
  <c r="M56" i="35"/>
  <c r="L56" i="35"/>
  <c r="F99" i="35"/>
  <c r="E99" i="35"/>
  <c r="G123" i="35"/>
  <c r="H123" i="35"/>
  <c r="N56" i="19"/>
  <c r="Q56" i="19"/>
  <c r="N95" i="19"/>
  <c r="Q95" i="19"/>
  <c r="N99" i="19"/>
  <c r="Q99" i="19"/>
  <c r="AE37" i="6" l="1"/>
  <c r="O37" i="35" s="1"/>
  <c r="AE35" i="6"/>
  <c r="O35" i="35" s="1"/>
  <c r="N35" i="35"/>
  <c r="P35" i="35"/>
  <c r="X35" i="5"/>
  <c r="Q35" i="35" s="1"/>
  <c r="G35" i="35"/>
  <c r="X35" i="6"/>
  <c r="H35" i="35" s="1"/>
  <c r="AD37" i="1"/>
  <c r="M37" i="35" s="1"/>
  <c r="X37" i="6"/>
  <c r="H37" i="35" s="1"/>
  <c r="X37" i="1"/>
  <c r="F37" i="35" s="1"/>
  <c r="E37" i="35"/>
  <c r="X37" i="5"/>
  <c r="Q37" i="35" s="1"/>
  <c r="P37" i="35"/>
  <c r="X37" i="32"/>
  <c r="S37" i="35" s="1"/>
  <c r="R37" i="35"/>
  <c r="M79" i="35"/>
  <c r="M80" i="35"/>
  <c r="S79" i="35"/>
  <c r="S80" i="35"/>
  <c r="O79" i="35"/>
  <c r="O80" i="35"/>
  <c r="H80" i="35"/>
  <c r="H79" i="35"/>
  <c r="F79" i="35"/>
  <c r="F80" i="35"/>
  <c r="T99" i="35"/>
  <c r="U99" i="35"/>
  <c r="J118" i="35"/>
  <c r="I118" i="35"/>
  <c r="U123" i="35"/>
  <c r="T123" i="35"/>
  <c r="T56" i="35"/>
  <c r="U56" i="35"/>
  <c r="I99" i="35"/>
  <c r="J99" i="35"/>
  <c r="J56" i="35"/>
  <c r="I56" i="35"/>
  <c r="U95" i="35"/>
  <c r="T95" i="35"/>
  <c r="I95" i="35"/>
  <c r="J95" i="35"/>
  <c r="U118" i="35"/>
  <c r="T118" i="35"/>
  <c r="J123" i="35"/>
  <c r="I123" i="35"/>
</calcChain>
</file>

<file path=xl/comments1.xml><?xml version="1.0" encoding="utf-8"?>
<comments xmlns="http://schemas.openxmlformats.org/spreadsheetml/2006/main">
  <authors>
    <author>Jeremy Baldwin</author>
  </authors>
  <commentList>
    <comment ref="Z3" authorId="0">
      <text>
        <r>
          <rPr>
            <b/>
            <sz val="9"/>
            <color indexed="81"/>
            <rFont val="Tahoma"/>
            <family val="2"/>
          </rPr>
          <t>MyJoys and Crested charges in local currency based on X rate used. All others at standard cost  in £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0" authorId="0">
      <text>
        <r>
          <rPr>
            <b/>
            <sz val="9"/>
            <color indexed="81"/>
            <rFont val="Tahoma"/>
            <family val="2"/>
          </rPr>
          <t>In until inventory goes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5" authorId="0">
      <text>
        <r>
          <rPr>
            <b/>
            <sz val="9"/>
            <color indexed="81"/>
            <rFont val="Tahoma"/>
            <family val="2"/>
          </rPr>
          <t>Was Athletic Fit in 2016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Jeremy Baldwin</author>
  </authors>
  <commentList>
    <comment ref="N4" authorId="0">
      <text>
        <r>
          <rPr>
            <b/>
            <sz val="9"/>
            <color indexed="81"/>
            <rFont val="Tahoma"/>
            <family val="2"/>
          </rPr>
          <t>Spot rate plus 5% plus 1 Euro for waiving the embroidery increase in 2014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9" authorId="0">
      <text>
        <r>
          <rPr>
            <b/>
            <sz val="9"/>
            <color indexed="81"/>
            <rFont val="Tahoma"/>
            <family val="2"/>
          </rPr>
          <t>Exchange comparisons have €1.00 cresting premium removed from Euro</t>
        </r>
      </text>
    </comment>
    <comment ref="X9" authorId="0">
      <text>
        <r>
          <rPr>
            <b/>
            <sz val="9"/>
            <color indexed="81"/>
            <rFont val="Tahoma"/>
            <family val="2"/>
          </rPr>
          <t>Exchange comparisons have €1.00 cresting premium removed from Euro</t>
        </r>
      </text>
    </comment>
  </commentList>
</comments>
</file>

<file path=xl/comments3.xml><?xml version="1.0" encoding="utf-8"?>
<comments xmlns="http://schemas.openxmlformats.org/spreadsheetml/2006/main">
  <authors>
    <author>Jeremy Baldwin</author>
  </authors>
  <commentList>
    <comment ref="J32" authorId="0">
      <text>
        <r>
          <rPr>
            <b/>
            <sz val="9"/>
            <color indexed="81"/>
            <rFont val="Tahoma"/>
            <family val="2"/>
          </rPr>
          <t>$0.40 for embroidery a source</t>
        </r>
      </text>
    </comment>
    <comment ref="BN32" authorId="0">
      <text>
        <r>
          <rPr>
            <b/>
            <sz val="9"/>
            <color indexed="81"/>
            <rFont val="Tahoma"/>
            <family val="2"/>
          </rPr>
          <t>$0.40 for embroidery a source</t>
        </r>
      </text>
    </comment>
    <comment ref="J58" authorId="0">
      <text>
        <r>
          <rPr>
            <b/>
            <sz val="9"/>
            <color indexed="81"/>
            <rFont val="Tahoma"/>
            <family val="2"/>
          </rPr>
          <t>$0.40 for embroidery a source</t>
        </r>
      </text>
    </comment>
    <comment ref="J59" authorId="0">
      <text>
        <r>
          <rPr>
            <b/>
            <sz val="9"/>
            <color indexed="81"/>
            <rFont val="Tahoma"/>
            <family val="2"/>
          </rPr>
          <t>$0.40 for embroidery a source</t>
        </r>
      </text>
    </comment>
    <comment ref="J108" authorId="0">
      <text>
        <r>
          <rPr>
            <b/>
            <sz val="9"/>
            <color indexed="81"/>
            <rFont val="Tahoma"/>
            <family val="2"/>
          </rPr>
          <t>$0.40 for embroidery a source</t>
        </r>
      </text>
    </comment>
  </commentList>
</comments>
</file>

<file path=xl/comments4.xml><?xml version="1.0" encoding="utf-8"?>
<comments xmlns="http://schemas.openxmlformats.org/spreadsheetml/2006/main">
  <authors>
    <author>Jeremy Baldwin</author>
  </authors>
  <commentList>
    <comment ref="H60" authorId="0">
      <text>
        <r>
          <rPr>
            <b/>
            <sz val="9"/>
            <color indexed="81"/>
            <rFont val="Tahoma"/>
            <family val="2"/>
          </rPr>
          <t>US actual $34.00 but because in Band 4 in Europe line used top US Band price</t>
        </r>
      </text>
    </comment>
    <comment ref="H61" authorId="0">
      <text>
        <r>
          <rPr>
            <b/>
            <sz val="9"/>
            <color indexed="81"/>
            <rFont val="Tahoma"/>
            <family val="2"/>
          </rPr>
          <t>US actual $36.00 but because in Band 4 in Europe line used top US Band price</t>
        </r>
      </text>
    </comment>
    <comment ref="H62" authorId="0">
      <text>
        <r>
          <rPr>
            <b/>
            <sz val="9"/>
            <color indexed="81"/>
            <rFont val="Tahoma"/>
            <family val="2"/>
          </rPr>
          <t>US actual $34.00 but because in Band 4 in Europe line used top US Band price</t>
        </r>
      </text>
    </comment>
    <comment ref="H76" authorId="0">
      <text>
        <r>
          <rPr>
            <b/>
            <sz val="9"/>
            <color indexed="81"/>
            <rFont val="Tahoma"/>
            <family val="2"/>
          </rPr>
          <t>US actual $32.50 but because in Band 2 in Europe line used 2nd US Band price</t>
        </r>
      </text>
    </comment>
    <comment ref="H78" authorId="0">
      <text>
        <r>
          <rPr>
            <b/>
            <sz val="9"/>
            <color indexed="81"/>
            <rFont val="Tahoma"/>
            <family val="2"/>
          </rPr>
          <t>US actual $32.50 but because in Band 2 in Europe line used 2nd US Band price</t>
        </r>
      </text>
    </comment>
    <comment ref="G95" authorId="0">
      <text>
        <r>
          <rPr>
            <b/>
            <sz val="9"/>
            <color indexed="81"/>
            <rFont val="Tahoma"/>
            <family val="2"/>
          </rPr>
          <t>changed to $50 from $60 to mirror men's - 22/Feb/16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07" authorId="0">
      <text>
        <r>
          <rPr>
            <b/>
            <sz val="9"/>
            <color indexed="81"/>
            <rFont val="Tahoma"/>
            <family val="2"/>
          </rPr>
          <t>changed to $30 from $32.50 to mirror men's - 22/Feb/16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09" authorId="0">
      <text>
        <r>
          <rPr>
            <b/>
            <sz val="9"/>
            <color indexed="81"/>
            <rFont val="Tahoma"/>
            <family val="2"/>
          </rPr>
          <t>changed to $27.50 from $30.0 to be les than revised women's pique shirt prices - 22/Feb/16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Jeremy Baldwin</author>
  </authors>
  <commentList>
    <comment ref="U4" authorId="0">
      <text>
        <r>
          <rPr>
            <b/>
            <sz val="9"/>
            <color indexed="81"/>
            <rFont val="Tahoma"/>
            <family val="2"/>
          </rPr>
          <t>Margins based on $1.23 Cost conversion as that is nearer to reality at time of ordering product.</t>
        </r>
      </text>
    </comment>
    <comment ref="AB4" authorId="0">
      <text>
        <r>
          <rPr>
            <b/>
            <sz val="9"/>
            <color indexed="81"/>
            <rFont val="Tahoma"/>
            <family val="2"/>
          </rPr>
          <t>Margins based on $1.23 Cost conversion as that is nearer to reality at time of ordering product.</t>
        </r>
      </text>
    </comment>
  </commentList>
</comments>
</file>

<file path=xl/comments6.xml><?xml version="1.0" encoding="utf-8"?>
<comments xmlns="http://schemas.openxmlformats.org/spreadsheetml/2006/main">
  <authors>
    <author>Jeremy Baldwin</author>
  </authors>
  <commentList>
    <comment ref="T4" authorId="0">
      <text>
        <r>
          <rPr>
            <b/>
            <sz val="9"/>
            <color indexed="81"/>
            <rFont val="Tahoma"/>
            <family val="2"/>
          </rPr>
          <t>Margins based on $1.18 Cost conversion as that is nearer to reality at time of paying for product in January '15</t>
        </r>
      </text>
    </comment>
    <comment ref="U4" authorId="0">
      <text>
        <r>
          <rPr>
            <b/>
            <sz val="9"/>
            <color indexed="81"/>
            <rFont val="Tahoma"/>
            <family val="2"/>
          </rPr>
          <t>Margins based on $1.18 Cost conversion as that is nearer to reality at time of paying for product in January '15</t>
        </r>
      </text>
    </comment>
    <comment ref="AA4" authorId="0">
      <text>
        <r>
          <rPr>
            <b/>
            <sz val="9"/>
            <color indexed="81"/>
            <rFont val="Tahoma"/>
            <family val="2"/>
          </rPr>
          <t>Margins based on $1.18 Cost conversion as that is nearer to reality at time of paying for product in January '15</t>
        </r>
      </text>
    </comment>
    <comment ref="AB4" authorId="0">
      <text>
        <r>
          <rPr>
            <b/>
            <sz val="9"/>
            <color indexed="81"/>
            <rFont val="Tahoma"/>
            <family val="2"/>
          </rPr>
          <t>Margins based on $1.18 Cost conversion as that is nearer to reality at time of paying for product in January '15</t>
        </r>
      </text>
    </comment>
  </commentList>
</comments>
</file>

<file path=xl/comments7.xml><?xml version="1.0" encoding="utf-8"?>
<comments xmlns="http://schemas.openxmlformats.org/spreadsheetml/2006/main">
  <authors>
    <author>Jeremy Baldwin</author>
  </authors>
  <commentList>
    <comment ref="T4" authorId="0">
      <text>
        <r>
          <rPr>
            <b/>
            <sz val="9"/>
            <color indexed="81"/>
            <rFont val="Tahoma"/>
            <family val="2"/>
          </rPr>
          <t xml:space="preserve">Margins based on SKr 8.10 Cost conversion as that is nearer to reality at time of paying for product in Jan'15 </t>
        </r>
      </text>
    </comment>
    <comment ref="U4" authorId="0">
      <text>
        <r>
          <rPr>
            <b/>
            <sz val="9"/>
            <color indexed="81"/>
            <rFont val="Tahoma"/>
            <family val="2"/>
          </rPr>
          <t xml:space="preserve">Margins based on SKr 8.10 Cost conversion as that is nearer to reality at time of paying for product in Jan'15 </t>
        </r>
      </text>
    </comment>
    <comment ref="V4" authorId="0">
      <text>
        <r>
          <rPr>
            <b/>
            <sz val="9"/>
            <color indexed="81"/>
            <rFont val="Tahoma"/>
            <family val="2"/>
          </rPr>
          <t xml:space="preserve">$8.25 nearer to exchange rate at time of setting pricing 20/5/15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4" authorId="0">
      <text>
        <r>
          <rPr>
            <b/>
            <sz val="9"/>
            <color indexed="81"/>
            <rFont val="Tahoma"/>
            <family val="2"/>
          </rPr>
          <t xml:space="preserve">Margins based on SKr 8.10 Cost conversion as that is nearer to reality at time of paying for product in Jan'15 </t>
        </r>
      </text>
    </comment>
    <comment ref="AB4" authorId="0">
      <text>
        <r>
          <rPr>
            <b/>
            <sz val="9"/>
            <color indexed="81"/>
            <rFont val="Tahoma"/>
            <family val="2"/>
          </rPr>
          <t xml:space="preserve">Margins based on SKr 8.10 Cost conversion as that is nearer to reality at time of paying for product in Jan'15 </t>
        </r>
      </text>
    </comment>
    <comment ref="AC4" authorId="0">
      <text>
        <r>
          <rPr>
            <b/>
            <sz val="9"/>
            <color indexed="81"/>
            <rFont val="Tahoma"/>
            <family val="2"/>
          </rPr>
          <t xml:space="preserve">$8.25 nearer to exchange rate at time of setting pricing 20/5/15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Jeremy Baldwin</author>
  </authors>
  <commentList>
    <comment ref="U4" authorId="0">
      <text>
        <r>
          <rPr>
            <b/>
            <sz val="9"/>
            <color indexed="81"/>
            <rFont val="Tahoma"/>
            <family val="2"/>
          </rPr>
          <t xml:space="preserve">Margins based on NoK 7.60 Cost conversion as that is nearer to reality at time of paying for product in Jan'15 </t>
        </r>
      </text>
    </comment>
    <comment ref="V4" authorId="0">
      <text>
        <r>
          <rPr>
            <b/>
            <sz val="9"/>
            <color indexed="81"/>
            <rFont val="Tahoma"/>
            <family val="2"/>
          </rPr>
          <t xml:space="preserve">Margins based on NoK 7.60 Cost conversion as that is nearer to reality at time of paying for product in Jan'15 </t>
        </r>
      </text>
    </comment>
    <comment ref="AC4" authorId="0">
      <text>
        <r>
          <rPr>
            <b/>
            <sz val="9"/>
            <color indexed="81"/>
            <rFont val="Tahoma"/>
            <family val="2"/>
          </rPr>
          <t xml:space="preserve">Margins based on NoK 7.60 Cost conversion as that is nearer to reality at time of paying for product in Jan'15 </t>
        </r>
      </text>
    </comment>
    <comment ref="AD4" authorId="0">
      <text>
        <r>
          <rPr>
            <b/>
            <sz val="9"/>
            <color indexed="81"/>
            <rFont val="Tahoma"/>
            <family val="2"/>
          </rPr>
          <t xml:space="preserve">Margins based on NoK 7.60 Cost conversion as that is nearer to reality at time of paying for product in Jan'15 </t>
        </r>
      </text>
    </comment>
    <comment ref="J34" authorId="0">
      <text>
        <r>
          <rPr>
            <b/>
            <sz val="9"/>
            <color indexed="81"/>
            <rFont val="Tahoma"/>
            <family val="2"/>
          </rPr>
          <t>SEK / 1.08 - as per RB recommendation 1st June '15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4" authorId="0">
      <text>
        <r>
          <rPr>
            <b/>
            <sz val="9"/>
            <color indexed="81"/>
            <rFont val="Tahoma"/>
            <family val="2"/>
          </rPr>
          <t>SEK / 1.08 - as per RB recommendation 1st June '15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35" authorId="0">
      <text>
        <r>
          <rPr>
            <b/>
            <sz val="9"/>
            <color indexed="81"/>
            <rFont val="Tahoma"/>
            <family val="2"/>
          </rPr>
          <t>SEK / 1.08 - as per RB recommendation 1st June '15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5" authorId="0">
      <text>
        <r>
          <rPr>
            <b/>
            <sz val="9"/>
            <color indexed="81"/>
            <rFont val="Tahoma"/>
            <family val="2"/>
          </rPr>
          <t>SEK / 1.08 - as per RB recommendation 1st June '15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36" authorId="0">
      <text>
        <r>
          <rPr>
            <b/>
            <sz val="9"/>
            <color indexed="81"/>
            <rFont val="Tahoma"/>
            <family val="2"/>
          </rPr>
          <t>SEK / 1.08 - as per RB recommendation 1st June '15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6" authorId="0">
      <text>
        <r>
          <rPr>
            <b/>
            <sz val="9"/>
            <color indexed="81"/>
            <rFont val="Tahoma"/>
            <family val="2"/>
          </rPr>
          <t>SEK / 1.08 - as per RB recommendation 1st June '15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37" authorId="0">
      <text>
        <r>
          <rPr>
            <b/>
            <sz val="9"/>
            <color indexed="81"/>
            <rFont val="Tahoma"/>
            <family val="2"/>
          </rPr>
          <t>SEK / 1.08 - as per RB recommendation 1st June '15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7" authorId="0">
      <text>
        <r>
          <rPr>
            <b/>
            <sz val="9"/>
            <color indexed="81"/>
            <rFont val="Tahoma"/>
            <family val="2"/>
          </rPr>
          <t>SEK / 1.08 - as per RB recommendation 1st June '15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Jeremy Baldwin</author>
  </authors>
  <commentList>
    <comment ref="T4" authorId="0">
      <text>
        <r>
          <rPr>
            <b/>
            <sz val="9"/>
            <color indexed="81"/>
            <rFont val="Tahoma"/>
            <family val="2"/>
          </rPr>
          <t xml:space="preserve">Margins based on DKr 6.40 Cost conversion as that is nearer to reality at time of paying for product in Jan'15 </t>
        </r>
      </text>
    </comment>
    <comment ref="U4" authorId="0">
      <text>
        <r>
          <rPr>
            <b/>
            <sz val="9"/>
            <color indexed="81"/>
            <rFont val="Tahoma"/>
            <family val="2"/>
          </rPr>
          <t xml:space="preserve">Margins based on DKr 6.40 Cost conversion as that is nearer to reality at time of paying for product in Jan'15 </t>
        </r>
      </text>
    </comment>
    <comment ref="AA4" authorId="0">
      <text>
        <r>
          <rPr>
            <b/>
            <sz val="9"/>
            <color indexed="81"/>
            <rFont val="Tahoma"/>
            <family val="2"/>
          </rPr>
          <t xml:space="preserve">Margins based on DKr 6.40 Cost conversion as that is nearer to reality at time of paying for product in Jan'15 </t>
        </r>
      </text>
    </comment>
    <comment ref="AB4" authorId="0">
      <text>
        <r>
          <rPr>
            <b/>
            <sz val="9"/>
            <color indexed="81"/>
            <rFont val="Tahoma"/>
            <family val="2"/>
          </rPr>
          <t xml:space="preserve">Margins based on DKr 6.40 Cost conversion as that is nearer to reality at time of paying for product in Jan'15 </t>
        </r>
      </text>
    </comment>
  </commentList>
</comments>
</file>

<file path=xl/comments10.xml><?xml version="1.0" encoding="utf-8"?>
<comments xmlns="http://schemas.openxmlformats.org/spreadsheetml/2006/main">
  <authors>
    <author>Jeremy Baldwin</author>
  </authors>
  <commentList>
    <comment ref="I8" authorId="0">
      <text>
        <r>
          <rPr>
            <b/>
            <sz val="9"/>
            <color indexed="81"/>
            <rFont val="Tahoma"/>
            <family val="2"/>
          </rPr>
          <t>Pro Shop = 6% Line, 5% settlement, 7% rebate if volumes met
Others = 5% Line, 5% settlement, 5% rebate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<sst xmlns="http://schemas.openxmlformats.org/spreadsheetml/2006/main" count="1658" uniqueCount="692">
  <si>
    <t>US $ Trade Price</t>
  </si>
  <si>
    <t>(incl VAT)</t>
  </si>
  <si>
    <t>Retailers</t>
  </si>
  <si>
    <t>VAT rate</t>
  </si>
  <si>
    <t>Std cost</t>
  </si>
  <si>
    <t>%</t>
  </si>
  <si>
    <t xml:space="preserve">Vendor </t>
  </si>
  <si>
    <t>Freight</t>
  </si>
  <si>
    <t>Std Cst</t>
  </si>
  <si>
    <t xml:space="preserve">Price </t>
  </si>
  <si>
    <t>Duty</t>
  </si>
  <si>
    <t>inc. freight</t>
  </si>
  <si>
    <t>FOB</t>
  </si>
  <si>
    <t>Costs</t>
  </si>
  <si>
    <t>&amp; duty</t>
  </si>
  <si>
    <t>£</t>
  </si>
  <si>
    <t>Ins</t>
  </si>
  <si>
    <t>Name</t>
  </si>
  <si>
    <t>Value</t>
  </si>
  <si>
    <t>Year</t>
  </si>
  <si>
    <t>CurYr</t>
  </si>
  <si>
    <t>NxtYr</t>
  </si>
  <si>
    <t>£'s</t>
  </si>
  <si>
    <t>PRODUCT DESCRIPTION</t>
  </si>
  <si>
    <t>Margin %</t>
  </si>
  <si>
    <t>UK TRADE PRICING</t>
  </si>
  <si>
    <t>€'s</t>
  </si>
  <si>
    <t>SWEDISH TRADE PRICING</t>
  </si>
  <si>
    <t>SKr's</t>
  </si>
  <si>
    <t>Euro Trade Prices</t>
  </si>
  <si>
    <t>Swedish Trade Price</t>
  </si>
  <si>
    <t>$</t>
  </si>
  <si>
    <t>Disc</t>
  </si>
  <si>
    <t>Royalty</t>
  </si>
  <si>
    <t>Var</t>
  </si>
  <si>
    <t>VAR</t>
  </si>
  <si>
    <t>Margin - Gross</t>
  </si>
  <si>
    <t>Labour</t>
  </si>
  <si>
    <t>Overheads</t>
  </si>
  <si>
    <t>Packaging</t>
  </si>
  <si>
    <t>Product</t>
  </si>
  <si>
    <t>Max avg</t>
  </si>
  <si>
    <t>prog disc</t>
  </si>
  <si>
    <t>UK £ SRP</t>
  </si>
  <si>
    <t>Danish Trade Prices</t>
  </si>
  <si>
    <t>Dkr's</t>
  </si>
  <si>
    <t>UK</t>
  </si>
  <si>
    <t>SWISS</t>
  </si>
  <si>
    <t>Swiss Trade Prices</t>
  </si>
  <si>
    <t>SFr's</t>
  </si>
  <si>
    <t>EUROLAND</t>
  </si>
  <si>
    <t>SWEDEN</t>
  </si>
  <si>
    <t>DENMARK</t>
  </si>
  <si>
    <t>Euro</t>
  </si>
  <si>
    <t>€</t>
  </si>
  <si>
    <t>S. AFRICA</t>
  </si>
  <si>
    <t>R</t>
  </si>
  <si>
    <t>RAND</t>
  </si>
  <si>
    <t>LANDED</t>
  </si>
  <si>
    <t>S AFRICA TRADE PRICING</t>
  </si>
  <si>
    <t>S Africa Trade Prices</t>
  </si>
  <si>
    <t>EEC</t>
  </si>
  <si>
    <t>S Africa</t>
  </si>
  <si>
    <t>STD COST</t>
  </si>
  <si>
    <t xml:space="preserve">Euro = </t>
  </si>
  <si>
    <t xml:space="preserve">£ = </t>
  </si>
  <si>
    <t>£ =</t>
  </si>
  <si>
    <t>Actual</t>
  </si>
  <si>
    <t>to £</t>
  </si>
  <si>
    <t>SKr</t>
  </si>
  <si>
    <t>DKr to</t>
  </si>
  <si>
    <t>SFr to</t>
  </si>
  <si>
    <t>U.K.</t>
  </si>
  <si>
    <t>EURO</t>
  </si>
  <si>
    <t>Women's</t>
  </si>
  <si>
    <t>DISCOUNT</t>
  </si>
  <si>
    <t>MARGIN %</t>
  </si>
  <si>
    <t>Margin - Net</t>
  </si>
  <si>
    <t>50% + VAT</t>
  </si>
  <si>
    <t>TRADE</t>
  </si>
  <si>
    <t>NET</t>
  </si>
  <si>
    <t/>
  </si>
  <si>
    <t>Crown Sports</t>
  </si>
  <si>
    <t>Marriott</t>
  </si>
  <si>
    <t>Sports Direct</t>
  </si>
  <si>
    <t>The Club Company</t>
  </si>
  <si>
    <t>DISC</t>
  </si>
  <si>
    <t>NET MARGIN</t>
  </si>
  <si>
    <t>DISTRIBUTOR PRICING</t>
  </si>
  <si>
    <t>Blue highlight N/A in USA</t>
  </si>
  <si>
    <t>US ACTUAL TRADE PRICING</t>
  </si>
  <si>
    <t>DKr</t>
  </si>
  <si>
    <t>SWEDISH</t>
  </si>
  <si>
    <t>DANISH</t>
  </si>
  <si>
    <t>EURO TRADE PRICING</t>
  </si>
  <si>
    <t>Trade Prices</t>
  </si>
  <si>
    <t>WOMEN'S</t>
  </si>
  <si>
    <t>DANISH TRADE PRICING</t>
  </si>
  <si>
    <t>SWISS TRADE PRICING</t>
  </si>
  <si>
    <t>Month</t>
  </si>
  <si>
    <t>Trousers</t>
  </si>
  <si>
    <t>Shirts</t>
  </si>
  <si>
    <t>Pullovers</t>
  </si>
  <si>
    <t>Trade +</t>
  </si>
  <si>
    <t>Swedish</t>
  </si>
  <si>
    <t>USA</t>
  </si>
  <si>
    <t>$'S</t>
  </si>
  <si>
    <t>Supplier</t>
  </si>
  <si>
    <t>COST</t>
  </si>
  <si>
    <t>STD</t>
  </si>
  <si>
    <t>SKR</t>
  </si>
  <si>
    <t>DKR</t>
  </si>
  <si>
    <t>SFr</t>
  </si>
  <si>
    <t>S.AFRICA</t>
  </si>
  <si>
    <t>US</t>
  </si>
  <si>
    <t>Primacy</t>
  </si>
  <si>
    <t>Wellmax</t>
  </si>
  <si>
    <t>SPOT RATE AS OF</t>
  </si>
  <si>
    <t>GROSS MARGIN</t>
  </si>
  <si>
    <t>Exchange Rate</t>
  </si>
  <si>
    <t>to UK</t>
  </si>
  <si>
    <t>Spot Rate Conversion</t>
  </si>
  <si>
    <t>Outer Layer</t>
  </si>
  <si>
    <t>MID LAYER - PULLOVERS</t>
  </si>
  <si>
    <t>MID LAYER - SHIRTS</t>
  </si>
  <si>
    <t>OUTER LAYER - TROUSERS</t>
  </si>
  <si>
    <t>DISTRIBUTORS PRICING - DOLLARS</t>
  </si>
  <si>
    <t>PRICING</t>
  </si>
  <si>
    <t>EURO DISTRIBUTORS - EUROS</t>
  </si>
  <si>
    <t>DOLLAR</t>
  </si>
  <si>
    <t>ITMA FORM DATA</t>
  </si>
  <si>
    <t>MARGINS SUMMARY</t>
  </si>
  <si>
    <r>
      <t>McGuirks (</t>
    </r>
    <r>
      <rPr>
        <b/>
        <sz val="24"/>
        <color indexed="12"/>
        <rFont val="Segoe UI"/>
        <family val="2"/>
      </rPr>
      <t>Euro</t>
    </r>
    <r>
      <rPr>
        <b/>
        <sz val="24"/>
        <rFont val="Segoe UI"/>
        <family val="2"/>
      </rPr>
      <t>)</t>
    </r>
  </si>
  <si>
    <r>
      <t xml:space="preserve">COMMON  DATA  FOR </t>
    </r>
    <r>
      <rPr>
        <b/>
        <u/>
        <sz val="18"/>
        <color indexed="10"/>
        <rFont val="Segoe UI"/>
        <family val="2"/>
      </rPr>
      <t>PRICING FILE</t>
    </r>
  </si>
  <si>
    <t>American Golf &amp; SW Golf (onlinegolf)</t>
  </si>
  <si>
    <t>NORWAY</t>
  </si>
  <si>
    <t xml:space="preserve">Burhill Group </t>
  </si>
  <si>
    <t>Hongyi Ind</t>
  </si>
  <si>
    <t>S AFRICA</t>
  </si>
  <si>
    <t>FOB costs</t>
  </si>
  <si>
    <t>Var vs</t>
  </si>
  <si>
    <t>Last month</t>
  </si>
  <si>
    <t>Shiners Zone</t>
  </si>
  <si>
    <t>NKr's</t>
  </si>
  <si>
    <t>NKR</t>
  </si>
  <si>
    <t>NKr</t>
  </si>
  <si>
    <t>Norwegian Trade Prices</t>
  </si>
  <si>
    <t>NORWEGIAN TRADE PRICING</t>
  </si>
  <si>
    <t>SRP</t>
  </si>
  <si>
    <t>GERMANY</t>
  </si>
  <si>
    <t>FRANCE</t>
  </si>
  <si>
    <t>IRELAND</t>
  </si>
  <si>
    <t>DISTRIBUTOR</t>
  </si>
  <si>
    <t>NKr to</t>
  </si>
  <si>
    <t>American</t>
  </si>
  <si>
    <t>Golf</t>
  </si>
  <si>
    <t>Crown</t>
  </si>
  <si>
    <t>Sports</t>
  </si>
  <si>
    <t>Direct</t>
  </si>
  <si>
    <t>Doug</t>
  </si>
  <si>
    <t>McLelland</t>
  </si>
  <si>
    <t>Burhill</t>
  </si>
  <si>
    <t>The Club</t>
  </si>
  <si>
    <t>Company</t>
  </si>
  <si>
    <t>McGuirks</t>
  </si>
  <si>
    <t>vs</t>
  </si>
  <si>
    <t>LstYr</t>
  </si>
  <si>
    <t>May '13</t>
  </si>
  <si>
    <t>SRPs</t>
  </si>
  <si>
    <t>SWITZERLAND</t>
  </si>
  <si>
    <t>FJ Windshirt</t>
  </si>
  <si>
    <t>FJ Windshirt - S/S</t>
  </si>
  <si>
    <t>JUNIORS</t>
  </si>
  <si>
    <t>Juniors</t>
  </si>
  <si>
    <t>EUR-BE-02</t>
  </si>
  <si>
    <t>EUR-BE-39</t>
  </si>
  <si>
    <t>EUR-BE-41</t>
  </si>
  <si>
    <t>EUR-BE-07</t>
  </si>
  <si>
    <t>EUR-BE-32</t>
  </si>
  <si>
    <t>EUR-BE-69</t>
  </si>
  <si>
    <t>Womens FJ Stretch Pique w/reversible collar</t>
  </si>
  <si>
    <t>EUR-BE-62</t>
  </si>
  <si>
    <t>Price Band</t>
  </si>
  <si>
    <t>R to</t>
  </si>
  <si>
    <t>US $</t>
  </si>
  <si>
    <t>TransSA</t>
  </si>
  <si>
    <t>TransNK</t>
  </si>
  <si>
    <t>TransSK</t>
  </si>
  <si>
    <t>TransDK</t>
  </si>
  <si>
    <t>TransEU</t>
  </si>
  <si>
    <t>TransSFr</t>
  </si>
  <si>
    <t>Used for Pricing</t>
  </si>
  <si>
    <t>Apparel</t>
  </si>
  <si>
    <t>EUR-BE-08</t>
  </si>
  <si>
    <t>BUSINESS PLAN RATES</t>
  </si>
  <si>
    <t>£ Sterling : US Dollar</t>
  </si>
  <si>
    <t>US Dollar : Swedish Kroner</t>
  </si>
  <si>
    <t>US Dollar : Danish Kroner</t>
  </si>
  <si>
    <t>US Dollar : Norwegian Kroner</t>
  </si>
  <si>
    <t>£ Sterling : Swiss Franc Estimate</t>
  </si>
  <si>
    <t>US Dollar : South African Rand</t>
  </si>
  <si>
    <t>€ Euro : US Dollar</t>
  </si>
  <si>
    <t>Hongyi Ind/Shiners Zone</t>
  </si>
  <si>
    <t>vs.</t>
  </si>
  <si>
    <t>EUR-BE-06</t>
  </si>
  <si>
    <t>Mar '14</t>
  </si>
  <si>
    <t>Mar '13</t>
  </si>
  <si>
    <t>Gross Margin</t>
  </si>
  <si>
    <t>Net Margin</t>
  </si>
  <si>
    <t>Performance T-Shirt</t>
  </si>
  <si>
    <t>Mar '15</t>
  </si>
  <si>
    <t>EUR-BE-108</t>
  </si>
  <si>
    <t>Dragon (China)</t>
  </si>
  <si>
    <t>EUR-OW-68</t>
  </si>
  <si>
    <t>EUR-OW-69</t>
  </si>
  <si>
    <t>Wellmax (Vietnam)</t>
  </si>
  <si>
    <t>EUR-BE-84</t>
  </si>
  <si>
    <t>Fitwear</t>
  </si>
  <si>
    <t>EUR-BE-50</t>
  </si>
  <si>
    <t>EUR-BE-70</t>
  </si>
  <si>
    <t>EUR-S15-09</t>
  </si>
  <si>
    <t>Womens FJ Stretch Lisle Sleeveless</t>
  </si>
  <si>
    <t>EUR-BE-106</t>
  </si>
  <si>
    <t>Womens FJ Full Zip Chill-Out (Knit mid layer)</t>
  </si>
  <si>
    <t>Fullcharm</t>
  </si>
  <si>
    <t>EUR-BE-82</t>
  </si>
  <si>
    <t>EUR-BE-42</t>
  </si>
  <si>
    <t>Universal</t>
  </si>
  <si>
    <t>Spring '15</t>
  </si>
  <si>
    <t>Autumn '14</t>
  </si>
  <si>
    <t>Sept '14</t>
  </si>
  <si>
    <t>EUR-BE-105</t>
  </si>
  <si>
    <t>EUR-BE-109</t>
  </si>
  <si>
    <t>UK PRICE</t>
  </si>
  <si>
    <t>LESS £0.25</t>
  </si>
  <si>
    <t xml:space="preserve">4% = </t>
  </si>
  <si>
    <t>Add 1 euro</t>
  </si>
  <si>
    <t>cresting</t>
  </si>
  <si>
    <t>EURO RECOMMENDATION</t>
  </si>
  <si>
    <t>Use 1.25 +</t>
  </si>
  <si>
    <t>Use todays 1.23 +</t>
  </si>
  <si>
    <t>RANGE = SPOT +</t>
  </si>
  <si>
    <t>Cresting Surcharges</t>
  </si>
  <si>
    <t>FJSETUPB</t>
  </si>
  <si>
    <t>Crest Set-Up</t>
  </si>
  <si>
    <t>CREST50</t>
  </si>
  <si>
    <t>Apparel - Crest 50mm</t>
  </si>
  <si>
    <t>CREST63</t>
  </si>
  <si>
    <t>Apparel - Crest 63mm</t>
  </si>
  <si>
    <t>CREST75</t>
  </si>
  <si>
    <t>Apparel - Crest 75mm</t>
  </si>
  <si>
    <t>FJMONO1</t>
  </si>
  <si>
    <t>Apparel Monogram Charge (Per line)</t>
  </si>
  <si>
    <t>Done</t>
  </si>
  <si>
    <t>Womens FJ Full Zip Chill-Out Vest (knit mid layer)</t>
  </si>
  <si>
    <t>Max Line discount</t>
  </si>
  <si>
    <t>+ Settlement</t>
  </si>
  <si>
    <t>EUR-BE-117</t>
  </si>
  <si>
    <t>Doug McClelland / Kingswood / Left Handed Golf / Internet Golf Store</t>
  </si>
  <si>
    <t>Sept '15</t>
  </si>
  <si>
    <t>CLOSE OUT</t>
  </si>
  <si>
    <t>NEW / CARRY OVER CODES</t>
  </si>
  <si>
    <t>FJ Textured Chill-Out 1/4 zip</t>
  </si>
  <si>
    <t>EUR-F15-21</t>
  </si>
  <si>
    <t>Band</t>
  </si>
  <si>
    <t>Feb '15</t>
  </si>
  <si>
    <t>May '15</t>
  </si>
  <si>
    <t>Irish Euro Trade Prices</t>
  </si>
  <si>
    <t>IRISH EURO TRADE PRICING</t>
  </si>
  <si>
    <t>Xchange Rate</t>
  </si>
  <si>
    <t>Jun '15</t>
  </si>
  <si>
    <t>14 Apr '15</t>
  </si>
  <si>
    <t>13 Apr '15</t>
  </si>
  <si>
    <t>Spring/Autumn '15 FOB</t>
  </si>
  <si>
    <t>Mar '16</t>
  </si>
  <si>
    <t>2016 CONTRACT PRICING DISCOUNTS</t>
  </si>
  <si>
    <t>2016 CONTRACT PRICING</t>
  </si>
  <si>
    <t>Mar  '14</t>
  </si>
  <si>
    <t>Mar'15</t>
  </si>
  <si>
    <t>Mar'16</t>
  </si>
  <si>
    <t>FRANCE/SPAIN/FINLAND</t>
  </si>
  <si>
    <t>vs 2015</t>
  </si>
  <si>
    <t>Spring '16 FOB</t>
  </si>
  <si>
    <t xml:space="preserve">Cost @ </t>
  </si>
  <si>
    <t>Cost @</t>
  </si>
  <si>
    <t>$1.56</t>
  </si>
  <si>
    <t>EUR-S16-01</t>
  </si>
  <si>
    <t>EUR-S16-04</t>
  </si>
  <si>
    <t>EUR-S16-05</t>
  </si>
  <si>
    <t>EUR-S16-06</t>
  </si>
  <si>
    <t>EUR-S16-07</t>
  </si>
  <si>
    <t>EUR-S16-10</t>
  </si>
  <si>
    <t>EUR-S16-12</t>
  </si>
  <si>
    <t>EUR-S16-13</t>
  </si>
  <si>
    <t>EUR-S16-14</t>
  </si>
  <si>
    <t>EUR-S16-16</t>
  </si>
  <si>
    <t>EUR-S16-18</t>
  </si>
  <si>
    <t>EUR-S16-21</t>
  </si>
  <si>
    <t>EUR-S16-22</t>
  </si>
  <si>
    <t>EUR-S16-23</t>
  </si>
  <si>
    <t>EUR-S16-24</t>
  </si>
  <si>
    <t>EUR-S16-26</t>
  </si>
  <si>
    <t>EUR-BE-131</t>
  </si>
  <si>
    <t>EUR-BE-124</t>
  </si>
  <si>
    <t>EUR-S16-25</t>
  </si>
  <si>
    <t>Jacquard Check w/ Button Down Collar (A)</t>
  </si>
  <si>
    <t>Birdseye Colorblock Pique w/ Self Collar (A)</t>
  </si>
  <si>
    <t>Smooth Pique w/ Houndstooth Woven Collar &amp; Pocket Trim (A)</t>
  </si>
  <si>
    <t>SuperDry Textured Sleeve Stripe w/ Self Fabric Reversible Collar (T)</t>
  </si>
  <si>
    <t>Smooth Pique Double Chest Stripe (T)</t>
  </si>
  <si>
    <t>Smooth Pique Solid w/ Knit Collar (T)</t>
  </si>
  <si>
    <t>Raglan Jacquard w/ Solid Sleeves (T)</t>
  </si>
  <si>
    <t>Raglan Chest Stripe w/ Self Collar (A)</t>
  </si>
  <si>
    <t>EUR-S16-27</t>
  </si>
  <si>
    <t>FJ Jersey Knit Track Jacket</t>
  </si>
  <si>
    <t>EUR-S16-28</t>
  </si>
  <si>
    <t>EUR-BE-132</t>
  </si>
  <si>
    <t>EUR-F15-20</t>
  </si>
  <si>
    <t>FJ Mixed Texture Sport Chill-Out 1/2 Zip</t>
  </si>
  <si>
    <t>EUR-S16-19</t>
  </si>
  <si>
    <t>Womens FJ Lambswool V-Neck (Midweight)</t>
  </si>
  <si>
    <t>EUR-BE-135</t>
  </si>
  <si>
    <t>EUR-BE-138</t>
  </si>
  <si>
    <t>EUR-BE-144</t>
  </si>
  <si>
    <t>EUR-S16-20</t>
  </si>
  <si>
    <t>EUR-S16-29</t>
  </si>
  <si>
    <t>Hongyi</t>
  </si>
  <si>
    <t>EUR-BE-136</t>
  </si>
  <si>
    <t>EUR-BE-137</t>
  </si>
  <si>
    <t>Stretch Lisle w/neck tape trim (A)</t>
  </si>
  <si>
    <t>Stretch Pique (T)</t>
  </si>
  <si>
    <t>Stretch Pique (A)</t>
  </si>
  <si>
    <t>FJ Lambswool Lined 1/2 Zip (Midweight)</t>
  </si>
  <si>
    <t>FJ Lambswool V-Neck Pullover (Midweight)</t>
  </si>
  <si>
    <t>FJ Lambswool Slipover (Midweight)</t>
  </si>
  <si>
    <t>FJ Spun Poly Vest</t>
  </si>
  <si>
    <t>FJ Sport Chill Out</t>
  </si>
  <si>
    <t>Pique Chest/Back Stripes (A)</t>
  </si>
  <si>
    <t>Lisle Engineered Stripe w/Striped Self Collar (A)</t>
  </si>
  <si>
    <t>Pique Colour Block w/ Collar, Armhole &amp; Pocket Trim (A)</t>
  </si>
  <si>
    <t>Pique Chest Stripe w/ Self Collar (T)</t>
  </si>
  <si>
    <t>Lisle Stripe w/ Contrast Top &amp; Knit Collar (A)</t>
  </si>
  <si>
    <t>Lisle Tonal Print w/ Self Collar (T)</t>
  </si>
  <si>
    <t>Lisle Stripe w/ Self Collar (A)</t>
  </si>
  <si>
    <t>Lisle Multi-Stripe w/ Self Collar (T)</t>
  </si>
  <si>
    <t>Pique Pin Dot Print w/ Self Collar (A)</t>
  </si>
  <si>
    <t>Pieced Back Pique w/ Knit Collar (A)</t>
  </si>
  <si>
    <t>Lisle Solid Brother w/ Self Collar (A)</t>
  </si>
  <si>
    <t>FJ Trouser (Slim Fit)</t>
  </si>
  <si>
    <t>FJ Trouser (Regular Fit)</t>
  </si>
  <si>
    <t>FJ Bedford Trouser (Slim Fit)</t>
  </si>
  <si>
    <t>FJ Madras Shorts</t>
  </si>
  <si>
    <t>FJ Solid Colour Shorts</t>
  </si>
  <si>
    <t>FJ Junior FJ Chill-Out w/ Chest Piping 1/4 Zip</t>
  </si>
  <si>
    <t>FJ Junior FJ Solid Colour Chill-Out 1/4 zip</t>
  </si>
  <si>
    <t>FJ Junior Birdseye Colorblock Pique w/ Self Collar</t>
  </si>
  <si>
    <t>FJ Junior Smooth Pique Double Chest Stripe</t>
  </si>
  <si>
    <t>FJ Junior Stretch Pique w/neck tape trim</t>
  </si>
  <si>
    <t>FJ Junior Shorts</t>
  </si>
  <si>
    <t>$1.18</t>
  </si>
  <si>
    <t>SKr 8.10</t>
  </si>
  <si>
    <t>DKK 6.40</t>
  </si>
  <si>
    <t>NoK 7.60</t>
  </si>
  <si>
    <t>TRADE PRICE COMPARISON TO U.K.PRICES AT SPOT RATE EXCHANGE RATES</t>
  </si>
  <si>
    <t>PLAN RATE</t>
  </si>
  <si>
    <t>to the £</t>
  </si>
  <si>
    <t>to the Euro</t>
  </si>
  <si>
    <t>BUSINESS PLAN RATE</t>
  </si>
  <si>
    <t xml:space="preserve">US $ SPOT RATE CONVERSION AS OF </t>
  </si>
  <si>
    <t>to US</t>
  </si>
  <si>
    <t>EXCHANGE RATES</t>
  </si>
  <si>
    <t>RED CELLS = CHEAPER THAN THE UK BASED ON THE SPOT RATE</t>
  </si>
  <si>
    <t>US DOLLAR SPOT RATES</t>
  </si>
  <si>
    <t>Date</t>
  </si>
  <si>
    <t>SFR</t>
  </si>
  <si>
    <t>SEK</t>
  </si>
  <si>
    <t>DKK</t>
  </si>
  <si>
    <t>NOK</t>
  </si>
  <si>
    <t>SA</t>
  </si>
  <si>
    <t>U.K. SPOT RATES</t>
  </si>
  <si>
    <t>Euro to DKR</t>
  </si>
  <si>
    <t>SKr to the NoK</t>
  </si>
  <si>
    <t>US PLAN $</t>
  </si>
  <si>
    <t>FJ Chill-Out w/Chest Piping</t>
  </si>
  <si>
    <t>FJ Bedford Shorts</t>
  </si>
  <si>
    <t>FJ Drop Needle Pullover 1/2 zip</t>
  </si>
  <si>
    <t>Euro to SFR</t>
  </si>
  <si>
    <t>RED CELLS = CHEAPER THAN THE USA BASED ON THE SPOT RATE</t>
  </si>
  <si>
    <t>21 May '15</t>
  </si>
  <si>
    <t>22 May '15</t>
  </si>
  <si>
    <t>JB suggestion</t>
  </si>
  <si>
    <t>FJ Lambswool 1/2 Zip (Midweight)</t>
  </si>
  <si>
    <t>Sept '16</t>
  </si>
  <si>
    <t>US Trade + 10%</t>
  </si>
  <si>
    <t>if brought</t>
  </si>
  <si>
    <t>in direct</t>
  </si>
  <si>
    <t>ex factory</t>
  </si>
  <si>
    <t>shipped</t>
  </si>
  <si>
    <t>ex St Ives</t>
  </si>
  <si>
    <t>(+ $1.00)</t>
  </si>
  <si>
    <t>old</t>
  </si>
  <si>
    <t>new</t>
  </si>
  <si>
    <t>saving</t>
  </si>
  <si>
    <t>FJOW</t>
  </si>
  <si>
    <t>Category</t>
  </si>
  <si>
    <t>FJAP</t>
  </si>
  <si>
    <t>Dev #</t>
  </si>
  <si>
    <t>Version</t>
  </si>
  <si>
    <t>Change</t>
  </si>
  <si>
    <t>Smooth Pique Double Chest Stripe (T) - Prosports</t>
  </si>
  <si>
    <t>JAN '16</t>
  </si>
  <si>
    <t>Jan '16</t>
  </si>
  <si>
    <t>IRISH</t>
  </si>
  <si>
    <t>95390/91/92/88</t>
  </si>
  <si>
    <t>95380/1/2</t>
  </si>
  <si>
    <t>95200/1/2</t>
  </si>
  <si>
    <t>91788/89/90/91/92/93/94/95/96</t>
  </si>
  <si>
    <t>91817/18/19/20/22/23/24/25/26</t>
  </si>
  <si>
    <t>92200/01/03/05</t>
  </si>
  <si>
    <t>92206/7/8/9</t>
  </si>
  <si>
    <t>95864/7/9</t>
  </si>
  <si>
    <t>92250/51/52/53/58</t>
  </si>
  <si>
    <t>92235/36/64/65</t>
  </si>
  <si>
    <t>92730/1</t>
  </si>
  <si>
    <t>95425/6/7/8/9</t>
  </si>
  <si>
    <t>92586/7</t>
  </si>
  <si>
    <t>92583/4/5</t>
  </si>
  <si>
    <t>92588/9 ; 92578/9</t>
  </si>
  <si>
    <t>92580/1/2</t>
  </si>
  <si>
    <t>91634/5</t>
  </si>
  <si>
    <t>91636/7/8/9</t>
  </si>
  <si>
    <t>91605/6/7</t>
  </si>
  <si>
    <t>91647/8/9</t>
  </si>
  <si>
    <t>91628/9/30</t>
  </si>
  <si>
    <t>91643/4/5/6</t>
  </si>
  <si>
    <t>91756/7/8/9</t>
  </si>
  <si>
    <t>91608/9/10</t>
  </si>
  <si>
    <t>91656/57/58/69</t>
  </si>
  <si>
    <t>91622/3/4</t>
  </si>
  <si>
    <t>91836/7/8 ; 91667/8</t>
  </si>
  <si>
    <t>91615/6/7</t>
  </si>
  <si>
    <t>91625/6/7</t>
  </si>
  <si>
    <t>91631/2/3</t>
  </si>
  <si>
    <t>91640/1/2</t>
  </si>
  <si>
    <t>91618/19/20/21</t>
  </si>
  <si>
    <t>91611/2/3/4</t>
  </si>
  <si>
    <t>91664/5/6</t>
  </si>
  <si>
    <t>91659/60/61/62/63</t>
  </si>
  <si>
    <t>91670/2</t>
  </si>
  <si>
    <t xml:space="preserve">92315/6 </t>
  </si>
  <si>
    <t>92340/1/2/3</t>
  </si>
  <si>
    <t>92338/9</t>
  </si>
  <si>
    <t>95890/1/2/3/4</t>
  </si>
  <si>
    <t>91671/3</t>
  </si>
  <si>
    <t>92753/4</t>
  </si>
  <si>
    <t>92735/6</t>
  </si>
  <si>
    <t>92737/8/9</t>
  </si>
  <si>
    <t>CARRY OVER</t>
  </si>
  <si>
    <t>TRANSFER PRICING IN STERLING &amp;   FX RATE FOR MYJOYS &amp; CRESTING</t>
  </si>
  <si>
    <t>Womens FJ Stretch Pique w/reversible collar - ProSports</t>
  </si>
  <si>
    <t>Women's Smooth Pique Double Chest Stripe - Prosports</t>
  </si>
  <si>
    <t>95421/22</t>
  </si>
  <si>
    <t>92750/1/2</t>
  </si>
  <si>
    <t>RRP</t>
  </si>
  <si>
    <t>EUR-BE-160</t>
  </si>
  <si>
    <t>AG-BE-07</t>
  </si>
  <si>
    <t>AG-BE-08</t>
  </si>
  <si>
    <t>AG-BE-62</t>
  </si>
  <si>
    <t>AG-BE-32</t>
  </si>
  <si>
    <t>FJ Sport Chill Out - American Golf</t>
  </si>
  <si>
    <t>Stretch Pique (T) - American Golf</t>
  </si>
  <si>
    <t>Stretch Pique (A) - American Golf</t>
  </si>
  <si>
    <t>Womens FJ Stretch Pique w/reversible collar - American Golf</t>
  </si>
  <si>
    <t>EM-EUR-S16-22</t>
  </si>
  <si>
    <t>EM-EUR-S16-22W</t>
  </si>
  <si>
    <t>EM-EUR-BE-62W</t>
  </si>
  <si>
    <t>n/a</t>
  </si>
  <si>
    <t>Special Uniform price</t>
  </si>
  <si>
    <t>91824AG</t>
  </si>
  <si>
    <t>91790AG</t>
  </si>
  <si>
    <t>92534AG</t>
  </si>
  <si>
    <t>95816AG</t>
  </si>
  <si>
    <t>91720/21/22/24/29</t>
  </si>
  <si>
    <t>EUR-S17-04</t>
  </si>
  <si>
    <t>EUR-S17-07</t>
  </si>
  <si>
    <t>EUR-S17-08</t>
  </si>
  <si>
    <t>EUR-S17-22</t>
  </si>
  <si>
    <t>EUR-S17-09</t>
  </si>
  <si>
    <t>EUR-S17-10</t>
  </si>
  <si>
    <t>EUR-S17-11</t>
  </si>
  <si>
    <t>EUR-S17-12</t>
  </si>
  <si>
    <t>EUR-S17-13</t>
  </si>
  <si>
    <t>EUR-S17-14</t>
  </si>
  <si>
    <t>EUR-S17-18</t>
  </si>
  <si>
    <t>EUR-S17-19</t>
  </si>
  <si>
    <t>EUR-S17-20</t>
  </si>
  <si>
    <t>EUR-S17-21</t>
  </si>
  <si>
    <t>EUR-BE-170</t>
  </si>
  <si>
    <t>EUR-F16-22</t>
  </si>
  <si>
    <t>EUR-S17-17</t>
  </si>
  <si>
    <t>EUR-BE-171</t>
  </si>
  <si>
    <t>EUR-BE-172</t>
  </si>
  <si>
    <t>EUR-BE-173</t>
  </si>
  <si>
    <t>EUR-BE-175</t>
  </si>
  <si>
    <t>EUR-BE-176</t>
  </si>
  <si>
    <t>EUR-BE-177</t>
  </si>
  <si>
    <t>EUR-BE-178</t>
  </si>
  <si>
    <t>EUR-BE-179</t>
  </si>
  <si>
    <t>EUR-BE-150</t>
  </si>
  <si>
    <t>EUR-BE-151</t>
  </si>
  <si>
    <t>EUR-BE-169</t>
  </si>
  <si>
    <t>EUR-BE-174</t>
  </si>
  <si>
    <t>EUR-BE-147</t>
  </si>
  <si>
    <t>EUR-BE-181</t>
  </si>
  <si>
    <t>EUR-BE-182</t>
  </si>
  <si>
    <t>EUR-BE-123</t>
  </si>
  <si>
    <t>Spun Poly V-neck Pullover</t>
  </si>
  <si>
    <t>Tonal Plaid Shorts</t>
  </si>
  <si>
    <t>Raglan Chest Stripe Pique</t>
  </si>
  <si>
    <t>Double Layer Contrast Chill-Out</t>
  </si>
  <si>
    <t>Spun Poly Buttoned Pullover</t>
  </si>
  <si>
    <t>Women's Stretch Pique - Solid Colour</t>
  </si>
  <si>
    <t>Women's Interlock Sleeveless</t>
  </si>
  <si>
    <t>Women's Stretch Pique Open V-neck</t>
  </si>
  <si>
    <t>Women's Smooth Pique Cap Sleeve</t>
  </si>
  <si>
    <t>Women's Full Zip Brushed Chill-Out</t>
  </si>
  <si>
    <t>Women's Full Zip Hoody</t>
  </si>
  <si>
    <t>Women's Full Zip Brushed Chill-Out Vest</t>
  </si>
  <si>
    <t>Women's Performance Skort</t>
  </si>
  <si>
    <t>Junior Smooth Pique w/Collar &amp; Sleeve Stripes</t>
  </si>
  <si>
    <t>Junior Stretch Pique w/Painted Stripes</t>
  </si>
  <si>
    <t>Junior Textured Chill-Out</t>
  </si>
  <si>
    <t>Smooth Pique Chest Stripe (T)</t>
  </si>
  <si>
    <t>Stretch Lisle Open Stripe (T)</t>
  </si>
  <si>
    <t>Stretch Pique All Colours Chest Stripe (T)</t>
  </si>
  <si>
    <t>Stretch Jacquard Geometric (T)</t>
  </si>
  <si>
    <t>Stretch Lisle Colour Block Space Dye (A)</t>
  </si>
  <si>
    <t>Stretch Lisle Tie Print (A)</t>
  </si>
  <si>
    <t>Stretch Pique w/Lisle Tie Print Trim (A)</t>
  </si>
  <si>
    <t>Stretch Pique Double Space Dye Chest Stripe (A)</t>
  </si>
  <si>
    <t>Smooth Pique w/Collar &amp; Sleeve Stripes (A)</t>
  </si>
  <si>
    <t>Heather Lisle Stripe (A)</t>
  </si>
  <si>
    <t>Stretch Pique w/Painted Stripes (A)</t>
  </si>
  <si>
    <t>Smooth Pique w/Half Band Cuff (A)</t>
  </si>
  <si>
    <t>Birdseye Pique w/Circle Print Trim (A)</t>
  </si>
  <si>
    <t>Stretch Pique Colour Block &amp; Contrast Trim (A)</t>
  </si>
  <si>
    <t>Stretch Pique w/FJ Chest Logo (A)</t>
  </si>
  <si>
    <t>95094/6</t>
  </si>
  <si>
    <t>95085/7</t>
  </si>
  <si>
    <t>EUR-OW-58</t>
  </si>
  <si>
    <t>FJ Full Zip Wind Jacket</t>
  </si>
  <si>
    <t>EUR-OW-112</t>
  </si>
  <si>
    <t>92556/57/58/73/74/75</t>
  </si>
  <si>
    <t>APPAREL - SPRING '17 (Jan 1, 2017)</t>
  </si>
  <si>
    <t>NEW</t>
  </si>
  <si>
    <t>95370/1/2/3/4/86</t>
  </si>
  <si>
    <t>92535/76/77</t>
  </si>
  <si>
    <t>92533/34</t>
  </si>
  <si>
    <t>FJ Performance Trouser</t>
  </si>
  <si>
    <t>FJ WRT Xtreme Trouser</t>
  </si>
  <si>
    <t>95857/65/66</t>
  </si>
  <si>
    <t>95816/21/22/23/80/81/82/83/85/86</t>
  </si>
  <si>
    <t>95870/1/2/4/5/6/7</t>
  </si>
  <si>
    <t>92743/4</t>
  </si>
  <si>
    <t>92740/1/2</t>
  </si>
  <si>
    <t>91960/61/62</t>
  </si>
  <si>
    <t>91963/64/65/66</t>
  </si>
  <si>
    <t>91967/68</t>
  </si>
  <si>
    <t>91969/70</t>
  </si>
  <si>
    <t>91971/72/73/74</t>
  </si>
  <si>
    <t>91975/76</t>
  </si>
  <si>
    <t>91977/78/79/80</t>
  </si>
  <si>
    <t>91981/82/83/84</t>
  </si>
  <si>
    <t>91985/86/87</t>
  </si>
  <si>
    <t>91988/89</t>
  </si>
  <si>
    <t>91990/91/92/93</t>
  </si>
  <si>
    <t>92147/48/49</t>
  </si>
  <si>
    <t>92108/09 ; 92112/13</t>
  </si>
  <si>
    <t>91998/99 ; 92106</t>
  </si>
  <si>
    <t>95097/98</t>
  </si>
  <si>
    <t>95418/19</t>
  </si>
  <si>
    <t>92128/29/33/34</t>
  </si>
  <si>
    <r>
      <t>92139/43 ;</t>
    </r>
    <r>
      <rPr>
        <i/>
        <sz val="10"/>
        <color rgb="FF0000FF"/>
        <rFont val="Segoe UI"/>
        <family val="2"/>
      </rPr>
      <t xml:space="preserve"> 92170</t>
    </r>
  </si>
  <si>
    <t>Jan '17</t>
  </si>
  <si>
    <t>vs 2016</t>
  </si>
  <si>
    <t>29 Mar'16</t>
  </si>
  <si>
    <r>
      <t>91994/95/96/97 ;</t>
    </r>
    <r>
      <rPr>
        <i/>
        <sz val="10"/>
        <color rgb="FF0000FF"/>
        <rFont val="Segoe UI"/>
        <family val="2"/>
      </rPr>
      <t xml:space="preserve"> 92153/54/55/56</t>
    </r>
  </si>
  <si>
    <r>
      <t xml:space="preserve">92114/15/16 ; </t>
    </r>
    <r>
      <rPr>
        <i/>
        <sz val="10"/>
        <color rgb="FF0000FF"/>
        <rFont val="Segoe UI"/>
        <family val="2"/>
      </rPr>
      <t>92157/58/59/60</t>
    </r>
  </si>
  <si>
    <t>92161/62/63/64</t>
  </si>
  <si>
    <r>
      <t xml:space="preserve">92135/36/37/38 ; </t>
    </r>
    <r>
      <rPr>
        <i/>
        <sz val="10"/>
        <color rgb="FF0000FF"/>
        <rFont val="Segoe UI"/>
        <family val="2"/>
      </rPr>
      <t>92538/39</t>
    </r>
  </si>
  <si>
    <t>92607/08/09</t>
  </si>
  <si>
    <r>
      <t xml:space="preserve">92144/45/46 ; </t>
    </r>
    <r>
      <rPr>
        <i/>
        <sz val="10"/>
        <color rgb="FF0000FF"/>
        <rFont val="Segoe UI"/>
        <family val="2"/>
      </rPr>
      <t>92171/72/73/75</t>
    </r>
  </si>
  <si>
    <t>92176/77/78</t>
  </si>
  <si>
    <t>92325/26/27/28</t>
  </si>
  <si>
    <t>92317/18</t>
  </si>
  <si>
    <t>92319/23</t>
  </si>
  <si>
    <t>94321/22/23/24/25/26/27</t>
  </si>
  <si>
    <t>94330/31/32/33/34/35/36</t>
  </si>
  <si>
    <t>94345/46/47/48</t>
  </si>
  <si>
    <t>94350/51/52/53</t>
  </si>
  <si>
    <t>94355/56/57/58</t>
  </si>
  <si>
    <t>94360/61/62/63</t>
  </si>
  <si>
    <t>94370/71/72/73</t>
  </si>
  <si>
    <t>94375/76/77/78</t>
  </si>
  <si>
    <t>92708/09</t>
  </si>
  <si>
    <t>92727/28</t>
  </si>
  <si>
    <t>92755/56</t>
  </si>
  <si>
    <t>92745/46</t>
  </si>
  <si>
    <t>JAN '17</t>
  </si>
  <si>
    <t>v1</t>
  </si>
  <si>
    <t>Added in new April '16 Norwegian pricing</t>
  </si>
  <si>
    <t>Apr '16</t>
  </si>
  <si>
    <t>Silk</t>
  </si>
  <si>
    <t>Milo's</t>
  </si>
  <si>
    <t>Fucheng (China)</t>
  </si>
  <si>
    <t>FJ 1/2 zip Windshirt - S/S Solid Colour</t>
  </si>
  <si>
    <t>FJ 1/2 zip Windshirt - S/S Heather</t>
  </si>
  <si>
    <t>94340/41/42/43</t>
  </si>
  <si>
    <t>Final FOB costs added</t>
  </si>
  <si>
    <t>Amended FOB on FJ chest logo Shirt</t>
  </si>
  <si>
    <t>Mid Layers</t>
  </si>
  <si>
    <t>MID LAYERS</t>
  </si>
  <si>
    <t>SHIRTS</t>
  </si>
  <si>
    <t>TROUSERS</t>
  </si>
  <si>
    <t>Price Band 4 - Avg (2017 = 4, 2016 = 5, 2015 = 6, 2014 = 5)</t>
  </si>
  <si>
    <t>Price Band 1 - Avg (2017 = 2, 2016 = 2, 2015 = 3, 2014 = 3)</t>
  </si>
  <si>
    <t>Women's Performance 7/8 Trouser</t>
  </si>
  <si>
    <t>Amended FOB on BE-171</t>
  </si>
  <si>
    <t xml:space="preserve">Street </t>
  </si>
  <si>
    <t>Price</t>
  </si>
  <si>
    <t>price</t>
  </si>
  <si>
    <t>% off net</t>
  </si>
  <si>
    <t>Margin</t>
  </si>
  <si>
    <t>Net</t>
  </si>
  <si>
    <t>Price Band 2 - Avg (2017 = 6, 2016 = 7, 2015 = 6, 2014 = 5)</t>
  </si>
  <si>
    <t>Germany</t>
  </si>
  <si>
    <t>France</t>
  </si>
  <si>
    <t>Ireland</t>
  </si>
  <si>
    <t>Mark ups</t>
  </si>
  <si>
    <t>92330/31/32/33</t>
  </si>
  <si>
    <t>92344/5/6/7/8/9</t>
  </si>
  <si>
    <t>v4</t>
  </si>
  <si>
    <t>Amended codes on Bedford Trousers and Bedford Shorts</t>
  </si>
  <si>
    <t>v2</t>
  </si>
  <si>
    <t>v3</t>
  </si>
  <si>
    <t>v5</t>
  </si>
  <si>
    <t>Womens DWR Lightweight Softshell Vest</t>
  </si>
  <si>
    <t>EUR-BE-152</t>
  </si>
  <si>
    <t>Honstar (China)</t>
  </si>
  <si>
    <t>MT Lite Cooling Performance Trouser (Slim Fit)</t>
  </si>
  <si>
    <t>v6</t>
  </si>
  <si>
    <t>Amended Nordic pricing</t>
  </si>
  <si>
    <t>7% max, 10% Dormy = 8% overall</t>
  </si>
  <si>
    <t>7% max +2% settlement</t>
  </si>
  <si>
    <t>As of January 1st, 2017</t>
  </si>
  <si>
    <t>2017 PRICING - JAN 1st</t>
  </si>
  <si>
    <t>v7</t>
  </si>
  <si>
    <t>Added in Wind Shell Mid Layer</t>
  </si>
  <si>
    <t>95967/68</t>
  </si>
  <si>
    <t>FJ Wind Shell Mid Layer</t>
  </si>
  <si>
    <t>EUR-OW-67</t>
  </si>
  <si>
    <t>v8</t>
  </si>
  <si>
    <t>Changed Sweden and Norway Spun Poly Buttoned and V-neck trade and RRP prices. Changed Danish Spun Poly Buttoned trade price.</t>
  </si>
  <si>
    <t>Added Irish SRPs</t>
  </si>
  <si>
    <t>v9</t>
  </si>
  <si>
    <t>Changed Swiss trade price for the Women's SoftShell Vest</t>
  </si>
  <si>
    <t>v10</t>
  </si>
  <si>
    <t>Added back in the Pique Chest Stripe Essential 91735/36/37/38/39/49</t>
  </si>
  <si>
    <t>Price Band 3 - Avg (2017 = 7, 2016 = 8, 2015 = 7, 2014 = 4)</t>
  </si>
  <si>
    <t>v11</t>
  </si>
  <si>
    <t>Added Yellow Pique Athletic shirt code</t>
  </si>
  <si>
    <t>92117/18/19/39</t>
  </si>
  <si>
    <t>2016/17 STANDARD COSTS</t>
  </si>
  <si>
    <t>v12</t>
  </si>
  <si>
    <t>TOUR PRODUCT IN TURQUOISE CELLS</t>
  </si>
  <si>
    <t>TOUR PRODUCT IN TURQUOISE CELLS - ADD $0.40 EMBROIDERY COST</t>
  </si>
  <si>
    <t>Added a Tour Product in turquoise cells on ITMA and Std Cost tabs; added Prosports men's and Women's offerings for Emirates</t>
  </si>
  <si>
    <t>EM-EUR-S17-09W</t>
  </si>
  <si>
    <t>EM-EUR-S17-09</t>
  </si>
  <si>
    <t>Stretch Pique Double Space Dye Chest Stripe (A) - Prosports</t>
  </si>
  <si>
    <t>91972EM</t>
  </si>
  <si>
    <t>91972EW</t>
  </si>
  <si>
    <t>v13</t>
  </si>
  <si>
    <t>Changed McGuirk's pricing to a £ sterling price based on UK price less his contract price discount</t>
  </si>
  <si>
    <t>Sterling</t>
  </si>
  <si>
    <t>91735/36/37/38/39 ; 91749</t>
  </si>
  <si>
    <t>95379/85; 95411/12/13/15/16/17</t>
  </si>
  <si>
    <r>
      <t xml:space="preserve">92150/51/52 ; </t>
    </r>
    <r>
      <rPr>
        <i/>
        <sz val="10"/>
        <color rgb="FF0000FF"/>
        <rFont val="Segoe UI"/>
        <family val="2"/>
      </rPr>
      <t>92334/35/36 ; 92350</t>
    </r>
  </si>
  <si>
    <t>92290/91/92/93; 92309</t>
  </si>
  <si>
    <t>95990/91/92 ; 95598</t>
  </si>
  <si>
    <t>v14</t>
  </si>
  <si>
    <t>Changed commas to 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</si>
</sst>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164" formatCode="General_)"/>
    <numFmt numFmtId="165" formatCode="dd\-mmm\-yy_)"/>
    <numFmt numFmtId="166" formatCode="0.000"/>
    <numFmt numFmtId="167" formatCode="0.0000"/>
    <numFmt numFmtId="168" formatCode="0.00000"/>
    <numFmt numFmtId="169" formatCode="0.0%"/>
    <numFmt numFmtId="170" formatCode="0.00_)"/>
    <numFmt numFmtId="171" formatCode="&quot;£&quot;#,##0.00"/>
    <numFmt numFmtId="172" formatCode="#,##0.00\ [$kr-41D]"/>
    <numFmt numFmtId="173" formatCode="[$$-409]#,##0.00"/>
    <numFmt numFmtId="174" formatCode="[$$-409]#,##0.00000"/>
    <numFmt numFmtId="175" formatCode="[$R-436]\ #,##0.00"/>
    <numFmt numFmtId="176" formatCode="0.000000"/>
    <numFmt numFmtId="177" formatCode="#,##0.00\ &quot;€&quot;"/>
    <numFmt numFmtId="178" formatCode="[$€-2]\ #,##0.0000"/>
    <numFmt numFmtId="179" formatCode="#,##0.00\ [$€-1]"/>
    <numFmt numFmtId="180" formatCode="#,##0.0000\ [$kr-41D]"/>
    <numFmt numFmtId="181" formatCode="dd/mm/yyyy;@"/>
    <numFmt numFmtId="182" formatCode="[$SKK]\ #,##0.00"/>
    <numFmt numFmtId="183" formatCode="[$DKK]\ #,##0.00"/>
    <numFmt numFmtId="184" formatCode="[$NOK]\ #,##0.00"/>
    <numFmt numFmtId="185" formatCode="[$€-1809]#,##0.00"/>
  </numFmts>
  <fonts count="98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name val="Segoe UI"/>
      <family val="2"/>
    </font>
    <font>
      <b/>
      <sz val="12"/>
      <name val="Segoe UI"/>
      <family val="2"/>
    </font>
    <font>
      <sz val="10"/>
      <color indexed="12"/>
      <name val="Segoe UI"/>
      <family val="2"/>
    </font>
    <font>
      <sz val="10"/>
      <name val="Segoe UI"/>
      <family val="2"/>
    </font>
    <font>
      <b/>
      <sz val="10"/>
      <color indexed="17"/>
      <name val="Segoe UI"/>
      <family val="2"/>
    </font>
    <font>
      <b/>
      <sz val="10"/>
      <color indexed="12"/>
      <name val="Segoe UI"/>
      <family val="2"/>
    </font>
    <font>
      <b/>
      <u/>
      <sz val="12"/>
      <name val="Segoe UI"/>
      <family val="2"/>
    </font>
    <font>
      <sz val="8"/>
      <name val="Segoe UI"/>
      <family val="2"/>
    </font>
    <font>
      <sz val="12"/>
      <name val="Segoe UI"/>
      <family val="2"/>
    </font>
    <font>
      <sz val="12"/>
      <color indexed="12"/>
      <name val="Segoe UI"/>
      <family val="2"/>
    </font>
    <font>
      <sz val="12"/>
      <color indexed="10"/>
      <name val="Segoe UI"/>
      <family val="2"/>
    </font>
    <font>
      <b/>
      <sz val="12"/>
      <color indexed="12"/>
      <name val="Segoe UI"/>
      <family val="2"/>
    </font>
    <font>
      <b/>
      <sz val="11"/>
      <name val="Segoe UI"/>
      <family val="2"/>
    </font>
    <font>
      <b/>
      <sz val="12"/>
      <color indexed="10"/>
      <name val="Segoe UI"/>
      <family val="2"/>
    </font>
    <font>
      <b/>
      <sz val="16"/>
      <name val="Segoe UI"/>
      <family val="2"/>
    </font>
    <font>
      <b/>
      <sz val="8"/>
      <color indexed="10"/>
      <name val="Segoe UI"/>
      <family val="2"/>
    </font>
    <font>
      <b/>
      <u/>
      <sz val="16"/>
      <name val="Segoe UI"/>
      <family val="2"/>
    </font>
    <font>
      <b/>
      <sz val="10"/>
      <color indexed="10"/>
      <name val="Segoe UI"/>
      <family val="2"/>
    </font>
    <font>
      <b/>
      <u/>
      <sz val="11"/>
      <name val="Segoe UI"/>
      <family val="2"/>
    </font>
    <font>
      <sz val="11"/>
      <name val="Segoe UI"/>
      <family val="2"/>
    </font>
    <font>
      <b/>
      <sz val="11"/>
      <color indexed="10"/>
      <name val="Segoe UI"/>
      <family val="2"/>
    </font>
    <font>
      <b/>
      <u/>
      <sz val="13"/>
      <name val="Segoe UI"/>
      <family val="2"/>
    </font>
    <font>
      <b/>
      <sz val="11"/>
      <color indexed="13"/>
      <name val="Segoe UI"/>
      <family val="2"/>
    </font>
    <font>
      <b/>
      <u/>
      <sz val="10"/>
      <name val="Segoe UI"/>
      <family val="2"/>
    </font>
    <font>
      <b/>
      <sz val="8"/>
      <name val="Segoe UI"/>
      <family val="2"/>
    </font>
    <font>
      <b/>
      <sz val="16"/>
      <color indexed="56"/>
      <name val="Segoe UI"/>
      <family val="2"/>
    </font>
    <font>
      <b/>
      <sz val="16"/>
      <color indexed="12"/>
      <name val="Segoe UI"/>
      <family val="2"/>
    </font>
    <font>
      <b/>
      <sz val="11"/>
      <color indexed="9"/>
      <name val="Segoe UI"/>
      <family val="2"/>
    </font>
    <font>
      <sz val="10"/>
      <color indexed="10"/>
      <name val="Segoe UI"/>
      <family val="2"/>
    </font>
    <font>
      <sz val="9"/>
      <name val="Segoe UI"/>
      <family val="2"/>
    </font>
    <font>
      <b/>
      <sz val="9"/>
      <name val="Segoe UI"/>
      <family val="2"/>
    </font>
    <font>
      <b/>
      <sz val="10"/>
      <color indexed="13"/>
      <name val="Segoe UI"/>
      <family val="2"/>
    </font>
    <font>
      <b/>
      <sz val="10"/>
      <color indexed="9"/>
      <name val="Segoe UI"/>
      <family val="2"/>
    </font>
    <font>
      <b/>
      <sz val="10"/>
      <color indexed="51"/>
      <name val="Segoe UI"/>
      <family val="2"/>
    </font>
    <font>
      <sz val="9"/>
      <color indexed="10"/>
      <name val="Segoe UI"/>
      <family val="2"/>
    </font>
    <font>
      <sz val="11"/>
      <color indexed="10"/>
      <name val="Segoe UI"/>
      <family val="2"/>
    </font>
    <font>
      <u/>
      <sz val="11"/>
      <color indexed="10"/>
      <name val="Segoe UI"/>
      <family val="2"/>
    </font>
    <font>
      <b/>
      <sz val="24"/>
      <name val="Segoe UI"/>
      <family val="2"/>
    </font>
    <font>
      <b/>
      <sz val="14"/>
      <name val="Segoe UI"/>
      <family val="2"/>
    </font>
    <font>
      <b/>
      <sz val="24"/>
      <color indexed="12"/>
      <name val="Segoe UI"/>
      <family val="2"/>
    </font>
    <font>
      <sz val="24"/>
      <name val="Segoe UI"/>
      <family val="2"/>
    </font>
    <font>
      <b/>
      <u/>
      <sz val="18"/>
      <name val="Segoe UI"/>
      <family val="2"/>
    </font>
    <font>
      <b/>
      <u/>
      <sz val="18"/>
      <color indexed="10"/>
      <name val="Segoe UI"/>
      <family val="2"/>
    </font>
    <font>
      <b/>
      <i/>
      <u/>
      <sz val="12"/>
      <name val="Segoe UI"/>
      <family val="2"/>
    </font>
    <font>
      <i/>
      <sz val="12"/>
      <color indexed="10"/>
      <name val="Segoe UI"/>
      <family val="2"/>
    </font>
    <font>
      <sz val="12"/>
      <color rgb="FF0000FF"/>
      <name val="Segoe UI"/>
      <family val="2"/>
    </font>
    <font>
      <sz val="10"/>
      <color rgb="FF0000FF"/>
      <name val="Segoe UI"/>
      <family val="2"/>
    </font>
    <font>
      <i/>
      <sz val="12"/>
      <name val="Segoe UI"/>
      <family val="2"/>
    </font>
    <font>
      <b/>
      <sz val="10"/>
      <color rgb="FFFF0000"/>
      <name val="Segoe UI"/>
      <family val="2"/>
    </font>
    <font>
      <sz val="10"/>
      <color rgb="FFFF0000"/>
      <name val="Segoe UI"/>
      <family val="2"/>
    </font>
    <font>
      <sz val="10"/>
      <color theme="1"/>
      <name val="Segoe UI"/>
      <family val="2"/>
    </font>
    <font>
      <sz val="12"/>
      <color rgb="FFFF0000"/>
      <name val="Segoe UI"/>
      <family val="2"/>
    </font>
    <font>
      <b/>
      <sz val="12"/>
      <color rgb="FFFF0000"/>
      <name val="Segoe UI"/>
      <family val="2"/>
    </font>
    <font>
      <b/>
      <sz val="8"/>
      <color rgb="FFFF0000"/>
      <name val="Segoe UI"/>
      <family val="2"/>
    </font>
    <font>
      <b/>
      <u/>
      <sz val="12"/>
      <color rgb="FFFF0000"/>
      <name val="Segoe UI"/>
      <family val="2"/>
    </font>
    <font>
      <b/>
      <sz val="11"/>
      <color rgb="FFFF0000"/>
      <name val="Segoe UI"/>
      <family val="2"/>
    </font>
    <font>
      <b/>
      <sz val="10"/>
      <color rgb="FF0000FF"/>
      <name val="Segoe UI"/>
      <family val="2"/>
    </font>
    <font>
      <i/>
      <sz val="12"/>
      <color rgb="FF0000FF"/>
      <name val="Segoe UI"/>
      <family val="2"/>
    </font>
    <font>
      <i/>
      <sz val="9"/>
      <name val="Segoe UI"/>
      <family val="2"/>
    </font>
    <font>
      <b/>
      <sz val="10"/>
      <color rgb="FF00B050"/>
      <name val="Segoe UI"/>
      <family val="2"/>
    </font>
    <font>
      <i/>
      <sz val="10"/>
      <name val="Segoe UI"/>
      <family val="2"/>
    </font>
    <font>
      <i/>
      <sz val="10"/>
      <color rgb="FF0000FF"/>
      <name val="Segoe UI"/>
      <family val="2"/>
    </font>
    <font>
      <b/>
      <sz val="10"/>
      <color rgb="FF0000FF"/>
      <name val="Arial"/>
      <family val="2"/>
    </font>
    <font>
      <b/>
      <sz val="10"/>
      <color theme="0"/>
      <name val="Segoe UI"/>
      <family val="2"/>
    </font>
    <font>
      <b/>
      <sz val="10"/>
      <color indexed="56"/>
      <name val="Segoe UI"/>
      <family val="2"/>
    </font>
    <font>
      <b/>
      <sz val="22"/>
      <name val="Segoe UI"/>
      <family val="2"/>
    </font>
    <font>
      <sz val="22"/>
      <name val="Segoe UI"/>
      <family val="2"/>
    </font>
    <font>
      <b/>
      <sz val="12"/>
      <color rgb="FF0000FF"/>
      <name val="Segoe UI"/>
      <family val="2"/>
    </font>
    <font>
      <sz val="10"/>
      <color rgb="FFFF0000"/>
      <name val="Arial"/>
      <family val="2"/>
    </font>
    <font>
      <b/>
      <sz val="16"/>
      <color rgb="FFFF0000"/>
      <name val="Segoe UI"/>
      <family val="2"/>
    </font>
    <font>
      <b/>
      <u/>
      <sz val="11"/>
      <color rgb="FFFF0000"/>
      <name val="Segoe UI"/>
      <family val="2"/>
    </font>
    <font>
      <sz val="11"/>
      <color rgb="FFFF0000"/>
      <name val="Segoe UI"/>
      <family val="2"/>
    </font>
    <font>
      <b/>
      <sz val="10"/>
      <color rgb="FFFF0000"/>
      <name val="Arial"/>
      <family val="2"/>
    </font>
    <font>
      <b/>
      <sz val="10"/>
      <name val="Arial"/>
      <family val="2"/>
    </font>
    <font>
      <i/>
      <sz val="12"/>
      <color rgb="FFFF0000"/>
      <name val="Segoe UI"/>
      <family val="2"/>
    </font>
    <font>
      <sz val="9"/>
      <color rgb="FFFF0000"/>
      <name val="Segoe UI"/>
      <family val="2"/>
    </font>
    <font>
      <sz val="12"/>
      <color theme="0"/>
      <name val="Segoe UI"/>
      <family val="2"/>
    </font>
    <font>
      <b/>
      <sz val="16"/>
      <color theme="0"/>
      <name val="Segoe UI"/>
      <family val="2"/>
    </font>
    <font>
      <b/>
      <u/>
      <sz val="11"/>
      <color theme="0"/>
      <name val="Segoe UI"/>
      <family val="2"/>
    </font>
    <font>
      <sz val="11"/>
      <color theme="0"/>
      <name val="Segoe UI"/>
      <family val="2"/>
    </font>
    <font>
      <u/>
      <sz val="10"/>
      <color theme="0"/>
      <name val="Segoe UI"/>
      <family val="2"/>
    </font>
    <font>
      <sz val="8"/>
      <color rgb="FFFF0000"/>
      <name val="Segoe UI"/>
      <family val="2"/>
    </font>
    <font>
      <b/>
      <u/>
      <sz val="10"/>
      <name val="Arial"/>
      <family val="2"/>
    </font>
    <font>
      <sz val="10"/>
      <color rgb="FF0000FF"/>
      <name val="Arial"/>
      <family val="2"/>
    </font>
    <font>
      <b/>
      <sz val="16"/>
      <color rgb="FF0000FF"/>
      <name val="Segoe UI"/>
      <family val="2"/>
    </font>
    <font>
      <i/>
      <sz val="10"/>
      <color rgb="FFFF0000"/>
      <name val="Segoe UI"/>
      <family val="2"/>
    </font>
    <font>
      <b/>
      <u/>
      <sz val="10"/>
      <color rgb="FFFF0000"/>
      <name val="Segoe UI"/>
      <family val="2"/>
    </font>
    <font>
      <sz val="10"/>
      <color indexed="17"/>
      <name val="Segoe UI"/>
      <family val="2"/>
    </font>
    <font>
      <u/>
      <sz val="10"/>
      <name val="Segoe UI"/>
      <family val="2"/>
    </font>
    <font>
      <u/>
      <sz val="11"/>
      <name val="Segoe UI"/>
      <family val="2"/>
    </font>
    <font>
      <sz val="16"/>
      <name val="Segoe UI"/>
      <family val="2"/>
    </font>
    <font>
      <i/>
      <sz val="10"/>
      <color indexed="12"/>
      <name val="Segoe UI"/>
      <family val="2"/>
    </font>
    <font>
      <i/>
      <sz val="12"/>
      <color indexed="12"/>
      <name val="Segoe UI"/>
      <family val="2"/>
    </font>
  </fonts>
  <fills count="20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1" fillId="0" borderId="0"/>
  </cellStyleXfs>
  <cellXfs count="772">
    <xf numFmtId="0" fontId="0" fillId="0" borderId="0" xfId="0"/>
    <xf numFmtId="0" fontId="5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165" fontId="6" fillId="0" borderId="1" xfId="0" applyNumberFormat="1" applyFont="1" applyBorder="1" applyAlignment="1" applyProtection="1">
      <alignment horizontal="center"/>
    </xf>
    <xf numFmtId="165" fontId="6" fillId="0" borderId="2" xfId="0" applyNumberFormat="1" applyFont="1" applyBorder="1" applyAlignment="1" applyProtection="1">
      <alignment horizontal="center"/>
    </xf>
    <xf numFmtId="0" fontId="10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11" fillId="0" borderId="0" xfId="0" applyFont="1" applyAlignment="1">
      <alignment horizontal="left"/>
    </xf>
    <xf numFmtId="0" fontId="10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10" fillId="0" borderId="6" xfId="0" applyFont="1" applyFill="1" applyBorder="1" applyAlignment="1">
      <alignment horizontal="center"/>
    </xf>
    <xf numFmtId="0" fontId="6" fillId="0" borderId="0" xfId="0" applyFont="1" applyAlignment="1">
      <alignment vertical="center"/>
    </xf>
    <xf numFmtId="0" fontId="6" fillId="0" borderId="0" xfId="0" applyFont="1" applyFill="1" applyAlignment="1">
      <alignment horizontal="left"/>
    </xf>
    <xf numFmtId="0" fontId="12" fillId="0" borderId="0" xfId="0" applyFont="1" applyAlignment="1">
      <alignment horizontal="left" vertical="center"/>
    </xf>
    <xf numFmtId="0" fontId="13" fillId="0" borderId="0" xfId="0" applyFont="1" applyFill="1" applyAlignment="1">
      <alignment horizontal="left"/>
    </xf>
    <xf numFmtId="2" fontId="7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4" fontId="8" fillId="0" borderId="0" xfId="0" applyNumberFormat="1" applyFont="1" applyAlignment="1">
      <alignment horizontal="center"/>
    </xf>
    <xf numFmtId="3" fontId="8" fillId="0" borderId="0" xfId="0" applyNumberFormat="1" applyFont="1" applyAlignment="1">
      <alignment horizontal="center"/>
    </xf>
    <xf numFmtId="0" fontId="6" fillId="0" borderId="0" xfId="0" applyFont="1" applyAlignment="1">
      <alignment horizontal="left" vertical="center"/>
    </xf>
    <xf numFmtId="0" fontId="13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6" fillId="0" borderId="0" xfId="0" applyFont="1" applyFill="1" applyAlignment="1">
      <alignment horizontal="left" vertical="center"/>
    </xf>
    <xf numFmtId="0" fontId="8" fillId="0" borderId="0" xfId="0" applyFont="1" applyAlignment="1"/>
    <xf numFmtId="0" fontId="13" fillId="0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8" fillId="0" borderId="0" xfId="0" applyFont="1" applyFill="1"/>
    <xf numFmtId="0" fontId="13" fillId="0" borderId="0" xfId="0" applyFont="1"/>
    <xf numFmtId="0" fontId="8" fillId="0" borderId="7" xfId="0" applyFont="1" applyBorder="1"/>
    <xf numFmtId="0" fontId="8" fillId="0" borderId="8" xfId="0" applyFont="1" applyBorder="1"/>
    <xf numFmtId="0" fontId="8" fillId="4" borderId="8" xfId="0" applyFont="1" applyFill="1" applyBorder="1"/>
    <xf numFmtId="0" fontId="8" fillId="0" borderId="0" xfId="0" applyFont="1" applyFill="1" applyBorder="1"/>
    <xf numFmtId="0" fontId="11" fillId="0" borderId="0" xfId="0" applyFont="1" applyAlignment="1">
      <alignment horizontal="center"/>
    </xf>
    <xf numFmtId="0" fontId="11" fillId="0" borderId="7" xfId="0" applyFont="1" applyBorder="1" applyAlignment="1">
      <alignment horizontal="center"/>
    </xf>
    <xf numFmtId="2" fontId="5" fillId="0" borderId="9" xfId="0" applyNumberFormat="1" applyFont="1" applyFill="1" applyBorder="1" applyAlignment="1">
      <alignment horizontal="center"/>
    </xf>
    <xf numFmtId="2" fontId="6" fillId="0" borderId="0" xfId="0" applyNumberFormat="1" applyFont="1"/>
    <xf numFmtId="0" fontId="11" fillId="0" borderId="9" xfId="0" applyFont="1" applyBorder="1" applyAlignment="1"/>
    <xf numFmtId="0" fontId="5" fillId="0" borderId="9" xfId="0" applyFont="1" applyBorder="1" applyAlignment="1">
      <alignment horizontal="center"/>
    </xf>
    <xf numFmtId="0" fontId="11" fillId="4" borderId="8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8" fillId="0" borderId="9" xfId="0" applyFont="1" applyBorder="1"/>
    <xf numFmtId="0" fontId="13" fillId="0" borderId="8" xfId="0" applyFont="1" applyBorder="1"/>
    <xf numFmtId="0" fontId="5" fillId="0" borderId="0" xfId="0" applyFont="1" applyAlignment="1">
      <alignment horizontal="center"/>
    </xf>
    <xf numFmtId="173" fontId="13" fillId="0" borderId="8" xfId="0" applyNumberFormat="1" applyFont="1" applyFill="1" applyBorder="1" applyAlignment="1">
      <alignment horizontal="center"/>
    </xf>
    <xf numFmtId="4" fontId="13" fillId="0" borderId="8" xfId="0" applyNumberFormat="1" applyFont="1" applyFill="1" applyBorder="1" applyAlignment="1">
      <alignment horizontal="center"/>
    </xf>
    <xf numFmtId="2" fontId="13" fillId="0" borderId="8" xfId="0" applyNumberFormat="1" applyFont="1" applyBorder="1" applyAlignment="1">
      <alignment horizontal="center"/>
    </xf>
    <xf numFmtId="0" fontId="5" fillId="0" borderId="0" xfId="0" applyFont="1" applyFill="1" applyAlignment="1">
      <alignment horizontal="center"/>
    </xf>
    <xf numFmtId="0" fontId="8" fillId="0" borderId="8" xfId="0" applyFont="1" applyFill="1" applyBorder="1"/>
    <xf numFmtId="0" fontId="8" fillId="0" borderId="0" xfId="0" applyFont="1" applyBorder="1"/>
    <xf numFmtId="0" fontId="18" fillId="0" borderId="0" xfId="0" applyFont="1" applyFill="1" applyAlignment="1">
      <alignment horizontal="left"/>
    </xf>
    <xf numFmtId="169" fontId="8" fillId="0" borderId="0" xfId="1" applyNumberFormat="1" applyFont="1" applyAlignment="1">
      <alignment horizontal="center"/>
    </xf>
    <xf numFmtId="164" fontId="19" fillId="0" borderId="0" xfId="0" applyNumberFormat="1" applyFont="1" applyFill="1" applyBorder="1" applyAlignment="1" applyProtection="1">
      <alignment horizontal="center"/>
    </xf>
    <xf numFmtId="0" fontId="20" fillId="0" borderId="0" xfId="0" applyFont="1" applyFill="1" applyAlignment="1">
      <alignment horizontal="left"/>
    </xf>
    <xf numFmtId="164" fontId="19" fillId="0" borderId="0" xfId="0" applyNumberFormat="1" applyFont="1" applyBorder="1" applyAlignment="1" applyProtection="1">
      <alignment horizontal="center"/>
    </xf>
    <xf numFmtId="169" fontId="8" fillId="0" borderId="0" xfId="0" applyNumberFormat="1" applyFont="1"/>
    <xf numFmtId="164" fontId="21" fillId="0" borderId="0" xfId="0" applyNumberFormat="1" applyFont="1" applyBorder="1" applyAlignment="1" applyProtection="1"/>
    <xf numFmtId="0" fontId="12" fillId="0" borderId="0" xfId="0" applyFont="1"/>
    <xf numFmtId="169" fontId="5" fillId="0" borderId="0" xfId="0" applyNumberFormat="1" applyFont="1" applyAlignment="1">
      <alignment horizontal="center"/>
    </xf>
    <xf numFmtId="165" fontId="19" fillId="0" borderId="0" xfId="0" applyNumberFormat="1" applyFont="1" applyBorder="1" applyAlignment="1" applyProtection="1">
      <alignment horizontal="center"/>
    </xf>
    <xf numFmtId="169" fontId="5" fillId="0" borderId="3" xfId="0" applyNumberFormat="1" applyFont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169" fontId="17" fillId="0" borderId="1" xfId="0" applyNumberFormat="1" applyFont="1" applyBorder="1" applyAlignment="1">
      <alignment horizontal="center"/>
    </xf>
    <xf numFmtId="169" fontId="5" fillId="0" borderId="6" xfId="0" applyNumberFormat="1" applyFont="1" applyBorder="1" applyAlignment="1">
      <alignment horizontal="center"/>
    </xf>
    <xf numFmtId="0" fontId="22" fillId="0" borderId="1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/>
    </xf>
    <xf numFmtId="169" fontId="24" fillId="0" borderId="0" xfId="0" applyNumberFormat="1" applyFont="1"/>
    <xf numFmtId="0" fontId="25" fillId="0" borderId="1" xfId="0" applyFont="1" applyFill="1" applyBorder="1" applyAlignment="1">
      <alignment horizontal="center"/>
    </xf>
    <xf numFmtId="0" fontId="26" fillId="0" borderId="0" xfId="0" applyFont="1" applyAlignment="1">
      <alignment vertical="center"/>
    </xf>
    <xf numFmtId="164" fontId="23" fillId="0" borderId="0" xfId="0" applyNumberFormat="1" applyFont="1" applyFill="1" applyAlignment="1" applyProtection="1">
      <alignment horizontal="left"/>
    </xf>
    <xf numFmtId="2" fontId="5" fillId="0" borderId="0" xfId="0" applyNumberFormat="1" applyFont="1" applyFill="1" applyAlignment="1">
      <alignment horizontal="center"/>
    </xf>
    <xf numFmtId="169" fontId="12" fillId="0" borderId="0" xfId="1" applyNumberFormat="1" applyFont="1" applyFill="1" applyAlignment="1">
      <alignment horizontal="center"/>
    </xf>
    <xf numFmtId="169" fontId="5" fillId="0" borderId="0" xfId="1" applyNumberFormat="1" applyFont="1" applyFill="1" applyAlignment="1">
      <alignment horizontal="center"/>
    </xf>
    <xf numFmtId="169" fontId="8" fillId="0" borderId="0" xfId="0" applyNumberFormat="1" applyFont="1" applyAlignment="1">
      <alignment horizontal="center"/>
    </xf>
    <xf numFmtId="169" fontId="8" fillId="0" borderId="0" xfId="0" applyNumberFormat="1" applyFont="1" applyFill="1" applyAlignment="1">
      <alignment horizontal="center"/>
    </xf>
    <xf numFmtId="9" fontId="8" fillId="0" borderId="0" xfId="1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164" fontId="24" fillId="0" borderId="0" xfId="0" applyNumberFormat="1" applyFont="1" applyFill="1" applyAlignment="1" applyProtection="1">
      <alignment horizontal="left"/>
    </xf>
    <xf numFmtId="169" fontId="12" fillId="0" borderId="0" xfId="1" applyNumberFormat="1" applyFont="1" applyAlignment="1">
      <alignment horizontal="center"/>
    </xf>
    <xf numFmtId="169" fontId="12" fillId="0" borderId="0" xfId="0" applyNumberFormat="1" applyFont="1" applyAlignment="1">
      <alignment horizontal="center"/>
    </xf>
    <xf numFmtId="9" fontId="8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169" fontId="5" fillId="0" borderId="0" xfId="0" applyNumberFormat="1" applyFont="1" applyFill="1" applyAlignment="1">
      <alignment horizontal="center"/>
    </xf>
    <xf numFmtId="2" fontId="8" fillId="0" borderId="0" xfId="0" applyNumberFormat="1" applyFont="1" applyFill="1" applyAlignment="1">
      <alignment horizontal="left"/>
    </xf>
    <xf numFmtId="2" fontId="5" fillId="0" borderId="0" xfId="0" quotePrefix="1" applyNumberFormat="1" applyFont="1" applyFill="1" applyAlignment="1">
      <alignment horizontal="center"/>
    </xf>
    <xf numFmtId="3" fontId="8" fillId="0" borderId="0" xfId="0" applyNumberFormat="1" applyFont="1" applyFill="1" applyAlignment="1">
      <alignment horizontal="center"/>
    </xf>
    <xf numFmtId="0" fontId="24" fillId="0" borderId="0" xfId="0" applyFont="1" applyAlignment="1">
      <alignment horizontal="center"/>
    </xf>
    <xf numFmtId="0" fontId="24" fillId="0" borderId="0" xfId="0" applyFont="1" applyFill="1" applyAlignment="1">
      <alignment horizontal="center"/>
    </xf>
    <xf numFmtId="3" fontId="8" fillId="0" borderId="0" xfId="0" applyNumberFormat="1" applyFont="1" applyFill="1"/>
    <xf numFmtId="169" fontId="8" fillId="0" borderId="0" xfId="0" applyNumberFormat="1" applyFont="1" applyFill="1"/>
    <xf numFmtId="169" fontId="5" fillId="0" borderId="0" xfId="0" applyNumberFormat="1" applyFont="1" applyFill="1"/>
    <xf numFmtId="169" fontId="5" fillId="0" borderId="0" xfId="0" applyNumberFormat="1" applyFont="1"/>
    <xf numFmtId="165" fontId="6" fillId="0" borderId="0" xfId="0" applyNumberFormat="1" applyFont="1" applyBorder="1" applyAlignment="1" applyProtection="1">
      <alignment horizontal="center"/>
    </xf>
    <xf numFmtId="0" fontId="17" fillId="0" borderId="0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69" fontId="5" fillId="0" borderId="1" xfId="0" applyNumberFormat="1" applyFont="1" applyBorder="1" applyAlignment="1">
      <alignment horizontal="center"/>
    </xf>
    <xf numFmtId="169" fontId="5" fillId="0" borderId="0" xfId="0" applyNumberFormat="1" applyFont="1" applyBorder="1" applyAlignment="1">
      <alignment horizontal="center"/>
    </xf>
    <xf numFmtId="165" fontId="5" fillId="0" borderId="0" xfId="0" applyNumberFormat="1" applyFont="1" applyBorder="1" applyAlignment="1" applyProtection="1">
      <alignment horizontal="center"/>
    </xf>
    <xf numFmtId="0" fontId="28" fillId="0" borderId="0" xfId="0" applyFont="1" applyAlignment="1">
      <alignment horizontal="left"/>
    </xf>
    <xf numFmtId="2" fontId="8" fillId="0" borderId="0" xfId="1" applyNumberFormat="1" applyFont="1" applyAlignment="1">
      <alignment horizontal="center"/>
    </xf>
    <xf numFmtId="169" fontId="5" fillId="0" borderId="0" xfId="1" applyNumberFormat="1" applyFont="1" applyAlignment="1">
      <alignment horizontal="center"/>
    </xf>
    <xf numFmtId="169" fontId="8" fillId="0" borderId="0" xfId="0" applyNumberFormat="1" applyFont="1" applyFill="1" applyAlignment="1" applyProtection="1">
      <alignment horizontal="center"/>
    </xf>
    <xf numFmtId="169" fontId="5" fillId="0" borderId="0" xfId="0" applyNumberFormat="1" applyFont="1" applyFill="1" applyAlignment="1" applyProtection="1">
      <alignment horizontal="center"/>
    </xf>
    <xf numFmtId="169" fontId="8" fillId="0" borderId="0" xfId="1" applyNumberFormat="1" applyFont="1" applyFill="1" applyAlignment="1">
      <alignment horizontal="center"/>
    </xf>
    <xf numFmtId="2" fontId="8" fillId="0" borderId="0" xfId="1" applyNumberFormat="1" applyFont="1" applyFill="1" applyAlignment="1">
      <alignment horizontal="center"/>
    </xf>
    <xf numFmtId="164" fontId="30" fillId="0" borderId="0" xfId="0" applyNumberFormat="1" applyFont="1" applyBorder="1" applyAlignment="1" applyProtection="1">
      <alignment horizontal="center"/>
    </xf>
    <xf numFmtId="165" fontId="31" fillId="0" borderId="0" xfId="0" applyNumberFormat="1" applyFont="1" applyBorder="1" applyAlignment="1" applyProtection="1">
      <alignment horizontal="center"/>
    </xf>
    <xf numFmtId="172" fontId="9" fillId="0" borderId="0" xfId="0" applyNumberFormat="1" applyFont="1" applyFill="1" applyAlignment="1">
      <alignment horizontal="center"/>
    </xf>
    <xf numFmtId="1" fontId="5" fillId="0" borderId="0" xfId="0" applyNumberFormat="1" applyFont="1" applyFill="1" applyAlignment="1">
      <alignment horizontal="center"/>
    </xf>
    <xf numFmtId="169" fontId="17" fillId="0" borderId="0" xfId="0" applyNumberFormat="1" applyFont="1" applyBorder="1" applyAlignment="1">
      <alignment horizontal="center"/>
    </xf>
    <xf numFmtId="164" fontId="8" fillId="0" borderId="0" xfId="1" applyNumberFormat="1" applyFont="1" applyAlignment="1">
      <alignment horizontal="center"/>
    </xf>
    <xf numFmtId="0" fontId="8" fillId="0" borderId="0" xfId="0" applyFont="1" applyFill="1" applyAlignment="1">
      <alignment horizontal="center"/>
    </xf>
    <xf numFmtId="0" fontId="23" fillId="0" borderId="0" xfId="0" applyFont="1" applyAlignment="1">
      <alignment horizontal="center"/>
    </xf>
    <xf numFmtId="0" fontId="24" fillId="0" borderId="0" xfId="0" applyFont="1"/>
    <xf numFmtId="0" fontId="17" fillId="0" borderId="0" xfId="0" applyFont="1" applyAlignment="1">
      <alignment horizontal="center"/>
    </xf>
    <xf numFmtId="0" fontId="17" fillId="0" borderId="0" xfId="0" applyFont="1"/>
    <xf numFmtId="171" fontId="17" fillId="0" borderId="0" xfId="0" applyNumberFormat="1" applyFont="1" applyAlignment="1">
      <alignment horizontal="center"/>
    </xf>
    <xf numFmtId="0" fontId="5" fillId="0" borderId="0" xfId="0" applyFont="1"/>
    <xf numFmtId="164" fontId="21" fillId="4" borderId="0" xfId="0" applyNumberFormat="1" applyFont="1" applyFill="1" applyBorder="1" applyAlignment="1" applyProtection="1"/>
    <xf numFmtId="165" fontId="6" fillId="4" borderId="0" xfId="0" applyNumberFormat="1" applyFont="1" applyFill="1" applyBorder="1" applyAlignment="1" applyProtection="1">
      <alignment horizontal="center"/>
    </xf>
    <xf numFmtId="0" fontId="11" fillId="4" borderId="0" xfId="0" applyFont="1" applyFill="1" applyAlignment="1">
      <alignment horizontal="left"/>
    </xf>
    <xf numFmtId="0" fontId="6" fillId="4" borderId="0" xfId="0" applyFont="1" applyFill="1" applyAlignment="1">
      <alignment horizontal="left"/>
    </xf>
    <xf numFmtId="0" fontId="13" fillId="4" borderId="0" xfId="0" applyFont="1" applyFill="1" applyAlignment="1">
      <alignment horizontal="left"/>
    </xf>
    <xf numFmtId="0" fontId="6" fillId="4" borderId="0" xfId="0" applyFont="1" applyFill="1" applyAlignment="1">
      <alignment horizontal="left" vertical="center"/>
    </xf>
    <xf numFmtId="2" fontId="8" fillId="0" borderId="0" xfId="0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173" fontId="8" fillId="0" borderId="0" xfId="0" applyNumberFormat="1" applyFont="1" applyAlignment="1">
      <alignment horizontal="center"/>
    </xf>
    <xf numFmtId="0" fontId="5" fillId="0" borderId="0" xfId="0" applyFont="1" applyFill="1"/>
    <xf numFmtId="0" fontId="10" fillId="0" borderId="0" xfId="0" applyFont="1"/>
    <xf numFmtId="9" fontId="8" fillId="0" borderId="0" xfId="0" applyNumberFormat="1" applyFont="1"/>
    <xf numFmtId="0" fontId="8" fillId="6" borderId="2" xfId="0" applyFont="1" applyFill="1" applyBorder="1" applyAlignment="1">
      <alignment horizontal="center"/>
    </xf>
    <xf numFmtId="0" fontId="5" fillId="2" borderId="2" xfId="0" applyFont="1" applyFill="1" applyBorder="1"/>
    <xf numFmtId="0" fontId="5" fillId="2" borderId="2" xfId="0" applyFont="1" applyFill="1" applyBorder="1" applyAlignment="1">
      <alignment horizontal="center"/>
    </xf>
    <xf numFmtId="165" fontId="6" fillId="0" borderId="12" xfId="0" applyNumberFormat="1" applyFont="1" applyBorder="1" applyAlignment="1" applyProtection="1">
      <alignment horizontal="center"/>
    </xf>
    <xf numFmtId="2" fontId="5" fillId="2" borderId="0" xfId="0" applyNumberFormat="1" applyFont="1" applyFill="1" applyAlignment="1">
      <alignment horizontal="center"/>
    </xf>
    <xf numFmtId="2" fontId="7" fillId="0" borderId="0" xfId="0" applyNumberFormat="1" applyFont="1" applyFill="1" applyAlignment="1">
      <alignment horizontal="center"/>
    </xf>
    <xf numFmtId="2" fontId="8" fillId="0" borderId="0" xfId="0" applyNumberFormat="1" applyFont="1"/>
    <xf numFmtId="0" fontId="24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34" fillId="0" borderId="0" xfId="0" applyFont="1" applyBorder="1"/>
    <xf numFmtId="164" fontId="19" fillId="0" borderId="7" xfId="0" applyNumberFormat="1" applyFont="1" applyBorder="1" applyAlignment="1" applyProtection="1">
      <alignment horizontal="center"/>
    </xf>
    <xf numFmtId="164" fontId="19" fillId="0" borderId="14" xfId="0" applyNumberFormat="1" applyFont="1" applyFill="1" applyBorder="1" applyAlignment="1" applyProtection="1">
      <alignment horizontal="center"/>
    </xf>
    <xf numFmtId="164" fontId="5" fillId="0" borderId="0" xfId="0" applyNumberFormat="1" applyFont="1" applyFill="1" applyBorder="1" applyAlignment="1" applyProtection="1">
      <alignment horizontal="center"/>
    </xf>
    <xf numFmtId="164" fontId="24" fillId="0" borderId="0" xfId="0" applyNumberFormat="1" applyFont="1" applyBorder="1" applyAlignment="1" applyProtection="1">
      <alignment horizontal="left"/>
    </xf>
    <xf numFmtId="164" fontId="35" fillId="0" borderId="0" xfId="0" applyNumberFormat="1" applyFont="1" applyBorder="1" applyAlignment="1" applyProtection="1">
      <alignment horizontal="center"/>
    </xf>
    <xf numFmtId="164" fontId="17" fillId="0" borderId="0" xfId="0" applyNumberFormat="1" applyFont="1" applyBorder="1" applyAlignment="1" applyProtection="1">
      <alignment horizontal="center"/>
    </xf>
    <xf numFmtId="2" fontId="17" fillId="0" borderId="0" xfId="0" applyNumberFormat="1" applyFont="1" applyBorder="1" applyAlignment="1" applyProtection="1">
      <alignment horizontal="center"/>
    </xf>
    <xf numFmtId="164" fontId="17" fillId="0" borderId="0" xfId="0" applyNumberFormat="1" applyFont="1" applyFill="1" applyBorder="1" applyAlignment="1" applyProtection="1">
      <alignment horizontal="center"/>
    </xf>
    <xf numFmtId="2" fontId="22" fillId="0" borderId="0" xfId="0" applyNumberFormat="1" applyFont="1" applyFill="1" applyAlignment="1">
      <alignment horizontal="center"/>
    </xf>
    <xf numFmtId="169" fontId="39" fillId="0" borderId="0" xfId="1" applyNumberFormat="1" applyFont="1" applyFill="1" applyBorder="1" applyAlignment="1">
      <alignment horizontal="center"/>
    </xf>
    <xf numFmtId="165" fontId="19" fillId="0" borderId="7" xfId="0" applyNumberFormat="1" applyFont="1" applyBorder="1" applyAlignment="1" applyProtection="1">
      <alignment horizontal="center"/>
    </xf>
    <xf numFmtId="1" fontId="33" fillId="0" borderId="0" xfId="0" applyNumberFormat="1" applyFont="1" applyFill="1" applyAlignment="1">
      <alignment horizontal="center"/>
    </xf>
    <xf numFmtId="2" fontId="17" fillId="0" borderId="0" xfId="0" applyNumberFormat="1" applyFont="1" applyFill="1" applyBorder="1" applyAlignment="1" applyProtection="1">
      <alignment horizontal="center"/>
    </xf>
    <xf numFmtId="0" fontId="17" fillId="0" borderId="0" xfId="0" applyFont="1" applyFill="1" applyBorder="1" applyAlignment="1">
      <alignment horizontal="center"/>
    </xf>
    <xf numFmtId="0" fontId="17" fillId="0" borderId="0" xfId="0" applyFont="1" applyFill="1" applyAlignment="1">
      <alignment horizontal="center"/>
    </xf>
    <xf numFmtId="0" fontId="17" fillId="0" borderId="0" xfId="0" applyFont="1" applyFill="1" applyAlignment="1"/>
    <xf numFmtId="2" fontId="5" fillId="0" borderId="0" xfId="1" applyNumberFormat="1" applyFont="1" applyFill="1" applyBorder="1" applyAlignment="1" applyProtection="1">
      <alignment horizontal="center"/>
      <protection locked="0"/>
    </xf>
    <xf numFmtId="0" fontId="33" fillId="0" borderId="0" xfId="0" applyFont="1" applyFill="1" applyAlignment="1">
      <alignment horizontal="center"/>
    </xf>
    <xf numFmtId="0" fontId="40" fillId="0" borderId="0" xfId="0" applyFont="1" applyFill="1" applyAlignment="1">
      <alignment horizontal="center"/>
    </xf>
    <xf numFmtId="9" fontId="17" fillId="0" borderId="0" xfId="1" applyFont="1" applyFill="1" applyBorder="1" applyAlignment="1" applyProtection="1"/>
    <xf numFmtId="0" fontId="23" fillId="0" borderId="0" xfId="0" applyFont="1" applyFill="1" applyBorder="1" applyAlignment="1">
      <alignment horizontal="left"/>
    </xf>
    <xf numFmtId="0" fontId="8" fillId="0" borderId="0" xfId="0" applyFont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33" fillId="0" borderId="0" xfId="0" applyFont="1" applyFill="1"/>
    <xf numFmtId="0" fontId="24" fillId="0" borderId="0" xfId="0" applyFont="1" applyFill="1" applyAlignment="1">
      <alignment horizontal="left"/>
    </xf>
    <xf numFmtId="0" fontId="41" fillId="0" borderId="0" xfId="0" applyFont="1" applyFill="1" applyAlignment="1">
      <alignment horizontal="left"/>
    </xf>
    <xf numFmtId="2" fontId="41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left"/>
    </xf>
    <xf numFmtId="2" fontId="8" fillId="0" borderId="0" xfId="0" applyNumberFormat="1" applyFont="1" applyBorder="1" applyAlignment="1">
      <alignment horizontal="left"/>
    </xf>
    <xf numFmtId="170" fontId="24" fillId="0" borderId="0" xfId="0" applyNumberFormat="1" applyFont="1" applyFill="1" applyBorder="1" applyAlignment="1" applyProtection="1">
      <alignment horizontal="center"/>
    </xf>
    <xf numFmtId="2" fontId="24" fillId="0" borderId="0" xfId="0" applyNumberFormat="1" applyFont="1" applyFill="1" applyBorder="1" applyAlignment="1">
      <alignment horizontal="center"/>
    </xf>
    <xf numFmtId="169" fontId="24" fillId="0" borderId="0" xfId="0" applyNumberFormat="1" applyFont="1" applyFill="1" applyBorder="1" applyAlignment="1" applyProtection="1">
      <alignment horizontal="center"/>
      <protection locked="0"/>
    </xf>
    <xf numFmtId="2" fontId="24" fillId="0" borderId="9" xfId="0" applyNumberFormat="1" applyFont="1" applyFill="1" applyBorder="1" applyAlignment="1">
      <alignment horizontal="center"/>
    </xf>
    <xf numFmtId="2" fontId="8" fillId="0" borderId="7" xfId="0" applyNumberFormat="1" applyFont="1" applyFill="1" applyBorder="1" applyAlignment="1">
      <alignment horizontal="center"/>
    </xf>
    <xf numFmtId="169" fontId="33" fillId="0" borderId="9" xfId="1" applyNumberFormat="1" applyFont="1" applyFill="1" applyBorder="1" applyAlignment="1">
      <alignment horizontal="center"/>
    </xf>
    <xf numFmtId="0" fontId="8" fillId="0" borderId="0" xfId="0" applyFont="1" applyFill="1" applyAlignment="1">
      <alignment horizontal="left"/>
    </xf>
    <xf numFmtId="2" fontId="8" fillId="0" borderId="0" xfId="1" applyNumberFormat="1" applyFont="1" applyFill="1" applyBorder="1" applyAlignment="1" applyProtection="1">
      <alignment horizontal="center"/>
      <protection locked="0"/>
    </xf>
    <xf numFmtId="170" fontId="8" fillId="0" borderId="0" xfId="0" applyNumberFormat="1" applyFont="1" applyFill="1" applyBorder="1" applyAlignment="1" applyProtection="1">
      <alignment horizontal="center"/>
    </xf>
    <xf numFmtId="169" fontId="8" fillId="0" borderId="0" xfId="0" applyNumberFormat="1" applyFont="1" applyFill="1" applyBorder="1" applyAlignment="1" applyProtection="1">
      <alignment horizontal="center"/>
      <protection locked="0"/>
    </xf>
    <xf numFmtId="2" fontId="8" fillId="0" borderId="9" xfId="0" applyNumberFormat="1" applyFont="1" applyFill="1" applyBorder="1" applyAlignment="1">
      <alignment horizontal="center"/>
    </xf>
    <xf numFmtId="2" fontId="22" fillId="0" borderId="0" xfId="0" applyNumberFormat="1" applyFont="1" applyFill="1" applyBorder="1" applyAlignment="1">
      <alignment horizontal="center"/>
    </xf>
    <xf numFmtId="169" fontId="8" fillId="0" borderId="9" xfId="1" applyNumberFormat="1" applyFont="1" applyFill="1" applyBorder="1" applyAlignment="1">
      <alignment horizontal="center"/>
    </xf>
    <xf numFmtId="0" fontId="8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9" fontId="8" fillId="0" borderId="0" xfId="1" applyFont="1" applyFill="1" applyBorder="1" applyAlignment="1" applyProtection="1">
      <alignment horizontal="center"/>
      <protection locked="0"/>
    </xf>
    <xf numFmtId="169" fontId="8" fillId="0" borderId="0" xfId="0" quotePrefix="1" applyNumberFormat="1" applyFont="1" applyFill="1" applyBorder="1" applyAlignment="1" applyProtection="1">
      <alignment horizontal="center"/>
      <protection locked="0"/>
    </xf>
    <xf numFmtId="169" fontId="33" fillId="0" borderId="0" xfId="0" quotePrefix="1" applyNumberFormat="1" applyFont="1" applyFill="1" applyBorder="1" applyAlignment="1" applyProtection="1">
      <alignment horizontal="center"/>
      <protection locked="0"/>
    </xf>
    <xf numFmtId="4" fontId="8" fillId="0" borderId="0" xfId="1" applyNumberFormat="1" applyFont="1" applyFill="1" applyBorder="1" applyAlignment="1" applyProtection="1">
      <alignment horizontal="center"/>
      <protection locked="0"/>
    </xf>
    <xf numFmtId="169" fontId="8" fillId="0" borderId="0" xfId="1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0" fontId="5" fillId="0" borderId="0" xfId="0" applyFont="1" applyFill="1" applyAlignment="1">
      <alignment horizontal="left" vertical="center"/>
    </xf>
    <xf numFmtId="0" fontId="28" fillId="0" borderId="0" xfId="0" applyFont="1" applyFill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6" fillId="0" borderId="2" xfId="0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left"/>
    </xf>
    <xf numFmtId="4" fontId="13" fillId="0" borderId="0" xfId="0" applyNumberFormat="1" applyFont="1" applyFill="1" applyBorder="1" applyAlignment="1">
      <alignment horizontal="center"/>
    </xf>
    <xf numFmtId="2" fontId="13" fillId="0" borderId="0" xfId="0" applyNumberFormat="1" applyFont="1" applyBorder="1" applyAlignment="1">
      <alignment horizontal="center"/>
    </xf>
    <xf numFmtId="169" fontId="8" fillId="0" borderId="0" xfId="0" applyNumberFormat="1" applyFont="1" applyFill="1" applyBorder="1" applyAlignment="1">
      <alignment horizontal="center"/>
    </xf>
    <xf numFmtId="2" fontId="13" fillId="0" borderId="0" xfId="0" applyNumberFormat="1" applyFont="1" applyFill="1" applyBorder="1" applyAlignment="1">
      <alignment horizontal="center"/>
    </xf>
    <xf numFmtId="2" fontId="14" fillId="0" borderId="0" xfId="0" applyNumberFormat="1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169" fontId="8" fillId="0" borderId="0" xfId="1" applyNumberFormat="1" applyFont="1" applyBorder="1" applyAlignment="1">
      <alignment horizontal="center"/>
    </xf>
    <xf numFmtId="0" fontId="13" fillId="0" borderId="0" xfId="0" applyFont="1" applyFill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6" fillId="0" borderId="0" xfId="0" applyFont="1" applyFill="1" applyBorder="1" applyAlignment="1">
      <alignment horizontal="left" vertical="center"/>
    </xf>
    <xf numFmtId="9" fontId="8" fillId="0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Border="1" applyAlignment="1">
      <alignment horizontal="center"/>
    </xf>
    <xf numFmtId="2" fontId="15" fillId="0" borderId="0" xfId="0" applyNumberFormat="1" applyFont="1" applyFill="1" applyBorder="1" applyAlignment="1">
      <alignment horizontal="center"/>
    </xf>
    <xf numFmtId="0" fontId="46" fillId="0" borderId="0" xfId="0" applyFont="1" applyAlignment="1">
      <alignment horizontal="centerContinuous"/>
    </xf>
    <xf numFmtId="0" fontId="8" fillId="0" borderId="0" xfId="0" applyFont="1" applyAlignment="1">
      <alignment horizontal="centerContinuous"/>
    </xf>
    <xf numFmtId="0" fontId="13" fillId="0" borderId="0" xfId="0" applyFont="1" applyAlignment="1">
      <alignment horizontal="centerContinuous"/>
    </xf>
    <xf numFmtId="166" fontId="13" fillId="0" borderId="0" xfId="0" applyNumberFormat="1" applyFont="1" applyAlignment="1">
      <alignment horizontal="centerContinuous"/>
    </xf>
    <xf numFmtId="166" fontId="11" fillId="0" borderId="0" xfId="0" applyNumberFormat="1" applyFont="1" applyAlignment="1">
      <alignment horizontal="center"/>
    </xf>
    <xf numFmtId="0" fontId="48" fillId="0" borderId="0" xfId="0" applyFont="1"/>
    <xf numFmtId="166" fontId="48" fillId="0" borderId="0" xfId="0" applyNumberFormat="1" applyFont="1"/>
    <xf numFmtId="0" fontId="49" fillId="0" borderId="0" xfId="0" applyFont="1" applyAlignment="1">
      <alignment horizontal="center"/>
    </xf>
    <xf numFmtId="1" fontId="16" fillId="0" borderId="0" xfId="0" applyNumberFormat="1" applyFont="1" applyAlignment="1" applyProtection="1">
      <alignment horizontal="center"/>
      <protection locked="0"/>
    </xf>
    <xf numFmtId="166" fontId="8" fillId="0" borderId="0" xfId="0" applyNumberFormat="1" applyFont="1"/>
    <xf numFmtId="4" fontId="8" fillId="0" borderId="0" xfId="0" applyNumberFormat="1" applyFont="1" applyFill="1" applyAlignment="1">
      <alignment horizontal="center"/>
    </xf>
    <xf numFmtId="3" fontId="7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4" fontId="8" fillId="0" borderId="0" xfId="1" applyNumberFormat="1" applyFont="1" applyFill="1" applyBorder="1" applyAlignment="1" applyProtection="1">
      <alignment horizontal="right"/>
      <protection locked="0"/>
    </xf>
    <xf numFmtId="9" fontId="17" fillId="0" borderId="0" xfId="1" applyFont="1" applyFill="1" applyBorder="1" applyAlignment="1" applyProtection="1">
      <alignment horizontal="center"/>
    </xf>
    <xf numFmtId="2" fontId="5" fillId="13" borderId="0" xfId="0" applyNumberFormat="1" applyFont="1" applyFill="1" applyBorder="1" applyAlignment="1">
      <alignment horizontal="center"/>
    </xf>
    <xf numFmtId="0" fontId="52" fillId="0" borderId="0" xfId="0" applyFont="1" applyFill="1" applyAlignment="1">
      <alignment horizontal="left"/>
    </xf>
    <xf numFmtId="0" fontId="52" fillId="0" borderId="0" xfId="0" applyFont="1" applyFill="1" applyBorder="1" applyAlignment="1">
      <alignment horizontal="left"/>
    </xf>
    <xf numFmtId="0" fontId="51" fillId="0" borderId="0" xfId="0" applyFont="1" applyAlignment="1">
      <alignment horizontal="left"/>
    </xf>
    <xf numFmtId="0" fontId="51" fillId="0" borderId="0" xfId="0" applyFont="1" applyFill="1" applyAlignment="1">
      <alignment horizontal="left"/>
    </xf>
    <xf numFmtId="2" fontId="35" fillId="0" borderId="0" xfId="1" applyNumberFormat="1" applyFont="1" applyFill="1" applyBorder="1" applyAlignment="1" applyProtection="1">
      <alignment horizontal="center"/>
      <protection locked="0"/>
    </xf>
    <xf numFmtId="0" fontId="35" fillId="0" borderId="0" xfId="0" applyFont="1" applyAlignment="1">
      <alignment horizontal="center"/>
    </xf>
    <xf numFmtId="173" fontId="6" fillId="12" borderId="0" xfId="0" quotePrefix="1" applyNumberFormat="1" applyFont="1" applyFill="1" applyAlignment="1">
      <alignment horizontal="left"/>
    </xf>
    <xf numFmtId="172" fontId="6" fillId="12" borderId="0" xfId="0" applyNumberFormat="1" applyFont="1" applyFill="1" applyAlignment="1">
      <alignment horizontal="center"/>
    </xf>
    <xf numFmtId="175" fontId="6" fillId="12" borderId="0" xfId="0" applyNumberFormat="1" applyFont="1" applyFill="1" applyAlignment="1">
      <alignment horizontal="left"/>
    </xf>
    <xf numFmtId="169" fontId="12" fillId="13" borderId="0" xfId="1" applyNumberFormat="1" applyFont="1" applyFill="1" applyAlignment="1">
      <alignment horizontal="center"/>
    </xf>
    <xf numFmtId="2" fontId="5" fillId="13" borderId="0" xfId="0" applyNumberFormat="1" applyFont="1" applyFill="1" applyAlignment="1">
      <alignment horizontal="center"/>
    </xf>
    <xf numFmtId="169" fontId="8" fillId="0" borderId="0" xfId="1" applyNumberFormat="1" applyFont="1" applyFill="1" applyBorder="1" applyAlignment="1" applyProtection="1">
      <alignment horizontal="center"/>
      <protection locked="0"/>
    </xf>
    <xf numFmtId="0" fontId="6" fillId="0" borderId="0" xfId="0" applyFont="1" applyFill="1" applyBorder="1" applyAlignment="1">
      <alignment horizontal="center"/>
    </xf>
    <xf numFmtId="14" fontId="6" fillId="0" borderId="0" xfId="0" applyNumberFormat="1" applyFont="1" applyFill="1" applyBorder="1" applyAlignment="1"/>
    <xf numFmtId="169" fontId="6" fillId="0" borderId="0" xfId="1" applyNumberFormat="1" applyFont="1" applyFill="1" applyBorder="1" applyAlignment="1">
      <alignment horizontal="center"/>
    </xf>
    <xf numFmtId="174" fontId="6" fillId="12" borderId="0" xfId="0" applyNumberFormat="1" applyFont="1" applyFill="1" applyBorder="1" applyAlignment="1">
      <alignment horizontal="center"/>
    </xf>
    <xf numFmtId="168" fontId="6" fillId="12" borderId="0" xfId="0" applyNumberFormat="1" applyFont="1" applyFill="1" applyBorder="1" applyAlignment="1">
      <alignment horizontal="center"/>
    </xf>
    <xf numFmtId="167" fontId="6" fillId="12" borderId="0" xfId="0" applyNumberFormat="1" applyFont="1" applyFill="1" applyBorder="1" applyAlignment="1">
      <alignment horizontal="center"/>
    </xf>
    <xf numFmtId="0" fontId="6" fillId="0" borderId="0" xfId="0" applyFont="1" applyFill="1" applyAlignment="1">
      <alignment horizontal="right"/>
    </xf>
    <xf numFmtId="2" fontId="54" fillId="0" borderId="0" xfId="0" applyNumberFormat="1" applyFont="1" applyFill="1" applyAlignment="1">
      <alignment horizontal="center"/>
    </xf>
    <xf numFmtId="3" fontId="5" fillId="0" borderId="0" xfId="0" applyNumberFormat="1" applyFont="1" applyAlignment="1">
      <alignment horizontal="center"/>
    </xf>
    <xf numFmtId="0" fontId="29" fillId="0" borderId="0" xfId="0" applyFont="1" applyFill="1" applyAlignment="1">
      <alignment horizontal="center"/>
    </xf>
    <xf numFmtId="0" fontId="6" fillId="0" borderId="0" xfId="0" applyFont="1" applyFill="1" applyBorder="1" applyAlignment="1">
      <alignment horizontal="right"/>
    </xf>
    <xf numFmtId="176" fontId="6" fillId="12" borderId="0" xfId="0" applyNumberFormat="1" applyFont="1" applyFill="1" applyBorder="1" applyAlignment="1">
      <alignment horizontal="center"/>
    </xf>
    <xf numFmtId="2" fontId="8" fillId="0" borderId="7" xfId="0" applyNumberFormat="1" applyFont="1" applyFill="1" applyBorder="1" applyAlignment="1">
      <alignment horizontal="right"/>
    </xf>
    <xf numFmtId="0" fontId="10" fillId="0" borderId="3" xfId="0" applyFont="1" applyFill="1" applyBorder="1" applyAlignment="1">
      <alignment horizontal="center"/>
    </xf>
    <xf numFmtId="0" fontId="10" fillId="0" borderId="5" xfId="0" applyFont="1" applyFill="1" applyBorder="1" applyAlignment="1">
      <alignment horizontal="center"/>
    </xf>
    <xf numFmtId="0" fontId="6" fillId="15" borderId="3" xfId="0" applyFont="1" applyFill="1" applyBorder="1" applyAlignment="1">
      <alignment horizontal="center"/>
    </xf>
    <xf numFmtId="0" fontId="6" fillId="15" borderId="6" xfId="0" applyFont="1" applyFill="1" applyBorder="1" applyAlignment="1">
      <alignment horizontal="center"/>
    </xf>
    <xf numFmtId="0" fontId="13" fillId="15" borderId="3" xfId="0" applyFont="1" applyFill="1" applyBorder="1" applyAlignment="1">
      <alignment horizontal="center"/>
    </xf>
    <xf numFmtId="0" fontId="13" fillId="15" borderId="5" xfId="0" applyFont="1" applyFill="1" applyBorder="1" applyAlignment="1">
      <alignment horizontal="center"/>
    </xf>
    <xf numFmtId="2" fontId="13" fillId="15" borderId="5" xfId="0" applyNumberFormat="1" applyFont="1" applyFill="1" applyBorder="1" applyAlignment="1">
      <alignment horizontal="center"/>
    </xf>
    <xf numFmtId="169" fontId="55" fillId="0" borderId="0" xfId="0" applyNumberFormat="1" applyFont="1" applyFill="1" applyBorder="1" applyAlignment="1">
      <alignment horizontal="center"/>
    </xf>
    <xf numFmtId="9" fontId="13" fillId="15" borderId="5" xfId="0" applyNumberFormat="1" applyFont="1" applyFill="1" applyBorder="1" applyAlignment="1">
      <alignment horizontal="center"/>
    </xf>
    <xf numFmtId="169" fontId="5" fillId="0" borderId="3" xfId="0" applyNumberFormat="1" applyFont="1" applyFill="1" applyBorder="1" applyAlignment="1">
      <alignment horizontal="center"/>
    </xf>
    <xf numFmtId="169" fontId="5" fillId="0" borderId="6" xfId="0" applyNumberFormat="1" applyFont="1" applyFill="1" applyBorder="1" applyAlignment="1">
      <alignment horizontal="center"/>
    </xf>
    <xf numFmtId="169" fontId="58" fillId="0" borderId="0" xfId="1" applyNumberFormat="1" applyFont="1" applyFill="1" applyAlignment="1">
      <alignment horizontal="left"/>
    </xf>
    <xf numFmtId="0" fontId="6" fillId="0" borderId="0" xfId="0" applyFont="1" applyAlignment="1">
      <alignment horizontal="center"/>
    </xf>
    <xf numFmtId="0" fontId="53" fillId="0" borderId="1" xfId="0" applyFont="1" applyBorder="1" applyAlignment="1">
      <alignment horizontal="center"/>
    </xf>
    <xf numFmtId="1" fontId="5" fillId="0" borderId="1" xfId="0" applyNumberFormat="1" applyFont="1" applyFill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57" fillId="0" borderId="0" xfId="0" applyFont="1" applyFill="1" applyBorder="1" applyAlignment="1">
      <alignment horizontal="left"/>
    </xf>
    <xf numFmtId="2" fontId="57" fillId="0" borderId="0" xfId="0" applyNumberFormat="1" applyFont="1" applyFill="1" applyAlignment="1">
      <alignment horizontal="right"/>
    </xf>
    <xf numFmtId="0" fontId="59" fillId="0" borderId="0" xfId="0" applyFont="1" applyAlignment="1">
      <alignment horizontal="center"/>
    </xf>
    <xf numFmtId="0" fontId="60" fillId="0" borderId="0" xfId="0" applyFont="1" applyAlignment="1">
      <alignment horizontal="center"/>
    </xf>
    <xf numFmtId="0" fontId="56" fillId="0" borderId="0" xfId="0" applyFont="1" applyAlignment="1">
      <alignment horizontal="center"/>
    </xf>
    <xf numFmtId="0" fontId="56" fillId="0" borderId="0" xfId="0" applyFont="1" applyFill="1" applyBorder="1"/>
    <xf numFmtId="0" fontId="56" fillId="0" borderId="0" xfId="0" applyFont="1"/>
    <xf numFmtId="2" fontId="57" fillId="0" borderId="0" xfId="0" applyNumberFormat="1" applyFont="1" applyFill="1" applyAlignment="1">
      <alignment horizontal="center"/>
    </xf>
    <xf numFmtId="0" fontId="54" fillId="0" borderId="0" xfId="0" applyFont="1" applyBorder="1"/>
    <xf numFmtId="0" fontId="54" fillId="0" borderId="0" xfId="0" applyFont="1"/>
    <xf numFmtId="169" fontId="54" fillId="0" borderId="0" xfId="0" applyNumberFormat="1" applyFont="1" applyAlignment="1">
      <alignment horizontal="center"/>
    </xf>
    <xf numFmtId="0" fontId="0" fillId="0" borderId="0" xfId="0" applyFill="1"/>
    <xf numFmtId="2" fontId="13" fillId="0" borderId="5" xfId="0" applyNumberFormat="1" applyFont="1" applyFill="1" applyBorder="1" applyAlignment="1">
      <alignment horizontal="center"/>
    </xf>
    <xf numFmtId="9" fontId="13" fillId="0" borderId="5" xfId="0" applyNumberFormat="1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43" fillId="0" borderId="0" xfId="0" applyFont="1" applyBorder="1" applyAlignment="1">
      <alignment horizontal="center"/>
    </xf>
    <xf numFmtId="0" fontId="1" fillId="0" borderId="0" xfId="0" applyFont="1"/>
    <xf numFmtId="0" fontId="61" fillId="0" borderId="1" xfId="0" applyFont="1" applyFill="1" applyBorder="1" applyAlignment="1">
      <alignment horizontal="center"/>
    </xf>
    <xf numFmtId="0" fontId="5" fillId="0" borderId="6" xfId="0" quotePrefix="1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0" fontId="17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169" fontId="61" fillId="0" borderId="0" xfId="0" applyNumberFormat="1" applyFont="1" applyAlignment="1">
      <alignment horizontal="center"/>
    </xf>
    <xf numFmtId="2" fontId="61" fillId="0" borderId="0" xfId="0" applyNumberFormat="1" applyFont="1" applyFill="1" applyAlignment="1">
      <alignment horizontal="center"/>
    </xf>
    <xf numFmtId="0" fontId="51" fillId="0" borderId="0" xfId="0" applyFont="1"/>
    <xf numFmtId="0" fontId="6" fillId="0" borderId="0" xfId="0" applyFont="1" applyFill="1" applyAlignment="1">
      <alignment horizontal="center"/>
    </xf>
    <xf numFmtId="0" fontId="35" fillId="0" borderId="0" xfId="0" applyFont="1" applyBorder="1" applyAlignment="1">
      <alignment horizontal="center"/>
    </xf>
    <xf numFmtId="2" fontId="35" fillId="0" borderId="0" xfId="0" applyNumberFormat="1" applyFont="1" applyFill="1" applyBorder="1" applyAlignment="1" applyProtection="1">
      <alignment horizontal="center"/>
    </xf>
    <xf numFmtId="0" fontId="63" fillId="0" borderId="0" xfId="0" applyFont="1" applyFill="1" applyAlignment="1">
      <alignment horizontal="left" vertical="center"/>
    </xf>
    <xf numFmtId="0" fontId="64" fillId="0" borderId="0" xfId="0" applyFont="1" applyAlignment="1">
      <alignment horizontal="left"/>
    </xf>
    <xf numFmtId="0" fontId="61" fillId="0" borderId="0" xfId="0" applyFont="1" applyAlignment="1">
      <alignment horizontal="left"/>
    </xf>
    <xf numFmtId="4" fontId="5" fillId="0" borderId="0" xfId="0" applyNumberFormat="1" applyFont="1" applyFill="1" applyAlignment="1">
      <alignment horizontal="center"/>
    </xf>
    <xf numFmtId="0" fontId="61" fillId="0" borderId="0" xfId="0" applyFont="1"/>
    <xf numFmtId="0" fontId="61" fillId="0" borderId="0" xfId="0" applyFont="1" applyAlignment="1">
      <alignment horizontal="center"/>
    </xf>
    <xf numFmtId="0" fontId="61" fillId="0" borderId="0" xfId="0" applyFont="1" applyFill="1"/>
    <xf numFmtId="4" fontId="61" fillId="0" borderId="0" xfId="0" applyNumberFormat="1" applyFont="1" applyFill="1" applyAlignment="1">
      <alignment horizontal="center"/>
    </xf>
    <xf numFmtId="3" fontId="61" fillId="0" borderId="0" xfId="0" applyNumberFormat="1" applyFont="1" applyFill="1" applyAlignment="1">
      <alignment horizontal="center"/>
    </xf>
    <xf numFmtId="0" fontId="5" fillId="0" borderId="5" xfId="0" applyFont="1" applyFill="1" applyBorder="1" applyAlignment="1">
      <alignment horizontal="center"/>
    </xf>
    <xf numFmtId="166" fontId="5" fillId="0" borderId="9" xfId="0" applyNumberFormat="1" applyFont="1" applyFill="1" applyBorder="1" applyAlignment="1">
      <alignment horizontal="center"/>
    </xf>
    <xf numFmtId="2" fontId="61" fillId="0" borderId="9" xfId="0" applyNumberFormat="1" applyFont="1" applyFill="1" applyBorder="1" applyAlignment="1">
      <alignment horizontal="center"/>
    </xf>
    <xf numFmtId="4" fontId="5" fillId="0" borderId="7" xfId="0" applyNumberFormat="1" applyFont="1" applyBorder="1" applyAlignment="1">
      <alignment horizontal="center"/>
    </xf>
    <xf numFmtId="169" fontId="8" fillId="0" borderId="9" xfId="0" applyNumberFormat="1" applyFont="1" applyBorder="1" applyAlignment="1">
      <alignment horizontal="center"/>
    </xf>
    <xf numFmtId="169" fontId="8" fillId="0" borderId="9" xfId="0" applyNumberFormat="1" applyFont="1" applyFill="1" applyBorder="1" applyAlignment="1">
      <alignment horizontal="center"/>
    </xf>
    <xf numFmtId="169" fontId="51" fillId="0" borderId="0" xfId="0" applyNumberFormat="1" applyFont="1" applyFill="1" applyBorder="1" applyAlignment="1">
      <alignment horizontal="center"/>
    </xf>
    <xf numFmtId="0" fontId="5" fillId="0" borderId="0" xfId="0" applyFont="1" applyAlignment="1">
      <alignment vertical="center"/>
    </xf>
    <xf numFmtId="0" fontId="8" fillId="0" borderId="0" xfId="0" applyFont="1" applyFill="1" applyAlignment="1">
      <alignment horizontal="left" vertical="center"/>
    </xf>
    <xf numFmtId="0" fontId="65" fillId="0" borderId="0" xfId="0" applyFont="1" applyFill="1" applyAlignment="1">
      <alignment horizontal="left" vertical="center"/>
    </xf>
    <xf numFmtId="0" fontId="66" fillId="0" borderId="0" xfId="0" applyFont="1" applyFill="1" applyAlignment="1">
      <alignment horizontal="left"/>
    </xf>
    <xf numFmtId="0" fontId="51" fillId="0" borderId="0" xfId="0" applyFont="1" applyFill="1" applyAlignment="1">
      <alignment horizontal="left" vertical="center"/>
    </xf>
    <xf numFmtId="177" fontId="61" fillId="0" borderId="0" xfId="0" applyNumberFormat="1" applyFont="1" applyAlignment="1">
      <alignment horizontal="center"/>
    </xf>
    <xf numFmtId="0" fontId="11" fillId="0" borderId="0" xfId="0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3" fontId="51" fillId="0" borderId="0" xfId="0" applyNumberFormat="1" applyFont="1" applyFill="1" applyAlignment="1">
      <alignment horizontal="center"/>
    </xf>
    <xf numFmtId="2" fontId="6" fillId="0" borderId="0" xfId="0" applyNumberFormat="1" applyFont="1" applyFill="1" applyBorder="1" applyAlignment="1">
      <alignment horizontal="right"/>
    </xf>
    <xf numFmtId="0" fontId="8" fillId="0" borderId="7" xfId="0" applyFont="1" applyFill="1" applyBorder="1"/>
    <xf numFmtId="0" fontId="24" fillId="0" borderId="7" xfId="0" applyFont="1" applyFill="1" applyBorder="1"/>
    <xf numFmtId="0" fontId="11" fillId="0" borderId="0" xfId="0" applyFont="1" applyBorder="1" applyAlignment="1"/>
    <xf numFmtId="0" fontId="6" fillId="0" borderId="0" xfId="0" applyFont="1" applyBorder="1" applyAlignment="1">
      <alignment horizontal="center"/>
    </xf>
    <xf numFmtId="175" fontId="5" fillId="0" borderId="0" xfId="0" applyNumberFormat="1" applyFont="1" applyFill="1" applyBorder="1" applyAlignment="1">
      <alignment horizontal="center"/>
    </xf>
    <xf numFmtId="3" fontId="5" fillId="0" borderId="7" xfId="0" applyNumberFormat="1" applyFont="1" applyFill="1" applyBorder="1" applyAlignment="1">
      <alignment horizontal="center"/>
    </xf>
    <xf numFmtId="0" fontId="61" fillId="0" borderId="2" xfId="0" applyFont="1" applyBorder="1" applyAlignment="1">
      <alignment horizontal="center"/>
    </xf>
    <xf numFmtId="0" fontId="61" fillId="0" borderId="5" xfId="0" applyFont="1" applyFill="1" applyBorder="1" applyAlignment="1">
      <alignment horizontal="center"/>
    </xf>
    <xf numFmtId="0" fontId="61" fillId="0" borderId="6" xfId="0" applyFont="1" applyFill="1" applyBorder="1" applyAlignment="1">
      <alignment horizontal="center"/>
    </xf>
    <xf numFmtId="0" fontId="53" fillId="0" borderId="0" xfId="0" applyFont="1" applyFill="1" applyBorder="1"/>
    <xf numFmtId="0" fontId="35" fillId="16" borderId="0" xfId="0" applyFont="1" applyFill="1" applyAlignment="1">
      <alignment horizontal="right"/>
    </xf>
    <xf numFmtId="0" fontId="53" fillId="0" borderId="0" xfId="0" applyFont="1" applyBorder="1"/>
    <xf numFmtId="9" fontId="53" fillId="12" borderId="0" xfId="0" applyNumberFormat="1" applyFont="1" applyFill="1" applyBorder="1" applyAlignment="1">
      <alignment horizontal="center"/>
    </xf>
    <xf numFmtId="0" fontId="19" fillId="0" borderId="12" xfId="0" applyFont="1" applyBorder="1" applyAlignment="1"/>
    <xf numFmtId="0" fontId="13" fillId="0" borderId="12" xfId="0" applyFont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6" fillId="0" borderId="6" xfId="0" applyFont="1" applyFill="1" applyBorder="1" applyAlignment="1">
      <alignment horizontal="center"/>
    </xf>
    <xf numFmtId="0" fontId="13" fillId="0" borderId="3" xfId="0" applyFont="1" applyFill="1" applyBorder="1" applyAlignment="1">
      <alignment horizontal="center"/>
    </xf>
    <xf numFmtId="0" fontId="13" fillId="0" borderId="5" xfId="0" applyFont="1" applyFill="1" applyBorder="1" applyAlignment="1">
      <alignment horizontal="center"/>
    </xf>
    <xf numFmtId="0" fontId="13" fillId="0" borderId="12" xfId="0" applyFont="1" applyFill="1" applyBorder="1" applyAlignment="1">
      <alignment horizontal="center"/>
    </xf>
    <xf numFmtId="0" fontId="61" fillId="0" borderId="3" xfId="0" applyFont="1" applyFill="1" applyBorder="1" applyAlignment="1">
      <alignment horizontal="center"/>
    </xf>
    <xf numFmtId="0" fontId="50" fillId="0" borderId="1" xfId="0" applyFont="1" applyFill="1" applyBorder="1" applyAlignment="1">
      <alignment horizontal="center"/>
    </xf>
    <xf numFmtId="2" fontId="51" fillId="0" borderId="0" xfId="0" applyNumberFormat="1" applyFont="1" applyAlignment="1">
      <alignment horizontal="center"/>
    </xf>
    <xf numFmtId="0" fontId="61" fillId="0" borderId="1" xfId="0" applyFont="1" applyBorder="1" applyAlignment="1">
      <alignment horizontal="center"/>
    </xf>
    <xf numFmtId="2" fontId="51" fillId="0" borderId="0" xfId="0" applyNumberFormat="1" applyFont="1" applyFill="1" applyAlignment="1">
      <alignment horizontal="center"/>
    </xf>
    <xf numFmtId="4" fontId="51" fillId="0" borderId="0" xfId="0" applyNumberFormat="1" applyFont="1" applyAlignment="1">
      <alignment horizontal="center"/>
    </xf>
    <xf numFmtId="4" fontId="51" fillId="0" borderId="0" xfId="0" applyNumberFormat="1" applyFont="1" applyFill="1" applyAlignment="1">
      <alignment horizontal="center"/>
    </xf>
    <xf numFmtId="3" fontId="51" fillId="0" borderId="0" xfId="0" applyNumberFormat="1" applyFont="1" applyAlignment="1">
      <alignment horizontal="center"/>
    </xf>
    <xf numFmtId="0" fontId="5" fillId="12" borderId="0" xfId="0" applyFont="1" applyFill="1" applyAlignment="1">
      <alignment horizontal="center"/>
    </xf>
    <xf numFmtId="0" fontId="23" fillId="0" borderId="0" xfId="0" applyFont="1" applyBorder="1"/>
    <xf numFmtId="0" fontId="61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right"/>
    </xf>
    <xf numFmtId="176" fontId="8" fillId="0" borderId="0" xfId="0" applyNumberFormat="1" applyFont="1" applyBorder="1" applyAlignment="1">
      <alignment horizontal="center"/>
    </xf>
    <xf numFmtId="176" fontId="5" fillId="0" borderId="0" xfId="0" applyNumberFormat="1" applyFont="1" applyBorder="1" applyAlignment="1">
      <alignment horizontal="center"/>
    </xf>
    <xf numFmtId="0" fontId="61" fillId="0" borderId="0" xfId="0" applyFont="1" applyFill="1" applyBorder="1" applyAlignment="1">
      <alignment horizontal="right"/>
    </xf>
    <xf numFmtId="0" fontId="61" fillId="0" borderId="0" xfId="0" applyFont="1" applyBorder="1" applyAlignment="1">
      <alignment horizontal="center"/>
    </xf>
    <xf numFmtId="0" fontId="51" fillId="0" borderId="0" xfId="0" applyFont="1" applyFill="1" applyBorder="1" applyAlignment="1">
      <alignment horizontal="center"/>
    </xf>
    <xf numFmtId="0" fontId="51" fillId="0" borderId="0" xfId="0" applyFont="1" applyBorder="1" applyAlignment="1">
      <alignment horizontal="center"/>
    </xf>
    <xf numFmtId="171" fontId="8" fillId="0" borderId="0" xfId="0" applyNumberFormat="1" applyFont="1" applyFill="1" applyAlignment="1">
      <alignment horizontal="center"/>
    </xf>
    <xf numFmtId="171" fontId="51" fillId="0" borderId="0" xfId="0" applyNumberFormat="1" applyFont="1" applyFill="1" applyAlignment="1">
      <alignment horizontal="center"/>
    </xf>
    <xf numFmtId="0" fontId="5" fillId="17" borderId="2" xfId="0" applyFont="1" applyFill="1" applyBorder="1" applyAlignment="1"/>
    <xf numFmtId="0" fontId="5" fillId="17" borderId="4" xfId="0" applyFont="1" applyFill="1" applyBorder="1" applyAlignment="1"/>
    <xf numFmtId="0" fontId="5" fillId="0" borderId="2" xfId="0" applyFont="1" applyFill="1" applyBorder="1" applyAlignment="1"/>
    <xf numFmtId="3" fontId="53" fillId="0" borderId="0" xfId="0" applyNumberFormat="1" applyFont="1" applyFill="1" applyAlignment="1">
      <alignment horizontal="center"/>
    </xf>
    <xf numFmtId="3" fontId="53" fillId="0" borderId="0" xfId="0" quotePrefix="1" applyNumberFormat="1" applyFont="1" applyFill="1" applyAlignment="1">
      <alignment horizontal="center"/>
    </xf>
    <xf numFmtId="0" fontId="19" fillId="0" borderId="12" xfId="0" applyFont="1" applyFill="1" applyBorder="1" applyAlignment="1"/>
    <xf numFmtId="0" fontId="5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0" fontId="8" fillId="0" borderId="2" xfId="0" applyFont="1" applyBorder="1"/>
    <xf numFmtId="2" fontId="8" fillId="0" borderId="0" xfId="0" applyNumberFormat="1" applyFont="1" applyBorder="1" applyAlignment="1">
      <alignment horizontal="center"/>
    </xf>
    <xf numFmtId="0" fontId="5" fillId="0" borderId="0" xfId="0" applyFont="1" applyBorder="1"/>
    <xf numFmtId="169" fontId="12" fillId="0" borderId="0" xfId="1" applyNumberFormat="1" applyFont="1" applyFill="1" applyBorder="1" applyAlignment="1">
      <alignment horizontal="center"/>
    </xf>
    <xf numFmtId="164" fontId="23" fillId="0" borderId="0" xfId="0" applyNumberFormat="1" applyFont="1" applyFill="1" applyBorder="1" applyAlignment="1" applyProtection="1">
      <alignment horizontal="left"/>
    </xf>
    <xf numFmtId="169" fontId="5" fillId="0" borderId="0" xfId="1" applyNumberFormat="1" applyFont="1" applyFill="1" applyBorder="1" applyAlignment="1">
      <alignment horizontal="center"/>
    </xf>
    <xf numFmtId="2" fontId="12" fillId="0" borderId="0" xfId="0" applyNumberFormat="1" applyFont="1" applyBorder="1" applyAlignment="1">
      <alignment horizontal="center"/>
    </xf>
    <xf numFmtId="169" fontId="8" fillId="0" borderId="0" xfId="0" applyNumberFormat="1" applyFont="1" applyBorder="1" applyAlignment="1">
      <alignment horizontal="center"/>
    </xf>
    <xf numFmtId="49" fontId="8" fillId="0" borderId="0" xfId="0" applyNumberFormat="1" applyFont="1" applyBorder="1" applyAlignment="1">
      <alignment horizontal="center"/>
    </xf>
    <xf numFmtId="2" fontId="8" fillId="0" borderId="0" xfId="0" quotePrefix="1" applyNumberFormat="1" applyFont="1" applyFill="1" applyBorder="1" applyAlignment="1">
      <alignment horizontal="center"/>
    </xf>
    <xf numFmtId="2" fontId="5" fillId="0" borderId="0" xfId="0" quotePrefix="1" applyNumberFormat="1" applyFont="1" applyFill="1" applyBorder="1" applyAlignment="1">
      <alignment horizontal="center"/>
    </xf>
    <xf numFmtId="169" fontId="12" fillId="0" borderId="0" xfId="1" applyNumberFormat="1" applyFont="1" applyBorder="1" applyAlignment="1">
      <alignment horizontal="center"/>
    </xf>
    <xf numFmtId="169" fontId="8" fillId="0" borderId="0" xfId="1" applyNumberFormat="1" applyFont="1" applyFill="1" applyBorder="1"/>
    <xf numFmtId="2" fontId="8" fillId="0" borderId="0" xfId="1" applyNumberFormat="1" applyFont="1" applyBorder="1" applyAlignment="1">
      <alignment horizontal="center"/>
    </xf>
    <xf numFmtId="2" fontId="9" fillId="0" borderId="3" xfId="0" applyNumberFormat="1" applyFont="1" applyFill="1" applyBorder="1" applyAlignment="1">
      <alignment horizontal="center"/>
    </xf>
    <xf numFmtId="164" fontId="24" fillId="0" borderId="0" xfId="0" applyNumberFormat="1" applyFont="1" applyFill="1" applyBorder="1" applyAlignment="1" applyProtection="1">
      <alignment horizontal="left"/>
    </xf>
    <xf numFmtId="0" fontId="61" fillId="0" borderId="0" xfId="0" applyFont="1" applyFill="1" applyAlignment="1">
      <alignment horizontal="center"/>
    </xf>
    <xf numFmtId="0" fontId="22" fillId="0" borderId="0" xfId="0" applyFont="1" applyFill="1" applyBorder="1" applyAlignment="1">
      <alignment horizontal="center"/>
    </xf>
    <xf numFmtId="2" fontId="8" fillId="13" borderId="0" xfId="0" applyNumberFormat="1" applyFont="1" applyFill="1" applyAlignment="1">
      <alignment horizontal="center"/>
    </xf>
    <xf numFmtId="2" fontId="8" fillId="13" borderId="0" xfId="0" applyNumberFormat="1" applyFont="1" applyFill="1" applyBorder="1" applyAlignment="1">
      <alignment horizontal="center"/>
    </xf>
    <xf numFmtId="9" fontId="6" fillId="0" borderId="9" xfId="0" applyNumberFormat="1" applyFont="1" applyFill="1" applyBorder="1" applyAlignment="1">
      <alignment horizontal="center"/>
    </xf>
    <xf numFmtId="177" fontId="8" fillId="0" borderId="0" xfId="0" applyNumberFormat="1" applyFont="1" applyFill="1" applyAlignment="1">
      <alignment horizontal="center"/>
    </xf>
    <xf numFmtId="164" fontId="28" fillId="0" borderId="0" xfId="0" applyNumberFormat="1" applyFont="1" applyBorder="1" applyAlignment="1" applyProtection="1"/>
    <xf numFmtId="165" fontId="69" fillId="0" borderId="0" xfId="0" applyNumberFormat="1" applyFont="1" applyBorder="1" applyAlignment="1" applyProtection="1">
      <alignment horizontal="center"/>
    </xf>
    <xf numFmtId="0" fontId="56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9" fontId="0" fillId="0" borderId="0" xfId="0" applyNumberFormat="1" applyAlignment="1">
      <alignment horizontal="center"/>
    </xf>
    <xf numFmtId="164" fontId="5" fillId="0" borderId="0" xfId="0" applyNumberFormat="1" applyFont="1" applyBorder="1" applyAlignment="1" applyProtection="1">
      <alignment horizontal="center"/>
    </xf>
    <xf numFmtId="164" fontId="28" fillId="0" borderId="0" xfId="0" applyNumberFormat="1" applyFont="1" applyFill="1" applyAlignment="1" applyProtection="1">
      <alignment horizontal="left"/>
    </xf>
    <xf numFmtId="178" fontId="6" fillId="12" borderId="0" xfId="0" quotePrefix="1" applyNumberFormat="1" applyFont="1" applyFill="1" applyBorder="1" applyAlignment="1">
      <alignment horizontal="left"/>
    </xf>
    <xf numFmtId="2" fontId="51" fillId="0" borderId="0" xfId="0" applyNumberFormat="1" applyFont="1"/>
    <xf numFmtId="2" fontId="51" fillId="0" borderId="0" xfId="0" applyNumberFormat="1" applyFont="1" applyFill="1"/>
    <xf numFmtId="165" fontId="5" fillId="0" borderId="0" xfId="0" applyNumberFormat="1" applyFont="1" applyFill="1" applyBorder="1" applyAlignment="1" applyProtection="1">
      <alignment horizontal="left"/>
    </xf>
    <xf numFmtId="4" fontId="7" fillId="0" borderId="0" xfId="0" applyNumberFormat="1" applyFont="1" applyAlignment="1">
      <alignment horizontal="center"/>
    </xf>
    <xf numFmtId="3" fontId="7" fillId="0" borderId="0" xfId="0" applyNumberFormat="1" applyFont="1" applyAlignment="1">
      <alignment horizontal="center"/>
    </xf>
    <xf numFmtId="164" fontId="13" fillId="0" borderId="0" xfId="0" applyNumberFormat="1" applyFont="1" applyFill="1" applyAlignment="1">
      <alignment horizontal="left"/>
    </xf>
    <xf numFmtId="3" fontId="53" fillId="12" borderId="0" xfId="0" applyNumberFormat="1" applyFont="1" applyFill="1" applyAlignment="1">
      <alignment horizontal="center"/>
    </xf>
    <xf numFmtId="0" fontId="53" fillId="0" borderId="0" xfId="0" applyFont="1" applyAlignment="1">
      <alignment horizontal="center"/>
    </xf>
    <xf numFmtId="169" fontId="5" fillId="0" borderId="0" xfId="1" quotePrefix="1" applyNumberFormat="1" applyFont="1" applyFill="1" applyAlignment="1">
      <alignment horizontal="center"/>
    </xf>
    <xf numFmtId="0" fontId="67" fillId="0" borderId="0" xfId="0" applyFont="1" applyFill="1" applyAlignment="1">
      <alignment horizontal="center"/>
    </xf>
    <xf numFmtId="0" fontId="43" fillId="0" borderId="0" xfId="0" applyFont="1" applyBorder="1" applyAlignment="1">
      <alignment horizontal="center"/>
    </xf>
    <xf numFmtId="0" fontId="54" fillId="0" borderId="0" xfId="0" applyFont="1" applyFill="1" applyAlignment="1">
      <alignment horizontal="left" vertical="center"/>
    </xf>
    <xf numFmtId="0" fontId="56" fillId="0" borderId="0" xfId="0" applyFont="1" applyFill="1" applyBorder="1" applyAlignment="1">
      <alignment horizontal="left"/>
    </xf>
    <xf numFmtId="0" fontId="5" fillId="0" borderId="1" xfId="0" applyFont="1" applyBorder="1" applyAlignment="1">
      <alignment horizontal="center"/>
    </xf>
    <xf numFmtId="165" fontId="57" fillId="0" borderId="1" xfId="0" applyNumberFormat="1" applyFont="1" applyBorder="1" applyAlignment="1" applyProtection="1">
      <alignment horizontal="center"/>
    </xf>
    <xf numFmtId="1" fontId="8" fillId="0" borderId="0" xfId="0" applyNumberFormat="1" applyFont="1" applyFill="1" applyAlignment="1">
      <alignment horizontal="left"/>
    </xf>
    <xf numFmtId="1" fontId="53" fillId="0" borderId="0" xfId="0" applyNumberFormat="1" applyFont="1" applyFill="1" applyAlignment="1">
      <alignment horizontal="center"/>
    </xf>
    <xf numFmtId="0" fontId="56" fillId="0" borderId="0" xfId="0" applyFont="1" applyFill="1" applyAlignment="1">
      <alignment horizontal="center"/>
    </xf>
    <xf numFmtId="166" fontId="53" fillId="0" borderId="1" xfId="0" applyNumberFormat="1" applyFont="1" applyFill="1" applyBorder="1" applyAlignment="1">
      <alignment horizontal="center"/>
    </xf>
    <xf numFmtId="1" fontId="54" fillId="0" borderId="0" xfId="0" applyNumberFormat="1" applyFont="1" applyFill="1" applyAlignment="1">
      <alignment horizontal="left"/>
    </xf>
    <xf numFmtId="2" fontId="53" fillId="0" borderId="0" xfId="0" quotePrefix="1" applyNumberFormat="1" applyFont="1" applyFill="1" applyBorder="1" applyAlignment="1">
      <alignment horizontal="center"/>
    </xf>
    <xf numFmtId="0" fontId="73" fillId="0" borderId="0" xfId="0" applyFont="1"/>
    <xf numFmtId="169" fontId="54" fillId="0" borderId="0" xfId="0" applyNumberFormat="1" applyFont="1" applyFill="1"/>
    <xf numFmtId="164" fontId="74" fillId="0" borderId="0" xfId="0" applyNumberFormat="1" applyFont="1" applyBorder="1" applyAlignment="1" applyProtection="1">
      <alignment horizontal="center"/>
    </xf>
    <xf numFmtId="0" fontId="53" fillId="0" borderId="1" xfId="0" applyFont="1" applyFill="1" applyBorder="1" applyAlignment="1">
      <alignment horizontal="center"/>
    </xf>
    <xf numFmtId="164" fontId="75" fillId="0" borderId="0" xfId="0" applyNumberFormat="1" applyFont="1" applyFill="1" applyAlignment="1" applyProtection="1">
      <alignment horizontal="left"/>
    </xf>
    <xf numFmtId="169" fontId="53" fillId="0" borderId="0" xfId="0" applyNumberFormat="1" applyFont="1" applyFill="1" applyAlignment="1" applyProtection="1">
      <alignment horizontal="center"/>
    </xf>
    <xf numFmtId="169" fontId="53" fillId="0" borderId="0" xfId="0" applyNumberFormat="1" applyFont="1" applyFill="1" applyAlignment="1">
      <alignment horizontal="center"/>
    </xf>
    <xf numFmtId="0" fontId="76" fillId="0" borderId="0" xfId="0" applyFont="1" applyFill="1" applyAlignment="1">
      <alignment horizontal="center"/>
    </xf>
    <xf numFmtId="0" fontId="76" fillId="0" borderId="0" xfId="0" applyFont="1" applyAlignment="1">
      <alignment horizontal="center"/>
    </xf>
    <xf numFmtId="0" fontId="77" fillId="0" borderId="0" xfId="0" applyFont="1" applyFill="1" applyAlignment="1">
      <alignment horizontal="center"/>
    </xf>
    <xf numFmtId="0" fontId="5" fillId="0" borderId="1" xfId="0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177" fontId="5" fillId="0" borderId="0" xfId="0" applyNumberFormat="1" applyFont="1" applyFill="1" applyAlignment="1">
      <alignment horizontal="center"/>
    </xf>
    <xf numFmtId="177" fontId="5" fillId="0" borderId="0" xfId="0" applyNumberFormat="1" applyFont="1" applyFill="1" applyBorder="1" applyAlignment="1">
      <alignment horizontal="center"/>
    </xf>
    <xf numFmtId="169" fontId="53" fillId="0" borderId="0" xfId="1" applyNumberFormat="1" applyFont="1" applyAlignment="1">
      <alignment horizontal="center"/>
    </xf>
    <xf numFmtId="2" fontId="53" fillId="0" borderId="0" xfId="0" applyNumberFormat="1" applyFont="1" applyFill="1" applyAlignment="1">
      <alignment horizontal="center"/>
    </xf>
    <xf numFmtId="0" fontId="53" fillId="0" borderId="0" xfId="0" applyFont="1" applyFill="1" applyAlignment="1">
      <alignment horizontal="center"/>
    </xf>
    <xf numFmtId="14" fontId="58" fillId="0" borderId="0" xfId="0" applyNumberFormat="1" applyFont="1" applyFill="1"/>
    <xf numFmtId="0" fontId="58" fillId="0" borderId="0" xfId="0" applyFont="1" applyFill="1"/>
    <xf numFmtId="4" fontId="53" fillId="0" borderId="0" xfId="0" applyNumberFormat="1" applyFont="1" applyFill="1" applyAlignment="1">
      <alignment horizontal="center"/>
    </xf>
    <xf numFmtId="0" fontId="54" fillId="0" borderId="0" xfId="0" applyFont="1" applyFill="1"/>
    <xf numFmtId="4" fontId="54" fillId="0" borderId="0" xfId="0" applyNumberFormat="1" applyFont="1" applyFill="1" applyAlignment="1">
      <alignment horizontal="center"/>
    </xf>
    <xf numFmtId="0" fontId="54" fillId="0" borderId="0" xfId="0" applyFont="1" applyFill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13" fillId="0" borderId="9" xfId="0" applyFont="1" applyFill="1" applyBorder="1" applyAlignment="1">
      <alignment horizontal="center"/>
    </xf>
    <xf numFmtId="0" fontId="8" fillId="0" borderId="9" xfId="0" applyFont="1" applyFill="1" applyBorder="1"/>
    <xf numFmtId="2" fontId="8" fillId="0" borderId="0" xfId="0" applyNumberFormat="1" applyFont="1" applyFill="1" applyBorder="1" applyAlignment="1">
      <alignment horizontal="right"/>
    </xf>
    <xf numFmtId="1" fontId="5" fillId="0" borderId="0" xfId="0" applyNumberFormat="1" applyFont="1" applyBorder="1" applyAlignment="1">
      <alignment horizontal="center"/>
    </xf>
    <xf numFmtId="0" fontId="60" fillId="0" borderId="1" xfId="0" applyFont="1" applyBorder="1" applyAlignment="1">
      <alignment horizontal="center"/>
    </xf>
    <xf numFmtId="9" fontId="60" fillId="0" borderId="0" xfId="1" applyFont="1" applyFill="1" applyBorder="1" applyAlignment="1">
      <alignment horizontal="center"/>
    </xf>
    <xf numFmtId="2" fontId="53" fillId="0" borderId="0" xfId="0" applyNumberFormat="1" applyFont="1" applyFill="1" applyBorder="1" applyAlignment="1">
      <alignment horizontal="center"/>
    </xf>
    <xf numFmtId="169" fontId="53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/>
    </xf>
    <xf numFmtId="2" fontId="5" fillId="0" borderId="3" xfId="0" applyNumberFormat="1" applyFont="1" applyFill="1" applyBorder="1" applyAlignment="1">
      <alignment horizontal="center"/>
    </xf>
    <xf numFmtId="49" fontId="5" fillId="0" borderId="0" xfId="0" applyNumberFormat="1" applyFont="1" applyBorder="1" applyAlignment="1">
      <alignment horizontal="center"/>
    </xf>
    <xf numFmtId="177" fontId="8" fillId="0" borderId="0" xfId="0" applyNumberFormat="1" applyFont="1" applyFill="1" applyBorder="1" applyAlignment="1">
      <alignment horizontal="center"/>
    </xf>
    <xf numFmtId="14" fontId="29" fillId="0" borderId="0" xfId="0" applyNumberFormat="1" applyFont="1" applyFill="1"/>
    <xf numFmtId="177" fontId="5" fillId="0" borderId="0" xfId="0" applyNumberFormat="1" applyFont="1" applyAlignment="1">
      <alignment horizontal="center"/>
    </xf>
    <xf numFmtId="0" fontId="29" fillId="0" borderId="0" xfId="0" applyFont="1" applyFill="1"/>
    <xf numFmtId="0" fontId="53" fillId="0" borderId="0" xfId="0" applyFont="1" applyFill="1"/>
    <xf numFmtId="2" fontId="9" fillId="0" borderId="18" xfId="0" applyNumberFormat="1" applyFont="1" applyFill="1" applyBorder="1" applyAlignment="1">
      <alignment horizontal="center"/>
    </xf>
    <xf numFmtId="2" fontId="5" fillId="0" borderId="18" xfId="0" applyNumberFormat="1" applyFont="1" applyFill="1" applyBorder="1" applyAlignment="1">
      <alignment horizontal="center"/>
    </xf>
    <xf numFmtId="2" fontId="53" fillId="0" borderId="18" xfId="0" applyNumberFormat="1" applyFont="1" applyFill="1" applyBorder="1" applyAlignment="1">
      <alignment horizontal="center"/>
    </xf>
    <xf numFmtId="0" fontId="34" fillId="0" borderId="0" xfId="0" applyFont="1" applyFill="1"/>
    <xf numFmtId="164" fontId="5" fillId="0" borderId="0" xfId="1" applyNumberFormat="1" applyFont="1" applyAlignment="1">
      <alignment horizontal="center"/>
    </xf>
    <xf numFmtId="3" fontId="5" fillId="0" borderId="0" xfId="0" applyNumberFormat="1" applyFont="1" applyFill="1" applyAlignment="1">
      <alignment horizontal="center"/>
    </xf>
    <xf numFmtId="0" fontId="60" fillId="0" borderId="1" xfId="0" applyFont="1" applyFill="1" applyBorder="1" applyAlignment="1">
      <alignment horizontal="center"/>
    </xf>
    <xf numFmtId="0" fontId="8" fillId="6" borderId="1" xfId="0" applyFont="1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/>
    </xf>
    <xf numFmtId="0" fontId="8" fillId="2" borderId="4" xfId="0" applyFont="1" applyFill="1" applyBorder="1"/>
    <xf numFmtId="0" fontId="8" fillId="6" borderId="11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8" fillId="2" borderId="13" xfId="0" applyFont="1" applyFill="1" applyBorder="1"/>
    <xf numFmtId="0" fontId="5" fillId="2" borderId="1" xfId="0" applyFont="1" applyFill="1" applyBorder="1" applyAlignment="1">
      <alignment horizontal="center"/>
    </xf>
    <xf numFmtId="0" fontId="22" fillId="0" borderId="0" xfId="0" applyFont="1" applyFill="1" applyAlignment="1">
      <alignment horizontal="left"/>
    </xf>
    <xf numFmtId="165" fontId="6" fillId="0" borderId="18" xfId="0" applyNumberFormat="1" applyFont="1" applyBorder="1" applyAlignment="1" applyProtection="1">
      <alignment horizontal="center"/>
    </xf>
    <xf numFmtId="0" fontId="79" fillId="0" borderId="0" xfId="0" applyFont="1" applyFill="1" applyAlignment="1">
      <alignment horizontal="left"/>
    </xf>
    <xf numFmtId="0" fontId="53" fillId="0" borderId="0" xfId="0" applyFont="1" applyFill="1" applyAlignment="1">
      <alignment horizontal="left" vertical="center"/>
    </xf>
    <xf numFmtId="0" fontId="57" fillId="0" borderId="0" xfId="0" applyFont="1" applyFill="1" applyAlignment="1">
      <alignment horizontal="left"/>
    </xf>
    <xf numFmtId="179" fontId="57" fillId="0" borderId="0" xfId="0" applyNumberFormat="1" applyFont="1" applyFill="1" applyAlignment="1">
      <alignment horizontal="center"/>
    </xf>
    <xf numFmtId="179" fontId="6" fillId="0" borderId="0" xfId="0" applyNumberFormat="1" applyFont="1" applyFill="1" applyAlignment="1">
      <alignment horizontal="center"/>
    </xf>
    <xf numFmtId="0" fontId="54" fillId="0" borderId="0" xfId="0" applyFont="1" applyAlignment="1">
      <alignment horizontal="center"/>
    </xf>
    <xf numFmtId="0" fontId="50" fillId="0" borderId="0" xfId="0" applyFont="1" applyFill="1" applyBorder="1"/>
    <xf numFmtId="0" fontId="66" fillId="0" borderId="0" xfId="0" applyFont="1" applyFill="1" applyAlignment="1">
      <alignment horizontal="left" vertical="center"/>
    </xf>
    <xf numFmtId="0" fontId="60" fillId="0" borderId="0" xfId="0" applyFont="1" applyAlignment="1">
      <alignment horizontal="left"/>
    </xf>
    <xf numFmtId="0" fontId="6" fillId="0" borderId="0" xfId="0" applyFont="1" applyFill="1" applyBorder="1"/>
    <xf numFmtId="180" fontId="6" fillId="12" borderId="0" xfId="0" applyNumberFormat="1" applyFont="1" applyFill="1" applyAlignment="1">
      <alignment horizontal="center"/>
    </xf>
    <xf numFmtId="0" fontId="17" fillId="0" borderId="0" xfId="0" applyFont="1" applyAlignment="1">
      <alignment horizontal="right"/>
    </xf>
    <xf numFmtId="173" fontId="17" fillId="0" borderId="0" xfId="0" applyNumberFormat="1" applyFont="1" applyFill="1" applyAlignment="1">
      <alignment horizontal="center"/>
    </xf>
    <xf numFmtId="173" fontId="17" fillId="13" borderId="0" xfId="0" applyNumberFormat="1" applyFont="1" applyFill="1" applyAlignment="1">
      <alignment horizontal="center"/>
    </xf>
    <xf numFmtId="173" fontId="17" fillId="0" borderId="0" xfId="0" applyNumberFormat="1" applyFont="1" applyFill="1" applyBorder="1" applyAlignment="1">
      <alignment horizontal="center"/>
    </xf>
    <xf numFmtId="173" fontId="17" fillId="13" borderId="0" xfId="0" applyNumberFormat="1" applyFont="1" applyFill="1" applyBorder="1" applyAlignment="1">
      <alignment horizontal="center"/>
    </xf>
    <xf numFmtId="173" fontId="23" fillId="0" borderId="0" xfId="0" applyNumberFormat="1" applyFont="1" applyFill="1" applyAlignment="1">
      <alignment horizontal="left"/>
    </xf>
    <xf numFmtId="165" fontId="6" fillId="0" borderId="0" xfId="0" applyNumberFormat="1" applyFont="1" applyFill="1" applyBorder="1" applyAlignment="1" applyProtection="1">
      <alignment horizontal="center"/>
    </xf>
    <xf numFmtId="0" fontId="23" fillId="0" borderId="0" xfId="0" applyFont="1" applyFill="1" applyAlignment="1">
      <alignment horizontal="center"/>
    </xf>
    <xf numFmtId="173" fontId="24" fillId="0" borderId="0" xfId="0" applyNumberFormat="1" applyFont="1" applyFill="1"/>
    <xf numFmtId="14" fontId="5" fillId="0" borderId="0" xfId="0" applyNumberFormat="1" applyFont="1" applyFill="1" applyBorder="1" applyAlignment="1">
      <alignment horizontal="center"/>
    </xf>
    <xf numFmtId="2" fontId="17" fillId="0" borderId="0" xfId="0" applyNumberFormat="1" applyFont="1" applyFill="1" applyBorder="1" applyAlignment="1">
      <alignment horizontal="center"/>
    </xf>
    <xf numFmtId="0" fontId="17" fillId="0" borderId="0" xfId="0" applyFont="1" applyFill="1" applyBorder="1" applyAlignment="1"/>
    <xf numFmtId="0" fontId="24" fillId="0" borderId="0" xfId="0" applyFont="1" applyFill="1" applyBorder="1"/>
    <xf numFmtId="0" fontId="17" fillId="0" borderId="20" xfId="0" applyFont="1" applyFill="1" applyBorder="1" applyAlignment="1">
      <alignment horizontal="center"/>
    </xf>
    <xf numFmtId="168" fontId="17" fillId="0" borderId="20" xfId="0" applyNumberFormat="1" applyFont="1" applyFill="1" applyBorder="1" applyAlignment="1">
      <alignment horizontal="center"/>
    </xf>
    <xf numFmtId="2" fontId="17" fillId="0" borderId="19" xfId="0" applyNumberFormat="1" applyFont="1" applyFill="1" applyBorder="1" applyAlignment="1">
      <alignment horizontal="center"/>
    </xf>
    <xf numFmtId="167" fontId="17" fillId="0" borderId="20" xfId="0" applyNumberFormat="1" applyFont="1" applyFill="1" applyBorder="1" applyAlignment="1">
      <alignment horizontal="center"/>
    </xf>
    <xf numFmtId="169" fontId="24" fillId="0" borderId="0" xfId="1" applyNumberFormat="1" applyFont="1" applyAlignment="1">
      <alignment horizontal="center"/>
    </xf>
    <xf numFmtId="0" fontId="5" fillId="19" borderId="0" xfId="0" applyFont="1" applyFill="1"/>
    <xf numFmtId="0" fontId="8" fillId="19" borderId="0" xfId="0" applyFont="1" applyFill="1"/>
    <xf numFmtId="166" fontId="23" fillId="0" borderId="0" xfId="0" applyNumberFormat="1" applyFont="1"/>
    <xf numFmtId="181" fontId="5" fillId="0" borderId="0" xfId="0" applyNumberFormat="1" applyFont="1" applyAlignment="1">
      <alignment horizontal="center"/>
    </xf>
    <xf numFmtId="181" fontId="5" fillId="0" borderId="0" xfId="0" applyNumberFormat="1" applyFont="1"/>
    <xf numFmtId="0" fontId="8" fillId="0" borderId="21" xfId="0" applyFont="1" applyBorder="1"/>
    <xf numFmtId="168" fontId="17" fillId="0" borderId="22" xfId="0" applyNumberFormat="1" applyFont="1" applyBorder="1" applyAlignment="1">
      <alignment horizontal="center"/>
    </xf>
    <xf numFmtId="0" fontId="24" fillId="0" borderId="21" xfId="0" applyFont="1" applyBorder="1"/>
    <xf numFmtId="0" fontId="17" fillId="0" borderId="21" xfId="0" applyFont="1" applyBorder="1" applyAlignment="1">
      <alignment horizontal="center"/>
    </xf>
    <xf numFmtId="167" fontId="17" fillId="0" borderId="21" xfId="0" applyNumberFormat="1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168" fontId="17" fillId="0" borderId="16" xfId="0" applyNumberFormat="1" applyFont="1" applyBorder="1" applyAlignment="1">
      <alignment horizontal="center"/>
    </xf>
    <xf numFmtId="173" fontId="54" fillId="0" borderId="0" xfId="0" applyNumberFormat="1" applyFont="1" applyAlignment="1">
      <alignment horizontal="center"/>
    </xf>
    <xf numFmtId="2" fontId="22" fillId="13" borderId="0" xfId="0" applyNumberFormat="1" applyFont="1" applyFill="1" applyBorder="1" applyAlignment="1">
      <alignment horizontal="center"/>
    </xf>
    <xf numFmtId="2" fontId="22" fillId="13" borderId="0" xfId="0" applyNumberFormat="1" applyFont="1" applyFill="1" applyAlignment="1">
      <alignment horizontal="center"/>
    </xf>
    <xf numFmtId="0" fontId="5" fillId="0" borderId="1" xfId="0" applyFont="1" applyFill="1" applyBorder="1" applyAlignment="1">
      <alignment horizontal="center"/>
    </xf>
    <xf numFmtId="182" fontId="54" fillId="0" borderId="0" xfId="0" applyNumberFormat="1" applyFont="1"/>
    <xf numFmtId="183" fontId="54" fillId="0" borderId="0" xfId="0" applyNumberFormat="1" applyFont="1"/>
    <xf numFmtId="184" fontId="80" fillId="0" borderId="0" xfId="0" applyNumberFormat="1" applyFont="1"/>
    <xf numFmtId="185" fontId="51" fillId="0" borderId="0" xfId="0" applyNumberFormat="1" applyFont="1" applyFill="1" applyAlignment="1">
      <alignment horizontal="center"/>
    </xf>
    <xf numFmtId="2" fontId="5" fillId="14" borderId="0" xfId="0" applyNumberFormat="1" applyFont="1" applyFill="1" applyBorder="1" applyAlignment="1">
      <alignment horizontal="center"/>
    </xf>
    <xf numFmtId="3" fontId="54" fillId="0" borderId="0" xfId="0" applyNumberFormat="1" applyFont="1" applyFill="1" applyAlignment="1">
      <alignment horizontal="center"/>
    </xf>
    <xf numFmtId="14" fontId="8" fillId="0" borderId="0" xfId="0" applyNumberFormat="1" applyFont="1" applyFill="1"/>
    <xf numFmtId="0" fontId="81" fillId="0" borderId="0" xfId="0" applyFont="1" applyFill="1" applyAlignment="1">
      <alignment horizontal="center"/>
    </xf>
    <xf numFmtId="164" fontId="82" fillId="0" borderId="0" xfId="0" applyNumberFormat="1" applyFont="1" applyBorder="1" applyAlignment="1" applyProtection="1">
      <alignment horizontal="center"/>
    </xf>
    <xf numFmtId="165" fontId="82" fillId="0" borderId="0" xfId="0" applyNumberFormat="1" applyFont="1" applyBorder="1" applyAlignment="1" applyProtection="1">
      <alignment horizontal="center"/>
    </xf>
    <xf numFmtId="0" fontId="83" fillId="0" borderId="0" xfId="0" applyFont="1" applyAlignment="1">
      <alignment horizontal="left"/>
    </xf>
    <xf numFmtId="164" fontId="83" fillId="0" borderId="0" xfId="0" applyNumberFormat="1" applyFont="1" applyFill="1" applyAlignment="1" applyProtection="1">
      <alignment horizontal="left"/>
    </xf>
    <xf numFmtId="164" fontId="84" fillId="0" borderId="0" xfId="0" applyNumberFormat="1" applyFont="1" applyFill="1" applyAlignment="1" applyProtection="1">
      <alignment horizontal="left"/>
    </xf>
    <xf numFmtId="164" fontId="85" fillId="0" borderId="0" xfId="0" applyNumberFormat="1" applyFont="1" applyFill="1" applyBorder="1" applyAlignment="1" applyProtection="1">
      <alignment horizontal="center"/>
    </xf>
    <xf numFmtId="0" fontId="84" fillId="0" borderId="0" xfId="0" applyFont="1" applyFill="1" applyAlignment="1">
      <alignment horizontal="center"/>
    </xf>
    <xf numFmtId="0" fontId="84" fillId="0" borderId="0" xfId="0" applyFont="1" applyAlignment="1">
      <alignment horizontal="center"/>
    </xf>
    <xf numFmtId="1" fontId="53" fillId="0" borderId="0" xfId="2" applyNumberFormat="1" applyFont="1" applyFill="1" applyAlignment="1">
      <alignment horizontal="center"/>
    </xf>
    <xf numFmtId="3" fontId="53" fillId="0" borderId="0" xfId="2" applyNumberFormat="1" applyFont="1" applyFill="1" applyAlignment="1">
      <alignment horizontal="center"/>
    </xf>
    <xf numFmtId="15" fontId="54" fillId="0" borderId="0" xfId="0" applyNumberFormat="1" applyFont="1" applyFill="1"/>
    <xf numFmtId="4" fontId="8" fillId="0" borderId="0" xfId="0" applyNumberFormat="1" applyFont="1"/>
    <xf numFmtId="168" fontId="5" fillId="0" borderId="0" xfId="0" applyNumberFormat="1" applyFont="1"/>
    <xf numFmtId="14" fontId="5" fillId="0" borderId="0" xfId="0" applyNumberFormat="1" applyFont="1"/>
    <xf numFmtId="1" fontId="24" fillId="0" borderId="0" xfId="0" applyNumberFormat="1" applyFont="1" applyFill="1" applyAlignment="1">
      <alignment horizontal="center"/>
    </xf>
    <xf numFmtId="168" fontId="5" fillId="0" borderId="0" xfId="0" applyNumberFormat="1" applyFont="1" applyFill="1"/>
    <xf numFmtId="0" fontId="5" fillId="0" borderId="10" xfId="0" applyFont="1" applyBorder="1" applyAlignment="1"/>
    <xf numFmtId="0" fontId="5" fillId="0" borderId="4" xfId="0" applyFont="1" applyBorder="1" applyAlignment="1"/>
    <xf numFmtId="169" fontId="54" fillId="0" borderId="0" xfId="0" applyNumberFormat="1" applyFont="1" applyFill="1" applyAlignment="1">
      <alignment horizontal="center"/>
    </xf>
    <xf numFmtId="169" fontId="86" fillId="0" borderId="0" xfId="1" applyNumberFormat="1" applyFont="1" applyFill="1" applyAlignment="1">
      <alignment horizontal="center"/>
    </xf>
    <xf numFmtId="0" fontId="17" fillId="0" borderId="10" xfId="0" applyFont="1" applyBorder="1" applyAlignment="1"/>
    <xf numFmtId="0" fontId="17" fillId="0" borderId="4" xfId="0" applyFont="1" applyBorder="1" applyAlignment="1"/>
    <xf numFmtId="173" fontId="8" fillId="0" borderId="0" xfId="0" applyNumberFormat="1" applyFont="1"/>
    <xf numFmtId="173" fontId="8" fillId="0" borderId="0" xfId="1" applyNumberFormat="1" applyFont="1" applyFill="1" applyAlignment="1">
      <alignment horizontal="center"/>
    </xf>
    <xf numFmtId="169" fontId="61" fillId="0" borderId="0" xfId="0" applyNumberFormat="1" applyFont="1" applyFill="1" applyAlignment="1">
      <alignment horizontal="center"/>
    </xf>
    <xf numFmtId="165" fontId="5" fillId="0" borderId="0" xfId="0" applyNumberFormat="1" applyFont="1" applyFill="1" applyBorder="1" applyAlignment="1" applyProtection="1">
      <alignment horizontal="center"/>
    </xf>
    <xf numFmtId="0" fontId="6" fillId="0" borderId="0" xfId="0" applyFont="1" applyFill="1" applyAlignment="1">
      <alignment horizontal="center" vertical="center"/>
    </xf>
    <xf numFmtId="164" fontId="13" fillId="0" borderId="0" xfId="0" applyNumberFormat="1" applyFont="1" applyFill="1" applyAlignment="1">
      <alignment horizontal="center"/>
    </xf>
    <xf numFmtId="0" fontId="51" fillId="0" borderId="0" xfId="0" applyFont="1" applyFill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center" vertical="center"/>
    </xf>
    <xf numFmtId="0" fontId="66" fillId="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87" fillId="0" borderId="0" xfId="0" applyFont="1"/>
    <xf numFmtId="0" fontId="8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87" fillId="0" borderId="0" xfId="0" applyFon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43" fillId="0" borderId="0" xfId="0" applyFont="1" applyBorder="1" applyAlignment="1">
      <alignment horizontal="center"/>
    </xf>
    <xf numFmtId="2" fontId="54" fillId="0" borderId="0" xfId="0" applyNumberFormat="1" applyFont="1" applyAlignment="1">
      <alignment horizontal="center"/>
    </xf>
    <xf numFmtId="165" fontId="72" fillId="0" borderId="1" xfId="0" applyNumberFormat="1" applyFont="1" applyBorder="1" applyAlignment="1" applyProtection="1">
      <alignment horizontal="center"/>
    </xf>
    <xf numFmtId="0" fontId="10" fillId="0" borderId="0" xfId="0" applyFont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61" fillId="0" borderId="10" xfId="0" applyFont="1" applyBorder="1" applyAlignment="1">
      <alignment horizontal="center"/>
    </xf>
    <xf numFmtId="0" fontId="61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0" fillId="0" borderId="0" xfId="0" applyFont="1" applyAlignment="1">
      <alignment horizontal="center"/>
    </xf>
    <xf numFmtId="0" fontId="89" fillId="0" borderId="12" xfId="0" applyFont="1" applyBorder="1" applyAlignment="1"/>
    <xf numFmtId="0" fontId="72" fillId="12" borderId="3" xfId="0" applyFont="1" applyFill="1" applyBorder="1" applyAlignment="1">
      <alignment horizontal="center"/>
    </xf>
    <xf numFmtId="0" fontId="72" fillId="12" borderId="6" xfId="0" applyFont="1" applyFill="1" applyBorder="1" applyAlignment="1">
      <alignment horizontal="center"/>
    </xf>
    <xf numFmtId="0" fontId="72" fillId="12" borderId="5" xfId="0" applyFont="1" applyFill="1" applyBorder="1" applyAlignment="1">
      <alignment horizontal="center"/>
    </xf>
    <xf numFmtId="0" fontId="50" fillId="15" borderId="5" xfId="0" applyFont="1" applyFill="1" applyBorder="1" applyAlignment="1">
      <alignment horizontal="center"/>
    </xf>
    <xf numFmtId="2" fontId="50" fillId="15" borderId="5" xfId="0" applyNumberFormat="1" applyFont="1" applyFill="1" applyBorder="1" applyAlignment="1">
      <alignment horizontal="center"/>
    </xf>
    <xf numFmtId="0" fontId="88" fillId="0" borderId="0" xfId="0" applyFont="1"/>
    <xf numFmtId="9" fontId="50" fillId="15" borderId="5" xfId="0" applyNumberFormat="1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4" fontId="51" fillId="0" borderId="0" xfId="0" applyNumberFormat="1" applyFont="1"/>
    <xf numFmtId="0" fontId="5" fillId="17" borderId="1" xfId="0" applyFont="1" applyFill="1" applyBorder="1" applyAlignment="1">
      <alignment horizontal="center"/>
    </xf>
    <xf numFmtId="2" fontId="5" fillId="17" borderId="1" xfId="0" applyNumberFormat="1" applyFont="1" applyFill="1" applyBorder="1" applyAlignment="1">
      <alignment horizontal="center"/>
    </xf>
    <xf numFmtId="0" fontId="61" fillId="0" borderId="10" xfId="0" applyFont="1" applyFill="1" applyBorder="1" applyAlignment="1">
      <alignment horizontal="left"/>
    </xf>
    <xf numFmtId="176" fontId="61" fillId="17" borderId="1" xfId="0" applyNumberFormat="1" applyFont="1" applyFill="1" applyBorder="1" applyAlignment="1">
      <alignment horizontal="center"/>
    </xf>
    <xf numFmtId="0" fontId="61" fillId="0" borderId="2" xfId="0" applyFont="1" applyFill="1" applyBorder="1" applyAlignment="1"/>
    <xf numFmtId="0" fontId="61" fillId="17" borderId="1" xfId="0" applyFont="1" applyFill="1" applyBorder="1" applyAlignment="1">
      <alignment horizontal="center"/>
    </xf>
    <xf numFmtId="0" fontId="61" fillId="17" borderId="2" xfId="0" applyFont="1" applyFill="1" applyBorder="1" applyAlignment="1"/>
    <xf numFmtId="2" fontId="5" fillId="12" borderId="0" xfId="0" applyNumberFormat="1" applyFont="1" applyFill="1" applyAlignment="1">
      <alignment horizontal="center"/>
    </xf>
    <xf numFmtId="0" fontId="5" fillId="0" borderId="1" xfId="0" applyFont="1" applyBorder="1" applyAlignment="1">
      <alignment horizontal="center"/>
    </xf>
    <xf numFmtId="0" fontId="8" fillId="14" borderId="0" xfId="0" applyFont="1" applyFill="1" applyBorder="1"/>
    <xf numFmtId="2" fontId="13" fillId="14" borderId="0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2" fillId="0" borderId="0" xfId="0" applyFont="1" applyFill="1" applyAlignment="1">
      <alignment horizontal="left"/>
    </xf>
    <xf numFmtId="0" fontId="62" fillId="0" borderId="0" xfId="0" applyFont="1" applyFill="1" applyBorder="1"/>
    <xf numFmtId="0" fontId="90" fillId="0" borderId="0" xfId="0" applyFont="1" applyFill="1" applyAlignment="1">
      <alignment horizontal="left" vertical="center"/>
    </xf>
    <xf numFmtId="0" fontId="79" fillId="0" borderId="0" xfId="0" applyFont="1" applyFill="1" applyBorder="1" applyAlignment="1">
      <alignment horizontal="left"/>
    </xf>
    <xf numFmtId="0" fontId="56" fillId="0" borderId="0" xfId="0" applyFont="1" applyFill="1"/>
    <xf numFmtId="0" fontId="79" fillId="0" borderId="0" xfId="0" applyFont="1" applyFill="1"/>
    <xf numFmtId="9" fontId="17" fillId="0" borderId="0" xfId="1" applyFont="1" applyFill="1" applyBorder="1" applyAlignment="1">
      <alignment horizontal="center"/>
    </xf>
    <xf numFmtId="0" fontId="53" fillId="0" borderId="0" xfId="0" applyFont="1"/>
    <xf numFmtId="0" fontId="5" fillId="0" borderId="1" xfId="0" applyFont="1" applyBorder="1" applyAlignment="1">
      <alignment horizontal="center"/>
    </xf>
    <xf numFmtId="179" fontId="72" fillId="0" borderId="0" xfId="0" applyNumberFormat="1" applyFont="1" applyFill="1" applyAlignment="1">
      <alignment horizontal="center"/>
    </xf>
    <xf numFmtId="2" fontId="61" fillId="0" borderId="18" xfId="0" applyNumberFormat="1" applyFont="1" applyFill="1" applyBorder="1" applyAlignment="1">
      <alignment horizontal="center"/>
    </xf>
    <xf numFmtId="2" fontId="61" fillId="0" borderId="0" xfId="0" applyNumberFormat="1" applyFont="1" applyFill="1" applyBorder="1" applyAlignment="1">
      <alignment horizontal="center"/>
    </xf>
    <xf numFmtId="2" fontId="61" fillId="0" borderId="0" xfId="0" quotePrefix="1" applyNumberFormat="1" applyFont="1" applyFill="1" applyBorder="1" applyAlignment="1">
      <alignment horizontal="center"/>
    </xf>
    <xf numFmtId="9" fontId="53" fillId="0" borderId="0" xfId="0" applyNumberFormat="1" applyFont="1" applyFill="1" applyBorder="1" applyAlignment="1">
      <alignment horizontal="center"/>
    </xf>
    <xf numFmtId="1" fontId="53" fillId="0" borderId="0" xfId="0" applyNumberFormat="1" applyFont="1" applyBorder="1" applyAlignment="1">
      <alignment horizontal="center"/>
    </xf>
    <xf numFmtId="2" fontId="91" fillId="0" borderId="0" xfId="0" applyNumberFormat="1" applyFont="1" applyFill="1" applyAlignment="1">
      <alignment horizontal="center"/>
    </xf>
    <xf numFmtId="0" fontId="91" fillId="0" borderId="0" xfId="0" applyFont="1" applyFill="1" applyAlignment="1">
      <alignment horizontal="center"/>
    </xf>
    <xf numFmtId="185" fontId="8" fillId="0" borderId="0" xfId="0" applyNumberFormat="1" applyFont="1" applyFill="1" applyAlignment="1">
      <alignment horizontal="center"/>
    </xf>
    <xf numFmtId="0" fontId="8" fillId="0" borderId="1" xfId="0" applyFont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2" fontId="8" fillId="0" borderId="3" xfId="0" applyNumberFormat="1" applyFont="1" applyFill="1" applyBorder="1" applyAlignment="1">
      <alignment horizontal="center"/>
    </xf>
    <xf numFmtId="0" fontId="15" fillId="0" borderId="0" xfId="0" applyFont="1" applyFill="1" applyAlignment="1">
      <alignment horizontal="center"/>
    </xf>
    <xf numFmtId="1" fontId="8" fillId="0" borderId="1" xfId="0" applyNumberFormat="1" applyFont="1" applyFill="1" applyBorder="1" applyAlignment="1">
      <alignment horizontal="center"/>
    </xf>
    <xf numFmtId="173" fontId="5" fillId="0" borderId="0" xfId="0" applyNumberFormat="1" applyFont="1" applyAlignment="1">
      <alignment horizontal="center"/>
    </xf>
    <xf numFmtId="14" fontId="12" fillId="0" borderId="0" xfId="0" applyNumberFormat="1" applyFont="1" applyFill="1"/>
    <xf numFmtId="177" fontId="8" fillId="0" borderId="0" xfId="0" applyNumberFormat="1" applyFont="1" applyAlignment="1">
      <alignment horizontal="center"/>
    </xf>
    <xf numFmtId="0" fontId="12" fillId="0" borderId="0" xfId="0" applyFont="1" applyFill="1"/>
    <xf numFmtId="177" fontId="53" fillId="0" borderId="9" xfId="0" applyNumberFormat="1" applyFont="1" applyFill="1" applyBorder="1" applyAlignment="1">
      <alignment horizontal="center"/>
    </xf>
    <xf numFmtId="15" fontId="8" fillId="0" borderId="0" xfId="0" applyNumberFormat="1" applyFont="1" applyFill="1"/>
    <xf numFmtId="0" fontId="8" fillId="0" borderId="6" xfId="0" applyFont="1" applyBorder="1" applyAlignment="1">
      <alignment horizontal="center"/>
    </xf>
    <xf numFmtId="179" fontId="13" fillId="0" borderId="0" xfId="0" applyNumberFormat="1" applyFont="1" applyFill="1" applyAlignment="1">
      <alignment horizontal="center"/>
    </xf>
    <xf numFmtId="2" fontId="8" fillId="0" borderId="18" xfId="0" applyNumberFormat="1" applyFont="1" applyFill="1" applyBorder="1" applyAlignment="1">
      <alignment horizontal="center"/>
    </xf>
    <xf numFmtId="0" fontId="24" fillId="0" borderId="1" xfId="0" applyFont="1" applyBorder="1" applyAlignment="1">
      <alignment horizontal="center"/>
    </xf>
    <xf numFmtId="9" fontId="40" fillId="0" borderId="0" xfId="1" applyFont="1" applyFill="1" applyBorder="1" applyAlignment="1">
      <alignment horizontal="center"/>
    </xf>
    <xf numFmtId="164" fontId="21" fillId="0" borderId="0" xfId="0" applyNumberFormat="1" applyFont="1" applyFill="1" applyBorder="1" applyAlignment="1" applyProtection="1"/>
    <xf numFmtId="165" fontId="6" fillId="0" borderId="1" xfId="0" applyNumberFormat="1" applyFont="1" applyFill="1" applyBorder="1" applyAlignment="1" applyProtection="1">
      <alignment horizontal="center"/>
    </xf>
    <xf numFmtId="0" fontId="11" fillId="0" borderId="0" xfId="0" applyFont="1" applyFill="1" applyAlignment="1">
      <alignment horizontal="left"/>
    </xf>
    <xf numFmtId="172" fontId="92" fillId="0" borderId="0" xfId="0" applyNumberFormat="1" applyFont="1" applyFill="1" applyAlignment="1">
      <alignment horizontal="center"/>
    </xf>
    <xf numFmtId="1" fontId="5" fillId="0" borderId="0" xfId="0" applyNumberFormat="1" applyFont="1" applyFill="1" applyAlignment="1">
      <alignment horizontal="left"/>
    </xf>
    <xf numFmtId="182" fontId="5" fillId="0" borderId="0" xfId="0" applyNumberFormat="1" applyFont="1"/>
    <xf numFmtId="14" fontId="8" fillId="0" borderId="0" xfId="0" applyNumberFormat="1" applyFont="1"/>
    <xf numFmtId="0" fontId="78" fillId="0" borderId="0" xfId="0" applyFont="1" applyFill="1" applyAlignment="1">
      <alignment horizontal="center"/>
    </xf>
    <xf numFmtId="2" fontId="92" fillId="0" borderId="18" xfId="0" applyNumberFormat="1" applyFont="1" applyFill="1" applyBorder="1" applyAlignment="1">
      <alignment horizontal="center"/>
    </xf>
    <xf numFmtId="183" fontId="8" fillId="0" borderId="0" xfId="0" applyNumberFormat="1" applyFont="1"/>
    <xf numFmtId="164" fontId="8" fillId="0" borderId="0" xfId="0" applyNumberFormat="1" applyFont="1" applyBorder="1" applyAlignment="1" applyProtection="1">
      <alignment horizontal="center"/>
    </xf>
    <xf numFmtId="0" fontId="93" fillId="0" borderId="0" xfId="0" applyFont="1" applyAlignment="1">
      <alignment horizontal="left"/>
    </xf>
    <xf numFmtId="164" fontId="93" fillId="0" borderId="0" xfId="0" applyNumberFormat="1" applyFont="1" applyFill="1" applyAlignment="1" applyProtection="1">
      <alignment horizontal="left"/>
    </xf>
    <xf numFmtId="3" fontId="73" fillId="0" borderId="0" xfId="0" applyNumberFormat="1" applyFont="1" applyAlignment="1">
      <alignment horizontal="center"/>
    </xf>
    <xf numFmtId="3" fontId="1" fillId="0" borderId="0" xfId="0" applyNumberFormat="1" applyFont="1" applyFill="1" applyAlignment="1">
      <alignment horizontal="center"/>
    </xf>
    <xf numFmtId="166" fontId="5" fillId="0" borderId="1" xfId="0" applyNumberFormat="1" applyFont="1" applyFill="1" applyBorder="1" applyAlignment="1">
      <alignment horizontal="center"/>
    </xf>
    <xf numFmtId="164" fontId="94" fillId="0" borderId="0" xfId="0" applyNumberFormat="1" applyFont="1" applyFill="1" applyAlignment="1" applyProtection="1">
      <alignment horizontal="left"/>
    </xf>
    <xf numFmtId="184" fontId="5" fillId="0" borderId="0" xfId="0" applyNumberFormat="1" applyFont="1"/>
    <xf numFmtId="164" fontId="95" fillId="0" borderId="0" xfId="0" applyNumberFormat="1" applyFont="1" applyBorder="1" applyAlignment="1" applyProtection="1">
      <alignment horizontal="center"/>
    </xf>
    <xf numFmtId="184" fontId="8" fillId="0" borderId="0" xfId="0" applyNumberFormat="1" applyFont="1"/>
    <xf numFmtId="0" fontId="10" fillId="0" borderId="0" xfId="0" applyFont="1" applyFill="1" applyAlignment="1">
      <alignment horizontal="center"/>
    </xf>
    <xf numFmtId="0" fontId="14" fillId="0" borderId="0" xfId="0" applyFont="1" applyFill="1" applyBorder="1"/>
    <xf numFmtId="0" fontId="7" fillId="0" borderId="0" xfId="0" applyFont="1" applyFill="1" applyAlignment="1">
      <alignment horizontal="left" vertical="center"/>
    </xf>
    <xf numFmtId="0" fontId="96" fillId="0" borderId="0" xfId="0" applyFont="1" applyFill="1" applyAlignment="1">
      <alignment horizontal="left" vertical="center"/>
    </xf>
    <xf numFmtId="0" fontId="97" fillId="0" borderId="0" xfId="0" applyFont="1" applyFill="1" applyBorder="1"/>
    <xf numFmtId="167" fontId="5" fillId="0" borderId="0" xfId="0" applyNumberFormat="1" applyFont="1" applyFill="1" applyBorder="1" applyAlignment="1">
      <alignment horizontal="center"/>
    </xf>
    <xf numFmtId="173" fontId="17" fillId="14" borderId="0" xfId="0" applyNumberFormat="1" applyFont="1" applyFill="1" applyBorder="1" applyAlignment="1">
      <alignment horizontal="center"/>
    </xf>
    <xf numFmtId="173" fontId="8" fillId="0" borderId="0" xfId="0" applyNumberFormat="1" applyFont="1" applyFill="1" applyBorder="1" applyAlignment="1">
      <alignment horizontal="center"/>
    </xf>
    <xf numFmtId="0" fontId="5" fillId="0" borderId="10" xfId="0" applyFont="1" applyFill="1" applyBorder="1" applyAlignment="1"/>
    <xf numFmtId="0" fontId="5" fillId="0" borderId="4" xfId="0" applyFont="1" applyFill="1" applyBorder="1" applyAlignment="1"/>
    <xf numFmtId="2" fontId="53" fillId="0" borderId="0" xfId="0" applyNumberFormat="1" applyFont="1" applyAlignment="1">
      <alignment horizontal="center"/>
    </xf>
    <xf numFmtId="0" fontId="50" fillId="0" borderId="0" xfId="0" applyFont="1" applyFill="1" applyAlignment="1">
      <alignment horizontal="left"/>
    </xf>
    <xf numFmtId="3" fontId="53" fillId="0" borderId="0" xfId="2" applyNumberFormat="1" applyFont="1" applyFill="1" applyBorder="1" applyAlignment="1">
      <alignment horizontal="center"/>
    </xf>
    <xf numFmtId="1" fontId="53" fillId="0" borderId="0" xfId="0" applyNumberFormat="1" applyFont="1" applyFill="1" applyBorder="1" applyAlignment="1">
      <alignment horizontal="center"/>
    </xf>
    <xf numFmtId="3" fontId="53" fillId="0" borderId="0" xfId="0" applyNumberFormat="1" applyFont="1" applyFill="1" applyBorder="1" applyAlignment="1">
      <alignment horizontal="center"/>
    </xf>
    <xf numFmtId="3" fontId="53" fillId="12" borderId="0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1" fontId="53" fillId="12" borderId="0" xfId="0" applyNumberFormat="1" applyFont="1" applyFill="1" applyAlignment="1">
      <alignment horizontal="center"/>
    </xf>
    <xf numFmtId="1" fontId="53" fillId="12" borderId="0" xfId="0" applyNumberFormat="1" applyFont="1" applyFill="1" applyBorder="1" applyAlignment="1">
      <alignment horizontal="center"/>
    </xf>
    <xf numFmtId="0" fontId="52" fillId="0" borderId="0" xfId="0" applyFont="1" applyFill="1"/>
    <xf numFmtId="4" fontId="53" fillId="12" borderId="9" xfId="0" applyNumberFormat="1" applyFont="1" applyFill="1" applyBorder="1" applyAlignment="1">
      <alignment horizontal="center"/>
    </xf>
    <xf numFmtId="2" fontId="53" fillId="12" borderId="0" xfId="0" applyNumberFormat="1" applyFont="1" applyFill="1" applyAlignment="1">
      <alignment horizontal="center"/>
    </xf>
    <xf numFmtId="0" fontId="24" fillId="13" borderId="0" xfId="0" applyFont="1" applyFill="1" applyAlignment="1">
      <alignment horizontal="center"/>
    </xf>
    <xf numFmtId="0" fontId="17" fillId="13" borderId="0" xfId="0" applyFont="1" applyFill="1" applyAlignment="1">
      <alignment horizontal="left"/>
    </xf>
    <xf numFmtId="0" fontId="51" fillId="13" borderId="0" xfId="0" applyFont="1" applyFill="1" applyAlignment="1">
      <alignment horizontal="left" vertical="center"/>
    </xf>
    <xf numFmtId="0" fontId="7" fillId="13" borderId="0" xfId="0" applyFont="1" applyFill="1" applyAlignment="1">
      <alignment horizontal="left" vertical="center"/>
    </xf>
    <xf numFmtId="0" fontId="66" fillId="13" borderId="0" xfId="0" applyFont="1" applyFill="1" applyAlignment="1">
      <alignment horizontal="left" vertical="center"/>
    </xf>
    <xf numFmtId="4" fontId="8" fillId="13" borderId="0" xfId="1" applyNumberFormat="1" applyFont="1" applyFill="1" applyBorder="1" applyAlignment="1" applyProtection="1">
      <alignment horizontal="center"/>
      <protection locked="0"/>
    </xf>
    <xf numFmtId="0" fontId="63" fillId="13" borderId="0" xfId="0" applyFont="1" applyFill="1" applyAlignment="1">
      <alignment horizontal="left" vertical="center"/>
    </xf>
    <xf numFmtId="4" fontId="8" fillId="12" borderId="0" xfId="1" applyNumberFormat="1" applyFont="1" applyFill="1" applyBorder="1" applyAlignment="1" applyProtection="1">
      <alignment horizontal="center"/>
      <protection locked="0"/>
    </xf>
    <xf numFmtId="0" fontId="5" fillId="0" borderId="1" xfId="0" applyFont="1" applyFill="1" applyBorder="1" applyAlignment="1">
      <alignment horizontal="center"/>
    </xf>
    <xf numFmtId="14" fontId="17" fillId="0" borderId="0" xfId="0" applyNumberFormat="1" applyFont="1" applyFill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6" fillId="0" borderId="0" xfId="0" applyFont="1" applyFill="1" applyBorder="1" applyAlignment="1">
      <alignment horizontal="right"/>
    </xf>
    <xf numFmtId="0" fontId="17" fillId="0" borderId="15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16" xfId="0" applyFont="1" applyFill="1" applyBorder="1" applyAlignment="1">
      <alignment horizontal="center"/>
    </xf>
    <xf numFmtId="0" fontId="6" fillId="0" borderId="17" xfId="0" applyFont="1" applyFill="1" applyBorder="1" applyAlignment="1">
      <alignment horizontal="center"/>
    </xf>
    <xf numFmtId="0" fontId="6" fillId="10" borderId="1" xfId="0" applyFont="1" applyFill="1" applyBorder="1" applyAlignment="1">
      <alignment horizontal="center"/>
    </xf>
    <xf numFmtId="0" fontId="6" fillId="9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" fillId="0" borderId="10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36" fillId="11" borderId="10" xfId="0" applyFont="1" applyFill="1" applyBorder="1" applyAlignment="1">
      <alignment horizontal="center"/>
    </xf>
    <xf numFmtId="0" fontId="36" fillId="11" borderId="2" xfId="0" applyFont="1" applyFill="1" applyBorder="1" applyAlignment="1">
      <alignment horizontal="center"/>
    </xf>
    <xf numFmtId="0" fontId="36" fillId="11" borderId="4" xfId="0" applyFont="1" applyFill="1" applyBorder="1" applyAlignment="1">
      <alignment horizontal="center"/>
    </xf>
    <xf numFmtId="0" fontId="38" fillId="8" borderId="10" xfId="0" applyFont="1" applyFill="1" applyBorder="1" applyAlignment="1">
      <alignment horizontal="center"/>
    </xf>
    <xf numFmtId="0" fontId="38" fillId="8" borderId="2" xfId="0" applyFont="1" applyFill="1" applyBorder="1" applyAlignment="1">
      <alignment horizontal="center"/>
    </xf>
    <xf numFmtId="0" fontId="38" fillId="8" borderId="4" xfId="0" applyFont="1" applyFill="1" applyBorder="1" applyAlignment="1">
      <alignment horizontal="center"/>
    </xf>
    <xf numFmtId="0" fontId="37" fillId="7" borderId="10" xfId="0" applyFont="1" applyFill="1" applyBorder="1" applyAlignment="1">
      <alignment horizontal="center"/>
    </xf>
    <xf numFmtId="0" fontId="37" fillId="7" borderId="2" xfId="0" applyFont="1" applyFill="1" applyBorder="1" applyAlignment="1">
      <alignment horizontal="center"/>
    </xf>
    <xf numFmtId="0" fontId="37" fillId="7" borderId="4" xfId="0" applyFont="1" applyFill="1" applyBorder="1" applyAlignment="1">
      <alignment horizontal="center"/>
    </xf>
    <xf numFmtId="0" fontId="68" fillId="18" borderId="10" xfId="0" applyFont="1" applyFill="1" applyBorder="1" applyAlignment="1">
      <alignment horizontal="center"/>
    </xf>
    <xf numFmtId="0" fontId="68" fillId="18" borderId="2" xfId="0" applyFont="1" applyFill="1" applyBorder="1" applyAlignment="1">
      <alignment horizontal="center"/>
    </xf>
    <xf numFmtId="0" fontId="68" fillId="18" borderId="4" xfId="0" applyFont="1" applyFill="1" applyBorder="1" applyAlignment="1">
      <alignment horizontal="center"/>
    </xf>
    <xf numFmtId="0" fontId="5" fillId="5" borderId="10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17" fillId="0" borderId="10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27" fillId="11" borderId="10" xfId="0" applyFont="1" applyFill="1" applyBorder="1" applyAlignment="1">
      <alignment horizontal="center"/>
    </xf>
    <xf numFmtId="0" fontId="27" fillId="11" borderId="2" xfId="0" applyFont="1" applyFill="1" applyBorder="1" applyAlignment="1">
      <alignment horizontal="center"/>
    </xf>
    <xf numFmtId="0" fontId="27" fillId="11" borderId="4" xfId="0" applyFont="1" applyFill="1" applyBorder="1" applyAlignment="1">
      <alignment horizontal="center"/>
    </xf>
    <xf numFmtId="0" fontId="32" fillId="7" borderId="10" xfId="0" applyFont="1" applyFill="1" applyBorder="1" applyAlignment="1">
      <alignment horizontal="center"/>
    </xf>
    <xf numFmtId="0" fontId="32" fillId="7" borderId="2" xfId="0" applyFont="1" applyFill="1" applyBorder="1" applyAlignment="1">
      <alignment horizontal="center"/>
    </xf>
    <xf numFmtId="0" fontId="32" fillId="7" borderId="4" xfId="0" applyFont="1" applyFill="1" applyBorder="1" applyAlignment="1">
      <alignment horizontal="center"/>
    </xf>
    <xf numFmtId="0" fontId="32" fillId="18" borderId="10" xfId="0" applyFont="1" applyFill="1" applyBorder="1" applyAlignment="1">
      <alignment horizontal="center"/>
    </xf>
    <xf numFmtId="0" fontId="32" fillId="18" borderId="2" xfId="0" applyFont="1" applyFill="1" applyBorder="1" applyAlignment="1">
      <alignment horizontal="center"/>
    </xf>
    <xf numFmtId="0" fontId="32" fillId="18" borderId="4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10" borderId="2" xfId="0" applyFont="1" applyFill="1" applyBorder="1" applyAlignment="1">
      <alignment horizontal="center"/>
    </xf>
    <xf numFmtId="0" fontId="5" fillId="10" borderId="4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42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3" fillId="0" borderId="0" xfId="0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71" fillId="0" borderId="0" xfId="0" applyFont="1" applyAlignment="1">
      <alignment horizontal="center" vertical="center"/>
    </xf>
  </cellXfs>
  <cellStyles count="3">
    <cellStyle name="Normal" xfId="0" builtinId="0"/>
    <cellStyle name="Normal 2" xfId="2"/>
    <cellStyle name="Percent" xfId="1" builtinId="5"/>
  </cellStyles>
  <dxfs count="419"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FFFF"/>
      <color rgb="FF0000FF"/>
      <color rgb="FF00FF00"/>
      <color rgb="FFBC8EDE"/>
      <color rgb="FF008000"/>
      <color rgb="FF9A57C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38100</xdr:rowOff>
    </xdr:from>
    <xdr:to>
      <xdr:col>3</xdr:col>
      <xdr:colOff>0</xdr:colOff>
      <xdr:row>6</xdr:row>
      <xdr:rowOff>0</xdr:rowOff>
    </xdr:to>
    <xdr:sp macro="" textlink="">
      <xdr:nvSpPr>
        <xdr:cNvPr id="1124" name="ColorPalette" hidden="1"/>
        <xdr:cNvSpPr txBox="1">
          <a:spLocks noChangeArrowheads="1"/>
        </xdr:cNvSpPr>
      </xdr:nvSpPr>
      <xdr:spPr bwMode="auto">
        <a:xfrm>
          <a:off x="3514725" y="1552575"/>
          <a:ext cx="0" cy="2000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GB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&lt;root/&gt;</a:t>
          </a:r>
        </a:p>
        <a:p>
          <a:pPr algn="l" rtl="0">
            <a:defRPr sz="1000"/>
          </a:pPr>
          <a:endParaRPr lang="en-GB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GB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838200</xdr:colOff>
      <xdr:row>5</xdr:row>
      <xdr:rowOff>0</xdr:rowOff>
    </xdr:from>
    <xdr:to>
      <xdr:col>2</xdr:col>
      <xdr:colOff>219075</xdr:colOff>
      <xdr:row>5</xdr:row>
      <xdr:rowOff>0</xdr:rowOff>
    </xdr:to>
    <xdr:sp macro="" textlink="">
      <xdr:nvSpPr>
        <xdr:cNvPr id="14341" name="ColorPalette" hidden="1"/>
        <xdr:cNvSpPr txBox="1">
          <a:spLocks noChangeArrowheads="1"/>
        </xdr:cNvSpPr>
      </xdr:nvSpPr>
      <xdr:spPr bwMode="auto">
        <a:xfrm>
          <a:off x="1266825" y="1200150"/>
          <a:ext cx="638175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GB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&lt;root/&gt;</a:t>
          </a:r>
        </a:p>
        <a:p>
          <a:pPr algn="l" rtl="0">
            <a:defRPr sz="1000"/>
          </a:pPr>
          <a:endParaRPr lang="en-GB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GB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WIKING/AppData/Local/Temp/notesBAAA25/~67004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K Prices"/>
      <sheetName val="NKr Prices"/>
      <sheetName val="DKr Prices"/>
      <sheetName val="€uro Prices"/>
    </sheetNames>
    <sheetDataSet>
      <sheetData sheetId="0" refreshError="1">
        <row r="21">
          <cell r="K21">
            <v>390</v>
          </cell>
        </row>
        <row r="24">
          <cell r="K24">
            <v>425</v>
          </cell>
        </row>
      </sheetData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tabSelected="1" workbookViewId="0">
      <selection activeCell="A19" sqref="A19"/>
    </sheetView>
  </sheetViews>
  <sheetFormatPr defaultRowHeight="12.75" x14ac:dyDescent="0.2"/>
  <cols>
    <col min="1" max="1" width="12.140625" style="590" customWidth="1"/>
    <col min="2" max="2" width="8" style="587" customWidth="1"/>
    <col min="3" max="3" width="132.85546875" customWidth="1"/>
  </cols>
  <sheetData>
    <row r="1" spans="1:3" x14ac:dyDescent="0.2">
      <c r="A1" s="588" t="s">
        <v>373</v>
      </c>
      <c r="B1" s="586" t="s">
        <v>407</v>
      </c>
      <c r="C1" s="585" t="s">
        <v>408</v>
      </c>
    </row>
    <row r="2" spans="1:3" x14ac:dyDescent="0.2">
      <c r="A2" s="589">
        <v>42475</v>
      </c>
      <c r="B2" s="412" t="s">
        <v>609</v>
      </c>
      <c r="C2" s="300" t="s">
        <v>610</v>
      </c>
    </row>
    <row r="3" spans="1:3" x14ac:dyDescent="0.2">
      <c r="A3" s="589">
        <v>42478</v>
      </c>
      <c r="B3" s="412" t="s">
        <v>643</v>
      </c>
      <c r="C3" s="300" t="s">
        <v>618</v>
      </c>
    </row>
    <row r="4" spans="1:3" x14ac:dyDescent="0.2">
      <c r="A4" s="589">
        <v>42481</v>
      </c>
      <c r="B4" s="412" t="s">
        <v>644</v>
      </c>
      <c r="C4" t="s">
        <v>619</v>
      </c>
    </row>
    <row r="5" spans="1:3" x14ac:dyDescent="0.2">
      <c r="A5" s="589">
        <v>42503</v>
      </c>
      <c r="B5" s="412" t="s">
        <v>641</v>
      </c>
      <c r="C5" t="s">
        <v>627</v>
      </c>
    </row>
    <row r="6" spans="1:3" x14ac:dyDescent="0.2">
      <c r="A6" s="589">
        <v>42509</v>
      </c>
      <c r="B6" s="412" t="s">
        <v>645</v>
      </c>
      <c r="C6" s="300" t="s">
        <v>642</v>
      </c>
    </row>
    <row r="7" spans="1:3" x14ac:dyDescent="0.2">
      <c r="A7" s="589">
        <v>42512</v>
      </c>
      <c r="B7" s="587" t="s">
        <v>650</v>
      </c>
      <c r="C7" s="300" t="s">
        <v>651</v>
      </c>
    </row>
    <row r="8" spans="1:3" x14ac:dyDescent="0.2">
      <c r="A8" s="589">
        <v>42530</v>
      </c>
      <c r="B8" s="587" t="s">
        <v>656</v>
      </c>
      <c r="C8" s="300" t="s">
        <v>657</v>
      </c>
    </row>
    <row r="9" spans="1:3" x14ac:dyDescent="0.2">
      <c r="A9" s="589">
        <v>42531</v>
      </c>
      <c r="B9" s="587" t="s">
        <v>661</v>
      </c>
      <c r="C9" s="300" t="s">
        <v>662</v>
      </c>
    </row>
    <row r="10" spans="1:3" x14ac:dyDescent="0.2">
      <c r="A10" s="589">
        <v>42532</v>
      </c>
      <c r="B10" s="587" t="s">
        <v>661</v>
      </c>
      <c r="C10" s="300" t="s">
        <v>663</v>
      </c>
    </row>
    <row r="11" spans="1:3" x14ac:dyDescent="0.2">
      <c r="A11" s="589">
        <v>42534</v>
      </c>
      <c r="B11" s="587" t="s">
        <v>664</v>
      </c>
      <c r="C11" s="300" t="s">
        <v>665</v>
      </c>
    </row>
    <row r="12" spans="1:3" x14ac:dyDescent="0.2">
      <c r="A12" s="589">
        <v>42536</v>
      </c>
      <c r="B12" s="587" t="s">
        <v>666</v>
      </c>
      <c r="C12" s="300" t="s">
        <v>667</v>
      </c>
    </row>
    <row r="13" spans="1:3" x14ac:dyDescent="0.2">
      <c r="A13" s="589">
        <v>42545</v>
      </c>
      <c r="B13" s="587" t="s">
        <v>669</v>
      </c>
      <c r="C13" s="300" t="s">
        <v>670</v>
      </c>
    </row>
    <row r="14" spans="1:3" x14ac:dyDescent="0.2">
      <c r="A14" s="589">
        <v>42548</v>
      </c>
      <c r="B14" s="587" t="s">
        <v>673</v>
      </c>
      <c r="C14" s="300" t="s">
        <v>676</v>
      </c>
    </row>
    <row r="15" spans="1:3" x14ac:dyDescent="0.2">
      <c r="A15" s="589">
        <v>42558</v>
      </c>
      <c r="B15" s="587" t="s">
        <v>682</v>
      </c>
      <c r="C15" s="300" t="s">
        <v>683</v>
      </c>
    </row>
    <row r="16" spans="1:3" x14ac:dyDescent="0.2">
      <c r="A16" s="589">
        <v>42562</v>
      </c>
      <c r="B16" s="587" t="s">
        <v>690</v>
      </c>
      <c r="C16" s="300" t="s">
        <v>691</v>
      </c>
    </row>
    <row r="17" spans="1:3" x14ac:dyDescent="0.2">
      <c r="A17" s="589"/>
    </row>
    <row r="18" spans="1:3" x14ac:dyDescent="0.2">
      <c r="A18" s="589"/>
      <c r="B18" s="412"/>
      <c r="C18" s="300"/>
    </row>
    <row r="19" spans="1:3" x14ac:dyDescent="0.2">
      <c r="A19" s="589"/>
      <c r="C19" s="300"/>
    </row>
    <row r="20" spans="1:3" x14ac:dyDescent="0.2">
      <c r="C20" s="300"/>
    </row>
    <row r="21" spans="1:3" x14ac:dyDescent="0.2">
      <c r="A21" s="589"/>
      <c r="C21" s="300"/>
    </row>
    <row r="22" spans="1:3" x14ac:dyDescent="0.2">
      <c r="A22" s="589"/>
      <c r="C22" s="30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Q2404"/>
  <sheetViews>
    <sheetView zoomScale="80" zoomScaleNormal="80" zoomScalePageLayoutView="80" workbookViewId="0">
      <pane xSplit="4" ySplit="7" topLeftCell="E8" activePane="bottomRight" state="frozen"/>
      <selection activeCell="G19" sqref="G19"/>
      <selection pane="topRight" activeCell="G19" sqref="G19"/>
      <selection pane="bottomLeft" activeCell="G19" sqref="G19"/>
      <selection pane="bottomRight"/>
    </sheetView>
  </sheetViews>
  <sheetFormatPr defaultColWidth="8.85546875" defaultRowHeight="17.25" x14ac:dyDescent="0.3"/>
  <cols>
    <col min="1" max="1" width="30.85546875" style="305" customWidth="1"/>
    <col min="2" max="2" width="36.28515625" style="305" customWidth="1"/>
    <col min="3" max="3" width="24.7109375" style="305" customWidth="1"/>
    <col min="4" max="4" width="80.7109375" style="32" customWidth="1"/>
    <col min="5" max="6" width="9.85546875" style="32" customWidth="1"/>
    <col min="7" max="7" width="16.5703125" style="32" customWidth="1"/>
    <col min="8" max="8" width="10.42578125" style="239" customWidth="1"/>
    <col min="9" max="9" width="9.140625" style="3" customWidth="1"/>
    <col min="10" max="10" width="8.85546875" style="2" customWidth="1"/>
    <col min="11" max="11" width="10.140625" style="2" hidden="1" customWidth="1"/>
    <col min="12" max="12" width="8.85546875" style="3" customWidth="1"/>
    <col min="13" max="13" width="8.85546875" style="2" customWidth="1"/>
    <col min="14" max="14" width="8.85546875" style="3" customWidth="1"/>
    <col min="15" max="15" width="8.85546875" style="608" customWidth="1"/>
    <col min="16" max="16" width="8.85546875" style="3" customWidth="1"/>
    <col min="17" max="17" width="11.5703125" style="608" customWidth="1"/>
    <col min="18" max="18" width="8.85546875" style="3" customWidth="1"/>
    <col min="19" max="19" width="9.7109375" style="308" customWidth="1"/>
    <col min="20" max="20" width="9.7109375" style="4" customWidth="1"/>
    <col min="21" max="21" width="10.7109375" style="308" customWidth="1"/>
    <col min="22" max="22" width="10.7109375" style="4" customWidth="1"/>
    <col min="23" max="23" width="10.7109375" style="308" customWidth="1"/>
    <col min="24" max="24" width="10.7109375" style="4" customWidth="1"/>
    <col min="25" max="25" width="10.7109375" style="308" customWidth="1"/>
    <col min="26" max="26" width="10.7109375" style="4" customWidth="1"/>
    <col min="27" max="27" width="9.7109375" style="308" customWidth="1"/>
    <col min="28" max="28" width="9.7109375" style="4" customWidth="1"/>
    <col min="29" max="29" width="9.7109375" style="308" customWidth="1"/>
    <col min="30" max="30" width="11.140625" style="4" customWidth="1"/>
    <col min="31" max="31" width="9.7109375" style="308" customWidth="1"/>
    <col min="32" max="32" width="9.7109375" style="4" customWidth="1"/>
    <col min="33" max="33" width="9.7109375" style="308" customWidth="1"/>
    <col min="34" max="35" width="8.85546875" style="4" customWidth="1"/>
    <col min="36" max="36" width="8.85546875" style="308"/>
    <col min="37" max="37" width="9.7109375" style="4" customWidth="1"/>
    <col min="38" max="38" width="8.85546875" style="308"/>
    <col min="39" max="39" width="8.85546875" style="4"/>
    <col min="40" max="40" width="9.7109375" style="308" customWidth="1"/>
    <col min="41" max="41" width="8.85546875" style="4"/>
    <col min="42" max="42" width="8.85546875" style="308"/>
    <col min="43" max="16384" width="8.85546875" style="4"/>
  </cols>
  <sheetData>
    <row r="1" spans="1:43" x14ac:dyDescent="0.3">
      <c r="A1" s="28" t="s">
        <v>655</v>
      </c>
      <c r="B1" s="304"/>
      <c r="C1" s="304"/>
      <c r="D1" s="298" t="s">
        <v>130</v>
      </c>
      <c r="E1" s="298"/>
      <c r="F1" s="298"/>
      <c r="G1" s="298"/>
    </row>
    <row r="2" spans="1:43" ht="16.5" x14ac:dyDescent="0.3">
      <c r="A2" s="304"/>
      <c r="B2" s="304"/>
      <c r="C2" s="304"/>
      <c r="D2" s="183"/>
      <c r="E2" s="57"/>
      <c r="F2" s="57"/>
      <c r="G2" s="57"/>
      <c r="I2" s="127"/>
      <c r="J2" s="239"/>
      <c r="K2" s="239"/>
      <c r="L2" s="127"/>
      <c r="Q2" s="403"/>
    </row>
    <row r="3" spans="1:43" ht="16.5" x14ac:dyDescent="0.3">
      <c r="A3" s="304"/>
      <c r="B3" s="304"/>
      <c r="C3" s="304"/>
      <c r="D3" s="419"/>
      <c r="E3" s="577"/>
      <c r="F3" s="577"/>
      <c r="G3" s="577"/>
      <c r="Q3" s="403"/>
      <c r="U3" s="612" t="s">
        <v>458</v>
      </c>
      <c r="V3" s="380"/>
      <c r="W3" s="614"/>
      <c r="X3" s="378"/>
      <c r="Y3" s="616"/>
      <c r="Z3" s="379"/>
      <c r="AA3" s="596"/>
      <c r="AB3" s="598"/>
      <c r="AC3" s="597"/>
      <c r="AD3" s="598"/>
      <c r="AE3" s="344"/>
      <c r="AF3" s="385"/>
      <c r="AG3" s="344"/>
      <c r="AH3" s="387"/>
    </row>
    <row r="4" spans="1:43" x14ac:dyDescent="0.3">
      <c r="A4" s="593" t="s">
        <v>554</v>
      </c>
      <c r="B4" s="5" t="s">
        <v>457</v>
      </c>
      <c r="C4" s="431" t="s">
        <v>260</v>
      </c>
      <c r="D4" s="6" t="s">
        <v>23</v>
      </c>
      <c r="E4" s="498"/>
      <c r="F4" s="498"/>
      <c r="G4" s="498"/>
      <c r="H4" s="268" t="s">
        <v>109</v>
      </c>
      <c r="I4" s="8" t="s">
        <v>12</v>
      </c>
      <c r="J4" s="7" t="s">
        <v>46</v>
      </c>
      <c r="K4" s="268" t="s">
        <v>412</v>
      </c>
      <c r="L4" s="74" t="s">
        <v>73</v>
      </c>
      <c r="M4" s="268" t="s">
        <v>110</v>
      </c>
      <c r="N4" s="74" t="s">
        <v>111</v>
      </c>
      <c r="O4" s="358" t="s">
        <v>144</v>
      </c>
      <c r="P4" s="74" t="s">
        <v>47</v>
      </c>
      <c r="Q4" s="358" t="s">
        <v>113</v>
      </c>
      <c r="R4" s="74" t="s">
        <v>114</v>
      </c>
      <c r="S4" s="709" t="s">
        <v>152</v>
      </c>
      <c r="T4" s="709"/>
      <c r="U4" s="345" t="s">
        <v>189</v>
      </c>
      <c r="V4" s="321" t="s">
        <v>187</v>
      </c>
      <c r="W4" s="345" t="s">
        <v>188</v>
      </c>
      <c r="X4" s="321" t="s">
        <v>186</v>
      </c>
      <c r="Y4" s="345" t="s">
        <v>190</v>
      </c>
      <c r="Z4" s="321" t="s">
        <v>185</v>
      </c>
      <c r="AA4" s="358" t="s">
        <v>157</v>
      </c>
      <c r="AB4" s="74" t="s">
        <v>154</v>
      </c>
      <c r="AC4" s="358" t="s">
        <v>156</v>
      </c>
      <c r="AD4" s="74" t="s">
        <v>164</v>
      </c>
      <c r="AE4" s="358" t="s">
        <v>159</v>
      </c>
      <c r="AF4" s="74" t="s">
        <v>162</v>
      </c>
      <c r="AG4" s="358"/>
      <c r="AH4" s="74"/>
      <c r="AI4" s="618" t="s">
        <v>463</v>
      </c>
      <c r="AJ4" s="361" t="s">
        <v>463</v>
      </c>
      <c r="AK4" s="618" t="s">
        <v>463</v>
      </c>
      <c r="AL4" s="361" t="s">
        <v>463</v>
      </c>
      <c r="AM4" s="618" t="s">
        <v>463</v>
      </c>
      <c r="AN4" s="361" t="s">
        <v>463</v>
      </c>
      <c r="AO4" s="618" t="s">
        <v>463</v>
      </c>
      <c r="AP4" s="361" t="s">
        <v>463</v>
      </c>
      <c r="AQ4" s="618" t="s">
        <v>463</v>
      </c>
    </row>
    <row r="5" spans="1:43" x14ac:dyDescent="0.3">
      <c r="A5" s="80"/>
      <c r="B5" s="80"/>
      <c r="C5" s="80"/>
      <c r="D5" s="10"/>
      <c r="E5" s="73" t="s">
        <v>40</v>
      </c>
      <c r="F5" s="73"/>
      <c r="G5" s="584"/>
      <c r="H5" s="269" t="s">
        <v>108</v>
      </c>
      <c r="I5" s="12" t="s">
        <v>108</v>
      </c>
      <c r="J5" s="11" t="s">
        <v>79</v>
      </c>
      <c r="K5" s="269" t="s">
        <v>79</v>
      </c>
      <c r="L5" s="321" t="s">
        <v>79</v>
      </c>
      <c r="M5" s="269" t="s">
        <v>79</v>
      </c>
      <c r="N5" s="321" t="s">
        <v>79</v>
      </c>
      <c r="O5" s="345" t="s">
        <v>79</v>
      </c>
      <c r="P5" s="321" t="s">
        <v>79</v>
      </c>
      <c r="Q5" s="345" t="s">
        <v>79</v>
      </c>
      <c r="R5" s="321" t="s">
        <v>79</v>
      </c>
      <c r="S5" s="301" t="s">
        <v>129</v>
      </c>
      <c r="T5" s="595" t="s">
        <v>73</v>
      </c>
      <c r="U5" s="346" t="s">
        <v>54</v>
      </c>
      <c r="V5" s="16" t="s">
        <v>69</v>
      </c>
      <c r="W5" s="346" t="s">
        <v>91</v>
      </c>
      <c r="X5" s="16" t="s">
        <v>145</v>
      </c>
      <c r="Y5" s="346" t="s">
        <v>112</v>
      </c>
      <c r="Z5" s="16" t="s">
        <v>56</v>
      </c>
      <c r="AA5" s="346" t="s">
        <v>158</v>
      </c>
      <c r="AB5" s="16" t="s">
        <v>155</v>
      </c>
      <c r="AC5" s="346" t="s">
        <v>157</v>
      </c>
      <c r="AD5" s="16" t="s">
        <v>684</v>
      </c>
      <c r="AE5" s="346" t="s">
        <v>160</v>
      </c>
      <c r="AF5" s="16" t="s">
        <v>163</v>
      </c>
      <c r="AG5" s="346" t="s">
        <v>83</v>
      </c>
      <c r="AH5" s="16" t="s">
        <v>161</v>
      </c>
      <c r="AI5" s="384" t="s">
        <v>46</v>
      </c>
      <c r="AJ5" s="361" t="s">
        <v>151</v>
      </c>
      <c r="AK5" s="384" t="s">
        <v>149</v>
      </c>
      <c r="AL5" s="361" t="s">
        <v>150</v>
      </c>
      <c r="AM5" s="384" t="s">
        <v>51</v>
      </c>
      <c r="AN5" s="361" t="s">
        <v>52</v>
      </c>
      <c r="AO5" s="384" t="s">
        <v>135</v>
      </c>
      <c r="AP5" s="361" t="s">
        <v>47</v>
      </c>
      <c r="AQ5" s="384" t="s">
        <v>113</v>
      </c>
    </row>
    <row r="6" spans="1:43" x14ac:dyDescent="0.3">
      <c r="A6" s="80"/>
      <c r="B6" s="80"/>
      <c r="C6" s="80"/>
      <c r="D6" s="10"/>
      <c r="E6" s="73" t="s">
        <v>404</v>
      </c>
      <c r="F6" s="73"/>
      <c r="G6" s="53" t="s">
        <v>406</v>
      </c>
      <c r="H6" s="17" t="s">
        <v>15</v>
      </c>
      <c r="I6" s="15" t="s">
        <v>31</v>
      </c>
      <c r="J6" s="14" t="s">
        <v>15</v>
      </c>
      <c r="K6" s="17" t="s">
        <v>54</v>
      </c>
      <c r="L6" s="16" t="s">
        <v>54</v>
      </c>
      <c r="M6" s="17" t="s">
        <v>69</v>
      </c>
      <c r="N6" s="16" t="s">
        <v>91</v>
      </c>
      <c r="O6" s="346" t="s">
        <v>145</v>
      </c>
      <c r="P6" s="16" t="s">
        <v>112</v>
      </c>
      <c r="Q6" s="346" t="s">
        <v>56</v>
      </c>
      <c r="R6" s="16" t="s">
        <v>31</v>
      </c>
      <c r="S6" s="346" t="s">
        <v>31</v>
      </c>
      <c r="T6" s="16" t="s">
        <v>54</v>
      </c>
      <c r="U6" s="613" t="e">
        <f>Data!E43</f>
        <v>#DIV/0!</v>
      </c>
      <c r="V6" s="610">
        <f>Data!E44</f>
        <v>0</v>
      </c>
      <c r="W6" s="615">
        <f>Data!E45</f>
        <v>0</v>
      </c>
      <c r="X6" s="611">
        <f>Data!E46</f>
        <v>0</v>
      </c>
      <c r="Y6" s="615">
        <f>Data!E47</f>
        <v>0</v>
      </c>
      <c r="Z6" s="610">
        <f>Data!E48</f>
        <v>0</v>
      </c>
      <c r="AA6" s="359" t="s">
        <v>15</v>
      </c>
      <c r="AB6" s="386" t="s">
        <v>15</v>
      </c>
      <c r="AC6" s="359" t="s">
        <v>15</v>
      </c>
      <c r="AD6" s="386" t="s">
        <v>15</v>
      </c>
      <c r="AE6" s="359" t="s">
        <v>15</v>
      </c>
      <c r="AF6" s="386" t="s">
        <v>15</v>
      </c>
      <c r="AG6" s="359" t="s">
        <v>15</v>
      </c>
      <c r="AH6" s="386" t="s">
        <v>15</v>
      </c>
      <c r="AI6" s="384" t="s">
        <v>15</v>
      </c>
      <c r="AJ6" s="361" t="s">
        <v>54</v>
      </c>
      <c r="AK6" s="384" t="s">
        <v>54</v>
      </c>
      <c r="AL6" s="361" t="s">
        <v>54</v>
      </c>
      <c r="AM6" s="384" t="s">
        <v>69</v>
      </c>
      <c r="AN6" s="361" t="s">
        <v>91</v>
      </c>
      <c r="AO6" s="384" t="s">
        <v>145</v>
      </c>
      <c r="AP6" s="361" t="s">
        <v>112</v>
      </c>
      <c r="AQ6" s="384" t="s">
        <v>56</v>
      </c>
    </row>
    <row r="7" spans="1:43" x14ac:dyDescent="0.3">
      <c r="A7" s="30"/>
      <c r="B7" s="30"/>
      <c r="C7" s="30"/>
      <c r="D7" s="19"/>
      <c r="E7" s="309"/>
      <c r="F7" s="309"/>
      <c r="G7" s="309"/>
      <c r="J7" s="594" t="s">
        <v>608</v>
      </c>
      <c r="K7" s="679" t="s">
        <v>608</v>
      </c>
      <c r="L7" s="53" t="s">
        <v>608</v>
      </c>
      <c r="M7" s="594" t="s">
        <v>608</v>
      </c>
      <c r="N7" s="53" t="s">
        <v>608</v>
      </c>
      <c r="O7" s="594" t="s">
        <v>608</v>
      </c>
      <c r="P7" s="53" t="s">
        <v>608</v>
      </c>
      <c r="Q7" s="403"/>
      <c r="AD7" s="57" t="s">
        <v>608</v>
      </c>
      <c r="AI7" s="317" t="s">
        <v>253</v>
      </c>
      <c r="AJ7" s="317"/>
      <c r="AK7" s="317" t="s">
        <v>253</v>
      </c>
      <c r="AL7" s="317" t="s">
        <v>253</v>
      </c>
      <c r="AM7" s="317" t="s">
        <v>253</v>
      </c>
      <c r="AN7" s="317" t="s">
        <v>253</v>
      </c>
      <c r="AO7" s="317" t="s">
        <v>253</v>
      </c>
      <c r="AP7" s="317"/>
    </row>
    <row r="8" spans="1:43" x14ac:dyDescent="0.3">
      <c r="A8" s="18"/>
      <c r="B8" s="18"/>
      <c r="C8" s="18"/>
      <c r="D8" s="19"/>
      <c r="E8" s="309"/>
      <c r="F8" s="309"/>
      <c r="G8" s="309"/>
      <c r="Q8" s="403"/>
    </row>
    <row r="9" spans="1:43" s="33" customFormat="1" x14ac:dyDescent="0.3">
      <c r="A9" s="702" t="s">
        <v>674</v>
      </c>
      <c r="B9" s="707"/>
      <c r="C9" s="312"/>
      <c r="D9" s="19"/>
      <c r="E9" s="31"/>
      <c r="F9" s="31"/>
      <c r="G9" s="31"/>
      <c r="H9" s="151"/>
      <c r="I9" s="92"/>
      <c r="J9" s="151"/>
      <c r="K9" s="151"/>
      <c r="L9" s="237"/>
      <c r="M9" s="238"/>
      <c r="N9" s="101"/>
      <c r="O9" s="336"/>
      <c r="P9" s="237"/>
      <c r="Q9" s="336"/>
      <c r="R9" s="237"/>
      <c r="S9" s="362"/>
      <c r="T9" s="92"/>
      <c r="U9" s="377"/>
      <c r="V9" s="376"/>
      <c r="W9" s="377"/>
      <c r="X9" s="376"/>
      <c r="Y9" s="377"/>
      <c r="Z9" s="376"/>
      <c r="AA9" s="360"/>
      <c r="AB9" s="23"/>
      <c r="AC9" s="360"/>
      <c r="AD9" s="23"/>
      <c r="AE9" s="360"/>
      <c r="AF9" s="23"/>
      <c r="AG9" s="360"/>
      <c r="AH9" s="23"/>
      <c r="AI9" s="92"/>
      <c r="AJ9" s="364"/>
      <c r="AK9" s="237"/>
      <c r="AL9" s="362"/>
      <c r="AM9" s="25"/>
      <c r="AN9" s="336"/>
      <c r="AO9" s="101"/>
      <c r="AP9" s="364"/>
      <c r="AQ9" s="127"/>
    </row>
    <row r="10" spans="1:43" x14ac:dyDescent="0.3">
      <c r="A10" s="26" t="s">
        <v>553</v>
      </c>
      <c r="B10" s="26"/>
      <c r="C10" s="26"/>
      <c r="D10" s="19" t="s">
        <v>122</v>
      </c>
      <c r="E10" s="309"/>
      <c r="F10" s="309"/>
      <c r="G10" s="309"/>
      <c r="I10" s="127"/>
      <c r="J10" s="151"/>
      <c r="K10" s="151"/>
      <c r="L10" s="127"/>
      <c r="M10" s="238"/>
      <c r="N10" s="101"/>
      <c r="O10" s="336"/>
      <c r="P10" s="127"/>
      <c r="Q10" s="336"/>
      <c r="R10" s="127"/>
      <c r="S10" s="362"/>
      <c r="T10" s="92"/>
      <c r="U10" s="377"/>
      <c r="V10" s="376"/>
      <c r="W10" s="377"/>
      <c r="X10" s="376"/>
      <c r="Y10" s="377"/>
      <c r="Z10" s="376"/>
      <c r="AA10" s="360"/>
      <c r="AB10" s="23"/>
      <c r="AC10" s="360"/>
      <c r="AD10" s="23"/>
      <c r="AE10" s="360"/>
      <c r="AF10" s="23"/>
      <c r="AG10" s="360"/>
      <c r="AH10" s="23"/>
      <c r="AI10" s="23"/>
      <c r="AJ10" s="363"/>
      <c r="AK10" s="24"/>
      <c r="AL10" s="360"/>
      <c r="AM10" s="25"/>
      <c r="AN10" s="365"/>
      <c r="AO10" s="25"/>
      <c r="AP10" s="363"/>
      <c r="AQ10" s="3"/>
    </row>
    <row r="11" spans="1:43" s="33" customFormat="1" x14ac:dyDescent="0.3">
      <c r="A11" s="506" t="s">
        <v>579</v>
      </c>
      <c r="B11" s="330"/>
      <c r="C11" s="428"/>
      <c r="D11" s="625" t="s">
        <v>550</v>
      </c>
      <c r="E11" s="31" t="s">
        <v>403</v>
      </c>
      <c r="F11" s="31"/>
      <c r="G11" s="580" t="s">
        <v>549</v>
      </c>
      <c r="H11" s="151">
        <f>'Std Cst'!U11</f>
        <v>10.816585379310347</v>
      </c>
      <c r="I11" s="92">
        <f>'Std Cst'!J11</f>
        <v>13.38</v>
      </c>
      <c r="J11" s="151">
        <f>'UK Prices'!J11</f>
        <v>25.9</v>
      </c>
      <c r="K11" s="151">
        <f>'IRISH Pricing'!L11</f>
        <v>33.67</v>
      </c>
      <c r="L11" s="237">
        <f>'€uro Prices'!K11</f>
        <v>38.200000000000003</v>
      </c>
      <c r="M11" s="238">
        <f>'SEK Prices'!K11</f>
        <v>350</v>
      </c>
      <c r="N11" s="101">
        <f>'DKr Prices'!K11</f>
        <v>300</v>
      </c>
      <c r="O11" s="336">
        <f>'NKr Prices'!L11</f>
        <v>350</v>
      </c>
      <c r="P11" s="237">
        <f>'SFr Prices'!L11</f>
        <v>42.1</v>
      </c>
      <c r="Q11" s="336">
        <f>'S Africa Prices'!F11</f>
        <v>650</v>
      </c>
      <c r="R11" s="237">
        <f>'US Trade'!H11</f>
        <v>35</v>
      </c>
      <c r="S11" s="362">
        <f>'Distributor Prices'!O11</f>
        <v>26.25</v>
      </c>
      <c r="T11" s="92">
        <f>'Distributor Prices'!X11</f>
        <v>30.560000000000002</v>
      </c>
      <c r="U11" s="377">
        <f>'Std Cst'!U11</f>
        <v>10.816585379310347</v>
      </c>
      <c r="V11" s="376">
        <f>'Std Cst'!U11</f>
        <v>10.816585379310347</v>
      </c>
      <c r="W11" s="377">
        <f>'Std Cst'!U11</f>
        <v>10.816585379310347</v>
      </c>
      <c r="X11" s="376">
        <f>'Std Cst'!U11</f>
        <v>10.816585379310347</v>
      </c>
      <c r="Y11" s="377">
        <f>'Std Cst'!U11</f>
        <v>10.816585379310347</v>
      </c>
      <c r="Z11" s="376">
        <f>'Std Cst'!U11</f>
        <v>10.816585379310347</v>
      </c>
      <c r="AA11" s="360">
        <f>'Contract Prices Summary'!E11</f>
        <v>23.31</v>
      </c>
      <c r="AB11" s="23">
        <f>'Contract Prices Summary'!F11</f>
        <v>22.532999999999998</v>
      </c>
      <c r="AC11" s="360">
        <f>'Contract Prices Summary'!G11</f>
        <v>23.31</v>
      </c>
      <c r="AD11" s="23">
        <f>'McGuirks Sterling'!F11</f>
        <v>23.31</v>
      </c>
      <c r="AE11" s="360">
        <f>'Contract Prices Summary'!I11</f>
        <v>23.31</v>
      </c>
      <c r="AF11" s="23">
        <f>'Contract Prices Summary'!J11</f>
        <v>23.31</v>
      </c>
      <c r="AG11" s="360">
        <f>'Contract Prices Summary'!K11</f>
        <v>23.31</v>
      </c>
      <c r="AH11" s="23">
        <f>'Contract Prices Summary'!L11</f>
        <v>23.31</v>
      </c>
      <c r="AI11" s="92">
        <f>'UK Prices'!AH11</f>
        <v>52</v>
      </c>
      <c r="AJ11" s="364">
        <f>'€uro Prices'!AU11</f>
        <v>75</v>
      </c>
      <c r="AK11" s="237">
        <f>'€uro Prices'!AL11</f>
        <v>89</v>
      </c>
      <c r="AL11" s="362">
        <f>'€uro Prices'!AQ11</f>
        <v>89</v>
      </c>
      <c r="AM11" s="25">
        <f>'SEK Prices'!AL11</f>
        <v>800</v>
      </c>
      <c r="AN11" s="336">
        <f>'DKr Prices'!AL11</f>
        <v>700</v>
      </c>
      <c r="AO11" s="101">
        <f>'NKr Prices'!AP11</f>
        <v>800</v>
      </c>
      <c r="AP11" s="364">
        <f>'SFr Prices'!T11</f>
        <v>109</v>
      </c>
      <c r="AQ11" s="127">
        <f>'S Africa Prices'!T11</f>
        <v>0</v>
      </c>
    </row>
    <row r="12" spans="1:43" s="33" customFormat="1" hidden="1" x14ac:dyDescent="0.3">
      <c r="A12" s="506"/>
      <c r="B12" s="330"/>
      <c r="C12" s="428" t="s">
        <v>547</v>
      </c>
      <c r="D12" s="499" t="s">
        <v>170</v>
      </c>
      <c r="E12" s="31" t="s">
        <v>403</v>
      </c>
      <c r="F12" s="31"/>
      <c r="G12" s="461" t="s">
        <v>213</v>
      </c>
      <c r="H12" s="151">
        <f>'Std Cst'!U12</f>
        <v>14.699034482758622</v>
      </c>
      <c r="I12" s="92">
        <f>'Std Cst'!J12</f>
        <v>18.68</v>
      </c>
      <c r="J12" s="151">
        <f>'UK Prices'!J12</f>
        <v>0</v>
      </c>
      <c r="K12" s="151">
        <f>'IRISH Pricing'!L12</f>
        <v>0</v>
      </c>
      <c r="L12" s="237">
        <f>'€uro Prices'!K12</f>
        <v>0</v>
      </c>
      <c r="M12" s="238">
        <f>'SEK Prices'!K12</f>
        <v>0</v>
      </c>
      <c r="N12" s="101">
        <f>'DKr Prices'!K12</f>
        <v>0</v>
      </c>
      <c r="O12" s="336">
        <f>'NKr Prices'!L12</f>
        <v>0</v>
      </c>
      <c r="P12" s="237">
        <f>'SFr Prices'!L12</f>
        <v>0</v>
      </c>
      <c r="Q12" s="336">
        <f>'S Africa Prices'!F12</f>
        <v>650</v>
      </c>
      <c r="R12" s="237">
        <f>'US Trade'!H12</f>
        <v>0</v>
      </c>
      <c r="S12" s="362">
        <f>'Distributor Prices'!O12</f>
        <v>0</v>
      </c>
      <c r="T12" s="92">
        <f>'Distributor Prices'!X12</f>
        <v>0</v>
      </c>
      <c r="U12" s="377">
        <f>'Std Cst'!U12</f>
        <v>14.699034482758622</v>
      </c>
      <c r="V12" s="376">
        <f>'Std Cst'!U12</f>
        <v>14.699034482758622</v>
      </c>
      <c r="W12" s="377">
        <f>'Std Cst'!U12</f>
        <v>14.699034482758622</v>
      </c>
      <c r="X12" s="376">
        <f>'Std Cst'!U12</f>
        <v>14.699034482758622</v>
      </c>
      <c r="Y12" s="377">
        <f>'Std Cst'!U12</f>
        <v>14.699034482758622</v>
      </c>
      <c r="Z12" s="376">
        <f>'Std Cst'!U12</f>
        <v>14.699034482758622</v>
      </c>
      <c r="AA12" s="360">
        <f>'Contract Prices Summary'!E12</f>
        <v>0</v>
      </c>
      <c r="AB12" s="23">
        <f>'Contract Prices Summary'!F12</f>
        <v>0</v>
      </c>
      <c r="AC12" s="360">
        <f>'Contract Prices Summary'!G12</f>
        <v>0</v>
      </c>
      <c r="AD12" s="23">
        <f>'McGuirks Sterling'!F12</f>
        <v>0</v>
      </c>
      <c r="AE12" s="360">
        <f>'Contract Prices Summary'!I12</f>
        <v>0</v>
      </c>
      <c r="AF12" s="23">
        <f>'Contract Prices Summary'!J12</f>
        <v>0</v>
      </c>
      <c r="AG12" s="360">
        <f>'Contract Prices Summary'!K12</f>
        <v>0</v>
      </c>
      <c r="AH12" s="23">
        <f>'Contract Prices Summary'!L12</f>
        <v>0</v>
      </c>
      <c r="AI12" s="92">
        <f>'UK Prices'!AH12</f>
        <v>62.5</v>
      </c>
      <c r="AJ12" s="364">
        <f>'€uro Prices'!AU12</f>
        <v>0</v>
      </c>
      <c r="AK12" s="237">
        <f>'€uro Prices'!AL12</f>
        <v>0</v>
      </c>
      <c r="AL12" s="362">
        <f>'€uro Prices'!AQ12</f>
        <v>0</v>
      </c>
      <c r="AM12" s="25">
        <f>'SEK Prices'!AL12</f>
        <v>0</v>
      </c>
      <c r="AN12" s="336">
        <f>'DKr Prices'!AL12</f>
        <v>0</v>
      </c>
      <c r="AO12" s="101">
        <f>'NKr Prices'!AP12</f>
        <v>0</v>
      </c>
      <c r="AP12" s="364">
        <f>'SFr Prices'!T12</f>
        <v>0</v>
      </c>
      <c r="AQ12" s="127">
        <f>'S Africa Prices'!T12</f>
        <v>0</v>
      </c>
    </row>
    <row r="13" spans="1:43" s="33" customFormat="1" x14ac:dyDescent="0.3">
      <c r="A13" s="506">
        <v>95088</v>
      </c>
      <c r="B13" s="330"/>
      <c r="C13" s="428"/>
      <c r="D13" s="625" t="s">
        <v>615</v>
      </c>
      <c r="E13" s="31" t="s">
        <v>403</v>
      </c>
      <c r="F13" s="31"/>
      <c r="G13" s="580" t="s">
        <v>551</v>
      </c>
      <c r="H13" s="151">
        <f>'Std Cst'!U13</f>
        <v>10.383161931034483</v>
      </c>
      <c r="I13" s="92">
        <f>'Std Cst'!J13</f>
        <v>12.84</v>
      </c>
      <c r="J13" s="151">
        <f>'UK Prices'!J13</f>
        <v>23.9</v>
      </c>
      <c r="K13" s="151">
        <f>'IRISH Pricing'!L13</f>
        <v>31.07</v>
      </c>
      <c r="L13" s="237">
        <f>'€uro Prices'!K13</f>
        <v>35.5</v>
      </c>
      <c r="M13" s="238">
        <f>'SEK Prices'!K13</f>
        <v>310</v>
      </c>
      <c r="N13" s="101">
        <f>'DKr Prices'!K13</f>
        <v>260</v>
      </c>
      <c r="O13" s="336">
        <f>'NKr Prices'!L13</f>
        <v>310</v>
      </c>
      <c r="P13" s="237">
        <f>'SFr Prices'!L13</f>
        <v>39.1</v>
      </c>
      <c r="Q13" s="336">
        <f>'S Africa Prices'!F13</f>
        <v>575</v>
      </c>
      <c r="R13" s="237">
        <f>'US Trade'!H13</f>
        <v>29</v>
      </c>
      <c r="S13" s="362">
        <f>'Distributor Prices'!O13</f>
        <v>21.75</v>
      </c>
      <c r="T13" s="92">
        <f>'Distributor Prices'!X13</f>
        <v>28.400000000000002</v>
      </c>
      <c r="U13" s="377">
        <f>'Std Cst'!U13</f>
        <v>10.383161931034483</v>
      </c>
      <c r="V13" s="376">
        <f>'Std Cst'!U13</f>
        <v>10.383161931034483</v>
      </c>
      <c r="W13" s="377">
        <f>'Std Cst'!U13</f>
        <v>10.383161931034483</v>
      </c>
      <c r="X13" s="376">
        <f>'Std Cst'!U13</f>
        <v>10.383161931034483</v>
      </c>
      <c r="Y13" s="377">
        <f>'Std Cst'!U13</f>
        <v>10.383161931034483</v>
      </c>
      <c r="Z13" s="376">
        <f>'Std Cst'!U13</f>
        <v>10.383161931034483</v>
      </c>
      <c r="AA13" s="360">
        <f>'Contract Prices Summary'!E13</f>
        <v>21.509999999999998</v>
      </c>
      <c r="AB13" s="23">
        <f>'Contract Prices Summary'!F13</f>
        <v>20.792999999999999</v>
      </c>
      <c r="AC13" s="360">
        <f>'Contract Prices Summary'!G13</f>
        <v>21.509999999999998</v>
      </c>
      <c r="AD13" s="23">
        <f>'McGuirks Sterling'!F13</f>
        <v>21.509999999999998</v>
      </c>
      <c r="AE13" s="360">
        <f>'Contract Prices Summary'!I13</f>
        <v>21.509999999999998</v>
      </c>
      <c r="AF13" s="23">
        <f>'Contract Prices Summary'!J13</f>
        <v>21.509999999999998</v>
      </c>
      <c r="AG13" s="360">
        <f>'Contract Prices Summary'!K13</f>
        <v>21.509999999999998</v>
      </c>
      <c r="AH13" s="23">
        <f>'Contract Prices Summary'!L13</f>
        <v>21.509999999999998</v>
      </c>
      <c r="AI13" s="92">
        <f>'UK Prices'!AH13</f>
        <v>47.5</v>
      </c>
      <c r="AJ13" s="364">
        <f>'€uro Prices'!AU13</f>
        <v>70</v>
      </c>
      <c r="AK13" s="237">
        <f>'€uro Prices'!AL13</f>
        <v>85</v>
      </c>
      <c r="AL13" s="362">
        <f>'€uro Prices'!AQ13</f>
        <v>85</v>
      </c>
      <c r="AM13" s="25">
        <f>'SEK Prices'!AL13</f>
        <v>700</v>
      </c>
      <c r="AN13" s="336">
        <f>'DKr Prices'!AL13</f>
        <v>600</v>
      </c>
      <c r="AO13" s="101">
        <f>'NKr Prices'!AP13</f>
        <v>700</v>
      </c>
      <c r="AP13" s="364">
        <f>'SFr Prices'!T13</f>
        <v>95</v>
      </c>
      <c r="AQ13" s="127">
        <f>'S Africa Prices'!T13</f>
        <v>0</v>
      </c>
    </row>
    <row r="14" spans="1:43" s="33" customFormat="1" x14ac:dyDescent="0.3">
      <c r="A14" s="506">
        <v>95089</v>
      </c>
      <c r="B14" s="330"/>
      <c r="C14" s="428"/>
      <c r="D14" s="625" t="s">
        <v>616</v>
      </c>
      <c r="E14" s="31" t="s">
        <v>403</v>
      </c>
      <c r="F14" s="31"/>
      <c r="G14" s="580" t="s">
        <v>551</v>
      </c>
      <c r="H14" s="151">
        <f>'Std Cst'!U14</f>
        <v>12.345092965517242</v>
      </c>
      <c r="I14" s="92">
        <f>'Std Cst'!J14</f>
        <v>15.38</v>
      </c>
      <c r="J14" s="151">
        <f>'UK Prices'!J14</f>
        <v>23.9</v>
      </c>
      <c r="K14" s="151">
        <f>'IRISH Pricing'!L14</f>
        <v>31.07</v>
      </c>
      <c r="L14" s="237">
        <f>'€uro Prices'!K14</f>
        <v>35.5</v>
      </c>
      <c r="M14" s="238">
        <f>'SEK Prices'!K14</f>
        <v>310</v>
      </c>
      <c r="N14" s="101">
        <f>'DKr Prices'!K14</f>
        <v>260</v>
      </c>
      <c r="O14" s="336">
        <f>'NKr Prices'!L14</f>
        <v>310</v>
      </c>
      <c r="P14" s="237">
        <f>'SFr Prices'!L14</f>
        <v>39.1</v>
      </c>
      <c r="Q14" s="336">
        <f>'S Africa Prices'!F14</f>
        <v>575</v>
      </c>
      <c r="R14" s="237">
        <f>'US Trade'!H14</f>
        <v>29</v>
      </c>
      <c r="S14" s="362">
        <f>'Distributor Prices'!O14</f>
        <v>21.75</v>
      </c>
      <c r="T14" s="92">
        <f>'Distributor Prices'!X14</f>
        <v>28.400000000000002</v>
      </c>
      <c r="U14" s="377">
        <f>'Std Cst'!U14</f>
        <v>12.345092965517242</v>
      </c>
      <c r="V14" s="376">
        <f>'Std Cst'!U14</f>
        <v>12.345092965517242</v>
      </c>
      <c r="W14" s="377">
        <f>'Std Cst'!U14</f>
        <v>12.345092965517242</v>
      </c>
      <c r="X14" s="376">
        <f>'Std Cst'!U14</f>
        <v>12.345092965517242</v>
      </c>
      <c r="Y14" s="377">
        <f>'Std Cst'!U14</f>
        <v>12.345092965517242</v>
      </c>
      <c r="Z14" s="376">
        <f>'Std Cst'!U14</f>
        <v>12.345092965517242</v>
      </c>
      <c r="AA14" s="360">
        <f>'Contract Prices Summary'!E14</f>
        <v>21.509999999999998</v>
      </c>
      <c r="AB14" s="23">
        <f>'Contract Prices Summary'!F14</f>
        <v>20.792999999999999</v>
      </c>
      <c r="AC14" s="360">
        <f>'Contract Prices Summary'!G14</f>
        <v>21.509999999999998</v>
      </c>
      <c r="AD14" s="23">
        <f>'McGuirks Sterling'!F14</f>
        <v>21.509999999999998</v>
      </c>
      <c r="AE14" s="360">
        <f>'Contract Prices Summary'!I14</f>
        <v>21.509999999999998</v>
      </c>
      <c r="AF14" s="23">
        <f>'Contract Prices Summary'!J14</f>
        <v>21.509999999999998</v>
      </c>
      <c r="AG14" s="360">
        <f>'Contract Prices Summary'!K14</f>
        <v>21.509999999999998</v>
      </c>
      <c r="AH14" s="23">
        <f>'Contract Prices Summary'!L14</f>
        <v>21.509999999999998</v>
      </c>
      <c r="AI14" s="92">
        <f>'UK Prices'!AH14</f>
        <v>47.5</v>
      </c>
      <c r="AJ14" s="364">
        <f>'€uro Prices'!AU14</f>
        <v>70</v>
      </c>
      <c r="AK14" s="237">
        <f>'€uro Prices'!AL14</f>
        <v>85</v>
      </c>
      <c r="AL14" s="362">
        <f>'€uro Prices'!AQ14</f>
        <v>85</v>
      </c>
      <c r="AM14" s="25">
        <f>'SEK Prices'!AL14</f>
        <v>700</v>
      </c>
      <c r="AN14" s="336">
        <f>'DKr Prices'!AL14</f>
        <v>600</v>
      </c>
      <c r="AO14" s="101">
        <f>'NKr Prices'!AP14</f>
        <v>700</v>
      </c>
      <c r="AP14" s="364">
        <f>'SFr Prices'!T14</f>
        <v>95</v>
      </c>
      <c r="AQ14" s="127">
        <f>'S Africa Prices'!T14</f>
        <v>0</v>
      </c>
    </row>
    <row r="15" spans="1:43" s="33" customFormat="1" hidden="1" x14ac:dyDescent="0.3">
      <c r="A15" s="506"/>
      <c r="B15" s="330"/>
      <c r="C15" s="428" t="s">
        <v>548</v>
      </c>
      <c r="D15" s="499" t="s">
        <v>171</v>
      </c>
      <c r="E15" s="31" t="s">
        <v>403</v>
      </c>
      <c r="F15" s="31"/>
      <c r="G15" s="461" t="s">
        <v>214</v>
      </c>
      <c r="H15" s="151">
        <f>'Std Cst'!U15</f>
        <v>13.154206896551726</v>
      </c>
      <c r="I15" s="92">
        <f>'Std Cst'!J15</f>
        <v>16.68</v>
      </c>
      <c r="J15" s="151">
        <f>'UK Prices'!J15</f>
        <v>0</v>
      </c>
      <c r="K15" s="151">
        <f>'IRISH Pricing'!L15</f>
        <v>0</v>
      </c>
      <c r="L15" s="237">
        <f>'€uro Prices'!K15</f>
        <v>0</v>
      </c>
      <c r="M15" s="238">
        <f>'SEK Prices'!K15</f>
        <v>0</v>
      </c>
      <c r="N15" s="101">
        <f>'DKr Prices'!K15</f>
        <v>0</v>
      </c>
      <c r="O15" s="336">
        <f>'NKr Prices'!L15</f>
        <v>0</v>
      </c>
      <c r="P15" s="237">
        <f>'SFr Prices'!L15</f>
        <v>0</v>
      </c>
      <c r="Q15" s="336">
        <f>'S Africa Prices'!F15</f>
        <v>575</v>
      </c>
      <c r="R15" s="237">
        <f>'US Trade'!H15</f>
        <v>0</v>
      </c>
      <c r="S15" s="362">
        <f>'Distributor Prices'!O15</f>
        <v>0</v>
      </c>
      <c r="T15" s="92">
        <f>'Distributor Prices'!X15</f>
        <v>0</v>
      </c>
      <c r="U15" s="377">
        <f>'Std Cst'!U15</f>
        <v>13.154206896551726</v>
      </c>
      <c r="V15" s="376">
        <f>'Std Cst'!U15</f>
        <v>13.154206896551726</v>
      </c>
      <c r="W15" s="377">
        <f>'Std Cst'!U15</f>
        <v>13.154206896551726</v>
      </c>
      <c r="X15" s="376">
        <f>'Std Cst'!U15</f>
        <v>13.154206896551726</v>
      </c>
      <c r="Y15" s="377">
        <f>'Std Cst'!U15</f>
        <v>13.154206896551726</v>
      </c>
      <c r="Z15" s="376">
        <f>'Std Cst'!U15</f>
        <v>13.154206896551726</v>
      </c>
      <c r="AA15" s="360">
        <f>'Contract Prices Summary'!E15</f>
        <v>0</v>
      </c>
      <c r="AB15" s="23">
        <f>'Contract Prices Summary'!F15</f>
        <v>0</v>
      </c>
      <c r="AC15" s="360">
        <f>'Contract Prices Summary'!G15</f>
        <v>0</v>
      </c>
      <c r="AD15" s="23">
        <f>'McGuirks Sterling'!F15</f>
        <v>0</v>
      </c>
      <c r="AE15" s="360">
        <f>'Contract Prices Summary'!I15</f>
        <v>0</v>
      </c>
      <c r="AF15" s="23">
        <f>'Contract Prices Summary'!J15</f>
        <v>0</v>
      </c>
      <c r="AG15" s="360">
        <f>'Contract Prices Summary'!K15</f>
        <v>0</v>
      </c>
      <c r="AH15" s="23">
        <f>'Contract Prices Summary'!L15</f>
        <v>0</v>
      </c>
      <c r="AI15" s="92">
        <f>'UK Prices'!AH15</f>
        <v>55</v>
      </c>
      <c r="AJ15" s="364">
        <f>'€uro Prices'!AU15</f>
        <v>0</v>
      </c>
      <c r="AK15" s="237">
        <f>'€uro Prices'!AL15</f>
        <v>0</v>
      </c>
      <c r="AL15" s="362">
        <f>'€uro Prices'!AQ15</f>
        <v>0</v>
      </c>
      <c r="AM15" s="25">
        <f>'SEK Prices'!AL15</f>
        <v>0</v>
      </c>
      <c r="AN15" s="336">
        <f>'DKr Prices'!AL15</f>
        <v>0</v>
      </c>
      <c r="AO15" s="101">
        <f>'NKr Prices'!AP15</f>
        <v>0</v>
      </c>
      <c r="AP15" s="364">
        <f>'SFr Prices'!T15</f>
        <v>0</v>
      </c>
      <c r="AQ15" s="127">
        <f>'S Africa Prices'!T15</f>
        <v>0</v>
      </c>
    </row>
    <row r="16" spans="1:43" s="33" customFormat="1" x14ac:dyDescent="0.3">
      <c r="A16" s="206" t="s">
        <v>123</v>
      </c>
      <c r="B16" s="206"/>
      <c r="C16" s="500"/>
      <c r="D16" s="19" t="s">
        <v>102</v>
      </c>
      <c r="E16" s="309"/>
      <c r="F16" s="309"/>
      <c r="G16" s="57"/>
      <c r="H16" s="239"/>
      <c r="I16" s="127"/>
      <c r="J16" s="151"/>
      <c r="K16" s="151"/>
      <c r="L16" s="237"/>
      <c r="M16" s="238"/>
      <c r="N16" s="101"/>
      <c r="O16" s="336"/>
      <c r="P16" s="237"/>
      <c r="Q16" s="336"/>
      <c r="R16" s="237"/>
      <c r="S16" s="362"/>
      <c r="T16" s="92"/>
      <c r="U16" s="377"/>
      <c r="V16" s="376"/>
      <c r="W16" s="377"/>
      <c r="X16" s="376"/>
      <c r="Y16" s="377"/>
      <c r="Z16" s="376"/>
      <c r="AA16" s="360"/>
      <c r="AB16" s="23"/>
      <c r="AC16" s="360"/>
      <c r="AD16" s="23"/>
      <c r="AE16" s="360"/>
      <c r="AF16" s="23"/>
      <c r="AG16" s="360"/>
      <c r="AH16" s="23"/>
      <c r="AI16" s="92"/>
      <c r="AJ16" s="364"/>
      <c r="AK16" s="237"/>
      <c r="AL16" s="362"/>
      <c r="AM16" s="25"/>
      <c r="AN16" s="336"/>
      <c r="AO16" s="101"/>
      <c r="AP16" s="364"/>
      <c r="AQ16" s="127"/>
    </row>
    <row r="17" spans="1:43" s="33" customFormat="1" x14ac:dyDescent="0.3">
      <c r="A17" s="506"/>
      <c r="B17" s="330" t="s">
        <v>413</v>
      </c>
      <c r="C17" s="627" t="s">
        <v>461</v>
      </c>
      <c r="D17" s="243" t="s">
        <v>332</v>
      </c>
      <c r="E17" s="31" t="s">
        <v>405</v>
      </c>
      <c r="F17" s="31"/>
      <c r="G17" s="3" t="s">
        <v>225</v>
      </c>
      <c r="H17" s="151">
        <f>'Std Cst'!U17</f>
        <v>25.297944827586207</v>
      </c>
      <c r="I17" s="92">
        <f>'Std Cst'!J17</f>
        <v>31.9</v>
      </c>
      <c r="J17" s="151">
        <f>'UK Prices'!J17</f>
        <v>47.5</v>
      </c>
      <c r="K17" s="151">
        <f>'IRISH Pricing'!L17</f>
        <v>61.75</v>
      </c>
      <c r="L17" s="237">
        <f>'€uro Prices'!K17</f>
        <v>66.5</v>
      </c>
      <c r="M17" s="238">
        <f>'SEK Prices'!K17</f>
        <v>630</v>
      </c>
      <c r="N17" s="101">
        <f>'DKr Prices'!K17</f>
        <v>500</v>
      </c>
      <c r="O17" s="336">
        <f>'NKr Prices'!L17</f>
        <v>630</v>
      </c>
      <c r="P17" s="237">
        <f>'SFr Prices'!L17</f>
        <v>73.2</v>
      </c>
      <c r="Q17" s="336">
        <f>'S Africa Prices'!F17</f>
        <v>0</v>
      </c>
      <c r="R17" s="237">
        <f>'US Trade'!H17</f>
        <v>65</v>
      </c>
      <c r="S17" s="362">
        <f>'Distributor Prices'!O17</f>
        <v>55.25</v>
      </c>
      <c r="T17" s="92">
        <f>'Distributor Prices'!X17</f>
        <v>53.2</v>
      </c>
      <c r="U17" s="377">
        <f>'Std Cst'!U17</f>
        <v>25.297944827586207</v>
      </c>
      <c r="V17" s="376">
        <f>'Std Cst'!U17</f>
        <v>25.297944827586207</v>
      </c>
      <c r="W17" s="377">
        <f>'Std Cst'!U17</f>
        <v>25.297944827586207</v>
      </c>
      <c r="X17" s="376">
        <f>'Std Cst'!U17</f>
        <v>25.297944827586207</v>
      </c>
      <c r="Y17" s="377">
        <f>'Std Cst'!U17</f>
        <v>25.297944827586207</v>
      </c>
      <c r="Z17" s="376">
        <f>'Std Cst'!U17</f>
        <v>25.297944827586207</v>
      </c>
      <c r="AA17" s="360">
        <f>'Contract Prices Summary'!E17</f>
        <v>42.75</v>
      </c>
      <c r="AB17" s="23">
        <f>'Contract Prices Summary'!F17</f>
        <v>41.325000000000003</v>
      </c>
      <c r="AC17" s="360">
        <f>'Contract Prices Summary'!G17</f>
        <v>42.75</v>
      </c>
      <c r="AD17" s="23">
        <f>'McGuirks Sterling'!F17</f>
        <v>42.75</v>
      </c>
      <c r="AE17" s="360">
        <f>'Contract Prices Summary'!I17</f>
        <v>42.75</v>
      </c>
      <c r="AF17" s="23">
        <f>'Contract Prices Summary'!J17</f>
        <v>42.75</v>
      </c>
      <c r="AG17" s="360">
        <f>'Contract Prices Summary'!K17</f>
        <v>42.75</v>
      </c>
      <c r="AH17" s="23">
        <f>'Contract Prices Summary'!L17</f>
        <v>42.75</v>
      </c>
      <c r="AI17" s="92">
        <f>'UK Prices'!AH17</f>
        <v>95</v>
      </c>
      <c r="AJ17" s="364">
        <f>'€uro Prices'!AU17</f>
        <v>140</v>
      </c>
      <c r="AK17" s="237">
        <f>'€uro Prices'!AL17</f>
        <v>159</v>
      </c>
      <c r="AL17" s="362">
        <f>'€uro Prices'!AQ17</f>
        <v>155</v>
      </c>
      <c r="AM17" s="25">
        <f>'SEK Prices'!AL17</f>
        <v>1500</v>
      </c>
      <c r="AN17" s="336">
        <f>'DKr Prices'!AL17</f>
        <v>1200</v>
      </c>
      <c r="AO17" s="101">
        <f>'NKr Prices'!AP17</f>
        <v>1500</v>
      </c>
      <c r="AP17" s="364">
        <f>'SFr Prices'!T17</f>
        <v>175</v>
      </c>
      <c r="AQ17" s="127">
        <f>'S Africa Prices'!T17</f>
        <v>0</v>
      </c>
    </row>
    <row r="18" spans="1:43" s="33" customFormat="1" x14ac:dyDescent="0.3">
      <c r="A18" s="506"/>
      <c r="B18" s="330" t="s">
        <v>424</v>
      </c>
      <c r="C18" s="428"/>
      <c r="D18" s="243" t="s">
        <v>391</v>
      </c>
      <c r="E18" s="31" t="s">
        <v>405</v>
      </c>
      <c r="F18" s="31"/>
      <c r="G18" s="3" t="s">
        <v>464</v>
      </c>
      <c r="H18" s="151">
        <f>'Std Cst'!U18</f>
        <v>19.732206896551727</v>
      </c>
      <c r="I18" s="92">
        <f>'Std Cst'!J18</f>
        <v>24.8</v>
      </c>
      <c r="J18" s="151">
        <f>'UK Prices'!J18</f>
        <v>37.5</v>
      </c>
      <c r="K18" s="151">
        <f>'IRISH Pricing'!L18</f>
        <v>48.75</v>
      </c>
      <c r="L18" s="237">
        <f>'€uro Prices'!K18</f>
        <v>52.9</v>
      </c>
      <c r="M18" s="238">
        <f>'SEK Prices'!K18</f>
        <v>490</v>
      </c>
      <c r="N18" s="101">
        <f>'DKr Prices'!K18</f>
        <v>400</v>
      </c>
      <c r="O18" s="336">
        <f>'NKr Prices'!L18</f>
        <v>490</v>
      </c>
      <c r="P18" s="237">
        <f>'SFr Prices'!L18</f>
        <v>58.2</v>
      </c>
      <c r="Q18" s="336">
        <f>'S Africa Prices'!F18</f>
        <v>0</v>
      </c>
      <c r="R18" s="237">
        <f>'US Trade'!H18</f>
        <v>54</v>
      </c>
      <c r="S18" s="362">
        <f>'Distributor Prices'!O18</f>
        <v>45.9</v>
      </c>
      <c r="T18" s="92">
        <f>'Distributor Prices'!X18</f>
        <v>42.32</v>
      </c>
      <c r="U18" s="377">
        <f>'Std Cst'!U18</f>
        <v>19.732206896551727</v>
      </c>
      <c r="V18" s="376">
        <f>'Std Cst'!U18</f>
        <v>19.732206896551727</v>
      </c>
      <c r="W18" s="377">
        <f>'Std Cst'!U18</f>
        <v>19.732206896551727</v>
      </c>
      <c r="X18" s="376">
        <f>'Std Cst'!U18</f>
        <v>19.732206896551727</v>
      </c>
      <c r="Y18" s="377">
        <f>'Std Cst'!U18</f>
        <v>19.732206896551727</v>
      </c>
      <c r="Z18" s="376">
        <f>'Std Cst'!U18</f>
        <v>19.732206896551727</v>
      </c>
      <c r="AA18" s="360">
        <f>'Contract Prices Summary'!E18</f>
        <v>33.75</v>
      </c>
      <c r="AB18" s="23">
        <f>'Contract Prices Summary'!F18</f>
        <v>32.625</v>
      </c>
      <c r="AC18" s="360">
        <f>'Contract Prices Summary'!G18</f>
        <v>33.75</v>
      </c>
      <c r="AD18" s="23">
        <f>'McGuirks Sterling'!F18</f>
        <v>33.75</v>
      </c>
      <c r="AE18" s="360">
        <f>'Contract Prices Summary'!I18</f>
        <v>33.75</v>
      </c>
      <c r="AF18" s="23">
        <f>'Contract Prices Summary'!J18</f>
        <v>33.75</v>
      </c>
      <c r="AG18" s="360">
        <f>'Contract Prices Summary'!K18</f>
        <v>33.75</v>
      </c>
      <c r="AH18" s="23">
        <f>'Contract Prices Summary'!L18</f>
        <v>33.75</v>
      </c>
      <c r="AI18" s="92">
        <f>'UK Prices'!AH18</f>
        <v>75</v>
      </c>
      <c r="AJ18" s="364">
        <f>'€uro Prices'!AU18</f>
        <v>110</v>
      </c>
      <c r="AK18" s="237">
        <f>'€uro Prices'!AL18</f>
        <v>129</v>
      </c>
      <c r="AL18" s="362">
        <f>'€uro Prices'!AQ18</f>
        <v>125</v>
      </c>
      <c r="AM18" s="25">
        <f>'SEK Prices'!AL18</f>
        <v>1150</v>
      </c>
      <c r="AN18" s="336">
        <f>'DKr Prices'!AL18</f>
        <v>950</v>
      </c>
      <c r="AO18" s="101">
        <f>'NKr Prices'!AP18</f>
        <v>1150</v>
      </c>
      <c r="AP18" s="364">
        <f>'SFr Prices'!T18</f>
        <v>145</v>
      </c>
      <c r="AQ18" s="127">
        <f>'S Africa Prices'!T18</f>
        <v>0</v>
      </c>
    </row>
    <row r="19" spans="1:43" s="33" customFormat="1" x14ac:dyDescent="0.3">
      <c r="A19" s="332" t="s">
        <v>580</v>
      </c>
      <c r="B19" s="330" t="s">
        <v>555</v>
      </c>
      <c r="C19" s="627" t="s">
        <v>686</v>
      </c>
      <c r="D19" s="243" t="s">
        <v>333</v>
      </c>
      <c r="E19" s="31" t="s">
        <v>405</v>
      </c>
      <c r="F19" s="31"/>
      <c r="G19" s="3" t="s">
        <v>179</v>
      </c>
      <c r="H19" s="151">
        <f>'Std Cst'!U19</f>
        <v>18.746289655172415</v>
      </c>
      <c r="I19" s="92">
        <f>'Std Cst'!J19</f>
        <v>23.55</v>
      </c>
      <c r="J19" s="151">
        <f>'UK Prices'!J19</f>
        <v>35</v>
      </c>
      <c r="K19" s="151">
        <f>'IRISH Pricing'!L19</f>
        <v>45.5</v>
      </c>
      <c r="L19" s="237">
        <f>'€uro Prices'!K19</f>
        <v>49.5</v>
      </c>
      <c r="M19" s="238">
        <f>'SEK Prices'!K19</f>
        <v>470</v>
      </c>
      <c r="N19" s="101">
        <f>'DKr Prices'!K19</f>
        <v>365</v>
      </c>
      <c r="O19" s="336">
        <f>'NKr Prices'!L19</f>
        <v>470</v>
      </c>
      <c r="P19" s="237">
        <f>'SFr Prices'!L19</f>
        <v>54.5</v>
      </c>
      <c r="Q19" s="336">
        <f>'S Africa Prices'!F19</f>
        <v>725</v>
      </c>
      <c r="R19" s="237">
        <f>'US Trade'!H19</f>
        <v>50</v>
      </c>
      <c r="S19" s="362">
        <f>'Distributor Prices'!O19</f>
        <v>42.5</v>
      </c>
      <c r="T19" s="92">
        <f>'Distributor Prices'!X19</f>
        <v>39.6</v>
      </c>
      <c r="U19" s="377">
        <f>'Std Cst'!U19</f>
        <v>18.746289655172415</v>
      </c>
      <c r="V19" s="376">
        <f>'Std Cst'!U19</f>
        <v>18.746289655172415</v>
      </c>
      <c r="W19" s="377">
        <f>'Std Cst'!U19</f>
        <v>18.746289655172415</v>
      </c>
      <c r="X19" s="376">
        <f>'Std Cst'!U19</f>
        <v>18.746289655172415</v>
      </c>
      <c r="Y19" s="377">
        <f>'Std Cst'!U19</f>
        <v>18.746289655172415</v>
      </c>
      <c r="Z19" s="376">
        <f>'Std Cst'!U19</f>
        <v>18.746289655172415</v>
      </c>
      <c r="AA19" s="360">
        <f>'Contract Prices Summary'!E19</f>
        <v>31.5</v>
      </c>
      <c r="AB19" s="23">
        <f>'Contract Prices Summary'!F19</f>
        <v>30.45</v>
      </c>
      <c r="AC19" s="360">
        <f>'Contract Prices Summary'!G19</f>
        <v>31.5</v>
      </c>
      <c r="AD19" s="23">
        <f>'McGuirks Sterling'!F19</f>
        <v>31.5</v>
      </c>
      <c r="AE19" s="360">
        <f>'Contract Prices Summary'!I19</f>
        <v>31.5</v>
      </c>
      <c r="AF19" s="23">
        <f>'Contract Prices Summary'!J19</f>
        <v>31.5</v>
      </c>
      <c r="AG19" s="360">
        <f>'Contract Prices Summary'!K19</f>
        <v>31.5</v>
      </c>
      <c r="AH19" s="23">
        <f>'Contract Prices Summary'!L19</f>
        <v>31.5</v>
      </c>
      <c r="AI19" s="92">
        <f>'UK Prices'!AH19</f>
        <v>70</v>
      </c>
      <c r="AJ19" s="364">
        <f>'€uro Prices'!AU19</f>
        <v>105</v>
      </c>
      <c r="AK19" s="237">
        <f>'€uro Prices'!AL19</f>
        <v>119</v>
      </c>
      <c r="AL19" s="362">
        <f>'€uro Prices'!AQ19</f>
        <v>119</v>
      </c>
      <c r="AM19" s="25">
        <f>'SEK Prices'!AL19</f>
        <v>1100</v>
      </c>
      <c r="AN19" s="336">
        <f>'DKr Prices'!AL19</f>
        <v>900</v>
      </c>
      <c r="AO19" s="101">
        <f>'NKr Prices'!AP19</f>
        <v>1100</v>
      </c>
      <c r="AP19" s="364">
        <f>'SFr Prices'!T19</f>
        <v>135</v>
      </c>
      <c r="AQ19" s="127">
        <f>'S Africa Prices'!T19</f>
        <v>0</v>
      </c>
    </row>
    <row r="20" spans="1:43" s="33" customFormat="1" x14ac:dyDescent="0.3">
      <c r="A20" s="506"/>
      <c r="B20" s="330" t="s">
        <v>414</v>
      </c>
      <c r="C20" s="428"/>
      <c r="D20" s="243" t="s">
        <v>334</v>
      </c>
      <c r="E20" s="31" t="s">
        <v>405</v>
      </c>
      <c r="F20" s="31"/>
      <c r="G20" s="127" t="s">
        <v>219</v>
      </c>
      <c r="H20" s="151">
        <f>'Std Cst'!U20</f>
        <v>15.58945379310345</v>
      </c>
      <c r="I20" s="92">
        <f>'Std Cst'!J20</f>
        <v>19.5</v>
      </c>
      <c r="J20" s="151">
        <f>'UK Prices'!J20</f>
        <v>31.5</v>
      </c>
      <c r="K20" s="151">
        <f>'IRISH Pricing'!L20</f>
        <v>40.950000000000003</v>
      </c>
      <c r="L20" s="237">
        <f>'€uro Prices'!K20</f>
        <v>44.5</v>
      </c>
      <c r="M20" s="238">
        <f>'SEK Prices'!K20</f>
        <v>390</v>
      </c>
      <c r="N20" s="101">
        <f>'DKr Prices'!K20</f>
        <v>320</v>
      </c>
      <c r="O20" s="336">
        <f>'NKr Prices'!L20</f>
        <v>390</v>
      </c>
      <c r="P20" s="237">
        <f>'SFr Prices'!L20</f>
        <v>48.9</v>
      </c>
      <c r="Q20" s="336">
        <f>'S Africa Prices'!F20</f>
        <v>0</v>
      </c>
      <c r="R20" s="237">
        <f>'US Trade'!H20</f>
        <v>44</v>
      </c>
      <c r="S20" s="362">
        <f>'Distributor Prices'!O20</f>
        <v>37.4</v>
      </c>
      <c r="T20" s="92">
        <f>'Distributor Prices'!X20</f>
        <v>35.6</v>
      </c>
      <c r="U20" s="377">
        <f>'Std Cst'!U20</f>
        <v>15.58945379310345</v>
      </c>
      <c r="V20" s="376">
        <f>'Std Cst'!U20</f>
        <v>15.58945379310345</v>
      </c>
      <c r="W20" s="377">
        <f>'Std Cst'!U20</f>
        <v>15.58945379310345</v>
      </c>
      <c r="X20" s="376">
        <f>'Std Cst'!U20</f>
        <v>15.58945379310345</v>
      </c>
      <c r="Y20" s="377">
        <f>'Std Cst'!U20</f>
        <v>15.58945379310345</v>
      </c>
      <c r="Z20" s="376">
        <f>'Std Cst'!U20</f>
        <v>15.58945379310345</v>
      </c>
      <c r="AA20" s="360">
        <f>'Contract Prices Summary'!E20</f>
        <v>28.35</v>
      </c>
      <c r="AB20" s="23">
        <f>'Contract Prices Summary'!F20</f>
        <v>27.405000000000001</v>
      </c>
      <c r="AC20" s="360">
        <f>'Contract Prices Summary'!G20</f>
        <v>28.35</v>
      </c>
      <c r="AD20" s="23">
        <f>'McGuirks Sterling'!F20</f>
        <v>28.35</v>
      </c>
      <c r="AE20" s="360">
        <f>'Contract Prices Summary'!I20</f>
        <v>28.35</v>
      </c>
      <c r="AF20" s="23">
        <f>'Contract Prices Summary'!J20</f>
        <v>28.35</v>
      </c>
      <c r="AG20" s="360">
        <f>'Contract Prices Summary'!K20</f>
        <v>28.35</v>
      </c>
      <c r="AH20" s="23">
        <f>'Contract Prices Summary'!L20</f>
        <v>28.35</v>
      </c>
      <c r="AI20" s="92">
        <f>'UK Prices'!AH20</f>
        <v>62.5</v>
      </c>
      <c r="AJ20" s="364">
        <f>'€uro Prices'!AU20</f>
        <v>95</v>
      </c>
      <c r="AK20" s="237">
        <f>'€uro Prices'!AL20</f>
        <v>109</v>
      </c>
      <c r="AL20" s="362">
        <f>'€uro Prices'!AQ20</f>
        <v>109</v>
      </c>
      <c r="AM20" s="25">
        <f>'SEK Prices'!AL20</f>
        <v>900</v>
      </c>
      <c r="AN20" s="336">
        <f>'DKr Prices'!AL20</f>
        <v>750</v>
      </c>
      <c r="AO20" s="101">
        <f>'NKr Prices'!AP20</f>
        <v>900</v>
      </c>
      <c r="AP20" s="364">
        <f>'SFr Prices'!T20</f>
        <v>115</v>
      </c>
      <c r="AQ20" s="127">
        <f>'S Africa Prices'!T20</f>
        <v>0</v>
      </c>
    </row>
    <row r="21" spans="1:43" s="33" customFormat="1" x14ac:dyDescent="0.3">
      <c r="A21" s="506" t="s">
        <v>658</v>
      </c>
      <c r="B21" s="330">
        <v>95960</v>
      </c>
      <c r="C21" s="428"/>
      <c r="D21" s="243" t="s">
        <v>659</v>
      </c>
      <c r="E21" s="31" t="s">
        <v>405</v>
      </c>
      <c r="F21" s="31"/>
      <c r="G21" s="580" t="s">
        <v>660</v>
      </c>
      <c r="H21" s="151">
        <f>'Std Cst'!U21</f>
        <v>18.164049655172416</v>
      </c>
      <c r="I21" s="92">
        <f>'Std Cst'!J21</f>
        <v>22.68</v>
      </c>
      <c r="J21" s="151">
        <f>'UK Prices'!J21</f>
        <v>46</v>
      </c>
      <c r="K21" s="151">
        <f>'IRISH Pricing'!L21</f>
        <v>59.800000000000004</v>
      </c>
      <c r="L21" s="237">
        <f>'€uro Prices'!K21</f>
        <v>65</v>
      </c>
      <c r="M21" s="238">
        <f>'SEK Prices'!K21</f>
        <v>545</v>
      </c>
      <c r="N21" s="101">
        <f>'DKr Prices'!K21</f>
        <v>435</v>
      </c>
      <c r="O21" s="336">
        <f>'NKr Prices'!L21</f>
        <v>545</v>
      </c>
      <c r="P21" s="237">
        <f>'SFr Prices'!L21</f>
        <v>71.5</v>
      </c>
      <c r="Q21" s="336">
        <f>'S Africa Prices'!F21</f>
        <v>0</v>
      </c>
      <c r="R21" s="237">
        <f>'US Trade'!H21</f>
        <v>67.5</v>
      </c>
      <c r="S21" s="362">
        <f>'Distributor Prices'!O21</f>
        <v>50.625</v>
      </c>
      <c r="T21" s="92">
        <f>'Distributor Prices'!X21</f>
        <v>52</v>
      </c>
      <c r="U21" s="377">
        <f>'Std Cst'!U21</f>
        <v>18.164049655172416</v>
      </c>
      <c r="V21" s="376">
        <f>'Std Cst'!U21</f>
        <v>18.164049655172416</v>
      </c>
      <c r="W21" s="377">
        <f>'Std Cst'!U21</f>
        <v>18.164049655172416</v>
      </c>
      <c r="X21" s="376">
        <f>'Std Cst'!U21</f>
        <v>18.164049655172416</v>
      </c>
      <c r="Y21" s="377">
        <f>'Std Cst'!U21</f>
        <v>18.164049655172416</v>
      </c>
      <c r="Z21" s="376">
        <f>'Std Cst'!U21</f>
        <v>18.164049655172416</v>
      </c>
      <c r="AA21" s="360">
        <f>'Contract Prices Summary'!E21</f>
        <v>41.4</v>
      </c>
      <c r="AB21" s="23">
        <f>'Contract Prices Summary'!F21</f>
        <v>40.020000000000003</v>
      </c>
      <c r="AC21" s="360">
        <f>'Contract Prices Summary'!G21</f>
        <v>41.4</v>
      </c>
      <c r="AD21" s="23">
        <f>'McGuirks Sterling'!F21</f>
        <v>41.4</v>
      </c>
      <c r="AE21" s="360">
        <f>'Contract Prices Summary'!I21</f>
        <v>41.4</v>
      </c>
      <c r="AF21" s="23">
        <f>'Contract Prices Summary'!J21</f>
        <v>41.4</v>
      </c>
      <c r="AG21" s="360">
        <f>'Contract Prices Summary'!K21</f>
        <v>41.4</v>
      </c>
      <c r="AH21" s="23">
        <f>'Contract Prices Summary'!L21</f>
        <v>41.4</v>
      </c>
      <c r="AI21" s="92">
        <f>'UK Prices'!AH21</f>
        <v>92.5</v>
      </c>
      <c r="AJ21" s="364">
        <f>'€uro Prices'!AU21</f>
        <v>130</v>
      </c>
      <c r="AK21" s="237">
        <f>'€uro Prices'!AL21</f>
        <v>145</v>
      </c>
      <c r="AL21" s="362">
        <f>'€uro Prices'!AQ21</f>
        <v>130</v>
      </c>
      <c r="AM21" s="25">
        <f>'SEK Prices'!AL21</f>
        <v>1195</v>
      </c>
      <c r="AN21" s="336">
        <f>'DKr Prices'!AL21</f>
        <v>999</v>
      </c>
      <c r="AO21" s="101">
        <f>'NKr Prices'!AP21</f>
        <v>1195</v>
      </c>
      <c r="AP21" s="364">
        <f>'SFr Prices'!T21</f>
        <v>169</v>
      </c>
      <c r="AQ21" s="127">
        <f>'S Africa Prices'!T21</f>
        <v>0</v>
      </c>
    </row>
    <row r="22" spans="1:43" s="33" customFormat="1" x14ac:dyDescent="0.3">
      <c r="A22" s="705" t="s">
        <v>592</v>
      </c>
      <c r="B22" s="329"/>
      <c r="C22" s="428"/>
      <c r="D22" s="626" t="s">
        <v>520</v>
      </c>
      <c r="E22" s="31" t="s">
        <v>405</v>
      </c>
      <c r="F22" s="31"/>
      <c r="G22" s="580" t="s">
        <v>503</v>
      </c>
      <c r="H22" s="151">
        <f>'Std Cst'!U22</f>
        <v>13.028304000000002</v>
      </c>
      <c r="I22" s="92">
        <f>'Std Cst'!J22</f>
        <v>16.18</v>
      </c>
      <c r="J22" s="151">
        <f>'UK Prices'!J22</f>
        <v>31.9</v>
      </c>
      <c r="K22" s="151">
        <f>'IRISH Pricing'!L22</f>
        <v>41.47</v>
      </c>
      <c r="L22" s="237">
        <f>'€uro Prices'!K22</f>
        <v>44.9</v>
      </c>
      <c r="M22" s="238">
        <f>'SEK Prices'!K22</f>
        <v>410</v>
      </c>
      <c r="N22" s="101">
        <f>'DKr Prices'!K22</f>
        <v>340</v>
      </c>
      <c r="O22" s="336">
        <f>'NKr Prices'!L22</f>
        <v>410</v>
      </c>
      <c r="P22" s="237">
        <f>'SFr Prices'!L22</f>
        <v>49.4</v>
      </c>
      <c r="Q22" s="336">
        <f>'S Africa Prices'!F22</f>
        <v>0</v>
      </c>
      <c r="R22" s="237">
        <f>'US Trade'!H22</f>
        <v>44</v>
      </c>
      <c r="S22" s="362">
        <f>'Distributor Prices'!O22</f>
        <v>37.400000000000006</v>
      </c>
      <c r="T22" s="92">
        <f>'Distributor Prices'!X22</f>
        <v>35.92</v>
      </c>
      <c r="U22" s="377">
        <f>'Std Cst'!U22</f>
        <v>13.028304000000002</v>
      </c>
      <c r="V22" s="376">
        <f>'Std Cst'!U22</f>
        <v>13.028304000000002</v>
      </c>
      <c r="W22" s="377">
        <f>'Std Cst'!U22</f>
        <v>13.028304000000002</v>
      </c>
      <c r="X22" s="376">
        <f>'Std Cst'!U22</f>
        <v>13.028304000000002</v>
      </c>
      <c r="Y22" s="377">
        <f>'Std Cst'!U22</f>
        <v>13.028304000000002</v>
      </c>
      <c r="Z22" s="376">
        <f>'Std Cst'!U22</f>
        <v>13.028304000000002</v>
      </c>
      <c r="AA22" s="360">
        <f>'Contract Prices Summary'!E22</f>
        <v>28.71</v>
      </c>
      <c r="AB22" s="23">
        <f>'Contract Prices Summary'!F22</f>
        <v>27.753</v>
      </c>
      <c r="AC22" s="360">
        <f>'Contract Prices Summary'!G22</f>
        <v>28.71</v>
      </c>
      <c r="AD22" s="23">
        <f>'McGuirks Sterling'!F22</f>
        <v>28.71</v>
      </c>
      <c r="AE22" s="360">
        <f>'Contract Prices Summary'!I22</f>
        <v>28.71</v>
      </c>
      <c r="AF22" s="23">
        <f>'Contract Prices Summary'!J22</f>
        <v>28.71</v>
      </c>
      <c r="AG22" s="360">
        <f>'Contract Prices Summary'!K22</f>
        <v>28.71</v>
      </c>
      <c r="AH22" s="23">
        <f>'Contract Prices Summary'!L22</f>
        <v>28.71</v>
      </c>
      <c r="AI22" s="92">
        <f>'UK Prices'!AH22</f>
        <v>65</v>
      </c>
      <c r="AJ22" s="364">
        <f>'€uro Prices'!AU22</f>
        <v>95</v>
      </c>
      <c r="AK22" s="237">
        <f>'€uro Prices'!AL22</f>
        <v>109</v>
      </c>
      <c r="AL22" s="362">
        <f>'€uro Prices'!AQ22</f>
        <v>109</v>
      </c>
      <c r="AM22" s="25">
        <f>'SEK Prices'!AL22</f>
        <v>950</v>
      </c>
      <c r="AN22" s="336">
        <f>'DKr Prices'!AL22</f>
        <v>800</v>
      </c>
      <c r="AO22" s="101">
        <f>'NKr Prices'!AP22</f>
        <v>950</v>
      </c>
      <c r="AP22" s="364">
        <f>'SFr Prices'!T22</f>
        <v>119</v>
      </c>
      <c r="AQ22" s="127">
        <f>'S Africa Prices'!T22</f>
        <v>0</v>
      </c>
    </row>
    <row r="23" spans="1:43" s="33" customFormat="1" x14ac:dyDescent="0.3">
      <c r="A23" s="703" t="s">
        <v>591</v>
      </c>
      <c r="B23" s="329"/>
      <c r="C23" s="428"/>
      <c r="D23" s="626" t="s">
        <v>516</v>
      </c>
      <c r="E23" s="31" t="s">
        <v>405</v>
      </c>
      <c r="F23" s="31"/>
      <c r="G23" s="580" t="s">
        <v>498</v>
      </c>
      <c r="H23" s="151">
        <f>'Std Cst'!U23</f>
        <v>9.5515702068965513</v>
      </c>
      <c r="I23" s="92">
        <f>'Std Cst'!J23</f>
        <v>11.7</v>
      </c>
      <c r="J23" s="151">
        <f>'UK Prices'!J23</f>
        <v>29.9</v>
      </c>
      <c r="K23" s="151">
        <f>'IRISH Pricing'!L23</f>
        <v>38.869999999999997</v>
      </c>
      <c r="L23" s="237">
        <f>'€uro Prices'!K23</f>
        <v>41.9</v>
      </c>
      <c r="M23" s="238">
        <f>'SEK Prices'!K23</f>
        <v>390</v>
      </c>
      <c r="N23" s="101">
        <f>'DKr Prices'!K23</f>
        <v>320</v>
      </c>
      <c r="O23" s="336">
        <f>'NKr Prices'!L23</f>
        <v>390</v>
      </c>
      <c r="P23" s="237">
        <f>'SFr Prices'!L23</f>
        <v>46.1</v>
      </c>
      <c r="Q23" s="336">
        <f>'S Africa Prices'!F23</f>
        <v>0</v>
      </c>
      <c r="R23" s="237">
        <f>'US Trade'!H23</f>
        <v>41.5</v>
      </c>
      <c r="S23" s="362">
        <f>'Distributor Prices'!O23</f>
        <v>35.275000000000006</v>
      </c>
      <c r="T23" s="92">
        <f>'Distributor Prices'!X23</f>
        <v>33.520000000000003</v>
      </c>
      <c r="U23" s="377">
        <f>'Std Cst'!U23</f>
        <v>9.5515702068965513</v>
      </c>
      <c r="V23" s="376">
        <f>'Std Cst'!U23</f>
        <v>9.5515702068965513</v>
      </c>
      <c r="W23" s="377">
        <f>'Std Cst'!U23</f>
        <v>9.5515702068965513</v>
      </c>
      <c r="X23" s="376">
        <f>'Std Cst'!U23</f>
        <v>9.5515702068965513</v>
      </c>
      <c r="Y23" s="377">
        <f>'Std Cst'!U23</f>
        <v>9.5515702068965513</v>
      </c>
      <c r="Z23" s="376">
        <f>'Std Cst'!U23</f>
        <v>9.5515702068965513</v>
      </c>
      <c r="AA23" s="360">
        <f>'Contract Prices Summary'!E23</f>
        <v>26.91</v>
      </c>
      <c r="AB23" s="23">
        <f>'Contract Prices Summary'!F23</f>
        <v>26.012999999999998</v>
      </c>
      <c r="AC23" s="360">
        <f>'Contract Prices Summary'!G23</f>
        <v>26.91</v>
      </c>
      <c r="AD23" s="23">
        <f>'McGuirks Sterling'!F23</f>
        <v>26.91</v>
      </c>
      <c r="AE23" s="360">
        <f>'Contract Prices Summary'!I23</f>
        <v>26.91</v>
      </c>
      <c r="AF23" s="23">
        <f>'Contract Prices Summary'!J23</f>
        <v>26.91</v>
      </c>
      <c r="AG23" s="360">
        <f>'Contract Prices Summary'!K23</f>
        <v>26.91</v>
      </c>
      <c r="AH23" s="23">
        <f>'Contract Prices Summary'!L23</f>
        <v>26.91</v>
      </c>
      <c r="AI23" s="92">
        <f>'UK Prices'!AH23</f>
        <v>60</v>
      </c>
      <c r="AJ23" s="364">
        <f>'€uro Prices'!AU23</f>
        <v>85</v>
      </c>
      <c r="AK23" s="237">
        <f>'€uro Prices'!AL23</f>
        <v>99</v>
      </c>
      <c r="AL23" s="362">
        <f>'€uro Prices'!AQ23</f>
        <v>99</v>
      </c>
      <c r="AM23" s="25">
        <f>'SEK Prices'!AL23</f>
        <v>900</v>
      </c>
      <c r="AN23" s="336">
        <f>'DKr Prices'!AL23</f>
        <v>750</v>
      </c>
      <c r="AO23" s="101">
        <f>'NKr Prices'!AP23</f>
        <v>900</v>
      </c>
      <c r="AP23" s="364">
        <f>'SFr Prices'!T23</f>
        <v>109</v>
      </c>
      <c r="AQ23" s="127">
        <f>'S Africa Prices'!T23</f>
        <v>0</v>
      </c>
    </row>
    <row r="24" spans="1:43" s="33" customFormat="1" x14ac:dyDescent="0.3">
      <c r="A24" s="703" t="s">
        <v>582</v>
      </c>
      <c r="B24" s="330" t="s">
        <v>425</v>
      </c>
      <c r="C24" s="428"/>
      <c r="D24" s="243" t="s">
        <v>335</v>
      </c>
      <c r="E24" s="31" t="s">
        <v>405</v>
      </c>
      <c r="F24" s="31"/>
      <c r="G24" s="127" t="s">
        <v>317</v>
      </c>
      <c r="H24" s="151">
        <f>'Std Cst'!U24</f>
        <v>10.926411034482758</v>
      </c>
      <c r="I24" s="92">
        <f>'Std Cst'!J24</f>
        <v>13.5</v>
      </c>
      <c r="J24" s="151">
        <f>'UK Prices'!J24</f>
        <v>28</v>
      </c>
      <c r="K24" s="151">
        <f>'IRISH Pricing'!L24</f>
        <v>36.4</v>
      </c>
      <c r="L24" s="237">
        <f>'€uro Prices'!K24</f>
        <v>39.6</v>
      </c>
      <c r="M24" s="238">
        <f>'SEK Prices'!K24</f>
        <v>370</v>
      </c>
      <c r="N24" s="101">
        <f>'DKr Prices'!K24</f>
        <v>300</v>
      </c>
      <c r="O24" s="336">
        <f>'NKr Prices'!L24</f>
        <v>370</v>
      </c>
      <c r="P24" s="237">
        <f>'SFr Prices'!L24</f>
        <v>43.6</v>
      </c>
      <c r="Q24" s="336">
        <f>'S Africa Prices'!F24</f>
        <v>575</v>
      </c>
      <c r="R24" s="237">
        <f>'US Trade'!H24</f>
        <v>39</v>
      </c>
      <c r="S24" s="362">
        <f>'Distributor Prices'!O24</f>
        <v>33.15</v>
      </c>
      <c r="T24" s="92">
        <f>'Distributor Prices'!X24</f>
        <v>31.680000000000003</v>
      </c>
      <c r="U24" s="377">
        <f>'Std Cst'!U24</f>
        <v>10.926411034482758</v>
      </c>
      <c r="V24" s="376">
        <f>'Std Cst'!U24</f>
        <v>10.926411034482758</v>
      </c>
      <c r="W24" s="377">
        <f>'Std Cst'!U24</f>
        <v>10.926411034482758</v>
      </c>
      <c r="X24" s="376">
        <f>'Std Cst'!U24</f>
        <v>10.926411034482758</v>
      </c>
      <c r="Y24" s="377">
        <f>'Std Cst'!U24</f>
        <v>10.926411034482758</v>
      </c>
      <c r="Z24" s="376">
        <f>'Std Cst'!U24</f>
        <v>10.926411034482758</v>
      </c>
      <c r="AA24" s="360">
        <f>'Contract Prices Summary'!E24</f>
        <v>25.2</v>
      </c>
      <c r="AB24" s="23">
        <f>'Contract Prices Summary'!F24</f>
        <v>24.36</v>
      </c>
      <c r="AC24" s="360">
        <f>'Contract Prices Summary'!G24</f>
        <v>25.2</v>
      </c>
      <c r="AD24" s="23">
        <f>'McGuirks Sterling'!F24</f>
        <v>25.2</v>
      </c>
      <c r="AE24" s="360">
        <f>'Contract Prices Summary'!I24</f>
        <v>25.2</v>
      </c>
      <c r="AF24" s="23">
        <f>'Contract Prices Summary'!J24</f>
        <v>25.2</v>
      </c>
      <c r="AG24" s="360">
        <f>'Contract Prices Summary'!K24</f>
        <v>25.2</v>
      </c>
      <c r="AH24" s="23">
        <f>'Contract Prices Summary'!L24</f>
        <v>25.2</v>
      </c>
      <c r="AI24" s="92">
        <f>'UK Prices'!AH24</f>
        <v>57.5</v>
      </c>
      <c r="AJ24" s="364">
        <f>'€uro Prices'!AU24</f>
        <v>85</v>
      </c>
      <c r="AK24" s="237">
        <f>'€uro Prices'!AL24</f>
        <v>95</v>
      </c>
      <c r="AL24" s="362">
        <f>'€uro Prices'!AQ24</f>
        <v>95</v>
      </c>
      <c r="AM24" s="25">
        <f>'SEK Prices'!AL24</f>
        <v>850</v>
      </c>
      <c r="AN24" s="336">
        <f>'DKr Prices'!AL24</f>
        <v>700</v>
      </c>
      <c r="AO24" s="101">
        <f>'NKr Prices'!AP24</f>
        <v>850</v>
      </c>
      <c r="AP24" s="364">
        <f>'SFr Prices'!T24</f>
        <v>105</v>
      </c>
      <c r="AQ24" s="127">
        <f>'S Africa Prices'!T24</f>
        <v>0</v>
      </c>
    </row>
    <row r="25" spans="1:43" s="33" customFormat="1" x14ac:dyDescent="0.3">
      <c r="A25" s="705" t="s">
        <v>590</v>
      </c>
      <c r="B25" s="329"/>
      <c r="C25" s="428"/>
      <c r="D25" s="626" t="s">
        <v>519</v>
      </c>
      <c r="E25" s="31" t="s">
        <v>405</v>
      </c>
      <c r="F25" s="31"/>
      <c r="G25" s="580" t="s">
        <v>501</v>
      </c>
      <c r="H25" s="151">
        <f>'Std Cst'!U25</f>
        <v>12.349451586206897</v>
      </c>
      <c r="I25" s="92">
        <f>'Std Cst'!J25</f>
        <v>15.28</v>
      </c>
      <c r="J25" s="151">
        <f>'UK Prices'!J25</f>
        <v>33.9</v>
      </c>
      <c r="K25" s="151">
        <f>'IRISH Pricing'!L25</f>
        <v>44.07</v>
      </c>
      <c r="L25" s="237">
        <f>'€uro Prices'!K25</f>
        <v>47.2</v>
      </c>
      <c r="M25" s="238">
        <f>'SEK Prices'!K25</f>
        <v>430</v>
      </c>
      <c r="N25" s="101">
        <f>'DKr Prices'!K25</f>
        <v>340</v>
      </c>
      <c r="O25" s="336">
        <f>'NKr Prices'!L25</f>
        <v>430</v>
      </c>
      <c r="P25" s="237">
        <f>'SFr Prices'!L25</f>
        <v>51.9</v>
      </c>
      <c r="Q25" s="336">
        <f>'S Africa Prices'!F25</f>
        <v>0</v>
      </c>
      <c r="R25" s="237">
        <f>'US Trade'!H25</f>
        <v>47.5</v>
      </c>
      <c r="S25" s="362">
        <f>'Distributor Prices'!O25</f>
        <v>40.375000000000007</v>
      </c>
      <c r="T25" s="92">
        <f>'Distributor Prices'!X25</f>
        <v>37.760000000000005</v>
      </c>
      <c r="U25" s="377">
        <f>'Std Cst'!U25</f>
        <v>12.349451586206897</v>
      </c>
      <c r="V25" s="376">
        <f>'Std Cst'!U25</f>
        <v>12.349451586206897</v>
      </c>
      <c r="W25" s="377">
        <f>'Std Cst'!U25</f>
        <v>12.349451586206897</v>
      </c>
      <c r="X25" s="376">
        <f>'Std Cst'!U25</f>
        <v>12.349451586206897</v>
      </c>
      <c r="Y25" s="377">
        <f>'Std Cst'!U25</f>
        <v>12.349451586206897</v>
      </c>
      <c r="Z25" s="376">
        <f>'Std Cst'!U25</f>
        <v>12.349451586206897</v>
      </c>
      <c r="AA25" s="360">
        <f>'Contract Prices Summary'!E25</f>
        <v>30.509999999999998</v>
      </c>
      <c r="AB25" s="23">
        <f>'Contract Prices Summary'!F25</f>
        <v>29.492999999999999</v>
      </c>
      <c r="AC25" s="360">
        <f>'Contract Prices Summary'!G25</f>
        <v>30.509999999999998</v>
      </c>
      <c r="AD25" s="23">
        <f>'McGuirks Sterling'!F25</f>
        <v>30.509999999999998</v>
      </c>
      <c r="AE25" s="360">
        <f>'Contract Prices Summary'!I25</f>
        <v>30.509999999999998</v>
      </c>
      <c r="AF25" s="23">
        <f>'Contract Prices Summary'!J25</f>
        <v>30.509999999999998</v>
      </c>
      <c r="AG25" s="360">
        <f>'Contract Prices Summary'!K25</f>
        <v>30.509999999999998</v>
      </c>
      <c r="AH25" s="23">
        <f>'Contract Prices Summary'!L25</f>
        <v>30.509999999999998</v>
      </c>
      <c r="AI25" s="92">
        <f>'UK Prices'!AH25</f>
        <v>67.5</v>
      </c>
      <c r="AJ25" s="364">
        <f>'€uro Prices'!AU25</f>
        <v>100</v>
      </c>
      <c r="AK25" s="237">
        <f>'€uro Prices'!AL25</f>
        <v>115</v>
      </c>
      <c r="AL25" s="362">
        <f>'€uro Prices'!AQ25</f>
        <v>115</v>
      </c>
      <c r="AM25" s="25">
        <f>'SEK Prices'!AL25</f>
        <v>1000</v>
      </c>
      <c r="AN25" s="336">
        <f>'DKr Prices'!AL25</f>
        <v>800</v>
      </c>
      <c r="AO25" s="101">
        <f>'NKr Prices'!AP25</f>
        <v>1000</v>
      </c>
      <c r="AP25" s="364">
        <f>'SFr Prices'!T25</f>
        <v>129</v>
      </c>
      <c r="AQ25" s="127">
        <f>'S Africa Prices'!T25</f>
        <v>0</v>
      </c>
    </row>
    <row r="26" spans="1:43" s="33" customFormat="1" x14ac:dyDescent="0.3">
      <c r="A26" s="703" t="s">
        <v>581</v>
      </c>
      <c r="B26" s="330"/>
      <c r="C26" s="627" t="s">
        <v>552</v>
      </c>
      <c r="D26" s="21" t="s">
        <v>262</v>
      </c>
      <c r="E26" s="31" t="s">
        <v>405</v>
      </c>
      <c r="F26" s="31"/>
      <c r="G26" s="127" t="s">
        <v>263</v>
      </c>
      <c r="H26" s="151">
        <f>'Std Cst'!U26</f>
        <v>12.503934344827586</v>
      </c>
      <c r="I26" s="92">
        <f>'Std Cst'!J26</f>
        <v>15.48</v>
      </c>
      <c r="J26" s="151">
        <f>'UK Prices'!J26</f>
        <v>33.9</v>
      </c>
      <c r="K26" s="151">
        <f>'IRISH Pricing'!L26</f>
        <v>44.07</v>
      </c>
      <c r="L26" s="237">
        <f>'€uro Prices'!K26</f>
        <v>47.2</v>
      </c>
      <c r="M26" s="238">
        <f>'SEK Prices'!K26</f>
        <v>430</v>
      </c>
      <c r="N26" s="101">
        <f>'DKr Prices'!K26</f>
        <v>340</v>
      </c>
      <c r="O26" s="336">
        <f>'NKr Prices'!L26</f>
        <v>430</v>
      </c>
      <c r="P26" s="237">
        <f>'SFr Prices'!L26</f>
        <v>51.9</v>
      </c>
      <c r="Q26" s="336">
        <f>'S Africa Prices'!F26</f>
        <v>675</v>
      </c>
      <c r="R26" s="237">
        <f>'US Trade'!H26</f>
        <v>47.5</v>
      </c>
      <c r="S26" s="362">
        <f>'Distributor Prices'!O26</f>
        <v>40.375</v>
      </c>
      <c r="T26" s="92">
        <f>'Distributor Prices'!X26</f>
        <v>37.760000000000005</v>
      </c>
      <c r="U26" s="377">
        <f>'Std Cst'!U26</f>
        <v>12.503934344827586</v>
      </c>
      <c r="V26" s="376">
        <f>'Std Cst'!U26</f>
        <v>12.503934344827586</v>
      </c>
      <c r="W26" s="377">
        <f>'Std Cst'!U26</f>
        <v>12.503934344827586</v>
      </c>
      <c r="X26" s="376">
        <f>'Std Cst'!U26</f>
        <v>12.503934344827586</v>
      </c>
      <c r="Y26" s="377">
        <f>'Std Cst'!U26</f>
        <v>12.503934344827586</v>
      </c>
      <c r="Z26" s="376">
        <f>'Std Cst'!U26</f>
        <v>12.503934344827586</v>
      </c>
      <c r="AA26" s="360">
        <f>'Contract Prices Summary'!E26</f>
        <v>30.509999999999998</v>
      </c>
      <c r="AB26" s="23">
        <f>'Contract Prices Summary'!F26</f>
        <v>29.492999999999999</v>
      </c>
      <c r="AC26" s="360">
        <f>'Contract Prices Summary'!G26</f>
        <v>30.509999999999998</v>
      </c>
      <c r="AD26" s="23">
        <f>'McGuirks Sterling'!F26</f>
        <v>30.509999999999998</v>
      </c>
      <c r="AE26" s="360">
        <f>'Contract Prices Summary'!I26</f>
        <v>30.509999999999998</v>
      </c>
      <c r="AF26" s="23">
        <f>'Contract Prices Summary'!J26</f>
        <v>30.509999999999998</v>
      </c>
      <c r="AG26" s="360">
        <f>'Contract Prices Summary'!K26</f>
        <v>30.509999999999998</v>
      </c>
      <c r="AH26" s="23">
        <f>'Contract Prices Summary'!L26</f>
        <v>30.509999999999998</v>
      </c>
      <c r="AI26" s="92">
        <f>'UK Prices'!AH26</f>
        <v>67.5</v>
      </c>
      <c r="AJ26" s="364">
        <f>'€uro Prices'!AU26</f>
        <v>100</v>
      </c>
      <c r="AK26" s="237">
        <f>'€uro Prices'!AL26</f>
        <v>115</v>
      </c>
      <c r="AL26" s="362">
        <f>'€uro Prices'!AQ26</f>
        <v>115</v>
      </c>
      <c r="AM26" s="25">
        <f>'SEK Prices'!AL26</f>
        <v>1000</v>
      </c>
      <c r="AN26" s="336">
        <f>'DKr Prices'!AL26</f>
        <v>800</v>
      </c>
      <c r="AO26" s="101">
        <f>'NKr Prices'!AP26</f>
        <v>1000</v>
      </c>
      <c r="AP26" s="364">
        <f>'SFr Prices'!T26</f>
        <v>129</v>
      </c>
      <c r="AQ26" s="127">
        <f>'S Africa Prices'!T26</f>
        <v>0</v>
      </c>
    </row>
    <row r="27" spans="1:43" s="33" customFormat="1" hidden="1" x14ac:dyDescent="0.3">
      <c r="A27" s="506"/>
      <c r="B27" s="330"/>
      <c r="C27" s="627" t="s">
        <v>426</v>
      </c>
      <c r="D27" s="411" t="s">
        <v>318</v>
      </c>
      <c r="E27" s="31" t="s">
        <v>405</v>
      </c>
      <c r="F27" s="31"/>
      <c r="G27" s="461" t="s">
        <v>319</v>
      </c>
      <c r="H27" s="151">
        <f>'Std Cst'!U27</f>
        <v>13.69489655172414</v>
      </c>
      <c r="I27" s="92">
        <f>'Std Cst'!J27</f>
        <v>17.38</v>
      </c>
      <c r="J27" s="151">
        <f>'UK Prices'!J27</f>
        <v>0</v>
      </c>
      <c r="K27" s="151">
        <f>'IRISH Pricing'!L27</f>
        <v>0</v>
      </c>
      <c r="L27" s="237">
        <f>'€uro Prices'!K27</f>
        <v>0</v>
      </c>
      <c r="M27" s="238">
        <f>'SEK Prices'!K27</f>
        <v>0</v>
      </c>
      <c r="N27" s="101">
        <f>'DKr Prices'!K27</f>
        <v>0</v>
      </c>
      <c r="O27" s="336">
        <f>'NKr Prices'!L27</f>
        <v>0</v>
      </c>
      <c r="P27" s="237">
        <f>'SFr Prices'!L27</f>
        <v>0</v>
      </c>
      <c r="Q27" s="336">
        <f>'S Africa Prices'!F27</f>
        <v>0</v>
      </c>
      <c r="R27" s="237">
        <f>'US Trade'!H27</f>
        <v>0</v>
      </c>
      <c r="S27" s="362">
        <f>'Distributor Prices'!O27</f>
        <v>0</v>
      </c>
      <c r="T27" s="92">
        <f>'Distributor Prices'!X27</f>
        <v>0</v>
      </c>
      <c r="U27" s="377">
        <f>'Std Cst'!U27</f>
        <v>13.69489655172414</v>
      </c>
      <c r="V27" s="376">
        <f>'Std Cst'!U27</f>
        <v>13.69489655172414</v>
      </c>
      <c r="W27" s="377">
        <f>'Std Cst'!U27</f>
        <v>13.69489655172414</v>
      </c>
      <c r="X27" s="376">
        <f>'Std Cst'!U27</f>
        <v>13.69489655172414</v>
      </c>
      <c r="Y27" s="377">
        <f>'Std Cst'!U27</f>
        <v>13.69489655172414</v>
      </c>
      <c r="Z27" s="376">
        <f>'Std Cst'!U27</f>
        <v>13.69489655172414</v>
      </c>
      <c r="AA27" s="360">
        <f>'Contract Prices Summary'!E27</f>
        <v>0</v>
      </c>
      <c r="AB27" s="23">
        <f>'Contract Prices Summary'!F27</f>
        <v>0</v>
      </c>
      <c r="AC27" s="360">
        <f>'Contract Prices Summary'!G27</f>
        <v>0</v>
      </c>
      <c r="AD27" s="23">
        <f>'McGuirks Sterling'!F27</f>
        <v>0</v>
      </c>
      <c r="AE27" s="360">
        <f>'Contract Prices Summary'!I27</f>
        <v>0</v>
      </c>
      <c r="AF27" s="23">
        <f>'Contract Prices Summary'!J27</f>
        <v>0</v>
      </c>
      <c r="AG27" s="360">
        <f>'Contract Prices Summary'!K27</f>
        <v>0</v>
      </c>
      <c r="AH27" s="23">
        <f>'Contract Prices Summary'!L27</f>
        <v>0</v>
      </c>
      <c r="AI27" s="92">
        <f>'UK Prices'!AH27</f>
        <v>67.5</v>
      </c>
      <c r="AJ27" s="364">
        <f>'€uro Prices'!AU27</f>
        <v>0</v>
      </c>
      <c r="AK27" s="237">
        <f>'€uro Prices'!AL27</f>
        <v>0</v>
      </c>
      <c r="AL27" s="362">
        <f>'€uro Prices'!AQ27</f>
        <v>0</v>
      </c>
      <c r="AM27" s="25">
        <f>'SEK Prices'!AL27</f>
        <v>0</v>
      </c>
      <c r="AN27" s="336">
        <f>'DKr Prices'!AL27</f>
        <v>0</v>
      </c>
      <c r="AO27" s="101">
        <f>'NKr Prices'!AP27</f>
        <v>0</v>
      </c>
      <c r="AP27" s="364">
        <f>'SFr Prices'!T27</f>
        <v>0</v>
      </c>
      <c r="AQ27" s="127">
        <f>'S Africa Prices'!T27</f>
        <v>0</v>
      </c>
    </row>
    <row r="28" spans="1:43" s="33" customFormat="1" hidden="1" x14ac:dyDescent="0.3">
      <c r="A28" s="332"/>
      <c r="B28" s="329"/>
      <c r="C28" s="428" t="s">
        <v>427</v>
      </c>
      <c r="D28" s="411" t="s">
        <v>383</v>
      </c>
      <c r="E28" s="31" t="s">
        <v>405</v>
      </c>
      <c r="F28" s="31"/>
      <c r="G28" s="461" t="s">
        <v>313</v>
      </c>
      <c r="H28" s="151">
        <f>'Std Cst'!U28</f>
        <v>13.015172413793104</v>
      </c>
      <c r="I28" s="92">
        <f>'Std Cst'!J28</f>
        <v>16.5</v>
      </c>
      <c r="J28" s="151">
        <f>'UK Prices'!J28</f>
        <v>0</v>
      </c>
      <c r="K28" s="151">
        <f>'IRISH Pricing'!L28</f>
        <v>0</v>
      </c>
      <c r="L28" s="237">
        <f>'€uro Prices'!K28</f>
        <v>0</v>
      </c>
      <c r="M28" s="238">
        <f>'SEK Prices'!K28</f>
        <v>0</v>
      </c>
      <c r="N28" s="101">
        <f>'DKr Prices'!K28</f>
        <v>0</v>
      </c>
      <c r="O28" s="336">
        <f>'NKr Prices'!L28</f>
        <v>0</v>
      </c>
      <c r="P28" s="237">
        <f>'SFr Prices'!L28</f>
        <v>0</v>
      </c>
      <c r="Q28" s="336">
        <f>'S Africa Prices'!F28</f>
        <v>675</v>
      </c>
      <c r="R28" s="237">
        <f>'US Trade'!H28</f>
        <v>0</v>
      </c>
      <c r="S28" s="362">
        <f>'Distributor Prices'!O28</f>
        <v>0</v>
      </c>
      <c r="T28" s="92">
        <f>'Distributor Prices'!X28</f>
        <v>0</v>
      </c>
      <c r="U28" s="377">
        <f>'Std Cst'!U28</f>
        <v>13.015172413793104</v>
      </c>
      <c r="V28" s="376">
        <f>'Std Cst'!U28</f>
        <v>13.015172413793104</v>
      </c>
      <c r="W28" s="377">
        <f>'Std Cst'!U28</f>
        <v>13.015172413793104</v>
      </c>
      <c r="X28" s="376">
        <f>'Std Cst'!U28</f>
        <v>13.015172413793104</v>
      </c>
      <c r="Y28" s="377">
        <f>'Std Cst'!U28</f>
        <v>13.015172413793104</v>
      </c>
      <c r="Z28" s="376">
        <f>'Std Cst'!U28</f>
        <v>13.015172413793104</v>
      </c>
      <c r="AA28" s="360">
        <f>'Contract Prices Summary'!E28</f>
        <v>0</v>
      </c>
      <c r="AB28" s="23">
        <f>'Contract Prices Summary'!F28</f>
        <v>0</v>
      </c>
      <c r="AC28" s="360">
        <f>'Contract Prices Summary'!G28</f>
        <v>0</v>
      </c>
      <c r="AD28" s="23">
        <f>'McGuirks Sterling'!F28</f>
        <v>0</v>
      </c>
      <c r="AE28" s="360">
        <f>'Contract Prices Summary'!I28</f>
        <v>0</v>
      </c>
      <c r="AF28" s="23">
        <f>'Contract Prices Summary'!J28</f>
        <v>0</v>
      </c>
      <c r="AG28" s="360">
        <f>'Contract Prices Summary'!K28</f>
        <v>0</v>
      </c>
      <c r="AH28" s="23">
        <f>'Contract Prices Summary'!L28</f>
        <v>0</v>
      </c>
      <c r="AI28" s="92">
        <f>'UK Prices'!AH28</f>
        <v>67.5</v>
      </c>
      <c r="AJ28" s="364">
        <f>'€uro Prices'!AU28</f>
        <v>0</v>
      </c>
      <c r="AK28" s="237">
        <f>'€uro Prices'!AL28</f>
        <v>0</v>
      </c>
      <c r="AL28" s="362">
        <f>'€uro Prices'!AQ28</f>
        <v>0</v>
      </c>
      <c r="AM28" s="25">
        <f>'SEK Prices'!AL28</f>
        <v>0</v>
      </c>
      <c r="AN28" s="336">
        <f>'DKr Prices'!AL28</f>
        <v>0</v>
      </c>
      <c r="AO28" s="101">
        <f>'NKr Prices'!AP28</f>
        <v>0</v>
      </c>
      <c r="AP28" s="364">
        <f>'SFr Prices'!T28</f>
        <v>0</v>
      </c>
      <c r="AQ28" s="127">
        <f>'S Africa Prices'!T28</f>
        <v>0</v>
      </c>
    </row>
    <row r="29" spans="1:43" s="33" customFormat="1" hidden="1" x14ac:dyDescent="0.3">
      <c r="A29" s="332"/>
      <c r="B29" s="329"/>
      <c r="C29" s="428" t="s">
        <v>428</v>
      </c>
      <c r="D29" s="411" t="s">
        <v>314</v>
      </c>
      <c r="E29" s="31" t="s">
        <v>405</v>
      </c>
      <c r="F29" s="31"/>
      <c r="G29" s="461" t="s">
        <v>315</v>
      </c>
      <c r="H29" s="151">
        <f>'Std Cst'!U29</f>
        <v>13.401379310344829</v>
      </c>
      <c r="I29" s="92">
        <f>'Std Cst'!J29</f>
        <v>17</v>
      </c>
      <c r="J29" s="151">
        <f>'UK Prices'!J29</f>
        <v>0</v>
      </c>
      <c r="K29" s="151">
        <f>'IRISH Pricing'!L29</f>
        <v>0</v>
      </c>
      <c r="L29" s="237">
        <f>'€uro Prices'!K29</f>
        <v>0</v>
      </c>
      <c r="M29" s="238">
        <f>'SEK Prices'!K29</f>
        <v>0</v>
      </c>
      <c r="N29" s="101">
        <f>'DKr Prices'!K29</f>
        <v>0</v>
      </c>
      <c r="O29" s="336">
        <f>'NKr Prices'!L29</f>
        <v>0</v>
      </c>
      <c r="P29" s="237">
        <f>'SFr Prices'!L29</f>
        <v>0</v>
      </c>
      <c r="Q29" s="336">
        <f>'S Africa Prices'!F29</f>
        <v>0</v>
      </c>
      <c r="R29" s="237">
        <f>'US Trade'!H29</f>
        <v>0</v>
      </c>
      <c r="S29" s="362">
        <f>'Distributor Prices'!O29</f>
        <v>0</v>
      </c>
      <c r="T29" s="92">
        <f>'Distributor Prices'!X29</f>
        <v>0</v>
      </c>
      <c r="U29" s="377">
        <f>'Std Cst'!U29</f>
        <v>13.401379310344829</v>
      </c>
      <c r="V29" s="376">
        <f>'Std Cst'!U29</f>
        <v>13.401379310344829</v>
      </c>
      <c r="W29" s="377">
        <f>'Std Cst'!U29</f>
        <v>13.401379310344829</v>
      </c>
      <c r="X29" s="376">
        <f>'Std Cst'!U29</f>
        <v>13.401379310344829</v>
      </c>
      <c r="Y29" s="377">
        <f>'Std Cst'!U29</f>
        <v>13.401379310344829</v>
      </c>
      <c r="Z29" s="376">
        <f>'Std Cst'!U29</f>
        <v>13.401379310344829</v>
      </c>
      <c r="AA29" s="360">
        <f>'Contract Prices Summary'!E29</f>
        <v>0</v>
      </c>
      <c r="AB29" s="23">
        <f>'Contract Prices Summary'!F29</f>
        <v>0</v>
      </c>
      <c r="AC29" s="360">
        <f>'Contract Prices Summary'!G29</f>
        <v>0</v>
      </c>
      <c r="AD29" s="23">
        <f>'McGuirks Sterling'!F29</f>
        <v>0</v>
      </c>
      <c r="AE29" s="360">
        <f>'Contract Prices Summary'!I29</f>
        <v>0</v>
      </c>
      <c r="AF29" s="23">
        <f>'Contract Prices Summary'!J29</f>
        <v>0</v>
      </c>
      <c r="AG29" s="360">
        <f>'Contract Prices Summary'!K29</f>
        <v>0</v>
      </c>
      <c r="AH29" s="23">
        <f>'Contract Prices Summary'!L29</f>
        <v>0</v>
      </c>
      <c r="AI29" s="92">
        <f>'UK Prices'!AH29</f>
        <v>67.5</v>
      </c>
      <c r="AJ29" s="364">
        <f>'€uro Prices'!AU29</f>
        <v>0</v>
      </c>
      <c r="AK29" s="237">
        <f>'€uro Prices'!AL29</f>
        <v>0</v>
      </c>
      <c r="AL29" s="362">
        <f>'€uro Prices'!AQ29</f>
        <v>0</v>
      </c>
      <c r="AM29" s="25">
        <f>'SEK Prices'!AL29</f>
        <v>0</v>
      </c>
      <c r="AN29" s="336">
        <f>'DKr Prices'!AL29</f>
        <v>0</v>
      </c>
      <c r="AO29" s="101">
        <f>'NKr Prices'!AP29</f>
        <v>0</v>
      </c>
      <c r="AP29" s="364">
        <f>'SFr Prices'!T29</f>
        <v>0</v>
      </c>
      <c r="AQ29" s="127">
        <f>'S Africa Prices'!T29</f>
        <v>0</v>
      </c>
    </row>
    <row r="30" spans="1:43" s="33" customFormat="1" hidden="1" x14ac:dyDescent="0.3">
      <c r="A30" s="332"/>
      <c r="B30" s="329"/>
      <c r="C30" s="428" t="s">
        <v>415</v>
      </c>
      <c r="D30" s="499" t="s">
        <v>385</v>
      </c>
      <c r="E30" s="31" t="s">
        <v>405</v>
      </c>
      <c r="F30" s="31"/>
      <c r="G30" s="461" t="s">
        <v>226</v>
      </c>
      <c r="H30" s="151">
        <f>'Std Cst'!U30</f>
        <v>13.19</v>
      </c>
      <c r="I30" s="92">
        <f>'Std Cst'!J30</f>
        <v>17.88</v>
      </c>
      <c r="J30" s="151">
        <f>'UK Prices'!J30</f>
        <v>0</v>
      </c>
      <c r="K30" s="151">
        <f>'IRISH Pricing'!L30</f>
        <v>0</v>
      </c>
      <c r="L30" s="237">
        <f>'€uro Prices'!K30</f>
        <v>0</v>
      </c>
      <c r="M30" s="238">
        <f>'SEK Prices'!K30</f>
        <v>0</v>
      </c>
      <c r="N30" s="101">
        <f>'DKr Prices'!K30</f>
        <v>0</v>
      </c>
      <c r="O30" s="336">
        <f>'NKr Prices'!L30</f>
        <v>0</v>
      </c>
      <c r="P30" s="237">
        <f>'SFr Prices'!L30</f>
        <v>0</v>
      </c>
      <c r="Q30" s="336">
        <f>'S Africa Prices'!F30</f>
        <v>0</v>
      </c>
      <c r="R30" s="237">
        <f>'US Trade'!H30</f>
        <v>0</v>
      </c>
      <c r="S30" s="362">
        <f>'Distributor Prices'!O30</f>
        <v>0</v>
      </c>
      <c r="T30" s="92">
        <f>'Distributor Prices'!X30</f>
        <v>0</v>
      </c>
      <c r="U30" s="377">
        <f>'Std Cst'!U30</f>
        <v>13.19</v>
      </c>
      <c r="V30" s="376">
        <f>'Std Cst'!U30</f>
        <v>13.19</v>
      </c>
      <c r="W30" s="377">
        <f>'Std Cst'!U30</f>
        <v>13.19</v>
      </c>
      <c r="X30" s="376">
        <f>'Std Cst'!U30</f>
        <v>13.19</v>
      </c>
      <c r="Y30" s="377">
        <f>'Std Cst'!U30</f>
        <v>13.19</v>
      </c>
      <c r="Z30" s="376">
        <f>'Std Cst'!U30</f>
        <v>13.19</v>
      </c>
      <c r="AA30" s="360">
        <f>'Contract Prices Summary'!E30</f>
        <v>0</v>
      </c>
      <c r="AB30" s="23">
        <f>'Contract Prices Summary'!F30</f>
        <v>0</v>
      </c>
      <c r="AC30" s="360">
        <f>'Contract Prices Summary'!G30</f>
        <v>0</v>
      </c>
      <c r="AD30" s="23">
        <f>'McGuirks Sterling'!F30</f>
        <v>0</v>
      </c>
      <c r="AE30" s="360">
        <f>'Contract Prices Summary'!I30</f>
        <v>0</v>
      </c>
      <c r="AF30" s="23">
        <f>'Contract Prices Summary'!J30</f>
        <v>0</v>
      </c>
      <c r="AG30" s="360">
        <f>'Contract Prices Summary'!K30</f>
        <v>0</v>
      </c>
      <c r="AH30" s="23">
        <f>'Contract Prices Summary'!L30</f>
        <v>0</v>
      </c>
      <c r="AI30" s="92">
        <f>'UK Prices'!AH30</f>
        <v>67.5</v>
      </c>
      <c r="AJ30" s="364">
        <f>'€uro Prices'!AU30</f>
        <v>0</v>
      </c>
      <c r="AK30" s="237">
        <f>'€uro Prices'!AL30</f>
        <v>0</v>
      </c>
      <c r="AL30" s="362">
        <f>'€uro Prices'!AQ30</f>
        <v>0</v>
      </c>
      <c r="AM30" s="25">
        <f>'SEK Prices'!AL30</f>
        <v>0</v>
      </c>
      <c r="AN30" s="336">
        <f>'DKr Prices'!AL30</f>
        <v>0</v>
      </c>
      <c r="AO30" s="101">
        <f>'NKr Prices'!AP30</f>
        <v>0</v>
      </c>
      <c r="AP30" s="364">
        <f>'SFr Prices'!T30</f>
        <v>0</v>
      </c>
      <c r="AQ30" s="127">
        <f>'S Africa Prices'!T30</f>
        <v>0</v>
      </c>
    </row>
    <row r="31" spans="1:43" s="33" customFormat="1" x14ac:dyDescent="0.3">
      <c r="A31" s="332" t="s">
        <v>589</v>
      </c>
      <c r="B31" s="330" t="s">
        <v>557</v>
      </c>
      <c r="C31" s="428" t="s">
        <v>556</v>
      </c>
      <c r="D31" s="243" t="s">
        <v>336</v>
      </c>
      <c r="E31" s="31" t="s">
        <v>405</v>
      </c>
      <c r="F31" s="31"/>
      <c r="G31" s="127" t="s">
        <v>178</v>
      </c>
      <c r="H31" s="151">
        <f>'Std Cst'!U31</f>
        <v>13.491752275862069</v>
      </c>
      <c r="I31" s="92">
        <f>'Std Cst'!J31</f>
        <v>16.779999999999998</v>
      </c>
      <c r="J31" s="151">
        <f>'UK Prices'!J31</f>
        <v>31.9</v>
      </c>
      <c r="K31" s="151">
        <f>'IRISH Pricing'!L31</f>
        <v>41.47</v>
      </c>
      <c r="L31" s="237">
        <f>'€uro Prices'!K31</f>
        <v>44.5</v>
      </c>
      <c r="M31" s="238">
        <f>'SEK Prices'!K31</f>
        <v>390</v>
      </c>
      <c r="N31" s="101">
        <f>'DKr Prices'!K31</f>
        <v>320</v>
      </c>
      <c r="O31" s="336">
        <f>'NKr Prices'!L31</f>
        <v>390</v>
      </c>
      <c r="P31" s="237">
        <f>'SFr Prices'!L31</f>
        <v>48.9</v>
      </c>
      <c r="Q31" s="336">
        <f>'S Africa Prices'!F31</f>
        <v>650</v>
      </c>
      <c r="R31" s="237">
        <f>'US Trade'!H31</f>
        <v>44</v>
      </c>
      <c r="S31" s="362">
        <f>'Distributor Prices'!O31</f>
        <v>37.4</v>
      </c>
      <c r="T31" s="92">
        <f>'Distributor Prices'!X31</f>
        <v>35.6</v>
      </c>
      <c r="U31" s="377">
        <f>'Std Cst'!U31</f>
        <v>13.491752275862069</v>
      </c>
      <c r="V31" s="376">
        <f>'Std Cst'!U31</f>
        <v>13.491752275862069</v>
      </c>
      <c r="W31" s="377">
        <f>'Std Cst'!U31</f>
        <v>13.491752275862069</v>
      </c>
      <c r="X31" s="376">
        <f>'Std Cst'!U31</f>
        <v>13.491752275862069</v>
      </c>
      <c r="Y31" s="377">
        <f>'Std Cst'!U31</f>
        <v>13.491752275862069</v>
      </c>
      <c r="Z31" s="376">
        <f>'Std Cst'!U31</f>
        <v>13.491752275862069</v>
      </c>
      <c r="AA31" s="360">
        <f>'Contract Prices Summary'!E31</f>
        <v>28.71</v>
      </c>
      <c r="AB31" s="23">
        <f>'Contract Prices Summary'!F31</f>
        <v>27.753</v>
      </c>
      <c r="AC31" s="360">
        <f>'Contract Prices Summary'!G31</f>
        <v>28.71</v>
      </c>
      <c r="AD31" s="23">
        <f>'McGuirks Sterling'!F31</f>
        <v>28.71</v>
      </c>
      <c r="AE31" s="360">
        <f>'Contract Prices Summary'!I31</f>
        <v>28.71</v>
      </c>
      <c r="AF31" s="23">
        <f>'Contract Prices Summary'!J31</f>
        <v>28.71</v>
      </c>
      <c r="AG31" s="360">
        <f>'Contract Prices Summary'!K31</f>
        <v>28.71</v>
      </c>
      <c r="AH31" s="23">
        <f>'Contract Prices Summary'!L31</f>
        <v>28.71</v>
      </c>
      <c r="AI31" s="92">
        <f>'UK Prices'!AH31</f>
        <v>65</v>
      </c>
      <c r="AJ31" s="364">
        <f>'€uro Prices'!AU31</f>
        <v>95</v>
      </c>
      <c r="AK31" s="237">
        <f>'€uro Prices'!AL31</f>
        <v>109</v>
      </c>
      <c r="AL31" s="362">
        <f>'€uro Prices'!AQ31</f>
        <v>109</v>
      </c>
      <c r="AM31" s="25">
        <f>'SEK Prices'!AL31</f>
        <v>900</v>
      </c>
      <c r="AN31" s="336">
        <f>'DKr Prices'!AL31</f>
        <v>750</v>
      </c>
      <c r="AO31" s="101">
        <f>'NKr Prices'!AP31</f>
        <v>900</v>
      </c>
      <c r="AP31" s="364">
        <f>'SFr Prices'!T31</f>
        <v>115</v>
      </c>
      <c r="AQ31" s="127">
        <f>'S Africa Prices'!T31</f>
        <v>0</v>
      </c>
    </row>
    <row r="32" spans="1:43" s="33" customFormat="1" hidden="1" x14ac:dyDescent="0.3">
      <c r="A32" s="332"/>
      <c r="B32" s="329" t="s">
        <v>480</v>
      </c>
      <c r="C32" s="428"/>
      <c r="D32" s="21" t="s">
        <v>469</v>
      </c>
      <c r="E32" s="31" t="s">
        <v>405</v>
      </c>
      <c r="F32" s="31"/>
      <c r="G32" s="127" t="s">
        <v>468</v>
      </c>
      <c r="H32" s="151">
        <f>'Std Cst'!U32</f>
        <v>13.540413793103449</v>
      </c>
      <c r="I32" s="92">
        <f>'Std Cst'!J32</f>
        <v>17.18</v>
      </c>
      <c r="J32" s="151">
        <f>'UK Prices'!J32</f>
        <v>0</v>
      </c>
      <c r="K32" s="151">
        <f>'IRISH Pricing'!L32</f>
        <v>0</v>
      </c>
      <c r="L32" s="237">
        <f>'€uro Prices'!K32</f>
        <v>0</v>
      </c>
      <c r="M32" s="238">
        <f>'SEK Prices'!K32</f>
        <v>0</v>
      </c>
      <c r="N32" s="101">
        <f>'DKr Prices'!K32</f>
        <v>0</v>
      </c>
      <c r="O32" s="336">
        <f>'NKr Prices'!L32</f>
        <v>0</v>
      </c>
      <c r="P32" s="237">
        <f>'SFr Prices'!L32</f>
        <v>0</v>
      </c>
      <c r="Q32" s="336">
        <f>'S Africa Prices'!F32</f>
        <v>0</v>
      </c>
      <c r="R32" s="237">
        <f>'US Trade'!H32</f>
        <v>44</v>
      </c>
      <c r="S32" s="362">
        <f>'Distributor Prices'!O32</f>
        <v>0</v>
      </c>
      <c r="T32" s="92">
        <f>'Distributor Prices'!X32</f>
        <v>0</v>
      </c>
      <c r="U32" s="377">
        <f>'Std Cst'!U32</f>
        <v>13.540413793103449</v>
      </c>
      <c r="V32" s="376">
        <f>'Std Cst'!U32</f>
        <v>13.540413793103449</v>
      </c>
      <c r="W32" s="377">
        <f>'Std Cst'!U32</f>
        <v>13.540413793103449</v>
      </c>
      <c r="X32" s="376">
        <f>'Std Cst'!U32</f>
        <v>13.540413793103449</v>
      </c>
      <c r="Y32" s="377">
        <f>'Std Cst'!U32</f>
        <v>13.540413793103449</v>
      </c>
      <c r="Z32" s="376">
        <f>'Std Cst'!U32</f>
        <v>13.540413793103449</v>
      </c>
      <c r="AA32" s="360" t="str">
        <f>'Contract Prices Summary'!E32</f>
        <v>n/a</v>
      </c>
      <c r="AB32" s="23">
        <f>'Contract Prices Summary'!F32</f>
        <v>19</v>
      </c>
      <c r="AC32" s="360" t="str">
        <f>'Contract Prices Summary'!G32</f>
        <v>n/a</v>
      </c>
      <c r="AD32" s="23">
        <f>'McGuirks Sterling'!F32</f>
        <v>0</v>
      </c>
      <c r="AE32" s="360" t="str">
        <f>'Contract Prices Summary'!I32</f>
        <v>n/a</v>
      </c>
      <c r="AF32" s="23" t="str">
        <f>'Contract Prices Summary'!J32</f>
        <v>n/a</v>
      </c>
      <c r="AG32" s="360" t="str">
        <f>'Contract Prices Summary'!K32</f>
        <v>n/a</v>
      </c>
      <c r="AH32" s="23" t="str">
        <f>'Contract Prices Summary'!L32</f>
        <v>n/a</v>
      </c>
      <c r="AI32" s="92">
        <f>'UK Prices'!AH32</f>
        <v>0</v>
      </c>
      <c r="AJ32" s="364">
        <f>'€uro Prices'!AU32</f>
        <v>0</v>
      </c>
      <c r="AK32" s="237">
        <f>'€uro Prices'!AL32</f>
        <v>0</v>
      </c>
      <c r="AL32" s="362">
        <f>'€uro Prices'!AQ32</f>
        <v>0</v>
      </c>
      <c r="AM32" s="25">
        <f>'SEK Prices'!AL32</f>
        <v>0</v>
      </c>
      <c r="AN32" s="336">
        <f>'DKr Prices'!AL32</f>
        <v>0</v>
      </c>
      <c r="AO32" s="101">
        <f>'NKr Prices'!AP32</f>
        <v>0</v>
      </c>
      <c r="AP32" s="364">
        <f>'SFr Prices'!T32</f>
        <v>0</v>
      </c>
      <c r="AQ32" s="127">
        <f>'S Africa Prices'!T32</f>
        <v>0</v>
      </c>
    </row>
    <row r="33" spans="1:43" s="33" customFormat="1" x14ac:dyDescent="0.3">
      <c r="A33" s="206" t="s">
        <v>124</v>
      </c>
      <c r="B33" s="206"/>
      <c r="C33" s="500"/>
      <c r="D33" s="19" t="s">
        <v>101</v>
      </c>
      <c r="E33" s="309"/>
      <c r="F33" s="309"/>
      <c r="G33" s="57"/>
      <c r="H33" s="239"/>
      <c r="I33" s="127"/>
      <c r="J33" s="151"/>
      <c r="K33" s="151"/>
      <c r="L33" s="237"/>
      <c r="M33" s="238"/>
      <c r="N33" s="101"/>
      <c r="O33" s="336"/>
      <c r="P33" s="237"/>
      <c r="Q33" s="336"/>
      <c r="R33" s="237"/>
      <c r="S33" s="362"/>
      <c r="T33" s="92"/>
      <c r="U33" s="377"/>
      <c r="V33" s="376"/>
      <c r="W33" s="377"/>
      <c r="X33" s="376"/>
      <c r="Y33" s="377"/>
      <c r="Z33" s="376"/>
      <c r="AA33" s="360"/>
      <c r="AB33" s="23"/>
      <c r="AC33" s="360"/>
      <c r="AD33" s="23"/>
      <c r="AE33" s="360"/>
      <c r="AF33" s="23"/>
      <c r="AG33" s="360"/>
      <c r="AH33" s="23"/>
      <c r="AI33" s="92"/>
      <c r="AJ33" s="364"/>
      <c r="AK33" s="237"/>
      <c r="AL33" s="362"/>
      <c r="AM33" s="25"/>
      <c r="AN33" s="336"/>
      <c r="AO33" s="101"/>
      <c r="AP33" s="364"/>
      <c r="AQ33" s="127"/>
    </row>
    <row r="34" spans="1:43" s="33" customFormat="1" x14ac:dyDescent="0.3">
      <c r="A34" s="332" t="s">
        <v>624</v>
      </c>
      <c r="B34" s="19"/>
      <c r="C34" s="501"/>
      <c r="D34" s="19"/>
      <c r="E34" s="309"/>
      <c r="F34" s="31">
        <f>'UK Prices'!F34</f>
        <v>4</v>
      </c>
      <c r="G34" s="57"/>
      <c r="H34" s="239"/>
      <c r="I34" s="127"/>
      <c r="J34" s="151"/>
      <c r="K34" s="151"/>
      <c r="L34" s="237"/>
      <c r="M34" s="238"/>
      <c r="N34" s="101"/>
      <c r="O34" s="336"/>
      <c r="P34" s="237"/>
      <c r="Q34" s="336"/>
      <c r="R34" s="237"/>
      <c r="S34" s="362"/>
      <c r="T34" s="92"/>
      <c r="U34" s="377"/>
      <c r="V34" s="376"/>
      <c r="W34" s="377"/>
      <c r="X34" s="376"/>
      <c r="Y34" s="377"/>
      <c r="Z34" s="376"/>
      <c r="AA34" s="360"/>
      <c r="AB34" s="23"/>
      <c r="AC34" s="360"/>
      <c r="AD34" s="23"/>
      <c r="AE34" s="360"/>
      <c r="AF34" s="23"/>
      <c r="AG34" s="360"/>
      <c r="AH34" s="23"/>
      <c r="AI34" s="92"/>
      <c r="AJ34" s="364"/>
      <c r="AK34" s="237"/>
      <c r="AL34" s="362"/>
      <c r="AM34" s="25"/>
      <c r="AN34" s="336"/>
      <c r="AO34" s="101"/>
      <c r="AP34" s="364"/>
      <c r="AQ34" s="127"/>
    </row>
    <row r="35" spans="1:43" s="33" customFormat="1" x14ac:dyDescent="0.3">
      <c r="A35" s="332" t="s">
        <v>668</v>
      </c>
      <c r="B35" s="19"/>
      <c r="C35" s="501"/>
      <c r="D35" s="19"/>
      <c r="E35" s="309"/>
      <c r="F35" s="31">
        <f>'UK Prices'!F35</f>
        <v>3</v>
      </c>
      <c r="G35" s="57"/>
      <c r="H35" s="239"/>
      <c r="I35" s="127"/>
      <c r="J35" s="151"/>
      <c r="K35" s="151"/>
      <c r="L35" s="237"/>
      <c r="M35" s="238"/>
      <c r="N35" s="101"/>
      <c r="O35" s="336"/>
      <c r="P35" s="237"/>
      <c r="Q35" s="336"/>
      <c r="R35" s="237"/>
      <c r="S35" s="362"/>
      <c r="T35" s="92"/>
      <c r="U35" s="377"/>
      <c r="V35" s="376"/>
      <c r="W35" s="377"/>
      <c r="X35" s="376"/>
      <c r="Y35" s="377"/>
      <c r="Z35" s="376"/>
      <c r="AA35" s="360"/>
      <c r="AB35" s="23"/>
      <c r="AC35" s="360"/>
      <c r="AD35" s="23"/>
      <c r="AE35" s="360"/>
      <c r="AF35" s="23"/>
      <c r="AG35" s="360"/>
      <c r="AH35" s="23"/>
      <c r="AI35" s="92"/>
      <c r="AJ35" s="364"/>
      <c r="AK35" s="237"/>
      <c r="AL35" s="362"/>
      <c r="AM35" s="25"/>
      <c r="AN35" s="336"/>
      <c r="AO35" s="101"/>
      <c r="AP35" s="364"/>
      <c r="AQ35" s="127"/>
    </row>
    <row r="36" spans="1:43" s="33" customFormat="1" x14ac:dyDescent="0.3">
      <c r="A36" s="332" t="s">
        <v>634</v>
      </c>
      <c r="B36" s="19"/>
      <c r="C36" s="501"/>
      <c r="D36" s="19"/>
      <c r="E36" s="309"/>
      <c r="F36" s="31">
        <f>'UK Prices'!F36</f>
        <v>2</v>
      </c>
      <c r="G36" s="57"/>
      <c r="H36" s="239"/>
      <c r="I36" s="127"/>
      <c r="J36" s="151"/>
      <c r="K36" s="151"/>
      <c r="L36" s="237"/>
      <c r="M36" s="238"/>
      <c r="N36" s="101"/>
      <c r="O36" s="336"/>
      <c r="P36" s="237"/>
      <c r="Q36" s="336"/>
      <c r="R36" s="237"/>
      <c r="S36" s="362"/>
      <c r="T36" s="92"/>
      <c r="U36" s="377"/>
      <c r="V36" s="376"/>
      <c r="W36" s="377"/>
      <c r="X36" s="376"/>
      <c r="Y36" s="377"/>
      <c r="Z36" s="376"/>
      <c r="AA36" s="360"/>
      <c r="AB36" s="23"/>
      <c r="AC36" s="360"/>
      <c r="AD36" s="23"/>
      <c r="AE36" s="360"/>
      <c r="AF36" s="23"/>
      <c r="AG36" s="360"/>
      <c r="AH36" s="23"/>
      <c r="AI36" s="92"/>
      <c r="AJ36" s="364"/>
      <c r="AK36" s="237"/>
      <c r="AL36" s="362"/>
      <c r="AM36" s="25"/>
      <c r="AN36" s="336"/>
      <c r="AO36" s="101"/>
      <c r="AP36" s="364"/>
      <c r="AQ36" s="127"/>
    </row>
    <row r="37" spans="1:43" s="33" customFormat="1" x14ac:dyDescent="0.3">
      <c r="A37" s="332" t="s">
        <v>625</v>
      </c>
      <c r="B37" s="19"/>
      <c r="C37" s="501"/>
      <c r="D37" s="19"/>
      <c r="E37" s="309"/>
      <c r="F37" s="31">
        <f>'UK Prices'!F37</f>
        <v>1</v>
      </c>
      <c r="G37" s="57"/>
      <c r="H37" s="239"/>
      <c r="I37" s="127"/>
      <c r="J37" s="151"/>
      <c r="K37" s="151"/>
      <c r="L37" s="237"/>
      <c r="M37" s="238"/>
      <c r="N37" s="101"/>
      <c r="O37" s="336"/>
      <c r="P37" s="237"/>
      <c r="Q37" s="336"/>
      <c r="R37" s="237"/>
      <c r="S37" s="362"/>
      <c r="T37" s="92"/>
      <c r="U37" s="377"/>
      <c r="V37" s="376"/>
      <c r="W37" s="377"/>
      <c r="X37" s="376"/>
      <c r="Y37" s="377"/>
      <c r="Z37" s="376"/>
      <c r="AA37" s="360"/>
      <c r="AB37" s="23"/>
      <c r="AC37" s="360"/>
      <c r="AD37" s="23"/>
      <c r="AE37" s="360"/>
      <c r="AF37" s="23"/>
      <c r="AG37" s="360"/>
      <c r="AH37" s="23"/>
      <c r="AI37" s="92"/>
      <c r="AJ37" s="364"/>
      <c r="AK37" s="237"/>
      <c r="AL37" s="362"/>
      <c r="AM37" s="25"/>
      <c r="AN37" s="336"/>
      <c r="AO37" s="101"/>
      <c r="AP37" s="364"/>
      <c r="AQ37" s="127"/>
    </row>
    <row r="38" spans="1:43" s="33" customFormat="1" x14ac:dyDescent="0.3">
      <c r="A38" s="704" t="s">
        <v>588</v>
      </c>
      <c r="B38" s="329"/>
      <c r="C38" s="428"/>
      <c r="D38" s="505" t="s">
        <v>518</v>
      </c>
      <c r="E38" s="31" t="s">
        <v>405</v>
      </c>
      <c r="F38" s="31">
        <f>'UK Prices'!F38</f>
        <v>4</v>
      </c>
      <c r="G38" s="580" t="s">
        <v>500</v>
      </c>
      <c r="H38" s="151">
        <f>'Std Cst'!U38</f>
        <v>11.551686068965518</v>
      </c>
      <c r="I38" s="92">
        <f>'Std Cst'!J38</f>
        <v>14.3</v>
      </c>
      <c r="J38" s="151">
        <f>'UK Prices'!J38</f>
        <v>28.9</v>
      </c>
      <c r="K38" s="151">
        <f>'IRISH Pricing'!L38</f>
        <v>37.57</v>
      </c>
      <c r="L38" s="237">
        <f>'€uro Prices'!K38</f>
        <v>40.200000000000003</v>
      </c>
      <c r="M38" s="238">
        <f>'SEK Prices'!K38</f>
        <v>350</v>
      </c>
      <c r="N38" s="101">
        <f>'DKr Prices'!K38</f>
        <v>280</v>
      </c>
      <c r="O38" s="336">
        <f>'NKr Prices'!L38</f>
        <v>350</v>
      </c>
      <c r="P38" s="237">
        <f>'SFr Prices'!L38</f>
        <v>44.2</v>
      </c>
      <c r="Q38" s="336">
        <f>'S Africa Prices'!F38</f>
        <v>0</v>
      </c>
      <c r="R38" s="237">
        <f>'US Trade'!H38</f>
        <v>37.5</v>
      </c>
      <c r="S38" s="362">
        <f>'Distributor Prices'!O38</f>
        <v>31.875000000000004</v>
      </c>
      <c r="T38" s="92">
        <f>'Distributor Prices'!X38</f>
        <v>32.160000000000004</v>
      </c>
      <c r="U38" s="377">
        <f>'Std Cst'!U38</f>
        <v>11.551686068965518</v>
      </c>
      <c r="V38" s="376">
        <f>'Std Cst'!U38</f>
        <v>11.551686068965518</v>
      </c>
      <c r="W38" s="377">
        <f>'Std Cst'!U38</f>
        <v>11.551686068965518</v>
      </c>
      <c r="X38" s="376">
        <f>'Std Cst'!U38</f>
        <v>11.551686068965518</v>
      </c>
      <c r="Y38" s="377">
        <f>'Std Cst'!U38</f>
        <v>11.551686068965518</v>
      </c>
      <c r="Z38" s="376">
        <f>'Std Cst'!U38</f>
        <v>11.551686068965518</v>
      </c>
      <c r="AA38" s="360">
        <f>'Contract Prices Summary'!E38</f>
        <v>26.009999999999998</v>
      </c>
      <c r="AB38" s="23">
        <f>'Contract Prices Summary'!F38</f>
        <v>25.142999999999997</v>
      </c>
      <c r="AC38" s="360">
        <f>'Contract Prices Summary'!G38</f>
        <v>26.009999999999998</v>
      </c>
      <c r="AD38" s="23">
        <f>'McGuirks Sterling'!F38</f>
        <v>26.009999999999998</v>
      </c>
      <c r="AE38" s="360">
        <f>'Contract Prices Summary'!I38</f>
        <v>26.009999999999998</v>
      </c>
      <c r="AF38" s="23">
        <f>'Contract Prices Summary'!J38</f>
        <v>26.009999999999998</v>
      </c>
      <c r="AG38" s="360">
        <f>'Contract Prices Summary'!K38</f>
        <v>26.009999999999998</v>
      </c>
      <c r="AH38" s="23">
        <f>'Contract Prices Summary'!L38</f>
        <v>26.009999999999998</v>
      </c>
      <c r="AI38" s="92">
        <f>'UK Prices'!AH38</f>
        <v>60</v>
      </c>
      <c r="AJ38" s="364">
        <f>'€uro Prices'!AU38</f>
        <v>85</v>
      </c>
      <c r="AK38" s="237">
        <f>'€uro Prices'!AL38</f>
        <v>99</v>
      </c>
      <c r="AL38" s="362">
        <f>'€uro Prices'!AQ38</f>
        <v>95</v>
      </c>
      <c r="AM38" s="25">
        <f>'SEK Prices'!AL38</f>
        <v>800</v>
      </c>
      <c r="AN38" s="336">
        <f>'DKr Prices'!AL38</f>
        <v>700</v>
      </c>
      <c r="AO38" s="101">
        <f>'NKr Prices'!AP38</f>
        <v>800</v>
      </c>
      <c r="AP38" s="364">
        <f>'SFr Prices'!T38</f>
        <v>109</v>
      </c>
      <c r="AQ38" s="127">
        <f>'S Africa Prices'!T38</f>
        <v>0</v>
      </c>
    </row>
    <row r="39" spans="1:43" s="33" customFormat="1" x14ac:dyDescent="0.3">
      <c r="A39" s="332" t="s">
        <v>573</v>
      </c>
      <c r="B39" s="329"/>
      <c r="C39" s="428"/>
      <c r="D39" s="505" t="s">
        <v>542</v>
      </c>
      <c r="E39" s="31" t="s">
        <v>405</v>
      </c>
      <c r="F39" s="31">
        <f>'UK Prices'!F39</f>
        <v>4</v>
      </c>
      <c r="G39" s="580" t="s">
        <v>491</v>
      </c>
      <c r="H39" s="151">
        <f>'Std Cst'!U39</f>
        <v>11.165479172413793</v>
      </c>
      <c r="I39" s="92">
        <f>'Std Cst'!J39</f>
        <v>13.8</v>
      </c>
      <c r="J39" s="151">
        <f>'UK Prices'!J39</f>
        <v>28.9</v>
      </c>
      <c r="K39" s="151">
        <f>'IRISH Pricing'!L39</f>
        <v>37.57</v>
      </c>
      <c r="L39" s="237">
        <f>'€uro Prices'!K39</f>
        <v>40.200000000000003</v>
      </c>
      <c r="M39" s="238">
        <f>'SEK Prices'!K39</f>
        <v>350</v>
      </c>
      <c r="N39" s="101">
        <f>'DKr Prices'!K39</f>
        <v>280</v>
      </c>
      <c r="O39" s="336">
        <f>'NKr Prices'!L39</f>
        <v>350</v>
      </c>
      <c r="P39" s="237">
        <f>'SFr Prices'!L39</f>
        <v>44.2</v>
      </c>
      <c r="Q39" s="336">
        <f>'S Africa Prices'!F39</f>
        <v>0</v>
      </c>
      <c r="R39" s="237">
        <f>'US Trade'!H39</f>
        <v>37.5</v>
      </c>
      <c r="S39" s="362">
        <f>'Distributor Prices'!O39</f>
        <v>31.875000000000004</v>
      </c>
      <c r="T39" s="92">
        <f>'Distributor Prices'!X39</f>
        <v>32.160000000000004</v>
      </c>
      <c r="U39" s="377">
        <f>'Std Cst'!U39</f>
        <v>11.165479172413793</v>
      </c>
      <c r="V39" s="376">
        <f>'Std Cst'!U39</f>
        <v>11.165479172413793</v>
      </c>
      <c r="W39" s="377">
        <f>'Std Cst'!U39</f>
        <v>11.165479172413793</v>
      </c>
      <c r="X39" s="376">
        <f>'Std Cst'!U39</f>
        <v>11.165479172413793</v>
      </c>
      <c r="Y39" s="377">
        <f>'Std Cst'!U39</f>
        <v>11.165479172413793</v>
      </c>
      <c r="Z39" s="376">
        <f>'Std Cst'!U39</f>
        <v>11.165479172413793</v>
      </c>
      <c r="AA39" s="360">
        <f>'Contract Prices Summary'!E39</f>
        <v>26.009999999999998</v>
      </c>
      <c r="AB39" s="23">
        <f>'Contract Prices Summary'!F39</f>
        <v>25.142999999999997</v>
      </c>
      <c r="AC39" s="360">
        <f>'Contract Prices Summary'!G39</f>
        <v>26.009999999999998</v>
      </c>
      <c r="AD39" s="23">
        <f>'McGuirks Sterling'!F39</f>
        <v>26.009999999999998</v>
      </c>
      <c r="AE39" s="360">
        <f>'Contract Prices Summary'!I39</f>
        <v>26.009999999999998</v>
      </c>
      <c r="AF39" s="23">
        <f>'Contract Prices Summary'!J39</f>
        <v>26.009999999999998</v>
      </c>
      <c r="AG39" s="360">
        <f>'Contract Prices Summary'!K39</f>
        <v>26.009999999999998</v>
      </c>
      <c r="AH39" s="23">
        <f>'Contract Prices Summary'!L39</f>
        <v>26.009999999999998</v>
      </c>
      <c r="AI39" s="92">
        <f>'UK Prices'!AH39</f>
        <v>60</v>
      </c>
      <c r="AJ39" s="364">
        <f>'€uro Prices'!AU39</f>
        <v>85</v>
      </c>
      <c r="AK39" s="237">
        <f>'€uro Prices'!AL39</f>
        <v>99</v>
      </c>
      <c r="AL39" s="362">
        <f>'€uro Prices'!AQ39</f>
        <v>95</v>
      </c>
      <c r="AM39" s="25">
        <f>'SEK Prices'!AL39</f>
        <v>800</v>
      </c>
      <c r="AN39" s="336">
        <f>'DKr Prices'!AL39</f>
        <v>700</v>
      </c>
      <c r="AO39" s="101">
        <f>'NKr Prices'!AP39</f>
        <v>800</v>
      </c>
      <c r="AP39" s="364">
        <f>'SFr Prices'!T39</f>
        <v>109</v>
      </c>
      <c r="AQ39" s="127">
        <f>'S Africa Prices'!T39</f>
        <v>0</v>
      </c>
    </row>
    <row r="40" spans="1:43" s="33" customFormat="1" x14ac:dyDescent="0.3">
      <c r="A40" s="703" t="s">
        <v>566</v>
      </c>
      <c r="B40" s="329"/>
      <c r="C40" s="428"/>
      <c r="D40" s="505" t="s">
        <v>536</v>
      </c>
      <c r="E40" s="31" t="s">
        <v>405</v>
      </c>
      <c r="F40" s="31">
        <f>'UK Prices'!F40</f>
        <v>4</v>
      </c>
      <c r="G40" s="580" t="s">
        <v>484</v>
      </c>
      <c r="H40" s="151">
        <f>'Std Cst'!U40</f>
        <v>11.072789517241379</v>
      </c>
      <c r="I40" s="92">
        <f>'Std Cst'!J40</f>
        <v>13.68</v>
      </c>
      <c r="J40" s="151">
        <f>'UK Prices'!J40</f>
        <v>28.9</v>
      </c>
      <c r="K40" s="151">
        <f>'IRISH Pricing'!L40</f>
        <v>37.57</v>
      </c>
      <c r="L40" s="237">
        <f>'€uro Prices'!K40</f>
        <v>40.200000000000003</v>
      </c>
      <c r="M40" s="238">
        <f>'SEK Prices'!K40</f>
        <v>350</v>
      </c>
      <c r="N40" s="101">
        <f>'DKr Prices'!K40</f>
        <v>280</v>
      </c>
      <c r="O40" s="336">
        <f>'NKr Prices'!L40</f>
        <v>350</v>
      </c>
      <c r="P40" s="237">
        <f>'SFr Prices'!L40</f>
        <v>44.2</v>
      </c>
      <c r="Q40" s="336">
        <f>'S Africa Prices'!F40</f>
        <v>0</v>
      </c>
      <c r="R40" s="237">
        <f>'US Trade'!H40</f>
        <v>37.5</v>
      </c>
      <c r="S40" s="362">
        <f>'Distributor Prices'!O40</f>
        <v>31.875000000000004</v>
      </c>
      <c r="T40" s="92">
        <f>'Distributor Prices'!X40</f>
        <v>32.160000000000004</v>
      </c>
      <c r="U40" s="377">
        <f>'Std Cst'!U40</f>
        <v>11.072789517241379</v>
      </c>
      <c r="V40" s="376">
        <f>'Std Cst'!U40</f>
        <v>11.072789517241379</v>
      </c>
      <c r="W40" s="377">
        <f>'Std Cst'!U40</f>
        <v>11.072789517241379</v>
      </c>
      <c r="X40" s="376">
        <f>'Std Cst'!U40</f>
        <v>11.072789517241379</v>
      </c>
      <c r="Y40" s="377">
        <f>'Std Cst'!U40</f>
        <v>11.072789517241379</v>
      </c>
      <c r="Z40" s="376">
        <f>'Std Cst'!U40</f>
        <v>11.072789517241379</v>
      </c>
      <c r="AA40" s="360">
        <f>'Contract Prices Summary'!E40</f>
        <v>26.009999999999998</v>
      </c>
      <c r="AB40" s="23">
        <f>'Contract Prices Summary'!F40</f>
        <v>25.142999999999997</v>
      </c>
      <c r="AC40" s="360">
        <f>'Contract Prices Summary'!G40</f>
        <v>26.009999999999998</v>
      </c>
      <c r="AD40" s="23">
        <f>'McGuirks Sterling'!F40</f>
        <v>26.009999999999998</v>
      </c>
      <c r="AE40" s="360">
        <f>'Contract Prices Summary'!I40</f>
        <v>26.009999999999998</v>
      </c>
      <c r="AF40" s="23">
        <f>'Contract Prices Summary'!J40</f>
        <v>26.009999999999998</v>
      </c>
      <c r="AG40" s="360">
        <f>'Contract Prices Summary'!K40</f>
        <v>26.009999999999998</v>
      </c>
      <c r="AH40" s="23">
        <f>'Contract Prices Summary'!L40</f>
        <v>26.009999999999998</v>
      </c>
      <c r="AI40" s="92">
        <f>'UK Prices'!AH40</f>
        <v>60</v>
      </c>
      <c r="AJ40" s="364">
        <f>'€uro Prices'!AU40</f>
        <v>85</v>
      </c>
      <c r="AK40" s="237">
        <f>'€uro Prices'!AL40</f>
        <v>99</v>
      </c>
      <c r="AL40" s="362">
        <f>'€uro Prices'!AQ40</f>
        <v>95</v>
      </c>
      <c r="AM40" s="25">
        <f>'SEK Prices'!AL40</f>
        <v>800</v>
      </c>
      <c r="AN40" s="336">
        <f>'DKr Prices'!AL40</f>
        <v>700</v>
      </c>
      <c r="AO40" s="101">
        <f>'NKr Prices'!AP40</f>
        <v>800</v>
      </c>
      <c r="AP40" s="364">
        <f>'SFr Prices'!T40</f>
        <v>109</v>
      </c>
      <c r="AQ40" s="127">
        <f>'S Africa Prices'!T40</f>
        <v>0</v>
      </c>
    </row>
    <row r="41" spans="1:43" s="33" customFormat="1" x14ac:dyDescent="0.3">
      <c r="A41" s="332" t="s">
        <v>572</v>
      </c>
      <c r="B41" s="329"/>
      <c r="C41" s="428"/>
      <c r="D41" s="505" t="s">
        <v>541</v>
      </c>
      <c r="E41" s="31" t="s">
        <v>405</v>
      </c>
      <c r="F41" s="31">
        <f>'UK Prices'!F41</f>
        <v>4</v>
      </c>
      <c r="G41" s="580" t="s">
        <v>490</v>
      </c>
      <c r="H41" s="151">
        <f>'Std Cst'!U41</f>
        <v>10.763824</v>
      </c>
      <c r="I41" s="92">
        <f>'Std Cst'!J41</f>
        <v>13.28</v>
      </c>
      <c r="J41" s="151">
        <f>'UK Prices'!J41</f>
        <v>28.9</v>
      </c>
      <c r="K41" s="151">
        <f>'IRISH Pricing'!L41</f>
        <v>37.57</v>
      </c>
      <c r="L41" s="237">
        <f>'€uro Prices'!K41</f>
        <v>40.200000000000003</v>
      </c>
      <c r="M41" s="238">
        <f>'SEK Prices'!K41</f>
        <v>350</v>
      </c>
      <c r="N41" s="101">
        <f>'DKr Prices'!K41</f>
        <v>280</v>
      </c>
      <c r="O41" s="336">
        <f>'NKr Prices'!L41</f>
        <v>350</v>
      </c>
      <c r="P41" s="237">
        <f>'SFr Prices'!L41</f>
        <v>44.2</v>
      </c>
      <c r="Q41" s="336">
        <f>'S Africa Prices'!F41</f>
        <v>0</v>
      </c>
      <c r="R41" s="237">
        <f>'US Trade'!H41</f>
        <v>37.5</v>
      </c>
      <c r="S41" s="362">
        <f>'Distributor Prices'!O41</f>
        <v>31.875000000000004</v>
      </c>
      <c r="T41" s="92">
        <f>'Distributor Prices'!X41</f>
        <v>32.160000000000004</v>
      </c>
      <c r="U41" s="377">
        <f>'Std Cst'!U41</f>
        <v>10.763824</v>
      </c>
      <c r="V41" s="376">
        <f>'Std Cst'!U41</f>
        <v>10.763824</v>
      </c>
      <c r="W41" s="377">
        <f>'Std Cst'!U41</f>
        <v>10.763824</v>
      </c>
      <c r="X41" s="376">
        <f>'Std Cst'!U41</f>
        <v>10.763824</v>
      </c>
      <c r="Y41" s="377">
        <f>'Std Cst'!U41</f>
        <v>10.763824</v>
      </c>
      <c r="Z41" s="376">
        <f>'Std Cst'!U41</f>
        <v>10.763824</v>
      </c>
      <c r="AA41" s="360">
        <f>'Contract Prices Summary'!E41</f>
        <v>26.009999999999998</v>
      </c>
      <c r="AB41" s="23">
        <f>'Contract Prices Summary'!F41</f>
        <v>25.142999999999997</v>
      </c>
      <c r="AC41" s="360">
        <f>'Contract Prices Summary'!G41</f>
        <v>26.009999999999998</v>
      </c>
      <c r="AD41" s="23">
        <f>'McGuirks Sterling'!F41</f>
        <v>26.009999999999998</v>
      </c>
      <c r="AE41" s="360">
        <f>'Contract Prices Summary'!I41</f>
        <v>26.009999999999998</v>
      </c>
      <c r="AF41" s="23">
        <f>'Contract Prices Summary'!J41</f>
        <v>26.009999999999998</v>
      </c>
      <c r="AG41" s="360">
        <f>'Contract Prices Summary'!K41</f>
        <v>26.009999999999998</v>
      </c>
      <c r="AH41" s="23">
        <f>'Contract Prices Summary'!L41</f>
        <v>26.009999999999998</v>
      </c>
      <c r="AI41" s="92">
        <f>'UK Prices'!AH41</f>
        <v>60</v>
      </c>
      <c r="AJ41" s="364">
        <f>'€uro Prices'!AU41</f>
        <v>85</v>
      </c>
      <c r="AK41" s="237">
        <f>'€uro Prices'!AL41</f>
        <v>99</v>
      </c>
      <c r="AL41" s="362">
        <f>'€uro Prices'!AQ41</f>
        <v>95</v>
      </c>
      <c r="AM41" s="25">
        <f>'SEK Prices'!AL41</f>
        <v>800</v>
      </c>
      <c r="AN41" s="336">
        <f>'DKr Prices'!AL41</f>
        <v>700</v>
      </c>
      <c r="AO41" s="101">
        <f>'NKr Prices'!AP41</f>
        <v>800</v>
      </c>
      <c r="AP41" s="364">
        <f>'SFr Prices'!T41</f>
        <v>109</v>
      </c>
      <c r="AQ41" s="127">
        <f>'S Africa Prices'!T41</f>
        <v>0</v>
      </c>
    </row>
    <row r="42" spans="1:43" s="33" customFormat="1" x14ac:dyDescent="0.3">
      <c r="A42" s="506"/>
      <c r="B42" s="330" t="s">
        <v>685</v>
      </c>
      <c r="C42" s="627"/>
      <c r="D42" s="698" t="s">
        <v>340</v>
      </c>
      <c r="E42" s="31" t="s">
        <v>405</v>
      </c>
      <c r="F42" s="31">
        <f>'UK Prices'!F42</f>
        <v>3</v>
      </c>
      <c r="G42" s="127" t="s">
        <v>303</v>
      </c>
      <c r="H42" s="151">
        <f>'Std Cst'!U42</f>
        <v>11.222320551724136</v>
      </c>
      <c r="I42" s="92">
        <f>'Std Cst'!J42</f>
        <v>13.9</v>
      </c>
      <c r="J42" s="151">
        <f>'UK Prices'!J42</f>
        <v>26.4</v>
      </c>
      <c r="K42" s="151">
        <f>'IRISH Pricing'!L42</f>
        <v>34.32</v>
      </c>
      <c r="L42" s="237">
        <f>'€uro Prices'!K42</f>
        <v>36.4</v>
      </c>
      <c r="M42" s="238">
        <f>'SEK Prices'!K42</f>
        <v>330</v>
      </c>
      <c r="N42" s="101">
        <f>'DKr Prices'!K42</f>
        <v>260</v>
      </c>
      <c r="O42" s="336">
        <f>'NKr Prices'!L42</f>
        <v>330</v>
      </c>
      <c r="P42" s="237">
        <f>'SFr Prices'!L42</f>
        <v>40.1</v>
      </c>
      <c r="Q42" s="336">
        <f>'S Africa Prices'!F42</f>
        <v>550</v>
      </c>
      <c r="R42" s="237">
        <f>'US Trade'!H42</f>
        <v>37.5</v>
      </c>
      <c r="S42" s="362">
        <f>'Distributor Prices'!O42</f>
        <v>31.875000000000004</v>
      </c>
      <c r="T42" s="92">
        <f>'Distributor Prices'!X42</f>
        <v>29.12</v>
      </c>
      <c r="U42" s="377">
        <f>'Std Cst'!U42</f>
        <v>11.222320551724136</v>
      </c>
      <c r="V42" s="376">
        <f>'Std Cst'!U42</f>
        <v>11.222320551724136</v>
      </c>
      <c r="W42" s="377">
        <f>'Std Cst'!U42</f>
        <v>11.222320551724136</v>
      </c>
      <c r="X42" s="376">
        <f>'Std Cst'!U42</f>
        <v>11.222320551724136</v>
      </c>
      <c r="Y42" s="377">
        <f>'Std Cst'!U42</f>
        <v>11.222320551724136</v>
      </c>
      <c r="Z42" s="376">
        <f>'Std Cst'!U42</f>
        <v>11.222320551724136</v>
      </c>
      <c r="AA42" s="360">
        <f>'Contract Prices Summary'!E42</f>
        <v>23.759999999999998</v>
      </c>
      <c r="AB42" s="23">
        <f>'Contract Prices Summary'!F42</f>
        <v>22.968</v>
      </c>
      <c r="AC42" s="360">
        <f>'Contract Prices Summary'!G42</f>
        <v>23.759999999999998</v>
      </c>
      <c r="AD42" s="23">
        <f>'McGuirks Sterling'!F42</f>
        <v>23.759999999999998</v>
      </c>
      <c r="AE42" s="360">
        <f>'Contract Prices Summary'!I42</f>
        <v>23.759999999999998</v>
      </c>
      <c r="AF42" s="23">
        <f>'Contract Prices Summary'!J42</f>
        <v>23.759999999999998</v>
      </c>
      <c r="AG42" s="360">
        <f>'Contract Prices Summary'!K42</f>
        <v>23.759999999999998</v>
      </c>
      <c r="AH42" s="23">
        <f>'Contract Prices Summary'!L42</f>
        <v>23.759999999999998</v>
      </c>
      <c r="AI42" s="92">
        <f>'UK Prices'!AH42</f>
        <v>55</v>
      </c>
      <c r="AJ42" s="364">
        <f>'€uro Prices'!AU42</f>
        <v>75</v>
      </c>
      <c r="AK42" s="237">
        <f>'€uro Prices'!AL42</f>
        <v>89</v>
      </c>
      <c r="AL42" s="362">
        <f>'€uro Prices'!AQ42</f>
        <v>85</v>
      </c>
      <c r="AM42" s="25">
        <f>'SEK Prices'!AL42</f>
        <v>750</v>
      </c>
      <c r="AN42" s="336">
        <f>'DKr Prices'!AL42</f>
        <v>600</v>
      </c>
      <c r="AO42" s="101">
        <f>'NKr Prices'!AP42</f>
        <v>750</v>
      </c>
      <c r="AP42" s="364">
        <f>'SFr Prices'!T42</f>
        <v>99</v>
      </c>
      <c r="AQ42" s="127">
        <f>'S Africa Prices'!T42</f>
        <v>0</v>
      </c>
    </row>
    <row r="43" spans="1:43" s="33" customFormat="1" x14ac:dyDescent="0.3">
      <c r="A43" s="332" t="s">
        <v>575</v>
      </c>
      <c r="B43" s="329"/>
      <c r="C43" s="428"/>
      <c r="D43" s="505" t="s">
        <v>534</v>
      </c>
      <c r="E43" s="31" t="s">
        <v>405</v>
      </c>
      <c r="F43" s="31">
        <f>'UK Prices'!F43</f>
        <v>3</v>
      </c>
      <c r="G43" s="580" t="s">
        <v>493</v>
      </c>
      <c r="H43" s="151">
        <f>'Std Cst'!U43</f>
        <v>10.666182620689654</v>
      </c>
      <c r="I43" s="92">
        <f>'Std Cst'!J43</f>
        <v>13.18</v>
      </c>
      <c r="J43" s="151">
        <f>'UK Prices'!J43</f>
        <v>26.4</v>
      </c>
      <c r="K43" s="151">
        <f>'IRISH Pricing'!L43</f>
        <v>34.32</v>
      </c>
      <c r="L43" s="237">
        <f>'€uro Prices'!K43</f>
        <v>36.4</v>
      </c>
      <c r="M43" s="238">
        <f>'SEK Prices'!K43</f>
        <v>330</v>
      </c>
      <c r="N43" s="101">
        <f>'DKr Prices'!K43</f>
        <v>260</v>
      </c>
      <c r="O43" s="336">
        <f>'NKr Prices'!L43</f>
        <v>330</v>
      </c>
      <c r="P43" s="237">
        <f>'SFr Prices'!L43</f>
        <v>40.1</v>
      </c>
      <c r="Q43" s="336">
        <f>'S Africa Prices'!F43</f>
        <v>0</v>
      </c>
      <c r="R43" s="237">
        <f>'US Trade'!H43</f>
        <v>37.5</v>
      </c>
      <c r="S43" s="362">
        <f>'Distributor Prices'!O43</f>
        <v>31.875000000000004</v>
      </c>
      <c r="T43" s="92">
        <f>'Distributor Prices'!X43</f>
        <v>29.12</v>
      </c>
      <c r="U43" s="377">
        <f>'Std Cst'!U43</f>
        <v>10.666182620689654</v>
      </c>
      <c r="V43" s="376">
        <f>'Std Cst'!U43</f>
        <v>10.666182620689654</v>
      </c>
      <c r="W43" s="377">
        <f>'Std Cst'!U43</f>
        <v>10.666182620689654</v>
      </c>
      <c r="X43" s="376">
        <f>'Std Cst'!U43</f>
        <v>10.666182620689654</v>
      </c>
      <c r="Y43" s="377">
        <f>'Std Cst'!U43</f>
        <v>10.666182620689654</v>
      </c>
      <c r="Z43" s="376">
        <f>'Std Cst'!U43</f>
        <v>10.666182620689654</v>
      </c>
      <c r="AA43" s="360">
        <f>'Contract Prices Summary'!E43</f>
        <v>23.759999999999998</v>
      </c>
      <c r="AB43" s="23">
        <f>'Contract Prices Summary'!F43</f>
        <v>22.968</v>
      </c>
      <c r="AC43" s="360">
        <f>'Contract Prices Summary'!G43</f>
        <v>23.759999999999998</v>
      </c>
      <c r="AD43" s="23">
        <f>'McGuirks Sterling'!F43</f>
        <v>23.759999999999998</v>
      </c>
      <c r="AE43" s="360">
        <f>'Contract Prices Summary'!I43</f>
        <v>23.759999999999998</v>
      </c>
      <c r="AF43" s="23">
        <f>'Contract Prices Summary'!J43</f>
        <v>23.759999999999998</v>
      </c>
      <c r="AG43" s="360">
        <f>'Contract Prices Summary'!K43</f>
        <v>23.759999999999998</v>
      </c>
      <c r="AH43" s="23">
        <f>'Contract Prices Summary'!L43</f>
        <v>23.759999999999998</v>
      </c>
      <c r="AI43" s="92">
        <f>'UK Prices'!AH43</f>
        <v>55</v>
      </c>
      <c r="AJ43" s="364">
        <f>'€uro Prices'!AU43</f>
        <v>75</v>
      </c>
      <c r="AK43" s="237">
        <f>'€uro Prices'!AL43</f>
        <v>89</v>
      </c>
      <c r="AL43" s="362">
        <f>'€uro Prices'!AQ43</f>
        <v>85</v>
      </c>
      <c r="AM43" s="25">
        <f>'SEK Prices'!AL43</f>
        <v>750</v>
      </c>
      <c r="AN43" s="336">
        <f>'DKr Prices'!AL43</f>
        <v>600</v>
      </c>
      <c r="AO43" s="101">
        <f>'NKr Prices'!AP43</f>
        <v>750</v>
      </c>
      <c r="AP43" s="364">
        <f>'SFr Prices'!T43</f>
        <v>99</v>
      </c>
      <c r="AQ43" s="127">
        <f>'S Africa Prices'!T43</f>
        <v>0</v>
      </c>
    </row>
    <row r="44" spans="1:43" s="33" customFormat="1" x14ac:dyDescent="0.3">
      <c r="A44" s="703" t="s">
        <v>569</v>
      </c>
      <c r="B44" s="329"/>
      <c r="C44" s="428"/>
      <c r="D44" s="505" t="s">
        <v>539</v>
      </c>
      <c r="E44" s="31" t="s">
        <v>405</v>
      </c>
      <c r="F44" s="31">
        <f>'UK Prices'!F44</f>
        <v>3</v>
      </c>
      <c r="G44" s="580" t="s">
        <v>487</v>
      </c>
      <c r="H44" s="151">
        <f>'Std Cst'!U44</f>
        <v>10.666182620689654</v>
      </c>
      <c r="I44" s="92">
        <f>'Std Cst'!J44</f>
        <v>13.18</v>
      </c>
      <c r="J44" s="151">
        <f>'UK Prices'!J44</f>
        <v>26.4</v>
      </c>
      <c r="K44" s="151">
        <f>'IRISH Pricing'!L44</f>
        <v>34.32</v>
      </c>
      <c r="L44" s="237">
        <f>'€uro Prices'!K44</f>
        <v>36.4</v>
      </c>
      <c r="M44" s="238">
        <f>'SEK Prices'!K44</f>
        <v>330</v>
      </c>
      <c r="N44" s="101">
        <f>'DKr Prices'!K44</f>
        <v>260</v>
      </c>
      <c r="O44" s="336">
        <f>'NKr Prices'!L44</f>
        <v>330</v>
      </c>
      <c r="P44" s="237">
        <f>'SFr Prices'!L44</f>
        <v>40.1</v>
      </c>
      <c r="Q44" s="336">
        <f>'S Africa Prices'!F44</f>
        <v>0</v>
      </c>
      <c r="R44" s="237">
        <f>'US Trade'!H44</f>
        <v>37.5</v>
      </c>
      <c r="S44" s="362">
        <f>'Distributor Prices'!O44</f>
        <v>31.875000000000004</v>
      </c>
      <c r="T44" s="92">
        <f>'Distributor Prices'!X44</f>
        <v>29.12</v>
      </c>
      <c r="U44" s="377">
        <f>'Std Cst'!U44</f>
        <v>10.666182620689654</v>
      </c>
      <c r="V44" s="376">
        <f>'Std Cst'!U44</f>
        <v>10.666182620689654</v>
      </c>
      <c r="W44" s="377">
        <f>'Std Cst'!U44</f>
        <v>10.666182620689654</v>
      </c>
      <c r="X44" s="376">
        <f>'Std Cst'!U44</f>
        <v>10.666182620689654</v>
      </c>
      <c r="Y44" s="377">
        <f>'Std Cst'!U44</f>
        <v>10.666182620689654</v>
      </c>
      <c r="Z44" s="376">
        <f>'Std Cst'!U44</f>
        <v>10.666182620689654</v>
      </c>
      <c r="AA44" s="360">
        <f>'Contract Prices Summary'!E44</f>
        <v>23.759999999999998</v>
      </c>
      <c r="AB44" s="23">
        <f>'Contract Prices Summary'!F44</f>
        <v>22.968</v>
      </c>
      <c r="AC44" s="360">
        <f>'Contract Prices Summary'!G44</f>
        <v>23.759999999999998</v>
      </c>
      <c r="AD44" s="23">
        <f>'McGuirks Sterling'!F44</f>
        <v>23.759999999999998</v>
      </c>
      <c r="AE44" s="360">
        <f>'Contract Prices Summary'!I44</f>
        <v>23.759999999999998</v>
      </c>
      <c r="AF44" s="23">
        <f>'Contract Prices Summary'!J44</f>
        <v>23.759999999999998</v>
      </c>
      <c r="AG44" s="360">
        <f>'Contract Prices Summary'!K44</f>
        <v>23.759999999999998</v>
      </c>
      <c r="AH44" s="23">
        <f>'Contract Prices Summary'!L44</f>
        <v>23.759999999999998</v>
      </c>
      <c r="AI44" s="92">
        <f>'UK Prices'!AH44</f>
        <v>55</v>
      </c>
      <c r="AJ44" s="364">
        <f>'€uro Prices'!AU44</f>
        <v>75</v>
      </c>
      <c r="AK44" s="237">
        <f>'€uro Prices'!AL44</f>
        <v>89</v>
      </c>
      <c r="AL44" s="362">
        <f>'€uro Prices'!AQ44</f>
        <v>85</v>
      </c>
      <c r="AM44" s="25">
        <f>'SEK Prices'!AL44</f>
        <v>750</v>
      </c>
      <c r="AN44" s="336">
        <f>'DKr Prices'!AL44</f>
        <v>600</v>
      </c>
      <c r="AO44" s="101">
        <f>'NKr Prices'!AP44</f>
        <v>750</v>
      </c>
      <c r="AP44" s="364">
        <f>'SFr Prices'!T44</f>
        <v>99</v>
      </c>
      <c r="AQ44" s="127">
        <f>'S Africa Prices'!T44</f>
        <v>0</v>
      </c>
    </row>
    <row r="45" spans="1:43" s="33" customFormat="1" x14ac:dyDescent="0.3">
      <c r="A45" s="332" t="s">
        <v>565</v>
      </c>
      <c r="B45" s="329"/>
      <c r="C45" s="428"/>
      <c r="D45" s="505" t="s">
        <v>532</v>
      </c>
      <c r="E45" s="31" t="s">
        <v>405</v>
      </c>
      <c r="F45" s="31">
        <f>'UK Prices'!F45</f>
        <v>3</v>
      </c>
      <c r="G45" s="580" t="s">
        <v>483</v>
      </c>
      <c r="H45" s="151">
        <f>'Std Cst'!U45</f>
        <v>10.588941241379311</v>
      </c>
      <c r="I45" s="92">
        <f>'Std Cst'!J45</f>
        <v>13.08</v>
      </c>
      <c r="J45" s="151">
        <f>'UK Prices'!J45</f>
        <v>26.4</v>
      </c>
      <c r="K45" s="151">
        <f>'IRISH Pricing'!L45</f>
        <v>34.32</v>
      </c>
      <c r="L45" s="237">
        <f>'€uro Prices'!K45</f>
        <v>36.4</v>
      </c>
      <c r="M45" s="238">
        <f>'SEK Prices'!K45</f>
        <v>330</v>
      </c>
      <c r="N45" s="101">
        <f>'DKr Prices'!K45</f>
        <v>260</v>
      </c>
      <c r="O45" s="336">
        <f>'NKr Prices'!L45</f>
        <v>330</v>
      </c>
      <c r="P45" s="237">
        <f>'SFr Prices'!L45</f>
        <v>40.1</v>
      </c>
      <c r="Q45" s="336">
        <f>'S Africa Prices'!F45</f>
        <v>0</v>
      </c>
      <c r="R45" s="237">
        <f>'US Trade'!H45</f>
        <v>36</v>
      </c>
      <c r="S45" s="362">
        <f>'Distributor Prices'!O45</f>
        <v>30.6</v>
      </c>
      <c r="T45" s="92">
        <f>'Distributor Prices'!X45</f>
        <v>29.12</v>
      </c>
      <c r="U45" s="377">
        <f>'Std Cst'!U45</f>
        <v>10.588941241379311</v>
      </c>
      <c r="V45" s="376">
        <f>'Std Cst'!U45</f>
        <v>10.588941241379311</v>
      </c>
      <c r="W45" s="377">
        <f>'Std Cst'!U45</f>
        <v>10.588941241379311</v>
      </c>
      <c r="X45" s="376">
        <f>'Std Cst'!U45</f>
        <v>10.588941241379311</v>
      </c>
      <c r="Y45" s="377">
        <f>'Std Cst'!U45</f>
        <v>10.588941241379311</v>
      </c>
      <c r="Z45" s="376">
        <f>'Std Cst'!U45</f>
        <v>10.588941241379311</v>
      </c>
      <c r="AA45" s="360">
        <f>'Contract Prices Summary'!E45</f>
        <v>23.759999999999998</v>
      </c>
      <c r="AB45" s="23">
        <f>'Contract Prices Summary'!F45</f>
        <v>22.968</v>
      </c>
      <c r="AC45" s="360">
        <f>'Contract Prices Summary'!G45</f>
        <v>23.759999999999998</v>
      </c>
      <c r="AD45" s="23">
        <f>'McGuirks Sterling'!F45</f>
        <v>23.759999999999998</v>
      </c>
      <c r="AE45" s="360">
        <f>'Contract Prices Summary'!I45</f>
        <v>23.759999999999998</v>
      </c>
      <c r="AF45" s="23">
        <f>'Contract Prices Summary'!J45</f>
        <v>23.759999999999998</v>
      </c>
      <c r="AG45" s="360">
        <f>'Contract Prices Summary'!K45</f>
        <v>23.759999999999998</v>
      </c>
      <c r="AH45" s="23">
        <f>'Contract Prices Summary'!L45</f>
        <v>23.759999999999998</v>
      </c>
      <c r="AI45" s="92">
        <f>'UK Prices'!AH45</f>
        <v>55</v>
      </c>
      <c r="AJ45" s="364">
        <f>'€uro Prices'!AU45</f>
        <v>75</v>
      </c>
      <c r="AK45" s="237">
        <f>'€uro Prices'!AL45</f>
        <v>89</v>
      </c>
      <c r="AL45" s="362">
        <f>'€uro Prices'!AQ45</f>
        <v>85</v>
      </c>
      <c r="AM45" s="25">
        <f>'SEK Prices'!AL45</f>
        <v>750</v>
      </c>
      <c r="AN45" s="336">
        <f>'DKr Prices'!AL45</f>
        <v>600</v>
      </c>
      <c r="AO45" s="101">
        <f>'NKr Prices'!AP45</f>
        <v>750</v>
      </c>
      <c r="AP45" s="364">
        <f>'SFr Prices'!T45</f>
        <v>99</v>
      </c>
      <c r="AQ45" s="127">
        <f>'S Africa Prices'!T45</f>
        <v>0</v>
      </c>
    </row>
    <row r="46" spans="1:43" s="33" customFormat="1" x14ac:dyDescent="0.3">
      <c r="A46" s="703" t="s">
        <v>578</v>
      </c>
      <c r="B46" s="329"/>
      <c r="C46" s="428"/>
      <c r="D46" s="505" t="s">
        <v>544</v>
      </c>
      <c r="E46" s="31" t="s">
        <v>405</v>
      </c>
      <c r="F46" s="31">
        <f>'UK Prices'!F46</f>
        <v>3</v>
      </c>
      <c r="G46" s="580" t="s">
        <v>495</v>
      </c>
      <c r="H46" s="151">
        <f>'Std Cst'!U46</f>
        <v>10.140941241379311</v>
      </c>
      <c r="I46" s="92">
        <f>'Std Cst'!J46</f>
        <v>12.5</v>
      </c>
      <c r="J46" s="151">
        <f>'UK Prices'!J46</f>
        <v>26.4</v>
      </c>
      <c r="K46" s="151">
        <f>'IRISH Pricing'!L46</f>
        <v>34.32</v>
      </c>
      <c r="L46" s="237">
        <f>'€uro Prices'!K46</f>
        <v>36.4</v>
      </c>
      <c r="M46" s="238">
        <f>'SEK Prices'!K46</f>
        <v>330</v>
      </c>
      <c r="N46" s="101">
        <f>'DKr Prices'!K46</f>
        <v>260</v>
      </c>
      <c r="O46" s="336">
        <f>'NKr Prices'!L46</f>
        <v>330</v>
      </c>
      <c r="P46" s="237">
        <f>'SFr Prices'!L46</f>
        <v>40.1</v>
      </c>
      <c r="Q46" s="336">
        <f>'S Africa Prices'!F46</f>
        <v>0</v>
      </c>
      <c r="R46" s="237">
        <f>'US Trade'!H46</f>
        <v>36</v>
      </c>
      <c r="S46" s="362">
        <f>'Distributor Prices'!O46</f>
        <v>30.6</v>
      </c>
      <c r="T46" s="92">
        <f>'Distributor Prices'!X46</f>
        <v>29.12</v>
      </c>
      <c r="U46" s="377">
        <f>'Std Cst'!U46</f>
        <v>10.140941241379311</v>
      </c>
      <c r="V46" s="376">
        <f>'Std Cst'!U46</f>
        <v>10.140941241379311</v>
      </c>
      <c r="W46" s="377">
        <f>'Std Cst'!U46</f>
        <v>10.140941241379311</v>
      </c>
      <c r="X46" s="376">
        <f>'Std Cst'!U46</f>
        <v>10.140941241379311</v>
      </c>
      <c r="Y46" s="377">
        <f>'Std Cst'!U46</f>
        <v>10.140941241379311</v>
      </c>
      <c r="Z46" s="376">
        <f>'Std Cst'!U46</f>
        <v>10.140941241379311</v>
      </c>
      <c r="AA46" s="360">
        <f>'Contract Prices Summary'!E46</f>
        <v>23.759999999999998</v>
      </c>
      <c r="AB46" s="23">
        <f>'Contract Prices Summary'!F46</f>
        <v>22.968</v>
      </c>
      <c r="AC46" s="360">
        <f>'Contract Prices Summary'!G46</f>
        <v>23.759999999999998</v>
      </c>
      <c r="AD46" s="23">
        <f>'McGuirks Sterling'!F46</f>
        <v>23.759999999999998</v>
      </c>
      <c r="AE46" s="360">
        <f>'Contract Prices Summary'!I46</f>
        <v>23.759999999999998</v>
      </c>
      <c r="AF46" s="23">
        <f>'Contract Prices Summary'!J46</f>
        <v>23.759999999999998</v>
      </c>
      <c r="AG46" s="360">
        <f>'Contract Prices Summary'!K46</f>
        <v>23.759999999999998</v>
      </c>
      <c r="AH46" s="23">
        <f>'Contract Prices Summary'!L46</f>
        <v>23.759999999999998</v>
      </c>
      <c r="AI46" s="92">
        <f>'UK Prices'!AH46</f>
        <v>55</v>
      </c>
      <c r="AJ46" s="364">
        <f>'€uro Prices'!AU46</f>
        <v>75</v>
      </c>
      <c r="AK46" s="237">
        <f>'€uro Prices'!AL46</f>
        <v>89</v>
      </c>
      <c r="AL46" s="362">
        <f>'€uro Prices'!AQ46</f>
        <v>85</v>
      </c>
      <c r="AM46" s="25">
        <f>'SEK Prices'!AL46</f>
        <v>750</v>
      </c>
      <c r="AN46" s="336">
        <f>'DKr Prices'!AL46</f>
        <v>600</v>
      </c>
      <c r="AO46" s="101">
        <f>'NKr Prices'!AP46</f>
        <v>750</v>
      </c>
      <c r="AP46" s="364">
        <f>'SFr Prices'!T46</f>
        <v>99</v>
      </c>
      <c r="AQ46" s="127">
        <f>'S Africa Prices'!T46</f>
        <v>0</v>
      </c>
    </row>
    <row r="47" spans="1:43" s="33" customFormat="1" x14ac:dyDescent="0.3">
      <c r="A47" s="703" t="s">
        <v>586</v>
      </c>
      <c r="B47" s="329"/>
      <c r="C47" s="428"/>
      <c r="D47" s="626" t="s">
        <v>543</v>
      </c>
      <c r="E47" s="31" t="s">
        <v>405</v>
      </c>
      <c r="F47" s="31">
        <f>'UK Prices'!F47</f>
        <v>3</v>
      </c>
      <c r="G47" s="580" t="s">
        <v>494</v>
      </c>
      <c r="H47" s="151">
        <f>'Std Cst'!U47</f>
        <v>9.7547343448275861</v>
      </c>
      <c r="I47" s="92">
        <f>'Std Cst'!J47</f>
        <v>12</v>
      </c>
      <c r="J47" s="151">
        <f>'UK Prices'!J47</f>
        <v>26.4</v>
      </c>
      <c r="K47" s="151">
        <f>'IRISH Pricing'!L47</f>
        <v>34.32</v>
      </c>
      <c r="L47" s="237">
        <f>'€uro Prices'!K47</f>
        <v>36.4</v>
      </c>
      <c r="M47" s="238">
        <f>'SEK Prices'!K47</f>
        <v>330</v>
      </c>
      <c r="N47" s="101">
        <f>'DKr Prices'!K47</f>
        <v>260</v>
      </c>
      <c r="O47" s="336">
        <f>'NKr Prices'!L47</f>
        <v>330</v>
      </c>
      <c r="P47" s="237">
        <f>'SFr Prices'!L47</f>
        <v>40.1</v>
      </c>
      <c r="Q47" s="336">
        <f>'S Africa Prices'!F47</f>
        <v>0</v>
      </c>
      <c r="R47" s="237">
        <f>'US Trade'!H47</f>
        <v>36</v>
      </c>
      <c r="S47" s="362">
        <f>'Distributor Prices'!O47</f>
        <v>30.6</v>
      </c>
      <c r="T47" s="92">
        <f>'Distributor Prices'!X47</f>
        <v>29.12</v>
      </c>
      <c r="U47" s="377">
        <f>'Std Cst'!U47</f>
        <v>9.7547343448275861</v>
      </c>
      <c r="V47" s="376">
        <f>'Std Cst'!U47</f>
        <v>9.7547343448275861</v>
      </c>
      <c r="W47" s="377">
        <f>'Std Cst'!U47</f>
        <v>9.7547343448275861</v>
      </c>
      <c r="X47" s="376">
        <f>'Std Cst'!U47</f>
        <v>9.7547343448275861</v>
      </c>
      <c r="Y47" s="377">
        <f>'Std Cst'!U47</f>
        <v>9.7547343448275861</v>
      </c>
      <c r="Z47" s="376">
        <f>'Std Cst'!U47</f>
        <v>9.7547343448275861</v>
      </c>
      <c r="AA47" s="360">
        <f>'Contract Prices Summary'!E47</f>
        <v>23.759999999999998</v>
      </c>
      <c r="AB47" s="23">
        <f>'Contract Prices Summary'!F47</f>
        <v>22.968</v>
      </c>
      <c r="AC47" s="360">
        <f>'Contract Prices Summary'!G47</f>
        <v>23.759999999999998</v>
      </c>
      <c r="AD47" s="23">
        <f>'McGuirks Sterling'!F47</f>
        <v>23.759999999999998</v>
      </c>
      <c r="AE47" s="360">
        <f>'Contract Prices Summary'!I47</f>
        <v>23.759999999999998</v>
      </c>
      <c r="AF47" s="23">
        <f>'Contract Prices Summary'!J47</f>
        <v>23.759999999999998</v>
      </c>
      <c r="AG47" s="360">
        <f>'Contract Prices Summary'!K47</f>
        <v>23.759999999999998</v>
      </c>
      <c r="AH47" s="23">
        <f>'Contract Prices Summary'!L47</f>
        <v>23.759999999999998</v>
      </c>
      <c r="AI47" s="92">
        <f>'UK Prices'!AH47</f>
        <v>55</v>
      </c>
      <c r="AJ47" s="364">
        <f>'€uro Prices'!AU47</f>
        <v>75</v>
      </c>
      <c r="AK47" s="237">
        <f>'€uro Prices'!AL47</f>
        <v>89</v>
      </c>
      <c r="AL47" s="362">
        <f>'€uro Prices'!AQ47</f>
        <v>85</v>
      </c>
      <c r="AM47" s="25">
        <f>'SEK Prices'!AL47</f>
        <v>750</v>
      </c>
      <c r="AN47" s="336">
        <f>'DKr Prices'!AL47</f>
        <v>600</v>
      </c>
      <c r="AO47" s="101">
        <f>'NKr Prices'!AP47</f>
        <v>750</v>
      </c>
      <c r="AP47" s="364">
        <f>'SFr Prices'!T47</f>
        <v>99</v>
      </c>
      <c r="AQ47" s="127">
        <f>'S Africa Prices'!T47</f>
        <v>0</v>
      </c>
    </row>
    <row r="48" spans="1:43" s="33" customFormat="1" x14ac:dyDescent="0.3">
      <c r="A48" s="703" t="s">
        <v>577</v>
      </c>
      <c r="B48" s="329"/>
      <c r="C48" s="428"/>
      <c r="D48" s="505" t="s">
        <v>545</v>
      </c>
      <c r="E48" s="31" t="s">
        <v>405</v>
      </c>
      <c r="F48" s="31">
        <f>'UK Prices'!F48</f>
        <v>3</v>
      </c>
      <c r="G48" s="580" t="s">
        <v>496</v>
      </c>
      <c r="H48" s="151">
        <f>'Std Cst'!U48</f>
        <v>9.4457688275862068</v>
      </c>
      <c r="I48" s="92">
        <f>'Std Cst'!J48</f>
        <v>11.6</v>
      </c>
      <c r="J48" s="151">
        <f>'UK Prices'!J48</f>
        <v>26.4</v>
      </c>
      <c r="K48" s="151">
        <f>'IRISH Pricing'!L48</f>
        <v>34.32</v>
      </c>
      <c r="L48" s="237">
        <f>'€uro Prices'!K48</f>
        <v>36.4</v>
      </c>
      <c r="M48" s="238">
        <f>'SEK Prices'!K48</f>
        <v>330</v>
      </c>
      <c r="N48" s="101">
        <f>'DKr Prices'!K48</f>
        <v>260</v>
      </c>
      <c r="O48" s="336">
        <f>'NKr Prices'!L48</f>
        <v>330</v>
      </c>
      <c r="P48" s="237">
        <f>'SFr Prices'!L48</f>
        <v>40.1</v>
      </c>
      <c r="Q48" s="336">
        <f>'S Africa Prices'!F48</f>
        <v>0</v>
      </c>
      <c r="R48" s="237">
        <f>'US Trade'!H48</f>
        <v>36</v>
      </c>
      <c r="S48" s="362">
        <f>'Distributor Prices'!O48</f>
        <v>30.6</v>
      </c>
      <c r="T48" s="92">
        <f>'Distributor Prices'!X48</f>
        <v>29.12</v>
      </c>
      <c r="U48" s="377">
        <f>'Std Cst'!U48</f>
        <v>9.4457688275862068</v>
      </c>
      <c r="V48" s="376">
        <f>'Std Cst'!U48</f>
        <v>9.4457688275862068</v>
      </c>
      <c r="W48" s="377">
        <f>'Std Cst'!U48</f>
        <v>9.4457688275862068</v>
      </c>
      <c r="X48" s="376">
        <f>'Std Cst'!U48</f>
        <v>9.4457688275862068</v>
      </c>
      <c r="Y48" s="377">
        <f>'Std Cst'!U48</f>
        <v>9.4457688275862068</v>
      </c>
      <c r="Z48" s="376">
        <f>'Std Cst'!U48</f>
        <v>9.4457688275862068</v>
      </c>
      <c r="AA48" s="360">
        <f>'Contract Prices Summary'!E48</f>
        <v>23.759999999999998</v>
      </c>
      <c r="AB48" s="23">
        <f>'Contract Prices Summary'!F48</f>
        <v>22.968</v>
      </c>
      <c r="AC48" s="360">
        <f>'Contract Prices Summary'!G48</f>
        <v>23.759999999999998</v>
      </c>
      <c r="AD48" s="23">
        <f>'McGuirks Sterling'!F48</f>
        <v>23.759999999999998</v>
      </c>
      <c r="AE48" s="360">
        <f>'Contract Prices Summary'!I48</f>
        <v>23.759999999999998</v>
      </c>
      <c r="AF48" s="23">
        <f>'Contract Prices Summary'!J48</f>
        <v>23.759999999999998</v>
      </c>
      <c r="AG48" s="360">
        <f>'Contract Prices Summary'!K48</f>
        <v>23.759999999999998</v>
      </c>
      <c r="AH48" s="23">
        <f>'Contract Prices Summary'!L48</f>
        <v>23.759999999999998</v>
      </c>
      <c r="AI48" s="92">
        <f>'UK Prices'!AH48</f>
        <v>55</v>
      </c>
      <c r="AJ48" s="364">
        <f>'€uro Prices'!AU48</f>
        <v>75</v>
      </c>
      <c r="AK48" s="237">
        <f>'€uro Prices'!AL48</f>
        <v>89</v>
      </c>
      <c r="AL48" s="362">
        <f>'€uro Prices'!AQ48</f>
        <v>85</v>
      </c>
      <c r="AM48" s="25">
        <f>'SEK Prices'!AL48</f>
        <v>750</v>
      </c>
      <c r="AN48" s="336">
        <f>'DKr Prices'!AL48</f>
        <v>600</v>
      </c>
      <c r="AO48" s="101">
        <f>'NKr Prices'!AP48</f>
        <v>750</v>
      </c>
      <c r="AP48" s="364">
        <f>'SFr Prices'!T48</f>
        <v>99</v>
      </c>
      <c r="AQ48" s="127">
        <f>'S Africa Prices'!T48</f>
        <v>0</v>
      </c>
    </row>
    <row r="49" spans="1:43" s="33" customFormat="1" x14ac:dyDescent="0.3">
      <c r="A49" s="703" t="s">
        <v>567</v>
      </c>
      <c r="B49" s="329"/>
      <c r="C49" s="428"/>
      <c r="D49" s="505" t="s">
        <v>537</v>
      </c>
      <c r="E49" s="31" t="s">
        <v>405</v>
      </c>
      <c r="F49" s="31">
        <f>'UK Prices'!F49</f>
        <v>2</v>
      </c>
      <c r="G49" s="580" t="s">
        <v>485</v>
      </c>
      <c r="H49" s="151">
        <f>'Std Cst'!U49</f>
        <v>9.4058405517241379</v>
      </c>
      <c r="I49" s="92">
        <f>'Std Cst'!J49</f>
        <v>11.58</v>
      </c>
      <c r="J49" s="151">
        <f>'UK Prices'!J49</f>
        <v>23.4</v>
      </c>
      <c r="K49" s="151">
        <f>'IRISH Pricing'!L49</f>
        <v>30.419999999999998</v>
      </c>
      <c r="L49" s="237">
        <f>'€uro Prices'!K49</f>
        <v>32.5</v>
      </c>
      <c r="M49" s="238">
        <f>'SEK Prices'!K49</f>
        <v>290</v>
      </c>
      <c r="N49" s="101">
        <f>'DKr Prices'!K49</f>
        <v>240</v>
      </c>
      <c r="O49" s="336">
        <f>'NKr Prices'!L49</f>
        <v>290</v>
      </c>
      <c r="P49" s="237">
        <f>'SFr Prices'!L49</f>
        <v>35.799999999999997</v>
      </c>
      <c r="Q49" s="336">
        <f>'S Africa Prices'!F49</f>
        <v>0</v>
      </c>
      <c r="R49" s="237">
        <f>'US Trade'!H49</f>
        <v>34</v>
      </c>
      <c r="S49" s="362">
        <f>'Distributor Prices'!O49</f>
        <v>28.900000000000002</v>
      </c>
      <c r="T49" s="92">
        <f>'Distributor Prices'!X49</f>
        <v>26</v>
      </c>
      <c r="U49" s="377">
        <f>'Std Cst'!U49</f>
        <v>9.4058405517241379</v>
      </c>
      <c r="V49" s="376">
        <f>'Std Cst'!U49</f>
        <v>9.4058405517241379</v>
      </c>
      <c r="W49" s="377">
        <f>'Std Cst'!U49</f>
        <v>9.4058405517241379</v>
      </c>
      <c r="X49" s="376">
        <f>'Std Cst'!U49</f>
        <v>9.4058405517241379</v>
      </c>
      <c r="Y49" s="377">
        <f>'Std Cst'!U49</f>
        <v>9.4058405517241379</v>
      </c>
      <c r="Z49" s="376">
        <f>'Std Cst'!U49</f>
        <v>9.4058405517241379</v>
      </c>
      <c r="AA49" s="360">
        <f>'Contract Prices Summary'!E49</f>
        <v>21.06</v>
      </c>
      <c r="AB49" s="23">
        <f>'Contract Prices Summary'!F49</f>
        <v>20.357999999999997</v>
      </c>
      <c r="AC49" s="360">
        <f>'Contract Prices Summary'!G49</f>
        <v>21.06</v>
      </c>
      <c r="AD49" s="23">
        <f>'McGuirks Sterling'!F49</f>
        <v>21.06</v>
      </c>
      <c r="AE49" s="360">
        <f>'Contract Prices Summary'!I49</f>
        <v>21.06</v>
      </c>
      <c r="AF49" s="23">
        <f>'Contract Prices Summary'!J49</f>
        <v>21.06</v>
      </c>
      <c r="AG49" s="360">
        <f>'Contract Prices Summary'!K49</f>
        <v>21.06</v>
      </c>
      <c r="AH49" s="23">
        <f>'Contract Prices Summary'!L49</f>
        <v>21.06</v>
      </c>
      <c r="AI49" s="92">
        <f>'UK Prices'!AH49</f>
        <v>47.5</v>
      </c>
      <c r="AJ49" s="364">
        <f>'€uro Prices'!AU49</f>
        <v>70</v>
      </c>
      <c r="AK49" s="237">
        <f>'€uro Prices'!AL49</f>
        <v>79</v>
      </c>
      <c r="AL49" s="362">
        <f>'€uro Prices'!AQ49</f>
        <v>75</v>
      </c>
      <c r="AM49" s="25">
        <f>'SEK Prices'!AL49</f>
        <v>650</v>
      </c>
      <c r="AN49" s="336">
        <f>'DKr Prices'!AL49</f>
        <v>550</v>
      </c>
      <c r="AO49" s="101">
        <f>'NKr Prices'!AP49</f>
        <v>650</v>
      </c>
      <c r="AP49" s="364">
        <f>'SFr Prices'!T49</f>
        <v>89</v>
      </c>
      <c r="AQ49" s="127">
        <f>'S Africa Prices'!T49</f>
        <v>0</v>
      </c>
    </row>
    <row r="50" spans="1:43" s="33" customFormat="1" x14ac:dyDescent="0.3">
      <c r="A50" s="332" t="s">
        <v>570</v>
      </c>
      <c r="B50" s="329"/>
      <c r="C50" s="428"/>
      <c r="D50" s="505" t="s">
        <v>533</v>
      </c>
      <c r="E50" s="31" t="s">
        <v>405</v>
      </c>
      <c r="F50" s="31">
        <f>'UK Prices'!F50</f>
        <v>2</v>
      </c>
      <c r="G50" s="580" t="s">
        <v>488</v>
      </c>
      <c r="H50" s="151">
        <f>'Std Cst'!U50</f>
        <v>10.332737103448276</v>
      </c>
      <c r="I50" s="92">
        <f>'Std Cst'!J50</f>
        <v>12.78</v>
      </c>
      <c r="J50" s="151">
        <f>'UK Prices'!J50</f>
        <v>23.4</v>
      </c>
      <c r="K50" s="151">
        <f>'IRISH Pricing'!L50</f>
        <v>30.419999999999998</v>
      </c>
      <c r="L50" s="237">
        <f>'€uro Prices'!K50</f>
        <v>32.5</v>
      </c>
      <c r="M50" s="238">
        <f>'SEK Prices'!K50</f>
        <v>290</v>
      </c>
      <c r="N50" s="101">
        <f>'DKr Prices'!K50</f>
        <v>240</v>
      </c>
      <c r="O50" s="336">
        <f>'NKr Prices'!L50</f>
        <v>290</v>
      </c>
      <c r="P50" s="237">
        <f>'SFr Prices'!L50</f>
        <v>35.799999999999997</v>
      </c>
      <c r="Q50" s="336">
        <f>'S Africa Prices'!F50</f>
        <v>0</v>
      </c>
      <c r="R50" s="237">
        <f>'US Trade'!H50</f>
        <v>36</v>
      </c>
      <c r="S50" s="362">
        <f>'Distributor Prices'!O50</f>
        <v>30.6</v>
      </c>
      <c r="T50" s="92">
        <f>'Distributor Prices'!X50</f>
        <v>26</v>
      </c>
      <c r="U50" s="377">
        <f>'Std Cst'!U50</f>
        <v>10.332737103448276</v>
      </c>
      <c r="V50" s="376">
        <f>'Std Cst'!U50</f>
        <v>10.332737103448276</v>
      </c>
      <c r="W50" s="377">
        <f>'Std Cst'!U50</f>
        <v>10.332737103448276</v>
      </c>
      <c r="X50" s="376">
        <f>'Std Cst'!U50</f>
        <v>10.332737103448276</v>
      </c>
      <c r="Y50" s="377">
        <f>'Std Cst'!U50</f>
        <v>10.332737103448276</v>
      </c>
      <c r="Z50" s="376">
        <f>'Std Cst'!U50</f>
        <v>10.332737103448276</v>
      </c>
      <c r="AA50" s="360">
        <f>'Contract Prices Summary'!E50</f>
        <v>21.06</v>
      </c>
      <c r="AB50" s="23">
        <f>'Contract Prices Summary'!F50</f>
        <v>20.357999999999997</v>
      </c>
      <c r="AC50" s="360">
        <f>'Contract Prices Summary'!G50</f>
        <v>21.06</v>
      </c>
      <c r="AD50" s="23">
        <f>'McGuirks Sterling'!F50</f>
        <v>21.06</v>
      </c>
      <c r="AE50" s="360">
        <f>'Contract Prices Summary'!I50</f>
        <v>21.06</v>
      </c>
      <c r="AF50" s="23">
        <f>'Contract Prices Summary'!J50</f>
        <v>21.06</v>
      </c>
      <c r="AG50" s="360">
        <f>'Contract Prices Summary'!K50</f>
        <v>21.06</v>
      </c>
      <c r="AH50" s="23">
        <f>'Contract Prices Summary'!L50</f>
        <v>21.06</v>
      </c>
      <c r="AI50" s="92">
        <f>'UK Prices'!AH50</f>
        <v>47.5</v>
      </c>
      <c r="AJ50" s="364">
        <f>'€uro Prices'!AU50</f>
        <v>70</v>
      </c>
      <c r="AK50" s="237">
        <f>'€uro Prices'!AL50</f>
        <v>79</v>
      </c>
      <c r="AL50" s="362">
        <f>'€uro Prices'!AQ50</f>
        <v>75</v>
      </c>
      <c r="AM50" s="25">
        <f>'SEK Prices'!AL50</f>
        <v>650</v>
      </c>
      <c r="AN50" s="336">
        <f>'DKr Prices'!AL50</f>
        <v>550</v>
      </c>
      <c r="AO50" s="101">
        <f>'NKr Prices'!AP50</f>
        <v>650</v>
      </c>
      <c r="AP50" s="364">
        <f>'SFr Prices'!T50</f>
        <v>89</v>
      </c>
      <c r="AQ50" s="127">
        <f>'S Africa Prices'!T50</f>
        <v>0</v>
      </c>
    </row>
    <row r="51" spans="1:43" s="33" customFormat="1" x14ac:dyDescent="0.3">
      <c r="A51" s="332" t="s">
        <v>587</v>
      </c>
      <c r="B51" s="329"/>
      <c r="C51" s="428"/>
      <c r="D51" s="626" t="s">
        <v>546</v>
      </c>
      <c r="E51" s="31" t="s">
        <v>405</v>
      </c>
      <c r="F51" s="31">
        <f>'UK Prices'!F51</f>
        <v>2</v>
      </c>
      <c r="G51" s="580" t="s">
        <v>497</v>
      </c>
      <c r="H51" s="151">
        <f>'Std Cst'!U51</f>
        <v>8.9578405517241375</v>
      </c>
      <c r="I51" s="92">
        <f>'Std Cst'!J51</f>
        <v>11</v>
      </c>
      <c r="J51" s="151">
        <f>'UK Prices'!J51</f>
        <v>23.4</v>
      </c>
      <c r="K51" s="151">
        <f>'IRISH Pricing'!L51</f>
        <v>30.419999999999998</v>
      </c>
      <c r="L51" s="237">
        <f>'€uro Prices'!K51</f>
        <v>32.5</v>
      </c>
      <c r="M51" s="238">
        <f>'SEK Prices'!K51</f>
        <v>290</v>
      </c>
      <c r="N51" s="101">
        <f>'DKr Prices'!K51</f>
        <v>240</v>
      </c>
      <c r="O51" s="336">
        <f>'NKr Prices'!L51</f>
        <v>290</v>
      </c>
      <c r="P51" s="237">
        <f>'SFr Prices'!L51</f>
        <v>35.799999999999997</v>
      </c>
      <c r="Q51" s="336">
        <f>'S Africa Prices'!F51</f>
        <v>0</v>
      </c>
      <c r="R51" s="237">
        <f>'US Trade'!H51</f>
        <v>34</v>
      </c>
      <c r="S51" s="362">
        <f>'Distributor Prices'!O51</f>
        <v>28.900000000000002</v>
      </c>
      <c r="T51" s="92">
        <f>'Distributor Prices'!X51</f>
        <v>26</v>
      </c>
      <c r="U51" s="377">
        <f>'Std Cst'!U51</f>
        <v>8.9578405517241375</v>
      </c>
      <c r="V51" s="376">
        <f>'Std Cst'!U51</f>
        <v>8.9578405517241375</v>
      </c>
      <c r="W51" s="377">
        <f>'Std Cst'!U51</f>
        <v>8.9578405517241375</v>
      </c>
      <c r="X51" s="376">
        <f>'Std Cst'!U51</f>
        <v>8.9578405517241375</v>
      </c>
      <c r="Y51" s="377">
        <f>'Std Cst'!U51</f>
        <v>8.9578405517241375</v>
      </c>
      <c r="Z51" s="376">
        <f>'Std Cst'!U51</f>
        <v>8.9578405517241375</v>
      </c>
      <c r="AA51" s="360">
        <f>'Contract Prices Summary'!E51</f>
        <v>21.06</v>
      </c>
      <c r="AB51" s="23">
        <f>'Contract Prices Summary'!F51</f>
        <v>20.357999999999997</v>
      </c>
      <c r="AC51" s="360">
        <f>'Contract Prices Summary'!G51</f>
        <v>21.06</v>
      </c>
      <c r="AD51" s="23">
        <f>'McGuirks Sterling'!F51</f>
        <v>21.06</v>
      </c>
      <c r="AE51" s="360">
        <f>'Contract Prices Summary'!I51</f>
        <v>21.06</v>
      </c>
      <c r="AF51" s="23">
        <f>'Contract Prices Summary'!J51</f>
        <v>21.06</v>
      </c>
      <c r="AG51" s="360">
        <f>'Contract Prices Summary'!K51</f>
        <v>21.06</v>
      </c>
      <c r="AH51" s="23">
        <f>'Contract Prices Summary'!L51</f>
        <v>21.06</v>
      </c>
      <c r="AI51" s="92">
        <f>'UK Prices'!AH51</f>
        <v>47.5</v>
      </c>
      <c r="AJ51" s="364">
        <f>'€uro Prices'!AU51</f>
        <v>70</v>
      </c>
      <c r="AK51" s="237">
        <f>'€uro Prices'!AL51</f>
        <v>79</v>
      </c>
      <c r="AL51" s="362">
        <f>'€uro Prices'!AQ51</f>
        <v>75</v>
      </c>
      <c r="AM51" s="25">
        <f>'SEK Prices'!AL51</f>
        <v>650</v>
      </c>
      <c r="AN51" s="336">
        <f>'DKr Prices'!AL51</f>
        <v>550</v>
      </c>
      <c r="AO51" s="101">
        <f>'NKr Prices'!AP51</f>
        <v>650</v>
      </c>
      <c r="AP51" s="364">
        <f>'SFr Prices'!T51</f>
        <v>89</v>
      </c>
      <c r="AQ51" s="127">
        <f>'S Africa Prices'!T51</f>
        <v>0</v>
      </c>
    </row>
    <row r="52" spans="1:43" s="33" customFormat="1" x14ac:dyDescent="0.3">
      <c r="A52" s="703" t="s">
        <v>571</v>
      </c>
      <c r="B52" s="329"/>
      <c r="C52" s="428"/>
      <c r="D52" s="505" t="s">
        <v>540</v>
      </c>
      <c r="E52" s="31" t="s">
        <v>405</v>
      </c>
      <c r="F52" s="31">
        <f>'UK Prices'!F52</f>
        <v>2</v>
      </c>
      <c r="G52" s="580" t="s">
        <v>489</v>
      </c>
      <c r="H52" s="151">
        <f>'Std Cst'!U52</f>
        <v>9.0968750344827587</v>
      </c>
      <c r="I52" s="92">
        <f>'Std Cst'!J52</f>
        <v>11.18</v>
      </c>
      <c r="J52" s="151">
        <f>'UK Prices'!J52</f>
        <v>23.4</v>
      </c>
      <c r="K52" s="151">
        <f>'IRISH Pricing'!L52</f>
        <v>30.419999999999998</v>
      </c>
      <c r="L52" s="237">
        <f>'€uro Prices'!K52</f>
        <v>32.5</v>
      </c>
      <c r="M52" s="238">
        <f>'SEK Prices'!K52</f>
        <v>290</v>
      </c>
      <c r="N52" s="101">
        <f>'DKr Prices'!K52</f>
        <v>240</v>
      </c>
      <c r="O52" s="336">
        <f>'NKr Prices'!L52</f>
        <v>290</v>
      </c>
      <c r="P52" s="237">
        <f>'SFr Prices'!L52</f>
        <v>35.799999999999997</v>
      </c>
      <c r="Q52" s="336">
        <f>'S Africa Prices'!F52</f>
        <v>0</v>
      </c>
      <c r="R52" s="237">
        <f>'US Trade'!H52</f>
        <v>34</v>
      </c>
      <c r="S52" s="362">
        <f>'Distributor Prices'!O52</f>
        <v>28.900000000000002</v>
      </c>
      <c r="T52" s="92">
        <f>'Distributor Prices'!X52</f>
        <v>26</v>
      </c>
      <c r="U52" s="377">
        <f>'Std Cst'!U52</f>
        <v>9.0968750344827587</v>
      </c>
      <c r="V52" s="376">
        <f>'Std Cst'!U52</f>
        <v>9.0968750344827587</v>
      </c>
      <c r="W52" s="377">
        <f>'Std Cst'!U52</f>
        <v>9.0968750344827587</v>
      </c>
      <c r="X52" s="376">
        <f>'Std Cst'!U52</f>
        <v>9.0968750344827587</v>
      </c>
      <c r="Y52" s="377">
        <f>'Std Cst'!U52</f>
        <v>9.0968750344827587</v>
      </c>
      <c r="Z52" s="376">
        <f>'Std Cst'!U52</f>
        <v>9.0968750344827587</v>
      </c>
      <c r="AA52" s="360">
        <f>'Contract Prices Summary'!E52</f>
        <v>21.06</v>
      </c>
      <c r="AB52" s="23">
        <f>'Contract Prices Summary'!F52</f>
        <v>20.357999999999997</v>
      </c>
      <c r="AC52" s="360">
        <f>'Contract Prices Summary'!G52</f>
        <v>21.06</v>
      </c>
      <c r="AD52" s="23">
        <f>'McGuirks Sterling'!F52</f>
        <v>21.06</v>
      </c>
      <c r="AE52" s="360">
        <f>'Contract Prices Summary'!I52</f>
        <v>21.06</v>
      </c>
      <c r="AF52" s="23">
        <f>'Contract Prices Summary'!J52</f>
        <v>21.06</v>
      </c>
      <c r="AG52" s="360">
        <f>'Contract Prices Summary'!K52</f>
        <v>21.06</v>
      </c>
      <c r="AH52" s="23">
        <f>'Contract Prices Summary'!L52</f>
        <v>21.06</v>
      </c>
      <c r="AI52" s="92">
        <f>'UK Prices'!AH52</f>
        <v>47.5</v>
      </c>
      <c r="AJ52" s="364">
        <f>'€uro Prices'!AU52</f>
        <v>70</v>
      </c>
      <c r="AK52" s="237">
        <f>'€uro Prices'!AL52</f>
        <v>79</v>
      </c>
      <c r="AL52" s="362">
        <f>'€uro Prices'!AQ52</f>
        <v>75</v>
      </c>
      <c r="AM52" s="25">
        <f>'SEK Prices'!AL52</f>
        <v>650</v>
      </c>
      <c r="AN52" s="336">
        <f>'DKr Prices'!AL52</f>
        <v>550</v>
      </c>
      <c r="AO52" s="101">
        <f>'NKr Prices'!AP52</f>
        <v>650</v>
      </c>
      <c r="AP52" s="364">
        <f>'SFr Prices'!T52</f>
        <v>85</v>
      </c>
      <c r="AQ52" s="127">
        <f>'S Africa Prices'!T52</f>
        <v>0</v>
      </c>
    </row>
    <row r="53" spans="1:43" s="33" customFormat="1" x14ac:dyDescent="0.3">
      <c r="A53" s="703" t="s">
        <v>568</v>
      </c>
      <c r="B53" s="329"/>
      <c r="C53" s="428"/>
      <c r="D53" s="505" t="s">
        <v>538</v>
      </c>
      <c r="E53" s="31" t="s">
        <v>405</v>
      </c>
      <c r="F53" s="31">
        <f>'UK Prices'!F53</f>
        <v>2</v>
      </c>
      <c r="G53" s="580" t="s">
        <v>486</v>
      </c>
      <c r="H53" s="151">
        <f>'Std Cst'!U53</f>
        <v>8.9578405517241375</v>
      </c>
      <c r="I53" s="92">
        <f>'Std Cst'!J53</f>
        <v>11</v>
      </c>
      <c r="J53" s="151">
        <f>'UK Prices'!J53</f>
        <v>23.4</v>
      </c>
      <c r="K53" s="151">
        <f>'IRISH Pricing'!L53</f>
        <v>30.419999999999998</v>
      </c>
      <c r="L53" s="237">
        <f>'€uro Prices'!K53</f>
        <v>32.5</v>
      </c>
      <c r="M53" s="238">
        <f>'SEK Prices'!K53</f>
        <v>290</v>
      </c>
      <c r="N53" s="101">
        <f>'DKr Prices'!K53</f>
        <v>240</v>
      </c>
      <c r="O53" s="336">
        <f>'NKr Prices'!L53</f>
        <v>290</v>
      </c>
      <c r="P53" s="237">
        <f>'SFr Prices'!L53</f>
        <v>35.799999999999997</v>
      </c>
      <c r="Q53" s="336">
        <f>'S Africa Prices'!F53</f>
        <v>0</v>
      </c>
      <c r="R53" s="237">
        <f>'US Trade'!H53</f>
        <v>34</v>
      </c>
      <c r="S53" s="362">
        <f>'Distributor Prices'!O53</f>
        <v>28.900000000000002</v>
      </c>
      <c r="T53" s="92">
        <f>'Distributor Prices'!X53</f>
        <v>26</v>
      </c>
      <c r="U53" s="377">
        <f>'Std Cst'!U53</f>
        <v>8.9578405517241375</v>
      </c>
      <c r="V53" s="376">
        <f>'Std Cst'!U53</f>
        <v>8.9578405517241375</v>
      </c>
      <c r="W53" s="377">
        <f>'Std Cst'!U53</f>
        <v>8.9578405517241375</v>
      </c>
      <c r="X53" s="376">
        <f>'Std Cst'!U53</f>
        <v>8.9578405517241375</v>
      </c>
      <c r="Y53" s="377">
        <f>'Std Cst'!U53</f>
        <v>8.9578405517241375</v>
      </c>
      <c r="Z53" s="376">
        <f>'Std Cst'!U53</f>
        <v>8.9578405517241375</v>
      </c>
      <c r="AA53" s="360">
        <f>'Contract Prices Summary'!E53</f>
        <v>21.06</v>
      </c>
      <c r="AB53" s="23">
        <f>'Contract Prices Summary'!F53</f>
        <v>20.357999999999997</v>
      </c>
      <c r="AC53" s="360">
        <f>'Contract Prices Summary'!G53</f>
        <v>21.06</v>
      </c>
      <c r="AD53" s="23">
        <f>'McGuirks Sterling'!F53</f>
        <v>21.06</v>
      </c>
      <c r="AE53" s="360">
        <f>'Contract Prices Summary'!I53</f>
        <v>21.06</v>
      </c>
      <c r="AF53" s="23">
        <f>'Contract Prices Summary'!J53</f>
        <v>21.06</v>
      </c>
      <c r="AG53" s="360">
        <f>'Contract Prices Summary'!K53</f>
        <v>21.06</v>
      </c>
      <c r="AH53" s="23">
        <f>'Contract Prices Summary'!L53</f>
        <v>21.06</v>
      </c>
      <c r="AI53" s="92">
        <f>'UK Prices'!AH53</f>
        <v>47.5</v>
      </c>
      <c r="AJ53" s="364">
        <f>'€uro Prices'!AU53</f>
        <v>70</v>
      </c>
      <c r="AK53" s="237">
        <f>'€uro Prices'!AL53</f>
        <v>79</v>
      </c>
      <c r="AL53" s="362">
        <f>'€uro Prices'!AQ53</f>
        <v>75</v>
      </c>
      <c r="AM53" s="25">
        <f>'SEK Prices'!AL53</f>
        <v>650</v>
      </c>
      <c r="AN53" s="336">
        <f>'DKr Prices'!AL53</f>
        <v>550</v>
      </c>
      <c r="AO53" s="101">
        <f>'NKr Prices'!AP53</f>
        <v>650</v>
      </c>
      <c r="AP53" s="364">
        <f>'SFr Prices'!T53</f>
        <v>85</v>
      </c>
      <c r="AQ53" s="127">
        <f>'S Africa Prices'!T53</f>
        <v>0</v>
      </c>
    </row>
    <row r="54" spans="1:43" s="33" customFormat="1" x14ac:dyDescent="0.3">
      <c r="A54" s="332" t="s">
        <v>574</v>
      </c>
      <c r="B54" s="329"/>
      <c r="C54" s="428"/>
      <c r="D54" s="505" t="s">
        <v>535</v>
      </c>
      <c r="E54" s="31" t="s">
        <v>405</v>
      </c>
      <c r="F54" s="31">
        <f>'UK Prices'!F54</f>
        <v>2</v>
      </c>
      <c r="G54" s="580" t="s">
        <v>492</v>
      </c>
      <c r="H54" s="151">
        <f>'Std Cst'!U54</f>
        <v>8.556185379310346</v>
      </c>
      <c r="I54" s="92">
        <f>'Std Cst'!J54</f>
        <v>10.48</v>
      </c>
      <c r="J54" s="151">
        <f>'UK Prices'!J54</f>
        <v>23.4</v>
      </c>
      <c r="K54" s="151">
        <f>'IRISH Pricing'!L54</f>
        <v>30.419999999999998</v>
      </c>
      <c r="L54" s="237">
        <f>'€uro Prices'!K54</f>
        <v>32.5</v>
      </c>
      <c r="M54" s="238">
        <f>'SEK Prices'!K54</f>
        <v>290</v>
      </c>
      <c r="N54" s="101">
        <f>'DKr Prices'!K54</f>
        <v>240</v>
      </c>
      <c r="O54" s="336">
        <f>'NKr Prices'!L54</f>
        <v>290</v>
      </c>
      <c r="P54" s="237">
        <f>'SFr Prices'!L54</f>
        <v>35.799999999999997</v>
      </c>
      <c r="Q54" s="336">
        <f>'S Africa Prices'!F54</f>
        <v>0</v>
      </c>
      <c r="R54" s="237">
        <f>'US Trade'!H54</f>
        <v>34</v>
      </c>
      <c r="S54" s="362">
        <f>'Distributor Prices'!O54</f>
        <v>28.900000000000002</v>
      </c>
      <c r="T54" s="92">
        <f>'Distributor Prices'!X54</f>
        <v>26</v>
      </c>
      <c r="U54" s="377">
        <f>'Std Cst'!U54</f>
        <v>8.556185379310346</v>
      </c>
      <c r="V54" s="376">
        <f>'Std Cst'!U54</f>
        <v>8.556185379310346</v>
      </c>
      <c r="W54" s="377">
        <f>'Std Cst'!U54</f>
        <v>8.556185379310346</v>
      </c>
      <c r="X54" s="376">
        <f>'Std Cst'!U54</f>
        <v>8.556185379310346</v>
      </c>
      <c r="Y54" s="377">
        <f>'Std Cst'!U54</f>
        <v>8.556185379310346</v>
      </c>
      <c r="Z54" s="376">
        <f>'Std Cst'!U54</f>
        <v>8.556185379310346</v>
      </c>
      <c r="AA54" s="360">
        <f>'Contract Prices Summary'!E54</f>
        <v>21.06</v>
      </c>
      <c r="AB54" s="23">
        <f>'Contract Prices Summary'!F54</f>
        <v>20.357999999999997</v>
      </c>
      <c r="AC54" s="360">
        <f>'Contract Prices Summary'!G54</f>
        <v>21.06</v>
      </c>
      <c r="AD54" s="23">
        <f>'McGuirks Sterling'!F54</f>
        <v>21.06</v>
      </c>
      <c r="AE54" s="360">
        <f>'Contract Prices Summary'!I54</f>
        <v>21.06</v>
      </c>
      <c r="AF54" s="23">
        <f>'Contract Prices Summary'!J54</f>
        <v>21.06</v>
      </c>
      <c r="AG54" s="360">
        <f>'Contract Prices Summary'!K54</f>
        <v>21.06</v>
      </c>
      <c r="AH54" s="23">
        <f>'Contract Prices Summary'!L54</f>
        <v>21.06</v>
      </c>
      <c r="AI54" s="92">
        <f>'UK Prices'!AH54</f>
        <v>47.5</v>
      </c>
      <c r="AJ54" s="364">
        <f>'€uro Prices'!AU54</f>
        <v>70</v>
      </c>
      <c r="AK54" s="237">
        <f>'€uro Prices'!AL54</f>
        <v>79</v>
      </c>
      <c r="AL54" s="362">
        <f>'€uro Prices'!AQ54</f>
        <v>75</v>
      </c>
      <c r="AM54" s="25">
        <f>'SEK Prices'!AL54</f>
        <v>650</v>
      </c>
      <c r="AN54" s="336">
        <f>'DKr Prices'!AL54</f>
        <v>550</v>
      </c>
      <c r="AO54" s="101">
        <f>'NKr Prices'!AP54</f>
        <v>650</v>
      </c>
      <c r="AP54" s="364">
        <f>'SFr Prices'!T54</f>
        <v>85</v>
      </c>
      <c r="AQ54" s="127">
        <f>'S Africa Prices'!T54</f>
        <v>0</v>
      </c>
    </row>
    <row r="55" spans="1:43" s="33" customFormat="1" x14ac:dyDescent="0.3">
      <c r="A55" s="506"/>
      <c r="B55" s="330" t="s">
        <v>416</v>
      </c>
      <c r="C55" s="428"/>
      <c r="D55" s="244" t="s">
        <v>330</v>
      </c>
      <c r="E55" s="31" t="s">
        <v>405</v>
      </c>
      <c r="F55" s="31">
        <f>'UK Prices'!F55</f>
        <v>1</v>
      </c>
      <c r="G55" s="127" t="s">
        <v>177</v>
      </c>
      <c r="H55" s="151">
        <f>'Std Cst'!U55</f>
        <v>7.8291889655172415</v>
      </c>
      <c r="I55" s="92">
        <f>'Std Cst'!J55</f>
        <v>9.58</v>
      </c>
      <c r="J55" s="151">
        <f>'UK Prices'!J55</f>
        <v>19.5</v>
      </c>
      <c r="K55" s="151">
        <f>'IRISH Pricing'!L55</f>
        <v>25.35</v>
      </c>
      <c r="L55" s="237">
        <f>'€uro Prices'!K55</f>
        <v>27.9</v>
      </c>
      <c r="M55" s="238">
        <f>'SEK Prices'!K55</f>
        <v>250</v>
      </c>
      <c r="N55" s="101">
        <f>'DKr Prices'!K55</f>
        <v>200</v>
      </c>
      <c r="O55" s="336">
        <f>'NKr Prices'!L55</f>
        <v>250</v>
      </c>
      <c r="P55" s="237">
        <f>'SFr Prices'!L55</f>
        <v>30.7</v>
      </c>
      <c r="Q55" s="336">
        <f>'S Africa Prices'!F55</f>
        <v>0</v>
      </c>
      <c r="R55" s="237">
        <f>'US Trade'!H55</f>
        <v>30</v>
      </c>
      <c r="S55" s="362">
        <f>'Distributor Prices'!O55</f>
        <v>25.5</v>
      </c>
      <c r="T55" s="92">
        <f>'Distributor Prices'!X55</f>
        <v>22.32</v>
      </c>
      <c r="U55" s="377">
        <f>'Std Cst'!U55</f>
        <v>7.8291889655172415</v>
      </c>
      <c r="V55" s="376">
        <f>'Std Cst'!U55</f>
        <v>7.8291889655172415</v>
      </c>
      <c r="W55" s="377">
        <f>'Std Cst'!U55</f>
        <v>7.8291889655172415</v>
      </c>
      <c r="X55" s="376">
        <f>'Std Cst'!U55</f>
        <v>7.8291889655172415</v>
      </c>
      <c r="Y55" s="377">
        <f>'Std Cst'!U55</f>
        <v>7.8291889655172415</v>
      </c>
      <c r="Z55" s="376">
        <f>'Std Cst'!U55</f>
        <v>7.8291889655172415</v>
      </c>
      <c r="AA55" s="360">
        <f>'Contract Prices Summary'!E55</f>
        <v>17.55</v>
      </c>
      <c r="AB55" s="23">
        <f>'Contract Prices Summary'!F55</f>
        <v>16.965</v>
      </c>
      <c r="AC55" s="360">
        <f>'Contract Prices Summary'!G55</f>
        <v>17.55</v>
      </c>
      <c r="AD55" s="23">
        <f>'McGuirks Sterling'!F55</f>
        <v>17.55</v>
      </c>
      <c r="AE55" s="360">
        <f>'Contract Prices Summary'!I55</f>
        <v>17.55</v>
      </c>
      <c r="AF55" s="23">
        <f>'Contract Prices Summary'!J55</f>
        <v>17.55</v>
      </c>
      <c r="AG55" s="360">
        <f>'Contract Prices Summary'!K55</f>
        <v>17.55</v>
      </c>
      <c r="AH55" s="23">
        <f>'Contract Prices Summary'!L55</f>
        <v>17.55</v>
      </c>
      <c r="AI55" s="92">
        <f>'UK Prices'!AH55</f>
        <v>40</v>
      </c>
      <c r="AJ55" s="364">
        <f>'€uro Prices'!AU55</f>
        <v>60</v>
      </c>
      <c r="AK55" s="237">
        <f>'€uro Prices'!AL55</f>
        <v>69</v>
      </c>
      <c r="AL55" s="362">
        <f>'€uro Prices'!AQ55</f>
        <v>69</v>
      </c>
      <c r="AM55" s="25">
        <f>'SEK Prices'!AL55</f>
        <v>600</v>
      </c>
      <c r="AN55" s="336">
        <f>'DKr Prices'!AL55</f>
        <v>500</v>
      </c>
      <c r="AO55" s="101">
        <f>'NKr Prices'!AP55</f>
        <v>600</v>
      </c>
      <c r="AP55" s="364">
        <f>'SFr Prices'!T55</f>
        <v>75</v>
      </c>
      <c r="AQ55" s="127">
        <f>'S Africa Prices'!T55</f>
        <v>0</v>
      </c>
    </row>
    <row r="56" spans="1:43" s="33" customFormat="1" x14ac:dyDescent="0.3">
      <c r="A56" s="703" t="s">
        <v>671</v>
      </c>
      <c r="B56" s="330" t="s">
        <v>417</v>
      </c>
      <c r="C56" s="428"/>
      <c r="D56" s="244" t="s">
        <v>331</v>
      </c>
      <c r="E56" s="31" t="s">
        <v>405</v>
      </c>
      <c r="F56" s="31">
        <f>'UK Prices'!F56</f>
        <v>1</v>
      </c>
      <c r="G56" s="127" t="s">
        <v>193</v>
      </c>
      <c r="H56" s="151">
        <f>'Std Cst'!U56</f>
        <v>8.1381544827586207</v>
      </c>
      <c r="I56" s="92">
        <f>'Std Cst'!J56</f>
        <v>9.98</v>
      </c>
      <c r="J56" s="151">
        <f>'UK Prices'!J56</f>
        <v>19.5</v>
      </c>
      <c r="K56" s="151">
        <f>'IRISH Pricing'!L56</f>
        <v>25.35</v>
      </c>
      <c r="L56" s="237">
        <f>'€uro Prices'!K56</f>
        <v>27.9</v>
      </c>
      <c r="M56" s="238">
        <f>'SEK Prices'!K56</f>
        <v>250</v>
      </c>
      <c r="N56" s="101">
        <f>'DKr Prices'!K56</f>
        <v>200</v>
      </c>
      <c r="O56" s="336">
        <f>'NKr Prices'!L56</f>
        <v>250</v>
      </c>
      <c r="P56" s="237">
        <f>'SFr Prices'!L56</f>
        <v>30.7</v>
      </c>
      <c r="Q56" s="336">
        <f>'S Africa Prices'!F56</f>
        <v>450</v>
      </c>
      <c r="R56" s="237">
        <f>'US Trade'!H56</f>
        <v>30</v>
      </c>
      <c r="S56" s="362">
        <f>'Distributor Prices'!O56</f>
        <v>25.5</v>
      </c>
      <c r="T56" s="92">
        <f>'Distributor Prices'!X56</f>
        <v>22.32</v>
      </c>
      <c r="U56" s="377">
        <f>'Std Cst'!U56</f>
        <v>8.1381544827586207</v>
      </c>
      <c r="V56" s="376">
        <f>'Std Cst'!U56</f>
        <v>8.1381544827586207</v>
      </c>
      <c r="W56" s="377">
        <f>'Std Cst'!U56</f>
        <v>8.1381544827586207</v>
      </c>
      <c r="X56" s="376">
        <f>'Std Cst'!U56</f>
        <v>8.1381544827586207</v>
      </c>
      <c r="Y56" s="377">
        <f>'Std Cst'!U56</f>
        <v>8.1381544827586207</v>
      </c>
      <c r="Z56" s="376">
        <f>'Std Cst'!U56</f>
        <v>8.1381544827586207</v>
      </c>
      <c r="AA56" s="360">
        <f>'Contract Prices Summary'!E56</f>
        <v>17.55</v>
      </c>
      <c r="AB56" s="23">
        <f>'Contract Prices Summary'!F56</f>
        <v>16.965</v>
      </c>
      <c r="AC56" s="360">
        <f>'Contract Prices Summary'!G56</f>
        <v>17.55</v>
      </c>
      <c r="AD56" s="23">
        <f>'McGuirks Sterling'!F56</f>
        <v>17.55</v>
      </c>
      <c r="AE56" s="360">
        <f>'Contract Prices Summary'!I56</f>
        <v>17.55</v>
      </c>
      <c r="AF56" s="23">
        <f>'Contract Prices Summary'!J56</f>
        <v>17.55</v>
      </c>
      <c r="AG56" s="360">
        <f>'Contract Prices Summary'!K56</f>
        <v>17.55</v>
      </c>
      <c r="AH56" s="23">
        <f>'Contract Prices Summary'!L56</f>
        <v>17.55</v>
      </c>
      <c r="AI56" s="92">
        <f>'UK Prices'!AH56</f>
        <v>40</v>
      </c>
      <c r="AJ56" s="364">
        <f>'€uro Prices'!AU56</f>
        <v>60</v>
      </c>
      <c r="AK56" s="237">
        <f>'€uro Prices'!AL56</f>
        <v>69</v>
      </c>
      <c r="AL56" s="362">
        <f>'€uro Prices'!AQ56</f>
        <v>69</v>
      </c>
      <c r="AM56" s="25">
        <f>'SEK Prices'!AL56</f>
        <v>600</v>
      </c>
      <c r="AN56" s="336">
        <f>'DKr Prices'!AL56</f>
        <v>500</v>
      </c>
      <c r="AO56" s="101">
        <f>'NKr Prices'!AP56</f>
        <v>600</v>
      </c>
      <c r="AP56" s="364">
        <f>'SFr Prices'!T56</f>
        <v>75</v>
      </c>
      <c r="AQ56" s="127">
        <f>'S Africa Prices'!T56</f>
        <v>0</v>
      </c>
    </row>
    <row r="57" spans="1:43" s="33" customFormat="1" x14ac:dyDescent="0.3">
      <c r="A57" s="332" t="s">
        <v>680</v>
      </c>
      <c r="B57" s="329"/>
      <c r="C57" s="428"/>
      <c r="D57" s="505" t="s">
        <v>679</v>
      </c>
      <c r="E57" s="31" t="s">
        <v>405</v>
      </c>
      <c r="F57" s="31">
        <f>'UK Prices'!F57</f>
        <v>3</v>
      </c>
      <c r="G57" s="580" t="s">
        <v>678</v>
      </c>
      <c r="H57" s="151">
        <f>'Std Cst'!U57</f>
        <v>10.666182620689654</v>
      </c>
      <c r="I57" s="92">
        <f>'Std Cst'!J57</f>
        <v>13.18</v>
      </c>
      <c r="J57" s="151">
        <f>'UK Prices'!J57</f>
        <v>26.4</v>
      </c>
      <c r="K57" s="151">
        <f>'IRISH Pricing'!L57</f>
        <v>34.32</v>
      </c>
      <c r="L57" s="237">
        <f>'€uro Prices'!K57</f>
        <v>36.4</v>
      </c>
      <c r="M57" s="238">
        <f>'SEK Prices'!K57</f>
        <v>330</v>
      </c>
      <c r="N57" s="101">
        <f>'DKr Prices'!K57</f>
        <v>260</v>
      </c>
      <c r="O57" s="336">
        <f>'NKr Prices'!L57</f>
        <v>330</v>
      </c>
      <c r="P57" s="237">
        <f>'SFr Prices'!L57</f>
        <v>40.1</v>
      </c>
      <c r="Q57" s="336">
        <f>'S Africa Prices'!F57</f>
        <v>0</v>
      </c>
      <c r="R57" s="237">
        <f>'US Trade'!H57</f>
        <v>37.5</v>
      </c>
      <c r="S57" s="362">
        <f>'Distributor Prices'!O57</f>
        <v>31.875000000000004</v>
      </c>
      <c r="T57" s="92">
        <f>'Distributor Prices'!X57</f>
        <v>29.12</v>
      </c>
      <c r="U57" s="377">
        <f>'Std Cst'!U57</f>
        <v>10.666182620689654</v>
      </c>
      <c r="V57" s="376">
        <f>'Std Cst'!U57</f>
        <v>10.666182620689654</v>
      </c>
      <c r="W57" s="377">
        <f>'Std Cst'!U57</f>
        <v>10.666182620689654</v>
      </c>
      <c r="X57" s="376">
        <f>'Std Cst'!U57</f>
        <v>10.666182620689654</v>
      </c>
      <c r="Y57" s="377">
        <f>'Std Cst'!U57</f>
        <v>10.666182620689654</v>
      </c>
      <c r="Z57" s="376">
        <f>'Std Cst'!U57</f>
        <v>10.666182620689654</v>
      </c>
      <c r="AA57" s="360">
        <f>'Contract Prices Summary'!E57</f>
        <v>23.759999999999998</v>
      </c>
      <c r="AB57" s="23">
        <f>'Contract Prices Summary'!F57</f>
        <v>22.968</v>
      </c>
      <c r="AC57" s="360">
        <f>'Contract Prices Summary'!G57</f>
        <v>23.759999999999998</v>
      </c>
      <c r="AD57" s="23">
        <f>'McGuirks Sterling'!F57</f>
        <v>23.759999999999998</v>
      </c>
      <c r="AE57" s="360">
        <f>'Contract Prices Summary'!I57</f>
        <v>23.759999999999998</v>
      </c>
      <c r="AF57" s="23">
        <f>'Contract Prices Summary'!J57</f>
        <v>23.759999999999998</v>
      </c>
      <c r="AG57" s="360">
        <f>'Contract Prices Summary'!K57</f>
        <v>23.759999999999998</v>
      </c>
      <c r="AH57" s="23">
        <f>'Contract Prices Summary'!L57</f>
        <v>23.759999999999998</v>
      </c>
      <c r="AI57" s="92">
        <f>'UK Prices'!AH57</f>
        <v>55</v>
      </c>
      <c r="AJ57" s="364">
        <f>'€uro Prices'!AU57</f>
        <v>75</v>
      </c>
      <c r="AK57" s="237">
        <f>'€uro Prices'!AL57</f>
        <v>89</v>
      </c>
      <c r="AL57" s="362">
        <f>'€uro Prices'!AQ57</f>
        <v>85</v>
      </c>
      <c r="AM57" s="25">
        <f>'SEK Prices'!AL57</f>
        <v>750</v>
      </c>
      <c r="AN57" s="336">
        <f>'DKr Prices'!AL57</f>
        <v>600</v>
      </c>
      <c r="AO57" s="101">
        <f>'NKr Prices'!AP57</f>
        <v>750</v>
      </c>
      <c r="AP57" s="364">
        <f>'SFr Prices'!T57</f>
        <v>99</v>
      </c>
      <c r="AQ57" s="127">
        <f>'S Africa Prices'!T57</f>
        <v>0</v>
      </c>
    </row>
    <row r="58" spans="1:43" s="33" customFormat="1" x14ac:dyDescent="0.3">
      <c r="A58" s="332"/>
      <c r="B58" s="329" t="s">
        <v>479</v>
      </c>
      <c r="C58" s="428"/>
      <c r="D58" s="221" t="s">
        <v>470</v>
      </c>
      <c r="E58" s="31" t="s">
        <v>405</v>
      </c>
      <c r="F58" s="31">
        <f>'UK Prices'!F58</f>
        <v>1</v>
      </c>
      <c r="G58" s="127" t="s">
        <v>465</v>
      </c>
      <c r="H58" s="151">
        <f>'Std Cst'!U58</f>
        <v>7.9790344827586202</v>
      </c>
      <c r="I58" s="92">
        <f>'Std Cst'!J58</f>
        <v>9.98</v>
      </c>
      <c r="J58" s="151">
        <f>'UK Prices'!J58</f>
        <v>0</v>
      </c>
      <c r="K58" s="151">
        <f>'IRISH Pricing'!L58</f>
        <v>0</v>
      </c>
      <c r="L58" s="237">
        <f>'€uro Prices'!K58</f>
        <v>0</v>
      </c>
      <c r="M58" s="238">
        <f>'SEK Prices'!K58</f>
        <v>0</v>
      </c>
      <c r="N58" s="101">
        <f>'DKr Prices'!K58</f>
        <v>0</v>
      </c>
      <c r="O58" s="336">
        <f>'NKr Prices'!L58</f>
        <v>0</v>
      </c>
      <c r="P58" s="237">
        <f>'SFr Prices'!L58</f>
        <v>0</v>
      </c>
      <c r="Q58" s="336">
        <f>'S Africa Prices'!F58</f>
        <v>0</v>
      </c>
      <c r="R58" s="237">
        <f>'US Trade'!H58</f>
        <v>0</v>
      </c>
      <c r="S58" s="362">
        <f>'Distributor Prices'!O58</f>
        <v>0</v>
      </c>
      <c r="T58" s="92">
        <f>'Distributor Prices'!X58</f>
        <v>0</v>
      </c>
      <c r="U58" s="377">
        <f>'Std Cst'!U58</f>
        <v>7.9790344827586202</v>
      </c>
      <c r="V58" s="376">
        <f>'Std Cst'!U58</f>
        <v>7.9790344827586202</v>
      </c>
      <c r="W58" s="377">
        <f>'Std Cst'!U58</f>
        <v>7.9790344827586202</v>
      </c>
      <c r="X58" s="376">
        <f>'Std Cst'!U58</f>
        <v>7.9790344827586202</v>
      </c>
      <c r="Y58" s="377">
        <f>'Std Cst'!U58</f>
        <v>7.9790344827586202</v>
      </c>
      <c r="Z58" s="376">
        <f>'Std Cst'!U58</f>
        <v>7.9790344827586202</v>
      </c>
      <c r="AA58" s="360" t="str">
        <f>'Contract Prices Summary'!E58</f>
        <v>n/a</v>
      </c>
      <c r="AB58" s="23">
        <f>'Contract Prices Summary'!F58</f>
        <v>12</v>
      </c>
      <c r="AC58" s="360" t="str">
        <f>'Contract Prices Summary'!G58</f>
        <v>n/a</v>
      </c>
      <c r="AD58" s="23">
        <f>'McGuirks Sterling'!F58</f>
        <v>0</v>
      </c>
      <c r="AE58" s="360" t="str">
        <f>'Contract Prices Summary'!I58</f>
        <v>n/a</v>
      </c>
      <c r="AF58" s="23" t="str">
        <f>'Contract Prices Summary'!J58</f>
        <v>n/a</v>
      </c>
      <c r="AG58" s="360" t="str">
        <f>'Contract Prices Summary'!K58</f>
        <v>n/a</v>
      </c>
      <c r="AH58" s="23" t="str">
        <f>'Contract Prices Summary'!L58</f>
        <v>n/a</v>
      </c>
      <c r="AI58" s="92">
        <f>'UK Prices'!AH58</f>
        <v>0</v>
      </c>
      <c r="AJ58" s="364">
        <f>'€uro Prices'!AU58</f>
        <v>0</v>
      </c>
      <c r="AK58" s="237">
        <f>'€uro Prices'!AL58</f>
        <v>0</v>
      </c>
      <c r="AL58" s="362">
        <f>'€uro Prices'!AQ58</f>
        <v>0</v>
      </c>
      <c r="AM58" s="25">
        <f>'SEK Prices'!AL58</f>
        <v>0</v>
      </c>
      <c r="AN58" s="336">
        <f>'DKr Prices'!AL58</f>
        <v>0</v>
      </c>
      <c r="AO58" s="101">
        <f>'NKr Prices'!AP58</f>
        <v>0</v>
      </c>
      <c r="AP58" s="364">
        <f>'SFr Prices'!T58</f>
        <v>0</v>
      </c>
      <c r="AQ58" s="127">
        <f>'S Africa Prices'!T58</f>
        <v>0</v>
      </c>
    </row>
    <row r="59" spans="1:43" s="33" customFormat="1" x14ac:dyDescent="0.3">
      <c r="A59" s="332"/>
      <c r="B59" s="329" t="s">
        <v>478</v>
      </c>
      <c r="C59" s="428"/>
      <c r="D59" s="221" t="s">
        <v>471</v>
      </c>
      <c r="E59" s="31" t="s">
        <v>405</v>
      </c>
      <c r="F59" s="31">
        <f>'UK Prices'!F59</f>
        <v>1</v>
      </c>
      <c r="G59" s="127" t="s">
        <v>466</v>
      </c>
      <c r="H59" s="151">
        <f>'Std Cst'!U59</f>
        <v>8.2880000000000003</v>
      </c>
      <c r="I59" s="92">
        <f>'Std Cst'!J59</f>
        <v>10.38</v>
      </c>
      <c r="J59" s="151">
        <f>'UK Prices'!J59</f>
        <v>0</v>
      </c>
      <c r="K59" s="151">
        <f>'IRISH Pricing'!L59</f>
        <v>0</v>
      </c>
      <c r="L59" s="237">
        <f>'€uro Prices'!K59</f>
        <v>0</v>
      </c>
      <c r="M59" s="238">
        <f>'SEK Prices'!K59</f>
        <v>0</v>
      </c>
      <c r="N59" s="101">
        <f>'DKr Prices'!K59</f>
        <v>0</v>
      </c>
      <c r="O59" s="336">
        <f>'NKr Prices'!L59</f>
        <v>0</v>
      </c>
      <c r="P59" s="237">
        <f>'SFr Prices'!L59</f>
        <v>0</v>
      </c>
      <c r="Q59" s="336">
        <f>'S Africa Prices'!F59</f>
        <v>0</v>
      </c>
      <c r="R59" s="237">
        <f>'US Trade'!H59</f>
        <v>0</v>
      </c>
      <c r="S59" s="362">
        <f>'Distributor Prices'!O59</f>
        <v>0</v>
      </c>
      <c r="T59" s="92">
        <f>'Distributor Prices'!X59</f>
        <v>0</v>
      </c>
      <c r="U59" s="377">
        <f>'Std Cst'!U59</f>
        <v>8.2880000000000003</v>
      </c>
      <c r="V59" s="376">
        <f>'Std Cst'!U59</f>
        <v>8.2880000000000003</v>
      </c>
      <c r="W59" s="377">
        <f>'Std Cst'!U59</f>
        <v>8.2880000000000003</v>
      </c>
      <c r="X59" s="376">
        <f>'Std Cst'!U59</f>
        <v>8.2880000000000003</v>
      </c>
      <c r="Y59" s="377">
        <f>'Std Cst'!U59</f>
        <v>8.2880000000000003</v>
      </c>
      <c r="Z59" s="376">
        <f>'Std Cst'!U59</f>
        <v>8.2880000000000003</v>
      </c>
      <c r="AA59" s="360" t="str">
        <f>'Contract Prices Summary'!E59</f>
        <v>n/a</v>
      </c>
      <c r="AB59" s="23">
        <f>'Contract Prices Summary'!F59</f>
        <v>12</v>
      </c>
      <c r="AC59" s="360" t="str">
        <f>'Contract Prices Summary'!G59</f>
        <v>n/a</v>
      </c>
      <c r="AD59" s="23">
        <f>'McGuirks Sterling'!F59</f>
        <v>0</v>
      </c>
      <c r="AE59" s="360" t="str">
        <f>'Contract Prices Summary'!I59</f>
        <v>n/a</v>
      </c>
      <c r="AF59" s="23" t="str">
        <f>'Contract Prices Summary'!J59</f>
        <v>n/a</v>
      </c>
      <c r="AG59" s="360" t="str">
        <f>'Contract Prices Summary'!K59</f>
        <v>n/a</v>
      </c>
      <c r="AH59" s="23" t="str">
        <f>'Contract Prices Summary'!L59</f>
        <v>n/a</v>
      </c>
      <c r="AI59" s="92">
        <f>'UK Prices'!AH59</f>
        <v>0</v>
      </c>
      <c r="AJ59" s="364">
        <f>'€uro Prices'!AU59</f>
        <v>0</v>
      </c>
      <c r="AK59" s="237">
        <f>'€uro Prices'!AL59</f>
        <v>0</v>
      </c>
      <c r="AL59" s="362">
        <f>'€uro Prices'!AQ59</f>
        <v>0</v>
      </c>
      <c r="AM59" s="25">
        <f>'SEK Prices'!AL59</f>
        <v>0</v>
      </c>
      <c r="AN59" s="336">
        <f>'DKr Prices'!AL59</f>
        <v>0</v>
      </c>
      <c r="AO59" s="101">
        <f>'NKr Prices'!AP59</f>
        <v>0</v>
      </c>
      <c r="AP59" s="364">
        <f>'SFr Prices'!T59</f>
        <v>0</v>
      </c>
      <c r="AQ59" s="127">
        <f>'S Africa Prices'!T59</f>
        <v>0</v>
      </c>
    </row>
    <row r="60" spans="1:43" s="33" customFormat="1" hidden="1" x14ac:dyDescent="0.3">
      <c r="A60" s="332"/>
      <c r="B60" s="329"/>
      <c r="C60" s="428" t="s">
        <v>429</v>
      </c>
      <c r="D60" s="289" t="s">
        <v>342</v>
      </c>
      <c r="E60" s="31" t="s">
        <v>405</v>
      </c>
      <c r="F60" s="31">
        <f>'UK Prices'!F60</f>
        <v>4</v>
      </c>
      <c r="G60" s="461" t="s">
        <v>295</v>
      </c>
      <c r="H60" s="151">
        <f>'Std Cst'!U60</f>
        <v>9.6011034482758628</v>
      </c>
      <c r="I60" s="92">
        <f>'Std Cst'!J60</f>
        <v>12.08</v>
      </c>
      <c r="J60" s="151">
        <f>'UK Prices'!J60</f>
        <v>0</v>
      </c>
      <c r="K60" s="151">
        <f>'IRISH Pricing'!L60</f>
        <v>0</v>
      </c>
      <c r="L60" s="237">
        <f>'€uro Prices'!K60</f>
        <v>0</v>
      </c>
      <c r="M60" s="238">
        <f>'SEK Prices'!K60</f>
        <v>0</v>
      </c>
      <c r="N60" s="101">
        <f>'DKr Prices'!K60</f>
        <v>0</v>
      </c>
      <c r="O60" s="336">
        <f>'NKr Prices'!L60</f>
        <v>0</v>
      </c>
      <c r="P60" s="237">
        <f>'SFr Prices'!L60</f>
        <v>0</v>
      </c>
      <c r="Q60" s="336">
        <f>'S Africa Prices'!F60</f>
        <v>0</v>
      </c>
      <c r="R60" s="237">
        <f>'US Trade'!H60</f>
        <v>37.5</v>
      </c>
      <c r="S60" s="362">
        <f>'Distributor Prices'!O60</f>
        <v>31.875000000000004</v>
      </c>
      <c r="T60" s="92">
        <f>'Distributor Prices'!X60</f>
        <v>0</v>
      </c>
      <c r="U60" s="377">
        <f>'Std Cst'!U60</f>
        <v>9.6011034482758628</v>
      </c>
      <c r="V60" s="376">
        <f>'Std Cst'!U60</f>
        <v>9.6011034482758628</v>
      </c>
      <c r="W60" s="377">
        <f>'Std Cst'!U60</f>
        <v>9.6011034482758628</v>
      </c>
      <c r="X60" s="376">
        <f>'Std Cst'!U60</f>
        <v>9.6011034482758628</v>
      </c>
      <c r="Y60" s="377">
        <f>'Std Cst'!U60</f>
        <v>9.6011034482758628</v>
      </c>
      <c r="Z60" s="376">
        <f>'Std Cst'!U60</f>
        <v>9.6011034482758628</v>
      </c>
      <c r="AA60" s="360">
        <f>'Contract Prices Summary'!E60</f>
        <v>0</v>
      </c>
      <c r="AB60" s="23">
        <f>'Contract Prices Summary'!F60</f>
        <v>0</v>
      </c>
      <c r="AC60" s="360">
        <f>'Contract Prices Summary'!G60</f>
        <v>0</v>
      </c>
      <c r="AD60" s="23">
        <f>'McGuirks Sterling'!F60</f>
        <v>0</v>
      </c>
      <c r="AE60" s="360">
        <f>'Contract Prices Summary'!I60</f>
        <v>0</v>
      </c>
      <c r="AF60" s="23">
        <f>'Contract Prices Summary'!J60</f>
        <v>0</v>
      </c>
      <c r="AG60" s="360">
        <f>'Contract Prices Summary'!K60</f>
        <v>0</v>
      </c>
      <c r="AH60" s="23">
        <f>'Contract Prices Summary'!L60</f>
        <v>0</v>
      </c>
      <c r="AI60" s="92">
        <f>'UK Prices'!AH60</f>
        <v>60</v>
      </c>
      <c r="AJ60" s="364">
        <f>'€uro Prices'!AU60</f>
        <v>0</v>
      </c>
      <c r="AK60" s="237">
        <f>'€uro Prices'!AL60</f>
        <v>0</v>
      </c>
      <c r="AL60" s="362">
        <f>'€uro Prices'!AQ60</f>
        <v>0</v>
      </c>
      <c r="AM60" s="25">
        <f>'SEK Prices'!AL60</f>
        <v>0</v>
      </c>
      <c r="AN60" s="336">
        <f>'DKr Prices'!AL60</f>
        <v>0</v>
      </c>
      <c r="AO60" s="101">
        <f>'NKr Prices'!AP60</f>
        <v>0</v>
      </c>
      <c r="AP60" s="364">
        <f>'SFr Prices'!T60</f>
        <v>0</v>
      </c>
      <c r="AQ60" s="127">
        <f>'S Africa Prices'!T60</f>
        <v>0</v>
      </c>
    </row>
    <row r="61" spans="1:43" s="33" customFormat="1" hidden="1" x14ac:dyDescent="0.3">
      <c r="A61" s="332"/>
      <c r="B61" s="329"/>
      <c r="C61" s="428" t="s">
        <v>430</v>
      </c>
      <c r="D61" s="289" t="s">
        <v>343</v>
      </c>
      <c r="E61" s="31" t="s">
        <v>405</v>
      </c>
      <c r="F61" s="31">
        <f>'UK Prices'!F61</f>
        <v>4</v>
      </c>
      <c r="G61" s="461" t="s">
        <v>296</v>
      </c>
      <c r="H61" s="151">
        <f>'Std Cst'!U61</f>
        <v>9.910068965517242</v>
      </c>
      <c r="I61" s="92">
        <f>'Std Cst'!J61</f>
        <v>12.48</v>
      </c>
      <c r="J61" s="151">
        <f>'UK Prices'!J61</f>
        <v>0</v>
      </c>
      <c r="K61" s="151">
        <f>'IRISH Pricing'!L61</f>
        <v>0</v>
      </c>
      <c r="L61" s="237">
        <f>'€uro Prices'!K61</f>
        <v>0</v>
      </c>
      <c r="M61" s="238">
        <f>'SEK Prices'!K61</f>
        <v>0</v>
      </c>
      <c r="N61" s="101">
        <f>'DKr Prices'!K61</f>
        <v>0</v>
      </c>
      <c r="O61" s="336">
        <f>'NKr Prices'!L61</f>
        <v>0</v>
      </c>
      <c r="P61" s="237">
        <f>'SFr Prices'!L61</f>
        <v>0</v>
      </c>
      <c r="Q61" s="336">
        <f>'S Africa Prices'!F61</f>
        <v>0</v>
      </c>
      <c r="R61" s="237">
        <f>'US Trade'!H61</f>
        <v>37.5</v>
      </c>
      <c r="S61" s="362">
        <f>'Distributor Prices'!O61</f>
        <v>31.875000000000004</v>
      </c>
      <c r="T61" s="92">
        <f>'Distributor Prices'!X61</f>
        <v>0</v>
      </c>
      <c r="U61" s="377">
        <f>'Std Cst'!U61</f>
        <v>9.910068965517242</v>
      </c>
      <c r="V61" s="376">
        <f>'Std Cst'!U61</f>
        <v>9.910068965517242</v>
      </c>
      <c r="W61" s="377">
        <f>'Std Cst'!U61</f>
        <v>9.910068965517242</v>
      </c>
      <c r="X61" s="376">
        <f>'Std Cst'!U61</f>
        <v>9.910068965517242</v>
      </c>
      <c r="Y61" s="377">
        <f>'Std Cst'!U61</f>
        <v>9.910068965517242</v>
      </c>
      <c r="Z61" s="376">
        <f>'Std Cst'!U61</f>
        <v>9.910068965517242</v>
      </c>
      <c r="AA61" s="360">
        <f>'Contract Prices Summary'!E61</f>
        <v>0</v>
      </c>
      <c r="AB61" s="23">
        <f>'Contract Prices Summary'!F61</f>
        <v>0</v>
      </c>
      <c r="AC61" s="360">
        <f>'Contract Prices Summary'!G61</f>
        <v>0</v>
      </c>
      <c r="AD61" s="23">
        <f>'McGuirks Sterling'!F61</f>
        <v>0</v>
      </c>
      <c r="AE61" s="360">
        <f>'Contract Prices Summary'!I61</f>
        <v>0</v>
      </c>
      <c r="AF61" s="23">
        <f>'Contract Prices Summary'!J61</f>
        <v>0</v>
      </c>
      <c r="AG61" s="360">
        <f>'Contract Prices Summary'!K61</f>
        <v>0</v>
      </c>
      <c r="AH61" s="23">
        <f>'Contract Prices Summary'!L61</f>
        <v>0</v>
      </c>
      <c r="AI61" s="92">
        <f>'UK Prices'!AH61</f>
        <v>60</v>
      </c>
      <c r="AJ61" s="364">
        <f>'€uro Prices'!AU61</f>
        <v>0</v>
      </c>
      <c r="AK61" s="237">
        <f>'€uro Prices'!AL61</f>
        <v>0</v>
      </c>
      <c r="AL61" s="362">
        <f>'€uro Prices'!AQ61</f>
        <v>0</v>
      </c>
      <c r="AM61" s="25">
        <f>'SEK Prices'!AL61</f>
        <v>0</v>
      </c>
      <c r="AN61" s="336">
        <f>'DKr Prices'!AL61</f>
        <v>0</v>
      </c>
      <c r="AO61" s="101">
        <f>'NKr Prices'!AP61</f>
        <v>0</v>
      </c>
      <c r="AP61" s="364">
        <f>'SFr Prices'!T61</f>
        <v>0</v>
      </c>
      <c r="AQ61" s="127">
        <f>'S Africa Prices'!T61</f>
        <v>0</v>
      </c>
    </row>
    <row r="62" spans="1:43" s="33" customFormat="1" hidden="1" x14ac:dyDescent="0.3">
      <c r="A62" s="332"/>
      <c r="B62" s="329"/>
      <c r="C62" s="428" t="s">
        <v>431</v>
      </c>
      <c r="D62" s="289" t="s">
        <v>305</v>
      </c>
      <c r="E62" s="31" t="s">
        <v>405</v>
      </c>
      <c r="F62" s="31">
        <f>'UK Prices'!F62</f>
        <v>4</v>
      </c>
      <c r="G62" s="461" t="s">
        <v>286</v>
      </c>
      <c r="H62" s="151">
        <f>'Std Cst'!U62</f>
        <v>8.5969655172413777</v>
      </c>
      <c r="I62" s="92">
        <f>'Std Cst'!J62</f>
        <v>10.78</v>
      </c>
      <c r="J62" s="151">
        <f>'UK Prices'!J62</f>
        <v>0</v>
      </c>
      <c r="K62" s="151">
        <f>'IRISH Pricing'!L62</f>
        <v>0</v>
      </c>
      <c r="L62" s="237">
        <f>'€uro Prices'!K62</f>
        <v>0</v>
      </c>
      <c r="M62" s="238">
        <f>'SEK Prices'!K62</f>
        <v>0</v>
      </c>
      <c r="N62" s="101">
        <f>'DKr Prices'!K62</f>
        <v>0</v>
      </c>
      <c r="O62" s="336">
        <f>'NKr Prices'!L62</f>
        <v>0</v>
      </c>
      <c r="P62" s="237">
        <f>'SFr Prices'!L62</f>
        <v>0</v>
      </c>
      <c r="Q62" s="336">
        <f>'S Africa Prices'!F62</f>
        <v>0</v>
      </c>
      <c r="R62" s="237">
        <f>'US Trade'!H62</f>
        <v>37.5</v>
      </c>
      <c r="S62" s="362">
        <f>'Distributor Prices'!O62</f>
        <v>31.875000000000004</v>
      </c>
      <c r="T62" s="92">
        <f>'Distributor Prices'!X62</f>
        <v>0</v>
      </c>
      <c r="U62" s="377">
        <f>'Std Cst'!U62</f>
        <v>8.5969655172413777</v>
      </c>
      <c r="V62" s="376">
        <f>'Std Cst'!U62</f>
        <v>8.5969655172413777</v>
      </c>
      <c r="W62" s="377">
        <f>'Std Cst'!U62</f>
        <v>8.5969655172413777</v>
      </c>
      <c r="X62" s="376">
        <f>'Std Cst'!U62</f>
        <v>8.5969655172413777</v>
      </c>
      <c r="Y62" s="377">
        <f>'Std Cst'!U62</f>
        <v>8.5969655172413777</v>
      </c>
      <c r="Z62" s="376">
        <f>'Std Cst'!U62</f>
        <v>8.5969655172413777</v>
      </c>
      <c r="AA62" s="360">
        <f>'Contract Prices Summary'!E62</f>
        <v>0</v>
      </c>
      <c r="AB62" s="23">
        <f>'Contract Prices Summary'!F62</f>
        <v>0</v>
      </c>
      <c r="AC62" s="360">
        <f>'Contract Prices Summary'!G62</f>
        <v>0</v>
      </c>
      <c r="AD62" s="23">
        <f>'McGuirks Sterling'!F62</f>
        <v>0</v>
      </c>
      <c r="AE62" s="360">
        <f>'Contract Prices Summary'!I62</f>
        <v>0</v>
      </c>
      <c r="AF62" s="23">
        <f>'Contract Prices Summary'!J62</f>
        <v>0</v>
      </c>
      <c r="AG62" s="360">
        <f>'Contract Prices Summary'!K62</f>
        <v>0</v>
      </c>
      <c r="AH62" s="23">
        <f>'Contract Prices Summary'!L62</f>
        <v>0</v>
      </c>
      <c r="AI62" s="92">
        <f>'UK Prices'!AH62</f>
        <v>60</v>
      </c>
      <c r="AJ62" s="364">
        <f>'€uro Prices'!AU62</f>
        <v>0</v>
      </c>
      <c r="AK62" s="237">
        <f>'€uro Prices'!AL62</f>
        <v>0</v>
      </c>
      <c r="AL62" s="362">
        <f>'€uro Prices'!AQ62</f>
        <v>0</v>
      </c>
      <c r="AM62" s="25">
        <f>'SEK Prices'!AL62</f>
        <v>0</v>
      </c>
      <c r="AN62" s="336">
        <f>'DKr Prices'!AL62</f>
        <v>0</v>
      </c>
      <c r="AO62" s="101">
        <f>'NKr Prices'!AP62</f>
        <v>0</v>
      </c>
      <c r="AP62" s="364">
        <f>'SFr Prices'!T62</f>
        <v>0</v>
      </c>
      <c r="AQ62" s="127">
        <f>'S Africa Prices'!T62</f>
        <v>0</v>
      </c>
    </row>
    <row r="63" spans="1:43" s="33" customFormat="1" hidden="1" x14ac:dyDescent="0.3">
      <c r="A63" s="332"/>
      <c r="B63" s="329"/>
      <c r="C63" s="428" t="s">
        <v>432</v>
      </c>
      <c r="D63" s="289" t="s">
        <v>312</v>
      </c>
      <c r="E63" s="31" t="s">
        <v>405</v>
      </c>
      <c r="F63" s="31">
        <f>'UK Prices'!F63</f>
        <v>4</v>
      </c>
      <c r="G63" s="461" t="s">
        <v>299</v>
      </c>
      <c r="H63" s="151">
        <f>'Std Cst'!U63</f>
        <v>11.315862068965519</v>
      </c>
      <c r="I63" s="92">
        <f>'Std Cst'!J63</f>
        <v>14.3</v>
      </c>
      <c r="J63" s="151">
        <f>'UK Prices'!J63</f>
        <v>0</v>
      </c>
      <c r="K63" s="151">
        <f>'IRISH Pricing'!L63</f>
        <v>0</v>
      </c>
      <c r="L63" s="237">
        <f>'€uro Prices'!K63</f>
        <v>0</v>
      </c>
      <c r="M63" s="238">
        <f>'SEK Prices'!K63</f>
        <v>0</v>
      </c>
      <c r="N63" s="101">
        <f>'DKr Prices'!K63</f>
        <v>0</v>
      </c>
      <c r="O63" s="336">
        <f>'NKr Prices'!L63</f>
        <v>0</v>
      </c>
      <c r="P63" s="237">
        <f>'SFr Prices'!L63</f>
        <v>0</v>
      </c>
      <c r="Q63" s="336">
        <f>'S Africa Prices'!F63</f>
        <v>550</v>
      </c>
      <c r="R63" s="237">
        <f>'US Trade'!H63</f>
        <v>37.5</v>
      </c>
      <c r="S63" s="362">
        <f>'Distributor Prices'!O63</f>
        <v>31.875000000000004</v>
      </c>
      <c r="T63" s="92">
        <f>'Distributor Prices'!X63</f>
        <v>0</v>
      </c>
      <c r="U63" s="377">
        <f>'Std Cst'!U63</f>
        <v>11.315862068965519</v>
      </c>
      <c r="V63" s="376">
        <f>'Std Cst'!U63</f>
        <v>11.315862068965519</v>
      </c>
      <c r="W63" s="377">
        <f>'Std Cst'!U63</f>
        <v>11.315862068965519</v>
      </c>
      <c r="X63" s="376">
        <f>'Std Cst'!U63</f>
        <v>11.315862068965519</v>
      </c>
      <c r="Y63" s="377">
        <f>'Std Cst'!U63</f>
        <v>11.315862068965519</v>
      </c>
      <c r="Z63" s="376">
        <f>'Std Cst'!U63</f>
        <v>11.315862068965519</v>
      </c>
      <c r="AA63" s="360">
        <f>'Contract Prices Summary'!E63</f>
        <v>0</v>
      </c>
      <c r="AB63" s="23">
        <f>'Contract Prices Summary'!F63</f>
        <v>0</v>
      </c>
      <c r="AC63" s="360">
        <f>'Contract Prices Summary'!G63</f>
        <v>0</v>
      </c>
      <c r="AD63" s="23">
        <f>'McGuirks Sterling'!F63</f>
        <v>0</v>
      </c>
      <c r="AE63" s="360">
        <f>'Contract Prices Summary'!I63</f>
        <v>0</v>
      </c>
      <c r="AF63" s="23">
        <f>'Contract Prices Summary'!J63</f>
        <v>0</v>
      </c>
      <c r="AG63" s="360">
        <f>'Contract Prices Summary'!K63</f>
        <v>0</v>
      </c>
      <c r="AH63" s="23">
        <f>'Contract Prices Summary'!L63</f>
        <v>0</v>
      </c>
      <c r="AI63" s="92">
        <f>'UK Prices'!AH63</f>
        <v>60</v>
      </c>
      <c r="AJ63" s="364">
        <f>'€uro Prices'!AU63</f>
        <v>0</v>
      </c>
      <c r="AK63" s="237">
        <f>'€uro Prices'!AL63</f>
        <v>0</v>
      </c>
      <c r="AL63" s="362">
        <f>'€uro Prices'!AQ63</f>
        <v>0</v>
      </c>
      <c r="AM63" s="25">
        <f>'SEK Prices'!AL63</f>
        <v>0</v>
      </c>
      <c r="AN63" s="336">
        <f>'DKr Prices'!AL63</f>
        <v>0</v>
      </c>
      <c r="AO63" s="101">
        <f>'NKr Prices'!AP63</f>
        <v>0</v>
      </c>
      <c r="AP63" s="364">
        <f>'SFr Prices'!T63</f>
        <v>0</v>
      </c>
      <c r="AQ63" s="127">
        <f>'S Africa Prices'!T63</f>
        <v>0</v>
      </c>
    </row>
    <row r="64" spans="1:43" s="33" customFormat="1" hidden="1" x14ac:dyDescent="0.3">
      <c r="A64" s="332"/>
      <c r="B64" s="329"/>
      <c r="C64" s="428" t="s">
        <v>433</v>
      </c>
      <c r="D64" s="289" t="s">
        <v>337</v>
      </c>
      <c r="E64" s="31" t="s">
        <v>405</v>
      </c>
      <c r="F64" s="31">
        <f>'UK Prices'!F64</f>
        <v>4</v>
      </c>
      <c r="G64" s="461" t="s">
        <v>293</v>
      </c>
      <c r="H64" s="151">
        <f>'Std Cst'!U64</f>
        <v>11.223172413793103</v>
      </c>
      <c r="I64" s="92">
        <f>'Std Cst'!J64</f>
        <v>14.18</v>
      </c>
      <c r="J64" s="151">
        <f>'UK Prices'!J65</f>
        <v>0</v>
      </c>
      <c r="K64" s="151">
        <f>'IRISH Pricing'!L64</f>
        <v>0</v>
      </c>
      <c r="L64" s="237">
        <f>'€uro Prices'!K65</f>
        <v>0</v>
      </c>
      <c r="M64" s="238">
        <f>'SEK Prices'!K65</f>
        <v>0</v>
      </c>
      <c r="N64" s="101">
        <f>'DKr Prices'!K65</f>
        <v>0</v>
      </c>
      <c r="O64" s="336">
        <f>'NKr Prices'!L65</f>
        <v>0</v>
      </c>
      <c r="P64" s="237">
        <f>'SFr Prices'!L65</f>
        <v>0</v>
      </c>
      <c r="Q64" s="336">
        <f>'S Africa Prices'!F64</f>
        <v>550</v>
      </c>
      <c r="R64" s="237">
        <f>'US Trade'!H64</f>
        <v>37.5</v>
      </c>
      <c r="S64" s="362">
        <f>'Distributor Prices'!O65</f>
        <v>31.875000000000004</v>
      </c>
      <c r="T64" s="92">
        <f>'Distributor Prices'!X65</f>
        <v>0</v>
      </c>
      <c r="U64" s="377">
        <f>'Std Cst'!U64</f>
        <v>11.223172413793103</v>
      </c>
      <c r="V64" s="376">
        <f>'Std Cst'!U64</f>
        <v>11.223172413793103</v>
      </c>
      <c r="W64" s="377">
        <f>'Std Cst'!U64</f>
        <v>11.223172413793103</v>
      </c>
      <c r="X64" s="376">
        <f>'Std Cst'!U64</f>
        <v>11.223172413793103</v>
      </c>
      <c r="Y64" s="377">
        <f>'Std Cst'!U64</f>
        <v>11.223172413793103</v>
      </c>
      <c r="Z64" s="376">
        <f>'Std Cst'!U64</f>
        <v>11.223172413793103</v>
      </c>
      <c r="AA64" s="360">
        <f>'Contract Prices Summary'!E64</f>
        <v>0</v>
      </c>
      <c r="AB64" s="23">
        <f>'Contract Prices Summary'!F64</f>
        <v>0</v>
      </c>
      <c r="AC64" s="360">
        <f>'Contract Prices Summary'!G64</f>
        <v>0</v>
      </c>
      <c r="AD64" s="23">
        <f>'McGuirks Sterling'!F64</f>
        <v>0</v>
      </c>
      <c r="AE64" s="360">
        <f>'Contract Prices Summary'!I64</f>
        <v>0</v>
      </c>
      <c r="AF64" s="23">
        <f>'Contract Prices Summary'!J64</f>
        <v>0</v>
      </c>
      <c r="AG64" s="360">
        <f>'Contract Prices Summary'!K64</f>
        <v>0</v>
      </c>
      <c r="AH64" s="23">
        <f>'Contract Prices Summary'!L64</f>
        <v>0</v>
      </c>
      <c r="AI64" s="92">
        <f>'UK Prices'!AH65</f>
        <v>55</v>
      </c>
      <c r="AJ64" s="364">
        <f>'€uro Prices'!AU65</f>
        <v>0</v>
      </c>
      <c r="AK64" s="237">
        <f>'€uro Prices'!AL65</f>
        <v>0</v>
      </c>
      <c r="AL64" s="362">
        <f>'€uro Prices'!AQ65</f>
        <v>0</v>
      </c>
      <c r="AM64" s="25">
        <f>'SEK Prices'!AL65</f>
        <v>0</v>
      </c>
      <c r="AN64" s="336">
        <f>'DKr Prices'!AL65</f>
        <v>0</v>
      </c>
      <c r="AO64" s="101">
        <f>'NKr Prices'!AP65</f>
        <v>0</v>
      </c>
      <c r="AP64" s="364">
        <f>'SFr Prices'!T65</f>
        <v>0</v>
      </c>
      <c r="AQ64" s="127">
        <f>'S Africa Prices'!T65</f>
        <v>0</v>
      </c>
    </row>
    <row r="65" spans="1:43" s="33" customFormat="1" hidden="1" x14ac:dyDescent="0.3">
      <c r="A65" s="332"/>
      <c r="B65" s="329"/>
      <c r="C65" s="428" t="s">
        <v>434</v>
      </c>
      <c r="D65" s="289" t="s">
        <v>309</v>
      </c>
      <c r="E65" s="31" t="s">
        <v>405</v>
      </c>
      <c r="F65" s="31">
        <f>'UK Prices'!F65</f>
        <v>3</v>
      </c>
      <c r="G65" s="461" t="s">
        <v>298</v>
      </c>
      <c r="H65" s="151">
        <f>'Std Cst'!U65</f>
        <v>10.929655172413794</v>
      </c>
      <c r="I65" s="92">
        <f>'Std Cst'!J65</f>
        <v>13.8</v>
      </c>
      <c r="J65" s="151">
        <f>'UK Prices'!J64</f>
        <v>0</v>
      </c>
      <c r="K65" s="151">
        <f>'IRISH Pricing'!L65</f>
        <v>0</v>
      </c>
      <c r="L65" s="237">
        <f>'€uro Prices'!K64</f>
        <v>0</v>
      </c>
      <c r="M65" s="238">
        <f>'SEK Prices'!K64</f>
        <v>0</v>
      </c>
      <c r="N65" s="101">
        <f>'DKr Prices'!K64</f>
        <v>0</v>
      </c>
      <c r="O65" s="336">
        <f>'NKr Prices'!L64</f>
        <v>0</v>
      </c>
      <c r="P65" s="237">
        <f>'SFr Prices'!L64</f>
        <v>0</v>
      </c>
      <c r="Q65" s="336">
        <f>'S Africa Prices'!F65</f>
        <v>525</v>
      </c>
      <c r="R65" s="237">
        <f>'US Trade'!H65</f>
        <v>36</v>
      </c>
      <c r="S65" s="362">
        <f>'Distributor Prices'!O64</f>
        <v>30.6</v>
      </c>
      <c r="T65" s="92">
        <f>'Distributor Prices'!X64</f>
        <v>0</v>
      </c>
      <c r="U65" s="377">
        <f>'Std Cst'!U65</f>
        <v>10.929655172413794</v>
      </c>
      <c r="V65" s="376">
        <f>'Std Cst'!U65</f>
        <v>10.929655172413794</v>
      </c>
      <c r="W65" s="377">
        <f>'Std Cst'!U65</f>
        <v>10.929655172413794</v>
      </c>
      <c r="X65" s="376">
        <f>'Std Cst'!U65</f>
        <v>10.929655172413794</v>
      </c>
      <c r="Y65" s="377">
        <f>'Std Cst'!U65</f>
        <v>10.929655172413794</v>
      </c>
      <c r="Z65" s="376">
        <f>'Std Cst'!U65</f>
        <v>10.929655172413794</v>
      </c>
      <c r="AA65" s="360">
        <f>'Contract Prices Summary'!E65</f>
        <v>0</v>
      </c>
      <c r="AB65" s="23">
        <f>'Contract Prices Summary'!F65</f>
        <v>0</v>
      </c>
      <c r="AC65" s="360">
        <f>'Contract Prices Summary'!G65</f>
        <v>0</v>
      </c>
      <c r="AD65" s="23">
        <f>'McGuirks Sterling'!F65</f>
        <v>0</v>
      </c>
      <c r="AE65" s="360">
        <f>'Contract Prices Summary'!I65</f>
        <v>0</v>
      </c>
      <c r="AF65" s="23">
        <f>'Contract Prices Summary'!J65</f>
        <v>0</v>
      </c>
      <c r="AG65" s="360">
        <f>'Contract Prices Summary'!K65</f>
        <v>0</v>
      </c>
      <c r="AH65" s="23">
        <f>'Contract Prices Summary'!L65</f>
        <v>0</v>
      </c>
      <c r="AI65" s="92">
        <f>'UK Prices'!AH64</f>
        <v>60</v>
      </c>
      <c r="AJ65" s="364">
        <f>'€uro Prices'!AU64</f>
        <v>0</v>
      </c>
      <c r="AK65" s="237">
        <f>'€uro Prices'!AL64</f>
        <v>0</v>
      </c>
      <c r="AL65" s="362">
        <f>'€uro Prices'!AQ64</f>
        <v>0</v>
      </c>
      <c r="AM65" s="25">
        <f>'SEK Prices'!AL64</f>
        <v>0</v>
      </c>
      <c r="AN65" s="336">
        <f>'DKr Prices'!AL64</f>
        <v>0</v>
      </c>
      <c r="AO65" s="101">
        <f>'NKr Prices'!AP64</f>
        <v>0</v>
      </c>
      <c r="AP65" s="364">
        <f>'SFr Prices'!T64</f>
        <v>0</v>
      </c>
      <c r="AQ65" s="127">
        <f>'S Africa Prices'!T64</f>
        <v>0</v>
      </c>
    </row>
    <row r="66" spans="1:43" s="33" customFormat="1" hidden="1" x14ac:dyDescent="0.3">
      <c r="A66" s="506"/>
      <c r="B66" s="330"/>
      <c r="C66" s="627" t="s">
        <v>435</v>
      </c>
      <c r="D66" s="628" t="s">
        <v>338</v>
      </c>
      <c r="E66" s="31" t="s">
        <v>405</v>
      </c>
      <c r="F66" s="31">
        <f>'UK Prices'!F66</f>
        <v>3</v>
      </c>
      <c r="G66" s="461" t="s">
        <v>220</v>
      </c>
      <c r="H66" s="151">
        <f>'Std Cst'!U66</f>
        <v>10.914206896551724</v>
      </c>
      <c r="I66" s="92">
        <f>'Std Cst'!J66</f>
        <v>13.78</v>
      </c>
      <c r="J66" s="151">
        <f>'UK Prices'!J66</f>
        <v>0</v>
      </c>
      <c r="K66" s="151">
        <f>'IRISH Pricing'!L66</f>
        <v>0</v>
      </c>
      <c r="L66" s="237">
        <f>'€uro Prices'!K66</f>
        <v>0</v>
      </c>
      <c r="M66" s="238">
        <f>'SEK Prices'!K66</f>
        <v>0</v>
      </c>
      <c r="N66" s="101">
        <f>'DKr Prices'!K66</f>
        <v>0</v>
      </c>
      <c r="O66" s="336">
        <f>'NKr Prices'!L66</f>
        <v>0</v>
      </c>
      <c r="P66" s="237">
        <f>'SFr Prices'!L66</f>
        <v>0</v>
      </c>
      <c r="Q66" s="336">
        <f>'S Africa Prices'!F66</f>
        <v>525</v>
      </c>
      <c r="R66" s="237">
        <f>'US Trade'!H66</f>
        <v>36</v>
      </c>
      <c r="S66" s="362">
        <f>'Distributor Prices'!O66</f>
        <v>30.6</v>
      </c>
      <c r="T66" s="92">
        <f>'Distributor Prices'!X66</f>
        <v>0</v>
      </c>
      <c r="U66" s="377">
        <f>'Std Cst'!U66</f>
        <v>10.914206896551724</v>
      </c>
      <c r="V66" s="376">
        <f>'Std Cst'!U66</f>
        <v>10.914206896551724</v>
      </c>
      <c r="W66" s="377">
        <f>'Std Cst'!U66</f>
        <v>10.914206896551724</v>
      </c>
      <c r="X66" s="376">
        <f>'Std Cst'!U66</f>
        <v>10.914206896551724</v>
      </c>
      <c r="Y66" s="377">
        <f>'Std Cst'!U66</f>
        <v>10.914206896551724</v>
      </c>
      <c r="Z66" s="376">
        <f>'Std Cst'!U66</f>
        <v>10.914206896551724</v>
      </c>
      <c r="AA66" s="360">
        <f>'Contract Prices Summary'!E66</f>
        <v>0</v>
      </c>
      <c r="AB66" s="23">
        <f>'Contract Prices Summary'!F66</f>
        <v>0</v>
      </c>
      <c r="AC66" s="360">
        <f>'Contract Prices Summary'!G66</f>
        <v>0</v>
      </c>
      <c r="AD66" s="23">
        <f>'McGuirks Sterling'!F66</f>
        <v>0</v>
      </c>
      <c r="AE66" s="360">
        <f>'Contract Prices Summary'!I66</f>
        <v>0</v>
      </c>
      <c r="AF66" s="23">
        <f>'Contract Prices Summary'!J66</f>
        <v>0</v>
      </c>
      <c r="AG66" s="360">
        <f>'Contract Prices Summary'!K66</f>
        <v>0</v>
      </c>
      <c r="AH66" s="23">
        <f>'Contract Prices Summary'!L66</f>
        <v>0</v>
      </c>
      <c r="AI66" s="92">
        <f>'UK Prices'!AH66</f>
        <v>55</v>
      </c>
      <c r="AJ66" s="364">
        <f>'€uro Prices'!AU66</f>
        <v>0</v>
      </c>
      <c r="AK66" s="237">
        <f>'€uro Prices'!AL66</f>
        <v>0</v>
      </c>
      <c r="AL66" s="362">
        <f>'€uro Prices'!AQ66</f>
        <v>0</v>
      </c>
      <c r="AM66" s="25">
        <f>'SEK Prices'!AL66</f>
        <v>0</v>
      </c>
      <c r="AN66" s="336">
        <f>'DKr Prices'!AL66</f>
        <v>0</v>
      </c>
      <c r="AO66" s="101">
        <f>'NKr Prices'!AP66</f>
        <v>0</v>
      </c>
      <c r="AP66" s="364">
        <f>'SFr Prices'!T66</f>
        <v>0</v>
      </c>
      <c r="AQ66" s="127">
        <f>'S Africa Prices'!T66</f>
        <v>0</v>
      </c>
    </row>
    <row r="67" spans="1:43" s="33" customFormat="1" hidden="1" x14ac:dyDescent="0.3">
      <c r="A67" s="332"/>
      <c r="B67" s="329"/>
      <c r="C67" s="428" t="s">
        <v>436</v>
      </c>
      <c r="D67" s="289" t="s">
        <v>306</v>
      </c>
      <c r="E67" s="31" t="s">
        <v>405</v>
      </c>
      <c r="F67" s="31">
        <f>'UK Prices'!F67</f>
        <v>3</v>
      </c>
      <c r="G67" s="461" t="s">
        <v>287</v>
      </c>
      <c r="H67" s="151">
        <f>'Std Cst'!U67</f>
        <v>10.83696551724138</v>
      </c>
      <c r="I67" s="92">
        <f>'Std Cst'!J67</f>
        <v>13.68</v>
      </c>
      <c r="J67" s="151">
        <f>'UK Prices'!J67</f>
        <v>0</v>
      </c>
      <c r="K67" s="151">
        <f>'IRISH Pricing'!L67</f>
        <v>0</v>
      </c>
      <c r="L67" s="237">
        <f>'€uro Prices'!K67</f>
        <v>0</v>
      </c>
      <c r="M67" s="238">
        <f>'SEK Prices'!K67</f>
        <v>0</v>
      </c>
      <c r="N67" s="101">
        <f>'DKr Prices'!K67</f>
        <v>0</v>
      </c>
      <c r="O67" s="336">
        <f>'NKr Prices'!L67</f>
        <v>0</v>
      </c>
      <c r="P67" s="237">
        <f>'SFr Prices'!L67</f>
        <v>0</v>
      </c>
      <c r="Q67" s="336">
        <f>'S Africa Prices'!F67</f>
        <v>550</v>
      </c>
      <c r="R67" s="237">
        <f>'US Trade'!H67</f>
        <v>37.5</v>
      </c>
      <c r="S67" s="362">
        <f>'Distributor Prices'!O67</f>
        <v>31.875000000000004</v>
      </c>
      <c r="T67" s="92">
        <f>'Distributor Prices'!X67</f>
        <v>0</v>
      </c>
      <c r="U67" s="377">
        <f>'Std Cst'!U67</f>
        <v>10.83696551724138</v>
      </c>
      <c r="V67" s="376">
        <f>'Std Cst'!U67</f>
        <v>10.83696551724138</v>
      </c>
      <c r="W67" s="377">
        <f>'Std Cst'!U67</f>
        <v>10.83696551724138</v>
      </c>
      <c r="X67" s="376">
        <f>'Std Cst'!U67</f>
        <v>10.83696551724138</v>
      </c>
      <c r="Y67" s="377">
        <f>'Std Cst'!U67</f>
        <v>10.83696551724138</v>
      </c>
      <c r="Z67" s="376">
        <f>'Std Cst'!U67</f>
        <v>10.83696551724138</v>
      </c>
      <c r="AA67" s="360">
        <f>'Contract Prices Summary'!E67</f>
        <v>0</v>
      </c>
      <c r="AB67" s="23">
        <f>'Contract Prices Summary'!F67</f>
        <v>0</v>
      </c>
      <c r="AC67" s="360">
        <f>'Contract Prices Summary'!G67</f>
        <v>0</v>
      </c>
      <c r="AD67" s="23">
        <f>'McGuirks Sterling'!F67</f>
        <v>0</v>
      </c>
      <c r="AE67" s="360">
        <f>'Contract Prices Summary'!I67</f>
        <v>0</v>
      </c>
      <c r="AF67" s="23">
        <f>'Contract Prices Summary'!J67</f>
        <v>0</v>
      </c>
      <c r="AG67" s="360">
        <f>'Contract Prices Summary'!K67</f>
        <v>0</v>
      </c>
      <c r="AH67" s="23">
        <f>'Contract Prices Summary'!L67</f>
        <v>0</v>
      </c>
      <c r="AI67" s="92">
        <f>'UK Prices'!AH67</f>
        <v>55</v>
      </c>
      <c r="AJ67" s="364">
        <f>'€uro Prices'!AU67</f>
        <v>0</v>
      </c>
      <c r="AK67" s="237">
        <f>'€uro Prices'!AL67</f>
        <v>0</v>
      </c>
      <c r="AL67" s="362">
        <f>'€uro Prices'!AQ67</f>
        <v>0</v>
      </c>
      <c r="AM67" s="25">
        <f>'SEK Prices'!AL67</f>
        <v>0</v>
      </c>
      <c r="AN67" s="336">
        <f>'DKr Prices'!AL67</f>
        <v>0</v>
      </c>
      <c r="AO67" s="101">
        <f>'NKr Prices'!AP67</f>
        <v>0</v>
      </c>
      <c r="AP67" s="364">
        <f>'SFr Prices'!T67</f>
        <v>0</v>
      </c>
      <c r="AQ67" s="127">
        <f>'S Africa Prices'!T67</f>
        <v>0</v>
      </c>
    </row>
    <row r="68" spans="1:43" s="33" customFormat="1" hidden="1" x14ac:dyDescent="0.3">
      <c r="A68" s="332"/>
      <c r="B68" s="329"/>
      <c r="C68" s="428" t="s">
        <v>437</v>
      </c>
      <c r="D68" s="629" t="s">
        <v>339</v>
      </c>
      <c r="E68" s="31" t="s">
        <v>405</v>
      </c>
      <c r="F68" s="31">
        <f>'UK Prices'!F68</f>
        <v>3</v>
      </c>
      <c r="G68" s="461" t="s">
        <v>301</v>
      </c>
      <c r="H68" s="151">
        <f>'Std Cst'!U68</f>
        <v>10.790620689655171</v>
      </c>
      <c r="I68" s="92">
        <f>'Std Cst'!J68</f>
        <v>13.62</v>
      </c>
      <c r="J68" s="151">
        <f>'UK Prices'!J68</f>
        <v>0</v>
      </c>
      <c r="K68" s="151">
        <f>'IRISH Pricing'!L68</f>
        <v>0</v>
      </c>
      <c r="L68" s="237">
        <f>'€uro Prices'!K68</f>
        <v>0</v>
      </c>
      <c r="M68" s="238">
        <f>'SEK Prices'!K68</f>
        <v>0</v>
      </c>
      <c r="N68" s="101">
        <f>'DKr Prices'!K68</f>
        <v>0</v>
      </c>
      <c r="O68" s="336">
        <f>'NKr Prices'!L68</f>
        <v>0</v>
      </c>
      <c r="P68" s="237">
        <f>'SFr Prices'!L68</f>
        <v>0</v>
      </c>
      <c r="Q68" s="336">
        <f>'S Africa Prices'!F68</f>
        <v>525</v>
      </c>
      <c r="R68" s="237">
        <f>'US Trade'!H68</f>
        <v>36</v>
      </c>
      <c r="S68" s="362">
        <f>'Distributor Prices'!O68</f>
        <v>30.6</v>
      </c>
      <c r="T68" s="92">
        <f>'Distributor Prices'!X68</f>
        <v>0</v>
      </c>
      <c r="U68" s="377">
        <f>'Std Cst'!U68</f>
        <v>10.790620689655171</v>
      </c>
      <c r="V68" s="376">
        <f>'Std Cst'!U68</f>
        <v>10.790620689655171</v>
      </c>
      <c r="W68" s="377">
        <f>'Std Cst'!U68</f>
        <v>10.790620689655171</v>
      </c>
      <c r="X68" s="376">
        <f>'Std Cst'!U68</f>
        <v>10.790620689655171</v>
      </c>
      <c r="Y68" s="377">
        <f>'Std Cst'!U68</f>
        <v>10.790620689655171</v>
      </c>
      <c r="Z68" s="376">
        <f>'Std Cst'!U68</f>
        <v>10.790620689655171</v>
      </c>
      <c r="AA68" s="360">
        <f>'Contract Prices Summary'!E68</f>
        <v>0</v>
      </c>
      <c r="AB68" s="23">
        <f>'Contract Prices Summary'!F68</f>
        <v>0</v>
      </c>
      <c r="AC68" s="360">
        <f>'Contract Prices Summary'!G68</f>
        <v>0</v>
      </c>
      <c r="AD68" s="23">
        <f>'McGuirks Sterling'!F68</f>
        <v>0</v>
      </c>
      <c r="AE68" s="360">
        <f>'Contract Prices Summary'!I68</f>
        <v>0</v>
      </c>
      <c r="AF68" s="23">
        <f>'Contract Prices Summary'!J68</f>
        <v>0</v>
      </c>
      <c r="AG68" s="360">
        <f>'Contract Prices Summary'!K68</f>
        <v>0</v>
      </c>
      <c r="AH68" s="23">
        <f>'Contract Prices Summary'!L68</f>
        <v>0</v>
      </c>
      <c r="AI68" s="92">
        <f>'UK Prices'!AH68</f>
        <v>55</v>
      </c>
      <c r="AJ68" s="364">
        <f>'€uro Prices'!AU68</f>
        <v>0</v>
      </c>
      <c r="AK68" s="237">
        <f>'€uro Prices'!AL68</f>
        <v>0</v>
      </c>
      <c r="AL68" s="362">
        <f>'€uro Prices'!AQ68</f>
        <v>0</v>
      </c>
      <c r="AM68" s="25">
        <f>'SEK Prices'!AL68</f>
        <v>0</v>
      </c>
      <c r="AN68" s="336">
        <f>'DKr Prices'!AL68</f>
        <v>0</v>
      </c>
      <c r="AO68" s="101">
        <f>'NKr Prices'!AP68</f>
        <v>0</v>
      </c>
      <c r="AP68" s="364">
        <f>'SFr Prices'!T68</f>
        <v>0</v>
      </c>
      <c r="AQ68" s="127">
        <f>'S Africa Prices'!T68</f>
        <v>0</v>
      </c>
    </row>
    <row r="69" spans="1:43" s="33" customFormat="1" hidden="1" x14ac:dyDescent="0.3">
      <c r="A69" s="332"/>
      <c r="B69" s="329"/>
      <c r="C69" s="428" t="s">
        <v>438</v>
      </c>
      <c r="D69" s="289" t="s">
        <v>341</v>
      </c>
      <c r="E69" s="31" t="s">
        <v>405</v>
      </c>
      <c r="F69" s="31">
        <f>'UK Prices'!F69</f>
        <v>3</v>
      </c>
      <c r="G69" s="461" t="s">
        <v>291</v>
      </c>
      <c r="H69" s="151">
        <f>'Std Cst'!U69</f>
        <v>10.68248275862069</v>
      </c>
      <c r="I69" s="92">
        <f>'Std Cst'!J69</f>
        <v>13.48</v>
      </c>
      <c r="J69" s="151">
        <f>'UK Prices'!J69</f>
        <v>0</v>
      </c>
      <c r="K69" s="151">
        <f>'IRISH Pricing'!L69</f>
        <v>0</v>
      </c>
      <c r="L69" s="237">
        <f>'€uro Prices'!K69</f>
        <v>0</v>
      </c>
      <c r="M69" s="238">
        <f>'SEK Prices'!K69</f>
        <v>0</v>
      </c>
      <c r="N69" s="101">
        <f>'DKr Prices'!K69</f>
        <v>0</v>
      </c>
      <c r="O69" s="336">
        <f>'NKr Prices'!L69</f>
        <v>0</v>
      </c>
      <c r="P69" s="237">
        <f>'SFr Prices'!L69</f>
        <v>0</v>
      </c>
      <c r="Q69" s="336">
        <f>'S Africa Prices'!F69</f>
        <v>550</v>
      </c>
      <c r="R69" s="237">
        <f>'US Trade'!H69</f>
        <v>37.5</v>
      </c>
      <c r="S69" s="362">
        <f>'Distributor Prices'!O69</f>
        <v>31.875000000000004</v>
      </c>
      <c r="T69" s="92">
        <f>'Distributor Prices'!X69</f>
        <v>0</v>
      </c>
      <c r="U69" s="377">
        <f>'Std Cst'!U69</f>
        <v>10.68248275862069</v>
      </c>
      <c r="V69" s="376">
        <f>'Std Cst'!U69</f>
        <v>10.68248275862069</v>
      </c>
      <c r="W69" s="377">
        <f>'Std Cst'!U69</f>
        <v>10.68248275862069</v>
      </c>
      <c r="X69" s="376">
        <f>'Std Cst'!U69</f>
        <v>10.68248275862069</v>
      </c>
      <c r="Y69" s="377">
        <f>'Std Cst'!U69</f>
        <v>10.68248275862069</v>
      </c>
      <c r="Z69" s="376">
        <f>'Std Cst'!U69</f>
        <v>10.68248275862069</v>
      </c>
      <c r="AA69" s="360">
        <f>'Contract Prices Summary'!E69</f>
        <v>0</v>
      </c>
      <c r="AB69" s="23">
        <f>'Contract Prices Summary'!F69</f>
        <v>0</v>
      </c>
      <c r="AC69" s="360">
        <f>'Contract Prices Summary'!G69</f>
        <v>0</v>
      </c>
      <c r="AD69" s="23">
        <f>'McGuirks Sterling'!F69</f>
        <v>0</v>
      </c>
      <c r="AE69" s="360">
        <f>'Contract Prices Summary'!I69</f>
        <v>0</v>
      </c>
      <c r="AF69" s="23">
        <f>'Contract Prices Summary'!J69</f>
        <v>0</v>
      </c>
      <c r="AG69" s="360">
        <f>'Contract Prices Summary'!K69</f>
        <v>0</v>
      </c>
      <c r="AH69" s="23">
        <f>'Contract Prices Summary'!L69</f>
        <v>0</v>
      </c>
      <c r="AI69" s="92">
        <f>'UK Prices'!AH69</f>
        <v>55</v>
      </c>
      <c r="AJ69" s="364">
        <f>'€uro Prices'!AU69</f>
        <v>0</v>
      </c>
      <c r="AK69" s="237">
        <f>'€uro Prices'!AL69</f>
        <v>0</v>
      </c>
      <c r="AL69" s="362">
        <f>'€uro Prices'!AQ69</f>
        <v>0</v>
      </c>
      <c r="AM69" s="25">
        <f>'SEK Prices'!AL69</f>
        <v>0</v>
      </c>
      <c r="AN69" s="336">
        <f>'DKr Prices'!AL69</f>
        <v>0</v>
      </c>
      <c r="AO69" s="101">
        <f>'NKr Prices'!AP69</f>
        <v>0</v>
      </c>
      <c r="AP69" s="364">
        <f>'SFr Prices'!T69</f>
        <v>0</v>
      </c>
      <c r="AQ69" s="127">
        <f>'S Africa Prices'!T69</f>
        <v>0</v>
      </c>
    </row>
    <row r="70" spans="1:43" s="33" customFormat="1" hidden="1" x14ac:dyDescent="0.3">
      <c r="A70" s="506"/>
      <c r="B70" s="330"/>
      <c r="C70" s="627" t="s">
        <v>439</v>
      </c>
      <c r="D70" s="630" t="s">
        <v>307</v>
      </c>
      <c r="E70" s="31" t="s">
        <v>405</v>
      </c>
      <c r="F70" s="31">
        <f>'UK Prices'!F70</f>
        <v>3</v>
      </c>
      <c r="G70" s="461" t="s">
        <v>304</v>
      </c>
      <c r="H70" s="151">
        <f>'Std Cst'!U70</f>
        <v>10.141793103448276</v>
      </c>
      <c r="I70" s="92">
        <f>'Std Cst'!J70</f>
        <v>12.78</v>
      </c>
      <c r="J70" s="151">
        <f>'UK Prices'!J70</f>
        <v>0</v>
      </c>
      <c r="K70" s="151">
        <f>'IRISH Pricing'!L70</f>
        <v>0</v>
      </c>
      <c r="L70" s="237">
        <f>'€uro Prices'!K70</f>
        <v>0</v>
      </c>
      <c r="M70" s="238">
        <f>'SEK Prices'!K70</f>
        <v>0</v>
      </c>
      <c r="N70" s="101">
        <f>'DKr Prices'!K70</f>
        <v>0</v>
      </c>
      <c r="O70" s="336">
        <f>'NKr Prices'!L70</f>
        <v>0</v>
      </c>
      <c r="P70" s="237">
        <f>'SFr Prices'!L70</f>
        <v>0</v>
      </c>
      <c r="Q70" s="336">
        <f>'S Africa Prices'!F70</f>
        <v>525</v>
      </c>
      <c r="R70" s="237">
        <f>'US Trade'!H70</f>
        <v>36</v>
      </c>
      <c r="S70" s="362">
        <f>'Distributor Prices'!O70</f>
        <v>30.6</v>
      </c>
      <c r="T70" s="92">
        <f>'Distributor Prices'!X70</f>
        <v>0</v>
      </c>
      <c r="U70" s="377">
        <f>'Std Cst'!U70</f>
        <v>10.141793103448276</v>
      </c>
      <c r="V70" s="376">
        <f>'Std Cst'!U70</f>
        <v>10.141793103448276</v>
      </c>
      <c r="W70" s="377">
        <f>'Std Cst'!U70</f>
        <v>10.141793103448276</v>
      </c>
      <c r="X70" s="376">
        <f>'Std Cst'!U70</f>
        <v>10.141793103448276</v>
      </c>
      <c r="Y70" s="377">
        <f>'Std Cst'!U70</f>
        <v>10.141793103448276</v>
      </c>
      <c r="Z70" s="376">
        <f>'Std Cst'!U70</f>
        <v>10.141793103448276</v>
      </c>
      <c r="AA70" s="360">
        <f>'Contract Prices Summary'!E70</f>
        <v>0</v>
      </c>
      <c r="AB70" s="23">
        <f>'Contract Prices Summary'!F70</f>
        <v>0</v>
      </c>
      <c r="AC70" s="360">
        <f>'Contract Prices Summary'!G70</f>
        <v>0</v>
      </c>
      <c r="AD70" s="23">
        <f>'McGuirks Sterling'!F70</f>
        <v>0</v>
      </c>
      <c r="AE70" s="360">
        <f>'Contract Prices Summary'!I70</f>
        <v>0</v>
      </c>
      <c r="AF70" s="23">
        <f>'Contract Prices Summary'!J70</f>
        <v>0</v>
      </c>
      <c r="AG70" s="360">
        <f>'Contract Prices Summary'!K70</f>
        <v>0</v>
      </c>
      <c r="AH70" s="23">
        <f>'Contract Prices Summary'!L70</f>
        <v>0</v>
      </c>
      <c r="AI70" s="92">
        <f>'UK Prices'!AH70</f>
        <v>55</v>
      </c>
      <c r="AJ70" s="364">
        <f>'€uro Prices'!AU70</f>
        <v>0</v>
      </c>
      <c r="AK70" s="237">
        <f>'€uro Prices'!AL70</f>
        <v>0</v>
      </c>
      <c r="AL70" s="362">
        <f>'€uro Prices'!AQ70</f>
        <v>0</v>
      </c>
      <c r="AM70" s="25">
        <f>'SEK Prices'!AL70</f>
        <v>0</v>
      </c>
      <c r="AN70" s="336">
        <f>'DKr Prices'!AL70</f>
        <v>0</v>
      </c>
      <c r="AO70" s="101">
        <f>'NKr Prices'!AP70</f>
        <v>0</v>
      </c>
      <c r="AP70" s="364">
        <f>'SFr Prices'!T70</f>
        <v>0</v>
      </c>
      <c r="AQ70" s="127">
        <f>'S Africa Prices'!T70</f>
        <v>0</v>
      </c>
    </row>
    <row r="71" spans="1:43" s="33" customFormat="1" hidden="1" x14ac:dyDescent="0.3">
      <c r="A71" s="332"/>
      <c r="B71" s="329"/>
      <c r="C71" s="428" t="s">
        <v>440</v>
      </c>
      <c r="D71" s="289" t="s">
        <v>344</v>
      </c>
      <c r="E71" s="31" t="s">
        <v>405</v>
      </c>
      <c r="F71" s="31">
        <f>'UK Prices'!F71</f>
        <v>3</v>
      </c>
      <c r="G71" s="461" t="s">
        <v>289</v>
      </c>
      <c r="H71" s="151">
        <f>'Std Cst'!U71</f>
        <v>9.7555862068965506</v>
      </c>
      <c r="I71" s="92">
        <f>'Std Cst'!J71</f>
        <v>12.28</v>
      </c>
      <c r="J71" s="151">
        <f>'UK Prices'!J71</f>
        <v>0</v>
      </c>
      <c r="K71" s="151">
        <f>'IRISH Pricing'!L71</f>
        <v>0</v>
      </c>
      <c r="L71" s="237">
        <f>'€uro Prices'!K71</f>
        <v>0</v>
      </c>
      <c r="M71" s="238">
        <f>'SEK Prices'!K71</f>
        <v>0</v>
      </c>
      <c r="N71" s="101">
        <f>'DKr Prices'!K71</f>
        <v>0</v>
      </c>
      <c r="O71" s="336">
        <f>'NKr Prices'!L71</f>
        <v>0</v>
      </c>
      <c r="P71" s="237">
        <f>'SFr Prices'!L71</f>
        <v>0</v>
      </c>
      <c r="Q71" s="336">
        <f>'S Africa Prices'!F71</f>
        <v>525</v>
      </c>
      <c r="R71" s="237">
        <f>'US Trade'!H71</f>
        <v>36</v>
      </c>
      <c r="S71" s="362">
        <f>'Distributor Prices'!O71</f>
        <v>30.6</v>
      </c>
      <c r="T71" s="92">
        <f>'Distributor Prices'!X71</f>
        <v>0</v>
      </c>
      <c r="U71" s="377">
        <f>'Std Cst'!U71</f>
        <v>9.7555862068965506</v>
      </c>
      <c r="V71" s="376">
        <f>'Std Cst'!U71</f>
        <v>9.7555862068965506</v>
      </c>
      <c r="W71" s="377">
        <f>'Std Cst'!U71</f>
        <v>9.7555862068965506</v>
      </c>
      <c r="X71" s="376">
        <f>'Std Cst'!U71</f>
        <v>9.7555862068965506</v>
      </c>
      <c r="Y71" s="377">
        <f>'Std Cst'!U71</f>
        <v>9.7555862068965506</v>
      </c>
      <c r="Z71" s="376">
        <f>'Std Cst'!U71</f>
        <v>9.7555862068965506</v>
      </c>
      <c r="AA71" s="360">
        <f>'Contract Prices Summary'!E71</f>
        <v>0</v>
      </c>
      <c r="AB71" s="23">
        <f>'Contract Prices Summary'!F71</f>
        <v>0</v>
      </c>
      <c r="AC71" s="360">
        <f>'Contract Prices Summary'!G71</f>
        <v>0</v>
      </c>
      <c r="AD71" s="23">
        <f>'McGuirks Sterling'!F71</f>
        <v>0</v>
      </c>
      <c r="AE71" s="360">
        <f>'Contract Prices Summary'!I71</f>
        <v>0</v>
      </c>
      <c r="AF71" s="23">
        <f>'Contract Prices Summary'!J71</f>
        <v>0</v>
      </c>
      <c r="AG71" s="360">
        <f>'Contract Prices Summary'!K71</f>
        <v>0</v>
      </c>
      <c r="AH71" s="23">
        <f>'Contract Prices Summary'!L71</f>
        <v>0</v>
      </c>
      <c r="AI71" s="92">
        <f>'UK Prices'!AH71</f>
        <v>55</v>
      </c>
      <c r="AJ71" s="364">
        <f>'€uro Prices'!AU71</f>
        <v>0</v>
      </c>
      <c r="AK71" s="237">
        <f>'€uro Prices'!AL71</f>
        <v>0</v>
      </c>
      <c r="AL71" s="362">
        <f>'€uro Prices'!AQ71</f>
        <v>0</v>
      </c>
      <c r="AM71" s="25">
        <f>'SEK Prices'!AL71</f>
        <v>0</v>
      </c>
      <c r="AN71" s="336">
        <f>'DKr Prices'!AL71</f>
        <v>0</v>
      </c>
      <c r="AO71" s="101">
        <f>'NKr Prices'!AP71</f>
        <v>0</v>
      </c>
      <c r="AP71" s="364">
        <f>'SFr Prices'!T71</f>
        <v>0</v>
      </c>
      <c r="AQ71" s="127">
        <f>'S Africa Prices'!T71</f>
        <v>0</v>
      </c>
    </row>
    <row r="72" spans="1:43" s="33" customFormat="1" hidden="1" x14ac:dyDescent="0.3">
      <c r="A72" s="332"/>
      <c r="B72" s="329"/>
      <c r="C72" s="428" t="s">
        <v>441</v>
      </c>
      <c r="D72" s="289" t="s">
        <v>308</v>
      </c>
      <c r="E72" s="31" t="s">
        <v>405</v>
      </c>
      <c r="F72" s="31">
        <f>'UK Prices'!F72</f>
        <v>2</v>
      </c>
      <c r="G72" s="461" t="s">
        <v>292</v>
      </c>
      <c r="H72" s="151">
        <f>'Std Cst'!U72</f>
        <v>9.6011034482758628</v>
      </c>
      <c r="I72" s="92">
        <f>'Std Cst'!J72</f>
        <v>12.08</v>
      </c>
      <c r="J72" s="151">
        <f>'UK Prices'!J72</f>
        <v>0</v>
      </c>
      <c r="K72" s="151">
        <f>'IRISH Pricing'!L72</f>
        <v>0</v>
      </c>
      <c r="L72" s="237">
        <f>'€uro Prices'!K72</f>
        <v>0</v>
      </c>
      <c r="M72" s="238">
        <f>'SEK Prices'!K72</f>
        <v>0</v>
      </c>
      <c r="N72" s="101">
        <f>'DKr Prices'!K72</f>
        <v>0</v>
      </c>
      <c r="O72" s="336">
        <f>'NKr Prices'!L72</f>
        <v>0</v>
      </c>
      <c r="P72" s="237">
        <f>'SFr Prices'!L72</f>
        <v>0</v>
      </c>
      <c r="Q72" s="336">
        <f>'S Africa Prices'!F72</f>
        <v>0</v>
      </c>
      <c r="R72" s="237">
        <f>'US Trade'!H72</f>
        <v>34</v>
      </c>
      <c r="S72" s="362">
        <f>'Distributor Prices'!O72</f>
        <v>28.900000000000002</v>
      </c>
      <c r="T72" s="92">
        <f>'Distributor Prices'!X72</f>
        <v>0</v>
      </c>
      <c r="U72" s="377">
        <f>'Std Cst'!U72</f>
        <v>9.6011034482758628</v>
      </c>
      <c r="V72" s="376">
        <f>'Std Cst'!U72</f>
        <v>9.6011034482758628</v>
      </c>
      <c r="W72" s="377">
        <f>'Std Cst'!U72</f>
        <v>9.6011034482758628</v>
      </c>
      <c r="X72" s="376">
        <f>'Std Cst'!U72</f>
        <v>9.6011034482758628</v>
      </c>
      <c r="Y72" s="377">
        <f>'Std Cst'!U72</f>
        <v>9.6011034482758628</v>
      </c>
      <c r="Z72" s="376">
        <f>'Std Cst'!U72</f>
        <v>9.6011034482758628</v>
      </c>
      <c r="AA72" s="360">
        <f>'Contract Prices Summary'!E72</f>
        <v>0</v>
      </c>
      <c r="AB72" s="23">
        <f>'Contract Prices Summary'!F72</f>
        <v>0</v>
      </c>
      <c r="AC72" s="360">
        <f>'Contract Prices Summary'!G72</f>
        <v>0</v>
      </c>
      <c r="AD72" s="23">
        <f>'McGuirks Sterling'!F72</f>
        <v>0</v>
      </c>
      <c r="AE72" s="360">
        <f>'Contract Prices Summary'!I72</f>
        <v>0</v>
      </c>
      <c r="AF72" s="23">
        <f>'Contract Prices Summary'!J72</f>
        <v>0</v>
      </c>
      <c r="AG72" s="360">
        <f>'Contract Prices Summary'!K72</f>
        <v>0</v>
      </c>
      <c r="AH72" s="23">
        <f>'Contract Prices Summary'!L72</f>
        <v>0</v>
      </c>
      <c r="AI72" s="92">
        <f>'UK Prices'!AH72</f>
        <v>47.5</v>
      </c>
      <c r="AJ72" s="364">
        <f>'€uro Prices'!AU72</f>
        <v>0</v>
      </c>
      <c r="AK72" s="237">
        <f>'€uro Prices'!AL72</f>
        <v>0</v>
      </c>
      <c r="AL72" s="362">
        <f>'€uro Prices'!AQ72</f>
        <v>0</v>
      </c>
      <c r="AM72" s="25">
        <f>'SEK Prices'!AL72</f>
        <v>0</v>
      </c>
      <c r="AN72" s="336">
        <f>'DKr Prices'!AL72</f>
        <v>0</v>
      </c>
      <c r="AO72" s="101">
        <f>'NKr Prices'!AP72</f>
        <v>0</v>
      </c>
      <c r="AP72" s="364">
        <f>'SFr Prices'!T72</f>
        <v>0</v>
      </c>
      <c r="AQ72" s="127">
        <f>'S Africa Prices'!T72</f>
        <v>0</v>
      </c>
    </row>
    <row r="73" spans="1:43" s="33" customFormat="1" hidden="1" x14ac:dyDescent="0.3">
      <c r="A73" s="332"/>
      <c r="B73" s="329"/>
      <c r="C73" s="428" t="s">
        <v>442</v>
      </c>
      <c r="D73" s="289" t="s">
        <v>345</v>
      </c>
      <c r="E73" s="31" t="s">
        <v>405</v>
      </c>
      <c r="F73" s="31">
        <f>'UK Prices'!F73</f>
        <v>2</v>
      </c>
      <c r="G73" s="461" t="s">
        <v>294</v>
      </c>
      <c r="H73" s="151">
        <f>'Std Cst'!U73</f>
        <v>9.6011034482758628</v>
      </c>
      <c r="I73" s="92">
        <f>'Std Cst'!J73</f>
        <v>12.08</v>
      </c>
      <c r="J73" s="151">
        <f>'UK Prices'!J73</f>
        <v>0</v>
      </c>
      <c r="K73" s="151">
        <f>'IRISH Pricing'!L73</f>
        <v>0</v>
      </c>
      <c r="L73" s="237">
        <f>'€uro Prices'!K73</f>
        <v>0</v>
      </c>
      <c r="M73" s="238">
        <f>'SEK Prices'!K73</f>
        <v>0</v>
      </c>
      <c r="N73" s="101">
        <f>'DKr Prices'!K73</f>
        <v>0</v>
      </c>
      <c r="O73" s="336">
        <f>'NKr Prices'!L73</f>
        <v>0</v>
      </c>
      <c r="P73" s="237">
        <f>'SFr Prices'!L73</f>
        <v>0</v>
      </c>
      <c r="Q73" s="336">
        <f>'S Africa Prices'!F73</f>
        <v>495</v>
      </c>
      <c r="R73" s="237">
        <f>'US Trade'!H73</f>
        <v>34</v>
      </c>
      <c r="S73" s="362">
        <f>'Distributor Prices'!O73</f>
        <v>28.900000000000002</v>
      </c>
      <c r="T73" s="92">
        <f>'Distributor Prices'!X73</f>
        <v>0</v>
      </c>
      <c r="U73" s="377">
        <f>'Std Cst'!U73</f>
        <v>9.6011034482758628</v>
      </c>
      <c r="V73" s="376">
        <f>'Std Cst'!U73</f>
        <v>9.6011034482758628</v>
      </c>
      <c r="W73" s="377">
        <f>'Std Cst'!U73</f>
        <v>9.6011034482758628</v>
      </c>
      <c r="X73" s="376">
        <f>'Std Cst'!U73</f>
        <v>9.6011034482758628</v>
      </c>
      <c r="Y73" s="377">
        <f>'Std Cst'!U73</f>
        <v>9.6011034482758628</v>
      </c>
      <c r="Z73" s="376">
        <f>'Std Cst'!U73</f>
        <v>9.6011034482758628</v>
      </c>
      <c r="AA73" s="360">
        <f>'Contract Prices Summary'!E73</f>
        <v>0</v>
      </c>
      <c r="AB73" s="23">
        <f>'Contract Prices Summary'!F73</f>
        <v>0</v>
      </c>
      <c r="AC73" s="360">
        <f>'Contract Prices Summary'!G73</f>
        <v>0</v>
      </c>
      <c r="AD73" s="23">
        <f>'McGuirks Sterling'!F73</f>
        <v>0</v>
      </c>
      <c r="AE73" s="360">
        <f>'Contract Prices Summary'!I73</f>
        <v>0</v>
      </c>
      <c r="AF73" s="23">
        <f>'Contract Prices Summary'!J73</f>
        <v>0</v>
      </c>
      <c r="AG73" s="360">
        <f>'Contract Prices Summary'!K73</f>
        <v>0</v>
      </c>
      <c r="AH73" s="23">
        <f>'Contract Prices Summary'!L73</f>
        <v>0</v>
      </c>
      <c r="AI73" s="92">
        <f>'UK Prices'!AH73</f>
        <v>47.5</v>
      </c>
      <c r="AJ73" s="364">
        <f>'€uro Prices'!AU73</f>
        <v>0</v>
      </c>
      <c r="AK73" s="237">
        <f>'€uro Prices'!AL73</f>
        <v>0</v>
      </c>
      <c r="AL73" s="362">
        <f>'€uro Prices'!AQ73</f>
        <v>0</v>
      </c>
      <c r="AM73" s="25">
        <f>'SEK Prices'!AL73</f>
        <v>0</v>
      </c>
      <c r="AN73" s="336">
        <f>'DKr Prices'!AL73</f>
        <v>0</v>
      </c>
      <c r="AO73" s="101">
        <f>'NKr Prices'!AP73</f>
        <v>0</v>
      </c>
      <c r="AP73" s="364">
        <f>'SFr Prices'!T73</f>
        <v>0</v>
      </c>
      <c r="AQ73" s="127">
        <f>'S Africa Prices'!T73</f>
        <v>0</v>
      </c>
    </row>
    <row r="74" spans="1:43" s="33" customFormat="1" hidden="1" x14ac:dyDescent="0.3">
      <c r="A74" s="332"/>
      <c r="B74" s="329"/>
      <c r="C74" s="428" t="s">
        <v>443</v>
      </c>
      <c r="D74" s="289" t="s">
        <v>311</v>
      </c>
      <c r="E74" s="31" t="s">
        <v>405</v>
      </c>
      <c r="F74" s="31">
        <f>'UK Prices'!F74</f>
        <v>2</v>
      </c>
      <c r="G74" s="461" t="s">
        <v>297</v>
      </c>
      <c r="H74" s="151">
        <f>'Std Cst'!U74</f>
        <v>9.2689655172413801</v>
      </c>
      <c r="I74" s="92">
        <f>'Std Cst'!J74</f>
        <v>11.65</v>
      </c>
      <c r="J74" s="151">
        <f>'UK Prices'!J74</f>
        <v>0</v>
      </c>
      <c r="K74" s="151">
        <f>'IRISH Pricing'!L74</f>
        <v>0</v>
      </c>
      <c r="L74" s="237">
        <f>'€uro Prices'!K74</f>
        <v>0</v>
      </c>
      <c r="M74" s="238">
        <f>'SEK Prices'!K74</f>
        <v>0</v>
      </c>
      <c r="N74" s="101">
        <f>'DKr Prices'!K74</f>
        <v>0</v>
      </c>
      <c r="O74" s="336">
        <f>'NKr Prices'!L74</f>
        <v>0</v>
      </c>
      <c r="P74" s="237">
        <f>'SFr Prices'!L74</f>
        <v>0</v>
      </c>
      <c r="Q74" s="336">
        <f>'S Africa Prices'!F74</f>
        <v>495</v>
      </c>
      <c r="R74" s="237">
        <f>'US Trade'!H74</f>
        <v>34</v>
      </c>
      <c r="S74" s="362">
        <f>'Distributor Prices'!O74</f>
        <v>28.900000000000002</v>
      </c>
      <c r="T74" s="92">
        <f>'Distributor Prices'!X74</f>
        <v>0</v>
      </c>
      <c r="U74" s="377">
        <f>'Std Cst'!U74</f>
        <v>9.2689655172413801</v>
      </c>
      <c r="V74" s="376">
        <f>'Std Cst'!U74</f>
        <v>9.2689655172413801</v>
      </c>
      <c r="W74" s="377">
        <f>'Std Cst'!U74</f>
        <v>9.2689655172413801</v>
      </c>
      <c r="X74" s="376">
        <f>'Std Cst'!U74</f>
        <v>9.2689655172413801</v>
      </c>
      <c r="Y74" s="377">
        <f>'Std Cst'!U74</f>
        <v>9.2689655172413801</v>
      </c>
      <c r="Z74" s="376">
        <f>'Std Cst'!U74</f>
        <v>9.2689655172413801</v>
      </c>
      <c r="AA74" s="360">
        <f>'Contract Prices Summary'!E74</f>
        <v>0</v>
      </c>
      <c r="AB74" s="23">
        <f>'Contract Prices Summary'!F74</f>
        <v>0</v>
      </c>
      <c r="AC74" s="360">
        <f>'Contract Prices Summary'!G74</f>
        <v>0</v>
      </c>
      <c r="AD74" s="23">
        <f>'McGuirks Sterling'!F74</f>
        <v>0</v>
      </c>
      <c r="AE74" s="360">
        <f>'Contract Prices Summary'!I74</f>
        <v>0</v>
      </c>
      <c r="AF74" s="23">
        <f>'Contract Prices Summary'!J74</f>
        <v>0</v>
      </c>
      <c r="AG74" s="360">
        <f>'Contract Prices Summary'!K74</f>
        <v>0</v>
      </c>
      <c r="AH74" s="23">
        <f>'Contract Prices Summary'!L74</f>
        <v>0</v>
      </c>
      <c r="AI74" s="92">
        <f>'UK Prices'!AH74</f>
        <v>47.5</v>
      </c>
      <c r="AJ74" s="364">
        <f>'€uro Prices'!AU74</f>
        <v>0</v>
      </c>
      <c r="AK74" s="237">
        <f>'€uro Prices'!AL74</f>
        <v>0</v>
      </c>
      <c r="AL74" s="362">
        <f>'€uro Prices'!AQ74</f>
        <v>0</v>
      </c>
      <c r="AM74" s="25">
        <f>'SEK Prices'!AL74</f>
        <v>0</v>
      </c>
      <c r="AN74" s="336">
        <f>'DKr Prices'!AL74</f>
        <v>0</v>
      </c>
      <c r="AO74" s="101">
        <f>'NKr Prices'!AP74</f>
        <v>0</v>
      </c>
      <c r="AP74" s="364">
        <f>'SFr Prices'!T74</f>
        <v>0</v>
      </c>
      <c r="AQ74" s="127">
        <f>'S Africa Prices'!T74</f>
        <v>0</v>
      </c>
    </row>
    <row r="75" spans="1:43" s="33" customFormat="1" hidden="1" x14ac:dyDescent="0.3">
      <c r="A75" s="332"/>
      <c r="B75" s="329"/>
      <c r="C75" s="428" t="s">
        <v>444</v>
      </c>
      <c r="D75" s="289" t="s">
        <v>346</v>
      </c>
      <c r="E75" s="31" t="s">
        <v>405</v>
      </c>
      <c r="F75" s="31">
        <f>'UK Prices'!F75</f>
        <v>2</v>
      </c>
      <c r="G75" s="461" t="s">
        <v>290</v>
      </c>
      <c r="H75" s="151">
        <f>'Std Cst'!U75</f>
        <v>9.1762758620689642</v>
      </c>
      <c r="I75" s="92">
        <f>'Std Cst'!J75</f>
        <v>11.53</v>
      </c>
      <c r="J75" s="151">
        <f>'UK Prices'!J75</f>
        <v>0</v>
      </c>
      <c r="K75" s="151">
        <f>'IRISH Pricing'!L75</f>
        <v>0</v>
      </c>
      <c r="L75" s="237">
        <f>'€uro Prices'!K75</f>
        <v>0</v>
      </c>
      <c r="M75" s="238">
        <f>'SEK Prices'!K75</f>
        <v>0</v>
      </c>
      <c r="N75" s="101">
        <f>'DKr Prices'!K75</f>
        <v>0</v>
      </c>
      <c r="O75" s="336">
        <f>'NKr Prices'!L75</f>
        <v>0</v>
      </c>
      <c r="P75" s="237">
        <f>'SFr Prices'!L75</f>
        <v>0</v>
      </c>
      <c r="Q75" s="336">
        <f>'S Africa Prices'!F75</f>
        <v>495</v>
      </c>
      <c r="R75" s="237">
        <f>'US Trade'!H75</f>
        <v>34</v>
      </c>
      <c r="S75" s="362">
        <f>'Distributor Prices'!O75</f>
        <v>28.900000000000002</v>
      </c>
      <c r="T75" s="92">
        <f>'Distributor Prices'!X75</f>
        <v>0</v>
      </c>
      <c r="U75" s="377">
        <f>'Std Cst'!U75</f>
        <v>9.1762758620689642</v>
      </c>
      <c r="V75" s="376">
        <f>'Std Cst'!U75</f>
        <v>9.1762758620689642</v>
      </c>
      <c r="W75" s="377">
        <f>'Std Cst'!U75</f>
        <v>9.1762758620689642</v>
      </c>
      <c r="X75" s="376">
        <f>'Std Cst'!U75</f>
        <v>9.1762758620689642</v>
      </c>
      <c r="Y75" s="377">
        <f>'Std Cst'!U75</f>
        <v>9.1762758620689642</v>
      </c>
      <c r="Z75" s="376">
        <f>'Std Cst'!U75</f>
        <v>9.1762758620689642</v>
      </c>
      <c r="AA75" s="360">
        <f>'Contract Prices Summary'!E75</f>
        <v>0</v>
      </c>
      <c r="AB75" s="23">
        <f>'Contract Prices Summary'!F75</f>
        <v>0</v>
      </c>
      <c r="AC75" s="360">
        <f>'Contract Prices Summary'!G75</f>
        <v>0</v>
      </c>
      <c r="AD75" s="23">
        <f>'McGuirks Sterling'!F75</f>
        <v>0</v>
      </c>
      <c r="AE75" s="360">
        <f>'Contract Prices Summary'!I75</f>
        <v>0</v>
      </c>
      <c r="AF75" s="23">
        <f>'Contract Prices Summary'!J75</f>
        <v>0</v>
      </c>
      <c r="AG75" s="360">
        <f>'Contract Prices Summary'!K75</f>
        <v>0</v>
      </c>
      <c r="AH75" s="23">
        <f>'Contract Prices Summary'!L75</f>
        <v>0</v>
      </c>
      <c r="AI75" s="92">
        <f>'UK Prices'!AH75</f>
        <v>47.5</v>
      </c>
      <c r="AJ75" s="364">
        <f>'€uro Prices'!AU75</f>
        <v>0</v>
      </c>
      <c r="AK75" s="237">
        <f>'€uro Prices'!AL75</f>
        <v>0</v>
      </c>
      <c r="AL75" s="362">
        <f>'€uro Prices'!AQ75</f>
        <v>0</v>
      </c>
      <c r="AM75" s="25">
        <f>'SEK Prices'!AL75</f>
        <v>0</v>
      </c>
      <c r="AN75" s="336">
        <f>'DKr Prices'!AL75</f>
        <v>0</v>
      </c>
      <c r="AO75" s="101">
        <f>'NKr Prices'!AP75</f>
        <v>0</v>
      </c>
      <c r="AP75" s="364">
        <f>'SFr Prices'!T75</f>
        <v>0</v>
      </c>
      <c r="AQ75" s="127">
        <f>'S Africa Prices'!T75</f>
        <v>0</v>
      </c>
    </row>
    <row r="76" spans="1:43" s="33" customFormat="1" hidden="1" x14ac:dyDescent="0.3">
      <c r="A76" s="332"/>
      <c r="B76" s="329"/>
      <c r="C76" s="428" t="s">
        <v>445</v>
      </c>
      <c r="D76" s="289" t="s">
        <v>310</v>
      </c>
      <c r="E76" s="31" t="s">
        <v>405</v>
      </c>
      <c r="F76" s="31">
        <f>'UK Prices'!F76</f>
        <v>2</v>
      </c>
      <c r="G76" s="461" t="s">
        <v>288</v>
      </c>
      <c r="H76" s="151">
        <f>'Std Cst'!U76</f>
        <v>9.137655172413794</v>
      </c>
      <c r="I76" s="92">
        <f>'Std Cst'!J76</f>
        <v>11.48</v>
      </c>
      <c r="J76" s="151">
        <f>'UK Prices'!J76</f>
        <v>0</v>
      </c>
      <c r="K76" s="151">
        <f>'IRISH Pricing'!L76</f>
        <v>0</v>
      </c>
      <c r="L76" s="237">
        <f>'€uro Prices'!K76</f>
        <v>0</v>
      </c>
      <c r="M76" s="238">
        <f>'SEK Prices'!K76</f>
        <v>0</v>
      </c>
      <c r="N76" s="101">
        <f>'DKr Prices'!K76</f>
        <v>0</v>
      </c>
      <c r="O76" s="336">
        <f>'NKr Prices'!L76</f>
        <v>0</v>
      </c>
      <c r="P76" s="237">
        <f>'SFr Prices'!L76</f>
        <v>0</v>
      </c>
      <c r="Q76" s="336">
        <f>'S Africa Prices'!F76</f>
        <v>495</v>
      </c>
      <c r="R76" s="237">
        <f>'US Trade'!H76</f>
        <v>34</v>
      </c>
      <c r="S76" s="362">
        <f>'Distributor Prices'!O76</f>
        <v>28.900000000000002</v>
      </c>
      <c r="T76" s="92">
        <f>'Distributor Prices'!X76</f>
        <v>0</v>
      </c>
      <c r="U76" s="377">
        <f>'Std Cst'!U76</f>
        <v>9.137655172413794</v>
      </c>
      <c r="V76" s="376">
        <f>'Std Cst'!U76</f>
        <v>9.137655172413794</v>
      </c>
      <c r="W76" s="377">
        <f>'Std Cst'!U76</f>
        <v>9.137655172413794</v>
      </c>
      <c r="X76" s="376">
        <f>'Std Cst'!U76</f>
        <v>9.137655172413794</v>
      </c>
      <c r="Y76" s="377">
        <f>'Std Cst'!U76</f>
        <v>9.137655172413794</v>
      </c>
      <c r="Z76" s="376">
        <f>'Std Cst'!U76</f>
        <v>9.137655172413794</v>
      </c>
      <c r="AA76" s="360">
        <f>'Contract Prices Summary'!E76</f>
        <v>0</v>
      </c>
      <c r="AB76" s="23">
        <f>'Contract Prices Summary'!F76</f>
        <v>0</v>
      </c>
      <c r="AC76" s="360">
        <f>'Contract Prices Summary'!G76</f>
        <v>0</v>
      </c>
      <c r="AD76" s="23">
        <f>'McGuirks Sterling'!F76</f>
        <v>0</v>
      </c>
      <c r="AE76" s="360">
        <f>'Contract Prices Summary'!I76</f>
        <v>0</v>
      </c>
      <c r="AF76" s="23">
        <f>'Contract Prices Summary'!J76</f>
        <v>0</v>
      </c>
      <c r="AG76" s="360">
        <f>'Contract Prices Summary'!K76</f>
        <v>0</v>
      </c>
      <c r="AH76" s="23">
        <f>'Contract Prices Summary'!L76</f>
        <v>0</v>
      </c>
      <c r="AI76" s="92">
        <f>'UK Prices'!AH76</f>
        <v>47.5</v>
      </c>
      <c r="AJ76" s="364">
        <f>'€uro Prices'!AU76</f>
        <v>0</v>
      </c>
      <c r="AK76" s="237">
        <f>'€uro Prices'!AL76</f>
        <v>0</v>
      </c>
      <c r="AL76" s="362">
        <f>'€uro Prices'!AQ76</f>
        <v>0</v>
      </c>
      <c r="AM76" s="25">
        <f>'SEK Prices'!AL76</f>
        <v>0</v>
      </c>
      <c r="AN76" s="336">
        <f>'DKr Prices'!AL76</f>
        <v>0</v>
      </c>
      <c r="AO76" s="101">
        <f>'NKr Prices'!AP76</f>
        <v>0</v>
      </c>
      <c r="AP76" s="364">
        <f>'SFr Prices'!T76</f>
        <v>0</v>
      </c>
      <c r="AQ76" s="127">
        <f>'S Africa Prices'!T76</f>
        <v>0</v>
      </c>
    </row>
    <row r="77" spans="1:43" s="33" customFormat="1" hidden="1" x14ac:dyDescent="0.3">
      <c r="A77" s="332"/>
      <c r="B77" s="329"/>
      <c r="C77" s="428" t="s">
        <v>446</v>
      </c>
      <c r="D77" s="289" t="s">
        <v>347</v>
      </c>
      <c r="E77" s="31" t="s">
        <v>405</v>
      </c>
      <c r="F77" s="31">
        <f>'UK Prices'!F77</f>
        <v>2</v>
      </c>
      <c r="G77" s="461" t="s">
        <v>300</v>
      </c>
      <c r="H77" s="151">
        <f>'Std Cst'!U77</f>
        <v>8.9213793103448271</v>
      </c>
      <c r="I77" s="92">
        <f>'Std Cst'!J77</f>
        <v>11.2</v>
      </c>
      <c r="J77" s="151">
        <f>'UK Prices'!J77</f>
        <v>0</v>
      </c>
      <c r="K77" s="151">
        <f>'IRISH Pricing'!L77</f>
        <v>0</v>
      </c>
      <c r="L77" s="237">
        <f>'€uro Prices'!K77</f>
        <v>0</v>
      </c>
      <c r="M77" s="238">
        <f>'SEK Prices'!K77</f>
        <v>0</v>
      </c>
      <c r="N77" s="101">
        <f>'DKr Prices'!K77</f>
        <v>0</v>
      </c>
      <c r="O77" s="336">
        <f>'NKr Prices'!L77</f>
        <v>0</v>
      </c>
      <c r="P77" s="237">
        <f>'SFr Prices'!L77</f>
        <v>0</v>
      </c>
      <c r="Q77" s="336">
        <f>'S Africa Prices'!F77</f>
        <v>495</v>
      </c>
      <c r="R77" s="237">
        <f>'US Trade'!H77</f>
        <v>34</v>
      </c>
      <c r="S77" s="362">
        <f>'Distributor Prices'!O77</f>
        <v>28.900000000000002</v>
      </c>
      <c r="T77" s="92">
        <f>'Distributor Prices'!X77</f>
        <v>0</v>
      </c>
      <c r="U77" s="377">
        <f>'Std Cst'!U77</f>
        <v>8.9213793103448271</v>
      </c>
      <c r="V77" s="376">
        <f>'Std Cst'!U77</f>
        <v>8.9213793103448271</v>
      </c>
      <c r="W77" s="377">
        <f>'Std Cst'!U77</f>
        <v>8.9213793103448271</v>
      </c>
      <c r="X77" s="376">
        <f>'Std Cst'!U77</f>
        <v>8.9213793103448271</v>
      </c>
      <c r="Y77" s="377">
        <f>'Std Cst'!U77</f>
        <v>8.9213793103448271</v>
      </c>
      <c r="Z77" s="376">
        <f>'Std Cst'!U77</f>
        <v>8.9213793103448271</v>
      </c>
      <c r="AA77" s="360">
        <f>'Contract Prices Summary'!E77</f>
        <v>0</v>
      </c>
      <c r="AB77" s="23">
        <f>'Contract Prices Summary'!F77</f>
        <v>0</v>
      </c>
      <c r="AC77" s="360">
        <f>'Contract Prices Summary'!G77</f>
        <v>0</v>
      </c>
      <c r="AD77" s="23">
        <f>'McGuirks Sterling'!F77</f>
        <v>0</v>
      </c>
      <c r="AE77" s="360">
        <f>'Contract Prices Summary'!I77</f>
        <v>0</v>
      </c>
      <c r="AF77" s="23">
        <f>'Contract Prices Summary'!J77</f>
        <v>0</v>
      </c>
      <c r="AG77" s="360">
        <f>'Contract Prices Summary'!K77</f>
        <v>0</v>
      </c>
      <c r="AH77" s="23">
        <f>'Contract Prices Summary'!L77</f>
        <v>0</v>
      </c>
      <c r="AI77" s="92">
        <f>'UK Prices'!AH77</f>
        <v>47.5</v>
      </c>
      <c r="AJ77" s="364">
        <f>'€uro Prices'!AU77</f>
        <v>0</v>
      </c>
      <c r="AK77" s="237">
        <f>'€uro Prices'!AL77</f>
        <v>0</v>
      </c>
      <c r="AL77" s="362">
        <f>'€uro Prices'!AQ77</f>
        <v>0</v>
      </c>
      <c r="AM77" s="25">
        <f>'SEK Prices'!AL77</f>
        <v>0</v>
      </c>
      <c r="AN77" s="336">
        <f>'DKr Prices'!AL77</f>
        <v>0</v>
      </c>
      <c r="AO77" s="101">
        <f>'NKr Prices'!AP77</f>
        <v>0</v>
      </c>
      <c r="AP77" s="364">
        <f>'SFr Prices'!T77</f>
        <v>0</v>
      </c>
      <c r="AQ77" s="127">
        <f>'S Africa Prices'!T77</f>
        <v>0</v>
      </c>
    </row>
    <row r="78" spans="1:43" s="33" customFormat="1" hidden="1" x14ac:dyDescent="0.3">
      <c r="A78" s="506"/>
      <c r="B78" s="330"/>
      <c r="C78" s="627" t="s">
        <v>482</v>
      </c>
      <c r="D78" s="628" t="s">
        <v>329</v>
      </c>
      <c r="E78" s="31" t="s">
        <v>405</v>
      </c>
      <c r="F78" s="31">
        <f>'UK Prices'!F78</f>
        <v>2</v>
      </c>
      <c r="G78" s="461" t="s">
        <v>204</v>
      </c>
      <c r="H78" s="151">
        <f>'Std Cst'!U78</f>
        <v>7.7473103448275857</v>
      </c>
      <c r="I78" s="92">
        <f>'Std Cst'!J78</f>
        <v>9.68</v>
      </c>
      <c r="J78" s="151">
        <f>'UK Prices'!J78</f>
        <v>0</v>
      </c>
      <c r="K78" s="151">
        <f>'IRISH Pricing'!L78</f>
        <v>0</v>
      </c>
      <c r="L78" s="237">
        <f>'€uro Prices'!K78</f>
        <v>0</v>
      </c>
      <c r="M78" s="238">
        <f>'SEK Prices'!K78</f>
        <v>0</v>
      </c>
      <c r="N78" s="101">
        <f>'DKr Prices'!K78</f>
        <v>0</v>
      </c>
      <c r="O78" s="336">
        <f>'NKr Prices'!L78</f>
        <v>0</v>
      </c>
      <c r="P78" s="237">
        <f>'SFr Prices'!L78</f>
        <v>0</v>
      </c>
      <c r="Q78" s="336">
        <f>'S Africa Prices'!F78</f>
        <v>0</v>
      </c>
      <c r="R78" s="237">
        <f>'US Trade'!H78</f>
        <v>34</v>
      </c>
      <c r="S78" s="362">
        <f>'Distributor Prices'!O78</f>
        <v>28.9</v>
      </c>
      <c r="T78" s="92">
        <f>'Distributor Prices'!X78</f>
        <v>0</v>
      </c>
      <c r="U78" s="377">
        <f>'Std Cst'!U78</f>
        <v>7.7473103448275857</v>
      </c>
      <c r="V78" s="376">
        <f>'Std Cst'!U78</f>
        <v>7.7473103448275857</v>
      </c>
      <c r="W78" s="377">
        <f>'Std Cst'!U78</f>
        <v>7.7473103448275857</v>
      </c>
      <c r="X78" s="376">
        <f>'Std Cst'!U78</f>
        <v>7.7473103448275857</v>
      </c>
      <c r="Y78" s="377">
        <f>'Std Cst'!U78</f>
        <v>7.7473103448275857</v>
      </c>
      <c r="Z78" s="376">
        <f>'Std Cst'!U78</f>
        <v>7.7473103448275857</v>
      </c>
      <c r="AA78" s="360">
        <f>'Contract Prices Summary'!E78</f>
        <v>0</v>
      </c>
      <c r="AB78" s="23">
        <f>'Contract Prices Summary'!F78</f>
        <v>0</v>
      </c>
      <c r="AC78" s="360">
        <f>'Contract Prices Summary'!G78</f>
        <v>0</v>
      </c>
      <c r="AD78" s="23">
        <f>'McGuirks Sterling'!F78</f>
        <v>0</v>
      </c>
      <c r="AE78" s="360">
        <f>'Contract Prices Summary'!I78</f>
        <v>0</v>
      </c>
      <c r="AF78" s="23">
        <f>'Contract Prices Summary'!J78</f>
        <v>0</v>
      </c>
      <c r="AG78" s="360">
        <f>'Contract Prices Summary'!K78</f>
        <v>0</v>
      </c>
      <c r="AH78" s="23">
        <f>'Contract Prices Summary'!L78</f>
        <v>0</v>
      </c>
      <c r="AI78" s="92">
        <f>'UK Prices'!AH78</f>
        <v>47.5</v>
      </c>
      <c r="AJ78" s="364">
        <f>'€uro Prices'!AU78</f>
        <v>0</v>
      </c>
      <c r="AK78" s="237">
        <f>'€uro Prices'!AL78</f>
        <v>0</v>
      </c>
      <c r="AL78" s="362">
        <f>'€uro Prices'!AQ78</f>
        <v>0</v>
      </c>
      <c r="AM78" s="25">
        <f>'SEK Prices'!AL78</f>
        <v>0</v>
      </c>
      <c r="AN78" s="336">
        <f>'DKr Prices'!AL78</f>
        <v>0</v>
      </c>
      <c r="AO78" s="101">
        <f>'NKr Prices'!AP78</f>
        <v>0</v>
      </c>
      <c r="AP78" s="364">
        <f>'SFr Prices'!T78</f>
        <v>0</v>
      </c>
      <c r="AQ78" s="127">
        <f>'S Africa Prices'!T78</f>
        <v>0</v>
      </c>
    </row>
    <row r="79" spans="1:43" s="33" customFormat="1" hidden="1" x14ac:dyDescent="0.3">
      <c r="A79" s="506"/>
      <c r="B79" s="330"/>
      <c r="C79" s="627" t="s">
        <v>447</v>
      </c>
      <c r="D79" s="630" t="s">
        <v>209</v>
      </c>
      <c r="E79" s="31" t="s">
        <v>405</v>
      </c>
      <c r="F79" s="31">
        <f>'UK Prices'!F79</f>
        <v>0</v>
      </c>
      <c r="G79" s="461" t="s">
        <v>302</v>
      </c>
      <c r="H79" s="151">
        <f>'Std Cst'!U79</f>
        <v>5.3528275862068968</v>
      </c>
      <c r="I79" s="92">
        <f>'Std Cst'!J79</f>
        <v>6.58</v>
      </c>
      <c r="J79" s="151">
        <f>'UK Prices'!J79</f>
        <v>0</v>
      </c>
      <c r="K79" s="151">
        <f>'IRISH Pricing'!L79</f>
        <v>0</v>
      </c>
      <c r="L79" s="237">
        <f>'€uro Prices'!K79</f>
        <v>0</v>
      </c>
      <c r="M79" s="238">
        <f>'SEK Prices'!K79</f>
        <v>0</v>
      </c>
      <c r="N79" s="101">
        <f>'DKr Prices'!K79</f>
        <v>0</v>
      </c>
      <c r="O79" s="336">
        <f>'NKr Prices'!L79</f>
        <v>0</v>
      </c>
      <c r="P79" s="237">
        <f>'SFr Prices'!L79</f>
        <v>0</v>
      </c>
      <c r="Q79" s="336">
        <f>'S Africa Prices'!F79</f>
        <v>295</v>
      </c>
      <c r="R79" s="237">
        <f>'US Trade'!H79</f>
        <v>0</v>
      </c>
      <c r="S79" s="362">
        <f>'Distributor Prices'!O79</f>
        <v>0</v>
      </c>
      <c r="T79" s="92">
        <f>'Distributor Prices'!X79</f>
        <v>0</v>
      </c>
      <c r="U79" s="377">
        <f>'Std Cst'!U79</f>
        <v>5.3528275862068968</v>
      </c>
      <c r="V79" s="376">
        <f>'Std Cst'!U79</f>
        <v>5.3528275862068968</v>
      </c>
      <c r="W79" s="377">
        <f>'Std Cst'!U79</f>
        <v>5.3528275862068968</v>
      </c>
      <c r="X79" s="376">
        <f>'Std Cst'!U79</f>
        <v>5.3528275862068968</v>
      </c>
      <c r="Y79" s="377">
        <f>'Std Cst'!U79</f>
        <v>5.3528275862068968</v>
      </c>
      <c r="Z79" s="376">
        <f>'Std Cst'!U79</f>
        <v>5.3528275862068968</v>
      </c>
      <c r="AA79" s="360">
        <f>'Contract Prices Summary'!E79</f>
        <v>0</v>
      </c>
      <c r="AB79" s="23">
        <f>'Contract Prices Summary'!F79</f>
        <v>0</v>
      </c>
      <c r="AC79" s="360">
        <f>'Contract Prices Summary'!G79</f>
        <v>0</v>
      </c>
      <c r="AD79" s="23">
        <f>'McGuirks Sterling'!F79</f>
        <v>0</v>
      </c>
      <c r="AE79" s="360">
        <f>'Contract Prices Summary'!I79</f>
        <v>0</v>
      </c>
      <c r="AF79" s="23">
        <f>'Contract Prices Summary'!J79</f>
        <v>0</v>
      </c>
      <c r="AG79" s="360">
        <f>'Contract Prices Summary'!K79</f>
        <v>0</v>
      </c>
      <c r="AH79" s="23">
        <f>'Contract Prices Summary'!L79</f>
        <v>0</v>
      </c>
      <c r="AI79" s="92">
        <f>'UK Prices'!AH79</f>
        <v>25</v>
      </c>
      <c r="AJ79" s="364">
        <f>'€uro Prices'!AU79</f>
        <v>0</v>
      </c>
      <c r="AK79" s="237">
        <f>'€uro Prices'!AL79</f>
        <v>0</v>
      </c>
      <c r="AL79" s="362">
        <f>'€uro Prices'!AQ79</f>
        <v>0</v>
      </c>
      <c r="AM79" s="25">
        <f>'SEK Prices'!AL79</f>
        <v>0</v>
      </c>
      <c r="AN79" s="336">
        <f>'DKr Prices'!AL79</f>
        <v>0</v>
      </c>
      <c r="AO79" s="101">
        <f>'NKr Prices'!AP79</f>
        <v>0</v>
      </c>
      <c r="AP79" s="364">
        <f>'SFr Prices'!T79</f>
        <v>0</v>
      </c>
      <c r="AQ79" s="127">
        <f>'S Africa Prices'!T79</f>
        <v>0</v>
      </c>
    </row>
    <row r="80" spans="1:43" s="33" customFormat="1" hidden="1" x14ac:dyDescent="0.3">
      <c r="A80" s="332"/>
      <c r="B80" s="428" t="s">
        <v>448</v>
      </c>
      <c r="C80" s="428"/>
      <c r="D80" s="289" t="s">
        <v>409</v>
      </c>
      <c r="E80" s="31" t="s">
        <v>405</v>
      </c>
      <c r="F80" s="31">
        <f>'UK Prices'!F80</f>
        <v>3</v>
      </c>
      <c r="G80" s="127" t="s">
        <v>473</v>
      </c>
      <c r="H80" s="151">
        <f>'Std Cst'!U80</f>
        <v>11.238620689655173</v>
      </c>
      <c r="I80" s="92">
        <f>'Std Cst'!J80</f>
        <v>14.2</v>
      </c>
      <c r="J80" s="151">
        <f>'UK Prices'!J80</f>
        <v>0</v>
      </c>
      <c r="K80" s="151">
        <f>'IRISH Pricing'!L80</f>
        <v>0</v>
      </c>
      <c r="L80" s="237">
        <f>'€uro Prices'!K80</f>
        <v>0</v>
      </c>
      <c r="M80" s="238">
        <f>'SEK Prices'!K80</f>
        <v>0</v>
      </c>
      <c r="N80" s="101">
        <f>'DKr Prices'!K80</f>
        <v>0</v>
      </c>
      <c r="O80" s="336">
        <f>'NKr Prices'!L80</f>
        <v>0</v>
      </c>
      <c r="P80" s="237">
        <f>'SFr Prices'!L80</f>
        <v>0</v>
      </c>
      <c r="Q80" s="336">
        <f>'S Africa Prices'!F80</f>
        <v>0</v>
      </c>
      <c r="R80" s="237">
        <f>'US Trade'!H80</f>
        <v>36</v>
      </c>
      <c r="S80" s="362">
        <f>'Distributor Prices'!O80</f>
        <v>30.6</v>
      </c>
      <c r="T80" s="92">
        <f>'Distributor Prices'!X80</f>
        <v>0</v>
      </c>
      <c r="U80" s="377">
        <f>'Std Cst'!U80</f>
        <v>11.238620689655173</v>
      </c>
      <c r="V80" s="376">
        <f>'Std Cst'!U80</f>
        <v>11.238620689655173</v>
      </c>
      <c r="W80" s="377">
        <f>'Std Cst'!U80</f>
        <v>11.238620689655173</v>
      </c>
      <c r="X80" s="376">
        <f>'Std Cst'!U80</f>
        <v>11.238620689655173</v>
      </c>
      <c r="Y80" s="377">
        <f>'Std Cst'!U80</f>
        <v>11.238620689655173</v>
      </c>
      <c r="Z80" s="376">
        <f>'Std Cst'!U80</f>
        <v>11.238620689655173</v>
      </c>
      <c r="AA80" s="360">
        <f>'Contract Prices Summary'!E80</f>
        <v>0</v>
      </c>
      <c r="AB80" s="23">
        <f>'Contract Prices Summary'!F80</f>
        <v>0</v>
      </c>
      <c r="AC80" s="360">
        <f>'Contract Prices Summary'!G80</f>
        <v>0</v>
      </c>
      <c r="AD80" s="23">
        <f>'McGuirks Sterling'!F80</f>
        <v>0</v>
      </c>
      <c r="AE80" s="360">
        <f>'Contract Prices Summary'!I80</f>
        <v>0</v>
      </c>
      <c r="AF80" s="23">
        <f>'Contract Prices Summary'!J80</f>
        <v>0</v>
      </c>
      <c r="AG80" s="360">
        <f>'Contract Prices Summary'!K80</f>
        <v>0</v>
      </c>
      <c r="AH80" s="23">
        <f>'Contract Prices Summary'!L80</f>
        <v>0</v>
      </c>
      <c r="AI80" s="92">
        <f>'UK Prices'!AH80</f>
        <v>0</v>
      </c>
      <c r="AJ80" s="364">
        <f>'€uro Prices'!AU80</f>
        <v>0</v>
      </c>
      <c r="AK80" s="237">
        <f>'€uro Prices'!AL80</f>
        <v>0</v>
      </c>
      <c r="AL80" s="362">
        <f>'€uro Prices'!AQ80</f>
        <v>0</v>
      </c>
      <c r="AM80" s="25">
        <f>'SEK Prices'!AL80</f>
        <v>0</v>
      </c>
      <c r="AN80" s="336">
        <f>'DKr Prices'!AL80</f>
        <v>0</v>
      </c>
      <c r="AO80" s="101">
        <f>'NKr Prices'!AP80</f>
        <v>0</v>
      </c>
      <c r="AP80" s="364">
        <f>'SFr Prices'!T80</f>
        <v>0</v>
      </c>
      <c r="AQ80" s="127">
        <f>'S Africa Prices'!T80</f>
        <v>0</v>
      </c>
    </row>
    <row r="81" spans="1:43" s="33" customFormat="1" x14ac:dyDescent="0.3">
      <c r="A81" s="206" t="s">
        <v>125</v>
      </c>
      <c r="B81" s="206"/>
      <c r="C81" s="500"/>
      <c r="D81" s="19" t="s">
        <v>100</v>
      </c>
      <c r="E81" s="309"/>
      <c r="F81" s="309"/>
      <c r="G81" s="581"/>
      <c r="H81" s="239"/>
      <c r="I81" s="127"/>
      <c r="J81" s="151"/>
      <c r="K81" s="151"/>
      <c r="L81" s="237"/>
      <c r="M81" s="238"/>
      <c r="N81" s="101"/>
      <c r="O81" s="336"/>
      <c r="P81" s="237"/>
      <c r="Q81" s="336"/>
      <c r="R81" s="237"/>
      <c r="S81" s="362"/>
      <c r="T81" s="92"/>
      <c r="U81" s="377"/>
      <c r="V81" s="376"/>
      <c r="W81" s="377"/>
      <c r="X81" s="376"/>
      <c r="Y81" s="377"/>
      <c r="Z81" s="376"/>
      <c r="AA81" s="360"/>
      <c r="AB81" s="23"/>
      <c r="AC81" s="360"/>
      <c r="AD81" s="23"/>
      <c r="AE81" s="360"/>
      <c r="AF81" s="23"/>
      <c r="AG81" s="360"/>
      <c r="AH81" s="23"/>
      <c r="AI81" s="92"/>
      <c r="AJ81" s="364"/>
      <c r="AK81" s="237"/>
      <c r="AL81" s="362"/>
      <c r="AM81" s="25"/>
      <c r="AN81" s="336"/>
      <c r="AO81" s="101"/>
      <c r="AP81" s="364"/>
      <c r="AQ81" s="127"/>
    </row>
    <row r="82" spans="1:43" s="33" customFormat="1" x14ac:dyDescent="0.3">
      <c r="A82" s="506" t="s">
        <v>639</v>
      </c>
      <c r="B82" s="330"/>
      <c r="C82" s="627" t="s">
        <v>450</v>
      </c>
      <c r="D82" s="244" t="s">
        <v>350</v>
      </c>
      <c r="E82" s="31" t="s">
        <v>405</v>
      </c>
      <c r="F82" s="31"/>
      <c r="G82" s="127" t="s">
        <v>316</v>
      </c>
      <c r="H82" s="151">
        <f>'Std Cst'!U82</f>
        <v>19.118355862068967</v>
      </c>
      <c r="I82" s="92">
        <f>'Std Cst'!J82</f>
        <v>24</v>
      </c>
      <c r="J82" s="151">
        <f>'UK Prices'!J82</f>
        <v>38</v>
      </c>
      <c r="K82" s="151">
        <f>'IRISH Pricing'!L82</f>
        <v>49.4</v>
      </c>
      <c r="L82" s="237">
        <f>'€uro Prices'!K82</f>
        <v>52.4</v>
      </c>
      <c r="M82" s="238">
        <f>'SEK Prices'!K82</f>
        <v>490</v>
      </c>
      <c r="N82" s="101">
        <f>'DKr Prices'!K82</f>
        <v>400</v>
      </c>
      <c r="O82" s="336">
        <f>'NKr Prices'!L82</f>
        <v>490</v>
      </c>
      <c r="P82" s="237">
        <f>'SFr Prices'!L82</f>
        <v>57.7</v>
      </c>
      <c r="Q82" s="336">
        <f>'S Africa Prices'!F82</f>
        <v>0</v>
      </c>
      <c r="R82" s="237">
        <f>'US Trade'!H82</f>
        <v>55</v>
      </c>
      <c r="S82" s="362">
        <f>'Distributor Prices'!O82</f>
        <v>46.75</v>
      </c>
      <c r="T82" s="92">
        <f>'Distributor Prices'!X82</f>
        <v>41.92</v>
      </c>
      <c r="U82" s="377">
        <f>'Std Cst'!U82</f>
        <v>19.118355862068967</v>
      </c>
      <c r="V82" s="376">
        <f>'Std Cst'!U82</f>
        <v>19.118355862068967</v>
      </c>
      <c r="W82" s="377">
        <f>'Std Cst'!U82</f>
        <v>19.118355862068967</v>
      </c>
      <c r="X82" s="376">
        <f>'Std Cst'!U82</f>
        <v>19.118355862068967</v>
      </c>
      <c r="Y82" s="377">
        <f>'Std Cst'!U82</f>
        <v>19.118355862068967</v>
      </c>
      <c r="Z82" s="376">
        <f>'Std Cst'!U82</f>
        <v>19.118355862068967</v>
      </c>
      <c r="AA82" s="360">
        <f>'Contract Prices Summary'!E82</f>
        <v>34.200000000000003</v>
      </c>
      <c r="AB82" s="23">
        <f>'Contract Prices Summary'!F82</f>
        <v>33.06</v>
      </c>
      <c r="AC82" s="360">
        <f>'Contract Prices Summary'!G82</f>
        <v>34.200000000000003</v>
      </c>
      <c r="AD82" s="23">
        <f>'McGuirks Sterling'!F82</f>
        <v>34.200000000000003</v>
      </c>
      <c r="AE82" s="360">
        <f>'Contract Prices Summary'!I82</f>
        <v>34.200000000000003</v>
      </c>
      <c r="AF82" s="23">
        <f>'Contract Prices Summary'!J82</f>
        <v>34.200000000000003</v>
      </c>
      <c r="AG82" s="360">
        <f>'Contract Prices Summary'!K82</f>
        <v>34.200000000000003</v>
      </c>
      <c r="AH82" s="23">
        <f>'Contract Prices Summary'!L82</f>
        <v>34.200000000000003</v>
      </c>
      <c r="AI82" s="92">
        <f>'UK Prices'!AH82</f>
        <v>75</v>
      </c>
      <c r="AJ82" s="364">
        <f>'€uro Prices'!AU82</f>
        <v>115</v>
      </c>
      <c r="AK82" s="237">
        <f>'€uro Prices'!AL82</f>
        <v>125</v>
      </c>
      <c r="AL82" s="362">
        <f>'€uro Prices'!AQ82</f>
        <v>125</v>
      </c>
      <c r="AM82" s="25">
        <f>'SEK Prices'!AL82</f>
        <v>1150</v>
      </c>
      <c r="AN82" s="336">
        <f>'DKr Prices'!AL82</f>
        <v>950</v>
      </c>
      <c r="AO82" s="101">
        <f>'NKr Prices'!AP82</f>
        <v>1200</v>
      </c>
      <c r="AP82" s="364">
        <f>'SFr Prices'!T82</f>
        <v>139</v>
      </c>
      <c r="AQ82" s="127">
        <f>'S Africa Prices'!T82</f>
        <v>0</v>
      </c>
    </row>
    <row r="83" spans="1:43" s="33" customFormat="1" x14ac:dyDescent="0.3">
      <c r="A83" s="506" t="s">
        <v>593</v>
      </c>
      <c r="B83" s="329"/>
      <c r="C83" s="428"/>
      <c r="D83" s="626" t="s">
        <v>649</v>
      </c>
      <c r="E83" s="31" t="s">
        <v>405</v>
      </c>
      <c r="F83" s="31"/>
      <c r="G83" s="580" t="s">
        <v>502</v>
      </c>
      <c r="H83" s="151">
        <f>'Std Cst'!U83</f>
        <v>16.878355862068968</v>
      </c>
      <c r="I83" s="92">
        <f>'Std Cst'!J83</f>
        <v>21.1</v>
      </c>
      <c r="J83" s="151">
        <f>'UK Prices'!J83</f>
        <v>38</v>
      </c>
      <c r="K83" s="151">
        <f>'IRISH Pricing'!L83</f>
        <v>49.4</v>
      </c>
      <c r="L83" s="237">
        <f>'€uro Prices'!K83</f>
        <v>52.4</v>
      </c>
      <c r="M83" s="238">
        <f>'SEK Prices'!K83</f>
        <v>490</v>
      </c>
      <c r="N83" s="101">
        <f>'DKr Prices'!K83</f>
        <v>400</v>
      </c>
      <c r="O83" s="336">
        <f>'NKr Prices'!L83</f>
        <v>490</v>
      </c>
      <c r="P83" s="237">
        <f>'SFr Prices'!L83</f>
        <v>57.7</v>
      </c>
      <c r="Q83" s="336">
        <f>'S Africa Prices'!F83</f>
        <v>0</v>
      </c>
      <c r="R83" s="237">
        <f>'US Trade'!H83</f>
        <v>55</v>
      </c>
      <c r="S83" s="362">
        <f>'Distributor Prices'!O83</f>
        <v>46.750000000000007</v>
      </c>
      <c r="T83" s="92">
        <f>'Distributor Prices'!X83</f>
        <v>41.92</v>
      </c>
      <c r="U83" s="377">
        <f>'Std Cst'!U83</f>
        <v>16.878355862068968</v>
      </c>
      <c r="V83" s="376">
        <f>'Std Cst'!U83</f>
        <v>16.878355862068968</v>
      </c>
      <c r="W83" s="377">
        <f>'Std Cst'!U83</f>
        <v>16.878355862068968</v>
      </c>
      <c r="X83" s="376">
        <f>'Std Cst'!U83</f>
        <v>16.878355862068968</v>
      </c>
      <c r="Y83" s="377">
        <f>'Std Cst'!U83</f>
        <v>16.878355862068968</v>
      </c>
      <c r="Z83" s="376">
        <f>'Std Cst'!U83</f>
        <v>16.878355862068968</v>
      </c>
      <c r="AA83" s="360">
        <f>'Contract Prices Summary'!E83</f>
        <v>34.200000000000003</v>
      </c>
      <c r="AB83" s="23">
        <f>'Contract Prices Summary'!F83</f>
        <v>33.06</v>
      </c>
      <c r="AC83" s="360">
        <f>'Contract Prices Summary'!G83</f>
        <v>34.200000000000003</v>
      </c>
      <c r="AD83" s="23">
        <f>'McGuirks Sterling'!F83</f>
        <v>34.200000000000003</v>
      </c>
      <c r="AE83" s="360">
        <f>'Contract Prices Summary'!I83</f>
        <v>34.200000000000003</v>
      </c>
      <c r="AF83" s="23">
        <f>'Contract Prices Summary'!J83</f>
        <v>34.200000000000003</v>
      </c>
      <c r="AG83" s="360">
        <f>'Contract Prices Summary'!K83</f>
        <v>34.200000000000003</v>
      </c>
      <c r="AH83" s="23">
        <f>'Contract Prices Summary'!L83</f>
        <v>34.200000000000003</v>
      </c>
      <c r="AI83" s="92">
        <f>'UK Prices'!AH83</f>
        <v>75</v>
      </c>
      <c r="AJ83" s="364">
        <f>'€uro Prices'!AU83</f>
        <v>115</v>
      </c>
      <c r="AK83" s="237">
        <f>'€uro Prices'!AL83</f>
        <v>125</v>
      </c>
      <c r="AL83" s="362">
        <f>'€uro Prices'!AQ83</f>
        <v>125</v>
      </c>
      <c r="AM83" s="25">
        <f>'SEK Prices'!AL83</f>
        <v>1150</v>
      </c>
      <c r="AN83" s="336">
        <f>'DKr Prices'!AL83</f>
        <v>950</v>
      </c>
      <c r="AO83" s="101">
        <f>'NKr Prices'!AP83</f>
        <v>1150</v>
      </c>
      <c r="AP83" s="364">
        <f>'SFr Prices'!T83</f>
        <v>139</v>
      </c>
      <c r="AQ83" s="127">
        <f>'S Africa Prices'!T83</f>
        <v>0</v>
      </c>
    </row>
    <row r="84" spans="1:43" s="33" customFormat="1" x14ac:dyDescent="0.3">
      <c r="A84" s="506"/>
      <c r="B84" s="330" t="s">
        <v>422</v>
      </c>
      <c r="C84" s="428"/>
      <c r="D84" s="244" t="s">
        <v>559</v>
      </c>
      <c r="E84" s="31" t="s">
        <v>405</v>
      </c>
      <c r="F84" s="31"/>
      <c r="G84" s="127" t="s">
        <v>176</v>
      </c>
      <c r="H84" s="151">
        <f>'Std Cst'!U84</f>
        <v>14.437964137931036</v>
      </c>
      <c r="I84" s="92">
        <f>'Std Cst'!J84</f>
        <v>17.93</v>
      </c>
      <c r="J84" s="151">
        <f>'UK Prices'!J84</f>
        <v>39</v>
      </c>
      <c r="K84" s="151">
        <f>'IRISH Pricing'!L84</f>
        <v>50.7</v>
      </c>
      <c r="L84" s="237">
        <f>'€uro Prices'!K84</f>
        <v>54.5</v>
      </c>
      <c r="M84" s="238">
        <f>'SEK Prices'!K84</f>
        <v>490</v>
      </c>
      <c r="N84" s="101">
        <f>'DKr Prices'!K84</f>
        <v>400</v>
      </c>
      <c r="O84" s="336">
        <f>'NKr Prices'!L84</f>
        <v>490</v>
      </c>
      <c r="P84" s="237">
        <f>'SFr Prices'!L84</f>
        <v>59.9</v>
      </c>
      <c r="Q84" s="336">
        <f>'S Africa Prices'!F84</f>
        <v>0</v>
      </c>
      <c r="R84" s="237">
        <f>'US Trade'!H84</f>
        <v>56.5</v>
      </c>
      <c r="S84" s="362">
        <f>'Distributor Prices'!O84</f>
        <v>48.024999999999999</v>
      </c>
      <c r="T84" s="92">
        <f>'Distributor Prices'!X84</f>
        <v>43.6</v>
      </c>
      <c r="U84" s="377">
        <f>'Std Cst'!U84</f>
        <v>14.437964137931036</v>
      </c>
      <c r="V84" s="376">
        <f>'Std Cst'!U84</f>
        <v>14.437964137931036</v>
      </c>
      <c r="W84" s="377">
        <f>'Std Cst'!U84</f>
        <v>14.437964137931036</v>
      </c>
      <c r="X84" s="376">
        <f>'Std Cst'!U84</f>
        <v>14.437964137931036</v>
      </c>
      <c r="Y84" s="377">
        <f>'Std Cst'!U84</f>
        <v>14.437964137931036</v>
      </c>
      <c r="Z84" s="376">
        <f>'Std Cst'!U84</f>
        <v>14.437964137931036</v>
      </c>
      <c r="AA84" s="360">
        <f>'Contract Prices Summary'!E84</f>
        <v>35.1</v>
      </c>
      <c r="AB84" s="23">
        <f>'Contract Prices Summary'!F84</f>
        <v>33.93</v>
      </c>
      <c r="AC84" s="360">
        <f>'Contract Prices Summary'!G84</f>
        <v>35.1</v>
      </c>
      <c r="AD84" s="23">
        <f>'McGuirks Sterling'!F84</f>
        <v>35.1</v>
      </c>
      <c r="AE84" s="360">
        <f>'Contract Prices Summary'!I84</f>
        <v>35.1</v>
      </c>
      <c r="AF84" s="23">
        <f>'Contract Prices Summary'!J84</f>
        <v>35.1</v>
      </c>
      <c r="AG84" s="360">
        <f>'Contract Prices Summary'!K84</f>
        <v>35.1</v>
      </c>
      <c r="AH84" s="23">
        <f>'Contract Prices Summary'!L84</f>
        <v>35.1</v>
      </c>
      <c r="AI84" s="92">
        <f>'UK Prices'!AH84</f>
        <v>77.5</v>
      </c>
      <c r="AJ84" s="364">
        <f>'€uro Prices'!AU84</f>
        <v>120</v>
      </c>
      <c r="AK84" s="237">
        <f>'€uro Prices'!AL84</f>
        <v>130</v>
      </c>
      <c r="AL84" s="362">
        <f>'€uro Prices'!AQ84</f>
        <v>129</v>
      </c>
      <c r="AM84" s="25">
        <f>'SEK Prices'!AL84</f>
        <v>1150</v>
      </c>
      <c r="AN84" s="336">
        <f>'DKr Prices'!AL84</f>
        <v>950</v>
      </c>
      <c r="AO84" s="101">
        <f>'NKr Prices'!AP84</f>
        <v>1150</v>
      </c>
      <c r="AP84" s="364">
        <f>'SFr Prices'!T84</f>
        <v>145</v>
      </c>
      <c r="AQ84" s="127">
        <f>'S Africa Prices'!T84</f>
        <v>0</v>
      </c>
    </row>
    <row r="85" spans="1:43" s="33" customFormat="1" x14ac:dyDescent="0.3">
      <c r="A85" s="506" t="s">
        <v>594</v>
      </c>
      <c r="B85" s="330" t="s">
        <v>688</v>
      </c>
      <c r="C85" s="428"/>
      <c r="D85" s="244" t="s">
        <v>558</v>
      </c>
      <c r="E85" s="31" t="s">
        <v>405</v>
      </c>
      <c r="F85" s="31"/>
      <c r="G85" s="3" t="s">
        <v>216</v>
      </c>
      <c r="H85" s="151">
        <f>'Std Cst'!U85</f>
        <v>12.544455724137931</v>
      </c>
      <c r="I85" s="92">
        <f>'Std Cst'!J85</f>
        <v>15.58</v>
      </c>
      <c r="J85" s="151">
        <f>'UK Prices'!J85</f>
        <v>29.4</v>
      </c>
      <c r="K85" s="151">
        <f>'IRISH Pricing'!L85</f>
        <v>38.22</v>
      </c>
      <c r="L85" s="237">
        <f>'€uro Prices'!K85</f>
        <v>40.4</v>
      </c>
      <c r="M85" s="238">
        <f>'SEK Prices'!K85</f>
        <v>370</v>
      </c>
      <c r="N85" s="101">
        <f>'DKr Prices'!K85</f>
        <v>300</v>
      </c>
      <c r="O85" s="336">
        <f>'NKr Prices'!L85</f>
        <v>370</v>
      </c>
      <c r="P85" s="237">
        <f>'SFr Prices'!L85</f>
        <v>44.5</v>
      </c>
      <c r="Q85" s="336">
        <f>'S Africa Prices'!F85</f>
        <v>650</v>
      </c>
      <c r="R85" s="237">
        <f>'US Trade'!H85</f>
        <v>44</v>
      </c>
      <c r="S85" s="362">
        <f>'Distributor Prices'!O85</f>
        <v>37.4</v>
      </c>
      <c r="T85" s="92">
        <f>'Distributor Prices'!X85</f>
        <v>32.32</v>
      </c>
      <c r="U85" s="377">
        <f>'Std Cst'!U85</f>
        <v>12.544455724137931</v>
      </c>
      <c r="V85" s="376">
        <f>'Std Cst'!U85</f>
        <v>12.544455724137931</v>
      </c>
      <c r="W85" s="377">
        <f>'Std Cst'!U85</f>
        <v>12.544455724137931</v>
      </c>
      <c r="X85" s="376">
        <f>'Std Cst'!U85</f>
        <v>12.544455724137931</v>
      </c>
      <c r="Y85" s="377">
        <f>'Std Cst'!U85</f>
        <v>12.544455724137931</v>
      </c>
      <c r="Z85" s="376">
        <f>'Std Cst'!U85</f>
        <v>12.544455724137931</v>
      </c>
      <c r="AA85" s="360">
        <f>'Contract Prices Summary'!E85</f>
        <v>26.46</v>
      </c>
      <c r="AB85" s="23">
        <f>'Contract Prices Summary'!F85</f>
        <v>25.577999999999999</v>
      </c>
      <c r="AC85" s="360">
        <f>'Contract Prices Summary'!G85</f>
        <v>26.46</v>
      </c>
      <c r="AD85" s="23">
        <f>'McGuirks Sterling'!F85</f>
        <v>26.46</v>
      </c>
      <c r="AE85" s="360">
        <f>'Contract Prices Summary'!I85</f>
        <v>26.46</v>
      </c>
      <c r="AF85" s="23">
        <f>'Contract Prices Summary'!J85</f>
        <v>26.46</v>
      </c>
      <c r="AG85" s="360">
        <f>'Contract Prices Summary'!K85</f>
        <v>26.46</v>
      </c>
      <c r="AH85" s="23">
        <f>'Contract Prices Summary'!L85</f>
        <v>26.46</v>
      </c>
      <c r="AI85" s="92">
        <f>'UK Prices'!AH85</f>
        <v>60</v>
      </c>
      <c r="AJ85" s="364">
        <f>'€uro Prices'!AU85</f>
        <v>85</v>
      </c>
      <c r="AK85" s="237">
        <f>'€uro Prices'!AL85</f>
        <v>99</v>
      </c>
      <c r="AL85" s="362">
        <f>'€uro Prices'!AQ85</f>
        <v>95</v>
      </c>
      <c r="AM85" s="25">
        <f>'SEK Prices'!AL85</f>
        <v>850</v>
      </c>
      <c r="AN85" s="336">
        <f>'DKr Prices'!AL85</f>
        <v>700</v>
      </c>
      <c r="AO85" s="101">
        <f>'NKr Prices'!AP85</f>
        <v>850</v>
      </c>
      <c r="AP85" s="364">
        <f>'SFr Prices'!T85</f>
        <v>109</v>
      </c>
      <c r="AQ85" s="127">
        <f>'S Africa Prices'!T85</f>
        <v>0</v>
      </c>
    </row>
    <row r="86" spans="1:43" s="33" customFormat="1" x14ac:dyDescent="0.3">
      <c r="A86" s="506" t="s">
        <v>595</v>
      </c>
      <c r="B86" s="330" t="s">
        <v>419</v>
      </c>
      <c r="C86" s="627" t="s">
        <v>449</v>
      </c>
      <c r="D86" s="244" t="s">
        <v>348</v>
      </c>
      <c r="E86" s="31" t="s">
        <v>405</v>
      </c>
      <c r="F86" s="31"/>
      <c r="G86" s="127" t="s">
        <v>231</v>
      </c>
      <c r="H86" s="151">
        <f>'Std Cst'!U86</f>
        <v>13.548593655172416</v>
      </c>
      <c r="I86" s="92">
        <f>'Std Cst'!J86</f>
        <v>16.88</v>
      </c>
      <c r="J86" s="151">
        <f>'UK Prices'!J86</f>
        <v>29.4</v>
      </c>
      <c r="K86" s="151">
        <f>'IRISH Pricing'!L86</f>
        <v>38.22</v>
      </c>
      <c r="L86" s="237">
        <f>'€uro Prices'!K86</f>
        <v>40.4</v>
      </c>
      <c r="M86" s="238">
        <f>'SEK Prices'!K86</f>
        <v>370</v>
      </c>
      <c r="N86" s="101">
        <f>'DKr Prices'!K86</f>
        <v>300</v>
      </c>
      <c r="O86" s="336">
        <f>'NKr Prices'!L86</f>
        <v>370</v>
      </c>
      <c r="P86" s="237">
        <f>'SFr Prices'!L86</f>
        <v>44.5</v>
      </c>
      <c r="Q86" s="336">
        <f>'S Africa Prices'!F86</f>
        <v>0</v>
      </c>
      <c r="R86" s="237">
        <f>'US Trade'!H86</f>
        <v>44</v>
      </c>
      <c r="S86" s="362">
        <f>'Distributor Prices'!O86</f>
        <v>37.4</v>
      </c>
      <c r="T86" s="92">
        <f>'Distributor Prices'!X86</f>
        <v>32.32</v>
      </c>
      <c r="U86" s="377">
        <f>'Std Cst'!U86</f>
        <v>13.548593655172416</v>
      </c>
      <c r="V86" s="376">
        <f>'Std Cst'!U86</f>
        <v>13.548593655172416</v>
      </c>
      <c r="W86" s="377">
        <f>'Std Cst'!U86</f>
        <v>13.548593655172416</v>
      </c>
      <c r="X86" s="376">
        <f>'Std Cst'!U86</f>
        <v>13.548593655172416</v>
      </c>
      <c r="Y86" s="377">
        <f>'Std Cst'!U86</f>
        <v>13.548593655172416</v>
      </c>
      <c r="Z86" s="376">
        <f>'Std Cst'!U86</f>
        <v>13.548593655172416</v>
      </c>
      <c r="AA86" s="360">
        <f>'Contract Prices Summary'!E86</f>
        <v>26.46</v>
      </c>
      <c r="AB86" s="23">
        <f>'Contract Prices Summary'!F86</f>
        <v>25.577999999999999</v>
      </c>
      <c r="AC86" s="360">
        <f>'Contract Prices Summary'!G86</f>
        <v>26.46</v>
      </c>
      <c r="AD86" s="23">
        <f>'McGuirks Sterling'!F86</f>
        <v>26.46</v>
      </c>
      <c r="AE86" s="360">
        <f>'Contract Prices Summary'!I86</f>
        <v>26.46</v>
      </c>
      <c r="AF86" s="23">
        <f>'Contract Prices Summary'!J86</f>
        <v>26.46</v>
      </c>
      <c r="AG86" s="360">
        <f>'Contract Prices Summary'!K86</f>
        <v>26.46</v>
      </c>
      <c r="AH86" s="23">
        <f>'Contract Prices Summary'!L86</f>
        <v>26.46</v>
      </c>
      <c r="AI86" s="92">
        <f>'UK Prices'!AH86</f>
        <v>60</v>
      </c>
      <c r="AJ86" s="364">
        <f>'€uro Prices'!AU86</f>
        <v>85</v>
      </c>
      <c r="AK86" s="237">
        <f>'€uro Prices'!AL86</f>
        <v>99</v>
      </c>
      <c r="AL86" s="362">
        <f>'€uro Prices'!AQ86</f>
        <v>95</v>
      </c>
      <c r="AM86" s="25">
        <f>'SEK Prices'!AL86</f>
        <v>850</v>
      </c>
      <c r="AN86" s="336">
        <f>'DKr Prices'!AL86</f>
        <v>700</v>
      </c>
      <c r="AO86" s="101">
        <f>'NKr Prices'!AP86</f>
        <v>850</v>
      </c>
      <c r="AP86" s="364">
        <f>'SFr Prices'!T86</f>
        <v>109</v>
      </c>
      <c r="AQ86" s="127">
        <f>'S Africa Prices'!T86</f>
        <v>0</v>
      </c>
    </row>
    <row r="87" spans="1:43" s="33" customFormat="1" hidden="1" x14ac:dyDescent="0.3">
      <c r="A87" s="506"/>
      <c r="B87" s="330"/>
      <c r="C87" s="627" t="s">
        <v>418</v>
      </c>
      <c r="D87" s="628" t="s">
        <v>349</v>
      </c>
      <c r="E87" s="31" t="s">
        <v>405</v>
      </c>
      <c r="F87" s="31"/>
      <c r="G87" s="461" t="s">
        <v>174</v>
      </c>
      <c r="H87" s="151">
        <f>'Std Cst'!U87</f>
        <v>13.270068965517241</v>
      </c>
      <c r="I87" s="92">
        <f>'Std Cst'!J87</f>
        <v>16.829999999999998</v>
      </c>
      <c r="J87" s="151">
        <f>'UK Prices'!J87</f>
        <v>0</v>
      </c>
      <c r="K87" s="151">
        <f>'IRISH Pricing'!L87</f>
        <v>0</v>
      </c>
      <c r="L87" s="237">
        <f>'€uro Prices'!K87</f>
        <v>0</v>
      </c>
      <c r="M87" s="238">
        <f>'SEK Prices'!K87</f>
        <v>0</v>
      </c>
      <c r="N87" s="101">
        <f>'DKr Prices'!K87</f>
        <v>0</v>
      </c>
      <c r="O87" s="336">
        <f>'NKr Prices'!L87</f>
        <v>0</v>
      </c>
      <c r="P87" s="237">
        <f>'SFr Prices'!L87</f>
        <v>0</v>
      </c>
      <c r="Q87" s="336">
        <f>'S Africa Prices'!F87</f>
        <v>0</v>
      </c>
      <c r="R87" s="237">
        <f>'US Trade'!H87</f>
        <v>44</v>
      </c>
      <c r="S87" s="362">
        <f>'Distributor Prices'!O87</f>
        <v>37.4</v>
      </c>
      <c r="T87" s="92">
        <f>'Distributor Prices'!X87</f>
        <v>0</v>
      </c>
      <c r="U87" s="377">
        <f>'Std Cst'!U87</f>
        <v>13.270068965517241</v>
      </c>
      <c r="V87" s="376">
        <f>'Std Cst'!U87</f>
        <v>13.270068965517241</v>
      </c>
      <c r="W87" s="377">
        <f>'Std Cst'!U87</f>
        <v>13.270068965517241</v>
      </c>
      <c r="X87" s="376">
        <f>'Std Cst'!U87</f>
        <v>13.270068965517241</v>
      </c>
      <c r="Y87" s="377">
        <f>'Std Cst'!U87</f>
        <v>13.270068965517241</v>
      </c>
      <c r="Z87" s="376">
        <f>'Std Cst'!U87</f>
        <v>13.270068965517241</v>
      </c>
      <c r="AA87" s="360">
        <f>'Contract Prices Summary'!E87</f>
        <v>0</v>
      </c>
      <c r="AB87" s="23">
        <f>'Contract Prices Summary'!F87</f>
        <v>0</v>
      </c>
      <c r="AC87" s="360">
        <f>'Contract Prices Summary'!G87</f>
        <v>0</v>
      </c>
      <c r="AD87" s="23">
        <f>'McGuirks Sterling'!F87</f>
        <v>0</v>
      </c>
      <c r="AE87" s="360">
        <f>'Contract Prices Summary'!I87</f>
        <v>0</v>
      </c>
      <c r="AF87" s="23">
        <f>'Contract Prices Summary'!J87</f>
        <v>0</v>
      </c>
      <c r="AG87" s="360">
        <f>'Contract Prices Summary'!K87</f>
        <v>0</v>
      </c>
      <c r="AH87" s="23">
        <f>'Contract Prices Summary'!L87</f>
        <v>0</v>
      </c>
      <c r="AI87" s="92">
        <f>'UK Prices'!AH87</f>
        <v>60</v>
      </c>
      <c r="AJ87" s="364">
        <f>'€uro Prices'!AU87</f>
        <v>0</v>
      </c>
      <c r="AK87" s="237">
        <f>'€uro Prices'!AL87</f>
        <v>0</v>
      </c>
      <c r="AL87" s="362">
        <f>'€uro Prices'!AQ87</f>
        <v>0</v>
      </c>
      <c r="AM87" s="25">
        <f>'SEK Prices'!AL87</f>
        <v>0</v>
      </c>
      <c r="AN87" s="336">
        <f>'DKr Prices'!AL87</f>
        <v>0</v>
      </c>
      <c r="AO87" s="101">
        <f>'NKr Prices'!AP87</f>
        <v>0</v>
      </c>
      <c r="AP87" s="364">
        <f>'SFr Prices'!T87</f>
        <v>0</v>
      </c>
      <c r="AQ87" s="127">
        <f>'S Africa Prices'!T87</f>
        <v>0</v>
      </c>
    </row>
    <row r="88" spans="1:43" s="33" customFormat="1" hidden="1" x14ac:dyDescent="0.3">
      <c r="A88" s="332"/>
      <c r="B88" s="329"/>
      <c r="C88" s="428" t="s">
        <v>451</v>
      </c>
      <c r="D88" s="429" t="s">
        <v>351</v>
      </c>
      <c r="E88" s="31" t="s">
        <v>405</v>
      </c>
      <c r="F88" s="31"/>
      <c r="G88" s="461" t="s">
        <v>324</v>
      </c>
      <c r="H88" s="151">
        <f>'Std Cst'!U88</f>
        <v>12.613517241379313</v>
      </c>
      <c r="I88" s="92">
        <f>'Std Cst'!J88</f>
        <v>15.98</v>
      </c>
      <c r="J88" s="151">
        <f>'UK Prices'!J88</f>
        <v>0</v>
      </c>
      <c r="K88" s="151">
        <f>'IRISH Pricing'!L88</f>
        <v>0</v>
      </c>
      <c r="L88" s="237">
        <f>'€uro Prices'!K88</f>
        <v>0</v>
      </c>
      <c r="M88" s="238">
        <f>'SEK Prices'!K88</f>
        <v>0</v>
      </c>
      <c r="N88" s="101">
        <f>'DKr Prices'!K88</f>
        <v>0</v>
      </c>
      <c r="O88" s="336">
        <f>'NKr Prices'!L88</f>
        <v>0</v>
      </c>
      <c r="P88" s="237">
        <f>'SFr Prices'!L88</f>
        <v>0</v>
      </c>
      <c r="Q88" s="336">
        <f>'S Africa Prices'!F88</f>
        <v>625</v>
      </c>
      <c r="R88" s="237">
        <f>'US Trade'!H88</f>
        <v>0</v>
      </c>
      <c r="S88" s="362">
        <f>'Distributor Prices'!O88</f>
        <v>0</v>
      </c>
      <c r="T88" s="92">
        <f>'Distributor Prices'!X88</f>
        <v>0</v>
      </c>
      <c r="U88" s="377">
        <f>'Std Cst'!U88</f>
        <v>12.613517241379313</v>
      </c>
      <c r="V88" s="376">
        <f>'Std Cst'!U88</f>
        <v>12.613517241379313</v>
      </c>
      <c r="W88" s="377">
        <f>'Std Cst'!U88</f>
        <v>12.613517241379313</v>
      </c>
      <c r="X88" s="376">
        <f>'Std Cst'!U88</f>
        <v>12.613517241379313</v>
      </c>
      <c r="Y88" s="377">
        <f>'Std Cst'!U88</f>
        <v>12.613517241379313</v>
      </c>
      <c r="Z88" s="376">
        <f>'Std Cst'!U88</f>
        <v>12.613517241379313</v>
      </c>
      <c r="AA88" s="360">
        <f>'Contract Prices Summary'!E88</f>
        <v>0</v>
      </c>
      <c r="AB88" s="23">
        <f>'Contract Prices Summary'!F88</f>
        <v>0</v>
      </c>
      <c r="AC88" s="360">
        <f>'Contract Prices Summary'!G88</f>
        <v>0</v>
      </c>
      <c r="AD88" s="23">
        <f>'McGuirks Sterling'!F88</f>
        <v>0</v>
      </c>
      <c r="AE88" s="360">
        <f>'Contract Prices Summary'!I88</f>
        <v>0</v>
      </c>
      <c r="AF88" s="23">
        <f>'Contract Prices Summary'!J88</f>
        <v>0</v>
      </c>
      <c r="AG88" s="360">
        <f>'Contract Prices Summary'!K88</f>
        <v>0</v>
      </c>
      <c r="AH88" s="23">
        <f>'Contract Prices Summary'!L88</f>
        <v>0</v>
      </c>
      <c r="AI88" s="92">
        <f>'UK Prices'!AH88</f>
        <v>0</v>
      </c>
      <c r="AJ88" s="364">
        <f>'€uro Prices'!AU88</f>
        <v>0</v>
      </c>
      <c r="AK88" s="237">
        <f>'€uro Prices'!AL88</f>
        <v>0</v>
      </c>
      <c r="AL88" s="362">
        <f>'€uro Prices'!AQ88</f>
        <v>0</v>
      </c>
      <c r="AM88" s="25">
        <f>'SEK Prices'!AL88</f>
        <v>0</v>
      </c>
      <c r="AN88" s="336">
        <f>'DKr Prices'!AL88</f>
        <v>0</v>
      </c>
      <c r="AO88" s="101">
        <f>'NKr Prices'!AP88</f>
        <v>0</v>
      </c>
      <c r="AP88" s="364">
        <f>'SFr Prices'!T88</f>
        <v>0</v>
      </c>
      <c r="AQ88" s="127">
        <f>'S Africa Prices'!T88</f>
        <v>0</v>
      </c>
    </row>
    <row r="89" spans="1:43" s="33" customFormat="1" x14ac:dyDescent="0.3">
      <c r="A89" s="332" t="s">
        <v>687</v>
      </c>
      <c r="B89" s="330"/>
      <c r="C89" s="428" t="s">
        <v>640</v>
      </c>
      <c r="D89" s="244" t="s">
        <v>384</v>
      </c>
      <c r="E89" s="31" t="s">
        <v>405</v>
      </c>
      <c r="F89" s="31"/>
      <c r="G89" s="580" t="s">
        <v>325</v>
      </c>
      <c r="H89" s="151">
        <f>'Std Cst'!U89</f>
        <v>15.321065379310346</v>
      </c>
      <c r="I89" s="92">
        <f>'Std Cst'!J89</f>
        <v>19.18</v>
      </c>
      <c r="J89" s="151">
        <f>'UK Prices'!J89</f>
        <v>28.9</v>
      </c>
      <c r="K89" s="151">
        <f>'IRISH Pricing'!L89</f>
        <v>37.57</v>
      </c>
      <c r="L89" s="237">
        <f>'€uro Prices'!K89</f>
        <v>39.9</v>
      </c>
      <c r="M89" s="238">
        <f>'SEK Prices'!K89</f>
        <v>370</v>
      </c>
      <c r="N89" s="101">
        <f>'DKr Prices'!K89</f>
        <v>300</v>
      </c>
      <c r="O89" s="336">
        <f>'NKr Prices'!L89</f>
        <v>370</v>
      </c>
      <c r="P89" s="237">
        <f>'SFr Prices'!L89</f>
        <v>43.9</v>
      </c>
      <c r="Q89" s="336">
        <f>'S Africa Prices'!F89</f>
        <v>0</v>
      </c>
      <c r="R89" s="237">
        <f>'US Trade'!H89</f>
        <v>42.5</v>
      </c>
      <c r="S89" s="362">
        <f>'Distributor Prices'!O89</f>
        <v>36.125</v>
      </c>
      <c r="T89" s="92">
        <f>'Distributor Prices'!X89</f>
        <v>31.92</v>
      </c>
      <c r="U89" s="377">
        <f>'Std Cst'!U89</f>
        <v>15.321065379310346</v>
      </c>
      <c r="V89" s="376">
        <f>'Std Cst'!U89</f>
        <v>15.321065379310346</v>
      </c>
      <c r="W89" s="377">
        <f>'Std Cst'!U89</f>
        <v>15.321065379310346</v>
      </c>
      <c r="X89" s="376">
        <f>'Std Cst'!U89</f>
        <v>15.321065379310346</v>
      </c>
      <c r="Y89" s="377">
        <f>'Std Cst'!U89</f>
        <v>15.321065379310346</v>
      </c>
      <c r="Z89" s="376">
        <f>'Std Cst'!U89</f>
        <v>15.321065379310346</v>
      </c>
      <c r="AA89" s="360">
        <f>'Contract Prices Summary'!E89</f>
        <v>26.009999999999998</v>
      </c>
      <c r="AB89" s="23">
        <f>'Contract Prices Summary'!F89</f>
        <v>25.142999999999997</v>
      </c>
      <c r="AC89" s="360">
        <f>'Contract Prices Summary'!G89</f>
        <v>26.009999999999998</v>
      </c>
      <c r="AD89" s="23">
        <f>'McGuirks Sterling'!F89</f>
        <v>26.009999999999998</v>
      </c>
      <c r="AE89" s="360">
        <f>'Contract Prices Summary'!I89</f>
        <v>26.009999999999998</v>
      </c>
      <c r="AF89" s="23">
        <f>'Contract Prices Summary'!J89</f>
        <v>26.009999999999998</v>
      </c>
      <c r="AG89" s="360">
        <f>'Contract Prices Summary'!K89</f>
        <v>26.009999999999998</v>
      </c>
      <c r="AH89" s="23">
        <f>'Contract Prices Summary'!L89</f>
        <v>26.009999999999998</v>
      </c>
      <c r="AI89" s="92">
        <f>'UK Prices'!AH89</f>
        <v>57.5</v>
      </c>
      <c r="AJ89" s="364">
        <f>'€uro Prices'!AU89</f>
        <v>85</v>
      </c>
      <c r="AK89" s="237">
        <f>'€uro Prices'!AL89</f>
        <v>99</v>
      </c>
      <c r="AL89" s="362">
        <f>'€uro Prices'!AQ89</f>
        <v>95</v>
      </c>
      <c r="AM89" s="25">
        <f>'SEK Prices'!AL89</f>
        <v>850</v>
      </c>
      <c r="AN89" s="336">
        <f>'DKr Prices'!AL89</f>
        <v>700</v>
      </c>
      <c r="AO89" s="101">
        <f>'NKr Prices'!AP89</f>
        <v>850</v>
      </c>
      <c r="AP89" s="364">
        <f>'SFr Prices'!T89</f>
        <v>109</v>
      </c>
      <c r="AQ89" s="127">
        <f>'S Africa Prices'!T89</f>
        <v>0</v>
      </c>
    </row>
    <row r="90" spans="1:43" s="33" customFormat="1" x14ac:dyDescent="0.3">
      <c r="A90" s="332" t="s">
        <v>576</v>
      </c>
      <c r="B90" s="329"/>
      <c r="C90" s="428"/>
      <c r="D90" s="505" t="s">
        <v>517</v>
      </c>
      <c r="E90" s="31" t="s">
        <v>405</v>
      </c>
      <c r="F90" s="31"/>
      <c r="G90" s="580" t="s">
        <v>499</v>
      </c>
      <c r="H90" s="151">
        <f>'Std Cst'!U90</f>
        <v>12.926582620689654</v>
      </c>
      <c r="I90" s="92">
        <f>'Std Cst'!J90</f>
        <v>16.079999999999998</v>
      </c>
      <c r="J90" s="151">
        <f>'UK Prices'!J90</f>
        <v>28.9</v>
      </c>
      <c r="K90" s="151">
        <f>'IRISH Pricing'!L90</f>
        <v>37.57</v>
      </c>
      <c r="L90" s="237">
        <f>'€uro Prices'!K90</f>
        <v>39.9</v>
      </c>
      <c r="M90" s="238">
        <f>'SEK Prices'!K90</f>
        <v>350</v>
      </c>
      <c r="N90" s="101">
        <f>'DKr Prices'!K90</f>
        <v>280</v>
      </c>
      <c r="O90" s="336">
        <f>'NKr Prices'!L90</f>
        <v>350</v>
      </c>
      <c r="P90" s="237">
        <f>'SFr Prices'!L90</f>
        <v>43.9</v>
      </c>
      <c r="Q90" s="336">
        <f>'S Africa Prices'!F90</f>
        <v>0</v>
      </c>
      <c r="R90" s="237">
        <f>'US Trade'!H90</f>
        <v>42.5</v>
      </c>
      <c r="S90" s="362">
        <f>'Distributor Prices'!O90</f>
        <v>36.125000000000007</v>
      </c>
      <c r="T90" s="92">
        <f>'Distributor Prices'!X90</f>
        <v>31.92</v>
      </c>
      <c r="U90" s="377">
        <f>'Std Cst'!U90</f>
        <v>12.926582620689654</v>
      </c>
      <c r="V90" s="376">
        <f>'Std Cst'!U90</f>
        <v>12.926582620689654</v>
      </c>
      <c r="W90" s="377">
        <f>'Std Cst'!U90</f>
        <v>12.926582620689654</v>
      </c>
      <c r="X90" s="376">
        <f>'Std Cst'!U90</f>
        <v>12.926582620689654</v>
      </c>
      <c r="Y90" s="377">
        <f>'Std Cst'!U90</f>
        <v>12.926582620689654</v>
      </c>
      <c r="Z90" s="376">
        <f>'Std Cst'!U90</f>
        <v>12.926582620689654</v>
      </c>
      <c r="AA90" s="360">
        <f>'Contract Prices Summary'!E90</f>
        <v>26.009999999999998</v>
      </c>
      <c r="AB90" s="23">
        <f>'Contract Prices Summary'!F90</f>
        <v>25.142999999999997</v>
      </c>
      <c r="AC90" s="360">
        <f>'Contract Prices Summary'!G90</f>
        <v>26.009999999999998</v>
      </c>
      <c r="AD90" s="23">
        <f>'McGuirks Sterling'!F90</f>
        <v>26.009999999999998</v>
      </c>
      <c r="AE90" s="360">
        <f>'Contract Prices Summary'!I90</f>
        <v>26.009999999999998</v>
      </c>
      <c r="AF90" s="23">
        <f>'Contract Prices Summary'!J90</f>
        <v>26.009999999999998</v>
      </c>
      <c r="AG90" s="360">
        <f>'Contract Prices Summary'!K90</f>
        <v>26.009999999999998</v>
      </c>
      <c r="AH90" s="23">
        <f>'Contract Prices Summary'!L90</f>
        <v>26.009999999999998</v>
      </c>
      <c r="AI90" s="92">
        <f>'UK Prices'!AH90</f>
        <v>57.5</v>
      </c>
      <c r="AJ90" s="364">
        <f>'€uro Prices'!AU90</f>
        <v>85</v>
      </c>
      <c r="AK90" s="237">
        <f>'€uro Prices'!AL90</f>
        <v>99</v>
      </c>
      <c r="AL90" s="362">
        <f>'€uro Prices'!AQ90</f>
        <v>95</v>
      </c>
      <c r="AM90" s="25">
        <f>'SEK Prices'!AL90</f>
        <v>800</v>
      </c>
      <c r="AN90" s="336">
        <f>'DKr Prices'!AL90</f>
        <v>650</v>
      </c>
      <c r="AO90" s="101">
        <f>'NKr Prices'!AP90</f>
        <v>800</v>
      </c>
      <c r="AP90" s="364">
        <f>'SFr Prices'!T90</f>
        <v>109</v>
      </c>
      <c r="AQ90" s="127">
        <f>'S Africa Prices'!T90</f>
        <v>0</v>
      </c>
    </row>
    <row r="91" spans="1:43" s="33" customFormat="1" x14ac:dyDescent="0.3">
      <c r="A91" s="506"/>
      <c r="B91" s="330" t="s">
        <v>421</v>
      </c>
      <c r="C91" s="428"/>
      <c r="D91" s="244" t="s">
        <v>352</v>
      </c>
      <c r="E91" s="31" t="s">
        <v>405</v>
      </c>
      <c r="F91" s="31"/>
      <c r="G91" s="127" t="s">
        <v>175</v>
      </c>
      <c r="H91" s="151">
        <f>'Std Cst'!U91</f>
        <v>12.856137931034482</v>
      </c>
      <c r="I91" s="92">
        <f>'Std Cst'!J91</f>
        <v>16.029999999999998</v>
      </c>
      <c r="J91" s="151">
        <f>'UK Prices'!J91</f>
        <v>25</v>
      </c>
      <c r="K91" s="151">
        <f>'IRISH Pricing'!L91</f>
        <v>32.5</v>
      </c>
      <c r="L91" s="237">
        <f>'€uro Prices'!K91</f>
        <v>34.9</v>
      </c>
      <c r="M91" s="238">
        <f>'SEK Prices'!K91</f>
        <v>350</v>
      </c>
      <c r="N91" s="101">
        <f>'DKr Prices'!K91</f>
        <v>280</v>
      </c>
      <c r="O91" s="336">
        <f>'NKr Prices'!L91</f>
        <v>350</v>
      </c>
      <c r="P91" s="237">
        <f>'SFr Prices'!L91</f>
        <v>38.4</v>
      </c>
      <c r="Q91" s="336">
        <f>'S Africa Prices'!F91</f>
        <v>550</v>
      </c>
      <c r="R91" s="237">
        <f>'US Trade'!H91</f>
        <v>37.5</v>
      </c>
      <c r="S91" s="362">
        <f>'Distributor Prices'!O91</f>
        <v>31.875</v>
      </c>
      <c r="T91" s="92">
        <f>'Distributor Prices'!X91</f>
        <v>27.92</v>
      </c>
      <c r="U91" s="377">
        <f>'Std Cst'!U91</f>
        <v>12.856137931034482</v>
      </c>
      <c r="V91" s="376">
        <f>'Std Cst'!U91</f>
        <v>12.856137931034482</v>
      </c>
      <c r="W91" s="377">
        <f>'Std Cst'!U91</f>
        <v>12.856137931034482</v>
      </c>
      <c r="X91" s="376">
        <f>'Std Cst'!U91</f>
        <v>12.856137931034482</v>
      </c>
      <c r="Y91" s="377">
        <f>'Std Cst'!U91</f>
        <v>12.856137931034482</v>
      </c>
      <c r="Z91" s="376">
        <f>'Std Cst'!U91</f>
        <v>12.856137931034482</v>
      </c>
      <c r="AA91" s="360">
        <f>'Contract Prices Summary'!E91</f>
        <v>22.5</v>
      </c>
      <c r="AB91" s="23">
        <f>'Contract Prices Summary'!F91</f>
        <v>21.75</v>
      </c>
      <c r="AC91" s="360">
        <f>'Contract Prices Summary'!G91</f>
        <v>22.5</v>
      </c>
      <c r="AD91" s="23">
        <f>'McGuirks Sterling'!F91</f>
        <v>22.5</v>
      </c>
      <c r="AE91" s="360">
        <f>'Contract Prices Summary'!I91</f>
        <v>22.5</v>
      </c>
      <c r="AF91" s="23">
        <f>'Contract Prices Summary'!J91</f>
        <v>22.5</v>
      </c>
      <c r="AG91" s="360">
        <f>'Contract Prices Summary'!K91</f>
        <v>22.5</v>
      </c>
      <c r="AH91" s="23">
        <f>'Contract Prices Summary'!L91</f>
        <v>22.5</v>
      </c>
      <c r="AI91" s="92">
        <f>'UK Prices'!AH91</f>
        <v>50</v>
      </c>
      <c r="AJ91" s="364">
        <f>'€uro Prices'!AU91</f>
        <v>75</v>
      </c>
      <c r="AK91" s="237">
        <f>'€uro Prices'!AL91</f>
        <v>85</v>
      </c>
      <c r="AL91" s="362">
        <f>'€uro Prices'!AQ91</f>
        <v>85</v>
      </c>
      <c r="AM91" s="25">
        <f>'SEK Prices'!AL91</f>
        <v>800</v>
      </c>
      <c r="AN91" s="336">
        <f>'DKr Prices'!AL91</f>
        <v>650</v>
      </c>
      <c r="AO91" s="101">
        <f>'NKr Prices'!AP91</f>
        <v>800</v>
      </c>
      <c r="AP91" s="364">
        <f>'SFr Prices'!T91</f>
        <v>95</v>
      </c>
      <c r="AQ91" s="127">
        <f>'S Africa Prices'!T91</f>
        <v>0</v>
      </c>
    </row>
    <row r="92" spans="1:43" s="33" customFormat="1" x14ac:dyDescent="0.25">
      <c r="A92" s="206" t="s">
        <v>96</v>
      </c>
      <c r="B92" s="206"/>
      <c r="C92" s="500"/>
      <c r="D92" s="29" t="s">
        <v>74</v>
      </c>
      <c r="E92" s="578"/>
      <c r="F92" s="578"/>
      <c r="G92" s="582"/>
      <c r="H92" s="239"/>
      <c r="I92" s="127"/>
      <c r="J92" s="151"/>
      <c r="K92" s="151"/>
      <c r="L92" s="237"/>
      <c r="M92" s="238"/>
      <c r="N92" s="101"/>
      <c r="O92" s="336"/>
      <c r="P92" s="237"/>
      <c r="Q92" s="336"/>
      <c r="R92" s="237"/>
      <c r="S92" s="362"/>
      <c r="T92" s="92"/>
      <c r="U92" s="377"/>
      <c r="V92" s="376"/>
      <c r="W92" s="377"/>
      <c r="X92" s="376"/>
      <c r="Y92" s="377"/>
      <c r="Z92" s="376"/>
      <c r="AA92" s="360"/>
      <c r="AB92" s="23"/>
      <c r="AC92" s="360"/>
      <c r="AD92" s="23"/>
      <c r="AE92" s="360"/>
      <c r="AF92" s="23"/>
      <c r="AG92" s="360"/>
      <c r="AH92" s="23"/>
      <c r="AI92" s="92"/>
      <c r="AJ92" s="364"/>
      <c r="AK92" s="237"/>
      <c r="AL92" s="362"/>
      <c r="AM92" s="25">
        <f>'SEK Prices'!AL92</f>
        <v>0</v>
      </c>
      <c r="AN92" s="336"/>
      <c r="AO92" s="101"/>
      <c r="AP92" s="364"/>
      <c r="AQ92" s="127"/>
    </row>
    <row r="93" spans="1:43" s="33" customFormat="1" x14ac:dyDescent="0.25">
      <c r="A93" s="206" t="s">
        <v>621</v>
      </c>
      <c r="B93" s="206"/>
      <c r="C93" s="500"/>
      <c r="D93" s="29" t="s">
        <v>620</v>
      </c>
      <c r="E93" s="578"/>
      <c r="F93" s="578"/>
      <c r="G93" s="582"/>
      <c r="H93" s="239"/>
      <c r="I93" s="127"/>
      <c r="J93" s="151"/>
      <c r="K93" s="151"/>
      <c r="L93" s="237"/>
      <c r="M93" s="238"/>
      <c r="N93" s="101"/>
      <c r="O93" s="336"/>
      <c r="P93" s="237"/>
      <c r="Q93" s="336"/>
      <c r="R93" s="237"/>
      <c r="S93" s="362"/>
      <c r="T93" s="92"/>
      <c r="U93" s="377"/>
      <c r="V93" s="376"/>
      <c r="W93" s="377"/>
      <c r="X93" s="376"/>
      <c r="Y93" s="377"/>
      <c r="Z93" s="376"/>
      <c r="AA93" s="360"/>
      <c r="AB93" s="23"/>
      <c r="AC93" s="360"/>
      <c r="AD93" s="23"/>
      <c r="AE93" s="360"/>
      <c r="AF93" s="23"/>
      <c r="AG93" s="360"/>
      <c r="AH93" s="23"/>
      <c r="AI93" s="92"/>
      <c r="AJ93" s="364"/>
      <c r="AK93" s="237"/>
      <c r="AL93" s="362"/>
      <c r="AM93" s="25">
        <f>'SEK Prices'!AL93</f>
        <v>0</v>
      </c>
      <c r="AN93" s="336"/>
      <c r="AO93" s="101"/>
      <c r="AP93" s="364"/>
      <c r="AQ93" s="127"/>
    </row>
    <row r="94" spans="1:43" s="33" customFormat="1" x14ac:dyDescent="0.3">
      <c r="A94" s="506" t="s">
        <v>689</v>
      </c>
      <c r="B94" s="330"/>
      <c r="C94" s="428"/>
      <c r="D94" s="690" t="s">
        <v>646</v>
      </c>
      <c r="E94" s="31" t="s">
        <v>405</v>
      </c>
      <c r="F94" s="31"/>
      <c r="G94" s="583" t="s">
        <v>647</v>
      </c>
      <c r="H94" s="151">
        <f>'Std Cst'!U94</f>
        <v>19.31233103448276</v>
      </c>
      <c r="I94" s="92">
        <f>'Std Cst'!J94</f>
        <v>24.23</v>
      </c>
      <c r="J94" s="151">
        <f>'UK Prices'!J94</f>
        <v>40</v>
      </c>
      <c r="K94" s="151">
        <f>'IRISH Pricing'!L94</f>
        <v>52</v>
      </c>
      <c r="L94" s="237">
        <f>'€uro Prices'!K94</f>
        <v>57.5</v>
      </c>
      <c r="M94" s="238">
        <f>'SEK Prices'!K94</f>
        <v>550</v>
      </c>
      <c r="N94" s="101">
        <f>'DKr Prices'!K94</f>
        <v>420</v>
      </c>
      <c r="O94" s="336">
        <f>'NKr Prices'!L94</f>
        <v>550</v>
      </c>
      <c r="P94" s="237">
        <f>'SFr Prices'!L94</f>
        <v>63.3</v>
      </c>
      <c r="Q94" s="336">
        <f>'S Africa Prices'!F94</f>
        <v>0</v>
      </c>
      <c r="R94" s="237">
        <f>'US Trade'!H94</f>
        <v>67.5</v>
      </c>
      <c r="S94" s="362">
        <f>'Distributor Prices'!O94</f>
        <v>57.375</v>
      </c>
      <c r="T94" s="92">
        <f>'Distributor Prices'!X94</f>
        <v>46</v>
      </c>
      <c r="U94" s="377">
        <f>'Std Cst'!U94</f>
        <v>19.31233103448276</v>
      </c>
      <c r="V94" s="376">
        <f>'Std Cst'!U94</f>
        <v>19.31233103448276</v>
      </c>
      <c r="W94" s="377">
        <f>'Std Cst'!U94</f>
        <v>19.31233103448276</v>
      </c>
      <c r="X94" s="376">
        <f>'Std Cst'!U94</f>
        <v>19.31233103448276</v>
      </c>
      <c r="Y94" s="377">
        <f>'Std Cst'!U94</f>
        <v>19.31233103448276</v>
      </c>
      <c r="Z94" s="376">
        <f>'Std Cst'!U94</f>
        <v>19.31233103448276</v>
      </c>
      <c r="AA94" s="360">
        <f>'Contract Prices Summary'!E94</f>
        <v>36</v>
      </c>
      <c r="AB94" s="23">
        <f>'Contract Prices Summary'!F94</f>
        <v>34.799999999999997</v>
      </c>
      <c r="AC94" s="360">
        <f>'Contract Prices Summary'!G94</f>
        <v>36</v>
      </c>
      <c r="AD94" s="23">
        <f>'McGuirks Sterling'!F94</f>
        <v>36</v>
      </c>
      <c r="AE94" s="360">
        <f>'Contract Prices Summary'!I94</f>
        <v>36</v>
      </c>
      <c r="AF94" s="23">
        <f>'Contract Prices Summary'!J94</f>
        <v>36</v>
      </c>
      <c r="AG94" s="360">
        <f>'Contract Prices Summary'!K94</f>
        <v>36</v>
      </c>
      <c r="AH94" s="23">
        <f>'Contract Prices Summary'!L94</f>
        <v>36</v>
      </c>
      <c r="AI94" s="92">
        <f>'UK Prices'!AH94</f>
        <v>80</v>
      </c>
      <c r="AJ94" s="364">
        <f>'€uro Prices'!AU94</f>
        <v>120</v>
      </c>
      <c r="AK94" s="237">
        <f>'€uro Prices'!AL94</f>
        <v>139</v>
      </c>
      <c r="AL94" s="362">
        <f>'€uro Prices'!AQ94</f>
        <v>139</v>
      </c>
      <c r="AM94" s="25">
        <f>'SEK Prices'!AL94</f>
        <v>1400</v>
      </c>
      <c r="AN94" s="336">
        <f>'DKr Prices'!AL94</f>
        <v>1000</v>
      </c>
      <c r="AO94" s="101">
        <f>'NKr Prices'!AP94</f>
        <v>1400</v>
      </c>
      <c r="AP94" s="364">
        <f>'SFr Prices'!T94</f>
        <v>159</v>
      </c>
      <c r="AQ94" s="127">
        <f>'S Africa Prices'!T94</f>
        <v>0</v>
      </c>
    </row>
    <row r="95" spans="1:43" s="33" customFormat="1" x14ac:dyDescent="0.3">
      <c r="A95" s="506">
        <v>95895</v>
      </c>
      <c r="B95" s="330" t="s">
        <v>452</v>
      </c>
      <c r="C95" s="428"/>
      <c r="D95" s="243" t="s">
        <v>320</v>
      </c>
      <c r="E95" s="31" t="s">
        <v>405</v>
      </c>
      <c r="F95" s="31"/>
      <c r="G95" s="583" t="s">
        <v>321</v>
      </c>
      <c r="H95" s="151">
        <f>'Std Cst'!U95</f>
        <v>17.54088827586207</v>
      </c>
      <c r="I95" s="92">
        <f>'Std Cst'!J95</f>
        <v>22</v>
      </c>
      <c r="J95" s="151">
        <f>'UK Prices'!J95</f>
        <v>34</v>
      </c>
      <c r="K95" s="151">
        <f>'IRISH Pricing'!L95</f>
        <v>44.2</v>
      </c>
      <c r="L95" s="237">
        <f>'€uro Prices'!K95</f>
        <v>47.4</v>
      </c>
      <c r="M95" s="238">
        <f>'SEK Prices'!K95</f>
        <v>430</v>
      </c>
      <c r="N95" s="101">
        <f>'DKr Prices'!K95</f>
        <v>360</v>
      </c>
      <c r="O95" s="336">
        <f>'NKr Prices'!L95</f>
        <v>430</v>
      </c>
      <c r="P95" s="237">
        <f>'SFr Prices'!L95</f>
        <v>52.2</v>
      </c>
      <c r="Q95" s="336">
        <f>'S Africa Prices'!F95</f>
        <v>0</v>
      </c>
      <c r="R95" s="237">
        <f>'US Trade'!H95</f>
        <v>50</v>
      </c>
      <c r="S95" s="362">
        <f>'Distributor Prices'!O95</f>
        <v>42.5</v>
      </c>
      <c r="T95" s="92">
        <f>'Distributor Prices'!X95</f>
        <v>37.92</v>
      </c>
      <c r="U95" s="377">
        <f>'Std Cst'!U95</f>
        <v>17.54088827586207</v>
      </c>
      <c r="V95" s="376">
        <f>'Std Cst'!U95</f>
        <v>17.54088827586207</v>
      </c>
      <c r="W95" s="377">
        <f>'Std Cst'!U95</f>
        <v>17.54088827586207</v>
      </c>
      <c r="X95" s="376">
        <f>'Std Cst'!U95</f>
        <v>17.54088827586207</v>
      </c>
      <c r="Y95" s="377">
        <f>'Std Cst'!U95</f>
        <v>17.54088827586207</v>
      </c>
      <c r="Z95" s="376">
        <f>'Std Cst'!U95</f>
        <v>17.54088827586207</v>
      </c>
      <c r="AA95" s="360">
        <f>'Contract Prices Summary'!E95</f>
        <v>30.6</v>
      </c>
      <c r="AB95" s="23">
        <f>'Contract Prices Summary'!F95</f>
        <v>29.58</v>
      </c>
      <c r="AC95" s="360">
        <f>'Contract Prices Summary'!G95</f>
        <v>30.6</v>
      </c>
      <c r="AD95" s="23">
        <f>'McGuirks Sterling'!F95</f>
        <v>30.6</v>
      </c>
      <c r="AE95" s="360">
        <f>'Contract Prices Summary'!I95</f>
        <v>30.6</v>
      </c>
      <c r="AF95" s="23">
        <f>'Contract Prices Summary'!J95</f>
        <v>30.6</v>
      </c>
      <c r="AG95" s="360">
        <f>'Contract Prices Summary'!K95</f>
        <v>30.6</v>
      </c>
      <c r="AH95" s="23">
        <f>'Contract Prices Summary'!L95</f>
        <v>30.6</v>
      </c>
      <c r="AI95" s="92">
        <f>'UK Prices'!AH95</f>
        <v>67.5</v>
      </c>
      <c r="AJ95" s="364">
        <f>'€uro Prices'!AU95</f>
        <v>100</v>
      </c>
      <c r="AK95" s="237">
        <f>'€uro Prices'!AL95</f>
        <v>115</v>
      </c>
      <c r="AL95" s="362">
        <f>'€uro Prices'!AQ95</f>
        <v>115</v>
      </c>
      <c r="AM95" s="25">
        <f>'SEK Prices'!AL95</f>
        <v>1000</v>
      </c>
      <c r="AN95" s="336">
        <f>'DKr Prices'!AL95</f>
        <v>850</v>
      </c>
      <c r="AO95" s="101">
        <f>'NKr Prices'!AP95</f>
        <v>1000</v>
      </c>
      <c r="AP95" s="364">
        <f>'SFr Prices'!T95</f>
        <v>129</v>
      </c>
      <c r="AQ95" s="127">
        <f>'S Africa Prices'!T95</f>
        <v>0</v>
      </c>
    </row>
    <row r="96" spans="1:43" s="33" customFormat="1" x14ac:dyDescent="0.3">
      <c r="A96" s="506" t="s">
        <v>600</v>
      </c>
      <c r="B96" s="329"/>
      <c r="C96" s="428"/>
      <c r="D96" s="626" t="s">
        <v>526</v>
      </c>
      <c r="E96" s="31" t="s">
        <v>405</v>
      </c>
      <c r="F96" s="31"/>
      <c r="G96" s="580" t="s">
        <v>509</v>
      </c>
      <c r="H96" s="151">
        <f>'Std Cst'!U96</f>
        <v>14.238601379310346</v>
      </c>
      <c r="I96" s="92">
        <f>'Std Cst'!J96</f>
        <v>17.73</v>
      </c>
      <c r="J96" s="151">
        <f>'UK Prices'!J96</f>
        <v>33.5</v>
      </c>
      <c r="K96" s="151">
        <f>'IRISH Pricing'!L96</f>
        <v>43.550000000000004</v>
      </c>
      <c r="L96" s="237">
        <f>'€uro Prices'!K96</f>
        <v>46.9</v>
      </c>
      <c r="M96" s="238">
        <f>'SEK Prices'!K96</f>
        <v>410</v>
      </c>
      <c r="N96" s="101">
        <f>'DKr Prices'!K96</f>
        <v>340</v>
      </c>
      <c r="O96" s="336">
        <f>'NKr Prices'!L96</f>
        <v>410</v>
      </c>
      <c r="P96" s="237">
        <f>'SFr Prices'!L96</f>
        <v>51.6</v>
      </c>
      <c r="Q96" s="336">
        <f>'S Africa Prices'!F96</f>
        <v>0</v>
      </c>
      <c r="R96" s="237">
        <f>'US Trade'!H96</f>
        <v>62.5</v>
      </c>
      <c r="S96" s="362">
        <f>'Distributor Prices'!O96</f>
        <v>53.125000000000007</v>
      </c>
      <c r="T96" s="92">
        <f>'Distributor Prices'!X96</f>
        <v>37.520000000000003</v>
      </c>
      <c r="U96" s="377">
        <f>'Std Cst'!U96</f>
        <v>14.238601379310346</v>
      </c>
      <c r="V96" s="376">
        <f>'Std Cst'!U96</f>
        <v>14.238601379310346</v>
      </c>
      <c r="W96" s="377">
        <f>'Std Cst'!U96</f>
        <v>14.238601379310346</v>
      </c>
      <c r="X96" s="376">
        <f>'Std Cst'!U96</f>
        <v>14.238601379310346</v>
      </c>
      <c r="Y96" s="377">
        <f>'Std Cst'!U96</f>
        <v>14.238601379310346</v>
      </c>
      <c r="Z96" s="376">
        <f>'Std Cst'!U96</f>
        <v>14.238601379310346</v>
      </c>
      <c r="AA96" s="360">
        <f>'Contract Prices Summary'!E96</f>
        <v>30.150000000000002</v>
      </c>
      <c r="AB96" s="23">
        <f>'Contract Prices Summary'!F96</f>
        <v>29.145</v>
      </c>
      <c r="AC96" s="360">
        <f>'Contract Prices Summary'!G96</f>
        <v>30.150000000000002</v>
      </c>
      <c r="AD96" s="23">
        <f>'McGuirks Sterling'!F96</f>
        <v>30.150000000000002</v>
      </c>
      <c r="AE96" s="360">
        <f>'Contract Prices Summary'!I96</f>
        <v>30.150000000000002</v>
      </c>
      <c r="AF96" s="23">
        <f>'Contract Prices Summary'!J96</f>
        <v>30.150000000000002</v>
      </c>
      <c r="AG96" s="360">
        <f>'Contract Prices Summary'!K96</f>
        <v>30.150000000000002</v>
      </c>
      <c r="AH96" s="23">
        <f>'Contract Prices Summary'!L96</f>
        <v>30.150000000000002</v>
      </c>
      <c r="AI96" s="92">
        <f>'UK Prices'!AH96</f>
        <v>67.5</v>
      </c>
      <c r="AJ96" s="364">
        <f>'€uro Prices'!AU96</f>
        <v>100</v>
      </c>
      <c r="AK96" s="237">
        <f>'€uro Prices'!AL96</f>
        <v>115</v>
      </c>
      <c r="AL96" s="362">
        <f>'€uro Prices'!AQ96</f>
        <v>115</v>
      </c>
      <c r="AM96" s="25">
        <f>'SEK Prices'!AL96</f>
        <v>950</v>
      </c>
      <c r="AN96" s="336">
        <f>'DKr Prices'!AL96</f>
        <v>800</v>
      </c>
      <c r="AO96" s="101">
        <f>'NKr Prices'!AP96</f>
        <v>950</v>
      </c>
      <c r="AP96" s="364">
        <f>'SFr Prices'!T96</f>
        <v>129</v>
      </c>
      <c r="AQ96" s="127">
        <f>'S Africa Prices'!T96</f>
        <v>0</v>
      </c>
    </row>
    <row r="97" spans="1:43" s="33" customFormat="1" x14ac:dyDescent="0.3">
      <c r="A97" s="506" t="s">
        <v>599</v>
      </c>
      <c r="B97" s="329"/>
      <c r="C97" s="428"/>
      <c r="D97" s="626" t="s">
        <v>525</v>
      </c>
      <c r="E97" s="31" t="s">
        <v>405</v>
      </c>
      <c r="F97" s="31"/>
      <c r="G97" s="580" t="s">
        <v>508</v>
      </c>
      <c r="H97" s="151">
        <f>'Std Cst'!U97</f>
        <v>13.411246896551726</v>
      </c>
      <c r="I97" s="92">
        <f>'Std Cst'!J97</f>
        <v>16.68</v>
      </c>
      <c r="J97" s="151">
        <f>'UK Prices'!J97</f>
        <v>31.5</v>
      </c>
      <c r="K97" s="151">
        <f>'IRISH Pricing'!L97</f>
        <v>40.950000000000003</v>
      </c>
      <c r="L97" s="237">
        <f>'€uro Prices'!K97</f>
        <v>44.1</v>
      </c>
      <c r="M97" s="238">
        <f>'SEK Prices'!K97</f>
        <v>390</v>
      </c>
      <c r="N97" s="101">
        <f>'DKr Prices'!K97</f>
        <v>320</v>
      </c>
      <c r="O97" s="336">
        <f>'NKr Prices'!L97</f>
        <v>390</v>
      </c>
      <c r="P97" s="237">
        <f>'SFr Prices'!L97</f>
        <v>48.5</v>
      </c>
      <c r="Q97" s="336">
        <f>'S Africa Prices'!F97</f>
        <v>0</v>
      </c>
      <c r="R97" s="237">
        <f>'US Trade'!H97</f>
        <v>57.5</v>
      </c>
      <c r="S97" s="362">
        <f>'Distributor Prices'!O97</f>
        <v>48.875000000000007</v>
      </c>
      <c r="T97" s="92">
        <f>'Distributor Prices'!X97</f>
        <v>35.28</v>
      </c>
      <c r="U97" s="377">
        <f>'Std Cst'!U97</f>
        <v>13.411246896551726</v>
      </c>
      <c r="V97" s="376">
        <f>'Std Cst'!U97</f>
        <v>13.411246896551726</v>
      </c>
      <c r="W97" s="377">
        <f>'Std Cst'!U97</f>
        <v>13.411246896551726</v>
      </c>
      <c r="X97" s="376">
        <f>'Std Cst'!U97</f>
        <v>13.411246896551726</v>
      </c>
      <c r="Y97" s="377">
        <f>'Std Cst'!U97</f>
        <v>13.411246896551726</v>
      </c>
      <c r="Z97" s="376">
        <f>'Std Cst'!U97</f>
        <v>13.411246896551726</v>
      </c>
      <c r="AA97" s="360">
        <f>'Contract Prices Summary'!E97</f>
        <v>28.35</v>
      </c>
      <c r="AB97" s="23">
        <f>'Contract Prices Summary'!F97</f>
        <v>27.405000000000001</v>
      </c>
      <c r="AC97" s="360">
        <f>'Contract Prices Summary'!G97</f>
        <v>28.35</v>
      </c>
      <c r="AD97" s="23">
        <f>'McGuirks Sterling'!F97</f>
        <v>28.35</v>
      </c>
      <c r="AE97" s="360">
        <f>'Contract Prices Summary'!I97</f>
        <v>28.35</v>
      </c>
      <c r="AF97" s="23">
        <f>'Contract Prices Summary'!J97</f>
        <v>28.35</v>
      </c>
      <c r="AG97" s="360">
        <f>'Contract Prices Summary'!K97</f>
        <v>28.35</v>
      </c>
      <c r="AH97" s="23">
        <f>'Contract Prices Summary'!L97</f>
        <v>28.35</v>
      </c>
      <c r="AI97" s="92">
        <f>'UK Prices'!AH97</f>
        <v>62.5</v>
      </c>
      <c r="AJ97" s="364">
        <f>'€uro Prices'!AU97</f>
        <v>95</v>
      </c>
      <c r="AK97" s="237">
        <f>'€uro Prices'!AL97</f>
        <v>105</v>
      </c>
      <c r="AL97" s="362">
        <f>'€uro Prices'!AQ97</f>
        <v>109</v>
      </c>
      <c r="AM97" s="25">
        <f>'SEK Prices'!AL97</f>
        <v>900</v>
      </c>
      <c r="AN97" s="336">
        <f>'DKr Prices'!AL97</f>
        <v>750</v>
      </c>
      <c r="AO97" s="101">
        <f>'NKr Prices'!AP97</f>
        <v>900</v>
      </c>
      <c r="AP97" s="364">
        <f>'SFr Prices'!T97</f>
        <v>115</v>
      </c>
      <c r="AQ97" s="127">
        <f>'S Africa Prices'!T97</f>
        <v>0</v>
      </c>
    </row>
    <row r="98" spans="1:43" s="33" customFormat="1" x14ac:dyDescent="0.3">
      <c r="A98" s="506" t="s">
        <v>601</v>
      </c>
      <c r="B98" s="329"/>
      <c r="C98" s="428"/>
      <c r="D98" s="626" t="s">
        <v>527</v>
      </c>
      <c r="E98" s="31" t="s">
        <v>405</v>
      </c>
      <c r="F98" s="31"/>
      <c r="G98" s="580" t="s">
        <v>510</v>
      </c>
      <c r="H98" s="151">
        <f>'Std Cst'!U98</f>
        <v>13.089169655172416</v>
      </c>
      <c r="I98" s="92">
        <f>'Std Cst'!J98</f>
        <v>16.3</v>
      </c>
      <c r="J98" s="151">
        <f>'UK Prices'!J98</f>
        <v>28</v>
      </c>
      <c r="K98" s="151">
        <f>'IRISH Pricing'!L98</f>
        <v>36.4</v>
      </c>
      <c r="L98" s="237">
        <f>'€uro Prices'!K98</f>
        <v>39.200000000000003</v>
      </c>
      <c r="M98" s="238">
        <f>'SEK Prices'!K98</f>
        <v>370</v>
      </c>
      <c r="N98" s="101">
        <f>'DKr Prices'!K98</f>
        <v>300</v>
      </c>
      <c r="O98" s="336">
        <f>'NKr Prices'!L98</f>
        <v>370</v>
      </c>
      <c r="P98" s="237">
        <f>'SFr Prices'!L98</f>
        <v>43.1</v>
      </c>
      <c r="Q98" s="336">
        <f>'S Africa Prices'!F98</f>
        <v>0</v>
      </c>
      <c r="R98" s="237">
        <f>'US Trade'!H98</f>
        <v>54</v>
      </c>
      <c r="S98" s="362">
        <f>'Distributor Prices'!O98</f>
        <v>45.900000000000006</v>
      </c>
      <c r="T98" s="92">
        <f>'Distributor Prices'!X98</f>
        <v>31.360000000000003</v>
      </c>
      <c r="U98" s="377">
        <f>'Std Cst'!U98</f>
        <v>13.089169655172416</v>
      </c>
      <c r="V98" s="376">
        <f>'Std Cst'!U98</f>
        <v>13.089169655172416</v>
      </c>
      <c r="W98" s="377">
        <f>'Std Cst'!U98</f>
        <v>13.089169655172416</v>
      </c>
      <c r="X98" s="376">
        <f>'Std Cst'!U98</f>
        <v>13.089169655172416</v>
      </c>
      <c r="Y98" s="377">
        <f>'Std Cst'!U98</f>
        <v>13.089169655172416</v>
      </c>
      <c r="Z98" s="376">
        <f>'Std Cst'!U98</f>
        <v>13.089169655172416</v>
      </c>
      <c r="AA98" s="360">
        <f>'Contract Prices Summary'!E98</f>
        <v>25.2</v>
      </c>
      <c r="AB98" s="23">
        <f>'Contract Prices Summary'!F98</f>
        <v>24.36</v>
      </c>
      <c r="AC98" s="360">
        <f>'Contract Prices Summary'!G98</f>
        <v>25.2</v>
      </c>
      <c r="AD98" s="23">
        <f>'McGuirks Sterling'!F98</f>
        <v>25.2</v>
      </c>
      <c r="AE98" s="360">
        <f>'Contract Prices Summary'!I98</f>
        <v>25.2</v>
      </c>
      <c r="AF98" s="23">
        <f>'Contract Prices Summary'!J98</f>
        <v>25.2</v>
      </c>
      <c r="AG98" s="360">
        <f>'Contract Prices Summary'!K98</f>
        <v>25.2</v>
      </c>
      <c r="AH98" s="23">
        <f>'Contract Prices Summary'!L98</f>
        <v>25.2</v>
      </c>
      <c r="AI98" s="92">
        <f>'UK Prices'!AH98</f>
        <v>57.5</v>
      </c>
      <c r="AJ98" s="364">
        <f>'€uro Prices'!AU98</f>
        <v>85</v>
      </c>
      <c r="AK98" s="237">
        <f>'€uro Prices'!AL98</f>
        <v>95</v>
      </c>
      <c r="AL98" s="362">
        <f>'€uro Prices'!AQ98</f>
        <v>95</v>
      </c>
      <c r="AM98" s="25">
        <f>'SEK Prices'!AL98</f>
        <v>850</v>
      </c>
      <c r="AN98" s="336">
        <f>'DKr Prices'!AL98</f>
        <v>700</v>
      </c>
      <c r="AO98" s="101">
        <f>'NKr Prices'!AP98</f>
        <v>850</v>
      </c>
      <c r="AP98" s="364">
        <f>'SFr Prices'!T98</f>
        <v>109</v>
      </c>
      <c r="AQ98" s="127">
        <f>'S Africa Prices'!T98</f>
        <v>0</v>
      </c>
    </row>
    <row r="99" spans="1:43" s="33" customFormat="1" hidden="1" x14ac:dyDescent="0.3">
      <c r="A99" s="506"/>
      <c r="B99" s="330"/>
      <c r="C99" s="627" t="s">
        <v>420</v>
      </c>
      <c r="D99" s="499" t="s">
        <v>223</v>
      </c>
      <c r="E99" s="31" t="s">
        <v>405</v>
      </c>
      <c r="F99" s="31"/>
      <c r="G99" s="461" t="s">
        <v>218</v>
      </c>
      <c r="H99" s="151">
        <f>'Std Cst'!U99</f>
        <v>12.304551724137932</v>
      </c>
      <c r="I99" s="92">
        <f>'Std Cst'!J99</f>
        <v>15.58</v>
      </c>
      <c r="J99" s="151">
        <f>'UK Prices'!J99</f>
        <v>0</v>
      </c>
      <c r="K99" s="151">
        <f>'IRISH Pricing'!L99</f>
        <v>0</v>
      </c>
      <c r="L99" s="237">
        <f>'€uro Prices'!K99</f>
        <v>0</v>
      </c>
      <c r="M99" s="238">
        <f>'SEK Prices'!K99</f>
        <v>0</v>
      </c>
      <c r="N99" s="101">
        <f>'DKr Prices'!K99</f>
        <v>0</v>
      </c>
      <c r="O99" s="336">
        <f>'NKr Prices'!L99</f>
        <v>0</v>
      </c>
      <c r="P99" s="237">
        <f>'SFr Prices'!L99</f>
        <v>0</v>
      </c>
      <c r="Q99" s="336">
        <f>'S Africa Prices'!F99</f>
        <v>0</v>
      </c>
      <c r="R99" s="237">
        <f>'US Trade'!H99</f>
        <v>0</v>
      </c>
      <c r="S99" s="362">
        <f>'Distributor Prices'!O99</f>
        <v>0</v>
      </c>
      <c r="T99" s="92">
        <f>'Distributor Prices'!X99</f>
        <v>0</v>
      </c>
      <c r="U99" s="377">
        <f>'Std Cst'!U99</f>
        <v>12.304551724137932</v>
      </c>
      <c r="V99" s="376">
        <f>'Std Cst'!U99</f>
        <v>12.304551724137932</v>
      </c>
      <c r="W99" s="377">
        <f>'Std Cst'!U99</f>
        <v>12.304551724137932</v>
      </c>
      <c r="X99" s="376">
        <f>'Std Cst'!U99</f>
        <v>12.304551724137932</v>
      </c>
      <c r="Y99" s="377">
        <f>'Std Cst'!U99</f>
        <v>12.304551724137932</v>
      </c>
      <c r="Z99" s="376">
        <f>'Std Cst'!U99</f>
        <v>12.304551724137932</v>
      </c>
      <c r="AA99" s="360">
        <f>'Contract Prices Summary'!E99</f>
        <v>0</v>
      </c>
      <c r="AB99" s="23">
        <f>'Contract Prices Summary'!F99</f>
        <v>0</v>
      </c>
      <c r="AC99" s="360">
        <f>'Contract Prices Summary'!G99</f>
        <v>0</v>
      </c>
      <c r="AD99" s="23">
        <f>'McGuirks Sterling'!F99</f>
        <v>0</v>
      </c>
      <c r="AE99" s="360">
        <f>'Contract Prices Summary'!I99</f>
        <v>0</v>
      </c>
      <c r="AF99" s="23">
        <f>'Contract Prices Summary'!J99</f>
        <v>0</v>
      </c>
      <c r="AG99" s="360">
        <f>'Contract Prices Summary'!K99</f>
        <v>0</v>
      </c>
      <c r="AH99" s="23">
        <f>'Contract Prices Summary'!L99</f>
        <v>0</v>
      </c>
      <c r="AI99" s="92">
        <f>'UK Prices'!AH99</f>
        <v>0</v>
      </c>
      <c r="AJ99" s="364">
        <f>'€uro Prices'!AU99</f>
        <v>0</v>
      </c>
      <c r="AK99" s="237">
        <f>'€uro Prices'!AL99</f>
        <v>0</v>
      </c>
      <c r="AL99" s="362">
        <f>'€uro Prices'!AQ99</f>
        <v>0</v>
      </c>
      <c r="AM99" s="25">
        <f>'SEK Prices'!AL99</f>
        <v>0</v>
      </c>
      <c r="AN99" s="336">
        <f>'DKr Prices'!AL99</f>
        <v>0</v>
      </c>
      <c r="AO99" s="101">
        <f>'NKr Prices'!AP99</f>
        <v>0</v>
      </c>
      <c r="AP99" s="364">
        <f>'SFr Prices'!T99</f>
        <v>0</v>
      </c>
      <c r="AQ99" s="127">
        <f>'S Africa Prices'!T99</f>
        <v>0</v>
      </c>
    </row>
    <row r="100" spans="1:43" s="33" customFormat="1" hidden="1" x14ac:dyDescent="0.3">
      <c r="A100" s="506"/>
      <c r="B100" s="330"/>
      <c r="C100" s="627" t="s">
        <v>560</v>
      </c>
      <c r="D100" s="499" t="s">
        <v>254</v>
      </c>
      <c r="E100" s="31" t="s">
        <v>405</v>
      </c>
      <c r="F100" s="31"/>
      <c r="G100" s="461" t="s">
        <v>232</v>
      </c>
      <c r="H100" s="151">
        <f>'Std Cst'!U100</f>
        <v>10.775172413793102</v>
      </c>
      <c r="I100" s="92">
        <f>'Std Cst'!J100</f>
        <v>13.6</v>
      </c>
      <c r="J100" s="151">
        <f>'UK Prices'!J100</f>
        <v>0</v>
      </c>
      <c r="K100" s="151">
        <f>'IRISH Pricing'!L100</f>
        <v>0</v>
      </c>
      <c r="L100" s="237">
        <f>'€uro Prices'!K100</f>
        <v>0</v>
      </c>
      <c r="M100" s="238">
        <f>'SEK Prices'!K100</f>
        <v>0</v>
      </c>
      <c r="N100" s="101">
        <f>'DKr Prices'!K100</f>
        <v>0</v>
      </c>
      <c r="O100" s="336">
        <f>'NKr Prices'!L100</f>
        <v>0</v>
      </c>
      <c r="P100" s="237">
        <f>'SFr Prices'!L100</f>
        <v>0</v>
      </c>
      <c r="Q100" s="336">
        <f>'S Africa Prices'!F100</f>
        <v>0</v>
      </c>
      <c r="R100" s="237">
        <f>'US Trade'!H100</f>
        <v>0</v>
      </c>
      <c r="S100" s="362">
        <f>'Distributor Prices'!O100</f>
        <v>0</v>
      </c>
      <c r="T100" s="92">
        <f>'Distributor Prices'!X100</f>
        <v>0</v>
      </c>
      <c r="U100" s="377">
        <f>'Std Cst'!U100</f>
        <v>10.775172413793102</v>
      </c>
      <c r="V100" s="376">
        <f>'Std Cst'!U100</f>
        <v>10.775172413793102</v>
      </c>
      <c r="W100" s="377">
        <f>'Std Cst'!U100</f>
        <v>10.775172413793102</v>
      </c>
      <c r="X100" s="376">
        <f>'Std Cst'!U100</f>
        <v>10.775172413793102</v>
      </c>
      <c r="Y100" s="377">
        <f>'Std Cst'!U100</f>
        <v>10.775172413793102</v>
      </c>
      <c r="Z100" s="376">
        <f>'Std Cst'!U100</f>
        <v>10.775172413793102</v>
      </c>
      <c r="AA100" s="360">
        <f>'Contract Prices Summary'!E100</f>
        <v>0</v>
      </c>
      <c r="AB100" s="23">
        <f>'Contract Prices Summary'!F100</f>
        <v>0</v>
      </c>
      <c r="AC100" s="360">
        <f>'Contract Prices Summary'!G100</f>
        <v>0</v>
      </c>
      <c r="AD100" s="23">
        <f>'McGuirks Sterling'!F100</f>
        <v>0</v>
      </c>
      <c r="AE100" s="360">
        <f>'Contract Prices Summary'!I100</f>
        <v>0</v>
      </c>
      <c r="AF100" s="23">
        <f>'Contract Prices Summary'!J100</f>
        <v>0</v>
      </c>
      <c r="AG100" s="360">
        <f>'Contract Prices Summary'!K100</f>
        <v>0</v>
      </c>
      <c r="AH100" s="23">
        <f>'Contract Prices Summary'!L100</f>
        <v>0</v>
      </c>
      <c r="AI100" s="92">
        <f>'UK Prices'!AH100</f>
        <v>0</v>
      </c>
      <c r="AJ100" s="364">
        <f>'€uro Prices'!AU100</f>
        <v>0</v>
      </c>
      <c r="AK100" s="237">
        <f>'€uro Prices'!AL100</f>
        <v>0</v>
      </c>
      <c r="AL100" s="362">
        <f>'€uro Prices'!AQ100</f>
        <v>0</v>
      </c>
      <c r="AM100" s="25">
        <f>'SEK Prices'!AL100</f>
        <v>0</v>
      </c>
      <c r="AN100" s="336">
        <f>'DKr Prices'!AL100</f>
        <v>0</v>
      </c>
      <c r="AO100" s="101">
        <f>'NKr Prices'!AP100</f>
        <v>0</v>
      </c>
      <c r="AP100" s="364">
        <f>'SFr Prices'!T100</f>
        <v>0</v>
      </c>
      <c r="AQ100" s="127">
        <f>'S Africa Prices'!T100</f>
        <v>0</v>
      </c>
    </row>
    <row r="101" spans="1:43" s="33" customFormat="1" x14ac:dyDescent="0.25">
      <c r="A101" s="206" t="s">
        <v>622</v>
      </c>
      <c r="B101" s="206"/>
      <c r="C101" s="500"/>
      <c r="D101" s="29" t="s">
        <v>101</v>
      </c>
      <c r="E101" s="578"/>
      <c r="F101" s="578"/>
      <c r="G101" s="582"/>
      <c r="H101" s="239"/>
      <c r="I101" s="127"/>
      <c r="J101" s="151"/>
      <c r="K101" s="151"/>
      <c r="L101" s="237"/>
      <c r="M101" s="238"/>
      <c r="N101" s="101"/>
      <c r="O101" s="336"/>
      <c r="P101" s="237"/>
      <c r="Q101" s="336"/>
      <c r="R101" s="237"/>
      <c r="S101" s="362"/>
      <c r="T101" s="92"/>
      <c r="U101" s="377"/>
      <c r="V101" s="376"/>
      <c r="W101" s="377"/>
      <c r="X101" s="376"/>
      <c r="Y101" s="377"/>
      <c r="Z101" s="376"/>
      <c r="AA101" s="360"/>
      <c r="AB101" s="23"/>
      <c r="AC101" s="360"/>
      <c r="AD101" s="23"/>
      <c r="AE101" s="360"/>
      <c r="AF101" s="23"/>
      <c r="AG101" s="360"/>
      <c r="AH101" s="23"/>
      <c r="AI101" s="92"/>
      <c r="AJ101" s="364"/>
      <c r="AK101" s="237"/>
      <c r="AL101" s="362"/>
      <c r="AM101" s="25">
        <f>'SEK Prices'!AL101</f>
        <v>0</v>
      </c>
      <c r="AN101" s="336"/>
      <c r="AO101" s="101"/>
      <c r="AP101" s="364"/>
      <c r="AQ101" s="127"/>
    </row>
    <row r="102" spans="1:43" s="33" customFormat="1" x14ac:dyDescent="0.3">
      <c r="A102" s="506" t="s">
        <v>617</v>
      </c>
      <c r="B102" s="329"/>
      <c r="C102" s="428"/>
      <c r="D102" s="626" t="s">
        <v>523</v>
      </c>
      <c r="E102" s="31" t="s">
        <v>405</v>
      </c>
      <c r="F102" s="31"/>
      <c r="G102" s="580" t="s">
        <v>506</v>
      </c>
      <c r="H102" s="151">
        <f>'Std Cst'!U102</f>
        <v>8.1536027586206892</v>
      </c>
      <c r="I102" s="92">
        <f>'Std Cst'!J102</f>
        <v>10</v>
      </c>
      <c r="J102" s="151">
        <f>'UK Prices'!J102</f>
        <v>19.5</v>
      </c>
      <c r="K102" s="151">
        <f>'IRISH Pricing'!L102</f>
        <v>25.35</v>
      </c>
      <c r="L102" s="237">
        <f>'€uro Prices'!K102</f>
        <v>27.9</v>
      </c>
      <c r="M102" s="238">
        <f>'SEK Prices'!K102</f>
        <v>230</v>
      </c>
      <c r="N102" s="101">
        <f>'DKr Prices'!K102</f>
        <v>180</v>
      </c>
      <c r="O102" s="336">
        <f>'NKr Prices'!L102</f>
        <v>230</v>
      </c>
      <c r="P102" s="237">
        <f>'SFr Prices'!L102</f>
        <v>30.7</v>
      </c>
      <c r="Q102" s="336">
        <f>'S Africa Prices'!F102</f>
        <v>0</v>
      </c>
      <c r="R102" s="237">
        <f>'US Trade'!H102</f>
        <v>32.5</v>
      </c>
      <c r="S102" s="362">
        <f>'Distributor Prices'!O102</f>
        <v>27.625000000000004</v>
      </c>
      <c r="T102" s="92">
        <f>'Distributor Prices'!X102</f>
        <v>22.32</v>
      </c>
      <c r="U102" s="377">
        <f>'Std Cst'!U102</f>
        <v>8.1536027586206892</v>
      </c>
      <c r="V102" s="376">
        <f>'Std Cst'!U102</f>
        <v>8.1536027586206892</v>
      </c>
      <c r="W102" s="377">
        <f>'Std Cst'!U102</f>
        <v>8.1536027586206892</v>
      </c>
      <c r="X102" s="376">
        <f>'Std Cst'!U102</f>
        <v>8.1536027586206892</v>
      </c>
      <c r="Y102" s="377">
        <f>'Std Cst'!U102</f>
        <v>8.1536027586206892</v>
      </c>
      <c r="Z102" s="376">
        <f>'Std Cst'!U102</f>
        <v>8.1536027586206892</v>
      </c>
      <c r="AA102" s="360">
        <f>'Contract Prices Summary'!E102</f>
        <v>17.55</v>
      </c>
      <c r="AB102" s="23">
        <f>'Contract Prices Summary'!F102</f>
        <v>16.965</v>
      </c>
      <c r="AC102" s="360">
        <f>'Contract Prices Summary'!G102</f>
        <v>17.55</v>
      </c>
      <c r="AD102" s="23">
        <f>'McGuirks Sterling'!F102</f>
        <v>17.55</v>
      </c>
      <c r="AE102" s="360">
        <f>'Contract Prices Summary'!I102</f>
        <v>17.55</v>
      </c>
      <c r="AF102" s="23">
        <f>'Contract Prices Summary'!J102</f>
        <v>17.55</v>
      </c>
      <c r="AG102" s="360">
        <f>'Contract Prices Summary'!K102</f>
        <v>17.55</v>
      </c>
      <c r="AH102" s="23">
        <f>'Contract Prices Summary'!L102</f>
        <v>17.55</v>
      </c>
      <c r="AI102" s="92">
        <f>'UK Prices'!AH102</f>
        <v>40</v>
      </c>
      <c r="AJ102" s="364">
        <f>'€uro Prices'!AU102</f>
        <v>60</v>
      </c>
      <c r="AK102" s="237">
        <f>'€uro Prices'!AL102</f>
        <v>69</v>
      </c>
      <c r="AL102" s="362">
        <f>'€uro Prices'!AQ102</f>
        <v>69</v>
      </c>
      <c r="AM102" s="25">
        <f>'SEK Prices'!AL102</f>
        <v>500</v>
      </c>
      <c r="AN102" s="336">
        <f>'DKr Prices'!AL102</f>
        <v>450</v>
      </c>
      <c r="AO102" s="101">
        <f>'NKr Prices'!AP102</f>
        <v>500</v>
      </c>
      <c r="AP102" s="364">
        <f>'SFr Prices'!T102</f>
        <v>75</v>
      </c>
      <c r="AQ102" s="127">
        <f>'S Africa Prices'!T102</f>
        <v>0</v>
      </c>
    </row>
    <row r="103" spans="1:43" s="33" customFormat="1" x14ac:dyDescent="0.3">
      <c r="A103" s="506" t="s">
        <v>598</v>
      </c>
      <c r="B103" s="329"/>
      <c r="C103" s="428"/>
      <c r="D103" s="626" t="s">
        <v>524</v>
      </c>
      <c r="E103" s="31" t="s">
        <v>405</v>
      </c>
      <c r="F103" s="31"/>
      <c r="G103" s="580" t="s">
        <v>507</v>
      </c>
      <c r="H103" s="151">
        <f>'Std Cst'!U103</f>
        <v>7.767395862068966</v>
      </c>
      <c r="I103" s="92">
        <f>'Std Cst'!J103</f>
        <v>9.5</v>
      </c>
      <c r="J103" s="151">
        <f>'UK Prices'!J103</f>
        <v>19.5</v>
      </c>
      <c r="K103" s="151">
        <f>'IRISH Pricing'!L103</f>
        <v>25.35</v>
      </c>
      <c r="L103" s="237">
        <f>'€uro Prices'!K103</f>
        <v>27.9</v>
      </c>
      <c r="M103" s="238">
        <f>'SEK Prices'!K103</f>
        <v>230</v>
      </c>
      <c r="N103" s="101">
        <f>'DKr Prices'!K103</f>
        <v>180</v>
      </c>
      <c r="O103" s="336">
        <f>'NKr Prices'!L103</f>
        <v>230</v>
      </c>
      <c r="P103" s="237">
        <f>'SFr Prices'!L103</f>
        <v>30.7</v>
      </c>
      <c r="Q103" s="336">
        <f>'S Africa Prices'!F103</f>
        <v>0</v>
      </c>
      <c r="R103" s="237">
        <f>'US Trade'!H103</f>
        <v>32.5</v>
      </c>
      <c r="S103" s="362">
        <f>'Distributor Prices'!O103</f>
        <v>27.625000000000004</v>
      </c>
      <c r="T103" s="92">
        <f>'Distributor Prices'!X103</f>
        <v>22.32</v>
      </c>
      <c r="U103" s="377">
        <f>'Std Cst'!U103</f>
        <v>7.767395862068966</v>
      </c>
      <c r="V103" s="376">
        <f>'Std Cst'!U103</f>
        <v>7.767395862068966</v>
      </c>
      <c r="W103" s="377">
        <f>'Std Cst'!U103</f>
        <v>7.767395862068966</v>
      </c>
      <c r="X103" s="376">
        <f>'Std Cst'!U103</f>
        <v>7.767395862068966</v>
      </c>
      <c r="Y103" s="377">
        <f>'Std Cst'!U103</f>
        <v>7.767395862068966</v>
      </c>
      <c r="Z103" s="376">
        <f>'Std Cst'!U103</f>
        <v>7.767395862068966</v>
      </c>
      <c r="AA103" s="360">
        <f>'Contract Prices Summary'!E103</f>
        <v>17.55</v>
      </c>
      <c r="AB103" s="23">
        <f>'Contract Prices Summary'!F103</f>
        <v>16.965</v>
      </c>
      <c r="AC103" s="360">
        <f>'Contract Prices Summary'!G103</f>
        <v>17.55</v>
      </c>
      <c r="AD103" s="23">
        <f>'McGuirks Sterling'!F103</f>
        <v>17.55</v>
      </c>
      <c r="AE103" s="360">
        <f>'Contract Prices Summary'!I103</f>
        <v>17.55</v>
      </c>
      <c r="AF103" s="23">
        <f>'Contract Prices Summary'!J103</f>
        <v>17.55</v>
      </c>
      <c r="AG103" s="360">
        <f>'Contract Prices Summary'!K103</f>
        <v>17.55</v>
      </c>
      <c r="AH103" s="23">
        <f>'Contract Prices Summary'!L103</f>
        <v>17.55</v>
      </c>
      <c r="AI103" s="92">
        <f>'UK Prices'!AH103</f>
        <v>40</v>
      </c>
      <c r="AJ103" s="364">
        <f>'€uro Prices'!AU103</f>
        <v>60</v>
      </c>
      <c r="AK103" s="237">
        <f>'€uro Prices'!AL103</f>
        <v>69</v>
      </c>
      <c r="AL103" s="362">
        <f>'€uro Prices'!AQ103</f>
        <v>69</v>
      </c>
      <c r="AM103" s="25">
        <f>'SEK Prices'!AL103</f>
        <v>500</v>
      </c>
      <c r="AN103" s="336">
        <f>'DKr Prices'!AL103</f>
        <v>450</v>
      </c>
      <c r="AO103" s="101">
        <f>'NKr Prices'!AP103</f>
        <v>500</v>
      </c>
      <c r="AP103" s="364">
        <f>'SFr Prices'!T103</f>
        <v>75</v>
      </c>
      <c r="AQ103" s="127">
        <f>'S Africa Prices'!T103</f>
        <v>0</v>
      </c>
    </row>
    <row r="104" spans="1:43" s="33" customFormat="1" x14ac:dyDescent="0.3">
      <c r="A104" s="506" t="s">
        <v>596</v>
      </c>
      <c r="B104" s="329"/>
      <c r="C104" s="428"/>
      <c r="D104" s="626" t="s">
        <v>521</v>
      </c>
      <c r="E104" s="31" t="s">
        <v>405</v>
      </c>
      <c r="F104" s="31"/>
      <c r="G104" s="580" t="s">
        <v>504</v>
      </c>
      <c r="H104" s="151">
        <f>'Std Cst'!U104</f>
        <v>7.767395862068966</v>
      </c>
      <c r="I104" s="92">
        <f>'Std Cst'!J104</f>
        <v>9.5</v>
      </c>
      <c r="J104" s="151">
        <f>'UK Prices'!J104</f>
        <v>19.5</v>
      </c>
      <c r="K104" s="151">
        <f>'IRISH Pricing'!L104</f>
        <v>25.35</v>
      </c>
      <c r="L104" s="237">
        <f>'€uro Prices'!K104</f>
        <v>27.9</v>
      </c>
      <c r="M104" s="238">
        <f>'SEK Prices'!K104</f>
        <v>230</v>
      </c>
      <c r="N104" s="101">
        <f>'DKr Prices'!K104</f>
        <v>200</v>
      </c>
      <c r="O104" s="336">
        <f>'NKr Prices'!L104</f>
        <v>230</v>
      </c>
      <c r="P104" s="237">
        <f>'SFr Prices'!L104</f>
        <v>30.7</v>
      </c>
      <c r="Q104" s="336">
        <f>'S Africa Prices'!F104</f>
        <v>0</v>
      </c>
      <c r="R104" s="237">
        <f>'US Trade'!H104</f>
        <v>32.5</v>
      </c>
      <c r="S104" s="362">
        <f>'Distributor Prices'!O104</f>
        <v>27.625000000000004</v>
      </c>
      <c r="T104" s="92">
        <f>'Distributor Prices'!X104</f>
        <v>22.32</v>
      </c>
      <c r="U104" s="377">
        <f>'Std Cst'!U104</f>
        <v>7.767395862068966</v>
      </c>
      <c r="V104" s="376">
        <f>'Std Cst'!U104</f>
        <v>7.767395862068966</v>
      </c>
      <c r="W104" s="377">
        <f>'Std Cst'!U104</f>
        <v>7.767395862068966</v>
      </c>
      <c r="X104" s="376">
        <f>'Std Cst'!U104</f>
        <v>7.767395862068966</v>
      </c>
      <c r="Y104" s="377">
        <f>'Std Cst'!U104</f>
        <v>7.767395862068966</v>
      </c>
      <c r="Z104" s="376">
        <f>'Std Cst'!U104</f>
        <v>7.767395862068966</v>
      </c>
      <c r="AA104" s="360">
        <f>'Contract Prices Summary'!E104</f>
        <v>17.55</v>
      </c>
      <c r="AB104" s="23">
        <f>'Contract Prices Summary'!F104</f>
        <v>16.965</v>
      </c>
      <c r="AC104" s="360">
        <f>'Contract Prices Summary'!G104</f>
        <v>17.55</v>
      </c>
      <c r="AD104" s="23">
        <f>'McGuirks Sterling'!F104</f>
        <v>17.55</v>
      </c>
      <c r="AE104" s="360">
        <f>'Contract Prices Summary'!I104</f>
        <v>17.55</v>
      </c>
      <c r="AF104" s="23">
        <f>'Contract Prices Summary'!J104</f>
        <v>17.55</v>
      </c>
      <c r="AG104" s="360">
        <f>'Contract Prices Summary'!K104</f>
        <v>17.55</v>
      </c>
      <c r="AH104" s="23">
        <f>'Contract Prices Summary'!L104</f>
        <v>17.55</v>
      </c>
      <c r="AI104" s="92">
        <f>'UK Prices'!AH104</f>
        <v>40</v>
      </c>
      <c r="AJ104" s="364">
        <f>'€uro Prices'!AU104</f>
        <v>60</v>
      </c>
      <c r="AK104" s="237">
        <f>'€uro Prices'!AL104</f>
        <v>69</v>
      </c>
      <c r="AL104" s="362">
        <f>'€uro Prices'!AQ104</f>
        <v>69</v>
      </c>
      <c r="AM104" s="25">
        <f>'SEK Prices'!AL104</f>
        <v>500</v>
      </c>
      <c r="AN104" s="336">
        <f>'DKr Prices'!AL104</f>
        <v>450</v>
      </c>
      <c r="AO104" s="101">
        <f>'NKr Prices'!AP104</f>
        <v>500</v>
      </c>
      <c r="AP104" s="364">
        <f>'SFr Prices'!T104</f>
        <v>75</v>
      </c>
      <c r="AQ104" s="127">
        <f>'S Africa Prices'!T104</f>
        <v>0</v>
      </c>
    </row>
    <row r="105" spans="1:43" s="33" customFormat="1" x14ac:dyDescent="0.3">
      <c r="A105" s="506" t="s">
        <v>597</v>
      </c>
      <c r="B105" s="329"/>
      <c r="C105" s="428"/>
      <c r="D105" s="626" t="s">
        <v>522</v>
      </c>
      <c r="E105" s="31" t="s">
        <v>405</v>
      </c>
      <c r="F105" s="31"/>
      <c r="G105" s="580" t="s">
        <v>505</v>
      </c>
      <c r="H105" s="151">
        <f>'Std Cst'!U105</f>
        <v>8.1372827586206888</v>
      </c>
      <c r="I105" s="92">
        <f>'Std Cst'!J105</f>
        <v>10</v>
      </c>
      <c r="J105" s="151">
        <f>'UK Prices'!J105</f>
        <v>17.5</v>
      </c>
      <c r="K105" s="151">
        <f>'IRISH Pricing'!L105</f>
        <v>22.75</v>
      </c>
      <c r="L105" s="237">
        <f>'€uro Prices'!K105</f>
        <v>24.9</v>
      </c>
      <c r="M105" s="238">
        <f>'SEK Prices'!K105</f>
        <v>210</v>
      </c>
      <c r="N105" s="101">
        <f>'DKr Prices'!K105</f>
        <v>180</v>
      </c>
      <c r="O105" s="336">
        <f>'NKr Prices'!L105</f>
        <v>210</v>
      </c>
      <c r="P105" s="237">
        <f>'SFr Prices'!L105</f>
        <v>27.4</v>
      </c>
      <c r="Q105" s="336">
        <f>'S Africa Prices'!F105</f>
        <v>0</v>
      </c>
      <c r="R105" s="237">
        <f>'US Trade'!H105</f>
        <v>32.5</v>
      </c>
      <c r="S105" s="362">
        <f>'Distributor Prices'!O105</f>
        <v>27.625000000000004</v>
      </c>
      <c r="T105" s="92">
        <f>'Distributor Prices'!X105</f>
        <v>19.920000000000002</v>
      </c>
      <c r="U105" s="377">
        <f>'Std Cst'!U105</f>
        <v>8.1372827586206888</v>
      </c>
      <c r="V105" s="376">
        <f>'Std Cst'!U105</f>
        <v>8.1372827586206888</v>
      </c>
      <c r="W105" s="377">
        <f>'Std Cst'!U105</f>
        <v>8.1372827586206888</v>
      </c>
      <c r="X105" s="376">
        <f>'Std Cst'!U105</f>
        <v>8.1372827586206888</v>
      </c>
      <c r="Y105" s="377">
        <f>'Std Cst'!U105</f>
        <v>8.1372827586206888</v>
      </c>
      <c r="Z105" s="376">
        <f>'Std Cst'!U105</f>
        <v>8.1372827586206888</v>
      </c>
      <c r="AA105" s="360">
        <f>'Contract Prices Summary'!E105</f>
        <v>15.75</v>
      </c>
      <c r="AB105" s="23">
        <f>'Contract Prices Summary'!F105</f>
        <v>15.225</v>
      </c>
      <c r="AC105" s="360">
        <f>'Contract Prices Summary'!G105</f>
        <v>15.75</v>
      </c>
      <c r="AD105" s="23">
        <f>'McGuirks Sterling'!F105</f>
        <v>15.75</v>
      </c>
      <c r="AE105" s="360">
        <f>'Contract Prices Summary'!I105</f>
        <v>15.75</v>
      </c>
      <c r="AF105" s="23">
        <f>'Contract Prices Summary'!J105</f>
        <v>15.75</v>
      </c>
      <c r="AG105" s="360">
        <f>'Contract Prices Summary'!K105</f>
        <v>15.75</v>
      </c>
      <c r="AH105" s="23">
        <f>'Contract Prices Summary'!L105</f>
        <v>15.75</v>
      </c>
      <c r="AI105" s="92">
        <f>'UK Prices'!AH105</f>
        <v>35</v>
      </c>
      <c r="AJ105" s="364">
        <f>'€uro Prices'!AU105</f>
        <v>50</v>
      </c>
      <c r="AK105" s="237">
        <f>'€uro Prices'!AL105</f>
        <v>59</v>
      </c>
      <c r="AL105" s="362">
        <f>'€uro Prices'!AQ105</f>
        <v>59</v>
      </c>
      <c r="AM105" s="25">
        <f>'SEK Prices'!AL105</f>
        <v>450</v>
      </c>
      <c r="AN105" s="336">
        <f>'DKr Prices'!AL105</f>
        <v>400</v>
      </c>
      <c r="AO105" s="101">
        <f>'NKr Prices'!AP105</f>
        <v>450</v>
      </c>
      <c r="AP105" s="364">
        <f>'SFr Prices'!T105</f>
        <v>65</v>
      </c>
      <c r="AQ105" s="127">
        <f>'S Africa Prices'!T105</f>
        <v>0</v>
      </c>
    </row>
    <row r="106" spans="1:43" s="33" customFormat="1" x14ac:dyDescent="0.3">
      <c r="A106" s="332" t="s">
        <v>681</v>
      </c>
      <c r="B106" s="329"/>
      <c r="C106" s="428"/>
      <c r="D106" s="505" t="s">
        <v>679</v>
      </c>
      <c r="E106" s="31" t="s">
        <v>405</v>
      </c>
      <c r="F106" s="31">
        <f>'UK Prices'!F106</f>
        <v>3</v>
      </c>
      <c r="G106" s="580" t="s">
        <v>677</v>
      </c>
      <c r="H106" s="151">
        <f>'Std Cst'!U106</f>
        <v>10.666182620689654</v>
      </c>
      <c r="I106" s="92">
        <f>'Std Cst'!J106</f>
        <v>13.18</v>
      </c>
      <c r="J106" s="151">
        <f>'UK Prices'!J106</f>
        <v>26.4</v>
      </c>
      <c r="K106" s="151">
        <f>'IRISH Pricing'!L106</f>
        <v>34.32</v>
      </c>
      <c r="L106" s="237">
        <f>'€uro Prices'!K106</f>
        <v>36.4</v>
      </c>
      <c r="M106" s="238">
        <f>'SEK Prices'!K106</f>
        <v>330</v>
      </c>
      <c r="N106" s="101">
        <f>'DKr Prices'!K106</f>
        <v>260</v>
      </c>
      <c r="O106" s="336">
        <f>'NKr Prices'!L106</f>
        <v>330</v>
      </c>
      <c r="P106" s="237">
        <f>'SFr Prices'!L106</f>
        <v>40.1</v>
      </c>
      <c r="Q106" s="336">
        <f>'S Africa Prices'!F106</f>
        <v>0</v>
      </c>
      <c r="R106" s="237">
        <f>'US Trade'!H106</f>
        <v>37.5</v>
      </c>
      <c r="S106" s="362">
        <f>'Distributor Prices'!O106</f>
        <v>31.875000000000004</v>
      </c>
      <c r="T106" s="92">
        <f>'Distributor Prices'!X106</f>
        <v>29.12</v>
      </c>
      <c r="U106" s="377">
        <f>'Std Cst'!U106</f>
        <v>10.666182620689654</v>
      </c>
      <c r="V106" s="376">
        <f>'Std Cst'!U106</f>
        <v>10.666182620689654</v>
      </c>
      <c r="W106" s="377">
        <f>'Std Cst'!U106</f>
        <v>10.666182620689654</v>
      </c>
      <c r="X106" s="376">
        <f>'Std Cst'!U106</f>
        <v>10.666182620689654</v>
      </c>
      <c r="Y106" s="377">
        <f>'Std Cst'!U106</f>
        <v>10.666182620689654</v>
      </c>
      <c r="Z106" s="376">
        <f>'Std Cst'!U106</f>
        <v>10.666182620689654</v>
      </c>
      <c r="AA106" s="360">
        <f>'Contract Prices Summary'!E106</f>
        <v>23.759999999999998</v>
      </c>
      <c r="AB106" s="23">
        <f>'Contract Prices Summary'!F106</f>
        <v>22.968</v>
      </c>
      <c r="AC106" s="360">
        <f>'Contract Prices Summary'!G106</f>
        <v>23.759999999999998</v>
      </c>
      <c r="AD106" s="23">
        <f>'McGuirks Sterling'!F106</f>
        <v>23.759999999999998</v>
      </c>
      <c r="AE106" s="360">
        <f>'Contract Prices Summary'!I106</f>
        <v>23.759999999999998</v>
      </c>
      <c r="AF106" s="23">
        <f>'Contract Prices Summary'!J106</f>
        <v>23.759999999999998</v>
      </c>
      <c r="AG106" s="360">
        <f>'Contract Prices Summary'!K106</f>
        <v>23.759999999999998</v>
      </c>
      <c r="AH106" s="23">
        <f>'Contract Prices Summary'!L106</f>
        <v>23.759999999999998</v>
      </c>
      <c r="AI106" s="92">
        <f>'UK Prices'!AH106</f>
        <v>55</v>
      </c>
      <c r="AJ106" s="364">
        <f>'€uro Prices'!AU106</f>
        <v>75</v>
      </c>
      <c r="AK106" s="237">
        <f>'€uro Prices'!AL106</f>
        <v>89</v>
      </c>
      <c r="AL106" s="362">
        <f>'€uro Prices'!AQ106</f>
        <v>85</v>
      </c>
      <c r="AM106" s="25">
        <f>'SEK Prices'!AL106</f>
        <v>750</v>
      </c>
      <c r="AN106" s="336">
        <f>'DKr Prices'!AL106</f>
        <v>600</v>
      </c>
      <c r="AO106" s="101">
        <f>'NKr Prices'!AP106</f>
        <v>750</v>
      </c>
      <c r="AP106" s="364">
        <f>'SFr Prices'!T106</f>
        <v>99</v>
      </c>
      <c r="AQ106" s="127">
        <f>'S Africa Prices'!T106</f>
        <v>0</v>
      </c>
    </row>
    <row r="107" spans="1:43" s="33" customFormat="1" hidden="1" x14ac:dyDescent="0.3">
      <c r="A107" s="506"/>
      <c r="B107" s="330"/>
      <c r="C107" s="627" t="s">
        <v>561</v>
      </c>
      <c r="D107" s="499" t="s">
        <v>180</v>
      </c>
      <c r="E107" s="31" t="s">
        <v>405</v>
      </c>
      <c r="F107" s="31"/>
      <c r="G107" s="461" t="s">
        <v>181</v>
      </c>
      <c r="H107" s="151">
        <f>'Std Cst'!U107</f>
        <v>9.4466206896551732</v>
      </c>
      <c r="I107" s="92">
        <f>'Std Cst'!J107</f>
        <v>11.88</v>
      </c>
      <c r="J107" s="151">
        <f>'UK Prices'!J107</f>
        <v>0</v>
      </c>
      <c r="K107" s="151">
        <f>'IRISH Pricing'!L107</f>
        <v>0</v>
      </c>
      <c r="L107" s="237">
        <f>'€uro Prices'!K107</f>
        <v>0</v>
      </c>
      <c r="M107" s="238">
        <f>'SEK Prices'!K107</f>
        <v>0</v>
      </c>
      <c r="N107" s="101">
        <f>'DKr Prices'!K107</f>
        <v>0</v>
      </c>
      <c r="O107" s="336">
        <f>'NKr Prices'!L107</f>
        <v>0</v>
      </c>
      <c r="P107" s="237">
        <f>'SFr Prices'!L107</f>
        <v>0</v>
      </c>
      <c r="Q107" s="336">
        <f>'S Africa Prices'!F107</f>
        <v>0</v>
      </c>
      <c r="R107" s="237">
        <f>'US Trade'!H107</f>
        <v>0</v>
      </c>
      <c r="S107" s="362">
        <f>'Distributor Prices'!O107</f>
        <v>0</v>
      </c>
      <c r="T107" s="92">
        <f>'Distributor Prices'!X107</f>
        <v>0</v>
      </c>
      <c r="U107" s="377">
        <f>'Std Cst'!U107</f>
        <v>9.4466206896551732</v>
      </c>
      <c r="V107" s="376">
        <f>'Std Cst'!U107</f>
        <v>9.4466206896551732</v>
      </c>
      <c r="W107" s="377">
        <f>'Std Cst'!U107</f>
        <v>9.4466206896551732</v>
      </c>
      <c r="X107" s="376">
        <f>'Std Cst'!U107</f>
        <v>9.4466206896551732</v>
      </c>
      <c r="Y107" s="377">
        <f>'Std Cst'!U107</f>
        <v>9.4466206896551732</v>
      </c>
      <c r="Z107" s="376">
        <f>'Std Cst'!U107</f>
        <v>9.4466206896551732</v>
      </c>
      <c r="AA107" s="360">
        <f>'Contract Prices Summary'!E107</f>
        <v>0</v>
      </c>
      <c r="AB107" s="23">
        <f>'Contract Prices Summary'!F107</f>
        <v>0</v>
      </c>
      <c r="AC107" s="360">
        <f>'Contract Prices Summary'!G107</f>
        <v>0</v>
      </c>
      <c r="AD107" s="23">
        <f>'McGuirks Sterling'!F107</f>
        <v>0</v>
      </c>
      <c r="AE107" s="360">
        <f>'Contract Prices Summary'!I107</f>
        <v>0</v>
      </c>
      <c r="AF107" s="23">
        <f>'Contract Prices Summary'!J107</f>
        <v>0</v>
      </c>
      <c r="AG107" s="360">
        <f>'Contract Prices Summary'!K107</f>
        <v>0</v>
      </c>
      <c r="AH107" s="23">
        <f>'Contract Prices Summary'!L107</f>
        <v>0</v>
      </c>
      <c r="AI107" s="92">
        <f>'UK Prices'!AH107</f>
        <v>0</v>
      </c>
      <c r="AJ107" s="364">
        <f>'€uro Prices'!AU107</f>
        <v>0</v>
      </c>
      <c r="AK107" s="237">
        <f>'€uro Prices'!AL107</f>
        <v>0</v>
      </c>
      <c r="AL107" s="362">
        <f>'€uro Prices'!AQ107</f>
        <v>0</v>
      </c>
      <c r="AM107" s="25">
        <f>'SEK Prices'!AL107</f>
        <v>0</v>
      </c>
      <c r="AN107" s="336">
        <f>'DKr Prices'!AL107</f>
        <v>0</v>
      </c>
      <c r="AO107" s="101">
        <f>'NKr Prices'!AP107</f>
        <v>0</v>
      </c>
      <c r="AP107" s="364">
        <f>'SFr Prices'!T107</f>
        <v>0</v>
      </c>
      <c r="AQ107" s="127">
        <f>'S Africa Prices'!T107</f>
        <v>0</v>
      </c>
    </row>
    <row r="108" spans="1:43" s="33" customFormat="1" x14ac:dyDescent="0.3">
      <c r="A108" s="332"/>
      <c r="B108" s="329" t="s">
        <v>481</v>
      </c>
      <c r="C108" s="428"/>
      <c r="D108" s="21" t="s">
        <v>472</v>
      </c>
      <c r="E108" s="31" t="s">
        <v>405</v>
      </c>
      <c r="F108" s="31"/>
      <c r="G108" s="127" t="s">
        <v>467</v>
      </c>
      <c r="H108" s="151">
        <f>'Std Cst'!U108</f>
        <v>9.7555862068965506</v>
      </c>
      <c r="I108" s="92">
        <f>'Std Cst'!J108</f>
        <v>12.28</v>
      </c>
      <c r="J108" s="151">
        <f>'UK Prices'!J108</f>
        <v>0</v>
      </c>
      <c r="K108" s="151">
        <f>'IRISH Pricing'!L108</f>
        <v>0</v>
      </c>
      <c r="L108" s="237">
        <f>'€uro Prices'!K108</f>
        <v>0</v>
      </c>
      <c r="M108" s="238">
        <f>'SEK Prices'!K108</f>
        <v>0</v>
      </c>
      <c r="N108" s="101">
        <f>'DKr Prices'!K108</f>
        <v>0</v>
      </c>
      <c r="O108" s="336">
        <f>'NKr Prices'!L108</f>
        <v>0</v>
      </c>
      <c r="P108" s="237">
        <f>'SFr Prices'!L108</f>
        <v>0</v>
      </c>
      <c r="Q108" s="336">
        <f>'S Africa Prices'!F108</f>
        <v>0</v>
      </c>
      <c r="R108" s="237">
        <f>'US Trade'!H108</f>
        <v>0</v>
      </c>
      <c r="S108" s="362">
        <f>'Distributor Prices'!O108</f>
        <v>0</v>
      </c>
      <c r="T108" s="92">
        <f>'Distributor Prices'!X108</f>
        <v>0</v>
      </c>
      <c r="U108" s="377">
        <f>'Std Cst'!U108</f>
        <v>9.7555862068965506</v>
      </c>
      <c r="V108" s="376">
        <f>'Std Cst'!U108</f>
        <v>9.7555862068965506</v>
      </c>
      <c r="W108" s="377">
        <f>'Std Cst'!U108</f>
        <v>9.7555862068965506</v>
      </c>
      <c r="X108" s="376">
        <f>'Std Cst'!U108</f>
        <v>9.7555862068965506</v>
      </c>
      <c r="Y108" s="377">
        <f>'Std Cst'!U108</f>
        <v>9.7555862068965506</v>
      </c>
      <c r="Z108" s="376">
        <f>'Std Cst'!U108</f>
        <v>9.7555862068965506</v>
      </c>
      <c r="AA108" s="360" t="str">
        <f>'Contract Prices Summary'!E108</f>
        <v>n/a</v>
      </c>
      <c r="AB108" s="23">
        <f>'Contract Prices Summary'!F108</f>
        <v>12</v>
      </c>
      <c r="AC108" s="360" t="str">
        <f>'Contract Prices Summary'!G108</f>
        <v>n/a</v>
      </c>
      <c r="AD108" s="23">
        <f>'McGuirks Sterling'!F108</f>
        <v>0</v>
      </c>
      <c r="AE108" s="360" t="str">
        <f>'Contract Prices Summary'!I108</f>
        <v>n/a</v>
      </c>
      <c r="AF108" s="23" t="str">
        <f>'Contract Prices Summary'!J108</f>
        <v>n/a</v>
      </c>
      <c r="AG108" s="360" t="str">
        <f>'Contract Prices Summary'!K108</f>
        <v>n/a</v>
      </c>
      <c r="AH108" s="23" t="str">
        <f>'Contract Prices Summary'!L108</f>
        <v>n/a</v>
      </c>
      <c r="AI108" s="92">
        <f>'UK Prices'!AH108</f>
        <v>0</v>
      </c>
      <c r="AJ108" s="364">
        <f>'€uro Prices'!AU108</f>
        <v>0</v>
      </c>
      <c r="AK108" s="237">
        <f>'€uro Prices'!AL108</f>
        <v>0</v>
      </c>
      <c r="AL108" s="362">
        <f>'€uro Prices'!AQ108</f>
        <v>0</v>
      </c>
      <c r="AM108" s="25">
        <f>'SEK Prices'!AL108</f>
        <v>0</v>
      </c>
      <c r="AN108" s="336">
        <f>'DKr Prices'!AL108</f>
        <v>0</v>
      </c>
      <c r="AO108" s="101">
        <f>'NKr Prices'!AP108</f>
        <v>0</v>
      </c>
      <c r="AP108" s="364">
        <f>'SFr Prices'!T108</f>
        <v>0</v>
      </c>
      <c r="AQ108" s="127">
        <f>'S Africa Prices'!T108</f>
        <v>0</v>
      </c>
    </row>
    <row r="109" spans="1:43" s="33" customFormat="1" hidden="1" x14ac:dyDescent="0.3">
      <c r="A109" s="506"/>
      <c r="B109" s="330"/>
      <c r="C109" s="627" t="s">
        <v>562</v>
      </c>
      <c r="D109" s="499" t="s">
        <v>221</v>
      </c>
      <c r="E109" s="31" t="s">
        <v>405</v>
      </c>
      <c r="F109" s="31"/>
      <c r="G109" s="461" t="s">
        <v>222</v>
      </c>
      <c r="H109" s="151">
        <f>'Std Cst'!U109</f>
        <v>8.2262068965517248</v>
      </c>
      <c r="I109" s="92">
        <f>'Std Cst'!J109</f>
        <v>10.3</v>
      </c>
      <c r="J109" s="151">
        <f>'UK Prices'!J109</f>
        <v>0</v>
      </c>
      <c r="K109" s="151">
        <f>'IRISH Pricing'!L109</f>
        <v>0</v>
      </c>
      <c r="L109" s="237">
        <f>'€uro Prices'!K109</f>
        <v>0</v>
      </c>
      <c r="M109" s="238">
        <f>'SEK Prices'!K109</f>
        <v>0</v>
      </c>
      <c r="N109" s="101">
        <f>'DKr Prices'!K109</f>
        <v>0</v>
      </c>
      <c r="O109" s="336">
        <f>'NKr Prices'!L109</f>
        <v>0</v>
      </c>
      <c r="P109" s="237">
        <f>'SFr Prices'!L109</f>
        <v>0</v>
      </c>
      <c r="Q109" s="336">
        <f>'S Africa Prices'!F109</f>
        <v>0</v>
      </c>
      <c r="R109" s="237">
        <f>'US Trade'!H109</f>
        <v>0</v>
      </c>
      <c r="S109" s="362">
        <f>'Distributor Prices'!O109</f>
        <v>0</v>
      </c>
      <c r="T109" s="92">
        <f>'Distributor Prices'!X109</f>
        <v>0</v>
      </c>
      <c r="U109" s="377">
        <f>'Std Cst'!U109</f>
        <v>8.2262068965517248</v>
      </c>
      <c r="V109" s="376">
        <f>'Std Cst'!U109</f>
        <v>8.2262068965517248</v>
      </c>
      <c r="W109" s="377">
        <f>'Std Cst'!U109</f>
        <v>8.2262068965517248</v>
      </c>
      <c r="X109" s="376">
        <f>'Std Cst'!U109</f>
        <v>8.2262068965517248</v>
      </c>
      <c r="Y109" s="377">
        <f>'Std Cst'!U109</f>
        <v>8.2262068965517248</v>
      </c>
      <c r="Z109" s="376">
        <f>'Std Cst'!U109</f>
        <v>8.2262068965517248</v>
      </c>
      <c r="AA109" s="360">
        <f>'Contract Prices Summary'!E109</f>
        <v>0</v>
      </c>
      <c r="AB109" s="23">
        <f>'Contract Prices Summary'!F109</f>
        <v>0</v>
      </c>
      <c r="AC109" s="360">
        <f>'Contract Prices Summary'!G109</f>
        <v>0</v>
      </c>
      <c r="AD109" s="23">
        <f>'McGuirks Sterling'!F109</f>
        <v>0</v>
      </c>
      <c r="AE109" s="360">
        <f>'Contract Prices Summary'!I109</f>
        <v>0</v>
      </c>
      <c r="AF109" s="23">
        <f>'Contract Prices Summary'!J109</f>
        <v>0</v>
      </c>
      <c r="AG109" s="360">
        <f>'Contract Prices Summary'!K109</f>
        <v>0</v>
      </c>
      <c r="AH109" s="23">
        <f>'Contract Prices Summary'!L109</f>
        <v>0</v>
      </c>
      <c r="AI109" s="92">
        <f>'UK Prices'!AH109</f>
        <v>0</v>
      </c>
      <c r="AJ109" s="364">
        <f>'€uro Prices'!AU109</f>
        <v>0</v>
      </c>
      <c r="AK109" s="237">
        <f>'€uro Prices'!AL109</f>
        <v>0</v>
      </c>
      <c r="AL109" s="362">
        <f>'€uro Prices'!AQ109</f>
        <v>0</v>
      </c>
      <c r="AM109" s="25">
        <f>'SEK Prices'!AL109</f>
        <v>0</v>
      </c>
      <c r="AN109" s="336">
        <f>'DKr Prices'!AL109</f>
        <v>0</v>
      </c>
      <c r="AO109" s="101">
        <f>'NKr Prices'!AP109</f>
        <v>0</v>
      </c>
      <c r="AP109" s="364">
        <f>'SFr Prices'!T109</f>
        <v>0</v>
      </c>
      <c r="AQ109" s="127">
        <f>'S Africa Prices'!T109</f>
        <v>0</v>
      </c>
    </row>
    <row r="110" spans="1:43" s="33" customFormat="1" hidden="1" x14ac:dyDescent="0.3">
      <c r="A110" s="506"/>
      <c r="B110" s="428">
        <v>95886</v>
      </c>
      <c r="C110" s="428"/>
      <c r="D110" s="411" t="s">
        <v>459</v>
      </c>
      <c r="E110" s="31" t="s">
        <v>405</v>
      </c>
      <c r="F110" s="31"/>
      <c r="G110" s="127" t="s">
        <v>475</v>
      </c>
      <c r="H110" s="151">
        <f>'Std Cst'!U110</f>
        <v>9.7555862068965506</v>
      </c>
      <c r="I110" s="92">
        <f>'Std Cst'!J110</f>
        <v>12.28</v>
      </c>
      <c r="J110" s="151">
        <f>'UK Prices'!J110</f>
        <v>0</v>
      </c>
      <c r="K110" s="151">
        <f>'IRISH Pricing'!L110</f>
        <v>0</v>
      </c>
      <c r="L110" s="237">
        <f>'€uro Prices'!K110</f>
        <v>0</v>
      </c>
      <c r="M110" s="238">
        <f>'SEK Prices'!K110</f>
        <v>0</v>
      </c>
      <c r="N110" s="101">
        <f>'DKr Prices'!K110</f>
        <v>0</v>
      </c>
      <c r="O110" s="336">
        <f>'NKr Prices'!L110</f>
        <v>0</v>
      </c>
      <c r="P110" s="237">
        <f>'SFr Prices'!L110</f>
        <v>0</v>
      </c>
      <c r="Q110" s="336">
        <f>'S Africa Prices'!F110</f>
        <v>0</v>
      </c>
      <c r="R110" s="237">
        <f>'US Trade'!H110</f>
        <v>0</v>
      </c>
      <c r="S110" s="362">
        <f>'Distributor Prices'!O110</f>
        <v>0</v>
      </c>
      <c r="T110" s="92">
        <f>'Distributor Prices'!X110</f>
        <v>0</v>
      </c>
      <c r="U110" s="377">
        <f>'Std Cst'!U110</f>
        <v>9.7555862068965506</v>
      </c>
      <c r="V110" s="376">
        <f>'Std Cst'!U110</f>
        <v>9.7555862068965506</v>
      </c>
      <c r="W110" s="377">
        <f>'Std Cst'!U110</f>
        <v>9.7555862068965506</v>
      </c>
      <c r="X110" s="376">
        <f>'Std Cst'!U110</f>
        <v>9.7555862068965506</v>
      </c>
      <c r="Y110" s="377">
        <f>'Std Cst'!U110</f>
        <v>9.7555862068965506</v>
      </c>
      <c r="Z110" s="376">
        <f>'Std Cst'!U110</f>
        <v>9.7555862068965506</v>
      </c>
      <c r="AA110" s="360">
        <f>'Contract Prices Summary'!E110</f>
        <v>0</v>
      </c>
      <c r="AB110" s="23">
        <f>'Contract Prices Summary'!F110</f>
        <v>0</v>
      </c>
      <c r="AC110" s="360">
        <f>'Contract Prices Summary'!G110</f>
        <v>0</v>
      </c>
      <c r="AD110" s="23">
        <f>'McGuirks Sterling'!F110</f>
        <v>0</v>
      </c>
      <c r="AE110" s="360">
        <f>'Contract Prices Summary'!I110</f>
        <v>0</v>
      </c>
      <c r="AF110" s="23">
        <f>'Contract Prices Summary'!J110</f>
        <v>0</v>
      </c>
      <c r="AG110" s="360">
        <f>'Contract Prices Summary'!K110</f>
        <v>0</v>
      </c>
      <c r="AH110" s="23">
        <f>'Contract Prices Summary'!L110</f>
        <v>0</v>
      </c>
      <c r="AI110" s="92">
        <f>'UK Prices'!AH110</f>
        <v>0</v>
      </c>
      <c r="AJ110" s="364">
        <f>'€uro Prices'!AU110</f>
        <v>0</v>
      </c>
      <c r="AK110" s="237">
        <f>'€uro Prices'!AL110</f>
        <v>0</v>
      </c>
      <c r="AL110" s="362">
        <f>'€uro Prices'!AQ110</f>
        <v>0</v>
      </c>
      <c r="AM110" s="25">
        <f>'SEK Prices'!AL110</f>
        <v>0</v>
      </c>
      <c r="AN110" s="336">
        <f>'DKr Prices'!AL110</f>
        <v>0</v>
      </c>
      <c r="AO110" s="101">
        <f>'NKr Prices'!AP110</f>
        <v>0</v>
      </c>
      <c r="AP110" s="364">
        <f>'SFr Prices'!T110</f>
        <v>0</v>
      </c>
      <c r="AQ110" s="127">
        <f>'S Africa Prices'!T110</f>
        <v>0</v>
      </c>
    </row>
    <row r="111" spans="1:43" s="33" customFormat="1" hidden="1" x14ac:dyDescent="0.3">
      <c r="A111" s="332"/>
      <c r="B111" s="428" t="s">
        <v>453</v>
      </c>
      <c r="C111" s="428"/>
      <c r="D111" s="289" t="s">
        <v>460</v>
      </c>
      <c r="E111" s="31" t="s">
        <v>405</v>
      </c>
      <c r="F111" s="31"/>
      <c r="G111" s="580" t="s">
        <v>474</v>
      </c>
      <c r="H111" s="151">
        <f>'Std Cst'!U111</f>
        <v>10.620689655172415</v>
      </c>
      <c r="I111" s="92">
        <f>'Std Cst'!J111</f>
        <v>13.4</v>
      </c>
      <c r="J111" s="151">
        <f>'UK Prices'!J111</f>
        <v>0</v>
      </c>
      <c r="K111" s="151">
        <f>'IRISH Pricing'!L111</f>
        <v>0</v>
      </c>
      <c r="L111" s="237">
        <f>'€uro Prices'!K111</f>
        <v>0</v>
      </c>
      <c r="M111" s="238">
        <f>'SEK Prices'!K111</f>
        <v>0</v>
      </c>
      <c r="N111" s="101">
        <f>'DKr Prices'!K111</f>
        <v>0</v>
      </c>
      <c r="O111" s="336">
        <f>'NKr Prices'!L111</f>
        <v>0</v>
      </c>
      <c r="P111" s="237">
        <f>'SFr Prices'!L111</f>
        <v>0</v>
      </c>
      <c r="Q111" s="336">
        <f>'S Africa Prices'!F111</f>
        <v>0</v>
      </c>
      <c r="R111" s="237">
        <f>'US Trade'!H111</f>
        <v>0</v>
      </c>
      <c r="S111" s="362">
        <f>'Distributor Prices'!O111</f>
        <v>0</v>
      </c>
      <c r="T111" s="92">
        <f>'Distributor Prices'!X111</f>
        <v>0</v>
      </c>
      <c r="U111" s="377">
        <f>'Std Cst'!U111</f>
        <v>10.620689655172415</v>
      </c>
      <c r="V111" s="376">
        <f>'Std Cst'!U111</f>
        <v>10.620689655172415</v>
      </c>
      <c r="W111" s="377">
        <f>'Std Cst'!U111</f>
        <v>10.620689655172415</v>
      </c>
      <c r="X111" s="376">
        <f>'Std Cst'!U111</f>
        <v>10.620689655172415</v>
      </c>
      <c r="Y111" s="377">
        <f>'Std Cst'!U111</f>
        <v>10.620689655172415</v>
      </c>
      <c r="Z111" s="376">
        <f>'Std Cst'!U111</f>
        <v>10.620689655172415</v>
      </c>
      <c r="AA111" s="360">
        <f>'Contract Prices Summary'!E111</f>
        <v>0</v>
      </c>
      <c r="AB111" s="23">
        <f>'Contract Prices Summary'!F111</f>
        <v>0</v>
      </c>
      <c r="AC111" s="360">
        <f>'Contract Prices Summary'!G111</f>
        <v>0</v>
      </c>
      <c r="AD111" s="23">
        <f>'McGuirks Sterling'!F111</f>
        <v>0</v>
      </c>
      <c r="AE111" s="360">
        <f>'Contract Prices Summary'!I111</f>
        <v>0</v>
      </c>
      <c r="AF111" s="23">
        <f>'Contract Prices Summary'!J111</f>
        <v>0</v>
      </c>
      <c r="AG111" s="360">
        <f>'Contract Prices Summary'!K111</f>
        <v>0</v>
      </c>
      <c r="AH111" s="23">
        <f>'Contract Prices Summary'!L111</f>
        <v>0</v>
      </c>
      <c r="AI111" s="92">
        <f>'UK Prices'!AH111</f>
        <v>0</v>
      </c>
      <c r="AJ111" s="364">
        <f>'€uro Prices'!AU111</f>
        <v>0</v>
      </c>
      <c r="AK111" s="237">
        <f>'€uro Prices'!AL111</f>
        <v>0</v>
      </c>
      <c r="AL111" s="362">
        <f>'€uro Prices'!AQ111</f>
        <v>0</v>
      </c>
      <c r="AM111" s="25">
        <f>'SEK Prices'!AL111</f>
        <v>0</v>
      </c>
      <c r="AN111" s="336">
        <f>'DKr Prices'!AL111</f>
        <v>0</v>
      </c>
      <c r="AO111" s="101">
        <f>'NKr Prices'!AP111</f>
        <v>0</v>
      </c>
      <c r="AP111" s="364">
        <f>'SFr Prices'!T111</f>
        <v>0</v>
      </c>
      <c r="AQ111" s="127">
        <f>'S Africa Prices'!T111</f>
        <v>0</v>
      </c>
    </row>
    <row r="112" spans="1:43" s="33" customFormat="1" x14ac:dyDescent="0.25">
      <c r="A112" s="206" t="s">
        <v>623</v>
      </c>
      <c r="B112" s="206"/>
      <c r="C112" s="500"/>
      <c r="D112" s="29" t="s">
        <v>100</v>
      </c>
      <c r="E112" s="578"/>
      <c r="F112" s="578"/>
      <c r="G112" s="582"/>
      <c r="H112" s="239"/>
      <c r="I112" s="127"/>
      <c r="J112" s="151"/>
      <c r="K112" s="151"/>
      <c r="L112" s="237"/>
      <c r="M112" s="238"/>
      <c r="N112" s="101"/>
      <c r="O112" s="336"/>
      <c r="P112" s="237"/>
      <c r="Q112" s="336"/>
      <c r="R112" s="237"/>
      <c r="S112" s="362"/>
      <c r="T112" s="92"/>
      <c r="U112" s="377"/>
      <c r="V112" s="376"/>
      <c r="W112" s="377"/>
      <c r="X112" s="376"/>
      <c r="Y112" s="377"/>
      <c r="Z112" s="376"/>
      <c r="AA112" s="360"/>
      <c r="AB112" s="23"/>
      <c r="AC112" s="360"/>
      <c r="AD112" s="23"/>
      <c r="AE112" s="360"/>
      <c r="AF112" s="23"/>
      <c r="AG112" s="360"/>
      <c r="AH112" s="23"/>
      <c r="AI112" s="92"/>
      <c r="AJ112" s="364"/>
      <c r="AK112" s="237"/>
      <c r="AL112" s="362"/>
      <c r="AM112" s="25">
        <f>'SEK Prices'!AL112</f>
        <v>0</v>
      </c>
      <c r="AN112" s="336"/>
      <c r="AO112" s="101"/>
      <c r="AP112" s="364"/>
      <c r="AQ112" s="127"/>
    </row>
    <row r="113" spans="1:43" s="33" customFormat="1" x14ac:dyDescent="0.3">
      <c r="A113" s="506" t="s">
        <v>602</v>
      </c>
      <c r="B113" s="329"/>
      <c r="C113" s="428"/>
      <c r="D113" s="626" t="s">
        <v>626</v>
      </c>
      <c r="E113" s="31" t="s">
        <v>405</v>
      </c>
      <c r="F113" s="31"/>
      <c r="G113" s="580" t="s">
        <v>511</v>
      </c>
      <c r="H113" s="151">
        <f>'Std Cst'!U113</f>
        <v>15.965164137931037</v>
      </c>
      <c r="I113" s="92">
        <f>'Std Cst'!J113</f>
        <v>19.96</v>
      </c>
      <c r="J113" s="151">
        <f>'UK Prices'!J113</f>
        <v>34</v>
      </c>
      <c r="K113" s="151">
        <f>'IRISH Pricing'!L113</f>
        <v>44.2</v>
      </c>
      <c r="L113" s="237">
        <f>'€uro Prices'!K113</f>
        <v>45</v>
      </c>
      <c r="M113" s="238">
        <f>'SEK Prices'!K113</f>
        <v>390</v>
      </c>
      <c r="N113" s="101">
        <f>'DKr Prices'!K113</f>
        <v>320</v>
      </c>
      <c r="O113" s="336">
        <f>'NKr Prices'!L113</f>
        <v>390</v>
      </c>
      <c r="P113" s="237">
        <f>'SFr Prices'!L113</f>
        <v>49.5</v>
      </c>
      <c r="Q113" s="336">
        <f>'S Africa Prices'!F113</f>
        <v>0</v>
      </c>
      <c r="R113" s="237">
        <f>'US Trade'!H113</f>
        <v>49</v>
      </c>
      <c r="S113" s="362">
        <f>'Distributor Prices'!O113</f>
        <v>41.650000000000006</v>
      </c>
      <c r="T113" s="92">
        <f>'Distributor Prices'!X113</f>
        <v>36</v>
      </c>
      <c r="U113" s="377">
        <f>'Std Cst'!U113</f>
        <v>15.965164137931037</v>
      </c>
      <c r="V113" s="376">
        <f>'Std Cst'!U113</f>
        <v>15.965164137931037</v>
      </c>
      <c r="W113" s="377">
        <f>'Std Cst'!U113</f>
        <v>15.965164137931037</v>
      </c>
      <c r="X113" s="376">
        <f>'Std Cst'!U113</f>
        <v>15.965164137931037</v>
      </c>
      <c r="Y113" s="377">
        <f>'Std Cst'!U113</f>
        <v>15.965164137931037</v>
      </c>
      <c r="Z113" s="376">
        <f>'Std Cst'!U113</f>
        <v>15.965164137931037</v>
      </c>
      <c r="AA113" s="360">
        <f>'Contract Prices Summary'!E113</f>
        <v>30.6</v>
      </c>
      <c r="AB113" s="23">
        <f>'Contract Prices Summary'!F113</f>
        <v>29.58</v>
      </c>
      <c r="AC113" s="360">
        <f>'Contract Prices Summary'!G113</f>
        <v>30.6</v>
      </c>
      <c r="AD113" s="23">
        <f>'McGuirks Sterling'!F113</f>
        <v>30.6</v>
      </c>
      <c r="AE113" s="360">
        <f>'Contract Prices Summary'!I113</f>
        <v>30.6</v>
      </c>
      <c r="AF113" s="23">
        <f>'Contract Prices Summary'!J113</f>
        <v>30.6</v>
      </c>
      <c r="AG113" s="360">
        <f>'Contract Prices Summary'!K113</f>
        <v>30.6</v>
      </c>
      <c r="AH113" s="23">
        <f>'Contract Prices Summary'!L113</f>
        <v>30.6</v>
      </c>
      <c r="AI113" s="92">
        <f>'UK Prices'!AH113</f>
        <v>67.5</v>
      </c>
      <c r="AJ113" s="364">
        <f>'€uro Prices'!AU113</f>
        <v>100</v>
      </c>
      <c r="AK113" s="237">
        <f>'€uro Prices'!AL113</f>
        <v>109</v>
      </c>
      <c r="AL113" s="362">
        <f>'€uro Prices'!AQ113</f>
        <v>109</v>
      </c>
      <c r="AM113" s="25">
        <f>'SEK Prices'!AL113</f>
        <v>900</v>
      </c>
      <c r="AN113" s="336">
        <f>'DKr Prices'!AL113</f>
        <v>750</v>
      </c>
      <c r="AO113" s="101">
        <f>'NKr Prices'!AP113</f>
        <v>900</v>
      </c>
      <c r="AP113" s="364">
        <f>'SFr Prices'!T113</f>
        <v>119</v>
      </c>
      <c r="AQ113" s="127">
        <f>'S Africa Prices'!T113</f>
        <v>0</v>
      </c>
    </row>
    <row r="114" spans="1:43" s="33" customFormat="1" x14ac:dyDescent="0.3">
      <c r="A114" s="506" t="s">
        <v>603</v>
      </c>
      <c r="B114" s="329"/>
      <c r="C114" s="428"/>
      <c r="D114" s="626" t="s">
        <v>528</v>
      </c>
      <c r="E114" s="31" t="s">
        <v>405</v>
      </c>
      <c r="F114" s="31"/>
      <c r="G114" s="580" t="s">
        <v>512</v>
      </c>
      <c r="H114" s="151">
        <f>'Std Cst'!U114</f>
        <v>9.2271564137931037</v>
      </c>
      <c r="I114" s="92">
        <f>'Std Cst'!J114</f>
        <v>11.28</v>
      </c>
      <c r="J114" s="151">
        <f>'UK Prices'!J114</f>
        <v>29.9</v>
      </c>
      <c r="K114" s="151">
        <f>'IRISH Pricing'!L114</f>
        <v>38.869999999999997</v>
      </c>
      <c r="L114" s="237">
        <f>'€uro Prices'!K114</f>
        <v>39</v>
      </c>
      <c r="M114" s="238">
        <f>'SEK Prices'!K114</f>
        <v>350</v>
      </c>
      <c r="N114" s="101">
        <f>'DKr Prices'!K114</f>
        <v>280</v>
      </c>
      <c r="O114" s="336">
        <f>'NKr Prices'!L114</f>
        <v>350</v>
      </c>
      <c r="P114" s="237">
        <f>'SFr Prices'!L114</f>
        <v>42.9</v>
      </c>
      <c r="Q114" s="336">
        <f>'S Africa Prices'!F114</f>
        <v>0</v>
      </c>
      <c r="R114" s="237">
        <f>'US Trade'!H114</f>
        <v>42.5</v>
      </c>
      <c r="S114" s="362">
        <f>'Distributor Prices'!O114</f>
        <v>36.125000000000007</v>
      </c>
      <c r="T114" s="92">
        <f>'Distributor Prices'!X114</f>
        <v>31.200000000000003</v>
      </c>
      <c r="U114" s="377">
        <f>'Std Cst'!U114</f>
        <v>9.2271564137931037</v>
      </c>
      <c r="V114" s="376">
        <f>'Std Cst'!U114</f>
        <v>9.2271564137931037</v>
      </c>
      <c r="W114" s="377">
        <f>'Std Cst'!U114</f>
        <v>9.2271564137931037</v>
      </c>
      <c r="X114" s="376">
        <f>'Std Cst'!U114</f>
        <v>9.2271564137931037</v>
      </c>
      <c r="Y114" s="377">
        <f>'Std Cst'!U114</f>
        <v>9.2271564137931037</v>
      </c>
      <c r="Z114" s="376">
        <f>'Std Cst'!U114</f>
        <v>9.2271564137931037</v>
      </c>
      <c r="AA114" s="360">
        <f>'Contract Prices Summary'!E114</f>
        <v>26.91</v>
      </c>
      <c r="AB114" s="23">
        <f>'Contract Prices Summary'!F114</f>
        <v>26.012999999999998</v>
      </c>
      <c r="AC114" s="360">
        <f>'Contract Prices Summary'!G114</f>
        <v>26.91</v>
      </c>
      <c r="AD114" s="23">
        <f>'McGuirks Sterling'!F114</f>
        <v>26.91</v>
      </c>
      <c r="AE114" s="360">
        <f>'Contract Prices Summary'!I114</f>
        <v>26.91</v>
      </c>
      <c r="AF114" s="23">
        <f>'Contract Prices Summary'!J114</f>
        <v>26.91</v>
      </c>
      <c r="AG114" s="360">
        <f>'Contract Prices Summary'!K114</f>
        <v>26.91</v>
      </c>
      <c r="AH114" s="23">
        <f>'Contract Prices Summary'!L114</f>
        <v>26.91</v>
      </c>
      <c r="AI114" s="92">
        <f>'UK Prices'!AH114</f>
        <v>60</v>
      </c>
      <c r="AJ114" s="364">
        <f>'€uro Prices'!AU114</f>
        <v>90</v>
      </c>
      <c r="AK114" s="237">
        <f>'€uro Prices'!AL114</f>
        <v>99</v>
      </c>
      <c r="AL114" s="362">
        <f>'€uro Prices'!AQ114</f>
        <v>95</v>
      </c>
      <c r="AM114" s="25">
        <f>'SEK Prices'!AL114</f>
        <v>800</v>
      </c>
      <c r="AN114" s="336">
        <f>'DKr Prices'!AL114</f>
        <v>650</v>
      </c>
      <c r="AO114" s="101">
        <f>'NKr Prices'!AP114</f>
        <v>800</v>
      </c>
      <c r="AP114" s="364">
        <f>'SFr Prices'!T114</f>
        <v>109</v>
      </c>
      <c r="AQ114" s="127">
        <f>'S Africa Prices'!T114</f>
        <v>0</v>
      </c>
    </row>
    <row r="115" spans="1:43" s="33" customFormat="1" x14ac:dyDescent="0.25">
      <c r="A115" s="206" t="s">
        <v>172</v>
      </c>
      <c r="B115" s="206"/>
      <c r="C115" s="500"/>
      <c r="D115" s="29" t="s">
        <v>173</v>
      </c>
      <c r="E115" s="578"/>
      <c r="F115" s="578"/>
      <c r="G115" s="582"/>
      <c r="H115" s="239"/>
      <c r="I115" s="127"/>
      <c r="J115" s="151"/>
      <c r="K115" s="151"/>
      <c r="L115" s="237"/>
      <c r="M115" s="238"/>
      <c r="N115" s="101"/>
      <c r="O115" s="336"/>
      <c r="P115" s="237"/>
      <c r="Q115" s="336"/>
      <c r="R115" s="237"/>
      <c r="S115" s="362"/>
      <c r="T115" s="92"/>
      <c r="U115" s="377"/>
      <c r="V115" s="376"/>
      <c r="W115" s="377"/>
      <c r="X115" s="376"/>
      <c r="Y115" s="377"/>
      <c r="Z115" s="376"/>
      <c r="AA115" s="360"/>
      <c r="AB115" s="23"/>
      <c r="AC115" s="360"/>
      <c r="AD115" s="23"/>
      <c r="AE115" s="360"/>
      <c r="AF115" s="23"/>
      <c r="AG115" s="360"/>
      <c r="AH115" s="23"/>
      <c r="AI115" s="92"/>
      <c r="AJ115" s="364"/>
      <c r="AK115" s="237"/>
      <c r="AL115" s="362"/>
      <c r="AM115" s="25"/>
      <c r="AN115" s="336"/>
      <c r="AO115" s="101"/>
      <c r="AP115" s="364"/>
      <c r="AQ115" s="127"/>
    </row>
    <row r="116" spans="1:43" s="33" customFormat="1" hidden="1" x14ac:dyDescent="0.3">
      <c r="A116" s="506"/>
      <c r="B116" s="330"/>
      <c r="C116" s="627" t="s">
        <v>462</v>
      </c>
      <c r="D116" s="499" t="s">
        <v>353</v>
      </c>
      <c r="E116" s="31" t="s">
        <v>405</v>
      </c>
      <c r="F116" s="31"/>
      <c r="G116" s="461" t="s">
        <v>322</v>
      </c>
      <c r="H116" s="151">
        <f>'Std Cst'!U116</f>
        <v>12.32</v>
      </c>
      <c r="I116" s="92">
        <f>'Std Cst'!J116</f>
        <v>15.6</v>
      </c>
      <c r="J116" s="151">
        <f>'UK Prices'!J116</f>
        <v>0</v>
      </c>
      <c r="K116" s="151">
        <f>'IRISH Pricing'!L116</f>
        <v>0</v>
      </c>
      <c r="L116" s="237">
        <f>'€uro Prices'!K116</f>
        <v>0</v>
      </c>
      <c r="M116" s="238">
        <f>'SEK Prices'!K116</f>
        <v>0</v>
      </c>
      <c r="N116" s="101">
        <f>'DKr Prices'!K116</f>
        <v>0</v>
      </c>
      <c r="O116" s="336">
        <f>'NKr Prices'!L116</f>
        <v>0</v>
      </c>
      <c r="P116" s="237">
        <f>'SFr Prices'!L116</f>
        <v>0</v>
      </c>
      <c r="Q116" s="336">
        <f>'S Africa Prices'!F116</f>
        <v>0</v>
      </c>
      <c r="R116" s="237">
        <f>'US Trade'!H116</f>
        <v>0</v>
      </c>
      <c r="S116" s="362">
        <f>'Distributor Prices'!O116</f>
        <v>0</v>
      </c>
      <c r="T116" s="92">
        <f>'Distributor Prices'!X116</f>
        <v>0</v>
      </c>
      <c r="U116" s="377">
        <f>'Std Cst'!U116</f>
        <v>12.32</v>
      </c>
      <c r="V116" s="376">
        <f>'Std Cst'!U116</f>
        <v>12.32</v>
      </c>
      <c r="W116" s="377">
        <f>'Std Cst'!U116</f>
        <v>12.32</v>
      </c>
      <c r="X116" s="376">
        <f>'Std Cst'!U116</f>
        <v>12.32</v>
      </c>
      <c r="Y116" s="377">
        <f>'Std Cst'!U116</f>
        <v>12.32</v>
      </c>
      <c r="Z116" s="376">
        <f>'Std Cst'!U116</f>
        <v>12.32</v>
      </c>
      <c r="AA116" s="360">
        <f>'Contract Prices Summary'!E116</f>
        <v>0</v>
      </c>
      <c r="AB116" s="23">
        <f>'Contract Prices Summary'!F116</f>
        <v>0</v>
      </c>
      <c r="AC116" s="360">
        <f>'Contract Prices Summary'!G116</f>
        <v>0</v>
      </c>
      <c r="AD116" s="23">
        <f>'McGuirks Sterling'!F116</f>
        <v>0</v>
      </c>
      <c r="AE116" s="360">
        <f>'Contract Prices Summary'!I116</f>
        <v>0</v>
      </c>
      <c r="AF116" s="23">
        <f>'Contract Prices Summary'!J116</f>
        <v>0</v>
      </c>
      <c r="AG116" s="360">
        <f>'Contract Prices Summary'!K116</f>
        <v>0</v>
      </c>
      <c r="AH116" s="23">
        <f>'Contract Prices Summary'!L116</f>
        <v>0</v>
      </c>
      <c r="AI116" s="92">
        <f>'UK Prices'!AH116</f>
        <v>0</v>
      </c>
      <c r="AJ116" s="364">
        <f>'€uro Prices'!AU116</f>
        <v>0</v>
      </c>
      <c r="AK116" s="237">
        <f>'€uro Prices'!AL116</f>
        <v>0</v>
      </c>
      <c r="AL116" s="362">
        <f>'€uro Prices'!AQ116</f>
        <v>0</v>
      </c>
      <c r="AM116" s="25">
        <f>'SEK Prices'!AL116</f>
        <v>0</v>
      </c>
      <c r="AN116" s="336">
        <f>'DKr Prices'!AL116</f>
        <v>0</v>
      </c>
      <c r="AO116" s="101">
        <f>'NKr Prices'!AP116</f>
        <v>0</v>
      </c>
      <c r="AP116" s="364">
        <f>'SFr Prices'!T116</f>
        <v>0</v>
      </c>
      <c r="AQ116" s="127">
        <f>'S Africa Prices'!T116</f>
        <v>0</v>
      </c>
    </row>
    <row r="117" spans="1:43" s="33" customFormat="1" x14ac:dyDescent="0.3">
      <c r="A117" s="506"/>
      <c r="B117" s="330" t="s">
        <v>454</v>
      </c>
      <c r="C117" s="428"/>
      <c r="D117" s="243" t="s">
        <v>354</v>
      </c>
      <c r="E117" s="31" t="s">
        <v>405</v>
      </c>
      <c r="F117" s="31"/>
      <c r="G117" s="580" t="s">
        <v>323</v>
      </c>
      <c r="H117" s="151">
        <f>'Std Cst'!U117</f>
        <v>12.03688772413793</v>
      </c>
      <c r="I117" s="92">
        <f>'Std Cst'!J117</f>
        <v>15</v>
      </c>
      <c r="J117" s="151">
        <f>'UK Prices'!J117</f>
        <v>22.1</v>
      </c>
      <c r="K117" s="151">
        <f>'IRISH Pricing'!L117</f>
        <v>28.730000000000004</v>
      </c>
      <c r="L117" s="237">
        <f>'€uro Prices'!K117</f>
        <v>30.9</v>
      </c>
      <c r="M117" s="238">
        <f>'SEK Prices'!K117</f>
        <v>270</v>
      </c>
      <c r="N117" s="101">
        <f>'DKr Prices'!K117</f>
        <v>240</v>
      </c>
      <c r="O117" s="336">
        <f>'NKr Prices'!L117</f>
        <v>270</v>
      </c>
      <c r="P117" s="237">
        <f>'SFr Prices'!L117</f>
        <v>34</v>
      </c>
      <c r="Q117" s="336">
        <f>'S Africa Prices'!F117</f>
        <v>0</v>
      </c>
      <c r="R117" s="237">
        <f>'US Trade'!H117</f>
        <v>34</v>
      </c>
      <c r="S117" s="362">
        <f>'Distributor Prices'!O117</f>
        <v>28.9</v>
      </c>
      <c r="T117" s="92">
        <f>'Distributor Prices'!X117</f>
        <v>24.72</v>
      </c>
      <c r="U117" s="377">
        <f>'Std Cst'!U117</f>
        <v>12.03688772413793</v>
      </c>
      <c r="V117" s="376">
        <f>'Std Cst'!U117</f>
        <v>12.03688772413793</v>
      </c>
      <c r="W117" s="377">
        <f>'Std Cst'!U117</f>
        <v>12.03688772413793</v>
      </c>
      <c r="X117" s="376">
        <f>'Std Cst'!U117</f>
        <v>12.03688772413793</v>
      </c>
      <c r="Y117" s="377">
        <f>'Std Cst'!U117</f>
        <v>12.03688772413793</v>
      </c>
      <c r="Z117" s="376">
        <f>'Std Cst'!U117</f>
        <v>12.03688772413793</v>
      </c>
      <c r="AA117" s="360">
        <f>'Contract Prices Summary'!E117</f>
        <v>19.89</v>
      </c>
      <c r="AB117" s="23">
        <f>'Contract Prices Summary'!F117</f>
        <v>19.227</v>
      </c>
      <c r="AC117" s="360">
        <f>'Contract Prices Summary'!G117</f>
        <v>19.89</v>
      </c>
      <c r="AD117" s="23">
        <f>'McGuirks Sterling'!F117</f>
        <v>19.89</v>
      </c>
      <c r="AE117" s="360">
        <f>'Contract Prices Summary'!I117</f>
        <v>19.89</v>
      </c>
      <c r="AF117" s="23">
        <f>'Contract Prices Summary'!J117</f>
        <v>19.89</v>
      </c>
      <c r="AG117" s="360">
        <f>'Contract Prices Summary'!K117</f>
        <v>19.89</v>
      </c>
      <c r="AH117" s="23">
        <f>'Contract Prices Summary'!L117</f>
        <v>19.89</v>
      </c>
      <c r="AI117" s="92">
        <f>'UK Prices'!AH117</f>
        <v>37</v>
      </c>
      <c r="AJ117" s="364">
        <f>'€uro Prices'!AU117</f>
        <v>65</v>
      </c>
      <c r="AK117" s="237">
        <f>'€uro Prices'!AL117</f>
        <v>75</v>
      </c>
      <c r="AL117" s="362">
        <f>'€uro Prices'!AQ117</f>
        <v>75</v>
      </c>
      <c r="AM117" s="25">
        <f>'SEK Prices'!AL117</f>
        <v>600</v>
      </c>
      <c r="AN117" s="336">
        <f>'DKr Prices'!AL117</f>
        <v>550</v>
      </c>
      <c r="AO117" s="101">
        <f>'NKr Prices'!AP117</f>
        <v>600</v>
      </c>
      <c r="AP117" s="364">
        <f>'SFr Prices'!T117</f>
        <v>79</v>
      </c>
      <c r="AQ117" s="127">
        <f>'S Africa Prices'!T117</f>
        <v>0</v>
      </c>
    </row>
    <row r="118" spans="1:43" s="33" customFormat="1" hidden="1" x14ac:dyDescent="0.3">
      <c r="A118" s="506"/>
      <c r="B118" s="330"/>
      <c r="C118" s="627" t="s">
        <v>455</v>
      </c>
      <c r="D118" s="289" t="s">
        <v>355</v>
      </c>
      <c r="E118" s="31" t="s">
        <v>405</v>
      </c>
      <c r="F118" s="31"/>
      <c r="G118" s="461" t="s">
        <v>327</v>
      </c>
      <c r="H118" s="151">
        <f>'Std Cst'!U118</f>
        <v>10.002758620689654</v>
      </c>
      <c r="I118" s="92">
        <f>'Std Cst'!J118</f>
        <v>12.6</v>
      </c>
      <c r="J118" s="151">
        <f>'UK Prices'!J118</f>
        <v>0</v>
      </c>
      <c r="K118" s="151">
        <f>'IRISH Pricing'!L118</f>
        <v>0</v>
      </c>
      <c r="L118" s="237">
        <f>'€uro Prices'!K118</f>
        <v>0</v>
      </c>
      <c r="M118" s="238">
        <f>'SEK Prices'!K118</f>
        <v>0</v>
      </c>
      <c r="N118" s="101">
        <f>'DKr Prices'!K118</f>
        <v>0</v>
      </c>
      <c r="O118" s="336">
        <f>'NKr Prices'!L118</f>
        <v>0</v>
      </c>
      <c r="P118" s="237">
        <f>'SFr Prices'!L118</f>
        <v>0</v>
      </c>
      <c r="Q118" s="336">
        <f>'S Africa Prices'!F118</f>
        <v>0</v>
      </c>
      <c r="R118" s="237">
        <f>'US Trade'!H118</f>
        <v>0</v>
      </c>
      <c r="S118" s="362">
        <f>'Distributor Prices'!O118</f>
        <v>0</v>
      </c>
      <c r="T118" s="92">
        <f>'Distributor Prices'!X118</f>
        <v>0</v>
      </c>
      <c r="U118" s="377">
        <f>'Std Cst'!U118</f>
        <v>10.002758620689654</v>
      </c>
      <c r="V118" s="376">
        <f>'Std Cst'!U118</f>
        <v>10.002758620689654</v>
      </c>
      <c r="W118" s="377">
        <f>'Std Cst'!U118</f>
        <v>10.002758620689654</v>
      </c>
      <c r="X118" s="376">
        <f>'Std Cst'!U118</f>
        <v>10.002758620689654</v>
      </c>
      <c r="Y118" s="377">
        <f>'Std Cst'!U118</f>
        <v>10.002758620689654</v>
      </c>
      <c r="Z118" s="376">
        <f>'Std Cst'!U118</f>
        <v>10.002758620689654</v>
      </c>
      <c r="AA118" s="360">
        <f>'Contract Prices Summary'!E118</f>
        <v>0</v>
      </c>
      <c r="AB118" s="23">
        <f>'Contract Prices Summary'!F118</f>
        <v>0</v>
      </c>
      <c r="AC118" s="360">
        <f>'Contract Prices Summary'!G118</f>
        <v>0</v>
      </c>
      <c r="AD118" s="23">
        <f>'McGuirks Sterling'!F118</f>
        <v>0</v>
      </c>
      <c r="AE118" s="360">
        <f>'Contract Prices Summary'!I118</f>
        <v>0</v>
      </c>
      <c r="AF118" s="23">
        <f>'Contract Prices Summary'!J118</f>
        <v>0</v>
      </c>
      <c r="AG118" s="360">
        <f>'Contract Prices Summary'!K118</f>
        <v>0</v>
      </c>
      <c r="AH118" s="23">
        <f>'Contract Prices Summary'!L118</f>
        <v>0</v>
      </c>
      <c r="AI118" s="92">
        <f>'UK Prices'!AH118</f>
        <v>0</v>
      </c>
      <c r="AJ118" s="364">
        <f>'€uro Prices'!AU118</f>
        <v>0</v>
      </c>
      <c r="AK118" s="237">
        <f>'€uro Prices'!AL118</f>
        <v>0</v>
      </c>
      <c r="AL118" s="362">
        <f>'€uro Prices'!AQ118</f>
        <v>0</v>
      </c>
      <c r="AM118" s="25">
        <f>'SEK Prices'!AL118</f>
        <v>0</v>
      </c>
      <c r="AN118" s="336">
        <f>'DKr Prices'!AL118</f>
        <v>0</v>
      </c>
      <c r="AO118" s="101">
        <f>'NKr Prices'!AP118</f>
        <v>0</v>
      </c>
      <c r="AP118" s="364">
        <f>'SFr Prices'!T118</f>
        <v>0</v>
      </c>
      <c r="AQ118" s="127">
        <f>'S Africa Prices'!T118</f>
        <v>0</v>
      </c>
    </row>
    <row r="119" spans="1:43" s="33" customFormat="1" hidden="1" x14ac:dyDescent="0.3">
      <c r="A119" s="506"/>
      <c r="B119" s="330"/>
      <c r="C119" s="627" t="s">
        <v>456</v>
      </c>
      <c r="D119" s="289" t="s">
        <v>356</v>
      </c>
      <c r="E119" s="31" t="s">
        <v>405</v>
      </c>
      <c r="F119" s="31"/>
      <c r="G119" s="461" t="s">
        <v>328</v>
      </c>
      <c r="H119" s="151">
        <f>'Std Cst'!U119</f>
        <v>9.9255172413793105</v>
      </c>
      <c r="I119" s="92">
        <f>'Std Cst'!J119</f>
        <v>12.5</v>
      </c>
      <c r="J119" s="151">
        <f>'UK Prices'!J119</f>
        <v>0</v>
      </c>
      <c r="K119" s="151">
        <f>'IRISH Pricing'!L119</f>
        <v>0</v>
      </c>
      <c r="L119" s="237">
        <f>'€uro Prices'!K119</f>
        <v>0</v>
      </c>
      <c r="M119" s="238">
        <f>'SEK Prices'!K119</f>
        <v>0</v>
      </c>
      <c r="N119" s="101">
        <f>'DKr Prices'!K119</f>
        <v>0</v>
      </c>
      <c r="O119" s="336">
        <f>'NKr Prices'!L119</f>
        <v>0</v>
      </c>
      <c r="P119" s="237">
        <f>'SFr Prices'!L119</f>
        <v>0</v>
      </c>
      <c r="Q119" s="336">
        <f>'S Africa Prices'!F119</f>
        <v>0</v>
      </c>
      <c r="R119" s="237">
        <f>'US Trade'!H119</f>
        <v>0</v>
      </c>
      <c r="S119" s="362">
        <f>'Distributor Prices'!O119</f>
        <v>0</v>
      </c>
      <c r="T119" s="92">
        <f>'Distributor Prices'!X119</f>
        <v>0</v>
      </c>
      <c r="U119" s="377">
        <f>'Std Cst'!U119</f>
        <v>9.9255172413793105</v>
      </c>
      <c r="V119" s="376">
        <f>'Std Cst'!U119</f>
        <v>9.9255172413793105</v>
      </c>
      <c r="W119" s="377">
        <f>'Std Cst'!U119</f>
        <v>9.9255172413793105</v>
      </c>
      <c r="X119" s="376">
        <f>'Std Cst'!U119</f>
        <v>9.9255172413793105</v>
      </c>
      <c r="Y119" s="377">
        <f>'Std Cst'!U119</f>
        <v>9.9255172413793105</v>
      </c>
      <c r="Z119" s="376">
        <f>'Std Cst'!U119</f>
        <v>9.9255172413793105</v>
      </c>
      <c r="AA119" s="360">
        <f>'Contract Prices Summary'!E119</f>
        <v>0</v>
      </c>
      <c r="AB119" s="23">
        <f>'Contract Prices Summary'!F119</f>
        <v>0</v>
      </c>
      <c r="AC119" s="360">
        <f>'Contract Prices Summary'!G119</f>
        <v>0</v>
      </c>
      <c r="AD119" s="23">
        <f>'McGuirks Sterling'!F119</f>
        <v>0</v>
      </c>
      <c r="AE119" s="360">
        <f>'Contract Prices Summary'!I119</f>
        <v>0</v>
      </c>
      <c r="AF119" s="23">
        <f>'Contract Prices Summary'!J119</f>
        <v>0</v>
      </c>
      <c r="AG119" s="360">
        <f>'Contract Prices Summary'!K119</f>
        <v>0</v>
      </c>
      <c r="AH119" s="23">
        <f>'Contract Prices Summary'!L119</f>
        <v>0</v>
      </c>
      <c r="AI119" s="92">
        <f>'UK Prices'!AH119</f>
        <v>0</v>
      </c>
      <c r="AJ119" s="364">
        <f>'€uro Prices'!AU119</f>
        <v>0</v>
      </c>
      <c r="AK119" s="237">
        <f>'€uro Prices'!AL119</f>
        <v>0</v>
      </c>
      <c r="AL119" s="362">
        <f>'€uro Prices'!AQ119</f>
        <v>0</v>
      </c>
      <c r="AM119" s="25">
        <f>'SEK Prices'!AL119</f>
        <v>0</v>
      </c>
      <c r="AN119" s="336">
        <f>'DKr Prices'!AL119</f>
        <v>0</v>
      </c>
      <c r="AO119" s="101">
        <f>'NKr Prices'!AP119</f>
        <v>0</v>
      </c>
      <c r="AP119" s="364">
        <f>'SFr Prices'!T119</f>
        <v>0</v>
      </c>
      <c r="AQ119" s="127">
        <f>'S Africa Prices'!T119</f>
        <v>0</v>
      </c>
    </row>
    <row r="120" spans="1:43" s="33" customFormat="1" x14ac:dyDescent="0.3">
      <c r="A120" s="332" t="s">
        <v>606</v>
      </c>
      <c r="B120" s="329"/>
      <c r="C120" s="428"/>
      <c r="D120" s="626" t="s">
        <v>531</v>
      </c>
      <c r="E120" s="31" t="s">
        <v>405</v>
      </c>
      <c r="F120" s="31"/>
      <c r="G120" s="580" t="s">
        <v>515</v>
      </c>
      <c r="H120" s="151">
        <f>'Std Cst'!U120</f>
        <v>11.109991172413794</v>
      </c>
      <c r="I120" s="92">
        <f>'Std Cst'!J120</f>
        <v>13.8</v>
      </c>
      <c r="J120" s="151">
        <f>'UK Prices'!J120</f>
        <v>22.1</v>
      </c>
      <c r="K120" s="151">
        <f>'IRISH Pricing'!L120</f>
        <v>28.730000000000004</v>
      </c>
      <c r="L120" s="237">
        <f>'€uro Prices'!K120</f>
        <v>30.9</v>
      </c>
      <c r="M120" s="238">
        <f>'SEK Prices'!K120</f>
        <v>270</v>
      </c>
      <c r="N120" s="101">
        <f>'DKr Prices'!K120</f>
        <v>240</v>
      </c>
      <c r="O120" s="336">
        <f>'NKr Prices'!L120</f>
        <v>270</v>
      </c>
      <c r="P120" s="237">
        <f>'SFr Prices'!L120</f>
        <v>34</v>
      </c>
      <c r="Q120" s="336">
        <f>'S Africa Prices'!F120</f>
        <v>0</v>
      </c>
      <c r="R120" s="237">
        <f>'US Trade'!H120</f>
        <v>34</v>
      </c>
      <c r="S120" s="362">
        <f>'Distributor Prices'!O120</f>
        <v>28.900000000000002</v>
      </c>
      <c r="T120" s="92">
        <f>'Distributor Prices'!X120</f>
        <v>24.72</v>
      </c>
      <c r="U120" s="377">
        <f>'Std Cst'!U120</f>
        <v>11.109991172413794</v>
      </c>
      <c r="V120" s="376">
        <f>'Std Cst'!U120</f>
        <v>11.109991172413794</v>
      </c>
      <c r="W120" s="377">
        <f>'Std Cst'!U120</f>
        <v>11.109991172413794</v>
      </c>
      <c r="X120" s="376">
        <f>'Std Cst'!U120</f>
        <v>11.109991172413794</v>
      </c>
      <c r="Y120" s="377">
        <f>'Std Cst'!U120</f>
        <v>11.109991172413794</v>
      </c>
      <c r="Z120" s="376">
        <f>'Std Cst'!U120</f>
        <v>11.109991172413794</v>
      </c>
      <c r="AA120" s="360">
        <f>'Contract Prices Summary'!E120</f>
        <v>19.89</v>
      </c>
      <c r="AB120" s="23">
        <f>'Contract Prices Summary'!F120</f>
        <v>19.227</v>
      </c>
      <c r="AC120" s="360">
        <f>'Contract Prices Summary'!G120</f>
        <v>19.89</v>
      </c>
      <c r="AD120" s="23">
        <f>'McGuirks Sterling'!F120</f>
        <v>19.89</v>
      </c>
      <c r="AE120" s="360">
        <f>'Contract Prices Summary'!I120</f>
        <v>19.89</v>
      </c>
      <c r="AF120" s="23">
        <f>'Contract Prices Summary'!J120</f>
        <v>19.89</v>
      </c>
      <c r="AG120" s="360">
        <f>'Contract Prices Summary'!K120</f>
        <v>19.89</v>
      </c>
      <c r="AH120" s="23">
        <f>'Contract Prices Summary'!L120</f>
        <v>19.89</v>
      </c>
      <c r="AI120" s="92">
        <f>'UK Prices'!AH120</f>
        <v>37</v>
      </c>
      <c r="AJ120" s="364">
        <f>'€uro Prices'!AU120</f>
        <v>65</v>
      </c>
      <c r="AK120" s="237">
        <f>'€uro Prices'!AL120</f>
        <v>75</v>
      </c>
      <c r="AL120" s="362">
        <f>'€uro Prices'!AQ120</f>
        <v>75</v>
      </c>
      <c r="AM120" s="25">
        <f>'SEK Prices'!AL120</f>
        <v>600</v>
      </c>
      <c r="AN120" s="336">
        <f>'DKr Prices'!AL120</f>
        <v>550</v>
      </c>
      <c r="AO120" s="101">
        <f>'NKr Prices'!AP120</f>
        <v>600</v>
      </c>
      <c r="AP120" s="364">
        <f>'SFr Prices'!T120</f>
        <v>79</v>
      </c>
      <c r="AQ120" s="127">
        <f>'S Africa Prices'!T120</f>
        <v>0</v>
      </c>
    </row>
    <row r="121" spans="1:43" s="33" customFormat="1" x14ac:dyDescent="0.3">
      <c r="A121" s="332" t="s">
        <v>605</v>
      </c>
      <c r="B121" s="329"/>
      <c r="C121" s="428"/>
      <c r="D121" s="626" t="s">
        <v>530</v>
      </c>
      <c r="E121" s="31" t="s">
        <v>405</v>
      </c>
      <c r="F121" s="31"/>
      <c r="G121" s="580" t="s">
        <v>514</v>
      </c>
      <c r="H121" s="151">
        <f>'Std Cst'!U121</f>
        <v>10.470844137931035</v>
      </c>
      <c r="I121" s="92">
        <f>'Std Cst'!J121</f>
        <v>13</v>
      </c>
      <c r="J121" s="151">
        <f>'UK Prices'!J121</f>
        <v>19.5</v>
      </c>
      <c r="K121" s="151">
        <f>'IRISH Pricing'!L121</f>
        <v>25.35</v>
      </c>
      <c r="L121" s="237">
        <f>'€uro Prices'!K121</f>
        <v>26.9</v>
      </c>
      <c r="M121" s="238">
        <f>'SEK Prices'!K121</f>
        <v>230</v>
      </c>
      <c r="N121" s="101">
        <f>'DKr Prices'!K121</f>
        <v>200</v>
      </c>
      <c r="O121" s="336">
        <f>'NKr Prices'!L121</f>
        <v>230</v>
      </c>
      <c r="P121" s="237">
        <f>'SFr Prices'!L121</f>
        <v>29.6</v>
      </c>
      <c r="Q121" s="336">
        <f>'S Africa Prices'!F121</f>
        <v>0</v>
      </c>
      <c r="R121" s="237">
        <f>'US Trade'!H121</f>
        <v>28.5</v>
      </c>
      <c r="S121" s="362">
        <f>'Distributor Prices'!O121</f>
        <v>24.225000000000001</v>
      </c>
      <c r="T121" s="92">
        <f>'Distributor Prices'!X121</f>
        <v>21.52</v>
      </c>
      <c r="U121" s="377">
        <f>'Std Cst'!U121</f>
        <v>10.470844137931035</v>
      </c>
      <c r="V121" s="376">
        <f>'Std Cst'!U121</f>
        <v>10.470844137931035</v>
      </c>
      <c r="W121" s="377">
        <f>'Std Cst'!U121</f>
        <v>10.470844137931035</v>
      </c>
      <c r="X121" s="376">
        <f>'Std Cst'!U121</f>
        <v>10.470844137931035</v>
      </c>
      <c r="Y121" s="377">
        <f>'Std Cst'!U121</f>
        <v>10.470844137931035</v>
      </c>
      <c r="Z121" s="376">
        <f>'Std Cst'!U121</f>
        <v>10.470844137931035</v>
      </c>
      <c r="AA121" s="360">
        <f>'Contract Prices Summary'!E121</f>
        <v>17.55</v>
      </c>
      <c r="AB121" s="23">
        <f>'Contract Prices Summary'!F121</f>
        <v>16.965</v>
      </c>
      <c r="AC121" s="360">
        <f>'Contract Prices Summary'!G121</f>
        <v>17.55</v>
      </c>
      <c r="AD121" s="23">
        <f>'McGuirks Sterling'!F121</f>
        <v>17.55</v>
      </c>
      <c r="AE121" s="360">
        <f>'Contract Prices Summary'!I121</f>
        <v>17.55</v>
      </c>
      <c r="AF121" s="23">
        <f>'Contract Prices Summary'!J121</f>
        <v>17.55</v>
      </c>
      <c r="AG121" s="360">
        <f>'Contract Prices Summary'!K121</f>
        <v>17.55</v>
      </c>
      <c r="AH121" s="23">
        <f>'Contract Prices Summary'!L121</f>
        <v>17.55</v>
      </c>
      <c r="AI121" s="92">
        <f>'UK Prices'!AH121</f>
        <v>32</v>
      </c>
      <c r="AJ121" s="364">
        <f>'€uro Prices'!AU121</f>
        <v>55</v>
      </c>
      <c r="AK121" s="237">
        <f>'€uro Prices'!AL121</f>
        <v>65</v>
      </c>
      <c r="AL121" s="362">
        <f>'€uro Prices'!AQ121</f>
        <v>65</v>
      </c>
      <c r="AM121" s="25">
        <f>'SEK Prices'!AL121</f>
        <v>500</v>
      </c>
      <c r="AN121" s="336">
        <f>'DKr Prices'!AL121</f>
        <v>450</v>
      </c>
      <c r="AO121" s="101">
        <f>'NKr Prices'!AP121</f>
        <v>500</v>
      </c>
      <c r="AP121" s="364">
        <f>'SFr Prices'!T121</f>
        <v>75</v>
      </c>
      <c r="AQ121" s="127">
        <f>'S Africa Prices'!T121</f>
        <v>0</v>
      </c>
    </row>
    <row r="122" spans="1:43" s="33" customFormat="1" x14ac:dyDescent="0.3">
      <c r="A122" s="332" t="s">
        <v>604</v>
      </c>
      <c r="B122" s="329"/>
      <c r="C122" s="428"/>
      <c r="D122" s="626" t="s">
        <v>529</v>
      </c>
      <c r="E122" s="31" t="s">
        <v>405</v>
      </c>
      <c r="F122" s="31"/>
      <c r="G122" s="580" t="s">
        <v>513</v>
      </c>
      <c r="H122" s="151">
        <f>'Std Cst'!U122</f>
        <v>10.06831724137931</v>
      </c>
      <c r="I122" s="92">
        <f>'Std Cst'!J122</f>
        <v>12.5</v>
      </c>
      <c r="J122" s="151">
        <f>'UK Prices'!J122</f>
        <v>17.5</v>
      </c>
      <c r="K122" s="151">
        <f>'IRISH Pricing'!L122</f>
        <v>22.75</v>
      </c>
      <c r="L122" s="237">
        <f>'€uro Prices'!K122</f>
        <v>25.9</v>
      </c>
      <c r="M122" s="238">
        <f>'SEK Prices'!K122</f>
        <v>230</v>
      </c>
      <c r="N122" s="101">
        <f>'DKr Prices'!K122</f>
        <v>200</v>
      </c>
      <c r="O122" s="336">
        <f>'NKr Prices'!L122</f>
        <v>230</v>
      </c>
      <c r="P122" s="237">
        <f>'SFr Prices'!L122</f>
        <v>28.5</v>
      </c>
      <c r="Q122" s="336">
        <f>'S Africa Prices'!F122</f>
        <v>0</v>
      </c>
      <c r="R122" s="237">
        <f>'US Trade'!H122</f>
        <v>26.5</v>
      </c>
      <c r="S122" s="362">
        <f>'Distributor Prices'!O122</f>
        <v>22.525000000000002</v>
      </c>
      <c r="T122" s="92">
        <f>'Distributor Prices'!X122</f>
        <v>20.72</v>
      </c>
      <c r="U122" s="377">
        <f>'Std Cst'!U122</f>
        <v>10.06831724137931</v>
      </c>
      <c r="V122" s="376">
        <f>'Std Cst'!U122</f>
        <v>10.06831724137931</v>
      </c>
      <c r="W122" s="377">
        <f>'Std Cst'!U122</f>
        <v>10.06831724137931</v>
      </c>
      <c r="X122" s="376">
        <f>'Std Cst'!U122</f>
        <v>10.06831724137931</v>
      </c>
      <c r="Y122" s="377">
        <f>'Std Cst'!U122</f>
        <v>10.06831724137931</v>
      </c>
      <c r="Z122" s="376">
        <f>'Std Cst'!U122</f>
        <v>10.06831724137931</v>
      </c>
      <c r="AA122" s="360">
        <f>'Contract Prices Summary'!E122</f>
        <v>15.75</v>
      </c>
      <c r="AB122" s="23">
        <f>'Contract Prices Summary'!F122</f>
        <v>15.225</v>
      </c>
      <c r="AC122" s="360">
        <f>'Contract Prices Summary'!G122</f>
        <v>15.75</v>
      </c>
      <c r="AD122" s="23">
        <f>'McGuirks Sterling'!F122</f>
        <v>15.75</v>
      </c>
      <c r="AE122" s="360">
        <f>'Contract Prices Summary'!I122</f>
        <v>15.75</v>
      </c>
      <c r="AF122" s="23">
        <f>'Contract Prices Summary'!J122</f>
        <v>15.75</v>
      </c>
      <c r="AG122" s="360">
        <f>'Contract Prices Summary'!K122</f>
        <v>15.75</v>
      </c>
      <c r="AH122" s="23">
        <f>'Contract Prices Summary'!L122</f>
        <v>15.75</v>
      </c>
      <c r="AI122" s="92">
        <f>'UK Prices'!AH122</f>
        <v>29</v>
      </c>
      <c r="AJ122" s="364">
        <f>'€uro Prices'!AU122</f>
        <v>50</v>
      </c>
      <c r="AK122" s="237">
        <f>'€uro Prices'!AL122</f>
        <v>65</v>
      </c>
      <c r="AL122" s="362">
        <f>'€uro Prices'!AQ122</f>
        <v>65</v>
      </c>
      <c r="AM122" s="25">
        <f>'SEK Prices'!AL122</f>
        <v>500</v>
      </c>
      <c r="AN122" s="336">
        <f>'DKr Prices'!AL122</f>
        <v>450</v>
      </c>
      <c r="AO122" s="101">
        <f>'NKr Prices'!AP122</f>
        <v>500</v>
      </c>
      <c r="AP122" s="364">
        <f>'SFr Prices'!T122</f>
        <v>69</v>
      </c>
      <c r="AQ122" s="127">
        <f>'S Africa Prices'!T122</f>
        <v>0</v>
      </c>
    </row>
    <row r="123" spans="1:43" s="33" customFormat="1" x14ac:dyDescent="0.3">
      <c r="A123" s="506" t="s">
        <v>607</v>
      </c>
      <c r="B123" s="329" t="s">
        <v>564</v>
      </c>
      <c r="C123" s="428" t="s">
        <v>563</v>
      </c>
      <c r="D123" s="243" t="s">
        <v>357</v>
      </c>
      <c r="E123" s="31" t="s">
        <v>405</v>
      </c>
      <c r="F123" s="31"/>
      <c r="G123" s="127" t="s">
        <v>257</v>
      </c>
      <c r="H123" s="151">
        <f>'Std Cst'!U123</f>
        <v>7.4948717241379299</v>
      </c>
      <c r="I123" s="92">
        <f>'Std Cst'!J123</f>
        <v>9.1999999999999993</v>
      </c>
      <c r="J123" s="151">
        <f>'UK Prices'!J123</f>
        <v>14.5</v>
      </c>
      <c r="K123" s="151">
        <f>'IRISH Pricing'!L123</f>
        <v>18.850000000000001</v>
      </c>
      <c r="L123" s="237">
        <f>'€uro Prices'!K123</f>
        <v>20.7</v>
      </c>
      <c r="M123" s="238">
        <f>'SEK Prices'!K123</f>
        <v>190</v>
      </c>
      <c r="N123" s="101">
        <f>'DKr Prices'!K123</f>
        <v>160</v>
      </c>
      <c r="O123" s="336">
        <f>'NKr Prices'!L123</f>
        <v>190</v>
      </c>
      <c r="P123" s="237">
        <f>'SFr Prices'!L123</f>
        <v>22.8</v>
      </c>
      <c r="Q123" s="336">
        <f>'S Africa Prices'!F123</f>
        <v>0</v>
      </c>
      <c r="R123" s="237">
        <f>'US Trade'!H123</f>
        <v>25</v>
      </c>
      <c r="S123" s="362">
        <f>'Distributor Prices'!O123</f>
        <v>21.25</v>
      </c>
      <c r="T123" s="92">
        <f>'Distributor Prices'!X123</f>
        <v>16.559999999999999</v>
      </c>
      <c r="U123" s="377">
        <f>'Std Cst'!U123</f>
        <v>7.4948717241379299</v>
      </c>
      <c r="V123" s="376">
        <f>'Std Cst'!U123</f>
        <v>7.4948717241379299</v>
      </c>
      <c r="W123" s="377">
        <f>'Std Cst'!U123</f>
        <v>7.4948717241379299</v>
      </c>
      <c r="X123" s="376">
        <f>'Std Cst'!U123</f>
        <v>7.4948717241379299</v>
      </c>
      <c r="Y123" s="377">
        <f>'Std Cst'!U123</f>
        <v>7.4948717241379299</v>
      </c>
      <c r="Z123" s="376">
        <f>'Std Cst'!U123</f>
        <v>7.4948717241379299</v>
      </c>
      <c r="AA123" s="360">
        <f>'Contract Prices Summary'!E123</f>
        <v>13.05</v>
      </c>
      <c r="AB123" s="23">
        <f>'Contract Prices Summary'!F123</f>
        <v>12.615</v>
      </c>
      <c r="AC123" s="360">
        <f>'Contract Prices Summary'!G123</f>
        <v>13.05</v>
      </c>
      <c r="AD123" s="23">
        <f>'McGuirks Sterling'!F123</f>
        <v>13.05</v>
      </c>
      <c r="AE123" s="360">
        <f>'Contract Prices Summary'!I123</f>
        <v>13.05</v>
      </c>
      <c r="AF123" s="23">
        <f>'Contract Prices Summary'!J123</f>
        <v>13.05</v>
      </c>
      <c r="AG123" s="360">
        <f>'Contract Prices Summary'!K123</f>
        <v>13.05</v>
      </c>
      <c r="AH123" s="23">
        <f>'Contract Prices Summary'!L123</f>
        <v>13.05</v>
      </c>
      <c r="AI123" s="92">
        <f>'UK Prices'!AH123</f>
        <v>24</v>
      </c>
      <c r="AJ123" s="364">
        <f>'€uro Prices'!AU123</f>
        <v>40</v>
      </c>
      <c r="AK123" s="237">
        <f>'€uro Prices'!AL123</f>
        <v>49</v>
      </c>
      <c r="AL123" s="362">
        <f>'€uro Prices'!AQ123</f>
        <v>49</v>
      </c>
      <c r="AM123" s="25">
        <f>'SEK Prices'!AL123</f>
        <v>400</v>
      </c>
      <c r="AN123" s="336">
        <f>'DKr Prices'!AL123</f>
        <v>350</v>
      </c>
      <c r="AO123" s="101">
        <f>'NKr Prices'!AP123</f>
        <v>400</v>
      </c>
      <c r="AP123" s="364">
        <f>'SFr Prices'!T123</f>
        <v>55</v>
      </c>
      <c r="AQ123" s="127">
        <f>'S Africa Prices'!T123</f>
        <v>0</v>
      </c>
    </row>
    <row r="124" spans="1:43" s="33" customFormat="1" x14ac:dyDescent="0.3">
      <c r="A124" s="332"/>
      <c r="B124" s="329" t="s">
        <v>423</v>
      </c>
      <c r="C124" s="428"/>
      <c r="D124" s="243" t="s">
        <v>358</v>
      </c>
      <c r="E124" s="31" t="s">
        <v>405</v>
      </c>
      <c r="F124" s="31"/>
      <c r="G124" s="127" t="s">
        <v>211</v>
      </c>
      <c r="H124" s="151">
        <f>'Std Cst'!U124</f>
        <v>8.8129268965517245</v>
      </c>
      <c r="I124" s="92">
        <f>'Std Cst'!J124</f>
        <v>10.88</v>
      </c>
      <c r="J124" s="151">
        <f>'UK Prices'!J124</f>
        <v>17</v>
      </c>
      <c r="K124" s="151">
        <f>'IRISH Pricing'!L124</f>
        <v>22.1</v>
      </c>
      <c r="L124" s="237">
        <f>'€uro Prices'!K124</f>
        <v>24.4</v>
      </c>
      <c r="M124" s="238">
        <f>'SEK Prices'!K124</f>
        <v>210</v>
      </c>
      <c r="N124" s="101">
        <f>'DKr Prices'!K124</f>
        <v>180</v>
      </c>
      <c r="O124" s="336">
        <f>'NKr Prices'!L124</f>
        <v>210</v>
      </c>
      <c r="P124" s="237">
        <f>'SFr Prices'!L124</f>
        <v>26.9</v>
      </c>
      <c r="Q124" s="336">
        <f>'S Africa Prices'!F124</f>
        <v>0</v>
      </c>
      <c r="R124" s="237">
        <f>'US Trade'!H124</f>
        <v>28</v>
      </c>
      <c r="S124" s="362">
        <f>'Distributor Prices'!O124</f>
        <v>23.8</v>
      </c>
      <c r="T124" s="92">
        <f>'Distributor Prices'!X124</f>
        <v>19.52</v>
      </c>
      <c r="U124" s="377">
        <f>'Std Cst'!U124</f>
        <v>8.8129268965517245</v>
      </c>
      <c r="V124" s="376">
        <f>'Std Cst'!U124</f>
        <v>8.8129268965517245</v>
      </c>
      <c r="W124" s="377">
        <f>'Std Cst'!U124</f>
        <v>8.8129268965517245</v>
      </c>
      <c r="X124" s="376">
        <f>'Std Cst'!U124</f>
        <v>8.8129268965517245</v>
      </c>
      <c r="Y124" s="377">
        <f>'Std Cst'!U124</f>
        <v>8.8129268965517245</v>
      </c>
      <c r="Z124" s="376">
        <f>'Std Cst'!U124</f>
        <v>8.8129268965517245</v>
      </c>
      <c r="AA124" s="360">
        <f>'Contract Prices Summary'!E124</f>
        <v>15.3</v>
      </c>
      <c r="AB124" s="23">
        <f>'Contract Prices Summary'!F124</f>
        <v>14.79</v>
      </c>
      <c r="AC124" s="360">
        <f>'Contract Prices Summary'!G124</f>
        <v>15.3</v>
      </c>
      <c r="AD124" s="23">
        <f>'McGuirks Sterling'!F124</f>
        <v>15.3</v>
      </c>
      <c r="AE124" s="360">
        <f>'Contract Prices Summary'!I124</f>
        <v>15.3</v>
      </c>
      <c r="AF124" s="23">
        <f>'Contract Prices Summary'!J124</f>
        <v>15.3</v>
      </c>
      <c r="AG124" s="360">
        <f>'Contract Prices Summary'!K124</f>
        <v>15.3</v>
      </c>
      <c r="AH124" s="23">
        <f>'Contract Prices Summary'!L124</f>
        <v>15.3</v>
      </c>
      <c r="AI124" s="92">
        <f>'UK Prices'!AH124</f>
        <v>28</v>
      </c>
      <c r="AJ124" s="364">
        <f>'€uro Prices'!AU124</f>
        <v>50</v>
      </c>
      <c r="AK124" s="237">
        <f>'€uro Prices'!AL124</f>
        <v>59</v>
      </c>
      <c r="AL124" s="362">
        <f>'€uro Prices'!AQ124</f>
        <v>59</v>
      </c>
      <c r="AM124" s="25">
        <f>'SEK Prices'!AL124</f>
        <v>450</v>
      </c>
      <c r="AN124" s="336">
        <f>'DKr Prices'!AL124</f>
        <v>400</v>
      </c>
      <c r="AO124" s="101">
        <f>'NKr Prices'!AP124</f>
        <v>450</v>
      </c>
      <c r="AP124" s="364">
        <f>'SFr Prices'!T124</f>
        <v>65</v>
      </c>
      <c r="AQ124" s="127">
        <f>'S Africa Prices'!T124</f>
        <v>0</v>
      </c>
    </row>
    <row r="125" spans="1:43" x14ac:dyDescent="0.3">
      <c r="A125" s="180"/>
      <c r="B125" s="180"/>
      <c r="C125" s="180"/>
      <c r="D125" s="29"/>
      <c r="E125" s="578"/>
      <c r="F125" s="578"/>
      <c r="G125" s="578"/>
    </row>
    <row r="126" spans="1:43" x14ac:dyDescent="0.3">
      <c r="A126" s="19"/>
      <c r="B126" s="19" t="s">
        <v>654</v>
      </c>
      <c r="C126" s="180"/>
      <c r="D126" s="29" t="s">
        <v>242</v>
      </c>
      <c r="E126" s="578"/>
      <c r="F126" s="578"/>
      <c r="G126" s="578"/>
      <c r="J126" s="420"/>
      <c r="K126" s="420"/>
      <c r="L126" s="25"/>
      <c r="M126" s="421"/>
      <c r="N126" s="25"/>
      <c r="O126" s="363"/>
      <c r="P126" s="25"/>
      <c r="Q126" s="363"/>
      <c r="S126" s="417"/>
      <c r="T126" s="152"/>
      <c r="U126" s="417"/>
      <c r="V126" s="152"/>
      <c r="W126" s="417"/>
      <c r="X126" s="152"/>
      <c r="Y126" s="417"/>
      <c r="Z126" s="152"/>
    </row>
    <row r="127" spans="1:43" x14ac:dyDescent="0.3">
      <c r="A127" s="180"/>
      <c r="B127" s="180" t="s">
        <v>243</v>
      </c>
      <c r="C127" s="180"/>
      <c r="D127" s="422" t="s">
        <v>244</v>
      </c>
      <c r="E127" s="579"/>
      <c r="F127" s="579"/>
      <c r="G127" s="579"/>
      <c r="H127" s="151">
        <v>35.700000000000003</v>
      </c>
      <c r="I127" s="23">
        <v>57.120000000000005</v>
      </c>
      <c r="J127" s="22">
        <v>50</v>
      </c>
      <c r="K127" s="22">
        <v>67.5</v>
      </c>
      <c r="L127" s="420">
        <v>65</v>
      </c>
      <c r="M127" s="25">
        <v>600</v>
      </c>
      <c r="N127" s="25">
        <v>490</v>
      </c>
      <c r="O127" s="365">
        <v>540</v>
      </c>
      <c r="P127" s="24">
        <v>87</v>
      </c>
      <c r="Q127" s="336">
        <f>'S Africa Prices'!F127</f>
        <v>0</v>
      </c>
      <c r="R127" s="563">
        <v>100</v>
      </c>
      <c r="S127" s="417">
        <v>75</v>
      </c>
      <c r="T127" s="152">
        <v>65</v>
      </c>
      <c r="U127" s="417">
        <v>28.400954653937951</v>
      </c>
      <c r="V127" s="152">
        <v>417.69000000000005</v>
      </c>
      <c r="W127" s="417">
        <v>311.87520000000001</v>
      </c>
      <c r="X127" s="152">
        <v>350.8596</v>
      </c>
      <c r="Y127" s="417">
        <v>53.907000000000004</v>
      </c>
      <c r="Z127" s="152">
        <v>612.61200000000008</v>
      </c>
    </row>
    <row r="128" spans="1:43" x14ac:dyDescent="0.3">
      <c r="A128" s="180"/>
      <c r="B128" s="180" t="s">
        <v>245</v>
      </c>
      <c r="C128" s="180"/>
      <c r="D128" s="21" t="s">
        <v>246</v>
      </c>
      <c r="E128" s="31"/>
      <c r="F128" s="31"/>
      <c r="G128" s="31"/>
      <c r="H128" s="151">
        <v>2.7846000000000002</v>
      </c>
      <c r="I128" s="23">
        <v>4.4553600000000007</v>
      </c>
      <c r="J128" s="22">
        <v>2.4500000000000002</v>
      </c>
      <c r="K128" s="22">
        <v>3.3075000000000006</v>
      </c>
      <c r="L128" s="420">
        <v>2.95</v>
      </c>
      <c r="M128" s="25">
        <v>30</v>
      </c>
      <c r="N128" s="25">
        <v>25</v>
      </c>
      <c r="O128" s="365">
        <v>28</v>
      </c>
      <c r="P128" s="24">
        <v>4.3499999999999996</v>
      </c>
      <c r="Q128" s="336">
        <f>'S Africa Prices'!F128</f>
        <v>0</v>
      </c>
      <c r="R128" s="563">
        <v>4.5</v>
      </c>
      <c r="S128" s="417">
        <v>5.7</v>
      </c>
      <c r="T128" s="152">
        <v>4.3</v>
      </c>
      <c r="U128" s="417">
        <v>2.2152744630071601</v>
      </c>
      <c r="V128" s="152">
        <v>32.579820000000005</v>
      </c>
      <c r="W128" s="417">
        <v>24.326265599999999</v>
      </c>
      <c r="X128" s="152">
        <v>27.367048799999999</v>
      </c>
      <c r="Y128" s="417">
        <v>4.2047460000000001</v>
      </c>
      <c r="Z128" s="152">
        <v>47.783736000000005</v>
      </c>
    </row>
    <row r="129" spans="1:27" x14ac:dyDescent="0.3">
      <c r="A129" s="180"/>
      <c r="B129" s="180" t="s">
        <v>247</v>
      </c>
      <c r="C129" s="180"/>
      <c r="D129" s="21" t="s">
        <v>248</v>
      </c>
      <c r="E129" s="31"/>
      <c r="F129" s="31"/>
      <c r="G129" s="31"/>
      <c r="H129" s="151">
        <v>2.7846000000000002</v>
      </c>
      <c r="I129" s="23">
        <v>4.4553600000000007</v>
      </c>
      <c r="J129" s="22">
        <v>2.4500000000000002</v>
      </c>
      <c r="K129" s="22">
        <v>3.3075000000000006</v>
      </c>
      <c r="L129" s="420">
        <v>2.95</v>
      </c>
      <c r="M129" s="25">
        <v>30</v>
      </c>
      <c r="N129" s="25">
        <v>25</v>
      </c>
      <c r="O129" s="365">
        <v>28</v>
      </c>
      <c r="P129" s="24">
        <v>4.3499999999999996</v>
      </c>
      <c r="Q129" s="336">
        <f>'S Africa Prices'!F129</f>
        <v>0</v>
      </c>
      <c r="R129" s="563">
        <v>4.5</v>
      </c>
      <c r="S129" s="417">
        <v>5.7</v>
      </c>
      <c r="T129" s="152">
        <v>4.3</v>
      </c>
      <c r="U129" s="417">
        <v>2.2152744630071601</v>
      </c>
      <c r="V129" s="152">
        <v>32.579820000000005</v>
      </c>
      <c r="W129" s="417">
        <v>24.326265599999999</v>
      </c>
      <c r="X129" s="152">
        <v>27.367048799999999</v>
      </c>
      <c r="Y129" s="417">
        <v>4.2047460000000001</v>
      </c>
      <c r="Z129" s="152">
        <v>47.783736000000005</v>
      </c>
    </row>
    <row r="130" spans="1:27" x14ac:dyDescent="0.3">
      <c r="A130" s="180"/>
      <c r="B130" s="180" t="s">
        <v>249</v>
      </c>
      <c r="C130" s="180"/>
      <c r="D130" s="21" t="s">
        <v>250</v>
      </c>
      <c r="E130" s="31"/>
      <c r="F130" s="31"/>
      <c r="G130" s="31"/>
      <c r="H130" s="151">
        <v>2.7846000000000002</v>
      </c>
      <c r="I130" s="23">
        <v>4.4553600000000007</v>
      </c>
      <c r="J130" s="22">
        <v>2.4500000000000002</v>
      </c>
      <c r="K130" s="22">
        <v>3.3075000000000006</v>
      </c>
      <c r="L130" s="420">
        <v>2.95</v>
      </c>
      <c r="M130" s="25">
        <v>30</v>
      </c>
      <c r="N130" s="25">
        <v>25</v>
      </c>
      <c r="O130" s="365">
        <v>28</v>
      </c>
      <c r="P130" s="24">
        <v>4.3499999999999996</v>
      </c>
      <c r="Q130" s="336">
        <f>'S Africa Prices'!F130</f>
        <v>0</v>
      </c>
      <c r="R130" s="563">
        <v>4.5</v>
      </c>
      <c r="S130" s="417">
        <v>5.7</v>
      </c>
      <c r="T130" s="152">
        <v>4.3</v>
      </c>
      <c r="U130" s="417">
        <v>2.2152744630071601</v>
      </c>
      <c r="V130" s="152">
        <v>32.579820000000005</v>
      </c>
      <c r="W130" s="417">
        <v>24.326265599999999</v>
      </c>
      <c r="X130" s="152">
        <v>27.367048799999999</v>
      </c>
      <c r="Y130" s="417">
        <v>4.2047460000000001</v>
      </c>
      <c r="Z130" s="152">
        <v>47.783736000000005</v>
      </c>
    </row>
    <row r="131" spans="1:27" x14ac:dyDescent="0.3">
      <c r="A131" s="180"/>
      <c r="B131" s="180" t="s">
        <v>251</v>
      </c>
      <c r="C131" s="180"/>
      <c r="D131" s="21" t="s">
        <v>252</v>
      </c>
      <c r="E131" s="31"/>
      <c r="F131" s="31"/>
      <c r="G131" s="31"/>
      <c r="H131" s="151">
        <v>2.7846000000000002</v>
      </c>
      <c r="I131" s="23">
        <v>4.4553600000000007</v>
      </c>
      <c r="J131" s="22">
        <v>2.4500000000000002</v>
      </c>
      <c r="K131" s="22">
        <v>3.3075000000000006</v>
      </c>
      <c r="L131" s="420">
        <v>2.95</v>
      </c>
      <c r="M131" s="25">
        <v>30</v>
      </c>
      <c r="N131" s="25">
        <v>25</v>
      </c>
      <c r="O131" s="365">
        <v>28</v>
      </c>
      <c r="P131" s="24">
        <v>4.3499999999999996</v>
      </c>
      <c r="Q131" s="336">
        <f>'S Africa Prices'!F131</f>
        <v>0</v>
      </c>
      <c r="R131" s="563">
        <v>4.5</v>
      </c>
      <c r="S131" s="417">
        <v>5.7</v>
      </c>
      <c r="T131" s="152">
        <v>4.3</v>
      </c>
      <c r="U131" s="417">
        <v>2.2152744630071601</v>
      </c>
      <c r="V131" s="152">
        <v>32.579820000000005</v>
      </c>
      <c r="W131" s="417">
        <v>24.326265599999999</v>
      </c>
      <c r="X131" s="152">
        <v>27.367048799999999</v>
      </c>
      <c r="Y131" s="417">
        <v>4.2047460000000001</v>
      </c>
      <c r="Z131" s="152">
        <v>47.783736000000005</v>
      </c>
    </row>
    <row r="132" spans="1:27" x14ac:dyDescent="0.3">
      <c r="A132" s="180"/>
      <c r="B132" s="180"/>
      <c r="C132" s="180"/>
      <c r="D132" s="31"/>
      <c r="E132" s="31"/>
      <c r="F132" s="31"/>
      <c r="G132" s="31"/>
      <c r="H132" s="151"/>
      <c r="I132" s="23"/>
      <c r="J132" s="22"/>
      <c r="K132" s="22"/>
      <c r="L132" s="23"/>
      <c r="M132" s="420"/>
      <c r="N132" s="25"/>
      <c r="O132" s="365"/>
      <c r="P132" s="25"/>
      <c r="Q132" s="363"/>
      <c r="R132" s="25"/>
      <c r="S132" s="609"/>
      <c r="T132" s="152"/>
      <c r="U132" s="417"/>
      <c r="V132" s="152"/>
      <c r="W132" s="417"/>
      <c r="X132" s="152"/>
      <c r="Y132" s="417"/>
      <c r="Z132" s="152"/>
      <c r="AA132" s="417"/>
    </row>
    <row r="133" spans="1:27" x14ac:dyDescent="0.3">
      <c r="A133" s="180"/>
      <c r="B133" s="180"/>
      <c r="C133" s="180"/>
      <c r="D133" s="31"/>
      <c r="E133" s="31"/>
      <c r="F133" s="31"/>
      <c r="G133" s="31"/>
      <c r="H133" s="151"/>
      <c r="I133" s="23"/>
      <c r="J133" s="22"/>
      <c r="K133" s="22"/>
      <c r="L133" s="23"/>
      <c r="M133" s="420"/>
      <c r="N133" s="25"/>
      <c r="O133" s="365"/>
      <c r="P133" s="25"/>
      <c r="Q133" s="363"/>
      <c r="R133" s="25"/>
      <c r="S133" s="609"/>
      <c r="T133" s="152"/>
      <c r="U133" s="417"/>
      <c r="V133" s="152"/>
      <c r="W133" s="417"/>
      <c r="X133" s="152"/>
      <c r="Y133" s="417"/>
      <c r="Z133" s="152"/>
      <c r="AA133" s="417"/>
    </row>
    <row r="134" spans="1:27" x14ac:dyDescent="0.3">
      <c r="A134" s="180"/>
      <c r="B134" s="180"/>
      <c r="C134" s="180"/>
      <c r="D134" s="31"/>
      <c r="E134" s="31"/>
      <c r="F134" s="31"/>
      <c r="G134" s="31"/>
      <c r="H134" s="151"/>
      <c r="I134" s="23"/>
      <c r="J134" s="22"/>
      <c r="K134" s="22"/>
      <c r="L134" s="23"/>
      <c r="M134" s="420"/>
      <c r="N134" s="25"/>
      <c r="O134" s="365"/>
      <c r="P134" s="25"/>
      <c r="Q134" s="363"/>
      <c r="R134" s="25"/>
      <c r="S134" s="609"/>
      <c r="T134" s="152"/>
      <c r="U134" s="417"/>
      <c r="V134" s="152"/>
      <c r="W134" s="417"/>
      <c r="X134" s="152"/>
      <c r="Y134" s="417"/>
      <c r="Z134" s="152"/>
      <c r="AA134" s="417"/>
    </row>
    <row r="135" spans="1:27" x14ac:dyDescent="0.3">
      <c r="A135" s="180"/>
      <c r="B135" s="180"/>
      <c r="C135" s="180"/>
      <c r="D135" s="31"/>
      <c r="E135" s="31"/>
      <c r="F135" s="31"/>
      <c r="G135" s="31"/>
    </row>
    <row r="136" spans="1:27" x14ac:dyDescent="0.3">
      <c r="A136" s="180"/>
      <c r="B136" s="180"/>
      <c r="C136" s="180"/>
      <c r="D136" s="31"/>
      <c r="E136" s="31"/>
      <c r="F136" s="31"/>
      <c r="G136" s="31"/>
    </row>
    <row r="137" spans="1:27" x14ac:dyDescent="0.3">
      <c r="A137" s="180"/>
      <c r="B137" s="180"/>
      <c r="C137" s="180"/>
      <c r="D137" s="31"/>
      <c r="E137" s="31"/>
      <c r="F137" s="31"/>
      <c r="G137" s="31"/>
    </row>
    <row r="138" spans="1:27" x14ac:dyDescent="0.3">
      <c r="A138" s="180"/>
      <c r="B138" s="180"/>
      <c r="C138" s="180"/>
      <c r="D138" s="31"/>
      <c r="E138" s="31"/>
      <c r="F138" s="31"/>
      <c r="G138" s="31"/>
    </row>
    <row r="139" spans="1:27" x14ac:dyDescent="0.3">
      <c r="A139" s="180"/>
      <c r="B139" s="180"/>
      <c r="C139" s="180"/>
      <c r="D139" s="31"/>
      <c r="E139" s="31"/>
      <c r="F139" s="31"/>
      <c r="G139" s="31"/>
    </row>
    <row r="140" spans="1:27" x14ac:dyDescent="0.3">
      <c r="A140" s="180"/>
      <c r="B140" s="180"/>
      <c r="C140" s="180"/>
      <c r="D140" s="31"/>
      <c r="E140" s="31"/>
      <c r="F140" s="31"/>
      <c r="G140" s="31"/>
    </row>
    <row r="141" spans="1:27" x14ac:dyDescent="0.3">
      <c r="A141" s="180"/>
      <c r="B141" s="180"/>
      <c r="C141" s="180"/>
      <c r="D141" s="31"/>
      <c r="E141" s="31"/>
      <c r="F141" s="31"/>
      <c r="G141" s="31"/>
    </row>
    <row r="142" spans="1:27" x14ac:dyDescent="0.3">
      <c r="A142" s="180"/>
      <c r="B142" s="180"/>
      <c r="C142" s="180"/>
      <c r="D142" s="31"/>
      <c r="E142" s="31"/>
      <c r="F142" s="31"/>
      <c r="G142" s="31"/>
    </row>
    <row r="143" spans="1:27" x14ac:dyDescent="0.3">
      <c r="A143" s="180"/>
      <c r="B143" s="180"/>
      <c r="C143" s="180"/>
      <c r="D143" s="31"/>
      <c r="E143" s="31"/>
      <c r="F143" s="31"/>
      <c r="G143" s="31"/>
    </row>
    <row r="144" spans="1:27" x14ac:dyDescent="0.3">
      <c r="A144" s="180"/>
      <c r="B144" s="180"/>
      <c r="C144" s="180"/>
      <c r="D144" s="31"/>
      <c r="E144" s="31"/>
      <c r="F144" s="31"/>
      <c r="G144" s="31"/>
    </row>
    <row r="145" spans="1:7" x14ac:dyDescent="0.3">
      <c r="A145" s="180"/>
      <c r="B145" s="180"/>
      <c r="C145" s="180"/>
      <c r="D145" s="31"/>
      <c r="E145" s="31"/>
      <c r="F145" s="31"/>
      <c r="G145" s="31"/>
    </row>
    <row r="146" spans="1:7" x14ac:dyDescent="0.3">
      <c r="A146" s="180"/>
      <c r="B146" s="180"/>
      <c r="C146" s="180"/>
      <c r="D146" s="31"/>
      <c r="E146" s="31"/>
      <c r="F146" s="31"/>
      <c r="G146" s="31"/>
    </row>
    <row r="147" spans="1:7" x14ac:dyDescent="0.3">
      <c r="A147" s="180"/>
      <c r="B147" s="180"/>
      <c r="C147" s="180"/>
      <c r="D147" s="31"/>
      <c r="E147" s="31"/>
      <c r="F147" s="31"/>
      <c r="G147" s="31"/>
    </row>
    <row r="148" spans="1:7" x14ac:dyDescent="0.3">
      <c r="A148" s="180"/>
      <c r="B148" s="180"/>
      <c r="C148" s="180"/>
      <c r="D148" s="31"/>
      <c r="E148" s="31"/>
      <c r="F148" s="31"/>
      <c r="G148" s="31"/>
    </row>
    <row r="149" spans="1:7" x14ac:dyDescent="0.3">
      <c r="A149" s="180"/>
      <c r="B149" s="180"/>
      <c r="C149" s="180"/>
      <c r="D149" s="31"/>
      <c r="E149" s="31"/>
      <c r="F149" s="31"/>
      <c r="G149" s="31"/>
    </row>
    <row r="150" spans="1:7" x14ac:dyDescent="0.3">
      <c r="A150" s="180"/>
      <c r="B150" s="180"/>
      <c r="C150" s="180"/>
      <c r="D150" s="31"/>
      <c r="E150" s="31"/>
      <c r="F150" s="31"/>
      <c r="G150" s="31"/>
    </row>
    <row r="151" spans="1:7" x14ac:dyDescent="0.3">
      <c r="A151" s="180"/>
      <c r="B151" s="180"/>
      <c r="C151" s="180"/>
      <c r="D151" s="31"/>
      <c r="E151" s="31"/>
      <c r="F151" s="31"/>
      <c r="G151" s="31"/>
    </row>
    <row r="152" spans="1:7" x14ac:dyDescent="0.3">
      <c r="A152" s="180"/>
      <c r="B152" s="180"/>
      <c r="C152" s="180"/>
      <c r="D152" s="31"/>
      <c r="E152" s="31"/>
      <c r="F152" s="31"/>
      <c r="G152" s="31"/>
    </row>
    <row r="153" spans="1:7" x14ac:dyDescent="0.3">
      <c r="A153" s="180"/>
      <c r="B153" s="180"/>
      <c r="C153" s="180"/>
      <c r="D153" s="31"/>
      <c r="E153" s="31"/>
      <c r="F153" s="31"/>
      <c r="G153" s="31"/>
    </row>
    <row r="154" spans="1:7" x14ac:dyDescent="0.3">
      <c r="A154" s="180"/>
      <c r="B154" s="180"/>
      <c r="C154" s="180"/>
      <c r="D154" s="31"/>
      <c r="E154" s="31"/>
      <c r="F154" s="31"/>
      <c r="G154" s="31"/>
    </row>
    <row r="155" spans="1:7" x14ac:dyDescent="0.3">
      <c r="A155" s="180"/>
      <c r="B155" s="180"/>
      <c r="C155" s="180"/>
      <c r="D155" s="31"/>
      <c r="E155" s="31"/>
      <c r="F155" s="31"/>
      <c r="G155" s="31"/>
    </row>
    <row r="156" spans="1:7" x14ac:dyDescent="0.3">
      <c r="A156" s="180"/>
      <c r="B156" s="180"/>
      <c r="C156" s="180"/>
      <c r="D156" s="31"/>
      <c r="E156" s="31"/>
      <c r="F156" s="31"/>
      <c r="G156" s="31"/>
    </row>
    <row r="157" spans="1:7" x14ac:dyDescent="0.3">
      <c r="A157" s="180"/>
      <c r="B157" s="180"/>
      <c r="C157" s="180"/>
      <c r="D157" s="31"/>
      <c r="E157" s="31"/>
      <c r="F157" s="31"/>
      <c r="G157" s="31"/>
    </row>
    <row r="158" spans="1:7" x14ac:dyDescent="0.3">
      <c r="A158" s="180"/>
      <c r="B158" s="180"/>
      <c r="C158" s="180"/>
      <c r="D158" s="31"/>
      <c r="E158" s="31"/>
      <c r="F158" s="31"/>
      <c r="G158" s="31"/>
    </row>
    <row r="159" spans="1:7" x14ac:dyDescent="0.3">
      <c r="A159" s="180"/>
      <c r="B159" s="180"/>
      <c r="C159" s="180"/>
      <c r="D159" s="31"/>
      <c r="E159" s="31"/>
      <c r="F159" s="31"/>
      <c r="G159" s="31"/>
    </row>
    <row r="160" spans="1:7" x14ac:dyDescent="0.3">
      <c r="A160" s="180"/>
      <c r="B160" s="180"/>
      <c r="C160" s="180"/>
      <c r="D160" s="31"/>
      <c r="E160" s="31"/>
      <c r="F160" s="31"/>
      <c r="G160" s="31"/>
    </row>
    <row r="161" spans="1:7" x14ac:dyDescent="0.3">
      <c r="A161" s="180"/>
      <c r="B161" s="180"/>
      <c r="C161" s="180"/>
      <c r="D161" s="31"/>
      <c r="E161" s="31"/>
      <c r="F161" s="31"/>
      <c r="G161" s="31"/>
    </row>
    <row r="162" spans="1:7" x14ac:dyDescent="0.3">
      <c r="A162" s="180"/>
      <c r="B162" s="180"/>
      <c r="C162" s="180"/>
      <c r="D162" s="31"/>
      <c r="E162" s="31"/>
      <c r="F162" s="31"/>
      <c r="G162" s="31"/>
    </row>
    <row r="163" spans="1:7" x14ac:dyDescent="0.3">
      <c r="A163" s="180"/>
      <c r="B163" s="180"/>
      <c r="C163" s="180"/>
      <c r="D163" s="31"/>
      <c r="E163" s="31"/>
      <c r="F163" s="31"/>
      <c r="G163" s="31"/>
    </row>
    <row r="164" spans="1:7" x14ac:dyDescent="0.3">
      <c r="A164" s="180"/>
      <c r="B164" s="180"/>
      <c r="C164" s="180"/>
      <c r="D164" s="31"/>
      <c r="E164" s="31"/>
      <c r="F164" s="31"/>
      <c r="G164" s="31"/>
    </row>
    <row r="165" spans="1:7" x14ac:dyDescent="0.3">
      <c r="A165" s="180"/>
      <c r="B165" s="180"/>
      <c r="C165" s="180"/>
      <c r="D165" s="31"/>
      <c r="E165" s="31"/>
      <c r="F165" s="31"/>
      <c r="G165" s="31"/>
    </row>
    <row r="166" spans="1:7" x14ac:dyDescent="0.3">
      <c r="A166" s="180"/>
      <c r="B166" s="180"/>
      <c r="C166" s="180"/>
      <c r="D166" s="31"/>
      <c r="E166" s="31"/>
      <c r="F166" s="31"/>
      <c r="G166" s="31"/>
    </row>
    <row r="167" spans="1:7" x14ac:dyDescent="0.3">
      <c r="A167" s="180"/>
      <c r="B167" s="180"/>
      <c r="C167" s="180"/>
      <c r="D167" s="31"/>
      <c r="E167" s="31"/>
      <c r="F167" s="31"/>
      <c r="G167" s="31"/>
    </row>
    <row r="168" spans="1:7" x14ac:dyDescent="0.3">
      <c r="A168" s="180"/>
      <c r="B168" s="180"/>
      <c r="C168" s="180"/>
      <c r="D168" s="31"/>
      <c r="E168" s="31"/>
      <c r="F168" s="31"/>
      <c r="G168" s="31"/>
    </row>
    <row r="169" spans="1:7" x14ac:dyDescent="0.3">
      <c r="A169" s="180"/>
      <c r="B169" s="180"/>
      <c r="C169" s="180"/>
      <c r="D169" s="31"/>
      <c r="E169" s="31"/>
      <c r="F169" s="31"/>
      <c r="G169" s="31"/>
    </row>
    <row r="170" spans="1:7" x14ac:dyDescent="0.3">
      <c r="A170" s="180"/>
      <c r="B170" s="180"/>
      <c r="C170" s="180"/>
      <c r="D170" s="31"/>
      <c r="E170" s="31"/>
      <c r="F170" s="31"/>
      <c r="G170" s="31"/>
    </row>
    <row r="171" spans="1:7" x14ac:dyDescent="0.3">
      <c r="A171" s="180"/>
      <c r="B171" s="180"/>
      <c r="C171" s="180"/>
      <c r="D171" s="31"/>
      <c r="E171" s="31"/>
      <c r="F171" s="31"/>
      <c r="G171" s="31"/>
    </row>
    <row r="172" spans="1:7" x14ac:dyDescent="0.3">
      <c r="A172" s="180"/>
      <c r="B172" s="180"/>
      <c r="C172" s="180"/>
      <c r="D172" s="31"/>
      <c r="E172" s="31"/>
      <c r="F172" s="31"/>
      <c r="G172" s="31"/>
    </row>
    <row r="173" spans="1:7" x14ac:dyDescent="0.3">
      <c r="A173" s="180"/>
      <c r="B173" s="180"/>
      <c r="C173" s="180"/>
      <c r="D173" s="31"/>
      <c r="E173" s="31"/>
      <c r="F173" s="31"/>
      <c r="G173" s="31"/>
    </row>
    <row r="174" spans="1:7" x14ac:dyDescent="0.3">
      <c r="A174" s="180"/>
      <c r="B174" s="180"/>
      <c r="C174" s="180"/>
      <c r="D174" s="31"/>
      <c r="E174" s="31"/>
      <c r="F174" s="31"/>
      <c r="G174" s="31"/>
    </row>
    <row r="175" spans="1:7" x14ac:dyDescent="0.3">
      <c r="A175" s="180"/>
      <c r="B175" s="180"/>
      <c r="C175" s="180"/>
      <c r="D175" s="31"/>
      <c r="E175" s="31"/>
      <c r="F175" s="31"/>
      <c r="G175" s="31"/>
    </row>
    <row r="176" spans="1:7" x14ac:dyDescent="0.3">
      <c r="A176" s="180"/>
      <c r="B176" s="180"/>
      <c r="C176" s="180"/>
      <c r="D176" s="31"/>
      <c r="E176" s="31"/>
      <c r="F176" s="31"/>
      <c r="G176" s="31"/>
    </row>
    <row r="177" spans="1:7" x14ac:dyDescent="0.3">
      <c r="A177" s="180"/>
      <c r="B177" s="180"/>
      <c r="C177" s="180"/>
      <c r="D177" s="31"/>
      <c r="E177" s="31"/>
      <c r="F177" s="31"/>
      <c r="G177" s="31"/>
    </row>
    <row r="178" spans="1:7" x14ac:dyDescent="0.3">
      <c r="A178" s="180"/>
      <c r="B178" s="180"/>
      <c r="C178" s="180"/>
      <c r="D178" s="31"/>
      <c r="E178" s="31"/>
      <c r="F178" s="31"/>
      <c r="G178" s="31"/>
    </row>
    <row r="179" spans="1:7" x14ac:dyDescent="0.3">
      <c r="A179" s="180"/>
      <c r="B179" s="180"/>
      <c r="C179" s="180"/>
      <c r="D179" s="31"/>
      <c r="E179" s="31"/>
      <c r="F179" s="31"/>
      <c r="G179" s="31"/>
    </row>
    <row r="180" spans="1:7" x14ac:dyDescent="0.3">
      <c r="A180" s="180"/>
      <c r="B180" s="180"/>
      <c r="C180" s="180"/>
      <c r="D180" s="31"/>
      <c r="E180" s="31"/>
      <c r="F180" s="31"/>
      <c r="G180" s="31"/>
    </row>
    <row r="181" spans="1:7" x14ac:dyDescent="0.3">
      <c r="A181" s="180"/>
      <c r="B181" s="180"/>
      <c r="C181" s="180"/>
      <c r="D181" s="31"/>
      <c r="E181" s="31"/>
      <c r="F181" s="31"/>
      <c r="G181" s="31"/>
    </row>
    <row r="182" spans="1:7" x14ac:dyDescent="0.3">
      <c r="A182" s="180"/>
      <c r="B182" s="180"/>
      <c r="C182" s="180"/>
      <c r="D182" s="31"/>
      <c r="E182" s="31"/>
      <c r="F182" s="31"/>
      <c r="G182" s="31"/>
    </row>
    <row r="183" spans="1:7" x14ac:dyDescent="0.3">
      <c r="A183" s="180"/>
      <c r="B183" s="180"/>
      <c r="C183" s="180"/>
      <c r="D183" s="31"/>
      <c r="E183" s="31"/>
      <c r="F183" s="31"/>
      <c r="G183" s="31"/>
    </row>
    <row r="184" spans="1:7" x14ac:dyDescent="0.3">
      <c r="A184" s="180"/>
      <c r="B184" s="180"/>
      <c r="C184" s="180"/>
      <c r="D184" s="31"/>
      <c r="E184" s="31"/>
      <c r="F184" s="31"/>
      <c r="G184" s="31"/>
    </row>
    <row r="185" spans="1:7" x14ac:dyDescent="0.3">
      <c r="A185" s="180"/>
      <c r="B185" s="180"/>
      <c r="C185" s="180"/>
      <c r="D185" s="31"/>
      <c r="E185" s="31"/>
      <c r="F185" s="31"/>
      <c r="G185" s="31"/>
    </row>
    <row r="186" spans="1:7" x14ac:dyDescent="0.3">
      <c r="A186" s="180"/>
      <c r="B186" s="180"/>
      <c r="C186" s="180"/>
      <c r="D186" s="31"/>
      <c r="E186" s="31"/>
      <c r="F186" s="31"/>
      <c r="G186" s="31"/>
    </row>
    <row r="187" spans="1:7" x14ac:dyDescent="0.3">
      <c r="A187" s="180"/>
      <c r="B187" s="180"/>
      <c r="C187" s="180"/>
      <c r="D187" s="31"/>
      <c r="E187" s="31"/>
      <c r="F187" s="31"/>
      <c r="G187" s="31"/>
    </row>
    <row r="188" spans="1:7" x14ac:dyDescent="0.3">
      <c r="A188" s="180"/>
      <c r="B188" s="180"/>
      <c r="C188" s="180"/>
      <c r="D188" s="31"/>
      <c r="E188" s="31"/>
      <c r="F188" s="31"/>
      <c r="G188" s="31"/>
    </row>
    <row r="189" spans="1:7" x14ac:dyDescent="0.3">
      <c r="A189" s="180"/>
      <c r="B189" s="180"/>
      <c r="C189" s="180"/>
      <c r="D189" s="31"/>
      <c r="E189" s="31"/>
      <c r="F189" s="31"/>
      <c r="G189" s="31"/>
    </row>
    <row r="190" spans="1:7" x14ac:dyDescent="0.3">
      <c r="A190" s="180"/>
      <c r="B190" s="180"/>
      <c r="C190" s="180"/>
      <c r="D190" s="31"/>
      <c r="E190" s="31"/>
      <c r="F190" s="31"/>
      <c r="G190" s="31"/>
    </row>
    <row r="191" spans="1:7" x14ac:dyDescent="0.3">
      <c r="A191" s="180"/>
      <c r="B191" s="180"/>
      <c r="C191" s="180"/>
      <c r="D191" s="31"/>
      <c r="E191" s="31"/>
      <c r="F191" s="31"/>
      <c r="G191" s="31"/>
    </row>
    <row r="192" spans="1:7" x14ac:dyDescent="0.3">
      <c r="A192" s="180"/>
      <c r="B192" s="180"/>
      <c r="C192" s="180"/>
      <c r="D192" s="31"/>
      <c r="E192" s="31"/>
      <c r="F192" s="31"/>
      <c r="G192" s="31"/>
    </row>
    <row r="193" spans="1:7" x14ac:dyDescent="0.3">
      <c r="A193" s="180"/>
      <c r="B193" s="180"/>
      <c r="C193" s="180"/>
      <c r="D193" s="31"/>
      <c r="E193" s="31"/>
      <c r="F193" s="31"/>
      <c r="G193" s="31"/>
    </row>
    <row r="194" spans="1:7" x14ac:dyDescent="0.3">
      <c r="A194" s="180"/>
      <c r="B194" s="180"/>
      <c r="C194" s="180"/>
      <c r="D194" s="31"/>
      <c r="E194" s="31"/>
      <c r="F194" s="31"/>
      <c r="G194" s="31"/>
    </row>
    <row r="195" spans="1:7" x14ac:dyDescent="0.3">
      <c r="A195" s="180"/>
      <c r="B195" s="180"/>
      <c r="C195" s="180"/>
      <c r="D195" s="31"/>
      <c r="E195" s="31"/>
      <c r="F195" s="31"/>
      <c r="G195" s="31"/>
    </row>
    <row r="196" spans="1:7" x14ac:dyDescent="0.3">
      <c r="A196" s="180"/>
      <c r="B196" s="180"/>
      <c r="C196" s="180"/>
      <c r="D196" s="31"/>
      <c r="E196" s="31"/>
      <c r="F196" s="31"/>
      <c r="G196" s="31"/>
    </row>
    <row r="197" spans="1:7" x14ac:dyDescent="0.3">
      <c r="A197" s="180"/>
      <c r="B197" s="180"/>
      <c r="C197" s="180"/>
      <c r="D197" s="31"/>
      <c r="E197" s="31"/>
      <c r="F197" s="31"/>
      <c r="G197" s="31"/>
    </row>
    <row r="198" spans="1:7" x14ac:dyDescent="0.3">
      <c r="A198" s="180"/>
      <c r="B198" s="180"/>
      <c r="C198" s="180"/>
      <c r="D198" s="31"/>
      <c r="E198" s="31"/>
      <c r="F198" s="31"/>
      <c r="G198" s="31"/>
    </row>
    <row r="199" spans="1:7" x14ac:dyDescent="0.3">
      <c r="A199" s="180"/>
      <c r="B199" s="180"/>
      <c r="C199" s="180"/>
      <c r="D199" s="31"/>
      <c r="E199" s="31"/>
      <c r="F199" s="31"/>
      <c r="G199" s="31"/>
    </row>
    <row r="200" spans="1:7" x14ac:dyDescent="0.3">
      <c r="A200" s="180"/>
      <c r="B200" s="180"/>
      <c r="C200" s="180"/>
      <c r="D200" s="31"/>
      <c r="E200" s="31"/>
      <c r="F200" s="31"/>
      <c r="G200" s="31"/>
    </row>
    <row r="201" spans="1:7" x14ac:dyDescent="0.3">
      <c r="A201" s="180"/>
      <c r="B201" s="180"/>
      <c r="C201" s="180"/>
      <c r="D201" s="31"/>
      <c r="E201" s="31"/>
      <c r="F201" s="31"/>
      <c r="G201" s="31"/>
    </row>
    <row r="202" spans="1:7" x14ac:dyDescent="0.3">
      <c r="A202" s="180"/>
      <c r="B202" s="180"/>
      <c r="C202" s="180"/>
      <c r="D202" s="31"/>
      <c r="E202" s="31"/>
      <c r="F202" s="31"/>
      <c r="G202" s="31"/>
    </row>
    <row r="203" spans="1:7" x14ac:dyDescent="0.3">
      <c r="A203" s="180"/>
      <c r="B203" s="180"/>
      <c r="C203" s="180"/>
      <c r="D203" s="31"/>
      <c r="E203" s="31"/>
      <c r="F203" s="31"/>
      <c r="G203" s="31"/>
    </row>
    <row r="204" spans="1:7" x14ac:dyDescent="0.3">
      <c r="A204" s="180"/>
      <c r="B204" s="180"/>
      <c r="C204" s="180"/>
      <c r="D204" s="31"/>
      <c r="E204" s="31"/>
      <c r="F204" s="31"/>
      <c r="G204" s="31"/>
    </row>
    <row r="205" spans="1:7" x14ac:dyDescent="0.3">
      <c r="A205" s="180"/>
      <c r="B205" s="180"/>
      <c r="C205" s="180"/>
      <c r="D205" s="31"/>
      <c r="E205" s="31"/>
      <c r="F205" s="31"/>
      <c r="G205" s="31"/>
    </row>
    <row r="206" spans="1:7" x14ac:dyDescent="0.3">
      <c r="A206" s="180"/>
      <c r="B206" s="180"/>
      <c r="C206" s="180"/>
      <c r="D206" s="31"/>
      <c r="E206" s="31"/>
      <c r="F206" s="31"/>
      <c r="G206" s="31"/>
    </row>
    <row r="207" spans="1:7" x14ac:dyDescent="0.3">
      <c r="A207" s="180"/>
      <c r="B207" s="180"/>
      <c r="C207" s="180"/>
      <c r="D207" s="31"/>
      <c r="E207" s="31"/>
      <c r="F207" s="31"/>
      <c r="G207" s="31"/>
    </row>
    <row r="208" spans="1:7" x14ac:dyDescent="0.3">
      <c r="A208" s="180"/>
      <c r="B208" s="180"/>
      <c r="C208" s="180"/>
      <c r="D208" s="31"/>
      <c r="E208" s="31"/>
      <c r="F208" s="31"/>
      <c r="G208" s="31"/>
    </row>
    <row r="209" spans="1:7" x14ac:dyDescent="0.3">
      <c r="A209" s="180"/>
      <c r="B209" s="180"/>
      <c r="C209" s="180"/>
      <c r="D209" s="31"/>
      <c r="E209" s="31"/>
      <c r="F209" s="31"/>
      <c r="G209" s="31"/>
    </row>
    <row r="210" spans="1:7" x14ac:dyDescent="0.3">
      <c r="A210" s="180"/>
      <c r="B210" s="180"/>
      <c r="C210" s="180"/>
      <c r="D210" s="31"/>
      <c r="E210" s="31"/>
      <c r="F210" s="31"/>
      <c r="G210" s="31"/>
    </row>
    <row r="211" spans="1:7" x14ac:dyDescent="0.3">
      <c r="A211" s="180"/>
      <c r="B211" s="180"/>
      <c r="C211" s="180"/>
      <c r="D211" s="31"/>
      <c r="E211" s="31"/>
      <c r="F211" s="31"/>
      <c r="G211" s="31"/>
    </row>
    <row r="212" spans="1:7" x14ac:dyDescent="0.3">
      <c r="A212" s="180"/>
      <c r="B212" s="180"/>
      <c r="C212" s="180"/>
      <c r="D212" s="31"/>
      <c r="E212" s="31"/>
      <c r="F212" s="31"/>
      <c r="G212" s="31"/>
    </row>
    <row r="213" spans="1:7" x14ac:dyDescent="0.3">
      <c r="A213" s="180"/>
      <c r="B213" s="180"/>
      <c r="C213" s="180"/>
      <c r="D213" s="31"/>
      <c r="E213" s="31"/>
      <c r="F213" s="31"/>
      <c r="G213" s="31"/>
    </row>
    <row r="214" spans="1:7" x14ac:dyDescent="0.3">
      <c r="A214" s="180"/>
      <c r="B214" s="180"/>
      <c r="C214" s="180"/>
      <c r="D214" s="31"/>
      <c r="E214" s="31"/>
      <c r="F214" s="31"/>
      <c r="G214" s="31"/>
    </row>
    <row r="215" spans="1:7" x14ac:dyDescent="0.3">
      <c r="A215" s="180"/>
      <c r="B215" s="180"/>
      <c r="C215" s="180"/>
      <c r="D215" s="31"/>
      <c r="E215" s="31"/>
      <c r="F215" s="31"/>
      <c r="G215" s="31"/>
    </row>
    <row r="216" spans="1:7" x14ac:dyDescent="0.3">
      <c r="A216" s="180"/>
      <c r="B216" s="180"/>
      <c r="C216" s="180"/>
      <c r="D216" s="31"/>
      <c r="E216" s="31"/>
      <c r="F216" s="31"/>
      <c r="G216" s="31"/>
    </row>
    <row r="217" spans="1:7" x14ac:dyDescent="0.3">
      <c r="A217" s="180"/>
      <c r="B217" s="180"/>
      <c r="C217" s="180"/>
      <c r="D217" s="31"/>
      <c r="E217" s="31"/>
      <c r="F217" s="31"/>
      <c r="G217" s="31"/>
    </row>
    <row r="218" spans="1:7" x14ac:dyDescent="0.3">
      <c r="A218" s="180"/>
      <c r="B218" s="180"/>
      <c r="C218" s="180"/>
      <c r="D218" s="31"/>
      <c r="E218" s="31"/>
      <c r="F218" s="31"/>
      <c r="G218" s="31"/>
    </row>
    <row r="219" spans="1:7" x14ac:dyDescent="0.3">
      <c r="A219" s="180"/>
      <c r="B219" s="180"/>
      <c r="C219" s="180"/>
      <c r="D219" s="31"/>
      <c r="E219" s="31"/>
      <c r="F219" s="31"/>
      <c r="G219" s="31"/>
    </row>
    <row r="220" spans="1:7" x14ac:dyDescent="0.3">
      <c r="A220" s="180"/>
      <c r="B220" s="180"/>
      <c r="C220" s="180"/>
      <c r="D220" s="31"/>
      <c r="E220" s="31"/>
      <c r="F220" s="31"/>
      <c r="G220" s="31"/>
    </row>
    <row r="221" spans="1:7" x14ac:dyDescent="0.3">
      <c r="A221" s="180"/>
      <c r="B221" s="180"/>
      <c r="C221" s="180"/>
      <c r="D221" s="31"/>
      <c r="E221" s="31"/>
      <c r="F221" s="31"/>
      <c r="G221" s="31"/>
    </row>
    <row r="222" spans="1:7" x14ac:dyDescent="0.3">
      <c r="A222" s="180"/>
      <c r="B222" s="180"/>
      <c r="C222" s="180"/>
      <c r="D222" s="31"/>
      <c r="E222" s="31"/>
      <c r="F222" s="31"/>
      <c r="G222" s="31"/>
    </row>
    <row r="223" spans="1:7" x14ac:dyDescent="0.3">
      <c r="A223" s="180"/>
      <c r="B223" s="180"/>
      <c r="C223" s="180"/>
      <c r="D223" s="31"/>
      <c r="E223" s="31"/>
      <c r="F223" s="31"/>
      <c r="G223" s="31"/>
    </row>
    <row r="224" spans="1:7" x14ac:dyDescent="0.3">
      <c r="A224" s="180"/>
      <c r="B224" s="180"/>
      <c r="C224" s="180"/>
      <c r="D224" s="31"/>
      <c r="E224" s="31"/>
      <c r="F224" s="31"/>
      <c r="G224" s="31"/>
    </row>
    <row r="225" spans="1:7" x14ac:dyDescent="0.3">
      <c r="A225" s="180"/>
      <c r="B225" s="180"/>
      <c r="C225" s="180"/>
      <c r="D225" s="31"/>
      <c r="E225" s="31"/>
      <c r="F225" s="31"/>
      <c r="G225" s="31"/>
    </row>
    <row r="226" spans="1:7" x14ac:dyDescent="0.3">
      <c r="A226" s="180"/>
      <c r="B226" s="180"/>
      <c r="C226" s="180"/>
      <c r="D226" s="31"/>
      <c r="E226" s="31"/>
      <c r="F226" s="31"/>
      <c r="G226" s="31"/>
    </row>
    <row r="227" spans="1:7" x14ac:dyDescent="0.3">
      <c r="A227" s="180"/>
      <c r="B227" s="180"/>
      <c r="C227" s="180"/>
      <c r="D227" s="31"/>
      <c r="E227" s="31"/>
      <c r="F227" s="31"/>
      <c r="G227" s="31"/>
    </row>
    <row r="228" spans="1:7" x14ac:dyDescent="0.3">
      <c r="A228" s="180"/>
      <c r="B228" s="180"/>
      <c r="C228" s="180"/>
      <c r="D228" s="31"/>
      <c r="E228" s="31"/>
      <c r="F228" s="31"/>
      <c r="G228" s="31"/>
    </row>
    <row r="229" spans="1:7" x14ac:dyDescent="0.3">
      <c r="A229" s="180"/>
      <c r="B229" s="180"/>
      <c r="C229" s="180"/>
      <c r="D229" s="31"/>
      <c r="E229" s="31"/>
      <c r="F229" s="31"/>
      <c r="G229" s="31"/>
    </row>
    <row r="230" spans="1:7" x14ac:dyDescent="0.3">
      <c r="A230" s="180"/>
      <c r="B230" s="180"/>
      <c r="C230" s="180"/>
      <c r="D230" s="31"/>
      <c r="E230" s="31"/>
      <c r="F230" s="31"/>
      <c r="G230" s="31"/>
    </row>
    <row r="231" spans="1:7" x14ac:dyDescent="0.3">
      <c r="A231" s="180"/>
      <c r="B231" s="180"/>
      <c r="C231" s="180"/>
      <c r="D231" s="31"/>
      <c r="E231" s="31"/>
      <c r="F231" s="31"/>
      <c r="G231" s="31"/>
    </row>
    <row r="232" spans="1:7" x14ac:dyDescent="0.3">
      <c r="A232" s="180"/>
      <c r="B232" s="180"/>
      <c r="C232" s="180"/>
      <c r="D232" s="31"/>
      <c r="E232" s="31"/>
      <c r="F232" s="31"/>
      <c r="G232" s="31"/>
    </row>
    <row r="233" spans="1:7" x14ac:dyDescent="0.3">
      <c r="A233" s="180"/>
      <c r="B233" s="180"/>
      <c r="C233" s="180"/>
      <c r="D233" s="31"/>
      <c r="E233" s="31"/>
      <c r="F233" s="31"/>
      <c r="G233" s="31"/>
    </row>
    <row r="234" spans="1:7" x14ac:dyDescent="0.3">
      <c r="A234" s="180"/>
      <c r="B234" s="180"/>
      <c r="C234" s="180"/>
      <c r="D234" s="31"/>
      <c r="E234" s="31"/>
      <c r="F234" s="31"/>
      <c r="G234" s="31"/>
    </row>
    <row r="235" spans="1:7" x14ac:dyDescent="0.3">
      <c r="A235" s="180"/>
      <c r="B235" s="180"/>
      <c r="C235" s="180"/>
      <c r="D235" s="31"/>
      <c r="E235" s="31"/>
      <c r="F235" s="31"/>
      <c r="G235" s="31"/>
    </row>
    <row r="236" spans="1:7" x14ac:dyDescent="0.3">
      <c r="A236" s="180"/>
      <c r="B236" s="180"/>
      <c r="C236" s="180"/>
      <c r="D236" s="31"/>
      <c r="E236" s="31"/>
      <c r="F236" s="31"/>
      <c r="G236" s="31"/>
    </row>
    <row r="237" spans="1:7" x14ac:dyDescent="0.3">
      <c r="A237" s="180"/>
      <c r="B237" s="180"/>
      <c r="C237" s="180"/>
      <c r="D237" s="31"/>
      <c r="E237" s="31"/>
      <c r="F237" s="31"/>
      <c r="G237" s="31"/>
    </row>
    <row r="238" spans="1:7" x14ac:dyDescent="0.3">
      <c r="A238" s="180"/>
      <c r="B238" s="180"/>
      <c r="C238" s="180"/>
      <c r="D238" s="31"/>
      <c r="E238" s="31"/>
      <c r="F238" s="31"/>
      <c r="G238" s="31"/>
    </row>
    <row r="239" spans="1:7" x14ac:dyDescent="0.3">
      <c r="A239" s="180"/>
      <c r="B239" s="180"/>
      <c r="C239" s="180"/>
      <c r="D239" s="31"/>
      <c r="E239" s="31"/>
      <c r="F239" s="31"/>
      <c r="G239" s="31"/>
    </row>
    <row r="240" spans="1:7" x14ac:dyDescent="0.3">
      <c r="A240" s="180"/>
      <c r="B240" s="180"/>
      <c r="C240" s="180"/>
      <c r="D240" s="31"/>
      <c r="E240" s="31"/>
      <c r="F240" s="31"/>
      <c r="G240" s="31"/>
    </row>
    <row r="241" spans="1:7" x14ac:dyDescent="0.3">
      <c r="A241" s="180"/>
      <c r="B241" s="180"/>
      <c r="C241" s="180"/>
      <c r="D241" s="31"/>
      <c r="E241" s="31"/>
      <c r="F241" s="31"/>
      <c r="G241" s="31"/>
    </row>
    <row r="242" spans="1:7" x14ac:dyDescent="0.3">
      <c r="A242" s="180"/>
      <c r="B242" s="180"/>
      <c r="C242" s="180"/>
      <c r="D242" s="31"/>
      <c r="E242" s="31"/>
      <c r="F242" s="31"/>
      <c r="G242" s="31"/>
    </row>
    <row r="243" spans="1:7" x14ac:dyDescent="0.3">
      <c r="A243" s="180"/>
      <c r="B243" s="180"/>
      <c r="C243" s="180"/>
      <c r="D243" s="31"/>
      <c r="E243" s="31"/>
      <c r="F243" s="31"/>
      <c r="G243" s="31"/>
    </row>
    <row r="244" spans="1:7" x14ac:dyDescent="0.3">
      <c r="A244" s="180"/>
      <c r="B244" s="180"/>
      <c r="C244" s="180"/>
      <c r="D244" s="31"/>
      <c r="E244" s="31"/>
      <c r="F244" s="31"/>
      <c r="G244" s="31"/>
    </row>
    <row r="245" spans="1:7" x14ac:dyDescent="0.3">
      <c r="A245" s="180"/>
      <c r="B245" s="180"/>
      <c r="C245" s="180"/>
      <c r="D245" s="31"/>
      <c r="E245" s="31"/>
      <c r="F245" s="31"/>
      <c r="G245" s="31"/>
    </row>
    <row r="246" spans="1:7" x14ac:dyDescent="0.3">
      <c r="A246" s="180"/>
      <c r="B246" s="180"/>
      <c r="C246" s="180"/>
      <c r="D246" s="31"/>
      <c r="E246" s="31"/>
      <c r="F246" s="31"/>
      <c r="G246" s="31"/>
    </row>
    <row r="247" spans="1:7" x14ac:dyDescent="0.3">
      <c r="A247" s="180"/>
      <c r="B247" s="180"/>
      <c r="C247" s="180"/>
      <c r="D247" s="31"/>
      <c r="E247" s="31"/>
      <c r="F247" s="31"/>
      <c r="G247" s="31"/>
    </row>
    <row r="248" spans="1:7" x14ac:dyDescent="0.3">
      <c r="A248" s="180"/>
      <c r="B248" s="180"/>
      <c r="C248" s="180"/>
      <c r="D248" s="31"/>
      <c r="E248" s="31"/>
      <c r="F248" s="31"/>
      <c r="G248" s="31"/>
    </row>
    <row r="249" spans="1:7" x14ac:dyDescent="0.3">
      <c r="A249" s="180"/>
      <c r="B249" s="180"/>
      <c r="C249" s="180"/>
      <c r="D249" s="31"/>
      <c r="E249" s="31"/>
      <c r="F249" s="31"/>
      <c r="G249" s="31"/>
    </row>
    <row r="250" spans="1:7" x14ac:dyDescent="0.3">
      <c r="A250" s="180"/>
      <c r="B250" s="180"/>
      <c r="C250" s="180"/>
      <c r="D250" s="31"/>
      <c r="E250" s="31"/>
      <c r="F250" s="31"/>
      <c r="G250" s="31"/>
    </row>
    <row r="251" spans="1:7" x14ac:dyDescent="0.3">
      <c r="A251" s="180"/>
      <c r="B251" s="180"/>
      <c r="C251" s="180"/>
      <c r="D251" s="31"/>
      <c r="E251" s="31"/>
      <c r="F251" s="31"/>
      <c r="G251" s="31"/>
    </row>
    <row r="252" spans="1:7" x14ac:dyDescent="0.3">
      <c r="A252" s="180"/>
      <c r="B252" s="180"/>
      <c r="C252" s="180"/>
      <c r="D252" s="31"/>
      <c r="E252" s="31"/>
      <c r="F252" s="31"/>
      <c r="G252" s="31"/>
    </row>
    <row r="253" spans="1:7" x14ac:dyDescent="0.3">
      <c r="A253" s="180"/>
      <c r="B253" s="180"/>
      <c r="C253" s="180"/>
      <c r="D253" s="31"/>
      <c r="E253" s="31"/>
      <c r="F253" s="31"/>
      <c r="G253" s="31"/>
    </row>
    <row r="254" spans="1:7" x14ac:dyDescent="0.3">
      <c r="A254" s="180"/>
      <c r="B254" s="180"/>
      <c r="C254" s="180"/>
      <c r="D254" s="31"/>
      <c r="E254" s="31"/>
      <c r="F254" s="31"/>
      <c r="G254" s="31"/>
    </row>
    <row r="255" spans="1:7" x14ac:dyDescent="0.3">
      <c r="A255" s="180"/>
      <c r="B255" s="180"/>
      <c r="C255" s="180"/>
      <c r="D255" s="31"/>
      <c r="E255" s="31"/>
      <c r="F255" s="31"/>
      <c r="G255" s="31"/>
    </row>
    <row r="256" spans="1:7" x14ac:dyDescent="0.3">
      <c r="A256" s="180"/>
      <c r="B256" s="180"/>
      <c r="C256" s="180"/>
      <c r="D256" s="31"/>
      <c r="E256" s="31"/>
      <c r="F256" s="31"/>
      <c r="G256" s="31"/>
    </row>
    <row r="257" spans="1:7" x14ac:dyDescent="0.3">
      <c r="A257" s="180"/>
      <c r="B257" s="180"/>
      <c r="C257" s="180"/>
      <c r="D257" s="31"/>
      <c r="E257" s="31"/>
      <c r="F257" s="31"/>
      <c r="G257" s="31"/>
    </row>
    <row r="258" spans="1:7" x14ac:dyDescent="0.3">
      <c r="A258" s="180"/>
      <c r="B258" s="180"/>
      <c r="C258" s="180"/>
      <c r="D258" s="31"/>
      <c r="E258" s="31"/>
      <c r="F258" s="31"/>
      <c r="G258" s="31"/>
    </row>
    <row r="259" spans="1:7" x14ac:dyDescent="0.3">
      <c r="A259" s="180"/>
      <c r="B259" s="180"/>
      <c r="C259" s="180"/>
      <c r="D259" s="31"/>
      <c r="E259" s="31"/>
      <c r="F259" s="31"/>
      <c r="G259" s="31"/>
    </row>
    <row r="260" spans="1:7" x14ac:dyDescent="0.3">
      <c r="A260" s="180"/>
      <c r="B260" s="180"/>
      <c r="C260" s="180"/>
      <c r="D260" s="31"/>
      <c r="E260" s="31"/>
      <c r="F260" s="31"/>
      <c r="G260" s="31"/>
    </row>
    <row r="261" spans="1:7" x14ac:dyDescent="0.3">
      <c r="A261" s="180"/>
      <c r="B261" s="180"/>
      <c r="C261" s="180"/>
      <c r="D261" s="31"/>
      <c r="E261" s="31"/>
      <c r="F261" s="31"/>
      <c r="G261" s="31"/>
    </row>
    <row r="262" spans="1:7" x14ac:dyDescent="0.3">
      <c r="A262" s="180"/>
      <c r="B262" s="180"/>
      <c r="C262" s="180"/>
      <c r="D262" s="31"/>
      <c r="E262" s="31"/>
      <c r="F262" s="31"/>
      <c r="G262" s="31"/>
    </row>
    <row r="263" spans="1:7" x14ac:dyDescent="0.3">
      <c r="A263" s="180"/>
      <c r="B263" s="180"/>
      <c r="C263" s="180"/>
      <c r="D263" s="31"/>
      <c r="E263" s="31"/>
      <c r="F263" s="31"/>
      <c r="G263" s="31"/>
    </row>
    <row r="264" spans="1:7" x14ac:dyDescent="0.3">
      <c r="A264" s="180"/>
      <c r="B264" s="180"/>
      <c r="C264" s="180"/>
      <c r="D264" s="31"/>
      <c r="E264" s="31"/>
      <c r="F264" s="31"/>
      <c r="G264" s="31"/>
    </row>
    <row r="265" spans="1:7" x14ac:dyDescent="0.3">
      <c r="A265" s="180"/>
      <c r="B265" s="180"/>
      <c r="C265" s="180"/>
      <c r="D265" s="31"/>
      <c r="E265" s="31"/>
      <c r="F265" s="31"/>
      <c r="G265" s="31"/>
    </row>
    <row r="266" spans="1:7" x14ac:dyDescent="0.3">
      <c r="A266" s="180"/>
      <c r="B266" s="180"/>
      <c r="C266" s="180"/>
      <c r="D266" s="31"/>
      <c r="E266" s="31"/>
      <c r="F266" s="31"/>
      <c r="G266" s="31"/>
    </row>
    <row r="267" spans="1:7" x14ac:dyDescent="0.3">
      <c r="A267" s="180"/>
      <c r="B267" s="180"/>
      <c r="C267" s="180"/>
      <c r="D267" s="31"/>
      <c r="E267" s="31"/>
      <c r="F267" s="31"/>
      <c r="G267" s="31"/>
    </row>
    <row r="268" spans="1:7" x14ac:dyDescent="0.3">
      <c r="A268" s="180"/>
      <c r="B268" s="180"/>
      <c r="C268" s="180"/>
      <c r="D268" s="31"/>
      <c r="E268" s="31"/>
      <c r="F268" s="31"/>
      <c r="G268" s="31"/>
    </row>
    <row r="269" spans="1:7" x14ac:dyDescent="0.3">
      <c r="A269" s="180"/>
      <c r="B269" s="180"/>
      <c r="C269" s="180"/>
      <c r="D269" s="31"/>
      <c r="E269" s="31"/>
      <c r="F269" s="31"/>
      <c r="G269" s="31"/>
    </row>
    <row r="270" spans="1:7" x14ac:dyDescent="0.3">
      <c r="A270" s="180"/>
      <c r="B270" s="180"/>
      <c r="C270" s="180"/>
      <c r="D270" s="31"/>
      <c r="E270" s="31"/>
      <c r="F270" s="31"/>
      <c r="G270" s="31"/>
    </row>
    <row r="271" spans="1:7" x14ac:dyDescent="0.3">
      <c r="A271" s="180"/>
      <c r="B271" s="180"/>
      <c r="C271" s="180"/>
      <c r="D271" s="31"/>
      <c r="E271" s="31"/>
      <c r="F271" s="31"/>
      <c r="G271" s="31"/>
    </row>
    <row r="272" spans="1:7" x14ac:dyDescent="0.3">
      <c r="A272" s="180"/>
      <c r="B272" s="180"/>
      <c r="C272" s="180"/>
      <c r="D272" s="31"/>
      <c r="E272" s="31"/>
      <c r="F272" s="31"/>
      <c r="G272" s="31"/>
    </row>
    <row r="273" spans="1:7" x14ac:dyDescent="0.3">
      <c r="A273" s="180"/>
      <c r="B273" s="180"/>
      <c r="C273" s="180"/>
      <c r="D273" s="31"/>
      <c r="E273" s="31"/>
      <c r="F273" s="31"/>
      <c r="G273" s="31"/>
    </row>
    <row r="274" spans="1:7" x14ac:dyDescent="0.3">
      <c r="A274" s="180"/>
      <c r="B274" s="180"/>
      <c r="C274" s="180"/>
      <c r="D274" s="31"/>
      <c r="E274" s="31"/>
      <c r="F274" s="31"/>
      <c r="G274" s="31"/>
    </row>
    <row r="275" spans="1:7" x14ac:dyDescent="0.3">
      <c r="A275" s="180"/>
      <c r="B275" s="180"/>
      <c r="C275" s="180"/>
      <c r="D275" s="31"/>
      <c r="E275" s="31"/>
      <c r="F275" s="31"/>
      <c r="G275" s="31"/>
    </row>
    <row r="276" spans="1:7" x14ac:dyDescent="0.3">
      <c r="A276" s="180"/>
      <c r="B276" s="180"/>
      <c r="C276" s="180"/>
      <c r="D276" s="31"/>
      <c r="E276" s="31"/>
      <c r="F276" s="31"/>
      <c r="G276" s="31"/>
    </row>
    <row r="277" spans="1:7" x14ac:dyDescent="0.3">
      <c r="A277" s="180"/>
      <c r="B277" s="180"/>
      <c r="C277" s="180"/>
      <c r="D277" s="31"/>
      <c r="E277" s="31"/>
      <c r="F277" s="31"/>
      <c r="G277" s="31"/>
    </row>
    <row r="278" spans="1:7" x14ac:dyDescent="0.3">
      <c r="A278" s="180"/>
      <c r="B278" s="180"/>
      <c r="C278" s="180"/>
      <c r="D278" s="31"/>
      <c r="E278" s="31"/>
      <c r="F278" s="31"/>
      <c r="G278" s="31"/>
    </row>
    <row r="279" spans="1:7" x14ac:dyDescent="0.3">
      <c r="A279" s="180"/>
      <c r="B279" s="180"/>
      <c r="C279" s="180"/>
      <c r="D279" s="31"/>
      <c r="E279" s="31"/>
      <c r="F279" s="31"/>
      <c r="G279" s="31"/>
    </row>
    <row r="280" spans="1:7" x14ac:dyDescent="0.3">
      <c r="A280" s="180"/>
      <c r="B280" s="180"/>
      <c r="C280" s="180"/>
      <c r="D280" s="31"/>
      <c r="E280" s="31"/>
      <c r="F280" s="31"/>
      <c r="G280" s="31"/>
    </row>
    <row r="281" spans="1:7" x14ac:dyDescent="0.3">
      <c r="A281" s="180"/>
      <c r="B281" s="180"/>
      <c r="C281" s="180"/>
      <c r="D281" s="31"/>
      <c r="E281" s="31"/>
      <c r="F281" s="31"/>
      <c r="G281" s="31"/>
    </row>
    <row r="282" spans="1:7" x14ac:dyDescent="0.3">
      <c r="A282" s="180"/>
      <c r="B282" s="180"/>
      <c r="C282" s="180"/>
      <c r="D282" s="31"/>
      <c r="E282" s="31"/>
      <c r="F282" s="31"/>
      <c r="G282" s="31"/>
    </row>
    <row r="283" spans="1:7" x14ac:dyDescent="0.3">
      <c r="A283" s="180"/>
      <c r="B283" s="180"/>
      <c r="C283" s="180"/>
      <c r="D283" s="31"/>
      <c r="E283" s="31"/>
      <c r="F283" s="31"/>
      <c r="G283" s="31"/>
    </row>
    <row r="284" spans="1:7" x14ac:dyDescent="0.3">
      <c r="A284" s="180"/>
      <c r="B284" s="180"/>
      <c r="C284" s="180"/>
      <c r="D284" s="31"/>
      <c r="E284" s="31"/>
      <c r="F284" s="31"/>
      <c r="G284" s="31"/>
    </row>
    <row r="285" spans="1:7" x14ac:dyDescent="0.3">
      <c r="A285" s="180"/>
      <c r="B285" s="180"/>
      <c r="C285" s="180"/>
      <c r="D285" s="31"/>
      <c r="E285" s="31"/>
      <c r="F285" s="31"/>
      <c r="G285" s="31"/>
    </row>
    <row r="286" spans="1:7" x14ac:dyDescent="0.3">
      <c r="A286" s="180"/>
      <c r="B286" s="180"/>
      <c r="C286" s="180"/>
      <c r="D286" s="31"/>
      <c r="E286" s="31"/>
      <c r="F286" s="31"/>
      <c r="G286" s="31"/>
    </row>
    <row r="287" spans="1:7" x14ac:dyDescent="0.3">
      <c r="A287" s="180"/>
      <c r="B287" s="180"/>
      <c r="C287" s="180"/>
      <c r="D287" s="31"/>
      <c r="E287" s="31"/>
      <c r="F287" s="31"/>
      <c r="G287" s="31"/>
    </row>
    <row r="288" spans="1:7" x14ac:dyDescent="0.3">
      <c r="A288" s="180"/>
      <c r="B288" s="180"/>
      <c r="C288" s="180"/>
      <c r="D288" s="31"/>
      <c r="E288" s="31"/>
      <c r="F288" s="31"/>
      <c r="G288" s="31"/>
    </row>
    <row r="289" spans="1:7" x14ac:dyDescent="0.3">
      <c r="A289" s="180"/>
      <c r="B289" s="180"/>
      <c r="C289" s="180"/>
      <c r="D289" s="31"/>
      <c r="E289" s="31"/>
      <c r="F289" s="31"/>
      <c r="G289" s="31"/>
    </row>
    <row r="290" spans="1:7" x14ac:dyDescent="0.3">
      <c r="A290" s="180"/>
      <c r="B290" s="180"/>
      <c r="C290" s="180"/>
      <c r="D290" s="31"/>
      <c r="E290" s="31"/>
      <c r="F290" s="31"/>
      <c r="G290" s="31"/>
    </row>
    <row r="291" spans="1:7" x14ac:dyDescent="0.3">
      <c r="A291" s="180"/>
      <c r="B291" s="180"/>
      <c r="C291" s="180"/>
      <c r="D291" s="31"/>
      <c r="E291" s="31"/>
      <c r="F291" s="31"/>
      <c r="G291" s="31"/>
    </row>
    <row r="292" spans="1:7" x14ac:dyDescent="0.3">
      <c r="A292" s="180"/>
      <c r="B292" s="180"/>
      <c r="C292" s="180"/>
      <c r="D292" s="31"/>
      <c r="E292" s="31"/>
      <c r="F292" s="31"/>
      <c r="G292" s="31"/>
    </row>
    <row r="293" spans="1:7" x14ac:dyDescent="0.3">
      <c r="A293" s="180"/>
      <c r="B293" s="180"/>
      <c r="C293" s="180"/>
      <c r="D293" s="31"/>
      <c r="E293" s="31"/>
      <c r="F293" s="31"/>
      <c r="G293" s="31"/>
    </row>
    <row r="294" spans="1:7" x14ac:dyDescent="0.3">
      <c r="A294" s="180"/>
      <c r="B294" s="180"/>
      <c r="C294" s="180"/>
      <c r="D294" s="31"/>
      <c r="E294" s="31"/>
      <c r="F294" s="31"/>
      <c r="G294" s="31"/>
    </row>
    <row r="295" spans="1:7" x14ac:dyDescent="0.3">
      <c r="A295" s="180"/>
      <c r="B295" s="180"/>
      <c r="C295" s="180"/>
      <c r="D295" s="31"/>
      <c r="E295" s="31"/>
      <c r="F295" s="31"/>
      <c r="G295" s="31"/>
    </row>
    <row r="296" spans="1:7" x14ac:dyDescent="0.3">
      <c r="A296" s="180"/>
      <c r="B296" s="180"/>
      <c r="C296" s="180"/>
      <c r="D296" s="31"/>
      <c r="E296" s="31"/>
      <c r="F296" s="31"/>
      <c r="G296" s="31"/>
    </row>
    <row r="297" spans="1:7" x14ac:dyDescent="0.3">
      <c r="A297" s="180"/>
      <c r="B297" s="180"/>
      <c r="C297" s="180"/>
      <c r="D297" s="31"/>
      <c r="E297" s="31"/>
      <c r="F297" s="31"/>
      <c r="G297" s="31"/>
    </row>
    <row r="298" spans="1:7" x14ac:dyDescent="0.3">
      <c r="A298" s="180"/>
      <c r="B298" s="180"/>
      <c r="C298" s="180"/>
      <c r="D298" s="31"/>
      <c r="E298" s="31"/>
      <c r="F298" s="31"/>
      <c r="G298" s="31"/>
    </row>
    <row r="299" spans="1:7" x14ac:dyDescent="0.3">
      <c r="A299" s="180"/>
      <c r="B299" s="180"/>
      <c r="C299" s="180"/>
      <c r="D299" s="31"/>
      <c r="E299" s="31"/>
      <c r="F299" s="31"/>
      <c r="G299" s="31"/>
    </row>
    <row r="300" spans="1:7" x14ac:dyDescent="0.3">
      <c r="A300" s="180"/>
      <c r="B300" s="180"/>
      <c r="C300" s="180"/>
      <c r="D300" s="31"/>
      <c r="E300" s="31"/>
      <c r="F300" s="31"/>
      <c r="G300" s="31"/>
    </row>
    <row r="301" spans="1:7" x14ac:dyDescent="0.3">
      <c r="A301" s="180"/>
      <c r="B301" s="180"/>
      <c r="C301" s="180"/>
      <c r="D301" s="31"/>
      <c r="E301" s="31"/>
      <c r="F301" s="31"/>
      <c r="G301" s="31"/>
    </row>
    <row r="302" spans="1:7" x14ac:dyDescent="0.3">
      <c r="A302" s="180"/>
      <c r="B302" s="180"/>
      <c r="C302" s="180"/>
      <c r="D302" s="31"/>
      <c r="E302" s="31"/>
      <c r="F302" s="31"/>
      <c r="G302" s="31"/>
    </row>
    <row r="303" spans="1:7" x14ac:dyDescent="0.3">
      <c r="A303" s="180"/>
      <c r="B303" s="180"/>
      <c r="C303" s="180"/>
      <c r="D303" s="31"/>
      <c r="E303" s="31"/>
      <c r="F303" s="31"/>
      <c r="G303" s="31"/>
    </row>
    <row r="304" spans="1:7" x14ac:dyDescent="0.3">
      <c r="A304" s="180"/>
      <c r="B304" s="180"/>
      <c r="C304" s="180"/>
      <c r="D304" s="31"/>
      <c r="E304" s="31"/>
      <c r="F304" s="31"/>
      <c r="G304" s="31"/>
    </row>
    <row r="305" spans="1:7" x14ac:dyDescent="0.3">
      <c r="A305" s="180"/>
      <c r="B305" s="180"/>
      <c r="C305" s="180"/>
      <c r="D305" s="31"/>
      <c r="E305" s="31"/>
      <c r="F305" s="31"/>
      <c r="G305" s="31"/>
    </row>
    <row r="306" spans="1:7" x14ac:dyDescent="0.3">
      <c r="A306" s="180"/>
      <c r="B306" s="180"/>
      <c r="C306" s="180"/>
      <c r="D306" s="31"/>
      <c r="E306" s="31"/>
      <c r="F306" s="31"/>
      <c r="G306" s="31"/>
    </row>
    <row r="307" spans="1:7" x14ac:dyDescent="0.3">
      <c r="A307" s="180"/>
      <c r="B307" s="180"/>
      <c r="C307" s="180"/>
      <c r="D307" s="31"/>
      <c r="E307" s="31"/>
      <c r="F307" s="31"/>
      <c r="G307" s="31"/>
    </row>
    <row r="308" spans="1:7" x14ac:dyDescent="0.3">
      <c r="A308" s="180"/>
      <c r="B308" s="180"/>
      <c r="C308" s="180"/>
      <c r="D308" s="31"/>
      <c r="E308" s="31"/>
      <c r="F308" s="31"/>
      <c r="G308" s="31"/>
    </row>
    <row r="309" spans="1:7" x14ac:dyDescent="0.3">
      <c r="A309" s="180"/>
      <c r="B309" s="180"/>
      <c r="C309" s="180"/>
      <c r="D309" s="31"/>
      <c r="E309" s="31"/>
      <c r="F309" s="31"/>
      <c r="G309" s="31"/>
    </row>
    <row r="310" spans="1:7" x14ac:dyDescent="0.3">
      <c r="A310" s="180"/>
      <c r="B310" s="180"/>
      <c r="C310" s="180"/>
      <c r="D310" s="31"/>
      <c r="E310" s="31"/>
      <c r="F310" s="31"/>
      <c r="G310" s="31"/>
    </row>
    <row r="311" spans="1:7" x14ac:dyDescent="0.3">
      <c r="A311" s="180"/>
      <c r="B311" s="180"/>
      <c r="C311" s="180"/>
      <c r="D311" s="31"/>
      <c r="E311" s="31"/>
      <c r="F311" s="31"/>
      <c r="G311" s="31"/>
    </row>
    <row r="312" spans="1:7" x14ac:dyDescent="0.3">
      <c r="A312" s="180"/>
      <c r="B312" s="180"/>
      <c r="C312" s="180"/>
      <c r="D312" s="31"/>
      <c r="E312" s="31"/>
      <c r="F312" s="31"/>
      <c r="G312" s="31"/>
    </row>
    <row r="313" spans="1:7" x14ac:dyDescent="0.3">
      <c r="A313" s="180"/>
      <c r="B313" s="180"/>
      <c r="C313" s="180"/>
      <c r="D313" s="31"/>
      <c r="E313" s="31"/>
      <c r="F313" s="31"/>
      <c r="G313" s="31"/>
    </row>
    <row r="314" spans="1:7" x14ac:dyDescent="0.3">
      <c r="A314" s="180"/>
      <c r="B314" s="180"/>
      <c r="C314" s="180"/>
      <c r="D314" s="31"/>
      <c r="E314" s="31"/>
      <c r="F314" s="31"/>
      <c r="G314" s="31"/>
    </row>
    <row r="315" spans="1:7" x14ac:dyDescent="0.3">
      <c r="A315" s="180"/>
      <c r="B315" s="180"/>
      <c r="C315" s="180"/>
      <c r="D315" s="31"/>
      <c r="E315" s="31"/>
      <c r="F315" s="31"/>
      <c r="G315" s="31"/>
    </row>
    <row r="316" spans="1:7" x14ac:dyDescent="0.3">
      <c r="A316" s="180"/>
      <c r="B316" s="180"/>
      <c r="C316" s="180"/>
      <c r="D316" s="31"/>
      <c r="E316" s="31"/>
      <c r="F316" s="31"/>
      <c r="G316" s="31"/>
    </row>
    <row r="317" spans="1:7" x14ac:dyDescent="0.3">
      <c r="A317" s="180"/>
      <c r="B317" s="180"/>
      <c r="C317" s="180"/>
      <c r="D317" s="31"/>
      <c r="E317" s="31"/>
      <c r="F317" s="31"/>
      <c r="G317" s="31"/>
    </row>
    <row r="318" spans="1:7" x14ac:dyDescent="0.3">
      <c r="A318" s="180"/>
      <c r="B318" s="180"/>
      <c r="C318" s="180"/>
      <c r="D318" s="31"/>
      <c r="E318" s="31"/>
      <c r="F318" s="31"/>
      <c r="G318" s="31"/>
    </row>
    <row r="319" spans="1:7" x14ac:dyDescent="0.3">
      <c r="A319" s="180"/>
      <c r="B319" s="180"/>
      <c r="C319" s="180"/>
      <c r="D319" s="31"/>
      <c r="E319" s="31"/>
      <c r="F319" s="31"/>
      <c r="G319" s="31"/>
    </row>
    <row r="320" spans="1:7" x14ac:dyDescent="0.3">
      <c r="A320" s="180"/>
      <c r="B320" s="180"/>
      <c r="C320" s="180"/>
      <c r="D320" s="31"/>
      <c r="E320" s="31"/>
      <c r="F320" s="31"/>
      <c r="G320" s="31"/>
    </row>
    <row r="321" spans="1:7" x14ac:dyDescent="0.3">
      <c r="A321" s="180"/>
      <c r="B321" s="180"/>
      <c r="C321" s="180"/>
      <c r="D321" s="31"/>
      <c r="E321" s="31"/>
      <c r="F321" s="31"/>
      <c r="G321" s="31"/>
    </row>
    <row r="322" spans="1:7" x14ac:dyDescent="0.3">
      <c r="A322" s="180"/>
      <c r="B322" s="180"/>
      <c r="C322" s="180"/>
      <c r="D322" s="31"/>
      <c r="E322" s="31"/>
      <c r="F322" s="31"/>
      <c r="G322" s="31"/>
    </row>
    <row r="323" spans="1:7" x14ac:dyDescent="0.3">
      <c r="A323" s="180"/>
      <c r="B323" s="180"/>
      <c r="C323" s="180"/>
      <c r="D323" s="31"/>
      <c r="E323" s="31"/>
      <c r="F323" s="31"/>
      <c r="G323" s="31"/>
    </row>
    <row r="324" spans="1:7" x14ac:dyDescent="0.3">
      <c r="A324" s="180"/>
      <c r="B324" s="180"/>
      <c r="C324" s="180"/>
      <c r="D324" s="31"/>
      <c r="E324" s="31"/>
      <c r="F324" s="31"/>
      <c r="G324" s="31"/>
    </row>
    <row r="325" spans="1:7" x14ac:dyDescent="0.3">
      <c r="A325" s="180"/>
      <c r="B325" s="180"/>
      <c r="C325" s="180"/>
      <c r="D325" s="31"/>
      <c r="E325" s="31"/>
      <c r="F325" s="31"/>
      <c r="G325" s="31"/>
    </row>
    <row r="326" spans="1:7" x14ac:dyDescent="0.3">
      <c r="A326" s="180"/>
      <c r="B326" s="180"/>
      <c r="C326" s="180"/>
      <c r="D326" s="31"/>
      <c r="E326" s="31"/>
      <c r="F326" s="31"/>
      <c r="G326" s="31"/>
    </row>
    <row r="327" spans="1:7" x14ac:dyDescent="0.3">
      <c r="A327" s="180"/>
      <c r="B327" s="180"/>
      <c r="C327" s="180"/>
      <c r="D327" s="31"/>
      <c r="E327" s="31"/>
      <c r="F327" s="31"/>
      <c r="G327" s="31"/>
    </row>
    <row r="328" spans="1:7" x14ac:dyDescent="0.3">
      <c r="A328" s="180"/>
      <c r="B328" s="180"/>
      <c r="C328" s="180"/>
      <c r="D328" s="31"/>
      <c r="E328" s="31"/>
      <c r="F328" s="31"/>
      <c r="G328" s="31"/>
    </row>
    <row r="329" spans="1:7" x14ac:dyDescent="0.3">
      <c r="A329" s="180"/>
      <c r="B329" s="180"/>
      <c r="C329" s="180"/>
      <c r="D329" s="31"/>
      <c r="E329" s="31"/>
      <c r="F329" s="31"/>
      <c r="G329" s="31"/>
    </row>
    <row r="330" spans="1:7" x14ac:dyDescent="0.3">
      <c r="A330" s="180"/>
      <c r="B330" s="180"/>
      <c r="C330" s="180"/>
      <c r="D330" s="31"/>
      <c r="E330" s="31"/>
      <c r="F330" s="31"/>
      <c r="G330" s="31"/>
    </row>
    <row r="331" spans="1:7" x14ac:dyDescent="0.3">
      <c r="A331" s="180"/>
      <c r="B331" s="180"/>
      <c r="C331" s="180"/>
      <c r="D331" s="31"/>
      <c r="E331" s="31"/>
      <c r="F331" s="31"/>
      <c r="G331" s="31"/>
    </row>
    <row r="332" spans="1:7" x14ac:dyDescent="0.3">
      <c r="A332" s="180"/>
      <c r="B332" s="180"/>
      <c r="C332" s="180"/>
      <c r="D332" s="31"/>
      <c r="E332" s="31"/>
      <c r="F332" s="31"/>
      <c r="G332" s="31"/>
    </row>
    <row r="333" spans="1:7" x14ac:dyDescent="0.3">
      <c r="A333" s="180"/>
      <c r="B333" s="180"/>
      <c r="C333" s="180"/>
      <c r="D333" s="31"/>
      <c r="E333" s="31"/>
      <c r="F333" s="31"/>
      <c r="G333" s="31"/>
    </row>
    <row r="334" spans="1:7" x14ac:dyDescent="0.3">
      <c r="A334" s="180"/>
      <c r="B334" s="180"/>
      <c r="C334" s="180"/>
      <c r="D334" s="31"/>
      <c r="E334" s="31"/>
      <c r="F334" s="31"/>
      <c r="G334" s="31"/>
    </row>
    <row r="335" spans="1:7" x14ac:dyDescent="0.3">
      <c r="A335" s="180"/>
      <c r="B335" s="180"/>
      <c r="C335" s="180"/>
      <c r="D335" s="31"/>
      <c r="E335" s="31"/>
      <c r="F335" s="31"/>
      <c r="G335" s="31"/>
    </row>
    <row r="336" spans="1:7" x14ac:dyDescent="0.3">
      <c r="A336" s="180"/>
      <c r="B336" s="180"/>
      <c r="C336" s="180"/>
      <c r="D336" s="31"/>
      <c r="E336" s="31"/>
      <c r="F336" s="31"/>
      <c r="G336" s="31"/>
    </row>
    <row r="337" spans="1:7" x14ac:dyDescent="0.3">
      <c r="A337" s="180"/>
      <c r="B337" s="180"/>
      <c r="C337" s="180"/>
      <c r="D337" s="31"/>
      <c r="E337" s="31"/>
      <c r="F337" s="31"/>
      <c r="G337" s="31"/>
    </row>
    <row r="338" spans="1:7" x14ac:dyDescent="0.3">
      <c r="A338" s="180"/>
      <c r="B338" s="180"/>
      <c r="C338" s="180"/>
      <c r="D338" s="31"/>
      <c r="E338" s="31"/>
      <c r="F338" s="31"/>
      <c r="G338" s="31"/>
    </row>
    <row r="339" spans="1:7" x14ac:dyDescent="0.3">
      <c r="A339" s="180"/>
      <c r="B339" s="180"/>
      <c r="C339" s="180"/>
      <c r="D339" s="31"/>
      <c r="E339" s="31"/>
      <c r="F339" s="31"/>
      <c r="G339" s="31"/>
    </row>
    <row r="340" spans="1:7" x14ac:dyDescent="0.3">
      <c r="A340" s="180"/>
      <c r="B340" s="180"/>
      <c r="C340" s="180"/>
      <c r="D340" s="31"/>
      <c r="E340" s="31"/>
      <c r="F340" s="31"/>
      <c r="G340" s="31"/>
    </row>
    <row r="341" spans="1:7" x14ac:dyDescent="0.3">
      <c r="A341" s="180"/>
      <c r="B341" s="180"/>
      <c r="C341" s="180"/>
      <c r="D341" s="31"/>
      <c r="E341" s="31"/>
      <c r="F341" s="31"/>
      <c r="G341" s="31"/>
    </row>
    <row r="342" spans="1:7" x14ac:dyDescent="0.3">
      <c r="A342" s="180"/>
      <c r="B342" s="180"/>
      <c r="C342" s="180"/>
      <c r="D342" s="31"/>
      <c r="E342" s="31"/>
      <c r="F342" s="31"/>
      <c r="G342" s="31"/>
    </row>
    <row r="343" spans="1:7" x14ac:dyDescent="0.3">
      <c r="A343" s="180"/>
      <c r="B343" s="180"/>
      <c r="C343" s="180"/>
      <c r="D343" s="31"/>
      <c r="E343" s="31"/>
      <c r="F343" s="31"/>
      <c r="G343" s="31"/>
    </row>
    <row r="344" spans="1:7" x14ac:dyDescent="0.3">
      <c r="A344" s="180"/>
      <c r="B344" s="180"/>
      <c r="C344" s="180"/>
      <c r="D344" s="31"/>
      <c r="E344" s="31"/>
      <c r="F344" s="31"/>
      <c r="G344" s="31"/>
    </row>
    <row r="345" spans="1:7" x14ac:dyDescent="0.3">
      <c r="A345" s="180"/>
      <c r="B345" s="180"/>
      <c r="C345" s="180"/>
      <c r="D345" s="31"/>
      <c r="E345" s="31"/>
      <c r="F345" s="31"/>
      <c r="G345" s="31"/>
    </row>
    <row r="346" spans="1:7" x14ac:dyDescent="0.3">
      <c r="A346" s="180"/>
      <c r="B346" s="180"/>
      <c r="C346" s="180"/>
      <c r="D346" s="31"/>
      <c r="E346" s="31"/>
      <c r="F346" s="31"/>
      <c r="G346" s="31"/>
    </row>
    <row r="347" spans="1:7" x14ac:dyDescent="0.3">
      <c r="A347" s="180"/>
      <c r="B347" s="180"/>
      <c r="C347" s="180"/>
      <c r="D347" s="31"/>
      <c r="E347" s="31"/>
      <c r="F347" s="31"/>
      <c r="G347" s="31"/>
    </row>
    <row r="348" spans="1:7" x14ac:dyDescent="0.3">
      <c r="A348" s="180"/>
      <c r="B348" s="180"/>
      <c r="C348" s="180"/>
      <c r="D348" s="31"/>
      <c r="E348" s="31"/>
      <c r="F348" s="31"/>
      <c r="G348" s="31"/>
    </row>
    <row r="349" spans="1:7" x14ac:dyDescent="0.3">
      <c r="A349" s="180"/>
      <c r="B349" s="180"/>
      <c r="C349" s="180"/>
      <c r="D349" s="31"/>
      <c r="E349" s="31"/>
      <c r="F349" s="31"/>
      <c r="G349" s="31"/>
    </row>
    <row r="350" spans="1:7" x14ac:dyDescent="0.3">
      <c r="A350" s="180"/>
      <c r="B350" s="180"/>
      <c r="C350" s="180"/>
      <c r="D350" s="31"/>
      <c r="E350" s="31"/>
      <c r="F350" s="31"/>
      <c r="G350" s="31"/>
    </row>
    <row r="351" spans="1:7" x14ac:dyDescent="0.3">
      <c r="A351" s="180"/>
      <c r="B351" s="180"/>
      <c r="C351" s="180"/>
      <c r="D351" s="31"/>
      <c r="E351" s="31"/>
      <c r="F351" s="31"/>
      <c r="G351" s="31"/>
    </row>
    <row r="352" spans="1:7" x14ac:dyDescent="0.3">
      <c r="A352" s="180"/>
      <c r="B352" s="180"/>
      <c r="C352" s="180"/>
      <c r="D352" s="31"/>
      <c r="E352" s="31"/>
      <c r="F352" s="31"/>
      <c r="G352" s="31"/>
    </row>
    <row r="353" spans="1:7" x14ac:dyDescent="0.3">
      <c r="A353" s="180"/>
      <c r="B353" s="180"/>
      <c r="C353" s="180"/>
      <c r="D353" s="31"/>
      <c r="E353" s="31"/>
      <c r="F353" s="31"/>
      <c r="G353" s="31"/>
    </row>
    <row r="354" spans="1:7" x14ac:dyDescent="0.3">
      <c r="A354" s="180"/>
      <c r="B354" s="180"/>
      <c r="C354" s="180"/>
      <c r="D354" s="31"/>
      <c r="E354" s="31"/>
      <c r="F354" s="31"/>
      <c r="G354" s="31"/>
    </row>
    <row r="355" spans="1:7" x14ac:dyDescent="0.3">
      <c r="A355" s="180"/>
      <c r="B355" s="180"/>
      <c r="C355" s="180"/>
      <c r="D355" s="31"/>
      <c r="E355" s="31"/>
      <c r="F355" s="31"/>
      <c r="G355" s="31"/>
    </row>
    <row r="356" spans="1:7" x14ac:dyDescent="0.3">
      <c r="A356" s="180"/>
      <c r="B356" s="180"/>
      <c r="C356" s="180"/>
      <c r="D356" s="31"/>
      <c r="E356" s="31"/>
      <c r="F356" s="31"/>
      <c r="G356" s="31"/>
    </row>
    <row r="357" spans="1:7" x14ac:dyDescent="0.3">
      <c r="A357" s="180"/>
      <c r="B357" s="180"/>
      <c r="C357" s="180"/>
      <c r="D357" s="31"/>
      <c r="E357" s="31"/>
      <c r="F357" s="31"/>
      <c r="G357" s="31"/>
    </row>
    <row r="358" spans="1:7" x14ac:dyDescent="0.3">
      <c r="A358" s="180"/>
      <c r="B358" s="180"/>
      <c r="C358" s="180"/>
      <c r="D358" s="31"/>
      <c r="E358" s="31"/>
      <c r="F358" s="31"/>
      <c r="G358" s="31"/>
    </row>
    <row r="359" spans="1:7" x14ac:dyDescent="0.3">
      <c r="A359" s="180"/>
      <c r="B359" s="180"/>
      <c r="C359" s="180"/>
      <c r="D359" s="31"/>
      <c r="E359" s="31"/>
      <c r="F359" s="31"/>
      <c r="G359" s="31"/>
    </row>
    <row r="360" spans="1:7" x14ac:dyDescent="0.3">
      <c r="A360" s="180"/>
      <c r="B360" s="180"/>
      <c r="C360" s="180"/>
      <c r="D360" s="31"/>
      <c r="E360" s="31"/>
      <c r="F360" s="31"/>
      <c r="G360" s="31"/>
    </row>
    <row r="361" spans="1:7" x14ac:dyDescent="0.3">
      <c r="A361" s="180"/>
      <c r="B361" s="180"/>
      <c r="C361" s="180"/>
      <c r="D361" s="31"/>
      <c r="E361" s="31"/>
      <c r="F361" s="31"/>
      <c r="G361" s="31"/>
    </row>
    <row r="362" spans="1:7" x14ac:dyDescent="0.3">
      <c r="A362" s="180"/>
      <c r="B362" s="180"/>
      <c r="C362" s="180"/>
      <c r="D362" s="31"/>
      <c r="E362" s="31"/>
      <c r="F362" s="31"/>
      <c r="G362" s="31"/>
    </row>
    <row r="363" spans="1:7" x14ac:dyDescent="0.3">
      <c r="A363" s="180"/>
      <c r="B363" s="180"/>
      <c r="C363" s="180"/>
      <c r="D363" s="31"/>
      <c r="E363" s="31"/>
      <c r="F363" s="31"/>
      <c r="G363" s="31"/>
    </row>
    <row r="364" spans="1:7" x14ac:dyDescent="0.3">
      <c r="A364" s="180"/>
      <c r="B364" s="180"/>
      <c r="C364" s="180"/>
      <c r="D364" s="31"/>
      <c r="E364" s="31"/>
      <c r="F364" s="31"/>
      <c r="G364" s="31"/>
    </row>
    <row r="365" spans="1:7" x14ac:dyDescent="0.3">
      <c r="A365" s="180"/>
      <c r="B365" s="180"/>
      <c r="C365" s="180"/>
      <c r="D365" s="31"/>
      <c r="E365" s="31"/>
      <c r="F365" s="31"/>
      <c r="G365" s="31"/>
    </row>
    <row r="366" spans="1:7" x14ac:dyDescent="0.3">
      <c r="A366" s="180"/>
      <c r="B366" s="180"/>
      <c r="C366" s="180"/>
      <c r="D366" s="31"/>
      <c r="E366" s="31"/>
      <c r="F366" s="31"/>
      <c r="G366" s="31"/>
    </row>
    <row r="367" spans="1:7" x14ac:dyDescent="0.3">
      <c r="A367" s="180"/>
      <c r="B367" s="180"/>
      <c r="C367" s="180"/>
      <c r="D367" s="31"/>
      <c r="E367" s="31"/>
      <c r="F367" s="31"/>
      <c r="G367" s="31"/>
    </row>
    <row r="368" spans="1:7" x14ac:dyDescent="0.3">
      <c r="A368" s="180"/>
      <c r="B368" s="180"/>
      <c r="C368" s="180"/>
      <c r="D368" s="31"/>
      <c r="E368" s="31"/>
      <c r="F368" s="31"/>
      <c r="G368" s="31"/>
    </row>
    <row r="369" spans="1:7" x14ac:dyDescent="0.3">
      <c r="A369" s="180"/>
      <c r="B369" s="180"/>
      <c r="C369" s="180"/>
      <c r="D369" s="31"/>
      <c r="E369" s="31"/>
      <c r="F369" s="31"/>
      <c r="G369" s="31"/>
    </row>
    <row r="370" spans="1:7" x14ac:dyDescent="0.3">
      <c r="A370" s="180"/>
      <c r="B370" s="180"/>
      <c r="C370" s="180"/>
      <c r="D370" s="31"/>
      <c r="E370" s="31"/>
      <c r="F370" s="31"/>
      <c r="G370" s="31"/>
    </row>
    <row r="371" spans="1:7" x14ac:dyDescent="0.3">
      <c r="A371" s="180"/>
      <c r="B371" s="180"/>
      <c r="C371" s="180"/>
      <c r="D371" s="31"/>
      <c r="E371" s="31"/>
      <c r="F371" s="31"/>
      <c r="G371" s="31"/>
    </row>
    <row r="372" spans="1:7" x14ac:dyDescent="0.3">
      <c r="A372" s="180"/>
      <c r="B372" s="180"/>
      <c r="C372" s="180"/>
      <c r="D372" s="31"/>
      <c r="E372" s="31"/>
      <c r="F372" s="31"/>
      <c r="G372" s="31"/>
    </row>
    <row r="373" spans="1:7" x14ac:dyDescent="0.3">
      <c r="A373" s="180"/>
      <c r="B373" s="180"/>
      <c r="C373" s="180"/>
      <c r="D373" s="31"/>
      <c r="E373" s="31"/>
      <c r="F373" s="31"/>
      <c r="G373" s="31"/>
    </row>
    <row r="374" spans="1:7" x14ac:dyDescent="0.3">
      <c r="A374" s="180"/>
      <c r="B374" s="180"/>
      <c r="C374" s="180"/>
      <c r="D374" s="31"/>
      <c r="E374" s="31"/>
      <c r="F374" s="31"/>
      <c r="G374" s="31"/>
    </row>
    <row r="375" spans="1:7" x14ac:dyDescent="0.3">
      <c r="A375" s="180"/>
      <c r="B375" s="180"/>
      <c r="C375" s="180"/>
      <c r="D375" s="31"/>
      <c r="E375" s="31"/>
      <c r="F375" s="31"/>
      <c r="G375" s="31"/>
    </row>
    <row r="376" spans="1:7" x14ac:dyDescent="0.3">
      <c r="A376" s="180"/>
      <c r="B376" s="180"/>
      <c r="C376" s="180"/>
      <c r="D376" s="31"/>
      <c r="E376" s="31"/>
      <c r="F376" s="31"/>
      <c r="G376" s="31"/>
    </row>
    <row r="377" spans="1:7" x14ac:dyDescent="0.3">
      <c r="A377" s="180"/>
      <c r="B377" s="180"/>
      <c r="C377" s="180"/>
      <c r="D377" s="31"/>
      <c r="E377" s="31"/>
      <c r="F377" s="31"/>
      <c r="G377" s="31"/>
    </row>
    <row r="378" spans="1:7" x14ac:dyDescent="0.3">
      <c r="A378" s="180"/>
      <c r="B378" s="180"/>
      <c r="C378" s="180"/>
      <c r="D378" s="31"/>
      <c r="E378" s="31"/>
      <c r="F378" s="31"/>
      <c r="G378" s="31"/>
    </row>
    <row r="379" spans="1:7" x14ac:dyDescent="0.3">
      <c r="A379" s="180"/>
      <c r="B379" s="180"/>
      <c r="C379" s="180"/>
      <c r="D379" s="31"/>
      <c r="E379" s="31"/>
      <c r="F379" s="31"/>
      <c r="G379" s="31"/>
    </row>
    <row r="380" spans="1:7" x14ac:dyDescent="0.3">
      <c r="A380" s="180"/>
      <c r="B380" s="180"/>
      <c r="C380" s="180"/>
      <c r="D380" s="31"/>
      <c r="E380" s="31"/>
      <c r="F380" s="31"/>
      <c r="G380" s="31"/>
    </row>
    <row r="381" spans="1:7" x14ac:dyDescent="0.3">
      <c r="A381" s="180"/>
      <c r="B381" s="180"/>
      <c r="C381" s="180"/>
      <c r="D381" s="31"/>
      <c r="E381" s="31"/>
      <c r="F381" s="31"/>
      <c r="G381" s="31"/>
    </row>
    <row r="382" spans="1:7" x14ac:dyDescent="0.3">
      <c r="A382" s="180"/>
      <c r="B382" s="180"/>
      <c r="C382" s="180"/>
      <c r="D382" s="31"/>
      <c r="E382" s="31"/>
      <c r="F382" s="31"/>
      <c r="G382" s="31"/>
    </row>
    <row r="383" spans="1:7" x14ac:dyDescent="0.3">
      <c r="A383" s="180"/>
      <c r="B383" s="180"/>
      <c r="C383" s="180"/>
      <c r="D383" s="31"/>
      <c r="E383" s="31"/>
      <c r="F383" s="31"/>
      <c r="G383" s="31"/>
    </row>
    <row r="384" spans="1:7" x14ac:dyDescent="0.3">
      <c r="A384" s="180"/>
      <c r="B384" s="180"/>
      <c r="C384" s="180"/>
      <c r="D384" s="31"/>
      <c r="E384" s="31"/>
      <c r="F384" s="31"/>
      <c r="G384" s="31"/>
    </row>
    <row r="385" spans="1:7" x14ac:dyDescent="0.3">
      <c r="A385" s="180"/>
      <c r="B385" s="180"/>
      <c r="C385" s="180"/>
      <c r="D385" s="31"/>
      <c r="E385" s="31"/>
      <c r="F385" s="31"/>
      <c r="G385" s="31"/>
    </row>
    <row r="386" spans="1:7" x14ac:dyDescent="0.3">
      <c r="A386" s="180"/>
      <c r="B386" s="180"/>
      <c r="C386" s="180"/>
      <c r="D386" s="31"/>
      <c r="E386" s="31"/>
      <c r="F386" s="31"/>
      <c r="G386" s="31"/>
    </row>
    <row r="387" spans="1:7" x14ac:dyDescent="0.3">
      <c r="A387" s="180"/>
      <c r="B387" s="180"/>
      <c r="C387" s="180"/>
      <c r="D387" s="31"/>
      <c r="E387" s="31"/>
      <c r="F387" s="31"/>
      <c r="G387" s="31"/>
    </row>
    <row r="388" spans="1:7" x14ac:dyDescent="0.3">
      <c r="A388" s="180"/>
      <c r="B388" s="180"/>
      <c r="C388" s="180"/>
      <c r="D388" s="31"/>
      <c r="E388" s="31"/>
      <c r="F388" s="31"/>
      <c r="G388" s="31"/>
    </row>
    <row r="389" spans="1:7" x14ac:dyDescent="0.3">
      <c r="A389" s="180"/>
      <c r="B389" s="180"/>
      <c r="C389" s="180"/>
      <c r="D389" s="31"/>
      <c r="E389" s="31"/>
      <c r="F389" s="31"/>
      <c r="G389" s="31"/>
    </row>
    <row r="390" spans="1:7" x14ac:dyDescent="0.3">
      <c r="A390" s="180"/>
      <c r="B390" s="180"/>
      <c r="C390" s="180"/>
      <c r="D390" s="31"/>
      <c r="E390" s="31"/>
      <c r="F390" s="31"/>
      <c r="G390" s="31"/>
    </row>
    <row r="391" spans="1:7" x14ac:dyDescent="0.3">
      <c r="A391" s="180"/>
      <c r="B391" s="180"/>
      <c r="C391" s="180"/>
      <c r="D391" s="31"/>
      <c r="E391" s="31"/>
      <c r="F391" s="31"/>
      <c r="G391" s="31"/>
    </row>
    <row r="392" spans="1:7" x14ac:dyDescent="0.3">
      <c r="A392" s="180"/>
      <c r="B392" s="180"/>
      <c r="C392" s="180"/>
      <c r="D392" s="31"/>
      <c r="E392" s="31"/>
      <c r="F392" s="31"/>
      <c r="G392" s="31"/>
    </row>
    <row r="393" spans="1:7" x14ac:dyDescent="0.3">
      <c r="A393" s="180"/>
      <c r="B393" s="180"/>
      <c r="C393" s="180"/>
      <c r="D393" s="31"/>
      <c r="E393" s="31"/>
      <c r="F393" s="31"/>
      <c r="G393" s="31"/>
    </row>
    <row r="394" spans="1:7" x14ac:dyDescent="0.3">
      <c r="A394" s="180"/>
      <c r="B394" s="180"/>
      <c r="C394" s="180"/>
      <c r="D394" s="31"/>
      <c r="E394" s="31"/>
      <c r="F394" s="31"/>
      <c r="G394" s="31"/>
    </row>
    <row r="395" spans="1:7" x14ac:dyDescent="0.3">
      <c r="A395" s="180"/>
      <c r="B395" s="180"/>
      <c r="C395" s="180"/>
      <c r="D395" s="31"/>
      <c r="E395" s="31"/>
      <c r="F395" s="31"/>
      <c r="G395" s="31"/>
    </row>
    <row r="396" spans="1:7" x14ac:dyDescent="0.3">
      <c r="A396" s="180"/>
      <c r="B396" s="180"/>
      <c r="C396" s="180"/>
      <c r="D396" s="31"/>
      <c r="E396" s="31"/>
      <c r="F396" s="31"/>
      <c r="G396" s="31"/>
    </row>
    <row r="397" spans="1:7" x14ac:dyDescent="0.3">
      <c r="A397" s="180"/>
      <c r="B397" s="180"/>
      <c r="C397" s="180"/>
      <c r="D397" s="31"/>
      <c r="E397" s="31"/>
      <c r="F397" s="31"/>
      <c r="G397" s="31"/>
    </row>
    <row r="398" spans="1:7" x14ac:dyDescent="0.3">
      <c r="A398" s="180"/>
      <c r="B398" s="180"/>
      <c r="C398" s="180"/>
      <c r="D398" s="31"/>
      <c r="E398" s="31"/>
      <c r="F398" s="31"/>
      <c r="G398" s="31"/>
    </row>
    <row r="399" spans="1:7" x14ac:dyDescent="0.3">
      <c r="A399" s="180"/>
      <c r="B399" s="180"/>
      <c r="C399" s="180"/>
      <c r="D399" s="31"/>
      <c r="E399" s="31"/>
      <c r="F399" s="31"/>
      <c r="G399" s="31"/>
    </row>
    <row r="400" spans="1:7" x14ac:dyDescent="0.3">
      <c r="A400" s="180"/>
      <c r="B400" s="180"/>
      <c r="C400" s="180"/>
      <c r="D400" s="31"/>
      <c r="E400" s="31"/>
      <c r="F400" s="31"/>
      <c r="G400" s="31"/>
    </row>
    <row r="401" spans="1:7" x14ac:dyDescent="0.3">
      <c r="A401" s="180"/>
      <c r="B401" s="180"/>
      <c r="C401" s="180"/>
      <c r="D401" s="31"/>
      <c r="E401" s="31"/>
      <c r="F401" s="31"/>
      <c r="G401" s="31"/>
    </row>
    <row r="402" spans="1:7" x14ac:dyDescent="0.3">
      <c r="A402" s="180"/>
      <c r="B402" s="180"/>
      <c r="C402" s="180"/>
      <c r="D402" s="31"/>
      <c r="E402" s="31"/>
      <c r="F402" s="31"/>
      <c r="G402" s="31"/>
    </row>
    <row r="403" spans="1:7" x14ac:dyDescent="0.3">
      <c r="A403" s="180"/>
      <c r="B403" s="180"/>
      <c r="C403" s="180"/>
      <c r="D403" s="31"/>
      <c r="E403" s="31"/>
      <c r="F403" s="31"/>
      <c r="G403" s="31"/>
    </row>
    <row r="404" spans="1:7" x14ac:dyDescent="0.3">
      <c r="A404" s="180"/>
      <c r="B404" s="180"/>
      <c r="C404" s="180"/>
      <c r="D404" s="31"/>
      <c r="E404" s="31"/>
      <c r="F404" s="31"/>
      <c r="G404" s="31"/>
    </row>
    <row r="405" spans="1:7" x14ac:dyDescent="0.3">
      <c r="A405" s="180"/>
      <c r="B405" s="180"/>
      <c r="C405" s="180"/>
      <c r="D405" s="31"/>
      <c r="E405" s="31"/>
      <c r="F405" s="31"/>
      <c r="G405" s="31"/>
    </row>
    <row r="406" spans="1:7" x14ac:dyDescent="0.3">
      <c r="A406" s="180"/>
      <c r="B406" s="180"/>
      <c r="C406" s="180"/>
      <c r="D406" s="31"/>
      <c r="E406" s="31"/>
      <c r="F406" s="31"/>
      <c r="G406" s="31"/>
    </row>
    <row r="407" spans="1:7" x14ac:dyDescent="0.3">
      <c r="A407" s="180"/>
      <c r="B407" s="180"/>
      <c r="C407" s="180"/>
      <c r="D407" s="31"/>
      <c r="E407" s="31"/>
      <c r="F407" s="31"/>
      <c r="G407" s="31"/>
    </row>
    <row r="408" spans="1:7" x14ac:dyDescent="0.3">
      <c r="A408" s="180"/>
      <c r="B408" s="180"/>
      <c r="C408" s="180"/>
      <c r="D408" s="31"/>
      <c r="E408" s="31"/>
      <c r="F408" s="31"/>
      <c r="G408" s="31"/>
    </row>
    <row r="409" spans="1:7" x14ac:dyDescent="0.3">
      <c r="A409" s="180"/>
      <c r="B409" s="180"/>
      <c r="C409" s="180"/>
      <c r="D409" s="31"/>
      <c r="E409" s="31"/>
      <c r="F409" s="31"/>
      <c r="G409" s="31"/>
    </row>
    <row r="410" spans="1:7" x14ac:dyDescent="0.3">
      <c r="A410" s="180"/>
      <c r="B410" s="180"/>
      <c r="C410" s="180"/>
      <c r="D410" s="31"/>
      <c r="E410" s="31"/>
      <c r="F410" s="31"/>
      <c r="G410" s="31"/>
    </row>
    <row r="411" spans="1:7" x14ac:dyDescent="0.3">
      <c r="A411" s="180"/>
      <c r="B411" s="180"/>
      <c r="C411" s="180"/>
      <c r="D411" s="31"/>
      <c r="E411" s="31"/>
      <c r="F411" s="31"/>
      <c r="G411" s="31"/>
    </row>
    <row r="412" spans="1:7" x14ac:dyDescent="0.3">
      <c r="A412" s="180"/>
      <c r="B412" s="180"/>
      <c r="C412" s="180"/>
      <c r="D412" s="31"/>
      <c r="E412" s="31"/>
      <c r="F412" s="31"/>
      <c r="G412" s="31"/>
    </row>
    <row r="413" spans="1:7" x14ac:dyDescent="0.3">
      <c r="A413" s="180"/>
      <c r="B413" s="180"/>
      <c r="C413" s="180"/>
      <c r="D413" s="31"/>
      <c r="E413" s="31"/>
      <c r="F413" s="31"/>
      <c r="G413" s="31"/>
    </row>
    <row r="414" spans="1:7" x14ac:dyDescent="0.3">
      <c r="A414" s="180"/>
      <c r="B414" s="180"/>
      <c r="C414" s="180"/>
      <c r="D414" s="31"/>
      <c r="E414" s="31"/>
      <c r="F414" s="31"/>
      <c r="G414" s="31"/>
    </row>
    <row r="415" spans="1:7" x14ac:dyDescent="0.3">
      <c r="A415" s="180"/>
      <c r="B415" s="180"/>
      <c r="C415" s="180"/>
      <c r="D415" s="31"/>
      <c r="E415" s="31"/>
      <c r="F415" s="31"/>
      <c r="G415" s="31"/>
    </row>
    <row r="416" spans="1:7" x14ac:dyDescent="0.3">
      <c r="A416" s="180"/>
      <c r="B416" s="180"/>
      <c r="C416" s="180"/>
      <c r="D416" s="31"/>
      <c r="E416" s="31"/>
      <c r="F416" s="31"/>
      <c r="G416" s="31"/>
    </row>
    <row r="417" spans="1:7" x14ac:dyDescent="0.3">
      <c r="A417" s="180"/>
      <c r="B417" s="180"/>
      <c r="C417" s="180"/>
      <c r="D417" s="31"/>
      <c r="E417" s="31"/>
      <c r="F417" s="31"/>
      <c r="G417" s="31"/>
    </row>
    <row r="418" spans="1:7" x14ac:dyDescent="0.3">
      <c r="A418" s="180"/>
      <c r="B418" s="180"/>
      <c r="C418" s="180"/>
      <c r="D418" s="31"/>
      <c r="E418" s="31"/>
      <c r="F418" s="31"/>
      <c r="G418" s="31"/>
    </row>
    <row r="419" spans="1:7" x14ac:dyDescent="0.3">
      <c r="A419" s="180"/>
      <c r="B419" s="180"/>
      <c r="C419" s="180"/>
      <c r="D419" s="31"/>
      <c r="E419" s="31"/>
      <c r="F419" s="31"/>
      <c r="G419" s="31"/>
    </row>
    <row r="420" spans="1:7" x14ac:dyDescent="0.3">
      <c r="A420" s="180"/>
      <c r="B420" s="180"/>
      <c r="C420" s="180"/>
      <c r="D420" s="31"/>
      <c r="E420" s="31"/>
      <c r="F420" s="31"/>
      <c r="G420" s="31"/>
    </row>
    <row r="421" spans="1:7" x14ac:dyDescent="0.3">
      <c r="A421" s="180"/>
      <c r="B421" s="180"/>
      <c r="C421" s="180"/>
      <c r="D421" s="31"/>
      <c r="E421" s="31"/>
      <c r="F421" s="31"/>
      <c r="G421" s="31"/>
    </row>
    <row r="422" spans="1:7" x14ac:dyDescent="0.3">
      <c r="A422" s="180"/>
      <c r="B422" s="180"/>
      <c r="C422" s="180"/>
      <c r="D422" s="31"/>
      <c r="E422" s="31"/>
      <c r="F422" s="31"/>
      <c r="G422" s="31"/>
    </row>
    <row r="423" spans="1:7" x14ac:dyDescent="0.3">
      <c r="A423" s="180"/>
      <c r="B423" s="180"/>
      <c r="C423" s="180"/>
      <c r="D423" s="31"/>
      <c r="E423" s="31"/>
      <c r="F423" s="31"/>
      <c r="G423" s="31"/>
    </row>
    <row r="424" spans="1:7" x14ac:dyDescent="0.3">
      <c r="A424" s="180"/>
      <c r="B424" s="180"/>
      <c r="C424" s="180"/>
      <c r="D424" s="31"/>
      <c r="E424" s="31"/>
      <c r="F424" s="31"/>
      <c r="G424" s="31"/>
    </row>
    <row r="425" spans="1:7" x14ac:dyDescent="0.3">
      <c r="A425" s="180"/>
      <c r="B425" s="180"/>
      <c r="C425" s="180"/>
      <c r="D425" s="31"/>
      <c r="E425" s="31"/>
      <c r="F425" s="31"/>
      <c r="G425" s="31"/>
    </row>
    <row r="426" spans="1:7" x14ac:dyDescent="0.3">
      <c r="A426" s="180"/>
      <c r="B426" s="180"/>
      <c r="C426" s="180"/>
      <c r="D426" s="31"/>
      <c r="E426" s="31"/>
      <c r="F426" s="31"/>
      <c r="G426" s="31"/>
    </row>
    <row r="427" spans="1:7" x14ac:dyDescent="0.3">
      <c r="A427" s="180"/>
      <c r="B427" s="180"/>
      <c r="C427" s="180"/>
      <c r="D427" s="31"/>
      <c r="E427" s="31"/>
      <c r="F427" s="31"/>
      <c r="G427" s="31"/>
    </row>
    <row r="428" spans="1:7" x14ac:dyDescent="0.3">
      <c r="A428" s="180"/>
      <c r="B428" s="180"/>
      <c r="C428" s="180"/>
      <c r="D428" s="31"/>
      <c r="E428" s="31"/>
      <c r="F428" s="31"/>
      <c r="G428" s="31"/>
    </row>
    <row r="429" spans="1:7" x14ac:dyDescent="0.3">
      <c r="A429" s="180"/>
      <c r="B429" s="180"/>
      <c r="C429" s="180"/>
      <c r="D429" s="31"/>
      <c r="E429" s="31"/>
      <c r="F429" s="31"/>
      <c r="G429" s="31"/>
    </row>
    <row r="430" spans="1:7" x14ac:dyDescent="0.3">
      <c r="A430" s="180"/>
      <c r="B430" s="180"/>
      <c r="C430" s="180"/>
      <c r="D430" s="31"/>
      <c r="E430" s="31"/>
      <c r="F430" s="31"/>
      <c r="G430" s="31"/>
    </row>
    <row r="431" spans="1:7" x14ac:dyDescent="0.3">
      <c r="A431" s="180"/>
      <c r="B431" s="180"/>
      <c r="C431" s="180"/>
      <c r="D431" s="31"/>
      <c r="E431" s="31"/>
      <c r="F431" s="31"/>
      <c r="G431" s="31"/>
    </row>
    <row r="432" spans="1:7" x14ac:dyDescent="0.3">
      <c r="A432" s="180"/>
      <c r="B432" s="180"/>
      <c r="C432" s="180"/>
      <c r="D432" s="31"/>
      <c r="E432" s="31"/>
      <c r="F432" s="31"/>
      <c r="G432" s="31"/>
    </row>
    <row r="433" spans="1:7" x14ac:dyDescent="0.3">
      <c r="A433" s="180"/>
      <c r="B433" s="180"/>
      <c r="C433" s="180"/>
      <c r="D433" s="31"/>
      <c r="E433" s="31"/>
      <c r="F433" s="31"/>
      <c r="G433" s="31"/>
    </row>
    <row r="434" spans="1:7" x14ac:dyDescent="0.3">
      <c r="A434" s="180"/>
      <c r="B434" s="180"/>
      <c r="C434" s="180"/>
      <c r="D434" s="31"/>
      <c r="E434" s="31"/>
      <c r="F434" s="31"/>
      <c r="G434" s="31"/>
    </row>
    <row r="435" spans="1:7" x14ac:dyDescent="0.3">
      <c r="A435" s="180"/>
      <c r="B435" s="180"/>
      <c r="C435" s="180"/>
      <c r="D435" s="31"/>
      <c r="E435" s="31"/>
      <c r="F435" s="31"/>
      <c r="G435" s="31"/>
    </row>
    <row r="436" spans="1:7" x14ac:dyDescent="0.3">
      <c r="A436" s="180"/>
      <c r="B436" s="180"/>
      <c r="C436" s="180"/>
      <c r="D436" s="31"/>
      <c r="E436" s="31"/>
      <c r="F436" s="31"/>
      <c r="G436" s="31"/>
    </row>
    <row r="437" spans="1:7" x14ac:dyDescent="0.3">
      <c r="A437" s="180"/>
      <c r="B437" s="180"/>
      <c r="C437" s="180"/>
      <c r="D437" s="31"/>
      <c r="E437" s="31"/>
      <c r="F437" s="31"/>
      <c r="G437" s="31"/>
    </row>
    <row r="438" spans="1:7" x14ac:dyDescent="0.3">
      <c r="A438" s="180"/>
      <c r="B438" s="180"/>
      <c r="C438" s="180"/>
      <c r="D438" s="31"/>
      <c r="E438" s="31"/>
      <c r="F438" s="31"/>
      <c r="G438" s="31"/>
    </row>
    <row r="439" spans="1:7" x14ac:dyDescent="0.3">
      <c r="A439" s="180"/>
      <c r="B439" s="180"/>
      <c r="C439" s="180"/>
      <c r="D439" s="31"/>
      <c r="E439" s="31"/>
      <c r="F439" s="31"/>
      <c r="G439" s="31"/>
    </row>
    <row r="440" spans="1:7" x14ac:dyDescent="0.3">
      <c r="A440" s="180"/>
      <c r="B440" s="180"/>
      <c r="C440" s="180"/>
      <c r="D440" s="31"/>
      <c r="E440" s="31"/>
      <c r="F440" s="31"/>
      <c r="G440" s="31"/>
    </row>
    <row r="441" spans="1:7" x14ac:dyDescent="0.3">
      <c r="A441" s="180"/>
      <c r="B441" s="180"/>
      <c r="C441" s="180"/>
      <c r="D441" s="31"/>
      <c r="E441" s="31"/>
      <c r="F441" s="31"/>
      <c r="G441" s="31"/>
    </row>
    <row r="442" spans="1:7" x14ac:dyDescent="0.3">
      <c r="A442" s="180"/>
      <c r="B442" s="180"/>
      <c r="C442" s="180"/>
      <c r="D442" s="31"/>
      <c r="E442" s="31"/>
      <c r="F442" s="31"/>
      <c r="G442" s="31"/>
    </row>
    <row r="443" spans="1:7" x14ac:dyDescent="0.3">
      <c r="A443" s="180"/>
      <c r="B443" s="180"/>
      <c r="C443" s="180"/>
      <c r="D443" s="31"/>
      <c r="E443" s="31"/>
      <c r="F443" s="31"/>
      <c r="G443" s="31"/>
    </row>
    <row r="444" spans="1:7" x14ac:dyDescent="0.3">
      <c r="A444" s="180"/>
      <c r="B444" s="180"/>
      <c r="C444" s="180"/>
      <c r="D444" s="31"/>
      <c r="E444" s="31"/>
      <c r="F444" s="31"/>
      <c r="G444" s="31"/>
    </row>
    <row r="445" spans="1:7" x14ac:dyDescent="0.3">
      <c r="A445" s="180"/>
      <c r="B445" s="180"/>
      <c r="C445" s="180"/>
      <c r="D445" s="31"/>
      <c r="E445" s="31"/>
      <c r="F445" s="31"/>
      <c r="G445" s="31"/>
    </row>
    <row r="446" spans="1:7" x14ac:dyDescent="0.3">
      <c r="A446" s="180"/>
      <c r="B446" s="180"/>
      <c r="C446" s="180"/>
      <c r="D446" s="31"/>
      <c r="E446" s="31"/>
      <c r="F446" s="31"/>
      <c r="G446" s="31"/>
    </row>
    <row r="447" spans="1:7" x14ac:dyDescent="0.3">
      <c r="A447" s="180"/>
      <c r="B447" s="180"/>
      <c r="C447" s="180"/>
      <c r="D447" s="31"/>
      <c r="E447" s="31"/>
      <c r="F447" s="31"/>
      <c r="G447" s="31"/>
    </row>
    <row r="448" spans="1:7" x14ac:dyDescent="0.3">
      <c r="A448" s="180"/>
      <c r="B448" s="180"/>
      <c r="C448" s="180"/>
      <c r="D448" s="31"/>
      <c r="E448" s="31"/>
      <c r="F448" s="31"/>
      <c r="G448" s="31"/>
    </row>
    <row r="449" spans="1:7" x14ac:dyDescent="0.3">
      <c r="A449" s="180"/>
      <c r="B449" s="180"/>
      <c r="C449" s="180"/>
      <c r="D449" s="31"/>
      <c r="E449" s="31"/>
      <c r="F449" s="31"/>
      <c r="G449" s="31"/>
    </row>
    <row r="450" spans="1:7" x14ac:dyDescent="0.3">
      <c r="A450" s="180"/>
      <c r="B450" s="180"/>
      <c r="C450" s="180"/>
      <c r="D450" s="31"/>
      <c r="E450" s="31"/>
      <c r="F450" s="31"/>
      <c r="G450" s="31"/>
    </row>
    <row r="451" spans="1:7" x14ac:dyDescent="0.3">
      <c r="A451" s="180"/>
      <c r="B451" s="180"/>
      <c r="C451" s="180"/>
      <c r="D451" s="31"/>
      <c r="E451" s="31"/>
      <c r="F451" s="31"/>
      <c r="G451" s="31"/>
    </row>
    <row r="452" spans="1:7" x14ac:dyDescent="0.3">
      <c r="A452" s="180"/>
      <c r="B452" s="180"/>
      <c r="C452" s="180"/>
      <c r="D452" s="31"/>
      <c r="E452" s="31"/>
      <c r="F452" s="31"/>
      <c r="G452" s="31"/>
    </row>
    <row r="453" spans="1:7" x14ac:dyDescent="0.3">
      <c r="A453" s="180"/>
      <c r="B453" s="180"/>
      <c r="C453" s="180"/>
      <c r="D453" s="31"/>
      <c r="E453" s="31"/>
      <c r="F453" s="31"/>
      <c r="G453" s="31"/>
    </row>
    <row r="454" spans="1:7" x14ac:dyDescent="0.3">
      <c r="A454" s="180"/>
      <c r="B454" s="180"/>
      <c r="C454" s="180"/>
      <c r="D454" s="31"/>
      <c r="E454" s="31"/>
      <c r="F454" s="31"/>
      <c r="G454" s="31"/>
    </row>
    <row r="455" spans="1:7" x14ac:dyDescent="0.3">
      <c r="A455" s="180"/>
      <c r="B455" s="180"/>
      <c r="C455" s="180"/>
      <c r="D455" s="31"/>
      <c r="E455" s="31"/>
      <c r="F455" s="31"/>
      <c r="G455" s="31"/>
    </row>
    <row r="456" spans="1:7" x14ac:dyDescent="0.3">
      <c r="A456" s="180"/>
      <c r="B456" s="180"/>
      <c r="C456" s="180"/>
      <c r="D456" s="31"/>
      <c r="E456" s="31"/>
      <c r="F456" s="31"/>
      <c r="G456" s="31"/>
    </row>
    <row r="457" spans="1:7" x14ac:dyDescent="0.3">
      <c r="A457" s="180"/>
      <c r="B457" s="180"/>
      <c r="C457" s="180"/>
      <c r="D457" s="31"/>
      <c r="E457" s="31"/>
      <c r="F457" s="31"/>
      <c r="G457" s="31"/>
    </row>
    <row r="458" spans="1:7" x14ac:dyDescent="0.3">
      <c r="A458" s="180"/>
      <c r="B458" s="180"/>
      <c r="C458" s="180"/>
      <c r="D458" s="31"/>
      <c r="E458" s="31"/>
      <c r="F458" s="31"/>
      <c r="G458" s="31"/>
    </row>
    <row r="459" spans="1:7" x14ac:dyDescent="0.3">
      <c r="A459" s="180"/>
      <c r="B459" s="180"/>
      <c r="C459" s="180"/>
      <c r="D459" s="31"/>
      <c r="E459" s="31"/>
      <c r="F459" s="31"/>
      <c r="G459" s="31"/>
    </row>
    <row r="460" spans="1:7" x14ac:dyDescent="0.3">
      <c r="A460" s="180"/>
      <c r="B460" s="180"/>
      <c r="C460" s="180"/>
      <c r="D460" s="31"/>
      <c r="E460" s="31"/>
      <c r="F460" s="31"/>
      <c r="G460" s="31"/>
    </row>
    <row r="461" spans="1:7" x14ac:dyDescent="0.3">
      <c r="A461" s="180"/>
      <c r="B461" s="180"/>
      <c r="C461" s="180"/>
      <c r="D461" s="31"/>
      <c r="E461" s="31"/>
      <c r="F461" s="31"/>
      <c r="G461" s="31"/>
    </row>
    <row r="462" spans="1:7" x14ac:dyDescent="0.3">
      <c r="A462" s="180"/>
      <c r="B462" s="180"/>
      <c r="C462" s="180"/>
      <c r="D462" s="31"/>
      <c r="E462" s="31"/>
      <c r="F462" s="31"/>
      <c r="G462" s="31"/>
    </row>
    <row r="463" spans="1:7" x14ac:dyDescent="0.3">
      <c r="A463" s="180"/>
      <c r="B463" s="180"/>
      <c r="C463" s="180"/>
      <c r="D463" s="31"/>
      <c r="E463" s="31"/>
      <c r="F463" s="31"/>
      <c r="G463" s="31"/>
    </row>
    <row r="464" spans="1:7" x14ac:dyDescent="0.3">
      <c r="A464" s="180"/>
      <c r="B464" s="180"/>
      <c r="C464" s="180"/>
      <c r="D464" s="31"/>
      <c r="E464" s="31"/>
      <c r="F464" s="31"/>
      <c r="G464" s="31"/>
    </row>
    <row r="465" spans="1:7" x14ac:dyDescent="0.3">
      <c r="A465" s="180"/>
      <c r="B465" s="180"/>
      <c r="C465" s="180"/>
      <c r="D465" s="31"/>
      <c r="E465" s="31"/>
      <c r="F465" s="31"/>
      <c r="G465" s="31"/>
    </row>
    <row r="466" spans="1:7" x14ac:dyDescent="0.3">
      <c r="A466" s="180"/>
      <c r="B466" s="180"/>
      <c r="C466" s="180"/>
      <c r="D466" s="31"/>
      <c r="E466" s="31"/>
      <c r="F466" s="31"/>
      <c r="G466" s="31"/>
    </row>
    <row r="467" spans="1:7" x14ac:dyDescent="0.3">
      <c r="A467" s="180"/>
      <c r="B467" s="180"/>
      <c r="C467" s="180"/>
      <c r="D467" s="31"/>
      <c r="E467" s="31"/>
      <c r="F467" s="31"/>
      <c r="G467" s="31"/>
    </row>
    <row r="468" spans="1:7" x14ac:dyDescent="0.3">
      <c r="A468" s="180"/>
      <c r="B468" s="180"/>
      <c r="C468" s="180"/>
      <c r="D468" s="31"/>
      <c r="E468" s="31"/>
      <c r="F468" s="31"/>
      <c r="G468" s="31"/>
    </row>
    <row r="469" spans="1:7" x14ac:dyDescent="0.3">
      <c r="A469" s="180"/>
      <c r="B469" s="180"/>
      <c r="C469" s="180"/>
      <c r="D469" s="31"/>
      <c r="E469" s="31"/>
      <c r="F469" s="31"/>
      <c r="G469" s="31"/>
    </row>
    <row r="470" spans="1:7" x14ac:dyDescent="0.3">
      <c r="A470" s="180"/>
      <c r="B470" s="180"/>
      <c r="C470" s="180"/>
      <c r="D470" s="31"/>
      <c r="E470" s="31"/>
      <c r="F470" s="31"/>
      <c r="G470" s="31"/>
    </row>
    <row r="471" spans="1:7" x14ac:dyDescent="0.3">
      <c r="A471" s="180"/>
      <c r="B471" s="180"/>
      <c r="C471" s="180"/>
      <c r="D471" s="31"/>
      <c r="E471" s="31"/>
      <c r="F471" s="31"/>
      <c r="G471" s="31"/>
    </row>
    <row r="472" spans="1:7" x14ac:dyDescent="0.3">
      <c r="A472" s="180"/>
      <c r="B472" s="180"/>
      <c r="C472" s="180"/>
      <c r="D472" s="31"/>
      <c r="E472" s="31"/>
      <c r="F472" s="31"/>
      <c r="G472" s="31"/>
    </row>
    <row r="473" spans="1:7" x14ac:dyDescent="0.3">
      <c r="A473" s="180"/>
      <c r="B473" s="180"/>
      <c r="C473" s="180"/>
      <c r="D473" s="31"/>
      <c r="E473" s="31"/>
      <c r="F473" s="31"/>
      <c r="G473" s="31"/>
    </row>
    <row r="474" spans="1:7" x14ac:dyDescent="0.3">
      <c r="A474" s="180"/>
      <c r="B474" s="180"/>
      <c r="C474" s="180"/>
      <c r="D474" s="31"/>
      <c r="E474" s="31"/>
      <c r="F474" s="31"/>
      <c r="G474" s="31"/>
    </row>
    <row r="475" spans="1:7" x14ac:dyDescent="0.3">
      <c r="A475" s="180"/>
      <c r="B475" s="180"/>
      <c r="C475" s="180"/>
      <c r="D475" s="31"/>
      <c r="E475" s="31"/>
      <c r="F475" s="31"/>
      <c r="G475" s="31"/>
    </row>
    <row r="476" spans="1:7" x14ac:dyDescent="0.3">
      <c r="A476" s="180"/>
      <c r="B476" s="180"/>
      <c r="C476" s="180"/>
      <c r="D476" s="31"/>
      <c r="E476" s="31"/>
      <c r="F476" s="31"/>
      <c r="G476" s="31"/>
    </row>
    <row r="477" spans="1:7" x14ac:dyDescent="0.3">
      <c r="A477" s="180"/>
      <c r="B477" s="180"/>
      <c r="C477" s="180"/>
      <c r="D477" s="31"/>
      <c r="E477" s="31"/>
      <c r="F477" s="31"/>
      <c r="G477" s="31"/>
    </row>
    <row r="478" spans="1:7" x14ac:dyDescent="0.3">
      <c r="A478" s="180"/>
      <c r="B478" s="180"/>
      <c r="C478" s="180"/>
      <c r="D478" s="31"/>
      <c r="E478" s="31"/>
      <c r="F478" s="31"/>
      <c r="G478" s="31"/>
    </row>
    <row r="479" spans="1:7" x14ac:dyDescent="0.3">
      <c r="A479" s="180"/>
      <c r="B479" s="180"/>
      <c r="C479" s="180"/>
      <c r="D479" s="31"/>
      <c r="E479" s="31"/>
      <c r="F479" s="31"/>
      <c r="G479" s="31"/>
    </row>
    <row r="480" spans="1:7" x14ac:dyDescent="0.3">
      <c r="A480" s="180"/>
      <c r="B480" s="180"/>
      <c r="C480" s="180"/>
      <c r="D480" s="31"/>
      <c r="E480" s="31"/>
      <c r="F480" s="31"/>
      <c r="G480" s="31"/>
    </row>
    <row r="481" spans="1:7" x14ac:dyDescent="0.3">
      <c r="A481" s="180"/>
      <c r="B481" s="180"/>
      <c r="C481" s="180"/>
      <c r="D481" s="31"/>
      <c r="E481" s="31"/>
      <c r="F481" s="31"/>
      <c r="G481" s="31"/>
    </row>
    <row r="482" spans="1:7" x14ac:dyDescent="0.3">
      <c r="A482" s="180"/>
      <c r="B482" s="180"/>
      <c r="C482" s="180"/>
      <c r="D482" s="31"/>
      <c r="E482" s="31"/>
      <c r="F482" s="31"/>
      <c r="G482" s="31"/>
    </row>
    <row r="483" spans="1:7" x14ac:dyDescent="0.3">
      <c r="A483" s="180"/>
      <c r="B483" s="180"/>
      <c r="C483" s="180"/>
      <c r="D483" s="31"/>
      <c r="E483" s="31"/>
      <c r="F483" s="31"/>
      <c r="G483" s="31"/>
    </row>
    <row r="484" spans="1:7" x14ac:dyDescent="0.3">
      <c r="A484" s="180"/>
      <c r="B484" s="180"/>
      <c r="C484" s="180"/>
      <c r="D484" s="31"/>
      <c r="E484" s="31"/>
      <c r="F484" s="31"/>
      <c r="G484" s="31"/>
    </row>
    <row r="485" spans="1:7" x14ac:dyDescent="0.3">
      <c r="A485" s="180"/>
      <c r="B485" s="180"/>
      <c r="C485" s="180"/>
      <c r="D485" s="31"/>
      <c r="E485" s="31"/>
      <c r="F485" s="31"/>
      <c r="G485" s="31"/>
    </row>
    <row r="486" spans="1:7" x14ac:dyDescent="0.3">
      <c r="A486" s="180"/>
      <c r="B486" s="180"/>
      <c r="C486" s="180"/>
      <c r="D486" s="31"/>
      <c r="E486" s="31"/>
      <c r="F486" s="31"/>
      <c r="G486" s="31"/>
    </row>
    <row r="487" spans="1:7" x14ac:dyDescent="0.3">
      <c r="A487" s="180"/>
      <c r="B487" s="180"/>
      <c r="C487" s="180"/>
      <c r="D487" s="31"/>
      <c r="E487" s="31"/>
      <c r="F487" s="31"/>
      <c r="G487" s="31"/>
    </row>
    <row r="488" spans="1:7" x14ac:dyDescent="0.3">
      <c r="A488" s="180"/>
      <c r="B488" s="180"/>
      <c r="C488" s="180"/>
      <c r="D488" s="31"/>
      <c r="E488" s="31"/>
      <c r="F488" s="31"/>
      <c r="G488" s="31"/>
    </row>
    <row r="489" spans="1:7" x14ac:dyDescent="0.3">
      <c r="A489" s="180"/>
      <c r="B489" s="180"/>
      <c r="C489" s="180"/>
      <c r="D489" s="31"/>
      <c r="E489" s="31"/>
      <c r="F489" s="31"/>
      <c r="G489" s="31"/>
    </row>
    <row r="490" spans="1:7" x14ac:dyDescent="0.3">
      <c r="A490" s="180"/>
      <c r="B490" s="180"/>
      <c r="C490" s="180"/>
      <c r="D490" s="31"/>
      <c r="E490" s="31"/>
      <c r="F490" s="31"/>
      <c r="G490" s="31"/>
    </row>
    <row r="491" spans="1:7" x14ac:dyDescent="0.3">
      <c r="A491" s="180"/>
      <c r="B491" s="180"/>
      <c r="C491" s="180"/>
      <c r="D491" s="31"/>
      <c r="E491" s="31"/>
      <c r="F491" s="31"/>
      <c r="G491" s="31"/>
    </row>
    <row r="492" spans="1:7" x14ac:dyDescent="0.3">
      <c r="A492" s="180"/>
      <c r="B492" s="180"/>
      <c r="C492" s="180"/>
      <c r="D492" s="31"/>
      <c r="E492" s="31"/>
      <c r="F492" s="31"/>
      <c r="G492" s="31"/>
    </row>
    <row r="493" spans="1:7" x14ac:dyDescent="0.3">
      <c r="A493" s="180"/>
      <c r="B493" s="180"/>
      <c r="C493" s="180"/>
      <c r="D493" s="31"/>
      <c r="E493" s="31"/>
      <c r="F493" s="31"/>
      <c r="G493" s="31"/>
    </row>
    <row r="494" spans="1:7" x14ac:dyDescent="0.3">
      <c r="A494" s="180"/>
      <c r="B494" s="180"/>
      <c r="C494" s="180"/>
      <c r="D494" s="31"/>
      <c r="E494" s="31"/>
      <c r="F494" s="31"/>
      <c r="G494" s="31"/>
    </row>
    <row r="495" spans="1:7" x14ac:dyDescent="0.3">
      <c r="A495" s="180"/>
      <c r="B495" s="180"/>
      <c r="C495" s="180"/>
      <c r="D495" s="31"/>
      <c r="E495" s="31"/>
      <c r="F495" s="31"/>
      <c r="G495" s="31"/>
    </row>
    <row r="496" spans="1:7" x14ac:dyDescent="0.3">
      <c r="A496" s="180"/>
      <c r="B496" s="180"/>
      <c r="C496" s="180"/>
      <c r="D496" s="31"/>
      <c r="E496" s="31"/>
      <c r="F496" s="31"/>
      <c r="G496" s="31"/>
    </row>
    <row r="497" spans="1:7" x14ac:dyDescent="0.3">
      <c r="A497" s="180"/>
      <c r="B497" s="180"/>
      <c r="C497" s="180"/>
      <c r="D497" s="31"/>
      <c r="E497" s="31"/>
      <c r="F497" s="31"/>
      <c r="G497" s="31"/>
    </row>
    <row r="498" spans="1:7" x14ac:dyDescent="0.3">
      <c r="A498" s="180"/>
      <c r="B498" s="180"/>
      <c r="C498" s="180"/>
      <c r="D498" s="31"/>
      <c r="E498" s="31"/>
      <c r="F498" s="31"/>
      <c r="G498" s="31"/>
    </row>
    <row r="499" spans="1:7" x14ac:dyDescent="0.3">
      <c r="A499" s="180"/>
      <c r="B499" s="180"/>
      <c r="C499" s="180"/>
      <c r="D499" s="31"/>
      <c r="E499" s="31"/>
      <c r="F499" s="31"/>
      <c r="G499" s="31"/>
    </row>
    <row r="500" spans="1:7" x14ac:dyDescent="0.3">
      <c r="A500" s="180"/>
      <c r="B500" s="180"/>
      <c r="C500" s="180"/>
      <c r="D500" s="31"/>
      <c r="E500" s="31"/>
      <c r="F500" s="31"/>
      <c r="G500" s="31"/>
    </row>
    <row r="501" spans="1:7" x14ac:dyDescent="0.3">
      <c r="A501" s="180"/>
      <c r="B501" s="180"/>
      <c r="C501" s="180"/>
      <c r="D501" s="31"/>
      <c r="E501" s="31"/>
      <c r="F501" s="31"/>
      <c r="G501" s="31"/>
    </row>
    <row r="502" spans="1:7" x14ac:dyDescent="0.3">
      <c r="A502" s="180"/>
      <c r="B502" s="180"/>
      <c r="C502" s="180"/>
      <c r="D502" s="31"/>
      <c r="E502" s="31"/>
      <c r="F502" s="31"/>
      <c r="G502" s="31"/>
    </row>
    <row r="503" spans="1:7" x14ac:dyDescent="0.3">
      <c r="A503" s="180"/>
      <c r="B503" s="180"/>
      <c r="C503" s="180"/>
      <c r="D503" s="31"/>
      <c r="E503" s="31"/>
      <c r="F503" s="31"/>
      <c r="G503" s="31"/>
    </row>
    <row r="504" spans="1:7" x14ac:dyDescent="0.3">
      <c r="A504" s="180"/>
      <c r="B504" s="180"/>
      <c r="C504" s="180"/>
      <c r="D504" s="31"/>
      <c r="E504" s="31"/>
      <c r="F504" s="31"/>
      <c r="G504" s="31"/>
    </row>
    <row r="505" spans="1:7" x14ac:dyDescent="0.3">
      <c r="A505" s="180"/>
      <c r="B505" s="180"/>
      <c r="C505" s="180"/>
      <c r="D505" s="31"/>
      <c r="E505" s="31"/>
      <c r="F505" s="31"/>
      <c r="G505" s="31"/>
    </row>
    <row r="506" spans="1:7" x14ac:dyDescent="0.3">
      <c r="A506" s="180"/>
      <c r="B506" s="180"/>
      <c r="C506" s="180"/>
      <c r="D506" s="31"/>
      <c r="E506" s="31"/>
      <c r="F506" s="31"/>
      <c r="G506" s="31"/>
    </row>
    <row r="507" spans="1:7" x14ac:dyDescent="0.3">
      <c r="A507" s="180"/>
      <c r="B507" s="180"/>
      <c r="C507" s="180"/>
      <c r="D507" s="31"/>
      <c r="E507" s="31"/>
      <c r="F507" s="31"/>
      <c r="G507" s="31"/>
    </row>
    <row r="508" spans="1:7" x14ac:dyDescent="0.3">
      <c r="A508" s="180"/>
      <c r="B508" s="180"/>
      <c r="C508" s="180"/>
      <c r="D508" s="31"/>
      <c r="E508" s="31"/>
      <c r="F508" s="31"/>
      <c r="G508" s="31"/>
    </row>
    <row r="509" spans="1:7" x14ac:dyDescent="0.3">
      <c r="A509" s="180"/>
      <c r="B509" s="180"/>
      <c r="C509" s="180"/>
      <c r="D509" s="31"/>
      <c r="E509" s="31"/>
      <c r="F509" s="31"/>
      <c r="G509" s="31"/>
    </row>
    <row r="510" spans="1:7" x14ac:dyDescent="0.3">
      <c r="A510" s="180"/>
      <c r="B510" s="180"/>
      <c r="C510" s="180"/>
      <c r="D510" s="31"/>
      <c r="E510" s="31"/>
      <c r="F510" s="31"/>
      <c r="G510" s="31"/>
    </row>
    <row r="511" spans="1:7" x14ac:dyDescent="0.3">
      <c r="A511" s="180"/>
      <c r="B511" s="180"/>
      <c r="C511" s="180"/>
      <c r="D511" s="31"/>
      <c r="E511" s="31"/>
      <c r="F511" s="31"/>
      <c r="G511" s="31"/>
    </row>
    <row r="512" spans="1:7" x14ac:dyDescent="0.3">
      <c r="A512" s="180"/>
      <c r="B512" s="180"/>
      <c r="C512" s="180"/>
      <c r="D512" s="31"/>
      <c r="E512" s="31"/>
      <c r="F512" s="31"/>
      <c r="G512" s="31"/>
    </row>
    <row r="513" spans="1:7" x14ac:dyDescent="0.3">
      <c r="A513" s="180"/>
      <c r="B513" s="180"/>
      <c r="C513" s="180"/>
      <c r="D513" s="31"/>
      <c r="E513" s="31"/>
      <c r="F513" s="31"/>
      <c r="G513" s="31"/>
    </row>
    <row r="514" spans="1:7" x14ac:dyDescent="0.3">
      <c r="A514" s="180"/>
      <c r="B514" s="180"/>
      <c r="C514" s="180"/>
      <c r="D514" s="31"/>
      <c r="E514" s="31"/>
      <c r="F514" s="31"/>
      <c r="G514" s="31"/>
    </row>
    <row r="515" spans="1:7" x14ac:dyDescent="0.3">
      <c r="A515" s="180"/>
      <c r="B515" s="180"/>
      <c r="C515" s="180"/>
      <c r="D515" s="31"/>
      <c r="E515" s="31"/>
      <c r="F515" s="31"/>
      <c r="G515" s="31"/>
    </row>
    <row r="516" spans="1:7" x14ac:dyDescent="0.3">
      <c r="A516" s="180"/>
      <c r="B516" s="180"/>
      <c r="C516" s="180"/>
      <c r="D516" s="31"/>
      <c r="E516" s="31"/>
      <c r="F516" s="31"/>
      <c r="G516" s="31"/>
    </row>
    <row r="517" spans="1:7" x14ac:dyDescent="0.3">
      <c r="A517" s="180"/>
      <c r="B517" s="180"/>
      <c r="C517" s="180"/>
      <c r="D517" s="31"/>
      <c r="E517" s="31"/>
      <c r="F517" s="31"/>
      <c r="G517" s="31"/>
    </row>
    <row r="518" spans="1:7" x14ac:dyDescent="0.3">
      <c r="A518" s="180"/>
      <c r="B518" s="180"/>
      <c r="C518" s="180"/>
      <c r="D518" s="31"/>
      <c r="E518" s="31"/>
      <c r="F518" s="31"/>
      <c r="G518" s="31"/>
    </row>
    <row r="519" spans="1:7" x14ac:dyDescent="0.3">
      <c r="A519" s="180"/>
      <c r="B519" s="180"/>
      <c r="C519" s="180"/>
      <c r="D519" s="31"/>
      <c r="E519" s="31"/>
      <c r="F519" s="31"/>
      <c r="G519" s="31"/>
    </row>
    <row r="520" spans="1:7" x14ac:dyDescent="0.3">
      <c r="A520" s="180"/>
      <c r="B520" s="180"/>
      <c r="C520" s="180"/>
      <c r="D520" s="31"/>
      <c r="E520" s="31"/>
      <c r="F520" s="31"/>
      <c r="G520" s="31"/>
    </row>
    <row r="521" spans="1:7" x14ac:dyDescent="0.3">
      <c r="A521" s="180"/>
      <c r="B521" s="180"/>
      <c r="C521" s="180"/>
      <c r="D521" s="31"/>
      <c r="E521" s="31"/>
      <c r="F521" s="31"/>
      <c r="G521" s="31"/>
    </row>
    <row r="522" spans="1:7" x14ac:dyDescent="0.3">
      <c r="A522" s="180"/>
      <c r="B522" s="180"/>
      <c r="C522" s="180"/>
      <c r="D522" s="31"/>
      <c r="E522" s="31"/>
      <c r="F522" s="31"/>
      <c r="G522" s="31"/>
    </row>
    <row r="523" spans="1:7" x14ac:dyDescent="0.3">
      <c r="A523" s="180"/>
      <c r="B523" s="180"/>
      <c r="C523" s="180"/>
      <c r="D523" s="31"/>
      <c r="E523" s="31"/>
      <c r="F523" s="31"/>
      <c r="G523" s="31"/>
    </row>
    <row r="524" spans="1:7" x14ac:dyDescent="0.3">
      <c r="A524" s="180"/>
      <c r="B524" s="180"/>
      <c r="C524" s="180"/>
      <c r="D524" s="31"/>
      <c r="E524" s="31"/>
      <c r="F524" s="31"/>
      <c r="G524" s="31"/>
    </row>
    <row r="525" spans="1:7" x14ac:dyDescent="0.3">
      <c r="A525" s="180"/>
      <c r="B525" s="180"/>
      <c r="C525" s="180"/>
      <c r="D525" s="31"/>
      <c r="E525" s="31"/>
      <c r="F525" s="31"/>
      <c r="G525" s="31"/>
    </row>
    <row r="526" spans="1:7" x14ac:dyDescent="0.3">
      <c r="A526" s="180"/>
      <c r="B526" s="180"/>
      <c r="C526" s="180"/>
      <c r="D526" s="31"/>
      <c r="E526" s="31"/>
      <c r="F526" s="31"/>
      <c r="G526" s="31"/>
    </row>
    <row r="527" spans="1:7" x14ac:dyDescent="0.3">
      <c r="A527" s="180"/>
      <c r="B527" s="180"/>
      <c r="C527" s="180"/>
      <c r="D527" s="31"/>
      <c r="E527" s="31"/>
      <c r="F527" s="31"/>
      <c r="G527" s="31"/>
    </row>
    <row r="528" spans="1:7" x14ac:dyDescent="0.3">
      <c r="A528" s="180"/>
      <c r="B528" s="180"/>
      <c r="C528" s="180"/>
      <c r="D528" s="31"/>
      <c r="E528" s="31"/>
      <c r="F528" s="31"/>
      <c r="G528" s="31"/>
    </row>
    <row r="529" spans="1:7" x14ac:dyDescent="0.3">
      <c r="A529" s="180"/>
      <c r="B529" s="180"/>
      <c r="C529" s="180"/>
      <c r="D529" s="31"/>
      <c r="E529" s="31"/>
      <c r="F529" s="31"/>
      <c r="G529" s="31"/>
    </row>
    <row r="530" spans="1:7" x14ac:dyDescent="0.3">
      <c r="A530" s="180"/>
      <c r="B530" s="180"/>
      <c r="C530" s="180"/>
      <c r="D530" s="31"/>
      <c r="E530" s="31"/>
      <c r="F530" s="31"/>
      <c r="G530" s="31"/>
    </row>
    <row r="531" spans="1:7" x14ac:dyDescent="0.3">
      <c r="A531" s="180"/>
      <c r="B531" s="180"/>
      <c r="C531" s="180"/>
      <c r="D531" s="31"/>
      <c r="E531" s="31"/>
      <c r="F531" s="31"/>
      <c r="G531" s="31"/>
    </row>
    <row r="532" spans="1:7" x14ac:dyDescent="0.3">
      <c r="A532" s="180"/>
      <c r="B532" s="180"/>
      <c r="C532" s="180"/>
      <c r="D532" s="31"/>
      <c r="E532" s="31"/>
      <c r="F532" s="31"/>
      <c r="G532" s="31"/>
    </row>
    <row r="533" spans="1:7" x14ac:dyDescent="0.3">
      <c r="A533" s="180"/>
      <c r="B533" s="180"/>
      <c r="C533" s="180"/>
      <c r="D533" s="31"/>
      <c r="E533" s="31"/>
      <c r="F533" s="31"/>
      <c r="G533" s="31"/>
    </row>
    <row r="534" spans="1:7" x14ac:dyDescent="0.3">
      <c r="A534" s="180"/>
      <c r="B534" s="180"/>
      <c r="C534" s="180"/>
      <c r="D534" s="31"/>
      <c r="E534" s="31"/>
      <c r="F534" s="31"/>
      <c r="G534" s="31"/>
    </row>
    <row r="535" spans="1:7" x14ac:dyDescent="0.3">
      <c r="A535" s="180"/>
      <c r="B535" s="180"/>
      <c r="C535" s="180"/>
      <c r="D535" s="31"/>
      <c r="E535" s="31"/>
      <c r="F535" s="31"/>
      <c r="G535" s="31"/>
    </row>
    <row r="536" spans="1:7" x14ac:dyDescent="0.3">
      <c r="A536" s="180"/>
      <c r="B536" s="180"/>
      <c r="C536" s="180"/>
      <c r="D536" s="31"/>
      <c r="E536" s="31"/>
      <c r="F536" s="31"/>
      <c r="G536" s="31"/>
    </row>
    <row r="537" spans="1:7" x14ac:dyDescent="0.3">
      <c r="A537" s="180"/>
      <c r="B537" s="180"/>
      <c r="C537" s="180"/>
      <c r="D537" s="31"/>
      <c r="E537" s="31"/>
      <c r="F537" s="31"/>
      <c r="G537" s="31"/>
    </row>
    <row r="538" spans="1:7" x14ac:dyDescent="0.3">
      <c r="A538" s="180"/>
      <c r="B538" s="180"/>
      <c r="C538" s="180"/>
      <c r="D538" s="31"/>
      <c r="E538" s="31"/>
      <c r="F538" s="31"/>
      <c r="G538" s="31"/>
    </row>
    <row r="539" spans="1:7" x14ac:dyDescent="0.3">
      <c r="A539" s="180"/>
      <c r="B539" s="180"/>
      <c r="C539" s="180"/>
      <c r="D539" s="31"/>
      <c r="E539" s="31"/>
      <c r="F539" s="31"/>
      <c r="G539" s="31"/>
    </row>
    <row r="540" spans="1:7" x14ac:dyDescent="0.3">
      <c r="A540" s="180"/>
      <c r="B540" s="180"/>
      <c r="C540" s="180"/>
      <c r="D540" s="31"/>
      <c r="E540" s="31"/>
      <c r="F540" s="31"/>
      <c r="G540" s="31"/>
    </row>
    <row r="541" spans="1:7" x14ac:dyDescent="0.3">
      <c r="A541" s="180"/>
      <c r="B541" s="180"/>
      <c r="C541" s="180"/>
      <c r="D541" s="31"/>
      <c r="E541" s="31"/>
      <c r="F541" s="31"/>
      <c r="G541" s="31"/>
    </row>
    <row r="542" spans="1:7" x14ac:dyDescent="0.3">
      <c r="A542" s="180"/>
      <c r="B542" s="180"/>
      <c r="C542" s="180"/>
      <c r="D542" s="31"/>
      <c r="E542" s="31"/>
      <c r="F542" s="31"/>
      <c r="G542" s="31"/>
    </row>
    <row r="543" spans="1:7" x14ac:dyDescent="0.3">
      <c r="A543" s="180"/>
      <c r="B543" s="180"/>
      <c r="C543" s="180"/>
      <c r="D543" s="31"/>
      <c r="E543" s="31"/>
      <c r="F543" s="31"/>
      <c r="G543" s="31"/>
    </row>
    <row r="544" spans="1:7" x14ac:dyDescent="0.3">
      <c r="A544" s="180"/>
      <c r="B544" s="180"/>
      <c r="C544" s="180"/>
      <c r="D544" s="31"/>
      <c r="E544" s="31"/>
      <c r="F544" s="31"/>
      <c r="G544" s="31"/>
    </row>
    <row r="545" spans="1:7" x14ac:dyDescent="0.3">
      <c r="A545" s="180"/>
      <c r="B545" s="180"/>
      <c r="C545" s="180"/>
      <c r="D545" s="31"/>
      <c r="E545" s="31"/>
      <c r="F545" s="31"/>
      <c r="G545" s="31"/>
    </row>
    <row r="546" spans="1:7" x14ac:dyDescent="0.3">
      <c r="A546" s="180"/>
      <c r="B546" s="180"/>
      <c r="C546" s="180"/>
      <c r="D546" s="31"/>
      <c r="E546" s="31"/>
      <c r="F546" s="31"/>
      <c r="G546" s="31"/>
    </row>
    <row r="547" spans="1:7" x14ac:dyDescent="0.3">
      <c r="A547" s="180"/>
      <c r="B547" s="180"/>
      <c r="C547" s="180"/>
      <c r="D547" s="31"/>
      <c r="E547" s="31"/>
      <c r="F547" s="31"/>
      <c r="G547" s="31"/>
    </row>
    <row r="548" spans="1:7" x14ac:dyDescent="0.3">
      <c r="A548" s="180"/>
      <c r="B548" s="180"/>
      <c r="C548" s="180"/>
      <c r="D548" s="31"/>
      <c r="E548" s="31"/>
      <c r="F548" s="31"/>
      <c r="G548" s="31"/>
    </row>
    <row r="549" spans="1:7" x14ac:dyDescent="0.3">
      <c r="A549" s="180"/>
      <c r="B549" s="180"/>
      <c r="C549" s="180"/>
      <c r="D549" s="31"/>
      <c r="E549" s="31"/>
      <c r="F549" s="31"/>
      <c r="G549" s="31"/>
    </row>
    <row r="550" spans="1:7" x14ac:dyDescent="0.3">
      <c r="A550" s="180"/>
      <c r="B550" s="180"/>
      <c r="C550" s="180"/>
      <c r="D550" s="31"/>
      <c r="E550" s="31"/>
      <c r="F550" s="31"/>
      <c r="G550" s="31"/>
    </row>
    <row r="551" spans="1:7" x14ac:dyDescent="0.3">
      <c r="A551" s="180"/>
      <c r="B551" s="180"/>
      <c r="C551" s="180"/>
      <c r="D551" s="31"/>
      <c r="E551" s="31"/>
      <c r="F551" s="31"/>
      <c r="G551" s="31"/>
    </row>
    <row r="552" spans="1:7" x14ac:dyDescent="0.3">
      <c r="A552" s="180"/>
      <c r="B552" s="180"/>
      <c r="C552" s="180"/>
      <c r="D552" s="31"/>
      <c r="E552" s="31"/>
      <c r="F552" s="31"/>
      <c r="G552" s="31"/>
    </row>
    <row r="553" spans="1:7" x14ac:dyDescent="0.3">
      <c r="A553" s="180"/>
      <c r="B553" s="180"/>
      <c r="C553" s="180"/>
      <c r="D553" s="31"/>
      <c r="E553" s="31"/>
      <c r="F553" s="31"/>
      <c r="G553" s="31"/>
    </row>
    <row r="554" spans="1:7" x14ac:dyDescent="0.3">
      <c r="A554" s="180"/>
      <c r="B554" s="180"/>
      <c r="C554" s="180"/>
      <c r="D554" s="31"/>
      <c r="E554" s="31"/>
      <c r="F554" s="31"/>
      <c r="G554" s="31"/>
    </row>
    <row r="555" spans="1:7" x14ac:dyDescent="0.3">
      <c r="A555" s="180"/>
      <c r="B555" s="180"/>
      <c r="C555" s="180"/>
      <c r="D555" s="31"/>
      <c r="E555" s="31"/>
      <c r="F555" s="31"/>
      <c r="G555" s="31"/>
    </row>
    <row r="556" spans="1:7" x14ac:dyDescent="0.3">
      <c r="A556" s="180"/>
      <c r="B556" s="180"/>
      <c r="C556" s="180"/>
      <c r="D556" s="31"/>
      <c r="E556" s="31"/>
      <c r="F556" s="31"/>
      <c r="G556" s="31"/>
    </row>
    <row r="557" spans="1:7" x14ac:dyDescent="0.3">
      <c r="A557" s="180"/>
      <c r="B557" s="180"/>
      <c r="C557" s="180"/>
      <c r="D557" s="31"/>
      <c r="E557" s="31"/>
      <c r="F557" s="31"/>
      <c r="G557" s="31"/>
    </row>
    <row r="558" spans="1:7" x14ac:dyDescent="0.3">
      <c r="A558" s="180"/>
      <c r="B558" s="180"/>
      <c r="C558" s="180"/>
      <c r="D558" s="31"/>
      <c r="E558" s="31"/>
      <c r="F558" s="31"/>
      <c r="G558" s="31"/>
    </row>
    <row r="559" spans="1:7" x14ac:dyDescent="0.3">
      <c r="A559" s="180"/>
      <c r="B559" s="180"/>
      <c r="C559" s="180"/>
      <c r="D559" s="31"/>
      <c r="E559" s="31"/>
      <c r="F559" s="31"/>
      <c r="G559" s="31"/>
    </row>
    <row r="560" spans="1:7" x14ac:dyDescent="0.3">
      <c r="A560" s="180"/>
      <c r="B560" s="180"/>
      <c r="C560" s="180"/>
      <c r="D560" s="31"/>
      <c r="E560" s="31"/>
      <c r="F560" s="31"/>
      <c r="G560" s="31"/>
    </row>
    <row r="561" spans="1:7" x14ac:dyDescent="0.3">
      <c r="A561" s="180"/>
      <c r="B561" s="180"/>
      <c r="C561" s="180"/>
      <c r="D561" s="31"/>
      <c r="E561" s="31"/>
      <c r="F561" s="31"/>
      <c r="G561" s="31"/>
    </row>
    <row r="562" spans="1:7" x14ac:dyDescent="0.3">
      <c r="A562" s="180"/>
      <c r="B562" s="180"/>
      <c r="C562" s="180"/>
      <c r="D562" s="31"/>
      <c r="E562" s="31"/>
      <c r="F562" s="31"/>
      <c r="G562" s="31"/>
    </row>
    <row r="563" spans="1:7" x14ac:dyDescent="0.3">
      <c r="A563" s="180"/>
      <c r="B563" s="180"/>
      <c r="C563" s="180"/>
      <c r="D563" s="31"/>
      <c r="E563" s="31"/>
      <c r="F563" s="31"/>
      <c r="G563" s="31"/>
    </row>
    <row r="564" spans="1:7" x14ac:dyDescent="0.3">
      <c r="A564" s="180"/>
      <c r="B564" s="180"/>
      <c r="C564" s="180"/>
      <c r="D564" s="31"/>
      <c r="E564" s="31"/>
      <c r="F564" s="31"/>
      <c r="G564" s="31"/>
    </row>
    <row r="565" spans="1:7" x14ac:dyDescent="0.3">
      <c r="A565" s="180"/>
      <c r="B565" s="180"/>
      <c r="C565" s="180"/>
      <c r="D565" s="31"/>
      <c r="E565" s="31"/>
      <c r="F565" s="31"/>
      <c r="G565" s="31"/>
    </row>
    <row r="566" spans="1:7" x14ac:dyDescent="0.3">
      <c r="A566" s="180"/>
      <c r="B566" s="180"/>
      <c r="C566" s="180"/>
      <c r="D566" s="31"/>
      <c r="E566" s="31"/>
      <c r="F566" s="31"/>
      <c r="G566" s="31"/>
    </row>
    <row r="567" spans="1:7" x14ac:dyDescent="0.3">
      <c r="A567" s="180"/>
      <c r="B567" s="180"/>
      <c r="C567" s="180"/>
      <c r="D567" s="31"/>
      <c r="E567" s="31"/>
      <c r="F567" s="31"/>
      <c r="G567" s="31"/>
    </row>
    <row r="568" spans="1:7" x14ac:dyDescent="0.3">
      <c r="A568" s="180"/>
      <c r="B568" s="180"/>
      <c r="C568" s="180"/>
      <c r="D568" s="31"/>
      <c r="E568" s="31"/>
      <c r="F568" s="31"/>
      <c r="G568" s="31"/>
    </row>
    <row r="569" spans="1:7" x14ac:dyDescent="0.3">
      <c r="A569" s="180"/>
      <c r="B569" s="180"/>
      <c r="C569" s="180"/>
      <c r="D569" s="31"/>
      <c r="E569" s="31"/>
      <c r="F569" s="31"/>
      <c r="G569" s="31"/>
    </row>
    <row r="570" spans="1:7" x14ac:dyDescent="0.3">
      <c r="A570" s="180"/>
      <c r="B570" s="180"/>
      <c r="C570" s="180"/>
      <c r="D570" s="31"/>
      <c r="E570" s="31"/>
      <c r="F570" s="31"/>
      <c r="G570" s="31"/>
    </row>
    <row r="571" spans="1:7" x14ac:dyDescent="0.3">
      <c r="A571" s="180"/>
      <c r="B571" s="180"/>
      <c r="C571" s="180"/>
      <c r="D571" s="31"/>
      <c r="E571" s="31"/>
      <c r="F571" s="31"/>
      <c r="G571" s="31"/>
    </row>
    <row r="572" spans="1:7" x14ac:dyDescent="0.3">
      <c r="A572" s="180"/>
      <c r="B572" s="180"/>
      <c r="C572" s="180"/>
      <c r="D572" s="31"/>
      <c r="E572" s="31"/>
      <c r="F572" s="31"/>
      <c r="G572" s="31"/>
    </row>
    <row r="573" spans="1:7" x14ac:dyDescent="0.3">
      <c r="A573" s="180"/>
      <c r="B573" s="180"/>
      <c r="C573" s="180"/>
      <c r="D573" s="31"/>
      <c r="E573" s="31"/>
      <c r="F573" s="31"/>
      <c r="G573" s="31"/>
    </row>
    <row r="574" spans="1:7" x14ac:dyDescent="0.3">
      <c r="A574" s="180"/>
      <c r="B574" s="180"/>
      <c r="C574" s="180"/>
      <c r="D574" s="31"/>
      <c r="E574" s="31"/>
      <c r="F574" s="31"/>
      <c r="G574" s="31"/>
    </row>
    <row r="575" spans="1:7" x14ac:dyDescent="0.3">
      <c r="A575" s="180"/>
      <c r="B575" s="180"/>
      <c r="C575" s="180"/>
      <c r="D575" s="31"/>
      <c r="E575" s="31"/>
      <c r="F575" s="31"/>
      <c r="G575" s="31"/>
    </row>
    <row r="576" spans="1:7" x14ac:dyDescent="0.3">
      <c r="A576" s="180"/>
      <c r="B576" s="180"/>
      <c r="C576" s="180"/>
      <c r="D576" s="31"/>
      <c r="E576" s="31"/>
      <c r="F576" s="31"/>
      <c r="G576" s="31"/>
    </row>
    <row r="577" spans="1:7" x14ac:dyDescent="0.3">
      <c r="A577" s="180"/>
      <c r="B577" s="180"/>
      <c r="C577" s="180"/>
      <c r="D577" s="31"/>
      <c r="E577" s="31"/>
      <c r="F577" s="31"/>
      <c r="G577" s="31"/>
    </row>
    <row r="578" spans="1:7" x14ac:dyDescent="0.3">
      <c r="A578" s="180"/>
      <c r="B578" s="180"/>
      <c r="C578" s="180"/>
      <c r="D578" s="31"/>
      <c r="E578" s="31"/>
      <c r="F578" s="31"/>
      <c r="G578" s="31"/>
    </row>
    <row r="579" spans="1:7" x14ac:dyDescent="0.3">
      <c r="A579" s="180"/>
      <c r="B579" s="180"/>
      <c r="C579" s="180"/>
      <c r="D579" s="31"/>
      <c r="E579" s="31"/>
      <c r="F579" s="31"/>
      <c r="G579" s="31"/>
    </row>
    <row r="580" spans="1:7" x14ac:dyDescent="0.3">
      <c r="A580" s="180"/>
      <c r="B580" s="180"/>
      <c r="C580" s="180"/>
      <c r="D580" s="31"/>
      <c r="E580" s="31"/>
      <c r="F580" s="31"/>
      <c r="G580" s="31"/>
    </row>
    <row r="581" spans="1:7" x14ac:dyDescent="0.3">
      <c r="A581" s="180"/>
      <c r="B581" s="180"/>
      <c r="C581" s="180"/>
      <c r="D581" s="31"/>
      <c r="E581" s="31"/>
      <c r="F581" s="31"/>
      <c r="G581" s="31"/>
    </row>
    <row r="582" spans="1:7" x14ac:dyDescent="0.3">
      <c r="A582" s="180"/>
      <c r="B582" s="180"/>
      <c r="C582" s="180"/>
      <c r="D582" s="31"/>
      <c r="E582" s="31"/>
      <c r="F582" s="31"/>
      <c r="G582" s="31"/>
    </row>
    <row r="583" spans="1:7" x14ac:dyDescent="0.3">
      <c r="A583" s="180"/>
      <c r="B583" s="180"/>
      <c r="C583" s="180"/>
      <c r="D583" s="31"/>
      <c r="E583" s="31"/>
      <c r="F583" s="31"/>
      <c r="G583" s="31"/>
    </row>
    <row r="584" spans="1:7" x14ac:dyDescent="0.3">
      <c r="A584" s="180"/>
      <c r="B584" s="180"/>
      <c r="C584" s="180"/>
      <c r="D584" s="31"/>
      <c r="E584" s="31"/>
      <c r="F584" s="31"/>
      <c r="G584" s="31"/>
    </row>
    <row r="585" spans="1:7" x14ac:dyDescent="0.3">
      <c r="A585" s="180"/>
      <c r="B585" s="180"/>
      <c r="C585" s="180"/>
      <c r="D585" s="31"/>
      <c r="E585" s="31"/>
      <c r="F585" s="31"/>
      <c r="G585" s="31"/>
    </row>
    <row r="586" spans="1:7" x14ac:dyDescent="0.3">
      <c r="A586" s="180"/>
      <c r="B586" s="180"/>
      <c r="C586" s="180"/>
      <c r="D586" s="31"/>
      <c r="E586" s="31"/>
      <c r="F586" s="31"/>
      <c r="G586" s="31"/>
    </row>
    <row r="587" spans="1:7" x14ac:dyDescent="0.3">
      <c r="A587" s="180"/>
      <c r="B587" s="180"/>
      <c r="C587" s="180"/>
      <c r="D587" s="31"/>
      <c r="E587" s="31"/>
      <c r="F587" s="31"/>
      <c r="G587" s="31"/>
    </row>
    <row r="588" spans="1:7" x14ac:dyDescent="0.3">
      <c r="A588" s="180"/>
      <c r="B588" s="180"/>
      <c r="C588" s="180"/>
      <c r="D588" s="31"/>
      <c r="E588" s="31"/>
      <c r="F588" s="31"/>
      <c r="G588" s="31"/>
    </row>
    <row r="589" spans="1:7" x14ac:dyDescent="0.3">
      <c r="A589" s="180"/>
      <c r="B589" s="180"/>
      <c r="C589" s="180"/>
      <c r="D589" s="31"/>
      <c r="E589" s="31"/>
      <c r="F589" s="31"/>
      <c r="G589" s="31"/>
    </row>
    <row r="590" spans="1:7" x14ac:dyDescent="0.3">
      <c r="A590" s="180"/>
      <c r="B590" s="180"/>
      <c r="C590" s="180"/>
      <c r="D590" s="31"/>
      <c r="E590" s="31"/>
      <c r="F590" s="31"/>
      <c r="G590" s="31"/>
    </row>
    <row r="591" spans="1:7" x14ac:dyDescent="0.3">
      <c r="A591" s="180"/>
      <c r="B591" s="180"/>
      <c r="C591" s="180"/>
      <c r="D591" s="31"/>
      <c r="E591" s="31"/>
      <c r="F591" s="31"/>
      <c r="G591" s="31"/>
    </row>
    <row r="592" spans="1:7" x14ac:dyDescent="0.3">
      <c r="A592" s="180"/>
      <c r="B592" s="180"/>
      <c r="C592" s="180"/>
      <c r="D592" s="31"/>
      <c r="E592" s="31"/>
      <c r="F592" s="31"/>
      <c r="G592" s="31"/>
    </row>
    <row r="593" spans="1:7" x14ac:dyDescent="0.3">
      <c r="A593" s="180"/>
      <c r="B593" s="180"/>
      <c r="C593" s="180"/>
      <c r="D593" s="31"/>
      <c r="E593" s="31"/>
      <c r="F593" s="31"/>
      <c r="G593" s="31"/>
    </row>
    <row r="594" spans="1:7" x14ac:dyDescent="0.3">
      <c r="A594" s="180"/>
      <c r="B594" s="180"/>
      <c r="C594" s="180"/>
      <c r="D594" s="31"/>
      <c r="E594" s="31"/>
      <c r="F594" s="31"/>
      <c r="G594" s="31"/>
    </row>
    <row r="595" spans="1:7" x14ac:dyDescent="0.3">
      <c r="A595" s="180"/>
      <c r="B595" s="180"/>
      <c r="C595" s="180"/>
      <c r="D595" s="31"/>
      <c r="E595" s="31"/>
      <c r="F595" s="31"/>
      <c r="G595" s="31"/>
    </row>
    <row r="596" spans="1:7" x14ac:dyDescent="0.3">
      <c r="A596" s="180"/>
      <c r="B596" s="180"/>
      <c r="C596" s="180"/>
      <c r="D596" s="31"/>
      <c r="E596" s="31"/>
      <c r="F596" s="31"/>
      <c r="G596" s="31"/>
    </row>
    <row r="597" spans="1:7" x14ac:dyDescent="0.3">
      <c r="A597" s="180"/>
      <c r="B597" s="180"/>
      <c r="C597" s="180"/>
      <c r="D597" s="31"/>
      <c r="E597" s="31"/>
      <c r="F597" s="31"/>
      <c r="G597" s="31"/>
    </row>
    <row r="598" spans="1:7" x14ac:dyDescent="0.3">
      <c r="A598" s="180"/>
      <c r="B598" s="180"/>
      <c r="C598" s="180"/>
      <c r="D598" s="31"/>
      <c r="E598" s="31"/>
      <c r="F598" s="31"/>
      <c r="G598" s="31"/>
    </row>
    <row r="599" spans="1:7" x14ac:dyDescent="0.3">
      <c r="A599" s="180"/>
      <c r="B599" s="180"/>
      <c r="C599" s="180"/>
      <c r="D599" s="31"/>
      <c r="E599" s="31"/>
      <c r="F599" s="31"/>
      <c r="G599" s="31"/>
    </row>
    <row r="600" spans="1:7" x14ac:dyDescent="0.3">
      <c r="A600" s="180"/>
      <c r="B600" s="180"/>
      <c r="C600" s="180"/>
      <c r="D600" s="31"/>
      <c r="E600" s="31"/>
      <c r="F600" s="31"/>
      <c r="G600" s="31"/>
    </row>
    <row r="601" spans="1:7" x14ac:dyDescent="0.3">
      <c r="A601" s="180"/>
      <c r="B601" s="180"/>
      <c r="C601" s="180"/>
      <c r="D601" s="31"/>
      <c r="E601" s="31"/>
      <c r="F601" s="31"/>
      <c r="G601" s="31"/>
    </row>
    <row r="602" spans="1:7" x14ac:dyDescent="0.3">
      <c r="A602" s="180"/>
      <c r="B602" s="180"/>
      <c r="C602" s="180"/>
      <c r="D602" s="31"/>
      <c r="E602" s="31"/>
      <c r="F602" s="31"/>
      <c r="G602" s="31"/>
    </row>
    <row r="603" spans="1:7" x14ac:dyDescent="0.3">
      <c r="A603" s="180"/>
      <c r="B603" s="180"/>
      <c r="C603" s="180"/>
      <c r="D603" s="31"/>
      <c r="E603" s="31"/>
      <c r="F603" s="31"/>
      <c r="G603" s="31"/>
    </row>
    <row r="604" spans="1:7" x14ac:dyDescent="0.3">
      <c r="A604" s="180"/>
      <c r="B604" s="180"/>
      <c r="C604" s="180"/>
      <c r="D604" s="31"/>
      <c r="E604" s="31"/>
      <c r="F604" s="31"/>
      <c r="G604" s="31"/>
    </row>
    <row r="605" spans="1:7" x14ac:dyDescent="0.3">
      <c r="A605" s="180"/>
      <c r="B605" s="180"/>
      <c r="C605" s="180"/>
      <c r="D605" s="31"/>
      <c r="E605" s="31"/>
      <c r="F605" s="31"/>
      <c r="G605" s="31"/>
    </row>
    <row r="606" spans="1:7" x14ac:dyDescent="0.3">
      <c r="A606" s="180"/>
      <c r="B606" s="180"/>
      <c r="C606" s="180"/>
      <c r="D606" s="31"/>
      <c r="E606" s="31"/>
      <c r="F606" s="31"/>
      <c r="G606" s="31"/>
    </row>
    <row r="607" spans="1:7" x14ac:dyDescent="0.3">
      <c r="A607" s="180"/>
      <c r="B607" s="180"/>
      <c r="C607" s="180"/>
      <c r="D607" s="31"/>
      <c r="E607" s="31"/>
      <c r="F607" s="31"/>
      <c r="G607" s="31"/>
    </row>
    <row r="608" spans="1:7" x14ac:dyDescent="0.3">
      <c r="A608" s="180"/>
      <c r="B608" s="180"/>
      <c r="C608" s="180"/>
      <c r="D608" s="31"/>
      <c r="E608" s="31"/>
      <c r="F608" s="31"/>
      <c r="G608" s="31"/>
    </row>
    <row r="609" spans="1:7" x14ac:dyDescent="0.3">
      <c r="A609" s="180"/>
      <c r="B609" s="180"/>
      <c r="C609" s="180"/>
      <c r="D609" s="31"/>
      <c r="E609" s="31"/>
      <c r="F609" s="31"/>
      <c r="G609" s="31"/>
    </row>
    <row r="610" spans="1:7" x14ac:dyDescent="0.3">
      <c r="A610" s="180"/>
      <c r="B610" s="180"/>
      <c r="C610" s="180"/>
      <c r="D610" s="31"/>
      <c r="E610" s="31"/>
      <c r="F610" s="31"/>
      <c r="G610" s="31"/>
    </row>
    <row r="611" spans="1:7" x14ac:dyDescent="0.3">
      <c r="A611" s="180"/>
      <c r="B611" s="180"/>
      <c r="C611" s="180"/>
      <c r="D611" s="31"/>
      <c r="E611" s="31"/>
      <c r="F611" s="31"/>
      <c r="G611" s="31"/>
    </row>
    <row r="612" spans="1:7" x14ac:dyDescent="0.3">
      <c r="A612" s="180"/>
      <c r="B612" s="180"/>
      <c r="C612" s="180"/>
      <c r="D612" s="31"/>
      <c r="E612" s="31"/>
      <c r="F612" s="31"/>
      <c r="G612" s="31"/>
    </row>
    <row r="613" spans="1:7" x14ac:dyDescent="0.3">
      <c r="A613" s="180"/>
      <c r="B613" s="180"/>
      <c r="C613" s="180"/>
      <c r="D613" s="31"/>
      <c r="E613" s="31"/>
      <c r="F613" s="31"/>
      <c r="G613" s="31"/>
    </row>
    <row r="614" spans="1:7" x14ac:dyDescent="0.3">
      <c r="A614" s="180"/>
      <c r="B614" s="180"/>
      <c r="C614" s="180"/>
      <c r="D614" s="31"/>
      <c r="E614" s="31"/>
      <c r="F614" s="31"/>
      <c r="G614" s="31"/>
    </row>
    <row r="615" spans="1:7" x14ac:dyDescent="0.3">
      <c r="A615" s="180"/>
      <c r="B615" s="180"/>
      <c r="C615" s="180"/>
      <c r="D615" s="31"/>
      <c r="E615" s="31"/>
      <c r="F615" s="31"/>
      <c r="G615" s="31"/>
    </row>
    <row r="616" spans="1:7" x14ac:dyDescent="0.3">
      <c r="A616" s="180"/>
      <c r="B616" s="180"/>
      <c r="C616" s="180"/>
      <c r="D616" s="31"/>
      <c r="E616" s="31"/>
      <c r="F616" s="31"/>
      <c r="G616" s="31"/>
    </row>
    <row r="617" spans="1:7" x14ac:dyDescent="0.3">
      <c r="A617" s="180"/>
      <c r="B617" s="180"/>
      <c r="C617" s="180"/>
      <c r="D617" s="31"/>
      <c r="E617" s="31"/>
      <c r="F617" s="31"/>
      <c r="G617" s="31"/>
    </row>
    <row r="618" spans="1:7" x14ac:dyDescent="0.3">
      <c r="A618" s="180"/>
      <c r="B618" s="180"/>
      <c r="C618" s="180"/>
      <c r="D618" s="31"/>
      <c r="E618" s="31"/>
      <c r="F618" s="31"/>
      <c r="G618" s="31"/>
    </row>
    <row r="619" spans="1:7" x14ac:dyDescent="0.3">
      <c r="A619" s="180"/>
      <c r="B619" s="180"/>
      <c r="C619" s="180"/>
      <c r="D619" s="31"/>
      <c r="E619" s="31"/>
      <c r="F619" s="31"/>
      <c r="G619" s="31"/>
    </row>
    <row r="620" spans="1:7" x14ac:dyDescent="0.3">
      <c r="A620" s="180"/>
      <c r="B620" s="180"/>
      <c r="C620" s="180"/>
      <c r="D620" s="31"/>
      <c r="E620" s="31"/>
      <c r="F620" s="31"/>
      <c r="G620" s="31"/>
    </row>
    <row r="621" spans="1:7" x14ac:dyDescent="0.3">
      <c r="A621" s="180"/>
      <c r="B621" s="180"/>
      <c r="C621" s="180"/>
      <c r="D621" s="31"/>
      <c r="E621" s="31"/>
      <c r="F621" s="31"/>
      <c r="G621" s="31"/>
    </row>
    <row r="622" spans="1:7" x14ac:dyDescent="0.3">
      <c r="A622" s="180"/>
      <c r="B622" s="180"/>
      <c r="C622" s="180"/>
      <c r="D622" s="31"/>
      <c r="E622" s="31"/>
      <c r="F622" s="31"/>
      <c r="G622" s="31"/>
    </row>
    <row r="623" spans="1:7" x14ac:dyDescent="0.3">
      <c r="A623" s="180"/>
      <c r="B623" s="180"/>
      <c r="C623" s="180"/>
      <c r="D623" s="31"/>
      <c r="E623" s="31"/>
      <c r="F623" s="31"/>
      <c r="G623" s="31"/>
    </row>
    <row r="624" spans="1:7" x14ac:dyDescent="0.3">
      <c r="A624" s="180"/>
      <c r="B624" s="180"/>
      <c r="C624" s="180"/>
      <c r="D624" s="31"/>
      <c r="E624" s="31"/>
      <c r="F624" s="31"/>
      <c r="G624" s="31"/>
    </row>
    <row r="625" spans="1:7" x14ac:dyDescent="0.3">
      <c r="A625" s="180"/>
      <c r="B625" s="180"/>
      <c r="C625" s="180"/>
      <c r="D625" s="31"/>
      <c r="E625" s="31"/>
      <c r="F625" s="31"/>
      <c r="G625" s="31"/>
    </row>
    <row r="626" spans="1:7" x14ac:dyDescent="0.3">
      <c r="A626" s="180"/>
      <c r="B626" s="180"/>
      <c r="C626" s="180"/>
      <c r="D626" s="31"/>
      <c r="E626" s="31"/>
      <c r="F626" s="31"/>
      <c r="G626" s="31"/>
    </row>
    <row r="627" spans="1:7" x14ac:dyDescent="0.3">
      <c r="A627" s="180"/>
      <c r="B627" s="180"/>
      <c r="C627" s="180"/>
      <c r="D627" s="31"/>
      <c r="E627" s="31"/>
      <c r="F627" s="31"/>
      <c r="G627" s="31"/>
    </row>
    <row r="628" spans="1:7" x14ac:dyDescent="0.3">
      <c r="A628" s="180"/>
      <c r="B628" s="180"/>
      <c r="C628" s="180"/>
      <c r="D628" s="31"/>
      <c r="E628" s="31"/>
      <c r="F628" s="31"/>
      <c r="G628" s="31"/>
    </row>
    <row r="629" spans="1:7" x14ac:dyDescent="0.3">
      <c r="A629" s="180"/>
      <c r="B629" s="180"/>
      <c r="C629" s="180"/>
      <c r="D629" s="31"/>
      <c r="E629" s="31"/>
      <c r="F629" s="31"/>
      <c r="G629" s="31"/>
    </row>
    <row r="630" spans="1:7" x14ac:dyDescent="0.3">
      <c r="A630" s="180"/>
      <c r="B630" s="180"/>
      <c r="C630" s="180"/>
      <c r="D630" s="31"/>
      <c r="E630" s="31"/>
      <c r="F630" s="31"/>
      <c r="G630" s="31"/>
    </row>
    <row r="631" spans="1:7" x14ac:dyDescent="0.3">
      <c r="A631" s="180"/>
      <c r="B631" s="180"/>
      <c r="C631" s="180"/>
      <c r="D631" s="31"/>
      <c r="E631" s="31"/>
      <c r="F631" s="31"/>
      <c r="G631" s="31"/>
    </row>
    <row r="632" spans="1:7" x14ac:dyDescent="0.3">
      <c r="A632" s="180"/>
      <c r="B632" s="180"/>
      <c r="C632" s="180"/>
      <c r="D632" s="31"/>
      <c r="E632" s="31"/>
      <c r="F632" s="31"/>
      <c r="G632" s="31"/>
    </row>
    <row r="633" spans="1:7" x14ac:dyDescent="0.3">
      <c r="A633" s="180"/>
      <c r="B633" s="180"/>
      <c r="C633" s="180"/>
      <c r="D633" s="31"/>
      <c r="E633" s="31"/>
      <c r="F633" s="31"/>
      <c r="G633" s="31"/>
    </row>
    <row r="634" spans="1:7" x14ac:dyDescent="0.3">
      <c r="A634" s="180"/>
      <c r="B634" s="180"/>
      <c r="C634" s="180"/>
      <c r="D634" s="31"/>
      <c r="E634" s="31"/>
      <c r="F634" s="31"/>
      <c r="G634" s="31"/>
    </row>
    <row r="635" spans="1:7" x14ac:dyDescent="0.3">
      <c r="A635" s="180"/>
      <c r="B635" s="180"/>
      <c r="C635" s="180"/>
      <c r="D635" s="31"/>
      <c r="E635" s="31"/>
      <c r="F635" s="31"/>
      <c r="G635" s="31"/>
    </row>
    <row r="636" spans="1:7" x14ac:dyDescent="0.3">
      <c r="A636" s="180"/>
      <c r="B636" s="180"/>
      <c r="C636" s="180"/>
      <c r="D636" s="31"/>
      <c r="E636" s="31"/>
      <c r="F636" s="31"/>
      <c r="G636" s="31"/>
    </row>
    <row r="637" spans="1:7" x14ac:dyDescent="0.3">
      <c r="A637" s="180"/>
      <c r="B637" s="180"/>
      <c r="C637" s="180"/>
      <c r="D637" s="31"/>
      <c r="E637" s="31"/>
      <c r="F637" s="31"/>
      <c r="G637" s="31"/>
    </row>
    <row r="638" spans="1:7" x14ac:dyDescent="0.3">
      <c r="A638" s="180"/>
      <c r="B638" s="180"/>
      <c r="C638" s="180"/>
      <c r="D638" s="31"/>
      <c r="E638" s="31"/>
      <c r="F638" s="31"/>
      <c r="G638" s="31"/>
    </row>
    <row r="639" spans="1:7" x14ac:dyDescent="0.3">
      <c r="A639" s="180"/>
      <c r="B639" s="180"/>
      <c r="C639" s="180"/>
      <c r="D639" s="31"/>
      <c r="E639" s="31"/>
      <c r="F639" s="31"/>
      <c r="G639" s="31"/>
    </row>
    <row r="640" spans="1:7" x14ac:dyDescent="0.3">
      <c r="A640" s="180"/>
      <c r="B640" s="180"/>
      <c r="C640" s="180"/>
      <c r="D640" s="31"/>
      <c r="E640" s="31"/>
      <c r="F640" s="31"/>
      <c r="G640" s="31"/>
    </row>
    <row r="641" spans="1:7" x14ac:dyDescent="0.3">
      <c r="A641" s="180"/>
      <c r="B641" s="180"/>
      <c r="C641" s="180"/>
      <c r="D641" s="31"/>
      <c r="E641" s="31"/>
      <c r="F641" s="31"/>
      <c r="G641" s="31"/>
    </row>
    <row r="642" spans="1:7" x14ac:dyDescent="0.3">
      <c r="A642" s="180"/>
      <c r="B642" s="180"/>
      <c r="C642" s="180"/>
      <c r="D642" s="31"/>
      <c r="E642" s="31"/>
      <c r="F642" s="31"/>
      <c r="G642" s="31"/>
    </row>
    <row r="643" spans="1:7" x14ac:dyDescent="0.3">
      <c r="A643" s="180"/>
      <c r="B643" s="180"/>
      <c r="C643" s="180"/>
      <c r="D643" s="31"/>
      <c r="E643" s="31"/>
      <c r="F643" s="31"/>
      <c r="G643" s="31"/>
    </row>
    <row r="644" spans="1:7" x14ac:dyDescent="0.3">
      <c r="A644" s="180"/>
      <c r="B644" s="180"/>
      <c r="C644" s="180"/>
      <c r="D644" s="31"/>
      <c r="E644" s="31"/>
      <c r="F644" s="31"/>
      <c r="G644" s="31"/>
    </row>
    <row r="645" spans="1:7" x14ac:dyDescent="0.3">
      <c r="A645" s="180"/>
      <c r="B645" s="180"/>
      <c r="C645" s="180"/>
      <c r="D645" s="31"/>
      <c r="E645" s="31"/>
      <c r="F645" s="31"/>
      <c r="G645" s="31"/>
    </row>
    <row r="646" spans="1:7" x14ac:dyDescent="0.3">
      <c r="A646" s="180"/>
      <c r="B646" s="180"/>
      <c r="C646" s="180"/>
      <c r="D646" s="31"/>
      <c r="E646" s="31"/>
      <c r="F646" s="31"/>
      <c r="G646" s="31"/>
    </row>
    <row r="647" spans="1:7" x14ac:dyDescent="0.3">
      <c r="A647" s="180"/>
      <c r="B647" s="180"/>
      <c r="C647" s="180"/>
      <c r="D647" s="31"/>
      <c r="E647" s="31"/>
      <c r="F647" s="31"/>
      <c r="G647" s="31"/>
    </row>
    <row r="648" spans="1:7" x14ac:dyDescent="0.3">
      <c r="A648" s="180"/>
      <c r="B648" s="180"/>
      <c r="C648" s="180"/>
      <c r="D648" s="31"/>
      <c r="E648" s="31"/>
      <c r="F648" s="31"/>
      <c r="G648" s="31"/>
    </row>
    <row r="649" spans="1:7" x14ac:dyDescent="0.3">
      <c r="A649" s="180"/>
      <c r="B649" s="180"/>
      <c r="C649" s="180"/>
      <c r="D649" s="31"/>
      <c r="E649" s="31"/>
      <c r="F649" s="31"/>
      <c r="G649" s="31"/>
    </row>
    <row r="650" spans="1:7" x14ac:dyDescent="0.3">
      <c r="A650" s="180"/>
      <c r="B650" s="180"/>
      <c r="C650" s="180"/>
      <c r="D650" s="31"/>
      <c r="E650" s="31"/>
      <c r="F650" s="31"/>
      <c r="G650" s="31"/>
    </row>
    <row r="651" spans="1:7" x14ac:dyDescent="0.3">
      <c r="A651" s="180"/>
      <c r="B651" s="180"/>
      <c r="C651" s="180"/>
      <c r="D651" s="31"/>
      <c r="E651" s="31"/>
      <c r="F651" s="31"/>
      <c r="G651" s="31"/>
    </row>
    <row r="652" spans="1:7" x14ac:dyDescent="0.3">
      <c r="A652" s="180"/>
      <c r="B652" s="180"/>
      <c r="C652" s="180"/>
      <c r="D652" s="31"/>
      <c r="E652" s="31"/>
      <c r="F652" s="31"/>
      <c r="G652" s="31"/>
    </row>
    <row r="653" spans="1:7" x14ac:dyDescent="0.3">
      <c r="A653" s="180"/>
      <c r="B653" s="180"/>
      <c r="C653" s="180"/>
      <c r="D653" s="31"/>
      <c r="E653" s="31"/>
      <c r="F653" s="31"/>
      <c r="G653" s="31"/>
    </row>
    <row r="654" spans="1:7" x14ac:dyDescent="0.3">
      <c r="A654" s="180"/>
      <c r="B654" s="180"/>
      <c r="C654" s="180"/>
      <c r="D654" s="31"/>
      <c r="E654" s="31"/>
      <c r="F654" s="31"/>
      <c r="G654" s="31"/>
    </row>
    <row r="655" spans="1:7" x14ac:dyDescent="0.3">
      <c r="A655" s="180"/>
      <c r="B655" s="180"/>
      <c r="C655" s="180"/>
      <c r="D655" s="31"/>
      <c r="E655" s="31"/>
      <c r="F655" s="31"/>
      <c r="G655" s="31"/>
    </row>
    <row r="656" spans="1:7" x14ac:dyDescent="0.3">
      <c r="A656" s="180"/>
      <c r="B656" s="180"/>
      <c r="C656" s="180"/>
      <c r="D656" s="31"/>
      <c r="E656" s="31"/>
      <c r="F656" s="31"/>
      <c r="G656" s="31"/>
    </row>
    <row r="657" spans="1:7" x14ac:dyDescent="0.3">
      <c r="A657" s="180"/>
      <c r="B657" s="180"/>
      <c r="C657" s="180"/>
      <c r="D657" s="31"/>
      <c r="E657" s="31"/>
      <c r="F657" s="31"/>
      <c r="G657" s="31"/>
    </row>
    <row r="658" spans="1:7" x14ac:dyDescent="0.3">
      <c r="A658" s="180"/>
      <c r="B658" s="180"/>
      <c r="C658" s="180"/>
      <c r="D658" s="31"/>
      <c r="E658" s="31"/>
      <c r="F658" s="31"/>
      <c r="G658" s="31"/>
    </row>
    <row r="659" spans="1:7" x14ac:dyDescent="0.3">
      <c r="A659" s="180"/>
      <c r="B659" s="180"/>
      <c r="C659" s="180"/>
      <c r="D659" s="31"/>
      <c r="E659" s="31"/>
      <c r="F659" s="31"/>
      <c r="G659" s="31"/>
    </row>
    <row r="660" spans="1:7" x14ac:dyDescent="0.3">
      <c r="A660" s="180"/>
      <c r="B660" s="180"/>
      <c r="C660" s="180"/>
      <c r="D660" s="31"/>
      <c r="E660" s="31"/>
      <c r="F660" s="31"/>
      <c r="G660" s="31"/>
    </row>
    <row r="661" spans="1:7" x14ac:dyDescent="0.3">
      <c r="A661" s="180"/>
      <c r="B661" s="180"/>
      <c r="C661" s="180"/>
      <c r="D661" s="31"/>
      <c r="E661" s="31"/>
      <c r="F661" s="31"/>
      <c r="G661" s="31"/>
    </row>
    <row r="662" spans="1:7" x14ac:dyDescent="0.3">
      <c r="A662" s="180"/>
      <c r="B662" s="180"/>
      <c r="C662" s="180"/>
      <c r="D662" s="31"/>
      <c r="E662" s="31"/>
      <c r="F662" s="31"/>
      <c r="G662" s="31"/>
    </row>
    <row r="663" spans="1:7" x14ac:dyDescent="0.3">
      <c r="A663" s="180"/>
      <c r="B663" s="180"/>
      <c r="C663" s="180"/>
      <c r="D663" s="31"/>
      <c r="E663" s="31"/>
      <c r="F663" s="31"/>
      <c r="G663" s="31"/>
    </row>
    <row r="664" spans="1:7" x14ac:dyDescent="0.3">
      <c r="A664" s="180"/>
      <c r="B664" s="180"/>
      <c r="C664" s="180"/>
      <c r="D664" s="31"/>
      <c r="E664" s="31"/>
      <c r="F664" s="31"/>
      <c r="G664" s="31"/>
    </row>
    <row r="665" spans="1:7" x14ac:dyDescent="0.3">
      <c r="A665" s="180"/>
      <c r="B665" s="180"/>
      <c r="C665" s="180"/>
      <c r="D665" s="31"/>
      <c r="E665" s="31"/>
      <c r="F665" s="31"/>
      <c r="G665" s="31"/>
    </row>
    <row r="666" spans="1:7" x14ac:dyDescent="0.3">
      <c r="A666" s="180"/>
      <c r="B666" s="180"/>
      <c r="C666" s="180"/>
      <c r="D666" s="31"/>
      <c r="E666" s="31"/>
      <c r="F666" s="31"/>
      <c r="G666" s="31"/>
    </row>
    <row r="667" spans="1:7" x14ac:dyDescent="0.3">
      <c r="A667" s="180"/>
      <c r="B667" s="180"/>
      <c r="C667" s="180"/>
      <c r="D667" s="31"/>
      <c r="E667" s="31"/>
      <c r="F667" s="31"/>
      <c r="G667" s="31"/>
    </row>
    <row r="668" spans="1:7" x14ac:dyDescent="0.3">
      <c r="A668" s="180"/>
      <c r="B668" s="180"/>
      <c r="C668" s="180"/>
      <c r="D668" s="31"/>
      <c r="E668" s="31"/>
      <c r="F668" s="31"/>
      <c r="G668" s="31"/>
    </row>
    <row r="669" spans="1:7" x14ac:dyDescent="0.3">
      <c r="A669" s="180"/>
      <c r="B669" s="180"/>
      <c r="C669" s="180"/>
      <c r="D669" s="31"/>
      <c r="E669" s="31"/>
      <c r="F669" s="31"/>
      <c r="G669" s="31"/>
    </row>
    <row r="670" spans="1:7" x14ac:dyDescent="0.3">
      <c r="A670" s="180"/>
      <c r="B670" s="180"/>
      <c r="C670" s="180"/>
      <c r="D670" s="31"/>
      <c r="E670" s="31"/>
      <c r="F670" s="31"/>
      <c r="G670" s="31"/>
    </row>
    <row r="671" spans="1:7" x14ac:dyDescent="0.3">
      <c r="A671" s="180"/>
      <c r="B671" s="180"/>
      <c r="C671" s="180"/>
      <c r="D671" s="31"/>
      <c r="E671" s="31"/>
      <c r="F671" s="31"/>
      <c r="G671" s="31"/>
    </row>
    <row r="672" spans="1:7" x14ac:dyDescent="0.3">
      <c r="A672" s="180"/>
      <c r="B672" s="180"/>
      <c r="C672" s="180"/>
      <c r="D672" s="31"/>
      <c r="E672" s="31"/>
      <c r="F672" s="31"/>
      <c r="G672" s="31"/>
    </row>
    <row r="673" spans="1:7" x14ac:dyDescent="0.3">
      <c r="A673" s="180"/>
      <c r="B673" s="180"/>
      <c r="C673" s="180"/>
      <c r="D673" s="31"/>
      <c r="E673" s="31"/>
      <c r="F673" s="31"/>
      <c r="G673" s="31"/>
    </row>
    <row r="674" spans="1:7" x14ac:dyDescent="0.3">
      <c r="A674" s="180"/>
      <c r="B674" s="180"/>
      <c r="C674" s="180"/>
      <c r="D674" s="31"/>
      <c r="E674" s="31"/>
      <c r="F674" s="31"/>
      <c r="G674" s="31"/>
    </row>
    <row r="675" spans="1:7" x14ac:dyDescent="0.3">
      <c r="A675" s="180"/>
      <c r="B675" s="180"/>
      <c r="C675" s="180"/>
      <c r="D675" s="31"/>
      <c r="E675" s="31"/>
      <c r="F675" s="31"/>
      <c r="G675" s="31"/>
    </row>
    <row r="676" spans="1:7" x14ac:dyDescent="0.3">
      <c r="A676" s="180"/>
      <c r="B676" s="180"/>
      <c r="C676" s="180"/>
      <c r="D676" s="31"/>
      <c r="E676" s="31"/>
      <c r="F676" s="31"/>
      <c r="G676" s="31"/>
    </row>
    <row r="677" spans="1:7" x14ac:dyDescent="0.3">
      <c r="A677" s="180"/>
      <c r="B677" s="180"/>
      <c r="C677" s="180"/>
      <c r="D677" s="31"/>
      <c r="E677" s="31"/>
      <c r="F677" s="31"/>
      <c r="G677" s="31"/>
    </row>
    <row r="678" spans="1:7" x14ac:dyDescent="0.3">
      <c r="A678" s="180"/>
      <c r="B678" s="180"/>
      <c r="C678" s="180"/>
      <c r="D678" s="31"/>
      <c r="E678" s="31"/>
      <c r="F678" s="31"/>
      <c r="G678" s="31"/>
    </row>
    <row r="679" spans="1:7" x14ac:dyDescent="0.3">
      <c r="A679" s="180"/>
      <c r="B679" s="180"/>
      <c r="C679" s="180"/>
      <c r="D679" s="31"/>
      <c r="E679" s="31"/>
      <c r="F679" s="31"/>
      <c r="G679" s="31"/>
    </row>
    <row r="680" spans="1:7" x14ac:dyDescent="0.3">
      <c r="A680" s="180"/>
      <c r="B680" s="180"/>
      <c r="C680" s="180"/>
      <c r="D680" s="31"/>
      <c r="E680" s="31"/>
      <c r="F680" s="31"/>
      <c r="G680" s="31"/>
    </row>
    <row r="681" spans="1:7" x14ac:dyDescent="0.3">
      <c r="A681" s="180"/>
      <c r="B681" s="180"/>
      <c r="C681" s="180"/>
      <c r="D681" s="31"/>
      <c r="E681" s="31"/>
      <c r="F681" s="31"/>
      <c r="G681" s="31"/>
    </row>
    <row r="682" spans="1:7" x14ac:dyDescent="0.3">
      <c r="A682" s="180"/>
      <c r="B682" s="180"/>
      <c r="C682" s="180"/>
      <c r="D682" s="31"/>
      <c r="E682" s="31"/>
      <c r="F682" s="31"/>
      <c r="G682" s="31"/>
    </row>
    <row r="683" spans="1:7" x14ac:dyDescent="0.3">
      <c r="A683" s="180"/>
      <c r="B683" s="180"/>
      <c r="C683" s="180"/>
      <c r="D683" s="31"/>
      <c r="E683" s="31"/>
      <c r="F683" s="31"/>
      <c r="G683" s="31"/>
    </row>
    <row r="684" spans="1:7" x14ac:dyDescent="0.3">
      <c r="A684" s="180"/>
      <c r="B684" s="180"/>
      <c r="C684" s="180"/>
      <c r="D684" s="31"/>
      <c r="E684" s="31"/>
      <c r="F684" s="31"/>
      <c r="G684" s="31"/>
    </row>
    <row r="685" spans="1:7" x14ac:dyDescent="0.3">
      <c r="A685" s="180"/>
      <c r="B685" s="180"/>
      <c r="C685" s="180"/>
      <c r="D685" s="31"/>
      <c r="E685" s="31"/>
      <c r="F685" s="31"/>
      <c r="G685" s="31"/>
    </row>
    <row r="686" spans="1:7" x14ac:dyDescent="0.3">
      <c r="A686" s="180"/>
      <c r="B686" s="180"/>
      <c r="C686" s="180"/>
      <c r="D686" s="31"/>
      <c r="E686" s="31"/>
      <c r="F686" s="31"/>
      <c r="G686" s="31"/>
    </row>
    <row r="687" spans="1:7" x14ac:dyDescent="0.3">
      <c r="A687" s="180"/>
      <c r="B687" s="180"/>
      <c r="C687" s="180"/>
      <c r="D687" s="31"/>
      <c r="E687" s="31"/>
      <c r="F687" s="31"/>
      <c r="G687" s="31"/>
    </row>
    <row r="688" spans="1:7" x14ac:dyDescent="0.3">
      <c r="A688" s="180"/>
      <c r="B688" s="180"/>
      <c r="C688" s="180"/>
      <c r="D688" s="31"/>
      <c r="E688" s="31"/>
      <c r="F688" s="31"/>
      <c r="G688" s="31"/>
    </row>
    <row r="689" spans="1:7" x14ac:dyDescent="0.3">
      <c r="A689" s="180"/>
      <c r="B689" s="180"/>
      <c r="C689" s="180"/>
      <c r="D689" s="31"/>
      <c r="E689" s="31"/>
      <c r="F689" s="31"/>
      <c r="G689" s="31"/>
    </row>
    <row r="690" spans="1:7" x14ac:dyDescent="0.3">
      <c r="A690" s="180"/>
      <c r="B690" s="180"/>
      <c r="C690" s="180"/>
      <c r="D690" s="31"/>
      <c r="E690" s="31"/>
      <c r="F690" s="31"/>
      <c r="G690" s="31"/>
    </row>
    <row r="691" spans="1:7" x14ac:dyDescent="0.3">
      <c r="A691" s="180"/>
      <c r="B691" s="180"/>
      <c r="C691" s="180"/>
      <c r="D691" s="31"/>
      <c r="E691" s="31"/>
      <c r="F691" s="31"/>
      <c r="G691" s="31"/>
    </row>
    <row r="692" spans="1:7" x14ac:dyDescent="0.3">
      <c r="A692" s="180"/>
      <c r="B692" s="180"/>
      <c r="C692" s="180"/>
      <c r="D692" s="31"/>
      <c r="E692" s="31"/>
      <c r="F692" s="31"/>
      <c r="G692" s="31"/>
    </row>
    <row r="693" spans="1:7" x14ac:dyDescent="0.3">
      <c r="A693" s="180"/>
      <c r="B693" s="180"/>
      <c r="C693" s="180"/>
      <c r="D693" s="31"/>
      <c r="E693" s="31"/>
      <c r="F693" s="31"/>
      <c r="G693" s="31"/>
    </row>
    <row r="694" spans="1:7" x14ac:dyDescent="0.3">
      <c r="A694" s="180"/>
      <c r="B694" s="180"/>
      <c r="C694" s="180"/>
      <c r="D694" s="31"/>
      <c r="E694" s="31"/>
      <c r="F694" s="31"/>
      <c r="G694" s="31"/>
    </row>
    <row r="695" spans="1:7" x14ac:dyDescent="0.3">
      <c r="A695" s="180"/>
      <c r="B695" s="180"/>
      <c r="C695" s="180"/>
      <c r="D695" s="31"/>
      <c r="E695" s="31"/>
      <c r="F695" s="31"/>
      <c r="G695" s="31"/>
    </row>
    <row r="696" spans="1:7" x14ac:dyDescent="0.3">
      <c r="A696" s="180"/>
      <c r="B696" s="180"/>
      <c r="C696" s="180"/>
      <c r="D696" s="31"/>
      <c r="E696" s="31"/>
      <c r="F696" s="31"/>
      <c r="G696" s="31"/>
    </row>
    <row r="697" spans="1:7" x14ac:dyDescent="0.3">
      <c r="A697" s="180"/>
      <c r="B697" s="180"/>
      <c r="C697" s="180"/>
      <c r="D697" s="31"/>
      <c r="E697" s="31"/>
      <c r="F697" s="31"/>
      <c r="G697" s="31"/>
    </row>
    <row r="698" spans="1:7" x14ac:dyDescent="0.3">
      <c r="A698" s="180"/>
      <c r="B698" s="180"/>
      <c r="C698" s="180"/>
      <c r="D698" s="31"/>
      <c r="E698" s="31"/>
      <c r="F698" s="31"/>
      <c r="G698" s="31"/>
    </row>
    <row r="699" spans="1:7" x14ac:dyDescent="0.3">
      <c r="A699" s="180"/>
      <c r="B699" s="180"/>
      <c r="C699" s="180"/>
      <c r="D699" s="31"/>
      <c r="E699" s="31"/>
      <c r="F699" s="31"/>
      <c r="G699" s="31"/>
    </row>
    <row r="700" spans="1:7" x14ac:dyDescent="0.3">
      <c r="A700" s="180"/>
      <c r="B700" s="180"/>
      <c r="C700" s="180"/>
      <c r="D700" s="31"/>
      <c r="E700" s="31"/>
      <c r="F700" s="31"/>
      <c r="G700" s="31"/>
    </row>
    <row r="701" spans="1:7" x14ac:dyDescent="0.3">
      <c r="A701" s="180"/>
      <c r="B701" s="180"/>
      <c r="C701" s="180"/>
      <c r="D701" s="31"/>
      <c r="E701" s="31"/>
      <c r="F701" s="31"/>
      <c r="G701" s="31"/>
    </row>
    <row r="702" spans="1:7" x14ac:dyDescent="0.3">
      <c r="A702" s="180"/>
      <c r="B702" s="180"/>
      <c r="C702" s="180"/>
      <c r="D702" s="31"/>
      <c r="E702" s="31"/>
      <c r="F702" s="31"/>
      <c r="G702" s="31"/>
    </row>
    <row r="703" spans="1:7" x14ac:dyDescent="0.3">
      <c r="A703" s="180"/>
      <c r="B703" s="180"/>
      <c r="C703" s="180"/>
      <c r="D703" s="31"/>
      <c r="E703" s="31"/>
      <c r="F703" s="31"/>
      <c r="G703" s="31"/>
    </row>
    <row r="704" spans="1:7" x14ac:dyDescent="0.3">
      <c r="A704" s="180"/>
      <c r="B704" s="180"/>
      <c r="C704" s="180"/>
      <c r="D704" s="31"/>
      <c r="E704" s="31"/>
      <c r="F704" s="31"/>
      <c r="G704" s="31"/>
    </row>
    <row r="705" spans="1:7" x14ac:dyDescent="0.3">
      <c r="A705" s="180"/>
      <c r="B705" s="180"/>
      <c r="C705" s="180"/>
      <c r="D705" s="31"/>
      <c r="E705" s="31"/>
      <c r="F705" s="31"/>
      <c r="G705" s="31"/>
    </row>
    <row r="706" spans="1:7" x14ac:dyDescent="0.3">
      <c r="A706" s="180"/>
      <c r="B706" s="180"/>
      <c r="C706" s="180"/>
      <c r="D706" s="31"/>
      <c r="E706" s="31"/>
      <c r="F706" s="31"/>
      <c r="G706" s="31"/>
    </row>
    <row r="707" spans="1:7" x14ac:dyDescent="0.3">
      <c r="A707" s="180"/>
      <c r="B707" s="180"/>
      <c r="C707" s="180"/>
      <c r="D707" s="31"/>
      <c r="E707" s="31"/>
      <c r="F707" s="31"/>
      <c r="G707" s="31"/>
    </row>
    <row r="708" spans="1:7" x14ac:dyDescent="0.3">
      <c r="A708" s="180"/>
      <c r="B708" s="180"/>
      <c r="C708" s="180"/>
      <c r="D708" s="31"/>
      <c r="E708" s="31"/>
      <c r="F708" s="31"/>
      <c r="G708" s="31"/>
    </row>
    <row r="709" spans="1:7" x14ac:dyDescent="0.3">
      <c r="A709" s="180"/>
      <c r="B709" s="180"/>
      <c r="C709" s="180"/>
      <c r="D709" s="31"/>
      <c r="E709" s="31"/>
      <c r="F709" s="31"/>
      <c r="G709" s="31"/>
    </row>
    <row r="710" spans="1:7" x14ac:dyDescent="0.3">
      <c r="A710" s="180"/>
      <c r="B710" s="180"/>
      <c r="C710" s="180"/>
      <c r="D710" s="31"/>
      <c r="E710" s="31"/>
      <c r="F710" s="31"/>
      <c r="G710" s="31"/>
    </row>
    <row r="711" spans="1:7" x14ac:dyDescent="0.3">
      <c r="A711" s="180"/>
      <c r="B711" s="180"/>
      <c r="C711" s="180"/>
      <c r="D711" s="31"/>
      <c r="E711" s="31"/>
      <c r="F711" s="31"/>
      <c r="G711" s="31"/>
    </row>
    <row r="712" spans="1:7" x14ac:dyDescent="0.3">
      <c r="A712" s="180"/>
      <c r="B712" s="180"/>
      <c r="C712" s="180"/>
      <c r="D712" s="31"/>
      <c r="E712" s="31"/>
      <c r="F712" s="31"/>
      <c r="G712" s="31"/>
    </row>
    <row r="713" spans="1:7" x14ac:dyDescent="0.3">
      <c r="A713" s="180"/>
      <c r="B713" s="180"/>
      <c r="C713" s="180"/>
      <c r="D713" s="31"/>
      <c r="E713" s="31"/>
      <c r="F713" s="31"/>
      <c r="G713" s="31"/>
    </row>
    <row r="714" spans="1:7" x14ac:dyDescent="0.3">
      <c r="A714" s="180"/>
      <c r="B714" s="180"/>
      <c r="C714" s="180"/>
      <c r="D714" s="31"/>
      <c r="E714" s="31"/>
      <c r="F714" s="31"/>
      <c r="G714" s="31"/>
    </row>
    <row r="715" spans="1:7" x14ac:dyDescent="0.3">
      <c r="A715" s="180"/>
      <c r="B715" s="180"/>
      <c r="C715" s="180"/>
      <c r="D715" s="31"/>
      <c r="E715" s="31"/>
      <c r="F715" s="31"/>
      <c r="G715" s="31"/>
    </row>
    <row r="716" spans="1:7" x14ac:dyDescent="0.3">
      <c r="A716" s="180"/>
      <c r="B716" s="180"/>
      <c r="C716" s="180"/>
      <c r="D716" s="31"/>
      <c r="E716" s="31"/>
      <c r="F716" s="31"/>
      <c r="G716" s="31"/>
    </row>
    <row r="717" spans="1:7" x14ac:dyDescent="0.3">
      <c r="A717" s="180"/>
      <c r="B717" s="180"/>
      <c r="C717" s="180"/>
      <c r="D717" s="31"/>
      <c r="E717" s="31"/>
      <c r="F717" s="31"/>
      <c r="G717" s="31"/>
    </row>
    <row r="718" spans="1:7" x14ac:dyDescent="0.3">
      <c r="A718" s="180"/>
      <c r="B718" s="180"/>
      <c r="C718" s="180"/>
      <c r="D718" s="31"/>
      <c r="E718" s="31"/>
      <c r="F718" s="31"/>
      <c r="G718" s="31"/>
    </row>
    <row r="719" spans="1:7" x14ac:dyDescent="0.3">
      <c r="A719" s="180"/>
      <c r="B719" s="180"/>
      <c r="C719" s="180"/>
      <c r="D719" s="31"/>
      <c r="E719" s="31"/>
      <c r="F719" s="31"/>
      <c r="G719" s="31"/>
    </row>
    <row r="720" spans="1:7" x14ac:dyDescent="0.3">
      <c r="A720" s="180"/>
      <c r="B720" s="180"/>
      <c r="C720" s="180"/>
      <c r="D720" s="31"/>
      <c r="E720" s="31"/>
      <c r="F720" s="31"/>
      <c r="G720" s="31"/>
    </row>
    <row r="721" spans="1:7" x14ac:dyDescent="0.3">
      <c r="A721" s="180"/>
      <c r="B721" s="180"/>
      <c r="C721" s="180"/>
      <c r="D721" s="31"/>
      <c r="E721" s="31"/>
      <c r="F721" s="31"/>
      <c r="G721" s="31"/>
    </row>
    <row r="722" spans="1:7" x14ac:dyDescent="0.3">
      <c r="A722" s="180"/>
      <c r="B722" s="180"/>
      <c r="C722" s="180"/>
      <c r="D722" s="31"/>
      <c r="E722" s="31"/>
      <c r="F722" s="31"/>
      <c r="G722" s="31"/>
    </row>
    <row r="723" spans="1:7" x14ac:dyDescent="0.3">
      <c r="A723" s="180"/>
      <c r="B723" s="180"/>
      <c r="C723" s="180"/>
      <c r="D723" s="31"/>
      <c r="E723" s="31"/>
      <c r="F723" s="31"/>
      <c r="G723" s="31"/>
    </row>
    <row r="724" spans="1:7" x14ac:dyDescent="0.3">
      <c r="A724" s="180"/>
      <c r="B724" s="180"/>
      <c r="C724" s="180"/>
      <c r="D724" s="31"/>
      <c r="E724" s="31"/>
      <c r="F724" s="31"/>
      <c r="G724" s="31"/>
    </row>
    <row r="725" spans="1:7" x14ac:dyDescent="0.3">
      <c r="A725" s="180"/>
      <c r="B725" s="180"/>
      <c r="C725" s="180"/>
      <c r="D725" s="31"/>
      <c r="E725" s="31"/>
      <c r="F725" s="31"/>
      <c r="G725" s="31"/>
    </row>
    <row r="726" spans="1:7" x14ac:dyDescent="0.3">
      <c r="A726" s="180"/>
      <c r="B726" s="180"/>
      <c r="C726" s="180"/>
      <c r="D726" s="31"/>
      <c r="E726" s="31"/>
      <c r="F726" s="31"/>
      <c r="G726" s="31"/>
    </row>
    <row r="727" spans="1:7" x14ac:dyDescent="0.3">
      <c r="A727" s="180"/>
      <c r="B727" s="180"/>
      <c r="C727" s="180"/>
      <c r="D727" s="31"/>
      <c r="E727" s="31"/>
      <c r="F727" s="31"/>
      <c r="G727" s="31"/>
    </row>
    <row r="728" spans="1:7" x14ac:dyDescent="0.3">
      <c r="A728" s="180"/>
      <c r="B728" s="180"/>
      <c r="C728" s="180"/>
      <c r="D728" s="31"/>
      <c r="E728" s="31"/>
      <c r="F728" s="31"/>
      <c r="G728" s="31"/>
    </row>
    <row r="729" spans="1:7" x14ac:dyDescent="0.3">
      <c r="A729" s="180"/>
      <c r="B729" s="180"/>
      <c r="C729" s="180"/>
      <c r="D729" s="31"/>
      <c r="E729" s="31"/>
      <c r="F729" s="31"/>
      <c r="G729" s="31"/>
    </row>
    <row r="730" spans="1:7" x14ac:dyDescent="0.3">
      <c r="A730" s="180"/>
      <c r="B730" s="180"/>
      <c r="C730" s="180"/>
      <c r="D730" s="31"/>
      <c r="E730" s="31"/>
      <c r="F730" s="31"/>
      <c r="G730" s="31"/>
    </row>
    <row r="731" spans="1:7" x14ac:dyDescent="0.3">
      <c r="A731" s="180"/>
      <c r="B731" s="180"/>
      <c r="C731" s="180"/>
      <c r="D731" s="31"/>
      <c r="E731" s="31"/>
      <c r="F731" s="31"/>
      <c r="G731" s="31"/>
    </row>
    <row r="732" spans="1:7" x14ac:dyDescent="0.3">
      <c r="A732" s="180"/>
      <c r="B732" s="180"/>
      <c r="C732" s="180"/>
      <c r="D732" s="31"/>
      <c r="E732" s="31"/>
      <c r="F732" s="31"/>
      <c r="G732" s="31"/>
    </row>
    <row r="733" spans="1:7" x14ac:dyDescent="0.3">
      <c r="A733" s="180"/>
      <c r="B733" s="180"/>
      <c r="C733" s="180"/>
      <c r="D733" s="31"/>
      <c r="E733" s="31"/>
      <c r="F733" s="31"/>
      <c r="G733" s="31"/>
    </row>
    <row r="734" spans="1:7" x14ac:dyDescent="0.3">
      <c r="A734" s="180"/>
      <c r="B734" s="180"/>
      <c r="C734" s="180"/>
      <c r="D734" s="31"/>
      <c r="E734" s="31"/>
      <c r="F734" s="31"/>
      <c r="G734" s="31"/>
    </row>
    <row r="735" spans="1:7" x14ac:dyDescent="0.3">
      <c r="A735" s="180"/>
      <c r="B735" s="180"/>
      <c r="C735" s="180"/>
      <c r="D735" s="31"/>
      <c r="E735" s="31"/>
      <c r="F735" s="31"/>
      <c r="G735" s="31"/>
    </row>
    <row r="736" spans="1:7" x14ac:dyDescent="0.3">
      <c r="A736" s="180"/>
      <c r="B736" s="180"/>
      <c r="C736" s="180"/>
      <c r="D736" s="31"/>
      <c r="E736" s="31"/>
      <c r="F736" s="31"/>
      <c r="G736" s="31"/>
    </row>
    <row r="737" spans="1:7" x14ac:dyDescent="0.3">
      <c r="A737" s="180"/>
      <c r="B737" s="180"/>
      <c r="C737" s="180"/>
      <c r="D737" s="31"/>
      <c r="E737" s="31"/>
      <c r="F737" s="31"/>
      <c r="G737" s="31"/>
    </row>
    <row r="738" spans="1:7" x14ac:dyDescent="0.3">
      <c r="A738" s="180"/>
      <c r="B738" s="180"/>
      <c r="C738" s="180"/>
      <c r="D738" s="31"/>
      <c r="E738" s="31"/>
      <c r="F738" s="31"/>
      <c r="G738" s="31"/>
    </row>
    <row r="739" spans="1:7" x14ac:dyDescent="0.3">
      <c r="A739" s="180"/>
      <c r="B739" s="180"/>
      <c r="C739" s="180"/>
      <c r="D739" s="31"/>
      <c r="E739" s="31"/>
      <c r="F739" s="31"/>
      <c r="G739" s="31"/>
    </row>
    <row r="740" spans="1:7" x14ac:dyDescent="0.3">
      <c r="A740" s="180"/>
      <c r="B740" s="180"/>
      <c r="C740" s="180"/>
      <c r="D740" s="31"/>
      <c r="E740" s="31"/>
      <c r="F740" s="31"/>
      <c r="G740" s="31"/>
    </row>
    <row r="741" spans="1:7" x14ac:dyDescent="0.3">
      <c r="A741" s="180"/>
      <c r="B741" s="180"/>
      <c r="C741" s="180"/>
      <c r="D741" s="31"/>
      <c r="E741" s="31"/>
      <c r="F741" s="31"/>
      <c r="G741" s="31"/>
    </row>
    <row r="742" spans="1:7" x14ac:dyDescent="0.3">
      <c r="A742" s="180"/>
      <c r="B742" s="180"/>
      <c r="C742" s="180"/>
      <c r="D742" s="31"/>
      <c r="E742" s="31"/>
      <c r="F742" s="31"/>
      <c r="G742" s="31"/>
    </row>
    <row r="743" spans="1:7" x14ac:dyDescent="0.3">
      <c r="A743" s="180"/>
      <c r="B743" s="180"/>
      <c r="C743" s="180"/>
      <c r="D743" s="31"/>
      <c r="E743" s="31"/>
      <c r="F743" s="31"/>
      <c r="G743" s="31"/>
    </row>
    <row r="744" spans="1:7" x14ac:dyDescent="0.3">
      <c r="A744" s="180"/>
      <c r="B744" s="180"/>
      <c r="C744" s="180"/>
      <c r="D744" s="31"/>
      <c r="E744" s="31"/>
      <c r="F744" s="31"/>
      <c r="G744" s="31"/>
    </row>
    <row r="745" spans="1:7" x14ac:dyDescent="0.3">
      <c r="A745" s="180"/>
      <c r="B745" s="180"/>
      <c r="C745" s="180"/>
      <c r="D745" s="31"/>
      <c r="E745" s="31"/>
      <c r="F745" s="31"/>
      <c r="G745" s="31"/>
    </row>
    <row r="746" spans="1:7" x14ac:dyDescent="0.3">
      <c r="A746" s="180"/>
      <c r="B746" s="180"/>
      <c r="C746" s="180"/>
      <c r="D746" s="31"/>
      <c r="E746" s="31"/>
      <c r="F746" s="31"/>
      <c r="G746" s="31"/>
    </row>
    <row r="747" spans="1:7" x14ac:dyDescent="0.3">
      <c r="A747" s="180"/>
      <c r="B747" s="180"/>
      <c r="C747" s="180"/>
      <c r="D747" s="31"/>
      <c r="E747" s="31"/>
      <c r="F747" s="31"/>
      <c r="G747" s="31"/>
    </row>
    <row r="748" spans="1:7" x14ac:dyDescent="0.3">
      <c r="A748" s="180"/>
      <c r="B748" s="180"/>
      <c r="C748" s="180"/>
      <c r="D748" s="31"/>
      <c r="E748" s="31"/>
      <c r="F748" s="31"/>
      <c r="G748" s="31"/>
    </row>
    <row r="749" spans="1:7" x14ac:dyDescent="0.3">
      <c r="A749" s="180"/>
      <c r="B749" s="180"/>
      <c r="C749" s="180"/>
      <c r="D749" s="31"/>
      <c r="E749" s="31"/>
      <c r="F749" s="31"/>
      <c r="G749" s="31"/>
    </row>
    <row r="750" spans="1:7" x14ac:dyDescent="0.3">
      <c r="A750" s="180"/>
      <c r="B750" s="180"/>
      <c r="C750" s="180"/>
      <c r="D750" s="31"/>
      <c r="E750" s="31"/>
      <c r="F750" s="31"/>
      <c r="G750" s="31"/>
    </row>
    <row r="751" spans="1:7" x14ac:dyDescent="0.3">
      <c r="A751" s="180"/>
      <c r="B751" s="180"/>
      <c r="C751" s="180"/>
      <c r="D751" s="31"/>
      <c r="E751" s="31"/>
      <c r="F751" s="31"/>
      <c r="G751" s="31"/>
    </row>
    <row r="752" spans="1:7" x14ac:dyDescent="0.3">
      <c r="A752" s="180"/>
      <c r="B752" s="180"/>
      <c r="C752" s="180"/>
      <c r="D752" s="31"/>
      <c r="E752" s="31"/>
      <c r="F752" s="31"/>
      <c r="G752" s="31"/>
    </row>
    <row r="753" spans="1:7" x14ac:dyDescent="0.3">
      <c r="A753" s="180"/>
      <c r="B753" s="180"/>
      <c r="C753" s="180"/>
      <c r="D753" s="31"/>
      <c r="E753" s="31"/>
      <c r="F753" s="31"/>
      <c r="G753" s="31"/>
    </row>
    <row r="754" spans="1:7" x14ac:dyDescent="0.3">
      <c r="A754" s="180"/>
      <c r="B754" s="180"/>
      <c r="C754" s="180"/>
      <c r="D754" s="31"/>
      <c r="E754" s="31"/>
      <c r="F754" s="31"/>
      <c r="G754" s="31"/>
    </row>
    <row r="755" spans="1:7" x14ac:dyDescent="0.3">
      <c r="A755" s="180"/>
      <c r="B755" s="180"/>
      <c r="C755" s="180"/>
      <c r="D755" s="31"/>
      <c r="E755" s="31"/>
      <c r="F755" s="31"/>
      <c r="G755" s="31"/>
    </row>
    <row r="756" spans="1:7" x14ac:dyDescent="0.3">
      <c r="A756" s="180"/>
      <c r="B756" s="180"/>
      <c r="C756" s="180"/>
      <c r="D756" s="31"/>
      <c r="E756" s="31"/>
      <c r="F756" s="31"/>
      <c r="G756" s="31"/>
    </row>
    <row r="757" spans="1:7" x14ac:dyDescent="0.3">
      <c r="A757" s="180"/>
      <c r="B757" s="180"/>
      <c r="C757" s="180"/>
      <c r="D757" s="31"/>
      <c r="E757" s="31"/>
      <c r="F757" s="31"/>
      <c r="G757" s="31"/>
    </row>
    <row r="758" spans="1:7" x14ac:dyDescent="0.3">
      <c r="A758" s="180"/>
      <c r="B758" s="180"/>
      <c r="C758" s="180"/>
      <c r="D758" s="31"/>
      <c r="E758" s="31"/>
      <c r="F758" s="31"/>
      <c r="G758" s="31"/>
    </row>
    <row r="759" spans="1:7" x14ac:dyDescent="0.3">
      <c r="A759" s="180"/>
      <c r="B759" s="180"/>
      <c r="C759" s="180"/>
      <c r="D759" s="31"/>
      <c r="E759" s="31"/>
      <c r="F759" s="31"/>
      <c r="G759" s="31"/>
    </row>
    <row r="760" spans="1:7" x14ac:dyDescent="0.3">
      <c r="A760" s="180"/>
      <c r="B760" s="180"/>
      <c r="C760" s="180"/>
      <c r="D760" s="31"/>
      <c r="E760" s="31"/>
      <c r="F760" s="31"/>
      <c r="G760" s="31"/>
    </row>
    <row r="761" spans="1:7" x14ac:dyDescent="0.3">
      <c r="A761" s="180"/>
      <c r="B761" s="180"/>
      <c r="C761" s="180"/>
      <c r="D761" s="31"/>
      <c r="E761" s="31"/>
      <c r="F761" s="31"/>
      <c r="G761" s="31"/>
    </row>
    <row r="762" spans="1:7" x14ac:dyDescent="0.3">
      <c r="A762" s="180"/>
      <c r="B762" s="180"/>
      <c r="C762" s="180"/>
      <c r="D762" s="31"/>
      <c r="E762" s="31"/>
      <c r="F762" s="31"/>
      <c r="G762" s="31"/>
    </row>
    <row r="763" spans="1:7" x14ac:dyDescent="0.3">
      <c r="A763" s="180"/>
      <c r="B763" s="180"/>
      <c r="C763" s="180"/>
      <c r="D763" s="31"/>
      <c r="E763" s="31"/>
      <c r="F763" s="31"/>
      <c r="G763" s="31"/>
    </row>
    <row r="764" spans="1:7" x14ac:dyDescent="0.3">
      <c r="A764" s="180"/>
      <c r="B764" s="180"/>
      <c r="C764" s="180"/>
      <c r="D764" s="31"/>
      <c r="E764" s="31"/>
      <c r="F764" s="31"/>
      <c r="G764" s="31"/>
    </row>
    <row r="765" spans="1:7" x14ac:dyDescent="0.3">
      <c r="A765" s="180"/>
      <c r="B765" s="180"/>
      <c r="C765" s="180"/>
      <c r="D765" s="31"/>
      <c r="E765" s="31"/>
      <c r="F765" s="31"/>
      <c r="G765" s="31"/>
    </row>
    <row r="766" spans="1:7" x14ac:dyDescent="0.3">
      <c r="A766" s="180"/>
      <c r="B766" s="180"/>
      <c r="C766" s="180"/>
      <c r="D766" s="31"/>
      <c r="E766" s="31"/>
      <c r="F766" s="31"/>
      <c r="G766" s="31"/>
    </row>
    <row r="767" spans="1:7" x14ac:dyDescent="0.3">
      <c r="A767" s="180"/>
      <c r="B767" s="180"/>
      <c r="C767" s="180"/>
      <c r="D767" s="31"/>
      <c r="E767" s="31"/>
      <c r="F767" s="31"/>
      <c r="G767" s="31"/>
    </row>
    <row r="768" spans="1:7" x14ac:dyDescent="0.3">
      <c r="A768" s="180"/>
      <c r="B768" s="180"/>
      <c r="C768" s="180"/>
      <c r="D768" s="31"/>
      <c r="E768" s="31"/>
      <c r="F768" s="31"/>
      <c r="G768" s="31"/>
    </row>
    <row r="769" spans="1:7" x14ac:dyDescent="0.3">
      <c r="A769" s="180"/>
      <c r="B769" s="180"/>
      <c r="C769" s="180"/>
      <c r="D769" s="31"/>
      <c r="E769" s="31"/>
      <c r="F769" s="31"/>
      <c r="G769" s="31"/>
    </row>
    <row r="770" spans="1:7" x14ac:dyDescent="0.3">
      <c r="A770" s="180"/>
      <c r="B770" s="180"/>
      <c r="C770" s="180"/>
      <c r="D770" s="31"/>
      <c r="E770" s="31"/>
      <c r="F770" s="31"/>
      <c r="G770" s="31"/>
    </row>
    <row r="771" spans="1:7" x14ac:dyDescent="0.3">
      <c r="A771" s="180"/>
      <c r="B771" s="180"/>
      <c r="C771" s="180"/>
      <c r="D771" s="31"/>
      <c r="E771" s="31"/>
      <c r="F771" s="31"/>
      <c r="G771" s="31"/>
    </row>
    <row r="772" spans="1:7" x14ac:dyDescent="0.3">
      <c r="A772" s="180"/>
      <c r="B772" s="180"/>
      <c r="C772" s="180"/>
      <c r="D772" s="31"/>
      <c r="E772" s="31"/>
      <c r="F772" s="31"/>
      <c r="G772" s="31"/>
    </row>
    <row r="773" spans="1:7" x14ac:dyDescent="0.3">
      <c r="A773" s="180"/>
      <c r="B773" s="180"/>
      <c r="C773" s="180"/>
      <c r="D773" s="31"/>
      <c r="E773" s="31"/>
      <c r="F773" s="31"/>
      <c r="G773" s="31"/>
    </row>
    <row r="774" spans="1:7" x14ac:dyDescent="0.3">
      <c r="A774" s="180"/>
      <c r="B774" s="180"/>
      <c r="C774" s="180"/>
      <c r="D774" s="31"/>
      <c r="E774" s="31"/>
      <c r="F774" s="31"/>
      <c r="G774" s="31"/>
    </row>
    <row r="775" spans="1:7" x14ac:dyDescent="0.3">
      <c r="A775" s="180"/>
      <c r="B775" s="180"/>
      <c r="C775" s="180"/>
      <c r="D775" s="31"/>
      <c r="E775" s="31"/>
      <c r="F775" s="31"/>
      <c r="G775" s="31"/>
    </row>
    <row r="776" spans="1:7" x14ac:dyDescent="0.3">
      <c r="A776" s="180"/>
      <c r="B776" s="180"/>
      <c r="C776" s="180"/>
      <c r="D776" s="31"/>
      <c r="E776" s="31"/>
      <c r="F776" s="31"/>
      <c r="G776" s="31"/>
    </row>
    <row r="777" spans="1:7" x14ac:dyDescent="0.3">
      <c r="A777" s="180"/>
      <c r="B777" s="180"/>
      <c r="C777" s="180"/>
      <c r="D777" s="31"/>
      <c r="E777" s="31"/>
      <c r="F777" s="31"/>
      <c r="G777" s="31"/>
    </row>
    <row r="778" spans="1:7" x14ac:dyDescent="0.3">
      <c r="A778" s="180"/>
      <c r="B778" s="180"/>
      <c r="C778" s="180"/>
      <c r="D778" s="31"/>
      <c r="E778" s="31"/>
      <c r="F778" s="31"/>
      <c r="G778" s="31"/>
    </row>
    <row r="779" spans="1:7" x14ac:dyDescent="0.3">
      <c r="A779" s="180"/>
      <c r="B779" s="180"/>
      <c r="C779" s="180"/>
      <c r="D779" s="31"/>
      <c r="E779" s="31"/>
      <c r="F779" s="31"/>
      <c r="G779" s="31"/>
    </row>
    <row r="780" spans="1:7" x14ac:dyDescent="0.3">
      <c r="A780" s="180"/>
      <c r="B780" s="180"/>
      <c r="C780" s="180"/>
      <c r="D780" s="31"/>
      <c r="E780" s="31"/>
      <c r="F780" s="31"/>
      <c r="G780" s="31"/>
    </row>
    <row r="781" spans="1:7" x14ac:dyDescent="0.3">
      <c r="A781" s="180"/>
      <c r="B781" s="180"/>
      <c r="C781" s="180"/>
      <c r="D781" s="31"/>
      <c r="E781" s="31"/>
      <c r="F781" s="31"/>
      <c r="G781" s="31"/>
    </row>
    <row r="782" spans="1:7" x14ac:dyDescent="0.3">
      <c r="A782" s="180"/>
      <c r="B782" s="180"/>
      <c r="C782" s="180"/>
      <c r="D782" s="31"/>
      <c r="E782" s="31"/>
      <c r="F782" s="31"/>
      <c r="G782" s="31"/>
    </row>
    <row r="783" spans="1:7" x14ac:dyDescent="0.3">
      <c r="A783" s="180"/>
      <c r="B783" s="180"/>
      <c r="C783" s="180"/>
      <c r="D783" s="31"/>
      <c r="E783" s="31"/>
      <c r="F783" s="31"/>
      <c r="G783" s="31"/>
    </row>
    <row r="784" spans="1:7" x14ac:dyDescent="0.3">
      <c r="A784" s="180"/>
      <c r="B784" s="180"/>
      <c r="C784" s="180"/>
      <c r="D784" s="31"/>
      <c r="E784" s="31"/>
      <c r="F784" s="31"/>
      <c r="G784" s="31"/>
    </row>
    <row r="785" spans="1:7" x14ac:dyDescent="0.3">
      <c r="A785" s="180"/>
      <c r="B785" s="180"/>
      <c r="C785" s="180"/>
      <c r="D785" s="31"/>
      <c r="E785" s="31"/>
      <c r="F785" s="31"/>
      <c r="G785" s="31"/>
    </row>
    <row r="786" spans="1:7" x14ac:dyDescent="0.3">
      <c r="A786" s="180"/>
      <c r="B786" s="180"/>
      <c r="C786" s="180"/>
      <c r="D786" s="31"/>
      <c r="E786" s="31"/>
      <c r="F786" s="31"/>
      <c r="G786" s="31"/>
    </row>
    <row r="787" spans="1:7" x14ac:dyDescent="0.3">
      <c r="A787" s="180"/>
      <c r="B787" s="180"/>
      <c r="C787" s="180"/>
      <c r="D787" s="31"/>
      <c r="E787" s="31"/>
      <c r="F787" s="31"/>
      <c r="G787" s="31"/>
    </row>
    <row r="788" spans="1:7" x14ac:dyDescent="0.3">
      <c r="A788" s="180"/>
      <c r="B788" s="180"/>
      <c r="C788" s="180"/>
      <c r="D788" s="31"/>
      <c r="E788" s="31"/>
      <c r="F788" s="31"/>
      <c r="G788" s="31"/>
    </row>
    <row r="789" spans="1:7" x14ac:dyDescent="0.3">
      <c r="A789" s="180"/>
      <c r="B789" s="180"/>
      <c r="C789" s="180"/>
      <c r="D789" s="31"/>
      <c r="E789" s="31"/>
      <c r="F789" s="31"/>
      <c r="G789" s="31"/>
    </row>
    <row r="790" spans="1:7" x14ac:dyDescent="0.3">
      <c r="A790" s="180"/>
      <c r="B790" s="180"/>
      <c r="C790" s="180"/>
      <c r="D790" s="31"/>
      <c r="E790" s="31"/>
      <c r="F790" s="31"/>
      <c r="G790" s="31"/>
    </row>
    <row r="791" spans="1:7" x14ac:dyDescent="0.3">
      <c r="A791" s="180"/>
      <c r="B791" s="180"/>
      <c r="C791" s="180"/>
      <c r="D791" s="31"/>
      <c r="E791" s="31"/>
      <c r="F791" s="31"/>
      <c r="G791" s="31"/>
    </row>
    <row r="792" spans="1:7" x14ac:dyDescent="0.3">
      <c r="A792" s="180"/>
      <c r="B792" s="180"/>
      <c r="C792" s="180"/>
      <c r="D792" s="31"/>
      <c r="E792" s="31"/>
      <c r="F792" s="31"/>
      <c r="G792" s="31"/>
    </row>
    <row r="793" spans="1:7" x14ac:dyDescent="0.3">
      <c r="A793" s="180"/>
      <c r="B793" s="180"/>
      <c r="C793" s="180"/>
      <c r="D793" s="31"/>
      <c r="E793" s="31"/>
      <c r="F793" s="31"/>
      <c r="G793" s="31"/>
    </row>
    <row r="794" spans="1:7" x14ac:dyDescent="0.3">
      <c r="A794" s="180"/>
      <c r="B794" s="180"/>
      <c r="C794" s="180"/>
      <c r="D794" s="31"/>
      <c r="E794" s="31"/>
      <c r="F794" s="31"/>
      <c r="G794" s="31"/>
    </row>
    <row r="795" spans="1:7" x14ac:dyDescent="0.3">
      <c r="A795" s="180"/>
      <c r="B795" s="180"/>
      <c r="C795" s="180"/>
      <c r="D795" s="31"/>
      <c r="E795" s="31"/>
      <c r="F795" s="31"/>
      <c r="G795" s="31"/>
    </row>
    <row r="796" spans="1:7" x14ac:dyDescent="0.3">
      <c r="A796" s="180"/>
      <c r="B796" s="180"/>
      <c r="C796" s="180"/>
      <c r="D796" s="31"/>
      <c r="E796" s="31"/>
      <c r="F796" s="31"/>
      <c r="G796" s="31"/>
    </row>
    <row r="797" spans="1:7" x14ac:dyDescent="0.3">
      <c r="A797" s="180"/>
      <c r="B797" s="180"/>
      <c r="C797" s="180"/>
      <c r="D797" s="31"/>
      <c r="E797" s="31"/>
      <c r="F797" s="31"/>
      <c r="G797" s="31"/>
    </row>
    <row r="798" spans="1:7" x14ac:dyDescent="0.3">
      <c r="A798" s="180"/>
      <c r="B798" s="180"/>
      <c r="C798" s="180"/>
      <c r="D798" s="31"/>
      <c r="E798" s="31"/>
      <c r="F798" s="31"/>
      <c r="G798" s="31"/>
    </row>
    <row r="799" spans="1:7" x14ac:dyDescent="0.3">
      <c r="A799" s="180"/>
      <c r="B799" s="180"/>
      <c r="C799" s="180"/>
      <c r="D799" s="31"/>
      <c r="E799" s="31"/>
      <c r="F799" s="31"/>
      <c r="G799" s="31"/>
    </row>
    <row r="800" spans="1:7" x14ac:dyDescent="0.3">
      <c r="A800" s="180"/>
      <c r="B800" s="180"/>
      <c r="C800" s="180"/>
      <c r="D800" s="31"/>
      <c r="E800" s="31"/>
      <c r="F800" s="31"/>
      <c r="G800" s="31"/>
    </row>
    <row r="801" spans="1:7" x14ac:dyDescent="0.3">
      <c r="A801" s="180"/>
      <c r="B801" s="180"/>
      <c r="C801" s="180"/>
      <c r="D801" s="31"/>
      <c r="E801" s="31"/>
      <c r="F801" s="31"/>
      <c r="G801" s="31"/>
    </row>
    <row r="802" spans="1:7" x14ac:dyDescent="0.3">
      <c r="A802" s="180"/>
      <c r="B802" s="180"/>
      <c r="C802" s="180"/>
      <c r="D802" s="31"/>
      <c r="E802" s="31"/>
      <c r="F802" s="31"/>
      <c r="G802" s="31"/>
    </row>
    <row r="803" spans="1:7" x14ac:dyDescent="0.3">
      <c r="A803" s="180"/>
      <c r="B803" s="180"/>
      <c r="C803" s="180"/>
      <c r="D803" s="31"/>
      <c r="E803" s="31"/>
      <c r="F803" s="31"/>
      <c r="G803" s="31"/>
    </row>
    <row r="804" spans="1:7" x14ac:dyDescent="0.3">
      <c r="A804" s="180"/>
      <c r="B804" s="180"/>
      <c r="C804" s="180"/>
      <c r="D804" s="31"/>
      <c r="E804" s="31"/>
      <c r="F804" s="31"/>
      <c r="G804" s="31"/>
    </row>
    <row r="805" spans="1:7" x14ac:dyDescent="0.3">
      <c r="A805" s="180"/>
      <c r="B805" s="180"/>
      <c r="C805" s="180"/>
      <c r="D805" s="31"/>
      <c r="E805" s="31"/>
      <c r="F805" s="31"/>
      <c r="G805" s="31"/>
    </row>
    <row r="806" spans="1:7" x14ac:dyDescent="0.3">
      <c r="A806" s="180"/>
      <c r="B806" s="180"/>
      <c r="C806" s="180"/>
      <c r="D806" s="31"/>
      <c r="E806" s="31"/>
      <c r="F806" s="31"/>
      <c r="G806" s="31"/>
    </row>
    <row r="807" spans="1:7" x14ac:dyDescent="0.3">
      <c r="A807" s="180"/>
      <c r="B807" s="180"/>
      <c r="C807" s="180"/>
      <c r="D807" s="31"/>
      <c r="E807" s="31"/>
      <c r="F807" s="31"/>
      <c r="G807" s="31"/>
    </row>
    <row r="808" spans="1:7" x14ac:dyDescent="0.3">
      <c r="A808" s="180"/>
      <c r="B808" s="180"/>
      <c r="C808" s="180"/>
      <c r="D808" s="31"/>
      <c r="E808" s="31"/>
      <c r="F808" s="31"/>
      <c r="G808" s="31"/>
    </row>
    <row r="809" spans="1:7" x14ac:dyDescent="0.3">
      <c r="A809" s="180"/>
      <c r="B809" s="180"/>
      <c r="C809" s="180"/>
      <c r="D809" s="31"/>
      <c r="E809" s="31"/>
      <c r="F809" s="31"/>
      <c r="G809" s="31"/>
    </row>
    <row r="810" spans="1:7" x14ac:dyDescent="0.3">
      <c r="A810" s="180"/>
      <c r="B810" s="180"/>
      <c r="C810" s="180"/>
      <c r="D810" s="31"/>
      <c r="E810" s="31"/>
      <c r="F810" s="31"/>
      <c r="G810" s="31"/>
    </row>
    <row r="811" spans="1:7" x14ac:dyDescent="0.3">
      <c r="A811" s="180"/>
      <c r="B811" s="180"/>
      <c r="C811" s="180"/>
      <c r="D811" s="31"/>
      <c r="E811" s="31"/>
      <c r="F811" s="31"/>
      <c r="G811" s="31"/>
    </row>
    <row r="812" spans="1:7" x14ac:dyDescent="0.3">
      <c r="A812" s="180"/>
      <c r="B812" s="180"/>
      <c r="C812" s="180"/>
      <c r="D812" s="31"/>
      <c r="E812" s="31"/>
      <c r="F812" s="31"/>
      <c r="G812" s="31"/>
    </row>
    <row r="813" spans="1:7" x14ac:dyDescent="0.3">
      <c r="A813" s="180"/>
      <c r="B813" s="180"/>
      <c r="C813" s="180"/>
      <c r="D813" s="31"/>
      <c r="E813" s="31"/>
      <c r="F813" s="31"/>
      <c r="G813" s="31"/>
    </row>
    <row r="814" spans="1:7" x14ac:dyDescent="0.3">
      <c r="A814" s="180"/>
      <c r="B814" s="180"/>
      <c r="C814" s="180"/>
      <c r="D814" s="31"/>
      <c r="E814" s="31"/>
      <c r="F814" s="31"/>
      <c r="G814" s="31"/>
    </row>
    <row r="815" spans="1:7" x14ac:dyDescent="0.3">
      <c r="A815" s="180"/>
      <c r="B815" s="180"/>
      <c r="C815" s="180"/>
      <c r="D815" s="31"/>
      <c r="E815" s="31"/>
      <c r="F815" s="31"/>
      <c r="G815" s="31"/>
    </row>
    <row r="816" spans="1:7" x14ac:dyDescent="0.3">
      <c r="A816" s="180"/>
      <c r="B816" s="180"/>
      <c r="C816" s="180"/>
      <c r="D816" s="31"/>
      <c r="E816" s="31"/>
      <c r="F816" s="31"/>
      <c r="G816" s="31"/>
    </row>
    <row r="817" spans="1:7" x14ac:dyDescent="0.3">
      <c r="A817" s="180"/>
      <c r="B817" s="180"/>
      <c r="C817" s="180"/>
      <c r="D817" s="31"/>
      <c r="E817" s="31"/>
      <c r="F817" s="31"/>
      <c r="G817" s="31"/>
    </row>
    <row r="818" spans="1:7" x14ac:dyDescent="0.3">
      <c r="A818" s="180"/>
      <c r="B818" s="180"/>
      <c r="C818" s="180"/>
      <c r="D818" s="31"/>
      <c r="E818" s="31"/>
      <c r="F818" s="31"/>
      <c r="G818" s="31"/>
    </row>
    <row r="819" spans="1:7" x14ac:dyDescent="0.3">
      <c r="A819" s="180"/>
      <c r="B819" s="180"/>
      <c r="C819" s="180"/>
      <c r="D819" s="31"/>
      <c r="E819" s="31"/>
      <c r="F819" s="31"/>
      <c r="G819" s="31"/>
    </row>
    <row r="820" spans="1:7" x14ac:dyDescent="0.3">
      <c r="A820" s="180"/>
      <c r="B820" s="180"/>
      <c r="C820" s="180"/>
      <c r="D820" s="31"/>
      <c r="E820" s="31"/>
      <c r="F820" s="31"/>
      <c r="G820" s="31"/>
    </row>
    <row r="821" spans="1:7" x14ac:dyDescent="0.3">
      <c r="A821" s="180"/>
      <c r="B821" s="180"/>
      <c r="C821" s="180"/>
      <c r="D821" s="31"/>
      <c r="E821" s="31"/>
      <c r="F821" s="31"/>
      <c r="G821" s="31"/>
    </row>
    <row r="822" spans="1:7" x14ac:dyDescent="0.3">
      <c r="A822" s="180"/>
      <c r="B822" s="180"/>
      <c r="C822" s="180"/>
      <c r="D822" s="31"/>
      <c r="E822" s="31"/>
      <c r="F822" s="31"/>
      <c r="G822" s="31"/>
    </row>
    <row r="823" spans="1:7" x14ac:dyDescent="0.3">
      <c r="A823" s="180"/>
      <c r="B823" s="180"/>
      <c r="C823" s="180"/>
      <c r="D823" s="31"/>
      <c r="E823" s="31"/>
      <c r="F823" s="31"/>
      <c r="G823" s="31"/>
    </row>
    <row r="824" spans="1:7" x14ac:dyDescent="0.3">
      <c r="A824" s="180"/>
      <c r="B824" s="180"/>
      <c r="C824" s="180"/>
      <c r="D824" s="31"/>
      <c r="E824" s="31"/>
      <c r="F824" s="31"/>
      <c r="G824" s="31"/>
    </row>
    <row r="825" spans="1:7" x14ac:dyDescent="0.3">
      <c r="A825" s="180"/>
      <c r="B825" s="180"/>
      <c r="C825" s="180"/>
      <c r="D825" s="31"/>
      <c r="E825" s="31"/>
      <c r="F825" s="31"/>
      <c r="G825" s="31"/>
    </row>
    <row r="826" spans="1:7" x14ac:dyDescent="0.3">
      <c r="A826" s="180"/>
      <c r="B826" s="180"/>
      <c r="C826" s="180"/>
      <c r="D826" s="31"/>
      <c r="E826" s="31"/>
      <c r="F826" s="31"/>
      <c r="G826" s="31"/>
    </row>
    <row r="827" spans="1:7" x14ac:dyDescent="0.3">
      <c r="A827" s="180"/>
      <c r="B827" s="180"/>
      <c r="C827" s="180"/>
      <c r="D827" s="31"/>
      <c r="E827" s="31"/>
      <c r="F827" s="31"/>
      <c r="G827" s="31"/>
    </row>
    <row r="828" spans="1:7" x14ac:dyDescent="0.3">
      <c r="A828" s="180"/>
      <c r="B828" s="180"/>
      <c r="C828" s="180"/>
      <c r="D828" s="31"/>
      <c r="E828" s="31"/>
      <c r="F828" s="31"/>
      <c r="G828" s="31"/>
    </row>
    <row r="829" spans="1:7" x14ac:dyDescent="0.3">
      <c r="A829" s="180"/>
      <c r="B829" s="180"/>
      <c r="C829" s="180"/>
      <c r="D829" s="31"/>
      <c r="E829" s="31"/>
      <c r="F829" s="31"/>
      <c r="G829" s="31"/>
    </row>
    <row r="830" spans="1:7" x14ac:dyDescent="0.3">
      <c r="A830" s="180"/>
      <c r="B830" s="180"/>
      <c r="C830" s="180"/>
      <c r="D830" s="31"/>
      <c r="E830" s="31"/>
      <c r="F830" s="31"/>
      <c r="G830" s="31"/>
    </row>
    <row r="831" spans="1:7" x14ac:dyDescent="0.3">
      <c r="A831" s="180"/>
      <c r="B831" s="180"/>
      <c r="C831" s="180"/>
      <c r="D831" s="31"/>
      <c r="E831" s="31"/>
      <c r="F831" s="31"/>
      <c r="G831" s="31"/>
    </row>
    <row r="832" spans="1:7" x14ac:dyDescent="0.3">
      <c r="A832" s="180"/>
      <c r="B832" s="180"/>
      <c r="C832" s="180"/>
      <c r="D832" s="31"/>
      <c r="E832" s="31"/>
      <c r="F832" s="31"/>
      <c r="G832" s="31"/>
    </row>
    <row r="833" spans="1:7" x14ac:dyDescent="0.3">
      <c r="A833" s="180"/>
      <c r="B833" s="180"/>
      <c r="C833" s="180"/>
      <c r="D833" s="31"/>
      <c r="E833" s="31"/>
      <c r="F833" s="31"/>
      <c r="G833" s="31"/>
    </row>
    <row r="834" spans="1:7" x14ac:dyDescent="0.3">
      <c r="A834" s="180"/>
      <c r="B834" s="180"/>
      <c r="C834" s="180"/>
      <c r="D834" s="31"/>
      <c r="E834" s="31"/>
      <c r="F834" s="31"/>
      <c r="G834" s="31"/>
    </row>
    <row r="835" spans="1:7" x14ac:dyDescent="0.3">
      <c r="A835" s="180"/>
      <c r="B835" s="180"/>
      <c r="C835" s="180"/>
      <c r="D835" s="31"/>
      <c r="E835" s="31"/>
      <c r="F835" s="31"/>
      <c r="G835" s="31"/>
    </row>
    <row r="836" spans="1:7" x14ac:dyDescent="0.3">
      <c r="A836" s="180"/>
      <c r="B836" s="180"/>
      <c r="C836" s="180"/>
      <c r="D836" s="31"/>
      <c r="E836" s="31"/>
      <c r="F836" s="31"/>
      <c r="G836" s="31"/>
    </row>
    <row r="837" spans="1:7" x14ac:dyDescent="0.3">
      <c r="A837" s="180"/>
      <c r="B837" s="180"/>
      <c r="C837" s="180"/>
      <c r="D837" s="31"/>
      <c r="E837" s="31"/>
      <c r="F837" s="31"/>
      <c r="G837" s="31"/>
    </row>
    <row r="838" spans="1:7" x14ac:dyDescent="0.3">
      <c r="A838" s="180"/>
      <c r="B838" s="180"/>
      <c r="C838" s="180"/>
      <c r="D838" s="31"/>
      <c r="E838" s="31"/>
      <c r="F838" s="31"/>
      <c r="G838" s="31"/>
    </row>
    <row r="839" spans="1:7" x14ac:dyDescent="0.3">
      <c r="A839" s="180"/>
      <c r="B839" s="180"/>
      <c r="C839" s="180"/>
      <c r="D839" s="31"/>
      <c r="E839" s="31"/>
      <c r="F839" s="31"/>
      <c r="G839" s="31"/>
    </row>
    <row r="840" spans="1:7" x14ac:dyDescent="0.3">
      <c r="A840" s="180"/>
      <c r="B840" s="180"/>
      <c r="C840" s="180"/>
      <c r="D840" s="31"/>
      <c r="E840" s="31"/>
      <c r="F840" s="31"/>
      <c r="G840" s="31"/>
    </row>
    <row r="841" spans="1:7" x14ac:dyDescent="0.3">
      <c r="A841" s="180"/>
      <c r="B841" s="180"/>
      <c r="C841" s="180"/>
      <c r="D841" s="31"/>
      <c r="E841" s="31"/>
      <c r="F841" s="31"/>
      <c r="G841" s="31"/>
    </row>
    <row r="842" spans="1:7" x14ac:dyDescent="0.3">
      <c r="A842" s="180"/>
      <c r="B842" s="180"/>
      <c r="C842" s="180"/>
      <c r="D842" s="31"/>
      <c r="E842" s="31"/>
      <c r="F842" s="31"/>
      <c r="G842" s="31"/>
    </row>
    <row r="843" spans="1:7" x14ac:dyDescent="0.3">
      <c r="A843" s="180"/>
      <c r="B843" s="180"/>
      <c r="C843" s="180"/>
      <c r="D843" s="31"/>
      <c r="E843" s="31"/>
      <c r="F843" s="31"/>
      <c r="G843" s="31"/>
    </row>
    <row r="844" spans="1:7" x14ac:dyDescent="0.3">
      <c r="A844" s="180"/>
      <c r="B844" s="180"/>
      <c r="C844" s="180"/>
      <c r="D844" s="31"/>
      <c r="E844" s="31"/>
      <c r="F844" s="31"/>
      <c r="G844" s="31"/>
    </row>
    <row r="845" spans="1:7" x14ac:dyDescent="0.3">
      <c r="A845" s="180"/>
      <c r="B845" s="180"/>
      <c r="C845" s="180"/>
      <c r="D845" s="31"/>
      <c r="E845" s="31"/>
      <c r="F845" s="31"/>
      <c r="G845" s="31"/>
    </row>
    <row r="846" spans="1:7" x14ac:dyDescent="0.3">
      <c r="A846" s="180"/>
      <c r="B846" s="180"/>
      <c r="C846" s="180"/>
      <c r="D846" s="31"/>
      <c r="E846" s="31"/>
      <c r="F846" s="31"/>
      <c r="G846" s="31"/>
    </row>
    <row r="847" spans="1:7" x14ac:dyDescent="0.3">
      <c r="A847" s="180"/>
      <c r="B847" s="180"/>
      <c r="C847" s="180"/>
      <c r="D847" s="31"/>
      <c r="E847" s="31"/>
      <c r="F847" s="31"/>
      <c r="G847" s="31"/>
    </row>
    <row r="848" spans="1:7" x14ac:dyDescent="0.3">
      <c r="A848" s="180"/>
      <c r="B848" s="180"/>
      <c r="C848" s="180"/>
      <c r="D848" s="31"/>
      <c r="E848" s="31"/>
      <c r="F848" s="31"/>
      <c r="G848" s="31"/>
    </row>
    <row r="849" spans="1:7" x14ac:dyDescent="0.3">
      <c r="A849" s="180"/>
      <c r="B849" s="180"/>
      <c r="C849" s="180"/>
      <c r="D849" s="31"/>
      <c r="E849" s="31"/>
      <c r="F849" s="31"/>
      <c r="G849" s="31"/>
    </row>
    <row r="850" spans="1:7" x14ac:dyDescent="0.3">
      <c r="A850" s="180"/>
      <c r="B850" s="180"/>
      <c r="C850" s="180"/>
      <c r="D850" s="31"/>
      <c r="E850" s="31"/>
      <c r="F850" s="31"/>
      <c r="G850" s="31"/>
    </row>
    <row r="851" spans="1:7" x14ac:dyDescent="0.3">
      <c r="A851" s="180"/>
      <c r="B851" s="180"/>
      <c r="C851" s="180"/>
      <c r="D851" s="31"/>
      <c r="E851" s="31"/>
      <c r="F851" s="31"/>
      <c r="G851" s="31"/>
    </row>
    <row r="852" spans="1:7" x14ac:dyDescent="0.3">
      <c r="A852" s="180"/>
      <c r="B852" s="180"/>
      <c r="C852" s="180"/>
      <c r="D852" s="31"/>
      <c r="E852" s="31"/>
      <c r="F852" s="31"/>
      <c r="G852" s="31"/>
    </row>
    <row r="853" spans="1:7" x14ac:dyDescent="0.3">
      <c r="A853" s="180"/>
      <c r="B853" s="180"/>
      <c r="C853" s="180"/>
      <c r="D853" s="31"/>
      <c r="E853" s="31"/>
      <c r="F853" s="31"/>
      <c r="G853" s="31"/>
    </row>
    <row r="854" spans="1:7" x14ac:dyDescent="0.3">
      <c r="A854" s="180"/>
      <c r="B854" s="180"/>
      <c r="C854" s="180"/>
      <c r="D854" s="31"/>
      <c r="E854" s="31"/>
      <c r="F854" s="31"/>
      <c r="G854" s="31"/>
    </row>
    <row r="855" spans="1:7" x14ac:dyDescent="0.3">
      <c r="A855" s="180"/>
      <c r="B855" s="180"/>
      <c r="C855" s="180"/>
      <c r="D855" s="31"/>
      <c r="E855" s="31"/>
      <c r="F855" s="31"/>
      <c r="G855" s="31"/>
    </row>
    <row r="856" spans="1:7" x14ac:dyDescent="0.3">
      <c r="A856" s="180"/>
      <c r="B856" s="180"/>
      <c r="C856" s="180"/>
      <c r="D856" s="31"/>
      <c r="E856" s="31"/>
      <c r="F856" s="31"/>
      <c r="G856" s="31"/>
    </row>
    <row r="857" spans="1:7" x14ac:dyDescent="0.3">
      <c r="A857" s="180"/>
      <c r="B857" s="180"/>
      <c r="C857" s="180"/>
      <c r="D857" s="31"/>
      <c r="E857" s="31"/>
      <c r="F857" s="31"/>
      <c r="G857" s="31"/>
    </row>
    <row r="858" spans="1:7" x14ac:dyDescent="0.3">
      <c r="A858" s="180"/>
      <c r="B858" s="180"/>
      <c r="C858" s="180"/>
      <c r="D858" s="31"/>
      <c r="E858" s="31"/>
      <c r="F858" s="31"/>
      <c r="G858" s="31"/>
    </row>
    <row r="859" spans="1:7" x14ac:dyDescent="0.3">
      <c r="A859" s="180"/>
      <c r="B859" s="180"/>
      <c r="C859" s="180"/>
      <c r="D859" s="31"/>
      <c r="E859" s="31"/>
      <c r="F859" s="31"/>
      <c r="G859" s="31"/>
    </row>
    <row r="860" spans="1:7" x14ac:dyDescent="0.3">
      <c r="A860" s="180"/>
      <c r="B860" s="180"/>
      <c r="C860" s="180"/>
      <c r="D860" s="31"/>
      <c r="E860" s="31"/>
      <c r="F860" s="31"/>
      <c r="G860" s="31"/>
    </row>
    <row r="861" spans="1:7" x14ac:dyDescent="0.3">
      <c r="A861" s="180"/>
      <c r="B861" s="180"/>
      <c r="C861" s="180"/>
      <c r="D861" s="31"/>
      <c r="E861" s="31"/>
      <c r="F861" s="31"/>
      <c r="G861" s="31"/>
    </row>
    <row r="862" spans="1:7" x14ac:dyDescent="0.3">
      <c r="A862" s="180"/>
      <c r="B862" s="180"/>
      <c r="C862" s="180"/>
      <c r="D862" s="31"/>
      <c r="E862" s="31"/>
      <c r="F862" s="31"/>
      <c r="G862" s="31"/>
    </row>
    <row r="863" spans="1:7" x14ac:dyDescent="0.3">
      <c r="A863" s="180"/>
      <c r="B863" s="180"/>
      <c r="C863" s="180"/>
      <c r="D863" s="31"/>
      <c r="E863" s="31"/>
      <c r="F863" s="31"/>
      <c r="G863" s="31"/>
    </row>
    <row r="864" spans="1:7" x14ac:dyDescent="0.3">
      <c r="A864" s="180"/>
      <c r="B864" s="180"/>
      <c r="C864" s="180"/>
      <c r="D864" s="31"/>
      <c r="E864" s="31"/>
      <c r="F864" s="31"/>
      <c r="G864" s="31"/>
    </row>
    <row r="865" spans="1:7" x14ac:dyDescent="0.3">
      <c r="A865" s="180"/>
      <c r="B865" s="180"/>
      <c r="C865" s="180"/>
      <c r="D865" s="31"/>
      <c r="E865" s="31"/>
      <c r="F865" s="31"/>
      <c r="G865" s="31"/>
    </row>
    <row r="866" spans="1:7" x14ac:dyDescent="0.3">
      <c r="A866" s="180"/>
      <c r="B866" s="180"/>
      <c r="C866" s="180"/>
      <c r="D866" s="31"/>
      <c r="E866" s="31"/>
      <c r="F866" s="31"/>
      <c r="G866" s="31"/>
    </row>
    <row r="867" spans="1:7" x14ac:dyDescent="0.3">
      <c r="A867" s="180"/>
      <c r="B867" s="180"/>
      <c r="C867" s="180"/>
      <c r="D867" s="31"/>
      <c r="E867" s="31"/>
      <c r="F867" s="31"/>
      <c r="G867" s="31"/>
    </row>
    <row r="868" spans="1:7" x14ac:dyDescent="0.3">
      <c r="A868" s="180"/>
      <c r="B868" s="180"/>
      <c r="C868" s="180"/>
      <c r="D868" s="31"/>
      <c r="E868" s="31"/>
      <c r="F868" s="31"/>
      <c r="G868" s="31"/>
    </row>
    <row r="869" spans="1:7" x14ac:dyDescent="0.3">
      <c r="A869" s="180"/>
      <c r="B869" s="180"/>
      <c r="C869" s="180"/>
      <c r="D869" s="31"/>
      <c r="E869" s="31"/>
      <c r="F869" s="31"/>
      <c r="G869" s="31"/>
    </row>
    <row r="870" spans="1:7" x14ac:dyDescent="0.3">
      <c r="A870" s="180"/>
      <c r="B870" s="180"/>
      <c r="C870" s="180"/>
      <c r="D870" s="31"/>
      <c r="E870" s="31"/>
      <c r="F870" s="31"/>
      <c r="G870" s="31"/>
    </row>
    <row r="871" spans="1:7" x14ac:dyDescent="0.3">
      <c r="A871" s="180"/>
      <c r="B871" s="180"/>
      <c r="C871" s="180"/>
      <c r="D871" s="31"/>
      <c r="E871" s="31"/>
      <c r="F871" s="31"/>
      <c r="G871" s="31"/>
    </row>
    <row r="872" spans="1:7" x14ac:dyDescent="0.3">
      <c r="A872" s="180"/>
      <c r="B872" s="180"/>
      <c r="C872" s="180"/>
      <c r="D872" s="31"/>
      <c r="E872" s="31"/>
      <c r="F872" s="31"/>
      <c r="G872" s="31"/>
    </row>
    <row r="873" spans="1:7" x14ac:dyDescent="0.3">
      <c r="A873" s="180"/>
      <c r="B873" s="180"/>
      <c r="C873" s="180"/>
      <c r="D873" s="31"/>
      <c r="E873" s="31"/>
      <c r="F873" s="31"/>
      <c r="G873" s="31"/>
    </row>
    <row r="874" spans="1:7" x14ac:dyDescent="0.3">
      <c r="A874" s="180"/>
      <c r="B874" s="180"/>
      <c r="C874" s="180"/>
      <c r="D874" s="31"/>
      <c r="E874" s="31"/>
      <c r="F874" s="31"/>
      <c r="G874" s="31"/>
    </row>
    <row r="875" spans="1:7" x14ac:dyDescent="0.3">
      <c r="A875" s="180"/>
      <c r="B875" s="180"/>
      <c r="C875" s="180"/>
      <c r="D875" s="31"/>
      <c r="E875" s="31"/>
      <c r="F875" s="31"/>
      <c r="G875" s="31"/>
    </row>
    <row r="876" spans="1:7" x14ac:dyDescent="0.3">
      <c r="A876" s="180"/>
      <c r="B876" s="180"/>
      <c r="C876" s="180"/>
      <c r="D876" s="31"/>
      <c r="E876" s="31"/>
      <c r="F876" s="31"/>
      <c r="G876" s="31"/>
    </row>
    <row r="877" spans="1:7" x14ac:dyDescent="0.3">
      <c r="A877" s="180"/>
      <c r="B877" s="180"/>
      <c r="C877" s="180"/>
      <c r="D877" s="31"/>
      <c r="E877" s="31"/>
      <c r="F877" s="31"/>
      <c r="G877" s="31"/>
    </row>
    <row r="878" spans="1:7" x14ac:dyDescent="0.3">
      <c r="A878" s="180"/>
      <c r="B878" s="180"/>
      <c r="C878" s="180"/>
      <c r="D878" s="31"/>
      <c r="E878" s="31"/>
      <c r="F878" s="31"/>
      <c r="G878" s="31"/>
    </row>
    <row r="879" spans="1:7" x14ac:dyDescent="0.3">
      <c r="A879" s="180"/>
      <c r="B879" s="180"/>
      <c r="C879" s="180"/>
      <c r="D879" s="31"/>
      <c r="E879" s="31"/>
      <c r="F879" s="31"/>
      <c r="G879" s="31"/>
    </row>
    <row r="880" spans="1:7" x14ac:dyDescent="0.3">
      <c r="A880" s="180"/>
      <c r="B880" s="180"/>
      <c r="C880" s="180"/>
      <c r="D880" s="31"/>
      <c r="E880" s="31"/>
      <c r="F880" s="31"/>
      <c r="G880" s="31"/>
    </row>
    <row r="881" spans="1:7" x14ac:dyDescent="0.3">
      <c r="A881" s="180"/>
      <c r="B881" s="180"/>
      <c r="C881" s="180"/>
      <c r="D881" s="31"/>
      <c r="E881" s="31"/>
      <c r="F881" s="31"/>
      <c r="G881" s="31"/>
    </row>
    <row r="882" spans="1:7" x14ac:dyDescent="0.3">
      <c r="A882" s="180"/>
      <c r="B882" s="180"/>
      <c r="C882" s="180"/>
      <c r="D882" s="31"/>
      <c r="E882" s="31"/>
      <c r="F882" s="31"/>
      <c r="G882" s="31"/>
    </row>
    <row r="883" spans="1:7" x14ac:dyDescent="0.3">
      <c r="A883" s="180"/>
      <c r="B883" s="180"/>
      <c r="C883" s="180"/>
      <c r="D883" s="31"/>
      <c r="E883" s="31"/>
      <c r="F883" s="31"/>
      <c r="G883" s="31"/>
    </row>
    <row r="884" spans="1:7" x14ac:dyDescent="0.3">
      <c r="A884" s="180"/>
      <c r="B884" s="180"/>
      <c r="C884" s="180"/>
      <c r="D884" s="31"/>
      <c r="E884" s="31"/>
      <c r="F884" s="31"/>
      <c r="G884" s="31"/>
    </row>
    <row r="885" spans="1:7" x14ac:dyDescent="0.3">
      <c r="A885" s="180"/>
      <c r="B885" s="180"/>
      <c r="C885" s="180"/>
      <c r="D885" s="31"/>
      <c r="E885" s="31"/>
      <c r="F885" s="31"/>
      <c r="G885" s="31"/>
    </row>
    <row r="886" spans="1:7" x14ac:dyDescent="0.3">
      <c r="A886" s="180"/>
      <c r="B886" s="180"/>
      <c r="C886" s="180"/>
      <c r="D886" s="31"/>
      <c r="E886" s="31"/>
      <c r="F886" s="31"/>
      <c r="G886" s="31"/>
    </row>
    <row r="887" spans="1:7" x14ac:dyDescent="0.3">
      <c r="A887" s="180"/>
      <c r="B887" s="180"/>
      <c r="C887" s="180"/>
      <c r="D887" s="31"/>
      <c r="E887" s="31"/>
      <c r="F887" s="31"/>
      <c r="G887" s="31"/>
    </row>
    <row r="888" spans="1:7" x14ac:dyDescent="0.3">
      <c r="A888" s="180"/>
      <c r="B888" s="180"/>
      <c r="C888" s="180"/>
      <c r="D888" s="31"/>
      <c r="E888" s="31"/>
      <c r="F888" s="31"/>
      <c r="G888" s="31"/>
    </row>
    <row r="889" spans="1:7" x14ac:dyDescent="0.3">
      <c r="A889" s="180"/>
      <c r="B889" s="180"/>
      <c r="C889" s="180"/>
      <c r="D889" s="31"/>
      <c r="E889" s="31"/>
      <c r="F889" s="31"/>
      <c r="G889" s="31"/>
    </row>
    <row r="890" spans="1:7" x14ac:dyDescent="0.3">
      <c r="A890" s="180"/>
      <c r="B890" s="180"/>
      <c r="C890" s="180"/>
      <c r="D890" s="31"/>
      <c r="E890" s="31"/>
      <c r="F890" s="31"/>
      <c r="G890" s="31"/>
    </row>
    <row r="891" spans="1:7" x14ac:dyDescent="0.3">
      <c r="A891" s="180"/>
      <c r="B891" s="180"/>
      <c r="C891" s="180"/>
      <c r="D891" s="31"/>
      <c r="E891" s="31"/>
      <c r="F891" s="31"/>
      <c r="G891" s="31"/>
    </row>
    <row r="892" spans="1:7" x14ac:dyDescent="0.3">
      <c r="A892" s="180"/>
      <c r="B892" s="180"/>
      <c r="C892" s="180"/>
      <c r="D892" s="31"/>
      <c r="E892" s="31"/>
      <c r="F892" s="31"/>
      <c r="G892" s="31"/>
    </row>
    <row r="893" spans="1:7" x14ac:dyDescent="0.3">
      <c r="A893" s="180"/>
      <c r="B893" s="180"/>
      <c r="C893" s="180"/>
      <c r="D893" s="31"/>
      <c r="E893" s="31"/>
      <c r="F893" s="31"/>
      <c r="G893" s="31"/>
    </row>
    <row r="894" spans="1:7" x14ac:dyDescent="0.3">
      <c r="A894" s="180"/>
      <c r="B894" s="180"/>
      <c r="C894" s="180"/>
      <c r="D894" s="31"/>
      <c r="E894" s="31"/>
      <c r="F894" s="31"/>
      <c r="G894" s="31"/>
    </row>
    <row r="895" spans="1:7" x14ac:dyDescent="0.3">
      <c r="A895" s="180"/>
      <c r="B895" s="180"/>
      <c r="C895" s="180"/>
      <c r="D895" s="31"/>
      <c r="E895" s="31"/>
      <c r="F895" s="31"/>
      <c r="G895" s="31"/>
    </row>
    <row r="896" spans="1:7" x14ac:dyDescent="0.3">
      <c r="A896" s="180"/>
      <c r="B896" s="180"/>
      <c r="C896" s="180"/>
      <c r="D896" s="31"/>
      <c r="E896" s="31"/>
      <c r="F896" s="31"/>
      <c r="G896" s="31"/>
    </row>
    <row r="897" spans="1:7" x14ac:dyDescent="0.3">
      <c r="A897" s="180"/>
      <c r="B897" s="180"/>
      <c r="C897" s="180"/>
      <c r="D897" s="31"/>
      <c r="E897" s="31"/>
      <c r="F897" s="31"/>
      <c r="G897" s="31"/>
    </row>
    <row r="898" spans="1:7" x14ac:dyDescent="0.3">
      <c r="A898" s="180"/>
      <c r="B898" s="180"/>
      <c r="C898" s="180"/>
      <c r="D898" s="31"/>
      <c r="E898" s="31"/>
      <c r="F898" s="31"/>
      <c r="G898" s="31"/>
    </row>
    <row r="899" spans="1:7" x14ac:dyDescent="0.3">
      <c r="A899" s="180"/>
      <c r="B899" s="180"/>
      <c r="C899" s="180"/>
      <c r="D899" s="31"/>
      <c r="E899" s="31"/>
      <c r="F899" s="31"/>
      <c r="G899" s="31"/>
    </row>
    <row r="900" spans="1:7" x14ac:dyDescent="0.3">
      <c r="A900" s="180"/>
      <c r="B900" s="180"/>
      <c r="C900" s="180"/>
      <c r="D900" s="31"/>
      <c r="E900" s="31"/>
      <c r="F900" s="31"/>
      <c r="G900" s="31"/>
    </row>
    <row r="901" spans="1:7" x14ac:dyDescent="0.3">
      <c r="A901" s="180"/>
      <c r="B901" s="180"/>
      <c r="C901" s="180"/>
      <c r="D901" s="31"/>
      <c r="E901" s="31"/>
      <c r="F901" s="31"/>
      <c r="G901" s="31"/>
    </row>
    <row r="902" spans="1:7" x14ac:dyDescent="0.3">
      <c r="A902" s="180"/>
      <c r="B902" s="180"/>
      <c r="C902" s="180"/>
      <c r="D902" s="31"/>
      <c r="E902" s="31"/>
      <c r="F902" s="31"/>
      <c r="G902" s="31"/>
    </row>
    <row r="903" spans="1:7" x14ac:dyDescent="0.3">
      <c r="A903" s="180"/>
      <c r="B903" s="180"/>
      <c r="C903" s="180"/>
      <c r="D903" s="31"/>
      <c r="E903" s="31"/>
      <c r="F903" s="31"/>
      <c r="G903" s="31"/>
    </row>
    <row r="904" spans="1:7" x14ac:dyDescent="0.3">
      <c r="A904" s="180"/>
      <c r="B904" s="180"/>
      <c r="C904" s="180"/>
      <c r="D904" s="31"/>
      <c r="E904" s="31"/>
      <c r="F904" s="31"/>
      <c r="G904" s="31"/>
    </row>
    <row r="905" spans="1:7" x14ac:dyDescent="0.3">
      <c r="A905" s="180"/>
      <c r="B905" s="180"/>
      <c r="C905" s="180"/>
      <c r="D905" s="31"/>
      <c r="E905" s="31"/>
      <c r="F905" s="31"/>
      <c r="G905" s="31"/>
    </row>
    <row r="906" spans="1:7" x14ac:dyDescent="0.3">
      <c r="A906" s="180"/>
      <c r="B906" s="180"/>
      <c r="C906" s="180"/>
      <c r="D906" s="31"/>
      <c r="E906" s="31"/>
      <c r="F906" s="31"/>
      <c r="G906" s="31"/>
    </row>
    <row r="907" spans="1:7" x14ac:dyDescent="0.3">
      <c r="A907" s="180"/>
      <c r="B907" s="180"/>
      <c r="C907" s="180"/>
      <c r="D907" s="31"/>
      <c r="E907" s="31"/>
      <c r="F907" s="31"/>
      <c r="G907" s="31"/>
    </row>
    <row r="908" spans="1:7" x14ac:dyDescent="0.3">
      <c r="A908" s="180"/>
      <c r="B908" s="180"/>
      <c r="C908" s="180"/>
      <c r="D908" s="31"/>
      <c r="E908" s="31"/>
      <c r="F908" s="31"/>
      <c r="G908" s="31"/>
    </row>
    <row r="909" spans="1:7" x14ac:dyDescent="0.3">
      <c r="A909" s="180"/>
      <c r="B909" s="180"/>
      <c r="C909" s="180"/>
      <c r="D909" s="31"/>
      <c r="E909" s="31"/>
      <c r="F909" s="31"/>
      <c r="G909" s="31"/>
    </row>
    <row r="910" spans="1:7" x14ac:dyDescent="0.3">
      <c r="A910" s="180"/>
      <c r="B910" s="180"/>
      <c r="C910" s="180"/>
      <c r="D910" s="31"/>
      <c r="E910" s="31"/>
      <c r="F910" s="31"/>
      <c r="G910" s="31"/>
    </row>
    <row r="911" spans="1:7" x14ac:dyDescent="0.3">
      <c r="A911" s="180"/>
      <c r="B911" s="180"/>
      <c r="C911" s="180"/>
      <c r="D911" s="31"/>
      <c r="E911" s="31"/>
      <c r="F911" s="31"/>
      <c r="G911" s="31"/>
    </row>
    <row r="912" spans="1:7" x14ac:dyDescent="0.3">
      <c r="A912" s="180"/>
      <c r="B912" s="180"/>
      <c r="C912" s="180"/>
      <c r="D912" s="31"/>
      <c r="E912" s="31"/>
      <c r="F912" s="31"/>
      <c r="G912" s="31"/>
    </row>
    <row r="913" spans="1:7" x14ac:dyDescent="0.3">
      <c r="A913" s="180"/>
      <c r="B913" s="180"/>
      <c r="C913" s="180"/>
      <c r="D913" s="31"/>
      <c r="E913" s="31"/>
      <c r="F913" s="31"/>
      <c r="G913" s="31"/>
    </row>
    <row r="914" spans="1:7" x14ac:dyDescent="0.3">
      <c r="A914" s="180"/>
      <c r="B914" s="180"/>
      <c r="C914" s="180"/>
      <c r="D914" s="31"/>
      <c r="E914" s="31"/>
      <c r="F914" s="31"/>
      <c r="G914" s="31"/>
    </row>
    <row r="915" spans="1:7" x14ac:dyDescent="0.3">
      <c r="A915" s="180"/>
      <c r="B915" s="180"/>
      <c r="C915" s="180"/>
      <c r="D915" s="31"/>
      <c r="E915" s="31"/>
      <c r="F915" s="31"/>
      <c r="G915" s="31"/>
    </row>
    <row r="916" spans="1:7" x14ac:dyDescent="0.3">
      <c r="A916" s="180"/>
      <c r="B916" s="180"/>
      <c r="C916" s="180"/>
      <c r="D916" s="31"/>
      <c r="E916" s="31"/>
      <c r="F916" s="31"/>
      <c r="G916" s="31"/>
    </row>
    <row r="917" spans="1:7" x14ac:dyDescent="0.3">
      <c r="A917" s="180"/>
      <c r="B917" s="180"/>
      <c r="C917" s="180"/>
      <c r="D917" s="31"/>
      <c r="E917" s="31"/>
      <c r="F917" s="31"/>
      <c r="G917" s="31"/>
    </row>
    <row r="918" spans="1:7" x14ac:dyDescent="0.3">
      <c r="A918" s="180"/>
      <c r="B918" s="180"/>
      <c r="C918" s="180"/>
      <c r="D918" s="31"/>
      <c r="E918" s="31"/>
      <c r="F918" s="31"/>
      <c r="G918" s="31"/>
    </row>
    <row r="919" spans="1:7" x14ac:dyDescent="0.3">
      <c r="A919" s="180"/>
      <c r="B919" s="180"/>
      <c r="C919" s="180"/>
      <c r="D919" s="31"/>
      <c r="E919" s="31"/>
      <c r="F919" s="31"/>
      <c r="G919" s="31"/>
    </row>
    <row r="920" spans="1:7" x14ac:dyDescent="0.3">
      <c r="A920" s="180"/>
      <c r="B920" s="180"/>
      <c r="C920" s="180"/>
      <c r="D920" s="31"/>
      <c r="E920" s="31"/>
      <c r="F920" s="31"/>
      <c r="G920" s="31"/>
    </row>
    <row r="921" spans="1:7" x14ac:dyDescent="0.3">
      <c r="A921" s="180"/>
      <c r="B921" s="180"/>
      <c r="C921" s="180"/>
      <c r="D921" s="31"/>
      <c r="E921" s="31"/>
      <c r="F921" s="31"/>
      <c r="G921" s="31"/>
    </row>
    <row r="922" spans="1:7" x14ac:dyDescent="0.3">
      <c r="A922" s="180"/>
      <c r="B922" s="180"/>
      <c r="C922" s="180"/>
      <c r="D922" s="31"/>
      <c r="E922" s="31"/>
      <c r="F922" s="31"/>
      <c r="G922" s="31"/>
    </row>
    <row r="923" spans="1:7" x14ac:dyDescent="0.3">
      <c r="A923" s="180"/>
      <c r="B923" s="180"/>
      <c r="C923" s="180"/>
      <c r="D923" s="31"/>
      <c r="E923" s="31"/>
      <c r="F923" s="31"/>
      <c r="G923" s="31"/>
    </row>
    <row r="924" spans="1:7" x14ac:dyDescent="0.3">
      <c r="A924" s="180"/>
      <c r="B924" s="180"/>
      <c r="C924" s="180"/>
      <c r="D924" s="31"/>
      <c r="E924" s="31"/>
      <c r="F924" s="31"/>
      <c r="G924" s="31"/>
    </row>
    <row r="925" spans="1:7" x14ac:dyDescent="0.3">
      <c r="A925" s="180"/>
      <c r="B925" s="180"/>
      <c r="C925" s="180"/>
      <c r="D925" s="31"/>
      <c r="E925" s="31"/>
      <c r="F925" s="31"/>
      <c r="G925" s="31"/>
    </row>
    <row r="926" spans="1:7" x14ac:dyDescent="0.3">
      <c r="A926" s="180"/>
      <c r="B926" s="180"/>
      <c r="C926" s="180"/>
      <c r="D926" s="31"/>
      <c r="E926" s="31"/>
      <c r="F926" s="31"/>
      <c r="G926" s="31"/>
    </row>
    <row r="927" spans="1:7" x14ac:dyDescent="0.3">
      <c r="A927" s="180"/>
      <c r="B927" s="180"/>
      <c r="C927" s="180"/>
      <c r="D927" s="31"/>
      <c r="E927" s="31"/>
      <c r="F927" s="31"/>
      <c r="G927" s="31"/>
    </row>
    <row r="928" spans="1:7" x14ac:dyDescent="0.3">
      <c r="A928" s="180"/>
      <c r="B928" s="180"/>
      <c r="C928" s="180"/>
      <c r="D928" s="31"/>
      <c r="E928" s="31"/>
      <c r="F928" s="31"/>
      <c r="G928" s="31"/>
    </row>
    <row r="929" spans="1:7" x14ac:dyDescent="0.3">
      <c r="A929" s="180"/>
      <c r="B929" s="180"/>
      <c r="C929" s="180"/>
      <c r="D929" s="31"/>
      <c r="E929" s="31"/>
      <c r="F929" s="31"/>
      <c r="G929" s="31"/>
    </row>
    <row r="930" spans="1:7" x14ac:dyDescent="0.3">
      <c r="A930" s="180"/>
      <c r="B930" s="180"/>
      <c r="C930" s="180"/>
      <c r="D930" s="31"/>
      <c r="E930" s="31"/>
      <c r="F930" s="31"/>
      <c r="G930" s="31"/>
    </row>
    <row r="931" spans="1:7" x14ac:dyDescent="0.3">
      <c r="A931" s="180"/>
      <c r="B931" s="180"/>
      <c r="C931" s="180"/>
      <c r="D931" s="31"/>
      <c r="E931" s="31"/>
      <c r="F931" s="31"/>
      <c r="G931" s="31"/>
    </row>
    <row r="932" spans="1:7" x14ac:dyDescent="0.3">
      <c r="A932" s="180"/>
      <c r="B932" s="180"/>
      <c r="C932" s="180"/>
      <c r="D932" s="31"/>
      <c r="E932" s="31"/>
      <c r="F932" s="31"/>
      <c r="G932" s="31"/>
    </row>
    <row r="933" spans="1:7" x14ac:dyDescent="0.3">
      <c r="A933" s="180"/>
      <c r="B933" s="180"/>
      <c r="C933" s="180"/>
      <c r="D933" s="31"/>
      <c r="E933" s="31"/>
      <c r="F933" s="31"/>
      <c r="G933" s="31"/>
    </row>
    <row r="934" spans="1:7" x14ac:dyDescent="0.3">
      <c r="A934" s="180"/>
      <c r="B934" s="180"/>
      <c r="C934" s="180"/>
      <c r="D934" s="31"/>
      <c r="E934" s="31"/>
      <c r="F934" s="31"/>
      <c r="G934" s="31"/>
    </row>
    <row r="935" spans="1:7" x14ac:dyDescent="0.3">
      <c r="A935" s="180"/>
      <c r="B935" s="180"/>
      <c r="C935" s="180"/>
      <c r="D935" s="31"/>
      <c r="E935" s="31"/>
      <c r="F935" s="31"/>
      <c r="G935" s="31"/>
    </row>
    <row r="936" spans="1:7" x14ac:dyDescent="0.3">
      <c r="A936" s="180"/>
      <c r="B936" s="180"/>
      <c r="C936" s="180"/>
      <c r="D936" s="31"/>
      <c r="E936" s="31"/>
      <c r="F936" s="31"/>
      <c r="G936" s="31"/>
    </row>
    <row r="937" spans="1:7" x14ac:dyDescent="0.3">
      <c r="A937" s="180"/>
      <c r="B937" s="180"/>
      <c r="C937" s="180"/>
      <c r="D937" s="31"/>
      <c r="E937" s="31"/>
      <c r="F937" s="31"/>
      <c r="G937" s="31"/>
    </row>
    <row r="938" spans="1:7" x14ac:dyDescent="0.3">
      <c r="A938" s="180"/>
      <c r="B938" s="180"/>
      <c r="C938" s="180"/>
      <c r="D938" s="31"/>
      <c r="E938" s="31"/>
      <c r="F938" s="31"/>
      <c r="G938" s="31"/>
    </row>
    <row r="939" spans="1:7" x14ac:dyDescent="0.3">
      <c r="A939" s="180"/>
      <c r="B939" s="180"/>
      <c r="C939" s="180"/>
      <c r="D939" s="31"/>
      <c r="E939" s="31"/>
      <c r="F939" s="31"/>
      <c r="G939" s="31"/>
    </row>
    <row r="940" spans="1:7" x14ac:dyDescent="0.3">
      <c r="A940" s="180"/>
      <c r="B940" s="180"/>
      <c r="C940" s="180"/>
      <c r="D940" s="31"/>
      <c r="E940" s="31"/>
      <c r="F940" s="31"/>
      <c r="G940" s="31"/>
    </row>
    <row r="941" spans="1:7" x14ac:dyDescent="0.3">
      <c r="A941" s="180"/>
      <c r="B941" s="180"/>
      <c r="C941" s="180"/>
      <c r="D941" s="31"/>
      <c r="E941" s="31"/>
      <c r="F941" s="31"/>
      <c r="G941" s="31"/>
    </row>
    <row r="942" spans="1:7" x14ac:dyDescent="0.3">
      <c r="A942" s="180"/>
      <c r="B942" s="180"/>
      <c r="C942" s="180"/>
      <c r="D942" s="31"/>
      <c r="E942" s="31"/>
      <c r="F942" s="31"/>
      <c r="G942" s="31"/>
    </row>
    <row r="943" spans="1:7" x14ac:dyDescent="0.3">
      <c r="A943" s="180"/>
      <c r="B943" s="180"/>
      <c r="C943" s="180"/>
      <c r="D943" s="31"/>
      <c r="E943" s="31"/>
      <c r="F943" s="31"/>
      <c r="G943" s="31"/>
    </row>
    <row r="944" spans="1:7" x14ac:dyDescent="0.3">
      <c r="A944" s="180"/>
      <c r="B944" s="180"/>
      <c r="C944" s="180"/>
      <c r="D944" s="31"/>
      <c r="E944" s="31"/>
      <c r="F944" s="31"/>
      <c r="G944" s="31"/>
    </row>
    <row r="945" spans="1:7" x14ac:dyDescent="0.3">
      <c r="A945" s="180"/>
      <c r="B945" s="180"/>
      <c r="C945" s="180"/>
      <c r="D945" s="31"/>
      <c r="E945" s="31"/>
      <c r="F945" s="31"/>
      <c r="G945" s="31"/>
    </row>
    <row r="946" spans="1:7" x14ac:dyDescent="0.3">
      <c r="A946" s="180"/>
      <c r="B946" s="180"/>
      <c r="C946" s="180"/>
      <c r="D946" s="31"/>
      <c r="E946" s="31"/>
      <c r="F946" s="31"/>
      <c r="G946" s="31"/>
    </row>
    <row r="947" spans="1:7" x14ac:dyDescent="0.3">
      <c r="A947" s="180"/>
      <c r="B947" s="180"/>
      <c r="C947" s="180"/>
      <c r="D947" s="31"/>
      <c r="E947" s="31"/>
      <c r="F947" s="31"/>
      <c r="G947" s="31"/>
    </row>
    <row r="948" spans="1:7" x14ac:dyDescent="0.3">
      <c r="A948" s="180"/>
      <c r="B948" s="180"/>
      <c r="C948" s="180"/>
      <c r="D948" s="31"/>
      <c r="E948" s="31"/>
      <c r="F948" s="31"/>
      <c r="G948" s="31"/>
    </row>
    <row r="949" spans="1:7" x14ac:dyDescent="0.3">
      <c r="A949" s="180"/>
      <c r="B949" s="180"/>
      <c r="C949" s="180"/>
      <c r="D949" s="31"/>
      <c r="E949" s="31"/>
      <c r="F949" s="31"/>
      <c r="G949" s="31"/>
    </row>
    <row r="950" spans="1:7" x14ac:dyDescent="0.3">
      <c r="A950" s="180"/>
      <c r="B950" s="180"/>
      <c r="C950" s="180"/>
      <c r="D950" s="31"/>
      <c r="E950" s="31"/>
      <c r="F950" s="31"/>
      <c r="G950" s="31"/>
    </row>
    <row r="951" spans="1:7" x14ac:dyDescent="0.3">
      <c r="A951" s="180"/>
      <c r="B951" s="180"/>
      <c r="C951" s="180"/>
      <c r="D951" s="31"/>
      <c r="E951" s="31"/>
      <c r="F951" s="31"/>
      <c r="G951" s="31"/>
    </row>
    <row r="952" spans="1:7" x14ac:dyDescent="0.3">
      <c r="A952" s="180"/>
      <c r="B952" s="180"/>
      <c r="C952" s="180"/>
      <c r="D952" s="31"/>
      <c r="E952" s="31"/>
      <c r="F952" s="31"/>
      <c r="G952" s="31"/>
    </row>
    <row r="953" spans="1:7" x14ac:dyDescent="0.3">
      <c r="A953" s="180"/>
      <c r="B953" s="180"/>
      <c r="C953" s="180"/>
      <c r="D953" s="31"/>
      <c r="E953" s="31"/>
      <c r="F953" s="31"/>
      <c r="G953" s="31"/>
    </row>
    <row r="954" spans="1:7" x14ac:dyDescent="0.3">
      <c r="A954" s="180"/>
      <c r="B954" s="180"/>
      <c r="C954" s="180"/>
      <c r="D954" s="31"/>
      <c r="E954" s="31"/>
      <c r="F954" s="31"/>
      <c r="G954" s="31"/>
    </row>
    <row r="955" spans="1:7" x14ac:dyDescent="0.3">
      <c r="A955" s="180"/>
      <c r="B955" s="180"/>
      <c r="C955" s="180"/>
      <c r="D955" s="31"/>
      <c r="E955" s="31"/>
      <c r="F955" s="31"/>
      <c r="G955" s="31"/>
    </row>
    <row r="956" spans="1:7" x14ac:dyDescent="0.3">
      <c r="A956" s="180"/>
      <c r="B956" s="180"/>
      <c r="C956" s="180"/>
      <c r="D956" s="31"/>
      <c r="E956" s="31"/>
      <c r="F956" s="31"/>
      <c r="G956" s="31"/>
    </row>
    <row r="957" spans="1:7" x14ac:dyDescent="0.3">
      <c r="A957" s="180"/>
      <c r="B957" s="180"/>
      <c r="C957" s="180"/>
      <c r="D957" s="31"/>
      <c r="E957" s="31"/>
      <c r="F957" s="31"/>
      <c r="G957" s="31"/>
    </row>
    <row r="958" spans="1:7" x14ac:dyDescent="0.3">
      <c r="A958" s="180"/>
      <c r="B958" s="180"/>
      <c r="C958" s="180"/>
      <c r="D958" s="31"/>
      <c r="E958" s="31"/>
      <c r="F958" s="31"/>
      <c r="G958" s="31"/>
    </row>
    <row r="959" spans="1:7" x14ac:dyDescent="0.3">
      <c r="A959" s="180"/>
      <c r="B959" s="180"/>
      <c r="C959" s="180"/>
      <c r="D959" s="31"/>
      <c r="E959" s="31"/>
      <c r="F959" s="31"/>
      <c r="G959" s="31"/>
    </row>
    <row r="960" spans="1:7" x14ac:dyDescent="0.3">
      <c r="A960" s="180"/>
      <c r="B960" s="180"/>
      <c r="C960" s="180"/>
      <c r="D960" s="31"/>
      <c r="E960" s="31"/>
      <c r="F960" s="31"/>
      <c r="G960" s="31"/>
    </row>
    <row r="961" spans="1:7" x14ac:dyDescent="0.3">
      <c r="A961" s="180"/>
      <c r="B961" s="180"/>
      <c r="C961" s="180"/>
      <c r="D961" s="31"/>
      <c r="E961" s="31"/>
      <c r="F961" s="31"/>
      <c r="G961" s="31"/>
    </row>
    <row r="962" spans="1:7" x14ac:dyDescent="0.3">
      <c r="A962" s="180"/>
      <c r="B962" s="180"/>
      <c r="C962" s="180"/>
      <c r="D962" s="31"/>
      <c r="E962" s="31"/>
      <c r="F962" s="31"/>
      <c r="G962" s="31"/>
    </row>
    <row r="963" spans="1:7" x14ac:dyDescent="0.3">
      <c r="A963" s="180"/>
      <c r="B963" s="180"/>
      <c r="C963" s="180"/>
      <c r="D963" s="31"/>
      <c r="E963" s="31"/>
      <c r="F963" s="31"/>
      <c r="G963" s="31"/>
    </row>
    <row r="964" spans="1:7" x14ac:dyDescent="0.3">
      <c r="A964" s="180"/>
      <c r="B964" s="180"/>
      <c r="C964" s="180"/>
      <c r="D964" s="31"/>
      <c r="E964" s="31"/>
      <c r="F964" s="31"/>
      <c r="G964" s="31"/>
    </row>
    <row r="965" spans="1:7" x14ac:dyDescent="0.3">
      <c r="A965" s="180"/>
      <c r="B965" s="180"/>
      <c r="C965" s="180"/>
      <c r="D965" s="31"/>
      <c r="E965" s="31"/>
      <c r="F965" s="31"/>
      <c r="G965" s="31"/>
    </row>
    <row r="966" spans="1:7" x14ac:dyDescent="0.3">
      <c r="A966" s="180"/>
      <c r="B966" s="180"/>
      <c r="C966" s="180"/>
      <c r="D966" s="31"/>
      <c r="E966" s="31"/>
      <c r="F966" s="31"/>
      <c r="G966" s="31"/>
    </row>
    <row r="967" spans="1:7" x14ac:dyDescent="0.3">
      <c r="A967" s="180"/>
      <c r="B967" s="180"/>
      <c r="C967" s="180"/>
      <c r="D967" s="31"/>
      <c r="E967" s="31"/>
      <c r="F967" s="31"/>
      <c r="G967" s="31"/>
    </row>
    <row r="968" spans="1:7" x14ac:dyDescent="0.3">
      <c r="A968" s="180"/>
      <c r="B968" s="180"/>
      <c r="C968" s="180"/>
      <c r="D968" s="31"/>
      <c r="E968" s="31"/>
      <c r="F968" s="31"/>
      <c r="G968" s="31"/>
    </row>
    <row r="969" spans="1:7" x14ac:dyDescent="0.3">
      <c r="A969" s="180"/>
      <c r="B969" s="180"/>
      <c r="C969" s="180"/>
      <c r="D969" s="31"/>
      <c r="E969" s="31"/>
      <c r="F969" s="31"/>
      <c r="G969" s="31"/>
    </row>
    <row r="970" spans="1:7" x14ac:dyDescent="0.3">
      <c r="A970" s="180"/>
      <c r="B970" s="180"/>
      <c r="C970" s="180"/>
      <c r="D970" s="31"/>
      <c r="E970" s="31"/>
      <c r="F970" s="31"/>
      <c r="G970" s="31"/>
    </row>
    <row r="971" spans="1:7" x14ac:dyDescent="0.3">
      <c r="A971" s="180"/>
      <c r="B971" s="180"/>
      <c r="C971" s="180"/>
      <c r="D971" s="31"/>
      <c r="E971" s="31"/>
      <c r="F971" s="31"/>
      <c r="G971" s="31"/>
    </row>
    <row r="972" spans="1:7" x14ac:dyDescent="0.3">
      <c r="A972" s="180"/>
      <c r="B972" s="180"/>
      <c r="C972" s="180"/>
      <c r="D972" s="31"/>
      <c r="E972" s="31"/>
      <c r="F972" s="31"/>
      <c r="G972" s="31"/>
    </row>
    <row r="973" spans="1:7" x14ac:dyDescent="0.3">
      <c r="A973" s="180"/>
      <c r="B973" s="180"/>
      <c r="C973" s="180"/>
      <c r="D973" s="31"/>
      <c r="E973" s="31"/>
      <c r="F973" s="31"/>
      <c r="G973" s="31"/>
    </row>
    <row r="974" spans="1:7" x14ac:dyDescent="0.3">
      <c r="A974" s="180"/>
      <c r="B974" s="180"/>
      <c r="C974" s="180"/>
      <c r="D974" s="31"/>
      <c r="E974" s="31"/>
      <c r="F974" s="31"/>
      <c r="G974" s="31"/>
    </row>
    <row r="975" spans="1:7" x14ac:dyDescent="0.3">
      <c r="A975" s="180"/>
      <c r="B975" s="180"/>
      <c r="C975" s="180"/>
      <c r="D975" s="31"/>
      <c r="E975" s="31"/>
      <c r="F975" s="31"/>
      <c r="G975" s="31"/>
    </row>
    <row r="976" spans="1:7" x14ac:dyDescent="0.3">
      <c r="A976" s="180"/>
      <c r="B976" s="180"/>
      <c r="C976" s="180"/>
      <c r="D976" s="31"/>
      <c r="E976" s="31"/>
      <c r="F976" s="31"/>
      <c r="G976" s="31"/>
    </row>
    <row r="977" spans="1:7" x14ac:dyDescent="0.3">
      <c r="A977" s="180"/>
      <c r="B977" s="180"/>
      <c r="C977" s="180"/>
      <c r="D977" s="31"/>
      <c r="E977" s="31"/>
      <c r="F977" s="31"/>
      <c r="G977" s="31"/>
    </row>
    <row r="978" spans="1:7" x14ac:dyDescent="0.3">
      <c r="A978" s="180"/>
      <c r="B978" s="180"/>
      <c r="C978" s="180"/>
      <c r="D978" s="31"/>
      <c r="E978" s="31"/>
      <c r="F978" s="31"/>
      <c r="G978" s="31"/>
    </row>
    <row r="979" spans="1:7" x14ac:dyDescent="0.3">
      <c r="A979" s="180"/>
      <c r="B979" s="180"/>
      <c r="C979" s="180"/>
      <c r="D979" s="31"/>
      <c r="E979" s="31"/>
      <c r="F979" s="31"/>
      <c r="G979" s="31"/>
    </row>
    <row r="980" spans="1:7" x14ac:dyDescent="0.3">
      <c r="A980" s="180"/>
      <c r="B980" s="180"/>
      <c r="C980" s="180"/>
      <c r="D980" s="31"/>
      <c r="E980" s="31"/>
      <c r="F980" s="31"/>
      <c r="G980" s="31"/>
    </row>
    <row r="981" spans="1:7" x14ac:dyDescent="0.3">
      <c r="A981" s="180"/>
      <c r="B981" s="180"/>
      <c r="C981" s="180"/>
      <c r="D981" s="31"/>
      <c r="E981" s="31"/>
      <c r="F981" s="31"/>
      <c r="G981" s="31"/>
    </row>
    <row r="982" spans="1:7" x14ac:dyDescent="0.3">
      <c r="A982" s="180"/>
      <c r="B982" s="180"/>
      <c r="C982" s="180"/>
      <c r="D982" s="31"/>
      <c r="E982" s="31"/>
      <c r="F982" s="31"/>
      <c r="G982" s="31"/>
    </row>
    <row r="983" spans="1:7" x14ac:dyDescent="0.3">
      <c r="A983" s="180"/>
      <c r="B983" s="180"/>
      <c r="C983" s="180"/>
      <c r="D983" s="31"/>
      <c r="E983" s="31"/>
      <c r="F983" s="31"/>
      <c r="G983" s="31"/>
    </row>
    <row r="984" spans="1:7" x14ac:dyDescent="0.3">
      <c r="A984" s="180"/>
      <c r="B984" s="180"/>
      <c r="C984" s="180"/>
      <c r="D984" s="31"/>
      <c r="E984" s="31"/>
      <c r="F984" s="31"/>
      <c r="G984" s="31"/>
    </row>
    <row r="985" spans="1:7" x14ac:dyDescent="0.3">
      <c r="A985" s="180"/>
      <c r="B985" s="180"/>
      <c r="C985" s="180"/>
      <c r="D985" s="31"/>
      <c r="E985" s="31"/>
      <c r="F985" s="31"/>
      <c r="G985" s="31"/>
    </row>
    <row r="986" spans="1:7" x14ac:dyDescent="0.3">
      <c r="A986" s="180"/>
      <c r="B986" s="180"/>
      <c r="C986" s="180"/>
      <c r="D986" s="31"/>
      <c r="E986" s="31"/>
      <c r="F986" s="31"/>
      <c r="G986" s="31"/>
    </row>
    <row r="987" spans="1:7" x14ac:dyDescent="0.3">
      <c r="A987" s="180"/>
      <c r="B987" s="180"/>
      <c r="C987" s="180"/>
      <c r="D987" s="31"/>
      <c r="E987" s="31"/>
      <c r="F987" s="31"/>
      <c r="G987" s="31"/>
    </row>
    <row r="988" spans="1:7" x14ac:dyDescent="0.3">
      <c r="A988" s="180"/>
      <c r="B988" s="180"/>
      <c r="C988" s="180"/>
      <c r="D988" s="31"/>
      <c r="E988" s="31"/>
      <c r="F988" s="31"/>
      <c r="G988" s="31"/>
    </row>
    <row r="989" spans="1:7" x14ac:dyDescent="0.3">
      <c r="A989" s="180"/>
      <c r="B989" s="180"/>
      <c r="C989" s="180"/>
      <c r="D989" s="31"/>
      <c r="E989" s="31"/>
      <c r="F989" s="31"/>
      <c r="G989" s="31"/>
    </row>
    <row r="990" spans="1:7" x14ac:dyDescent="0.3">
      <c r="A990" s="180"/>
      <c r="B990" s="180"/>
      <c r="C990" s="180"/>
      <c r="D990" s="31"/>
      <c r="E990" s="31"/>
      <c r="F990" s="31"/>
      <c r="G990" s="31"/>
    </row>
    <row r="991" spans="1:7" x14ac:dyDescent="0.3">
      <c r="A991" s="180"/>
      <c r="B991" s="180"/>
      <c r="C991" s="180"/>
      <c r="D991" s="31"/>
      <c r="E991" s="31"/>
      <c r="F991" s="31"/>
      <c r="G991" s="31"/>
    </row>
    <row r="992" spans="1:7" x14ac:dyDescent="0.3">
      <c r="A992" s="180"/>
      <c r="B992" s="180"/>
      <c r="C992" s="180"/>
      <c r="D992" s="31"/>
      <c r="E992" s="31"/>
      <c r="F992" s="31"/>
      <c r="G992" s="31"/>
    </row>
    <row r="993" spans="1:7" x14ac:dyDescent="0.3">
      <c r="A993" s="180"/>
      <c r="B993" s="180"/>
      <c r="C993" s="180"/>
      <c r="D993" s="31"/>
      <c r="E993" s="31"/>
      <c r="F993" s="31"/>
      <c r="G993" s="31"/>
    </row>
    <row r="994" spans="1:7" x14ac:dyDescent="0.3">
      <c r="A994" s="180"/>
      <c r="B994" s="180"/>
      <c r="C994" s="180"/>
      <c r="D994" s="31"/>
      <c r="E994" s="31"/>
      <c r="F994" s="31"/>
      <c r="G994" s="31"/>
    </row>
    <row r="995" spans="1:7" x14ac:dyDescent="0.3">
      <c r="A995" s="180"/>
      <c r="B995" s="180"/>
      <c r="C995" s="180"/>
      <c r="D995" s="31"/>
      <c r="E995" s="31"/>
      <c r="F995" s="31"/>
      <c r="G995" s="31"/>
    </row>
    <row r="996" spans="1:7" x14ac:dyDescent="0.3">
      <c r="A996" s="180"/>
      <c r="B996" s="180"/>
      <c r="C996" s="180"/>
      <c r="D996" s="31"/>
      <c r="E996" s="31"/>
      <c r="F996" s="31"/>
      <c r="G996" s="31"/>
    </row>
    <row r="997" spans="1:7" x14ac:dyDescent="0.3">
      <c r="A997" s="180"/>
      <c r="B997" s="180"/>
      <c r="C997" s="180"/>
      <c r="D997" s="31"/>
      <c r="E997" s="31"/>
      <c r="F997" s="31"/>
      <c r="G997" s="31"/>
    </row>
    <row r="998" spans="1:7" x14ac:dyDescent="0.3">
      <c r="A998" s="180"/>
      <c r="B998" s="180"/>
      <c r="C998" s="180"/>
      <c r="D998" s="31"/>
      <c r="E998" s="31"/>
      <c r="F998" s="31"/>
      <c r="G998" s="31"/>
    </row>
    <row r="999" spans="1:7" x14ac:dyDescent="0.3">
      <c r="A999" s="180"/>
      <c r="B999" s="180"/>
      <c r="C999" s="180"/>
      <c r="D999" s="31"/>
      <c r="E999" s="31"/>
      <c r="F999" s="31"/>
      <c r="G999" s="31"/>
    </row>
    <row r="1000" spans="1:7" x14ac:dyDescent="0.3">
      <c r="A1000" s="180"/>
      <c r="B1000" s="180"/>
      <c r="C1000" s="180"/>
      <c r="D1000" s="31"/>
      <c r="E1000" s="31"/>
      <c r="F1000" s="31"/>
      <c r="G1000" s="31"/>
    </row>
    <row r="1001" spans="1:7" x14ac:dyDescent="0.3">
      <c r="A1001" s="180"/>
      <c r="B1001" s="180"/>
      <c r="C1001" s="180"/>
      <c r="D1001" s="31"/>
      <c r="E1001" s="31"/>
      <c r="F1001" s="31"/>
      <c r="G1001" s="31"/>
    </row>
    <row r="1002" spans="1:7" x14ac:dyDescent="0.3">
      <c r="A1002" s="180"/>
      <c r="B1002" s="180"/>
      <c r="C1002" s="180"/>
      <c r="D1002" s="31"/>
      <c r="E1002" s="31"/>
      <c r="F1002" s="31"/>
      <c r="G1002" s="31"/>
    </row>
    <row r="1003" spans="1:7" x14ac:dyDescent="0.3">
      <c r="A1003" s="180"/>
      <c r="B1003" s="180"/>
      <c r="C1003" s="180"/>
      <c r="D1003" s="31"/>
      <c r="E1003" s="31"/>
      <c r="F1003" s="31"/>
      <c r="G1003" s="31"/>
    </row>
    <row r="1004" spans="1:7" x14ac:dyDescent="0.3">
      <c r="A1004" s="180"/>
      <c r="B1004" s="180"/>
      <c r="C1004" s="180"/>
      <c r="D1004" s="31"/>
      <c r="E1004" s="31"/>
      <c r="F1004" s="31"/>
      <c r="G1004" s="31"/>
    </row>
    <row r="1005" spans="1:7" x14ac:dyDescent="0.3">
      <c r="A1005" s="180"/>
      <c r="B1005" s="180"/>
      <c r="C1005" s="180"/>
      <c r="D1005" s="31"/>
      <c r="E1005" s="31"/>
      <c r="F1005" s="31"/>
      <c r="G1005" s="31"/>
    </row>
    <row r="1006" spans="1:7" x14ac:dyDescent="0.3">
      <c r="A1006" s="180"/>
      <c r="B1006" s="180"/>
      <c r="C1006" s="180"/>
      <c r="D1006" s="31"/>
      <c r="E1006" s="31"/>
      <c r="F1006" s="31"/>
      <c r="G1006" s="31"/>
    </row>
    <row r="1007" spans="1:7" x14ac:dyDescent="0.3">
      <c r="A1007" s="180"/>
      <c r="B1007" s="180"/>
      <c r="C1007" s="180"/>
      <c r="D1007" s="31"/>
      <c r="E1007" s="31"/>
      <c r="F1007" s="31"/>
      <c r="G1007" s="31"/>
    </row>
    <row r="1008" spans="1:7" x14ac:dyDescent="0.3">
      <c r="A1008" s="180"/>
      <c r="B1008" s="180"/>
      <c r="C1008" s="180"/>
      <c r="D1008" s="31"/>
      <c r="E1008" s="31"/>
      <c r="F1008" s="31"/>
      <c r="G1008" s="31"/>
    </row>
    <row r="1009" spans="1:7" x14ac:dyDescent="0.3">
      <c r="A1009" s="180"/>
      <c r="B1009" s="180"/>
      <c r="C1009" s="180"/>
      <c r="D1009" s="31"/>
      <c r="E1009" s="31"/>
      <c r="F1009" s="31"/>
      <c r="G1009" s="31"/>
    </row>
    <row r="1010" spans="1:7" x14ac:dyDescent="0.3">
      <c r="A1010" s="180"/>
      <c r="B1010" s="180"/>
      <c r="C1010" s="180"/>
      <c r="D1010" s="31"/>
      <c r="E1010" s="31"/>
      <c r="F1010" s="31"/>
      <c r="G1010" s="31"/>
    </row>
    <row r="1011" spans="1:7" x14ac:dyDescent="0.3">
      <c r="A1011" s="180"/>
      <c r="B1011" s="180"/>
      <c r="C1011" s="180"/>
      <c r="D1011" s="31"/>
      <c r="E1011" s="31"/>
      <c r="F1011" s="31"/>
      <c r="G1011" s="31"/>
    </row>
    <row r="1012" spans="1:7" x14ac:dyDescent="0.3">
      <c r="A1012" s="180"/>
      <c r="B1012" s="180"/>
      <c r="C1012" s="180"/>
      <c r="D1012" s="31"/>
      <c r="E1012" s="31"/>
      <c r="F1012" s="31"/>
      <c r="G1012" s="31"/>
    </row>
    <row r="1013" spans="1:7" x14ac:dyDescent="0.3">
      <c r="A1013" s="180"/>
      <c r="B1013" s="180"/>
      <c r="C1013" s="180"/>
      <c r="D1013" s="31"/>
      <c r="E1013" s="31"/>
      <c r="F1013" s="31"/>
      <c r="G1013" s="31"/>
    </row>
    <row r="1014" spans="1:7" x14ac:dyDescent="0.3">
      <c r="A1014" s="180"/>
      <c r="B1014" s="180"/>
      <c r="C1014" s="180"/>
      <c r="D1014" s="31"/>
      <c r="E1014" s="31"/>
      <c r="F1014" s="31"/>
      <c r="G1014" s="31"/>
    </row>
    <row r="1015" spans="1:7" x14ac:dyDescent="0.3">
      <c r="A1015" s="180"/>
      <c r="B1015" s="180"/>
      <c r="C1015" s="180"/>
      <c r="D1015" s="31"/>
      <c r="E1015" s="31"/>
      <c r="F1015" s="31"/>
      <c r="G1015" s="31"/>
    </row>
    <row r="1016" spans="1:7" x14ac:dyDescent="0.3">
      <c r="A1016" s="180"/>
      <c r="B1016" s="180"/>
      <c r="C1016" s="180"/>
      <c r="D1016" s="31"/>
      <c r="E1016" s="31"/>
      <c r="F1016" s="31"/>
      <c r="G1016" s="31"/>
    </row>
    <row r="1017" spans="1:7" x14ac:dyDescent="0.3">
      <c r="A1017" s="180"/>
      <c r="B1017" s="180"/>
      <c r="C1017" s="180"/>
      <c r="D1017" s="31"/>
      <c r="E1017" s="31"/>
      <c r="F1017" s="31"/>
      <c r="G1017" s="31"/>
    </row>
    <row r="1018" spans="1:7" x14ac:dyDescent="0.3">
      <c r="A1018" s="180"/>
      <c r="B1018" s="180"/>
      <c r="C1018" s="180"/>
      <c r="D1018" s="31"/>
      <c r="E1018" s="31"/>
      <c r="F1018" s="31"/>
      <c r="G1018" s="31"/>
    </row>
    <row r="1019" spans="1:7" x14ac:dyDescent="0.3">
      <c r="A1019" s="180"/>
      <c r="B1019" s="180"/>
      <c r="C1019" s="180"/>
      <c r="D1019" s="31"/>
      <c r="E1019" s="31"/>
      <c r="F1019" s="31"/>
      <c r="G1019" s="31"/>
    </row>
    <row r="1020" spans="1:7" x14ac:dyDescent="0.3">
      <c r="A1020" s="180"/>
      <c r="B1020" s="180"/>
      <c r="C1020" s="180"/>
      <c r="D1020" s="31"/>
      <c r="E1020" s="31"/>
      <c r="F1020" s="31"/>
      <c r="G1020" s="31"/>
    </row>
    <row r="1021" spans="1:7" x14ac:dyDescent="0.3">
      <c r="A1021" s="180"/>
      <c r="B1021" s="180"/>
      <c r="C1021" s="180"/>
      <c r="D1021" s="31"/>
      <c r="E1021" s="31"/>
      <c r="F1021" s="31"/>
      <c r="G1021" s="31"/>
    </row>
    <row r="1022" spans="1:7" x14ac:dyDescent="0.3">
      <c r="A1022" s="180"/>
      <c r="B1022" s="180"/>
      <c r="C1022" s="180"/>
      <c r="D1022" s="31"/>
      <c r="E1022" s="31"/>
      <c r="F1022" s="31"/>
      <c r="G1022" s="31"/>
    </row>
    <row r="1023" spans="1:7" x14ac:dyDescent="0.3">
      <c r="A1023" s="180"/>
      <c r="B1023" s="180"/>
      <c r="C1023" s="180"/>
      <c r="D1023" s="31"/>
      <c r="E1023" s="31"/>
      <c r="F1023" s="31"/>
      <c r="G1023" s="31"/>
    </row>
    <row r="1024" spans="1:7" x14ac:dyDescent="0.3">
      <c r="A1024" s="180"/>
      <c r="B1024" s="180"/>
      <c r="C1024" s="180"/>
      <c r="D1024" s="31"/>
      <c r="E1024" s="31"/>
      <c r="F1024" s="31"/>
      <c r="G1024" s="31"/>
    </row>
    <row r="1025" spans="1:7" x14ac:dyDescent="0.3">
      <c r="A1025" s="180"/>
      <c r="B1025" s="180"/>
      <c r="C1025" s="180"/>
      <c r="D1025" s="31"/>
      <c r="E1025" s="31"/>
      <c r="F1025" s="31"/>
      <c r="G1025" s="31"/>
    </row>
    <row r="1026" spans="1:7" x14ac:dyDescent="0.3">
      <c r="A1026" s="180"/>
      <c r="B1026" s="180"/>
      <c r="C1026" s="180"/>
      <c r="D1026" s="31"/>
      <c r="E1026" s="31"/>
      <c r="F1026" s="31"/>
      <c r="G1026" s="31"/>
    </row>
    <row r="1027" spans="1:7" x14ac:dyDescent="0.3">
      <c r="A1027" s="180"/>
      <c r="B1027" s="180"/>
      <c r="C1027" s="180"/>
      <c r="D1027" s="31"/>
      <c r="E1027" s="31"/>
      <c r="F1027" s="31"/>
      <c r="G1027" s="31"/>
    </row>
    <row r="1028" spans="1:7" x14ac:dyDescent="0.3">
      <c r="A1028" s="180"/>
      <c r="B1028" s="180"/>
      <c r="C1028" s="180"/>
      <c r="D1028" s="31"/>
      <c r="E1028" s="31"/>
      <c r="F1028" s="31"/>
      <c r="G1028" s="31"/>
    </row>
    <row r="1029" spans="1:7" x14ac:dyDescent="0.3">
      <c r="A1029" s="180"/>
      <c r="B1029" s="180"/>
      <c r="C1029" s="180"/>
      <c r="D1029" s="31"/>
      <c r="E1029" s="31"/>
      <c r="F1029" s="31"/>
      <c r="G1029" s="31"/>
    </row>
    <row r="1030" spans="1:7" x14ac:dyDescent="0.3">
      <c r="A1030" s="180"/>
      <c r="B1030" s="180"/>
      <c r="C1030" s="180"/>
      <c r="D1030" s="31"/>
      <c r="E1030" s="31"/>
      <c r="F1030" s="31"/>
      <c r="G1030" s="31"/>
    </row>
    <row r="1031" spans="1:7" x14ac:dyDescent="0.3">
      <c r="A1031" s="180"/>
      <c r="B1031" s="180"/>
      <c r="C1031" s="180"/>
      <c r="D1031" s="31"/>
      <c r="E1031" s="31"/>
      <c r="F1031" s="31"/>
      <c r="G1031" s="31"/>
    </row>
    <row r="1032" spans="1:7" x14ac:dyDescent="0.3">
      <c r="A1032" s="180"/>
      <c r="B1032" s="180"/>
      <c r="C1032" s="180"/>
      <c r="D1032" s="31"/>
      <c r="E1032" s="31"/>
      <c r="F1032" s="31"/>
      <c r="G1032" s="31"/>
    </row>
    <row r="1033" spans="1:7" x14ac:dyDescent="0.3">
      <c r="A1033" s="180"/>
      <c r="B1033" s="180"/>
      <c r="C1033" s="180"/>
      <c r="D1033" s="31"/>
      <c r="E1033" s="31"/>
      <c r="F1033" s="31"/>
      <c r="G1033" s="31"/>
    </row>
    <row r="1034" spans="1:7" x14ac:dyDescent="0.3">
      <c r="A1034" s="180"/>
      <c r="B1034" s="180"/>
      <c r="C1034" s="180"/>
      <c r="D1034" s="31"/>
      <c r="E1034" s="31"/>
      <c r="F1034" s="31"/>
      <c r="G1034" s="31"/>
    </row>
    <row r="1035" spans="1:7" x14ac:dyDescent="0.3">
      <c r="A1035" s="180"/>
      <c r="B1035" s="180"/>
      <c r="C1035" s="180"/>
      <c r="D1035" s="31"/>
      <c r="E1035" s="31"/>
      <c r="F1035" s="31"/>
      <c r="G1035" s="31"/>
    </row>
    <row r="1036" spans="1:7" x14ac:dyDescent="0.3">
      <c r="A1036" s="180"/>
      <c r="B1036" s="180"/>
      <c r="C1036" s="180"/>
      <c r="D1036" s="31"/>
      <c r="E1036" s="31"/>
      <c r="F1036" s="31"/>
      <c r="G1036" s="31"/>
    </row>
    <row r="1037" spans="1:7" x14ac:dyDescent="0.3">
      <c r="A1037" s="180"/>
      <c r="B1037" s="180"/>
      <c r="C1037" s="180"/>
      <c r="D1037" s="31"/>
      <c r="E1037" s="31"/>
      <c r="F1037" s="31"/>
      <c r="G1037" s="31"/>
    </row>
    <row r="1038" spans="1:7" x14ac:dyDescent="0.3">
      <c r="A1038" s="180"/>
      <c r="B1038" s="180"/>
      <c r="C1038" s="180"/>
      <c r="D1038" s="31"/>
      <c r="E1038" s="31"/>
      <c r="F1038" s="31"/>
      <c r="G1038" s="31"/>
    </row>
    <row r="1039" spans="1:7" x14ac:dyDescent="0.3">
      <c r="A1039" s="180"/>
      <c r="B1039" s="180"/>
      <c r="C1039" s="180"/>
      <c r="D1039" s="31"/>
      <c r="E1039" s="31"/>
      <c r="F1039" s="31"/>
      <c r="G1039" s="31"/>
    </row>
    <row r="1040" spans="1:7" x14ac:dyDescent="0.3">
      <c r="A1040" s="180"/>
      <c r="B1040" s="180"/>
      <c r="C1040" s="180"/>
      <c r="D1040" s="31"/>
      <c r="E1040" s="31"/>
      <c r="F1040" s="31"/>
      <c r="G1040" s="31"/>
    </row>
    <row r="1041" spans="1:7" x14ac:dyDescent="0.3">
      <c r="A1041" s="180"/>
      <c r="B1041" s="180"/>
      <c r="C1041" s="180"/>
      <c r="D1041" s="31"/>
      <c r="E1041" s="31"/>
      <c r="F1041" s="31"/>
      <c r="G1041" s="31"/>
    </row>
    <row r="1042" spans="1:7" x14ac:dyDescent="0.3">
      <c r="A1042" s="180"/>
      <c r="B1042" s="180"/>
      <c r="C1042" s="180"/>
      <c r="D1042" s="31"/>
      <c r="E1042" s="31"/>
      <c r="F1042" s="31"/>
      <c r="G1042" s="31"/>
    </row>
    <row r="1043" spans="1:7" x14ac:dyDescent="0.3">
      <c r="A1043" s="180"/>
      <c r="B1043" s="180"/>
      <c r="C1043" s="180"/>
      <c r="D1043" s="31"/>
      <c r="E1043" s="31"/>
      <c r="F1043" s="31"/>
      <c r="G1043" s="31"/>
    </row>
    <row r="1044" spans="1:7" x14ac:dyDescent="0.3">
      <c r="A1044" s="180"/>
      <c r="B1044" s="180"/>
      <c r="C1044" s="180"/>
      <c r="D1044" s="31"/>
      <c r="E1044" s="31"/>
      <c r="F1044" s="31"/>
      <c r="G1044" s="31"/>
    </row>
    <row r="1045" spans="1:7" x14ac:dyDescent="0.3">
      <c r="A1045" s="180"/>
      <c r="B1045" s="180"/>
      <c r="C1045" s="180"/>
      <c r="D1045" s="31"/>
      <c r="E1045" s="31"/>
      <c r="F1045" s="31"/>
      <c r="G1045" s="31"/>
    </row>
    <row r="1046" spans="1:7" x14ac:dyDescent="0.3">
      <c r="A1046" s="180"/>
      <c r="B1046" s="180"/>
      <c r="C1046" s="180"/>
      <c r="D1046" s="31"/>
      <c r="E1046" s="31"/>
      <c r="F1046" s="31"/>
      <c r="G1046" s="31"/>
    </row>
    <row r="1047" spans="1:7" x14ac:dyDescent="0.3">
      <c r="A1047" s="180"/>
      <c r="B1047" s="180"/>
      <c r="C1047" s="180"/>
      <c r="D1047" s="31"/>
      <c r="E1047" s="31"/>
      <c r="F1047" s="31"/>
      <c r="G1047" s="31"/>
    </row>
    <row r="1048" spans="1:7" x14ac:dyDescent="0.3">
      <c r="A1048" s="180"/>
      <c r="B1048" s="180"/>
      <c r="C1048" s="180"/>
      <c r="D1048" s="31"/>
      <c r="E1048" s="31"/>
      <c r="F1048" s="31"/>
      <c r="G1048" s="31"/>
    </row>
    <row r="1049" spans="1:7" x14ac:dyDescent="0.3">
      <c r="A1049" s="180"/>
      <c r="B1049" s="180"/>
      <c r="C1049" s="180"/>
      <c r="D1049" s="31"/>
      <c r="E1049" s="31"/>
      <c r="F1049" s="31"/>
      <c r="G1049" s="31"/>
    </row>
    <row r="1050" spans="1:7" x14ac:dyDescent="0.3">
      <c r="A1050" s="180"/>
      <c r="B1050" s="180"/>
      <c r="C1050" s="180"/>
      <c r="D1050" s="31"/>
      <c r="E1050" s="31"/>
      <c r="F1050" s="31"/>
      <c r="G1050" s="31"/>
    </row>
    <row r="1051" spans="1:7" x14ac:dyDescent="0.3">
      <c r="A1051" s="180"/>
      <c r="B1051" s="180"/>
      <c r="C1051" s="180"/>
      <c r="D1051" s="31"/>
      <c r="E1051" s="31"/>
      <c r="F1051" s="31"/>
      <c r="G1051" s="31"/>
    </row>
    <row r="1052" spans="1:7" x14ac:dyDescent="0.3">
      <c r="A1052" s="180"/>
      <c r="B1052" s="180"/>
      <c r="C1052" s="180"/>
      <c r="D1052" s="31"/>
      <c r="E1052" s="31"/>
      <c r="F1052" s="31"/>
      <c r="G1052" s="31"/>
    </row>
    <row r="1053" spans="1:7" x14ac:dyDescent="0.3">
      <c r="A1053" s="180"/>
      <c r="B1053" s="180"/>
      <c r="C1053" s="180"/>
      <c r="D1053" s="31"/>
      <c r="E1053" s="31"/>
      <c r="F1053" s="31"/>
      <c r="G1053" s="31"/>
    </row>
    <row r="1054" spans="1:7" x14ac:dyDescent="0.3">
      <c r="A1054" s="180"/>
      <c r="B1054" s="180"/>
      <c r="C1054" s="180"/>
      <c r="D1054" s="31"/>
      <c r="E1054" s="31"/>
      <c r="F1054" s="31"/>
      <c r="G1054" s="31"/>
    </row>
    <row r="1055" spans="1:7" x14ac:dyDescent="0.3">
      <c r="A1055" s="180"/>
      <c r="B1055" s="180"/>
      <c r="C1055" s="180"/>
      <c r="D1055" s="31"/>
      <c r="E1055" s="31"/>
      <c r="F1055" s="31"/>
      <c r="G1055" s="31"/>
    </row>
    <row r="1056" spans="1:7" x14ac:dyDescent="0.3">
      <c r="A1056" s="180"/>
      <c r="B1056" s="180"/>
      <c r="C1056" s="180"/>
      <c r="D1056" s="31"/>
      <c r="E1056" s="31"/>
      <c r="F1056" s="31"/>
      <c r="G1056" s="31"/>
    </row>
    <row r="1057" spans="1:7" x14ac:dyDescent="0.3">
      <c r="A1057" s="180"/>
      <c r="B1057" s="180"/>
      <c r="C1057" s="180"/>
      <c r="D1057" s="31"/>
      <c r="E1057" s="31"/>
      <c r="F1057" s="31"/>
      <c r="G1057" s="31"/>
    </row>
    <row r="1058" spans="1:7" x14ac:dyDescent="0.3">
      <c r="A1058" s="180"/>
      <c r="B1058" s="180"/>
      <c r="C1058" s="180"/>
      <c r="D1058" s="31"/>
      <c r="E1058" s="31"/>
      <c r="F1058" s="31"/>
      <c r="G1058" s="31"/>
    </row>
    <row r="1059" spans="1:7" x14ac:dyDescent="0.3">
      <c r="A1059" s="180"/>
      <c r="B1059" s="180"/>
      <c r="C1059" s="180"/>
      <c r="D1059" s="31"/>
      <c r="E1059" s="31"/>
      <c r="F1059" s="31"/>
      <c r="G1059" s="31"/>
    </row>
    <row r="1060" spans="1:7" x14ac:dyDescent="0.3">
      <c r="A1060" s="180"/>
      <c r="B1060" s="180"/>
      <c r="C1060" s="180"/>
      <c r="D1060" s="31"/>
      <c r="E1060" s="31"/>
      <c r="F1060" s="31"/>
      <c r="G1060" s="31"/>
    </row>
    <row r="1061" spans="1:7" x14ac:dyDescent="0.3">
      <c r="A1061" s="180"/>
      <c r="B1061" s="180"/>
      <c r="C1061" s="180"/>
      <c r="D1061" s="31"/>
      <c r="E1061" s="31"/>
      <c r="F1061" s="31"/>
      <c r="G1061" s="31"/>
    </row>
    <row r="1062" spans="1:7" x14ac:dyDescent="0.3">
      <c r="A1062" s="180"/>
      <c r="B1062" s="180"/>
      <c r="C1062" s="180"/>
      <c r="D1062" s="31"/>
      <c r="E1062" s="31"/>
      <c r="F1062" s="31"/>
      <c r="G1062" s="31"/>
    </row>
    <row r="1063" spans="1:7" x14ac:dyDescent="0.3">
      <c r="A1063" s="180"/>
      <c r="B1063" s="180"/>
      <c r="C1063" s="180"/>
      <c r="D1063" s="31"/>
      <c r="E1063" s="31"/>
      <c r="F1063" s="31"/>
      <c r="G1063" s="31"/>
    </row>
    <row r="1064" spans="1:7" x14ac:dyDescent="0.3">
      <c r="A1064" s="180"/>
      <c r="B1064" s="180"/>
      <c r="C1064" s="180"/>
      <c r="D1064" s="31"/>
      <c r="E1064" s="31"/>
      <c r="F1064" s="31"/>
      <c r="G1064" s="31"/>
    </row>
    <row r="1065" spans="1:7" x14ac:dyDescent="0.3">
      <c r="A1065" s="180"/>
      <c r="B1065" s="180"/>
      <c r="C1065" s="180"/>
      <c r="D1065" s="31"/>
      <c r="E1065" s="31"/>
      <c r="F1065" s="31"/>
      <c r="G1065" s="31"/>
    </row>
    <row r="1066" spans="1:7" x14ac:dyDescent="0.3">
      <c r="A1066" s="180"/>
      <c r="B1066" s="180"/>
      <c r="C1066" s="180"/>
      <c r="D1066" s="31"/>
      <c r="E1066" s="31"/>
      <c r="F1066" s="31"/>
      <c r="G1066" s="31"/>
    </row>
    <row r="1067" spans="1:7" x14ac:dyDescent="0.3">
      <c r="A1067" s="180"/>
      <c r="B1067" s="180"/>
      <c r="C1067" s="180"/>
      <c r="D1067" s="31"/>
      <c r="E1067" s="31"/>
      <c r="F1067" s="31"/>
      <c r="G1067" s="31"/>
    </row>
    <row r="1068" spans="1:7" x14ac:dyDescent="0.3">
      <c r="A1068" s="180"/>
      <c r="B1068" s="180"/>
      <c r="C1068" s="180"/>
      <c r="D1068" s="31"/>
      <c r="E1068" s="31"/>
      <c r="F1068" s="31"/>
      <c r="G1068" s="31"/>
    </row>
    <row r="1069" spans="1:7" x14ac:dyDescent="0.3">
      <c r="A1069" s="180"/>
      <c r="B1069" s="180"/>
      <c r="C1069" s="180"/>
      <c r="D1069" s="31"/>
      <c r="E1069" s="31"/>
      <c r="F1069" s="31"/>
      <c r="G1069" s="31"/>
    </row>
    <row r="1070" spans="1:7" x14ac:dyDescent="0.3">
      <c r="A1070" s="180"/>
      <c r="B1070" s="180"/>
      <c r="C1070" s="180"/>
      <c r="D1070" s="31"/>
      <c r="E1070" s="31"/>
      <c r="F1070" s="31"/>
      <c r="G1070" s="31"/>
    </row>
    <row r="1071" spans="1:7" x14ac:dyDescent="0.3">
      <c r="A1071" s="180"/>
      <c r="B1071" s="180"/>
      <c r="C1071" s="180"/>
      <c r="D1071" s="31"/>
      <c r="E1071" s="31"/>
      <c r="F1071" s="31"/>
      <c r="G1071" s="31"/>
    </row>
    <row r="1072" spans="1:7" x14ac:dyDescent="0.3">
      <c r="A1072" s="180"/>
      <c r="B1072" s="180"/>
      <c r="C1072" s="180"/>
      <c r="D1072" s="31"/>
      <c r="E1072" s="31"/>
      <c r="F1072" s="31"/>
      <c r="G1072" s="31"/>
    </row>
    <row r="1073" spans="1:7" x14ac:dyDescent="0.3">
      <c r="A1073" s="180"/>
      <c r="B1073" s="180"/>
      <c r="C1073" s="180"/>
      <c r="D1073" s="31"/>
      <c r="E1073" s="31"/>
      <c r="F1073" s="31"/>
      <c r="G1073" s="31"/>
    </row>
    <row r="1074" spans="1:7" x14ac:dyDescent="0.3">
      <c r="A1074" s="180"/>
      <c r="B1074" s="180"/>
      <c r="C1074" s="180"/>
      <c r="D1074" s="31"/>
      <c r="E1074" s="31"/>
      <c r="F1074" s="31"/>
      <c r="G1074" s="31"/>
    </row>
    <row r="1075" spans="1:7" x14ac:dyDescent="0.3">
      <c r="A1075" s="180"/>
      <c r="B1075" s="180"/>
      <c r="C1075" s="180"/>
      <c r="D1075" s="31"/>
      <c r="E1075" s="31"/>
      <c r="F1075" s="31"/>
      <c r="G1075" s="31"/>
    </row>
    <row r="1076" spans="1:7" x14ac:dyDescent="0.3">
      <c r="A1076" s="180"/>
      <c r="B1076" s="180"/>
      <c r="C1076" s="180"/>
      <c r="D1076" s="31"/>
      <c r="E1076" s="31"/>
      <c r="F1076" s="31"/>
      <c r="G1076" s="31"/>
    </row>
    <row r="1077" spans="1:7" x14ac:dyDescent="0.3">
      <c r="A1077" s="180"/>
      <c r="B1077" s="180"/>
      <c r="C1077" s="180"/>
      <c r="D1077" s="31"/>
      <c r="E1077" s="31"/>
      <c r="F1077" s="31"/>
      <c r="G1077" s="31"/>
    </row>
    <row r="1078" spans="1:7" x14ac:dyDescent="0.3">
      <c r="A1078" s="180"/>
      <c r="B1078" s="180"/>
      <c r="C1078" s="180"/>
      <c r="D1078" s="31"/>
      <c r="E1078" s="31"/>
      <c r="F1078" s="31"/>
      <c r="G1078" s="31"/>
    </row>
    <row r="1079" spans="1:7" x14ac:dyDescent="0.3">
      <c r="A1079" s="180"/>
      <c r="B1079" s="180"/>
      <c r="C1079" s="180"/>
      <c r="D1079" s="31"/>
      <c r="E1079" s="31"/>
      <c r="F1079" s="31"/>
      <c r="G1079" s="31"/>
    </row>
    <row r="1080" spans="1:7" x14ac:dyDescent="0.3">
      <c r="A1080" s="180"/>
      <c r="B1080" s="180"/>
      <c r="C1080" s="180"/>
      <c r="D1080" s="31"/>
      <c r="E1080" s="31"/>
      <c r="F1080" s="31"/>
      <c r="G1080" s="31"/>
    </row>
    <row r="1081" spans="1:7" x14ac:dyDescent="0.3">
      <c r="A1081" s="180"/>
      <c r="B1081" s="180"/>
      <c r="C1081" s="180"/>
      <c r="D1081" s="31"/>
      <c r="E1081" s="31"/>
      <c r="F1081" s="31"/>
      <c r="G1081" s="31"/>
    </row>
    <row r="1082" spans="1:7" x14ac:dyDescent="0.3">
      <c r="A1082" s="180"/>
      <c r="B1082" s="180"/>
      <c r="C1082" s="180"/>
      <c r="D1082" s="31"/>
      <c r="E1082" s="31"/>
      <c r="F1082" s="31"/>
      <c r="G1082" s="31"/>
    </row>
    <row r="1083" spans="1:7" x14ac:dyDescent="0.3">
      <c r="A1083" s="180"/>
      <c r="B1083" s="180"/>
      <c r="C1083" s="180"/>
      <c r="D1083" s="31"/>
      <c r="E1083" s="31"/>
      <c r="F1083" s="31"/>
      <c r="G1083" s="31"/>
    </row>
    <row r="1084" spans="1:7" x14ac:dyDescent="0.3">
      <c r="A1084" s="180"/>
      <c r="B1084" s="180"/>
      <c r="C1084" s="180"/>
      <c r="D1084" s="31"/>
      <c r="E1084" s="31"/>
      <c r="F1084" s="31"/>
      <c r="G1084" s="31"/>
    </row>
    <row r="1085" spans="1:7" x14ac:dyDescent="0.3">
      <c r="A1085" s="180"/>
      <c r="B1085" s="180"/>
      <c r="C1085" s="180"/>
      <c r="D1085" s="31"/>
      <c r="E1085" s="31"/>
      <c r="F1085" s="31"/>
      <c r="G1085" s="31"/>
    </row>
    <row r="1086" spans="1:7" x14ac:dyDescent="0.3">
      <c r="A1086" s="180"/>
      <c r="B1086" s="180"/>
      <c r="C1086" s="180"/>
      <c r="D1086" s="31"/>
      <c r="E1086" s="31"/>
      <c r="F1086" s="31"/>
      <c r="G1086" s="31"/>
    </row>
    <row r="1087" spans="1:7" x14ac:dyDescent="0.3">
      <c r="A1087" s="180"/>
      <c r="B1087" s="180"/>
      <c r="C1087" s="180"/>
      <c r="D1087" s="31"/>
      <c r="E1087" s="31"/>
      <c r="F1087" s="31"/>
      <c r="G1087" s="31"/>
    </row>
    <row r="1088" spans="1:7" x14ac:dyDescent="0.3">
      <c r="A1088" s="180"/>
      <c r="B1088" s="180"/>
      <c r="C1088" s="180"/>
      <c r="D1088" s="31"/>
      <c r="E1088" s="31"/>
      <c r="F1088" s="31"/>
      <c r="G1088" s="31"/>
    </row>
    <row r="1089" spans="1:7" x14ac:dyDescent="0.3">
      <c r="A1089" s="180"/>
      <c r="B1089" s="180"/>
      <c r="C1089" s="180"/>
      <c r="D1089" s="31"/>
      <c r="E1089" s="31"/>
      <c r="F1089" s="31"/>
      <c r="G1089" s="31"/>
    </row>
    <row r="1090" spans="1:7" x14ac:dyDescent="0.3">
      <c r="A1090" s="180"/>
      <c r="B1090" s="180"/>
      <c r="C1090" s="180"/>
      <c r="D1090" s="31"/>
      <c r="E1090" s="31"/>
      <c r="F1090" s="31"/>
      <c r="G1090" s="31"/>
    </row>
    <row r="1091" spans="1:7" x14ac:dyDescent="0.3">
      <c r="A1091" s="180"/>
      <c r="B1091" s="180"/>
      <c r="C1091" s="180"/>
      <c r="D1091" s="31"/>
      <c r="E1091" s="31"/>
      <c r="F1091" s="31"/>
      <c r="G1091" s="31"/>
    </row>
    <row r="1092" spans="1:7" x14ac:dyDescent="0.3">
      <c r="A1092" s="180"/>
      <c r="B1092" s="180"/>
      <c r="C1092" s="180"/>
      <c r="D1092" s="31"/>
      <c r="E1092" s="31"/>
      <c r="F1092" s="31"/>
      <c r="G1092" s="31"/>
    </row>
    <row r="1093" spans="1:7" x14ac:dyDescent="0.3">
      <c r="A1093" s="180"/>
      <c r="B1093" s="180"/>
      <c r="C1093" s="180"/>
      <c r="D1093" s="31"/>
      <c r="E1093" s="31"/>
      <c r="F1093" s="31"/>
      <c r="G1093" s="31"/>
    </row>
    <row r="1094" spans="1:7" x14ac:dyDescent="0.3">
      <c r="A1094" s="180"/>
      <c r="B1094" s="180"/>
      <c r="C1094" s="180"/>
      <c r="D1094" s="31"/>
      <c r="E1094" s="31"/>
      <c r="F1094" s="31"/>
      <c r="G1094" s="31"/>
    </row>
    <row r="1095" spans="1:7" x14ac:dyDescent="0.3">
      <c r="A1095" s="180"/>
      <c r="B1095" s="180"/>
      <c r="C1095" s="180"/>
      <c r="D1095" s="31"/>
      <c r="E1095" s="31"/>
      <c r="F1095" s="31"/>
      <c r="G1095" s="31"/>
    </row>
    <row r="1096" spans="1:7" x14ac:dyDescent="0.3">
      <c r="A1096" s="180"/>
      <c r="B1096" s="180"/>
      <c r="C1096" s="180"/>
      <c r="D1096" s="31"/>
      <c r="E1096" s="31"/>
      <c r="F1096" s="31"/>
      <c r="G1096" s="31"/>
    </row>
    <row r="1097" spans="1:7" x14ac:dyDescent="0.3">
      <c r="A1097" s="180"/>
      <c r="B1097" s="180"/>
      <c r="C1097" s="180"/>
      <c r="D1097" s="31"/>
      <c r="E1097" s="31"/>
      <c r="F1097" s="31"/>
      <c r="G1097" s="31"/>
    </row>
    <row r="1098" spans="1:7" x14ac:dyDescent="0.3">
      <c r="A1098" s="180"/>
      <c r="B1098" s="180"/>
      <c r="C1098" s="180"/>
      <c r="D1098" s="31"/>
      <c r="E1098" s="31"/>
      <c r="F1098" s="31"/>
      <c r="G1098" s="31"/>
    </row>
    <row r="1099" spans="1:7" x14ac:dyDescent="0.3">
      <c r="A1099" s="180"/>
      <c r="B1099" s="180"/>
      <c r="C1099" s="180"/>
      <c r="D1099" s="31"/>
      <c r="E1099" s="31"/>
      <c r="F1099" s="31"/>
      <c r="G1099" s="31"/>
    </row>
    <row r="1100" spans="1:7" x14ac:dyDescent="0.3">
      <c r="A1100" s="180"/>
      <c r="B1100" s="180"/>
      <c r="C1100" s="180"/>
      <c r="D1100" s="31"/>
      <c r="E1100" s="31"/>
      <c r="F1100" s="31"/>
      <c r="G1100" s="31"/>
    </row>
    <row r="1101" spans="1:7" x14ac:dyDescent="0.3">
      <c r="A1101" s="180"/>
      <c r="B1101" s="180"/>
      <c r="C1101" s="180"/>
      <c r="D1101" s="31"/>
      <c r="E1101" s="31"/>
      <c r="F1101" s="31"/>
      <c r="G1101" s="31"/>
    </row>
    <row r="1102" spans="1:7" x14ac:dyDescent="0.3">
      <c r="A1102" s="180"/>
      <c r="B1102" s="180"/>
      <c r="C1102" s="180"/>
      <c r="D1102" s="31"/>
      <c r="E1102" s="31"/>
      <c r="F1102" s="31"/>
      <c r="G1102" s="31"/>
    </row>
    <row r="1103" spans="1:7" x14ac:dyDescent="0.3">
      <c r="A1103" s="180"/>
      <c r="B1103" s="180"/>
      <c r="C1103" s="180"/>
      <c r="D1103" s="31"/>
      <c r="E1103" s="31"/>
      <c r="F1103" s="31"/>
      <c r="G1103" s="31"/>
    </row>
    <row r="1104" spans="1:7" x14ac:dyDescent="0.3">
      <c r="A1104" s="180"/>
      <c r="B1104" s="180"/>
      <c r="C1104" s="180"/>
      <c r="D1104" s="31"/>
      <c r="E1104" s="31"/>
      <c r="F1104" s="31"/>
      <c r="G1104" s="31"/>
    </row>
    <row r="1105" spans="1:7" x14ac:dyDescent="0.3">
      <c r="A1105" s="180"/>
      <c r="B1105" s="180"/>
      <c r="C1105" s="180"/>
      <c r="D1105" s="31"/>
      <c r="E1105" s="31"/>
      <c r="F1105" s="31"/>
      <c r="G1105" s="31"/>
    </row>
    <row r="1106" spans="1:7" x14ac:dyDescent="0.3">
      <c r="A1106" s="180"/>
      <c r="B1106" s="180"/>
      <c r="C1106" s="180"/>
      <c r="D1106" s="31"/>
      <c r="E1106" s="31"/>
      <c r="F1106" s="31"/>
      <c r="G1106" s="31"/>
    </row>
    <row r="1107" spans="1:7" x14ac:dyDescent="0.3">
      <c r="A1107" s="180"/>
      <c r="B1107" s="180"/>
      <c r="C1107" s="180"/>
      <c r="D1107" s="31"/>
      <c r="E1107" s="31"/>
      <c r="F1107" s="31"/>
      <c r="G1107" s="31"/>
    </row>
    <row r="1108" spans="1:7" x14ac:dyDescent="0.3">
      <c r="A1108" s="180"/>
      <c r="B1108" s="180"/>
      <c r="C1108" s="180"/>
      <c r="D1108" s="31"/>
      <c r="E1108" s="31"/>
      <c r="F1108" s="31"/>
      <c r="G1108" s="31"/>
    </row>
    <row r="1109" spans="1:7" x14ac:dyDescent="0.3">
      <c r="A1109" s="180"/>
      <c r="B1109" s="180"/>
      <c r="C1109" s="180"/>
      <c r="D1109" s="31"/>
      <c r="E1109" s="31"/>
      <c r="F1109" s="31"/>
      <c r="G1109" s="31"/>
    </row>
    <row r="1110" spans="1:7" x14ac:dyDescent="0.3">
      <c r="A1110" s="180"/>
      <c r="B1110" s="180"/>
      <c r="C1110" s="180"/>
      <c r="D1110" s="31"/>
      <c r="E1110" s="31"/>
      <c r="F1110" s="31"/>
      <c r="G1110" s="31"/>
    </row>
    <row r="1111" spans="1:7" x14ac:dyDescent="0.3">
      <c r="A1111" s="180"/>
      <c r="B1111" s="180"/>
      <c r="C1111" s="180"/>
      <c r="D1111" s="31"/>
      <c r="E1111" s="31"/>
      <c r="F1111" s="31"/>
      <c r="G1111" s="31"/>
    </row>
    <row r="1112" spans="1:7" x14ac:dyDescent="0.3">
      <c r="A1112" s="180"/>
      <c r="B1112" s="180"/>
      <c r="C1112" s="180"/>
      <c r="D1112" s="31"/>
      <c r="E1112" s="31"/>
      <c r="F1112" s="31"/>
      <c r="G1112" s="31"/>
    </row>
    <row r="1113" spans="1:7" x14ac:dyDescent="0.3">
      <c r="A1113" s="180"/>
      <c r="B1113" s="180"/>
      <c r="C1113" s="180"/>
      <c r="D1113" s="31"/>
      <c r="E1113" s="31"/>
      <c r="F1113" s="31"/>
      <c r="G1113" s="31"/>
    </row>
    <row r="1114" spans="1:7" x14ac:dyDescent="0.3">
      <c r="A1114" s="180"/>
      <c r="B1114" s="180"/>
      <c r="C1114" s="180"/>
      <c r="D1114" s="31"/>
      <c r="E1114" s="31"/>
      <c r="F1114" s="31"/>
      <c r="G1114" s="31"/>
    </row>
    <row r="1115" spans="1:7" x14ac:dyDescent="0.3">
      <c r="A1115" s="180"/>
      <c r="B1115" s="180"/>
      <c r="C1115" s="180"/>
      <c r="D1115" s="31"/>
      <c r="E1115" s="31"/>
      <c r="F1115" s="31"/>
      <c r="G1115" s="31"/>
    </row>
    <row r="1116" spans="1:7" x14ac:dyDescent="0.3">
      <c r="A1116" s="180"/>
      <c r="B1116" s="180"/>
      <c r="C1116" s="180"/>
      <c r="D1116" s="31"/>
      <c r="E1116" s="31"/>
      <c r="F1116" s="31"/>
      <c r="G1116" s="31"/>
    </row>
    <row r="1117" spans="1:7" x14ac:dyDescent="0.3">
      <c r="A1117" s="180"/>
      <c r="B1117" s="180"/>
      <c r="C1117" s="180"/>
      <c r="D1117" s="31"/>
      <c r="E1117" s="31"/>
      <c r="F1117" s="31"/>
      <c r="G1117" s="31"/>
    </row>
    <row r="1118" spans="1:7" x14ac:dyDescent="0.3">
      <c r="A1118" s="180"/>
      <c r="B1118" s="180"/>
      <c r="C1118" s="180"/>
      <c r="D1118" s="31"/>
      <c r="E1118" s="31"/>
      <c r="F1118" s="31"/>
      <c r="G1118" s="31"/>
    </row>
    <row r="1119" spans="1:7" x14ac:dyDescent="0.3">
      <c r="A1119" s="180"/>
      <c r="B1119" s="180"/>
      <c r="C1119" s="180"/>
      <c r="D1119" s="31"/>
      <c r="E1119" s="31"/>
      <c r="F1119" s="31"/>
      <c r="G1119" s="31"/>
    </row>
    <row r="1120" spans="1:7" x14ac:dyDescent="0.3">
      <c r="A1120" s="180"/>
      <c r="B1120" s="180"/>
      <c r="C1120" s="180"/>
      <c r="D1120" s="31"/>
      <c r="E1120" s="31"/>
      <c r="F1120" s="31"/>
      <c r="G1120" s="31"/>
    </row>
    <row r="1121" spans="1:7" x14ac:dyDescent="0.3">
      <c r="A1121" s="180"/>
      <c r="B1121" s="180"/>
      <c r="C1121" s="180"/>
      <c r="D1121" s="31"/>
      <c r="E1121" s="31"/>
      <c r="F1121" s="31"/>
      <c r="G1121" s="31"/>
    </row>
    <row r="1122" spans="1:7" x14ac:dyDescent="0.3">
      <c r="A1122" s="180"/>
      <c r="B1122" s="180"/>
      <c r="C1122" s="180"/>
      <c r="D1122" s="31"/>
      <c r="E1122" s="31"/>
      <c r="F1122" s="31"/>
      <c r="G1122" s="31"/>
    </row>
    <row r="1123" spans="1:7" x14ac:dyDescent="0.3">
      <c r="A1123" s="180"/>
      <c r="B1123" s="180"/>
      <c r="C1123" s="180"/>
      <c r="D1123" s="31"/>
      <c r="E1123" s="31"/>
      <c r="F1123" s="31"/>
      <c r="G1123" s="31"/>
    </row>
    <row r="1124" spans="1:7" x14ac:dyDescent="0.3">
      <c r="A1124" s="180"/>
      <c r="B1124" s="180"/>
      <c r="C1124" s="180"/>
      <c r="D1124" s="31"/>
      <c r="E1124" s="31"/>
      <c r="F1124" s="31"/>
      <c r="G1124" s="31"/>
    </row>
    <row r="1125" spans="1:7" x14ac:dyDescent="0.3">
      <c r="A1125" s="180"/>
      <c r="B1125" s="180"/>
      <c r="C1125" s="180"/>
      <c r="D1125" s="31"/>
      <c r="E1125" s="31"/>
      <c r="F1125" s="31"/>
      <c r="G1125" s="31"/>
    </row>
    <row r="1126" spans="1:7" x14ac:dyDescent="0.3">
      <c r="A1126" s="180"/>
      <c r="B1126" s="180"/>
      <c r="C1126" s="180"/>
      <c r="D1126" s="31"/>
      <c r="E1126" s="31"/>
      <c r="F1126" s="31"/>
      <c r="G1126" s="31"/>
    </row>
    <row r="1127" spans="1:7" x14ac:dyDescent="0.3">
      <c r="A1127" s="180"/>
      <c r="B1127" s="180"/>
      <c r="C1127" s="180"/>
      <c r="D1127" s="31"/>
      <c r="E1127" s="31"/>
      <c r="F1127" s="31"/>
      <c r="G1127" s="31"/>
    </row>
    <row r="1128" spans="1:7" x14ac:dyDescent="0.3">
      <c r="A1128" s="180"/>
      <c r="B1128" s="180"/>
      <c r="C1128" s="180"/>
      <c r="D1128" s="31"/>
      <c r="E1128" s="31"/>
      <c r="F1128" s="31"/>
      <c r="G1128" s="31"/>
    </row>
    <row r="1129" spans="1:7" x14ac:dyDescent="0.3">
      <c r="A1129" s="180"/>
      <c r="B1129" s="180"/>
      <c r="C1129" s="180"/>
      <c r="D1129" s="31"/>
      <c r="E1129" s="31"/>
      <c r="F1129" s="31"/>
      <c r="G1129" s="31"/>
    </row>
    <row r="1130" spans="1:7" x14ac:dyDescent="0.3">
      <c r="A1130" s="180"/>
      <c r="B1130" s="180"/>
      <c r="C1130" s="180"/>
      <c r="D1130" s="31"/>
      <c r="E1130" s="31"/>
      <c r="F1130" s="31"/>
      <c r="G1130" s="31"/>
    </row>
    <row r="1131" spans="1:7" x14ac:dyDescent="0.3">
      <c r="A1131" s="180"/>
      <c r="B1131" s="180"/>
      <c r="C1131" s="180"/>
      <c r="D1131" s="31"/>
      <c r="E1131" s="31"/>
      <c r="F1131" s="31"/>
      <c r="G1131" s="31"/>
    </row>
    <row r="1132" spans="1:7" x14ac:dyDescent="0.3">
      <c r="A1132" s="180"/>
      <c r="B1132" s="180"/>
      <c r="C1132" s="180"/>
      <c r="D1132" s="31"/>
      <c r="E1132" s="31"/>
      <c r="F1132" s="31"/>
      <c r="G1132" s="31"/>
    </row>
    <row r="1133" spans="1:7" x14ac:dyDescent="0.3">
      <c r="A1133" s="180"/>
      <c r="B1133" s="180"/>
      <c r="C1133" s="180"/>
      <c r="D1133" s="31"/>
      <c r="E1133" s="31"/>
      <c r="F1133" s="31"/>
      <c r="G1133" s="31"/>
    </row>
    <row r="1134" spans="1:7" x14ac:dyDescent="0.3">
      <c r="A1134" s="180"/>
      <c r="B1134" s="180"/>
      <c r="C1134" s="180"/>
      <c r="D1134" s="31"/>
      <c r="E1134" s="31"/>
      <c r="F1134" s="31"/>
      <c r="G1134" s="31"/>
    </row>
    <row r="1135" spans="1:7" x14ac:dyDescent="0.3">
      <c r="A1135" s="180"/>
      <c r="B1135" s="180"/>
      <c r="C1135" s="180"/>
      <c r="D1135" s="31"/>
      <c r="E1135" s="31"/>
      <c r="F1135" s="31"/>
      <c r="G1135" s="31"/>
    </row>
    <row r="1136" spans="1:7" x14ac:dyDescent="0.3">
      <c r="A1136" s="180"/>
      <c r="B1136" s="180"/>
      <c r="C1136" s="180"/>
      <c r="D1136" s="31"/>
      <c r="E1136" s="31"/>
      <c r="F1136" s="31"/>
      <c r="G1136" s="31"/>
    </row>
    <row r="1137" spans="1:7" x14ac:dyDescent="0.3">
      <c r="A1137" s="180"/>
      <c r="B1137" s="180"/>
      <c r="C1137" s="180"/>
      <c r="D1137" s="31"/>
      <c r="E1137" s="31"/>
      <c r="F1137" s="31"/>
      <c r="G1137" s="31"/>
    </row>
    <row r="1138" spans="1:7" x14ac:dyDescent="0.3">
      <c r="A1138" s="180"/>
      <c r="B1138" s="180"/>
      <c r="C1138" s="180"/>
      <c r="D1138" s="31"/>
      <c r="E1138" s="31"/>
      <c r="F1138" s="31"/>
      <c r="G1138" s="31"/>
    </row>
    <row r="1139" spans="1:7" x14ac:dyDescent="0.3">
      <c r="A1139" s="180"/>
      <c r="B1139" s="180"/>
      <c r="C1139" s="180"/>
      <c r="D1139" s="31"/>
      <c r="E1139" s="31"/>
      <c r="F1139" s="31"/>
      <c r="G1139" s="31"/>
    </row>
    <row r="1140" spans="1:7" x14ac:dyDescent="0.3">
      <c r="A1140" s="180"/>
      <c r="B1140" s="180"/>
      <c r="C1140" s="180"/>
      <c r="D1140" s="31"/>
      <c r="E1140" s="31"/>
      <c r="F1140" s="31"/>
      <c r="G1140" s="31"/>
    </row>
    <row r="1141" spans="1:7" x14ac:dyDescent="0.3">
      <c r="A1141" s="180"/>
      <c r="B1141" s="180"/>
      <c r="C1141" s="180"/>
      <c r="D1141" s="31"/>
      <c r="E1141" s="31"/>
      <c r="F1141" s="31"/>
      <c r="G1141" s="31"/>
    </row>
    <row r="1142" spans="1:7" x14ac:dyDescent="0.3">
      <c r="A1142" s="180"/>
      <c r="B1142" s="180"/>
      <c r="C1142" s="180"/>
      <c r="D1142" s="31"/>
      <c r="E1142" s="31"/>
      <c r="F1142" s="31"/>
      <c r="G1142" s="31"/>
    </row>
    <row r="1143" spans="1:7" x14ac:dyDescent="0.3">
      <c r="A1143" s="180"/>
      <c r="B1143" s="180"/>
      <c r="C1143" s="180"/>
      <c r="D1143" s="31"/>
      <c r="E1143" s="31"/>
      <c r="F1143" s="31"/>
      <c r="G1143" s="31"/>
    </row>
    <row r="1144" spans="1:7" x14ac:dyDescent="0.3">
      <c r="A1144" s="180"/>
      <c r="B1144" s="180"/>
      <c r="C1144" s="180"/>
      <c r="D1144" s="31"/>
      <c r="E1144" s="31"/>
      <c r="F1144" s="31"/>
      <c r="G1144" s="31"/>
    </row>
    <row r="1145" spans="1:7" x14ac:dyDescent="0.3">
      <c r="A1145" s="180"/>
      <c r="B1145" s="180"/>
      <c r="C1145" s="180"/>
      <c r="D1145" s="31"/>
      <c r="E1145" s="31"/>
      <c r="F1145" s="31"/>
      <c r="G1145" s="31"/>
    </row>
    <row r="1146" spans="1:7" x14ac:dyDescent="0.3">
      <c r="A1146" s="180"/>
      <c r="B1146" s="180"/>
      <c r="C1146" s="180"/>
      <c r="D1146" s="31"/>
      <c r="E1146" s="31"/>
      <c r="F1146" s="31"/>
      <c r="G1146" s="31"/>
    </row>
    <row r="1147" spans="1:7" x14ac:dyDescent="0.3">
      <c r="A1147" s="180"/>
      <c r="B1147" s="180"/>
      <c r="C1147" s="180"/>
      <c r="D1147" s="31"/>
      <c r="E1147" s="31"/>
      <c r="F1147" s="31"/>
      <c r="G1147" s="31"/>
    </row>
    <row r="1148" spans="1:7" x14ac:dyDescent="0.3">
      <c r="A1148" s="180"/>
      <c r="B1148" s="180"/>
      <c r="C1148" s="180"/>
      <c r="D1148" s="31"/>
      <c r="E1148" s="31"/>
      <c r="F1148" s="31"/>
      <c r="G1148" s="31"/>
    </row>
    <row r="1149" spans="1:7" x14ac:dyDescent="0.3">
      <c r="A1149" s="180"/>
      <c r="B1149" s="180"/>
      <c r="C1149" s="180"/>
      <c r="D1149" s="31"/>
      <c r="E1149" s="31"/>
      <c r="F1149" s="31"/>
      <c r="G1149" s="31"/>
    </row>
    <row r="1150" spans="1:7" x14ac:dyDescent="0.3">
      <c r="A1150" s="180"/>
      <c r="B1150" s="180"/>
      <c r="C1150" s="180"/>
      <c r="D1150" s="31"/>
      <c r="E1150" s="31"/>
      <c r="F1150" s="31"/>
      <c r="G1150" s="31"/>
    </row>
    <row r="1151" spans="1:7" x14ac:dyDescent="0.3">
      <c r="A1151" s="180"/>
      <c r="B1151" s="180"/>
      <c r="C1151" s="180"/>
      <c r="D1151" s="31"/>
      <c r="E1151" s="31"/>
      <c r="F1151" s="31"/>
      <c r="G1151" s="31"/>
    </row>
    <row r="1152" spans="1:7" x14ac:dyDescent="0.3">
      <c r="A1152" s="180"/>
      <c r="B1152" s="180"/>
      <c r="C1152" s="180"/>
      <c r="D1152" s="31"/>
      <c r="E1152" s="31"/>
      <c r="F1152" s="31"/>
      <c r="G1152" s="31"/>
    </row>
    <row r="1153" spans="1:7" x14ac:dyDescent="0.3">
      <c r="A1153" s="180"/>
      <c r="B1153" s="180"/>
      <c r="C1153" s="180"/>
      <c r="D1153" s="31"/>
      <c r="E1153" s="31"/>
      <c r="F1153" s="31"/>
      <c r="G1153" s="31"/>
    </row>
    <row r="1154" spans="1:7" x14ac:dyDescent="0.3">
      <c r="A1154" s="180"/>
      <c r="B1154" s="180"/>
      <c r="C1154" s="180"/>
      <c r="D1154" s="31"/>
      <c r="E1154" s="31"/>
      <c r="F1154" s="31"/>
      <c r="G1154" s="31"/>
    </row>
    <row r="1155" spans="1:7" x14ac:dyDescent="0.3">
      <c r="A1155" s="180"/>
      <c r="B1155" s="180"/>
      <c r="C1155" s="180"/>
      <c r="D1155" s="31"/>
      <c r="E1155" s="31"/>
      <c r="F1155" s="31"/>
      <c r="G1155" s="31"/>
    </row>
    <row r="1156" spans="1:7" x14ac:dyDescent="0.3">
      <c r="A1156" s="180"/>
      <c r="B1156" s="180"/>
      <c r="C1156" s="180"/>
      <c r="D1156" s="31"/>
      <c r="E1156" s="31"/>
      <c r="F1156" s="31"/>
      <c r="G1156" s="31"/>
    </row>
    <row r="1157" spans="1:7" x14ac:dyDescent="0.3">
      <c r="A1157" s="180"/>
      <c r="B1157" s="180"/>
      <c r="C1157" s="180"/>
      <c r="D1157" s="31"/>
      <c r="E1157" s="31"/>
      <c r="F1157" s="31"/>
      <c r="G1157" s="31"/>
    </row>
    <row r="1158" spans="1:7" x14ac:dyDescent="0.3">
      <c r="A1158" s="180"/>
      <c r="B1158" s="180"/>
      <c r="C1158" s="180"/>
      <c r="D1158" s="31"/>
      <c r="E1158" s="31"/>
      <c r="F1158" s="31"/>
      <c r="G1158" s="31"/>
    </row>
    <row r="1159" spans="1:7" x14ac:dyDescent="0.3">
      <c r="A1159" s="180"/>
      <c r="B1159" s="180"/>
      <c r="C1159" s="180"/>
      <c r="D1159" s="31"/>
      <c r="E1159" s="31"/>
      <c r="F1159" s="31"/>
      <c r="G1159" s="31"/>
    </row>
    <row r="1160" spans="1:7" x14ac:dyDescent="0.3">
      <c r="A1160" s="180"/>
      <c r="B1160" s="180"/>
      <c r="C1160" s="180"/>
      <c r="D1160" s="31"/>
      <c r="E1160" s="31"/>
      <c r="F1160" s="31"/>
      <c r="G1160" s="31"/>
    </row>
    <row r="1161" spans="1:7" x14ac:dyDescent="0.3">
      <c r="A1161" s="180"/>
      <c r="B1161" s="180"/>
      <c r="C1161" s="180"/>
      <c r="D1161" s="31"/>
      <c r="E1161" s="31"/>
      <c r="F1161" s="31"/>
      <c r="G1161" s="31"/>
    </row>
    <row r="1162" spans="1:7" x14ac:dyDescent="0.3">
      <c r="A1162" s="180"/>
      <c r="B1162" s="180"/>
      <c r="C1162" s="180"/>
      <c r="D1162" s="31"/>
      <c r="E1162" s="31"/>
      <c r="F1162" s="31"/>
      <c r="G1162" s="31"/>
    </row>
    <row r="1163" spans="1:7" x14ac:dyDescent="0.3">
      <c r="A1163" s="180"/>
      <c r="B1163" s="180"/>
      <c r="C1163" s="180"/>
      <c r="D1163" s="31"/>
      <c r="E1163" s="31"/>
      <c r="F1163" s="31"/>
      <c r="G1163" s="31"/>
    </row>
    <row r="1164" spans="1:7" x14ac:dyDescent="0.3">
      <c r="A1164" s="180"/>
      <c r="B1164" s="180"/>
      <c r="C1164" s="180"/>
      <c r="D1164" s="31"/>
      <c r="E1164" s="31"/>
      <c r="F1164" s="31"/>
      <c r="G1164" s="31"/>
    </row>
    <row r="1165" spans="1:7" x14ac:dyDescent="0.3">
      <c r="A1165" s="180"/>
      <c r="B1165" s="180"/>
      <c r="C1165" s="180"/>
      <c r="D1165" s="31"/>
      <c r="E1165" s="31"/>
      <c r="F1165" s="31"/>
      <c r="G1165" s="31"/>
    </row>
    <row r="1166" spans="1:7" x14ac:dyDescent="0.3">
      <c r="A1166" s="180"/>
      <c r="B1166" s="180"/>
      <c r="C1166" s="180"/>
      <c r="D1166" s="31"/>
      <c r="E1166" s="31"/>
      <c r="F1166" s="31"/>
      <c r="G1166" s="31"/>
    </row>
    <row r="1167" spans="1:7" x14ac:dyDescent="0.3">
      <c r="A1167" s="180"/>
      <c r="B1167" s="180"/>
      <c r="C1167" s="180"/>
      <c r="D1167" s="31"/>
      <c r="E1167" s="31"/>
      <c r="F1167" s="31"/>
      <c r="G1167" s="31"/>
    </row>
    <row r="1168" spans="1:7" x14ac:dyDescent="0.3">
      <c r="A1168" s="180"/>
      <c r="B1168" s="180"/>
      <c r="C1168" s="180"/>
      <c r="D1168" s="31"/>
      <c r="E1168" s="31"/>
      <c r="F1168" s="31"/>
      <c r="G1168" s="31"/>
    </row>
    <row r="1169" spans="1:7" x14ac:dyDescent="0.3">
      <c r="A1169" s="180"/>
      <c r="B1169" s="180"/>
      <c r="C1169" s="180"/>
      <c r="D1169" s="31"/>
      <c r="E1169" s="31"/>
      <c r="F1169" s="31"/>
      <c r="G1169" s="31"/>
    </row>
    <row r="1170" spans="1:7" x14ac:dyDescent="0.3">
      <c r="A1170" s="180"/>
      <c r="B1170" s="180"/>
      <c r="C1170" s="180"/>
      <c r="D1170" s="31"/>
      <c r="E1170" s="31"/>
      <c r="F1170" s="31"/>
      <c r="G1170" s="31"/>
    </row>
    <row r="1171" spans="1:7" x14ac:dyDescent="0.3">
      <c r="A1171" s="180"/>
      <c r="B1171" s="180"/>
      <c r="C1171" s="180"/>
      <c r="D1171" s="31"/>
      <c r="E1171" s="31"/>
      <c r="F1171" s="31"/>
      <c r="G1171" s="31"/>
    </row>
    <row r="1172" spans="1:7" x14ac:dyDescent="0.3">
      <c r="A1172" s="180"/>
      <c r="B1172" s="180"/>
      <c r="C1172" s="180"/>
      <c r="D1172" s="31"/>
      <c r="E1172" s="31"/>
      <c r="F1172" s="31"/>
      <c r="G1172" s="31"/>
    </row>
    <row r="1173" spans="1:7" x14ac:dyDescent="0.3">
      <c r="A1173" s="180"/>
      <c r="B1173" s="180"/>
      <c r="C1173" s="180"/>
      <c r="D1173" s="31"/>
      <c r="E1173" s="31"/>
      <c r="F1173" s="31"/>
      <c r="G1173" s="31"/>
    </row>
    <row r="1174" spans="1:7" x14ac:dyDescent="0.3">
      <c r="A1174" s="180"/>
      <c r="B1174" s="180"/>
      <c r="C1174" s="180"/>
      <c r="D1174" s="31"/>
      <c r="E1174" s="31"/>
      <c r="F1174" s="31"/>
      <c r="G1174" s="31"/>
    </row>
    <row r="1175" spans="1:7" x14ac:dyDescent="0.3">
      <c r="A1175" s="180"/>
      <c r="B1175" s="180"/>
      <c r="C1175" s="180"/>
      <c r="D1175" s="31"/>
      <c r="E1175" s="31"/>
      <c r="F1175" s="31"/>
      <c r="G1175" s="31"/>
    </row>
    <row r="1176" spans="1:7" x14ac:dyDescent="0.3">
      <c r="A1176" s="180"/>
      <c r="B1176" s="180"/>
      <c r="C1176" s="180"/>
      <c r="D1176" s="31"/>
      <c r="E1176" s="31"/>
      <c r="F1176" s="31"/>
      <c r="G1176" s="31"/>
    </row>
    <row r="1177" spans="1:7" x14ac:dyDescent="0.3">
      <c r="A1177" s="180"/>
      <c r="B1177" s="180"/>
      <c r="C1177" s="180"/>
      <c r="D1177" s="31"/>
      <c r="E1177" s="31"/>
      <c r="F1177" s="31"/>
      <c r="G1177" s="31"/>
    </row>
    <row r="1178" spans="1:7" x14ac:dyDescent="0.3">
      <c r="A1178" s="180"/>
      <c r="B1178" s="180"/>
      <c r="C1178" s="180"/>
      <c r="D1178" s="31"/>
      <c r="E1178" s="31"/>
      <c r="F1178" s="31"/>
      <c r="G1178" s="31"/>
    </row>
    <row r="1179" spans="1:7" x14ac:dyDescent="0.3">
      <c r="A1179" s="180"/>
      <c r="B1179" s="180"/>
      <c r="C1179" s="180"/>
      <c r="D1179" s="31"/>
      <c r="E1179" s="31"/>
      <c r="F1179" s="31"/>
      <c r="G1179" s="31"/>
    </row>
    <row r="1180" spans="1:7" x14ac:dyDescent="0.3">
      <c r="A1180" s="180"/>
      <c r="B1180" s="180"/>
      <c r="C1180" s="180"/>
      <c r="D1180" s="31"/>
      <c r="E1180" s="31"/>
      <c r="F1180" s="31"/>
      <c r="G1180" s="31"/>
    </row>
    <row r="1181" spans="1:7" x14ac:dyDescent="0.3">
      <c r="A1181" s="180"/>
      <c r="B1181" s="180"/>
      <c r="C1181" s="180"/>
      <c r="D1181" s="31"/>
      <c r="E1181" s="31"/>
      <c r="F1181" s="31"/>
      <c r="G1181" s="31"/>
    </row>
    <row r="1182" spans="1:7" x14ac:dyDescent="0.3">
      <c r="A1182" s="180"/>
      <c r="B1182" s="180"/>
      <c r="C1182" s="180"/>
      <c r="D1182" s="31"/>
      <c r="E1182" s="31"/>
      <c r="F1182" s="31"/>
      <c r="G1182" s="31"/>
    </row>
    <row r="1183" spans="1:7" x14ac:dyDescent="0.3">
      <c r="A1183" s="180"/>
      <c r="B1183" s="180"/>
      <c r="C1183" s="180"/>
      <c r="D1183" s="31"/>
      <c r="E1183" s="31"/>
      <c r="F1183" s="31"/>
      <c r="G1183" s="31"/>
    </row>
    <row r="1184" spans="1:7" x14ac:dyDescent="0.3">
      <c r="A1184" s="180"/>
      <c r="B1184" s="180"/>
      <c r="C1184" s="180"/>
      <c r="D1184" s="31"/>
      <c r="E1184" s="31"/>
      <c r="F1184" s="31"/>
      <c r="G1184" s="31"/>
    </row>
    <row r="1185" spans="1:7" x14ac:dyDescent="0.3">
      <c r="A1185" s="180"/>
      <c r="B1185" s="180"/>
      <c r="C1185" s="180"/>
      <c r="D1185" s="31"/>
      <c r="E1185" s="31"/>
      <c r="F1185" s="31"/>
      <c r="G1185" s="31"/>
    </row>
    <row r="1186" spans="1:7" x14ac:dyDescent="0.3">
      <c r="A1186" s="180"/>
      <c r="B1186" s="180"/>
      <c r="C1186" s="180"/>
      <c r="D1186" s="31"/>
      <c r="E1186" s="31"/>
      <c r="F1186" s="31"/>
      <c r="G1186" s="31"/>
    </row>
    <row r="1187" spans="1:7" x14ac:dyDescent="0.3">
      <c r="A1187" s="180"/>
      <c r="B1187" s="180"/>
      <c r="C1187" s="180"/>
      <c r="D1187" s="31"/>
      <c r="E1187" s="31"/>
      <c r="F1187" s="31"/>
      <c r="G1187" s="31"/>
    </row>
    <row r="1188" spans="1:7" x14ac:dyDescent="0.3">
      <c r="A1188" s="180"/>
      <c r="B1188" s="180"/>
      <c r="C1188" s="180"/>
      <c r="D1188" s="31"/>
      <c r="E1188" s="31"/>
      <c r="F1188" s="31"/>
      <c r="G1188" s="31"/>
    </row>
    <row r="1189" spans="1:7" x14ac:dyDescent="0.3">
      <c r="A1189" s="180"/>
      <c r="B1189" s="180"/>
      <c r="C1189" s="180"/>
      <c r="D1189" s="31"/>
      <c r="E1189" s="31"/>
      <c r="F1189" s="31"/>
      <c r="G1189" s="31"/>
    </row>
    <row r="1190" spans="1:7" x14ac:dyDescent="0.3">
      <c r="A1190" s="180"/>
      <c r="B1190" s="180"/>
      <c r="C1190" s="180"/>
      <c r="D1190" s="31"/>
      <c r="E1190" s="31"/>
      <c r="F1190" s="31"/>
      <c r="G1190" s="31"/>
    </row>
    <row r="1191" spans="1:7" x14ac:dyDescent="0.3">
      <c r="A1191" s="180"/>
      <c r="B1191" s="180"/>
      <c r="C1191" s="180"/>
      <c r="D1191" s="31"/>
      <c r="E1191" s="31"/>
      <c r="F1191" s="31"/>
      <c r="G1191" s="31"/>
    </row>
    <row r="1192" spans="1:7" x14ac:dyDescent="0.3">
      <c r="A1192" s="180"/>
      <c r="B1192" s="180"/>
      <c r="C1192" s="180"/>
      <c r="D1192" s="31"/>
      <c r="E1192" s="31"/>
      <c r="F1192" s="31"/>
      <c r="G1192" s="31"/>
    </row>
    <row r="1193" spans="1:7" x14ac:dyDescent="0.3">
      <c r="A1193" s="180"/>
      <c r="B1193" s="180"/>
      <c r="C1193" s="180"/>
      <c r="D1193" s="31"/>
      <c r="E1193" s="31"/>
      <c r="F1193" s="31"/>
      <c r="G1193" s="31"/>
    </row>
    <row r="1194" spans="1:7" x14ac:dyDescent="0.3">
      <c r="A1194" s="180"/>
      <c r="B1194" s="180"/>
      <c r="C1194" s="180"/>
      <c r="D1194" s="31"/>
      <c r="E1194" s="31"/>
      <c r="F1194" s="31"/>
      <c r="G1194" s="31"/>
    </row>
    <row r="1195" spans="1:7" x14ac:dyDescent="0.3">
      <c r="A1195" s="180"/>
      <c r="B1195" s="180"/>
      <c r="C1195" s="180"/>
      <c r="D1195" s="31"/>
      <c r="E1195" s="31"/>
      <c r="F1195" s="31"/>
      <c r="G1195" s="31"/>
    </row>
    <row r="1196" spans="1:7" x14ac:dyDescent="0.3">
      <c r="A1196" s="180"/>
      <c r="B1196" s="180"/>
      <c r="C1196" s="180"/>
      <c r="D1196" s="31"/>
      <c r="E1196" s="31"/>
      <c r="F1196" s="31"/>
      <c r="G1196" s="31"/>
    </row>
    <row r="1197" spans="1:7" x14ac:dyDescent="0.3">
      <c r="A1197" s="180"/>
      <c r="B1197" s="180"/>
      <c r="C1197" s="180"/>
      <c r="D1197" s="31"/>
      <c r="E1197" s="31"/>
      <c r="F1197" s="31"/>
      <c r="G1197" s="31"/>
    </row>
    <row r="1198" spans="1:7" x14ac:dyDescent="0.3">
      <c r="A1198" s="180"/>
      <c r="B1198" s="180"/>
      <c r="C1198" s="180"/>
      <c r="D1198" s="31"/>
      <c r="E1198" s="31"/>
      <c r="F1198" s="31"/>
      <c r="G1198" s="31"/>
    </row>
    <row r="1199" spans="1:7" x14ac:dyDescent="0.3">
      <c r="A1199" s="180"/>
      <c r="B1199" s="180"/>
      <c r="C1199" s="180"/>
      <c r="D1199" s="31"/>
      <c r="E1199" s="31"/>
      <c r="F1199" s="31"/>
      <c r="G1199" s="31"/>
    </row>
    <row r="1200" spans="1:7" x14ac:dyDescent="0.3">
      <c r="A1200" s="180"/>
      <c r="B1200" s="180"/>
      <c r="C1200" s="180"/>
      <c r="D1200" s="31"/>
      <c r="E1200" s="31"/>
      <c r="F1200" s="31"/>
      <c r="G1200" s="31"/>
    </row>
    <row r="1201" spans="1:7" x14ac:dyDescent="0.3">
      <c r="A1201" s="180"/>
      <c r="B1201" s="180"/>
      <c r="C1201" s="180"/>
      <c r="D1201" s="31"/>
      <c r="E1201" s="31"/>
      <c r="F1201" s="31"/>
      <c r="G1201" s="31"/>
    </row>
    <row r="1202" spans="1:7" x14ac:dyDescent="0.3">
      <c r="A1202" s="180"/>
      <c r="B1202" s="180"/>
      <c r="C1202" s="180"/>
      <c r="D1202" s="31"/>
      <c r="E1202" s="31"/>
      <c r="F1202" s="31"/>
      <c r="G1202" s="31"/>
    </row>
    <row r="1203" spans="1:7" x14ac:dyDescent="0.3">
      <c r="A1203" s="180"/>
      <c r="B1203" s="180"/>
      <c r="C1203" s="180"/>
      <c r="D1203" s="31"/>
      <c r="E1203" s="31"/>
      <c r="F1203" s="31"/>
      <c r="G1203" s="31"/>
    </row>
    <row r="1204" spans="1:7" x14ac:dyDescent="0.3">
      <c r="A1204" s="180"/>
      <c r="B1204" s="180"/>
      <c r="C1204" s="180"/>
      <c r="D1204" s="31"/>
      <c r="E1204" s="31"/>
      <c r="F1204" s="31"/>
      <c r="G1204" s="31"/>
    </row>
    <row r="1205" spans="1:7" x14ac:dyDescent="0.3">
      <c r="A1205" s="180"/>
      <c r="B1205" s="180"/>
      <c r="C1205" s="180"/>
      <c r="D1205" s="31"/>
      <c r="E1205" s="31"/>
      <c r="F1205" s="31"/>
      <c r="G1205" s="31"/>
    </row>
    <row r="1206" spans="1:7" x14ac:dyDescent="0.3">
      <c r="A1206" s="180"/>
      <c r="B1206" s="180"/>
      <c r="C1206" s="180"/>
      <c r="D1206" s="31"/>
      <c r="E1206" s="31"/>
      <c r="F1206" s="31"/>
      <c r="G1206" s="31"/>
    </row>
    <row r="1207" spans="1:7" x14ac:dyDescent="0.3">
      <c r="A1207" s="180"/>
      <c r="B1207" s="180"/>
      <c r="C1207" s="180"/>
      <c r="D1207" s="31"/>
      <c r="E1207" s="31"/>
      <c r="F1207" s="31"/>
      <c r="G1207" s="31"/>
    </row>
    <row r="1208" spans="1:7" x14ac:dyDescent="0.3">
      <c r="A1208" s="180"/>
      <c r="B1208" s="180"/>
      <c r="C1208" s="180"/>
      <c r="D1208" s="31"/>
      <c r="E1208" s="31"/>
      <c r="F1208" s="31"/>
      <c r="G1208" s="31"/>
    </row>
    <row r="1209" spans="1:7" x14ac:dyDescent="0.3">
      <c r="A1209" s="180"/>
      <c r="B1209" s="180"/>
      <c r="C1209" s="180"/>
      <c r="D1209" s="31"/>
      <c r="E1209" s="31"/>
      <c r="F1209" s="31"/>
      <c r="G1209" s="31"/>
    </row>
    <row r="1210" spans="1:7" x14ac:dyDescent="0.3">
      <c r="A1210" s="180"/>
      <c r="B1210" s="180"/>
      <c r="C1210" s="180"/>
      <c r="D1210" s="31"/>
      <c r="E1210" s="31"/>
      <c r="F1210" s="31"/>
      <c r="G1210" s="31"/>
    </row>
    <row r="1211" spans="1:7" x14ac:dyDescent="0.3">
      <c r="A1211" s="180"/>
      <c r="B1211" s="180"/>
      <c r="C1211" s="180"/>
      <c r="D1211" s="31"/>
      <c r="E1211" s="31"/>
      <c r="F1211" s="31"/>
      <c r="G1211" s="31"/>
    </row>
    <row r="1212" spans="1:7" x14ac:dyDescent="0.3">
      <c r="A1212" s="180"/>
      <c r="B1212" s="180"/>
      <c r="C1212" s="180"/>
      <c r="D1212" s="31"/>
      <c r="E1212" s="31"/>
      <c r="F1212" s="31"/>
      <c r="G1212" s="31"/>
    </row>
    <row r="1213" spans="1:7" x14ac:dyDescent="0.3">
      <c r="A1213" s="180"/>
      <c r="B1213" s="180"/>
      <c r="C1213" s="180"/>
      <c r="D1213" s="31"/>
      <c r="E1213" s="31"/>
      <c r="F1213" s="31"/>
      <c r="G1213" s="31"/>
    </row>
    <row r="1214" spans="1:7" x14ac:dyDescent="0.3">
      <c r="A1214" s="180"/>
      <c r="B1214" s="180"/>
      <c r="C1214" s="180"/>
      <c r="D1214" s="31"/>
      <c r="E1214" s="31"/>
      <c r="F1214" s="31"/>
      <c r="G1214" s="31"/>
    </row>
    <row r="1215" spans="1:7" x14ac:dyDescent="0.3">
      <c r="A1215" s="180"/>
      <c r="B1215" s="180"/>
      <c r="C1215" s="180"/>
      <c r="D1215" s="31"/>
      <c r="E1215" s="31"/>
      <c r="F1215" s="31"/>
      <c r="G1215" s="31"/>
    </row>
    <row r="1216" spans="1:7" x14ac:dyDescent="0.3">
      <c r="A1216" s="180"/>
      <c r="B1216" s="180"/>
      <c r="C1216" s="180"/>
      <c r="D1216" s="31"/>
      <c r="E1216" s="31"/>
      <c r="F1216" s="31"/>
      <c r="G1216" s="31"/>
    </row>
    <row r="1217" spans="1:7" x14ac:dyDescent="0.3">
      <c r="A1217" s="180"/>
      <c r="B1217" s="180"/>
      <c r="C1217" s="180"/>
      <c r="D1217" s="31"/>
      <c r="E1217" s="31"/>
      <c r="F1217" s="31"/>
      <c r="G1217" s="31"/>
    </row>
    <row r="1218" spans="1:7" x14ac:dyDescent="0.3">
      <c r="A1218" s="180"/>
      <c r="B1218" s="180"/>
      <c r="C1218" s="180"/>
      <c r="D1218" s="31"/>
      <c r="E1218" s="31"/>
      <c r="F1218" s="31"/>
      <c r="G1218" s="31"/>
    </row>
    <row r="1219" spans="1:7" x14ac:dyDescent="0.3">
      <c r="A1219" s="180"/>
      <c r="B1219" s="180"/>
      <c r="C1219" s="180"/>
      <c r="D1219" s="31"/>
      <c r="E1219" s="31"/>
      <c r="F1219" s="31"/>
      <c r="G1219" s="31"/>
    </row>
    <row r="1220" spans="1:7" x14ac:dyDescent="0.3">
      <c r="A1220" s="180"/>
      <c r="B1220" s="180"/>
      <c r="C1220" s="180"/>
      <c r="D1220" s="31"/>
      <c r="E1220" s="31"/>
      <c r="F1220" s="31"/>
      <c r="G1220" s="31"/>
    </row>
    <row r="1221" spans="1:7" x14ac:dyDescent="0.3">
      <c r="A1221" s="180"/>
      <c r="B1221" s="180"/>
      <c r="C1221" s="180"/>
      <c r="D1221" s="31"/>
      <c r="E1221" s="31"/>
      <c r="F1221" s="31"/>
      <c r="G1221" s="31"/>
    </row>
    <row r="1222" spans="1:7" x14ac:dyDescent="0.3">
      <c r="A1222" s="180"/>
      <c r="B1222" s="180"/>
      <c r="C1222" s="180"/>
      <c r="D1222" s="31"/>
      <c r="E1222" s="31"/>
      <c r="F1222" s="31"/>
      <c r="G1222" s="31"/>
    </row>
    <row r="1223" spans="1:7" x14ac:dyDescent="0.3">
      <c r="A1223" s="180"/>
      <c r="B1223" s="180"/>
      <c r="C1223" s="180"/>
      <c r="D1223" s="31"/>
      <c r="E1223" s="31"/>
      <c r="F1223" s="31"/>
      <c r="G1223" s="31"/>
    </row>
    <row r="1224" spans="1:7" x14ac:dyDescent="0.3">
      <c r="A1224" s="180"/>
      <c r="B1224" s="180"/>
      <c r="C1224" s="180"/>
      <c r="D1224" s="31"/>
      <c r="E1224" s="31"/>
      <c r="F1224" s="31"/>
      <c r="G1224" s="31"/>
    </row>
    <row r="1225" spans="1:7" x14ac:dyDescent="0.3">
      <c r="A1225" s="180"/>
      <c r="B1225" s="180"/>
      <c r="C1225" s="180"/>
      <c r="D1225" s="31"/>
      <c r="E1225" s="31"/>
      <c r="F1225" s="31"/>
      <c r="G1225" s="31"/>
    </row>
    <row r="1226" spans="1:7" x14ac:dyDescent="0.3">
      <c r="A1226" s="180"/>
      <c r="B1226" s="180"/>
      <c r="C1226" s="180"/>
      <c r="D1226" s="31"/>
      <c r="E1226" s="31"/>
      <c r="F1226" s="31"/>
      <c r="G1226" s="31"/>
    </row>
    <row r="1227" spans="1:7" x14ac:dyDescent="0.3">
      <c r="A1227" s="180"/>
      <c r="B1227" s="180"/>
      <c r="C1227" s="180"/>
      <c r="D1227" s="31"/>
      <c r="E1227" s="31"/>
      <c r="F1227" s="31"/>
      <c r="G1227" s="31"/>
    </row>
    <row r="1228" spans="1:7" x14ac:dyDescent="0.3">
      <c r="A1228" s="180"/>
      <c r="B1228" s="180"/>
      <c r="C1228" s="180"/>
      <c r="D1228" s="31"/>
      <c r="E1228" s="31"/>
      <c r="F1228" s="31"/>
      <c r="G1228" s="31"/>
    </row>
    <row r="1229" spans="1:7" x14ac:dyDescent="0.3">
      <c r="A1229" s="180"/>
      <c r="B1229" s="180"/>
      <c r="C1229" s="180"/>
      <c r="D1229" s="31"/>
      <c r="E1229" s="31"/>
      <c r="F1229" s="31"/>
      <c r="G1229" s="31"/>
    </row>
    <row r="1230" spans="1:7" x14ac:dyDescent="0.3">
      <c r="A1230" s="180"/>
      <c r="B1230" s="180"/>
      <c r="C1230" s="180"/>
      <c r="D1230" s="31"/>
      <c r="E1230" s="31"/>
      <c r="F1230" s="31"/>
      <c r="G1230" s="31"/>
    </row>
    <row r="1231" spans="1:7" x14ac:dyDescent="0.3">
      <c r="A1231" s="180"/>
      <c r="B1231" s="180"/>
      <c r="C1231" s="180"/>
      <c r="D1231" s="31"/>
      <c r="E1231" s="31"/>
      <c r="F1231" s="31"/>
      <c r="G1231" s="31"/>
    </row>
    <row r="1232" spans="1:7" x14ac:dyDescent="0.3">
      <c r="A1232" s="180"/>
      <c r="B1232" s="180"/>
      <c r="C1232" s="180"/>
      <c r="D1232" s="31"/>
      <c r="E1232" s="31"/>
      <c r="F1232" s="31"/>
      <c r="G1232" s="31"/>
    </row>
    <row r="1233" spans="1:7" x14ac:dyDescent="0.3">
      <c r="A1233" s="180"/>
      <c r="B1233" s="180"/>
      <c r="C1233" s="180"/>
      <c r="D1233" s="31"/>
      <c r="E1233" s="31"/>
      <c r="F1233" s="31"/>
      <c r="G1233" s="31"/>
    </row>
    <row r="1234" spans="1:7" x14ac:dyDescent="0.3">
      <c r="A1234" s="180"/>
      <c r="B1234" s="180"/>
      <c r="C1234" s="180"/>
      <c r="D1234" s="31"/>
      <c r="E1234" s="31"/>
      <c r="F1234" s="31"/>
      <c r="G1234" s="31"/>
    </row>
    <row r="1235" spans="1:7" x14ac:dyDescent="0.3">
      <c r="A1235" s="180"/>
      <c r="B1235" s="180"/>
      <c r="C1235" s="180"/>
      <c r="D1235" s="31"/>
      <c r="E1235" s="31"/>
      <c r="F1235" s="31"/>
      <c r="G1235" s="31"/>
    </row>
    <row r="1236" spans="1:7" x14ac:dyDescent="0.3">
      <c r="A1236" s="180"/>
      <c r="B1236" s="180"/>
      <c r="C1236" s="180"/>
      <c r="D1236" s="31"/>
      <c r="E1236" s="31"/>
      <c r="F1236" s="31"/>
      <c r="G1236" s="31"/>
    </row>
    <row r="1237" spans="1:7" x14ac:dyDescent="0.3">
      <c r="A1237" s="180"/>
      <c r="B1237" s="180"/>
      <c r="C1237" s="180"/>
      <c r="D1237" s="31"/>
      <c r="E1237" s="31"/>
      <c r="F1237" s="31"/>
      <c r="G1237" s="31"/>
    </row>
    <row r="1238" spans="1:7" x14ac:dyDescent="0.3">
      <c r="A1238" s="180"/>
      <c r="B1238" s="180"/>
      <c r="C1238" s="180"/>
      <c r="D1238" s="31"/>
      <c r="E1238" s="31"/>
      <c r="F1238" s="31"/>
      <c r="G1238" s="31"/>
    </row>
    <row r="1239" spans="1:7" x14ac:dyDescent="0.3">
      <c r="A1239" s="180"/>
      <c r="B1239" s="180"/>
      <c r="C1239" s="180"/>
      <c r="D1239" s="31"/>
      <c r="E1239" s="31"/>
      <c r="F1239" s="31"/>
      <c r="G1239" s="31"/>
    </row>
    <row r="1240" spans="1:7" x14ac:dyDescent="0.3">
      <c r="A1240" s="180"/>
      <c r="B1240" s="180"/>
      <c r="C1240" s="180"/>
      <c r="D1240" s="31"/>
      <c r="E1240" s="31"/>
      <c r="F1240" s="31"/>
      <c r="G1240" s="31"/>
    </row>
    <row r="1241" spans="1:7" x14ac:dyDescent="0.3">
      <c r="A1241" s="180"/>
      <c r="B1241" s="180"/>
      <c r="C1241" s="180"/>
      <c r="D1241" s="31"/>
      <c r="E1241" s="31"/>
      <c r="F1241" s="31"/>
      <c r="G1241" s="31"/>
    </row>
    <row r="1242" spans="1:7" x14ac:dyDescent="0.3">
      <c r="A1242" s="180"/>
      <c r="B1242" s="180"/>
      <c r="C1242" s="180"/>
      <c r="D1242" s="31"/>
      <c r="E1242" s="31"/>
      <c r="F1242" s="31"/>
      <c r="G1242" s="31"/>
    </row>
    <row r="1243" spans="1:7" x14ac:dyDescent="0.3">
      <c r="A1243" s="180"/>
      <c r="B1243" s="180"/>
      <c r="C1243" s="180"/>
      <c r="D1243" s="31"/>
      <c r="E1243" s="31"/>
      <c r="F1243" s="31"/>
      <c r="G1243" s="31"/>
    </row>
    <row r="1244" spans="1:7" x14ac:dyDescent="0.3">
      <c r="A1244" s="180"/>
      <c r="B1244" s="180"/>
      <c r="C1244" s="180"/>
      <c r="D1244" s="31"/>
      <c r="E1244" s="31"/>
      <c r="F1244" s="31"/>
      <c r="G1244" s="31"/>
    </row>
    <row r="1245" spans="1:7" x14ac:dyDescent="0.3">
      <c r="A1245" s="180"/>
      <c r="B1245" s="180"/>
      <c r="C1245" s="180"/>
      <c r="D1245" s="31"/>
      <c r="E1245" s="31"/>
      <c r="F1245" s="31"/>
      <c r="G1245" s="31"/>
    </row>
    <row r="1246" spans="1:7" x14ac:dyDescent="0.3">
      <c r="A1246" s="180"/>
      <c r="B1246" s="180"/>
      <c r="C1246" s="180"/>
      <c r="D1246" s="31"/>
      <c r="E1246" s="31"/>
      <c r="F1246" s="31"/>
      <c r="G1246" s="31"/>
    </row>
    <row r="1247" spans="1:7" x14ac:dyDescent="0.3">
      <c r="A1247" s="180"/>
      <c r="B1247" s="180"/>
      <c r="C1247" s="180"/>
      <c r="D1247" s="31"/>
      <c r="E1247" s="31"/>
      <c r="F1247" s="31"/>
      <c r="G1247" s="31"/>
    </row>
    <row r="1248" spans="1:7" x14ac:dyDescent="0.3">
      <c r="A1248" s="180"/>
      <c r="B1248" s="180"/>
      <c r="C1248" s="180"/>
      <c r="D1248" s="31"/>
      <c r="E1248" s="31"/>
      <c r="F1248" s="31"/>
      <c r="G1248" s="31"/>
    </row>
    <row r="1249" spans="1:7" x14ac:dyDescent="0.3">
      <c r="A1249" s="180"/>
      <c r="B1249" s="180"/>
      <c r="C1249" s="180"/>
      <c r="D1249" s="31"/>
      <c r="E1249" s="31"/>
      <c r="F1249" s="31"/>
      <c r="G1249" s="31"/>
    </row>
    <row r="1250" spans="1:7" x14ac:dyDescent="0.3">
      <c r="A1250" s="180"/>
      <c r="B1250" s="180"/>
      <c r="C1250" s="180"/>
      <c r="D1250" s="31"/>
      <c r="E1250" s="31"/>
      <c r="F1250" s="31"/>
      <c r="G1250" s="31"/>
    </row>
    <row r="1251" spans="1:7" x14ac:dyDescent="0.3">
      <c r="A1251" s="180"/>
      <c r="B1251" s="180"/>
      <c r="C1251" s="180"/>
      <c r="D1251" s="31"/>
      <c r="E1251" s="31"/>
      <c r="F1251" s="31"/>
      <c r="G1251" s="31"/>
    </row>
    <row r="1252" spans="1:7" x14ac:dyDescent="0.3">
      <c r="A1252" s="180"/>
      <c r="B1252" s="180"/>
      <c r="C1252" s="180"/>
      <c r="D1252" s="31"/>
      <c r="E1252" s="31"/>
      <c r="F1252" s="31"/>
      <c r="G1252" s="31"/>
    </row>
    <row r="1253" spans="1:7" x14ac:dyDescent="0.3">
      <c r="A1253" s="180"/>
      <c r="B1253" s="180"/>
      <c r="C1253" s="180"/>
      <c r="D1253" s="31"/>
      <c r="E1253" s="31"/>
      <c r="F1253" s="31"/>
      <c r="G1253" s="31"/>
    </row>
    <row r="1254" spans="1:7" x14ac:dyDescent="0.3">
      <c r="A1254" s="180"/>
      <c r="B1254" s="180"/>
      <c r="C1254" s="180"/>
      <c r="D1254" s="31"/>
      <c r="E1254" s="31"/>
      <c r="F1254" s="31"/>
      <c r="G1254" s="31"/>
    </row>
    <row r="1255" spans="1:7" x14ac:dyDescent="0.3">
      <c r="A1255" s="180"/>
      <c r="B1255" s="180"/>
      <c r="C1255" s="180"/>
      <c r="D1255" s="31"/>
      <c r="E1255" s="31"/>
      <c r="F1255" s="31"/>
      <c r="G1255" s="31"/>
    </row>
    <row r="1256" spans="1:7" x14ac:dyDescent="0.3">
      <c r="A1256" s="180"/>
      <c r="B1256" s="180"/>
      <c r="C1256" s="180"/>
      <c r="D1256" s="31"/>
      <c r="E1256" s="31"/>
      <c r="F1256" s="31"/>
      <c r="G1256" s="31"/>
    </row>
    <row r="1257" spans="1:7" x14ac:dyDescent="0.3">
      <c r="A1257" s="180"/>
      <c r="B1257" s="180"/>
      <c r="C1257" s="180"/>
      <c r="D1257" s="31"/>
      <c r="E1257" s="31"/>
      <c r="F1257" s="31"/>
      <c r="G1257" s="31"/>
    </row>
    <row r="1258" spans="1:7" x14ac:dyDescent="0.3">
      <c r="A1258" s="180"/>
      <c r="B1258" s="180"/>
      <c r="C1258" s="180"/>
      <c r="D1258" s="31"/>
      <c r="E1258" s="31"/>
      <c r="F1258" s="31"/>
      <c r="G1258" s="31"/>
    </row>
    <row r="1259" spans="1:7" x14ac:dyDescent="0.3">
      <c r="A1259" s="180"/>
      <c r="B1259" s="180"/>
      <c r="C1259" s="180"/>
      <c r="D1259" s="31"/>
      <c r="E1259" s="31"/>
      <c r="F1259" s="31"/>
      <c r="G1259" s="31"/>
    </row>
    <row r="1260" spans="1:7" x14ac:dyDescent="0.3">
      <c r="A1260" s="180"/>
      <c r="B1260" s="180"/>
      <c r="C1260" s="180"/>
      <c r="D1260" s="31"/>
      <c r="E1260" s="31"/>
      <c r="F1260" s="31"/>
      <c r="G1260" s="31"/>
    </row>
    <row r="1261" spans="1:7" x14ac:dyDescent="0.3">
      <c r="A1261" s="180"/>
      <c r="B1261" s="180"/>
      <c r="C1261" s="180"/>
      <c r="D1261" s="31"/>
      <c r="E1261" s="31"/>
      <c r="F1261" s="31"/>
      <c r="G1261" s="31"/>
    </row>
    <row r="1262" spans="1:7" x14ac:dyDescent="0.3">
      <c r="A1262" s="180"/>
      <c r="B1262" s="180"/>
      <c r="C1262" s="180"/>
      <c r="D1262" s="31"/>
      <c r="E1262" s="31"/>
      <c r="F1262" s="31"/>
      <c r="G1262" s="31"/>
    </row>
    <row r="1263" spans="1:7" x14ac:dyDescent="0.3">
      <c r="A1263" s="180"/>
      <c r="B1263" s="180"/>
      <c r="C1263" s="180"/>
      <c r="D1263" s="31"/>
      <c r="E1263" s="31"/>
      <c r="F1263" s="31"/>
      <c r="G1263" s="31"/>
    </row>
    <row r="1264" spans="1:7" x14ac:dyDescent="0.3">
      <c r="A1264" s="180"/>
      <c r="B1264" s="180"/>
      <c r="C1264" s="180"/>
      <c r="D1264" s="31"/>
      <c r="E1264" s="31"/>
      <c r="F1264" s="31"/>
      <c r="G1264" s="31"/>
    </row>
    <row r="1265" spans="1:7" x14ac:dyDescent="0.3">
      <c r="A1265" s="180"/>
      <c r="B1265" s="180"/>
      <c r="C1265" s="180"/>
      <c r="D1265" s="31"/>
      <c r="E1265" s="31"/>
      <c r="F1265" s="31"/>
      <c r="G1265" s="31"/>
    </row>
    <row r="1266" spans="1:7" x14ac:dyDescent="0.3">
      <c r="A1266" s="180"/>
      <c r="B1266" s="180"/>
      <c r="C1266" s="180"/>
      <c r="D1266" s="31"/>
      <c r="E1266" s="31"/>
      <c r="F1266" s="31"/>
      <c r="G1266" s="31"/>
    </row>
    <row r="1267" spans="1:7" x14ac:dyDescent="0.3">
      <c r="A1267" s="180"/>
      <c r="B1267" s="180"/>
      <c r="C1267" s="180"/>
      <c r="D1267" s="31"/>
      <c r="E1267" s="31"/>
      <c r="F1267" s="31"/>
      <c r="G1267" s="31"/>
    </row>
    <row r="1268" spans="1:7" x14ac:dyDescent="0.3">
      <c r="A1268" s="180"/>
      <c r="B1268" s="180"/>
      <c r="C1268" s="180"/>
      <c r="D1268" s="31"/>
      <c r="E1268" s="31"/>
      <c r="F1268" s="31"/>
      <c r="G1268" s="31"/>
    </row>
    <row r="1269" spans="1:7" x14ac:dyDescent="0.3">
      <c r="A1269" s="180"/>
      <c r="B1269" s="180"/>
      <c r="C1269" s="180"/>
      <c r="D1269" s="31"/>
      <c r="E1269" s="31"/>
      <c r="F1269" s="31"/>
      <c r="G1269" s="31"/>
    </row>
    <row r="1270" spans="1:7" x14ac:dyDescent="0.3">
      <c r="A1270" s="180"/>
      <c r="B1270" s="180"/>
      <c r="C1270" s="180"/>
      <c r="D1270" s="31"/>
      <c r="E1270" s="31"/>
      <c r="F1270" s="31"/>
      <c r="G1270" s="31"/>
    </row>
    <row r="1271" spans="1:7" x14ac:dyDescent="0.3">
      <c r="A1271" s="180"/>
      <c r="B1271" s="180"/>
      <c r="C1271" s="180"/>
      <c r="D1271" s="31"/>
      <c r="E1271" s="31"/>
      <c r="F1271" s="31"/>
      <c r="G1271" s="31"/>
    </row>
    <row r="1272" spans="1:7" x14ac:dyDescent="0.3">
      <c r="A1272" s="180"/>
      <c r="B1272" s="180"/>
      <c r="C1272" s="180"/>
      <c r="D1272" s="31"/>
      <c r="E1272" s="31"/>
      <c r="F1272" s="31"/>
      <c r="G1272" s="31"/>
    </row>
    <row r="1273" spans="1:7" x14ac:dyDescent="0.3">
      <c r="A1273" s="180"/>
      <c r="B1273" s="180"/>
      <c r="C1273" s="180"/>
      <c r="D1273" s="31"/>
      <c r="E1273" s="31"/>
      <c r="F1273" s="31"/>
      <c r="G1273" s="31"/>
    </row>
    <row r="1274" spans="1:7" x14ac:dyDescent="0.3">
      <c r="A1274" s="180"/>
      <c r="B1274" s="180"/>
      <c r="C1274" s="180"/>
      <c r="D1274" s="31"/>
      <c r="E1274" s="31"/>
      <c r="F1274" s="31"/>
      <c r="G1274" s="31"/>
    </row>
    <row r="1275" spans="1:7" x14ac:dyDescent="0.3">
      <c r="A1275" s="180"/>
      <c r="B1275" s="180"/>
      <c r="C1275" s="180"/>
      <c r="D1275" s="31"/>
      <c r="E1275" s="31"/>
      <c r="F1275" s="31"/>
      <c r="G1275" s="31"/>
    </row>
    <row r="1276" spans="1:7" x14ac:dyDescent="0.3">
      <c r="A1276" s="180"/>
      <c r="B1276" s="180"/>
      <c r="C1276" s="180"/>
      <c r="D1276" s="31"/>
      <c r="E1276" s="31"/>
      <c r="F1276" s="31"/>
      <c r="G1276" s="31"/>
    </row>
    <row r="1277" spans="1:7" x14ac:dyDescent="0.3">
      <c r="A1277" s="180"/>
      <c r="B1277" s="180"/>
      <c r="C1277" s="180"/>
      <c r="D1277" s="31"/>
      <c r="E1277" s="31"/>
      <c r="F1277" s="31"/>
      <c r="G1277" s="31"/>
    </row>
    <row r="1278" spans="1:7" x14ac:dyDescent="0.3">
      <c r="A1278" s="180"/>
      <c r="B1278" s="180"/>
      <c r="C1278" s="180"/>
      <c r="D1278" s="31"/>
      <c r="E1278" s="31"/>
      <c r="F1278" s="31"/>
      <c r="G1278" s="31"/>
    </row>
    <row r="1279" spans="1:7" x14ac:dyDescent="0.3">
      <c r="A1279" s="180"/>
      <c r="B1279" s="180"/>
      <c r="C1279" s="180"/>
      <c r="D1279" s="31"/>
      <c r="E1279" s="31"/>
      <c r="F1279" s="31"/>
      <c r="G1279" s="31"/>
    </row>
    <row r="1280" spans="1:7" x14ac:dyDescent="0.3">
      <c r="A1280" s="180"/>
      <c r="B1280" s="180"/>
      <c r="C1280" s="180"/>
      <c r="D1280" s="31"/>
      <c r="E1280" s="31"/>
      <c r="F1280" s="31"/>
      <c r="G1280" s="31"/>
    </row>
    <row r="1281" spans="1:7" x14ac:dyDescent="0.3">
      <c r="A1281" s="180"/>
      <c r="B1281" s="180"/>
      <c r="C1281" s="180"/>
      <c r="D1281" s="31"/>
      <c r="E1281" s="31"/>
      <c r="F1281" s="31"/>
      <c r="G1281" s="31"/>
    </row>
    <row r="1282" spans="1:7" x14ac:dyDescent="0.3">
      <c r="A1282" s="180"/>
      <c r="B1282" s="180"/>
      <c r="C1282" s="180"/>
      <c r="D1282" s="31"/>
      <c r="E1282" s="31"/>
      <c r="F1282" s="31"/>
      <c r="G1282" s="31"/>
    </row>
    <row r="1283" spans="1:7" x14ac:dyDescent="0.3">
      <c r="A1283" s="180"/>
      <c r="B1283" s="180"/>
      <c r="C1283" s="180"/>
      <c r="D1283" s="31"/>
      <c r="E1283" s="31"/>
      <c r="F1283" s="31"/>
      <c r="G1283" s="31"/>
    </row>
    <row r="1284" spans="1:7" x14ac:dyDescent="0.3">
      <c r="A1284" s="180"/>
      <c r="B1284" s="180"/>
      <c r="C1284" s="180"/>
      <c r="D1284" s="31"/>
      <c r="E1284" s="31"/>
      <c r="F1284" s="31"/>
      <c r="G1284" s="31"/>
    </row>
    <row r="1285" spans="1:7" x14ac:dyDescent="0.3">
      <c r="A1285" s="180"/>
      <c r="B1285" s="180"/>
      <c r="C1285" s="180"/>
      <c r="D1285" s="31"/>
      <c r="E1285" s="31"/>
      <c r="F1285" s="31"/>
      <c r="G1285" s="31"/>
    </row>
    <row r="1286" spans="1:7" x14ac:dyDescent="0.3">
      <c r="A1286" s="180"/>
      <c r="B1286" s="180"/>
      <c r="C1286" s="180"/>
      <c r="D1286" s="31"/>
      <c r="E1286" s="31"/>
      <c r="F1286" s="31"/>
      <c r="G1286" s="31"/>
    </row>
    <row r="1287" spans="1:7" x14ac:dyDescent="0.3">
      <c r="A1287" s="180"/>
      <c r="B1287" s="180"/>
      <c r="C1287" s="180"/>
      <c r="D1287" s="31"/>
      <c r="E1287" s="31"/>
      <c r="F1287" s="31"/>
      <c r="G1287" s="31"/>
    </row>
    <row r="1288" spans="1:7" x14ac:dyDescent="0.3">
      <c r="A1288" s="180"/>
      <c r="B1288" s="180"/>
      <c r="C1288" s="180"/>
      <c r="D1288" s="31"/>
      <c r="E1288" s="31"/>
      <c r="F1288" s="31"/>
      <c r="G1288" s="31"/>
    </row>
    <row r="1289" spans="1:7" x14ac:dyDescent="0.3">
      <c r="A1289" s="180"/>
      <c r="B1289" s="180"/>
      <c r="C1289" s="180"/>
      <c r="D1289" s="31"/>
      <c r="E1289" s="31"/>
      <c r="F1289" s="31"/>
      <c r="G1289" s="31"/>
    </row>
    <row r="1290" spans="1:7" x14ac:dyDescent="0.3">
      <c r="A1290" s="180"/>
      <c r="B1290" s="180"/>
      <c r="C1290" s="180"/>
      <c r="D1290" s="31"/>
      <c r="E1290" s="31"/>
      <c r="F1290" s="31"/>
      <c r="G1290" s="31"/>
    </row>
    <row r="1291" spans="1:7" x14ac:dyDescent="0.3">
      <c r="A1291" s="180"/>
      <c r="B1291" s="180"/>
      <c r="C1291" s="180"/>
      <c r="D1291" s="31"/>
      <c r="E1291" s="31"/>
      <c r="F1291" s="31"/>
      <c r="G1291" s="31"/>
    </row>
    <row r="1292" spans="1:7" x14ac:dyDescent="0.3">
      <c r="A1292" s="180"/>
      <c r="B1292" s="180"/>
      <c r="C1292" s="180"/>
      <c r="D1292" s="31"/>
      <c r="E1292" s="31"/>
      <c r="F1292" s="31"/>
      <c r="G1292" s="31"/>
    </row>
    <row r="1293" spans="1:7" x14ac:dyDescent="0.3">
      <c r="A1293" s="180"/>
      <c r="B1293" s="180"/>
      <c r="C1293" s="180"/>
      <c r="D1293" s="31"/>
      <c r="E1293" s="31"/>
      <c r="F1293" s="31"/>
      <c r="G1293" s="31"/>
    </row>
    <row r="1294" spans="1:7" x14ac:dyDescent="0.3">
      <c r="A1294" s="180"/>
      <c r="B1294" s="180"/>
      <c r="C1294" s="180"/>
      <c r="D1294" s="31"/>
      <c r="E1294" s="31"/>
      <c r="F1294" s="31"/>
      <c r="G1294" s="31"/>
    </row>
    <row r="1295" spans="1:7" x14ac:dyDescent="0.3">
      <c r="A1295" s="180"/>
      <c r="B1295" s="180"/>
      <c r="C1295" s="180"/>
      <c r="D1295" s="31"/>
      <c r="E1295" s="31"/>
      <c r="F1295" s="31"/>
      <c r="G1295" s="31"/>
    </row>
    <row r="1296" spans="1:7" x14ac:dyDescent="0.3">
      <c r="A1296" s="180"/>
      <c r="B1296" s="180"/>
      <c r="C1296" s="180"/>
      <c r="D1296" s="31"/>
      <c r="E1296" s="31"/>
      <c r="F1296" s="31"/>
      <c r="G1296" s="31"/>
    </row>
    <row r="1297" spans="1:7" x14ac:dyDescent="0.3">
      <c r="A1297" s="180"/>
      <c r="B1297" s="180"/>
      <c r="C1297" s="180"/>
      <c r="D1297" s="31"/>
      <c r="E1297" s="31"/>
      <c r="F1297" s="31"/>
      <c r="G1297" s="31"/>
    </row>
    <row r="1298" spans="1:7" x14ac:dyDescent="0.3">
      <c r="A1298" s="180"/>
      <c r="B1298" s="180"/>
      <c r="C1298" s="180"/>
      <c r="D1298" s="31"/>
      <c r="E1298" s="31"/>
      <c r="F1298" s="31"/>
      <c r="G1298" s="31"/>
    </row>
    <row r="1299" spans="1:7" x14ac:dyDescent="0.3">
      <c r="A1299" s="180"/>
      <c r="B1299" s="180"/>
      <c r="C1299" s="180"/>
      <c r="D1299" s="31"/>
      <c r="E1299" s="31"/>
      <c r="F1299" s="31"/>
      <c r="G1299" s="31"/>
    </row>
    <row r="1300" spans="1:7" x14ac:dyDescent="0.3">
      <c r="A1300" s="180"/>
      <c r="B1300" s="180"/>
      <c r="C1300" s="180"/>
      <c r="D1300" s="31"/>
      <c r="E1300" s="31"/>
      <c r="F1300" s="31"/>
      <c r="G1300" s="31"/>
    </row>
    <row r="1301" spans="1:7" x14ac:dyDescent="0.3">
      <c r="A1301" s="180"/>
      <c r="B1301" s="180"/>
      <c r="C1301" s="180"/>
      <c r="D1301" s="31"/>
      <c r="E1301" s="31"/>
      <c r="F1301" s="31"/>
      <c r="G1301" s="31"/>
    </row>
    <row r="1302" spans="1:7" x14ac:dyDescent="0.3">
      <c r="A1302" s="180"/>
      <c r="B1302" s="180"/>
      <c r="C1302" s="180"/>
      <c r="D1302" s="31"/>
      <c r="E1302" s="31"/>
      <c r="F1302" s="31"/>
      <c r="G1302" s="31"/>
    </row>
    <row r="1303" spans="1:7" x14ac:dyDescent="0.3">
      <c r="A1303" s="180"/>
      <c r="B1303" s="180"/>
      <c r="C1303" s="180"/>
      <c r="D1303" s="31"/>
      <c r="E1303" s="31"/>
      <c r="F1303" s="31"/>
      <c r="G1303" s="31"/>
    </row>
    <row r="1304" spans="1:7" x14ac:dyDescent="0.3">
      <c r="A1304" s="180"/>
      <c r="B1304" s="180"/>
      <c r="C1304" s="180"/>
      <c r="D1304" s="31"/>
      <c r="E1304" s="31"/>
      <c r="F1304" s="31"/>
      <c r="G1304" s="31"/>
    </row>
    <row r="1305" spans="1:7" x14ac:dyDescent="0.3">
      <c r="A1305" s="180"/>
      <c r="B1305" s="180"/>
      <c r="C1305" s="180"/>
      <c r="D1305" s="31"/>
      <c r="E1305" s="31"/>
      <c r="F1305" s="31"/>
      <c r="G1305" s="31"/>
    </row>
    <row r="1306" spans="1:7" x14ac:dyDescent="0.3">
      <c r="A1306" s="180"/>
      <c r="B1306" s="180"/>
      <c r="C1306" s="180"/>
      <c r="D1306" s="31"/>
      <c r="E1306" s="31"/>
      <c r="F1306" s="31"/>
      <c r="G1306" s="31"/>
    </row>
    <row r="1307" spans="1:7" x14ac:dyDescent="0.3">
      <c r="A1307" s="180"/>
      <c r="B1307" s="180"/>
      <c r="C1307" s="180"/>
      <c r="D1307" s="31"/>
      <c r="E1307" s="31"/>
      <c r="F1307" s="31"/>
      <c r="G1307" s="31"/>
    </row>
    <row r="1308" spans="1:7" x14ac:dyDescent="0.3">
      <c r="A1308" s="180"/>
      <c r="B1308" s="180"/>
      <c r="C1308" s="180"/>
      <c r="D1308" s="31"/>
      <c r="E1308" s="31"/>
      <c r="F1308" s="31"/>
      <c r="G1308" s="31"/>
    </row>
    <row r="1309" spans="1:7" x14ac:dyDescent="0.3">
      <c r="A1309" s="180"/>
      <c r="B1309" s="180"/>
      <c r="C1309" s="180"/>
      <c r="D1309" s="31"/>
      <c r="E1309" s="31"/>
      <c r="F1309" s="31"/>
      <c r="G1309" s="31"/>
    </row>
    <row r="1310" spans="1:7" x14ac:dyDescent="0.3">
      <c r="A1310" s="180"/>
      <c r="B1310" s="180"/>
      <c r="C1310" s="180"/>
      <c r="D1310" s="31"/>
      <c r="E1310" s="31"/>
      <c r="F1310" s="31"/>
      <c r="G1310" s="31"/>
    </row>
    <row r="1311" spans="1:7" x14ac:dyDescent="0.3">
      <c r="A1311" s="180"/>
      <c r="B1311" s="180"/>
      <c r="C1311" s="180"/>
      <c r="D1311" s="31"/>
      <c r="E1311" s="31"/>
      <c r="F1311" s="31"/>
      <c r="G1311" s="31"/>
    </row>
    <row r="1312" spans="1:7" x14ac:dyDescent="0.3">
      <c r="A1312" s="180"/>
      <c r="B1312" s="180"/>
      <c r="C1312" s="180"/>
      <c r="D1312" s="31"/>
      <c r="E1312" s="31"/>
      <c r="F1312" s="31"/>
      <c r="G1312" s="31"/>
    </row>
    <row r="1313" spans="1:7" x14ac:dyDescent="0.3">
      <c r="A1313" s="180"/>
      <c r="B1313" s="180"/>
      <c r="C1313" s="180"/>
      <c r="D1313" s="31"/>
      <c r="E1313" s="31"/>
      <c r="F1313" s="31"/>
      <c r="G1313" s="31"/>
    </row>
    <row r="1314" spans="1:7" x14ac:dyDescent="0.3">
      <c r="A1314" s="180"/>
      <c r="B1314" s="180"/>
      <c r="C1314" s="180"/>
      <c r="D1314" s="31"/>
      <c r="E1314" s="31"/>
      <c r="F1314" s="31"/>
      <c r="G1314" s="31"/>
    </row>
    <row r="1315" spans="1:7" x14ac:dyDescent="0.3">
      <c r="A1315" s="180"/>
      <c r="B1315" s="180"/>
      <c r="C1315" s="180"/>
      <c r="D1315" s="31"/>
      <c r="E1315" s="31"/>
      <c r="F1315" s="31"/>
      <c r="G1315" s="31"/>
    </row>
    <row r="1316" spans="1:7" x14ac:dyDescent="0.3">
      <c r="A1316" s="180"/>
      <c r="B1316" s="180"/>
      <c r="C1316" s="180"/>
      <c r="D1316" s="31"/>
      <c r="E1316" s="31"/>
      <c r="F1316" s="31"/>
      <c r="G1316" s="31"/>
    </row>
    <row r="1317" spans="1:7" x14ac:dyDescent="0.3">
      <c r="A1317" s="180"/>
      <c r="B1317" s="180"/>
      <c r="C1317" s="180"/>
      <c r="D1317" s="31"/>
      <c r="E1317" s="31"/>
      <c r="F1317" s="31"/>
      <c r="G1317" s="31"/>
    </row>
    <row r="1318" spans="1:7" x14ac:dyDescent="0.3">
      <c r="A1318" s="180"/>
      <c r="B1318" s="180"/>
      <c r="C1318" s="180"/>
      <c r="D1318" s="31"/>
      <c r="E1318" s="31"/>
      <c r="F1318" s="31"/>
      <c r="G1318" s="31"/>
    </row>
    <row r="1319" spans="1:7" x14ac:dyDescent="0.3">
      <c r="A1319" s="180"/>
      <c r="B1319" s="180"/>
      <c r="C1319" s="180"/>
      <c r="D1319" s="31"/>
      <c r="E1319" s="31"/>
      <c r="F1319" s="31"/>
      <c r="G1319" s="31"/>
    </row>
    <row r="1320" spans="1:7" x14ac:dyDescent="0.3">
      <c r="A1320" s="180"/>
      <c r="B1320" s="180"/>
      <c r="C1320" s="180"/>
      <c r="D1320" s="31"/>
      <c r="E1320" s="31"/>
      <c r="F1320" s="31"/>
      <c r="G1320" s="31"/>
    </row>
    <row r="1321" spans="1:7" x14ac:dyDescent="0.3">
      <c r="A1321" s="180"/>
      <c r="B1321" s="180"/>
      <c r="C1321" s="180"/>
      <c r="D1321" s="31"/>
      <c r="E1321" s="31"/>
      <c r="F1321" s="31"/>
      <c r="G1321" s="31"/>
    </row>
    <row r="1322" spans="1:7" x14ac:dyDescent="0.3">
      <c r="A1322" s="180"/>
      <c r="B1322" s="180"/>
      <c r="C1322" s="180"/>
      <c r="D1322" s="31"/>
      <c r="E1322" s="31"/>
      <c r="F1322" s="31"/>
      <c r="G1322" s="31"/>
    </row>
    <row r="1323" spans="1:7" x14ac:dyDescent="0.3">
      <c r="A1323" s="180"/>
      <c r="B1323" s="180"/>
      <c r="C1323" s="180"/>
      <c r="D1323" s="31"/>
      <c r="E1323" s="31"/>
      <c r="F1323" s="31"/>
      <c r="G1323" s="31"/>
    </row>
    <row r="1324" spans="1:7" x14ac:dyDescent="0.3">
      <c r="A1324" s="180"/>
      <c r="B1324" s="180"/>
      <c r="C1324" s="180"/>
      <c r="D1324" s="31"/>
      <c r="E1324" s="31"/>
      <c r="F1324" s="31"/>
      <c r="G1324" s="31"/>
    </row>
    <row r="1325" spans="1:7" x14ac:dyDescent="0.3">
      <c r="A1325" s="180"/>
      <c r="B1325" s="180"/>
      <c r="C1325" s="180"/>
      <c r="D1325" s="31"/>
      <c r="E1325" s="31"/>
      <c r="F1325" s="31"/>
      <c r="G1325" s="31"/>
    </row>
    <row r="1326" spans="1:7" x14ac:dyDescent="0.3">
      <c r="A1326" s="180"/>
      <c r="B1326" s="180"/>
      <c r="C1326" s="180"/>
      <c r="D1326" s="31"/>
      <c r="E1326" s="31"/>
      <c r="F1326" s="31"/>
      <c r="G1326" s="31"/>
    </row>
    <row r="1327" spans="1:7" x14ac:dyDescent="0.3">
      <c r="A1327" s="180"/>
      <c r="B1327" s="180"/>
      <c r="C1327" s="180"/>
      <c r="D1327" s="31"/>
      <c r="E1327" s="31"/>
      <c r="F1327" s="31"/>
      <c r="G1327" s="31"/>
    </row>
    <row r="1328" spans="1:7" x14ac:dyDescent="0.3">
      <c r="A1328" s="180"/>
      <c r="B1328" s="180"/>
      <c r="C1328" s="180"/>
      <c r="D1328" s="31"/>
      <c r="E1328" s="31"/>
      <c r="F1328" s="31"/>
      <c r="G1328" s="31"/>
    </row>
    <row r="1329" spans="1:7" x14ac:dyDescent="0.3">
      <c r="A1329" s="180"/>
      <c r="B1329" s="180"/>
      <c r="C1329" s="180"/>
      <c r="D1329" s="31"/>
      <c r="E1329" s="31"/>
      <c r="F1329" s="31"/>
      <c r="G1329" s="31"/>
    </row>
    <row r="1330" spans="1:7" x14ac:dyDescent="0.3">
      <c r="A1330" s="180"/>
      <c r="B1330" s="180"/>
      <c r="C1330" s="180"/>
      <c r="D1330" s="31"/>
      <c r="E1330" s="31"/>
      <c r="F1330" s="31"/>
      <c r="G1330" s="31"/>
    </row>
    <row r="1331" spans="1:7" x14ac:dyDescent="0.3">
      <c r="A1331" s="180"/>
      <c r="B1331" s="180"/>
      <c r="C1331" s="180"/>
      <c r="D1331" s="31"/>
      <c r="E1331" s="31"/>
      <c r="F1331" s="31"/>
      <c r="G1331" s="31"/>
    </row>
    <row r="1332" spans="1:7" x14ac:dyDescent="0.3">
      <c r="A1332" s="180"/>
      <c r="B1332" s="180"/>
      <c r="C1332" s="180"/>
      <c r="D1332" s="31"/>
      <c r="E1332" s="31"/>
      <c r="F1332" s="31"/>
      <c r="G1332" s="31"/>
    </row>
    <row r="1333" spans="1:7" x14ac:dyDescent="0.3">
      <c r="A1333" s="180"/>
      <c r="B1333" s="180"/>
      <c r="C1333" s="180"/>
      <c r="D1333" s="31"/>
      <c r="E1333" s="31"/>
      <c r="F1333" s="31"/>
      <c r="G1333" s="31"/>
    </row>
    <row r="1334" spans="1:7" x14ac:dyDescent="0.3">
      <c r="A1334" s="180"/>
      <c r="B1334" s="180"/>
      <c r="C1334" s="180"/>
      <c r="D1334" s="31"/>
      <c r="E1334" s="31"/>
      <c r="F1334" s="31"/>
      <c r="G1334" s="31"/>
    </row>
    <row r="1335" spans="1:7" x14ac:dyDescent="0.3">
      <c r="A1335" s="180"/>
      <c r="B1335" s="180"/>
      <c r="C1335" s="180"/>
      <c r="D1335" s="31"/>
      <c r="E1335" s="31"/>
      <c r="F1335" s="31"/>
      <c r="G1335" s="31"/>
    </row>
    <row r="1336" spans="1:7" x14ac:dyDescent="0.3">
      <c r="A1336" s="180"/>
      <c r="B1336" s="180"/>
      <c r="C1336" s="180"/>
      <c r="D1336" s="31"/>
      <c r="E1336" s="31"/>
      <c r="F1336" s="31"/>
      <c r="G1336" s="31"/>
    </row>
    <row r="1337" spans="1:7" x14ac:dyDescent="0.3">
      <c r="A1337" s="180"/>
      <c r="B1337" s="180"/>
      <c r="C1337" s="180"/>
      <c r="D1337" s="31"/>
      <c r="E1337" s="31"/>
      <c r="F1337" s="31"/>
      <c r="G1337" s="31"/>
    </row>
    <row r="1338" spans="1:7" x14ac:dyDescent="0.3">
      <c r="A1338" s="180"/>
      <c r="B1338" s="180"/>
      <c r="C1338" s="180"/>
      <c r="D1338" s="31"/>
      <c r="E1338" s="31"/>
      <c r="F1338" s="31"/>
      <c r="G1338" s="31"/>
    </row>
    <row r="1339" spans="1:7" x14ac:dyDescent="0.3">
      <c r="A1339" s="180"/>
      <c r="B1339" s="180"/>
      <c r="C1339" s="180"/>
      <c r="D1339" s="31"/>
      <c r="E1339" s="31"/>
      <c r="F1339" s="31"/>
      <c r="G1339" s="31"/>
    </row>
    <row r="1340" spans="1:7" x14ac:dyDescent="0.3">
      <c r="A1340" s="180"/>
      <c r="B1340" s="180"/>
      <c r="C1340" s="180"/>
      <c r="D1340" s="31"/>
      <c r="E1340" s="31"/>
      <c r="F1340" s="31"/>
      <c r="G1340" s="31"/>
    </row>
    <row r="1341" spans="1:7" x14ac:dyDescent="0.3">
      <c r="A1341" s="180"/>
      <c r="B1341" s="180"/>
      <c r="C1341" s="180"/>
      <c r="D1341" s="31"/>
      <c r="E1341" s="31"/>
      <c r="F1341" s="31"/>
      <c r="G1341" s="31"/>
    </row>
    <row r="1342" spans="1:7" x14ac:dyDescent="0.3">
      <c r="A1342" s="180"/>
      <c r="B1342" s="180"/>
      <c r="C1342" s="180"/>
      <c r="D1342" s="31"/>
      <c r="E1342" s="31"/>
      <c r="F1342" s="31"/>
      <c r="G1342" s="31"/>
    </row>
    <row r="1343" spans="1:7" x14ac:dyDescent="0.3">
      <c r="A1343" s="180"/>
      <c r="B1343" s="180"/>
      <c r="C1343" s="180"/>
      <c r="D1343" s="31"/>
      <c r="E1343" s="31"/>
      <c r="F1343" s="31"/>
      <c r="G1343" s="31"/>
    </row>
    <row r="1344" spans="1:7" x14ac:dyDescent="0.3">
      <c r="A1344" s="180"/>
      <c r="B1344" s="180"/>
      <c r="C1344" s="180"/>
      <c r="D1344" s="31"/>
      <c r="E1344" s="31"/>
      <c r="F1344" s="31"/>
      <c r="G1344" s="31"/>
    </row>
    <row r="1345" spans="1:7" x14ac:dyDescent="0.3">
      <c r="A1345" s="180"/>
      <c r="B1345" s="180"/>
      <c r="C1345" s="180"/>
      <c r="D1345" s="31"/>
      <c r="E1345" s="31"/>
      <c r="F1345" s="31"/>
      <c r="G1345" s="31"/>
    </row>
    <row r="1346" spans="1:7" x14ac:dyDescent="0.3">
      <c r="A1346" s="180"/>
      <c r="B1346" s="180"/>
      <c r="C1346" s="180"/>
      <c r="D1346" s="31"/>
      <c r="E1346" s="31"/>
      <c r="F1346" s="31"/>
      <c r="G1346" s="31"/>
    </row>
    <row r="1347" spans="1:7" x14ac:dyDescent="0.3">
      <c r="A1347" s="180"/>
      <c r="B1347" s="180"/>
      <c r="C1347" s="180"/>
      <c r="D1347" s="31"/>
      <c r="E1347" s="31"/>
      <c r="F1347" s="31"/>
      <c r="G1347" s="31"/>
    </row>
    <row r="1348" spans="1:7" x14ac:dyDescent="0.3">
      <c r="A1348" s="180"/>
      <c r="B1348" s="180"/>
      <c r="C1348" s="180"/>
      <c r="D1348" s="31"/>
      <c r="E1348" s="31"/>
      <c r="F1348" s="31"/>
      <c r="G1348" s="31"/>
    </row>
    <row r="1349" spans="1:7" x14ac:dyDescent="0.3">
      <c r="A1349" s="180"/>
      <c r="B1349" s="180"/>
      <c r="C1349" s="180"/>
      <c r="D1349" s="31"/>
      <c r="E1349" s="31"/>
      <c r="F1349" s="31"/>
      <c r="G1349" s="31"/>
    </row>
    <row r="1350" spans="1:7" x14ac:dyDescent="0.3">
      <c r="A1350" s="180"/>
      <c r="B1350" s="180"/>
      <c r="C1350" s="180"/>
      <c r="D1350" s="31"/>
      <c r="E1350" s="31"/>
      <c r="F1350" s="31"/>
      <c r="G1350" s="31"/>
    </row>
    <row r="1351" spans="1:7" x14ac:dyDescent="0.3">
      <c r="A1351" s="180"/>
      <c r="B1351" s="180"/>
      <c r="C1351" s="180"/>
      <c r="D1351" s="31"/>
      <c r="E1351" s="31"/>
      <c r="F1351" s="31"/>
      <c r="G1351" s="31"/>
    </row>
    <row r="1352" spans="1:7" x14ac:dyDescent="0.3">
      <c r="A1352" s="180"/>
      <c r="B1352" s="180"/>
      <c r="C1352" s="180"/>
      <c r="D1352" s="31"/>
      <c r="E1352" s="31"/>
      <c r="F1352" s="31"/>
      <c r="G1352" s="31"/>
    </row>
    <row r="1353" spans="1:7" x14ac:dyDescent="0.3">
      <c r="A1353" s="180"/>
      <c r="B1353" s="180"/>
      <c r="C1353" s="180"/>
      <c r="D1353" s="31"/>
      <c r="E1353" s="31"/>
      <c r="F1353" s="31"/>
      <c r="G1353" s="31"/>
    </row>
    <row r="1354" spans="1:7" x14ac:dyDescent="0.3">
      <c r="A1354" s="180"/>
      <c r="B1354" s="180"/>
      <c r="C1354" s="180"/>
      <c r="D1354" s="31"/>
      <c r="E1354" s="31"/>
      <c r="F1354" s="31"/>
      <c r="G1354" s="31"/>
    </row>
    <row r="1355" spans="1:7" x14ac:dyDescent="0.3">
      <c r="A1355" s="180"/>
      <c r="B1355" s="180"/>
      <c r="C1355" s="180"/>
      <c r="D1355" s="31"/>
      <c r="E1355" s="31"/>
      <c r="F1355" s="31"/>
      <c r="G1355" s="31"/>
    </row>
    <row r="1356" spans="1:7" x14ac:dyDescent="0.3">
      <c r="A1356" s="180"/>
      <c r="B1356" s="180"/>
      <c r="C1356" s="180"/>
      <c r="D1356" s="31"/>
      <c r="E1356" s="31"/>
      <c r="F1356" s="31"/>
      <c r="G1356" s="31"/>
    </row>
    <row r="1357" spans="1:7" x14ac:dyDescent="0.3">
      <c r="A1357" s="180"/>
      <c r="B1357" s="180"/>
      <c r="C1357" s="180"/>
      <c r="D1357" s="31"/>
      <c r="E1357" s="31"/>
      <c r="F1357" s="31"/>
      <c r="G1357" s="31"/>
    </row>
    <row r="1358" spans="1:7" x14ac:dyDescent="0.3">
      <c r="A1358" s="180"/>
      <c r="B1358" s="180"/>
      <c r="C1358" s="180"/>
      <c r="D1358" s="31"/>
      <c r="E1358" s="31"/>
      <c r="F1358" s="31"/>
      <c r="G1358" s="31"/>
    </row>
    <row r="1359" spans="1:7" x14ac:dyDescent="0.3">
      <c r="A1359" s="180"/>
      <c r="B1359" s="180"/>
      <c r="C1359" s="180"/>
      <c r="D1359" s="31"/>
      <c r="E1359" s="31"/>
      <c r="F1359" s="31"/>
      <c r="G1359" s="31"/>
    </row>
    <row r="1360" spans="1:7" x14ac:dyDescent="0.3">
      <c r="A1360" s="180"/>
      <c r="B1360" s="180"/>
      <c r="C1360" s="180"/>
      <c r="D1360" s="31"/>
      <c r="E1360" s="31"/>
      <c r="F1360" s="31"/>
      <c r="G1360" s="31"/>
    </row>
    <row r="1361" spans="1:7" x14ac:dyDescent="0.3">
      <c r="A1361" s="180"/>
      <c r="B1361" s="180"/>
      <c r="C1361" s="180"/>
      <c r="D1361" s="31"/>
      <c r="E1361" s="31"/>
      <c r="F1361" s="31"/>
      <c r="G1361" s="31"/>
    </row>
    <row r="1362" spans="1:7" x14ac:dyDescent="0.3">
      <c r="A1362" s="180"/>
      <c r="B1362" s="180"/>
      <c r="C1362" s="180"/>
      <c r="D1362" s="31"/>
      <c r="E1362" s="31"/>
      <c r="F1362" s="31"/>
      <c r="G1362" s="31"/>
    </row>
    <row r="1363" spans="1:7" x14ac:dyDescent="0.3">
      <c r="A1363" s="180"/>
      <c r="B1363" s="180"/>
      <c r="C1363" s="180"/>
      <c r="D1363" s="31"/>
      <c r="E1363" s="31"/>
      <c r="F1363" s="31"/>
      <c r="G1363" s="31"/>
    </row>
    <row r="1364" spans="1:7" x14ac:dyDescent="0.3">
      <c r="A1364" s="180"/>
      <c r="B1364" s="180"/>
      <c r="C1364" s="180"/>
      <c r="D1364" s="31"/>
      <c r="E1364" s="31"/>
      <c r="F1364" s="31"/>
      <c r="G1364" s="31"/>
    </row>
    <row r="1365" spans="1:7" x14ac:dyDescent="0.3">
      <c r="A1365" s="180"/>
      <c r="B1365" s="180"/>
      <c r="C1365" s="180"/>
      <c r="D1365" s="31"/>
      <c r="E1365" s="31"/>
      <c r="F1365" s="31"/>
      <c r="G1365" s="31"/>
    </row>
    <row r="1366" spans="1:7" x14ac:dyDescent="0.3">
      <c r="A1366" s="180"/>
      <c r="B1366" s="180"/>
      <c r="C1366" s="180"/>
      <c r="D1366" s="31"/>
      <c r="E1366" s="31"/>
      <c r="F1366" s="31"/>
      <c r="G1366" s="31"/>
    </row>
    <row r="1367" spans="1:7" x14ac:dyDescent="0.3">
      <c r="A1367" s="180"/>
      <c r="B1367" s="180"/>
      <c r="C1367" s="180"/>
      <c r="D1367" s="31"/>
      <c r="E1367" s="31"/>
      <c r="F1367" s="31"/>
      <c r="G1367" s="31"/>
    </row>
    <row r="1368" spans="1:7" x14ac:dyDescent="0.3">
      <c r="A1368" s="180"/>
      <c r="B1368" s="180"/>
      <c r="C1368" s="180"/>
      <c r="D1368" s="31"/>
      <c r="E1368" s="31"/>
      <c r="F1368" s="31"/>
      <c r="G1368" s="31"/>
    </row>
    <row r="1369" spans="1:7" x14ac:dyDescent="0.3">
      <c r="A1369" s="180"/>
      <c r="B1369" s="180"/>
      <c r="C1369" s="180"/>
      <c r="D1369" s="31"/>
      <c r="E1369" s="31"/>
      <c r="F1369" s="31"/>
      <c r="G1369" s="31"/>
    </row>
    <row r="1370" spans="1:7" x14ac:dyDescent="0.3">
      <c r="A1370" s="180"/>
      <c r="B1370" s="180"/>
      <c r="C1370" s="180"/>
      <c r="D1370" s="31"/>
      <c r="E1370" s="31"/>
      <c r="F1370" s="31"/>
      <c r="G1370" s="31"/>
    </row>
    <row r="1371" spans="1:7" x14ac:dyDescent="0.3">
      <c r="A1371" s="180"/>
      <c r="B1371" s="180"/>
      <c r="C1371" s="180"/>
      <c r="D1371" s="31"/>
      <c r="E1371" s="31"/>
      <c r="F1371" s="31"/>
      <c r="G1371" s="31"/>
    </row>
    <row r="1372" spans="1:7" x14ac:dyDescent="0.3">
      <c r="A1372" s="180"/>
      <c r="B1372" s="180"/>
      <c r="C1372" s="180"/>
      <c r="D1372" s="31"/>
      <c r="E1372" s="31"/>
      <c r="F1372" s="31"/>
      <c r="G1372" s="31"/>
    </row>
    <row r="1373" spans="1:7" x14ac:dyDescent="0.3">
      <c r="A1373" s="180"/>
      <c r="B1373" s="180"/>
      <c r="C1373" s="180"/>
      <c r="D1373" s="31"/>
      <c r="E1373" s="31"/>
      <c r="F1373" s="31"/>
      <c r="G1373" s="31"/>
    </row>
    <row r="1374" spans="1:7" x14ac:dyDescent="0.3">
      <c r="A1374" s="180"/>
      <c r="B1374" s="180"/>
      <c r="C1374" s="180"/>
      <c r="D1374" s="31"/>
      <c r="E1374" s="31"/>
      <c r="F1374" s="31"/>
      <c r="G1374" s="31"/>
    </row>
    <row r="1375" spans="1:7" x14ac:dyDescent="0.3">
      <c r="A1375" s="180"/>
      <c r="B1375" s="180"/>
      <c r="C1375" s="180"/>
      <c r="D1375" s="31"/>
      <c r="E1375" s="31"/>
      <c r="F1375" s="31"/>
      <c r="G1375" s="31"/>
    </row>
    <row r="1376" spans="1:7" x14ac:dyDescent="0.3">
      <c r="A1376" s="180"/>
      <c r="B1376" s="180"/>
      <c r="C1376" s="180"/>
      <c r="D1376" s="31"/>
      <c r="E1376" s="31"/>
      <c r="F1376" s="31"/>
      <c r="G1376" s="31"/>
    </row>
    <row r="1377" spans="1:7" x14ac:dyDescent="0.3">
      <c r="A1377" s="180"/>
      <c r="B1377" s="180"/>
      <c r="C1377" s="180"/>
      <c r="D1377" s="31"/>
      <c r="E1377" s="31"/>
      <c r="F1377" s="31"/>
      <c r="G1377" s="31"/>
    </row>
    <row r="1378" spans="1:7" x14ac:dyDescent="0.3">
      <c r="A1378" s="180"/>
      <c r="B1378" s="180"/>
      <c r="C1378" s="180"/>
      <c r="D1378" s="31"/>
      <c r="E1378" s="31"/>
      <c r="F1378" s="31"/>
      <c r="G1378" s="31"/>
    </row>
    <row r="1379" spans="1:7" x14ac:dyDescent="0.3">
      <c r="A1379" s="180"/>
      <c r="B1379" s="180"/>
      <c r="C1379" s="180"/>
      <c r="D1379" s="31"/>
      <c r="E1379" s="31"/>
      <c r="F1379" s="31"/>
      <c r="G1379" s="31"/>
    </row>
    <row r="1380" spans="1:7" x14ac:dyDescent="0.3">
      <c r="A1380" s="180"/>
      <c r="B1380" s="180"/>
      <c r="C1380" s="180"/>
      <c r="D1380" s="31"/>
      <c r="E1380" s="31"/>
      <c r="F1380" s="31"/>
      <c r="G1380" s="31"/>
    </row>
    <row r="1381" spans="1:7" x14ac:dyDescent="0.3">
      <c r="A1381" s="180"/>
      <c r="B1381" s="180"/>
      <c r="C1381" s="180"/>
      <c r="D1381" s="31"/>
      <c r="E1381" s="31"/>
      <c r="F1381" s="31"/>
      <c r="G1381" s="31"/>
    </row>
    <row r="1382" spans="1:7" x14ac:dyDescent="0.3">
      <c r="A1382" s="180"/>
      <c r="B1382" s="180"/>
      <c r="C1382" s="180"/>
      <c r="D1382" s="31"/>
      <c r="E1382" s="31"/>
      <c r="F1382" s="31"/>
      <c r="G1382" s="31"/>
    </row>
    <row r="1383" spans="1:7" x14ac:dyDescent="0.3">
      <c r="A1383" s="180"/>
      <c r="B1383" s="180"/>
      <c r="C1383" s="180"/>
      <c r="D1383" s="31"/>
      <c r="E1383" s="31"/>
      <c r="F1383" s="31"/>
      <c r="G1383" s="31"/>
    </row>
    <row r="1384" spans="1:7" x14ac:dyDescent="0.3">
      <c r="A1384" s="180"/>
      <c r="B1384" s="180"/>
      <c r="C1384" s="180"/>
      <c r="D1384" s="31"/>
      <c r="E1384" s="31"/>
      <c r="F1384" s="31"/>
      <c r="G1384" s="31"/>
    </row>
    <row r="1385" spans="1:7" x14ac:dyDescent="0.3">
      <c r="A1385" s="180"/>
      <c r="B1385" s="180"/>
      <c r="C1385" s="180"/>
      <c r="D1385" s="31"/>
      <c r="E1385" s="31"/>
      <c r="F1385" s="31"/>
      <c r="G1385" s="31"/>
    </row>
    <row r="1386" spans="1:7" x14ac:dyDescent="0.3">
      <c r="A1386" s="180"/>
      <c r="B1386" s="180"/>
      <c r="C1386" s="180"/>
      <c r="D1386" s="31"/>
      <c r="E1386" s="31"/>
      <c r="F1386" s="31"/>
      <c r="G1386" s="31"/>
    </row>
    <row r="1387" spans="1:7" x14ac:dyDescent="0.3">
      <c r="A1387" s="180"/>
      <c r="B1387" s="180"/>
      <c r="C1387" s="180"/>
      <c r="D1387" s="31"/>
      <c r="E1387" s="31"/>
      <c r="F1387" s="31"/>
      <c r="G1387" s="31"/>
    </row>
    <row r="1388" spans="1:7" x14ac:dyDescent="0.3">
      <c r="A1388" s="180"/>
      <c r="B1388" s="180"/>
      <c r="C1388" s="180"/>
      <c r="D1388" s="31"/>
      <c r="E1388" s="31"/>
      <c r="F1388" s="31"/>
      <c r="G1388" s="31"/>
    </row>
    <row r="1389" spans="1:7" x14ac:dyDescent="0.3">
      <c r="A1389" s="180"/>
      <c r="B1389" s="180"/>
      <c r="C1389" s="180"/>
      <c r="D1389" s="31"/>
      <c r="E1389" s="31"/>
      <c r="F1389" s="31"/>
      <c r="G1389" s="31"/>
    </row>
    <row r="1390" spans="1:7" x14ac:dyDescent="0.3">
      <c r="A1390" s="180"/>
      <c r="B1390" s="180"/>
      <c r="C1390" s="180"/>
      <c r="D1390" s="31"/>
      <c r="E1390" s="31"/>
      <c r="F1390" s="31"/>
      <c r="G1390" s="31"/>
    </row>
    <row r="1391" spans="1:7" x14ac:dyDescent="0.3">
      <c r="A1391" s="180"/>
      <c r="B1391" s="180"/>
      <c r="C1391" s="180"/>
      <c r="D1391" s="31"/>
      <c r="E1391" s="31"/>
      <c r="F1391" s="31"/>
      <c r="G1391" s="31"/>
    </row>
    <row r="1392" spans="1:7" x14ac:dyDescent="0.3">
      <c r="A1392" s="180"/>
      <c r="B1392" s="180"/>
      <c r="C1392" s="180"/>
      <c r="D1392" s="31"/>
      <c r="E1392" s="31"/>
      <c r="F1392" s="31"/>
      <c r="G1392" s="31"/>
    </row>
    <row r="1393" spans="1:7" x14ac:dyDescent="0.3">
      <c r="A1393" s="180"/>
      <c r="B1393" s="180"/>
      <c r="C1393" s="180"/>
      <c r="D1393" s="31"/>
      <c r="E1393" s="31"/>
      <c r="F1393" s="31"/>
      <c r="G1393" s="31"/>
    </row>
    <row r="1394" spans="1:7" x14ac:dyDescent="0.3">
      <c r="A1394" s="180"/>
      <c r="B1394" s="180"/>
      <c r="C1394" s="180"/>
      <c r="D1394" s="31"/>
      <c r="E1394" s="31"/>
      <c r="F1394" s="31"/>
      <c r="G1394" s="31"/>
    </row>
    <row r="1395" spans="1:7" x14ac:dyDescent="0.3">
      <c r="A1395" s="180"/>
      <c r="B1395" s="180"/>
      <c r="C1395" s="180"/>
      <c r="D1395" s="31"/>
      <c r="E1395" s="31"/>
      <c r="F1395" s="31"/>
      <c r="G1395" s="31"/>
    </row>
    <row r="1396" spans="1:7" x14ac:dyDescent="0.3">
      <c r="A1396" s="180"/>
      <c r="B1396" s="180"/>
      <c r="C1396" s="180"/>
      <c r="D1396" s="31"/>
      <c r="E1396" s="31"/>
      <c r="F1396" s="31"/>
      <c r="G1396" s="31"/>
    </row>
    <row r="1397" spans="1:7" x14ac:dyDescent="0.3">
      <c r="A1397" s="180"/>
      <c r="B1397" s="180"/>
      <c r="C1397" s="180"/>
      <c r="D1397" s="31"/>
      <c r="E1397" s="31"/>
      <c r="F1397" s="31"/>
      <c r="G1397" s="31"/>
    </row>
    <row r="1398" spans="1:7" x14ac:dyDescent="0.3">
      <c r="A1398" s="180"/>
      <c r="B1398" s="180"/>
      <c r="C1398" s="180"/>
      <c r="D1398" s="31"/>
      <c r="E1398" s="31"/>
      <c r="F1398" s="31"/>
      <c r="G1398" s="31"/>
    </row>
    <row r="1399" spans="1:7" x14ac:dyDescent="0.3">
      <c r="A1399" s="180"/>
      <c r="B1399" s="180"/>
      <c r="C1399" s="180"/>
      <c r="D1399" s="31"/>
      <c r="E1399" s="31"/>
      <c r="F1399" s="31"/>
      <c r="G1399" s="31"/>
    </row>
    <row r="1400" spans="1:7" x14ac:dyDescent="0.3">
      <c r="A1400" s="180"/>
      <c r="B1400" s="180"/>
      <c r="C1400" s="180"/>
      <c r="D1400" s="31"/>
      <c r="E1400" s="31"/>
      <c r="F1400" s="31"/>
      <c r="G1400" s="31"/>
    </row>
    <row r="1401" spans="1:7" x14ac:dyDescent="0.3">
      <c r="A1401" s="180"/>
      <c r="B1401" s="180"/>
      <c r="C1401" s="180"/>
      <c r="D1401" s="31"/>
      <c r="E1401" s="31"/>
      <c r="F1401" s="31"/>
      <c r="G1401" s="31"/>
    </row>
    <row r="1402" spans="1:7" x14ac:dyDescent="0.3">
      <c r="A1402" s="180"/>
      <c r="B1402" s="180"/>
      <c r="C1402" s="180"/>
      <c r="D1402" s="31"/>
      <c r="E1402" s="31"/>
      <c r="F1402" s="31"/>
      <c r="G1402" s="31"/>
    </row>
    <row r="1403" spans="1:7" x14ac:dyDescent="0.3">
      <c r="A1403" s="180"/>
      <c r="B1403" s="180"/>
      <c r="C1403" s="180"/>
      <c r="D1403" s="31"/>
      <c r="E1403" s="31"/>
      <c r="F1403" s="31"/>
      <c r="G1403" s="31"/>
    </row>
    <row r="1404" spans="1:7" x14ac:dyDescent="0.3">
      <c r="A1404" s="180"/>
      <c r="B1404" s="180"/>
      <c r="C1404" s="180"/>
      <c r="D1404" s="31"/>
      <c r="E1404" s="31"/>
      <c r="F1404" s="31"/>
      <c r="G1404" s="31"/>
    </row>
    <row r="1405" spans="1:7" x14ac:dyDescent="0.3">
      <c r="A1405" s="180"/>
      <c r="B1405" s="180"/>
      <c r="C1405" s="180"/>
      <c r="D1405" s="31"/>
      <c r="E1405" s="31"/>
      <c r="F1405" s="31"/>
      <c r="G1405" s="31"/>
    </row>
    <row r="1406" spans="1:7" x14ac:dyDescent="0.3">
      <c r="A1406" s="180"/>
      <c r="B1406" s="180"/>
      <c r="C1406" s="180"/>
      <c r="D1406" s="31"/>
      <c r="E1406" s="31"/>
      <c r="F1406" s="31"/>
      <c r="G1406" s="31"/>
    </row>
    <row r="1407" spans="1:7" x14ac:dyDescent="0.3">
      <c r="A1407" s="180"/>
      <c r="B1407" s="180"/>
      <c r="C1407" s="180"/>
      <c r="D1407" s="31"/>
      <c r="E1407" s="31"/>
      <c r="F1407" s="31"/>
      <c r="G1407" s="31"/>
    </row>
    <row r="1408" spans="1:7" x14ac:dyDescent="0.3">
      <c r="A1408" s="180"/>
      <c r="B1408" s="180"/>
      <c r="C1408" s="180"/>
      <c r="D1408" s="31"/>
      <c r="E1408" s="31"/>
      <c r="F1408" s="31"/>
      <c r="G1408" s="31"/>
    </row>
    <row r="1409" spans="1:7" x14ac:dyDescent="0.3">
      <c r="A1409" s="180"/>
      <c r="B1409" s="180"/>
      <c r="C1409" s="180"/>
      <c r="D1409" s="31"/>
      <c r="E1409" s="31"/>
      <c r="F1409" s="31"/>
      <c r="G1409" s="31"/>
    </row>
    <row r="1410" spans="1:7" x14ac:dyDescent="0.3">
      <c r="A1410" s="180"/>
      <c r="B1410" s="180"/>
      <c r="C1410" s="180"/>
      <c r="D1410" s="31"/>
      <c r="E1410" s="31"/>
      <c r="F1410" s="31"/>
      <c r="G1410" s="31"/>
    </row>
    <row r="1411" spans="1:7" x14ac:dyDescent="0.3">
      <c r="A1411" s="180"/>
      <c r="B1411" s="180"/>
      <c r="C1411" s="180"/>
      <c r="D1411" s="31"/>
      <c r="E1411" s="31"/>
      <c r="F1411" s="31"/>
      <c r="G1411" s="31"/>
    </row>
    <row r="1412" spans="1:7" x14ac:dyDescent="0.3">
      <c r="A1412" s="180"/>
      <c r="B1412" s="180"/>
      <c r="C1412" s="180"/>
      <c r="D1412" s="31"/>
      <c r="E1412" s="31"/>
      <c r="F1412" s="31"/>
      <c r="G1412" s="31"/>
    </row>
    <row r="1413" spans="1:7" x14ac:dyDescent="0.3">
      <c r="A1413" s="180"/>
      <c r="B1413" s="180"/>
      <c r="C1413" s="180"/>
      <c r="D1413" s="31"/>
      <c r="E1413" s="31"/>
      <c r="F1413" s="31"/>
      <c r="G1413" s="31"/>
    </row>
    <row r="1414" spans="1:7" x14ac:dyDescent="0.3">
      <c r="A1414" s="180"/>
      <c r="B1414" s="180"/>
      <c r="C1414" s="180"/>
      <c r="D1414" s="31"/>
      <c r="E1414" s="31"/>
      <c r="F1414" s="31"/>
      <c r="G1414" s="31"/>
    </row>
    <row r="1415" spans="1:7" x14ac:dyDescent="0.3">
      <c r="A1415" s="180"/>
      <c r="B1415" s="180"/>
      <c r="C1415" s="180"/>
      <c r="D1415" s="31"/>
      <c r="E1415" s="31"/>
      <c r="F1415" s="31"/>
      <c r="G1415" s="31"/>
    </row>
    <row r="1416" spans="1:7" x14ac:dyDescent="0.3">
      <c r="A1416" s="180"/>
      <c r="B1416" s="180"/>
      <c r="C1416" s="180"/>
      <c r="D1416" s="31"/>
      <c r="E1416" s="31"/>
      <c r="F1416" s="31"/>
      <c r="G1416" s="31"/>
    </row>
    <row r="1417" spans="1:7" x14ac:dyDescent="0.3">
      <c r="A1417" s="180"/>
      <c r="B1417" s="180"/>
      <c r="C1417" s="180"/>
      <c r="D1417" s="31"/>
      <c r="E1417" s="31"/>
      <c r="F1417" s="31"/>
      <c r="G1417" s="31"/>
    </row>
    <row r="1418" spans="1:7" x14ac:dyDescent="0.3">
      <c r="A1418" s="180"/>
      <c r="B1418" s="180"/>
      <c r="C1418" s="180"/>
      <c r="D1418" s="31"/>
      <c r="E1418" s="31"/>
      <c r="F1418" s="31"/>
      <c r="G1418" s="31"/>
    </row>
    <row r="1419" spans="1:7" x14ac:dyDescent="0.3">
      <c r="A1419" s="180"/>
      <c r="B1419" s="180"/>
      <c r="C1419" s="180"/>
      <c r="D1419" s="31"/>
      <c r="E1419" s="31"/>
      <c r="F1419" s="31"/>
      <c r="G1419" s="31"/>
    </row>
    <row r="1420" spans="1:7" x14ac:dyDescent="0.3">
      <c r="A1420" s="180"/>
      <c r="B1420" s="180"/>
      <c r="C1420" s="180"/>
      <c r="D1420" s="31"/>
      <c r="E1420" s="31"/>
      <c r="F1420" s="31"/>
      <c r="G1420" s="31"/>
    </row>
    <row r="1421" spans="1:7" x14ac:dyDescent="0.3">
      <c r="A1421" s="180"/>
      <c r="B1421" s="180"/>
      <c r="C1421" s="180"/>
      <c r="D1421" s="31"/>
      <c r="E1421" s="31"/>
      <c r="F1421" s="31"/>
      <c r="G1421" s="31"/>
    </row>
    <row r="1422" spans="1:7" x14ac:dyDescent="0.3">
      <c r="A1422" s="180"/>
      <c r="B1422" s="180"/>
      <c r="C1422" s="180"/>
      <c r="D1422" s="31"/>
      <c r="E1422" s="31"/>
      <c r="F1422" s="31"/>
      <c r="G1422" s="31"/>
    </row>
    <row r="1423" spans="1:7" x14ac:dyDescent="0.3">
      <c r="A1423" s="180"/>
      <c r="B1423" s="180"/>
      <c r="C1423" s="180"/>
      <c r="D1423" s="31"/>
      <c r="E1423" s="31"/>
      <c r="F1423" s="31"/>
      <c r="G1423" s="31"/>
    </row>
    <row r="1424" spans="1:7" x14ac:dyDescent="0.3">
      <c r="A1424" s="180"/>
      <c r="B1424" s="180"/>
      <c r="C1424" s="180"/>
      <c r="D1424" s="31"/>
      <c r="E1424" s="31"/>
      <c r="F1424" s="31"/>
      <c r="G1424" s="31"/>
    </row>
    <row r="1425" spans="1:7" x14ac:dyDescent="0.3">
      <c r="A1425" s="180"/>
      <c r="B1425" s="180"/>
      <c r="C1425" s="180"/>
      <c r="D1425" s="31"/>
      <c r="E1425" s="31"/>
      <c r="F1425" s="31"/>
      <c r="G1425" s="31"/>
    </row>
    <row r="1426" spans="1:7" x14ac:dyDescent="0.3">
      <c r="A1426" s="180"/>
      <c r="B1426" s="180"/>
      <c r="C1426" s="180"/>
      <c r="D1426" s="31"/>
      <c r="E1426" s="31"/>
      <c r="F1426" s="31"/>
      <c r="G1426" s="31"/>
    </row>
    <row r="1427" spans="1:7" x14ac:dyDescent="0.3">
      <c r="A1427" s="180"/>
      <c r="B1427" s="180"/>
      <c r="C1427" s="180"/>
      <c r="D1427" s="31"/>
      <c r="E1427" s="31"/>
      <c r="F1427" s="31"/>
      <c r="G1427" s="31"/>
    </row>
    <row r="1428" spans="1:7" x14ac:dyDescent="0.3">
      <c r="A1428" s="180"/>
      <c r="B1428" s="180"/>
      <c r="C1428" s="180"/>
      <c r="D1428" s="31"/>
      <c r="E1428" s="31"/>
      <c r="F1428" s="31"/>
      <c r="G1428" s="31"/>
    </row>
    <row r="1429" spans="1:7" x14ac:dyDescent="0.3">
      <c r="A1429" s="180"/>
      <c r="B1429" s="180"/>
      <c r="C1429" s="180"/>
      <c r="D1429" s="31"/>
      <c r="E1429" s="31"/>
      <c r="F1429" s="31"/>
      <c r="G1429" s="31"/>
    </row>
    <row r="1430" spans="1:7" x14ac:dyDescent="0.3">
      <c r="A1430" s="180"/>
      <c r="B1430" s="180"/>
      <c r="C1430" s="180"/>
      <c r="D1430" s="31"/>
      <c r="E1430" s="31"/>
      <c r="F1430" s="31"/>
      <c r="G1430" s="31"/>
    </row>
    <row r="1431" spans="1:7" x14ac:dyDescent="0.3">
      <c r="A1431" s="180"/>
      <c r="B1431" s="180"/>
      <c r="C1431" s="180"/>
      <c r="D1431" s="31"/>
      <c r="E1431" s="31"/>
      <c r="F1431" s="31"/>
      <c r="G1431" s="31"/>
    </row>
    <row r="1432" spans="1:7" x14ac:dyDescent="0.3">
      <c r="A1432" s="180"/>
      <c r="B1432" s="180"/>
      <c r="C1432" s="180"/>
      <c r="D1432" s="31"/>
      <c r="E1432" s="31"/>
      <c r="F1432" s="31"/>
      <c r="G1432" s="31"/>
    </row>
    <row r="1433" spans="1:7" x14ac:dyDescent="0.3">
      <c r="A1433" s="180"/>
      <c r="B1433" s="180"/>
      <c r="C1433" s="180"/>
      <c r="D1433" s="31"/>
      <c r="E1433" s="31"/>
      <c r="F1433" s="31"/>
      <c r="G1433" s="31"/>
    </row>
    <row r="1434" spans="1:7" x14ac:dyDescent="0.3">
      <c r="A1434" s="180"/>
      <c r="B1434" s="180"/>
      <c r="C1434" s="180"/>
      <c r="D1434" s="31"/>
      <c r="E1434" s="31"/>
      <c r="F1434" s="31"/>
      <c r="G1434" s="31"/>
    </row>
    <row r="1435" spans="1:7" x14ac:dyDescent="0.3">
      <c r="A1435" s="180"/>
      <c r="B1435" s="180"/>
      <c r="C1435" s="180"/>
      <c r="D1435" s="31"/>
      <c r="E1435" s="31"/>
      <c r="F1435" s="31"/>
      <c r="G1435" s="31"/>
    </row>
    <row r="1436" spans="1:7" x14ac:dyDescent="0.3">
      <c r="A1436" s="180"/>
      <c r="B1436" s="180"/>
      <c r="C1436" s="180"/>
      <c r="D1436" s="31"/>
      <c r="E1436" s="31"/>
      <c r="F1436" s="31"/>
      <c r="G1436" s="31"/>
    </row>
    <row r="1437" spans="1:7" x14ac:dyDescent="0.3">
      <c r="A1437" s="180"/>
      <c r="B1437" s="180"/>
      <c r="C1437" s="180"/>
      <c r="D1437" s="31"/>
      <c r="E1437" s="31"/>
      <c r="F1437" s="31"/>
      <c r="G1437" s="31"/>
    </row>
    <row r="1438" spans="1:7" x14ac:dyDescent="0.3">
      <c r="A1438" s="180"/>
      <c r="B1438" s="180"/>
      <c r="C1438" s="180"/>
      <c r="D1438" s="31"/>
      <c r="E1438" s="31"/>
      <c r="F1438" s="31"/>
      <c r="G1438" s="31"/>
    </row>
    <row r="1439" spans="1:7" x14ac:dyDescent="0.3">
      <c r="A1439" s="180"/>
      <c r="B1439" s="180"/>
      <c r="C1439" s="180"/>
      <c r="D1439" s="31"/>
      <c r="E1439" s="31"/>
      <c r="F1439" s="31"/>
      <c r="G1439" s="31"/>
    </row>
    <row r="1440" spans="1:7" x14ac:dyDescent="0.3">
      <c r="A1440" s="180"/>
      <c r="B1440" s="180"/>
      <c r="C1440" s="180"/>
      <c r="D1440" s="31"/>
      <c r="E1440" s="31"/>
      <c r="F1440" s="31"/>
      <c r="G1440" s="31"/>
    </row>
    <row r="1441" spans="1:7" x14ac:dyDescent="0.3">
      <c r="A1441" s="180"/>
      <c r="B1441" s="180"/>
      <c r="C1441" s="180"/>
      <c r="D1441" s="31"/>
      <c r="E1441" s="31"/>
      <c r="F1441" s="31"/>
      <c r="G1441" s="31"/>
    </row>
    <row r="1442" spans="1:7" x14ac:dyDescent="0.3">
      <c r="A1442" s="180"/>
      <c r="B1442" s="180"/>
      <c r="C1442" s="180"/>
      <c r="D1442" s="31"/>
      <c r="E1442" s="31"/>
      <c r="F1442" s="31"/>
      <c r="G1442" s="31"/>
    </row>
    <row r="1443" spans="1:7" x14ac:dyDescent="0.3">
      <c r="A1443" s="180"/>
      <c r="B1443" s="180"/>
      <c r="C1443" s="180"/>
      <c r="D1443" s="31"/>
      <c r="E1443" s="31"/>
      <c r="F1443" s="31"/>
      <c r="G1443" s="31"/>
    </row>
    <row r="1444" spans="1:7" x14ac:dyDescent="0.3">
      <c r="A1444" s="180"/>
      <c r="B1444" s="180"/>
      <c r="C1444" s="180"/>
      <c r="D1444" s="31"/>
      <c r="E1444" s="31"/>
      <c r="F1444" s="31"/>
      <c r="G1444" s="31"/>
    </row>
    <row r="1445" spans="1:7" x14ac:dyDescent="0.3">
      <c r="A1445" s="180"/>
      <c r="B1445" s="180"/>
      <c r="C1445" s="180"/>
      <c r="D1445" s="31"/>
      <c r="E1445" s="31"/>
      <c r="F1445" s="31"/>
      <c r="G1445" s="31"/>
    </row>
    <row r="1446" spans="1:7" x14ac:dyDescent="0.3">
      <c r="A1446" s="180"/>
      <c r="B1446" s="180"/>
      <c r="C1446" s="180"/>
      <c r="D1446" s="31"/>
      <c r="E1446" s="31"/>
      <c r="F1446" s="31"/>
      <c r="G1446" s="31"/>
    </row>
    <row r="1447" spans="1:7" x14ac:dyDescent="0.3">
      <c r="A1447" s="180"/>
      <c r="B1447" s="180"/>
      <c r="C1447" s="180"/>
      <c r="D1447" s="31"/>
      <c r="E1447" s="31"/>
      <c r="F1447" s="31"/>
      <c r="G1447" s="31"/>
    </row>
    <row r="1448" spans="1:7" x14ac:dyDescent="0.3">
      <c r="A1448" s="180"/>
      <c r="B1448" s="180"/>
      <c r="C1448" s="180"/>
      <c r="D1448" s="31"/>
      <c r="E1448" s="31"/>
      <c r="F1448" s="31"/>
      <c r="G1448" s="31"/>
    </row>
    <row r="1449" spans="1:7" x14ac:dyDescent="0.3">
      <c r="A1449" s="180"/>
      <c r="B1449" s="180"/>
      <c r="C1449" s="180"/>
      <c r="D1449" s="31"/>
      <c r="E1449" s="31"/>
      <c r="F1449" s="31"/>
      <c r="G1449" s="31"/>
    </row>
    <row r="1450" spans="1:7" x14ac:dyDescent="0.3">
      <c r="A1450" s="180"/>
      <c r="B1450" s="180"/>
      <c r="C1450" s="180"/>
      <c r="D1450" s="31"/>
      <c r="E1450" s="31"/>
      <c r="F1450" s="31"/>
      <c r="G1450" s="31"/>
    </row>
    <row r="1451" spans="1:7" x14ac:dyDescent="0.3">
      <c r="A1451" s="180"/>
      <c r="B1451" s="180"/>
      <c r="C1451" s="180"/>
      <c r="D1451" s="31"/>
      <c r="E1451" s="31"/>
      <c r="F1451" s="31"/>
      <c r="G1451" s="31"/>
    </row>
    <row r="1452" spans="1:7" x14ac:dyDescent="0.3">
      <c r="A1452" s="180"/>
      <c r="B1452" s="180"/>
      <c r="C1452" s="180"/>
      <c r="D1452" s="31"/>
      <c r="E1452" s="31"/>
      <c r="F1452" s="31"/>
      <c r="G1452" s="31"/>
    </row>
    <row r="1453" spans="1:7" x14ac:dyDescent="0.3">
      <c r="A1453" s="180"/>
      <c r="B1453" s="180"/>
      <c r="C1453" s="180"/>
      <c r="D1453" s="31"/>
      <c r="E1453" s="31"/>
      <c r="F1453" s="31"/>
      <c r="G1453" s="31"/>
    </row>
    <row r="1454" spans="1:7" x14ac:dyDescent="0.3">
      <c r="A1454" s="180"/>
      <c r="B1454" s="180"/>
      <c r="C1454" s="180"/>
      <c r="D1454" s="31"/>
      <c r="E1454" s="31"/>
      <c r="F1454" s="31"/>
      <c r="G1454" s="31"/>
    </row>
    <row r="1455" spans="1:7" x14ac:dyDescent="0.3">
      <c r="A1455" s="180"/>
      <c r="B1455" s="180"/>
      <c r="C1455" s="180"/>
      <c r="D1455" s="31"/>
      <c r="E1455" s="31"/>
      <c r="F1455" s="31"/>
      <c r="G1455" s="31"/>
    </row>
    <row r="1456" spans="1:7" x14ac:dyDescent="0.3">
      <c r="A1456" s="180"/>
      <c r="B1456" s="180"/>
      <c r="C1456" s="180"/>
      <c r="D1456" s="31"/>
      <c r="E1456" s="31"/>
      <c r="F1456" s="31"/>
      <c r="G1456" s="31"/>
    </row>
    <row r="1457" spans="1:7" x14ac:dyDescent="0.3">
      <c r="A1457" s="180"/>
      <c r="B1457" s="180"/>
      <c r="C1457" s="180"/>
      <c r="D1457" s="31"/>
      <c r="E1457" s="31"/>
      <c r="F1457" s="31"/>
      <c r="G1457" s="31"/>
    </row>
    <row r="1458" spans="1:7" x14ac:dyDescent="0.3">
      <c r="A1458" s="180"/>
      <c r="B1458" s="180"/>
      <c r="C1458" s="180"/>
      <c r="D1458" s="31"/>
      <c r="E1458" s="31"/>
      <c r="F1458" s="31"/>
      <c r="G1458" s="31"/>
    </row>
    <row r="1459" spans="1:7" x14ac:dyDescent="0.3">
      <c r="A1459" s="180"/>
      <c r="B1459" s="180"/>
      <c r="C1459" s="180"/>
      <c r="D1459" s="31"/>
      <c r="E1459" s="31"/>
      <c r="F1459" s="31"/>
      <c r="G1459" s="31"/>
    </row>
    <row r="1460" spans="1:7" x14ac:dyDescent="0.3">
      <c r="A1460" s="180"/>
      <c r="B1460" s="180"/>
      <c r="C1460" s="180"/>
      <c r="D1460" s="31"/>
      <c r="E1460" s="31"/>
      <c r="F1460" s="31"/>
      <c r="G1460" s="31"/>
    </row>
    <row r="1461" spans="1:7" x14ac:dyDescent="0.3">
      <c r="A1461" s="180"/>
      <c r="B1461" s="180"/>
      <c r="C1461" s="180"/>
      <c r="D1461" s="31"/>
      <c r="E1461" s="31"/>
      <c r="F1461" s="31"/>
      <c r="G1461" s="31"/>
    </row>
    <row r="1462" spans="1:7" x14ac:dyDescent="0.3">
      <c r="A1462" s="180"/>
      <c r="B1462" s="180"/>
      <c r="C1462" s="180"/>
      <c r="D1462" s="31"/>
      <c r="E1462" s="31"/>
      <c r="F1462" s="31"/>
      <c r="G1462" s="31"/>
    </row>
    <row r="1463" spans="1:7" x14ac:dyDescent="0.3">
      <c r="A1463" s="180"/>
      <c r="B1463" s="180"/>
      <c r="C1463" s="180"/>
      <c r="D1463" s="31"/>
      <c r="E1463" s="31"/>
      <c r="F1463" s="31"/>
      <c r="G1463" s="31"/>
    </row>
    <row r="1464" spans="1:7" x14ac:dyDescent="0.3">
      <c r="A1464" s="180"/>
      <c r="B1464" s="180"/>
      <c r="C1464" s="180"/>
      <c r="D1464" s="31"/>
      <c r="E1464" s="31"/>
      <c r="F1464" s="31"/>
      <c r="G1464" s="31"/>
    </row>
    <row r="1465" spans="1:7" x14ac:dyDescent="0.3">
      <c r="A1465" s="180"/>
      <c r="B1465" s="180"/>
      <c r="C1465" s="180"/>
      <c r="D1465" s="31"/>
      <c r="E1465" s="31"/>
      <c r="F1465" s="31"/>
      <c r="G1465" s="31"/>
    </row>
    <row r="1466" spans="1:7" x14ac:dyDescent="0.3">
      <c r="A1466" s="180"/>
      <c r="B1466" s="180"/>
      <c r="C1466" s="180"/>
      <c r="D1466" s="31"/>
      <c r="E1466" s="31"/>
      <c r="F1466" s="31"/>
      <c r="G1466" s="31"/>
    </row>
    <row r="1467" spans="1:7" x14ac:dyDescent="0.3">
      <c r="A1467" s="180"/>
      <c r="B1467" s="180"/>
      <c r="C1467" s="180"/>
      <c r="D1467" s="31"/>
      <c r="E1467" s="31"/>
      <c r="F1467" s="31"/>
      <c r="G1467" s="31"/>
    </row>
    <row r="1468" spans="1:7" x14ac:dyDescent="0.3">
      <c r="A1468" s="180"/>
      <c r="B1468" s="180"/>
      <c r="C1468" s="180"/>
      <c r="D1468" s="31"/>
      <c r="E1468" s="31"/>
      <c r="F1468" s="31"/>
      <c r="G1468" s="31"/>
    </row>
    <row r="1469" spans="1:7" x14ac:dyDescent="0.3">
      <c r="A1469" s="180"/>
      <c r="B1469" s="180"/>
      <c r="C1469" s="180"/>
      <c r="D1469" s="31"/>
      <c r="E1469" s="31"/>
      <c r="F1469" s="31"/>
      <c r="G1469" s="31"/>
    </row>
    <row r="1470" spans="1:7" x14ac:dyDescent="0.3">
      <c r="A1470" s="180"/>
      <c r="B1470" s="180"/>
      <c r="C1470" s="180"/>
      <c r="D1470" s="31"/>
      <c r="E1470" s="31"/>
      <c r="F1470" s="31"/>
      <c r="G1470" s="31"/>
    </row>
    <row r="1471" spans="1:7" x14ac:dyDescent="0.3">
      <c r="A1471" s="180"/>
      <c r="B1471" s="180"/>
      <c r="C1471" s="180"/>
      <c r="D1471" s="31"/>
      <c r="E1471" s="31"/>
      <c r="F1471" s="31"/>
      <c r="G1471" s="31"/>
    </row>
    <row r="1472" spans="1:7" x14ac:dyDescent="0.3">
      <c r="A1472" s="180"/>
      <c r="B1472" s="180"/>
      <c r="C1472" s="180"/>
      <c r="D1472" s="31"/>
      <c r="E1472" s="31"/>
      <c r="F1472" s="31"/>
      <c r="G1472" s="31"/>
    </row>
    <row r="1473" spans="1:7" x14ac:dyDescent="0.3">
      <c r="A1473" s="180"/>
      <c r="B1473" s="180"/>
      <c r="C1473" s="180"/>
      <c r="D1473" s="31"/>
      <c r="E1473" s="31"/>
      <c r="F1473" s="31"/>
      <c r="G1473" s="31"/>
    </row>
    <row r="1474" spans="1:7" x14ac:dyDescent="0.3">
      <c r="A1474" s="180"/>
      <c r="B1474" s="180"/>
      <c r="C1474" s="180"/>
      <c r="D1474" s="31"/>
      <c r="E1474" s="31"/>
      <c r="F1474" s="31"/>
      <c r="G1474" s="31"/>
    </row>
    <row r="1475" spans="1:7" x14ac:dyDescent="0.3">
      <c r="A1475" s="180"/>
      <c r="B1475" s="180"/>
      <c r="C1475" s="180"/>
      <c r="D1475" s="31"/>
      <c r="E1475" s="31"/>
      <c r="F1475" s="31"/>
      <c r="G1475" s="31"/>
    </row>
    <row r="1476" spans="1:7" x14ac:dyDescent="0.3">
      <c r="A1476" s="180"/>
      <c r="B1476" s="180"/>
      <c r="C1476" s="180"/>
      <c r="D1476" s="31"/>
      <c r="E1476" s="31"/>
      <c r="F1476" s="31"/>
      <c r="G1476" s="31"/>
    </row>
    <row r="1477" spans="1:7" x14ac:dyDescent="0.3">
      <c r="A1477" s="180"/>
      <c r="B1477" s="180"/>
      <c r="C1477" s="180"/>
      <c r="D1477" s="31"/>
      <c r="E1477" s="31"/>
      <c r="F1477" s="31"/>
      <c r="G1477" s="31"/>
    </row>
    <row r="1478" spans="1:7" x14ac:dyDescent="0.3">
      <c r="A1478" s="180"/>
      <c r="B1478" s="180"/>
      <c r="C1478" s="180"/>
      <c r="D1478" s="31"/>
      <c r="E1478" s="31"/>
      <c r="F1478" s="31"/>
      <c r="G1478" s="31"/>
    </row>
    <row r="1479" spans="1:7" x14ac:dyDescent="0.3">
      <c r="A1479" s="180"/>
      <c r="B1479" s="180"/>
      <c r="C1479" s="180"/>
      <c r="D1479" s="31"/>
      <c r="E1479" s="31"/>
      <c r="F1479" s="31"/>
      <c r="G1479" s="31"/>
    </row>
    <row r="1480" spans="1:7" x14ac:dyDescent="0.3">
      <c r="A1480" s="180"/>
      <c r="B1480" s="180"/>
      <c r="C1480" s="180"/>
      <c r="D1480" s="31"/>
      <c r="E1480" s="31"/>
      <c r="F1480" s="31"/>
      <c r="G1480" s="31"/>
    </row>
    <row r="1481" spans="1:7" x14ac:dyDescent="0.3">
      <c r="A1481" s="180"/>
      <c r="B1481" s="180"/>
      <c r="C1481" s="180"/>
      <c r="D1481" s="31"/>
      <c r="E1481" s="31"/>
      <c r="F1481" s="31"/>
      <c r="G1481" s="31"/>
    </row>
    <row r="1482" spans="1:7" x14ac:dyDescent="0.3">
      <c r="A1482" s="180"/>
      <c r="B1482" s="180"/>
      <c r="C1482" s="180"/>
      <c r="D1482" s="31"/>
      <c r="E1482" s="31"/>
      <c r="F1482" s="31"/>
      <c r="G1482" s="31"/>
    </row>
    <row r="1483" spans="1:7" x14ac:dyDescent="0.3">
      <c r="A1483" s="180"/>
      <c r="B1483" s="180"/>
      <c r="C1483" s="180"/>
      <c r="D1483" s="31"/>
      <c r="E1483" s="31"/>
      <c r="F1483" s="31"/>
      <c r="G1483" s="31"/>
    </row>
    <row r="1484" spans="1:7" x14ac:dyDescent="0.3">
      <c r="A1484" s="180"/>
      <c r="B1484" s="180"/>
      <c r="C1484" s="180"/>
      <c r="D1484" s="31"/>
      <c r="E1484" s="31"/>
      <c r="F1484" s="31"/>
      <c r="G1484" s="31"/>
    </row>
    <row r="1485" spans="1:7" x14ac:dyDescent="0.3">
      <c r="A1485" s="180"/>
      <c r="B1485" s="180"/>
      <c r="C1485" s="180"/>
      <c r="D1485" s="31"/>
      <c r="E1485" s="31"/>
      <c r="F1485" s="31"/>
      <c r="G1485" s="31"/>
    </row>
    <row r="1486" spans="1:7" x14ac:dyDescent="0.3">
      <c r="A1486" s="180"/>
      <c r="B1486" s="180"/>
      <c r="C1486" s="180"/>
      <c r="D1486" s="31"/>
      <c r="E1486" s="31"/>
      <c r="F1486" s="31"/>
      <c r="G1486" s="31"/>
    </row>
    <row r="1487" spans="1:7" x14ac:dyDescent="0.3">
      <c r="A1487" s="180"/>
      <c r="B1487" s="180"/>
      <c r="C1487" s="180"/>
      <c r="D1487" s="31"/>
      <c r="E1487" s="31"/>
      <c r="F1487" s="31"/>
      <c r="G1487" s="31"/>
    </row>
    <row r="1488" spans="1:7" x14ac:dyDescent="0.3">
      <c r="A1488" s="180"/>
      <c r="B1488" s="180"/>
      <c r="C1488" s="180"/>
      <c r="D1488" s="31"/>
      <c r="E1488" s="31"/>
      <c r="F1488" s="31"/>
      <c r="G1488" s="31"/>
    </row>
    <row r="1489" spans="1:7" x14ac:dyDescent="0.3">
      <c r="A1489" s="180"/>
      <c r="B1489" s="180"/>
      <c r="C1489" s="180"/>
      <c r="D1489" s="31"/>
      <c r="E1489" s="31"/>
      <c r="F1489" s="31"/>
      <c r="G1489" s="31"/>
    </row>
    <row r="1490" spans="1:7" x14ac:dyDescent="0.3">
      <c r="A1490" s="180"/>
      <c r="B1490" s="180"/>
      <c r="C1490" s="180"/>
      <c r="D1490" s="31"/>
      <c r="E1490" s="31"/>
      <c r="F1490" s="31"/>
      <c r="G1490" s="31"/>
    </row>
    <row r="1491" spans="1:7" x14ac:dyDescent="0.3">
      <c r="A1491" s="180"/>
      <c r="B1491" s="180"/>
      <c r="C1491" s="180"/>
      <c r="D1491" s="31"/>
      <c r="E1491" s="31"/>
      <c r="F1491" s="31"/>
      <c r="G1491" s="31"/>
    </row>
    <row r="1492" spans="1:7" x14ac:dyDescent="0.3">
      <c r="A1492" s="180"/>
      <c r="B1492" s="180"/>
      <c r="C1492" s="180"/>
      <c r="D1492" s="31"/>
      <c r="E1492" s="31"/>
      <c r="F1492" s="31"/>
      <c r="G1492" s="31"/>
    </row>
    <row r="1493" spans="1:7" x14ac:dyDescent="0.3">
      <c r="A1493" s="180"/>
      <c r="B1493" s="180"/>
      <c r="C1493" s="180"/>
      <c r="D1493" s="31"/>
      <c r="E1493" s="31"/>
      <c r="F1493" s="31"/>
      <c r="G1493" s="31"/>
    </row>
    <row r="1494" spans="1:7" x14ac:dyDescent="0.3">
      <c r="A1494" s="180"/>
      <c r="B1494" s="180"/>
      <c r="C1494" s="180"/>
      <c r="D1494" s="31"/>
      <c r="E1494" s="31"/>
      <c r="F1494" s="31"/>
      <c r="G1494" s="31"/>
    </row>
    <row r="1495" spans="1:7" x14ac:dyDescent="0.3">
      <c r="A1495" s="180"/>
      <c r="B1495" s="180"/>
      <c r="C1495" s="180"/>
      <c r="D1495" s="31"/>
      <c r="E1495" s="31"/>
      <c r="F1495" s="31"/>
      <c r="G1495" s="31"/>
    </row>
    <row r="1496" spans="1:7" x14ac:dyDescent="0.3">
      <c r="A1496" s="180"/>
      <c r="B1496" s="180"/>
      <c r="C1496" s="180"/>
      <c r="D1496" s="31"/>
      <c r="E1496" s="31"/>
      <c r="F1496" s="31"/>
      <c r="G1496" s="31"/>
    </row>
    <row r="1497" spans="1:7" x14ac:dyDescent="0.3">
      <c r="A1497" s="180"/>
      <c r="B1497" s="180"/>
      <c r="C1497" s="180"/>
      <c r="D1497" s="31"/>
      <c r="E1497" s="31"/>
      <c r="F1497" s="31"/>
      <c r="G1497" s="31"/>
    </row>
    <row r="1498" spans="1:7" x14ac:dyDescent="0.3">
      <c r="A1498" s="180"/>
      <c r="B1498" s="180"/>
      <c r="C1498" s="180"/>
      <c r="D1498" s="31"/>
      <c r="E1498" s="31"/>
      <c r="F1498" s="31"/>
      <c r="G1498" s="31"/>
    </row>
    <row r="1499" spans="1:7" x14ac:dyDescent="0.3">
      <c r="A1499" s="180"/>
      <c r="B1499" s="180"/>
      <c r="C1499" s="180"/>
      <c r="D1499" s="31"/>
      <c r="E1499" s="31"/>
      <c r="F1499" s="31"/>
      <c r="G1499" s="31"/>
    </row>
    <row r="1500" spans="1:7" x14ac:dyDescent="0.3">
      <c r="A1500" s="180"/>
      <c r="B1500" s="180"/>
      <c r="C1500" s="180"/>
      <c r="D1500" s="31"/>
      <c r="E1500" s="31"/>
      <c r="F1500" s="31"/>
      <c r="G1500" s="31"/>
    </row>
    <row r="1501" spans="1:7" x14ac:dyDescent="0.3">
      <c r="A1501" s="180"/>
      <c r="B1501" s="180"/>
      <c r="C1501" s="180"/>
      <c r="D1501" s="31"/>
      <c r="E1501" s="31"/>
      <c r="F1501" s="31"/>
      <c r="G1501" s="31"/>
    </row>
    <row r="1502" spans="1:7" x14ac:dyDescent="0.3">
      <c r="A1502" s="180"/>
      <c r="B1502" s="180"/>
      <c r="C1502" s="180"/>
      <c r="D1502" s="31"/>
      <c r="E1502" s="31"/>
      <c r="F1502" s="31"/>
      <c r="G1502" s="31"/>
    </row>
    <row r="1503" spans="1:7" x14ac:dyDescent="0.3">
      <c r="A1503" s="180"/>
      <c r="B1503" s="180"/>
      <c r="C1503" s="180"/>
      <c r="D1503" s="31"/>
      <c r="E1503" s="31"/>
      <c r="F1503" s="31"/>
      <c r="G1503" s="31"/>
    </row>
    <row r="1504" spans="1:7" x14ac:dyDescent="0.3">
      <c r="A1504" s="180"/>
      <c r="B1504" s="180"/>
      <c r="C1504" s="180"/>
      <c r="D1504" s="31"/>
      <c r="E1504" s="31"/>
      <c r="F1504" s="31"/>
      <c r="G1504" s="31"/>
    </row>
    <row r="1505" spans="1:7" x14ac:dyDescent="0.3">
      <c r="A1505" s="180"/>
      <c r="B1505" s="180"/>
      <c r="C1505" s="180"/>
      <c r="D1505" s="31"/>
      <c r="E1505" s="31"/>
      <c r="F1505" s="31"/>
      <c r="G1505" s="31"/>
    </row>
    <row r="1506" spans="1:7" x14ac:dyDescent="0.3">
      <c r="A1506" s="180"/>
      <c r="B1506" s="180"/>
      <c r="C1506" s="180"/>
      <c r="D1506" s="31"/>
      <c r="E1506" s="31"/>
      <c r="F1506" s="31"/>
      <c r="G1506" s="31"/>
    </row>
    <row r="1507" spans="1:7" x14ac:dyDescent="0.3">
      <c r="A1507" s="180"/>
      <c r="B1507" s="180"/>
      <c r="C1507" s="180"/>
      <c r="D1507" s="31"/>
      <c r="E1507" s="31"/>
      <c r="F1507" s="31"/>
      <c r="G1507" s="31"/>
    </row>
    <row r="1508" spans="1:7" x14ac:dyDescent="0.3">
      <c r="A1508" s="180"/>
      <c r="B1508" s="180"/>
      <c r="C1508" s="180"/>
      <c r="D1508" s="31"/>
      <c r="E1508" s="31"/>
      <c r="F1508" s="31"/>
      <c r="G1508" s="31"/>
    </row>
    <row r="1509" spans="1:7" x14ac:dyDescent="0.3">
      <c r="A1509" s="180"/>
      <c r="B1509" s="180"/>
      <c r="C1509" s="180"/>
      <c r="D1509" s="31"/>
      <c r="E1509" s="31"/>
      <c r="F1509" s="31"/>
      <c r="G1509" s="31"/>
    </row>
    <row r="1510" spans="1:7" x14ac:dyDescent="0.3">
      <c r="A1510" s="180"/>
      <c r="B1510" s="180"/>
      <c r="C1510" s="180"/>
      <c r="D1510" s="31"/>
      <c r="E1510" s="31"/>
      <c r="F1510" s="31"/>
      <c r="G1510" s="31"/>
    </row>
    <row r="1511" spans="1:7" x14ac:dyDescent="0.3">
      <c r="A1511" s="180"/>
      <c r="B1511" s="180"/>
      <c r="C1511" s="180"/>
      <c r="D1511" s="31"/>
      <c r="E1511" s="31"/>
      <c r="F1511" s="31"/>
      <c r="G1511" s="31"/>
    </row>
    <row r="1512" spans="1:7" x14ac:dyDescent="0.3">
      <c r="A1512" s="180"/>
      <c r="B1512" s="180"/>
      <c r="C1512" s="180"/>
      <c r="D1512" s="31"/>
      <c r="E1512" s="31"/>
      <c r="F1512" s="31"/>
      <c r="G1512" s="31"/>
    </row>
    <row r="1513" spans="1:7" x14ac:dyDescent="0.3">
      <c r="A1513" s="180"/>
      <c r="B1513" s="180"/>
      <c r="C1513" s="180"/>
      <c r="D1513" s="31"/>
      <c r="E1513" s="31"/>
      <c r="F1513" s="31"/>
      <c r="G1513" s="31"/>
    </row>
    <row r="1514" spans="1:7" x14ac:dyDescent="0.3">
      <c r="A1514" s="180"/>
      <c r="B1514" s="180"/>
      <c r="C1514" s="180"/>
      <c r="D1514" s="31"/>
      <c r="E1514" s="31"/>
      <c r="F1514" s="31"/>
      <c r="G1514" s="31"/>
    </row>
    <row r="1515" spans="1:7" x14ac:dyDescent="0.3">
      <c r="A1515" s="180"/>
      <c r="B1515" s="180"/>
      <c r="C1515" s="180"/>
      <c r="D1515" s="31"/>
      <c r="E1515" s="31"/>
      <c r="F1515" s="31"/>
      <c r="G1515" s="31"/>
    </row>
    <row r="1516" spans="1:7" x14ac:dyDescent="0.3">
      <c r="A1516" s="180"/>
      <c r="B1516" s="180"/>
      <c r="C1516" s="180"/>
      <c r="D1516" s="31"/>
      <c r="E1516" s="31"/>
      <c r="F1516" s="31"/>
      <c r="G1516" s="31"/>
    </row>
    <row r="1517" spans="1:7" x14ac:dyDescent="0.3">
      <c r="A1517" s="180"/>
      <c r="B1517" s="180"/>
      <c r="C1517" s="180"/>
      <c r="D1517" s="31"/>
      <c r="E1517" s="31"/>
      <c r="F1517" s="31"/>
      <c r="G1517" s="31"/>
    </row>
    <row r="1518" spans="1:7" x14ac:dyDescent="0.3">
      <c r="A1518" s="180"/>
      <c r="B1518" s="180"/>
      <c r="C1518" s="180"/>
      <c r="D1518" s="31"/>
      <c r="E1518" s="31"/>
      <c r="F1518" s="31"/>
      <c r="G1518" s="31"/>
    </row>
    <row r="1519" spans="1:7" x14ac:dyDescent="0.3">
      <c r="A1519" s="180"/>
      <c r="B1519" s="180"/>
      <c r="C1519" s="180"/>
      <c r="D1519" s="31"/>
      <c r="E1519" s="31"/>
      <c r="F1519" s="31"/>
      <c r="G1519" s="31"/>
    </row>
    <row r="1520" spans="1:7" x14ac:dyDescent="0.3">
      <c r="A1520" s="180"/>
      <c r="B1520" s="180"/>
      <c r="C1520" s="180"/>
      <c r="D1520" s="31"/>
      <c r="E1520" s="31"/>
      <c r="F1520" s="31"/>
      <c r="G1520" s="31"/>
    </row>
    <row r="1521" spans="1:7" x14ac:dyDescent="0.3">
      <c r="A1521" s="180"/>
      <c r="B1521" s="180"/>
      <c r="C1521" s="180"/>
      <c r="D1521" s="31"/>
      <c r="E1521" s="31"/>
      <c r="F1521" s="31"/>
      <c r="G1521" s="31"/>
    </row>
    <row r="1522" spans="1:7" x14ac:dyDescent="0.3">
      <c r="A1522" s="180"/>
      <c r="B1522" s="180"/>
      <c r="C1522" s="180"/>
      <c r="D1522" s="31"/>
      <c r="E1522" s="31"/>
      <c r="F1522" s="31"/>
      <c r="G1522" s="31"/>
    </row>
    <row r="1523" spans="1:7" x14ac:dyDescent="0.3">
      <c r="A1523" s="180"/>
      <c r="B1523" s="180"/>
      <c r="C1523" s="180"/>
      <c r="D1523" s="31"/>
      <c r="E1523" s="31"/>
      <c r="F1523" s="31"/>
      <c r="G1523" s="31"/>
    </row>
    <row r="1524" spans="1:7" x14ac:dyDescent="0.3">
      <c r="A1524" s="180"/>
      <c r="B1524" s="180"/>
      <c r="C1524" s="180"/>
      <c r="D1524" s="31"/>
      <c r="E1524" s="31"/>
      <c r="F1524" s="31"/>
      <c r="G1524" s="31"/>
    </row>
    <row r="1525" spans="1:7" x14ac:dyDescent="0.3">
      <c r="A1525" s="180"/>
      <c r="B1525" s="180"/>
      <c r="C1525" s="180"/>
      <c r="D1525" s="31"/>
      <c r="E1525" s="31"/>
      <c r="F1525" s="31"/>
      <c r="G1525" s="31"/>
    </row>
    <row r="1526" spans="1:7" x14ac:dyDescent="0.3">
      <c r="A1526" s="180"/>
      <c r="B1526" s="180"/>
      <c r="C1526" s="180"/>
      <c r="D1526" s="31"/>
      <c r="E1526" s="31"/>
      <c r="F1526" s="31"/>
      <c r="G1526" s="31"/>
    </row>
    <row r="1527" spans="1:7" x14ac:dyDescent="0.3">
      <c r="A1527" s="180"/>
      <c r="B1527" s="180"/>
      <c r="C1527" s="180"/>
      <c r="D1527" s="31"/>
      <c r="E1527" s="31"/>
      <c r="F1527" s="31"/>
      <c r="G1527" s="31"/>
    </row>
    <row r="1528" spans="1:7" x14ac:dyDescent="0.3">
      <c r="A1528" s="180"/>
      <c r="B1528" s="180"/>
      <c r="C1528" s="180"/>
      <c r="D1528" s="31"/>
      <c r="E1528" s="31"/>
      <c r="F1528" s="31"/>
      <c r="G1528" s="31"/>
    </row>
    <row r="1529" spans="1:7" x14ac:dyDescent="0.3">
      <c r="A1529" s="180"/>
      <c r="B1529" s="180"/>
      <c r="C1529" s="180"/>
      <c r="D1529" s="31"/>
      <c r="E1529" s="31"/>
      <c r="F1529" s="31"/>
      <c r="G1529" s="31"/>
    </row>
    <row r="1530" spans="1:7" x14ac:dyDescent="0.3">
      <c r="A1530" s="180"/>
      <c r="B1530" s="180"/>
      <c r="C1530" s="180"/>
      <c r="D1530" s="31"/>
      <c r="E1530" s="31"/>
      <c r="F1530" s="31"/>
      <c r="G1530" s="31"/>
    </row>
    <row r="1531" spans="1:7" x14ac:dyDescent="0.3">
      <c r="A1531" s="180"/>
      <c r="B1531" s="180"/>
      <c r="C1531" s="180"/>
      <c r="D1531" s="31"/>
      <c r="E1531" s="31"/>
      <c r="F1531" s="31"/>
      <c r="G1531" s="31"/>
    </row>
    <row r="1532" spans="1:7" x14ac:dyDescent="0.3">
      <c r="A1532" s="180"/>
      <c r="B1532" s="180"/>
      <c r="C1532" s="180"/>
      <c r="D1532" s="31"/>
      <c r="E1532" s="31"/>
      <c r="F1532" s="31"/>
      <c r="G1532" s="31"/>
    </row>
    <row r="1533" spans="1:7" x14ac:dyDescent="0.3">
      <c r="A1533" s="180"/>
      <c r="B1533" s="180"/>
      <c r="C1533" s="180"/>
      <c r="D1533" s="31"/>
      <c r="E1533" s="31"/>
      <c r="F1533" s="31"/>
      <c r="G1533" s="31"/>
    </row>
    <row r="1534" spans="1:7" x14ac:dyDescent="0.3">
      <c r="A1534" s="180"/>
      <c r="B1534" s="180"/>
      <c r="C1534" s="180"/>
      <c r="D1534" s="31"/>
      <c r="E1534" s="31"/>
      <c r="F1534" s="31"/>
      <c r="G1534" s="31"/>
    </row>
    <row r="1535" spans="1:7" x14ac:dyDescent="0.3">
      <c r="A1535" s="180"/>
      <c r="B1535" s="180"/>
      <c r="C1535" s="180"/>
      <c r="D1535" s="31"/>
      <c r="E1535" s="31"/>
      <c r="F1535" s="31"/>
      <c r="G1535" s="31"/>
    </row>
    <row r="1536" spans="1:7" x14ac:dyDescent="0.3">
      <c r="A1536" s="180"/>
      <c r="B1536" s="180"/>
      <c r="C1536" s="180"/>
      <c r="D1536" s="31"/>
      <c r="E1536" s="31"/>
      <c r="F1536" s="31"/>
      <c r="G1536" s="31"/>
    </row>
    <row r="1537" spans="1:7" x14ac:dyDescent="0.3">
      <c r="A1537" s="180"/>
      <c r="B1537" s="180"/>
      <c r="C1537" s="180"/>
      <c r="D1537" s="31"/>
      <c r="E1537" s="31"/>
      <c r="F1537" s="31"/>
      <c r="G1537" s="31"/>
    </row>
    <row r="1538" spans="1:7" x14ac:dyDescent="0.3">
      <c r="A1538" s="180"/>
      <c r="B1538" s="180"/>
      <c r="C1538" s="180"/>
      <c r="D1538" s="31"/>
      <c r="E1538" s="31"/>
      <c r="F1538" s="31"/>
      <c r="G1538" s="31"/>
    </row>
    <row r="1539" spans="1:7" x14ac:dyDescent="0.3">
      <c r="A1539" s="180"/>
      <c r="B1539" s="180"/>
      <c r="C1539" s="180"/>
      <c r="D1539" s="31"/>
      <c r="E1539" s="31"/>
      <c r="F1539" s="31"/>
      <c r="G1539" s="31"/>
    </row>
    <row r="1540" spans="1:7" x14ac:dyDescent="0.3">
      <c r="A1540" s="180"/>
      <c r="B1540" s="180"/>
      <c r="C1540" s="180"/>
      <c r="D1540" s="31"/>
      <c r="E1540" s="31"/>
      <c r="F1540" s="31"/>
      <c r="G1540" s="31"/>
    </row>
    <row r="1541" spans="1:7" x14ac:dyDescent="0.3">
      <c r="A1541" s="180"/>
      <c r="B1541" s="180"/>
      <c r="C1541" s="180"/>
      <c r="D1541" s="31"/>
      <c r="E1541" s="31"/>
      <c r="F1541" s="31"/>
      <c r="G1541" s="31"/>
    </row>
    <row r="1542" spans="1:7" x14ac:dyDescent="0.3">
      <c r="A1542" s="180"/>
      <c r="B1542" s="180"/>
      <c r="C1542" s="180"/>
      <c r="D1542" s="31"/>
      <c r="E1542" s="31"/>
      <c r="F1542" s="31"/>
      <c r="G1542" s="31"/>
    </row>
    <row r="1543" spans="1:7" x14ac:dyDescent="0.3">
      <c r="A1543" s="180"/>
      <c r="B1543" s="180"/>
      <c r="C1543" s="180"/>
      <c r="D1543" s="31"/>
      <c r="E1543" s="31"/>
      <c r="F1543" s="31"/>
      <c r="G1543" s="31"/>
    </row>
    <row r="1544" spans="1:7" x14ac:dyDescent="0.3">
      <c r="A1544" s="180"/>
      <c r="B1544" s="180"/>
      <c r="C1544" s="180"/>
      <c r="D1544" s="31"/>
      <c r="E1544" s="31"/>
      <c r="F1544" s="31"/>
      <c r="G1544" s="31"/>
    </row>
    <row r="1545" spans="1:7" x14ac:dyDescent="0.3">
      <c r="A1545" s="180"/>
      <c r="B1545" s="180"/>
      <c r="C1545" s="180"/>
      <c r="D1545" s="31"/>
      <c r="E1545" s="31"/>
      <c r="F1545" s="31"/>
      <c r="G1545" s="31"/>
    </row>
    <row r="1546" spans="1:7" x14ac:dyDescent="0.3">
      <c r="A1546" s="180"/>
      <c r="B1546" s="180"/>
      <c r="C1546" s="180"/>
      <c r="D1546" s="31"/>
      <c r="E1546" s="31"/>
      <c r="F1546" s="31"/>
      <c r="G1546" s="31"/>
    </row>
    <row r="1547" spans="1:7" x14ac:dyDescent="0.3">
      <c r="A1547" s="180"/>
      <c r="B1547" s="180"/>
      <c r="C1547" s="180"/>
      <c r="D1547" s="31"/>
      <c r="E1547" s="31"/>
      <c r="F1547" s="31"/>
      <c r="G1547" s="31"/>
    </row>
    <row r="1548" spans="1:7" x14ac:dyDescent="0.3">
      <c r="A1548" s="180"/>
      <c r="B1548" s="180"/>
      <c r="C1548" s="180"/>
      <c r="D1548" s="31"/>
      <c r="E1548" s="31"/>
      <c r="F1548" s="31"/>
      <c r="G1548" s="31"/>
    </row>
    <row r="1549" spans="1:7" x14ac:dyDescent="0.3">
      <c r="A1549" s="180"/>
      <c r="B1549" s="180"/>
      <c r="C1549" s="180"/>
      <c r="D1549" s="31"/>
      <c r="E1549" s="31"/>
      <c r="F1549" s="31"/>
      <c r="G1549" s="31"/>
    </row>
    <row r="1550" spans="1:7" x14ac:dyDescent="0.3">
      <c r="A1550" s="180"/>
      <c r="B1550" s="180"/>
      <c r="C1550" s="180"/>
      <c r="D1550" s="31"/>
      <c r="E1550" s="31"/>
      <c r="F1550" s="31"/>
      <c r="G1550" s="31"/>
    </row>
    <row r="1551" spans="1:7" x14ac:dyDescent="0.3">
      <c r="A1551" s="180"/>
      <c r="B1551" s="180"/>
      <c r="C1551" s="180"/>
      <c r="D1551" s="31"/>
      <c r="E1551" s="31"/>
      <c r="F1551" s="31"/>
      <c r="G1551" s="31"/>
    </row>
    <row r="1552" spans="1:7" x14ac:dyDescent="0.3">
      <c r="A1552" s="180"/>
      <c r="B1552" s="180"/>
      <c r="C1552" s="180"/>
      <c r="D1552" s="31"/>
      <c r="E1552" s="31"/>
      <c r="F1552" s="31"/>
      <c r="G1552" s="31"/>
    </row>
    <row r="1553" spans="1:7" x14ac:dyDescent="0.3">
      <c r="A1553" s="180"/>
      <c r="B1553" s="180"/>
      <c r="C1553" s="180"/>
      <c r="D1553" s="31"/>
      <c r="E1553" s="31"/>
      <c r="F1553" s="31"/>
      <c r="G1553" s="31"/>
    </row>
    <row r="1554" spans="1:7" x14ac:dyDescent="0.3">
      <c r="A1554" s="180"/>
      <c r="B1554" s="180"/>
      <c r="C1554" s="180"/>
      <c r="D1554" s="31"/>
      <c r="E1554" s="31"/>
      <c r="F1554" s="31"/>
      <c r="G1554" s="31"/>
    </row>
    <row r="1555" spans="1:7" x14ac:dyDescent="0.3">
      <c r="A1555" s="180"/>
      <c r="B1555" s="180"/>
      <c r="C1555" s="180"/>
      <c r="D1555" s="31"/>
      <c r="E1555" s="31"/>
      <c r="F1555" s="31"/>
      <c r="G1555" s="31"/>
    </row>
    <row r="1556" spans="1:7" x14ac:dyDescent="0.3">
      <c r="A1556" s="180"/>
      <c r="B1556" s="180"/>
      <c r="C1556" s="180"/>
      <c r="D1556" s="31"/>
      <c r="E1556" s="31"/>
      <c r="F1556" s="31"/>
      <c r="G1556" s="31"/>
    </row>
    <row r="1557" spans="1:7" x14ac:dyDescent="0.3">
      <c r="A1557" s="180"/>
      <c r="B1557" s="180"/>
      <c r="C1557" s="180"/>
      <c r="D1557" s="31"/>
      <c r="E1557" s="31"/>
      <c r="F1557" s="31"/>
      <c r="G1557" s="31"/>
    </row>
    <row r="1558" spans="1:7" x14ac:dyDescent="0.3">
      <c r="A1558" s="180"/>
      <c r="B1558" s="180"/>
      <c r="C1558" s="180"/>
      <c r="D1558" s="31"/>
      <c r="E1558" s="31"/>
      <c r="F1558" s="31"/>
      <c r="G1558" s="31"/>
    </row>
    <row r="1559" spans="1:7" x14ac:dyDescent="0.3">
      <c r="A1559" s="180"/>
      <c r="B1559" s="180"/>
      <c r="C1559" s="180"/>
      <c r="D1559" s="31"/>
      <c r="E1559" s="31"/>
      <c r="F1559" s="31"/>
      <c r="G1559" s="31"/>
    </row>
    <row r="1560" spans="1:7" x14ac:dyDescent="0.3">
      <c r="A1560" s="180"/>
      <c r="B1560" s="180"/>
      <c r="C1560" s="180"/>
      <c r="D1560" s="31"/>
      <c r="E1560" s="31"/>
      <c r="F1560" s="31"/>
      <c r="G1560" s="31"/>
    </row>
    <row r="1561" spans="1:7" x14ac:dyDescent="0.3">
      <c r="A1561" s="180"/>
      <c r="B1561" s="180"/>
      <c r="C1561" s="180"/>
      <c r="D1561" s="31"/>
      <c r="E1561" s="31"/>
      <c r="F1561" s="31"/>
      <c r="G1561" s="31"/>
    </row>
    <row r="1562" spans="1:7" x14ac:dyDescent="0.3">
      <c r="A1562" s="180"/>
      <c r="B1562" s="180"/>
      <c r="C1562" s="180"/>
      <c r="D1562" s="31"/>
      <c r="E1562" s="31"/>
      <c r="F1562" s="31"/>
      <c r="G1562" s="31"/>
    </row>
    <row r="1563" spans="1:7" x14ac:dyDescent="0.3">
      <c r="A1563" s="180"/>
      <c r="B1563" s="180"/>
      <c r="C1563" s="180"/>
      <c r="D1563" s="31"/>
      <c r="E1563" s="31"/>
      <c r="F1563" s="31"/>
      <c r="G1563" s="31"/>
    </row>
    <row r="1564" spans="1:7" x14ac:dyDescent="0.3">
      <c r="A1564" s="180"/>
      <c r="B1564" s="180"/>
      <c r="C1564" s="180"/>
      <c r="D1564" s="31"/>
      <c r="E1564" s="31"/>
      <c r="F1564" s="31"/>
      <c r="G1564" s="31"/>
    </row>
    <row r="1565" spans="1:7" x14ac:dyDescent="0.3">
      <c r="A1565" s="180"/>
      <c r="B1565" s="180"/>
      <c r="C1565" s="180"/>
      <c r="D1565" s="31"/>
      <c r="E1565" s="31"/>
      <c r="F1565" s="31"/>
      <c r="G1565" s="31"/>
    </row>
    <row r="1566" spans="1:7" x14ac:dyDescent="0.3">
      <c r="A1566" s="180"/>
      <c r="B1566" s="180"/>
      <c r="C1566" s="180"/>
      <c r="D1566" s="31"/>
      <c r="E1566" s="31"/>
      <c r="F1566" s="31"/>
      <c r="G1566" s="31"/>
    </row>
    <row r="1567" spans="1:7" x14ac:dyDescent="0.3">
      <c r="A1567" s="180"/>
      <c r="B1567" s="180"/>
      <c r="C1567" s="180"/>
      <c r="D1567" s="31"/>
      <c r="E1567" s="31"/>
      <c r="F1567" s="31"/>
      <c r="G1567" s="31"/>
    </row>
    <row r="1568" spans="1:7" x14ac:dyDescent="0.3">
      <c r="A1568" s="180"/>
      <c r="B1568" s="180"/>
      <c r="C1568" s="180"/>
      <c r="D1568" s="31"/>
      <c r="E1568" s="31"/>
      <c r="F1568" s="31"/>
      <c r="G1568" s="31"/>
    </row>
    <row r="1569" spans="1:7" x14ac:dyDescent="0.3">
      <c r="A1569" s="180"/>
      <c r="B1569" s="180"/>
      <c r="C1569" s="180"/>
      <c r="D1569" s="31"/>
      <c r="E1569" s="31"/>
      <c r="F1569" s="31"/>
      <c r="G1569" s="31"/>
    </row>
    <row r="1570" spans="1:7" x14ac:dyDescent="0.3">
      <c r="A1570" s="180"/>
      <c r="B1570" s="180"/>
      <c r="C1570" s="180"/>
      <c r="D1570" s="31"/>
      <c r="E1570" s="31"/>
      <c r="F1570" s="31"/>
      <c r="G1570" s="31"/>
    </row>
    <row r="1571" spans="1:7" x14ac:dyDescent="0.3">
      <c r="A1571" s="180"/>
      <c r="B1571" s="180"/>
      <c r="C1571" s="180"/>
      <c r="D1571" s="31"/>
      <c r="E1571" s="31"/>
      <c r="F1571" s="31"/>
      <c r="G1571" s="31"/>
    </row>
    <row r="1572" spans="1:7" x14ac:dyDescent="0.3">
      <c r="A1572" s="180"/>
      <c r="B1572" s="180"/>
      <c r="C1572" s="180"/>
      <c r="D1572" s="31"/>
      <c r="E1572" s="31"/>
      <c r="F1572" s="31"/>
      <c r="G1572" s="31"/>
    </row>
    <row r="1573" spans="1:7" x14ac:dyDescent="0.3">
      <c r="A1573" s="180"/>
      <c r="B1573" s="180"/>
      <c r="C1573" s="180"/>
      <c r="D1573" s="31"/>
      <c r="E1573" s="31"/>
      <c r="F1573" s="31"/>
      <c r="G1573" s="31"/>
    </row>
    <row r="1574" spans="1:7" x14ac:dyDescent="0.3">
      <c r="A1574" s="180"/>
      <c r="B1574" s="180"/>
      <c r="C1574" s="180"/>
      <c r="D1574" s="31"/>
      <c r="E1574" s="31"/>
      <c r="F1574" s="31"/>
      <c r="G1574" s="31"/>
    </row>
    <row r="1575" spans="1:7" x14ac:dyDescent="0.3">
      <c r="A1575" s="180"/>
      <c r="B1575" s="180"/>
      <c r="C1575" s="180"/>
      <c r="D1575" s="31"/>
      <c r="E1575" s="31"/>
      <c r="F1575" s="31"/>
      <c r="G1575" s="31"/>
    </row>
    <row r="1576" spans="1:7" x14ac:dyDescent="0.3">
      <c r="A1576" s="180"/>
      <c r="B1576" s="180"/>
      <c r="C1576" s="180"/>
      <c r="D1576" s="31"/>
      <c r="E1576" s="31"/>
      <c r="F1576" s="31"/>
      <c r="G1576" s="31"/>
    </row>
    <row r="1577" spans="1:7" x14ac:dyDescent="0.3">
      <c r="A1577" s="180"/>
      <c r="B1577" s="180"/>
      <c r="C1577" s="180"/>
      <c r="D1577" s="31"/>
      <c r="E1577" s="31"/>
      <c r="F1577" s="31"/>
      <c r="G1577" s="31"/>
    </row>
    <row r="1578" spans="1:7" x14ac:dyDescent="0.3">
      <c r="A1578" s="180"/>
      <c r="B1578" s="180"/>
      <c r="C1578" s="180"/>
      <c r="D1578" s="31"/>
      <c r="E1578" s="31"/>
      <c r="F1578" s="31"/>
      <c r="G1578" s="31"/>
    </row>
    <row r="1579" spans="1:7" x14ac:dyDescent="0.3">
      <c r="A1579" s="180"/>
      <c r="B1579" s="180"/>
      <c r="C1579" s="180"/>
      <c r="D1579" s="31"/>
      <c r="E1579" s="31"/>
      <c r="F1579" s="31"/>
      <c r="G1579" s="31"/>
    </row>
    <row r="1580" spans="1:7" x14ac:dyDescent="0.3">
      <c r="A1580" s="180"/>
      <c r="B1580" s="180"/>
      <c r="C1580" s="180"/>
      <c r="D1580" s="31"/>
      <c r="E1580" s="31"/>
      <c r="F1580" s="31"/>
      <c r="G1580" s="31"/>
    </row>
    <row r="1581" spans="1:7" x14ac:dyDescent="0.3">
      <c r="A1581" s="180"/>
      <c r="B1581" s="180"/>
      <c r="C1581" s="180"/>
      <c r="D1581" s="31"/>
      <c r="E1581" s="31"/>
      <c r="F1581" s="31"/>
      <c r="G1581" s="31"/>
    </row>
    <row r="1582" spans="1:7" x14ac:dyDescent="0.3">
      <c r="A1582" s="180"/>
      <c r="B1582" s="180"/>
      <c r="C1582" s="180"/>
      <c r="D1582" s="31"/>
      <c r="E1582" s="31"/>
      <c r="F1582" s="31"/>
      <c r="G1582" s="31"/>
    </row>
    <row r="1583" spans="1:7" x14ac:dyDescent="0.3">
      <c r="A1583" s="180"/>
      <c r="B1583" s="180"/>
      <c r="C1583" s="180"/>
      <c r="D1583" s="31"/>
      <c r="E1583" s="31"/>
      <c r="F1583" s="31"/>
      <c r="G1583" s="31"/>
    </row>
    <row r="1584" spans="1:7" x14ac:dyDescent="0.3">
      <c r="A1584" s="180"/>
      <c r="B1584" s="180"/>
      <c r="C1584" s="180"/>
      <c r="D1584" s="31"/>
      <c r="E1584" s="31"/>
      <c r="F1584" s="31"/>
      <c r="G1584" s="31"/>
    </row>
    <row r="1585" spans="1:7" x14ac:dyDescent="0.3">
      <c r="A1585" s="180"/>
      <c r="B1585" s="180"/>
      <c r="C1585" s="180"/>
      <c r="D1585" s="31"/>
      <c r="E1585" s="31"/>
      <c r="F1585" s="31"/>
      <c r="G1585" s="31"/>
    </row>
    <row r="1586" spans="1:7" x14ac:dyDescent="0.3">
      <c r="A1586" s="180"/>
      <c r="B1586" s="180"/>
      <c r="C1586" s="180"/>
      <c r="D1586" s="31"/>
      <c r="E1586" s="31"/>
      <c r="F1586" s="31"/>
      <c r="G1586" s="31"/>
    </row>
    <row r="1587" spans="1:7" x14ac:dyDescent="0.3">
      <c r="A1587" s="180"/>
      <c r="B1587" s="180"/>
      <c r="C1587" s="180"/>
      <c r="D1587" s="31"/>
      <c r="E1587" s="31"/>
      <c r="F1587" s="31"/>
      <c r="G1587" s="31"/>
    </row>
    <row r="1588" spans="1:7" x14ac:dyDescent="0.3">
      <c r="A1588" s="180"/>
      <c r="B1588" s="180"/>
      <c r="C1588" s="180"/>
      <c r="D1588" s="31"/>
      <c r="E1588" s="31"/>
      <c r="F1588" s="31"/>
      <c r="G1588" s="31"/>
    </row>
    <row r="1589" spans="1:7" x14ac:dyDescent="0.3">
      <c r="A1589" s="180"/>
      <c r="B1589" s="180"/>
      <c r="C1589" s="180"/>
      <c r="D1589" s="31"/>
      <c r="E1589" s="31"/>
      <c r="F1589" s="31"/>
      <c r="G1589" s="31"/>
    </row>
    <row r="1590" spans="1:7" x14ac:dyDescent="0.3">
      <c r="A1590" s="180"/>
      <c r="B1590" s="180"/>
      <c r="C1590" s="180"/>
      <c r="D1590" s="31"/>
      <c r="E1590" s="31"/>
      <c r="F1590" s="31"/>
      <c r="G1590" s="31"/>
    </row>
    <row r="1591" spans="1:7" x14ac:dyDescent="0.3">
      <c r="A1591" s="180"/>
      <c r="B1591" s="180"/>
      <c r="C1591" s="180"/>
      <c r="D1591" s="31"/>
      <c r="E1591" s="31"/>
      <c r="F1591" s="31"/>
      <c r="G1591" s="31"/>
    </row>
    <row r="1592" spans="1:7" x14ac:dyDescent="0.3">
      <c r="A1592" s="180"/>
      <c r="B1592" s="180"/>
      <c r="C1592" s="180"/>
      <c r="D1592" s="31"/>
      <c r="E1592" s="31"/>
      <c r="F1592" s="31"/>
      <c r="G1592" s="31"/>
    </row>
    <row r="1593" spans="1:7" x14ac:dyDescent="0.3">
      <c r="A1593" s="180"/>
      <c r="B1593" s="180"/>
      <c r="C1593" s="180"/>
      <c r="D1593" s="31"/>
      <c r="E1593" s="31"/>
      <c r="F1593" s="31"/>
      <c r="G1593" s="31"/>
    </row>
    <row r="1594" spans="1:7" x14ac:dyDescent="0.3">
      <c r="A1594" s="180"/>
      <c r="B1594" s="180"/>
      <c r="C1594" s="180"/>
      <c r="D1594" s="31"/>
      <c r="E1594" s="31"/>
      <c r="F1594" s="31"/>
      <c r="G1594" s="31"/>
    </row>
    <row r="1595" spans="1:7" x14ac:dyDescent="0.3">
      <c r="A1595" s="180"/>
      <c r="B1595" s="180"/>
      <c r="C1595" s="180"/>
      <c r="D1595" s="31"/>
      <c r="E1595" s="31"/>
      <c r="F1595" s="31"/>
      <c r="G1595" s="31"/>
    </row>
    <row r="1596" spans="1:7" x14ac:dyDescent="0.3">
      <c r="A1596" s="180"/>
      <c r="B1596" s="180"/>
      <c r="C1596" s="180"/>
      <c r="D1596" s="31"/>
      <c r="E1596" s="31"/>
      <c r="F1596" s="31"/>
      <c r="G1596" s="31"/>
    </row>
    <row r="1597" spans="1:7" x14ac:dyDescent="0.3">
      <c r="A1597" s="180"/>
      <c r="B1597" s="180"/>
      <c r="C1597" s="180"/>
      <c r="D1597" s="31"/>
      <c r="E1597" s="31"/>
      <c r="F1597" s="31"/>
      <c r="G1597" s="31"/>
    </row>
    <row r="1598" spans="1:7" x14ac:dyDescent="0.3">
      <c r="A1598" s="180"/>
      <c r="B1598" s="180"/>
      <c r="C1598" s="180"/>
      <c r="D1598" s="31"/>
      <c r="E1598" s="31"/>
      <c r="F1598" s="31"/>
      <c r="G1598" s="31"/>
    </row>
    <row r="1599" spans="1:7" x14ac:dyDescent="0.3">
      <c r="A1599" s="180"/>
      <c r="B1599" s="180"/>
      <c r="C1599" s="180"/>
      <c r="D1599" s="31"/>
      <c r="E1599" s="31"/>
      <c r="F1599" s="31"/>
      <c r="G1599" s="31"/>
    </row>
    <row r="1600" spans="1:7" x14ac:dyDescent="0.3">
      <c r="A1600" s="180"/>
      <c r="B1600" s="180"/>
      <c r="C1600" s="180"/>
      <c r="D1600" s="31"/>
      <c r="E1600" s="31"/>
      <c r="F1600" s="31"/>
      <c r="G1600" s="31"/>
    </row>
    <row r="1601" spans="1:7" x14ac:dyDescent="0.3">
      <c r="A1601" s="180"/>
      <c r="B1601" s="180"/>
      <c r="C1601" s="180"/>
      <c r="D1601" s="31"/>
      <c r="E1601" s="31"/>
      <c r="F1601" s="31"/>
      <c r="G1601" s="31"/>
    </row>
    <row r="1602" spans="1:7" x14ac:dyDescent="0.3">
      <c r="A1602" s="180"/>
      <c r="B1602" s="180"/>
      <c r="C1602" s="180"/>
      <c r="D1602" s="31"/>
      <c r="E1602" s="31"/>
      <c r="F1602" s="31"/>
      <c r="G1602" s="31"/>
    </row>
    <row r="1603" spans="1:7" x14ac:dyDescent="0.3">
      <c r="A1603" s="180"/>
      <c r="B1603" s="180"/>
      <c r="C1603" s="180"/>
      <c r="D1603" s="31"/>
      <c r="E1603" s="31"/>
      <c r="F1603" s="31"/>
      <c r="G1603" s="31"/>
    </row>
    <row r="1604" spans="1:7" x14ac:dyDescent="0.3">
      <c r="A1604" s="180"/>
      <c r="B1604" s="180"/>
      <c r="C1604" s="180"/>
      <c r="D1604" s="31"/>
      <c r="E1604" s="31"/>
      <c r="F1604" s="31"/>
      <c r="G1604" s="31"/>
    </row>
    <row r="1605" spans="1:7" x14ac:dyDescent="0.3">
      <c r="A1605" s="180"/>
      <c r="B1605" s="180"/>
      <c r="C1605" s="180"/>
      <c r="D1605" s="31"/>
      <c r="E1605" s="31"/>
      <c r="F1605" s="31"/>
      <c r="G1605" s="31"/>
    </row>
    <row r="1606" spans="1:7" x14ac:dyDescent="0.3">
      <c r="A1606" s="180"/>
      <c r="B1606" s="180"/>
      <c r="C1606" s="180"/>
      <c r="D1606" s="31"/>
      <c r="E1606" s="31"/>
      <c r="F1606" s="31"/>
      <c r="G1606" s="31"/>
    </row>
    <row r="1607" spans="1:7" x14ac:dyDescent="0.3">
      <c r="A1607" s="180"/>
      <c r="B1607" s="180"/>
      <c r="C1607" s="180"/>
      <c r="D1607" s="31"/>
      <c r="E1607" s="31"/>
      <c r="F1607" s="31"/>
      <c r="G1607" s="31"/>
    </row>
    <row r="1608" spans="1:7" x14ac:dyDescent="0.3">
      <c r="A1608" s="180"/>
      <c r="B1608" s="180"/>
      <c r="C1608" s="180"/>
      <c r="D1608" s="31"/>
      <c r="E1608" s="31"/>
      <c r="F1608" s="31"/>
      <c r="G1608" s="31"/>
    </row>
    <row r="1609" spans="1:7" x14ac:dyDescent="0.3">
      <c r="A1609" s="180"/>
      <c r="B1609" s="180"/>
      <c r="C1609" s="180"/>
      <c r="D1609" s="31"/>
      <c r="E1609" s="31"/>
      <c r="F1609" s="31"/>
      <c r="G1609" s="31"/>
    </row>
    <row r="1610" spans="1:7" x14ac:dyDescent="0.3">
      <c r="A1610" s="180"/>
      <c r="B1610" s="180"/>
      <c r="C1610" s="180"/>
      <c r="D1610" s="31"/>
      <c r="E1610" s="31"/>
      <c r="F1610" s="31"/>
      <c r="G1610" s="31"/>
    </row>
    <row r="1611" spans="1:7" x14ac:dyDescent="0.3">
      <c r="A1611" s="180"/>
      <c r="B1611" s="180"/>
      <c r="C1611" s="180"/>
      <c r="D1611" s="31"/>
      <c r="E1611" s="31"/>
      <c r="F1611" s="31"/>
      <c r="G1611" s="31"/>
    </row>
    <row r="1612" spans="1:7" x14ac:dyDescent="0.3">
      <c r="A1612" s="180"/>
      <c r="B1612" s="180"/>
      <c r="C1612" s="180"/>
      <c r="D1612" s="31"/>
      <c r="E1612" s="31"/>
      <c r="F1612" s="31"/>
      <c r="G1612" s="31"/>
    </row>
    <row r="1613" spans="1:7" x14ac:dyDescent="0.3">
      <c r="A1613" s="180"/>
      <c r="B1613" s="180"/>
      <c r="C1613" s="180"/>
      <c r="D1613" s="31"/>
      <c r="E1613" s="31"/>
      <c r="F1613" s="31"/>
      <c r="G1613" s="31"/>
    </row>
    <row r="1614" spans="1:7" x14ac:dyDescent="0.3">
      <c r="A1614" s="180"/>
      <c r="B1614" s="180"/>
      <c r="C1614" s="180"/>
      <c r="D1614" s="31"/>
      <c r="E1614" s="31"/>
      <c r="F1614" s="31"/>
      <c r="G1614" s="31"/>
    </row>
    <row r="1615" spans="1:7" x14ac:dyDescent="0.3">
      <c r="A1615" s="180"/>
      <c r="B1615" s="180"/>
      <c r="C1615" s="180"/>
      <c r="D1615" s="31"/>
      <c r="E1615" s="31"/>
      <c r="F1615" s="31"/>
      <c r="G1615" s="31"/>
    </row>
    <row r="1616" spans="1:7" x14ac:dyDescent="0.3">
      <c r="A1616" s="180"/>
      <c r="B1616" s="180"/>
      <c r="C1616" s="180"/>
      <c r="D1616" s="31"/>
      <c r="E1616" s="31"/>
      <c r="F1616" s="31"/>
      <c r="G1616" s="31"/>
    </row>
    <row r="1617" spans="1:7" x14ac:dyDescent="0.3">
      <c r="A1617" s="180"/>
      <c r="B1617" s="180"/>
      <c r="C1617" s="180"/>
      <c r="D1617" s="31"/>
      <c r="E1617" s="31"/>
      <c r="F1617" s="31"/>
      <c r="G1617" s="31"/>
    </row>
    <row r="1618" spans="1:7" x14ac:dyDescent="0.3">
      <c r="A1618" s="180"/>
      <c r="B1618" s="180"/>
      <c r="C1618" s="180"/>
      <c r="D1618" s="31"/>
      <c r="E1618" s="31"/>
      <c r="F1618" s="31"/>
      <c r="G1618" s="31"/>
    </row>
    <row r="1619" spans="1:7" x14ac:dyDescent="0.3">
      <c r="A1619" s="180"/>
      <c r="B1619" s="180"/>
      <c r="C1619" s="180"/>
      <c r="D1619" s="31"/>
      <c r="E1619" s="31"/>
      <c r="F1619" s="31"/>
      <c r="G1619" s="31"/>
    </row>
    <row r="1620" spans="1:7" x14ac:dyDescent="0.3">
      <c r="A1620" s="180"/>
      <c r="B1620" s="180"/>
      <c r="C1620" s="180"/>
      <c r="D1620" s="31"/>
      <c r="E1620" s="31"/>
      <c r="F1620" s="31"/>
      <c r="G1620" s="31"/>
    </row>
    <row r="1621" spans="1:7" x14ac:dyDescent="0.3">
      <c r="A1621" s="180"/>
      <c r="B1621" s="180"/>
      <c r="C1621" s="180"/>
      <c r="D1621" s="31"/>
      <c r="E1621" s="31"/>
      <c r="F1621" s="31"/>
      <c r="G1621" s="31"/>
    </row>
    <row r="1622" spans="1:7" x14ac:dyDescent="0.3">
      <c r="A1622" s="180"/>
      <c r="B1622" s="180"/>
      <c r="C1622" s="180"/>
      <c r="D1622" s="31"/>
      <c r="E1622" s="31"/>
      <c r="F1622" s="31"/>
      <c r="G1622" s="31"/>
    </row>
    <row r="1623" spans="1:7" x14ac:dyDescent="0.3">
      <c r="A1623" s="180"/>
      <c r="B1623" s="180"/>
      <c r="C1623" s="180"/>
      <c r="D1623" s="31"/>
      <c r="E1623" s="31"/>
      <c r="F1623" s="31"/>
      <c r="G1623" s="31"/>
    </row>
    <row r="1624" spans="1:7" x14ac:dyDescent="0.3">
      <c r="A1624" s="180"/>
      <c r="B1624" s="180"/>
      <c r="C1624" s="180"/>
      <c r="D1624" s="31"/>
      <c r="E1624" s="31"/>
      <c r="F1624" s="31"/>
      <c r="G1624" s="31"/>
    </row>
    <row r="1625" spans="1:7" x14ac:dyDescent="0.3">
      <c r="A1625" s="180"/>
      <c r="B1625" s="180"/>
      <c r="C1625" s="180"/>
      <c r="D1625" s="31"/>
      <c r="E1625" s="31"/>
      <c r="F1625" s="31"/>
      <c r="G1625" s="31"/>
    </row>
    <row r="1626" spans="1:7" x14ac:dyDescent="0.3">
      <c r="A1626" s="180"/>
      <c r="B1626" s="180"/>
      <c r="C1626" s="180"/>
      <c r="D1626" s="31"/>
      <c r="E1626" s="31"/>
      <c r="F1626" s="31"/>
      <c r="G1626" s="31"/>
    </row>
    <row r="1627" spans="1:7" x14ac:dyDescent="0.3">
      <c r="A1627" s="180"/>
      <c r="B1627" s="180"/>
      <c r="C1627" s="180"/>
      <c r="D1627" s="31"/>
      <c r="E1627" s="31"/>
      <c r="F1627" s="31"/>
      <c r="G1627" s="31"/>
    </row>
    <row r="1628" spans="1:7" x14ac:dyDescent="0.3">
      <c r="A1628" s="180"/>
      <c r="B1628" s="180"/>
      <c r="C1628" s="180"/>
      <c r="D1628" s="31"/>
      <c r="E1628" s="31"/>
      <c r="F1628" s="31"/>
      <c r="G1628" s="31"/>
    </row>
    <row r="1629" spans="1:7" x14ac:dyDescent="0.3">
      <c r="A1629" s="180"/>
      <c r="B1629" s="180"/>
      <c r="C1629" s="180"/>
      <c r="D1629" s="31"/>
      <c r="E1629" s="31"/>
      <c r="F1629" s="31"/>
      <c r="G1629" s="31"/>
    </row>
    <row r="1630" spans="1:7" x14ac:dyDescent="0.3">
      <c r="A1630" s="180"/>
      <c r="B1630" s="180"/>
      <c r="C1630" s="180"/>
      <c r="D1630" s="31"/>
      <c r="E1630" s="31"/>
      <c r="F1630" s="31"/>
      <c r="G1630" s="31"/>
    </row>
    <row r="1631" spans="1:7" x14ac:dyDescent="0.3">
      <c r="A1631" s="180"/>
      <c r="B1631" s="180"/>
      <c r="C1631" s="180"/>
      <c r="D1631" s="31"/>
      <c r="E1631" s="31"/>
      <c r="F1631" s="31"/>
      <c r="G1631" s="31"/>
    </row>
    <row r="1632" spans="1:7" x14ac:dyDescent="0.3">
      <c r="A1632" s="180"/>
      <c r="B1632" s="180"/>
      <c r="C1632" s="180"/>
      <c r="D1632" s="31"/>
      <c r="E1632" s="31"/>
      <c r="F1632" s="31"/>
      <c r="G1632" s="31"/>
    </row>
    <row r="1633" spans="1:7" x14ac:dyDescent="0.3">
      <c r="A1633" s="180"/>
      <c r="B1633" s="180"/>
      <c r="C1633" s="180"/>
      <c r="D1633" s="31"/>
      <c r="E1633" s="31"/>
      <c r="F1633" s="31"/>
      <c r="G1633" s="31"/>
    </row>
    <row r="1634" spans="1:7" x14ac:dyDescent="0.3">
      <c r="A1634" s="180"/>
      <c r="B1634" s="180"/>
      <c r="C1634" s="180"/>
      <c r="D1634" s="31"/>
      <c r="E1634" s="31"/>
      <c r="F1634" s="31"/>
      <c r="G1634" s="31"/>
    </row>
    <row r="1635" spans="1:7" x14ac:dyDescent="0.3">
      <c r="A1635" s="180"/>
      <c r="B1635" s="180"/>
      <c r="C1635" s="180"/>
      <c r="D1635" s="31"/>
      <c r="E1635" s="31"/>
      <c r="F1635" s="31"/>
      <c r="G1635" s="31"/>
    </row>
    <row r="1636" spans="1:7" x14ac:dyDescent="0.3">
      <c r="A1636" s="180"/>
      <c r="B1636" s="180"/>
      <c r="C1636" s="180"/>
      <c r="D1636" s="31"/>
      <c r="E1636" s="31"/>
      <c r="F1636" s="31"/>
      <c r="G1636" s="31"/>
    </row>
    <row r="1637" spans="1:7" x14ac:dyDescent="0.3">
      <c r="A1637" s="180"/>
      <c r="B1637" s="180"/>
      <c r="C1637" s="180"/>
      <c r="D1637" s="31"/>
      <c r="E1637" s="31"/>
      <c r="F1637" s="31"/>
      <c r="G1637" s="31"/>
    </row>
    <row r="1638" spans="1:7" x14ac:dyDescent="0.3">
      <c r="A1638" s="180"/>
      <c r="B1638" s="180"/>
      <c r="C1638" s="180"/>
      <c r="D1638" s="31"/>
      <c r="E1638" s="31"/>
      <c r="F1638" s="31"/>
      <c r="G1638" s="31"/>
    </row>
    <row r="1639" spans="1:7" x14ac:dyDescent="0.3">
      <c r="A1639" s="180"/>
      <c r="B1639" s="180"/>
      <c r="C1639" s="180"/>
      <c r="D1639" s="31"/>
      <c r="E1639" s="31"/>
      <c r="F1639" s="31"/>
      <c r="G1639" s="31"/>
    </row>
    <row r="1640" spans="1:7" x14ac:dyDescent="0.3">
      <c r="A1640" s="180"/>
      <c r="B1640" s="180"/>
      <c r="C1640" s="180"/>
      <c r="D1640" s="31"/>
      <c r="E1640" s="31"/>
      <c r="F1640" s="31"/>
      <c r="G1640" s="31"/>
    </row>
    <row r="1641" spans="1:7" x14ac:dyDescent="0.3">
      <c r="A1641" s="180"/>
      <c r="B1641" s="180"/>
      <c r="C1641" s="180"/>
      <c r="D1641" s="31"/>
      <c r="E1641" s="31"/>
      <c r="F1641" s="31"/>
      <c r="G1641" s="31"/>
    </row>
    <row r="1642" spans="1:7" x14ac:dyDescent="0.3">
      <c r="A1642" s="180"/>
      <c r="B1642" s="180"/>
      <c r="C1642" s="180"/>
      <c r="D1642" s="31"/>
      <c r="E1642" s="31"/>
      <c r="F1642" s="31"/>
      <c r="G1642" s="31"/>
    </row>
    <row r="1643" spans="1:7" x14ac:dyDescent="0.3">
      <c r="A1643" s="180"/>
      <c r="B1643" s="180"/>
      <c r="C1643" s="180"/>
      <c r="D1643" s="31"/>
      <c r="E1643" s="31"/>
      <c r="F1643" s="31"/>
      <c r="G1643" s="31"/>
    </row>
    <row r="1644" spans="1:7" x14ac:dyDescent="0.3">
      <c r="A1644" s="180"/>
      <c r="B1644" s="180"/>
      <c r="C1644" s="180"/>
      <c r="D1644" s="31"/>
      <c r="E1644" s="31"/>
      <c r="F1644" s="31"/>
      <c r="G1644" s="31"/>
    </row>
    <row r="1645" spans="1:7" x14ac:dyDescent="0.3">
      <c r="A1645" s="180"/>
      <c r="B1645" s="180"/>
      <c r="C1645" s="180"/>
      <c r="D1645" s="31"/>
      <c r="E1645" s="31"/>
      <c r="F1645" s="31"/>
      <c r="G1645" s="31"/>
    </row>
    <row r="1646" spans="1:7" x14ac:dyDescent="0.3">
      <c r="A1646" s="180"/>
      <c r="B1646" s="180"/>
      <c r="C1646" s="180"/>
      <c r="D1646" s="31"/>
      <c r="E1646" s="31"/>
      <c r="F1646" s="31"/>
      <c r="G1646" s="31"/>
    </row>
    <row r="1647" spans="1:7" x14ac:dyDescent="0.3">
      <c r="A1647" s="180"/>
      <c r="B1647" s="180"/>
      <c r="C1647" s="180"/>
      <c r="D1647" s="31"/>
      <c r="E1647" s="31"/>
      <c r="F1647" s="31"/>
      <c r="G1647" s="31"/>
    </row>
    <row r="1648" spans="1:7" x14ac:dyDescent="0.3">
      <c r="A1648" s="180"/>
      <c r="B1648" s="180"/>
      <c r="C1648" s="180"/>
      <c r="D1648" s="31"/>
      <c r="E1648" s="31"/>
      <c r="F1648" s="31"/>
      <c r="G1648" s="31"/>
    </row>
    <row r="1649" spans="1:7" x14ac:dyDescent="0.3">
      <c r="A1649" s="180"/>
      <c r="B1649" s="180"/>
      <c r="C1649" s="180"/>
      <c r="D1649" s="31"/>
      <c r="E1649" s="31"/>
      <c r="F1649" s="31"/>
      <c r="G1649" s="31"/>
    </row>
    <row r="1650" spans="1:7" x14ac:dyDescent="0.3">
      <c r="A1650" s="180"/>
      <c r="B1650" s="180"/>
      <c r="C1650" s="180"/>
      <c r="D1650" s="31"/>
      <c r="E1650" s="31"/>
      <c r="F1650" s="31"/>
      <c r="G1650" s="31"/>
    </row>
    <row r="1651" spans="1:7" x14ac:dyDescent="0.3">
      <c r="A1651" s="180"/>
      <c r="B1651" s="180"/>
      <c r="C1651" s="180"/>
      <c r="D1651" s="31"/>
      <c r="E1651" s="31"/>
      <c r="F1651" s="31"/>
      <c r="G1651" s="31"/>
    </row>
    <row r="1652" spans="1:7" x14ac:dyDescent="0.3">
      <c r="A1652" s="180"/>
      <c r="B1652" s="180"/>
      <c r="C1652" s="180"/>
      <c r="D1652" s="31"/>
      <c r="E1652" s="31"/>
      <c r="F1652" s="31"/>
      <c r="G1652" s="31"/>
    </row>
    <row r="1653" spans="1:7" x14ac:dyDescent="0.3">
      <c r="A1653" s="180"/>
      <c r="B1653" s="180"/>
      <c r="C1653" s="180"/>
      <c r="D1653" s="31"/>
      <c r="E1653" s="31"/>
      <c r="F1653" s="31"/>
      <c r="G1653" s="31"/>
    </row>
    <row r="1654" spans="1:7" x14ac:dyDescent="0.3">
      <c r="A1654" s="180"/>
      <c r="B1654" s="180"/>
      <c r="C1654" s="180"/>
      <c r="D1654" s="31"/>
      <c r="E1654" s="31"/>
      <c r="F1654" s="31"/>
      <c r="G1654" s="31"/>
    </row>
    <row r="1655" spans="1:7" x14ac:dyDescent="0.3">
      <c r="A1655" s="180"/>
      <c r="B1655" s="180"/>
      <c r="C1655" s="180"/>
      <c r="D1655" s="31"/>
      <c r="E1655" s="31"/>
      <c r="F1655" s="31"/>
      <c r="G1655" s="31"/>
    </row>
    <row r="1656" spans="1:7" x14ac:dyDescent="0.3">
      <c r="A1656" s="180"/>
      <c r="B1656" s="180"/>
      <c r="C1656" s="180"/>
      <c r="D1656" s="31"/>
      <c r="E1656" s="31"/>
      <c r="F1656" s="31"/>
      <c r="G1656" s="31"/>
    </row>
    <row r="1657" spans="1:7" x14ac:dyDescent="0.3">
      <c r="A1657" s="180"/>
      <c r="B1657" s="180"/>
      <c r="C1657" s="180"/>
      <c r="D1657" s="31"/>
      <c r="E1657" s="31"/>
      <c r="F1657" s="31"/>
      <c r="G1657" s="31"/>
    </row>
    <row r="1658" spans="1:7" x14ac:dyDescent="0.3">
      <c r="A1658" s="180"/>
      <c r="B1658" s="180"/>
      <c r="C1658" s="180"/>
      <c r="D1658" s="31"/>
      <c r="E1658" s="31"/>
      <c r="F1658" s="31"/>
      <c r="G1658" s="31"/>
    </row>
    <row r="1659" spans="1:7" x14ac:dyDescent="0.3">
      <c r="A1659" s="180"/>
      <c r="B1659" s="180"/>
      <c r="C1659" s="180"/>
      <c r="D1659" s="31"/>
      <c r="E1659" s="31"/>
      <c r="F1659" s="31"/>
      <c r="G1659" s="31"/>
    </row>
    <row r="1660" spans="1:7" x14ac:dyDescent="0.3">
      <c r="A1660" s="180"/>
      <c r="B1660" s="180"/>
      <c r="C1660" s="180"/>
      <c r="D1660" s="31"/>
      <c r="E1660" s="31"/>
      <c r="F1660" s="31"/>
      <c r="G1660" s="31"/>
    </row>
    <row r="1661" spans="1:7" x14ac:dyDescent="0.3">
      <c r="A1661" s="180"/>
      <c r="B1661" s="180"/>
      <c r="C1661" s="180"/>
      <c r="D1661" s="31"/>
      <c r="E1661" s="31"/>
      <c r="F1661" s="31"/>
      <c r="G1661" s="31"/>
    </row>
    <row r="1662" spans="1:7" x14ac:dyDescent="0.3">
      <c r="A1662" s="180"/>
      <c r="B1662" s="180"/>
      <c r="C1662" s="180"/>
      <c r="D1662" s="31"/>
      <c r="E1662" s="31"/>
      <c r="F1662" s="31"/>
      <c r="G1662" s="31"/>
    </row>
    <row r="1663" spans="1:7" x14ac:dyDescent="0.3">
      <c r="A1663" s="180"/>
      <c r="B1663" s="180"/>
      <c r="C1663" s="180"/>
      <c r="D1663" s="31"/>
      <c r="E1663" s="31"/>
      <c r="F1663" s="31"/>
      <c r="G1663" s="31"/>
    </row>
    <row r="1664" spans="1:7" x14ac:dyDescent="0.3">
      <c r="A1664" s="180"/>
      <c r="B1664" s="180"/>
      <c r="C1664" s="180"/>
      <c r="D1664" s="31"/>
      <c r="E1664" s="31"/>
      <c r="F1664" s="31"/>
      <c r="G1664" s="31"/>
    </row>
    <row r="1665" spans="1:7" x14ac:dyDescent="0.3">
      <c r="A1665" s="180"/>
      <c r="B1665" s="180"/>
      <c r="C1665" s="180"/>
      <c r="D1665" s="31"/>
      <c r="E1665" s="31"/>
      <c r="F1665" s="31"/>
      <c r="G1665" s="31"/>
    </row>
    <row r="1666" spans="1:7" x14ac:dyDescent="0.3">
      <c r="A1666" s="180"/>
      <c r="B1666" s="180"/>
      <c r="C1666" s="180"/>
      <c r="D1666" s="31"/>
      <c r="E1666" s="31"/>
      <c r="F1666" s="31"/>
      <c r="G1666" s="31"/>
    </row>
    <row r="1667" spans="1:7" x14ac:dyDescent="0.3">
      <c r="A1667" s="180"/>
      <c r="B1667" s="180"/>
      <c r="C1667" s="180"/>
      <c r="D1667" s="31"/>
      <c r="E1667" s="31"/>
      <c r="F1667" s="31"/>
      <c r="G1667" s="31"/>
    </row>
    <row r="1668" spans="1:7" x14ac:dyDescent="0.3">
      <c r="A1668" s="180"/>
      <c r="B1668" s="180"/>
      <c r="C1668" s="180"/>
      <c r="D1668" s="31"/>
      <c r="E1668" s="31"/>
      <c r="F1668" s="31"/>
      <c r="G1668" s="31"/>
    </row>
    <row r="1669" spans="1:7" x14ac:dyDescent="0.3">
      <c r="A1669" s="180"/>
      <c r="B1669" s="180"/>
      <c r="C1669" s="180"/>
      <c r="D1669" s="31"/>
      <c r="E1669" s="31"/>
      <c r="F1669" s="31"/>
      <c r="G1669" s="31"/>
    </row>
    <row r="1670" spans="1:7" x14ac:dyDescent="0.3">
      <c r="A1670" s="180"/>
      <c r="B1670" s="180"/>
      <c r="C1670" s="180"/>
      <c r="D1670" s="31"/>
      <c r="E1670" s="31"/>
      <c r="F1670" s="31"/>
      <c r="G1670" s="31"/>
    </row>
    <row r="1671" spans="1:7" x14ac:dyDescent="0.3">
      <c r="A1671" s="180"/>
      <c r="B1671" s="180"/>
      <c r="C1671" s="180"/>
      <c r="D1671" s="31"/>
      <c r="E1671" s="31"/>
      <c r="F1671" s="31"/>
      <c r="G1671" s="31"/>
    </row>
    <row r="1672" spans="1:7" x14ac:dyDescent="0.3">
      <c r="A1672" s="180"/>
      <c r="B1672" s="180"/>
      <c r="C1672" s="180"/>
      <c r="D1672" s="31"/>
      <c r="E1672" s="31"/>
      <c r="F1672" s="31"/>
      <c r="G1672" s="31"/>
    </row>
    <row r="1673" spans="1:7" x14ac:dyDescent="0.3">
      <c r="A1673" s="180"/>
      <c r="B1673" s="180"/>
      <c r="C1673" s="180"/>
      <c r="D1673" s="31"/>
      <c r="E1673" s="31"/>
      <c r="F1673" s="31"/>
      <c r="G1673" s="31"/>
    </row>
    <row r="1674" spans="1:7" x14ac:dyDescent="0.3">
      <c r="A1674" s="180"/>
      <c r="B1674" s="180"/>
      <c r="C1674" s="180"/>
      <c r="D1674" s="31"/>
      <c r="E1674" s="31"/>
      <c r="F1674" s="31"/>
      <c r="G1674" s="31"/>
    </row>
    <row r="1675" spans="1:7" x14ac:dyDescent="0.3">
      <c r="A1675" s="180"/>
      <c r="B1675" s="180"/>
      <c r="C1675" s="180"/>
      <c r="D1675" s="31"/>
      <c r="E1675" s="31"/>
      <c r="F1675" s="31"/>
      <c r="G1675" s="31"/>
    </row>
    <row r="1676" spans="1:7" x14ac:dyDescent="0.3">
      <c r="A1676" s="180"/>
      <c r="B1676" s="180"/>
      <c r="C1676" s="180"/>
      <c r="D1676" s="31"/>
      <c r="E1676" s="31"/>
      <c r="F1676" s="31"/>
      <c r="G1676" s="31"/>
    </row>
    <row r="1677" spans="1:7" x14ac:dyDescent="0.3">
      <c r="A1677" s="180"/>
      <c r="B1677" s="180"/>
      <c r="C1677" s="180"/>
      <c r="D1677" s="31"/>
      <c r="E1677" s="31"/>
      <c r="F1677" s="31"/>
      <c r="G1677" s="31"/>
    </row>
    <row r="1678" spans="1:7" x14ac:dyDescent="0.3">
      <c r="A1678" s="180"/>
      <c r="B1678" s="180"/>
      <c r="C1678" s="180"/>
      <c r="D1678" s="31"/>
      <c r="E1678" s="31"/>
      <c r="F1678" s="31"/>
      <c r="G1678" s="31"/>
    </row>
    <row r="1679" spans="1:7" x14ac:dyDescent="0.3">
      <c r="A1679" s="180"/>
      <c r="B1679" s="180"/>
      <c r="C1679" s="180"/>
      <c r="D1679" s="31"/>
      <c r="E1679" s="31"/>
      <c r="F1679" s="31"/>
      <c r="G1679" s="31"/>
    </row>
    <row r="1680" spans="1:7" x14ac:dyDescent="0.3">
      <c r="A1680" s="180"/>
      <c r="B1680" s="180"/>
      <c r="C1680" s="180"/>
      <c r="D1680" s="31"/>
      <c r="E1680" s="31"/>
      <c r="F1680" s="31"/>
      <c r="G1680" s="31"/>
    </row>
    <row r="1681" spans="1:7" x14ac:dyDescent="0.3">
      <c r="A1681" s="180"/>
      <c r="B1681" s="180"/>
      <c r="C1681" s="180"/>
      <c r="D1681" s="31"/>
      <c r="E1681" s="31"/>
      <c r="F1681" s="31"/>
      <c r="G1681" s="31"/>
    </row>
    <row r="1682" spans="1:7" x14ac:dyDescent="0.3">
      <c r="A1682" s="180"/>
      <c r="B1682" s="180"/>
      <c r="C1682" s="180"/>
      <c r="D1682" s="31"/>
      <c r="E1682" s="31"/>
      <c r="F1682" s="31"/>
      <c r="G1682" s="31"/>
    </row>
    <row r="1683" spans="1:7" x14ac:dyDescent="0.3">
      <c r="A1683" s="180"/>
      <c r="B1683" s="180"/>
      <c r="C1683" s="180"/>
      <c r="D1683" s="31"/>
      <c r="E1683" s="31"/>
      <c r="F1683" s="31"/>
      <c r="G1683" s="31"/>
    </row>
    <row r="1684" spans="1:7" x14ac:dyDescent="0.3">
      <c r="A1684" s="180"/>
      <c r="B1684" s="180"/>
      <c r="C1684" s="180"/>
      <c r="D1684" s="31"/>
      <c r="E1684" s="31"/>
      <c r="F1684" s="31"/>
      <c r="G1684" s="31"/>
    </row>
    <row r="1685" spans="1:7" x14ac:dyDescent="0.3">
      <c r="A1685" s="180"/>
      <c r="B1685" s="180"/>
      <c r="C1685" s="180"/>
      <c r="D1685" s="31"/>
      <c r="E1685" s="31"/>
      <c r="F1685" s="31"/>
      <c r="G1685" s="31"/>
    </row>
    <row r="1686" spans="1:7" x14ac:dyDescent="0.3">
      <c r="A1686" s="180"/>
      <c r="B1686" s="180"/>
      <c r="C1686" s="180"/>
      <c r="D1686" s="31"/>
      <c r="E1686" s="31"/>
      <c r="F1686" s="31"/>
      <c r="G1686" s="31"/>
    </row>
    <row r="1687" spans="1:7" x14ac:dyDescent="0.3">
      <c r="A1687" s="180"/>
      <c r="B1687" s="180"/>
      <c r="C1687" s="180"/>
      <c r="D1687" s="31"/>
      <c r="E1687" s="31"/>
      <c r="F1687" s="31"/>
      <c r="G1687" s="31"/>
    </row>
    <row r="1688" spans="1:7" x14ac:dyDescent="0.3">
      <c r="A1688" s="180"/>
      <c r="B1688" s="180"/>
      <c r="C1688" s="180"/>
      <c r="D1688" s="31"/>
      <c r="E1688" s="31"/>
      <c r="F1688" s="31"/>
      <c r="G1688" s="31"/>
    </row>
    <row r="1689" spans="1:7" x14ac:dyDescent="0.3">
      <c r="A1689" s="180"/>
      <c r="B1689" s="180"/>
      <c r="C1689" s="180"/>
      <c r="D1689" s="31"/>
      <c r="E1689" s="31"/>
      <c r="F1689" s="31"/>
      <c r="G1689" s="31"/>
    </row>
    <row r="1690" spans="1:7" x14ac:dyDescent="0.3">
      <c r="A1690" s="180"/>
      <c r="B1690" s="180"/>
      <c r="C1690" s="180"/>
      <c r="D1690" s="31"/>
      <c r="E1690" s="31"/>
      <c r="F1690" s="31"/>
      <c r="G1690" s="31"/>
    </row>
    <row r="1691" spans="1:7" x14ac:dyDescent="0.3">
      <c r="A1691" s="180"/>
      <c r="B1691" s="180"/>
      <c r="C1691" s="180"/>
      <c r="D1691" s="31"/>
      <c r="E1691" s="31"/>
      <c r="F1691" s="31"/>
      <c r="G1691" s="31"/>
    </row>
    <row r="1692" spans="1:7" x14ac:dyDescent="0.3">
      <c r="A1692" s="180"/>
      <c r="B1692" s="180"/>
      <c r="C1692" s="180"/>
      <c r="D1692" s="31"/>
      <c r="E1692" s="31"/>
      <c r="F1692" s="31"/>
      <c r="G1692" s="31"/>
    </row>
    <row r="1693" spans="1:7" x14ac:dyDescent="0.3">
      <c r="A1693" s="180"/>
      <c r="B1693" s="180"/>
      <c r="C1693" s="180"/>
      <c r="D1693" s="31"/>
      <c r="E1693" s="31"/>
      <c r="F1693" s="31"/>
      <c r="G1693" s="31"/>
    </row>
    <row r="1694" spans="1:7" x14ac:dyDescent="0.3">
      <c r="A1694" s="180"/>
      <c r="B1694" s="180"/>
      <c r="C1694" s="180"/>
      <c r="D1694" s="31"/>
      <c r="E1694" s="31"/>
      <c r="F1694" s="31"/>
      <c r="G1694" s="31"/>
    </row>
    <row r="1695" spans="1:7" x14ac:dyDescent="0.3">
      <c r="A1695" s="180"/>
      <c r="B1695" s="180"/>
      <c r="C1695" s="180"/>
      <c r="D1695" s="31"/>
      <c r="E1695" s="31"/>
      <c r="F1695" s="31"/>
      <c r="G1695" s="31"/>
    </row>
    <row r="1696" spans="1:7" x14ac:dyDescent="0.3">
      <c r="A1696" s="180"/>
      <c r="B1696" s="180"/>
      <c r="C1696" s="180"/>
      <c r="D1696" s="31"/>
      <c r="E1696" s="31"/>
      <c r="F1696" s="31"/>
      <c r="G1696" s="31"/>
    </row>
    <row r="1697" spans="1:7" x14ac:dyDescent="0.3">
      <c r="A1697" s="180"/>
      <c r="B1697" s="180"/>
      <c r="C1697" s="180"/>
      <c r="D1697" s="31"/>
      <c r="E1697" s="31"/>
      <c r="F1697" s="31"/>
      <c r="G1697" s="31"/>
    </row>
    <row r="1698" spans="1:7" x14ac:dyDescent="0.3">
      <c r="A1698" s="180"/>
      <c r="B1698" s="180"/>
      <c r="C1698" s="180"/>
      <c r="D1698" s="31"/>
      <c r="E1698" s="31"/>
      <c r="F1698" s="31"/>
      <c r="G1698" s="31"/>
    </row>
    <row r="1699" spans="1:7" x14ac:dyDescent="0.3">
      <c r="A1699" s="180"/>
      <c r="B1699" s="180"/>
      <c r="C1699" s="180"/>
      <c r="D1699" s="31"/>
      <c r="E1699" s="31"/>
      <c r="F1699" s="31"/>
      <c r="G1699" s="31"/>
    </row>
    <row r="1700" spans="1:7" x14ac:dyDescent="0.3">
      <c r="A1700" s="180"/>
      <c r="B1700" s="180"/>
      <c r="C1700" s="180"/>
      <c r="D1700" s="31"/>
      <c r="E1700" s="31"/>
      <c r="F1700" s="31"/>
      <c r="G1700" s="31"/>
    </row>
    <row r="1701" spans="1:7" x14ac:dyDescent="0.3">
      <c r="A1701" s="180"/>
      <c r="B1701" s="180"/>
      <c r="C1701" s="180"/>
      <c r="D1701" s="31"/>
      <c r="E1701" s="31"/>
      <c r="F1701" s="31"/>
      <c r="G1701" s="31"/>
    </row>
    <row r="1702" spans="1:7" x14ac:dyDescent="0.3">
      <c r="A1702" s="180"/>
      <c r="B1702" s="180"/>
      <c r="C1702" s="180"/>
      <c r="D1702" s="31"/>
      <c r="E1702" s="31"/>
      <c r="F1702" s="31"/>
      <c r="G1702" s="31"/>
    </row>
    <row r="1703" spans="1:7" x14ac:dyDescent="0.3">
      <c r="A1703" s="180"/>
      <c r="B1703" s="180"/>
      <c r="C1703" s="180"/>
      <c r="D1703" s="31"/>
      <c r="E1703" s="31"/>
      <c r="F1703" s="31"/>
      <c r="G1703" s="31"/>
    </row>
    <row r="1704" spans="1:7" x14ac:dyDescent="0.3">
      <c r="A1704" s="180"/>
      <c r="B1704" s="180"/>
      <c r="C1704" s="180"/>
      <c r="D1704" s="31"/>
      <c r="E1704" s="31"/>
      <c r="F1704" s="31"/>
      <c r="G1704" s="31"/>
    </row>
    <row r="1705" spans="1:7" x14ac:dyDescent="0.3">
      <c r="A1705" s="180"/>
      <c r="B1705" s="180"/>
      <c r="C1705" s="180"/>
      <c r="D1705" s="31"/>
      <c r="E1705" s="31"/>
      <c r="F1705" s="31"/>
      <c r="G1705" s="31"/>
    </row>
    <row r="1706" spans="1:7" x14ac:dyDescent="0.3">
      <c r="A1706" s="180"/>
      <c r="B1706" s="180"/>
      <c r="C1706" s="180"/>
      <c r="D1706" s="31"/>
      <c r="E1706" s="31"/>
      <c r="F1706" s="31"/>
      <c r="G1706" s="31"/>
    </row>
    <row r="1707" spans="1:7" x14ac:dyDescent="0.3">
      <c r="A1707" s="180"/>
      <c r="B1707" s="180"/>
      <c r="C1707" s="180"/>
      <c r="D1707" s="31"/>
      <c r="E1707" s="31"/>
      <c r="F1707" s="31"/>
      <c r="G1707" s="31"/>
    </row>
    <row r="1708" spans="1:7" x14ac:dyDescent="0.3">
      <c r="A1708" s="180"/>
      <c r="B1708" s="180"/>
      <c r="C1708" s="180"/>
      <c r="D1708" s="31"/>
      <c r="E1708" s="31"/>
      <c r="F1708" s="31"/>
      <c r="G1708" s="31"/>
    </row>
    <row r="1709" spans="1:7" x14ac:dyDescent="0.3">
      <c r="A1709" s="180"/>
      <c r="B1709" s="180"/>
      <c r="C1709" s="180"/>
      <c r="D1709" s="31"/>
      <c r="E1709" s="31"/>
      <c r="F1709" s="31"/>
      <c r="G1709" s="31"/>
    </row>
    <row r="1710" spans="1:7" x14ac:dyDescent="0.3">
      <c r="A1710" s="180"/>
      <c r="B1710" s="180"/>
      <c r="C1710" s="180"/>
      <c r="D1710" s="31"/>
      <c r="E1710" s="31"/>
      <c r="F1710" s="31"/>
      <c r="G1710" s="31"/>
    </row>
    <row r="1711" spans="1:7" x14ac:dyDescent="0.3">
      <c r="A1711" s="180"/>
      <c r="B1711" s="180"/>
      <c r="C1711" s="180"/>
      <c r="D1711" s="31"/>
      <c r="E1711" s="31"/>
      <c r="F1711" s="31"/>
      <c r="G1711" s="31"/>
    </row>
    <row r="1712" spans="1:7" x14ac:dyDescent="0.3">
      <c r="A1712" s="180"/>
      <c r="B1712" s="180"/>
      <c r="C1712" s="180"/>
      <c r="D1712" s="31"/>
      <c r="E1712" s="31"/>
      <c r="F1712" s="31"/>
      <c r="G1712" s="31"/>
    </row>
    <row r="1713" spans="1:7" x14ac:dyDescent="0.3">
      <c r="A1713" s="180"/>
      <c r="B1713" s="180"/>
      <c r="C1713" s="180"/>
      <c r="D1713" s="31"/>
      <c r="E1713" s="31"/>
      <c r="F1713" s="31"/>
      <c r="G1713" s="31"/>
    </row>
    <row r="1714" spans="1:7" x14ac:dyDescent="0.3">
      <c r="A1714" s="180"/>
      <c r="B1714" s="180"/>
      <c r="C1714" s="180"/>
      <c r="D1714" s="31"/>
      <c r="E1714" s="31"/>
      <c r="F1714" s="31"/>
      <c r="G1714" s="31"/>
    </row>
    <row r="1715" spans="1:7" x14ac:dyDescent="0.3">
      <c r="A1715" s="180"/>
      <c r="B1715" s="180"/>
      <c r="C1715" s="180"/>
      <c r="D1715" s="31"/>
      <c r="E1715" s="31"/>
      <c r="F1715" s="31"/>
      <c r="G1715" s="31"/>
    </row>
    <row r="1716" spans="1:7" x14ac:dyDescent="0.3">
      <c r="A1716" s="180"/>
      <c r="B1716" s="180"/>
      <c r="C1716" s="180"/>
      <c r="D1716" s="31"/>
      <c r="E1716" s="31"/>
      <c r="F1716" s="31"/>
      <c r="G1716" s="31"/>
    </row>
    <row r="1717" spans="1:7" x14ac:dyDescent="0.3">
      <c r="A1717" s="180"/>
      <c r="B1717" s="180"/>
      <c r="C1717" s="180"/>
      <c r="D1717" s="31"/>
      <c r="E1717" s="31"/>
      <c r="F1717" s="31"/>
      <c r="G1717" s="31"/>
    </row>
    <row r="1718" spans="1:7" x14ac:dyDescent="0.3">
      <c r="A1718" s="180"/>
      <c r="B1718" s="180"/>
      <c r="C1718" s="180"/>
      <c r="D1718" s="31"/>
      <c r="E1718" s="31"/>
      <c r="F1718" s="31"/>
      <c r="G1718" s="31"/>
    </row>
    <row r="1719" spans="1:7" x14ac:dyDescent="0.3">
      <c r="A1719" s="180"/>
      <c r="B1719" s="180"/>
      <c r="C1719" s="180"/>
      <c r="D1719" s="31"/>
      <c r="E1719" s="31"/>
      <c r="F1719" s="31"/>
      <c r="G1719" s="31"/>
    </row>
    <row r="1720" spans="1:7" x14ac:dyDescent="0.3">
      <c r="A1720" s="180"/>
      <c r="B1720" s="180"/>
      <c r="C1720" s="180"/>
      <c r="D1720" s="31"/>
      <c r="E1720" s="31"/>
      <c r="F1720" s="31"/>
      <c r="G1720" s="31"/>
    </row>
    <row r="1721" spans="1:7" x14ac:dyDescent="0.3">
      <c r="A1721" s="180"/>
      <c r="B1721" s="180"/>
      <c r="C1721" s="180"/>
      <c r="D1721" s="31"/>
      <c r="E1721" s="31"/>
      <c r="F1721" s="31"/>
      <c r="G1721" s="31"/>
    </row>
    <row r="1722" spans="1:7" x14ac:dyDescent="0.3">
      <c r="A1722" s="180"/>
      <c r="B1722" s="180"/>
      <c r="C1722" s="180"/>
      <c r="D1722" s="31"/>
      <c r="E1722" s="31"/>
      <c r="F1722" s="31"/>
      <c r="G1722" s="31"/>
    </row>
    <row r="1723" spans="1:7" x14ac:dyDescent="0.3">
      <c r="A1723" s="180"/>
      <c r="B1723" s="180"/>
      <c r="C1723" s="180"/>
      <c r="D1723" s="31"/>
      <c r="E1723" s="31"/>
      <c r="F1723" s="31"/>
      <c r="G1723" s="31"/>
    </row>
    <row r="1724" spans="1:7" x14ac:dyDescent="0.3">
      <c r="A1724" s="180"/>
      <c r="B1724" s="180"/>
      <c r="C1724" s="180"/>
      <c r="D1724" s="31"/>
      <c r="E1724" s="31"/>
      <c r="F1724" s="31"/>
      <c r="G1724" s="31"/>
    </row>
    <row r="1725" spans="1:7" x14ac:dyDescent="0.3">
      <c r="A1725" s="180"/>
      <c r="B1725" s="180"/>
      <c r="C1725" s="180"/>
      <c r="D1725" s="31"/>
      <c r="E1725" s="31"/>
      <c r="F1725" s="31"/>
      <c r="G1725" s="31"/>
    </row>
    <row r="1726" spans="1:7" x14ac:dyDescent="0.3">
      <c r="A1726" s="180"/>
      <c r="B1726" s="180"/>
      <c r="C1726" s="180"/>
      <c r="D1726" s="31"/>
      <c r="E1726" s="31"/>
      <c r="F1726" s="31"/>
      <c r="G1726" s="31"/>
    </row>
    <row r="1727" spans="1:7" x14ac:dyDescent="0.3">
      <c r="A1727" s="180"/>
      <c r="B1727" s="180"/>
      <c r="C1727" s="180"/>
      <c r="D1727" s="31"/>
      <c r="E1727" s="31"/>
      <c r="F1727" s="31"/>
      <c r="G1727" s="31"/>
    </row>
    <row r="1728" spans="1:7" x14ac:dyDescent="0.3">
      <c r="A1728" s="180"/>
      <c r="B1728" s="180"/>
      <c r="C1728" s="180"/>
      <c r="D1728" s="31"/>
      <c r="E1728" s="31"/>
      <c r="F1728" s="31"/>
      <c r="G1728" s="31"/>
    </row>
    <row r="1729" spans="1:7" x14ac:dyDescent="0.3">
      <c r="A1729" s="180"/>
      <c r="B1729" s="180"/>
      <c r="C1729" s="180"/>
      <c r="D1729" s="31"/>
      <c r="E1729" s="31"/>
      <c r="F1729" s="31"/>
      <c r="G1729" s="31"/>
    </row>
    <row r="1730" spans="1:7" x14ac:dyDescent="0.3">
      <c r="A1730" s="180"/>
      <c r="B1730" s="180"/>
      <c r="C1730" s="180"/>
      <c r="D1730" s="31"/>
      <c r="E1730" s="31"/>
      <c r="F1730" s="31"/>
      <c r="G1730" s="31"/>
    </row>
    <row r="1731" spans="1:7" x14ac:dyDescent="0.3">
      <c r="A1731" s="180"/>
      <c r="B1731" s="180"/>
      <c r="C1731" s="180"/>
      <c r="D1731" s="31"/>
      <c r="E1731" s="31"/>
      <c r="F1731" s="31"/>
      <c r="G1731" s="31"/>
    </row>
    <row r="1732" spans="1:7" x14ac:dyDescent="0.3">
      <c r="A1732" s="180"/>
      <c r="B1732" s="180"/>
      <c r="C1732" s="180"/>
      <c r="D1732" s="31"/>
      <c r="E1732" s="31"/>
      <c r="F1732" s="31"/>
      <c r="G1732" s="31"/>
    </row>
    <row r="1733" spans="1:7" x14ac:dyDescent="0.3">
      <c r="A1733" s="180"/>
      <c r="B1733" s="180"/>
      <c r="C1733" s="180"/>
      <c r="D1733" s="31"/>
      <c r="E1733" s="31"/>
      <c r="F1733" s="31"/>
      <c r="G1733" s="31"/>
    </row>
    <row r="1734" spans="1:7" x14ac:dyDescent="0.3">
      <c r="A1734" s="180"/>
      <c r="B1734" s="180"/>
      <c r="C1734" s="180"/>
      <c r="D1734" s="31"/>
      <c r="E1734" s="31"/>
      <c r="F1734" s="31"/>
      <c r="G1734" s="31"/>
    </row>
    <row r="1735" spans="1:7" x14ac:dyDescent="0.3">
      <c r="A1735" s="180"/>
      <c r="B1735" s="180"/>
      <c r="C1735" s="180"/>
      <c r="D1735" s="31"/>
      <c r="E1735" s="31"/>
      <c r="F1735" s="31"/>
      <c r="G1735" s="31"/>
    </row>
    <row r="1736" spans="1:7" x14ac:dyDescent="0.3">
      <c r="A1736" s="180"/>
      <c r="B1736" s="180"/>
      <c r="C1736" s="180"/>
      <c r="D1736" s="31"/>
      <c r="E1736" s="31"/>
      <c r="F1736" s="31"/>
      <c r="G1736" s="31"/>
    </row>
    <row r="1737" spans="1:7" x14ac:dyDescent="0.3">
      <c r="A1737" s="180"/>
      <c r="B1737" s="180"/>
      <c r="C1737" s="180"/>
      <c r="D1737" s="31"/>
      <c r="E1737" s="31"/>
      <c r="F1737" s="31"/>
      <c r="G1737" s="31"/>
    </row>
    <row r="1738" spans="1:7" x14ac:dyDescent="0.3">
      <c r="A1738" s="180"/>
      <c r="B1738" s="180"/>
      <c r="C1738" s="180"/>
      <c r="D1738" s="31"/>
      <c r="E1738" s="31"/>
      <c r="F1738" s="31"/>
      <c r="G1738" s="31"/>
    </row>
    <row r="1739" spans="1:7" x14ac:dyDescent="0.3">
      <c r="A1739" s="180"/>
      <c r="B1739" s="180"/>
      <c r="C1739" s="180"/>
      <c r="D1739" s="31"/>
      <c r="E1739" s="31"/>
      <c r="F1739" s="31"/>
      <c r="G1739" s="31"/>
    </row>
    <row r="1740" spans="1:7" x14ac:dyDescent="0.3">
      <c r="A1740" s="180"/>
      <c r="B1740" s="180"/>
      <c r="C1740" s="180"/>
      <c r="D1740" s="31"/>
      <c r="E1740" s="31"/>
      <c r="F1740" s="31"/>
      <c r="G1740" s="31"/>
    </row>
    <row r="1741" spans="1:7" x14ac:dyDescent="0.3">
      <c r="A1741" s="180"/>
      <c r="B1741" s="180"/>
      <c r="C1741" s="180"/>
      <c r="D1741" s="31"/>
      <c r="E1741" s="31"/>
      <c r="F1741" s="31"/>
      <c r="G1741" s="31"/>
    </row>
    <row r="1742" spans="1:7" x14ac:dyDescent="0.3">
      <c r="A1742" s="180"/>
      <c r="B1742" s="180"/>
      <c r="C1742" s="180"/>
      <c r="D1742" s="31"/>
      <c r="E1742" s="31"/>
      <c r="F1742" s="31"/>
      <c r="G1742" s="31"/>
    </row>
    <row r="1743" spans="1:7" x14ac:dyDescent="0.3">
      <c r="A1743" s="180"/>
      <c r="B1743" s="180"/>
      <c r="C1743" s="180"/>
      <c r="D1743" s="31"/>
      <c r="E1743" s="31"/>
      <c r="F1743" s="31"/>
      <c r="G1743" s="31"/>
    </row>
    <row r="1744" spans="1:7" x14ac:dyDescent="0.3">
      <c r="A1744" s="180"/>
      <c r="B1744" s="180"/>
      <c r="C1744" s="180"/>
      <c r="D1744" s="31"/>
      <c r="E1744" s="31"/>
      <c r="F1744" s="31"/>
      <c r="G1744" s="31"/>
    </row>
    <row r="1745" spans="1:7" x14ac:dyDescent="0.3">
      <c r="A1745" s="180"/>
      <c r="B1745" s="180"/>
      <c r="C1745" s="180"/>
      <c r="D1745" s="31"/>
      <c r="E1745" s="31"/>
      <c r="F1745" s="31"/>
      <c r="G1745" s="31"/>
    </row>
    <row r="1746" spans="1:7" x14ac:dyDescent="0.3">
      <c r="A1746" s="180"/>
      <c r="B1746" s="180"/>
      <c r="C1746" s="180"/>
      <c r="D1746" s="31"/>
      <c r="E1746" s="31"/>
      <c r="F1746" s="31"/>
      <c r="G1746" s="31"/>
    </row>
    <row r="1747" spans="1:7" x14ac:dyDescent="0.3">
      <c r="A1747" s="180"/>
      <c r="B1747" s="180"/>
      <c r="C1747" s="180"/>
      <c r="D1747" s="31"/>
      <c r="E1747" s="31"/>
      <c r="F1747" s="31"/>
      <c r="G1747" s="31"/>
    </row>
    <row r="1748" spans="1:7" x14ac:dyDescent="0.3">
      <c r="A1748" s="180"/>
      <c r="B1748" s="180"/>
      <c r="C1748" s="180"/>
      <c r="D1748" s="31"/>
      <c r="E1748" s="31"/>
      <c r="F1748" s="31"/>
      <c r="G1748" s="31"/>
    </row>
    <row r="1749" spans="1:7" x14ac:dyDescent="0.3">
      <c r="A1749" s="180"/>
      <c r="B1749" s="180"/>
      <c r="C1749" s="180"/>
      <c r="D1749" s="31"/>
      <c r="E1749" s="31"/>
      <c r="F1749" s="31"/>
      <c r="G1749" s="31"/>
    </row>
    <row r="1750" spans="1:7" x14ac:dyDescent="0.3">
      <c r="A1750" s="180"/>
      <c r="B1750" s="180"/>
      <c r="C1750" s="180"/>
      <c r="D1750" s="31"/>
      <c r="E1750" s="31"/>
      <c r="F1750" s="31"/>
      <c r="G1750" s="31"/>
    </row>
    <row r="1751" spans="1:7" x14ac:dyDescent="0.3">
      <c r="A1751" s="180"/>
      <c r="B1751" s="180"/>
      <c r="C1751" s="180"/>
      <c r="D1751" s="31"/>
      <c r="E1751" s="31"/>
      <c r="F1751" s="31"/>
      <c r="G1751" s="31"/>
    </row>
    <row r="1752" spans="1:7" x14ac:dyDescent="0.3">
      <c r="A1752" s="180"/>
      <c r="B1752" s="180"/>
      <c r="C1752" s="180"/>
      <c r="D1752" s="31"/>
      <c r="E1752" s="31"/>
      <c r="F1752" s="31"/>
      <c r="G1752" s="31"/>
    </row>
    <row r="1753" spans="1:7" x14ac:dyDescent="0.3">
      <c r="A1753" s="180"/>
      <c r="B1753" s="180"/>
      <c r="C1753" s="180"/>
      <c r="D1753" s="31"/>
      <c r="E1753" s="31"/>
      <c r="F1753" s="31"/>
      <c r="G1753" s="31"/>
    </row>
    <row r="1754" spans="1:7" x14ac:dyDescent="0.3">
      <c r="A1754" s="180"/>
      <c r="B1754" s="180"/>
      <c r="C1754" s="180"/>
      <c r="D1754" s="31"/>
      <c r="E1754" s="31"/>
      <c r="F1754" s="31"/>
      <c r="G1754" s="31"/>
    </row>
    <row r="1755" spans="1:7" x14ac:dyDescent="0.3">
      <c r="A1755" s="180"/>
      <c r="B1755" s="180"/>
      <c r="C1755" s="180"/>
      <c r="D1755" s="31"/>
      <c r="E1755" s="31"/>
      <c r="F1755" s="31"/>
      <c r="G1755" s="31"/>
    </row>
    <row r="1756" spans="1:7" x14ac:dyDescent="0.3">
      <c r="A1756" s="180"/>
      <c r="B1756" s="180"/>
      <c r="C1756" s="180"/>
      <c r="D1756" s="31"/>
      <c r="E1756" s="31"/>
      <c r="F1756" s="31"/>
      <c r="G1756" s="31"/>
    </row>
    <row r="1757" spans="1:7" x14ac:dyDescent="0.3">
      <c r="A1757" s="180"/>
      <c r="B1757" s="180"/>
      <c r="C1757" s="180"/>
      <c r="D1757" s="31"/>
      <c r="E1757" s="31"/>
      <c r="F1757" s="31"/>
      <c r="G1757" s="31"/>
    </row>
    <row r="1758" spans="1:7" x14ac:dyDescent="0.3">
      <c r="A1758" s="180"/>
      <c r="B1758" s="180"/>
      <c r="C1758" s="180"/>
      <c r="D1758" s="31"/>
      <c r="E1758" s="31"/>
      <c r="F1758" s="31"/>
      <c r="G1758" s="31"/>
    </row>
    <row r="1759" spans="1:7" x14ac:dyDescent="0.3">
      <c r="A1759" s="180"/>
      <c r="B1759" s="180"/>
      <c r="C1759" s="180"/>
      <c r="D1759" s="31"/>
      <c r="E1759" s="31"/>
      <c r="F1759" s="31"/>
      <c r="G1759" s="31"/>
    </row>
    <row r="1760" spans="1:7" x14ac:dyDescent="0.3">
      <c r="A1760" s="180"/>
      <c r="B1760" s="180"/>
      <c r="C1760" s="180"/>
      <c r="D1760" s="31"/>
      <c r="E1760" s="31"/>
      <c r="F1760" s="31"/>
      <c r="G1760" s="31"/>
    </row>
    <row r="1761" spans="1:7" x14ac:dyDescent="0.3">
      <c r="A1761" s="180"/>
      <c r="B1761" s="180"/>
      <c r="C1761" s="180"/>
      <c r="D1761" s="31"/>
      <c r="E1761" s="31"/>
      <c r="F1761" s="31"/>
      <c r="G1761" s="31"/>
    </row>
    <row r="1762" spans="1:7" x14ac:dyDescent="0.3">
      <c r="A1762" s="180"/>
      <c r="B1762" s="180"/>
      <c r="C1762" s="180"/>
      <c r="D1762" s="31"/>
      <c r="E1762" s="31"/>
      <c r="F1762" s="31"/>
      <c r="G1762" s="31"/>
    </row>
    <row r="1763" spans="1:7" x14ac:dyDescent="0.3">
      <c r="A1763" s="180"/>
      <c r="B1763" s="180"/>
      <c r="C1763" s="180"/>
      <c r="D1763" s="31"/>
      <c r="E1763" s="31"/>
      <c r="F1763" s="31"/>
      <c r="G1763" s="31"/>
    </row>
    <row r="1764" spans="1:7" x14ac:dyDescent="0.3">
      <c r="A1764" s="180"/>
      <c r="B1764" s="180"/>
      <c r="C1764" s="180"/>
      <c r="D1764" s="31"/>
      <c r="E1764" s="31"/>
      <c r="F1764" s="31"/>
      <c r="G1764" s="31"/>
    </row>
    <row r="1765" spans="1:7" x14ac:dyDescent="0.3">
      <c r="A1765" s="180"/>
      <c r="B1765" s="180"/>
      <c r="C1765" s="180"/>
      <c r="D1765" s="31"/>
      <c r="E1765" s="31"/>
      <c r="F1765" s="31"/>
      <c r="G1765" s="31"/>
    </row>
    <row r="1766" spans="1:7" x14ac:dyDescent="0.3">
      <c r="A1766" s="180"/>
      <c r="B1766" s="180"/>
      <c r="C1766" s="180"/>
      <c r="D1766" s="31"/>
      <c r="E1766" s="31"/>
      <c r="F1766" s="31"/>
      <c r="G1766" s="31"/>
    </row>
    <row r="1767" spans="1:7" x14ac:dyDescent="0.3">
      <c r="A1767" s="180"/>
      <c r="B1767" s="180"/>
      <c r="C1767" s="180"/>
      <c r="D1767" s="31"/>
      <c r="E1767" s="31"/>
      <c r="F1767" s="31"/>
      <c r="G1767" s="31"/>
    </row>
    <row r="1768" spans="1:7" x14ac:dyDescent="0.3">
      <c r="A1768" s="180"/>
      <c r="B1768" s="180"/>
      <c r="C1768" s="180"/>
      <c r="D1768" s="31"/>
      <c r="E1768" s="31"/>
      <c r="F1768" s="31"/>
      <c r="G1768" s="31"/>
    </row>
    <row r="1769" spans="1:7" x14ac:dyDescent="0.3">
      <c r="A1769" s="180"/>
      <c r="B1769" s="180"/>
      <c r="C1769" s="180"/>
      <c r="D1769" s="31"/>
      <c r="E1769" s="31"/>
      <c r="F1769" s="31"/>
      <c r="G1769" s="31"/>
    </row>
    <row r="1770" spans="1:7" x14ac:dyDescent="0.3">
      <c r="A1770" s="180"/>
      <c r="B1770" s="180"/>
      <c r="C1770" s="180"/>
      <c r="D1770" s="31"/>
      <c r="E1770" s="31"/>
      <c r="F1770" s="31"/>
      <c r="G1770" s="31"/>
    </row>
    <row r="1771" spans="1:7" x14ac:dyDescent="0.3">
      <c r="A1771" s="180"/>
      <c r="B1771" s="180"/>
      <c r="C1771" s="180"/>
      <c r="D1771" s="31"/>
      <c r="E1771" s="31"/>
      <c r="F1771" s="31"/>
      <c r="G1771" s="31"/>
    </row>
    <row r="1772" spans="1:7" x14ac:dyDescent="0.3">
      <c r="A1772" s="180"/>
      <c r="B1772" s="180"/>
      <c r="C1772" s="180"/>
      <c r="D1772" s="31"/>
      <c r="E1772" s="31"/>
      <c r="F1772" s="31"/>
      <c r="G1772" s="31"/>
    </row>
    <row r="1773" spans="1:7" x14ac:dyDescent="0.3">
      <c r="A1773" s="180"/>
      <c r="B1773" s="180"/>
      <c r="C1773" s="180"/>
      <c r="D1773" s="31"/>
      <c r="E1773" s="31"/>
      <c r="F1773" s="31"/>
      <c r="G1773" s="31"/>
    </row>
    <row r="1774" spans="1:7" x14ac:dyDescent="0.3">
      <c r="A1774" s="180"/>
      <c r="B1774" s="180"/>
      <c r="C1774" s="180"/>
      <c r="D1774" s="31"/>
      <c r="E1774" s="31"/>
      <c r="F1774" s="31"/>
      <c r="G1774" s="31"/>
    </row>
    <row r="1775" spans="1:7" x14ac:dyDescent="0.3">
      <c r="A1775" s="180"/>
      <c r="B1775" s="180"/>
      <c r="C1775" s="180"/>
      <c r="D1775" s="31"/>
      <c r="E1775" s="31"/>
      <c r="F1775" s="31"/>
      <c r="G1775" s="31"/>
    </row>
    <row r="1776" spans="1:7" x14ac:dyDescent="0.3">
      <c r="A1776" s="180"/>
      <c r="B1776" s="180"/>
      <c r="C1776" s="180"/>
      <c r="D1776" s="31"/>
      <c r="E1776" s="31"/>
      <c r="F1776" s="31"/>
      <c r="G1776" s="31"/>
    </row>
    <row r="1777" spans="1:7" x14ac:dyDescent="0.3">
      <c r="A1777" s="180"/>
      <c r="B1777" s="180"/>
      <c r="C1777" s="180"/>
      <c r="D1777" s="31"/>
      <c r="E1777" s="31"/>
      <c r="F1777" s="31"/>
      <c r="G1777" s="31"/>
    </row>
    <row r="1778" spans="1:7" x14ac:dyDescent="0.3">
      <c r="A1778" s="180"/>
      <c r="B1778" s="180"/>
      <c r="C1778" s="180"/>
      <c r="D1778" s="31"/>
      <c r="E1778" s="31"/>
      <c r="F1778" s="31"/>
      <c r="G1778" s="31"/>
    </row>
    <row r="1779" spans="1:7" x14ac:dyDescent="0.3">
      <c r="A1779" s="180"/>
      <c r="B1779" s="180"/>
      <c r="C1779" s="180"/>
      <c r="D1779" s="31"/>
      <c r="E1779" s="31"/>
      <c r="F1779" s="31"/>
      <c r="G1779" s="31"/>
    </row>
    <row r="1780" spans="1:7" x14ac:dyDescent="0.3">
      <c r="A1780" s="180"/>
      <c r="B1780" s="180"/>
      <c r="C1780" s="180"/>
      <c r="D1780" s="31"/>
      <c r="E1780" s="31"/>
      <c r="F1780" s="31"/>
      <c r="G1780" s="31"/>
    </row>
    <row r="1781" spans="1:7" x14ac:dyDescent="0.3">
      <c r="A1781" s="180"/>
      <c r="B1781" s="180"/>
      <c r="C1781" s="180"/>
      <c r="D1781" s="31"/>
      <c r="E1781" s="31"/>
      <c r="F1781" s="31"/>
      <c r="G1781" s="31"/>
    </row>
    <row r="1782" spans="1:7" x14ac:dyDescent="0.3">
      <c r="A1782" s="180"/>
      <c r="B1782" s="180"/>
      <c r="C1782" s="180"/>
      <c r="D1782" s="31"/>
      <c r="E1782" s="31"/>
      <c r="F1782" s="31"/>
      <c r="G1782" s="31"/>
    </row>
    <row r="1783" spans="1:7" x14ac:dyDescent="0.3">
      <c r="A1783" s="180"/>
      <c r="B1783" s="180"/>
      <c r="C1783" s="180"/>
      <c r="D1783" s="31"/>
      <c r="E1783" s="31"/>
      <c r="F1783" s="31"/>
      <c r="G1783" s="31"/>
    </row>
    <row r="1784" spans="1:7" x14ac:dyDescent="0.3">
      <c r="A1784" s="180"/>
      <c r="B1784" s="180"/>
      <c r="C1784" s="180"/>
      <c r="D1784" s="31"/>
      <c r="E1784" s="31"/>
      <c r="F1784" s="31"/>
      <c r="G1784" s="31"/>
    </row>
    <row r="1785" spans="1:7" x14ac:dyDescent="0.3">
      <c r="A1785" s="180"/>
      <c r="B1785" s="180"/>
      <c r="C1785" s="180"/>
      <c r="D1785" s="31"/>
      <c r="E1785" s="31"/>
      <c r="F1785" s="31"/>
      <c r="G1785" s="31"/>
    </row>
    <row r="1786" spans="1:7" x14ac:dyDescent="0.3">
      <c r="A1786" s="180"/>
      <c r="B1786" s="180"/>
      <c r="C1786" s="180"/>
      <c r="D1786" s="31"/>
      <c r="E1786" s="31"/>
      <c r="F1786" s="31"/>
      <c r="G1786" s="31"/>
    </row>
    <row r="1787" spans="1:7" x14ac:dyDescent="0.3">
      <c r="A1787" s="180"/>
      <c r="B1787" s="180"/>
      <c r="C1787" s="180"/>
      <c r="D1787" s="31"/>
      <c r="E1787" s="31"/>
      <c r="F1787" s="31"/>
      <c r="G1787" s="31"/>
    </row>
    <row r="1788" spans="1:7" x14ac:dyDescent="0.3">
      <c r="A1788" s="180"/>
      <c r="B1788" s="180"/>
      <c r="C1788" s="180"/>
      <c r="D1788" s="31"/>
      <c r="E1788" s="31"/>
      <c r="F1788" s="31"/>
      <c r="G1788" s="31"/>
    </row>
    <row r="1789" spans="1:7" x14ac:dyDescent="0.3">
      <c r="A1789" s="180"/>
      <c r="B1789" s="180"/>
      <c r="C1789" s="180"/>
      <c r="D1789" s="31"/>
      <c r="E1789" s="31"/>
      <c r="F1789" s="31"/>
      <c r="G1789" s="31"/>
    </row>
    <row r="1790" spans="1:7" x14ac:dyDescent="0.3">
      <c r="A1790" s="180"/>
      <c r="B1790" s="180"/>
      <c r="C1790" s="180"/>
      <c r="D1790" s="31"/>
      <c r="E1790" s="31"/>
      <c r="F1790" s="31"/>
      <c r="G1790" s="31"/>
    </row>
    <row r="1791" spans="1:7" x14ac:dyDescent="0.3">
      <c r="A1791" s="180"/>
      <c r="B1791" s="180"/>
      <c r="C1791" s="180"/>
      <c r="D1791" s="31"/>
      <c r="E1791" s="31"/>
      <c r="F1791" s="31"/>
      <c r="G1791" s="31"/>
    </row>
    <row r="1792" spans="1:7" x14ac:dyDescent="0.3">
      <c r="A1792" s="180"/>
      <c r="B1792" s="180"/>
      <c r="C1792" s="180"/>
      <c r="D1792" s="31"/>
      <c r="E1792" s="31"/>
      <c r="F1792" s="31"/>
      <c r="G1792" s="31"/>
    </row>
    <row r="1793" spans="1:7" x14ac:dyDescent="0.3">
      <c r="A1793" s="180"/>
      <c r="B1793" s="180"/>
      <c r="C1793" s="180"/>
      <c r="D1793" s="31"/>
      <c r="E1793" s="31"/>
      <c r="F1793" s="31"/>
      <c r="G1793" s="31"/>
    </row>
    <row r="1794" spans="1:7" x14ac:dyDescent="0.3">
      <c r="A1794" s="180"/>
      <c r="B1794" s="180"/>
      <c r="C1794" s="180"/>
      <c r="D1794" s="31"/>
      <c r="E1794" s="31"/>
      <c r="F1794" s="31"/>
      <c r="G1794" s="31"/>
    </row>
    <row r="1795" spans="1:7" x14ac:dyDescent="0.3">
      <c r="A1795" s="180"/>
      <c r="B1795" s="180"/>
      <c r="C1795" s="180"/>
      <c r="D1795" s="31"/>
      <c r="E1795" s="31"/>
      <c r="F1795" s="31"/>
      <c r="G1795" s="31"/>
    </row>
    <row r="1796" spans="1:7" x14ac:dyDescent="0.3">
      <c r="A1796" s="180"/>
      <c r="B1796" s="180"/>
      <c r="C1796" s="180"/>
      <c r="D1796" s="31"/>
      <c r="E1796" s="31"/>
      <c r="F1796" s="31"/>
      <c r="G1796" s="31"/>
    </row>
    <row r="1797" spans="1:7" x14ac:dyDescent="0.3">
      <c r="A1797" s="180"/>
      <c r="B1797" s="180"/>
      <c r="C1797" s="180"/>
      <c r="D1797" s="31"/>
      <c r="E1797" s="31"/>
      <c r="F1797" s="31"/>
      <c r="G1797" s="31"/>
    </row>
    <row r="1798" spans="1:7" x14ac:dyDescent="0.3">
      <c r="A1798" s="180"/>
      <c r="B1798" s="180"/>
      <c r="C1798" s="180"/>
      <c r="D1798" s="31"/>
      <c r="E1798" s="31"/>
      <c r="F1798" s="31"/>
      <c r="G1798" s="31"/>
    </row>
    <row r="1799" spans="1:7" x14ac:dyDescent="0.3">
      <c r="A1799" s="180"/>
      <c r="B1799" s="180"/>
      <c r="C1799" s="180"/>
      <c r="D1799" s="31"/>
      <c r="E1799" s="31"/>
      <c r="F1799" s="31"/>
      <c r="G1799" s="31"/>
    </row>
    <row r="1800" spans="1:7" x14ac:dyDescent="0.3">
      <c r="A1800" s="180"/>
      <c r="B1800" s="180"/>
      <c r="C1800" s="180"/>
      <c r="D1800" s="31"/>
      <c r="E1800" s="31"/>
      <c r="F1800" s="31"/>
      <c r="G1800" s="31"/>
    </row>
    <row r="1801" spans="1:7" x14ac:dyDescent="0.3">
      <c r="A1801" s="180"/>
      <c r="B1801" s="180"/>
      <c r="C1801" s="180"/>
      <c r="D1801" s="31"/>
      <c r="E1801" s="31"/>
      <c r="F1801" s="31"/>
      <c r="G1801" s="31"/>
    </row>
    <row r="1802" spans="1:7" x14ac:dyDescent="0.3">
      <c r="A1802" s="180"/>
      <c r="B1802" s="180"/>
      <c r="C1802" s="180"/>
      <c r="D1802" s="31"/>
      <c r="E1802" s="31"/>
      <c r="F1802" s="31"/>
      <c r="G1802" s="31"/>
    </row>
    <row r="1803" spans="1:7" x14ac:dyDescent="0.3">
      <c r="A1803" s="180"/>
      <c r="B1803" s="180"/>
      <c r="C1803" s="180"/>
      <c r="D1803" s="31"/>
      <c r="E1803" s="31"/>
      <c r="F1803" s="31"/>
      <c r="G1803" s="31"/>
    </row>
    <row r="1804" spans="1:7" x14ac:dyDescent="0.3">
      <c r="A1804" s="180"/>
      <c r="B1804" s="180"/>
      <c r="C1804" s="180"/>
      <c r="D1804" s="31"/>
      <c r="E1804" s="31"/>
      <c r="F1804" s="31"/>
      <c r="G1804" s="31"/>
    </row>
    <row r="1805" spans="1:7" x14ac:dyDescent="0.3">
      <c r="A1805" s="180"/>
      <c r="B1805" s="180"/>
      <c r="C1805" s="180"/>
      <c r="D1805" s="31"/>
      <c r="E1805" s="31"/>
      <c r="F1805" s="31"/>
      <c r="G1805" s="31"/>
    </row>
    <row r="1806" spans="1:7" x14ac:dyDescent="0.3">
      <c r="A1806" s="180"/>
      <c r="B1806" s="180"/>
      <c r="C1806" s="180"/>
      <c r="D1806" s="31"/>
      <c r="E1806" s="31"/>
      <c r="F1806" s="31"/>
      <c r="G1806" s="31"/>
    </row>
    <row r="1807" spans="1:7" x14ac:dyDescent="0.3">
      <c r="A1807" s="180"/>
      <c r="B1807" s="180"/>
      <c r="C1807" s="180"/>
      <c r="D1807" s="31"/>
      <c r="E1807" s="31"/>
      <c r="F1807" s="31"/>
      <c r="G1807" s="31"/>
    </row>
    <row r="1808" spans="1:7" x14ac:dyDescent="0.3">
      <c r="A1808" s="180"/>
      <c r="B1808" s="180"/>
      <c r="C1808" s="180"/>
      <c r="D1808" s="31"/>
      <c r="E1808" s="31"/>
      <c r="F1808" s="31"/>
      <c r="G1808" s="31"/>
    </row>
    <row r="1809" spans="1:7" x14ac:dyDescent="0.3">
      <c r="A1809" s="180"/>
      <c r="B1809" s="180"/>
      <c r="C1809" s="180"/>
      <c r="D1809" s="31"/>
      <c r="E1809" s="31"/>
      <c r="F1809" s="31"/>
      <c r="G1809" s="31"/>
    </row>
    <row r="1810" spans="1:7" x14ac:dyDescent="0.3">
      <c r="A1810" s="180"/>
      <c r="B1810" s="180"/>
      <c r="C1810" s="180"/>
      <c r="D1810" s="31"/>
      <c r="E1810" s="31"/>
      <c r="F1810" s="31"/>
      <c r="G1810" s="31"/>
    </row>
    <row r="1811" spans="1:7" x14ac:dyDescent="0.3">
      <c r="A1811" s="180"/>
      <c r="B1811" s="180"/>
      <c r="C1811" s="180"/>
      <c r="D1811" s="31"/>
      <c r="E1811" s="31"/>
      <c r="F1811" s="31"/>
      <c r="G1811" s="31"/>
    </row>
    <row r="1812" spans="1:7" x14ac:dyDescent="0.3">
      <c r="A1812" s="180"/>
      <c r="B1812" s="180"/>
      <c r="C1812" s="180"/>
      <c r="D1812" s="31"/>
      <c r="E1812" s="31"/>
      <c r="F1812" s="31"/>
      <c r="G1812" s="31"/>
    </row>
    <row r="1813" spans="1:7" x14ac:dyDescent="0.3">
      <c r="A1813" s="180"/>
      <c r="B1813" s="180"/>
      <c r="C1813" s="180"/>
      <c r="D1813" s="31"/>
      <c r="E1813" s="31"/>
      <c r="F1813" s="31"/>
      <c r="G1813" s="31"/>
    </row>
    <row r="1814" spans="1:7" x14ac:dyDescent="0.3">
      <c r="A1814" s="180"/>
      <c r="B1814" s="180"/>
      <c r="C1814" s="180"/>
      <c r="D1814" s="31"/>
      <c r="E1814" s="31"/>
      <c r="F1814" s="31"/>
      <c r="G1814" s="31"/>
    </row>
    <row r="1815" spans="1:7" x14ac:dyDescent="0.3">
      <c r="A1815" s="180"/>
      <c r="B1815" s="180"/>
      <c r="C1815" s="180"/>
      <c r="D1815" s="31"/>
      <c r="E1815" s="31"/>
      <c r="F1815" s="31"/>
      <c r="G1815" s="31"/>
    </row>
    <row r="1816" spans="1:7" x14ac:dyDescent="0.3">
      <c r="A1816" s="180"/>
      <c r="B1816" s="180"/>
      <c r="C1816" s="180"/>
      <c r="D1816" s="31"/>
      <c r="E1816" s="31"/>
      <c r="F1816" s="31"/>
      <c r="G1816" s="31"/>
    </row>
    <row r="1817" spans="1:7" x14ac:dyDescent="0.3">
      <c r="A1817" s="180"/>
      <c r="B1817" s="180"/>
      <c r="C1817" s="180"/>
      <c r="D1817" s="31"/>
      <c r="E1817" s="31"/>
      <c r="F1817" s="31"/>
      <c r="G1817" s="31"/>
    </row>
    <row r="1818" spans="1:7" x14ac:dyDescent="0.3">
      <c r="A1818" s="180"/>
      <c r="B1818" s="180"/>
      <c r="C1818" s="180"/>
      <c r="D1818" s="31"/>
      <c r="E1818" s="31"/>
      <c r="F1818" s="31"/>
      <c r="G1818" s="31"/>
    </row>
    <row r="1819" spans="1:7" x14ac:dyDescent="0.3">
      <c r="A1819" s="180"/>
      <c r="B1819" s="180"/>
      <c r="C1819" s="180"/>
      <c r="D1819" s="31"/>
      <c r="E1819" s="31"/>
      <c r="F1819" s="31"/>
      <c r="G1819" s="31"/>
    </row>
    <row r="1820" spans="1:7" x14ac:dyDescent="0.3">
      <c r="A1820" s="180"/>
      <c r="B1820" s="180"/>
      <c r="C1820" s="180"/>
      <c r="D1820" s="31"/>
      <c r="E1820" s="31"/>
      <c r="F1820" s="31"/>
      <c r="G1820" s="31"/>
    </row>
    <row r="1821" spans="1:7" x14ac:dyDescent="0.3">
      <c r="A1821" s="180"/>
      <c r="B1821" s="180"/>
      <c r="C1821" s="180"/>
      <c r="D1821" s="31"/>
      <c r="E1821" s="31"/>
      <c r="F1821" s="31"/>
      <c r="G1821" s="31"/>
    </row>
    <row r="1822" spans="1:7" x14ac:dyDescent="0.3">
      <c r="A1822" s="180"/>
      <c r="B1822" s="180"/>
      <c r="C1822" s="180"/>
      <c r="D1822" s="31"/>
      <c r="E1822" s="31"/>
      <c r="F1822" s="31"/>
      <c r="G1822" s="31"/>
    </row>
    <row r="1823" spans="1:7" x14ac:dyDescent="0.3">
      <c r="A1823" s="180"/>
      <c r="B1823" s="180"/>
      <c r="C1823" s="180"/>
      <c r="D1823" s="31"/>
      <c r="E1823" s="31"/>
      <c r="F1823" s="31"/>
      <c r="G1823" s="31"/>
    </row>
    <row r="1824" spans="1:7" x14ac:dyDescent="0.3">
      <c r="A1824" s="180"/>
      <c r="B1824" s="180"/>
      <c r="C1824" s="180"/>
      <c r="D1824" s="31"/>
      <c r="E1824" s="31"/>
      <c r="F1824" s="31"/>
      <c r="G1824" s="31"/>
    </row>
    <row r="1825" spans="1:7" x14ac:dyDescent="0.3">
      <c r="A1825" s="180"/>
      <c r="B1825" s="180"/>
      <c r="C1825" s="180"/>
      <c r="D1825" s="31"/>
      <c r="E1825" s="31"/>
      <c r="F1825" s="31"/>
      <c r="G1825" s="31"/>
    </row>
    <row r="1826" spans="1:7" x14ac:dyDescent="0.3">
      <c r="A1826" s="180"/>
      <c r="B1826" s="180"/>
      <c r="C1826" s="180"/>
      <c r="D1826" s="31"/>
      <c r="E1826" s="31"/>
      <c r="F1826" s="31"/>
      <c r="G1826" s="31"/>
    </row>
    <row r="1827" spans="1:7" x14ac:dyDescent="0.3">
      <c r="A1827" s="180"/>
      <c r="B1827" s="180"/>
      <c r="C1827" s="180"/>
      <c r="D1827" s="31"/>
      <c r="E1827" s="31"/>
      <c r="F1827" s="31"/>
      <c r="G1827" s="31"/>
    </row>
    <row r="1828" spans="1:7" x14ac:dyDescent="0.3">
      <c r="A1828" s="180"/>
      <c r="B1828" s="180"/>
      <c r="C1828" s="180"/>
      <c r="D1828" s="31"/>
      <c r="E1828" s="31"/>
      <c r="F1828" s="31"/>
      <c r="G1828" s="31"/>
    </row>
    <row r="1829" spans="1:7" x14ac:dyDescent="0.3">
      <c r="A1829" s="180"/>
      <c r="B1829" s="180"/>
      <c r="C1829" s="180"/>
      <c r="D1829" s="31"/>
      <c r="E1829" s="31"/>
      <c r="F1829" s="31"/>
      <c r="G1829" s="31"/>
    </row>
    <row r="1830" spans="1:7" x14ac:dyDescent="0.3">
      <c r="A1830" s="180"/>
      <c r="B1830" s="180"/>
      <c r="C1830" s="180"/>
      <c r="D1830" s="31"/>
      <c r="E1830" s="31"/>
      <c r="F1830" s="31"/>
      <c r="G1830" s="31"/>
    </row>
    <row r="1831" spans="1:7" x14ac:dyDescent="0.3">
      <c r="A1831" s="180"/>
      <c r="B1831" s="180"/>
      <c r="C1831" s="180"/>
      <c r="D1831" s="31"/>
      <c r="E1831" s="31"/>
      <c r="F1831" s="31"/>
      <c r="G1831" s="31"/>
    </row>
    <row r="1832" spans="1:7" x14ac:dyDescent="0.3">
      <c r="A1832" s="180"/>
      <c r="B1832" s="180"/>
      <c r="C1832" s="180"/>
      <c r="D1832" s="31"/>
      <c r="E1832" s="31"/>
      <c r="F1832" s="31"/>
      <c r="G1832" s="31"/>
    </row>
    <row r="1833" spans="1:7" x14ac:dyDescent="0.3">
      <c r="A1833" s="180"/>
      <c r="B1833" s="180"/>
      <c r="C1833" s="180"/>
      <c r="D1833" s="31"/>
      <c r="E1833" s="31"/>
      <c r="F1833" s="31"/>
      <c r="G1833" s="31"/>
    </row>
    <row r="1834" spans="1:7" x14ac:dyDescent="0.3">
      <c r="A1834" s="180"/>
      <c r="B1834" s="180"/>
      <c r="C1834" s="180"/>
      <c r="D1834" s="31"/>
      <c r="E1834" s="31"/>
      <c r="F1834" s="31"/>
      <c r="G1834" s="31"/>
    </row>
    <row r="1835" spans="1:7" x14ac:dyDescent="0.3">
      <c r="A1835" s="180"/>
      <c r="B1835" s="180"/>
      <c r="C1835" s="180"/>
      <c r="D1835" s="31"/>
      <c r="E1835" s="31"/>
      <c r="F1835" s="31"/>
      <c r="G1835" s="31"/>
    </row>
    <row r="1836" spans="1:7" x14ac:dyDescent="0.3">
      <c r="A1836" s="180"/>
      <c r="B1836" s="180"/>
      <c r="C1836" s="180"/>
      <c r="D1836" s="31"/>
      <c r="E1836" s="31"/>
      <c r="F1836" s="31"/>
      <c r="G1836" s="31"/>
    </row>
    <row r="1837" spans="1:7" x14ac:dyDescent="0.3">
      <c r="A1837" s="180"/>
      <c r="B1837" s="180"/>
      <c r="C1837" s="180"/>
      <c r="D1837" s="31"/>
      <c r="E1837" s="31"/>
      <c r="F1837" s="31"/>
      <c r="G1837" s="31"/>
    </row>
    <row r="1838" spans="1:7" x14ac:dyDescent="0.3">
      <c r="A1838" s="180"/>
      <c r="B1838" s="180"/>
      <c r="C1838" s="180"/>
      <c r="D1838" s="31"/>
      <c r="E1838" s="31"/>
      <c r="F1838" s="31"/>
      <c r="G1838" s="31"/>
    </row>
    <row r="1839" spans="1:7" x14ac:dyDescent="0.3">
      <c r="A1839" s="180"/>
      <c r="B1839" s="180"/>
      <c r="C1839" s="180"/>
      <c r="D1839" s="31"/>
      <c r="E1839" s="31"/>
      <c r="F1839" s="31"/>
      <c r="G1839" s="31"/>
    </row>
    <row r="1840" spans="1:7" x14ac:dyDescent="0.3">
      <c r="A1840" s="180"/>
      <c r="B1840" s="180"/>
      <c r="C1840" s="180"/>
      <c r="D1840" s="31"/>
      <c r="E1840" s="31"/>
      <c r="F1840" s="31"/>
      <c r="G1840" s="31"/>
    </row>
    <row r="1841" spans="1:7" x14ac:dyDescent="0.3">
      <c r="A1841" s="180"/>
      <c r="B1841" s="180"/>
      <c r="C1841" s="180"/>
      <c r="D1841" s="31"/>
      <c r="E1841" s="31"/>
      <c r="F1841" s="31"/>
      <c r="G1841" s="31"/>
    </row>
    <row r="1842" spans="1:7" x14ac:dyDescent="0.3">
      <c r="A1842" s="180"/>
      <c r="B1842" s="180"/>
      <c r="C1842" s="180"/>
      <c r="D1842" s="31"/>
      <c r="E1842" s="31"/>
      <c r="F1842" s="31"/>
      <c r="G1842" s="31"/>
    </row>
    <row r="1843" spans="1:7" x14ac:dyDescent="0.3">
      <c r="A1843" s="180"/>
      <c r="B1843" s="180"/>
      <c r="C1843" s="180"/>
      <c r="D1843" s="31"/>
      <c r="E1843" s="31"/>
      <c r="F1843" s="31"/>
      <c r="G1843" s="31"/>
    </row>
    <row r="1844" spans="1:7" x14ac:dyDescent="0.3">
      <c r="A1844" s="180"/>
      <c r="B1844" s="180"/>
      <c r="C1844" s="180"/>
      <c r="D1844" s="31"/>
      <c r="E1844" s="31"/>
      <c r="F1844" s="31"/>
      <c r="G1844" s="31"/>
    </row>
    <row r="1845" spans="1:7" x14ac:dyDescent="0.3">
      <c r="A1845" s="180"/>
      <c r="B1845" s="180"/>
      <c r="C1845" s="180"/>
      <c r="D1845" s="31"/>
      <c r="E1845" s="31"/>
      <c r="F1845" s="31"/>
      <c r="G1845" s="31"/>
    </row>
    <row r="1846" spans="1:7" x14ac:dyDescent="0.3">
      <c r="A1846" s="180"/>
      <c r="B1846" s="180"/>
      <c r="C1846" s="180"/>
      <c r="D1846" s="31"/>
      <c r="E1846" s="31"/>
      <c r="F1846" s="31"/>
      <c r="G1846" s="31"/>
    </row>
    <row r="1847" spans="1:7" x14ac:dyDescent="0.3">
      <c r="A1847" s="180"/>
      <c r="B1847" s="180"/>
      <c r="C1847" s="180"/>
      <c r="D1847" s="31"/>
      <c r="E1847" s="31"/>
      <c r="F1847" s="31"/>
      <c r="G1847" s="31"/>
    </row>
    <row r="1848" spans="1:7" x14ac:dyDescent="0.3">
      <c r="A1848" s="180"/>
      <c r="B1848" s="180"/>
      <c r="C1848" s="180"/>
      <c r="D1848" s="31"/>
      <c r="E1848" s="31"/>
      <c r="F1848" s="31"/>
      <c r="G1848" s="31"/>
    </row>
    <row r="1849" spans="1:7" x14ac:dyDescent="0.3">
      <c r="A1849" s="180"/>
      <c r="B1849" s="180"/>
      <c r="C1849" s="180"/>
      <c r="D1849" s="31"/>
      <c r="E1849" s="31"/>
      <c r="F1849" s="31"/>
      <c r="G1849" s="31"/>
    </row>
    <row r="1850" spans="1:7" x14ac:dyDescent="0.3">
      <c r="A1850" s="180"/>
      <c r="B1850" s="180"/>
      <c r="C1850" s="180"/>
      <c r="D1850" s="31"/>
      <c r="E1850" s="31"/>
      <c r="F1850" s="31"/>
      <c r="G1850" s="31"/>
    </row>
    <row r="1851" spans="1:7" x14ac:dyDescent="0.3">
      <c r="A1851" s="180"/>
      <c r="B1851" s="180"/>
      <c r="C1851" s="180"/>
      <c r="D1851" s="31"/>
      <c r="E1851" s="31"/>
      <c r="F1851" s="31"/>
      <c r="G1851" s="31"/>
    </row>
    <row r="1852" spans="1:7" x14ac:dyDescent="0.3">
      <c r="A1852" s="180"/>
      <c r="B1852" s="180"/>
      <c r="C1852" s="180"/>
      <c r="D1852" s="31"/>
      <c r="E1852" s="31"/>
      <c r="F1852" s="31"/>
      <c r="G1852" s="31"/>
    </row>
    <row r="1853" spans="1:7" x14ac:dyDescent="0.3">
      <c r="A1853" s="180"/>
      <c r="B1853" s="180"/>
      <c r="C1853" s="180"/>
      <c r="D1853" s="31"/>
      <c r="E1853" s="31"/>
      <c r="F1853" s="31"/>
      <c r="G1853" s="31"/>
    </row>
    <row r="1854" spans="1:7" x14ac:dyDescent="0.3">
      <c r="A1854" s="180"/>
      <c r="B1854" s="180"/>
      <c r="C1854" s="180"/>
      <c r="D1854" s="31"/>
      <c r="E1854" s="31"/>
      <c r="F1854" s="31"/>
      <c r="G1854" s="31"/>
    </row>
    <row r="1855" spans="1:7" x14ac:dyDescent="0.3">
      <c r="A1855" s="180"/>
      <c r="B1855" s="180"/>
      <c r="C1855" s="180"/>
      <c r="D1855" s="31"/>
      <c r="E1855" s="31"/>
      <c r="F1855" s="31"/>
      <c r="G1855" s="31"/>
    </row>
    <row r="1856" spans="1:7" x14ac:dyDescent="0.3">
      <c r="A1856" s="180"/>
      <c r="B1856" s="180"/>
      <c r="C1856" s="180"/>
      <c r="D1856" s="31"/>
      <c r="E1856" s="31"/>
      <c r="F1856" s="31"/>
      <c r="G1856" s="31"/>
    </row>
    <row r="1857" spans="1:7" x14ac:dyDescent="0.3">
      <c r="A1857" s="180"/>
      <c r="B1857" s="180"/>
      <c r="C1857" s="180"/>
      <c r="D1857" s="31"/>
      <c r="E1857" s="31"/>
      <c r="F1857" s="31"/>
      <c r="G1857" s="31"/>
    </row>
    <row r="1858" spans="1:7" x14ac:dyDescent="0.3">
      <c r="A1858" s="180"/>
      <c r="B1858" s="180"/>
      <c r="C1858" s="180"/>
      <c r="D1858" s="31"/>
      <c r="E1858" s="31"/>
      <c r="F1858" s="31"/>
      <c r="G1858" s="31"/>
    </row>
    <row r="1859" spans="1:7" x14ac:dyDescent="0.3">
      <c r="A1859" s="180"/>
      <c r="B1859" s="180"/>
      <c r="C1859" s="180"/>
      <c r="D1859" s="31"/>
      <c r="E1859" s="31"/>
      <c r="F1859" s="31"/>
      <c r="G1859" s="31"/>
    </row>
    <row r="1860" spans="1:7" x14ac:dyDescent="0.3">
      <c r="A1860" s="180"/>
      <c r="B1860" s="180"/>
      <c r="C1860" s="180"/>
      <c r="D1860" s="31"/>
      <c r="E1860" s="31"/>
      <c r="F1860" s="31"/>
      <c r="G1860" s="31"/>
    </row>
    <row r="1861" spans="1:7" x14ac:dyDescent="0.3">
      <c r="A1861" s="180"/>
      <c r="B1861" s="180"/>
      <c r="C1861" s="180"/>
      <c r="D1861" s="31"/>
      <c r="E1861" s="31"/>
      <c r="F1861" s="31"/>
      <c r="G1861" s="31"/>
    </row>
    <row r="1862" spans="1:7" x14ac:dyDescent="0.3">
      <c r="A1862" s="180"/>
      <c r="B1862" s="180"/>
      <c r="C1862" s="180"/>
      <c r="D1862" s="31"/>
      <c r="E1862" s="31"/>
      <c r="F1862" s="31"/>
      <c r="G1862" s="31"/>
    </row>
    <row r="1863" spans="1:7" x14ac:dyDescent="0.3">
      <c r="A1863" s="180"/>
      <c r="B1863" s="180"/>
      <c r="C1863" s="180"/>
      <c r="D1863" s="31"/>
      <c r="E1863" s="31"/>
      <c r="F1863" s="31"/>
      <c r="G1863" s="31"/>
    </row>
    <row r="1864" spans="1:7" x14ac:dyDescent="0.3">
      <c r="A1864" s="180"/>
      <c r="B1864" s="180"/>
      <c r="C1864" s="180"/>
      <c r="D1864" s="31"/>
      <c r="E1864" s="31"/>
      <c r="F1864" s="31"/>
      <c r="G1864" s="31"/>
    </row>
    <row r="1865" spans="1:7" x14ac:dyDescent="0.3">
      <c r="A1865" s="180"/>
      <c r="B1865" s="180"/>
      <c r="C1865" s="180"/>
      <c r="D1865" s="31"/>
      <c r="E1865" s="31"/>
      <c r="F1865" s="31"/>
      <c r="G1865" s="31"/>
    </row>
    <row r="1866" spans="1:7" x14ac:dyDescent="0.3">
      <c r="A1866" s="180"/>
      <c r="B1866" s="180"/>
      <c r="C1866" s="180"/>
      <c r="D1866" s="31"/>
      <c r="E1866" s="31"/>
      <c r="F1866" s="31"/>
      <c r="G1866" s="31"/>
    </row>
    <row r="1867" spans="1:7" x14ac:dyDescent="0.3">
      <c r="A1867" s="180"/>
      <c r="B1867" s="180"/>
      <c r="C1867" s="180"/>
      <c r="D1867" s="31"/>
      <c r="E1867" s="31"/>
      <c r="F1867" s="31"/>
      <c r="G1867" s="31"/>
    </row>
    <row r="1868" spans="1:7" x14ac:dyDescent="0.3">
      <c r="A1868" s="180"/>
      <c r="B1868" s="180"/>
      <c r="C1868" s="180"/>
      <c r="D1868" s="31"/>
      <c r="E1868" s="31"/>
      <c r="F1868" s="31"/>
      <c r="G1868" s="31"/>
    </row>
    <row r="1869" spans="1:7" x14ac:dyDescent="0.3">
      <c r="A1869" s="180"/>
      <c r="B1869" s="180"/>
      <c r="C1869" s="180"/>
      <c r="D1869" s="31"/>
      <c r="E1869" s="31"/>
      <c r="F1869" s="31"/>
      <c r="G1869" s="31"/>
    </row>
    <row r="1870" spans="1:7" x14ac:dyDescent="0.3">
      <c r="A1870" s="180"/>
      <c r="B1870" s="180"/>
      <c r="C1870" s="180"/>
      <c r="D1870" s="31"/>
      <c r="E1870" s="31"/>
      <c r="F1870" s="31"/>
      <c r="G1870" s="31"/>
    </row>
    <row r="1871" spans="1:7" x14ac:dyDescent="0.3">
      <c r="A1871" s="180"/>
      <c r="B1871" s="180"/>
      <c r="C1871" s="180"/>
      <c r="D1871" s="31"/>
      <c r="E1871" s="31"/>
      <c r="F1871" s="31"/>
      <c r="G1871" s="31"/>
    </row>
    <row r="1872" spans="1:7" x14ac:dyDescent="0.3">
      <c r="A1872" s="180"/>
      <c r="B1872" s="180"/>
      <c r="C1872" s="180"/>
      <c r="D1872" s="31"/>
      <c r="E1872" s="31"/>
      <c r="F1872" s="31"/>
      <c r="G1872" s="31"/>
    </row>
    <row r="1873" spans="1:7" x14ac:dyDescent="0.3">
      <c r="A1873" s="180"/>
      <c r="B1873" s="180"/>
      <c r="C1873" s="180"/>
      <c r="D1873" s="31"/>
      <c r="E1873" s="31"/>
      <c r="F1873" s="31"/>
      <c r="G1873" s="31"/>
    </row>
    <row r="1874" spans="1:7" x14ac:dyDescent="0.3">
      <c r="A1874" s="180"/>
      <c r="B1874" s="180"/>
      <c r="C1874" s="180"/>
      <c r="D1874" s="31"/>
      <c r="E1874" s="31"/>
      <c r="F1874" s="31"/>
      <c r="G1874" s="31"/>
    </row>
    <row r="1875" spans="1:7" x14ac:dyDescent="0.3">
      <c r="A1875" s="180"/>
      <c r="B1875" s="180"/>
      <c r="C1875" s="180"/>
      <c r="D1875" s="31"/>
      <c r="E1875" s="31"/>
      <c r="F1875" s="31"/>
      <c r="G1875" s="31"/>
    </row>
    <row r="1876" spans="1:7" x14ac:dyDescent="0.3">
      <c r="A1876" s="180"/>
      <c r="B1876" s="180"/>
      <c r="C1876" s="180"/>
      <c r="D1876" s="31"/>
      <c r="E1876" s="31"/>
      <c r="F1876" s="31"/>
      <c r="G1876" s="31"/>
    </row>
    <row r="1877" spans="1:7" x14ac:dyDescent="0.3">
      <c r="A1877" s="180"/>
      <c r="B1877" s="180"/>
      <c r="C1877" s="180"/>
      <c r="D1877" s="31"/>
      <c r="E1877" s="31"/>
      <c r="F1877" s="31"/>
      <c r="G1877" s="31"/>
    </row>
    <row r="1878" spans="1:7" x14ac:dyDescent="0.3">
      <c r="A1878" s="180"/>
      <c r="B1878" s="180"/>
      <c r="C1878" s="180"/>
      <c r="D1878" s="31"/>
      <c r="E1878" s="31"/>
      <c r="F1878" s="31"/>
      <c r="G1878" s="31"/>
    </row>
    <row r="1879" spans="1:7" x14ac:dyDescent="0.3">
      <c r="A1879" s="180"/>
      <c r="B1879" s="180"/>
      <c r="C1879" s="180"/>
      <c r="D1879" s="31"/>
      <c r="E1879" s="31"/>
      <c r="F1879" s="31"/>
      <c r="G1879" s="31"/>
    </row>
    <row r="1880" spans="1:7" x14ac:dyDescent="0.3">
      <c r="A1880" s="180"/>
      <c r="B1880" s="180"/>
      <c r="C1880" s="180"/>
      <c r="D1880" s="31"/>
      <c r="E1880" s="31"/>
      <c r="F1880" s="31"/>
      <c r="G1880" s="31"/>
    </row>
    <row r="1881" spans="1:7" x14ac:dyDescent="0.3">
      <c r="A1881" s="180"/>
      <c r="B1881" s="180"/>
      <c r="C1881" s="180"/>
      <c r="D1881" s="31"/>
      <c r="E1881" s="31"/>
      <c r="F1881" s="31"/>
      <c r="G1881" s="31"/>
    </row>
    <row r="1882" spans="1:7" x14ac:dyDescent="0.3">
      <c r="A1882" s="180"/>
      <c r="B1882" s="180"/>
      <c r="C1882" s="180"/>
      <c r="D1882" s="31"/>
      <c r="E1882" s="31"/>
      <c r="F1882" s="31"/>
      <c r="G1882" s="31"/>
    </row>
    <row r="1883" spans="1:7" x14ac:dyDescent="0.3">
      <c r="A1883" s="180"/>
      <c r="B1883" s="180"/>
      <c r="C1883" s="180"/>
      <c r="D1883" s="31"/>
      <c r="E1883" s="31"/>
      <c r="F1883" s="31"/>
      <c r="G1883" s="31"/>
    </row>
    <row r="1884" spans="1:7" x14ac:dyDescent="0.3">
      <c r="A1884" s="180"/>
      <c r="B1884" s="180"/>
      <c r="C1884" s="180"/>
      <c r="D1884" s="31"/>
      <c r="E1884" s="31"/>
      <c r="F1884" s="31"/>
      <c r="G1884" s="31"/>
    </row>
    <row r="1885" spans="1:7" x14ac:dyDescent="0.3">
      <c r="A1885" s="180"/>
      <c r="B1885" s="180"/>
      <c r="C1885" s="180"/>
      <c r="D1885" s="31"/>
      <c r="E1885" s="31"/>
      <c r="F1885" s="31"/>
      <c r="G1885" s="31"/>
    </row>
    <row r="1886" spans="1:7" x14ac:dyDescent="0.3">
      <c r="A1886" s="180"/>
      <c r="B1886" s="180"/>
      <c r="C1886" s="180"/>
      <c r="D1886" s="31"/>
      <c r="E1886" s="31"/>
      <c r="F1886" s="31"/>
      <c r="G1886" s="31"/>
    </row>
    <row r="1887" spans="1:7" x14ac:dyDescent="0.3">
      <c r="A1887" s="180"/>
      <c r="B1887" s="180"/>
      <c r="C1887" s="180"/>
      <c r="D1887" s="31"/>
      <c r="E1887" s="31"/>
      <c r="F1887" s="31"/>
      <c r="G1887" s="31"/>
    </row>
    <row r="1888" spans="1:7" x14ac:dyDescent="0.3">
      <c r="A1888" s="180"/>
      <c r="B1888" s="180"/>
      <c r="C1888" s="180"/>
      <c r="D1888" s="31"/>
      <c r="E1888" s="31"/>
      <c r="F1888" s="31"/>
      <c r="G1888" s="31"/>
    </row>
    <row r="1889" spans="1:7" x14ac:dyDescent="0.3">
      <c r="A1889" s="180"/>
      <c r="B1889" s="180"/>
      <c r="C1889" s="180"/>
      <c r="D1889" s="31"/>
      <c r="E1889" s="31"/>
      <c r="F1889" s="31"/>
      <c r="G1889" s="31"/>
    </row>
    <row r="1890" spans="1:7" x14ac:dyDescent="0.3">
      <c r="A1890" s="180"/>
      <c r="B1890" s="180"/>
      <c r="C1890" s="180"/>
      <c r="D1890" s="31"/>
      <c r="E1890" s="31"/>
      <c r="F1890" s="31"/>
      <c r="G1890" s="31"/>
    </row>
    <row r="1891" spans="1:7" x14ac:dyDescent="0.3">
      <c r="A1891" s="180"/>
      <c r="B1891" s="180"/>
      <c r="C1891" s="180"/>
      <c r="D1891" s="31"/>
      <c r="E1891" s="31"/>
      <c r="F1891" s="31"/>
      <c r="G1891" s="31"/>
    </row>
    <row r="1892" spans="1:7" x14ac:dyDescent="0.3">
      <c r="A1892" s="180"/>
      <c r="B1892" s="180"/>
      <c r="C1892" s="180"/>
      <c r="D1892" s="31"/>
      <c r="E1892" s="31"/>
      <c r="F1892" s="31"/>
      <c r="G1892" s="31"/>
    </row>
    <row r="1893" spans="1:7" x14ac:dyDescent="0.3">
      <c r="A1893" s="180"/>
      <c r="B1893" s="180"/>
      <c r="C1893" s="180"/>
      <c r="D1893" s="31"/>
      <c r="E1893" s="31"/>
      <c r="F1893" s="31"/>
      <c r="G1893" s="31"/>
    </row>
    <row r="1894" spans="1:7" x14ac:dyDescent="0.3">
      <c r="A1894" s="180"/>
      <c r="B1894" s="180"/>
      <c r="C1894" s="180"/>
      <c r="D1894" s="31"/>
      <c r="E1894" s="31"/>
      <c r="F1894" s="31"/>
      <c r="G1894" s="31"/>
    </row>
    <row r="1895" spans="1:7" x14ac:dyDescent="0.3">
      <c r="A1895" s="180"/>
      <c r="B1895" s="180"/>
      <c r="C1895" s="180"/>
      <c r="D1895" s="31"/>
      <c r="E1895" s="31"/>
      <c r="F1895" s="31"/>
      <c r="G1895" s="31"/>
    </row>
    <row r="1896" spans="1:7" x14ac:dyDescent="0.3">
      <c r="A1896" s="180"/>
      <c r="B1896" s="180"/>
      <c r="C1896" s="180"/>
      <c r="D1896" s="31"/>
      <c r="E1896" s="31"/>
      <c r="F1896" s="31"/>
      <c r="G1896" s="31"/>
    </row>
    <row r="1897" spans="1:7" x14ac:dyDescent="0.3">
      <c r="A1897" s="180"/>
      <c r="B1897" s="180"/>
      <c r="C1897" s="180"/>
      <c r="D1897" s="31"/>
      <c r="E1897" s="31"/>
      <c r="F1897" s="31"/>
      <c r="G1897" s="31"/>
    </row>
    <row r="1898" spans="1:7" x14ac:dyDescent="0.3">
      <c r="A1898" s="180"/>
      <c r="B1898" s="180"/>
      <c r="C1898" s="180"/>
      <c r="D1898" s="31"/>
      <c r="E1898" s="31"/>
      <c r="F1898" s="31"/>
      <c r="G1898" s="31"/>
    </row>
    <row r="1899" spans="1:7" x14ac:dyDescent="0.3">
      <c r="A1899" s="180"/>
      <c r="B1899" s="180"/>
      <c r="C1899" s="180"/>
      <c r="D1899" s="31"/>
      <c r="E1899" s="31"/>
      <c r="F1899" s="31"/>
      <c r="G1899" s="31"/>
    </row>
    <row r="1900" spans="1:7" x14ac:dyDescent="0.3">
      <c r="A1900" s="180"/>
      <c r="B1900" s="180"/>
      <c r="C1900" s="180"/>
      <c r="D1900" s="31"/>
      <c r="E1900" s="31"/>
      <c r="F1900" s="31"/>
      <c r="G1900" s="31"/>
    </row>
    <row r="1901" spans="1:7" x14ac:dyDescent="0.3">
      <c r="A1901" s="180"/>
      <c r="B1901" s="180"/>
      <c r="C1901" s="180"/>
      <c r="D1901" s="31"/>
      <c r="E1901" s="31"/>
      <c r="F1901" s="31"/>
      <c r="G1901" s="31"/>
    </row>
    <row r="1902" spans="1:7" x14ac:dyDescent="0.3">
      <c r="A1902" s="180"/>
      <c r="B1902" s="180"/>
      <c r="C1902" s="180"/>
      <c r="D1902" s="31"/>
      <c r="E1902" s="31"/>
      <c r="F1902" s="31"/>
      <c r="G1902" s="31"/>
    </row>
    <row r="1903" spans="1:7" x14ac:dyDescent="0.3">
      <c r="A1903" s="180"/>
      <c r="B1903" s="180"/>
      <c r="C1903" s="180"/>
      <c r="D1903" s="31"/>
      <c r="E1903" s="31"/>
      <c r="F1903" s="31"/>
      <c r="G1903" s="31"/>
    </row>
    <row r="1904" spans="1:7" x14ac:dyDescent="0.3">
      <c r="A1904" s="180"/>
      <c r="B1904" s="180"/>
      <c r="C1904" s="180"/>
      <c r="D1904" s="31"/>
      <c r="E1904" s="31"/>
      <c r="F1904" s="31"/>
      <c r="G1904" s="31"/>
    </row>
    <row r="1905" spans="1:7" x14ac:dyDescent="0.3">
      <c r="A1905" s="180"/>
      <c r="B1905" s="180"/>
      <c r="C1905" s="180"/>
      <c r="D1905" s="31"/>
      <c r="E1905" s="31"/>
      <c r="F1905" s="31"/>
      <c r="G1905" s="31"/>
    </row>
    <row r="1906" spans="1:7" x14ac:dyDescent="0.3">
      <c r="A1906" s="180"/>
      <c r="B1906" s="180"/>
      <c r="C1906" s="180"/>
      <c r="D1906" s="31"/>
      <c r="E1906" s="31"/>
      <c r="F1906" s="31"/>
      <c r="G1906" s="31"/>
    </row>
    <row r="1907" spans="1:7" x14ac:dyDescent="0.3">
      <c r="A1907" s="180"/>
      <c r="B1907" s="180"/>
      <c r="C1907" s="180"/>
      <c r="D1907" s="31"/>
      <c r="E1907" s="31"/>
      <c r="F1907" s="31"/>
      <c r="G1907" s="31"/>
    </row>
    <row r="1908" spans="1:7" x14ac:dyDescent="0.3">
      <c r="A1908" s="180"/>
      <c r="B1908" s="180"/>
      <c r="C1908" s="180"/>
      <c r="D1908" s="31"/>
      <c r="E1908" s="31"/>
      <c r="F1908" s="31"/>
      <c r="G1908" s="31"/>
    </row>
    <row r="1909" spans="1:7" x14ac:dyDescent="0.3">
      <c r="A1909" s="180"/>
      <c r="B1909" s="180"/>
      <c r="C1909" s="180"/>
      <c r="D1909" s="31"/>
      <c r="E1909" s="31"/>
      <c r="F1909" s="31"/>
      <c r="G1909" s="31"/>
    </row>
    <row r="1910" spans="1:7" x14ac:dyDescent="0.3">
      <c r="A1910" s="180"/>
      <c r="B1910" s="180"/>
      <c r="C1910" s="180"/>
      <c r="D1910" s="31"/>
      <c r="E1910" s="31"/>
      <c r="F1910" s="31"/>
      <c r="G1910" s="31"/>
    </row>
    <row r="1911" spans="1:7" x14ac:dyDescent="0.3">
      <c r="A1911" s="180"/>
      <c r="B1911" s="180"/>
      <c r="C1911" s="180"/>
      <c r="D1911" s="31"/>
      <c r="E1911" s="31"/>
      <c r="F1911" s="31"/>
      <c r="G1911" s="31"/>
    </row>
    <row r="1912" spans="1:7" x14ac:dyDescent="0.3">
      <c r="A1912" s="180"/>
      <c r="B1912" s="180"/>
      <c r="C1912" s="180"/>
      <c r="D1912" s="31"/>
      <c r="E1912" s="31"/>
      <c r="F1912" s="31"/>
      <c r="G1912" s="31"/>
    </row>
    <row r="1913" spans="1:7" x14ac:dyDescent="0.3">
      <c r="A1913" s="180"/>
      <c r="B1913" s="180"/>
      <c r="C1913" s="180"/>
      <c r="D1913" s="31"/>
      <c r="E1913" s="31"/>
      <c r="F1913" s="31"/>
      <c r="G1913" s="31"/>
    </row>
    <row r="1914" spans="1:7" x14ac:dyDescent="0.3">
      <c r="A1914" s="180"/>
      <c r="B1914" s="180"/>
      <c r="C1914" s="180"/>
      <c r="D1914" s="31"/>
      <c r="E1914" s="31"/>
      <c r="F1914" s="31"/>
      <c r="G1914" s="31"/>
    </row>
    <row r="1915" spans="1:7" x14ac:dyDescent="0.3">
      <c r="A1915" s="180"/>
      <c r="B1915" s="180"/>
      <c r="C1915" s="180"/>
      <c r="D1915" s="31"/>
      <c r="E1915" s="31"/>
      <c r="F1915" s="31"/>
      <c r="G1915" s="31"/>
    </row>
    <row r="1916" spans="1:7" x14ac:dyDescent="0.3">
      <c r="A1916" s="180"/>
      <c r="B1916" s="180"/>
      <c r="C1916" s="180"/>
      <c r="D1916" s="31"/>
      <c r="E1916" s="31"/>
      <c r="F1916" s="31"/>
      <c r="G1916" s="31"/>
    </row>
    <row r="1917" spans="1:7" x14ac:dyDescent="0.3">
      <c r="A1917" s="180"/>
      <c r="B1917" s="180"/>
      <c r="C1917" s="180"/>
      <c r="D1917" s="31"/>
      <c r="E1917" s="31"/>
      <c r="F1917" s="31"/>
      <c r="G1917" s="31"/>
    </row>
    <row r="1918" spans="1:7" x14ac:dyDescent="0.3">
      <c r="A1918" s="180"/>
      <c r="B1918" s="180"/>
      <c r="C1918" s="180"/>
      <c r="D1918" s="31"/>
      <c r="E1918" s="31"/>
      <c r="F1918" s="31"/>
      <c r="G1918" s="31"/>
    </row>
    <row r="1919" spans="1:7" x14ac:dyDescent="0.3">
      <c r="A1919" s="180"/>
      <c r="B1919" s="180"/>
      <c r="C1919" s="180"/>
      <c r="D1919" s="31"/>
      <c r="E1919" s="31"/>
      <c r="F1919" s="31"/>
      <c r="G1919" s="31"/>
    </row>
    <row r="1920" spans="1:7" x14ac:dyDescent="0.3">
      <c r="A1920" s="180"/>
      <c r="B1920" s="180"/>
      <c r="C1920" s="180"/>
      <c r="D1920" s="31"/>
      <c r="E1920" s="31"/>
      <c r="F1920" s="31"/>
      <c r="G1920" s="31"/>
    </row>
    <row r="1921" spans="1:7" x14ac:dyDescent="0.3">
      <c r="A1921" s="180"/>
      <c r="B1921" s="180"/>
      <c r="C1921" s="180"/>
      <c r="D1921" s="31"/>
      <c r="E1921" s="31"/>
      <c r="F1921" s="31"/>
      <c r="G1921" s="31"/>
    </row>
    <row r="1922" spans="1:7" x14ac:dyDescent="0.3">
      <c r="A1922" s="180"/>
      <c r="B1922" s="180"/>
      <c r="C1922" s="180"/>
      <c r="D1922" s="31"/>
      <c r="E1922" s="31"/>
      <c r="F1922" s="31"/>
      <c r="G1922" s="31"/>
    </row>
    <row r="1923" spans="1:7" x14ac:dyDescent="0.3">
      <c r="A1923" s="180"/>
      <c r="B1923" s="180"/>
      <c r="C1923" s="180"/>
      <c r="D1923" s="31"/>
      <c r="E1923" s="31"/>
      <c r="F1923" s="31"/>
      <c r="G1923" s="31"/>
    </row>
    <row r="1924" spans="1:7" x14ac:dyDescent="0.3">
      <c r="A1924" s="180"/>
      <c r="B1924" s="180"/>
      <c r="C1924" s="180"/>
      <c r="D1924" s="31"/>
      <c r="E1924" s="31"/>
      <c r="F1924" s="31"/>
      <c r="G1924" s="31"/>
    </row>
    <row r="1925" spans="1:7" x14ac:dyDescent="0.3">
      <c r="A1925" s="180"/>
      <c r="B1925" s="180"/>
      <c r="C1925" s="180"/>
      <c r="D1925" s="31"/>
      <c r="E1925" s="31"/>
      <c r="F1925" s="31"/>
      <c r="G1925" s="31"/>
    </row>
    <row r="1926" spans="1:7" x14ac:dyDescent="0.3">
      <c r="A1926" s="180"/>
      <c r="B1926" s="180"/>
      <c r="C1926" s="180"/>
      <c r="D1926" s="31"/>
      <c r="E1926" s="31"/>
      <c r="F1926" s="31"/>
      <c r="G1926" s="31"/>
    </row>
    <row r="1927" spans="1:7" x14ac:dyDescent="0.3">
      <c r="A1927" s="180"/>
      <c r="B1927" s="180"/>
      <c r="C1927" s="180"/>
      <c r="D1927" s="31"/>
      <c r="E1927" s="31"/>
      <c r="F1927" s="31"/>
      <c r="G1927" s="31"/>
    </row>
    <row r="1928" spans="1:7" x14ac:dyDescent="0.3">
      <c r="A1928" s="180"/>
      <c r="B1928" s="180"/>
      <c r="C1928" s="180"/>
      <c r="D1928" s="31"/>
      <c r="E1928" s="31"/>
      <c r="F1928" s="31"/>
      <c r="G1928" s="31"/>
    </row>
    <row r="1929" spans="1:7" x14ac:dyDescent="0.3">
      <c r="A1929" s="180"/>
      <c r="B1929" s="180"/>
      <c r="C1929" s="180"/>
      <c r="D1929" s="31"/>
      <c r="E1929" s="31"/>
      <c r="F1929" s="31"/>
      <c r="G1929" s="31"/>
    </row>
    <row r="1930" spans="1:7" x14ac:dyDescent="0.3">
      <c r="A1930" s="180"/>
      <c r="B1930" s="180"/>
      <c r="C1930" s="180"/>
      <c r="D1930" s="31"/>
      <c r="E1930" s="31"/>
      <c r="F1930" s="31"/>
      <c r="G1930" s="31"/>
    </row>
    <row r="1931" spans="1:7" x14ac:dyDescent="0.3">
      <c r="A1931" s="180"/>
      <c r="B1931" s="180"/>
      <c r="C1931" s="180"/>
      <c r="D1931" s="31"/>
      <c r="E1931" s="31"/>
      <c r="F1931" s="31"/>
      <c r="G1931" s="31"/>
    </row>
    <row r="1932" spans="1:7" x14ac:dyDescent="0.3">
      <c r="A1932" s="180"/>
      <c r="B1932" s="180"/>
      <c r="C1932" s="180"/>
      <c r="D1932" s="31"/>
      <c r="E1932" s="31"/>
      <c r="F1932" s="31"/>
      <c r="G1932" s="31"/>
    </row>
    <row r="1933" spans="1:7" x14ac:dyDescent="0.3">
      <c r="A1933" s="180"/>
      <c r="B1933" s="180"/>
      <c r="C1933" s="180"/>
      <c r="D1933" s="31"/>
      <c r="E1933" s="31"/>
      <c r="F1933" s="31"/>
      <c r="G1933" s="31"/>
    </row>
    <row r="1934" spans="1:7" x14ac:dyDescent="0.3">
      <c r="A1934" s="180"/>
      <c r="B1934" s="180"/>
      <c r="C1934" s="180"/>
      <c r="D1934" s="31"/>
      <c r="E1934" s="31"/>
      <c r="F1934" s="31"/>
      <c r="G1934" s="31"/>
    </row>
    <row r="1935" spans="1:7" x14ac:dyDescent="0.3">
      <c r="A1935" s="180"/>
      <c r="B1935" s="180"/>
      <c r="C1935" s="180"/>
      <c r="D1935" s="31"/>
      <c r="E1935" s="31"/>
      <c r="F1935" s="31"/>
      <c r="G1935" s="31"/>
    </row>
    <row r="1936" spans="1:7" x14ac:dyDescent="0.3">
      <c r="A1936" s="180"/>
      <c r="B1936" s="180"/>
      <c r="C1936" s="180"/>
      <c r="D1936" s="31"/>
      <c r="E1936" s="31"/>
      <c r="F1936" s="31"/>
      <c r="G1936" s="31"/>
    </row>
    <row r="1937" spans="1:7" x14ac:dyDescent="0.3">
      <c r="A1937" s="180"/>
      <c r="B1937" s="180"/>
      <c r="C1937" s="180"/>
      <c r="D1937" s="31"/>
      <c r="E1937" s="31"/>
      <c r="F1937" s="31"/>
      <c r="G1937" s="31"/>
    </row>
    <row r="1938" spans="1:7" x14ac:dyDescent="0.3">
      <c r="A1938" s="180"/>
      <c r="B1938" s="180"/>
      <c r="C1938" s="180"/>
      <c r="D1938" s="31"/>
      <c r="E1938" s="31"/>
      <c r="F1938" s="31"/>
      <c r="G1938" s="31"/>
    </row>
    <row r="1939" spans="1:7" x14ac:dyDescent="0.3">
      <c r="A1939" s="180"/>
      <c r="B1939" s="180"/>
      <c r="C1939" s="180"/>
      <c r="D1939" s="31"/>
      <c r="E1939" s="31"/>
      <c r="F1939" s="31"/>
      <c r="G1939" s="31"/>
    </row>
    <row r="1940" spans="1:7" x14ac:dyDescent="0.3">
      <c r="A1940" s="180"/>
      <c r="B1940" s="180"/>
      <c r="C1940" s="180"/>
      <c r="D1940" s="31"/>
      <c r="E1940" s="31"/>
      <c r="F1940" s="31"/>
      <c r="G1940" s="31"/>
    </row>
    <row r="1941" spans="1:7" x14ac:dyDescent="0.3">
      <c r="A1941" s="180"/>
      <c r="B1941" s="180"/>
      <c r="C1941" s="180"/>
      <c r="D1941" s="31"/>
      <c r="E1941" s="31"/>
      <c r="F1941" s="31"/>
      <c r="G1941" s="31"/>
    </row>
    <row r="1942" spans="1:7" x14ac:dyDescent="0.3">
      <c r="A1942" s="180"/>
      <c r="B1942" s="180"/>
      <c r="C1942" s="180"/>
      <c r="D1942" s="31"/>
      <c r="E1942" s="31"/>
      <c r="F1942" s="31"/>
      <c r="G1942" s="31"/>
    </row>
    <row r="1943" spans="1:7" x14ac:dyDescent="0.3">
      <c r="A1943" s="180"/>
      <c r="B1943" s="180"/>
      <c r="C1943" s="180"/>
      <c r="D1943" s="31"/>
      <c r="E1943" s="31"/>
      <c r="F1943" s="31"/>
      <c r="G1943" s="31"/>
    </row>
    <row r="1944" spans="1:7" x14ac:dyDescent="0.3">
      <c r="A1944" s="180"/>
      <c r="B1944" s="180"/>
      <c r="C1944" s="180"/>
      <c r="D1944" s="31"/>
      <c r="E1944" s="31"/>
      <c r="F1944" s="31"/>
      <c r="G1944" s="31"/>
    </row>
    <row r="1945" spans="1:7" x14ac:dyDescent="0.3">
      <c r="A1945" s="180"/>
      <c r="B1945" s="180"/>
      <c r="C1945" s="180"/>
      <c r="D1945" s="31"/>
      <c r="E1945" s="31"/>
      <c r="F1945" s="31"/>
      <c r="G1945" s="31"/>
    </row>
    <row r="1946" spans="1:7" x14ac:dyDescent="0.3">
      <c r="A1946" s="180"/>
      <c r="B1946" s="180"/>
      <c r="C1946" s="180"/>
      <c r="D1946" s="31"/>
      <c r="E1946" s="31"/>
      <c r="F1946" s="31"/>
      <c r="G1946" s="31"/>
    </row>
    <row r="1947" spans="1:7" x14ac:dyDescent="0.3">
      <c r="A1947" s="180"/>
      <c r="B1947" s="180"/>
      <c r="C1947" s="180"/>
      <c r="D1947" s="31"/>
      <c r="E1947" s="31"/>
      <c r="F1947" s="31"/>
      <c r="G1947" s="31"/>
    </row>
    <row r="1948" spans="1:7" x14ac:dyDescent="0.3">
      <c r="A1948" s="180"/>
      <c r="B1948" s="180"/>
      <c r="C1948" s="180"/>
      <c r="D1948" s="31"/>
      <c r="E1948" s="31"/>
      <c r="F1948" s="31"/>
      <c r="G1948" s="31"/>
    </row>
    <row r="1949" spans="1:7" x14ac:dyDescent="0.3">
      <c r="A1949" s="180"/>
      <c r="B1949" s="180"/>
      <c r="C1949" s="180"/>
      <c r="D1949" s="31"/>
      <c r="E1949" s="31"/>
      <c r="F1949" s="31"/>
      <c r="G1949" s="31"/>
    </row>
    <row r="1950" spans="1:7" x14ac:dyDescent="0.3">
      <c r="A1950" s="180"/>
      <c r="B1950" s="180"/>
      <c r="C1950" s="180"/>
      <c r="D1950" s="31"/>
      <c r="E1950" s="31"/>
      <c r="F1950" s="31"/>
      <c r="G1950" s="31"/>
    </row>
    <row r="1951" spans="1:7" x14ac:dyDescent="0.3">
      <c r="A1951" s="180"/>
      <c r="B1951" s="180"/>
      <c r="C1951" s="180"/>
      <c r="D1951" s="31"/>
      <c r="E1951" s="31"/>
      <c r="F1951" s="31"/>
      <c r="G1951" s="31"/>
    </row>
    <row r="1952" spans="1:7" x14ac:dyDescent="0.3">
      <c r="A1952" s="180"/>
      <c r="B1952" s="180"/>
      <c r="C1952" s="180"/>
      <c r="D1952" s="31"/>
      <c r="E1952" s="31"/>
      <c r="F1952" s="31"/>
      <c r="G1952" s="31"/>
    </row>
    <row r="1953" spans="1:7" x14ac:dyDescent="0.3">
      <c r="A1953" s="180"/>
      <c r="B1953" s="180"/>
      <c r="C1953" s="180"/>
      <c r="D1953" s="31"/>
      <c r="E1953" s="31"/>
      <c r="F1953" s="31"/>
      <c r="G1953" s="31"/>
    </row>
    <row r="1954" spans="1:7" x14ac:dyDescent="0.3">
      <c r="A1954" s="180"/>
      <c r="B1954" s="180"/>
      <c r="C1954" s="180"/>
      <c r="D1954" s="31"/>
      <c r="E1954" s="31"/>
      <c r="F1954" s="31"/>
      <c r="G1954" s="31"/>
    </row>
    <row r="1955" spans="1:7" x14ac:dyDescent="0.3">
      <c r="A1955" s="180"/>
      <c r="B1955" s="180"/>
      <c r="C1955" s="180"/>
      <c r="D1955" s="31"/>
      <c r="E1955" s="31"/>
      <c r="F1955" s="31"/>
      <c r="G1955" s="31"/>
    </row>
    <row r="1956" spans="1:7" x14ac:dyDescent="0.3">
      <c r="A1956" s="180"/>
      <c r="B1956" s="180"/>
      <c r="C1956" s="180"/>
      <c r="D1956" s="31"/>
      <c r="E1956" s="31"/>
      <c r="F1956" s="31"/>
      <c r="G1956" s="31"/>
    </row>
    <row r="1957" spans="1:7" x14ac:dyDescent="0.3">
      <c r="A1957" s="180"/>
      <c r="B1957" s="180"/>
      <c r="C1957" s="180"/>
      <c r="D1957" s="31"/>
      <c r="E1957" s="31"/>
      <c r="F1957" s="31"/>
      <c r="G1957" s="31"/>
    </row>
    <row r="1958" spans="1:7" x14ac:dyDescent="0.3">
      <c r="A1958" s="180"/>
      <c r="B1958" s="180"/>
      <c r="C1958" s="180"/>
      <c r="D1958" s="31"/>
      <c r="E1958" s="31"/>
      <c r="F1958" s="31"/>
      <c r="G1958" s="31"/>
    </row>
    <row r="1959" spans="1:7" x14ac:dyDescent="0.3">
      <c r="A1959" s="180"/>
      <c r="B1959" s="180"/>
      <c r="C1959" s="180"/>
      <c r="D1959" s="31"/>
      <c r="E1959" s="31"/>
      <c r="F1959" s="31"/>
      <c r="G1959" s="31"/>
    </row>
    <row r="1960" spans="1:7" x14ac:dyDescent="0.3">
      <c r="A1960" s="180"/>
      <c r="B1960" s="180"/>
      <c r="C1960" s="180"/>
      <c r="D1960" s="31"/>
      <c r="E1960" s="31"/>
      <c r="F1960" s="31"/>
      <c r="G1960" s="31"/>
    </row>
    <row r="1961" spans="1:7" x14ac:dyDescent="0.3">
      <c r="A1961" s="180"/>
      <c r="B1961" s="180"/>
      <c r="C1961" s="180"/>
      <c r="D1961" s="31"/>
      <c r="E1961" s="31"/>
      <c r="F1961" s="31"/>
      <c r="G1961" s="31"/>
    </row>
    <row r="1962" spans="1:7" x14ac:dyDescent="0.3">
      <c r="A1962" s="180"/>
      <c r="B1962" s="180"/>
      <c r="C1962" s="180"/>
      <c r="D1962" s="31"/>
      <c r="E1962" s="31"/>
      <c r="F1962" s="31"/>
      <c r="G1962" s="31"/>
    </row>
    <row r="1963" spans="1:7" x14ac:dyDescent="0.3">
      <c r="A1963" s="180"/>
      <c r="B1963" s="180"/>
      <c r="C1963" s="180"/>
      <c r="D1963" s="31"/>
      <c r="E1963" s="31"/>
      <c r="F1963" s="31"/>
      <c r="G1963" s="31"/>
    </row>
    <row r="1964" spans="1:7" x14ac:dyDescent="0.3">
      <c r="A1964" s="180"/>
      <c r="B1964" s="180"/>
      <c r="C1964" s="180"/>
      <c r="D1964" s="31"/>
      <c r="E1964" s="31"/>
      <c r="F1964" s="31"/>
      <c r="G1964" s="31"/>
    </row>
    <row r="1965" spans="1:7" x14ac:dyDescent="0.3">
      <c r="A1965" s="180"/>
      <c r="B1965" s="180"/>
      <c r="C1965" s="180"/>
      <c r="D1965" s="31"/>
      <c r="E1965" s="31"/>
      <c r="F1965" s="31"/>
      <c r="G1965" s="31"/>
    </row>
    <row r="1966" spans="1:7" x14ac:dyDescent="0.3">
      <c r="A1966" s="180"/>
      <c r="B1966" s="180"/>
      <c r="C1966" s="180"/>
      <c r="D1966" s="31"/>
      <c r="E1966" s="31"/>
      <c r="F1966" s="31"/>
      <c r="G1966" s="31"/>
    </row>
    <row r="1967" spans="1:7" x14ac:dyDescent="0.3">
      <c r="A1967" s="180"/>
      <c r="B1967" s="180"/>
      <c r="C1967" s="180"/>
      <c r="D1967" s="31"/>
      <c r="E1967" s="31"/>
      <c r="F1967" s="31"/>
      <c r="G1967" s="31"/>
    </row>
    <row r="1968" spans="1:7" x14ac:dyDescent="0.3">
      <c r="A1968" s="180"/>
      <c r="B1968" s="180"/>
      <c r="C1968" s="180"/>
      <c r="D1968" s="31"/>
      <c r="E1968" s="31"/>
      <c r="F1968" s="31"/>
      <c r="G1968" s="31"/>
    </row>
    <row r="1969" spans="1:7" x14ac:dyDescent="0.3">
      <c r="A1969" s="180"/>
      <c r="B1969" s="180"/>
      <c r="C1969" s="180"/>
      <c r="D1969" s="31"/>
      <c r="E1969" s="31"/>
      <c r="F1969" s="31"/>
      <c r="G1969" s="31"/>
    </row>
    <row r="1970" spans="1:7" x14ac:dyDescent="0.3">
      <c r="A1970" s="180"/>
      <c r="B1970" s="180"/>
      <c r="C1970" s="180"/>
      <c r="D1970" s="31"/>
      <c r="E1970" s="31"/>
      <c r="F1970" s="31"/>
      <c r="G1970" s="31"/>
    </row>
    <row r="1971" spans="1:7" x14ac:dyDescent="0.3">
      <c r="A1971" s="180"/>
      <c r="B1971" s="180"/>
      <c r="C1971" s="180"/>
      <c r="D1971" s="31"/>
      <c r="E1971" s="31"/>
      <c r="F1971" s="31"/>
      <c r="G1971" s="31"/>
    </row>
    <row r="1972" spans="1:7" x14ac:dyDescent="0.3">
      <c r="A1972" s="180"/>
      <c r="B1972" s="180"/>
      <c r="C1972" s="180"/>
      <c r="D1972" s="31"/>
      <c r="E1972" s="31"/>
      <c r="F1972" s="31"/>
      <c r="G1972" s="31"/>
    </row>
    <row r="1973" spans="1:7" x14ac:dyDescent="0.3">
      <c r="A1973" s="180"/>
      <c r="B1973" s="180"/>
      <c r="C1973" s="180"/>
      <c r="D1973" s="31"/>
      <c r="E1973" s="31"/>
      <c r="F1973" s="31"/>
      <c r="G1973" s="31"/>
    </row>
    <row r="1974" spans="1:7" x14ac:dyDescent="0.3">
      <c r="A1974" s="180"/>
      <c r="B1974" s="180"/>
      <c r="C1974" s="180"/>
      <c r="D1974" s="31"/>
      <c r="E1974" s="31"/>
      <c r="F1974" s="31"/>
      <c r="G1974" s="31"/>
    </row>
    <row r="1975" spans="1:7" x14ac:dyDescent="0.3">
      <c r="A1975" s="180"/>
      <c r="B1975" s="180"/>
      <c r="C1975" s="180"/>
      <c r="D1975" s="31"/>
      <c r="E1975" s="31"/>
      <c r="F1975" s="31"/>
      <c r="G1975" s="31"/>
    </row>
    <row r="1976" spans="1:7" x14ac:dyDescent="0.3">
      <c r="A1976" s="180"/>
      <c r="B1976" s="180"/>
      <c r="C1976" s="180"/>
      <c r="D1976" s="31"/>
      <c r="E1976" s="31"/>
      <c r="F1976" s="31"/>
      <c r="G1976" s="31"/>
    </row>
    <row r="1977" spans="1:7" x14ac:dyDescent="0.3">
      <c r="A1977" s="180"/>
      <c r="B1977" s="180"/>
      <c r="C1977" s="180"/>
      <c r="D1977" s="31"/>
      <c r="E1977" s="31"/>
      <c r="F1977" s="31"/>
      <c r="G1977" s="31"/>
    </row>
    <row r="1978" spans="1:7" x14ac:dyDescent="0.3">
      <c r="A1978" s="180"/>
      <c r="B1978" s="180"/>
      <c r="C1978" s="180"/>
      <c r="D1978" s="31"/>
      <c r="E1978" s="31"/>
      <c r="F1978" s="31"/>
      <c r="G1978" s="31"/>
    </row>
    <row r="1979" spans="1:7" x14ac:dyDescent="0.3">
      <c r="A1979" s="180"/>
      <c r="B1979" s="180"/>
      <c r="C1979" s="180"/>
      <c r="D1979" s="31"/>
      <c r="E1979" s="31"/>
      <c r="F1979" s="31"/>
      <c r="G1979" s="31"/>
    </row>
    <row r="1980" spans="1:7" x14ac:dyDescent="0.3">
      <c r="A1980" s="180"/>
      <c r="B1980" s="180"/>
      <c r="C1980" s="180"/>
      <c r="D1980" s="31"/>
      <c r="E1980" s="31"/>
      <c r="F1980" s="31"/>
      <c r="G1980" s="31"/>
    </row>
    <row r="1981" spans="1:7" x14ac:dyDescent="0.3">
      <c r="A1981" s="180"/>
      <c r="B1981" s="180"/>
      <c r="C1981" s="180"/>
      <c r="D1981" s="31"/>
      <c r="E1981" s="31"/>
      <c r="F1981" s="31"/>
      <c r="G1981" s="31"/>
    </row>
    <row r="1982" spans="1:7" x14ac:dyDescent="0.3">
      <c r="A1982" s="180"/>
      <c r="B1982" s="180"/>
      <c r="C1982" s="180"/>
      <c r="D1982" s="31"/>
      <c r="E1982" s="31"/>
      <c r="F1982" s="31"/>
      <c r="G1982" s="31"/>
    </row>
    <row r="1983" spans="1:7" x14ac:dyDescent="0.3">
      <c r="A1983" s="180"/>
      <c r="B1983" s="180"/>
      <c r="C1983" s="180"/>
      <c r="D1983" s="31"/>
      <c r="E1983" s="31"/>
      <c r="F1983" s="31"/>
      <c r="G1983" s="31"/>
    </row>
    <row r="1984" spans="1:7" x14ac:dyDescent="0.3">
      <c r="A1984" s="180"/>
      <c r="B1984" s="180"/>
      <c r="C1984" s="180"/>
      <c r="D1984" s="31"/>
      <c r="E1984" s="31"/>
      <c r="F1984" s="31"/>
      <c r="G1984" s="31"/>
    </row>
    <row r="1985" spans="1:7" x14ac:dyDescent="0.3">
      <c r="A1985" s="180"/>
      <c r="B1985" s="180"/>
      <c r="C1985" s="180"/>
      <c r="D1985" s="31"/>
      <c r="E1985" s="31"/>
      <c r="F1985" s="31"/>
      <c r="G1985" s="31"/>
    </row>
    <row r="1986" spans="1:7" x14ac:dyDescent="0.3">
      <c r="A1986" s="180"/>
      <c r="B1986" s="180"/>
      <c r="C1986" s="180"/>
      <c r="D1986" s="31"/>
      <c r="E1986" s="31"/>
      <c r="F1986" s="31"/>
      <c r="G1986" s="31"/>
    </row>
    <row r="1987" spans="1:7" x14ac:dyDescent="0.3">
      <c r="A1987" s="180"/>
      <c r="B1987" s="180"/>
      <c r="C1987" s="180"/>
      <c r="D1987" s="31"/>
      <c r="E1987" s="31"/>
      <c r="F1987" s="31"/>
      <c r="G1987" s="31"/>
    </row>
    <row r="1988" spans="1:7" x14ac:dyDescent="0.3">
      <c r="A1988" s="180"/>
      <c r="B1988" s="180"/>
      <c r="C1988" s="180"/>
      <c r="D1988" s="31"/>
      <c r="E1988" s="31"/>
      <c r="F1988" s="31"/>
      <c r="G1988" s="31"/>
    </row>
    <row r="1989" spans="1:7" x14ac:dyDescent="0.3">
      <c r="A1989" s="180"/>
      <c r="B1989" s="180"/>
      <c r="C1989" s="180"/>
      <c r="D1989" s="31"/>
      <c r="E1989" s="31"/>
      <c r="F1989" s="31"/>
      <c r="G1989" s="31"/>
    </row>
    <row r="1990" spans="1:7" x14ac:dyDescent="0.3">
      <c r="A1990" s="180"/>
      <c r="B1990" s="180"/>
      <c r="C1990" s="180"/>
      <c r="D1990" s="31"/>
      <c r="E1990" s="31"/>
      <c r="F1990" s="31"/>
      <c r="G1990" s="31"/>
    </row>
    <row r="1991" spans="1:7" x14ac:dyDescent="0.3">
      <c r="A1991" s="180"/>
      <c r="B1991" s="180"/>
      <c r="C1991" s="180"/>
      <c r="D1991" s="31"/>
      <c r="E1991" s="31"/>
      <c r="F1991" s="31"/>
      <c r="G1991" s="31"/>
    </row>
    <row r="1992" spans="1:7" x14ac:dyDescent="0.3">
      <c r="A1992" s="180"/>
      <c r="B1992" s="180"/>
      <c r="C1992" s="180"/>
      <c r="D1992" s="31"/>
      <c r="E1992" s="31"/>
      <c r="F1992" s="31"/>
      <c r="G1992" s="31"/>
    </row>
    <row r="1993" spans="1:7" x14ac:dyDescent="0.3">
      <c r="A1993" s="180"/>
      <c r="B1993" s="180"/>
      <c r="C1993" s="180"/>
      <c r="D1993" s="31"/>
      <c r="E1993" s="31"/>
      <c r="F1993" s="31"/>
      <c r="G1993" s="31"/>
    </row>
    <row r="1994" spans="1:7" x14ac:dyDescent="0.3">
      <c r="A1994" s="180"/>
      <c r="B1994" s="180"/>
      <c r="C1994" s="180"/>
      <c r="D1994" s="31"/>
      <c r="E1994" s="31"/>
      <c r="F1994" s="31"/>
      <c r="G1994" s="31"/>
    </row>
    <row r="1995" spans="1:7" x14ac:dyDescent="0.3">
      <c r="A1995" s="180"/>
      <c r="B1995" s="180"/>
      <c r="C1995" s="180"/>
      <c r="D1995" s="31"/>
      <c r="E1995" s="31"/>
      <c r="F1995" s="31"/>
      <c r="G1995" s="31"/>
    </row>
    <row r="1996" spans="1:7" x14ac:dyDescent="0.3">
      <c r="A1996" s="180"/>
      <c r="B1996" s="180"/>
      <c r="C1996" s="180"/>
      <c r="D1996" s="31"/>
      <c r="E1996" s="31"/>
      <c r="F1996" s="31"/>
      <c r="G1996" s="31"/>
    </row>
    <row r="1997" spans="1:7" x14ac:dyDescent="0.3">
      <c r="A1997" s="180"/>
      <c r="B1997" s="180"/>
      <c r="C1997" s="180"/>
      <c r="D1997" s="31"/>
      <c r="E1997" s="31"/>
      <c r="F1997" s="31"/>
      <c r="G1997" s="31"/>
    </row>
    <row r="1998" spans="1:7" x14ac:dyDescent="0.3">
      <c r="A1998" s="180"/>
      <c r="B1998" s="180"/>
      <c r="C1998" s="180"/>
      <c r="D1998" s="31"/>
      <c r="E1998" s="31"/>
      <c r="F1998" s="31"/>
      <c r="G1998" s="31"/>
    </row>
    <row r="1999" spans="1:7" x14ac:dyDescent="0.3">
      <c r="A1999" s="180"/>
      <c r="B1999" s="180"/>
      <c r="C1999" s="180"/>
      <c r="D1999" s="31"/>
      <c r="E1999" s="31"/>
      <c r="F1999" s="31"/>
      <c r="G1999" s="31"/>
    </row>
    <row r="2000" spans="1:7" x14ac:dyDescent="0.3">
      <c r="A2000" s="180"/>
      <c r="B2000" s="180"/>
      <c r="C2000" s="180"/>
      <c r="D2000" s="31"/>
      <c r="E2000" s="31"/>
      <c r="F2000" s="31"/>
      <c r="G2000" s="31"/>
    </row>
    <row r="2001" spans="1:7" x14ac:dyDescent="0.3">
      <c r="A2001" s="180"/>
      <c r="B2001" s="180"/>
      <c r="C2001" s="180"/>
      <c r="D2001" s="31"/>
      <c r="E2001" s="31"/>
      <c r="F2001" s="31"/>
      <c r="G2001" s="31"/>
    </row>
    <row r="2002" spans="1:7" x14ac:dyDescent="0.3">
      <c r="A2002" s="180"/>
      <c r="B2002" s="180"/>
      <c r="C2002" s="180"/>
      <c r="D2002" s="31"/>
      <c r="E2002" s="31"/>
      <c r="F2002" s="31"/>
      <c r="G2002" s="31"/>
    </row>
    <row r="2003" spans="1:7" x14ac:dyDescent="0.3">
      <c r="A2003" s="180"/>
      <c r="B2003" s="180"/>
      <c r="C2003" s="180"/>
      <c r="D2003" s="31"/>
      <c r="E2003" s="31"/>
      <c r="F2003" s="31"/>
      <c r="G2003" s="31"/>
    </row>
    <row r="2004" spans="1:7" x14ac:dyDescent="0.3">
      <c r="A2004" s="180"/>
      <c r="B2004" s="180"/>
      <c r="C2004" s="180"/>
      <c r="D2004" s="31"/>
      <c r="E2004" s="31"/>
      <c r="F2004" s="31"/>
      <c r="G2004" s="31"/>
    </row>
    <row r="2005" spans="1:7" x14ac:dyDescent="0.3">
      <c r="A2005" s="180"/>
      <c r="B2005" s="180"/>
      <c r="C2005" s="180"/>
      <c r="D2005" s="31"/>
      <c r="E2005" s="31"/>
      <c r="F2005" s="31"/>
      <c r="G2005" s="31"/>
    </row>
    <row r="2006" spans="1:7" x14ac:dyDescent="0.3">
      <c r="A2006" s="180"/>
      <c r="B2006" s="180"/>
      <c r="C2006" s="180"/>
      <c r="D2006" s="31"/>
      <c r="E2006" s="31"/>
      <c r="F2006" s="31"/>
      <c r="G2006" s="31"/>
    </row>
    <row r="2007" spans="1:7" x14ac:dyDescent="0.3">
      <c r="A2007" s="180"/>
      <c r="B2007" s="180"/>
      <c r="C2007" s="180"/>
      <c r="D2007" s="31"/>
      <c r="E2007" s="31"/>
      <c r="F2007" s="31"/>
      <c r="G2007" s="31"/>
    </row>
    <row r="2008" spans="1:7" x14ac:dyDescent="0.3">
      <c r="A2008" s="180"/>
      <c r="B2008" s="180"/>
      <c r="C2008" s="180"/>
      <c r="D2008" s="31"/>
      <c r="E2008" s="31"/>
      <c r="F2008" s="31"/>
      <c r="G2008" s="31"/>
    </row>
    <row r="2009" spans="1:7" x14ac:dyDescent="0.3">
      <c r="A2009" s="180"/>
      <c r="B2009" s="180"/>
      <c r="C2009" s="180"/>
      <c r="D2009" s="31"/>
      <c r="E2009" s="31"/>
      <c r="F2009" s="31"/>
      <c r="G2009" s="31"/>
    </row>
    <row r="2010" spans="1:7" x14ac:dyDescent="0.3">
      <c r="A2010" s="180"/>
      <c r="B2010" s="180"/>
      <c r="C2010" s="180"/>
      <c r="D2010" s="31"/>
      <c r="E2010" s="31"/>
      <c r="F2010" s="31"/>
      <c r="G2010" s="31"/>
    </row>
    <row r="2011" spans="1:7" x14ac:dyDescent="0.3">
      <c r="A2011" s="180"/>
      <c r="B2011" s="180"/>
      <c r="C2011" s="180"/>
      <c r="D2011" s="31"/>
      <c r="E2011" s="31"/>
      <c r="F2011" s="31"/>
      <c r="G2011" s="31"/>
    </row>
    <row r="2012" spans="1:7" x14ac:dyDescent="0.3">
      <c r="A2012" s="180"/>
      <c r="B2012" s="180"/>
      <c r="C2012" s="180"/>
      <c r="D2012" s="31"/>
      <c r="E2012" s="31"/>
      <c r="F2012" s="31"/>
      <c r="G2012" s="31"/>
    </row>
    <row r="2013" spans="1:7" x14ac:dyDescent="0.3">
      <c r="A2013" s="180"/>
      <c r="B2013" s="180"/>
      <c r="C2013" s="180"/>
      <c r="D2013" s="31"/>
      <c r="E2013" s="31"/>
      <c r="F2013" s="31"/>
      <c r="G2013" s="31"/>
    </row>
    <row r="2014" spans="1:7" x14ac:dyDescent="0.3">
      <c r="A2014" s="180"/>
      <c r="B2014" s="180"/>
      <c r="C2014" s="180"/>
      <c r="D2014" s="31"/>
      <c r="E2014" s="31"/>
      <c r="F2014" s="31"/>
      <c r="G2014" s="31"/>
    </row>
    <row r="2015" spans="1:7" x14ac:dyDescent="0.3">
      <c r="A2015" s="180"/>
      <c r="B2015" s="180"/>
      <c r="C2015" s="180"/>
      <c r="D2015" s="31"/>
      <c r="E2015" s="31"/>
      <c r="F2015" s="31"/>
      <c r="G2015" s="31"/>
    </row>
    <row r="2016" spans="1:7" x14ac:dyDescent="0.3">
      <c r="A2016" s="180"/>
      <c r="B2016" s="180"/>
      <c r="C2016" s="180"/>
      <c r="D2016" s="31"/>
      <c r="E2016" s="31"/>
      <c r="F2016" s="31"/>
      <c r="G2016" s="31"/>
    </row>
    <row r="2017" spans="1:7" x14ac:dyDescent="0.3">
      <c r="A2017" s="180"/>
      <c r="B2017" s="180"/>
      <c r="C2017" s="180"/>
      <c r="D2017" s="31"/>
      <c r="E2017" s="31"/>
      <c r="F2017" s="31"/>
      <c r="G2017" s="31"/>
    </row>
    <row r="2018" spans="1:7" x14ac:dyDescent="0.3">
      <c r="A2018" s="180"/>
      <c r="B2018" s="180"/>
      <c r="C2018" s="180"/>
      <c r="D2018" s="31"/>
      <c r="E2018" s="31"/>
      <c r="F2018" s="31"/>
      <c r="G2018" s="31"/>
    </row>
    <row r="2019" spans="1:7" x14ac:dyDescent="0.3">
      <c r="A2019" s="180"/>
      <c r="B2019" s="180"/>
      <c r="C2019" s="180"/>
      <c r="D2019" s="31"/>
      <c r="E2019" s="31"/>
      <c r="F2019" s="31"/>
      <c r="G2019" s="31"/>
    </row>
    <row r="2020" spans="1:7" x14ac:dyDescent="0.3">
      <c r="A2020" s="180"/>
      <c r="B2020" s="180"/>
      <c r="C2020" s="180"/>
      <c r="D2020" s="31"/>
      <c r="E2020" s="31"/>
      <c r="F2020" s="31"/>
      <c r="G2020" s="31"/>
    </row>
    <row r="2021" spans="1:7" x14ac:dyDescent="0.3">
      <c r="A2021" s="180"/>
      <c r="B2021" s="180"/>
      <c r="C2021" s="180"/>
      <c r="D2021" s="31"/>
      <c r="E2021" s="31"/>
      <c r="F2021" s="31"/>
      <c r="G2021" s="31"/>
    </row>
    <row r="2022" spans="1:7" x14ac:dyDescent="0.3">
      <c r="A2022" s="180"/>
      <c r="B2022" s="180"/>
      <c r="C2022" s="180"/>
      <c r="D2022" s="31"/>
      <c r="E2022" s="31"/>
      <c r="F2022" s="31"/>
      <c r="G2022" s="31"/>
    </row>
    <row r="2023" spans="1:7" x14ac:dyDescent="0.3">
      <c r="A2023" s="180"/>
      <c r="B2023" s="180"/>
      <c r="C2023" s="180"/>
      <c r="D2023" s="31"/>
      <c r="E2023" s="31"/>
      <c r="F2023" s="31"/>
      <c r="G2023" s="31"/>
    </row>
    <row r="2024" spans="1:7" x14ac:dyDescent="0.3">
      <c r="A2024" s="180"/>
      <c r="B2024" s="180"/>
      <c r="C2024" s="180"/>
      <c r="D2024" s="31"/>
      <c r="E2024" s="31"/>
      <c r="F2024" s="31"/>
      <c r="G2024" s="31"/>
    </row>
    <row r="2025" spans="1:7" x14ac:dyDescent="0.3">
      <c r="A2025" s="180"/>
      <c r="B2025" s="180"/>
      <c r="C2025" s="180"/>
      <c r="D2025" s="31"/>
      <c r="E2025" s="31"/>
      <c r="F2025" s="31"/>
      <c r="G2025" s="31"/>
    </row>
    <row r="2026" spans="1:7" x14ac:dyDescent="0.3">
      <c r="A2026" s="180"/>
      <c r="B2026" s="180"/>
      <c r="C2026" s="180"/>
      <c r="D2026" s="31"/>
      <c r="E2026" s="31"/>
      <c r="F2026" s="31"/>
      <c r="G2026" s="31"/>
    </row>
    <row r="2027" spans="1:7" x14ac:dyDescent="0.3">
      <c r="A2027" s="180"/>
      <c r="B2027" s="180"/>
      <c r="C2027" s="180"/>
      <c r="D2027" s="31"/>
      <c r="E2027" s="31"/>
      <c r="F2027" s="31"/>
      <c r="G2027" s="31"/>
    </row>
    <row r="2028" spans="1:7" x14ac:dyDescent="0.3">
      <c r="A2028" s="180"/>
      <c r="B2028" s="180"/>
      <c r="C2028" s="180"/>
      <c r="D2028" s="31"/>
      <c r="E2028" s="31"/>
      <c r="F2028" s="31"/>
      <c r="G2028" s="31"/>
    </row>
    <row r="2029" spans="1:7" x14ac:dyDescent="0.3">
      <c r="A2029" s="180"/>
      <c r="B2029" s="180"/>
      <c r="C2029" s="180"/>
      <c r="D2029" s="31"/>
      <c r="E2029" s="31"/>
      <c r="F2029" s="31"/>
      <c r="G2029" s="31"/>
    </row>
    <row r="2030" spans="1:7" x14ac:dyDescent="0.3">
      <c r="A2030" s="180"/>
      <c r="B2030" s="180"/>
      <c r="C2030" s="180"/>
      <c r="D2030" s="31"/>
      <c r="E2030" s="31"/>
      <c r="F2030" s="31"/>
      <c r="G2030" s="31"/>
    </row>
    <row r="2031" spans="1:7" x14ac:dyDescent="0.3">
      <c r="A2031" s="180"/>
      <c r="B2031" s="180"/>
      <c r="C2031" s="180"/>
      <c r="D2031" s="31"/>
      <c r="E2031" s="31"/>
      <c r="F2031" s="31"/>
      <c r="G2031" s="31"/>
    </row>
    <row r="2032" spans="1:7" x14ac:dyDescent="0.3">
      <c r="A2032" s="180"/>
      <c r="B2032" s="180"/>
      <c r="C2032" s="180"/>
      <c r="D2032" s="31"/>
      <c r="E2032" s="31"/>
      <c r="F2032" s="31"/>
      <c r="G2032" s="31"/>
    </row>
    <row r="2033" spans="1:7" x14ac:dyDescent="0.3">
      <c r="A2033" s="180"/>
      <c r="B2033" s="180"/>
      <c r="C2033" s="180"/>
      <c r="D2033" s="31"/>
      <c r="E2033" s="31"/>
      <c r="F2033" s="31"/>
      <c r="G2033" s="31"/>
    </row>
    <row r="2034" spans="1:7" x14ac:dyDescent="0.3">
      <c r="A2034" s="180"/>
      <c r="B2034" s="180"/>
      <c r="C2034" s="180"/>
      <c r="D2034" s="31"/>
      <c r="E2034" s="31"/>
      <c r="F2034" s="31"/>
      <c r="G2034" s="31"/>
    </row>
    <row r="2035" spans="1:7" x14ac:dyDescent="0.3">
      <c r="A2035" s="180"/>
      <c r="B2035" s="180"/>
      <c r="C2035" s="180"/>
      <c r="D2035" s="31"/>
      <c r="E2035" s="31"/>
      <c r="F2035" s="31"/>
      <c r="G2035" s="31"/>
    </row>
    <row r="2036" spans="1:7" x14ac:dyDescent="0.3">
      <c r="A2036" s="180"/>
      <c r="B2036" s="180"/>
      <c r="C2036" s="180"/>
      <c r="D2036" s="31"/>
      <c r="E2036" s="31"/>
      <c r="F2036" s="31"/>
      <c r="G2036" s="31"/>
    </row>
    <row r="2037" spans="1:7" x14ac:dyDescent="0.3">
      <c r="A2037" s="180"/>
      <c r="B2037" s="180"/>
      <c r="C2037" s="180"/>
      <c r="D2037" s="31"/>
      <c r="E2037" s="31"/>
      <c r="F2037" s="31"/>
      <c r="G2037" s="31"/>
    </row>
    <row r="2038" spans="1:7" x14ac:dyDescent="0.3">
      <c r="A2038" s="180"/>
      <c r="B2038" s="180"/>
      <c r="C2038" s="180"/>
      <c r="D2038" s="31"/>
      <c r="E2038" s="31"/>
      <c r="F2038" s="31"/>
      <c r="G2038" s="31"/>
    </row>
    <row r="2039" spans="1:7" x14ac:dyDescent="0.3">
      <c r="A2039" s="180"/>
      <c r="B2039" s="180"/>
      <c r="C2039" s="180"/>
      <c r="D2039" s="31"/>
      <c r="E2039" s="31"/>
      <c r="F2039" s="31"/>
      <c r="G2039" s="31"/>
    </row>
    <row r="2040" spans="1:7" x14ac:dyDescent="0.3">
      <c r="A2040" s="180"/>
      <c r="B2040" s="180"/>
      <c r="C2040" s="180"/>
      <c r="D2040" s="31"/>
      <c r="E2040" s="31"/>
      <c r="F2040" s="31"/>
      <c r="G2040" s="31"/>
    </row>
    <row r="2041" spans="1:7" x14ac:dyDescent="0.3">
      <c r="A2041" s="180"/>
      <c r="B2041" s="180"/>
      <c r="C2041" s="180"/>
      <c r="D2041" s="31"/>
      <c r="E2041" s="31"/>
      <c r="F2041" s="31"/>
      <c r="G2041" s="31"/>
    </row>
    <row r="2042" spans="1:7" x14ac:dyDescent="0.3">
      <c r="A2042" s="180"/>
      <c r="B2042" s="180"/>
      <c r="C2042" s="180"/>
      <c r="D2042" s="31"/>
      <c r="E2042" s="31"/>
      <c r="F2042" s="31"/>
      <c r="G2042" s="31"/>
    </row>
    <row r="2043" spans="1:7" x14ac:dyDescent="0.3">
      <c r="A2043" s="180"/>
      <c r="B2043" s="180"/>
      <c r="C2043" s="180"/>
      <c r="D2043" s="31"/>
      <c r="E2043" s="31"/>
      <c r="F2043" s="31"/>
      <c r="G2043" s="31"/>
    </row>
    <row r="2044" spans="1:7" x14ac:dyDescent="0.3">
      <c r="A2044" s="180"/>
      <c r="B2044" s="180"/>
      <c r="C2044" s="180"/>
      <c r="D2044" s="31"/>
      <c r="E2044" s="31"/>
      <c r="F2044" s="31"/>
      <c r="G2044" s="31"/>
    </row>
    <row r="2045" spans="1:7" x14ac:dyDescent="0.3">
      <c r="A2045" s="180"/>
      <c r="B2045" s="180"/>
      <c r="C2045" s="180"/>
      <c r="D2045" s="31"/>
      <c r="E2045" s="31"/>
      <c r="F2045" s="31"/>
      <c r="G2045" s="31"/>
    </row>
    <row r="2046" spans="1:7" x14ac:dyDescent="0.3">
      <c r="A2046" s="180"/>
      <c r="B2046" s="180"/>
      <c r="C2046" s="180"/>
      <c r="D2046" s="31"/>
      <c r="E2046" s="31"/>
      <c r="F2046" s="31"/>
      <c r="G2046" s="31"/>
    </row>
    <row r="2047" spans="1:7" x14ac:dyDescent="0.3">
      <c r="A2047" s="180"/>
      <c r="B2047" s="180"/>
      <c r="C2047" s="180"/>
      <c r="D2047" s="31"/>
      <c r="E2047" s="31"/>
      <c r="F2047" s="31"/>
      <c r="G2047" s="31"/>
    </row>
    <row r="2048" spans="1:7" x14ac:dyDescent="0.3">
      <c r="A2048" s="180"/>
      <c r="B2048" s="180"/>
      <c r="C2048" s="180"/>
      <c r="D2048" s="31"/>
      <c r="E2048" s="31"/>
      <c r="F2048" s="31"/>
      <c r="G2048" s="31"/>
    </row>
    <row r="2049" spans="1:7" x14ac:dyDescent="0.3">
      <c r="A2049" s="180"/>
      <c r="B2049" s="180"/>
      <c r="C2049" s="180"/>
      <c r="D2049" s="31"/>
      <c r="E2049" s="31"/>
      <c r="F2049" s="31"/>
      <c r="G2049" s="31"/>
    </row>
    <row r="2050" spans="1:7" x14ac:dyDescent="0.3">
      <c r="A2050" s="180"/>
      <c r="B2050" s="180"/>
      <c r="C2050" s="180"/>
      <c r="D2050" s="31"/>
      <c r="E2050" s="31"/>
      <c r="F2050" s="31"/>
      <c r="G2050" s="31"/>
    </row>
    <row r="2051" spans="1:7" x14ac:dyDescent="0.3">
      <c r="A2051" s="180"/>
      <c r="B2051" s="180"/>
      <c r="C2051" s="180"/>
      <c r="D2051" s="31"/>
      <c r="E2051" s="31"/>
      <c r="F2051" s="31"/>
      <c r="G2051" s="31"/>
    </row>
    <row r="2052" spans="1:7" x14ac:dyDescent="0.3">
      <c r="A2052" s="180"/>
      <c r="B2052" s="180"/>
      <c r="C2052" s="180"/>
      <c r="D2052" s="31"/>
      <c r="E2052" s="31"/>
      <c r="F2052" s="31"/>
      <c r="G2052" s="31"/>
    </row>
    <row r="2053" spans="1:7" x14ac:dyDescent="0.3">
      <c r="A2053" s="180"/>
      <c r="B2053" s="180"/>
      <c r="C2053" s="180"/>
      <c r="D2053" s="31"/>
      <c r="E2053" s="31"/>
      <c r="F2053" s="31"/>
      <c r="G2053" s="31"/>
    </row>
    <row r="2054" spans="1:7" x14ac:dyDescent="0.3">
      <c r="A2054" s="180"/>
      <c r="B2054" s="180"/>
      <c r="C2054" s="180"/>
      <c r="D2054" s="31"/>
      <c r="E2054" s="31"/>
      <c r="F2054" s="31"/>
      <c r="G2054" s="31"/>
    </row>
    <row r="2055" spans="1:7" x14ac:dyDescent="0.3">
      <c r="A2055" s="180"/>
      <c r="B2055" s="180"/>
      <c r="C2055" s="180"/>
      <c r="D2055" s="31"/>
      <c r="E2055" s="31"/>
      <c r="F2055" s="31"/>
      <c r="G2055" s="31"/>
    </row>
    <row r="2056" spans="1:7" x14ac:dyDescent="0.3">
      <c r="A2056" s="180"/>
      <c r="B2056" s="180"/>
      <c r="C2056" s="180"/>
      <c r="D2056" s="31"/>
      <c r="E2056" s="31"/>
      <c r="F2056" s="31"/>
      <c r="G2056" s="31"/>
    </row>
    <row r="2057" spans="1:7" x14ac:dyDescent="0.3">
      <c r="A2057" s="180"/>
      <c r="B2057" s="180"/>
      <c r="C2057" s="180"/>
      <c r="D2057" s="31"/>
      <c r="E2057" s="31"/>
      <c r="F2057" s="31"/>
      <c r="G2057" s="31"/>
    </row>
    <row r="2058" spans="1:7" x14ac:dyDescent="0.3">
      <c r="A2058" s="180"/>
      <c r="B2058" s="180"/>
      <c r="C2058" s="180"/>
      <c r="D2058" s="31"/>
      <c r="E2058" s="31"/>
      <c r="F2058" s="31"/>
      <c r="G2058" s="31"/>
    </row>
    <row r="2059" spans="1:7" x14ac:dyDescent="0.3">
      <c r="A2059" s="180"/>
      <c r="B2059" s="180"/>
      <c r="C2059" s="180"/>
      <c r="D2059" s="31"/>
      <c r="E2059" s="31"/>
      <c r="F2059" s="31"/>
      <c r="G2059" s="31"/>
    </row>
    <row r="2060" spans="1:7" x14ac:dyDescent="0.3">
      <c r="A2060" s="180"/>
      <c r="B2060" s="180"/>
      <c r="C2060" s="180"/>
      <c r="D2060" s="31"/>
      <c r="E2060" s="31"/>
      <c r="F2060" s="31"/>
      <c r="G2060" s="31"/>
    </row>
    <row r="2061" spans="1:7" x14ac:dyDescent="0.3">
      <c r="A2061" s="180"/>
      <c r="B2061" s="180"/>
      <c r="C2061" s="180"/>
      <c r="D2061" s="31"/>
      <c r="E2061" s="31"/>
      <c r="F2061" s="31"/>
      <c r="G2061" s="31"/>
    </row>
    <row r="2062" spans="1:7" x14ac:dyDescent="0.3">
      <c r="A2062" s="180"/>
      <c r="B2062" s="180"/>
      <c r="C2062" s="180"/>
      <c r="D2062" s="31"/>
      <c r="E2062" s="31"/>
      <c r="F2062" s="31"/>
      <c r="G2062" s="31"/>
    </row>
    <row r="2063" spans="1:7" x14ac:dyDescent="0.3">
      <c r="A2063" s="180"/>
      <c r="B2063" s="180"/>
      <c r="C2063" s="180"/>
      <c r="D2063" s="31"/>
      <c r="E2063" s="31"/>
      <c r="F2063" s="31"/>
      <c r="G2063" s="31"/>
    </row>
    <row r="2064" spans="1:7" x14ac:dyDescent="0.3">
      <c r="A2064" s="180"/>
      <c r="B2064" s="180"/>
      <c r="C2064" s="180"/>
      <c r="D2064" s="31"/>
      <c r="E2064" s="31"/>
      <c r="F2064" s="31"/>
      <c r="G2064" s="31"/>
    </row>
    <row r="2065" spans="1:7" x14ac:dyDescent="0.3">
      <c r="A2065" s="180"/>
      <c r="B2065" s="180"/>
      <c r="C2065" s="180"/>
      <c r="D2065" s="31"/>
      <c r="E2065" s="31"/>
      <c r="F2065" s="31"/>
      <c r="G2065" s="31"/>
    </row>
    <row r="2066" spans="1:7" x14ac:dyDescent="0.3">
      <c r="A2066" s="180"/>
      <c r="B2066" s="180"/>
      <c r="C2066" s="180"/>
      <c r="D2066" s="31"/>
      <c r="E2066" s="31"/>
      <c r="F2066" s="31"/>
      <c r="G2066" s="31"/>
    </row>
    <row r="2067" spans="1:7" x14ac:dyDescent="0.3">
      <c r="A2067" s="180"/>
      <c r="B2067" s="180"/>
      <c r="C2067" s="180"/>
      <c r="D2067" s="31"/>
      <c r="E2067" s="31"/>
      <c r="F2067" s="31"/>
      <c r="G2067" s="31"/>
    </row>
    <row r="2068" spans="1:7" x14ac:dyDescent="0.3">
      <c r="A2068" s="180"/>
      <c r="B2068" s="180"/>
      <c r="C2068" s="180"/>
      <c r="D2068" s="31"/>
      <c r="E2068" s="31"/>
      <c r="F2068" s="31"/>
      <c r="G2068" s="31"/>
    </row>
    <row r="2069" spans="1:7" x14ac:dyDescent="0.3">
      <c r="A2069" s="180"/>
      <c r="B2069" s="180"/>
      <c r="C2069" s="180"/>
      <c r="D2069" s="31"/>
      <c r="E2069" s="31"/>
      <c r="F2069" s="31"/>
      <c r="G2069" s="31"/>
    </row>
    <row r="2070" spans="1:7" x14ac:dyDescent="0.3">
      <c r="A2070" s="180"/>
      <c r="B2070" s="180"/>
      <c r="C2070" s="180"/>
      <c r="D2070" s="31"/>
      <c r="E2070" s="31"/>
      <c r="F2070" s="31"/>
      <c r="G2070" s="31"/>
    </row>
    <row r="2071" spans="1:7" x14ac:dyDescent="0.3">
      <c r="A2071" s="180"/>
      <c r="B2071" s="180"/>
      <c r="C2071" s="180"/>
      <c r="D2071" s="31"/>
      <c r="E2071" s="31"/>
      <c r="F2071" s="31"/>
      <c r="G2071" s="31"/>
    </row>
    <row r="2072" spans="1:7" x14ac:dyDescent="0.3">
      <c r="A2072" s="180"/>
      <c r="B2072" s="180"/>
      <c r="C2072" s="180"/>
      <c r="D2072" s="31"/>
      <c r="E2072" s="31"/>
      <c r="F2072" s="31"/>
      <c r="G2072" s="31"/>
    </row>
    <row r="2073" spans="1:7" x14ac:dyDescent="0.3">
      <c r="A2073" s="180"/>
      <c r="B2073" s="180"/>
      <c r="C2073" s="180"/>
      <c r="D2073" s="31"/>
      <c r="E2073" s="31"/>
      <c r="F2073" s="31"/>
      <c r="G2073" s="31"/>
    </row>
    <row r="2074" spans="1:7" x14ac:dyDescent="0.3">
      <c r="A2074" s="180"/>
      <c r="B2074" s="180"/>
      <c r="C2074" s="180"/>
      <c r="D2074" s="31"/>
      <c r="E2074" s="31"/>
      <c r="F2074" s="31"/>
      <c r="G2074" s="31"/>
    </row>
    <row r="2075" spans="1:7" x14ac:dyDescent="0.3">
      <c r="A2075" s="180"/>
      <c r="B2075" s="180"/>
      <c r="C2075" s="180"/>
      <c r="D2075" s="31"/>
      <c r="E2075" s="31"/>
      <c r="F2075" s="31"/>
      <c r="G2075" s="31"/>
    </row>
    <row r="2076" spans="1:7" x14ac:dyDescent="0.3">
      <c r="A2076" s="180"/>
      <c r="B2076" s="180"/>
      <c r="C2076" s="180"/>
      <c r="D2076" s="31"/>
      <c r="E2076" s="31"/>
      <c r="F2076" s="31"/>
      <c r="G2076" s="31"/>
    </row>
    <row r="2077" spans="1:7" x14ac:dyDescent="0.3">
      <c r="A2077" s="180"/>
      <c r="B2077" s="180"/>
      <c r="C2077" s="180"/>
      <c r="D2077" s="31"/>
      <c r="E2077" s="31"/>
      <c r="F2077" s="31"/>
      <c r="G2077" s="31"/>
    </row>
    <row r="2078" spans="1:7" x14ac:dyDescent="0.3">
      <c r="A2078" s="180"/>
      <c r="B2078" s="180"/>
      <c r="C2078" s="180"/>
      <c r="D2078" s="31"/>
      <c r="E2078" s="31"/>
      <c r="F2078" s="31"/>
      <c r="G2078" s="31"/>
    </row>
    <row r="2079" spans="1:7" x14ac:dyDescent="0.3">
      <c r="A2079" s="180"/>
      <c r="B2079" s="180"/>
      <c r="C2079" s="180"/>
      <c r="D2079" s="31"/>
      <c r="E2079" s="31"/>
      <c r="F2079" s="31"/>
      <c r="G2079" s="31"/>
    </row>
    <row r="2080" spans="1:7" x14ac:dyDescent="0.3">
      <c r="A2080" s="180"/>
      <c r="B2080" s="180"/>
      <c r="C2080" s="180"/>
      <c r="D2080" s="31"/>
      <c r="E2080" s="31"/>
      <c r="F2080" s="31"/>
      <c r="G2080" s="31"/>
    </row>
    <row r="2081" spans="1:7" x14ac:dyDescent="0.3">
      <c r="A2081" s="180"/>
      <c r="B2081" s="180"/>
      <c r="C2081" s="180"/>
      <c r="D2081" s="31"/>
      <c r="E2081" s="31"/>
      <c r="F2081" s="31"/>
      <c r="G2081" s="31"/>
    </row>
    <row r="2082" spans="1:7" x14ac:dyDescent="0.3">
      <c r="A2082" s="180"/>
      <c r="B2082" s="180"/>
      <c r="C2082" s="180"/>
      <c r="D2082" s="31"/>
      <c r="E2082" s="31"/>
      <c r="F2082" s="31"/>
      <c r="G2082" s="31"/>
    </row>
    <row r="2083" spans="1:7" x14ac:dyDescent="0.3">
      <c r="A2083" s="180"/>
      <c r="B2083" s="180"/>
      <c r="C2083" s="180"/>
      <c r="D2083" s="31"/>
      <c r="E2083" s="31"/>
      <c r="F2083" s="31"/>
      <c r="G2083" s="31"/>
    </row>
    <row r="2084" spans="1:7" x14ac:dyDescent="0.3">
      <c r="A2084" s="180"/>
      <c r="B2084" s="180"/>
      <c r="C2084" s="180"/>
      <c r="D2084" s="31"/>
      <c r="E2084" s="31"/>
      <c r="F2084" s="31"/>
      <c r="G2084" s="31"/>
    </row>
    <row r="2085" spans="1:7" x14ac:dyDescent="0.3">
      <c r="A2085" s="180"/>
      <c r="B2085" s="180"/>
      <c r="C2085" s="180"/>
      <c r="D2085" s="31"/>
      <c r="E2085" s="31"/>
      <c r="F2085" s="31"/>
      <c r="G2085" s="31"/>
    </row>
    <row r="2086" spans="1:7" x14ac:dyDescent="0.3">
      <c r="A2086" s="180"/>
      <c r="B2086" s="180"/>
      <c r="C2086" s="180"/>
      <c r="D2086" s="31"/>
      <c r="E2086" s="31"/>
      <c r="F2086" s="31"/>
      <c r="G2086" s="31"/>
    </row>
    <row r="2087" spans="1:7" x14ac:dyDescent="0.3">
      <c r="A2087" s="180"/>
      <c r="B2087" s="180"/>
      <c r="C2087" s="180"/>
      <c r="D2087" s="31"/>
      <c r="E2087" s="31"/>
      <c r="F2087" s="31"/>
      <c r="G2087" s="31"/>
    </row>
    <row r="2088" spans="1:7" x14ac:dyDescent="0.3">
      <c r="A2088" s="180"/>
      <c r="B2088" s="180"/>
      <c r="C2088" s="180"/>
      <c r="D2088" s="31"/>
      <c r="E2088" s="31"/>
      <c r="F2088" s="31"/>
      <c r="G2088" s="31"/>
    </row>
    <row r="2089" spans="1:7" x14ac:dyDescent="0.3">
      <c r="A2089" s="180"/>
      <c r="B2089" s="180"/>
      <c r="C2089" s="180"/>
      <c r="D2089" s="31"/>
      <c r="E2089" s="31"/>
      <c r="F2089" s="31"/>
      <c r="G2089" s="31"/>
    </row>
    <row r="2090" spans="1:7" x14ac:dyDescent="0.3">
      <c r="A2090" s="180"/>
      <c r="B2090" s="180"/>
      <c r="C2090" s="180"/>
      <c r="D2090" s="31"/>
      <c r="E2090" s="31"/>
      <c r="F2090" s="31"/>
      <c r="G2090" s="31"/>
    </row>
    <row r="2091" spans="1:7" x14ac:dyDescent="0.3">
      <c r="A2091" s="180"/>
      <c r="B2091" s="180"/>
      <c r="C2091" s="180"/>
      <c r="D2091" s="31"/>
      <c r="E2091" s="31"/>
      <c r="F2091" s="31"/>
      <c r="G2091" s="31"/>
    </row>
    <row r="2092" spans="1:7" x14ac:dyDescent="0.3">
      <c r="A2092" s="180"/>
      <c r="B2092" s="180"/>
      <c r="C2092" s="180"/>
      <c r="D2092" s="31"/>
      <c r="E2092" s="31"/>
      <c r="F2092" s="31"/>
      <c r="G2092" s="31"/>
    </row>
    <row r="2093" spans="1:7" x14ac:dyDescent="0.3">
      <c r="A2093" s="180"/>
      <c r="B2093" s="180"/>
      <c r="C2093" s="180"/>
      <c r="D2093" s="31"/>
      <c r="E2093" s="31"/>
      <c r="F2093" s="31"/>
      <c r="G2093" s="31"/>
    </row>
    <row r="2094" spans="1:7" x14ac:dyDescent="0.3">
      <c r="A2094" s="180"/>
      <c r="B2094" s="180"/>
      <c r="C2094" s="180"/>
      <c r="D2094" s="31"/>
      <c r="E2094" s="31"/>
      <c r="F2094" s="31"/>
      <c r="G2094" s="31"/>
    </row>
    <row r="2095" spans="1:7" x14ac:dyDescent="0.3">
      <c r="A2095" s="180"/>
      <c r="B2095" s="180"/>
      <c r="C2095" s="180"/>
      <c r="D2095" s="31"/>
      <c r="E2095" s="31"/>
      <c r="F2095" s="31"/>
      <c r="G2095" s="31"/>
    </row>
    <row r="2096" spans="1:7" x14ac:dyDescent="0.3">
      <c r="A2096" s="180"/>
      <c r="B2096" s="180"/>
      <c r="C2096" s="180"/>
      <c r="D2096" s="31"/>
      <c r="E2096" s="31"/>
      <c r="F2096" s="31"/>
      <c r="G2096" s="31"/>
    </row>
    <row r="2097" spans="1:7" x14ac:dyDescent="0.3">
      <c r="A2097" s="180"/>
      <c r="B2097" s="180"/>
      <c r="C2097" s="180"/>
      <c r="D2097" s="31"/>
      <c r="E2097" s="31"/>
      <c r="F2097" s="31"/>
      <c r="G2097" s="31"/>
    </row>
    <row r="2098" spans="1:7" x14ac:dyDescent="0.3">
      <c r="A2098" s="180"/>
      <c r="B2098" s="180"/>
      <c r="C2098" s="180"/>
      <c r="D2098" s="31"/>
      <c r="E2098" s="31"/>
      <c r="F2098" s="31"/>
      <c r="G2098" s="31"/>
    </row>
    <row r="2099" spans="1:7" x14ac:dyDescent="0.3">
      <c r="A2099" s="180"/>
      <c r="B2099" s="180"/>
      <c r="C2099" s="180"/>
      <c r="D2099" s="31"/>
      <c r="E2099" s="31"/>
      <c r="F2099" s="31"/>
      <c r="G2099" s="31"/>
    </row>
    <row r="2100" spans="1:7" x14ac:dyDescent="0.3">
      <c r="A2100" s="180"/>
      <c r="B2100" s="180"/>
      <c r="C2100" s="180"/>
      <c r="D2100" s="31"/>
      <c r="E2100" s="31"/>
      <c r="F2100" s="31"/>
      <c r="G2100" s="31"/>
    </row>
    <row r="2101" spans="1:7" x14ac:dyDescent="0.3">
      <c r="A2101" s="180"/>
      <c r="B2101" s="180"/>
      <c r="C2101" s="180"/>
      <c r="D2101" s="31"/>
      <c r="E2101" s="31"/>
      <c r="F2101" s="31"/>
      <c r="G2101" s="31"/>
    </row>
    <row r="2102" spans="1:7" x14ac:dyDescent="0.3">
      <c r="A2102" s="180"/>
      <c r="B2102" s="180"/>
      <c r="C2102" s="180"/>
      <c r="D2102" s="31"/>
      <c r="E2102" s="31"/>
      <c r="F2102" s="31"/>
      <c r="G2102" s="31"/>
    </row>
    <row r="2103" spans="1:7" x14ac:dyDescent="0.3">
      <c r="A2103" s="180"/>
      <c r="B2103" s="180"/>
      <c r="C2103" s="180"/>
      <c r="D2103" s="31"/>
      <c r="E2103" s="31"/>
      <c r="F2103" s="31"/>
      <c r="G2103" s="31"/>
    </row>
    <row r="2104" spans="1:7" x14ac:dyDescent="0.3">
      <c r="A2104" s="180"/>
      <c r="B2104" s="180"/>
      <c r="C2104" s="180"/>
      <c r="D2104" s="31"/>
      <c r="E2104" s="31"/>
      <c r="F2104" s="31"/>
      <c r="G2104" s="31"/>
    </row>
    <row r="2105" spans="1:7" x14ac:dyDescent="0.3">
      <c r="A2105" s="180"/>
      <c r="B2105" s="180"/>
      <c r="C2105" s="180"/>
      <c r="D2105" s="31"/>
      <c r="E2105" s="31"/>
      <c r="F2105" s="31"/>
      <c r="G2105" s="31"/>
    </row>
    <row r="2106" spans="1:7" x14ac:dyDescent="0.3">
      <c r="A2106" s="180"/>
      <c r="B2106" s="180"/>
      <c r="C2106" s="180"/>
      <c r="D2106" s="31"/>
      <c r="E2106" s="31"/>
      <c r="F2106" s="31"/>
      <c r="G2106" s="31"/>
    </row>
    <row r="2107" spans="1:7" x14ac:dyDescent="0.3">
      <c r="A2107" s="180"/>
      <c r="B2107" s="180"/>
      <c r="C2107" s="180"/>
      <c r="D2107" s="31"/>
      <c r="E2107" s="31"/>
      <c r="F2107" s="31"/>
      <c r="G2107" s="31"/>
    </row>
    <row r="2108" spans="1:7" x14ac:dyDescent="0.3">
      <c r="A2108" s="180"/>
      <c r="B2108" s="180"/>
      <c r="C2108" s="180"/>
      <c r="D2108" s="31"/>
      <c r="E2108" s="31"/>
      <c r="F2108" s="31"/>
      <c r="G2108" s="31"/>
    </row>
    <row r="2109" spans="1:7" x14ac:dyDescent="0.3">
      <c r="A2109" s="180"/>
      <c r="B2109" s="180"/>
      <c r="C2109" s="180"/>
      <c r="D2109" s="31"/>
      <c r="E2109" s="31"/>
      <c r="F2109" s="31"/>
      <c r="G2109" s="31"/>
    </row>
    <row r="2110" spans="1:7" x14ac:dyDescent="0.3">
      <c r="A2110" s="180"/>
      <c r="B2110" s="180"/>
      <c r="C2110" s="180"/>
      <c r="D2110" s="31"/>
      <c r="E2110" s="31"/>
      <c r="F2110" s="31"/>
      <c r="G2110" s="31"/>
    </row>
    <row r="2111" spans="1:7" x14ac:dyDescent="0.3">
      <c r="A2111" s="180"/>
      <c r="B2111" s="180"/>
      <c r="C2111" s="180"/>
      <c r="D2111" s="31"/>
      <c r="E2111" s="31"/>
      <c r="F2111" s="31"/>
      <c r="G2111" s="31"/>
    </row>
    <row r="2112" spans="1:7" x14ac:dyDescent="0.3">
      <c r="A2112" s="180"/>
      <c r="B2112" s="180"/>
      <c r="C2112" s="180"/>
      <c r="D2112" s="31"/>
      <c r="E2112" s="31"/>
      <c r="F2112" s="31"/>
      <c r="G2112" s="31"/>
    </row>
    <row r="2113" spans="1:7" x14ac:dyDescent="0.3">
      <c r="A2113" s="180"/>
      <c r="B2113" s="180"/>
      <c r="C2113" s="180"/>
      <c r="D2113" s="31"/>
      <c r="E2113" s="31"/>
      <c r="F2113" s="31"/>
      <c r="G2113" s="31"/>
    </row>
    <row r="2114" spans="1:7" x14ac:dyDescent="0.3">
      <c r="A2114" s="180"/>
      <c r="B2114" s="180"/>
      <c r="C2114" s="180"/>
      <c r="D2114" s="31"/>
      <c r="E2114" s="31"/>
      <c r="F2114" s="31"/>
      <c r="G2114" s="31"/>
    </row>
    <row r="2115" spans="1:7" x14ac:dyDescent="0.3">
      <c r="A2115" s="180"/>
      <c r="B2115" s="180"/>
      <c r="C2115" s="180"/>
      <c r="D2115" s="31"/>
      <c r="E2115" s="31"/>
      <c r="F2115" s="31"/>
      <c r="G2115" s="31"/>
    </row>
    <row r="2116" spans="1:7" x14ac:dyDescent="0.3">
      <c r="A2116" s="180"/>
      <c r="B2116" s="180"/>
      <c r="C2116" s="180"/>
      <c r="D2116" s="31"/>
      <c r="E2116" s="31"/>
      <c r="F2116" s="31"/>
      <c r="G2116" s="31"/>
    </row>
    <row r="2117" spans="1:7" x14ac:dyDescent="0.3">
      <c r="A2117" s="180"/>
      <c r="B2117" s="180"/>
      <c r="C2117" s="180"/>
      <c r="D2117" s="31"/>
      <c r="E2117" s="31"/>
      <c r="F2117" s="31"/>
      <c r="G2117" s="31"/>
    </row>
    <row r="2118" spans="1:7" x14ac:dyDescent="0.3">
      <c r="A2118" s="180"/>
      <c r="B2118" s="180"/>
      <c r="C2118" s="180"/>
      <c r="D2118" s="31"/>
      <c r="E2118" s="31"/>
      <c r="F2118" s="31"/>
      <c r="G2118" s="31"/>
    </row>
    <row r="2119" spans="1:7" x14ac:dyDescent="0.3">
      <c r="A2119" s="180"/>
      <c r="B2119" s="180"/>
      <c r="C2119" s="180"/>
      <c r="D2119" s="31"/>
      <c r="E2119" s="31"/>
      <c r="F2119" s="31"/>
      <c r="G2119" s="31"/>
    </row>
    <row r="2120" spans="1:7" x14ac:dyDescent="0.3">
      <c r="A2120" s="180"/>
      <c r="B2120" s="180"/>
      <c r="C2120" s="180"/>
      <c r="D2120" s="31"/>
      <c r="E2120" s="31"/>
      <c r="F2120" s="31"/>
      <c r="G2120" s="31"/>
    </row>
    <row r="2121" spans="1:7" x14ac:dyDescent="0.3">
      <c r="A2121" s="180"/>
      <c r="B2121" s="180"/>
      <c r="C2121" s="180"/>
      <c r="D2121" s="31"/>
      <c r="E2121" s="31"/>
      <c r="F2121" s="31"/>
      <c r="G2121" s="31"/>
    </row>
    <row r="2122" spans="1:7" x14ac:dyDescent="0.3">
      <c r="A2122" s="180"/>
      <c r="B2122" s="180"/>
      <c r="C2122" s="180"/>
      <c r="D2122" s="31"/>
      <c r="E2122" s="31"/>
      <c r="F2122" s="31"/>
      <c r="G2122" s="31"/>
    </row>
    <row r="2123" spans="1:7" x14ac:dyDescent="0.3">
      <c r="A2123" s="180"/>
      <c r="B2123" s="180"/>
      <c r="C2123" s="180"/>
      <c r="D2123" s="31"/>
      <c r="E2123" s="31"/>
      <c r="F2123" s="31"/>
      <c r="G2123" s="31"/>
    </row>
    <row r="2124" spans="1:7" x14ac:dyDescent="0.3">
      <c r="A2124" s="180"/>
      <c r="B2124" s="180"/>
      <c r="C2124" s="180"/>
      <c r="D2124" s="31"/>
      <c r="E2124" s="31"/>
      <c r="F2124" s="31"/>
      <c r="G2124" s="31"/>
    </row>
    <row r="2125" spans="1:7" x14ac:dyDescent="0.3">
      <c r="A2125" s="180"/>
      <c r="B2125" s="180"/>
      <c r="C2125" s="180"/>
      <c r="D2125" s="31"/>
      <c r="E2125" s="31"/>
      <c r="F2125" s="31"/>
      <c r="G2125" s="31"/>
    </row>
    <row r="2126" spans="1:7" x14ac:dyDescent="0.3">
      <c r="A2126" s="180"/>
      <c r="B2126" s="180"/>
      <c r="C2126" s="180"/>
      <c r="D2126" s="31"/>
      <c r="E2126" s="31"/>
      <c r="F2126" s="31"/>
      <c r="G2126" s="31"/>
    </row>
    <row r="2127" spans="1:7" x14ac:dyDescent="0.3">
      <c r="A2127" s="180"/>
      <c r="B2127" s="180"/>
      <c r="C2127" s="180"/>
      <c r="D2127" s="31"/>
      <c r="E2127" s="31"/>
      <c r="F2127" s="31"/>
      <c r="G2127" s="31"/>
    </row>
    <row r="2128" spans="1:7" x14ac:dyDescent="0.3">
      <c r="A2128" s="180"/>
      <c r="B2128" s="180"/>
      <c r="C2128" s="180"/>
      <c r="D2128" s="31"/>
      <c r="E2128" s="31"/>
      <c r="F2128" s="31"/>
      <c r="G2128" s="31"/>
    </row>
    <row r="2129" spans="1:7" x14ac:dyDescent="0.3">
      <c r="A2129" s="180"/>
      <c r="B2129" s="180"/>
      <c r="C2129" s="180"/>
      <c r="D2129" s="31"/>
      <c r="E2129" s="31"/>
      <c r="F2129" s="31"/>
      <c r="G2129" s="31"/>
    </row>
    <row r="2130" spans="1:7" x14ac:dyDescent="0.3">
      <c r="A2130" s="180"/>
      <c r="B2130" s="180"/>
      <c r="C2130" s="180"/>
      <c r="D2130" s="31"/>
      <c r="E2130" s="31"/>
      <c r="F2130" s="31"/>
      <c r="G2130" s="31"/>
    </row>
    <row r="2131" spans="1:7" x14ac:dyDescent="0.3">
      <c r="A2131" s="180"/>
      <c r="B2131" s="180"/>
      <c r="C2131" s="180"/>
      <c r="D2131" s="31"/>
      <c r="E2131" s="31"/>
      <c r="F2131" s="31"/>
      <c r="G2131" s="31"/>
    </row>
    <row r="2132" spans="1:7" x14ac:dyDescent="0.3">
      <c r="A2132" s="180"/>
      <c r="B2132" s="180"/>
      <c r="C2132" s="180"/>
      <c r="D2132" s="31"/>
      <c r="E2132" s="31"/>
      <c r="F2132" s="31"/>
      <c r="G2132" s="31"/>
    </row>
    <row r="2133" spans="1:7" x14ac:dyDescent="0.3">
      <c r="A2133" s="180"/>
      <c r="B2133" s="180"/>
      <c r="C2133" s="180"/>
      <c r="D2133" s="31"/>
      <c r="E2133" s="31"/>
      <c r="F2133" s="31"/>
      <c r="G2133" s="31"/>
    </row>
    <row r="2134" spans="1:7" x14ac:dyDescent="0.3">
      <c r="A2134" s="180"/>
      <c r="B2134" s="180"/>
      <c r="C2134" s="180"/>
      <c r="D2134" s="31"/>
      <c r="E2134" s="31"/>
      <c r="F2134" s="31"/>
      <c r="G2134" s="31"/>
    </row>
    <row r="2135" spans="1:7" x14ac:dyDescent="0.3">
      <c r="A2135" s="180"/>
      <c r="B2135" s="180"/>
      <c r="C2135" s="180"/>
      <c r="D2135" s="31"/>
      <c r="E2135" s="31"/>
      <c r="F2135" s="31"/>
      <c r="G2135" s="31"/>
    </row>
    <row r="2136" spans="1:7" x14ac:dyDescent="0.3">
      <c r="A2136" s="180"/>
      <c r="B2136" s="180"/>
      <c r="C2136" s="180"/>
      <c r="D2136" s="31"/>
      <c r="E2136" s="31"/>
      <c r="F2136" s="31"/>
      <c r="G2136" s="31"/>
    </row>
    <row r="2137" spans="1:7" x14ac:dyDescent="0.3">
      <c r="A2137" s="180"/>
      <c r="B2137" s="180"/>
      <c r="C2137" s="180"/>
      <c r="D2137" s="31"/>
      <c r="E2137" s="31"/>
      <c r="F2137" s="31"/>
      <c r="G2137" s="31"/>
    </row>
    <row r="2138" spans="1:7" x14ac:dyDescent="0.3">
      <c r="A2138" s="180"/>
      <c r="B2138" s="180"/>
      <c r="C2138" s="180"/>
      <c r="D2138" s="31"/>
      <c r="E2138" s="31"/>
      <c r="F2138" s="31"/>
      <c r="G2138" s="31"/>
    </row>
    <row r="2139" spans="1:7" x14ac:dyDescent="0.3">
      <c r="A2139" s="180"/>
      <c r="B2139" s="180"/>
      <c r="C2139" s="180"/>
      <c r="D2139" s="31"/>
      <c r="E2139" s="31"/>
      <c r="F2139" s="31"/>
      <c r="G2139" s="31"/>
    </row>
    <row r="2140" spans="1:7" x14ac:dyDescent="0.3">
      <c r="A2140" s="180"/>
      <c r="B2140" s="180"/>
      <c r="C2140" s="180"/>
      <c r="D2140" s="31"/>
      <c r="E2140" s="31"/>
      <c r="F2140" s="31"/>
      <c r="G2140" s="31"/>
    </row>
    <row r="2141" spans="1:7" x14ac:dyDescent="0.3">
      <c r="A2141" s="180"/>
      <c r="B2141" s="180"/>
      <c r="C2141" s="180"/>
      <c r="D2141" s="31"/>
      <c r="E2141" s="31"/>
      <c r="F2141" s="31"/>
      <c r="G2141" s="31"/>
    </row>
    <row r="2142" spans="1:7" x14ac:dyDescent="0.3">
      <c r="A2142" s="180"/>
      <c r="B2142" s="180"/>
      <c r="C2142" s="180"/>
      <c r="D2142" s="31"/>
      <c r="E2142" s="31"/>
      <c r="F2142" s="31"/>
      <c r="G2142" s="31"/>
    </row>
    <row r="2143" spans="1:7" x14ac:dyDescent="0.3">
      <c r="A2143" s="180"/>
      <c r="B2143" s="180"/>
      <c r="C2143" s="180"/>
      <c r="D2143" s="31"/>
      <c r="E2143" s="31"/>
      <c r="F2143" s="31"/>
      <c r="G2143" s="31"/>
    </row>
    <row r="2144" spans="1:7" x14ac:dyDescent="0.3">
      <c r="A2144" s="180"/>
      <c r="B2144" s="180"/>
      <c r="C2144" s="180"/>
      <c r="D2144" s="31"/>
      <c r="E2144" s="31"/>
      <c r="F2144" s="31"/>
      <c r="G2144" s="31"/>
    </row>
    <row r="2145" spans="1:7" x14ac:dyDescent="0.3">
      <c r="A2145" s="180"/>
      <c r="B2145" s="180"/>
      <c r="C2145" s="180"/>
      <c r="D2145" s="31"/>
      <c r="E2145" s="31"/>
      <c r="F2145" s="31"/>
      <c r="G2145" s="31"/>
    </row>
    <row r="2146" spans="1:7" x14ac:dyDescent="0.3">
      <c r="A2146" s="180"/>
      <c r="B2146" s="180"/>
      <c r="C2146" s="180"/>
      <c r="D2146" s="31"/>
      <c r="E2146" s="31"/>
      <c r="F2146" s="31"/>
      <c r="G2146" s="31"/>
    </row>
    <row r="2147" spans="1:7" x14ac:dyDescent="0.3">
      <c r="A2147" s="180"/>
      <c r="B2147" s="180"/>
      <c r="C2147" s="180"/>
      <c r="D2147" s="31"/>
      <c r="E2147" s="31"/>
      <c r="F2147" s="31"/>
      <c r="G2147" s="31"/>
    </row>
    <row r="2148" spans="1:7" x14ac:dyDescent="0.3">
      <c r="A2148" s="180"/>
      <c r="B2148" s="180"/>
      <c r="C2148" s="180"/>
      <c r="D2148" s="31"/>
      <c r="E2148" s="31"/>
      <c r="F2148" s="31"/>
      <c r="G2148" s="31"/>
    </row>
    <row r="2149" spans="1:7" x14ac:dyDescent="0.3">
      <c r="A2149" s="180"/>
      <c r="B2149" s="180"/>
      <c r="C2149" s="180"/>
      <c r="D2149" s="31"/>
      <c r="E2149" s="31"/>
      <c r="F2149" s="31"/>
      <c r="G2149" s="31"/>
    </row>
    <row r="2150" spans="1:7" x14ac:dyDescent="0.3">
      <c r="A2150" s="180"/>
      <c r="B2150" s="180"/>
      <c r="C2150" s="180"/>
      <c r="D2150" s="31"/>
      <c r="E2150" s="31"/>
      <c r="F2150" s="31"/>
      <c r="G2150" s="31"/>
    </row>
    <row r="2151" spans="1:7" x14ac:dyDescent="0.3">
      <c r="A2151" s="180"/>
      <c r="B2151" s="180"/>
      <c r="C2151" s="180"/>
      <c r="D2151" s="31"/>
      <c r="E2151" s="31"/>
      <c r="F2151" s="31"/>
      <c r="G2151" s="31"/>
    </row>
    <row r="2152" spans="1:7" x14ac:dyDescent="0.3">
      <c r="A2152" s="180"/>
      <c r="B2152" s="180"/>
      <c r="C2152" s="180"/>
      <c r="D2152" s="31"/>
      <c r="E2152" s="31"/>
      <c r="F2152" s="31"/>
      <c r="G2152" s="31"/>
    </row>
    <row r="2153" spans="1:7" x14ac:dyDescent="0.3">
      <c r="A2153" s="180"/>
      <c r="B2153" s="180"/>
      <c r="C2153" s="180"/>
      <c r="D2153" s="31"/>
      <c r="E2153" s="31"/>
      <c r="F2153" s="31"/>
      <c r="G2153" s="31"/>
    </row>
    <row r="2154" spans="1:7" x14ac:dyDescent="0.3">
      <c r="A2154" s="180"/>
      <c r="B2154" s="180"/>
      <c r="C2154" s="180"/>
      <c r="D2154" s="31"/>
      <c r="E2154" s="31"/>
      <c r="F2154" s="31"/>
      <c r="G2154" s="31"/>
    </row>
    <row r="2155" spans="1:7" x14ac:dyDescent="0.3">
      <c r="A2155" s="180"/>
      <c r="B2155" s="180"/>
      <c r="C2155" s="180"/>
      <c r="D2155" s="31"/>
      <c r="E2155" s="31"/>
      <c r="F2155" s="31"/>
      <c r="G2155" s="31"/>
    </row>
    <row r="2156" spans="1:7" x14ac:dyDescent="0.3">
      <c r="A2156" s="180"/>
      <c r="B2156" s="180"/>
      <c r="C2156" s="180"/>
      <c r="D2156" s="31"/>
      <c r="E2156" s="31"/>
      <c r="F2156" s="31"/>
      <c r="G2156" s="31"/>
    </row>
    <row r="2157" spans="1:7" x14ac:dyDescent="0.3">
      <c r="A2157" s="180"/>
      <c r="B2157" s="180"/>
      <c r="C2157" s="180"/>
      <c r="D2157" s="31"/>
      <c r="E2157" s="31"/>
      <c r="F2157" s="31"/>
      <c r="G2157" s="31"/>
    </row>
    <row r="2158" spans="1:7" x14ac:dyDescent="0.3">
      <c r="A2158" s="180"/>
      <c r="B2158" s="180"/>
      <c r="C2158" s="180"/>
      <c r="D2158" s="31"/>
      <c r="E2158" s="31"/>
      <c r="F2158" s="31"/>
      <c r="G2158" s="31"/>
    </row>
    <row r="2159" spans="1:7" x14ac:dyDescent="0.3">
      <c r="A2159" s="180"/>
      <c r="B2159" s="180"/>
      <c r="C2159" s="180"/>
      <c r="D2159" s="31"/>
      <c r="E2159" s="31"/>
      <c r="F2159" s="31"/>
      <c r="G2159" s="31"/>
    </row>
    <row r="2160" spans="1:7" x14ac:dyDescent="0.3">
      <c r="A2160" s="180"/>
      <c r="B2160" s="180"/>
      <c r="C2160" s="180"/>
      <c r="D2160" s="31"/>
      <c r="E2160" s="31"/>
      <c r="F2160" s="31"/>
      <c r="G2160" s="31"/>
    </row>
    <row r="2161" spans="1:7" x14ac:dyDescent="0.3">
      <c r="A2161" s="180"/>
      <c r="B2161" s="180"/>
      <c r="C2161" s="180"/>
      <c r="D2161" s="31"/>
      <c r="E2161" s="31"/>
      <c r="F2161" s="31"/>
      <c r="G2161" s="31"/>
    </row>
    <row r="2162" spans="1:7" x14ac:dyDescent="0.3">
      <c r="A2162" s="180"/>
      <c r="B2162" s="180"/>
      <c r="C2162" s="180"/>
      <c r="D2162" s="31"/>
      <c r="E2162" s="31"/>
      <c r="F2162" s="31"/>
      <c r="G2162" s="31"/>
    </row>
    <row r="2163" spans="1:7" x14ac:dyDescent="0.3">
      <c r="A2163" s="180"/>
      <c r="B2163" s="180"/>
      <c r="C2163" s="180"/>
      <c r="D2163" s="31"/>
      <c r="E2163" s="31"/>
      <c r="F2163" s="31"/>
      <c r="G2163" s="31"/>
    </row>
    <row r="2164" spans="1:7" x14ac:dyDescent="0.3">
      <c r="A2164" s="180"/>
      <c r="B2164" s="180"/>
      <c r="C2164" s="180"/>
      <c r="D2164" s="31"/>
      <c r="E2164" s="31"/>
      <c r="F2164" s="31"/>
      <c r="G2164" s="31"/>
    </row>
    <row r="2165" spans="1:7" x14ac:dyDescent="0.3">
      <c r="A2165" s="180"/>
      <c r="B2165" s="180"/>
      <c r="C2165" s="180"/>
      <c r="D2165" s="31"/>
      <c r="E2165" s="31"/>
      <c r="F2165" s="31"/>
      <c r="G2165" s="31"/>
    </row>
    <row r="2166" spans="1:7" x14ac:dyDescent="0.3">
      <c r="A2166" s="180"/>
      <c r="B2166" s="180"/>
      <c r="C2166" s="180"/>
      <c r="D2166" s="31"/>
      <c r="E2166" s="31"/>
      <c r="F2166" s="31"/>
      <c r="G2166" s="31"/>
    </row>
    <row r="2167" spans="1:7" x14ac:dyDescent="0.3">
      <c r="A2167" s="180"/>
      <c r="B2167" s="180"/>
      <c r="C2167" s="180"/>
      <c r="D2167" s="31"/>
      <c r="E2167" s="31"/>
      <c r="F2167" s="31"/>
      <c r="G2167" s="31"/>
    </row>
    <row r="2168" spans="1:7" x14ac:dyDescent="0.3">
      <c r="A2168" s="180"/>
      <c r="B2168" s="180"/>
      <c r="C2168" s="180"/>
      <c r="D2168" s="31"/>
      <c r="E2168" s="31"/>
      <c r="F2168" s="31"/>
      <c r="G2168" s="31"/>
    </row>
    <row r="2169" spans="1:7" x14ac:dyDescent="0.3">
      <c r="A2169" s="180"/>
      <c r="B2169" s="180"/>
      <c r="C2169" s="180"/>
      <c r="D2169" s="31"/>
      <c r="E2169" s="31"/>
      <c r="F2169" s="31"/>
      <c r="G2169" s="31"/>
    </row>
    <row r="2170" spans="1:7" x14ac:dyDescent="0.3">
      <c r="A2170" s="180"/>
      <c r="B2170" s="180"/>
      <c r="C2170" s="180"/>
      <c r="D2170" s="31"/>
      <c r="E2170" s="31"/>
      <c r="F2170" s="31"/>
      <c r="G2170" s="31"/>
    </row>
    <row r="2171" spans="1:7" x14ac:dyDescent="0.3">
      <c r="A2171" s="180"/>
      <c r="B2171" s="180"/>
      <c r="C2171" s="180"/>
      <c r="D2171" s="31"/>
      <c r="E2171" s="31"/>
      <c r="F2171" s="31"/>
      <c r="G2171" s="31"/>
    </row>
    <row r="2172" spans="1:7" x14ac:dyDescent="0.3">
      <c r="A2172" s="180"/>
      <c r="B2172" s="180"/>
      <c r="C2172" s="180"/>
      <c r="D2172" s="31"/>
      <c r="E2172" s="31"/>
      <c r="F2172" s="31"/>
      <c r="G2172" s="31"/>
    </row>
    <row r="2173" spans="1:7" x14ac:dyDescent="0.3">
      <c r="A2173" s="180"/>
      <c r="B2173" s="180"/>
      <c r="C2173" s="180"/>
      <c r="D2173" s="31"/>
      <c r="E2173" s="31"/>
      <c r="F2173" s="31"/>
      <c r="G2173" s="31"/>
    </row>
    <row r="2174" spans="1:7" x14ac:dyDescent="0.3">
      <c r="A2174" s="180"/>
      <c r="B2174" s="180"/>
      <c r="C2174" s="180"/>
      <c r="D2174" s="31"/>
      <c r="E2174" s="31"/>
      <c r="F2174" s="31"/>
      <c r="G2174" s="31"/>
    </row>
    <row r="2175" spans="1:7" x14ac:dyDescent="0.3">
      <c r="A2175" s="180"/>
      <c r="B2175" s="180"/>
      <c r="C2175" s="180"/>
      <c r="D2175" s="31"/>
      <c r="E2175" s="31"/>
      <c r="F2175" s="31"/>
      <c r="G2175" s="31"/>
    </row>
    <row r="2176" spans="1:7" x14ac:dyDescent="0.3">
      <c r="A2176" s="180"/>
      <c r="B2176" s="180"/>
      <c r="C2176" s="180"/>
      <c r="D2176" s="31"/>
      <c r="E2176" s="31"/>
      <c r="F2176" s="31"/>
      <c r="G2176" s="31"/>
    </row>
    <row r="2177" spans="1:7" x14ac:dyDescent="0.3">
      <c r="A2177" s="180"/>
      <c r="B2177" s="180"/>
      <c r="C2177" s="180"/>
      <c r="D2177" s="31"/>
      <c r="E2177" s="31"/>
      <c r="F2177" s="31"/>
      <c r="G2177" s="31"/>
    </row>
    <row r="2178" spans="1:7" x14ac:dyDescent="0.3">
      <c r="A2178" s="180"/>
      <c r="B2178" s="180"/>
      <c r="C2178" s="180"/>
      <c r="D2178" s="31"/>
      <c r="E2178" s="31"/>
      <c r="F2178" s="31"/>
      <c r="G2178" s="31"/>
    </row>
    <row r="2179" spans="1:7" x14ac:dyDescent="0.3">
      <c r="A2179" s="180"/>
      <c r="B2179" s="180"/>
      <c r="C2179" s="180"/>
      <c r="D2179" s="31"/>
      <c r="E2179" s="31"/>
      <c r="F2179" s="31"/>
      <c r="G2179" s="31"/>
    </row>
    <row r="2180" spans="1:7" x14ac:dyDescent="0.3">
      <c r="A2180" s="180"/>
      <c r="B2180" s="180"/>
      <c r="C2180" s="180"/>
      <c r="D2180" s="31"/>
      <c r="E2180" s="31"/>
      <c r="F2180" s="31"/>
      <c r="G2180" s="31"/>
    </row>
    <row r="2181" spans="1:7" x14ac:dyDescent="0.3">
      <c r="A2181" s="180"/>
      <c r="B2181" s="180"/>
      <c r="C2181" s="180"/>
      <c r="D2181" s="31"/>
      <c r="E2181" s="31"/>
      <c r="F2181" s="31"/>
      <c r="G2181" s="31"/>
    </row>
    <row r="2182" spans="1:7" x14ac:dyDescent="0.3">
      <c r="A2182" s="180"/>
      <c r="B2182" s="180"/>
      <c r="C2182" s="180"/>
      <c r="D2182" s="31"/>
      <c r="E2182" s="31"/>
      <c r="F2182" s="31"/>
      <c r="G2182" s="31"/>
    </row>
    <row r="2183" spans="1:7" x14ac:dyDescent="0.3">
      <c r="A2183" s="180"/>
      <c r="B2183" s="180"/>
      <c r="C2183" s="180"/>
      <c r="D2183" s="31"/>
      <c r="E2183" s="31"/>
      <c r="F2183" s="31"/>
      <c r="G2183" s="31"/>
    </row>
    <row r="2184" spans="1:7" x14ac:dyDescent="0.3">
      <c r="A2184" s="180"/>
      <c r="B2184" s="180"/>
      <c r="C2184" s="180"/>
      <c r="D2184" s="31"/>
      <c r="E2184" s="31"/>
      <c r="F2184" s="31"/>
      <c r="G2184" s="31"/>
    </row>
    <row r="2185" spans="1:7" x14ac:dyDescent="0.3">
      <c r="A2185" s="180"/>
      <c r="B2185" s="180"/>
      <c r="C2185" s="180"/>
      <c r="D2185" s="31"/>
      <c r="E2185" s="31"/>
      <c r="F2185" s="31"/>
      <c r="G2185" s="31"/>
    </row>
    <row r="2186" spans="1:7" x14ac:dyDescent="0.3">
      <c r="A2186" s="180"/>
      <c r="B2186" s="180"/>
      <c r="C2186" s="180"/>
      <c r="D2186" s="31"/>
      <c r="E2186" s="31"/>
      <c r="F2186" s="31"/>
      <c r="G2186" s="31"/>
    </row>
    <row r="2187" spans="1:7" x14ac:dyDescent="0.3">
      <c r="A2187" s="180"/>
      <c r="B2187" s="180"/>
      <c r="C2187" s="180"/>
      <c r="D2187" s="31"/>
      <c r="E2187" s="31"/>
      <c r="F2187" s="31"/>
      <c r="G2187" s="31"/>
    </row>
    <row r="2188" spans="1:7" x14ac:dyDescent="0.3">
      <c r="A2188" s="180"/>
      <c r="B2188" s="180"/>
      <c r="C2188" s="180"/>
      <c r="D2188" s="31"/>
      <c r="E2188" s="31"/>
      <c r="F2188" s="31"/>
      <c r="G2188" s="31"/>
    </row>
    <row r="2189" spans="1:7" x14ac:dyDescent="0.3">
      <c r="A2189" s="180"/>
      <c r="B2189" s="180"/>
      <c r="C2189" s="180"/>
      <c r="D2189" s="31"/>
      <c r="E2189" s="31"/>
      <c r="F2189" s="31"/>
      <c r="G2189" s="31"/>
    </row>
    <row r="2190" spans="1:7" x14ac:dyDescent="0.3">
      <c r="A2190" s="180"/>
      <c r="B2190" s="180"/>
      <c r="C2190" s="180"/>
      <c r="D2190" s="31"/>
      <c r="E2190" s="31"/>
      <c r="F2190" s="31"/>
      <c r="G2190" s="31"/>
    </row>
    <row r="2191" spans="1:7" x14ac:dyDescent="0.3">
      <c r="A2191" s="180"/>
      <c r="B2191" s="180"/>
      <c r="C2191" s="180"/>
      <c r="D2191" s="31"/>
      <c r="E2191" s="31"/>
      <c r="F2191" s="31"/>
      <c r="G2191" s="31"/>
    </row>
    <row r="2192" spans="1:7" x14ac:dyDescent="0.3">
      <c r="A2192" s="180"/>
      <c r="B2192" s="180"/>
      <c r="C2192" s="180"/>
      <c r="D2192" s="31"/>
      <c r="E2192" s="31"/>
      <c r="F2192" s="31"/>
      <c r="G2192" s="31"/>
    </row>
    <row r="2193" spans="1:7" x14ac:dyDescent="0.3">
      <c r="A2193" s="180"/>
      <c r="B2193" s="180"/>
      <c r="C2193" s="180"/>
      <c r="D2193" s="31"/>
      <c r="E2193" s="31"/>
      <c r="F2193" s="31"/>
      <c r="G2193" s="31"/>
    </row>
    <row r="2194" spans="1:7" x14ac:dyDescent="0.3">
      <c r="A2194" s="180"/>
      <c r="B2194" s="180"/>
      <c r="C2194" s="180"/>
      <c r="D2194" s="31"/>
      <c r="E2194" s="31"/>
      <c r="F2194" s="31"/>
      <c r="G2194" s="31"/>
    </row>
    <row r="2195" spans="1:7" x14ac:dyDescent="0.3">
      <c r="A2195" s="180"/>
      <c r="B2195" s="180"/>
      <c r="C2195" s="180"/>
      <c r="D2195" s="31"/>
      <c r="E2195" s="31"/>
      <c r="F2195" s="31"/>
      <c r="G2195" s="31"/>
    </row>
    <row r="2196" spans="1:7" x14ac:dyDescent="0.3">
      <c r="A2196" s="180"/>
      <c r="B2196" s="180"/>
      <c r="C2196" s="180"/>
      <c r="D2196" s="31"/>
      <c r="E2196" s="31"/>
      <c r="F2196" s="31"/>
      <c r="G2196" s="31"/>
    </row>
    <row r="2197" spans="1:7" x14ac:dyDescent="0.3">
      <c r="A2197" s="180"/>
      <c r="B2197" s="180"/>
      <c r="C2197" s="180"/>
      <c r="D2197" s="31"/>
      <c r="E2197" s="31"/>
      <c r="F2197" s="31"/>
      <c r="G2197" s="31"/>
    </row>
    <row r="2198" spans="1:7" x14ac:dyDescent="0.3">
      <c r="A2198" s="180"/>
      <c r="B2198" s="180"/>
      <c r="C2198" s="180"/>
      <c r="D2198" s="31"/>
      <c r="E2198" s="31"/>
      <c r="F2198" s="31"/>
      <c r="G2198" s="31"/>
    </row>
    <row r="2199" spans="1:7" x14ac:dyDescent="0.3">
      <c r="A2199" s="180"/>
      <c r="B2199" s="180"/>
      <c r="C2199" s="180"/>
      <c r="D2199" s="31"/>
      <c r="E2199" s="31"/>
      <c r="F2199" s="31"/>
      <c r="G2199" s="31"/>
    </row>
    <row r="2200" spans="1:7" x14ac:dyDescent="0.3">
      <c r="A2200" s="180"/>
      <c r="B2200" s="180"/>
      <c r="C2200" s="180"/>
      <c r="D2200" s="31"/>
      <c r="E2200" s="31"/>
      <c r="F2200" s="31"/>
      <c r="G2200" s="31"/>
    </row>
    <row r="2201" spans="1:7" x14ac:dyDescent="0.3">
      <c r="A2201" s="180"/>
      <c r="B2201" s="180"/>
      <c r="C2201" s="180"/>
      <c r="D2201" s="31"/>
      <c r="E2201" s="31"/>
      <c r="F2201" s="31"/>
      <c r="G2201" s="31"/>
    </row>
    <row r="2202" spans="1:7" x14ac:dyDescent="0.3">
      <c r="A2202" s="180"/>
      <c r="B2202" s="180"/>
      <c r="C2202" s="180"/>
      <c r="D2202" s="31"/>
      <c r="E2202" s="31"/>
      <c r="F2202" s="31"/>
      <c r="G2202" s="31"/>
    </row>
    <row r="2203" spans="1:7" x14ac:dyDescent="0.3">
      <c r="A2203" s="180"/>
      <c r="B2203" s="180"/>
      <c r="C2203" s="180"/>
      <c r="D2203" s="31"/>
      <c r="E2203" s="31"/>
      <c r="F2203" s="31"/>
      <c r="G2203" s="31"/>
    </row>
    <row r="2204" spans="1:7" x14ac:dyDescent="0.3">
      <c r="A2204" s="180"/>
      <c r="B2204" s="180"/>
      <c r="C2204" s="180"/>
      <c r="D2204" s="31"/>
      <c r="E2204" s="31"/>
      <c r="F2204" s="31"/>
      <c r="G2204" s="31"/>
    </row>
    <row r="2205" spans="1:7" x14ac:dyDescent="0.3">
      <c r="A2205" s="180"/>
      <c r="B2205" s="180"/>
      <c r="C2205" s="180"/>
      <c r="D2205" s="31"/>
      <c r="E2205" s="31"/>
      <c r="F2205" s="31"/>
      <c r="G2205" s="31"/>
    </row>
    <row r="2206" spans="1:7" x14ac:dyDescent="0.3">
      <c r="A2206" s="180"/>
      <c r="B2206" s="180"/>
      <c r="C2206" s="180"/>
      <c r="D2206" s="31"/>
      <c r="E2206" s="31"/>
      <c r="F2206" s="31"/>
      <c r="G2206" s="31"/>
    </row>
    <row r="2207" spans="1:7" x14ac:dyDescent="0.3">
      <c r="A2207" s="180"/>
      <c r="B2207" s="180"/>
      <c r="C2207" s="180"/>
      <c r="D2207" s="31"/>
      <c r="E2207" s="31"/>
      <c r="F2207" s="31"/>
      <c r="G2207" s="31"/>
    </row>
    <row r="2208" spans="1:7" x14ac:dyDescent="0.3">
      <c r="A2208" s="180"/>
      <c r="B2208" s="180"/>
      <c r="C2208" s="180"/>
      <c r="D2208" s="31"/>
      <c r="E2208" s="31"/>
      <c r="F2208" s="31"/>
      <c r="G2208" s="31"/>
    </row>
    <row r="2209" spans="1:7" x14ac:dyDescent="0.3">
      <c r="A2209" s="180"/>
      <c r="B2209" s="180"/>
      <c r="C2209" s="180"/>
      <c r="D2209" s="31"/>
      <c r="E2209" s="31"/>
      <c r="F2209" s="31"/>
      <c r="G2209" s="31"/>
    </row>
    <row r="2210" spans="1:7" x14ac:dyDescent="0.3">
      <c r="A2210" s="180"/>
      <c r="B2210" s="180"/>
      <c r="C2210" s="180"/>
      <c r="D2210" s="31"/>
      <c r="E2210" s="31"/>
      <c r="F2210" s="31"/>
      <c r="G2210" s="31"/>
    </row>
    <row r="2211" spans="1:7" x14ac:dyDescent="0.3">
      <c r="A2211" s="180"/>
      <c r="B2211" s="180"/>
      <c r="C2211" s="180"/>
      <c r="D2211" s="31"/>
      <c r="E2211" s="31"/>
      <c r="F2211" s="31"/>
      <c r="G2211" s="31"/>
    </row>
    <row r="2212" spans="1:7" x14ac:dyDescent="0.3">
      <c r="A2212" s="180"/>
      <c r="B2212" s="180"/>
      <c r="C2212" s="180"/>
      <c r="D2212" s="31"/>
      <c r="E2212" s="31"/>
      <c r="F2212" s="31"/>
      <c r="G2212" s="31"/>
    </row>
    <row r="2213" spans="1:7" x14ac:dyDescent="0.3">
      <c r="A2213" s="180"/>
      <c r="B2213" s="180"/>
      <c r="C2213" s="180"/>
      <c r="D2213" s="31"/>
      <c r="E2213" s="31"/>
      <c r="F2213" s="31"/>
      <c r="G2213" s="31"/>
    </row>
    <row r="2214" spans="1:7" x14ac:dyDescent="0.3">
      <c r="A2214" s="180"/>
      <c r="B2214" s="180"/>
      <c r="C2214" s="180"/>
      <c r="D2214" s="31"/>
      <c r="E2214" s="31"/>
      <c r="F2214" s="31"/>
      <c r="G2214" s="31"/>
    </row>
    <row r="2215" spans="1:7" x14ac:dyDescent="0.3">
      <c r="A2215" s="180"/>
      <c r="B2215" s="180"/>
      <c r="C2215" s="180"/>
      <c r="D2215" s="31"/>
      <c r="E2215" s="31"/>
      <c r="F2215" s="31"/>
      <c r="G2215" s="31"/>
    </row>
    <row r="2216" spans="1:7" x14ac:dyDescent="0.3">
      <c r="A2216" s="180"/>
      <c r="B2216" s="180"/>
      <c r="C2216" s="180"/>
      <c r="D2216" s="31"/>
      <c r="E2216" s="31"/>
      <c r="F2216" s="31"/>
      <c r="G2216" s="31"/>
    </row>
    <row r="2217" spans="1:7" x14ac:dyDescent="0.3">
      <c r="A2217" s="180"/>
      <c r="B2217" s="180"/>
      <c r="C2217" s="180"/>
      <c r="D2217" s="31"/>
      <c r="E2217" s="31"/>
      <c r="F2217" s="31"/>
      <c r="G2217" s="31"/>
    </row>
    <row r="2218" spans="1:7" x14ac:dyDescent="0.3">
      <c r="A2218" s="180"/>
      <c r="B2218" s="180"/>
      <c r="C2218" s="180"/>
      <c r="D2218" s="31"/>
      <c r="E2218" s="31"/>
      <c r="F2218" s="31"/>
      <c r="G2218" s="31"/>
    </row>
    <row r="2219" spans="1:7" x14ac:dyDescent="0.3">
      <c r="A2219" s="180"/>
      <c r="B2219" s="180"/>
      <c r="C2219" s="180"/>
      <c r="D2219" s="31"/>
      <c r="E2219" s="31"/>
      <c r="F2219" s="31"/>
      <c r="G2219" s="31"/>
    </row>
    <row r="2220" spans="1:7" x14ac:dyDescent="0.3">
      <c r="A2220" s="180"/>
      <c r="B2220" s="180"/>
      <c r="C2220" s="180"/>
      <c r="D2220" s="31"/>
      <c r="E2220" s="31"/>
      <c r="F2220" s="31"/>
      <c r="G2220" s="31"/>
    </row>
    <row r="2221" spans="1:7" x14ac:dyDescent="0.3">
      <c r="A2221" s="180"/>
      <c r="B2221" s="180"/>
      <c r="C2221" s="180"/>
      <c r="D2221" s="31"/>
      <c r="E2221" s="31"/>
      <c r="F2221" s="31"/>
      <c r="G2221" s="31"/>
    </row>
    <row r="2222" spans="1:7" x14ac:dyDescent="0.3">
      <c r="A2222" s="180"/>
      <c r="B2222" s="180"/>
      <c r="C2222" s="180"/>
      <c r="D2222" s="31"/>
      <c r="E2222" s="31"/>
      <c r="F2222" s="31"/>
      <c r="G2222" s="31"/>
    </row>
    <row r="2223" spans="1:7" x14ac:dyDescent="0.3">
      <c r="A2223" s="180"/>
      <c r="B2223" s="180"/>
      <c r="C2223" s="180"/>
      <c r="D2223" s="31"/>
      <c r="E2223" s="31"/>
      <c r="F2223" s="31"/>
      <c r="G2223" s="31"/>
    </row>
    <row r="2224" spans="1:7" x14ac:dyDescent="0.3">
      <c r="A2224" s="180"/>
      <c r="B2224" s="180"/>
      <c r="C2224" s="180"/>
      <c r="D2224" s="31"/>
      <c r="E2224" s="31"/>
      <c r="F2224" s="31"/>
      <c r="G2224" s="31"/>
    </row>
    <row r="2225" spans="1:7" x14ac:dyDescent="0.3">
      <c r="A2225" s="180"/>
      <c r="B2225" s="180"/>
      <c r="C2225" s="180"/>
      <c r="D2225" s="31"/>
      <c r="E2225" s="31"/>
      <c r="F2225" s="31"/>
      <c r="G2225" s="31"/>
    </row>
    <row r="2226" spans="1:7" x14ac:dyDescent="0.3">
      <c r="A2226" s="180"/>
      <c r="B2226" s="180"/>
      <c r="C2226" s="180"/>
      <c r="D2226" s="31"/>
      <c r="E2226" s="31"/>
      <c r="F2226" s="31"/>
      <c r="G2226" s="31"/>
    </row>
    <row r="2227" spans="1:7" x14ac:dyDescent="0.3">
      <c r="A2227" s="180"/>
      <c r="B2227" s="180"/>
      <c r="C2227" s="180"/>
      <c r="D2227" s="31"/>
      <c r="E2227" s="31"/>
      <c r="F2227" s="31"/>
      <c r="G2227" s="31"/>
    </row>
    <row r="2228" spans="1:7" x14ac:dyDescent="0.3">
      <c r="A2228" s="180"/>
      <c r="B2228" s="180"/>
      <c r="C2228" s="180"/>
      <c r="D2228" s="31"/>
      <c r="E2228" s="31"/>
      <c r="F2228" s="31"/>
      <c r="G2228" s="31"/>
    </row>
    <row r="2229" spans="1:7" x14ac:dyDescent="0.3">
      <c r="A2229" s="180"/>
      <c r="B2229" s="180"/>
      <c r="C2229" s="180"/>
      <c r="D2229" s="31"/>
      <c r="E2229" s="31"/>
      <c r="F2229" s="31"/>
      <c r="G2229" s="31"/>
    </row>
    <row r="2230" spans="1:7" x14ac:dyDescent="0.3">
      <c r="A2230" s="180"/>
      <c r="B2230" s="180"/>
      <c r="C2230" s="180"/>
      <c r="D2230" s="31"/>
      <c r="E2230" s="31"/>
      <c r="F2230" s="31"/>
      <c r="G2230" s="31"/>
    </row>
    <row r="2231" spans="1:7" x14ac:dyDescent="0.3">
      <c r="A2231" s="180"/>
      <c r="B2231" s="180"/>
      <c r="C2231" s="180"/>
      <c r="D2231" s="31"/>
      <c r="E2231" s="31"/>
      <c r="F2231" s="31"/>
      <c r="G2231" s="31"/>
    </row>
    <row r="2232" spans="1:7" x14ac:dyDescent="0.3">
      <c r="A2232" s="180"/>
      <c r="B2232" s="180"/>
      <c r="C2232" s="180"/>
      <c r="D2232" s="31"/>
      <c r="E2232" s="31"/>
      <c r="F2232" s="31"/>
      <c r="G2232" s="31"/>
    </row>
    <row r="2233" spans="1:7" x14ac:dyDescent="0.3">
      <c r="A2233" s="180"/>
      <c r="B2233" s="180"/>
      <c r="C2233" s="180"/>
      <c r="D2233" s="31"/>
      <c r="E2233" s="31"/>
      <c r="F2233" s="31"/>
      <c r="G2233" s="31"/>
    </row>
    <row r="2234" spans="1:7" x14ac:dyDescent="0.3">
      <c r="A2234" s="180"/>
      <c r="B2234" s="180"/>
      <c r="C2234" s="180"/>
      <c r="D2234" s="31"/>
      <c r="E2234" s="31"/>
      <c r="F2234" s="31"/>
      <c r="G2234" s="31"/>
    </row>
    <row r="2235" spans="1:7" x14ac:dyDescent="0.3">
      <c r="A2235" s="180"/>
      <c r="B2235" s="180"/>
      <c r="C2235" s="180"/>
      <c r="D2235" s="31"/>
      <c r="E2235" s="31"/>
      <c r="F2235" s="31"/>
      <c r="G2235" s="31"/>
    </row>
    <row r="2236" spans="1:7" x14ac:dyDescent="0.3">
      <c r="A2236" s="180"/>
      <c r="B2236" s="180"/>
      <c r="C2236" s="180"/>
      <c r="D2236" s="31"/>
      <c r="E2236" s="31"/>
      <c r="F2236" s="31"/>
      <c r="G2236" s="31"/>
    </row>
    <row r="2237" spans="1:7" x14ac:dyDescent="0.3">
      <c r="A2237" s="180"/>
      <c r="B2237" s="180"/>
      <c r="C2237" s="180"/>
      <c r="D2237" s="31"/>
      <c r="E2237" s="31"/>
      <c r="F2237" s="31"/>
      <c r="G2237" s="31"/>
    </row>
    <row r="2238" spans="1:7" x14ac:dyDescent="0.3">
      <c r="A2238" s="180"/>
      <c r="B2238" s="180"/>
      <c r="C2238" s="180"/>
      <c r="D2238" s="31"/>
      <c r="E2238" s="31"/>
      <c r="F2238" s="31"/>
      <c r="G2238" s="31"/>
    </row>
    <row r="2239" spans="1:7" x14ac:dyDescent="0.3">
      <c r="A2239" s="180"/>
      <c r="B2239" s="180"/>
      <c r="C2239" s="180"/>
      <c r="D2239" s="31"/>
      <c r="E2239" s="31"/>
      <c r="F2239" s="31"/>
      <c r="G2239" s="31"/>
    </row>
    <row r="2240" spans="1:7" x14ac:dyDescent="0.3">
      <c r="A2240" s="180"/>
      <c r="B2240" s="180"/>
      <c r="C2240" s="180"/>
      <c r="D2240" s="31"/>
      <c r="E2240" s="31"/>
      <c r="F2240" s="31"/>
      <c r="G2240" s="31"/>
    </row>
    <row r="2241" spans="1:7" x14ac:dyDescent="0.3">
      <c r="A2241" s="180"/>
      <c r="B2241" s="180"/>
      <c r="C2241" s="180"/>
      <c r="D2241" s="31"/>
      <c r="E2241" s="31"/>
      <c r="F2241" s="31"/>
      <c r="G2241" s="31"/>
    </row>
    <row r="2242" spans="1:7" x14ac:dyDescent="0.3">
      <c r="A2242" s="180"/>
      <c r="B2242" s="180"/>
      <c r="C2242" s="180"/>
      <c r="D2242" s="31"/>
      <c r="E2242" s="31"/>
      <c r="F2242" s="31"/>
      <c r="G2242" s="31"/>
    </row>
    <row r="2243" spans="1:7" x14ac:dyDescent="0.3">
      <c r="A2243" s="180"/>
      <c r="B2243" s="180"/>
      <c r="C2243" s="180"/>
      <c r="D2243" s="31"/>
      <c r="E2243" s="31"/>
      <c r="F2243" s="31"/>
      <c r="G2243" s="31"/>
    </row>
    <row r="2244" spans="1:7" x14ac:dyDescent="0.3">
      <c r="A2244" s="180"/>
      <c r="B2244" s="180"/>
      <c r="C2244" s="180"/>
      <c r="D2244" s="31"/>
      <c r="E2244" s="31"/>
      <c r="F2244" s="31"/>
      <c r="G2244" s="31"/>
    </row>
    <row r="2245" spans="1:7" x14ac:dyDescent="0.3">
      <c r="A2245" s="180"/>
      <c r="B2245" s="180"/>
      <c r="C2245" s="180"/>
      <c r="D2245" s="31"/>
      <c r="E2245" s="31"/>
      <c r="F2245" s="31"/>
      <c r="G2245" s="31"/>
    </row>
    <row r="2246" spans="1:7" x14ac:dyDescent="0.3">
      <c r="A2246" s="180"/>
      <c r="B2246" s="180"/>
      <c r="C2246" s="180"/>
      <c r="D2246" s="31"/>
      <c r="E2246" s="31"/>
      <c r="F2246" s="31"/>
      <c r="G2246" s="31"/>
    </row>
    <row r="2247" spans="1:7" x14ac:dyDescent="0.3">
      <c r="A2247" s="180"/>
      <c r="B2247" s="180"/>
      <c r="C2247" s="180"/>
      <c r="D2247" s="31"/>
      <c r="E2247" s="31"/>
      <c r="F2247" s="31"/>
      <c r="G2247" s="31"/>
    </row>
    <row r="2248" spans="1:7" x14ac:dyDescent="0.3">
      <c r="A2248" s="180"/>
      <c r="B2248" s="180"/>
      <c r="C2248" s="180"/>
      <c r="D2248" s="31"/>
      <c r="E2248" s="31"/>
      <c r="F2248" s="31"/>
      <c r="G2248" s="31"/>
    </row>
    <row r="2249" spans="1:7" x14ac:dyDescent="0.3">
      <c r="A2249" s="180"/>
      <c r="B2249" s="180"/>
      <c r="C2249" s="180"/>
      <c r="D2249" s="31"/>
      <c r="E2249" s="31"/>
      <c r="F2249" s="31"/>
      <c r="G2249" s="31"/>
    </row>
    <row r="2250" spans="1:7" x14ac:dyDescent="0.3">
      <c r="A2250" s="180"/>
      <c r="B2250" s="180"/>
      <c r="C2250" s="180"/>
      <c r="D2250" s="31"/>
      <c r="E2250" s="31"/>
      <c r="F2250" s="31"/>
      <c r="G2250" s="31"/>
    </row>
    <row r="2251" spans="1:7" x14ac:dyDescent="0.3">
      <c r="A2251" s="180"/>
      <c r="B2251" s="180"/>
      <c r="C2251" s="180"/>
      <c r="D2251" s="31"/>
      <c r="E2251" s="31"/>
      <c r="F2251" s="31"/>
      <c r="G2251" s="31"/>
    </row>
    <row r="2252" spans="1:7" x14ac:dyDescent="0.3">
      <c r="A2252" s="180"/>
      <c r="B2252" s="180"/>
      <c r="C2252" s="180"/>
      <c r="D2252" s="31"/>
      <c r="E2252" s="31"/>
      <c r="F2252" s="31"/>
      <c r="G2252" s="31"/>
    </row>
    <row r="2253" spans="1:7" x14ac:dyDescent="0.3">
      <c r="A2253" s="180"/>
      <c r="B2253" s="180"/>
      <c r="C2253" s="180"/>
      <c r="D2253" s="31"/>
      <c r="E2253" s="31"/>
      <c r="F2253" s="31"/>
      <c r="G2253" s="31"/>
    </row>
    <row r="2254" spans="1:7" x14ac:dyDescent="0.3">
      <c r="A2254" s="180"/>
      <c r="B2254" s="180"/>
      <c r="C2254" s="180"/>
      <c r="D2254" s="31"/>
      <c r="E2254" s="31"/>
      <c r="F2254" s="31"/>
      <c r="G2254" s="31"/>
    </row>
    <row r="2255" spans="1:7" x14ac:dyDescent="0.3">
      <c r="A2255" s="180"/>
      <c r="B2255" s="180"/>
      <c r="C2255" s="180"/>
      <c r="D2255" s="31"/>
      <c r="E2255" s="31"/>
      <c r="F2255" s="31"/>
      <c r="G2255" s="31"/>
    </row>
    <row r="2256" spans="1:7" x14ac:dyDescent="0.3">
      <c r="A2256" s="180"/>
      <c r="B2256" s="180"/>
      <c r="C2256" s="180"/>
      <c r="D2256" s="31"/>
      <c r="E2256" s="31"/>
      <c r="F2256" s="31"/>
      <c r="G2256" s="31"/>
    </row>
    <row r="2257" spans="1:7" x14ac:dyDescent="0.3">
      <c r="A2257" s="180"/>
      <c r="B2257" s="180"/>
      <c r="C2257" s="180"/>
      <c r="D2257" s="31"/>
      <c r="E2257" s="31"/>
      <c r="F2257" s="31"/>
      <c r="G2257" s="31"/>
    </row>
    <row r="2258" spans="1:7" x14ac:dyDescent="0.3">
      <c r="A2258" s="180"/>
      <c r="B2258" s="180"/>
      <c r="C2258" s="180"/>
      <c r="D2258" s="31"/>
      <c r="E2258" s="31"/>
      <c r="F2258" s="31"/>
      <c r="G2258" s="31"/>
    </row>
    <row r="2259" spans="1:7" x14ac:dyDescent="0.3">
      <c r="A2259" s="180"/>
      <c r="B2259" s="180"/>
      <c r="C2259" s="180"/>
      <c r="D2259" s="31"/>
      <c r="E2259" s="31"/>
      <c r="F2259" s="31"/>
      <c r="G2259" s="31"/>
    </row>
    <row r="2260" spans="1:7" x14ac:dyDescent="0.3">
      <c r="A2260" s="180"/>
      <c r="B2260" s="180"/>
      <c r="C2260" s="180"/>
      <c r="D2260" s="31"/>
      <c r="E2260" s="31"/>
      <c r="F2260" s="31"/>
      <c r="G2260" s="31"/>
    </row>
    <row r="2261" spans="1:7" x14ac:dyDescent="0.3">
      <c r="A2261" s="180"/>
      <c r="B2261" s="180"/>
      <c r="C2261" s="180"/>
      <c r="D2261" s="31"/>
      <c r="E2261" s="31"/>
      <c r="F2261" s="31"/>
      <c r="G2261" s="31"/>
    </row>
    <row r="2262" spans="1:7" x14ac:dyDescent="0.3">
      <c r="A2262" s="180"/>
      <c r="B2262" s="180"/>
      <c r="C2262" s="180"/>
      <c r="D2262" s="31"/>
      <c r="E2262" s="31"/>
      <c r="F2262" s="31"/>
      <c r="G2262" s="31"/>
    </row>
    <row r="2263" spans="1:7" x14ac:dyDescent="0.3">
      <c r="A2263" s="180"/>
      <c r="B2263" s="180"/>
      <c r="C2263" s="180"/>
      <c r="D2263" s="31"/>
      <c r="E2263" s="31"/>
      <c r="F2263" s="31"/>
      <c r="G2263" s="31"/>
    </row>
    <row r="2264" spans="1:7" x14ac:dyDescent="0.3">
      <c r="A2264" s="180"/>
      <c r="B2264" s="180"/>
      <c r="C2264" s="180"/>
      <c r="D2264" s="31"/>
      <c r="E2264" s="31"/>
      <c r="F2264" s="31"/>
      <c r="G2264" s="31"/>
    </row>
    <row r="2265" spans="1:7" x14ac:dyDescent="0.3">
      <c r="A2265" s="180"/>
      <c r="B2265" s="180"/>
      <c r="C2265" s="180"/>
      <c r="D2265" s="31"/>
      <c r="E2265" s="31"/>
      <c r="F2265" s="31"/>
      <c r="G2265" s="31"/>
    </row>
    <row r="2266" spans="1:7" x14ac:dyDescent="0.3">
      <c r="A2266" s="180"/>
      <c r="B2266" s="180"/>
      <c r="C2266" s="180"/>
      <c r="D2266" s="31"/>
      <c r="E2266" s="31"/>
      <c r="F2266" s="31"/>
      <c r="G2266" s="31"/>
    </row>
    <row r="2267" spans="1:7" x14ac:dyDescent="0.3">
      <c r="A2267" s="180"/>
      <c r="B2267" s="180"/>
      <c r="C2267" s="180"/>
      <c r="D2267" s="31"/>
      <c r="E2267" s="31"/>
      <c r="F2267" s="31"/>
      <c r="G2267" s="31"/>
    </row>
    <row r="2268" spans="1:7" x14ac:dyDescent="0.3">
      <c r="A2268" s="180"/>
      <c r="B2268" s="180"/>
      <c r="C2268" s="180"/>
      <c r="D2268" s="31"/>
      <c r="E2268" s="31"/>
      <c r="F2268" s="31"/>
      <c r="G2268" s="31"/>
    </row>
    <row r="2269" spans="1:7" x14ac:dyDescent="0.3">
      <c r="A2269" s="180"/>
      <c r="B2269" s="180"/>
      <c r="C2269" s="180"/>
      <c r="D2269" s="31"/>
      <c r="E2269" s="31"/>
      <c r="F2269" s="31"/>
      <c r="G2269" s="31"/>
    </row>
    <row r="2270" spans="1:7" x14ac:dyDescent="0.3">
      <c r="A2270" s="180"/>
      <c r="B2270" s="180"/>
      <c r="C2270" s="180"/>
      <c r="D2270" s="31"/>
      <c r="E2270" s="31"/>
      <c r="F2270" s="31"/>
      <c r="G2270" s="31"/>
    </row>
    <row r="2271" spans="1:7" x14ac:dyDescent="0.3">
      <c r="A2271" s="180"/>
      <c r="B2271" s="180"/>
      <c r="C2271" s="180"/>
      <c r="D2271" s="31"/>
      <c r="E2271" s="31"/>
      <c r="F2271" s="31"/>
      <c r="G2271" s="31"/>
    </row>
    <row r="2272" spans="1:7" x14ac:dyDescent="0.3">
      <c r="A2272" s="180"/>
      <c r="B2272" s="180"/>
      <c r="C2272" s="180"/>
      <c r="D2272" s="31"/>
      <c r="E2272" s="31"/>
      <c r="F2272" s="31"/>
      <c r="G2272" s="31"/>
    </row>
    <row r="2273" spans="1:7" x14ac:dyDescent="0.3">
      <c r="A2273" s="180"/>
      <c r="B2273" s="180"/>
      <c r="C2273" s="180"/>
      <c r="D2273" s="31"/>
      <c r="E2273" s="31"/>
      <c r="F2273" s="31"/>
      <c r="G2273" s="31"/>
    </row>
    <row r="2274" spans="1:7" x14ac:dyDescent="0.3">
      <c r="A2274" s="180"/>
      <c r="B2274" s="180"/>
      <c r="C2274" s="180"/>
      <c r="D2274" s="31"/>
      <c r="E2274" s="31"/>
      <c r="F2274" s="31"/>
      <c r="G2274" s="31"/>
    </row>
    <row r="2275" spans="1:7" x14ac:dyDescent="0.3">
      <c r="A2275" s="180"/>
      <c r="B2275" s="180"/>
      <c r="C2275" s="180"/>
      <c r="D2275" s="31"/>
      <c r="E2275" s="31"/>
      <c r="F2275" s="31"/>
      <c r="G2275" s="31"/>
    </row>
    <row r="2276" spans="1:7" x14ac:dyDescent="0.3">
      <c r="A2276" s="180"/>
      <c r="B2276" s="180"/>
      <c r="C2276" s="180"/>
      <c r="D2276" s="31"/>
      <c r="E2276" s="31"/>
      <c r="F2276" s="31"/>
      <c r="G2276" s="31"/>
    </row>
    <row r="2277" spans="1:7" x14ac:dyDescent="0.3">
      <c r="A2277" s="180"/>
      <c r="B2277" s="180"/>
      <c r="C2277" s="180"/>
      <c r="D2277" s="31"/>
      <c r="E2277" s="31"/>
      <c r="F2277" s="31"/>
      <c r="G2277" s="31"/>
    </row>
    <row r="2278" spans="1:7" x14ac:dyDescent="0.3">
      <c r="A2278" s="180"/>
      <c r="B2278" s="180"/>
      <c r="C2278" s="180"/>
      <c r="D2278" s="31"/>
      <c r="E2278" s="31"/>
      <c r="F2278" s="31"/>
      <c r="G2278" s="31"/>
    </row>
    <row r="2279" spans="1:7" x14ac:dyDescent="0.3">
      <c r="A2279" s="180"/>
      <c r="B2279" s="180"/>
      <c r="C2279" s="180"/>
      <c r="D2279" s="31"/>
      <c r="E2279" s="31"/>
      <c r="F2279" s="31"/>
      <c r="G2279" s="31"/>
    </row>
    <row r="2280" spans="1:7" x14ac:dyDescent="0.3">
      <c r="A2280" s="180"/>
      <c r="B2280" s="180"/>
      <c r="C2280" s="180"/>
      <c r="D2280" s="31"/>
      <c r="E2280" s="31"/>
      <c r="F2280" s="31"/>
      <c r="G2280" s="31"/>
    </row>
    <row r="2281" spans="1:7" x14ac:dyDescent="0.3">
      <c r="A2281" s="180"/>
      <c r="B2281" s="180"/>
      <c r="C2281" s="180"/>
      <c r="D2281" s="31"/>
      <c r="E2281" s="31"/>
      <c r="F2281" s="31"/>
      <c r="G2281" s="31"/>
    </row>
    <row r="2282" spans="1:7" x14ac:dyDescent="0.3">
      <c r="A2282" s="180"/>
      <c r="B2282" s="180"/>
      <c r="C2282" s="180"/>
      <c r="D2282" s="31"/>
      <c r="E2282" s="31"/>
      <c r="F2282" s="31"/>
      <c r="G2282" s="31"/>
    </row>
    <row r="2283" spans="1:7" x14ac:dyDescent="0.3">
      <c r="A2283" s="180"/>
      <c r="B2283" s="180"/>
      <c r="C2283" s="180"/>
      <c r="D2283" s="31"/>
      <c r="E2283" s="31"/>
      <c r="F2283" s="31"/>
      <c r="G2283" s="31"/>
    </row>
    <row r="2284" spans="1:7" x14ac:dyDescent="0.3">
      <c r="A2284" s="180"/>
      <c r="B2284" s="180"/>
      <c r="C2284" s="180"/>
      <c r="D2284" s="31"/>
      <c r="E2284" s="31"/>
      <c r="F2284" s="31"/>
      <c r="G2284" s="31"/>
    </row>
    <row r="2285" spans="1:7" x14ac:dyDescent="0.3">
      <c r="A2285" s="180"/>
      <c r="B2285" s="180"/>
      <c r="C2285" s="180"/>
      <c r="D2285" s="31"/>
      <c r="E2285" s="31"/>
      <c r="F2285" s="31"/>
      <c r="G2285" s="31"/>
    </row>
    <row r="2286" spans="1:7" x14ac:dyDescent="0.3">
      <c r="A2286" s="180"/>
      <c r="B2286" s="180"/>
      <c r="C2286" s="180"/>
      <c r="D2286" s="31"/>
      <c r="E2286" s="31"/>
      <c r="F2286" s="31"/>
      <c r="G2286" s="31"/>
    </row>
    <row r="2287" spans="1:7" x14ac:dyDescent="0.3">
      <c r="A2287" s="180"/>
      <c r="B2287" s="180"/>
      <c r="C2287" s="180"/>
      <c r="D2287" s="31"/>
      <c r="E2287" s="31"/>
      <c r="F2287" s="31"/>
      <c r="G2287" s="31"/>
    </row>
    <row r="2288" spans="1:7" x14ac:dyDescent="0.3">
      <c r="A2288" s="180"/>
      <c r="B2288" s="180"/>
      <c r="C2288" s="180"/>
      <c r="D2288" s="31"/>
      <c r="E2288" s="31"/>
      <c r="F2288" s="31"/>
      <c r="G2288" s="31"/>
    </row>
    <row r="2289" spans="1:7" x14ac:dyDescent="0.3">
      <c r="A2289" s="180"/>
      <c r="B2289" s="180"/>
      <c r="C2289" s="180"/>
      <c r="D2289" s="31"/>
      <c r="E2289" s="31"/>
      <c r="F2289" s="31"/>
      <c r="G2289" s="31"/>
    </row>
    <row r="2290" spans="1:7" x14ac:dyDescent="0.3">
      <c r="A2290" s="180"/>
      <c r="B2290" s="180"/>
      <c r="C2290" s="180"/>
      <c r="D2290" s="31"/>
      <c r="E2290" s="31"/>
      <c r="F2290" s="31"/>
      <c r="G2290" s="31"/>
    </row>
    <row r="2291" spans="1:7" x14ac:dyDescent="0.3">
      <c r="A2291" s="180"/>
      <c r="B2291" s="180"/>
      <c r="C2291" s="180"/>
      <c r="D2291" s="31"/>
      <c r="E2291" s="31"/>
      <c r="F2291" s="31"/>
      <c r="G2291" s="31"/>
    </row>
    <row r="2292" spans="1:7" x14ac:dyDescent="0.3">
      <c r="A2292" s="180"/>
      <c r="B2292" s="180"/>
      <c r="C2292" s="180"/>
      <c r="D2292" s="31"/>
      <c r="E2292" s="31"/>
      <c r="F2292" s="31"/>
      <c r="G2292" s="31"/>
    </row>
    <row r="2293" spans="1:7" x14ac:dyDescent="0.3">
      <c r="A2293" s="180"/>
      <c r="B2293" s="180"/>
      <c r="C2293" s="180"/>
      <c r="D2293" s="31"/>
      <c r="E2293" s="31"/>
      <c r="F2293" s="31"/>
      <c r="G2293" s="31"/>
    </row>
    <row r="2294" spans="1:7" x14ac:dyDescent="0.3">
      <c r="A2294" s="180"/>
      <c r="B2294" s="180"/>
      <c r="C2294" s="180"/>
      <c r="D2294" s="31"/>
      <c r="E2294" s="31"/>
      <c r="F2294" s="31"/>
      <c r="G2294" s="31"/>
    </row>
    <row r="2295" spans="1:7" x14ac:dyDescent="0.3">
      <c r="A2295" s="180"/>
      <c r="B2295" s="180"/>
      <c r="C2295" s="180"/>
      <c r="D2295" s="31"/>
      <c r="E2295" s="31"/>
      <c r="F2295" s="31"/>
      <c r="G2295" s="31"/>
    </row>
    <row r="2296" spans="1:7" x14ac:dyDescent="0.3">
      <c r="A2296" s="180"/>
      <c r="B2296" s="180"/>
      <c r="C2296" s="180"/>
      <c r="D2296" s="31"/>
      <c r="E2296" s="31"/>
      <c r="F2296" s="31"/>
      <c r="G2296" s="31"/>
    </row>
    <row r="2297" spans="1:7" x14ac:dyDescent="0.3">
      <c r="A2297" s="180"/>
      <c r="B2297" s="180"/>
      <c r="C2297" s="180"/>
      <c r="D2297" s="31"/>
      <c r="E2297" s="31"/>
      <c r="F2297" s="31"/>
      <c r="G2297" s="31"/>
    </row>
    <row r="2298" spans="1:7" x14ac:dyDescent="0.3">
      <c r="A2298" s="180"/>
      <c r="B2298" s="180"/>
      <c r="C2298" s="180"/>
      <c r="D2298" s="31"/>
      <c r="E2298" s="31"/>
      <c r="F2298" s="31"/>
      <c r="G2298" s="31"/>
    </row>
    <row r="2299" spans="1:7" x14ac:dyDescent="0.3">
      <c r="A2299" s="180"/>
      <c r="B2299" s="180"/>
      <c r="C2299" s="180"/>
      <c r="D2299" s="31"/>
      <c r="E2299" s="31"/>
      <c r="F2299" s="31"/>
      <c r="G2299" s="31"/>
    </row>
    <row r="2300" spans="1:7" x14ac:dyDescent="0.3">
      <c r="A2300" s="180"/>
      <c r="B2300" s="180"/>
      <c r="C2300" s="180"/>
      <c r="D2300" s="31"/>
      <c r="E2300" s="31"/>
      <c r="F2300" s="31"/>
      <c r="G2300" s="31"/>
    </row>
    <row r="2301" spans="1:7" x14ac:dyDescent="0.3">
      <c r="A2301" s="180"/>
      <c r="B2301" s="180"/>
      <c r="C2301" s="180"/>
      <c r="D2301" s="31"/>
      <c r="E2301" s="31"/>
      <c r="F2301" s="31"/>
      <c r="G2301" s="31"/>
    </row>
    <row r="2302" spans="1:7" x14ac:dyDescent="0.3">
      <c r="A2302" s="180"/>
      <c r="B2302" s="180"/>
      <c r="C2302" s="180"/>
      <c r="D2302" s="31"/>
      <c r="E2302" s="31"/>
      <c r="F2302" s="31"/>
      <c r="G2302" s="31"/>
    </row>
    <row r="2303" spans="1:7" x14ac:dyDescent="0.3">
      <c r="A2303" s="180"/>
      <c r="B2303" s="180"/>
      <c r="C2303" s="180"/>
      <c r="D2303" s="31"/>
      <c r="E2303" s="31"/>
      <c r="F2303" s="31"/>
      <c r="G2303" s="31"/>
    </row>
    <row r="2304" spans="1:7" x14ac:dyDescent="0.3">
      <c r="A2304" s="180"/>
      <c r="B2304" s="180"/>
      <c r="C2304" s="180"/>
      <c r="D2304" s="31"/>
      <c r="E2304" s="31"/>
      <c r="F2304" s="31"/>
      <c r="G2304" s="31"/>
    </row>
    <row r="2305" spans="1:7" x14ac:dyDescent="0.3">
      <c r="A2305" s="180"/>
      <c r="B2305" s="180"/>
      <c r="C2305" s="180"/>
      <c r="D2305" s="31"/>
      <c r="E2305" s="31"/>
      <c r="F2305" s="31"/>
      <c r="G2305" s="31"/>
    </row>
    <row r="2306" spans="1:7" x14ac:dyDescent="0.3">
      <c r="A2306" s="180"/>
      <c r="B2306" s="180"/>
      <c r="C2306" s="180"/>
      <c r="D2306" s="31"/>
      <c r="E2306" s="31"/>
      <c r="F2306" s="31"/>
      <c r="G2306" s="31"/>
    </row>
    <row r="2307" spans="1:7" x14ac:dyDescent="0.3">
      <c r="A2307" s="180"/>
      <c r="B2307" s="180"/>
      <c r="C2307" s="180"/>
      <c r="D2307" s="31"/>
      <c r="E2307" s="31"/>
      <c r="F2307" s="31"/>
      <c r="G2307" s="31"/>
    </row>
    <row r="2308" spans="1:7" x14ac:dyDescent="0.3">
      <c r="A2308" s="180"/>
      <c r="B2308" s="180"/>
      <c r="C2308" s="180"/>
      <c r="D2308" s="31"/>
      <c r="E2308" s="31"/>
      <c r="F2308" s="31"/>
      <c r="G2308" s="31"/>
    </row>
    <row r="2309" spans="1:7" x14ac:dyDescent="0.3">
      <c r="A2309" s="180"/>
      <c r="B2309" s="180"/>
      <c r="C2309" s="180"/>
      <c r="D2309" s="31"/>
      <c r="E2309" s="31"/>
      <c r="F2309" s="31"/>
      <c r="G2309" s="31"/>
    </row>
    <row r="2310" spans="1:7" x14ac:dyDescent="0.3">
      <c r="A2310" s="180"/>
      <c r="B2310" s="180"/>
      <c r="C2310" s="180"/>
      <c r="D2310" s="31"/>
      <c r="E2310" s="31"/>
      <c r="F2310" s="31"/>
      <c r="G2310" s="31"/>
    </row>
    <row r="2311" spans="1:7" x14ac:dyDescent="0.3">
      <c r="A2311" s="180"/>
      <c r="B2311" s="180"/>
      <c r="C2311" s="180"/>
      <c r="D2311" s="31"/>
      <c r="E2311" s="31"/>
      <c r="F2311" s="31"/>
      <c r="G2311" s="31"/>
    </row>
    <row r="2312" spans="1:7" x14ac:dyDescent="0.3">
      <c r="A2312" s="180"/>
      <c r="B2312" s="180"/>
      <c r="C2312" s="180"/>
      <c r="D2312" s="31"/>
      <c r="E2312" s="31"/>
      <c r="F2312" s="31"/>
      <c r="G2312" s="31"/>
    </row>
    <row r="2313" spans="1:7" x14ac:dyDescent="0.3">
      <c r="A2313" s="180"/>
      <c r="B2313" s="180"/>
      <c r="C2313" s="180"/>
      <c r="D2313" s="31"/>
      <c r="E2313" s="31"/>
      <c r="F2313" s="31"/>
      <c r="G2313" s="31"/>
    </row>
    <row r="2314" spans="1:7" x14ac:dyDescent="0.3">
      <c r="A2314" s="180"/>
      <c r="B2314" s="180"/>
      <c r="C2314" s="180"/>
      <c r="D2314" s="31"/>
      <c r="E2314" s="31"/>
      <c r="F2314" s="31"/>
      <c r="G2314" s="31"/>
    </row>
    <row r="2315" spans="1:7" x14ac:dyDescent="0.3">
      <c r="A2315" s="180"/>
      <c r="B2315" s="180"/>
      <c r="C2315" s="180"/>
      <c r="D2315" s="31"/>
      <c r="E2315" s="31"/>
      <c r="F2315" s="31"/>
      <c r="G2315" s="31"/>
    </row>
    <row r="2316" spans="1:7" x14ac:dyDescent="0.3">
      <c r="A2316" s="180"/>
      <c r="B2316" s="180"/>
      <c r="C2316" s="180"/>
      <c r="D2316" s="31"/>
      <c r="E2316" s="31"/>
      <c r="F2316" s="31"/>
      <c r="G2316" s="31"/>
    </row>
    <row r="2317" spans="1:7" x14ac:dyDescent="0.3">
      <c r="A2317" s="180"/>
      <c r="B2317" s="180"/>
      <c r="C2317" s="180"/>
      <c r="D2317" s="31"/>
      <c r="E2317" s="31"/>
      <c r="F2317" s="31"/>
      <c r="G2317" s="31"/>
    </row>
    <row r="2318" spans="1:7" x14ac:dyDescent="0.3">
      <c r="A2318" s="180"/>
      <c r="B2318" s="180"/>
      <c r="C2318" s="180"/>
      <c r="D2318" s="31"/>
      <c r="E2318" s="31"/>
      <c r="F2318" s="31"/>
      <c r="G2318" s="31"/>
    </row>
    <row r="2319" spans="1:7" x14ac:dyDescent="0.3">
      <c r="A2319" s="180"/>
      <c r="B2319" s="180"/>
      <c r="C2319" s="180"/>
      <c r="D2319" s="31"/>
      <c r="E2319" s="31"/>
      <c r="F2319" s="31"/>
      <c r="G2319" s="31"/>
    </row>
    <row r="2320" spans="1:7" x14ac:dyDescent="0.3">
      <c r="A2320" s="180"/>
      <c r="B2320" s="180"/>
      <c r="C2320" s="180"/>
      <c r="D2320" s="31"/>
      <c r="E2320" s="31"/>
      <c r="F2320" s="31"/>
      <c r="G2320" s="31"/>
    </row>
    <row r="2321" spans="1:7" x14ac:dyDescent="0.3">
      <c r="A2321" s="180"/>
      <c r="B2321" s="180"/>
      <c r="C2321" s="180"/>
      <c r="D2321" s="31"/>
      <c r="E2321" s="31"/>
      <c r="F2321" s="31"/>
      <c r="G2321" s="31"/>
    </row>
    <row r="2322" spans="1:7" x14ac:dyDescent="0.3">
      <c r="A2322" s="180"/>
      <c r="B2322" s="180"/>
      <c r="C2322" s="180"/>
      <c r="D2322" s="31"/>
      <c r="E2322" s="31"/>
      <c r="F2322" s="31"/>
      <c r="G2322" s="31"/>
    </row>
    <row r="2323" spans="1:7" x14ac:dyDescent="0.3">
      <c r="A2323" s="180"/>
      <c r="B2323" s="180"/>
      <c r="C2323" s="180"/>
      <c r="D2323" s="31"/>
      <c r="E2323" s="31"/>
      <c r="F2323" s="31"/>
      <c r="G2323" s="31"/>
    </row>
    <row r="2324" spans="1:7" x14ac:dyDescent="0.3">
      <c r="A2324" s="180"/>
      <c r="B2324" s="180"/>
      <c r="C2324" s="180"/>
      <c r="D2324" s="31"/>
      <c r="E2324" s="31"/>
      <c r="F2324" s="31"/>
      <c r="G2324" s="31"/>
    </row>
    <row r="2325" spans="1:7" x14ac:dyDescent="0.3">
      <c r="A2325" s="180"/>
      <c r="B2325" s="180"/>
      <c r="C2325" s="180"/>
      <c r="D2325" s="31"/>
      <c r="E2325" s="31"/>
      <c r="F2325" s="31"/>
      <c r="G2325" s="31"/>
    </row>
    <row r="2326" spans="1:7" x14ac:dyDescent="0.3">
      <c r="A2326" s="180"/>
      <c r="B2326" s="180"/>
      <c r="C2326" s="180"/>
      <c r="D2326" s="31"/>
      <c r="E2326" s="31"/>
      <c r="F2326" s="31"/>
      <c r="G2326" s="31"/>
    </row>
    <row r="2327" spans="1:7" x14ac:dyDescent="0.3">
      <c r="A2327" s="180"/>
      <c r="B2327" s="180"/>
      <c r="C2327" s="180"/>
      <c r="D2327" s="31"/>
      <c r="E2327" s="31"/>
      <c r="F2327" s="31"/>
      <c r="G2327" s="31"/>
    </row>
    <row r="2328" spans="1:7" x14ac:dyDescent="0.3">
      <c r="A2328" s="180"/>
      <c r="B2328" s="180"/>
      <c r="C2328" s="180"/>
      <c r="D2328" s="31"/>
      <c r="E2328" s="31"/>
      <c r="F2328" s="31"/>
      <c r="G2328" s="31"/>
    </row>
    <row r="2329" spans="1:7" x14ac:dyDescent="0.3">
      <c r="A2329" s="180"/>
      <c r="B2329" s="180"/>
      <c r="C2329" s="180"/>
      <c r="D2329" s="31"/>
      <c r="E2329" s="31"/>
      <c r="F2329" s="31"/>
      <c r="G2329" s="31"/>
    </row>
    <row r="2330" spans="1:7" x14ac:dyDescent="0.3">
      <c r="A2330" s="180"/>
      <c r="B2330" s="180"/>
      <c r="C2330" s="180"/>
      <c r="D2330" s="31"/>
      <c r="E2330" s="31"/>
      <c r="F2330" s="31"/>
      <c r="G2330" s="31"/>
    </row>
    <row r="2331" spans="1:7" x14ac:dyDescent="0.3">
      <c r="A2331" s="180"/>
      <c r="B2331" s="180"/>
      <c r="C2331" s="180"/>
      <c r="D2331" s="31"/>
      <c r="E2331" s="31"/>
      <c r="F2331" s="31"/>
      <c r="G2331" s="31"/>
    </row>
    <row r="2332" spans="1:7" x14ac:dyDescent="0.3">
      <c r="A2332" s="180"/>
      <c r="B2332" s="180"/>
      <c r="C2332" s="180"/>
      <c r="D2332" s="31"/>
      <c r="E2332" s="31"/>
      <c r="F2332" s="31"/>
      <c r="G2332" s="31"/>
    </row>
    <row r="2333" spans="1:7" x14ac:dyDescent="0.3">
      <c r="A2333" s="180"/>
      <c r="B2333" s="180"/>
      <c r="C2333" s="180"/>
      <c r="D2333" s="31"/>
      <c r="E2333" s="31"/>
      <c r="F2333" s="31"/>
      <c r="G2333" s="31"/>
    </row>
    <row r="2334" spans="1:7" x14ac:dyDescent="0.3">
      <c r="A2334" s="180"/>
      <c r="B2334" s="180"/>
      <c r="C2334" s="180"/>
      <c r="D2334" s="31"/>
      <c r="E2334" s="31"/>
      <c r="F2334" s="31"/>
      <c r="G2334" s="31"/>
    </row>
    <row r="2335" spans="1:7" x14ac:dyDescent="0.3">
      <c r="A2335" s="180"/>
      <c r="B2335" s="180"/>
      <c r="C2335" s="180"/>
      <c r="D2335" s="31"/>
      <c r="E2335" s="31"/>
      <c r="F2335" s="31"/>
      <c r="G2335" s="31"/>
    </row>
    <row r="2336" spans="1:7" x14ac:dyDescent="0.3">
      <c r="A2336" s="180"/>
      <c r="B2336" s="180"/>
      <c r="C2336" s="180"/>
      <c r="D2336" s="31"/>
      <c r="E2336" s="31"/>
      <c r="F2336" s="31"/>
      <c r="G2336" s="31"/>
    </row>
    <row r="2337" spans="1:7" x14ac:dyDescent="0.3">
      <c r="A2337" s="180"/>
      <c r="B2337" s="180"/>
      <c r="C2337" s="180"/>
      <c r="D2337" s="31"/>
      <c r="E2337" s="31"/>
      <c r="F2337" s="31"/>
      <c r="G2337" s="31"/>
    </row>
    <row r="2338" spans="1:7" x14ac:dyDescent="0.3">
      <c r="A2338" s="180"/>
      <c r="B2338" s="180"/>
      <c r="C2338" s="180"/>
      <c r="D2338" s="31"/>
      <c r="E2338" s="31"/>
      <c r="F2338" s="31"/>
      <c r="G2338" s="31"/>
    </row>
    <row r="2339" spans="1:7" x14ac:dyDescent="0.3">
      <c r="A2339" s="180"/>
      <c r="B2339" s="180"/>
      <c r="C2339" s="180"/>
      <c r="D2339" s="31"/>
      <c r="E2339" s="31"/>
      <c r="F2339" s="31"/>
      <c r="G2339" s="31"/>
    </row>
    <row r="2340" spans="1:7" x14ac:dyDescent="0.3">
      <c r="A2340" s="180"/>
      <c r="B2340" s="180"/>
      <c r="C2340" s="180"/>
      <c r="D2340" s="31"/>
      <c r="E2340" s="31"/>
      <c r="F2340" s="31"/>
      <c r="G2340" s="31"/>
    </row>
    <row r="2341" spans="1:7" x14ac:dyDescent="0.3">
      <c r="A2341" s="180"/>
      <c r="B2341" s="180"/>
      <c r="C2341" s="180"/>
      <c r="D2341" s="31"/>
      <c r="E2341" s="31"/>
      <c r="F2341" s="31"/>
      <c r="G2341" s="31"/>
    </row>
    <row r="2342" spans="1:7" x14ac:dyDescent="0.3">
      <c r="A2342" s="180"/>
      <c r="B2342" s="180"/>
      <c r="C2342" s="180"/>
      <c r="D2342" s="31"/>
      <c r="E2342" s="31"/>
      <c r="F2342" s="31"/>
      <c r="G2342" s="31"/>
    </row>
    <row r="2343" spans="1:7" x14ac:dyDescent="0.3">
      <c r="A2343" s="180"/>
      <c r="B2343" s="180"/>
      <c r="C2343" s="180"/>
      <c r="D2343" s="31"/>
      <c r="E2343" s="31"/>
      <c r="F2343" s="31"/>
      <c r="G2343" s="31"/>
    </row>
    <row r="2344" spans="1:7" x14ac:dyDescent="0.3">
      <c r="A2344" s="180"/>
      <c r="B2344" s="180"/>
      <c r="C2344" s="180"/>
      <c r="D2344" s="31"/>
      <c r="E2344" s="31"/>
      <c r="F2344" s="31"/>
      <c r="G2344" s="31"/>
    </row>
    <row r="2345" spans="1:7" x14ac:dyDescent="0.3">
      <c r="A2345" s="180"/>
      <c r="B2345" s="180"/>
      <c r="C2345" s="180"/>
      <c r="D2345" s="31"/>
      <c r="E2345" s="31"/>
      <c r="F2345" s="31"/>
      <c r="G2345" s="31"/>
    </row>
    <row r="2346" spans="1:7" x14ac:dyDescent="0.3">
      <c r="A2346" s="180"/>
      <c r="B2346" s="180"/>
      <c r="C2346" s="180"/>
      <c r="D2346" s="31"/>
      <c r="E2346" s="31"/>
      <c r="F2346" s="31"/>
      <c r="G2346" s="31"/>
    </row>
    <row r="2347" spans="1:7" x14ac:dyDescent="0.3">
      <c r="A2347" s="180"/>
      <c r="B2347" s="180"/>
      <c r="C2347" s="180"/>
      <c r="D2347" s="31"/>
      <c r="E2347" s="31"/>
      <c r="F2347" s="31"/>
      <c r="G2347" s="31"/>
    </row>
    <row r="2348" spans="1:7" x14ac:dyDescent="0.3">
      <c r="A2348" s="180"/>
      <c r="B2348" s="180"/>
      <c r="C2348" s="180"/>
      <c r="D2348" s="31"/>
      <c r="E2348" s="31"/>
      <c r="F2348" s="31"/>
      <c r="G2348" s="31"/>
    </row>
    <row r="2349" spans="1:7" x14ac:dyDescent="0.3">
      <c r="A2349" s="180"/>
      <c r="B2349" s="180"/>
      <c r="C2349" s="180"/>
      <c r="D2349" s="31"/>
      <c r="E2349" s="31"/>
      <c r="F2349" s="31"/>
      <c r="G2349" s="31"/>
    </row>
    <row r="2350" spans="1:7" x14ac:dyDescent="0.3">
      <c r="A2350" s="180"/>
      <c r="B2350" s="180"/>
      <c r="C2350" s="180"/>
      <c r="D2350" s="31"/>
      <c r="E2350" s="31"/>
      <c r="F2350" s="31"/>
      <c r="G2350" s="31"/>
    </row>
    <row r="2351" spans="1:7" x14ac:dyDescent="0.3">
      <c r="A2351" s="180"/>
      <c r="B2351" s="180"/>
      <c r="C2351" s="180"/>
      <c r="D2351" s="31"/>
      <c r="E2351" s="31"/>
      <c r="F2351" s="31"/>
      <c r="G2351" s="31"/>
    </row>
    <row r="2352" spans="1:7" x14ac:dyDescent="0.3">
      <c r="A2352" s="180"/>
      <c r="B2352" s="180"/>
      <c r="C2352" s="180"/>
      <c r="D2352" s="31"/>
      <c r="E2352" s="31"/>
      <c r="F2352" s="31"/>
      <c r="G2352" s="31"/>
    </row>
    <row r="2353" spans="1:7" x14ac:dyDescent="0.3">
      <c r="A2353" s="180"/>
      <c r="B2353" s="180"/>
      <c r="C2353" s="180"/>
      <c r="D2353" s="31"/>
      <c r="E2353" s="31"/>
      <c r="F2353" s="31"/>
      <c r="G2353" s="31"/>
    </row>
    <row r="2354" spans="1:7" x14ac:dyDescent="0.3">
      <c r="A2354" s="180"/>
      <c r="B2354" s="180"/>
      <c r="C2354" s="180"/>
      <c r="D2354" s="31"/>
      <c r="E2354" s="31"/>
      <c r="F2354" s="31"/>
      <c r="G2354" s="31"/>
    </row>
    <row r="2355" spans="1:7" x14ac:dyDescent="0.3">
      <c r="A2355" s="180"/>
      <c r="B2355" s="180"/>
      <c r="C2355" s="180"/>
      <c r="D2355" s="31"/>
      <c r="E2355" s="31"/>
      <c r="F2355" s="31"/>
      <c r="G2355" s="31"/>
    </row>
    <row r="2356" spans="1:7" x14ac:dyDescent="0.3">
      <c r="A2356" s="180"/>
      <c r="B2356" s="180"/>
      <c r="C2356" s="180"/>
      <c r="D2356" s="31"/>
      <c r="E2356" s="31"/>
      <c r="F2356" s="31"/>
      <c r="G2356" s="31"/>
    </row>
    <row r="2357" spans="1:7" x14ac:dyDescent="0.3">
      <c r="A2357" s="180"/>
      <c r="B2357" s="180"/>
      <c r="C2357" s="180"/>
      <c r="D2357" s="31"/>
      <c r="E2357" s="31"/>
      <c r="F2357" s="31"/>
      <c r="G2357" s="31"/>
    </row>
    <row r="2358" spans="1:7" x14ac:dyDescent="0.3">
      <c r="A2358" s="180"/>
      <c r="B2358" s="180"/>
      <c r="C2358" s="180"/>
      <c r="D2358" s="31"/>
      <c r="E2358" s="31"/>
      <c r="F2358" s="31"/>
      <c r="G2358" s="31"/>
    </row>
    <row r="2359" spans="1:7" x14ac:dyDescent="0.3">
      <c r="A2359" s="180"/>
      <c r="B2359" s="180"/>
      <c r="C2359" s="180"/>
      <c r="D2359" s="31"/>
      <c r="E2359" s="31"/>
      <c r="F2359" s="31"/>
      <c r="G2359" s="31"/>
    </row>
    <row r="2360" spans="1:7" x14ac:dyDescent="0.3">
      <c r="A2360" s="180"/>
      <c r="B2360" s="180"/>
      <c r="C2360" s="180"/>
      <c r="D2360" s="31"/>
      <c r="E2360" s="31"/>
      <c r="F2360" s="31"/>
      <c r="G2360" s="31"/>
    </row>
    <row r="2361" spans="1:7" x14ac:dyDescent="0.3">
      <c r="A2361" s="180"/>
      <c r="B2361" s="180"/>
      <c r="C2361" s="180"/>
      <c r="D2361" s="31"/>
      <c r="E2361" s="31"/>
      <c r="F2361" s="31"/>
      <c r="G2361" s="31"/>
    </row>
    <row r="2362" spans="1:7" x14ac:dyDescent="0.3">
      <c r="A2362" s="180"/>
      <c r="B2362" s="180"/>
      <c r="C2362" s="180"/>
      <c r="D2362" s="31"/>
      <c r="E2362" s="31"/>
      <c r="F2362" s="31"/>
      <c r="G2362" s="31"/>
    </row>
    <row r="2363" spans="1:7" x14ac:dyDescent="0.3">
      <c r="A2363" s="180"/>
      <c r="B2363" s="180"/>
      <c r="C2363" s="180"/>
      <c r="D2363" s="31"/>
      <c r="E2363" s="31"/>
      <c r="F2363" s="31"/>
      <c r="G2363" s="31"/>
    </row>
    <row r="2364" spans="1:7" x14ac:dyDescent="0.3">
      <c r="A2364" s="180"/>
      <c r="B2364" s="180"/>
      <c r="C2364" s="180"/>
      <c r="D2364" s="31"/>
      <c r="E2364" s="31"/>
      <c r="F2364" s="31"/>
      <c r="G2364" s="31"/>
    </row>
    <row r="2365" spans="1:7" x14ac:dyDescent="0.3">
      <c r="A2365" s="180"/>
      <c r="B2365" s="180"/>
      <c r="C2365" s="180"/>
      <c r="D2365" s="31"/>
      <c r="E2365" s="31"/>
      <c r="F2365" s="31"/>
      <c r="G2365" s="31"/>
    </row>
    <row r="2366" spans="1:7" x14ac:dyDescent="0.3">
      <c r="A2366" s="180"/>
      <c r="B2366" s="180"/>
      <c r="C2366" s="180"/>
      <c r="D2366" s="31"/>
      <c r="E2366" s="31"/>
      <c r="F2366" s="31"/>
      <c r="G2366" s="31"/>
    </row>
    <row r="2367" spans="1:7" x14ac:dyDescent="0.3">
      <c r="A2367" s="180"/>
      <c r="B2367" s="180"/>
      <c r="C2367" s="180"/>
      <c r="D2367" s="31"/>
      <c r="E2367" s="31"/>
      <c r="F2367" s="31"/>
      <c r="G2367" s="31"/>
    </row>
    <row r="2368" spans="1:7" x14ac:dyDescent="0.3">
      <c r="A2368" s="180"/>
      <c r="B2368" s="180"/>
      <c r="C2368" s="180"/>
      <c r="D2368" s="31"/>
      <c r="E2368" s="31"/>
      <c r="F2368" s="31"/>
      <c r="G2368" s="31"/>
    </row>
    <row r="2369" spans="1:7" x14ac:dyDescent="0.3">
      <c r="A2369" s="180"/>
      <c r="B2369" s="180"/>
      <c r="C2369" s="180"/>
      <c r="D2369" s="31"/>
      <c r="E2369" s="31"/>
      <c r="F2369" s="31"/>
      <c r="G2369" s="31"/>
    </row>
    <row r="2370" spans="1:7" x14ac:dyDescent="0.3">
      <c r="A2370" s="180"/>
      <c r="B2370" s="180"/>
      <c r="C2370" s="180"/>
      <c r="D2370" s="31"/>
      <c r="E2370" s="31"/>
      <c r="F2370" s="31"/>
      <c r="G2370" s="31"/>
    </row>
    <row r="2371" spans="1:7" x14ac:dyDescent="0.3">
      <c r="A2371" s="180"/>
      <c r="B2371" s="180"/>
      <c r="C2371" s="180"/>
      <c r="D2371" s="31"/>
      <c r="E2371" s="31"/>
      <c r="F2371" s="31"/>
      <c r="G2371" s="31"/>
    </row>
    <row r="2372" spans="1:7" x14ac:dyDescent="0.3">
      <c r="A2372" s="180"/>
      <c r="B2372" s="180"/>
      <c r="C2372" s="180"/>
      <c r="D2372" s="31"/>
      <c r="E2372" s="31"/>
      <c r="F2372" s="31"/>
      <c r="G2372" s="31"/>
    </row>
    <row r="2373" spans="1:7" x14ac:dyDescent="0.3">
      <c r="A2373" s="180"/>
      <c r="B2373" s="180"/>
      <c r="C2373" s="180"/>
      <c r="D2373" s="31"/>
      <c r="E2373" s="31"/>
      <c r="F2373" s="31"/>
      <c r="G2373" s="31"/>
    </row>
    <row r="2374" spans="1:7" x14ac:dyDescent="0.3">
      <c r="A2374" s="180"/>
      <c r="B2374" s="180"/>
      <c r="C2374" s="180"/>
      <c r="D2374" s="31"/>
      <c r="E2374" s="31"/>
      <c r="F2374" s="31"/>
      <c r="G2374" s="31"/>
    </row>
    <row r="2375" spans="1:7" x14ac:dyDescent="0.3">
      <c r="A2375" s="180"/>
      <c r="B2375" s="180"/>
      <c r="C2375" s="180"/>
      <c r="D2375" s="31"/>
      <c r="E2375" s="31"/>
      <c r="F2375" s="31"/>
      <c r="G2375" s="31"/>
    </row>
    <row r="2376" spans="1:7" x14ac:dyDescent="0.3">
      <c r="A2376" s="180"/>
      <c r="B2376" s="180"/>
      <c r="C2376" s="180"/>
      <c r="D2376" s="31"/>
      <c r="E2376" s="31"/>
      <c r="F2376" s="31"/>
      <c r="G2376" s="31"/>
    </row>
    <row r="2377" spans="1:7" x14ac:dyDescent="0.3">
      <c r="A2377" s="180"/>
      <c r="B2377" s="180"/>
      <c r="C2377" s="180"/>
      <c r="D2377" s="31"/>
      <c r="E2377" s="31"/>
      <c r="F2377" s="31"/>
      <c r="G2377" s="31"/>
    </row>
    <row r="2378" spans="1:7" x14ac:dyDescent="0.3">
      <c r="A2378" s="180"/>
      <c r="B2378" s="180"/>
      <c r="C2378" s="180"/>
      <c r="D2378" s="31"/>
      <c r="E2378" s="31"/>
      <c r="F2378" s="31"/>
      <c r="G2378" s="31"/>
    </row>
    <row r="2379" spans="1:7" x14ac:dyDescent="0.3">
      <c r="A2379" s="180"/>
      <c r="B2379" s="180"/>
      <c r="C2379" s="180"/>
      <c r="D2379" s="31"/>
      <c r="E2379" s="31"/>
      <c r="F2379" s="31"/>
      <c r="G2379" s="31"/>
    </row>
    <row r="2380" spans="1:7" x14ac:dyDescent="0.3">
      <c r="A2380" s="180"/>
      <c r="B2380" s="180"/>
      <c r="C2380" s="180"/>
      <c r="D2380" s="31"/>
      <c r="E2380" s="31"/>
      <c r="F2380" s="31"/>
      <c r="G2380" s="31"/>
    </row>
    <row r="2381" spans="1:7" x14ac:dyDescent="0.3">
      <c r="A2381" s="180"/>
      <c r="B2381" s="180"/>
      <c r="C2381" s="180"/>
      <c r="D2381" s="31"/>
      <c r="E2381" s="31"/>
      <c r="F2381" s="31"/>
      <c r="G2381" s="31"/>
    </row>
    <row r="2382" spans="1:7" x14ac:dyDescent="0.3">
      <c r="A2382" s="180"/>
      <c r="B2382" s="180"/>
      <c r="C2382" s="180"/>
      <c r="D2382" s="31"/>
      <c r="E2382" s="31"/>
      <c r="F2382" s="31"/>
      <c r="G2382" s="31"/>
    </row>
    <row r="2383" spans="1:7" x14ac:dyDescent="0.3">
      <c r="A2383" s="180"/>
      <c r="B2383" s="180"/>
      <c r="C2383" s="180"/>
      <c r="D2383" s="31"/>
      <c r="E2383" s="31"/>
      <c r="F2383" s="31"/>
      <c r="G2383" s="31"/>
    </row>
    <row r="2384" spans="1:7" x14ac:dyDescent="0.3">
      <c r="A2384" s="180"/>
      <c r="B2384" s="180"/>
      <c r="C2384" s="180"/>
      <c r="D2384" s="31"/>
      <c r="E2384" s="31"/>
      <c r="F2384" s="31"/>
      <c r="G2384" s="31"/>
    </row>
    <row r="2385" spans="1:7" x14ac:dyDescent="0.3">
      <c r="A2385" s="180"/>
      <c r="B2385" s="180"/>
      <c r="C2385" s="180"/>
      <c r="D2385" s="31"/>
      <c r="E2385" s="31"/>
      <c r="F2385" s="31"/>
      <c r="G2385" s="31"/>
    </row>
    <row r="2386" spans="1:7" x14ac:dyDescent="0.3">
      <c r="A2386" s="180"/>
      <c r="B2386" s="180"/>
      <c r="C2386" s="180"/>
      <c r="D2386" s="31"/>
      <c r="E2386" s="31"/>
      <c r="F2386" s="31"/>
      <c r="G2386" s="31"/>
    </row>
    <row r="2387" spans="1:7" x14ac:dyDescent="0.3">
      <c r="A2387" s="180"/>
      <c r="B2387" s="180"/>
      <c r="C2387" s="180"/>
      <c r="D2387" s="31"/>
      <c r="E2387" s="31"/>
      <c r="F2387" s="31"/>
      <c r="G2387" s="31"/>
    </row>
    <row r="2388" spans="1:7" x14ac:dyDescent="0.3">
      <c r="A2388" s="180"/>
      <c r="B2388" s="180"/>
      <c r="C2388" s="180"/>
      <c r="D2388" s="31"/>
      <c r="E2388" s="31"/>
      <c r="F2388" s="31"/>
      <c r="G2388" s="31"/>
    </row>
    <row r="2389" spans="1:7" x14ac:dyDescent="0.3">
      <c r="A2389" s="180"/>
      <c r="B2389" s="180"/>
      <c r="C2389" s="180"/>
      <c r="D2389" s="31"/>
      <c r="E2389" s="31"/>
      <c r="F2389" s="31"/>
      <c r="G2389" s="31"/>
    </row>
    <row r="2390" spans="1:7" x14ac:dyDescent="0.3">
      <c r="A2390" s="180"/>
      <c r="B2390" s="180"/>
      <c r="C2390" s="180"/>
      <c r="D2390" s="31"/>
      <c r="E2390" s="31"/>
      <c r="F2390" s="31"/>
      <c r="G2390" s="31"/>
    </row>
    <row r="2391" spans="1:7" x14ac:dyDescent="0.3">
      <c r="A2391" s="180"/>
      <c r="B2391" s="180"/>
      <c r="C2391" s="180"/>
      <c r="D2391" s="31"/>
      <c r="E2391" s="31"/>
      <c r="F2391" s="31"/>
      <c r="G2391" s="31"/>
    </row>
    <row r="2392" spans="1:7" x14ac:dyDescent="0.3">
      <c r="A2392" s="180"/>
      <c r="B2392" s="180"/>
      <c r="C2392" s="180"/>
      <c r="D2392" s="31"/>
      <c r="E2392" s="31"/>
      <c r="F2392" s="31"/>
      <c r="G2392" s="31"/>
    </row>
    <row r="2393" spans="1:7" x14ac:dyDescent="0.3">
      <c r="A2393" s="180"/>
      <c r="B2393" s="180"/>
      <c r="C2393" s="180"/>
      <c r="D2393" s="31"/>
      <c r="E2393" s="31"/>
      <c r="F2393" s="31"/>
      <c r="G2393" s="31"/>
    </row>
    <row r="2394" spans="1:7" x14ac:dyDescent="0.3">
      <c r="A2394" s="180"/>
      <c r="B2394" s="180"/>
      <c r="C2394" s="180"/>
      <c r="D2394" s="31"/>
      <c r="E2394" s="31"/>
      <c r="F2394" s="31"/>
      <c r="G2394" s="31"/>
    </row>
    <row r="2395" spans="1:7" x14ac:dyDescent="0.3">
      <c r="A2395" s="180"/>
      <c r="B2395" s="180"/>
      <c r="C2395" s="180"/>
      <c r="D2395" s="31"/>
      <c r="E2395" s="31"/>
      <c r="F2395" s="31"/>
      <c r="G2395" s="31"/>
    </row>
    <row r="2396" spans="1:7" x14ac:dyDescent="0.3">
      <c r="A2396" s="180"/>
      <c r="B2396" s="180"/>
      <c r="C2396" s="180"/>
      <c r="D2396" s="31"/>
      <c r="E2396" s="31"/>
      <c r="F2396" s="31"/>
      <c r="G2396" s="31"/>
    </row>
    <row r="2397" spans="1:7" x14ac:dyDescent="0.3">
      <c r="A2397" s="180"/>
      <c r="B2397" s="180"/>
      <c r="C2397" s="180"/>
      <c r="D2397" s="31"/>
      <c r="E2397" s="31"/>
      <c r="F2397" s="31"/>
      <c r="G2397" s="31"/>
    </row>
    <row r="2398" spans="1:7" x14ac:dyDescent="0.3">
      <c r="A2398" s="180"/>
      <c r="B2398" s="180"/>
      <c r="C2398" s="180"/>
      <c r="D2398" s="31"/>
      <c r="E2398" s="31"/>
      <c r="F2398" s="31"/>
      <c r="G2398" s="31"/>
    </row>
    <row r="2399" spans="1:7" x14ac:dyDescent="0.3">
      <c r="A2399" s="180"/>
      <c r="B2399" s="180"/>
      <c r="C2399" s="180"/>
      <c r="D2399" s="31"/>
      <c r="E2399" s="31"/>
      <c r="F2399" s="31"/>
      <c r="G2399" s="31"/>
    </row>
    <row r="2400" spans="1:7" x14ac:dyDescent="0.3">
      <c r="A2400" s="180"/>
      <c r="B2400" s="180"/>
      <c r="C2400" s="180"/>
      <c r="D2400" s="31"/>
      <c r="E2400" s="31"/>
      <c r="F2400" s="31"/>
      <c r="G2400" s="31"/>
    </row>
    <row r="2401" spans="1:7" x14ac:dyDescent="0.3">
      <c r="A2401" s="180"/>
      <c r="B2401" s="180"/>
      <c r="C2401" s="180"/>
      <c r="D2401" s="31"/>
      <c r="E2401" s="31"/>
      <c r="F2401" s="31"/>
      <c r="G2401" s="31"/>
    </row>
    <row r="2402" spans="1:7" x14ac:dyDescent="0.3">
      <c r="A2402" s="180"/>
      <c r="B2402" s="180"/>
      <c r="C2402" s="180"/>
      <c r="D2402" s="31"/>
      <c r="E2402" s="31"/>
      <c r="F2402" s="31"/>
      <c r="G2402" s="31"/>
    </row>
    <row r="2403" spans="1:7" x14ac:dyDescent="0.3">
      <c r="A2403" s="180"/>
      <c r="B2403" s="180"/>
      <c r="C2403" s="180"/>
      <c r="D2403" s="31"/>
      <c r="E2403" s="31"/>
      <c r="F2403" s="31"/>
      <c r="G2403" s="31"/>
    </row>
    <row r="2404" spans="1:7" x14ac:dyDescent="0.3">
      <c r="A2404" s="180"/>
      <c r="B2404" s="180"/>
      <c r="C2404" s="180"/>
      <c r="D2404" s="31"/>
      <c r="E2404" s="31"/>
      <c r="F2404" s="31"/>
      <c r="G2404" s="31"/>
    </row>
  </sheetData>
  <mergeCells count="1">
    <mergeCell ref="S4:T4"/>
  </mergeCells>
  <phoneticPr fontId="2" type="noConversion"/>
  <pageMargins left="0.75" right="0.75" top="1" bottom="1" header="0.5" footer="0.5"/>
  <pageSetup paperSize="9" scale="18" orientation="landscape" r:id="rId1"/>
  <headerFooter alignWithMargins="0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C000"/>
    <pageSetUpPr fitToPage="1"/>
  </sheetPr>
  <dimension ref="A1:AW2410"/>
  <sheetViews>
    <sheetView zoomScale="80" zoomScaleNormal="80" zoomScalePageLayoutView="70" workbookViewId="0">
      <pane xSplit="4" ySplit="6" topLeftCell="E7" activePane="bottomRight" state="frozen"/>
      <selection activeCell="B57" sqref="B57"/>
      <selection pane="topRight" activeCell="B57" sqref="B57"/>
      <selection pane="bottomLeft" activeCell="B57" sqref="B57"/>
      <selection pane="bottomRight" activeCell="B57" sqref="B57"/>
    </sheetView>
  </sheetViews>
  <sheetFormatPr defaultColWidth="8.85546875" defaultRowHeight="17.25" x14ac:dyDescent="0.3"/>
  <cols>
    <col min="1" max="1" width="23.28515625" style="198" customWidth="1"/>
    <col min="2" max="2" width="32.85546875" style="198" customWidth="1"/>
    <col min="3" max="3" width="19.7109375" style="198" customWidth="1"/>
    <col min="4" max="4" width="49.85546875" style="3" customWidth="1"/>
    <col min="5" max="5" width="1.42578125" style="4" customWidth="1"/>
    <col min="6" max="7" width="12" style="4" customWidth="1"/>
    <col min="8" max="8" width="1.42578125" style="4" customWidth="1"/>
    <col min="9" max="9" width="11.28515625" style="32" customWidth="1"/>
    <col min="10" max="10" width="12" style="32" customWidth="1"/>
    <col min="11" max="11" width="8.7109375" style="31" customWidth="1"/>
    <col min="12" max="12" width="1.42578125" style="33" customWidth="1"/>
    <col min="13" max="13" width="13.5703125" style="32" customWidth="1"/>
    <col min="14" max="14" width="11.7109375" style="32" customWidth="1"/>
    <col min="15" max="15" width="8.7109375" style="4" customWidth="1"/>
    <col min="16" max="16" width="12.85546875" style="290" customWidth="1"/>
    <col min="17" max="17" width="12.85546875" style="34" customWidth="1"/>
    <col min="18" max="18" width="8.7109375" style="4" customWidth="1"/>
    <col min="19" max="19" width="12.42578125" style="288" customWidth="1"/>
    <col min="20" max="20" width="12.42578125" style="32" customWidth="1"/>
    <col min="21" max="21" width="8.7109375" style="33" customWidth="1"/>
    <col min="22" max="22" width="12.85546875" style="290" customWidth="1"/>
    <col min="23" max="23" width="12.85546875" style="34" customWidth="1"/>
    <col min="24" max="24" width="8.7109375" style="4" customWidth="1"/>
    <col min="25" max="25" width="12.85546875" style="293" customWidth="1"/>
    <col min="26" max="26" width="12.85546875" style="4" customWidth="1"/>
    <col min="27" max="27" width="8.7109375" style="4" customWidth="1"/>
    <col min="28" max="29" width="13" style="4" customWidth="1"/>
    <col min="30" max="30" width="8.7109375" style="4" customWidth="1"/>
    <col min="31" max="31" width="1.42578125" style="4" customWidth="1"/>
    <col min="32" max="32" width="13" style="33" customWidth="1"/>
    <col min="33" max="33" width="12.85546875" style="34" customWidth="1"/>
    <col min="34" max="37" width="13" style="4" customWidth="1"/>
    <col min="38" max="38" width="1.42578125" style="4" customWidth="1"/>
    <col min="39" max="39" width="9.140625" style="4" customWidth="1"/>
    <col min="40" max="40" width="8.85546875" style="4" customWidth="1"/>
    <col min="41" max="44" width="8.85546875" style="4"/>
    <col min="45" max="46" width="8.85546875" style="308"/>
    <col min="49" max="16384" width="8.85546875" style="4"/>
  </cols>
  <sheetData>
    <row r="1" spans="1:49" x14ac:dyDescent="0.3">
      <c r="A1" s="1"/>
      <c r="B1" s="1"/>
      <c r="C1" s="1"/>
      <c r="G1" s="33"/>
      <c r="H1" s="710">
        <f>Data!M22</f>
        <v>42212</v>
      </c>
      <c r="I1" s="710"/>
      <c r="K1" s="255" t="s">
        <v>34</v>
      </c>
      <c r="M1" s="31"/>
      <c r="N1" s="256"/>
      <c r="O1" s="255"/>
      <c r="P1" s="255"/>
      <c r="Q1" s="212"/>
      <c r="R1" s="255"/>
      <c r="S1" s="284"/>
      <c r="T1" s="212"/>
      <c r="U1" s="255"/>
      <c r="V1" s="255"/>
      <c r="W1" s="212"/>
      <c r="X1" s="255"/>
      <c r="Y1" s="255"/>
      <c r="Z1" s="212"/>
      <c r="AA1" s="255"/>
      <c r="AB1" s="33"/>
      <c r="AC1" s="255" t="s">
        <v>34</v>
      </c>
      <c r="AD1" s="255"/>
    </row>
    <row r="2" spans="1:49" x14ac:dyDescent="0.3">
      <c r="A2" s="313"/>
      <c r="B2" s="313"/>
      <c r="C2" s="313"/>
      <c r="D2" s="4"/>
      <c r="I2" s="265" t="s">
        <v>117</v>
      </c>
      <c r="J2" s="258">
        <f>Data!C23</f>
        <v>1.4450700000000001</v>
      </c>
      <c r="K2" s="257">
        <f>(J2-J4)/J4</f>
        <v>-3.3999999999999165E-3</v>
      </c>
      <c r="M2" s="255" t="s">
        <v>365</v>
      </c>
      <c r="N2" s="259">
        <f>Data!C32</f>
        <v>1.2745200000000001</v>
      </c>
      <c r="O2" s="257"/>
      <c r="P2" s="508" t="s">
        <v>366</v>
      </c>
      <c r="Q2" s="259">
        <f>Data!C41</f>
        <v>1.1071800000000001</v>
      </c>
      <c r="R2" s="257"/>
      <c r="S2" s="255" t="s">
        <v>365</v>
      </c>
      <c r="T2" s="260">
        <f>Data!C34</f>
        <v>11.9056</v>
      </c>
      <c r="U2" s="257"/>
      <c r="V2" s="508" t="s">
        <v>366</v>
      </c>
      <c r="W2" s="259">
        <f>Data!C39</f>
        <v>7.4378700000000002</v>
      </c>
      <c r="X2" s="257"/>
      <c r="Y2" s="289"/>
      <c r="Z2" s="266">
        <f>Data!C40</f>
        <v>0.99194899999999997</v>
      </c>
      <c r="AA2" s="257"/>
      <c r="AB2" s="259">
        <f>Data!C29</f>
        <v>15.6447</v>
      </c>
      <c r="AC2" s="257">
        <f>(AC4-AB2)/AB2</f>
        <v>-0.15306781210250117</v>
      </c>
      <c r="AD2" s="257"/>
    </row>
    <row r="3" spans="1:49" x14ac:dyDescent="0.3">
      <c r="A3" s="314"/>
      <c r="B3" s="314"/>
      <c r="C3" s="314"/>
      <c r="D3" s="113"/>
      <c r="F3" s="35"/>
      <c r="J3" s="298" t="s">
        <v>364</v>
      </c>
      <c r="L3" s="338"/>
      <c r="M3" s="714" t="s">
        <v>241</v>
      </c>
      <c r="N3" s="714"/>
      <c r="O3" s="407">
        <v>0.05</v>
      </c>
      <c r="P3" s="714" t="s">
        <v>241</v>
      </c>
      <c r="Q3" s="714"/>
      <c r="R3" s="407">
        <v>0.05</v>
      </c>
      <c r="S3" s="714" t="s">
        <v>241</v>
      </c>
      <c r="T3" s="714"/>
      <c r="U3" s="407">
        <v>0.05</v>
      </c>
      <c r="V3" s="714" t="s">
        <v>241</v>
      </c>
      <c r="W3" s="714"/>
      <c r="X3" s="407">
        <v>0.05</v>
      </c>
      <c r="Y3" s="714" t="s">
        <v>241</v>
      </c>
      <c r="Z3" s="714"/>
      <c r="AA3" s="407">
        <v>0.05</v>
      </c>
      <c r="AD3" s="59"/>
      <c r="AE3" s="37"/>
      <c r="AF3" s="38"/>
      <c r="AL3" s="37"/>
    </row>
    <row r="4" spans="1:49" x14ac:dyDescent="0.3">
      <c r="A4" s="593" t="str">
        <f>'ITMA Form Data'!A4</f>
        <v>NEW</v>
      </c>
      <c r="B4" s="5" t="str">
        <f>'ITMA Form Data'!B4</f>
        <v>CARRY OVER</v>
      </c>
      <c r="C4" s="431" t="str">
        <f>'ITMA Form Data'!C4</f>
        <v>CLOSE OUT</v>
      </c>
      <c r="D4" s="5" t="str">
        <f>'ITMA Form Data'!D4</f>
        <v>PRODUCT DESCRIPTION</v>
      </c>
      <c r="E4" s="39"/>
      <c r="F4" s="40"/>
      <c r="G4" s="39"/>
      <c r="H4" s="35"/>
      <c r="I4" s="337" t="s">
        <v>65</v>
      </c>
      <c r="J4" s="249">
        <f>Data!F13</f>
        <v>1.45</v>
      </c>
      <c r="K4" s="41" t="s">
        <v>67</v>
      </c>
      <c r="L4" s="338"/>
      <c r="M4" s="337" t="s">
        <v>65</v>
      </c>
      <c r="N4" s="416">
        <f>(N2*(1+O3)+0.01)</f>
        <v>1.3482460000000003</v>
      </c>
      <c r="O4" s="41" t="s">
        <v>67</v>
      </c>
      <c r="P4" s="285" t="s">
        <v>64</v>
      </c>
      <c r="Q4" s="509">
        <f>Q2*(1+R3)</f>
        <v>1.1625390000000002</v>
      </c>
      <c r="R4" s="41" t="s">
        <v>67</v>
      </c>
      <c r="S4" s="285" t="s">
        <v>66</v>
      </c>
      <c r="T4" s="250">
        <f>T2*(1+U3)</f>
        <v>12.50088</v>
      </c>
      <c r="U4" s="41" t="s">
        <v>67</v>
      </c>
      <c r="V4" s="285" t="s">
        <v>64</v>
      </c>
      <c r="W4" s="509">
        <f>W2*(1+X3)</f>
        <v>7.8097635000000007</v>
      </c>
      <c r="X4" s="41" t="s">
        <v>67</v>
      </c>
      <c r="Y4" s="291" t="s">
        <v>104</v>
      </c>
      <c r="Z4" s="509">
        <f>Z2*(1+AA3)</f>
        <v>1.04154645</v>
      </c>
      <c r="AA4" s="41" t="s">
        <v>67</v>
      </c>
      <c r="AB4" s="261" t="s">
        <v>382</v>
      </c>
      <c r="AC4" s="251">
        <f>Data!F20</f>
        <v>13.25</v>
      </c>
      <c r="AD4" s="342" t="s">
        <v>67</v>
      </c>
      <c r="AE4" s="37"/>
      <c r="AF4" s="38"/>
      <c r="AG4" s="42"/>
      <c r="AL4" s="37"/>
    </row>
    <row r="5" spans="1:49" x14ac:dyDescent="0.3">
      <c r="A5" s="114"/>
      <c r="B5" s="114"/>
      <c r="C5" s="114"/>
      <c r="D5" s="114"/>
      <c r="F5" s="40" t="s">
        <v>105</v>
      </c>
      <c r="G5" s="43"/>
      <c r="H5" s="35"/>
      <c r="I5" s="334" t="s">
        <v>46</v>
      </c>
      <c r="J5" s="280" t="s">
        <v>165</v>
      </c>
      <c r="K5" s="465" t="s">
        <v>184</v>
      </c>
      <c r="L5" s="338"/>
      <c r="M5" s="340" t="s">
        <v>50</v>
      </c>
      <c r="N5" s="341" t="s">
        <v>165</v>
      </c>
      <c r="O5" s="44" t="s">
        <v>53</v>
      </c>
      <c r="P5" s="286" t="s">
        <v>47</v>
      </c>
      <c r="Q5" s="280" t="s">
        <v>165</v>
      </c>
      <c r="R5" s="44" t="s">
        <v>71</v>
      </c>
      <c r="S5" s="286" t="s">
        <v>51</v>
      </c>
      <c r="T5" s="280" t="s">
        <v>165</v>
      </c>
      <c r="U5" s="465" t="s">
        <v>69</v>
      </c>
      <c r="V5" s="286" t="s">
        <v>52</v>
      </c>
      <c r="W5" s="280" t="s">
        <v>165</v>
      </c>
      <c r="X5" s="44" t="s">
        <v>70</v>
      </c>
      <c r="Y5" s="286" t="s">
        <v>135</v>
      </c>
      <c r="Z5" s="280" t="s">
        <v>165</v>
      </c>
      <c r="AA5" s="44" t="s">
        <v>153</v>
      </c>
      <c r="AB5" s="39" t="s">
        <v>55</v>
      </c>
      <c r="AC5" s="341" t="s">
        <v>203</v>
      </c>
      <c r="AD5" s="44" t="s">
        <v>183</v>
      </c>
      <c r="AE5" s="45"/>
      <c r="AF5" s="46" t="s">
        <v>12</v>
      </c>
      <c r="AG5" s="711" t="s">
        <v>63</v>
      </c>
      <c r="AH5" s="712"/>
      <c r="AI5" s="712"/>
      <c r="AJ5" s="712"/>
      <c r="AK5" s="713"/>
      <c r="AL5" s="45"/>
    </row>
    <row r="6" spans="1:49" x14ac:dyDescent="0.3">
      <c r="A6" s="114"/>
      <c r="B6" s="114"/>
      <c r="C6" s="114"/>
      <c r="D6" s="114"/>
      <c r="F6" s="47" t="str">
        <f>NxtYr</f>
        <v>Mar '16</v>
      </c>
      <c r="G6" s="48" t="str">
        <f>CurYr</f>
        <v>Mar '15</v>
      </c>
      <c r="H6" s="35"/>
      <c r="I6" s="335" t="str">
        <f>NxtYr</f>
        <v>Mar '16</v>
      </c>
      <c r="J6" s="130" t="str">
        <f>CurYr</f>
        <v>Mar '15</v>
      </c>
      <c r="K6" s="465" t="s">
        <v>68</v>
      </c>
      <c r="L6" s="339"/>
      <c r="M6" s="335" t="str">
        <f>NxtYr</f>
        <v>Mar '16</v>
      </c>
      <c r="N6" s="335" t="str">
        <f>CurYr</f>
        <v>Mar '15</v>
      </c>
      <c r="O6" s="44" t="s">
        <v>68</v>
      </c>
      <c r="P6" s="287" t="str">
        <f>NxtYr</f>
        <v>Mar '16</v>
      </c>
      <c r="Q6" s="130" t="str">
        <f>CurYr</f>
        <v>Mar '15</v>
      </c>
      <c r="R6" s="44" t="s">
        <v>53</v>
      </c>
      <c r="S6" s="287" t="str">
        <f>NxtYr</f>
        <v>Mar '16</v>
      </c>
      <c r="T6" s="130" t="str">
        <f>CurYr</f>
        <v>Mar '15</v>
      </c>
      <c r="U6" s="465" t="s">
        <v>68</v>
      </c>
      <c r="V6" s="287" t="str">
        <f>NxtYr</f>
        <v>Mar '16</v>
      </c>
      <c r="W6" s="130" t="str">
        <f>CurYr</f>
        <v>Mar '15</v>
      </c>
      <c r="X6" s="44" t="s">
        <v>53</v>
      </c>
      <c r="Y6" s="287" t="str">
        <f>NxtYr</f>
        <v>Mar '16</v>
      </c>
      <c r="Z6" s="130" t="str">
        <f>CurYr</f>
        <v>Mar '15</v>
      </c>
      <c r="AA6" s="44" t="s">
        <v>104</v>
      </c>
      <c r="AB6" s="287" t="str">
        <f>NxtYr</f>
        <v>Mar '16</v>
      </c>
      <c r="AC6" s="130" t="str">
        <f>LstYr</f>
        <v>Mar '15</v>
      </c>
      <c r="AD6" s="73" t="s">
        <v>184</v>
      </c>
      <c r="AE6" s="37"/>
      <c r="AF6" s="49" t="s">
        <v>106</v>
      </c>
      <c r="AG6" s="49" t="s">
        <v>22</v>
      </c>
      <c r="AH6" s="50" t="s">
        <v>26</v>
      </c>
      <c r="AI6" s="50" t="s">
        <v>69</v>
      </c>
      <c r="AJ6" s="50" t="s">
        <v>91</v>
      </c>
      <c r="AK6" s="49" t="s">
        <v>56</v>
      </c>
      <c r="AL6" s="37"/>
    </row>
    <row r="7" spans="1:49" x14ac:dyDescent="0.3">
      <c r="F7" s="35"/>
      <c r="G7" s="51"/>
      <c r="H7" s="35"/>
      <c r="I7" s="219"/>
      <c r="L7" s="338"/>
      <c r="M7" s="219"/>
      <c r="N7" s="219"/>
      <c r="O7" s="51"/>
      <c r="P7" s="292"/>
      <c r="R7" s="51"/>
      <c r="U7" s="467"/>
      <c r="X7" s="51"/>
      <c r="Y7" s="292"/>
      <c r="Z7" s="59"/>
      <c r="AA7" s="51"/>
      <c r="AD7" s="59"/>
      <c r="AE7" s="37"/>
      <c r="AF7" s="38"/>
      <c r="AG7" s="52"/>
      <c r="AH7" s="36"/>
      <c r="AI7" s="36"/>
      <c r="AJ7" s="36"/>
      <c r="AK7" s="36"/>
      <c r="AL7" s="37"/>
      <c r="AQ7" s="316" t="s">
        <v>238</v>
      </c>
      <c r="AS7" s="417"/>
    </row>
    <row r="8" spans="1:49" x14ac:dyDescent="0.3">
      <c r="A8" s="328"/>
      <c r="B8" s="328"/>
      <c r="C8" s="328"/>
      <c r="D8" s="183"/>
      <c r="F8" s="35"/>
      <c r="G8" s="51"/>
      <c r="H8" s="59"/>
      <c r="K8" s="466"/>
      <c r="L8" s="38"/>
      <c r="O8" s="51"/>
      <c r="P8" s="292"/>
      <c r="R8" s="51"/>
      <c r="U8" s="467"/>
      <c r="X8" s="51"/>
      <c r="Y8" s="292"/>
      <c r="Z8" s="59"/>
      <c r="AA8" s="51"/>
      <c r="AD8" s="59"/>
      <c r="AE8" s="37"/>
      <c r="AF8" s="38"/>
      <c r="AG8" s="52"/>
      <c r="AH8" s="36"/>
      <c r="AI8" s="36"/>
      <c r="AJ8" s="36"/>
      <c r="AK8" s="36"/>
      <c r="AL8" s="37"/>
      <c r="AQ8" s="4">
        <v>2015</v>
      </c>
      <c r="AS8" s="403" t="s">
        <v>239</v>
      </c>
      <c r="AT8" s="318"/>
      <c r="AV8" s="412" t="s">
        <v>240</v>
      </c>
    </row>
    <row r="9" spans="1:49" x14ac:dyDescent="0.3">
      <c r="A9" s="312"/>
      <c r="B9" s="312"/>
      <c r="C9" s="312"/>
      <c r="D9" s="19"/>
      <c r="F9" s="324"/>
      <c r="G9" s="325"/>
      <c r="I9" s="86"/>
      <c r="J9" s="216"/>
      <c r="K9" s="326"/>
      <c r="L9" s="57"/>
      <c r="M9" s="86"/>
      <c r="N9" s="327"/>
      <c r="O9" s="323"/>
      <c r="P9" s="86"/>
      <c r="Q9" s="216"/>
      <c r="R9" s="41"/>
      <c r="S9" s="124"/>
      <c r="T9" s="216"/>
      <c r="U9" s="41"/>
      <c r="V9" s="124"/>
      <c r="W9" s="216"/>
      <c r="X9" s="41"/>
      <c r="Y9" s="124"/>
      <c r="Z9" s="216"/>
      <c r="AA9" s="322"/>
      <c r="AB9" s="343"/>
      <c r="AC9" s="216"/>
      <c r="AD9" s="195"/>
      <c r="AE9" s="37"/>
      <c r="AF9" s="54"/>
      <c r="AG9" s="55"/>
      <c r="AH9" s="56"/>
      <c r="AI9" s="56"/>
      <c r="AJ9" s="56"/>
      <c r="AK9" s="56"/>
      <c r="AL9" s="37"/>
      <c r="AQ9" s="4" t="s">
        <v>233</v>
      </c>
      <c r="AS9" s="403" t="s">
        <v>235</v>
      </c>
      <c r="AT9" s="318" t="s">
        <v>236</v>
      </c>
      <c r="AV9" s="413">
        <v>0.05</v>
      </c>
      <c r="AW9" s="4" t="s">
        <v>236</v>
      </c>
    </row>
    <row r="10" spans="1:49" x14ac:dyDescent="0.3">
      <c r="A10" s="26" t="str">
        <f>'ITMA Form Data'!A10</f>
        <v>APPAREL - SPRING '17 (Jan 1, 2017)</v>
      </c>
      <c r="B10" s="26"/>
      <c r="C10" s="26"/>
      <c r="D10" s="19" t="str">
        <f>+'UK Prices'!D10</f>
        <v>Outer Layer</v>
      </c>
      <c r="F10" s="324"/>
      <c r="G10" s="325"/>
      <c r="I10" s="100"/>
      <c r="J10" s="216"/>
      <c r="K10" s="326"/>
      <c r="L10" s="57"/>
      <c r="M10" s="86"/>
      <c r="N10" s="216"/>
      <c r="O10" s="41"/>
      <c r="P10" s="86"/>
      <c r="Q10" s="216"/>
      <c r="R10" s="41"/>
      <c r="S10" s="124"/>
      <c r="T10" s="216"/>
      <c r="U10" s="41"/>
      <c r="V10" s="124"/>
      <c r="W10" s="216"/>
      <c r="X10" s="41"/>
      <c r="Y10" s="124"/>
      <c r="Z10" s="216"/>
      <c r="AA10" s="322"/>
      <c r="AB10" s="343"/>
      <c r="AC10" s="216"/>
      <c r="AD10" s="195"/>
      <c r="AE10" s="37"/>
      <c r="AF10" s="58"/>
      <c r="AG10" s="55"/>
      <c r="AH10" s="56"/>
      <c r="AI10" s="56"/>
      <c r="AJ10" s="56"/>
      <c r="AK10" s="56"/>
      <c r="AL10" s="37"/>
      <c r="AQ10" s="4" t="s">
        <v>234</v>
      </c>
      <c r="AS10" s="307">
        <v>1.3</v>
      </c>
      <c r="AT10" s="318" t="s">
        <v>237</v>
      </c>
      <c r="AV10" s="3">
        <v>1.29</v>
      </c>
      <c r="AW10" s="4" t="s">
        <v>237</v>
      </c>
    </row>
    <row r="11" spans="1:49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+'UK Prices'!D11</f>
        <v>FJ Full Zip Wind Jacket</v>
      </c>
      <c r="F11" s="324">
        <f>'US Trade'!H11</f>
        <v>35</v>
      </c>
      <c r="G11" s="325">
        <f>'US Trade'!I11</f>
        <v>0</v>
      </c>
      <c r="I11" s="86">
        <f>IF(+'UK Prices'!J11&lt;0.1,"",+'UK Prices'!J11)</f>
        <v>25.9</v>
      </c>
      <c r="J11" s="216">
        <f>'UK Prices'!K11</f>
        <v>-0.16181229773462785</v>
      </c>
      <c r="K11" s="41">
        <f>F11/I11</f>
        <v>1.3513513513513513</v>
      </c>
      <c r="L11" s="57"/>
      <c r="M11" s="86">
        <f>'€uro Prices'!K11</f>
        <v>38.200000000000003</v>
      </c>
      <c r="N11" s="216">
        <f>'€uro Prices'!L11</f>
        <v>-0.12385321100917428</v>
      </c>
      <c r="O11" s="41">
        <f t="shared" ref="O11:O15" si="0">M11/I11</f>
        <v>1.4749034749034751</v>
      </c>
      <c r="P11" s="86">
        <f>'SFr Prices'!L11</f>
        <v>42.1</v>
      </c>
      <c r="Q11" s="216">
        <f>'SFr Prices'!M11</f>
        <v>-0.12108559498956153</v>
      </c>
      <c r="R11" s="41">
        <f t="shared" ref="R11:R15" si="1">P11/(M11-1)</f>
        <v>1.1317204301075268</v>
      </c>
      <c r="S11" s="124">
        <f>'SEK Prices'!K11</f>
        <v>350</v>
      </c>
      <c r="T11" s="216">
        <f>'SEK Prices'!L11</f>
        <v>-9.0909090909090912E-2</v>
      </c>
      <c r="U11" s="41">
        <f t="shared" ref="U11:U15" si="2">S11/I11</f>
        <v>13.513513513513514</v>
      </c>
      <c r="V11" s="124">
        <f>'DKr Prices'!K11</f>
        <v>300</v>
      </c>
      <c r="W11" s="216">
        <f>'DKr Prices'!L11</f>
        <v>-9.0909090909090912E-2</v>
      </c>
      <c r="X11" s="41">
        <f t="shared" ref="X11:X15" si="3">V11/(M11-1)</f>
        <v>8.064516129032258</v>
      </c>
      <c r="Y11" s="124">
        <f>'NKr Prices'!L11</f>
        <v>350</v>
      </c>
      <c r="Z11" s="216">
        <f>'NKr Prices'!M11</f>
        <v>-9.0909090909090912E-2</v>
      </c>
      <c r="AA11" s="322">
        <f t="shared" ref="AA11:AA15" si="4">Y11/S11</f>
        <v>1</v>
      </c>
      <c r="AB11" s="343">
        <f>'S Africa Prices'!F11</f>
        <v>650</v>
      </c>
      <c r="AC11" s="216">
        <f>'S Africa Prices'!G11</f>
        <v>0</v>
      </c>
      <c r="AD11" s="195">
        <f>'S Africa Prices'!F11/'US Trade'!H11</f>
        <v>18.571428571428573</v>
      </c>
      <c r="AE11" s="37"/>
      <c r="AF11" s="54">
        <f>'Std Cst'!J11</f>
        <v>13.38</v>
      </c>
      <c r="AG11" s="55">
        <f>'Std Cst'!U11</f>
        <v>10.816585379310347</v>
      </c>
      <c r="AH11" s="56">
        <f>'Std Cst'!AA11</f>
        <v>14.937189333333334</v>
      </c>
      <c r="AI11" s="56">
        <f>'Std Cst'!AG11</f>
        <v>137.23542700000002</v>
      </c>
      <c r="AJ11" s="56">
        <f>'Std Cst'!AM11</f>
        <v>105.8673294</v>
      </c>
      <c r="AK11" s="56">
        <f>'Std Cst'!AZ11</f>
        <v>289.72449999999998</v>
      </c>
      <c r="AL11" s="37"/>
      <c r="AQ11" s="152">
        <f>'UK Prices'!J11-0.3</f>
        <v>25.599999999999998</v>
      </c>
      <c r="AS11" s="418">
        <f t="shared" ref="AS11:AS15" si="5">(AQ11*$AS$10)</f>
        <v>33.28</v>
      </c>
      <c r="AT11" s="418">
        <f t="shared" ref="AT11:AT15" si="6">AS11+1</f>
        <v>34.28</v>
      </c>
      <c r="AV11" s="23">
        <f>AQ11*$AV$10</f>
        <v>33.024000000000001</v>
      </c>
      <c r="AW11" s="23">
        <f>AV11+1</f>
        <v>34.024000000000001</v>
      </c>
    </row>
    <row r="12" spans="1:49" hidden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+'UK Prices'!D12</f>
        <v>FJ Windshirt</v>
      </c>
      <c r="F12" s="324">
        <f>'US Trade'!H12</f>
        <v>0</v>
      </c>
      <c r="G12" s="325">
        <f>'US Trade'!I12</f>
        <v>0</v>
      </c>
      <c r="I12" s="86" t="str">
        <f>IF(+'UK Prices'!J12&lt;0.1,"",+'UK Prices'!J12)</f>
        <v/>
      </c>
      <c r="J12" s="216">
        <f>'UK Prices'!K12</f>
        <v>0</v>
      </c>
      <c r="K12" s="41" t="e">
        <f>F12/I12</f>
        <v>#VALUE!</v>
      </c>
      <c r="L12" s="57"/>
      <c r="M12" s="86">
        <f>'€uro Prices'!K12</f>
        <v>0</v>
      </c>
      <c r="N12" s="216">
        <f>'€uro Prices'!L12</f>
        <v>-1</v>
      </c>
      <c r="O12" s="41" t="e">
        <f t="shared" si="0"/>
        <v>#VALUE!</v>
      </c>
      <c r="P12" s="86">
        <f>'SFr Prices'!L12</f>
        <v>0</v>
      </c>
      <c r="Q12" s="216">
        <f>'SFr Prices'!M12</f>
        <v>0</v>
      </c>
      <c r="R12" s="41">
        <f t="shared" si="1"/>
        <v>0</v>
      </c>
      <c r="S12" s="124">
        <f>'SEK Prices'!K12</f>
        <v>0</v>
      </c>
      <c r="T12" s="216">
        <f>'SEK Prices'!L12</f>
        <v>0</v>
      </c>
      <c r="U12" s="41" t="e">
        <f t="shared" si="2"/>
        <v>#VALUE!</v>
      </c>
      <c r="V12" s="124">
        <f>'DKr Prices'!K12</f>
        <v>0</v>
      </c>
      <c r="W12" s="216">
        <f>'DKr Prices'!L12</f>
        <v>0</v>
      </c>
      <c r="X12" s="41">
        <f t="shared" si="3"/>
        <v>0</v>
      </c>
      <c r="Y12" s="124">
        <f>'NKr Prices'!L12</f>
        <v>0</v>
      </c>
      <c r="Z12" s="216">
        <f>'NKr Prices'!M12</f>
        <v>0</v>
      </c>
      <c r="AA12" s="322" t="e">
        <f t="shared" si="4"/>
        <v>#DIV/0!</v>
      </c>
      <c r="AB12" s="343">
        <f>'S Africa Prices'!F12</f>
        <v>650</v>
      </c>
      <c r="AC12" s="216">
        <f>'S Africa Prices'!G12</f>
        <v>0</v>
      </c>
      <c r="AD12" s="195" t="e">
        <f>'S Africa Prices'!F12/'US Trade'!H12</f>
        <v>#DIV/0!</v>
      </c>
      <c r="AE12" s="37"/>
      <c r="AF12" s="54">
        <f>'Std Cst'!J12</f>
        <v>18.68</v>
      </c>
      <c r="AG12" s="55">
        <f>'Std Cst'!U12</f>
        <v>14.699034482758622</v>
      </c>
      <c r="AH12" s="56">
        <f>'Std Cst'!AA12</f>
        <v>20.298666666666666</v>
      </c>
      <c r="AI12" s="56">
        <f>'Std Cst'!AG12</f>
        <v>186.494</v>
      </c>
      <c r="AJ12" s="56">
        <f>'Std Cst'!AM12</f>
        <v>143.86680000000001</v>
      </c>
      <c r="AK12" s="56">
        <f>'Std Cst'!AZ12</f>
        <v>391.55075000000005</v>
      </c>
      <c r="AL12" s="37"/>
      <c r="AQ12" s="152">
        <f>'UK Prices'!J12-0.3</f>
        <v>-0.3</v>
      </c>
      <c r="AS12" s="418">
        <f t="shared" si="5"/>
        <v>-0.39</v>
      </c>
      <c r="AT12" s="418">
        <f t="shared" si="6"/>
        <v>0.61</v>
      </c>
      <c r="AV12" s="23">
        <f>AQ12*$AV$10</f>
        <v>-0.38700000000000001</v>
      </c>
      <c r="AW12" s="23">
        <f>AV12+1</f>
        <v>0.61299999999999999</v>
      </c>
    </row>
    <row r="13" spans="1:49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+'UK Prices'!D13</f>
        <v>FJ 1/2 zip Windshirt - S/S Solid Colour</v>
      </c>
      <c r="F13" s="324">
        <f>'US Trade'!H13</f>
        <v>29</v>
      </c>
      <c r="G13" s="325">
        <f>'US Trade'!I13</f>
        <v>0</v>
      </c>
      <c r="I13" s="86">
        <f>IF(+'UK Prices'!J13&lt;0.1,"",+'UK Prices'!J13)</f>
        <v>23.9</v>
      </c>
      <c r="J13" s="216">
        <f>'UK Prices'!K13</f>
        <v>-0.11481481481481487</v>
      </c>
      <c r="K13" s="41">
        <f t="shared" ref="K13" si="7">F13/I13</f>
        <v>1.2133891213389123</v>
      </c>
      <c r="L13" s="57"/>
      <c r="M13" s="86">
        <f>'€uro Prices'!K13</f>
        <v>35.5</v>
      </c>
      <c r="N13" s="216">
        <f>'€uro Prices'!L13</f>
        <v>-7.0680628272251383E-2</v>
      </c>
      <c r="O13" s="41">
        <f t="shared" si="0"/>
        <v>1.485355648535565</v>
      </c>
      <c r="P13" s="86">
        <f>'SFr Prices'!L13</f>
        <v>39.1</v>
      </c>
      <c r="Q13" s="216">
        <f>'SFr Prices'!M13</f>
        <v>-6.6825775656324513E-2</v>
      </c>
      <c r="R13" s="41">
        <f t="shared" si="1"/>
        <v>1.1333333333333333</v>
      </c>
      <c r="S13" s="124">
        <f>'SEK Prices'!K13</f>
        <v>310</v>
      </c>
      <c r="T13" s="216">
        <f>'SEK Prices'!L13</f>
        <v>-7.4626865671641784E-2</v>
      </c>
      <c r="U13" s="41">
        <f t="shared" si="2"/>
        <v>12.97071129707113</v>
      </c>
      <c r="V13" s="124">
        <f>'DKr Prices'!K13</f>
        <v>260</v>
      </c>
      <c r="W13" s="216">
        <f>'DKr Prices'!L13</f>
        <v>-0.10344827586206896</v>
      </c>
      <c r="X13" s="41">
        <f t="shared" si="3"/>
        <v>7.5362318840579707</v>
      </c>
      <c r="Y13" s="124">
        <f>'NKr Prices'!L13</f>
        <v>310</v>
      </c>
      <c r="Z13" s="216">
        <f>'NKr Prices'!M13</f>
        <v>-7.4626865671641784E-2</v>
      </c>
      <c r="AA13" s="322">
        <f t="shared" si="4"/>
        <v>1</v>
      </c>
      <c r="AB13" s="343">
        <f>'S Africa Prices'!F13</f>
        <v>575</v>
      </c>
      <c r="AC13" s="216">
        <f>'S Africa Prices'!G13</f>
        <v>0</v>
      </c>
      <c r="AD13" s="195">
        <f>'S Africa Prices'!F13/'US Trade'!H13</f>
        <v>19.827586206896552</v>
      </c>
      <c r="AE13" s="37"/>
      <c r="AF13" s="54">
        <f>'Std Cst'!J13</f>
        <v>12.84</v>
      </c>
      <c r="AG13" s="55">
        <f>'Std Cst'!U13</f>
        <v>10.383161931034483</v>
      </c>
      <c r="AH13" s="56">
        <f>'Std Cst'!AA13</f>
        <v>14.338652190476187</v>
      </c>
      <c r="AI13" s="56">
        <f>'Std Cst'!AG13</f>
        <v>131.73636699999997</v>
      </c>
      <c r="AJ13" s="56">
        <f>'Std Cst'!AM13</f>
        <v>101.62519739999999</v>
      </c>
      <c r="AK13" s="56">
        <f>'Std Cst'!AZ13</f>
        <v>279.34974999999997</v>
      </c>
      <c r="AL13" s="37"/>
      <c r="AQ13" s="152">
        <f>'UK Prices'!J13-0.3</f>
        <v>23.599999999999998</v>
      </c>
      <c r="AS13" s="418">
        <f t="shared" si="5"/>
        <v>30.68</v>
      </c>
      <c r="AT13" s="418">
        <f t="shared" si="6"/>
        <v>31.68</v>
      </c>
      <c r="AV13" s="23">
        <f t="shared" ref="AV13" si="8">AQ13*$AV$10</f>
        <v>30.443999999999999</v>
      </c>
      <c r="AW13" s="23">
        <f t="shared" ref="AW13" si="9">AV13+1</f>
        <v>31.443999999999999</v>
      </c>
    </row>
    <row r="14" spans="1:49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+'UK Prices'!D14</f>
        <v>FJ 1/2 zip Windshirt - S/S Heather</v>
      </c>
      <c r="F14" s="324">
        <f>'US Trade'!H14</f>
        <v>29</v>
      </c>
      <c r="G14" s="325">
        <f>'US Trade'!I14</f>
        <v>0</v>
      </c>
      <c r="I14" s="86">
        <f>IF(+'UK Prices'!J14&lt;0.1,"",+'UK Prices'!J14)</f>
        <v>23.9</v>
      </c>
      <c r="J14" s="216">
        <f>'UK Prices'!K14</f>
        <v>-0.11481481481481487</v>
      </c>
      <c r="K14" s="41">
        <f t="shared" ref="K14" si="10">F14/I14</f>
        <v>1.2133891213389123</v>
      </c>
      <c r="L14" s="57"/>
      <c r="M14" s="86">
        <f>'€uro Prices'!K14</f>
        <v>35.5</v>
      </c>
      <c r="N14" s="216">
        <f>'€uro Prices'!L14</f>
        <v>-7.0680628272251383E-2</v>
      </c>
      <c r="O14" s="41">
        <f t="shared" si="0"/>
        <v>1.485355648535565</v>
      </c>
      <c r="P14" s="86">
        <f>'SFr Prices'!L14</f>
        <v>39.1</v>
      </c>
      <c r="Q14" s="216">
        <f>'SFr Prices'!M14</f>
        <v>-6.6825775656324513E-2</v>
      </c>
      <c r="R14" s="41">
        <f t="shared" si="1"/>
        <v>1.1333333333333333</v>
      </c>
      <c r="S14" s="124">
        <f>'SEK Prices'!K14</f>
        <v>310</v>
      </c>
      <c r="T14" s="216">
        <f>'SEK Prices'!L14</f>
        <v>-7.4626865671641784E-2</v>
      </c>
      <c r="U14" s="41">
        <f t="shared" si="2"/>
        <v>12.97071129707113</v>
      </c>
      <c r="V14" s="124">
        <f>'DKr Prices'!K14</f>
        <v>260</v>
      </c>
      <c r="W14" s="216">
        <f>'DKr Prices'!L14</f>
        <v>-0.10344827586206896</v>
      </c>
      <c r="X14" s="41">
        <f t="shared" si="3"/>
        <v>7.5362318840579707</v>
      </c>
      <c r="Y14" s="124">
        <f>'NKr Prices'!L14</f>
        <v>310</v>
      </c>
      <c r="Z14" s="216">
        <f>'NKr Prices'!M14</f>
        <v>-7.4626865671641784E-2</v>
      </c>
      <c r="AA14" s="322">
        <f t="shared" si="4"/>
        <v>1</v>
      </c>
      <c r="AB14" s="343">
        <f>'S Africa Prices'!F14</f>
        <v>575</v>
      </c>
      <c r="AC14" s="216">
        <f>'S Africa Prices'!G14</f>
        <v>0</v>
      </c>
      <c r="AD14" s="195">
        <f>'S Africa Prices'!F14/'US Trade'!H14</f>
        <v>19.827586206896552</v>
      </c>
      <c r="AE14" s="37"/>
      <c r="AF14" s="54">
        <f>'Std Cst'!J14</f>
        <v>15.38</v>
      </c>
      <c r="AG14" s="55">
        <f>'Std Cst'!U14</f>
        <v>12.345092965517242</v>
      </c>
      <c r="AH14" s="56">
        <f>'Std Cst'!AA14</f>
        <v>17.047985523809523</v>
      </c>
      <c r="AI14" s="56">
        <f>'Std Cst'!AG14</f>
        <v>156.628367</v>
      </c>
      <c r="AJ14" s="56">
        <f>'Std Cst'!AM14</f>
        <v>120.8275974</v>
      </c>
      <c r="AK14" s="56">
        <f>'Std Cst'!AZ14</f>
        <v>328.14950000000005</v>
      </c>
      <c r="AL14" s="37"/>
      <c r="AQ14" s="152">
        <f>'UK Prices'!J14-0.3</f>
        <v>23.599999999999998</v>
      </c>
      <c r="AS14" s="418">
        <f t="shared" si="5"/>
        <v>30.68</v>
      </c>
      <c r="AT14" s="418">
        <f t="shared" si="6"/>
        <v>31.68</v>
      </c>
      <c r="AV14" s="23">
        <f t="shared" ref="AV14" si="11">AQ14*$AV$10</f>
        <v>30.443999999999999</v>
      </c>
      <c r="AW14" s="23">
        <f t="shared" ref="AW14" si="12">AV14+1</f>
        <v>31.443999999999999</v>
      </c>
    </row>
    <row r="15" spans="1:49" hidden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+'UK Prices'!D15</f>
        <v>FJ Windshirt - S/S</v>
      </c>
      <c r="F15" s="324">
        <f>'US Trade'!H15</f>
        <v>0</v>
      </c>
      <c r="G15" s="325">
        <f>'US Trade'!I15</f>
        <v>0</v>
      </c>
      <c r="I15" s="86" t="str">
        <f>IF(+'UK Prices'!J15&lt;0.1,"",+'UK Prices'!J15)</f>
        <v/>
      </c>
      <c r="J15" s="216">
        <f>'UK Prices'!K15</f>
        <v>0</v>
      </c>
      <c r="K15" s="41" t="e">
        <f t="shared" ref="K15:K31" si="13">F15/I15</f>
        <v>#VALUE!</v>
      </c>
      <c r="L15" s="57"/>
      <c r="M15" s="86">
        <f>'€uro Prices'!K15</f>
        <v>0</v>
      </c>
      <c r="N15" s="216">
        <f>'€uro Prices'!L15</f>
        <v>0</v>
      </c>
      <c r="O15" s="41" t="e">
        <f t="shared" si="0"/>
        <v>#VALUE!</v>
      </c>
      <c r="P15" s="86">
        <f>'SFr Prices'!L15</f>
        <v>0</v>
      </c>
      <c r="Q15" s="216">
        <f>'SFr Prices'!M15</f>
        <v>0</v>
      </c>
      <c r="R15" s="41">
        <f t="shared" si="1"/>
        <v>0</v>
      </c>
      <c r="S15" s="124">
        <f>'SEK Prices'!K15</f>
        <v>0</v>
      </c>
      <c r="T15" s="216">
        <f>'SEK Prices'!L15</f>
        <v>0</v>
      </c>
      <c r="U15" s="41" t="e">
        <f t="shared" si="2"/>
        <v>#VALUE!</v>
      </c>
      <c r="V15" s="124">
        <f>'DKr Prices'!K15</f>
        <v>0</v>
      </c>
      <c r="W15" s="216">
        <f>'DKr Prices'!L15</f>
        <v>0</v>
      </c>
      <c r="X15" s="41">
        <f t="shared" si="3"/>
        <v>0</v>
      </c>
      <c r="Y15" s="124">
        <f>'NKr Prices'!L15</f>
        <v>0</v>
      </c>
      <c r="Z15" s="216">
        <f>'NKr Prices'!M15</f>
        <v>0</v>
      </c>
      <c r="AA15" s="322" t="e">
        <f t="shared" si="4"/>
        <v>#DIV/0!</v>
      </c>
      <c r="AB15" s="343">
        <f>'S Africa Prices'!F15</f>
        <v>575</v>
      </c>
      <c r="AC15" s="216">
        <f>'S Africa Prices'!G15</f>
        <v>0</v>
      </c>
      <c r="AD15" s="195" t="e">
        <f>'S Africa Prices'!F15/'US Trade'!H15</f>
        <v>#DIV/0!</v>
      </c>
      <c r="AE15" s="37"/>
      <c r="AF15" s="54">
        <f>'Std Cst'!J15</f>
        <v>16.68</v>
      </c>
      <c r="AG15" s="55">
        <f>'Std Cst'!U15</f>
        <v>13.154206896551726</v>
      </c>
      <c r="AH15" s="56">
        <f>'Std Cst'!AA15</f>
        <v>18.165333333333336</v>
      </c>
      <c r="AI15" s="56">
        <f>'Std Cst'!AG15</f>
        <v>166.89400000000003</v>
      </c>
      <c r="AJ15" s="56">
        <f>'Std Cst'!AM15</f>
        <v>128.74680000000001</v>
      </c>
      <c r="AK15" s="56">
        <f>'Std Cst'!AZ15</f>
        <v>353.12575000000004</v>
      </c>
      <c r="AL15" s="37"/>
      <c r="AQ15" s="152">
        <f>'UK Prices'!J15-0.3</f>
        <v>-0.3</v>
      </c>
      <c r="AS15" s="418">
        <f t="shared" si="5"/>
        <v>-0.39</v>
      </c>
      <c r="AT15" s="418">
        <f t="shared" si="6"/>
        <v>0.61</v>
      </c>
      <c r="AV15" s="23">
        <f t="shared" ref="AV15:AV124" si="14">AQ15*$AV$10</f>
        <v>-0.38700000000000001</v>
      </c>
      <c r="AW15" s="23">
        <f t="shared" ref="AW15:AW124" si="15">AV15+1</f>
        <v>0.61299999999999999</v>
      </c>
    </row>
    <row r="16" spans="1:49" ht="15" customHeight="1" x14ac:dyDescent="0.3">
      <c r="A16" s="206" t="str">
        <f>'ITMA Form Data'!A16</f>
        <v>MID LAYER - PULLOVERS</v>
      </c>
      <c r="B16" s="206"/>
      <c r="C16" s="500"/>
      <c r="D16" s="19" t="str">
        <f>+'UK Prices'!D16</f>
        <v>Pullovers</v>
      </c>
      <c r="F16" s="324"/>
      <c r="G16" s="325"/>
      <c r="I16" s="86"/>
      <c r="J16" s="216"/>
      <c r="K16" s="41"/>
      <c r="L16" s="57"/>
      <c r="M16" s="86"/>
      <c r="N16" s="216"/>
      <c r="O16" s="41"/>
      <c r="P16" s="86"/>
      <c r="Q16" s="216"/>
      <c r="R16" s="41"/>
      <c r="S16" s="124"/>
      <c r="T16" s="216"/>
      <c r="U16" s="41"/>
      <c r="V16" s="124"/>
      <c r="W16" s="216"/>
      <c r="X16" s="41"/>
      <c r="Y16" s="124"/>
      <c r="Z16" s="216"/>
      <c r="AA16" s="322"/>
      <c r="AB16" s="343"/>
      <c r="AC16" s="216"/>
      <c r="AD16" s="195"/>
      <c r="AE16" s="37"/>
      <c r="AF16" s="54"/>
      <c r="AG16" s="55"/>
      <c r="AH16" s="56"/>
      <c r="AI16" s="56"/>
      <c r="AJ16" s="56"/>
      <c r="AK16" s="56"/>
      <c r="AL16" s="37"/>
      <c r="AQ16" s="152"/>
      <c r="AS16" s="418"/>
      <c r="AT16" s="418"/>
      <c r="AV16" s="23"/>
      <c r="AW16" s="23"/>
    </row>
    <row r="17" spans="1:49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+'UK Prices'!D17</f>
        <v>FJ Lambswool Lined 1/2 Zip (Midweight)</v>
      </c>
      <c r="F17" s="324">
        <f>'US Trade'!H17</f>
        <v>65</v>
      </c>
      <c r="G17" s="325">
        <f>'US Trade'!I17</f>
        <v>5.6910569105691054E-2</v>
      </c>
      <c r="I17" s="86">
        <f>IF(+'UK Prices'!J17&lt;0.1,"",+'UK Prices'!J17)</f>
        <v>47.5</v>
      </c>
      <c r="J17" s="216">
        <f>'UK Prices'!K17</f>
        <v>0</v>
      </c>
      <c r="K17" s="41">
        <f t="shared" si="13"/>
        <v>1.368421052631579</v>
      </c>
      <c r="L17" s="57"/>
      <c r="M17" s="86">
        <f>'€uro Prices'!K17</f>
        <v>66.5</v>
      </c>
      <c r="N17" s="216">
        <f>'€uro Prices'!L17</f>
        <v>3.1007751937984496E-2</v>
      </c>
      <c r="O17" s="41">
        <f>M17/I17</f>
        <v>1.4</v>
      </c>
      <c r="P17" s="86">
        <f>'SFr Prices'!L17</f>
        <v>73.2</v>
      </c>
      <c r="Q17" s="216">
        <f>'SFr Prices'!M17</f>
        <v>3.2440056417489378E-2</v>
      </c>
      <c r="R17" s="41">
        <f t="shared" ref="R17:R31" si="16">P17/(M17-1)</f>
        <v>1.1175572519083969</v>
      </c>
      <c r="S17" s="124">
        <f>'SEK Prices'!K17</f>
        <v>630</v>
      </c>
      <c r="T17" s="216">
        <f>'SEK Prices'!L17</f>
        <v>7.6923076923076927E-2</v>
      </c>
      <c r="U17" s="41">
        <f>S17/I17</f>
        <v>13.263157894736842</v>
      </c>
      <c r="V17" s="124">
        <f>'DKr Prices'!K17</f>
        <v>500</v>
      </c>
      <c r="W17" s="216">
        <f>'DKr Prices'!L17</f>
        <v>5.2631578947368418E-2</v>
      </c>
      <c r="X17" s="41">
        <f t="shared" ref="X17:X31" si="17">V17/(M17-1)</f>
        <v>7.6335877862595423</v>
      </c>
      <c r="Y17" s="124">
        <f>'NKr Prices'!L17</f>
        <v>630</v>
      </c>
      <c r="Z17" s="216">
        <f>'NKr Prices'!M17</f>
        <v>7.6923076923076927E-2</v>
      </c>
      <c r="AA17" s="322">
        <f>Y17/S17</f>
        <v>1</v>
      </c>
      <c r="AB17" s="343">
        <f>'S Africa Prices'!F17</f>
        <v>0</v>
      </c>
      <c r="AC17" s="216">
        <f>'S Africa Prices'!G17</f>
        <v>0</v>
      </c>
      <c r="AD17" s="195">
        <f>'S Africa Prices'!F17/'US Trade'!H17</f>
        <v>0</v>
      </c>
      <c r="AE17" s="37"/>
      <c r="AF17" s="54">
        <f>'Std Cst'!J17</f>
        <v>31.9</v>
      </c>
      <c r="AG17" s="55">
        <f>'Std Cst'!U17</f>
        <v>25.297944827586207</v>
      </c>
      <c r="AH17" s="56">
        <f>'Std Cst'!AA17</f>
        <v>34.935257142857139</v>
      </c>
      <c r="AI17" s="56">
        <f>'Std Cst'!AG17</f>
        <v>320.96767499999999</v>
      </c>
      <c r="AJ17" s="56">
        <f>'Std Cst'!AM17</f>
        <v>247.603635</v>
      </c>
      <c r="AK17" s="56">
        <f>'Std Cst'!AZ17</f>
        <v>645.54</v>
      </c>
      <c r="AL17" s="37"/>
      <c r="AQ17" s="152">
        <f>'UK Prices'!J17-0.3</f>
        <v>47.2</v>
      </c>
      <c r="AS17" s="418">
        <f t="shared" ref="AS17:AS31" si="18">(AQ17*$AS$10)</f>
        <v>61.360000000000007</v>
      </c>
      <c r="AT17" s="418">
        <f t="shared" ref="AT17:AT31" si="19">AS17+1</f>
        <v>62.360000000000007</v>
      </c>
      <c r="AV17" s="23">
        <f t="shared" si="14"/>
        <v>60.888000000000005</v>
      </c>
      <c r="AW17" s="23">
        <f t="shared" si="15"/>
        <v>61.888000000000005</v>
      </c>
    </row>
    <row r="18" spans="1:49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+'UK Prices'!D18</f>
        <v>FJ Lambswool 1/2 Zip (Midweight)</v>
      </c>
      <c r="F18" s="324">
        <f>'US Trade'!H18</f>
        <v>54</v>
      </c>
      <c r="G18" s="325">
        <f>'US Trade'!I18</f>
        <v>0</v>
      </c>
      <c r="I18" s="86">
        <f>IF(+'UK Prices'!J18&lt;0.1,"",+'UK Prices'!J18)</f>
        <v>37.5</v>
      </c>
      <c r="J18" s="216">
        <f>'UK Prices'!K18</f>
        <v>0</v>
      </c>
      <c r="K18" s="41">
        <f t="shared" ref="K18" si="20">F18/I18</f>
        <v>1.44</v>
      </c>
      <c r="L18" s="57"/>
      <c r="M18" s="86">
        <f>'€uro Prices'!K18</f>
        <v>52.9</v>
      </c>
      <c r="N18" s="216">
        <f>'€uro Prices'!L18</f>
        <v>0</v>
      </c>
      <c r="O18" s="41">
        <f>M18/I18</f>
        <v>1.4106666666666667</v>
      </c>
      <c r="P18" s="86">
        <f>'SFr Prices'!L18</f>
        <v>58.2</v>
      </c>
      <c r="Q18" s="216">
        <f>'SFr Prices'!M18</f>
        <v>0</v>
      </c>
      <c r="R18" s="41">
        <f t="shared" ref="R18" si="21">P18/(M18-1)</f>
        <v>1.1213872832369942</v>
      </c>
      <c r="S18" s="124">
        <f>'SEK Prices'!K18</f>
        <v>490</v>
      </c>
      <c r="T18" s="216">
        <f>'SEK Prices'!L18</f>
        <v>-1.0101010101010102E-2</v>
      </c>
      <c r="U18" s="41">
        <f>S18/I18</f>
        <v>13.066666666666666</v>
      </c>
      <c r="V18" s="124">
        <f>'DKr Prices'!K18</f>
        <v>400</v>
      </c>
      <c r="W18" s="216">
        <f>'DKr Prices'!L18</f>
        <v>1.2658227848101266E-2</v>
      </c>
      <c r="X18" s="41">
        <f t="shared" ref="X18" si="22">V18/(M18-1)</f>
        <v>7.7071290944123314</v>
      </c>
      <c r="Y18" s="124">
        <f>'NKr Prices'!L18</f>
        <v>490</v>
      </c>
      <c r="Z18" s="216">
        <f>'NKr Prices'!M18</f>
        <v>-1.0101010101010102E-2</v>
      </c>
      <c r="AA18" s="322">
        <f>Y18/S18</f>
        <v>1</v>
      </c>
      <c r="AB18" s="343">
        <f>'S Africa Prices'!F18</f>
        <v>0</v>
      </c>
      <c r="AC18" s="216">
        <f>'S Africa Prices'!G18</f>
        <v>0</v>
      </c>
      <c r="AD18" s="195">
        <f>'S Africa Prices'!F18/'US Trade'!H18</f>
        <v>0</v>
      </c>
      <c r="AE18" s="37"/>
      <c r="AF18" s="54">
        <f>'Std Cst'!J18</f>
        <v>24.8</v>
      </c>
      <c r="AG18" s="55">
        <f>'Std Cst'!U18</f>
        <v>19.732206896551727</v>
      </c>
      <c r="AH18" s="56">
        <f>'Std Cst'!AA18</f>
        <v>27.249238095238095</v>
      </c>
      <c r="AI18" s="56">
        <f>'Std Cst'!AG18</f>
        <v>250.35237500000002</v>
      </c>
      <c r="AJ18" s="56">
        <f>'Std Cst'!AM18</f>
        <v>193.12897500000003</v>
      </c>
      <c r="AK18" s="56">
        <f>'Std Cst'!AZ18</f>
        <v>509.13125000000008</v>
      </c>
      <c r="AL18" s="37"/>
      <c r="AQ18" s="152">
        <f>'UK Prices'!J18-0.3</f>
        <v>37.200000000000003</v>
      </c>
      <c r="AS18" s="418">
        <f t="shared" ref="AS18" si="23">(AQ18*$AS$10)</f>
        <v>48.360000000000007</v>
      </c>
      <c r="AT18" s="418">
        <f t="shared" ref="AT18" si="24">AS18+1</f>
        <v>49.360000000000007</v>
      </c>
      <c r="AV18" s="23">
        <f t="shared" ref="AV18" si="25">AQ18*$AV$10</f>
        <v>47.988000000000007</v>
      </c>
      <c r="AW18" s="23">
        <f t="shared" ref="AW18" si="26">AV18+1</f>
        <v>48.988000000000007</v>
      </c>
    </row>
    <row r="19" spans="1:49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+'UK Prices'!D19</f>
        <v>FJ Lambswool V-Neck Pullover (Midweight)</v>
      </c>
      <c r="F19" s="324">
        <f>'US Trade'!H19</f>
        <v>50</v>
      </c>
      <c r="G19" s="325">
        <f>'US Trade'!I19</f>
        <v>0</v>
      </c>
      <c r="I19" s="86">
        <f>IF(+'UK Prices'!J19&lt;0.1,"",+'UK Prices'!J19)</f>
        <v>35</v>
      </c>
      <c r="J19" s="216">
        <f>'UK Prices'!K19</f>
        <v>0</v>
      </c>
      <c r="K19" s="41">
        <f t="shared" si="13"/>
        <v>1.4285714285714286</v>
      </c>
      <c r="L19" s="57"/>
      <c r="M19" s="86">
        <f>'€uro Prices'!K19</f>
        <v>49.5</v>
      </c>
      <c r="N19" s="216">
        <f>'€uro Prices'!L19</f>
        <v>0</v>
      </c>
      <c r="O19" s="41">
        <f>M19/I19</f>
        <v>1.4142857142857144</v>
      </c>
      <c r="P19" s="86">
        <f>'SFr Prices'!L19</f>
        <v>54.5</v>
      </c>
      <c r="Q19" s="216">
        <f>'SFr Prices'!M19</f>
        <v>0</v>
      </c>
      <c r="R19" s="41">
        <f t="shared" si="16"/>
        <v>1.1237113402061856</v>
      </c>
      <c r="S19" s="124">
        <f>'SEK Prices'!K19</f>
        <v>470</v>
      </c>
      <c r="T19" s="216">
        <f>'SEK Prices'!L19</f>
        <v>1.0752688172043012E-2</v>
      </c>
      <c r="U19" s="41">
        <f>S19/I19</f>
        <v>13.428571428571429</v>
      </c>
      <c r="V19" s="124">
        <f>'DKr Prices'!K19</f>
        <v>365</v>
      </c>
      <c r="W19" s="216">
        <f>'DKr Prices'!L19</f>
        <v>0</v>
      </c>
      <c r="X19" s="41">
        <f t="shared" si="17"/>
        <v>7.5257731958762886</v>
      </c>
      <c r="Y19" s="124">
        <f>'NKr Prices'!L19</f>
        <v>470</v>
      </c>
      <c r="Z19" s="216">
        <f>'NKr Prices'!M19</f>
        <v>1.0752688172043012E-2</v>
      </c>
      <c r="AA19" s="322">
        <f>Y19/S19</f>
        <v>1</v>
      </c>
      <c r="AB19" s="343">
        <f>'S Africa Prices'!F19</f>
        <v>725</v>
      </c>
      <c r="AC19" s="216">
        <f>'S Africa Prices'!G19</f>
        <v>0</v>
      </c>
      <c r="AD19" s="195">
        <f>'S Africa Prices'!F19/'US Trade'!H19</f>
        <v>14.5</v>
      </c>
      <c r="AE19" s="37"/>
      <c r="AF19" s="54">
        <f>'Std Cst'!J19</f>
        <v>23.55</v>
      </c>
      <c r="AG19" s="55">
        <f>'Std Cst'!U19</f>
        <v>18.746289655172415</v>
      </c>
      <c r="AH19" s="56">
        <f>'Std Cst'!AA19</f>
        <v>25.887733333333333</v>
      </c>
      <c r="AI19" s="56">
        <f>'Std Cst'!AG19</f>
        <v>237.84355000000002</v>
      </c>
      <c r="AJ19" s="56">
        <f>'Std Cst'!AM19</f>
        <v>183.47931</v>
      </c>
      <c r="AK19" s="56">
        <f>'Std Cst'!AZ19</f>
        <v>485.11562500000008</v>
      </c>
      <c r="AL19" s="37"/>
      <c r="AQ19" s="152">
        <f>'UK Prices'!J19-0.3</f>
        <v>34.700000000000003</v>
      </c>
      <c r="AS19" s="418">
        <f t="shared" si="18"/>
        <v>45.110000000000007</v>
      </c>
      <c r="AT19" s="418">
        <f t="shared" si="19"/>
        <v>46.110000000000007</v>
      </c>
      <c r="AV19" s="23">
        <f t="shared" si="14"/>
        <v>44.763000000000005</v>
      </c>
      <c r="AW19" s="23">
        <f t="shared" si="15"/>
        <v>45.763000000000005</v>
      </c>
    </row>
    <row r="20" spans="1:49" ht="15" customHeight="1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+'UK Prices'!D20</f>
        <v>FJ Lambswool Slipover (Midweight)</v>
      </c>
      <c r="F20" s="324">
        <f>'US Trade'!H20</f>
        <v>44</v>
      </c>
      <c r="G20" s="325">
        <f>'US Trade'!I20</f>
        <v>4.7619047619047616E-2</v>
      </c>
      <c r="I20" s="86">
        <f>IF(+'UK Prices'!J20&lt;0.1,"",+'UK Prices'!J20)</f>
        <v>31.5</v>
      </c>
      <c r="J20" s="216">
        <f>'UK Prices'!K20</f>
        <v>0</v>
      </c>
      <c r="K20" s="41">
        <f t="shared" si="13"/>
        <v>1.3968253968253967</v>
      </c>
      <c r="L20" s="57"/>
      <c r="M20" s="86">
        <f>'€uro Prices'!K20</f>
        <v>44.5</v>
      </c>
      <c r="N20" s="216">
        <f>'€uro Prices'!L20</f>
        <v>0</v>
      </c>
      <c r="O20" s="41">
        <f t="shared" ref="O20" si="27">M20/I20</f>
        <v>1.4126984126984128</v>
      </c>
      <c r="P20" s="86">
        <f>'SFr Prices'!L20</f>
        <v>48.9</v>
      </c>
      <c r="Q20" s="216">
        <f>'SFr Prices'!M20</f>
        <v>0</v>
      </c>
      <c r="R20" s="41">
        <f t="shared" si="16"/>
        <v>1.1241379310344828</v>
      </c>
      <c r="S20" s="124">
        <f>'SEK Prices'!K20</f>
        <v>390</v>
      </c>
      <c r="T20" s="216">
        <f>'SEK Prices'!L20</f>
        <v>-1.2658227848101266E-2</v>
      </c>
      <c r="U20" s="41">
        <f t="shared" ref="U20" si="28">S20/I20</f>
        <v>12.380952380952381</v>
      </c>
      <c r="V20" s="124">
        <f>'DKr Prices'!K20</f>
        <v>320</v>
      </c>
      <c r="W20" s="216">
        <f>'DKr Prices'!L20</f>
        <v>-1.5384615384615385E-2</v>
      </c>
      <c r="X20" s="41">
        <f t="shared" si="17"/>
        <v>7.3563218390804597</v>
      </c>
      <c r="Y20" s="124">
        <f>'NKr Prices'!L20</f>
        <v>390</v>
      </c>
      <c r="Z20" s="216">
        <f>'NKr Prices'!M20</f>
        <v>-1.2658227848101266E-2</v>
      </c>
      <c r="AA20" s="322">
        <f t="shared" ref="AA20" si="29">Y20/S20</f>
        <v>1</v>
      </c>
      <c r="AB20" s="343">
        <f>'S Africa Prices'!F20</f>
        <v>0</v>
      </c>
      <c r="AC20" s="216">
        <f>'S Africa Prices'!G20</f>
        <v>0</v>
      </c>
      <c r="AD20" s="195">
        <f>'S Africa Prices'!F20/'US Trade'!H20</f>
        <v>0</v>
      </c>
      <c r="AE20" s="37"/>
      <c r="AF20" s="54">
        <f>'Std Cst'!J20</f>
        <v>19.5</v>
      </c>
      <c r="AG20" s="55">
        <f>'Std Cst'!U20</f>
        <v>15.58945379310345</v>
      </c>
      <c r="AH20" s="56">
        <f>'Std Cst'!AA20</f>
        <v>21.528293333333334</v>
      </c>
      <c r="AI20" s="56">
        <f>'Std Cst'!AG20</f>
        <v>197.79119500000002</v>
      </c>
      <c r="AJ20" s="56">
        <f>'Std Cst'!AM20</f>
        <v>152.58177900000001</v>
      </c>
      <c r="AK20" s="56">
        <f>'Std Cst'!AZ20</f>
        <v>407.30500000000001</v>
      </c>
      <c r="AL20" s="37"/>
      <c r="AQ20" s="152">
        <f>'UK Prices'!J20-0.3</f>
        <v>31.2</v>
      </c>
      <c r="AS20" s="418">
        <f t="shared" si="18"/>
        <v>40.56</v>
      </c>
      <c r="AT20" s="418">
        <f t="shared" si="19"/>
        <v>41.56</v>
      </c>
      <c r="AV20" s="23">
        <f t="shared" si="14"/>
        <v>40.247999999999998</v>
      </c>
      <c r="AW20" s="23">
        <f t="shared" si="15"/>
        <v>41.247999999999998</v>
      </c>
    </row>
    <row r="21" spans="1:49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+'UK Prices'!D21</f>
        <v>FJ Wind Shell Mid Layer</v>
      </c>
      <c r="F21" s="324">
        <f>'US Trade'!H21</f>
        <v>67.5</v>
      </c>
      <c r="G21" s="325">
        <f>'US Trade'!I21</f>
        <v>0</v>
      </c>
      <c r="I21" s="86">
        <f>IF(+'UK Prices'!J21&lt;0.1,"",+'UK Prices'!J21)</f>
        <v>46</v>
      </c>
      <c r="J21" s="216">
        <f>'UK Prices'!K21</f>
        <v>2.2222222222222223E-2</v>
      </c>
      <c r="K21" s="41">
        <f>F21/I21</f>
        <v>1.4673913043478262</v>
      </c>
      <c r="L21" s="57"/>
      <c r="M21" s="86">
        <f>'€uro Prices'!K21</f>
        <v>65</v>
      </c>
      <c r="N21" s="216">
        <f>'€uro Prices'!L21</f>
        <v>0</v>
      </c>
      <c r="O21" s="41">
        <f>M21/I21</f>
        <v>1.4130434782608696</v>
      </c>
      <c r="P21" s="86">
        <f>'SFr Prices'!L21</f>
        <v>71.5</v>
      </c>
      <c r="Q21" s="216">
        <f>'SFr Prices'!M21</f>
        <v>0</v>
      </c>
      <c r="R21" s="41">
        <f>P21/(M21-1)</f>
        <v>1.1171875</v>
      </c>
      <c r="S21" s="124">
        <f>'SEK Prices'!K21</f>
        <v>545</v>
      </c>
      <c r="T21" s="216">
        <f>'SEK Prices'!L21</f>
        <v>0</v>
      </c>
      <c r="U21" s="41">
        <f>S21/I21</f>
        <v>11.847826086956522</v>
      </c>
      <c r="V21" s="124">
        <f>'DKr Prices'!K21</f>
        <v>435</v>
      </c>
      <c r="W21" s="216">
        <f>'DKr Prices'!L21</f>
        <v>0</v>
      </c>
      <c r="X21" s="41">
        <f>V21/(M21-1)</f>
        <v>6.796875</v>
      </c>
      <c r="Y21" s="124">
        <f>'NKr Prices'!L21</f>
        <v>545</v>
      </c>
      <c r="Z21" s="216">
        <f>'NKr Prices'!M21</f>
        <v>0</v>
      </c>
      <c r="AA21" s="322">
        <f>Y21/S21</f>
        <v>1</v>
      </c>
      <c r="AB21" s="343">
        <f>'S Africa Prices'!F21</f>
        <v>0</v>
      </c>
      <c r="AC21" s="216">
        <f>'S Africa Prices'!G21</f>
        <v>0</v>
      </c>
      <c r="AD21" s="195">
        <f>'S Africa Prices'!F21/'US Trade'!H21</f>
        <v>0</v>
      </c>
      <c r="AE21" s="37"/>
      <c r="AF21" s="54">
        <f>'Std Cst'!J21</f>
        <v>22.68</v>
      </c>
      <c r="AG21" s="55">
        <f>'Std Cst'!U21</f>
        <v>18.164049655172416</v>
      </c>
      <c r="AH21" s="56">
        <f>'Std Cst'!AA21</f>
        <v>25.08368761904762</v>
      </c>
      <c r="AI21" s="56">
        <f>'Std Cst'!AG21</f>
        <v>230.45638</v>
      </c>
      <c r="AJ21" s="56">
        <f>'Std Cst'!AM21</f>
        <v>177.78063600000002</v>
      </c>
      <c r="AK21" s="56">
        <f>'Std Cst'!AZ21</f>
        <v>468.40075000000007</v>
      </c>
      <c r="AL21" s="37"/>
      <c r="AQ21" s="152">
        <f>'UK Prices'!J21-0.3</f>
        <v>45.7</v>
      </c>
      <c r="AS21" s="418">
        <f>(AQ21*$AS$10)</f>
        <v>59.410000000000004</v>
      </c>
      <c r="AT21" s="418">
        <f>AS21+1</f>
        <v>60.410000000000004</v>
      </c>
      <c r="AV21" s="23">
        <f>AQ21*$AV$10</f>
        <v>58.953000000000003</v>
      </c>
      <c r="AW21" s="23">
        <f>AV21+1</f>
        <v>59.953000000000003</v>
      </c>
    </row>
    <row r="22" spans="1:49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+'UK Prices'!D22</f>
        <v>Spun Poly Buttoned Pullover</v>
      </c>
      <c r="F22" s="324">
        <f>'US Trade'!H22</f>
        <v>44</v>
      </c>
      <c r="G22" s="325"/>
      <c r="I22" s="86">
        <f>IF(+'UK Prices'!J22&lt;0.1,"",+'UK Prices'!J22)</f>
        <v>31.9</v>
      </c>
      <c r="J22" s="216"/>
      <c r="K22" s="41">
        <f>F22/I22</f>
        <v>1.3793103448275863</v>
      </c>
      <c r="L22" s="57"/>
      <c r="M22" s="86">
        <f>'€uro Prices'!K22</f>
        <v>44.9</v>
      </c>
      <c r="N22" s="216"/>
      <c r="O22" s="41">
        <f>M22/I22</f>
        <v>1.407523510971787</v>
      </c>
      <c r="P22" s="86">
        <f>'SFr Prices'!L22</f>
        <v>49.4</v>
      </c>
      <c r="Q22" s="216"/>
      <c r="R22" s="41">
        <f>P22/(M22-1)</f>
        <v>1.1252847380410023</v>
      </c>
      <c r="S22" s="124">
        <f>'SEK Prices'!K22</f>
        <v>410</v>
      </c>
      <c r="T22" s="216"/>
      <c r="U22" s="41">
        <f>S22/I22</f>
        <v>12.852664576802509</v>
      </c>
      <c r="V22" s="124">
        <f>'DKr Prices'!K22</f>
        <v>340</v>
      </c>
      <c r="W22" s="216"/>
      <c r="X22" s="41">
        <f t="shared" ref="X22:X28" si="30">V22/(M22-1)</f>
        <v>7.7448747152619593</v>
      </c>
      <c r="Y22" s="124">
        <f>'NKr Prices'!L22</f>
        <v>410</v>
      </c>
      <c r="Z22" s="216"/>
      <c r="AA22" s="322">
        <f>Y22/S22</f>
        <v>1</v>
      </c>
      <c r="AB22" s="343">
        <f>'S Africa Prices'!F22</f>
        <v>0</v>
      </c>
      <c r="AC22" s="216">
        <f>'S Africa Prices'!G22</f>
        <v>0</v>
      </c>
      <c r="AD22" s="195">
        <f>'S Africa Prices'!F22/'US Trade'!H22</f>
        <v>0</v>
      </c>
      <c r="AE22" s="37"/>
      <c r="AF22" s="54">
        <f>'Std Cst'!J22</f>
        <v>16.18</v>
      </c>
      <c r="AG22" s="55">
        <f>'Std Cst'!U22</f>
        <v>13.028304000000002</v>
      </c>
      <c r="AH22" s="56">
        <f>'Std Cst'!AA22</f>
        <v>17.991467428571429</v>
      </c>
      <c r="AI22" s="56">
        <f>'Std Cst'!AG22</f>
        <v>165.29660700000002</v>
      </c>
      <c r="AJ22" s="56">
        <f>'Std Cst'!AM22</f>
        <v>127.51452540000001</v>
      </c>
      <c r="AK22" s="56">
        <f>'Std Cst'!AZ22</f>
        <v>343.51950000000005</v>
      </c>
      <c r="AL22" s="37"/>
      <c r="AQ22" s="152">
        <f>'UK Prices'!J22-0.3</f>
        <v>31.599999999999998</v>
      </c>
      <c r="AS22" s="418">
        <f>(AQ22*$AS$10)</f>
        <v>41.08</v>
      </c>
      <c r="AT22" s="418">
        <f>AS22+1</f>
        <v>42.08</v>
      </c>
      <c r="AV22" s="23">
        <f>AQ22*$AV$10</f>
        <v>40.763999999999996</v>
      </c>
      <c r="AW22" s="23">
        <f>AV22+1</f>
        <v>41.763999999999996</v>
      </c>
    </row>
    <row r="23" spans="1:49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+'UK Prices'!D23</f>
        <v>Spun Poly V-neck Pullover</v>
      </c>
      <c r="F23" s="324">
        <f>'US Trade'!H23</f>
        <v>41.5</v>
      </c>
      <c r="G23" s="325"/>
      <c r="I23" s="86">
        <f>IF(+'UK Prices'!J23&lt;0.1,"",+'UK Prices'!J23)</f>
        <v>29.9</v>
      </c>
      <c r="J23" s="216"/>
      <c r="K23" s="41">
        <f t="shared" ref="K23" si="31">F23/I23</f>
        <v>1.3879598662207357</v>
      </c>
      <c r="L23" s="57"/>
      <c r="M23" s="86">
        <f>'€uro Prices'!K23</f>
        <v>41.9</v>
      </c>
      <c r="N23" s="216"/>
      <c r="O23" s="41">
        <f>M23/I23</f>
        <v>1.4013377926421404</v>
      </c>
      <c r="P23" s="86">
        <f>'SFr Prices'!L23</f>
        <v>46.1</v>
      </c>
      <c r="Q23" s="216"/>
      <c r="R23" s="41">
        <f>P23/(M23-1)</f>
        <v>1.1271393643031786</v>
      </c>
      <c r="S23" s="124">
        <f>'SEK Prices'!K23</f>
        <v>390</v>
      </c>
      <c r="T23" s="216"/>
      <c r="U23" s="41">
        <f>S23/I23</f>
        <v>13.043478260869566</v>
      </c>
      <c r="V23" s="124">
        <f>'DKr Prices'!K23</f>
        <v>320</v>
      </c>
      <c r="W23" s="216"/>
      <c r="X23" s="41">
        <f t="shared" si="30"/>
        <v>7.8239608801955995</v>
      </c>
      <c r="Y23" s="124">
        <f>'NKr Prices'!L23</f>
        <v>390</v>
      </c>
      <c r="Z23" s="216"/>
      <c r="AA23" s="322">
        <f>Y23/S23</f>
        <v>1</v>
      </c>
      <c r="AB23" s="343">
        <f>'S Africa Prices'!F23</f>
        <v>0</v>
      </c>
      <c r="AC23" s="216">
        <f>'S Africa Prices'!G23</f>
        <v>0</v>
      </c>
      <c r="AD23" s="195">
        <f>'S Africa Prices'!F23/'US Trade'!H23</f>
        <v>0</v>
      </c>
      <c r="AE23" s="37"/>
      <c r="AF23" s="54">
        <f>'Std Cst'!J23</f>
        <v>11.7</v>
      </c>
      <c r="AG23" s="55">
        <f>'Std Cst'!U23</f>
        <v>9.5515702068965513</v>
      </c>
      <c r="AH23" s="56">
        <f>'Std Cst'!AA23</f>
        <v>13.190263619047618</v>
      </c>
      <c r="AI23" s="56">
        <f>'Std Cst'!AG23</f>
        <v>121.18554699999999</v>
      </c>
      <c r="AJ23" s="56">
        <f>'Std Cst'!AM23</f>
        <v>93.485993399999998</v>
      </c>
      <c r="AK23" s="56">
        <f>'Std Cst'!AZ23</f>
        <v>257.44749999999999</v>
      </c>
      <c r="AL23" s="37"/>
      <c r="AQ23" s="152">
        <f>'UK Prices'!J23-0.3</f>
        <v>29.599999999999998</v>
      </c>
      <c r="AS23" s="418">
        <f>(AQ23*$AS$10)</f>
        <v>38.479999999999997</v>
      </c>
      <c r="AT23" s="418">
        <f>AS23+1</f>
        <v>39.479999999999997</v>
      </c>
      <c r="AV23" s="23">
        <f>AQ23*$AV$10</f>
        <v>38.183999999999997</v>
      </c>
      <c r="AW23" s="23">
        <f>AV23+1</f>
        <v>39.183999999999997</v>
      </c>
    </row>
    <row r="24" spans="1:49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+'UK Prices'!D24</f>
        <v>FJ Spun Poly Vest</v>
      </c>
      <c r="F24" s="324">
        <f>'US Trade'!H24</f>
        <v>39</v>
      </c>
      <c r="G24" s="325">
        <f>'US Trade'!I24</f>
        <v>0</v>
      </c>
      <c r="I24" s="86">
        <f>IF(+'UK Prices'!J24&lt;0.1,"",+'UK Prices'!J24)</f>
        <v>28</v>
      </c>
      <c r="J24" s="216">
        <f>'UK Prices'!K24</f>
        <v>0</v>
      </c>
      <c r="K24" s="41">
        <f t="shared" ref="K24:K28" si="32">F24/I24</f>
        <v>1.3928571428571428</v>
      </c>
      <c r="L24" s="57"/>
      <c r="M24" s="86">
        <f>'€uro Prices'!K24</f>
        <v>39.6</v>
      </c>
      <c r="N24" s="216">
        <f>'€uro Prices'!L24</f>
        <v>0</v>
      </c>
      <c r="O24" s="41">
        <f>M24/I24</f>
        <v>1.4142857142857144</v>
      </c>
      <c r="P24" s="86">
        <f>'SFr Prices'!L24</f>
        <v>43.6</v>
      </c>
      <c r="Q24" s="216">
        <f>'SFr Prices'!M24</f>
        <v>0</v>
      </c>
      <c r="R24" s="41">
        <f>P24/(M24-1)</f>
        <v>1.1295336787564767</v>
      </c>
      <c r="S24" s="124">
        <f>'SEK Prices'!K24</f>
        <v>370</v>
      </c>
      <c r="T24" s="216">
        <f>'SEK Prices'!L24</f>
        <v>1.3698630136986301E-2</v>
      </c>
      <c r="U24" s="41">
        <f>S24/I24</f>
        <v>13.214285714285714</v>
      </c>
      <c r="V24" s="124">
        <f>'DKr Prices'!K24</f>
        <v>300</v>
      </c>
      <c r="W24" s="216">
        <f>'DKr Prices'!L24</f>
        <v>0</v>
      </c>
      <c r="X24" s="41">
        <f t="shared" si="30"/>
        <v>7.7720207253886011</v>
      </c>
      <c r="Y24" s="124">
        <f>'NKr Prices'!L24</f>
        <v>370</v>
      </c>
      <c r="Z24" s="216">
        <f>'NKr Prices'!M24</f>
        <v>1.3698630136986301E-2</v>
      </c>
      <c r="AA24" s="322">
        <f>Y24/S24</f>
        <v>1</v>
      </c>
      <c r="AB24" s="343">
        <f>'S Africa Prices'!F24</f>
        <v>575</v>
      </c>
      <c r="AC24" s="216">
        <f>'S Africa Prices'!G24</f>
        <v>0</v>
      </c>
      <c r="AD24" s="195">
        <f>'S Africa Prices'!F24/'US Trade'!H24</f>
        <v>14.743589743589743</v>
      </c>
      <c r="AE24" s="37"/>
      <c r="AF24" s="54">
        <f>'Std Cst'!J24</f>
        <v>13.5</v>
      </c>
      <c r="AG24" s="55">
        <f>'Std Cst'!U24</f>
        <v>10.926411034482758</v>
      </c>
      <c r="AH24" s="56">
        <f>'Std Cst'!AA24</f>
        <v>15.088853333333331</v>
      </c>
      <c r="AI24" s="56">
        <f>'Std Cst'!AG24</f>
        <v>138.62884</v>
      </c>
      <c r="AJ24" s="56">
        <f>'Std Cst'!AM24</f>
        <v>106.94224799999999</v>
      </c>
      <c r="AK24" s="56">
        <f>'Std Cst'!AZ24</f>
        <v>292.02999999999997</v>
      </c>
      <c r="AL24" s="37"/>
    </row>
    <row r="25" spans="1:49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+'UK Prices'!D25</f>
        <v>Double Layer Contrast Chill-Out</v>
      </c>
      <c r="F25" s="324">
        <f>'US Trade'!H25</f>
        <v>47.5</v>
      </c>
      <c r="G25" s="325"/>
      <c r="I25" s="86">
        <f>IF(+'UK Prices'!J25&lt;0.1,"",+'UK Prices'!J25)</f>
        <v>33.9</v>
      </c>
      <c r="J25" s="216"/>
      <c r="K25" s="41">
        <f t="shared" si="32"/>
        <v>1.40117994100295</v>
      </c>
      <c r="L25" s="57"/>
      <c r="M25" s="86">
        <f>'€uro Prices'!K25</f>
        <v>47.2</v>
      </c>
      <c r="N25" s="216"/>
      <c r="O25" s="41">
        <f>M25/I25</f>
        <v>1.3923303834808261</v>
      </c>
      <c r="P25" s="86">
        <f>'SFr Prices'!L25</f>
        <v>51.9</v>
      </c>
      <c r="Q25" s="216"/>
      <c r="R25" s="41">
        <f>P25/(M25-1)</f>
        <v>1.1233766233766234</v>
      </c>
      <c r="S25" s="124">
        <f>'SEK Prices'!K25</f>
        <v>430</v>
      </c>
      <c r="T25" s="216"/>
      <c r="U25" s="41">
        <f>S25/I25</f>
        <v>12.684365781710914</v>
      </c>
      <c r="V25" s="124">
        <f>'DKr Prices'!K25</f>
        <v>340</v>
      </c>
      <c r="W25" s="216"/>
      <c r="X25" s="41">
        <f t="shared" si="30"/>
        <v>7.3593073593073592</v>
      </c>
      <c r="Y25" s="124">
        <f>'NKr Prices'!L25</f>
        <v>430</v>
      </c>
      <c r="Z25" s="216"/>
      <c r="AA25" s="322">
        <f>Y25/S25</f>
        <v>1</v>
      </c>
      <c r="AB25" s="343">
        <f>'S Africa Prices'!F25</f>
        <v>0</v>
      </c>
      <c r="AC25" s="216">
        <f>'S Africa Prices'!G25</f>
        <v>0</v>
      </c>
      <c r="AD25" s="195">
        <f>'S Africa Prices'!F25/'US Trade'!H25</f>
        <v>0</v>
      </c>
      <c r="AE25" s="37"/>
      <c r="AF25" s="54">
        <f>'Std Cst'!J25</f>
        <v>15.28</v>
      </c>
      <c r="AG25" s="55">
        <f>'Std Cst'!U25</f>
        <v>12.349451586206897</v>
      </c>
      <c r="AH25" s="56">
        <f>'Std Cst'!AA25</f>
        <v>17.054004571428571</v>
      </c>
      <c r="AI25" s="56">
        <f>'Std Cst'!AG25</f>
        <v>156.68366700000001</v>
      </c>
      <c r="AJ25" s="56">
        <f>'Std Cst'!AM25</f>
        <v>120.8702574</v>
      </c>
      <c r="AK25" s="56">
        <f>'Std Cst'!AZ25</f>
        <v>326.22825</v>
      </c>
      <c r="AL25" s="37"/>
      <c r="AQ25" s="152">
        <f>'UK Prices'!J25-0.3</f>
        <v>33.6</v>
      </c>
      <c r="AS25" s="418">
        <f>(AQ25*$AS$10)</f>
        <v>43.680000000000007</v>
      </c>
      <c r="AT25" s="418">
        <f>AS25+1</f>
        <v>44.680000000000007</v>
      </c>
      <c r="AV25" s="23">
        <f>AQ25*$AV$10</f>
        <v>43.344000000000001</v>
      </c>
      <c r="AW25" s="23">
        <f>AV25+1</f>
        <v>44.344000000000001</v>
      </c>
    </row>
    <row r="26" spans="1:49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+'UK Prices'!D26</f>
        <v>FJ Textured Chill-Out 1/4 zip</v>
      </c>
      <c r="F26" s="324">
        <f>'US Trade'!H26</f>
        <v>47.5</v>
      </c>
      <c r="G26" s="325">
        <f>'US Trade'!I26</f>
        <v>0</v>
      </c>
      <c r="I26" s="86">
        <f>IF(+'UK Prices'!J26&lt;0.1,"",+'UK Prices'!J26)</f>
        <v>33.9</v>
      </c>
      <c r="J26" s="216">
        <f>'UK Prices'!K26</f>
        <v>1.1940298507462643E-2</v>
      </c>
      <c r="K26" s="41">
        <f t="shared" si="32"/>
        <v>1.40117994100295</v>
      </c>
      <c r="L26" s="57"/>
      <c r="M26" s="86">
        <f>'€uro Prices'!K26</f>
        <v>47.2</v>
      </c>
      <c r="N26" s="216">
        <f>'€uro Prices'!L26</f>
        <v>0</v>
      </c>
      <c r="O26" s="41">
        <f t="shared" ref="O26:O31" si="33">M26/I26</f>
        <v>1.3923303834808261</v>
      </c>
      <c r="P26" s="86">
        <f>'SFr Prices'!L26</f>
        <v>51.9</v>
      </c>
      <c r="Q26" s="216">
        <f>'SFr Prices'!M26</f>
        <v>0</v>
      </c>
      <c r="R26" s="41">
        <f t="shared" si="16"/>
        <v>1.1233766233766234</v>
      </c>
      <c r="S26" s="124">
        <f>'SEK Prices'!K26</f>
        <v>430</v>
      </c>
      <c r="T26" s="216">
        <f>'SEK Prices'!L26</f>
        <v>1.1764705882352941E-2</v>
      </c>
      <c r="U26" s="41">
        <f t="shared" ref="U26:U31" si="34">S26/I26</f>
        <v>12.684365781710914</v>
      </c>
      <c r="V26" s="124">
        <f>'DKr Prices'!K26</f>
        <v>340</v>
      </c>
      <c r="W26" s="216">
        <f>'DKr Prices'!L26</f>
        <v>4.6153846153846156E-2</v>
      </c>
      <c r="X26" s="41">
        <f t="shared" si="30"/>
        <v>7.3593073593073592</v>
      </c>
      <c r="Y26" s="124">
        <f>'NKr Prices'!L26</f>
        <v>430</v>
      </c>
      <c r="Z26" s="216">
        <f>'NKr Prices'!M26</f>
        <v>1.1764705882352941E-2</v>
      </c>
      <c r="AA26" s="322">
        <f t="shared" ref="AA26:AA31" si="35">Y26/S26</f>
        <v>1</v>
      </c>
      <c r="AB26" s="343">
        <f>'S Africa Prices'!F26</f>
        <v>675</v>
      </c>
      <c r="AC26" s="216">
        <f>'S Africa Prices'!G26</f>
        <v>0</v>
      </c>
      <c r="AD26" s="195">
        <f>'S Africa Prices'!F26/'US Trade'!H26</f>
        <v>14.210526315789474</v>
      </c>
      <c r="AE26" s="37"/>
      <c r="AF26" s="54">
        <f>'Std Cst'!J26</f>
        <v>15.48</v>
      </c>
      <c r="AG26" s="55">
        <f>'Std Cst'!U26</f>
        <v>12.503934344827586</v>
      </c>
      <c r="AH26" s="56">
        <f>'Std Cst'!AA26</f>
        <v>17.267337904761906</v>
      </c>
      <c r="AI26" s="56">
        <f>'Std Cst'!AG26</f>
        <v>158.64366699999999</v>
      </c>
      <c r="AJ26" s="56">
        <f>'Std Cst'!AM26</f>
        <v>122.3822574</v>
      </c>
      <c r="AK26" s="56">
        <f>'Std Cst'!AZ26</f>
        <v>330.07075000000003</v>
      </c>
      <c r="AL26" s="37"/>
    </row>
    <row r="27" spans="1:49" hidden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+'UK Prices'!D27</f>
        <v>FJ Mixed Texture Sport Chill-Out 1/2 Zip</v>
      </c>
      <c r="F27" s="324">
        <f>'US Trade'!H27</f>
        <v>0</v>
      </c>
      <c r="G27" s="325">
        <f>'US Trade'!I27</f>
        <v>-1</v>
      </c>
      <c r="I27" s="86" t="str">
        <f>IF(+'UK Prices'!J27&lt;0.1,"",+'UK Prices'!J27)</f>
        <v/>
      </c>
      <c r="J27" s="216">
        <f>'UK Prices'!K27</f>
        <v>0</v>
      </c>
      <c r="K27" s="41" t="e">
        <f t="shared" si="32"/>
        <v>#VALUE!</v>
      </c>
      <c r="L27" s="57"/>
      <c r="M27" s="86">
        <f>'€uro Prices'!K27</f>
        <v>0</v>
      </c>
      <c r="N27" s="216">
        <f>'€uro Prices'!L27</f>
        <v>0</v>
      </c>
      <c r="O27" s="41" t="e">
        <f t="shared" si="33"/>
        <v>#VALUE!</v>
      </c>
      <c r="P27" s="86">
        <f>'SFr Prices'!L27</f>
        <v>0</v>
      </c>
      <c r="Q27" s="216">
        <f>'SFr Prices'!M27</f>
        <v>0</v>
      </c>
      <c r="R27" s="41">
        <f t="shared" si="16"/>
        <v>0</v>
      </c>
      <c r="S27" s="124">
        <f>'SEK Prices'!K27</f>
        <v>0</v>
      </c>
      <c r="T27" s="216">
        <f>'SEK Prices'!L27</f>
        <v>0</v>
      </c>
      <c r="U27" s="41" t="e">
        <f t="shared" si="34"/>
        <v>#VALUE!</v>
      </c>
      <c r="V27" s="124">
        <f>'DKr Prices'!K27</f>
        <v>0</v>
      </c>
      <c r="W27" s="216">
        <f>'DKr Prices'!L27</f>
        <v>0</v>
      </c>
      <c r="X27" s="41">
        <f t="shared" si="30"/>
        <v>0</v>
      </c>
      <c r="Y27" s="124">
        <f>'NKr Prices'!L27</f>
        <v>0</v>
      </c>
      <c r="Z27" s="216">
        <f>'NKr Prices'!M27</f>
        <v>0</v>
      </c>
      <c r="AA27" s="322" t="e">
        <f t="shared" si="35"/>
        <v>#DIV/0!</v>
      </c>
      <c r="AB27" s="343">
        <f>'S Africa Prices'!F27</f>
        <v>0</v>
      </c>
      <c r="AC27" s="216">
        <f>'S Africa Prices'!G27</f>
        <v>0</v>
      </c>
      <c r="AD27" s="195" t="e">
        <f>'S Africa Prices'!F27/'US Trade'!H27</f>
        <v>#DIV/0!</v>
      </c>
      <c r="AE27" s="37"/>
      <c r="AF27" s="54">
        <f>'Std Cst'!J27</f>
        <v>17.38</v>
      </c>
      <c r="AG27" s="55">
        <f>'Std Cst'!U27</f>
        <v>13.69489655172414</v>
      </c>
      <c r="AH27" s="56">
        <f>'Std Cst'!AA27</f>
        <v>18.911999999999999</v>
      </c>
      <c r="AI27" s="56">
        <f>'Std Cst'!AG27</f>
        <v>173.75400000000002</v>
      </c>
      <c r="AJ27" s="56">
        <f>'Std Cst'!AM27</f>
        <v>134.03880000000001</v>
      </c>
      <c r="AK27" s="56">
        <f>'Std Cst'!AZ27</f>
        <v>366.57450000000006</v>
      </c>
      <c r="AL27" s="37"/>
    </row>
    <row r="28" spans="1:49" hidden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+'UK Prices'!D28</f>
        <v>FJ Chill-Out w/Chest Piping</v>
      </c>
      <c r="F28" s="324">
        <f>'US Trade'!H28</f>
        <v>0</v>
      </c>
      <c r="G28" s="325">
        <f>'US Trade'!I28</f>
        <v>-1</v>
      </c>
      <c r="I28" s="86" t="str">
        <f>IF(+'UK Prices'!J28&lt;0.1,"",+'UK Prices'!J28)</f>
        <v/>
      </c>
      <c r="J28" s="216">
        <f>'UK Prices'!K28</f>
        <v>0</v>
      </c>
      <c r="K28" s="41" t="e">
        <f t="shared" si="32"/>
        <v>#VALUE!</v>
      </c>
      <c r="L28" s="57"/>
      <c r="M28" s="86">
        <f>'€uro Prices'!K28</f>
        <v>0</v>
      </c>
      <c r="N28" s="216">
        <f>'€uro Prices'!L28</f>
        <v>0</v>
      </c>
      <c r="O28" s="41" t="e">
        <f t="shared" si="33"/>
        <v>#VALUE!</v>
      </c>
      <c r="P28" s="86">
        <f>'SFr Prices'!L28</f>
        <v>0</v>
      </c>
      <c r="Q28" s="216">
        <f>'SFr Prices'!M28</f>
        <v>0</v>
      </c>
      <c r="R28" s="41">
        <f t="shared" si="16"/>
        <v>0</v>
      </c>
      <c r="S28" s="124">
        <f>'SEK Prices'!K28</f>
        <v>0</v>
      </c>
      <c r="T28" s="216">
        <f>'SEK Prices'!L28</f>
        <v>0</v>
      </c>
      <c r="U28" s="41" t="e">
        <f t="shared" si="34"/>
        <v>#VALUE!</v>
      </c>
      <c r="V28" s="124">
        <f>'DKr Prices'!K28</f>
        <v>0</v>
      </c>
      <c r="W28" s="216">
        <f>'DKr Prices'!L28</f>
        <v>0</v>
      </c>
      <c r="X28" s="41">
        <f t="shared" si="30"/>
        <v>0</v>
      </c>
      <c r="Y28" s="124">
        <f>'NKr Prices'!L28</f>
        <v>0</v>
      </c>
      <c r="Z28" s="216">
        <f>'NKr Prices'!M28</f>
        <v>0</v>
      </c>
      <c r="AA28" s="322" t="e">
        <f t="shared" si="35"/>
        <v>#DIV/0!</v>
      </c>
      <c r="AB28" s="343">
        <f>'S Africa Prices'!F28</f>
        <v>675</v>
      </c>
      <c r="AC28" s="216">
        <f>'S Africa Prices'!G28</f>
        <v>0</v>
      </c>
      <c r="AD28" s="195" t="e">
        <f>'S Africa Prices'!F28/'US Trade'!H28</f>
        <v>#DIV/0!</v>
      </c>
      <c r="AE28" s="37"/>
      <c r="AF28" s="54">
        <f>'Std Cst'!J28</f>
        <v>16.5</v>
      </c>
      <c r="AG28" s="55">
        <f>'Std Cst'!U28</f>
        <v>13.015172413793104</v>
      </c>
      <c r="AH28" s="56">
        <f>'Std Cst'!AA28</f>
        <v>17.973333333333333</v>
      </c>
      <c r="AI28" s="56">
        <f>'Std Cst'!AG28</f>
        <v>165.13</v>
      </c>
      <c r="AJ28" s="56">
        <f>'Std Cst'!AM28</f>
        <v>127.386</v>
      </c>
      <c r="AK28" s="56">
        <f>'Std Cst'!AZ28</f>
        <v>349.66750000000008</v>
      </c>
      <c r="AL28" s="37"/>
    </row>
    <row r="29" spans="1:49" ht="15" hidden="1" customHeight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+'UK Prices'!D29</f>
        <v>FJ Jersey Knit Track Jacket</v>
      </c>
      <c r="F29" s="324">
        <f>'US Trade'!H29</f>
        <v>0</v>
      </c>
      <c r="G29" s="325">
        <f>'US Trade'!I29</f>
        <v>-1</v>
      </c>
      <c r="I29" s="86" t="str">
        <f>IF(+'UK Prices'!J29&lt;0.1,"",+'UK Prices'!J29)</f>
        <v/>
      </c>
      <c r="J29" s="216">
        <f>'UK Prices'!K29</f>
        <v>0</v>
      </c>
      <c r="K29" s="41" t="e">
        <f t="shared" ref="K29:K30" si="36">F29/I29</f>
        <v>#VALUE!</v>
      </c>
      <c r="L29" s="57"/>
      <c r="M29" s="86">
        <f>'€uro Prices'!K29</f>
        <v>0</v>
      </c>
      <c r="N29" s="216">
        <f>'€uro Prices'!L29</f>
        <v>0</v>
      </c>
      <c r="O29" s="41" t="e">
        <f t="shared" si="33"/>
        <v>#VALUE!</v>
      </c>
      <c r="P29" s="86">
        <f>'SFr Prices'!L29</f>
        <v>0</v>
      </c>
      <c r="Q29" s="216">
        <f>'SFr Prices'!M29</f>
        <v>0</v>
      </c>
      <c r="R29" s="41">
        <f t="shared" si="16"/>
        <v>0</v>
      </c>
      <c r="S29" s="124">
        <f>'SEK Prices'!K29</f>
        <v>0</v>
      </c>
      <c r="T29" s="216">
        <f>'SEK Prices'!L29</f>
        <v>0</v>
      </c>
      <c r="U29" s="41" t="e">
        <f t="shared" si="34"/>
        <v>#VALUE!</v>
      </c>
      <c r="V29" s="124">
        <f>'DKr Prices'!K29</f>
        <v>0</v>
      </c>
      <c r="W29" s="216">
        <f>'DKr Prices'!L29</f>
        <v>0</v>
      </c>
      <c r="X29" s="41">
        <f t="shared" ref="X29:X30" si="37">V29/(M29-1)</f>
        <v>0</v>
      </c>
      <c r="Y29" s="124">
        <f>'NKr Prices'!L29</f>
        <v>0</v>
      </c>
      <c r="Z29" s="216">
        <f>'NKr Prices'!M29</f>
        <v>0</v>
      </c>
      <c r="AA29" s="322" t="e">
        <f t="shared" si="35"/>
        <v>#DIV/0!</v>
      </c>
      <c r="AB29" s="343">
        <f>'S Africa Prices'!F29</f>
        <v>0</v>
      </c>
      <c r="AC29" s="216">
        <f>'S Africa Prices'!G29</f>
        <v>0</v>
      </c>
      <c r="AD29" s="195" t="e">
        <f>'S Africa Prices'!F29/'US Trade'!H29</f>
        <v>#DIV/0!</v>
      </c>
      <c r="AE29" s="37"/>
      <c r="AF29" s="54">
        <f>'Std Cst'!J29</f>
        <v>17</v>
      </c>
      <c r="AG29" s="55">
        <f>'Std Cst'!U29</f>
        <v>13.401379310344829</v>
      </c>
      <c r="AH29" s="56">
        <f>'Std Cst'!AA29</f>
        <v>18.506666666666668</v>
      </c>
      <c r="AI29" s="56">
        <f>'Std Cst'!AG29</f>
        <v>170.03000000000003</v>
      </c>
      <c r="AJ29" s="56">
        <f>'Std Cst'!AM29</f>
        <v>131.16600000000003</v>
      </c>
      <c r="AK29" s="56">
        <f>'Std Cst'!AZ29</f>
        <v>359.27375000000001</v>
      </c>
      <c r="AL29" s="37"/>
      <c r="AQ29" s="152">
        <f>'UK Prices'!J29-0.3</f>
        <v>-0.3</v>
      </c>
      <c r="AS29" s="418">
        <f t="shared" ref="AS29:AS30" si="38">(AQ29*$AS$10)</f>
        <v>-0.39</v>
      </c>
      <c r="AT29" s="418">
        <f t="shared" ref="AT29:AT30" si="39">AS29+1</f>
        <v>0.61</v>
      </c>
      <c r="AV29" s="23">
        <f t="shared" ref="AV29:AV30" si="40">AQ29*$AV$10</f>
        <v>-0.38700000000000001</v>
      </c>
      <c r="AW29" s="23">
        <f t="shared" ref="AW29:AW30" si="41">AV29+1</f>
        <v>0.61299999999999999</v>
      </c>
    </row>
    <row r="30" spans="1:49" ht="15" hidden="1" customHeight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+'UK Prices'!D30</f>
        <v>FJ Drop Needle Pullover 1/2 zip</v>
      </c>
      <c r="F30" s="324">
        <f>'US Trade'!H30</f>
        <v>0</v>
      </c>
      <c r="G30" s="325">
        <f>'US Trade'!I30</f>
        <v>-1</v>
      </c>
      <c r="I30" s="86" t="str">
        <f>IF(+'UK Prices'!J30&lt;0.1,"",+'UK Prices'!J30)</f>
        <v/>
      </c>
      <c r="J30" s="216">
        <f>'UK Prices'!K30</f>
        <v>0</v>
      </c>
      <c r="K30" s="41" t="e">
        <f t="shared" si="36"/>
        <v>#VALUE!</v>
      </c>
      <c r="L30" s="57"/>
      <c r="M30" s="86">
        <f>'€uro Prices'!K30</f>
        <v>0</v>
      </c>
      <c r="N30" s="216">
        <f>'€uro Prices'!L30</f>
        <v>0</v>
      </c>
      <c r="O30" s="41" t="e">
        <f t="shared" ref="O30" si="42">M30/I30</f>
        <v>#VALUE!</v>
      </c>
      <c r="P30" s="86">
        <f>'SFr Prices'!L30</f>
        <v>0</v>
      </c>
      <c r="Q30" s="216">
        <f>'SFr Prices'!M30</f>
        <v>0</v>
      </c>
      <c r="R30" s="41">
        <f t="shared" ref="R30" si="43">P30/(M30-1)</f>
        <v>0</v>
      </c>
      <c r="S30" s="124">
        <f>'SEK Prices'!K30</f>
        <v>0</v>
      </c>
      <c r="T30" s="216">
        <f>'SEK Prices'!L30</f>
        <v>0</v>
      </c>
      <c r="U30" s="41" t="e">
        <f t="shared" ref="U30" si="44">S30/I30</f>
        <v>#VALUE!</v>
      </c>
      <c r="V30" s="124">
        <f>'DKr Prices'!K30</f>
        <v>0</v>
      </c>
      <c r="W30" s="216">
        <f>'DKr Prices'!L30</f>
        <v>0</v>
      </c>
      <c r="X30" s="41">
        <f t="shared" si="37"/>
        <v>0</v>
      </c>
      <c r="Y30" s="124">
        <f>'NKr Prices'!L30</f>
        <v>0</v>
      </c>
      <c r="Z30" s="216">
        <f>'NKr Prices'!M30</f>
        <v>0</v>
      </c>
      <c r="AA30" s="322" t="e">
        <f t="shared" si="35"/>
        <v>#DIV/0!</v>
      </c>
      <c r="AB30" s="343">
        <f>'S Africa Prices'!F30</f>
        <v>0</v>
      </c>
      <c r="AC30" s="216">
        <f>'S Africa Prices'!G30</f>
        <v>0</v>
      </c>
      <c r="AD30" s="195" t="e">
        <f>'S Africa Prices'!F30/'US Trade'!H30</f>
        <v>#DIV/0!</v>
      </c>
      <c r="AE30" s="37"/>
      <c r="AF30" s="54">
        <f>'Std Cst'!J30</f>
        <v>17.88</v>
      </c>
      <c r="AG30" s="55">
        <f>'Std Cst'!U30</f>
        <v>13.19</v>
      </c>
      <c r="AH30" s="56">
        <f>'Std Cst'!AA30</f>
        <v>15.43</v>
      </c>
      <c r="AI30" s="56">
        <f>'Std Cst'!AG30</f>
        <v>135.41999999999999</v>
      </c>
      <c r="AJ30" s="56">
        <f>'Std Cst'!AM30</f>
        <v>114.59</v>
      </c>
      <c r="AK30" s="56">
        <f>'Std Cst'!AZ30</f>
        <v>376.18075000000005</v>
      </c>
      <c r="AL30" s="37"/>
      <c r="AQ30" s="152">
        <f>'UK Prices'!J30-0.3</f>
        <v>-0.3</v>
      </c>
      <c r="AS30" s="418">
        <f t="shared" si="38"/>
        <v>-0.39</v>
      </c>
      <c r="AT30" s="418">
        <f t="shared" si="39"/>
        <v>0.61</v>
      </c>
      <c r="AV30" s="23">
        <f t="shared" si="40"/>
        <v>-0.38700000000000001</v>
      </c>
      <c r="AW30" s="23">
        <f t="shared" si="41"/>
        <v>0.61299999999999999</v>
      </c>
    </row>
    <row r="31" spans="1:49" ht="15" customHeight="1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+'UK Prices'!D31</f>
        <v>FJ Sport Chill Out</v>
      </c>
      <c r="F31" s="324">
        <f>'US Trade'!H31</f>
        <v>44</v>
      </c>
      <c r="G31" s="325">
        <f>'US Trade'!I31</f>
        <v>0</v>
      </c>
      <c r="I31" s="86">
        <f>IF(+'UK Prices'!J31&lt;0.1,"",+'UK Prices'!J31)</f>
        <v>31.9</v>
      </c>
      <c r="J31" s="216">
        <f>'UK Prices'!K31</f>
        <v>1.2698412698412653E-2</v>
      </c>
      <c r="K31" s="41">
        <f t="shared" si="13"/>
        <v>1.3793103448275863</v>
      </c>
      <c r="L31" s="57"/>
      <c r="M31" s="86">
        <f>'€uro Prices'!K31</f>
        <v>44.5</v>
      </c>
      <c r="N31" s="216">
        <f>'€uro Prices'!L31</f>
        <v>0</v>
      </c>
      <c r="O31" s="41">
        <f t="shared" si="33"/>
        <v>1.3949843260188088</v>
      </c>
      <c r="P31" s="86">
        <f>'SFr Prices'!L31</f>
        <v>48.9</v>
      </c>
      <c r="Q31" s="216">
        <f>'SFr Prices'!M31</f>
        <v>0</v>
      </c>
      <c r="R31" s="41">
        <f t="shared" si="16"/>
        <v>1.1241379310344828</v>
      </c>
      <c r="S31" s="124">
        <f>'SEK Prices'!K31</f>
        <v>390</v>
      </c>
      <c r="T31" s="216">
        <f>'SEK Prices'!L31</f>
        <v>1.2987012987012988E-2</v>
      </c>
      <c r="U31" s="41">
        <f t="shared" si="34"/>
        <v>12.225705329153605</v>
      </c>
      <c r="V31" s="124">
        <f>'DKr Prices'!K31</f>
        <v>320</v>
      </c>
      <c r="W31" s="216">
        <f>'DKr Prices'!L31</f>
        <v>0</v>
      </c>
      <c r="X31" s="41">
        <f t="shared" si="17"/>
        <v>7.3563218390804597</v>
      </c>
      <c r="Y31" s="124">
        <f>'NKr Prices'!L31</f>
        <v>390</v>
      </c>
      <c r="Z31" s="216">
        <f>'NKr Prices'!M31</f>
        <v>1.2987012987012988E-2</v>
      </c>
      <c r="AA31" s="322">
        <f t="shared" si="35"/>
        <v>1</v>
      </c>
      <c r="AB31" s="343">
        <f>'S Africa Prices'!F31</f>
        <v>650</v>
      </c>
      <c r="AC31" s="216">
        <f>'S Africa Prices'!G31</f>
        <v>0</v>
      </c>
      <c r="AD31" s="195">
        <f>'S Africa Prices'!F31/'US Trade'!H31</f>
        <v>14.772727272727273</v>
      </c>
      <c r="AE31" s="37"/>
      <c r="AF31" s="54">
        <f>'Std Cst'!J31</f>
        <v>16.779999999999998</v>
      </c>
      <c r="AG31" s="55">
        <f>'Std Cst'!U31</f>
        <v>13.491752275862069</v>
      </c>
      <c r="AH31" s="56">
        <f>'Std Cst'!AA31</f>
        <v>18.631467428571426</v>
      </c>
      <c r="AI31" s="56">
        <f>'Std Cst'!AG31</f>
        <v>171.17660699999999</v>
      </c>
      <c r="AJ31" s="56">
        <f>'Std Cst'!AM31</f>
        <v>132.0505254</v>
      </c>
      <c r="AK31" s="56">
        <f>'Std Cst'!AZ31</f>
        <v>355.04699999999997</v>
      </c>
      <c r="AL31" s="37"/>
      <c r="AQ31" s="152">
        <f>'UK Prices'!J31-0.3</f>
        <v>31.599999999999998</v>
      </c>
      <c r="AS31" s="418">
        <f t="shared" si="18"/>
        <v>41.08</v>
      </c>
      <c r="AT31" s="418">
        <f t="shared" si="19"/>
        <v>42.08</v>
      </c>
      <c r="AV31" s="23">
        <f t="shared" si="14"/>
        <v>40.763999999999996</v>
      </c>
      <c r="AW31" s="23">
        <f t="shared" si="15"/>
        <v>41.763999999999996</v>
      </c>
    </row>
    <row r="32" spans="1:49" ht="15" hidden="1" customHeight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+'UK Prices'!D32</f>
        <v>FJ Sport Chill Out - American Golf</v>
      </c>
      <c r="F32" s="324">
        <f>'US Trade'!H32</f>
        <v>44</v>
      </c>
      <c r="G32" s="325">
        <f>'US Trade'!I32</f>
        <v>0</v>
      </c>
      <c r="I32" s="86" t="str">
        <f>IF(+'UK Prices'!J32&lt;0.1,"",+'UK Prices'!J32)</f>
        <v/>
      </c>
      <c r="J32" s="216">
        <f>'UK Prices'!K32</f>
        <v>0</v>
      </c>
      <c r="K32" s="41" t="e">
        <f t="shared" ref="K32" si="45">F32/I32</f>
        <v>#VALUE!</v>
      </c>
      <c r="L32" s="57"/>
      <c r="M32" s="86">
        <f>'€uro Prices'!K32</f>
        <v>0</v>
      </c>
      <c r="N32" s="216">
        <f>'€uro Prices'!L32</f>
        <v>0</v>
      </c>
      <c r="O32" s="41" t="e">
        <f t="shared" ref="O32" si="46">M32/I32</f>
        <v>#VALUE!</v>
      </c>
      <c r="P32" s="86">
        <f>'SFr Prices'!L32</f>
        <v>0</v>
      </c>
      <c r="Q32" s="216">
        <f>'SFr Prices'!M32</f>
        <v>0</v>
      </c>
      <c r="R32" s="41">
        <f t="shared" ref="R32" si="47">P32/(M32-1)</f>
        <v>0</v>
      </c>
      <c r="S32" s="124">
        <f>'SEK Prices'!K32</f>
        <v>0</v>
      </c>
      <c r="T32" s="216">
        <f>'SEK Prices'!L32</f>
        <v>0</v>
      </c>
      <c r="U32" s="41" t="e">
        <f t="shared" ref="U32" si="48">S32/I32</f>
        <v>#VALUE!</v>
      </c>
      <c r="V32" s="124">
        <f>'DKr Prices'!K32</f>
        <v>0</v>
      </c>
      <c r="W32" s="216">
        <f>'DKr Prices'!L32</f>
        <v>0</v>
      </c>
      <c r="X32" s="41">
        <f t="shared" ref="X32" si="49">V32/(M32-1)</f>
        <v>0</v>
      </c>
      <c r="Y32" s="124">
        <f>'NKr Prices'!L32</f>
        <v>0</v>
      </c>
      <c r="Z32" s="216">
        <f>'NKr Prices'!M32</f>
        <v>0</v>
      </c>
      <c r="AA32" s="322" t="e">
        <f t="shared" ref="AA32" si="50">Y32/S32</f>
        <v>#DIV/0!</v>
      </c>
      <c r="AB32" s="343">
        <f>'S Africa Prices'!F32</f>
        <v>0</v>
      </c>
      <c r="AC32" s="216">
        <f>'S Africa Prices'!G32</f>
        <v>0</v>
      </c>
      <c r="AD32" s="195">
        <f>'S Africa Prices'!F32/'US Trade'!H32</f>
        <v>0</v>
      </c>
      <c r="AE32" s="37"/>
      <c r="AF32" s="54">
        <f>'Std Cst'!J32</f>
        <v>17.18</v>
      </c>
      <c r="AG32" s="55">
        <f>'Std Cst'!U32</f>
        <v>13.540413793103449</v>
      </c>
      <c r="AH32" s="56">
        <f>'Std Cst'!AA32</f>
        <v>18.698666666666668</v>
      </c>
      <c r="AI32" s="56">
        <f>'Std Cst'!AG32</f>
        <v>171.79400000000001</v>
      </c>
      <c r="AJ32" s="56">
        <f>'Std Cst'!AM32</f>
        <v>132.52680000000001</v>
      </c>
      <c r="AK32" s="56">
        <f>'Std Cst'!AZ32</f>
        <v>362.73200000000008</v>
      </c>
      <c r="AL32" s="37"/>
      <c r="AQ32" s="152">
        <f>'UK Prices'!J32-0.3</f>
        <v>-0.3</v>
      </c>
      <c r="AS32" s="418">
        <f t="shared" ref="AS32" si="51">(AQ32*$AS$10)</f>
        <v>-0.39</v>
      </c>
      <c r="AT32" s="418">
        <f t="shared" ref="AT32" si="52">AS32+1</f>
        <v>0.61</v>
      </c>
      <c r="AV32" s="23">
        <f t="shared" ref="AV32" si="53">AQ32*$AV$10</f>
        <v>-0.38700000000000001</v>
      </c>
      <c r="AW32" s="23">
        <f t="shared" ref="AW32" si="54">AV32+1</f>
        <v>0.61299999999999999</v>
      </c>
    </row>
    <row r="33" spans="1:49" ht="15" customHeight="1" x14ac:dyDescent="0.3">
      <c r="A33" s="206" t="str">
        <f>'ITMA Form Data'!A33</f>
        <v>MID LAYER - SHIRTS</v>
      </c>
      <c r="B33" s="206"/>
      <c r="C33" s="500"/>
      <c r="D33" s="19" t="str">
        <f>+'UK Prices'!D33</f>
        <v>Shirts</v>
      </c>
      <c r="F33" s="324"/>
      <c r="G33" s="325"/>
      <c r="I33" s="86"/>
      <c r="J33" s="216"/>
      <c r="K33" s="326"/>
      <c r="L33" s="57"/>
      <c r="M33" s="86"/>
      <c r="N33" s="216"/>
      <c r="O33" s="41"/>
      <c r="P33" s="86"/>
      <c r="Q33" s="216"/>
      <c r="R33" s="41"/>
      <c r="S33" s="124"/>
      <c r="T33" s="216"/>
      <c r="U33" s="41"/>
      <c r="V33" s="124"/>
      <c r="W33" s="216"/>
      <c r="X33" s="41"/>
      <c r="Y33" s="124"/>
      <c r="Z33" s="216"/>
      <c r="AA33" s="322"/>
      <c r="AB33" s="343"/>
      <c r="AC33" s="216"/>
      <c r="AD33" s="195"/>
      <c r="AE33" s="37"/>
      <c r="AF33" s="54"/>
      <c r="AG33" s="55"/>
      <c r="AH33" s="56"/>
      <c r="AI33" s="56"/>
      <c r="AJ33" s="56"/>
      <c r="AK33" s="56"/>
      <c r="AL33" s="37"/>
      <c r="AQ33" s="152"/>
      <c r="AS33" s="418"/>
      <c r="AT33" s="418"/>
      <c r="AV33" s="23"/>
      <c r="AW33" s="23"/>
    </row>
    <row r="34" spans="1:49" ht="15" customHeight="1" x14ac:dyDescent="0.3">
      <c r="A34" s="332" t="str">
        <f>'ITMA Form Data'!A34</f>
        <v>Price Band 4 - Avg (2017 = 4, 2016 = 5, 2015 = 6, 2014 = 5)</v>
      </c>
      <c r="B34" s="19"/>
      <c r="C34" s="501"/>
      <c r="D34" s="19"/>
      <c r="F34" s="324"/>
      <c r="G34" s="325"/>
      <c r="I34" s="86">
        <f>IF(+'UK Prices'!J34&lt;0.1,"",+'UK Prices'!J34)</f>
        <v>28.9</v>
      </c>
      <c r="J34" s="216">
        <f>'UK Prices'!K34</f>
        <v>1.4035087719298196E-2</v>
      </c>
      <c r="K34" s="326"/>
      <c r="L34" s="57"/>
      <c r="M34" s="86">
        <f>'€uro Prices'!K34</f>
        <v>40.200000000000003</v>
      </c>
      <c r="N34" s="216">
        <f>'€uro Prices'!L34</f>
        <v>1.2594458438287152E-2</v>
      </c>
      <c r="O34" s="41">
        <f t="shared" ref="O34:O37" si="55">M34/I34</f>
        <v>1.3910034602076127</v>
      </c>
      <c r="P34" s="86">
        <f>'SFr Prices'!L34</f>
        <v>44.2</v>
      </c>
      <c r="Q34" s="216">
        <f>'SFr Prices'!M34</f>
        <v>1.1441647597254004E-2</v>
      </c>
      <c r="R34" s="41">
        <f t="shared" ref="R34:R79" si="56">P34/(M34-1)</f>
        <v>1.1275510204081634</v>
      </c>
      <c r="S34" s="124">
        <f>'SEK Prices'!K34</f>
        <v>350</v>
      </c>
      <c r="T34" s="216">
        <f>'SEK Prices'!L34</f>
        <v>-4.1095890410958902E-2</v>
      </c>
      <c r="U34" s="41">
        <f t="shared" ref="U34:U37" si="57">S34/I34</f>
        <v>12.110726643598616</v>
      </c>
      <c r="V34" s="124">
        <f>'DKr Prices'!K34</f>
        <v>280</v>
      </c>
      <c r="W34" s="216">
        <f>'DKr Prices'!L34</f>
        <v>-3.4482758620689655E-2</v>
      </c>
      <c r="X34" s="41">
        <f t="shared" ref="X34:X37" si="58">V34/(M34-1)</f>
        <v>7.1428571428571423</v>
      </c>
      <c r="Y34" s="124">
        <f>'NKr Prices'!L34</f>
        <v>350</v>
      </c>
      <c r="Z34" s="216">
        <f>'NKr Prices'!M34</f>
        <v>-4.1095890410958902E-2</v>
      </c>
      <c r="AA34" s="322">
        <f t="shared" ref="AA34:AA37" si="59">Y34/S34</f>
        <v>1</v>
      </c>
      <c r="AB34" s="343"/>
      <c r="AC34" s="216"/>
      <c r="AD34" s="195"/>
      <c r="AE34" s="37"/>
      <c r="AF34" s="54"/>
      <c r="AG34" s="55"/>
      <c r="AH34" s="56"/>
      <c r="AI34" s="56"/>
      <c r="AJ34" s="56"/>
      <c r="AK34" s="56"/>
      <c r="AL34" s="37"/>
      <c r="AQ34" s="152">
        <f>'UK Prices'!J34-0.3</f>
        <v>28.599999999999998</v>
      </c>
      <c r="AS34" s="418">
        <f t="shared" ref="AS34:AS80" si="60">(AQ34*$AS$10)</f>
        <v>37.18</v>
      </c>
      <c r="AT34" s="418">
        <f t="shared" ref="AT34:AT80" si="61">AS34+1</f>
        <v>38.18</v>
      </c>
      <c r="AV34" s="23">
        <f t="shared" si="14"/>
        <v>36.893999999999998</v>
      </c>
      <c r="AW34" s="23">
        <f t="shared" si="15"/>
        <v>37.893999999999998</v>
      </c>
    </row>
    <row r="35" spans="1:49" ht="15" customHeight="1" x14ac:dyDescent="0.3">
      <c r="A35" s="332" t="str">
        <f>'ITMA Form Data'!A35</f>
        <v>Price Band 3 - Avg (2017 = 7, 2016 = 8, 2015 = 7, 2014 = 4)</v>
      </c>
      <c r="B35" s="19"/>
      <c r="C35" s="501"/>
      <c r="D35" s="19"/>
      <c r="F35" s="324"/>
      <c r="G35" s="325"/>
      <c r="I35" s="86">
        <f>IF(+'UK Prices'!J35&lt;0.1,"",+'UK Prices'!J35)</f>
        <v>26.4</v>
      </c>
      <c r="J35" s="216">
        <f>'UK Prices'!K35</f>
        <v>1.538461538461533E-2</v>
      </c>
      <c r="K35" s="326"/>
      <c r="L35" s="57"/>
      <c r="M35" s="86">
        <f>'€uro Prices'!K35</f>
        <v>36.4</v>
      </c>
      <c r="N35" s="216">
        <f>'€uro Prices'!L35</f>
        <v>1.3927576601671311E-2</v>
      </c>
      <c r="O35" s="41">
        <f t="shared" si="55"/>
        <v>1.3787878787878789</v>
      </c>
      <c r="P35" s="86">
        <f>'SFr Prices'!L35</f>
        <v>40.1</v>
      </c>
      <c r="Q35" s="216">
        <f>'SFr Prices'!M35</f>
        <v>1.5189873417721555E-2</v>
      </c>
      <c r="R35" s="41">
        <f t="shared" si="56"/>
        <v>1.1327683615819211</v>
      </c>
      <c r="S35" s="124">
        <f>'SEK Prices'!K35</f>
        <v>330</v>
      </c>
      <c r="T35" s="216">
        <f>'SEK Prices'!L35</f>
        <v>1.5384615384615385E-2</v>
      </c>
      <c r="U35" s="41">
        <f t="shared" si="57"/>
        <v>12.5</v>
      </c>
      <c r="V35" s="124">
        <f>'DKr Prices'!K35</f>
        <v>260</v>
      </c>
      <c r="W35" s="216">
        <f>'DKr Prices'!L35</f>
        <v>0</v>
      </c>
      <c r="X35" s="41">
        <f t="shared" si="58"/>
        <v>7.3446327683615822</v>
      </c>
      <c r="Y35" s="124">
        <f>'NKr Prices'!L35</f>
        <v>330</v>
      </c>
      <c r="Z35" s="216">
        <f>'NKr Prices'!M35</f>
        <v>1.5384615384615385E-2</v>
      </c>
      <c r="AA35" s="322">
        <f t="shared" si="59"/>
        <v>1</v>
      </c>
      <c r="AB35" s="343"/>
      <c r="AC35" s="216"/>
      <c r="AD35" s="195"/>
      <c r="AE35" s="37"/>
      <c r="AF35" s="54"/>
      <c r="AG35" s="55"/>
      <c r="AH35" s="56"/>
      <c r="AI35" s="56"/>
      <c r="AJ35" s="56"/>
      <c r="AK35" s="56"/>
      <c r="AL35" s="37"/>
      <c r="AQ35" s="152">
        <f>'UK Prices'!J35-0.3</f>
        <v>26.099999999999998</v>
      </c>
      <c r="AS35" s="418">
        <f t="shared" si="60"/>
        <v>33.93</v>
      </c>
      <c r="AT35" s="418">
        <f t="shared" si="61"/>
        <v>34.93</v>
      </c>
      <c r="AV35" s="23">
        <f t="shared" si="14"/>
        <v>33.668999999999997</v>
      </c>
      <c r="AW35" s="23">
        <f t="shared" si="15"/>
        <v>34.668999999999997</v>
      </c>
    </row>
    <row r="36" spans="1:49" ht="15" customHeight="1" x14ac:dyDescent="0.3">
      <c r="A36" s="332" t="str">
        <f>'ITMA Form Data'!A36</f>
        <v>Price Band 2 - Avg (2017 = 6, 2016 = 7, 2015 = 6, 2014 = 5)</v>
      </c>
      <c r="B36" s="19"/>
      <c r="C36" s="501"/>
      <c r="D36" s="19"/>
      <c r="F36" s="324"/>
      <c r="G36" s="325"/>
      <c r="I36" s="86">
        <f>IF(+'UK Prices'!J36&lt;0.1,"",+'UK Prices'!J36)</f>
        <v>23.4</v>
      </c>
      <c r="J36" s="216">
        <f>'UK Prices'!K36</f>
        <v>1.7391304347826025E-2</v>
      </c>
      <c r="K36" s="326"/>
      <c r="L36" s="57"/>
      <c r="M36" s="86">
        <f>'€uro Prices'!K36</f>
        <v>32.5</v>
      </c>
      <c r="N36" s="216">
        <f>'€uro Prices'!L36</f>
        <v>1.5625E-2</v>
      </c>
      <c r="O36" s="41">
        <f t="shared" si="55"/>
        <v>1.3888888888888891</v>
      </c>
      <c r="P36" s="86">
        <f>'SFr Prices'!L36</f>
        <v>35.799999999999997</v>
      </c>
      <c r="Q36" s="216">
        <f>'SFr Prices'!M36</f>
        <v>1.7045454545454381E-2</v>
      </c>
      <c r="R36" s="41">
        <f t="shared" si="56"/>
        <v>1.1365079365079365</v>
      </c>
      <c r="S36" s="124">
        <f>'SEK Prices'!K36</f>
        <v>290</v>
      </c>
      <c r="T36" s="216">
        <f>'SEK Prices'!L36</f>
        <v>1.7543859649122806E-2</v>
      </c>
      <c r="U36" s="41">
        <f t="shared" si="57"/>
        <v>12.393162393162394</v>
      </c>
      <c r="V36" s="124">
        <f>'DKr Prices'!K36</f>
        <v>240</v>
      </c>
      <c r="W36" s="216">
        <f>'DKr Prices'!L36</f>
        <v>4.3478260869565216E-2</v>
      </c>
      <c r="X36" s="41">
        <f t="shared" si="58"/>
        <v>7.6190476190476186</v>
      </c>
      <c r="Y36" s="124">
        <f>'NKr Prices'!L36</f>
        <v>290</v>
      </c>
      <c r="Z36" s="216">
        <f>'NKr Prices'!M36</f>
        <v>1.7543859649122806E-2</v>
      </c>
      <c r="AA36" s="322">
        <f t="shared" si="59"/>
        <v>1</v>
      </c>
      <c r="AB36" s="343"/>
      <c r="AC36" s="216"/>
      <c r="AD36" s="195"/>
      <c r="AE36" s="37"/>
      <c r="AF36" s="54"/>
      <c r="AG36" s="55"/>
      <c r="AH36" s="56"/>
      <c r="AI36" s="56"/>
      <c r="AJ36" s="56"/>
      <c r="AK36" s="56"/>
      <c r="AL36" s="37"/>
      <c r="AQ36" s="152">
        <f>'UK Prices'!J36-0.3</f>
        <v>23.099999999999998</v>
      </c>
      <c r="AS36" s="418">
        <f t="shared" si="60"/>
        <v>30.029999999999998</v>
      </c>
      <c r="AT36" s="418">
        <f t="shared" si="61"/>
        <v>31.029999999999998</v>
      </c>
      <c r="AV36" s="23">
        <f t="shared" si="14"/>
        <v>29.798999999999999</v>
      </c>
      <c r="AW36" s="23">
        <f t="shared" si="15"/>
        <v>30.798999999999999</v>
      </c>
    </row>
    <row r="37" spans="1:49" ht="15" customHeight="1" x14ac:dyDescent="0.3">
      <c r="A37" s="332" t="str">
        <f>'ITMA Form Data'!A37</f>
        <v>Price Band 1 - Avg (2017 = 2, 2016 = 2, 2015 = 3, 2014 = 3)</v>
      </c>
      <c r="B37" s="19"/>
      <c r="C37" s="501"/>
      <c r="D37" s="19"/>
      <c r="F37" s="324"/>
      <c r="G37" s="325"/>
      <c r="I37" s="86">
        <f>IF(+'UK Prices'!J37&lt;0.1,"",+'UK Prices'!J37)</f>
        <v>19.5</v>
      </c>
      <c r="J37" s="216">
        <f>'UK Prices'!K37</f>
        <v>0</v>
      </c>
      <c r="K37" s="326"/>
      <c r="L37" s="57"/>
      <c r="M37" s="86">
        <f>'€uro Prices'!K37</f>
        <v>27.9</v>
      </c>
      <c r="N37" s="216">
        <f>'€uro Prices'!L37</f>
        <v>0</v>
      </c>
      <c r="O37" s="41">
        <f t="shared" si="55"/>
        <v>1.4307692307692308</v>
      </c>
      <c r="P37" s="86">
        <f>'SFr Prices'!L37</f>
        <v>30.7</v>
      </c>
      <c r="Q37" s="216">
        <f>'SFr Prices'!M37</f>
        <v>0</v>
      </c>
      <c r="R37" s="41">
        <f t="shared" si="56"/>
        <v>1.1412639405204461</v>
      </c>
      <c r="S37" s="124">
        <f>'SEK Prices'!K37</f>
        <v>250</v>
      </c>
      <c r="T37" s="216">
        <f>'SEK Prices'!L37</f>
        <v>2.0408163265306121E-2</v>
      </c>
      <c r="U37" s="41">
        <f t="shared" si="57"/>
        <v>12.820512820512821</v>
      </c>
      <c r="V37" s="124">
        <f>'DKr Prices'!K37</f>
        <v>200</v>
      </c>
      <c r="W37" s="216">
        <f>'DKr Prices'!L37</f>
        <v>0</v>
      </c>
      <c r="X37" s="41">
        <f t="shared" si="58"/>
        <v>7.4349442379182156</v>
      </c>
      <c r="Y37" s="124">
        <f>'NKr Prices'!L37</f>
        <v>250</v>
      </c>
      <c r="Z37" s="216">
        <f>'NKr Prices'!M37</f>
        <v>2.0408163265306121E-2</v>
      </c>
      <c r="AA37" s="322">
        <f t="shared" si="59"/>
        <v>1</v>
      </c>
      <c r="AB37" s="343"/>
      <c r="AC37" s="216"/>
      <c r="AD37" s="195"/>
      <c r="AE37" s="37"/>
      <c r="AF37" s="54"/>
      <c r="AG37" s="55"/>
      <c r="AH37" s="56"/>
      <c r="AI37" s="56"/>
      <c r="AJ37" s="56"/>
      <c r="AK37" s="56"/>
      <c r="AL37" s="37"/>
      <c r="AQ37" s="152">
        <f>'UK Prices'!J37-0.3</f>
        <v>19.2</v>
      </c>
      <c r="AS37" s="418">
        <f t="shared" si="60"/>
        <v>24.96</v>
      </c>
      <c r="AT37" s="418">
        <f t="shared" si="61"/>
        <v>25.96</v>
      </c>
      <c r="AV37" s="23">
        <f t="shared" si="14"/>
        <v>24.768000000000001</v>
      </c>
      <c r="AW37" s="23">
        <f t="shared" si="15"/>
        <v>25.768000000000001</v>
      </c>
    </row>
    <row r="38" spans="1:49" x14ac:dyDescent="0.3">
      <c r="A38" s="681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+'UK Prices'!D38</f>
        <v>Raglan Chest Stripe Pique</v>
      </c>
      <c r="F38" s="324">
        <f>'US Trade'!H38</f>
        <v>37.5</v>
      </c>
      <c r="G38" s="325"/>
      <c r="I38" s="86">
        <f>IF(+'UK Prices'!J38&lt;0.1,"",+'UK Prices'!J38)</f>
        <v>28.9</v>
      </c>
      <c r="J38" s="216"/>
      <c r="K38" s="41">
        <f>F38/I38</f>
        <v>1.2975778546712804</v>
      </c>
      <c r="L38" s="57"/>
      <c r="M38" s="86">
        <f>'€uro Prices'!K38</f>
        <v>40.200000000000003</v>
      </c>
      <c r="N38" s="216"/>
      <c r="O38" s="41">
        <f>M38/I38</f>
        <v>1.3910034602076127</v>
      </c>
      <c r="P38" s="86">
        <f>'SFr Prices'!L38</f>
        <v>44.2</v>
      </c>
      <c r="Q38" s="216"/>
      <c r="R38" s="41">
        <f>P38/(M38-1)</f>
        <v>1.1275510204081634</v>
      </c>
      <c r="S38" s="124">
        <f>'SEK Prices'!K38</f>
        <v>350</v>
      </c>
      <c r="T38" s="216"/>
      <c r="U38" s="41">
        <f>S38/I38</f>
        <v>12.110726643598616</v>
      </c>
      <c r="V38" s="124">
        <f>'DKr Prices'!K38</f>
        <v>280</v>
      </c>
      <c r="W38" s="216"/>
      <c r="X38" s="41">
        <f>V38/(M38-1)</f>
        <v>7.1428571428571423</v>
      </c>
      <c r="Y38" s="124">
        <f>'NKr Prices'!L38</f>
        <v>350</v>
      </c>
      <c r="Z38" s="216"/>
      <c r="AA38" s="322">
        <f>Y38/S38</f>
        <v>1</v>
      </c>
      <c r="AB38" s="343">
        <f>'S Africa Prices'!F38</f>
        <v>0</v>
      </c>
      <c r="AC38" s="216">
        <f>'S Africa Prices'!G38</f>
        <v>0</v>
      </c>
      <c r="AD38" s="195">
        <f>'S Africa Prices'!F38/'US Trade'!H38</f>
        <v>0</v>
      </c>
      <c r="AE38" s="37"/>
      <c r="AF38" s="54">
        <f>'Std Cst'!J38</f>
        <v>14.3</v>
      </c>
      <c r="AG38" s="55">
        <f>'Std Cst'!U38</f>
        <v>11.551686068965518</v>
      </c>
      <c r="AH38" s="56">
        <f>'Std Cst'!AA38</f>
        <v>15.952328380952382</v>
      </c>
      <c r="AI38" s="56">
        <f>'Std Cst'!AG38</f>
        <v>146.56201700000003</v>
      </c>
      <c r="AJ38" s="56">
        <f>'Std Cst'!AM38</f>
        <v>113.06212740000001</v>
      </c>
      <c r="AK38" s="56">
        <f>'Std Cst'!AZ38</f>
        <v>307.40000000000009</v>
      </c>
      <c r="AL38" s="37"/>
      <c r="AQ38" s="152">
        <f>'UK Prices'!J38-0.3</f>
        <v>28.599999999999998</v>
      </c>
      <c r="AS38" s="418">
        <f>(AQ38*$AS$10)</f>
        <v>37.18</v>
      </c>
      <c r="AT38" s="418">
        <f>AS38+1</f>
        <v>38.18</v>
      </c>
      <c r="AV38" s="23">
        <f>AQ38*$AV$10</f>
        <v>36.893999999999998</v>
      </c>
      <c r="AW38" s="23">
        <f>AV38+1</f>
        <v>37.893999999999998</v>
      </c>
    </row>
    <row r="39" spans="1:49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+'UK Prices'!D39</f>
        <v>Stretch Pique w/Painted Stripes (A)</v>
      </c>
      <c r="F39" s="324">
        <f>'US Trade'!H39</f>
        <v>37.5</v>
      </c>
      <c r="G39" s="325"/>
      <c r="I39" s="86">
        <f>IF(+'UK Prices'!J39&lt;0.1,"",+'UK Prices'!J39)</f>
        <v>28.9</v>
      </c>
      <c r="J39" s="216"/>
      <c r="K39" s="41">
        <f>F39/I39</f>
        <v>1.2975778546712804</v>
      </c>
      <c r="L39" s="57"/>
      <c r="M39" s="86">
        <f>'€uro Prices'!K39</f>
        <v>40.200000000000003</v>
      </c>
      <c r="N39" s="216"/>
      <c r="O39" s="41">
        <f>M39/I39</f>
        <v>1.3910034602076127</v>
      </c>
      <c r="P39" s="86">
        <f>'SFr Prices'!L39</f>
        <v>44.2</v>
      </c>
      <c r="Q39" s="216"/>
      <c r="R39" s="41">
        <f>P39/(M39-1)</f>
        <v>1.1275510204081634</v>
      </c>
      <c r="S39" s="124">
        <f>'SEK Prices'!K39</f>
        <v>350</v>
      </c>
      <c r="T39" s="216"/>
      <c r="U39" s="41">
        <f>S39/I39</f>
        <v>12.110726643598616</v>
      </c>
      <c r="V39" s="124">
        <f>'DKr Prices'!K39</f>
        <v>280</v>
      </c>
      <c r="W39" s="216"/>
      <c r="X39" s="41">
        <f>V39/(M39-1)</f>
        <v>7.1428571428571423</v>
      </c>
      <c r="Y39" s="124">
        <f>'NKr Prices'!L39</f>
        <v>350</v>
      </c>
      <c r="Z39" s="216"/>
      <c r="AA39" s="322">
        <f>Y39/S39</f>
        <v>1</v>
      </c>
      <c r="AB39" s="343">
        <f>'S Africa Prices'!F39</f>
        <v>0</v>
      </c>
      <c r="AC39" s="216">
        <f>'S Africa Prices'!G39</f>
        <v>0</v>
      </c>
      <c r="AD39" s="195">
        <f>'S Africa Prices'!F39/'US Trade'!H39</f>
        <v>0</v>
      </c>
      <c r="AE39" s="37"/>
      <c r="AF39" s="54">
        <f>'Std Cst'!J39</f>
        <v>13.8</v>
      </c>
      <c r="AG39" s="55">
        <f>'Std Cst'!U39</f>
        <v>11.165479172413793</v>
      </c>
      <c r="AH39" s="56">
        <f>'Std Cst'!AA39</f>
        <v>15.418995047619045</v>
      </c>
      <c r="AI39" s="56">
        <f>'Std Cst'!AG39</f>
        <v>141.66201699999999</v>
      </c>
      <c r="AJ39" s="56">
        <f>'Std Cst'!AM39</f>
        <v>109.28212739999999</v>
      </c>
      <c r="AK39" s="56">
        <f>'Std Cst'!AZ39</f>
        <v>297.79374999999999</v>
      </c>
      <c r="AL39" s="37"/>
      <c r="AQ39" s="152">
        <f>'UK Prices'!J39-0.3</f>
        <v>28.599999999999998</v>
      </c>
      <c r="AS39" s="418">
        <f>(AQ39*$AS$10)</f>
        <v>37.18</v>
      </c>
      <c r="AT39" s="418">
        <f>AS39+1</f>
        <v>38.18</v>
      </c>
      <c r="AV39" s="23">
        <f>AQ39*$AV$10</f>
        <v>36.893999999999998</v>
      </c>
      <c r="AW39" s="23">
        <f>AV39+1</f>
        <v>37.893999999999998</v>
      </c>
    </row>
    <row r="40" spans="1:49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+'UK Prices'!D40</f>
        <v>Stretch Lisle Colour Block Space Dye (A)</v>
      </c>
      <c r="F40" s="324">
        <f>'US Trade'!H40</f>
        <v>37.5</v>
      </c>
      <c r="G40" s="325"/>
      <c r="I40" s="86">
        <f>IF(+'UK Prices'!J40&lt;0.1,"",+'UK Prices'!J40)</f>
        <v>28.9</v>
      </c>
      <c r="J40" s="216"/>
      <c r="K40" s="41">
        <f t="shared" ref="K40:K54" si="62">F40/I40</f>
        <v>1.2975778546712804</v>
      </c>
      <c r="L40" s="57"/>
      <c r="M40" s="86">
        <f>'€uro Prices'!K40</f>
        <v>40.200000000000003</v>
      </c>
      <c r="N40" s="216"/>
      <c r="O40" s="41">
        <f t="shared" ref="O40:O54" si="63">M40/I40</f>
        <v>1.3910034602076127</v>
      </c>
      <c r="P40" s="86">
        <f>'SFr Prices'!L40</f>
        <v>44.2</v>
      </c>
      <c r="Q40" s="216"/>
      <c r="R40" s="41">
        <f t="shared" ref="R40:R54" si="64">P40/(M40-1)</f>
        <v>1.1275510204081634</v>
      </c>
      <c r="S40" s="124">
        <f>'SEK Prices'!K40</f>
        <v>350</v>
      </c>
      <c r="T40" s="216"/>
      <c r="U40" s="41">
        <f t="shared" ref="U40:U54" si="65">S40/I40</f>
        <v>12.110726643598616</v>
      </c>
      <c r="V40" s="124">
        <f>'DKr Prices'!K40</f>
        <v>280</v>
      </c>
      <c r="W40" s="216"/>
      <c r="X40" s="41">
        <f t="shared" ref="X40:X54" si="66">V40/(M40-1)</f>
        <v>7.1428571428571423</v>
      </c>
      <c r="Y40" s="124">
        <f>'NKr Prices'!L40</f>
        <v>350</v>
      </c>
      <c r="Z40" s="216"/>
      <c r="AA40" s="322">
        <f t="shared" ref="AA40:AA54" si="67">Y40/S40</f>
        <v>1</v>
      </c>
      <c r="AB40" s="343">
        <f>'S Africa Prices'!F40</f>
        <v>0</v>
      </c>
      <c r="AC40" s="216">
        <f>'S Africa Prices'!G40</f>
        <v>0</v>
      </c>
      <c r="AD40" s="195">
        <f>'S Africa Prices'!F40/'US Trade'!H40</f>
        <v>0</v>
      </c>
      <c r="AE40" s="37"/>
      <c r="AF40" s="54">
        <f>'Std Cst'!J40</f>
        <v>13.68</v>
      </c>
      <c r="AG40" s="55">
        <f>'Std Cst'!U40</f>
        <v>11.072789517241379</v>
      </c>
      <c r="AH40" s="56">
        <f>'Std Cst'!AA40</f>
        <v>15.290995047619047</v>
      </c>
      <c r="AI40" s="56">
        <f>'Std Cst'!AG40</f>
        <v>140.486017</v>
      </c>
      <c r="AJ40" s="56">
        <f>'Std Cst'!AM40</f>
        <v>108.3749274</v>
      </c>
      <c r="AK40" s="56">
        <f>'Std Cst'!AZ40</f>
        <v>295.48825000000005</v>
      </c>
      <c r="AL40" s="37"/>
      <c r="AQ40" s="152">
        <f>'UK Prices'!J40-0.3</f>
        <v>28.599999999999998</v>
      </c>
      <c r="AS40" s="418">
        <f t="shared" ref="AS40:AS54" si="68">(AQ40*$AS$10)</f>
        <v>37.18</v>
      </c>
      <c r="AT40" s="418">
        <f t="shared" ref="AT40:AT54" si="69">AS40+1</f>
        <v>38.18</v>
      </c>
      <c r="AV40" s="23">
        <f t="shared" ref="AV40:AV54" si="70">AQ40*$AV$10</f>
        <v>36.893999999999998</v>
      </c>
      <c r="AW40" s="23">
        <f t="shared" ref="AW40:AW54" si="71">AV40+1</f>
        <v>37.893999999999998</v>
      </c>
    </row>
    <row r="41" spans="1:49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+'UK Prices'!D41</f>
        <v>Heather Lisle Stripe (A)</v>
      </c>
      <c r="F41" s="324">
        <f>'US Trade'!H41</f>
        <v>37.5</v>
      </c>
      <c r="G41" s="325"/>
      <c r="I41" s="86">
        <f>IF(+'UK Prices'!J41&lt;0.1,"",+'UK Prices'!J41)</f>
        <v>28.9</v>
      </c>
      <c r="J41" s="216"/>
      <c r="K41" s="41">
        <f t="shared" si="62"/>
        <v>1.2975778546712804</v>
      </c>
      <c r="L41" s="57"/>
      <c r="M41" s="86">
        <f>'€uro Prices'!K41</f>
        <v>40.200000000000003</v>
      </c>
      <c r="N41" s="216"/>
      <c r="O41" s="41">
        <f t="shared" si="63"/>
        <v>1.3910034602076127</v>
      </c>
      <c r="P41" s="86">
        <f>'SFr Prices'!L41</f>
        <v>44.2</v>
      </c>
      <c r="Q41" s="216"/>
      <c r="R41" s="41">
        <f t="shared" si="64"/>
        <v>1.1275510204081634</v>
      </c>
      <c r="S41" s="124">
        <f>'SEK Prices'!K41</f>
        <v>350</v>
      </c>
      <c r="T41" s="216"/>
      <c r="U41" s="41">
        <f t="shared" si="65"/>
        <v>12.110726643598616</v>
      </c>
      <c r="V41" s="124">
        <f>'DKr Prices'!K41</f>
        <v>280</v>
      </c>
      <c r="W41" s="216"/>
      <c r="X41" s="41">
        <f t="shared" si="66"/>
        <v>7.1428571428571423</v>
      </c>
      <c r="Y41" s="124">
        <f>'NKr Prices'!L41</f>
        <v>350</v>
      </c>
      <c r="Z41" s="216"/>
      <c r="AA41" s="322">
        <f t="shared" si="67"/>
        <v>1</v>
      </c>
      <c r="AB41" s="343">
        <f>'S Africa Prices'!F41</f>
        <v>0</v>
      </c>
      <c r="AC41" s="216">
        <f>'S Africa Prices'!G41</f>
        <v>0</v>
      </c>
      <c r="AD41" s="195">
        <f>'S Africa Prices'!F41/'US Trade'!H41</f>
        <v>0</v>
      </c>
      <c r="AE41" s="37"/>
      <c r="AF41" s="54">
        <f>'Std Cst'!J41</f>
        <v>13.28</v>
      </c>
      <c r="AG41" s="55">
        <f>'Std Cst'!U41</f>
        <v>10.763824</v>
      </c>
      <c r="AH41" s="56">
        <f>'Std Cst'!AA41</f>
        <v>14.864328380952379</v>
      </c>
      <c r="AI41" s="56">
        <f>'Std Cst'!AG41</f>
        <v>136.56601699999999</v>
      </c>
      <c r="AJ41" s="56">
        <f>'Std Cst'!AM41</f>
        <v>105.35092739999999</v>
      </c>
      <c r="AK41" s="56">
        <f>'Std Cst'!AZ41</f>
        <v>287.80324999999993</v>
      </c>
      <c r="AL41" s="37"/>
      <c r="AQ41" s="152">
        <f>'UK Prices'!J41-0.3</f>
        <v>28.599999999999998</v>
      </c>
      <c r="AS41" s="418">
        <f t="shared" si="68"/>
        <v>37.18</v>
      </c>
      <c r="AT41" s="418">
        <f t="shared" si="69"/>
        <v>38.18</v>
      </c>
      <c r="AV41" s="23">
        <f t="shared" si="70"/>
        <v>36.893999999999998</v>
      </c>
      <c r="AW41" s="23">
        <f t="shared" si="71"/>
        <v>37.893999999999998</v>
      </c>
    </row>
    <row r="42" spans="1:49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+'UK Prices'!D42</f>
        <v>Pique Chest Stripe w/ Self Collar (T)</v>
      </c>
      <c r="F42" s="324">
        <f>'US Trade'!H42</f>
        <v>37.5</v>
      </c>
      <c r="G42" s="325"/>
      <c r="I42" s="86">
        <f>IF(+'UK Prices'!J42&lt;0.1,"",+'UK Prices'!J42)</f>
        <v>26.4</v>
      </c>
      <c r="J42" s="216"/>
      <c r="K42" s="41">
        <f>F42/I42</f>
        <v>1.4204545454545456</v>
      </c>
      <c r="L42" s="57"/>
      <c r="M42" s="86">
        <f>'€uro Prices'!K42</f>
        <v>36.4</v>
      </c>
      <c r="N42" s="216"/>
      <c r="O42" s="41">
        <f t="shared" ref="O42" si="72">M42/I42</f>
        <v>1.3787878787878789</v>
      </c>
      <c r="P42" s="86">
        <f>'SFr Prices'!L42</f>
        <v>40.1</v>
      </c>
      <c r="Q42" s="216"/>
      <c r="R42" s="41">
        <f>P42/(M42-1)</f>
        <v>1.1327683615819211</v>
      </c>
      <c r="S42" s="124">
        <f>'SEK Prices'!K42</f>
        <v>330</v>
      </c>
      <c r="T42" s="216"/>
      <c r="U42" s="41">
        <f t="shared" ref="U42" si="73">S42/I42</f>
        <v>12.5</v>
      </c>
      <c r="V42" s="124">
        <f>'DKr Prices'!K42</f>
        <v>260</v>
      </c>
      <c r="W42" s="216"/>
      <c r="X42" s="41">
        <f>V42/(M42-1)</f>
        <v>7.3446327683615822</v>
      </c>
      <c r="Y42" s="124">
        <f>'NKr Prices'!L42</f>
        <v>330</v>
      </c>
      <c r="Z42" s="216"/>
      <c r="AA42" s="322">
        <f t="shared" ref="AA42" si="74">Y42/S42</f>
        <v>1</v>
      </c>
      <c r="AB42" s="343">
        <f>'S Africa Prices'!F42</f>
        <v>550</v>
      </c>
      <c r="AC42" s="216">
        <f>'S Africa Prices'!G42</f>
        <v>0</v>
      </c>
      <c r="AD42" s="195">
        <f>'S Africa Prices'!F42/'US Trade'!H42</f>
        <v>14.666666666666666</v>
      </c>
      <c r="AE42" s="37"/>
      <c r="AF42" s="54">
        <f>'Std Cst'!J42</f>
        <v>13.9</v>
      </c>
      <c r="AG42" s="55">
        <f>'Std Cst'!U42</f>
        <v>11.222320551724136</v>
      </c>
      <c r="AH42" s="56">
        <f>'Std Cst'!AA42</f>
        <v>15.497490285714283</v>
      </c>
      <c r="AI42" s="56">
        <f>'Std Cst'!AG42</f>
        <v>142.38319199999998</v>
      </c>
      <c r="AJ42" s="56">
        <f>'Std Cst'!AM42</f>
        <v>109.83846239999998</v>
      </c>
      <c r="AK42" s="56">
        <f>'Std Cst'!AZ42</f>
        <v>299.71499999999997</v>
      </c>
      <c r="AL42" s="37"/>
      <c r="AQ42" s="152">
        <f>'UK Prices'!J42-0.3</f>
        <v>26.099999999999998</v>
      </c>
      <c r="AS42" s="418">
        <f>(AQ42*$AS$10)</f>
        <v>33.93</v>
      </c>
      <c r="AT42" s="418">
        <f>AS42+1</f>
        <v>34.93</v>
      </c>
      <c r="AV42" s="23">
        <f>AQ42*$AV$10</f>
        <v>33.668999999999997</v>
      </c>
      <c r="AW42" s="23">
        <f>AV42+1</f>
        <v>34.668999999999997</v>
      </c>
    </row>
    <row r="43" spans="1:49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+'UK Prices'!D43</f>
        <v>Stretch Pique All Colours Chest Stripe (T)</v>
      </c>
      <c r="F43" s="324">
        <f>'US Trade'!H43</f>
        <v>37.5</v>
      </c>
      <c r="G43" s="325"/>
      <c r="I43" s="86">
        <f>IF(+'UK Prices'!J43&lt;0.1,"",+'UK Prices'!J43)</f>
        <v>26.4</v>
      </c>
      <c r="J43" s="216"/>
      <c r="K43" s="41">
        <f>F43/I43</f>
        <v>1.4204545454545456</v>
      </c>
      <c r="L43" s="57"/>
      <c r="M43" s="86">
        <f>'€uro Prices'!K43</f>
        <v>36.4</v>
      </c>
      <c r="N43" s="216"/>
      <c r="O43" s="41">
        <f>M43/I43</f>
        <v>1.3787878787878789</v>
      </c>
      <c r="P43" s="86">
        <f>'SFr Prices'!L43</f>
        <v>40.1</v>
      </c>
      <c r="Q43" s="216"/>
      <c r="R43" s="41">
        <f>P43/(M43-1)</f>
        <v>1.1327683615819211</v>
      </c>
      <c r="S43" s="124">
        <f>'SEK Prices'!K43</f>
        <v>330</v>
      </c>
      <c r="T43" s="216"/>
      <c r="U43" s="41">
        <f>S43/I43</f>
        <v>12.5</v>
      </c>
      <c r="V43" s="124">
        <f>'DKr Prices'!K43</f>
        <v>260</v>
      </c>
      <c r="W43" s="216"/>
      <c r="X43" s="41">
        <f>V43/(M43-1)</f>
        <v>7.3446327683615822</v>
      </c>
      <c r="Y43" s="124">
        <f>'NKr Prices'!L43</f>
        <v>330</v>
      </c>
      <c r="Z43" s="216"/>
      <c r="AA43" s="322">
        <f>Y43/S43</f>
        <v>1</v>
      </c>
      <c r="AB43" s="343">
        <f>'S Africa Prices'!F43</f>
        <v>0</v>
      </c>
      <c r="AC43" s="216">
        <f>'S Africa Prices'!G43</f>
        <v>0</v>
      </c>
      <c r="AD43" s="195">
        <f>'S Africa Prices'!F43/'US Trade'!H43</f>
        <v>0</v>
      </c>
      <c r="AE43" s="37"/>
      <c r="AF43" s="54">
        <f>'Std Cst'!J43</f>
        <v>13.18</v>
      </c>
      <c r="AG43" s="55">
        <f>'Std Cst'!U43</f>
        <v>10.666182620689654</v>
      </c>
      <c r="AH43" s="56">
        <f>'Std Cst'!AA43</f>
        <v>14.729490285714283</v>
      </c>
      <c r="AI43" s="56">
        <f>'Std Cst'!AG43</f>
        <v>135.327192</v>
      </c>
      <c r="AJ43" s="56">
        <f>'Std Cst'!AM43</f>
        <v>104.39526239999999</v>
      </c>
      <c r="AK43" s="56">
        <f>'Std Cst'!AZ43</f>
        <v>285.88200000000001</v>
      </c>
      <c r="AL43" s="37"/>
      <c r="AQ43" s="152">
        <f>'UK Prices'!J43-0.3</f>
        <v>26.099999999999998</v>
      </c>
      <c r="AS43" s="418">
        <f>(AQ43*$AS$10)</f>
        <v>33.93</v>
      </c>
      <c r="AT43" s="418">
        <f>AS43+1</f>
        <v>34.93</v>
      </c>
      <c r="AV43" s="23">
        <f>AQ43*$AV$10</f>
        <v>33.668999999999997</v>
      </c>
      <c r="AW43" s="23">
        <f>AV43+1</f>
        <v>34.668999999999997</v>
      </c>
    </row>
    <row r="44" spans="1:49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+'UK Prices'!D44</f>
        <v>Stretch Pique Double Space Dye Chest Stripe (A)</v>
      </c>
      <c r="F44" s="324">
        <f>'US Trade'!H44</f>
        <v>37.5</v>
      </c>
      <c r="G44" s="325"/>
      <c r="I44" s="86">
        <f>IF(+'UK Prices'!J44&lt;0.1,"",+'UK Prices'!J44)</f>
        <v>26.4</v>
      </c>
      <c r="J44" s="216"/>
      <c r="K44" s="41">
        <f t="shared" si="62"/>
        <v>1.4204545454545456</v>
      </c>
      <c r="L44" s="57"/>
      <c r="M44" s="86">
        <f>'€uro Prices'!K44</f>
        <v>36.4</v>
      </c>
      <c r="N44" s="216"/>
      <c r="O44" s="41">
        <f t="shared" si="63"/>
        <v>1.3787878787878789</v>
      </c>
      <c r="P44" s="86">
        <f>'SFr Prices'!L44</f>
        <v>40.1</v>
      </c>
      <c r="Q44" s="216"/>
      <c r="R44" s="41">
        <f t="shared" si="64"/>
        <v>1.1327683615819211</v>
      </c>
      <c r="S44" s="124">
        <f>'SEK Prices'!K44</f>
        <v>330</v>
      </c>
      <c r="T44" s="216"/>
      <c r="U44" s="41">
        <f t="shared" si="65"/>
        <v>12.5</v>
      </c>
      <c r="V44" s="124">
        <f>'DKr Prices'!K44</f>
        <v>260</v>
      </c>
      <c r="W44" s="216"/>
      <c r="X44" s="41">
        <f t="shared" si="66"/>
        <v>7.3446327683615822</v>
      </c>
      <c r="Y44" s="124">
        <f>'NKr Prices'!L44</f>
        <v>330</v>
      </c>
      <c r="Z44" s="216"/>
      <c r="AA44" s="322">
        <f t="shared" si="67"/>
        <v>1</v>
      </c>
      <c r="AB44" s="343">
        <f>'S Africa Prices'!F44</f>
        <v>0</v>
      </c>
      <c r="AC44" s="216">
        <f>'S Africa Prices'!G44</f>
        <v>0</v>
      </c>
      <c r="AD44" s="195">
        <f>'S Africa Prices'!F44/'US Trade'!H44</f>
        <v>0</v>
      </c>
      <c r="AE44" s="37"/>
      <c r="AF44" s="54">
        <f>'Std Cst'!J44</f>
        <v>13.18</v>
      </c>
      <c r="AG44" s="55">
        <f>'Std Cst'!U44</f>
        <v>10.666182620689654</v>
      </c>
      <c r="AH44" s="56">
        <f>'Std Cst'!AA44</f>
        <v>14.729490285714283</v>
      </c>
      <c r="AI44" s="56">
        <f>'Std Cst'!AG44</f>
        <v>135.327192</v>
      </c>
      <c r="AJ44" s="56">
        <f>'Std Cst'!AM44</f>
        <v>104.39526239999999</v>
      </c>
      <c r="AK44" s="56">
        <f>'Std Cst'!AZ44</f>
        <v>285.88200000000001</v>
      </c>
      <c r="AL44" s="37"/>
      <c r="AQ44" s="152">
        <f>'UK Prices'!J44-0.3</f>
        <v>26.099999999999998</v>
      </c>
      <c r="AS44" s="418">
        <f t="shared" si="68"/>
        <v>33.93</v>
      </c>
      <c r="AT44" s="418">
        <f t="shared" si="69"/>
        <v>34.93</v>
      </c>
      <c r="AV44" s="23">
        <f t="shared" si="70"/>
        <v>33.668999999999997</v>
      </c>
      <c r="AW44" s="23">
        <f t="shared" si="71"/>
        <v>34.668999999999997</v>
      </c>
    </row>
    <row r="45" spans="1:49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+'UK Prices'!D45</f>
        <v>Smooth Pique Chest Stripe (T)</v>
      </c>
      <c r="F45" s="324">
        <f>'US Trade'!H45</f>
        <v>36</v>
      </c>
      <c r="G45" s="325"/>
      <c r="I45" s="86">
        <f>IF(+'UK Prices'!J45&lt;0.1,"",+'UK Prices'!J45)</f>
        <v>26.4</v>
      </c>
      <c r="J45" s="216"/>
      <c r="K45" s="41">
        <f t="shared" si="62"/>
        <v>1.3636363636363638</v>
      </c>
      <c r="L45" s="57"/>
      <c r="M45" s="86">
        <f>'€uro Prices'!K45</f>
        <v>36.4</v>
      </c>
      <c r="N45" s="216"/>
      <c r="O45" s="41">
        <f t="shared" si="63"/>
        <v>1.3787878787878789</v>
      </c>
      <c r="P45" s="86">
        <f>'SFr Prices'!L45</f>
        <v>40.1</v>
      </c>
      <c r="Q45" s="216"/>
      <c r="R45" s="41">
        <f t="shared" si="64"/>
        <v>1.1327683615819211</v>
      </c>
      <c r="S45" s="124">
        <f>'SEK Prices'!K45</f>
        <v>330</v>
      </c>
      <c r="T45" s="216"/>
      <c r="U45" s="41">
        <f t="shared" si="65"/>
        <v>12.5</v>
      </c>
      <c r="V45" s="124">
        <f>'DKr Prices'!K45</f>
        <v>260</v>
      </c>
      <c r="W45" s="216"/>
      <c r="X45" s="41">
        <f t="shared" si="66"/>
        <v>7.3446327683615822</v>
      </c>
      <c r="Y45" s="124">
        <f>'NKr Prices'!L45</f>
        <v>330</v>
      </c>
      <c r="Z45" s="216"/>
      <c r="AA45" s="322">
        <f t="shared" si="67"/>
        <v>1</v>
      </c>
      <c r="AB45" s="343">
        <f>'S Africa Prices'!F45</f>
        <v>0</v>
      </c>
      <c r="AC45" s="216">
        <f>'S Africa Prices'!G45</f>
        <v>0</v>
      </c>
      <c r="AD45" s="195">
        <f>'S Africa Prices'!F45/'US Trade'!H45</f>
        <v>0</v>
      </c>
      <c r="AE45" s="37"/>
      <c r="AF45" s="54">
        <f>'Std Cst'!J45</f>
        <v>13.08</v>
      </c>
      <c r="AG45" s="55">
        <f>'Std Cst'!U45</f>
        <v>10.588941241379311</v>
      </c>
      <c r="AH45" s="56">
        <f>'Std Cst'!AA45</f>
        <v>14.622823619047619</v>
      </c>
      <c r="AI45" s="56">
        <f>'Std Cst'!AG45</f>
        <v>134.34719200000001</v>
      </c>
      <c r="AJ45" s="56">
        <f>'Std Cst'!AM45</f>
        <v>103.63926240000001</v>
      </c>
      <c r="AK45" s="56">
        <f>'Std Cst'!AZ45</f>
        <v>283.96074999999996</v>
      </c>
      <c r="AL45" s="37"/>
      <c r="AQ45" s="152">
        <f>'UK Prices'!J45-0.3</f>
        <v>26.099999999999998</v>
      </c>
      <c r="AS45" s="418">
        <f t="shared" si="68"/>
        <v>33.93</v>
      </c>
      <c r="AT45" s="418">
        <f t="shared" si="69"/>
        <v>34.93</v>
      </c>
      <c r="AV45" s="23">
        <f t="shared" si="70"/>
        <v>33.668999999999997</v>
      </c>
      <c r="AW45" s="23">
        <f t="shared" si="71"/>
        <v>34.668999999999997</v>
      </c>
    </row>
    <row r="46" spans="1:49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+'UK Prices'!D46</f>
        <v>Birdseye Pique w/Circle Print Trim (A)</v>
      </c>
      <c r="F46" s="324">
        <f>'US Trade'!H46</f>
        <v>36</v>
      </c>
      <c r="G46" s="325"/>
      <c r="I46" s="86">
        <f>IF(+'UK Prices'!J46&lt;0.1,"",+'UK Prices'!J46)</f>
        <v>26.4</v>
      </c>
      <c r="J46" s="216"/>
      <c r="K46" s="41">
        <f t="shared" si="62"/>
        <v>1.3636363636363638</v>
      </c>
      <c r="L46" s="57"/>
      <c r="M46" s="86">
        <f>'€uro Prices'!K46</f>
        <v>36.4</v>
      </c>
      <c r="N46" s="216"/>
      <c r="O46" s="41">
        <f t="shared" si="63"/>
        <v>1.3787878787878789</v>
      </c>
      <c r="P46" s="86">
        <f>'SFr Prices'!L46</f>
        <v>40.1</v>
      </c>
      <c r="Q46" s="216"/>
      <c r="R46" s="41">
        <f t="shared" si="64"/>
        <v>1.1327683615819211</v>
      </c>
      <c r="S46" s="124">
        <f>'SEK Prices'!K46</f>
        <v>330</v>
      </c>
      <c r="T46" s="216"/>
      <c r="U46" s="41">
        <f t="shared" si="65"/>
        <v>12.5</v>
      </c>
      <c r="V46" s="124">
        <f>'DKr Prices'!K46</f>
        <v>260</v>
      </c>
      <c r="W46" s="216"/>
      <c r="X46" s="41">
        <f t="shared" si="66"/>
        <v>7.3446327683615822</v>
      </c>
      <c r="Y46" s="124">
        <f>'NKr Prices'!L46</f>
        <v>330</v>
      </c>
      <c r="Z46" s="216"/>
      <c r="AA46" s="322">
        <f t="shared" si="67"/>
        <v>1</v>
      </c>
      <c r="AB46" s="343">
        <f>'S Africa Prices'!F46</f>
        <v>0</v>
      </c>
      <c r="AC46" s="216">
        <f>'S Africa Prices'!G46</f>
        <v>0</v>
      </c>
      <c r="AD46" s="195">
        <f>'S Africa Prices'!F46/'US Trade'!H46</f>
        <v>0</v>
      </c>
      <c r="AE46" s="37"/>
      <c r="AF46" s="54">
        <f>'Std Cst'!J46</f>
        <v>12.5</v>
      </c>
      <c r="AG46" s="55">
        <f>'Std Cst'!U46</f>
        <v>10.140941241379311</v>
      </c>
      <c r="AH46" s="56">
        <f>'Std Cst'!AA46</f>
        <v>14.004156952380953</v>
      </c>
      <c r="AI46" s="56">
        <f>'Std Cst'!AG46</f>
        <v>128.66319200000001</v>
      </c>
      <c r="AJ46" s="56">
        <f>'Std Cst'!AM46</f>
        <v>99.254462400000008</v>
      </c>
      <c r="AK46" s="56">
        <f>'Std Cst'!AZ46</f>
        <v>272.81750000000005</v>
      </c>
      <c r="AL46" s="37"/>
      <c r="AQ46" s="152">
        <f>'UK Prices'!J46-0.3</f>
        <v>26.099999999999998</v>
      </c>
      <c r="AS46" s="418">
        <f t="shared" si="68"/>
        <v>33.93</v>
      </c>
      <c r="AT46" s="418">
        <f t="shared" si="69"/>
        <v>34.93</v>
      </c>
      <c r="AV46" s="23">
        <f t="shared" si="70"/>
        <v>33.668999999999997</v>
      </c>
      <c r="AW46" s="23">
        <f t="shared" si="71"/>
        <v>34.668999999999997</v>
      </c>
    </row>
    <row r="47" spans="1:49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+'UK Prices'!D47</f>
        <v>Smooth Pique w/Half Band Cuff (A)</v>
      </c>
      <c r="F47" s="324">
        <f>'US Trade'!H47</f>
        <v>36</v>
      </c>
      <c r="G47" s="325"/>
      <c r="I47" s="86">
        <f>IF(+'UK Prices'!J47&lt;0.1,"",+'UK Prices'!J47)</f>
        <v>26.4</v>
      </c>
      <c r="J47" s="216"/>
      <c r="K47" s="41">
        <f t="shared" si="62"/>
        <v>1.3636363636363638</v>
      </c>
      <c r="L47" s="57"/>
      <c r="M47" s="86">
        <f>'€uro Prices'!K47</f>
        <v>36.4</v>
      </c>
      <c r="N47" s="216"/>
      <c r="O47" s="41">
        <f t="shared" si="63"/>
        <v>1.3787878787878789</v>
      </c>
      <c r="P47" s="86">
        <f>'SFr Prices'!L47</f>
        <v>40.1</v>
      </c>
      <c r="Q47" s="216"/>
      <c r="R47" s="41">
        <f t="shared" si="64"/>
        <v>1.1327683615819211</v>
      </c>
      <c r="S47" s="124">
        <f>'SEK Prices'!K47</f>
        <v>330</v>
      </c>
      <c r="T47" s="216"/>
      <c r="U47" s="41">
        <f t="shared" si="65"/>
        <v>12.5</v>
      </c>
      <c r="V47" s="124">
        <f>'DKr Prices'!K47</f>
        <v>260</v>
      </c>
      <c r="W47" s="216"/>
      <c r="X47" s="41">
        <f t="shared" si="66"/>
        <v>7.3446327683615822</v>
      </c>
      <c r="Y47" s="124">
        <f>'NKr Prices'!L47</f>
        <v>330</v>
      </c>
      <c r="Z47" s="216"/>
      <c r="AA47" s="322">
        <f t="shared" si="67"/>
        <v>1</v>
      </c>
      <c r="AB47" s="343">
        <f>'S Africa Prices'!F47</f>
        <v>0</v>
      </c>
      <c r="AC47" s="216">
        <f>'S Africa Prices'!G47</f>
        <v>0</v>
      </c>
      <c r="AD47" s="195">
        <f>'S Africa Prices'!F47/'US Trade'!H47</f>
        <v>0</v>
      </c>
      <c r="AE47" s="37"/>
      <c r="AF47" s="54">
        <f>'Std Cst'!J47</f>
        <v>12</v>
      </c>
      <c r="AG47" s="55">
        <f>'Std Cst'!U47</f>
        <v>9.7547343448275861</v>
      </c>
      <c r="AH47" s="56">
        <f>'Std Cst'!AA47</f>
        <v>13.470823619047618</v>
      </c>
      <c r="AI47" s="56">
        <f>'Std Cst'!AG47</f>
        <v>123.763192</v>
      </c>
      <c r="AJ47" s="56">
        <f>'Std Cst'!AM47</f>
        <v>95.474462399999993</v>
      </c>
      <c r="AK47" s="56">
        <f>'Std Cst'!AZ47</f>
        <v>263.21125000000001</v>
      </c>
      <c r="AL47" s="37"/>
      <c r="AQ47" s="152">
        <f>'UK Prices'!J47-0.3</f>
        <v>26.099999999999998</v>
      </c>
      <c r="AS47" s="418">
        <f t="shared" si="68"/>
        <v>33.93</v>
      </c>
      <c r="AT47" s="418">
        <f t="shared" si="69"/>
        <v>34.93</v>
      </c>
      <c r="AV47" s="23">
        <f t="shared" si="70"/>
        <v>33.668999999999997</v>
      </c>
      <c r="AW47" s="23">
        <f t="shared" si="71"/>
        <v>34.668999999999997</v>
      </c>
    </row>
    <row r="48" spans="1:49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+'UK Prices'!D48</f>
        <v>Stretch Pique Colour Block &amp; Contrast Trim (A)</v>
      </c>
      <c r="F48" s="324">
        <f>'US Trade'!H48</f>
        <v>36</v>
      </c>
      <c r="G48" s="325"/>
      <c r="I48" s="86">
        <f>IF(+'UK Prices'!J48&lt;0.1,"",+'UK Prices'!J48)</f>
        <v>26.4</v>
      </c>
      <c r="J48" s="216"/>
      <c r="K48" s="41">
        <f t="shared" si="62"/>
        <v>1.3636363636363638</v>
      </c>
      <c r="L48" s="57"/>
      <c r="M48" s="86">
        <f>'€uro Prices'!K48</f>
        <v>36.4</v>
      </c>
      <c r="N48" s="216"/>
      <c r="O48" s="41">
        <f t="shared" si="63"/>
        <v>1.3787878787878789</v>
      </c>
      <c r="P48" s="86">
        <f>'SFr Prices'!L48</f>
        <v>40.1</v>
      </c>
      <c r="Q48" s="216"/>
      <c r="R48" s="41">
        <f t="shared" si="64"/>
        <v>1.1327683615819211</v>
      </c>
      <c r="S48" s="124">
        <f>'SEK Prices'!K48</f>
        <v>330</v>
      </c>
      <c r="T48" s="216"/>
      <c r="U48" s="41">
        <f t="shared" si="65"/>
        <v>12.5</v>
      </c>
      <c r="V48" s="124">
        <f>'DKr Prices'!K48</f>
        <v>260</v>
      </c>
      <c r="W48" s="216"/>
      <c r="X48" s="41">
        <f t="shared" si="66"/>
        <v>7.3446327683615822</v>
      </c>
      <c r="Y48" s="124">
        <f>'NKr Prices'!L48</f>
        <v>330</v>
      </c>
      <c r="Z48" s="216"/>
      <c r="AA48" s="322">
        <f t="shared" si="67"/>
        <v>1</v>
      </c>
      <c r="AB48" s="343">
        <f>'S Africa Prices'!F48</f>
        <v>0</v>
      </c>
      <c r="AC48" s="216">
        <f>'S Africa Prices'!G48</f>
        <v>0</v>
      </c>
      <c r="AD48" s="195">
        <f>'S Africa Prices'!F48/'US Trade'!H48</f>
        <v>0</v>
      </c>
      <c r="AE48" s="37"/>
      <c r="AF48" s="54">
        <f>'Std Cst'!J48</f>
        <v>11.6</v>
      </c>
      <c r="AG48" s="55">
        <f>'Std Cst'!U48</f>
        <v>9.4457688275862068</v>
      </c>
      <c r="AH48" s="56">
        <f>'Std Cst'!AA48</f>
        <v>13.044156952380952</v>
      </c>
      <c r="AI48" s="56">
        <f>'Std Cst'!AG48</f>
        <v>119.843192</v>
      </c>
      <c r="AJ48" s="56">
        <f>'Std Cst'!AM48</f>
        <v>92.450462399999992</v>
      </c>
      <c r="AK48" s="56">
        <f>'Std Cst'!AZ48</f>
        <v>255.52624999999995</v>
      </c>
      <c r="AL48" s="37"/>
      <c r="AQ48" s="152">
        <f>'UK Prices'!J48-0.3</f>
        <v>26.099999999999998</v>
      </c>
      <c r="AS48" s="418">
        <f t="shared" si="68"/>
        <v>33.93</v>
      </c>
      <c r="AT48" s="418">
        <f t="shared" si="69"/>
        <v>34.93</v>
      </c>
      <c r="AV48" s="23">
        <f t="shared" si="70"/>
        <v>33.668999999999997</v>
      </c>
      <c r="AW48" s="23">
        <f t="shared" si="71"/>
        <v>34.668999999999997</v>
      </c>
    </row>
    <row r="49" spans="1:49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+'UK Prices'!D49</f>
        <v>Stretch Lisle Tie Print (A)</v>
      </c>
      <c r="F49" s="324">
        <f>'US Trade'!H49</f>
        <v>34</v>
      </c>
      <c r="G49" s="325"/>
      <c r="I49" s="86">
        <f>IF(+'UK Prices'!J49&lt;0.1,"",+'UK Prices'!J49)</f>
        <v>23.4</v>
      </c>
      <c r="J49" s="216"/>
      <c r="K49" s="41">
        <f t="shared" si="62"/>
        <v>1.4529914529914532</v>
      </c>
      <c r="L49" s="57"/>
      <c r="M49" s="86">
        <f>'€uro Prices'!K49</f>
        <v>32.5</v>
      </c>
      <c r="N49" s="216"/>
      <c r="O49" s="41">
        <f t="shared" si="63"/>
        <v>1.3888888888888891</v>
      </c>
      <c r="P49" s="86">
        <f>'SFr Prices'!L49</f>
        <v>35.799999999999997</v>
      </c>
      <c r="Q49" s="216"/>
      <c r="R49" s="41">
        <f t="shared" si="64"/>
        <v>1.1365079365079365</v>
      </c>
      <c r="S49" s="124">
        <f>'SEK Prices'!K49</f>
        <v>290</v>
      </c>
      <c r="T49" s="216"/>
      <c r="U49" s="41">
        <f t="shared" si="65"/>
        <v>12.393162393162394</v>
      </c>
      <c r="V49" s="124">
        <f>'DKr Prices'!K49</f>
        <v>240</v>
      </c>
      <c r="W49" s="216"/>
      <c r="X49" s="41">
        <f t="shared" si="66"/>
        <v>7.6190476190476186</v>
      </c>
      <c r="Y49" s="124">
        <f>'NKr Prices'!L49</f>
        <v>290</v>
      </c>
      <c r="Z49" s="216"/>
      <c r="AA49" s="322">
        <f t="shared" si="67"/>
        <v>1</v>
      </c>
      <c r="AB49" s="343">
        <f>'S Africa Prices'!F49</f>
        <v>0</v>
      </c>
      <c r="AC49" s="216">
        <f>'S Africa Prices'!G49</f>
        <v>0</v>
      </c>
      <c r="AD49" s="195">
        <f>'S Africa Prices'!F49/'US Trade'!H49</f>
        <v>0</v>
      </c>
      <c r="AE49" s="37"/>
      <c r="AF49" s="54">
        <f>'Std Cst'!J49</f>
        <v>11.58</v>
      </c>
      <c r="AG49" s="55">
        <f>'Std Cst'!U49</f>
        <v>9.4058405517241379</v>
      </c>
      <c r="AH49" s="56">
        <f>'Std Cst'!AA49</f>
        <v>12.989017904761905</v>
      </c>
      <c r="AI49" s="56">
        <f>'Std Cst'!AG49</f>
        <v>119.336602</v>
      </c>
      <c r="AJ49" s="56">
        <f>'Std Cst'!AM49</f>
        <v>92.059664400000003</v>
      </c>
      <c r="AK49" s="56">
        <f>'Std Cst'!AZ49</f>
        <v>255.142</v>
      </c>
      <c r="AL49" s="37"/>
      <c r="AQ49" s="152">
        <f>'UK Prices'!J49-0.3</f>
        <v>23.099999999999998</v>
      </c>
      <c r="AS49" s="418">
        <f t="shared" si="68"/>
        <v>30.029999999999998</v>
      </c>
      <c r="AT49" s="418">
        <f t="shared" si="69"/>
        <v>31.029999999999998</v>
      </c>
      <c r="AV49" s="23">
        <f t="shared" si="70"/>
        <v>29.798999999999999</v>
      </c>
      <c r="AW49" s="23">
        <f t="shared" si="71"/>
        <v>30.798999999999999</v>
      </c>
    </row>
    <row r="50" spans="1:49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+'UK Prices'!D50</f>
        <v>Stretch Lisle Open Stripe (T)</v>
      </c>
      <c r="F50" s="324">
        <f>'US Trade'!H50</f>
        <v>36</v>
      </c>
      <c r="G50" s="325"/>
      <c r="I50" s="86">
        <f>IF(+'UK Prices'!J50&lt;0.1,"",+'UK Prices'!J50)</f>
        <v>23.4</v>
      </c>
      <c r="J50" s="216"/>
      <c r="K50" s="41">
        <f>F50/I50</f>
        <v>1.5384615384615385</v>
      </c>
      <c r="L50" s="57"/>
      <c r="M50" s="86">
        <f>'€uro Prices'!K50</f>
        <v>32.5</v>
      </c>
      <c r="N50" s="216"/>
      <c r="O50" s="41">
        <f>M50/I50</f>
        <v>1.3888888888888891</v>
      </c>
      <c r="P50" s="86">
        <f>'SFr Prices'!L50</f>
        <v>35.799999999999997</v>
      </c>
      <c r="Q50" s="216"/>
      <c r="R50" s="41">
        <f>P50/(M50-1)</f>
        <v>1.1365079365079365</v>
      </c>
      <c r="S50" s="124">
        <f>'SEK Prices'!K50</f>
        <v>290</v>
      </c>
      <c r="T50" s="216"/>
      <c r="U50" s="41">
        <f>S50/I50</f>
        <v>12.393162393162394</v>
      </c>
      <c r="V50" s="124">
        <f>'DKr Prices'!K50</f>
        <v>240</v>
      </c>
      <c r="W50" s="216"/>
      <c r="X50" s="41">
        <f>V50/(M50-1)</f>
        <v>7.6190476190476186</v>
      </c>
      <c r="Y50" s="124">
        <f>'NKr Prices'!L50</f>
        <v>290</v>
      </c>
      <c r="Z50" s="216"/>
      <c r="AA50" s="322">
        <f>Y50/S50</f>
        <v>1</v>
      </c>
      <c r="AB50" s="343">
        <f>'S Africa Prices'!F50</f>
        <v>0</v>
      </c>
      <c r="AC50" s="216">
        <f>'S Africa Prices'!G50</f>
        <v>0</v>
      </c>
      <c r="AD50" s="195">
        <f>'S Africa Prices'!F50/'US Trade'!H50</f>
        <v>0</v>
      </c>
      <c r="AE50" s="37"/>
      <c r="AF50" s="54">
        <f>'Std Cst'!J50</f>
        <v>12.78</v>
      </c>
      <c r="AG50" s="55">
        <f>'Std Cst'!U50</f>
        <v>10.332737103448276</v>
      </c>
      <c r="AH50" s="56">
        <f>'Std Cst'!AA50</f>
        <v>14.269017904761904</v>
      </c>
      <c r="AI50" s="56">
        <f>'Std Cst'!AG50</f>
        <v>131.09660199999999</v>
      </c>
      <c r="AJ50" s="56">
        <f>'Std Cst'!AM50</f>
        <v>101.13166439999999</v>
      </c>
      <c r="AK50" s="56">
        <f>'Std Cst'!AZ50</f>
        <v>278.197</v>
      </c>
      <c r="AL50" s="37"/>
      <c r="AQ50" s="152">
        <f>'UK Prices'!J50-0.3</f>
        <v>23.099999999999998</v>
      </c>
      <c r="AS50" s="418">
        <f>(AQ50*$AS$10)</f>
        <v>30.029999999999998</v>
      </c>
      <c r="AT50" s="418">
        <f>AS50+1</f>
        <v>31.029999999999998</v>
      </c>
      <c r="AV50" s="23">
        <f>AQ50*$AV$10</f>
        <v>29.798999999999999</v>
      </c>
      <c r="AW50" s="23">
        <f>AV50+1</f>
        <v>30.798999999999999</v>
      </c>
    </row>
    <row r="51" spans="1:49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+'UK Prices'!D51</f>
        <v>Stretch Pique w/FJ Chest Logo (A)</v>
      </c>
      <c r="F51" s="324">
        <f>'US Trade'!H51</f>
        <v>34</v>
      </c>
      <c r="G51" s="325"/>
      <c r="I51" s="86">
        <f>IF(+'UK Prices'!J51&lt;0.1,"",+'UK Prices'!J51)</f>
        <v>23.4</v>
      </c>
      <c r="J51" s="216"/>
      <c r="K51" s="41">
        <f>F51/I51</f>
        <v>1.4529914529914532</v>
      </c>
      <c r="L51" s="57"/>
      <c r="M51" s="86">
        <f>'€uro Prices'!K51</f>
        <v>32.5</v>
      </c>
      <c r="N51" s="216"/>
      <c r="O51" s="41">
        <f>M51/I51</f>
        <v>1.3888888888888891</v>
      </c>
      <c r="P51" s="86">
        <f>'SFr Prices'!L51</f>
        <v>35.799999999999997</v>
      </c>
      <c r="Q51" s="216"/>
      <c r="R51" s="41">
        <f>P51/(M51-1)</f>
        <v>1.1365079365079365</v>
      </c>
      <c r="S51" s="124">
        <f>'SEK Prices'!K51</f>
        <v>290</v>
      </c>
      <c r="T51" s="216"/>
      <c r="U51" s="41">
        <f>S51/I51</f>
        <v>12.393162393162394</v>
      </c>
      <c r="V51" s="124">
        <f>'DKr Prices'!K51</f>
        <v>240</v>
      </c>
      <c r="W51" s="216"/>
      <c r="X51" s="41">
        <f>V51/(M51-1)</f>
        <v>7.6190476190476186</v>
      </c>
      <c r="Y51" s="124">
        <f>'NKr Prices'!L51</f>
        <v>290</v>
      </c>
      <c r="Z51" s="216"/>
      <c r="AA51" s="322">
        <f>Y51/S51</f>
        <v>1</v>
      </c>
      <c r="AB51" s="343">
        <f>'S Africa Prices'!F51</f>
        <v>0</v>
      </c>
      <c r="AC51" s="216">
        <f>'S Africa Prices'!G51</f>
        <v>0</v>
      </c>
      <c r="AD51" s="195">
        <f>'S Africa Prices'!F51/'US Trade'!H51</f>
        <v>0</v>
      </c>
      <c r="AE51" s="37"/>
      <c r="AF51" s="54">
        <f>'Std Cst'!J51</f>
        <v>11</v>
      </c>
      <c r="AG51" s="55">
        <f>'Std Cst'!U51</f>
        <v>8.9578405517241375</v>
      </c>
      <c r="AH51" s="56">
        <f>'Std Cst'!AA51</f>
        <v>12.370351238095237</v>
      </c>
      <c r="AI51" s="56">
        <f>'Std Cst'!AG51</f>
        <v>113.65260199999999</v>
      </c>
      <c r="AJ51" s="56">
        <f>'Std Cst'!AM51</f>
        <v>87.67486439999999</v>
      </c>
      <c r="AK51" s="56">
        <f>'Std Cst'!AZ51</f>
        <v>243.99874999999994</v>
      </c>
      <c r="AL51" s="37"/>
      <c r="AQ51" s="152">
        <f>'UK Prices'!J51-0.3</f>
        <v>23.099999999999998</v>
      </c>
      <c r="AS51" s="418">
        <f>(AQ51*$AS$10)</f>
        <v>30.029999999999998</v>
      </c>
      <c r="AT51" s="418">
        <f>AS51+1</f>
        <v>31.029999999999998</v>
      </c>
      <c r="AV51" s="23">
        <f>AQ51*$AV$10</f>
        <v>29.798999999999999</v>
      </c>
      <c r="AW51" s="23">
        <f>AV51+1</f>
        <v>30.798999999999999</v>
      </c>
    </row>
    <row r="52" spans="1:49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+'UK Prices'!D52</f>
        <v>Smooth Pique w/Collar &amp; Sleeve Stripes (A)</v>
      </c>
      <c r="F52" s="324">
        <f>'US Trade'!H52</f>
        <v>34</v>
      </c>
      <c r="G52" s="325"/>
      <c r="I52" s="86">
        <f>IF(+'UK Prices'!J52&lt;0.1,"",+'UK Prices'!J52)</f>
        <v>23.4</v>
      </c>
      <c r="J52" s="216"/>
      <c r="K52" s="41">
        <f t="shared" si="62"/>
        <v>1.4529914529914532</v>
      </c>
      <c r="L52" s="57"/>
      <c r="M52" s="86">
        <f>'€uro Prices'!K52</f>
        <v>32.5</v>
      </c>
      <c r="N52" s="216"/>
      <c r="O52" s="41">
        <f t="shared" si="63"/>
        <v>1.3888888888888891</v>
      </c>
      <c r="P52" s="86">
        <f>'SFr Prices'!L52</f>
        <v>35.799999999999997</v>
      </c>
      <c r="Q52" s="216"/>
      <c r="R52" s="41">
        <f t="shared" si="64"/>
        <v>1.1365079365079365</v>
      </c>
      <c r="S52" s="124">
        <f>'SEK Prices'!K52</f>
        <v>290</v>
      </c>
      <c r="T52" s="216"/>
      <c r="U52" s="41">
        <f t="shared" si="65"/>
        <v>12.393162393162394</v>
      </c>
      <c r="V52" s="124">
        <f>'DKr Prices'!K52</f>
        <v>240</v>
      </c>
      <c r="W52" s="216"/>
      <c r="X52" s="41">
        <f t="shared" si="66"/>
        <v>7.6190476190476186</v>
      </c>
      <c r="Y52" s="124">
        <f>'NKr Prices'!L52</f>
        <v>290</v>
      </c>
      <c r="Z52" s="216"/>
      <c r="AA52" s="322">
        <f t="shared" si="67"/>
        <v>1</v>
      </c>
      <c r="AB52" s="343">
        <f>'S Africa Prices'!F52</f>
        <v>0</v>
      </c>
      <c r="AC52" s="216">
        <f>'S Africa Prices'!G52</f>
        <v>0</v>
      </c>
      <c r="AD52" s="195">
        <f>'S Africa Prices'!F52/'US Trade'!H52</f>
        <v>0</v>
      </c>
      <c r="AE52" s="37"/>
      <c r="AF52" s="54">
        <f>'Std Cst'!J52</f>
        <v>11.18</v>
      </c>
      <c r="AG52" s="55">
        <f>'Std Cst'!U52</f>
        <v>9.0968750344827587</v>
      </c>
      <c r="AH52" s="56">
        <f>'Std Cst'!AA52</f>
        <v>12.562351238095237</v>
      </c>
      <c r="AI52" s="56">
        <f>'Std Cst'!AG52</f>
        <v>115.416602</v>
      </c>
      <c r="AJ52" s="56">
        <f>'Std Cst'!AM52</f>
        <v>89.035664400000002</v>
      </c>
      <c r="AK52" s="56">
        <f>'Std Cst'!AZ52</f>
        <v>247.45699999999997</v>
      </c>
      <c r="AL52" s="37"/>
      <c r="AQ52" s="152">
        <f>'UK Prices'!J52-0.3</f>
        <v>23.099999999999998</v>
      </c>
      <c r="AS52" s="418">
        <f t="shared" si="68"/>
        <v>30.029999999999998</v>
      </c>
      <c r="AT52" s="418">
        <f t="shared" si="69"/>
        <v>31.029999999999998</v>
      </c>
      <c r="AV52" s="23">
        <f t="shared" si="70"/>
        <v>29.798999999999999</v>
      </c>
      <c r="AW52" s="23">
        <f t="shared" si="71"/>
        <v>30.798999999999999</v>
      </c>
    </row>
    <row r="53" spans="1:49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+'UK Prices'!D53</f>
        <v>Stretch Pique w/Lisle Tie Print Trim (A)</v>
      </c>
      <c r="F53" s="324">
        <f>'US Trade'!H53</f>
        <v>34</v>
      </c>
      <c r="G53" s="325"/>
      <c r="I53" s="86">
        <f>IF(+'UK Prices'!J53&lt;0.1,"",+'UK Prices'!J53)</f>
        <v>23.4</v>
      </c>
      <c r="J53" s="216"/>
      <c r="K53" s="41">
        <f t="shared" si="62"/>
        <v>1.4529914529914532</v>
      </c>
      <c r="L53" s="57"/>
      <c r="M53" s="86">
        <f>'€uro Prices'!K53</f>
        <v>32.5</v>
      </c>
      <c r="N53" s="216"/>
      <c r="O53" s="41">
        <f t="shared" si="63"/>
        <v>1.3888888888888891</v>
      </c>
      <c r="P53" s="86">
        <f>'SFr Prices'!L53</f>
        <v>35.799999999999997</v>
      </c>
      <c r="Q53" s="216"/>
      <c r="R53" s="41">
        <f t="shared" si="64"/>
        <v>1.1365079365079365</v>
      </c>
      <c r="S53" s="124">
        <f>'SEK Prices'!K53</f>
        <v>290</v>
      </c>
      <c r="T53" s="216"/>
      <c r="U53" s="41">
        <f t="shared" si="65"/>
        <v>12.393162393162394</v>
      </c>
      <c r="V53" s="124">
        <f>'DKr Prices'!K53</f>
        <v>240</v>
      </c>
      <c r="W53" s="216"/>
      <c r="X53" s="41">
        <f t="shared" si="66"/>
        <v>7.6190476190476186</v>
      </c>
      <c r="Y53" s="124">
        <f>'NKr Prices'!L53</f>
        <v>290</v>
      </c>
      <c r="Z53" s="216"/>
      <c r="AA53" s="322">
        <f t="shared" si="67"/>
        <v>1</v>
      </c>
      <c r="AB53" s="343">
        <f>'S Africa Prices'!F53</f>
        <v>0</v>
      </c>
      <c r="AC53" s="216">
        <f>'S Africa Prices'!G53</f>
        <v>0</v>
      </c>
      <c r="AD53" s="195">
        <f>'S Africa Prices'!F53/'US Trade'!H53</f>
        <v>0</v>
      </c>
      <c r="AE53" s="37"/>
      <c r="AF53" s="54">
        <f>'Std Cst'!J53</f>
        <v>11</v>
      </c>
      <c r="AG53" s="55">
        <f>'Std Cst'!U53</f>
        <v>8.9578405517241375</v>
      </c>
      <c r="AH53" s="56">
        <f>'Std Cst'!AA53</f>
        <v>12.370351238095237</v>
      </c>
      <c r="AI53" s="56">
        <f>'Std Cst'!AG53</f>
        <v>113.65260199999999</v>
      </c>
      <c r="AJ53" s="56">
        <f>'Std Cst'!AM53</f>
        <v>87.67486439999999</v>
      </c>
      <c r="AK53" s="56">
        <f>'Std Cst'!AZ53</f>
        <v>243.99874999999994</v>
      </c>
      <c r="AL53" s="37"/>
      <c r="AQ53" s="152">
        <f>'UK Prices'!J53-0.3</f>
        <v>23.099999999999998</v>
      </c>
      <c r="AS53" s="418">
        <f t="shared" si="68"/>
        <v>30.029999999999998</v>
      </c>
      <c r="AT53" s="418">
        <f t="shared" si="69"/>
        <v>31.029999999999998</v>
      </c>
      <c r="AV53" s="23">
        <f t="shared" si="70"/>
        <v>29.798999999999999</v>
      </c>
      <c r="AW53" s="23">
        <f t="shared" si="71"/>
        <v>30.798999999999999</v>
      </c>
    </row>
    <row r="54" spans="1:49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+'UK Prices'!D54</f>
        <v>Stretch Jacquard Geometric (T)</v>
      </c>
      <c r="F54" s="324">
        <f>'US Trade'!H54</f>
        <v>34</v>
      </c>
      <c r="G54" s="325"/>
      <c r="I54" s="86">
        <f>IF(+'UK Prices'!J54&lt;0.1,"",+'UK Prices'!J54)</f>
        <v>23.4</v>
      </c>
      <c r="J54" s="216"/>
      <c r="K54" s="41">
        <f t="shared" si="62"/>
        <v>1.4529914529914532</v>
      </c>
      <c r="L54" s="57"/>
      <c r="M54" s="86">
        <f>'€uro Prices'!K54</f>
        <v>32.5</v>
      </c>
      <c r="N54" s="216"/>
      <c r="O54" s="41">
        <f t="shared" si="63"/>
        <v>1.3888888888888891</v>
      </c>
      <c r="P54" s="86">
        <f>'SFr Prices'!L54</f>
        <v>35.799999999999997</v>
      </c>
      <c r="Q54" s="216"/>
      <c r="R54" s="41">
        <f t="shared" si="64"/>
        <v>1.1365079365079365</v>
      </c>
      <c r="S54" s="124">
        <f>'SEK Prices'!K54</f>
        <v>290</v>
      </c>
      <c r="T54" s="216"/>
      <c r="U54" s="41">
        <f t="shared" si="65"/>
        <v>12.393162393162394</v>
      </c>
      <c r="V54" s="124">
        <f>'DKr Prices'!K54</f>
        <v>240</v>
      </c>
      <c r="W54" s="216"/>
      <c r="X54" s="41">
        <f t="shared" si="66"/>
        <v>7.6190476190476186</v>
      </c>
      <c r="Y54" s="124">
        <f>'NKr Prices'!L54</f>
        <v>290</v>
      </c>
      <c r="Z54" s="216"/>
      <c r="AA54" s="322">
        <f t="shared" si="67"/>
        <v>1</v>
      </c>
      <c r="AB54" s="343">
        <f>'S Africa Prices'!F54</f>
        <v>0</v>
      </c>
      <c r="AC54" s="216">
        <f>'S Africa Prices'!G54</f>
        <v>0</v>
      </c>
      <c r="AD54" s="195">
        <f>'S Africa Prices'!F54/'US Trade'!H54</f>
        <v>0</v>
      </c>
      <c r="AE54" s="37"/>
      <c r="AF54" s="54">
        <f>'Std Cst'!J54</f>
        <v>10.48</v>
      </c>
      <c r="AG54" s="55">
        <f>'Std Cst'!U54</f>
        <v>8.556185379310346</v>
      </c>
      <c r="AH54" s="56">
        <f>'Std Cst'!AA54</f>
        <v>11.815684571428571</v>
      </c>
      <c r="AI54" s="56">
        <f>'Std Cst'!AG54</f>
        <v>108.55660200000001</v>
      </c>
      <c r="AJ54" s="56">
        <f>'Std Cst'!AM54</f>
        <v>83.7436644</v>
      </c>
      <c r="AK54" s="56">
        <f>'Std Cst'!AZ54</f>
        <v>234.00825000000003</v>
      </c>
      <c r="AL54" s="37"/>
      <c r="AQ54" s="152">
        <f>'UK Prices'!J54-0.3</f>
        <v>23.099999999999998</v>
      </c>
      <c r="AS54" s="418">
        <f t="shared" si="68"/>
        <v>30.029999999999998</v>
      </c>
      <c r="AT54" s="418">
        <f t="shared" si="69"/>
        <v>31.029999999999998</v>
      </c>
      <c r="AV54" s="23">
        <f t="shared" si="70"/>
        <v>29.798999999999999</v>
      </c>
      <c r="AW54" s="23">
        <f t="shared" si="71"/>
        <v>30.798999999999999</v>
      </c>
    </row>
    <row r="55" spans="1:49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+'UK Prices'!D55</f>
        <v>Stretch Pique (T)</v>
      </c>
      <c r="F55" s="324">
        <f>'US Trade'!H55</f>
        <v>30</v>
      </c>
      <c r="G55" s="325">
        <f>'US Trade'!I55</f>
        <v>0</v>
      </c>
      <c r="I55" s="86">
        <f>IF(+'UK Prices'!J55&lt;0.1,"",+'UK Prices'!J55)</f>
        <v>19.5</v>
      </c>
      <c r="J55" s="216">
        <f>'UK Prices'!K55</f>
        <v>0</v>
      </c>
      <c r="K55" s="41">
        <f>F55/I55</f>
        <v>1.5384615384615385</v>
      </c>
      <c r="L55" s="57"/>
      <c r="M55" s="86">
        <f>'€uro Prices'!K55</f>
        <v>27.9</v>
      </c>
      <c r="N55" s="216">
        <f>'€uro Prices'!L55</f>
        <v>0</v>
      </c>
      <c r="O55" s="41">
        <f t="shared" ref="O55" si="75">M55/I55</f>
        <v>1.4307692307692308</v>
      </c>
      <c r="P55" s="86">
        <f>'SFr Prices'!L55</f>
        <v>30.7</v>
      </c>
      <c r="Q55" s="216">
        <f>'SFr Prices'!M55</f>
        <v>0</v>
      </c>
      <c r="R55" s="41">
        <f>P55/(M55-1)</f>
        <v>1.1412639405204461</v>
      </c>
      <c r="S55" s="124">
        <f>'SEK Prices'!K55</f>
        <v>250</v>
      </c>
      <c r="T55" s="216">
        <f>'SEK Prices'!L55</f>
        <v>2.0408163265306121E-2</v>
      </c>
      <c r="U55" s="41">
        <f t="shared" ref="U55" si="76">S55/I55</f>
        <v>12.820512820512821</v>
      </c>
      <c r="V55" s="124">
        <f>'DKr Prices'!K55</f>
        <v>200</v>
      </c>
      <c r="W55" s="216">
        <f>'DKr Prices'!L55</f>
        <v>0</v>
      </c>
      <c r="X55" s="41">
        <f>V55/(M55-1)</f>
        <v>7.4349442379182156</v>
      </c>
      <c r="Y55" s="124">
        <f>'NKr Prices'!L55</f>
        <v>250</v>
      </c>
      <c r="Z55" s="216">
        <f>'NKr Prices'!M55</f>
        <v>2.0408163265306121E-2</v>
      </c>
      <c r="AA55" s="322">
        <f>Y55/S55</f>
        <v>1</v>
      </c>
      <c r="AB55" s="343">
        <f>'S Africa Prices'!F55</f>
        <v>0</v>
      </c>
      <c r="AC55" s="216">
        <f>'S Africa Prices'!G55</f>
        <v>0</v>
      </c>
      <c r="AD55" s="195">
        <f>'S Africa Prices'!F55/'US Trade'!H55</f>
        <v>0</v>
      </c>
      <c r="AE55" s="37"/>
      <c r="AF55" s="54">
        <f>'Std Cst'!J55</f>
        <v>9.58</v>
      </c>
      <c r="AG55" s="55">
        <f>'Std Cst'!U55</f>
        <v>7.8291889655172415</v>
      </c>
      <c r="AH55" s="56">
        <f>'Std Cst'!AA55</f>
        <v>10.811737142857142</v>
      </c>
      <c r="AI55" s="56">
        <f>'Std Cst'!AG55</f>
        <v>99.332834999999989</v>
      </c>
      <c r="AJ55" s="56">
        <f>'Std Cst'!AM55</f>
        <v>76.628186999999997</v>
      </c>
      <c r="AK55" s="56">
        <f>'Std Cst'!AZ55</f>
        <v>216.71699999999998</v>
      </c>
      <c r="AL55" s="37"/>
      <c r="AQ55" s="152">
        <f>'UK Prices'!J55-0.3</f>
        <v>19.2</v>
      </c>
      <c r="AS55" s="418">
        <f>(AQ55*$AS$10)</f>
        <v>24.96</v>
      </c>
      <c r="AT55" s="418">
        <f>AS55+1</f>
        <v>25.96</v>
      </c>
      <c r="AV55" s="23">
        <f>AQ55*$AV$10</f>
        <v>24.768000000000001</v>
      </c>
      <c r="AW55" s="23">
        <f>AV55+1</f>
        <v>25.768000000000001</v>
      </c>
    </row>
    <row r="56" spans="1:49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+'UK Prices'!D56</f>
        <v>Stretch Pique (A)</v>
      </c>
      <c r="F56" s="324">
        <f>'US Trade'!H56</f>
        <v>30</v>
      </c>
      <c r="G56" s="325">
        <f>'US Trade'!I56</f>
        <v>0</v>
      </c>
      <c r="I56" s="86">
        <f>IF(+'UK Prices'!J56&lt;0.1,"",+'UK Prices'!J56)</f>
        <v>19.5</v>
      </c>
      <c r="J56" s="216">
        <f>'UK Prices'!K56</f>
        <v>0</v>
      </c>
      <c r="K56" s="41">
        <f>F56/I56</f>
        <v>1.5384615384615385</v>
      </c>
      <c r="L56" s="57"/>
      <c r="M56" s="86">
        <f>'€uro Prices'!K56</f>
        <v>27.9</v>
      </c>
      <c r="N56" s="216">
        <f>'€uro Prices'!L56</f>
        <v>0</v>
      </c>
      <c r="O56" s="41">
        <f t="shared" ref="O56" si="77">M56/I56</f>
        <v>1.4307692307692308</v>
      </c>
      <c r="P56" s="86">
        <f>'SFr Prices'!L56</f>
        <v>30.7</v>
      </c>
      <c r="Q56" s="216">
        <f>'SFr Prices'!M56</f>
        <v>0</v>
      </c>
      <c r="R56" s="41">
        <f>P56/(M56-1)</f>
        <v>1.1412639405204461</v>
      </c>
      <c r="S56" s="124">
        <f>'SEK Prices'!K56</f>
        <v>250</v>
      </c>
      <c r="T56" s="216">
        <f>'SEK Prices'!L56</f>
        <v>2.0408163265306121E-2</v>
      </c>
      <c r="U56" s="41">
        <f t="shared" ref="U56" si="78">S56/I56</f>
        <v>12.820512820512821</v>
      </c>
      <c r="V56" s="124">
        <f>'DKr Prices'!K56</f>
        <v>200</v>
      </c>
      <c r="W56" s="216">
        <f>'DKr Prices'!L56</f>
        <v>0</v>
      </c>
      <c r="X56" s="41">
        <f>V56/(M56-1)</f>
        <v>7.4349442379182156</v>
      </c>
      <c r="Y56" s="124">
        <f>'NKr Prices'!L56</f>
        <v>250</v>
      </c>
      <c r="Z56" s="216">
        <f>'NKr Prices'!M56</f>
        <v>2.0408163265306121E-2</v>
      </c>
      <c r="AA56" s="322">
        <f t="shared" ref="AA56" si="79">Y56/S56</f>
        <v>1</v>
      </c>
      <c r="AB56" s="343">
        <f>'S Africa Prices'!F56</f>
        <v>450</v>
      </c>
      <c r="AC56" s="216">
        <f>'S Africa Prices'!G56</f>
        <v>0</v>
      </c>
      <c r="AD56" s="195">
        <f>'S Africa Prices'!F56/'US Trade'!H56</f>
        <v>15</v>
      </c>
      <c r="AE56" s="37"/>
      <c r="AF56" s="54">
        <f>'Std Cst'!J56</f>
        <v>9.98</v>
      </c>
      <c r="AG56" s="55">
        <f>'Std Cst'!U56</f>
        <v>8.1381544827586207</v>
      </c>
      <c r="AH56" s="56">
        <f>'Std Cst'!AA56</f>
        <v>11.23840380952381</v>
      </c>
      <c r="AI56" s="56">
        <f>'Std Cst'!AG56</f>
        <v>103.252835</v>
      </c>
      <c r="AJ56" s="56">
        <f>'Std Cst'!AM56</f>
        <v>79.652186999999998</v>
      </c>
      <c r="AK56" s="56">
        <f>'Std Cst'!AZ56</f>
        <v>224.40199999999999</v>
      </c>
      <c r="AL56" s="37"/>
      <c r="AQ56" s="152">
        <f>'UK Prices'!J56-0.3</f>
        <v>19.2</v>
      </c>
      <c r="AS56" s="418">
        <f>(AQ56*$AS$10)</f>
        <v>24.96</v>
      </c>
      <c r="AT56" s="418">
        <f>AS56+1</f>
        <v>25.96</v>
      </c>
      <c r="AV56" s="23">
        <f>AQ56*$AV$10</f>
        <v>24.768000000000001</v>
      </c>
      <c r="AW56" s="23">
        <f>AV56+1</f>
        <v>25.768000000000001</v>
      </c>
    </row>
    <row r="57" spans="1:49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+'UK Prices'!D57</f>
        <v>Stretch Pique Double Space Dye Chest Stripe (A) - Prosports</v>
      </c>
      <c r="F57" s="324">
        <f>'US Trade'!H57</f>
        <v>37.5</v>
      </c>
      <c r="G57" s="325"/>
      <c r="I57" s="86">
        <f>IF(+'UK Prices'!J57&lt;0.1,"",+'UK Prices'!J57)</f>
        <v>26.4</v>
      </c>
      <c r="J57" s="216"/>
      <c r="K57" s="41">
        <f t="shared" ref="K57" si="80">F57/I57</f>
        <v>1.4204545454545456</v>
      </c>
      <c r="L57" s="57"/>
      <c r="M57" s="86">
        <f>'€uro Prices'!K57</f>
        <v>36.4</v>
      </c>
      <c r="N57" s="216"/>
      <c r="O57" s="41">
        <f t="shared" ref="O57" si="81">M57/I57</f>
        <v>1.3787878787878789</v>
      </c>
      <c r="P57" s="86">
        <f>'SFr Prices'!L57</f>
        <v>40.1</v>
      </c>
      <c r="Q57" s="216"/>
      <c r="R57" s="41">
        <f t="shared" ref="R57" si="82">P57/(M57-1)</f>
        <v>1.1327683615819211</v>
      </c>
      <c r="S57" s="124">
        <f>'SEK Prices'!K57</f>
        <v>330</v>
      </c>
      <c r="T57" s="216"/>
      <c r="U57" s="41">
        <f t="shared" ref="U57" si="83">S57/I57</f>
        <v>12.5</v>
      </c>
      <c r="V57" s="124">
        <f>'DKr Prices'!K57</f>
        <v>260</v>
      </c>
      <c r="W57" s="216"/>
      <c r="X57" s="41">
        <f t="shared" ref="X57" si="84">V57/(M57-1)</f>
        <v>7.3446327683615822</v>
      </c>
      <c r="Y57" s="124">
        <f>'NKr Prices'!L57</f>
        <v>330</v>
      </c>
      <c r="Z57" s="216"/>
      <c r="AA57" s="322">
        <f t="shared" ref="AA57" si="85">Y57/S57</f>
        <v>1</v>
      </c>
      <c r="AB57" s="343">
        <f>'S Africa Prices'!F57</f>
        <v>0</v>
      </c>
      <c r="AC57" s="216">
        <f>'S Africa Prices'!G57</f>
        <v>0</v>
      </c>
      <c r="AD57" s="195">
        <f>'S Africa Prices'!F57/'US Trade'!H57</f>
        <v>0</v>
      </c>
      <c r="AE57" s="37"/>
      <c r="AF57" s="54">
        <f>'Std Cst'!J57</f>
        <v>13.18</v>
      </c>
      <c r="AG57" s="55">
        <f>'Std Cst'!U57</f>
        <v>10.666182620689654</v>
      </c>
      <c r="AH57" s="56">
        <f>'Std Cst'!AA57</f>
        <v>14.729490285714283</v>
      </c>
      <c r="AI57" s="56">
        <f>'Std Cst'!AG57</f>
        <v>135.327192</v>
      </c>
      <c r="AJ57" s="56">
        <f>'Std Cst'!AM57</f>
        <v>104.39526239999999</v>
      </c>
      <c r="AK57" s="56">
        <f>'Std Cst'!AZ57</f>
        <v>285.88200000000001</v>
      </c>
      <c r="AL57" s="37"/>
      <c r="AQ57" s="152">
        <f>'UK Prices'!J57-0.3</f>
        <v>26.099999999999998</v>
      </c>
      <c r="AS57" s="418">
        <f t="shared" ref="AS57" si="86">(AQ57*$AS$10)</f>
        <v>33.93</v>
      </c>
      <c r="AT57" s="418">
        <f t="shared" ref="AT57" si="87">AS57+1</f>
        <v>34.93</v>
      </c>
      <c r="AV57" s="23">
        <f t="shared" ref="AV57" si="88">AQ57*$AV$10</f>
        <v>33.668999999999997</v>
      </c>
      <c r="AW57" s="23">
        <f t="shared" ref="AW57" si="89">AV57+1</f>
        <v>34.668999999999997</v>
      </c>
    </row>
    <row r="58" spans="1:49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+'UK Prices'!D58</f>
        <v>Stretch Pique (T) - American Golf</v>
      </c>
      <c r="F58" s="324">
        <f>'US Trade'!H58</f>
        <v>0</v>
      </c>
      <c r="G58" s="325">
        <f>'US Trade'!I58</f>
        <v>0</v>
      </c>
      <c r="I58" s="86" t="str">
        <f>IF(+'UK Prices'!J58&lt;0.1,"",+'UK Prices'!J58)</f>
        <v/>
      </c>
      <c r="J58" s="216">
        <f>'UK Prices'!K58</f>
        <v>0</v>
      </c>
      <c r="K58" s="41" t="e">
        <f t="shared" ref="K58" si="90">F58/I58</f>
        <v>#VALUE!</v>
      </c>
      <c r="L58" s="57"/>
      <c r="M58" s="86">
        <f>'€uro Prices'!K58</f>
        <v>0</v>
      </c>
      <c r="N58" s="216">
        <f>'€uro Prices'!L58</f>
        <v>0</v>
      </c>
      <c r="O58" s="41" t="e">
        <f t="shared" ref="O58" si="91">M58/I58</f>
        <v>#VALUE!</v>
      </c>
      <c r="P58" s="86">
        <f>'SFr Prices'!L58</f>
        <v>0</v>
      </c>
      <c r="Q58" s="216">
        <f>'SFr Prices'!M58</f>
        <v>0</v>
      </c>
      <c r="R58" s="41">
        <f t="shared" ref="R58" si="92">P58/(M58-1)</f>
        <v>0</v>
      </c>
      <c r="S58" s="124">
        <f>'SEK Prices'!K58</f>
        <v>0</v>
      </c>
      <c r="T58" s="216">
        <f>'SEK Prices'!L58</f>
        <v>0</v>
      </c>
      <c r="U58" s="41" t="e">
        <f t="shared" ref="U58" si="93">S58/I58</f>
        <v>#VALUE!</v>
      </c>
      <c r="V58" s="124">
        <f>'DKr Prices'!K58</f>
        <v>0</v>
      </c>
      <c r="W58" s="216">
        <f>'DKr Prices'!L58</f>
        <v>0</v>
      </c>
      <c r="X58" s="41">
        <f t="shared" ref="X58" si="94">V58/(M58-1)</f>
        <v>0</v>
      </c>
      <c r="Y58" s="124">
        <f>'NKr Prices'!L58</f>
        <v>0</v>
      </c>
      <c r="Z58" s="216">
        <f>'NKr Prices'!M58</f>
        <v>0</v>
      </c>
      <c r="AA58" s="322" t="e">
        <f t="shared" ref="AA58" si="95">Y58/S58</f>
        <v>#DIV/0!</v>
      </c>
      <c r="AB58" s="343">
        <f>'S Africa Prices'!F58</f>
        <v>0</v>
      </c>
      <c r="AC58" s="216">
        <f>'S Africa Prices'!G58</f>
        <v>0</v>
      </c>
      <c r="AD58" s="195" t="e">
        <f>'S Africa Prices'!F58/'US Trade'!H58</f>
        <v>#DIV/0!</v>
      </c>
      <c r="AE58" s="37"/>
      <c r="AF58" s="54">
        <f>'Std Cst'!J58</f>
        <v>9.98</v>
      </c>
      <c r="AG58" s="55">
        <f>'Std Cst'!U58</f>
        <v>7.9790344827586202</v>
      </c>
      <c r="AH58" s="56">
        <f>'Std Cst'!AA58</f>
        <v>11.018666666666666</v>
      </c>
      <c r="AI58" s="56">
        <f>'Std Cst'!AG58</f>
        <v>101.23399999999999</v>
      </c>
      <c r="AJ58" s="56">
        <f>'Std Cst'!AM58</f>
        <v>78.094799999999992</v>
      </c>
      <c r="AK58" s="56">
        <f>'Std Cst'!AZ58</f>
        <v>224.40199999999999</v>
      </c>
      <c r="AL58" s="37"/>
      <c r="AQ58" s="152">
        <f>'UK Prices'!J58-0.3</f>
        <v>-0.3</v>
      </c>
      <c r="AS58" s="418">
        <f t="shared" ref="AS58" si="96">(AQ58*$AS$10)</f>
        <v>-0.39</v>
      </c>
      <c r="AT58" s="418">
        <f t="shared" ref="AT58" si="97">AS58+1</f>
        <v>0.61</v>
      </c>
      <c r="AV58" s="23">
        <f t="shared" ref="AV58" si="98">AQ58*$AV$10</f>
        <v>-0.38700000000000001</v>
      </c>
      <c r="AW58" s="23">
        <f t="shared" ref="AW58" si="99">AV58+1</f>
        <v>0.61299999999999999</v>
      </c>
    </row>
    <row r="59" spans="1:49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+'UK Prices'!D59</f>
        <v>Stretch Pique (A) - American Golf</v>
      </c>
      <c r="F59" s="324">
        <f>'US Trade'!H59</f>
        <v>0</v>
      </c>
      <c r="G59" s="325">
        <f>'US Trade'!I59</f>
        <v>0</v>
      </c>
      <c r="I59" s="86" t="str">
        <f>IF(+'UK Prices'!J59&lt;0.1,"",+'UK Prices'!J59)</f>
        <v/>
      </c>
      <c r="J59" s="216">
        <f>'UK Prices'!K59</f>
        <v>0</v>
      </c>
      <c r="K59" s="41" t="e">
        <f t="shared" ref="K59" si="100">F59/I59</f>
        <v>#VALUE!</v>
      </c>
      <c r="L59" s="57"/>
      <c r="M59" s="86">
        <f>'€uro Prices'!K59</f>
        <v>0</v>
      </c>
      <c r="N59" s="216">
        <f>'€uro Prices'!L59</f>
        <v>0</v>
      </c>
      <c r="O59" s="41" t="e">
        <f t="shared" ref="O59" si="101">M59/I59</f>
        <v>#VALUE!</v>
      </c>
      <c r="P59" s="86">
        <f>'SFr Prices'!L59</f>
        <v>0</v>
      </c>
      <c r="Q59" s="216">
        <f>'SFr Prices'!M59</f>
        <v>0</v>
      </c>
      <c r="R59" s="41">
        <f t="shared" ref="R59" si="102">P59/(M59-1)</f>
        <v>0</v>
      </c>
      <c r="S59" s="124">
        <f>'SEK Prices'!K59</f>
        <v>0</v>
      </c>
      <c r="T59" s="216">
        <f>'SEK Prices'!L59</f>
        <v>0</v>
      </c>
      <c r="U59" s="41" t="e">
        <f t="shared" ref="U59" si="103">S59/I59</f>
        <v>#VALUE!</v>
      </c>
      <c r="V59" s="124">
        <f>'DKr Prices'!K59</f>
        <v>0</v>
      </c>
      <c r="W59" s="216">
        <f>'DKr Prices'!L59</f>
        <v>0</v>
      </c>
      <c r="X59" s="41">
        <f t="shared" ref="X59" si="104">V59/(M59-1)</f>
        <v>0</v>
      </c>
      <c r="Y59" s="124">
        <f>'NKr Prices'!L59</f>
        <v>0</v>
      </c>
      <c r="Z59" s="216">
        <f>'NKr Prices'!M59</f>
        <v>0</v>
      </c>
      <c r="AA59" s="322" t="e">
        <f t="shared" ref="AA59" si="105">Y59/S59</f>
        <v>#DIV/0!</v>
      </c>
      <c r="AB59" s="343">
        <f>'S Africa Prices'!F59</f>
        <v>0</v>
      </c>
      <c r="AC59" s="216">
        <f>'S Africa Prices'!G59</f>
        <v>0</v>
      </c>
      <c r="AD59" s="195" t="e">
        <f>'S Africa Prices'!F59/'US Trade'!H59</f>
        <v>#DIV/0!</v>
      </c>
      <c r="AE59" s="37"/>
      <c r="AF59" s="54">
        <f>'Std Cst'!J59</f>
        <v>10.38</v>
      </c>
      <c r="AG59" s="55">
        <f>'Std Cst'!U59</f>
        <v>8.2880000000000003</v>
      </c>
      <c r="AH59" s="56">
        <f>'Std Cst'!AA59</f>
        <v>11.445333333333332</v>
      </c>
      <c r="AI59" s="56">
        <f>'Std Cst'!AG59</f>
        <v>105.154</v>
      </c>
      <c r="AJ59" s="56">
        <f>'Std Cst'!AM59</f>
        <v>81.118799999999993</v>
      </c>
      <c r="AK59" s="56">
        <f>'Std Cst'!AZ59</f>
        <v>232.08699999999999</v>
      </c>
      <c r="AL59" s="37"/>
      <c r="AQ59" s="152">
        <f>'UK Prices'!J59-0.3</f>
        <v>-0.3</v>
      </c>
      <c r="AS59" s="418">
        <f t="shared" ref="AS59" si="106">(AQ59*$AS$10)</f>
        <v>-0.39</v>
      </c>
      <c r="AT59" s="418">
        <f t="shared" ref="AT59" si="107">AS59+1</f>
        <v>0.61</v>
      </c>
      <c r="AV59" s="23">
        <f t="shared" ref="AV59" si="108">AQ59*$AV$10</f>
        <v>-0.38700000000000001</v>
      </c>
      <c r="AW59" s="23">
        <f t="shared" ref="AW59" si="109">AV59+1</f>
        <v>0.61299999999999999</v>
      </c>
    </row>
    <row r="60" spans="1:49" hidden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+'UK Prices'!D60</f>
        <v>Lisle Tonal Print w/ Self Collar (T)</v>
      </c>
      <c r="F60" s="324">
        <f>'US Trade'!H60</f>
        <v>37.5</v>
      </c>
      <c r="G60" s="325"/>
      <c r="I60" s="86" t="str">
        <f>IF(+'UK Prices'!J60&lt;0.1,"",+'UK Prices'!J60)</f>
        <v/>
      </c>
      <c r="J60" s="216"/>
      <c r="K60" s="41" t="e">
        <f t="shared" ref="K60:K65" si="110">F60/I60</f>
        <v>#VALUE!</v>
      </c>
      <c r="L60" s="57"/>
      <c r="M60" s="86">
        <f>'€uro Prices'!K60</f>
        <v>0</v>
      </c>
      <c r="N60" s="216"/>
      <c r="O60" s="41" t="e">
        <f t="shared" ref="O60:O65" si="111">M60/I60</f>
        <v>#VALUE!</v>
      </c>
      <c r="P60" s="86">
        <f>'SFr Prices'!L60</f>
        <v>0</v>
      </c>
      <c r="Q60" s="216"/>
      <c r="R60" s="41">
        <f>P60/(M60-1)</f>
        <v>0</v>
      </c>
      <c r="S60" s="124">
        <f>'SEK Prices'!K60</f>
        <v>0</v>
      </c>
      <c r="T60" s="216"/>
      <c r="U60" s="41" t="e">
        <f t="shared" ref="U60:U65" si="112">S60/I60</f>
        <v>#VALUE!</v>
      </c>
      <c r="V60" s="124">
        <f>'DKr Prices'!K60</f>
        <v>0</v>
      </c>
      <c r="W60" s="216"/>
      <c r="X60" s="41">
        <f t="shared" ref="X60:X65" si="113">V60/(M60-1)</f>
        <v>0</v>
      </c>
      <c r="Y60" s="124">
        <f>'NKr Prices'!L60</f>
        <v>0</v>
      </c>
      <c r="Z60" s="216"/>
      <c r="AA60" s="322" t="e">
        <f t="shared" ref="AA60:AA65" si="114">Y60/S60</f>
        <v>#DIV/0!</v>
      </c>
      <c r="AB60" s="343">
        <f>'S Africa Prices'!F60</f>
        <v>0</v>
      </c>
      <c r="AC60" s="216">
        <f>'S Africa Prices'!G60</f>
        <v>0</v>
      </c>
      <c r="AD60" s="195">
        <f>'S Africa Prices'!F60/'US Trade'!H60</f>
        <v>0</v>
      </c>
      <c r="AE60" s="37"/>
      <c r="AF60" s="54">
        <f>'Std Cst'!J60</f>
        <v>12.08</v>
      </c>
      <c r="AG60" s="55">
        <f>'Std Cst'!U60</f>
        <v>9.6011034482758628</v>
      </c>
      <c r="AH60" s="56">
        <f>'Std Cst'!AA60</f>
        <v>13.258666666666667</v>
      </c>
      <c r="AI60" s="56">
        <f>'Std Cst'!AG60</f>
        <v>121.81399999999999</v>
      </c>
      <c r="AJ60" s="56">
        <f>'Std Cst'!AM60</f>
        <v>93.970799999999997</v>
      </c>
      <c r="AK60" s="56">
        <f>'Std Cst'!AZ60</f>
        <v>264.74824999999998</v>
      </c>
      <c r="AL60" s="37"/>
      <c r="AQ60" s="152">
        <f>'UK Prices'!J60-0.3</f>
        <v>-0.3</v>
      </c>
      <c r="AS60" s="418">
        <f t="shared" ref="AS60:AS65" si="115">(AQ60*$AS$10)</f>
        <v>-0.39</v>
      </c>
      <c r="AT60" s="418">
        <f t="shared" ref="AT60:AT65" si="116">AS60+1</f>
        <v>0.61</v>
      </c>
      <c r="AV60" s="23">
        <f t="shared" ref="AV60:AV65" si="117">AQ60*$AV$10</f>
        <v>-0.38700000000000001</v>
      </c>
      <c r="AW60" s="23">
        <f t="shared" ref="AW60:AW65" si="118">AV60+1</f>
        <v>0.61299999999999999</v>
      </c>
    </row>
    <row r="61" spans="1:49" hidden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+'UK Prices'!D61</f>
        <v>Lisle Stripe w/ Self Collar (A)</v>
      </c>
      <c r="F61" s="324">
        <f>'US Trade'!H61</f>
        <v>37.5</v>
      </c>
      <c r="G61" s="325"/>
      <c r="I61" s="86" t="str">
        <f>IF(+'UK Prices'!J61&lt;0.1,"",+'UK Prices'!J61)</f>
        <v/>
      </c>
      <c r="J61" s="216"/>
      <c r="K61" s="41" t="e">
        <f t="shared" si="110"/>
        <v>#VALUE!</v>
      </c>
      <c r="L61" s="57"/>
      <c r="M61" s="86">
        <f>'€uro Prices'!K61</f>
        <v>0</v>
      </c>
      <c r="N61" s="216"/>
      <c r="O61" s="41" t="e">
        <f t="shared" si="111"/>
        <v>#VALUE!</v>
      </c>
      <c r="P61" s="86">
        <f>'SFr Prices'!L61</f>
        <v>0</v>
      </c>
      <c r="Q61" s="216"/>
      <c r="R61" s="41">
        <f>P61/(M61-1)</f>
        <v>0</v>
      </c>
      <c r="S61" s="124">
        <f>'SEK Prices'!K61</f>
        <v>0</v>
      </c>
      <c r="T61" s="216"/>
      <c r="U61" s="41" t="e">
        <f t="shared" si="112"/>
        <v>#VALUE!</v>
      </c>
      <c r="V61" s="124">
        <f>'DKr Prices'!K61</f>
        <v>0</v>
      </c>
      <c r="W61" s="216"/>
      <c r="X61" s="41">
        <f t="shared" si="113"/>
        <v>0</v>
      </c>
      <c r="Y61" s="124">
        <f>'NKr Prices'!L61</f>
        <v>0</v>
      </c>
      <c r="Z61" s="216"/>
      <c r="AA61" s="322" t="e">
        <f t="shared" si="114"/>
        <v>#DIV/0!</v>
      </c>
      <c r="AB61" s="343">
        <f>'S Africa Prices'!F61</f>
        <v>0</v>
      </c>
      <c r="AC61" s="216">
        <f>'S Africa Prices'!G61</f>
        <v>0</v>
      </c>
      <c r="AD61" s="195">
        <f>'S Africa Prices'!F61/'US Trade'!H61</f>
        <v>0</v>
      </c>
      <c r="AE61" s="37"/>
      <c r="AF61" s="54">
        <f>'Std Cst'!J61</f>
        <v>12.48</v>
      </c>
      <c r="AG61" s="55">
        <f>'Std Cst'!U61</f>
        <v>9.910068965517242</v>
      </c>
      <c r="AH61" s="56">
        <f>'Std Cst'!AA61</f>
        <v>13.685333333333332</v>
      </c>
      <c r="AI61" s="56">
        <f>'Std Cst'!AG61</f>
        <v>125.73399999999999</v>
      </c>
      <c r="AJ61" s="56">
        <f>'Std Cst'!AM61</f>
        <v>96.994799999999998</v>
      </c>
      <c r="AK61" s="56">
        <f>'Std Cst'!AZ61</f>
        <v>272.43324999999999</v>
      </c>
      <c r="AL61" s="37"/>
      <c r="AQ61" s="152">
        <f>'UK Prices'!J61-0.3</f>
        <v>-0.3</v>
      </c>
      <c r="AS61" s="418">
        <f t="shared" si="115"/>
        <v>-0.39</v>
      </c>
      <c r="AT61" s="418">
        <f t="shared" si="116"/>
        <v>0.61</v>
      </c>
      <c r="AV61" s="23">
        <f t="shared" si="117"/>
        <v>-0.38700000000000001</v>
      </c>
      <c r="AW61" s="23">
        <f t="shared" si="118"/>
        <v>0.61299999999999999</v>
      </c>
    </row>
    <row r="62" spans="1:49" hidden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+'UK Prices'!D62</f>
        <v>Jacquard Check w/ Button Down Collar (A)</v>
      </c>
      <c r="F62" s="324">
        <f>'US Trade'!H62</f>
        <v>37.5</v>
      </c>
      <c r="G62" s="325"/>
      <c r="I62" s="86" t="str">
        <f>IF(+'UK Prices'!J62&lt;0.1,"",+'UK Prices'!J62)</f>
        <v/>
      </c>
      <c r="J62" s="216"/>
      <c r="K62" s="41" t="e">
        <f t="shared" si="110"/>
        <v>#VALUE!</v>
      </c>
      <c r="L62" s="57"/>
      <c r="M62" s="86">
        <f>'€uro Prices'!K62</f>
        <v>0</v>
      </c>
      <c r="N62" s="216"/>
      <c r="O62" s="41" t="e">
        <f t="shared" si="111"/>
        <v>#VALUE!</v>
      </c>
      <c r="P62" s="86">
        <f>'SFr Prices'!L62</f>
        <v>0</v>
      </c>
      <c r="Q62" s="216"/>
      <c r="R62" s="41">
        <f>P62/(M62-1)</f>
        <v>0</v>
      </c>
      <c r="S62" s="124">
        <f>'SEK Prices'!K62</f>
        <v>0</v>
      </c>
      <c r="T62" s="216"/>
      <c r="U62" s="41" t="e">
        <f t="shared" si="112"/>
        <v>#VALUE!</v>
      </c>
      <c r="V62" s="124">
        <f>'DKr Prices'!K62</f>
        <v>0</v>
      </c>
      <c r="W62" s="216"/>
      <c r="X62" s="41">
        <f t="shared" si="113"/>
        <v>0</v>
      </c>
      <c r="Y62" s="124">
        <f>'NKr Prices'!L62</f>
        <v>0</v>
      </c>
      <c r="Z62" s="216"/>
      <c r="AA62" s="322" t="e">
        <f t="shared" si="114"/>
        <v>#DIV/0!</v>
      </c>
      <c r="AB62" s="343">
        <f>'S Africa Prices'!F62</f>
        <v>0</v>
      </c>
      <c r="AC62" s="216">
        <f>'S Africa Prices'!G62</f>
        <v>0</v>
      </c>
      <c r="AD62" s="195">
        <f>'S Africa Prices'!F62/'US Trade'!H62</f>
        <v>0</v>
      </c>
      <c r="AE62" s="37"/>
      <c r="AF62" s="54">
        <f>'Std Cst'!J62</f>
        <v>10.78</v>
      </c>
      <c r="AG62" s="55">
        <f>'Std Cst'!U62</f>
        <v>8.5969655172413777</v>
      </c>
      <c r="AH62" s="56">
        <f>'Std Cst'!AA62</f>
        <v>11.871999999999998</v>
      </c>
      <c r="AI62" s="56">
        <f>'Std Cst'!AG62</f>
        <v>109.07399999999998</v>
      </c>
      <c r="AJ62" s="56">
        <f>'Std Cst'!AM62</f>
        <v>84.142799999999994</v>
      </c>
      <c r="AK62" s="56">
        <f>'Std Cst'!AZ62</f>
        <v>239.77199999999996</v>
      </c>
      <c r="AL62" s="37"/>
      <c r="AQ62" s="152">
        <f>'UK Prices'!J62-0.3</f>
        <v>-0.3</v>
      </c>
      <c r="AS62" s="418">
        <f t="shared" si="115"/>
        <v>-0.39</v>
      </c>
      <c r="AT62" s="418">
        <f t="shared" si="116"/>
        <v>0.61</v>
      </c>
      <c r="AV62" s="23">
        <f t="shared" si="117"/>
        <v>-0.38700000000000001</v>
      </c>
      <c r="AW62" s="23">
        <f t="shared" si="118"/>
        <v>0.61299999999999999</v>
      </c>
    </row>
    <row r="63" spans="1:49" hidden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+'UK Prices'!D63</f>
        <v>Raglan Chest Stripe w/ Self Collar (A)</v>
      </c>
      <c r="F63" s="324">
        <f>'US Trade'!H63</f>
        <v>37.5</v>
      </c>
      <c r="G63" s="325"/>
      <c r="I63" s="86" t="str">
        <f>IF(+'UK Prices'!J63&lt;0.1,"",+'UK Prices'!J63)</f>
        <v/>
      </c>
      <c r="J63" s="216"/>
      <c r="K63" s="41" t="e">
        <f t="shared" si="110"/>
        <v>#VALUE!</v>
      </c>
      <c r="L63" s="57"/>
      <c r="M63" s="86">
        <f>'€uro Prices'!K63</f>
        <v>0</v>
      </c>
      <c r="N63" s="216"/>
      <c r="O63" s="41" t="e">
        <f t="shared" si="111"/>
        <v>#VALUE!</v>
      </c>
      <c r="P63" s="86">
        <f>'SFr Prices'!L63</f>
        <v>0</v>
      </c>
      <c r="Q63" s="216"/>
      <c r="R63" s="41">
        <f>P63/(M63-1)</f>
        <v>0</v>
      </c>
      <c r="S63" s="124">
        <f>'SEK Prices'!K63</f>
        <v>0</v>
      </c>
      <c r="T63" s="216"/>
      <c r="U63" s="41" t="e">
        <f t="shared" si="112"/>
        <v>#VALUE!</v>
      </c>
      <c r="V63" s="124">
        <f>'DKr Prices'!K63</f>
        <v>0</v>
      </c>
      <c r="W63" s="216"/>
      <c r="X63" s="41">
        <f t="shared" si="113"/>
        <v>0</v>
      </c>
      <c r="Y63" s="124">
        <f>'NKr Prices'!L63</f>
        <v>0</v>
      </c>
      <c r="Z63" s="216"/>
      <c r="AA63" s="322" t="e">
        <f t="shared" si="114"/>
        <v>#DIV/0!</v>
      </c>
      <c r="AB63" s="343">
        <f>'S Africa Prices'!F63</f>
        <v>550</v>
      </c>
      <c r="AC63" s="216">
        <f>'S Africa Prices'!G63</f>
        <v>0</v>
      </c>
      <c r="AD63" s="195">
        <f>'S Africa Prices'!F63/'US Trade'!H63</f>
        <v>14.666666666666666</v>
      </c>
      <c r="AE63" s="37"/>
      <c r="AF63" s="54">
        <f>'Std Cst'!J63</f>
        <v>14.3</v>
      </c>
      <c r="AG63" s="55">
        <f>'Std Cst'!U63</f>
        <v>11.315862068965519</v>
      </c>
      <c r="AH63" s="56">
        <f>'Std Cst'!AA63</f>
        <v>15.626666666666667</v>
      </c>
      <c r="AI63" s="56">
        <f>'Std Cst'!AG63</f>
        <v>143.57000000000002</v>
      </c>
      <c r="AJ63" s="56">
        <f>'Std Cst'!AM63</f>
        <v>110.754</v>
      </c>
      <c r="AK63" s="56">
        <f>'Std Cst'!AZ63</f>
        <v>307.40000000000009</v>
      </c>
      <c r="AL63" s="37"/>
      <c r="AQ63" s="152">
        <f>'UK Prices'!J63-0.3</f>
        <v>-0.3</v>
      </c>
      <c r="AS63" s="418">
        <f t="shared" si="115"/>
        <v>-0.39</v>
      </c>
      <c r="AT63" s="418">
        <f t="shared" si="116"/>
        <v>0.61</v>
      </c>
      <c r="AV63" s="23">
        <f t="shared" si="117"/>
        <v>-0.38700000000000001</v>
      </c>
      <c r="AW63" s="23">
        <f t="shared" si="118"/>
        <v>0.61299999999999999</v>
      </c>
    </row>
    <row r="64" spans="1:49" hidden="1" x14ac:dyDescent="0.3">
      <c r="A64" s="332">
        <f>'ITMA Form Data'!A64</f>
        <v>0</v>
      </c>
      <c r="B64" s="329">
        <f>'ITMA Form Data'!B64</f>
        <v>0</v>
      </c>
      <c r="C64" s="428" t="str">
        <f>'ITMA Form Data'!C64</f>
        <v>91628/9/30</v>
      </c>
      <c r="D64" s="289" t="str">
        <f>+'UK Prices'!D65</f>
        <v>Pique Chest/Back Stripes (A)</v>
      </c>
      <c r="F64" s="324">
        <f>'US Trade'!H64</f>
        <v>37.5</v>
      </c>
      <c r="G64" s="325"/>
      <c r="I64" s="86" t="str">
        <f>IF(+'UK Prices'!J64&lt;0.1,"",+'UK Prices'!J64)</f>
        <v/>
      </c>
      <c r="J64" s="216"/>
      <c r="K64" s="41" t="e">
        <f t="shared" si="110"/>
        <v>#VALUE!</v>
      </c>
      <c r="L64" s="57"/>
      <c r="M64" s="86">
        <f>'€uro Prices'!K64</f>
        <v>0</v>
      </c>
      <c r="N64" s="216"/>
      <c r="O64" s="41" t="e">
        <f t="shared" si="111"/>
        <v>#VALUE!</v>
      </c>
      <c r="P64" s="86">
        <f>'SFr Prices'!L64</f>
        <v>0</v>
      </c>
      <c r="Q64" s="216"/>
      <c r="R64" s="41">
        <f t="shared" si="56"/>
        <v>0</v>
      </c>
      <c r="S64" s="124">
        <f>'SEK Prices'!K64</f>
        <v>0</v>
      </c>
      <c r="T64" s="216"/>
      <c r="U64" s="41" t="e">
        <f t="shared" si="112"/>
        <v>#VALUE!</v>
      </c>
      <c r="V64" s="124">
        <f>'DKr Prices'!K64</f>
        <v>0</v>
      </c>
      <c r="W64" s="216"/>
      <c r="X64" s="41">
        <f t="shared" si="113"/>
        <v>0</v>
      </c>
      <c r="Y64" s="124">
        <f>'NKr Prices'!L64</f>
        <v>0</v>
      </c>
      <c r="Z64" s="216"/>
      <c r="AA64" s="322" t="e">
        <f t="shared" si="114"/>
        <v>#DIV/0!</v>
      </c>
      <c r="AB64" s="343">
        <f>'S Africa Prices'!F65</f>
        <v>525</v>
      </c>
      <c r="AC64" s="216">
        <f>'S Africa Prices'!G65</f>
        <v>0</v>
      </c>
      <c r="AD64" s="195">
        <f>'S Africa Prices'!F65/'US Trade'!H64</f>
        <v>14</v>
      </c>
      <c r="AE64" s="37"/>
      <c r="AF64" s="54">
        <f>'Std Cst'!J64</f>
        <v>14.18</v>
      </c>
      <c r="AG64" s="55">
        <f>'Std Cst'!U64</f>
        <v>11.223172413793103</v>
      </c>
      <c r="AH64" s="56">
        <f>'Std Cst'!AA64</f>
        <v>15.498666666666665</v>
      </c>
      <c r="AI64" s="56">
        <f>'Std Cst'!AG64</f>
        <v>142.39399999999998</v>
      </c>
      <c r="AJ64" s="56">
        <f>'Std Cst'!AM64</f>
        <v>109.84679999999999</v>
      </c>
      <c r="AK64" s="56">
        <f>'Std Cst'!AZ64</f>
        <v>305.09449999999993</v>
      </c>
      <c r="AL64" s="37"/>
      <c r="AQ64" s="152">
        <f>'UK Prices'!J65-0.3</f>
        <v>-0.3</v>
      </c>
      <c r="AS64" s="418">
        <f t="shared" si="115"/>
        <v>-0.39</v>
      </c>
      <c r="AT64" s="418">
        <f t="shared" si="116"/>
        <v>0.61</v>
      </c>
      <c r="AV64" s="23">
        <f t="shared" si="117"/>
        <v>-0.38700000000000001</v>
      </c>
      <c r="AW64" s="23">
        <f t="shared" si="118"/>
        <v>0.61299999999999999</v>
      </c>
    </row>
    <row r="65" spans="1:49" hidden="1" x14ac:dyDescent="0.3">
      <c r="A65" s="332">
        <f>'ITMA Form Data'!A65</f>
        <v>0</v>
      </c>
      <c r="B65" s="329">
        <f>'ITMA Form Data'!B65</f>
        <v>0</v>
      </c>
      <c r="C65" s="428" t="str">
        <f>'ITMA Form Data'!C65</f>
        <v>91643/4/5/6</v>
      </c>
      <c r="D65" s="289" t="str">
        <f>+'UK Prices'!D64</f>
        <v>Smooth Pique Double Chest Stripe (T)</v>
      </c>
      <c r="F65" s="324">
        <f>'US Trade'!H65</f>
        <v>36</v>
      </c>
      <c r="G65" s="325"/>
      <c r="I65" s="86" t="str">
        <f>IF(+'UK Prices'!J65&lt;0.1,"",+'UK Prices'!J65)</f>
        <v/>
      </c>
      <c r="J65" s="216"/>
      <c r="K65" s="41" t="e">
        <f t="shared" si="110"/>
        <v>#VALUE!</v>
      </c>
      <c r="L65" s="57"/>
      <c r="M65" s="86">
        <f>'€uro Prices'!K65</f>
        <v>0</v>
      </c>
      <c r="N65" s="216"/>
      <c r="O65" s="41" t="e">
        <f t="shared" si="111"/>
        <v>#VALUE!</v>
      </c>
      <c r="P65" s="86">
        <f>'SFr Prices'!L65</f>
        <v>0</v>
      </c>
      <c r="Q65" s="216"/>
      <c r="R65" s="41">
        <f t="shared" si="56"/>
        <v>0</v>
      </c>
      <c r="S65" s="124">
        <f>'SEK Prices'!K65</f>
        <v>0</v>
      </c>
      <c r="T65" s="216"/>
      <c r="U65" s="41" t="e">
        <f t="shared" si="112"/>
        <v>#VALUE!</v>
      </c>
      <c r="V65" s="124">
        <f>'DKr Prices'!K65</f>
        <v>0</v>
      </c>
      <c r="W65" s="216"/>
      <c r="X65" s="41">
        <f t="shared" si="113"/>
        <v>0</v>
      </c>
      <c r="Y65" s="124">
        <f>'NKr Prices'!L65</f>
        <v>0</v>
      </c>
      <c r="Z65" s="216"/>
      <c r="AA65" s="322" t="e">
        <f t="shared" si="114"/>
        <v>#DIV/0!</v>
      </c>
      <c r="AB65" s="343">
        <f>'S Africa Prices'!F64</f>
        <v>550</v>
      </c>
      <c r="AC65" s="216">
        <f>'S Africa Prices'!G64</f>
        <v>0</v>
      </c>
      <c r="AD65" s="195">
        <f>'S Africa Prices'!F64/'US Trade'!H65</f>
        <v>15.277777777777779</v>
      </c>
      <c r="AE65" s="37"/>
      <c r="AF65" s="54">
        <f>'Std Cst'!J65</f>
        <v>13.8</v>
      </c>
      <c r="AG65" s="55">
        <f>'Std Cst'!U65</f>
        <v>10.929655172413794</v>
      </c>
      <c r="AH65" s="56">
        <f>'Std Cst'!AA65</f>
        <v>15.093333333333334</v>
      </c>
      <c r="AI65" s="56">
        <f>'Std Cst'!AG65</f>
        <v>138.67000000000002</v>
      </c>
      <c r="AJ65" s="56">
        <f>'Std Cst'!AM65</f>
        <v>106.974</v>
      </c>
      <c r="AK65" s="56">
        <f>'Std Cst'!AZ65</f>
        <v>297.79375000000005</v>
      </c>
      <c r="AL65" s="37"/>
      <c r="AQ65" s="152">
        <f>'UK Prices'!J64-0.3</f>
        <v>-0.3</v>
      </c>
      <c r="AS65" s="418">
        <f t="shared" si="115"/>
        <v>-0.39</v>
      </c>
      <c r="AT65" s="418">
        <f t="shared" si="116"/>
        <v>0.61</v>
      </c>
      <c r="AV65" s="23">
        <f t="shared" si="117"/>
        <v>-0.38700000000000001</v>
      </c>
      <c r="AW65" s="23">
        <f t="shared" si="118"/>
        <v>0.61299999999999999</v>
      </c>
    </row>
    <row r="66" spans="1:49" hidden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+'UK Prices'!D66</f>
        <v>Lisle Engineered Stripe w/Striped Self Collar (A)</v>
      </c>
      <c r="F66" s="324">
        <f>'US Trade'!H66</f>
        <v>36</v>
      </c>
      <c r="G66" s="325"/>
      <c r="I66" s="86" t="str">
        <f>IF(+'UK Prices'!J66&lt;0.1,"",+'UK Prices'!J66)</f>
        <v/>
      </c>
      <c r="J66" s="216"/>
      <c r="K66" s="41" t="e">
        <f t="shared" ref="K66:K80" si="119">F66/I66</f>
        <v>#VALUE!</v>
      </c>
      <c r="L66" s="57"/>
      <c r="M66" s="86">
        <f>'€uro Prices'!K66</f>
        <v>0</v>
      </c>
      <c r="N66" s="216"/>
      <c r="O66" s="41" t="e">
        <f t="shared" ref="O66" si="120">M66/I66</f>
        <v>#VALUE!</v>
      </c>
      <c r="P66" s="86">
        <f>'SFr Prices'!L66</f>
        <v>0</v>
      </c>
      <c r="Q66" s="216"/>
      <c r="R66" s="41">
        <f t="shared" si="56"/>
        <v>0</v>
      </c>
      <c r="S66" s="124">
        <f>'SEK Prices'!K66</f>
        <v>0</v>
      </c>
      <c r="T66" s="216"/>
      <c r="U66" s="41" t="e">
        <f t="shared" ref="U66" si="121">S66/I66</f>
        <v>#VALUE!</v>
      </c>
      <c r="V66" s="124">
        <f>'DKr Prices'!K66</f>
        <v>0</v>
      </c>
      <c r="W66" s="216"/>
      <c r="X66" s="41">
        <f t="shared" ref="X66:X80" si="122">V66/(M66-1)</f>
        <v>0</v>
      </c>
      <c r="Y66" s="124">
        <f>'NKr Prices'!L66</f>
        <v>0</v>
      </c>
      <c r="Z66" s="216"/>
      <c r="AA66" s="322" t="e">
        <f t="shared" ref="AA66" si="123">Y66/S66</f>
        <v>#DIV/0!</v>
      </c>
      <c r="AB66" s="343">
        <f>'S Africa Prices'!F66</f>
        <v>525</v>
      </c>
      <c r="AC66" s="216">
        <f>'S Africa Prices'!G66</f>
        <v>0</v>
      </c>
      <c r="AD66" s="195">
        <f>'S Africa Prices'!F66/'US Trade'!H66</f>
        <v>14.583333333333334</v>
      </c>
      <c r="AE66" s="37"/>
      <c r="AF66" s="54">
        <f>'Std Cst'!J66</f>
        <v>13.78</v>
      </c>
      <c r="AG66" s="55">
        <f>'Std Cst'!U66</f>
        <v>10.914206896551724</v>
      </c>
      <c r="AH66" s="56">
        <f>'Std Cst'!AA66</f>
        <v>15.071999999999997</v>
      </c>
      <c r="AI66" s="56">
        <f>'Std Cst'!AG66</f>
        <v>138.47399999999999</v>
      </c>
      <c r="AJ66" s="56">
        <f>'Std Cst'!AM66</f>
        <v>106.82279999999999</v>
      </c>
      <c r="AK66" s="56">
        <f>'Std Cst'!AZ66</f>
        <v>297.40949999999998</v>
      </c>
      <c r="AL66" s="37"/>
      <c r="AQ66" s="152">
        <f>'UK Prices'!J66-0.3</f>
        <v>-0.3</v>
      </c>
      <c r="AS66" s="418">
        <f t="shared" si="60"/>
        <v>-0.39</v>
      </c>
      <c r="AT66" s="418">
        <f t="shared" si="61"/>
        <v>0.61</v>
      </c>
      <c r="AV66" s="23">
        <f t="shared" si="14"/>
        <v>-0.38700000000000001</v>
      </c>
      <c r="AW66" s="23">
        <f t="shared" si="15"/>
        <v>0.61299999999999999</v>
      </c>
    </row>
    <row r="67" spans="1:49" hidden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+'UK Prices'!D67</f>
        <v>Birdseye Colorblock Pique w/ Self Collar (A)</v>
      </c>
      <c r="F67" s="324">
        <f>'US Trade'!H67</f>
        <v>37.5</v>
      </c>
      <c r="G67" s="325"/>
      <c r="I67" s="86" t="str">
        <f>IF(+'UK Prices'!J67&lt;0.1,"",+'UK Prices'!J67)</f>
        <v/>
      </c>
      <c r="J67" s="216"/>
      <c r="K67" s="41" t="e">
        <f t="shared" ref="K67:K71" si="124">F67/I67</f>
        <v>#VALUE!</v>
      </c>
      <c r="L67" s="57"/>
      <c r="M67" s="86">
        <f>'€uro Prices'!K67</f>
        <v>0</v>
      </c>
      <c r="N67" s="216"/>
      <c r="O67" s="41" t="e">
        <f>M67/I67</f>
        <v>#VALUE!</v>
      </c>
      <c r="P67" s="86">
        <f>'SFr Prices'!L67</f>
        <v>0</v>
      </c>
      <c r="Q67" s="216"/>
      <c r="R67" s="41">
        <f t="shared" si="56"/>
        <v>0</v>
      </c>
      <c r="S67" s="124">
        <f>'SEK Prices'!K67</f>
        <v>0</v>
      </c>
      <c r="T67" s="216"/>
      <c r="U67" s="41" t="e">
        <f>S67/I67</f>
        <v>#VALUE!</v>
      </c>
      <c r="V67" s="124">
        <f>'DKr Prices'!K67</f>
        <v>0</v>
      </c>
      <c r="W67" s="216"/>
      <c r="X67" s="41">
        <f t="shared" ref="X67:X71" si="125">V67/(M67-1)</f>
        <v>0</v>
      </c>
      <c r="Y67" s="124">
        <f>'NKr Prices'!L67</f>
        <v>0</v>
      </c>
      <c r="Z67" s="216"/>
      <c r="AA67" s="322" t="e">
        <f>Y67/S67</f>
        <v>#DIV/0!</v>
      </c>
      <c r="AB67" s="343">
        <f>'S Africa Prices'!F67</f>
        <v>550</v>
      </c>
      <c r="AC67" s="216">
        <f>'S Africa Prices'!G67</f>
        <v>0</v>
      </c>
      <c r="AD67" s="195">
        <f>'S Africa Prices'!F67/'US Trade'!H67</f>
        <v>14.666666666666666</v>
      </c>
      <c r="AE67" s="37"/>
      <c r="AF67" s="54">
        <f>'Std Cst'!J67</f>
        <v>13.68</v>
      </c>
      <c r="AG67" s="55">
        <f>'Std Cst'!U67</f>
        <v>10.83696551724138</v>
      </c>
      <c r="AH67" s="56">
        <f>'Std Cst'!AA67</f>
        <v>14.965333333333332</v>
      </c>
      <c r="AI67" s="56">
        <f>'Std Cst'!AG67</f>
        <v>137.494</v>
      </c>
      <c r="AJ67" s="56">
        <f>'Std Cst'!AM67</f>
        <v>106.0668</v>
      </c>
      <c r="AK67" s="56">
        <f>'Std Cst'!AZ67</f>
        <v>295.48824999999999</v>
      </c>
      <c r="AL67" s="37"/>
      <c r="AQ67" s="152">
        <f>'UK Prices'!J67-0.3</f>
        <v>-0.3</v>
      </c>
      <c r="AS67" s="418">
        <f t="shared" ref="AS67:AS71" si="126">(AQ67*$AS$10)</f>
        <v>-0.39</v>
      </c>
      <c r="AT67" s="418">
        <f t="shared" ref="AT67:AT71" si="127">AS67+1</f>
        <v>0.61</v>
      </c>
      <c r="AV67" s="23">
        <f t="shared" ref="AV67:AV71" si="128">AQ67*$AV$10</f>
        <v>-0.38700000000000001</v>
      </c>
      <c r="AW67" s="23">
        <f t="shared" ref="AW67:AW71" si="129">AV67+1</f>
        <v>0.61299999999999999</v>
      </c>
    </row>
    <row r="68" spans="1:49" hidden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+'UK Prices'!D68</f>
        <v>Pique Colour Block w/ Collar, Armhole &amp; Pocket Trim (A)</v>
      </c>
      <c r="F68" s="324">
        <f>'US Trade'!H68</f>
        <v>36</v>
      </c>
      <c r="G68" s="325"/>
      <c r="I68" s="86" t="str">
        <f>IF(+'UK Prices'!J68&lt;0.1,"",+'UK Prices'!J68)</f>
        <v/>
      </c>
      <c r="J68" s="216"/>
      <c r="K68" s="41" t="e">
        <f t="shared" si="124"/>
        <v>#VALUE!</v>
      </c>
      <c r="L68" s="57"/>
      <c r="M68" s="86">
        <f>'€uro Prices'!K68</f>
        <v>0</v>
      </c>
      <c r="N68" s="216"/>
      <c r="O68" s="41" t="e">
        <f>M68/I68</f>
        <v>#VALUE!</v>
      </c>
      <c r="P68" s="86">
        <f>'SFr Prices'!L68</f>
        <v>0</v>
      </c>
      <c r="Q68" s="216"/>
      <c r="R68" s="41">
        <f t="shared" si="56"/>
        <v>0</v>
      </c>
      <c r="S68" s="124">
        <f>'SEK Prices'!K68</f>
        <v>0</v>
      </c>
      <c r="T68" s="216"/>
      <c r="U68" s="41" t="e">
        <f>S68/I68</f>
        <v>#VALUE!</v>
      </c>
      <c r="V68" s="124">
        <f>'DKr Prices'!K68</f>
        <v>0</v>
      </c>
      <c r="W68" s="216"/>
      <c r="X68" s="41">
        <f t="shared" si="125"/>
        <v>0</v>
      </c>
      <c r="Y68" s="124">
        <f>'NKr Prices'!L68</f>
        <v>0</v>
      </c>
      <c r="Z68" s="216"/>
      <c r="AA68" s="322" t="e">
        <f>Y68/S68</f>
        <v>#DIV/0!</v>
      </c>
      <c r="AB68" s="343">
        <f>'S Africa Prices'!F68</f>
        <v>525</v>
      </c>
      <c r="AC68" s="216">
        <f>'S Africa Prices'!G68</f>
        <v>0</v>
      </c>
      <c r="AD68" s="195">
        <f>'S Africa Prices'!F68/'US Trade'!H68</f>
        <v>14.583333333333334</v>
      </c>
      <c r="AE68" s="37"/>
      <c r="AF68" s="54">
        <f>'Std Cst'!J68</f>
        <v>13.62</v>
      </c>
      <c r="AG68" s="55">
        <f>'Std Cst'!U68</f>
        <v>10.790620689655171</v>
      </c>
      <c r="AH68" s="56">
        <f>'Std Cst'!AA68</f>
        <v>14.901333333333332</v>
      </c>
      <c r="AI68" s="56">
        <f>'Std Cst'!AG68</f>
        <v>136.90599999999998</v>
      </c>
      <c r="AJ68" s="56">
        <f>'Std Cst'!AM68</f>
        <v>105.61319999999999</v>
      </c>
      <c r="AK68" s="56">
        <f>'Std Cst'!AZ68</f>
        <v>294.33549999999997</v>
      </c>
      <c r="AL68" s="37"/>
      <c r="AQ68" s="152">
        <f>'UK Prices'!J68-0.3</f>
        <v>-0.3</v>
      </c>
      <c r="AS68" s="418">
        <f t="shared" si="126"/>
        <v>-0.39</v>
      </c>
      <c r="AT68" s="418">
        <f t="shared" si="127"/>
        <v>0.61</v>
      </c>
      <c r="AV68" s="23">
        <f t="shared" si="128"/>
        <v>-0.38700000000000001</v>
      </c>
      <c r="AW68" s="23">
        <f t="shared" si="129"/>
        <v>0.61299999999999999</v>
      </c>
    </row>
    <row r="69" spans="1:49" hidden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+'UK Prices'!D69</f>
        <v>Lisle Stripe w/ Contrast Top &amp; Knit Collar (A)</v>
      </c>
      <c r="F69" s="324">
        <f>'US Trade'!H69</f>
        <v>37.5</v>
      </c>
      <c r="G69" s="325"/>
      <c r="I69" s="86" t="str">
        <f>IF(+'UK Prices'!J69&lt;0.1,"",+'UK Prices'!J69)</f>
        <v/>
      </c>
      <c r="J69" s="216"/>
      <c r="K69" s="41" t="e">
        <f t="shared" si="124"/>
        <v>#VALUE!</v>
      </c>
      <c r="L69" s="57"/>
      <c r="M69" s="86">
        <f>'€uro Prices'!K69</f>
        <v>0</v>
      </c>
      <c r="N69" s="216"/>
      <c r="O69" s="41" t="e">
        <f t="shared" ref="O69:O72" si="130">M69/I69</f>
        <v>#VALUE!</v>
      </c>
      <c r="P69" s="86">
        <f>'SFr Prices'!L69</f>
        <v>0</v>
      </c>
      <c r="Q69" s="216"/>
      <c r="R69" s="41">
        <f t="shared" si="56"/>
        <v>0</v>
      </c>
      <c r="S69" s="124">
        <f>'SEK Prices'!K69</f>
        <v>0</v>
      </c>
      <c r="T69" s="216"/>
      <c r="U69" s="41" t="e">
        <f t="shared" ref="U69:U72" si="131">S69/I69</f>
        <v>#VALUE!</v>
      </c>
      <c r="V69" s="124">
        <f>'DKr Prices'!K69</f>
        <v>0</v>
      </c>
      <c r="W69" s="216"/>
      <c r="X69" s="41">
        <f t="shared" si="125"/>
        <v>0</v>
      </c>
      <c r="Y69" s="124">
        <f>'NKr Prices'!L69</f>
        <v>0</v>
      </c>
      <c r="Z69" s="216"/>
      <c r="AA69" s="322" t="e">
        <f t="shared" ref="AA69:AA72" si="132">Y69/S69</f>
        <v>#DIV/0!</v>
      </c>
      <c r="AB69" s="343">
        <f>'S Africa Prices'!F69</f>
        <v>550</v>
      </c>
      <c r="AC69" s="216">
        <f>'S Africa Prices'!G69</f>
        <v>0</v>
      </c>
      <c r="AD69" s="195">
        <f>'S Africa Prices'!F69/'US Trade'!H69</f>
        <v>14.666666666666666</v>
      </c>
      <c r="AE69" s="37"/>
      <c r="AF69" s="54">
        <f>'Std Cst'!J69</f>
        <v>13.48</v>
      </c>
      <c r="AG69" s="55">
        <f>'Std Cst'!U69</f>
        <v>10.68248275862069</v>
      </c>
      <c r="AH69" s="56">
        <f>'Std Cst'!AA69</f>
        <v>14.751999999999999</v>
      </c>
      <c r="AI69" s="56">
        <f>'Std Cst'!AG69</f>
        <v>135.53399999999999</v>
      </c>
      <c r="AJ69" s="56">
        <f>'Std Cst'!AM69</f>
        <v>104.5548</v>
      </c>
      <c r="AK69" s="56">
        <f>'Std Cst'!AZ69</f>
        <v>291.64574999999996</v>
      </c>
      <c r="AL69" s="37"/>
      <c r="AQ69" s="152">
        <f>'UK Prices'!J69-0.3</f>
        <v>-0.3</v>
      </c>
      <c r="AS69" s="418">
        <f t="shared" si="126"/>
        <v>-0.39</v>
      </c>
      <c r="AT69" s="418">
        <f t="shared" si="127"/>
        <v>0.61</v>
      </c>
      <c r="AV69" s="23">
        <f t="shared" si="128"/>
        <v>-0.38700000000000001</v>
      </c>
      <c r="AW69" s="23">
        <f t="shared" si="129"/>
        <v>0.61299999999999999</v>
      </c>
    </row>
    <row r="70" spans="1:49" hidden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+'UK Prices'!D70</f>
        <v>Smooth Pique w/ Houndstooth Woven Collar &amp; Pocket Trim (A)</v>
      </c>
      <c r="F70" s="324">
        <f>'US Trade'!H70</f>
        <v>36</v>
      </c>
      <c r="G70" s="325"/>
      <c r="I70" s="86" t="str">
        <f>IF(+'UK Prices'!J70&lt;0.1,"",+'UK Prices'!J70)</f>
        <v/>
      </c>
      <c r="J70" s="216"/>
      <c r="K70" s="41" t="e">
        <f t="shared" si="124"/>
        <v>#VALUE!</v>
      </c>
      <c r="L70" s="57"/>
      <c r="M70" s="86">
        <f>'€uro Prices'!K70</f>
        <v>0</v>
      </c>
      <c r="N70" s="216"/>
      <c r="O70" s="41" t="e">
        <f t="shared" si="130"/>
        <v>#VALUE!</v>
      </c>
      <c r="P70" s="86">
        <f>'SFr Prices'!L70</f>
        <v>0</v>
      </c>
      <c r="Q70" s="216"/>
      <c r="R70" s="41">
        <f t="shared" si="56"/>
        <v>0</v>
      </c>
      <c r="S70" s="124">
        <f>'SEK Prices'!K70</f>
        <v>0</v>
      </c>
      <c r="T70" s="216"/>
      <c r="U70" s="41" t="e">
        <f t="shared" si="131"/>
        <v>#VALUE!</v>
      </c>
      <c r="V70" s="124">
        <f>'DKr Prices'!K70</f>
        <v>0</v>
      </c>
      <c r="W70" s="216"/>
      <c r="X70" s="41">
        <f t="shared" si="125"/>
        <v>0</v>
      </c>
      <c r="Y70" s="124">
        <f>'NKr Prices'!L70</f>
        <v>0</v>
      </c>
      <c r="Z70" s="216"/>
      <c r="AA70" s="322" t="e">
        <f t="shared" si="132"/>
        <v>#DIV/0!</v>
      </c>
      <c r="AB70" s="343">
        <f>'S Africa Prices'!F70</f>
        <v>525</v>
      </c>
      <c r="AC70" s="216">
        <f>'S Africa Prices'!G70</f>
        <v>0</v>
      </c>
      <c r="AD70" s="195">
        <f>'S Africa Prices'!F70/'US Trade'!H70</f>
        <v>14.583333333333334</v>
      </c>
      <c r="AE70" s="37"/>
      <c r="AF70" s="54">
        <f>'Std Cst'!J70</f>
        <v>12.78</v>
      </c>
      <c r="AG70" s="55">
        <f>'Std Cst'!U70</f>
        <v>10.141793103448276</v>
      </c>
      <c r="AH70" s="56">
        <f>'Std Cst'!AA70</f>
        <v>14.005333333333331</v>
      </c>
      <c r="AI70" s="56">
        <f>'Std Cst'!AG70</f>
        <v>128.67399999999998</v>
      </c>
      <c r="AJ70" s="56">
        <f>'Std Cst'!AM70</f>
        <v>99.262799999999984</v>
      </c>
      <c r="AK70" s="56">
        <f>'Std Cst'!AZ70</f>
        <v>278.197</v>
      </c>
      <c r="AL70" s="37"/>
      <c r="AQ70" s="152">
        <f>'UK Prices'!J70-0.3</f>
        <v>-0.3</v>
      </c>
      <c r="AS70" s="418">
        <f t="shared" si="126"/>
        <v>-0.39</v>
      </c>
      <c r="AT70" s="418">
        <f t="shared" si="127"/>
        <v>0.61</v>
      </c>
      <c r="AV70" s="23">
        <f t="shared" si="128"/>
        <v>-0.38700000000000001</v>
      </c>
      <c r="AW70" s="23">
        <f t="shared" si="129"/>
        <v>0.61299999999999999</v>
      </c>
    </row>
    <row r="71" spans="1:49" hidden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+'UK Prices'!D71</f>
        <v>Lisle Multi-Stripe w/ Self Collar (T)</v>
      </c>
      <c r="F71" s="324">
        <f>'US Trade'!H71</f>
        <v>36</v>
      </c>
      <c r="G71" s="325"/>
      <c r="I71" s="86" t="str">
        <f>IF(+'UK Prices'!J71&lt;0.1,"",+'UK Prices'!J71)</f>
        <v/>
      </c>
      <c r="J71" s="216"/>
      <c r="K71" s="41" t="e">
        <f t="shared" si="124"/>
        <v>#VALUE!</v>
      </c>
      <c r="L71" s="57"/>
      <c r="M71" s="86">
        <f>'€uro Prices'!K71</f>
        <v>0</v>
      </c>
      <c r="N71" s="216"/>
      <c r="O71" s="41" t="e">
        <f t="shared" si="130"/>
        <v>#VALUE!</v>
      </c>
      <c r="P71" s="86">
        <f>'SFr Prices'!L71</f>
        <v>0</v>
      </c>
      <c r="Q71" s="216"/>
      <c r="R71" s="41">
        <f t="shared" si="56"/>
        <v>0</v>
      </c>
      <c r="S71" s="124">
        <f>'SEK Prices'!K71</f>
        <v>0</v>
      </c>
      <c r="T71" s="216"/>
      <c r="U71" s="41" t="e">
        <f t="shared" si="131"/>
        <v>#VALUE!</v>
      </c>
      <c r="V71" s="124">
        <f>'DKr Prices'!K71</f>
        <v>0</v>
      </c>
      <c r="W71" s="216"/>
      <c r="X71" s="41">
        <f t="shared" si="125"/>
        <v>0</v>
      </c>
      <c r="Y71" s="124">
        <f>'NKr Prices'!L71</f>
        <v>0</v>
      </c>
      <c r="Z71" s="216"/>
      <c r="AA71" s="322" t="e">
        <f t="shared" si="132"/>
        <v>#DIV/0!</v>
      </c>
      <c r="AB71" s="343">
        <f>'S Africa Prices'!F71</f>
        <v>525</v>
      </c>
      <c r="AC71" s="216">
        <f>'S Africa Prices'!G71</f>
        <v>0</v>
      </c>
      <c r="AD71" s="195">
        <f>'S Africa Prices'!F71/'US Trade'!H71</f>
        <v>14.583333333333334</v>
      </c>
      <c r="AE71" s="37"/>
      <c r="AF71" s="54">
        <f>'Std Cst'!J71</f>
        <v>12.28</v>
      </c>
      <c r="AG71" s="55">
        <f>'Std Cst'!U71</f>
        <v>9.7555862068965506</v>
      </c>
      <c r="AH71" s="56">
        <f>'Std Cst'!AA71</f>
        <v>13.471999999999998</v>
      </c>
      <c r="AI71" s="56">
        <f>'Std Cst'!AG71</f>
        <v>123.77399999999999</v>
      </c>
      <c r="AJ71" s="56">
        <f>'Std Cst'!AM71</f>
        <v>95.482799999999983</v>
      </c>
      <c r="AK71" s="56">
        <f>'Std Cst'!AZ71</f>
        <v>268.59074999999996</v>
      </c>
      <c r="AL71" s="37"/>
      <c r="AQ71" s="152">
        <f>'UK Prices'!J71-0.3</f>
        <v>-0.3</v>
      </c>
      <c r="AS71" s="418">
        <f t="shared" si="126"/>
        <v>-0.39</v>
      </c>
      <c r="AT71" s="418">
        <f t="shared" si="127"/>
        <v>0.61</v>
      </c>
      <c r="AV71" s="23">
        <f t="shared" si="128"/>
        <v>-0.38700000000000001</v>
      </c>
      <c r="AW71" s="23">
        <f t="shared" si="129"/>
        <v>0.61299999999999999</v>
      </c>
    </row>
    <row r="72" spans="1:49" hidden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+'UK Prices'!D72</f>
        <v>SuperDry Textured Sleeve Stripe w/ Self Fabric Reversible Collar (T)</v>
      </c>
      <c r="F72" s="324">
        <f>'US Trade'!H72</f>
        <v>34</v>
      </c>
      <c r="G72" s="325"/>
      <c r="I72" s="86" t="str">
        <f>IF(+'UK Prices'!J72&lt;0.1,"",+'UK Prices'!J72)</f>
        <v/>
      </c>
      <c r="J72" s="216"/>
      <c r="K72" s="41" t="e">
        <f t="shared" si="119"/>
        <v>#VALUE!</v>
      </c>
      <c r="L72" s="57"/>
      <c r="M72" s="86">
        <f>'€uro Prices'!K72</f>
        <v>0</v>
      </c>
      <c r="N72" s="216"/>
      <c r="O72" s="41" t="e">
        <f t="shared" si="130"/>
        <v>#VALUE!</v>
      </c>
      <c r="P72" s="86">
        <f>'SFr Prices'!L72</f>
        <v>0</v>
      </c>
      <c r="Q72" s="216"/>
      <c r="R72" s="41">
        <f t="shared" si="56"/>
        <v>0</v>
      </c>
      <c r="S72" s="124">
        <f>'SEK Prices'!K72</f>
        <v>0</v>
      </c>
      <c r="T72" s="216"/>
      <c r="U72" s="41" t="e">
        <f t="shared" si="131"/>
        <v>#VALUE!</v>
      </c>
      <c r="V72" s="124">
        <f>'DKr Prices'!K72</f>
        <v>0</v>
      </c>
      <c r="W72" s="216"/>
      <c r="X72" s="41">
        <f t="shared" si="122"/>
        <v>0</v>
      </c>
      <c r="Y72" s="124">
        <f>'NKr Prices'!L72</f>
        <v>0</v>
      </c>
      <c r="Z72" s="216"/>
      <c r="AA72" s="322" t="e">
        <f t="shared" si="132"/>
        <v>#DIV/0!</v>
      </c>
      <c r="AB72" s="343">
        <f>'S Africa Prices'!F72</f>
        <v>0</v>
      </c>
      <c r="AC72" s="216">
        <f>'S Africa Prices'!G72</f>
        <v>0</v>
      </c>
      <c r="AD72" s="195">
        <f>'S Africa Prices'!F72/'US Trade'!H72</f>
        <v>0</v>
      </c>
      <c r="AE72" s="37"/>
      <c r="AF72" s="54">
        <f>'Std Cst'!J72</f>
        <v>12.08</v>
      </c>
      <c r="AG72" s="55">
        <f>'Std Cst'!U72</f>
        <v>9.6011034482758628</v>
      </c>
      <c r="AH72" s="56">
        <f>'Std Cst'!AA72</f>
        <v>13.258666666666667</v>
      </c>
      <c r="AI72" s="56">
        <f>'Std Cst'!AG72</f>
        <v>121.81399999999999</v>
      </c>
      <c r="AJ72" s="56">
        <f>'Std Cst'!AM72</f>
        <v>93.970799999999997</v>
      </c>
      <c r="AK72" s="56">
        <f>'Std Cst'!AZ72</f>
        <v>264.74824999999998</v>
      </c>
      <c r="AL72" s="37"/>
      <c r="AQ72" s="152">
        <f>'UK Prices'!J72-0.3</f>
        <v>-0.3</v>
      </c>
      <c r="AS72" s="418">
        <f t="shared" si="60"/>
        <v>-0.39</v>
      </c>
      <c r="AT72" s="418">
        <f t="shared" si="61"/>
        <v>0.61</v>
      </c>
      <c r="AV72" s="23">
        <f t="shared" si="14"/>
        <v>-0.38700000000000001</v>
      </c>
      <c r="AW72" s="23">
        <f t="shared" si="15"/>
        <v>0.61299999999999999</v>
      </c>
    </row>
    <row r="73" spans="1:49" hidden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+'UK Prices'!D73</f>
        <v>Pique Pin Dot Print w/ Self Collar (A)</v>
      </c>
      <c r="F73" s="324">
        <f>'US Trade'!H73</f>
        <v>34</v>
      </c>
      <c r="G73" s="325"/>
      <c r="I73" s="86" t="str">
        <f>IF(+'UK Prices'!J73&lt;0.1,"",+'UK Prices'!J73)</f>
        <v/>
      </c>
      <c r="J73" s="216"/>
      <c r="K73" s="41" t="e">
        <f t="shared" si="119"/>
        <v>#VALUE!</v>
      </c>
      <c r="L73" s="57"/>
      <c r="M73" s="86">
        <f>'€uro Prices'!K73</f>
        <v>0</v>
      </c>
      <c r="N73" s="216"/>
      <c r="O73" s="41" t="e">
        <f t="shared" ref="O73:O77" si="133">M73/I73</f>
        <v>#VALUE!</v>
      </c>
      <c r="P73" s="86">
        <f>'SFr Prices'!L73</f>
        <v>0</v>
      </c>
      <c r="Q73" s="216"/>
      <c r="R73" s="41">
        <f t="shared" si="56"/>
        <v>0</v>
      </c>
      <c r="S73" s="124">
        <f>'SEK Prices'!K73</f>
        <v>0</v>
      </c>
      <c r="T73" s="216"/>
      <c r="U73" s="41" t="e">
        <f t="shared" ref="U73:U77" si="134">S73/I73</f>
        <v>#VALUE!</v>
      </c>
      <c r="V73" s="124">
        <f>'DKr Prices'!K73</f>
        <v>0</v>
      </c>
      <c r="W73" s="216"/>
      <c r="X73" s="41">
        <f t="shared" si="122"/>
        <v>0</v>
      </c>
      <c r="Y73" s="124">
        <f>'NKr Prices'!L73</f>
        <v>0</v>
      </c>
      <c r="Z73" s="216"/>
      <c r="AA73" s="322" t="e">
        <f t="shared" ref="AA73:AA77" si="135">Y73/S73</f>
        <v>#DIV/0!</v>
      </c>
      <c r="AB73" s="343">
        <f>'S Africa Prices'!F73</f>
        <v>495</v>
      </c>
      <c r="AC73" s="216">
        <f>'S Africa Prices'!G73</f>
        <v>0</v>
      </c>
      <c r="AD73" s="195">
        <f>'S Africa Prices'!F73/'US Trade'!H73</f>
        <v>14.558823529411764</v>
      </c>
      <c r="AE73" s="37"/>
      <c r="AF73" s="54">
        <f>'Std Cst'!J73</f>
        <v>12.08</v>
      </c>
      <c r="AG73" s="55">
        <f>'Std Cst'!U73</f>
        <v>9.6011034482758628</v>
      </c>
      <c r="AH73" s="56">
        <f>'Std Cst'!AA73</f>
        <v>13.258666666666667</v>
      </c>
      <c r="AI73" s="56">
        <f>'Std Cst'!AG73</f>
        <v>121.81399999999999</v>
      </c>
      <c r="AJ73" s="56">
        <f>'Std Cst'!AM73</f>
        <v>93.970799999999997</v>
      </c>
      <c r="AK73" s="56">
        <f>'Std Cst'!AZ73</f>
        <v>264.74824999999998</v>
      </c>
      <c r="AL73" s="37"/>
      <c r="AQ73" s="152">
        <f>'UK Prices'!J73-0.3</f>
        <v>-0.3</v>
      </c>
      <c r="AS73" s="418">
        <f t="shared" si="60"/>
        <v>-0.39</v>
      </c>
      <c r="AT73" s="418">
        <f t="shared" si="61"/>
        <v>0.61</v>
      </c>
      <c r="AV73" s="23">
        <f t="shared" si="14"/>
        <v>-0.38700000000000001</v>
      </c>
      <c r="AW73" s="23">
        <f t="shared" si="15"/>
        <v>0.61299999999999999</v>
      </c>
    </row>
    <row r="74" spans="1:49" hidden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+'UK Prices'!D74</f>
        <v>Raglan Jacquard w/ Solid Sleeves (T)</v>
      </c>
      <c r="F74" s="324">
        <f>'US Trade'!H74</f>
        <v>34</v>
      </c>
      <c r="G74" s="325"/>
      <c r="I74" s="86" t="str">
        <f>IF(+'UK Prices'!J74&lt;0.1,"",+'UK Prices'!J74)</f>
        <v/>
      </c>
      <c r="J74" s="216"/>
      <c r="K74" s="41" t="e">
        <f t="shared" si="119"/>
        <v>#VALUE!</v>
      </c>
      <c r="L74" s="57"/>
      <c r="M74" s="86">
        <f>'€uro Prices'!K74</f>
        <v>0</v>
      </c>
      <c r="N74" s="216"/>
      <c r="O74" s="41" t="e">
        <f>M74/I74</f>
        <v>#VALUE!</v>
      </c>
      <c r="P74" s="86">
        <f>'SFr Prices'!L74</f>
        <v>0</v>
      </c>
      <c r="Q74" s="216"/>
      <c r="R74" s="41">
        <f t="shared" si="56"/>
        <v>0</v>
      </c>
      <c r="S74" s="124">
        <f>'SEK Prices'!K74</f>
        <v>0</v>
      </c>
      <c r="T74" s="216"/>
      <c r="U74" s="41" t="e">
        <f>S74/I74</f>
        <v>#VALUE!</v>
      </c>
      <c r="V74" s="124">
        <f>'DKr Prices'!K74</f>
        <v>0</v>
      </c>
      <c r="W74" s="216"/>
      <c r="X74" s="41">
        <f t="shared" si="122"/>
        <v>0</v>
      </c>
      <c r="Y74" s="124">
        <f>'NKr Prices'!L74</f>
        <v>0</v>
      </c>
      <c r="Z74" s="216"/>
      <c r="AA74" s="322" t="e">
        <f>Y74/S74</f>
        <v>#DIV/0!</v>
      </c>
      <c r="AB74" s="343">
        <f>'S Africa Prices'!F74</f>
        <v>495</v>
      </c>
      <c r="AC74" s="216">
        <f>'S Africa Prices'!G74</f>
        <v>0</v>
      </c>
      <c r="AD74" s="195">
        <f>'S Africa Prices'!F74/'US Trade'!H74</f>
        <v>14.558823529411764</v>
      </c>
      <c r="AE74" s="37"/>
      <c r="AF74" s="54">
        <f>'Std Cst'!J74</f>
        <v>11.65</v>
      </c>
      <c r="AG74" s="55">
        <f>'Std Cst'!U74</f>
        <v>9.2689655172413801</v>
      </c>
      <c r="AH74" s="56">
        <f>'Std Cst'!AA74</f>
        <v>12.799999999999999</v>
      </c>
      <c r="AI74" s="56">
        <f>'Std Cst'!AG74</f>
        <v>117.6</v>
      </c>
      <c r="AJ74" s="56">
        <f>'Std Cst'!AM74</f>
        <v>90.72</v>
      </c>
      <c r="AK74" s="56">
        <f>'Std Cst'!AZ74</f>
        <v>256.486875</v>
      </c>
      <c r="AL74" s="37"/>
      <c r="AQ74" s="152">
        <f>'UK Prices'!J74-0.3</f>
        <v>-0.3</v>
      </c>
      <c r="AS74" s="418">
        <f t="shared" si="60"/>
        <v>-0.39</v>
      </c>
      <c r="AT74" s="418">
        <f t="shared" si="61"/>
        <v>0.61</v>
      </c>
      <c r="AV74" s="23">
        <f t="shared" si="14"/>
        <v>-0.38700000000000001</v>
      </c>
      <c r="AW74" s="23">
        <f t="shared" si="15"/>
        <v>0.61299999999999999</v>
      </c>
    </row>
    <row r="75" spans="1:49" hidden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+'UK Prices'!D75</f>
        <v>Pieced Back Pique w/ Knit Collar (A)</v>
      </c>
      <c r="F75" s="324">
        <f>'US Trade'!H75</f>
        <v>34</v>
      </c>
      <c r="G75" s="325"/>
      <c r="I75" s="86" t="str">
        <f>IF(+'UK Prices'!J75&lt;0.1,"",+'UK Prices'!J75)</f>
        <v/>
      </c>
      <c r="J75" s="216"/>
      <c r="K75" s="41" t="e">
        <f>F75/I75</f>
        <v>#VALUE!</v>
      </c>
      <c r="L75" s="57"/>
      <c r="M75" s="86">
        <f>'€uro Prices'!K75</f>
        <v>0</v>
      </c>
      <c r="N75" s="216"/>
      <c r="O75" s="41" t="e">
        <f>M75/I75</f>
        <v>#VALUE!</v>
      </c>
      <c r="P75" s="86">
        <f>'SFr Prices'!L75</f>
        <v>0</v>
      </c>
      <c r="Q75" s="216"/>
      <c r="R75" s="41">
        <f t="shared" si="56"/>
        <v>0</v>
      </c>
      <c r="S75" s="124">
        <f>'SEK Prices'!K75</f>
        <v>0</v>
      </c>
      <c r="T75" s="216"/>
      <c r="U75" s="41" t="e">
        <f>S75/I75</f>
        <v>#VALUE!</v>
      </c>
      <c r="V75" s="124">
        <f>'DKr Prices'!K75</f>
        <v>0</v>
      </c>
      <c r="W75" s="216"/>
      <c r="X75" s="41">
        <f>V75/(M75-1)</f>
        <v>0</v>
      </c>
      <c r="Y75" s="124">
        <f>'NKr Prices'!L75</f>
        <v>0</v>
      </c>
      <c r="Z75" s="216"/>
      <c r="AA75" s="322" t="e">
        <f>Y75/S75</f>
        <v>#DIV/0!</v>
      </c>
      <c r="AB75" s="343">
        <f>'S Africa Prices'!F75</f>
        <v>495</v>
      </c>
      <c r="AC75" s="216">
        <f>'S Africa Prices'!G75</f>
        <v>0</v>
      </c>
      <c r="AD75" s="195">
        <f>'S Africa Prices'!F75/'US Trade'!H75</f>
        <v>14.558823529411764</v>
      </c>
      <c r="AE75" s="37"/>
      <c r="AF75" s="54">
        <f>'Std Cst'!J75</f>
        <v>11.53</v>
      </c>
      <c r="AG75" s="55">
        <f>'Std Cst'!U75</f>
        <v>9.1762758620689642</v>
      </c>
      <c r="AH75" s="56">
        <f>'Std Cst'!AA75</f>
        <v>12.671999999999997</v>
      </c>
      <c r="AI75" s="56">
        <f>'Std Cst'!AG75</f>
        <v>116.42399999999998</v>
      </c>
      <c r="AJ75" s="56">
        <f>'Std Cst'!AM75</f>
        <v>89.812799999999982</v>
      </c>
      <c r="AK75" s="56">
        <f>'Std Cst'!AZ75</f>
        <v>254.18137499999997</v>
      </c>
      <c r="AL75" s="37"/>
      <c r="AQ75" s="152">
        <f>'UK Prices'!J75-0.3</f>
        <v>-0.3</v>
      </c>
      <c r="AS75" s="418">
        <f>(AQ75*$AS$10)</f>
        <v>-0.39</v>
      </c>
      <c r="AT75" s="418">
        <f>AS75+1</f>
        <v>0.61</v>
      </c>
      <c r="AV75" s="23">
        <f>AQ75*$AV$10</f>
        <v>-0.38700000000000001</v>
      </c>
      <c r="AW75" s="23">
        <f>AV75+1</f>
        <v>0.61299999999999999</v>
      </c>
    </row>
    <row r="76" spans="1:49" hidden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+'UK Prices'!D76</f>
        <v>Smooth Pique Solid w/ Knit Collar (T)</v>
      </c>
      <c r="F76" s="324">
        <f>'US Trade'!H76</f>
        <v>34</v>
      </c>
      <c r="G76" s="325"/>
      <c r="I76" s="86" t="str">
        <f>IF(+'UK Prices'!J76&lt;0.1,"",+'UK Prices'!J76)</f>
        <v/>
      </c>
      <c r="J76" s="216"/>
      <c r="K76" s="41" t="e">
        <f>F76/I76</f>
        <v>#VALUE!</v>
      </c>
      <c r="L76" s="57"/>
      <c r="M76" s="86">
        <f>'€uro Prices'!K76</f>
        <v>0</v>
      </c>
      <c r="N76" s="216"/>
      <c r="O76" s="41" t="e">
        <f>M76/I76</f>
        <v>#VALUE!</v>
      </c>
      <c r="P76" s="86">
        <f>'SFr Prices'!L76</f>
        <v>0</v>
      </c>
      <c r="Q76" s="216"/>
      <c r="R76" s="41">
        <f t="shared" si="56"/>
        <v>0</v>
      </c>
      <c r="S76" s="124">
        <f>'SEK Prices'!K76</f>
        <v>0</v>
      </c>
      <c r="T76" s="216"/>
      <c r="U76" s="41" t="e">
        <f>S76/I76</f>
        <v>#VALUE!</v>
      </c>
      <c r="V76" s="124">
        <f>'DKr Prices'!K76</f>
        <v>0</v>
      </c>
      <c r="W76" s="216"/>
      <c r="X76" s="41">
        <f>V76/(M76-1)</f>
        <v>0</v>
      </c>
      <c r="Y76" s="124">
        <f>'NKr Prices'!L76</f>
        <v>0</v>
      </c>
      <c r="Z76" s="216"/>
      <c r="AA76" s="322" t="e">
        <f>Y76/S76</f>
        <v>#DIV/0!</v>
      </c>
      <c r="AB76" s="343">
        <f>'S Africa Prices'!F76</f>
        <v>495</v>
      </c>
      <c r="AC76" s="216">
        <f>'S Africa Prices'!G76</f>
        <v>0</v>
      </c>
      <c r="AD76" s="195">
        <f>'S Africa Prices'!F76/'US Trade'!H76</f>
        <v>14.558823529411764</v>
      </c>
      <c r="AE76" s="37"/>
      <c r="AF76" s="54">
        <f>'Std Cst'!J76</f>
        <v>11.48</v>
      </c>
      <c r="AG76" s="55">
        <f>'Std Cst'!U76</f>
        <v>9.137655172413794</v>
      </c>
      <c r="AH76" s="56">
        <f>'Std Cst'!AA76</f>
        <v>12.618666666666668</v>
      </c>
      <c r="AI76" s="56">
        <f>'Std Cst'!AG76</f>
        <v>115.93400000000001</v>
      </c>
      <c r="AJ76" s="56">
        <f>'Std Cst'!AM76</f>
        <v>89.43480000000001</v>
      </c>
      <c r="AK76" s="56">
        <f>'Std Cst'!AZ76</f>
        <v>253.22075000000007</v>
      </c>
      <c r="AL76" s="37"/>
      <c r="AQ76" s="152">
        <f>'UK Prices'!J76-0.3</f>
        <v>-0.3</v>
      </c>
      <c r="AS76" s="418">
        <f>(AQ76*$AS$10)</f>
        <v>-0.39</v>
      </c>
      <c r="AT76" s="418">
        <f>AS76+1</f>
        <v>0.61</v>
      </c>
      <c r="AV76" s="23">
        <f>AQ76*$AV$10</f>
        <v>-0.38700000000000001</v>
      </c>
      <c r="AW76" s="23">
        <f>AV76+1</f>
        <v>0.61299999999999999</v>
      </c>
    </row>
    <row r="77" spans="1:49" hidden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+'UK Prices'!D77</f>
        <v>Lisle Solid Brother w/ Self Collar (A)</v>
      </c>
      <c r="F77" s="324">
        <f>'US Trade'!H77</f>
        <v>34</v>
      </c>
      <c r="G77" s="325"/>
      <c r="I77" s="86" t="str">
        <f>IF(+'UK Prices'!J77&lt;0.1,"",+'UK Prices'!J77)</f>
        <v/>
      </c>
      <c r="J77" s="216"/>
      <c r="K77" s="41" t="e">
        <f t="shared" si="119"/>
        <v>#VALUE!</v>
      </c>
      <c r="L77" s="57"/>
      <c r="M77" s="86">
        <f>'€uro Prices'!K77</f>
        <v>0</v>
      </c>
      <c r="N77" s="216"/>
      <c r="O77" s="41" t="e">
        <f t="shared" si="133"/>
        <v>#VALUE!</v>
      </c>
      <c r="P77" s="86">
        <f>'SFr Prices'!L77</f>
        <v>0</v>
      </c>
      <c r="Q77" s="216"/>
      <c r="R77" s="41">
        <f t="shared" si="56"/>
        <v>0</v>
      </c>
      <c r="S77" s="124">
        <f>'SEK Prices'!K77</f>
        <v>0</v>
      </c>
      <c r="T77" s="216"/>
      <c r="U77" s="41" t="e">
        <f t="shared" si="134"/>
        <v>#VALUE!</v>
      </c>
      <c r="V77" s="124">
        <f>'DKr Prices'!K77</f>
        <v>0</v>
      </c>
      <c r="W77" s="216"/>
      <c r="X77" s="41">
        <f t="shared" si="122"/>
        <v>0</v>
      </c>
      <c r="Y77" s="124">
        <f>'NKr Prices'!L77</f>
        <v>0</v>
      </c>
      <c r="Z77" s="216"/>
      <c r="AA77" s="322" t="e">
        <f t="shared" si="135"/>
        <v>#DIV/0!</v>
      </c>
      <c r="AB77" s="343">
        <f>'S Africa Prices'!F77</f>
        <v>495</v>
      </c>
      <c r="AC77" s="216">
        <f>'S Africa Prices'!G77</f>
        <v>0</v>
      </c>
      <c r="AD77" s="195">
        <f>'S Africa Prices'!F77/'US Trade'!H77</f>
        <v>14.558823529411764</v>
      </c>
      <c r="AE77" s="37"/>
      <c r="AF77" s="54">
        <f>'Std Cst'!J77</f>
        <v>11.2</v>
      </c>
      <c r="AG77" s="55">
        <f>'Std Cst'!U77</f>
        <v>8.9213793103448271</v>
      </c>
      <c r="AH77" s="56">
        <f>'Std Cst'!AA77</f>
        <v>12.319999999999999</v>
      </c>
      <c r="AI77" s="56">
        <f>'Std Cst'!AG77</f>
        <v>113.18999999999998</v>
      </c>
      <c r="AJ77" s="56">
        <f>'Std Cst'!AM77</f>
        <v>87.317999999999984</v>
      </c>
      <c r="AK77" s="56">
        <f>'Std Cst'!AZ77</f>
        <v>247.84124999999997</v>
      </c>
      <c r="AL77" s="37"/>
      <c r="AQ77" s="152">
        <f>'UK Prices'!J77-0.3</f>
        <v>-0.3</v>
      </c>
      <c r="AS77" s="418">
        <f t="shared" si="60"/>
        <v>-0.39</v>
      </c>
      <c r="AT77" s="418">
        <f t="shared" si="61"/>
        <v>0.61</v>
      </c>
      <c r="AV77" s="23">
        <f t="shared" si="14"/>
        <v>-0.38700000000000001</v>
      </c>
      <c r="AW77" s="23">
        <f t="shared" si="15"/>
        <v>0.61299999999999999</v>
      </c>
    </row>
    <row r="78" spans="1:49" hidden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+'UK Prices'!D78</f>
        <v>Stretch Lisle w/neck tape trim (A)</v>
      </c>
      <c r="F78" s="324">
        <f>'US Trade'!H78</f>
        <v>34</v>
      </c>
      <c r="G78" s="325">
        <f>'US Trade'!I78</f>
        <v>4.6153846153846156E-2</v>
      </c>
      <c r="I78" s="86" t="str">
        <f>IF(+'UK Prices'!J78&lt;0.1,"",+'UK Prices'!J78)</f>
        <v/>
      </c>
      <c r="J78" s="216">
        <f>'UK Prices'!K78</f>
        <v>0</v>
      </c>
      <c r="K78" s="41" t="e">
        <f>F78/I78</f>
        <v>#VALUE!</v>
      </c>
      <c r="L78" s="57"/>
      <c r="M78" s="86">
        <f>'€uro Prices'!K78</f>
        <v>0</v>
      </c>
      <c r="N78" s="216">
        <f>'€uro Prices'!L78</f>
        <v>0</v>
      </c>
      <c r="O78" s="41" t="e">
        <f>M78/I78</f>
        <v>#VALUE!</v>
      </c>
      <c r="P78" s="86">
        <f>'SFr Prices'!L78</f>
        <v>0</v>
      </c>
      <c r="Q78" s="216">
        <f>'SFr Prices'!M78</f>
        <v>0</v>
      </c>
      <c r="R78" s="41">
        <f t="shared" si="56"/>
        <v>0</v>
      </c>
      <c r="S78" s="124">
        <f>'SEK Prices'!K78</f>
        <v>0</v>
      </c>
      <c r="T78" s="216">
        <f>'SEK Prices'!L78</f>
        <v>0</v>
      </c>
      <c r="U78" s="41" t="e">
        <f>S78/I78</f>
        <v>#VALUE!</v>
      </c>
      <c r="V78" s="124">
        <f>'DKr Prices'!K78</f>
        <v>0</v>
      </c>
      <c r="W78" s="216">
        <f>'DKr Prices'!L78</f>
        <v>0</v>
      </c>
      <c r="X78" s="41">
        <f>V78/(M78-1)</f>
        <v>0</v>
      </c>
      <c r="Y78" s="124">
        <f>'NKr Prices'!L78</f>
        <v>0</v>
      </c>
      <c r="Z78" s="216">
        <f>'NKr Prices'!M78</f>
        <v>0</v>
      </c>
      <c r="AA78" s="322" t="e">
        <f t="shared" ref="AA78" si="136">Y78/S78</f>
        <v>#DIV/0!</v>
      </c>
      <c r="AB78" s="343">
        <f>'S Africa Prices'!F78</f>
        <v>0</v>
      </c>
      <c r="AC78" s="216">
        <f>'S Africa Prices'!G78</f>
        <v>0</v>
      </c>
      <c r="AD78" s="195">
        <f>'S Africa Prices'!F78/'US Trade'!H78</f>
        <v>0</v>
      </c>
      <c r="AE78" s="37"/>
      <c r="AF78" s="54">
        <f>'Std Cst'!J78</f>
        <v>9.68</v>
      </c>
      <c r="AG78" s="55">
        <f>'Std Cst'!U78</f>
        <v>7.7473103448275857</v>
      </c>
      <c r="AH78" s="56">
        <f>'Std Cst'!AA78</f>
        <v>10.698666666666666</v>
      </c>
      <c r="AI78" s="56">
        <f>'Std Cst'!AG78</f>
        <v>98.293999999999997</v>
      </c>
      <c r="AJ78" s="56">
        <f>'Std Cst'!AM78</f>
        <v>75.826799999999992</v>
      </c>
      <c r="AK78" s="56">
        <f>'Std Cst'!AZ78</f>
        <v>218.63824999999997</v>
      </c>
      <c r="AL78" s="37"/>
      <c r="AQ78" s="152">
        <f>'UK Prices'!J78-0.3</f>
        <v>-0.3</v>
      </c>
      <c r="AS78" s="418">
        <f>(AQ78*$AS$10)</f>
        <v>-0.39</v>
      </c>
      <c r="AT78" s="418">
        <f>AS78+1</f>
        <v>0.61</v>
      </c>
      <c r="AV78" s="23">
        <f>AQ78*$AV$10</f>
        <v>-0.38700000000000001</v>
      </c>
      <c r="AW78" s="23">
        <f>AV78+1</f>
        <v>0.61299999999999999</v>
      </c>
    </row>
    <row r="79" spans="1:49" hidden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+'UK Prices'!D79</f>
        <v>Performance T-Shirt</v>
      </c>
      <c r="F79" s="324">
        <f>'US Trade'!H79</f>
        <v>0</v>
      </c>
      <c r="G79" s="325"/>
      <c r="I79" s="86" t="str">
        <f>IF(+'UK Prices'!J79&lt;0.1,"",+'UK Prices'!J79)</f>
        <v/>
      </c>
      <c r="J79" s="216"/>
      <c r="K79" s="41" t="e">
        <f t="shared" si="119"/>
        <v>#VALUE!</v>
      </c>
      <c r="L79" s="57"/>
      <c r="M79" s="86">
        <f>'€uro Prices'!K79</f>
        <v>0</v>
      </c>
      <c r="N79" s="216"/>
      <c r="O79" s="41" t="e">
        <f>M79/I79</f>
        <v>#VALUE!</v>
      </c>
      <c r="P79" s="86">
        <f>'SFr Prices'!L79</f>
        <v>0</v>
      </c>
      <c r="Q79" s="216"/>
      <c r="R79" s="41">
        <f t="shared" si="56"/>
        <v>0</v>
      </c>
      <c r="S79" s="124">
        <f>'SEK Prices'!K79</f>
        <v>0</v>
      </c>
      <c r="T79" s="216"/>
      <c r="U79" s="41" t="e">
        <f>S79/I79</f>
        <v>#VALUE!</v>
      </c>
      <c r="V79" s="124">
        <f>'DKr Prices'!K79</f>
        <v>0</v>
      </c>
      <c r="W79" s="216"/>
      <c r="X79" s="41">
        <f t="shared" si="122"/>
        <v>0</v>
      </c>
      <c r="Y79" s="124">
        <f>'NKr Prices'!L79</f>
        <v>0</v>
      </c>
      <c r="Z79" s="216"/>
      <c r="AA79" s="322" t="e">
        <f>Y79/S79</f>
        <v>#DIV/0!</v>
      </c>
      <c r="AB79" s="343">
        <f>'S Africa Prices'!F79</f>
        <v>295</v>
      </c>
      <c r="AC79" s="216">
        <f>'S Africa Prices'!G79</f>
        <v>0</v>
      </c>
      <c r="AD79" s="195" t="e">
        <f>'S Africa Prices'!F79/'US Trade'!H79</f>
        <v>#DIV/0!</v>
      </c>
      <c r="AE79" s="37"/>
      <c r="AF79" s="54">
        <f>'Std Cst'!J79</f>
        <v>6.58</v>
      </c>
      <c r="AG79" s="55">
        <f>'Std Cst'!U79</f>
        <v>5.3528275862068968</v>
      </c>
      <c r="AH79" s="56">
        <f>'Std Cst'!AA79</f>
        <v>7.3919999999999995</v>
      </c>
      <c r="AI79" s="56">
        <f>'Std Cst'!AG79</f>
        <v>67.914000000000001</v>
      </c>
      <c r="AJ79" s="56">
        <f>'Std Cst'!AM79</f>
        <v>52.390799999999999</v>
      </c>
      <c r="AK79" s="56">
        <f>'Std Cst'!AZ79</f>
        <v>159.0795</v>
      </c>
      <c r="AL79" s="37"/>
      <c r="AQ79" s="152">
        <f>'UK Prices'!J79-0.3</f>
        <v>-0.3</v>
      </c>
      <c r="AS79" s="418">
        <f t="shared" si="60"/>
        <v>-0.39</v>
      </c>
      <c r="AT79" s="418">
        <f t="shared" si="61"/>
        <v>0.61</v>
      </c>
      <c r="AV79" s="23">
        <f t="shared" si="14"/>
        <v>-0.38700000000000001</v>
      </c>
      <c r="AW79" s="23">
        <f t="shared" si="15"/>
        <v>0.61299999999999999</v>
      </c>
    </row>
    <row r="80" spans="1:49" hidden="1" x14ac:dyDescent="0.3">
      <c r="A80" s="332">
        <f>'ITMA Form Data'!A80</f>
        <v>0</v>
      </c>
      <c r="B80" s="428" t="str">
        <f>'ITMA Form Data'!B80</f>
        <v>91670/2</v>
      </c>
      <c r="C80" s="428">
        <f>'ITMA Form Data'!C80</f>
        <v>0</v>
      </c>
      <c r="D80" s="289" t="str">
        <f>+'UK Prices'!D80</f>
        <v>Smooth Pique Double Chest Stripe (T) - Prosports</v>
      </c>
      <c r="F80" s="324">
        <f>'US Trade'!H80</f>
        <v>36</v>
      </c>
      <c r="G80" s="325"/>
      <c r="I80" s="86" t="str">
        <f>IF(+'UK Prices'!J80&lt;0.1,"",+'UK Prices'!J80)</f>
        <v/>
      </c>
      <c r="J80" s="216"/>
      <c r="K80" s="41" t="e">
        <f t="shared" si="119"/>
        <v>#VALUE!</v>
      </c>
      <c r="L80" s="57"/>
      <c r="M80" s="86">
        <f>'€uro Prices'!K80</f>
        <v>0</v>
      </c>
      <c r="N80" s="216"/>
      <c r="O80" s="41" t="e">
        <f t="shared" ref="O80" si="137">M80/I80</f>
        <v>#VALUE!</v>
      </c>
      <c r="P80" s="86">
        <f>'SFr Prices'!L80</f>
        <v>0</v>
      </c>
      <c r="Q80" s="216"/>
      <c r="R80" s="41">
        <f t="shared" ref="R80" si="138">P80/(M80-1)</f>
        <v>0</v>
      </c>
      <c r="S80" s="124">
        <f>'SEK Prices'!K80</f>
        <v>0</v>
      </c>
      <c r="T80" s="216"/>
      <c r="U80" s="41" t="e">
        <f t="shared" ref="U80" si="139">S80/I80</f>
        <v>#VALUE!</v>
      </c>
      <c r="V80" s="124">
        <f>'DKr Prices'!K80</f>
        <v>0</v>
      </c>
      <c r="W80" s="216"/>
      <c r="X80" s="41">
        <f t="shared" si="122"/>
        <v>0</v>
      </c>
      <c r="Y80" s="124">
        <f>'NKr Prices'!L80</f>
        <v>0</v>
      </c>
      <c r="Z80" s="216"/>
      <c r="AA80" s="322" t="e">
        <f t="shared" ref="AA80" si="140">Y80/S80</f>
        <v>#DIV/0!</v>
      </c>
      <c r="AB80" s="343">
        <f>'S Africa Prices'!F79</f>
        <v>295</v>
      </c>
      <c r="AC80" s="216">
        <f>'S Africa Prices'!G79</f>
        <v>0</v>
      </c>
      <c r="AD80" s="195">
        <f>'S Africa Prices'!F79/'US Trade'!H80</f>
        <v>8.1944444444444446</v>
      </c>
      <c r="AE80" s="37"/>
      <c r="AF80" s="54">
        <f>'Std Cst'!J80</f>
        <v>14.2</v>
      </c>
      <c r="AG80" s="55">
        <f>'Std Cst'!U80</f>
        <v>11.238620689655173</v>
      </c>
      <c r="AH80" s="56">
        <f>'Std Cst'!AA80</f>
        <v>15.52</v>
      </c>
      <c r="AI80" s="56">
        <f>'Std Cst'!AG80</f>
        <v>142.59</v>
      </c>
      <c r="AJ80" s="56">
        <f>'Std Cst'!AM80</f>
        <v>109.99799999999999</v>
      </c>
      <c r="AK80" s="56">
        <f>'Std Cst'!AZ80</f>
        <v>305.47874999999999</v>
      </c>
      <c r="AL80" s="37"/>
      <c r="AQ80" s="152">
        <f>'UK Prices'!J79-0.3</f>
        <v>-0.3</v>
      </c>
      <c r="AS80" s="418">
        <f t="shared" si="60"/>
        <v>-0.39</v>
      </c>
      <c r="AT80" s="418">
        <f t="shared" si="61"/>
        <v>0.61</v>
      </c>
      <c r="AV80" s="23">
        <f t="shared" si="14"/>
        <v>-0.38700000000000001</v>
      </c>
      <c r="AW80" s="23">
        <f t="shared" si="15"/>
        <v>0.61299999999999999</v>
      </c>
    </row>
    <row r="81" spans="1:49" x14ac:dyDescent="0.3">
      <c r="A81" s="206" t="str">
        <f>'ITMA Form Data'!A81</f>
        <v>OUTER LAYER - TROUSERS</v>
      </c>
      <c r="B81" s="206"/>
      <c r="C81" s="500"/>
      <c r="D81" s="19" t="str">
        <f>+'UK Prices'!D81</f>
        <v>Trousers</v>
      </c>
      <c r="F81" s="324"/>
      <c r="G81" s="325"/>
      <c r="I81" s="141"/>
      <c r="J81" s="216"/>
      <c r="K81" s="326"/>
      <c r="L81" s="57"/>
      <c r="M81" s="86"/>
      <c r="N81" s="216"/>
      <c r="O81" s="41"/>
      <c r="P81" s="86"/>
      <c r="Q81" s="216"/>
      <c r="R81" s="41"/>
      <c r="S81" s="124"/>
      <c r="T81" s="216"/>
      <c r="U81" s="41"/>
      <c r="V81" s="124"/>
      <c r="W81" s="216"/>
      <c r="X81" s="41"/>
      <c r="Y81" s="124"/>
      <c r="Z81" s="216"/>
      <c r="AA81" s="322"/>
      <c r="AB81" s="343"/>
      <c r="AC81" s="216"/>
      <c r="AD81" s="195"/>
      <c r="AE81" s="37"/>
      <c r="AF81" s="54"/>
      <c r="AG81" s="55"/>
      <c r="AH81" s="56"/>
      <c r="AI81" s="56"/>
      <c r="AJ81" s="56"/>
      <c r="AK81" s="56"/>
      <c r="AL81" s="37"/>
      <c r="AQ81" s="152"/>
      <c r="AS81" s="418"/>
      <c r="AT81" s="418"/>
      <c r="AV81" s="23"/>
      <c r="AW81" s="23"/>
    </row>
    <row r="82" spans="1:49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+'UK Prices'!D82</f>
        <v>FJ Bedford Trouser (Slim Fit)</v>
      </c>
      <c r="F82" s="324">
        <f>'US Trade'!H82</f>
        <v>55</v>
      </c>
      <c r="G82" s="325">
        <f>'US Trade'!I82</f>
        <v>-0.12</v>
      </c>
      <c r="I82" s="86">
        <f>IF(+'UK Prices'!J82&lt;0.1,"",+'UK Prices'!J82)</f>
        <v>38</v>
      </c>
      <c r="J82" s="216">
        <f>'UK Prices'!K82</f>
        <v>1.3333333333333334E-2</v>
      </c>
      <c r="K82" s="41">
        <f>F82/I82</f>
        <v>1.4473684210526316</v>
      </c>
      <c r="L82" s="57"/>
      <c r="M82" s="86">
        <f>'€uro Prices'!K82</f>
        <v>52.4</v>
      </c>
      <c r="N82" s="216">
        <f>'€uro Prices'!L82</f>
        <v>9.6339113680154152E-3</v>
      </c>
      <c r="O82" s="41">
        <f>M82/I82</f>
        <v>1.3789473684210527</v>
      </c>
      <c r="P82" s="86">
        <f>'SFr Prices'!L82</f>
        <v>57.7</v>
      </c>
      <c r="Q82" s="216">
        <f>'SFr Prices'!M82</f>
        <v>1.0507880910683037E-2</v>
      </c>
      <c r="R82" s="41">
        <f t="shared" ref="R82:R91" si="141">P82/(M82-1)</f>
        <v>1.122568093385214</v>
      </c>
      <c r="S82" s="124">
        <f>'SEK Prices'!K82</f>
        <v>490</v>
      </c>
      <c r="T82" s="216">
        <f>'SEK Prices'!L82</f>
        <v>0</v>
      </c>
      <c r="U82" s="41">
        <f>S82/I82</f>
        <v>12.894736842105264</v>
      </c>
      <c r="V82" s="124">
        <f>'DKr Prices'!K82</f>
        <v>400</v>
      </c>
      <c r="W82" s="216">
        <f>'DKr Prices'!L82</f>
        <v>0</v>
      </c>
      <c r="X82" s="41">
        <f>V82/(M82-1)</f>
        <v>7.782101167315175</v>
      </c>
      <c r="Y82" s="124">
        <f>'NKr Prices'!L82</f>
        <v>490</v>
      </c>
      <c r="Z82" s="216">
        <f>'NKr Prices'!M82</f>
        <v>0</v>
      </c>
      <c r="AA82" s="322">
        <f>Y82/S82</f>
        <v>1</v>
      </c>
      <c r="AB82" s="343">
        <f>'S Africa Prices'!F82</f>
        <v>0</v>
      </c>
      <c r="AC82" s="216">
        <f>'S Africa Prices'!G82</f>
        <v>0</v>
      </c>
      <c r="AD82" s="195">
        <f>'S Africa Prices'!F82/'US Trade'!H82</f>
        <v>0</v>
      </c>
      <c r="AE82" s="37"/>
      <c r="AF82" s="54">
        <f>'Std Cst'!J82</f>
        <v>24</v>
      </c>
      <c r="AG82" s="55">
        <f>'Std Cst'!U82</f>
        <v>19.118355862068967</v>
      </c>
      <c r="AH82" s="56">
        <f>'Std Cst'!AA82</f>
        <v>26.401539047619046</v>
      </c>
      <c r="AI82" s="56">
        <f>'Std Cst'!AG82</f>
        <v>242.56414000000001</v>
      </c>
      <c r="AJ82" s="56">
        <f>'Std Cst'!AM82</f>
        <v>187.12090800000001</v>
      </c>
      <c r="AK82" s="56">
        <f>'Std Cst'!AZ82</f>
        <v>493.76125000000002</v>
      </c>
      <c r="AL82" s="37"/>
      <c r="AQ82" s="152">
        <f>'UK Prices'!J82-0.3</f>
        <v>37.700000000000003</v>
      </c>
      <c r="AS82" s="418">
        <f>(AQ82*$AS$10)</f>
        <v>49.010000000000005</v>
      </c>
      <c r="AT82" s="418">
        <f>AS82+1</f>
        <v>50.010000000000005</v>
      </c>
      <c r="AV82" s="23">
        <f>AQ82*$AV$10</f>
        <v>48.633000000000003</v>
      </c>
      <c r="AW82" s="23">
        <f>AV82+1</f>
        <v>49.633000000000003</v>
      </c>
    </row>
    <row r="83" spans="1:49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+'UK Prices'!D83</f>
        <v>MT Lite Cooling Performance Trouser (Slim Fit)</v>
      </c>
      <c r="F83" s="324">
        <f>'US Trade'!H83</f>
        <v>55</v>
      </c>
      <c r="G83" s="325"/>
      <c r="I83" s="86">
        <f>IF(+'UK Prices'!J83&lt;0.1,"",+'UK Prices'!J83)</f>
        <v>38</v>
      </c>
      <c r="J83" s="216"/>
      <c r="K83" s="41">
        <f t="shared" ref="K83" si="142">F83/I83</f>
        <v>1.4473684210526316</v>
      </c>
      <c r="L83" s="57"/>
      <c r="M83" s="86">
        <f>'€uro Prices'!K83</f>
        <v>52.4</v>
      </c>
      <c r="N83" s="216"/>
      <c r="O83" s="41">
        <f t="shared" ref="O83" si="143">M83/I83</f>
        <v>1.3789473684210527</v>
      </c>
      <c r="P83" s="86">
        <f>'SFr Prices'!L83</f>
        <v>57.7</v>
      </c>
      <c r="Q83" s="216"/>
      <c r="R83" s="41">
        <f t="shared" ref="R83" si="144">P83/(M83-1)</f>
        <v>1.122568093385214</v>
      </c>
      <c r="S83" s="124">
        <f>'SEK Prices'!K83</f>
        <v>490</v>
      </c>
      <c r="T83" s="216"/>
      <c r="U83" s="41">
        <f t="shared" ref="U83" si="145">S83/I83</f>
        <v>12.894736842105264</v>
      </c>
      <c r="V83" s="124">
        <f>'DKr Prices'!K83</f>
        <v>400</v>
      </c>
      <c r="W83" s="216"/>
      <c r="X83" s="41">
        <f t="shared" ref="X83" si="146">V83/(M83-1)</f>
        <v>7.782101167315175</v>
      </c>
      <c r="Y83" s="124">
        <f>'NKr Prices'!L83</f>
        <v>490</v>
      </c>
      <c r="Z83" s="216"/>
      <c r="AA83" s="322">
        <f t="shared" ref="AA83" si="147">Y83/S83</f>
        <v>1</v>
      </c>
      <c r="AB83" s="343">
        <f>'S Africa Prices'!F83</f>
        <v>0</v>
      </c>
      <c r="AC83" s="216">
        <f>'S Africa Prices'!G83</f>
        <v>0</v>
      </c>
      <c r="AD83" s="195">
        <f>'S Africa Prices'!F83/'US Trade'!H83</f>
        <v>0</v>
      </c>
      <c r="AE83" s="37"/>
      <c r="AF83" s="54">
        <f>'Std Cst'!J83</f>
        <v>21.1</v>
      </c>
      <c r="AG83" s="55">
        <f>'Std Cst'!U83</f>
        <v>16.878355862068968</v>
      </c>
      <c r="AH83" s="56">
        <f>'Std Cst'!AA83</f>
        <v>23.308205714285716</v>
      </c>
      <c r="AI83" s="56">
        <f>'Std Cst'!AG83</f>
        <v>214.14414000000002</v>
      </c>
      <c r="AJ83" s="56">
        <f>'Std Cst'!AM83</f>
        <v>165.19690800000004</v>
      </c>
      <c r="AK83" s="56">
        <f>'Std Cst'!AZ83</f>
        <v>438.04500000000002</v>
      </c>
      <c r="AL83" s="37"/>
      <c r="AQ83" s="152">
        <f>'UK Prices'!J83-0.3</f>
        <v>37.700000000000003</v>
      </c>
      <c r="AS83" s="418">
        <f t="shared" ref="AS83" si="148">(AQ83*$AS$10)</f>
        <v>49.010000000000005</v>
      </c>
      <c r="AT83" s="418">
        <f t="shared" ref="AT83" si="149">AS83+1</f>
        <v>50.010000000000005</v>
      </c>
      <c r="AV83" s="23">
        <f t="shared" ref="AV83" si="150">AQ83*$AV$10</f>
        <v>48.633000000000003</v>
      </c>
      <c r="AW83" s="23">
        <f t="shared" ref="AW83" si="151">AV83+1</f>
        <v>49.633000000000003</v>
      </c>
    </row>
    <row r="84" spans="1:49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+'UK Prices'!D84</f>
        <v>FJ WRT Xtreme Trouser</v>
      </c>
      <c r="F84" s="324">
        <f>'US Trade'!H84</f>
        <v>56.5</v>
      </c>
      <c r="G84" s="325">
        <f>'US Trade'!I84</f>
        <v>-9.6000000000000002E-2</v>
      </c>
      <c r="I84" s="86">
        <f>IF(+'UK Prices'!J84&lt;0.1,"",+'UK Prices'!J84)</f>
        <v>39</v>
      </c>
      <c r="J84" s="216">
        <f>'UK Prices'!K84</f>
        <v>0</v>
      </c>
      <c r="K84" s="41">
        <f>F84/I84</f>
        <v>1.4487179487179487</v>
      </c>
      <c r="L84" s="57"/>
      <c r="M84" s="86">
        <f>'€uro Prices'!K84</f>
        <v>54.5</v>
      </c>
      <c r="N84" s="216">
        <f>'€uro Prices'!L84</f>
        <v>0</v>
      </c>
      <c r="O84" s="41">
        <f>M84/I84</f>
        <v>1.3974358974358974</v>
      </c>
      <c r="P84" s="86">
        <f>'SFr Prices'!L84</f>
        <v>59.9</v>
      </c>
      <c r="Q84" s="216">
        <f>'SFr Prices'!M84</f>
        <v>0</v>
      </c>
      <c r="R84" s="41">
        <f>P84/(M84-1)</f>
        <v>1.1196261682242989</v>
      </c>
      <c r="S84" s="124">
        <f>'SEK Prices'!K84</f>
        <v>490</v>
      </c>
      <c r="T84" s="216">
        <f>'SEK Prices'!L84</f>
        <v>0</v>
      </c>
      <c r="U84" s="41">
        <f>S84/I84</f>
        <v>12.564102564102564</v>
      </c>
      <c r="V84" s="124">
        <f>'DKr Prices'!K84</f>
        <v>400</v>
      </c>
      <c r="W84" s="216">
        <f>'DKr Prices'!L84</f>
        <v>0</v>
      </c>
      <c r="X84" s="41">
        <f>V84/(M84-1)</f>
        <v>7.4766355140186915</v>
      </c>
      <c r="Y84" s="124">
        <f>'NKr Prices'!L84</f>
        <v>490</v>
      </c>
      <c r="Z84" s="216">
        <f>'NKr Prices'!M84</f>
        <v>0</v>
      </c>
      <c r="AA84" s="322">
        <f>Y84/S84</f>
        <v>1</v>
      </c>
      <c r="AB84" s="343">
        <f>'S Africa Prices'!F84</f>
        <v>0</v>
      </c>
      <c r="AC84" s="216">
        <f>'S Africa Prices'!G84</f>
        <v>0</v>
      </c>
      <c r="AD84" s="195">
        <f>'S Africa Prices'!F84/'US Trade'!H84</f>
        <v>0</v>
      </c>
      <c r="AE84" s="37"/>
      <c r="AF84" s="54">
        <f>'Std Cst'!J84</f>
        <v>17.93</v>
      </c>
      <c r="AG84" s="55">
        <f>'Std Cst'!U84</f>
        <v>14.437964137931036</v>
      </c>
      <c r="AH84" s="56">
        <f>'Std Cst'!AA84</f>
        <v>19.938140952380952</v>
      </c>
      <c r="AI84" s="56">
        <f>'Std Cst'!AG84</f>
        <v>183.18167000000003</v>
      </c>
      <c r="AJ84" s="56">
        <f>'Std Cst'!AM84</f>
        <v>141.31157400000001</v>
      </c>
      <c r="AK84" s="56">
        <f>'Std Cst'!AZ84</f>
        <v>377.14137500000004</v>
      </c>
      <c r="AL84" s="37"/>
      <c r="AQ84" s="152">
        <f>'UK Prices'!J84-0.3</f>
        <v>38.700000000000003</v>
      </c>
      <c r="AS84" s="418">
        <f>(AQ84*$AS$10)</f>
        <v>50.31</v>
      </c>
      <c r="AT84" s="418">
        <f>AS84+1</f>
        <v>51.31</v>
      </c>
      <c r="AV84" s="23">
        <f>AQ84*$AV$10</f>
        <v>49.923000000000002</v>
      </c>
      <c r="AW84" s="23">
        <f>AV84+1</f>
        <v>50.923000000000002</v>
      </c>
    </row>
    <row r="85" spans="1:49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+'UK Prices'!D85</f>
        <v>FJ Performance Trouser</v>
      </c>
      <c r="F85" s="324">
        <f>'US Trade'!H85</f>
        <v>44</v>
      </c>
      <c r="G85" s="325"/>
      <c r="I85" s="86">
        <f>IF(+'UK Prices'!J85&lt;0.1,"",+'UK Prices'!J85)</f>
        <v>29.4</v>
      </c>
      <c r="J85" s="216">
        <f>'UK Prices'!K85</f>
        <v>1.3793103448275813E-2</v>
      </c>
      <c r="K85" s="41">
        <f>F85/I85</f>
        <v>1.4965986394557824</v>
      </c>
      <c r="L85" s="57"/>
      <c r="M85" s="86">
        <f>'€uro Prices'!K85</f>
        <v>40.4</v>
      </c>
      <c r="N85" s="216">
        <f>'€uro Prices'!L85</f>
        <v>1.2531328320802006E-2</v>
      </c>
      <c r="O85" s="41">
        <f>M85/I85</f>
        <v>1.3741496598639455</v>
      </c>
      <c r="P85" s="86">
        <f>'SFr Prices'!L85</f>
        <v>44.5</v>
      </c>
      <c r="Q85" s="216">
        <f>'SFr Prices'!M85</f>
        <v>1.3667425968109373E-2</v>
      </c>
      <c r="R85" s="41">
        <f>P85/(M85-1)</f>
        <v>1.1294416243654823</v>
      </c>
      <c r="S85" s="124">
        <f>'SEK Prices'!K85</f>
        <v>370</v>
      </c>
      <c r="T85" s="216">
        <f>'SEK Prices'!L85</f>
        <v>2.7777777777777776E-2</v>
      </c>
      <c r="U85" s="41">
        <f>S85/I85</f>
        <v>12.585034013605442</v>
      </c>
      <c r="V85" s="124">
        <f>'DKr Prices'!K85</f>
        <v>300</v>
      </c>
      <c r="W85" s="216">
        <f>'DKr Prices'!L85</f>
        <v>0</v>
      </c>
      <c r="X85" s="41">
        <f>V85/(M85-1)</f>
        <v>7.6142131979695433</v>
      </c>
      <c r="Y85" s="124">
        <f>'NKr Prices'!L85</f>
        <v>370</v>
      </c>
      <c r="Z85" s="216">
        <f>'NKr Prices'!M85</f>
        <v>2.7777777777777776E-2</v>
      </c>
      <c r="AA85" s="322">
        <f>Y85/S85</f>
        <v>1</v>
      </c>
      <c r="AB85" s="343">
        <f>'S Africa Prices'!F85</f>
        <v>650</v>
      </c>
      <c r="AC85" s="216">
        <f>'S Africa Prices'!G85</f>
        <v>0</v>
      </c>
      <c r="AD85" s="195">
        <f>'S Africa Prices'!F85/'US Trade'!H85</f>
        <v>14.772727272727273</v>
      </c>
      <c r="AE85" s="37"/>
      <c r="AF85" s="54">
        <f>'Std Cst'!J85</f>
        <v>15.58</v>
      </c>
      <c r="AG85" s="55">
        <f>'Std Cst'!U85</f>
        <v>12.544455724137931</v>
      </c>
      <c r="AH85" s="56">
        <f>'Std Cst'!AA85</f>
        <v>17.323295999999999</v>
      </c>
      <c r="AI85" s="56">
        <f>'Std Cst'!AG85</f>
        <v>159.157782</v>
      </c>
      <c r="AJ85" s="56">
        <f>'Std Cst'!AM85</f>
        <v>122.7788604</v>
      </c>
      <c r="AK85" s="56">
        <f>'Std Cst'!AZ85</f>
        <v>331.99200000000002</v>
      </c>
      <c r="AL85" s="37"/>
      <c r="AQ85" s="152">
        <f>'UK Prices'!J85-0.3</f>
        <v>29.099999999999998</v>
      </c>
      <c r="AS85" s="418">
        <f>(AQ85*$AS$10)</f>
        <v>37.83</v>
      </c>
      <c r="AT85" s="418">
        <f>AS85+1</f>
        <v>38.83</v>
      </c>
      <c r="AV85" s="23">
        <f>AQ85*$AV$10</f>
        <v>37.539000000000001</v>
      </c>
      <c r="AW85" s="23">
        <f>AV85+1</f>
        <v>38.539000000000001</v>
      </c>
    </row>
    <row r="86" spans="1:49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+'UK Prices'!D86</f>
        <v>FJ Trouser (Slim Fit)</v>
      </c>
      <c r="F86" s="324">
        <f>'US Trade'!H86</f>
        <v>44</v>
      </c>
      <c r="G86" s="325"/>
      <c r="I86" s="86">
        <f>IF(+'UK Prices'!J86&lt;0.1,"",+'UK Prices'!J86)</f>
        <v>29.4</v>
      </c>
      <c r="J86" s="216"/>
      <c r="K86" s="41">
        <f>F86/I86</f>
        <v>1.4965986394557824</v>
      </c>
      <c r="L86" s="57"/>
      <c r="M86" s="86">
        <f>'€uro Prices'!K86</f>
        <v>40.4</v>
      </c>
      <c r="N86" s="216"/>
      <c r="O86" s="41">
        <f t="shared" ref="O86" si="152">M86/I86</f>
        <v>1.3741496598639455</v>
      </c>
      <c r="P86" s="86">
        <f>'SFr Prices'!L86</f>
        <v>44.5</v>
      </c>
      <c r="Q86" s="216"/>
      <c r="R86" s="41">
        <f>P86/(M86-1)</f>
        <v>1.1294416243654823</v>
      </c>
      <c r="S86" s="124">
        <f>'SEK Prices'!K86</f>
        <v>370</v>
      </c>
      <c r="T86" s="216"/>
      <c r="U86" s="41">
        <f t="shared" ref="U86" si="153">S86/I86</f>
        <v>12.585034013605442</v>
      </c>
      <c r="V86" s="124">
        <f>'DKr Prices'!K86</f>
        <v>300</v>
      </c>
      <c r="W86" s="216"/>
      <c r="X86" s="41">
        <f>V86/(M86-1)</f>
        <v>7.6142131979695433</v>
      </c>
      <c r="Y86" s="124">
        <f>'NKr Prices'!L86</f>
        <v>370</v>
      </c>
      <c r="Z86" s="216"/>
      <c r="AA86" s="322">
        <f t="shared" ref="AA86" si="154">Y86/S86</f>
        <v>1</v>
      </c>
      <c r="AB86" s="343">
        <f>'S Africa Prices'!F86</f>
        <v>0</v>
      </c>
      <c r="AC86" s="216">
        <f>'S Africa Prices'!G86</f>
        <v>0</v>
      </c>
      <c r="AD86" s="195">
        <f>'S Africa Prices'!F86/'US Trade'!H86</f>
        <v>0</v>
      </c>
      <c r="AE86" s="37"/>
      <c r="AF86" s="54">
        <f>'Std Cst'!J86</f>
        <v>16.88</v>
      </c>
      <c r="AG86" s="55">
        <f>'Std Cst'!U86</f>
        <v>13.548593655172416</v>
      </c>
      <c r="AH86" s="56">
        <f>'Std Cst'!AA86</f>
        <v>18.709962666666669</v>
      </c>
      <c r="AI86" s="56">
        <f>'Std Cst'!AG86</f>
        <v>171.89778200000001</v>
      </c>
      <c r="AJ86" s="56">
        <f>'Std Cst'!AM86</f>
        <v>132.60686040000002</v>
      </c>
      <c r="AK86" s="56">
        <f>'Std Cst'!AZ86</f>
        <v>356.96825000000013</v>
      </c>
      <c r="AL86" s="37"/>
      <c r="AQ86" s="152">
        <f>'UK Prices'!J86-0.3</f>
        <v>29.099999999999998</v>
      </c>
      <c r="AS86" s="418">
        <f>(AQ86*$AS$10)</f>
        <v>37.83</v>
      </c>
      <c r="AT86" s="418">
        <f>AS86+1</f>
        <v>38.83</v>
      </c>
      <c r="AV86" s="23">
        <f>AQ86*$AV$10</f>
        <v>37.539000000000001</v>
      </c>
      <c r="AW86" s="23">
        <f>AV86+1</f>
        <v>38.539000000000001</v>
      </c>
    </row>
    <row r="87" spans="1:49" hidden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+'UK Prices'!D87</f>
        <v>FJ Trouser (Regular Fit)</v>
      </c>
      <c r="F87" s="324">
        <f>'US Trade'!H87</f>
        <v>44</v>
      </c>
      <c r="G87" s="325">
        <f>'US Trade'!I87</f>
        <v>0</v>
      </c>
      <c r="I87" s="86" t="str">
        <f>IF(+'UK Prices'!J87&lt;0.1,"",+'UK Prices'!J87)</f>
        <v/>
      </c>
      <c r="J87" s="216">
        <f>'UK Prices'!K87</f>
        <v>0</v>
      </c>
      <c r="K87" s="41" t="e">
        <f>F87/I87</f>
        <v>#VALUE!</v>
      </c>
      <c r="L87" s="57"/>
      <c r="M87" s="86">
        <f>'€uro Prices'!K87</f>
        <v>0</v>
      </c>
      <c r="N87" s="216">
        <f>'€uro Prices'!L87</f>
        <v>0</v>
      </c>
      <c r="O87" s="41" t="e">
        <f>M87/I87</f>
        <v>#VALUE!</v>
      </c>
      <c r="P87" s="86">
        <f>'SFr Prices'!L87</f>
        <v>0</v>
      </c>
      <c r="Q87" s="216">
        <f>'SFr Prices'!M87</f>
        <v>0</v>
      </c>
      <c r="R87" s="41">
        <f>P87/(M87-1)</f>
        <v>0</v>
      </c>
      <c r="S87" s="124">
        <f>'SEK Prices'!K87</f>
        <v>0</v>
      </c>
      <c r="T87" s="216">
        <f>'SEK Prices'!L87</f>
        <v>0</v>
      </c>
      <c r="U87" s="41" t="e">
        <f>S87/I87</f>
        <v>#VALUE!</v>
      </c>
      <c r="V87" s="124">
        <f>'DKr Prices'!K87</f>
        <v>0</v>
      </c>
      <c r="W87" s="216">
        <f>'DKr Prices'!L87</f>
        <v>0</v>
      </c>
      <c r="X87" s="41">
        <f>V87/(M87-1)</f>
        <v>0</v>
      </c>
      <c r="Y87" s="124">
        <f>'NKr Prices'!L87</f>
        <v>0</v>
      </c>
      <c r="Z87" s="216">
        <f>'NKr Prices'!M87</f>
        <v>0</v>
      </c>
      <c r="AA87" s="322" t="e">
        <f>Y87/S87</f>
        <v>#DIV/0!</v>
      </c>
      <c r="AB87" s="343">
        <f>'S Africa Prices'!F87</f>
        <v>0</v>
      </c>
      <c r="AC87" s="216">
        <f>'S Africa Prices'!G87</f>
        <v>0</v>
      </c>
      <c r="AD87" s="195">
        <f>'S Africa Prices'!F87/'US Trade'!H87</f>
        <v>0</v>
      </c>
      <c r="AE87" s="37"/>
      <c r="AF87" s="54">
        <f>'Std Cst'!J87</f>
        <v>16.829999999999998</v>
      </c>
      <c r="AG87" s="55">
        <f>'Std Cst'!U87</f>
        <v>13.270068965517241</v>
      </c>
      <c r="AH87" s="56">
        <f>'Std Cst'!AA87</f>
        <v>18.325333333333329</v>
      </c>
      <c r="AI87" s="56">
        <f>'Std Cst'!AG87</f>
        <v>168.36399999999998</v>
      </c>
      <c r="AJ87" s="56">
        <f>'Std Cst'!AM87</f>
        <v>129.88079999999999</v>
      </c>
      <c r="AK87" s="56">
        <f>'Std Cst'!AZ87</f>
        <v>356.00762500000008</v>
      </c>
      <c r="AL87" s="37"/>
      <c r="AQ87" s="152">
        <f>'UK Prices'!J87-0.3</f>
        <v>-0.3</v>
      </c>
      <c r="AS87" s="418">
        <f>(AQ87*$AS$10)</f>
        <v>-0.39</v>
      </c>
      <c r="AT87" s="418">
        <f>AS87+1</f>
        <v>0.61</v>
      </c>
      <c r="AV87" s="23">
        <f>AQ87*$AV$10</f>
        <v>-0.38700000000000001</v>
      </c>
      <c r="AW87" s="23">
        <f>AV87+1</f>
        <v>0.61299999999999999</v>
      </c>
    </row>
    <row r="88" spans="1:49" hidden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+'UK Prices'!D88</f>
        <v>FJ Madras Shorts</v>
      </c>
      <c r="F88" s="324">
        <f>'US Trade'!H88</f>
        <v>0</v>
      </c>
      <c r="G88" s="325"/>
      <c r="I88" s="86" t="str">
        <f>IF(+'UK Prices'!J88&lt;0.1,"",+'UK Prices'!J88)</f>
        <v/>
      </c>
      <c r="J88" s="216">
        <f>'UK Prices'!K88</f>
        <v>0</v>
      </c>
      <c r="K88" s="41" t="e">
        <f t="shared" ref="K88:K89" si="155">F88/I88</f>
        <v>#VALUE!</v>
      </c>
      <c r="L88" s="57"/>
      <c r="M88" s="86">
        <f>'€uro Prices'!K88</f>
        <v>0</v>
      </c>
      <c r="N88" s="216"/>
      <c r="O88" s="41" t="e">
        <f t="shared" ref="O88:O89" si="156">M88/I88</f>
        <v>#VALUE!</v>
      </c>
      <c r="P88" s="86">
        <f>'SFr Prices'!L88</f>
        <v>0</v>
      </c>
      <c r="Q88" s="216"/>
      <c r="R88" s="41">
        <f t="shared" si="141"/>
        <v>0</v>
      </c>
      <c r="S88" s="124">
        <f>'SEK Prices'!K88</f>
        <v>0</v>
      </c>
      <c r="T88" s="216"/>
      <c r="U88" s="41" t="e">
        <f t="shared" ref="U88:U89" si="157">S88/I88</f>
        <v>#VALUE!</v>
      </c>
      <c r="V88" s="124">
        <f>'DKr Prices'!K88</f>
        <v>0</v>
      </c>
      <c r="W88" s="216"/>
      <c r="X88" s="41">
        <f t="shared" ref="X88:X89" si="158">V88/(M88-1)</f>
        <v>0</v>
      </c>
      <c r="Y88" s="124">
        <f>'NKr Prices'!L88</f>
        <v>0</v>
      </c>
      <c r="Z88" s="216"/>
      <c r="AA88" s="322" t="e">
        <f t="shared" ref="AA88:AA89" si="159">Y88/S88</f>
        <v>#DIV/0!</v>
      </c>
      <c r="AB88" s="343">
        <f>'S Africa Prices'!F88</f>
        <v>625</v>
      </c>
      <c r="AC88" s="216">
        <f>'S Africa Prices'!G88</f>
        <v>0</v>
      </c>
      <c r="AD88" s="195" t="e">
        <f>'S Africa Prices'!F88/'US Trade'!H88</f>
        <v>#DIV/0!</v>
      </c>
      <c r="AE88" s="37"/>
      <c r="AF88" s="54">
        <f>'Std Cst'!J88</f>
        <v>15.98</v>
      </c>
      <c r="AG88" s="55">
        <f>'Std Cst'!U88</f>
        <v>12.613517241379313</v>
      </c>
      <c r="AH88" s="56">
        <f>'Std Cst'!AA88</f>
        <v>17.41866666666667</v>
      </c>
      <c r="AI88" s="56">
        <f>'Std Cst'!AG88</f>
        <v>160.03400000000002</v>
      </c>
      <c r="AJ88" s="56">
        <f>'Std Cst'!AM88</f>
        <v>123.45480000000002</v>
      </c>
      <c r="AK88" s="56">
        <f>'Std Cst'!AZ88</f>
        <v>339.67700000000002</v>
      </c>
      <c r="AL88" s="37"/>
      <c r="AQ88" s="152">
        <f>'UK Prices'!J88-0.3</f>
        <v>-0.3</v>
      </c>
      <c r="AS88" s="418">
        <f t="shared" ref="AS88:AS89" si="160">(AQ88*$AS$10)</f>
        <v>-0.39</v>
      </c>
      <c r="AT88" s="418">
        <f t="shared" ref="AT88:AT89" si="161">AS88+1</f>
        <v>0.61</v>
      </c>
      <c r="AV88" s="23">
        <f t="shared" ref="AV88:AV89" si="162">AQ88*$AV$10</f>
        <v>-0.38700000000000001</v>
      </c>
      <c r="AW88" s="23">
        <f t="shared" ref="AW88:AW89" si="163">AV88+1</f>
        <v>0.61299999999999999</v>
      </c>
    </row>
    <row r="89" spans="1:49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+'UK Prices'!D89</f>
        <v>FJ Bedford Shorts</v>
      </c>
      <c r="F89" s="324">
        <f>'US Trade'!H89</f>
        <v>42.5</v>
      </c>
      <c r="G89" s="325"/>
      <c r="I89" s="86">
        <f>IF(+'UK Prices'!J89&lt;0.1,"",+'UK Prices'!J89)</f>
        <v>28.9</v>
      </c>
      <c r="J89" s="216">
        <f>'UK Prices'!K89</f>
        <v>1.4035087719298196E-2</v>
      </c>
      <c r="K89" s="41">
        <f t="shared" si="155"/>
        <v>1.4705882352941178</v>
      </c>
      <c r="L89" s="57"/>
      <c r="M89" s="86">
        <f>'€uro Prices'!K89</f>
        <v>39.9</v>
      </c>
      <c r="N89" s="216"/>
      <c r="O89" s="41">
        <f t="shared" si="156"/>
        <v>1.3806228373702423</v>
      </c>
      <c r="P89" s="86">
        <f>'SFr Prices'!L89</f>
        <v>43.9</v>
      </c>
      <c r="Q89" s="216"/>
      <c r="R89" s="41">
        <f t="shared" si="141"/>
        <v>1.1285347043701799</v>
      </c>
      <c r="S89" s="124">
        <f>'SEK Prices'!K89</f>
        <v>370</v>
      </c>
      <c r="T89" s="216"/>
      <c r="U89" s="41">
        <f t="shared" si="157"/>
        <v>12.802768166089965</v>
      </c>
      <c r="V89" s="124">
        <f>'DKr Prices'!K89</f>
        <v>300</v>
      </c>
      <c r="W89" s="216"/>
      <c r="X89" s="41">
        <f t="shared" si="158"/>
        <v>7.7120822622107976</v>
      </c>
      <c r="Y89" s="124">
        <f>'NKr Prices'!L89</f>
        <v>370</v>
      </c>
      <c r="Z89" s="216"/>
      <c r="AA89" s="322">
        <f t="shared" si="159"/>
        <v>1</v>
      </c>
      <c r="AB89" s="343">
        <f>'S Africa Prices'!F89</f>
        <v>0</v>
      </c>
      <c r="AC89" s="216">
        <f>'S Africa Prices'!G89</f>
        <v>0</v>
      </c>
      <c r="AD89" s="195">
        <f>'S Africa Prices'!F89/'US Trade'!H89</f>
        <v>0</v>
      </c>
      <c r="AE89" s="37"/>
      <c r="AF89" s="54">
        <f>'Std Cst'!J89</f>
        <v>19.18</v>
      </c>
      <c r="AG89" s="55">
        <f>'Std Cst'!U89</f>
        <v>15.321065379310346</v>
      </c>
      <c r="AH89" s="56">
        <f>'Std Cst'!AA89</f>
        <v>21.157661714285712</v>
      </c>
      <c r="AI89" s="56">
        <f>'Std Cst'!AG89</f>
        <v>194.38601700000001</v>
      </c>
      <c r="AJ89" s="56">
        <f>'Std Cst'!AM89</f>
        <v>149.9549274</v>
      </c>
      <c r="AK89" s="56">
        <f>'Std Cst'!AZ89</f>
        <v>401.15700000000004</v>
      </c>
      <c r="AL89" s="37"/>
      <c r="AQ89" s="152">
        <f>'UK Prices'!J89-0.3</f>
        <v>28.599999999999998</v>
      </c>
      <c r="AS89" s="418">
        <f t="shared" si="160"/>
        <v>37.18</v>
      </c>
      <c r="AT89" s="418">
        <f t="shared" si="161"/>
        <v>38.18</v>
      </c>
      <c r="AV89" s="23">
        <f t="shared" si="162"/>
        <v>36.893999999999998</v>
      </c>
      <c r="AW89" s="23">
        <f t="shared" si="163"/>
        <v>37.893999999999998</v>
      </c>
    </row>
    <row r="90" spans="1:49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+'UK Prices'!D90</f>
        <v>Tonal Plaid Shorts</v>
      </c>
      <c r="F90" s="324">
        <f>'US Trade'!H90</f>
        <v>42.5</v>
      </c>
      <c r="G90" s="325"/>
      <c r="I90" s="86">
        <f>IF(+'UK Prices'!J90&lt;0.1,"",+'UK Prices'!J90)</f>
        <v>28.9</v>
      </c>
      <c r="J90" s="216"/>
      <c r="K90" s="41">
        <f>F90/I90</f>
        <v>1.4705882352941178</v>
      </c>
      <c r="L90" s="57"/>
      <c r="M90" s="86">
        <f>'€uro Prices'!K90</f>
        <v>39.9</v>
      </c>
      <c r="N90" s="216"/>
      <c r="O90" s="41">
        <f>M90/I90</f>
        <v>1.3806228373702423</v>
      </c>
      <c r="P90" s="86">
        <f>'SFr Prices'!L90</f>
        <v>43.9</v>
      </c>
      <c r="Q90" s="216"/>
      <c r="R90" s="41">
        <f>P90/(M90-1)</f>
        <v>1.1285347043701799</v>
      </c>
      <c r="S90" s="124">
        <f>'SEK Prices'!K90</f>
        <v>350</v>
      </c>
      <c r="T90" s="216"/>
      <c r="U90" s="41">
        <f>S90/I90</f>
        <v>12.110726643598616</v>
      </c>
      <c r="V90" s="124">
        <f>'DKr Prices'!K90</f>
        <v>280</v>
      </c>
      <c r="W90" s="216"/>
      <c r="X90" s="41">
        <f>V90/(M90-1)</f>
        <v>7.1979434447300772</v>
      </c>
      <c r="Y90" s="124">
        <f>'NKr Prices'!L90</f>
        <v>350</v>
      </c>
      <c r="Z90" s="216"/>
      <c r="AA90" s="322">
        <f>Y90/S90</f>
        <v>1</v>
      </c>
      <c r="AB90" s="343">
        <f>'S Africa Prices'!F90</f>
        <v>0</v>
      </c>
      <c r="AC90" s="216">
        <f>'S Africa Prices'!G90</f>
        <v>0</v>
      </c>
      <c r="AD90" s="195">
        <f>'S Africa Prices'!F90/'US Trade'!H90</f>
        <v>0</v>
      </c>
      <c r="AE90" s="37"/>
      <c r="AF90" s="54">
        <f>'Std Cst'!J90</f>
        <v>16.079999999999998</v>
      </c>
      <c r="AG90" s="55">
        <f>'Std Cst'!U90</f>
        <v>12.926582620689654</v>
      </c>
      <c r="AH90" s="56">
        <f>'Std Cst'!AA90</f>
        <v>17.850995047619044</v>
      </c>
      <c r="AI90" s="56">
        <f>'Std Cst'!AG90</f>
        <v>164.00601699999999</v>
      </c>
      <c r="AJ90" s="56">
        <f>'Std Cst'!AM90</f>
        <v>126.5189274</v>
      </c>
      <c r="AK90" s="56">
        <f>'Std Cst'!AZ90</f>
        <v>341.59825000000001</v>
      </c>
      <c r="AL90" s="37"/>
      <c r="AQ90" s="152">
        <f>'UK Prices'!J90-0.3</f>
        <v>28.599999999999998</v>
      </c>
      <c r="AS90" s="418">
        <f>(AQ90*$AS$10)</f>
        <v>37.18</v>
      </c>
      <c r="AT90" s="418">
        <f>AS90+1</f>
        <v>38.18</v>
      </c>
      <c r="AV90" s="23">
        <f>AQ90*$AV$10</f>
        <v>36.893999999999998</v>
      </c>
      <c r="AW90" s="23">
        <f>AV90+1</f>
        <v>37.893999999999998</v>
      </c>
    </row>
    <row r="91" spans="1:49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+'UK Prices'!D91</f>
        <v>FJ Solid Colour Shorts</v>
      </c>
      <c r="F91" s="324">
        <f>'US Trade'!H91</f>
        <v>37.5</v>
      </c>
      <c r="G91" s="325">
        <f>'US Trade'!I91</f>
        <v>0</v>
      </c>
      <c r="I91" s="86">
        <f>IF(+'UK Prices'!J91&lt;0.1,"",+'UK Prices'!J91)</f>
        <v>25</v>
      </c>
      <c r="J91" s="216">
        <f>'UK Prices'!K91</f>
        <v>0</v>
      </c>
      <c r="K91" s="41">
        <f t="shared" ref="K91" si="164">F91/I91</f>
        <v>1.5</v>
      </c>
      <c r="L91" s="57"/>
      <c r="M91" s="86">
        <f>'€uro Prices'!K91</f>
        <v>34.9</v>
      </c>
      <c r="N91" s="216">
        <f>'€uro Prices'!L91</f>
        <v>0</v>
      </c>
      <c r="O91" s="41">
        <f t="shared" ref="O91" si="165">M91/I91</f>
        <v>1.3959999999999999</v>
      </c>
      <c r="P91" s="86">
        <f>'SFr Prices'!L91</f>
        <v>38.4</v>
      </c>
      <c r="Q91" s="216">
        <f>'SFr Prices'!M91</f>
        <v>0</v>
      </c>
      <c r="R91" s="41">
        <f t="shared" si="141"/>
        <v>1.1327433628318584</v>
      </c>
      <c r="S91" s="124">
        <f>'SEK Prices'!K91</f>
        <v>350</v>
      </c>
      <c r="T91" s="216">
        <f>'SEK Prices'!L91</f>
        <v>7.6923076923076927E-2</v>
      </c>
      <c r="U91" s="41">
        <f t="shared" ref="U91" si="166">S91/I91</f>
        <v>14</v>
      </c>
      <c r="V91" s="124">
        <f>'DKr Prices'!K91</f>
        <v>280</v>
      </c>
      <c r="W91" s="216">
        <f>'DKr Prices'!L91</f>
        <v>5.6603773584905662E-2</v>
      </c>
      <c r="X91" s="41">
        <f t="shared" ref="X91" si="167">V91/(M91-1)</f>
        <v>8.2595870206489685</v>
      </c>
      <c r="Y91" s="124">
        <f>'NKr Prices'!L91</f>
        <v>350</v>
      </c>
      <c r="Z91" s="216">
        <f>'NKr Prices'!M91</f>
        <v>7.6923076923076927E-2</v>
      </c>
      <c r="AA91" s="322">
        <f t="shared" ref="AA91:AA100" si="168">Y91/S91</f>
        <v>1</v>
      </c>
      <c r="AB91" s="343">
        <f>'S Africa Prices'!F91</f>
        <v>550</v>
      </c>
      <c r="AC91" s="216">
        <f>'S Africa Prices'!G91</f>
        <v>0</v>
      </c>
      <c r="AD91" s="195">
        <f>'S Africa Prices'!F91/'US Trade'!H91</f>
        <v>14.666666666666666</v>
      </c>
      <c r="AE91" s="37"/>
      <c r="AF91" s="54">
        <f>'Std Cst'!J91</f>
        <v>16.029999999999998</v>
      </c>
      <c r="AG91" s="55">
        <f>'Std Cst'!U91</f>
        <v>12.856137931034482</v>
      </c>
      <c r="AH91" s="56">
        <f>'Std Cst'!AA91</f>
        <v>17.753714285714281</v>
      </c>
      <c r="AI91" s="56">
        <f>'Std Cst'!AG91</f>
        <v>163.11224999999999</v>
      </c>
      <c r="AJ91" s="56">
        <f>'Std Cst'!AM91</f>
        <v>125.82944999999998</v>
      </c>
      <c r="AK91" s="56">
        <f>'Std Cst'!AZ91</f>
        <v>340.63762500000001</v>
      </c>
      <c r="AL91" s="37"/>
      <c r="AQ91" s="152">
        <f>'UK Prices'!J91-0.3</f>
        <v>24.7</v>
      </c>
      <c r="AS91" s="418">
        <f t="shared" ref="AS91" si="169">(AQ91*$AS$10)</f>
        <v>32.11</v>
      </c>
      <c r="AT91" s="418">
        <f t="shared" ref="AT91" si="170">AS91+1</f>
        <v>33.11</v>
      </c>
      <c r="AV91" s="23">
        <f t="shared" si="14"/>
        <v>31.863</v>
      </c>
      <c r="AW91" s="23">
        <f t="shared" si="15"/>
        <v>32.863</v>
      </c>
    </row>
    <row r="92" spans="1:49" x14ac:dyDescent="0.3">
      <c r="A92" s="206" t="str">
        <f>'ITMA Form Data'!A92</f>
        <v>WOMEN'S</v>
      </c>
      <c r="B92" s="206"/>
      <c r="C92" s="500"/>
      <c r="D92" s="29" t="str">
        <f>+'UK Prices'!D92</f>
        <v>Women's</v>
      </c>
      <c r="F92" s="324"/>
      <c r="G92" s="325"/>
      <c r="I92" s="141" t="str">
        <f>IF(+'UK Prices'!J92&lt;0.1,"",+'UK Prices'!J92)</f>
        <v/>
      </c>
      <c r="J92" s="216"/>
      <c r="K92" s="326"/>
      <c r="L92" s="57"/>
      <c r="M92" s="86"/>
      <c r="N92" s="216"/>
      <c r="O92" s="41"/>
      <c r="P92" s="86"/>
      <c r="Q92" s="216"/>
      <c r="R92" s="41"/>
      <c r="S92" s="124"/>
      <c r="T92" s="216"/>
      <c r="U92" s="41"/>
      <c r="V92" s="124"/>
      <c r="W92" s="216"/>
      <c r="X92" s="41"/>
      <c r="Y92" s="124"/>
      <c r="Z92" s="216"/>
      <c r="AA92" s="322"/>
      <c r="AB92" s="343"/>
      <c r="AC92" s="216"/>
      <c r="AD92" s="195"/>
      <c r="AE92" s="37"/>
      <c r="AF92" s="54"/>
      <c r="AG92" s="55"/>
      <c r="AH92" s="56"/>
      <c r="AI92" s="56"/>
      <c r="AJ92" s="56"/>
      <c r="AK92" s="56"/>
      <c r="AL92" s="37"/>
      <c r="AQ92" s="152"/>
      <c r="AS92" s="418"/>
      <c r="AT92" s="418"/>
      <c r="AV92" s="23"/>
      <c r="AW92" s="23"/>
    </row>
    <row r="93" spans="1:49" x14ac:dyDescent="0.3">
      <c r="A93" s="206" t="str">
        <f>'ITMA Form Data'!A93</f>
        <v>MID LAYERS</v>
      </c>
      <c r="B93" s="206"/>
      <c r="C93" s="500"/>
      <c r="D93" s="29" t="str">
        <f>+'UK Prices'!D93</f>
        <v>Mid Layers</v>
      </c>
      <c r="F93" s="324"/>
      <c r="G93" s="325"/>
      <c r="I93" s="141" t="str">
        <f>IF(+'UK Prices'!J93&lt;0.1,"",+'UK Prices'!J93)</f>
        <v/>
      </c>
      <c r="J93" s="216"/>
      <c r="K93" s="326"/>
      <c r="L93" s="57"/>
      <c r="M93" s="86"/>
      <c r="N93" s="216"/>
      <c r="O93" s="41"/>
      <c r="P93" s="86"/>
      <c r="Q93" s="216"/>
      <c r="R93" s="41"/>
      <c r="S93" s="124"/>
      <c r="T93" s="216"/>
      <c r="U93" s="41"/>
      <c r="V93" s="124"/>
      <c r="W93" s="216"/>
      <c r="X93" s="41"/>
      <c r="Y93" s="124"/>
      <c r="Z93" s="216"/>
      <c r="AA93" s="322"/>
      <c r="AB93" s="343"/>
      <c r="AC93" s="216"/>
      <c r="AD93" s="195"/>
      <c r="AE93" s="37"/>
      <c r="AF93" s="54"/>
      <c r="AG93" s="55"/>
      <c r="AH93" s="56"/>
      <c r="AI93" s="56"/>
      <c r="AJ93" s="56"/>
      <c r="AK93" s="56"/>
      <c r="AL93" s="37"/>
      <c r="AQ93" s="152"/>
      <c r="AS93" s="418"/>
      <c r="AT93" s="418"/>
      <c r="AV93" s="23"/>
      <c r="AW93" s="23"/>
    </row>
    <row r="94" spans="1:49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+'UK Prices'!D94</f>
        <v>Womens DWR Lightweight Softshell Vest</v>
      </c>
      <c r="F94" s="324">
        <f>'US Trade'!H94</f>
        <v>67.5</v>
      </c>
      <c r="G94" s="325">
        <f>'US Trade'!I94</f>
        <v>0</v>
      </c>
      <c r="I94" s="86">
        <f>IF(+'UK Prices'!J94&lt;0.1,"",+'UK Prices'!J94)</f>
        <v>40</v>
      </c>
      <c r="J94" s="216">
        <f>'UK Prices'!K94</f>
        <v>0</v>
      </c>
      <c r="K94" s="41">
        <f t="shared" ref="K94" si="171">F94/I94</f>
        <v>1.6875</v>
      </c>
      <c r="L94" s="57"/>
      <c r="M94" s="86">
        <f>'€uro Prices'!K94</f>
        <v>57.5</v>
      </c>
      <c r="N94" s="216">
        <f>'€uro Prices'!L94</f>
        <v>0</v>
      </c>
      <c r="O94" s="41">
        <f>M94/I94</f>
        <v>1.4375</v>
      </c>
      <c r="P94" s="86">
        <f>'SFr Prices'!L94</f>
        <v>63.3</v>
      </c>
      <c r="Q94" s="216">
        <f>'SFr Prices'!M94</f>
        <v>0</v>
      </c>
      <c r="R94" s="41">
        <f t="shared" ref="R94" si="172">P94/(M94-1)</f>
        <v>1.120353982300885</v>
      </c>
      <c r="S94" s="124">
        <f>'SEK Prices'!K94</f>
        <v>550</v>
      </c>
      <c r="T94" s="216">
        <f>'SEK Prices'!L94</f>
        <v>0</v>
      </c>
      <c r="U94" s="41">
        <f>S94/I94</f>
        <v>13.75</v>
      </c>
      <c r="V94" s="124">
        <f>'DKr Prices'!K94</f>
        <v>420</v>
      </c>
      <c r="W94" s="216">
        <f>'DKr Prices'!L94</f>
        <v>0</v>
      </c>
      <c r="X94" s="41">
        <f t="shared" ref="X94" si="173">V94/(M94-1)</f>
        <v>7.4336283185840708</v>
      </c>
      <c r="Y94" s="124">
        <f>'NKr Prices'!L94</f>
        <v>550</v>
      </c>
      <c r="Z94" s="216">
        <f>'NKr Prices'!M94</f>
        <v>0</v>
      </c>
      <c r="AA94" s="322">
        <f>Y94/S94</f>
        <v>1</v>
      </c>
      <c r="AB94" s="343">
        <f>'S Africa Prices'!F94</f>
        <v>0</v>
      </c>
      <c r="AC94" s="216">
        <f>'S Africa Prices'!G94</f>
        <v>0</v>
      </c>
      <c r="AD94" s="195">
        <f>'S Africa Prices'!F94/'US Trade'!H94</f>
        <v>0</v>
      </c>
      <c r="AE94" s="37"/>
      <c r="AF94" s="54">
        <f>'Std Cst'!J94</f>
        <v>24.23</v>
      </c>
      <c r="AG94" s="55">
        <f>'Std Cst'!U94</f>
        <v>19.31233103448276</v>
      </c>
      <c r="AH94" s="56">
        <f>'Std Cst'!AA94</f>
        <v>26.669409523809524</v>
      </c>
      <c r="AI94" s="56">
        <f>'Std Cst'!AG94</f>
        <v>245.02520000000001</v>
      </c>
      <c r="AJ94" s="56">
        <f>'Std Cst'!AM94</f>
        <v>189.01944</v>
      </c>
      <c r="AK94" s="56">
        <f>'Std Cst'!AZ94</f>
        <v>498.18012500000003</v>
      </c>
      <c r="AL94" s="37"/>
      <c r="AQ94" s="152">
        <f>'UK Prices'!J94-0.3</f>
        <v>39.700000000000003</v>
      </c>
      <c r="AS94" s="418">
        <f t="shared" ref="AS94" si="174">(AQ94*$AS$10)</f>
        <v>51.610000000000007</v>
      </c>
      <c r="AT94" s="418">
        <f t="shared" ref="AT94" si="175">AS94+1</f>
        <v>52.610000000000007</v>
      </c>
      <c r="AV94" s="23">
        <f t="shared" ref="AV94" si="176">AQ94*$AV$10</f>
        <v>51.213000000000008</v>
      </c>
      <c r="AW94" s="23">
        <f t="shared" ref="AW94" si="177">AV94+1</f>
        <v>52.213000000000008</v>
      </c>
    </row>
    <row r="95" spans="1:49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+'UK Prices'!D95</f>
        <v>Womens FJ Lambswool V-Neck (Midweight)</v>
      </c>
      <c r="F95" s="324">
        <f>'US Trade'!H95</f>
        <v>50</v>
      </c>
      <c r="G95" s="325">
        <f>'US Trade'!I95</f>
        <v>0</v>
      </c>
      <c r="I95" s="86">
        <f>IF(+'UK Prices'!J95&lt;0.1,"",+'UK Prices'!J95)</f>
        <v>34</v>
      </c>
      <c r="J95" s="216">
        <f>'UK Prices'!K95</f>
        <v>0</v>
      </c>
      <c r="K95" s="41">
        <f t="shared" ref="K95" si="178">F95/I95</f>
        <v>1.4705882352941178</v>
      </c>
      <c r="L95" s="57"/>
      <c r="M95" s="86">
        <f>'€uro Prices'!K95</f>
        <v>47.4</v>
      </c>
      <c r="N95" s="216">
        <f>'€uro Prices'!L95</f>
        <v>0</v>
      </c>
      <c r="O95" s="41">
        <f>M95/I95</f>
        <v>1.3941176470588235</v>
      </c>
      <c r="P95" s="86">
        <f>'SFr Prices'!L95</f>
        <v>52.2</v>
      </c>
      <c r="Q95" s="216">
        <f>'SFr Prices'!M95</f>
        <v>0</v>
      </c>
      <c r="R95" s="41">
        <f t="shared" ref="R95:R109" si="179">P95/(M95-1)</f>
        <v>1.125</v>
      </c>
      <c r="S95" s="124">
        <f>'SEK Prices'!K95</f>
        <v>430</v>
      </c>
      <c r="T95" s="216">
        <f>'SEK Prices'!L95</f>
        <v>1.1764705882352941E-2</v>
      </c>
      <c r="U95" s="41">
        <f>S95/I95</f>
        <v>12.647058823529411</v>
      </c>
      <c r="V95" s="124">
        <f>'DKr Prices'!K95</f>
        <v>360</v>
      </c>
      <c r="W95" s="216">
        <f>'DKr Prices'!L95</f>
        <v>-1.3698630136986301E-2</v>
      </c>
      <c r="X95" s="41">
        <f t="shared" ref="X95" si="180">V95/(M95-1)</f>
        <v>7.7586206896551726</v>
      </c>
      <c r="Y95" s="124">
        <f>'NKr Prices'!L95</f>
        <v>430</v>
      </c>
      <c r="Z95" s="216">
        <f>'NKr Prices'!M95</f>
        <v>1.1764705882352941E-2</v>
      </c>
      <c r="AA95" s="322">
        <f>Y95/S95</f>
        <v>1</v>
      </c>
      <c r="AB95" s="343">
        <f>'S Africa Prices'!F95</f>
        <v>0</v>
      </c>
      <c r="AC95" s="216">
        <f>'S Africa Prices'!G95</f>
        <v>0</v>
      </c>
      <c r="AD95" s="195">
        <f>'S Africa Prices'!F95/'US Trade'!H95</f>
        <v>0</v>
      </c>
      <c r="AE95" s="37"/>
      <c r="AF95" s="54">
        <f>'Std Cst'!J95</f>
        <v>22</v>
      </c>
      <c r="AG95" s="55">
        <f>'Std Cst'!U95</f>
        <v>17.54088827586207</v>
      </c>
      <c r="AH95" s="56">
        <f>'Std Cst'!AA95</f>
        <v>24.223131428571431</v>
      </c>
      <c r="AI95" s="56">
        <f>'Std Cst'!AG95</f>
        <v>222.55002000000002</v>
      </c>
      <c r="AJ95" s="56">
        <f>'Std Cst'!AM95</f>
        <v>171.68144400000003</v>
      </c>
      <c r="AK95" s="56">
        <f>'Std Cst'!AZ95</f>
        <v>455.33625000000001</v>
      </c>
      <c r="AL95" s="37"/>
      <c r="AQ95" s="152">
        <f>'UK Prices'!J95-0.3</f>
        <v>33.700000000000003</v>
      </c>
      <c r="AS95" s="418">
        <f t="shared" ref="AS95" si="181">(AQ95*$AS$10)</f>
        <v>43.81</v>
      </c>
      <c r="AT95" s="418">
        <f t="shared" ref="AT95" si="182">AS95+1</f>
        <v>44.81</v>
      </c>
      <c r="AV95" s="23">
        <f t="shared" ref="AV95" si="183">AQ95*$AV$10</f>
        <v>43.473000000000006</v>
      </c>
      <c r="AW95" s="23">
        <f t="shared" ref="AW95" si="184">AV95+1</f>
        <v>44.473000000000006</v>
      </c>
    </row>
    <row r="96" spans="1:49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+'UK Prices'!D96</f>
        <v>Women's Full Zip Hoody</v>
      </c>
      <c r="F96" s="324">
        <f>'US Trade'!H96</f>
        <v>62.5</v>
      </c>
      <c r="G96" s="325"/>
      <c r="I96" s="86">
        <f>IF(+'UK Prices'!J96&lt;0.1,"",+'UK Prices'!J96)</f>
        <v>33.5</v>
      </c>
      <c r="J96" s="216"/>
      <c r="K96" s="41">
        <f>F96/I96</f>
        <v>1.8656716417910448</v>
      </c>
      <c r="L96" s="57"/>
      <c r="M96" s="86">
        <f>'€uro Prices'!K96</f>
        <v>46.9</v>
      </c>
      <c r="N96" s="216"/>
      <c r="O96" s="41">
        <f>M96/I96</f>
        <v>1.4</v>
      </c>
      <c r="P96" s="86">
        <f>'SFr Prices'!L96</f>
        <v>51.6</v>
      </c>
      <c r="Q96" s="216"/>
      <c r="R96" s="41">
        <f>P96/(M96-1)</f>
        <v>1.1241830065359477</v>
      </c>
      <c r="S96" s="124">
        <f>'SEK Prices'!K96</f>
        <v>410</v>
      </c>
      <c r="T96" s="216"/>
      <c r="U96" s="41">
        <f>S96/I96</f>
        <v>12.238805970149254</v>
      </c>
      <c r="V96" s="124">
        <f>'DKr Prices'!K96</f>
        <v>340</v>
      </c>
      <c r="W96" s="216"/>
      <c r="X96" s="41">
        <f>V96/(M96-1)</f>
        <v>7.4074074074074074</v>
      </c>
      <c r="Y96" s="124">
        <f>'NKr Prices'!L96</f>
        <v>410</v>
      </c>
      <c r="Z96" s="216"/>
      <c r="AA96" s="322">
        <f>Y96/S96</f>
        <v>1</v>
      </c>
      <c r="AB96" s="343">
        <f>'S Africa Prices'!F96</f>
        <v>0</v>
      </c>
      <c r="AC96" s="216">
        <f>'S Africa Prices'!G96</f>
        <v>0</v>
      </c>
      <c r="AD96" s="195">
        <f>'S Africa Prices'!F96/'US Trade'!H96</f>
        <v>0</v>
      </c>
      <c r="AE96" s="37"/>
      <c r="AF96" s="54">
        <f>'Std Cst'!J96</f>
        <v>17.73</v>
      </c>
      <c r="AG96" s="55">
        <f>'Std Cst'!U96</f>
        <v>14.238601379310346</v>
      </c>
      <c r="AH96" s="56">
        <f>'Std Cst'!AA96</f>
        <v>19.662830476190475</v>
      </c>
      <c r="AI96" s="56">
        <f>'Std Cst'!AG96</f>
        <v>180.652255</v>
      </c>
      <c r="AJ96" s="56">
        <f>'Std Cst'!AM96</f>
        <v>139.360311</v>
      </c>
      <c r="AK96" s="56">
        <f>'Std Cst'!AZ96</f>
        <v>373.29887500000001</v>
      </c>
      <c r="AL96" s="37"/>
      <c r="AQ96" s="152">
        <f>'UK Prices'!J96-0.3</f>
        <v>33.200000000000003</v>
      </c>
      <c r="AS96" s="418">
        <f>(AQ96*$AS$10)</f>
        <v>43.160000000000004</v>
      </c>
      <c r="AT96" s="418">
        <f>AS96+1</f>
        <v>44.160000000000004</v>
      </c>
      <c r="AV96" s="23">
        <f>AQ96*$AV$10</f>
        <v>42.828000000000003</v>
      </c>
      <c r="AW96" s="23">
        <f>AV96+1</f>
        <v>43.828000000000003</v>
      </c>
    </row>
    <row r="97" spans="1:49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+'UK Prices'!D97</f>
        <v>Women's Full Zip Brushed Chill-Out</v>
      </c>
      <c r="F97" s="324">
        <f>'US Trade'!H97</f>
        <v>57.5</v>
      </c>
      <c r="G97" s="325"/>
      <c r="I97" s="86">
        <f>IF(+'UK Prices'!J97&lt;0.1,"",+'UK Prices'!J97)</f>
        <v>31.5</v>
      </c>
      <c r="J97" s="216"/>
      <c r="K97" s="41">
        <f>F97/I97</f>
        <v>1.8253968253968254</v>
      </c>
      <c r="L97" s="57"/>
      <c r="M97" s="86">
        <f>'€uro Prices'!K97</f>
        <v>44.1</v>
      </c>
      <c r="N97" s="216"/>
      <c r="O97" s="41">
        <f>M97/I97</f>
        <v>1.4000000000000001</v>
      </c>
      <c r="P97" s="86">
        <f>'SFr Prices'!L97</f>
        <v>48.5</v>
      </c>
      <c r="Q97" s="216"/>
      <c r="R97" s="41">
        <f>P97/(M97-1)</f>
        <v>1.1252900232018561</v>
      </c>
      <c r="S97" s="124">
        <f>'SEK Prices'!K97</f>
        <v>390</v>
      </c>
      <c r="T97" s="216"/>
      <c r="U97" s="41">
        <f>S97/I97</f>
        <v>12.380952380952381</v>
      </c>
      <c r="V97" s="124">
        <f>'DKr Prices'!K97</f>
        <v>320</v>
      </c>
      <c r="W97" s="216"/>
      <c r="X97" s="41">
        <f>V97/(M97-1)</f>
        <v>7.4245939675174011</v>
      </c>
      <c r="Y97" s="124">
        <f>'NKr Prices'!L97</f>
        <v>390</v>
      </c>
      <c r="Z97" s="216"/>
      <c r="AA97" s="322">
        <f>Y97/S97</f>
        <v>1</v>
      </c>
      <c r="AB97" s="343">
        <f>'S Africa Prices'!F97</f>
        <v>0</v>
      </c>
      <c r="AC97" s="216">
        <f>'S Africa Prices'!G97</f>
        <v>0</v>
      </c>
      <c r="AD97" s="195">
        <f>'S Africa Prices'!F97/'US Trade'!H97</f>
        <v>0</v>
      </c>
      <c r="AE97" s="37"/>
      <c r="AF97" s="54">
        <f>'Std Cst'!J97</f>
        <v>16.68</v>
      </c>
      <c r="AG97" s="55">
        <f>'Std Cst'!U97</f>
        <v>13.411246896551726</v>
      </c>
      <c r="AH97" s="56">
        <f>'Std Cst'!AA97</f>
        <v>18.520293333333335</v>
      </c>
      <c r="AI97" s="56">
        <f>'Std Cst'!AG97</f>
        <v>170.15519500000002</v>
      </c>
      <c r="AJ97" s="56">
        <f>'Std Cst'!AM97</f>
        <v>131.26257900000002</v>
      </c>
      <c r="AK97" s="56">
        <f>'Std Cst'!AZ97</f>
        <v>353.12575000000004</v>
      </c>
      <c r="AL97" s="37"/>
      <c r="AQ97" s="152">
        <f>'UK Prices'!J97-0.3</f>
        <v>31.2</v>
      </c>
      <c r="AS97" s="418">
        <f>(AQ97*$AS$10)</f>
        <v>40.56</v>
      </c>
      <c r="AT97" s="418">
        <f>AS97+1</f>
        <v>41.56</v>
      </c>
      <c r="AV97" s="23">
        <f>AQ97*$AV$10</f>
        <v>40.247999999999998</v>
      </c>
      <c r="AW97" s="23">
        <f>AV97+1</f>
        <v>41.247999999999998</v>
      </c>
    </row>
    <row r="98" spans="1:49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+'UK Prices'!D98</f>
        <v>Women's Full Zip Brushed Chill-Out Vest</v>
      </c>
      <c r="F98" s="324">
        <f>'US Trade'!H98</f>
        <v>54</v>
      </c>
      <c r="G98" s="325"/>
      <c r="I98" s="86">
        <f>IF(+'UK Prices'!J98&lt;0.1,"",+'UK Prices'!J98)</f>
        <v>28</v>
      </c>
      <c r="J98" s="216"/>
      <c r="K98" s="41">
        <f>F98/I98</f>
        <v>1.9285714285714286</v>
      </c>
      <c r="L98" s="57"/>
      <c r="M98" s="86">
        <f>'€uro Prices'!K98</f>
        <v>39.200000000000003</v>
      </c>
      <c r="N98" s="216"/>
      <c r="O98" s="41">
        <f>M98/I98</f>
        <v>1.4000000000000001</v>
      </c>
      <c r="P98" s="86">
        <f>'SFr Prices'!L98</f>
        <v>43.1</v>
      </c>
      <c r="Q98" s="216"/>
      <c r="R98" s="41">
        <f>P98/(M98-1)</f>
        <v>1.1282722513089005</v>
      </c>
      <c r="S98" s="124">
        <f>'SEK Prices'!K98</f>
        <v>370</v>
      </c>
      <c r="T98" s="216"/>
      <c r="U98" s="41">
        <f>S98/I98</f>
        <v>13.214285714285714</v>
      </c>
      <c r="V98" s="124">
        <f>'DKr Prices'!K98</f>
        <v>300</v>
      </c>
      <c r="W98" s="216"/>
      <c r="X98" s="41">
        <f>V98/(M98-1)</f>
        <v>7.8534031413612562</v>
      </c>
      <c r="Y98" s="124">
        <f>'NKr Prices'!L98</f>
        <v>370</v>
      </c>
      <c r="Z98" s="216"/>
      <c r="AA98" s="322">
        <f>Y98/S98</f>
        <v>1</v>
      </c>
      <c r="AB98" s="343">
        <f>'S Africa Prices'!F98</f>
        <v>0</v>
      </c>
      <c r="AC98" s="216">
        <f>'S Africa Prices'!G98</f>
        <v>0</v>
      </c>
      <c r="AD98" s="195">
        <f>'S Africa Prices'!F98/'US Trade'!H98</f>
        <v>0</v>
      </c>
      <c r="AE98" s="37"/>
      <c r="AF98" s="54">
        <f>'Std Cst'!J98</f>
        <v>16.3</v>
      </c>
      <c r="AG98" s="55">
        <f>'Std Cst'!U98</f>
        <v>13.089169655172416</v>
      </c>
      <c r="AH98" s="56">
        <f>'Std Cst'!AA98</f>
        <v>18.075520000000001</v>
      </c>
      <c r="AI98" s="56">
        <f>'Std Cst'!AG98</f>
        <v>166.06884000000002</v>
      </c>
      <c r="AJ98" s="56">
        <f>'Std Cst'!AM98</f>
        <v>128.11024800000001</v>
      </c>
      <c r="AK98" s="56">
        <f>'Std Cst'!AZ98</f>
        <v>345.82500000000005</v>
      </c>
      <c r="AL98" s="37"/>
      <c r="AQ98" s="152">
        <f>'UK Prices'!J98-0.3</f>
        <v>27.7</v>
      </c>
      <c r="AS98" s="418">
        <f>(AQ98*$AS$10)</f>
        <v>36.01</v>
      </c>
      <c r="AT98" s="418">
        <f>AS98+1</f>
        <v>37.01</v>
      </c>
      <c r="AV98" s="23">
        <f>AQ98*$AV$10</f>
        <v>35.732999999999997</v>
      </c>
      <c r="AW98" s="23">
        <f>AV98+1</f>
        <v>36.732999999999997</v>
      </c>
    </row>
    <row r="99" spans="1:49" hidden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+'UK Prices'!D99</f>
        <v>Womens FJ Full Zip Chill-Out (Knit mid layer)</v>
      </c>
      <c r="F99" s="324">
        <f>'US Trade'!H99</f>
        <v>0</v>
      </c>
      <c r="G99" s="325"/>
      <c r="I99" s="86" t="str">
        <f>IF(+'UK Prices'!J99&lt;0.1,"",+'UK Prices'!J99)</f>
        <v/>
      </c>
      <c r="J99" s="216"/>
      <c r="K99" s="41" t="e">
        <f t="shared" ref="K99:K107" si="185">F99/I99</f>
        <v>#VALUE!</v>
      </c>
      <c r="L99" s="57"/>
      <c r="M99" s="86">
        <f>'€uro Prices'!K99</f>
        <v>0</v>
      </c>
      <c r="N99" s="216"/>
      <c r="O99" s="41" t="e">
        <f t="shared" ref="O99:O100" si="186">M99/I99</f>
        <v>#VALUE!</v>
      </c>
      <c r="P99" s="86">
        <f>'SFr Prices'!L99</f>
        <v>0</v>
      </c>
      <c r="Q99" s="216"/>
      <c r="R99" s="41">
        <f t="shared" si="179"/>
        <v>0</v>
      </c>
      <c r="S99" s="124">
        <f>'SEK Prices'!K99</f>
        <v>0</v>
      </c>
      <c r="T99" s="216"/>
      <c r="U99" s="41" t="e">
        <f t="shared" ref="U99:U100" si="187">S99/I99</f>
        <v>#VALUE!</v>
      </c>
      <c r="V99" s="124">
        <f>'DKr Prices'!K99</f>
        <v>0</v>
      </c>
      <c r="W99" s="216"/>
      <c r="X99" s="41">
        <f t="shared" ref="X99:X107" si="188">V99/(M99-1)</f>
        <v>0</v>
      </c>
      <c r="Y99" s="124">
        <f>'NKr Prices'!L99</f>
        <v>0</v>
      </c>
      <c r="Z99" s="216"/>
      <c r="AA99" s="322" t="e">
        <f t="shared" si="168"/>
        <v>#DIV/0!</v>
      </c>
      <c r="AB99" s="343">
        <f>'S Africa Prices'!F99</f>
        <v>0</v>
      </c>
      <c r="AC99" s="216">
        <f>'S Africa Prices'!G99</f>
        <v>0</v>
      </c>
      <c r="AD99" s="195" t="e">
        <f>'S Africa Prices'!F99/'US Trade'!H99</f>
        <v>#DIV/0!</v>
      </c>
      <c r="AE99" s="37"/>
      <c r="AF99" s="54">
        <f>'Std Cst'!J99</f>
        <v>15.58</v>
      </c>
      <c r="AG99" s="55">
        <f>'Std Cst'!U99</f>
        <v>12.304551724137932</v>
      </c>
      <c r="AH99" s="56">
        <f>'Std Cst'!AA99</f>
        <v>16.991999999999997</v>
      </c>
      <c r="AI99" s="56">
        <f>'Std Cst'!AG99</f>
        <v>156.114</v>
      </c>
      <c r="AJ99" s="56">
        <f>'Std Cst'!AM99</f>
        <v>120.4308</v>
      </c>
      <c r="AK99" s="56">
        <f>'Std Cst'!AZ99</f>
        <v>331.99200000000002</v>
      </c>
      <c r="AL99" s="37"/>
      <c r="AQ99" s="152">
        <f>'UK Prices'!J99-0.3</f>
        <v>-0.3</v>
      </c>
      <c r="AS99" s="418">
        <f t="shared" ref="AS99:AS109" si="189">(AQ99*$AS$10)</f>
        <v>-0.39</v>
      </c>
      <c r="AT99" s="418">
        <f t="shared" ref="AT99:AT109" si="190">AS99+1</f>
        <v>0.61</v>
      </c>
      <c r="AV99" s="23">
        <f t="shared" si="14"/>
        <v>-0.38700000000000001</v>
      </c>
      <c r="AW99" s="23">
        <f t="shared" si="15"/>
        <v>0.61299999999999999</v>
      </c>
    </row>
    <row r="100" spans="1:49" hidden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+'UK Prices'!D100</f>
        <v>Womens FJ Full Zip Chill-Out Vest (knit mid layer)</v>
      </c>
      <c r="F100" s="324">
        <f>'US Trade'!H100</f>
        <v>0</v>
      </c>
      <c r="G100" s="325"/>
      <c r="I100" s="86" t="str">
        <f>IF(+'UK Prices'!J100&lt;0.1,"",+'UK Prices'!J100)</f>
        <v/>
      </c>
      <c r="J100" s="216"/>
      <c r="K100" s="41" t="e">
        <f t="shared" si="185"/>
        <v>#VALUE!</v>
      </c>
      <c r="L100" s="57"/>
      <c r="M100" s="86">
        <f>'€uro Prices'!K100</f>
        <v>0</v>
      </c>
      <c r="N100" s="216"/>
      <c r="O100" s="41" t="e">
        <f t="shared" si="186"/>
        <v>#VALUE!</v>
      </c>
      <c r="P100" s="86">
        <f>'SFr Prices'!L100</f>
        <v>0</v>
      </c>
      <c r="Q100" s="216"/>
      <c r="R100" s="41">
        <f t="shared" si="179"/>
        <v>0</v>
      </c>
      <c r="S100" s="124">
        <f>'SEK Prices'!K100</f>
        <v>0</v>
      </c>
      <c r="T100" s="216"/>
      <c r="U100" s="41" t="e">
        <f t="shared" si="187"/>
        <v>#VALUE!</v>
      </c>
      <c r="V100" s="124">
        <f>'DKr Prices'!K100</f>
        <v>0</v>
      </c>
      <c r="W100" s="216"/>
      <c r="X100" s="41">
        <f t="shared" si="188"/>
        <v>0</v>
      </c>
      <c r="Y100" s="124">
        <f>'NKr Prices'!L100</f>
        <v>0</v>
      </c>
      <c r="Z100" s="216"/>
      <c r="AA100" s="322" t="e">
        <f t="shared" si="168"/>
        <v>#DIV/0!</v>
      </c>
      <c r="AB100" s="343">
        <f>'S Africa Prices'!F100</f>
        <v>0</v>
      </c>
      <c r="AC100" s="216">
        <f>'S Africa Prices'!G100</f>
        <v>0</v>
      </c>
      <c r="AD100" s="195" t="e">
        <f>'S Africa Prices'!F100/'US Trade'!H100</f>
        <v>#DIV/0!</v>
      </c>
      <c r="AE100" s="37"/>
      <c r="AF100" s="54">
        <f>'Std Cst'!J100</f>
        <v>13.6</v>
      </c>
      <c r="AG100" s="55">
        <f>'Std Cst'!U100</f>
        <v>10.775172413793102</v>
      </c>
      <c r="AH100" s="56">
        <f>'Std Cst'!AA100</f>
        <v>14.879999999999999</v>
      </c>
      <c r="AI100" s="56">
        <f>'Std Cst'!AG100</f>
        <v>136.70999999999998</v>
      </c>
      <c r="AJ100" s="56">
        <f>'Std Cst'!AM100</f>
        <v>105.46199999999999</v>
      </c>
      <c r="AK100" s="56">
        <f>'Std Cst'!AZ100</f>
        <v>293.95124999999996</v>
      </c>
      <c r="AL100" s="37"/>
      <c r="AQ100" s="152">
        <f>'UK Prices'!J100-0.3</f>
        <v>-0.3</v>
      </c>
      <c r="AS100" s="418">
        <f t="shared" si="189"/>
        <v>-0.39</v>
      </c>
      <c r="AT100" s="418">
        <f t="shared" si="190"/>
        <v>0.61</v>
      </c>
      <c r="AV100" s="23">
        <f t="shared" si="14"/>
        <v>-0.38700000000000001</v>
      </c>
      <c r="AW100" s="23">
        <f t="shared" si="15"/>
        <v>0.61299999999999999</v>
      </c>
    </row>
    <row r="101" spans="1:49" x14ac:dyDescent="0.3">
      <c r="A101" s="206" t="str">
        <f>'ITMA Form Data'!A101</f>
        <v>SHIRTS</v>
      </c>
      <c r="B101" s="206"/>
      <c r="C101" s="500"/>
      <c r="D101" s="29" t="str">
        <f>+'UK Prices'!D101</f>
        <v>Shirts</v>
      </c>
      <c r="F101" s="324"/>
      <c r="G101" s="325"/>
      <c r="I101" s="141" t="str">
        <f>IF(+'UK Prices'!J101&lt;0.1,"",+'UK Prices'!J101)</f>
        <v/>
      </c>
      <c r="J101" s="216"/>
      <c r="K101" s="326"/>
      <c r="L101" s="57"/>
      <c r="M101" s="86"/>
      <c r="N101" s="216"/>
      <c r="O101" s="41"/>
      <c r="P101" s="86"/>
      <c r="Q101" s="216"/>
      <c r="R101" s="41"/>
      <c r="S101" s="124"/>
      <c r="T101" s="216"/>
      <c r="U101" s="41"/>
      <c r="V101" s="124"/>
      <c r="W101" s="216"/>
      <c r="X101" s="41"/>
      <c r="Y101" s="124"/>
      <c r="Z101" s="216"/>
      <c r="AA101" s="322"/>
      <c r="AB101" s="343"/>
      <c r="AC101" s="216"/>
      <c r="AD101" s="195"/>
      <c r="AE101" s="37"/>
      <c r="AF101" s="54"/>
      <c r="AG101" s="55"/>
      <c r="AH101" s="56"/>
      <c r="AI101" s="56"/>
      <c r="AJ101" s="56"/>
      <c r="AK101" s="56"/>
      <c r="AL101" s="37"/>
      <c r="AQ101" s="152"/>
      <c r="AS101" s="418"/>
      <c r="AT101" s="418"/>
      <c r="AV101" s="23"/>
      <c r="AW101" s="23"/>
    </row>
    <row r="102" spans="1:49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+'UK Prices'!D102</f>
        <v>Women's Stretch Pique Open V-neck</v>
      </c>
      <c r="F102" s="324">
        <f>'US Trade'!H102</f>
        <v>32.5</v>
      </c>
      <c r="G102" s="325"/>
      <c r="I102" s="86">
        <f>IF(+'UK Prices'!J102&lt;0.1,"",+'UK Prices'!J102)</f>
        <v>19.5</v>
      </c>
      <c r="J102" s="216"/>
      <c r="K102" s="41">
        <f>F102/I102</f>
        <v>1.6666666666666667</v>
      </c>
      <c r="L102" s="57"/>
      <c r="M102" s="86">
        <f>'€uro Prices'!K102</f>
        <v>27.9</v>
      </c>
      <c r="N102" s="216"/>
      <c r="O102" s="41">
        <f>M102/I102</f>
        <v>1.4307692307692308</v>
      </c>
      <c r="P102" s="86">
        <f>'SFr Prices'!L102</f>
        <v>30.7</v>
      </c>
      <c r="Q102" s="216"/>
      <c r="R102" s="41">
        <f>P102/(M102-1)</f>
        <v>1.1412639405204461</v>
      </c>
      <c r="S102" s="124">
        <f>'SEK Prices'!K102</f>
        <v>230</v>
      </c>
      <c r="T102" s="216"/>
      <c r="U102" s="41">
        <f>S102/I102</f>
        <v>11.794871794871796</v>
      </c>
      <c r="V102" s="124">
        <f>'DKr Prices'!K102</f>
        <v>180</v>
      </c>
      <c r="W102" s="216"/>
      <c r="X102" s="41">
        <f>V102/(M102-1)</f>
        <v>6.6914498141263943</v>
      </c>
      <c r="Y102" s="124">
        <f>'NKr Prices'!L102</f>
        <v>230</v>
      </c>
      <c r="Z102" s="216"/>
      <c r="AA102" s="322">
        <f>Y102/S102</f>
        <v>1</v>
      </c>
      <c r="AB102" s="343">
        <f>'S Africa Prices'!F102</f>
        <v>0</v>
      </c>
      <c r="AC102" s="216">
        <f>'S Africa Prices'!G102</f>
        <v>0</v>
      </c>
      <c r="AD102" s="195">
        <f>'S Africa Prices'!F102/'US Trade'!H102</f>
        <v>0</v>
      </c>
      <c r="AE102" s="37"/>
      <c r="AF102" s="54">
        <f>'Std Cst'!J102</f>
        <v>10</v>
      </c>
      <c r="AG102" s="55">
        <f>'Std Cst'!U102</f>
        <v>8.1536027586206892</v>
      </c>
      <c r="AH102" s="56">
        <f>'Std Cst'!AA102</f>
        <v>11.259737142857141</v>
      </c>
      <c r="AI102" s="56">
        <f>'Std Cst'!AG102</f>
        <v>103.44883499999999</v>
      </c>
      <c r="AJ102" s="56">
        <f>'Std Cst'!AM102</f>
        <v>79.803387000000001</v>
      </c>
      <c r="AK102" s="56">
        <f>'Std Cst'!AZ102</f>
        <v>224.78625</v>
      </c>
      <c r="AL102" s="37"/>
      <c r="AQ102" s="152">
        <f>'UK Prices'!J102-0.3</f>
        <v>19.2</v>
      </c>
      <c r="AS102" s="418">
        <f>(AQ102*$AS$10)</f>
        <v>24.96</v>
      </c>
      <c r="AT102" s="418">
        <f>AS102+1</f>
        <v>25.96</v>
      </c>
      <c r="AV102" s="23">
        <f>AQ102*$AV$10</f>
        <v>24.768000000000001</v>
      </c>
      <c r="AW102" s="23">
        <f>AV102+1</f>
        <v>25.768000000000001</v>
      </c>
    </row>
    <row r="103" spans="1:49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+'UK Prices'!D103</f>
        <v>Women's Smooth Pique Cap Sleeve</v>
      </c>
      <c r="F103" s="324">
        <f>'US Trade'!H103</f>
        <v>32.5</v>
      </c>
      <c r="G103" s="325"/>
      <c r="I103" s="86">
        <f>IF(+'UK Prices'!J103&lt;0.1,"",+'UK Prices'!J103)</f>
        <v>19.5</v>
      </c>
      <c r="J103" s="216"/>
      <c r="K103" s="41">
        <f t="shared" ref="K103" si="191">F103/I103</f>
        <v>1.6666666666666667</v>
      </c>
      <c r="L103" s="57"/>
      <c r="M103" s="86">
        <f>'€uro Prices'!K103</f>
        <v>27.9</v>
      </c>
      <c r="N103" s="216"/>
      <c r="O103" s="41">
        <f t="shared" ref="O103" si="192">M103/I103</f>
        <v>1.4307692307692308</v>
      </c>
      <c r="P103" s="86">
        <f>'SFr Prices'!L103</f>
        <v>30.7</v>
      </c>
      <c r="Q103" s="216"/>
      <c r="R103" s="41">
        <f t="shared" ref="R103" si="193">P103/(M103-1)</f>
        <v>1.1412639405204461</v>
      </c>
      <c r="S103" s="124">
        <f>'SEK Prices'!K103</f>
        <v>230</v>
      </c>
      <c r="T103" s="216"/>
      <c r="U103" s="41">
        <f t="shared" ref="U103" si="194">S103/I103</f>
        <v>11.794871794871796</v>
      </c>
      <c r="V103" s="124">
        <f>'DKr Prices'!K103</f>
        <v>180</v>
      </c>
      <c r="W103" s="216"/>
      <c r="X103" s="41">
        <f t="shared" ref="X103" si="195">V103/(M103-1)</f>
        <v>6.6914498141263943</v>
      </c>
      <c r="Y103" s="124">
        <f>'NKr Prices'!L103</f>
        <v>230</v>
      </c>
      <c r="Z103" s="216"/>
      <c r="AA103" s="322">
        <f t="shared" ref="AA103" si="196">Y103/S103</f>
        <v>1</v>
      </c>
      <c r="AB103" s="343">
        <f>'S Africa Prices'!F103</f>
        <v>0</v>
      </c>
      <c r="AC103" s="216">
        <f>'S Africa Prices'!G103</f>
        <v>0</v>
      </c>
      <c r="AD103" s="195">
        <f>'S Africa Prices'!F103/'US Trade'!H103</f>
        <v>0</v>
      </c>
      <c r="AE103" s="37"/>
      <c r="AF103" s="54">
        <f>'Std Cst'!J103</f>
        <v>9.5</v>
      </c>
      <c r="AG103" s="55">
        <f>'Std Cst'!U103</f>
        <v>7.767395862068966</v>
      </c>
      <c r="AH103" s="56">
        <f>'Std Cst'!AA103</f>
        <v>10.726403809523809</v>
      </c>
      <c r="AI103" s="56">
        <f>'Std Cst'!AG103</f>
        <v>98.548834999999997</v>
      </c>
      <c r="AJ103" s="56">
        <f>'Std Cst'!AM103</f>
        <v>76.023387</v>
      </c>
      <c r="AK103" s="56">
        <f>'Std Cst'!AZ103</f>
        <v>215.17999999999998</v>
      </c>
      <c r="AL103" s="37"/>
      <c r="AQ103" s="152">
        <f>'UK Prices'!J103-0.3</f>
        <v>19.2</v>
      </c>
      <c r="AS103" s="418">
        <f t="shared" ref="AS103" si="197">(AQ103*$AS$10)</f>
        <v>24.96</v>
      </c>
      <c r="AT103" s="418">
        <f t="shared" ref="AT103" si="198">AS103+1</f>
        <v>25.96</v>
      </c>
      <c r="AV103" s="23">
        <f t="shared" ref="AV103" si="199">AQ103*$AV$10</f>
        <v>24.768000000000001</v>
      </c>
      <c r="AW103" s="23">
        <f t="shared" ref="AW103" si="200">AV103+1</f>
        <v>25.768000000000001</v>
      </c>
    </row>
    <row r="104" spans="1:49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+'UK Prices'!D104</f>
        <v>Women's Stretch Pique - Solid Colour</v>
      </c>
      <c r="F104" s="324">
        <f>'US Trade'!H104</f>
        <v>32.5</v>
      </c>
      <c r="G104" s="325"/>
      <c r="I104" s="86">
        <f>IF(+'UK Prices'!J104&lt;0.1,"",+'UK Prices'!J104)</f>
        <v>19.5</v>
      </c>
      <c r="J104" s="216"/>
      <c r="K104" s="41">
        <f>F104/I104</f>
        <v>1.6666666666666667</v>
      </c>
      <c r="L104" s="57"/>
      <c r="M104" s="86">
        <f>'€uro Prices'!K104</f>
        <v>27.9</v>
      </c>
      <c r="N104" s="216"/>
      <c r="O104" s="41">
        <f>M104/I104</f>
        <v>1.4307692307692308</v>
      </c>
      <c r="P104" s="86">
        <f>'SFr Prices'!L104</f>
        <v>30.7</v>
      </c>
      <c r="Q104" s="216"/>
      <c r="R104" s="41">
        <f>P104/(M104-1)</f>
        <v>1.1412639405204461</v>
      </c>
      <c r="S104" s="124">
        <f>'SEK Prices'!K104</f>
        <v>230</v>
      </c>
      <c r="T104" s="216"/>
      <c r="U104" s="41">
        <f>S104/I104</f>
        <v>11.794871794871796</v>
      </c>
      <c r="V104" s="124">
        <f>'DKr Prices'!K104</f>
        <v>200</v>
      </c>
      <c r="W104" s="216"/>
      <c r="X104" s="41">
        <f>V104/(M104-1)</f>
        <v>7.4349442379182156</v>
      </c>
      <c r="Y104" s="124">
        <f>'NKr Prices'!L104</f>
        <v>230</v>
      </c>
      <c r="Z104" s="216"/>
      <c r="AA104" s="322">
        <f>Y104/S104</f>
        <v>1</v>
      </c>
      <c r="AB104" s="343">
        <f>'S Africa Prices'!F104</f>
        <v>0</v>
      </c>
      <c r="AC104" s="216">
        <f>'S Africa Prices'!G104</f>
        <v>0</v>
      </c>
      <c r="AD104" s="195">
        <f>'S Africa Prices'!F104/'US Trade'!H104</f>
        <v>0</v>
      </c>
      <c r="AE104" s="37"/>
      <c r="AF104" s="54">
        <f>'Std Cst'!J104</f>
        <v>9.5</v>
      </c>
      <c r="AG104" s="55">
        <f>'Std Cst'!U104</f>
        <v>7.767395862068966</v>
      </c>
      <c r="AH104" s="56">
        <f>'Std Cst'!AA104</f>
        <v>10.726403809523809</v>
      </c>
      <c r="AI104" s="56">
        <f>'Std Cst'!AG104</f>
        <v>98.548834999999997</v>
      </c>
      <c r="AJ104" s="56">
        <f>'Std Cst'!AM104</f>
        <v>76.023387</v>
      </c>
      <c r="AK104" s="56">
        <f>'Std Cst'!AZ104</f>
        <v>215.17999999999998</v>
      </c>
      <c r="AL104" s="37"/>
      <c r="AQ104" s="152">
        <f>'UK Prices'!J104-0.3</f>
        <v>19.2</v>
      </c>
      <c r="AS104" s="418">
        <f>(AQ104*$AS$10)</f>
        <v>24.96</v>
      </c>
      <c r="AT104" s="418">
        <f>AS104+1</f>
        <v>25.96</v>
      </c>
      <c r="AV104" s="23">
        <f>AQ104*$AV$10</f>
        <v>24.768000000000001</v>
      </c>
      <c r="AW104" s="23">
        <f>AV104+1</f>
        <v>25.768000000000001</v>
      </c>
    </row>
    <row r="105" spans="1:49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+'UK Prices'!D105</f>
        <v>Women's Interlock Sleeveless</v>
      </c>
      <c r="F105" s="324">
        <f>'US Trade'!H105</f>
        <v>32.5</v>
      </c>
      <c r="G105" s="325"/>
      <c r="I105" s="86">
        <f>IF(+'UK Prices'!J105&lt;0.1,"",+'UK Prices'!J105)</f>
        <v>17.5</v>
      </c>
      <c r="J105" s="216"/>
      <c r="K105" s="41">
        <f>F105/I105</f>
        <v>1.8571428571428572</v>
      </c>
      <c r="L105" s="57"/>
      <c r="M105" s="86">
        <f>'€uro Prices'!K105</f>
        <v>24.9</v>
      </c>
      <c r="N105" s="216"/>
      <c r="O105" s="41">
        <f>M105/I105</f>
        <v>1.4228571428571428</v>
      </c>
      <c r="P105" s="86">
        <f>'SFr Prices'!L105</f>
        <v>27.4</v>
      </c>
      <c r="Q105" s="216"/>
      <c r="R105" s="41">
        <f>P105/(M105-1)</f>
        <v>1.1464435146443515</v>
      </c>
      <c r="S105" s="124">
        <f>'SEK Prices'!K105</f>
        <v>210</v>
      </c>
      <c r="T105" s="216"/>
      <c r="U105" s="41">
        <f>S105/I105</f>
        <v>12</v>
      </c>
      <c r="V105" s="124">
        <f>'DKr Prices'!K105</f>
        <v>180</v>
      </c>
      <c r="W105" s="216"/>
      <c r="X105" s="41">
        <f>V105/(M105-1)</f>
        <v>7.5313807531380759</v>
      </c>
      <c r="Y105" s="124">
        <f>'NKr Prices'!L105</f>
        <v>210</v>
      </c>
      <c r="Z105" s="216"/>
      <c r="AA105" s="322">
        <f>Y105/S105</f>
        <v>1</v>
      </c>
      <c r="AB105" s="343">
        <f>'S Africa Prices'!F105</f>
        <v>0</v>
      </c>
      <c r="AC105" s="216">
        <f>'S Africa Prices'!G105</f>
        <v>0</v>
      </c>
      <c r="AD105" s="195">
        <f>'S Africa Prices'!F105/'US Trade'!H105</f>
        <v>0</v>
      </c>
      <c r="AE105" s="37"/>
      <c r="AF105" s="54">
        <f>'Std Cst'!J105</f>
        <v>10</v>
      </c>
      <c r="AG105" s="55">
        <f>'Std Cst'!U105</f>
        <v>8.1372827586206888</v>
      </c>
      <c r="AH105" s="56">
        <f>'Std Cst'!AA105</f>
        <v>11.237199999999998</v>
      </c>
      <c r="AI105" s="56">
        <f>'Std Cst'!AG105</f>
        <v>103.24177499999999</v>
      </c>
      <c r="AJ105" s="56">
        <f>'Std Cst'!AM105</f>
        <v>79.643654999999995</v>
      </c>
      <c r="AK105" s="56">
        <f>'Std Cst'!AZ105</f>
        <v>224.78625</v>
      </c>
      <c r="AL105" s="37"/>
      <c r="AQ105" s="152">
        <f>'UK Prices'!J105-0.3</f>
        <v>17.2</v>
      </c>
      <c r="AS105" s="418">
        <f>(AQ105*$AS$10)</f>
        <v>22.36</v>
      </c>
      <c r="AT105" s="418">
        <f>AS105+1</f>
        <v>23.36</v>
      </c>
      <c r="AV105" s="23">
        <f>AQ105*$AV$10</f>
        <v>22.187999999999999</v>
      </c>
      <c r="AW105" s="23">
        <f>AV105+1</f>
        <v>23.187999999999999</v>
      </c>
    </row>
    <row r="106" spans="1:49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+'UK Prices'!D106</f>
        <v>Stretch Pique Double Space Dye Chest Stripe (A) - Prosports</v>
      </c>
      <c r="F106" s="324">
        <f>'US Trade'!H106</f>
        <v>37.5</v>
      </c>
      <c r="G106" s="325"/>
      <c r="I106" s="86">
        <f>IF(+'UK Prices'!J106&lt;0.1,"",+'UK Prices'!J106)</f>
        <v>26.4</v>
      </c>
      <c r="J106" s="216"/>
      <c r="K106" s="41">
        <f t="shared" ref="K106" si="201">F106/I106</f>
        <v>1.4204545454545456</v>
      </c>
      <c r="L106" s="57"/>
      <c r="M106" s="86">
        <f>'€uro Prices'!K106</f>
        <v>36.4</v>
      </c>
      <c r="N106" s="216"/>
      <c r="O106" s="41">
        <f t="shared" ref="O106" si="202">M106/I106</f>
        <v>1.3787878787878789</v>
      </c>
      <c r="P106" s="86">
        <f>'SFr Prices'!L106</f>
        <v>40.1</v>
      </c>
      <c r="Q106" s="216"/>
      <c r="R106" s="41">
        <f t="shared" ref="R106" si="203">P106/(M106-1)</f>
        <v>1.1327683615819211</v>
      </c>
      <c r="S106" s="124">
        <f>'SEK Prices'!K106</f>
        <v>330</v>
      </c>
      <c r="T106" s="216"/>
      <c r="U106" s="41">
        <f t="shared" ref="U106" si="204">S106/I106</f>
        <v>12.5</v>
      </c>
      <c r="V106" s="124">
        <f>'DKr Prices'!K106</f>
        <v>260</v>
      </c>
      <c r="W106" s="216"/>
      <c r="X106" s="41">
        <f t="shared" ref="X106" si="205">V106/(M106-1)</f>
        <v>7.3446327683615822</v>
      </c>
      <c r="Y106" s="124">
        <f>'NKr Prices'!L106</f>
        <v>330</v>
      </c>
      <c r="Z106" s="216"/>
      <c r="AA106" s="322">
        <f t="shared" ref="AA106" si="206">Y106/S106</f>
        <v>1</v>
      </c>
      <c r="AB106" s="343">
        <f>'S Africa Prices'!F106</f>
        <v>0</v>
      </c>
      <c r="AC106" s="216">
        <f>'S Africa Prices'!G106</f>
        <v>0</v>
      </c>
      <c r="AD106" s="195">
        <f>'S Africa Prices'!F106/'US Trade'!H106</f>
        <v>0</v>
      </c>
      <c r="AE106" s="37"/>
      <c r="AF106" s="54">
        <f>'Std Cst'!J106</f>
        <v>13.18</v>
      </c>
      <c r="AG106" s="55">
        <f>'Std Cst'!U106</f>
        <v>10.666182620689654</v>
      </c>
      <c r="AH106" s="56">
        <f>'Std Cst'!AA106</f>
        <v>14.729490285714283</v>
      </c>
      <c r="AI106" s="56">
        <f>'Std Cst'!AG106</f>
        <v>135.327192</v>
      </c>
      <c r="AJ106" s="56">
        <f>'Std Cst'!AM106</f>
        <v>104.39526239999999</v>
      </c>
      <c r="AK106" s="56">
        <f>'Std Cst'!AZ106</f>
        <v>285.88200000000001</v>
      </c>
      <c r="AL106" s="37"/>
      <c r="AQ106" s="152">
        <f>'UK Prices'!J106-0.3</f>
        <v>26.099999999999998</v>
      </c>
      <c r="AS106" s="418">
        <f t="shared" ref="AS106" si="207">(AQ106*$AS$10)</f>
        <v>33.93</v>
      </c>
      <c r="AT106" s="418">
        <f t="shared" ref="AT106" si="208">AS106+1</f>
        <v>34.93</v>
      </c>
      <c r="AV106" s="23">
        <f t="shared" ref="AV106" si="209">AQ106*$AV$10</f>
        <v>33.668999999999997</v>
      </c>
      <c r="AW106" s="23">
        <f t="shared" ref="AW106" si="210">AV106+1</f>
        <v>34.668999999999997</v>
      </c>
    </row>
    <row r="107" spans="1:49" hidden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+'UK Prices'!D107</f>
        <v>Womens FJ Stretch Pique w/reversible collar</v>
      </c>
      <c r="F107" s="324">
        <f>'US Trade'!H107</f>
        <v>0</v>
      </c>
      <c r="G107" s="325">
        <f>'US Trade'!I107</f>
        <v>0</v>
      </c>
      <c r="I107" s="86" t="str">
        <f>IF(+'UK Prices'!J107&lt;0.1,"",+'UK Prices'!J107)</f>
        <v/>
      </c>
      <c r="J107" s="216">
        <f>'UK Prices'!K107</f>
        <v>0</v>
      </c>
      <c r="K107" s="41" t="e">
        <f t="shared" si="185"/>
        <v>#VALUE!</v>
      </c>
      <c r="L107" s="57"/>
      <c r="M107" s="86">
        <f>'€uro Prices'!K107</f>
        <v>0</v>
      </c>
      <c r="N107" s="216">
        <f>'€uro Prices'!L107</f>
        <v>0</v>
      </c>
      <c r="O107" s="41" t="e">
        <f t="shared" ref="O107:O111" si="211">M107/I107</f>
        <v>#VALUE!</v>
      </c>
      <c r="P107" s="86">
        <f>'SFr Prices'!L107</f>
        <v>0</v>
      </c>
      <c r="Q107" s="216">
        <f>'SFr Prices'!M107</f>
        <v>0</v>
      </c>
      <c r="R107" s="41">
        <f t="shared" si="179"/>
        <v>0</v>
      </c>
      <c r="S107" s="124">
        <f>'SEK Prices'!K107</f>
        <v>0</v>
      </c>
      <c r="T107" s="216">
        <f>'SEK Prices'!L107</f>
        <v>0</v>
      </c>
      <c r="U107" s="41" t="e">
        <f t="shared" ref="U107:U111" si="212">S107/I107</f>
        <v>#VALUE!</v>
      </c>
      <c r="V107" s="124">
        <f>'DKr Prices'!K107</f>
        <v>0</v>
      </c>
      <c r="W107" s="216">
        <f>'DKr Prices'!L107</f>
        <v>0</v>
      </c>
      <c r="X107" s="41">
        <f t="shared" si="188"/>
        <v>0</v>
      </c>
      <c r="Y107" s="124">
        <f>'NKr Prices'!L107</f>
        <v>0</v>
      </c>
      <c r="Z107" s="216">
        <f>'NKr Prices'!M107</f>
        <v>0</v>
      </c>
      <c r="AA107" s="322" t="e">
        <f t="shared" ref="AA107:AA111" si="213">Y107/S107</f>
        <v>#DIV/0!</v>
      </c>
      <c r="AB107" s="343">
        <f>'S Africa Prices'!F107</f>
        <v>0</v>
      </c>
      <c r="AC107" s="216">
        <f>'S Africa Prices'!G107</f>
        <v>0</v>
      </c>
      <c r="AD107" s="195" t="e">
        <f>'S Africa Prices'!F107/'US Trade'!H107</f>
        <v>#DIV/0!</v>
      </c>
      <c r="AE107" s="37"/>
      <c r="AF107" s="54">
        <f>'Std Cst'!J107</f>
        <v>11.88</v>
      </c>
      <c r="AG107" s="55">
        <f>'Std Cst'!U107</f>
        <v>9.4466206896551732</v>
      </c>
      <c r="AH107" s="56">
        <f>'Std Cst'!AA107</f>
        <v>13.045333333333334</v>
      </c>
      <c r="AI107" s="56">
        <f>'Std Cst'!AG107</f>
        <v>119.85400000000001</v>
      </c>
      <c r="AJ107" s="56">
        <f>'Std Cst'!AM107</f>
        <v>92.458800000000011</v>
      </c>
      <c r="AK107" s="56">
        <f>'Std Cst'!AZ107</f>
        <v>260.90575000000001</v>
      </c>
      <c r="AL107" s="37"/>
      <c r="AQ107" s="152">
        <f>'UK Prices'!J107-0.3</f>
        <v>-0.3</v>
      </c>
      <c r="AS107" s="418">
        <f t="shared" si="189"/>
        <v>-0.39</v>
      </c>
      <c r="AT107" s="418">
        <f t="shared" si="190"/>
        <v>0.61</v>
      </c>
      <c r="AV107" s="23">
        <f t="shared" si="14"/>
        <v>-0.38700000000000001</v>
      </c>
      <c r="AW107" s="23">
        <f t="shared" si="15"/>
        <v>0.61299999999999999</v>
      </c>
    </row>
    <row r="108" spans="1:49" hidden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+'UK Prices'!D108</f>
        <v>Womens FJ Stretch Pique w/reversible collar - American Golf</v>
      </c>
      <c r="F108" s="324">
        <f>'US Trade'!H108</f>
        <v>0</v>
      </c>
      <c r="G108" s="325">
        <f>'US Trade'!I108</f>
        <v>0</v>
      </c>
      <c r="I108" s="86" t="str">
        <f>IF(+'UK Prices'!J108&lt;0.1,"",+'UK Prices'!J108)</f>
        <v/>
      </c>
      <c r="J108" s="216">
        <f>'UK Prices'!K108</f>
        <v>0</v>
      </c>
      <c r="K108" s="41" t="e">
        <f t="shared" ref="K108" si="214">F108/I108</f>
        <v>#VALUE!</v>
      </c>
      <c r="L108" s="57"/>
      <c r="M108" s="86">
        <f>'€uro Prices'!K108</f>
        <v>0</v>
      </c>
      <c r="N108" s="216">
        <f>'€uro Prices'!L108</f>
        <v>0</v>
      </c>
      <c r="O108" s="41" t="e">
        <f t="shared" si="211"/>
        <v>#VALUE!</v>
      </c>
      <c r="P108" s="86">
        <f>'SFr Prices'!L108</f>
        <v>0</v>
      </c>
      <c r="Q108" s="216">
        <f>'SFr Prices'!M108</f>
        <v>0</v>
      </c>
      <c r="R108" s="41">
        <f t="shared" ref="R108" si="215">P108/(M108-1)</f>
        <v>0</v>
      </c>
      <c r="S108" s="124">
        <f>'SEK Prices'!K108</f>
        <v>0</v>
      </c>
      <c r="T108" s="216">
        <f>'SEK Prices'!L108</f>
        <v>0</v>
      </c>
      <c r="U108" s="41" t="e">
        <f t="shared" si="212"/>
        <v>#VALUE!</v>
      </c>
      <c r="V108" s="124">
        <f>'DKr Prices'!K108</f>
        <v>0</v>
      </c>
      <c r="W108" s="216">
        <f>'DKr Prices'!L108</f>
        <v>0</v>
      </c>
      <c r="X108" s="41">
        <f t="shared" ref="X108" si="216">V108/(M108-1)</f>
        <v>0</v>
      </c>
      <c r="Y108" s="124">
        <f>'NKr Prices'!L108</f>
        <v>0</v>
      </c>
      <c r="Z108" s="216">
        <f>'NKr Prices'!M108</f>
        <v>0</v>
      </c>
      <c r="AA108" s="322" t="e">
        <f t="shared" ref="AA108" si="217">Y108/S108</f>
        <v>#DIV/0!</v>
      </c>
      <c r="AB108" s="343">
        <f>'S Africa Prices'!F108</f>
        <v>0</v>
      </c>
      <c r="AC108" s="216">
        <f>'S Africa Prices'!G108</f>
        <v>0</v>
      </c>
      <c r="AD108" s="195" t="e">
        <f>'S Africa Prices'!F108/'US Trade'!H108</f>
        <v>#DIV/0!</v>
      </c>
      <c r="AE108" s="37"/>
      <c r="AF108" s="54">
        <f>'Std Cst'!J108</f>
        <v>12.28</v>
      </c>
      <c r="AG108" s="55">
        <f>'Std Cst'!U108</f>
        <v>9.7555862068965506</v>
      </c>
      <c r="AH108" s="56">
        <f>'Std Cst'!AA108</f>
        <v>13.471999999999998</v>
      </c>
      <c r="AI108" s="56">
        <f>'Std Cst'!AG108</f>
        <v>123.77399999999999</v>
      </c>
      <c r="AJ108" s="56">
        <f>'Std Cst'!AM108</f>
        <v>95.482799999999983</v>
      </c>
      <c r="AK108" s="56">
        <f>'Std Cst'!AZ108</f>
        <v>268.59074999999996</v>
      </c>
      <c r="AL108" s="37"/>
      <c r="AQ108" s="152">
        <f>'UK Prices'!J108-0.3</f>
        <v>-0.3</v>
      </c>
      <c r="AS108" s="418">
        <f t="shared" ref="AS108" si="218">(AQ108*$AS$10)</f>
        <v>-0.39</v>
      </c>
      <c r="AT108" s="418">
        <f t="shared" ref="AT108" si="219">AS108+1</f>
        <v>0.61</v>
      </c>
      <c r="AV108" s="23">
        <f t="shared" ref="AV108" si="220">AQ108*$AV$10</f>
        <v>-0.38700000000000001</v>
      </c>
      <c r="AW108" s="23">
        <f t="shared" ref="AW108" si="221">AV108+1</f>
        <v>0.61299999999999999</v>
      </c>
    </row>
    <row r="109" spans="1:49" hidden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+'UK Prices'!D109</f>
        <v>Womens FJ Stretch Lisle Sleeveless</v>
      </c>
      <c r="F109" s="324">
        <f>'US Trade'!H109</f>
        <v>0</v>
      </c>
      <c r="G109" s="325"/>
      <c r="I109" s="86" t="str">
        <f>IF(+'UK Prices'!J109&lt;0.1,"",+'UK Prices'!J109)</f>
        <v/>
      </c>
      <c r="J109" s="216"/>
      <c r="K109" s="41" t="e">
        <f t="shared" ref="K109:K111" si="222">F109/I109</f>
        <v>#VALUE!</v>
      </c>
      <c r="L109" s="57"/>
      <c r="M109" s="86">
        <f>'€uro Prices'!K109</f>
        <v>0</v>
      </c>
      <c r="N109" s="216"/>
      <c r="O109" s="41" t="e">
        <f t="shared" si="211"/>
        <v>#VALUE!</v>
      </c>
      <c r="P109" s="86">
        <f>'SFr Prices'!L109</f>
        <v>0</v>
      </c>
      <c r="Q109" s="216"/>
      <c r="R109" s="41">
        <f t="shared" si="179"/>
        <v>0</v>
      </c>
      <c r="S109" s="124">
        <f>'SEK Prices'!K109</f>
        <v>0</v>
      </c>
      <c r="T109" s="216"/>
      <c r="U109" s="41" t="e">
        <f t="shared" si="212"/>
        <v>#VALUE!</v>
      </c>
      <c r="V109" s="124">
        <f>'DKr Prices'!K109</f>
        <v>0</v>
      </c>
      <c r="W109" s="216"/>
      <c r="X109" s="41">
        <f t="shared" ref="X109:X111" si="223">V109/(M109-1)</f>
        <v>0</v>
      </c>
      <c r="Y109" s="124">
        <f>'NKr Prices'!L109</f>
        <v>0</v>
      </c>
      <c r="Z109" s="216"/>
      <c r="AA109" s="322" t="e">
        <f t="shared" si="213"/>
        <v>#DIV/0!</v>
      </c>
      <c r="AB109" s="343">
        <f>'S Africa Prices'!F109</f>
        <v>0</v>
      </c>
      <c r="AC109" s="216">
        <f>'S Africa Prices'!G109</f>
        <v>0</v>
      </c>
      <c r="AD109" s="195" t="e">
        <f>'S Africa Prices'!F109/'US Trade'!H109</f>
        <v>#DIV/0!</v>
      </c>
      <c r="AE109" s="37"/>
      <c r="AF109" s="54">
        <f>'Std Cst'!J109</f>
        <v>10.3</v>
      </c>
      <c r="AG109" s="55">
        <f>'Std Cst'!U109</f>
        <v>8.2262068965517248</v>
      </c>
      <c r="AH109" s="56">
        <f>'Std Cst'!AA109</f>
        <v>11.36</v>
      </c>
      <c r="AI109" s="56">
        <f>'Std Cst'!AG109</f>
        <v>104.37</v>
      </c>
      <c r="AJ109" s="56">
        <f>'Std Cst'!AM109</f>
        <v>80.51400000000001</v>
      </c>
      <c r="AK109" s="56">
        <f>'Std Cst'!AZ109</f>
        <v>230.54999999999998</v>
      </c>
      <c r="AL109" s="37"/>
      <c r="AQ109" s="152">
        <f>'UK Prices'!J109-0.3</f>
        <v>-0.3</v>
      </c>
      <c r="AS109" s="418">
        <f t="shared" si="189"/>
        <v>-0.39</v>
      </c>
      <c r="AT109" s="418">
        <f t="shared" si="190"/>
        <v>0.61</v>
      </c>
      <c r="AV109" s="23">
        <f t="shared" ref="AV109:AV111" si="224">AQ109*$AV$10</f>
        <v>-0.38700000000000001</v>
      </c>
      <c r="AW109" s="23">
        <f t="shared" ref="AW109:AW111" si="225">AV109+1</f>
        <v>0.61299999999999999</v>
      </c>
    </row>
    <row r="110" spans="1:49" hidden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+'UK Prices'!D110</f>
        <v>Womens FJ Stretch Pique w/reversible collar - ProSports</v>
      </c>
      <c r="F110" s="324">
        <f>'US Trade'!H110</f>
        <v>0</v>
      </c>
      <c r="G110" s="325">
        <f>'US Trade'!I110</f>
        <v>0</v>
      </c>
      <c r="I110" s="86" t="str">
        <f>IF(+'UK Prices'!J110&lt;0.1,"",+'UK Prices'!J110)</f>
        <v/>
      </c>
      <c r="J110" s="216">
        <f>'UK Prices'!K110</f>
        <v>0</v>
      </c>
      <c r="K110" s="41" t="e">
        <f t="shared" si="222"/>
        <v>#VALUE!</v>
      </c>
      <c r="L110" s="57"/>
      <c r="M110" s="86">
        <f>'€uro Prices'!K110</f>
        <v>0</v>
      </c>
      <c r="N110" s="216">
        <f>'€uro Prices'!L110</f>
        <v>0</v>
      </c>
      <c r="O110" s="41" t="e">
        <f t="shared" si="211"/>
        <v>#VALUE!</v>
      </c>
      <c r="P110" s="86">
        <f>'SFr Prices'!L110</f>
        <v>0</v>
      </c>
      <c r="Q110" s="216">
        <f>'SFr Prices'!M110</f>
        <v>0</v>
      </c>
      <c r="R110" s="41">
        <f t="shared" ref="R110" si="226">P110/(M110-1)</f>
        <v>0</v>
      </c>
      <c r="S110" s="124">
        <f>'SEK Prices'!K110</f>
        <v>0</v>
      </c>
      <c r="T110" s="216">
        <f>'SEK Prices'!L110</f>
        <v>0</v>
      </c>
      <c r="U110" s="41" t="e">
        <f t="shared" si="212"/>
        <v>#VALUE!</v>
      </c>
      <c r="V110" s="124">
        <f>'DKr Prices'!K110</f>
        <v>0</v>
      </c>
      <c r="W110" s="216">
        <f>'DKr Prices'!L110</f>
        <v>0</v>
      </c>
      <c r="X110" s="41">
        <f t="shared" si="223"/>
        <v>0</v>
      </c>
      <c r="Y110" s="124">
        <f>'NKr Prices'!L110</f>
        <v>0</v>
      </c>
      <c r="Z110" s="216">
        <f>'NKr Prices'!M110</f>
        <v>0</v>
      </c>
      <c r="AA110" s="322" t="e">
        <f t="shared" ref="AA110" si="227">Y110/S110</f>
        <v>#DIV/0!</v>
      </c>
      <c r="AB110" s="343">
        <f>'S Africa Prices'!F110</f>
        <v>0</v>
      </c>
      <c r="AC110" s="216">
        <f>'S Africa Prices'!G110</f>
        <v>0</v>
      </c>
      <c r="AD110" s="195" t="e">
        <f>'S Africa Prices'!F110/'US Trade'!H110</f>
        <v>#DIV/0!</v>
      </c>
      <c r="AE110" s="37"/>
      <c r="AF110" s="54">
        <f>'Std Cst'!J110</f>
        <v>12.28</v>
      </c>
      <c r="AG110" s="55">
        <f>'Std Cst'!U110</f>
        <v>9.7555862068965506</v>
      </c>
      <c r="AH110" s="56">
        <f>'Std Cst'!AA110</f>
        <v>13.471999999999998</v>
      </c>
      <c r="AI110" s="56">
        <f>'Std Cst'!AG110</f>
        <v>123.77399999999999</v>
      </c>
      <c r="AJ110" s="56">
        <f>'Std Cst'!AM110</f>
        <v>95.482799999999983</v>
      </c>
      <c r="AK110" s="56">
        <f>'Std Cst'!AZ110</f>
        <v>268.59074999999996</v>
      </c>
      <c r="AL110" s="37"/>
      <c r="AQ110" s="152">
        <f>'UK Prices'!J110-0.3</f>
        <v>-0.3</v>
      </c>
      <c r="AS110" s="418">
        <f t="shared" ref="AS110" si="228">(AQ110*$AS$10)</f>
        <v>-0.39</v>
      </c>
      <c r="AT110" s="418">
        <f t="shared" ref="AT110" si="229">AS110+1</f>
        <v>0.61</v>
      </c>
      <c r="AV110" s="23">
        <f t="shared" si="224"/>
        <v>-0.38700000000000001</v>
      </c>
      <c r="AW110" s="23">
        <f t="shared" si="225"/>
        <v>0.61299999999999999</v>
      </c>
    </row>
    <row r="111" spans="1:49" hidden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+'UK Prices'!D111</f>
        <v>Women's Smooth Pique Double Chest Stripe - Prosports</v>
      </c>
      <c r="F111" s="324">
        <f>'US Trade'!H111</f>
        <v>0</v>
      </c>
      <c r="G111" s="325"/>
      <c r="I111" s="86" t="str">
        <f>IF(+'UK Prices'!J111&lt;0.1,"",+'UK Prices'!J111)</f>
        <v/>
      </c>
      <c r="J111" s="216"/>
      <c r="K111" s="41" t="e">
        <f t="shared" si="222"/>
        <v>#VALUE!</v>
      </c>
      <c r="L111" s="57"/>
      <c r="M111" s="86">
        <f>'€uro Prices'!K111</f>
        <v>0</v>
      </c>
      <c r="N111" s="216"/>
      <c r="O111" s="41" t="e">
        <f t="shared" si="211"/>
        <v>#VALUE!</v>
      </c>
      <c r="P111" s="86">
        <f>'SFr Prices'!L111</f>
        <v>0</v>
      </c>
      <c r="Q111" s="216"/>
      <c r="R111" s="41">
        <f t="shared" ref="R111" si="230">P111/(M111-1)</f>
        <v>0</v>
      </c>
      <c r="S111" s="124">
        <f>'SEK Prices'!K111</f>
        <v>0</v>
      </c>
      <c r="T111" s="216"/>
      <c r="U111" s="41" t="e">
        <f t="shared" si="212"/>
        <v>#VALUE!</v>
      </c>
      <c r="V111" s="124">
        <f>'DKr Prices'!K111</f>
        <v>0</v>
      </c>
      <c r="W111" s="216"/>
      <c r="X111" s="41">
        <f t="shared" si="223"/>
        <v>0</v>
      </c>
      <c r="Y111" s="124">
        <f>'NKr Prices'!L111</f>
        <v>0</v>
      </c>
      <c r="Z111" s="216"/>
      <c r="AA111" s="322" t="e">
        <f t="shared" si="213"/>
        <v>#DIV/0!</v>
      </c>
      <c r="AB111" s="343">
        <f>'S Africa Prices'!F111</f>
        <v>0</v>
      </c>
      <c r="AC111" s="216">
        <f>'S Africa Prices'!G111</f>
        <v>0</v>
      </c>
      <c r="AD111" s="195" t="e">
        <f>'S Africa Prices'!F111/'US Trade'!H111</f>
        <v>#DIV/0!</v>
      </c>
      <c r="AE111" s="37"/>
      <c r="AF111" s="54">
        <f>'Std Cst'!J111</f>
        <v>13.4</v>
      </c>
      <c r="AG111" s="55">
        <f>'Std Cst'!U111</f>
        <v>10.620689655172415</v>
      </c>
      <c r="AH111" s="56">
        <f>'Std Cst'!AA111</f>
        <v>14.666666666666666</v>
      </c>
      <c r="AI111" s="56">
        <f>'Std Cst'!AG111</f>
        <v>134.75</v>
      </c>
      <c r="AJ111" s="56">
        <f>'Std Cst'!AM111</f>
        <v>103.95</v>
      </c>
      <c r="AK111" s="56">
        <f>'Std Cst'!AZ111</f>
        <v>290.10874999999999</v>
      </c>
      <c r="AL111" s="37"/>
      <c r="AQ111" s="152">
        <f>'UK Prices'!J111-0.3</f>
        <v>-0.3</v>
      </c>
      <c r="AS111" s="418">
        <f t="shared" ref="AS111" si="231">(AQ111*$AS$10)</f>
        <v>-0.39</v>
      </c>
      <c r="AT111" s="418">
        <f t="shared" ref="AT111" si="232">AS111+1</f>
        <v>0.61</v>
      </c>
      <c r="AV111" s="23">
        <f t="shared" si="224"/>
        <v>-0.38700000000000001</v>
      </c>
      <c r="AW111" s="23">
        <f t="shared" si="225"/>
        <v>0.61299999999999999</v>
      </c>
    </row>
    <row r="112" spans="1:49" x14ac:dyDescent="0.3">
      <c r="A112" s="206" t="str">
        <f>'ITMA Form Data'!A112</f>
        <v>TROUSERS</v>
      </c>
      <c r="B112" s="206"/>
      <c r="C112" s="500"/>
      <c r="D112" s="29" t="str">
        <f>+'UK Prices'!D112</f>
        <v>Trousers</v>
      </c>
      <c r="F112" s="324"/>
      <c r="G112" s="325"/>
      <c r="I112" s="141" t="str">
        <f>IF(+'UK Prices'!J112&lt;0.1,"",+'UK Prices'!J112)</f>
        <v/>
      </c>
      <c r="J112" s="216"/>
      <c r="K112" s="326"/>
      <c r="L112" s="57"/>
      <c r="M112" s="86"/>
      <c r="N112" s="216"/>
      <c r="O112" s="41"/>
      <c r="P112" s="86"/>
      <c r="Q112" s="216"/>
      <c r="R112" s="41"/>
      <c r="S112" s="124"/>
      <c r="T112" s="216"/>
      <c r="U112" s="41"/>
      <c r="V112" s="124"/>
      <c r="W112" s="216"/>
      <c r="X112" s="41"/>
      <c r="Y112" s="124"/>
      <c r="Z112" s="216"/>
      <c r="AA112" s="322"/>
      <c r="AB112" s="343"/>
      <c r="AC112" s="216"/>
      <c r="AD112" s="195"/>
      <c r="AE112" s="37"/>
      <c r="AF112" s="54"/>
      <c r="AG112" s="55"/>
      <c r="AH112" s="56"/>
      <c r="AI112" s="56"/>
      <c r="AJ112" s="56"/>
      <c r="AK112" s="56"/>
      <c r="AL112" s="37"/>
      <c r="AQ112" s="152"/>
      <c r="AS112" s="418"/>
      <c r="AT112" s="418"/>
      <c r="AV112" s="23"/>
      <c r="AW112" s="23"/>
    </row>
    <row r="113" spans="1:49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+'UK Prices'!D113</f>
        <v>Women's Performance 7/8 Trouser</v>
      </c>
      <c r="F113" s="324">
        <f>'US Trade'!H113</f>
        <v>49</v>
      </c>
      <c r="G113" s="325"/>
      <c r="I113" s="86">
        <f>IF(+'UK Prices'!J113&lt;0.1,"",+'UK Prices'!J113)</f>
        <v>34</v>
      </c>
      <c r="J113" s="216"/>
      <c r="K113" s="41">
        <f>F113/I113</f>
        <v>1.4411764705882353</v>
      </c>
      <c r="L113" s="57"/>
      <c r="M113" s="86">
        <f>'€uro Prices'!K113</f>
        <v>45</v>
      </c>
      <c r="N113" s="216"/>
      <c r="O113" s="41">
        <f>M113/I113</f>
        <v>1.3235294117647058</v>
      </c>
      <c r="P113" s="86">
        <f>'SFr Prices'!L113</f>
        <v>49.5</v>
      </c>
      <c r="Q113" s="216"/>
      <c r="R113" s="41">
        <f>P113/(M113-1)</f>
        <v>1.125</v>
      </c>
      <c r="S113" s="124">
        <f>'SEK Prices'!K113</f>
        <v>390</v>
      </c>
      <c r="T113" s="216"/>
      <c r="U113" s="41">
        <f>S113/I113</f>
        <v>11.470588235294118</v>
      </c>
      <c r="V113" s="124">
        <f>'DKr Prices'!K113</f>
        <v>320</v>
      </c>
      <c r="W113" s="216"/>
      <c r="X113" s="41">
        <f>V113/(M113-1)</f>
        <v>7.2727272727272725</v>
      </c>
      <c r="Y113" s="124">
        <f>'NKr Prices'!L113</f>
        <v>390</v>
      </c>
      <c r="Z113" s="216"/>
      <c r="AA113" s="322">
        <f>Y113/S113</f>
        <v>1</v>
      </c>
      <c r="AB113" s="343">
        <f>'S Africa Prices'!F113</f>
        <v>0</v>
      </c>
      <c r="AC113" s="216">
        <f>'S Africa Prices'!G113</f>
        <v>0</v>
      </c>
      <c r="AD113" s="195">
        <f>'S Africa Prices'!F113/'US Trade'!H113</f>
        <v>0</v>
      </c>
      <c r="AE113" s="37"/>
      <c r="AF113" s="54">
        <f>'Std Cst'!J113</f>
        <v>19.96</v>
      </c>
      <c r="AG113" s="55">
        <f>'Std Cst'!U113</f>
        <v>15.965164137931037</v>
      </c>
      <c r="AH113" s="56">
        <f>'Std Cst'!AA113</f>
        <v>22.047131428571429</v>
      </c>
      <c r="AI113" s="56">
        <f>'Std Cst'!AG113</f>
        <v>202.55802000000003</v>
      </c>
      <c r="AJ113" s="56">
        <f>'Std Cst'!AM113</f>
        <v>156.25904400000002</v>
      </c>
      <c r="AK113" s="56">
        <f>'Std Cst'!AZ113</f>
        <v>416.14275000000004</v>
      </c>
      <c r="AL113" s="37"/>
      <c r="AQ113" s="152">
        <f>'UK Prices'!J113-0.3</f>
        <v>33.700000000000003</v>
      </c>
      <c r="AS113" s="418">
        <f>(AQ113*$AS$10)</f>
        <v>43.81</v>
      </c>
      <c r="AT113" s="418">
        <f>AS113+1</f>
        <v>44.81</v>
      </c>
      <c r="AV113" s="23">
        <f>AQ113*$AV$10</f>
        <v>43.473000000000006</v>
      </c>
      <c r="AW113" s="23">
        <f>AV113+1</f>
        <v>44.473000000000006</v>
      </c>
    </row>
    <row r="114" spans="1:49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+'UK Prices'!D114</f>
        <v>Women's Performance Skort</v>
      </c>
      <c r="F114" s="324">
        <f>'US Trade'!H114</f>
        <v>42.5</v>
      </c>
      <c r="G114" s="325"/>
      <c r="I114" s="86">
        <f>IF(+'UK Prices'!J114&lt;0.1,"",+'UK Prices'!J114)</f>
        <v>29.9</v>
      </c>
      <c r="J114" s="216"/>
      <c r="K114" s="41">
        <f>F114/I114</f>
        <v>1.4214046822742477</v>
      </c>
      <c r="L114" s="57"/>
      <c r="M114" s="86">
        <f>'€uro Prices'!K114</f>
        <v>39</v>
      </c>
      <c r="N114" s="216"/>
      <c r="O114" s="41">
        <f>M114/I114</f>
        <v>1.3043478260869565</v>
      </c>
      <c r="P114" s="86">
        <f>'SFr Prices'!L114</f>
        <v>42.9</v>
      </c>
      <c r="Q114" s="216"/>
      <c r="R114" s="41">
        <f>P114/(M114-1)</f>
        <v>1.1289473684210527</v>
      </c>
      <c r="S114" s="124">
        <f>'SEK Prices'!K114</f>
        <v>350</v>
      </c>
      <c r="T114" s="216"/>
      <c r="U114" s="41">
        <f>S114/I114</f>
        <v>11.705685618729097</v>
      </c>
      <c r="V114" s="124">
        <f>'DKr Prices'!K114</f>
        <v>280</v>
      </c>
      <c r="W114" s="216"/>
      <c r="X114" s="41">
        <f>V114/(M114-1)</f>
        <v>7.3684210526315788</v>
      </c>
      <c r="Y114" s="124">
        <f>'NKr Prices'!L114</f>
        <v>350</v>
      </c>
      <c r="Z114" s="216"/>
      <c r="AA114" s="322">
        <f>Y114/S114</f>
        <v>1</v>
      </c>
      <c r="AB114" s="343">
        <f>'S Africa Prices'!F114</f>
        <v>0</v>
      </c>
      <c r="AC114" s="216">
        <f>'S Africa Prices'!G114</f>
        <v>0</v>
      </c>
      <c r="AD114" s="195">
        <f>'S Africa Prices'!F114/'US Trade'!H114</f>
        <v>0</v>
      </c>
      <c r="AE114" s="37"/>
      <c r="AF114" s="54">
        <f>'Std Cst'!J114</f>
        <v>11.28</v>
      </c>
      <c r="AG114" s="55">
        <f>'Std Cst'!U114</f>
        <v>9.2271564137931037</v>
      </c>
      <c r="AH114" s="56">
        <f>'Std Cst'!AA114</f>
        <v>12.742263619047618</v>
      </c>
      <c r="AI114" s="56">
        <f>'Std Cst'!AG114</f>
        <v>117.069547</v>
      </c>
      <c r="AJ114" s="56">
        <f>'Std Cst'!AM114</f>
        <v>90.310793399999994</v>
      </c>
      <c r="AK114" s="56">
        <f>'Std Cst'!AZ114</f>
        <v>249.37824999999998</v>
      </c>
      <c r="AL114" s="37"/>
      <c r="AQ114" s="152">
        <f>'UK Prices'!J114-0.3</f>
        <v>29.599999999999998</v>
      </c>
      <c r="AS114" s="418">
        <f>(AQ114*$AS$10)</f>
        <v>38.479999999999997</v>
      </c>
      <c r="AT114" s="418">
        <f>AS114+1</f>
        <v>39.479999999999997</v>
      </c>
      <c r="AV114" s="23">
        <f>AQ114*$AV$10</f>
        <v>38.183999999999997</v>
      </c>
      <c r="AW114" s="23">
        <f>AV114+1</f>
        <v>39.183999999999997</v>
      </c>
    </row>
    <row r="115" spans="1:49" x14ac:dyDescent="0.3">
      <c r="A115" s="206" t="str">
        <f>'ITMA Form Data'!A115</f>
        <v>JUNIORS</v>
      </c>
      <c r="B115" s="206"/>
      <c r="C115" s="500"/>
      <c r="D115" s="29" t="str">
        <f>+'UK Prices'!D115</f>
        <v>Juniors</v>
      </c>
      <c r="F115" s="324"/>
      <c r="G115" s="325"/>
      <c r="I115" s="141" t="str">
        <f>IF(+'UK Prices'!J115&lt;0.1,"",+'UK Prices'!J115)</f>
        <v/>
      </c>
      <c r="J115" s="216"/>
      <c r="K115" s="326"/>
      <c r="L115" s="57"/>
      <c r="M115" s="86"/>
      <c r="N115" s="216"/>
      <c r="O115" s="41"/>
      <c r="P115" s="86"/>
      <c r="Q115" s="216"/>
      <c r="R115" s="41"/>
      <c r="S115" s="124"/>
      <c r="T115" s="216"/>
      <c r="U115" s="41"/>
      <c r="V115" s="124"/>
      <c r="W115" s="216"/>
      <c r="X115" s="41"/>
      <c r="Y115" s="124"/>
      <c r="Z115" s="216"/>
      <c r="AA115" s="322"/>
      <c r="AB115" s="343"/>
      <c r="AC115" s="216"/>
      <c r="AD115" s="195"/>
      <c r="AE115" s="37"/>
      <c r="AF115" s="54"/>
      <c r="AG115" s="55"/>
      <c r="AH115" s="56"/>
      <c r="AI115" s="56"/>
      <c r="AJ115" s="56"/>
      <c r="AK115" s="56"/>
      <c r="AL115" s="37"/>
      <c r="AQ115" s="152"/>
      <c r="AS115" s="418"/>
      <c r="AT115" s="418"/>
      <c r="AV115" s="23"/>
      <c r="AW115" s="23"/>
    </row>
    <row r="116" spans="1:49" hidden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+'UK Prices'!D116</f>
        <v>FJ Junior FJ Chill-Out w/ Chest Piping 1/4 Zip</v>
      </c>
      <c r="F116" s="324">
        <f>'US Trade'!H116</f>
        <v>0</v>
      </c>
      <c r="G116" s="325">
        <f>'US Trade'!I116</f>
        <v>0</v>
      </c>
      <c r="I116" s="86" t="str">
        <f>IF(+'UK Prices'!J116&lt;0.1,"",+'UK Prices'!J116)</f>
        <v/>
      </c>
      <c r="J116" s="216">
        <f>'UK Prices'!K116</f>
        <v>0</v>
      </c>
      <c r="K116" s="41" t="e">
        <f t="shared" ref="K116:K124" si="233">F116/I116</f>
        <v>#VALUE!</v>
      </c>
      <c r="L116" s="57"/>
      <c r="M116" s="86">
        <f>'€uro Prices'!K116</f>
        <v>0</v>
      </c>
      <c r="N116" s="216">
        <f>'€uro Prices'!L116</f>
        <v>0</v>
      </c>
      <c r="O116" s="41" t="e">
        <f t="shared" ref="O116" si="234">M116/I116</f>
        <v>#VALUE!</v>
      </c>
      <c r="P116" s="86">
        <f>'SFr Prices'!L116</f>
        <v>0</v>
      </c>
      <c r="Q116" s="216">
        <f>'SFr Prices'!M116</f>
        <v>0</v>
      </c>
      <c r="R116" s="41">
        <f t="shared" ref="R116:R124" si="235">P116/(M116-1)</f>
        <v>0</v>
      </c>
      <c r="S116" s="124">
        <f>'SEK Prices'!K116</f>
        <v>0</v>
      </c>
      <c r="T116" s="216">
        <f>'SEK Prices'!L116</f>
        <v>0</v>
      </c>
      <c r="U116" s="41" t="e">
        <f t="shared" ref="U116" si="236">S116/I116</f>
        <v>#VALUE!</v>
      </c>
      <c r="V116" s="124">
        <f>'DKr Prices'!K116</f>
        <v>0</v>
      </c>
      <c r="W116" s="216">
        <f>'DKr Prices'!L116</f>
        <v>0</v>
      </c>
      <c r="X116" s="41">
        <f t="shared" ref="X116:X124" si="237">V116/(M116-1)</f>
        <v>0</v>
      </c>
      <c r="Y116" s="124">
        <f>'NKr Prices'!L116</f>
        <v>0</v>
      </c>
      <c r="Z116" s="216">
        <f>'NKr Prices'!M116</f>
        <v>0</v>
      </c>
      <c r="AA116" s="322" t="e">
        <f t="shared" ref="AA116" si="238">Y116/S116</f>
        <v>#DIV/0!</v>
      </c>
      <c r="AB116" s="343">
        <f>'S Africa Prices'!F116</f>
        <v>0</v>
      </c>
      <c r="AC116" s="216">
        <f>'S Africa Prices'!G116</f>
        <v>0</v>
      </c>
      <c r="AD116" s="195" t="e">
        <f>'S Africa Prices'!F116/'US Trade'!H116</f>
        <v>#DIV/0!</v>
      </c>
      <c r="AE116" s="37"/>
      <c r="AF116" s="54">
        <f>'Std Cst'!J116</f>
        <v>15.6</v>
      </c>
      <c r="AG116" s="55">
        <f>'Std Cst'!U116</f>
        <v>12.32</v>
      </c>
      <c r="AH116" s="56">
        <f>'Std Cst'!AA116</f>
        <v>17.013333333333332</v>
      </c>
      <c r="AI116" s="56">
        <f>'Std Cst'!AG116</f>
        <v>156.31</v>
      </c>
      <c r="AJ116" s="56">
        <f>'Std Cst'!AM116</f>
        <v>120.58200000000001</v>
      </c>
      <c r="AK116" s="56">
        <f>'Std Cst'!AZ116</f>
        <v>332.37625000000003</v>
      </c>
      <c r="AL116" s="37"/>
      <c r="AQ116" s="152">
        <f>'UK Prices'!J116-0.3</f>
        <v>-0.3</v>
      </c>
      <c r="AS116" s="418">
        <f t="shared" ref="AS116:AS124" si="239">(AQ116*$AS$10)</f>
        <v>-0.39</v>
      </c>
      <c r="AT116" s="418">
        <f t="shared" ref="AT116:AT124" si="240">AS116+1</f>
        <v>0.61</v>
      </c>
      <c r="AV116" s="23">
        <f t="shared" si="14"/>
        <v>-0.38700000000000001</v>
      </c>
      <c r="AW116" s="23">
        <f t="shared" si="15"/>
        <v>0.61299999999999999</v>
      </c>
    </row>
    <row r="117" spans="1:49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+'UK Prices'!D117</f>
        <v>FJ Junior FJ Solid Colour Chill-Out 1/4 zip</v>
      </c>
      <c r="F117" s="324">
        <f>'US Trade'!H117</f>
        <v>34</v>
      </c>
      <c r="G117" s="325">
        <f>'US Trade'!I117</f>
        <v>6.25E-2</v>
      </c>
      <c r="I117" s="86">
        <f>IF(+'UK Prices'!J117&lt;0.1,"",+'UK Prices'!J117)</f>
        <v>22.1</v>
      </c>
      <c r="J117" s="216">
        <f>'UK Prices'!K117</f>
        <v>1.8433179723502401E-2</v>
      </c>
      <c r="K117" s="41">
        <f t="shared" ref="K117:K119" si="241">F117/I117</f>
        <v>1.5384615384615383</v>
      </c>
      <c r="L117" s="57"/>
      <c r="M117" s="86">
        <f>'€uro Prices'!K117</f>
        <v>30.9</v>
      </c>
      <c r="N117" s="216">
        <f>'€uro Prices'!L117</f>
        <v>0</v>
      </c>
      <c r="O117" s="41">
        <f t="shared" ref="O117:O119" si="242">M117/I117</f>
        <v>1.3981900452488687</v>
      </c>
      <c r="P117" s="86">
        <f>'SFr Prices'!L117</f>
        <v>34</v>
      </c>
      <c r="Q117" s="216">
        <f>'SFr Prices'!M117</f>
        <v>0</v>
      </c>
      <c r="R117" s="41">
        <f t="shared" si="235"/>
        <v>1.1371237458193981</v>
      </c>
      <c r="S117" s="124">
        <f>'SEK Prices'!K117</f>
        <v>270</v>
      </c>
      <c r="T117" s="216">
        <f>'SEK Prices'!L117</f>
        <v>0</v>
      </c>
      <c r="U117" s="41">
        <f t="shared" ref="U117:U119" si="243">S117/I117</f>
        <v>12.217194570135746</v>
      </c>
      <c r="V117" s="124">
        <f>'DKr Prices'!K117</f>
        <v>240</v>
      </c>
      <c r="W117" s="216">
        <f>'DKr Prices'!L117</f>
        <v>2.1276595744680851E-2</v>
      </c>
      <c r="X117" s="41">
        <f t="shared" ref="X117:X119" si="244">V117/(M117-1)</f>
        <v>8.0267558528428093</v>
      </c>
      <c r="Y117" s="124">
        <f>'NKr Prices'!L117</f>
        <v>270</v>
      </c>
      <c r="Z117" s="216">
        <f>'NKr Prices'!M117</f>
        <v>0</v>
      </c>
      <c r="AA117" s="322">
        <f t="shared" ref="AA117" si="245">Y117/S117</f>
        <v>1</v>
      </c>
      <c r="AB117" s="343">
        <f>'S Africa Prices'!F117</f>
        <v>0</v>
      </c>
      <c r="AC117" s="216">
        <f>'S Africa Prices'!G117</f>
        <v>0</v>
      </c>
      <c r="AD117" s="195">
        <f>'S Africa Prices'!F117/'US Trade'!H117</f>
        <v>0</v>
      </c>
      <c r="AE117" s="37"/>
      <c r="AF117" s="54">
        <f>'Std Cst'!J117</f>
        <v>15</v>
      </c>
      <c r="AG117" s="55">
        <f>'Std Cst'!U117</f>
        <v>12.03688772413793</v>
      </c>
      <c r="AH117" s="56">
        <f>'Std Cst'!AA117</f>
        <v>16.62236876190476</v>
      </c>
      <c r="AI117" s="56">
        <f>'Std Cst'!AG117</f>
        <v>152.71801299999998</v>
      </c>
      <c r="AJ117" s="56">
        <f>'Std Cst'!AM117</f>
        <v>117.81103859999999</v>
      </c>
      <c r="AK117" s="56">
        <f>'Std Cst'!AZ117</f>
        <v>320.84875</v>
      </c>
      <c r="AL117" s="37"/>
      <c r="AQ117" s="152">
        <f>'UK Prices'!J117-0.3</f>
        <v>21.8</v>
      </c>
      <c r="AS117" s="418">
        <f t="shared" ref="AS117:AS119" si="246">(AQ117*$AS$10)</f>
        <v>28.340000000000003</v>
      </c>
      <c r="AT117" s="418">
        <f t="shared" ref="AT117:AT119" si="247">AS117+1</f>
        <v>29.340000000000003</v>
      </c>
      <c r="AV117" s="23">
        <f t="shared" ref="AV117:AV119" si="248">AQ117*$AV$10</f>
        <v>28.122000000000003</v>
      </c>
      <c r="AW117" s="23">
        <f t="shared" ref="AW117:AW119" si="249">AV117+1</f>
        <v>29.122000000000003</v>
      </c>
    </row>
    <row r="118" spans="1:49" hidden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+'UK Prices'!D118</f>
        <v>FJ Junior Birdseye Colorblock Pique w/ Self Collar</v>
      </c>
      <c r="F118" s="324">
        <f>'US Trade'!H118</f>
        <v>0</v>
      </c>
      <c r="G118" s="325">
        <f>'US Trade'!I118</f>
        <v>0</v>
      </c>
      <c r="I118" s="86" t="str">
        <f>IF(+'UK Prices'!J118&lt;0.1,"",+'UK Prices'!J118)</f>
        <v/>
      </c>
      <c r="J118" s="216"/>
      <c r="K118" s="41" t="e">
        <f t="shared" si="241"/>
        <v>#VALUE!</v>
      </c>
      <c r="L118" s="57"/>
      <c r="M118" s="86">
        <f>'€uro Prices'!K118</f>
        <v>0</v>
      </c>
      <c r="N118" s="216"/>
      <c r="O118" s="41" t="e">
        <f t="shared" si="242"/>
        <v>#VALUE!</v>
      </c>
      <c r="P118" s="86">
        <f>'SFr Prices'!L118</f>
        <v>0</v>
      </c>
      <c r="Q118" s="216"/>
      <c r="R118" s="41">
        <f t="shared" si="235"/>
        <v>0</v>
      </c>
      <c r="S118" s="124">
        <f>'SEK Prices'!K118</f>
        <v>0</v>
      </c>
      <c r="T118" s="216"/>
      <c r="U118" s="41" t="e">
        <f t="shared" si="243"/>
        <v>#VALUE!</v>
      </c>
      <c r="V118" s="124">
        <f>'DKr Prices'!K118</f>
        <v>0</v>
      </c>
      <c r="W118" s="216"/>
      <c r="X118" s="41">
        <f t="shared" si="244"/>
        <v>0</v>
      </c>
      <c r="Y118" s="124">
        <f>'NKr Prices'!L118</f>
        <v>0</v>
      </c>
      <c r="Z118" s="216"/>
      <c r="AA118" s="322" t="e">
        <f>Y118/S118</f>
        <v>#DIV/0!</v>
      </c>
      <c r="AB118" s="343">
        <f>'S Africa Prices'!F118</f>
        <v>0</v>
      </c>
      <c r="AC118" s="216">
        <f>'S Africa Prices'!G118</f>
        <v>0</v>
      </c>
      <c r="AD118" s="195" t="e">
        <f>'S Africa Prices'!F118/'US Trade'!H118</f>
        <v>#DIV/0!</v>
      </c>
      <c r="AE118" s="37"/>
      <c r="AF118" s="54">
        <f>'Std Cst'!J118</f>
        <v>12.6</v>
      </c>
      <c r="AG118" s="55">
        <f>'Std Cst'!U118</f>
        <v>10.002758620689654</v>
      </c>
      <c r="AH118" s="56">
        <f>'Std Cst'!AA118</f>
        <v>13.813333333333333</v>
      </c>
      <c r="AI118" s="56">
        <f>'Std Cst'!AG118</f>
        <v>126.91</v>
      </c>
      <c r="AJ118" s="56">
        <f>'Std Cst'!AM118</f>
        <v>97.902000000000001</v>
      </c>
      <c r="AK118" s="56">
        <f>'Std Cst'!AZ118</f>
        <v>274.73874999999998</v>
      </c>
      <c r="AL118" s="37"/>
      <c r="AQ118" s="152">
        <f>'UK Prices'!J118-0.3</f>
        <v>-0.3</v>
      </c>
      <c r="AS118" s="418">
        <f t="shared" si="246"/>
        <v>-0.39</v>
      </c>
      <c r="AT118" s="418">
        <f t="shared" si="247"/>
        <v>0.61</v>
      </c>
      <c r="AV118" s="23">
        <f t="shared" si="248"/>
        <v>-0.38700000000000001</v>
      </c>
      <c r="AW118" s="23">
        <f t="shared" si="249"/>
        <v>0.61299999999999999</v>
      </c>
    </row>
    <row r="119" spans="1:49" hidden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+'UK Prices'!D119</f>
        <v>FJ Junior Smooth Pique Double Chest Stripe</v>
      </c>
      <c r="F119" s="324">
        <f>'US Trade'!H119</f>
        <v>0</v>
      </c>
      <c r="G119" s="325"/>
      <c r="I119" s="86" t="str">
        <f>IF(+'UK Prices'!J119&lt;0.1,"",+'UK Prices'!J119)</f>
        <v/>
      </c>
      <c r="J119" s="216"/>
      <c r="K119" s="41" t="e">
        <f t="shared" si="241"/>
        <v>#VALUE!</v>
      </c>
      <c r="L119" s="57"/>
      <c r="M119" s="86">
        <f>'€uro Prices'!K119</f>
        <v>0</v>
      </c>
      <c r="N119" s="216"/>
      <c r="O119" s="41" t="e">
        <f t="shared" si="242"/>
        <v>#VALUE!</v>
      </c>
      <c r="P119" s="86">
        <f>'SFr Prices'!L119</f>
        <v>0</v>
      </c>
      <c r="Q119" s="216"/>
      <c r="R119" s="41">
        <f t="shared" si="235"/>
        <v>0</v>
      </c>
      <c r="S119" s="124">
        <f>'SEK Prices'!K119</f>
        <v>0</v>
      </c>
      <c r="T119" s="216"/>
      <c r="U119" s="41" t="e">
        <f t="shared" si="243"/>
        <v>#VALUE!</v>
      </c>
      <c r="V119" s="124">
        <f>'DKr Prices'!K119</f>
        <v>0</v>
      </c>
      <c r="W119" s="216"/>
      <c r="X119" s="41">
        <f t="shared" si="244"/>
        <v>0</v>
      </c>
      <c r="Y119" s="124">
        <f>'NKr Prices'!L119</f>
        <v>0</v>
      </c>
      <c r="Z119" s="216"/>
      <c r="AA119" s="322" t="e">
        <f t="shared" ref="AA119" si="250">Y119/S119</f>
        <v>#DIV/0!</v>
      </c>
      <c r="AB119" s="343">
        <f>'S Africa Prices'!F119</f>
        <v>0</v>
      </c>
      <c r="AC119" s="216">
        <f>'S Africa Prices'!G119</f>
        <v>0</v>
      </c>
      <c r="AD119" s="195" t="e">
        <f>'S Africa Prices'!F119/'US Trade'!H119</f>
        <v>#DIV/0!</v>
      </c>
      <c r="AE119" s="37"/>
      <c r="AF119" s="54">
        <f>'Std Cst'!J119</f>
        <v>12.5</v>
      </c>
      <c r="AG119" s="55">
        <f>'Std Cst'!U119</f>
        <v>9.9255172413793105</v>
      </c>
      <c r="AH119" s="56">
        <f>'Std Cst'!AA119</f>
        <v>13.706666666666665</v>
      </c>
      <c r="AI119" s="56">
        <f>'Std Cst'!AG119</f>
        <v>125.92999999999999</v>
      </c>
      <c r="AJ119" s="56">
        <f>'Std Cst'!AM119</f>
        <v>97.146000000000001</v>
      </c>
      <c r="AK119" s="56">
        <f>'Std Cst'!AZ119</f>
        <v>272.8175</v>
      </c>
      <c r="AL119" s="37"/>
      <c r="AQ119" s="152">
        <f>'UK Prices'!J119-0.3</f>
        <v>-0.3</v>
      </c>
      <c r="AS119" s="418">
        <f t="shared" si="246"/>
        <v>-0.39</v>
      </c>
      <c r="AT119" s="418">
        <f t="shared" si="247"/>
        <v>0.61</v>
      </c>
      <c r="AV119" s="23">
        <f t="shared" si="248"/>
        <v>-0.38700000000000001</v>
      </c>
      <c r="AW119" s="23">
        <f t="shared" si="249"/>
        <v>0.61299999999999999</v>
      </c>
    </row>
    <row r="120" spans="1:49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+'UK Prices'!D120</f>
        <v>Junior Textured Chill-Out</v>
      </c>
      <c r="F120" s="324">
        <f>'US Trade'!H120</f>
        <v>34</v>
      </c>
      <c r="G120" s="325"/>
      <c r="I120" s="86">
        <f>IF(+'UK Prices'!J120&lt;0.1,"",+'UK Prices'!J120)</f>
        <v>22.1</v>
      </c>
      <c r="J120" s="216"/>
      <c r="K120" s="41">
        <f>F120/I120</f>
        <v>1.5384615384615383</v>
      </c>
      <c r="L120" s="57"/>
      <c r="M120" s="86">
        <f>'€uro Prices'!K120</f>
        <v>30.9</v>
      </c>
      <c r="N120" s="216"/>
      <c r="O120" s="41">
        <f>M120/I120</f>
        <v>1.3981900452488687</v>
      </c>
      <c r="P120" s="86">
        <f>'SFr Prices'!L120</f>
        <v>34</v>
      </c>
      <c r="Q120" s="216"/>
      <c r="R120" s="41">
        <f>P120/(M120-1)</f>
        <v>1.1371237458193981</v>
      </c>
      <c r="S120" s="124">
        <f>'SEK Prices'!K120</f>
        <v>270</v>
      </c>
      <c r="T120" s="216"/>
      <c r="U120" s="41">
        <f>S120/I120</f>
        <v>12.217194570135746</v>
      </c>
      <c r="V120" s="124">
        <f>'DKr Prices'!K120</f>
        <v>240</v>
      </c>
      <c r="W120" s="216"/>
      <c r="X120" s="41">
        <f>V120/(M120-1)</f>
        <v>8.0267558528428093</v>
      </c>
      <c r="Y120" s="124">
        <f>'NKr Prices'!L120</f>
        <v>270</v>
      </c>
      <c r="Z120" s="216"/>
      <c r="AA120" s="322">
        <f>Y120/S120</f>
        <v>1</v>
      </c>
      <c r="AB120" s="343">
        <f>'S Africa Prices'!F120</f>
        <v>0</v>
      </c>
      <c r="AC120" s="216">
        <f>'S Africa Prices'!G120</f>
        <v>0</v>
      </c>
      <c r="AD120" s="195">
        <f>'S Africa Prices'!F120/'US Trade'!H120</f>
        <v>0</v>
      </c>
      <c r="AE120" s="37"/>
      <c r="AF120" s="54">
        <f>'Std Cst'!J120</f>
        <v>13.8</v>
      </c>
      <c r="AG120" s="55">
        <f>'Std Cst'!U120</f>
        <v>11.109991172413794</v>
      </c>
      <c r="AH120" s="56">
        <f>'Std Cst'!AA120</f>
        <v>15.342368761904762</v>
      </c>
      <c r="AI120" s="56">
        <f>'Std Cst'!AG120</f>
        <v>140.95801299999999</v>
      </c>
      <c r="AJ120" s="56">
        <f>'Std Cst'!AM120</f>
        <v>108.7390386</v>
      </c>
      <c r="AK120" s="56">
        <f>'Std Cst'!AZ120</f>
        <v>297.79375000000005</v>
      </c>
      <c r="AL120" s="37"/>
      <c r="AQ120" s="152">
        <f>'UK Prices'!J120-0.3</f>
        <v>21.8</v>
      </c>
      <c r="AS120" s="418">
        <f>(AQ120*$AS$10)</f>
        <v>28.340000000000003</v>
      </c>
      <c r="AT120" s="418">
        <f>AS120+1</f>
        <v>29.340000000000003</v>
      </c>
      <c r="AV120" s="23">
        <f>AQ120*$AV$10</f>
        <v>28.122000000000003</v>
      </c>
      <c r="AW120" s="23">
        <f>AV120+1</f>
        <v>29.122000000000003</v>
      </c>
    </row>
    <row r="121" spans="1:49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+'UK Prices'!D121</f>
        <v>Junior Stretch Pique w/Painted Stripes</v>
      </c>
      <c r="F121" s="324">
        <f>'US Trade'!H121</f>
        <v>28.5</v>
      </c>
      <c r="G121" s="325"/>
      <c r="I121" s="86">
        <f>IF(+'UK Prices'!J121&lt;0.1,"",+'UK Prices'!J121)</f>
        <v>19.5</v>
      </c>
      <c r="J121" s="216"/>
      <c r="K121" s="41">
        <f>F121/I121</f>
        <v>1.4615384615384615</v>
      </c>
      <c r="L121" s="57"/>
      <c r="M121" s="86">
        <f>'€uro Prices'!K121</f>
        <v>26.9</v>
      </c>
      <c r="N121" s="216"/>
      <c r="O121" s="41">
        <f>M121/I121</f>
        <v>1.3794871794871795</v>
      </c>
      <c r="P121" s="86">
        <f>'SFr Prices'!L121</f>
        <v>29.6</v>
      </c>
      <c r="Q121" s="216"/>
      <c r="R121" s="41">
        <f>P121/(M121-1)</f>
        <v>1.142857142857143</v>
      </c>
      <c r="S121" s="124">
        <f>'SEK Prices'!K121</f>
        <v>230</v>
      </c>
      <c r="T121" s="216"/>
      <c r="U121" s="41">
        <f>S121/I121</f>
        <v>11.794871794871796</v>
      </c>
      <c r="V121" s="124">
        <f>'DKr Prices'!K121</f>
        <v>200</v>
      </c>
      <c r="W121" s="216"/>
      <c r="X121" s="41">
        <f>V121/(M121-1)</f>
        <v>7.7220077220077226</v>
      </c>
      <c r="Y121" s="124">
        <f>'NKr Prices'!L121</f>
        <v>230</v>
      </c>
      <c r="Z121" s="216"/>
      <c r="AA121" s="322">
        <f>Y121/S121</f>
        <v>1</v>
      </c>
      <c r="AB121" s="343">
        <f>'S Africa Prices'!F121</f>
        <v>0</v>
      </c>
      <c r="AC121" s="216">
        <f>'S Africa Prices'!G121</f>
        <v>0</v>
      </c>
      <c r="AD121" s="195">
        <f>'S Africa Prices'!F121/'US Trade'!H121</f>
        <v>0</v>
      </c>
      <c r="AE121" s="37"/>
      <c r="AF121" s="54">
        <f>'Std Cst'!J121</f>
        <v>13</v>
      </c>
      <c r="AG121" s="55">
        <f>'Std Cst'!U121</f>
        <v>10.470844137931035</v>
      </c>
      <c r="AH121" s="56">
        <f>'Std Cst'!AA121</f>
        <v>14.459737142857142</v>
      </c>
      <c r="AI121" s="56">
        <f>'Std Cst'!AG121</f>
        <v>132.84883500000001</v>
      </c>
      <c r="AJ121" s="56">
        <f>'Std Cst'!AM121</f>
        <v>102.48338700000001</v>
      </c>
      <c r="AK121" s="56">
        <f>'Std Cst'!AZ121</f>
        <v>282.42374999999998</v>
      </c>
      <c r="AL121" s="37"/>
      <c r="AQ121" s="152">
        <f>'UK Prices'!J121-0.3</f>
        <v>19.2</v>
      </c>
      <c r="AS121" s="418">
        <f>(AQ121*$AS$10)</f>
        <v>24.96</v>
      </c>
      <c r="AT121" s="418">
        <f>AS121+1</f>
        <v>25.96</v>
      </c>
      <c r="AV121" s="23">
        <f>AQ121*$AV$10</f>
        <v>24.768000000000001</v>
      </c>
      <c r="AW121" s="23">
        <f>AV121+1</f>
        <v>25.768000000000001</v>
      </c>
    </row>
    <row r="122" spans="1:49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+'UK Prices'!D122</f>
        <v>Junior Smooth Pique w/Collar &amp; Sleeve Stripes</v>
      </c>
      <c r="F122" s="324">
        <f>'US Trade'!H122</f>
        <v>26.5</v>
      </c>
      <c r="G122" s="325"/>
      <c r="I122" s="86">
        <f>IF(+'UK Prices'!J122&lt;0.1,"",+'UK Prices'!J122)</f>
        <v>17.5</v>
      </c>
      <c r="J122" s="216"/>
      <c r="K122" s="41">
        <f>F122/I122</f>
        <v>1.5142857142857142</v>
      </c>
      <c r="L122" s="57"/>
      <c r="M122" s="86">
        <f>'€uro Prices'!K122</f>
        <v>25.9</v>
      </c>
      <c r="N122" s="216"/>
      <c r="O122" s="41">
        <f>M122/I122</f>
        <v>1.48</v>
      </c>
      <c r="P122" s="86">
        <f>'SFr Prices'!L122</f>
        <v>28.5</v>
      </c>
      <c r="Q122" s="216"/>
      <c r="R122" s="41">
        <f>P122/(M122-1)</f>
        <v>1.1445783132530121</v>
      </c>
      <c r="S122" s="124">
        <f>'SEK Prices'!K122</f>
        <v>230</v>
      </c>
      <c r="T122" s="216"/>
      <c r="U122" s="41">
        <f>S122/I122</f>
        <v>13.142857142857142</v>
      </c>
      <c r="V122" s="124">
        <f>'DKr Prices'!K122</f>
        <v>200</v>
      </c>
      <c r="W122" s="216"/>
      <c r="X122" s="41">
        <f>V122/(M122-1)</f>
        <v>8.0321285140562253</v>
      </c>
      <c r="Y122" s="124">
        <f>'NKr Prices'!L122</f>
        <v>230</v>
      </c>
      <c r="Z122" s="216"/>
      <c r="AA122" s="322">
        <f>Y122/S122</f>
        <v>1</v>
      </c>
      <c r="AB122" s="343">
        <f>'S Africa Prices'!F122</f>
        <v>0</v>
      </c>
      <c r="AC122" s="216">
        <f>'S Africa Prices'!G122</f>
        <v>0</v>
      </c>
      <c r="AD122" s="195">
        <f>'S Africa Prices'!F122/'US Trade'!H122</f>
        <v>0</v>
      </c>
      <c r="AE122" s="37"/>
      <c r="AF122" s="54">
        <f>'Std Cst'!J122</f>
        <v>12.5</v>
      </c>
      <c r="AG122" s="55">
        <f>'Std Cst'!U122</f>
        <v>10.06831724137931</v>
      </c>
      <c r="AH122" s="56">
        <f>'Std Cst'!AA122</f>
        <v>13.903866666666666</v>
      </c>
      <c r="AI122" s="56">
        <f>'Std Cst'!AG122</f>
        <v>127.741775</v>
      </c>
      <c r="AJ122" s="56">
        <f>'Std Cst'!AM122</f>
        <v>98.543655000000001</v>
      </c>
      <c r="AK122" s="56">
        <f>'Std Cst'!AZ122</f>
        <v>272.8175</v>
      </c>
      <c r="AL122" s="37"/>
      <c r="AQ122" s="152">
        <f>'UK Prices'!J122-0.3</f>
        <v>17.2</v>
      </c>
      <c r="AS122" s="418">
        <f>(AQ122*$AS$10)</f>
        <v>22.36</v>
      </c>
      <c r="AT122" s="418">
        <f>AS122+1</f>
        <v>23.36</v>
      </c>
      <c r="AV122" s="23">
        <f>AQ122*$AV$10</f>
        <v>22.187999999999999</v>
      </c>
      <c r="AW122" s="23">
        <f>AV122+1</f>
        <v>23.187999999999999</v>
      </c>
    </row>
    <row r="123" spans="1:49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+'UK Prices'!D123</f>
        <v>FJ Junior Stretch Pique w/neck tape trim</v>
      </c>
      <c r="F123" s="324">
        <f>'US Trade'!H123</f>
        <v>25</v>
      </c>
      <c r="G123" s="325"/>
      <c r="I123" s="86">
        <f>IF(+'UK Prices'!J123&lt;0.1,"",+'UK Prices'!J123)</f>
        <v>14.5</v>
      </c>
      <c r="J123" s="216">
        <f>'UK Prices'!K123</f>
        <v>0</v>
      </c>
      <c r="K123" s="41">
        <f t="shared" si="233"/>
        <v>1.7241379310344827</v>
      </c>
      <c r="L123" s="57"/>
      <c r="M123" s="86">
        <f>'€uro Prices'!K123</f>
        <v>20.7</v>
      </c>
      <c r="N123" s="216">
        <f>'€uro Prices'!L123</f>
        <v>0</v>
      </c>
      <c r="O123" s="41">
        <f t="shared" ref="O123:O124" si="251">M123/I123</f>
        <v>1.4275862068965517</v>
      </c>
      <c r="P123" s="86">
        <f>'SFr Prices'!L123</f>
        <v>22.8</v>
      </c>
      <c r="Q123" s="216">
        <f>'SFr Prices'!M123</f>
        <v>0</v>
      </c>
      <c r="R123" s="41">
        <f t="shared" si="235"/>
        <v>1.1573604060913707</v>
      </c>
      <c r="S123" s="124">
        <f>'SEK Prices'!K123</f>
        <v>190</v>
      </c>
      <c r="T123" s="216">
        <f>'SEK Prices'!L123</f>
        <v>2.7027027027027029E-2</v>
      </c>
      <c r="U123" s="41">
        <f t="shared" ref="U123:U124" si="252">S123/I123</f>
        <v>13.103448275862069</v>
      </c>
      <c r="V123" s="124">
        <f>'DKr Prices'!K123</f>
        <v>160</v>
      </c>
      <c r="W123" s="216">
        <f>'DKr Prices'!L123</f>
        <v>3.2258064516129031E-2</v>
      </c>
      <c r="X123" s="41">
        <f t="shared" si="237"/>
        <v>8.1218274111675122</v>
      </c>
      <c r="Y123" s="124">
        <f>'NKr Prices'!L123</f>
        <v>190</v>
      </c>
      <c r="Z123" s="216">
        <f>'NKr Prices'!M123</f>
        <v>2.7027027027027029E-2</v>
      </c>
      <c r="AA123" s="322">
        <f>Y123/S123</f>
        <v>1</v>
      </c>
      <c r="AB123" s="343">
        <f>'S Africa Prices'!F123</f>
        <v>0</v>
      </c>
      <c r="AC123" s="216">
        <f>'S Africa Prices'!G123</f>
        <v>0</v>
      </c>
      <c r="AD123" s="195">
        <f>'S Africa Prices'!F123/'US Trade'!H123</f>
        <v>0</v>
      </c>
      <c r="AE123" s="37"/>
      <c r="AF123" s="54">
        <f>'Std Cst'!J123</f>
        <v>9.1999999999999993</v>
      </c>
      <c r="AG123" s="55">
        <f>'Std Cst'!U123</f>
        <v>7.4948717241379299</v>
      </c>
      <c r="AH123" s="56">
        <f>'Std Cst'!AA123</f>
        <v>10.35006095238095</v>
      </c>
      <c r="AI123" s="56">
        <f>'Std Cst'!AG123</f>
        <v>95.091184999999982</v>
      </c>
      <c r="AJ123" s="56">
        <f>'Std Cst'!AM123</f>
        <v>73.356056999999993</v>
      </c>
      <c r="AK123" s="56">
        <f>'Std Cst'!AZ123</f>
        <v>209.41624999999996</v>
      </c>
      <c r="AL123" s="37"/>
      <c r="AQ123" s="152">
        <f>'UK Prices'!J123-0.3</f>
        <v>14.2</v>
      </c>
      <c r="AS123" s="418">
        <f t="shared" si="239"/>
        <v>18.46</v>
      </c>
      <c r="AT123" s="418">
        <f t="shared" si="240"/>
        <v>19.46</v>
      </c>
      <c r="AV123" s="23">
        <f t="shared" si="14"/>
        <v>18.317999999999998</v>
      </c>
      <c r="AW123" s="23">
        <f t="shared" si="15"/>
        <v>19.317999999999998</v>
      </c>
    </row>
    <row r="124" spans="1:49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+'UK Prices'!D124</f>
        <v>FJ Junior Shorts</v>
      </c>
      <c r="F124" s="324">
        <f>'US Trade'!H124</f>
        <v>28</v>
      </c>
      <c r="G124" s="325"/>
      <c r="I124" s="86">
        <f>IF(+'UK Prices'!J124&lt;0.1,"",+'UK Prices'!J124)</f>
        <v>17</v>
      </c>
      <c r="J124" s="216">
        <f>'UK Prices'!K124</f>
        <v>0</v>
      </c>
      <c r="K124" s="41">
        <f t="shared" si="233"/>
        <v>1.6470588235294117</v>
      </c>
      <c r="L124" s="57"/>
      <c r="M124" s="86">
        <f>'€uro Prices'!K124</f>
        <v>24.4</v>
      </c>
      <c r="N124" s="216">
        <f>'€uro Prices'!L124</f>
        <v>0</v>
      </c>
      <c r="O124" s="41">
        <f t="shared" si="251"/>
        <v>1.4352941176470588</v>
      </c>
      <c r="P124" s="86">
        <f>'SFr Prices'!L124</f>
        <v>26.9</v>
      </c>
      <c r="Q124" s="216">
        <f>'SFr Prices'!M124</f>
        <v>0</v>
      </c>
      <c r="R124" s="41">
        <f t="shared" si="235"/>
        <v>1.1495726495726495</v>
      </c>
      <c r="S124" s="124">
        <f>'SEK Prices'!K124</f>
        <v>210</v>
      </c>
      <c r="T124" s="216">
        <f>'SEK Prices'!L124</f>
        <v>-2.3255813953488372E-2</v>
      </c>
      <c r="U124" s="41">
        <f t="shared" si="252"/>
        <v>12.352941176470589</v>
      </c>
      <c r="V124" s="124">
        <f>'DKr Prices'!K124</f>
        <v>180</v>
      </c>
      <c r="W124" s="216">
        <f>'DKr Prices'!L124</f>
        <v>-2.7027027027027029E-2</v>
      </c>
      <c r="X124" s="41">
        <f t="shared" si="237"/>
        <v>7.6923076923076925</v>
      </c>
      <c r="Y124" s="124">
        <f>'NKr Prices'!L124</f>
        <v>210</v>
      </c>
      <c r="Z124" s="216">
        <f>'NKr Prices'!M124</f>
        <v>-2.3255813953488372E-2</v>
      </c>
      <c r="AA124" s="322">
        <f t="shared" ref="AA124" si="253">Y124/S124</f>
        <v>1</v>
      </c>
      <c r="AB124" s="343">
        <f>'S Africa Prices'!F124</f>
        <v>0</v>
      </c>
      <c r="AC124" s="216">
        <f>'S Africa Prices'!G124</f>
        <v>0</v>
      </c>
      <c r="AD124" s="195">
        <f>'S Africa Prices'!F124/'US Trade'!H124</f>
        <v>0</v>
      </c>
      <c r="AE124" s="37"/>
      <c r="AF124" s="54">
        <f>'Std Cst'!J124</f>
        <v>10.88</v>
      </c>
      <c r="AG124" s="55">
        <f>'Std Cst'!U124</f>
        <v>8.8129268965517245</v>
      </c>
      <c r="AH124" s="56">
        <f>'Std Cst'!AA124</f>
        <v>12.170232380952379</v>
      </c>
      <c r="AI124" s="56">
        <f>'Std Cst'!AG124</f>
        <v>111.81401</v>
      </c>
      <c r="AJ124" s="56">
        <f>'Std Cst'!AM124</f>
        <v>86.256522000000004</v>
      </c>
      <c r="AK124" s="56">
        <f>'Std Cst'!AZ124</f>
        <v>241.69325000000001</v>
      </c>
      <c r="AL124" s="37"/>
      <c r="AQ124" s="152">
        <f>'UK Prices'!J124-0.3</f>
        <v>16.7</v>
      </c>
      <c r="AS124" s="418">
        <f t="shared" si="239"/>
        <v>21.71</v>
      </c>
      <c r="AT124" s="418">
        <f t="shared" si="240"/>
        <v>22.71</v>
      </c>
      <c r="AV124" s="23">
        <f t="shared" si="14"/>
        <v>21.542999999999999</v>
      </c>
      <c r="AW124" s="23">
        <f t="shared" si="15"/>
        <v>22.542999999999999</v>
      </c>
    </row>
    <row r="125" spans="1:49" x14ac:dyDescent="0.3">
      <c r="A125" s="180"/>
      <c r="B125" s="180"/>
      <c r="C125" s="180"/>
      <c r="D125" s="29"/>
    </row>
    <row r="126" spans="1:49" x14ac:dyDescent="0.3">
      <c r="A126" s="19"/>
      <c r="B126" s="19"/>
      <c r="C126" s="180"/>
      <c r="D126" s="29"/>
    </row>
    <row r="127" spans="1:49" x14ac:dyDescent="0.3">
      <c r="A127" s="180"/>
      <c r="B127" s="180"/>
      <c r="C127" s="180"/>
      <c r="D127" s="422"/>
    </row>
    <row r="128" spans="1:49" x14ac:dyDescent="0.3">
      <c r="A128" s="180"/>
      <c r="B128" s="180"/>
      <c r="C128" s="180"/>
      <c r="D128" s="21"/>
    </row>
    <row r="129" spans="1:4" x14ac:dyDescent="0.3">
      <c r="A129" s="180"/>
      <c r="B129" s="180"/>
      <c r="C129" s="180"/>
      <c r="D129" s="21"/>
    </row>
    <row r="130" spans="1:4" x14ac:dyDescent="0.3">
      <c r="A130" s="180"/>
      <c r="B130" s="180"/>
      <c r="C130" s="180"/>
      <c r="D130" s="21"/>
    </row>
    <row r="131" spans="1:4" x14ac:dyDescent="0.3">
      <c r="A131" s="180"/>
      <c r="B131" s="180"/>
      <c r="C131" s="180"/>
      <c r="D131" s="21"/>
    </row>
    <row r="132" spans="1:4" x14ac:dyDescent="0.3">
      <c r="A132" s="191"/>
      <c r="B132" s="191"/>
      <c r="C132" s="191"/>
      <c r="D132" s="127"/>
    </row>
    <row r="133" spans="1:4" x14ac:dyDescent="0.3">
      <c r="A133" s="191"/>
      <c r="B133" s="191"/>
      <c r="C133" s="191"/>
      <c r="D133" s="127"/>
    </row>
    <row r="134" spans="1:4" x14ac:dyDescent="0.3">
      <c r="A134" s="191"/>
      <c r="B134" s="191"/>
      <c r="C134" s="191"/>
      <c r="D134" s="127"/>
    </row>
    <row r="135" spans="1:4" x14ac:dyDescent="0.3">
      <c r="A135" s="191"/>
      <c r="B135" s="191"/>
      <c r="C135" s="191"/>
      <c r="D135" s="127"/>
    </row>
    <row r="136" spans="1:4" x14ac:dyDescent="0.3">
      <c r="A136" s="191"/>
      <c r="B136" s="191"/>
      <c r="C136" s="191"/>
      <c r="D136" s="127"/>
    </row>
    <row r="137" spans="1:4" x14ac:dyDescent="0.3">
      <c r="A137" s="191"/>
      <c r="B137" s="191"/>
      <c r="C137" s="191"/>
      <c r="D137" s="127"/>
    </row>
    <row r="138" spans="1:4" x14ac:dyDescent="0.3">
      <c r="A138" s="191"/>
      <c r="B138" s="191"/>
      <c r="C138" s="191"/>
      <c r="D138" s="127"/>
    </row>
    <row r="139" spans="1:4" x14ac:dyDescent="0.3">
      <c r="A139" s="191"/>
      <c r="B139" s="191"/>
      <c r="C139" s="191"/>
      <c r="D139" s="127"/>
    </row>
    <row r="140" spans="1:4" x14ac:dyDescent="0.3">
      <c r="A140" s="191"/>
      <c r="B140" s="191"/>
      <c r="C140" s="191"/>
      <c r="D140" s="127"/>
    </row>
    <row r="141" spans="1:4" x14ac:dyDescent="0.3">
      <c r="A141" s="191"/>
      <c r="B141" s="191"/>
      <c r="C141" s="191"/>
      <c r="D141" s="127"/>
    </row>
    <row r="142" spans="1:4" x14ac:dyDescent="0.3">
      <c r="A142" s="191"/>
      <c r="B142" s="191"/>
      <c r="C142" s="191"/>
      <c r="D142" s="127"/>
    </row>
    <row r="143" spans="1:4" x14ac:dyDescent="0.3">
      <c r="A143" s="191"/>
      <c r="B143" s="191"/>
      <c r="C143" s="191"/>
      <c r="D143" s="127"/>
    </row>
    <row r="144" spans="1:4" x14ac:dyDescent="0.3">
      <c r="A144" s="191"/>
      <c r="B144" s="191"/>
      <c r="C144" s="191"/>
      <c r="D144" s="127"/>
    </row>
    <row r="145" spans="1:4" x14ac:dyDescent="0.3">
      <c r="A145" s="191"/>
      <c r="B145" s="191"/>
      <c r="C145" s="191"/>
      <c r="D145" s="127"/>
    </row>
    <row r="146" spans="1:4" x14ac:dyDescent="0.3">
      <c r="A146" s="191"/>
      <c r="B146" s="191"/>
      <c r="C146" s="191"/>
      <c r="D146" s="127"/>
    </row>
    <row r="147" spans="1:4" x14ac:dyDescent="0.3">
      <c r="A147" s="191"/>
      <c r="B147" s="191"/>
      <c r="C147" s="191"/>
      <c r="D147" s="127"/>
    </row>
    <row r="148" spans="1:4" x14ac:dyDescent="0.3">
      <c r="A148" s="191"/>
      <c r="B148" s="191"/>
      <c r="C148" s="191"/>
      <c r="D148" s="127"/>
    </row>
    <row r="149" spans="1:4" x14ac:dyDescent="0.3">
      <c r="A149" s="191"/>
      <c r="B149" s="191"/>
      <c r="C149" s="191"/>
      <c r="D149" s="127"/>
    </row>
    <row r="150" spans="1:4" x14ac:dyDescent="0.3">
      <c r="A150" s="191"/>
      <c r="B150" s="191"/>
      <c r="C150" s="191"/>
      <c r="D150" s="127"/>
    </row>
    <row r="151" spans="1:4" x14ac:dyDescent="0.3">
      <c r="A151" s="191"/>
      <c r="B151" s="191"/>
      <c r="C151" s="191"/>
      <c r="D151" s="127"/>
    </row>
    <row r="152" spans="1:4" x14ac:dyDescent="0.3">
      <c r="A152" s="191"/>
      <c r="B152" s="191"/>
      <c r="C152" s="191"/>
      <c r="D152" s="127"/>
    </row>
    <row r="153" spans="1:4" x14ac:dyDescent="0.3">
      <c r="A153" s="191"/>
      <c r="B153" s="191"/>
      <c r="C153" s="191"/>
      <c r="D153" s="127"/>
    </row>
    <row r="154" spans="1:4" x14ac:dyDescent="0.3">
      <c r="A154" s="191"/>
      <c r="B154" s="191"/>
      <c r="C154" s="191"/>
      <c r="D154" s="127"/>
    </row>
    <row r="155" spans="1:4" x14ac:dyDescent="0.3">
      <c r="A155" s="191"/>
      <c r="B155" s="191"/>
      <c r="C155" s="191"/>
      <c r="D155" s="127"/>
    </row>
    <row r="156" spans="1:4" x14ac:dyDescent="0.3">
      <c r="A156" s="191"/>
      <c r="B156" s="191"/>
      <c r="C156" s="191"/>
      <c r="D156" s="127"/>
    </row>
    <row r="157" spans="1:4" x14ac:dyDescent="0.3">
      <c r="A157" s="191"/>
      <c r="B157" s="191"/>
      <c r="C157" s="191"/>
      <c r="D157" s="127"/>
    </row>
    <row r="158" spans="1:4" x14ac:dyDescent="0.3">
      <c r="A158" s="191"/>
      <c r="B158" s="191"/>
      <c r="C158" s="191"/>
      <c r="D158" s="127"/>
    </row>
    <row r="159" spans="1:4" x14ac:dyDescent="0.3">
      <c r="A159" s="191"/>
      <c r="B159" s="191"/>
      <c r="C159" s="191"/>
      <c r="D159" s="127"/>
    </row>
    <row r="160" spans="1:4" x14ac:dyDescent="0.3">
      <c r="A160" s="191"/>
      <c r="B160" s="191"/>
      <c r="C160" s="191"/>
      <c r="D160" s="127"/>
    </row>
    <row r="161" spans="1:4" x14ac:dyDescent="0.3">
      <c r="A161" s="191"/>
      <c r="B161" s="191"/>
      <c r="C161" s="191"/>
      <c r="D161" s="127"/>
    </row>
    <row r="162" spans="1:4" x14ac:dyDescent="0.3">
      <c r="A162" s="191"/>
      <c r="B162" s="191"/>
      <c r="C162" s="191"/>
      <c r="D162" s="127"/>
    </row>
    <row r="163" spans="1:4" x14ac:dyDescent="0.3">
      <c r="A163" s="191"/>
      <c r="B163" s="191"/>
      <c r="C163" s="191"/>
      <c r="D163" s="127"/>
    </row>
    <row r="164" spans="1:4" x14ac:dyDescent="0.3">
      <c r="A164" s="191"/>
      <c r="B164" s="191"/>
      <c r="C164" s="191"/>
      <c r="D164" s="127"/>
    </row>
    <row r="165" spans="1:4" x14ac:dyDescent="0.3">
      <c r="A165" s="191"/>
      <c r="B165" s="191"/>
      <c r="C165" s="191"/>
      <c r="D165" s="127"/>
    </row>
    <row r="166" spans="1:4" x14ac:dyDescent="0.3">
      <c r="A166" s="191"/>
      <c r="B166" s="191"/>
      <c r="C166" s="191"/>
      <c r="D166" s="127"/>
    </row>
    <row r="167" spans="1:4" x14ac:dyDescent="0.3">
      <c r="A167" s="191"/>
      <c r="B167" s="191"/>
      <c r="C167" s="191"/>
      <c r="D167" s="127"/>
    </row>
    <row r="168" spans="1:4" x14ac:dyDescent="0.3">
      <c r="A168" s="191"/>
      <c r="B168" s="191"/>
      <c r="C168" s="191"/>
      <c r="D168" s="127"/>
    </row>
    <row r="169" spans="1:4" x14ac:dyDescent="0.3">
      <c r="A169" s="191"/>
      <c r="B169" s="191"/>
      <c r="C169" s="191"/>
      <c r="D169" s="127"/>
    </row>
    <row r="170" spans="1:4" x14ac:dyDescent="0.3">
      <c r="A170" s="191"/>
      <c r="B170" s="191"/>
      <c r="C170" s="191"/>
      <c r="D170" s="127"/>
    </row>
    <row r="171" spans="1:4" x14ac:dyDescent="0.3">
      <c r="A171" s="191"/>
      <c r="B171" s="191"/>
      <c r="C171" s="191"/>
      <c r="D171" s="127"/>
    </row>
    <row r="172" spans="1:4" x14ac:dyDescent="0.3">
      <c r="A172" s="191"/>
      <c r="B172" s="191"/>
      <c r="C172" s="191"/>
      <c r="D172" s="127"/>
    </row>
    <row r="173" spans="1:4" x14ac:dyDescent="0.3">
      <c r="A173" s="191"/>
      <c r="B173" s="191"/>
      <c r="C173" s="191"/>
      <c r="D173" s="127"/>
    </row>
    <row r="174" spans="1:4" x14ac:dyDescent="0.3">
      <c r="A174" s="191"/>
      <c r="B174" s="191"/>
      <c r="C174" s="191"/>
      <c r="D174" s="127"/>
    </row>
    <row r="175" spans="1:4" x14ac:dyDescent="0.3">
      <c r="A175" s="191"/>
      <c r="B175" s="191"/>
      <c r="C175" s="191"/>
      <c r="D175" s="127"/>
    </row>
    <row r="176" spans="1:4" x14ac:dyDescent="0.3">
      <c r="A176" s="191"/>
      <c r="B176" s="191"/>
      <c r="C176" s="191"/>
      <c r="D176" s="127"/>
    </row>
    <row r="177" spans="1:4" x14ac:dyDescent="0.3">
      <c r="A177" s="191"/>
      <c r="B177" s="191"/>
      <c r="C177" s="191"/>
      <c r="D177" s="127"/>
    </row>
    <row r="178" spans="1:4" x14ac:dyDescent="0.3">
      <c r="A178" s="191"/>
      <c r="B178" s="191"/>
      <c r="C178" s="191"/>
      <c r="D178" s="127"/>
    </row>
    <row r="179" spans="1:4" x14ac:dyDescent="0.3">
      <c r="A179" s="191"/>
      <c r="B179" s="191"/>
      <c r="C179" s="191"/>
      <c r="D179" s="127"/>
    </row>
    <row r="180" spans="1:4" x14ac:dyDescent="0.3">
      <c r="A180" s="191"/>
      <c r="B180" s="191"/>
      <c r="C180" s="191"/>
      <c r="D180" s="127"/>
    </row>
    <row r="181" spans="1:4" x14ac:dyDescent="0.3">
      <c r="A181" s="191"/>
      <c r="B181" s="191"/>
      <c r="C181" s="191"/>
      <c r="D181" s="127"/>
    </row>
    <row r="182" spans="1:4" x14ac:dyDescent="0.3">
      <c r="A182" s="191"/>
      <c r="B182" s="191"/>
      <c r="C182" s="191"/>
      <c r="D182" s="127"/>
    </row>
    <row r="183" spans="1:4" x14ac:dyDescent="0.3">
      <c r="A183" s="191"/>
      <c r="B183" s="191"/>
      <c r="C183" s="191"/>
      <c r="D183" s="127"/>
    </row>
    <row r="184" spans="1:4" x14ac:dyDescent="0.3">
      <c r="A184" s="191"/>
      <c r="B184" s="191"/>
      <c r="C184" s="191"/>
      <c r="D184" s="127"/>
    </row>
    <row r="185" spans="1:4" x14ac:dyDescent="0.3">
      <c r="A185" s="191"/>
      <c r="B185" s="191"/>
      <c r="C185" s="191"/>
      <c r="D185" s="127"/>
    </row>
    <row r="186" spans="1:4" x14ac:dyDescent="0.3">
      <c r="A186" s="191"/>
      <c r="B186" s="191"/>
      <c r="C186" s="191"/>
      <c r="D186" s="127"/>
    </row>
    <row r="187" spans="1:4" x14ac:dyDescent="0.3">
      <c r="A187" s="191"/>
      <c r="B187" s="191"/>
      <c r="C187" s="191"/>
      <c r="D187" s="127"/>
    </row>
    <row r="188" spans="1:4" x14ac:dyDescent="0.3">
      <c r="A188" s="191"/>
      <c r="B188" s="191"/>
      <c r="C188" s="191"/>
      <c r="D188" s="127"/>
    </row>
    <row r="189" spans="1:4" x14ac:dyDescent="0.3">
      <c r="A189" s="191"/>
      <c r="B189" s="191"/>
      <c r="C189" s="191"/>
      <c r="D189" s="127"/>
    </row>
    <row r="190" spans="1:4" x14ac:dyDescent="0.3">
      <c r="A190" s="191"/>
      <c r="B190" s="191"/>
      <c r="C190" s="191"/>
      <c r="D190" s="127"/>
    </row>
    <row r="191" spans="1:4" x14ac:dyDescent="0.3">
      <c r="A191" s="191"/>
      <c r="B191" s="191"/>
      <c r="C191" s="191"/>
      <c r="D191" s="127"/>
    </row>
    <row r="192" spans="1:4" x14ac:dyDescent="0.3">
      <c r="A192" s="191"/>
      <c r="B192" s="191"/>
      <c r="C192" s="191"/>
      <c r="D192" s="127"/>
    </row>
    <row r="193" spans="1:4" x14ac:dyDescent="0.3">
      <c r="A193" s="191"/>
      <c r="B193" s="191"/>
      <c r="C193" s="191"/>
      <c r="D193" s="127"/>
    </row>
    <row r="194" spans="1:4" x14ac:dyDescent="0.3">
      <c r="A194" s="191"/>
      <c r="B194" s="191"/>
      <c r="C194" s="191"/>
      <c r="D194" s="127"/>
    </row>
    <row r="195" spans="1:4" x14ac:dyDescent="0.3">
      <c r="A195" s="191"/>
      <c r="B195" s="191"/>
      <c r="C195" s="191"/>
      <c r="D195" s="127"/>
    </row>
    <row r="196" spans="1:4" x14ac:dyDescent="0.3">
      <c r="A196" s="191"/>
      <c r="B196" s="191"/>
      <c r="C196" s="191"/>
      <c r="D196" s="127"/>
    </row>
    <row r="197" spans="1:4" x14ac:dyDescent="0.3">
      <c r="A197" s="191"/>
      <c r="B197" s="191"/>
      <c r="C197" s="191"/>
      <c r="D197" s="127"/>
    </row>
    <row r="198" spans="1:4" x14ac:dyDescent="0.3">
      <c r="A198" s="191"/>
      <c r="B198" s="191"/>
      <c r="C198" s="191"/>
      <c r="D198" s="127"/>
    </row>
    <row r="199" spans="1:4" x14ac:dyDescent="0.3">
      <c r="A199" s="191"/>
      <c r="B199" s="191"/>
      <c r="C199" s="191"/>
      <c r="D199" s="127"/>
    </row>
    <row r="200" spans="1:4" x14ac:dyDescent="0.3">
      <c r="A200" s="191"/>
      <c r="B200" s="191"/>
      <c r="C200" s="191"/>
      <c r="D200" s="127"/>
    </row>
    <row r="201" spans="1:4" x14ac:dyDescent="0.3">
      <c r="A201" s="191"/>
      <c r="B201" s="191"/>
      <c r="C201" s="191"/>
      <c r="D201" s="127"/>
    </row>
    <row r="202" spans="1:4" x14ac:dyDescent="0.3">
      <c r="A202" s="191"/>
      <c r="B202" s="191"/>
      <c r="C202" s="191"/>
      <c r="D202" s="127"/>
    </row>
    <row r="203" spans="1:4" x14ac:dyDescent="0.3">
      <c r="A203" s="191"/>
      <c r="B203" s="191"/>
      <c r="C203" s="191"/>
      <c r="D203" s="127"/>
    </row>
    <row r="204" spans="1:4" x14ac:dyDescent="0.3">
      <c r="A204" s="191"/>
      <c r="B204" s="191"/>
      <c r="C204" s="191"/>
      <c r="D204" s="127"/>
    </row>
    <row r="205" spans="1:4" x14ac:dyDescent="0.3">
      <c r="A205" s="191"/>
      <c r="B205" s="191"/>
      <c r="C205" s="191"/>
      <c r="D205" s="127"/>
    </row>
    <row r="206" spans="1:4" x14ac:dyDescent="0.3">
      <c r="A206" s="191"/>
      <c r="B206" s="191"/>
      <c r="C206" s="191"/>
      <c r="D206" s="127"/>
    </row>
    <row r="207" spans="1:4" x14ac:dyDescent="0.3">
      <c r="A207" s="191"/>
      <c r="B207" s="191"/>
      <c r="C207" s="191"/>
      <c r="D207" s="127"/>
    </row>
    <row r="208" spans="1:4" x14ac:dyDescent="0.3">
      <c r="A208" s="191"/>
      <c r="B208" s="191"/>
      <c r="C208" s="191"/>
      <c r="D208" s="127"/>
    </row>
    <row r="209" spans="1:4" x14ac:dyDescent="0.3">
      <c r="A209" s="191"/>
      <c r="B209" s="191"/>
      <c r="C209" s="191"/>
      <c r="D209" s="127"/>
    </row>
    <row r="210" spans="1:4" x14ac:dyDescent="0.3">
      <c r="A210" s="191"/>
      <c r="B210" s="191"/>
      <c r="C210" s="191"/>
      <c r="D210" s="127"/>
    </row>
    <row r="211" spans="1:4" x14ac:dyDescent="0.3">
      <c r="A211" s="191"/>
      <c r="B211" s="191"/>
      <c r="C211" s="191"/>
      <c r="D211" s="127"/>
    </row>
    <row r="212" spans="1:4" x14ac:dyDescent="0.3">
      <c r="A212" s="191"/>
      <c r="B212" s="191"/>
      <c r="C212" s="191"/>
      <c r="D212" s="127"/>
    </row>
    <row r="213" spans="1:4" x14ac:dyDescent="0.3">
      <c r="A213" s="191"/>
      <c r="B213" s="191"/>
      <c r="C213" s="191"/>
      <c r="D213" s="127"/>
    </row>
    <row r="214" spans="1:4" x14ac:dyDescent="0.3">
      <c r="A214" s="191"/>
      <c r="B214" s="191"/>
      <c r="C214" s="191"/>
      <c r="D214" s="127"/>
    </row>
    <row r="215" spans="1:4" x14ac:dyDescent="0.3">
      <c r="A215" s="191"/>
      <c r="B215" s="191"/>
      <c r="C215" s="191"/>
      <c r="D215" s="127"/>
    </row>
    <row r="216" spans="1:4" x14ac:dyDescent="0.3">
      <c r="A216" s="191"/>
      <c r="B216" s="191"/>
      <c r="C216" s="191"/>
      <c r="D216" s="127"/>
    </row>
    <row r="217" spans="1:4" x14ac:dyDescent="0.3">
      <c r="A217" s="191"/>
      <c r="B217" s="191"/>
      <c r="C217" s="191"/>
      <c r="D217" s="127"/>
    </row>
    <row r="218" spans="1:4" x14ac:dyDescent="0.3">
      <c r="A218" s="191"/>
      <c r="B218" s="191"/>
      <c r="C218" s="191"/>
      <c r="D218" s="127"/>
    </row>
    <row r="219" spans="1:4" x14ac:dyDescent="0.3">
      <c r="A219" s="191"/>
      <c r="B219" s="191"/>
      <c r="C219" s="191"/>
      <c r="D219" s="127"/>
    </row>
    <row r="220" spans="1:4" x14ac:dyDescent="0.3">
      <c r="A220" s="191"/>
      <c r="B220" s="191"/>
      <c r="C220" s="191"/>
      <c r="D220" s="127"/>
    </row>
    <row r="221" spans="1:4" x14ac:dyDescent="0.3">
      <c r="A221" s="191"/>
      <c r="B221" s="191"/>
      <c r="C221" s="191"/>
      <c r="D221" s="127"/>
    </row>
    <row r="222" spans="1:4" x14ac:dyDescent="0.3">
      <c r="A222" s="191"/>
      <c r="B222" s="191"/>
      <c r="C222" s="191"/>
      <c r="D222" s="127"/>
    </row>
    <row r="223" spans="1:4" x14ac:dyDescent="0.3">
      <c r="A223" s="191"/>
      <c r="B223" s="191"/>
      <c r="C223" s="191"/>
      <c r="D223" s="127"/>
    </row>
    <row r="224" spans="1:4" x14ac:dyDescent="0.3">
      <c r="A224" s="191"/>
      <c r="B224" s="191"/>
      <c r="C224" s="191"/>
      <c r="D224" s="127"/>
    </row>
    <row r="225" spans="1:4" x14ac:dyDescent="0.3">
      <c r="A225" s="191"/>
      <c r="B225" s="191"/>
      <c r="C225" s="191"/>
      <c r="D225" s="127"/>
    </row>
    <row r="226" spans="1:4" x14ac:dyDescent="0.3">
      <c r="A226" s="191"/>
      <c r="B226" s="191"/>
      <c r="C226" s="191"/>
      <c r="D226" s="127"/>
    </row>
    <row r="227" spans="1:4" x14ac:dyDescent="0.3">
      <c r="A227" s="191"/>
      <c r="B227" s="191"/>
      <c r="C227" s="191"/>
      <c r="D227" s="127"/>
    </row>
    <row r="228" spans="1:4" x14ac:dyDescent="0.3">
      <c r="A228" s="191"/>
      <c r="B228" s="191"/>
      <c r="C228" s="191"/>
      <c r="D228" s="127"/>
    </row>
    <row r="229" spans="1:4" x14ac:dyDescent="0.3">
      <c r="A229" s="191"/>
      <c r="B229" s="191"/>
      <c r="C229" s="191"/>
      <c r="D229" s="127"/>
    </row>
    <row r="230" spans="1:4" x14ac:dyDescent="0.3">
      <c r="A230" s="191"/>
      <c r="B230" s="191"/>
      <c r="C230" s="191"/>
      <c r="D230" s="127"/>
    </row>
    <row r="231" spans="1:4" x14ac:dyDescent="0.3">
      <c r="A231" s="191"/>
      <c r="B231" s="191"/>
      <c r="C231" s="191"/>
      <c r="D231" s="127"/>
    </row>
    <row r="232" spans="1:4" x14ac:dyDescent="0.3">
      <c r="A232" s="191"/>
      <c r="B232" s="191"/>
      <c r="C232" s="191"/>
      <c r="D232" s="127"/>
    </row>
    <row r="233" spans="1:4" x14ac:dyDescent="0.3">
      <c r="A233" s="191"/>
      <c r="B233" s="191"/>
      <c r="C233" s="191"/>
      <c r="D233" s="127"/>
    </row>
    <row r="234" spans="1:4" x14ac:dyDescent="0.3">
      <c r="A234" s="191"/>
      <c r="B234" s="191"/>
      <c r="C234" s="191"/>
      <c r="D234" s="127"/>
    </row>
    <row r="235" spans="1:4" x14ac:dyDescent="0.3">
      <c r="A235" s="191"/>
      <c r="B235" s="191"/>
      <c r="C235" s="191"/>
      <c r="D235" s="127"/>
    </row>
    <row r="236" spans="1:4" x14ac:dyDescent="0.3">
      <c r="A236" s="191"/>
      <c r="B236" s="191"/>
      <c r="C236" s="191"/>
      <c r="D236" s="127"/>
    </row>
    <row r="237" spans="1:4" x14ac:dyDescent="0.3">
      <c r="A237" s="191"/>
      <c r="B237" s="191"/>
      <c r="C237" s="191"/>
      <c r="D237" s="127"/>
    </row>
    <row r="238" spans="1:4" x14ac:dyDescent="0.3">
      <c r="A238" s="191"/>
      <c r="B238" s="191"/>
      <c r="C238" s="191"/>
      <c r="D238" s="127"/>
    </row>
    <row r="239" spans="1:4" x14ac:dyDescent="0.3">
      <c r="A239" s="191"/>
      <c r="B239" s="191"/>
      <c r="C239" s="191"/>
      <c r="D239" s="127"/>
    </row>
    <row r="240" spans="1:4" x14ac:dyDescent="0.3">
      <c r="A240" s="191"/>
      <c r="B240" s="191"/>
      <c r="C240" s="191"/>
      <c r="D240" s="127"/>
    </row>
    <row r="241" spans="1:4" x14ac:dyDescent="0.3">
      <c r="A241" s="191"/>
      <c r="B241" s="191"/>
      <c r="C241" s="191"/>
      <c r="D241" s="127"/>
    </row>
    <row r="242" spans="1:4" x14ac:dyDescent="0.3">
      <c r="A242" s="191"/>
      <c r="B242" s="191"/>
      <c r="C242" s="191"/>
      <c r="D242" s="127"/>
    </row>
    <row r="243" spans="1:4" x14ac:dyDescent="0.3">
      <c r="A243" s="191"/>
      <c r="B243" s="191"/>
      <c r="C243" s="191"/>
      <c r="D243" s="127"/>
    </row>
    <row r="244" spans="1:4" x14ac:dyDescent="0.3">
      <c r="A244" s="191"/>
      <c r="B244" s="191"/>
      <c r="C244" s="191"/>
      <c r="D244" s="127"/>
    </row>
    <row r="245" spans="1:4" x14ac:dyDescent="0.3">
      <c r="A245" s="191"/>
      <c r="B245" s="191"/>
      <c r="C245" s="191"/>
      <c r="D245" s="127"/>
    </row>
    <row r="246" spans="1:4" x14ac:dyDescent="0.3">
      <c r="A246" s="191"/>
      <c r="B246" s="191"/>
      <c r="C246" s="191"/>
      <c r="D246" s="127"/>
    </row>
    <row r="247" spans="1:4" x14ac:dyDescent="0.3">
      <c r="A247" s="191"/>
      <c r="B247" s="191"/>
      <c r="C247" s="191"/>
      <c r="D247" s="127"/>
    </row>
    <row r="248" spans="1:4" x14ac:dyDescent="0.3">
      <c r="A248" s="191"/>
      <c r="B248" s="191"/>
      <c r="C248" s="191"/>
      <c r="D248" s="127"/>
    </row>
    <row r="249" spans="1:4" x14ac:dyDescent="0.3">
      <c r="A249" s="191"/>
      <c r="B249" s="191"/>
      <c r="C249" s="191"/>
      <c r="D249" s="127"/>
    </row>
    <row r="250" spans="1:4" x14ac:dyDescent="0.3">
      <c r="A250" s="191"/>
      <c r="B250" s="191"/>
      <c r="C250" s="191"/>
      <c r="D250" s="127"/>
    </row>
    <row r="251" spans="1:4" x14ac:dyDescent="0.3">
      <c r="A251" s="191"/>
      <c r="B251" s="191"/>
      <c r="C251" s="191"/>
      <c r="D251" s="127"/>
    </row>
    <row r="252" spans="1:4" x14ac:dyDescent="0.3">
      <c r="A252" s="191"/>
      <c r="B252" s="191"/>
      <c r="C252" s="191"/>
      <c r="D252" s="127"/>
    </row>
    <row r="253" spans="1:4" x14ac:dyDescent="0.3">
      <c r="A253" s="191"/>
      <c r="B253" s="191"/>
      <c r="C253" s="191"/>
      <c r="D253" s="127"/>
    </row>
    <row r="254" spans="1:4" x14ac:dyDescent="0.3">
      <c r="A254" s="191"/>
      <c r="B254" s="191"/>
      <c r="C254" s="191"/>
      <c r="D254" s="127"/>
    </row>
    <row r="255" spans="1:4" x14ac:dyDescent="0.3">
      <c r="A255" s="191"/>
      <c r="B255" s="191"/>
      <c r="C255" s="191"/>
      <c r="D255" s="127"/>
    </row>
    <row r="256" spans="1:4" x14ac:dyDescent="0.3">
      <c r="A256" s="191"/>
      <c r="B256" s="191"/>
      <c r="C256" s="191"/>
      <c r="D256" s="127"/>
    </row>
    <row r="257" spans="1:4" x14ac:dyDescent="0.3">
      <c r="A257" s="191"/>
      <c r="B257" s="191"/>
      <c r="C257" s="191"/>
      <c r="D257" s="127"/>
    </row>
    <row r="258" spans="1:4" x14ac:dyDescent="0.3">
      <c r="A258" s="191"/>
      <c r="B258" s="191"/>
      <c r="C258" s="191"/>
      <c r="D258" s="127"/>
    </row>
    <row r="259" spans="1:4" x14ac:dyDescent="0.3">
      <c r="A259" s="191"/>
      <c r="B259" s="191"/>
      <c r="C259" s="191"/>
      <c r="D259" s="127"/>
    </row>
    <row r="260" spans="1:4" x14ac:dyDescent="0.3">
      <c r="A260" s="191"/>
      <c r="B260" s="191"/>
      <c r="C260" s="191"/>
      <c r="D260" s="127"/>
    </row>
    <row r="261" spans="1:4" x14ac:dyDescent="0.3">
      <c r="A261" s="191"/>
      <c r="B261" s="191"/>
      <c r="C261" s="191"/>
      <c r="D261" s="127"/>
    </row>
    <row r="262" spans="1:4" x14ac:dyDescent="0.3">
      <c r="A262" s="191"/>
      <c r="B262" s="191"/>
      <c r="C262" s="191"/>
      <c r="D262" s="127"/>
    </row>
    <row r="263" spans="1:4" x14ac:dyDescent="0.3">
      <c r="A263" s="191"/>
      <c r="B263" s="191"/>
      <c r="C263" s="191"/>
      <c r="D263" s="127"/>
    </row>
    <row r="264" spans="1:4" x14ac:dyDescent="0.3">
      <c r="A264" s="191"/>
      <c r="B264" s="191"/>
      <c r="C264" s="191"/>
      <c r="D264" s="127"/>
    </row>
    <row r="265" spans="1:4" x14ac:dyDescent="0.3">
      <c r="A265" s="191"/>
      <c r="B265" s="191"/>
      <c r="C265" s="191"/>
      <c r="D265" s="127"/>
    </row>
    <row r="266" spans="1:4" x14ac:dyDescent="0.3">
      <c r="A266" s="191"/>
      <c r="B266" s="191"/>
      <c r="C266" s="191"/>
      <c r="D266" s="127"/>
    </row>
    <row r="267" spans="1:4" x14ac:dyDescent="0.3">
      <c r="A267" s="191"/>
      <c r="B267" s="191"/>
      <c r="C267" s="191"/>
      <c r="D267" s="127"/>
    </row>
    <row r="268" spans="1:4" x14ac:dyDescent="0.3">
      <c r="A268" s="191"/>
      <c r="B268" s="191"/>
      <c r="C268" s="191"/>
      <c r="D268" s="127"/>
    </row>
    <row r="269" spans="1:4" x14ac:dyDescent="0.3">
      <c r="A269" s="191"/>
      <c r="B269" s="191"/>
      <c r="C269" s="191"/>
      <c r="D269" s="127"/>
    </row>
    <row r="270" spans="1:4" x14ac:dyDescent="0.3">
      <c r="A270" s="191"/>
      <c r="B270" s="191"/>
      <c r="C270" s="191"/>
      <c r="D270" s="127"/>
    </row>
    <row r="271" spans="1:4" x14ac:dyDescent="0.3">
      <c r="A271" s="191"/>
      <c r="B271" s="191"/>
      <c r="C271" s="191"/>
      <c r="D271" s="127"/>
    </row>
    <row r="272" spans="1:4" x14ac:dyDescent="0.3">
      <c r="A272" s="191"/>
      <c r="B272" s="191"/>
      <c r="C272" s="191"/>
      <c r="D272" s="127"/>
    </row>
    <row r="273" spans="1:4" x14ac:dyDescent="0.3">
      <c r="A273" s="191"/>
      <c r="B273" s="191"/>
      <c r="C273" s="191"/>
      <c r="D273" s="127"/>
    </row>
    <row r="274" spans="1:4" x14ac:dyDescent="0.3">
      <c r="A274" s="191"/>
      <c r="B274" s="191"/>
      <c r="C274" s="191"/>
      <c r="D274" s="127"/>
    </row>
    <row r="275" spans="1:4" x14ac:dyDescent="0.3">
      <c r="A275" s="191"/>
      <c r="B275" s="191"/>
      <c r="C275" s="191"/>
      <c r="D275" s="127"/>
    </row>
    <row r="276" spans="1:4" x14ac:dyDescent="0.3">
      <c r="A276" s="191"/>
      <c r="B276" s="191"/>
      <c r="C276" s="191"/>
      <c r="D276" s="127"/>
    </row>
    <row r="277" spans="1:4" x14ac:dyDescent="0.3">
      <c r="A277" s="191"/>
      <c r="B277" s="191"/>
      <c r="C277" s="191"/>
      <c r="D277" s="127"/>
    </row>
    <row r="278" spans="1:4" x14ac:dyDescent="0.3">
      <c r="A278" s="191"/>
      <c r="B278" s="191"/>
      <c r="C278" s="191"/>
      <c r="D278" s="127"/>
    </row>
    <row r="279" spans="1:4" x14ac:dyDescent="0.3">
      <c r="A279" s="191"/>
      <c r="B279" s="191"/>
      <c r="C279" s="191"/>
      <c r="D279" s="127"/>
    </row>
    <row r="280" spans="1:4" x14ac:dyDescent="0.3">
      <c r="A280" s="191"/>
      <c r="B280" s="191"/>
      <c r="C280" s="191"/>
      <c r="D280" s="127"/>
    </row>
    <row r="281" spans="1:4" x14ac:dyDescent="0.3">
      <c r="A281" s="191"/>
      <c r="B281" s="191"/>
      <c r="C281" s="191"/>
      <c r="D281" s="127"/>
    </row>
    <row r="282" spans="1:4" x14ac:dyDescent="0.3">
      <c r="A282" s="191"/>
      <c r="B282" s="191"/>
      <c r="C282" s="191"/>
      <c r="D282" s="127"/>
    </row>
    <row r="283" spans="1:4" x14ac:dyDescent="0.3">
      <c r="A283" s="191"/>
      <c r="B283" s="191"/>
      <c r="C283" s="191"/>
      <c r="D283" s="127"/>
    </row>
    <row r="284" spans="1:4" x14ac:dyDescent="0.3">
      <c r="A284" s="191"/>
      <c r="B284" s="191"/>
      <c r="C284" s="191"/>
      <c r="D284" s="127"/>
    </row>
    <row r="285" spans="1:4" x14ac:dyDescent="0.3">
      <c r="A285" s="191"/>
      <c r="B285" s="191"/>
      <c r="C285" s="191"/>
      <c r="D285" s="127"/>
    </row>
    <row r="286" spans="1:4" x14ac:dyDescent="0.3">
      <c r="A286" s="191"/>
      <c r="B286" s="191"/>
      <c r="C286" s="191"/>
      <c r="D286" s="127"/>
    </row>
    <row r="287" spans="1:4" x14ac:dyDescent="0.3">
      <c r="A287" s="191"/>
      <c r="B287" s="191"/>
      <c r="C287" s="191"/>
      <c r="D287" s="127"/>
    </row>
    <row r="288" spans="1:4" x14ac:dyDescent="0.3">
      <c r="A288" s="191"/>
      <c r="B288" s="191"/>
      <c r="C288" s="191"/>
      <c r="D288" s="127"/>
    </row>
    <row r="289" spans="1:4" x14ac:dyDescent="0.3">
      <c r="A289" s="191"/>
      <c r="B289" s="191"/>
      <c r="C289" s="191"/>
      <c r="D289" s="127"/>
    </row>
    <row r="290" spans="1:4" x14ac:dyDescent="0.3">
      <c r="A290" s="191"/>
      <c r="B290" s="191"/>
      <c r="C290" s="191"/>
      <c r="D290" s="127"/>
    </row>
    <row r="291" spans="1:4" x14ac:dyDescent="0.3">
      <c r="A291" s="191"/>
      <c r="B291" s="191"/>
      <c r="C291" s="191"/>
      <c r="D291" s="127"/>
    </row>
    <row r="292" spans="1:4" x14ac:dyDescent="0.3">
      <c r="A292" s="191"/>
      <c r="B292" s="191"/>
      <c r="C292" s="191"/>
      <c r="D292" s="127"/>
    </row>
    <row r="293" spans="1:4" x14ac:dyDescent="0.3">
      <c r="A293" s="191"/>
      <c r="B293" s="191"/>
      <c r="C293" s="191"/>
      <c r="D293" s="127"/>
    </row>
    <row r="294" spans="1:4" x14ac:dyDescent="0.3">
      <c r="A294" s="191"/>
      <c r="B294" s="191"/>
      <c r="C294" s="191"/>
      <c r="D294" s="127"/>
    </row>
    <row r="295" spans="1:4" x14ac:dyDescent="0.3">
      <c r="A295" s="191"/>
      <c r="B295" s="191"/>
      <c r="C295" s="191"/>
      <c r="D295" s="127"/>
    </row>
    <row r="296" spans="1:4" x14ac:dyDescent="0.3">
      <c r="A296" s="191"/>
      <c r="B296" s="191"/>
      <c r="C296" s="191"/>
      <c r="D296" s="127"/>
    </row>
    <row r="297" spans="1:4" x14ac:dyDescent="0.3">
      <c r="A297" s="191"/>
      <c r="B297" s="191"/>
      <c r="C297" s="191"/>
      <c r="D297" s="127"/>
    </row>
    <row r="298" spans="1:4" x14ac:dyDescent="0.3">
      <c r="A298" s="191"/>
      <c r="B298" s="191"/>
      <c r="C298" s="191"/>
      <c r="D298" s="127"/>
    </row>
    <row r="299" spans="1:4" x14ac:dyDescent="0.3">
      <c r="A299" s="191"/>
      <c r="B299" s="191"/>
      <c r="C299" s="191"/>
      <c r="D299" s="127"/>
    </row>
    <row r="300" spans="1:4" x14ac:dyDescent="0.3">
      <c r="A300" s="191"/>
      <c r="B300" s="191"/>
      <c r="C300" s="191"/>
      <c r="D300" s="127"/>
    </row>
    <row r="301" spans="1:4" x14ac:dyDescent="0.3">
      <c r="A301" s="191"/>
      <c r="B301" s="191"/>
      <c r="C301" s="191"/>
      <c r="D301" s="127"/>
    </row>
    <row r="302" spans="1:4" x14ac:dyDescent="0.3">
      <c r="A302" s="191"/>
      <c r="B302" s="191"/>
      <c r="C302" s="191"/>
      <c r="D302" s="127"/>
    </row>
    <row r="303" spans="1:4" x14ac:dyDescent="0.3">
      <c r="A303" s="191"/>
      <c r="B303" s="191"/>
      <c r="C303" s="191"/>
      <c r="D303" s="127"/>
    </row>
    <row r="304" spans="1:4" x14ac:dyDescent="0.3">
      <c r="A304" s="191"/>
      <c r="B304" s="191"/>
      <c r="C304" s="191"/>
      <c r="D304" s="127"/>
    </row>
    <row r="305" spans="1:4" x14ac:dyDescent="0.3">
      <c r="A305" s="191"/>
      <c r="B305" s="191"/>
      <c r="C305" s="191"/>
      <c r="D305" s="127"/>
    </row>
    <row r="306" spans="1:4" x14ac:dyDescent="0.3">
      <c r="A306" s="191"/>
      <c r="B306" s="191"/>
      <c r="C306" s="191"/>
      <c r="D306" s="127"/>
    </row>
    <row r="307" spans="1:4" x14ac:dyDescent="0.3">
      <c r="A307" s="191"/>
      <c r="B307" s="191"/>
      <c r="C307" s="191"/>
      <c r="D307" s="127"/>
    </row>
    <row r="308" spans="1:4" x14ac:dyDescent="0.3">
      <c r="A308" s="191"/>
      <c r="B308" s="191"/>
      <c r="C308" s="191"/>
      <c r="D308" s="127"/>
    </row>
    <row r="309" spans="1:4" x14ac:dyDescent="0.3">
      <c r="A309" s="191"/>
      <c r="B309" s="191"/>
      <c r="C309" s="191"/>
      <c r="D309" s="127"/>
    </row>
    <row r="310" spans="1:4" x14ac:dyDescent="0.3">
      <c r="A310" s="191"/>
      <c r="B310" s="191"/>
      <c r="C310" s="191"/>
      <c r="D310" s="127"/>
    </row>
    <row r="311" spans="1:4" x14ac:dyDescent="0.3">
      <c r="A311" s="191"/>
      <c r="B311" s="191"/>
      <c r="C311" s="191"/>
      <c r="D311" s="127"/>
    </row>
    <row r="312" spans="1:4" x14ac:dyDescent="0.3">
      <c r="A312" s="191"/>
      <c r="B312" s="191"/>
      <c r="C312" s="191"/>
      <c r="D312" s="127"/>
    </row>
    <row r="313" spans="1:4" x14ac:dyDescent="0.3">
      <c r="A313" s="191"/>
      <c r="B313" s="191"/>
      <c r="C313" s="191"/>
      <c r="D313" s="127"/>
    </row>
    <row r="314" spans="1:4" x14ac:dyDescent="0.3">
      <c r="A314" s="191"/>
      <c r="B314" s="191"/>
      <c r="C314" s="191"/>
      <c r="D314" s="127"/>
    </row>
    <row r="315" spans="1:4" x14ac:dyDescent="0.3">
      <c r="A315" s="191"/>
      <c r="B315" s="191"/>
      <c r="C315" s="191"/>
      <c r="D315" s="127"/>
    </row>
    <row r="316" spans="1:4" x14ac:dyDescent="0.3">
      <c r="A316" s="191"/>
      <c r="B316" s="191"/>
      <c r="C316" s="191"/>
      <c r="D316" s="127"/>
    </row>
    <row r="317" spans="1:4" x14ac:dyDescent="0.3">
      <c r="A317" s="191"/>
      <c r="B317" s="191"/>
      <c r="C317" s="191"/>
      <c r="D317" s="127"/>
    </row>
    <row r="318" spans="1:4" x14ac:dyDescent="0.3">
      <c r="A318" s="191"/>
      <c r="B318" s="191"/>
      <c r="C318" s="191"/>
      <c r="D318" s="127"/>
    </row>
    <row r="319" spans="1:4" x14ac:dyDescent="0.3">
      <c r="A319" s="191"/>
      <c r="B319" s="191"/>
      <c r="C319" s="191"/>
      <c r="D319" s="127"/>
    </row>
    <row r="320" spans="1:4" x14ac:dyDescent="0.3">
      <c r="A320" s="191"/>
      <c r="B320" s="191"/>
      <c r="C320" s="191"/>
      <c r="D320" s="127"/>
    </row>
    <row r="321" spans="1:4" x14ac:dyDescent="0.3">
      <c r="A321" s="191"/>
      <c r="B321" s="191"/>
      <c r="C321" s="191"/>
      <c r="D321" s="127"/>
    </row>
    <row r="322" spans="1:4" x14ac:dyDescent="0.3">
      <c r="A322" s="191"/>
      <c r="B322" s="191"/>
      <c r="C322" s="191"/>
      <c r="D322" s="127"/>
    </row>
    <row r="323" spans="1:4" x14ac:dyDescent="0.3">
      <c r="A323" s="191"/>
      <c r="B323" s="191"/>
      <c r="C323" s="191"/>
      <c r="D323" s="127"/>
    </row>
    <row r="324" spans="1:4" x14ac:dyDescent="0.3">
      <c r="A324" s="191"/>
      <c r="B324" s="191"/>
      <c r="C324" s="191"/>
      <c r="D324" s="127"/>
    </row>
    <row r="325" spans="1:4" x14ac:dyDescent="0.3">
      <c r="A325" s="191"/>
      <c r="B325" s="191"/>
      <c r="C325" s="191"/>
      <c r="D325" s="127"/>
    </row>
    <row r="326" spans="1:4" x14ac:dyDescent="0.3">
      <c r="A326" s="191"/>
      <c r="B326" s="191"/>
      <c r="C326" s="191"/>
      <c r="D326" s="127"/>
    </row>
    <row r="327" spans="1:4" x14ac:dyDescent="0.3">
      <c r="A327" s="191"/>
      <c r="B327" s="191"/>
      <c r="C327" s="191"/>
      <c r="D327" s="127"/>
    </row>
    <row r="328" spans="1:4" x14ac:dyDescent="0.3">
      <c r="A328" s="191"/>
      <c r="B328" s="191"/>
      <c r="C328" s="191"/>
      <c r="D328" s="127"/>
    </row>
    <row r="329" spans="1:4" x14ac:dyDescent="0.3">
      <c r="A329" s="191"/>
      <c r="B329" s="191"/>
      <c r="C329" s="191"/>
      <c r="D329" s="127"/>
    </row>
    <row r="330" spans="1:4" x14ac:dyDescent="0.3">
      <c r="A330" s="191"/>
      <c r="B330" s="191"/>
      <c r="C330" s="191"/>
      <c r="D330" s="127"/>
    </row>
    <row r="331" spans="1:4" x14ac:dyDescent="0.3">
      <c r="A331" s="191"/>
      <c r="B331" s="191"/>
      <c r="C331" s="191"/>
      <c r="D331" s="127"/>
    </row>
    <row r="332" spans="1:4" x14ac:dyDescent="0.3">
      <c r="A332" s="191"/>
      <c r="B332" s="191"/>
      <c r="C332" s="191"/>
      <c r="D332" s="127"/>
    </row>
    <row r="333" spans="1:4" x14ac:dyDescent="0.3">
      <c r="A333" s="191"/>
      <c r="B333" s="191"/>
      <c r="C333" s="191"/>
      <c r="D333" s="127"/>
    </row>
    <row r="334" spans="1:4" x14ac:dyDescent="0.3">
      <c r="A334" s="191"/>
      <c r="B334" s="191"/>
      <c r="C334" s="191"/>
      <c r="D334" s="127"/>
    </row>
    <row r="335" spans="1:4" x14ac:dyDescent="0.3">
      <c r="A335" s="191"/>
      <c r="B335" s="191"/>
      <c r="C335" s="191"/>
      <c r="D335" s="127"/>
    </row>
    <row r="336" spans="1:4" x14ac:dyDescent="0.3">
      <c r="A336" s="191"/>
      <c r="B336" s="191"/>
      <c r="C336" s="191"/>
      <c r="D336" s="127"/>
    </row>
    <row r="337" spans="1:4" x14ac:dyDescent="0.3">
      <c r="A337" s="191"/>
      <c r="B337" s="191"/>
      <c r="C337" s="191"/>
      <c r="D337" s="127"/>
    </row>
    <row r="338" spans="1:4" x14ac:dyDescent="0.3">
      <c r="A338" s="191"/>
      <c r="B338" s="191"/>
      <c r="C338" s="191"/>
      <c r="D338" s="127"/>
    </row>
    <row r="339" spans="1:4" x14ac:dyDescent="0.3">
      <c r="A339" s="191"/>
      <c r="B339" s="191"/>
      <c r="C339" s="191"/>
      <c r="D339" s="127"/>
    </row>
    <row r="340" spans="1:4" x14ac:dyDescent="0.3">
      <c r="A340" s="191"/>
      <c r="B340" s="191"/>
      <c r="C340" s="191"/>
      <c r="D340" s="127"/>
    </row>
    <row r="341" spans="1:4" x14ac:dyDescent="0.3">
      <c r="A341" s="191"/>
      <c r="B341" s="191"/>
      <c r="C341" s="191"/>
      <c r="D341" s="127"/>
    </row>
    <row r="342" spans="1:4" x14ac:dyDescent="0.3">
      <c r="A342" s="191"/>
      <c r="B342" s="191"/>
      <c r="C342" s="191"/>
      <c r="D342" s="127"/>
    </row>
    <row r="343" spans="1:4" x14ac:dyDescent="0.3">
      <c r="A343" s="191"/>
      <c r="B343" s="191"/>
      <c r="C343" s="191"/>
      <c r="D343" s="127"/>
    </row>
    <row r="344" spans="1:4" x14ac:dyDescent="0.3">
      <c r="A344" s="191"/>
      <c r="B344" s="191"/>
      <c r="C344" s="191"/>
      <c r="D344" s="127"/>
    </row>
    <row r="345" spans="1:4" x14ac:dyDescent="0.3">
      <c r="A345" s="191"/>
      <c r="B345" s="191"/>
      <c r="C345" s="191"/>
      <c r="D345" s="127"/>
    </row>
    <row r="346" spans="1:4" x14ac:dyDescent="0.3">
      <c r="A346" s="191"/>
      <c r="B346" s="191"/>
      <c r="C346" s="191"/>
      <c r="D346" s="127"/>
    </row>
    <row r="347" spans="1:4" x14ac:dyDescent="0.3">
      <c r="A347" s="191"/>
      <c r="B347" s="191"/>
      <c r="C347" s="191"/>
      <c r="D347" s="127"/>
    </row>
    <row r="348" spans="1:4" x14ac:dyDescent="0.3">
      <c r="A348" s="191"/>
      <c r="B348" s="191"/>
      <c r="C348" s="191"/>
      <c r="D348" s="127"/>
    </row>
    <row r="349" spans="1:4" x14ac:dyDescent="0.3">
      <c r="A349" s="191"/>
      <c r="B349" s="191"/>
      <c r="C349" s="191"/>
      <c r="D349" s="127"/>
    </row>
    <row r="350" spans="1:4" x14ac:dyDescent="0.3">
      <c r="A350" s="191"/>
      <c r="B350" s="191"/>
      <c r="C350" s="191"/>
      <c r="D350" s="127"/>
    </row>
    <row r="351" spans="1:4" x14ac:dyDescent="0.3">
      <c r="A351" s="191"/>
      <c r="B351" s="191"/>
      <c r="C351" s="191"/>
      <c r="D351" s="127"/>
    </row>
    <row r="352" spans="1:4" x14ac:dyDescent="0.3">
      <c r="A352" s="191"/>
      <c r="B352" s="191"/>
      <c r="C352" s="191"/>
      <c r="D352" s="127"/>
    </row>
    <row r="353" spans="1:4" x14ac:dyDescent="0.3">
      <c r="A353" s="191"/>
      <c r="B353" s="191"/>
      <c r="C353" s="191"/>
      <c r="D353" s="127"/>
    </row>
    <row r="354" spans="1:4" x14ac:dyDescent="0.3">
      <c r="A354" s="191"/>
      <c r="B354" s="191"/>
      <c r="C354" s="191"/>
      <c r="D354" s="127"/>
    </row>
    <row r="355" spans="1:4" x14ac:dyDescent="0.3">
      <c r="A355" s="191"/>
      <c r="B355" s="191"/>
      <c r="C355" s="191"/>
      <c r="D355" s="127"/>
    </row>
    <row r="356" spans="1:4" x14ac:dyDescent="0.3">
      <c r="A356" s="191"/>
      <c r="B356" s="191"/>
      <c r="C356" s="191"/>
      <c r="D356" s="127"/>
    </row>
    <row r="357" spans="1:4" x14ac:dyDescent="0.3">
      <c r="A357" s="191"/>
      <c r="B357" s="191"/>
      <c r="C357" s="191"/>
      <c r="D357" s="127"/>
    </row>
    <row r="358" spans="1:4" x14ac:dyDescent="0.3">
      <c r="A358" s="191"/>
      <c r="B358" s="191"/>
      <c r="C358" s="191"/>
      <c r="D358" s="127"/>
    </row>
    <row r="359" spans="1:4" x14ac:dyDescent="0.3">
      <c r="A359" s="191"/>
      <c r="B359" s="191"/>
      <c r="C359" s="191"/>
      <c r="D359" s="127"/>
    </row>
    <row r="360" spans="1:4" x14ac:dyDescent="0.3">
      <c r="A360" s="191"/>
      <c r="B360" s="191"/>
      <c r="C360" s="191"/>
      <c r="D360" s="127"/>
    </row>
    <row r="361" spans="1:4" x14ac:dyDescent="0.3">
      <c r="A361" s="191"/>
      <c r="B361" s="191"/>
      <c r="C361" s="191"/>
      <c r="D361" s="127"/>
    </row>
    <row r="362" spans="1:4" x14ac:dyDescent="0.3">
      <c r="A362" s="191"/>
      <c r="B362" s="191"/>
      <c r="C362" s="191"/>
      <c r="D362" s="127"/>
    </row>
    <row r="363" spans="1:4" x14ac:dyDescent="0.3">
      <c r="A363" s="191"/>
      <c r="B363" s="191"/>
      <c r="C363" s="191"/>
      <c r="D363" s="127"/>
    </row>
    <row r="364" spans="1:4" x14ac:dyDescent="0.3">
      <c r="A364" s="191"/>
      <c r="B364" s="191"/>
      <c r="C364" s="191"/>
      <c r="D364" s="127"/>
    </row>
    <row r="365" spans="1:4" x14ac:dyDescent="0.3">
      <c r="A365" s="191"/>
      <c r="B365" s="191"/>
      <c r="C365" s="191"/>
      <c r="D365" s="127"/>
    </row>
    <row r="366" spans="1:4" x14ac:dyDescent="0.3">
      <c r="A366" s="191"/>
      <c r="B366" s="191"/>
      <c r="C366" s="191"/>
      <c r="D366" s="127"/>
    </row>
    <row r="367" spans="1:4" x14ac:dyDescent="0.3">
      <c r="A367" s="191"/>
      <c r="B367" s="191"/>
      <c r="C367" s="191"/>
      <c r="D367" s="127"/>
    </row>
    <row r="368" spans="1:4" x14ac:dyDescent="0.3">
      <c r="A368" s="191"/>
      <c r="B368" s="191"/>
      <c r="C368" s="191"/>
      <c r="D368" s="127"/>
    </row>
    <row r="369" spans="1:4" x14ac:dyDescent="0.3">
      <c r="A369" s="191"/>
      <c r="B369" s="191"/>
      <c r="C369" s="191"/>
      <c r="D369" s="127"/>
    </row>
    <row r="370" spans="1:4" x14ac:dyDescent="0.3">
      <c r="A370" s="191"/>
      <c r="B370" s="191"/>
      <c r="C370" s="191"/>
      <c r="D370" s="127"/>
    </row>
    <row r="371" spans="1:4" x14ac:dyDescent="0.3">
      <c r="A371" s="191"/>
      <c r="B371" s="191"/>
      <c r="C371" s="191"/>
      <c r="D371" s="127"/>
    </row>
    <row r="372" spans="1:4" x14ac:dyDescent="0.3">
      <c r="A372" s="191"/>
      <c r="B372" s="191"/>
      <c r="C372" s="191"/>
      <c r="D372" s="127"/>
    </row>
    <row r="373" spans="1:4" x14ac:dyDescent="0.3">
      <c r="A373" s="191"/>
      <c r="B373" s="191"/>
      <c r="C373" s="191"/>
      <c r="D373" s="127"/>
    </row>
    <row r="374" spans="1:4" x14ac:dyDescent="0.3">
      <c r="A374" s="191"/>
      <c r="B374" s="191"/>
      <c r="C374" s="191"/>
      <c r="D374" s="127"/>
    </row>
    <row r="375" spans="1:4" x14ac:dyDescent="0.3">
      <c r="A375" s="191"/>
      <c r="B375" s="191"/>
      <c r="C375" s="191"/>
      <c r="D375" s="127"/>
    </row>
    <row r="376" spans="1:4" x14ac:dyDescent="0.3">
      <c r="A376" s="191"/>
      <c r="B376" s="191"/>
      <c r="C376" s="191"/>
      <c r="D376" s="127"/>
    </row>
    <row r="377" spans="1:4" x14ac:dyDescent="0.3">
      <c r="A377" s="191"/>
      <c r="B377" s="191"/>
      <c r="C377" s="191"/>
      <c r="D377" s="127"/>
    </row>
    <row r="378" spans="1:4" x14ac:dyDescent="0.3">
      <c r="A378" s="191"/>
      <c r="B378" s="191"/>
      <c r="C378" s="191"/>
      <c r="D378" s="127"/>
    </row>
    <row r="379" spans="1:4" x14ac:dyDescent="0.3">
      <c r="A379" s="191"/>
      <c r="B379" s="191"/>
      <c r="C379" s="191"/>
      <c r="D379" s="127"/>
    </row>
    <row r="380" spans="1:4" x14ac:dyDescent="0.3">
      <c r="A380" s="191"/>
      <c r="B380" s="191"/>
      <c r="C380" s="191"/>
      <c r="D380" s="127"/>
    </row>
    <row r="381" spans="1:4" x14ac:dyDescent="0.3">
      <c r="A381" s="191"/>
      <c r="B381" s="191"/>
      <c r="C381" s="191"/>
      <c r="D381" s="127"/>
    </row>
    <row r="382" spans="1:4" x14ac:dyDescent="0.3">
      <c r="A382" s="191"/>
      <c r="B382" s="191"/>
      <c r="C382" s="191"/>
      <c r="D382" s="127"/>
    </row>
    <row r="383" spans="1:4" x14ac:dyDescent="0.3">
      <c r="A383" s="191"/>
      <c r="B383" s="191"/>
      <c r="C383" s="191"/>
      <c r="D383" s="127"/>
    </row>
    <row r="384" spans="1:4" x14ac:dyDescent="0.3">
      <c r="A384" s="191"/>
      <c r="B384" s="191"/>
      <c r="C384" s="191"/>
      <c r="D384" s="127"/>
    </row>
    <row r="385" spans="1:4" x14ac:dyDescent="0.3">
      <c r="A385" s="191"/>
      <c r="B385" s="191"/>
      <c r="C385" s="191"/>
      <c r="D385" s="127"/>
    </row>
    <row r="386" spans="1:4" x14ac:dyDescent="0.3">
      <c r="A386" s="191"/>
      <c r="B386" s="191"/>
      <c r="C386" s="191"/>
      <c r="D386" s="127"/>
    </row>
    <row r="387" spans="1:4" x14ac:dyDescent="0.3">
      <c r="A387" s="191"/>
      <c r="B387" s="191"/>
      <c r="C387" s="191"/>
      <c r="D387" s="127"/>
    </row>
    <row r="388" spans="1:4" x14ac:dyDescent="0.3">
      <c r="A388" s="191"/>
      <c r="B388" s="191"/>
      <c r="C388" s="191"/>
      <c r="D388" s="127"/>
    </row>
    <row r="389" spans="1:4" x14ac:dyDescent="0.3">
      <c r="A389" s="191"/>
      <c r="B389" s="191"/>
      <c r="C389" s="191"/>
      <c r="D389" s="127"/>
    </row>
    <row r="390" spans="1:4" x14ac:dyDescent="0.3">
      <c r="A390" s="191"/>
      <c r="B390" s="191"/>
      <c r="C390" s="191"/>
      <c r="D390" s="127"/>
    </row>
    <row r="391" spans="1:4" x14ac:dyDescent="0.3">
      <c r="A391" s="191"/>
      <c r="B391" s="191"/>
      <c r="C391" s="191"/>
      <c r="D391" s="127"/>
    </row>
    <row r="392" spans="1:4" x14ac:dyDescent="0.3">
      <c r="A392" s="191"/>
      <c r="B392" s="191"/>
      <c r="C392" s="191"/>
      <c r="D392" s="127"/>
    </row>
    <row r="393" spans="1:4" x14ac:dyDescent="0.3">
      <c r="A393" s="191"/>
      <c r="B393" s="191"/>
      <c r="C393" s="191"/>
      <c r="D393" s="127"/>
    </row>
    <row r="394" spans="1:4" x14ac:dyDescent="0.3">
      <c r="A394" s="191"/>
      <c r="B394" s="191"/>
      <c r="C394" s="191"/>
      <c r="D394" s="127"/>
    </row>
    <row r="395" spans="1:4" x14ac:dyDescent="0.3">
      <c r="A395" s="191"/>
      <c r="B395" s="191"/>
      <c r="C395" s="191"/>
      <c r="D395" s="127"/>
    </row>
    <row r="396" spans="1:4" x14ac:dyDescent="0.3">
      <c r="A396" s="191"/>
      <c r="B396" s="191"/>
      <c r="C396" s="191"/>
      <c r="D396" s="127"/>
    </row>
    <row r="397" spans="1:4" x14ac:dyDescent="0.3">
      <c r="A397" s="191"/>
      <c r="B397" s="191"/>
      <c r="C397" s="191"/>
      <c r="D397" s="127"/>
    </row>
    <row r="398" spans="1:4" x14ac:dyDescent="0.3">
      <c r="A398" s="191"/>
      <c r="B398" s="191"/>
      <c r="C398" s="191"/>
      <c r="D398" s="127"/>
    </row>
    <row r="399" spans="1:4" x14ac:dyDescent="0.3">
      <c r="A399" s="191"/>
      <c r="B399" s="191"/>
      <c r="C399" s="191"/>
      <c r="D399" s="127"/>
    </row>
    <row r="400" spans="1:4" x14ac:dyDescent="0.3">
      <c r="A400" s="191"/>
      <c r="B400" s="191"/>
      <c r="C400" s="191"/>
      <c r="D400" s="127"/>
    </row>
    <row r="401" spans="1:4" x14ac:dyDescent="0.3">
      <c r="A401" s="191"/>
      <c r="B401" s="191"/>
      <c r="C401" s="191"/>
      <c r="D401" s="127"/>
    </row>
    <row r="402" spans="1:4" x14ac:dyDescent="0.3">
      <c r="A402" s="191"/>
      <c r="B402" s="191"/>
      <c r="C402" s="191"/>
      <c r="D402" s="127"/>
    </row>
    <row r="403" spans="1:4" x14ac:dyDescent="0.3">
      <c r="A403" s="191"/>
      <c r="B403" s="191"/>
      <c r="C403" s="191"/>
      <c r="D403" s="127"/>
    </row>
    <row r="404" spans="1:4" x14ac:dyDescent="0.3">
      <c r="A404" s="191"/>
      <c r="B404" s="191"/>
      <c r="C404" s="191"/>
      <c r="D404" s="127"/>
    </row>
    <row r="405" spans="1:4" x14ac:dyDescent="0.3">
      <c r="A405" s="191"/>
      <c r="B405" s="191"/>
      <c r="C405" s="191"/>
      <c r="D405" s="127"/>
    </row>
    <row r="406" spans="1:4" x14ac:dyDescent="0.3">
      <c r="A406" s="191"/>
      <c r="B406" s="191"/>
      <c r="C406" s="191"/>
      <c r="D406" s="127"/>
    </row>
    <row r="407" spans="1:4" x14ac:dyDescent="0.3">
      <c r="A407" s="191"/>
      <c r="B407" s="191"/>
      <c r="C407" s="191"/>
      <c r="D407" s="127"/>
    </row>
    <row r="408" spans="1:4" x14ac:dyDescent="0.3">
      <c r="A408" s="191"/>
      <c r="B408" s="191"/>
      <c r="C408" s="191"/>
      <c r="D408" s="127"/>
    </row>
    <row r="409" spans="1:4" x14ac:dyDescent="0.3">
      <c r="A409" s="191"/>
      <c r="B409" s="191"/>
      <c r="C409" s="191"/>
      <c r="D409" s="127"/>
    </row>
    <row r="410" spans="1:4" x14ac:dyDescent="0.3">
      <c r="A410" s="191"/>
      <c r="B410" s="191"/>
      <c r="C410" s="191"/>
      <c r="D410" s="127"/>
    </row>
    <row r="411" spans="1:4" x14ac:dyDescent="0.3">
      <c r="A411" s="191"/>
      <c r="B411" s="191"/>
      <c r="C411" s="191"/>
      <c r="D411" s="127"/>
    </row>
    <row r="412" spans="1:4" x14ac:dyDescent="0.3">
      <c r="A412" s="191"/>
      <c r="B412" s="191"/>
      <c r="C412" s="191"/>
      <c r="D412" s="127"/>
    </row>
    <row r="413" spans="1:4" x14ac:dyDescent="0.3">
      <c r="A413" s="191"/>
      <c r="B413" s="191"/>
      <c r="C413" s="191"/>
      <c r="D413" s="127"/>
    </row>
    <row r="414" spans="1:4" x14ac:dyDescent="0.3">
      <c r="A414" s="191"/>
      <c r="B414" s="191"/>
      <c r="C414" s="191"/>
      <c r="D414" s="127"/>
    </row>
    <row r="415" spans="1:4" x14ac:dyDescent="0.3">
      <c r="A415" s="191"/>
      <c r="B415" s="191"/>
      <c r="C415" s="191"/>
      <c r="D415" s="127"/>
    </row>
    <row r="416" spans="1:4" x14ac:dyDescent="0.3">
      <c r="A416" s="191"/>
      <c r="B416" s="191"/>
      <c r="C416" s="191"/>
      <c r="D416" s="127"/>
    </row>
    <row r="417" spans="1:4" x14ac:dyDescent="0.3">
      <c r="A417" s="191"/>
      <c r="B417" s="191"/>
      <c r="C417" s="191"/>
      <c r="D417" s="127"/>
    </row>
    <row r="418" spans="1:4" x14ac:dyDescent="0.3">
      <c r="A418" s="191"/>
      <c r="B418" s="191"/>
      <c r="C418" s="191"/>
      <c r="D418" s="127"/>
    </row>
    <row r="419" spans="1:4" x14ac:dyDescent="0.3">
      <c r="A419" s="191"/>
      <c r="B419" s="191"/>
      <c r="C419" s="191"/>
      <c r="D419" s="127"/>
    </row>
    <row r="420" spans="1:4" x14ac:dyDescent="0.3">
      <c r="A420" s="191"/>
      <c r="B420" s="191"/>
      <c r="C420" s="191"/>
      <c r="D420" s="127"/>
    </row>
    <row r="421" spans="1:4" x14ac:dyDescent="0.3">
      <c r="A421" s="191"/>
      <c r="B421" s="191"/>
      <c r="C421" s="191"/>
      <c r="D421" s="127"/>
    </row>
    <row r="422" spans="1:4" x14ac:dyDescent="0.3">
      <c r="A422" s="191"/>
      <c r="B422" s="191"/>
      <c r="C422" s="191"/>
      <c r="D422" s="127"/>
    </row>
    <row r="423" spans="1:4" x14ac:dyDescent="0.3">
      <c r="A423" s="191"/>
      <c r="B423" s="191"/>
      <c r="C423" s="191"/>
      <c r="D423" s="127"/>
    </row>
    <row r="424" spans="1:4" x14ac:dyDescent="0.3">
      <c r="A424" s="191"/>
      <c r="B424" s="191"/>
      <c r="C424" s="191"/>
      <c r="D424" s="127"/>
    </row>
    <row r="425" spans="1:4" x14ac:dyDescent="0.3">
      <c r="A425" s="191"/>
      <c r="B425" s="191"/>
      <c r="C425" s="191"/>
      <c r="D425" s="127"/>
    </row>
    <row r="426" spans="1:4" x14ac:dyDescent="0.3">
      <c r="A426" s="191"/>
      <c r="B426" s="191"/>
      <c r="C426" s="191"/>
      <c r="D426" s="127"/>
    </row>
    <row r="427" spans="1:4" x14ac:dyDescent="0.3">
      <c r="A427" s="191"/>
      <c r="B427" s="191"/>
      <c r="C427" s="191"/>
      <c r="D427" s="127"/>
    </row>
    <row r="428" spans="1:4" x14ac:dyDescent="0.3">
      <c r="A428" s="191"/>
      <c r="B428" s="191"/>
      <c r="C428" s="191"/>
      <c r="D428" s="127"/>
    </row>
    <row r="429" spans="1:4" x14ac:dyDescent="0.3">
      <c r="A429" s="191"/>
      <c r="B429" s="191"/>
      <c r="C429" s="191"/>
      <c r="D429" s="127"/>
    </row>
    <row r="430" spans="1:4" x14ac:dyDescent="0.3">
      <c r="A430" s="191"/>
      <c r="B430" s="191"/>
      <c r="C430" s="191"/>
      <c r="D430" s="127"/>
    </row>
    <row r="431" spans="1:4" x14ac:dyDescent="0.3">
      <c r="A431" s="191"/>
      <c r="B431" s="191"/>
      <c r="C431" s="191"/>
      <c r="D431" s="127"/>
    </row>
    <row r="432" spans="1:4" x14ac:dyDescent="0.3">
      <c r="A432" s="191"/>
      <c r="B432" s="191"/>
      <c r="C432" s="191"/>
      <c r="D432" s="127"/>
    </row>
    <row r="433" spans="1:4" x14ac:dyDescent="0.3">
      <c r="A433" s="191"/>
      <c r="B433" s="191"/>
      <c r="C433" s="191"/>
      <c r="D433" s="127"/>
    </row>
    <row r="434" spans="1:4" x14ac:dyDescent="0.3">
      <c r="A434" s="191"/>
      <c r="B434" s="191"/>
      <c r="C434" s="191"/>
      <c r="D434" s="127"/>
    </row>
    <row r="435" spans="1:4" x14ac:dyDescent="0.3">
      <c r="A435" s="191"/>
      <c r="B435" s="191"/>
      <c r="C435" s="191"/>
      <c r="D435" s="127"/>
    </row>
    <row r="436" spans="1:4" x14ac:dyDescent="0.3">
      <c r="A436" s="191"/>
      <c r="B436" s="191"/>
      <c r="C436" s="191"/>
      <c r="D436" s="127"/>
    </row>
    <row r="437" spans="1:4" x14ac:dyDescent="0.3">
      <c r="A437" s="191"/>
      <c r="B437" s="191"/>
      <c r="C437" s="191"/>
      <c r="D437" s="127"/>
    </row>
    <row r="438" spans="1:4" x14ac:dyDescent="0.3">
      <c r="A438" s="191"/>
      <c r="B438" s="191"/>
      <c r="C438" s="191"/>
      <c r="D438" s="127"/>
    </row>
    <row r="439" spans="1:4" x14ac:dyDescent="0.3">
      <c r="A439" s="191"/>
      <c r="B439" s="191"/>
      <c r="C439" s="191"/>
      <c r="D439" s="127"/>
    </row>
    <row r="440" spans="1:4" x14ac:dyDescent="0.3">
      <c r="A440" s="191"/>
      <c r="B440" s="191"/>
      <c r="C440" s="191"/>
      <c r="D440" s="127"/>
    </row>
    <row r="441" spans="1:4" x14ac:dyDescent="0.3">
      <c r="A441" s="191"/>
      <c r="B441" s="191"/>
      <c r="C441" s="191"/>
      <c r="D441" s="127"/>
    </row>
    <row r="442" spans="1:4" x14ac:dyDescent="0.3">
      <c r="A442" s="191"/>
      <c r="B442" s="191"/>
      <c r="C442" s="191"/>
      <c r="D442" s="127"/>
    </row>
    <row r="443" spans="1:4" x14ac:dyDescent="0.3">
      <c r="A443" s="191"/>
      <c r="B443" s="191"/>
      <c r="C443" s="191"/>
      <c r="D443" s="127"/>
    </row>
    <row r="444" spans="1:4" x14ac:dyDescent="0.3">
      <c r="A444" s="191"/>
      <c r="B444" s="191"/>
      <c r="C444" s="191"/>
      <c r="D444" s="127"/>
    </row>
    <row r="445" spans="1:4" x14ac:dyDescent="0.3">
      <c r="A445" s="191"/>
      <c r="B445" s="191"/>
      <c r="C445" s="191"/>
      <c r="D445" s="127"/>
    </row>
    <row r="446" spans="1:4" x14ac:dyDescent="0.3">
      <c r="A446" s="191"/>
      <c r="B446" s="191"/>
      <c r="C446" s="191"/>
      <c r="D446" s="127"/>
    </row>
    <row r="447" spans="1:4" x14ac:dyDescent="0.3">
      <c r="A447" s="191"/>
      <c r="B447" s="191"/>
      <c r="C447" s="191"/>
      <c r="D447" s="127"/>
    </row>
    <row r="448" spans="1:4" x14ac:dyDescent="0.3">
      <c r="A448" s="191"/>
      <c r="B448" s="191"/>
      <c r="C448" s="191"/>
      <c r="D448" s="127"/>
    </row>
    <row r="449" spans="1:4" x14ac:dyDescent="0.3">
      <c r="A449" s="191"/>
      <c r="B449" s="191"/>
      <c r="C449" s="191"/>
      <c r="D449" s="127"/>
    </row>
    <row r="450" spans="1:4" x14ac:dyDescent="0.3">
      <c r="A450" s="191"/>
      <c r="B450" s="191"/>
      <c r="C450" s="191"/>
      <c r="D450" s="127"/>
    </row>
    <row r="451" spans="1:4" x14ac:dyDescent="0.3">
      <c r="A451" s="191"/>
      <c r="B451" s="191"/>
      <c r="C451" s="191"/>
      <c r="D451" s="127"/>
    </row>
    <row r="452" spans="1:4" x14ac:dyDescent="0.3">
      <c r="A452" s="191"/>
      <c r="B452" s="191"/>
      <c r="C452" s="191"/>
      <c r="D452" s="127"/>
    </row>
    <row r="453" spans="1:4" x14ac:dyDescent="0.3">
      <c r="A453" s="191"/>
      <c r="B453" s="191"/>
      <c r="C453" s="191"/>
      <c r="D453" s="127"/>
    </row>
    <row r="454" spans="1:4" x14ac:dyDescent="0.3">
      <c r="A454" s="191"/>
      <c r="B454" s="191"/>
      <c r="C454" s="191"/>
      <c r="D454" s="127"/>
    </row>
    <row r="455" spans="1:4" x14ac:dyDescent="0.3">
      <c r="A455" s="191"/>
      <c r="B455" s="191"/>
      <c r="C455" s="191"/>
      <c r="D455" s="127"/>
    </row>
    <row r="456" spans="1:4" x14ac:dyDescent="0.3">
      <c r="A456" s="191"/>
      <c r="B456" s="191"/>
      <c r="C456" s="191"/>
      <c r="D456" s="127"/>
    </row>
    <row r="457" spans="1:4" x14ac:dyDescent="0.3">
      <c r="A457" s="191"/>
      <c r="B457" s="191"/>
      <c r="C457" s="191"/>
      <c r="D457" s="127"/>
    </row>
    <row r="458" spans="1:4" x14ac:dyDescent="0.3">
      <c r="A458" s="191"/>
      <c r="B458" s="191"/>
      <c r="C458" s="191"/>
      <c r="D458" s="127"/>
    </row>
    <row r="459" spans="1:4" x14ac:dyDescent="0.3">
      <c r="A459" s="191"/>
      <c r="B459" s="191"/>
      <c r="C459" s="191"/>
      <c r="D459" s="127"/>
    </row>
    <row r="460" spans="1:4" x14ac:dyDescent="0.3">
      <c r="A460" s="191"/>
      <c r="B460" s="191"/>
      <c r="C460" s="191"/>
      <c r="D460" s="127"/>
    </row>
    <row r="461" spans="1:4" x14ac:dyDescent="0.3">
      <c r="A461" s="191"/>
      <c r="B461" s="191"/>
      <c r="C461" s="191"/>
      <c r="D461" s="127"/>
    </row>
    <row r="462" spans="1:4" x14ac:dyDescent="0.3">
      <c r="A462" s="191"/>
      <c r="B462" s="191"/>
      <c r="C462" s="191"/>
      <c r="D462" s="127"/>
    </row>
    <row r="463" spans="1:4" x14ac:dyDescent="0.3">
      <c r="A463" s="191"/>
      <c r="B463" s="191"/>
      <c r="C463" s="191"/>
      <c r="D463" s="127"/>
    </row>
    <row r="464" spans="1:4" x14ac:dyDescent="0.3">
      <c r="A464" s="191"/>
      <c r="B464" s="191"/>
      <c r="C464" s="191"/>
      <c r="D464" s="127"/>
    </row>
    <row r="465" spans="1:4" x14ac:dyDescent="0.3">
      <c r="A465" s="191"/>
      <c r="B465" s="191"/>
      <c r="C465" s="191"/>
      <c r="D465" s="127"/>
    </row>
    <row r="466" spans="1:4" x14ac:dyDescent="0.3">
      <c r="A466" s="191"/>
      <c r="B466" s="191"/>
      <c r="C466" s="191"/>
      <c r="D466" s="127"/>
    </row>
    <row r="467" spans="1:4" x14ac:dyDescent="0.3">
      <c r="A467" s="191"/>
      <c r="B467" s="191"/>
      <c r="C467" s="191"/>
      <c r="D467" s="127"/>
    </row>
    <row r="468" spans="1:4" x14ac:dyDescent="0.3">
      <c r="A468" s="191"/>
      <c r="B468" s="191"/>
      <c r="C468" s="191"/>
      <c r="D468" s="127"/>
    </row>
    <row r="469" spans="1:4" x14ac:dyDescent="0.3">
      <c r="A469" s="191"/>
      <c r="B469" s="191"/>
      <c r="C469" s="191"/>
      <c r="D469" s="127"/>
    </row>
    <row r="470" spans="1:4" x14ac:dyDescent="0.3">
      <c r="A470" s="191"/>
      <c r="B470" s="191"/>
      <c r="C470" s="191"/>
      <c r="D470" s="127"/>
    </row>
    <row r="471" spans="1:4" x14ac:dyDescent="0.3">
      <c r="A471" s="191"/>
      <c r="B471" s="191"/>
      <c r="C471" s="191"/>
      <c r="D471" s="127"/>
    </row>
    <row r="472" spans="1:4" x14ac:dyDescent="0.3">
      <c r="A472" s="191"/>
      <c r="B472" s="191"/>
      <c r="C472" s="191"/>
      <c r="D472" s="127"/>
    </row>
    <row r="473" spans="1:4" x14ac:dyDescent="0.3">
      <c r="A473" s="191"/>
      <c r="B473" s="191"/>
      <c r="C473" s="191"/>
      <c r="D473" s="127"/>
    </row>
    <row r="474" spans="1:4" x14ac:dyDescent="0.3">
      <c r="A474" s="191"/>
      <c r="B474" s="191"/>
      <c r="C474" s="191"/>
      <c r="D474" s="127"/>
    </row>
    <row r="475" spans="1:4" x14ac:dyDescent="0.3">
      <c r="A475" s="191"/>
      <c r="B475" s="191"/>
      <c r="C475" s="191"/>
      <c r="D475" s="127"/>
    </row>
    <row r="476" spans="1:4" x14ac:dyDescent="0.3">
      <c r="A476" s="191"/>
      <c r="B476" s="191"/>
      <c r="C476" s="191"/>
      <c r="D476" s="127"/>
    </row>
    <row r="477" spans="1:4" x14ac:dyDescent="0.3">
      <c r="A477" s="191"/>
      <c r="B477" s="191"/>
      <c r="C477" s="191"/>
      <c r="D477" s="127"/>
    </row>
    <row r="478" spans="1:4" x14ac:dyDescent="0.3">
      <c r="A478" s="191"/>
      <c r="B478" s="191"/>
      <c r="C478" s="191"/>
      <c r="D478" s="127"/>
    </row>
    <row r="479" spans="1:4" x14ac:dyDescent="0.3">
      <c r="A479" s="191"/>
      <c r="B479" s="191"/>
      <c r="C479" s="191"/>
      <c r="D479" s="127"/>
    </row>
    <row r="480" spans="1:4" x14ac:dyDescent="0.3">
      <c r="A480" s="191"/>
      <c r="B480" s="191"/>
      <c r="C480" s="191"/>
      <c r="D480" s="127"/>
    </row>
    <row r="481" spans="1:4" x14ac:dyDescent="0.3">
      <c r="A481" s="191"/>
      <c r="B481" s="191"/>
      <c r="C481" s="191"/>
      <c r="D481" s="127"/>
    </row>
    <row r="482" spans="1:4" x14ac:dyDescent="0.3">
      <c r="A482" s="191"/>
      <c r="B482" s="191"/>
      <c r="C482" s="191"/>
      <c r="D482" s="127"/>
    </row>
    <row r="483" spans="1:4" x14ac:dyDescent="0.3">
      <c r="A483" s="191"/>
      <c r="B483" s="191"/>
      <c r="C483" s="191"/>
      <c r="D483" s="127"/>
    </row>
    <row r="484" spans="1:4" x14ac:dyDescent="0.3">
      <c r="A484" s="191"/>
      <c r="B484" s="191"/>
      <c r="C484" s="191"/>
      <c r="D484" s="127"/>
    </row>
    <row r="485" spans="1:4" x14ac:dyDescent="0.3">
      <c r="A485" s="191"/>
      <c r="B485" s="191"/>
      <c r="C485" s="191"/>
      <c r="D485" s="127"/>
    </row>
    <row r="486" spans="1:4" x14ac:dyDescent="0.3">
      <c r="A486" s="191"/>
      <c r="B486" s="191"/>
      <c r="C486" s="191"/>
      <c r="D486" s="127"/>
    </row>
    <row r="487" spans="1:4" x14ac:dyDescent="0.3">
      <c r="A487" s="191"/>
      <c r="B487" s="191"/>
      <c r="C487" s="191"/>
      <c r="D487" s="127"/>
    </row>
    <row r="488" spans="1:4" x14ac:dyDescent="0.3">
      <c r="A488" s="191"/>
      <c r="B488" s="191"/>
      <c r="C488" s="191"/>
      <c r="D488" s="127"/>
    </row>
    <row r="489" spans="1:4" x14ac:dyDescent="0.3">
      <c r="A489" s="191"/>
      <c r="B489" s="191"/>
      <c r="C489" s="191"/>
      <c r="D489" s="127"/>
    </row>
    <row r="490" spans="1:4" x14ac:dyDescent="0.3">
      <c r="A490" s="191"/>
      <c r="B490" s="191"/>
      <c r="C490" s="191"/>
      <c r="D490" s="127"/>
    </row>
    <row r="491" spans="1:4" x14ac:dyDescent="0.3">
      <c r="A491" s="191"/>
      <c r="B491" s="191"/>
      <c r="C491" s="191"/>
      <c r="D491" s="127"/>
    </row>
    <row r="492" spans="1:4" x14ac:dyDescent="0.3">
      <c r="A492" s="191"/>
      <c r="B492" s="191"/>
      <c r="C492" s="191"/>
      <c r="D492" s="127"/>
    </row>
    <row r="493" spans="1:4" x14ac:dyDescent="0.3">
      <c r="A493" s="191"/>
      <c r="B493" s="191"/>
      <c r="C493" s="191"/>
      <c r="D493" s="127"/>
    </row>
    <row r="494" spans="1:4" x14ac:dyDescent="0.3">
      <c r="A494" s="191"/>
      <c r="B494" s="191"/>
      <c r="C494" s="191"/>
      <c r="D494" s="127"/>
    </row>
    <row r="495" spans="1:4" x14ac:dyDescent="0.3">
      <c r="A495" s="191"/>
      <c r="B495" s="191"/>
      <c r="C495" s="191"/>
      <c r="D495" s="127"/>
    </row>
    <row r="496" spans="1:4" x14ac:dyDescent="0.3">
      <c r="A496" s="191"/>
      <c r="B496" s="191"/>
      <c r="C496" s="191"/>
      <c r="D496" s="127"/>
    </row>
    <row r="497" spans="1:4" x14ac:dyDescent="0.3">
      <c r="A497" s="191"/>
      <c r="B497" s="191"/>
      <c r="C497" s="191"/>
      <c r="D497" s="127"/>
    </row>
    <row r="498" spans="1:4" x14ac:dyDescent="0.3">
      <c r="A498" s="191"/>
      <c r="B498" s="191"/>
      <c r="C498" s="191"/>
      <c r="D498" s="127"/>
    </row>
    <row r="499" spans="1:4" x14ac:dyDescent="0.3">
      <c r="A499" s="191"/>
      <c r="B499" s="191"/>
      <c r="C499" s="191"/>
      <c r="D499" s="127"/>
    </row>
    <row r="500" spans="1:4" x14ac:dyDescent="0.3">
      <c r="A500" s="191"/>
      <c r="B500" s="191"/>
      <c r="C500" s="191"/>
      <c r="D500" s="127"/>
    </row>
    <row r="501" spans="1:4" x14ac:dyDescent="0.3">
      <c r="A501" s="191"/>
      <c r="B501" s="191"/>
      <c r="C501" s="191"/>
      <c r="D501" s="127"/>
    </row>
    <row r="502" spans="1:4" x14ac:dyDescent="0.3">
      <c r="A502" s="191"/>
      <c r="B502" s="191"/>
      <c r="C502" s="191"/>
      <c r="D502" s="127"/>
    </row>
    <row r="503" spans="1:4" x14ac:dyDescent="0.3">
      <c r="A503" s="191"/>
      <c r="B503" s="191"/>
      <c r="C503" s="191"/>
      <c r="D503" s="127"/>
    </row>
    <row r="504" spans="1:4" x14ac:dyDescent="0.3">
      <c r="A504" s="191"/>
      <c r="B504" s="191"/>
      <c r="C504" s="191"/>
      <c r="D504" s="127"/>
    </row>
    <row r="505" spans="1:4" x14ac:dyDescent="0.3">
      <c r="A505" s="191"/>
      <c r="B505" s="191"/>
      <c r="C505" s="191"/>
      <c r="D505" s="127"/>
    </row>
    <row r="506" spans="1:4" x14ac:dyDescent="0.3">
      <c r="A506" s="191"/>
      <c r="B506" s="191"/>
      <c r="C506" s="191"/>
      <c r="D506" s="127"/>
    </row>
    <row r="507" spans="1:4" x14ac:dyDescent="0.3">
      <c r="A507" s="191"/>
      <c r="B507" s="191"/>
      <c r="C507" s="191"/>
      <c r="D507" s="127"/>
    </row>
    <row r="508" spans="1:4" x14ac:dyDescent="0.3">
      <c r="A508" s="191"/>
      <c r="B508" s="191"/>
      <c r="C508" s="191"/>
      <c r="D508" s="127"/>
    </row>
    <row r="509" spans="1:4" x14ac:dyDescent="0.3">
      <c r="A509" s="191"/>
      <c r="B509" s="191"/>
      <c r="C509" s="191"/>
      <c r="D509" s="127"/>
    </row>
    <row r="510" spans="1:4" x14ac:dyDescent="0.3">
      <c r="A510" s="191"/>
      <c r="B510" s="191"/>
      <c r="C510" s="191"/>
      <c r="D510" s="127"/>
    </row>
    <row r="511" spans="1:4" x14ac:dyDescent="0.3">
      <c r="A511" s="191"/>
      <c r="B511" s="191"/>
      <c r="C511" s="191"/>
      <c r="D511" s="127"/>
    </row>
    <row r="512" spans="1:4" x14ac:dyDescent="0.3">
      <c r="A512" s="191"/>
      <c r="B512" s="191"/>
      <c r="C512" s="191"/>
      <c r="D512" s="127"/>
    </row>
    <row r="513" spans="1:4" x14ac:dyDescent="0.3">
      <c r="A513" s="191"/>
      <c r="B513" s="191"/>
      <c r="C513" s="191"/>
      <c r="D513" s="127"/>
    </row>
    <row r="514" spans="1:4" x14ac:dyDescent="0.3">
      <c r="A514" s="191"/>
      <c r="B514" s="191"/>
      <c r="C514" s="191"/>
      <c r="D514" s="127"/>
    </row>
    <row r="515" spans="1:4" x14ac:dyDescent="0.3">
      <c r="A515" s="191"/>
      <c r="B515" s="191"/>
      <c r="C515" s="191"/>
      <c r="D515" s="127"/>
    </row>
    <row r="516" spans="1:4" x14ac:dyDescent="0.3">
      <c r="A516" s="191"/>
      <c r="B516" s="191"/>
      <c r="C516" s="191"/>
      <c r="D516" s="127"/>
    </row>
    <row r="517" spans="1:4" x14ac:dyDescent="0.3">
      <c r="A517" s="191"/>
      <c r="B517" s="191"/>
      <c r="C517" s="191"/>
      <c r="D517" s="127"/>
    </row>
    <row r="518" spans="1:4" x14ac:dyDescent="0.3">
      <c r="A518" s="191"/>
      <c r="B518" s="191"/>
      <c r="C518" s="191"/>
      <c r="D518" s="127"/>
    </row>
    <row r="519" spans="1:4" x14ac:dyDescent="0.3">
      <c r="A519" s="191"/>
      <c r="B519" s="191"/>
      <c r="C519" s="191"/>
      <c r="D519" s="127"/>
    </row>
    <row r="520" spans="1:4" x14ac:dyDescent="0.3">
      <c r="A520" s="191"/>
      <c r="B520" s="191"/>
      <c r="C520" s="191"/>
      <c r="D520" s="127"/>
    </row>
    <row r="521" spans="1:4" x14ac:dyDescent="0.3">
      <c r="A521" s="191"/>
      <c r="B521" s="191"/>
      <c r="C521" s="191"/>
      <c r="D521" s="127"/>
    </row>
    <row r="522" spans="1:4" x14ac:dyDescent="0.3">
      <c r="A522" s="191"/>
      <c r="B522" s="191"/>
      <c r="C522" s="191"/>
      <c r="D522" s="127"/>
    </row>
    <row r="523" spans="1:4" x14ac:dyDescent="0.3">
      <c r="A523" s="191"/>
      <c r="B523" s="191"/>
      <c r="C523" s="191"/>
      <c r="D523" s="127"/>
    </row>
    <row r="524" spans="1:4" x14ac:dyDescent="0.3">
      <c r="A524" s="191"/>
      <c r="B524" s="191"/>
      <c r="C524" s="191"/>
      <c r="D524" s="127"/>
    </row>
    <row r="525" spans="1:4" x14ac:dyDescent="0.3">
      <c r="A525" s="191"/>
      <c r="B525" s="191"/>
      <c r="C525" s="191"/>
      <c r="D525" s="127"/>
    </row>
    <row r="526" spans="1:4" x14ac:dyDescent="0.3">
      <c r="A526" s="191"/>
      <c r="B526" s="191"/>
      <c r="C526" s="191"/>
      <c r="D526" s="127"/>
    </row>
    <row r="527" spans="1:4" x14ac:dyDescent="0.3">
      <c r="A527" s="191"/>
      <c r="B527" s="191"/>
      <c r="C527" s="191"/>
      <c r="D527" s="127"/>
    </row>
    <row r="528" spans="1:4" x14ac:dyDescent="0.3">
      <c r="A528" s="191"/>
      <c r="B528" s="191"/>
      <c r="C528" s="191"/>
      <c r="D528" s="127"/>
    </row>
    <row r="529" spans="1:4" x14ac:dyDescent="0.3">
      <c r="A529" s="191"/>
      <c r="B529" s="191"/>
      <c r="C529" s="191"/>
      <c r="D529" s="127"/>
    </row>
    <row r="530" spans="1:4" x14ac:dyDescent="0.3">
      <c r="A530" s="191"/>
      <c r="B530" s="191"/>
      <c r="C530" s="191"/>
      <c r="D530" s="127"/>
    </row>
    <row r="531" spans="1:4" x14ac:dyDescent="0.3">
      <c r="A531" s="191"/>
      <c r="B531" s="191"/>
      <c r="C531" s="191"/>
      <c r="D531" s="127"/>
    </row>
    <row r="532" spans="1:4" x14ac:dyDescent="0.3">
      <c r="A532" s="191"/>
      <c r="B532" s="191"/>
      <c r="C532" s="191"/>
      <c r="D532" s="127"/>
    </row>
    <row r="533" spans="1:4" x14ac:dyDescent="0.3">
      <c r="A533" s="191"/>
      <c r="B533" s="191"/>
      <c r="C533" s="191"/>
      <c r="D533" s="127"/>
    </row>
    <row r="534" spans="1:4" x14ac:dyDescent="0.3">
      <c r="A534" s="191"/>
      <c r="B534" s="191"/>
      <c r="C534" s="191"/>
      <c r="D534" s="127"/>
    </row>
    <row r="535" spans="1:4" x14ac:dyDescent="0.3">
      <c r="A535" s="191"/>
      <c r="B535" s="191"/>
      <c r="C535" s="191"/>
      <c r="D535" s="127"/>
    </row>
    <row r="536" spans="1:4" x14ac:dyDescent="0.3">
      <c r="A536" s="191"/>
      <c r="B536" s="191"/>
      <c r="C536" s="191"/>
      <c r="D536" s="127"/>
    </row>
    <row r="537" spans="1:4" x14ac:dyDescent="0.3">
      <c r="A537" s="191"/>
      <c r="B537" s="191"/>
      <c r="C537" s="191"/>
      <c r="D537" s="127"/>
    </row>
    <row r="538" spans="1:4" x14ac:dyDescent="0.3">
      <c r="A538" s="191"/>
      <c r="B538" s="191"/>
      <c r="C538" s="191"/>
      <c r="D538" s="127"/>
    </row>
    <row r="539" spans="1:4" x14ac:dyDescent="0.3">
      <c r="A539" s="191"/>
      <c r="B539" s="191"/>
      <c r="C539" s="191"/>
      <c r="D539" s="127"/>
    </row>
    <row r="540" spans="1:4" x14ac:dyDescent="0.3">
      <c r="A540" s="191"/>
      <c r="B540" s="191"/>
      <c r="C540" s="191"/>
      <c r="D540" s="127"/>
    </row>
    <row r="541" spans="1:4" x14ac:dyDescent="0.3">
      <c r="A541" s="191"/>
      <c r="B541" s="191"/>
      <c r="C541" s="191"/>
      <c r="D541" s="127"/>
    </row>
    <row r="542" spans="1:4" x14ac:dyDescent="0.3">
      <c r="A542" s="191"/>
      <c r="B542" s="191"/>
      <c r="C542" s="191"/>
      <c r="D542" s="127"/>
    </row>
    <row r="543" spans="1:4" x14ac:dyDescent="0.3">
      <c r="A543" s="191"/>
      <c r="B543" s="191"/>
      <c r="C543" s="191"/>
      <c r="D543" s="127"/>
    </row>
    <row r="544" spans="1:4" x14ac:dyDescent="0.3">
      <c r="A544" s="191"/>
      <c r="B544" s="191"/>
      <c r="C544" s="191"/>
      <c r="D544" s="127"/>
    </row>
    <row r="545" spans="1:4" x14ac:dyDescent="0.3">
      <c r="A545" s="191"/>
      <c r="B545" s="191"/>
      <c r="C545" s="191"/>
      <c r="D545" s="127"/>
    </row>
    <row r="546" spans="1:4" x14ac:dyDescent="0.3">
      <c r="A546" s="191"/>
      <c r="B546" s="191"/>
      <c r="C546" s="191"/>
      <c r="D546" s="127"/>
    </row>
    <row r="547" spans="1:4" x14ac:dyDescent="0.3">
      <c r="A547" s="191"/>
      <c r="B547" s="191"/>
      <c r="C547" s="191"/>
      <c r="D547" s="127"/>
    </row>
    <row r="548" spans="1:4" x14ac:dyDescent="0.3">
      <c r="A548" s="191"/>
      <c r="B548" s="191"/>
      <c r="C548" s="191"/>
      <c r="D548" s="127"/>
    </row>
    <row r="549" spans="1:4" x14ac:dyDescent="0.3">
      <c r="A549" s="191"/>
      <c r="B549" s="191"/>
      <c r="C549" s="191"/>
      <c r="D549" s="127"/>
    </row>
    <row r="550" spans="1:4" x14ac:dyDescent="0.3">
      <c r="A550" s="191"/>
      <c r="B550" s="191"/>
      <c r="C550" s="191"/>
      <c r="D550" s="127"/>
    </row>
    <row r="551" spans="1:4" x14ac:dyDescent="0.3">
      <c r="A551" s="191"/>
      <c r="B551" s="191"/>
      <c r="C551" s="191"/>
      <c r="D551" s="127"/>
    </row>
    <row r="552" spans="1:4" x14ac:dyDescent="0.3">
      <c r="A552" s="191"/>
      <c r="B552" s="191"/>
      <c r="C552" s="191"/>
      <c r="D552" s="127"/>
    </row>
    <row r="553" spans="1:4" x14ac:dyDescent="0.3">
      <c r="A553" s="191"/>
      <c r="B553" s="191"/>
      <c r="C553" s="191"/>
      <c r="D553" s="127"/>
    </row>
    <row r="554" spans="1:4" x14ac:dyDescent="0.3">
      <c r="A554" s="191"/>
      <c r="B554" s="191"/>
      <c r="C554" s="191"/>
      <c r="D554" s="127"/>
    </row>
    <row r="555" spans="1:4" x14ac:dyDescent="0.3">
      <c r="A555" s="191"/>
      <c r="B555" s="191"/>
      <c r="C555" s="191"/>
      <c r="D555" s="127"/>
    </row>
    <row r="556" spans="1:4" x14ac:dyDescent="0.3">
      <c r="A556" s="191"/>
      <c r="B556" s="191"/>
      <c r="C556" s="191"/>
      <c r="D556" s="127"/>
    </row>
    <row r="557" spans="1:4" x14ac:dyDescent="0.3">
      <c r="A557" s="191"/>
      <c r="B557" s="191"/>
      <c r="C557" s="191"/>
      <c r="D557" s="127"/>
    </row>
    <row r="558" spans="1:4" x14ac:dyDescent="0.3">
      <c r="A558" s="191"/>
      <c r="B558" s="191"/>
      <c r="C558" s="191"/>
      <c r="D558" s="127"/>
    </row>
    <row r="559" spans="1:4" x14ac:dyDescent="0.3">
      <c r="A559" s="191"/>
      <c r="B559" s="191"/>
      <c r="C559" s="191"/>
      <c r="D559" s="127"/>
    </row>
    <row r="560" spans="1:4" x14ac:dyDescent="0.3">
      <c r="A560" s="191"/>
      <c r="B560" s="191"/>
      <c r="C560" s="191"/>
      <c r="D560" s="127"/>
    </row>
    <row r="561" spans="1:4" x14ac:dyDescent="0.3">
      <c r="A561" s="191"/>
      <c r="B561" s="191"/>
      <c r="C561" s="191"/>
      <c r="D561" s="127"/>
    </row>
    <row r="562" spans="1:4" x14ac:dyDescent="0.3">
      <c r="A562" s="191"/>
      <c r="B562" s="191"/>
      <c r="C562" s="191"/>
      <c r="D562" s="127"/>
    </row>
    <row r="563" spans="1:4" x14ac:dyDescent="0.3">
      <c r="A563" s="191"/>
      <c r="B563" s="191"/>
      <c r="C563" s="191"/>
      <c r="D563" s="127"/>
    </row>
    <row r="564" spans="1:4" x14ac:dyDescent="0.3">
      <c r="A564" s="191"/>
      <c r="B564" s="191"/>
      <c r="C564" s="191"/>
      <c r="D564" s="127"/>
    </row>
    <row r="565" spans="1:4" x14ac:dyDescent="0.3">
      <c r="A565" s="191"/>
      <c r="B565" s="191"/>
      <c r="C565" s="191"/>
      <c r="D565" s="127"/>
    </row>
    <row r="566" spans="1:4" x14ac:dyDescent="0.3">
      <c r="A566" s="191"/>
      <c r="B566" s="191"/>
      <c r="C566" s="191"/>
      <c r="D566" s="127"/>
    </row>
    <row r="567" spans="1:4" x14ac:dyDescent="0.3">
      <c r="A567" s="191"/>
      <c r="B567" s="191"/>
      <c r="C567" s="191"/>
      <c r="D567" s="127"/>
    </row>
    <row r="568" spans="1:4" x14ac:dyDescent="0.3">
      <c r="A568" s="191"/>
      <c r="B568" s="191"/>
      <c r="C568" s="191"/>
      <c r="D568" s="127"/>
    </row>
    <row r="569" spans="1:4" x14ac:dyDescent="0.3">
      <c r="A569" s="191"/>
      <c r="B569" s="191"/>
      <c r="C569" s="191"/>
      <c r="D569" s="127"/>
    </row>
    <row r="570" spans="1:4" x14ac:dyDescent="0.3">
      <c r="A570" s="191"/>
      <c r="B570" s="191"/>
      <c r="C570" s="191"/>
      <c r="D570" s="127"/>
    </row>
    <row r="571" spans="1:4" x14ac:dyDescent="0.3">
      <c r="A571" s="191"/>
      <c r="B571" s="191"/>
      <c r="C571" s="191"/>
      <c r="D571" s="127"/>
    </row>
    <row r="572" spans="1:4" x14ac:dyDescent="0.3">
      <c r="A572" s="191"/>
      <c r="B572" s="191"/>
      <c r="C572" s="191"/>
      <c r="D572" s="127"/>
    </row>
    <row r="573" spans="1:4" x14ac:dyDescent="0.3">
      <c r="A573" s="191"/>
      <c r="B573" s="191"/>
      <c r="C573" s="191"/>
      <c r="D573" s="127"/>
    </row>
    <row r="574" spans="1:4" x14ac:dyDescent="0.3">
      <c r="A574" s="191"/>
      <c r="B574" s="191"/>
      <c r="C574" s="191"/>
      <c r="D574" s="127"/>
    </row>
    <row r="575" spans="1:4" x14ac:dyDescent="0.3">
      <c r="A575" s="191"/>
      <c r="B575" s="191"/>
      <c r="C575" s="191"/>
      <c r="D575" s="127"/>
    </row>
    <row r="576" spans="1:4" x14ac:dyDescent="0.3">
      <c r="A576" s="191"/>
      <c r="B576" s="191"/>
      <c r="C576" s="191"/>
      <c r="D576" s="127"/>
    </row>
    <row r="577" spans="1:4" x14ac:dyDescent="0.3">
      <c r="A577" s="191"/>
      <c r="B577" s="191"/>
      <c r="C577" s="191"/>
      <c r="D577" s="127"/>
    </row>
    <row r="578" spans="1:4" x14ac:dyDescent="0.3">
      <c r="A578" s="191"/>
      <c r="B578" s="191"/>
      <c r="C578" s="191"/>
      <c r="D578" s="127"/>
    </row>
    <row r="579" spans="1:4" x14ac:dyDescent="0.3">
      <c r="A579" s="191"/>
      <c r="B579" s="191"/>
      <c r="C579" s="191"/>
      <c r="D579" s="127"/>
    </row>
    <row r="580" spans="1:4" x14ac:dyDescent="0.3">
      <c r="A580" s="191"/>
      <c r="B580" s="191"/>
      <c r="C580" s="191"/>
      <c r="D580" s="127"/>
    </row>
    <row r="581" spans="1:4" x14ac:dyDescent="0.3">
      <c r="A581" s="191"/>
      <c r="B581" s="191"/>
      <c r="C581" s="191"/>
      <c r="D581" s="127"/>
    </row>
    <row r="582" spans="1:4" x14ac:dyDescent="0.3">
      <c r="A582" s="191"/>
      <c r="B582" s="191"/>
      <c r="C582" s="191"/>
      <c r="D582" s="127"/>
    </row>
    <row r="583" spans="1:4" x14ac:dyDescent="0.3">
      <c r="A583" s="191"/>
      <c r="B583" s="191"/>
      <c r="C583" s="191"/>
      <c r="D583" s="127"/>
    </row>
    <row r="584" spans="1:4" x14ac:dyDescent="0.3">
      <c r="A584" s="191"/>
      <c r="B584" s="191"/>
      <c r="C584" s="191"/>
      <c r="D584" s="127"/>
    </row>
    <row r="585" spans="1:4" x14ac:dyDescent="0.3">
      <c r="A585" s="191"/>
      <c r="B585" s="191"/>
      <c r="C585" s="191"/>
      <c r="D585" s="127"/>
    </row>
    <row r="586" spans="1:4" x14ac:dyDescent="0.3">
      <c r="A586" s="191"/>
      <c r="B586" s="191"/>
      <c r="C586" s="191"/>
      <c r="D586" s="127"/>
    </row>
    <row r="587" spans="1:4" x14ac:dyDescent="0.3">
      <c r="A587" s="191"/>
      <c r="B587" s="191"/>
      <c r="C587" s="191"/>
      <c r="D587" s="127"/>
    </row>
    <row r="588" spans="1:4" x14ac:dyDescent="0.3">
      <c r="A588" s="191"/>
      <c r="B588" s="191"/>
      <c r="C588" s="191"/>
      <c r="D588" s="127"/>
    </row>
    <row r="589" spans="1:4" x14ac:dyDescent="0.3">
      <c r="A589" s="191"/>
      <c r="B589" s="191"/>
      <c r="C589" s="191"/>
      <c r="D589" s="127"/>
    </row>
    <row r="590" spans="1:4" x14ac:dyDescent="0.3">
      <c r="A590" s="191"/>
      <c r="B590" s="191"/>
      <c r="C590" s="191"/>
      <c r="D590" s="127"/>
    </row>
    <row r="591" spans="1:4" x14ac:dyDescent="0.3">
      <c r="A591" s="191"/>
      <c r="B591" s="191"/>
      <c r="C591" s="191"/>
      <c r="D591" s="127"/>
    </row>
    <row r="592" spans="1:4" x14ac:dyDescent="0.3">
      <c r="A592" s="191"/>
      <c r="B592" s="191"/>
      <c r="C592" s="191"/>
      <c r="D592" s="127"/>
    </row>
    <row r="593" spans="1:4" x14ac:dyDescent="0.3">
      <c r="A593" s="191"/>
      <c r="B593" s="191"/>
      <c r="C593" s="191"/>
      <c r="D593" s="127"/>
    </row>
    <row r="594" spans="1:4" x14ac:dyDescent="0.3">
      <c r="A594" s="191"/>
      <c r="B594" s="191"/>
      <c r="C594" s="191"/>
      <c r="D594" s="127"/>
    </row>
    <row r="595" spans="1:4" x14ac:dyDescent="0.3">
      <c r="A595" s="191"/>
      <c r="B595" s="191"/>
      <c r="C595" s="191"/>
      <c r="D595" s="127"/>
    </row>
    <row r="596" spans="1:4" x14ac:dyDescent="0.3">
      <c r="A596" s="191"/>
      <c r="B596" s="191"/>
      <c r="C596" s="191"/>
      <c r="D596" s="127"/>
    </row>
    <row r="597" spans="1:4" x14ac:dyDescent="0.3">
      <c r="A597" s="191"/>
      <c r="B597" s="191"/>
      <c r="C597" s="191"/>
      <c r="D597" s="127"/>
    </row>
    <row r="598" spans="1:4" x14ac:dyDescent="0.3">
      <c r="A598" s="191"/>
      <c r="B598" s="191"/>
      <c r="C598" s="191"/>
      <c r="D598" s="127"/>
    </row>
    <row r="599" spans="1:4" x14ac:dyDescent="0.3">
      <c r="A599" s="191"/>
      <c r="B599" s="191"/>
      <c r="C599" s="191"/>
      <c r="D599" s="127"/>
    </row>
    <row r="600" spans="1:4" x14ac:dyDescent="0.3">
      <c r="A600" s="191"/>
      <c r="B600" s="191"/>
      <c r="C600" s="191"/>
      <c r="D600" s="127"/>
    </row>
    <row r="601" spans="1:4" x14ac:dyDescent="0.3">
      <c r="A601" s="191"/>
      <c r="B601" s="191"/>
      <c r="C601" s="191"/>
      <c r="D601" s="127"/>
    </row>
    <row r="602" spans="1:4" x14ac:dyDescent="0.3">
      <c r="A602" s="191"/>
      <c r="B602" s="191"/>
      <c r="C602" s="191"/>
      <c r="D602" s="127"/>
    </row>
    <row r="603" spans="1:4" x14ac:dyDescent="0.3">
      <c r="A603" s="191"/>
      <c r="B603" s="191"/>
      <c r="C603" s="191"/>
      <c r="D603" s="127"/>
    </row>
    <row r="604" spans="1:4" x14ac:dyDescent="0.3">
      <c r="A604" s="191"/>
      <c r="B604" s="191"/>
      <c r="C604" s="191"/>
      <c r="D604" s="127"/>
    </row>
    <row r="605" spans="1:4" x14ac:dyDescent="0.3">
      <c r="A605" s="191"/>
      <c r="B605" s="191"/>
      <c r="C605" s="191"/>
      <c r="D605" s="127"/>
    </row>
    <row r="606" spans="1:4" x14ac:dyDescent="0.3">
      <c r="A606" s="191"/>
      <c r="B606" s="191"/>
      <c r="C606" s="191"/>
      <c r="D606" s="127"/>
    </row>
    <row r="607" spans="1:4" x14ac:dyDescent="0.3">
      <c r="A607" s="191"/>
      <c r="B607" s="191"/>
      <c r="C607" s="191"/>
      <c r="D607" s="127"/>
    </row>
    <row r="608" spans="1:4" x14ac:dyDescent="0.3">
      <c r="A608" s="191"/>
      <c r="B608" s="191"/>
      <c r="C608" s="191"/>
      <c r="D608" s="127"/>
    </row>
    <row r="609" spans="1:4" x14ac:dyDescent="0.3">
      <c r="A609" s="191"/>
      <c r="B609" s="191"/>
      <c r="C609" s="191"/>
      <c r="D609" s="127"/>
    </row>
    <row r="610" spans="1:4" x14ac:dyDescent="0.3">
      <c r="A610" s="191"/>
      <c r="B610" s="191"/>
      <c r="C610" s="191"/>
      <c r="D610" s="127"/>
    </row>
    <row r="611" spans="1:4" x14ac:dyDescent="0.3">
      <c r="A611" s="191"/>
      <c r="B611" s="191"/>
      <c r="C611" s="191"/>
      <c r="D611" s="127"/>
    </row>
    <row r="612" spans="1:4" x14ac:dyDescent="0.3">
      <c r="A612" s="191"/>
      <c r="B612" s="191"/>
      <c r="C612" s="191"/>
      <c r="D612" s="127"/>
    </row>
    <row r="613" spans="1:4" x14ac:dyDescent="0.3">
      <c r="A613" s="191"/>
      <c r="B613" s="191"/>
      <c r="C613" s="191"/>
      <c r="D613" s="127"/>
    </row>
    <row r="614" spans="1:4" x14ac:dyDescent="0.3">
      <c r="A614" s="191"/>
      <c r="B614" s="191"/>
      <c r="C614" s="191"/>
      <c r="D614" s="127"/>
    </row>
    <row r="615" spans="1:4" x14ac:dyDescent="0.3">
      <c r="A615" s="191"/>
      <c r="B615" s="191"/>
      <c r="C615" s="191"/>
      <c r="D615" s="127"/>
    </row>
    <row r="616" spans="1:4" x14ac:dyDescent="0.3">
      <c r="A616" s="191"/>
      <c r="B616" s="191"/>
      <c r="C616" s="191"/>
      <c r="D616" s="127"/>
    </row>
    <row r="617" spans="1:4" x14ac:dyDescent="0.3">
      <c r="A617" s="191"/>
      <c r="B617" s="191"/>
      <c r="C617" s="191"/>
      <c r="D617" s="127"/>
    </row>
    <row r="618" spans="1:4" x14ac:dyDescent="0.3">
      <c r="A618" s="191"/>
      <c r="B618" s="191"/>
      <c r="C618" s="191"/>
      <c r="D618" s="127"/>
    </row>
    <row r="619" spans="1:4" x14ac:dyDescent="0.3">
      <c r="A619" s="191"/>
      <c r="B619" s="191"/>
      <c r="C619" s="191"/>
      <c r="D619" s="127"/>
    </row>
    <row r="620" spans="1:4" x14ac:dyDescent="0.3">
      <c r="A620" s="191"/>
      <c r="B620" s="191"/>
      <c r="C620" s="191"/>
      <c r="D620" s="127"/>
    </row>
    <row r="621" spans="1:4" x14ac:dyDescent="0.3">
      <c r="A621" s="191"/>
      <c r="B621" s="191"/>
      <c r="C621" s="191"/>
      <c r="D621" s="127"/>
    </row>
    <row r="622" spans="1:4" x14ac:dyDescent="0.3">
      <c r="A622" s="191"/>
      <c r="B622" s="191"/>
      <c r="C622" s="191"/>
      <c r="D622" s="127"/>
    </row>
    <row r="623" spans="1:4" x14ac:dyDescent="0.3">
      <c r="A623" s="191"/>
      <c r="B623" s="191"/>
      <c r="C623" s="191"/>
      <c r="D623" s="127"/>
    </row>
    <row r="624" spans="1:4" x14ac:dyDescent="0.3">
      <c r="A624" s="191"/>
      <c r="B624" s="191"/>
      <c r="C624" s="191"/>
      <c r="D624" s="127"/>
    </row>
    <row r="625" spans="1:4" x14ac:dyDescent="0.3">
      <c r="A625" s="191"/>
      <c r="B625" s="191"/>
      <c r="C625" s="191"/>
      <c r="D625" s="127"/>
    </row>
    <row r="626" spans="1:4" x14ac:dyDescent="0.3">
      <c r="A626" s="191"/>
      <c r="B626" s="191"/>
      <c r="C626" s="191"/>
      <c r="D626" s="127"/>
    </row>
    <row r="627" spans="1:4" x14ac:dyDescent="0.3">
      <c r="A627" s="191"/>
      <c r="B627" s="191"/>
      <c r="C627" s="191"/>
      <c r="D627" s="127"/>
    </row>
    <row r="628" spans="1:4" x14ac:dyDescent="0.3">
      <c r="A628" s="191"/>
      <c r="B628" s="191"/>
      <c r="C628" s="191"/>
      <c r="D628" s="127"/>
    </row>
    <row r="629" spans="1:4" x14ac:dyDescent="0.3">
      <c r="A629" s="191"/>
      <c r="B629" s="191"/>
      <c r="C629" s="191"/>
      <c r="D629" s="127"/>
    </row>
    <row r="630" spans="1:4" x14ac:dyDescent="0.3">
      <c r="A630" s="191"/>
      <c r="B630" s="191"/>
      <c r="C630" s="191"/>
      <c r="D630" s="127"/>
    </row>
    <row r="631" spans="1:4" x14ac:dyDescent="0.3">
      <c r="A631" s="191"/>
      <c r="B631" s="191"/>
      <c r="C631" s="191"/>
      <c r="D631" s="127"/>
    </row>
    <row r="632" spans="1:4" x14ac:dyDescent="0.3">
      <c r="A632" s="191"/>
      <c r="B632" s="191"/>
      <c r="C632" s="191"/>
      <c r="D632" s="127"/>
    </row>
    <row r="633" spans="1:4" x14ac:dyDescent="0.3">
      <c r="A633" s="191"/>
      <c r="B633" s="191"/>
      <c r="C633" s="191"/>
      <c r="D633" s="127"/>
    </row>
    <row r="634" spans="1:4" x14ac:dyDescent="0.3">
      <c r="A634" s="191"/>
      <c r="B634" s="191"/>
      <c r="C634" s="191"/>
      <c r="D634" s="127"/>
    </row>
    <row r="635" spans="1:4" x14ac:dyDescent="0.3">
      <c r="A635" s="191"/>
      <c r="B635" s="191"/>
      <c r="C635" s="191"/>
      <c r="D635" s="127"/>
    </row>
    <row r="636" spans="1:4" x14ac:dyDescent="0.3">
      <c r="A636" s="191"/>
      <c r="B636" s="191"/>
      <c r="C636" s="191"/>
      <c r="D636" s="127"/>
    </row>
    <row r="637" spans="1:4" x14ac:dyDescent="0.3">
      <c r="A637" s="191"/>
      <c r="B637" s="191"/>
      <c r="C637" s="191"/>
      <c r="D637" s="127"/>
    </row>
    <row r="638" spans="1:4" x14ac:dyDescent="0.3">
      <c r="A638" s="191"/>
      <c r="B638" s="191"/>
      <c r="C638" s="191"/>
      <c r="D638" s="127"/>
    </row>
    <row r="639" spans="1:4" x14ac:dyDescent="0.3">
      <c r="A639" s="191"/>
      <c r="B639" s="191"/>
      <c r="C639" s="191"/>
      <c r="D639" s="127"/>
    </row>
    <row r="640" spans="1:4" x14ac:dyDescent="0.3">
      <c r="A640" s="191"/>
      <c r="B640" s="191"/>
      <c r="C640" s="191"/>
      <c r="D640" s="127"/>
    </row>
    <row r="641" spans="1:4" x14ac:dyDescent="0.3">
      <c r="A641" s="191"/>
      <c r="B641" s="191"/>
      <c r="C641" s="191"/>
      <c r="D641" s="127"/>
    </row>
    <row r="642" spans="1:4" x14ac:dyDescent="0.3">
      <c r="A642" s="191"/>
      <c r="B642" s="191"/>
      <c r="C642" s="191"/>
      <c r="D642" s="127"/>
    </row>
    <row r="643" spans="1:4" x14ac:dyDescent="0.3">
      <c r="A643" s="191"/>
      <c r="B643" s="191"/>
      <c r="C643" s="191"/>
      <c r="D643" s="127"/>
    </row>
    <row r="644" spans="1:4" x14ac:dyDescent="0.3">
      <c r="A644" s="191"/>
      <c r="B644" s="191"/>
      <c r="C644" s="191"/>
      <c r="D644" s="127"/>
    </row>
    <row r="645" spans="1:4" x14ac:dyDescent="0.3">
      <c r="A645" s="191"/>
      <c r="B645" s="191"/>
      <c r="C645" s="191"/>
      <c r="D645" s="127"/>
    </row>
    <row r="646" spans="1:4" x14ac:dyDescent="0.3">
      <c r="A646" s="191"/>
      <c r="B646" s="191"/>
      <c r="C646" s="191"/>
      <c r="D646" s="127"/>
    </row>
    <row r="647" spans="1:4" x14ac:dyDescent="0.3">
      <c r="A647" s="191"/>
      <c r="B647" s="191"/>
      <c r="C647" s="191"/>
      <c r="D647" s="127"/>
    </row>
    <row r="648" spans="1:4" x14ac:dyDescent="0.3">
      <c r="A648" s="191"/>
      <c r="B648" s="191"/>
      <c r="C648" s="191"/>
      <c r="D648" s="127"/>
    </row>
    <row r="649" spans="1:4" x14ac:dyDescent="0.3">
      <c r="A649" s="191"/>
      <c r="B649" s="191"/>
      <c r="C649" s="191"/>
      <c r="D649" s="127"/>
    </row>
    <row r="650" spans="1:4" x14ac:dyDescent="0.3">
      <c r="A650" s="191"/>
      <c r="B650" s="191"/>
      <c r="C650" s="191"/>
      <c r="D650" s="127"/>
    </row>
    <row r="651" spans="1:4" x14ac:dyDescent="0.3">
      <c r="A651" s="191"/>
      <c r="B651" s="191"/>
      <c r="C651" s="191"/>
      <c r="D651" s="127"/>
    </row>
    <row r="652" spans="1:4" x14ac:dyDescent="0.3">
      <c r="A652" s="191"/>
      <c r="B652" s="191"/>
      <c r="C652" s="191"/>
      <c r="D652" s="127"/>
    </row>
    <row r="653" spans="1:4" x14ac:dyDescent="0.3">
      <c r="A653" s="191"/>
      <c r="B653" s="191"/>
      <c r="C653" s="191"/>
      <c r="D653" s="127"/>
    </row>
    <row r="654" spans="1:4" x14ac:dyDescent="0.3">
      <c r="A654" s="191"/>
      <c r="B654" s="191"/>
      <c r="C654" s="191"/>
      <c r="D654" s="127"/>
    </row>
    <row r="655" spans="1:4" x14ac:dyDescent="0.3">
      <c r="A655" s="191"/>
      <c r="B655" s="191"/>
      <c r="C655" s="191"/>
      <c r="D655" s="127"/>
    </row>
    <row r="656" spans="1:4" x14ac:dyDescent="0.3">
      <c r="A656" s="191"/>
      <c r="B656" s="191"/>
      <c r="C656" s="191"/>
      <c r="D656" s="127"/>
    </row>
    <row r="657" spans="1:4" x14ac:dyDescent="0.3">
      <c r="A657" s="191"/>
      <c r="B657" s="191"/>
      <c r="C657" s="191"/>
      <c r="D657" s="127"/>
    </row>
    <row r="658" spans="1:4" x14ac:dyDescent="0.3">
      <c r="A658" s="191"/>
      <c r="B658" s="191"/>
      <c r="C658" s="191"/>
      <c r="D658" s="127"/>
    </row>
    <row r="659" spans="1:4" x14ac:dyDescent="0.3">
      <c r="A659" s="191"/>
      <c r="B659" s="191"/>
      <c r="C659" s="191"/>
      <c r="D659" s="127"/>
    </row>
    <row r="660" spans="1:4" x14ac:dyDescent="0.3">
      <c r="A660" s="191"/>
      <c r="B660" s="191"/>
      <c r="C660" s="191"/>
      <c r="D660" s="127"/>
    </row>
    <row r="661" spans="1:4" x14ac:dyDescent="0.3">
      <c r="A661" s="191"/>
      <c r="B661" s="191"/>
      <c r="C661" s="191"/>
      <c r="D661" s="127"/>
    </row>
    <row r="662" spans="1:4" x14ac:dyDescent="0.3">
      <c r="A662" s="191"/>
      <c r="B662" s="191"/>
      <c r="C662" s="191"/>
      <c r="D662" s="127"/>
    </row>
    <row r="663" spans="1:4" x14ac:dyDescent="0.3">
      <c r="A663" s="191"/>
      <c r="B663" s="191"/>
      <c r="C663" s="191"/>
      <c r="D663" s="127"/>
    </row>
    <row r="664" spans="1:4" x14ac:dyDescent="0.3">
      <c r="A664" s="191"/>
      <c r="B664" s="191"/>
      <c r="C664" s="191"/>
      <c r="D664" s="127"/>
    </row>
    <row r="665" spans="1:4" x14ac:dyDescent="0.3">
      <c r="A665" s="191"/>
      <c r="B665" s="191"/>
      <c r="C665" s="191"/>
      <c r="D665" s="127"/>
    </row>
    <row r="666" spans="1:4" x14ac:dyDescent="0.3">
      <c r="A666" s="191"/>
      <c r="B666" s="191"/>
      <c r="C666" s="191"/>
      <c r="D666" s="127"/>
    </row>
    <row r="667" spans="1:4" x14ac:dyDescent="0.3">
      <c r="A667" s="191"/>
      <c r="B667" s="191"/>
      <c r="C667" s="191"/>
      <c r="D667" s="127"/>
    </row>
    <row r="668" spans="1:4" x14ac:dyDescent="0.3">
      <c r="A668" s="191"/>
      <c r="B668" s="191"/>
      <c r="C668" s="191"/>
      <c r="D668" s="127"/>
    </row>
    <row r="669" spans="1:4" x14ac:dyDescent="0.3">
      <c r="A669" s="191"/>
      <c r="B669" s="191"/>
      <c r="C669" s="191"/>
      <c r="D669" s="127"/>
    </row>
    <row r="670" spans="1:4" x14ac:dyDescent="0.3">
      <c r="A670" s="191"/>
      <c r="B670" s="191"/>
      <c r="C670" s="191"/>
      <c r="D670" s="127"/>
    </row>
    <row r="671" spans="1:4" x14ac:dyDescent="0.3">
      <c r="A671" s="191"/>
      <c r="B671" s="191"/>
      <c r="C671" s="191"/>
      <c r="D671" s="127"/>
    </row>
    <row r="672" spans="1:4" x14ac:dyDescent="0.3">
      <c r="A672" s="191"/>
      <c r="B672" s="191"/>
      <c r="C672" s="191"/>
      <c r="D672" s="127"/>
    </row>
    <row r="673" spans="1:4" x14ac:dyDescent="0.3">
      <c r="A673" s="191"/>
      <c r="B673" s="191"/>
      <c r="C673" s="191"/>
      <c r="D673" s="127"/>
    </row>
    <row r="674" spans="1:4" x14ac:dyDescent="0.3">
      <c r="A674" s="191"/>
      <c r="B674" s="191"/>
      <c r="C674" s="191"/>
      <c r="D674" s="127"/>
    </row>
    <row r="675" spans="1:4" x14ac:dyDescent="0.3">
      <c r="A675" s="191"/>
      <c r="B675" s="191"/>
      <c r="C675" s="191"/>
      <c r="D675" s="127"/>
    </row>
    <row r="676" spans="1:4" x14ac:dyDescent="0.3">
      <c r="A676" s="191"/>
      <c r="B676" s="191"/>
      <c r="C676" s="191"/>
      <c r="D676" s="127"/>
    </row>
    <row r="677" spans="1:4" x14ac:dyDescent="0.3">
      <c r="A677" s="191"/>
      <c r="B677" s="191"/>
      <c r="C677" s="191"/>
      <c r="D677" s="127"/>
    </row>
    <row r="678" spans="1:4" x14ac:dyDescent="0.3">
      <c r="A678" s="191"/>
      <c r="B678" s="191"/>
      <c r="C678" s="191"/>
      <c r="D678" s="127"/>
    </row>
    <row r="679" spans="1:4" x14ac:dyDescent="0.3">
      <c r="A679" s="191"/>
      <c r="B679" s="191"/>
      <c r="C679" s="191"/>
      <c r="D679" s="127"/>
    </row>
    <row r="680" spans="1:4" x14ac:dyDescent="0.3">
      <c r="A680" s="191"/>
      <c r="B680" s="191"/>
      <c r="C680" s="191"/>
      <c r="D680" s="127"/>
    </row>
    <row r="681" spans="1:4" x14ac:dyDescent="0.3">
      <c r="A681" s="191"/>
      <c r="B681" s="191"/>
      <c r="C681" s="191"/>
      <c r="D681" s="127"/>
    </row>
    <row r="682" spans="1:4" x14ac:dyDescent="0.3">
      <c r="A682" s="191"/>
      <c r="B682" s="191"/>
      <c r="C682" s="191"/>
      <c r="D682" s="127"/>
    </row>
    <row r="683" spans="1:4" x14ac:dyDescent="0.3">
      <c r="A683" s="191"/>
      <c r="B683" s="191"/>
      <c r="C683" s="191"/>
      <c r="D683" s="127"/>
    </row>
    <row r="684" spans="1:4" x14ac:dyDescent="0.3">
      <c r="A684" s="191"/>
      <c r="B684" s="191"/>
      <c r="C684" s="191"/>
      <c r="D684" s="127"/>
    </row>
    <row r="685" spans="1:4" x14ac:dyDescent="0.3">
      <c r="A685" s="191"/>
      <c r="B685" s="191"/>
      <c r="C685" s="191"/>
      <c r="D685" s="127"/>
    </row>
    <row r="686" spans="1:4" x14ac:dyDescent="0.3">
      <c r="A686" s="191"/>
      <c r="B686" s="191"/>
      <c r="C686" s="191"/>
      <c r="D686" s="127"/>
    </row>
    <row r="687" spans="1:4" x14ac:dyDescent="0.3">
      <c r="A687" s="191"/>
      <c r="B687" s="191"/>
      <c r="C687" s="191"/>
      <c r="D687" s="127"/>
    </row>
    <row r="688" spans="1:4" x14ac:dyDescent="0.3">
      <c r="A688" s="191"/>
      <c r="B688" s="191"/>
      <c r="C688" s="191"/>
      <c r="D688" s="127"/>
    </row>
    <row r="689" spans="1:4" x14ac:dyDescent="0.3">
      <c r="A689" s="191"/>
      <c r="B689" s="191"/>
      <c r="C689" s="191"/>
      <c r="D689" s="127"/>
    </row>
    <row r="690" spans="1:4" x14ac:dyDescent="0.3">
      <c r="A690" s="191"/>
      <c r="B690" s="191"/>
      <c r="C690" s="191"/>
      <c r="D690" s="127"/>
    </row>
    <row r="691" spans="1:4" x14ac:dyDescent="0.3">
      <c r="A691" s="191"/>
      <c r="B691" s="191"/>
      <c r="C691" s="191"/>
      <c r="D691" s="127"/>
    </row>
    <row r="692" spans="1:4" x14ac:dyDescent="0.3">
      <c r="A692" s="191"/>
      <c r="B692" s="191"/>
      <c r="C692" s="191"/>
      <c r="D692" s="127"/>
    </row>
    <row r="693" spans="1:4" x14ac:dyDescent="0.3">
      <c r="A693" s="191"/>
      <c r="B693" s="191"/>
      <c r="C693" s="191"/>
      <c r="D693" s="127"/>
    </row>
    <row r="694" spans="1:4" x14ac:dyDescent="0.3">
      <c r="A694" s="191"/>
      <c r="B694" s="191"/>
      <c r="C694" s="191"/>
      <c r="D694" s="127"/>
    </row>
    <row r="695" spans="1:4" x14ac:dyDescent="0.3">
      <c r="A695" s="191"/>
      <c r="B695" s="191"/>
      <c r="C695" s="191"/>
      <c r="D695" s="127"/>
    </row>
    <row r="696" spans="1:4" x14ac:dyDescent="0.3">
      <c r="A696" s="191"/>
      <c r="B696" s="191"/>
      <c r="C696" s="191"/>
      <c r="D696" s="127"/>
    </row>
    <row r="697" spans="1:4" x14ac:dyDescent="0.3">
      <c r="A697" s="191"/>
      <c r="B697" s="191"/>
      <c r="C697" s="191"/>
      <c r="D697" s="127"/>
    </row>
    <row r="698" spans="1:4" x14ac:dyDescent="0.3">
      <c r="A698" s="191"/>
      <c r="B698" s="191"/>
      <c r="C698" s="191"/>
      <c r="D698" s="127"/>
    </row>
    <row r="699" spans="1:4" x14ac:dyDescent="0.3">
      <c r="A699" s="191"/>
      <c r="B699" s="191"/>
      <c r="C699" s="191"/>
      <c r="D699" s="127"/>
    </row>
    <row r="700" spans="1:4" x14ac:dyDescent="0.3">
      <c r="A700" s="191"/>
      <c r="B700" s="191"/>
      <c r="C700" s="191"/>
      <c r="D700" s="127"/>
    </row>
    <row r="701" spans="1:4" x14ac:dyDescent="0.3">
      <c r="A701" s="191"/>
      <c r="B701" s="191"/>
      <c r="C701" s="191"/>
      <c r="D701" s="127"/>
    </row>
    <row r="702" spans="1:4" x14ac:dyDescent="0.3">
      <c r="A702" s="191"/>
      <c r="B702" s="191"/>
      <c r="C702" s="191"/>
      <c r="D702" s="127"/>
    </row>
    <row r="703" spans="1:4" x14ac:dyDescent="0.3">
      <c r="A703" s="191"/>
      <c r="B703" s="191"/>
      <c r="C703" s="191"/>
      <c r="D703" s="127"/>
    </row>
    <row r="704" spans="1:4" x14ac:dyDescent="0.3">
      <c r="A704" s="191"/>
      <c r="B704" s="191"/>
      <c r="C704" s="191"/>
      <c r="D704" s="127"/>
    </row>
    <row r="705" spans="1:4" x14ac:dyDescent="0.3">
      <c r="A705" s="191"/>
      <c r="B705" s="191"/>
      <c r="C705" s="191"/>
      <c r="D705" s="127"/>
    </row>
    <row r="706" spans="1:4" x14ac:dyDescent="0.3">
      <c r="A706" s="191"/>
      <c r="B706" s="191"/>
      <c r="C706" s="191"/>
      <c r="D706" s="127"/>
    </row>
    <row r="707" spans="1:4" x14ac:dyDescent="0.3">
      <c r="A707" s="191"/>
      <c r="B707" s="191"/>
      <c r="C707" s="191"/>
      <c r="D707" s="127"/>
    </row>
    <row r="708" spans="1:4" x14ac:dyDescent="0.3">
      <c r="A708" s="191"/>
      <c r="B708" s="191"/>
      <c r="C708" s="191"/>
      <c r="D708" s="127"/>
    </row>
    <row r="709" spans="1:4" x14ac:dyDescent="0.3">
      <c r="A709" s="191"/>
      <c r="B709" s="191"/>
      <c r="C709" s="191"/>
      <c r="D709" s="127"/>
    </row>
    <row r="710" spans="1:4" x14ac:dyDescent="0.3">
      <c r="A710" s="191"/>
      <c r="B710" s="191"/>
      <c r="C710" s="191"/>
      <c r="D710" s="127"/>
    </row>
    <row r="711" spans="1:4" x14ac:dyDescent="0.3">
      <c r="A711" s="191"/>
      <c r="B711" s="191"/>
      <c r="C711" s="191"/>
      <c r="D711" s="127"/>
    </row>
    <row r="712" spans="1:4" x14ac:dyDescent="0.3">
      <c r="A712" s="191"/>
      <c r="B712" s="191"/>
      <c r="C712" s="191"/>
      <c r="D712" s="127"/>
    </row>
    <row r="713" spans="1:4" x14ac:dyDescent="0.3">
      <c r="A713" s="191"/>
      <c r="B713" s="191"/>
      <c r="C713" s="191"/>
      <c r="D713" s="127"/>
    </row>
    <row r="714" spans="1:4" x14ac:dyDescent="0.3">
      <c r="A714" s="191"/>
      <c r="B714" s="191"/>
      <c r="C714" s="191"/>
      <c r="D714" s="127"/>
    </row>
    <row r="715" spans="1:4" x14ac:dyDescent="0.3">
      <c r="A715" s="191"/>
      <c r="B715" s="191"/>
      <c r="C715" s="191"/>
      <c r="D715" s="127"/>
    </row>
    <row r="716" spans="1:4" x14ac:dyDescent="0.3">
      <c r="A716" s="191"/>
      <c r="B716" s="191"/>
      <c r="C716" s="191"/>
      <c r="D716" s="127"/>
    </row>
    <row r="717" spans="1:4" x14ac:dyDescent="0.3">
      <c r="A717" s="191"/>
      <c r="B717" s="191"/>
      <c r="C717" s="191"/>
      <c r="D717" s="127"/>
    </row>
    <row r="718" spans="1:4" x14ac:dyDescent="0.3">
      <c r="A718" s="191"/>
      <c r="B718" s="191"/>
      <c r="C718" s="191"/>
      <c r="D718" s="127"/>
    </row>
    <row r="719" spans="1:4" x14ac:dyDescent="0.3">
      <c r="A719" s="191"/>
      <c r="B719" s="191"/>
      <c r="C719" s="191"/>
      <c r="D719" s="127"/>
    </row>
    <row r="720" spans="1:4" x14ac:dyDescent="0.3">
      <c r="A720" s="191"/>
      <c r="B720" s="191"/>
      <c r="C720" s="191"/>
      <c r="D720" s="127"/>
    </row>
    <row r="721" spans="1:4" x14ac:dyDescent="0.3">
      <c r="A721" s="191"/>
      <c r="B721" s="191"/>
      <c r="C721" s="191"/>
      <c r="D721" s="127"/>
    </row>
    <row r="722" spans="1:4" x14ac:dyDescent="0.3">
      <c r="A722" s="191"/>
      <c r="B722" s="191"/>
      <c r="C722" s="191"/>
      <c r="D722" s="127"/>
    </row>
    <row r="723" spans="1:4" x14ac:dyDescent="0.3">
      <c r="A723" s="191"/>
      <c r="B723" s="191"/>
      <c r="C723" s="191"/>
      <c r="D723" s="127"/>
    </row>
    <row r="724" spans="1:4" x14ac:dyDescent="0.3">
      <c r="A724" s="191"/>
      <c r="B724" s="191"/>
      <c r="C724" s="191"/>
      <c r="D724" s="127"/>
    </row>
    <row r="725" spans="1:4" x14ac:dyDescent="0.3">
      <c r="A725" s="191"/>
      <c r="B725" s="191"/>
      <c r="C725" s="191"/>
      <c r="D725" s="127"/>
    </row>
    <row r="726" spans="1:4" x14ac:dyDescent="0.3">
      <c r="A726" s="191"/>
      <c r="B726" s="191"/>
      <c r="C726" s="191"/>
      <c r="D726" s="127"/>
    </row>
    <row r="727" spans="1:4" x14ac:dyDescent="0.3">
      <c r="A727" s="191"/>
      <c r="B727" s="191"/>
      <c r="C727" s="191"/>
      <c r="D727" s="127"/>
    </row>
    <row r="728" spans="1:4" x14ac:dyDescent="0.3">
      <c r="A728" s="191"/>
      <c r="B728" s="191"/>
      <c r="C728" s="191"/>
      <c r="D728" s="127"/>
    </row>
    <row r="729" spans="1:4" x14ac:dyDescent="0.3">
      <c r="A729" s="191"/>
      <c r="B729" s="191"/>
      <c r="C729" s="191"/>
      <c r="D729" s="127"/>
    </row>
    <row r="730" spans="1:4" x14ac:dyDescent="0.3">
      <c r="A730" s="191"/>
      <c r="B730" s="191"/>
      <c r="C730" s="191"/>
      <c r="D730" s="127"/>
    </row>
    <row r="731" spans="1:4" x14ac:dyDescent="0.3">
      <c r="A731" s="191"/>
      <c r="B731" s="191"/>
      <c r="C731" s="191"/>
      <c r="D731" s="127"/>
    </row>
    <row r="732" spans="1:4" x14ac:dyDescent="0.3">
      <c r="A732" s="191"/>
      <c r="B732" s="191"/>
      <c r="C732" s="191"/>
      <c r="D732" s="127"/>
    </row>
    <row r="733" spans="1:4" x14ac:dyDescent="0.3">
      <c r="A733" s="191"/>
      <c r="B733" s="191"/>
      <c r="C733" s="191"/>
      <c r="D733" s="127"/>
    </row>
    <row r="734" spans="1:4" x14ac:dyDescent="0.3">
      <c r="A734" s="191"/>
      <c r="B734" s="191"/>
      <c r="C734" s="191"/>
      <c r="D734" s="127"/>
    </row>
    <row r="735" spans="1:4" x14ac:dyDescent="0.3">
      <c r="A735" s="191"/>
      <c r="B735" s="191"/>
      <c r="C735" s="191"/>
      <c r="D735" s="127"/>
    </row>
    <row r="736" spans="1:4" x14ac:dyDescent="0.3">
      <c r="A736" s="191"/>
      <c r="B736" s="191"/>
      <c r="C736" s="191"/>
      <c r="D736" s="127"/>
    </row>
    <row r="737" spans="1:4" x14ac:dyDescent="0.3">
      <c r="A737" s="191"/>
      <c r="B737" s="191"/>
      <c r="C737" s="191"/>
      <c r="D737" s="127"/>
    </row>
    <row r="738" spans="1:4" x14ac:dyDescent="0.3">
      <c r="A738" s="191"/>
      <c r="B738" s="191"/>
      <c r="C738" s="191"/>
      <c r="D738" s="127"/>
    </row>
    <row r="739" spans="1:4" x14ac:dyDescent="0.3">
      <c r="A739" s="191"/>
      <c r="B739" s="191"/>
      <c r="C739" s="191"/>
      <c r="D739" s="127"/>
    </row>
    <row r="740" spans="1:4" x14ac:dyDescent="0.3">
      <c r="A740" s="191"/>
      <c r="B740" s="191"/>
      <c r="C740" s="191"/>
      <c r="D740" s="127"/>
    </row>
    <row r="741" spans="1:4" x14ac:dyDescent="0.3">
      <c r="A741" s="191"/>
      <c r="B741" s="191"/>
      <c r="C741" s="191"/>
      <c r="D741" s="127"/>
    </row>
    <row r="742" spans="1:4" x14ac:dyDescent="0.3">
      <c r="A742" s="191"/>
      <c r="B742" s="191"/>
      <c r="C742" s="191"/>
      <c r="D742" s="127"/>
    </row>
    <row r="743" spans="1:4" x14ac:dyDescent="0.3">
      <c r="A743" s="191"/>
      <c r="B743" s="191"/>
      <c r="C743" s="191"/>
      <c r="D743" s="127"/>
    </row>
    <row r="744" spans="1:4" x14ac:dyDescent="0.3">
      <c r="A744" s="191"/>
      <c r="B744" s="191"/>
      <c r="C744" s="191"/>
      <c r="D744" s="127"/>
    </row>
    <row r="745" spans="1:4" x14ac:dyDescent="0.3">
      <c r="A745" s="191"/>
      <c r="B745" s="191"/>
      <c r="C745" s="191"/>
      <c r="D745" s="127"/>
    </row>
    <row r="746" spans="1:4" x14ac:dyDescent="0.3">
      <c r="A746" s="191"/>
      <c r="B746" s="191"/>
      <c r="C746" s="191"/>
      <c r="D746" s="127"/>
    </row>
    <row r="747" spans="1:4" x14ac:dyDescent="0.3">
      <c r="A747" s="191"/>
      <c r="B747" s="191"/>
      <c r="C747" s="191"/>
      <c r="D747" s="127"/>
    </row>
    <row r="748" spans="1:4" x14ac:dyDescent="0.3">
      <c r="A748" s="191"/>
      <c r="B748" s="191"/>
      <c r="C748" s="191"/>
      <c r="D748" s="127"/>
    </row>
    <row r="749" spans="1:4" x14ac:dyDescent="0.3">
      <c r="A749" s="191"/>
      <c r="B749" s="191"/>
      <c r="C749" s="191"/>
      <c r="D749" s="127"/>
    </row>
    <row r="750" spans="1:4" x14ac:dyDescent="0.3">
      <c r="A750" s="191"/>
      <c r="B750" s="191"/>
      <c r="C750" s="191"/>
      <c r="D750" s="127"/>
    </row>
    <row r="751" spans="1:4" x14ac:dyDescent="0.3">
      <c r="A751" s="191"/>
      <c r="B751" s="191"/>
      <c r="C751" s="191"/>
      <c r="D751" s="127"/>
    </row>
    <row r="752" spans="1:4" x14ac:dyDescent="0.3">
      <c r="A752" s="191"/>
      <c r="B752" s="191"/>
      <c r="C752" s="191"/>
      <c r="D752" s="127"/>
    </row>
    <row r="753" spans="1:4" x14ac:dyDescent="0.3">
      <c r="A753" s="191"/>
      <c r="B753" s="191"/>
      <c r="C753" s="191"/>
      <c r="D753" s="127"/>
    </row>
    <row r="754" spans="1:4" x14ac:dyDescent="0.3">
      <c r="A754" s="191"/>
      <c r="B754" s="191"/>
      <c r="C754" s="191"/>
      <c r="D754" s="127"/>
    </row>
    <row r="755" spans="1:4" x14ac:dyDescent="0.3">
      <c r="A755" s="191"/>
      <c r="B755" s="191"/>
      <c r="C755" s="191"/>
      <c r="D755" s="127"/>
    </row>
    <row r="756" spans="1:4" x14ac:dyDescent="0.3">
      <c r="A756" s="191"/>
      <c r="B756" s="191"/>
      <c r="C756" s="191"/>
      <c r="D756" s="127"/>
    </row>
    <row r="757" spans="1:4" x14ac:dyDescent="0.3">
      <c r="A757" s="191"/>
      <c r="B757" s="191"/>
      <c r="C757" s="191"/>
      <c r="D757" s="127"/>
    </row>
    <row r="758" spans="1:4" x14ac:dyDescent="0.3">
      <c r="A758" s="191"/>
      <c r="B758" s="191"/>
      <c r="C758" s="191"/>
      <c r="D758" s="127"/>
    </row>
    <row r="759" spans="1:4" x14ac:dyDescent="0.3">
      <c r="A759" s="191"/>
      <c r="B759" s="191"/>
      <c r="C759" s="191"/>
      <c r="D759" s="127"/>
    </row>
    <row r="760" spans="1:4" x14ac:dyDescent="0.3">
      <c r="A760" s="191"/>
      <c r="B760" s="191"/>
      <c r="C760" s="191"/>
      <c r="D760" s="127"/>
    </row>
    <row r="761" spans="1:4" x14ac:dyDescent="0.3">
      <c r="A761" s="191"/>
      <c r="B761" s="191"/>
      <c r="C761" s="191"/>
      <c r="D761" s="127"/>
    </row>
    <row r="762" spans="1:4" x14ac:dyDescent="0.3">
      <c r="A762" s="191"/>
      <c r="B762" s="191"/>
      <c r="C762" s="191"/>
      <c r="D762" s="127"/>
    </row>
    <row r="763" spans="1:4" x14ac:dyDescent="0.3">
      <c r="A763" s="191"/>
      <c r="B763" s="191"/>
      <c r="C763" s="191"/>
      <c r="D763" s="127"/>
    </row>
    <row r="764" spans="1:4" x14ac:dyDescent="0.3">
      <c r="A764" s="191"/>
      <c r="B764" s="191"/>
      <c r="C764" s="191"/>
      <c r="D764" s="127"/>
    </row>
    <row r="765" spans="1:4" x14ac:dyDescent="0.3">
      <c r="A765" s="191"/>
      <c r="B765" s="191"/>
      <c r="C765" s="191"/>
      <c r="D765" s="127"/>
    </row>
    <row r="766" spans="1:4" x14ac:dyDescent="0.3">
      <c r="A766" s="191"/>
      <c r="B766" s="191"/>
      <c r="C766" s="191"/>
      <c r="D766" s="127"/>
    </row>
    <row r="767" spans="1:4" x14ac:dyDescent="0.3">
      <c r="A767" s="191"/>
      <c r="B767" s="191"/>
      <c r="C767" s="191"/>
      <c r="D767" s="127"/>
    </row>
    <row r="768" spans="1:4" x14ac:dyDescent="0.3">
      <c r="A768" s="191"/>
      <c r="B768" s="191"/>
      <c r="C768" s="191"/>
      <c r="D768" s="127"/>
    </row>
    <row r="769" spans="1:4" x14ac:dyDescent="0.3">
      <c r="A769" s="191"/>
      <c r="B769" s="191"/>
      <c r="C769" s="191"/>
      <c r="D769" s="127"/>
    </row>
    <row r="770" spans="1:4" x14ac:dyDescent="0.3">
      <c r="A770" s="191"/>
      <c r="B770" s="191"/>
      <c r="C770" s="191"/>
      <c r="D770" s="127"/>
    </row>
    <row r="771" spans="1:4" x14ac:dyDescent="0.3">
      <c r="A771" s="191"/>
      <c r="B771" s="191"/>
      <c r="C771" s="191"/>
      <c r="D771" s="127"/>
    </row>
    <row r="772" spans="1:4" x14ac:dyDescent="0.3">
      <c r="A772" s="191"/>
      <c r="B772" s="191"/>
      <c r="C772" s="191"/>
      <c r="D772" s="127"/>
    </row>
    <row r="773" spans="1:4" x14ac:dyDescent="0.3">
      <c r="A773" s="191"/>
      <c r="B773" s="191"/>
      <c r="C773" s="191"/>
      <c r="D773" s="127"/>
    </row>
    <row r="774" spans="1:4" x14ac:dyDescent="0.3">
      <c r="A774" s="191"/>
      <c r="B774" s="191"/>
      <c r="C774" s="191"/>
      <c r="D774" s="127"/>
    </row>
    <row r="775" spans="1:4" x14ac:dyDescent="0.3">
      <c r="A775" s="191"/>
      <c r="B775" s="191"/>
      <c r="C775" s="191"/>
      <c r="D775" s="127"/>
    </row>
    <row r="776" spans="1:4" x14ac:dyDescent="0.3">
      <c r="A776" s="191"/>
      <c r="B776" s="191"/>
      <c r="C776" s="191"/>
      <c r="D776" s="127"/>
    </row>
    <row r="777" spans="1:4" x14ac:dyDescent="0.3">
      <c r="A777" s="191"/>
      <c r="B777" s="191"/>
      <c r="C777" s="191"/>
      <c r="D777" s="127"/>
    </row>
    <row r="778" spans="1:4" x14ac:dyDescent="0.3">
      <c r="A778" s="191"/>
      <c r="B778" s="191"/>
      <c r="C778" s="191"/>
      <c r="D778" s="127"/>
    </row>
    <row r="779" spans="1:4" x14ac:dyDescent="0.3">
      <c r="A779" s="191"/>
      <c r="B779" s="191"/>
      <c r="C779" s="191"/>
      <c r="D779" s="127"/>
    </row>
    <row r="780" spans="1:4" x14ac:dyDescent="0.3">
      <c r="A780" s="191"/>
      <c r="B780" s="191"/>
      <c r="C780" s="191"/>
      <c r="D780" s="127"/>
    </row>
    <row r="781" spans="1:4" x14ac:dyDescent="0.3">
      <c r="A781" s="191"/>
      <c r="B781" s="191"/>
      <c r="C781" s="191"/>
      <c r="D781" s="127"/>
    </row>
    <row r="782" spans="1:4" x14ac:dyDescent="0.3">
      <c r="A782" s="191"/>
      <c r="B782" s="191"/>
      <c r="C782" s="191"/>
      <c r="D782" s="127"/>
    </row>
    <row r="783" spans="1:4" x14ac:dyDescent="0.3">
      <c r="A783" s="191"/>
      <c r="B783" s="191"/>
      <c r="C783" s="191"/>
      <c r="D783" s="127"/>
    </row>
    <row r="784" spans="1:4" x14ac:dyDescent="0.3">
      <c r="A784" s="191"/>
      <c r="B784" s="191"/>
      <c r="C784" s="191"/>
      <c r="D784" s="127"/>
    </row>
    <row r="785" spans="1:4" x14ac:dyDescent="0.3">
      <c r="A785" s="191"/>
      <c r="B785" s="191"/>
      <c r="C785" s="191"/>
      <c r="D785" s="127"/>
    </row>
    <row r="786" spans="1:4" x14ac:dyDescent="0.3">
      <c r="A786" s="191"/>
      <c r="B786" s="191"/>
      <c r="C786" s="191"/>
      <c r="D786" s="127"/>
    </row>
    <row r="787" spans="1:4" x14ac:dyDescent="0.3">
      <c r="A787" s="191"/>
      <c r="B787" s="191"/>
      <c r="C787" s="191"/>
      <c r="D787" s="127"/>
    </row>
    <row r="788" spans="1:4" x14ac:dyDescent="0.3">
      <c r="A788" s="191"/>
      <c r="B788" s="191"/>
      <c r="C788" s="191"/>
      <c r="D788" s="127"/>
    </row>
    <row r="789" spans="1:4" x14ac:dyDescent="0.3">
      <c r="A789" s="191"/>
      <c r="B789" s="191"/>
      <c r="C789" s="191"/>
      <c r="D789" s="127"/>
    </row>
    <row r="790" spans="1:4" x14ac:dyDescent="0.3">
      <c r="A790" s="191"/>
      <c r="B790" s="191"/>
      <c r="C790" s="191"/>
      <c r="D790" s="127"/>
    </row>
    <row r="791" spans="1:4" x14ac:dyDescent="0.3">
      <c r="A791" s="191"/>
      <c r="B791" s="191"/>
      <c r="C791" s="191"/>
      <c r="D791" s="127"/>
    </row>
    <row r="792" spans="1:4" x14ac:dyDescent="0.3">
      <c r="A792" s="191"/>
      <c r="B792" s="191"/>
      <c r="C792" s="191"/>
      <c r="D792" s="127"/>
    </row>
    <row r="793" spans="1:4" x14ac:dyDescent="0.3">
      <c r="A793" s="191"/>
      <c r="B793" s="191"/>
      <c r="C793" s="191"/>
      <c r="D793" s="127"/>
    </row>
    <row r="794" spans="1:4" x14ac:dyDescent="0.3">
      <c r="A794" s="191"/>
      <c r="B794" s="191"/>
      <c r="C794" s="191"/>
      <c r="D794" s="127"/>
    </row>
    <row r="795" spans="1:4" x14ac:dyDescent="0.3">
      <c r="A795" s="191"/>
      <c r="B795" s="191"/>
      <c r="C795" s="191"/>
      <c r="D795" s="127"/>
    </row>
    <row r="796" spans="1:4" x14ac:dyDescent="0.3">
      <c r="A796" s="191"/>
      <c r="B796" s="191"/>
      <c r="C796" s="191"/>
      <c r="D796" s="127"/>
    </row>
    <row r="797" spans="1:4" x14ac:dyDescent="0.3">
      <c r="A797" s="191"/>
      <c r="B797" s="191"/>
      <c r="C797" s="191"/>
      <c r="D797" s="127"/>
    </row>
    <row r="798" spans="1:4" x14ac:dyDescent="0.3">
      <c r="A798" s="191"/>
      <c r="B798" s="191"/>
      <c r="C798" s="191"/>
      <c r="D798" s="127"/>
    </row>
    <row r="799" spans="1:4" x14ac:dyDescent="0.3">
      <c r="A799" s="191"/>
      <c r="B799" s="191"/>
      <c r="C799" s="191"/>
      <c r="D799" s="127"/>
    </row>
    <row r="800" spans="1:4" x14ac:dyDescent="0.3">
      <c r="A800" s="191"/>
      <c r="B800" s="191"/>
      <c r="C800" s="191"/>
      <c r="D800" s="127"/>
    </row>
    <row r="801" spans="1:4" x14ac:dyDescent="0.3">
      <c r="A801" s="191"/>
      <c r="B801" s="191"/>
      <c r="C801" s="191"/>
      <c r="D801" s="127"/>
    </row>
    <row r="802" spans="1:4" x14ac:dyDescent="0.3">
      <c r="A802" s="191"/>
      <c r="B802" s="191"/>
      <c r="C802" s="191"/>
      <c r="D802" s="127"/>
    </row>
    <row r="803" spans="1:4" x14ac:dyDescent="0.3">
      <c r="A803" s="191"/>
      <c r="B803" s="191"/>
      <c r="C803" s="191"/>
      <c r="D803" s="127"/>
    </row>
    <row r="804" spans="1:4" x14ac:dyDescent="0.3">
      <c r="A804" s="191"/>
      <c r="B804" s="191"/>
      <c r="C804" s="191"/>
      <c r="D804" s="127"/>
    </row>
    <row r="805" spans="1:4" x14ac:dyDescent="0.3">
      <c r="A805" s="191"/>
      <c r="B805" s="191"/>
      <c r="C805" s="191"/>
      <c r="D805" s="127"/>
    </row>
    <row r="806" spans="1:4" x14ac:dyDescent="0.3">
      <c r="A806" s="191"/>
      <c r="B806" s="191"/>
      <c r="C806" s="191"/>
      <c r="D806" s="127"/>
    </row>
    <row r="807" spans="1:4" x14ac:dyDescent="0.3">
      <c r="A807" s="191"/>
      <c r="B807" s="191"/>
      <c r="C807" s="191"/>
      <c r="D807" s="127"/>
    </row>
    <row r="808" spans="1:4" x14ac:dyDescent="0.3">
      <c r="A808" s="191"/>
      <c r="B808" s="191"/>
      <c r="C808" s="191"/>
      <c r="D808" s="127"/>
    </row>
    <row r="809" spans="1:4" x14ac:dyDescent="0.3">
      <c r="A809" s="191"/>
      <c r="B809" s="191"/>
      <c r="C809" s="191"/>
      <c r="D809" s="127"/>
    </row>
    <row r="810" spans="1:4" x14ac:dyDescent="0.3">
      <c r="A810" s="191"/>
      <c r="B810" s="191"/>
      <c r="C810" s="191"/>
      <c r="D810" s="127"/>
    </row>
    <row r="811" spans="1:4" x14ac:dyDescent="0.3">
      <c r="A811" s="191"/>
      <c r="B811" s="191"/>
      <c r="C811" s="191"/>
      <c r="D811" s="127"/>
    </row>
    <row r="812" spans="1:4" x14ac:dyDescent="0.3">
      <c r="A812" s="191"/>
      <c r="B812" s="191"/>
      <c r="C812" s="191"/>
      <c r="D812" s="127"/>
    </row>
    <row r="813" spans="1:4" x14ac:dyDescent="0.3">
      <c r="A813" s="191"/>
      <c r="B813" s="191"/>
      <c r="C813" s="191"/>
      <c r="D813" s="127"/>
    </row>
    <row r="814" spans="1:4" x14ac:dyDescent="0.3">
      <c r="A814" s="191"/>
      <c r="B814" s="191"/>
      <c r="C814" s="191"/>
      <c r="D814" s="127"/>
    </row>
    <row r="815" spans="1:4" x14ac:dyDescent="0.3">
      <c r="A815" s="191"/>
      <c r="B815" s="191"/>
      <c r="C815" s="191"/>
      <c r="D815" s="127"/>
    </row>
    <row r="816" spans="1:4" x14ac:dyDescent="0.3">
      <c r="A816" s="191"/>
      <c r="B816" s="191"/>
      <c r="C816" s="191"/>
      <c r="D816" s="127"/>
    </row>
    <row r="817" spans="1:4" x14ac:dyDescent="0.3">
      <c r="A817" s="191"/>
      <c r="B817" s="191"/>
      <c r="C817" s="191"/>
      <c r="D817" s="127"/>
    </row>
    <row r="818" spans="1:4" x14ac:dyDescent="0.3">
      <c r="A818" s="191"/>
      <c r="B818" s="191"/>
      <c r="C818" s="191"/>
      <c r="D818" s="127"/>
    </row>
    <row r="819" spans="1:4" x14ac:dyDescent="0.3">
      <c r="A819" s="191"/>
      <c r="B819" s="191"/>
      <c r="C819" s="191"/>
      <c r="D819" s="127"/>
    </row>
    <row r="820" spans="1:4" x14ac:dyDescent="0.3">
      <c r="A820" s="191"/>
      <c r="B820" s="191"/>
      <c r="C820" s="191"/>
      <c r="D820" s="127"/>
    </row>
    <row r="821" spans="1:4" x14ac:dyDescent="0.3">
      <c r="A821" s="191"/>
      <c r="B821" s="191"/>
      <c r="C821" s="191"/>
      <c r="D821" s="127"/>
    </row>
    <row r="822" spans="1:4" x14ac:dyDescent="0.3">
      <c r="A822" s="191"/>
      <c r="B822" s="191"/>
      <c r="C822" s="191"/>
      <c r="D822" s="127"/>
    </row>
    <row r="823" spans="1:4" x14ac:dyDescent="0.3">
      <c r="A823" s="191"/>
      <c r="B823" s="191"/>
      <c r="C823" s="191"/>
      <c r="D823" s="127"/>
    </row>
    <row r="824" spans="1:4" x14ac:dyDescent="0.3">
      <c r="A824" s="191"/>
      <c r="B824" s="191"/>
      <c r="C824" s="191"/>
      <c r="D824" s="127"/>
    </row>
    <row r="825" spans="1:4" x14ac:dyDescent="0.3">
      <c r="A825" s="191"/>
      <c r="B825" s="191"/>
      <c r="C825" s="191"/>
      <c r="D825" s="127"/>
    </row>
    <row r="826" spans="1:4" x14ac:dyDescent="0.3">
      <c r="A826" s="191"/>
      <c r="B826" s="191"/>
      <c r="C826" s="191"/>
      <c r="D826" s="127"/>
    </row>
    <row r="827" spans="1:4" x14ac:dyDescent="0.3">
      <c r="A827" s="191"/>
      <c r="B827" s="191"/>
      <c r="C827" s="191"/>
      <c r="D827" s="127"/>
    </row>
    <row r="828" spans="1:4" x14ac:dyDescent="0.3">
      <c r="A828" s="191"/>
      <c r="B828" s="191"/>
      <c r="C828" s="191"/>
      <c r="D828" s="127"/>
    </row>
    <row r="829" spans="1:4" x14ac:dyDescent="0.3">
      <c r="A829" s="191"/>
      <c r="B829" s="191"/>
      <c r="C829" s="191"/>
      <c r="D829" s="127"/>
    </row>
    <row r="830" spans="1:4" x14ac:dyDescent="0.3">
      <c r="A830" s="191"/>
      <c r="B830" s="191"/>
      <c r="C830" s="191"/>
      <c r="D830" s="127"/>
    </row>
    <row r="831" spans="1:4" x14ac:dyDescent="0.3">
      <c r="A831" s="191"/>
      <c r="B831" s="191"/>
      <c r="C831" s="191"/>
      <c r="D831" s="127"/>
    </row>
    <row r="832" spans="1:4" x14ac:dyDescent="0.3">
      <c r="A832" s="191"/>
      <c r="B832" s="191"/>
      <c r="C832" s="191"/>
      <c r="D832" s="127"/>
    </row>
    <row r="833" spans="1:4" x14ac:dyDescent="0.3">
      <c r="A833" s="191"/>
      <c r="B833" s="191"/>
      <c r="C833" s="191"/>
      <c r="D833" s="127"/>
    </row>
    <row r="834" spans="1:4" x14ac:dyDescent="0.3">
      <c r="A834" s="191"/>
      <c r="B834" s="191"/>
      <c r="C834" s="191"/>
      <c r="D834" s="127"/>
    </row>
    <row r="835" spans="1:4" x14ac:dyDescent="0.3">
      <c r="A835" s="191"/>
      <c r="B835" s="191"/>
      <c r="C835" s="191"/>
      <c r="D835" s="127"/>
    </row>
    <row r="836" spans="1:4" x14ac:dyDescent="0.3">
      <c r="A836" s="191"/>
      <c r="B836" s="191"/>
      <c r="C836" s="191"/>
      <c r="D836" s="127"/>
    </row>
    <row r="837" spans="1:4" x14ac:dyDescent="0.3">
      <c r="A837" s="191"/>
      <c r="B837" s="191"/>
      <c r="C837" s="191"/>
      <c r="D837" s="127"/>
    </row>
    <row r="838" spans="1:4" x14ac:dyDescent="0.3">
      <c r="A838" s="191"/>
      <c r="B838" s="191"/>
      <c r="C838" s="191"/>
      <c r="D838" s="127"/>
    </row>
    <row r="839" spans="1:4" x14ac:dyDescent="0.3">
      <c r="A839" s="191"/>
      <c r="B839" s="191"/>
      <c r="C839" s="191"/>
      <c r="D839" s="127"/>
    </row>
    <row r="840" spans="1:4" x14ac:dyDescent="0.3">
      <c r="A840" s="191"/>
      <c r="B840" s="191"/>
      <c r="C840" s="191"/>
      <c r="D840" s="127"/>
    </row>
    <row r="841" spans="1:4" x14ac:dyDescent="0.3">
      <c r="A841" s="191"/>
      <c r="B841" s="191"/>
      <c r="C841" s="191"/>
      <c r="D841" s="127"/>
    </row>
    <row r="842" spans="1:4" x14ac:dyDescent="0.3">
      <c r="A842" s="191"/>
      <c r="B842" s="191"/>
      <c r="C842" s="191"/>
      <c r="D842" s="127"/>
    </row>
    <row r="843" spans="1:4" x14ac:dyDescent="0.3">
      <c r="A843" s="191"/>
      <c r="B843" s="191"/>
      <c r="C843" s="191"/>
      <c r="D843" s="127"/>
    </row>
    <row r="844" spans="1:4" x14ac:dyDescent="0.3">
      <c r="A844" s="191"/>
      <c r="B844" s="191"/>
      <c r="C844" s="191"/>
      <c r="D844" s="127"/>
    </row>
    <row r="845" spans="1:4" x14ac:dyDescent="0.3">
      <c r="A845" s="191"/>
      <c r="B845" s="191"/>
      <c r="C845" s="191"/>
      <c r="D845" s="127"/>
    </row>
    <row r="846" spans="1:4" x14ac:dyDescent="0.3">
      <c r="A846" s="191"/>
      <c r="B846" s="191"/>
      <c r="C846" s="191"/>
      <c r="D846" s="127"/>
    </row>
    <row r="847" spans="1:4" x14ac:dyDescent="0.3">
      <c r="A847" s="191"/>
      <c r="B847" s="191"/>
      <c r="C847" s="191"/>
      <c r="D847" s="127"/>
    </row>
    <row r="848" spans="1:4" x14ac:dyDescent="0.3">
      <c r="A848" s="191"/>
      <c r="B848" s="191"/>
      <c r="C848" s="191"/>
      <c r="D848" s="127"/>
    </row>
    <row r="849" spans="1:4" x14ac:dyDescent="0.3">
      <c r="A849" s="191"/>
      <c r="B849" s="191"/>
      <c r="C849" s="191"/>
      <c r="D849" s="127"/>
    </row>
    <row r="850" spans="1:4" x14ac:dyDescent="0.3">
      <c r="A850" s="191"/>
      <c r="B850" s="191"/>
      <c r="C850" s="191"/>
      <c r="D850" s="127"/>
    </row>
    <row r="851" spans="1:4" x14ac:dyDescent="0.3">
      <c r="A851" s="191"/>
      <c r="B851" s="191"/>
      <c r="C851" s="191"/>
      <c r="D851" s="127"/>
    </row>
    <row r="852" spans="1:4" x14ac:dyDescent="0.3">
      <c r="A852" s="191"/>
      <c r="B852" s="191"/>
      <c r="C852" s="191"/>
      <c r="D852" s="127"/>
    </row>
    <row r="853" spans="1:4" x14ac:dyDescent="0.3">
      <c r="A853" s="191"/>
      <c r="B853" s="191"/>
      <c r="C853" s="191"/>
      <c r="D853" s="127"/>
    </row>
    <row r="854" spans="1:4" x14ac:dyDescent="0.3">
      <c r="A854" s="191"/>
      <c r="B854" s="191"/>
      <c r="C854" s="191"/>
      <c r="D854" s="127"/>
    </row>
    <row r="855" spans="1:4" x14ac:dyDescent="0.3">
      <c r="A855" s="191"/>
      <c r="B855" s="191"/>
      <c r="C855" s="191"/>
      <c r="D855" s="127"/>
    </row>
    <row r="856" spans="1:4" x14ac:dyDescent="0.3">
      <c r="A856" s="191"/>
      <c r="B856" s="191"/>
      <c r="C856" s="191"/>
      <c r="D856" s="127"/>
    </row>
    <row r="857" spans="1:4" x14ac:dyDescent="0.3">
      <c r="A857" s="191"/>
      <c r="B857" s="191"/>
      <c r="C857" s="191"/>
      <c r="D857" s="127"/>
    </row>
    <row r="858" spans="1:4" x14ac:dyDescent="0.3">
      <c r="A858" s="191"/>
      <c r="B858" s="191"/>
      <c r="C858" s="191"/>
      <c r="D858" s="127"/>
    </row>
    <row r="859" spans="1:4" x14ac:dyDescent="0.3">
      <c r="A859" s="191"/>
      <c r="B859" s="191"/>
      <c r="C859" s="191"/>
      <c r="D859" s="127"/>
    </row>
    <row r="860" spans="1:4" x14ac:dyDescent="0.3">
      <c r="A860" s="191"/>
      <c r="B860" s="191"/>
      <c r="C860" s="191"/>
      <c r="D860" s="127"/>
    </row>
    <row r="861" spans="1:4" x14ac:dyDescent="0.3">
      <c r="A861" s="191"/>
      <c r="B861" s="191"/>
      <c r="C861" s="191"/>
      <c r="D861" s="127"/>
    </row>
    <row r="862" spans="1:4" x14ac:dyDescent="0.3">
      <c r="A862" s="191"/>
      <c r="B862" s="191"/>
      <c r="C862" s="191"/>
      <c r="D862" s="127"/>
    </row>
    <row r="863" spans="1:4" x14ac:dyDescent="0.3">
      <c r="A863" s="191"/>
      <c r="B863" s="191"/>
      <c r="C863" s="191"/>
      <c r="D863" s="127"/>
    </row>
    <row r="864" spans="1:4" x14ac:dyDescent="0.3">
      <c r="A864" s="191"/>
      <c r="B864" s="191"/>
      <c r="C864" s="191"/>
      <c r="D864" s="127"/>
    </row>
    <row r="865" spans="1:4" x14ac:dyDescent="0.3">
      <c r="A865" s="191"/>
      <c r="B865" s="191"/>
      <c r="C865" s="191"/>
      <c r="D865" s="127"/>
    </row>
    <row r="866" spans="1:4" x14ac:dyDescent="0.3">
      <c r="A866" s="191"/>
      <c r="B866" s="191"/>
      <c r="C866" s="191"/>
      <c r="D866" s="127"/>
    </row>
    <row r="867" spans="1:4" x14ac:dyDescent="0.3">
      <c r="A867" s="191"/>
      <c r="B867" s="191"/>
      <c r="C867" s="191"/>
      <c r="D867" s="127"/>
    </row>
    <row r="868" spans="1:4" x14ac:dyDescent="0.3">
      <c r="A868" s="191"/>
      <c r="B868" s="191"/>
      <c r="C868" s="191"/>
      <c r="D868" s="127"/>
    </row>
    <row r="869" spans="1:4" x14ac:dyDescent="0.3">
      <c r="A869" s="191"/>
      <c r="B869" s="191"/>
      <c r="C869" s="191"/>
      <c r="D869" s="127"/>
    </row>
    <row r="870" spans="1:4" x14ac:dyDescent="0.3">
      <c r="A870" s="191"/>
      <c r="B870" s="191"/>
      <c r="C870" s="191"/>
      <c r="D870" s="127"/>
    </row>
    <row r="871" spans="1:4" x14ac:dyDescent="0.3">
      <c r="A871" s="191"/>
      <c r="B871" s="191"/>
      <c r="C871" s="191"/>
      <c r="D871" s="127"/>
    </row>
    <row r="872" spans="1:4" x14ac:dyDescent="0.3">
      <c r="A872" s="191"/>
      <c r="B872" s="191"/>
      <c r="C872" s="191"/>
      <c r="D872" s="127"/>
    </row>
    <row r="873" spans="1:4" x14ac:dyDescent="0.3">
      <c r="A873" s="191"/>
      <c r="B873" s="191"/>
      <c r="C873" s="191"/>
      <c r="D873" s="127"/>
    </row>
    <row r="874" spans="1:4" x14ac:dyDescent="0.3">
      <c r="A874" s="191"/>
      <c r="B874" s="191"/>
      <c r="C874" s="191"/>
      <c r="D874" s="127"/>
    </row>
    <row r="875" spans="1:4" x14ac:dyDescent="0.3">
      <c r="A875" s="191"/>
      <c r="B875" s="191"/>
      <c r="C875" s="191"/>
      <c r="D875" s="127"/>
    </row>
    <row r="876" spans="1:4" x14ac:dyDescent="0.3">
      <c r="A876" s="191"/>
      <c r="B876" s="191"/>
      <c r="C876" s="191"/>
      <c r="D876" s="127"/>
    </row>
    <row r="877" spans="1:4" x14ac:dyDescent="0.3">
      <c r="A877" s="191"/>
      <c r="B877" s="191"/>
      <c r="C877" s="191"/>
      <c r="D877" s="127"/>
    </row>
    <row r="878" spans="1:4" x14ac:dyDescent="0.3">
      <c r="A878" s="191"/>
      <c r="B878" s="191"/>
      <c r="C878" s="191"/>
      <c r="D878" s="127"/>
    </row>
    <row r="879" spans="1:4" x14ac:dyDescent="0.3">
      <c r="A879" s="191"/>
      <c r="B879" s="191"/>
      <c r="C879" s="191"/>
      <c r="D879" s="127"/>
    </row>
    <row r="880" spans="1:4" x14ac:dyDescent="0.3">
      <c r="A880" s="191"/>
      <c r="B880" s="191"/>
      <c r="C880" s="191"/>
      <c r="D880" s="127"/>
    </row>
    <row r="881" spans="1:4" x14ac:dyDescent="0.3">
      <c r="A881" s="191"/>
      <c r="B881" s="191"/>
      <c r="C881" s="191"/>
      <c r="D881" s="127"/>
    </row>
    <row r="882" spans="1:4" x14ac:dyDescent="0.3">
      <c r="A882" s="191"/>
      <c r="B882" s="191"/>
      <c r="C882" s="191"/>
      <c r="D882" s="127"/>
    </row>
    <row r="883" spans="1:4" x14ac:dyDescent="0.3">
      <c r="A883" s="191"/>
      <c r="B883" s="191"/>
      <c r="C883" s="191"/>
      <c r="D883" s="127"/>
    </row>
    <row r="884" spans="1:4" x14ac:dyDescent="0.3">
      <c r="A884" s="191"/>
      <c r="B884" s="191"/>
      <c r="C884" s="191"/>
      <c r="D884" s="127"/>
    </row>
    <row r="885" spans="1:4" x14ac:dyDescent="0.3">
      <c r="A885" s="191"/>
      <c r="B885" s="191"/>
      <c r="C885" s="191"/>
      <c r="D885" s="127"/>
    </row>
    <row r="886" spans="1:4" x14ac:dyDescent="0.3">
      <c r="A886" s="191"/>
      <c r="B886" s="191"/>
      <c r="C886" s="191"/>
      <c r="D886" s="127"/>
    </row>
    <row r="887" spans="1:4" x14ac:dyDescent="0.3">
      <c r="A887" s="191"/>
      <c r="B887" s="191"/>
      <c r="C887" s="191"/>
      <c r="D887" s="127"/>
    </row>
    <row r="888" spans="1:4" x14ac:dyDescent="0.3">
      <c r="A888" s="191"/>
      <c r="B888" s="191"/>
      <c r="C888" s="191"/>
      <c r="D888" s="127"/>
    </row>
    <row r="889" spans="1:4" x14ac:dyDescent="0.3">
      <c r="A889" s="191"/>
      <c r="B889" s="191"/>
      <c r="C889" s="191"/>
      <c r="D889" s="127"/>
    </row>
    <row r="890" spans="1:4" x14ac:dyDescent="0.3">
      <c r="A890" s="191"/>
      <c r="B890" s="191"/>
      <c r="C890" s="191"/>
      <c r="D890" s="127"/>
    </row>
    <row r="891" spans="1:4" x14ac:dyDescent="0.3">
      <c r="A891" s="191"/>
      <c r="B891" s="191"/>
      <c r="C891" s="191"/>
      <c r="D891" s="127"/>
    </row>
    <row r="892" spans="1:4" x14ac:dyDescent="0.3">
      <c r="A892" s="191"/>
      <c r="B892" s="191"/>
      <c r="C892" s="191"/>
      <c r="D892" s="127"/>
    </row>
    <row r="893" spans="1:4" x14ac:dyDescent="0.3">
      <c r="A893" s="191"/>
      <c r="B893" s="191"/>
      <c r="C893" s="191"/>
      <c r="D893" s="127"/>
    </row>
    <row r="894" spans="1:4" x14ac:dyDescent="0.3">
      <c r="A894" s="191"/>
      <c r="B894" s="191"/>
      <c r="C894" s="191"/>
      <c r="D894" s="127"/>
    </row>
    <row r="895" spans="1:4" x14ac:dyDescent="0.3">
      <c r="A895" s="191"/>
      <c r="B895" s="191"/>
      <c r="C895" s="191"/>
      <c r="D895" s="127"/>
    </row>
    <row r="896" spans="1:4" x14ac:dyDescent="0.3">
      <c r="A896" s="191"/>
      <c r="B896" s="191"/>
      <c r="C896" s="191"/>
      <c r="D896" s="127"/>
    </row>
    <row r="897" spans="1:4" x14ac:dyDescent="0.3">
      <c r="A897" s="191"/>
      <c r="B897" s="191"/>
      <c r="C897" s="191"/>
      <c r="D897" s="127"/>
    </row>
    <row r="898" spans="1:4" x14ac:dyDescent="0.3">
      <c r="A898" s="191"/>
      <c r="B898" s="191"/>
      <c r="C898" s="191"/>
      <c r="D898" s="127"/>
    </row>
    <row r="899" spans="1:4" x14ac:dyDescent="0.3">
      <c r="A899" s="191"/>
      <c r="B899" s="191"/>
      <c r="C899" s="191"/>
      <c r="D899" s="127"/>
    </row>
    <row r="900" spans="1:4" x14ac:dyDescent="0.3">
      <c r="A900" s="191"/>
      <c r="B900" s="191"/>
      <c r="C900" s="191"/>
      <c r="D900" s="127"/>
    </row>
    <row r="901" spans="1:4" x14ac:dyDescent="0.3">
      <c r="A901" s="191"/>
      <c r="B901" s="191"/>
      <c r="C901" s="191"/>
      <c r="D901" s="127"/>
    </row>
    <row r="902" spans="1:4" x14ac:dyDescent="0.3">
      <c r="A902" s="191"/>
      <c r="B902" s="191"/>
      <c r="C902" s="191"/>
      <c r="D902" s="127"/>
    </row>
    <row r="903" spans="1:4" x14ac:dyDescent="0.3">
      <c r="A903" s="191"/>
      <c r="B903" s="191"/>
      <c r="C903" s="191"/>
      <c r="D903" s="127"/>
    </row>
    <row r="904" spans="1:4" x14ac:dyDescent="0.3">
      <c r="A904" s="191"/>
      <c r="B904" s="191"/>
      <c r="C904" s="191"/>
      <c r="D904" s="127"/>
    </row>
    <row r="905" spans="1:4" x14ac:dyDescent="0.3">
      <c r="A905" s="191"/>
      <c r="B905" s="191"/>
      <c r="C905" s="191"/>
      <c r="D905" s="127"/>
    </row>
    <row r="906" spans="1:4" x14ac:dyDescent="0.3">
      <c r="A906" s="191"/>
      <c r="B906" s="191"/>
      <c r="C906" s="191"/>
      <c r="D906" s="127"/>
    </row>
    <row r="907" spans="1:4" x14ac:dyDescent="0.3">
      <c r="A907" s="191"/>
      <c r="B907" s="191"/>
      <c r="C907" s="191"/>
      <c r="D907" s="127"/>
    </row>
    <row r="908" spans="1:4" x14ac:dyDescent="0.3">
      <c r="A908" s="191"/>
      <c r="B908" s="191"/>
      <c r="C908" s="191"/>
      <c r="D908" s="127"/>
    </row>
    <row r="909" spans="1:4" x14ac:dyDescent="0.3">
      <c r="A909" s="191"/>
      <c r="B909" s="191"/>
      <c r="C909" s="191"/>
      <c r="D909" s="127"/>
    </row>
    <row r="910" spans="1:4" x14ac:dyDescent="0.3">
      <c r="A910" s="191"/>
      <c r="B910" s="191"/>
      <c r="C910" s="191"/>
      <c r="D910" s="127"/>
    </row>
    <row r="911" spans="1:4" x14ac:dyDescent="0.3">
      <c r="A911" s="191"/>
      <c r="B911" s="191"/>
      <c r="C911" s="191"/>
      <c r="D911" s="127"/>
    </row>
    <row r="912" spans="1:4" x14ac:dyDescent="0.3">
      <c r="A912" s="191"/>
      <c r="B912" s="191"/>
      <c r="C912" s="191"/>
      <c r="D912" s="127"/>
    </row>
    <row r="913" spans="1:4" x14ac:dyDescent="0.3">
      <c r="A913" s="191"/>
      <c r="B913" s="191"/>
      <c r="C913" s="191"/>
      <c r="D913" s="127"/>
    </row>
    <row r="914" spans="1:4" x14ac:dyDescent="0.3">
      <c r="A914" s="191"/>
      <c r="B914" s="191"/>
      <c r="C914" s="191"/>
      <c r="D914" s="127"/>
    </row>
    <row r="915" spans="1:4" x14ac:dyDescent="0.3">
      <c r="A915" s="191"/>
      <c r="B915" s="191"/>
      <c r="C915" s="191"/>
      <c r="D915" s="127"/>
    </row>
    <row r="916" spans="1:4" x14ac:dyDescent="0.3">
      <c r="A916" s="191"/>
      <c r="B916" s="191"/>
      <c r="C916" s="191"/>
      <c r="D916" s="127"/>
    </row>
    <row r="917" spans="1:4" x14ac:dyDescent="0.3">
      <c r="A917" s="191"/>
      <c r="B917" s="191"/>
      <c r="C917" s="191"/>
      <c r="D917" s="127"/>
    </row>
    <row r="918" spans="1:4" x14ac:dyDescent="0.3">
      <c r="A918" s="191"/>
      <c r="B918" s="191"/>
      <c r="C918" s="191"/>
      <c r="D918" s="127"/>
    </row>
    <row r="919" spans="1:4" x14ac:dyDescent="0.3">
      <c r="A919" s="191"/>
      <c r="B919" s="191"/>
      <c r="C919" s="191"/>
      <c r="D919" s="127"/>
    </row>
    <row r="920" spans="1:4" x14ac:dyDescent="0.3">
      <c r="A920" s="191"/>
      <c r="B920" s="191"/>
      <c r="C920" s="191"/>
      <c r="D920" s="127"/>
    </row>
    <row r="921" spans="1:4" x14ac:dyDescent="0.3">
      <c r="A921" s="191"/>
      <c r="B921" s="191"/>
      <c r="C921" s="191"/>
      <c r="D921" s="127"/>
    </row>
    <row r="922" spans="1:4" x14ac:dyDescent="0.3">
      <c r="A922" s="191"/>
      <c r="B922" s="191"/>
      <c r="C922" s="191"/>
      <c r="D922" s="127"/>
    </row>
    <row r="923" spans="1:4" x14ac:dyDescent="0.3">
      <c r="A923" s="191"/>
      <c r="B923" s="191"/>
      <c r="C923" s="191"/>
      <c r="D923" s="127"/>
    </row>
    <row r="924" spans="1:4" x14ac:dyDescent="0.3">
      <c r="A924" s="191"/>
      <c r="B924" s="191"/>
      <c r="C924" s="191"/>
      <c r="D924" s="127"/>
    </row>
    <row r="925" spans="1:4" x14ac:dyDescent="0.3">
      <c r="A925" s="191"/>
      <c r="B925" s="191"/>
      <c r="C925" s="191"/>
      <c r="D925" s="127"/>
    </row>
    <row r="926" spans="1:4" x14ac:dyDescent="0.3">
      <c r="A926" s="191"/>
      <c r="B926" s="191"/>
      <c r="C926" s="191"/>
      <c r="D926" s="127"/>
    </row>
    <row r="927" spans="1:4" x14ac:dyDescent="0.3">
      <c r="A927" s="191"/>
      <c r="B927" s="191"/>
      <c r="C927" s="191"/>
      <c r="D927" s="127"/>
    </row>
    <row r="928" spans="1:4" x14ac:dyDescent="0.3">
      <c r="A928" s="191"/>
      <c r="B928" s="191"/>
      <c r="C928" s="191"/>
      <c r="D928" s="127"/>
    </row>
    <row r="929" spans="1:4" x14ac:dyDescent="0.3">
      <c r="A929" s="191"/>
      <c r="B929" s="191"/>
      <c r="C929" s="191"/>
      <c r="D929" s="127"/>
    </row>
    <row r="930" spans="1:4" x14ac:dyDescent="0.3">
      <c r="A930" s="191"/>
      <c r="B930" s="191"/>
      <c r="C930" s="191"/>
      <c r="D930" s="127"/>
    </row>
    <row r="931" spans="1:4" x14ac:dyDescent="0.3">
      <c r="A931" s="191"/>
      <c r="B931" s="191"/>
      <c r="C931" s="191"/>
      <c r="D931" s="127"/>
    </row>
    <row r="932" spans="1:4" x14ac:dyDescent="0.3">
      <c r="A932" s="191"/>
      <c r="B932" s="191"/>
      <c r="C932" s="191"/>
      <c r="D932" s="127"/>
    </row>
    <row r="933" spans="1:4" x14ac:dyDescent="0.3">
      <c r="A933" s="191"/>
      <c r="B933" s="191"/>
      <c r="C933" s="191"/>
      <c r="D933" s="127"/>
    </row>
    <row r="934" spans="1:4" x14ac:dyDescent="0.3">
      <c r="A934" s="191"/>
      <c r="B934" s="191"/>
      <c r="C934" s="191"/>
      <c r="D934" s="127"/>
    </row>
    <row r="935" spans="1:4" x14ac:dyDescent="0.3">
      <c r="A935" s="191"/>
      <c r="B935" s="191"/>
      <c r="C935" s="191"/>
      <c r="D935" s="127"/>
    </row>
    <row r="936" spans="1:4" x14ac:dyDescent="0.3">
      <c r="A936" s="191"/>
      <c r="B936" s="191"/>
      <c r="C936" s="191"/>
      <c r="D936" s="127"/>
    </row>
    <row r="937" spans="1:4" x14ac:dyDescent="0.3">
      <c r="A937" s="191"/>
      <c r="B937" s="191"/>
      <c r="C937" s="191"/>
      <c r="D937" s="127"/>
    </row>
    <row r="938" spans="1:4" x14ac:dyDescent="0.3">
      <c r="A938" s="191"/>
      <c r="B938" s="191"/>
      <c r="C938" s="191"/>
      <c r="D938" s="127"/>
    </row>
    <row r="939" spans="1:4" x14ac:dyDescent="0.3">
      <c r="A939" s="191"/>
      <c r="B939" s="191"/>
      <c r="C939" s="191"/>
      <c r="D939" s="127"/>
    </row>
    <row r="940" spans="1:4" x14ac:dyDescent="0.3">
      <c r="A940" s="191"/>
      <c r="B940" s="191"/>
      <c r="C940" s="191"/>
      <c r="D940" s="127"/>
    </row>
    <row r="941" spans="1:4" x14ac:dyDescent="0.3">
      <c r="A941" s="191"/>
      <c r="B941" s="191"/>
      <c r="C941" s="191"/>
      <c r="D941" s="127"/>
    </row>
    <row r="942" spans="1:4" x14ac:dyDescent="0.3">
      <c r="A942" s="191"/>
      <c r="B942" s="191"/>
      <c r="C942" s="191"/>
      <c r="D942" s="127"/>
    </row>
    <row r="943" spans="1:4" x14ac:dyDescent="0.3">
      <c r="A943" s="191"/>
      <c r="B943" s="191"/>
      <c r="C943" s="191"/>
      <c r="D943" s="127"/>
    </row>
    <row r="944" spans="1:4" x14ac:dyDescent="0.3">
      <c r="A944" s="191"/>
      <c r="B944" s="191"/>
      <c r="C944" s="191"/>
      <c r="D944" s="127"/>
    </row>
    <row r="945" spans="1:4" x14ac:dyDescent="0.3">
      <c r="A945" s="191"/>
      <c r="B945" s="191"/>
      <c r="C945" s="191"/>
      <c r="D945" s="127"/>
    </row>
    <row r="946" spans="1:4" x14ac:dyDescent="0.3">
      <c r="A946" s="191"/>
      <c r="B946" s="191"/>
      <c r="C946" s="191"/>
      <c r="D946" s="127"/>
    </row>
    <row r="947" spans="1:4" x14ac:dyDescent="0.3">
      <c r="A947" s="191"/>
      <c r="B947" s="191"/>
      <c r="C947" s="191"/>
      <c r="D947" s="127"/>
    </row>
    <row r="948" spans="1:4" x14ac:dyDescent="0.3">
      <c r="A948" s="191"/>
      <c r="B948" s="191"/>
      <c r="C948" s="191"/>
      <c r="D948" s="127"/>
    </row>
    <row r="949" spans="1:4" x14ac:dyDescent="0.3">
      <c r="A949" s="191"/>
      <c r="B949" s="191"/>
      <c r="C949" s="191"/>
      <c r="D949" s="127"/>
    </row>
    <row r="950" spans="1:4" x14ac:dyDescent="0.3">
      <c r="A950" s="191"/>
      <c r="B950" s="191"/>
      <c r="C950" s="191"/>
      <c r="D950" s="127"/>
    </row>
    <row r="951" spans="1:4" x14ac:dyDescent="0.3">
      <c r="A951" s="191"/>
      <c r="B951" s="191"/>
      <c r="C951" s="191"/>
      <c r="D951" s="127"/>
    </row>
    <row r="952" spans="1:4" x14ac:dyDescent="0.3">
      <c r="A952" s="191"/>
      <c r="B952" s="191"/>
      <c r="C952" s="191"/>
      <c r="D952" s="127"/>
    </row>
    <row r="953" spans="1:4" x14ac:dyDescent="0.3">
      <c r="A953" s="191"/>
      <c r="B953" s="191"/>
      <c r="C953" s="191"/>
      <c r="D953" s="127"/>
    </row>
    <row r="954" spans="1:4" x14ac:dyDescent="0.3">
      <c r="A954" s="191"/>
      <c r="B954" s="191"/>
      <c r="C954" s="191"/>
      <c r="D954" s="127"/>
    </row>
    <row r="955" spans="1:4" x14ac:dyDescent="0.3">
      <c r="A955" s="191"/>
      <c r="B955" s="191"/>
      <c r="C955" s="191"/>
      <c r="D955" s="127"/>
    </row>
    <row r="956" spans="1:4" x14ac:dyDescent="0.3">
      <c r="A956" s="191"/>
      <c r="B956" s="191"/>
      <c r="C956" s="191"/>
      <c r="D956" s="127"/>
    </row>
    <row r="957" spans="1:4" x14ac:dyDescent="0.3">
      <c r="A957" s="191"/>
      <c r="B957" s="191"/>
      <c r="C957" s="191"/>
      <c r="D957" s="127"/>
    </row>
    <row r="958" spans="1:4" x14ac:dyDescent="0.3">
      <c r="A958" s="191"/>
      <c r="B958" s="191"/>
      <c r="C958" s="191"/>
      <c r="D958" s="127"/>
    </row>
    <row r="959" spans="1:4" x14ac:dyDescent="0.3">
      <c r="A959" s="191"/>
      <c r="B959" s="191"/>
      <c r="C959" s="191"/>
      <c r="D959" s="127"/>
    </row>
    <row r="960" spans="1:4" x14ac:dyDescent="0.3">
      <c r="A960" s="191"/>
      <c r="B960" s="191"/>
      <c r="C960" s="191"/>
      <c r="D960" s="127"/>
    </row>
    <row r="961" spans="1:4" x14ac:dyDescent="0.3">
      <c r="A961" s="191"/>
      <c r="B961" s="191"/>
      <c r="C961" s="191"/>
      <c r="D961" s="127"/>
    </row>
    <row r="962" spans="1:4" x14ac:dyDescent="0.3">
      <c r="A962" s="191"/>
      <c r="B962" s="191"/>
      <c r="C962" s="191"/>
      <c r="D962" s="127"/>
    </row>
    <row r="963" spans="1:4" x14ac:dyDescent="0.3">
      <c r="A963" s="191"/>
      <c r="B963" s="191"/>
      <c r="C963" s="191"/>
      <c r="D963" s="127"/>
    </row>
    <row r="964" spans="1:4" x14ac:dyDescent="0.3">
      <c r="A964" s="191"/>
      <c r="B964" s="191"/>
      <c r="C964" s="191"/>
      <c r="D964" s="127"/>
    </row>
    <row r="965" spans="1:4" x14ac:dyDescent="0.3">
      <c r="A965" s="191"/>
      <c r="B965" s="191"/>
      <c r="C965" s="191"/>
      <c r="D965" s="127"/>
    </row>
    <row r="966" spans="1:4" x14ac:dyDescent="0.3">
      <c r="A966" s="191"/>
      <c r="B966" s="191"/>
      <c r="C966" s="191"/>
      <c r="D966" s="127"/>
    </row>
    <row r="967" spans="1:4" x14ac:dyDescent="0.3">
      <c r="A967" s="191"/>
      <c r="B967" s="191"/>
      <c r="C967" s="191"/>
      <c r="D967" s="127"/>
    </row>
    <row r="968" spans="1:4" x14ac:dyDescent="0.3">
      <c r="A968" s="191"/>
      <c r="B968" s="191"/>
      <c r="C968" s="191"/>
      <c r="D968" s="127"/>
    </row>
    <row r="969" spans="1:4" x14ac:dyDescent="0.3">
      <c r="A969" s="191"/>
      <c r="B969" s="191"/>
      <c r="C969" s="191"/>
      <c r="D969" s="127"/>
    </row>
    <row r="970" spans="1:4" x14ac:dyDescent="0.3">
      <c r="A970" s="191"/>
      <c r="B970" s="191"/>
      <c r="C970" s="191"/>
      <c r="D970" s="127"/>
    </row>
    <row r="971" spans="1:4" x14ac:dyDescent="0.3">
      <c r="A971" s="191"/>
      <c r="B971" s="191"/>
      <c r="C971" s="191"/>
      <c r="D971" s="127"/>
    </row>
    <row r="972" spans="1:4" x14ac:dyDescent="0.3">
      <c r="A972" s="191"/>
      <c r="B972" s="191"/>
      <c r="C972" s="191"/>
      <c r="D972" s="127"/>
    </row>
    <row r="973" spans="1:4" x14ac:dyDescent="0.3">
      <c r="A973" s="191"/>
      <c r="B973" s="191"/>
      <c r="C973" s="191"/>
      <c r="D973" s="127"/>
    </row>
    <row r="974" spans="1:4" x14ac:dyDescent="0.3">
      <c r="A974" s="191"/>
      <c r="B974" s="191"/>
      <c r="C974" s="191"/>
      <c r="D974" s="127"/>
    </row>
    <row r="975" spans="1:4" x14ac:dyDescent="0.3">
      <c r="A975" s="191"/>
      <c r="B975" s="191"/>
      <c r="C975" s="191"/>
      <c r="D975" s="127"/>
    </row>
    <row r="976" spans="1:4" x14ac:dyDescent="0.3">
      <c r="A976" s="191"/>
      <c r="B976" s="191"/>
      <c r="C976" s="191"/>
      <c r="D976" s="127"/>
    </row>
    <row r="977" spans="1:4" x14ac:dyDescent="0.3">
      <c r="A977" s="191"/>
      <c r="B977" s="191"/>
      <c r="C977" s="191"/>
      <c r="D977" s="127"/>
    </row>
    <row r="978" spans="1:4" x14ac:dyDescent="0.3">
      <c r="A978" s="191"/>
      <c r="B978" s="191"/>
      <c r="C978" s="191"/>
      <c r="D978" s="127"/>
    </row>
    <row r="979" spans="1:4" x14ac:dyDescent="0.3">
      <c r="A979" s="191"/>
      <c r="B979" s="191"/>
      <c r="C979" s="191"/>
      <c r="D979" s="127"/>
    </row>
    <row r="980" spans="1:4" x14ac:dyDescent="0.3">
      <c r="A980" s="191"/>
      <c r="B980" s="191"/>
      <c r="C980" s="191"/>
      <c r="D980" s="127"/>
    </row>
    <row r="981" spans="1:4" x14ac:dyDescent="0.3">
      <c r="A981" s="191"/>
      <c r="B981" s="191"/>
      <c r="C981" s="191"/>
      <c r="D981" s="127"/>
    </row>
    <row r="982" spans="1:4" x14ac:dyDescent="0.3">
      <c r="A982" s="191"/>
      <c r="B982" s="191"/>
      <c r="C982" s="191"/>
      <c r="D982" s="127"/>
    </row>
    <row r="983" spans="1:4" x14ac:dyDescent="0.3">
      <c r="A983" s="191"/>
      <c r="B983" s="191"/>
      <c r="C983" s="191"/>
      <c r="D983" s="127"/>
    </row>
    <row r="984" spans="1:4" x14ac:dyDescent="0.3">
      <c r="A984" s="191"/>
      <c r="B984" s="191"/>
      <c r="C984" s="191"/>
      <c r="D984" s="127"/>
    </row>
    <row r="985" spans="1:4" x14ac:dyDescent="0.3">
      <c r="A985" s="191"/>
      <c r="B985" s="191"/>
      <c r="C985" s="191"/>
      <c r="D985" s="127"/>
    </row>
    <row r="986" spans="1:4" x14ac:dyDescent="0.3">
      <c r="A986" s="191"/>
      <c r="B986" s="191"/>
      <c r="C986" s="191"/>
      <c r="D986" s="127"/>
    </row>
    <row r="987" spans="1:4" x14ac:dyDescent="0.3">
      <c r="A987" s="191"/>
      <c r="B987" s="191"/>
      <c r="C987" s="191"/>
      <c r="D987" s="127"/>
    </row>
    <row r="988" spans="1:4" x14ac:dyDescent="0.3">
      <c r="A988" s="191"/>
      <c r="B988" s="191"/>
      <c r="C988" s="191"/>
      <c r="D988" s="127"/>
    </row>
    <row r="989" spans="1:4" x14ac:dyDescent="0.3">
      <c r="A989" s="191"/>
      <c r="B989" s="191"/>
      <c r="C989" s="191"/>
      <c r="D989" s="127"/>
    </row>
    <row r="990" spans="1:4" x14ac:dyDescent="0.3">
      <c r="A990" s="191"/>
      <c r="B990" s="191"/>
      <c r="C990" s="191"/>
      <c r="D990" s="127"/>
    </row>
    <row r="991" spans="1:4" x14ac:dyDescent="0.3">
      <c r="A991" s="191"/>
      <c r="B991" s="191"/>
      <c r="C991" s="191"/>
      <c r="D991" s="127"/>
    </row>
    <row r="992" spans="1:4" x14ac:dyDescent="0.3">
      <c r="A992" s="191"/>
      <c r="B992" s="191"/>
      <c r="C992" s="191"/>
      <c r="D992" s="127"/>
    </row>
    <row r="993" spans="1:4" x14ac:dyDescent="0.3">
      <c r="A993" s="191"/>
      <c r="B993" s="191"/>
      <c r="C993" s="191"/>
      <c r="D993" s="127"/>
    </row>
    <row r="994" spans="1:4" x14ac:dyDescent="0.3">
      <c r="A994" s="191"/>
      <c r="B994" s="191"/>
      <c r="C994" s="191"/>
      <c r="D994" s="127"/>
    </row>
    <row r="995" spans="1:4" x14ac:dyDescent="0.3">
      <c r="A995" s="191"/>
      <c r="B995" s="191"/>
      <c r="C995" s="191"/>
      <c r="D995" s="127"/>
    </row>
    <row r="996" spans="1:4" x14ac:dyDescent="0.3">
      <c r="A996" s="191"/>
      <c r="B996" s="191"/>
      <c r="C996" s="191"/>
      <c r="D996" s="127"/>
    </row>
    <row r="997" spans="1:4" x14ac:dyDescent="0.3">
      <c r="A997" s="191"/>
      <c r="B997" s="191"/>
      <c r="C997" s="191"/>
      <c r="D997" s="127"/>
    </row>
    <row r="998" spans="1:4" x14ac:dyDescent="0.3">
      <c r="A998" s="191"/>
      <c r="B998" s="191"/>
      <c r="C998" s="191"/>
      <c r="D998" s="127"/>
    </row>
    <row r="999" spans="1:4" x14ac:dyDescent="0.3">
      <c r="A999" s="191"/>
      <c r="B999" s="191"/>
      <c r="C999" s="191"/>
      <c r="D999" s="127"/>
    </row>
    <row r="1000" spans="1:4" x14ac:dyDescent="0.3">
      <c r="A1000" s="191"/>
      <c r="B1000" s="191"/>
      <c r="C1000" s="191"/>
      <c r="D1000" s="127"/>
    </row>
    <row r="1001" spans="1:4" x14ac:dyDescent="0.3">
      <c r="A1001" s="191"/>
      <c r="B1001" s="191"/>
      <c r="C1001" s="191"/>
      <c r="D1001" s="127"/>
    </row>
    <row r="1002" spans="1:4" x14ac:dyDescent="0.3">
      <c r="A1002" s="191"/>
      <c r="B1002" s="191"/>
      <c r="C1002" s="191"/>
      <c r="D1002" s="127"/>
    </row>
    <row r="1003" spans="1:4" x14ac:dyDescent="0.3">
      <c r="A1003" s="191"/>
      <c r="B1003" s="191"/>
      <c r="C1003" s="191"/>
      <c r="D1003" s="127"/>
    </row>
    <row r="1004" spans="1:4" x14ac:dyDescent="0.3">
      <c r="A1004" s="191"/>
      <c r="B1004" s="191"/>
      <c r="C1004" s="191"/>
      <c r="D1004" s="127"/>
    </row>
    <row r="1005" spans="1:4" x14ac:dyDescent="0.3">
      <c r="A1005" s="191"/>
      <c r="B1005" s="191"/>
      <c r="C1005" s="191"/>
      <c r="D1005" s="127"/>
    </row>
    <row r="1006" spans="1:4" x14ac:dyDescent="0.3">
      <c r="A1006" s="191"/>
      <c r="B1006" s="191"/>
      <c r="C1006" s="191"/>
      <c r="D1006" s="127"/>
    </row>
    <row r="1007" spans="1:4" x14ac:dyDescent="0.3">
      <c r="A1007" s="191"/>
      <c r="B1007" s="191"/>
      <c r="C1007" s="191"/>
      <c r="D1007" s="127"/>
    </row>
    <row r="1008" spans="1:4" x14ac:dyDescent="0.3">
      <c r="A1008" s="191"/>
      <c r="B1008" s="191"/>
      <c r="C1008" s="191"/>
      <c r="D1008" s="127"/>
    </row>
    <row r="1009" spans="1:4" x14ac:dyDescent="0.3">
      <c r="A1009" s="191"/>
      <c r="B1009" s="191"/>
      <c r="C1009" s="191"/>
      <c r="D1009" s="127"/>
    </row>
    <row r="1010" spans="1:4" x14ac:dyDescent="0.3">
      <c r="A1010" s="191"/>
      <c r="B1010" s="191"/>
      <c r="C1010" s="191"/>
      <c r="D1010" s="127"/>
    </row>
    <row r="1011" spans="1:4" x14ac:dyDescent="0.3">
      <c r="A1011" s="191"/>
      <c r="B1011" s="191"/>
      <c r="C1011" s="191"/>
      <c r="D1011" s="127"/>
    </row>
    <row r="1012" spans="1:4" x14ac:dyDescent="0.3">
      <c r="A1012" s="191"/>
      <c r="B1012" s="191"/>
      <c r="C1012" s="191"/>
      <c r="D1012" s="127"/>
    </row>
    <row r="1013" spans="1:4" x14ac:dyDescent="0.3">
      <c r="A1013" s="191"/>
      <c r="B1013" s="191"/>
      <c r="C1013" s="191"/>
      <c r="D1013" s="127"/>
    </row>
    <row r="1014" spans="1:4" x14ac:dyDescent="0.3">
      <c r="A1014" s="191"/>
      <c r="B1014" s="191"/>
      <c r="C1014" s="191"/>
      <c r="D1014" s="127"/>
    </row>
    <row r="1015" spans="1:4" x14ac:dyDescent="0.3">
      <c r="A1015" s="191"/>
      <c r="B1015" s="191"/>
      <c r="C1015" s="191"/>
      <c r="D1015" s="127"/>
    </row>
    <row r="1016" spans="1:4" x14ac:dyDescent="0.3">
      <c r="A1016" s="191"/>
      <c r="B1016" s="191"/>
      <c r="C1016" s="191"/>
      <c r="D1016" s="127"/>
    </row>
    <row r="1017" spans="1:4" x14ac:dyDescent="0.3">
      <c r="A1017" s="191"/>
      <c r="B1017" s="191"/>
      <c r="C1017" s="191"/>
      <c r="D1017" s="127"/>
    </row>
    <row r="1018" spans="1:4" x14ac:dyDescent="0.3">
      <c r="A1018" s="191"/>
      <c r="B1018" s="191"/>
      <c r="C1018" s="191"/>
      <c r="D1018" s="127"/>
    </row>
    <row r="1019" spans="1:4" x14ac:dyDescent="0.3">
      <c r="A1019" s="191"/>
      <c r="B1019" s="191"/>
      <c r="C1019" s="191"/>
      <c r="D1019" s="127"/>
    </row>
    <row r="1020" spans="1:4" x14ac:dyDescent="0.3">
      <c r="A1020" s="191"/>
      <c r="B1020" s="191"/>
      <c r="C1020" s="191"/>
      <c r="D1020" s="127"/>
    </row>
    <row r="1021" spans="1:4" x14ac:dyDescent="0.3">
      <c r="A1021" s="191"/>
      <c r="B1021" s="191"/>
      <c r="C1021" s="191"/>
      <c r="D1021" s="127"/>
    </row>
    <row r="1022" spans="1:4" x14ac:dyDescent="0.3">
      <c r="A1022" s="191"/>
      <c r="B1022" s="191"/>
      <c r="C1022" s="191"/>
      <c r="D1022" s="127"/>
    </row>
    <row r="1023" spans="1:4" x14ac:dyDescent="0.3">
      <c r="A1023" s="191"/>
      <c r="B1023" s="191"/>
      <c r="C1023" s="191"/>
      <c r="D1023" s="127"/>
    </row>
    <row r="1024" spans="1:4" x14ac:dyDescent="0.3">
      <c r="A1024" s="191"/>
      <c r="B1024" s="191"/>
      <c r="C1024" s="191"/>
      <c r="D1024" s="127"/>
    </row>
    <row r="1025" spans="1:4" x14ac:dyDescent="0.3">
      <c r="A1025" s="191"/>
      <c r="B1025" s="191"/>
      <c r="C1025" s="191"/>
      <c r="D1025" s="127"/>
    </row>
    <row r="1026" spans="1:4" x14ac:dyDescent="0.3">
      <c r="A1026" s="191"/>
      <c r="B1026" s="191"/>
      <c r="C1026" s="191"/>
      <c r="D1026" s="127"/>
    </row>
    <row r="1027" spans="1:4" x14ac:dyDescent="0.3">
      <c r="A1027" s="191"/>
      <c r="B1027" s="191"/>
      <c r="C1027" s="191"/>
      <c r="D1027" s="127"/>
    </row>
    <row r="1028" spans="1:4" x14ac:dyDescent="0.3">
      <c r="A1028" s="191"/>
      <c r="B1028" s="191"/>
      <c r="C1028" s="191"/>
      <c r="D1028" s="127"/>
    </row>
    <row r="1029" spans="1:4" x14ac:dyDescent="0.3">
      <c r="A1029" s="191"/>
      <c r="B1029" s="191"/>
      <c r="C1029" s="191"/>
      <c r="D1029" s="127"/>
    </row>
    <row r="1030" spans="1:4" x14ac:dyDescent="0.3">
      <c r="A1030" s="191"/>
      <c r="B1030" s="191"/>
      <c r="C1030" s="191"/>
      <c r="D1030" s="127"/>
    </row>
    <row r="1031" spans="1:4" x14ac:dyDescent="0.3">
      <c r="A1031" s="191"/>
      <c r="B1031" s="191"/>
      <c r="C1031" s="191"/>
      <c r="D1031" s="127"/>
    </row>
    <row r="1032" spans="1:4" x14ac:dyDescent="0.3">
      <c r="A1032" s="191"/>
      <c r="B1032" s="191"/>
      <c r="C1032" s="191"/>
      <c r="D1032" s="127"/>
    </row>
    <row r="1033" spans="1:4" x14ac:dyDescent="0.3">
      <c r="A1033" s="191"/>
      <c r="B1033" s="191"/>
      <c r="C1033" s="191"/>
      <c r="D1033" s="127"/>
    </row>
    <row r="1034" spans="1:4" x14ac:dyDescent="0.3">
      <c r="A1034" s="191"/>
      <c r="B1034" s="191"/>
      <c r="C1034" s="191"/>
      <c r="D1034" s="127"/>
    </row>
    <row r="1035" spans="1:4" x14ac:dyDescent="0.3">
      <c r="A1035" s="191"/>
      <c r="B1035" s="191"/>
      <c r="C1035" s="191"/>
      <c r="D1035" s="127"/>
    </row>
    <row r="1036" spans="1:4" x14ac:dyDescent="0.3">
      <c r="A1036" s="191"/>
      <c r="B1036" s="191"/>
      <c r="C1036" s="191"/>
      <c r="D1036" s="127"/>
    </row>
    <row r="1037" spans="1:4" x14ac:dyDescent="0.3">
      <c r="A1037" s="191"/>
      <c r="B1037" s="191"/>
      <c r="C1037" s="191"/>
      <c r="D1037" s="127"/>
    </row>
    <row r="1038" spans="1:4" x14ac:dyDescent="0.3">
      <c r="A1038" s="191"/>
      <c r="B1038" s="191"/>
      <c r="C1038" s="191"/>
      <c r="D1038" s="127"/>
    </row>
    <row r="1039" spans="1:4" x14ac:dyDescent="0.3">
      <c r="A1039" s="191"/>
      <c r="B1039" s="191"/>
      <c r="C1039" s="191"/>
      <c r="D1039" s="127"/>
    </row>
    <row r="1040" spans="1:4" x14ac:dyDescent="0.3">
      <c r="A1040" s="191"/>
      <c r="B1040" s="191"/>
      <c r="C1040" s="191"/>
      <c r="D1040" s="127"/>
    </row>
    <row r="1041" spans="1:4" x14ac:dyDescent="0.3">
      <c r="A1041" s="191"/>
      <c r="B1041" s="191"/>
      <c r="C1041" s="191"/>
      <c r="D1041" s="127"/>
    </row>
    <row r="1042" spans="1:4" x14ac:dyDescent="0.3">
      <c r="A1042" s="191"/>
      <c r="B1042" s="191"/>
      <c r="C1042" s="191"/>
      <c r="D1042" s="127"/>
    </row>
    <row r="1043" spans="1:4" x14ac:dyDescent="0.3">
      <c r="A1043" s="191"/>
      <c r="B1043" s="191"/>
      <c r="C1043" s="191"/>
      <c r="D1043" s="127"/>
    </row>
    <row r="1044" spans="1:4" x14ac:dyDescent="0.3">
      <c r="A1044" s="191"/>
      <c r="B1044" s="191"/>
      <c r="C1044" s="191"/>
      <c r="D1044" s="127"/>
    </row>
    <row r="1045" spans="1:4" x14ac:dyDescent="0.3">
      <c r="A1045" s="191"/>
      <c r="B1045" s="191"/>
      <c r="C1045" s="191"/>
      <c r="D1045" s="127"/>
    </row>
    <row r="1046" spans="1:4" x14ac:dyDescent="0.3">
      <c r="A1046" s="191"/>
      <c r="B1046" s="191"/>
      <c r="C1046" s="191"/>
      <c r="D1046" s="127"/>
    </row>
    <row r="1047" spans="1:4" x14ac:dyDescent="0.3">
      <c r="A1047" s="191"/>
      <c r="B1047" s="191"/>
      <c r="C1047" s="191"/>
      <c r="D1047" s="127"/>
    </row>
    <row r="1048" spans="1:4" x14ac:dyDescent="0.3">
      <c r="A1048" s="191"/>
      <c r="B1048" s="191"/>
      <c r="C1048" s="191"/>
      <c r="D1048" s="127"/>
    </row>
    <row r="1049" spans="1:4" x14ac:dyDescent="0.3">
      <c r="A1049" s="191"/>
      <c r="B1049" s="191"/>
      <c r="C1049" s="191"/>
      <c r="D1049" s="127"/>
    </row>
    <row r="1050" spans="1:4" x14ac:dyDescent="0.3">
      <c r="A1050" s="191"/>
      <c r="B1050" s="191"/>
      <c r="C1050" s="191"/>
      <c r="D1050" s="127"/>
    </row>
    <row r="1051" spans="1:4" x14ac:dyDescent="0.3">
      <c r="A1051" s="191"/>
      <c r="B1051" s="191"/>
      <c r="C1051" s="191"/>
      <c r="D1051" s="127"/>
    </row>
    <row r="1052" spans="1:4" x14ac:dyDescent="0.3">
      <c r="A1052" s="191"/>
      <c r="B1052" s="191"/>
      <c r="C1052" s="191"/>
      <c r="D1052" s="127"/>
    </row>
    <row r="1053" spans="1:4" x14ac:dyDescent="0.3">
      <c r="A1053" s="191"/>
      <c r="B1053" s="191"/>
      <c r="C1053" s="191"/>
      <c r="D1053" s="127"/>
    </row>
    <row r="1054" spans="1:4" x14ac:dyDescent="0.3">
      <c r="A1054" s="191"/>
      <c r="B1054" s="191"/>
      <c r="C1054" s="191"/>
      <c r="D1054" s="127"/>
    </row>
    <row r="1055" spans="1:4" x14ac:dyDescent="0.3">
      <c r="A1055" s="191"/>
      <c r="B1055" s="191"/>
      <c r="C1055" s="191"/>
      <c r="D1055" s="127"/>
    </row>
    <row r="1056" spans="1:4" x14ac:dyDescent="0.3">
      <c r="A1056" s="191"/>
      <c r="B1056" s="191"/>
      <c r="C1056" s="191"/>
      <c r="D1056" s="127"/>
    </row>
    <row r="1057" spans="1:4" x14ac:dyDescent="0.3">
      <c r="A1057" s="191"/>
      <c r="B1057" s="191"/>
      <c r="C1057" s="191"/>
      <c r="D1057" s="127"/>
    </row>
    <row r="1058" spans="1:4" x14ac:dyDescent="0.3">
      <c r="A1058" s="191"/>
      <c r="B1058" s="191"/>
      <c r="C1058" s="191"/>
      <c r="D1058" s="127"/>
    </row>
    <row r="1059" spans="1:4" x14ac:dyDescent="0.3">
      <c r="A1059" s="191"/>
      <c r="B1059" s="191"/>
      <c r="C1059" s="191"/>
      <c r="D1059" s="127"/>
    </row>
    <row r="1060" spans="1:4" x14ac:dyDescent="0.3">
      <c r="A1060" s="191"/>
      <c r="B1060" s="191"/>
      <c r="C1060" s="191"/>
      <c r="D1060" s="127"/>
    </row>
    <row r="1061" spans="1:4" x14ac:dyDescent="0.3">
      <c r="A1061" s="191"/>
      <c r="B1061" s="191"/>
      <c r="C1061" s="191"/>
      <c r="D1061" s="127"/>
    </row>
    <row r="1062" spans="1:4" x14ac:dyDescent="0.3">
      <c r="A1062" s="191"/>
      <c r="B1062" s="191"/>
      <c r="C1062" s="191"/>
      <c r="D1062" s="127"/>
    </row>
    <row r="1063" spans="1:4" x14ac:dyDescent="0.3">
      <c r="A1063" s="191"/>
      <c r="B1063" s="191"/>
      <c r="C1063" s="191"/>
      <c r="D1063" s="127"/>
    </row>
    <row r="1064" spans="1:4" x14ac:dyDescent="0.3">
      <c r="A1064" s="191"/>
      <c r="B1064" s="191"/>
      <c r="C1064" s="191"/>
      <c r="D1064" s="127"/>
    </row>
    <row r="1065" spans="1:4" x14ac:dyDescent="0.3">
      <c r="A1065" s="191"/>
      <c r="B1065" s="191"/>
      <c r="C1065" s="191"/>
      <c r="D1065" s="127"/>
    </row>
    <row r="1066" spans="1:4" x14ac:dyDescent="0.3">
      <c r="A1066" s="191"/>
      <c r="B1066" s="191"/>
      <c r="C1066" s="191"/>
      <c r="D1066" s="127"/>
    </row>
    <row r="1067" spans="1:4" x14ac:dyDescent="0.3">
      <c r="A1067" s="191"/>
      <c r="B1067" s="191"/>
      <c r="C1067" s="191"/>
      <c r="D1067" s="127"/>
    </row>
    <row r="1068" spans="1:4" x14ac:dyDescent="0.3">
      <c r="A1068" s="191"/>
      <c r="B1068" s="191"/>
      <c r="C1068" s="191"/>
      <c r="D1068" s="127"/>
    </row>
    <row r="1069" spans="1:4" x14ac:dyDescent="0.3">
      <c r="A1069" s="191"/>
      <c r="B1069" s="191"/>
      <c r="C1069" s="191"/>
      <c r="D1069" s="127"/>
    </row>
    <row r="1070" spans="1:4" x14ac:dyDescent="0.3">
      <c r="A1070" s="191"/>
      <c r="B1070" s="191"/>
      <c r="C1070" s="191"/>
      <c r="D1070" s="127"/>
    </row>
    <row r="1071" spans="1:4" x14ac:dyDescent="0.3">
      <c r="A1071" s="191"/>
      <c r="B1071" s="191"/>
      <c r="C1071" s="191"/>
      <c r="D1071" s="127"/>
    </row>
    <row r="1072" spans="1:4" x14ac:dyDescent="0.3">
      <c r="A1072" s="191"/>
      <c r="B1072" s="191"/>
      <c r="C1072" s="191"/>
      <c r="D1072" s="127"/>
    </row>
    <row r="1073" spans="1:4" x14ac:dyDescent="0.3">
      <c r="A1073" s="191"/>
      <c r="B1073" s="191"/>
      <c r="C1073" s="191"/>
      <c r="D1073" s="127"/>
    </row>
    <row r="1074" spans="1:4" x14ac:dyDescent="0.3">
      <c r="A1074" s="191"/>
      <c r="B1074" s="191"/>
      <c r="C1074" s="191"/>
      <c r="D1074" s="127"/>
    </row>
    <row r="1075" spans="1:4" x14ac:dyDescent="0.3">
      <c r="A1075" s="191"/>
      <c r="B1075" s="191"/>
      <c r="C1075" s="191"/>
      <c r="D1075" s="127"/>
    </row>
    <row r="1076" spans="1:4" x14ac:dyDescent="0.3">
      <c r="A1076" s="191"/>
      <c r="B1076" s="191"/>
      <c r="C1076" s="191"/>
      <c r="D1076" s="127"/>
    </row>
    <row r="1077" spans="1:4" x14ac:dyDescent="0.3">
      <c r="A1077" s="191"/>
      <c r="B1077" s="191"/>
      <c r="C1077" s="191"/>
      <c r="D1077" s="127"/>
    </row>
    <row r="1078" spans="1:4" x14ac:dyDescent="0.3">
      <c r="A1078" s="191"/>
      <c r="B1078" s="191"/>
      <c r="C1078" s="191"/>
      <c r="D1078" s="127"/>
    </row>
    <row r="1079" spans="1:4" x14ac:dyDescent="0.3">
      <c r="A1079" s="191"/>
      <c r="B1079" s="191"/>
      <c r="C1079" s="191"/>
      <c r="D1079" s="127"/>
    </row>
    <row r="1080" spans="1:4" x14ac:dyDescent="0.3">
      <c r="A1080" s="191"/>
      <c r="B1080" s="191"/>
      <c r="C1080" s="191"/>
      <c r="D1080" s="127"/>
    </row>
    <row r="1081" spans="1:4" x14ac:dyDescent="0.3">
      <c r="A1081" s="191"/>
      <c r="B1081" s="191"/>
      <c r="C1081" s="191"/>
      <c r="D1081" s="127"/>
    </row>
    <row r="1082" spans="1:4" x14ac:dyDescent="0.3">
      <c r="A1082" s="191"/>
      <c r="B1082" s="191"/>
      <c r="C1082" s="191"/>
      <c r="D1082" s="127"/>
    </row>
    <row r="1083" spans="1:4" x14ac:dyDescent="0.3">
      <c r="A1083" s="191"/>
      <c r="B1083" s="191"/>
      <c r="C1083" s="191"/>
      <c r="D1083" s="127"/>
    </row>
    <row r="1084" spans="1:4" x14ac:dyDescent="0.3">
      <c r="A1084" s="191"/>
      <c r="B1084" s="191"/>
      <c r="C1084" s="191"/>
      <c r="D1084" s="127"/>
    </row>
    <row r="1085" spans="1:4" x14ac:dyDescent="0.3">
      <c r="A1085" s="191"/>
      <c r="B1085" s="191"/>
      <c r="C1085" s="191"/>
      <c r="D1085" s="127"/>
    </row>
    <row r="1086" spans="1:4" x14ac:dyDescent="0.3">
      <c r="A1086" s="191"/>
      <c r="B1086" s="191"/>
      <c r="C1086" s="191"/>
      <c r="D1086" s="127"/>
    </row>
    <row r="1087" spans="1:4" x14ac:dyDescent="0.3">
      <c r="A1087" s="191"/>
      <c r="B1087" s="191"/>
      <c r="C1087" s="191"/>
      <c r="D1087" s="127"/>
    </row>
    <row r="1088" spans="1:4" x14ac:dyDescent="0.3">
      <c r="A1088" s="191"/>
      <c r="B1088" s="191"/>
      <c r="C1088" s="191"/>
      <c r="D1088" s="127"/>
    </row>
    <row r="1089" spans="1:4" x14ac:dyDescent="0.3">
      <c r="A1089" s="191"/>
      <c r="B1089" s="191"/>
      <c r="C1089" s="191"/>
      <c r="D1089" s="127"/>
    </row>
    <row r="1090" spans="1:4" x14ac:dyDescent="0.3">
      <c r="A1090" s="191"/>
      <c r="B1090" s="191"/>
      <c r="C1090" s="191"/>
      <c r="D1090" s="127"/>
    </row>
    <row r="1091" spans="1:4" x14ac:dyDescent="0.3">
      <c r="A1091" s="191"/>
      <c r="B1091" s="191"/>
      <c r="C1091" s="191"/>
      <c r="D1091" s="127"/>
    </row>
    <row r="1092" spans="1:4" x14ac:dyDescent="0.3">
      <c r="A1092" s="191"/>
      <c r="B1092" s="191"/>
      <c r="C1092" s="191"/>
      <c r="D1092" s="127"/>
    </row>
    <row r="1093" spans="1:4" x14ac:dyDescent="0.3">
      <c r="A1093" s="191"/>
      <c r="B1093" s="191"/>
      <c r="C1093" s="191"/>
      <c r="D1093" s="127"/>
    </row>
    <row r="1094" spans="1:4" x14ac:dyDescent="0.3">
      <c r="A1094" s="191"/>
      <c r="B1094" s="191"/>
      <c r="C1094" s="191"/>
      <c r="D1094" s="127"/>
    </row>
    <row r="1095" spans="1:4" x14ac:dyDescent="0.3">
      <c r="A1095" s="191"/>
      <c r="B1095" s="191"/>
      <c r="C1095" s="191"/>
      <c r="D1095" s="127"/>
    </row>
    <row r="1096" spans="1:4" x14ac:dyDescent="0.3">
      <c r="A1096" s="191"/>
      <c r="B1096" s="191"/>
      <c r="C1096" s="191"/>
      <c r="D1096" s="127"/>
    </row>
    <row r="1097" spans="1:4" x14ac:dyDescent="0.3">
      <c r="A1097" s="191"/>
      <c r="B1097" s="191"/>
      <c r="C1097" s="191"/>
      <c r="D1097" s="127"/>
    </row>
    <row r="1098" spans="1:4" x14ac:dyDescent="0.3">
      <c r="A1098" s="191"/>
      <c r="B1098" s="191"/>
      <c r="C1098" s="191"/>
      <c r="D1098" s="127"/>
    </row>
    <row r="1099" spans="1:4" x14ac:dyDescent="0.3">
      <c r="A1099" s="191"/>
      <c r="B1099" s="191"/>
      <c r="C1099" s="191"/>
      <c r="D1099" s="127"/>
    </row>
    <row r="1100" spans="1:4" x14ac:dyDescent="0.3">
      <c r="A1100" s="191"/>
      <c r="B1100" s="191"/>
      <c r="C1100" s="191"/>
      <c r="D1100" s="127"/>
    </row>
    <row r="1101" spans="1:4" x14ac:dyDescent="0.3">
      <c r="A1101" s="191"/>
      <c r="B1101" s="191"/>
      <c r="C1101" s="191"/>
      <c r="D1101" s="127"/>
    </row>
    <row r="1102" spans="1:4" x14ac:dyDescent="0.3">
      <c r="A1102" s="191"/>
      <c r="B1102" s="191"/>
      <c r="C1102" s="191"/>
      <c r="D1102" s="127"/>
    </row>
    <row r="1103" spans="1:4" x14ac:dyDescent="0.3">
      <c r="A1103" s="191"/>
      <c r="B1103" s="191"/>
      <c r="C1103" s="191"/>
      <c r="D1103" s="127"/>
    </row>
    <row r="1104" spans="1:4" x14ac:dyDescent="0.3">
      <c r="A1104" s="191"/>
      <c r="B1104" s="191"/>
      <c r="C1104" s="191"/>
      <c r="D1104" s="127"/>
    </row>
    <row r="1105" spans="1:4" x14ac:dyDescent="0.3">
      <c r="A1105" s="191"/>
      <c r="B1105" s="191"/>
      <c r="C1105" s="191"/>
      <c r="D1105" s="127"/>
    </row>
    <row r="1106" spans="1:4" x14ac:dyDescent="0.3">
      <c r="A1106" s="191"/>
      <c r="B1106" s="191"/>
      <c r="C1106" s="191"/>
      <c r="D1106" s="127"/>
    </row>
    <row r="1107" spans="1:4" x14ac:dyDescent="0.3">
      <c r="A1107" s="191"/>
      <c r="B1107" s="191"/>
      <c r="C1107" s="191"/>
      <c r="D1107" s="127"/>
    </row>
    <row r="1108" spans="1:4" x14ac:dyDescent="0.3">
      <c r="A1108" s="191"/>
      <c r="B1108" s="191"/>
      <c r="C1108" s="191"/>
      <c r="D1108" s="127"/>
    </row>
    <row r="1109" spans="1:4" x14ac:dyDescent="0.3">
      <c r="A1109" s="191"/>
      <c r="B1109" s="191"/>
      <c r="C1109" s="191"/>
      <c r="D1109" s="127"/>
    </row>
    <row r="1110" spans="1:4" x14ac:dyDescent="0.3">
      <c r="A1110" s="191"/>
      <c r="B1110" s="191"/>
      <c r="C1110" s="191"/>
      <c r="D1110" s="127"/>
    </row>
    <row r="1111" spans="1:4" x14ac:dyDescent="0.3">
      <c r="A1111" s="191"/>
      <c r="B1111" s="191"/>
      <c r="C1111" s="191"/>
      <c r="D1111" s="127"/>
    </row>
    <row r="1112" spans="1:4" x14ac:dyDescent="0.3">
      <c r="A1112" s="191"/>
      <c r="B1112" s="191"/>
      <c r="C1112" s="191"/>
      <c r="D1112" s="127"/>
    </row>
    <row r="1113" spans="1:4" x14ac:dyDescent="0.3">
      <c r="A1113" s="191"/>
      <c r="B1113" s="191"/>
      <c r="C1113" s="191"/>
      <c r="D1113" s="127"/>
    </row>
    <row r="1114" spans="1:4" x14ac:dyDescent="0.3">
      <c r="A1114" s="191"/>
      <c r="B1114" s="191"/>
      <c r="C1114" s="191"/>
      <c r="D1114" s="127"/>
    </row>
    <row r="1115" spans="1:4" x14ac:dyDescent="0.3">
      <c r="A1115" s="191"/>
      <c r="B1115" s="191"/>
      <c r="C1115" s="191"/>
      <c r="D1115" s="127"/>
    </row>
    <row r="1116" spans="1:4" x14ac:dyDescent="0.3">
      <c r="A1116" s="191"/>
      <c r="B1116" s="191"/>
      <c r="C1116" s="191"/>
      <c r="D1116" s="127"/>
    </row>
    <row r="1117" spans="1:4" x14ac:dyDescent="0.3">
      <c r="A1117" s="191"/>
      <c r="B1117" s="191"/>
      <c r="C1117" s="191"/>
      <c r="D1117" s="127"/>
    </row>
    <row r="1118" spans="1:4" x14ac:dyDescent="0.3">
      <c r="A1118" s="191"/>
      <c r="B1118" s="191"/>
      <c r="C1118" s="191"/>
      <c r="D1118" s="127"/>
    </row>
    <row r="1119" spans="1:4" x14ac:dyDescent="0.3">
      <c r="A1119" s="191"/>
      <c r="B1119" s="191"/>
      <c r="C1119" s="191"/>
      <c r="D1119" s="127"/>
    </row>
    <row r="1120" spans="1:4" x14ac:dyDescent="0.3">
      <c r="A1120" s="191"/>
      <c r="B1120" s="191"/>
      <c r="C1120" s="191"/>
      <c r="D1120" s="127"/>
    </row>
    <row r="1121" spans="1:4" x14ac:dyDescent="0.3">
      <c r="A1121" s="191"/>
      <c r="B1121" s="191"/>
      <c r="C1121" s="191"/>
      <c r="D1121" s="127"/>
    </row>
    <row r="1122" spans="1:4" x14ac:dyDescent="0.3">
      <c r="A1122" s="191"/>
      <c r="B1122" s="191"/>
      <c r="C1122" s="191"/>
      <c r="D1122" s="127"/>
    </row>
    <row r="1123" spans="1:4" x14ac:dyDescent="0.3">
      <c r="A1123" s="191"/>
      <c r="B1123" s="191"/>
      <c r="C1123" s="191"/>
      <c r="D1123" s="127"/>
    </row>
    <row r="1124" spans="1:4" x14ac:dyDescent="0.3">
      <c r="A1124" s="191"/>
      <c r="B1124" s="191"/>
      <c r="C1124" s="191"/>
      <c r="D1124" s="127"/>
    </row>
    <row r="1125" spans="1:4" x14ac:dyDescent="0.3">
      <c r="A1125" s="191"/>
      <c r="B1125" s="191"/>
      <c r="C1125" s="191"/>
      <c r="D1125" s="127"/>
    </row>
    <row r="1126" spans="1:4" x14ac:dyDescent="0.3">
      <c r="A1126" s="191"/>
      <c r="B1126" s="191"/>
      <c r="C1126" s="191"/>
      <c r="D1126" s="127"/>
    </row>
    <row r="1127" spans="1:4" x14ac:dyDescent="0.3">
      <c r="A1127" s="191"/>
      <c r="B1127" s="191"/>
      <c r="C1127" s="191"/>
      <c r="D1127" s="127"/>
    </row>
    <row r="1128" spans="1:4" x14ac:dyDescent="0.3">
      <c r="A1128" s="191"/>
      <c r="B1128" s="191"/>
      <c r="C1128" s="191"/>
      <c r="D1128" s="127"/>
    </row>
    <row r="1129" spans="1:4" x14ac:dyDescent="0.3">
      <c r="A1129" s="191"/>
      <c r="B1129" s="191"/>
      <c r="C1129" s="191"/>
      <c r="D1129" s="127"/>
    </row>
    <row r="1130" spans="1:4" x14ac:dyDescent="0.3">
      <c r="A1130" s="191"/>
      <c r="B1130" s="191"/>
      <c r="C1130" s="191"/>
      <c r="D1130" s="127"/>
    </row>
    <row r="1131" spans="1:4" x14ac:dyDescent="0.3">
      <c r="A1131" s="191"/>
      <c r="B1131" s="191"/>
      <c r="C1131" s="191"/>
      <c r="D1131" s="127"/>
    </row>
    <row r="1132" spans="1:4" x14ac:dyDescent="0.3">
      <c r="A1132" s="191"/>
      <c r="B1132" s="191"/>
      <c r="C1132" s="191"/>
      <c r="D1132" s="127"/>
    </row>
    <row r="1133" spans="1:4" x14ac:dyDescent="0.3">
      <c r="A1133" s="191"/>
      <c r="B1133" s="191"/>
      <c r="C1133" s="191"/>
      <c r="D1133" s="127"/>
    </row>
    <row r="1134" spans="1:4" x14ac:dyDescent="0.3">
      <c r="A1134" s="191"/>
      <c r="B1134" s="191"/>
      <c r="C1134" s="191"/>
      <c r="D1134" s="127"/>
    </row>
    <row r="1135" spans="1:4" x14ac:dyDescent="0.3">
      <c r="A1135" s="191"/>
      <c r="B1135" s="191"/>
      <c r="C1135" s="191"/>
      <c r="D1135" s="127"/>
    </row>
    <row r="1136" spans="1:4" x14ac:dyDescent="0.3">
      <c r="A1136" s="191"/>
      <c r="B1136" s="191"/>
      <c r="C1136" s="191"/>
      <c r="D1136" s="127"/>
    </row>
    <row r="1137" spans="1:4" x14ac:dyDescent="0.3">
      <c r="A1137" s="191"/>
      <c r="B1137" s="191"/>
      <c r="C1137" s="191"/>
      <c r="D1137" s="127"/>
    </row>
    <row r="1138" spans="1:4" x14ac:dyDescent="0.3">
      <c r="A1138" s="191"/>
      <c r="B1138" s="191"/>
      <c r="C1138" s="191"/>
      <c r="D1138" s="127"/>
    </row>
    <row r="1139" spans="1:4" x14ac:dyDescent="0.3">
      <c r="A1139" s="191"/>
      <c r="B1139" s="191"/>
      <c r="C1139" s="191"/>
      <c r="D1139" s="127"/>
    </row>
    <row r="1140" spans="1:4" x14ac:dyDescent="0.3">
      <c r="A1140" s="191"/>
      <c r="B1140" s="191"/>
      <c r="C1140" s="191"/>
      <c r="D1140" s="127"/>
    </row>
    <row r="1141" spans="1:4" x14ac:dyDescent="0.3">
      <c r="A1141" s="191"/>
      <c r="B1141" s="191"/>
      <c r="C1141" s="191"/>
      <c r="D1141" s="127"/>
    </row>
    <row r="1142" spans="1:4" x14ac:dyDescent="0.3">
      <c r="A1142" s="191"/>
      <c r="B1142" s="191"/>
      <c r="C1142" s="191"/>
      <c r="D1142" s="127"/>
    </row>
    <row r="1143" spans="1:4" x14ac:dyDescent="0.3">
      <c r="A1143" s="191"/>
      <c r="B1143" s="191"/>
      <c r="C1143" s="191"/>
      <c r="D1143" s="127"/>
    </row>
    <row r="1144" spans="1:4" x14ac:dyDescent="0.3">
      <c r="A1144" s="191"/>
      <c r="B1144" s="191"/>
      <c r="C1144" s="191"/>
      <c r="D1144" s="127"/>
    </row>
    <row r="1145" spans="1:4" x14ac:dyDescent="0.3">
      <c r="A1145" s="191"/>
      <c r="B1145" s="191"/>
      <c r="C1145" s="191"/>
      <c r="D1145" s="127"/>
    </row>
    <row r="1146" spans="1:4" x14ac:dyDescent="0.3">
      <c r="A1146" s="191"/>
      <c r="B1146" s="191"/>
      <c r="C1146" s="191"/>
      <c r="D1146" s="127"/>
    </row>
    <row r="1147" spans="1:4" x14ac:dyDescent="0.3">
      <c r="A1147" s="191"/>
      <c r="B1147" s="191"/>
      <c r="C1147" s="191"/>
      <c r="D1147" s="127"/>
    </row>
    <row r="1148" spans="1:4" x14ac:dyDescent="0.3">
      <c r="A1148" s="191"/>
      <c r="B1148" s="191"/>
      <c r="C1148" s="191"/>
      <c r="D1148" s="127"/>
    </row>
    <row r="1149" spans="1:4" x14ac:dyDescent="0.3">
      <c r="A1149" s="191"/>
      <c r="B1149" s="191"/>
      <c r="C1149" s="191"/>
      <c r="D1149" s="127"/>
    </row>
    <row r="1150" spans="1:4" x14ac:dyDescent="0.3">
      <c r="A1150" s="191"/>
      <c r="B1150" s="191"/>
      <c r="C1150" s="191"/>
      <c r="D1150" s="127"/>
    </row>
    <row r="1151" spans="1:4" x14ac:dyDescent="0.3">
      <c r="A1151" s="191"/>
      <c r="B1151" s="191"/>
      <c r="C1151" s="191"/>
      <c r="D1151" s="127"/>
    </row>
    <row r="1152" spans="1:4" x14ac:dyDescent="0.3">
      <c r="A1152" s="191"/>
      <c r="B1152" s="191"/>
      <c r="C1152" s="191"/>
      <c r="D1152" s="127"/>
    </row>
    <row r="1153" spans="1:4" x14ac:dyDescent="0.3">
      <c r="A1153" s="191"/>
      <c r="B1153" s="191"/>
      <c r="C1153" s="191"/>
      <c r="D1153" s="127"/>
    </row>
    <row r="1154" spans="1:4" x14ac:dyDescent="0.3">
      <c r="A1154" s="191"/>
      <c r="B1154" s="191"/>
      <c r="C1154" s="191"/>
      <c r="D1154" s="127"/>
    </row>
    <row r="1155" spans="1:4" x14ac:dyDescent="0.3">
      <c r="A1155" s="191"/>
      <c r="B1155" s="191"/>
      <c r="C1155" s="191"/>
      <c r="D1155" s="127"/>
    </row>
    <row r="1156" spans="1:4" x14ac:dyDescent="0.3">
      <c r="A1156" s="191"/>
      <c r="B1156" s="191"/>
      <c r="C1156" s="191"/>
      <c r="D1156" s="127"/>
    </row>
    <row r="1157" spans="1:4" x14ac:dyDescent="0.3">
      <c r="A1157" s="191"/>
      <c r="B1157" s="191"/>
      <c r="C1157" s="191"/>
      <c r="D1157" s="127"/>
    </row>
    <row r="1158" spans="1:4" x14ac:dyDescent="0.3">
      <c r="A1158" s="191"/>
      <c r="B1158" s="191"/>
      <c r="C1158" s="191"/>
      <c r="D1158" s="127"/>
    </row>
    <row r="1159" spans="1:4" x14ac:dyDescent="0.3">
      <c r="A1159" s="191"/>
      <c r="B1159" s="191"/>
      <c r="C1159" s="191"/>
      <c r="D1159" s="127"/>
    </row>
    <row r="1160" spans="1:4" x14ac:dyDescent="0.3">
      <c r="A1160" s="191"/>
      <c r="B1160" s="191"/>
      <c r="C1160" s="191"/>
      <c r="D1160" s="127"/>
    </row>
    <row r="1161" spans="1:4" x14ac:dyDescent="0.3">
      <c r="A1161" s="191"/>
      <c r="B1161" s="191"/>
      <c r="C1161" s="191"/>
      <c r="D1161" s="127"/>
    </row>
    <row r="1162" spans="1:4" x14ac:dyDescent="0.3">
      <c r="A1162" s="191"/>
      <c r="B1162" s="191"/>
      <c r="C1162" s="191"/>
      <c r="D1162" s="127"/>
    </row>
    <row r="1163" spans="1:4" x14ac:dyDescent="0.3">
      <c r="A1163" s="191"/>
      <c r="B1163" s="191"/>
      <c r="C1163" s="191"/>
      <c r="D1163" s="127"/>
    </row>
    <row r="1164" spans="1:4" x14ac:dyDescent="0.3">
      <c r="A1164" s="191"/>
      <c r="B1164" s="191"/>
      <c r="C1164" s="191"/>
      <c r="D1164" s="127"/>
    </row>
    <row r="1165" spans="1:4" x14ac:dyDescent="0.3">
      <c r="A1165" s="191"/>
      <c r="B1165" s="191"/>
      <c r="C1165" s="191"/>
      <c r="D1165" s="127"/>
    </row>
    <row r="1166" spans="1:4" x14ac:dyDescent="0.3">
      <c r="A1166" s="191"/>
      <c r="B1166" s="191"/>
      <c r="C1166" s="191"/>
      <c r="D1166" s="127"/>
    </row>
    <row r="1167" spans="1:4" x14ac:dyDescent="0.3">
      <c r="A1167" s="191"/>
      <c r="B1167" s="191"/>
      <c r="C1167" s="191"/>
      <c r="D1167" s="127"/>
    </row>
    <row r="1168" spans="1:4" x14ac:dyDescent="0.3">
      <c r="A1168" s="191"/>
      <c r="B1168" s="191"/>
      <c r="C1168" s="191"/>
      <c r="D1168" s="127"/>
    </row>
    <row r="1169" spans="1:4" x14ac:dyDescent="0.3">
      <c r="A1169" s="191"/>
      <c r="B1169" s="191"/>
      <c r="C1169" s="191"/>
      <c r="D1169" s="127"/>
    </row>
    <row r="1170" spans="1:4" x14ac:dyDescent="0.3">
      <c r="A1170" s="191"/>
      <c r="B1170" s="191"/>
      <c r="C1170" s="191"/>
      <c r="D1170" s="127"/>
    </row>
    <row r="1171" spans="1:4" x14ac:dyDescent="0.3">
      <c r="A1171" s="191"/>
      <c r="B1171" s="191"/>
      <c r="C1171" s="191"/>
      <c r="D1171" s="127"/>
    </row>
    <row r="1172" spans="1:4" x14ac:dyDescent="0.3">
      <c r="A1172" s="191"/>
      <c r="B1172" s="191"/>
      <c r="C1172" s="191"/>
      <c r="D1172" s="127"/>
    </row>
    <row r="1173" spans="1:4" x14ac:dyDescent="0.3">
      <c r="A1173" s="191"/>
      <c r="B1173" s="191"/>
      <c r="C1173" s="191"/>
      <c r="D1173" s="127"/>
    </row>
    <row r="1174" spans="1:4" x14ac:dyDescent="0.3">
      <c r="A1174" s="191"/>
      <c r="B1174" s="191"/>
      <c r="C1174" s="191"/>
      <c r="D1174" s="127"/>
    </row>
    <row r="1175" spans="1:4" x14ac:dyDescent="0.3">
      <c r="A1175" s="191"/>
      <c r="B1175" s="191"/>
      <c r="C1175" s="191"/>
      <c r="D1175" s="127"/>
    </row>
    <row r="1176" spans="1:4" x14ac:dyDescent="0.3">
      <c r="A1176" s="191"/>
      <c r="B1176" s="191"/>
      <c r="C1176" s="191"/>
      <c r="D1176" s="127"/>
    </row>
    <row r="1177" spans="1:4" x14ac:dyDescent="0.3">
      <c r="A1177" s="191"/>
      <c r="B1177" s="191"/>
      <c r="C1177" s="191"/>
      <c r="D1177" s="127"/>
    </row>
    <row r="1178" spans="1:4" x14ac:dyDescent="0.3">
      <c r="A1178" s="191"/>
      <c r="B1178" s="191"/>
      <c r="C1178" s="191"/>
      <c r="D1178" s="127"/>
    </row>
    <row r="1179" spans="1:4" x14ac:dyDescent="0.3">
      <c r="A1179" s="191"/>
      <c r="B1179" s="191"/>
      <c r="C1179" s="191"/>
      <c r="D1179" s="127"/>
    </row>
    <row r="1180" spans="1:4" x14ac:dyDescent="0.3">
      <c r="A1180" s="191"/>
      <c r="B1180" s="191"/>
      <c r="C1180" s="191"/>
      <c r="D1180" s="127"/>
    </row>
    <row r="1181" spans="1:4" x14ac:dyDescent="0.3">
      <c r="A1181" s="191"/>
      <c r="B1181" s="191"/>
      <c r="C1181" s="191"/>
      <c r="D1181" s="127"/>
    </row>
    <row r="1182" spans="1:4" x14ac:dyDescent="0.3">
      <c r="A1182" s="191"/>
      <c r="B1182" s="191"/>
      <c r="C1182" s="191"/>
      <c r="D1182" s="127"/>
    </row>
    <row r="1183" spans="1:4" x14ac:dyDescent="0.3">
      <c r="A1183" s="191"/>
      <c r="B1183" s="191"/>
      <c r="C1183" s="191"/>
      <c r="D1183" s="127"/>
    </row>
    <row r="1184" spans="1:4" x14ac:dyDescent="0.3">
      <c r="A1184" s="191"/>
      <c r="B1184" s="191"/>
      <c r="C1184" s="191"/>
      <c r="D1184" s="127"/>
    </row>
    <row r="1185" spans="1:4" x14ac:dyDescent="0.3">
      <c r="A1185" s="191"/>
      <c r="B1185" s="191"/>
      <c r="C1185" s="191"/>
      <c r="D1185" s="127"/>
    </row>
    <row r="1186" spans="1:4" x14ac:dyDescent="0.3">
      <c r="A1186" s="191"/>
      <c r="B1186" s="191"/>
      <c r="C1186" s="191"/>
      <c r="D1186" s="127"/>
    </row>
    <row r="1187" spans="1:4" x14ac:dyDescent="0.3">
      <c r="A1187" s="191"/>
      <c r="B1187" s="191"/>
      <c r="C1187" s="191"/>
      <c r="D1187" s="127"/>
    </row>
    <row r="1188" spans="1:4" x14ac:dyDescent="0.3">
      <c r="A1188" s="191"/>
      <c r="B1188" s="191"/>
      <c r="C1188" s="191"/>
      <c r="D1188" s="127"/>
    </row>
    <row r="1189" spans="1:4" x14ac:dyDescent="0.3">
      <c r="A1189" s="191"/>
      <c r="B1189" s="191"/>
      <c r="C1189" s="191"/>
      <c r="D1189" s="127"/>
    </row>
    <row r="1190" spans="1:4" x14ac:dyDescent="0.3">
      <c r="A1190" s="191"/>
      <c r="B1190" s="191"/>
      <c r="C1190" s="191"/>
      <c r="D1190" s="127"/>
    </row>
    <row r="1191" spans="1:4" x14ac:dyDescent="0.3">
      <c r="A1191" s="191"/>
      <c r="B1191" s="191"/>
      <c r="C1191" s="191"/>
      <c r="D1191" s="127"/>
    </row>
    <row r="1192" spans="1:4" x14ac:dyDescent="0.3">
      <c r="A1192" s="191"/>
      <c r="B1192" s="191"/>
      <c r="C1192" s="191"/>
      <c r="D1192" s="127"/>
    </row>
    <row r="1193" spans="1:4" x14ac:dyDescent="0.3">
      <c r="A1193" s="191"/>
      <c r="B1193" s="191"/>
      <c r="C1193" s="191"/>
      <c r="D1193" s="127"/>
    </row>
    <row r="1194" spans="1:4" x14ac:dyDescent="0.3">
      <c r="A1194" s="191"/>
      <c r="B1194" s="191"/>
      <c r="C1194" s="191"/>
      <c r="D1194" s="127"/>
    </row>
    <row r="1195" spans="1:4" x14ac:dyDescent="0.3">
      <c r="A1195" s="191"/>
      <c r="B1195" s="191"/>
      <c r="C1195" s="191"/>
      <c r="D1195" s="127"/>
    </row>
    <row r="1196" spans="1:4" x14ac:dyDescent="0.3">
      <c r="A1196" s="191"/>
      <c r="B1196" s="191"/>
      <c r="C1196" s="191"/>
      <c r="D1196" s="127"/>
    </row>
    <row r="1197" spans="1:4" x14ac:dyDescent="0.3">
      <c r="A1197" s="191"/>
      <c r="B1197" s="191"/>
      <c r="C1197" s="191"/>
      <c r="D1197" s="127"/>
    </row>
    <row r="1198" spans="1:4" x14ac:dyDescent="0.3">
      <c r="A1198" s="191"/>
      <c r="B1198" s="191"/>
      <c r="C1198" s="191"/>
      <c r="D1198" s="127"/>
    </row>
    <row r="1199" spans="1:4" x14ac:dyDescent="0.3">
      <c r="A1199" s="191"/>
      <c r="B1199" s="191"/>
      <c r="C1199" s="191"/>
      <c r="D1199" s="127"/>
    </row>
    <row r="1200" spans="1:4" x14ac:dyDescent="0.3">
      <c r="A1200" s="191"/>
      <c r="B1200" s="191"/>
      <c r="C1200" s="191"/>
      <c r="D1200" s="127"/>
    </row>
    <row r="1201" spans="1:4" x14ac:dyDescent="0.3">
      <c r="A1201" s="191"/>
      <c r="B1201" s="191"/>
      <c r="C1201" s="191"/>
      <c r="D1201" s="127"/>
    </row>
    <row r="1202" spans="1:4" x14ac:dyDescent="0.3">
      <c r="A1202" s="191"/>
      <c r="B1202" s="191"/>
      <c r="C1202" s="191"/>
      <c r="D1202" s="127"/>
    </row>
    <row r="1203" spans="1:4" x14ac:dyDescent="0.3">
      <c r="A1203" s="191"/>
      <c r="B1203" s="191"/>
      <c r="C1203" s="191"/>
      <c r="D1203" s="127"/>
    </row>
    <row r="1204" spans="1:4" x14ac:dyDescent="0.3">
      <c r="A1204" s="191"/>
      <c r="B1204" s="191"/>
      <c r="C1204" s="191"/>
      <c r="D1204" s="127"/>
    </row>
    <row r="1205" spans="1:4" x14ac:dyDescent="0.3">
      <c r="A1205" s="191"/>
      <c r="B1205" s="191"/>
      <c r="C1205" s="191"/>
      <c r="D1205" s="127"/>
    </row>
    <row r="1206" spans="1:4" x14ac:dyDescent="0.3">
      <c r="A1206" s="191"/>
      <c r="B1206" s="191"/>
      <c r="C1206" s="191"/>
      <c r="D1206" s="127"/>
    </row>
    <row r="1207" spans="1:4" x14ac:dyDescent="0.3">
      <c r="A1207" s="191"/>
      <c r="B1207" s="191"/>
      <c r="C1207" s="191"/>
      <c r="D1207" s="127"/>
    </row>
    <row r="1208" spans="1:4" x14ac:dyDescent="0.3">
      <c r="A1208" s="191"/>
      <c r="B1208" s="191"/>
      <c r="C1208" s="191"/>
      <c r="D1208" s="127"/>
    </row>
    <row r="1209" spans="1:4" x14ac:dyDescent="0.3">
      <c r="A1209" s="191"/>
      <c r="B1209" s="191"/>
      <c r="C1209" s="191"/>
      <c r="D1209" s="127"/>
    </row>
    <row r="1210" spans="1:4" x14ac:dyDescent="0.3">
      <c r="A1210" s="191"/>
      <c r="B1210" s="191"/>
      <c r="C1210" s="191"/>
      <c r="D1210" s="127"/>
    </row>
    <row r="1211" spans="1:4" x14ac:dyDescent="0.3">
      <c r="A1211" s="191"/>
      <c r="B1211" s="191"/>
      <c r="C1211" s="191"/>
      <c r="D1211" s="127"/>
    </row>
    <row r="1212" spans="1:4" x14ac:dyDescent="0.3">
      <c r="A1212" s="191"/>
      <c r="B1212" s="191"/>
      <c r="C1212" s="191"/>
      <c r="D1212" s="127"/>
    </row>
    <row r="1213" spans="1:4" x14ac:dyDescent="0.3">
      <c r="A1213" s="191"/>
      <c r="B1213" s="191"/>
      <c r="C1213" s="191"/>
      <c r="D1213" s="127"/>
    </row>
    <row r="1214" spans="1:4" x14ac:dyDescent="0.3">
      <c r="A1214" s="191"/>
      <c r="B1214" s="191"/>
      <c r="C1214" s="191"/>
      <c r="D1214" s="127"/>
    </row>
    <row r="1215" spans="1:4" x14ac:dyDescent="0.3">
      <c r="A1215" s="191"/>
      <c r="B1215" s="191"/>
      <c r="C1215" s="191"/>
      <c r="D1215" s="127"/>
    </row>
    <row r="1216" spans="1:4" x14ac:dyDescent="0.3">
      <c r="A1216" s="191"/>
      <c r="B1216" s="191"/>
      <c r="C1216" s="191"/>
      <c r="D1216" s="127"/>
    </row>
    <row r="1217" spans="1:4" x14ac:dyDescent="0.3">
      <c r="A1217" s="191"/>
      <c r="B1217" s="191"/>
      <c r="C1217" s="191"/>
      <c r="D1217" s="127"/>
    </row>
    <row r="1218" spans="1:4" x14ac:dyDescent="0.3">
      <c r="A1218" s="191"/>
      <c r="B1218" s="191"/>
      <c r="C1218" s="191"/>
      <c r="D1218" s="127"/>
    </row>
    <row r="1219" spans="1:4" x14ac:dyDescent="0.3">
      <c r="A1219" s="191"/>
      <c r="B1219" s="191"/>
      <c r="C1219" s="191"/>
      <c r="D1219" s="127"/>
    </row>
    <row r="1220" spans="1:4" x14ac:dyDescent="0.3">
      <c r="A1220" s="191"/>
      <c r="B1220" s="191"/>
      <c r="C1220" s="191"/>
      <c r="D1220" s="127"/>
    </row>
    <row r="1221" spans="1:4" x14ac:dyDescent="0.3">
      <c r="A1221" s="191"/>
      <c r="B1221" s="191"/>
      <c r="C1221" s="191"/>
      <c r="D1221" s="127"/>
    </row>
    <row r="1222" spans="1:4" x14ac:dyDescent="0.3">
      <c r="A1222" s="191"/>
      <c r="B1222" s="191"/>
      <c r="C1222" s="191"/>
      <c r="D1222" s="127"/>
    </row>
    <row r="1223" spans="1:4" x14ac:dyDescent="0.3">
      <c r="A1223" s="191"/>
      <c r="B1223" s="191"/>
      <c r="C1223" s="191"/>
      <c r="D1223" s="127"/>
    </row>
    <row r="1224" spans="1:4" x14ac:dyDescent="0.3">
      <c r="A1224" s="191"/>
      <c r="B1224" s="191"/>
      <c r="C1224" s="191"/>
      <c r="D1224" s="127"/>
    </row>
    <row r="1225" spans="1:4" x14ac:dyDescent="0.3">
      <c r="A1225" s="191"/>
      <c r="B1225" s="191"/>
      <c r="C1225" s="191"/>
      <c r="D1225" s="127"/>
    </row>
    <row r="1226" spans="1:4" x14ac:dyDescent="0.3">
      <c r="A1226" s="191"/>
      <c r="B1226" s="191"/>
      <c r="C1226" s="191"/>
      <c r="D1226" s="127"/>
    </row>
    <row r="1227" spans="1:4" x14ac:dyDescent="0.3">
      <c r="A1227" s="191"/>
      <c r="B1227" s="191"/>
      <c r="C1227" s="191"/>
      <c r="D1227" s="127"/>
    </row>
    <row r="1228" spans="1:4" x14ac:dyDescent="0.3">
      <c r="A1228" s="191"/>
      <c r="B1228" s="191"/>
      <c r="C1228" s="191"/>
      <c r="D1228" s="127"/>
    </row>
    <row r="1229" spans="1:4" x14ac:dyDescent="0.3">
      <c r="A1229" s="191"/>
      <c r="B1229" s="191"/>
      <c r="C1229" s="191"/>
      <c r="D1229" s="127"/>
    </row>
    <row r="1230" spans="1:4" x14ac:dyDescent="0.3">
      <c r="A1230" s="191"/>
      <c r="B1230" s="191"/>
      <c r="C1230" s="191"/>
      <c r="D1230" s="127"/>
    </row>
    <row r="1231" spans="1:4" x14ac:dyDescent="0.3">
      <c r="A1231" s="191"/>
      <c r="B1231" s="191"/>
      <c r="C1231" s="191"/>
      <c r="D1231" s="127"/>
    </row>
    <row r="1232" spans="1:4" x14ac:dyDescent="0.3">
      <c r="A1232" s="191"/>
      <c r="B1232" s="191"/>
      <c r="C1232" s="191"/>
      <c r="D1232" s="127"/>
    </row>
    <row r="1233" spans="1:4" x14ac:dyDescent="0.3">
      <c r="A1233" s="191"/>
      <c r="B1233" s="191"/>
      <c r="C1233" s="191"/>
      <c r="D1233" s="127"/>
    </row>
    <row r="1234" spans="1:4" x14ac:dyDescent="0.3">
      <c r="A1234" s="191"/>
      <c r="B1234" s="191"/>
      <c r="C1234" s="191"/>
      <c r="D1234" s="127"/>
    </row>
    <row r="1235" spans="1:4" x14ac:dyDescent="0.3">
      <c r="A1235" s="191"/>
      <c r="B1235" s="191"/>
      <c r="C1235" s="191"/>
      <c r="D1235" s="127"/>
    </row>
    <row r="1236" spans="1:4" x14ac:dyDescent="0.3">
      <c r="A1236" s="191"/>
      <c r="B1236" s="191"/>
      <c r="C1236" s="191"/>
      <c r="D1236" s="127"/>
    </row>
    <row r="1237" spans="1:4" x14ac:dyDescent="0.3">
      <c r="A1237" s="191"/>
      <c r="B1237" s="191"/>
      <c r="C1237" s="191"/>
      <c r="D1237" s="127"/>
    </row>
    <row r="1238" spans="1:4" x14ac:dyDescent="0.3">
      <c r="A1238" s="191"/>
      <c r="B1238" s="191"/>
      <c r="C1238" s="191"/>
      <c r="D1238" s="127"/>
    </row>
    <row r="1239" spans="1:4" x14ac:dyDescent="0.3">
      <c r="A1239" s="191"/>
      <c r="B1239" s="191"/>
      <c r="C1239" s="191"/>
      <c r="D1239" s="127"/>
    </row>
    <row r="1240" spans="1:4" x14ac:dyDescent="0.3">
      <c r="A1240" s="191"/>
      <c r="B1240" s="191"/>
      <c r="C1240" s="191"/>
      <c r="D1240" s="127"/>
    </row>
    <row r="1241" spans="1:4" x14ac:dyDescent="0.3">
      <c r="A1241" s="191"/>
      <c r="B1241" s="191"/>
      <c r="C1241" s="191"/>
      <c r="D1241" s="127"/>
    </row>
    <row r="1242" spans="1:4" x14ac:dyDescent="0.3">
      <c r="A1242" s="191"/>
      <c r="B1242" s="191"/>
      <c r="C1242" s="191"/>
      <c r="D1242" s="127"/>
    </row>
    <row r="1243" spans="1:4" x14ac:dyDescent="0.3">
      <c r="A1243" s="191"/>
      <c r="B1243" s="191"/>
      <c r="C1243" s="191"/>
      <c r="D1243" s="127"/>
    </row>
    <row r="1244" spans="1:4" x14ac:dyDescent="0.3">
      <c r="A1244" s="191"/>
      <c r="B1244" s="191"/>
      <c r="C1244" s="191"/>
      <c r="D1244" s="127"/>
    </row>
    <row r="1245" spans="1:4" x14ac:dyDescent="0.3">
      <c r="A1245" s="191"/>
      <c r="B1245" s="191"/>
      <c r="C1245" s="191"/>
      <c r="D1245" s="127"/>
    </row>
    <row r="1246" spans="1:4" x14ac:dyDescent="0.3">
      <c r="A1246" s="191"/>
      <c r="B1246" s="191"/>
      <c r="C1246" s="191"/>
      <c r="D1246" s="127"/>
    </row>
    <row r="1247" spans="1:4" x14ac:dyDescent="0.3">
      <c r="A1247" s="191"/>
      <c r="B1247" s="191"/>
      <c r="C1247" s="191"/>
      <c r="D1247" s="127"/>
    </row>
    <row r="1248" spans="1:4" x14ac:dyDescent="0.3">
      <c r="A1248" s="191"/>
      <c r="B1248" s="191"/>
      <c r="C1248" s="191"/>
      <c r="D1248" s="127"/>
    </row>
    <row r="1249" spans="1:4" x14ac:dyDescent="0.3">
      <c r="A1249" s="191"/>
      <c r="B1249" s="191"/>
      <c r="C1249" s="191"/>
      <c r="D1249" s="127"/>
    </row>
    <row r="1250" spans="1:4" x14ac:dyDescent="0.3">
      <c r="A1250" s="191"/>
      <c r="B1250" s="191"/>
      <c r="C1250" s="191"/>
      <c r="D1250" s="127"/>
    </row>
    <row r="1251" spans="1:4" x14ac:dyDescent="0.3">
      <c r="A1251" s="191"/>
      <c r="B1251" s="191"/>
      <c r="C1251" s="191"/>
      <c r="D1251" s="127"/>
    </row>
    <row r="1252" spans="1:4" x14ac:dyDescent="0.3">
      <c r="A1252" s="191"/>
      <c r="B1252" s="191"/>
      <c r="C1252" s="191"/>
      <c r="D1252" s="127"/>
    </row>
    <row r="1253" spans="1:4" x14ac:dyDescent="0.3">
      <c r="A1253" s="191"/>
      <c r="B1253" s="191"/>
      <c r="C1253" s="191"/>
      <c r="D1253" s="127"/>
    </row>
    <row r="1254" spans="1:4" x14ac:dyDescent="0.3">
      <c r="A1254" s="191"/>
      <c r="B1254" s="191"/>
      <c r="C1254" s="191"/>
      <c r="D1254" s="127"/>
    </row>
    <row r="1255" spans="1:4" x14ac:dyDescent="0.3">
      <c r="A1255" s="191"/>
      <c r="B1255" s="191"/>
      <c r="C1255" s="191"/>
      <c r="D1255" s="127"/>
    </row>
    <row r="1256" spans="1:4" x14ac:dyDescent="0.3">
      <c r="A1256" s="191"/>
      <c r="B1256" s="191"/>
      <c r="C1256" s="191"/>
      <c r="D1256" s="127"/>
    </row>
    <row r="1257" spans="1:4" x14ac:dyDescent="0.3">
      <c r="A1257" s="191"/>
      <c r="B1257" s="191"/>
      <c r="C1257" s="191"/>
      <c r="D1257" s="127"/>
    </row>
    <row r="1258" spans="1:4" x14ac:dyDescent="0.3">
      <c r="A1258" s="191"/>
      <c r="B1258" s="191"/>
      <c r="C1258" s="191"/>
      <c r="D1258" s="127"/>
    </row>
    <row r="1259" spans="1:4" x14ac:dyDescent="0.3">
      <c r="A1259" s="191"/>
      <c r="B1259" s="191"/>
      <c r="C1259" s="191"/>
      <c r="D1259" s="127"/>
    </row>
    <row r="1260" spans="1:4" x14ac:dyDescent="0.3">
      <c r="A1260" s="191"/>
      <c r="B1260" s="191"/>
      <c r="C1260" s="191"/>
      <c r="D1260" s="127"/>
    </row>
    <row r="1261" spans="1:4" x14ac:dyDescent="0.3">
      <c r="A1261" s="191"/>
      <c r="B1261" s="191"/>
      <c r="C1261" s="191"/>
      <c r="D1261" s="127"/>
    </row>
    <row r="1262" spans="1:4" x14ac:dyDescent="0.3">
      <c r="A1262" s="191"/>
      <c r="B1262" s="191"/>
      <c r="C1262" s="191"/>
      <c r="D1262" s="127"/>
    </row>
    <row r="1263" spans="1:4" x14ac:dyDescent="0.3">
      <c r="A1263" s="191"/>
      <c r="B1263" s="191"/>
      <c r="C1263" s="191"/>
      <c r="D1263" s="127"/>
    </row>
    <row r="1264" spans="1:4" x14ac:dyDescent="0.3">
      <c r="A1264" s="191"/>
      <c r="B1264" s="191"/>
      <c r="C1264" s="191"/>
      <c r="D1264" s="127"/>
    </row>
    <row r="1265" spans="1:4" x14ac:dyDescent="0.3">
      <c r="A1265" s="191"/>
      <c r="B1265" s="191"/>
      <c r="C1265" s="191"/>
      <c r="D1265" s="127"/>
    </row>
    <row r="1266" spans="1:4" x14ac:dyDescent="0.3">
      <c r="A1266" s="191"/>
      <c r="B1266" s="191"/>
      <c r="C1266" s="191"/>
      <c r="D1266" s="127"/>
    </row>
    <row r="1267" spans="1:4" x14ac:dyDescent="0.3">
      <c r="A1267" s="191"/>
      <c r="B1267" s="191"/>
      <c r="C1267" s="191"/>
      <c r="D1267" s="127"/>
    </row>
    <row r="1268" spans="1:4" x14ac:dyDescent="0.3">
      <c r="A1268" s="191"/>
      <c r="B1268" s="191"/>
      <c r="C1268" s="191"/>
      <c r="D1268" s="127"/>
    </row>
    <row r="1269" spans="1:4" x14ac:dyDescent="0.3">
      <c r="A1269" s="191"/>
      <c r="B1269" s="191"/>
      <c r="C1269" s="191"/>
      <c r="D1269" s="127"/>
    </row>
    <row r="1270" spans="1:4" x14ac:dyDescent="0.3">
      <c r="A1270" s="191"/>
      <c r="B1270" s="191"/>
      <c r="C1270" s="191"/>
      <c r="D1270" s="127"/>
    </row>
    <row r="1271" spans="1:4" x14ac:dyDescent="0.3">
      <c r="A1271" s="191"/>
      <c r="B1271" s="191"/>
      <c r="C1271" s="191"/>
      <c r="D1271" s="127"/>
    </row>
    <row r="1272" spans="1:4" x14ac:dyDescent="0.3">
      <c r="A1272" s="191"/>
      <c r="B1272" s="191"/>
      <c r="C1272" s="191"/>
      <c r="D1272" s="127"/>
    </row>
    <row r="1273" spans="1:4" x14ac:dyDescent="0.3">
      <c r="A1273" s="191"/>
      <c r="B1273" s="191"/>
      <c r="C1273" s="191"/>
      <c r="D1273" s="127"/>
    </row>
    <row r="1274" spans="1:4" x14ac:dyDescent="0.3">
      <c r="A1274" s="191"/>
      <c r="B1274" s="191"/>
      <c r="C1274" s="191"/>
      <c r="D1274" s="127"/>
    </row>
    <row r="1275" spans="1:4" x14ac:dyDescent="0.3">
      <c r="A1275" s="191"/>
      <c r="B1275" s="191"/>
      <c r="C1275" s="191"/>
      <c r="D1275" s="127"/>
    </row>
    <row r="1276" spans="1:4" x14ac:dyDescent="0.3">
      <c r="A1276" s="191"/>
      <c r="B1276" s="191"/>
      <c r="C1276" s="191"/>
      <c r="D1276" s="127"/>
    </row>
    <row r="1277" spans="1:4" x14ac:dyDescent="0.3">
      <c r="A1277" s="191"/>
      <c r="B1277" s="191"/>
      <c r="C1277" s="191"/>
      <c r="D1277" s="127"/>
    </row>
    <row r="1278" spans="1:4" x14ac:dyDescent="0.3">
      <c r="A1278" s="191"/>
      <c r="B1278" s="191"/>
      <c r="C1278" s="191"/>
      <c r="D1278" s="127"/>
    </row>
    <row r="1279" spans="1:4" x14ac:dyDescent="0.3">
      <c r="A1279" s="191"/>
      <c r="B1279" s="191"/>
      <c r="C1279" s="191"/>
      <c r="D1279" s="127"/>
    </row>
    <row r="1280" spans="1:4" x14ac:dyDescent="0.3">
      <c r="A1280" s="191"/>
      <c r="B1280" s="191"/>
      <c r="C1280" s="191"/>
      <c r="D1280" s="127"/>
    </row>
    <row r="1281" spans="1:4" x14ac:dyDescent="0.3">
      <c r="A1281" s="191"/>
      <c r="B1281" s="191"/>
      <c r="C1281" s="191"/>
      <c r="D1281" s="127"/>
    </row>
    <row r="1282" spans="1:4" x14ac:dyDescent="0.3">
      <c r="A1282" s="191"/>
      <c r="B1282" s="191"/>
      <c r="C1282" s="191"/>
      <c r="D1282" s="127"/>
    </row>
    <row r="1283" spans="1:4" x14ac:dyDescent="0.3">
      <c r="A1283" s="191"/>
      <c r="B1283" s="191"/>
      <c r="C1283" s="191"/>
      <c r="D1283" s="127"/>
    </row>
    <row r="1284" spans="1:4" x14ac:dyDescent="0.3">
      <c r="A1284" s="191"/>
      <c r="B1284" s="191"/>
      <c r="C1284" s="191"/>
      <c r="D1284" s="127"/>
    </row>
    <row r="1285" spans="1:4" x14ac:dyDescent="0.3">
      <c r="A1285" s="191"/>
      <c r="B1285" s="191"/>
      <c r="C1285" s="191"/>
      <c r="D1285" s="127"/>
    </row>
    <row r="1286" spans="1:4" x14ac:dyDescent="0.3">
      <c r="A1286" s="191"/>
      <c r="B1286" s="191"/>
      <c r="C1286" s="191"/>
      <c r="D1286" s="127"/>
    </row>
    <row r="1287" spans="1:4" x14ac:dyDescent="0.3">
      <c r="A1287" s="191"/>
      <c r="B1287" s="191"/>
      <c r="C1287" s="191"/>
      <c r="D1287" s="127"/>
    </row>
    <row r="1288" spans="1:4" x14ac:dyDescent="0.3">
      <c r="A1288" s="191"/>
      <c r="B1288" s="191"/>
      <c r="C1288" s="191"/>
      <c r="D1288" s="127"/>
    </row>
    <row r="1289" spans="1:4" x14ac:dyDescent="0.3">
      <c r="A1289" s="191"/>
      <c r="B1289" s="191"/>
      <c r="C1289" s="191"/>
      <c r="D1289" s="127"/>
    </row>
    <row r="1290" spans="1:4" x14ac:dyDescent="0.3">
      <c r="A1290" s="191"/>
      <c r="B1290" s="191"/>
      <c r="C1290" s="191"/>
      <c r="D1290" s="127"/>
    </row>
    <row r="1291" spans="1:4" x14ac:dyDescent="0.3">
      <c r="A1291" s="191"/>
      <c r="B1291" s="191"/>
      <c r="C1291" s="191"/>
      <c r="D1291" s="127"/>
    </row>
    <row r="1292" spans="1:4" x14ac:dyDescent="0.3">
      <c r="A1292" s="191"/>
      <c r="B1292" s="191"/>
      <c r="C1292" s="191"/>
      <c r="D1292" s="127"/>
    </row>
    <row r="1293" spans="1:4" x14ac:dyDescent="0.3">
      <c r="A1293" s="191"/>
      <c r="B1293" s="191"/>
      <c r="C1293" s="191"/>
      <c r="D1293" s="127"/>
    </row>
    <row r="1294" spans="1:4" x14ac:dyDescent="0.3">
      <c r="A1294" s="191"/>
      <c r="B1294" s="191"/>
      <c r="C1294" s="191"/>
      <c r="D1294" s="127"/>
    </row>
    <row r="1295" spans="1:4" x14ac:dyDescent="0.3">
      <c r="A1295" s="191"/>
      <c r="B1295" s="191"/>
      <c r="C1295" s="191"/>
      <c r="D1295" s="127"/>
    </row>
    <row r="1296" spans="1:4" x14ac:dyDescent="0.3">
      <c r="A1296" s="191"/>
      <c r="B1296" s="191"/>
      <c r="C1296" s="191"/>
      <c r="D1296" s="127"/>
    </row>
    <row r="1297" spans="1:4" x14ac:dyDescent="0.3">
      <c r="A1297" s="191"/>
      <c r="B1297" s="191"/>
      <c r="C1297" s="191"/>
      <c r="D1297" s="127"/>
    </row>
    <row r="1298" spans="1:4" x14ac:dyDescent="0.3">
      <c r="A1298" s="191"/>
      <c r="B1298" s="191"/>
      <c r="C1298" s="191"/>
      <c r="D1298" s="127"/>
    </row>
    <row r="1299" spans="1:4" x14ac:dyDescent="0.3">
      <c r="A1299" s="191"/>
      <c r="B1299" s="191"/>
      <c r="C1299" s="191"/>
      <c r="D1299" s="127"/>
    </row>
    <row r="1300" spans="1:4" x14ac:dyDescent="0.3">
      <c r="A1300" s="191"/>
      <c r="B1300" s="191"/>
      <c r="C1300" s="191"/>
      <c r="D1300" s="127"/>
    </row>
    <row r="1301" spans="1:4" x14ac:dyDescent="0.3">
      <c r="A1301" s="191"/>
      <c r="B1301" s="191"/>
      <c r="C1301" s="191"/>
      <c r="D1301" s="127"/>
    </row>
    <row r="1302" spans="1:4" x14ac:dyDescent="0.3">
      <c r="A1302" s="191"/>
      <c r="B1302" s="191"/>
      <c r="C1302" s="191"/>
      <c r="D1302" s="127"/>
    </row>
    <row r="1303" spans="1:4" x14ac:dyDescent="0.3">
      <c r="A1303" s="191"/>
      <c r="B1303" s="191"/>
      <c r="C1303" s="191"/>
      <c r="D1303" s="127"/>
    </row>
    <row r="1304" spans="1:4" x14ac:dyDescent="0.3">
      <c r="A1304" s="191"/>
      <c r="B1304" s="191"/>
      <c r="C1304" s="191"/>
      <c r="D1304" s="127"/>
    </row>
    <row r="1305" spans="1:4" x14ac:dyDescent="0.3">
      <c r="A1305" s="191"/>
      <c r="B1305" s="191"/>
      <c r="C1305" s="191"/>
      <c r="D1305" s="127"/>
    </row>
    <row r="1306" spans="1:4" x14ac:dyDescent="0.3">
      <c r="A1306" s="191"/>
      <c r="B1306" s="191"/>
      <c r="C1306" s="191"/>
      <c r="D1306" s="127"/>
    </row>
    <row r="1307" spans="1:4" x14ac:dyDescent="0.3">
      <c r="A1307" s="191"/>
      <c r="B1307" s="191"/>
      <c r="C1307" s="191"/>
      <c r="D1307" s="127"/>
    </row>
    <row r="1308" spans="1:4" x14ac:dyDescent="0.3">
      <c r="A1308" s="191"/>
      <c r="B1308" s="191"/>
      <c r="C1308" s="191"/>
      <c r="D1308" s="127"/>
    </row>
    <row r="1309" spans="1:4" x14ac:dyDescent="0.3">
      <c r="A1309" s="191"/>
      <c r="B1309" s="191"/>
      <c r="C1309" s="191"/>
      <c r="D1309" s="127"/>
    </row>
    <row r="1310" spans="1:4" x14ac:dyDescent="0.3">
      <c r="A1310" s="191"/>
      <c r="B1310" s="191"/>
      <c r="C1310" s="191"/>
      <c r="D1310" s="127"/>
    </row>
    <row r="1311" spans="1:4" x14ac:dyDescent="0.3">
      <c r="A1311" s="191"/>
      <c r="B1311" s="191"/>
      <c r="C1311" s="191"/>
      <c r="D1311" s="127"/>
    </row>
    <row r="1312" spans="1:4" x14ac:dyDescent="0.3">
      <c r="A1312" s="191"/>
      <c r="B1312" s="191"/>
      <c r="C1312" s="191"/>
      <c r="D1312" s="127"/>
    </row>
    <row r="1313" spans="1:4" x14ac:dyDescent="0.3">
      <c r="A1313" s="191"/>
      <c r="B1313" s="191"/>
      <c r="C1313" s="191"/>
      <c r="D1313" s="127"/>
    </row>
    <row r="1314" spans="1:4" x14ac:dyDescent="0.3">
      <c r="A1314" s="191"/>
      <c r="B1314" s="191"/>
      <c r="C1314" s="191"/>
      <c r="D1314" s="127"/>
    </row>
    <row r="1315" spans="1:4" x14ac:dyDescent="0.3">
      <c r="A1315" s="191"/>
      <c r="B1315" s="191"/>
      <c r="C1315" s="191"/>
      <c r="D1315" s="127"/>
    </row>
    <row r="1316" spans="1:4" x14ac:dyDescent="0.3">
      <c r="A1316" s="191"/>
      <c r="B1316" s="191"/>
      <c r="C1316" s="191"/>
      <c r="D1316" s="127"/>
    </row>
    <row r="1317" spans="1:4" x14ac:dyDescent="0.3">
      <c r="A1317" s="191"/>
      <c r="B1317" s="191"/>
      <c r="C1317" s="191"/>
      <c r="D1317" s="127"/>
    </row>
    <row r="1318" spans="1:4" x14ac:dyDescent="0.3">
      <c r="A1318" s="191"/>
      <c r="B1318" s="191"/>
      <c r="C1318" s="191"/>
      <c r="D1318" s="127"/>
    </row>
    <row r="1319" spans="1:4" x14ac:dyDescent="0.3">
      <c r="A1319" s="191"/>
      <c r="B1319" s="191"/>
      <c r="C1319" s="191"/>
      <c r="D1319" s="127"/>
    </row>
    <row r="1320" spans="1:4" x14ac:dyDescent="0.3">
      <c r="A1320" s="191"/>
      <c r="B1320" s="191"/>
      <c r="C1320" s="191"/>
      <c r="D1320" s="127"/>
    </row>
    <row r="1321" spans="1:4" x14ac:dyDescent="0.3">
      <c r="A1321" s="191"/>
      <c r="B1321" s="191"/>
      <c r="C1321" s="191"/>
      <c r="D1321" s="127"/>
    </row>
    <row r="1322" spans="1:4" x14ac:dyDescent="0.3">
      <c r="A1322" s="191"/>
      <c r="B1322" s="191"/>
      <c r="C1322" s="191"/>
      <c r="D1322" s="127"/>
    </row>
    <row r="1323" spans="1:4" x14ac:dyDescent="0.3">
      <c r="A1323" s="191"/>
      <c r="B1323" s="191"/>
      <c r="C1323" s="191"/>
      <c r="D1323" s="127"/>
    </row>
    <row r="1324" spans="1:4" x14ac:dyDescent="0.3">
      <c r="A1324" s="191"/>
      <c r="B1324" s="191"/>
      <c r="C1324" s="191"/>
      <c r="D1324" s="127"/>
    </row>
    <row r="1325" spans="1:4" x14ac:dyDescent="0.3">
      <c r="A1325" s="191"/>
      <c r="B1325" s="191"/>
      <c r="C1325" s="191"/>
      <c r="D1325" s="127"/>
    </row>
    <row r="1326" spans="1:4" x14ac:dyDescent="0.3">
      <c r="A1326" s="191"/>
      <c r="B1326" s="191"/>
      <c r="C1326" s="191"/>
      <c r="D1326" s="127"/>
    </row>
    <row r="1327" spans="1:4" x14ac:dyDescent="0.3">
      <c r="A1327" s="191"/>
      <c r="B1327" s="191"/>
      <c r="C1327" s="191"/>
      <c r="D1327" s="127"/>
    </row>
    <row r="1328" spans="1:4" x14ac:dyDescent="0.3">
      <c r="A1328" s="191"/>
      <c r="B1328" s="191"/>
      <c r="C1328" s="191"/>
      <c r="D1328" s="127"/>
    </row>
    <row r="1329" spans="1:4" x14ac:dyDescent="0.3">
      <c r="A1329" s="191"/>
      <c r="B1329" s="191"/>
      <c r="C1329" s="191"/>
      <c r="D1329" s="127"/>
    </row>
    <row r="1330" spans="1:4" x14ac:dyDescent="0.3">
      <c r="A1330" s="191"/>
      <c r="B1330" s="191"/>
      <c r="C1330" s="191"/>
      <c r="D1330" s="127"/>
    </row>
    <row r="1331" spans="1:4" x14ac:dyDescent="0.3">
      <c r="A1331" s="191"/>
      <c r="B1331" s="191"/>
      <c r="C1331" s="191"/>
      <c r="D1331" s="127"/>
    </row>
    <row r="1332" spans="1:4" x14ac:dyDescent="0.3">
      <c r="A1332" s="191"/>
      <c r="B1332" s="191"/>
      <c r="C1332" s="191"/>
      <c r="D1332" s="127"/>
    </row>
    <row r="1333" spans="1:4" x14ac:dyDescent="0.3">
      <c r="A1333" s="191"/>
      <c r="B1333" s="191"/>
      <c r="C1333" s="191"/>
      <c r="D1333" s="127"/>
    </row>
    <row r="1334" spans="1:4" x14ac:dyDescent="0.3">
      <c r="A1334" s="191"/>
      <c r="B1334" s="191"/>
      <c r="C1334" s="191"/>
      <c r="D1334" s="127"/>
    </row>
    <row r="1335" spans="1:4" x14ac:dyDescent="0.3">
      <c r="A1335" s="191"/>
      <c r="B1335" s="191"/>
      <c r="C1335" s="191"/>
      <c r="D1335" s="127"/>
    </row>
    <row r="1336" spans="1:4" x14ac:dyDescent="0.3">
      <c r="A1336" s="191"/>
      <c r="B1336" s="191"/>
      <c r="C1336" s="191"/>
      <c r="D1336" s="127"/>
    </row>
    <row r="1337" spans="1:4" x14ac:dyDescent="0.3">
      <c r="A1337" s="191"/>
      <c r="B1337" s="191"/>
      <c r="C1337" s="191"/>
      <c r="D1337" s="127"/>
    </row>
    <row r="1338" spans="1:4" x14ac:dyDescent="0.3">
      <c r="A1338" s="191"/>
      <c r="B1338" s="191"/>
      <c r="C1338" s="191"/>
      <c r="D1338" s="127"/>
    </row>
    <row r="1339" spans="1:4" x14ac:dyDescent="0.3">
      <c r="A1339" s="191"/>
      <c r="B1339" s="191"/>
      <c r="C1339" s="191"/>
      <c r="D1339" s="127"/>
    </row>
    <row r="1340" spans="1:4" x14ac:dyDescent="0.3">
      <c r="A1340" s="191"/>
      <c r="B1340" s="191"/>
      <c r="C1340" s="191"/>
      <c r="D1340" s="127"/>
    </row>
    <row r="1341" spans="1:4" x14ac:dyDescent="0.3">
      <c r="A1341" s="191"/>
      <c r="B1341" s="191"/>
      <c r="C1341" s="191"/>
      <c r="D1341" s="127"/>
    </row>
    <row r="1342" spans="1:4" x14ac:dyDescent="0.3">
      <c r="A1342" s="191"/>
      <c r="B1342" s="191"/>
      <c r="C1342" s="191"/>
      <c r="D1342" s="127"/>
    </row>
    <row r="1343" spans="1:4" x14ac:dyDescent="0.3">
      <c r="A1343" s="191"/>
      <c r="B1343" s="191"/>
      <c r="C1343" s="191"/>
      <c r="D1343" s="127"/>
    </row>
    <row r="1344" spans="1:4" x14ac:dyDescent="0.3">
      <c r="A1344" s="191"/>
      <c r="B1344" s="191"/>
      <c r="C1344" s="191"/>
      <c r="D1344" s="127"/>
    </row>
    <row r="1345" spans="1:4" x14ac:dyDescent="0.3">
      <c r="A1345" s="191"/>
      <c r="B1345" s="191"/>
      <c r="C1345" s="191"/>
      <c r="D1345" s="127"/>
    </row>
    <row r="1346" spans="1:4" x14ac:dyDescent="0.3">
      <c r="A1346" s="191"/>
      <c r="B1346" s="191"/>
      <c r="C1346" s="191"/>
      <c r="D1346" s="127"/>
    </row>
    <row r="1347" spans="1:4" x14ac:dyDescent="0.3">
      <c r="A1347" s="191"/>
      <c r="B1347" s="191"/>
      <c r="C1347" s="191"/>
      <c r="D1347" s="127"/>
    </row>
    <row r="1348" spans="1:4" x14ac:dyDescent="0.3">
      <c r="A1348" s="191"/>
      <c r="B1348" s="191"/>
      <c r="C1348" s="191"/>
      <c r="D1348" s="127"/>
    </row>
    <row r="1349" spans="1:4" x14ac:dyDescent="0.3">
      <c r="A1349" s="191"/>
      <c r="B1349" s="191"/>
      <c r="C1349" s="191"/>
      <c r="D1349" s="127"/>
    </row>
    <row r="1350" spans="1:4" x14ac:dyDescent="0.3">
      <c r="A1350" s="191"/>
      <c r="B1350" s="191"/>
      <c r="C1350" s="191"/>
      <c r="D1350" s="127"/>
    </row>
    <row r="1351" spans="1:4" x14ac:dyDescent="0.3">
      <c r="A1351" s="191"/>
      <c r="B1351" s="191"/>
      <c r="C1351" s="191"/>
      <c r="D1351" s="127"/>
    </row>
    <row r="1352" spans="1:4" x14ac:dyDescent="0.3">
      <c r="A1352" s="191"/>
      <c r="B1352" s="191"/>
      <c r="C1352" s="191"/>
      <c r="D1352" s="127"/>
    </row>
    <row r="1353" spans="1:4" x14ac:dyDescent="0.3">
      <c r="A1353" s="191"/>
      <c r="B1353" s="191"/>
      <c r="C1353" s="191"/>
      <c r="D1353" s="127"/>
    </row>
    <row r="1354" spans="1:4" x14ac:dyDescent="0.3">
      <c r="A1354" s="191"/>
      <c r="B1354" s="191"/>
      <c r="C1354" s="191"/>
      <c r="D1354" s="127"/>
    </row>
    <row r="1355" spans="1:4" x14ac:dyDescent="0.3">
      <c r="A1355" s="191"/>
      <c r="B1355" s="191"/>
      <c r="C1355" s="191"/>
      <c r="D1355" s="127"/>
    </row>
    <row r="1356" spans="1:4" x14ac:dyDescent="0.3">
      <c r="A1356" s="191"/>
      <c r="B1356" s="191"/>
      <c r="C1356" s="191"/>
      <c r="D1356" s="127"/>
    </row>
    <row r="1357" spans="1:4" x14ac:dyDescent="0.3">
      <c r="A1357" s="191"/>
      <c r="B1357" s="191"/>
      <c r="C1357" s="191"/>
      <c r="D1357" s="127"/>
    </row>
    <row r="1358" spans="1:4" x14ac:dyDescent="0.3">
      <c r="A1358" s="191"/>
      <c r="B1358" s="191"/>
      <c r="C1358" s="191"/>
      <c r="D1358" s="127"/>
    </row>
    <row r="1359" spans="1:4" x14ac:dyDescent="0.3">
      <c r="A1359" s="191"/>
      <c r="B1359" s="191"/>
      <c r="C1359" s="191"/>
      <c r="D1359" s="127"/>
    </row>
    <row r="1360" spans="1:4" x14ac:dyDescent="0.3">
      <c r="A1360" s="191"/>
      <c r="B1360" s="191"/>
      <c r="C1360" s="191"/>
      <c r="D1360" s="127"/>
    </row>
    <row r="1361" spans="1:4" x14ac:dyDescent="0.3">
      <c r="A1361" s="191"/>
      <c r="B1361" s="191"/>
      <c r="C1361" s="191"/>
      <c r="D1361" s="127"/>
    </row>
    <row r="1362" spans="1:4" x14ac:dyDescent="0.3">
      <c r="A1362" s="191"/>
      <c r="B1362" s="191"/>
      <c r="C1362" s="191"/>
      <c r="D1362" s="127"/>
    </row>
    <row r="1363" spans="1:4" x14ac:dyDescent="0.3">
      <c r="A1363" s="191"/>
      <c r="B1363" s="191"/>
      <c r="C1363" s="191"/>
      <c r="D1363" s="127"/>
    </row>
    <row r="1364" spans="1:4" x14ac:dyDescent="0.3">
      <c r="A1364" s="191"/>
      <c r="B1364" s="191"/>
      <c r="C1364" s="191"/>
      <c r="D1364" s="127"/>
    </row>
    <row r="1365" spans="1:4" x14ac:dyDescent="0.3">
      <c r="A1365" s="191"/>
      <c r="B1365" s="191"/>
      <c r="C1365" s="191"/>
      <c r="D1365" s="127"/>
    </row>
    <row r="1366" spans="1:4" x14ac:dyDescent="0.3">
      <c r="A1366" s="191"/>
      <c r="B1366" s="191"/>
      <c r="C1366" s="191"/>
      <c r="D1366" s="127"/>
    </row>
    <row r="1367" spans="1:4" x14ac:dyDescent="0.3">
      <c r="A1367" s="191"/>
      <c r="B1367" s="191"/>
      <c r="C1367" s="191"/>
      <c r="D1367" s="127"/>
    </row>
    <row r="1368" spans="1:4" x14ac:dyDescent="0.3">
      <c r="A1368" s="191"/>
      <c r="B1368" s="191"/>
      <c r="C1368" s="191"/>
      <c r="D1368" s="127"/>
    </row>
    <row r="1369" spans="1:4" x14ac:dyDescent="0.3">
      <c r="A1369" s="191"/>
      <c r="B1369" s="191"/>
      <c r="C1369" s="191"/>
      <c r="D1369" s="127"/>
    </row>
    <row r="1370" spans="1:4" x14ac:dyDescent="0.3">
      <c r="A1370" s="191"/>
      <c r="B1370" s="191"/>
      <c r="C1370" s="191"/>
      <c r="D1370" s="127"/>
    </row>
    <row r="1371" spans="1:4" x14ac:dyDescent="0.3">
      <c r="A1371" s="191"/>
      <c r="B1371" s="191"/>
      <c r="C1371" s="191"/>
      <c r="D1371" s="127"/>
    </row>
    <row r="1372" spans="1:4" x14ac:dyDescent="0.3">
      <c r="A1372" s="191"/>
      <c r="B1372" s="191"/>
      <c r="C1372" s="191"/>
      <c r="D1372" s="127"/>
    </row>
    <row r="1373" spans="1:4" x14ac:dyDescent="0.3">
      <c r="A1373" s="191"/>
      <c r="B1373" s="191"/>
      <c r="C1373" s="191"/>
      <c r="D1373" s="127"/>
    </row>
    <row r="1374" spans="1:4" x14ac:dyDescent="0.3">
      <c r="A1374" s="191"/>
      <c r="B1374" s="191"/>
      <c r="C1374" s="191"/>
      <c r="D1374" s="127"/>
    </row>
    <row r="1375" spans="1:4" x14ac:dyDescent="0.3">
      <c r="A1375" s="191"/>
      <c r="B1375" s="191"/>
      <c r="C1375" s="191"/>
      <c r="D1375" s="127"/>
    </row>
    <row r="1376" spans="1:4" x14ac:dyDescent="0.3">
      <c r="A1376" s="191"/>
      <c r="B1376" s="191"/>
      <c r="C1376" s="191"/>
      <c r="D1376" s="127"/>
    </row>
    <row r="1377" spans="1:4" x14ac:dyDescent="0.3">
      <c r="A1377" s="191"/>
      <c r="B1377" s="191"/>
      <c r="C1377" s="191"/>
      <c r="D1377" s="127"/>
    </row>
    <row r="1378" spans="1:4" x14ac:dyDescent="0.3">
      <c r="A1378" s="191"/>
      <c r="B1378" s="191"/>
      <c r="C1378" s="191"/>
      <c r="D1378" s="127"/>
    </row>
    <row r="1379" spans="1:4" x14ac:dyDescent="0.3">
      <c r="A1379" s="191"/>
      <c r="B1379" s="191"/>
      <c r="C1379" s="191"/>
      <c r="D1379" s="127"/>
    </row>
    <row r="1380" spans="1:4" x14ac:dyDescent="0.3">
      <c r="A1380" s="191"/>
      <c r="B1380" s="191"/>
      <c r="C1380" s="191"/>
      <c r="D1380" s="127"/>
    </row>
    <row r="1381" spans="1:4" x14ac:dyDescent="0.3">
      <c r="A1381" s="191"/>
      <c r="B1381" s="191"/>
      <c r="C1381" s="191"/>
      <c r="D1381" s="127"/>
    </row>
    <row r="1382" spans="1:4" x14ac:dyDescent="0.3">
      <c r="A1382" s="191"/>
      <c r="B1382" s="191"/>
      <c r="C1382" s="191"/>
      <c r="D1382" s="127"/>
    </row>
    <row r="1383" spans="1:4" x14ac:dyDescent="0.3">
      <c r="A1383" s="191"/>
      <c r="B1383" s="191"/>
      <c r="C1383" s="191"/>
      <c r="D1383" s="127"/>
    </row>
    <row r="1384" spans="1:4" x14ac:dyDescent="0.3">
      <c r="A1384" s="191"/>
      <c r="B1384" s="191"/>
      <c r="C1384" s="191"/>
      <c r="D1384" s="127"/>
    </row>
    <row r="1385" spans="1:4" x14ac:dyDescent="0.3">
      <c r="A1385" s="191"/>
      <c r="B1385" s="191"/>
      <c r="C1385" s="191"/>
      <c r="D1385" s="127"/>
    </row>
    <row r="1386" spans="1:4" x14ac:dyDescent="0.3">
      <c r="A1386" s="191"/>
      <c r="B1386" s="191"/>
      <c r="C1386" s="191"/>
      <c r="D1386" s="127"/>
    </row>
    <row r="1387" spans="1:4" x14ac:dyDescent="0.3">
      <c r="A1387" s="191"/>
      <c r="B1387" s="191"/>
      <c r="C1387" s="191"/>
      <c r="D1387" s="127"/>
    </row>
    <row r="1388" spans="1:4" x14ac:dyDescent="0.3">
      <c r="A1388" s="191"/>
      <c r="B1388" s="191"/>
      <c r="C1388" s="191"/>
      <c r="D1388" s="127"/>
    </row>
    <row r="1389" spans="1:4" x14ac:dyDescent="0.3">
      <c r="A1389" s="191"/>
      <c r="B1389" s="191"/>
      <c r="C1389" s="191"/>
      <c r="D1389" s="127"/>
    </row>
    <row r="1390" spans="1:4" x14ac:dyDescent="0.3">
      <c r="A1390" s="191"/>
      <c r="B1390" s="191"/>
      <c r="C1390" s="191"/>
      <c r="D1390" s="127"/>
    </row>
    <row r="1391" spans="1:4" x14ac:dyDescent="0.3">
      <c r="A1391" s="191"/>
      <c r="B1391" s="191"/>
      <c r="C1391" s="191"/>
      <c r="D1391" s="127"/>
    </row>
    <row r="1392" spans="1:4" x14ac:dyDescent="0.3">
      <c r="A1392" s="191"/>
      <c r="B1392" s="191"/>
      <c r="C1392" s="191"/>
      <c r="D1392" s="127"/>
    </row>
    <row r="1393" spans="1:4" x14ac:dyDescent="0.3">
      <c r="A1393" s="191"/>
      <c r="B1393" s="191"/>
      <c r="C1393" s="191"/>
      <c r="D1393" s="127"/>
    </row>
    <row r="1394" spans="1:4" x14ac:dyDescent="0.3">
      <c r="A1394" s="191"/>
      <c r="B1394" s="191"/>
      <c r="C1394" s="191"/>
      <c r="D1394" s="127"/>
    </row>
    <row r="1395" spans="1:4" x14ac:dyDescent="0.3">
      <c r="A1395" s="191"/>
      <c r="B1395" s="191"/>
      <c r="C1395" s="191"/>
      <c r="D1395" s="127"/>
    </row>
    <row r="1396" spans="1:4" x14ac:dyDescent="0.3">
      <c r="A1396" s="191"/>
      <c r="B1396" s="191"/>
      <c r="C1396" s="191"/>
      <c r="D1396" s="127"/>
    </row>
    <row r="1397" spans="1:4" x14ac:dyDescent="0.3">
      <c r="A1397" s="191"/>
      <c r="B1397" s="191"/>
      <c r="C1397" s="191"/>
      <c r="D1397" s="127"/>
    </row>
    <row r="1398" spans="1:4" x14ac:dyDescent="0.3">
      <c r="A1398" s="191"/>
      <c r="B1398" s="191"/>
      <c r="C1398" s="191"/>
      <c r="D1398" s="127"/>
    </row>
    <row r="1399" spans="1:4" x14ac:dyDescent="0.3">
      <c r="A1399" s="191"/>
      <c r="B1399" s="191"/>
      <c r="C1399" s="191"/>
      <c r="D1399" s="127"/>
    </row>
    <row r="1400" spans="1:4" x14ac:dyDescent="0.3">
      <c r="A1400" s="191"/>
      <c r="B1400" s="191"/>
      <c r="C1400" s="191"/>
      <c r="D1400" s="127"/>
    </row>
    <row r="1401" spans="1:4" x14ac:dyDescent="0.3">
      <c r="A1401" s="191"/>
      <c r="B1401" s="191"/>
      <c r="C1401" s="191"/>
      <c r="D1401" s="127"/>
    </row>
    <row r="1402" spans="1:4" x14ac:dyDescent="0.3">
      <c r="A1402" s="191"/>
      <c r="B1402" s="191"/>
      <c r="C1402" s="191"/>
      <c r="D1402" s="127"/>
    </row>
    <row r="1403" spans="1:4" x14ac:dyDescent="0.3">
      <c r="A1403" s="191"/>
      <c r="B1403" s="191"/>
      <c r="C1403" s="191"/>
      <c r="D1403" s="127"/>
    </row>
    <row r="1404" spans="1:4" x14ac:dyDescent="0.3">
      <c r="A1404" s="191"/>
      <c r="B1404" s="191"/>
      <c r="C1404" s="191"/>
      <c r="D1404" s="127"/>
    </row>
    <row r="1405" spans="1:4" x14ac:dyDescent="0.3">
      <c r="A1405" s="191"/>
      <c r="B1405" s="191"/>
      <c r="C1405" s="191"/>
      <c r="D1405" s="127"/>
    </row>
    <row r="1406" spans="1:4" x14ac:dyDescent="0.3">
      <c r="A1406" s="191"/>
      <c r="B1406" s="191"/>
      <c r="C1406" s="191"/>
      <c r="D1406" s="127"/>
    </row>
    <row r="1407" spans="1:4" x14ac:dyDescent="0.3">
      <c r="A1407" s="191"/>
      <c r="B1407" s="191"/>
      <c r="C1407" s="191"/>
      <c r="D1407" s="127"/>
    </row>
    <row r="1408" spans="1:4" x14ac:dyDescent="0.3">
      <c r="A1408" s="191"/>
      <c r="B1408" s="191"/>
      <c r="C1408" s="191"/>
      <c r="D1408" s="127"/>
    </row>
    <row r="1409" spans="1:4" x14ac:dyDescent="0.3">
      <c r="A1409" s="191"/>
      <c r="B1409" s="191"/>
      <c r="C1409" s="191"/>
      <c r="D1409" s="127"/>
    </row>
    <row r="1410" spans="1:4" x14ac:dyDescent="0.3">
      <c r="A1410" s="191"/>
      <c r="B1410" s="191"/>
      <c r="C1410" s="191"/>
      <c r="D1410" s="127"/>
    </row>
    <row r="1411" spans="1:4" x14ac:dyDescent="0.3">
      <c r="A1411" s="191"/>
      <c r="B1411" s="191"/>
      <c r="C1411" s="191"/>
      <c r="D1411" s="127"/>
    </row>
    <row r="1412" spans="1:4" x14ac:dyDescent="0.3">
      <c r="A1412" s="191"/>
      <c r="B1412" s="191"/>
      <c r="C1412" s="191"/>
      <c r="D1412" s="127"/>
    </row>
    <row r="1413" spans="1:4" x14ac:dyDescent="0.3">
      <c r="A1413" s="191"/>
      <c r="B1413" s="191"/>
      <c r="C1413" s="191"/>
      <c r="D1413" s="127"/>
    </row>
    <row r="1414" spans="1:4" x14ac:dyDescent="0.3">
      <c r="A1414" s="191"/>
      <c r="B1414" s="191"/>
      <c r="C1414" s="191"/>
      <c r="D1414" s="127"/>
    </row>
    <row r="1415" spans="1:4" x14ac:dyDescent="0.3">
      <c r="A1415" s="191"/>
      <c r="B1415" s="191"/>
      <c r="C1415" s="191"/>
      <c r="D1415" s="127"/>
    </row>
    <row r="1416" spans="1:4" x14ac:dyDescent="0.3">
      <c r="A1416" s="191"/>
      <c r="B1416" s="191"/>
      <c r="C1416" s="191"/>
      <c r="D1416" s="127"/>
    </row>
    <row r="1417" spans="1:4" x14ac:dyDescent="0.3">
      <c r="A1417" s="191"/>
      <c r="B1417" s="191"/>
      <c r="C1417" s="191"/>
      <c r="D1417" s="127"/>
    </row>
    <row r="1418" spans="1:4" x14ac:dyDescent="0.3">
      <c r="A1418" s="191"/>
      <c r="B1418" s="191"/>
      <c r="C1418" s="191"/>
      <c r="D1418" s="127"/>
    </row>
    <row r="1419" spans="1:4" x14ac:dyDescent="0.3">
      <c r="A1419" s="191"/>
      <c r="B1419" s="191"/>
      <c r="C1419" s="191"/>
      <c r="D1419" s="127"/>
    </row>
    <row r="1420" spans="1:4" x14ac:dyDescent="0.3">
      <c r="A1420" s="191"/>
      <c r="B1420" s="191"/>
      <c r="C1420" s="191"/>
      <c r="D1420" s="127"/>
    </row>
    <row r="1421" spans="1:4" x14ac:dyDescent="0.3">
      <c r="A1421" s="191"/>
      <c r="B1421" s="191"/>
      <c r="C1421" s="191"/>
      <c r="D1421" s="127"/>
    </row>
    <row r="1422" spans="1:4" x14ac:dyDescent="0.3">
      <c r="A1422" s="191"/>
      <c r="B1422" s="191"/>
      <c r="C1422" s="191"/>
      <c r="D1422" s="127"/>
    </row>
    <row r="1423" spans="1:4" x14ac:dyDescent="0.3">
      <c r="A1423" s="191"/>
      <c r="B1423" s="191"/>
      <c r="C1423" s="191"/>
      <c r="D1423" s="127"/>
    </row>
    <row r="1424" spans="1:4" x14ac:dyDescent="0.3">
      <c r="A1424" s="191"/>
      <c r="B1424" s="191"/>
      <c r="C1424" s="191"/>
      <c r="D1424" s="127"/>
    </row>
    <row r="1425" spans="1:4" x14ac:dyDescent="0.3">
      <c r="A1425" s="191"/>
      <c r="B1425" s="191"/>
      <c r="C1425" s="191"/>
      <c r="D1425" s="127"/>
    </row>
    <row r="1426" spans="1:4" x14ac:dyDescent="0.3">
      <c r="A1426" s="191"/>
      <c r="B1426" s="191"/>
      <c r="C1426" s="191"/>
      <c r="D1426" s="127"/>
    </row>
    <row r="1427" spans="1:4" x14ac:dyDescent="0.3">
      <c r="A1427" s="191"/>
      <c r="B1427" s="191"/>
      <c r="C1427" s="191"/>
      <c r="D1427" s="127"/>
    </row>
    <row r="1428" spans="1:4" x14ac:dyDescent="0.3">
      <c r="A1428" s="191"/>
      <c r="B1428" s="191"/>
      <c r="C1428" s="191"/>
      <c r="D1428" s="127"/>
    </row>
    <row r="1429" spans="1:4" x14ac:dyDescent="0.3">
      <c r="A1429" s="191"/>
      <c r="B1429" s="191"/>
      <c r="C1429" s="191"/>
      <c r="D1429" s="127"/>
    </row>
    <row r="1430" spans="1:4" x14ac:dyDescent="0.3">
      <c r="A1430" s="191"/>
      <c r="B1430" s="191"/>
      <c r="C1430" s="191"/>
      <c r="D1430" s="127"/>
    </row>
    <row r="1431" spans="1:4" x14ac:dyDescent="0.3">
      <c r="A1431" s="191"/>
      <c r="B1431" s="191"/>
      <c r="C1431" s="191"/>
      <c r="D1431" s="127"/>
    </row>
    <row r="1432" spans="1:4" x14ac:dyDescent="0.3">
      <c r="A1432" s="191"/>
      <c r="B1432" s="191"/>
      <c r="C1432" s="191"/>
      <c r="D1432" s="127"/>
    </row>
    <row r="1433" spans="1:4" x14ac:dyDescent="0.3">
      <c r="A1433" s="191"/>
      <c r="B1433" s="191"/>
      <c r="C1433" s="191"/>
      <c r="D1433" s="127"/>
    </row>
    <row r="1434" spans="1:4" x14ac:dyDescent="0.3">
      <c r="A1434" s="191"/>
      <c r="B1434" s="191"/>
      <c r="C1434" s="191"/>
      <c r="D1434" s="127"/>
    </row>
    <row r="1435" spans="1:4" x14ac:dyDescent="0.3">
      <c r="A1435" s="191"/>
      <c r="B1435" s="191"/>
      <c r="C1435" s="191"/>
      <c r="D1435" s="127"/>
    </row>
    <row r="1436" spans="1:4" x14ac:dyDescent="0.3">
      <c r="A1436" s="191"/>
      <c r="B1436" s="191"/>
      <c r="C1436" s="191"/>
      <c r="D1436" s="127"/>
    </row>
    <row r="1437" spans="1:4" x14ac:dyDescent="0.3">
      <c r="A1437" s="191"/>
      <c r="B1437" s="191"/>
      <c r="C1437" s="191"/>
      <c r="D1437" s="127"/>
    </row>
    <row r="1438" spans="1:4" x14ac:dyDescent="0.3">
      <c r="A1438" s="191"/>
      <c r="B1438" s="191"/>
      <c r="C1438" s="191"/>
      <c r="D1438" s="127"/>
    </row>
    <row r="1439" spans="1:4" x14ac:dyDescent="0.3">
      <c r="A1439" s="191"/>
      <c r="B1439" s="191"/>
      <c r="C1439" s="191"/>
      <c r="D1439" s="127"/>
    </row>
    <row r="1440" spans="1:4" x14ac:dyDescent="0.3">
      <c r="A1440" s="191"/>
      <c r="B1440" s="191"/>
      <c r="C1440" s="191"/>
      <c r="D1440" s="127"/>
    </row>
    <row r="1441" spans="1:4" x14ac:dyDescent="0.3">
      <c r="A1441" s="191"/>
      <c r="B1441" s="191"/>
      <c r="C1441" s="191"/>
      <c r="D1441" s="127"/>
    </row>
    <row r="1442" spans="1:4" x14ac:dyDescent="0.3">
      <c r="A1442" s="191"/>
      <c r="B1442" s="191"/>
      <c r="C1442" s="191"/>
      <c r="D1442" s="127"/>
    </row>
    <row r="1443" spans="1:4" x14ac:dyDescent="0.3">
      <c r="A1443" s="191"/>
      <c r="B1443" s="191"/>
      <c r="C1443" s="191"/>
      <c r="D1443" s="127"/>
    </row>
    <row r="1444" spans="1:4" x14ac:dyDescent="0.3">
      <c r="A1444" s="191"/>
      <c r="B1444" s="191"/>
      <c r="C1444" s="191"/>
      <c r="D1444" s="127"/>
    </row>
    <row r="1445" spans="1:4" x14ac:dyDescent="0.3">
      <c r="A1445" s="191"/>
      <c r="B1445" s="191"/>
      <c r="C1445" s="191"/>
      <c r="D1445" s="127"/>
    </row>
    <row r="1446" spans="1:4" x14ac:dyDescent="0.3">
      <c r="A1446" s="191"/>
      <c r="B1446" s="191"/>
      <c r="C1446" s="191"/>
      <c r="D1446" s="127"/>
    </row>
    <row r="1447" spans="1:4" x14ac:dyDescent="0.3">
      <c r="A1447" s="191"/>
      <c r="B1447" s="191"/>
      <c r="C1447" s="191"/>
      <c r="D1447" s="127"/>
    </row>
    <row r="1448" spans="1:4" x14ac:dyDescent="0.3">
      <c r="A1448" s="191"/>
      <c r="B1448" s="191"/>
      <c r="C1448" s="191"/>
      <c r="D1448" s="127"/>
    </row>
    <row r="1449" spans="1:4" x14ac:dyDescent="0.3">
      <c r="A1449" s="191"/>
      <c r="B1449" s="191"/>
      <c r="C1449" s="191"/>
      <c r="D1449" s="127"/>
    </row>
    <row r="1450" spans="1:4" x14ac:dyDescent="0.3">
      <c r="A1450" s="191"/>
      <c r="B1450" s="191"/>
      <c r="C1450" s="191"/>
      <c r="D1450" s="127"/>
    </row>
    <row r="1451" spans="1:4" x14ac:dyDescent="0.3">
      <c r="A1451" s="191"/>
      <c r="B1451" s="191"/>
      <c r="C1451" s="191"/>
      <c r="D1451" s="127"/>
    </row>
    <row r="1452" spans="1:4" x14ac:dyDescent="0.3">
      <c r="A1452" s="191"/>
      <c r="B1452" s="191"/>
      <c r="C1452" s="191"/>
      <c r="D1452" s="127"/>
    </row>
    <row r="1453" spans="1:4" x14ac:dyDescent="0.3">
      <c r="A1453" s="191"/>
      <c r="B1453" s="191"/>
      <c r="C1453" s="191"/>
      <c r="D1453" s="127"/>
    </row>
    <row r="1454" spans="1:4" x14ac:dyDescent="0.3">
      <c r="A1454" s="191"/>
      <c r="B1454" s="191"/>
      <c r="C1454" s="191"/>
      <c r="D1454" s="127"/>
    </row>
    <row r="1455" spans="1:4" x14ac:dyDescent="0.3">
      <c r="A1455" s="191"/>
      <c r="B1455" s="191"/>
      <c r="C1455" s="191"/>
      <c r="D1455" s="127"/>
    </row>
    <row r="1456" spans="1:4" x14ac:dyDescent="0.3">
      <c r="A1456" s="191"/>
      <c r="B1456" s="191"/>
      <c r="C1456" s="191"/>
      <c r="D1456" s="127"/>
    </row>
    <row r="1457" spans="1:4" x14ac:dyDescent="0.3">
      <c r="A1457" s="191"/>
      <c r="B1457" s="191"/>
      <c r="C1457" s="191"/>
      <c r="D1457" s="127"/>
    </row>
    <row r="1458" spans="1:4" x14ac:dyDescent="0.3">
      <c r="A1458" s="191"/>
      <c r="B1458" s="191"/>
      <c r="C1458" s="191"/>
      <c r="D1458" s="127"/>
    </row>
    <row r="1459" spans="1:4" x14ac:dyDescent="0.3">
      <c r="A1459" s="191"/>
      <c r="B1459" s="191"/>
      <c r="C1459" s="191"/>
      <c r="D1459" s="127"/>
    </row>
    <row r="1460" spans="1:4" x14ac:dyDescent="0.3">
      <c r="A1460" s="191"/>
      <c r="B1460" s="191"/>
      <c r="C1460" s="191"/>
      <c r="D1460" s="127"/>
    </row>
    <row r="1461" spans="1:4" x14ac:dyDescent="0.3">
      <c r="A1461" s="191"/>
      <c r="B1461" s="191"/>
      <c r="C1461" s="191"/>
      <c r="D1461" s="127"/>
    </row>
    <row r="1462" spans="1:4" x14ac:dyDescent="0.3">
      <c r="A1462" s="191"/>
      <c r="B1462" s="191"/>
      <c r="C1462" s="191"/>
      <c r="D1462" s="127"/>
    </row>
    <row r="1463" spans="1:4" x14ac:dyDescent="0.3">
      <c r="A1463" s="191"/>
      <c r="B1463" s="191"/>
      <c r="C1463" s="191"/>
      <c r="D1463" s="127"/>
    </row>
    <row r="1464" spans="1:4" x14ac:dyDescent="0.3">
      <c r="A1464" s="191"/>
      <c r="B1464" s="191"/>
      <c r="C1464" s="191"/>
      <c r="D1464" s="127"/>
    </row>
    <row r="1465" spans="1:4" x14ac:dyDescent="0.3">
      <c r="A1465" s="191"/>
      <c r="B1465" s="191"/>
      <c r="C1465" s="191"/>
      <c r="D1465" s="127"/>
    </row>
    <row r="1466" spans="1:4" x14ac:dyDescent="0.3">
      <c r="A1466" s="191"/>
      <c r="B1466" s="191"/>
      <c r="C1466" s="191"/>
      <c r="D1466" s="127"/>
    </row>
    <row r="1467" spans="1:4" x14ac:dyDescent="0.3">
      <c r="A1467" s="191"/>
      <c r="B1467" s="191"/>
      <c r="C1467" s="191"/>
      <c r="D1467" s="127"/>
    </row>
    <row r="1468" spans="1:4" x14ac:dyDescent="0.3">
      <c r="A1468" s="191"/>
      <c r="B1468" s="191"/>
      <c r="C1468" s="191"/>
      <c r="D1468" s="127"/>
    </row>
    <row r="1469" spans="1:4" x14ac:dyDescent="0.3">
      <c r="A1469" s="191"/>
      <c r="B1469" s="191"/>
      <c r="C1469" s="191"/>
      <c r="D1469" s="127"/>
    </row>
    <row r="1470" spans="1:4" x14ac:dyDescent="0.3">
      <c r="A1470" s="191"/>
      <c r="B1470" s="191"/>
      <c r="C1470" s="191"/>
      <c r="D1470" s="127"/>
    </row>
    <row r="1471" spans="1:4" x14ac:dyDescent="0.3">
      <c r="A1471" s="191"/>
      <c r="B1471" s="191"/>
      <c r="C1471" s="191"/>
      <c r="D1471" s="127"/>
    </row>
    <row r="1472" spans="1:4" x14ac:dyDescent="0.3">
      <c r="A1472" s="191"/>
      <c r="B1472" s="191"/>
      <c r="C1472" s="191"/>
      <c r="D1472" s="127"/>
    </row>
    <row r="1473" spans="1:4" x14ac:dyDescent="0.3">
      <c r="A1473" s="191"/>
      <c r="B1473" s="191"/>
      <c r="C1473" s="191"/>
      <c r="D1473" s="127"/>
    </row>
    <row r="1474" spans="1:4" x14ac:dyDescent="0.3">
      <c r="A1474" s="191"/>
      <c r="B1474" s="191"/>
      <c r="C1474" s="191"/>
      <c r="D1474" s="127"/>
    </row>
    <row r="1475" spans="1:4" x14ac:dyDescent="0.3">
      <c r="A1475" s="191"/>
      <c r="B1475" s="191"/>
      <c r="C1475" s="191"/>
      <c r="D1475" s="127"/>
    </row>
    <row r="1476" spans="1:4" x14ac:dyDescent="0.3">
      <c r="A1476" s="191"/>
      <c r="B1476" s="191"/>
      <c r="C1476" s="191"/>
      <c r="D1476" s="127"/>
    </row>
    <row r="1477" spans="1:4" x14ac:dyDescent="0.3">
      <c r="A1477" s="191"/>
      <c r="B1477" s="191"/>
      <c r="C1477" s="191"/>
      <c r="D1477" s="127"/>
    </row>
    <row r="1478" spans="1:4" x14ac:dyDescent="0.3">
      <c r="A1478" s="191"/>
      <c r="B1478" s="191"/>
      <c r="C1478" s="191"/>
      <c r="D1478" s="127"/>
    </row>
    <row r="1479" spans="1:4" x14ac:dyDescent="0.3">
      <c r="A1479" s="191"/>
      <c r="B1479" s="191"/>
      <c r="C1479" s="191"/>
      <c r="D1479" s="127"/>
    </row>
    <row r="1480" spans="1:4" x14ac:dyDescent="0.3">
      <c r="A1480" s="191"/>
      <c r="B1480" s="191"/>
      <c r="C1480" s="191"/>
      <c r="D1480" s="127"/>
    </row>
    <row r="1481" spans="1:4" x14ac:dyDescent="0.3">
      <c r="A1481" s="191"/>
      <c r="B1481" s="191"/>
      <c r="C1481" s="191"/>
      <c r="D1481" s="127"/>
    </row>
    <row r="1482" spans="1:4" x14ac:dyDescent="0.3">
      <c r="A1482" s="191"/>
      <c r="B1482" s="191"/>
      <c r="C1482" s="191"/>
      <c r="D1482" s="127"/>
    </row>
    <row r="1483" spans="1:4" x14ac:dyDescent="0.3">
      <c r="A1483" s="191"/>
      <c r="B1483" s="191"/>
      <c r="C1483" s="191"/>
      <c r="D1483" s="127"/>
    </row>
    <row r="1484" spans="1:4" x14ac:dyDescent="0.3">
      <c r="A1484" s="191"/>
      <c r="B1484" s="191"/>
      <c r="C1484" s="191"/>
      <c r="D1484" s="127"/>
    </row>
    <row r="1485" spans="1:4" x14ac:dyDescent="0.3">
      <c r="A1485" s="191"/>
      <c r="B1485" s="191"/>
      <c r="C1485" s="191"/>
      <c r="D1485" s="127"/>
    </row>
    <row r="1486" spans="1:4" x14ac:dyDescent="0.3">
      <c r="A1486" s="191"/>
      <c r="B1486" s="191"/>
      <c r="C1486" s="191"/>
      <c r="D1486" s="127"/>
    </row>
    <row r="1487" spans="1:4" x14ac:dyDescent="0.3">
      <c r="A1487" s="191"/>
      <c r="B1487" s="191"/>
      <c r="C1487" s="191"/>
      <c r="D1487" s="127"/>
    </row>
    <row r="1488" spans="1:4" x14ac:dyDescent="0.3">
      <c r="A1488" s="191"/>
      <c r="B1488" s="191"/>
      <c r="C1488" s="191"/>
      <c r="D1488" s="127"/>
    </row>
    <row r="1489" spans="1:4" x14ac:dyDescent="0.3">
      <c r="A1489" s="191"/>
      <c r="B1489" s="191"/>
      <c r="C1489" s="191"/>
      <c r="D1489" s="127"/>
    </row>
    <row r="1490" spans="1:4" x14ac:dyDescent="0.3">
      <c r="A1490" s="191"/>
      <c r="B1490" s="191"/>
      <c r="C1490" s="191"/>
      <c r="D1490" s="127"/>
    </row>
    <row r="1491" spans="1:4" x14ac:dyDescent="0.3">
      <c r="A1491" s="191"/>
      <c r="B1491" s="191"/>
      <c r="C1491" s="191"/>
      <c r="D1491" s="127"/>
    </row>
    <row r="1492" spans="1:4" x14ac:dyDescent="0.3">
      <c r="A1492" s="191"/>
      <c r="B1492" s="191"/>
      <c r="C1492" s="191"/>
      <c r="D1492" s="127"/>
    </row>
    <row r="1493" spans="1:4" x14ac:dyDescent="0.3">
      <c r="A1493" s="191"/>
      <c r="B1493" s="191"/>
      <c r="C1493" s="191"/>
      <c r="D1493" s="127"/>
    </row>
    <row r="1494" spans="1:4" x14ac:dyDescent="0.3">
      <c r="A1494" s="191"/>
      <c r="B1494" s="191"/>
      <c r="C1494" s="191"/>
      <c r="D1494" s="127"/>
    </row>
    <row r="1495" spans="1:4" x14ac:dyDescent="0.3">
      <c r="A1495" s="191"/>
      <c r="B1495" s="191"/>
      <c r="C1495" s="191"/>
      <c r="D1495" s="127"/>
    </row>
    <row r="1496" spans="1:4" x14ac:dyDescent="0.3">
      <c r="A1496" s="191"/>
      <c r="B1496" s="191"/>
      <c r="C1496" s="191"/>
      <c r="D1496" s="127"/>
    </row>
    <row r="1497" spans="1:4" x14ac:dyDescent="0.3">
      <c r="A1497" s="191"/>
      <c r="B1497" s="191"/>
      <c r="C1497" s="191"/>
      <c r="D1497" s="127"/>
    </row>
    <row r="1498" spans="1:4" x14ac:dyDescent="0.3">
      <c r="A1498" s="191"/>
      <c r="B1498" s="191"/>
      <c r="C1498" s="191"/>
      <c r="D1498" s="127"/>
    </row>
    <row r="1499" spans="1:4" x14ac:dyDescent="0.3">
      <c r="A1499" s="191"/>
      <c r="B1499" s="191"/>
      <c r="C1499" s="191"/>
      <c r="D1499" s="127"/>
    </row>
    <row r="1500" spans="1:4" x14ac:dyDescent="0.3">
      <c r="A1500" s="191"/>
      <c r="B1500" s="191"/>
      <c r="C1500" s="191"/>
      <c r="D1500" s="127"/>
    </row>
    <row r="1501" spans="1:4" x14ac:dyDescent="0.3">
      <c r="A1501" s="191"/>
      <c r="B1501" s="191"/>
      <c r="C1501" s="191"/>
      <c r="D1501" s="127"/>
    </row>
    <row r="1502" spans="1:4" x14ac:dyDescent="0.3">
      <c r="A1502" s="191"/>
      <c r="B1502" s="191"/>
      <c r="C1502" s="191"/>
      <c r="D1502" s="127"/>
    </row>
    <row r="1503" spans="1:4" x14ac:dyDescent="0.3">
      <c r="A1503" s="191"/>
      <c r="B1503" s="191"/>
      <c r="C1503" s="191"/>
      <c r="D1503" s="127"/>
    </row>
    <row r="1504" spans="1:4" x14ac:dyDescent="0.3">
      <c r="A1504" s="191"/>
      <c r="B1504" s="191"/>
      <c r="C1504" s="191"/>
      <c r="D1504" s="127"/>
    </row>
    <row r="1505" spans="1:4" x14ac:dyDescent="0.3">
      <c r="A1505" s="191"/>
      <c r="B1505" s="191"/>
      <c r="C1505" s="191"/>
      <c r="D1505" s="127"/>
    </row>
    <row r="1506" spans="1:4" x14ac:dyDescent="0.3">
      <c r="A1506" s="191"/>
      <c r="B1506" s="191"/>
      <c r="C1506" s="191"/>
      <c r="D1506" s="127"/>
    </row>
    <row r="1507" spans="1:4" x14ac:dyDescent="0.3">
      <c r="A1507" s="191"/>
      <c r="B1507" s="191"/>
      <c r="C1507" s="191"/>
      <c r="D1507" s="127"/>
    </row>
    <row r="1508" spans="1:4" x14ac:dyDescent="0.3">
      <c r="A1508" s="191"/>
      <c r="B1508" s="191"/>
      <c r="C1508" s="191"/>
      <c r="D1508" s="127"/>
    </row>
    <row r="1509" spans="1:4" x14ac:dyDescent="0.3">
      <c r="A1509" s="191"/>
      <c r="B1509" s="191"/>
      <c r="C1509" s="191"/>
      <c r="D1509" s="127"/>
    </row>
    <row r="1510" spans="1:4" x14ac:dyDescent="0.3">
      <c r="A1510" s="191"/>
      <c r="B1510" s="191"/>
      <c r="C1510" s="191"/>
      <c r="D1510" s="127"/>
    </row>
    <row r="1511" spans="1:4" x14ac:dyDescent="0.3">
      <c r="A1511" s="191"/>
      <c r="B1511" s="191"/>
      <c r="C1511" s="191"/>
      <c r="D1511" s="127"/>
    </row>
    <row r="1512" spans="1:4" x14ac:dyDescent="0.3">
      <c r="A1512" s="191"/>
      <c r="B1512" s="191"/>
      <c r="C1512" s="191"/>
      <c r="D1512" s="127"/>
    </row>
    <row r="1513" spans="1:4" x14ac:dyDescent="0.3">
      <c r="A1513" s="191"/>
      <c r="B1513" s="191"/>
      <c r="C1513" s="191"/>
      <c r="D1513" s="127"/>
    </row>
    <row r="1514" spans="1:4" x14ac:dyDescent="0.3">
      <c r="A1514" s="191"/>
      <c r="B1514" s="191"/>
      <c r="C1514" s="191"/>
      <c r="D1514" s="127"/>
    </row>
    <row r="1515" spans="1:4" x14ac:dyDescent="0.3">
      <c r="A1515" s="191"/>
      <c r="B1515" s="191"/>
      <c r="C1515" s="191"/>
      <c r="D1515" s="127"/>
    </row>
    <row r="1516" spans="1:4" x14ac:dyDescent="0.3">
      <c r="A1516" s="191"/>
      <c r="B1516" s="191"/>
      <c r="C1516" s="191"/>
      <c r="D1516" s="127"/>
    </row>
    <row r="1517" spans="1:4" x14ac:dyDescent="0.3">
      <c r="A1517" s="191"/>
      <c r="B1517" s="191"/>
      <c r="C1517" s="191"/>
      <c r="D1517" s="127"/>
    </row>
    <row r="1518" spans="1:4" x14ac:dyDescent="0.3">
      <c r="A1518" s="191"/>
      <c r="B1518" s="191"/>
      <c r="C1518" s="191"/>
      <c r="D1518" s="127"/>
    </row>
    <row r="1519" spans="1:4" x14ac:dyDescent="0.3">
      <c r="A1519" s="191"/>
      <c r="B1519" s="191"/>
      <c r="C1519" s="191"/>
      <c r="D1519" s="127"/>
    </row>
    <row r="1520" spans="1:4" x14ac:dyDescent="0.3">
      <c r="A1520" s="191"/>
      <c r="B1520" s="191"/>
      <c r="C1520" s="191"/>
      <c r="D1520" s="127"/>
    </row>
    <row r="1521" spans="1:4" x14ac:dyDescent="0.3">
      <c r="A1521" s="191"/>
      <c r="B1521" s="191"/>
      <c r="C1521" s="191"/>
      <c r="D1521" s="127"/>
    </row>
    <row r="1522" spans="1:4" x14ac:dyDescent="0.3">
      <c r="A1522" s="191"/>
      <c r="B1522" s="191"/>
      <c r="C1522" s="191"/>
      <c r="D1522" s="127"/>
    </row>
    <row r="1523" spans="1:4" x14ac:dyDescent="0.3">
      <c r="A1523" s="191"/>
      <c r="B1523" s="191"/>
      <c r="C1523" s="191"/>
      <c r="D1523" s="127"/>
    </row>
    <row r="1524" spans="1:4" x14ac:dyDescent="0.3">
      <c r="A1524" s="191"/>
      <c r="B1524" s="191"/>
      <c r="C1524" s="191"/>
      <c r="D1524" s="127"/>
    </row>
    <row r="1525" spans="1:4" x14ac:dyDescent="0.3">
      <c r="A1525" s="191"/>
      <c r="B1525" s="191"/>
      <c r="C1525" s="191"/>
      <c r="D1525" s="127"/>
    </row>
    <row r="1526" spans="1:4" x14ac:dyDescent="0.3">
      <c r="A1526" s="191"/>
      <c r="B1526" s="191"/>
      <c r="C1526" s="191"/>
      <c r="D1526" s="127"/>
    </row>
    <row r="1527" spans="1:4" x14ac:dyDescent="0.3">
      <c r="A1527" s="191"/>
      <c r="B1527" s="191"/>
      <c r="C1527" s="191"/>
      <c r="D1527" s="127"/>
    </row>
    <row r="1528" spans="1:4" x14ac:dyDescent="0.3">
      <c r="A1528" s="191"/>
      <c r="B1528" s="191"/>
      <c r="C1528" s="191"/>
      <c r="D1528" s="127"/>
    </row>
    <row r="1529" spans="1:4" x14ac:dyDescent="0.3">
      <c r="A1529" s="191"/>
      <c r="B1529" s="191"/>
      <c r="C1529" s="191"/>
      <c r="D1529" s="127"/>
    </row>
    <row r="1530" spans="1:4" x14ac:dyDescent="0.3">
      <c r="A1530" s="191"/>
      <c r="B1530" s="191"/>
      <c r="C1530" s="191"/>
      <c r="D1530" s="127"/>
    </row>
    <row r="1531" spans="1:4" x14ac:dyDescent="0.3">
      <c r="A1531" s="191"/>
      <c r="B1531" s="191"/>
      <c r="C1531" s="191"/>
      <c r="D1531" s="127"/>
    </row>
    <row r="1532" spans="1:4" x14ac:dyDescent="0.3">
      <c r="A1532" s="191"/>
      <c r="B1532" s="191"/>
      <c r="C1532" s="191"/>
      <c r="D1532" s="127"/>
    </row>
    <row r="1533" spans="1:4" x14ac:dyDescent="0.3">
      <c r="A1533" s="191"/>
      <c r="B1533" s="191"/>
      <c r="C1533" s="191"/>
      <c r="D1533" s="127"/>
    </row>
    <row r="1534" spans="1:4" x14ac:dyDescent="0.3">
      <c r="A1534" s="191"/>
      <c r="B1534" s="191"/>
      <c r="C1534" s="191"/>
      <c r="D1534" s="127"/>
    </row>
    <row r="1535" spans="1:4" x14ac:dyDescent="0.3">
      <c r="A1535" s="191"/>
      <c r="B1535" s="191"/>
      <c r="C1535" s="191"/>
      <c r="D1535" s="127"/>
    </row>
    <row r="1536" spans="1:4" x14ac:dyDescent="0.3">
      <c r="A1536" s="191"/>
      <c r="B1536" s="191"/>
      <c r="C1536" s="191"/>
      <c r="D1536" s="127"/>
    </row>
    <row r="1537" spans="1:4" x14ac:dyDescent="0.3">
      <c r="A1537" s="191"/>
      <c r="B1537" s="191"/>
      <c r="C1537" s="191"/>
      <c r="D1537" s="127"/>
    </row>
    <row r="1538" spans="1:4" x14ac:dyDescent="0.3">
      <c r="A1538" s="191"/>
      <c r="B1538" s="191"/>
      <c r="C1538" s="191"/>
      <c r="D1538" s="127"/>
    </row>
    <row r="1539" spans="1:4" x14ac:dyDescent="0.3">
      <c r="A1539" s="191"/>
      <c r="B1539" s="191"/>
      <c r="C1539" s="191"/>
      <c r="D1539" s="127"/>
    </row>
    <row r="1540" spans="1:4" x14ac:dyDescent="0.3">
      <c r="A1540" s="191"/>
      <c r="B1540" s="191"/>
      <c r="C1540" s="191"/>
      <c r="D1540" s="127"/>
    </row>
    <row r="1541" spans="1:4" x14ac:dyDescent="0.3">
      <c r="A1541" s="191"/>
      <c r="B1541" s="191"/>
      <c r="C1541" s="191"/>
      <c r="D1541" s="127"/>
    </row>
    <row r="1542" spans="1:4" x14ac:dyDescent="0.3">
      <c r="A1542" s="191"/>
      <c r="B1542" s="191"/>
      <c r="C1542" s="191"/>
      <c r="D1542" s="127"/>
    </row>
    <row r="1543" spans="1:4" x14ac:dyDescent="0.3">
      <c r="A1543" s="191"/>
      <c r="B1543" s="191"/>
      <c r="C1543" s="191"/>
      <c r="D1543" s="127"/>
    </row>
    <row r="1544" spans="1:4" x14ac:dyDescent="0.3">
      <c r="A1544" s="191"/>
      <c r="B1544" s="191"/>
      <c r="C1544" s="191"/>
      <c r="D1544" s="127"/>
    </row>
    <row r="1545" spans="1:4" x14ac:dyDescent="0.3">
      <c r="A1545" s="191"/>
      <c r="B1545" s="191"/>
      <c r="C1545" s="191"/>
      <c r="D1545" s="127"/>
    </row>
    <row r="1546" spans="1:4" x14ac:dyDescent="0.3">
      <c r="A1546" s="191"/>
      <c r="B1546" s="191"/>
      <c r="C1546" s="191"/>
      <c r="D1546" s="127"/>
    </row>
    <row r="1547" spans="1:4" x14ac:dyDescent="0.3">
      <c r="A1547" s="191"/>
      <c r="B1547" s="191"/>
      <c r="C1547" s="191"/>
      <c r="D1547" s="127"/>
    </row>
    <row r="1548" spans="1:4" x14ac:dyDescent="0.3">
      <c r="A1548" s="191"/>
      <c r="B1548" s="191"/>
      <c r="C1548" s="191"/>
      <c r="D1548" s="127"/>
    </row>
    <row r="1549" spans="1:4" x14ac:dyDescent="0.3">
      <c r="A1549" s="191"/>
      <c r="B1549" s="191"/>
      <c r="C1549" s="191"/>
      <c r="D1549" s="127"/>
    </row>
    <row r="1550" spans="1:4" x14ac:dyDescent="0.3">
      <c r="A1550" s="191"/>
      <c r="B1550" s="191"/>
      <c r="C1550" s="191"/>
      <c r="D1550" s="127"/>
    </row>
    <row r="1551" spans="1:4" x14ac:dyDescent="0.3">
      <c r="A1551" s="191"/>
      <c r="B1551" s="191"/>
      <c r="C1551" s="191"/>
      <c r="D1551" s="127"/>
    </row>
    <row r="1552" spans="1:4" x14ac:dyDescent="0.3">
      <c r="A1552" s="191"/>
      <c r="B1552" s="191"/>
      <c r="C1552" s="191"/>
      <c r="D1552" s="127"/>
    </row>
    <row r="1553" spans="1:4" x14ac:dyDescent="0.3">
      <c r="A1553" s="191"/>
      <c r="B1553" s="191"/>
      <c r="C1553" s="191"/>
      <c r="D1553" s="127"/>
    </row>
    <row r="1554" spans="1:4" x14ac:dyDescent="0.3">
      <c r="A1554" s="191"/>
      <c r="B1554" s="191"/>
      <c r="C1554" s="191"/>
      <c r="D1554" s="127"/>
    </row>
    <row r="1555" spans="1:4" x14ac:dyDescent="0.3">
      <c r="A1555" s="191"/>
      <c r="B1555" s="191"/>
      <c r="C1555" s="191"/>
      <c r="D1555" s="127"/>
    </row>
    <row r="1556" spans="1:4" x14ac:dyDescent="0.3">
      <c r="A1556" s="191"/>
      <c r="B1556" s="191"/>
      <c r="C1556" s="191"/>
      <c r="D1556" s="127"/>
    </row>
    <row r="1557" spans="1:4" x14ac:dyDescent="0.3">
      <c r="A1557" s="191"/>
      <c r="B1557" s="191"/>
      <c r="C1557" s="191"/>
      <c r="D1557" s="127"/>
    </row>
    <row r="1558" spans="1:4" x14ac:dyDescent="0.3">
      <c r="A1558" s="191"/>
      <c r="B1558" s="191"/>
      <c r="C1558" s="191"/>
      <c r="D1558" s="127"/>
    </row>
    <row r="1559" spans="1:4" x14ac:dyDescent="0.3">
      <c r="A1559" s="191"/>
      <c r="B1559" s="191"/>
      <c r="C1559" s="191"/>
      <c r="D1559" s="127"/>
    </row>
    <row r="1560" spans="1:4" x14ac:dyDescent="0.3">
      <c r="A1560" s="191"/>
      <c r="B1560" s="191"/>
      <c r="C1560" s="191"/>
      <c r="D1560" s="127"/>
    </row>
    <row r="1561" spans="1:4" x14ac:dyDescent="0.3">
      <c r="A1561" s="191"/>
      <c r="B1561" s="191"/>
      <c r="C1561" s="191"/>
      <c r="D1561" s="127"/>
    </row>
    <row r="1562" spans="1:4" x14ac:dyDescent="0.3">
      <c r="A1562" s="191"/>
      <c r="B1562" s="191"/>
      <c r="C1562" s="191"/>
      <c r="D1562" s="127"/>
    </row>
    <row r="1563" spans="1:4" x14ac:dyDescent="0.3">
      <c r="A1563" s="191"/>
      <c r="B1563" s="191"/>
      <c r="C1563" s="191"/>
      <c r="D1563" s="127"/>
    </row>
    <row r="1564" spans="1:4" x14ac:dyDescent="0.3">
      <c r="A1564" s="191"/>
      <c r="B1564" s="191"/>
      <c r="C1564" s="191"/>
      <c r="D1564" s="127"/>
    </row>
    <row r="1565" spans="1:4" x14ac:dyDescent="0.3">
      <c r="A1565" s="191"/>
      <c r="B1565" s="191"/>
      <c r="C1565" s="191"/>
      <c r="D1565" s="127"/>
    </row>
    <row r="1566" spans="1:4" x14ac:dyDescent="0.3">
      <c r="A1566" s="191"/>
      <c r="B1566" s="191"/>
      <c r="C1566" s="191"/>
      <c r="D1566" s="127"/>
    </row>
    <row r="1567" spans="1:4" x14ac:dyDescent="0.3">
      <c r="A1567" s="191"/>
      <c r="B1567" s="191"/>
      <c r="C1567" s="191"/>
      <c r="D1567" s="127"/>
    </row>
    <row r="1568" spans="1:4" x14ac:dyDescent="0.3">
      <c r="A1568" s="191"/>
      <c r="B1568" s="191"/>
      <c r="C1568" s="191"/>
      <c r="D1568" s="127"/>
    </row>
    <row r="1569" spans="1:4" x14ac:dyDescent="0.3">
      <c r="A1569" s="191"/>
      <c r="B1569" s="191"/>
      <c r="C1569" s="191"/>
      <c r="D1569" s="127"/>
    </row>
    <row r="1570" spans="1:4" x14ac:dyDescent="0.3">
      <c r="A1570" s="191"/>
      <c r="B1570" s="191"/>
      <c r="C1570" s="191"/>
      <c r="D1570" s="127"/>
    </row>
    <row r="1571" spans="1:4" x14ac:dyDescent="0.3">
      <c r="A1571" s="191"/>
      <c r="B1571" s="191"/>
      <c r="C1571" s="191"/>
      <c r="D1571" s="127"/>
    </row>
    <row r="1572" spans="1:4" x14ac:dyDescent="0.3">
      <c r="A1572" s="191"/>
      <c r="B1572" s="191"/>
      <c r="C1572" s="191"/>
      <c r="D1572" s="127"/>
    </row>
    <row r="1573" spans="1:4" x14ac:dyDescent="0.3">
      <c r="A1573" s="191"/>
      <c r="B1573" s="191"/>
      <c r="C1573" s="191"/>
      <c r="D1573" s="127"/>
    </row>
    <row r="1574" spans="1:4" x14ac:dyDescent="0.3">
      <c r="A1574" s="191"/>
      <c r="B1574" s="191"/>
      <c r="C1574" s="191"/>
      <c r="D1574" s="127"/>
    </row>
    <row r="1575" spans="1:4" x14ac:dyDescent="0.3">
      <c r="A1575" s="191"/>
      <c r="B1575" s="191"/>
      <c r="C1575" s="191"/>
      <c r="D1575" s="127"/>
    </row>
    <row r="1576" spans="1:4" x14ac:dyDescent="0.3">
      <c r="A1576" s="191"/>
      <c r="B1576" s="191"/>
      <c r="C1576" s="191"/>
      <c r="D1576" s="127"/>
    </row>
    <row r="1577" spans="1:4" x14ac:dyDescent="0.3">
      <c r="A1577" s="191"/>
      <c r="B1577" s="191"/>
      <c r="C1577" s="191"/>
      <c r="D1577" s="127"/>
    </row>
    <row r="1578" spans="1:4" x14ac:dyDescent="0.3">
      <c r="A1578" s="191"/>
      <c r="B1578" s="191"/>
      <c r="C1578" s="191"/>
      <c r="D1578" s="127"/>
    </row>
    <row r="1579" spans="1:4" x14ac:dyDescent="0.3">
      <c r="A1579" s="191"/>
      <c r="B1579" s="191"/>
      <c r="C1579" s="191"/>
      <c r="D1579" s="127"/>
    </row>
    <row r="1580" spans="1:4" x14ac:dyDescent="0.3">
      <c r="A1580" s="191"/>
      <c r="B1580" s="191"/>
      <c r="C1580" s="191"/>
      <c r="D1580" s="127"/>
    </row>
    <row r="1581" spans="1:4" x14ac:dyDescent="0.3">
      <c r="A1581" s="191"/>
      <c r="B1581" s="191"/>
      <c r="C1581" s="191"/>
      <c r="D1581" s="127"/>
    </row>
    <row r="1582" spans="1:4" x14ac:dyDescent="0.3">
      <c r="A1582" s="191"/>
      <c r="B1582" s="191"/>
      <c r="C1582" s="191"/>
      <c r="D1582" s="127"/>
    </row>
    <row r="1583" spans="1:4" x14ac:dyDescent="0.3">
      <c r="A1583" s="191"/>
      <c r="B1583" s="191"/>
      <c r="C1583" s="191"/>
      <c r="D1583" s="127"/>
    </row>
    <row r="1584" spans="1:4" x14ac:dyDescent="0.3">
      <c r="A1584" s="191"/>
      <c r="B1584" s="191"/>
      <c r="C1584" s="191"/>
      <c r="D1584" s="127"/>
    </row>
    <row r="1585" spans="1:4" x14ac:dyDescent="0.3">
      <c r="A1585" s="191"/>
      <c r="B1585" s="191"/>
      <c r="C1585" s="191"/>
      <c r="D1585" s="127"/>
    </row>
    <row r="1586" spans="1:4" x14ac:dyDescent="0.3">
      <c r="A1586" s="191"/>
      <c r="B1586" s="191"/>
      <c r="C1586" s="191"/>
      <c r="D1586" s="127"/>
    </row>
    <row r="1587" spans="1:4" x14ac:dyDescent="0.3">
      <c r="A1587" s="191"/>
      <c r="B1587" s="191"/>
      <c r="C1587" s="191"/>
      <c r="D1587" s="127"/>
    </row>
    <row r="1588" spans="1:4" x14ac:dyDescent="0.3">
      <c r="A1588" s="191"/>
      <c r="B1588" s="191"/>
      <c r="C1588" s="191"/>
      <c r="D1588" s="127"/>
    </row>
    <row r="1589" spans="1:4" x14ac:dyDescent="0.3">
      <c r="A1589" s="191"/>
      <c r="B1589" s="191"/>
      <c r="C1589" s="191"/>
      <c r="D1589" s="127"/>
    </row>
    <row r="1590" spans="1:4" x14ac:dyDescent="0.3">
      <c r="A1590" s="191"/>
      <c r="B1590" s="191"/>
      <c r="C1590" s="191"/>
      <c r="D1590" s="127"/>
    </row>
    <row r="1591" spans="1:4" x14ac:dyDescent="0.3">
      <c r="A1591" s="191"/>
      <c r="B1591" s="191"/>
      <c r="C1591" s="191"/>
      <c r="D1591" s="127"/>
    </row>
    <row r="1592" spans="1:4" x14ac:dyDescent="0.3">
      <c r="A1592" s="191"/>
      <c r="B1592" s="191"/>
      <c r="C1592" s="191"/>
      <c r="D1592" s="127"/>
    </row>
    <row r="1593" spans="1:4" x14ac:dyDescent="0.3">
      <c r="A1593" s="191"/>
      <c r="B1593" s="191"/>
      <c r="C1593" s="191"/>
      <c r="D1593" s="127"/>
    </row>
    <row r="1594" spans="1:4" x14ac:dyDescent="0.3">
      <c r="A1594" s="191"/>
      <c r="B1594" s="191"/>
      <c r="C1594" s="191"/>
      <c r="D1594" s="127"/>
    </row>
    <row r="1595" spans="1:4" x14ac:dyDescent="0.3">
      <c r="A1595" s="191"/>
      <c r="B1595" s="191"/>
      <c r="C1595" s="191"/>
      <c r="D1595" s="127"/>
    </row>
    <row r="1596" spans="1:4" x14ac:dyDescent="0.3">
      <c r="A1596" s="191"/>
      <c r="B1596" s="191"/>
      <c r="C1596" s="191"/>
      <c r="D1596" s="127"/>
    </row>
    <row r="1597" spans="1:4" x14ac:dyDescent="0.3">
      <c r="A1597" s="191"/>
      <c r="B1597" s="191"/>
      <c r="C1597" s="191"/>
      <c r="D1597" s="127"/>
    </row>
    <row r="1598" spans="1:4" x14ac:dyDescent="0.3">
      <c r="A1598" s="191"/>
      <c r="B1598" s="191"/>
      <c r="C1598" s="191"/>
      <c r="D1598" s="127"/>
    </row>
    <row r="1599" spans="1:4" x14ac:dyDescent="0.3">
      <c r="A1599" s="191"/>
      <c r="B1599" s="191"/>
      <c r="C1599" s="191"/>
      <c r="D1599" s="127"/>
    </row>
    <row r="1600" spans="1:4" x14ac:dyDescent="0.3">
      <c r="A1600" s="191"/>
      <c r="B1600" s="191"/>
      <c r="C1600" s="191"/>
      <c r="D1600" s="127"/>
    </row>
    <row r="1601" spans="1:4" x14ac:dyDescent="0.3">
      <c r="A1601" s="191"/>
      <c r="B1601" s="191"/>
      <c r="C1601" s="191"/>
      <c r="D1601" s="127"/>
    </row>
    <row r="1602" spans="1:4" x14ac:dyDescent="0.3">
      <c r="A1602" s="191"/>
      <c r="B1602" s="191"/>
      <c r="C1602" s="191"/>
      <c r="D1602" s="127"/>
    </row>
    <row r="1603" spans="1:4" x14ac:dyDescent="0.3">
      <c r="A1603" s="191"/>
      <c r="B1603" s="191"/>
      <c r="C1603" s="191"/>
      <c r="D1603" s="127"/>
    </row>
    <row r="1604" spans="1:4" x14ac:dyDescent="0.3">
      <c r="A1604" s="191"/>
      <c r="B1604" s="191"/>
      <c r="C1604" s="191"/>
      <c r="D1604" s="127"/>
    </row>
    <row r="1605" spans="1:4" x14ac:dyDescent="0.3">
      <c r="A1605" s="191"/>
      <c r="B1605" s="191"/>
      <c r="C1605" s="191"/>
      <c r="D1605" s="127"/>
    </row>
    <row r="1606" spans="1:4" x14ac:dyDescent="0.3">
      <c r="A1606" s="191"/>
      <c r="B1606" s="191"/>
      <c r="C1606" s="191"/>
      <c r="D1606" s="127"/>
    </row>
    <row r="1607" spans="1:4" x14ac:dyDescent="0.3">
      <c r="A1607" s="191"/>
      <c r="B1607" s="191"/>
      <c r="C1607" s="191"/>
      <c r="D1607" s="127"/>
    </row>
    <row r="1608" spans="1:4" x14ac:dyDescent="0.3">
      <c r="A1608" s="191"/>
      <c r="B1608" s="191"/>
      <c r="C1608" s="191"/>
      <c r="D1608" s="127"/>
    </row>
    <row r="1609" spans="1:4" x14ac:dyDescent="0.3">
      <c r="A1609" s="191"/>
      <c r="B1609" s="191"/>
      <c r="C1609" s="191"/>
      <c r="D1609" s="127"/>
    </row>
    <row r="1610" spans="1:4" x14ac:dyDescent="0.3">
      <c r="A1610" s="191"/>
      <c r="B1610" s="191"/>
      <c r="C1610" s="191"/>
      <c r="D1610" s="127"/>
    </row>
    <row r="1611" spans="1:4" x14ac:dyDescent="0.3">
      <c r="A1611" s="191"/>
      <c r="B1611" s="191"/>
      <c r="C1611" s="191"/>
      <c r="D1611" s="127"/>
    </row>
    <row r="1612" spans="1:4" x14ac:dyDescent="0.3">
      <c r="A1612" s="191"/>
      <c r="B1612" s="191"/>
      <c r="C1612" s="191"/>
      <c r="D1612" s="127"/>
    </row>
    <row r="1613" spans="1:4" x14ac:dyDescent="0.3">
      <c r="A1613" s="191"/>
      <c r="B1613" s="191"/>
      <c r="C1613" s="191"/>
      <c r="D1613" s="127"/>
    </row>
    <row r="1614" spans="1:4" x14ac:dyDescent="0.3">
      <c r="A1614" s="191"/>
      <c r="B1614" s="191"/>
      <c r="C1614" s="191"/>
      <c r="D1614" s="127"/>
    </row>
    <row r="1615" spans="1:4" x14ac:dyDescent="0.3">
      <c r="A1615" s="191"/>
      <c r="B1615" s="191"/>
      <c r="C1615" s="191"/>
      <c r="D1615" s="127"/>
    </row>
    <row r="1616" spans="1:4" x14ac:dyDescent="0.3">
      <c r="A1616" s="191"/>
      <c r="B1616" s="191"/>
      <c r="C1616" s="191"/>
      <c r="D1616" s="127"/>
    </row>
    <row r="1617" spans="1:4" x14ac:dyDescent="0.3">
      <c r="A1617" s="191"/>
      <c r="B1617" s="191"/>
      <c r="C1617" s="191"/>
      <c r="D1617" s="127"/>
    </row>
    <row r="1618" spans="1:4" x14ac:dyDescent="0.3">
      <c r="A1618" s="191"/>
      <c r="B1618" s="191"/>
      <c r="C1618" s="191"/>
      <c r="D1618" s="127"/>
    </row>
    <row r="1619" spans="1:4" x14ac:dyDescent="0.3">
      <c r="A1619" s="191"/>
      <c r="B1619" s="191"/>
      <c r="C1619" s="191"/>
      <c r="D1619" s="127"/>
    </row>
    <row r="1620" spans="1:4" x14ac:dyDescent="0.3">
      <c r="A1620" s="191"/>
      <c r="B1620" s="191"/>
      <c r="C1620" s="191"/>
      <c r="D1620" s="127"/>
    </row>
    <row r="1621" spans="1:4" x14ac:dyDescent="0.3">
      <c r="A1621" s="191"/>
      <c r="B1621" s="191"/>
      <c r="C1621" s="191"/>
      <c r="D1621" s="127"/>
    </row>
    <row r="1622" spans="1:4" x14ac:dyDescent="0.3">
      <c r="A1622" s="191"/>
      <c r="B1622" s="191"/>
      <c r="C1622" s="191"/>
      <c r="D1622" s="127"/>
    </row>
    <row r="1623" spans="1:4" x14ac:dyDescent="0.3">
      <c r="A1623" s="191"/>
      <c r="B1623" s="191"/>
      <c r="C1623" s="191"/>
      <c r="D1623" s="127"/>
    </row>
    <row r="1624" spans="1:4" x14ac:dyDescent="0.3">
      <c r="A1624" s="191"/>
      <c r="B1624" s="191"/>
      <c r="C1624" s="191"/>
      <c r="D1624" s="127"/>
    </row>
    <row r="1625" spans="1:4" x14ac:dyDescent="0.3">
      <c r="A1625" s="191"/>
      <c r="B1625" s="191"/>
      <c r="C1625" s="191"/>
      <c r="D1625" s="127"/>
    </row>
    <row r="1626" spans="1:4" x14ac:dyDescent="0.3">
      <c r="A1626" s="191"/>
      <c r="B1626" s="191"/>
      <c r="C1626" s="191"/>
      <c r="D1626" s="127"/>
    </row>
    <row r="1627" spans="1:4" x14ac:dyDescent="0.3">
      <c r="A1627" s="191"/>
      <c r="B1627" s="191"/>
      <c r="C1627" s="191"/>
      <c r="D1627" s="127"/>
    </row>
    <row r="1628" spans="1:4" x14ac:dyDescent="0.3">
      <c r="A1628" s="191"/>
      <c r="B1628" s="191"/>
      <c r="C1628" s="191"/>
      <c r="D1628" s="127"/>
    </row>
    <row r="1629" spans="1:4" x14ac:dyDescent="0.3">
      <c r="A1629" s="191"/>
      <c r="B1629" s="191"/>
      <c r="C1629" s="191"/>
      <c r="D1629" s="127"/>
    </row>
    <row r="1630" spans="1:4" x14ac:dyDescent="0.3">
      <c r="A1630" s="191"/>
      <c r="B1630" s="191"/>
      <c r="C1630" s="191"/>
      <c r="D1630" s="127"/>
    </row>
    <row r="1631" spans="1:4" x14ac:dyDescent="0.3">
      <c r="A1631" s="191"/>
      <c r="B1631" s="191"/>
      <c r="C1631" s="191"/>
      <c r="D1631" s="127"/>
    </row>
    <row r="1632" spans="1:4" x14ac:dyDescent="0.3">
      <c r="A1632" s="191"/>
      <c r="B1632" s="191"/>
      <c r="C1632" s="191"/>
      <c r="D1632" s="127"/>
    </row>
    <row r="1633" spans="1:4" x14ac:dyDescent="0.3">
      <c r="A1633" s="191"/>
      <c r="B1633" s="191"/>
      <c r="C1633" s="191"/>
      <c r="D1633" s="127"/>
    </row>
    <row r="1634" spans="1:4" x14ac:dyDescent="0.3">
      <c r="A1634" s="191"/>
      <c r="B1634" s="191"/>
      <c r="C1634" s="191"/>
      <c r="D1634" s="127"/>
    </row>
    <row r="1635" spans="1:4" x14ac:dyDescent="0.3">
      <c r="A1635" s="191"/>
      <c r="B1635" s="191"/>
      <c r="C1635" s="191"/>
      <c r="D1635" s="127"/>
    </row>
    <row r="1636" spans="1:4" x14ac:dyDescent="0.3">
      <c r="A1636" s="191"/>
      <c r="B1636" s="191"/>
      <c r="C1636" s="191"/>
      <c r="D1636" s="127"/>
    </row>
    <row r="1637" spans="1:4" x14ac:dyDescent="0.3">
      <c r="A1637" s="191"/>
      <c r="B1637" s="191"/>
      <c r="C1637" s="191"/>
      <c r="D1637" s="127"/>
    </row>
    <row r="1638" spans="1:4" x14ac:dyDescent="0.3">
      <c r="A1638" s="191"/>
      <c r="B1638" s="191"/>
      <c r="C1638" s="191"/>
      <c r="D1638" s="127"/>
    </row>
    <row r="1639" spans="1:4" x14ac:dyDescent="0.3">
      <c r="A1639" s="191"/>
      <c r="B1639" s="191"/>
      <c r="C1639" s="191"/>
      <c r="D1639" s="127"/>
    </row>
    <row r="1640" spans="1:4" x14ac:dyDescent="0.3">
      <c r="A1640" s="191"/>
      <c r="B1640" s="191"/>
      <c r="C1640" s="191"/>
      <c r="D1640" s="127"/>
    </row>
    <row r="1641" spans="1:4" x14ac:dyDescent="0.3">
      <c r="A1641" s="191"/>
      <c r="B1641" s="191"/>
      <c r="C1641" s="191"/>
      <c r="D1641" s="127"/>
    </row>
    <row r="1642" spans="1:4" x14ac:dyDescent="0.3">
      <c r="A1642" s="191"/>
      <c r="B1642" s="191"/>
      <c r="C1642" s="191"/>
      <c r="D1642" s="127"/>
    </row>
    <row r="1643" spans="1:4" x14ac:dyDescent="0.3">
      <c r="A1643" s="191"/>
      <c r="B1643" s="191"/>
      <c r="C1643" s="191"/>
      <c r="D1643" s="127"/>
    </row>
    <row r="1644" spans="1:4" x14ac:dyDescent="0.3">
      <c r="A1644" s="191"/>
      <c r="B1644" s="191"/>
      <c r="C1644" s="191"/>
      <c r="D1644" s="127"/>
    </row>
    <row r="1645" spans="1:4" x14ac:dyDescent="0.3">
      <c r="A1645" s="191"/>
      <c r="B1645" s="191"/>
      <c r="C1645" s="191"/>
      <c r="D1645" s="127"/>
    </row>
    <row r="1646" spans="1:4" x14ac:dyDescent="0.3">
      <c r="A1646" s="191"/>
      <c r="B1646" s="191"/>
      <c r="C1646" s="191"/>
      <c r="D1646" s="127"/>
    </row>
    <row r="1647" spans="1:4" x14ac:dyDescent="0.3">
      <c r="A1647" s="191"/>
      <c r="B1647" s="191"/>
      <c r="C1647" s="191"/>
      <c r="D1647" s="127"/>
    </row>
    <row r="1648" spans="1:4" x14ac:dyDescent="0.3">
      <c r="A1648" s="191"/>
      <c r="B1648" s="191"/>
      <c r="C1648" s="191"/>
      <c r="D1648" s="127"/>
    </row>
    <row r="1649" spans="1:4" x14ac:dyDescent="0.3">
      <c r="A1649" s="191"/>
      <c r="B1649" s="191"/>
      <c r="C1649" s="191"/>
      <c r="D1649" s="127"/>
    </row>
    <row r="1650" spans="1:4" x14ac:dyDescent="0.3">
      <c r="A1650" s="191"/>
      <c r="B1650" s="191"/>
      <c r="C1650" s="191"/>
      <c r="D1650" s="127"/>
    </row>
    <row r="1651" spans="1:4" x14ac:dyDescent="0.3">
      <c r="A1651" s="191"/>
      <c r="B1651" s="191"/>
      <c r="C1651" s="191"/>
      <c r="D1651" s="127"/>
    </row>
    <row r="1652" spans="1:4" x14ac:dyDescent="0.3">
      <c r="A1652" s="191"/>
      <c r="B1652" s="191"/>
      <c r="C1652" s="191"/>
      <c r="D1652" s="127"/>
    </row>
    <row r="1653" spans="1:4" x14ac:dyDescent="0.3">
      <c r="A1653" s="191"/>
      <c r="B1653" s="191"/>
      <c r="C1653" s="191"/>
      <c r="D1653" s="127"/>
    </row>
    <row r="1654" spans="1:4" x14ac:dyDescent="0.3">
      <c r="A1654" s="191"/>
      <c r="B1654" s="191"/>
      <c r="C1654" s="191"/>
      <c r="D1654" s="127"/>
    </row>
    <row r="1655" spans="1:4" x14ac:dyDescent="0.3">
      <c r="A1655" s="191"/>
      <c r="B1655" s="191"/>
      <c r="C1655" s="191"/>
      <c r="D1655" s="127"/>
    </row>
    <row r="1656" spans="1:4" x14ac:dyDescent="0.3">
      <c r="A1656" s="191"/>
      <c r="B1656" s="191"/>
      <c r="C1656" s="191"/>
      <c r="D1656" s="127"/>
    </row>
    <row r="1657" spans="1:4" x14ac:dyDescent="0.3">
      <c r="A1657" s="191"/>
      <c r="B1657" s="191"/>
      <c r="C1657" s="191"/>
      <c r="D1657" s="127"/>
    </row>
    <row r="1658" spans="1:4" x14ac:dyDescent="0.3">
      <c r="A1658" s="191"/>
      <c r="B1658" s="191"/>
      <c r="C1658" s="191"/>
      <c r="D1658" s="127"/>
    </row>
    <row r="1659" spans="1:4" x14ac:dyDescent="0.3">
      <c r="A1659" s="191"/>
      <c r="B1659" s="191"/>
      <c r="C1659" s="191"/>
      <c r="D1659" s="127"/>
    </row>
    <row r="1660" spans="1:4" x14ac:dyDescent="0.3">
      <c r="A1660" s="191"/>
      <c r="B1660" s="191"/>
      <c r="C1660" s="191"/>
      <c r="D1660" s="127"/>
    </row>
    <row r="1661" spans="1:4" x14ac:dyDescent="0.3">
      <c r="A1661" s="191"/>
      <c r="B1661" s="191"/>
      <c r="C1661" s="191"/>
      <c r="D1661" s="127"/>
    </row>
    <row r="1662" spans="1:4" x14ac:dyDescent="0.3">
      <c r="A1662" s="191"/>
      <c r="B1662" s="191"/>
      <c r="C1662" s="191"/>
      <c r="D1662" s="127"/>
    </row>
    <row r="1663" spans="1:4" x14ac:dyDescent="0.3">
      <c r="A1663" s="191"/>
      <c r="B1663" s="191"/>
      <c r="C1663" s="191"/>
      <c r="D1663" s="127"/>
    </row>
    <row r="1664" spans="1:4" x14ac:dyDescent="0.3">
      <c r="A1664" s="191"/>
      <c r="B1664" s="191"/>
      <c r="C1664" s="191"/>
      <c r="D1664" s="127"/>
    </row>
    <row r="1665" spans="1:4" x14ac:dyDescent="0.3">
      <c r="A1665" s="191"/>
      <c r="B1665" s="191"/>
      <c r="C1665" s="191"/>
      <c r="D1665" s="127"/>
    </row>
    <row r="1666" spans="1:4" x14ac:dyDescent="0.3">
      <c r="A1666" s="191"/>
      <c r="B1666" s="191"/>
      <c r="C1666" s="191"/>
      <c r="D1666" s="127"/>
    </row>
    <row r="1667" spans="1:4" x14ac:dyDescent="0.3">
      <c r="A1667" s="191"/>
      <c r="B1667" s="191"/>
      <c r="C1667" s="191"/>
      <c r="D1667" s="127"/>
    </row>
    <row r="1668" spans="1:4" x14ac:dyDescent="0.3">
      <c r="A1668" s="191"/>
      <c r="B1668" s="191"/>
      <c r="C1668" s="191"/>
      <c r="D1668" s="127"/>
    </row>
    <row r="1669" spans="1:4" x14ac:dyDescent="0.3">
      <c r="A1669" s="191"/>
      <c r="B1669" s="191"/>
      <c r="C1669" s="191"/>
      <c r="D1669" s="127"/>
    </row>
    <row r="1670" spans="1:4" x14ac:dyDescent="0.3">
      <c r="A1670" s="191"/>
      <c r="B1670" s="191"/>
      <c r="C1670" s="191"/>
      <c r="D1670" s="127"/>
    </row>
    <row r="1671" spans="1:4" x14ac:dyDescent="0.3">
      <c r="A1671" s="191"/>
      <c r="B1671" s="191"/>
      <c r="C1671" s="191"/>
      <c r="D1671" s="127"/>
    </row>
    <row r="1672" spans="1:4" x14ac:dyDescent="0.3">
      <c r="A1672" s="191"/>
      <c r="B1672" s="191"/>
      <c r="C1672" s="191"/>
      <c r="D1672" s="127"/>
    </row>
    <row r="1673" spans="1:4" x14ac:dyDescent="0.3">
      <c r="A1673" s="191"/>
      <c r="B1673" s="191"/>
      <c r="C1673" s="191"/>
      <c r="D1673" s="127"/>
    </row>
    <row r="1674" spans="1:4" x14ac:dyDescent="0.3">
      <c r="A1674" s="191"/>
      <c r="B1674" s="191"/>
      <c r="C1674" s="191"/>
      <c r="D1674" s="127"/>
    </row>
    <row r="1675" spans="1:4" x14ac:dyDescent="0.3">
      <c r="A1675" s="191"/>
      <c r="B1675" s="191"/>
      <c r="C1675" s="191"/>
      <c r="D1675" s="127"/>
    </row>
    <row r="1676" spans="1:4" x14ac:dyDescent="0.3">
      <c r="A1676" s="191"/>
      <c r="B1676" s="191"/>
      <c r="C1676" s="191"/>
      <c r="D1676" s="127"/>
    </row>
    <row r="1677" spans="1:4" x14ac:dyDescent="0.3">
      <c r="A1677" s="191"/>
      <c r="B1677" s="191"/>
      <c r="C1677" s="191"/>
      <c r="D1677" s="127"/>
    </row>
    <row r="1678" spans="1:4" x14ac:dyDescent="0.3">
      <c r="A1678" s="191"/>
      <c r="B1678" s="191"/>
      <c r="C1678" s="191"/>
      <c r="D1678" s="127"/>
    </row>
    <row r="1679" spans="1:4" x14ac:dyDescent="0.3">
      <c r="A1679" s="191"/>
      <c r="B1679" s="191"/>
      <c r="C1679" s="191"/>
      <c r="D1679" s="127"/>
    </row>
    <row r="1680" spans="1:4" x14ac:dyDescent="0.3">
      <c r="A1680" s="191"/>
      <c r="B1680" s="191"/>
      <c r="C1680" s="191"/>
      <c r="D1680" s="127"/>
    </row>
    <row r="1681" spans="1:4" x14ac:dyDescent="0.3">
      <c r="A1681" s="191"/>
      <c r="B1681" s="191"/>
      <c r="C1681" s="191"/>
      <c r="D1681" s="127"/>
    </row>
    <row r="1682" spans="1:4" x14ac:dyDescent="0.3">
      <c r="A1682" s="191"/>
      <c r="B1682" s="191"/>
      <c r="C1682" s="191"/>
      <c r="D1682" s="127"/>
    </row>
    <row r="1683" spans="1:4" x14ac:dyDescent="0.3">
      <c r="A1683" s="191"/>
      <c r="B1683" s="191"/>
      <c r="C1683" s="191"/>
      <c r="D1683" s="127"/>
    </row>
    <row r="1684" spans="1:4" x14ac:dyDescent="0.3">
      <c r="A1684" s="191"/>
      <c r="B1684" s="191"/>
      <c r="C1684" s="191"/>
      <c r="D1684" s="127"/>
    </row>
    <row r="1685" spans="1:4" x14ac:dyDescent="0.3">
      <c r="A1685" s="191"/>
      <c r="B1685" s="191"/>
      <c r="C1685" s="191"/>
      <c r="D1685" s="127"/>
    </row>
    <row r="1686" spans="1:4" x14ac:dyDescent="0.3">
      <c r="A1686" s="191"/>
      <c r="B1686" s="191"/>
      <c r="C1686" s="191"/>
      <c r="D1686" s="127"/>
    </row>
    <row r="1687" spans="1:4" x14ac:dyDescent="0.3">
      <c r="A1687" s="191"/>
      <c r="B1687" s="191"/>
      <c r="C1687" s="191"/>
      <c r="D1687" s="127"/>
    </row>
    <row r="1688" spans="1:4" x14ac:dyDescent="0.3">
      <c r="A1688" s="191"/>
      <c r="B1688" s="191"/>
      <c r="C1688" s="191"/>
      <c r="D1688" s="127"/>
    </row>
    <row r="1689" spans="1:4" x14ac:dyDescent="0.3">
      <c r="A1689" s="191"/>
      <c r="B1689" s="191"/>
      <c r="C1689" s="191"/>
      <c r="D1689" s="127"/>
    </row>
    <row r="1690" spans="1:4" x14ac:dyDescent="0.3">
      <c r="A1690" s="191"/>
      <c r="B1690" s="191"/>
      <c r="C1690" s="191"/>
      <c r="D1690" s="127"/>
    </row>
    <row r="1691" spans="1:4" x14ac:dyDescent="0.3">
      <c r="A1691" s="191"/>
      <c r="B1691" s="191"/>
      <c r="C1691" s="191"/>
      <c r="D1691" s="127"/>
    </row>
    <row r="1692" spans="1:4" x14ac:dyDescent="0.3">
      <c r="A1692" s="191"/>
      <c r="B1692" s="191"/>
      <c r="C1692" s="191"/>
      <c r="D1692" s="127"/>
    </row>
    <row r="1693" spans="1:4" x14ac:dyDescent="0.3">
      <c r="A1693" s="191"/>
      <c r="B1693" s="191"/>
      <c r="C1693" s="191"/>
      <c r="D1693" s="127"/>
    </row>
    <row r="1694" spans="1:4" x14ac:dyDescent="0.3">
      <c r="A1694" s="191"/>
      <c r="B1694" s="191"/>
      <c r="C1694" s="191"/>
      <c r="D1694" s="127"/>
    </row>
    <row r="1695" spans="1:4" x14ac:dyDescent="0.3">
      <c r="A1695" s="191"/>
      <c r="B1695" s="191"/>
      <c r="C1695" s="191"/>
      <c r="D1695" s="127"/>
    </row>
    <row r="1696" spans="1:4" x14ac:dyDescent="0.3">
      <c r="A1696" s="191"/>
      <c r="B1696" s="191"/>
      <c r="C1696" s="191"/>
      <c r="D1696" s="127"/>
    </row>
    <row r="1697" spans="1:4" x14ac:dyDescent="0.3">
      <c r="A1697" s="191"/>
      <c r="B1697" s="191"/>
      <c r="C1697" s="191"/>
      <c r="D1697" s="127"/>
    </row>
    <row r="1698" spans="1:4" x14ac:dyDescent="0.3">
      <c r="A1698" s="191"/>
      <c r="B1698" s="191"/>
      <c r="C1698" s="191"/>
      <c r="D1698" s="127"/>
    </row>
    <row r="1699" spans="1:4" x14ac:dyDescent="0.3">
      <c r="A1699" s="191"/>
      <c r="B1699" s="191"/>
      <c r="C1699" s="191"/>
      <c r="D1699" s="127"/>
    </row>
    <row r="1700" spans="1:4" x14ac:dyDescent="0.3">
      <c r="A1700" s="191"/>
      <c r="B1700" s="191"/>
      <c r="C1700" s="191"/>
      <c r="D1700" s="127"/>
    </row>
    <row r="1701" spans="1:4" x14ac:dyDescent="0.3">
      <c r="A1701" s="191"/>
      <c r="B1701" s="191"/>
      <c r="C1701" s="191"/>
      <c r="D1701" s="127"/>
    </row>
    <row r="1702" spans="1:4" x14ac:dyDescent="0.3">
      <c r="A1702" s="191"/>
      <c r="B1702" s="191"/>
      <c r="C1702" s="191"/>
      <c r="D1702" s="127"/>
    </row>
    <row r="1703" spans="1:4" x14ac:dyDescent="0.3">
      <c r="A1703" s="191"/>
      <c r="B1703" s="191"/>
      <c r="C1703" s="191"/>
      <c r="D1703" s="127"/>
    </row>
    <row r="1704" spans="1:4" x14ac:dyDescent="0.3">
      <c r="A1704" s="191"/>
      <c r="B1704" s="191"/>
      <c r="C1704" s="191"/>
      <c r="D1704" s="127"/>
    </row>
    <row r="1705" spans="1:4" x14ac:dyDescent="0.3">
      <c r="A1705" s="191"/>
      <c r="B1705" s="191"/>
      <c r="C1705" s="191"/>
      <c r="D1705" s="127"/>
    </row>
    <row r="1706" spans="1:4" x14ac:dyDescent="0.3">
      <c r="A1706" s="191"/>
      <c r="B1706" s="191"/>
      <c r="C1706" s="191"/>
      <c r="D1706" s="127"/>
    </row>
    <row r="1707" spans="1:4" x14ac:dyDescent="0.3">
      <c r="A1707" s="191"/>
      <c r="B1707" s="191"/>
      <c r="C1707" s="191"/>
      <c r="D1707" s="127"/>
    </row>
    <row r="1708" spans="1:4" x14ac:dyDescent="0.3">
      <c r="A1708" s="191"/>
      <c r="B1708" s="191"/>
      <c r="C1708" s="191"/>
      <c r="D1708" s="127"/>
    </row>
    <row r="1709" spans="1:4" x14ac:dyDescent="0.3">
      <c r="A1709" s="191"/>
      <c r="B1709" s="191"/>
      <c r="C1709" s="191"/>
      <c r="D1709" s="127"/>
    </row>
    <row r="1710" spans="1:4" x14ac:dyDescent="0.3">
      <c r="A1710" s="191"/>
      <c r="B1710" s="191"/>
      <c r="C1710" s="191"/>
      <c r="D1710" s="127"/>
    </row>
    <row r="1711" spans="1:4" x14ac:dyDescent="0.3">
      <c r="A1711" s="191"/>
      <c r="B1711" s="191"/>
      <c r="C1711" s="191"/>
      <c r="D1711" s="127"/>
    </row>
    <row r="1712" spans="1:4" x14ac:dyDescent="0.3">
      <c r="A1712" s="191"/>
      <c r="B1712" s="191"/>
      <c r="C1712" s="191"/>
      <c r="D1712" s="127"/>
    </row>
    <row r="1713" spans="1:4" x14ac:dyDescent="0.3">
      <c r="A1713" s="191"/>
      <c r="B1713" s="191"/>
      <c r="C1713" s="191"/>
      <c r="D1713" s="127"/>
    </row>
    <row r="1714" spans="1:4" x14ac:dyDescent="0.3">
      <c r="A1714" s="191"/>
      <c r="B1714" s="191"/>
      <c r="C1714" s="191"/>
      <c r="D1714" s="127"/>
    </row>
    <row r="1715" spans="1:4" x14ac:dyDescent="0.3">
      <c r="A1715" s="191"/>
      <c r="B1715" s="191"/>
      <c r="C1715" s="191"/>
      <c r="D1715" s="127"/>
    </row>
    <row r="1716" spans="1:4" x14ac:dyDescent="0.3">
      <c r="A1716" s="191"/>
      <c r="B1716" s="191"/>
      <c r="C1716" s="191"/>
      <c r="D1716" s="127"/>
    </row>
    <row r="1717" spans="1:4" x14ac:dyDescent="0.3">
      <c r="A1717" s="191"/>
      <c r="B1717" s="191"/>
      <c r="C1717" s="191"/>
      <c r="D1717" s="127"/>
    </row>
    <row r="1718" spans="1:4" x14ac:dyDescent="0.3">
      <c r="A1718" s="191"/>
      <c r="B1718" s="191"/>
      <c r="C1718" s="191"/>
      <c r="D1718" s="127"/>
    </row>
    <row r="1719" spans="1:4" x14ac:dyDescent="0.3">
      <c r="A1719" s="191"/>
      <c r="B1719" s="191"/>
      <c r="C1719" s="191"/>
      <c r="D1719" s="127"/>
    </row>
    <row r="1720" spans="1:4" x14ac:dyDescent="0.3">
      <c r="A1720" s="191"/>
      <c r="B1720" s="191"/>
      <c r="C1720" s="191"/>
      <c r="D1720" s="127"/>
    </row>
    <row r="1721" spans="1:4" x14ac:dyDescent="0.3">
      <c r="A1721" s="191"/>
      <c r="B1721" s="191"/>
      <c r="C1721" s="191"/>
      <c r="D1721" s="127"/>
    </row>
    <row r="1722" spans="1:4" x14ac:dyDescent="0.3">
      <c r="A1722" s="191"/>
      <c r="B1722" s="191"/>
      <c r="C1722" s="191"/>
      <c r="D1722" s="127"/>
    </row>
    <row r="1723" spans="1:4" x14ac:dyDescent="0.3">
      <c r="A1723" s="191"/>
      <c r="B1723" s="191"/>
      <c r="C1723" s="191"/>
      <c r="D1723" s="127"/>
    </row>
    <row r="1724" spans="1:4" x14ac:dyDescent="0.3">
      <c r="A1724" s="191"/>
      <c r="B1724" s="191"/>
      <c r="C1724" s="191"/>
      <c r="D1724" s="127"/>
    </row>
    <row r="1725" spans="1:4" x14ac:dyDescent="0.3">
      <c r="A1725" s="191"/>
      <c r="B1725" s="191"/>
      <c r="C1725" s="191"/>
      <c r="D1725" s="127"/>
    </row>
    <row r="1726" spans="1:4" x14ac:dyDescent="0.3">
      <c r="A1726" s="191"/>
      <c r="B1726" s="191"/>
      <c r="C1726" s="191"/>
      <c r="D1726" s="127"/>
    </row>
    <row r="1727" spans="1:4" x14ac:dyDescent="0.3">
      <c r="A1727" s="191"/>
      <c r="B1727" s="191"/>
      <c r="C1727" s="191"/>
      <c r="D1727" s="127"/>
    </row>
    <row r="1728" spans="1:4" x14ac:dyDescent="0.3">
      <c r="A1728" s="191"/>
      <c r="B1728" s="191"/>
      <c r="C1728" s="191"/>
      <c r="D1728" s="127"/>
    </row>
    <row r="1729" spans="1:4" x14ac:dyDescent="0.3">
      <c r="A1729" s="191"/>
      <c r="B1729" s="191"/>
      <c r="C1729" s="191"/>
      <c r="D1729" s="127"/>
    </row>
    <row r="1730" spans="1:4" x14ac:dyDescent="0.3">
      <c r="A1730" s="191"/>
      <c r="B1730" s="191"/>
      <c r="C1730" s="191"/>
      <c r="D1730" s="127"/>
    </row>
    <row r="1731" spans="1:4" x14ac:dyDescent="0.3">
      <c r="A1731" s="191"/>
      <c r="B1731" s="191"/>
      <c r="C1731" s="191"/>
      <c r="D1731" s="127"/>
    </row>
    <row r="1732" spans="1:4" x14ac:dyDescent="0.3">
      <c r="A1732" s="191"/>
      <c r="B1732" s="191"/>
      <c r="C1732" s="191"/>
      <c r="D1732" s="127"/>
    </row>
    <row r="1733" spans="1:4" x14ac:dyDescent="0.3">
      <c r="A1733" s="191"/>
      <c r="B1733" s="191"/>
      <c r="C1733" s="191"/>
      <c r="D1733" s="127"/>
    </row>
    <row r="1734" spans="1:4" x14ac:dyDescent="0.3">
      <c r="A1734" s="191"/>
      <c r="B1734" s="191"/>
      <c r="C1734" s="191"/>
      <c r="D1734" s="127"/>
    </row>
    <row r="1735" spans="1:4" x14ac:dyDescent="0.3">
      <c r="A1735" s="191"/>
      <c r="B1735" s="191"/>
      <c r="C1735" s="191"/>
      <c r="D1735" s="127"/>
    </row>
    <row r="1736" spans="1:4" x14ac:dyDescent="0.3">
      <c r="A1736" s="191"/>
      <c r="B1736" s="191"/>
      <c r="C1736" s="191"/>
      <c r="D1736" s="127"/>
    </row>
    <row r="1737" spans="1:4" x14ac:dyDescent="0.3">
      <c r="A1737" s="191"/>
      <c r="B1737" s="191"/>
      <c r="C1737" s="191"/>
      <c r="D1737" s="127"/>
    </row>
    <row r="1738" spans="1:4" x14ac:dyDescent="0.3">
      <c r="A1738" s="191"/>
      <c r="B1738" s="191"/>
      <c r="C1738" s="191"/>
      <c r="D1738" s="127"/>
    </row>
    <row r="1739" spans="1:4" x14ac:dyDescent="0.3">
      <c r="A1739" s="191"/>
      <c r="B1739" s="191"/>
      <c r="C1739" s="191"/>
      <c r="D1739" s="127"/>
    </row>
    <row r="1740" spans="1:4" x14ac:dyDescent="0.3">
      <c r="A1740" s="191"/>
      <c r="B1740" s="191"/>
      <c r="C1740" s="191"/>
      <c r="D1740" s="127"/>
    </row>
    <row r="1741" spans="1:4" x14ac:dyDescent="0.3">
      <c r="A1741" s="191"/>
      <c r="B1741" s="191"/>
      <c r="C1741" s="191"/>
      <c r="D1741" s="127"/>
    </row>
    <row r="1742" spans="1:4" x14ac:dyDescent="0.3">
      <c r="A1742" s="191"/>
      <c r="B1742" s="191"/>
      <c r="C1742" s="191"/>
      <c r="D1742" s="127"/>
    </row>
    <row r="1743" spans="1:4" x14ac:dyDescent="0.3">
      <c r="A1743" s="191"/>
      <c r="B1743" s="191"/>
      <c r="C1743" s="191"/>
      <c r="D1743" s="127"/>
    </row>
    <row r="1744" spans="1:4" x14ac:dyDescent="0.3">
      <c r="A1744" s="191"/>
      <c r="B1744" s="191"/>
      <c r="C1744" s="191"/>
      <c r="D1744" s="127"/>
    </row>
    <row r="1745" spans="1:4" x14ac:dyDescent="0.3">
      <c r="A1745" s="191"/>
      <c r="B1745" s="191"/>
      <c r="C1745" s="191"/>
      <c r="D1745" s="127"/>
    </row>
    <row r="1746" spans="1:4" x14ac:dyDescent="0.3">
      <c r="A1746" s="191"/>
      <c r="B1746" s="191"/>
      <c r="C1746" s="191"/>
      <c r="D1746" s="127"/>
    </row>
    <row r="1747" spans="1:4" x14ac:dyDescent="0.3">
      <c r="A1747" s="191"/>
      <c r="B1747" s="191"/>
      <c r="C1747" s="191"/>
      <c r="D1747" s="127"/>
    </row>
    <row r="1748" spans="1:4" x14ac:dyDescent="0.3">
      <c r="A1748" s="191"/>
      <c r="B1748" s="191"/>
      <c r="C1748" s="191"/>
      <c r="D1748" s="127"/>
    </row>
    <row r="1749" spans="1:4" x14ac:dyDescent="0.3">
      <c r="A1749" s="191"/>
      <c r="B1749" s="191"/>
      <c r="C1749" s="191"/>
      <c r="D1749" s="127"/>
    </row>
    <row r="1750" spans="1:4" x14ac:dyDescent="0.3">
      <c r="A1750" s="191"/>
      <c r="B1750" s="191"/>
      <c r="C1750" s="191"/>
      <c r="D1750" s="127"/>
    </row>
    <row r="1751" spans="1:4" x14ac:dyDescent="0.3">
      <c r="A1751" s="191"/>
      <c r="B1751" s="191"/>
      <c r="C1751" s="191"/>
      <c r="D1751" s="127"/>
    </row>
    <row r="1752" spans="1:4" x14ac:dyDescent="0.3">
      <c r="A1752" s="191"/>
      <c r="B1752" s="191"/>
      <c r="C1752" s="191"/>
      <c r="D1752" s="127"/>
    </row>
    <row r="1753" spans="1:4" x14ac:dyDescent="0.3">
      <c r="A1753" s="191"/>
      <c r="B1753" s="191"/>
      <c r="C1753" s="191"/>
      <c r="D1753" s="127"/>
    </row>
    <row r="1754" spans="1:4" x14ac:dyDescent="0.3">
      <c r="A1754" s="191"/>
      <c r="B1754" s="191"/>
      <c r="C1754" s="191"/>
      <c r="D1754" s="127"/>
    </row>
    <row r="1755" spans="1:4" x14ac:dyDescent="0.3">
      <c r="A1755" s="191"/>
      <c r="B1755" s="191"/>
      <c r="C1755" s="191"/>
      <c r="D1755" s="127"/>
    </row>
    <row r="1756" spans="1:4" x14ac:dyDescent="0.3">
      <c r="A1756" s="191"/>
      <c r="B1756" s="191"/>
      <c r="C1756" s="191"/>
      <c r="D1756" s="127"/>
    </row>
    <row r="1757" spans="1:4" x14ac:dyDescent="0.3">
      <c r="A1757" s="191"/>
      <c r="B1757" s="191"/>
      <c r="C1757" s="191"/>
      <c r="D1757" s="127"/>
    </row>
    <row r="1758" spans="1:4" x14ac:dyDescent="0.3">
      <c r="A1758" s="191"/>
      <c r="B1758" s="191"/>
      <c r="C1758" s="191"/>
      <c r="D1758" s="127"/>
    </row>
    <row r="1759" spans="1:4" x14ac:dyDescent="0.3">
      <c r="A1759" s="191"/>
      <c r="B1759" s="191"/>
      <c r="C1759" s="191"/>
      <c r="D1759" s="127"/>
    </row>
    <row r="1760" spans="1:4" x14ac:dyDescent="0.3">
      <c r="A1760" s="191"/>
      <c r="B1760" s="191"/>
      <c r="C1760" s="191"/>
      <c r="D1760" s="127"/>
    </row>
    <row r="1761" spans="1:4" x14ac:dyDescent="0.3">
      <c r="A1761" s="191"/>
      <c r="B1761" s="191"/>
      <c r="C1761" s="191"/>
      <c r="D1761" s="127"/>
    </row>
    <row r="1762" spans="1:4" x14ac:dyDescent="0.3">
      <c r="A1762" s="191"/>
      <c r="B1762" s="191"/>
      <c r="C1762" s="191"/>
      <c r="D1762" s="127"/>
    </row>
    <row r="1763" spans="1:4" x14ac:dyDescent="0.3">
      <c r="A1763" s="191"/>
      <c r="B1763" s="191"/>
      <c r="C1763" s="191"/>
      <c r="D1763" s="127"/>
    </row>
    <row r="1764" spans="1:4" x14ac:dyDescent="0.3">
      <c r="A1764" s="191"/>
      <c r="B1764" s="191"/>
      <c r="C1764" s="191"/>
      <c r="D1764" s="127"/>
    </row>
    <row r="1765" spans="1:4" x14ac:dyDescent="0.3">
      <c r="A1765" s="191"/>
      <c r="B1765" s="191"/>
      <c r="C1765" s="191"/>
      <c r="D1765" s="127"/>
    </row>
    <row r="1766" spans="1:4" x14ac:dyDescent="0.3">
      <c r="A1766" s="191"/>
      <c r="B1766" s="191"/>
      <c r="C1766" s="191"/>
      <c r="D1766" s="127"/>
    </row>
    <row r="1767" spans="1:4" x14ac:dyDescent="0.3">
      <c r="A1767" s="191"/>
      <c r="B1767" s="191"/>
      <c r="C1767" s="191"/>
      <c r="D1767" s="127"/>
    </row>
    <row r="1768" spans="1:4" x14ac:dyDescent="0.3">
      <c r="A1768" s="191"/>
      <c r="B1768" s="191"/>
      <c r="C1768" s="191"/>
      <c r="D1768" s="127"/>
    </row>
    <row r="1769" spans="1:4" x14ac:dyDescent="0.3">
      <c r="A1769" s="191"/>
      <c r="B1769" s="191"/>
      <c r="C1769" s="191"/>
      <c r="D1769" s="127"/>
    </row>
    <row r="1770" spans="1:4" x14ac:dyDescent="0.3">
      <c r="A1770" s="191"/>
      <c r="B1770" s="191"/>
      <c r="C1770" s="191"/>
      <c r="D1770" s="127"/>
    </row>
    <row r="1771" spans="1:4" x14ac:dyDescent="0.3">
      <c r="A1771" s="191"/>
      <c r="B1771" s="191"/>
      <c r="C1771" s="191"/>
      <c r="D1771" s="127"/>
    </row>
    <row r="1772" spans="1:4" x14ac:dyDescent="0.3">
      <c r="A1772" s="191"/>
      <c r="B1772" s="191"/>
      <c r="C1772" s="191"/>
      <c r="D1772" s="127"/>
    </row>
    <row r="1773" spans="1:4" x14ac:dyDescent="0.3">
      <c r="A1773" s="191"/>
      <c r="B1773" s="191"/>
      <c r="C1773" s="191"/>
      <c r="D1773" s="127"/>
    </row>
    <row r="1774" spans="1:4" x14ac:dyDescent="0.3">
      <c r="A1774" s="191"/>
      <c r="B1774" s="191"/>
      <c r="C1774" s="191"/>
      <c r="D1774" s="127"/>
    </row>
    <row r="1775" spans="1:4" x14ac:dyDescent="0.3">
      <c r="A1775" s="191"/>
      <c r="B1775" s="191"/>
      <c r="C1775" s="191"/>
      <c r="D1775" s="127"/>
    </row>
    <row r="1776" spans="1:4" x14ac:dyDescent="0.3">
      <c r="A1776" s="191"/>
      <c r="B1776" s="191"/>
      <c r="C1776" s="191"/>
      <c r="D1776" s="127"/>
    </row>
    <row r="1777" spans="1:4" x14ac:dyDescent="0.3">
      <c r="A1777" s="191"/>
      <c r="B1777" s="191"/>
      <c r="C1777" s="191"/>
      <c r="D1777" s="127"/>
    </row>
    <row r="1778" spans="1:4" x14ac:dyDescent="0.3">
      <c r="A1778" s="191"/>
      <c r="B1778" s="191"/>
      <c r="C1778" s="191"/>
      <c r="D1778" s="127"/>
    </row>
    <row r="1779" spans="1:4" x14ac:dyDescent="0.3">
      <c r="A1779" s="191"/>
      <c r="B1779" s="191"/>
      <c r="C1779" s="191"/>
      <c r="D1779" s="127"/>
    </row>
    <row r="1780" spans="1:4" x14ac:dyDescent="0.3">
      <c r="A1780" s="191"/>
      <c r="B1780" s="191"/>
      <c r="C1780" s="191"/>
      <c r="D1780" s="127"/>
    </row>
    <row r="1781" spans="1:4" x14ac:dyDescent="0.3">
      <c r="A1781" s="191"/>
      <c r="B1781" s="191"/>
      <c r="C1781" s="191"/>
      <c r="D1781" s="127"/>
    </row>
    <row r="1782" spans="1:4" x14ac:dyDescent="0.3">
      <c r="A1782" s="191"/>
      <c r="B1782" s="191"/>
      <c r="C1782" s="191"/>
      <c r="D1782" s="127"/>
    </row>
    <row r="1783" spans="1:4" x14ac:dyDescent="0.3">
      <c r="A1783" s="191"/>
      <c r="B1783" s="191"/>
      <c r="C1783" s="191"/>
      <c r="D1783" s="127"/>
    </row>
    <row r="1784" spans="1:4" x14ac:dyDescent="0.3">
      <c r="A1784" s="191"/>
      <c r="B1784" s="191"/>
      <c r="C1784" s="191"/>
      <c r="D1784" s="127"/>
    </row>
    <row r="1785" spans="1:4" x14ac:dyDescent="0.3">
      <c r="A1785" s="191"/>
      <c r="B1785" s="191"/>
      <c r="C1785" s="191"/>
      <c r="D1785" s="127"/>
    </row>
    <row r="1786" spans="1:4" x14ac:dyDescent="0.3">
      <c r="A1786" s="191"/>
      <c r="B1786" s="191"/>
      <c r="C1786" s="191"/>
      <c r="D1786" s="127"/>
    </row>
    <row r="1787" spans="1:4" x14ac:dyDescent="0.3">
      <c r="A1787" s="191"/>
      <c r="B1787" s="191"/>
      <c r="C1787" s="191"/>
      <c r="D1787" s="127"/>
    </row>
    <row r="1788" spans="1:4" x14ac:dyDescent="0.3">
      <c r="A1788" s="191"/>
      <c r="B1788" s="191"/>
      <c r="C1788" s="191"/>
      <c r="D1788" s="127"/>
    </row>
    <row r="1789" spans="1:4" x14ac:dyDescent="0.3">
      <c r="A1789" s="191"/>
      <c r="B1789" s="191"/>
      <c r="C1789" s="191"/>
      <c r="D1789" s="127"/>
    </row>
    <row r="1790" spans="1:4" x14ac:dyDescent="0.3">
      <c r="A1790" s="191"/>
      <c r="B1790" s="191"/>
      <c r="C1790" s="191"/>
      <c r="D1790" s="127"/>
    </row>
    <row r="1791" spans="1:4" x14ac:dyDescent="0.3">
      <c r="A1791" s="191"/>
      <c r="B1791" s="191"/>
      <c r="C1791" s="191"/>
      <c r="D1791" s="127"/>
    </row>
    <row r="1792" spans="1:4" x14ac:dyDescent="0.3">
      <c r="A1792" s="191"/>
      <c r="B1792" s="191"/>
      <c r="C1792" s="191"/>
      <c r="D1792" s="127"/>
    </row>
    <row r="1793" spans="1:4" x14ac:dyDescent="0.3">
      <c r="A1793" s="191"/>
      <c r="B1793" s="191"/>
      <c r="C1793" s="191"/>
      <c r="D1793" s="127"/>
    </row>
    <row r="1794" spans="1:4" x14ac:dyDescent="0.3">
      <c r="A1794" s="191"/>
      <c r="B1794" s="191"/>
      <c r="C1794" s="191"/>
      <c r="D1794" s="127"/>
    </row>
    <row r="1795" spans="1:4" x14ac:dyDescent="0.3">
      <c r="A1795" s="191"/>
      <c r="B1795" s="191"/>
      <c r="C1795" s="191"/>
      <c r="D1795" s="127"/>
    </row>
    <row r="1796" spans="1:4" x14ac:dyDescent="0.3">
      <c r="A1796" s="191"/>
      <c r="B1796" s="191"/>
      <c r="C1796" s="191"/>
      <c r="D1796" s="127"/>
    </row>
    <row r="1797" spans="1:4" x14ac:dyDescent="0.3">
      <c r="A1797" s="191"/>
      <c r="B1797" s="191"/>
      <c r="C1797" s="191"/>
      <c r="D1797" s="127"/>
    </row>
    <row r="1798" spans="1:4" x14ac:dyDescent="0.3">
      <c r="A1798" s="191"/>
      <c r="B1798" s="191"/>
      <c r="C1798" s="191"/>
      <c r="D1798" s="127"/>
    </row>
    <row r="1799" spans="1:4" x14ac:dyDescent="0.3">
      <c r="A1799" s="191"/>
      <c r="B1799" s="191"/>
      <c r="C1799" s="191"/>
      <c r="D1799" s="127"/>
    </row>
    <row r="1800" spans="1:4" x14ac:dyDescent="0.3">
      <c r="A1800" s="191"/>
      <c r="B1800" s="191"/>
      <c r="C1800" s="191"/>
      <c r="D1800" s="127"/>
    </row>
    <row r="1801" spans="1:4" x14ac:dyDescent="0.3">
      <c r="A1801" s="191"/>
      <c r="B1801" s="191"/>
      <c r="C1801" s="191"/>
      <c r="D1801" s="127"/>
    </row>
    <row r="1802" spans="1:4" x14ac:dyDescent="0.3">
      <c r="A1802" s="191"/>
      <c r="B1802" s="191"/>
      <c r="C1802" s="191"/>
      <c r="D1802" s="127"/>
    </row>
    <row r="1803" spans="1:4" x14ac:dyDescent="0.3">
      <c r="A1803" s="191"/>
      <c r="B1803" s="191"/>
      <c r="C1803" s="191"/>
      <c r="D1803" s="127"/>
    </row>
    <row r="1804" spans="1:4" x14ac:dyDescent="0.3">
      <c r="A1804" s="191"/>
      <c r="B1804" s="191"/>
      <c r="C1804" s="191"/>
      <c r="D1804" s="127"/>
    </row>
    <row r="1805" spans="1:4" x14ac:dyDescent="0.3">
      <c r="A1805" s="191"/>
      <c r="B1805" s="191"/>
      <c r="C1805" s="191"/>
      <c r="D1805" s="127"/>
    </row>
    <row r="1806" spans="1:4" x14ac:dyDescent="0.3">
      <c r="A1806" s="191"/>
      <c r="B1806" s="191"/>
      <c r="C1806" s="191"/>
      <c r="D1806" s="127"/>
    </row>
    <row r="1807" spans="1:4" x14ac:dyDescent="0.3">
      <c r="A1807" s="191"/>
      <c r="B1807" s="191"/>
      <c r="C1807" s="191"/>
      <c r="D1807" s="127"/>
    </row>
    <row r="1808" spans="1:4" x14ac:dyDescent="0.3">
      <c r="A1808" s="191"/>
      <c r="B1808" s="191"/>
      <c r="C1808" s="191"/>
      <c r="D1808" s="127"/>
    </row>
    <row r="1809" spans="1:4" x14ac:dyDescent="0.3">
      <c r="A1809" s="191"/>
      <c r="B1809" s="191"/>
      <c r="C1809" s="191"/>
      <c r="D1809" s="127"/>
    </row>
    <row r="1810" spans="1:4" x14ac:dyDescent="0.3">
      <c r="A1810" s="191"/>
      <c r="B1810" s="191"/>
      <c r="C1810" s="191"/>
      <c r="D1810" s="127"/>
    </row>
    <row r="1811" spans="1:4" x14ac:dyDescent="0.3">
      <c r="A1811" s="191"/>
      <c r="B1811" s="191"/>
      <c r="C1811" s="191"/>
      <c r="D1811" s="127"/>
    </row>
    <row r="1812" spans="1:4" x14ac:dyDescent="0.3">
      <c r="A1812" s="191"/>
      <c r="B1812" s="191"/>
      <c r="C1812" s="191"/>
      <c r="D1812" s="127"/>
    </row>
    <row r="1813" spans="1:4" x14ac:dyDescent="0.3">
      <c r="A1813" s="191"/>
      <c r="B1813" s="191"/>
      <c r="C1813" s="191"/>
      <c r="D1813" s="127"/>
    </row>
    <row r="1814" spans="1:4" x14ac:dyDescent="0.3">
      <c r="A1814" s="191"/>
      <c r="B1814" s="191"/>
      <c r="C1814" s="191"/>
      <c r="D1814" s="127"/>
    </row>
    <row r="1815" spans="1:4" x14ac:dyDescent="0.3">
      <c r="A1815" s="191"/>
      <c r="B1815" s="191"/>
      <c r="C1815" s="191"/>
      <c r="D1815" s="127"/>
    </row>
    <row r="1816" spans="1:4" x14ac:dyDescent="0.3">
      <c r="A1816" s="191"/>
      <c r="B1816" s="191"/>
      <c r="C1816" s="191"/>
      <c r="D1816" s="127"/>
    </row>
    <row r="1817" spans="1:4" x14ac:dyDescent="0.3">
      <c r="A1817" s="191"/>
      <c r="B1817" s="191"/>
      <c r="C1817" s="191"/>
      <c r="D1817" s="127"/>
    </row>
    <row r="1818" spans="1:4" x14ac:dyDescent="0.3">
      <c r="A1818" s="191"/>
      <c r="B1818" s="191"/>
      <c r="C1818" s="191"/>
      <c r="D1818" s="127"/>
    </row>
    <row r="1819" spans="1:4" x14ac:dyDescent="0.3">
      <c r="A1819" s="191"/>
      <c r="B1819" s="191"/>
      <c r="C1819" s="191"/>
      <c r="D1819" s="127"/>
    </row>
    <row r="1820" spans="1:4" x14ac:dyDescent="0.3">
      <c r="A1820" s="191"/>
      <c r="B1820" s="191"/>
      <c r="C1820" s="191"/>
      <c r="D1820" s="127"/>
    </row>
    <row r="1821" spans="1:4" x14ac:dyDescent="0.3">
      <c r="A1821" s="191"/>
      <c r="B1821" s="191"/>
      <c r="C1821" s="191"/>
      <c r="D1821" s="127"/>
    </row>
    <row r="1822" spans="1:4" x14ac:dyDescent="0.3">
      <c r="A1822" s="191"/>
      <c r="B1822" s="191"/>
      <c r="C1822" s="191"/>
      <c r="D1822" s="127"/>
    </row>
    <row r="1823" spans="1:4" x14ac:dyDescent="0.3">
      <c r="A1823" s="191"/>
      <c r="B1823" s="191"/>
      <c r="C1823" s="191"/>
      <c r="D1823" s="127"/>
    </row>
    <row r="1824" spans="1:4" x14ac:dyDescent="0.3">
      <c r="A1824" s="191"/>
      <c r="B1824" s="191"/>
      <c r="C1824" s="191"/>
      <c r="D1824" s="127"/>
    </row>
    <row r="1825" spans="1:4" x14ac:dyDescent="0.3">
      <c r="A1825" s="191"/>
      <c r="B1825" s="191"/>
      <c r="C1825" s="191"/>
      <c r="D1825" s="127"/>
    </row>
    <row r="1826" spans="1:4" x14ac:dyDescent="0.3">
      <c r="A1826" s="191"/>
      <c r="B1826" s="191"/>
      <c r="C1826" s="191"/>
      <c r="D1826" s="127"/>
    </row>
    <row r="1827" spans="1:4" x14ac:dyDescent="0.3">
      <c r="A1827" s="191"/>
      <c r="B1827" s="191"/>
      <c r="C1827" s="191"/>
      <c r="D1827" s="127"/>
    </row>
    <row r="1828" spans="1:4" x14ac:dyDescent="0.3">
      <c r="A1828" s="191"/>
      <c r="B1828" s="191"/>
      <c r="C1828" s="191"/>
      <c r="D1828" s="127"/>
    </row>
    <row r="1829" spans="1:4" x14ac:dyDescent="0.3">
      <c r="A1829" s="191"/>
      <c r="B1829" s="191"/>
      <c r="C1829" s="191"/>
      <c r="D1829" s="127"/>
    </row>
    <row r="1830" spans="1:4" x14ac:dyDescent="0.3">
      <c r="A1830" s="191"/>
      <c r="B1830" s="191"/>
      <c r="C1830" s="191"/>
      <c r="D1830" s="127"/>
    </row>
    <row r="1831" spans="1:4" x14ac:dyDescent="0.3">
      <c r="A1831" s="191"/>
      <c r="B1831" s="191"/>
      <c r="C1831" s="191"/>
      <c r="D1831" s="127"/>
    </row>
    <row r="1832" spans="1:4" x14ac:dyDescent="0.3">
      <c r="A1832" s="191"/>
      <c r="B1832" s="191"/>
      <c r="C1832" s="191"/>
      <c r="D1832" s="127"/>
    </row>
    <row r="1833" spans="1:4" x14ac:dyDescent="0.3">
      <c r="A1833" s="191"/>
      <c r="B1833" s="191"/>
      <c r="C1833" s="191"/>
      <c r="D1833" s="127"/>
    </row>
    <row r="1834" spans="1:4" x14ac:dyDescent="0.3">
      <c r="A1834" s="191"/>
      <c r="B1834" s="191"/>
      <c r="C1834" s="191"/>
      <c r="D1834" s="127"/>
    </row>
    <row r="1835" spans="1:4" x14ac:dyDescent="0.3">
      <c r="A1835" s="191"/>
      <c r="B1835" s="191"/>
      <c r="C1835" s="191"/>
      <c r="D1835" s="127"/>
    </row>
    <row r="1836" spans="1:4" x14ac:dyDescent="0.3">
      <c r="A1836" s="191"/>
      <c r="B1836" s="191"/>
      <c r="C1836" s="191"/>
      <c r="D1836" s="127"/>
    </row>
    <row r="1837" spans="1:4" x14ac:dyDescent="0.3">
      <c r="A1837" s="191"/>
      <c r="B1837" s="191"/>
      <c r="C1837" s="191"/>
      <c r="D1837" s="127"/>
    </row>
    <row r="1838" spans="1:4" x14ac:dyDescent="0.3">
      <c r="A1838" s="191"/>
      <c r="B1838" s="191"/>
      <c r="C1838" s="191"/>
      <c r="D1838" s="127"/>
    </row>
    <row r="1839" spans="1:4" x14ac:dyDescent="0.3">
      <c r="A1839" s="191"/>
      <c r="B1839" s="191"/>
      <c r="C1839" s="191"/>
      <c r="D1839" s="127"/>
    </row>
    <row r="1840" spans="1:4" x14ac:dyDescent="0.3">
      <c r="A1840" s="191"/>
      <c r="B1840" s="191"/>
      <c r="C1840" s="191"/>
      <c r="D1840" s="127"/>
    </row>
    <row r="1841" spans="1:4" x14ac:dyDescent="0.3">
      <c r="A1841" s="191"/>
      <c r="B1841" s="191"/>
      <c r="C1841" s="191"/>
      <c r="D1841" s="127"/>
    </row>
    <row r="1842" spans="1:4" x14ac:dyDescent="0.3">
      <c r="A1842" s="191"/>
      <c r="B1842" s="191"/>
      <c r="C1842" s="191"/>
      <c r="D1842" s="127"/>
    </row>
    <row r="1843" spans="1:4" x14ac:dyDescent="0.3">
      <c r="A1843" s="191"/>
      <c r="B1843" s="191"/>
      <c r="C1843" s="191"/>
      <c r="D1843" s="127"/>
    </row>
    <row r="1844" spans="1:4" x14ac:dyDescent="0.3">
      <c r="A1844" s="191"/>
      <c r="B1844" s="191"/>
      <c r="C1844" s="191"/>
      <c r="D1844" s="127"/>
    </row>
    <row r="1845" spans="1:4" x14ac:dyDescent="0.3">
      <c r="A1845" s="191"/>
      <c r="B1845" s="191"/>
      <c r="C1845" s="191"/>
      <c r="D1845" s="127"/>
    </row>
    <row r="1846" spans="1:4" x14ac:dyDescent="0.3">
      <c r="A1846" s="191"/>
      <c r="B1846" s="191"/>
      <c r="C1846" s="191"/>
      <c r="D1846" s="127"/>
    </row>
    <row r="1847" spans="1:4" x14ac:dyDescent="0.3">
      <c r="A1847" s="191"/>
      <c r="B1847" s="191"/>
      <c r="C1847" s="191"/>
      <c r="D1847" s="127"/>
    </row>
    <row r="1848" spans="1:4" x14ac:dyDescent="0.3">
      <c r="A1848" s="191"/>
      <c r="B1848" s="191"/>
      <c r="C1848" s="191"/>
      <c r="D1848" s="127"/>
    </row>
    <row r="1849" spans="1:4" x14ac:dyDescent="0.3">
      <c r="A1849" s="191"/>
      <c r="B1849" s="191"/>
      <c r="C1849" s="191"/>
      <c r="D1849" s="127"/>
    </row>
    <row r="1850" spans="1:4" x14ac:dyDescent="0.3">
      <c r="A1850" s="191"/>
      <c r="B1850" s="191"/>
      <c r="C1850" s="191"/>
      <c r="D1850" s="127"/>
    </row>
    <row r="1851" spans="1:4" x14ac:dyDescent="0.3">
      <c r="A1851" s="191"/>
      <c r="B1851" s="191"/>
      <c r="C1851" s="191"/>
      <c r="D1851" s="127"/>
    </row>
    <row r="1852" spans="1:4" x14ac:dyDescent="0.3">
      <c r="A1852" s="191"/>
      <c r="B1852" s="191"/>
      <c r="C1852" s="191"/>
      <c r="D1852" s="127"/>
    </row>
    <row r="1853" spans="1:4" x14ac:dyDescent="0.3">
      <c r="A1853" s="191"/>
      <c r="B1853" s="191"/>
      <c r="C1853" s="191"/>
      <c r="D1853" s="127"/>
    </row>
    <row r="1854" spans="1:4" x14ac:dyDescent="0.3">
      <c r="A1854" s="191"/>
      <c r="B1854" s="191"/>
      <c r="C1854" s="191"/>
      <c r="D1854" s="127"/>
    </row>
    <row r="1855" spans="1:4" x14ac:dyDescent="0.3">
      <c r="A1855" s="191"/>
      <c r="B1855" s="191"/>
      <c r="C1855" s="191"/>
      <c r="D1855" s="127"/>
    </row>
    <row r="1856" spans="1:4" x14ac:dyDescent="0.3">
      <c r="A1856" s="191"/>
      <c r="B1856" s="191"/>
      <c r="C1856" s="191"/>
      <c r="D1856" s="127"/>
    </row>
    <row r="1857" spans="1:4" x14ac:dyDescent="0.3">
      <c r="A1857" s="191"/>
      <c r="B1857" s="191"/>
      <c r="C1857" s="191"/>
      <c r="D1857" s="127"/>
    </row>
    <row r="1858" spans="1:4" x14ac:dyDescent="0.3">
      <c r="A1858" s="191"/>
      <c r="B1858" s="191"/>
      <c r="C1858" s="191"/>
      <c r="D1858" s="127"/>
    </row>
    <row r="1859" spans="1:4" x14ac:dyDescent="0.3">
      <c r="A1859" s="191"/>
      <c r="B1859" s="191"/>
      <c r="C1859" s="191"/>
      <c r="D1859" s="127"/>
    </row>
    <row r="1860" spans="1:4" x14ac:dyDescent="0.3">
      <c r="A1860" s="191"/>
      <c r="B1860" s="191"/>
      <c r="C1860" s="191"/>
      <c r="D1860" s="127"/>
    </row>
    <row r="1861" spans="1:4" x14ac:dyDescent="0.3">
      <c r="A1861" s="191"/>
      <c r="B1861" s="191"/>
      <c r="C1861" s="191"/>
      <c r="D1861" s="127"/>
    </row>
    <row r="1862" spans="1:4" x14ac:dyDescent="0.3">
      <c r="A1862" s="191"/>
      <c r="B1862" s="191"/>
      <c r="C1862" s="191"/>
      <c r="D1862" s="127"/>
    </row>
    <row r="1863" spans="1:4" x14ac:dyDescent="0.3">
      <c r="A1863" s="191"/>
      <c r="B1863" s="191"/>
      <c r="C1863" s="191"/>
      <c r="D1863" s="127"/>
    </row>
    <row r="1864" spans="1:4" x14ac:dyDescent="0.3">
      <c r="A1864" s="191"/>
      <c r="B1864" s="191"/>
      <c r="C1864" s="191"/>
      <c r="D1864" s="127"/>
    </row>
    <row r="1865" spans="1:4" x14ac:dyDescent="0.3">
      <c r="A1865" s="191"/>
      <c r="B1865" s="191"/>
      <c r="C1865" s="191"/>
      <c r="D1865" s="127"/>
    </row>
    <row r="1866" spans="1:4" x14ac:dyDescent="0.3">
      <c r="A1866" s="191"/>
      <c r="B1866" s="191"/>
      <c r="C1866" s="191"/>
      <c r="D1866" s="127"/>
    </row>
    <row r="1867" spans="1:4" x14ac:dyDescent="0.3">
      <c r="A1867" s="191"/>
      <c r="B1867" s="191"/>
      <c r="C1867" s="191"/>
      <c r="D1867" s="127"/>
    </row>
    <row r="1868" spans="1:4" x14ac:dyDescent="0.3">
      <c r="A1868" s="191"/>
      <c r="B1868" s="191"/>
      <c r="C1868" s="191"/>
      <c r="D1868" s="127"/>
    </row>
    <row r="1869" spans="1:4" x14ac:dyDescent="0.3">
      <c r="A1869" s="191"/>
      <c r="B1869" s="191"/>
      <c r="C1869" s="191"/>
      <c r="D1869" s="127"/>
    </row>
    <row r="1870" spans="1:4" x14ac:dyDescent="0.3">
      <c r="A1870" s="191"/>
      <c r="B1870" s="191"/>
      <c r="C1870" s="191"/>
      <c r="D1870" s="127"/>
    </row>
    <row r="1871" spans="1:4" x14ac:dyDescent="0.3">
      <c r="A1871" s="191"/>
      <c r="B1871" s="191"/>
      <c r="C1871" s="191"/>
      <c r="D1871" s="127"/>
    </row>
    <row r="1872" spans="1:4" x14ac:dyDescent="0.3">
      <c r="A1872" s="191"/>
      <c r="B1872" s="191"/>
      <c r="C1872" s="191"/>
      <c r="D1872" s="127"/>
    </row>
    <row r="1873" spans="1:4" x14ac:dyDescent="0.3">
      <c r="A1873" s="191"/>
      <c r="B1873" s="191"/>
      <c r="C1873" s="191"/>
      <c r="D1873" s="127"/>
    </row>
    <row r="1874" spans="1:4" x14ac:dyDescent="0.3">
      <c r="A1874" s="191"/>
      <c r="B1874" s="191"/>
      <c r="C1874" s="191"/>
      <c r="D1874" s="127"/>
    </row>
    <row r="1875" spans="1:4" x14ac:dyDescent="0.3">
      <c r="A1875" s="191"/>
      <c r="B1875" s="191"/>
      <c r="C1875" s="191"/>
      <c r="D1875" s="127"/>
    </row>
    <row r="1876" spans="1:4" x14ac:dyDescent="0.3">
      <c r="A1876" s="191"/>
      <c r="B1876" s="191"/>
      <c r="C1876" s="191"/>
      <c r="D1876" s="127"/>
    </row>
    <row r="1877" spans="1:4" x14ac:dyDescent="0.3">
      <c r="A1877" s="191"/>
      <c r="B1877" s="191"/>
      <c r="C1877" s="191"/>
      <c r="D1877" s="127"/>
    </row>
    <row r="1878" spans="1:4" x14ac:dyDescent="0.3">
      <c r="A1878" s="191"/>
      <c r="B1878" s="191"/>
      <c r="C1878" s="191"/>
      <c r="D1878" s="127"/>
    </row>
    <row r="1879" spans="1:4" x14ac:dyDescent="0.3">
      <c r="A1879" s="191"/>
      <c r="B1879" s="191"/>
      <c r="C1879" s="191"/>
      <c r="D1879" s="127"/>
    </row>
    <row r="1880" spans="1:4" x14ac:dyDescent="0.3">
      <c r="A1880" s="191"/>
      <c r="B1880" s="191"/>
      <c r="C1880" s="191"/>
      <c r="D1880" s="127"/>
    </row>
    <row r="1881" spans="1:4" x14ac:dyDescent="0.3">
      <c r="A1881" s="191"/>
      <c r="B1881" s="191"/>
      <c r="C1881" s="191"/>
      <c r="D1881" s="127"/>
    </row>
    <row r="1882" spans="1:4" x14ac:dyDescent="0.3">
      <c r="A1882" s="191"/>
      <c r="B1882" s="191"/>
      <c r="C1882" s="191"/>
      <c r="D1882" s="127"/>
    </row>
    <row r="1883" spans="1:4" x14ac:dyDescent="0.3">
      <c r="A1883" s="191"/>
      <c r="B1883" s="191"/>
      <c r="C1883" s="191"/>
      <c r="D1883" s="127"/>
    </row>
    <row r="1884" spans="1:4" x14ac:dyDescent="0.3">
      <c r="A1884" s="191"/>
      <c r="B1884" s="191"/>
      <c r="C1884" s="191"/>
      <c r="D1884" s="127"/>
    </row>
    <row r="1885" spans="1:4" x14ac:dyDescent="0.3">
      <c r="A1885" s="191"/>
      <c r="B1885" s="191"/>
      <c r="C1885" s="191"/>
      <c r="D1885" s="127"/>
    </row>
    <row r="1886" spans="1:4" x14ac:dyDescent="0.3">
      <c r="A1886" s="191"/>
      <c r="B1886" s="191"/>
      <c r="C1886" s="191"/>
      <c r="D1886" s="127"/>
    </row>
    <row r="1887" spans="1:4" x14ac:dyDescent="0.3">
      <c r="A1887" s="191"/>
      <c r="B1887" s="191"/>
      <c r="C1887" s="191"/>
      <c r="D1887" s="127"/>
    </row>
    <row r="1888" spans="1:4" x14ac:dyDescent="0.3">
      <c r="A1888" s="191"/>
      <c r="B1888" s="191"/>
      <c r="C1888" s="191"/>
      <c r="D1888" s="127"/>
    </row>
    <row r="1889" spans="1:4" x14ac:dyDescent="0.3">
      <c r="A1889" s="191"/>
      <c r="B1889" s="191"/>
      <c r="C1889" s="191"/>
      <c r="D1889" s="127"/>
    </row>
    <row r="1890" spans="1:4" x14ac:dyDescent="0.3">
      <c r="A1890" s="191"/>
      <c r="B1890" s="191"/>
      <c r="C1890" s="191"/>
      <c r="D1890" s="127"/>
    </row>
    <row r="1891" spans="1:4" x14ac:dyDescent="0.3">
      <c r="A1891" s="191"/>
      <c r="B1891" s="191"/>
      <c r="C1891" s="191"/>
      <c r="D1891" s="127"/>
    </row>
    <row r="1892" spans="1:4" x14ac:dyDescent="0.3">
      <c r="A1892" s="191"/>
      <c r="B1892" s="191"/>
      <c r="C1892" s="191"/>
      <c r="D1892" s="127"/>
    </row>
    <row r="1893" spans="1:4" x14ac:dyDescent="0.3">
      <c r="A1893" s="191"/>
      <c r="B1893" s="191"/>
      <c r="C1893" s="191"/>
      <c r="D1893" s="127"/>
    </row>
    <row r="1894" spans="1:4" x14ac:dyDescent="0.3">
      <c r="A1894" s="191"/>
      <c r="B1894" s="191"/>
      <c r="C1894" s="191"/>
      <c r="D1894" s="127"/>
    </row>
    <row r="1895" spans="1:4" x14ac:dyDescent="0.3">
      <c r="A1895" s="191"/>
      <c r="B1895" s="191"/>
      <c r="C1895" s="191"/>
      <c r="D1895" s="127"/>
    </row>
    <row r="1896" spans="1:4" x14ac:dyDescent="0.3">
      <c r="A1896" s="191"/>
      <c r="B1896" s="191"/>
      <c r="C1896" s="191"/>
      <c r="D1896" s="127"/>
    </row>
    <row r="1897" spans="1:4" x14ac:dyDescent="0.3">
      <c r="A1897" s="191"/>
      <c r="B1897" s="191"/>
      <c r="C1897" s="191"/>
      <c r="D1897" s="127"/>
    </row>
    <row r="1898" spans="1:4" x14ac:dyDescent="0.3">
      <c r="A1898" s="191"/>
      <c r="B1898" s="191"/>
      <c r="C1898" s="191"/>
      <c r="D1898" s="127"/>
    </row>
    <row r="1899" spans="1:4" x14ac:dyDescent="0.3">
      <c r="A1899" s="191"/>
      <c r="B1899" s="191"/>
      <c r="C1899" s="191"/>
      <c r="D1899" s="127"/>
    </row>
    <row r="1900" spans="1:4" x14ac:dyDescent="0.3">
      <c r="A1900" s="191"/>
      <c r="B1900" s="191"/>
      <c r="C1900" s="191"/>
      <c r="D1900" s="127"/>
    </row>
    <row r="1901" spans="1:4" x14ac:dyDescent="0.3">
      <c r="A1901" s="191"/>
      <c r="B1901" s="191"/>
      <c r="C1901" s="191"/>
      <c r="D1901" s="127"/>
    </row>
    <row r="1902" spans="1:4" x14ac:dyDescent="0.3">
      <c r="A1902" s="191"/>
      <c r="B1902" s="191"/>
      <c r="C1902" s="191"/>
      <c r="D1902" s="127"/>
    </row>
    <row r="1903" spans="1:4" x14ac:dyDescent="0.3">
      <c r="A1903" s="191"/>
      <c r="B1903" s="191"/>
      <c r="C1903" s="191"/>
      <c r="D1903" s="127"/>
    </row>
    <row r="1904" spans="1:4" x14ac:dyDescent="0.3">
      <c r="A1904" s="191"/>
      <c r="B1904" s="191"/>
      <c r="C1904" s="191"/>
      <c r="D1904" s="127"/>
    </row>
    <row r="1905" spans="1:4" x14ac:dyDescent="0.3">
      <c r="A1905" s="191"/>
      <c r="B1905" s="191"/>
      <c r="C1905" s="191"/>
      <c r="D1905" s="127"/>
    </row>
    <row r="1906" spans="1:4" x14ac:dyDescent="0.3">
      <c r="A1906" s="191"/>
      <c r="B1906" s="191"/>
      <c r="C1906" s="191"/>
      <c r="D1906" s="127"/>
    </row>
    <row r="1907" spans="1:4" x14ac:dyDescent="0.3">
      <c r="A1907" s="191"/>
      <c r="B1907" s="191"/>
      <c r="C1907" s="191"/>
      <c r="D1907" s="127"/>
    </row>
    <row r="1908" spans="1:4" x14ac:dyDescent="0.3">
      <c r="A1908" s="191"/>
      <c r="B1908" s="191"/>
      <c r="C1908" s="191"/>
      <c r="D1908" s="127"/>
    </row>
    <row r="1909" spans="1:4" x14ac:dyDescent="0.3">
      <c r="A1909" s="191"/>
      <c r="B1909" s="191"/>
      <c r="C1909" s="191"/>
      <c r="D1909" s="127"/>
    </row>
    <row r="1910" spans="1:4" x14ac:dyDescent="0.3">
      <c r="A1910" s="191"/>
      <c r="B1910" s="191"/>
      <c r="C1910" s="191"/>
      <c r="D1910" s="127"/>
    </row>
    <row r="1911" spans="1:4" x14ac:dyDescent="0.3">
      <c r="A1911" s="191"/>
      <c r="B1911" s="191"/>
      <c r="C1911" s="191"/>
      <c r="D1911" s="127"/>
    </row>
    <row r="1912" spans="1:4" x14ac:dyDescent="0.3">
      <c r="A1912" s="191"/>
      <c r="B1912" s="191"/>
      <c r="C1912" s="191"/>
      <c r="D1912" s="127"/>
    </row>
    <row r="1913" spans="1:4" x14ac:dyDescent="0.3">
      <c r="A1913" s="191"/>
      <c r="B1913" s="191"/>
      <c r="C1913" s="191"/>
      <c r="D1913" s="127"/>
    </row>
    <row r="1914" spans="1:4" x14ac:dyDescent="0.3">
      <c r="A1914" s="191"/>
      <c r="B1914" s="191"/>
      <c r="C1914" s="191"/>
      <c r="D1914" s="127"/>
    </row>
    <row r="1915" spans="1:4" x14ac:dyDescent="0.3">
      <c r="A1915" s="191"/>
      <c r="B1915" s="191"/>
      <c r="C1915" s="191"/>
      <c r="D1915" s="127"/>
    </row>
    <row r="1916" spans="1:4" x14ac:dyDescent="0.3">
      <c r="A1916" s="191"/>
      <c r="B1916" s="191"/>
      <c r="C1916" s="191"/>
      <c r="D1916" s="127"/>
    </row>
    <row r="1917" spans="1:4" x14ac:dyDescent="0.3">
      <c r="A1917" s="191"/>
      <c r="B1917" s="191"/>
      <c r="C1917" s="191"/>
      <c r="D1917" s="127"/>
    </row>
    <row r="1918" spans="1:4" x14ac:dyDescent="0.3">
      <c r="A1918" s="191"/>
      <c r="B1918" s="191"/>
      <c r="C1918" s="191"/>
      <c r="D1918" s="127"/>
    </row>
    <row r="1919" spans="1:4" x14ac:dyDescent="0.3">
      <c r="A1919" s="191"/>
      <c r="B1919" s="191"/>
      <c r="C1919" s="191"/>
      <c r="D1919" s="127"/>
    </row>
    <row r="1920" spans="1:4" x14ac:dyDescent="0.3">
      <c r="A1920" s="191"/>
      <c r="B1920" s="191"/>
      <c r="C1920" s="191"/>
      <c r="D1920" s="127"/>
    </row>
    <row r="1921" spans="1:4" x14ac:dyDescent="0.3">
      <c r="A1921" s="191"/>
      <c r="B1921" s="191"/>
      <c r="C1921" s="191"/>
      <c r="D1921" s="127"/>
    </row>
    <row r="1922" spans="1:4" x14ac:dyDescent="0.3">
      <c r="A1922" s="191"/>
      <c r="B1922" s="191"/>
      <c r="C1922" s="191"/>
      <c r="D1922" s="127"/>
    </row>
    <row r="1923" spans="1:4" x14ac:dyDescent="0.3">
      <c r="A1923" s="191"/>
      <c r="B1923" s="191"/>
      <c r="C1923" s="191"/>
      <c r="D1923" s="127"/>
    </row>
    <row r="1924" spans="1:4" x14ac:dyDescent="0.3">
      <c r="A1924" s="191"/>
      <c r="B1924" s="191"/>
      <c r="C1924" s="191"/>
      <c r="D1924" s="127"/>
    </row>
    <row r="1925" spans="1:4" x14ac:dyDescent="0.3">
      <c r="A1925" s="191"/>
      <c r="B1925" s="191"/>
      <c r="C1925" s="191"/>
      <c r="D1925" s="127"/>
    </row>
    <row r="1926" spans="1:4" x14ac:dyDescent="0.3">
      <c r="A1926" s="191"/>
      <c r="B1926" s="191"/>
      <c r="C1926" s="191"/>
      <c r="D1926" s="127"/>
    </row>
    <row r="1927" spans="1:4" x14ac:dyDescent="0.3">
      <c r="A1927" s="191"/>
      <c r="B1927" s="191"/>
      <c r="C1927" s="191"/>
      <c r="D1927" s="127"/>
    </row>
    <row r="1928" spans="1:4" x14ac:dyDescent="0.3">
      <c r="A1928" s="191"/>
      <c r="B1928" s="191"/>
      <c r="C1928" s="191"/>
      <c r="D1928" s="127"/>
    </row>
    <row r="1929" spans="1:4" x14ac:dyDescent="0.3">
      <c r="A1929" s="191"/>
      <c r="B1929" s="191"/>
      <c r="C1929" s="191"/>
      <c r="D1929" s="127"/>
    </row>
    <row r="1930" spans="1:4" x14ac:dyDescent="0.3">
      <c r="A1930" s="191"/>
      <c r="B1930" s="191"/>
      <c r="C1930" s="191"/>
      <c r="D1930" s="127"/>
    </row>
    <row r="1931" spans="1:4" x14ac:dyDescent="0.3">
      <c r="A1931" s="191"/>
      <c r="B1931" s="191"/>
      <c r="C1931" s="191"/>
      <c r="D1931" s="127"/>
    </row>
    <row r="1932" spans="1:4" x14ac:dyDescent="0.3">
      <c r="A1932" s="191"/>
      <c r="B1932" s="191"/>
      <c r="C1932" s="191"/>
      <c r="D1932" s="127"/>
    </row>
    <row r="1933" spans="1:4" x14ac:dyDescent="0.3">
      <c r="A1933" s="191"/>
      <c r="B1933" s="191"/>
      <c r="C1933" s="191"/>
      <c r="D1933" s="127"/>
    </row>
    <row r="1934" spans="1:4" x14ac:dyDescent="0.3">
      <c r="A1934" s="191"/>
      <c r="B1934" s="191"/>
      <c r="C1934" s="191"/>
      <c r="D1934" s="127"/>
    </row>
    <row r="1935" spans="1:4" x14ac:dyDescent="0.3">
      <c r="A1935" s="191"/>
      <c r="B1935" s="191"/>
      <c r="C1935" s="191"/>
      <c r="D1935" s="127"/>
    </row>
    <row r="1936" spans="1:4" x14ac:dyDescent="0.3">
      <c r="A1936" s="191"/>
      <c r="B1936" s="191"/>
      <c r="C1936" s="191"/>
      <c r="D1936" s="127"/>
    </row>
    <row r="1937" spans="1:4" x14ac:dyDescent="0.3">
      <c r="A1937" s="191"/>
      <c r="B1937" s="191"/>
      <c r="C1937" s="191"/>
      <c r="D1937" s="127"/>
    </row>
    <row r="1938" spans="1:4" x14ac:dyDescent="0.3">
      <c r="A1938" s="191"/>
      <c r="B1938" s="191"/>
      <c r="C1938" s="191"/>
      <c r="D1938" s="127"/>
    </row>
    <row r="1939" spans="1:4" x14ac:dyDescent="0.3">
      <c r="A1939" s="191"/>
      <c r="B1939" s="191"/>
      <c r="C1939" s="191"/>
      <c r="D1939" s="127"/>
    </row>
    <row r="1940" spans="1:4" x14ac:dyDescent="0.3">
      <c r="A1940" s="191"/>
      <c r="B1940" s="191"/>
      <c r="C1940" s="191"/>
      <c r="D1940" s="127"/>
    </row>
    <row r="1941" spans="1:4" x14ac:dyDescent="0.3">
      <c r="A1941" s="191"/>
      <c r="B1941" s="191"/>
      <c r="C1941" s="191"/>
      <c r="D1941" s="127"/>
    </row>
    <row r="1942" spans="1:4" x14ac:dyDescent="0.3">
      <c r="A1942" s="191"/>
      <c r="B1942" s="191"/>
      <c r="C1942" s="191"/>
      <c r="D1942" s="127"/>
    </row>
    <row r="1943" spans="1:4" x14ac:dyDescent="0.3">
      <c r="A1943" s="191"/>
      <c r="B1943" s="191"/>
      <c r="C1943" s="191"/>
      <c r="D1943" s="127"/>
    </row>
    <row r="1944" spans="1:4" x14ac:dyDescent="0.3">
      <c r="A1944" s="191"/>
      <c r="B1944" s="191"/>
      <c r="C1944" s="191"/>
      <c r="D1944" s="127"/>
    </row>
    <row r="1945" spans="1:4" x14ac:dyDescent="0.3">
      <c r="A1945" s="191"/>
      <c r="B1945" s="191"/>
      <c r="C1945" s="191"/>
      <c r="D1945" s="127"/>
    </row>
    <row r="1946" spans="1:4" x14ac:dyDescent="0.3">
      <c r="A1946" s="191"/>
      <c r="B1946" s="191"/>
      <c r="C1946" s="191"/>
      <c r="D1946" s="127"/>
    </row>
    <row r="1947" spans="1:4" x14ac:dyDescent="0.3">
      <c r="A1947" s="191"/>
      <c r="B1947" s="191"/>
      <c r="C1947" s="191"/>
      <c r="D1947" s="127"/>
    </row>
    <row r="1948" spans="1:4" x14ac:dyDescent="0.3">
      <c r="A1948" s="191"/>
      <c r="B1948" s="191"/>
      <c r="C1948" s="191"/>
      <c r="D1948" s="127"/>
    </row>
    <row r="1949" spans="1:4" x14ac:dyDescent="0.3">
      <c r="A1949" s="191"/>
      <c r="B1949" s="191"/>
      <c r="C1949" s="191"/>
      <c r="D1949" s="127"/>
    </row>
    <row r="1950" spans="1:4" x14ac:dyDescent="0.3">
      <c r="A1950" s="191"/>
      <c r="B1950" s="191"/>
      <c r="C1950" s="191"/>
      <c r="D1950" s="127"/>
    </row>
    <row r="1951" spans="1:4" x14ac:dyDescent="0.3">
      <c r="A1951" s="191"/>
      <c r="B1951" s="191"/>
      <c r="C1951" s="191"/>
      <c r="D1951" s="127"/>
    </row>
    <row r="1952" spans="1:4" x14ac:dyDescent="0.3">
      <c r="A1952" s="191"/>
      <c r="B1952" s="191"/>
      <c r="C1952" s="191"/>
      <c r="D1952" s="127"/>
    </row>
    <row r="1953" spans="1:4" x14ac:dyDescent="0.3">
      <c r="A1953" s="191"/>
      <c r="B1953" s="191"/>
      <c r="C1953" s="191"/>
      <c r="D1953" s="127"/>
    </row>
    <row r="1954" spans="1:4" x14ac:dyDescent="0.3">
      <c r="A1954" s="191"/>
      <c r="B1954" s="191"/>
      <c r="C1954" s="191"/>
      <c r="D1954" s="127"/>
    </row>
    <row r="1955" spans="1:4" x14ac:dyDescent="0.3">
      <c r="A1955" s="191"/>
      <c r="B1955" s="191"/>
      <c r="C1955" s="191"/>
      <c r="D1955" s="127"/>
    </row>
    <row r="1956" spans="1:4" x14ac:dyDescent="0.3">
      <c r="A1956" s="191"/>
      <c r="B1956" s="191"/>
      <c r="C1956" s="191"/>
      <c r="D1956" s="127"/>
    </row>
    <row r="1957" spans="1:4" x14ac:dyDescent="0.3">
      <c r="A1957" s="191"/>
      <c r="B1957" s="191"/>
      <c r="C1957" s="191"/>
      <c r="D1957" s="127"/>
    </row>
    <row r="1958" spans="1:4" x14ac:dyDescent="0.3">
      <c r="A1958" s="191"/>
      <c r="B1958" s="191"/>
      <c r="C1958" s="191"/>
      <c r="D1958" s="127"/>
    </row>
    <row r="1959" spans="1:4" x14ac:dyDescent="0.3">
      <c r="A1959" s="191"/>
      <c r="B1959" s="191"/>
      <c r="C1959" s="191"/>
      <c r="D1959" s="127"/>
    </row>
    <row r="1960" spans="1:4" x14ac:dyDescent="0.3">
      <c r="A1960" s="191"/>
      <c r="B1960" s="191"/>
      <c r="C1960" s="191"/>
      <c r="D1960" s="127"/>
    </row>
    <row r="1961" spans="1:4" x14ac:dyDescent="0.3">
      <c r="A1961" s="191"/>
      <c r="B1961" s="191"/>
      <c r="C1961" s="191"/>
      <c r="D1961" s="127"/>
    </row>
    <row r="1962" spans="1:4" x14ac:dyDescent="0.3">
      <c r="A1962" s="191"/>
      <c r="B1962" s="191"/>
      <c r="C1962" s="191"/>
      <c r="D1962" s="127"/>
    </row>
    <row r="1963" spans="1:4" x14ac:dyDescent="0.3">
      <c r="A1963" s="191"/>
      <c r="B1963" s="191"/>
      <c r="C1963" s="191"/>
      <c r="D1963" s="127"/>
    </row>
    <row r="1964" spans="1:4" x14ac:dyDescent="0.3">
      <c r="A1964" s="191"/>
      <c r="B1964" s="191"/>
      <c r="C1964" s="191"/>
      <c r="D1964" s="127"/>
    </row>
    <row r="1965" spans="1:4" x14ac:dyDescent="0.3">
      <c r="A1965" s="191"/>
      <c r="B1965" s="191"/>
      <c r="C1965" s="191"/>
      <c r="D1965" s="127"/>
    </row>
    <row r="1966" spans="1:4" x14ac:dyDescent="0.3">
      <c r="A1966" s="191"/>
      <c r="B1966" s="191"/>
      <c r="C1966" s="191"/>
      <c r="D1966" s="127"/>
    </row>
    <row r="1967" spans="1:4" x14ac:dyDescent="0.3">
      <c r="A1967" s="191"/>
      <c r="B1967" s="191"/>
      <c r="C1967" s="191"/>
      <c r="D1967" s="127"/>
    </row>
    <row r="1968" spans="1:4" x14ac:dyDescent="0.3">
      <c r="A1968" s="191"/>
      <c r="B1968" s="191"/>
      <c r="C1968" s="191"/>
      <c r="D1968" s="127"/>
    </row>
    <row r="1969" spans="1:4" x14ac:dyDescent="0.3">
      <c r="A1969" s="191"/>
      <c r="B1969" s="191"/>
      <c r="C1969" s="191"/>
      <c r="D1969" s="127"/>
    </row>
    <row r="1970" spans="1:4" x14ac:dyDescent="0.3">
      <c r="A1970" s="191"/>
      <c r="B1970" s="191"/>
      <c r="C1970" s="191"/>
      <c r="D1970" s="127"/>
    </row>
    <row r="1971" spans="1:4" x14ac:dyDescent="0.3">
      <c r="A1971" s="191"/>
      <c r="B1971" s="191"/>
      <c r="C1971" s="191"/>
      <c r="D1971" s="127"/>
    </row>
    <row r="1972" spans="1:4" x14ac:dyDescent="0.3">
      <c r="A1972" s="191"/>
      <c r="B1972" s="191"/>
      <c r="C1972" s="191"/>
      <c r="D1972" s="127"/>
    </row>
    <row r="1973" spans="1:4" x14ac:dyDescent="0.3">
      <c r="A1973" s="191"/>
      <c r="B1973" s="191"/>
      <c r="C1973" s="191"/>
      <c r="D1973" s="127"/>
    </row>
    <row r="1974" spans="1:4" x14ac:dyDescent="0.3">
      <c r="A1974" s="191"/>
      <c r="B1974" s="191"/>
      <c r="C1974" s="191"/>
      <c r="D1974" s="127"/>
    </row>
    <row r="1975" spans="1:4" x14ac:dyDescent="0.3">
      <c r="A1975" s="191"/>
      <c r="B1975" s="191"/>
      <c r="C1975" s="191"/>
      <c r="D1975" s="127"/>
    </row>
    <row r="1976" spans="1:4" x14ac:dyDescent="0.3">
      <c r="A1976" s="191"/>
      <c r="B1976" s="191"/>
      <c r="C1976" s="191"/>
      <c r="D1976" s="127"/>
    </row>
    <row r="1977" spans="1:4" x14ac:dyDescent="0.3">
      <c r="A1977" s="191"/>
      <c r="B1977" s="191"/>
      <c r="C1977" s="191"/>
      <c r="D1977" s="127"/>
    </row>
    <row r="1978" spans="1:4" x14ac:dyDescent="0.3">
      <c r="A1978" s="191"/>
      <c r="B1978" s="191"/>
      <c r="C1978" s="191"/>
      <c r="D1978" s="127"/>
    </row>
    <row r="1979" spans="1:4" x14ac:dyDescent="0.3">
      <c r="A1979" s="191"/>
      <c r="B1979" s="191"/>
      <c r="C1979" s="191"/>
      <c r="D1979" s="127"/>
    </row>
    <row r="1980" spans="1:4" x14ac:dyDescent="0.3">
      <c r="A1980" s="191"/>
      <c r="B1980" s="191"/>
      <c r="C1980" s="191"/>
      <c r="D1980" s="127"/>
    </row>
    <row r="1981" spans="1:4" x14ac:dyDescent="0.3">
      <c r="A1981" s="191"/>
      <c r="B1981" s="191"/>
      <c r="C1981" s="191"/>
      <c r="D1981" s="127"/>
    </row>
    <row r="1982" spans="1:4" x14ac:dyDescent="0.3">
      <c r="A1982" s="191"/>
      <c r="B1982" s="191"/>
      <c r="C1982" s="191"/>
      <c r="D1982" s="127"/>
    </row>
    <row r="1983" spans="1:4" x14ac:dyDescent="0.3">
      <c r="A1983" s="191"/>
      <c r="B1983" s="191"/>
      <c r="C1983" s="191"/>
      <c r="D1983" s="127"/>
    </row>
    <row r="1984" spans="1:4" x14ac:dyDescent="0.3">
      <c r="A1984" s="191"/>
      <c r="B1984" s="191"/>
      <c r="C1984" s="191"/>
      <c r="D1984" s="127"/>
    </row>
    <row r="1985" spans="1:4" x14ac:dyDescent="0.3">
      <c r="A1985" s="191"/>
      <c r="B1985" s="191"/>
      <c r="C1985" s="191"/>
      <c r="D1985" s="127"/>
    </row>
    <row r="1986" spans="1:4" x14ac:dyDescent="0.3">
      <c r="A1986" s="191"/>
      <c r="B1986" s="191"/>
      <c r="C1986" s="191"/>
      <c r="D1986" s="127"/>
    </row>
    <row r="1987" spans="1:4" x14ac:dyDescent="0.3">
      <c r="A1987" s="191"/>
      <c r="B1987" s="191"/>
      <c r="C1987" s="191"/>
      <c r="D1987" s="127"/>
    </row>
    <row r="1988" spans="1:4" x14ac:dyDescent="0.3">
      <c r="A1988" s="191"/>
      <c r="B1988" s="191"/>
      <c r="C1988" s="191"/>
      <c r="D1988" s="127"/>
    </row>
    <row r="1989" spans="1:4" x14ac:dyDescent="0.3">
      <c r="A1989" s="191"/>
      <c r="B1989" s="191"/>
      <c r="C1989" s="191"/>
      <c r="D1989" s="127"/>
    </row>
    <row r="1990" spans="1:4" x14ac:dyDescent="0.3">
      <c r="A1990" s="191"/>
      <c r="B1990" s="191"/>
      <c r="C1990" s="191"/>
      <c r="D1990" s="127"/>
    </row>
    <row r="1991" spans="1:4" x14ac:dyDescent="0.3">
      <c r="A1991" s="191"/>
      <c r="B1991" s="191"/>
      <c r="C1991" s="191"/>
      <c r="D1991" s="127"/>
    </row>
    <row r="1992" spans="1:4" x14ac:dyDescent="0.3">
      <c r="A1992" s="191"/>
      <c r="B1992" s="191"/>
      <c r="C1992" s="191"/>
      <c r="D1992" s="127"/>
    </row>
    <row r="1993" spans="1:4" x14ac:dyDescent="0.3">
      <c r="A1993" s="191"/>
      <c r="B1993" s="191"/>
      <c r="C1993" s="191"/>
      <c r="D1993" s="127"/>
    </row>
    <row r="1994" spans="1:4" x14ac:dyDescent="0.3">
      <c r="A1994" s="191"/>
      <c r="B1994" s="191"/>
      <c r="C1994" s="191"/>
      <c r="D1994" s="127"/>
    </row>
    <row r="1995" spans="1:4" x14ac:dyDescent="0.3">
      <c r="A1995" s="191"/>
      <c r="B1995" s="191"/>
      <c r="C1995" s="191"/>
      <c r="D1995" s="127"/>
    </row>
    <row r="1996" spans="1:4" x14ac:dyDescent="0.3">
      <c r="A1996" s="191"/>
      <c r="B1996" s="191"/>
      <c r="C1996" s="191"/>
      <c r="D1996" s="127"/>
    </row>
    <row r="1997" spans="1:4" x14ac:dyDescent="0.3">
      <c r="A1997" s="191"/>
      <c r="B1997" s="191"/>
      <c r="C1997" s="191"/>
      <c r="D1997" s="127"/>
    </row>
    <row r="1998" spans="1:4" x14ac:dyDescent="0.3">
      <c r="A1998" s="191"/>
      <c r="B1998" s="191"/>
      <c r="C1998" s="191"/>
      <c r="D1998" s="127"/>
    </row>
    <row r="1999" spans="1:4" x14ac:dyDescent="0.3">
      <c r="A1999" s="191"/>
      <c r="B1999" s="191"/>
      <c r="C1999" s="191"/>
      <c r="D1999" s="127"/>
    </row>
    <row r="2000" spans="1:4" x14ac:dyDescent="0.3">
      <c r="A2000" s="191"/>
      <c r="B2000" s="191"/>
      <c r="C2000" s="191"/>
      <c r="D2000" s="127"/>
    </row>
    <row r="2001" spans="1:4" x14ac:dyDescent="0.3">
      <c r="A2001" s="191"/>
      <c r="B2001" s="191"/>
      <c r="C2001" s="191"/>
      <c r="D2001" s="127"/>
    </row>
    <row r="2002" spans="1:4" x14ac:dyDescent="0.3">
      <c r="A2002" s="191"/>
      <c r="B2002" s="191"/>
      <c r="C2002" s="191"/>
      <c r="D2002" s="127"/>
    </row>
    <row r="2003" spans="1:4" x14ac:dyDescent="0.3">
      <c r="A2003" s="191"/>
      <c r="B2003" s="191"/>
      <c r="C2003" s="191"/>
      <c r="D2003" s="127"/>
    </row>
    <row r="2004" spans="1:4" x14ac:dyDescent="0.3">
      <c r="A2004" s="191"/>
      <c r="B2004" s="191"/>
      <c r="C2004" s="191"/>
      <c r="D2004" s="127"/>
    </row>
    <row r="2005" spans="1:4" x14ac:dyDescent="0.3">
      <c r="A2005" s="191"/>
      <c r="B2005" s="191"/>
      <c r="C2005" s="191"/>
      <c r="D2005" s="127"/>
    </row>
    <row r="2006" spans="1:4" x14ac:dyDescent="0.3">
      <c r="A2006" s="191"/>
      <c r="B2006" s="191"/>
      <c r="C2006" s="191"/>
      <c r="D2006" s="127"/>
    </row>
    <row r="2007" spans="1:4" x14ac:dyDescent="0.3">
      <c r="A2007" s="191"/>
      <c r="B2007" s="191"/>
      <c r="C2007" s="191"/>
      <c r="D2007" s="127"/>
    </row>
    <row r="2008" spans="1:4" x14ac:dyDescent="0.3">
      <c r="A2008" s="191"/>
      <c r="B2008" s="191"/>
      <c r="C2008" s="191"/>
      <c r="D2008" s="127"/>
    </row>
    <row r="2009" spans="1:4" x14ac:dyDescent="0.3">
      <c r="A2009" s="191"/>
      <c r="B2009" s="191"/>
      <c r="C2009" s="191"/>
      <c r="D2009" s="127"/>
    </row>
    <row r="2010" spans="1:4" x14ac:dyDescent="0.3">
      <c r="A2010" s="191"/>
      <c r="B2010" s="191"/>
      <c r="C2010" s="191"/>
      <c r="D2010" s="127"/>
    </row>
    <row r="2011" spans="1:4" x14ac:dyDescent="0.3">
      <c r="A2011" s="191"/>
      <c r="B2011" s="191"/>
      <c r="C2011" s="191"/>
      <c r="D2011" s="127"/>
    </row>
    <row r="2012" spans="1:4" x14ac:dyDescent="0.3">
      <c r="A2012" s="191"/>
      <c r="B2012" s="191"/>
      <c r="C2012" s="191"/>
      <c r="D2012" s="127"/>
    </row>
    <row r="2013" spans="1:4" x14ac:dyDescent="0.3">
      <c r="A2013" s="191"/>
      <c r="B2013" s="191"/>
      <c r="C2013" s="191"/>
      <c r="D2013" s="127"/>
    </row>
    <row r="2014" spans="1:4" x14ac:dyDescent="0.3">
      <c r="A2014" s="191"/>
      <c r="B2014" s="191"/>
      <c r="C2014" s="191"/>
      <c r="D2014" s="127"/>
    </row>
    <row r="2015" spans="1:4" x14ac:dyDescent="0.3">
      <c r="A2015" s="191"/>
      <c r="B2015" s="191"/>
      <c r="C2015" s="191"/>
      <c r="D2015" s="127"/>
    </row>
    <row r="2016" spans="1:4" x14ac:dyDescent="0.3">
      <c r="A2016" s="191"/>
      <c r="B2016" s="191"/>
      <c r="C2016" s="191"/>
      <c r="D2016" s="127"/>
    </row>
    <row r="2017" spans="1:4" x14ac:dyDescent="0.3">
      <c r="A2017" s="191"/>
      <c r="B2017" s="191"/>
      <c r="C2017" s="191"/>
      <c r="D2017" s="127"/>
    </row>
    <row r="2018" spans="1:4" x14ac:dyDescent="0.3">
      <c r="A2018" s="191"/>
      <c r="B2018" s="191"/>
      <c r="C2018" s="191"/>
      <c r="D2018" s="127"/>
    </row>
    <row r="2019" spans="1:4" x14ac:dyDescent="0.3">
      <c r="A2019" s="191"/>
      <c r="B2019" s="191"/>
      <c r="C2019" s="191"/>
      <c r="D2019" s="127"/>
    </row>
    <row r="2020" spans="1:4" x14ac:dyDescent="0.3">
      <c r="A2020" s="191"/>
      <c r="B2020" s="191"/>
      <c r="C2020" s="191"/>
      <c r="D2020" s="127"/>
    </row>
    <row r="2021" spans="1:4" x14ac:dyDescent="0.3">
      <c r="A2021" s="191"/>
      <c r="B2021" s="191"/>
      <c r="C2021" s="191"/>
      <c r="D2021" s="127"/>
    </row>
    <row r="2022" spans="1:4" x14ac:dyDescent="0.3">
      <c r="A2022" s="191"/>
      <c r="B2022" s="191"/>
      <c r="C2022" s="191"/>
      <c r="D2022" s="127"/>
    </row>
    <row r="2023" spans="1:4" x14ac:dyDescent="0.3">
      <c r="A2023" s="191"/>
      <c r="B2023" s="191"/>
      <c r="C2023" s="191"/>
      <c r="D2023" s="127"/>
    </row>
    <row r="2024" spans="1:4" x14ac:dyDescent="0.3">
      <c r="A2024" s="191"/>
      <c r="B2024" s="191"/>
      <c r="C2024" s="191"/>
      <c r="D2024" s="127"/>
    </row>
    <row r="2025" spans="1:4" x14ac:dyDescent="0.3">
      <c r="A2025" s="191"/>
      <c r="B2025" s="191"/>
      <c r="C2025" s="191"/>
      <c r="D2025" s="127"/>
    </row>
    <row r="2026" spans="1:4" x14ac:dyDescent="0.3">
      <c r="A2026" s="191"/>
      <c r="B2026" s="191"/>
      <c r="C2026" s="191"/>
      <c r="D2026" s="127"/>
    </row>
    <row r="2027" spans="1:4" x14ac:dyDescent="0.3">
      <c r="A2027" s="191"/>
      <c r="B2027" s="191"/>
      <c r="C2027" s="191"/>
      <c r="D2027" s="127"/>
    </row>
    <row r="2028" spans="1:4" x14ac:dyDescent="0.3">
      <c r="A2028" s="191"/>
      <c r="B2028" s="191"/>
      <c r="C2028" s="191"/>
      <c r="D2028" s="127"/>
    </row>
    <row r="2029" spans="1:4" x14ac:dyDescent="0.3">
      <c r="A2029" s="191"/>
      <c r="B2029" s="191"/>
      <c r="C2029" s="191"/>
      <c r="D2029" s="127"/>
    </row>
    <row r="2030" spans="1:4" x14ac:dyDescent="0.3">
      <c r="A2030" s="191"/>
      <c r="B2030" s="191"/>
      <c r="C2030" s="191"/>
      <c r="D2030" s="127"/>
    </row>
    <row r="2031" spans="1:4" x14ac:dyDescent="0.3">
      <c r="A2031" s="191"/>
      <c r="B2031" s="191"/>
      <c r="C2031" s="191"/>
      <c r="D2031" s="127"/>
    </row>
    <row r="2032" spans="1:4" x14ac:dyDescent="0.3">
      <c r="A2032" s="191"/>
      <c r="B2032" s="191"/>
      <c r="C2032" s="191"/>
      <c r="D2032" s="127"/>
    </row>
    <row r="2033" spans="1:4" x14ac:dyDescent="0.3">
      <c r="A2033" s="191"/>
      <c r="B2033" s="191"/>
      <c r="C2033" s="191"/>
      <c r="D2033" s="127"/>
    </row>
    <row r="2034" spans="1:4" x14ac:dyDescent="0.3">
      <c r="A2034" s="191"/>
      <c r="B2034" s="191"/>
      <c r="C2034" s="191"/>
      <c r="D2034" s="127"/>
    </row>
    <row r="2035" spans="1:4" x14ac:dyDescent="0.3">
      <c r="A2035" s="191"/>
      <c r="B2035" s="191"/>
      <c r="C2035" s="191"/>
      <c r="D2035" s="127"/>
    </row>
    <row r="2036" spans="1:4" x14ac:dyDescent="0.3">
      <c r="A2036" s="191"/>
      <c r="B2036" s="191"/>
      <c r="C2036" s="191"/>
      <c r="D2036" s="127"/>
    </row>
    <row r="2037" spans="1:4" x14ac:dyDescent="0.3">
      <c r="A2037" s="191"/>
      <c r="B2037" s="191"/>
      <c r="C2037" s="191"/>
      <c r="D2037" s="127"/>
    </row>
    <row r="2038" spans="1:4" x14ac:dyDescent="0.3">
      <c r="A2038" s="191"/>
      <c r="B2038" s="191"/>
      <c r="C2038" s="191"/>
      <c r="D2038" s="127"/>
    </row>
    <row r="2039" spans="1:4" x14ac:dyDescent="0.3">
      <c r="A2039" s="191"/>
      <c r="B2039" s="191"/>
      <c r="C2039" s="191"/>
      <c r="D2039" s="127"/>
    </row>
    <row r="2040" spans="1:4" x14ac:dyDescent="0.3">
      <c r="A2040" s="191"/>
      <c r="B2040" s="191"/>
      <c r="C2040" s="191"/>
      <c r="D2040" s="127"/>
    </row>
    <row r="2041" spans="1:4" x14ac:dyDescent="0.3">
      <c r="A2041" s="191"/>
      <c r="B2041" s="191"/>
      <c r="C2041" s="191"/>
      <c r="D2041" s="127"/>
    </row>
    <row r="2042" spans="1:4" x14ac:dyDescent="0.3">
      <c r="A2042" s="191"/>
      <c r="B2042" s="191"/>
      <c r="C2042" s="191"/>
      <c r="D2042" s="127"/>
    </row>
    <row r="2043" spans="1:4" x14ac:dyDescent="0.3">
      <c r="A2043" s="191"/>
      <c r="B2043" s="191"/>
      <c r="C2043" s="191"/>
      <c r="D2043" s="127"/>
    </row>
    <row r="2044" spans="1:4" x14ac:dyDescent="0.3">
      <c r="A2044" s="191"/>
      <c r="B2044" s="191"/>
      <c r="C2044" s="191"/>
      <c r="D2044" s="127"/>
    </row>
    <row r="2045" spans="1:4" x14ac:dyDescent="0.3">
      <c r="A2045" s="191"/>
      <c r="B2045" s="191"/>
      <c r="C2045" s="191"/>
      <c r="D2045" s="127"/>
    </row>
    <row r="2046" spans="1:4" x14ac:dyDescent="0.3">
      <c r="A2046" s="191"/>
      <c r="B2046" s="191"/>
      <c r="C2046" s="191"/>
      <c r="D2046" s="127"/>
    </row>
    <row r="2047" spans="1:4" x14ac:dyDescent="0.3">
      <c r="A2047" s="191"/>
      <c r="B2047" s="191"/>
      <c r="C2047" s="191"/>
      <c r="D2047" s="127"/>
    </row>
    <row r="2048" spans="1:4" x14ac:dyDescent="0.3">
      <c r="A2048" s="191"/>
      <c r="B2048" s="191"/>
      <c r="C2048" s="191"/>
      <c r="D2048" s="127"/>
    </row>
    <row r="2049" spans="1:4" x14ac:dyDescent="0.3">
      <c r="A2049" s="191"/>
      <c r="B2049" s="191"/>
      <c r="C2049" s="191"/>
      <c r="D2049" s="127"/>
    </row>
    <row r="2050" spans="1:4" x14ac:dyDescent="0.3">
      <c r="A2050" s="191"/>
      <c r="B2050" s="191"/>
      <c r="C2050" s="191"/>
      <c r="D2050" s="127"/>
    </row>
    <row r="2051" spans="1:4" x14ac:dyDescent="0.3">
      <c r="A2051" s="191"/>
      <c r="B2051" s="191"/>
      <c r="C2051" s="191"/>
      <c r="D2051" s="127"/>
    </row>
    <row r="2052" spans="1:4" x14ac:dyDescent="0.3">
      <c r="A2052" s="191"/>
      <c r="B2052" s="191"/>
      <c r="C2052" s="191"/>
      <c r="D2052" s="127"/>
    </row>
    <row r="2053" spans="1:4" x14ac:dyDescent="0.3">
      <c r="A2053" s="191"/>
      <c r="B2053" s="191"/>
      <c r="C2053" s="191"/>
      <c r="D2053" s="127"/>
    </row>
    <row r="2054" spans="1:4" x14ac:dyDescent="0.3">
      <c r="A2054" s="191"/>
      <c r="B2054" s="191"/>
      <c r="C2054" s="191"/>
      <c r="D2054" s="127"/>
    </row>
    <row r="2055" spans="1:4" x14ac:dyDescent="0.3">
      <c r="A2055" s="191"/>
      <c r="B2055" s="191"/>
      <c r="C2055" s="191"/>
      <c r="D2055" s="127"/>
    </row>
    <row r="2056" spans="1:4" x14ac:dyDescent="0.3">
      <c r="A2056" s="191"/>
      <c r="B2056" s="191"/>
      <c r="C2056" s="191"/>
      <c r="D2056" s="127"/>
    </row>
    <row r="2057" spans="1:4" x14ac:dyDescent="0.3">
      <c r="A2057" s="191"/>
      <c r="B2057" s="191"/>
      <c r="C2057" s="191"/>
      <c r="D2057" s="127"/>
    </row>
    <row r="2058" spans="1:4" x14ac:dyDescent="0.3">
      <c r="A2058" s="191"/>
      <c r="B2058" s="191"/>
      <c r="C2058" s="191"/>
      <c r="D2058" s="127"/>
    </row>
    <row r="2059" spans="1:4" x14ac:dyDescent="0.3">
      <c r="A2059" s="191"/>
      <c r="B2059" s="191"/>
      <c r="C2059" s="191"/>
      <c r="D2059" s="127"/>
    </row>
    <row r="2060" spans="1:4" x14ac:dyDescent="0.3">
      <c r="A2060" s="191"/>
      <c r="B2060" s="191"/>
      <c r="C2060" s="191"/>
      <c r="D2060" s="127"/>
    </row>
    <row r="2061" spans="1:4" x14ac:dyDescent="0.3">
      <c r="A2061" s="191"/>
      <c r="B2061" s="191"/>
      <c r="C2061" s="191"/>
      <c r="D2061" s="127"/>
    </row>
    <row r="2062" spans="1:4" x14ac:dyDescent="0.3">
      <c r="A2062" s="191"/>
      <c r="B2062" s="191"/>
      <c r="C2062" s="191"/>
      <c r="D2062" s="127"/>
    </row>
    <row r="2063" spans="1:4" x14ac:dyDescent="0.3">
      <c r="A2063" s="191"/>
      <c r="B2063" s="191"/>
      <c r="C2063" s="191"/>
      <c r="D2063" s="127"/>
    </row>
    <row r="2064" spans="1:4" x14ac:dyDescent="0.3">
      <c r="A2064" s="191"/>
      <c r="B2064" s="191"/>
      <c r="C2064" s="191"/>
      <c r="D2064" s="127"/>
    </row>
    <row r="2065" spans="1:4" x14ac:dyDescent="0.3">
      <c r="A2065" s="191"/>
      <c r="B2065" s="191"/>
      <c r="C2065" s="191"/>
      <c r="D2065" s="127"/>
    </row>
    <row r="2066" spans="1:4" x14ac:dyDescent="0.3">
      <c r="A2066" s="191"/>
      <c r="B2066" s="191"/>
      <c r="C2066" s="191"/>
      <c r="D2066" s="127"/>
    </row>
    <row r="2067" spans="1:4" x14ac:dyDescent="0.3">
      <c r="A2067" s="191"/>
      <c r="B2067" s="191"/>
      <c r="C2067" s="191"/>
      <c r="D2067" s="127"/>
    </row>
    <row r="2068" spans="1:4" x14ac:dyDescent="0.3">
      <c r="A2068" s="191"/>
      <c r="B2068" s="191"/>
      <c r="C2068" s="191"/>
      <c r="D2068" s="127"/>
    </row>
    <row r="2069" spans="1:4" x14ac:dyDescent="0.3">
      <c r="A2069" s="191"/>
      <c r="B2069" s="191"/>
      <c r="C2069" s="191"/>
      <c r="D2069" s="127"/>
    </row>
    <row r="2070" spans="1:4" x14ac:dyDescent="0.3">
      <c r="A2070" s="191"/>
      <c r="B2070" s="191"/>
      <c r="C2070" s="191"/>
      <c r="D2070" s="127"/>
    </row>
    <row r="2071" spans="1:4" x14ac:dyDescent="0.3">
      <c r="A2071" s="191"/>
      <c r="B2071" s="191"/>
      <c r="C2071" s="191"/>
      <c r="D2071" s="127"/>
    </row>
    <row r="2072" spans="1:4" x14ac:dyDescent="0.3">
      <c r="A2072" s="191"/>
      <c r="B2072" s="191"/>
      <c r="C2072" s="191"/>
      <c r="D2072" s="127"/>
    </row>
    <row r="2073" spans="1:4" x14ac:dyDescent="0.3">
      <c r="A2073" s="191"/>
      <c r="B2073" s="191"/>
      <c r="C2073" s="191"/>
      <c r="D2073" s="127"/>
    </row>
    <row r="2074" spans="1:4" x14ac:dyDescent="0.3">
      <c r="A2074" s="191"/>
      <c r="B2074" s="191"/>
      <c r="C2074" s="191"/>
      <c r="D2074" s="127"/>
    </row>
    <row r="2075" spans="1:4" x14ac:dyDescent="0.3">
      <c r="A2075" s="191"/>
      <c r="B2075" s="191"/>
      <c r="C2075" s="191"/>
      <c r="D2075" s="127"/>
    </row>
    <row r="2076" spans="1:4" x14ac:dyDescent="0.3">
      <c r="A2076" s="191"/>
      <c r="B2076" s="191"/>
      <c r="C2076" s="191"/>
      <c r="D2076" s="127"/>
    </row>
    <row r="2077" spans="1:4" x14ac:dyDescent="0.3">
      <c r="A2077" s="191"/>
      <c r="B2077" s="191"/>
      <c r="C2077" s="191"/>
      <c r="D2077" s="127"/>
    </row>
    <row r="2078" spans="1:4" x14ac:dyDescent="0.3">
      <c r="A2078" s="191"/>
      <c r="B2078" s="191"/>
      <c r="C2078" s="191"/>
      <c r="D2078" s="127"/>
    </row>
    <row r="2079" spans="1:4" x14ac:dyDescent="0.3">
      <c r="A2079" s="191"/>
      <c r="B2079" s="191"/>
      <c r="C2079" s="191"/>
      <c r="D2079" s="127"/>
    </row>
    <row r="2080" spans="1:4" x14ac:dyDescent="0.3">
      <c r="A2080" s="191"/>
      <c r="B2080" s="191"/>
      <c r="C2080" s="191"/>
      <c r="D2080" s="127"/>
    </row>
    <row r="2081" spans="1:4" x14ac:dyDescent="0.3">
      <c r="A2081" s="191"/>
      <c r="B2081" s="191"/>
      <c r="C2081" s="191"/>
      <c r="D2081" s="127"/>
    </row>
    <row r="2082" spans="1:4" x14ac:dyDescent="0.3">
      <c r="A2082" s="191"/>
      <c r="B2082" s="191"/>
      <c r="C2082" s="191"/>
      <c r="D2082" s="127"/>
    </row>
    <row r="2083" spans="1:4" x14ac:dyDescent="0.3">
      <c r="A2083" s="191"/>
      <c r="B2083" s="191"/>
      <c r="C2083" s="191"/>
      <c r="D2083" s="127"/>
    </row>
    <row r="2084" spans="1:4" x14ac:dyDescent="0.3">
      <c r="A2084" s="191"/>
      <c r="B2084" s="191"/>
      <c r="C2084" s="191"/>
      <c r="D2084" s="127"/>
    </row>
    <row r="2085" spans="1:4" x14ac:dyDescent="0.3">
      <c r="A2085" s="191"/>
      <c r="B2085" s="191"/>
      <c r="C2085" s="191"/>
      <c r="D2085" s="127"/>
    </row>
    <row r="2086" spans="1:4" x14ac:dyDescent="0.3">
      <c r="A2086" s="191"/>
      <c r="B2086" s="191"/>
      <c r="C2086" s="191"/>
      <c r="D2086" s="127"/>
    </row>
    <row r="2087" spans="1:4" x14ac:dyDescent="0.3">
      <c r="A2087" s="191"/>
      <c r="B2087" s="191"/>
      <c r="C2087" s="191"/>
      <c r="D2087" s="127"/>
    </row>
    <row r="2088" spans="1:4" x14ac:dyDescent="0.3">
      <c r="A2088" s="191"/>
      <c r="B2088" s="191"/>
      <c r="C2088" s="191"/>
      <c r="D2088" s="127"/>
    </row>
    <row r="2089" spans="1:4" x14ac:dyDescent="0.3">
      <c r="A2089" s="191"/>
      <c r="B2089" s="191"/>
      <c r="C2089" s="191"/>
      <c r="D2089" s="127"/>
    </row>
    <row r="2090" spans="1:4" x14ac:dyDescent="0.3">
      <c r="A2090" s="191"/>
      <c r="B2090" s="191"/>
      <c r="C2090" s="191"/>
      <c r="D2090" s="127"/>
    </row>
    <row r="2091" spans="1:4" x14ac:dyDescent="0.3">
      <c r="A2091" s="191"/>
      <c r="B2091" s="191"/>
      <c r="C2091" s="191"/>
      <c r="D2091" s="127"/>
    </row>
    <row r="2092" spans="1:4" x14ac:dyDescent="0.3">
      <c r="A2092" s="191"/>
      <c r="B2092" s="191"/>
      <c r="C2092" s="191"/>
      <c r="D2092" s="127"/>
    </row>
    <row r="2093" spans="1:4" x14ac:dyDescent="0.3">
      <c r="A2093" s="191"/>
      <c r="B2093" s="191"/>
      <c r="C2093" s="191"/>
      <c r="D2093" s="127"/>
    </row>
    <row r="2094" spans="1:4" x14ac:dyDescent="0.3">
      <c r="A2094" s="191"/>
      <c r="B2094" s="191"/>
      <c r="C2094" s="191"/>
      <c r="D2094" s="127"/>
    </row>
    <row r="2095" spans="1:4" x14ac:dyDescent="0.3">
      <c r="A2095" s="191"/>
      <c r="B2095" s="191"/>
      <c r="C2095" s="191"/>
      <c r="D2095" s="127"/>
    </row>
    <row r="2096" spans="1:4" x14ac:dyDescent="0.3">
      <c r="A2096" s="191"/>
      <c r="B2096" s="191"/>
      <c r="C2096" s="191"/>
      <c r="D2096" s="127"/>
    </row>
    <row r="2097" spans="1:4" x14ac:dyDescent="0.3">
      <c r="A2097" s="191"/>
      <c r="B2097" s="191"/>
      <c r="C2097" s="191"/>
      <c r="D2097" s="127"/>
    </row>
    <row r="2098" spans="1:4" x14ac:dyDescent="0.3">
      <c r="A2098" s="191"/>
      <c r="B2098" s="191"/>
      <c r="C2098" s="191"/>
      <c r="D2098" s="127"/>
    </row>
    <row r="2099" spans="1:4" x14ac:dyDescent="0.3">
      <c r="A2099" s="191"/>
      <c r="B2099" s="191"/>
      <c r="C2099" s="191"/>
      <c r="D2099" s="127"/>
    </row>
    <row r="2100" spans="1:4" x14ac:dyDescent="0.3">
      <c r="A2100" s="191"/>
      <c r="B2100" s="191"/>
      <c r="C2100" s="191"/>
      <c r="D2100" s="127"/>
    </row>
    <row r="2101" spans="1:4" x14ac:dyDescent="0.3">
      <c r="A2101" s="191"/>
      <c r="B2101" s="191"/>
      <c r="C2101" s="191"/>
      <c r="D2101" s="127"/>
    </row>
    <row r="2102" spans="1:4" x14ac:dyDescent="0.3">
      <c r="A2102" s="191"/>
      <c r="B2102" s="191"/>
      <c r="C2102" s="191"/>
      <c r="D2102" s="127"/>
    </row>
    <row r="2103" spans="1:4" x14ac:dyDescent="0.3">
      <c r="A2103" s="191"/>
      <c r="B2103" s="191"/>
      <c r="C2103" s="191"/>
      <c r="D2103" s="127"/>
    </row>
    <row r="2104" spans="1:4" x14ac:dyDescent="0.3">
      <c r="A2104" s="191"/>
      <c r="B2104" s="191"/>
      <c r="C2104" s="191"/>
      <c r="D2104" s="127"/>
    </row>
    <row r="2105" spans="1:4" x14ac:dyDescent="0.3">
      <c r="A2105" s="191"/>
      <c r="B2105" s="191"/>
      <c r="C2105" s="191"/>
      <c r="D2105" s="127"/>
    </row>
    <row r="2106" spans="1:4" x14ac:dyDescent="0.3">
      <c r="A2106" s="191"/>
      <c r="B2106" s="191"/>
      <c r="C2106" s="191"/>
      <c r="D2106" s="127"/>
    </row>
    <row r="2107" spans="1:4" x14ac:dyDescent="0.3">
      <c r="A2107" s="191"/>
      <c r="B2107" s="191"/>
      <c r="C2107" s="191"/>
      <c r="D2107" s="127"/>
    </row>
    <row r="2108" spans="1:4" x14ac:dyDescent="0.3">
      <c r="A2108" s="191"/>
      <c r="B2108" s="191"/>
      <c r="C2108" s="191"/>
      <c r="D2108" s="127"/>
    </row>
    <row r="2109" spans="1:4" x14ac:dyDescent="0.3">
      <c r="A2109" s="191"/>
      <c r="B2109" s="191"/>
      <c r="C2109" s="191"/>
      <c r="D2109" s="127"/>
    </row>
    <row r="2110" spans="1:4" x14ac:dyDescent="0.3">
      <c r="A2110" s="191"/>
      <c r="B2110" s="191"/>
      <c r="C2110" s="191"/>
      <c r="D2110" s="127"/>
    </row>
    <row r="2111" spans="1:4" x14ac:dyDescent="0.3">
      <c r="A2111" s="191"/>
      <c r="B2111" s="191"/>
      <c r="C2111" s="191"/>
      <c r="D2111" s="127"/>
    </row>
    <row r="2112" spans="1:4" x14ac:dyDescent="0.3">
      <c r="A2112" s="191"/>
      <c r="B2112" s="191"/>
      <c r="C2112" s="191"/>
      <c r="D2112" s="127"/>
    </row>
    <row r="2113" spans="1:4" x14ac:dyDescent="0.3">
      <c r="A2113" s="191"/>
      <c r="B2113" s="191"/>
      <c r="C2113" s="191"/>
      <c r="D2113" s="127"/>
    </row>
    <row r="2114" spans="1:4" x14ac:dyDescent="0.3">
      <c r="A2114" s="191"/>
      <c r="B2114" s="191"/>
      <c r="C2114" s="191"/>
      <c r="D2114" s="127"/>
    </row>
    <row r="2115" spans="1:4" x14ac:dyDescent="0.3">
      <c r="A2115" s="191"/>
      <c r="B2115" s="191"/>
      <c r="C2115" s="191"/>
      <c r="D2115" s="127"/>
    </row>
    <row r="2116" spans="1:4" x14ac:dyDescent="0.3">
      <c r="A2116" s="191"/>
      <c r="B2116" s="191"/>
      <c r="C2116" s="191"/>
      <c r="D2116" s="127"/>
    </row>
    <row r="2117" spans="1:4" x14ac:dyDescent="0.3">
      <c r="A2117" s="191"/>
      <c r="B2117" s="191"/>
      <c r="C2117" s="191"/>
      <c r="D2117" s="127"/>
    </row>
    <row r="2118" spans="1:4" x14ac:dyDescent="0.3">
      <c r="A2118" s="191"/>
      <c r="B2118" s="191"/>
      <c r="C2118" s="191"/>
      <c r="D2118" s="127"/>
    </row>
    <row r="2119" spans="1:4" x14ac:dyDescent="0.3">
      <c r="A2119" s="191"/>
      <c r="B2119" s="191"/>
      <c r="C2119" s="191"/>
      <c r="D2119" s="127"/>
    </row>
    <row r="2120" spans="1:4" x14ac:dyDescent="0.3">
      <c r="A2120" s="191"/>
      <c r="B2120" s="191"/>
      <c r="C2120" s="191"/>
      <c r="D2120" s="127"/>
    </row>
    <row r="2121" spans="1:4" x14ac:dyDescent="0.3">
      <c r="A2121" s="191"/>
      <c r="B2121" s="191"/>
      <c r="C2121" s="191"/>
      <c r="D2121" s="127"/>
    </row>
    <row r="2122" spans="1:4" x14ac:dyDescent="0.3">
      <c r="A2122" s="191"/>
      <c r="B2122" s="191"/>
      <c r="C2122" s="191"/>
      <c r="D2122" s="127"/>
    </row>
    <row r="2123" spans="1:4" x14ac:dyDescent="0.3">
      <c r="A2123" s="191"/>
      <c r="B2123" s="191"/>
      <c r="C2123" s="191"/>
      <c r="D2123" s="127"/>
    </row>
    <row r="2124" spans="1:4" x14ac:dyDescent="0.3">
      <c r="A2124" s="191"/>
      <c r="B2124" s="191"/>
      <c r="C2124" s="191"/>
      <c r="D2124" s="127"/>
    </row>
    <row r="2125" spans="1:4" x14ac:dyDescent="0.3">
      <c r="A2125" s="191"/>
      <c r="B2125" s="191"/>
      <c r="C2125" s="191"/>
      <c r="D2125" s="127"/>
    </row>
    <row r="2126" spans="1:4" x14ac:dyDescent="0.3">
      <c r="A2126" s="191"/>
      <c r="B2126" s="191"/>
      <c r="C2126" s="191"/>
      <c r="D2126" s="127"/>
    </row>
    <row r="2127" spans="1:4" x14ac:dyDescent="0.3">
      <c r="A2127" s="191"/>
      <c r="B2127" s="191"/>
      <c r="C2127" s="191"/>
      <c r="D2127" s="127"/>
    </row>
    <row r="2128" spans="1:4" x14ac:dyDescent="0.3">
      <c r="A2128" s="191"/>
      <c r="B2128" s="191"/>
      <c r="C2128" s="191"/>
      <c r="D2128" s="127"/>
    </row>
    <row r="2129" spans="1:4" x14ac:dyDescent="0.3">
      <c r="A2129" s="191"/>
      <c r="B2129" s="191"/>
      <c r="C2129" s="191"/>
      <c r="D2129" s="127"/>
    </row>
    <row r="2130" spans="1:4" x14ac:dyDescent="0.3">
      <c r="A2130" s="191"/>
      <c r="B2130" s="191"/>
      <c r="C2130" s="191"/>
      <c r="D2130" s="127"/>
    </row>
    <row r="2131" spans="1:4" x14ac:dyDescent="0.3">
      <c r="A2131" s="191"/>
      <c r="B2131" s="191"/>
      <c r="C2131" s="191"/>
      <c r="D2131" s="127"/>
    </row>
    <row r="2132" spans="1:4" x14ac:dyDescent="0.3">
      <c r="A2132" s="191"/>
      <c r="B2132" s="191"/>
      <c r="C2132" s="191"/>
      <c r="D2132" s="127"/>
    </row>
    <row r="2133" spans="1:4" x14ac:dyDescent="0.3">
      <c r="A2133" s="191"/>
      <c r="B2133" s="191"/>
      <c r="C2133" s="191"/>
      <c r="D2133" s="127"/>
    </row>
    <row r="2134" spans="1:4" x14ac:dyDescent="0.3">
      <c r="A2134" s="191"/>
      <c r="B2134" s="191"/>
      <c r="C2134" s="191"/>
      <c r="D2134" s="127"/>
    </row>
    <row r="2135" spans="1:4" x14ac:dyDescent="0.3">
      <c r="A2135" s="191"/>
      <c r="B2135" s="191"/>
      <c r="C2135" s="191"/>
      <c r="D2135" s="127"/>
    </row>
    <row r="2136" spans="1:4" x14ac:dyDescent="0.3">
      <c r="A2136" s="191"/>
      <c r="B2136" s="191"/>
      <c r="C2136" s="191"/>
      <c r="D2136" s="127"/>
    </row>
    <row r="2137" spans="1:4" x14ac:dyDescent="0.3">
      <c r="A2137" s="191"/>
      <c r="B2137" s="191"/>
      <c r="C2137" s="191"/>
      <c r="D2137" s="127"/>
    </row>
    <row r="2138" spans="1:4" x14ac:dyDescent="0.3">
      <c r="A2138" s="191"/>
      <c r="B2138" s="191"/>
      <c r="C2138" s="191"/>
      <c r="D2138" s="127"/>
    </row>
    <row r="2139" spans="1:4" x14ac:dyDescent="0.3">
      <c r="A2139" s="191"/>
      <c r="B2139" s="191"/>
      <c r="C2139" s="191"/>
      <c r="D2139" s="127"/>
    </row>
    <row r="2140" spans="1:4" x14ac:dyDescent="0.3">
      <c r="A2140" s="191"/>
      <c r="B2140" s="191"/>
      <c r="C2140" s="191"/>
      <c r="D2140" s="127"/>
    </row>
    <row r="2141" spans="1:4" x14ac:dyDescent="0.3">
      <c r="A2141" s="191"/>
      <c r="B2141" s="191"/>
      <c r="C2141" s="191"/>
      <c r="D2141" s="127"/>
    </row>
    <row r="2142" spans="1:4" x14ac:dyDescent="0.3">
      <c r="A2142" s="191"/>
      <c r="B2142" s="191"/>
      <c r="C2142" s="191"/>
      <c r="D2142" s="127"/>
    </row>
    <row r="2143" spans="1:4" x14ac:dyDescent="0.3">
      <c r="A2143" s="191"/>
      <c r="B2143" s="191"/>
      <c r="C2143" s="191"/>
      <c r="D2143" s="127"/>
    </row>
    <row r="2144" spans="1:4" x14ac:dyDescent="0.3">
      <c r="A2144" s="191"/>
      <c r="B2144" s="191"/>
      <c r="C2144" s="191"/>
      <c r="D2144" s="127"/>
    </row>
    <row r="2145" spans="1:4" x14ac:dyDescent="0.3">
      <c r="A2145" s="191"/>
      <c r="B2145" s="191"/>
      <c r="C2145" s="191"/>
      <c r="D2145" s="127"/>
    </row>
    <row r="2146" spans="1:4" x14ac:dyDescent="0.3">
      <c r="A2146" s="191"/>
      <c r="B2146" s="191"/>
      <c r="C2146" s="191"/>
      <c r="D2146" s="127"/>
    </row>
    <row r="2147" spans="1:4" x14ac:dyDescent="0.3">
      <c r="A2147" s="191"/>
      <c r="B2147" s="191"/>
      <c r="C2147" s="191"/>
      <c r="D2147" s="127"/>
    </row>
    <row r="2148" spans="1:4" x14ac:dyDescent="0.3">
      <c r="A2148" s="191"/>
      <c r="B2148" s="191"/>
      <c r="C2148" s="191"/>
      <c r="D2148" s="127"/>
    </row>
    <row r="2149" spans="1:4" x14ac:dyDescent="0.3">
      <c r="A2149" s="191"/>
      <c r="B2149" s="191"/>
      <c r="C2149" s="191"/>
      <c r="D2149" s="127"/>
    </row>
    <row r="2150" spans="1:4" x14ac:dyDescent="0.3">
      <c r="A2150" s="191"/>
      <c r="B2150" s="191"/>
      <c r="C2150" s="191"/>
      <c r="D2150" s="127"/>
    </row>
    <row r="2151" spans="1:4" x14ac:dyDescent="0.3">
      <c r="A2151" s="191"/>
      <c r="B2151" s="191"/>
      <c r="C2151" s="191"/>
      <c r="D2151" s="127"/>
    </row>
    <row r="2152" spans="1:4" x14ac:dyDescent="0.3">
      <c r="A2152" s="191"/>
      <c r="B2152" s="191"/>
      <c r="C2152" s="191"/>
      <c r="D2152" s="127"/>
    </row>
    <row r="2153" spans="1:4" x14ac:dyDescent="0.3">
      <c r="A2153" s="191"/>
      <c r="B2153" s="191"/>
      <c r="C2153" s="191"/>
      <c r="D2153" s="127"/>
    </row>
    <row r="2154" spans="1:4" x14ac:dyDescent="0.3">
      <c r="A2154" s="191"/>
      <c r="B2154" s="191"/>
      <c r="C2154" s="191"/>
      <c r="D2154" s="127"/>
    </row>
    <row r="2155" spans="1:4" x14ac:dyDescent="0.3">
      <c r="A2155" s="191"/>
      <c r="B2155" s="191"/>
      <c r="C2155" s="191"/>
      <c r="D2155" s="127"/>
    </row>
    <row r="2156" spans="1:4" x14ac:dyDescent="0.3">
      <c r="A2156" s="191"/>
      <c r="B2156" s="191"/>
      <c r="C2156" s="191"/>
      <c r="D2156" s="127"/>
    </row>
    <row r="2157" spans="1:4" x14ac:dyDescent="0.3">
      <c r="A2157" s="191"/>
      <c r="B2157" s="191"/>
      <c r="C2157" s="191"/>
      <c r="D2157" s="127"/>
    </row>
    <row r="2158" spans="1:4" x14ac:dyDescent="0.3">
      <c r="A2158" s="191"/>
      <c r="B2158" s="191"/>
      <c r="C2158" s="191"/>
      <c r="D2158" s="127"/>
    </row>
    <row r="2159" spans="1:4" x14ac:dyDescent="0.3">
      <c r="A2159" s="191"/>
      <c r="B2159" s="191"/>
      <c r="C2159" s="191"/>
      <c r="D2159" s="127"/>
    </row>
    <row r="2160" spans="1:4" x14ac:dyDescent="0.3">
      <c r="A2160" s="191"/>
      <c r="B2160" s="191"/>
      <c r="C2160" s="191"/>
      <c r="D2160" s="127"/>
    </row>
    <row r="2161" spans="1:4" x14ac:dyDescent="0.3">
      <c r="A2161" s="191"/>
      <c r="B2161" s="191"/>
      <c r="C2161" s="191"/>
      <c r="D2161" s="127"/>
    </row>
    <row r="2162" spans="1:4" x14ac:dyDescent="0.3">
      <c r="A2162" s="191"/>
      <c r="B2162" s="191"/>
      <c r="C2162" s="191"/>
      <c r="D2162" s="127"/>
    </row>
    <row r="2163" spans="1:4" x14ac:dyDescent="0.3">
      <c r="A2163" s="191"/>
      <c r="B2163" s="191"/>
      <c r="C2163" s="191"/>
      <c r="D2163" s="127"/>
    </row>
    <row r="2164" spans="1:4" x14ac:dyDescent="0.3">
      <c r="A2164" s="191"/>
      <c r="B2164" s="191"/>
      <c r="C2164" s="191"/>
      <c r="D2164" s="127"/>
    </row>
    <row r="2165" spans="1:4" x14ac:dyDescent="0.3">
      <c r="A2165" s="191"/>
      <c r="B2165" s="191"/>
      <c r="C2165" s="191"/>
      <c r="D2165" s="127"/>
    </row>
    <row r="2166" spans="1:4" x14ac:dyDescent="0.3">
      <c r="A2166" s="191"/>
      <c r="B2166" s="191"/>
      <c r="C2166" s="191"/>
      <c r="D2166" s="127"/>
    </row>
    <row r="2167" spans="1:4" x14ac:dyDescent="0.3">
      <c r="A2167" s="191"/>
      <c r="B2167" s="191"/>
      <c r="C2167" s="191"/>
      <c r="D2167" s="127"/>
    </row>
    <row r="2168" spans="1:4" x14ac:dyDescent="0.3">
      <c r="A2168" s="191"/>
      <c r="B2168" s="191"/>
      <c r="C2168" s="191"/>
      <c r="D2168" s="127"/>
    </row>
    <row r="2169" spans="1:4" x14ac:dyDescent="0.3">
      <c r="A2169" s="191"/>
      <c r="B2169" s="191"/>
      <c r="C2169" s="191"/>
      <c r="D2169" s="127"/>
    </row>
    <row r="2170" spans="1:4" x14ac:dyDescent="0.3">
      <c r="A2170" s="191"/>
      <c r="B2170" s="191"/>
      <c r="C2170" s="191"/>
      <c r="D2170" s="127"/>
    </row>
    <row r="2171" spans="1:4" x14ac:dyDescent="0.3">
      <c r="A2171" s="191"/>
      <c r="B2171" s="191"/>
      <c r="C2171" s="191"/>
      <c r="D2171" s="127"/>
    </row>
    <row r="2172" spans="1:4" x14ac:dyDescent="0.3">
      <c r="A2172" s="191"/>
      <c r="B2172" s="191"/>
      <c r="C2172" s="191"/>
      <c r="D2172" s="127"/>
    </row>
    <row r="2173" spans="1:4" x14ac:dyDescent="0.3">
      <c r="A2173" s="191"/>
      <c r="B2173" s="191"/>
      <c r="C2173" s="191"/>
      <c r="D2173" s="127"/>
    </row>
    <row r="2174" spans="1:4" x14ac:dyDescent="0.3">
      <c r="A2174" s="191"/>
      <c r="B2174" s="191"/>
      <c r="C2174" s="191"/>
      <c r="D2174" s="127"/>
    </row>
    <row r="2175" spans="1:4" x14ac:dyDescent="0.3">
      <c r="A2175" s="191"/>
      <c r="B2175" s="191"/>
      <c r="C2175" s="191"/>
      <c r="D2175" s="127"/>
    </row>
    <row r="2176" spans="1:4" x14ac:dyDescent="0.3">
      <c r="A2176" s="191"/>
      <c r="B2176" s="191"/>
      <c r="C2176" s="191"/>
      <c r="D2176" s="127"/>
    </row>
    <row r="2177" spans="1:4" x14ac:dyDescent="0.3">
      <c r="A2177" s="191"/>
      <c r="B2177" s="191"/>
      <c r="C2177" s="191"/>
      <c r="D2177" s="127"/>
    </row>
    <row r="2178" spans="1:4" x14ac:dyDescent="0.3">
      <c r="A2178" s="191"/>
      <c r="B2178" s="191"/>
      <c r="C2178" s="191"/>
      <c r="D2178" s="127"/>
    </row>
    <row r="2179" spans="1:4" x14ac:dyDescent="0.3">
      <c r="A2179" s="191"/>
      <c r="B2179" s="191"/>
      <c r="C2179" s="191"/>
      <c r="D2179" s="127"/>
    </row>
    <row r="2180" spans="1:4" x14ac:dyDescent="0.3">
      <c r="A2180" s="191"/>
      <c r="B2180" s="191"/>
      <c r="C2180" s="191"/>
      <c r="D2180" s="127"/>
    </row>
    <row r="2181" spans="1:4" x14ac:dyDescent="0.3">
      <c r="A2181" s="191"/>
      <c r="B2181" s="191"/>
      <c r="C2181" s="191"/>
      <c r="D2181" s="127"/>
    </row>
    <row r="2182" spans="1:4" x14ac:dyDescent="0.3">
      <c r="A2182" s="191"/>
      <c r="B2182" s="191"/>
      <c r="C2182" s="191"/>
      <c r="D2182" s="127"/>
    </row>
    <row r="2183" spans="1:4" x14ac:dyDescent="0.3">
      <c r="A2183" s="191"/>
      <c r="B2183" s="191"/>
      <c r="C2183" s="191"/>
      <c r="D2183" s="127"/>
    </row>
    <row r="2184" spans="1:4" x14ac:dyDescent="0.3">
      <c r="A2184" s="191"/>
      <c r="B2184" s="191"/>
      <c r="C2184" s="191"/>
      <c r="D2184" s="127"/>
    </row>
    <row r="2185" spans="1:4" x14ac:dyDescent="0.3">
      <c r="A2185" s="191"/>
      <c r="B2185" s="191"/>
      <c r="C2185" s="191"/>
      <c r="D2185" s="127"/>
    </row>
    <row r="2186" spans="1:4" x14ac:dyDescent="0.3">
      <c r="A2186" s="191"/>
      <c r="B2186" s="191"/>
      <c r="C2186" s="191"/>
      <c r="D2186" s="127"/>
    </row>
    <row r="2187" spans="1:4" x14ac:dyDescent="0.3">
      <c r="A2187" s="191"/>
      <c r="B2187" s="191"/>
      <c r="C2187" s="191"/>
      <c r="D2187" s="127"/>
    </row>
    <row r="2188" spans="1:4" x14ac:dyDescent="0.3">
      <c r="A2188" s="191"/>
      <c r="B2188" s="191"/>
      <c r="C2188" s="191"/>
      <c r="D2188" s="127"/>
    </row>
    <row r="2189" spans="1:4" x14ac:dyDescent="0.3">
      <c r="A2189" s="191"/>
      <c r="B2189" s="191"/>
      <c r="C2189" s="191"/>
      <c r="D2189" s="127"/>
    </row>
    <row r="2190" spans="1:4" x14ac:dyDescent="0.3">
      <c r="A2190" s="191"/>
      <c r="B2190" s="191"/>
      <c r="C2190" s="191"/>
      <c r="D2190" s="127"/>
    </row>
    <row r="2191" spans="1:4" x14ac:dyDescent="0.3">
      <c r="A2191" s="191"/>
      <c r="B2191" s="191"/>
      <c r="C2191" s="191"/>
      <c r="D2191" s="127"/>
    </row>
    <row r="2192" spans="1:4" x14ac:dyDescent="0.3">
      <c r="A2192" s="191"/>
      <c r="B2192" s="191"/>
      <c r="C2192" s="191"/>
      <c r="D2192" s="127"/>
    </row>
    <row r="2193" spans="1:4" x14ac:dyDescent="0.3">
      <c r="A2193" s="191"/>
      <c r="B2193" s="191"/>
      <c r="C2193" s="191"/>
      <c r="D2193" s="127"/>
    </row>
    <row r="2194" spans="1:4" x14ac:dyDescent="0.3">
      <c r="A2194" s="191"/>
      <c r="B2194" s="191"/>
      <c r="C2194" s="191"/>
      <c r="D2194" s="127"/>
    </row>
    <row r="2195" spans="1:4" x14ac:dyDescent="0.3">
      <c r="A2195" s="191"/>
      <c r="B2195" s="191"/>
      <c r="C2195" s="191"/>
      <c r="D2195" s="127"/>
    </row>
    <row r="2196" spans="1:4" x14ac:dyDescent="0.3">
      <c r="A2196" s="191"/>
      <c r="B2196" s="191"/>
      <c r="C2196" s="191"/>
      <c r="D2196" s="127"/>
    </row>
    <row r="2197" spans="1:4" x14ac:dyDescent="0.3">
      <c r="A2197" s="191"/>
      <c r="B2197" s="191"/>
      <c r="C2197" s="191"/>
      <c r="D2197" s="127"/>
    </row>
    <row r="2198" spans="1:4" x14ac:dyDescent="0.3">
      <c r="A2198" s="191"/>
      <c r="B2198" s="191"/>
      <c r="C2198" s="191"/>
      <c r="D2198" s="127"/>
    </row>
    <row r="2199" spans="1:4" x14ac:dyDescent="0.3">
      <c r="A2199" s="191"/>
      <c r="B2199" s="191"/>
      <c r="C2199" s="191"/>
      <c r="D2199" s="127"/>
    </row>
    <row r="2200" spans="1:4" x14ac:dyDescent="0.3">
      <c r="A2200" s="191"/>
      <c r="B2200" s="191"/>
      <c r="C2200" s="191"/>
      <c r="D2200" s="127"/>
    </row>
    <row r="2201" spans="1:4" x14ac:dyDescent="0.3">
      <c r="A2201" s="191"/>
      <c r="B2201" s="191"/>
      <c r="C2201" s="191"/>
      <c r="D2201" s="127"/>
    </row>
    <row r="2202" spans="1:4" x14ac:dyDescent="0.3">
      <c r="A2202" s="191"/>
      <c r="B2202" s="191"/>
      <c r="C2202" s="191"/>
      <c r="D2202" s="127"/>
    </row>
    <row r="2203" spans="1:4" x14ac:dyDescent="0.3">
      <c r="A2203" s="191"/>
      <c r="B2203" s="191"/>
      <c r="C2203" s="191"/>
      <c r="D2203" s="127"/>
    </row>
    <row r="2204" spans="1:4" x14ac:dyDescent="0.3">
      <c r="A2204" s="191"/>
      <c r="B2204" s="191"/>
      <c r="C2204" s="191"/>
      <c r="D2204" s="127"/>
    </row>
    <row r="2205" spans="1:4" x14ac:dyDescent="0.3">
      <c r="A2205" s="191"/>
      <c r="B2205" s="191"/>
      <c r="C2205" s="191"/>
      <c r="D2205" s="127"/>
    </row>
    <row r="2206" spans="1:4" x14ac:dyDescent="0.3">
      <c r="A2206" s="191"/>
      <c r="B2206" s="191"/>
      <c r="C2206" s="191"/>
      <c r="D2206" s="127"/>
    </row>
    <row r="2207" spans="1:4" x14ac:dyDescent="0.3">
      <c r="A2207" s="191"/>
      <c r="B2207" s="191"/>
      <c r="C2207" s="191"/>
      <c r="D2207" s="127"/>
    </row>
    <row r="2208" spans="1:4" x14ac:dyDescent="0.3">
      <c r="A2208" s="191"/>
      <c r="B2208" s="191"/>
      <c r="C2208" s="191"/>
      <c r="D2208" s="127"/>
    </row>
    <row r="2209" spans="1:4" x14ac:dyDescent="0.3">
      <c r="A2209" s="191"/>
      <c r="B2209" s="191"/>
      <c r="C2209" s="191"/>
      <c r="D2209" s="127"/>
    </row>
    <row r="2210" spans="1:4" x14ac:dyDescent="0.3">
      <c r="A2210" s="191"/>
      <c r="B2210" s="191"/>
      <c r="C2210" s="191"/>
      <c r="D2210" s="127"/>
    </row>
    <row r="2211" spans="1:4" x14ac:dyDescent="0.3">
      <c r="A2211" s="191"/>
      <c r="B2211" s="191"/>
      <c r="C2211" s="191"/>
      <c r="D2211" s="127"/>
    </row>
    <row r="2212" spans="1:4" x14ac:dyDescent="0.3">
      <c r="A2212" s="191"/>
      <c r="B2212" s="191"/>
      <c r="C2212" s="191"/>
      <c r="D2212" s="127"/>
    </row>
    <row r="2213" spans="1:4" x14ac:dyDescent="0.3">
      <c r="A2213" s="191"/>
      <c r="B2213" s="191"/>
      <c r="C2213" s="191"/>
      <c r="D2213" s="127"/>
    </row>
    <row r="2214" spans="1:4" x14ac:dyDescent="0.3">
      <c r="A2214" s="191"/>
      <c r="B2214" s="191"/>
      <c r="C2214" s="191"/>
      <c r="D2214" s="127"/>
    </row>
    <row r="2215" spans="1:4" x14ac:dyDescent="0.3">
      <c r="A2215" s="191"/>
      <c r="B2215" s="191"/>
      <c r="C2215" s="191"/>
      <c r="D2215" s="127"/>
    </row>
    <row r="2216" spans="1:4" x14ac:dyDescent="0.3">
      <c r="A2216" s="191"/>
      <c r="B2216" s="191"/>
      <c r="C2216" s="191"/>
      <c r="D2216" s="127"/>
    </row>
    <row r="2217" spans="1:4" x14ac:dyDescent="0.3">
      <c r="A2217" s="191"/>
      <c r="B2217" s="191"/>
      <c r="C2217" s="191"/>
      <c r="D2217" s="127"/>
    </row>
    <row r="2218" spans="1:4" x14ac:dyDescent="0.3">
      <c r="A2218" s="191"/>
      <c r="B2218" s="191"/>
      <c r="C2218" s="191"/>
      <c r="D2218" s="127"/>
    </row>
    <row r="2219" spans="1:4" x14ac:dyDescent="0.3">
      <c r="A2219" s="191"/>
      <c r="B2219" s="191"/>
      <c r="C2219" s="191"/>
      <c r="D2219" s="127"/>
    </row>
    <row r="2220" spans="1:4" x14ac:dyDescent="0.3">
      <c r="A2220" s="191"/>
      <c r="B2220" s="191"/>
      <c r="C2220" s="191"/>
      <c r="D2220" s="127"/>
    </row>
    <row r="2221" spans="1:4" x14ac:dyDescent="0.3">
      <c r="A2221" s="191"/>
      <c r="B2221" s="191"/>
      <c r="C2221" s="191"/>
      <c r="D2221" s="127"/>
    </row>
    <row r="2222" spans="1:4" x14ac:dyDescent="0.3">
      <c r="A2222" s="191"/>
      <c r="B2222" s="191"/>
      <c r="C2222" s="191"/>
      <c r="D2222" s="127"/>
    </row>
    <row r="2223" spans="1:4" x14ac:dyDescent="0.3">
      <c r="A2223" s="191"/>
      <c r="B2223" s="191"/>
      <c r="C2223" s="191"/>
      <c r="D2223" s="127"/>
    </row>
    <row r="2224" spans="1:4" x14ac:dyDescent="0.3">
      <c r="A2224" s="191"/>
      <c r="B2224" s="191"/>
      <c r="C2224" s="191"/>
      <c r="D2224" s="127"/>
    </row>
    <row r="2225" spans="1:4" x14ac:dyDescent="0.3">
      <c r="A2225" s="191"/>
      <c r="B2225" s="191"/>
      <c r="C2225" s="191"/>
      <c r="D2225" s="127"/>
    </row>
    <row r="2226" spans="1:4" x14ac:dyDescent="0.3">
      <c r="A2226" s="191"/>
      <c r="B2226" s="191"/>
      <c r="C2226" s="191"/>
      <c r="D2226" s="127"/>
    </row>
    <row r="2227" spans="1:4" x14ac:dyDescent="0.3">
      <c r="A2227" s="191"/>
      <c r="B2227" s="191"/>
      <c r="C2227" s="191"/>
      <c r="D2227" s="127"/>
    </row>
    <row r="2228" spans="1:4" x14ac:dyDescent="0.3">
      <c r="A2228" s="191"/>
      <c r="B2228" s="191"/>
      <c r="C2228" s="191"/>
      <c r="D2228" s="127"/>
    </row>
    <row r="2229" spans="1:4" x14ac:dyDescent="0.3">
      <c r="A2229" s="191"/>
      <c r="B2229" s="191"/>
      <c r="C2229" s="191"/>
      <c r="D2229" s="127"/>
    </row>
    <row r="2230" spans="1:4" x14ac:dyDescent="0.3">
      <c r="A2230" s="191"/>
      <c r="B2230" s="191"/>
      <c r="C2230" s="191"/>
      <c r="D2230" s="127"/>
    </row>
    <row r="2231" spans="1:4" x14ac:dyDescent="0.3">
      <c r="A2231" s="191"/>
      <c r="B2231" s="191"/>
      <c r="C2231" s="191"/>
      <c r="D2231" s="127"/>
    </row>
    <row r="2232" spans="1:4" x14ac:dyDescent="0.3">
      <c r="A2232" s="191"/>
      <c r="B2232" s="191"/>
      <c r="C2232" s="191"/>
      <c r="D2232" s="127"/>
    </row>
    <row r="2233" spans="1:4" x14ac:dyDescent="0.3">
      <c r="A2233" s="191"/>
      <c r="B2233" s="191"/>
      <c r="C2233" s="191"/>
      <c r="D2233" s="127"/>
    </row>
    <row r="2234" spans="1:4" x14ac:dyDescent="0.3">
      <c r="A2234" s="191"/>
      <c r="B2234" s="191"/>
      <c r="C2234" s="191"/>
      <c r="D2234" s="127"/>
    </row>
    <row r="2235" spans="1:4" x14ac:dyDescent="0.3">
      <c r="A2235" s="191"/>
      <c r="B2235" s="191"/>
      <c r="C2235" s="191"/>
      <c r="D2235" s="127"/>
    </row>
    <row r="2236" spans="1:4" x14ac:dyDescent="0.3">
      <c r="A2236" s="191"/>
      <c r="B2236" s="191"/>
      <c r="C2236" s="191"/>
      <c r="D2236" s="127"/>
    </row>
    <row r="2237" spans="1:4" x14ac:dyDescent="0.3">
      <c r="A2237" s="191"/>
      <c r="B2237" s="191"/>
      <c r="C2237" s="191"/>
      <c r="D2237" s="127"/>
    </row>
    <row r="2238" spans="1:4" x14ac:dyDescent="0.3">
      <c r="A2238" s="191"/>
      <c r="B2238" s="191"/>
      <c r="C2238" s="191"/>
      <c r="D2238" s="127"/>
    </row>
    <row r="2239" spans="1:4" x14ac:dyDescent="0.3">
      <c r="A2239" s="191"/>
      <c r="B2239" s="191"/>
      <c r="C2239" s="191"/>
      <c r="D2239" s="127"/>
    </row>
    <row r="2240" spans="1:4" x14ac:dyDescent="0.3">
      <c r="A2240" s="191"/>
      <c r="B2240" s="191"/>
      <c r="C2240" s="191"/>
      <c r="D2240" s="127"/>
    </row>
    <row r="2241" spans="1:4" x14ac:dyDescent="0.3">
      <c r="A2241" s="191"/>
      <c r="B2241" s="191"/>
      <c r="C2241" s="191"/>
      <c r="D2241" s="127"/>
    </row>
    <row r="2242" spans="1:4" x14ac:dyDescent="0.3">
      <c r="A2242" s="191"/>
      <c r="B2242" s="191"/>
      <c r="C2242" s="191"/>
      <c r="D2242" s="127"/>
    </row>
    <row r="2243" spans="1:4" x14ac:dyDescent="0.3">
      <c r="A2243" s="191"/>
      <c r="B2243" s="191"/>
      <c r="C2243" s="191"/>
      <c r="D2243" s="127"/>
    </row>
    <row r="2244" spans="1:4" x14ac:dyDescent="0.3">
      <c r="A2244" s="191"/>
      <c r="B2244" s="191"/>
      <c r="C2244" s="191"/>
      <c r="D2244" s="127"/>
    </row>
    <row r="2245" spans="1:4" x14ac:dyDescent="0.3">
      <c r="A2245" s="191"/>
      <c r="B2245" s="191"/>
      <c r="C2245" s="191"/>
      <c r="D2245" s="127"/>
    </row>
    <row r="2246" spans="1:4" x14ac:dyDescent="0.3">
      <c r="A2246" s="191"/>
      <c r="B2246" s="191"/>
      <c r="C2246" s="191"/>
      <c r="D2246" s="127"/>
    </row>
    <row r="2247" spans="1:4" x14ac:dyDescent="0.3">
      <c r="A2247" s="191"/>
      <c r="B2247" s="191"/>
      <c r="C2247" s="191"/>
      <c r="D2247" s="127"/>
    </row>
    <row r="2248" spans="1:4" x14ac:dyDescent="0.3">
      <c r="A2248" s="191"/>
      <c r="B2248" s="191"/>
      <c r="C2248" s="191"/>
      <c r="D2248" s="127"/>
    </row>
    <row r="2249" spans="1:4" x14ac:dyDescent="0.3">
      <c r="A2249" s="191"/>
      <c r="B2249" s="191"/>
      <c r="C2249" s="191"/>
      <c r="D2249" s="127"/>
    </row>
    <row r="2250" spans="1:4" x14ac:dyDescent="0.3">
      <c r="A2250" s="191"/>
      <c r="B2250" s="191"/>
      <c r="C2250" s="191"/>
      <c r="D2250" s="127"/>
    </row>
    <row r="2251" spans="1:4" x14ac:dyDescent="0.3">
      <c r="A2251" s="191"/>
      <c r="B2251" s="191"/>
      <c r="C2251" s="191"/>
      <c r="D2251" s="127"/>
    </row>
    <row r="2252" spans="1:4" x14ac:dyDescent="0.3">
      <c r="A2252" s="191"/>
      <c r="B2252" s="191"/>
      <c r="C2252" s="191"/>
      <c r="D2252" s="127"/>
    </row>
    <row r="2253" spans="1:4" x14ac:dyDescent="0.3">
      <c r="A2253" s="191"/>
      <c r="B2253" s="191"/>
      <c r="C2253" s="191"/>
      <c r="D2253" s="127"/>
    </row>
    <row r="2254" spans="1:4" x14ac:dyDescent="0.3">
      <c r="A2254" s="191"/>
      <c r="B2254" s="191"/>
      <c r="C2254" s="191"/>
      <c r="D2254" s="127"/>
    </row>
    <row r="2255" spans="1:4" x14ac:dyDescent="0.3">
      <c r="A2255" s="191"/>
      <c r="B2255" s="191"/>
      <c r="C2255" s="191"/>
      <c r="D2255" s="127"/>
    </row>
    <row r="2256" spans="1:4" x14ac:dyDescent="0.3">
      <c r="A2256" s="191"/>
      <c r="B2256" s="191"/>
      <c r="C2256" s="191"/>
      <c r="D2256" s="127"/>
    </row>
    <row r="2257" spans="1:4" x14ac:dyDescent="0.3">
      <c r="A2257" s="191"/>
      <c r="B2257" s="191"/>
      <c r="C2257" s="191"/>
      <c r="D2257" s="127"/>
    </row>
    <row r="2258" spans="1:4" x14ac:dyDescent="0.3">
      <c r="A2258" s="191"/>
      <c r="B2258" s="191"/>
      <c r="C2258" s="191"/>
      <c r="D2258" s="127"/>
    </row>
    <row r="2259" spans="1:4" x14ac:dyDescent="0.3">
      <c r="A2259" s="191"/>
      <c r="B2259" s="191"/>
      <c r="C2259" s="191"/>
      <c r="D2259" s="127"/>
    </row>
    <row r="2260" spans="1:4" x14ac:dyDescent="0.3">
      <c r="A2260" s="191"/>
      <c r="B2260" s="191"/>
      <c r="C2260" s="191"/>
      <c r="D2260" s="127"/>
    </row>
    <row r="2261" spans="1:4" x14ac:dyDescent="0.3">
      <c r="A2261" s="191"/>
      <c r="B2261" s="191"/>
      <c r="C2261" s="191"/>
      <c r="D2261" s="127"/>
    </row>
    <row r="2262" spans="1:4" x14ac:dyDescent="0.3">
      <c r="A2262" s="191"/>
      <c r="B2262" s="191"/>
      <c r="C2262" s="191"/>
      <c r="D2262" s="127"/>
    </row>
    <row r="2263" spans="1:4" x14ac:dyDescent="0.3">
      <c r="A2263" s="191"/>
      <c r="B2263" s="191"/>
      <c r="C2263" s="191"/>
      <c r="D2263" s="127"/>
    </row>
    <row r="2264" spans="1:4" x14ac:dyDescent="0.3">
      <c r="A2264" s="191"/>
      <c r="B2264" s="191"/>
      <c r="C2264" s="191"/>
      <c r="D2264" s="127"/>
    </row>
    <row r="2265" spans="1:4" x14ac:dyDescent="0.3">
      <c r="A2265" s="191"/>
      <c r="B2265" s="191"/>
      <c r="C2265" s="191"/>
      <c r="D2265" s="127"/>
    </row>
    <row r="2266" spans="1:4" x14ac:dyDescent="0.3">
      <c r="A2266" s="191"/>
      <c r="B2266" s="191"/>
      <c r="C2266" s="191"/>
      <c r="D2266" s="127"/>
    </row>
    <row r="2267" spans="1:4" x14ac:dyDescent="0.3">
      <c r="A2267" s="191"/>
      <c r="B2267" s="191"/>
      <c r="C2267" s="191"/>
      <c r="D2267" s="127"/>
    </row>
    <row r="2268" spans="1:4" x14ac:dyDescent="0.3">
      <c r="A2268" s="191"/>
      <c r="B2268" s="191"/>
      <c r="C2268" s="191"/>
      <c r="D2268" s="127"/>
    </row>
    <row r="2269" spans="1:4" x14ac:dyDescent="0.3">
      <c r="A2269" s="191"/>
      <c r="B2269" s="191"/>
      <c r="C2269" s="191"/>
      <c r="D2269" s="127"/>
    </row>
    <row r="2270" spans="1:4" x14ac:dyDescent="0.3">
      <c r="A2270" s="191"/>
      <c r="B2270" s="191"/>
      <c r="C2270" s="191"/>
      <c r="D2270" s="127"/>
    </row>
    <row r="2271" spans="1:4" x14ac:dyDescent="0.3">
      <c r="A2271" s="191"/>
      <c r="B2271" s="191"/>
      <c r="C2271" s="191"/>
      <c r="D2271" s="127"/>
    </row>
    <row r="2272" spans="1:4" x14ac:dyDescent="0.3">
      <c r="A2272" s="191"/>
      <c r="B2272" s="191"/>
      <c r="C2272" s="191"/>
      <c r="D2272" s="127"/>
    </row>
    <row r="2273" spans="1:4" x14ac:dyDescent="0.3">
      <c r="A2273" s="191"/>
      <c r="B2273" s="191"/>
      <c r="C2273" s="191"/>
      <c r="D2273" s="127"/>
    </row>
    <row r="2274" spans="1:4" x14ac:dyDescent="0.3">
      <c r="A2274" s="191"/>
      <c r="B2274" s="191"/>
      <c r="C2274" s="191"/>
      <c r="D2274" s="127"/>
    </row>
    <row r="2275" spans="1:4" x14ac:dyDescent="0.3">
      <c r="A2275" s="191"/>
      <c r="B2275" s="191"/>
      <c r="C2275" s="191"/>
      <c r="D2275" s="127"/>
    </row>
    <row r="2276" spans="1:4" x14ac:dyDescent="0.3">
      <c r="A2276" s="191"/>
      <c r="B2276" s="191"/>
      <c r="C2276" s="191"/>
      <c r="D2276" s="127"/>
    </row>
    <row r="2277" spans="1:4" x14ac:dyDescent="0.3">
      <c r="A2277" s="191"/>
      <c r="B2277" s="191"/>
      <c r="C2277" s="191"/>
      <c r="D2277" s="127"/>
    </row>
    <row r="2278" spans="1:4" x14ac:dyDescent="0.3">
      <c r="A2278" s="191"/>
      <c r="B2278" s="191"/>
      <c r="C2278" s="191"/>
      <c r="D2278" s="127"/>
    </row>
    <row r="2279" spans="1:4" x14ac:dyDescent="0.3">
      <c r="A2279" s="191"/>
      <c r="B2279" s="191"/>
      <c r="C2279" s="191"/>
      <c r="D2279" s="127"/>
    </row>
    <row r="2280" spans="1:4" x14ac:dyDescent="0.3">
      <c r="A2280" s="191"/>
      <c r="B2280" s="191"/>
      <c r="C2280" s="191"/>
      <c r="D2280" s="127"/>
    </row>
    <row r="2281" spans="1:4" x14ac:dyDescent="0.3">
      <c r="A2281" s="191"/>
      <c r="B2281" s="191"/>
      <c r="C2281" s="191"/>
      <c r="D2281" s="127"/>
    </row>
    <row r="2282" spans="1:4" x14ac:dyDescent="0.3">
      <c r="A2282" s="191"/>
      <c r="B2282" s="191"/>
      <c r="C2282" s="191"/>
      <c r="D2282" s="127"/>
    </row>
    <row r="2283" spans="1:4" x14ac:dyDescent="0.3">
      <c r="A2283" s="191"/>
      <c r="B2283" s="191"/>
      <c r="C2283" s="191"/>
      <c r="D2283" s="127"/>
    </row>
    <row r="2284" spans="1:4" x14ac:dyDescent="0.3">
      <c r="A2284" s="191"/>
      <c r="B2284" s="191"/>
      <c r="C2284" s="191"/>
      <c r="D2284" s="127"/>
    </row>
    <row r="2285" spans="1:4" x14ac:dyDescent="0.3">
      <c r="A2285" s="191"/>
      <c r="B2285" s="191"/>
      <c r="C2285" s="191"/>
      <c r="D2285" s="127"/>
    </row>
    <row r="2286" spans="1:4" x14ac:dyDescent="0.3">
      <c r="A2286" s="191"/>
      <c r="B2286" s="191"/>
      <c r="C2286" s="191"/>
      <c r="D2286" s="127"/>
    </row>
    <row r="2287" spans="1:4" x14ac:dyDescent="0.3">
      <c r="A2287" s="191"/>
      <c r="B2287" s="191"/>
      <c r="C2287" s="191"/>
      <c r="D2287" s="127"/>
    </row>
    <row r="2288" spans="1:4" x14ac:dyDescent="0.3">
      <c r="A2288" s="191"/>
      <c r="B2288" s="191"/>
      <c r="C2288" s="191"/>
      <c r="D2288" s="127"/>
    </row>
    <row r="2289" spans="1:4" x14ac:dyDescent="0.3">
      <c r="A2289" s="191"/>
      <c r="B2289" s="191"/>
      <c r="C2289" s="191"/>
      <c r="D2289" s="127"/>
    </row>
    <row r="2290" spans="1:4" x14ac:dyDescent="0.3">
      <c r="A2290" s="191"/>
      <c r="B2290" s="191"/>
      <c r="C2290" s="191"/>
      <c r="D2290" s="127"/>
    </row>
    <row r="2291" spans="1:4" x14ac:dyDescent="0.3">
      <c r="A2291" s="191"/>
      <c r="B2291" s="191"/>
      <c r="C2291" s="191"/>
      <c r="D2291" s="127"/>
    </row>
    <row r="2292" spans="1:4" x14ac:dyDescent="0.3">
      <c r="A2292" s="191"/>
      <c r="B2292" s="191"/>
      <c r="C2292" s="191"/>
      <c r="D2292" s="127"/>
    </row>
    <row r="2293" spans="1:4" x14ac:dyDescent="0.3">
      <c r="A2293" s="191"/>
      <c r="B2293" s="191"/>
      <c r="C2293" s="191"/>
      <c r="D2293" s="127"/>
    </row>
    <row r="2294" spans="1:4" x14ac:dyDescent="0.3">
      <c r="A2294" s="191"/>
      <c r="B2294" s="191"/>
      <c r="C2294" s="191"/>
      <c r="D2294" s="127"/>
    </row>
    <row r="2295" spans="1:4" x14ac:dyDescent="0.3">
      <c r="A2295" s="191"/>
      <c r="B2295" s="191"/>
      <c r="C2295" s="191"/>
      <c r="D2295" s="127"/>
    </row>
    <row r="2296" spans="1:4" x14ac:dyDescent="0.3">
      <c r="A2296" s="191"/>
      <c r="B2296" s="191"/>
      <c r="C2296" s="191"/>
      <c r="D2296" s="127"/>
    </row>
    <row r="2297" spans="1:4" x14ac:dyDescent="0.3">
      <c r="A2297" s="191"/>
      <c r="B2297" s="191"/>
      <c r="C2297" s="191"/>
      <c r="D2297" s="127"/>
    </row>
    <row r="2298" spans="1:4" x14ac:dyDescent="0.3">
      <c r="A2298" s="191"/>
      <c r="B2298" s="191"/>
      <c r="C2298" s="191"/>
      <c r="D2298" s="127"/>
    </row>
    <row r="2299" spans="1:4" x14ac:dyDescent="0.3">
      <c r="A2299" s="191"/>
      <c r="B2299" s="191"/>
      <c r="C2299" s="191"/>
      <c r="D2299" s="127"/>
    </row>
    <row r="2300" spans="1:4" x14ac:dyDescent="0.3">
      <c r="A2300" s="191"/>
      <c r="B2300" s="191"/>
      <c r="C2300" s="191"/>
      <c r="D2300" s="127"/>
    </row>
    <row r="2301" spans="1:4" x14ac:dyDescent="0.3">
      <c r="A2301" s="191"/>
      <c r="B2301" s="191"/>
      <c r="C2301" s="191"/>
      <c r="D2301" s="127"/>
    </row>
    <row r="2302" spans="1:4" x14ac:dyDescent="0.3">
      <c r="A2302" s="191"/>
      <c r="B2302" s="191"/>
      <c r="C2302" s="191"/>
      <c r="D2302" s="127"/>
    </row>
    <row r="2303" spans="1:4" x14ac:dyDescent="0.3">
      <c r="A2303" s="191"/>
      <c r="B2303" s="191"/>
      <c r="C2303" s="191"/>
      <c r="D2303" s="127"/>
    </row>
    <row r="2304" spans="1:4" x14ac:dyDescent="0.3">
      <c r="A2304" s="191"/>
      <c r="B2304" s="191"/>
      <c r="C2304" s="191"/>
      <c r="D2304" s="127"/>
    </row>
    <row r="2305" spans="1:4" x14ac:dyDescent="0.3">
      <c r="A2305" s="191"/>
      <c r="B2305" s="191"/>
      <c r="C2305" s="191"/>
      <c r="D2305" s="127"/>
    </row>
    <row r="2306" spans="1:4" x14ac:dyDescent="0.3">
      <c r="A2306" s="191"/>
      <c r="B2306" s="191"/>
      <c r="C2306" s="191"/>
      <c r="D2306" s="127"/>
    </row>
    <row r="2307" spans="1:4" x14ac:dyDescent="0.3">
      <c r="A2307" s="191"/>
      <c r="B2307" s="191"/>
      <c r="C2307" s="191"/>
      <c r="D2307" s="127"/>
    </row>
    <row r="2308" spans="1:4" x14ac:dyDescent="0.3">
      <c r="A2308" s="191"/>
      <c r="B2308" s="191"/>
      <c r="C2308" s="191"/>
      <c r="D2308" s="127"/>
    </row>
    <row r="2309" spans="1:4" x14ac:dyDescent="0.3">
      <c r="A2309" s="191"/>
      <c r="B2309" s="191"/>
      <c r="C2309" s="191"/>
      <c r="D2309" s="127"/>
    </row>
    <row r="2310" spans="1:4" x14ac:dyDescent="0.3">
      <c r="A2310" s="191"/>
      <c r="B2310" s="191"/>
      <c r="C2310" s="191"/>
      <c r="D2310" s="127"/>
    </row>
    <row r="2311" spans="1:4" x14ac:dyDescent="0.3">
      <c r="A2311" s="191"/>
      <c r="B2311" s="191"/>
      <c r="C2311" s="191"/>
      <c r="D2311" s="127"/>
    </row>
    <row r="2312" spans="1:4" x14ac:dyDescent="0.3">
      <c r="A2312" s="191"/>
      <c r="B2312" s="191"/>
      <c r="C2312" s="191"/>
      <c r="D2312" s="127"/>
    </row>
    <row r="2313" spans="1:4" x14ac:dyDescent="0.3">
      <c r="A2313" s="191"/>
      <c r="B2313" s="191"/>
      <c r="C2313" s="191"/>
      <c r="D2313" s="127"/>
    </row>
    <row r="2314" spans="1:4" x14ac:dyDescent="0.3">
      <c r="A2314" s="191"/>
      <c r="B2314" s="191"/>
      <c r="C2314" s="191"/>
      <c r="D2314" s="127"/>
    </row>
    <row r="2315" spans="1:4" x14ac:dyDescent="0.3">
      <c r="A2315" s="191"/>
      <c r="B2315" s="191"/>
      <c r="C2315" s="191"/>
      <c r="D2315" s="127"/>
    </row>
    <row r="2316" spans="1:4" x14ac:dyDescent="0.3">
      <c r="A2316" s="191"/>
      <c r="B2316" s="191"/>
      <c r="C2316" s="191"/>
      <c r="D2316" s="127"/>
    </row>
    <row r="2317" spans="1:4" x14ac:dyDescent="0.3">
      <c r="A2317" s="191"/>
      <c r="B2317" s="191"/>
      <c r="C2317" s="191"/>
      <c r="D2317" s="127"/>
    </row>
    <row r="2318" spans="1:4" x14ac:dyDescent="0.3">
      <c r="A2318" s="191"/>
      <c r="B2318" s="191"/>
      <c r="C2318" s="191"/>
      <c r="D2318" s="127"/>
    </row>
    <row r="2319" spans="1:4" x14ac:dyDescent="0.3">
      <c r="A2319" s="191"/>
      <c r="B2319" s="191"/>
      <c r="C2319" s="191"/>
      <c r="D2319" s="127"/>
    </row>
    <row r="2320" spans="1:4" x14ac:dyDescent="0.3">
      <c r="A2320" s="191"/>
      <c r="B2320" s="191"/>
      <c r="C2320" s="191"/>
      <c r="D2320" s="127"/>
    </row>
    <row r="2321" spans="1:4" x14ac:dyDescent="0.3">
      <c r="A2321" s="191"/>
      <c r="B2321" s="191"/>
      <c r="C2321" s="191"/>
      <c r="D2321" s="127"/>
    </row>
    <row r="2322" spans="1:4" x14ac:dyDescent="0.3">
      <c r="A2322" s="191"/>
      <c r="B2322" s="191"/>
      <c r="C2322" s="191"/>
      <c r="D2322" s="127"/>
    </row>
    <row r="2323" spans="1:4" x14ac:dyDescent="0.3">
      <c r="A2323" s="191"/>
      <c r="B2323" s="191"/>
      <c r="C2323" s="191"/>
      <c r="D2323" s="127"/>
    </row>
    <row r="2324" spans="1:4" x14ac:dyDescent="0.3">
      <c r="A2324" s="191"/>
      <c r="B2324" s="191"/>
      <c r="C2324" s="191"/>
      <c r="D2324" s="127"/>
    </row>
    <row r="2325" spans="1:4" x14ac:dyDescent="0.3">
      <c r="A2325" s="191"/>
      <c r="B2325" s="191"/>
      <c r="C2325" s="191"/>
      <c r="D2325" s="127"/>
    </row>
    <row r="2326" spans="1:4" x14ac:dyDescent="0.3">
      <c r="A2326" s="191"/>
      <c r="B2326" s="191"/>
      <c r="C2326" s="191"/>
      <c r="D2326" s="127"/>
    </row>
    <row r="2327" spans="1:4" x14ac:dyDescent="0.3">
      <c r="A2327" s="191"/>
      <c r="B2327" s="191"/>
      <c r="C2327" s="191"/>
      <c r="D2327" s="127"/>
    </row>
    <row r="2328" spans="1:4" x14ac:dyDescent="0.3">
      <c r="A2328" s="191"/>
      <c r="B2328" s="191"/>
      <c r="C2328" s="191"/>
      <c r="D2328" s="127"/>
    </row>
    <row r="2329" spans="1:4" x14ac:dyDescent="0.3">
      <c r="A2329" s="191"/>
      <c r="B2329" s="191"/>
      <c r="C2329" s="191"/>
      <c r="D2329" s="127"/>
    </row>
    <row r="2330" spans="1:4" x14ac:dyDescent="0.3">
      <c r="A2330" s="191"/>
      <c r="B2330" s="191"/>
      <c r="C2330" s="191"/>
      <c r="D2330" s="127"/>
    </row>
    <row r="2331" spans="1:4" x14ac:dyDescent="0.3">
      <c r="A2331" s="191"/>
      <c r="B2331" s="191"/>
      <c r="C2331" s="191"/>
      <c r="D2331" s="127"/>
    </row>
    <row r="2332" spans="1:4" x14ac:dyDescent="0.3">
      <c r="A2332" s="191"/>
      <c r="B2332" s="191"/>
      <c r="C2332" s="191"/>
      <c r="D2332" s="127"/>
    </row>
    <row r="2333" spans="1:4" x14ac:dyDescent="0.3">
      <c r="A2333" s="191"/>
      <c r="B2333" s="191"/>
      <c r="C2333" s="191"/>
      <c r="D2333" s="127"/>
    </row>
    <row r="2334" spans="1:4" x14ac:dyDescent="0.3">
      <c r="A2334" s="191"/>
      <c r="B2334" s="191"/>
      <c r="C2334" s="191"/>
      <c r="D2334" s="127"/>
    </row>
    <row r="2335" spans="1:4" x14ac:dyDescent="0.3">
      <c r="A2335" s="191"/>
      <c r="B2335" s="191"/>
      <c r="C2335" s="191"/>
      <c r="D2335" s="127"/>
    </row>
    <row r="2336" spans="1:4" x14ac:dyDescent="0.3">
      <c r="A2336" s="191"/>
      <c r="B2336" s="191"/>
      <c r="C2336" s="191"/>
      <c r="D2336" s="127"/>
    </row>
    <row r="2337" spans="1:4" x14ac:dyDescent="0.3">
      <c r="A2337" s="191"/>
      <c r="B2337" s="191"/>
      <c r="C2337" s="191"/>
      <c r="D2337" s="127"/>
    </row>
    <row r="2338" spans="1:4" x14ac:dyDescent="0.3">
      <c r="A2338" s="191"/>
      <c r="B2338" s="191"/>
      <c r="C2338" s="191"/>
      <c r="D2338" s="127"/>
    </row>
    <row r="2339" spans="1:4" x14ac:dyDescent="0.3">
      <c r="A2339" s="191"/>
      <c r="B2339" s="191"/>
      <c r="C2339" s="191"/>
      <c r="D2339" s="127"/>
    </row>
    <row r="2340" spans="1:4" x14ac:dyDescent="0.3">
      <c r="A2340" s="191"/>
      <c r="B2340" s="191"/>
      <c r="C2340" s="191"/>
      <c r="D2340" s="127"/>
    </row>
    <row r="2341" spans="1:4" x14ac:dyDescent="0.3">
      <c r="A2341" s="191"/>
      <c r="B2341" s="191"/>
      <c r="C2341" s="191"/>
      <c r="D2341" s="127"/>
    </row>
    <row r="2342" spans="1:4" x14ac:dyDescent="0.3">
      <c r="A2342" s="191"/>
      <c r="B2342" s="191"/>
      <c r="C2342" s="191"/>
      <c r="D2342" s="127"/>
    </row>
    <row r="2343" spans="1:4" x14ac:dyDescent="0.3">
      <c r="A2343" s="191"/>
      <c r="B2343" s="191"/>
      <c r="C2343" s="191"/>
      <c r="D2343" s="127"/>
    </row>
    <row r="2344" spans="1:4" x14ac:dyDescent="0.3">
      <c r="A2344" s="191"/>
      <c r="B2344" s="191"/>
      <c r="C2344" s="191"/>
      <c r="D2344" s="127"/>
    </row>
    <row r="2345" spans="1:4" x14ac:dyDescent="0.3">
      <c r="A2345" s="191"/>
      <c r="B2345" s="191"/>
      <c r="C2345" s="191"/>
      <c r="D2345" s="127"/>
    </row>
    <row r="2346" spans="1:4" x14ac:dyDescent="0.3">
      <c r="A2346" s="191"/>
      <c r="B2346" s="191"/>
      <c r="C2346" s="191"/>
      <c r="D2346" s="127"/>
    </row>
    <row r="2347" spans="1:4" x14ac:dyDescent="0.3">
      <c r="A2347" s="191"/>
      <c r="B2347" s="191"/>
      <c r="C2347" s="191"/>
      <c r="D2347" s="127"/>
    </row>
    <row r="2348" spans="1:4" x14ac:dyDescent="0.3">
      <c r="A2348" s="191"/>
      <c r="B2348" s="191"/>
      <c r="C2348" s="191"/>
      <c r="D2348" s="127"/>
    </row>
    <row r="2349" spans="1:4" x14ac:dyDescent="0.3">
      <c r="A2349" s="191"/>
      <c r="B2349" s="191"/>
      <c r="C2349" s="191"/>
      <c r="D2349" s="127"/>
    </row>
    <row r="2350" spans="1:4" x14ac:dyDescent="0.3">
      <c r="A2350" s="191"/>
      <c r="B2350" s="191"/>
      <c r="C2350" s="191"/>
      <c r="D2350" s="127"/>
    </row>
    <row r="2351" spans="1:4" x14ac:dyDescent="0.3">
      <c r="A2351" s="191"/>
      <c r="B2351" s="191"/>
      <c r="C2351" s="191"/>
      <c r="D2351" s="127"/>
    </row>
    <row r="2352" spans="1:4" x14ac:dyDescent="0.3">
      <c r="A2352" s="191"/>
      <c r="B2352" s="191"/>
      <c r="C2352" s="191"/>
      <c r="D2352" s="127"/>
    </row>
    <row r="2353" spans="1:4" x14ac:dyDescent="0.3">
      <c r="A2353" s="191"/>
      <c r="B2353" s="191"/>
      <c r="C2353" s="191"/>
      <c r="D2353" s="127"/>
    </row>
    <row r="2354" spans="1:4" x14ac:dyDescent="0.3">
      <c r="A2354" s="191"/>
      <c r="B2354" s="191"/>
      <c r="C2354" s="191"/>
      <c r="D2354" s="127"/>
    </row>
    <row r="2355" spans="1:4" x14ac:dyDescent="0.3">
      <c r="A2355" s="191"/>
      <c r="B2355" s="191"/>
      <c r="C2355" s="191"/>
      <c r="D2355" s="127"/>
    </row>
    <row r="2356" spans="1:4" x14ac:dyDescent="0.3">
      <c r="A2356" s="191"/>
      <c r="B2356" s="191"/>
      <c r="C2356" s="191"/>
      <c r="D2356" s="127"/>
    </row>
    <row r="2357" spans="1:4" x14ac:dyDescent="0.3">
      <c r="A2357" s="191"/>
      <c r="B2357" s="191"/>
      <c r="C2357" s="191"/>
      <c r="D2357" s="127"/>
    </row>
    <row r="2358" spans="1:4" x14ac:dyDescent="0.3">
      <c r="A2358" s="191"/>
      <c r="B2358" s="191"/>
      <c r="C2358" s="191"/>
      <c r="D2358" s="127"/>
    </row>
    <row r="2359" spans="1:4" x14ac:dyDescent="0.3">
      <c r="A2359" s="191"/>
      <c r="B2359" s="191"/>
      <c r="C2359" s="191"/>
      <c r="D2359" s="127"/>
    </row>
    <row r="2360" spans="1:4" x14ac:dyDescent="0.3">
      <c r="A2360" s="191"/>
      <c r="B2360" s="191"/>
      <c r="C2360" s="191"/>
      <c r="D2360" s="127"/>
    </row>
    <row r="2361" spans="1:4" x14ac:dyDescent="0.3">
      <c r="A2361" s="191"/>
      <c r="B2361" s="191"/>
      <c r="C2361" s="191"/>
      <c r="D2361" s="127"/>
    </row>
    <row r="2362" spans="1:4" x14ac:dyDescent="0.3">
      <c r="A2362" s="191"/>
      <c r="B2362" s="191"/>
      <c r="C2362" s="191"/>
      <c r="D2362" s="127"/>
    </row>
    <row r="2363" spans="1:4" x14ac:dyDescent="0.3">
      <c r="A2363" s="191"/>
      <c r="B2363" s="191"/>
      <c r="C2363" s="191"/>
      <c r="D2363" s="127"/>
    </row>
    <row r="2364" spans="1:4" x14ac:dyDescent="0.3">
      <c r="A2364" s="191"/>
      <c r="B2364" s="191"/>
      <c r="C2364" s="191"/>
      <c r="D2364" s="127"/>
    </row>
    <row r="2365" spans="1:4" x14ac:dyDescent="0.3">
      <c r="A2365" s="191"/>
      <c r="B2365" s="191"/>
      <c r="C2365" s="191"/>
      <c r="D2365" s="127"/>
    </row>
    <row r="2366" spans="1:4" x14ac:dyDescent="0.3">
      <c r="A2366" s="191"/>
      <c r="B2366" s="191"/>
      <c r="C2366" s="191"/>
      <c r="D2366" s="127"/>
    </row>
    <row r="2367" spans="1:4" x14ac:dyDescent="0.3">
      <c r="A2367" s="191"/>
      <c r="B2367" s="191"/>
      <c r="C2367" s="191"/>
      <c r="D2367" s="127"/>
    </row>
    <row r="2368" spans="1:4" x14ac:dyDescent="0.3">
      <c r="A2368" s="191"/>
      <c r="B2368" s="191"/>
      <c r="C2368" s="191"/>
      <c r="D2368" s="127"/>
    </row>
    <row r="2369" spans="1:4" x14ac:dyDescent="0.3">
      <c r="A2369" s="191"/>
      <c r="B2369" s="191"/>
      <c r="C2369" s="191"/>
      <c r="D2369" s="127"/>
    </row>
    <row r="2370" spans="1:4" x14ac:dyDescent="0.3">
      <c r="A2370" s="191"/>
      <c r="B2370" s="191"/>
      <c r="C2370" s="191"/>
      <c r="D2370" s="127"/>
    </row>
    <row r="2371" spans="1:4" x14ac:dyDescent="0.3">
      <c r="A2371" s="191"/>
      <c r="B2371" s="191"/>
      <c r="C2371" s="191"/>
      <c r="D2371" s="127"/>
    </row>
    <row r="2372" spans="1:4" x14ac:dyDescent="0.3">
      <c r="A2372" s="191"/>
      <c r="B2372" s="191"/>
      <c r="C2372" s="191"/>
      <c r="D2372" s="127"/>
    </row>
    <row r="2373" spans="1:4" x14ac:dyDescent="0.3">
      <c r="A2373" s="191"/>
      <c r="B2373" s="191"/>
      <c r="C2373" s="191"/>
      <c r="D2373" s="127"/>
    </row>
    <row r="2374" spans="1:4" x14ac:dyDescent="0.3">
      <c r="A2374" s="191"/>
      <c r="B2374" s="191"/>
      <c r="C2374" s="191"/>
      <c r="D2374" s="127"/>
    </row>
    <row r="2375" spans="1:4" x14ac:dyDescent="0.3">
      <c r="A2375" s="191"/>
      <c r="B2375" s="191"/>
      <c r="C2375" s="191"/>
      <c r="D2375" s="127"/>
    </row>
    <row r="2376" spans="1:4" x14ac:dyDescent="0.3">
      <c r="A2376" s="191"/>
      <c r="B2376" s="191"/>
      <c r="C2376" s="191"/>
      <c r="D2376" s="127"/>
    </row>
    <row r="2377" spans="1:4" x14ac:dyDescent="0.3">
      <c r="A2377" s="191"/>
      <c r="B2377" s="191"/>
      <c r="C2377" s="191"/>
      <c r="D2377" s="127"/>
    </row>
    <row r="2378" spans="1:4" x14ac:dyDescent="0.3">
      <c r="A2378" s="191"/>
      <c r="B2378" s="191"/>
      <c r="C2378" s="191"/>
      <c r="D2378" s="127"/>
    </row>
    <row r="2379" spans="1:4" x14ac:dyDescent="0.3">
      <c r="A2379" s="191"/>
      <c r="B2379" s="191"/>
      <c r="C2379" s="191"/>
      <c r="D2379" s="127"/>
    </row>
    <row r="2380" spans="1:4" x14ac:dyDescent="0.3">
      <c r="A2380" s="191"/>
      <c r="B2380" s="191"/>
      <c r="C2380" s="191"/>
      <c r="D2380" s="127"/>
    </row>
    <row r="2381" spans="1:4" x14ac:dyDescent="0.3">
      <c r="A2381" s="191"/>
      <c r="B2381" s="191"/>
      <c r="C2381" s="191"/>
      <c r="D2381" s="127"/>
    </row>
    <row r="2382" spans="1:4" x14ac:dyDescent="0.3">
      <c r="A2382" s="191"/>
      <c r="B2382" s="191"/>
      <c r="C2382" s="191"/>
      <c r="D2382" s="127"/>
    </row>
    <row r="2383" spans="1:4" x14ac:dyDescent="0.3">
      <c r="A2383" s="191"/>
      <c r="B2383" s="191"/>
      <c r="C2383" s="191"/>
      <c r="D2383" s="127"/>
    </row>
    <row r="2384" spans="1:4" x14ac:dyDescent="0.3">
      <c r="A2384" s="191"/>
      <c r="B2384" s="191"/>
      <c r="C2384" s="191"/>
      <c r="D2384" s="127"/>
    </row>
    <row r="2385" spans="1:4" x14ac:dyDescent="0.3">
      <c r="A2385" s="191"/>
      <c r="B2385" s="191"/>
      <c r="C2385" s="191"/>
      <c r="D2385" s="127"/>
    </row>
    <row r="2386" spans="1:4" x14ac:dyDescent="0.3">
      <c r="A2386" s="191"/>
      <c r="B2386" s="191"/>
      <c r="C2386" s="191"/>
      <c r="D2386" s="127"/>
    </row>
    <row r="2387" spans="1:4" x14ac:dyDescent="0.3">
      <c r="A2387" s="191"/>
      <c r="B2387" s="191"/>
      <c r="C2387" s="191"/>
      <c r="D2387" s="127"/>
    </row>
    <row r="2388" spans="1:4" x14ac:dyDescent="0.3">
      <c r="A2388" s="191"/>
      <c r="B2388" s="191"/>
      <c r="C2388" s="191"/>
      <c r="D2388" s="127"/>
    </row>
    <row r="2389" spans="1:4" x14ac:dyDescent="0.3">
      <c r="A2389" s="191"/>
      <c r="B2389" s="191"/>
      <c r="C2389" s="191"/>
      <c r="D2389" s="127"/>
    </row>
    <row r="2390" spans="1:4" x14ac:dyDescent="0.3">
      <c r="A2390" s="191"/>
      <c r="B2390" s="191"/>
      <c r="C2390" s="191"/>
      <c r="D2390" s="127"/>
    </row>
    <row r="2391" spans="1:4" x14ac:dyDescent="0.3">
      <c r="A2391" s="191"/>
      <c r="B2391" s="191"/>
      <c r="C2391" s="191"/>
      <c r="D2391" s="127"/>
    </row>
    <row r="2392" spans="1:4" x14ac:dyDescent="0.3">
      <c r="A2392" s="191"/>
      <c r="B2392" s="191"/>
      <c r="C2392" s="191"/>
      <c r="D2392" s="127"/>
    </row>
    <row r="2393" spans="1:4" x14ac:dyDescent="0.3">
      <c r="A2393" s="191"/>
      <c r="B2393" s="191"/>
      <c r="C2393" s="191"/>
      <c r="D2393" s="127"/>
    </row>
    <row r="2394" spans="1:4" x14ac:dyDescent="0.3">
      <c r="A2394" s="191"/>
      <c r="B2394" s="191"/>
      <c r="C2394" s="191"/>
      <c r="D2394" s="127"/>
    </row>
    <row r="2395" spans="1:4" x14ac:dyDescent="0.3">
      <c r="A2395" s="191"/>
      <c r="B2395" s="191"/>
      <c r="C2395" s="191"/>
      <c r="D2395" s="127"/>
    </row>
    <row r="2396" spans="1:4" x14ac:dyDescent="0.3">
      <c r="A2396" s="191"/>
      <c r="B2396" s="191"/>
      <c r="C2396" s="191"/>
      <c r="D2396" s="127"/>
    </row>
    <row r="2397" spans="1:4" x14ac:dyDescent="0.3">
      <c r="A2397" s="191"/>
      <c r="B2397" s="191"/>
      <c r="C2397" s="191"/>
      <c r="D2397" s="127"/>
    </row>
    <row r="2398" spans="1:4" x14ac:dyDescent="0.3">
      <c r="A2398" s="191"/>
      <c r="B2398" s="191"/>
      <c r="C2398" s="191"/>
      <c r="D2398" s="127"/>
    </row>
    <row r="2399" spans="1:4" x14ac:dyDescent="0.3">
      <c r="A2399" s="191"/>
      <c r="B2399" s="191"/>
      <c r="C2399" s="191"/>
      <c r="D2399" s="127"/>
    </row>
    <row r="2400" spans="1:4" x14ac:dyDescent="0.3">
      <c r="A2400" s="191"/>
      <c r="B2400" s="191"/>
      <c r="C2400" s="191"/>
      <c r="D2400" s="127"/>
    </row>
    <row r="2401" spans="1:4" x14ac:dyDescent="0.3">
      <c r="A2401" s="191"/>
      <c r="B2401" s="191"/>
      <c r="C2401" s="191"/>
      <c r="D2401" s="127"/>
    </row>
    <row r="2402" spans="1:4" x14ac:dyDescent="0.3">
      <c r="A2402" s="191"/>
      <c r="B2402" s="191"/>
      <c r="C2402" s="191"/>
      <c r="D2402" s="127"/>
    </row>
    <row r="2403" spans="1:4" x14ac:dyDescent="0.3">
      <c r="A2403" s="191"/>
      <c r="B2403" s="191"/>
      <c r="C2403" s="191"/>
      <c r="D2403" s="127"/>
    </row>
    <row r="2404" spans="1:4" x14ac:dyDescent="0.3">
      <c r="A2404" s="191"/>
      <c r="B2404" s="191"/>
      <c r="C2404" s="191"/>
      <c r="D2404" s="127"/>
    </row>
    <row r="2405" spans="1:4" x14ac:dyDescent="0.3">
      <c r="A2405" s="191"/>
      <c r="B2405" s="191"/>
      <c r="C2405" s="191"/>
      <c r="D2405" s="127"/>
    </row>
    <row r="2406" spans="1:4" x14ac:dyDescent="0.3">
      <c r="A2406" s="191"/>
      <c r="B2406" s="191"/>
      <c r="C2406" s="191"/>
      <c r="D2406" s="127"/>
    </row>
    <row r="2407" spans="1:4" x14ac:dyDescent="0.3">
      <c r="A2407" s="191"/>
      <c r="B2407" s="191"/>
      <c r="C2407" s="191"/>
      <c r="D2407" s="127"/>
    </row>
    <row r="2408" spans="1:4" x14ac:dyDescent="0.3">
      <c r="A2408" s="191"/>
      <c r="B2408" s="191"/>
      <c r="C2408" s="191"/>
      <c r="D2408" s="127"/>
    </row>
    <row r="2409" spans="1:4" x14ac:dyDescent="0.3">
      <c r="A2409" s="191"/>
      <c r="B2409" s="191"/>
      <c r="C2409" s="191"/>
      <c r="D2409" s="127"/>
    </row>
    <row r="2410" spans="1:4" x14ac:dyDescent="0.3">
      <c r="A2410" s="191"/>
      <c r="B2410" s="191"/>
      <c r="C2410" s="191"/>
      <c r="D2410" s="127"/>
    </row>
  </sheetData>
  <mergeCells count="7">
    <mergeCell ref="H1:I1"/>
    <mergeCell ref="AG5:AK5"/>
    <mergeCell ref="M3:N3"/>
    <mergeCell ref="S3:T3"/>
    <mergeCell ref="V3:W3"/>
    <mergeCell ref="P3:Q3"/>
    <mergeCell ref="Y3:Z3"/>
  </mergeCells>
  <phoneticPr fontId="2" type="noConversion"/>
  <pageMargins left="0.75" right="0.75" top="0.42" bottom="0.52" header="0.35" footer="0.5"/>
  <pageSetup paperSize="9" scale="23" fitToHeight="3" orientation="landscape" r:id="rId1"/>
  <headerFooter alignWithMargins="0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0"/>
  <sheetViews>
    <sheetView zoomScale="80" zoomScaleNormal="80" zoomScalePageLayoutView="80" workbookViewId="0">
      <pane xSplit="4" ySplit="7" topLeftCell="E8" activePane="bottomRight" state="frozen"/>
      <selection activeCell="B57" sqref="B57"/>
      <selection pane="topRight" activeCell="B57" sqref="B57"/>
      <selection pane="bottomLeft" activeCell="B57" sqref="B57"/>
      <selection pane="bottomRight" activeCell="B57" sqref="B57"/>
    </sheetView>
  </sheetViews>
  <sheetFormatPr defaultColWidth="8.85546875" defaultRowHeight="17.25" x14ac:dyDescent="0.3"/>
  <cols>
    <col min="1" max="1" width="23.28515625" style="27" customWidth="1"/>
    <col min="2" max="2" width="32.85546875" style="27" hidden="1" customWidth="1"/>
    <col min="3" max="3" width="19.7109375" style="27" hidden="1" customWidth="1"/>
    <col min="4" max="4" width="49.85546875" style="32" customWidth="1"/>
    <col min="5" max="5" width="12.140625" style="4" customWidth="1"/>
    <col min="6" max="6" width="3.7109375" style="4" customWidth="1"/>
    <col min="7" max="7" width="9.5703125" style="4" customWidth="1"/>
    <col min="8" max="8" width="8.85546875" style="4" customWidth="1"/>
    <col min="9" max="9" width="3.7109375" style="4" customWidth="1"/>
    <col min="10" max="10" width="9.7109375" style="4" customWidth="1"/>
    <col min="11" max="11" width="8.85546875" style="4" customWidth="1"/>
    <col min="12" max="12" width="3.7109375" style="4" customWidth="1"/>
    <col min="13" max="13" width="11.7109375" style="4" customWidth="1"/>
    <col min="14" max="14" width="8.85546875" style="4"/>
    <col min="15" max="15" width="3.7109375" style="4" customWidth="1"/>
    <col min="16" max="16" width="10.42578125" style="4" customWidth="1"/>
    <col min="17" max="17" width="8.85546875" style="4"/>
    <col min="18" max="18" width="3.7109375" style="4" customWidth="1"/>
    <col min="19" max="19" width="11.7109375" style="4" customWidth="1"/>
    <col min="20" max="20" width="8.85546875" style="4"/>
    <col min="21" max="21" width="3.7109375" style="4" customWidth="1"/>
    <col min="22" max="22" width="10.42578125" style="4" customWidth="1"/>
    <col min="23" max="23" width="8.85546875" style="4"/>
    <col min="24" max="24" width="3.7109375" style="4" customWidth="1"/>
    <col min="25" max="25" width="11.7109375" style="4" customWidth="1"/>
    <col min="26" max="26" width="8.85546875" style="3"/>
    <col min="27" max="16384" width="8.85546875" style="4"/>
  </cols>
  <sheetData>
    <row r="1" spans="1:26" ht="18" thickBot="1" x14ac:dyDescent="0.35">
      <c r="A1" s="507" t="s">
        <v>363</v>
      </c>
      <c r="B1" s="507"/>
      <c r="C1" s="1"/>
      <c r="G1" s="718" t="s">
        <v>119</v>
      </c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  <c r="W1" s="719"/>
      <c r="X1" s="719"/>
      <c r="Y1" s="719"/>
      <c r="Z1" s="720"/>
    </row>
    <row r="2" spans="1:26" thickBot="1" x14ac:dyDescent="0.35">
      <c r="A2" s="1"/>
      <c r="B2" s="1"/>
      <c r="C2" s="1"/>
      <c r="D2" s="4"/>
      <c r="G2" s="715" t="s">
        <v>121</v>
      </c>
      <c r="H2" s="716"/>
      <c r="I2" s="716"/>
      <c r="J2" s="716"/>
      <c r="K2" s="716"/>
      <c r="L2" s="716"/>
      <c r="M2" s="716"/>
      <c r="N2" s="716"/>
      <c r="O2" s="716"/>
      <c r="P2" s="716"/>
      <c r="Q2" s="716"/>
      <c r="R2" s="716"/>
      <c r="S2" s="716"/>
      <c r="T2" s="716"/>
      <c r="U2" s="716"/>
      <c r="V2" s="716"/>
      <c r="W2" s="716"/>
      <c r="X2" s="716"/>
      <c r="Y2" s="716"/>
      <c r="Z2" s="717"/>
    </row>
    <row r="3" spans="1:26" ht="18" thickBot="1" x14ac:dyDescent="0.35">
      <c r="A3" s="1"/>
      <c r="B3" s="1"/>
      <c r="C3" s="1"/>
      <c r="D3" s="108"/>
      <c r="E3" s="532">
        <f>Data!C22</f>
        <v>42507</v>
      </c>
      <c r="G3" s="534">
        <f>Data!C32</f>
        <v>1.2745200000000001</v>
      </c>
      <c r="H3" s="533"/>
      <c r="I3" s="533"/>
      <c r="J3" s="539">
        <f>Data!C32</f>
        <v>1.2745200000000001</v>
      </c>
      <c r="K3" s="535"/>
      <c r="L3" s="535"/>
      <c r="M3" s="536">
        <f>Data!C33</f>
        <v>1.4110400000000001</v>
      </c>
      <c r="N3" s="533"/>
      <c r="O3" s="535"/>
      <c r="P3" s="536">
        <f>Data!C34</f>
        <v>11.9056</v>
      </c>
      <c r="Q3" s="535"/>
      <c r="R3" s="535"/>
      <c r="S3" s="536">
        <f>Data!C35</f>
        <v>9.4794300000000007</v>
      </c>
      <c r="T3" s="535"/>
      <c r="U3" s="533"/>
      <c r="V3" s="536">
        <f>Data!C36</f>
        <v>11.8131</v>
      </c>
      <c r="W3" s="533"/>
      <c r="X3" s="533"/>
      <c r="Y3" s="537">
        <f>Data!C37</f>
        <v>22.607700000000001</v>
      </c>
      <c r="Z3" s="538"/>
    </row>
    <row r="4" spans="1:26" x14ac:dyDescent="0.3">
      <c r="A4" s="593" t="str">
        <f>'ITMA Form Data'!A4</f>
        <v>NEW</v>
      </c>
      <c r="B4" s="5" t="str">
        <f>'ITMA Form Data'!B4</f>
        <v>CARRY OVER</v>
      </c>
      <c r="C4" s="431" t="str">
        <f>'ITMA Form Data'!C4</f>
        <v>CLOSE OUT</v>
      </c>
      <c r="D4" s="5" t="str">
        <f>'ITMA Form Data'!D4</f>
        <v>PRODUCT DESCRIPTION</v>
      </c>
    </row>
    <row r="5" spans="1:26" x14ac:dyDescent="0.3">
      <c r="A5" s="10"/>
      <c r="B5" s="10"/>
      <c r="C5" s="10"/>
      <c r="D5" s="10"/>
      <c r="E5" s="128" t="s">
        <v>46</v>
      </c>
      <c r="F5" s="129"/>
      <c r="G5" s="128" t="s">
        <v>151</v>
      </c>
      <c r="H5" s="102" t="s">
        <v>34</v>
      </c>
      <c r="I5" s="129"/>
      <c r="J5" s="128" t="s">
        <v>73</v>
      </c>
      <c r="K5" s="102" t="s">
        <v>34</v>
      </c>
      <c r="L5" s="129"/>
      <c r="M5" s="128" t="s">
        <v>47</v>
      </c>
      <c r="N5" s="102" t="s">
        <v>34</v>
      </c>
      <c r="O5" s="129"/>
      <c r="P5" s="128" t="s">
        <v>51</v>
      </c>
      <c r="Q5" s="102" t="s">
        <v>34</v>
      </c>
      <c r="R5" s="131"/>
      <c r="S5" s="128" t="s">
        <v>52</v>
      </c>
      <c r="T5" s="102" t="s">
        <v>34</v>
      </c>
      <c r="V5" s="128" t="s">
        <v>135</v>
      </c>
      <c r="W5" s="102"/>
      <c r="Y5" s="128" t="s">
        <v>138</v>
      </c>
      <c r="Z5" s="102" t="s">
        <v>34</v>
      </c>
    </row>
    <row r="6" spans="1:26" x14ac:dyDescent="0.3">
      <c r="A6" s="10"/>
      <c r="B6" s="10"/>
      <c r="C6" s="10"/>
      <c r="D6" s="10"/>
      <c r="E6" s="130" t="str">
        <f>NxtYr</f>
        <v>Mar '16</v>
      </c>
      <c r="F6" s="129"/>
      <c r="G6" s="130" t="s">
        <v>15</v>
      </c>
      <c r="H6" s="102" t="s">
        <v>120</v>
      </c>
      <c r="I6" s="129"/>
      <c r="J6" s="130" t="s">
        <v>15</v>
      </c>
      <c r="K6" s="102" t="s">
        <v>120</v>
      </c>
      <c r="L6" s="129"/>
      <c r="M6" s="130" t="s">
        <v>15</v>
      </c>
      <c r="N6" s="102" t="s">
        <v>120</v>
      </c>
      <c r="O6" s="129"/>
      <c r="P6" s="130" t="s">
        <v>15</v>
      </c>
      <c r="Q6" s="102" t="s">
        <v>120</v>
      </c>
      <c r="R6" s="131"/>
      <c r="S6" s="130" t="s">
        <v>15</v>
      </c>
      <c r="T6" s="102" t="s">
        <v>120</v>
      </c>
      <c r="V6" s="130" t="str">
        <f>$J$6</f>
        <v>£</v>
      </c>
      <c r="W6" s="102"/>
      <c r="Y6" s="130" t="s">
        <v>15</v>
      </c>
      <c r="Z6" s="102" t="s">
        <v>120</v>
      </c>
    </row>
    <row r="7" spans="1:26" x14ac:dyDescent="0.3">
      <c r="Z7" s="4"/>
    </row>
    <row r="8" spans="1:26" x14ac:dyDescent="0.3">
      <c r="A8" s="18"/>
      <c r="B8" s="18"/>
      <c r="C8" s="18"/>
      <c r="D8" s="19"/>
    </row>
    <row r="9" spans="1:26" x14ac:dyDescent="0.3">
      <c r="A9" s="312"/>
      <c r="B9" s="312"/>
      <c r="C9" s="312"/>
      <c r="D9" s="19"/>
      <c r="E9" s="132"/>
      <c r="J9" s="528" t="s">
        <v>371</v>
      </c>
      <c r="K9" s="529"/>
      <c r="L9" s="529"/>
      <c r="M9" s="529"/>
      <c r="N9" s="529"/>
      <c r="O9" s="529"/>
      <c r="P9" s="529"/>
      <c r="Q9" s="529"/>
      <c r="R9" s="33"/>
      <c r="S9" s="33"/>
      <c r="T9" s="33"/>
      <c r="V9" s="132"/>
      <c r="W9" s="61"/>
      <c r="Y9" s="132"/>
      <c r="Z9" s="89"/>
    </row>
    <row r="10" spans="1:26" x14ac:dyDescent="0.3">
      <c r="A10" s="26" t="str">
        <f>'ITMA Form Data'!A10</f>
        <v>APPAREL - SPRING '17 (Jan 1, 2017)</v>
      </c>
      <c r="B10" s="26"/>
      <c r="C10" s="26"/>
      <c r="D10" s="19" t="str">
        <f>+'UK Prices'!D10</f>
        <v>Outer Layer</v>
      </c>
      <c r="E10" s="132"/>
      <c r="J10" s="132"/>
      <c r="K10" s="61"/>
      <c r="M10" s="132"/>
      <c r="N10" s="61"/>
      <c r="P10" s="132"/>
      <c r="Q10" s="61"/>
      <c r="S10" s="132"/>
      <c r="T10" s="61"/>
      <c r="V10" s="132"/>
      <c r="W10" s="61"/>
      <c r="Y10" s="132"/>
      <c r="Z10" s="89"/>
    </row>
    <row r="11" spans="1:26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+'UK Prices'!D11</f>
        <v>FJ Full Zip Wind Jacket</v>
      </c>
      <c r="E11" s="132">
        <f>'Trade Price Summary'!I11</f>
        <v>25.9</v>
      </c>
      <c r="G11" s="132">
        <f>'IRISH Pricing'!L11/'Trade Comparison to UK £'!$G$3</f>
        <v>26.417788657690739</v>
      </c>
      <c r="H11" s="61">
        <f>(G11-E11)/E11</f>
        <v>1.9991840065279556E-2</v>
      </c>
      <c r="J11" s="132">
        <f>'€uro Prices'!K11/'Trade Comparison to UK £'!$J$3</f>
        <v>29.972067915764367</v>
      </c>
      <c r="K11" s="61">
        <f>(J11-E11)/E11</f>
        <v>0.15722269945036171</v>
      </c>
      <c r="M11" s="132">
        <f>'SFr Prices'!L11/'Trade Comparison to UK £'!$M$3</f>
        <v>29.836149223267945</v>
      </c>
      <c r="N11" s="61">
        <f>(M11-E11)/E11</f>
        <v>0.15197487348524891</v>
      </c>
      <c r="P11" s="132">
        <f>'SEK Prices'!K11/'Trade Comparison to UK £'!$P$3</f>
        <v>29.397930385700846</v>
      </c>
      <c r="Q11" s="61">
        <f>(P11-E11)/E11</f>
        <v>0.13505522724713698</v>
      </c>
      <c r="S11" s="132">
        <f>'DKr Prices'!K11/'Trade Comparison to UK £'!$S$3</f>
        <v>31.647472474610812</v>
      </c>
      <c r="T11" s="61">
        <f>(S11-E11)/E11</f>
        <v>0.22191013415485766</v>
      </c>
      <c r="V11" s="132">
        <f>'NKr Prices'!L11/'Trade Comparison to UK £'!$V$3</f>
        <v>29.628124709009487</v>
      </c>
      <c r="W11" s="61">
        <f>(V11-E11)/E11</f>
        <v>0.14394303895789531</v>
      </c>
      <c r="Y11" s="132">
        <f>'S Africa Prices'!F11/'Trade Comparison to UK £'!$Y$3</f>
        <v>28.751266161529035</v>
      </c>
      <c r="Z11" s="61" t="e">
        <f>(Y11-E11)/Y2</f>
        <v>#DIV/0!</v>
      </c>
    </row>
    <row r="12" spans="1:26" hidden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+'UK Prices'!D12</f>
        <v>FJ Windshirt</v>
      </c>
      <c r="E12" s="132" t="str">
        <f>'Trade Price Summary'!I12</f>
        <v/>
      </c>
      <c r="G12" s="132">
        <f>'IRISH Pricing'!L12/'Trade Comparison to UK £'!$G$3</f>
        <v>0</v>
      </c>
      <c r="H12" s="61" t="e">
        <f>(G12-E12)/E12</f>
        <v>#VALUE!</v>
      </c>
      <c r="J12" s="132">
        <f>'€uro Prices'!K12/'Trade Comparison to UK £'!$J$3</f>
        <v>0</v>
      </c>
      <c r="K12" s="61" t="e">
        <f>(J12-E12)/E12</f>
        <v>#VALUE!</v>
      </c>
      <c r="M12" s="132">
        <f>'SFr Prices'!L12/'Trade Comparison to UK £'!$M$3</f>
        <v>0</v>
      </c>
      <c r="N12" s="61" t="e">
        <f>(M12-E12)/E12</f>
        <v>#VALUE!</v>
      </c>
      <c r="P12" s="132">
        <f>'SEK Prices'!K12/'Trade Comparison to UK £'!$P$3</f>
        <v>0</v>
      </c>
      <c r="Q12" s="61" t="e">
        <f>(P12-E12)/E12</f>
        <v>#VALUE!</v>
      </c>
      <c r="S12" s="132">
        <f>'DKr Prices'!K12/'Trade Comparison to UK £'!$S$3</f>
        <v>0</v>
      </c>
      <c r="T12" s="61" t="e">
        <f>(S12-E12)/E12</f>
        <v>#VALUE!</v>
      </c>
      <c r="V12" s="132">
        <f>'NKr Prices'!L12/'Trade Comparison to UK £'!$V$3</f>
        <v>0</v>
      </c>
      <c r="W12" s="61" t="e">
        <f>(V12-E12)/E12</f>
        <v>#VALUE!</v>
      </c>
      <c r="Y12" s="132">
        <f>'S Africa Prices'!F12/'Trade Comparison to UK £'!$Y$3</f>
        <v>28.751266161529035</v>
      </c>
      <c r="Z12" s="61" t="e">
        <f>(Y12-E12)/Y3</f>
        <v>#VALUE!</v>
      </c>
    </row>
    <row r="13" spans="1:26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+'UK Prices'!D13</f>
        <v>FJ 1/2 zip Windshirt - S/S Solid Colour</v>
      </c>
      <c r="E13" s="132">
        <f>'Trade Price Summary'!I13</f>
        <v>23.9</v>
      </c>
      <c r="G13" s="132">
        <f>'IRISH Pricing'!L13/'Trade Comparison to UK £'!$G$3</f>
        <v>24.377804977560178</v>
      </c>
      <c r="H13" s="61">
        <f t="shared" ref="H13" si="0">(G13-E13)/E13</f>
        <v>1.9991840065279473E-2</v>
      </c>
      <c r="J13" s="132">
        <f>'€uro Prices'!K13/'Trade Comparison to UK £'!$J$3</f>
        <v>27.853623324859552</v>
      </c>
      <c r="K13" s="61">
        <f t="shared" ref="K13" si="1">(J13-E13)/E13</f>
        <v>0.16542357007780556</v>
      </c>
      <c r="M13" s="132">
        <f>'SFr Prices'!L13/'Trade Comparison to UK £'!$M$3</f>
        <v>27.710057829685905</v>
      </c>
      <c r="N13" s="61">
        <f t="shared" ref="N13" si="2">(M13-E13)/E13</f>
        <v>0.15941664559355256</v>
      </c>
      <c r="P13" s="132">
        <f>'SEK Prices'!K13/'Trade Comparison to UK £'!$P$3</f>
        <v>26.038166913049324</v>
      </c>
      <c r="Q13" s="61">
        <f t="shared" ref="Q13" si="3">(P13-E13)/E13</f>
        <v>8.9463050755201889E-2</v>
      </c>
      <c r="S13" s="132">
        <f>'DKr Prices'!K13/'Trade Comparison to UK £'!$S$3</f>
        <v>27.427809477996039</v>
      </c>
      <c r="T13" s="61">
        <f t="shared" ref="T13" si="4">(S13-E13)/E13</f>
        <v>0.14760709112954146</v>
      </c>
      <c r="V13" s="132">
        <f>'NKr Prices'!L13/'Trade Comparison to UK £'!$V$3</f>
        <v>26.242053313694118</v>
      </c>
      <c r="W13" s="61">
        <f t="shared" ref="W13" si="5">(V13-E13)/E13</f>
        <v>9.7993862497661913E-2</v>
      </c>
      <c r="Y13" s="132">
        <f>'S Africa Prices'!F13/'Trade Comparison to UK £'!$Y$3</f>
        <v>25.433812373660299</v>
      </c>
      <c r="Z13" s="61">
        <f>(Y13-E13)/Y3</f>
        <v>6.7844688918390642E-2</v>
      </c>
    </row>
    <row r="14" spans="1:26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+'UK Prices'!D14</f>
        <v>FJ 1/2 zip Windshirt - S/S Heather</v>
      </c>
      <c r="E14" s="132">
        <f>'Trade Price Summary'!I14</f>
        <v>23.9</v>
      </c>
      <c r="G14" s="132">
        <f>'IRISH Pricing'!L14/'Trade Comparison to UK £'!$G$3</f>
        <v>24.377804977560178</v>
      </c>
      <c r="H14" s="61">
        <f t="shared" ref="H14" si="6">(G14-E14)/E14</f>
        <v>1.9991840065279473E-2</v>
      </c>
      <c r="J14" s="132">
        <f>'€uro Prices'!K14/'Trade Comparison to UK £'!$J$3</f>
        <v>27.853623324859552</v>
      </c>
      <c r="K14" s="61">
        <f t="shared" ref="K14" si="7">(J14-E14)/E14</f>
        <v>0.16542357007780556</v>
      </c>
      <c r="M14" s="132">
        <f>'SFr Prices'!L14/'Trade Comparison to UK £'!$M$3</f>
        <v>27.710057829685905</v>
      </c>
      <c r="N14" s="61">
        <f t="shared" ref="N14" si="8">(M14-E14)/E14</f>
        <v>0.15941664559355256</v>
      </c>
      <c r="P14" s="132">
        <f>'SEK Prices'!K14/'Trade Comparison to UK £'!$P$3</f>
        <v>26.038166913049324</v>
      </c>
      <c r="Q14" s="61">
        <f t="shared" ref="Q14" si="9">(P14-E14)/E14</f>
        <v>8.9463050755201889E-2</v>
      </c>
      <c r="S14" s="132">
        <f>'DKr Prices'!K14/'Trade Comparison to UK £'!$S$3</f>
        <v>27.427809477996039</v>
      </c>
      <c r="T14" s="61">
        <f t="shared" ref="T14" si="10">(S14-E14)/E14</f>
        <v>0.14760709112954146</v>
      </c>
      <c r="V14" s="132">
        <f>'NKr Prices'!L14/'Trade Comparison to UK £'!$V$3</f>
        <v>26.242053313694118</v>
      </c>
      <c r="W14" s="61">
        <f t="shared" ref="W14" si="11">(V14-E14)/E14</f>
        <v>9.7993862497661913E-2</v>
      </c>
      <c r="Y14" s="132">
        <f>'S Africa Prices'!F14/'Trade Comparison to UK £'!$Y$3</f>
        <v>25.433812373660299</v>
      </c>
      <c r="Z14" s="61" t="e">
        <f>(Y14-E14)/Y4</f>
        <v>#DIV/0!</v>
      </c>
    </row>
    <row r="15" spans="1:26" hidden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+'UK Prices'!D15</f>
        <v>FJ Windshirt - S/S</v>
      </c>
      <c r="E15" s="132" t="str">
        <f>'Trade Price Summary'!I15</f>
        <v/>
      </c>
      <c r="G15" s="132">
        <f>'IRISH Pricing'!L15/'Trade Comparison to UK £'!$G$3</f>
        <v>0</v>
      </c>
      <c r="H15" s="61" t="e">
        <f t="shared" ref="H15:H109" si="12">(G15-E15)/E15</f>
        <v>#VALUE!</v>
      </c>
      <c r="J15" s="132">
        <f>'€uro Prices'!K15/'Trade Comparison to UK £'!$J$3</f>
        <v>0</v>
      </c>
      <c r="K15" s="61" t="e">
        <f t="shared" ref="K15:K109" si="13">(J15-E15)/E15</f>
        <v>#VALUE!</v>
      </c>
      <c r="M15" s="132">
        <f>'SFr Prices'!L15/'Trade Comparison to UK £'!$M$3</f>
        <v>0</v>
      </c>
      <c r="N15" s="61" t="e">
        <f t="shared" ref="N15:N109" si="14">(M15-E15)/E15</f>
        <v>#VALUE!</v>
      </c>
      <c r="P15" s="132">
        <f>'SEK Prices'!K15/'Trade Comparison to UK £'!$P$3</f>
        <v>0</v>
      </c>
      <c r="Q15" s="61" t="e">
        <f t="shared" ref="Q15:Q109" si="15">(P15-E15)/E15</f>
        <v>#VALUE!</v>
      </c>
      <c r="S15" s="132">
        <f>'DKr Prices'!K15/'Trade Comparison to UK £'!$S$3</f>
        <v>0</v>
      </c>
      <c r="T15" s="61" t="e">
        <f t="shared" ref="T15:T109" si="16">(S15-E15)/E15</f>
        <v>#VALUE!</v>
      </c>
      <c r="V15" s="132">
        <f>'NKr Prices'!L15/'Trade Comparison to UK £'!$V$3</f>
        <v>0</v>
      </c>
      <c r="W15" s="61" t="e">
        <f t="shared" ref="W15:W109" si="17">(V15-E15)/E15</f>
        <v>#VALUE!</v>
      </c>
      <c r="Y15" s="132">
        <f>'S Africa Prices'!F15/'Trade Comparison to UK £'!$Y$3</f>
        <v>25.433812373660299</v>
      </c>
      <c r="Z15" s="61" t="e">
        <f>(Y15-E15)/Y4</f>
        <v>#VALUE!</v>
      </c>
    </row>
    <row r="16" spans="1:26" x14ac:dyDescent="0.3">
      <c r="A16" s="206" t="str">
        <f>'ITMA Form Data'!A16</f>
        <v>MID LAYER - PULLOVERS</v>
      </c>
      <c r="B16" s="206"/>
      <c r="C16" s="500"/>
      <c r="D16" s="19" t="str">
        <f>+'UK Prices'!D16</f>
        <v>Pullovers</v>
      </c>
      <c r="E16" s="132"/>
      <c r="G16" s="132"/>
      <c r="H16" s="61"/>
      <c r="J16" s="132"/>
      <c r="K16" s="61"/>
      <c r="M16" s="132"/>
      <c r="N16" s="61"/>
      <c r="P16" s="132"/>
      <c r="Q16" s="61"/>
      <c r="S16" s="132"/>
      <c r="T16" s="61"/>
      <c r="V16" s="132"/>
      <c r="W16" s="61"/>
      <c r="Y16" s="132"/>
      <c r="Z16" s="61"/>
    </row>
    <row r="17" spans="1:26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+'UK Prices'!D17</f>
        <v>FJ Lambswool Lined 1/2 Zip (Midweight)</v>
      </c>
      <c r="E17" s="132">
        <f>'Trade Price Summary'!I17</f>
        <v>47.5</v>
      </c>
      <c r="G17" s="132">
        <f>'IRISH Pricing'!L17/'Trade Comparison to UK £'!$G$3</f>
        <v>48.449612403100772</v>
      </c>
      <c r="H17" s="61">
        <f t="shared" si="12"/>
        <v>1.9991840065279421E-2</v>
      </c>
      <c r="J17" s="132">
        <f>'€uro Prices'!K17/'Trade Comparison to UK £'!$J$3</f>
        <v>52.176505664877752</v>
      </c>
      <c r="K17" s="61">
        <f t="shared" si="13"/>
        <v>9.8452750839531616E-2</v>
      </c>
      <c r="M17" s="132">
        <f>'SFr Prices'!L17/'Trade Comparison to UK £'!$M$3</f>
        <v>51.876630003401743</v>
      </c>
      <c r="N17" s="61">
        <f t="shared" si="14"/>
        <v>9.2139579018984077E-2</v>
      </c>
      <c r="P17" s="132">
        <f>'SEK Prices'!K17/'Trade Comparison to UK £'!$P$3</f>
        <v>52.916274694261524</v>
      </c>
      <c r="Q17" s="61">
        <f t="shared" si="15"/>
        <v>0.11402683566866367</v>
      </c>
      <c r="S17" s="132">
        <f>'DKr Prices'!K17/'Trade Comparison to UK £'!$S$3</f>
        <v>52.745787457684685</v>
      </c>
      <c r="T17" s="61">
        <f t="shared" si="16"/>
        <v>0.11043763068809863</v>
      </c>
      <c r="V17" s="132">
        <f>'NKr Prices'!L17/'Trade Comparison to UK £'!$V$3</f>
        <v>53.330624476217082</v>
      </c>
      <c r="W17" s="61">
        <f t="shared" si="17"/>
        <v>0.12274998897299121</v>
      </c>
      <c r="Y17" s="132">
        <f>'S Africa Prices'!F17/'Trade Comparison to UK £'!$Y$3</f>
        <v>0</v>
      </c>
      <c r="Z17" s="61" t="e">
        <f>(Y17-E17)/Y8</f>
        <v>#DIV/0!</v>
      </c>
    </row>
    <row r="18" spans="1:26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+'UK Prices'!D18</f>
        <v>FJ Lambswool 1/2 Zip (Midweight)</v>
      </c>
      <c r="E18" s="132">
        <f>'Trade Price Summary'!I18</f>
        <v>37.5</v>
      </c>
      <c r="G18" s="132">
        <f>'IRISH Pricing'!L18/'Trade Comparison to UK £'!$G$3</f>
        <v>38.249694002447974</v>
      </c>
      <c r="H18" s="61">
        <f t="shared" ref="H18" si="18">(G18-E18)/E18</f>
        <v>1.999184006527931E-2</v>
      </c>
      <c r="J18" s="132">
        <f>'€uro Prices'!K18/'Trade Comparison to UK £'!$J$3</f>
        <v>41.505821799579444</v>
      </c>
      <c r="K18" s="61">
        <f t="shared" ref="K18" si="19">(J18-E18)/E18</f>
        <v>0.10682191465545184</v>
      </c>
      <c r="M18" s="132">
        <f>'SFr Prices'!L18/'Trade Comparison to UK £'!$M$3</f>
        <v>41.246173035491552</v>
      </c>
      <c r="N18" s="61">
        <f t="shared" ref="N18" si="20">(M18-E18)/E18</f>
        <v>9.9897947613108051E-2</v>
      </c>
      <c r="P18" s="132">
        <f>'SEK Prices'!K18/'Trade Comparison to UK £'!$P$3</f>
        <v>41.157102539981189</v>
      </c>
      <c r="Q18" s="61">
        <f t="shared" ref="Q18" si="21">(P18-E18)/E18</f>
        <v>9.7522734399498365E-2</v>
      </c>
      <c r="S18" s="132">
        <f>'DKr Prices'!K18/'Trade Comparison to UK £'!$S$3</f>
        <v>42.196629966147754</v>
      </c>
      <c r="T18" s="61">
        <f t="shared" ref="T18" si="22">(S18-E18)/E18</f>
        <v>0.1252434657639401</v>
      </c>
      <c r="V18" s="132">
        <f>'NKr Prices'!L18/'Trade Comparison to UK £'!$V$3</f>
        <v>41.479374592613283</v>
      </c>
      <c r="W18" s="61">
        <f t="shared" ref="W18" si="23">(V18-E18)/E18</f>
        <v>0.10611665580302088</v>
      </c>
      <c r="Y18" s="132">
        <f>'S Africa Prices'!F18/'Trade Comparison to UK £'!$Y$3</f>
        <v>0</v>
      </c>
      <c r="Z18" s="61" t="e">
        <f>(Y18-E18)/Y9</f>
        <v>#DIV/0!</v>
      </c>
    </row>
    <row r="19" spans="1:26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+'UK Prices'!D19</f>
        <v>FJ Lambswool V-Neck Pullover (Midweight)</v>
      </c>
      <c r="E19" s="132">
        <f>'Trade Price Summary'!I19</f>
        <v>35</v>
      </c>
      <c r="G19" s="132">
        <f>'IRISH Pricing'!L19/'Trade Comparison to UK £'!$G$3</f>
        <v>35.699714402284776</v>
      </c>
      <c r="H19" s="61">
        <f t="shared" si="12"/>
        <v>1.9991840065279324E-2</v>
      </c>
      <c r="J19" s="132">
        <f>'€uro Prices'!K19/'Trade Comparison to UK £'!$J$3</f>
        <v>38.838150833254872</v>
      </c>
      <c r="K19" s="61">
        <f t="shared" si="13"/>
        <v>0.10966145237871062</v>
      </c>
      <c r="M19" s="132">
        <f>'SFr Prices'!L19/'Trade Comparison to UK £'!$M$3</f>
        <v>38.6239936500737</v>
      </c>
      <c r="N19" s="61">
        <f t="shared" si="14"/>
        <v>0.10354267571639143</v>
      </c>
      <c r="P19" s="132">
        <f>'SEK Prices'!K19/'Trade Comparison to UK £'!$P$3</f>
        <v>39.47722080365542</v>
      </c>
      <c r="Q19" s="61">
        <f t="shared" si="15"/>
        <v>0.12792059439015488</v>
      </c>
      <c r="S19" s="132">
        <f>'DKr Prices'!K19/'Trade Comparison to UK £'!$S$3</f>
        <v>38.50442484410982</v>
      </c>
      <c r="T19" s="61">
        <f t="shared" si="16"/>
        <v>0.10012642411742344</v>
      </c>
      <c r="V19" s="132">
        <f>'NKr Prices'!L19/'Trade Comparison to UK £'!$V$3</f>
        <v>39.786338894955598</v>
      </c>
      <c r="W19" s="61">
        <f t="shared" si="17"/>
        <v>0.13675253985587424</v>
      </c>
      <c r="Y19" s="132">
        <f>'S Africa Prices'!F19/'Trade Comparison to UK £'!$Y$3</f>
        <v>32.068719949397767</v>
      </c>
      <c r="Z19" s="61" t="e">
        <f>(Y19-E19)/Y9</f>
        <v>#DIV/0!</v>
      </c>
    </row>
    <row r="20" spans="1:26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+'UK Prices'!D20</f>
        <v>FJ Lambswool Slipover (Midweight)</v>
      </c>
      <c r="E20" s="132">
        <f>'Trade Price Summary'!I20</f>
        <v>31.5</v>
      </c>
      <c r="G20" s="132">
        <f>'IRISH Pricing'!L20/'Trade Comparison to UK £'!$G$3</f>
        <v>32.129742962056305</v>
      </c>
      <c r="H20" s="61">
        <f t="shared" si="12"/>
        <v>1.9991840065279525E-2</v>
      </c>
      <c r="J20" s="132">
        <f>'€uro Prices'!K20/'Trade Comparison to UK £'!$J$3</f>
        <v>34.915105294542258</v>
      </c>
      <c r="K20" s="61">
        <f t="shared" si="13"/>
        <v>0.10841604109657961</v>
      </c>
      <c r="M20" s="132">
        <f>'SFr Prices'!L20/'Trade Comparison to UK £'!$M$3</f>
        <v>34.655289715387227</v>
      </c>
      <c r="N20" s="61">
        <f t="shared" si="14"/>
        <v>0.10016792747261037</v>
      </c>
      <c r="P20" s="132">
        <f>'SEK Prices'!K20/'Trade Comparison to UK £'!$P$3</f>
        <v>32.757693858352376</v>
      </c>
      <c r="Q20" s="61">
        <f t="shared" si="15"/>
        <v>3.9926789154043671E-2</v>
      </c>
      <c r="S20" s="132">
        <f>'DKr Prices'!K20/'Trade Comparison to UK £'!$S$3</f>
        <v>33.757303972918201</v>
      </c>
      <c r="T20" s="61">
        <f t="shared" si="16"/>
        <v>7.1660443584704803E-2</v>
      </c>
      <c r="V20" s="132">
        <f>'NKr Prices'!L20/'Trade Comparison to UK £'!$V$3</f>
        <v>33.01419610432486</v>
      </c>
      <c r="W20" s="61">
        <f t="shared" si="17"/>
        <v>4.8069717597614602E-2</v>
      </c>
      <c r="Y20" s="132">
        <f>'S Africa Prices'!F20/'Trade Comparison to UK £'!$Y$3</f>
        <v>0</v>
      </c>
      <c r="Z20" s="61" t="e">
        <f>(Y20-E20)/Y10</f>
        <v>#DIV/0!</v>
      </c>
    </row>
    <row r="21" spans="1:26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+'UK Prices'!D21</f>
        <v>FJ Wind Shell Mid Layer</v>
      </c>
      <c r="E21" s="132">
        <f>'Trade Price Summary'!I21</f>
        <v>46</v>
      </c>
      <c r="G21" s="132">
        <f>'IRISH Pricing'!L21/'Trade Comparison to UK £'!$G$3</f>
        <v>46.919624643002855</v>
      </c>
      <c r="H21" s="61">
        <f>(G21-E21)/E21</f>
        <v>1.9991840065279459E-2</v>
      </c>
      <c r="J21" s="132">
        <f>'€uro Prices'!K21/'Trade Comparison to UK £'!$J$3</f>
        <v>50.99959200326397</v>
      </c>
      <c r="K21" s="61">
        <f>(J21-E21)/E21</f>
        <v>0.10868678267965153</v>
      </c>
      <c r="M21" s="132">
        <f>'SFr Prices'!L21/'Trade Comparison to UK £'!$M$3</f>
        <v>50.671844880371921</v>
      </c>
      <c r="N21" s="61">
        <f>(M21-E21)/E21</f>
        <v>0.10156184522547655</v>
      </c>
      <c r="P21" s="132">
        <f>'SEK Prices'!K21/'Trade Comparison to UK £'!$P$3</f>
        <v>45.77677731487703</v>
      </c>
      <c r="Q21" s="61">
        <f>(P21-E21)/E21</f>
        <v>-4.852667067890646E-3</v>
      </c>
      <c r="S21" s="132">
        <f>'DKr Prices'!K21/'Trade Comparison to UK £'!$S$3</f>
        <v>45.888835088185679</v>
      </c>
      <c r="T21" s="61">
        <f>(S21-E21)/E21</f>
        <v>-2.4166285177026204E-3</v>
      </c>
      <c r="V21" s="132">
        <f>'NKr Prices'!L21/'Trade Comparison to UK £'!$V$3</f>
        <v>46.135222761171917</v>
      </c>
      <c r="W21" s="61">
        <f>(V21-E21)/E21</f>
        <v>2.9396252428677658E-3</v>
      </c>
      <c r="Y21" s="132">
        <f>'S Africa Prices'!F21/'Trade Comparison to UK £'!$Y$3</f>
        <v>0</v>
      </c>
      <c r="Z21" s="61" t="e">
        <f>(Y21-E21)/Y1</f>
        <v>#DIV/0!</v>
      </c>
    </row>
    <row r="22" spans="1:26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+'UK Prices'!D22</f>
        <v>Spun Poly Buttoned Pullover</v>
      </c>
      <c r="E22" s="132">
        <f>'Trade Price Summary'!I22</f>
        <v>31.9</v>
      </c>
      <c r="G22" s="132">
        <f>'IRISH Pricing'!L22/'Trade Comparison to UK £'!$G$3</f>
        <v>32.537739698082412</v>
      </c>
      <c r="H22" s="61">
        <f>(G22-E22)/E22</f>
        <v>1.9991840065279407E-2</v>
      </c>
      <c r="J22" s="132">
        <f>'€uro Prices'!K22/'Trade Comparison to UK £'!$J$3</f>
        <v>35.228948937639267</v>
      </c>
      <c r="K22" s="61">
        <f>(J22-E22)/E22</f>
        <v>0.10435576607019649</v>
      </c>
      <c r="M22" s="132">
        <f>'SFr Prices'!L22/'Trade Comparison to UK £'!$M$3</f>
        <v>35.009638280984234</v>
      </c>
      <c r="N22" s="61">
        <f>(M22-E22)/E22</f>
        <v>9.7480823855305182E-2</v>
      </c>
      <c r="P22" s="132">
        <f>'SEK Prices'!K22/'Trade Comparison to UK £'!$P$3</f>
        <v>34.437575594678137</v>
      </c>
      <c r="Q22" s="61">
        <f>(P22-E22)/E22</f>
        <v>7.954782428458114E-2</v>
      </c>
      <c r="S22" s="132">
        <f>'DKr Prices'!K22/'Trade Comparison to UK £'!$S$3</f>
        <v>35.867135471225588</v>
      </c>
      <c r="T22" s="61">
        <f>(S22-E22)/E22</f>
        <v>0.12436161351804355</v>
      </c>
      <c r="V22" s="132">
        <f>'NKr Prices'!L22/'Trade Comparison to UK £'!$V$3</f>
        <v>34.707231801982545</v>
      </c>
      <c r="W22" s="61">
        <f>(V22-E22)/E22</f>
        <v>8.800099692735254E-2</v>
      </c>
      <c r="Y22" s="132">
        <f>'S Africa Prices'!F22/'Trade Comparison to UK £'!$Y$3</f>
        <v>0</v>
      </c>
      <c r="Z22" s="61" t="e">
        <f>(Y22-E22)/#REF!</f>
        <v>#REF!</v>
      </c>
    </row>
    <row r="23" spans="1:26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+'UK Prices'!D23</f>
        <v>Spun Poly V-neck Pullover</v>
      </c>
      <c r="E23" s="132">
        <f>'Trade Price Summary'!I23</f>
        <v>29.9</v>
      </c>
      <c r="G23" s="132">
        <f>'IRISH Pricing'!L23/'Trade Comparison to UK £'!$G$3</f>
        <v>30.497756017951851</v>
      </c>
      <c r="H23" s="61">
        <f>(G23-E23)/E23</f>
        <v>1.9991840065279331E-2</v>
      </c>
      <c r="J23" s="132">
        <f>'€uro Prices'!K23/'Trade Comparison to UK £'!$J$3</f>
        <v>32.875121614411697</v>
      </c>
      <c r="K23" s="61">
        <f>(J23-E23)/E23</f>
        <v>9.9502395130826024E-2</v>
      </c>
      <c r="M23" s="132">
        <f>'SFr Prices'!L23/'Trade Comparison to UK £'!$M$3</f>
        <v>32.670937748043997</v>
      </c>
      <c r="N23" s="61">
        <f>(M23-E23)/E23</f>
        <v>9.2673503279063499E-2</v>
      </c>
      <c r="P23" s="132">
        <f>'SEK Prices'!K23/'Trade Comparison to UK £'!$P$3</f>
        <v>32.757693858352376</v>
      </c>
      <c r="Q23" s="61">
        <f>(P23-E23)/E23</f>
        <v>9.5575045429845393E-2</v>
      </c>
      <c r="S23" s="132">
        <f>'DKr Prices'!K23/'Trade Comparison to UK £'!$S$3</f>
        <v>33.757303972918201</v>
      </c>
      <c r="T23" s="61">
        <f>(S23-E23)/E23</f>
        <v>0.12900682183672921</v>
      </c>
      <c r="V23" s="132">
        <f>'NKr Prices'!L23/'Trade Comparison to UK £'!$V$3</f>
        <v>33.01419610432486</v>
      </c>
      <c r="W23" s="61">
        <f>(V23-E23)/E23</f>
        <v>0.10415371586370774</v>
      </c>
      <c r="Y23" s="132">
        <f>'S Africa Prices'!F23/'Trade Comparison to UK £'!$Y$3</f>
        <v>0</v>
      </c>
      <c r="Z23" s="61" t="e">
        <f>(Y23-E23)/Y22</f>
        <v>#DIV/0!</v>
      </c>
    </row>
    <row r="24" spans="1:26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+'UK Prices'!D24</f>
        <v>FJ Spun Poly Vest</v>
      </c>
      <c r="E24" s="132">
        <f>'Trade Price Summary'!I24</f>
        <v>28</v>
      </c>
      <c r="G24" s="132">
        <f>'IRISH Pricing'!L24/'Trade Comparison to UK £'!$G$3</f>
        <v>28.559771521827823</v>
      </c>
      <c r="H24" s="61">
        <f>(G24-E24)/E24</f>
        <v>1.99918400652794E-2</v>
      </c>
      <c r="J24" s="132">
        <f>'€uro Prices'!K24/'Trade Comparison to UK £'!$J$3</f>
        <v>31.070520666603898</v>
      </c>
      <c r="K24" s="61">
        <f>(J24-E24)/E24</f>
        <v>0.10966145237871062</v>
      </c>
      <c r="M24" s="132">
        <f>'SFr Prices'!L24/'Trade Comparison to UK £'!$M$3</f>
        <v>30.899194920058964</v>
      </c>
      <c r="N24" s="61">
        <f>(M24-E24)/E24</f>
        <v>0.10354267571639156</v>
      </c>
      <c r="P24" s="132">
        <f>'SEK Prices'!K24/'Trade Comparison to UK £'!$P$3</f>
        <v>31.077812122026611</v>
      </c>
      <c r="Q24" s="61">
        <f>(P24-E24)/E24</f>
        <v>0.10992186150095039</v>
      </c>
      <c r="S24" s="132">
        <f>'DKr Prices'!K24/'Trade Comparison to UK £'!$S$3</f>
        <v>31.647472474610812</v>
      </c>
      <c r="T24" s="61">
        <f>(S24-E24)/E24</f>
        <v>0.13026687409324328</v>
      </c>
      <c r="V24" s="132">
        <f>'NKr Prices'!L24/'Trade Comparison to UK £'!$V$3</f>
        <v>31.321160406667172</v>
      </c>
      <c r="W24" s="61">
        <f>(V24-E24)/E24</f>
        <v>0.1186128716666847</v>
      </c>
      <c r="Y24" s="132">
        <f>'S Africa Prices'!F24/'Trade Comparison to UK £'!$Y$3</f>
        <v>25.433812373660299</v>
      </c>
      <c r="Z24" s="61">
        <f>(Y24-E24)/Y12</f>
        <v>-8.9254769230769332E-2</v>
      </c>
    </row>
    <row r="25" spans="1:26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+'UK Prices'!D25</f>
        <v>Double Layer Contrast Chill-Out</v>
      </c>
      <c r="E25" s="132">
        <f>'Trade Price Summary'!I25</f>
        <v>33.9</v>
      </c>
      <c r="G25" s="132">
        <f>'IRISH Pricing'!L25/'Trade Comparison to UK £'!$G$3</f>
        <v>34.577723378212973</v>
      </c>
      <c r="H25" s="61">
        <f>(G25-E25)/E25</f>
        <v>1.9991840065279473E-2</v>
      </c>
      <c r="J25" s="132">
        <f>'€uro Prices'!K25/'Trade Comparison to UK £'!$J$3</f>
        <v>37.033549885447073</v>
      </c>
      <c r="K25" s="61">
        <f>(J25-E25)/E25</f>
        <v>9.2435099865695411E-2</v>
      </c>
      <c r="M25" s="132">
        <f>'SFr Prices'!L25/'Trade Comparison to UK £'!$M$3</f>
        <v>36.781381108969271</v>
      </c>
      <c r="N25" s="61">
        <f>(M25-E25)/E25</f>
        <v>8.4996492889949024E-2</v>
      </c>
      <c r="P25" s="132">
        <f>'SEK Prices'!K25/'Trade Comparison to UK £'!$P$3</f>
        <v>36.117457331003898</v>
      </c>
      <c r="Q25" s="61">
        <f>(P25-E25)/E25</f>
        <v>6.5411720678581101E-2</v>
      </c>
      <c r="S25" s="132">
        <f>'DKr Prices'!K25/'Trade Comparison to UK £'!$S$3</f>
        <v>35.867135471225588</v>
      </c>
      <c r="T25" s="61">
        <f>(S25-E25)/E25</f>
        <v>5.8027595021403811E-2</v>
      </c>
      <c r="V25" s="132">
        <f>'NKr Prices'!L25/'Trade Comparison to UK £'!$V$3</f>
        <v>36.400267499640229</v>
      </c>
      <c r="W25" s="61">
        <f>(V25-E25)/E25</f>
        <v>7.3754203529210347E-2</v>
      </c>
      <c r="Y25" s="132">
        <f>'S Africa Prices'!F25/'Trade Comparison to UK £'!$Y$3</f>
        <v>0</v>
      </c>
      <c r="Z25" s="61" t="e">
        <f>(Y25-E25)/#REF!</f>
        <v>#REF!</v>
      </c>
    </row>
    <row r="26" spans="1:26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+'UK Prices'!D26</f>
        <v>FJ Textured Chill-Out 1/4 zip</v>
      </c>
      <c r="E26" s="132">
        <f>'Trade Price Summary'!I26</f>
        <v>33.9</v>
      </c>
      <c r="G26" s="132">
        <f>'IRISH Pricing'!L26/'Trade Comparison to UK £'!$G$3</f>
        <v>34.577723378212973</v>
      </c>
      <c r="H26" s="61">
        <f t="shared" si="12"/>
        <v>1.9991840065279473E-2</v>
      </c>
      <c r="J26" s="132">
        <f>'€uro Prices'!K26/'Trade Comparison to UK £'!$J$3</f>
        <v>37.033549885447073</v>
      </c>
      <c r="K26" s="61">
        <f t="shared" si="13"/>
        <v>9.2435099865695411E-2</v>
      </c>
      <c r="M26" s="132">
        <f>'SFr Prices'!L26/'Trade Comparison to UK £'!$M$3</f>
        <v>36.781381108969271</v>
      </c>
      <c r="N26" s="61">
        <f t="shared" si="14"/>
        <v>8.4996492889949024E-2</v>
      </c>
      <c r="P26" s="132">
        <f>'SEK Prices'!K26/'Trade Comparison to UK £'!$P$3</f>
        <v>36.117457331003898</v>
      </c>
      <c r="Q26" s="61">
        <f t="shared" si="15"/>
        <v>6.5411720678581101E-2</v>
      </c>
      <c r="S26" s="132">
        <f>'DKr Prices'!K26/'Trade Comparison to UK £'!$S$3</f>
        <v>35.867135471225588</v>
      </c>
      <c r="T26" s="61">
        <f t="shared" si="16"/>
        <v>5.8027595021403811E-2</v>
      </c>
      <c r="V26" s="132">
        <f>'NKr Prices'!L26/'Trade Comparison to UK £'!$V$3</f>
        <v>36.400267499640229</v>
      </c>
      <c r="W26" s="61">
        <f t="shared" si="17"/>
        <v>7.3754203529210347E-2</v>
      </c>
      <c r="Y26" s="132">
        <f>'S Africa Prices'!F26/'Trade Comparison to UK £'!$Y$3</f>
        <v>29.857084090818613</v>
      </c>
      <c r="Z26" s="61" t="e">
        <f>(Y26-E26)/Y17</f>
        <v>#DIV/0!</v>
      </c>
    </row>
    <row r="27" spans="1:26" hidden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+'UK Prices'!D27</f>
        <v>FJ Mixed Texture Sport Chill-Out 1/2 Zip</v>
      </c>
      <c r="E27" s="132" t="str">
        <f>'Trade Price Summary'!I27</f>
        <v/>
      </c>
      <c r="G27" s="132">
        <f>'IRISH Pricing'!L27/'Trade Comparison to UK £'!$G$3</f>
        <v>0</v>
      </c>
      <c r="H27" s="61" t="e">
        <f t="shared" si="12"/>
        <v>#VALUE!</v>
      </c>
      <c r="J27" s="132">
        <f>'€uro Prices'!K27/'Trade Comparison to UK £'!$J$3</f>
        <v>0</v>
      </c>
      <c r="K27" s="61" t="e">
        <f t="shared" si="13"/>
        <v>#VALUE!</v>
      </c>
      <c r="M27" s="132">
        <f>'SFr Prices'!L27/'Trade Comparison to UK £'!$M$3</f>
        <v>0</v>
      </c>
      <c r="N27" s="61" t="e">
        <f t="shared" si="14"/>
        <v>#VALUE!</v>
      </c>
      <c r="P27" s="132">
        <f>'SEK Prices'!K27/'Trade Comparison to UK £'!$P$3</f>
        <v>0</v>
      </c>
      <c r="Q27" s="61" t="e">
        <f t="shared" si="15"/>
        <v>#VALUE!</v>
      </c>
      <c r="S27" s="132">
        <f>'DKr Prices'!K27/'Trade Comparison to UK £'!$S$3</f>
        <v>0</v>
      </c>
      <c r="T27" s="61" t="e">
        <f t="shared" si="16"/>
        <v>#VALUE!</v>
      </c>
      <c r="V27" s="132">
        <f>'NKr Prices'!L27/'Trade Comparison to UK £'!$V$3</f>
        <v>0</v>
      </c>
      <c r="W27" s="61" t="e">
        <f t="shared" si="17"/>
        <v>#VALUE!</v>
      </c>
      <c r="Y27" s="132">
        <f>'S Africa Prices'!F27/'Trade Comparison to UK £'!$Y$3</f>
        <v>0</v>
      </c>
      <c r="Z27" s="61" t="e">
        <f>(Y27-E27)/Y19</f>
        <v>#VALUE!</v>
      </c>
    </row>
    <row r="28" spans="1:26" hidden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+'UK Prices'!D28</f>
        <v>FJ Chill-Out w/Chest Piping</v>
      </c>
      <c r="E28" s="132" t="str">
        <f>'Trade Price Summary'!I28</f>
        <v/>
      </c>
      <c r="G28" s="132">
        <f>'IRISH Pricing'!L28/'Trade Comparison to UK £'!$G$3</f>
        <v>0</v>
      </c>
      <c r="H28" s="61" t="e">
        <f t="shared" si="12"/>
        <v>#VALUE!</v>
      </c>
      <c r="J28" s="132">
        <f>'€uro Prices'!K28/'Trade Comparison to UK £'!$J$3</f>
        <v>0</v>
      </c>
      <c r="K28" s="61" t="e">
        <f t="shared" si="13"/>
        <v>#VALUE!</v>
      </c>
      <c r="M28" s="132">
        <f>'SFr Prices'!L28/'Trade Comparison to UK £'!$M$3</f>
        <v>0</v>
      </c>
      <c r="N28" s="61" t="e">
        <f t="shared" si="14"/>
        <v>#VALUE!</v>
      </c>
      <c r="P28" s="132">
        <f>'SEK Prices'!K28/'Trade Comparison to UK £'!$P$3</f>
        <v>0</v>
      </c>
      <c r="Q28" s="61" t="e">
        <f t="shared" si="15"/>
        <v>#VALUE!</v>
      </c>
      <c r="S28" s="132">
        <f>'DKr Prices'!K28/'Trade Comparison to UK £'!$S$3</f>
        <v>0</v>
      </c>
      <c r="T28" s="61" t="e">
        <f t="shared" si="16"/>
        <v>#VALUE!</v>
      </c>
      <c r="V28" s="132">
        <f>'NKr Prices'!L28/'Trade Comparison to UK £'!$V$3</f>
        <v>0</v>
      </c>
      <c r="W28" s="61" t="e">
        <f t="shared" si="17"/>
        <v>#VALUE!</v>
      </c>
      <c r="Y28" s="132">
        <f>'S Africa Prices'!F28/'Trade Comparison to UK £'!$Y$3</f>
        <v>29.857084090818613</v>
      </c>
      <c r="Z28" s="61" t="e">
        <f>(Y28-E28)/Y20</f>
        <v>#VALUE!</v>
      </c>
    </row>
    <row r="29" spans="1:26" hidden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+'UK Prices'!D29</f>
        <v>FJ Jersey Knit Track Jacket</v>
      </c>
      <c r="E29" s="132" t="str">
        <f>'Trade Price Summary'!I29</f>
        <v/>
      </c>
      <c r="G29" s="132">
        <f>'IRISH Pricing'!L29/'Trade Comparison to UK £'!$G$3</f>
        <v>0</v>
      </c>
      <c r="H29" s="61" t="e">
        <f t="shared" si="12"/>
        <v>#VALUE!</v>
      </c>
      <c r="J29" s="132">
        <f>'€uro Prices'!K29/'Trade Comparison to UK £'!$J$3</f>
        <v>0</v>
      </c>
      <c r="K29" s="61" t="e">
        <f t="shared" si="13"/>
        <v>#VALUE!</v>
      </c>
      <c r="M29" s="132">
        <f>'SFr Prices'!L29/'Trade Comparison to UK £'!$M$3</f>
        <v>0</v>
      </c>
      <c r="N29" s="61" t="e">
        <f t="shared" si="14"/>
        <v>#VALUE!</v>
      </c>
      <c r="P29" s="132">
        <f>'SEK Prices'!K29/'Trade Comparison to UK £'!$P$3</f>
        <v>0</v>
      </c>
      <c r="Q29" s="61" t="e">
        <f t="shared" si="15"/>
        <v>#VALUE!</v>
      </c>
      <c r="S29" s="132">
        <f>'DKr Prices'!K29/'Trade Comparison to UK £'!$S$3</f>
        <v>0</v>
      </c>
      <c r="T29" s="61" t="e">
        <f t="shared" si="16"/>
        <v>#VALUE!</v>
      </c>
      <c r="V29" s="132">
        <f>'NKr Prices'!L29/'Trade Comparison to UK £'!$V$3</f>
        <v>0</v>
      </c>
      <c r="W29" s="61" t="e">
        <f t="shared" si="17"/>
        <v>#VALUE!</v>
      </c>
      <c r="Y29" s="132">
        <f>'S Africa Prices'!F29/'Trade Comparison to UK £'!$Y$3</f>
        <v>0</v>
      </c>
      <c r="Z29" s="61" t="e">
        <f>(Y29-E29)/Y24</f>
        <v>#VALUE!</v>
      </c>
    </row>
    <row r="30" spans="1:26" hidden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+'UK Prices'!D30</f>
        <v>FJ Drop Needle Pullover 1/2 zip</v>
      </c>
      <c r="E30" s="132" t="str">
        <f>'Trade Price Summary'!I30</f>
        <v/>
      </c>
      <c r="G30" s="132">
        <f>'IRISH Pricing'!L30/'Trade Comparison to UK £'!$G$3</f>
        <v>0</v>
      </c>
      <c r="H30" s="61" t="e">
        <f t="shared" ref="H30" si="24">(G30-E30)/E30</f>
        <v>#VALUE!</v>
      </c>
      <c r="J30" s="132">
        <f>'€uro Prices'!K30/'Trade Comparison to UK £'!$J$3</f>
        <v>0</v>
      </c>
      <c r="K30" s="61" t="e">
        <f t="shared" ref="K30" si="25">(J30-E30)/E30</f>
        <v>#VALUE!</v>
      </c>
      <c r="M30" s="132">
        <f>'SFr Prices'!L30/'Trade Comparison to UK £'!$M$3</f>
        <v>0</v>
      </c>
      <c r="N30" s="61" t="e">
        <f t="shared" ref="N30" si="26">(M30-E30)/E30</f>
        <v>#VALUE!</v>
      </c>
      <c r="P30" s="132">
        <f>'SEK Prices'!K30/'Trade Comparison to UK £'!$P$3</f>
        <v>0</v>
      </c>
      <c r="Q30" s="61" t="e">
        <f t="shared" ref="Q30" si="27">(P30-E30)/E30</f>
        <v>#VALUE!</v>
      </c>
      <c r="S30" s="132">
        <f>'DKr Prices'!K30/'Trade Comparison to UK £'!$S$3</f>
        <v>0</v>
      </c>
      <c r="T30" s="61" t="e">
        <f t="shared" ref="T30" si="28">(S30-E30)/E30</f>
        <v>#VALUE!</v>
      </c>
      <c r="V30" s="132">
        <f>'NKr Prices'!L30/'Trade Comparison to UK £'!$V$3</f>
        <v>0</v>
      </c>
      <c r="W30" s="61" t="e">
        <f t="shared" ref="W30" si="29">(V30-E30)/E30</f>
        <v>#VALUE!</v>
      </c>
      <c r="Y30" s="132">
        <f>'S Africa Prices'!F30/'Trade Comparison to UK £'!$Y$3</f>
        <v>0</v>
      </c>
      <c r="Z30" s="61" t="e">
        <f>(Y30-E30)/Y24</f>
        <v>#VALUE!</v>
      </c>
    </row>
    <row r="31" spans="1:26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+'UK Prices'!D31</f>
        <v>FJ Sport Chill Out</v>
      </c>
      <c r="E31" s="132">
        <f>'Trade Price Summary'!I31</f>
        <v>31.9</v>
      </c>
      <c r="G31" s="132">
        <f>'IRISH Pricing'!L31/'Trade Comparison to UK £'!$G$3</f>
        <v>32.537739698082412</v>
      </c>
      <c r="H31" s="61">
        <f t="shared" si="12"/>
        <v>1.9991840065279407E-2</v>
      </c>
      <c r="J31" s="132">
        <f>'€uro Prices'!K31/'Trade Comparison to UK £'!$J$3</f>
        <v>34.915105294542258</v>
      </c>
      <c r="K31" s="61">
        <f t="shared" si="13"/>
        <v>9.4517407352421923E-2</v>
      </c>
      <c r="M31" s="132">
        <f>'SFr Prices'!L31/'Trade Comparison to UK £'!$M$3</f>
        <v>34.655289715387227</v>
      </c>
      <c r="N31" s="61">
        <f t="shared" si="14"/>
        <v>8.6372718350696806E-2</v>
      </c>
      <c r="P31" s="132">
        <f>'SEK Prices'!K31/'Trade Comparison to UK £'!$P$3</f>
        <v>32.757693858352376</v>
      </c>
      <c r="Q31" s="61">
        <f t="shared" si="15"/>
        <v>2.6886954807284546E-2</v>
      </c>
      <c r="S31" s="132">
        <f>'DKr Prices'!K31/'Trade Comparison to UK £'!$S$3</f>
        <v>33.757303972918201</v>
      </c>
      <c r="T31" s="61">
        <f t="shared" si="16"/>
        <v>5.8222695075805735E-2</v>
      </c>
      <c r="V31" s="132">
        <f>'NKr Prices'!L31/'Trade Comparison to UK £'!$V$3</f>
        <v>33.01419610432486</v>
      </c>
      <c r="W31" s="61">
        <f t="shared" si="17"/>
        <v>3.4927777565042679E-2</v>
      </c>
      <c r="Y31" s="132">
        <f>'S Africa Prices'!F31/'Trade Comparison to UK £'!$Y$3</f>
        <v>28.751266161529035</v>
      </c>
      <c r="Z31" s="61" t="e">
        <f>(Y31-E31)/#REF!</f>
        <v>#REF!</v>
      </c>
    </row>
    <row r="32" spans="1:26" hidden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+'UK Prices'!D32</f>
        <v>FJ Sport Chill Out - American Golf</v>
      </c>
      <c r="E32" s="132" t="str">
        <f>'Trade Price Summary'!I32</f>
        <v/>
      </c>
      <c r="G32" s="132">
        <f>'IRISH Pricing'!L32/'Trade Comparison to UK £'!$G$3</f>
        <v>0</v>
      </c>
      <c r="H32" s="61" t="e">
        <f t="shared" ref="H32" si="30">(G32-E32)/E32</f>
        <v>#VALUE!</v>
      </c>
      <c r="J32" s="132">
        <f>'€uro Prices'!K32/'Trade Comparison to UK £'!$J$3</f>
        <v>0</v>
      </c>
      <c r="K32" s="61" t="e">
        <f t="shared" ref="K32" si="31">(J32-E32)/E32</f>
        <v>#VALUE!</v>
      </c>
      <c r="M32" s="132">
        <f>'SFr Prices'!L32/'Trade Comparison to UK £'!$M$3</f>
        <v>0</v>
      </c>
      <c r="N32" s="61" t="e">
        <f t="shared" ref="N32" si="32">(M32-E32)/E32</f>
        <v>#VALUE!</v>
      </c>
      <c r="P32" s="132">
        <f>'SEK Prices'!K32/'Trade Comparison to UK £'!$P$3</f>
        <v>0</v>
      </c>
      <c r="Q32" s="61" t="e">
        <f t="shared" ref="Q32" si="33">(P32-E32)/E32</f>
        <v>#VALUE!</v>
      </c>
      <c r="S32" s="132">
        <f>'DKr Prices'!K32/'Trade Comparison to UK £'!$S$3</f>
        <v>0</v>
      </c>
      <c r="T32" s="61" t="e">
        <f t="shared" ref="T32" si="34">(S32-E32)/E32</f>
        <v>#VALUE!</v>
      </c>
      <c r="V32" s="132">
        <f>'NKr Prices'!L32/'Trade Comparison to UK £'!$V$3</f>
        <v>0</v>
      </c>
      <c r="W32" s="61" t="e">
        <f t="shared" ref="W32" si="35">(V32-E32)/E32</f>
        <v>#VALUE!</v>
      </c>
      <c r="Y32" s="132">
        <f>'S Africa Prices'!F32/'Trade Comparison to UK £'!$Y$3</f>
        <v>0</v>
      </c>
      <c r="Z32" s="61" t="e">
        <f>(Y32-E32)/#REF!</f>
        <v>#VALUE!</v>
      </c>
    </row>
    <row r="33" spans="1:26" x14ac:dyDescent="0.3">
      <c r="A33" s="206" t="str">
        <f>'ITMA Form Data'!A33</f>
        <v>MID LAYER - SHIRTS</v>
      </c>
      <c r="B33" s="206"/>
      <c r="C33" s="500"/>
      <c r="D33" s="19" t="str">
        <f>+'UK Prices'!D33</f>
        <v>Shirts</v>
      </c>
      <c r="E33" s="132"/>
      <c r="G33" s="132"/>
      <c r="H33" s="61"/>
      <c r="J33" s="132"/>
      <c r="K33" s="61"/>
      <c r="M33" s="132"/>
      <c r="N33" s="61"/>
      <c r="P33" s="132"/>
      <c r="Q33" s="61"/>
      <c r="S33" s="132"/>
      <c r="T33" s="61"/>
      <c r="V33" s="132"/>
      <c r="W33" s="61"/>
      <c r="Y33" s="132"/>
      <c r="Z33" s="61"/>
    </row>
    <row r="34" spans="1:26" x14ac:dyDescent="0.3">
      <c r="A34" s="332" t="str">
        <f>'ITMA Form Data'!A34</f>
        <v>Price Band 4 - Avg (2017 = 4, 2016 = 5, 2015 = 6, 2014 = 5)</v>
      </c>
      <c r="B34" s="19"/>
      <c r="C34" s="501"/>
      <c r="D34" s="19"/>
      <c r="E34" s="132">
        <f>'Trade Price Summary'!I34</f>
        <v>28.9</v>
      </c>
      <c r="G34" s="132">
        <f>'IRISH Pricing'!L34/'Trade Comparison to UK £'!$G$3</f>
        <v>29.477764177886574</v>
      </c>
      <c r="H34" s="61">
        <f t="shared" si="12"/>
        <v>1.9991840065279411E-2</v>
      </c>
      <c r="J34" s="132">
        <f>'€uro Prices'!K34/'Trade Comparison to UK £'!$J$3</f>
        <v>31.541286131249411</v>
      </c>
      <c r="K34" s="61">
        <f t="shared" si="13"/>
        <v>9.1393983780256483E-2</v>
      </c>
      <c r="M34" s="132">
        <f>'SFr Prices'!L34/'Trade Comparison to UK £'!$M$3</f>
        <v>31.324413198775371</v>
      </c>
      <c r="N34" s="61">
        <f t="shared" si="14"/>
        <v>8.3889730061431578E-2</v>
      </c>
      <c r="P34" s="132">
        <f>'SEK Prices'!K34/'Trade Comparison to UK £'!$P$3</f>
        <v>29.397930385700846</v>
      </c>
      <c r="Q34" s="61">
        <f t="shared" si="15"/>
        <v>1.722942511075597E-2</v>
      </c>
      <c r="S34" s="132">
        <f>'DKr Prices'!K34/'Trade Comparison to UK £'!$S$3</f>
        <v>29.537640976303425</v>
      </c>
      <c r="T34" s="61">
        <f t="shared" si="16"/>
        <v>2.2063701602194698E-2</v>
      </c>
      <c r="V34" s="132">
        <f>'NKr Prices'!L34/'Trade Comparison to UK £'!$V$3</f>
        <v>29.628124709009487</v>
      </c>
      <c r="W34" s="61">
        <f t="shared" si="17"/>
        <v>2.519462660932487E-2</v>
      </c>
      <c r="Y34" s="132">
        <f>'S Africa Prices'!F34/'Trade Comparison to UK £'!$Y$3</f>
        <v>0</v>
      </c>
      <c r="Z34" s="61" t="e">
        <f>(Y34-E34)/#REF!</f>
        <v>#REF!</v>
      </c>
    </row>
    <row r="35" spans="1:26" x14ac:dyDescent="0.3">
      <c r="A35" s="332" t="str">
        <f>'ITMA Form Data'!A35</f>
        <v>Price Band 3 - Avg (2017 = 7, 2016 = 8, 2015 = 7, 2014 = 4)</v>
      </c>
      <c r="B35" s="19"/>
      <c r="C35" s="501"/>
      <c r="D35" s="19"/>
      <c r="E35" s="132">
        <f>'Trade Price Summary'!I35</f>
        <v>26.4</v>
      </c>
      <c r="G35" s="132">
        <f>'IRISH Pricing'!L35/'Trade Comparison to UK £'!$G$3</f>
        <v>26.927784577723376</v>
      </c>
      <c r="H35" s="61">
        <f t="shared" si="12"/>
        <v>1.9991840065279438E-2</v>
      </c>
      <c r="J35" s="132">
        <f>'€uro Prices'!K35/'Trade Comparison to UK £'!$J$3</f>
        <v>28.559771521827823</v>
      </c>
      <c r="K35" s="61">
        <f t="shared" si="13"/>
        <v>8.1809527341963062E-2</v>
      </c>
      <c r="M35" s="132">
        <f>'SFr Prices'!L35/'Trade Comparison to UK £'!$M$3</f>
        <v>28.418754960879919</v>
      </c>
      <c r="N35" s="61">
        <f t="shared" si="14"/>
        <v>7.6467990942421252E-2</v>
      </c>
      <c r="P35" s="132">
        <f>'SEK Prices'!K35/'Trade Comparison to UK £'!$P$3</f>
        <v>27.718048649375085</v>
      </c>
      <c r="Q35" s="61">
        <f t="shared" si="15"/>
        <v>4.9926085203601756E-2</v>
      </c>
      <c r="S35" s="132">
        <f>'DKr Prices'!K35/'Trade Comparison to UK £'!$S$3</f>
        <v>27.427809477996039</v>
      </c>
      <c r="T35" s="61">
        <f t="shared" si="16"/>
        <v>3.8932177196819719E-2</v>
      </c>
      <c r="V35" s="132">
        <f>'NKr Prices'!L35/'Trade Comparison to UK £'!$V$3</f>
        <v>27.935089011351803</v>
      </c>
      <c r="W35" s="61">
        <f t="shared" si="17"/>
        <v>5.8147311036053188E-2</v>
      </c>
      <c r="Y35" s="132">
        <f>'S Africa Prices'!F35/'Trade Comparison to UK £'!$Y$3</f>
        <v>0</v>
      </c>
      <c r="Z35" s="61" t="e">
        <f>(Y35-E35)/#REF!</f>
        <v>#REF!</v>
      </c>
    </row>
    <row r="36" spans="1:26" x14ac:dyDescent="0.3">
      <c r="A36" s="332" t="str">
        <f>'ITMA Form Data'!A36</f>
        <v>Price Band 2 - Avg (2017 = 6, 2016 = 7, 2015 = 6, 2014 = 5)</v>
      </c>
      <c r="B36" s="19"/>
      <c r="C36" s="501"/>
      <c r="D36" s="19"/>
      <c r="E36" s="132">
        <f>'Trade Price Summary'!I36</f>
        <v>23.4</v>
      </c>
      <c r="G36" s="132">
        <f>'IRISH Pricing'!L36/'Trade Comparison to UK £'!$G$3</f>
        <v>23.867809057527538</v>
      </c>
      <c r="H36" s="61">
        <f t="shared" si="12"/>
        <v>1.9991840065279449E-2</v>
      </c>
      <c r="J36" s="132">
        <f>'€uro Prices'!K36/'Trade Comparison to UK £'!$J$3</f>
        <v>25.499796001631985</v>
      </c>
      <c r="K36" s="61">
        <f t="shared" si="13"/>
        <v>8.9734871864614818E-2</v>
      </c>
      <c r="M36" s="132">
        <f>'SFr Prices'!L36/'Trade Comparison to UK £'!$M$3</f>
        <v>25.371357296745661</v>
      </c>
      <c r="N36" s="61">
        <f t="shared" si="14"/>
        <v>8.424603832246419E-2</v>
      </c>
      <c r="P36" s="132">
        <f>'SEK Prices'!K36/'Trade Comparison to UK £'!$P$3</f>
        <v>24.358285176723559</v>
      </c>
      <c r="Q36" s="61">
        <f t="shared" si="15"/>
        <v>4.095235797963933E-2</v>
      </c>
      <c r="S36" s="132">
        <f>'DKr Prices'!K36/'Trade Comparison to UK £'!$S$3</f>
        <v>25.317977979688649</v>
      </c>
      <c r="T36" s="61">
        <f t="shared" si="16"/>
        <v>8.1964870926865413E-2</v>
      </c>
      <c r="V36" s="132">
        <f>'NKr Prices'!L36/'Trade Comparison to UK £'!$V$3</f>
        <v>24.549017616036434</v>
      </c>
      <c r="W36" s="61">
        <f t="shared" si="17"/>
        <v>4.9103316924633975E-2</v>
      </c>
      <c r="Y36" s="132">
        <f>'S Africa Prices'!F36/'Trade Comparison to UK £'!$Y$3</f>
        <v>0</v>
      </c>
      <c r="Z36" s="61">
        <f>(Y36-E36)/Y26</f>
        <v>-0.78373360000000003</v>
      </c>
    </row>
    <row r="37" spans="1:26" x14ac:dyDescent="0.3">
      <c r="A37" s="332" t="str">
        <f>'ITMA Form Data'!A37</f>
        <v>Price Band 1 - Avg (2017 = 2, 2016 = 2, 2015 = 3, 2014 = 3)</v>
      </c>
      <c r="B37" s="19"/>
      <c r="C37" s="501"/>
      <c r="D37" s="19"/>
      <c r="E37" s="132">
        <f>'Trade Price Summary'!I37</f>
        <v>19.5</v>
      </c>
      <c r="G37" s="132">
        <f>'IRISH Pricing'!L37/'Trade Comparison to UK £'!$G$3</f>
        <v>19.889840881272949</v>
      </c>
      <c r="H37" s="61">
        <f t="shared" si="12"/>
        <v>1.9991840065279449E-2</v>
      </c>
      <c r="J37" s="132">
        <f>'€uro Prices'!K37/'Trade Comparison to UK £'!$J$3</f>
        <v>21.89059410601638</v>
      </c>
      <c r="K37" s="61">
        <f t="shared" si="13"/>
        <v>0.12259456953930152</v>
      </c>
      <c r="M37" s="132">
        <f>'SFr Prices'!L37/'Trade Comparison to UK £'!$M$3</f>
        <v>21.757001927656194</v>
      </c>
      <c r="N37" s="61">
        <f t="shared" si="14"/>
        <v>0.11574368859775355</v>
      </c>
      <c r="P37" s="132">
        <f>'SEK Prices'!K37/'Trade Comparison to UK £'!$P$3</f>
        <v>20.998521704072033</v>
      </c>
      <c r="Q37" s="61">
        <f t="shared" si="15"/>
        <v>7.6847266875488859E-2</v>
      </c>
      <c r="S37" s="132">
        <f>'DKr Prices'!K37/'Trade Comparison to UK £'!$S$3</f>
        <v>21.098314983073877</v>
      </c>
      <c r="T37" s="61">
        <f t="shared" si="16"/>
        <v>8.1964870926865468E-2</v>
      </c>
      <c r="V37" s="132">
        <f>'NKr Prices'!L37/'Trade Comparison to UK £'!$V$3</f>
        <v>21.162946220721064</v>
      </c>
      <c r="W37" s="61">
        <f t="shared" si="17"/>
        <v>8.5279293370310996E-2</v>
      </c>
      <c r="Y37" s="132">
        <f>'S Africa Prices'!F37/'Trade Comparison to UK £'!$Y$3</f>
        <v>0</v>
      </c>
      <c r="Z37" s="61" t="e">
        <f>(Y37-E37)/Y27</f>
        <v>#DIV/0!</v>
      </c>
    </row>
    <row r="38" spans="1:26" hidden="1" x14ac:dyDescent="0.3">
      <c r="A38" s="681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+'UK Prices'!D38</f>
        <v>Raglan Chest Stripe Pique</v>
      </c>
      <c r="E38" s="132">
        <f>'Trade Price Summary'!I38</f>
        <v>28.9</v>
      </c>
      <c r="G38" s="132">
        <f>'IRISH Pricing'!L38/'Trade Comparison to UK £'!$G$3</f>
        <v>29.477764177886574</v>
      </c>
      <c r="H38" s="61">
        <f>(G38-E38)/E38</f>
        <v>1.9991840065279411E-2</v>
      </c>
      <c r="J38" s="132">
        <f>'€uro Prices'!K38/'Trade Comparison to UK £'!$J$3</f>
        <v>31.541286131249411</v>
      </c>
      <c r="K38" s="61">
        <f>(J38-E38)/E38</f>
        <v>9.1393983780256483E-2</v>
      </c>
      <c r="M38" s="132">
        <f>'SFr Prices'!L38/'Trade Comparison to UK £'!$M$3</f>
        <v>31.324413198775371</v>
      </c>
      <c r="N38" s="61">
        <f>(M38-E38)/E38</f>
        <v>8.3889730061431578E-2</v>
      </c>
      <c r="P38" s="132">
        <f>'SEK Prices'!K38/'Trade Comparison to UK £'!$P$3</f>
        <v>29.397930385700846</v>
      </c>
      <c r="Q38" s="61">
        <f>(P38-E38)/E38</f>
        <v>1.722942511075597E-2</v>
      </c>
      <c r="S38" s="132">
        <f>'DKr Prices'!K38/'Trade Comparison to UK £'!$S$3</f>
        <v>29.537640976303425</v>
      </c>
      <c r="T38" s="61">
        <f>(S38-E38)/E38</f>
        <v>2.2063701602194698E-2</v>
      </c>
      <c r="V38" s="132">
        <f>'NKr Prices'!L38/'Trade Comparison to UK £'!$V$3</f>
        <v>29.628124709009487</v>
      </c>
      <c r="W38" s="61">
        <f>(V38-E38)/E38</f>
        <v>2.519462660932487E-2</v>
      </c>
      <c r="Y38" s="132">
        <f>'S Africa Prices'!F38/'Trade Comparison to UK £'!$Y$3</f>
        <v>0</v>
      </c>
      <c r="Z38" s="61" t="e">
        <f>(Y38-E38)/Y120</f>
        <v>#DIV/0!</v>
      </c>
    </row>
    <row r="39" spans="1:26" hidden="1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+'UK Prices'!D39</f>
        <v>Stretch Pique w/Painted Stripes (A)</v>
      </c>
      <c r="E39" s="132">
        <f>'Trade Price Summary'!I39</f>
        <v>28.9</v>
      </c>
      <c r="G39" s="132">
        <f>'IRISH Pricing'!L39/'Trade Comparison to UK £'!$G$3</f>
        <v>29.477764177886574</v>
      </c>
      <c r="H39" s="61">
        <f>(G39-E39)/E39</f>
        <v>1.9991840065279411E-2</v>
      </c>
      <c r="J39" s="132">
        <f>'€uro Prices'!K39/'Trade Comparison to UK £'!$J$3</f>
        <v>31.541286131249411</v>
      </c>
      <c r="K39" s="61">
        <f>(J39-E39)/E39</f>
        <v>9.1393983780256483E-2</v>
      </c>
      <c r="M39" s="132">
        <f>'SFr Prices'!L39/'Trade Comparison to UK £'!$M$3</f>
        <v>31.324413198775371</v>
      </c>
      <c r="N39" s="61">
        <f>(M39-E39)/E39</f>
        <v>8.3889730061431578E-2</v>
      </c>
      <c r="P39" s="132">
        <f>'SEK Prices'!K39/'Trade Comparison to UK £'!$P$3</f>
        <v>29.397930385700846</v>
      </c>
      <c r="Q39" s="61">
        <f>(P39-E39)/E39</f>
        <v>1.722942511075597E-2</v>
      </c>
      <c r="S39" s="132">
        <f>'DKr Prices'!K39/'Trade Comparison to UK £'!$S$3</f>
        <v>29.537640976303425</v>
      </c>
      <c r="T39" s="61">
        <f>(S39-E39)/E39</f>
        <v>2.2063701602194698E-2</v>
      </c>
      <c r="V39" s="132">
        <f>'NKr Prices'!L39/'Trade Comparison to UK £'!$V$3</f>
        <v>29.628124709009487</v>
      </c>
      <c r="W39" s="61">
        <f>(V39-E39)/E39</f>
        <v>2.519462660932487E-2</v>
      </c>
      <c r="Y39" s="132">
        <f>'S Africa Prices'!F39/'Trade Comparison to UK £'!$Y$3</f>
        <v>0</v>
      </c>
      <c r="Z39" s="61" t="e">
        <f>(Y39-E39)/Y46</f>
        <v>#DIV/0!</v>
      </c>
    </row>
    <row r="40" spans="1:26" hidden="1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+'UK Prices'!D40</f>
        <v>Stretch Lisle Colour Block Space Dye (A)</v>
      </c>
      <c r="E40" s="132">
        <f>'Trade Price Summary'!I40</f>
        <v>28.9</v>
      </c>
      <c r="G40" s="132">
        <f>'IRISH Pricing'!L40/'Trade Comparison to UK £'!$G$3</f>
        <v>29.477764177886574</v>
      </c>
      <c r="H40" s="61">
        <f t="shared" ref="H40:H54" si="36">(G40-E40)/E40</f>
        <v>1.9991840065279411E-2</v>
      </c>
      <c r="J40" s="132">
        <f>'€uro Prices'!K40/'Trade Comparison to UK £'!$J$3</f>
        <v>31.541286131249411</v>
      </c>
      <c r="K40" s="61">
        <f t="shared" ref="K40:K54" si="37">(J40-E40)/E40</f>
        <v>9.1393983780256483E-2</v>
      </c>
      <c r="M40" s="132">
        <f>'SFr Prices'!L40/'Trade Comparison to UK £'!$M$3</f>
        <v>31.324413198775371</v>
      </c>
      <c r="N40" s="61">
        <f t="shared" ref="N40:N54" si="38">(M40-E40)/E40</f>
        <v>8.3889730061431578E-2</v>
      </c>
      <c r="P40" s="132">
        <f>'SEK Prices'!K40/'Trade Comparison to UK £'!$P$3</f>
        <v>29.397930385700846</v>
      </c>
      <c r="Q40" s="61">
        <f t="shared" ref="Q40:Q54" si="39">(P40-E40)/E40</f>
        <v>1.722942511075597E-2</v>
      </c>
      <c r="S40" s="132">
        <f>'DKr Prices'!K40/'Trade Comparison to UK £'!$S$3</f>
        <v>29.537640976303425</v>
      </c>
      <c r="T40" s="61">
        <f t="shared" ref="T40:T54" si="40">(S40-E40)/E40</f>
        <v>2.2063701602194698E-2</v>
      </c>
      <c r="V40" s="132">
        <f>'NKr Prices'!L40/'Trade Comparison to UK £'!$V$3</f>
        <v>29.628124709009487</v>
      </c>
      <c r="W40" s="61">
        <f t="shared" ref="W40:W54" si="41">(V40-E40)/E40</f>
        <v>2.519462660932487E-2</v>
      </c>
      <c r="Y40" s="132">
        <f>'S Africa Prices'!F40/'Trade Comparison to UK £'!$Y$3</f>
        <v>0</v>
      </c>
      <c r="Z40" s="61" t="e">
        <f>(Y40-E40)/Y50</f>
        <v>#DIV/0!</v>
      </c>
    </row>
    <row r="41" spans="1:26" hidden="1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+'UK Prices'!D41</f>
        <v>Heather Lisle Stripe (A)</v>
      </c>
      <c r="E41" s="132">
        <f>'Trade Price Summary'!I41</f>
        <v>28.9</v>
      </c>
      <c r="G41" s="132">
        <f>'IRISH Pricing'!L41/'Trade Comparison to UK £'!$G$3</f>
        <v>29.477764177886574</v>
      </c>
      <c r="H41" s="61">
        <f t="shared" si="36"/>
        <v>1.9991840065279411E-2</v>
      </c>
      <c r="J41" s="132">
        <f>'€uro Prices'!K41/'Trade Comparison to UK £'!$J$3</f>
        <v>31.541286131249411</v>
      </c>
      <c r="K41" s="61">
        <f t="shared" si="37"/>
        <v>9.1393983780256483E-2</v>
      </c>
      <c r="M41" s="132">
        <f>'SFr Prices'!L41/'Trade Comparison to UK £'!$M$3</f>
        <v>31.324413198775371</v>
      </c>
      <c r="N41" s="61">
        <f t="shared" si="38"/>
        <v>8.3889730061431578E-2</v>
      </c>
      <c r="P41" s="132">
        <f>'SEK Prices'!K41/'Trade Comparison to UK £'!$P$3</f>
        <v>29.397930385700846</v>
      </c>
      <c r="Q41" s="61">
        <f t="shared" si="39"/>
        <v>1.722942511075597E-2</v>
      </c>
      <c r="S41" s="132">
        <f>'DKr Prices'!K41/'Trade Comparison to UK £'!$S$3</f>
        <v>29.537640976303425</v>
      </c>
      <c r="T41" s="61">
        <f t="shared" si="40"/>
        <v>2.2063701602194698E-2</v>
      </c>
      <c r="V41" s="132">
        <f>'NKr Prices'!L41/'Trade Comparison to UK £'!$V$3</f>
        <v>29.628124709009487</v>
      </c>
      <c r="W41" s="61">
        <f t="shared" si="41"/>
        <v>2.519462660932487E-2</v>
      </c>
      <c r="Y41" s="132">
        <f>'S Africa Prices'!F41/'Trade Comparison to UK £'!$Y$3</f>
        <v>0</v>
      </c>
      <c r="Z41" s="61" t="e">
        <f>(Y41-E41)/Y47</f>
        <v>#DIV/0!</v>
      </c>
    </row>
    <row r="42" spans="1:26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+'UK Prices'!D42</f>
        <v>Pique Chest Stripe w/ Self Collar (T)</v>
      </c>
      <c r="E42" s="132">
        <f>'Trade Price Summary'!I42</f>
        <v>26.4</v>
      </c>
      <c r="G42" s="132">
        <f>'IRISH Pricing'!L42/'Trade Comparison to UK £'!$G$3</f>
        <v>26.927784577723376</v>
      </c>
      <c r="H42" s="61">
        <f>(G42-E42)/E42</f>
        <v>1.9991840065279438E-2</v>
      </c>
      <c r="J42" s="132">
        <f>'€uro Prices'!K42/'Trade Comparison to UK £'!$J$3</f>
        <v>28.559771521827823</v>
      </c>
      <c r="K42" s="61">
        <f>(J42-E42)/E42</f>
        <v>8.1809527341963062E-2</v>
      </c>
      <c r="M42" s="132">
        <f>'SFr Prices'!L42/'Trade Comparison to UK £'!$M$3</f>
        <v>28.418754960879919</v>
      </c>
      <c r="N42" s="61">
        <f>(M42-E42)/E42</f>
        <v>7.6467990942421252E-2</v>
      </c>
      <c r="P42" s="132">
        <f>'SEK Prices'!K42/'Trade Comparison to UK £'!$P$3</f>
        <v>27.718048649375085</v>
      </c>
      <c r="Q42" s="61">
        <f>(P42-E42)/E42</f>
        <v>4.9926085203601756E-2</v>
      </c>
      <c r="S42" s="132">
        <f>'DKr Prices'!K42/'Trade Comparison to UK £'!$S$3</f>
        <v>27.427809477996039</v>
      </c>
      <c r="T42" s="61">
        <f>(S42-E42)/E42</f>
        <v>3.8932177196819719E-2</v>
      </c>
      <c r="V42" s="132">
        <f>'NKr Prices'!L42/'Trade Comparison to UK £'!$V$3</f>
        <v>27.935089011351803</v>
      </c>
      <c r="W42" s="61">
        <f>(V42-E42)/E42</f>
        <v>5.8147311036053188E-2</v>
      </c>
      <c r="Y42" s="132">
        <f>'S Africa Prices'!F42/'Trade Comparison to UK £'!$Y$3</f>
        <v>24.327994444370724</v>
      </c>
      <c r="Z42" s="61" t="e">
        <f>(Y42-E42)/Y36</f>
        <v>#DIV/0!</v>
      </c>
    </row>
    <row r="43" spans="1:26" hidden="1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+'UK Prices'!D43</f>
        <v>Stretch Pique All Colours Chest Stripe (T)</v>
      </c>
      <c r="E43" s="132">
        <f>'Trade Price Summary'!I43</f>
        <v>26.4</v>
      </c>
      <c r="G43" s="132">
        <f>'IRISH Pricing'!L43/'Trade Comparison to UK £'!$G$3</f>
        <v>26.927784577723376</v>
      </c>
      <c r="H43" s="61">
        <f>(G43-E43)/E43</f>
        <v>1.9991840065279438E-2</v>
      </c>
      <c r="J43" s="132">
        <f>'€uro Prices'!K43/'Trade Comparison to UK £'!$J$3</f>
        <v>28.559771521827823</v>
      </c>
      <c r="K43" s="61">
        <f>(J43-E43)/E43</f>
        <v>8.1809527341963062E-2</v>
      </c>
      <c r="M43" s="132">
        <f>'SFr Prices'!L43/'Trade Comparison to UK £'!$M$3</f>
        <v>28.418754960879919</v>
      </c>
      <c r="N43" s="61">
        <f>(M43-E43)/E43</f>
        <v>7.6467990942421252E-2</v>
      </c>
      <c r="P43" s="132">
        <f>'SEK Prices'!K43/'Trade Comparison to UK £'!$P$3</f>
        <v>27.718048649375085</v>
      </c>
      <c r="Q43" s="61">
        <f>(P43-E43)/E43</f>
        <v>4.9926085203601756E-2</v>
      </c>
      <c r="S43" s="132">
        <f>'DKr Prices'!K43/'Trade Comparison to UK £'!$S$3</f>
        <v>27.427809477996039</v>
      </c>
      <c r="T43" s="61">
        <f>(S43-E43)/E43</f>
        <v>3.8932177196819719E-2</v>
      </c>
      <c r="V43" s="132">
        <f>'NKr Prices'!L43/'Trade Comparison to UK £'!$V$3</f>
        <v>27.935089011351803</v>
      </c>
      <c r="W43" s="61">
        <f>(V43-E43)/E43</f>
        <v>5.8147311036053188E-2</v>
      </c>
      <c r="Y43" s="132">
        <f>'S Africa Prices'!F43/'Trade Comparison to UK £'!$Y$3</f>
        <v>0</v>
      </c>
      <c r="Z43" s="61" t="e">
        <f>(Y43-E43)/Y51</f>
        <v>#DIV/0!</v>
      </c>
    </row>
    <row r="44" spans="1:26" hidden="1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+'UK Prices'!D44</f>
        <v>Stretch Pique Double Space Dye Chest Stripe (A)</v>
      </c>
      <c r="E44" s="132">
        <f>'Trade Price Summary'!I44</f>
        <v>26.4</v>
      </c>
      <c r="G44" s="132">
        <f>'IRISH Pricing'!L44/'Trade Comparison to UK £'!$G$3</f>
        <v>26.927784577723376</v>
      </c>
      <c r="H44" s="61">
        <f t="shared" si="36"/>
        <v>1.9991840065279438E-2</v>
      </c>
      <c r="J44" s="132">
        <f>'€uro Prices'!K44/'Trade Comparison to UK £'!$J$3</f>
        <v>28.559771521827823</v>
      </c>
      <c r="K44" s="61">
        <f t="shared" si="37"/>
        <v>8.1809527341963062E-2</v>
      </c>
      <c r="M44" s="132">
        <f>'SFr Prices'!L44/'Trade Comparison to UK £'!$M$3</f>
        <v>28.418754960879919</v>
      </c>
      <c r="N44" s="61">
        <f t="shared" si="38"/>
        <v>7.6467990942421252E-2</v>
      </c>
      <c r="P44" s="132">
        <f>'SEK Prices'!K44/'Trade Comparison to UK £'!$P$3</f>
        <v>27.718048649375085</v>
      </c>
      <c r="Q44" s="61">
        <f t="shared" si="39"/>
        <v>4.9926085203601756E-2</v>
      </c>
      <c r="S44" s="132">
        <f>'DKr Prices'!K44/'Trade Comparison to UK £'!$S$3</f>
        <v>27.427809477996039</v>
      </c>
      <c r="T44" s="61">
        <f t="shared" si="40"/>
        <v>3.8932177196819719E-2</v>
      </c>
      <c r="V44" s="132">
        <f>'NKr Prices'!L44/'Trade Comparison to UK £'!$V$3</f>
        <v>27.935089011351803</v>
      </c>
      <c r="W44" s="61">
        <f t="shared" si="41"/>
        <v>5.8147311036053188E-2</v>
      </c>
      <c r="Y44" s="132">
        <f>'S Africa Prices'!F44/'Trade Comparison to UK £'!$Y$3</f>
        <v>0</v>
      </c>
      <c r="Z44" s="61" t="e">
        <f>(Y44-E44)/Y39</f>
        <v>#DIV/0!</v>
      </c>
    </row>
    <row r="45" spans="1:26" hidden="1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+'UK Prices'!D45</f>
        <v>Smooth Pique Chest Stripe (T)</v>
      </c>
      <c r="E45" s="132">
        <f>'Trade Price Summary'!I45</f>
        <v>26.4</v>
      </c>
      <c r="G45" s="132">
        <f>'IRISH Pricing'!L45/'Trade Comparison to UK £'!$G$3</f>
        <v>26.927784577723376</v>
      </c>
      <c r="H45" s="61">
        <f t="shared" si="36"/>
        <v>1.9991840065279438E-2</v>
      </c>
      <c r="J45" s="132">
        <f>'€uro Prices'!K45/'Trade Comparison to UK £'!$J$3</f>
        <v>28.559771521827823</v>
      </c>
      <c r="K45" s="61">
        <f t="shared" si="37"/>
        <v>8.1809527341963062E-2</v>
      </c>
      <c r="M45" s="132">
        <f>'SFr Prices'!L45/'Trade Comparison to UK £'!$M$3</f>
        <v>28.418754960879919</v>
      </c>
      <c r="N45" s="61">
        <f t="shared" si="38"/>
        <v>7.6467990942421252E-2</v>
      </c>
      <c r="P45" s="132">
        <f>'SEK Prices'!K45/'Trade Comparison to UK £'!$P$3</f>
        <v>27.718048649375085</v>
      </c>
      <c r="Q45" s="61">
        <f t="shared" si="39"/>
        <v>4.9926085203601756E-2</v>
      </c>
      <c r="S45" s="132">
        <f>'DKr Prices'!K45/'Trade Comparison to UK £'!$S$3</f>
        <v>27.427809477996039</v>
      </c>
      <c r="T45" s="61">
        <f t="shared" si="40"/>
        <v>3.8932177196819719E-2</v>
      </c>
      <c r="V45" s="132">
        <f>'NKr Prices'!L45/'Trade Comparison to UK £'!$V$3</f>
        <v>27.935089011351803</v>
      </c>
      <c r="W45" s="61">
        <f t="shared" si="41"/>
        <v>5.8147311036053188E-2</v>
      </c>
      <c r="Y45" s="132">
        <f>'S Africa Prices'!F45/'Trade Comparison to UK £'!$Y$3</f>
        <v>0</v>
      </c>
      <c r="Z45" s="61" t="e">
        <f>(Y45-E45)/Y44</f>
        <v>#DIV/0!</v>
      </c>
    </row>
    <row r="46" spans="1:26" hidden="1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+'UK Prices'!D46</f>
        <v>Birdseye Pique w/Circle Print Trim (A)</v>
      </c>
      <c r="E46" s="132">
        <f>'Trade Price Summary'!I46</f>
        <v>26.4</v>
      </c>
      <c r="G46" s="132">
        <f>'IRISH Pricing'!L46/'Trade Comparison to UK £'!$G$3</f>
        <v>26.927784577723376</v>
      </c>
      <c r="H46" s="61">
        <f t="shared" si="36"/>
        <v>1.9991840065279438E-2</v>
      </c>
      <c r="J46" s="132">
        <f>'€uro Prices'!K46/'Trade Comparison to UK £'!$J$3</f>
        <v>28.559771521827823</v>
      </c>
      <c r="K46" s="61">
        <f t="shared" si="37"/>
        <v>8.1809527341963062E-2</v>
      </c>
      <c r="M46" s="132">
        <f>'SFr Prices'!L46/'Trade Comparison to UK £'!$M$3</f>
        <v>28.418754960879919</v>
      </c>
      <c r="N46" s="61">
        <f t="shared" si="38"/>
        <v>7.6467990942421252E-2</v>
      </c>
      <c r="P46" s="132">
        <f>'SEK Prices'!K46/'Trade Comparison to UK £'!$P$3</f>
        <v>27.718048649375085</v>
      </c>
      <c r="Q46" s="61">
        <f t="shared" si="39"/>
        <v>4.9926085203601756E-2</v>
      </c>
      <c r="S46" s="132">
        <f>'DKr Prices'!K46/'Trade Comparison to UK £'!$S$3</f>
        <v>27.427809477996039</v>
      </c>
      <c r="T46" s="61">
        <f t="shared" si="40"/>
        <v>3.8932177196819719E-2</v>
      </c>
      <c r="V46" s="132">
        <f>'NKr Prices'!L46/'Trade Comparison to UK £'!$V$3</f>
        <v>27.935089011351803</v>
      </c>
      <c r="W46" s="61">
        <f t="shared" si="41"/>
        <v>5.8147311036053188E-2</v>
      </c>
      <c r="Y46" s="132">
        <f>'S Africa Prices'!F46/'Trade Comparison to UK £'!$Y$3</f>
        <v>0</v>
      </c>
      <c r="Z46" s="61" t="e">
        <f>(Y46-E46)/Y90</f>
        <v>#DIV/0!</v>
      </c>
    </row>
    <row r="47" spans="1:26" hidden="1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+'UK Prices'!D47</f>
        <v>Smooth Pique w/Half Band Cuff (A)</v>
      </c>
      <c r="E47" s="132">
        <f>'Trade Price Summary'!I47</f>
        <v>26.4</v>
      </c>
      <c r="G47" s="132">
        <f>'IRISH Pricing'!L47/'Trade Comparison to UK £'!$G$3</f>
        <v>26.927784577723376</v>
      </c>
      <c r="H47" s="61">
        <f t="shared" si="36"/>
        <v>1.9991840065279438E-2</v>
      </c>
      <c r="J47" s="132">
        <f>'€uro Prices'!K47/'Trade Comparison to UK £'!$J$3</f>
        <v>28.559771521827823</v>
      </c>
      <c r="K47" s="61">
        <f t="shared" si="37"/>
        <v>8.1809527341963062E-2</v>
      </c>
      <c r="M47" s="132">
        <f>'SFr Prices'!L47/'Trade Comparison to UK £'!$M$3</f>
        <v>28.418754960879919</v>
      </c>
      <c r="N47" s="61">
        <f t="shared" si="38"/>
        <v>7.6467990942421252E-2</v>
      </c>
      <c r="P47" s="132">
        <f>'SEK Prices'!K47/'Trade Comparison to UK £'!$P$3</f>
        <v>27.718048649375085</v>
      </c>
      <c r="Q47" s="61">
        <f t="shared" si="39"/>
        <v>4.9926085203601756E-2</v>
      </c>
      <c r="S47" s="132">
        <f>'DKr Prices'!K47/'Trade Comparison to UK £'!$S$3</f>
        <v>27.427809477996039</v>
      </c>
      <c r="T47" s="61">
        <f t="shared" si="40"/>
        <v>3.8932177196819719E-2</v>
      </c>
      <c r="V47" s="132">
        <f>'NKr Prices'!L47/'Trade Comparison to UK £'!$V$3</f>
        <v>27.935089011351803</v>
      </c>
      <c r="W47" s="61">
        <f t="shared" si="41"/>
        <v>5.8147311036053188E-2</v>
      </c>
      <c r="Y47" s="132">
        <f>'S Africa Prices'!F47/'Trade Comparison to UK £'!$Y$3</f>
        <v>0</v>
      </c>
      <c r="Z47" s="61" t="e">
        <f>(Y47-E47)/Y23</f>
        <v>#DIV/0!</v>
      </c>
    </row>
    <row r="48" spans="1:26" hidden="1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+'UK Prices'!D48</f>
        <v>Stretch Pique Colour Block &amp; Contrast Trim (A)</v>
      </c>
      <c r="E48" s="132">
        <f>'Trade Price Summary'!I48</f>
        <v>26.4</v>
      </c>
      <c r="G48" s="132">
        <f>'IRISH Pricing'!L48/'Trade Comparison to UK £'!$G$3</f>
        <v>26.927784577723376</v>
      </c>
      <c r="H48" s="61">
        <f t="shared" si="36"/>
        <v>1.9991840065279438E-2</v>
      </c>
      <c r="J48" s="132">
        <f>'€uro Prices'!K48/'Trade Comparison to UK £'!$J$3</f>
        <v>28.559771521827823</v>
      </c>
      <c r="K48" s="61">
        <f t="shared" si="37"/>
        <v>8.1809527341963062E-2</v>
      </c>
      <c r="M48" s="132">
        <f>'SFr Prices'!L48/'Trade Comparison to UK £'!$M$3</f>
        <v>28.418754960879919</v>
      </c>
      <c r="N48" s="61">
        <f t="shared" si="38"/>
        <v>7.6467990942421252E-2</v>
      </c>
      <c r="P48" s="132">
        <f>'SEK Prices'!K48/'Trade Comparison to UK £'!$P$3</f>
        <v>27.718048649375085</v>
      </c>
      <c r="Q48" s="61">
        <f t="shared" si="39"/>
        <v>4.9926085203601756E-2</v>
      </c>
      <c r="S48" s="132">
        <f>'DKr Prices'!K48/'Trade Comparison to UK £'!$S$3</f>
        <v>27.427809477996039</v>
      </c>
      <c r="T48" s="61">
        <f t="shared" si="40"/>
        <v>3.8932177196819719E-2</v>
      </c>
      <c r="V48" s="132">
        <f>'NKr Prices'!L48/'Trade Comparison to UK £'!$V$3</f>
        <v>27.935089011351803</v>
      </c>
      <c r="W48" s="61">
        <f t="shared" si="41"/>
        <v>5.8147311036053188E-2</v>
      </c>
      <c r="Y48" s="132">
        <f>'S Africa Prices'!F48/'Trade Comparison to UK £'!$Y$3</f>
        <v>0</v>
      </c>
      <c r="Z48" s="61" t="e">
        <f>(Y48-E48)/Y38</f>
        <v>#DIV/0!</v>
      </c>
    </row>
    <row r="49" spans="1:26" hidden="1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+'UK Prices'!D49</f>
        <v>Stretch Lisle Tie Print (A)</v>
      </c>
      <c r="E49" s="132">
        <f>'Trade Price Summary'!I49</f>
        <v>23.4</v>
      </c>
      <c r="G49" s="132">
        <f>'IRISH Pricing'!L49/'Trade Comparison to UK £'!$G$3</f>
        <v>23.867809057527538</v>
      </c>
      <c r="H49" s="61">
        <f t="shared" si="36"/>
        <v>1.9991840065279449E-2</v>
      </c>
      <c r="J49" s="132">
        <f>'€uro Prices'!K49/'Trade Comparison to UK £'!$J$3</f>
        <v>25.499796001631985</v>
      </c>
      <c r="K49" s="61">
        <f t="shared" si="37"/>
        <v>8.9734871864614818E-2</v>
      </c>
      <c r="M49" s="132">
        <f>'SFr Prices'!L49/'Trade Comparison to UK £'!$M$3</f>
        <v>25.371357296745661</v>
      </c>
      <c r="N49" s="61">
        <f t="shared" si="38"/>
        <v>8.424603832246419E-2</v>
      </c>
      <c r="P49" s="132">
        <f>'SEK Prices'!K49/'Trade Comparison to UK £'!$P$3</f>
        <v>24.358285176723559</v>
      </c>
      <c r="Q49" s="61">
        <f t="shared" si="39"/>
        <v>4.095235797963933E-2</v>
      </c>
      <c r="S49" s="132">
        <f>'DKr Prices'!K49/'Trade Comparison to UK £'!$S$3</f>
        <v>25.317977979688649</v>
      </c>
      <c r="T49" s="61">
        <f t="shared" si="40"/>
        <v>8.1964870926865413E-2</v>
      </c>
      <c r="V49" s="132">
        <f>'NKr Prices'!L49/'Trade Comparison to UK £'!$V$3</f>
        <v>24.549017616036434</v>
      </c>
      <c r="W49" s="61">
        <f t="shared" si="41"/>
        <v>4.9103316924633975E-2</v>
      </c>
      <c r="Y49" s="132">
        <f>'S Africa Prices'!F49/'Trade Comparison to UK £'!$Y$3</f>
        <v>0</v>
      </c>
      <c r="Z49" s="61" t="e">
        <f>(Y49-E49)/Y52</f>
        <v>#DIV/0!</v>
      </c>
    </row>
    <row r="50" spans="1:26" hidden="1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+'UK Prices'!D50</f>
        <v>Stretch Lisle Open Stripe (T)</v>
      </c>
      <c r="E50" s="132">
        <f>'Trade Price Summary'!I50</f>
        <v>23.4</v>
      </c>
      <c r="G50" s="132">
        <f>'IRISH Pricing'!L50/'Trade Comparison to UK £'!$G$3</f>
        <v>23.867809057527538</v>
      </c>
      <c r="H50" s="61">
        <f>(G50-E50)/E50</f>
        <v>1.9991840065279449E-2</v>
      </c>
      <c r="J50" s="132">
        <f>'€uro Prices'!K50/'Trade Comparison to UK £'!$J$3</f>
        <v>25.499796001631985</v>
      </c>
      <c r="K50" s="61">
        <f>(J50-E50)/E50</f>
        <v>8.9734871864614818E-2</v>
      </c>
      <c r="M50" s="132">
        <f>'SFr Prices'!L50/'Trade Comparison to UK £'!$M$3</f>
        <v>25.371357296745661</v>
      </c>
      <c r="N50" s="61">
        <f>(M50-E50)/E50</f>
        <v>8.424603832246419E-2</v>
      </c>
      <c r="P50" s="132">
        <f>'SEK Prices'!K50/'Trade Comparison to UK £'!$P$3</f>
        <v>24.358285176723559</v>
      </c>
      <c r="Q50" s="61">
        <f>(P50-E50)/E50</f>
        <v>4.095235797963933E-2</v>
      </c>
      <c r="S50" s="132">
        <f>'DKr Prices'!K50/'Trade Comparison to UK £'!$S$3</f>
        <v>25.317977979688649</v>
      </c>
      <c r="T50" s="61">
        <f>(S50-E50)/E50</f>
        <v>8.1964870926865413E-2</v>
      </c>
      <c r="V50" s="132">
        <f>'NKr Prices'!L50/'Trade Comparison to UK £'!$V$3</f>
        <v>24.549017616036434</v>
      </c>
      <c r="W50" s="61">
        <f>(V50-E50)/E50</f>
        <v>4.9103316924633975E-2</v>
      </c>
      <c r="Y50" s="132">
        <f>'S Africa Prices'!F50/'Trade Comparison to UK £'!$Y$3</f>
        <v>0</v>
      </c>
      <c r="Z50" s="61" t="e">
        <f>(Y50-E50)/Y54</f>
        <v>#DIV/0!</v>
      </c>
    </row>
    <row r="51" spans="1:26" hidden="1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+'UK Prices'!D51</f>
        <v>Stretch Pique w/FJ Chest Logo (A)</v>
      </c>
      <c r="E51" s="132">
        <f>'Trade Price Summary'!I51</f>
        <v>23.4</v>
      </c>
      <c r="G51" s="132">
        <f>'IRISH Pricing'!L51/'Trade Comparison to UK £'!$G$3</f>
        <v>23.867809057527538</v>
      </c>
      <c r="H51" s="61">
        <f>(G51-E51)/E51</f>
        <v>1.9991840065279449E-2</v>
      </c>
      <c r="J51" s="132">
        <f>'€uro Prices'!K51/'Trade Comparison to UK £'!$J$3</f>
        <v>25.499796001631985</v>
      </c>
      <c r="K51" s="61">
        <f>(J51-E51)/E51</f>
        <v>8.9734871864614818E-2</v>
      </c>
      <c r="M51" s="132">
        <f>'SFr Prices'!L51/'Trade Comparison to UK £'!$M$3</f>
        <v>25.371357296745661</v>
      </c>
      <c r="N51" s="61">
        <f>(M51-E51)/E51</f>
        <v>8.424603832246419E-2</v>
      </c>
      <c r="P51" s="132">
        <f>'SEK Prices'!K51/'Trade Comparison to UK £'!$P$3</f>
        <v>24.358285176723559</v>
      </c>
      <c r="Q51" s="61">
        <f>(P51-E51)/E51</f>
        <v>4.095235797963933E-2</v>
      </c>
      <c r="S51" s="132">
        <f>'DKr Prices'!K51/'Trade Comparison to UK £'!$S$3</f>
        <v>25.317977979688649</v>
      </c>
      <c r="T51" s="61">
        <f>(S51-E51)/E51</f>
        <v>8.1964870926865413E-2</v>
      </c>
      <c r="V51" s="132">
        <f>'NKr Prices'!L51/'Trade Comparison to UK £'!$V$3</f>
        <v>24.549017616036434</v>
      </c>
      <c r="W51" s="61">
        <f>(V51-E51)/E51</f>
        <v>4.9103316924633975E-2</v>
      </c>
      <c r="Y51" s="132">
        <f>'S Africa Prices'!F51/'Trade Comparison to UK £'!$Y$3</f>
        <v>0</v>
      </c>
      <c r="Z51" s="61" t="e">
        <f>(Y51-E51)/Y25</f>
        <v>#DIV/0!</v>
      </c>
    </row>
    <row r="52" spans="1:26" hidden="1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+'UK Prices'!D52</f>
        <v>Smooth Pique w/Collar &amp; Sleeve Stripes (A)</v>
      </c>
      <c r="E52" s="132">
        <f>'Trade Price Summary'!I52</f>
        <v>23.4</v>
      </c>
      <c r="G52" s="132">
        <f>'IRISH Pricing'!L52/'Trade Comparison to UK £'!$G$3</f>
        <v>23.867809057527538</v>
      </c>
      <c r="H52" s="61">
        <f t="shared" si="36"/>
        <v>1.9991840065279449E-2</v>
      </c>
      <c r="J52" s="132">
        <f>'€uro Prices'!K52/'Trade Comparison to UK £'!$J$3</f>
        <v>25.499796001631985</v>
      </c>
      <c r="K52" s="61">
        <f t="shared" si="37"/>
        <v>8.9734871864614818E-2</v>
      </c>
      <c r="M52" s="132">
        <f>'SFr Prices'!L52/'Trade Comparison to UK £'!$M$3</f>
        <v>25.371357296745661</v>
      </c>
      <c r="N52" s="61">
        <f t="shared" si="38"/>
        <v>8.424603832246419E-2</v>
      </c>
      <c r="P52" s="132">
        <f>'SEK Prices'!K52/'Trade Comparison to UK £'!$P$3</f>
        <v>24.358285176723559</v>
      </c>
      <c r="Q52" s="61">
        <f t="shared" si="39"/>
        <v>4.095235797963933E-2</v>
      </c>
      <c r="S52" s="132">
        <f>'DKr Prices'!K52/'Trade Comparison to UK £'!$S$3</f>
        <v>25.317977979688649</v>
      </c>
      <c r="T52" s="61">
        <f t="shared" si="40"/>
        <v>8.1964870926865413E-2</v>
      </c>
      <c r="V52" s="132">
        <f>'NKr Prices'!L52/'Trade Comparison to UK £'!$V$3</f>
        <v>24.549017616036434</v>
      </c>
      <c r="W52" s="61">
        <f t="shared" si="41"/>
        <v>4.9103316924633975E-2</v>
      </c>
      <c r="Y52" s="132">
        <f>'S Africa Prices'!F52/'Trade Comparison to UK £'!$Y$3</f>
        <v>0</v>
      </c>
      <c r="Z52" s="61" t="e">
        <f>(Y52-E52)/Y43</f>
        <v>#DIV/0!</v>
      </c>
    </row>
    <row r="53" spans="1:26" hidden="1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+'UK Prices'!D53</f>
        <v>Stretch Pique w/Lisle Tie Print Trim (A)</v>
      </c>
      <c r="E53" s="132">
        <f>'Trade Price Summary'!I53</f>
        <v>23.4</v>
      </c>
      <c r="G53" s="132">
        <f>'IRISH Pricing'!L53/'Trade Comparison to UK £'!$G$3</f>
        <v>23.867809057527538</v>
      </c>
      <c r="H53" s="61">
        <f t="shared" si="36"/>
        <v>1.9991840065279449E-2</v>
      </c>
      <c r="J53" s="132">
        <f>'€uro Prices'!K53/'Trade Comparison to UK £'!$J$3</f>
        <v>25.499796001631985</v>
      </c>
      <c r="K53" s="61">
        <f t="shared" si="37"/>
        <v>8.9734871864614818E-2</v>
      </c>
      <c r="M53" s="132">
        <f>'SFr Prices'!L53/'Trade Comparison to UK £'!$M$3</f>
        <v>25.371357296745661</v>
      </c>
      <c r="N53" s="61">
        <f t="shared" si="38"/>
        <v>8.424603832246419E-2</v>
      </c>
      <c r="P53" s="132">
        <f>'SEK Prices'!K53/'Trade Comparison to UK £'!$P$3</f>
        <v>24.358285176723559</v>
      </c>
      <c r="Q53" s="61">
        <f t="shared" si="39"/>
        <v>4.095235797963933E-2</v>
      </c>
      <c r="S53" s="132">
        <f>'DKr Prices'!K53/'Trade Comparison to UK £'!$S$3</f>
        <v>25.317977979688649</v>
      </c>
      <c r="T53" s="61">
        <f t="shared" si="40"/>
        <v>8.1964870926865413E-2</v>
      </c>
      <c r="V53" s="132">
        <f>'NKr Prices'!L53/'Trade Comparison to UK £'!$V$3</f>
        <v>24.549017616036434</v>
      </c>
      <c r="W53" s="61">
        <f t="shared" si="41"/>
        <v>4.9103316924633975E-2</v>
      </c>
      <c r="Y53" s="132">
        <f>'S Africa Prices'!F53/'Trade Comparison to UK £'!$Y$3</f>
        <v>0</v>
      </c>
      <c r="Z53" s="61" t="e">
        <f>(Y53-E53)/Y41</f>
        <v>#DIV/0!</v>
      </c>
    </row>
    <row r="54" spans="1:26" hidden="1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+'UK Prices'!D54</f>
        <v>Stretch Jacquard Geometric (T)</v>
      </c>
      <c r="E54" s="132">
        <f>'Trade Price Summary'!I54</f>
        <v>23.4</v>
      </c>
      <c r="G54" s="132">
        <f>'IRISH Pricing'!L54/'Trade Comparison to UK £'!$G$3</f>
        <v>23.867809057527538</v>
      </c>
      <c r="H54" s="61">
        <f t="shared" si="36"/>
        <v>1.9991840065279449E-2</v>
      </c>
      <c r="J54" s="132">
        <f>'€uro Prices'!K54/'Trade Comparison to UK £'!$J$3</f>
        <v>25.499796001631985</v>
      </c>
      <c r="K54" s="61">
        <f t="shared" si="37"/>
        <v>8.9734871864614818E-2</v>
      </c>
      <c r="M54" s="132">
        <f>'SFr Prices'!L54/'Trade Comparison to UK £'!$M$3</f>
        <v>25.371357296745661</v>
      </c>
      <c r="N54" s="61">
        <f t="shared" si="38"/>
        <v>8.424603832246419E-2</v>
      </c>
      <c r="P54" s="132">
        <f>'SEK Prices'!K54/'Trade Comparison to UK £'!$P$3</f>
        <v>24.358285176723559</v>
      </c>
      <c r="Q54" s="61">
        <f t="shared" si="39"/>
        <v>4.095235797963933E-2</v>
      </c>
      <c r="S54" s="132">
        <f>'DKr Prices'!K54/'Trade Comparison to UK £'!$S$3</f>
        <v>25.317977979688649</v>
      </c>
      <c r="T54" s="61">
        <f t="shared" si="40"/>
        <v>8.1964870926865413E-2</v>
      </c>
      <c r="V54" s="132">
        <f>'NKr Prices'!L54/'Trade Comparison to UK £'!$V$3</f>
        <v>24.549017616036434</v>
      </c>
      <c r="W54" s="61">
        <f t="shared" si="41"/>
        <v>4.9103316924633975E-2</v>
      </c>
      <c r="Y54" s="132">
        <f>'S Africa Prices'!F54/'Trade Comparison to UK £'!$Y$3</f>
        <v>0</v>
      </c>
      <c r="Z54" s="61" t="e">
        <f>(Y54-E54)/Y48</f>
        <v>#DIV/0!</v>
      </c>
    </row>
    <row r="55" spans="1:26" hidden="1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+'UK Prices'!D55</f>
        <v>Stretch Pique (T)</v>
      </c>
      <c r="E55" s="132">
        <f>'Trade Price Summary'!I55</f>
        <v>19.5</v>
      </c>
      <c r="G55" s="132">
        <f>'IRISH Pricing'!L55/'Trade Comparison to UK £'!$G$3</f>
        <v>19.889840881272949</v>
      </c>
      <c r="H55" s="61">
        <f>(G55-E55)/E55</f>
        <v>1.9991840065279449E-2</v>
      </c>
      <c r="J55" s="132">
        <f>'€uro Prices'!K55/'Trade Comparison to UK £'!$J$3</f>
        <v>21.89059410601638</v>
      </c>
      <c r="K55" s="61">
        <f>(J55-E55)/E55</f>
        <v>0.12259456953930152</v>
      </c>
      <c r="M55" s="132">
        <f>'SFr Prices'!L55/'Trade Comparison to UK £'!$M$3</f>
        <v>21.757001927656194</v>
      </c>
      <c r="N55" s="61">
        <f>(M55-E55)/E55</f>
        <v>0.11574368859775355</v>
      </c>
      <c r="P55" s="132">
        <f>'SEK Prices'!K55/'Trade Comparison to UK £'!$P$3</f>
        <v>20.998521704072033</v>
      </c>
      <c r="Q55" s="61">
        <f>(P55-E55)/E55</f>
        <v>7.6847266875488859E-2</v>
      </c>
      <c r="S55" s="132">
        <f>'DKr Prices'!K55/'Trade Comparison to UK £'!$S$3</f>
        <v>21.098314983073877</v>
      </c>
      <c r="T55" s="61">
        <f>(S55-E55)/E55</f>
        <v>8.1964870926865468E-2</v>
      </c>
      <c r="V55" s="132">
        <f>'NKr Prices'!L55/'Trade Comparison to UK £'!$V$3</f>
        <v>21.162946220721064</v>
      </c>
      <c r="W55" s="61">
        <f>(V55-E55)/E55</f>
        <v>8.5279293370310996E-2</v>
      </c>
      <c r="Y55" s="132">
        <f>'S Africa Prices'!F55/'Trade Comparison to UK £'!$Y$3</f>
        <v>0</v>
      </c>
      <c r="Z55" s="61" t="e">
        <f>(Y55-E55)/Y72</f>
        <v>#DIV/0!</v>
      </c>
    </row>
    <row r="56" spans="1:26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+'UK Prices'!D56</f>
        <v>Stretch Pique (A)</v>
      </c>
      <c r="E56" s="132">
        <f>'Trade Price Summary'!I56</f>
        <v>19.5</v>
      </c>
      <c r="G56" s="132">
        <f>'IRISH Pricing'!L56/'Trade Comparison to UK £'!$G$3</f>
        <v>19.889840881272949</v>
      </c>
      <c r="H56" s="61">
        <f>(G56-E56)/E56</f>
        <v>1.9991840065279449E-2</v>
      </c>
      <c r="J56" s="132">
        <f>'€uro Prices'!K56/'Trade Comparison to UK £'!$J$3</f>
        <v>21.89059410601638</v>
      </c>
      <c r="K56" s="61">
        <f>(J56-E56)/E56</f>
        <v>0.12259456953930152</v>
      </c>
      <c r="M56" s="132">
        <f>'SFr Prices'!L56/'Trade Comparison to UK £'!$M$3</f>
        <v>21.757001927656194</v>
      </c>
      <c r="N56" s="61">
        <f>(M56-E56)/E56</f>
        <v>0.11574368859775355</v>
      </c>
      <c r="P56" s="132">
        <f>'SEK Prices'!K56/'Trade Comparison to UK £'!$P$3</f>
        <v>20.998521704072033</v>
      </c>
      <c r="Q56" s="61">
        <f>(P56-E56)/E56</f>
        <v>7.6847266875488859E-2</v>
      </c>
      <c r="S56" s="132">
        <f>'DKr Prices'!K56/'Trade Comparison to UK £'!$S$3</f>
        <v>21.098314983073877</v>
      </c>
      <c r="T56" s="61">
        <f>(S56-E56)/E56</f>
        <v>8.1964870926865468E-2</v>
      </c>
      <c r="V56" s="132">
        <f>'NKr Prices'!L56/'Trade Comparison to UK £'!$V$3</f>
        <v>21.162946220721064</v>
      </c>
      <c r="W56" s="61">
        <f>(V56-E56)/E56</f>
        <v>8.5279293370310996E-2</v>
      </c>
      <c r="Y56" s="132">
        <f>'S Africa Prices'!F56/'Trade Comparison to UK £'!$Y$3</f>
        <v>19.904722727212409</v>
      </c>
      <c r="Z56" s="61">
        <f>(Y56-E56)/Y73</f>
        <v>1.8484545454545413E-2</v>
      </c>
    </row>
    <row r="57" spans="1:26" hidden="1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+'UK Prices'!D57</f>
        <v>Stretch Pique Double Space Dye Chest Stripe (A) - Prosports</v>
      </c>
      <c r="E57" s="132">
        <f>'Trade Price Summary'!I57</f>
        <v>26.4</v>
      </c>
      <c r="G57" s="132">
        <f>'IRISH Pricing'!L57/'Trade Comparison to UK £'!$G$3</f>
        <v>26.927784577723376</v>
      </c>
      <c r="H57" s="61">
        <f t="shared" ref="H57" si="42">(G57-E57)/E57</f>
        <v>1.9991840065279438E-2</v>
      </c>
      <c r="J57" s="132">
        <f>'€uro Prices'!K57/'Trade Comparison to UK £'!$J$3</f>
        <v>28.559771521827823</v>
      </c>
      <c r="K57" s="61">
        <f t="shared" ref="K57" si="43">(J57-E57)/E57</f>
        <v>8.1809527341963062E-2</v>
      </c>
      <c r="M57" s="132">
        <f>'SFr Prices'!L57/'Trade Comparison to UK £'!$M$3</f>
        <v>28.418754960879919</v>
      </c>
      <c r="N57" s="61">
        <f t="shared" ref="N57" si="44">(M57-E57)/E57</f>
        <v>7.6467990942421252E-2</v>
      </c>
      <c r="P57" s="132">
        <f>'SEK Prices'!K57/'Trade Comparison to UK £'!$P$3</f>
        <v>27.718048649375085</v>
      </c>
      <c r="Q57" s="61">
        <f t="shared" ref="Q57" si="45">(P57-E57)/E57</f>
        <v>4.9926085203601756E-2</v>
      </c>
      <c r="S57" s="132">
        <f>'DKr Prices'!K57/'Trade Comparison to UK £'!$S$3</f>
        <v>27.427809477996039</v>
      </c>
      <c r="T57" s="61">
        <f t="shared" ref="T57" si="46">(S57-E57)/E57</f>
        <v>3.8932177196819719E-2</v>
      </c>
      <c r="V57" s="132">
        <f>'NKr Prices'!L57/'Trade Comparison to UK £'!$V$3</f>
        <v>27.935089011351803</v>
      </c>
      <c r="W57" s="61">
        <f t="shared" ref="W57" si="47">(V57-E57)/E57</f>
        <v>5.8147311036053188E-2</v>
      </c>
      <c r="Y57" s="132">
        <f>'S Africa Prices'!F57/'Trade Comparison to UK £'!$Y$3</f>
        <v>0</v>
      </c>
      <c r="Z57" s="61" t="e">
        <f>(Y57-E57)/Y40</f>
        <v>#DIV/0!</v>
      </c>
    </row>
    <row r="58" spans="1:26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+'UK Prices'!D58</f>
        <v>Stretch Pique (T) - American Golf</v>
      </c>
      <c r="E58" s="132" t="str">
        <f>'Trade Price Summary'!I58</f>
        <v/>
      </c>
      <c r="G58" s="132">
        <f>'IRISH Pricing'!L58/'Trade Comparison to UK £'!$G$3</f>
        <v>0</v>
      </c>
      <c r="H58" s="61" t="e">
        <f t="shared" ref="H58" si="48">(G58-E58)/E58</f>
        <v>#VALUE!</v>
      </c>
      <c r="J58" s="132">
        <f>'€uro Prices'!K58/'Trade Comparison to UK £'!$J$3</f>
        <v>0</v>
      </c>
      <c r="K58" s="61" t="e">
        <f t="shared" ref="K58" si="49">(J58-E58)/E58</f>
        <v>#VALUE!</v>
      </c>
      <c r="M58" s="132">
        <f>'SFr Prices'!L58/'Trade Comparison to UK £'!$M$3</f>
        <v>0</v>
      </c>
      <c r="N58" s="61" t="e">
        <f t="shared" ref="N58" si="50">(M58-E58)/E58</f>
        <v>#VALUE!</v>
      </c>
      <c r="P58" s="132">
        <f>'SEK Prices'!K58/'Trade Comparison to UK £'!$P$3</f>
        <v>0</v>
      </c>
      <c r="Q58" s="61" t="e">
        <f t="shared" ref="Q58" si="51">(P58-E58)/E58</f>
        <v>#VALUE!</v>
      </c>
      <c r="S58" s="132">
        <f>'DKr Prices'!K58/'Trade Comparison to UK £'!$S$3</f>
        <v>0</v>
      </c>
      <c r="T58" s="61" t="e">
        <f t="shared" ref="T58" si="52">(S58-E58)/E58</f>
        <v>#VALUE!</v>
      </c>
      <c r="V58" s="132">
        <f>'NKr Prices'!L58/'Trade Comparison to UK £'!$V$3</f>
        <v>0</v>
      </c>
      <c r="W58" s="61" t="e">
        <f t="shared" ref="W58" si="53">(V58-E58)/E58</f>
        <v>#VALUE!</v>
      </c>
      <c r="Y58" s="132">
        <f>'S Africa Prices'!F58/'Trade Comparison to UK £'!$Y$3</f>
        <v>0</v>
      </c>
      <c r="Z58" s="61" t="e">
        <f>(Y58-E58)/Y73</f>
        <v>#VALUE!</v>
      </c>
    </row>
    <row r="59" spans="1:26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+'UK Prices'!D59</f>
        <v>Stretch Pique (A) - American Golf</v>
      </c>
      <c r="E59" s="132" t="str">
        <f>'Trade Price Summary'!I59</f>
        <v/>
      </c>
      <c r="G59" s="132">
        <f>'IRISH Pricing'!L59/'Trade Comparison to UK £'!$G$3</f>
        <v>0</v>
      </c>
      <c r="H59" s="61" t="e">
        <f t="shared" ref="H59" si="54">(G59-E59)/E59</f>
        <v>#VALUE!</v>
      </c>
      <c r="J59" s="132">
        <f>'€uro Prices'!K59/'Trade Comparison to UK £'!$J$3</f>
        <v>0</v>
      </c>
      <c r="K59" s="61" t="e">
        <f t="shared" ref="K59" si="55">(J59-E59)/E59</f>
        <v>#VALUE!</v>
      </c>
      <c r="M59" s="132">
        <f>'SFr Prices'!L59/'Trade Comparison to UK £'!$M$3</f>
        <v>0</v>
      </c>
      <c r="N59" s="61" t="e">
        <f t="shared" ref="N59" si="56">(M59-E59)/E59</f>
        <v>#VALUE!</v>
      </c>
      <c r="P59" s="132">
        <f>'SEK Prices'!K59/'Trade Comparison to UK £'!$P$3</f>
        <v>0</v>
      </c>
      <c r="Q59" s="61" t="e">
        <f t="shared" ref="Q59" si="57">(P59-E59)/E59</f>
        <v>#VALUE!</v>
      </c>
      <c r="S59" s="132">
        <f>'DKr Prices'!K59/'Trade Comparison to UK £'!$S$3</f>
        <v>0</v>
      </c>
      <c r="T59" s="61" t="e">
        <f t="shared" ref="T59" si="58">(S59-E59)/E59</f>
        <v>#VALUE!</v>
      </c>
      <c r="V59" s="132">
        <f>'NKr Prices'!L59/'Trade Comparison to UK £'!$V$3</f>
        <v>0</v>
      </c>
      <c r="W59" s="61" t="e">
        <f t="shared" ref="W59" si="59">(V59-E59)/E59</f>
        <v>#VALUE!</v>
      </c>
      <c r="Y59" s="132">
        <f>'S Africa Prices'!F59/'Trade Comparison to UK £'!$Y$3</f>
        <v>0</v>
      </c>
      <c r="Z59" s="61" t="e">
        <f>(Y59-E59)/Y74</f>
        <v>#VALUE!</v>
      </c>
    </row>
    <row r="60" spans="1:26" hidden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+'UK Prices'!D60</f>
        <v>Lisle Tonal Print w/ Self Collar (T)</v>
      </c>
      <c r="E60" s="132" t="str">
        <f>'Trade Price Summary'!I60</f>
        <v/>
      </c>
      <c r="G60" s="132">
        <f>'IRISH Pricing'!L60/'Trade Comparison to UK £'!$G$3</f>
        <v>0</v>
      </c>
      <c r="H60" s="61" t="e">
        <f>(G60-E60)/E60</f>
        <v>#VALUE!</v>
      </c>
      <c r="J60" s="132">
        <f>'€uro Prices'!K60/'Trade Comparison to UK £'!$J$3</f>
        <v>0</v>
      </c>
      <c r="K60" s="61" t="e">
        <f>(J60-E60)/E60</f>
        <v>#VALUE!</v>
      </c>
      <c r="M60" s="132">
        <f>'SFr Prices'!L60/'Trade Comparison to UK £'!$M$3</f>
        <v>0</v>
      </c>
      <c r="N60" s="61" t="e">
        <f>(M60-E60)/E60</f>
        <v>#VALUE!</v>
      </c>
      <c r="P60" s="132">
        <f>'SEK Prices'!K60/'Trade Comparison to UK £'!$P$3</f>
        <v>0</v>
      </c>
      <c r="Q60" s="61" t="e">
        <f>(P60-E60)/E60</f>
        <v>#VALUE!</v>
      </c>
      <c r="S60" s="132">
        <f>'DKr Prices'!K60/'Trade Comparison to UK £'!$S$3</f>
        <v>0</v>
      </c>
      <c r="T60" s="61" t="e">
        <f>(S60-E60)/E60</f>
        <v>#VALUE!</v>
      </c>
      <c r="V60" s="132">
        <f>'NKr Prices'!L60/'Trade Comparison to UK £'!$V$3</f>
        <v>0</v>
      </c>
      <c r="W60" s="61" t="e">
        <f>(V60-E60)/E60</f>
        <v>#VALUE!</v>
      </c>
      <c r="Y60" s="132">
        <f>'S Africa Prices'!F60/'Trade Comparison to UK £'!$Y$3</f>
        <v>0</v>
      </c>
      <c r="Z60" s="61" t="e">
        <f>(Y60-E60)/Y64</f>
        <v>#VALUE!</v>
      </c>
    </row>
    <row r="61" spans="1:26" hidden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+'UK Prices'!D61</f>
        <v>Lisle Stripe w/ Self Collar (A)</v>
      </c>
      <c r="E61" s="132" t="str">
        <f>'Trade Price Summary'!I61</f>
        <v/>
      </c>
      <c r="G61" s="132">
        <f>'IRISH Pricing'!L61/'Trade Comparison to UK £'!$G$3</f>
        <v>0</v>
      </c>
      <c r="H61" s="61" t="e">
        <f>(G61-E61)/E61</f>
        <v>#VALUE!</v>
      </c>
      <c r="J61" s="132">
        <f>'€uro Prices'!K61/'Trade Comparison to UK £'!$J$3</f>
        <v>0</v>
      </c>
      <c r="K61" s="61" t="e">
        <f>(J61-E61)/E61</f>
        <v>#VALUE!</v>
      </c>
      <c r="M61" s="132">
        <f>'SFr Prices'!L61/'Trade Comparison to UK £'!$M$3</f>
        <v>0</v>
      </c>
      <c r="N61" s="61" t="e">
        <f>(M61-E61)/E61</f>
        <v>#VALUE!</v>
      </c>
      <c r="P61" s="132">
        <f>'SEK Prices'!K61/'Trade Comparison to UK £'!$P$3</f>
        <v>0</v>
      </c>
      <c r="Q61" s="61" t="e">
        <f>(P61-E61)/E61</f>
        <v>#VALUE!</v>
      </c>
      <c r="S61" s="132">
        <f>'DKr Prices'!K61/'Trade Comparison to UK £'!$S$3</f>
        <v>0</v>
      </c>
      <c r="T61" s="61" t="e">
        <f>(S61-E61)/E61</f>
        <v>#VALUE!</v>
      </c>
      <c r="V61" s="132">
        <f>'NKr Prices'!L61/'Trade Comparison to UK £'!$V$3</f>
        <v>0</v>
      </c>
      <c r="W61" s="61" t="e">
        <f>(V61-E61)/E61</f>
        <v>#VALUE!</v>
      </c>
      <c r="Y61" s="132">
        <f>'S Africa Prices'!F61/'Trade Comparison to UK £'!$Y$3</f>
        <v>0</v>
      </c>
      <c r="Z61" s="61" t="e">
        <f>(Y61-E61)/Y65</f>
        <v>#VALUE!</v>
      </c>
    </row>
    <row r="62" spans="1:26" hidden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+'UK Prices'!D62</f>
        <v>Jacquard Check w/ Button Down Collar (A)</v>
      </c>
      <c r="E62" s="132" t="str">
        <f>'Trade Price Summary'!I62</f>
        <v/>
      </c>
      <c r="G62" s="132">
        <f>'IRISH Pricing'!L62/'Trade Comparison to UK £'!$G$3</f>
        <v>0</v>
      </c>
      <c r="H62" s="61" t="e">
        <f>(G62-E62)/E62</f>
        <v>#VALUE!</v>
      </c>
      <c r="J62" s="132">
        <f>'€uro Prices'!K62/'Trade Comparison to UK £'!$J$3</f>
        <v>0</v>
      </c>
      <c r="K62" s="61" t="e">
        <f>(J62-E62)/E62</f>
        <v>#VALUE!</v>
      </c>
      <c r="M62" s="132">
        <f>'SFr Prices'!L62/'Trade Comparison to UK £'!$M$3</f>
        <v>0</v>
      </c>
      <c r="N62" s="61" t="e">
        <f>(M62-E62)/E62</f>
        <v>#VALUE!</v>
      </c>
      <c r="P62" s="132">
        <f>'SEK Prices'!K62/'Trade Comparison to UK £'!$P$3</f>
        <v>0</v>
      </c>
      <c r="Q62" s="61" t="e">
        <f>(P62-E62)/E62</f>
        <v>#VALUE!</v>
      </c>
      <c r="S62" s="132">
        <f>'DKr Prices'!K62/'Trade Comparison to UK £'!$S$3</f>
        <v>0</v>
      </c>
      <c r="T62" s="61" t="e">
        <f>(S62-E62)/E62</f>
        <v>#VALUE!</v>
      </c>
      <c r="V62" s="132">
        <f>'NKr Prices'!L62/'Trade Comparison to UK £'!$V$3</f>
        <v>0</v>
      </c>
      <c r="W62" s="61" t="e">
        <f>(V62-E62)/E62</f>
        <v>#VALUE!</v>
      </c>
      <c r="Y62" s="132">
        <f>'S Africa Prices'!F62/'Trade Comparison to UK £'!$Y$3</f>
        <v>0</v>
      </c>
      <c r="Z62" s="61" t="e">
        <f>(Y62-E62)/Y61</f>
        <v>#VALUE!</v>
      </c>
    </row>
    <row r="63" spans="1:26" hidden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+'UK Prices'!D63</f>
        <v>Raglan Chest Stripe w/ Self Collar (A)</v>
      </c>
      <c r="E63" s="132" t="str">
        <f>'Trade Price Summary'!I63</f>
        <v/>
      </c>
      <c r="G63" s="132">
        <f>'IRISH Pricing'!L63/'Trade Comparison to UK £'!$G$3</f>
        <v>0</v>
      </c>
      <c r="H63" s="61" t="e">
        <f>(G63-E63)/E63</f>
        <v>#VALUE!</v>
      </c>
      <c r="J63" s="132">
        <f>'€uro Prices'!K63/'Trade Comparison to UK £'!$J$3</f>
        <v>0</v>
      </c>
      <c r="K63" s="61" t="e">
        <f>(J63-E63)/E63</f>
        <v>#VALUE!</v>
      </c>
      <c r="M63" s="132">
        <f>'SFr Prices'!L63/'Trade Comparison to UK £'!$M$3</f>
        <v>0</v>
      </c>
      <c r="N63" s="61" t="e">
        <f>(M63-E63)/E63</f>
        <v>#VALUE!</v>
      </c>
      <c r="P63" s="132">
        <f>'SEK Prices'!K63/'Trade Comparison to UK £'!$P$3</f>
        <v>0</v>
      </c>
      <c r="Q63" s="61" t="e">
        <f>(P63-E63)/E63</f>
        <v>#VALUE!</v>
      </c>
      <c r="S63" s="132">
        <f>'DKr Prices'!K63/'Trade Comparison to UK £'!$S$3</f>
        <v>0</v>
      </c>
      <c r="T63" s="61" t="e">
        <f>(S63-E63)/E63</f>
        <v>#VALUE!</v>
      </c>
      <c r="V63" s="132">
        <f>'NKr Prices'!L63/'Trade Comparison to UK £'!$V$3</f>
        <v>0</v>
      </c>
      <c r="W63" s="61" t="e">
        <f>(V63-E63)/E63</f>
        <v>#VALUE!</v>
      </c>
      <c r="Y63" s="132">
        <f>'S Africa Prices'!F63/'Trade Comparison to UK £'!$Y$3</f>
        <v>24.327994444370724</v>
      </c>
      <c r="Z63" s="61" t="e">
        <f>(Y63-E63)/Y28</f>
        <v>#VALUE!</v>
      </c>
    </row>
    <row r="64" spans="1:26" hidden="1" x14ac:dyDescent="0.3">
      <c r="A64" s="332">
        <f>'ITMA Form Data'!A64</f>
        <v>0</v>
      </c>
      <c r="B64" s="329">
        <f>'ITMA Form Data'!B64</f>
        <v>0</v>
      </c>
      <c r="C64" s="428" t="str">
        <f>'ITMA Form Data'!C64</f>
        <v>91628/9/30</v>
      </c>
      <c r="D64" s="289" t="str">
        <f>+'UK Prices'!D65</f>
        <v>Pique Chest/Back Stripes (A)</v>
      </c>
      <c r="E64" s="132" t="str">
        <f>'Trade Price Summary'!I64</f>
        <v/>
      </c>
      <c r="G64" s="132">
        <f>'IRISH Pricing'!L64/'Trade Comparison to UK £'!$G$3</f>
        <v>0</v>
      </c>
      <c r="H64" s="61" t="e">
        <f t="shared" si="12"/>
        <v>#VALUE!</v>
      </c>
      <c r="J64" s="132">
        <f>'€uro Prices'!K64/'Trade Comparison to UK £'!$J$3</f>
        <v>0</v>
      </c>
      <c r="K64" s="61" t="e">
        <f t="shared" si="13"/>
        <v>#VALUE!</v>
      </c>
      <c r="M64" s="132">
        <f>'SFr Prices'!L64/'Trade Comparison to UK £'!$M$3</f>
        <v>0</v>
      </c>
      <c r="N64" s="61" t="e">
        <f t="shared" si="14"/>
        <v>#VALUE!</v>
      </c>
      <c r="P64" s="132">
        <f>'SEK Prices'!K64/'Trade Comparison to UK £'!$P$3</f>
        <v>0</v>
      </c>
      <c r="Q64" s="61" t="e">
        <f t="shared" si="15"/>
        <v>#VALUE!</v>
      </c>
      <c r="S64" s="132">
        <f>'DKr Prices'!K64/'Trade Comparison to UK £'!$S$3</f>
        <v>0</v>
      </c>
      <c r="T64" s="61" t="e">
        <f t="shared" si="16"/>
        <v>#VALUE!</v>
      </c>
      <c r="V64" s="132">
        <f>'NKr Prices'!L64/'Trade Comparison to UK £'!$V$3</f>
        <v>0</v>
      </c>
      <c r="W64" s="61" t="e">
        <f t="shared" si="17"/>
        <v>#VALUE!</v>
      </c>
      <c r="Y64" s="132">
        <f>'S Africa Prices'!F65/'Trade Comparison to UK £'!$Y$3</f>
        <v>23.222176515081145</v>
      </c>
      <c r="Z64" s="61" t="e">
        <f>(Y64-E64)/Y29</f>
        <v>#VALUE!</v>
      </c>
    </row>
    <row r="65" spans="1:26" hidden="1" x14ac:dyDescent="0.3">
      <c r="A65" s="332">
        <f>'ITMA Form Data'!A65</f>
        <v>0</v>
      </c>
      <c r="B65" s="329">
        <f>'ITMA Form Data'!B65</f>
        <v>0</v>
      </c>
      <c r="C65" s="428" t="str">
        <f>'ITMA Form Data'!C65</f>
        <v>91643/4/5/6</v>
      </c>
      <c r="D65" s="289" t="str">
        <f>+'UK Prices'!D64</f>
        <v>Smooth Pique Double Chest Stripe (T)</v>
      </c>
      <c r="E65" s="132" t="str">
        <f>'Trade Price Summary'!I65</f>
        <v/>
      </c>
      <c r="G65" s="132">
        <f>'IRISH Pricing'!L65/'Trade Comparison to UK £'!$G$3</f>
        <v>0</v>
      </c>
      <c r="H65" s="61" t="e">
        <f t="shared" si="12"/>
        <v>#VALUE!</v>
      </c>
      <c r="J65" s="132">
        <f>'€uro Prices'!K65/'Trade Comparison to UK £'!$J$3</f>
        <v>0</v>
      </c>
      <c r="K65" s="61" t="e">
        <f t="shared" si="13"/>
        <v>#VALUE!</v>
      </c>
      <c r="M65" s="132">
        <f>'SFr Prices'!L65/'Trade Comparison to UK £'!$M$3</f>
        <v>0</v>
      </c>
      <c r="N65" s="61" t="e">
        <f t="shared" si="14"/>
        <v>#VALUE!</v>
      </c>
      <c r="P65" s="132">
        <f>'SEK Prices'!K65/'Trade Comparison to UK £'!$P$3</f>
        <v>0</v>
      </c>
      <c r="Q65" s="61" t="e">
        <f t="shared" si="15"/>
        <v>#VALUE!</v>
      </c>
      <c r="S65" s="132">
        <f>'DKr Prices'!K65/'Trade Comparison to UK £'!$S$3</f>
        <v>0</v>
      </c>
      <c r="T65" s="61" t="e">
        <f t="shared" si="16"/>
        <v>#VALUE!</v>
      </c>
      <c r="V65" s="132">
        <f>'NKr Prices'!L65/'Trade Comparison to UK £'!$V$3</f>
        <v>0</v>
      </c>
      <c r="W65" s="61" t="e">
        <f t="shared" si="17"/>
        <v>#VALUE!</v>
      </c>
      <c r="Y65" s="132">
        <f>'S Africa Prices'!F64/'Trade Comparison to UK £'!$Y$3</f>
        <v>24.327994444370724</v>
      </c>
      <c r="Z65" s="61" t="e">
        <f>(Y65-E65)/Y31</f>
        <v>#VALUE!</v>
      </c>
    </row>
    <row r="66" spans="1:26" hidden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+'UK Prices'!D66</f>
        <v>Lisle Engineered Stripe w/Striped Self Collar (A)</v>
      </c>
      <c r="E66" s="132" t="str">
        <f>'Trade Price Summary'!I66</f>
        <v/>
      </c>
      <c r="G66" s="132">
        <f>'IRISH Pricing'!L66/'Trade Comparison to UK £'!$G$3</f>
        <v>0</v>
      </c>
      <c r="H66" s="61" t="e">
        <f t="shared" si="12"/>
        <v>#VALUE!</v>
      </c>
      <c r="J66" s="132">
        <f>'€uro Prices'!K66/'Trade Comparison to UK £'!$J$3</f>
        <v>0</v>
      </c>
      <c r="K66" s="61" t="e">
        <f t="shared" si="13"/>
        <v>#VALUE!</v>
      </c>
      <c r="M66" s="132">
        <f>'SFr Prices'!L66/'Trade Comparison to UK £'!$M$3</f>
        <v>0</v>
      </c>
      <c r="N66" s="61" t="e">
        <f t="shared" si="14"/>
        <v>#VALUE!</v>
      </c>
      <c r="P66" s="132">
        <f>'SEK Prices'!K66/'Trade Comparison to UK £'!$P$3</f>
        <v>0</v>
      </c>
      <c r="Q66" s="61" t="e">
        <f t="shared" si="15"/>
        <v>#VALUE!</v>
      </c>
      <c r="S66" s="132">
        <f>'DKr Prices'!K66/'Trade Comparison to UK £'!$S$3</f>
        <v>0</v>
      </c>
      <c r="T66" s="61" t="e">
        <f t="shared" si="16"/>
        <v>#VALUE!</v>
      </c>
      <c r="V66" s="132">
        <f>'NKr Prices'!L66/'Trade Comparison to UK £'!$V$3</f>
        <v>0</v>
      </c>
      <c r="W66" s="61" t="e">
        <f t="shared" si="17"/>
        <v>#VALUE!</v>
      </c>
      <c r="Y66" s="132">
        <f>'S Africa Prices'!F66/'Trade Comparison to UK £'!$Y$3</f>
        <v>23.222176515081145</v>
      </c>
      <c r="Z66" s="61" t="e">
        <f>(Y66-E66)/Y33</f>
        <v>#VALUE!</v>
      </c>
    </row>
    <row r="67" spans="1:26" hidden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+'UK Prices'!D67</f>
        <v>Birdseye Colorblock Pique w/ Self Collar (A)</v>
      </c>
      <c r="E67" s="132" t="str">
        <f>'Trade Price Summary'!I67</f>
        <v/>
      </c>
      <c r="G67" s="132">
        <f>'IRISH Pricing'!L67/'Trade Comparison to UK £'!$G$3</f>
        <v>0</v>
      </c>
      <c r="H67" s="61" t="e">
        <f t="shared" si="12"/>
        <v>#VALUE!</v>
      </c>
      <c r="J67" s="132">
        <f>'€uro Prices'!K67/'Trade Comparison to UK £'!$J$3</f>
        <v>0</v>
      </c>
      <c r="K67" s="61" t="e">
        <f t="shared" si="13"/>
        <v>#VALUE!</v>
      </c>
      <c r="M67" s="132">
        <f>'SFr Prices'!L67/'Trade Comparison to UK £'!$M$3</f>
        <v>0</v>
      </c>
      <c r="N67" s="61" t="e">
        <f t="shared" si="14"/>
        <v>#VALUE!</v>
      </c>
      <c r="P67" s="132">
        <f>'SEK Prices'!K67/'Trade Comparison to UK £'!$P$3</f>
        <v>0</v>
      </c>
      <c r="Q67" s="61" t="e">
        <f t="shared" si="15"/>
        <v>#VALUE!</v>
      </c>
      <c r="S67" s="132">
        <f>'DKr Prices'!K67/'Trade Comparison to UK £'!$S$3</f>
        <v>0</v>
      </c>
      <c r="T67" s="61" t="e">
        <f t="shared" si="16"/>
        <v>#VALUE!</v>
      </c>
      <c r="V67" s="132">
        <f>'NKr Prices'!L67/'Trade Comparison to UK £'!$V$3</f>
        <v>0</v>
      </c>
      <c r="W67" s="61" t="e">
        <f t="shared" si="17"/>
        <v>#VALUE!</v>
      </c>
      <c r="Y67" s="132">
        <f>'S Africa Prices'!F67/'Trade Comparison to UK £'!$Y$3</f>
        <v>24.327994444370724</v>
      </c>
      <c r="Z67" s="61" t="e">
        <f>(Y67-E67)/Y34</f>
        <v>#VALUE!</v>
      </c>
    </row>
    <row r="68" spans="1:26" hidden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+'UK Prices'!D68</f>
        <v>Pique Colour Block w/ Collar, Armhole &amp; Pocket Trim (A)</v>
      </c>
      <c r="E68" s="132" t="str">
        <f>'Trade Price Summary'!I68</f>
        <v/>
      </c>
      <c r="G68" s="132">
        <f>'IRISH Pricing'!L68/'Trade Comparison to UK £'!$G$3</f>
        <v>0</v>
      </c>
      <c r="H68" s="61" t="e">
        <f t="shared" si="12"/>
        <v>#VALUE!</v>
      </c>
      <c r="J68" s="132">
        <f>'€uro Prices'!K68/'Trade Comparison to UK £'!$J$3</f>
        <v>0</v>
      </c>
      <c r="K68" s="61" t="e">
        <f t="shared" si="13"/>
        <v>#VALUE!</v>
      </c>
      <c r="M68" s="132">
        <f>'SFr Prices'!L68/'Trade Comparison to UK £'!$M$3</f>
        <v>0</v>
      </c>
      <c r="N68" s="61" t="e">
        <f t="shared" si="14"/>
        <v>#VALUE!</v>
      </c>
      <c r="P68" s="132">
        <f>'SEK Prices'!K68/'Trade Comparison to UK £'!$P$3</f>
        <v>0</v>
      </c>
      <c r="Q68" s="61" t="e">
        <f t="shared" si="15"/>
        <v>#VALUE!</v>
      </c>
      <c r="S68" s="132">
        <f>'DKr Prices'!K68/'Trade Comparison to UK £'!$S$3</f>
        <v>0</v>
      </c>
      <c r="T68" s="61" t="e">
        <f t="shared" si="16"/>
        <v>#VALUE!</v>
      </c>
      <c r="V68" s="132">
        <f>'NKr Prices'!L68/'Trade Comparison to UK £'!$V$3</f>
        <v>0</v>
      </c>
      <c r="W68" s="61" t="e">
        <f t="shared" si="17"/>
        <v>#VALUE!</v>
      </c>
      <c r="Y68" s="132">
        <f>'S Africa Prices'!F68/'Trade Comparison to UK £'!$Y$3</f>
        <v>23.222176515081145</v>
      </c>
      <c r="Z68" s="61" t="e">
        <f>(Y68-E68)/Y35</f>
        <v>#VALUE!</v>
      </c>
    </row>
    <row r="69" spans="1:26" hidden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+'UK Prices'!D69</f>
        <v>Lisle Stripe w/ Contrast Top &amp; Knit Collar (A)</v>
      </c>
      <c r="E69" s="132" t="str">
        <f>'Trade Price Summary'!I69</f>
        <v/>
      </c>
      <c r="G69" s="132">
        <f>'IRISH Pricing'!L69/'Trade Comparison to UK £'!$G$3</f>
        <v>0</v>
      </c>
      <c r="H69" s="61" t="e">
        <f t="shared" si="12"/>
        <v>#VALUE!</v>
      </c>
      <c r="J69" s="132">
        <f>'€uro Prices'!K69/'Trade Comparison to UK £'!$J$3</f>
        <v>0</v>
      </c>
      <c r="K69" s="61" t="e">
        <f t="shared" si="13"/>
        <v>#VALUE!</v>
      </c>
      <c r="M69" s="132">
        <f>'SFr Prices'!L69/'Trade Comparison to UK £'!$M$3</f>
        <v>0</v>
      </c>
      <c r="N69" s="61" t="e">
        <f t="shared" si="14"/>
        <v>#VALUE!</v>
      </c>
      <c r="P69" s="132">
        <f>'SEK Prices'!K69/'Trade Comparison to UK £'!$P$3</f>
        <v>0</v>
      </c>
      <c r="Q69" s="61" t="e">
        <f t="shared" si="15"/>
        <v>#VALUE!</v>
      </c>
      <c r="S69" s="132">
        <f>'DKr Prices'!K69/'Trade Comparison to UK £'!$S$3</f>
        <v>0</v>
      </c>
      <c r="T69" s="61" t="e">
        <f t="shared" si="16"/>
        <v>#VALUE!</v>
      </c>
      <c r="V69" s="132">
        <f>'NKr Prices'!L69/'Trade Comparison to UK £'!$V$3</f>
        <v>0</v>
      </c>
      <c r="W69" s="61" t="e">
        <f t="shared" si="17"/>
        <v>#VALUE!</v>
      </c>
      <c r="Y69" s="132">
        <f>'S Africa Prices'!F69/'Trade Comparison to UK £'!$Y$3</f>
        <v>24.327994444370724</v>
      </c>
      <c r="Z69" s="61" t="e">
        <f>(Y69-E69)/Y37</f>
        <v>#VALUE!</v>
      </c>
    </row>
    <row r="70" spans="1:26" hidden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+'UK Prices'!D70</f>
        <v>Smooth Pique w/ Houndstooth Woven Collar &amp; Pocket Trim (A)</v>
      </c>
      <c r="E70" s="132" t="str">
        <f>'Trade Price Summary'!I70</f>
        <v/>
      </c>
      <c r="G70" s="132">
        <f>'IRISH Pricing'!L70/'Trade Comparison to UK £'!$G$3</f>
        <v>0</v>
      </c>
      <c r="H70" s="61" t="e">
        <f t="shared" si="12"/>
        <v>#VALUE!</v>
      </c>
      <c r="J70" s="132">
        <f>'€uro Prices'!K70/'Trade Comparison to UK £'!$J$3</f>
        <v>0</v>
      </c>
      <c r="K70" s="61" t="e">
        <f t="shared" si="13"/>
        <v>#VALUE!</v>
      </c>
      <c r="M70" s="132">
        <f>'SFr Prices'!L70/'Trade Comparison to UK £'!$M$3</f>
        <v>0</v>
      </c>
      <c r="N70" s="61" t="e">
        <f t="shared" si="14"/>
        <v>#VALUE!</v>
      </c>
      <c r="P70" s="132">
        <f>'SEK Prices'!K70/'Trade Comparison to UK £'!$P$3</f>
        <v>0</v>
      </c>
      <c r="Q70" s="61" t="e">
        <f t="shared" si="15"/>
        <v>#VALUE!</v>
      </c>
      <c r="S70" s="132">
        <f>'DKr Prices'!K70/'Trade Comparison to UK £'!$S$3</f>
        <v>0</v>
      </c>
      <c r="T70" s="61" t="e">
        <f t="shared" si="16"/>
        <v>#VALUE!</v>
      </c>
      <c r="V70" s="132">
        <f>'NKr Prices'!L70/'Trade Comparison to UK £'!$V$3</f>
        <v>0</v>
      </c>
      <c r="W70" s="61" t="e">
        <f t="shared" si="17"/>
        <v>#VALUE!</v>
      </c>
      <c r="Y70" s="132">
        <f>'S Africa Prices'!F70/'Trade Comparison to UK £'!$Y$3</f>
        <v>23.222176515081145</v>
      </c>
      <c r="Z70" s="61" t="e">
        <f>(Y70-E70)/Y63</f>
        <v>#VALUE!</v>
      </c>
    </row>
    <row r="71" spans="1:26" hidden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+'UK Prices'!D71</f>
        <v>Lisle Multi-Stripe w/ Self Collar (T)</v>
      </c>
      <c r="E71" s="132" t="str">
        <f>'Trade Price Summary'!I71</f>
        <v/>
      </c>
      <c r="G71" s="132">
        <f>'IRISH Pricing'!L71/'Trade Comparison to UK £'!$G$3</f>
        <v>0</v>
      </c>
      <c r="H71" s="61" t="e">
        <f t="shared" si="12"/>
        <v>#VALUE!</v>
      </c>
      <c r="J71" s="132">
        <f>'€uro Prices'!K71/'Trade Comparison to UK £'!$J$3</f>
        <v>0</v>
      </c>
      <c r="K71" s="61" t="e">
        <f t="shared" si="13"/>
        <v>#VALUE!</v>
      </c>
      <c r="M71" s="132">
        <f>'SFr Prices'!L71/'Trade Comparison to UK £'!$M$3</f>
        <v>0</v>
      </c>
      <c r="N71" s="61" t="e">
        <f t="shared" si="14"/>
        <v>#VALUE!</v>
      </c>
      <c r="P71" s="132">
        <f>'SEK Prices'!K71/'Trade Comparison to UK £'!$P$3</f>
        <v>0</v>
      </c>
      <c r="Q71" s="61" t="e">
        <f t="shared" si="15"/>
        <v>#VALUE!</v>
      </c>
      <c r="S71" s="132">
        <f>'DKr Prices'!K71/'Trade Comparison to UK £'!$S$3</f>
        <v>0</v>
      </c>
      <c r="T71" s="61" t="e">
        <f t="shared" si="16"/>
        <v>#VALUE!</v>
      </c>
      <c r="V71" s="132">
        <f>'NKr Prices'!L71/'Trade Comparison to UK £'!$V$3</f>
        <v>0</v>
      </c>
      <c r="W71" s="61" t="e">
        <f t="shared" si="17"/>
        <v>#VALUE!</v>
      </c>
      <c r="Y71" s="132">
        <f>'S Africa Prices'!F71/'Trade Comparison to UK £'!$Y$3</f>
        <v>23.222176515081145</v>
      </c>
      <c r="Z71" s="61" t="e">
        <f>(Y71-E71)/Y66</f>
        <v>#VALUE!</v>
      </c>
    </row>
    <row r="72" spans="1:26" hidden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+'UK Prices'!D72</f>
        <v>SuperDry Textured Sleeve Stripe w/ Self Fabric Reversible Collar (T)</v>
      </c>
      <c r="E72" s="132" t="str">
        <f>'Trade Price Summary'!I72</f>
        <v/>
      </c>
      <c r="G72" s="132">
        <f>'IRISH Pricing'!L72/'Trade Comparison to UK £'!$G$3</f>
        <v>0</v>
      </c>
      <c r="H72" s="61" t="e">
        <f t="shared" si="12"/>
        <v>#VALUE!</v>
      </c>
      <c r="J72" s="132">
        <f>'€uro Prices'!K72/'Trade Comparison to UK £'!$J$3</f>
        <v>0</v>
      </c>
      <c r="K72" s="61" t="e">
        <f t="shared" si="13"/>
        <v>#VALUE!</v>
      </c>
      <c r="M72" s="132">
        <f>'SFr Prices'!L72/'Trade Comparison to UK £'!$M$3</f>
        <v>0</v>
      </c>
      <c r="N72" s="61" t="e">
        <f t="shared" si="14"/>
        <v>#VALUE!</v>
      </c>
      <c r="P72" s="132">
        <f>'SEK Prices'!K72/'Trade Comparison to UK £'!$P$3</f>
        <v>0</v>
      </c>
      <c r="Q72" s="61" t="e">
        <f t="shared" si="15"/>
        <v>#VALUE!</v>
      </c>
      <c r="S72" s="132">
        <f>'DKr Prices'!K72/'Trade Comparison to UK £'!$S$3</f>
        <v>0</v>
      </c>
      <c r="T72" s="61" t="e">
        <f t="shared" si="16"/>
        <v>#VALUE!</v>
      </c>
      <c r="V72" s="132">
        <f>'NKr Prices'!L72/'Trade Comparison to UK £'!$V$3</f>
        <v>0</v>
      </c>
      <c r="W72" s="61" t="e">
        <f t="shared" si="17"/>
        <v>#VALUE!</v>
      </c>
      <c r="Y72" s="132">
        <f>'S Africa Prices'!F72/'Trade Comparison to UK £'!$Y$3</f>
        <v>0</v>
      </c>
      <c r="Z72" s="61" t="e">
        <f>(Y72-E72)/Y67</f>
        <v>#VALUE!</v>
      </c>
    </row>
    <row r="73" spans="1:26" hidden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+'UK Prices'!D73</f>
        <v>Pique Pin Dot Print w/ Self Collar (A)</v>
      </c>
      <c r="E73" s="132" t="str">
        <f>'Trade Price Summary'!I73</f>
        <v/>
      </c>
      <c r="G73" s="132">
        <f>'IRISH Pricing'!L73/'Trade Comparison to UK £'!$G$3</f>
        <v>0</v>
      </c>
      <c r="H73" s="61" t="e">
        <f t="shared" si="12"/>
        <v>#VALUE!</v>
      </c>
      <c r="J73" s="132">
        <f>'€uro Prices'!K73/'Trade Comparison to UK £'!$J$3</f>
        <v>0</v>
      </c>
      <c r="K73" s="61" t="e">
        <f t="shared" si="13"/>
        <v>#VALUE!</v>
      </c>
      <c r="M73" s="132">
        <f>'SFr Prices'!L73/'Trade Comparison to UK £'!$M$3</f>
        <v>0</v>
      </c>
      <c r="N73" s="61" t="e">
        <f t="shared" si="14"/>
        <v>#VALUE!</v>
      </c>
      <c r="P73" s="132">
        <f>'SEK Prices'!K73/'Trade Comparison to UK £'!$P$3</f>
        <v>0</v>
      </c>
      <c r="Q73" s="61" t="e">
        <f t="shared" si="15"/>
        <v>#VALUE!</v>
      </c>
      <c r="S73" s="132">
        <f>'DKr Prices'!K73/'Trade Comparison to UK £'!$S$3</f>
        <v>0</v>
      </c>
      <c r="T73" s="61" t="e">
        <f t="shared" si="16"/>
        <v>#VALUE!</v>
      </c>
      <c r="V73" s="132">
        <f>'NKr Prices'!L73/'Trade Comparison to UK £'!$V$3</f>
        <v>0</v>
      </c>
      <c r="W73" s="61" t="e">
        <f t="shared" si="17"/>
        <v>#VALUE!</v>
      </c>
      <c r="Y73" s="132">
        <f>'S Africa Prices'!F73/'Trade Comparison to UK £'!$Y$3</f>
        <v>21.895194999933651</v>
      </c>
      <c r="Z73" s="61" t="e">
        <f>(Y73-E73)/Y68</f>
        <v>#VALUE!</v>
      </c>
    </row>
    <row r="74" spans="1:26" hidden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+'UK Prices'!D74</f>
        <v>Raglan Jacquard w/ Solid Sleeves (T)</v>
      </c>
      <c r="E74" s="132" t="str">
        <f>'Trade Price Summary'!I74</f>
        <v/>
      </c>
      <c r="G74" s="132">
        <f>'IRISH Pricing'!L74/'Trade Comparison to UK £'!$G$3</f>
        <v>0</v>
      </c>
      <c r="H74" s="61" t="e">
        <f t="shared" si="12"/>
        <v>#VALUE!</v>
      </c>
      <c r="J74" s="132">
        <f>'€uro Prices'!K74/'Trade Comparison to UK £'!$J$3</f>
        <v>0</v>
      </c>
      <c r="K74" s="61" t="e">
        <f t="shared" si="13"/>
        <v>#VALUE!</v>
      </c>
      <c r="M74" s="132">
        <f>'SFr Prices'!L74/'Trade Comparison to UK £'!$M$3</f>
        <v>0</v>
      </c>
      <c r="N74" s="61" t="e">
        <f t="shared" si="14"/>
        <v>#VALUE!</v>
      </c>
      <c r="P74" s="132">
        <f>'SEK Prices'!K74/'Trade Comparison to UK £'!$P$3</f>
        <v>0</v>
      </c>
      <c r="Q74" s="61" t="e">
        <f t="shared" si="15"/>
        <v>#VALUE!</v>
      </c>
      <c r="S74" s="132">
        <f>'DKr Prices'!K74/'Trade Comparison to UK £'!$S$3</f>
        <v>0</v>
      </c>
      <c r="T74" s="61" t="e">
        <f t="shared" si="16"/>
        <v>#VALUE!</v>
      </c>
      <c r="V74" s="132">
        <f>'NKr Prices'!L74/'Trade Comparison to UK £'!$V$3</f>
        <v>0</v>
      </c>
      <c r="W74" s="61" t="e">
        <f t="shared" si="17"/>
        <v>#VALUE!</v>
      </c>
      <c r="Y74" s="132">
        <f>'S Africa Prices'!F74/'Trade Comparison to UK £'!$Y$3</f>
        <v>21.895194999933651</v>
      </c>
      <c r="Z74" s="61" t="e">
        <f>(Y74-E74)/Y42</f>
        <v>#VALUE!</v>
      </c>
    </row>
    <row r="75" spans="1:26" hidden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+'UK Prices'!D75</f>
        <v>Pieced Back Pique w/ Knit Collar (A)</v>
      </c>
      <c r="E75" s="132" t="str">
        <f>'Trade Price Summary'!I75</f>
        <v/>
      </c>
      <c r="G75" s="132">
        <f>'IRISH Pricing'!L75/'Trade Comparison to UK £'!$G$3</f>
        <v>0</v>
      </c>
      <c r="H75" s="61" t="e">
        <f t="shared" si="12"/>
        <v>#VALUE!</v>
      </c>
      <c r="J75" s="132">
        <f>'€uro Prices'!K75/'Trade Comparison to UK £'!$J$3</f>
        <v>0</v>
      </c>
      <c r="K75" s="61" t="e">
        <f t="shared" si="13"/>
        <v>#VALUE!</v>
      </c>
      <c r="M75" s="132">
        <f>'SFr Prices'!L75/'Trade Comparison to UK £'!$M$3</f>
        <v>0</v>
      </c>
      <c r="N75" s="61" t="e">
        <f t="shared" si="14"/>
        <v>#VALUE!</v>
      </c>
      <c r="P75" s="132">
        <f>'SEK Prices'!K75/'Trade Comparison to UK £'!$P$3</f>
        <v>0</v>
      </c>
      <c r="Q75" s="61" t="e">
        <f t="shared" si="15"/>
        <v>#VALUE!</v>
      </c>
      <c r="S75" s="132">
        <f>'DKr Prices'!K75/'Trade Comparison to UK £'!$S$3</f>
        <v>0</v>
      </c>
      <c r="T75" s="61" t="e">
        <f t="shared" si="16"/>
        <v>#VALUE!</v>
      </c>
      <c r="V75" s="132">
        <f>'NKr Prices'!L75/'Trade Comparison to UK £'!$V$3</f>
        <v>0</v>
      </c>
      <c r="W75" s="61" t="e">
        <f t="shared" si="17"/>
        <v>#VALUE!</v>
      </c>
      <c r="Y75" s="132">
        <f>'S Africa Prices'!F75/'Trade Comparison to UK £'!$Y$3</f>
        <v>21.895194999933651</v>
      </c>
      <c r="Z75" s="61" t="e">
        <f t="shared" ref="Z75:Z76" si="60">(Y75-E75)/Y69</f>
        <v>#VALUE!</v>
      </c>
    </row>
    <row r="76" spans="1:26" hidden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+'UK Prices'!D76</f>
        <v>Smooth Pique Solid w/ Knit Collar (T)</v>
      </c>
      <c r="E76" s="132" t="str">
        <f>'Trade Price Summary'!I76</f>
        <v/>
      </c>
      <c r="G76" s="132">
        <f>'IRISH Pricing'!L76/'Trade Comparison to UK £'!$G$3</f>
        <v>0</v>
      </c>
      <c r="H76" s="61" t="e">
        <f t="shared" si="12"/>
        <v>#VALUE!</v>
      </c>
      <c r="J76" s="132">
        <f>'€uro Prices'!K76/'Trade Comparison to UK £'!$J$3</f>
        <v>0</v>
      </c>
      <c r="K76" s="61" t="e">
        <f t="shared" si="13"/>
        <v>#VALUE!</v>
      </c>
      <c r="M76" s="132">
        <f>'SFr Prices'!L76/'Trade Comparison to UK £'!$M$3</f>
        <v>0</v>
      </c>
      <c r="N76" s="61" t="e">
        <f t="shared" si="14"/>
        <v>#VALUE!</v>
      </c>
      <c r="P76" s="132">
        <f>'SEK Prices'!K76/'Trade Comparison to UK £'!$P$3</f>
        <v>0</v>
      </c>
      <c r="Q76" s="61" t="e">
        <f t="shared" si="15"/>
        <v>#VALUE!</v>
      </c>
      <c r="S76" s="132">
        <f>'DKr Prices'!K76/'Trade Comparison to UK £'!$S$3</f>
        <v>0</v>
      </c>
      <c r="T76" s="61" t="e">
        <f t="shared" si="16"/>
        <v>#VALUE!</v>
      </c>
      <c r="V76" s="132">
        <f>'NKr Prices'!L76/'Trade Comparison to UK £'!$V$3</f>
        <v>0</v>
      </c>
      <c r="W76" s="61" t="e">
        <f t="shared" si="17"/>
        <v>#VALUE!</v>
      </c>
      <c r="Y76" s="132">
        <f>'S Africa Prices'!F76/'Trade Comparison to UK £'!$Y$3</f>
        <v>21.895194999933651</v>
      </c>
      <c r="Z76" s="61" t="e">
        <f t="shared" si="60"/>
        <v>#VALUE!</v>
      </c>
    </row>
    <row r="77" spans="1:26" hidden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+'UK Prices'!D77</f>
        <v>Lisle Solid Brother w/ Self Collar (A)</v>
      </c>
      <c r="E77" s="132" t="str">
        <f>'Trade Price Summary'!I77</f>
        <v/>
      </c>
      <c r="G77" s="132">
        <f>'IRISH Pricing'!L77/'Trade Comparison to UK £'!$G$3</f>
        <v>0</v>
      </c>
      <c r="H77" s="61" t="e">
        <f t="shared" si="12"/>
        <v>#VALUE!</v>
      </c>
      <c r="J77" s="132">
        <f>'€uro Prices'!K77/'Trade Comparison to UK £'!$J$3</f>
        <v>0</v>
      </c>
      <c r="K77" s="61" t="e">
        <f t="shared" si="13"/>
        <v>#VALUE!</v>
      </c>
      <c r="M77" s="132">
        <f>'SFr Prices'!L77/'Trade Comparison to UK £'!$M$3</f>
        <v>0</v>
      </c>
      <c r="N77" s="61" t="e">
        <f t="shared" si="14"/>
        <v>#VALUE!</v>
      </c>
      <c r="P77" s="132">
        <f>'SEK Prices'!K77/'Trade Comparison to UK £'!$P$3</f>
        <v>0</v>
      </c>
      <c r="Q77" s="61" t="e">
        <f t="shared" si="15"/>
        <v>#VALUE!</v>
      </c>
      <c r="S77" s="132">
        <f>'DKr Prices'!K77/'Trade Comparison to UK £'!$S$3</f>
        <v>0</v>
      </c>
      <c r="T77" s="61" t="e">
        <f t="shared" si="16"/>
        <v>#VALUE!</v>
      </c>
      <c r="V77" s="132">
        <f>'NKr Prices'!L77/'Trade Comparison to UK £'!$V$3</f>
        <v>0</v>
      </c>
      <c r="W77" s="61" t="e">
        <f t="shared" si="17"/>
        <v>#VALUE!</v>
      </c>
      <c r="Y77" s="132">
        <f>'S Africa Prices'!F77/'Trade Comparison to UK £'!$Y$3</f>
        <v>21.895194999933651</v>
      </c>
      <c r="Z77" s="61" t="e">
        <f>(Y77-E77)/Y60</f>
        <v>#VALUE!</v>
      </c>
    </row>
    <row r="78" spans="1:26" hidden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+'UK Prices'!D78</f>
        <v>Stretch Lisle w/neck tape trim (A)</v>
      </c>
      <c r="E78" s="132" t="str">
        <f>'Trade Price Summary'!I78</f>
        <v/>
      </c>
      <c r="G78" s="132">
        <f>'IRISH Pricing'!L78/'Trade Comparison to UK £'!$G$3</f>
        <v>0</v>
      </c>
      <c r="H78" s="61" t="e">
        <f t="shared" si="12"/>
        <v>#VALUE!</v>
      </c>
      <c r="J78" s="132">
        <f>'€uro Prices'!K78/'Trade Comparison to UK £'!$J$3</f>
        <v>0</v>
      </c>
      <c r="K78" s="61" t="e">
        <f t="shared" si="13"/>
        <v>#VALUE!</v>
      </c>
      <c r="M78" s="132">
        <f>'SFr Prices'!L78/'Trade Comparison to UK £'!$M$3</f>
        <v>0</v>
      </c>
      <c r="N78" s="61" t="e">
        <f t="shared" si="14"/>
        <v>#VALUE!</v>
      </c>
      <c r="P78" s="132">
        <f>'SEK Prices'!K78/'Trade Comparison to UK £'!$P$3</f>
        <v>0</v>
      </c>
      <c r="Q78" s="61" t="e">
        <f t="shared" si="15"/>
        <v>#VALUE!</v>
      </c>
      <c r="S78" s="132">
        <f>'DKr Prices'!K78/'Trade Comparison to UK £'!$S$3</f>
        <v>0</v>
      </c>
      <c r="T78" s="61" t="e">
        <f t="shared" si="16"/>
        <v>#VALUE!</v>
      </c>
      <c r="V78" s="132">
        <f>'NKr Prices'!L78/'Trade Comparison to UK £'!$V$3</f>
        <v>0</v>
      </c>
      <c r="W78" s="61" t="e">
        <f t="shared" si="17"/>
        <v>#VALUE!</v>
      </c>
      <c r="Y78" s="132">
        <f>'S Africa Prices'!F78/'Trade Comparison to UK £'!$Y$3</f>
        <v>0</v>
      </c>
      <c r="Z78" s="61" t="e">
        <f>(Y78-E78)/Y71</f>
        <v>#VALUE!</v>
      </c>
    </row>
    <row r="79" spans="1:26" hidden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+'UK Prices'!D79</f>
        <v>Performance T-Shirt</v>
      </c>
      <c r="E79" s="132" t="str">
        <f>'Trade Price Summary'!I79</f>
        <v/>
      </c>
      <c r="G79" s="132">
        <f>'IRISH Pricing'!L79/'Trade Comparison to UK £'!$G$3</f>
        <v>0</v>
      </c>
      <c r="H79" s="61" t="e">
        <f t="shared" si="12"/>
        <v>#VALUE!</v>
      </c>
      <c r="J79" s="132">
        <f>'€uro Prices'!K79/'Trade Comparison to UK £'!$J$3</f>
        <v>0</v>
      </c>
      <c r="K79" s="61" t="e">
        <f t="shared" si="13"/>
        <v>#VALUE!</v>
      </c>
      <c r="M79" s="132">
        <f>'SFr Prices'!L79/'Trade Comparison to UK £'!$M$3</f>
        <v>0</v>
      </c>
      <c r="N79" s="61" t="e">
        <f t="shared" si="14"/>
        <v>#VALUE!</v>
      </c>
      <c r="P79" s="132">
        <f>'SEK Prices'!K79/'Trade Comparison to UK £'!$P$3</f>
        <v>0</v>
      </c>
      <c r="Q79" s="61" t="e">
        <f t="shared" si="15"/>
        <v>#VALUE!</v>
      </c>
      <c r="S79" s="132">
        <f>'DKr Prices'!K79/'Trade Comparison to UK £'!$S$3</f>
        <v>0</v>
      </c>
      <c r="T79" s="61" t="e">
        <f t="shared" si="16"/>
        <v>#VALUE!</v>
      </c>
      <c r="V79" s="132">
        <f>'NKr Prices'!L79/'Trade Comparison to UK £'!$V$3</f>
        <v>0</v>
      </c>
      <c r="W79" s="61" t="e">
        <f t="shared" si="17"/>
        <v>#VALUE!</v>
      </c>
      <c r="Y79" s="132">
        <f>'S Africa Prices'!F79/'Trade Comparison to UK £'!$Y$3</f>
        <v>13.048651565617023</v>
      </c>
      <c r="Z79" s="61" t="e">
        <f>(Y79-E79)/Y74</f>
        <v>#VALUE!</v>
      </c>
    </row>
    <row r="80" spans="1:26" hidden="1" x14ac:dyDescent="0.3">
      <c r="A80" s="332">
        <f>'ITMA Form Data'!A80</f>
        <v>0</v>
      </c>
      <c r="B80" s="428" t="str">
        <f>'ITMA Form Data'!B80</f>
        <v>91670/2</v>
      </c>
      <c r="C80" s="428">
        <f>'ITMA Form Data'!C80</f>
        <v>0</v>
      </c>
      <c r="D80" s="289" t="str">
        <f>+'UK Prices'!D80</f>
        <v>Smooth Pique Double Chest Stripe (T) - Prosports</v>
      </c>
      <c r="E80" s="132" t="str">
        <f>'Trade Price Summary'!I80</f>
        <v/>
      </c>
      <c r="G80" s="132">
        <f>'IRISH Pricing'!L80/'Trade Comparison to UK £'!$G$3</f>
        <v>0</v>
      </c>
      <c r="H80" s="61" t="e">
        <f t="shared" ref="H80" si="61">(G80-E80)/E80</f>
        <v>#VALUE!</v>
      </c>
      <c r="J80" s="132">
        <f>'€uro Prices'!K80/'Trade Comparison to UK £'!$J$3</f>
        <v>0</v>
      </c>
      <c r="K80" s="61" t="e">
        <f t="shared" ref="K80" si="62">(J80-E80)/E80</f>
        <v>#VALUE!</v>
      </c>
      <c r="M80" s="132">
        <f>'SFr Prices'!L80/'Trade Comparison to UK £'!$M$3</f>
        <v>0</v>
      </c>
      <c r="N80" s="61" t="e">
        <f t="shared" ref="N80" si="63">(M80-E80)/E80</f>
        <v>#VALUE!</v>
      </c>
      <c r="P80" s="132">
        <f>'SEK Prices'!K80/'Trade Comparison to UK £'!$P$3</f>
        <v>0</v>
      </c>
      <c r="Q80" s="61" t="e">
        <f t="shared" ref="Q80" si="64">(P80-E80)/E80</f>
        <v>#VALUE!</v>
      </c>
      <c r="S80" s="132">
        <f>'DKr Prices'!K80/'Trade Comparison to UK £'!$S$3</f>
        <v>0</v>
      </c>
      <c r="T80" s="61" t="e">
        <f t="shared" ref="T80" si="65">(S80-E80)/E80</f>
        <v>#VALUE!</v>
      </c>
      <c r="V80" s="132">
        <f>'NKr Prices'!L80/'Trade Comparison to UK £'!$V$3</f>
        <v>0</v>
      </c>
      <c r="W80" s="61" t="e">
        <f t="shared" ref="W80" si="66">(V80-E80)/E80</f>
        <v>#VALUE!</v>
      </c>
      <c r="Y80" s="132">
        <f>'S Africa Prices'!F79/'Trade Comparison to UK £'!$Y$3</f>
        <v>13.048651565617023</v>
      </c>
      <c r="Z80" s="61" t="e">
        <f>(Y80-E80)/Y71</f>
        <v>#VALUE!</v>
      </c>
    </row>
    <row r="81" spans="1:26" x14ac:dyDescent="0.3">
      <c r="A81" s="206" t="str">
        <f>'ITMA Form Data'!A81</f>
        <v>OUTER LAYER - TROUSERS</v>
      </c>
      <c r="B81" s="206"/>
      <c r="C81" s="500"/>
      <c r="D81" s="19" t="str">
        <f>+'UK Prices'!D81</f>
        <v>Trousers</v>
      </c>
      <c r="E81" s="132"/>
      <c r="G81" s="132"/>
      <c r="H81" s="61"/>
      <c r="J81" s="132"/>
      <c r="K81" s="61"/>
      <c r="M81" s="132"/>
      <c r="N81" s="61"/>
      <c r="P81" s="132"/>
      <c r="Q81" s="61"/>
      <c r="S81" s="132"/>
      <c r="T81" s="61"/>
      <c r="V81" s="132"/>
      <c r="W81" s="61"/>
      <c r="Y81" s="132"/>
      <c r="Z81" s="61"/>
    </row>
    <row r="82" spans="1:26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+'UK Prices'!D82</f>
        <v>FJ Bedford Trouser (Slim Fit)</v>
      </c>
      <c r="E82" s="132">
        <f>'Trade Price Summary'!I82</f>
        <v>38</v>
      </c>
      <c r="G82" s="132">
        <f>'IRISH Pricing'!L82/'Trade Comparison to UK £'!$G$3</f>
        <v>38.759689922480618</v>
      </c>
      <c r="H82" s="61">
        <f t="shared" si="12"/>
        <v>1.9991840065279421E-2</v>
      </c>
      <c r="J82" s="132">
        <f>'€uro Prices'!K82/'Trade Comparison to UK £'!$J$3</f>
        <v>41.113517245708181</v>
      </c>
      <c r="K82" s="61">
        <f t="shared" si="13"/>
        <v>8.1934664360741594E-2</v>
      </c>
      <c r="M82" s="132">
        <f>'SFr Prices'!L82/'Trade Comparison to UK £'!$M$3</f>
        <v>40.891824469894544</v>
      </c>
      <c r="N82" s="61">
        <f t="shared" si="14"/>
        <v>7.6100643944593274E-2</v>
      </c>
      <c r="P82" s="132">
        <f>'SEK Prices'!K82/'Trade Comparison to UK £'!$P$3</f>
        <v>41.157102539981189</v>
      </c>
      <c r="Q82" s="61">
        <f t="shared" si="15"/>
        <v>8.3081645788978656E-2</v>
      </c>
      <c r="S82" s="132">
        <f>'DKr Prices'!K82/'Trade Comparison to UK £'!$S$3</f>
        <v>42.196629966147754</v>
      </c>
      <c r="T82" s="61">
        <f t="shared" si="16"/>
        <v>0.11043763068809878</v>
      </c>
      <c r="V82" s="132">
        <f>'NKr Prices'!L82/'Trade Comparison to UK £'!$V$3</f>
        <v>41.479374592613283</v>
      </c>
      <c r="W82" s="61">
        <f t="shared" si="17"/>
        <v>9.1562489279296916E-2</v>
      </c>
      <c r="Y82" s="132">
        <f>'S Africa Prices'!F82/'Trade Comparison to UK £'!$Y$3</f>
        <v>0</v>
      </c>
      <c r="Z82" s="61" t="e">
        <f>(Y82-E82)/Y78</f>
        <v>#DIV/0!</v>
      </c>
    </row>
    <row r="83" spans="1:26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+'UK Prices'!D83</f>
        <v>MT Lite Cooling Performance Trouser (Slim Fit)</v>
      </c>
      <c r="E83" s="132">
        <f>'Trade Price Summary'!I83</f>
        <v>38</v>
      </c>
      <c r="G83" s="132">
        <f>'IRISH Pricing'!L83/'Trade Comparison to UK £'!$G$3</f>
        <v>38.759689922480618</v>
      </c>
      <c r="H83" s="61">
        <f t="shared" ref="H83" si="67">(G83-E83)/E83</f>
        <v>1.9991840065279421E-2</v>
      </c>
      <c r="J83" s="132">
        <f>'€uro Prices'!K83/'Trade Comparison to UK £'!$J$3</f>
        <v>41.113517245708181</v>
      </c>
      <c r="K83" s="61">
        <f t="shared" ref="K83" si="68">(J83-E83)/E83</f>
        <v>8.1934664360741594E-2</v>
      </c>
      <c r="M83" s="132">
        <f>'SFr Prices'!L83/'Trade Comparison to UK £'!$M$3</f>
        <v>40.891824469894544</v>
      </c>
      <c r="N83" s="61">
        <f t="shared" ref="N83" si="69">(M83-E83)/E83</f>
        <v>7.6100643944593274E-2</v>
      </c>
      <c r="P83" s="132">
        <f>'SEK Prices'!K83/'Trade Comparison to UK £'!$P$3</f>
        <v>41.157102539981189</v>
      </c>
      <c r="Q83" s="61">
        <f t="shared" ref="Q83" si="70">(P83-E83)/E83</f>
        <v>8.3081645788978656E-2</v>
      </c>
      <c r="S83" s="132">
        <f>'DKr Prices'!K83/'Trade Comparison to UK £'!$S$3</f>
        <v>42.196629966147754</v>
      </c>
      <c r="T83" s="61">
        <f t="shared" ref="T83" si="71">(S83-E83)/E83</f>
        <v>0.11043763068809878</v>
      </c>
      <c r="V83" s="132">
        <f>'NKr Prices'!L83/'Trade Comparison to UK £'!$V$3</f>
        <v>41.479374592613283</v>
      </c>
      <c r="W83" s="61">
        <f t="shared" ref="W83" si="72">(V83-E83)/E83</f>
        <v>9.1562489279296916E-2</v>
      </c>
      <c r="Y83" s="132">
        <f>'S Africa Prices'!F83/'Trade Comparison to UK £'!$Y$3</f>
        <v>0</v>
      </c>
      <c r="Z83" s="61" t="e">
        <f>(Y83-E83)/Y60</f>
        <v>#DIV/0!</v>
      </c>
    </row>
    <row r="84" spans="1:26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+'UK Prices'!D84</f>
        <v>FJ WRT Xtreme Trouser</v>
      </c>
      <c r="E84" s="132">
        <f>'Trade Price Summary'!I84</f>
        <v>39</v>
      </c>
      <c r="G84" s="132">
        <f>'IRISH Pricing'!L84/'Trade Comparison to UK £'!$G$3</f>
        <v>39.779681762545898</v>
      </c>
      <c r="H84" s="61">
        <f>(G84-E84)/E84</f>
        <v>1.9991840065279449E-2</v>
      </c>
      <c r="J84" s="132">
        <f>'€uro Prices'!K84/'Trade Comparison to UK £'!$J$3</f>
        <v>42.761196371967479</v>
      </c>
      <c r="K84" s="61">
        <f>(J84-E84)/E84</f>
        <v>9.6440932614550751E-2</v>
      </c>
      <c r="M84" s="132">
        <f>'SFr Prices'!L84/'Trade Comparison to UK £'!$M$3</f>
        <v>42.450958158521374</v>
      </c>
      <c r="N84" s="61">
        <f>(M84-E84)/E84</f>
        <v>8.8486106628753169E-2</v>
      </c>
      <c r="P84" s="132">
        <f>'SEK Prices'!K84/'Trade Comparison to UK £'!$P$3</f>
        <v>41.157102539981189</v>
      </c>
      <c r="Q84" s="61">
        <f>(P84-E84)/E84</f>
        <v>5.5310321537979198E-2</v>
      </c>
      <c r="S84" s="132">
        <f>'DKr Prices'!K84/'Trade Comparison to UK £'!$S$3</f>
        <v>42.196629966147754</v>
      </c>
      <c r="T84" s="61">
        <f>(S84-E84)/E84</f>
        <v>8.1964870926865468E-2</v>
      </c>
      <c r="V84" s="132">
        <f>'NKr Prices'!L84/'Trade Comparison to UK £'!$V$3</f>
        <v>41.479374592613283</v>
      </c>
      <c r="W84" s="61">
        <f>(V84-E84)/E84</f>
        <v>6.3573707502904683E-2</v>
      </c>
      <c r="Y84" s="132">
        <f>'S Africa Prices'!F84/'Trade Comparison to UK £'!$Y$3</f>
        <v>0</v>
      </c>
      <c r="Z84" s="61" t="e">
        <f>(Y84-E84)/Y55</f>
        <v>#DIV/0!</v>
      </c>
    </row>
    <row r="85" spans="1:26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+'UK Prices'!D85</f>
        <v>FJ Performance Trouser</v>
      </c>
      <c r="E85" s="132">
        <f>'Trade Price Summary'!I85</f>
        <v>29.4</v>
      </c>
      <c r="G85" s="132">
        <f>'IRISH Pricing'!L85/'Trade Comparison to UK £'!$G$3</f>
        <v>29.987760097919214</v>
      </c>
      <c r="H85" s="61">
        <f>(G85-E85)/E85</f>
        <v>1.9991840065279431E-2</v>
      </c>
      <c r="J85" s="132">
        <f>'€uro Prices'!K85/'Trade Comparison to UK £'!$J$3</f>
        <v>31.698207952797912</v>
      </c>
      <c r="K85" s="61">
        <f>(J85-E85)/E85</f>
        <v>7.817033853054127E-2</v>
      </c>
      <c r="M85" s="132">
        <f>'SFr Prices'!L85/'Trade Comparison to UK £'!$M$3</f>
        <v>31.537022338133575</v>
      </c>
      <c r="N85" s="61">
        <f>(M85-E85)/E85</f>
        <v>7.2687834630393758E-2</v>
      </c>
      <c r="P85" s="132">
        <f>'SEK Prices'!K85/'Trade Comparison to UK £'!$P$3</f>
        <v>31.077812122026611</v>
      </c>
      <c r="Q85" s="61">
        <f>(P85-E85)/E85</f>
        <v>5.7068439524714708E-2</v>
      </c>
      <c r="S85" s="132">
        <f>'DKr Prices'!K85/'Trade Comparison to UK £'!$S$3</f>
        <v>31.647472474610812</v>
      </c>
      <c r="T85" s="61">
        <f>(S85-E85)/E85</f>
        <v>7.6444641993565071E-2</v>
      </c>
      <c r="V85" s="132">
        <f>'NKr Prices'!L85/'Trade Comparison to UK £'!$V$3</f>
        <v>31.321160406667172</v>
      </c>
      <c r="W85" s="61">
        <f>(V85-E85)/E85</f>
        <v>6.5345592063509303E-2</v>
      </c>
      <c r="Y85" s="132">
        <f>'S Africa Prices'!F85/'Trade Comparison to UK £'!$Y$3</f>
        <v>28.751266161529035</v>
      </c>
      <c r="Z85" s="61">
        <f>(Y85-E85)/Y77</f>
        <v>-2.9629050505050523E-2</v>
      </c>
    </row>
    <row r="86" spans="1:26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+'UK Prices'!D86</f>
        <v>FJ Trouser (Slim Fit)</v>
      </c>
      <c r="E86" s="132">
        <f>'Trade Price Summary'!I86</f>
        <v>29.4</v>
      </c>
      <c r="G86" s="132">
        <f>'IRISH Pricing'!L86/'Trade Comparison to UK £'!$G$3</f>
        <v>29.987760097919214</v>
      </c>
      <c r="H86" s="61">
        <f>(G86-E86)/E86</f>
        <v>1.9991840065279431E-2</v>
      </c>
      <c r="J86" s="132">
        <f>'€uro Prices'!K86/'Trade Comparison to UK £'!$J$3</f>
        <v>31.698207952797912</v>
      </c>
      <c r="K86" s="61">
        <f>(J86-E86)/E86</f>
        <v>7.817033853054127E-2</v>
      </c>
      <c r="M86" s="132">
        <f>'SFr Prices'!L86/'Trade Comparison to UK £'!$M$3</f>
        <v>31.537022338133575</v>
      </c>
      <c r="N86" s="61">
        <f>(M86-E86)/E86</f>
        <v>7.2687834630393758E-2</v>
      </c>
      <c r="P86" s="132">
        <f>'SEK Prices'!K86/'Trade Comparison to UK £'!$P$3</f>
        <v>31.077812122026611</v>
      </c>
      <c r="Q86" s="61">
        <f>(P86-E86)/E86</f>
        <v>5.7068439524714708E-2</v>
      </c>
      <c r="S86" s="132">
        <f>'DKr Prices'!K86/'Trade Comparison to UK £'!$S$3</f>
        <v>31.647472474610812</v>
      </c>
      <c r="T86" s="61">
        <f>(S86-E86)/E86</f>
        <v>7.6444641993565071E-2</v>
      </c>
      <c r="V86" s="132">
        <f>'NKr Prices'!L86/'Trade Comparison to UK £'!$V$3</f>
        <v>31.321160406667172</v>
      </c>
      <c r="W86" s="61">
        <f>(V86-E86)/E86</f>
        <v>6.5345592063509303E-2</v>
      </c>
      <c r="Y86" s="132">
        <f>'S Africa Prices'!F86/'Trade Comparison to UK £'!$Y$3</f>
        <v>0</v>
      </c>
      <c r="Z86" s="61" t="e">
        <f>(Y86-E86)/Y62</f>
        <v>#DIV/0!</v>
      </c>
    </row>
    <row r="87" spans="1:26" hidden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+'UK Prices'!D87</f>
        <v>FJ Trouser (Regular Fit)</v>
      </c>
      <c r="E87" s="132" t="str">
        <f>'Trade Price Summary'!I87</f>
        <v/>
      </c>
      <c r="G87" s="132">
        <f>'IRISH Pricing'!L87/'Trade Comparison to UK £'!$G$3</f>
        <v>0</v>
      </c>
      <c r="H87" s="61" t="e">
        <f>(G87-E87)/E87</f>
        <v>#VALUE!</v>
      </c>
      <c r="J87" s="132">
        <f>'€uro Prices'!K87/'Trade Comparison to UK £'!$J$3</f>
        <v>0</v>
      </c>
      <c r="K87" s="61" t="e">
        <f>(J87-E87)/E87</f>
        <v>#VALUE!</v>
      </c>
      <c r="M87" s="132">
        <f>'SFr Prices'!L87/'Trade Comparison to UK £'!$M$3</f>
        <v>0</v>
      </c>
      <c r="N87" s="61" t="e">
        <f>(M87-E87)/E87</f>
        <v>#VALUE!</v>
      </c>
      <c r="P87" s="132">
        <f>'SEK Prices'!K87/'Trade Comparison to UK £'!$P$3</f>
        <v>0</v>
      </c>
      <c r="Q87" s="61" t="e">
        <f>(P87-E87)/E87</f>
        <v>#VALUE!</v>
      </c>
      <c r="S87" s="132">
        <f>'DKr Prices'!K87/'Trade Comparison to UK £'!$S$3</f>
        <v>0</v>
      </c>
      <c r="T87" s="61" t="e">
        <f>(S87-E87)/E87</f>
        <v>#VALUE!</v>
      </c>
      <c r="V87" s="132">
        <f>'NKr Prices'!L87/'Trade Comparison to UK £'!$V$3</f>
        <v>0</v>
      </c>
      <c r="W87" s="61" t="e">
        <f>(V87-E87)/E87</f>
        <v>#VALUE!</v>
      </c>
      <c r="Y87" s="132">
        <f>'S Africa Prices'!F87/'Trade Comparison to UK £'!$Y$3</f>
        <v>0</v>
      </c>
      <c r="Z87" s="61" t="e">
        <f>(Y87-E87)/Y76</f>
        <v>#VALUE!</v>
      </c>
    </row>
    <row r="88" spans="1:26" hidden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+'UK Prices'!D88</f>
        <v>FJ Madras Shorts</v>
      </c>
      <c r="E88" s="132" t="str">
        <f>'Trade Price Summary'!I88</f>
        <v/>
      </c>
      <c r="G88" s="132">
        <f>'IRISH Pricing'!L88/'Trade Comparison to UK £'!$G$3</f>
        <v>0</v>
      </c>
      <c r="H88" s="61" t="e">
        <f t="shared" si="12"/>
        <v>#VALUE!</v>
      </c>
      <c r="J88" s="132">
        <f>'€uro Prices'!K88/'Trade Comparison to UK £'!$J$3</f>
        <v>0</v>
      </c>
      <c r="K88" s="61" t="e">
        <f t="shared" si="13"/>
        <v>#VALUE!</v>
      </c>
      <c r="M88" s="132">
        <f>'SFr Prices'!L88/'Trade Comparison to UK £'!$M$3</f>
        <v>0</v>
      </c>
      <c r="N88" s="61" t="e">
        <f t="shared" si="14"/>
        <v>#VALUE!</v>
      </c>
      <c r="P88" s="132">
        <f>'SEK Prices'!K88/'Trade Comparison to UK £'!$P$3</f>
        <v>0</v>
      </c>
      <c r="Q88" s="61" t="e">
        <f t="shared" si="15"/>
        <v>#VALUE!</v>
      </c>
      <c r="S88" s="132">
        <f>'DKr Prices'!K88/'Trade Comparison to UK £'!$S$3</f>
        <v>0</v>
      </c>
      <c r="T88" s="61" t="e">
        <f t="shared" si="16"/>
        <v>#VALUE!</v>
      </c>
      <c r="V88" s="132">
        <f>'NKr Prices'!L88/'Trade Comparison to UK £'!$V$3</f>
        <v>0</v>
      </c>
      <c r="W88" s="61" t="e">
        <f t="shared" si="17"/>
        <v>#VALUE!</v>
      </c>
      <c r="Y88" s="132">
        <f>'S Africa Prices'!F88/'Trade Comparison to UK £'!$Y$3</f>
        <v>27.645448232239456</v>
      </c>
      <c r="Z88" s="61" t="e">
        <f>(Y88-E88)/Y81</f>
        <v>#VALUE!</v>
      </c>
    </row>
    <row r="89" spans="1:26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+'UK Prices'!D89</f>
        <v>FJ Bedford Shorts</v>
      </c>
      <c r="E89" s="132">
        <f>'Trade Price Summary'!I89</f>
        <v>28.9</v>
      </c>
      <c r="G89" s="132">
        <f>'IRISH Pricing'!L89/'Trade Comparison to UK £'!$G$3</f>
        <v>29.477764177886574</v>
      </c>
      <c r="H89" s="61">
        <f t="shared" si="12"/>
        <v>1.9991840065279411E-2</v>
      </c>
      <c r="J89" s="132">
        <f>'€uro Prices'!K89/'Trade Comparison to UK £'!$J$3</f>
        <v>31.305903398926652</v>
      </c>
      <c r="K89" s="61">
        <f t="shared" si="13"/>
        <v>8.3249252558015713E-2</v>
      </c>
      <c r="M89" s="132">
        <f>'SFr Prices'!L89/'Trade Comparison to UK £'!$M$3</f>
        <v>31.111804059417164</v>
      </c>
      <c r="N89" s="61">
        <f t="shared" si="14"/>
        <v>7.6533012436580117E-2</v>
      </c>
      <c r="P89" s="132">
        <f>'SEK Prices'!K89/'Trade Comparison to UK £'!$P$3</f>
        <v>31.077812122026611</v>
      </c>
      <c r="Q89" s="61">
        <f t="shared" si="15"/>
        <v>7.5356820831370672E-2</v>
      </c>
      <c r="S89" s="132">
        <f>'DKr Prices'!K89/'Trade Comparison to UK £'!$S$3</f>
        <v>31.647472474610812</v>
      </c>
      <c r="T89" s="61">
        <f t="shared" si="16"/>
        <v>9.5068251716637131E-2</v>
      </c>
      <c r="V89" s="132">
        <f>'NKr Prices'!L89/'Trade Comparison to UK £'!$V$3</f>
        <v>31.321160406667172</v>
      </c>
      <c r="W89" s="61">
        <f t="shared" si="17"/>
        <v>8.3777176701286274E-2</v>
      </c>
      <c r="Y89" s="132">
        <f>'S Africa Prices'!F89/'Trade Comparison to UK £'!$Y$3</f>
        <v>0</v>
      </c>
      <c r="Z89" s="61" t="e">
        <f>(Y89-E89)/Y87</f>
        <v>#DIV/0!</v>
      </c>
    </row>
    <row r="90" spans="1:26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+'UK Prices'!D90</f>
        <v>Tonal Plaid Shorts</v>
      </c>
      <c r="E90" s="132">
        <f>'Trade Price Summary'!I90</f>
        <v>28.9</v>
      </c>
      <c r="G90" s="132">
        <f>'IRISH Pricing'!L90/'Trade Comparison to UK £'!$G$3</f>
        <v>29.477764177886574</v>
      </c>
      <c r="H90" s="61">
        <f>(G90-E90)/E90</f>
        <v>1.9991840065279411E-2</v>
      </c>
      <c r="J90" s="132">
        <f>'€uro Prices'!K90/'Trade Comparison to UK £'!$J$3</f>
        <v>31.305903398926652</v>
      </c>
      <c r="K90" s="61">
        <f>(J90-E90)/E90</f>
        <v>8.3249252558015713E-2</v>
      </c>
      <c r="M90" s="132">
        <f>'SFr Prices'!L90/'Trade Comparison to UK £'!$M$3</f>
        <v>31.111804059417164</v>
      </c>
      <c r="N90" s="61">
        <f>(M90-E90)/E90</f>
        <v>7.6533012436580117E-2</v>
      </c>
      <c r="P90" s="132">
        <f>'SEK Prices'!K90/'Trade Comparison to UK £'!$P$3</f>
        <v>29.397930385700846</v>
      </c>
      <c r="Q90" s="61">
        <f>(P90-E90)/E90</f>
        <v>1.722942511075597E-2</v>
      </c>
      <c r="S90" s="132">
        <f>'DKr Prices'!K90/'Trade Comparison to UK £'!$S$3</f>
        <v>29.537640976303425</v>
      </c>
      <c r="T90" s="61">
        <f>(S90-E90)/E90</f>
        <v>2.2063701602194698E-2</v>
      </c>
      <c r="V90" s="132">
        <f>'NKr Prices'!L90/'Trade Comparison to UK £'!$V$3</f>
        <v>29.628124709009487</v>
      </c>
      <c r="W90" s="61">
        <f>(V90-E90)/E90</f>
        <v>2.519462660932487E-2</v>
      </c>
      <c r="Y90" s="132">
        <f>'S Africa Prices'!F90/'Trade Comparison to UK £'!$Y$3</f>
        <v>0</v>
      </c>
      <c r="Z90" s="61" t="e">
        <f>(Y90-E90)/Y83</f>
        <v>#DIV/0!</v>
      </c>
    </row>
    <row r="91" spans="1:26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+'UK Prices'!D91</f>
        <v>FJ Solid Colour Shorts</v>
      </c>
      <c r="E91" s="132">
        <f>'Trade Price Summary'!I91</f>
        <v>25</v>
      </c>
      <c r="G91" s="132">
        <f>'IRISH Pricing'!L91/'Trade Comparison to UK £'!$G$3</f>
        <v>25.499796001631985</v>
      </c>
      <c r="H91" s="61">
        <f t="shared" si="12"/>
        <v>1.9991840065279404E-2</v>
      </c>
      <c r="J91" s="132">
        <f>'€uro Prices'!K91/'Trade Comparison to UK £'!$J$3</f>
        <v>27.382857860214038</v>
      </c>
      <c r="K91" s="61">
        <f t="shared" si="13"/>
        <v>9.5314314408561529E-2</v>
      </c>
      <c r="M91" s="132">
        <f>'SFr Prices'!L91/'Trade Comparison to UK £'!$M$3</f>
        <v>27.213969837850094</v>
      </c>
      <c r="N91" s="61">
        <f t="shared" si="14"/>
        <v>8.8558793514003753E-2</v>
      </c>
      <c r="P91" s="132">
        <f>'SEK Prices'!K91/'Trade Comparison to UK £'!$P$3</f>
        <v>29.397930385700846</v>
      </c>
      <c r="Q91" s="61">
        <f t="shared" si="15"/>
        <v>0.17591721542803385</v>
      </c>
      <c r="S91" s="132">
        <f>'DKr Prices'!K91/'Trade Comparison to UK £'!$S$3</f>
        <v>29.537640976303425</v>
      </c>
      <c r="T91" s="61">
        <f t="shared" si="16"/>
        <v>0.18150563905213701</v>
      </c>
      <c r="V91" s="132">
        <f>'NKr Prices'!L91/'Trade Comparison to UK £'!$V$3</f>
        <v>29.628124709009487</v>
      </c>
      <c r="W91" s="61">
        <f t="shared" si="17"/>
        <v>0.18512498836037949</v>
      </c>
      <c r="Y91" s="132">
        <f>'S Africa Prices'!F91/'Trade Comparison to UK £'!$Y$3</f>
        <v>24.327994444370724</v>
      </c>
      <c r="Z91" s="61">
        <f>(Y91-E91)/Y85</f>
        <v>-2.337307692307691E-2</v>
      </c>
    </row>
    <row r="92" spans="1:26" x14ac:dyDescent="0.3">
      <c r="A92" s="206" t="str">
        <f>'ITMA Form Data'!A92</f>
        <v>WOMEN'S</v>
      </c>
      <c r="B92" s="206"/>
      <c r="C92" s="500"/>
      <c r="D92" s="29" t="str">
        <f>+'UK Prices'!D92</f>
        <v>Women's</v>
      </c>
      <c r="E92" s="132"/>
      <c r="G92" s="132"/>
      <c r="H92" s="61"/>
      <c r="J92" s="132"/>
      <c r="K92" s="61"/>
      <c r="M92" s="132"/>
      <c r="N92" s="61"/>
      <c r="P92" s="132"/>
      <c r="Q92" s="61"/>
      <c r="S92" s="132"/>
      <c r="T92" s="61"/>
      <c r="V92" s="132"/>
      <c r="W92" s="61"/>
      <c r="Y92" s="132"/>
      <c r="Z92" s="61"/>
    </row>
    <row r="93" spans="1:26" x14ac:dyDescent="0.3">
      <c r="A93" s="206" t="str">
        <f>'ITMA Form Data'!A93</f>
        <v>MID LAYERS</v>
      </c>
      <c r="B93" s="206"/>
      <c r="C93" s="500"/>
      <c r="D93" s="29" t="str">
        <f>+'UK Prices'!D93</f>
        <v>Mid Layers</v>
      </c>
      <c r="E93" s="132"/>
      <c r="G93" s="132"/>
      <c r="H93" s="61"/>
      <c r="J93" s="132"/>
      <c r="K93" s="61"/>
      <c r="M93" s="132"/>
      <c r="N93" s="61"/>
      <c r="P93" s="132"/>
      <c r="Q93" s="61"/>
      <c r="S93" s="132"/>
      <c r="T93" s="61"/>
      <c r="V93" s="132"/>
      <c r="W93" s="61"/>
      <c r="Y93" s="132"/>
      <c r="Z93" s="61"/>
    </row>
    <row r="94" spans="1:26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+'UK Prices'!D94</f>
        <v>Womens DWR Lightweight Softshell Vest</v>
      </c>
      <c r="E94" s="132">
        <f>'Trade Price Summary'!I94</f>
        <v>40</v>
      </c>
      <c r="G94" s="132">
        <f>'IRISH Pricing'!L94/'Trade Comparison to UK £'!$G$3</f>
        <v>40.799673602611179</v>
      </c>
      <c r="H94" s="61">
        <f t="shared" ref="H94" si="73">(G94-E94)/E94</f>
        <v>1.9991840065279477E-2</v>
      </c>
      <c r="J94" s="132">
        <f>'€uro Prices'!K94/'Trade Comparison to UK £'!$J$3</f>
        <v>45.115023695195049</v>
      </c>
      <c r="K94" s="61">
        <f t="shared" ref="K94" si="74">(J94-E94)/E94</f>
        <v>0.12787559237987622</v>
      </c>
      <c r="M94" s="132">
        <f>'SFr Prices'!L94/'Trade Comparison to UK £'!$M$3</f>
        <v>44.860528404581011</v>
      </c>
      <c r="N94" s="61">
        <f t="shared" ref="N94" si="75">(M94-E94)/E94</f>
        <v>0.12151321011452527</v>
      </c>
      <c r="P94" s="132">
        <f>'SEK Prices'!K94/'Trade Comparison to UK £'!$P$3</f>
        <v>46.196747748958472</v>
      </c>
      <c r="Q94" s="61">
        <f t="shared" ref="Q94" si="76">(P94-E94)/E94</f>
        <v>0.1549186937239618</v>
      </c>
      <c r="S94" s="132">
        <f>'DKr Prices'!K94/'Trade Comparison to UK £'!$S$3</f>
        <v>44.30646146445514</v>
      </c>
      <c r="T94" s="61">
        <f t="shared" ref="T94" si="77">(S94-E94)/E94</f>
        <v>0.10766153661137849</v>
      </c>
      <c r="V94" s="132">
        <f>'NKr Prices'!L94/'Trade Comparison to UK £'!$V$3</f>
        <v>46.558481685586337</v>
      </c>
      <c r="W94" s="61">
        <f t="shared" ref="W94" si="78">(V94-E94)/E94</f>
        <v>0.16396204213965843</v>
      </c>
      <c r="Y94" s="132">
        <f>'S Africa Prices'!F94/'Trade Comparison to UK £'!$Y$3</f>
        <v>0</v>
      </c>
      <c r="Z94" s="61" t="e">
        <f>(Y94-E94)/Y83</f>
        <v>#DIV/0!</v>
      </c>
    </row>
    <row r="95" spans="1:26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+'UK Prices'!D95</f>
        <v>Womens FJ Lambswool V-Neck (Midweight)</v>
      </c>
      <c r="E95" s="132">
        <f>'Trade Price Summary'!I95</f>
        <v>34</v>
      </c>
      <c r="G95" s="132">
        <f>'IRISH Pricing'!L95/'Trade Comparison to UK £'!$G$3</f>
        <v>34.679722562219503</v>
      </c>
      <c r="H95" s="61">
        <f t="shared" si="12"/>
        <v>1.9991840065279497E-2</v>
      </c>
      <c r="J95" s="132">
        <f>'€uro Prices'!K95/'Trade Comparison to UK £'!$J$3</f>
        <v>37.190471706995574</v>
      </c>
      <c r="K95" s="61">
        <f t="shared" si="13"/>
        <v>9.3837403146928636E-2</v>
      </c>
      <c r="M95" s="132">
        <f>'SFr Prices'!L95/'Trade Comparison to UK £'!$M$3</f>
        <v>36.993990248327478</v>
      </c>
      <c r="N95" s="61">
        <f t="shared" si="14"/>
        <v>8.8058536715514057E-2</v>
      </c>
      <c r="P95" s="132">
        <f>'SEK Prices'!K95/'Trade Comparison to UK £'!$P$3</f>
        <v>36.117457331003898</v>
      </c>
      <c r="Q95" s="61">
        <f t="shared" si="15"/>
        <v>6.2278156794232292E-2</v>
      </c>
      <c r="S95" s="132">
        <f>'DKr Prices'!K95/'Trade Comparison to UK £'!$S$3</f>
        <v>37.976966969532974</v>
      </c>
      <c r="T95" s="61">
        <f t="shared" si="16"/>
        <v>0.11696961675096983</v>
      </c>
      <c r="V95" s="132">
        <f>'NKr Prices'!L95/'Trade Comparison to UK £'!$V$3</f>
        <v>36.400267499640229</v>
      </c>
      <c r="W95" s="61">
        <f t="shared" si="17"/>
        <v>7.059610293059497E-2</v>
      </c>
      <c r="Y95" s="132">
        <f>'S Africa Prices'!F95/'Trade Comparison to UK £'!$Y$3</f>
        <v>0</v>
      </c>
      <c r="Z95" s="61" t="e">
        <f>(Y95-E95)/Y84</f>
        <v>#DIV/0!</v>
      </c>
    </row>
    <row r="96" spans="1:26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+'UK Prices'!D96</f>
        <v>Women's Full Zip Hoody</v>
      </c>
      <c r="E96" s="132">
        <f>'Trade Price Summary'!I96</f>
        <v>33.5</v>
      </c>
      <c r="G96" s="132">
        <f>'IRISH Pricing'!L96/'Trade Comparison to UK £'!$G$3</f>
        <v>34.169726642186866</v>
      </c>
      <c r="H96" s="61">
        <f>(G96-E96)/E96</f>
        <v>1.9991840065279588E-2</v>
      </c>
      <c r="J96" s="132">
        <f>'€uro Prices'!K96/'Trade Comparison to UK £'!$J$3</f>
        <v>36.798167153124311</v>
      </c>
      <c r="K96" s="61">
        <f>(J96-E96)/E96</f>
        <v>9.8452750839531672E-2</v>
      </c>
      <c r="M96" s="132">
        <f>'SFr Prices'!L96/'Trade Comparison to UK £'!$M$3</f>
        <v>36.568771969611063</v>
      </c>
      <c r="N96" s="61">
        <f>(M96-E96)/E96</f>
        <v>9.1605133421225768E-2</v>
      </c>
      <c r="P96" s="132">
        <f>'SEK Prices'!K96/'Trade Comparison to UK £'!$P$3</f>
        <v>34.437575594678137</v>
      </c>
      <c r="Q96" s="61">
        <f>(P96-E96)/E96</f>
        <v>2.7987331184421992E-2</v>
      </c>
      <c r="S96" s="132">
        <f>'DKr Prices'!K96/'Trade Comparison to UK £'!$S$3</f>
        <v>35.867135471225588</v>
      </c>
      <c r="T96" s="61">
        <f>(S96-E96)/E96</f>
        <v>7.0660760335092165E-2</v>
      </c>
      <c r="V96" s="132">
        <f>'NKr Prices'!L96/'Trade Comparison to UK £'!$V$3</f>
        <v>34.707231801982545</v>
      </c>
      <c r="W96" s="61">
        <f>(V96-E96)/E96</f>
        <v>3.6036770208434168E-2</v>
      </c>
      <c r="Y96" s="132">
        <f>'S Africa Prices'!F96/'Trade Comparison to UK £'!$Y$3</f>
        <v>0</v>
      </c>
      <c r="Z96" s="61">
        <f>(Y96-E96)/Y66</f>
        <v>-1.4425865714285715</v>
      </c>
    </row>
    <row r="97" spans="1:26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+'UK Prices'!D97</f>
        <v>Women's Full Zip Brushed Chill-Out</v>
      </c>
      <c r="E97" s="132">
        <f>'Trade Price Summary'!I97</f>
        <v>31.5</v>
      </c>
      <c r="G97" s="132">
        <f>'IRISH Pricing'!L97/'Trade Comparison to UK £'!$G$3</f>
        <v>32.129742962056305</v>
      </c>
      <c r="H97" s="61">
        <f>(G97-E97)/E97</f>
        <v>1.9991840065279525E-2</v>
      </c>
      <c r="J97" s="132">
        <f>'€uro Prices'!K97/'Trade Comparison to UK £'!$J$3</f>
        <v>34.601261651445249</v>
      </c>
      <c r="K97" s="61">
        <f>(J97-E97)/E97</f>
        <v>9.8452750839531714E-2</v>
      </c>
      <c r="M97" s="132">
        <f>'SFr Prices'!L97/'Trade Comparison to UK £'!$M$3</f>
        <v>34.371810862909626</v>
      </c>
      <c r="N97" s="61">
        <f>(M97-E97)/E97</f>
        <v>9.1168598822527827E-2</v>
      </c>
      <c r="P97" s="132">
        <f>'SEK Prices'!K97/'Trade Comparison to UK £'!$P$3</f>
        <v>32.757693858352376</v>
      </c>
      <c r="Q97" s="61">
        <f>(P97-E97)/E97</f>
        <v>3.9926789154043671E-2</v>
      </c>
      <c r="S97" s="132">
        <f>'DKr Prices'!K97/'Trade Comparison to UK £'!$S$3</f>
        <v>33.757303972918201</v>
      </c>
      <c r="T97" s="61">
        <f>(S97-E97)/E97</f>
        <v>7.1660443584704803E-2</v>
      </c>
      <c r="V97" s="132">
        <f>'NKr Prices'!L97/'Trade Comparison to UK £'!$V$3</f>
        <v>33.01419610432486</v>
      </c>
      <c r="W97" s="61">
        <f>(V97-E97)/E97</f>
        <v>4.8069717597614602E-2</v>
      </c>
      <c r="Y97" s="132">
        <f>'S Africa Prices'!F97/'Trade Comparison to UK £'!$Y$3</f>
        <v>0</v>
      </c>
      <c r="Z97" s="61">
        <f>(Y97-E97)/Y65</f>
        <v>-1.2948046363636363</v>
      </c>
    </row>
    <row r="98" spans="1:26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+'UK Prices'!D98</f>
        <v>Women's Full Zip Brushed Chill-Out Vest</v>
      </c>
      <c r="E98" s="132">
        <f>'Trade Price Summary'!I98</f>
        <v>28</v>
      </c>
      <c r="G98" s="132">
        <f>'IRISH Pricing'!L98/'Trade Comparison to UK £'!$G$3</f>
        <v>28.559771521827823</v>
      </c>
      <c r="H98" s="61">
        <f>(G98-E98)/E98</f>
        <v>1.99918400652794E-2</v>
      </c>
      <c r="J98" s="132">
        <f>'€uro Prices'!K98/'Trade Comparison to UK £'!$J$3</f>
        <v>30.756677023506889</v>
      </c>
      <c r="K98" s="61">
        <f>(J98-E98)/E98</f>
        <v>9.8452750839531741E-2</v>
      </c>
      <c r="M98" s="132">
        <f>'SFr Prices'!L98/'Trade Comparison to UK £'!$M$3</f>
        <v>30.544846354461956</v>
      </c>
      <c r="N98" s="61">
        <f>(M98-E98)/E98</f>
        <v>9.0887369802212722E-2</v>
      </c>
      <c r="P98" s="132">
        <f>'SEK Prices'!K98/'Trade Comparison to UK £'!$P$3</f>
        <v>31.077812122026611</v>
      </c>
      <c r="Q98" s="61">
        <f>(P98-E98)/E98</f>
        <v>0.10992186150095039</v>
      </c>
      <c r="S98" s="132">
        <f>'DKr Prices'!K98/'Trade Comparison to UK £'!$S$3</f>
        <v>31.647472474610812</v>
      </c>
      <c r="T98" s="61">
        <f>(S98-E98)/E98</f>
        <v>0.13026687409324328</v>
      </c>
      <c r="V98" s="132">
        <f>'NKr Prices'!L98/'Trade Comparison to UK £'!$V$3</f>
        <v>31.321160406667172</v>
      </c>
      <c r="W98" s="61">
        <f>(V98-E98)/E98</f>
        <v>0.1186128716666847</v>
      </c>
      <c r="Y98" s="132">
        <f>'S Africa Prices'!F98/'Trade Comparison to UK £'!$Y$3</f>
        <v>0</v>
      </c>
      <c r="Z98" s="61">
        <f>(Y98-E98)/Y67</f>
        <v>-1.1509374545454545</v>
      </c>
    </row>
    <row r="99" spans="1:26" hidden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+'UK Prices'!D99</f>
        <v>Womens FJ Full Zip Chill-Out (Knit mid layer)</v>
      </c>
      <c r="E99" s="132" t="str">
        <f>'Trade Price Summary'!I99</f>
        <v/>
      </c>
      <c r="G99" s="132">
        <f>'IRISH Pricing'!L99/'Trade Comparison to UK £'!$G$3</f>
        <v>0</v>
      </c>
      <c r="H99" s="61" t="e">
        <f t="shared" si="12"/>
        <v>#VALUE!</v>
      </c>
      <c r="J99" s="132">
        <f>'€uro Prices'!K99/'Trade Comparison to UK £'!$J$3</f>
        <v>0</v>
      </c>
      <c r="K99" s="61" t="e">
        <f t="shared" si="13"/>
        <v>#VALUE!</v>
      </c>
      <c r="M99" s="132">
        <f>'SFr Prices'!L99/'Trade Comparison to UK £'!$M$3</f>
        <v>0</v>
      </c>
      <c r="N99" s="61" t="e">
        <f t="shared" si="14"/>
        <v>#VALUE!</v>
      </c>
      <c r="P99" s="132">
        <f>'SEK Prices'!K99/'Trade Comparison to UK £'!$P$3</f>
        <v>0</v>
      </c>
      <c r="Q99" s="61" t="e">
        <f t="shared" si="15"/>
        <v>#VALUE!</v>
      </c>
      <c r="S99" s="132">
        <f>'DKr Prices'!K99/'Trade Comparison to UK £'!$S$3</f>
        <v>0</v>
      </c>
      <c r="T99" s="61" t="e">
        <f t="shared" si="16"/>
        <v>#VALUE!</v>
      </c>
      <c r="V99" s="132">
        <f>'NKr Prices'!L99/'Trade Comparison to UK £'!$V$3</f>
        <v>0</v>
      </c>
      <c r="W99" s="61" t="e">
        <f t="shared" si="17"/>
        <v>#VALUE!</v>
      </c>
      <c r="Y99" s="132">
        <f>'S Africa Prices'!F99/'Trade Comparison to UK £'!$Y$3</f>
        <v>0</v>
      </c>
      <c r="Z99" s="61" t="e">
        <f>(Y99-E99)/#REF!</f>
        <v>#VALUE!</v>
      </c>
    </row>
    <row r="100" spans="1:26" hidden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+'UK Prices'!D100</f>
        <v>Womens FJ Full Zip Chill-Out Vest (knit mid layer)</v>
      </c>
      <c r="E100" s="132" t="str">
        <f>'Trade Price Summary'!I100</f>
        <v/>
      </c>
      <c r="G100" s="132">
        <f>'IRISH Pricing'!L100/'Trade Comparison to UK £'!$G$3</f>
        <v>0</v>
      </c>
      <c r="H100" s="61" t="e">
        <f t="shared" si="12"/>
        <v>#VALUE!</v>
      </c>
      <c r="J100" s="132">
        <f>'€uro Prices'!K100/'Trade Comparison to UK £'!$J$3</f>
        <v>0</v>
      </c>
      <c r="K100" s="61" t="e">
        <f t="shared" si="13"/>
        <v>#VALUE!</v>
      </c>
      <c r="M100" s="132">
        <f>'SFr Prices'!L100/'Trade Comparison to UK £'!$M$3</f>
        <v>0</v>
      </c>
      <c r="N100" s="61" t="e">
        <f t="shared" si="14"/>
        <v>#VALUE!</v>
      </c>
      <c r="P100" s="132">
        <f>'SEK Prices'!K100/'Trade Comparison to UK £'!$P$3</f>
        <v>0</v>
      </c>
      <c r="Q100" s="61" t="e">
        <f t="shared" si="15"/>
        <v>#VALUE!</v>
      </c>
      <c r="S100" s="132">
        <f>'DKr Prices'!K100/'Trade Comparison to UK £'!$S$3</f>
        <v>0</v>
      </c>
      <c r="T100" s="61" t="e">
        <f t="shared" si="16"/>
        <v>#VALUE!</v>
      </c>
      <c r="V100" s="132">
        <f>'NKr Prices'!L100/'Trade Comparison to UK £'!$V$3</f>
        <v>0</v>
      </c>
      <c r="W100" s="61" t="e">
        <f t="shared" si="17"/>
        <v>#VALUE!</v>
      </c>
      <c r="Y100" s="132">
        <f>'S Africa Prices'!F100/'Trade Comparison to UK £'!$Y$3</f>
        <v>0</v>
      </c>
      <c r="Z100" s="61" t="e">
        <f>(Y100-E100)/#REF!</f>
        <v>#VALUE!</v>
      </c>
    </row>
    <row r="101" spans="1:26" x14ac:dyDescent="0.3">
      <c r="A101" s="206" t="str">
        <f>'ITMA Form Data'!A101</f>
        <v>SHIRTS</v>
      </c>
      <c r="B101" s="206"/>
      <c r="C101" s="500"/>
      <c r="D101" s="29" t="str">
        <f>+'UK Prices'!D101</f>
        <v>Shirts</v>
      </c>
      <c r="E101" s="132"/>
      <c r="G101" s="132"/>
      <c r="H101" s="61"/>
      <c r="J101" s="132"/>
      <c r="K101" s="61"/>
      <c r="M101" s="132"/>
      <c r="N101" s="61"/>
      <c r="P101" s="132"/>
      <c r="Q101" s="61"/>
      <c r="S101" s="132"/>
      <c r="T101" s="61"/>
      <c r="V101" s="132"/>
      <c r="W101" s="61"/>
      <c r="Y101" s="132"/>
      <c r="Z101" s="61"/>
    </row>
    <row r="102" spans="1:26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+'UK Prices'!D102</f>
        <v>Women's Stretch Pique Open V-neck</v>
      </c>
      <c r="E102" s="132">
        <f>'Trade Price Summary'!I102</f>
        <v>19.5</v>
      </c>
      <c r="G102" s="132">
        <f>'IRISH Pricing'!L102/'Trade Comparison to UK £'!$G$3</f>
        <v>19.889840881272949</v>
      </c>
      <c r="H102" s="61">
        <f>(G102-E102)/E102</f>
        <v>1.9991840065279449E-2</v>
      </c>
      <c r="J102" s="132">
        <f>'€uro Prices'!K102/'Trade Comparison to UK £'!$J$3</f>
        <v>21.89059410601638</v>
      </c>
      <c r="K102" s="61">
        <f>(J102-E102)/E102</f>
        <v>0.12259456953930152</v>
      </c>
      <c r="M102" s="132">
        <f>'SFr Prices'!L102/'Trade Comparison to UK £'!$M$3</f>
        <v>21.757001927656194</v>
      </c>
      <c r="N102" s="61">
        <f>(M102-E102)/E102</f>
        <v>0.11574368859775355</v>
      </c>
      <c r="P102" s="132">
        <f>'SEK Prices'!K102/'Trade Comparison to UK £'!$P$3</f>
        <v>19.318639967746272</v>
      </c>
      <c r="Q102" s="61">
        <f>(P102-E102)/E102</f>
        <v>-9.300514474550171E-3</v>
      </c>
      <c r="S102" s="132">
        <f>'DKr Prices'!K102/'Trade Comparison to UK £'!$S$3</f>
        <v>18.988483484766487</v>
      </c>
      <c r="T102" s="61">
        <f>(S102-E102)/E102</f>
        <v>-2.6231616165821182E-2</v>
      </c>
      <c r="V102" s="132">
        <f>'NKr Prices'!L102/'Trade Comparison to UK £'!$V$3</f>
        <v>19.46991052306338</v>
      </c>
      <c r="W102" s="61">
        <f>(V102-E102)/E102</f>
        <v>-1.5430500993138579E-3</v>
      </c>
      <c r="Y102" s="132">
        <f>'S Africa Prices'!F102/'Trade Comparison to UK £'!$Y$3</f>
        <v>0</v>
      </c>
      <c r="Z102" s="61">
        <f>(Y102-E102)/Y63</f>
        <v>-0.80154572727272722</v>
      </c>
    </row>
    <row r="103" spans="1:26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+'UK Prices'!D103</f>
        <v>Women's Smooth Pique Cap Sleeve</v>
      </c>
      <c r="E103" s="132">
        <f>'Trade Price Summary'!I103</f>
        <v>19.5</v>
      </c>
      <c r="G103" s="132">
        <f>'IRISH Pricing'!L103/'Trade Comparison to UK £'!$G$3</f>
        <v>19.889840881272949</v>
      </c>
      <c r="H103" s="61">
        <f t="shared" ref="H103" si="79">(G103-E103)/E103</f>
        <v>1.9991840065279449E-2</v>
      </c>
      <c r="J103" s="132">
        <f>'€uro Prices'!K103/'Trade Comparison to UK £'!$J$3</f>
        <v>21.89059410601638</v>
      </c>
      <c r="K103" s="61">
        <f t="shared" ref="K103" si="80">(J103-E103)/E103</f>
        <v>0.12259456953930152</v>
      </c>
      <c r="M103" s="132">
        <f>'SFr Prices'!L103/'Trade Comparison to UK £'!$M$3</f>
        <v>21.757001927656194</v>
      </c>
      <c r="N103" s="61">
        <f t="shared" ref="N103" si="81">(M103-E103)/E103</f>
        <v>0.11574368859775355</v>
      </c>
      <c r="P103" s="132">
        <f>'SEK Prices'!K103/'Trade Comparison to UK £'!$P$3</f>
        <v>19.318639967746272</v>
      </c>
      <c r="Q103" s="61">
        <f t="shared" ref="Q103" si="82">(P103-E103)/E103</f>
        <v>-9.300514474550171E-3</v>
      </c>
      <c r="S103" s="132">
        <f>'DKr Prices'!K103/'Trade Comparison to UK £'!$S$3</f>
        <v>18.988483484766487</v>
      </c>
      <c r="T103" s="61">
        <f t="shared" ref="T103" si="83">(S103-E103)/E103</f>
        <v>-2.6231616165821182E-2</v>
      </c>
      <c r="V103" s="132">
        <f>'NKr Prices'!L103/'Trade Comparison to UK £'!$V$3</f>
        <v>19.46991052306338</v>
      </c>
      <c r="W103" s="61">
        <f t="shared" ref="W103" si="84">(V103-E103)/E103</f>
        <v>-1.5430500993138579E-3</v>
      </c>
      <c r="Y103" s="132">
        <f>'S Africa Prices'!F103/'Trade Comparison to UK £'!$Y$3</f>
        <v>0</v>
      </c>
      <c r="Z103" s="61">
        <f>(Y103-E103)/Y64</f>
        <v>-0.83971457142857142</v>
      </c>
    </row>
    <row r="104" spans="1:26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+'UK Prices'!D104</f>
        <v>Women's Stretch Pique - Solid Colour</v>
      </c>
      <c r="E104" s="132">
        <f>'Trade Price Summary'!I104</f>
        <v>19.5</v>
      </c>
      <c r="G104" s="132">
        <f>'IRISH Pricing'!L104/'Trade Comparison to UK £'!$G$3</f>
        <v>19.889840881272949</v>
      </c>
      <c r="H104" s="61">
        <f>(G104-E104)/E104</f>
        <v>1.9991840065279449E-2</v>
      </c>
      <c r="J104" s="132">
        <f>'€uro Prices'!K104/'Trade Comparison to UK £'!$J$3</f>
        <v>21.89059410601638</v>
      </c>
      <c r="K104" s="61">
        <f>(J104-E104)/E104</f>
        <v>0.12259456953930152</v>
      </c>
      <c r="M104" s="132">
        <f>'SFr Prices'!L104/'Trade Comparison to UK £'!$M$3</f>
        <v>21.757001927656194</v>
      </c>
      <c r="N104" s="61">
        <f>(M104-E104)/E104</f>
        <v>0.11574368859775355</v>
      </c>
      <c r="P104" s="132">
        <f>'SEK Prices'!K104/'Trade Comparison to UK £'!$P$3</f>
        <v>19.318639967746272</v>
      </c>
      <c r="Q104" s="61">
        <f>(P104-E104)/E104</f>
        <v>-9.300514474550171E-3</v>
      </c>
      <c r="S104" s="132">
        <f>'DKr Prices'!K104/'Trade Comparison to UK £'!$S$3</f>
        <v>21.098314983073877</v>
      </c>
      <c r="T104" s="61">
        <f>(S104-E104)/E104</f>
        <v>8.1964870926865468E-2</v>
      </c>
      <c r="V104" s="132">
        <f>'NKr Prices'!L104/'Trade Comparison to UK £'!$V$3</f>
        <v>19.46991052306338</v>
      </c>
      <c r="W104" s="61">
        <f>(V104-E104)/E104</f>
        <v>-1.5430500993138579E-3</v>
      </c>
      <c r="Y104" s="132">
        <f>'S Africa Prices'!F104/'Trade Comparison to UK £'!$Y$3</f>
        <v>0</v>
      </c>
      <c r="Z104" s="61" t="e">
        <f>(Y104-E104)/Y61</f>
        <v>#DIV/0!</v>
      </c>
    </row>
    <row r="105" spans="1:26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+'UK Prices'!D105</f>
        <v>Women's Interlock Sleeveless</v>
      </c>
      <c r="E105" s="132">
        <f>'Trade Price Summary'!I105</f>
        <v>17.5</v>
      </c>
      <c r="G105" s="132">
        <f>'IRISH Pricing'!L105/'Trade Comparison to UK £'!$G$3</f>
        <v>17.849857201142388</v>
      </c>
      <c r="H105" s="61">
        <f>(G105-E105)/E105</f>
        <v>1.9991840065279324E-2</v>
      </c>
      <c r="J105" s="132">
        <f>'€uro Prices'!K105/'Trade Comparison to UK £'!$J$3</f>
        <v>19.536766782788813</v>
      </c>
      <c r="K105" s="61">
        <f>(J105-E105)/E105</f>
        <v>0.11638667330221791</v>
      </c>
      <c r="M105" s="132">
        <f>'SFr Prices'!L105/'Trade Comparison to UK £'!$M$3</f>
        <v>19.418301394715954</v>
      </c>
      <c r="N105" s="61">
        <f>(M105-E105)/E105</f>
        <v>0.10961722255519736</v>
      </c>
      <c r="P105" s="132">
        <f>'SEK Prices'!K105/'Trade Comparison to UK £'!$P$3</f>
        <v>17.638758231420507</v>
      </c>
      <c r="Q105" s="61">
        <f>(P105-E105)/E105</f>
        <v>7.9290417954575379E-3</v>
      </c>
      <c r="S105" s="132">
        <f>'DKr Prices'!K105/'Trade Comparison to UK £'!$S$3</f>
        <v>18.988483484766487</v>
      </c>
      <c r="T105" s="61">
        <f>(S105-E105)/E105</f>
        <v>8.5056199129513538E-2</v>
      </c>
      <c r="V105" s="132">
        <f>'NKr Prices'!L105/'Trade Comparison to UK £'!$V$3</f>
        <v>17.776874825405692</v>
      </c>
      <c r="W105" s="61">
        <f>(V105-E105)/E105</f>
        <v>1.5821418594610951E-2</v>
      </c>
      <c r="Y105" s="132">
        <f>'S Africa Prices'!F105/'Trade Comparison to UK £'!$Y$3</f>
        <v>0</v>
      </c>
      <c r="Z105" s="61" t="e">
        <f>(Y105-E105)/Y62</f>
        <v>#DIV/0!</v>
      </c>
    </row>
    <row r="106" spans="1:26" hidden="1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+'UK Prices'!D106</f>
        <v>Stretch Pique Double Space Dye Chest Stripe (A) - Prosports</v>
      </c>
      <c r="E106" s="132">
        <f>'Trade Price Summary'!I106</f>
        <v>26.4</v>
      </c>
      <c r="G106" s="132">
        <f>'IRISH Pricing'!L106/'Trade Comparison to UK £'!$G$3</f>
        <v>26.927784577723376</v>
      </c>
      <c r="H106" s="61">
        <f t="shared" ref="H106" si="85">(G106-E106)/E106</f>
        <v>1.9991840065279438E-2</v>
      </c>
      <c r="J106" s="132">
        <f>'€uro Prices'!K106/'Trade Comparison to UK £'!$J$3</f>
        <v>28.559771521827823</v>
      </c>
      <c r="K106" s="61">
        <f t="shared" ref="K106" si="86">(J106-E106)/E106</f>
        <v>8.1809527341963062E-2</v>
      </c>
      <c r="M106" s="132">
        <f>'SFr Prices'!L106/'Trade Comparison to UK £'!$M$3</f>
        <v>28.418754960879919</v>
      </c>
      <c r="N106" s="61">
        <f t="shared" ref="N106" si="87">(M106-E106)/E106</f>
        <v>7.6467990942421252E-2</v>
      </c>
      <c r="P106" s="132">
        <f>'SEK Prices'!K106/'Trade Comparison to UK £'!$P$3</f>
        <v>27.718048649375085</v>
      </c>
      <c r="Q106" s="61">
        <f t="shared" ref="Q106" si="88">(P106-E106)/E106</f>
        <v>4.9926085203601756E-2</v>
      </c>
      <c r="S106" s="132">
        <f>'DKr Prices'!K106/'Trade Comparison to UK £'!$S$3</f>
        <v>27.427809477996039</v>
      </c>
      <c r="T106" s="61">
        <f t="shared" ref="T106" si="89">(S106-E106)/E106</f>
        <v>3.8932177196819719E-2</v>
      </c>
      <c r="V106" s="132">
        <f>'NKr Prices'!L106/'Trade Comparison to UK £'!$V$3</f>
        <v>27.935089011351803</v>
      </c>
      <c r="W106" s="61">
        <f t="shared" ref="W106" si="90">(V106-E106)/E106</f>
        <v>5.8147311036053188E-2</v>
      </c>
      <c r="Y106" s="132">
        <f>'S Africa Prices'!F106/'Trade Comparison to UK £'!$Y$3</f>
        <v>0</v>
      </c>
      <c r="Z106" s="61" t="e">
        <f>(Y106-E106)/Y100</f>
        <v>#DIV/0!</v>
      </c>
    </row>
    <row r="107" spans="1:26" hidden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+'UK Prices'!D107</f>
        <v>Womens FJ Stretch Pique w/reversible collar</v>
      </c>
      <c r="E107" s="132" t="str">
        <f>'Trade Price Summary'!I107</f>
        <v/>
      </c>
      <c r="G107" s="132">
        <f>'IRISH Pricing'!L107/'Trade Comparison to UK £'!$G$3</f>
        <v>0</v>
      </c>
      <c r="H107" s="61" t="e">
        <f t="shared" si="12"/>
        <v>#VALUE!</v>
      </c>
      <c r="J107" s="132">
        <f>'€uro Prices'!K107/'Trade Comparison to UK £'!$J$3</f>
        <v>0</v>
      </c>
      <c r="K107" s="61" t="e">
        <f t="shared" si="13"/>
        <v>#VALUE!</v>
      </c>
      <c r="M107" s="132">
        <f>'SFr Prices'!L107/'Trade Comparison to UK £'!$M$3</f>
        <v>0</v>
      </c>
      <c r="N107" s="61" t="e">
        <f t="shared" si="14"/>
        <v>#VALUE!</v>
      </c>
      <c r="P107" s="132">
        <f>'SEK Prices'!K107/'Trade Comparison to UK £'!$P$3</f>
        <v>0</v>
      </c>
      <c r="Q107" s="61" t="e">
        <f t="shared" si="15"/>
        <v>#VALUE!</v>
      </c>
      <c r="S107" s="132">
        <f>'DKr Prices'!K107/'Trade Comparison to UK £'!$S$3</f>
        <v>0</v>
      </c>
      <c r="T107" s="61" t="e">
        <f t="shared" si="16"/>
        <v>#VALUE!</v>
      </c>
      <c r="V107" s="132">
        <f>'NKr Prices'!L107/'Trade Comparison to UK £'!$V$3</f>
        <v>0</v>
      </c>
      <c r="W107" s="61" t="e">
        <f t="shared" si="17"/>
        <v>#VALUE!</v>
      </c>
      <c r="Y107" s="132">
        <f>'S Africa Prices'!F107/'Trade Comparison to UK £'!$Y$3</f>
        <v>0</v>
      </c>
      <c r="Z107" s="61" t="e">
        <f>(Y107-E107)/Y88</f>
        <v>#VALUE!</v>
      </c>
    </row>
    <row r="108" spans="1:26" hidden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+'UK Prices'!D108</f>
        <v>Womens FJ Stretch Pique w/reversible collar - American Golf</v>
      </c>
      <c r="E108" s="132" t="str">
        <f>'Trade Price Summary'!I108</f>
        <v/>
      </c>
      <c r="G108" s="132">
        <f>'IRISH Pricing'!L108/'Trade Comparison to UK £'!$G$3</f>
        <v>0</v>
      </c>
      <c r="H108" s="61" t="e">
        <f t="shared" ref="H108" si="91">(G108-E108)/E108</f>
        <v>#VALUE!</v>
      </c>
      <c r="J108" s="132">
        <f>'€uro Prices'!K108/'Trade Comparison to UK £'!$J$3</f>
        <v>0</v>
      </c>
      <c r="K108" s="61" t="e">
        <f t="shared" ref="K108" si="92">(J108-E108)/E108</f>
        <v>#VALUE!</v>
      </c>
      <c r="M108" s="132">
        <f>'SFr Prices'!L108/'Trade Comparison to UK £'!$M$3</f>
        <v>0</v>
      </c>
      <c r="N108" s="61" t="e">
        <f t="shared" ref="N108" si="93">(M108-E108)/E108</f>
        <v>#VALUE!</v>
      </c>
      <c r="P108" s="132">
        <f>'SEK Prices'!K108/'Trade Comparison to UK £'!$P$3</f>
        <v>0</v>
      </c>
      <c r="Q108" s="61" t="e">
        <f t="shared" ref="Q108" si="94">(P108-E108)/E108</f>
        <v>#VALUE!</v>
      </c>
      <c r="S108" s="132">
        <f>'DKr Prices'!K108/'Trade Comparison to UK £'!$S$3</f>
        <v>0</v>
      </c>
      <c r="T108" s="61" t="e">
        <f t="shared" ref="T108" si="95">(S108-E108)/E108</f>
        <v>#VALUE!</v>
      </c>
      <c r="V108" s="132">
        <f>'NKr Prices'!L108/'Trade Comparison to UK £'!$V$3</f>
        <v>0</v>
      </c>
      <c r="W108" s="61" t="e">
        <f t="shared" ref="W108" si="96">(V108-E108)/E108</f>
        <v>#VALUE!</v>
      </c>
      <c r="Y108" s="132">
        <f>'S Africa Prices'!F108/'Trade Comparison to UK £'!$Y$3</f>
        <v>0</v>
      </c>
      <c r="Z108" s="61" t="e">
        <f>(Y108-E108)/Y89</f>
        <v>#VALUE!</v>
      </c>
    </row>
    <row r="109" spans="1:26" hidden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+'UK Prices'!D109</f>
        <v>Womens FJ Stretch Lisle Sleeveless</v>
      </c>
      <c r="E109" s="132" t="str">
        <f>'Trade Price Summary'!I109</f>
        <v/>
      </c>
      <c r="G109" s="132">
        <f>'IRISH Pricing'!L109/'Trade Comparison to UK £'!$G$3</f>
        <v>0</v>
      </c>
      <c r="H109" s="61" t="e">
        <f t="shared" si="12"/>
        <v>#VALUE!</v>
      </c>
      <c r="J109" s="132">
        <f>'€uro Prices'!K109/'Trade Comparison to UK £'!$J$3</f>
        <v>0</v>
      </c>
      <c r="K109" s="61" t="e">
        <f t="shared" si="13"/>
        <v>#VALUE!</v>
      </c>
      <c r="M109" s="132">
        <f>'SFr Prices'!L109/'Trade Comparison to UK £'!$M$3</f>
        <v>0</v>
      </c>
      <c r="N109" s="61" t="e">
        <f t="shared" si="14"/>
        <v>#VALUE!</v>
      </c>
      <c r="P109" s="132">
        <f>'SEK Prices'!K109/'Trade Comparison to UK £'!$P$3</f>
        <v>0</v>
      </c>
      <c r="Q109" s="61" t="e">
        <f t="shared" si="15"/>
        <v>#VALUE!</v>
      </c>
      <c r="S109" s="132">
        <f>'DKr Prices'!K109/'Trade Comparison to UK £'!$S$3</f>
        <v>0</v>
      </c>
      <c r="T109" s="61" t="e">
        <f t="shared" si="16"/>
        <v>#VALUE!</v>
      </c>
      <c r="V109" s="132">
        <f>'NKr Prices'!L109/'Trade Comparison to UK £'!$V$3</f>
        <v>0</v>
      </c>
      <c r="W109" s="61" t="e">
        <f t="shared" si="17"/>
        <v>#VALUE!</v>
      </c>
      <c r="Y109" s="132">
        <f>'S Africa Prices'!F109/'Trade Comparison to UK £'!$Y$3</f>
        <v>0</v>
      </c>
      <c r="Z109" s="61" t="e">
        <f>(Y109-E109)/Y89</f>
        <v>#VALUE!</v>
      </c>
    </row>
    <row r="110" spans="1:26" hidden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+'UK Prices'!D110</f>
        <v>Womens FJ Stretch Pique w/reversible collar - ProSports</v>
      </c>
      <c r="E110" s="132" t="str">
        <f>'Trade Price Summary'!I110</f>
        <v/>
      </c>
      <c r="G110" s="132">
        <f>'IRISH Pricing'!L110/'Trade Comparison to UK £'!$G$3</f>
        <v>0</v>
      </c>
      <c r="H110" s="61" t="e">
        <f t="shared" ref="H110" si="97">(G110-E110)/E110</f>
        <v>#VALUE!</v>
      </c>
      <c r="J110" s="132">
        <f>'€uro Prices'!K110/'Trade Comparison to UK £'!$J$3</f>
        <v>0</v>
      </c>
      <c r="K110" s="61" t="e">
        <f t="shared" ref="K110" si="98">(J110-E110)/E110</f>
        <v>#VALUE!</v>
      </c>
      <c r="M110" s="132">
        <f>'SFr Prices'!L110/'Trade Comparison to UK £'!$M$3</f>
        <v>0</v>
      </c>
      <c r="N110" s="61" t="e">
        <f t="shared" ref="N110" si="99">(M110-E110)/E110</f>
        <v>#VALUE!</v>
      </c>
      <c r="P110" s="132">
        <f>'SEK Prices'!K110/'Trade Comparison to UK £'!$P$3</f>
        <v>0</v>
      </c>
      <c r="Q110" s="61" t="e">
        <f t="shared" ref="Q110" si="100">(P110-E110)/E110</f>
        <v>#VALUE!</v>
      </c>
      <c r="S110" s="132">
        <f>'DKr Prices'!K110/'Trade Comparison to UK £'!$S$3</f>
        <v>0</v>
      </c>
      <c r="T110" s="61" t="e">
        <f t="shared" ref="T110" si="101">(S110-E110)/E110</f>
        <v>#VALUE!</v>
      </c>
      <c r="V110" s="132">
        <f>'NKr Prices'!L110/'Trade Comparison to UK £'!$V$3</f>
        <v>0</v>
      </c>
      <c r="W110" s="61" t="e">
        <f t="shared" ref="W110" si="102">(V110-E110)/E110</f>
        <v>#VALUE!</v>
      </c>
      <c r="Y110" s="132">
        <f>'S Africa Prices'!F110/'Trade Comparison to UK £'!$Y$3</f>
        <v>0</v>
      </c>
      <c r="Z110" s="61" t="e">
        <f>(Y110-E110)/Y91</f>
        <v>#VALUE!</v>
      </c>
    </row>
    <row r="111" spans="1:26" hidden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+'UK Prices'!D111</f>
        <v>Women's Smooth Pique Double Chest Stripe - Prosports</v>
      </c>
      <c r="E111" s="132" t="str">
        <f>'Trade Price Summary'!I111</f>
        <v/>
      </c>
      <c r="G111" s="132"/>
      <c r="H111" s="61"/>
      <c r="J111" s="132"/>
      <c r="K111" s="61"/>
      <c r="M111" s="132"/>
      <c r="N111" s="61"/>
      <c r="P111" s="132"/>
      <c r="Q111" s="61"/>
      <c r="S111" s="132"/>
      <c r="T111" s="61"/>
      <c r="V111" s="132"/>
      <c r="W111" s="61"/>
      <c r="Y111" s="132"/>
      <c r="Z111" s="61"/>
    </row>
    <row r="112" spans="1:26" x14ac:dyDescent="0.3">
      <c r="A112" s="206" t="str">
        <f>'ITMA Form Data'!A112</f>
        <v>TROUSERS</v>
      </c>
      <c r="B112" s="206"/>
      <c r="C112" s="500"/>
      <c r="D112" s="29" t="str">
        <f>+'UK Prices'!D112</f>
        <v>Trousers</v>
      </c>
      <c r="E112" s="132"/>
      <c r="G112" s="132"/>
      <c r="H112" s="61"/>
      <c r="J112" s="132"/>
      <c r="K112" s="61"/>
      <c r="M112" s="132"/>
      <c r="N112" s="61"/>
      <c r="P112" s="132"/>
      <c r="Q112" s="61"/>
      <c r="S112" s="132"/>
      <c r="T112" s="61"/>
      <c r="V112" s="132"/>
      <c r="W112" s="61"/>
      <c r="Y112" s="132"/>
      <c r="Z112" s="61"/>
    </row>
    <row r="113" spans="1:26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+'UK Prices'!D113</f>
        <v>Women's Performance 7/8 Trouser</v>
      </c>
      <c r="E113" s="132">
        <f>'Trade Price Summary'!I113</f>
        <v>34</v>
      </c>
      <c r="G113" s="132">
        <f>'IRISH Pricing'!L113/'Trade Comparison to UK £'!$G$3</f>
        <v>34.679722562219503</v>
      </c>
      <c r="H113" s="61">
        <f>(G113-E113)/E113</f>
        <v>1.9991840065279497E-2</v>
      </c>
      <c r="J113" s="132">
        <f>'€uro Prices'!K113/'Trade Comparison to UK £'!$J$3</f>
        <v>35.307409848413521</v>
      </c>
      <c r="K113" s="61">
        <f>(J113-E113)/E113</f>
        <v>3.8453230835691785E-2</v>
      </c>
      <c r="M113" s="132">
        <f>'SFr Prices'!L113/'Trade Comparison to UK £'!$M$3</f>
        <v>35.080507994103641</v>
      </c>
      <c r="N113" s="61">
        <f>(M113-E113)/E113</f>
        <v>3.1779646885401205E-2</v>
      </c>
      <c r="P113" s="132">
        <f>'SEK Prices'!K113/'Trade Comparison to UK £'!$P$3</f>
        <v>32.757693858352376</v>
      </c>
      <c r="Q113" s="61">
        <f>(P113-E113)/E113</f>
        <v>-3.653841593081248E-2</v>
      </c>
      <c r="S113" s="132">
        <f>'DKr Prices'!K113/'Trade Comparison to UK £'!$S$3</f>
        <v>33.757303972918201</v>
      </c>
      <c r="T113" s="61">
        <f>(S113-E113)/E113</f>
        <v>-7.1381184435823121E-3</v>
      </c>
      <c r="V113" s="132">
        <f>'NKr Prices'!L113/'Trade Comparison to UK £'!$V$3</f>
        <v>33.01419610432486</v>
      </c>
      <c r="W113" s="61">
        <f>(V113-E113)/E113</f>
        <v>-2.8994232225739412E-2</v>
      </c>
      <c r="Y113" s="132">
        <f>'S Africa Prices'!F113/'Trade Comparison to UK £'!$Y$3</f>
        <v>0</v>
      </c>
      <c r="Z113" s="61">
        <f>(Y113-E113)/Y68</f>
        <v>-1.4641177142857142</v>
      </c>
    </row>
    <row r="114" spans="1:26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+'UK Prices'!D114</f>
        <v>Women's Performance Skort</v>
      </c>
      <c r="E114" s="132">
        <f>'Trade Price Summary'!I114</f>
        <v>29.9</v>
      </c>
      <c r="G114" s="132">
        <f>'IRISH Pricing'!L114/'Trade Comparison to UK £'!$G$3</f>
        <v>30.497756017951851</v>
      </c>
      <c r="H114" s="61">
        <f>(G114-E114)/E114</f>
        <v>1.9991840065279331E-2</v>
      </c>
      <c r="J114" s="132">
        <f>'€uro Prices'!K114/'Trade Comparison to UK £'!$J$3</f>
        <v>30.599755201958381</v>
      </c>
      <c r="K114" s="61">
        <f>(J114-E114)/E114</f>
        <v>2.3403184011986027E-2</v>
      </c>
      <c r="M114" s="132">
        <f>'SFr Prices'!L114/'Trade Comparison to UK £'!$M$3</f>
        <v>30.403106928223153</v>
      </c>
      <c r="N114" s="61">
        <f>(M114-E114)/E114</f>
        <v>1.6826318669670708E-2</v>
      </c>
      <c r="P114" s="132">
        <f>'SEK Prices'!K114/'Trade Comparison to UK £'!$P$3</f>
        <v>29.397930385700846</v>
      </c>
      <c r="Q114" s="61">
        <f>(P114-E114)/E114</f>
        <v>-1.6791625896292729E-2</v>
      </c>
      <c r="S114" s="132">
        <f>'DKr Prices'!K114/'Trade Comparison to UK £'!$S$3</f>
        <v>29.537640976303425</v>
      </c>
      <c r="T114" s="61">
        <f>(S114-E114)/E114</f>
        <v>-1.2119030892861982E-2</v>
      </c>
      <c r="V114" s="132">
        <f>'NKr Prices'!L114/'Trade Comparison to UK £'!$V$3</f>
        <v>29.628124709009487</v>
      </c>
      <c r="W114" s="61">
        <f>(V114-E114)/E114</f>
        <v>-9.0928190966726198E-3</v>
      </c>
      <c r="Y114" s="132">
        <f>'S Africa Prices'!F114/'Trade Comparison to UK £'!$Y$3</f>
        <v>0</v>
      </c>
      <c r="Z114" s="61">
        <f>(Y114-E114)/Y42</f>
        <v>-1.2290367818181818</v>
      </c>
    </row>
    <row r="115" spans="1:26" x14ac:dyDescent="0.3">
      <c r="A115" s="206" t="str">
        <f>'ITMA Form Data'!A115</f>
        <v>JUNIORS</v>
      </c>
      <c r="B115" s="206"/>
      <c r="C115" s="500"/>
      <c r="D115" s="29" t="str">
        <f>+'UK Prices'!D115</f>
        <v>Juniors</v>
      </c>
      <c r="E115" s="132"/>
      <c r="G115" s="132"/>
      <c r="H115" s="61"/>
      <c r="J115" s="132"/>
      <c r="K115" s="61"/>
      <c r="M115" s="132"/>
      <c r="N115" s="61"/>
      <c r="P115" s="132"/>
      <c r="Q115" s="61"/>
      <c r="S115" s="132"/>
      <c r="T115" s="61"/>
      <c r="V115" s="132"/>
      <c r="W115" s="61"/>
      <c r="Y115" s="132"/>
      <c r="Z115" s="61"/>
    </row>
    <row r="116" spans="1:26" hidden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+'UK Prices'!D116</f>
        <v>FJ Junior FJ Chill-Out w/ Chest Piping 1/4 Zip</v>
      </c>
      <c r="E116" s="132" t="str">
        <f>'Trade Price Summary'!I116</f>
        <v/>
      </c>
      <c r="G116" s="132">
        <f>'IRISH Pricing'!L116/'Trade Comparison to UK £'!$G$3</f>
        <v>0</v>
      </c>
      <c r="H116" s="61" t="e">
        <f t="shared" ref="H116:H124" si="103">(G116-E116)/E116</f>
        <v>#VALUE!</v>
      </c>
      <c r="J116" s="132">
        <f>'€uro Prices'!K116/'Trade Comparison to UK £'!$J$3</f>
        <v>0</v>
      </c>
      <c r="K116" s="61" t="e">
        <f t="shared" ref="K116:K124" si="104">(J116-E116)/E116</f>
        <v>#VALUE!</v>
      </c>
      <c r="M116" s="132">
        <f>'SFr Prices'!L116/'Trade Comparison to UK £'!$M$3</f>
        <v>0</v>
      </c>
      <c r="N116" s="61" t="e">
        <f t="shared" ref="N116:N124" si="105">(M116-E116)/E116</f>
        <v>#VALUE!</v>
      </c>
      <c r="P116" s="132">
        <f>'SEK Prices'!K116/'Trade Comparison to UK £'!$P$3</f>
        <v>0</v>
      </c>
      <c r="Q116" s="61" t="e">
        <f t="shared" ref="Q116:Q124" si="106">(P116-E116)/E116</f>
        <v>#VALUE!</v>
      </c>
      <c r="S116" s="132">
        <f>'DKr Prices'!K116/'Trade Comparison to UK £'!$S$3</f>
        <v>0</v>
      </c>
      <c r="T116" s="61" t="e">
        <f t="shared" ref="T116:T124" si="107">(S116-E116)/E116</f>
        <v>#VALUE!</v>
      </c>
      <c r="V116" s="132">
        <f>'NKr Prices'!L116/'Trade Comparison to UK £'!$V$3</f>
        <v>0</v>
      </c>
      <c r="W116" s="61" t="e">
        <f t="shared" ref="W116:W124" si="108">(V116-E116)/E116</f>
        <v>#VALUE!</v>
      </c>
      <c r="Y116" s="132">
        <f>'S Africa Prices'!F116/'Trade Comparison to UK £'!$Y$3</f>
        <v>0</v>
      </c>
      <c r="Z116" s="61" t="e">
        <f>(Y116-E116)/#REF!</f>
        <v>#VALUE!</v>
      </c>
    </row>
    <row r="117" spans="1:26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+'UK Prices'!D117</f>
        <v>FJ Junior FJ Solid Colour Chill-Out 1/4 zip</v>
      </c>
      <c r="E117" s="132">
        <f>'Trade Price Summary'!I117</f>
        <v>22.1</v>
      </c>
      <c r="G117" s="132">
        <f>'IRISH Pricing'!L117/'Trade Comparison to UK £'!$G$3</f>
        <v>22.541819665442677</v>
      </c>
      <c r="H117" s="61">
        <f t="shared" si="103"/>
        <v>1.9991840065279449E-2</v>
      </c>
      <c r="J117" s="132">
        <f>'€uro Prices'!K117/'Trade Comparison to UK £'!$J$3</f>
        <v>24.244421429243946</v>
      </c>
      <c r="K117" s="61">
        <f t="shared" si="104"/>
        <v>9.7032643857192069E-2</v>
      </c>
      <c r="M117" s="132">
        <f>'SFr Prices'!L117/'Trade Comparison to UK £'!$M$3</f>
        <v>24.095702460596438</v>
      </c>
      <c r="N117" s="61">
        <f t="shared" si="105"/>
        <v>9.030327876001977E-2</v>
      </c>
      <c r="P117" s="132">
        <f>'SEK Prices'!K117/'Trade Comparison to UK £'!$P$3</f>
        <v>22.678403440397798</v>
      </c>
      <c r="Q117" s="61">
        <f t="shared" si="106"/>
        <v>2.6172101375465891E-2</v>
      </c>
      <c r="S117" s="132">
        <f>'DKr Prices'!K117/'Trade Comparison to UK £'!$S$3</f>
        <v>25.317977979688649</v>
      </c>
      <c r="T117" s="61">
        <f t="shared" si="107"/>
        <v>0.14560986333432796</v>
      </c>
      <c r="V117" s="132">
        <f>'NKr Prices'!L117/'Trade Comparison to UK £'!$V$3</f>
        <v>22.855981918378749</v>
      </c>
      <c r="W117" s="61">
        <f t="shared" si="108"/>
        <v>3.4207326623472735E-2</v>
      </c>
      <c r="Y117" s="132">
        <f>'S Africa Prices'!F117/'Trade Comparison to UK £'!$Y$3</f>
        <v>0</v>
      </c>
      <c r="Z117" s="61" t="e">
        <f>(Y117-E117)/Y95</f>
        <v>#DIV/0!</v>
      </c>
    </row>
    <row r="118" spans="1:26" hidden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+'UK Prices'!D118</f>
        <v>FJ Junior Birdseye Colorblock Pique w/ Self Collar</v>
      </c>
      <c r="E118" s="132" t="str">
        <f>'Trade Price Summary'!I118</f>
        <v/>
      </c>
      <c r="G118" s="132">
        <f>'IRISH Pricing'!L118/'Trade Comparison to UK £'!$G$3</f>
        <v>0</v>
      </c>
      <c r="H118" s="61" t="e">
        <f t="shared" si="103"/>
        <v>#VALUE!</v>
      </c>
      <c r="J118" s="132">
        <f>'€uro Prices'!K118/'Trade Comparison to UK £'!$J$3</f>
        <v>0</v>
      </c>
      <c r="K118" s="61" t="e">
        <f t="shared" si="104"/>
        <v>#VALUE!</v>
      </c>
      <c r="M118" s="132">
        <f>'SFr Prices'!L118/'Trade Comparison to UK £'!$M$3</f>
        <v>0</v>
      </c>
      <c r="N118" s="61" t="e">
        <f t="shared" si="105"/>
        <v>#VALUE!</v>
      </c>
      <c r="P118" s="132">
        <f>'SEK Prices'!K118/'Trade Comparison to UK £'!$P$3</f>
        <v>0</v>
      </c>
      <c r="Q118" s="61" t="e">
        <f t="shared" si="106"/>
        <v>#VALUE!</v>
      </c>
      <c r="S118" s="132">
        <f>'DKr Prices'!K118/'Trade Comparison to UK £'!$S$3</f>
        <v>0</v>
      </c>
      <c r="T118" s="61" t="e">
        <f t="shared" si="107"/>
        <v>#VALUE!</v>
      </c>
      <c r="V118" s="132">
        <f>'NKr Prices'!L118/'Trade Comparison to UK £'!$V$3</f>
        <v>0</v>
      </c>
      <c r="W118" s="61" t="e">
        <f t="shared" si="108"/>
        <v>#VALUE!</v>
      </c>
      <c r="Y118" s="132">
        <f>'S Africa Prices'!F118/'Trade Comparison to UK £'!$Y$3</f>
        <v>0</v>
      </c>
      <c r="Z118" s="61" t="e">
        <f>(Y118-E118)/Y100</f>
        <v>#VALUE!</v>
      </c>
    </row>
    <row r="119" spans="1:26" hidden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+'UK Prices'!D119</f>
        <v>FJ Junior Smooth Pique Double Chest Stripe</v>
      </c>
      <c r="E119" s="132" t="str">
        <f>'Trade Price Summary'!I119</f>
        <v/>
      </c>
      <c r="G119" s="132">
        <f>'IRISH Pricing'!L119/'Trade Comparison to UK £'!$G$3</f>
        <v>0</v>
      </c>
      <c r="H119" s="61" t="e">
        <f t="shared" si="103"/>
        <v>#VALUE!</v>
      </c>
      <c r="J119" s="132">
        <f>'€uro Prices'!K119/'Trade Comparison to UK £'!$J$3</f>
        <v>0</v>
      </c>
      <c r="K119" s="61" t="e">
        <f t="shared" si="104"/>
        <v>#VALUE!</v>
      </c>
      <c r="M119" s="132">
        <f>'SFr Prices'!L119/'Trade Comparison to UK £'!$M$3</f>
        <v>0</v>
      </c>
      <c r="N119" s="61" t="e">
        <f t="shared" si="105"/>
        <v>#VALUE!</v>
      </c>
      <c r="P119" s="132">
        <f>'SEK Prices'!K119/'Trade Comparison to UK £'!$P$3</f>
        <v>0</v>
      </c>
      <c r="Q119" s="61" t="e">
        <f t="shared" si="106"/>
        <v>#VALUE!</v>
      </c>
      <c r="S119" s="132">
        <f>'DKr Prices'!K119/'Trade Comparison to UK £'!$S$3</f>
        <v>0</v>
      </c>
      <c r="T119" s="61" t="e">
        <f t="shared" si="107"/>
        <v>#VALUE!</v>
      </c>
      <c r="V119" s="132">
        <f>'NKr Prices'!L119/'Trade Comparison to UK £'!$V$3</f>
        <v>0</v>
      </c>
      <c r="W119" s="61" t="e">
        <f t="shared" si="108"/>
        <v>#VALUE!</v>
      </c>
      <c r="Y119" s="132">
        <f>'S Africa Prices'!F119/'Trade Comparison to UK £'!$Y$3</f>
        <v>0</v>
      </c>
      <c r="Z119" s="61" t="e">
        <f>(Y119-E119)/Y107</f>
        <v>#VALUE!</v>
      </c>
    </row>
    <row r="120" spans="1:26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+'UK Prices'!D120</f>
        <v>Junior Textured Chill-Out</v>
      </c>
      <c r="E120" s="132">
        <f>'Trade Price Summary'!I120</f>
        <v>22.1</v>
      </c>
      <c r="G120" s="132">
        <f>'IRISH Pricing'!L120/'Trade Comparison to UK £'!$G$3</f>
        <v>22.541819665442677</v>
      </c>
      <c r="H120" s="61">
        <f>(G120-E120)/E120</f>
        <v>1.9991840065279449E-2</v>
      </c>
      <c r="J120" s="132">
        <f>'€uro Prices'!K120/'Trade Comparison to UK £'!$J$3</f>
        <v>24.244421429243946</v>
      </c>
      <c r="K120" s="61">
        <f>(J120-E120)/E120</f>
        <v>9.7032643857192069E-2</v>
      </c>
      <c r="M120" s="132">
        <f>'SFr Prices'!L120/'Trade Comparison to UK £'!$M$3</f>
        <v>24.095702460596438</v>
      </c>
      <c r="N120" s="61">
        <f>(M120-E120)/E120</f>
        <v>9.030327876001977E-2</v>
      </c>
      <c r="P120" s="132">
        <f>'SEK Prices'!K120/'Trade Comparison to UK £'!$P$3</f>
        <v>22.678403440397798</v>
      </c>
      <c r="Q120" s="61">
        <f>(P120-E120)/E120</f>
        <v>2.6172101375465891E-2</v>
      </c>
      <c r="S120" s="132">
        <f>'DKr Prices'!K120/'Trade Comparison to UK £'!$S$3</f>
        <v>25.317977979688649</v>
      </c>
      <c r="T120" s="61">
        <f>(S120-E120)/E120</f>
        <v>0.14560986333432796</v>
      </c>
      <c r="V120" s="132">
        <f>'NKr Prices'!L120/'Trade Comparison to UK £'!$V$3</f>
        <v>22.855981918378749</v>
      </c>
      <c r="W120" s="61">
        <f>(V120-E120)/E120</f>
        <v>3.4207326623472735E-2</v>
      </c>
      <c r="Y120" s="132">
        <f>'S Africa Prices'!F120/'Trade Comparison to UK £'!$Y$3</f>
        <v>0</v>
      </c>
      <c r="Z120" s="61" t="e">
        <f>(Y120-E120)/Y61</f>
        <v>#DIV/0!</v>
      </c>
    </row>
    <row r="121" spans="1:26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+'UK Prices'!D121</f>
        <v>Junior Stretch Pique w/Painted Stripes</v>
      </c>
      <c r="E121" s="132">
        <f>'Trade Price Summary'!I121</f>
        <v>19.5</v>
      </c>
      <c r="G121" s="132">
        <f>'IRISH Pricing'!L121/'Trade Comparison to UK £'!$G$3</f>
        <v>19.889840881272949</v>
      </c>
      <c r="H121" s="61">
        <f>(G121-E121)/E121</f>
        <v>1.9991840065279449E-2</v>
      </c>
      <c r="J121" s="132">
        <f>'€uro Prices'!K121/'Trade Comparison to UK £'!$J$3</f>
        <v>21.105984998273858</v>
      </c>
      <c r="K121" s="61">
        <f>(J121-E121)/E121</f>
        <v>8.2358205039685009E-2</v>
      </c>
      <c r="M121" s="132">
        <f>'SFr Prices'!L121/'Trade Comparison to UK £'!$M$3</f>
        <v>20.977435083342783</v>
      </c>
      <c r="N121" s="61">
        <f>(M121-E121)/E121</f>
        <v>7.5765901709886313E-2</v>
      </c>
      <c r="P121" s="132">
        <f>'SEK Prices'!K121/'Trade Comparison to UK £'!$P$3</f>
        <v>19.318639967746272</v>
      </c>
      <c r="Q121" s="61">
        <f>(P121-E121)/E121</f>
        <v>-9.300514474550171E-3</v>
      </c>
      <c r="S121" s="132">
        <f>'DKr Prices'!K121/'Trade Comparison to UK £'!$S$3</f>
        <v>21.098314983073877</v>
      </c>
      <c r="T121" s="61">
        <f>(S121-E121)/E121</f>
        <v>8.1964870926865468E-2</v>
      </c>
      <c r="V121" s="132">
        <f>'NKr Prices'!L121/'Trade Comparison to UK £'!$V$3</f>
        <v>19.46991052306338</v>
      </c>
      <c r="W121" s="61">
        <f>(V121-E121)/E121</f>
        <v>-1.5430500993138579E-3</v>
      </c>
      <c r="Y121" s="132">
        <f>'S Africa Prices'!F121/'Trade Comparison to UK £'!$Y$3</f>
        <v>0</v>
      </c>
      <c r="Z121" s="61">
        <f>(Y121-E121)/Y70</f>
        <v>-0.83971457142857142</v>
      </c>
    </row>
    <row r="122" spans="1:26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+'UK Prices'!D122</f>
        <v>Junior Smooth Pique w/Collar &amp; Sleeve Stripes</v>
      </c>
      <c r="E122" s="132">
        <f>'Trade Price Summary'!I122</f>
        <v>17.5</v>
      </c>
      <c r="G122" s="132">
        <f>'IRISH Pricing'!L122/'Trade Comparison to UK £'!$G$3</f>
        <v>17.849857201142388</v>
      </c>
      <c r="H122" s="61">
        <f>(G122-E122)/E122</f>
        <v>1.9991840065279324E-2</v>
      </c>
      <c r="J122" s="132">
        <f>'€uro Prices'!K122/'Trade Comparison to UK £'!$J$3</f>
        <v>20.321375890531336</v>
      </c>
      <c r="K122" s="61">
        <f>(J122-E122)/E122</f>
        <v>0.16122147945893345</v>
      </c>
      <c r="M122" s="132">
        <f>'SFr Prices'!L122/'Trade Comparison to UK £'!$M$3</f>
        <v>20.197868239029368</v>
      </c>
      <c r="N122" s="61">
        <f>(M122-E122)/E122</f>
        <v>0.15416389937310676</v>
      </c>
      <c r="P122" s="132">
        <f>'SEK Prices'!K122/'Trade Comparison to UK £'!$P$3</f>
        <v>19.318639967746272</v>
      </c>
      <c r="Q122" s="61">
        <f>(P122-E122)/E122</f>
        <v>0.10392228387121552</v>
      </c>
      <c r="S122" s="132">
        <f>'DKr Prices'!K122/'Trade Comparison to UK £'!$S$3</f>
        <v>21.098314983073877</v>
      </c>
      <c r="T122" s="61">
        <f>(S122-E122)/E122</f>
        <v>0.20561799903279296</v>
      </c>
      <c r="V122" s="132">
        <f>'NKr Prices'!L122/'Trade Comparison to UK £'!$V$3</f>
        <v>19.46991052306338</v>
      </c>
      <c r="W122" s="61">
        <f>(V122-E122)/E122</f>
        <v>0.11256631560362169</v>
      </c>
      <c r="Y122" s="132">
        <f>'S Africa Prices'!F122/'Trade Comparison to UK £'!$Y$3</f>
        <v>0</v>
      </c>
      <c r="Z122" s="61">
        <f>(Y122-E122)/Y69</f>
        <v>-0.71933590909090905</v>
      </c>
    </row>
    <row r="123" spans="1:26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+'UK Prices'!D123</f>
        <v>FJ Junior Stretch Pique w/neck tape trim</v>
      </c>
      <c r="E123" s="132">
        <f>'Trade Price Summary'!I123</f>
        <v>14.5</v>
      </c>
      <c r="G123" s="132">
        <f>'IRISH Pricing'!L123/'Trade Comparison to UK £'!$G$3</f>
        <v>14.789881680946552</v>
      </c>
      <c r="H123" s="61">
        <f t="shared" si="103"/>
        <v>1.9991840065279438E-2</v>
      </c>
      <c r="J123" s="132">
        <f>'€uro Prices'!K123/'Trade Comparison to UK £'!$J$3</f>
        <v>16.241408530270217</v>
      </c>
      <c r="K123" s="61">
        <f t="shared" si="104"/>
        <v>0.12009714001863565</v>
      </c>
      <c r="M123" s="132">
        <f>'SFr Prices'!L123/'Trade Comparison to UK £'!$M$3</f>
        <v>16.158294591223495</v>
      </c>
      <c r="N123" s="61">
        <f t="shared" si="105"/>
        <v>0.11436514422230998</v>
      </c>
      <c r="P123" s="132">
        <f>'SEK Prices'!K123/'Trade Comparison to UK £'!$P$3</f>
        <v>15.958876495094746</v>
      </c>
      <c r="Q123" s="61">
        <f t="shared" si="106"/>
        <v>0.1006121720754997</v>
      </c>
      <c r="S123" s="132">
        <f>'DKr Prices'!K123/'Trade Comparison to UK £'!$S$3</f>
        <v>16.878651986459101</v>
      </c>
      <c r="T123" s="61">
        <f t="shared" si="107"/>
        <v>0.16404496458338624</v>
      </c>
      <c r="V123" s="132">
        <f>'NKr Prices'!L123/'Trade Comparison to UK £'!$V$3</f>
        <v>16.083839127748007</v>
      </c>
      <c r="W123" s="61">
        <f t="shared" si="108"/>
        <v>0.10923028467227634</v>
      </c>
      <c r="Y123" s="132">
        <f>'S Africa Prices'!F123/'Trade Comparison to UK £'!$Y$3</f>
        <v>0</v>
      </c>
      <c r="Z123" s="61" t="e">
        <f>(Y123-E123)/Y117</f>
        <v>#DIV/0!</v>
      </c>
    </row>
    <row r="124" spans="1:26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+'UK Prices'!D124</f>
        <v>FJ Junior Shorts</v>
      </c>
      <c r="E124" s="132">
        <f>'Trade Price Summary'!I124</f>
        <v>17</v>
      </c>
      <c r="G124" s="132">
        <f>'IRISH Pricing'!L124/'Trade Comparison to UK £'!$G$3</f>
        <v>17.339861281109751</v>
      </c>
      <c r="H124" s="61">
        <f t="shared" si="103"/>
        <v>1.9991840065279497E-2</v>
      </c>
      <c r="J124" s="132">
        <f>'€uro Prices'!K124/'Trade Comparison to UK £'!$J$3</f>
        <v>19.144462228917551</v>
      </c>
      <c r="K124" s="61">
        <f t="shared" si="104"/>
        <v>0.12614483699515003</v>
      </c>
      <c r="M124" s="132">
        <f>'SFr Prices'!L124/'Trade Comparison to UK £'!$M$3</f>
        <v>19.063952829118946</v>
      </c>
      <c r="N124" s="61">
        <f t="shared" si="105"/>
        <v>0.12140898994817331</v>
      </c>
      <c r="P124" s="132">
        <f>'SEK Prices'!K124/'Trade Comparison to UK £'!$P$3</f>
        <v>17.638758231420507</v>
      </c>
      <c r="Q124" s="61">
        <f t="shared" si="106"/>
        <v>3.7574013612970997E-2</v>
      </c>
      <c r="S124" s="132">
        <f>'DKr Prices'!K124/'Trade Comparison to UK £'!$S$3</f>
        <v>18.988483484766487</v>
      </c>
      <c r="T124" s="61">
        <f t="shared" si="107"/>
        <v>0.11696961675096983</v>
      </c>
      <c r="V124" s="132">
        <f>'NKr Prices'!L124/'Trade Comparison to UK £'!$V$3</f>
        <v>17.776874825405692</v>
      </c>
      <c r="W124" s="61">
        <f t="shared" si="108"/>
        <v>4.5698519141511275E-2</v>
      </c>
      <c r="Y124" s="132">
        <f>'S Africa Prices'!F124/'Trade Comparison to UK £'!$Y$3</f>
        <v>0</v>
      </c>
      <c r="Z124" s="61" t="e">
        <f>(Y124-E124)/#REF!</f>
        <v>#REF!</v>
      </c>
    </row>
    <row r="125" spans="1:26" x14ac:dyDescent="0.3">
      <c r="A125" s="180"/>
      <c r="B125" s="180"/>
      <c r="C125" s="180"/>
      <c r="D125" s="29"/>
    </row>
    <row r="126" spans="1:26" x14ac:dyDescent="0.3">
      <c r="A126" s="19"/>
      <c r="B126" s="19"/>
      <c r="C126" s="180"/>
      <c r="D126" s="29"/>
    </row>
    <row r="127" spans="1:26" x14ac:dyDescent="0.3">
      <c r="A127" s="180"/>
      <c r="B127" s="180"/>
      <c r="C127" s="180"/>
      <c r="D127" s="422"/>
    </row>
    <row r="128" spans="1:26" x14ac:dyDescent="0.3">
      <c r="A128" s="180"/>
      <c r="B128" s="180"/>
      <c r="C128" s="180"/>
      <c r="D128" s="21"/>
      <c r="Z128" s="4"/>
    </row>
    <row r="129" spans="1:26" x14ac:dyDescent="0.3">
      <c r="A129" s="180"/>
      <c r="B129" s="180"/>
      <c r="C129" s="180"/>
      <c r="D129" s="21"/>
      <c r="Z129" s="4"/>
    </row>
    <row r="130" spans="1:26" x14ac:dyDescent="0.3">
      <c r="A130" s="180"/>
      <c r="B130" s="180"/>
      <c r="C130" s="180"/>
      <c r="D130" s="21"/>
      <c r="Z130" s="4"/>
    </row>
    <row r="131" spans="1:26" x14ac:dyDescent="0.3">
      <c r="A131" s="180"/>
      <c r="B131" s="180"/>
      <c r="C131" s="180"/>
      <c r="D131" s="21"/>
      <c r="Z131" s="4"/>
    </row>
    <row r="132" spans="1:26" x14ac:dyDescent="0.3">
      <c r="A132" s="21"/>
      <c r="B132" s="21"/>
      <c r="C132" s="21"/>
      <c r="D132" s="31"/>
      <c r="Z132" s="4"/>
    </row>
    <row r="133" spans="1:26" x14ac:dyDescent="0.3">
      <c r="A133" s="21"/>
      <c r="B133" s="21"/>
      <c r="C133" s="21"/>
      <c r="D133" s="31"/>
      <c r="Z133" s="4"/>
    </row>
    <row r="134" spans="1:26" x14ac:dyDescent="0.3">
      <c r="A134" s="21"/>
      <c r="B134" s="21"/>
      <c r="C134" s="21"/>
      <c r="D134" s="31"/>
      <c r="Z134" s="4"/>
    </row>
    <row r="135" spans="1:26" x14ac:dyDescent="0.3">
      <c r="A135" s="21"/>
      <c r="B135" s="21"/>
      <c r="C135" s="21"/>
      <c r="D135" s="31"/>
      <c r="Z135" s="4"/>
    </row>
    <row r="136" spans="1:26" x14ac:dyDescent="0.3">
      <c r="A136" s="21"/>
      <c r="B136" s="21"/>
      <c r="C136" s="21"/>
      <c r="D136" s="31"/>
      <c r="Z136" s="4"/>
    </row>
    <row r="137" spans="1:26" x14ac:dyDescent="0.3">
      <c r="A137" s="21"/>
      <c r="B137" s="21"/>
      <c r="C137" s="21"/>
      <c r="D137" s="31"/>
      <c r="Z137" s="4"/>
    </row>
    <row r="138" spans="1:26" x14ac:dyDescent="0.3">
      <c r="A138" s="21"/>
      <c r="B138" s="21"/>
      <c r="C138" s="21"/>
      <c r="D138" s="31"/>
      <c r="Z138" s="4"/>
    </row>
    <row r="139" spans="1:26" x14ac:dyDescent="0.3">
      <c r="A139" s="21"/>
      <c r="B139" s="21"/>
      <c r="C139" s="21"/>
      <c r="D139" s="31"/>
      <c r="Z139" s="4"/>
    </row>
    <row r="140" spans="1:26" x14ac:dyDescent="0.3">
      <c r="A140" s="21"/>
      <c r="B140" s="21"/>
      <c r="C140" s="21"/>
      <c r="D140" s="31"/>
      <c r="Z140" s="4"/>
    </row>
    <row r="141" spans="1:26" x14ac:dyDescent="0.3">
      <c r="A141" s="21"/>
      <c r="B141" s="21"/>
      <c r="C141" s="21"/>
      <c r="D141" s="31"/>
      <c r="Z141" s="4"/>
    </row>
    <row r="142" spans="1:26" x14ac:dyDescent="0.3">
      <c r="A142" s="21"/>
      <c r="B142" s="21"/>
      <c r="C142" s="21"/>
      <c r="D142" s="31"/>
      <c r="Z142" s="4"/>
    </row>
    <row r="143" spans="1:26" x14ac:dyDescent="0.3">
      <c r="A143" s="21"/>
      <c r="B143" s="21"/>
      <c r="C143" s="21"/>
      <c r="D143" s="31"/>
      <c r="Z143" s="4"/>
    </row>
    <row r="144" spans="1:26" x14ac:dyDescent="0.3">
      <c r="A144" s="21"/>
      <c r="B144" s="21"/>
      <c r="C144" s="21"/>
      <c r="D144" s="31"/>
      <c r="Z144" s="4"/>
    </row>
    <row r="145" spans="1:26" x14ac:dyDescent="0.3">
      <c r="A145" s="21"/>
      <c r="B145" s="21"/>
      <c r="C145" s="21"/>
      <c r="D145" s="31"/>
      <c r="Z145" s="4"/>
    </row>
    <row r="146" spans="1:26" x14ac:dyDescent="0.3">
      <c r="A146" s="21"/>
      <c r="B146" s="21"/>
      <c r="C146" s="21"/>
      <c r="D146" s="31"/>
      <c r="Z146" s="4"/>
    </row>
    <row r="147" spans="1:26" x14ac:dyDescent="0.3">
      <c r="A147" s="21"/>
      <c r="B147" s="21"/>
      <c r="C147" s="21"/>
      <c r="D147" s="31"/>
      <c r="Z147" s="4"/>
    </row>
    <row r="148" spans="1:26" x14ac:dyDescent="0.3">
      <c r="A148" s="21"/>
      <c r="B148" s="21"/>
      <c r="C148" s="21"/>
      <c r="D148" s="31"/>
      <c r="Z148" s="4"/>
    </row>
    <row r="149" spans="1:26" x14ac:dyDescent="0.3">
      <c r="A149" s="21"/>
      <c r="B149" s="21"/>
      <c r="C149" s="21"/>
      <c r="D149" s="31"/>
      <c r="Z149" s="4"/>
    </row>
    <row r="150" spans="1:26" x14ac:dyDescent="0.3">
      <c r="A150" s="21"/>
      <c r="B150" s="21"/>
      <c r="C150" s="21"/>
      <c r="D150" s="31"/>
      <c r="Z150" s="4"/>
    </row>
    <row r="151" spans="1:26" x14ac:dyDescent="0.3">
      <c r="A151" s="21"/>
      <c r="B151" s="21"/>
      <c r="C151" s="21"/>
      <c r="D151" s="31"/>
      <c r="Z151" s="4"/>
    </row>
    <row r="152" spans="1:26" x14ac:dyDescent="0.3">
      <c r="A152" s="21"/>
      <c r="B152" s="21"/>
      <c r="C152" s="21"/>
      <c r="D152" s="31"/>
      <c r="Z152" s="4"/>
    </row>
    <row r="153" spans="1:26" x14ac:dyDescent="0.3">
      <c r="A153" s="21"/>
      <c r="B153" s="21"/>
      <c r="C153" s="21"/>
      <c r="D153" s="31"/>
      <c r="Z153" s="4"/>
    </row>
    <row r="154" spans="1:26" x14ac:dyDescent="0.3">
      <c r="A154" s="21"/>
      <c r="B154" s="21"/>
      <c r="C154" s="21"/>
      <c r="D154" s="31"/>
      <c r="Z154" s="4"/>
    </row>
    <row r="155" spans="1:26" x14ac:dyDescent="0.3">
      <c r="A155" s="21"/>
      <c r="B155" s="21"/>
      <c r="C155" s="21"/>
      <c r="D155" s="31"/>
      <c r="Z155" s="4"/>
    </row>
    <row r="156" spans="1:26" x14ac:dyDescent="0.3">
      <c r="A156" s="21"/>
      <c r="B156" s="21"/>
      <c r="C156" s="21"/>
      <c r="D156" s="31"/>
      <c r="Z156" s="4"/>
    </row>
    <row r="157" spans="1:26" x14ac:dyDescent="0.3">
      <c r="A157" s="21"/>
      <c r="B157" s="21"/>
      <c r="C157" s="21"/>
      <c r="D157" s="31"/>
      <c r="Z157" s="4"/>
    </row>
    <row r="158" spans="1:26" x14ac:dyDescent="0.3">
      <c r="A158" s="21"/>
      <c r="B158" s="21"/>
      <c r="C158" s="21"/>
      <c r="D158" s="31"/>
      <c r="Z158" s="4"/>
    </row>
    <row r="159" spans="1:26" x14ac:dyDescent="0.3">
      <c r="A159" s="21"/>
      <c r="B159" s="21"/>
      <c r="C159" s="21"/>
      <c r="D159" s="31"/>
      <c r="Z159" s="4"/>
    </row>
    <row r="160" spans="1:26" x14ac:dyDescent="0.3">
      <c r="A160" s="21"/>
      <c r="B160" s="21"/>
      <c r="C160" s="21"/>
      <c r="D160" s="31"/>
      <c r="Z160" s="4"/>
    </row>
    <row r="161" spans="1:26" x14ac:dyDescent="0.3">
      <c r="A161" s="21"/>
      <c r="B161" s="21"/>
      <c r="C161" s="21"/>
      <c r="D161" s="31"/>
      <c r="Z161" s="4"/>
    </row>
    <row r="162" spans="1:26" x14ac:dyDescent="0.3">
      <c r="A162" s="21"/>
      <c r="B162" s="21"/>
      <c r="C162" s="21"/>
      <c r="D162" s="31"/>
      <c r="Z162" s="4"/>
    </row>
    <row r="163" spans="1:26" x14ac:dyDescent="0.3">
      <c r="A163" s="21"/>
      <c r="B163" s="21"/>
      <c r="C163" s="21"/>
      <c r="D163" s="31"/>
      <c r="Z163" s="4"/>
    </row>
    <row r="164" spans="1:26" x14ac:dyDescent="0.3">
      <c r="A164" s="21"/>
      <c r="B164" s="21"/>
      <c r="C164" s="21"/>
      <c r="D164" s="31"/>
      <c r="Z164" s="4"/>
    </row>
    <row r="165" spans="1:26" x14ac:dyDescent="0.3">
      <c r="A165" s="21"/>
      <c r="B165" s="21"/>
      <c r="C165" s="21"/>
      <c r="D165" s="31"/>
      <c r="Z165" s="4"/>
    </row>
    <row r="166" spans="1:26" x14ac:dyDescent="0.3">
      <c r="A166" s="21"/>
      <c r="B166" s="21"/>
      <c r="C166" s="21"/>
      <c r="D166" s="31"/>
      <c r="Z166" s="4"/>
    </row>
    <row r="167" spans="1:26" x14ac:dyDescent="0.3">
      <c r="A167" s="21"/>
      <c r="B167" s="21"/>
      <c r="C167" s="21"/>
      <c r="D167" s="31"/>
      <c r="Z167" s="4"/>
    </row>
    <row r="168" spans="1:26" x14ac:dyDescent="0.3">
      <c r="A168" s="21"/>
      <c r="B168" s="21"/>
      <c r="C168" s="21"/>
      <c r="D168" s="31"/>
      <c r="Z168" s="4"/>
    </row>
    <row r="169" spans="1:26" x14ac:dyDescent="0.3">
      <c r="A169" s="21"/>
      <c r="B169" s="21"/>
      <c r="C169" s="21"/>
      <c r="D169" s="31"/>
      <c r="Z169" s="4"/>
    </row>
    <row r="170" spans="1:26" x14ac:dyDescent="0.3">
      <c r="A170" s="21"/>
      <c r="B170" s="21"/>
      <c r="C170" s="21"/>
      <c r="D170" s="31"/>
      <c r="Z170" s="4"/>
    </row>
    <row r="171" spans="1:26" x14ac:dyDescent="0.3">
      <c r="A171" s="21"/>
      <c r="B171" s="21"/>
      <c r="C171" s="21"/>
      <c r="D171" s="31"/>
      <c r="Z171" s="4"/>
    </row>
    <row r="172" spans="1:26" x14ac:dyDescent="0.3">
      <c r="A172" s="21"/>
      <c r="B172" s="21"/>
      <c r="C172" s="21"/>
      <c r="D172" s="31"/>
      <c r="Z172" s="4"/>
    </row>
    <row r="173" spans="1:26" x14ac:dyDescent="0.3">
      <c r="A173" s="21"/>
      <c r="B173" s="21"/>
      <c r="C173" s="21"/>
      <c r="D173" s="31"/>
      <c r="Z173" s="4"/>
    </row>
    <row r="174" spans="1:26" x14ac:dyDescent="0.3">
      <c r="A174" s="21"/>
      <c r="B174" s="21"/>
      <c r="C174" s="21"/>
      <c r="D174" s="31"/>
      <c r="Z174" s="4"/>
    </row>
    <row r="175" spans="1:26" x14ac:dyDescent="0.3">
      <c r="A175" s="21"/>
      <c r="B175" s="21"/>
      <c r="C175" s="21"/>
      <c r="D175" s="31"/>
      <c r="Z175" s="4"/>
    </row>
    <row r="176" spans="1:26" x14ac:dyDescent="0.3">
      <c r="A176" s="21"/>
      <c r="B176" s="21"/>
      <c r="C176" s="21"/>
      <c r="D176" s="31"/>
      <c r="Z176" s="4"/>
    </row>
    <row r="177" spans="1:26" x14ac:dyDescent="0.3">
      <c r="A177" s="21"/>
      <c r="B177" s="21"/>
      <c r="C177" s="21"/>
      <c r="D177" s="31"/>
      <c r="Z177" s="4"/>
    </row>
    <row r="178" spans="1:26" x14ac:dyDescent="0.3">
      <c r="A178" s="21"/>
      <c r="B178" s="21"/>
      <c r="C178" s="21"/>
      <c r="D178" s="31"/>
      <c r="Z178" s="4"/>
    </row>
    <row r="179" spans="1:26" x14ac:dyDescent="0.3">
      <c r="A179" s="21"/>
      <c r="B179" s="21"/>
      <c r="C179" s="21"/>
      <c r="D179" s="31"/>
      <c r="Z179" s="4"/>
    </row>
    <row r="180" spans="1:26" x14ac:dyDescent="0.3">
      <c r="A180" s="21"/>
      <c r="B180" s="21"/>
      <c r="C180" s="21"/>
      <c r="D180" s="31"/>
      <c r="Z180" s="4"/>
    </row>
    <row r="181" spans="1:26" x14ac:dyDescent="0.3">
      <c r="A181" s="21"/>
      <c r="B181" s="21"/>
      <c r="C181" s="21"/>
      <c r="D181" s="31"/>
      <c r="Z181" s="4"/>
    </row>
    <row r="182" spans="1:26" x14ac:dyDescent="0.3">
      <c r="A182" s="21"/>
      <c r="B182" s="21"/>
      <c r="C182" s="21"/>
      <c r="D182" s="31"/>
      <c r="Z182" s="4"/>
    </row>
    <row r="183" spans="1:26" x14ac:dyDescent="0.3">
      <c r="A183" s="21"/>
      <c r="B183" s="21"/>
      <c r="C183" s="21"/>
      <c r="D183" s="31"/>
      <c r="Z183" s="4"/>
    </row>
    <row r="184" spans="1:26" x14ac:dyDescent="0.3">
      <c r="A184" s="21"/>
      <c r="B184" s="21"/>
      <c r="C184" s="21"/>
      <c r="D184" s="31"/>
      <c r="Z184" s="4"/>
    </row>
    <row r="185" spans="1:26" x14ac:dyDescent="0.3">
      <c r="A185" s="21"/>
      <c r="B185" s="21"/>
      <c r="C185" s="21"/>
      <c r="D185" s="31"/>
      <c r="Z185" s="4"/>
    </row>
    <row r="186" spans="1:26" x14ac:dyDescent="0.3">
      <c r="A186" s="21"/>
      <c r="B186" s="21"/>
      <c r="C186" s="21"/>
      <c r="D186" s="31"/>
      <c r="Z186" s="4"/>
    </row>
    <row r="187" spans="1:26" x14ac:dyDescent="0.3">
      <c r="A187" s="21"/>
      <c r="B187" s="21"/>
      <c r="C187" s="21"/>
      <c r="D187" s="31"/>
      <c r="Z187" s="4"/>
    </row>
    <row r="188" spans="1:26" x14ac:dyDescent="0.3">
      <c r="A188" s="21"/>
      <c r="B188" s="21"/>
      <c r="C188" s="21"/>
      <c r="D188" s="31"/>
      <c r="Z188" s="4"/>
    </row>
    <row r="189" spans="1:26" x14ac:dyDescent="0.3">
      <c r="A189" s="21"/>
      <c r="B189" s="21"/>
      <c r="C189" s="21"/>
      <c r="D189" s="31"/>
      <c r="Z189" s="4"/>
    </row>
    <row r="190" spans="1:26" x14ac:dyDescent="0.3">
      <c r="A190" s="21"/>
      <c r="B190" s="21"/>
      <c r="C190" s="21"/>
      <c r="D190" s="31"/>
      <c r="Z190" s="4"/>
    </row>
    <row r="191" spans="1:26" x14ac:dyDescent="0.3">
      <c r="A191" s="21"/>
      <c r="B191" s="21"/>
      <c r="C191" s="21"/>
      <c r="D191" s="31"/>
      <c r="Z191" s="4"/>
    </row>
    <row r="192" spans="1:26" x14ac:dyDescent="0.3">
      <c r="A192" s="21"/>
      <c r="B192" s="21"/>
      <c r="C192" s="21"/>
      <c r="D192" s="31"/>
      <c r="Z192" s="4"/>
    </row>
    <row r="193" spans="1:26" x14ac:dyDescent="0.3">
      <c r="A193" s="21"/>
      <c r="B193" s="21"/>
      <c r="C193" s="21"/>
      <c r="D193" s="31"/>
      <c r="Z193" s="4"/>
    </row>
    <row r="194" spans="1:26" x14ac:dyDescent="0.3">
      <c r="A194" s="21"/>
      <c r="B194" s="21"/>
      <c r="C194" s="21"/>
      <c r="D194" s="31"/>
      <c r="Z194" s="4"/>
    </row>
    <row r="195" spans="1:26" x14ac:dyDescent="0.3">
      <c r="A195" s="21"/>
      <c r="B195" s="21"/>
      <c r="C195" s="21"/>
      <c r="D195" s="31"/>
      <c r="Z195" s="4"/>
    </row>
    <row r="196" spans="1:26" x14ac:dyDescent="0.3">
      <c r="A196" s="21"/>
      <c r="B196" s="21"/>
      <c r="C196" s="21"/>
      <c r="D196" s="31"/>
      <c r="Z196" s="4"/>
    </row>
    <row r="197" spans="1:26" x14ac:dyDescent="0.3">
      <c r="A197" s="21"/>
      <c r="B197" s="21"/>
      <c r="C197" s="21"/>
      <c r="D197" s="31"/>
      <c r="Z197" s="4"/>
    </row>
    <row r="198" spans="1:26" x14ac:dyDescent="0.3">
      <c r="A198" s="21"/>
      <c r="B198" s="21"/>
      <c r="C198" s="21"/>
      <c r="D198" s="31"/>
      <c r="Z198" s="4"/>
    </row>
    <row r="199" spans="1:26" x14ac:dyDescent="0.3">
      <c r="A199" s="21"/>
      <c r="B199" s="21"/>
      <c r="C199" s="21"/>
      <c r="D199" s="31"/>
      <c r="Z199" s="4"/>
    </row>
    <row r="200" spans="1:26" x14ac:dyDescent="0.3">
      <c r="A200" s="21"/>
      <c r="B200" s="21"/>
      <c r="C200" s="21"/>
      <c r="D200" s="31"/>
      <c r="Z200" s="4"/>
    </row>
    <row r="201" spans="1:26" x14ac:dyDescent="0.3">
      <c r="A201" s="21"/>
      <c r="B201" s="21"/>
      <c r="C201" s="21"/>
      <c r="D201" s="31"/>
      <c r="Z201" s="4"/>
    </row>
    <row r="202" spans="1:26" x14ac:dyDescent="0.3">
      <c r="A202" s="21"/>
      <c r="B202" s="21"/>
      <c r="C202" s="21"/>
      <c r="D202" s="31"/>
      <c r="Z202" s="4"/>
    </row>
    <row r="203" spans="1:26" x14ac:dyDescent="0.3">
      <c r="A203" s="21"/>
      <c r="B203" s="21"/>
      <c r="C203" s="21"/>
      <c r="D203" s="31"/>
      <c r="Z203" s="4"/>
    </row>
    <row r="204" spans="1:26" x14ac:dyDescent="0.3">
      <c r="A204" s="21"/>
      <c r="B204" s="21"/>
      <c r="C204" s="21"/>
      <c r="D204" s="31"/>
      <c r="Z204" s="4"/>
    </row>
    <row r="205" spans="1:26" x14ac:dyDescent="0.3">
      <c r="A205" s="21"/>
      <c r="B205" s="21"/>
      <c r="C205" s="21"/>
      <c r="D205" s="31"/>
      <c r="Z205" s="4"/>
    </row>
    <row r="206" spans="1:26" x14ac:dyDescent="0.3">
      <c r="A206" s="21"/>
      <c r="B206" s="21"/>
      <c r="C206" s="21"/>
      <c r="D206" s="31"/>
      <c r="Z206" s="4"/>
    </row>
    <row r="207" spans="1:26" x14ac:dyDescent="0.3">
      <c r="A207" s="21"/>
      <c r="B207" s="21"/>
      <c r="C207" s="21"/>
      <c r="D207" s="31"/>
      <c r="Z207" s="4"/>
    </row>
    <row r="208" spans="1:26" x14ac:dyDescent="0.3">
      <c r="A208" s="21"/>
      <c r="B208" s="21"/>
      <c r="C208" s="21"/>
      <c r="D208" s="31"/>
      <c r="Z208" s="4"/>
    </row>
    <row r="209" spans="1:26" x14ac:dyDescent="0.3">
      <c r="A209" s="21"/>
      <c r="B209" s="21"/>
      <c r="C209" s="21"/>
      <c r="D209" s="31"/>
      <c r="Z209" s="4"/>
    </row>
    <row r="210" spans="1:26" x14ac:dyDescent="0.3">
      <c r="A210" s="21"/>
      <c r="B210" s="21"/>
      <c r="C210" s="21"/>
      <c r="D210" s="31"/>
      <c r="Z210" s="4"/>
    </row>
    <row r="211" spans="1:26" x14ac:dyDescent="0.3">
      <c r="A211" s="21"/>
      <c r="B211" s="21"/>
      <c r="C211" s="21"/>
      <c r="D211" s="31"/>
      <c r="Z211" s="4"/>
    </row>
    <row r="212" spans="1:26" x14ac:dyDescent="0.3">
      <c r="A212" s="21"/>
      <c r="B212" s="21"/>
      <c r="C212" s="21"/>
      <c r="D212" s="31"/>
      <c r="Z212" s="4"/>
    </row>
    <row r="213" spans="1:26" x14ac:dyDescent="0.3">
      <c r="A213" s="21"/>
      <c r="B213" s="21"/>
      <c r="C213" s="21"/>
      <c r="D213" s="31"/>
      <c r="Z213" s="4"/>
    </row>
    <row r="214" spans="1:26" x14ac:dyDescent="0.3">
      <c r="A214" s="21"/>
      <c r="B214" s="21"/>
      <c r="C214" s="21"/>
      <c r="D214" s="31"/>
      <c r="Z214" s="4"/>
    </row>
    <row r="215" spans="1:26" x14ac:dyDescent="0.3">
      <c r="A215" s="21"/>
      <c r="B215" s="21"/>
      <c r="C215" s="21"/>
      <c r="D215" s="31"/>
      <c r="Z215" s="4"/>
    </row>
    <row r="216" spans="1:26" x14ac:dyDescent="0.3">
      <c r="A216" s="21"/>
      <c r="B216" s="21"/>
      <c r="C216" s="21"/>
      <c r="D216" s="31"/>
      <c r="Z216" s="4"/>
    </row>
    <row r="217" spans="1:26" x14ac:dyDescent="0.3">
      <c r="A217" s="21"/>
      <c r="B217" s="21"/>
      <c r="C217" s="21"/>
      <c r="D217" s="31"/>
      <c r="Z217" s="4"/>
    </row>
    <row r="218" spans="1:26" x14ac:dyDescent="0.3">
      <c r="A218" s="21"/>
      <c r="B218" s="21"/>
      <c r="C218" s="21"/>
      <c r="D218" s="31"/>
      <c r="Z218" s="4"/>
    </row>
    <row r="219" spans="1:26" x14ac:dyDescent="0.3">
      <c r="A219" s="21"/>
      <c r="B219" s="21"/>
      <c r="C219" s="21"/>
      <c r="D219" s="31"/>
      <c r="Z219" s="4"/>
    </row>
    <row r="220" spans="1:26" x14ac:dyDescent="0.3">
      <c r="A220" s="21"/>
      <c r="B220" s="21"/>
      <c r="C220" s="21"/>
      <c r="D220" s="31"/>
      <c r="Z220" s="4"/>
    </row>
    <row r="221" spans="1:26" x14ac:dyDescent="0.3">
      <c r="A221" s="21"/>
      <c r="B221" s="21"/>
      <c r="C221" s="21"/>
      <c r="D221" s="31"/>
      <c r="Z221" s="4"/>
    </row>
    <row r="222" spans="1:26" x14ac:dyDescent="0.3">
      <c r="A222" s="21"/>
      <c r="B222" s="21"/>
      <c r="C222" s="21"/>
      <c r="D222" s="31"/>
      <c r="Z222" s="4"/>
    </row>
    <row r="223" spans="1:26" x14ac:dyDescent="0.3">
      <c r="A223" s="21"/>
      <c r="B223" s="21"/>
      <c r="C223" s="21"/>
      <c r="D223" s="31"/>
      <c r="Z223" s="4"/>
    </row>
    <row r="224" spans="1:26" x14ac:dyDescent="0.3">
      <c r="A224" s="21"/>
      <c r="B224" s="21"/>
      <c r="C224" s="21"/>
      <c r="D224" s="31"/>
      <c r="Z224" s="4"/>
    </row>
    <row r="225" spans="1:26" x14ac:dyDescent="0.3">
      <c r="A225" s="21"/>
      <c r="B225" s="21"/>
      <c r="C225" s="21"/>
      <c r="D225" s="31"/>
      <c r="Z225" s="4"/>
    </row>
    <row r="226" spans="1:26" x14ac:dyDescent="0.3">
      <c r="A226" s="21"/>
      <c r="B226" s="21"/>
      <c r="C226" s="21"/>
      <c r="D226" s="31"/>
      <c r="Z226" s="4"/>
    </row>
    <row r="227" spans="1:26" x14ac:dyDescent="0.3">
      <c r="A227" s="21"/>
      <c r="B227" s="21"/>
      <c r="C227" s="21"/>
      <c r="D227" s="31"/>
      <c r="Z227" s="4"/>
    </row>
    <row r="228" spans="1:26" x14ac:dyDescent="0.3">
      <c r="A228" s="21"/>
      <c r="B228" s="21"/>
      <c r="C228" s="21"/>
      <c r="D228" s="31"/>
      <c r="Z228" s="4"/>
    </row>
    <row r="229" spans="1:26" x14ac:dyDescent="0.3">
      <c r="A229" s="21"/>
      <c r="B229" s="21"/>
      <c r="C229" s="21"/>
      <c r="D229" s="31"/>
      <c r="Z229" s="4"/>
    </row>
    <row r="230" spans="1:26" x14ac:dyDescent="0.3">
      <c r="A230" s="21"/>
      <c r="B230" s="21"/>
      <c r="C230" s="21"/>
      <c r="D230" s="31"/>
      <c r="Z230" s="4"/>
    </row>
    <row r="231" spans="1:26" x14ac:dyDescent="0.3">
      <c r="A231" s="21"/>
      <c r="B231" s="21"/>
      <c r="C231" s="21"/>
      <c r="D231" s="31"/>
      <c r="Z231" s="4"/>
    </row>
    <row r="232" spans="1:26" x14ac:dyDescent="0.3">
      <c r="A232" s="21"/>
      <c r="B232" s="21"/>
      <c r="C232" s="21"/>
      <c r="D232" s="31"/>
      <c r="Z232" s="4"/>
    </row>
    <row r="233" spans="1:26" x14ac:dyDescent="0.3">
      <c r="A233" s="21"/>
      <c r="B233" s="21"/>
      <c r="C233" s="21"/>
      <c r="D233" s="31"/>
      <c r="Z233" s="4"/>
    </row>
    <row r="234" spans="1:26" x14ac:dyDescent="0.3">
      <c r="A234" s="21"/>
      <c r="B234" s="21"/>
      <c r="C234" s="21"/>
      <c r="D234" s="31"/>
      <c r="Z234" s="4"/>
    </row>
    <row r="235" spans="1:26" x14ac:dyDescent="0.3">
      <c r="A235" s="21"/>
      <c r="B235" s="21"/>
      <c r="C235" s="21"/>
      <c r="D235" s="31"/>
      <c r="Z235" s="4"/>
    </row>
    <row r="236" spans="1:26" x14ac:dyDescent="0.3">
      <c r="A236" s="21"/>
      <c r="B236" s="21"/>
      <c r="C236" s="21"/>
      <c r="D236" s="31"/>
      <c r="Z236" s="4"/>
    </row>
    <row r="237" spans="1:26" x14ac:dyDescent="0.3">
      <c r="A237" s="21"/>
      <c r="B237" s="21"/>
      <c r="C237" s="21"/>
      <c r="D237" s="31"/>
      <c r="Z237" s="4"/>
    </row>
    <row r="238" spans="1:26" x14ac:dyDescent="0.3">
      <c r="A238" s="21"/>
      <c r="B238" s="21"/>
      <c r="C238" s="21"/>
      <c r="D238" s="31"/>
      <c r="Z238" s="4"/>
    </row>
    <row r="239" spans="1:26" x14ac:dyDescent="0.3">
      <c r="A239" s="21"/>
      <c r="B239" s="21"/>
      <c r="C239" s="21"/>
      <c r="D239" s="31"/>
      <c r="Z239" s="4"/>
    </row>
    <row r="240" spans="1:26" x14ac:dyDescent="0.3">
      <c r="A240" s="21"/>
      <c r="B240" s="21"/>
      <c r="C240" s="21"/>
      <c r="D240" s="31"/>
      <c r="Z240" s="4"/>
    </row>
    <row r="241" spans="1:26" x14ac:dyDescent="0.3">
      <c r="A241" s="21"/>
      <c r="B241" s="21"/>
      <c r="C241" s="21"/>
      <c r="D241" s="31"/>
      <c r="Z241" s="4"/>
    </row>
    <row r="242" spans="1:26" x14ac:dyDescent="0.3">
      <c r="A242" s="21"/>
      <c r="B242" s="21"/>
      <c r="C242" s="21"/>
      <c r="D242" s="31"/>
      <c r="Z242" s="4"/>
    </row>
    <row r="243" spans="1:26" x14ac:dyDescent="0.3">
      <c r="A243" s="21"/>
      <c r="B243" s="21"/>
      <c r="C243" s="21"/>
      <c r="D243" s="31"/>
      <c r="Z243" s="4"/>
    </row>
    <row r="244" spans="1:26" x14ac:dyDescent="0.3">
      <c r="A244" s="21"/>
      <c r="B244" s="21"/>
      <c r="C244" s="21"/>
      <c r="D244" s="31"/>
      <c r="Z244" s="4"/>
    </row>
    <row r="245" spans="1:26" x14ac:dyDescent="0.3">
      <c r="A245" s="21"/>
      <c r="B245" s="21"/>
      <c r="C245" s="21"/>
      <c r="D245" s="31"/>
      <c r="Z245" s="4"/>
    </row>
    <row r="246" spans="1:26" x14ac:dyDescent="0.3">
      <c r="A246" s="21"/>
      <c r="B246" s="21"/>
      <c r="C246" s="21"/>
      <c r="D246" s="31"/>
      <c r="Z246" s="4"/>
    </row>
    <row r="247" spans="1:26" x14ac:dyDescent="0.3">
      <c r="A247" s="21"/>
      <c r="B247" s="21"/>
      <c r="C247" s="21"/>
      <c r="D247" s="31"/>
      <c r="Z247" s="4"/>
    </row>
    <row r="248" spans="1:26" x14ac:dyDescent="0.3">
      <c r="A248" s="21"/>
      <c r="B248" s="21"/>
      <c r="C248" s="21"/>
      <c r="D248" s="31"/>
      <c r="Z248" s="4"/>
    </row>
    <row r="249" spans="1:26" x14ac:dyDescent="0.3">
      <c r="A249" s="21"/>
      <c r="B249" s="21"/>
      <c r="C249" s="21"/>
      <c r="D249" s="31"/>
      <c r="Z249" s="4"/>
    </row>
    <row r="250" spans="1:26" x14ac:dyDescent="0.3">
      <c r="A250" s="21"/>
      <c r="B250" s="21"/>
      <c r="C250" s="21"/>
      <c r="D250" s="31"/>
      <c r="Z250" s="4"/>
    </row>
    <row r="251" spans="1:26" x14ac:dyDescent="0.3">
      <c r="A251" s="21"/>
      <c r="B251" s="21"/>
      <c r="C251" s="21"/>
      <c r="D251" s="31"/>
      <c r="Z251" s="4"/>
    </row>
    <row r="252" spans="1:26" x14ac:dyDescent="0.3">
      <c r="A252" s="21"/>
      <c r="B252" s="21"/>
      <c r="C252" s="21"/>
      <c r="D252" s="31"/>
      <c r="Z252" s="4"/>
    </row>
    <row r="253" spans="1:26" x14ac:dyDescent="0.3">
      <c r="A253" s="21"/>
      <c r="B253" s="21"/>
      <c r="C253" s="21"/>
      <c r="D253" s="31"/>
      <c r="Z253" s="4"/>
    </row>
    <row r="254" spans="1:26" x14ac:dyDescent="0.3">
      <c r="A254" s="21"/>
      <c r="B254" s="21"/>
      <c r="C254" s="21"/>
      <c r="D254" s="31"/>
      <c r="Z254" s="4"/>
    </row>
    <row r="255" spans="1:26" x14ac:dyDescent="0.3">
      <c r="A255" s="21"/>
      <c r="B255" s="21"/>
      <c r="C255" s="21"/>
      <c r="D255" s="31"/>
      <c r="Z255" s="4"/>
    </row>
    <row r="256" spans="1:26" x14ac:dyDescent="0.3">
      <c r="A256" s="21"/>
      <c r="B256" s="21"/>
      <c r="C256" s="21"/>
      <c r="D256" s="31"/>
      <c r="Z256" s="4"/>
    </row>
    <row r="257" spans="1:26" x14ac:dyDescent="0.3">
      <c r="A257" s="21"/>
      <c r="B257" s="21"/>
      <c r="C257" s="21"/>
      <c r="D257" s="31"/>
      <c r="Z257" s="4"/>
    </row>
    <row r="258" spans="1:26" x14ac:dyDescent="0.3">
      <c r="A258" s="21"/>
      <c r="B258" s="21"/>
      <c r="C258" s="21"/>
      <c r="D258" s="31"/>
      <c r="Z258" s="4"/>
    </row>
    <row r="259" spans="1:26" x14ac:dyDescent="0.3">
      <c r="A259" s="21"/>
      <c r="B259" s="21"/>
      <c r="C259" s="21"/>
      <c r="D259" s="31"/>
      <c r="Z259" s="4"/>
    </row>
    <row r="260" spans="1:26" x14ac:dyDescent="0.3">
      <c r="A260" s="21"/>
      <c r="B260" s="21"/>
      <c r="C260" s="21"/>
      <c r="D260" s="31"/>
      <c r="Z260" s="4"/>
    </row>
    <row r="261" spans="1:26" x14ac:dyDescent="0.3">
      <c r="A261" s="21"/>
      <c r="B261" s="21"/>
      <c r="C261" s="21"/>
      <c r="D261" s="31"/>
      <c r="Z261" s="4"/>
    </row>
    <row r="262" spans="1:26" x14ac:dyDescent="0.3">
      <c r="A262" s="21"/>
      <c r="B262" s="21"/>
      <c r="C262" s="21"/>
      <c r="D262" s="31"/>
      <c r="Z262" s="4"/>
    </row>
    <row r="263" spans="1:26" x14ac:dyDescent="0.3">
      <c r="A263" s="21"/>
      <c r="B263" s="21"/>
      <c r="C263" s="21"/>
      <c r="D263" s="31"/>
      <c r="Z263" s="4"/>
    </row>
    <row r="264" spans="1:26" x14ac:dyDescent="0.3">
      <c r="A264" s="21"/>
      <c r="B264" s="21"/>
      <c r="C264" s="21"/>
      <c r="D264" s="31"/>
      <c r="Z264" s="4"/>
    </row>
    <row r="265" spans="1:26" x14ac:dyDescent="0.3">
      <c r="A265" s="21"/>
      <c r="B265" s="21"/>
      <c r="C265" s="21"/>
      <c r="D265" s="31"/>
      <c r="Z265" s="4"/>
    </row>
    <row r="266" spans="1:26" x14ac:dyDescent="0.3">
      <c r="A266" s="21"/>
      <c r="B266" s="21"/>
      <c r="C266" s="21"/>
      <c r="D266" s="31"/>
      <c r="Z266" s="4"/>
    </row>
    <row r="267" spans="1:26" x14ac:dyDescent="0.3">
      <c r="A267" s="21"/>
      <c r="B267" s="21"/>
      <c r="C267" s="21"/>
      <c r="D267" s="31"/>
      <c r="Z267" s="4"/>
    </row>
    <row r="268" spans="1:26" x14ac:dyDescent="0.3">
      <c r="A268" s="21"/>
      <c r="B268" s="21"/>
      <c r="C268" s="21"/>
      <c r="D268" s="31"/>
      <c r="Z268" s="4"/>
    </row>
    <row r="269" spans="1:26" x14ac:dyDescent="0.3">
      <c r="A269" s="21"/>
      <c r="B269" s="21"/>
      <c r="C269" s="21"/>
      <c r="D269" s="31"/>
      <c r="Z269" s="4"/>
    </row>
    <row r="270" spans="1:26" x14ac:dyDescent="0.3">
      <c r="A270" s="21"/>
      <c r="B270" s="21"/>
      <c r="C270" s="21"/>
      <c r="D270" s="31"/>
      <c r="Z270" s="4"/>
    </row>
    <row r="271" spans="1:26" x14ac:dyDescent="0.3">
      <c r="A271" s="21"/>
      <c r="B271" s="21"/>
      <c r="C271" s="21"/>
      <c r="D271" s="31"/>
      <c r="Z271" s="4"/>
    </row>
    <row r="272" spans="1:26" x14ac:dyDescent="0.3">
      <c r="A272" s="21"/>
      <c r="B272" s="21"/>
      <c r="C272" s="21"/>
      <c r="D272" s="31"/>
      <c r="Z272" s="4"/>
    </row>
    <row r="273" spans="1:26" x14ac:dyDescent="0.3">
      <c r="A273" s="21"/>
      <c r="B273" s="21"/>
      <c r="C273" s="21"/>
      <c r="D273" s="31"/>
      <c r="Z273" s="4"/>
    </row>
    <row r="274" spans="1:26" x14ac:dyDescent="0.3">
      <c r="A274" s="21"/>
      <c r="B274" s="21"/>
      <c r="C274" s="21"/>
      <c r="D274" s="31"/>
      <c r="Z274" s="4"/>
    </row>
    <row r="275" spans="1:26" x14ac:dyDescent="0.3">
      <c r="A275" s="21"/>
      <c r="B275" s="21"/>
      <c r="C275" s="21"/>
      <c r="D275" s="31"/>
      <c r="Z275" s="4"/>
    </row>
    <row r="276" spans="1:26" x14ac:dyDescent="0.3">
      <c r="A276" s="21"/>
      <c r="B276" s="21"/>
      <c r="C276" s="21"/>
      <c r="D276" s="31"/>
      <c r="Z276" s="4"/>
    </row>
    <row r="277" spans="1:26" x14ac:dyDescent="0.3">
      <c r="A277" s="21"/>
      <c r="B277" s="21"/>
      <c r="C277" s="21"/>
      <c r="D277" s="31"/>
      <c r="Z277" s="4"/>
    </row>
    <row r="278" spans="1:26" x14ac:dyDescent="0.3">
      <c r="A278" s="21"/>
      <c r="B278" s="21"/>
      <c r="C278" s="21"/>
      <c r="D278" s="31"/>
      <c r="Z278" s="4"/>
    </row>
    <row r="279" spans="1:26" x14ac:dyDescent="0.3">
      <c r="A279" s="21"/>
      <c r="B279" s="21"/>
      <c r="C279" s="21"/>
      <c r="D279" s="31"/>
      <c r="Z279" s="4"/>
    </row>
    <row r="280" spans="1:26" x14ac:dyDescent="0.3">
      <c r="A280" s="21"/>
      <c r="B280" s="21"/>
      <c r="C280" s="21"/>
      <c r="D280" s="31"/>
      <c r="Z280" s="4"/>
    </row>
    <row r="281" spans="1:26" x14ac:dyDescent="0.3">
      <c r="A281" s="21"/>
      <c r="B281" s="21"/>
      <c r="C281" s="21"/>
      <c r="D281" s="31"/>
      <c r="Z281" s="4"/>
    </row>
    <row r="282" spans="1:26" x14ac:dyDescent="0.3">
      <c r="A282" s="21"/>
      <c r="B282" s="21"/>
      <c r="C282" s="21"/>
      <c r="D282" s="31"/>
      <c r="Z282" s="4"/>
    </row>
    <row r="283" spans="1:26" x14ac:dyDescent="0.3">
      <c r="A283" s="21"/>
      <c r="B283" s="21"/>
      <c r="C283" s="21"/>
      <c r="D283" s="31"/>
      <c r="Z283" s="4"/>
    </row>
    <row r="284" spans="1:26" x14ac:dyDescent="0.3">
      <c r="A284" s="21"/>
      <c r="B284" s="21"/>
      <c r="C284" s="21"/>
      <c r="D284" s="31"/>
      <c r="Z284" s="4"/>
    </row>
    <row r="285" spans="1:26" x14ac:dyDescent="0.3">
      <c r="A285" s="21"/>
      <c r="B285" s="21"/>
      <c r="C285" s="21"/>
      <c r="D285" s="31"/>
      <c r="Z285" s="4"/>
    </row>
    <row r="286" spans="1:26" x14ac:dyDescent="0.3">
      <c r="A286" s="21"/>
      <c r="B286" s="21"/>
      <c r="C286" s="21"/>
      <c r="D286" s="31"/>
      <c r="Z286" s="4"/>
    </row>
    <row r="287" spans="1:26" x14ac:dyDescent="0.3">
      <c r="A287" s="21"/>
      <c r="B287" s="21"/>
      <c r="C287" s="21"/>
      <c r="D287" s="31"/>
      <c r="Z287" s="4"/>
    </row>
    <row r="288" spans="1:26" x14ac:dyDescent="0.3">
      <c r="A288" s="21"/>
      <c r="B288" s="21"/>
      <c r="C288" s="21"/>
      <c r="D288" s="31"/>
      <c r="Z288" s="4"/>
    </row>
    <row r="289" spans="1:26" x14ac:dyDescent="0.3">
      <c r="A289" s="21"/>
      <c r="B289" s="21"/>
      <c r="C289" s="21"/>
      <c r="D289" s="31"/>
      <c r="Z289" s="4"/>
    </row>
    <row r="290" spans="1:26" x14ac:dyDescent="0.3">
      <c r="A290" s="21"/>
      <c r="B290" s="21"/>
      <c r="C290" s="21"/>
      <c r="D290" s="31"/>
      <c r="Z290" s="4"/>
    </row>
    <row r="291" spans="1:26" x14ac:dyDescent="0.3">
      <c r="A291" s="21"/>
      <c r="B291" s="21"/>
      <c r="C291" s="21"/>
      <c r="D291" s="31"/>
      <c r="Z291" s="4"/>
    </row>
    <row r="292" spans="1:26" x14ac:dyDescent="0.3">
      <c r="A292" s="21"/>
      <c r="B292" s="21"/>
      <c r="C292" s="21"/>
      <c r="D292" s="31"/>
      <c r="Z292" s="4"/>
    </row>
    <row r="293" spans="1:26" x14ac:dyDescent="0.3">
      <c r="A293" s="21"/>
      <c r="B293" s="21"/>
      <c r="C293" s="21"/>
      <c r="D293" s="31"/>
      <c r="Z293" s="4"/>
    </row>
    <row r="294" spans="1:26" x14ac:dyDescent="0.3">
      <c r="A294" s="21"/>
      <c r="B294" s="21"/>
      <c r="C294" s="21"/>
      <c r="D294" s="31"/>
      <c r="Z294" s="4"/>
    </row>
    <row r="295" spans="1:26" x14ac:dyDescent="0.3">
      <c r="A295" s="21"/>
      <c r="B295" s="21"/>
      <c r="C295" s="21"/>
      <c r="D295" s="31"/>
      <c r="Z295" s="4"/>
    </row>
    <row r="296" spans="1:26" x14ac:dyDescent="0.3">
      <c r="A296" s="21"/>
      <c r="B296" s="21"/>
      <c r="C296" s="21"/>
      <c r="D296" s="31"/>
      <c r="Z296" s="4"/>
    </row>
    <row r="297" spans="1:26" x14ac:dyDescent="0.3">
      <c r="A297" s="21"/>
      <c r="B297" s="21"/>
      <c r="C297" s="21"/>
      <c r="D297" s="31"/>
      <c r="Z297" s="4"/>
    </row>
    <row r="298" spans="1:26" x14ac:dyDescent="0.3">
      <c r="A298" s="21"/>
      <c r="B298" s="21"/>
      <c r="C298" s="21"/>
      <c r="D298" s="31"/>
      <c r="Z298" s="4"/>
    </row>
    <row r="299" spans="1:26" x14ac:dyDescent="0.3">
      <c r="A299" s="21"/>
      <c r="B299" s="21"/>
      <c r="C299" s="21"/>
      <c r="D299" s="31"/>
      <c r="Z299" s="4"/>
    </row>
    <row r="300" spans="1:26" x14ac:dyDescent="0.3">
      <c r="A300" s="21"/>
      <c r="B300" s="21"/>
      <c r="C300" s="21"/>
      <c r="D300" s="31"/>
      <c r="Z300" s="4"/>
    </row>
    <row r="301" spans="1:26" x14ac:dyDescent="0.3">
      <c r="A301" s="21"/>
      <c r="B301" s="21"/>
      <c r="C301" s="21"/>
      <c r="D301" s="31"/>
      <c r="Z301" s="4"/>
    </row>
    <row r="302" spans="1:26" x14ac:dyDescent="0.3">
      <c r="A302" s="21"/>
      <c r="B302" s="21"/>
      <c r="C302" s="21"/>
      <c r="D302" s="31"/>
      <c r="Z302" s="4"/>
    </row>
    <row r="303" spans="1:26" x14ac:dyDescent="0.3">
      <c r="A303" s="21"/>
      <c r="B303" s="21"/>
      <c r="C303" s="21"/>
      <c r="D303" s="31"/>
      <c r="Z303" s="4"/>
    </row>
    <row r="304" spans="1:26" x14ac:dyDescent="0.3">
      <c r="A304" s="21"/>
      <c r="B304" s="21"/>
      <c r="C304" s="21"/>
      <c r="D304" s="31"/>
      <c r="Z304" s="4"/>
    </row>
    <row r="305" spans="1:26" x14ac:dyDescent="0.3">
      <c r="A305" s="21"/>
      <c r="B305" s="21"/>
      <c r="C305" s="21"/>
      <c r="D305" s="31"/>
      <c r="Z305" s="4"/>
    </row>
    <row r="306" spans="1:26" x14ac:dyDescent="0.3">
      <c r="A306" s="21"/>
      <c r="B306" s="21"/>
      <c r="C306" s="21"/>
      <c r="D306" s="31"/>
      <c r="Z306" s="4"/>
    </row>
    <row r="307" spans="1:26" x14ac:dyDescent="0.3">
      <c r="A307" s="21"/>
      <c r="B307" s="21"/>
      <c r="C307" s="21"/>
      <c r="D307" s="31"/>
      <c r="Z307" s="4"/>
    </row>
    <row r="308" spans="1:26" x14ac:dyDescent="0.3">
      <c r="A308" s="21"/>
      <c r="B308" s="21"/>
      <c r="C308" s="21"/>
      <c r="D308" s="31"/>
      <c r="Z308" s="4"/>
    </row>
    <row r="309" spans="1:26" x14ac:dyDescent="0.3">
      <c r="A309" s="21"/>
      <c r="B309" s="21"/>
      <c r="C309" s="21"/>
      <c r="D309" s="31"/>
      <c r="Z309" s="4"/>
    </row>
    <row r="310" spans="1:26" x14ac:dyDescent="0.3">
      <c r="A310" s="21"/>
      <c r="B310" s="21"/>
      <c r="C310" s="21"/>
      <c r="D310" s="31"/>
      <c r="Z310" s="4"/>
    </row>
    <row r="311" spans="1:26" x14ac:dyDescent="0.3">
      <c r="A311" s="21"/>
      <c r="B311" s="21"/>
      <c r="C311" s="21"/>
      <c r="D311" s="31"/>
      <c r="Z311" s="4"/>
    </row>
    <row r="312" spans="1:26" x14ac:dyDescent="0.3">
      <c r="A312" s="21"/>
      <c r="B312" s="21"/>
      <c r="C312" s="21"/>
      <c r="D312" s="31"/>
      <c r="Z312" s="4"/>
    </row>
    <row r="313" spans="1:26" x14ac:dyDescent="0.3">
      <c r="A313" s="21"/>
      <c r="B313" s="21"/>
      <c r="C313" s="21"/>
      <c r="D313" s="31"/>
      <c r="Z313" s="4"/>
    </row>
    <row r="314" spans="1:26" x14ac:dyDescent="0.3">
      <c r="A314" s="21"/>
      <c r="B314" s="21"/>
      <c r="C314" s="21"/>
      <c r="D314" s="31"/>
      <c r="Z314" s="4"/>
    </row>
    <row r="315" spans="1:26" x14ac:dyDescent="0.3">
      <c r="A315" s="21"/>
      <c r="B315" s="21"/>
      <c r="C315" s="21"/>
      <c r="D315" s="31"/>
      <c r="Z315" s="4"/>
    </row>
    <row r="316" spans="1:26" x14ac:dyDescent="0.3">
      <c r="A316" s="21"/>
      <c r="B316" s="21"/>
      <c r="C316" s="21"/>
      <c r="D316" s="31"/>
      <c r="Z316" s="4"/>
    </row>
    <row r="317" spans="1:26" x14ac:dyDescent="0.3">
      <c r="A317" s="21"/>
      <c r="B317" s="21"/>
      <c r="C317" s="21"/>
      <c r="D317" s="31"/>
      <c r="Z317" s="4"/>
    </row>
    <row r="318" spans="1:26" x14ac:dyDescent="0.3">
      <c r="A318" s="21"/>
      <c r="B318" s="21"/>
      <c r="C318" s="21"/>
      <c r="D318" s="31"/>
      <c r="Z318" s="4"/>
    </row>
    <row r="319" spans="1:26" x14ac:dyDescent="0.3">
      <c r="A319" s="21"/>
      <c r="B319" s="21"/>
      <c r="C319" s="21"/>
      <c r="D319" s="31"/>
      <c r="Z319" s="4"/>
    </row>
    <row r="320" spans="1:26" x14ac:dyDescent="0.3">
      <c r="A320" s="21"/>
      <c r="B320" s="21"/>
      <c r="C320" s="21"/>
      <c r="D320" s="31"/>
      <c r="Z320" s="4"/>
    </row>
    <row r="321" spans="1:26" x14ac:dyDescent="0.3">
      <c r="A321" s="21"/>
      <c r="B321" s="21"/>
      <c r="C321" s="21"/>
      <c r="D321" s="31"/>
      <c r="Z321" s="4"/>
    </row>
    <row r="322" spans="1:26" x14ac:dyDescent="0.3">
      <c r="A322" s="21"/>
      <c r="B322" s="21"/>
      <c r="C322" s="21"/>
      <c r="D322" s="31"/>
      <c r="Z322" s="4"/>
    </row>
    <row r="323" spans="1:26" x14ac:dyDescent="0.3">
      <c r="A323" s="21"/>
      <c r="B323" s="21"/>
      <c r="C323" s="21"/>
      <c r="D323" s="31"/>
      <c r="Z323" s="4"/>
    </row>
    <row r="324" spans="1:26" x14ac:dyDescent="0.3">
      <c r="A324" s="21"/>
      <c r="B324" s="21"/>
      <c r="C324" s="21"/>
      <c r="D324" s="31"/>
      <c r="Z324" s="4"/>
    </row>
    <row r="325" spans="1:26" x14ac:dyDescent="0.3">
      <c r="A325" s="21"/>
      <c r="B325" s="21"/>
      <c r="C325" s="21"/>
      <c r="D325" s="31"/>
      <c r="Z325" s="4"/>
    </row>
    <row r="326" spans="1:26" x14ac:dyDescent="0.3">
      <c r="A326" s="21"/>
      <c r="B326" s="21"/>
      <c r="C326" s="21"/>
      <c r="D326" s="31"/>
      <c r="Z326" s="4"/>
    </row>
    <row r="327" spans="1:26" x14ac:dyDescent="0.3">
      <c r="A327" s="21"/>
      <c r="B327" s="21"/>
      <c r="C327" s="21"/>
      <c r="D327" s="31"/>
      <c r="Z327" s="4"/>
    </row>
    <row r="328" spans="1:26" x14ac:dyDescent="0.3">
      <c r="A328" s="21"/>
      <c r="B328" s="21"/>
      <c r="C328" s="21"/>
      <c r="D328" s="31"/>
      <c r="Z328" s="4"/>
    </row>
    <row r="329" spans="1:26" x14ac:dyDescent="0.3">
      <c r="A329" s="21"/>
      <c r="B329" s="21"/>
      <c r="C329" s="21"/>
      <c r="D329" s="31"/>
      <c r="Z329" s="4"/>
    </row>
    <row r="330" spans="1:26" x14ac:dyDescent="0.3">
      <c r="A330" s="21"/>
      <c r="B330" s="21"/>
      <c r="C330" s="21"/>
      <c r="D330" s="31"/>
      <c r="Z330" s="4"/>
    </row>
    <row r="331" spans="1:26" x14ac:dyDescent="0.3">
      <c r="A331" s="21"/>
      <c r="B331" s="21"/>
      <c r="C331" s="21"/>
      <c r="D331" s="31"/>
      <c r="Z331" s="4"/>
    </row>
    <row r="332" spans="1:26" x14ac:dyDescent="0.3">
      <c r="A332" s="21"/>
      <c r="B332" s="21"/>
      <c r="C332" s="21"/>
      <c r="D332" s="31"/>
      <c r="Z332" s="4"/>
    </row>
    <row r="333" spans="1:26" x14ac:dyDescent="0.3">
      <c r="A333" s="21"/>
      <c r="B333" s="21"/>
      <c r="C333" s="21"/>
      <c r="D333" s="31"/>
      <c r="Z333" s="4"/>
    </row>
    <row r="334" spans="1:26" x14ac:dyDescent="0.3">
      <c r="A334" s="21"/>
      <c r="B334" s="21"/>
      <c r="C334" s="21"/>
      <c r="D334" s="31"/>
      <c r="Z334" s="4"/>
    </row>
    <row r="335" spans="1:26" x14ac:dyDescent="0.3">
      <c r="A335" s="21"/>
      <c r="B335" s="21"/>
      <c r="C335" s="21"/>
      <c r="D335" s="31"/>
      <c r="Z335" s="4"/>
    </row>
    <row r="336" spans="1:26" x14ac:dyDescent="0.3">
      <c r="A336" s="21"/>
      <c r="B336" s="21"/>
      <c r="C336" s="21"/>
      <c r="D336" s="31"/>
      <c r="Z336" s="4"/>
    </row>
    <row r="337" spans="1:26" x14ac:dyDescent="0.3">
      <c r="A337" s="21"/>
      <c r="B337" s="21"/>
      <c r="C337" s="21"/>
      <c r="D337" s="31"/>
      <c r="Z337" s="4"/>
    </row>
    <row r="338" spans="1:26" x14ac:dyDescent="0.3">
      <c r="A338" s="21"/>
      <c r="B338" s="21"/>
      <c r="C338" s="21"/>
      <c r="D338" s="31"/>
      <c r="Z338" s="4"/>
    </row>
    <row r="339" spans="1:26" x14ac:dyDescent="0.3">
      <c r="A339" s="21"/>
      <c r="B339" s="21"/>
      <c r="C339" s="21"/>
      <c r="D339" s="31"/>
      <c r="Z339" s="4"/>
    </row>
    <row r="340" spans="1:26" x14ac:dyDescent="0.3">
      <c r="A340" s="21"/>
      <c r="B340" s="21"/>
      <c r="C340" s="21"/>
      <c r="D340" s="31"/>
      <c r="Z340" s="4"/>
    </row>
    <row r="341" spans="1:26" x14ac:dyDescent="0.3">
      <c r="A341" s="21"/>
      <c r="B341" s="21"/>
      <c r="C341" s="21"/>
      <c r="D341" s="31"/>
      <c r="Z341" s="4"/>
    </row>
    <row r="342" spans="1:26" x14ac:dyDescent="0.3">
      <c r="A342" s="21"/>
      <c r="B342" s="21"/>
      <c r="C342" s="21"/>
      <c r="D342" s="31"/>
      <c r="Z342" s="4"/>
    </row>
    <row r="343" spans="1:26" x14ac:dyDescent="0.3">
      <c r="A343" s="21"/>
      <c r="B343" s="21"/>
      <c r="C343" s="21"/>
      <c r="D343" s="31"/>
      <c r="Z343" s="4"/>
    </row>
    <row r="344" spans="1:26" x14ac:dyDescent="0.3">
      <c r="A344" s="21"/>
      <c r="B344" s="21"/>
      <c r="C344" s="21"/>
      <c r="D344" s="31"/>
      <c r="Z344" s="4"/>
    </row>
    <row r="345" spans="1:26" x14ac:dyDescent="0.3">
      <c r="A345" s="21"/>
      <c r="B345" s="21"/>
      <c r="C345" s="21"/>
      <c r="D345" s="31"/>
      <c r="Z345" s="4"/>
    </row>
    <row r="346" spans="1:26" x14ac:dyDescent="0.3">
      <c r="A346" s="21"/>
      <c r="B346" s="21"/>
      <c r="C346" s="21"/>
      <c r="D346" s="31"/>
      <c r="Z346" s="4"/>
    </row>
    <row r="347" spans="1:26" x14ac:dyDescent="0.3">
      <c r="A347" s="21"/>
      <c r="B347" s="21"/>
      <c r="C347" s="21"/>
      <c r="D347" s="31"/>
      <c r="Z347" s="4"/>
    </row>
    <row r="348" spans="1:26" x14ac:dyDescent="0.3">
      <c r="A348" s="21"/>
      <c r="B348" s="21"/>
      <c r="C348" s="21"/>
      <c r="D348" s="31"/>
      <c r="Z348" s="4"/>
    </row>
    <row r="349" spans="1:26" x14ac:dyDescent="0.3">
      <c r="A349" s="21"/>
      <c r="B349" s="21"/>
      <c r="C349" s="21"/>
      <c r="D349" s="31"/>
      <c r="Z349" s="4"/>
    </row>
    <row r="350" spans="1:26" x14ac:dyDescent="0.3">
      <c r="A350" s="21"/>
      <c r="B350" s="21"/>
      <c r="C350" s="21"/>
      <c r="D350" s="31"/>
      <c r="Z350" s="4"/>
    </row>
    <row r="351" spans="1:26" x14ac:dyDescent="0.3">
      <c r="A351" s="21"/>
      <c r="B351" s="21"/>
      <c r="C351" s="21"/>
      <c r="D351" s="31"/>
      <c r="Z351" s="4"/>
    </row>
    <row r="352" spans="1:26" x14ac:dyDescent="0.3">
      <c r="A352" s="21"/>
      <c r="B352" s="21"/>
      <c r="C352" s="21"/>
      <c r="D352" s="31"/>
      <c r="Z352" s="4"/>
    </row>
    <row r="353" spans="1:26" x14ac:dyDescent="0.3">
      <c r="A353" s="21"/>
      <c r="B353" s="21"/>
      <c r="C353" s="21"/>
      <c r="D353" s="31"/>
      <c r="Z353" s="4"/>
    </row>
    <row r="354" spans="1:26" x14ac:dyDescent="0.3">
      <c r="A354" s="21"/>
      <c r="B354" s="21"/>
      <c r="C354" s="21"/>
      <c r="D354" s="31"/>
      <c r="Z354" s="4"/>
    </row>
    <row r="355" spans="1:26" x14ac:dyDescent="0.3">
      <c r="A355" s="21"/>
      <c r="B355" s="21"/>
      <c r="C355" s="21"/>
      <c r="D355" s="31"/>
      <c r="Z355" s="4"/>
    </row>
    <row r="356" spans="1:26" x14ac:dyDescent="0.3">
      <c r="A356" s="21"/>
      <c r="B356" s="21"/>
      <c r="C356" s="21"/>
      <c r="D356" s="31"/>
      <c r="Z356" s="4"/>
    </row>
    <row r="357" spans="1:26" x14ac:dyDescent="0.3">
      <c r="A357" s="21"/>
      <c r="B357" s="21"/>
      <c r="C357" s="21"/>
      <c r="D357" s="31"/>
      <c r="Z357" s="4"/>
    </row>
    <row r="358" spans="1:26" x14ac:dyDescent="0.3">
      <c r="A358" s="21"/>
      <c r="B358" s="21"/>
      <c r="C358" s="21"/>
      <c r="D358" s="31"/>
      <c r="Z358" s="4"/>
    </row>
    <row r="359" spans="1:26" x14ac:dyDescent="0.3">
      <c r="A359" s="21"/>
      <c r="B359" s="21"/>
      <c r="C359" s="21"/>
      <c r="D359" s="31"/>
      <c r="Z359" s="4"/>
    </row>
    <row r="360" spans="1:26" x14ac:dyDescent="0.3">
      <c r="A360" s="21"/>
      <c r="B360" s="21"/>
      <c r="C360" s="21"/>
      <c r="D360" s="31"/>
      <c r="Z360" s="4"/>
    </row>
    <row r="361" spans="1:26" x14ac:dyDescent="0.3">
      <c r="A361" s="21"/>
      <c r="B361" s="21"/>
      <c r="C361" s="21"/>
      <c r="D361" s="31"/>
      <c r="Z361" s="4"/>
    </row>
    <row r="362" spans="1:26" x14ac:dyDescent="0.3">
      <c r="A362" s="21"/>
      <c r="B362" s="21"/>
      <c r="C362" s="21"/>
      <c r="D362" s="31"/>
      <c r="Z362" s="4"/>
    </row>
    <row r="363" spans="1:26" x14ac:dyDescent="0.3">
      <c r="A363" s="21"/>
      <c r="B363" s="21"/>
      <c r="C363" s="21"/>
      <c r="D363" s="31"/>
      <c r="Z363" s="4"/>
    </row>
    <row r="364" spans="1:26" x14ac:dyDescent="0.3">
      <c r="A364" s="21"/>
      <c r="B364" s="21"/>
      <c r="C364" s="21"/>
      <c r="D364" s="31"/>
      <c r="Z364" s="4"/>
    </row>
    <row r="365" spans="1:26" x14ac:dyDescent="0.3">
      <c r="A365" s="21"/>
      <c r="B365" s="21"/>
      <c r="C365" s="21"/>
      <c r="D365" s="31"/>
      <c r="Z365" s="4"/>
    </row>
    <row r="366" spans="1:26" x14ac:dyDescent="0.3">
      <c r="A366" s="21"/>
      <c r="B366" s="21"/>
      <c r="C366" s="21"/>
      <c r="D366" s="31"/>
      <c r="Z366" s="4"/>
    </row>
    <row r="367" spans="1:26" x14ac:dyDescent="0.3">
      <c r="A367" s="21"/>
      <c r="B367" s="21"/>
      <c r="C367" s="21"/>
      <c r="D367" s="31"/>
      <c r="Z367" s="4"/>
    </row>
    <row r="368" spans="1:26" x14ac:dyDescent="0.3">
      <c r="A368" s="21"/>
      <c r="B368" s="21"/>
      <c r="C368" s="21"/>
      <c r="D368" s="31"/>
      <c r="Z368" s="4"/>
    </row>
    <row r="369" spans="1:26" x14ac:dyDescent="0.3">
      <c r="A369" s="21"/>
      <c r="B369" s="21"/>
      <c r="C369" s="21"/>
      <c r="D369" s="31"/>
      <c r="Z369" s="4"/>
    </row>
    <row r="370" spans="1:26" x14ac:dyDescent="0.3">
      <c r="A370" s="21"/>
      <c r="B370" s="21"/>
      <c r="C370" s="21"/>
      <c r="D370" s="31"/>
      <c r="Z370" s="4"/>
    </row>
    <row r="371" spans="1:26" x14ac:dyDescent="0.3">
      <c r="A371" s="21"/>
      <c r="B371" s="21"/>
      <c r="C371" s="21"/>
      <c r="D371" s="31"/>
      <c r="Z371" s="4"/>
    </row>
    <row r="372" spans="1:26" x14ac:dyDescent="0.3">
      <c r="A372" s="21"/>
      <c r="B372" s="21"/>
      <c r="C372" s="21"/>
      <c r="D372" s="31"/>
      <c r="Z372" s="4"/>
    </row>
    <row r="373" spans="1:26" x14ac:dyDescent="0.3">
      <c r="A373" s="21"/>
      <c r="B373" s="21"/>
      <c r="C373" s="21"/>
      <c r="D373" s="31"/>
      <c r="Z373" s="4"/>
    </row>
    <row r="374" spans="1:26" x14ac:dyDescent="0.3">
      <c r="A374" s="21"/>
      <c r="B374" s="21"/>
      <c r="C374" s="21"/>
      <c r="D374" s="31"/>
      <c r="Z374" s="4"/>
    </row>
    <row r="375" spans="1:26" x14ac:dyDescent="0.3">
      <c r="A375" s="21"/>
      <c r="B375" s="21"/>
      <c r="C375" s="21"/>
      <c r="D375" s="31"/>
      <c r="Z375" s="4"/>
    </row>
    <row r="376" spans="1:26" x14ac:dyDescent="0.3">
      <c r="A376" s="21"/>
      <c r="B376" s="21"/>
      <c r="C376" s="21"/>
      <c r="D376" s="31"/>
      <c r="Z376" s="4"/>
    </row>
    <row r="377" spans="1:26" x14ac:dyDescent="0.3">
      <c r="A377" s="21"/>
      <c r="B377" s="21"/>
      <c r="C377" s="21"/>
      <c r="D377" s="31"/>
      <c r="Z377" s="4"/>
    </row>
    <row r="378" spans="1:26" x14ac:dyDescent="0.3">
      <c r="A378" s="21"/>
      <c r="B378" s="21"/>
      <c r="C378" s="21"/>
      <c r="D378" s="31"/>
      <c r="Z378" s="4"/>
    </row>
    <row r="379" spans="1:26" x14ac:dyDescent="0.3">
      <c r="A379" s="21"/>
      <c r="B379" s="21"/>
      <c r="C379" s="21"/>
      <c r="D379" s="31"/>
      <c r="Z379" s="4"/>
    </row>
    <row r="380" spans="1:26" x14ac:dyDescent="0.3">
      <c r="A380" s="21"/>
      <c r="B380" s="21"/>
      <c r="C380" s="21"/>
      <c r="D380" s="31"/>
      <c r="Z380" s="4"/>
    </row>
    <row r="381" spans="1:26" x14ac:dyDescent="0.3">
      <c r="A381" s="21"/>
      <c r="B381" s="21"/>
      <c r="C381" s="21"/>
      <c r="D381" s="31"/>
      <c r="Z381" s="4"/>
    </row>
    <row r="382" spans="1:26" x14ac:dyDescent="0.3">
      <c r="A382" s="21"/>
      <c r="B382" s="21"/>
      <c r="C382" s="21"/>
      <c r="D382" s="31"/>
      <c r="Z382" s="4"/>
    </row>
    <row r="383" spans="1:26" x14ac:dyDescent="0.3">
      <c r="A383" s="21"/>
      <c r="B383" s="21"/>
      <c r="C383" s="21"/>
      <c r="D383" s="31"/>
      <c r="Z383" s="4"/>
    </row>
    <row r="384" spans="1:26" x14ac:dyDescent="0.3">
      <c r="A384" s="21"/>
      <c r="B384" s="21"/>
      <c r="C384" s="21"/>
      <c r="D384" s="31"/>
      <c r="Z384" s="4"/>
    </row>
    <row r="385" spans="1:26" x14ac:dyDescent="0.3">
      <c r="A385" s="21"/>
      <c r="B385" s="21"/>
      <c r="C385" s="21"/>
      <c r="D385" s="31"/>
      <c r="Z385" s="4"/>
    </row>
    <row r="386" spans="1:26" x14ac:dyDescent="0.3">
      <c r="A386" s="21"/>
      <c r="B386" s="21"/>
      <c r="C386" s="21"/>
      <c r="D386" s="31"/>
      <c r="Z386" s="4"/>
    </row>
    <row r="387" spans="1:26" x14ac:dyDescent="0.3">
      <c r="A387" s="21"/>
      <c r="B387" s="21"/>
      <c r="C387" s="21"/>
      <c r="D387" s="31"/>
      <c r="Z387" s="4"/>
    </row>
    <row r="388" spans="1:26" x14ac:dyDescent="0.3">
      <c r="A388" s="21"/>
      <c r="B388" s="21"/>
      <c r="C388" s="21"/>
      <c r="D388" s="31"/>
      <c r="Z388" s="4"/>
    </row>
    <row r="389" spans="1:26" x14ac:dyDescent="0.3">
      <c r="A389" s="21"/>
      <c r="B389" s="21"/>
      <c r="C389" s="21"/>
      <c r="D389" s="31"/>
      <c r="Z389" s="4"/>
    </row>
    <row r="390" spans="1:26" x14ac:dyDescent="0.3">
      <c r="A390" s="21"/>
      <c r="B390" s="21"/>
      <c r="C390" s="21"/>
      <c r="D390" s="31"/>
      <c r="Z390" s="4"/>
    </row>
    <row r="391" spans="1:26" x14ac:dyDescent="0.3">
      <c r="A391" s="21"/>
      <c r="B391" s="21"/>
      <c r="C391" s="21"/>
      <c r="D391" s="31"/>
      <c r="Z391" s="4"/>
    </row>
    <row r="392" spans="1:26" x14ac:dyDescent="0.3">
      <c r="A392" s="21"/>
      <c r="B392" s="21"/>
      <c r="C392" s="21"/>
      <c r="D392" s="31"/>
      <c r="Z392" s="4"/>
    </row>
    <row r="393" spans="1:26" x14ac:dyDescent="0.3">
      <c r="A393" s="21"/>
      <c r="B393" s="21"/>
      <c r="C393" s="21"/>
      <c r="D393" s="31"/>
      <c r="Z393" s="4"/>
    </row>
    <row r="394" spans="1:26" x14ac:dyDescent="0.3">
      <c r="A394" s="21"/>
      <c r="B394" s="21"/>
      <c r="C394" s="21"/>
      <c r="D394" s="31"/>
      <c r="Z394" s="4"/>
    </row>
    <row r="395" spans="1:26" x14ac:dyDescent="0.3">
      <c r="A395" s="21"/>
      <c r="B395" s="21"/>
      <c r="C395" s="21"/>
      <c r="D395" s="31"/>
      <c r="Z395" s="4"/>
    </row>
    <row r="396" spans="1:26" x14ac:dyDescent="0.3">
      <c r="A396" s="21"/>
      <c r="B396" s="21"/>
      <c r="C396" s="21"/>
      <c r="D396" s="31"/>
      <c r="Z396" s="4"/>
    </row>
    <row r="397" spans="1:26" x14ac:dyDescent="0.3">
      <c r="A397" s="21"/>
      <c r="B397" s="21"/>
      <c r="C397" s="21"/>
      <c r="D397" s="31"/>
      <c r="Z397" s="4"/>
    </row>
    <row r="398" spans="1:26" x14ac:dyDescent="0.3">
      <c r="A398" s="21"/>
      <c r="B398" s="21"/>
      <c r="C398" s="21"/>
      <c r="D398" s="31"/>
      <c r="Z398" s="4"/>
    </row>
    <row r="399" spans="1:26" x14ac:dyDescent="0.3">
      <c r="A399" s="21"/>
      <c r="B399" s="21"/>
      <c r="C399" s="21"/>
      <c r="D399" s="31"/>
      <c r="Z399" s="4"/>
    </row>
    <row r="400" spans="1:26" x14ac:dyDescent="0.3">
      <c r="A400" s="21"/>
      <c r="B400" s="21"/>
      <c r="C400" s="21"/>
      <c r="D400" s="31"/>
      <c r="Z400" s="4"/>
    </row>
    <row r="401" spans="1:26" x14ac:dyDescent="0.3">
      <c r="A401" s="21"/>
      <c r="B401" s="21"/>
      <c r="C401" s="21"/>
      <c r="D401" s="31"/>
      <c r="Z401" s="4"/>
    </row>
    <row r="402" spans="1:26" x14ac:dyDescent="0.3">
      <c r="A402" s="21"/>
      <c r="B402" s="21"/>
      <c r="C402" s="21"/>
      <c r="D402" s="31"/>
      <c r="Z402" s="4"/>
    </row>
    <row r="403" spans="1:26" x14ac:dyDescent="0.3">
      <c r="A403" s="21"/>
      <c r="B403" s="21"/>
      <c r="C403" s="21"/>
      <c r="D403" s="31"/>
      <c r="Z403" s="4"/>
    </row>
    <row r="404" spans="1:26" x14ac:dyDescent="0.3">
      <c r="A404" s="21"/>
      <c r="B404" s="21"/>
      <c r="C404" s="21"/>
      <c r="D404" s="31"/>
      <c r="Z404" s="4"/>
    </row>
    <row r="405" spans="1:26" x14ac:dyDescent="0.3">
      <c r="A405" s="21"/>
      <c r="B405" s="21"/>
      <c r="C405" s="21"/>
      <c r="D405" s="31"/>
      <c r="Z405" s="4"/>
    </row>
    <row r="406" spans="1:26" x14ac:dyDescent="0.3">
      <c r="A406" s="21"/>
      <c r="B406" s="21"/>
      <c r="C406" s="21"/>
      <c r="D406" s="31"/>
      <c r="Z406" s="4"/>
    </row>
    <row r="407" spans="1:26" x14ac:dyDescent="0.3">
      <c r="A407" s="21"/>
      <c r="B407" s="21"/>
      <c r="C407" s="21"/>
      <c r="D407" s="31"/>
      <c r="Z407" s="4"/>
    </row>
    <row r="408" spans="1:26" x14ac:dyDescent="0.3">
      <c r="A408" s="21"/>
      <c r="B408" s="21"/>
      <c r="C408" s="21"/>
      <c r="D408" s="31"/>
      <c r="Z408" s="4"/>
    </row>
    <row r="409" spans="1:26" x14ac:dyDescent="0.3">
      <c r="A409" s="21"/>
      <c r="B409" s="21"/>
      <c r="C409" s="21"/>
      <c r="D409" s="31"/>
      <c r="Z409" s="4"/>
    </row>
    <row r="410" spans="1:26" x14ac:dyDescent="0.3">
      <c r="A410" s="21"/>
      <c r="B410" s="21"/>
      <c r="C410" s="21"/>
      <c r="D410" s="31"/>
      <c r="Z410" s="4"/>
    </row>
    <row r="411" spans="1:26" x14ac:dyDescent="0.3">
      <c r="A411" s="21"/>
      <c r="B411" s="21"/>
      <c r="C411" s="21"/>
      <c r="D411" s="31"/>
      <c r="Z411" s="4"/>
    </row>
    <row r="412" spans="1:26" x14ac:dyDescent="0.3">
      <c r="A412" s="21"/>
      <c r="B412" s="21"/>
      <c r="C412" s="21"/>
      <c r="D412" s="31"/>
      <c r="Z412" s="4"/>
    </row>
    <row r="413" spans="1:26" x14ac:dyDescent="0.3">
      <c r="A413" s="21"/>
      <c r="B413" s="21"/>
      <c r="C413" s="21"/>
      <c r="D413" s="31"/>
      <c r="Z413" s="4"/>
    </row>
    <row r="414" spans="1:26" x14ac:dyDescent="0.3">
      <c r="A414" s="21"/>
      <c r="B414" s="21"/>
      <c r="C414" s="21"/>
      <c r="D414" s="31"/>
      <c r="Z414" s="4"/>
    </row>
    <row r="415" spans="1:26" x14ac:dyDescent="0.3">
      <c r="A415" s="21"/>
      <c r="B415" s="21"/>
      <c r="C415" s="21"/>
      <c r="D415" s="31"/>
      <c r="Z415" s="4"/>
    </row>
    <row r="416" spans="1:26" x14ac:dyDescent="0.3">
      <c r="A416" s="21"/>
      <c r="B416" s="21"/>
      <c r="C416" s="21"/>
      <c r="D416" s="31"/>
      <c r="Z416" s="4"/>
    </row>
    <row r="417" spans="1:26" x14ac:dyDescent="0.3">
      <c r="A417" s="21"/>
      <c r="B417" s="21"/>
      <c r="C417" s="21"/>
      <c r="D417" s="31"/>
      <c r="Z417" s="4"/>
    </row>
    <row r="418" spans="1:26" x14ac:dyDescent="0.3">
      <c r="A418" s="21"/>
      <c r="B418" s="21"/>
      <c r="C418" s="21"/>
      <c r="D418" s="31"/>
      <c r="Z418" s="4"/>
    </row>
    <row r="419" spans="1:26" x14ac:dyDescent="0.3">
      <c r="A419" s="21"/>
      <c r="B419" s="21"/>
      <c r="C419" s="21"/>
      <c r="D419" s="31"/>
      <c r="Z419" s="4"/>
    </row>
    <row r="420" spans="1:26" x14ac:dyDescent="0.3">
      <c r="A420" s="21"/>
      <c r="B420" s="21"/>
      <c r="C420" s="21"/>
      <c r="D420" s="31"/>
      <c r="Z420" s="4"/>
    </row>
    <row r="421" spans="1:26" x14ac:dyDescent="0.3">
      <c r="A421" s="21"/>
      <c r="B421" s="21"/>
      <c r="C421" s="21"/>
      <c r="D421" s="31"/>
      <c r="Z421" s="4"/>
    </row>
    <row r="422" spans="1:26" x14ac:dyDescent="0.3">
      <c r="A422" s="21"/>
      <c r="B422" s="21"/>
      <c r="C422" s="21"/>
      <c r="D422" s="31"/>
      <c r="Z422" s="4"/>
    </row>
    <row r="423" spans="1:26" x14ac:dyDescent="0.3">
      <c r="A423" s="21"/>
      <c r="B423" s="21"/>
      <c r="C423" s="21"/>
      <c r="D423" s="31"/>
      <c r="Z423" s="4"/>
    </row>
    <row r="424" spans="1:26" x14ac:dyDescent="0.3">
      <c r="A424" s="21"/>
      <c r="B424" s="21"/>
      <c r="C424" s="21"/>
      <c r="D424" s="31"/>
      <c r="Z424" s="4"/>
    </row>
    <row r="425" spans="1:26" x14ac:dyDescent="0.3">
      <c r="A425" s="21"/>
      <c r="B425" s="21"/>
      <c r="C425" s="21"/>
      <c r="D425" s="31"/>
      <c r="Z425" s="4"/>
    </row>
    <row r="426" spans="1:26" x14ac:dyDescent="0.3">
      <c r="A426" s="21"/>
      <c r="B426" s="21"/>
      <c r="C426" s="21"/>
      <c r="D426" s="31"/>
      <c r="Z426" s="4"/>
    </row>
    <row r="427" spans="1:26" x14ac:dyDescent="0.3">
      <c r="A427" s="21"/>
      <c r="B427" s="21"/>
      <c r="C427" s="21"/>
      <c r="D427" s="31"/>
      <c r="Z427" s="4"/>
    </row>
    <row r="428" spans="1:26" x14ac:dyDescent="0.3">
      <c r="A428" s="21"/>
      <c r="B428" s="21"/>
      <c r="C428" s="21"/>
      <c r="D428" s="31"/>
      <c r="Z428" s="4"/>
    </row>
    <row r="429" spans="1:26" x14ac:dyDescent="0.3">
      <c r="A429" s="21"/>
      <c r="B429" s="21"/>
      <c r="C429" s="21"/>
      <c r="D429" s="31"/>
      <c r="Z429" s="4"/>
    </row>
    <row r="430" spans="1:26" x14ac:dyDescent="0.3">
      <c r="A430" s="21"/>
      <c r="B430" s="21"/>
      <c r="C430" s="21"/>
      <c r="D430" s="31"/>
      <c r="Z430" s="4"/>
    </row>
    <row r="431" spans="1:26" x14ac:dyDescent="0.3">
      <c r="A431" s="21"/>
      <c r="B431" s="21"/>
      <c r="C431" s="21"/>
      <c r="D431" s="31"/>
      <c r="Z431" s="4"/>
    </row>
    <row r="432" spans="1:26" x14ac:dyDescent="0.3">
      <c r="A432" s="21"/>
      <c r="B432" s="21"/>
      <c r="C432" s="21"/>
      <c r="D432" s="31"/>
      <c r="Z432" s="4"/>
    </row>
    <row r="433" spans="1:26" x14ac:dyDescent="0.3">
      <c r="A433" s="21"/>
      <c r="B433" s="21"/>
      <c r="C433" s="21"/>
      <c r="D433" s="31"/>
      <c r="Z433" s="4"/>
    </row>
    <row r="434" spans="1:26" x14ac:dyDescent="0.3">
      <c r="A434" s="21"/>
      <c r="B434" s="21"/>
      <c r="C434" s="21"/>
      <c r="D434" s="31"/>
      <c r="Z434" s="4"/>
    </row>
    <row r="435" spans="1:26" x14ac:dyDescent="0.3">
      <c r="A435" s="21"/>
      <c r="B435" s="21"/>
      <c r="C435" s="21"/>
      <c r="D435" s="31"/>
      <c r="Z435" s="4"/>
    </row>
    <row r="436" spans="1:26" x14ac:dyDescent="0.3">
      <c r="A436" s="21"/>
      <c r="B436" s="21"/>
      <c r="C436" s="21"/>
      <c r="D436" s="31"/>
      <c r="Z436" s="4"/>
    </row>
    <row r="437" spans="1:26" x14ac:dyDescent="0.3">
      <c r="A437" s="21"/>
      <c r="B437" s="21"/>
      <c r="C437" s="21"/>
      <c r="D437" s="31"/>
      <c r="Z437" s="4"/>
    </row>
    <row r="438" spans="1:26" x14ac:dyDescent="0.3">
      <c r="A438" s="21"/>
      <c r="B438" s="21"/>
      <c r="C438" s="21"/>
      <c r="D438" s="31"/>
      <c r="Z438" s="4"/>
    </row>
    <row r="439" spans="1:26" x14ac:dyDescent="0.3">
      <c r="A439" s="21"/>
      <c r="B439" s="21"/>
      <c r="C439" s="21"/>
      <c r="D439" s="31"/>
      <c r="Z439" s="4"/>
    </row>
    <row r="440" spans="1:26" x14ac:dyDescent="0.3">
      <c r="A440" s="21"/>
      <c r="B440" s="21"/>
      <c r="C440" s="21"/>
      <c r="D440" s="31"/>
      <c r="Z440" s="4"/>
    </row>
    <row r="441" spans="1:26" x14ac:dyDescent="0.3">
      <c r="A441" s="21"/>
      <c r="B441" s="21"/>
      <c r="C441" s="21"/>
      <c r="D441" s="31"/>
      <c r="Z441" s="4"/>
    </row>
    <row r="442" spans="1:26" x14ac:dyDescent="0.3">
      <c r="A442" s="21"/>
      <c r="B442" s="21"/>
      <c r="C442" s="21"/>
      <c r="D442" s="31"/>
      <c r="Z442" s="4"/>
    </row>
    <row r="443" spans="1:26" x14ac:dyDescent="0.3">
      <c r="A443" s="21"/>
      <c r="B443" s="21"/>
      <c r="C443" s="21"/>
      <c r="D443" s="31"/>
      <c r="Z443" s="4"/>
    </row>
    <row r="444" spans="1:26" x14ac:dyDescent="0.3">
      <c r="A444" s="21"/>
      <c r="B444" s="21"/>
      <c r="C444" s="21"/>
      <c r="D444" s="31"/>
      <c r="Z444" s="4"/>
    </row>
    <row r="445" spans="1:26" x14ac:dyDescent="0.3">
      <c r="A445" s="21"/>
      <c r="B445" s="21"/>
      <c r="C445" s="21"/>
      <c r="D445" s="31"/>
      <c r="Z445" s="4"/>
    </row>
    <row r="446" spans="1:26" x14ac:dyDescent="0.3">
      <c r="A446" s="21"/>
      <c r="B446" s="21"/>
      <c r="C446" s="21"/>
      <c r="D446" s="31"/>
      <c r="Z446" s="4"/>
    </row>
    <row r="447" spans="1:26" x14ac:dyDescent="0.3">
      <c r="A447" s="21"/>
      <c r="B447" s="21"/>
      <c r="C447" s="21"/>
      <c r="D447" s="31"/>
      <c r="Z447" s="4"/>
    </row>
    <row r="448" spans="1:26" x14ac:dyDescent="0.3">
      <c r="A448" s="21"/>
      <c r="B448" s="21"/>
      <c r="C448" s="21"/>
      <c r="D448" s="31"/>
      <c r="Z448" s="4"/>
    </row>
    <row r="449" spans="1:26" x14ac:dyDescent="0.3">
      <c r="A449" s="21"/>
      <c r="B449" s="21"/>
      <c r="C449" s="21"/>
      <c r="D449" s="31"/>
      <c r="Z449" s="4"/>
    </row>
    <row r="450" spans="1:26" x14ac:dyDescent="0.3">
      <c r="A450" s="21"/>
      <c r="B450" s="21"/>
      <c r="C450" s="21"/>
      <c r="D450" s="31"/>
      <c r="Z450" s="4"/>
    </row>
    <row r="451" spans="1:26" x14ac:dyDescent="0.3">
      <c r="A451" s="21"/>
      <c r="B451" s="21"/>
      <c r="C451" s="21"/>
      <c r="D451" s="31"/>
      <c r="Z451" s="4"/>
    </row>
    <row r="452" spans="1:26" x14ac:dyDescent="0.3">
      <c r="A452" s="21"/>
      <c r="B452" s="21"/>
      <c r="C452" s="21"/>
      <c r="D452" s="31"/>
      <c r="Z452" s="4"/>
    </row>
    <row r="453" spans="1:26" x14ac:dyDescent="0.3">
      <c r="A453" s="21"/>
      <c r="B453" s="21"/>
      <c r="C453" s="21"/>
      <c r="D453" s="31"/>
      <c r="Z453" s="4"/>
    </row>
    <row r="454" spans="1:26" x14ac:dyDescent="0.3">
      <c r="A454" s="21"/>
      <c r="B454" s="21"/>
      <c r="C454" s="21"/>
      <c r="D454" s="31"/>
      <c r="Z454" s="4"/>
    </row>
    <row r="455" spans="1:26" x14ac:dyDescent="0.3">
      <c r="A455" s="21"/>
      <c r="B455" s="21"/>
      <c r="C455" s="21"/>
      <c r="D455" s="31"/>
      <c r="Z455" s="4"/>
    </row>
    <row r="456" spans="1:26" x14ac:dyDescent="0.3">
      <c r="A456" s="21"/>
      <c r="B456" s="21"/>
      <c r="C456" s="21"/>
      <c r="D456" s="31"/>
      <c r="Z456" s="4"/>
    </row>
    <row r="457" spans="1:26" x14ac:dyDescent="0.3">
      <c r="A457" s="21"/>
      <c r="B457" s="21"/>
      <c r="C457" s="21"/>
      <c r="D457" s="31"/>
      <c r="Z457" s="4"/>
    </row>
    <row r="458" spans="1:26" x14ac:dyDescent="0.3">
      <c r="A458" s="21"/>
      <c r="B458" s="21"/>
      <c r="C458" s="21"/>
      <c r="D458" s="31"/>
      <c r="Z458" s="4"/>
    </row>
    <row r="459" spans="1:26" x14ac:dyDescent="0.3">
      <c r="A459" s="21"/>
      <c r="B459" s="21"/>
      <c r="C459" s="21"/>
      <c r="D459" s="31"/>
      <c r="Z459" s="4"/>
    </row>
    <row r="460" spans="1:26" x14ac:dyDescent="0.3">
      <c r="A460" s="21"/>
      <c r="B460" s="21"/>
      <c r="C460" s="21"/>
      <c r="D460" s="31"/>
      <c r="Z460" s="4"/>
    </row>
    <row r="461" spans="1:26" x14ac:dyDescent="0.3">
      <c r="A461" s="21"/>
      <c r="B461" s="21"/>
      <c r="C461" s="21"/>
      <c r="D461" s="31"/>
      <c r="Z461" s="4"/>
    </row>
    <row r="462" spans="1:26" x14ac:dyDescent="0.3">
      <c r="A462" s="21"/>
      <c r="B462" s="21"/>
      <c r="C462" s="21"/>
      <c r="D462" s="31"/>
      <c r="Z462" s="4"/>
    </row>
    <row r="463" spans="1:26" x14ac:dyDescent="0.3">
      <c r="A463" s="21"/>
      <c r="B463" s="21"/>
      <c r="C463" s="21"/>
      <c r="D463" s="31"/>
      <c r="Z463" s="4"/>
    </row>
    <row r="464" spans="1:26" x14ac:dyDescent="0.3">
      <c r="A464" s="21"/>
      <c r="B464" s="21"/>
      <c r="C464" s="21"/>
      <c r="D464" s="31"/>
      <c r="Z464" s="4"/>
    </row>
    <row r="465" spans="1:26" x14ac:dyDescent="0.3">
      <c r="A465" s="21"/>
      <c r="B465" s="21"/>
      <c r="C465" s="21"/>
      <c r="D465" s="31"/>
      <c r="Z465" s="4"/>
    </row>
    <row r="466" spans="1:26" x14ac:dyDescent="0.3">
      <c r="A466" s="21"/>
      <c r="B466" s="21"/>
      <c r="C466" s="21"/>
      <c r="D466" s="31"/>
      <c r="Z466" s="4"/>
    </row>
    <row r="467" spans="1:26" x14ac:dyDescent="0.3">
      <c r="A467" s="21"/>
      <c r="B467" s="21"/>
      <c r="C467" s="21"/>
      <c r="D467" s="31"/>
      <c r="Z467" s="4"/>
    </row>
    <row r="468" spans="1:26" x14ac:dyDescent="0.3">
      <c r="A468" s="21"/>
      <c r="B468" s="21"/>
      <c r="C468" s="21"/>
      <c r="D468" s="31"/>
      <c r="Z468" s="4"/>
    </row>
    <row r="469" spans="1:26" x14ac:dyDescent="0.3">
      <c r="A469" s="21"/>
      <c r="B469" s="21"/>
      <c r="C469" s="21"/>
      <c r="D469" s="31"/>
      <c r="Z469" s="4"/>
    </row>
    <row r="470" spans="1:26" x14ac:dyDescent="0.3">
      <c r="A470" s="21"/>
      <c r="B470" s="21"/>
      <c r="C470" s="21"/>
      <c r="D470" s="31"/>
      <c r="Z470" s="4"/>
    </row>
    <row r="471" spans="1:26" x14ac:dyDescent="0.3">
      <c r="A471" s="21"/>
      <c r="B471" s="21"/>
      <c r="C471" s="21"/>
      <c r="D471" s="31"/>
      <c r="Z471" s="4"/>
    </row>
    <row r="472" spans="1:26" x14ac:dyDescent="0.3">
      <c r="A472" s="21"/>
      <c r="B472" s="21"/>
      <c r="C472" s="21"/>
      <c r="D472" s="31"/>
      <c r="Z472" s="4"/>
    </row>
    <row r="473" spans="1:26" x14ac:dyDescent="0.3">
      <c r="A473" s="21"/>
      <c r="B473" s="21"/>
      <c r="C473" s="21"/>
      <c r="D473" s="31"/>
      <c r="Z473" s="4"/>
    </row>
    <row r="474" spans="1:26" x14ac:dyDescent="0.3">
      <c r="A474" s="21"/>
      <c r="B474" s="21"/>
      <c r="C474" s="21"/>
      <c r="D474" s="31"/>
      <c r="Z474" s="4"/>
    </row>
    <row r="475" spans="1:26" x14ac:dyDescent="0.3">
      <c r="A475" s="21"/>
      <c r="B475" s="21"/>
      <c r="C475" s="21"/>
      <c r="D475" s="31"/>
      <c r="Z475" s="4"/>
    </row>
    <row r="476" spans="1:26" x14ac:dyDescent="0.3">
      <c r="A476" s="21"/>
      <c r="B476" s="21"/>
      <c r="C476" s="21"/>
      <c r="D476" s="31"/>
      <c r="Z476" s="4"/>
    </row>
    <row r="477" spans="1:26" x14ac:dyDescent="0.3">
      <c r="A477" s="21"/>
      <c r="B477" s="21"/>
      <c r="C477" s="21"/>
      <c r="D477" s="31"/>
      <c r="Z477" s="4"/>
    </row>
    <row r="478" spans="1:26" x14ac:dyDescent="0.3">
      <c r="A478" s="21"/>
      <c r="B478" s="21"/>
      <c r="C478" s="21"/>
      <c r="D478" s="31"/>
      <c r="Z478" s="4"/>
    </row>
    <row r="479" spans="1:26" x14ac:dyDescent="0.3">
      <c r="A479" s="21"/>
      <c r="B479" s="21"/>
      <c r="C479" s="21"/>
      <c r="D479" s="31"/>
      <c r="Z479" s="4"/>
    </row>
    <row r="480" spans="1:26" x14ac:dyDescent="0.3">
      <c r="A480" s="21"/>
      <c r="B480" s="21"/>
      <c r="C480" s="21"/>
      <c r="D480" s="31"/>
      <c r="Z480" s="4"/>
    </row>
    <row r="481" spans="1:26" x14ac:dyDescent="0.3">
      <c r="A481" s="21"/>
      <c r="B481" s="21"/>
      <c r="C481" s="21"/>
      <c r="D481" s="31"/>
      <c r="Z481" s="4"/>
    </row>
    <row r="482" spans="1:26" x14ac:dyDescent="0.3">
      <c r="A482" s="21"/>
      <c r="B482" s="21"/>
      <c r="C482" s="21"/>
      <c r="D482" s="31"/>
      <c r="Z482" s="4"/>
    </row>
    <row r="483" spans="1:26" x14ac:dyDescent="0.3">
      <c r="A483" s="21"/>
      <c r="B483" s="21"/>
      <c r="C483" s="21"/>
      <c r="D483" s="31"/>
      <c r="Z483" s="4"/>
    </row>
    <row r="484" spans="1:26" x14ac:dyDescent="0.3">
      <c r="A484" s="21"/>
      <c r="B484" s="21"/>
      <c r="C484" s="21"/>
      <c r="D484" s="31"/>
      <c r="Z484" s="4"/>
    </row>
    <row r="485" spans="1:26" x14ac:dyDescent="0.3">
      <c r="A485" s="21"/>
      <c r="B485" s="21"/>
      <c r="C485" s="21"/>
      <c r="D485" s="31"/>
      <c r="Z485" s="4"/>
    </row>
    <row r="486" spans="1:26" x14ac:dyDescent="0.3">
      <c r="A486" s="21"/>
      <c r="B486" s="21"/>
      <c r="C486" s="21"/>
      <c r="D486" s="31"/>
      <c r="Z486" s="4"/>
    </row>
    <row r="487" spans="1:26" x14ac:dyDescent="0.3">
      <c r="A487" s="21"/>
      <c r="B487" s="21"/>
      <c r="C487" s="21"/>
      <c r="D487" s="31"/>
      <c r="Z487" s="4"/>
    </row>
    <row r="488" spans="1:26" x14ac:dyDescent="0.3">
      <c r="A488" s="21"/>
      <c r="B488" s="21"/>
      <c r="C488" s="21"/>
      <c r="D488" s="31"/>
      <c r="Z488" s="4"/>
    </row>
    <row r="489" spans="1:26" x14ac:dyDescent="0.3">
      <c r="A489" s="21"/>
      <c r="B489" s="21"/>
      <c r="C489" s="21"/>
      <c r="D489" s="31"/>
      <c r="Z489" s="4"/>
    </row>
    <row r="490" spans="1:26" x14ac:dyDescent="0.3">
      <c r="A490" s="21"/>
      <c r="B490" s="21"/>
      <c r="C490" s="21"/>
      <c r="D490" s="31"/>
      <c r="Z490" s="4"/>
    </row>
    <row r="491" spans="1:26" x14ac:dyDescent="0.3">
      <c r="A491" s="21"/>
      <c r="B491" s="21"/>
      <c r="C491" s="21"/>
      <c r="D491" s="31"/>
      <c r="Z491" s="4"/>
    </row>
    <row r="492" spans="1:26" x14ac:dyDescent="0.3">
      <c r="A492" s="21"/>
      <c r="B492" s="21"/>
      <c r="C492" s="21"/>
      <c r="D492" s="31"/>
      <c r="Z492" s="4"/>
    </row>
    <row r="493" spans="1:26" x14ac:dyDescent="0.3">
      <c r="A493" s="21"/>
      <c r="B493" s="21"/>
      <c r="C493" s="21"/>
      <c r="D493" s="31"/>
      <c r="Z493" s="4"/>
    </row>
    <row r="494" spans="1:26" x14ac:dyDescent="0.3">
      <c r="A494" s="21"/>
      <c r="B494" s="21"/>
      <c r="C494" s="21"/>
      <c r="D494" s="31"/>
      <c r="Z494" s="4"/>
    </row>
    <row r="495" spans="1:26" x14ac:dyDescent="0.3">
      <c r="A495" s="21"/>
      <c r="B495" s="21"/>
      <c r="C495" s="21"/>
      <c r="D495" s="31"/>
      <c r="Z495" s="4"/>
    </row>
    <row r="496" spans="1:26" x14ac:dyDescent="0.3">
      <c r="A496" s="21"/>
      <c r="B496" s="21"/>
      <c r="C496" s="21"/>
      <c r="D496" s="31"/>
      <c r="Z496" s="4"/>
    </row>
    <row r="497" spans="1:26" x14ac:dyDescent="0.3">
      <c r="A497" s="21"/>
      <c r="B497" s="21"/>
      <c r="C497" s="21"/>
      <c r="D497" s="31"/>
      <c r="Z497" s="4"/>
    </row>
    <row r="498" spans="1:26" x14ac:dyDescent="0.3">
      <c r="A498" s="21"/>
      <c r="B498" s="21"/>
      <c r="C498" s="21"/>
      <c r="D498" s="31"/>
      <c r="Z498" s="4"/>
    </row>
    <row r="499" spans="1:26" x14ac:dyDescent="0.3">
      <c r="A499" s="21"/>
      <c r="B499" s="21"/>
      <c r="C499" s="21"/>
      <c r="D499" s="31"/>
      <c r="Z499" s="4"/>
    </row>
    <row r="500" spans="1:26" x14ac:dyDescent="0.3">
      <c r="A500" s="21"/>
      <c r="B500" s="21"/>
      <c r="C500" s="21"/>
      <c r="D500" s="31"/>
      <c r="Z500" s="4"/>
    </row>
    <row r="501" spans="1:26" x14ac:dyDescent="0.3">
      <c r="A501" s="21"/>
      <c r="B501" s="21"/>
      <c r="C501" s="21"/>
      <c r="D501" s="31"/>
      <c r="Z501" s="4"/>
    </row>
    <row r="502" spans="1:26" x14ac:dyDescent="0.3">
      <c r="A502" s="21"/>
      <c r="B502" s="21"/>
      <c r="C502" s="21"/>
      <c r="D502" s="31"/>
      <c r="Z502" s="4"/>
    </row>
    <row r="503" spans="1:26" x14ac:dyDescent="0.3">
      <c r="A503" s="21"/>
      <c r="B503" s="21"/>
      <c r="C503" s="21"/>
      <c r="D503" s="31"/>
      <c r="Z503" s="4"/>
    </row>
    <row r="504" spans="1:26" x14ac:dyDescent="0.3">
      <c r="A504" s="21"/>
      <c r="B504" s="21"/>
      <c r="C504" s="21"/>
      <c r="D504" s="31"/>
      <c r="Z504" s="4"/>
    </row>
    <row r="505" spans="1:26" x14ac:dyDescent="0.3">
      <c r="A505" s="21"/>
      <c r="B505" s="21"/>
      <c r="C505" s="21"/>
      <c r="D505" s="31"/>
      <c r="Z505" s="4"/>
    </row>
    <row r="506" spans="1:26" x14ac:dyDescent="0.3">
      <c r="A506" s="21"/>
      <c r="B506" s="21"/>
      <c r="C506" s="21"/>
      <c r="D506" s="31"/>
      <c r="Z506" s="4"/>
    </row>
    <row r="507" spans="1:26" x14ac:dyDescent="0.3">
      <c r="A507" s="21"/>
      <c r="B507" s="21"/>
      <c r="C507" s="21"/>
      <c r="D507" s="31"/>
      <c r="Z507" s="4"/>
    </row>
    <row r="508" spans="1:26" x14ac:dyDescent="0.3">
      <c r="A508" s="21"/>
      <c r="B508" s="21"/>
      <c r="C508" s="21"/>
      <c r="D508" s="31"/>
      <c r="Z508" s="4"/>
    </row>
    <row r="509" spans="1:26" x14ac:dyDescent="0.3">
      <c r="A509" s="21"/>
      <c r="B509" s="21"/>
      <c r="C509" s="21"/>
      <c r="D509" s="31"/>
      <c r="Z509" s="4"/>
    </row>
    <row r="510" spans="1:26" x14ac:dyDescent="0.3">
      <c r="A510" s="21"/>
      <c r="B510" s="21"/>
      <c r="C510" s="21"/>
      <c r="D510" s="31"/>
      <c r="Z510" s="4"/>
    </row>
    <row r="511" spans="1:26" x14ac:dyDescent="0.3">
      <c r="A511" s="21"/>
      <c r="B511" s="21"/>
      <c r="C511" s="21"/>
      <c r="D511" s="31"/>
      <c r="Z511" s="4"/>
    </row>
    <row r="512" spans="1:26" x14ac:dyDescent="0.3">
      <c r="A512" s="21"/>
      <c r="B512" s="21"/>
      <c r="C512" s="21"/>
      <c r="D512" s="31"/>
      <c r="Z512" s="4"/>
    </row>
    <row r="513" spans="1:26" x14ac:dyDescent="0.3">
      <c r="A513" s="21"/>
      <c r="B513" s="21"/>
      <c r="C513" s="21"/>
      <c r="D513" s="31"/>
      <c r="Z513" s="4"/>
    </row>
    <row r="514" spans="1:26" x14ac:dyDescent="0.3">
      <c r="A514" s="21"/>
      <c r="B514" s="21"/>
      <c r="C514" s="21"/>
      <c r="D514" s="31"/>
      <c r="Z514" s="4"/>
    </row>
    <row r="515" spans="1:26" x14ac:dyDescent="0.3">
      <c r="A515" s="21"/>
      <c r="B515" s="21"/>
      <c r="C515" s="21"/>
      <c r="D515" s="31"/>
      <c r="Z515" s="4"/>
    </row>
    <row r="516" spans="1:26" x14ac:dyDescent="0.3">
      <c r="A516" s="21"/>
      <c r="B516" s="21"/>
      <c r="C516" s="21"/>
      <c r="D516" s="31"/>
      <c r="Z516" s="4"/>
    </row>
    <row r="517" spans="1:26" x14ac:dyDescent="0.3">
      <c r="A517" s="21"/>
      <c r="B517" s="21"/>
      <c r="C517" s="21"/>
      <c r="D517" s="31"/>
      <c r="Z517" s="4"/>
    </row>
    <row r="518" spans="1:26" x14ac:dyDescent="0.3">
      <c r="A518" s="21"/>
      <c r="B518" s="21"/>
      <c r="C518" s="21"/>
      <c r="D518" s="31"/>
      <c r="Z518" s="4"/>
    </row>
    <row r="519" spans="1:26" x14ac:dyDescent="0.3">
      <c r="A519" s="21"/>
      <c r="B519" s="21"/>
      <c r="C519" s="21"/>
      <c r="D519" s="31"/>
      <c r="Z519" s="4"/>
    </row>
    <row r="520" spans="1:26" x14ac:dyDescent="0.3">
      <c r="A520" s="21"/>
      <c r="B520" s="21"/>
      <c r="C520" s="21"/>
      <c r="D520" s="31"/>
      <c r="Z520" s="4"/>
    </row>
    <row r="521" spans="1:26" x14ac:dyDescent="0.3">
      <c r="A521" s="21"/>
      <c r="B521" s="21"/>
      <c r="C521" s="21"/>
      <c r="D521" s="31"/>
      <c r="Z521" s="4"/>
    </row>
    <row r="522" spans="1:26" x14ac:dyDescent="0.3">
      <c r="A522" s="21"/>
      <c r="B522" s="21"/>
      <c r="C522" s="21"/>
      <c r="D522" s="31"/>
      <c r="Z522" s="4"/>
    </row>
    <row r="523" spans="1:26" x14ac:dyDescent="0.3">
      <c r="A523" s="21"/>
      <c r="B523" s="21"/>
      <c r="C523" s="21"/>
      <c r="D523" s="31"/>
      <c r="Z523" s="4"/>
    </row>
    <row r="524" spans="1:26" x14ac:dyDescent="0.3">
      <c r="A524" s="21"/>
      <c r="B524" s="21"/>
      <c r="C524" s="21"/>
      <c r="D524" s="31"/>
      <c r="Z524" s="4"/>
    </row>
    <row r="525" spans="1:26" x14ac:dyDescent="0.3">
      <c r="A525" s="21"/>
      <c r="B525" s="21"/>
      <c r="C525" s="21"/>
      <c r="D525" s="31"/>
      <c r="Z525" s="4"/>
    </row>
    <row r="526" spans="1:26" x14ac:dyDescent="0.3">
      <c r="A526" s="21"/>
      <c r="B526" s="21"/>
      <c r="C526" s="21"/>
      <c r="D526" s="31"/>
      <c r="Z526" s="4"/>
    </row>
    <row r="527" spans="1:26" x14ac:dyDescent="0.3">
      <c r="A527" s="21"/>
      <c r="B527" s="21"/>
      <c r="C527" s="21"/>
      <c r="D527" s="31"/>
      <c r="Z527" s="4"/>
    </row>
    <row r="528" spans="1:26" x14ac:dyDescent="0.3">
      <c r="A528" s="21"/>
      <c r="B528" s="21"/>
      <c r="C528" s="21"/>
      <c r="D528" s="31"/>
      <c r="Z528" s="4"/>
    </row>
    <row r="529" spans="1:26" x14ac:dyDescent="0.3">
      <c r="A529" s="21"/>
      <c r="B529" s="21"/>
      <c r="C529" s="21"/>
      <c r="D529" s="31"/>
      <c r="Z529" s="4"/>
    </row>
    <row r="530" spans="1:26" x14ac:dyDescent="0.3">
      <c r="A530" s="21"/>
      <c r="B530" s="21"/>
      <c r="C530" s="21"/>
      <c r="D530" s="31"/>
      <c r="Z530" s="4"/>
    </row>
    <row r="531" spans="1:26" x14ac:dyDescent="0.3">
      <c r="A531" s="21"/>
      <c r="B531" s="21"/>
      <c r="C531" s="21"/>
      <c r="D531" s="31"/>
      <c r="Z531" s="4"/>
    </row>
    <row r="532" spans="1:26" x14ac:dyDescent="0.3">
      <c r="A532" s="21"/>
      <c r="B532" s="21"/>
      <c r="C532" s="21"/>
      <c r="D532" s="31"/>
      <c r="Z532" s="4"/>
    </row>
    <row r="533" spans="1:26" x14ac:dyDescent="0.3">
      <c r="A533" s="21"/>
      <c r="B533" s="21"/>
      <c r="C533" s="21"/>
      <c r="D533" s="31"/>
      <c r="Z533" s="4"/>
    </row>
    <row r="534" spans="1:26" x14ac:dyDescent="0.3">
      <c r="A534" s="21"/>
      <c r="B534" s="21"/>
      <c r="C534" s="21"/>
      <c r="D534" s="31"/>
      <c r="Z534" s="4"/>
    </row>
    <row r="535" spans="1:26" x14ac:dyDescent="0.3">
      <c r="A535" s="21"/>
      <c r="B535" s="21"/>
      <c r="C535" s="21"/>
      <c r="D535" s="31"/>
      <c r="Z535" s="4"/>
    </row>
    <row r="536" spans="1:26" x14ac:dyDescent="0.3">
      <c r="A536" s="21"/>
      <c r="B536" s="21"/>
      <c r="C536" s="21"/>
      <c r="D536" s="31"/>
      <c r="Z536" s="4"/>
    </row>
    <row r="537" spans="1:26" x14ac:dyDescent="0.3">
      <c r="A537" s="21"/>
      <c r="B537" s="21"/>
      <c r="C537" s="21"/>
      <c r="D537" s="31"/>
      <c r="Z537" s="4"/>
    </row>
    <row r="538" spans="1:26" x14ac:dyDescent="0.3">
      <c r="A538" s="21"/>
      <c r="B538" s="21"/>
      <c r="C538" s="21"/>
      <c r="D538" s="31"/>
      <c r="Z538" s="4"/>
    </row>
    <row r="539" spans="1:26" x14ac:dyDescent="0.3">
      <c r="A539" s="21"/>
      <c r="B539" s="21"/>
      <c r="C539" s="21"/>
      <c r="D539" s="31"/>
      <c r="Z539" s="4"/>
    </row>
    <row r="540" spans="1:26" x14ac:dyDescent="0.3">
      <c r="A540" s="21"/>
      <c r="B540" s="21"/>
      <c r="C540" s="21"/>
      <c r="D540" s="31"/>
      <c r="Z540" s="4"/>
    </row>
    <row r="541" spans="1:26" x14ac:dyDescent="0.3">
      <c r="A541" s="21"/>
      <c r="B541" s="21"/>
      <c r="C541" s="21"/>
      <c r="D541" s="31"/>
      <c r="Z541" s="4"/>
    </row>
    <row r="542" spans="1:26" x14ac:dyDescent="0.3">
      <c r="A542" s="21"/>
      <c r="B542" s="21"/>
      <c r="C542" s="21"/>
      <c r="D542" s="31"/>
      <c r="Z542" s="4"/>
    </row>
    <row r="543" spans="1:26" x14ac:dyDescent="0.3">
      <c r="A543" s="21"/>
      <c r="B543" s="21"/>
      <c r="C543" s="21"/>
      <c r="D543" s="31"/>
      <c r="Z543" s="4"/>
    </row>
    <row r="544" spans="1:26" x14ac:dyDescent="0.3">
      <c r="A544" s="21"/>
      <c r="B544" s="21"/>
      <c r="C544" s="21"/>
      <c r="D544" s="31"/>
      <c r="Z544" s="4"/>
    </row>
    <row r="545" spans="1:26" x14ac:dyDescent="0.3">
      <c r="A545" s="21"/>
      <c r="B545" s="21"/>
      <c r="C545" s="21"/>
      <c r="D545" s="31"/>
      <c r="Z545" s="4"/>
    </row>
    <row r="546" spans="1:26" x14ac:dyDescent="0.3">
      <c r="A546" s="21"/>
      <c r="B546" s="21"/>
      <c r="C546" s="21"/>
      <c r="D546" s="31"/>
      <c r="Z546" s="4"/>
    </row>
    <row r="547" spans="1:26" x14ac:dyDescent="0.3">
      <c r="A547" s="21"/>
      <c r="B547" s="21"/>
      <c r="C547" s="21"/>
      <c r="D547" s="31"/>
      <c r="Z547" s="4"/>
    </row>
    <row r="548" spans="1:26" x14ac:dyDescent="0.3">
      <c r="A548" s="21"/>
      <c r="B548" s="21"/>
      <c r="C548" s="21"/>
      <c r="D548" s="31"/>
      <c r="Z548" s="4"/>
    </row>
    <row r="549" spans="1:26" x14ac:dyDescent="0.3">
      <c r="A549" s="21"/>
      <c r="B549" s="21"/>
      <c r="C549" s="21"/>
      <c r="D549" s="31"/>
      <c r="Z549" s="4"/>
    </row>
    <row r="550" spans="1:26" x14ac:dyDescent="0.3">
      <c r="A550" s="21"/>
      <c r="B550" s="21"/>
      <c r="C550" s="21"/>
      <c r="D550" s="31"/>
      <c r="Z550" s="4"/>
    </row>
    <row r="551" spans="1:26" x14ac:dyDescent="0.3">
      <c r="A551" s="21"/>
      <c r="B551" s="21"/>
      <c r="C551" s="21"/>
      <c r="D551" s="31"/>
      <c r="Z551" s="4"/>
    </row>
    <row r="552" spans="1:26" x14ac:dyDescent="0.3">
      <c r="A552" s="21"/>
      <c r="B552" s="21"/>
      <c r="C552" s="21"/>
      <c r="D552" s="31"/>
      <c r="Z552" s="4"/>
    </row>
    <row r="553" spans="1:26" x14ac:dyDescent="0.3">
      <c r="A553" s="21"/>
      <c r="B553" s="21"/>
      <c r="C553" s="21"/>
      <c r="D553" s="31"/>
      <c r="Z553" s="4"/>
    </row>
    <row r="554" spans="1:26" x14ac:dyDescent="0.3">
      <c r="A554" s="21"/>
      <c r="B554" s="21"/>
      <c r="C554" s="21"/>
      <c r="D554" s="31"/>
      <c r="Z554" s="4"/>
    </row>
    <row r="555" spans="1:26" x14ac:dyDescent="0.3">
      <c r="A555" s="21"/>
      <c r="B555" s="21"/>
      <c r="C555" s="21"/>
      <c r="D555" s="31"/>
      <c r="Z555" s="4"/>
    </row>
    <row r="556" spans="1:26" x14ac:dyDescent="0.3">
      <c r="A556" s="21"/>
      <c r="B556" s="21"/>
      <c r="C556" s="21"/>
      <c r="D556" s="31"/>
      <c r="Z556" s="4"/>
    </row>
    <row r="557" spans="1:26" x14ac:dyDescent="0.3">
      <c r="A557" s="21"/>
      <c r="B557" s="21"/>
      <c r="C557" s="21"/>
      <c r="D557" s="31"/>
      <c r="Z557" s="4"/>
    </row>
    <row r="558" spans="1:26" x14ac:dyDescent="0.3">
      <c r="A558" s="21"/>
      <c r="B558" s="21"/>
      <c r="C558" s="21"/>
      <c r="D558" s="31"/>
      <c r="Z558" s="4"/>
    </row>
    <row r="559" spans="1:26" x14ac:dyDescent="0.3">
      <c r="A559" s="21"/>
      <c r="B559" s="21"/>
      <c r="C559" s="21"/>
      <c r="D559" s="31"/>
      <c r="Z559" s="4"/>
    </row>
    <row r="560" spans="1:26" x14ac:dyDescent="0.3">
      <c r="A560" s="21"/>
      <c r="B560" s="21"/>
      <c r="C560" s="21"/>
      <c r="D560" s="31"/>
      <c r="Z560" s="4"/>
    </row>
    <row r="561" spans="1:26" x14ac:dyDescent="0.3">
      <c r="A561" s="21"/>
      <c r="B561" s="21"/>
      <c r="C561" s="21"/>
      <c r="D561" s="31"/>
      <c r="Z561" s="4"/>
    </row>
    <row r="562" spans="1:26" x14ac:dyDescent="0.3">
      <c r="A562" s="21"/>
      <c r="B562" s="21"/>
      <c r="C562" s="21"/>
      <c r="D562" s="31"/>
      <c r="Z562" s="4"/>
    </row>
    <row r="563" spans="1:26" x14ac:dyDescent="0.3">
      <c r="A563" s="21"/>
      <c r="B563" s="21"/>
      <c r="C563" s="21"/>
      <c r="D563" s="31"/>
      <c r="Z563" s="4"/>
    </row>
    <row r="564" spans="1:26" x14ac:dyDescent="0.3">
      <c r="A564" s="21"/>
      <c r="B564" s="21"/>
      <c r="C564" s="21"/>
      <c r="D564" s="31"/>
      <c r="Z564" s="4"/>
    </row>
    <row r="565" spans="1:26" x14ac:dyDescent="0.3">
      <c r="A565" s="21"/>
      <c r="B565" s="21"/>
      <c r="C565" s="21"/>
      <c r="D565" s="31"/>
      <c r="Z565" s="4"/>
    </row>
    <row r="566" spans="1:26" x14ac:dyDescent="0.3">
      <c r="A566" s="21"/>
      <c r="B566" s="21"/>
      <c r="C566" s="21"/>
      <c r="D566" s="31"/>
      <c r="Z566" s="4"/>
    </row>
    <row r="567" spans="1:26" x14ac:dyDescent="0.3">
      <c r="A567" s="21"/>
      <c r="B567" s="21"/>
      <c r="C567" s="21"/>
      <c r="D567" s="31"/>
      <c r="Z567" s="4"/>
    </row>
    <row r="568" spans="1:26" x14ac:dyDescent="0.3">
      <c r="A568" s="21"/>
      <c r="B568" s="21"/>
      <c r="C568" s="21"/>
      <c r="D568" s="31"/>
      <c r="Z568" s="4"/>
    </row>
    <row r="569" spans="1:26" x14ac:dyDescent="0.3">
      <c r="A569" s="21"/>
      <c r="B569" s="21"/>
      <c r="C569" s="21"/>
      <c r="D569" s="31"/>
      <c r="Z569" s="4"/>
    </row>
    <row r="570" spans="1:26" x14ac:dyDescent="0.3">
      <c r="A570" s="21"/>
      <c r="B570" s="21"/>
      <c r="C570" s="21"/>
      <c r="D570" s="31"/>
      <c r="Z570" s="4"/>
    </row>
    <row r="571" spans="1:26" x14ac:dyDescent="0.3">
      <c r="A571" s="21"/>
      <c r="B571" s="21"/>
      <c r="C571" s="21"/>
      <c r="D571" s="31"/>
      <c r="Z571" s="4"/>
    </row>
    <row r="572" spans="1:26" x14ac:dyDescent="0.3">
      <c r="A572" s="21"/>
      <c r="B572" s="21"/>
      <c r="C572" s="21"/>
      <c r="D572" s="31"/>
      <c r="Z572" s="4"/>
    </row>
    <row r="573" spans="1:26" x14ac:dyDescent="0.3">
      <c r="A573" s="21"/>
      <c r="B573" s="21"/>
      <c r="C573" s="21"/>
      <c r="D573" s="31"/>
      <c r="Z573" s="4"/>
    </row>
    <row r="574" spans="1:26" x14ac:dyDescent="0.3">
      <c r="A574" s="21"/>
      <c r="B574" s="21"/>
      <c r="C574" s="21"/>
      <c r="D574" s="31"/>
      <c r="Z574" s="4"/>
    </row>
    <row r="575" spans="1:26" x14ac:dyDescent="0.3">
      <c r="A575" s="21"/>
      <c r="B575" s="21"/>
      <c r="C575" s="21"/>
      <c r="D575" s="31"/>
      <c r="Z575" s="4"/>
    </row>
    <row r="576" spans="1:26" x14ac:dyDescent="0.3">
      <c r="A576" s="21"/>
      <c r="B576" s="21"/>
      <c r="C576" s="21"/>
      <c r="D576" s="31"/>
      <c r="Z576" s="4"/>
    </row>
    <row r="577" spans="1:26" x14ac:dyDescent="0.3">
      <c r="A577" s="21"/>
      <c r="B577" s="21"/>
      <c r="C577" s="21"/>
      <c r="D577" s="31"/>
      <c r="Z577" s="4"/>
    </row>
    <row r="578" spans="1:26" x14ac:dyDescent="0.3">
      <c r="A578" s="21"/>
      <c r="B578" s="21"/>
      <c r="C578" s="21"/>
      <c r="D578" s="31"/>
      <c r="Z578" s="4"/>
    </row>
    <row r="579" spans="1:26" x14ac:dyDescent="0.3">
      <c r="A579" s="21"/>
      <c r="B579" s="21"/>
      <c r="C579" s="21"/>
      <c r="D579" s="31"/>
      <c r="Z579" s="4"/>
    </row>
    <row r="580" spans="1:26" x14ac:dyDescent="0.3">
      <c r="A580" s="21"/>
      <c r="B580" s="21"/>
      <c r="C580" s="21"/>
      <c r="D580" s="31"/>
      <c r="Z580" s="4"/>
    </row>
    <row r="581" spans="1:26" x14ac:dyDescent="0.3">
      <c r="A581" s="21"/>
      <c r="B581" s="21"/>
      <c r="C581" s="21"/>
      <c r="D581" s="31"/>
      <c r="Z581" s="4"/>
    </row>
    <row r="582" spans="1:26" x14ac:dyDescent="0.3">
      <c r="A582" s="21"/>
      <c r="B582" s="21"/>
      <c r="C582" s="21"/>
      <c r="D582" s="31"/>
      <c r="Z582" s="4"/>
    </row>
    <row r="583" spans="1:26" x14ac:dyDescent="0.3">
      <c r="A583" s="21"/>
      <c r="B583" s="21"/>
      <c r="C583" s="21"/>
      <c r="D583" s="31"/>
      <c r="Z583" s="4"/>
    </row>
    <row r="584" spans="1:26" x14ac:dyDescent="0.3">
      <c r="A584" s="21"/>
      <c r="B584" s="21"/>
      <c r="C584" s="21"/>
      <c r="D584" s="31"/>
      <c r="Z584" s="4"/>
    </row>
    <row r="585" spans="1:26" x14ac:dyDescent="0.3">
      <c r="A585" s="21"/>
      <c r="B585" s="21"/>
      <c r="C585" s="21"/>
      <c r="D585" s="31"/>
      <c r="Z585" s="4"/>
    </row>
    <row r="586" spans="1:26" x14ac:dyDescent="0.3">
      <c r="A586" s="21"/>
      <c r="B586" s="21"/>
      <c r="C586" s="21"/>
      <c r="D586" s="31"/>
      <c r="Z586" s="4"/>
    </row>
    <row r="587" spans="1:26" x14ac:dyDescent="0.3">
      <c r="A587" s="21"/>
      <c r="B587" s="21"/>
      <c r="C587" s="21"/>
      <c r="D587" s="31"/>
      <c r="Z587" s="4"/>
    </row>
    <row r="588" spans="1:26" x14ac:dyDescent="0.3">
      <c r="A588" s="21"/>
      <c r="B588" s="21"/>
      <c r="C588" s="21"/>
      <c r="D588" s="31"/>
      <c r="Z588" s="4"/>
    </row>
    <row r="589" spans="1:26" x14ac:dyDescent="0.3">
      <c r="A589" s="21"/>
      <c r="B589" s="21"/>
      <c r="C589" s="21"/>
      <c r="D589" s="31"/>
      <c r="Z589" s="4"/>
    </row>
    <row r="590" spans="1:26" x14ac:dyDescent="0.3">
      <c r="A590" s="21"/>
      <c r="B590" s="21"/>
      <c r="C590" s="21"/>
      <c r="D590" s="31"/>
      <c r="Z590" s="4"/>
    </row>
    <row r="591" spans="1:26" x14ac:dyDescent="0.3">
      <c r="A591" s="21"/>
      <c r="B591" s="21"/>
      <c r="C591" s="21"/>
      <c r="D591" s="31"/>
      <c r="Z591" s="4"/>
    </row>
    <row r="592" spans="1:26" x14ac:dyDescent="0.3">
      <c r="A592" s="21"/>
      <c r="B592" s="21"/>
      <c r="C592" s="21"/>
      <c r="D592" s="31"/>
      <c r="Z592" s="4"/>
    </row>
    <row r="593" spans="1:26" x14ac:dyDescent="0.3">
      <c r="A593" s="21"/>
      <c r="B593" s="21"/>
      <c r="C593" s="21"/>
      <c r="D593" s="31"/>
      <c r="Z593" s="4"/>
    </row>
    <row r="594" spans="1:26" x14ac:dyDescent="0.3">
      <c r="A594" s="21"/>
      <c r="B594" s="21"/>
      <c r="C594" s="21"/>
      <c r="D594" s="31"/>
      <c r="Z594" s="4"/>
    </row>
    <row r="595" spans="1:26" x14ac:dyDescent="0.3">
      <c r="A595" s="21"/>
      <c r="B595" s="21"/>
      <c r="C595" s="21"/>
      <c r="D595" s="31"/>
      <c r="Z595" s="4"/>
    </row>
    <row r="596" spans="1:26" x14ac:dyDescent="0.3">
      <c r="A596" s="21"/>
      <c r="B596" s="21"/>
      <c r="C596" s="21"/>
      <c r="D596" s="31"/>
      <c r="Z596" s="4"/>
    </row>
    <row r="597" spans="1:26" x14ac:dyDescent="0.3">
      <c r="A597" s="21"/>
      <c r="B597" s="21"/>
      <c r="C597" s="21"/>
      <c r="D597" s="31"/>
      <c r="Z597" s="4"/>
    </row>
    <row r="598" spans="1:26" x14ac:dyDescent="0.3">
      <c r="A598" s="21"/>
      <c r="B598" s="21"/>
      <c r="C598" s="21"/>
      <c r="D598" s="31"/>
      <c r="Z598" s="4"/>
    </row>
    <row r="599" spans="1:26" x14ac:dyDescent="0.3">
      <c r="A599" s="21"/>
      <c r="B599" s="21"/>
      <c r="C599" s="21"/>
      <c r="D599" s="31"/>
      <c r="Z599" s="4"/>
    </row>
    <row r="600" spans="1:26" x14ac:dyDescent="0.3">
      <c r="A600" s="21"/>
      <c r="B600" s="21"/>
      <c r="C600" s="21"/>
      <c r="D600" s="31"/>
      <c r="Z600" s="4"/>
    </row>
    <row r="601" spans="1:26" x14ac:dyDescent="0.3">
      <c r="A601" s="21"/>
      <c r="B601" s="21"/>
      <c r="C601" s="21"/>
      <c r="D601" s="31"/>
      <c r="Z601" s="4"/>
    </row>
    <row r="602" spans="1:26" x14ac:dyDescent="0.3">
      <c r="A602" s="21"/>
      <c r="B602" s="21"/>
      <c r="C602" s="21"/>
      <c r="D602" s="31"/>
      <c r="Z602" s="4"/>
    </row>
    <row r="603" spans="1:26" x14ac:dyDescent="0.3">
      <c r="A603" s="21"/>
      <c r="B603" s="21"/>
      <c r="C603" s="21"/>
      <c r="D603" s="31"/>
      <c r="Z603" s="4"/>
    </row>
    <row r="604" spans="1:26" x14ac:dyDescent="0.3">
      <c r="A604" s="21"/>
      <c r="B604" s="21"/>
      <c r="C604" s="21"/>
      <c r="D604" s="31"/>
      <c r="Z604" s="4"/>
    </row>
    <row r="605" spans="1:26" x14ac:dyDescent="0.3">
      <c r="A605" s="21"/>
      <c r="B605" s="21"/>
      <c r="C605" s="21"/>
      <c r="D605" s="31"/>
      <c r="Z605" s="4"/>
    </row>
    <row r="606" spans="1:26" x14ac:dyDescent="0.3">
      <c r="A606" s="21"/>
      <c r="B606" s="21"/>
      <c r="C606" s="21"/>
      <c r="D606" s="31"/>
      <c r="Z606" s="4"/>
    </row>
    <row r="607" spans="1:26" x14ac:dyDescent="0.3">
      <c r="A607" s="21"/>
      <c r="B607" s="21"/>
      <c r="C607" s="21"/>
      <c r="D607" s="31"/>
      <c r="Z607" s="4"/>
    </row>
    <row r="608" spans="1:26" x14ac:dyDescent="0.3">
      <c r="A608" s="21"/>
      <c r="B608" s="21"/>
      <c r="C608" s="21"/>
      <c r="D608" s="31"/>
      <c r="Z608" s="4"/>
    </row>
    <row r="609" spans="1:26" x14ac:dyDescent="0.3">
      <c r="A609" s="21"/>
      <c r="B609" s="21"/>
      <c r="C609" s="21"/>
      <c r="D609" s="31"/>
      <c r="Z609" s="4"/>
    </row>
    <row r="610" spans="1:26" x14ac:dyDescent="0.3">
      <c r="A610" s="21"/>
      <c r="B610" s="21"/>
      <c r="C610" s="21"/>
      <c r="D610" s="31"/>
      <c r="Z610" s="4"/>
    </row>
    <row r="611" spans="1:26" x14ac:dyDescent="0.3">
      <c r="A611" s="21"/>
      <c r="B611" s="21"/>
      <c r="C611" s="21"/>
      <c r="D611" s="31"/>
      <c r="Z611" s="4"/>
    </row>
    <row r="612" spans="1:26" x14ac:dyDescent="0.3">
      <c r="A612" s="21"/>
      <c r="B612" s="21"/>
      <c r="C612" s="21"/>
      <c r="D612" s="31"/>
      <c r="Z612" s="4"/>
    </row>
    <row r="613" spans="1:26" x14ac:dyDescent="0.3">
      <c r="A613" s="21"/>
      <c r="B613" s="21"/>
      <c r="C613" s="21"/>
      <c r="D613" s="31"/>
      <c r="Z613" s="4"/>
    </row>
    <row r="614" spans="1:26" x14ac:dyDescent="0.3">
      <c r="A614" s="21"/>
      <c r="B614" s="21"/>
      <c r="C614" s="21"/>
      <c r="D614" s="31"/>
      <c r="Z614" s="4"/>
    </row>
    <row r="615" spans="1:26" x14ac:dyDescent="0.3">
      <c r="A615" s="21"/>
      <c r="B615" s="21"/>
      <c r="C615" s="21"/>
      <c r="D615" s="31"/>
      <c r="Z615" s="4"/>
    </row>
    <row r="616" spans="1:26" x14ac:dyDescent="0.3">
      <c r="A616" s="21"/>
      <c r="B616" s="21"/>
      <c r="C616" s="21"/>
      <c r="D616" s="31"/>
      <c r="Z616" s="4"/>
    </row>
    <row r="617" spans="1:26" x14ac:dyDescent="0.3">
      <c r="A617" s="21"/>
      <c r="B617" s="21"/>
      <c r="C617" s="21"/>
      <c r="D617" s="31"/>
      <c r="Z617" s="4"/>
    </row>
    <row r="618" spans="1:26" x14ac:dyDescent="0.3">
      <c r="A618" s="21"/>
      <c r="B618" s="21"/>
      <c r="C618" s="21"/>
      <c r="D618" s="31"/>
      <c r="Z618" s="4"/>
    </row>
    <row r="619" spans="1:26" x14ac:dyDescent="0.3">
      <c r="A619" s="21"/>
      <c r="B619" s="21"/>
      <c r="C619" s="21"/>
      <c r="D619" s="31"/>
      <c r="Z619" s="4"/>
    </row>
    <row r="620" spans="1:26" x14ac:dyDescent="0.3">
      <c r="A620" s="21"/>
      <c r="B620" s="21"/>
      <c r="C620" s="21"/>
      <c r="D620" s="31"/>
      <c r="Z620" s="4"/>
    </row>
    <row r="621" spans="1:26" x14ac:dyDescent="0.3">
      <c r="A621" s="21"/>
      <c r="B621" s="21"/>
      <c r="C621" s="21"/>
      <c r="D621" s="31"/>
      <c r="Z621" s="4"/>
    </row>
    <row r="622" spans="1:26" x14ac:dyDescent="0.3">
      <c r="A622" s="21"/>
      <c r="B622" s="21"/>
      <c r="C622" s="21"/>
      <c r="D622" s="31"/>
      <c r="Z622" s="4"/>
    </row>
    <row r="623" spans="1:26" x14ac:dyDescent="0.3">
      <c r="A623" s="21"/>
      <c r="B623" s="21"/>
      <c r="C623" s="21"/>
      <c r="D623" s="31"/>
      <c r="Z623" s="4"/>
    </row>
    <row r="624" spans="1:26" x14ac:dyDescent="0.3">
      <c r="A624" s="21"/>
      <c r="B624" s="21"/>
      <c r="C624" s="21"/>
      <c r="D624" s="31"/>
      <c r="Z624" s="4"/>
    </row>
    <row r="625" spans="1:26" x14ac:dyDescent="0.3">
      <c r="A625" s="21"/>
      <c r="B625" s="21"/>
      <c r="C625" s="21"/>
      <c r="D625" s="31"/>
      <c r="Z625" s="4"/>
    </row>
    <row r="626" spans="1:26" x14ac:dyDescent="0.3">
      <c r="A626" s="21"/>
      <c r="B626" s="21"/>
      <c r="C626" s="21"/>
      <c r="D626" s="31"/>
      <c r="Z626" s="4"/>
    </row>
    <row r="627" spans="1:26" x14ac:dyDescent="0.3">
      <c r="A627" s="21"/>
      <c r="B627" s="21"/>
      <c r="C627" s="21"/>
      <c r="D627" s="31"/>
      <c r="Z627" s="4"/>
    </row>
    <row r="628" spans="1:26" x14ac:dyDescent="0.3">
      <c r="A628" s="21"/>
      <c r="B628" s="21"/>
      <c r="C628" s="21"/>
      <c r="D628" s="31"/>
      <c r="Z628" s="4"/>
    </row>
    <row r="629" spans="1:26" x14ac:dyDescent="0.3">
      <c r="A629" s="21"/>
      <c r="B629" s="21"/>
      <c r="C629" s="21"/>
      <c r="D629" s="31"/>
      <c r="Z629" s="4"/>
    </row>
    <row r="630" spans="1:26" x14ac:dyDescent="0.3">
      <c r="A630" s="21"/>
      <c r="B630" s="21"/>
      <c r="C630" s="21"/>
      <c r="D630" s="31"/>
      <c r="Z630" s="4"/>
    </row>
    <row r="631" spans="1:26" x14ac:dyDescent="0.3">
      <c r="A631" s="21"/>
      <c r="B631" s="21"/>
      <c r="C631" s="21"/>
      <c r="D631" s="31"/>
      <c r="Z631" s="4"/>
    </row>
    <row r="632" spans="1:26" x14ac:dyDescent="0.3">
      <c r="A632" s="21"/>
      <c r="B632" s="21"/>
      <c r="C632" s="21"/>
      <c r="D632" s="31"/>
      <c r="Z632" s="4"/>
    </row>
    <row r="633" spans="1:26" x14ac:dyDescent="0.3">
      <c r="A633" s="21"/>
      <c r="B633" s="21"/>
      <c r="C633" s="21"/>
      <c r="D633" s="31"/>
      <c r="Z633" s="4"/>
    </row>
    <row r="634" spans="1:26" x14ac:dyDescent="0.3">
      <c r="A634" s="21"/>
      <c r="B634" s="21"/>
      <c r="C634" s="21"/>
      <c r="D634" s="31"/>
      <c r="Z634" s="4"/>
    </row>
    <row r="635" spans="1:26" x14ac:dyDescent="0.3">
      <c r="A635" s="21"/>
      <c r="B635" s="21"/>
      <c r="C635" s="21"/>
      <c r="D635" s="31"/>
      <c r="Z635" s="4"/>
    </row>
    <row r="636" spans="1:26" x14ac:dyDescent="0.3">
      <c r="A636" s="21"/>
      <c r="B636" s="21"/>
      <c r="C636" s="21"/>
      <c r="D636" s="31"/>
      <c r="Z636" s="4"/>
    </row>
    <row r="637" spans="1:26" x14ac:dyDescent="0.3">
      <c r="A637" s="21"/>
      <c r="B637" s="21"/>
      <c r="C637" s="21"/>
      <c r="D637" s="31"/>
      <c r="Z637" s="4"/>
    </row>
    <row r="638" spans="1:26" x14ac:dyDescent="0.3">
      <c r="A638" s="21"/>
      <c r="B638" s="21"/>
      <c r="C638" s="21"/>
      <c r="D638" s="31"/>
      <c r="Z638" s="4"/>
    </row>
    <row r="639" spans="1:26" x14ac:dyDescent="0.3">
      <c r="A639" s="21"/>
      <c r="B639" s="21"/>
      <c r="C639" s="21"/>
      <c r="D639" s="31"/>
      <c r="Z639" s="4"/>
    </row>
    <row r="640" spans="1:26" x14ac:dyDescent="0.3">
      <c r="A640" s="21"/>
      <c r="B640" s="21"/>
      <c r="C640" s="21"/>
      <c r="D640" s="31"/>
      <c r="Z640" s="4"/>
    </row>
    <row r="641" spans="1:26" x14ac:dyDescent="0.3">
      <c r="A641" s="21"/>
      <c r="B641" s="21"/>
      <c r="C641" s="21"/>
      <c r="D641" s="31"/>
      <c r="Z641" s="4"/>
    </row>
    <row r="642" spans="1:26" x14ac:dyDescent="0.3">
      <c r="A642" s="21"/>
      <c r="B642" s="21"/>
      <c r="C642" s="21"/>
      <c r="D642" s="31"/>
      <c r="Z642" s="4"/>
    </row>
    <row r="643" spans="1:26" x14ac:dyDescent="0.3">
      <c r="A643" s="21"/>
      <c r="B643" s="21"/>
      <c r="C643" s="21"/>
      <c r="D643" s="31"/>
      <c r="Z643" s="4"/>
    </row>
    <row r="644" spans="1:26" x14ac:dyDescent="0.3">
      <c r="A644" s="21"/>
      <c r="B644" s="21"/>
      <c r="C644" s="21"/>
      <c r="D644" s="31"/>
      <c r="Z644" s="4"/>
    </row>
    <row r="645" spans="1:26" x14ac:dyDescent="0.3">
      <c r="A645" s="21"/>
      <c r="B645" s="21"/>
      <c r="C645" s="21"/>
      <c r="D645" s="31"/>
      <c r="Z645" s="4"/>
    </row>
    <row r="646" spans="1:26" x14ac:dyDescent="0.3">
      <c r="A646" s="21"/>
      <c r="B646" s="21"/>
      <c r="C646" s="21"/>
      <c r="D646" s="31"/>
      <c r="Z646" s="4"/>
    </row>
    <row r="647" spans="1:26" x14ac:dyDescent="0.3">
      <c r="A647" s="21"/>
      <c r="B647" s="21"/>
      <c r="C647" s="21"/>
      <c r="D647" s="31"/>
      <c r="Z647" s="4"/>
    </row>
    <row r="648" spans="1:26" x14ac:dyDescent="0.3">
      <c r="A648" s="21"/>
      <c r="B648" s="21"/>
      <c r="C648" s="21"/>
      <c r="D648" s="31"/>
      <c r="Z648" s="4"/>
    </row>
    <row r="649" spans="1:26" x14ac:dyDescent="0.3">
      <c r="A649" s="21"/>
      <c r="B649" s="21"/>
      <c r="C649" s="21"/>
      <c r="D649" s="31"/>
      <c r="Z649" s="4"/>
    </row>
    <row r="650" spans="1:26" x14ac:dyDescent="0.3">
      <c r="A650" s="21"/>
      <c r="B650" s="21"/>
      <c r="C650" s="21"/>
      <c r="D650" s="31"/>
      <c r="Z650" s="4"/>
    </row>
    <row r="651" spans="1:26" x14ac:dyDescent="0.3">
      <c r="A651" s="21"/>
      <c r="B651" s="21"/>
      <c r="C651" s="21"/>
      <c r="D651" s="31"/>
      <c r="Z651" s="4"/>
    </row>
    <row r="652" spans="1:26" x14ac:dyDescent="0.3">
      <c r="A652" s="21"/>
      <c r="B652" s="21"/>
      <c r="C652" s="21"/>
      <c r="D652" s="31"/>
      <c r="Z652" s="4"/>
    </row>
    <row r="653" spans="1:26" x14ac:dyDescent="0.3">
      <c r="A653" s="21"/>
      <c r="B653" s="21"/>
      <c r="C653" s="21"/>
      <c r="D653" s="31"/>
      <c r="Z653" s="4"/>
    </row>
    <row r="654" spans="1:26" x14ac:dyDescent="0.3">
      <c r="A654" s="21"/>
      <c r="B654" s="21"/>
      <c r="C654" s="21"/>
      <c r="D654" s="31"/>
      <c r="Z654" s="4"/>
    </row>
    <row r="655" spans="1:26" x14ac:dyDescent="0.3">
      <c r="A655" s="21"/>
      <c r="B655" s="21"/>
      <c r="C655" s="21"/>
      <c r="D655" s="31"/>
      <c r="Z655" s="4"/>
    </row>
    <row r="656" spans="1:26" x14ac:dyDescent="0.3">
      <c r="A656" s="21"/>
      <c r="B656" s="21"/>
      <c r="C656" s="21"/>
      <c r="D656" s="31"/>
      <c r="Z656" s="4"/>
    </row>
    <row r="657" spans="1:26" x14ac:dyDescent="0.3">
      <c r="A657" s="21"/>
      <c r="B657" s="21"/>
      <c r="C657" s="21"/>
      <c r="D657" s="31"/>
      <c r="Z657" s="4"/>
    </row>
    <row r="658" spans="1:26" x14ac:dyDescent="0.3">
      <c r="A658" s="21"/>
      <c r="B658" s="21"/>
      <c r="C658" s="21"/>
      <c r="D658" s="31"/>
      <c r="Z658" s="4"/>
    </row>
    <row r="659" spans="1:26" x14ac:dyDescent="0.3">
      <c r="A659" s="21"/>
      <c r="B659" s="21"/>
      <c r="C659" s="21"/>
      <c r="D659" s="31"/>
      <c r="Z659" s="4"/>
    </row>
    <row r="660" spans="1:26" x14ac:dyDescent="0.3">
      <c r="A660" s="21"/>
      <c r="B660" s="21"/>
      <c r="C660" s="21"/>
      <c r="D660" s="31"/>
      <c r="Z660" s="4"/>
    </row>
    <row r="661" spans="1:26" x14ac:dyDescent="0.3">
      <c r="A661" s="21"/>
      <c r="B661" s="21"/>
      <c r="C661" s="21"/>
      <c r="D661" s="31"/>
      <c r="Z661" s="4"/>
    </row>
    <row r="662" spans="1:26" x14ac:dyDescent="0.3">
      <c r="A662" s="21"/>
      <c r="B662" s="21"/>
      <c r="C662" s="21"/>
      <c r="D662" s="31"/>
      <c r="Z662" s="4"/>
    </row>
    <row r="663" spans="1:26" x14ac:dyDescent="0.3">
      <c r="A663" s="21"/>
      <c r="B663" s="21"/>
      <c r="C663" s="21"/>
      <c r="D663" s="31"/>
      <c r="Z663" s="4"/>
    </row>
    <row r="664" spans="1:26" x14ac:dyDescent="0.3">
      <c r="A664" s="21"/>
      <c r="B664" s="21"/>
      <c r="C664" s="21"/>
      <c r="D664" s="31"/>
      <c r="Z664" s="4"/>
    </row>
    <row r="665" spans="1:26" x14ac:dyDescent="0.3">
      <c r="A665" s="21"/>
      <c r="B665" s="21"/>
      <c r="C665" s="21"/>
      <c r="D665" s="31"/>
      <c r="Z665" s="4"/>
    </row>
    <row r="666" spans="1:26" x14ac:dyDescent="0.3">
      <c r="A666" s="21"/>
      <c r="B666" s="21"/>
      <c r="C666" s="21"/>
      <c r="D666" s="31"/>
      <c r="Z666" s="4"/>
    </row>
    <row r="667" spans="1:26" x14ac:dyDescent="0.3">
      <c r="A667" s="21"/>
      <c r="B667" s="21"/>
      <c r="C667" s="21"/>
      <c r="D667" s="31"/>
      <c r="Z667" s="4"/>
    </row>
    <row r="668" spans="1:26" x14ac:dyDescent="0.3">
      <c r="A668" s="21"/>
      <c r="B668" s="21"/>
      <c r="C668" s="21"/>
      <c r="D668" s="31"/>
      <c r="Z668" s="4"/>
    </row>
    <row r="669" spans="1:26" x14ac:dyDescent="0.3">
      <c r="A669" s="21"/>
      <c r="B669" s="21"/>
      <c r="C669" s="21"/>
      <c r="D669" s="31"/>
      <c r="Z669" s="4"/>
    </row>
    <row r="670" spans="1:26" x14ac:dyDescent="0.3">
      <c r="A670" s="21"/>
      <c r="B670" s="21"/>
      <c r="C670" s="21"/>
      <c r="D670" s="31"/>
      <c r="Z670" s="4"/>
    </row>
    <row r="671" spans="1:26" x14ac:dyDescent="0.3">
      <c r="A671" s="21"/>
      <c r="B671" s="21"/>
      <c r="C671" s="21"/>
      <c r="D671" s="31"/>
      <c r="Z671" s="4"/>
    </row>
    <row r="672" spans="1:26" x14ac:dyDescent="0.3">
      <c r="A672" s="21"/>
      <c r="B672" s="21"/>
      <c r="C672" s="21"/>
      <c r="D672" s="31"/>
      <c r="Z672" s="4"/>
    </row>
    <row r="673" spans="1:26" x14ac:dyDescent="0.3">
      <c r="A673" s="21"/>
      <c r="B673" s="21"/>
      <c r="C673" s="21"/>
      <c r="D673" s="31"/>
      <c r="Z673" s="4"/>
    </row>
    <row r="674" spans="1:26" x14ac:dyDescent="0.3">
      <c r="A674" s="21"/>
      <c r="B674" s="21"/>
      <c r="C674" s="21"/>
      <c r="D674" s="31"/>
      <c r="Z674" s="4"/>
    </row>
    <row r="675" spans="1:26" x14ac:dyDescent="0.3">
      <c r="A675" s="21"/>
      <c r="B675" s="21"/>
      <c r="C675" s="21"/>
      <c r="D675" s="31"/>
      <c r="Z675" s="4"/>
    </row>
    <row r="676" spans="1:26" x14ac:dyDescent="0.3">
      <c r="A676" s="21"/>
      <c r="B676" s="21"/>
      <c r="C676" s="21"/>
      <c r="D676" s="31"/>
      <c r="Z676" s="4"/>
    </row>
    <row r="677" spans="1:26" x14ac:dyDescent="0.3">
      <c r="A677" s="21"/>
      <c r="B677" s="21"/>
      <c r="C677" s="21"/>
      <c r="D677" s="31"/>
      <c r="Z677" s="4"/>
    </row>
    <row r="678" spans="1:26" x14ac:dyDescent="0.3">
      <c r="A678" s="21"/>
      <c r="B678" s="21"/>
      <c r="C678" s="21"/>
      <c r="D678" s="31"/>
      <c r="Z678" s="4"/>
    </row>
    <row r="679" spans="1:26" x14ac:dyDescent="0.3">
      <c r="A679" s="21"/>
      <c r="B679" s="21"/>
      <c r="C679" s="21"/>
      <c r="D679" s="31"/>
      <c r="Z679" s="4"/>
    </row>
    <row r="680" spans="1:26" x14ac:dyDescent="0.3">
      <c r="A680" s="21"/>
      <c r="B680" s="21"/>
      <c r="C680" s="21"/>
      <c r="D680" s="31"/>
      <c r="Z680" s="4"/>
    </row>
    <row r="681" spans="1:26" x14ac:dyDescent="0.3">
      <c r="A681" s="21"/>
      <c r="B681" s="21"/>
      <c r="C681" s="21"/>
      <c r="D681" s="31"/>
      <c r="Z681" s="4"/>
    </row>
    <row r="682" spans="1:26" x14ac:dyDescent="0.3">
      <c r="A682" s="21"/>
      <c r="B682" s="21"/>
      <c r="C682" s="21"/>
      <c r="D682" s="31"/>
      <c r="Z682" s="4"/>
    </row>
    <row r="683" spans="1:26" x14ac:dyDescent="0.3">
      <c r="A683" s="21"/>
      <c r="B683" s="21"/>
      <c r="C683" s="21"/>
      <c r="D683" s="31"/>
      <c r="Z683" s="4"/>
    </row>
    <row r="684" spans="1:26" x14ac:dyDescent="0.3">
      <c r="A684" s="21"/>
      <c r="B684" s="21"/>
      <c r="C684" s="21"/>
      <c r="D684" s="31"/>
      <c r="Z684" s="4"/>
    </row>
    <row r="685" spans="1:26" x14ac:dyDescent="0.3">
      <c r="A685" s="21"/>
      <c r="B685" s="21"/>
      <c r="C685" s="21"/>
      <c r="D685" s="31"/>
      <c r="Z685" s="4"/>
    </row>
    <row r="686" spans="1:26" x14ac:dyDescent="0.3">
      <c r="A686" s="21"/>
      <c r="B686" s="21"/>
      <c r="C686" s="21"/>
      <c r="D686" s="31"/>
      <c r="Z686" s="4"/>
    </row>
    <row r="687" spans="1:26" x14ac:dyDescent="0.3">
      <c r="A687" s="21"/>
      <c r="B687" s="21"/>
      <c r="C687" s="21"/>
      <c r="D687" s="31"/>
      <c r="Z687" s="4"/>
    </row>
    <row r="688" spans="1:26" x14ac:dyDescent="0.3">
      <c r="A688" s="21"/>
      <c r="B688" s="21"/>
      <c r="C688" s="21"/>
      <c r="D688" s="31"/>
      <c r="Z688" s="4"/>
    </row>
    <row r="689" spans="1:26" x14ac:dyDescent="0.3">
      <c r="A689" s="21"/>
      <c r="B689" s="21"/>
      <c r="C689" s="21"/>
      <c r="D689" s="31"/>
      <c r="Z689" s="4"/>
    </row>
    <row r="690" spans="1:26" x14ac:dyDescent="0.3">
      <c r="A690" s="21"/>
      <c r="B690" s="21"/>
      <c r="C690" s="21"/>
      <c r="D690" s="31"/>
      <c r="Z690" s="4"/>
    </row>
    <row r="691" spans="1:26" x14ac:dyDescent="0.3">
      <c r="A691" s="21"/>
      <c r="B691" s="21"/>
      <c r="C691" s="21"/>
      <c r="D691" s="31"/>
      <c r="Z691" s="4"/>
    </row>
    <row r="692" spans="1:26" x14ac:dyDescent="0.3">
      <c r="A692" s="21"/>
      <c r="B692" s="21"/>
      <c r="C692" s="21"/>
      <c r="D692" s="31"/>
      <c r="Z692" s="4"/>
    </row>
    <row r="693" spans="1:26" x14ac:dyDescent="0.3">
      <c r="A693" s="21"/>
      <c r="B693" s="21"/>
      <c r="C693" s="21"/>
      <c r="D693" s="31"/>
      <c r="Z693" s="4"/>
    </row>
    <row r="694" spans="1:26" x14ac:dyDescent="0.3">
      <c r="A694" s="21"/>
      <c r="B694" s="21"/>
      <c r="C694" s="21"/>
      <c r="D694" s="31"/>
      <c r="Z694" s="4"/>
    </row>
    <row r="695" spans="1:26" x14ac:dyDescent="0.3">
      <c r="A695" s="21"/>
      <c r="B695" s="21"/>
      <c r="C695" s="21"/>
      <c r="D695" s="31"/>
      <c r="Z695" s="4"/>
    </row>
    <row r="696" spans="1:26" x14ac:dyDescent="0.3">
      <c r="A696" s="21"/>
      <c r="B696" s="21"/>
      <c r="C696" s="21"/>
      <c r="D696" s="31"/>
      <c r="Z696" s="4"/>
    </row>
    <row r="697" spans="1:26" x14ac:dyDescent="0.3">
      <c r="A697" s="21"/>
      <c r="B697" s="21"/>
      <c r="C697" s="21"/>
      <c r="D697" s="31"/>
      <c r="Z697" s="4"/>
    </row>
    <row r="698" spans="1:26" x14ac:dyDescent="0.3">
      <c r="A698" s="21"/>
      <c r="B698" s="21"/>
      <c r="C698" s="21"/>
      <c r="D698" s="31"/>
      <c r="Z698" s="4"/>
    </row>
    <row r="699" spans="1:26" x14ac:dyDescent="0.3">
      <c r="A699" s="21"/>
      <c r="B699" s="21"/>
      <c r="C699" s="21"/>
      <c r="D699" s="31"/>
      <c r="Z699" s="4"/>
    </row>
    <row r="700" spans="1:26" x14ac:dyDescent="0.3">
      <c r="A700" s="21"/>
      <c r="B700" s="21"/>
      <c r="C700" s="21"/>
      <c r="D700" s="31"/>
      <c r="Z700" s="4"/>
    </row>
    <row r="701" spans="1:26" x14ac:dyDescent="0.3">
      <c r="A701" s="21"/>
      <c r="B701" s="21"/>
      <c r="C701" s="21"/>
      <c r="D701" s="31"/>
      <c r="Z701" s="4"/>
    </row>
    <row r="702" spans="1:26" x14ac:dyDescent="0.3">
      <c r="A702" s="21"/>
      <c r="B702" s="21"/>
      <c r="C702" s="21"/>
      <c r="D702" s="31"/>
      <c r="Z702" s="4"/>
    </row>
    <row r="703" spans="1:26" x14ac:dyDescent="0.3">
      <c r="A703" s="21"/>
      <c r="B703" s="21"/>
      <c r="C703" s="21"/>
      <c r="D703" s="31"/>
      <c r="Z703" s="4"/>
    </row>
    <row r="704" spans="1:26" x14ac:dyDescent="0.3">
      <c r="A704" s="21"/>
      <c r="B704" s="21"/>
      <c r="C704" s="21"/>
      <c r="D704" s="31"/>
      <c r="Z704" s="4"/>
    </row>
    <row r="705" spans="1:26" x14ac:dyDescent="0.3">
      <c r="A705" s="21"/>
      <c r="B705" s="21"/>
      <c r="C705" s="21"/>
      <c r="D705" s="31"/>
      <c r="Z705" s="4"/>
    </row>
    <row r="706" spans="1:26" x14ac:dyDescent="0.3">
      <c r="A706" s="21"/>
      <c r="B706" s="21"/>
      <c r="C706" s="21"/>
      <c r="D706" s="31"/>
      <c r="Z706" s="4"/>
    </row>
    <row r="707" spans="1:26" x14ac:dyDescent="0.3">
      <c r="A707" s="21"/>
      <c r="B707" s="21"/>
      <c r="C707" s="21"/>
      <c r="D707" s="31"/>
      <c r="Z707" s="4"/>
    </row>
    <row r="708" spans="1:26" x14ac:dyDescent="0.3">
      <c r="A708" s="21"/>
      <c r="B708" s="21"/>
      <c r="C708" s="21"/>
      <c r="D708" s="31"/>
      <c r="Z708" s="4"/>
    </row>
    <row r="709" spans="1:26" x14ac:dyDescent="0.3">
      <c r="A709" s="21"/>
      <c r="B709" s="21"/>
      <c r="C709" s="21"/>
      <c r="D709" s="31"/>
      <c r="Z709" s="4"/>
    </row>
    <row r="710" spans="1:26" x14ac:dyDescent="0.3">
      <c r="A710" s="21"/>
      <c r="B710" s="21"/>
      <c r="C710" s="21"/>
      <c r="D710" s="31"/>
      <c r="Z710" s="4"/>
    </row>
    <row r="711" spans="1:26" x14ac:dyDescent="0.3">
      <c r="A711" s="21"/>
      <c r="B711" s="21"/>
      <c r="C711" s="21"/>
      <c r="D711" s="31"/>
      <c r="Z711" s="4"/>
    </row>
    <row r="712" spans="1:26" x14ac:dyDescent="0.3">
      <c r="A712" s="21"/>
      <c r="B712" s="21"/>
      <c r="C712" s="21"/>
      <c r="D712" s="31"/>
      <c r="Z712" s="4"/>
    </row>
    <row r="713" spans="1:26" x14ac:dyDescent="0.3">
      <c r="A713" s="21"/>
      <c r="B713" s="21"/>
      <c r="C713" s="21"/>
      <c r="D713" s="31"/>
      <c r="Z713" s="4"/>
    </row>
    <row r="714" spans="1:26" x14ac:dyDescent="0.3">
      <c r="A714" s="21"/>
      <c r="B714" s="21"/>
      <c r="C714" s="21"/>
      <c r="D714" s="31"/>
      <c r="Z714" s="4"/>
    </row>
    <row r="715" spans="1:26" x14ac:dyDescent="0.3">
      <c r="A715" s="21"/>
      <c r="B715" s="21"/>
      <c r="C715" s="21"/>
      <c r="D715" s="31"/>
      <c r="Z715" s="4"/>
    </row>
    <row r="716" spans="1:26" x14ac:dyDescent="0.3">
      <c r="A716" s="21"/>
      <c r="B716" s="21"/>
      <c r="C716" s="21"/>
      <c r="D716" s="31"/>
      <c r="Z716" s="4"/>
    </row>
    <row r="717" spans="1:26" x14ac:dyDescent="0.3">
      <c r="A717" s="21"/>
      <c r="B717" s="21"/>
      <c r="C717" s="21"/>
      <c r="D717" s="31"/>
      <c r="Z717" s="4"/>
    </row>
    <row r="718" spans="1:26" x14ac:dyDescent="0.3">
      <c r="A718" s="21"/>
      <c r="B718" s="21"/>
      <c r="C718" s="21"/>
      <c r="D718" s="31"/>
      <c r="Z718" s="4"/>
    </row>
    <row r="719" spans="1:26" x14ac:dyDescent="0.3">
      <c r="A719" s="21"/>
      <c r="B719" s="21"/>
      <c r="C719" s="21"/>
      <c r="D719" s="31"/>
      <c r="Z719" s="4"/>
    </row>
    <row r="720" spans="1:26" x14ac:dyDescent="0.3">
      <c r="A720" s="21"/>
      <c r="B720" s="21"/>
      <c r="C720" s="21"/>
      <c r="D720" s="31"/>
      <c r="Z720" s="4"/>
    </row>
    <row r="721" spans="1:26" x14ac:dyDescent="0.3">
      <c r="A721" s="21"/>
      <c r="B721" s="21"/>
      <c r="C721" s="21"/>
      <c r="D721" s="31"/>
      <c r="Z721" s="4"/>
    </row>
    <row r="722" spans="1:26" x14ac:dyDescent="0.3">
      <c r="A722" s="21"/>
      <c r="B722" s="21"/>
      <c r="C722" s="21"/>
      <c r="D722" s="31"/>
      <c r="Z722" s="4"/>
    </row>
    <row r="723" spans="1:26" x14ac:dyDescent="0.3">
      <c r="A723" s="21"/>
      <c r="B723" s="21"/>
      <c r="C723" s="21"/>
      <c r="D723" s="31"/>
      <c r="Z723" s="4"/>
    </row>
    <row r="724" spans="1:26" x14ac:dyDescent="0.3">
      <c r="A724" s="21"/>
      <c r="B724" s="21"/>
      <c r="C724" s="21"/>
      <c r="D724" s="31"/>
      <c r="Z724" s="4"/>
    </row>
    <row r="725" spans="1:26" x14ac:dyDescent="0.3">
      <c r="A725" s="21"/>
      <c r="B725" s="21"/>
      <c r="C725" s="21"/>
      <c r="D725" s="31"/>
      <c r="Z725" s="4"/>
    </row>
    <row r="726" spans="1:26" x14ac:dyDescent="0.3">
      <c r="A726" s="21"/>
      <c r="B726" s="21"/>
      <c r="C726" s="21"/>
      <c r="D726" s="31"/>
      <c r="Z726" s="4"/>
    </row>
    <row r="727" spans="1:26" x14ac:dyDescent="0.3">
      <c r="A727" s="21"/>
      <c r="B727" s="21"/>
      <c r="C727" s="21"/>
      <c r="D727" s="31"/>
      <c r="Z727" s="4"/>
    </row>
    <row r="728" spans="1:26" x14ac:dyDescent="0.3">
      <c r="A728" s="21"/>
      <c r="B728" s="21"/>
      <c r="C728" s="21"/>
      <c r="D728" s="31"/>
      <c r="Z728" s="4"/>
    </row>
    <row r="729" spans="1:26" x14ac:dyDescent="0.3">
      <c r="A729" s="21"/>
      <c r="B729" s="21"/>
      <c r="C729" s="21"/>
      <c r="D729" s="31"/>
      <c r="Z729" s="4"/>
    </row>
    <row r="730" spans="1:26" x14ac:dyDescent="0.3">
      <c r="A730" s="21"/>
      <c r="B730" s="21"/>
      <c r="C730" s="21"/>
      <c r="D730" s="31"/>
      <c r="Z730" s="4"/>
    </row>
    <row r="731" spans="1:26" x14ac:dyDescent="0.3">
      <c r="A731" s="21"/>
      <c r="B731" s="21"/>
      <c r="C731" s="21"/>
      <c r="D731" s="31"/>
      <c r="Z731" s="4"/>
    </row>
    <row r="732" spans="1:26" x14ac:dyDescent="0.3">
      <c r="A732" s="21"/>
      <c r="B732" s="21"/>
      <c r="C732" s="21"/>
      <c r="D732" s="31"/>
      <c r="Z732" s="4"/>
    </row>
    <row r="733" spans="1:26" x14ac:dyDescent="0.3">
      <c r="A733" s="21"/>
      <c r="B733" s="21"/>
      <c r="C733" s="21"/>
      <c r="D733" s="31"/>
      <c r="Z733" s="4"/>
    </row>
    <row r="734" spans="1:26" x14ac:dyDescent="0.3">
      <c r="A734" s="21"/>
      <c r="B734" s="21"/>
      <c r="C734" s="21"/>
      <c r="D734" s="31"/>
      <c r="Z734" s="4"/>
    </row>
    <row r="735" spans="1:26" x14ac:dyDescent="0.3">
      <c r="A735" s="21"/>
      <c r="B735" s="21"/>
      <c r="C735" s="21"/>
      <c r="D735" s="31"/>
      <c r="Z735" s="4"/>
    </row>
    <row r="736" spans="1:26" x14ac:dyDescent="0.3">
      <c r="A736" s="21"/>
      <c r="B736" s="21"/>
      <c r="C736" s="21"/>
      <c r="D736" s="31"/>
      <c r="Z736" s="4"/>
    </row>
    <row r="737" spans="1:26" x14ac:dyDescent="0.3">
      <c r="A737" s="21"/>
      <c r="B737" s="21"/>
      <c r="C737" s="21"/>
      <c r="D737" s="31"/>
      <c r="Z737" s="4"/>
    </row>
    <row r="738" spans="1:26" x14ac:dyDescent="0.3">
      <c r="A738" s="21"/>
      <c r="B738" s="21"/>
      <c r="C738" s="21"/>
      <c r="D738" s="31"/>
      <c r="Z738" s="4"/>
    </row>
    <row r="739" spans="1:26" x14ac:dyDescent="0.3">
      <c r="A739" s="21"/>
      <c r="B739" s="21"/>
      <c r="C739" s="21"/>
      <c r="D739" s="31"/>
      <c r="Z739" s="4"/>
    </row>
    <row r="740" spans="1:26" x14ac:dyDescent="0.3">
      <c r="A740" s="21"/>
      <c r="B740" s="21"/>
      <c r="C740" s="21"/>
      <c r="D740" s="31"/>
      <c r="Z740" s="4"/>
    </row>
    <row r="741" spans="1:26" x14ac:dyDescent="0.3">
      <c r="A741" s="21"/>
      <c r="B741" s="21"/>
      <c r="C741" s="21"/>
      <c r="D741" s="31"/>
      <c r="Z741" s="4"/>
    </row>
    <row r="742" spans="1:26" x14ac:dyDescent="0.3">
      <c r="A742" s="21"/>
      <c r="B742" s="21"/>
      <c r="C742" s="21"/>
      <c r="D742" s="31"/>
      <c r="Z742" s="4"/>
    </row>
    <row r="743" spans="1:26" x14ac:dyDescent="0.3">
      <c r="A743" s="21"/>
      <c r="B743" s="21"/>
      <c r="C743" s="21"/>
      <c r="D743" s="31"/>
      <c r="Z743" s="4"/>
    </row>
    <row r="744" spans="1:26" x14ac:dyDescent="0.3">
      <c r="A744" s="21"/>
      <c r="B744" s="21"/>
      <c r="C744" s="21"/>
      <c r="D744" s="31"/>
      <c r="Z744" s="4"/>
    </row>
    <row r="745" spans="1:26" x14ac:dyDescent="0.3">
      <c r="A745" s="21"/>
      <c r="B745" s="21"/>
      <c r="C745" s="21"/>
      <c r="D745" s="31"/>
      <c r="Z745" s="4"/>
    </row>
    <row r="746" spans="1:26" x14ac:dyDescent="0.3">
      <c r="A746" s="21"/>
      <c r="B746" s="21"/>
      <c r="C746" s="21"/>
      <c r="D746" s="31"/>
      <c r="Z746" s="4"/>
    </row>
    <row r="747" spans="1:26" x14ac:dyDescent="0.3">
      <c r="A747" s="21"/>
      <c r="B747" s="21"/>
      <c r="C747" s="21"/>
      <c r="D747" s="31"/>
      <c r="Z747" s="4"/>
    </row>
    <row r="748" spans="1:26" x14ac:dyDescent="0.3">
      <c r="A748" s="21"/>
      <c r="B748" s="21"/>
      <c r="C748" s="21"/>
      <c r="D748" s="31"/>
      <c r="Z748" s="4"/>
    </row>
    <row r="749" spans="1:26" x14ac:dyDescent="0.3">
      <c r="A749" s="21"/>
      <c r="B749" s="21"/>
      <c r="C749" s="21"/>
      <c r="D749" s="31"/>
      <c r="Z749" s="4"/>
    </row>
    <row r="750" spans="1:26" x14ac:dyDescent="0.3">
      <c r="A750" s="21"/>
      <c r="B750" s="21"/>
      <c r="C750" s="21"/>
      <c r="D750" s="31"/>
      <c r="Z750" s="4"/>
    </row>
    <row r="751" spans="1:26" x14ac:dyDescent="0.3">
      <c r="A751" s="21"/>
      <c r="B751" s="21"/>
      <c r="C751" s="21"/>
      <c r="D751" s="31"/>
      <c r="Z751" s="4"/>
    </row>
    <row r="752" spans="1:26" x14ac:dyDescent="0.3">
      <c r="A752" s="21"/>
      <c r="B752" s="21"/>
      <c r="C752" s="21"/>
      <c r="D752" s="31"/>
      <c r="Z752" s="4"/>
    </row>
    <row r="753" spans="1:26" x14ac:dyDescent="0.3">
      <c r="A753" s="21"/>
      <c r="B753" s="21"/>
      <c r="C753" s="21"/>
      <c r="D753" s="31"/>
      <c r="Z753" s="4"/>
    </row>
    <row r="754" spans="1:26" x14ac:dyDescent="0.3">
      <c r="A754" s="21"/>
      <c r="B754" s="21"/>
      <c r="C754" s="21"/>
      <c r="D754" s="31"/>
      <c r="Z754" s="4"/>
    </row>
    <row r="755" spans="1:26" x14ac:dyDescent="0.3">
      <c r="A755" s="21"/>
      <c r="B755" s="21"/>
      <c r="C755" s="21"/>
      <c r="D755" s="31"/>
      <c r="Z755" s="4"/>
    </row>
    <row r="756" spans="1:26" x14ac:dyDescent="0.3">
      <c r="A756" s="21"/>
      <c r="B756" s="21"/>
      <c r="C756" s="21"/>
      <c r="D756" s="31"/>
      <c r="Z756" s="4"/>
    </row>
    <row r="757" spans="1:26" x14ac:dyDescent="0.3">
      <c r="A757" s="21"/>
      <c r="B757" s="21"/>
      <c r="C757" s="21"/>
      <c r="D757" s="31"/>
      <c r="Z757" s="4"/>
    </row>
    <row r="758" spans="1:26" x14ac:dyDescent="0.3">
      <c r="A758" s="21"/>
      <c r="B758" s="21"/>
      <c r="C758" s="21"/>
      <c r="D758" s="31"/>
      <c r="Z758" s="4"/>
    </row>
    <row r="759" spans="1:26" x14ac:dyDescent="0.3">
      <c r="A759" s="21"/>
      <c r="B759" s="21"/>
      <c r="C759" s="21"/>
      <c r="D759" s="31"/>
      <c r="Z759" s="4"/>
    </row>
    <row r="760" spans="1:26" x14ac:dyDescent="0.3">
      <c r="A760" s="21"/>
      <c r="B760" s="21"/>
      <c r="C760" s="21"/>
      <c r="D760" s="31"/>
      <c r="Z760" s="4"/>
    </row>
    <row r="761" spans="1:26" x14ac:dyDescent="0.3">
      <c r="A761" s="21"/>
      <c r="B761" s="21"/>
      <c r="C761" s="21"/>
      <c r="D761" s="31"/>
      <c r="Z761" s="4"/>
    </row>
    <row r="762" spans="1:26" x14ac:dyDescent="0.3">
      <c r="A762" s="21"/>
      <c r="B762" s="21"/>
      <c r="C762" s="21"/>
      <c r="D762" s="31"/>
      <c r="Z762" s="4"/>
    </row>
    <row r="763" spans="1:26" x14ac:dyDescent="0.3">
      <c r="A763" s="21"/>
      <c r="B763" s="21"/>
      <c r="C763" s="21"/>
      <c r="D763" s="31"/>
      <c r="Z763" s="4"/>
    </row>
    <row r="764" spans="1:26" x14ac:dyDescent="0.3">
      <c r="A764" s="21"/>
      <c r="B764" s="21"/>
      <c r="C764" s="21"/>
      <c r="D764" s="31"/>
      <c r="Z764" s="4"/>
    </row>
    <row r="765" spans="1:26" x14ac:dyDescent="0.3">
      <c r="A765" s="21"/>
      <c r="B765" s="21"/>
      <c r="C765" s="21"/>
      <c r="D765" s="31"/>
      <c r="Z765" s="4"/>
    </row>
    <row r="766" spans="1:26" x14ac:dyDescent="0.3">
      <c r="A766" s="21"/>
      <c r="B766" s="21"/>
      <c r="C766" s="21"/>
      <c r="D766" s="31"/>
      <c r="Z766" s="4"/>
    </row>
    <row r="767" spans="1:26" x14ac:dyDescent="0.3">
      <c r="A767" s="21"/>
      <c r="B767" s="21"/>
      <c r="C767" s="21"/>
      <c r="D767" s="31"/>
      <c r="Z767" s="4"/>
    </row>
    <row r="768" spans="1:26" x14ac:dyDescent="0.3">
      <c r="A768" s="21"/>
      <c r="B768" s="21"/>
      <c r="C768" s="21"/>
      <c r="D768" s="31"/>
      <c r="Z768" s="4"/>
    </row>
    <row r="769" spans="1:26" x14ac:dyDescent="0.3">
      <c r="A769" s="21"/>
      <c r="B769" s="21"/>
      <c r="C769" s="21"/>
      <c r="D769" s="31"/>
      <c r="Z769" s="4"/>
    </row>
    <row r="770" spans="1:26" x14ac:dyDescent="0.3">
      <c r="A770" s="21"/>
      <c r="B770" s="21"/>
      <c r="C770" s="21"/>
      <c r="D770" s="31"/>
      <c r="Z770" s="4"/>
    </row>
    <row r="771" spans="1:26" x14ac:dyDescent="0.3">
      <c r="A771" s="21"/>
      <c r="B771" s="21"/>
      <c r="C771" s="21"/>
      <c r="D771" s="31"/>
      <c r="Z771" s="4"/>
    </row>
    <row r="772" spans="1:26" x14ac:dyDescent="0.3">
      <c r="A772" s="21"/>
      <c r="B772" s="21"/>
      <c r="C772" s="21"/>
      <c r="D772" s="31"/>
      <c r="Z772" s="4"/>
    </row>
    <row r="773" spans="1:26" x14ac:dyDescent="0.3">
      <c r="A773" s="21"/>
      <c r="B773" s="21"/>
      <c r="C773" s="21"/>
      <c r="D773" s="31"/>
      <c r="Z773" s="4"/>
    </row>
    <row r="774" spans="1:26" x14ac:dyDescent="0.3">
      <c r="A774" s="21"/>
      <c r="B774" s="21"/>
      <c r="C774" s="21"/>
      <c r="D774" s="31"/>
      <c r="Z774" s="4"/>
    </row>
    <row r="775" spans="1:26" x14ac:dyDescent="0.3">
      <c r="A775" s="21"/>
      <c r="B775" s="21"/>
      <c r="C775" s="21"/>
      <c r="D775" s="31"/>
      <c r="Z775" s="4"/>
    </row>
    <row r="776" spans="1:26" x14ac:dyDescent="0.3">
      <c r="A776" s="21"/>
      <c r="B776" s="21"/>
      <c r="C776" s="21"/>
      <c r="D776" s="31"/>
      <c r="Z776" s="4"/>
    </row>
    <row r="777" spans="1:26" x14ac:dyDescent="0.3">
      <c r="A777" s="21"/>
      <c r="B777" s="21"/>
      <c r="C777" s="21"/>
      <c r="D777" s="31"/>
      <c r="Z777" s="4"/>
    </row>
    <row r="778" spans="1:26" x14ac:dyDescent="0.3">
      <c r="A778" s="21"/>
      <c r="B778" s="21"/>
      <c r="C778" s="21"/>
      <c r="D778" s="31"/>
      <c r="Z778" s="4"/>
    </row>
    <row r="779" spans="1:26" x14ac:dyDescent="0.3">
      <c r="A779" s="21"/>
      <c r="B779" s="21"/>
      <c r="C779" s="21"/>
      <c r="D779" s="31"/>
      <c r="Z779" s="4"/>
    </row>
    <row r="780" spans="1:26" x14ac:dyDescent="0.3">
      <c r="A780" s="21"/>
      <c r="B780" s="21"/>
      <c r="C780" s="21"/>
      <c r="D780" s="31"/>
      <c r="Z780" s="4"/>
    </row>
    <row r="781" spans="1:26" x14ac:dyDescent="0.3">
      <c r="A781" s="21"/>
      <c r="B781" s="21"/>
      <c r="C781" s="21"/>
      <c r="D781" s="31"/>
      <c r="Z781" s="4"/>
    </row>
    <row r="782" spans="1:26" x14ac:dyDescent="0.3">
      <c r="A782" s="21"/>
      <c r="B782" s="21"/>
      <c r="C782" s="21"/>
      <c r="D782" s="31"/>
      <c r="Z782" s="4"/>
    </row>
    <row r="783" spans="1:26" x14ac:dyDescent="0.3">
      <c r="A783" s="21"/>
      <c r="B783" s="21"/>
      <c r="C783" s="21"/>
      <c r="D783" s="31"/>
      <c r="Z783" s="4"/>
    </row>
    <row r="784" spans="1:26" x14ac:dyDescent="0.3">
      <c r="A784" s="21"/>
      <c r="B784" s="21"/>
      <c r="C784" s="21"/>
      <c r="D784" s="31"/>
      <c r="Z784" s="4"/>
    </row>
    <row r="785" spans="1:26" x14ac:dyDescent="0.3">
      <c r="A785" s="21"/>
      <c r="B785" s="21"/>
      <c r="C785" s="21"/>
      <c r="D785" s="31"/>
      <c r="Z785" s="4"/>
    </row>
    <row r="786" spans="1:26" x14ac:dyDescent="0.3">
      <c r="A786" s="21"/>
      <c r="B786" s="21"/>
      <c r="C786" s="21"/>
      <c r="D786" s="31"/>
      <c r="Z786" s="4"/>
    </row>
    <row r="787" spans="1:26" x14ac:dyDescent="0.3">
      <c r="A787" s="21"/>
      <c r="B787" s="21"/>
      <c r="C787" s="21"/>
      <c r="D787" s="31"/>
      <c r="Z787" s="4"/>
    </row>
    <row r="788" spans="1:26" x14ac:dyDescent="0.3">
      <c r="A788" s="21"/>
      <c r="B788" s="21"/>
      <c r="C788" s="21"/>
      <c r="D788" s="31"/>
      <c r="Z788" s="4"/>
    </row>
    <row r="789" spans="1:26" x14ac:dyDescent="0.3">
      <c r="A789" s="21"/>
      <c r="B789" s="21"/>
      <c r="C789" s="21"/>
      <c r="D789" s="31"/>
      <c r="Z789" s="4"/>
    </row>
    <row r="790" spans="1:26" x14ac:dyDescent="0.3">
      <c r="A790" s="21"/>
      <c r="B790" s="21"/>
      <c r="C790" s="21"/>
      <c r="D790" s="31"/>
      <c r="Z790" s="4"/>
    </row>
    <row r="791" spans="1:26" x14ac:dyDescent="0.3">
      <c r="A791" s="21"/>
      <c r="B791" s="21"/>
      <c r="C791" s="21"/>
      <c r="D791" s="31"/>
      <c r="Z791" s="4"/>
    </row>
    <row r="792" spans="1:26" x14ac:dyDescent="0.3">
      <c r="A792" s="21"/>
      <c r="B792" s="21"/>
      <c r="C792" s="21"/>
      <c r="D792" s="31"/>
      <c r="Z792" s="4"/>
    </row>
    <row r="793" spans="1:26" x14ac:dyDescent="0.3">
      <c r="A793" s="21"/>
      <c r="B793" s="21"/>
      <c r="C793" s="21"/>
      <c r="D793" s="31"/>
      <c r="Z793" s="4"/>
    </row>
    <row r="794" spans="1:26" x14ac:dyDescent="0.3">
      <c r="A794" s="21"/>
      <c r="B794" s="21"/>
      <c r="C794" s="21"/>
      <c r="D794" s="31"/>
      <c r="Z794" s="4"/>
    </row>
    <row r="795" spans="1:26" x14ac:dyDescent="0.3">
      <c r="A795" s="21"/>
      <c r="B795" s="21"/>
      <c r="C795" s="21"/>
      <c r="D795" s="31"/>
      <c r="Z795" s="4"/>
    </row>
    <row r="796" spans="1:26" x14ac:dyDescent="0.3">
      <c r="A796" s="21"/>
      <c r="B796" s="21"/>
      <c r="C796" s="21"/>
      <c r="D796" s="31"/>
      <c r="Z796" s="4"/>
    </row>
    <row r="797" spans="1:26" x14ac:dyDescent="0.3">
      <c r="A797" s="21"/>
      <c r="B797" s="21"/>
      <c r="C797" s="21"/>
      <c r="D797" s="31"/>
      <c r="Z797" s="4"/>
    </row>
    <row r="798" spans="1:26" x14ac:dyDescent="0.3">
      <c r="A798" s="21"/>
      <c r="B798" s="21"/>
      <c r="C798" s="21"/>
      <c r="D798" s="31"/>
      <c r="Z798" s="4"/>
    </row>
    <row r="799" spans="1:26" x14ac:dyDescent="0.3">
      <c r="A799" s="21"/>
      <c r="B799" s="21"/>
      <c r="C799" s="21"/>
      <c r="D799" s="31"/>
      <c r="Z799" s="4"/>
    </row>
    <row r="800" spans="1:26" x14ac:dyDescent="0.3">
      <c r="A800" s="21"/>
      <c r="B800" s="21"/>
      <c r="C800" s="21"/>
      <c r="D800" s="31"/>
      <c r="Z800" s="4"/>
    </row>
    <row r="801" spans="1:26" x14ac:dyDescent="0.3">
      <c r="A801" s="21"/>
      <c r="B801" s="21"/>
      <c r="C801" s="21"/>
      <c r="D801" s="31"/>
      <c r="Z801" s="4"/>
    </row>
    <row r="802" spans="1:26" x14ac:dyDescent="0.3">
      <c r="A802" s="21"/>
      <c r="B802" s="21"/>
      <c r="C802" s="21"/>
      <c r="D802" s="31"/>
      <c r="Z802" s="4"/>
    </row>
    <row r="803" spans="1:26" x14ac:dyDescent="0.3">
      <c r="A803" s="21"/>
      <c r="B803" s="21"/>
      <c r="C803" s="21"/>
      <c r="D803" s="31"/>
      <c r="Z803" s="4"/>
    </row>
    <row r="804" spans="1:26" x14ac:dyDescent="0.3">
      <c r="A804" s="21"/>
      <c r="B804" s="21"/>
      <c r="C804" s="21"/>
      <c r="D804" s="31"/>
      <c r="Z804" s="4"/>
    </row>
    <row r="805" spans="1:26" x14ac:dyDescent="0.3">
      <c r="A805" s="21"/>
      <c r="B805" s="21"/>
      <c r="C805" s="21"/>
      <c r="D805" s="31"/>
      <c r="Z805" s="4"/>
    </row>
    <row r="806" spans="1:26" x14ac:dyDescent="0.3">
      <c r="A806" s="21"/>
      <c r="B806" s="21"/>
      <c r="C806" s="21"/>
      <c r="D806" s="31"/>
      <c r="Z806" s="4"/>
    </row>
    <row r="807" spans="1:26" x14ac:dyDescent="0.3">
      <c r="A807" s="21"/>
      <c r="B807" s="21"/>
      <c r="C807" s="21"/>
      <c r="D807" s="31"/>
      <c r="Z807" s="4"/>
    </row>
    <row r="808" spans="1:26" x14ac:dyDescent="0.3">
      <c r="A808" s="21"/>
      <c r="B808" s="21"/>
      <c r="C808" s="21"/>
      <c r="D808" s="31"/>
      <c r="Z808" s="4"/>
    </row>
    <row r="809" spans="1:26" x14ac:dyDescent="0.3">
      <c r="A809" s="21"/>
      <c r="B809" s="21"/>
      <c r="C809" s="21"/>
      <c r="D809" s="31"/>
      <c r="Z809" s="4"/>
    </row>
    <row r="810" spans="1:26" x14ac:dyDescent="0.3">
      <c r="A810" s="21"/>
      <c r="B810" s="21"/>
      <c r="C810" s="21"/>
      <c r="D810" s="31"/>
      <c r="Z810" s="4"/>
    </row>
    <row r="811" spans="1:26" x14ac:dyDescent="0.3">
      <c r="A811" s="21"/>
      <c r="B811" s="21"/>
      <c r="C811" s="21"/>
      <c r="D811" s="31"/>
      <c r="Z811" s="4"/>
    </row>
    <row r="812" spans="1:26" x14ac:dyDescent="0.3">
      <c r="A812" s="21"/>
      <c r="B812" s="21"/>
      <c r="C812" s="21"/>
      <c r="D812" s="31"/>
      <c r="Z812" s="4"/>
    </row>
    <row r="813" spans="1:26" x14ac:dyDescent="0.3">
      <c r="A813" s="21"/>
      <c r="B813" s="21"/>
      <c r="C813" s="21"/>
      <c r="D813" s="31"/>
      <c r="Z813" s="4"/>
    </row>
    <row r="814" spans="1:26" x14ac:dyDescent="0.3">
      <c r="A814" s="21"/>
      <c r="B814" s="21"/>
      <c r="C814" s="21"/>
      <c r="D814" s="31"/>
      <c r="Z814" s="4"/>
    </row>
    <row r="815" spans="1:26" x14ac:dyDescent="0.3">
      <c r="A815" s="21"/>
      <c r="B815" s="21"/>
      <c r="C815" s="21"/>
      <c r="D815" s="31"/>
      <c r="Z815" s="4"/>
    </row>
    <row r="816" spans="1:26" x14ac:dyDescent="0.3">
      <c r="A816" s="21"/>
      <c r="B816" s="21"/>
      <c r="C816" s="21"/>
      <c r="D816" s="31"/>
      <c r="Z816" s="4"/>
    </row>
    <row r="817" spans="1:26" x14ac:dyDescent="0.3">
      <c r="A817" s="21"/>
      <c r="B817" s="21"/>
      <c r="C817" s="21"/>
      <c r="D817" s="31"/>
      <c r="Z817" s="4"/>
    </row>
    <row r="818" spans="1:26" x14ac:dyDescent="0.3">
      <c r="A818" s="21"/>
      <c r="B818" s="21"/>
      <c r="C818" s="21"/>
      <c r="D818" s="31"/>
      <c r="Z818" s="4"/>
    </row>
    <row r="819" spans="1:26" x14ac:dyDescent="0.3">
      <c r="A819" s="21"/>
      <c r="B819" s="21"/>
      <c r="C819" s="21"/>
      <c r="D819" s="31"/>
      <c r="Z819" s="4"/>
    </row>
    <row r="820" spans="1:26" x14ac:dyDescent="0.3">
      <c r="A820" s="21"/>
      <c r="B820" s="21"/>
      <c r="C820" s="21"/>
      <c r="D820" s="31"/>
      <c r="Z820" s="4"/>
    </row>
    <row r="821" spans="1:26" x14ac:dyDescent="0.3">
      <c r="A821" s="21"/>
      <c r="B821" s="21"/>
      <c r="C821" s="21"/>
      <c r="D821" s="31"/>
      <c r="Z821" s="4"/>
    </row>
    <row r="822" spans="1:26" x14ac:dyDescent="0.3">
      <c r="A822" s="21"/>
      <c r="B822" s="21"/>
      <c r="C822" s="21"/>
      <c r="D822" s="31"/>
      <c r="Z822" s="4"/>
    </row>
    <row r="823" spans="1:26" x14ac:dyDescent="0.3">
      <c r="A823" s="21"/>
      <c r="B823" s="21"/>
      <c r="C823" s="21"/>
      <c r="D823" s="31"/>
      <c r="Z823" s="4"/>
    </row>
    <row r="824" spans="1:26" x14ac:dyDescent="0.3">
      <c r="A824" s="21"/>
      <c r="B824" s="21"/>
      <c r="C824" s="21"/>
      <c r="D824" s="31"/>
      <c r="Z824" s="4"/>
    </row>
    <row r="825" spans="1:26" x14ac:dyDescent="0.3">
      <c r="A825" s="21"/>
      <c r="B825" s="21"/>
      <c r="C825" s="21"/>
      <c r="D825" s="31"/>
      <c r="Z825" s="4"/>
    </row>
    <row r="826" spans="1:26" x14ac:dyDescent="0.3">
      <c r="A826" s="21"/>
      <c r="B826" s="21"/>
      <c r="C826" s="21"/>
      <c r="D826" s="31"/>
      <c r="Z826" s="4"/>
    </row>
    <row r="827" spans="1:26" x14ac:dyDescent="0.3">
      <c r="A827" s="21"/>
      <c r="B827" s="21"/>
      <c r="C827" s="21"/>
      <c r="D827" s="31"/>
      <c r="Z827" s="4"/>
    </row>
    <row r="828" spans="1:26" x14ac:dyDescent="0.3">
      <c r="A828" s="21"/>
      <c r="B828" s="21"/>
      <c r="C828" s="21"/>
      <c r="D828" s="31"/>
      <c r="Z828" s="4"/>
    </row>
    <row r="829" spans="1:26" x14ac:dyDescent="0.3">
      <c r="A829" s="21"/>
      <c r="B829" s="21"/>
      <c r="C829" s="21"/>
      <c r="D829" s="31"/>
      <c r="Z829" s="4"/>
    </row>
    <row r="830" spans="1:26" x14ac:dyDescent="0.3">
      <c r="A830" s="21"/>
      <c r="B830" s="21"/>
      <c r="C830" s="21"/>
      <c r="D830" s="31"/>
      <c r="Z830" s="4"/>
    </row>
    <row r="831" spans="1:26" x14ac:dyDescent="0.3">
      <c r="A831" s="21"/>
      <c r="B831" s="21"/>
      <c r="C831" s="21"/>
      <c r="D831" s="31"/>
      <c r="Z831" s="4"/>
    </row>
    <row r="832" spans="1:26" x14ac:dyDescent="0.3">
      <c r="A832" s="21"/>
      <c r="B832" s="21"/>
      <c r="C832" s="21"/>
      <c r="D832" s="31"/>
      <c r="Z832" s="4"/>
    </row>
    <row r="833" spans="1:26" x14ac:dyDescent="0.3">
      <c r="A833" s="21"/>
      <c r="B833" s="21"/>
      <c r="C833" s="21"/>
      <c r="D833" s="31"/>
      <c r="Z833" s="4"/>
    </row>
    <row r="834" spans="1:26" x14ac:dyDescent="0.3">
      <c r="A834" s="21"/>
      <c r="B834" s="21"/>
      <c r="C834" s="21"/>
      <c r="D834" s="31"/>
      <c r="Z834" s="4"/>
    </row>
    <row r="835" spans="1:26" x14ac:dyDescent="0.3">
      <c r="A835" s="21"/>
      <c r="B835" s="21"/>
      <c r="C835" s="21"/>
      <c r="D835" s="31"/>
      <c r="Z835" s="4"/>
    </row>
    <row r="836" spans="1:26" x14ac:dyDescent="0.3">
      <c r="A836" s="21"/>
      <c r="B836" s="21"/>
      <c r="C836" s="21"/>
      <c r="D836" s="31"/>
      <c r="Z836" s="4"/>
    </row>
    <row r="837" spans="1:26" x14ac:dyDescent="0.3">
      <c r="A837" s="21"/>
      <c r="B837" s="21"/>
      <c r="C837" s="21"/>
      <c r="D837" s="31"/>
      <c r="Z837" s="4"/>
    </row>
    <row r="838" spans="1:26" x14ac:dyDescent="0.3">
      <c r="A838" s="21"/>
      <c r="B838" s="21"/>
      <c r="C838" s="21"/>
      <c r="D838" s="31"/>
      <c r="Z838" s="4"/>
    </row>
    <row r="839" spans="1:26" x14ac:dyDescent="0.3">
      <c r="A839" s="21"/>
      <c r="B839" s="21"/>
      <c r="C839" s="21"/>
      <c r="D839" s="31"/>
      <c r="Z839" s="4"/>
    </row>
    <row r="840" spans="1:26" x14ac:dyDescent="0.3">
      <c r="A840" s="21"/>
      <c r="B840" s="21"/>
      <c r="C840" s="21"/>
      <c r="D840" s="31"/>
      <c r="Z840" s="4"/>
    </row>
    <row r="841" spans="1:26" x14ac:dyDescent="0.3">
      <c r="A841" s="21"/>
      <c r="B841" s="21"/>
      <c r="C841" s="21"/>
      <c r="D841" s="31"/>
      <c r="Z841" s="4"/>
    </row>
    <row r="842" spans="1:26" x14ac:dyDescent="0.3">
      <c r="A842" s="21"/>
      <c r="B842" s="21"/>
      <c r="C842" s="21"/>
      <c r="D842" s="31"/>
      <c r="Z842" s="4"/>
    </row>
    <row r="843" spans="1:26" x14ac:dyDescent="0.3">
      <c r="A843" s="21"/>
      <c r="B843" s="21"/>
      <c r="C843" s="21"/>
      <c r="D843" s="31"/>
      <c r="Z843" s="4"/>
    </row>
    <row r="844" spans="1:26" x14ac:dyDescent="0.3">
      <c r="A844" s="21"/>
      <c r="B844" s="21"/>
      <c r="C844" s="21"/>
      <c r="D844" s="31"/>
      <c r="Z844" s="4"/>
    </row>
    <row r="845" spans="1:26" x14ac:dyDescent="0.3">
      <c r="A845" s="21"/>
      <c r="B845" s="21"/>
      <c r="C845" s="21"/>
      <c r="D845" s="31"/>
      <c r="Z845" s="4"/>
    </row>
    <row r="846" spans="1:26" x14ac:dyDescent="0.3">
      <c r="A846" s="21"/>
      <c r="B846" s="21"/>
      <c r="C846" s="21"/>
      <c r="D846" s="31"/>
      <c r="Z846" s="4"/>
    </row>
    <row r="847" spans="1:26" x14ac:dyDescent="0.3">
      <c r="A847" s="21"/>
      <c r="B847" s="21"/>
      <c r="C847" s="21"/>
      <c r="D847" s="31"/>
      <c r="Z847" s="4"/>
    </row>
    <row r="848" spans="1:26" x14ac:dyDescent="0.3">
      <c r="A848" s="21"/>
      <c r="B848" s="21"/>
      <c r="C848" s="21"/>
      <c r="D848" s="31"/>
      <c r="Z848" s="4"/>
    </row>
    <row r="849" spans="1:26" x14ac:dyDescent="0.3">
      <c r="A849" s="21"/>
      <c r="B849" s="21"/>
      <c r="C849" s="21"/>
      <c r="D849" s="31"/>
      <c r="Z849" s="4"/>
    </row>
    <row r="850" spans="1:26" x14ac:dyDescent="0.3">
      <c r="A850" s="21"/>
      <c r="B850" s="21"/>
      <c r="C850" s="21"/>
      <c r="D850" s="31"/>
      <c r="Z850" s="4"/>
    </row>
    <row r="851" spans="1:26" x14ac:dyDescent="0.3">
      <c r="A851" s="21"/>
      <c r="B851" s="21"/>
      <c r="C851" s="21"/>
      <c r="D851" s="31"/>
      <c r="Z851" s="4"/>
    </row>
    <row r="852" spans="1:26" x14ac:dyDescent="0.3">
      <c r="A852" s="21"/>
      <c r="B852" s="21"/>
      <c r="C852" s="21"/>
      <c r="D852" s="31"/>
      <c r="Z852" s="4"/>
    </row>
    <row r="853" spans="1:26" x14ac:dyDescent="0.3">
      <c r="A853" s="21"/>
      <c r="B853" s="21"/>
      <c r="C853" s="21"/>
      <c r="D853" s="31"/>
      <c r="Z853" s="4"/>
    </row>
    <row r="854" spans="1:26" x14ac:dyDescent="0.3">
      <c r="A854" s="21"/>
      <c r="B854" s="21"/>
      <c r="C854" s="21"/>
      <c r="D854" s="31"/>
      <c r="Z854" s="4"/>
    </row>
    <row r="855" spans="1:26" x14ac:dyDescent="0.3">
      <c r="A855" s="21"/>
      <c r="B855" s="21"/>
      <c r="C855" s="21"/>
      <c r="D855" s="31"/>
      <c r="Z855" s="4"/>
    </row>
    <row r="856" spans="1:26" x14ac:dyDescent="0.3">
      <c r="A856" s="21"/>
      <c r="B856" s="21"/>
      <c r="C856" s="21"/>
      <c r="D856" s="31"/>
      <c r="Z856" s="4"/>
    </row>
    <row r="857" spans="1:26" x14ac:dyDescent="0.3">
      <c r="A857" s="21"/>
      <c r="B857" s="21"/>
      <c r="C857" s="21"/>
      <c r="D857" s="31"/>
      <c r="Z857" s="4"/>
    </row>
    <row r="858" spans="1:26" x14ac:dyDescent="0.3">
      <c r="A858" s="21"/>
      <c r="B858" s="21"/>
      <c r="C858" s="21"/>
      <c r="D858" s="31"/>
      <c r="Z858" s="4"/>
    </row>
    <row r="859" spans="1:26" x14ac:dyDescent="0.3">
      <c r="A859" s="21"/>
      <c r="B859" s="21"/>
      <c r="C859" s="21"/>
      <c r="D859" s="31"/>
      <c r="Z859" s="4"/>
    </row>
    <row r="860" spans="1:26" x14ac:dyDescent="0.3">
      <c r="A860" s="21"/>
      <c r="B860" s="21"/>
      <c r="C860" s="21"/>
      <c r="D860" s="31"/>
      <c r="Z860" s="4"/>
    </row>
    <row r="861" spans="1:26" x14ac:dyDescent="0.3">
      <c r="A861" s="21"/>
      <c r="B861" s="21"/>
      <c r="C861" s="21"/>
      <c r="D861" s="31"/>
      <c r="Z861" s="4"/>
    </row>
    <row r="862" spans="1:26" x14ac:dyDescent="0.3">
      <c r="A862" s="21"/>
      <c r="B862" s="21"/>
      <c r="C862" s="21"/>
      <c r="D862" s="31"/>
      <c r="Z862" s="4"/>
    </row>
    <row r="863" spans="1:26" x14ac:dyDescent="0.3">
      <c r="A863" s="21"/>
      <c r="B863" s="21"/>
      <c r="C863" s="21"/>
      <c r="D863" s="31"/>
      <c r="Z863" s="4"/>
    </row>
    <row r="864" spans="1:26" x14ac:dyDescent="0.3">
      <c r="A864" s="21"/>
      <c r="B864" s="21"/>
      <c r="C864" s="21"/>
      <c r="D864" s="31"/>
      <c r="Z864" s="4"/>
    </row>
    <row r="865" spans="1:26" x14ac:dyDescent="0.3">
      <c r="A865" s="21"/>
      <c r="B865" s="21"/>
      <c r="C865" s="21"/>
      <c r="D865" s="31"/>
      <c r="Z865" s="4"/>
    </row>
    <row r="866" spans="1:26" x14ac:dyDescent="0.3">
      <c r="A866" s="21"/>
      <c r="B866" s="21"/>
      <c r="C866" s="21"/>
      <c r="D866" s="31"/>
      <c r="Z866" s="4"/>
    </row>
    <row r="867" spans="1:26" x14ac:dyDescent="0.3">
      <c r="A867" s="21"/>
      <c r="B867" s="21"/>
      <c r="C867" s="21"/>
      <c r="D867" s="31"/>
      <c r="Z867" s="4"/>
    </row>
    <row r="868" spans="1:26" x14ac:dyDescent="0.3">
      <c r="A868" s="21"/>
      <c r="B868" s="21"/>
      <c r="C868" s="21"/>
      <c r="D868" s="31"/>
      <c r="Z868" s="4"/>
    </row>
    <row r="869" spans="1:26" x14ac:dyDescent="0.3">
      <c r="A869" s="21"/>
      <c r="B869" s="21"/>
      <c r="C869" s="21"/>
      <c r="D869" s="31"/>
      <c r="Z869" s="4"/>
    </row>
    <row r="870" spans="1:26" x14ac:dyDescent="0.3">
      <c r="A870" s="21"/>
      <c r="B870" s="21"/>
      <c r="C870" s="21"/>
      <c r="D870" s="31"/>
      <c r="Z870" s="4"/>
    </row>
    <row r="871" spans="1:26" x14ac:dyDescent="0.3">
      <c r="A871" s="21"/>
      <c r="B871" s="21"/>
      <c r="C871" s="21"/>
      <c r="D871" s="31"/>
      <c r="Z871" s="4"/>
    </row>
    <row r="872" spans="1:26" x14ac:dyDescent="0.3">
      <c r="A872" s="21"/>
      <c r="B872" s="21"/>
      <c r="C872" s="21"/>
      <c r="D872" s="31"/>
      <c r="Z872" s="4"/>
    </row>
    <row r="873" spans="1:26" x14ac:dyDescent="0.3">
      <c r="A873" s="21"/>
      <c r="B873" s="21"/>
      <c r="C873" s="21"/>
      <c r="D873" s="31"/>
      <c r="Z873" s="4"/>
    </row>
    <row r="874" spans="1:26" x14ac:dyDescent="0.3">
      <c r="A874" s="21"/>
      <c r="B874" s="21"/>
      <c r="C874" s="21"/>
      <c r="D874" s="31"/>
      <c r="Z874" s="4"/>
    </row>
    <row r="875" spans="1:26" x14ac:dyDescent="0.3">
      <c r="A875" s="21"/>
      <c r="B875" s="21"/>
      <c r="C875" s="21"/>
      <c r="D875" s="31"/>
      <c r="Z875" s="4"/>
    </row>
    <row r="876" spans="1:26" x14ac:dyDescent="0.3">
      <c r="A876" s="21"/>
      <c r="B876" s="21"/>
      <c r="C876" s="21"/>
      <c r="D876" s="31"/>
      <c r="Z876" s="4"/>
    </row>
    <row r="877" spans="1:26" x14ac:dyDescent="0.3">
      <c r="A877" s="21"/>
      <c r="B877" s="21"/>
      <c r="C877" s="21"/>
      <c r="D877" s="31"/>
      <c r="Z877" s="4"/>
    </row>
    <row r="878" spans="1:26" x14ac:dyDescent="0.3">
      <c r="A878" s="21"/>
      <c r="B878" s="21"/>
      <c r="C878" s="21"/>
      <c r="D878" s="31"/>
      <c r="Z878" s="4"/>
    </row>
    <row r="879" spans="1:26" x14ac:dyDescent="0.3">
      <c r="A879" s="21"/>
      <c r="B879" s="21"/>
      <c r="C879" s="21"/>
      <c r="D879" s="31"/>
      <c r="Z879" s="4"/>
    </row>
    <row r="880" spans="1:26" x14ac:dyDescent="0.3">
      <c r="A880" s="21"/>
      <c r="B880" s="21"/>
      <c r="C880" s="21"/>
      <c r="D880" s="31"/>
      <c r="Z880" s="4"/>
    </row>
    <row r="881" spans="1:26" x14ac:dyDescent="0.3">
      <c r="A881" s="21"/>
      <c r="B881" s="21"/>
      <c r="C881" s="21"/>
      <c r="D881" s="31"/>
      <c r="Z881" s="4"/>
    </row>
    <row r="882" spans="1:26" x14ac:dyDescent="0.3">
      <c r="A882" s="21"/>
      <c r="B882" s="21"/>
      <c r="C882" s="21"/>
      <c r="D882" s="31"/>
      <c r="Z882" s="4"/>
    </row>
    <row r="883" spans="1:26" x14ac:dyDescent="0.3">
      <c r="A883" s="21"/>
      <c r="B883" s="21"/>
      <c r="C883" s="21"/>
      <c r="D883" s="31"/>
      <c r="Z883" s="4"/>
    </row>
    <row r="884" spans="1:26" x14ac:dyDescent="0.3">
      <c r="A884" s="21"/>
      <c r="B884" s="21"/>
      <c r="C884" s="21"/>
      <c r="D884" s="31"/>
      <c r="Z884" s="4"/>
    </row>
    <row r="885" spans="1:26" x14ac:dyDescent="0.3">
      <c r="A885" s="21"/>
      <c r="B885" s="21"/>
      <c r="C885" s="21"/>
      <c r="D885" s="31"/>
      <c r="Z885" s="4"/>
    </row>
    <row r="886" spans="1:26" x14ac:dyDescent="0.3">
      <c r="A886" s="21"/>
      <c r="B886" s="21"/>
      <c r="C886" s="21"/>
      <c r="D886" s="31"/>
      <c r="Z886" s="4"/>
    </row>
    <row r="887" spans="1:26" x14ac:dyDescent="0.3">
      <c r="A887" s="21"/>
      <c r="B887" s="21"/>
      <c r="C887" s="21"/>
      <c r="D887" s="31"/>
      <c r="Z887" s="4"/>
    </row>
    <row r="888" spans="1:26" x14ac:dyDescent="0.3">
      <c r="A888" s="21"/>
      <c r="B888" s="21"/>
      <c r="C888" s="21"/>
      <c r="D888" s="31"/>
      <c r="Z888" s="4"/>
    </row>
    <row r="889" spans="1:26" x14ac:dyDescent="0.3">
      <c r="A889" s="21"/>
      <c r="B889" s="21"/>
      <c r="C889" s="21"/>
      <c r="D889" s="31"/>
      <c r="Z889" s="4"/>
    </row>
    <row r="890" spans="1:26" x14ac:dyDescent="0.3">
      <c r="A890" s="21"/>
      <c r="B890" s="21"/>
      <c r="C890" s="21"/>
      <c r="D890" s="31"/>
      <c r="Z890" s="4"/>
    </row>
    <row r="891" spans="1:26" x14ac:dyDescent="0.3">
      <c r="A891" s="21"/>
      <c r="B891" s="21"/>
      <c r="C891" s="21"/>
      <c r="D891" s="31"/>
      <c r="Z891" s="4"/>
    </row>
    <row r="892" spans="1:26" x14ac:dyDescent="0.3">
      <c r="A892" s="21"/>
      <c r="B892" s="21"/>
      <c r="C892" s="21"/>
      <c r="D892" s="31"/>
      <c r="Z892" s="4"/>
    </row>
    <row r="893" spans="1:26" x14ac:dyDescent="0.3">
      <c r="A893" s="21"/>
      <c r="B893" s="21"/>
      <c r="C893" s="21"/>
      <c r="D893" s="31"/>
      <c r="Z893" s="4"/>
    </row>
    <row r="894" spans="1:26" x14ac:dyDescent="0.3">
      <c r="A894" s="21"/>
      <c r="B894" s="21"/>
      <c r="C894" s="21"/>
      <c r="D894" s="31"/>
      <c r="Z894" s="4"/>
    </row>
    <row r="895" spans="1:26" x14ac:dyDescent="0.3">
      <c r="A895" s="21"/>
      <c r="B895" s="21"/>
      <c r="C895" s="21"/>
      <c r="D895" s="31"/>
      <c r="Z895" s="4"/>
    </row>
    <row r="896" spans="1:26" x14ac:dyDescent="0.3">
      <c r="A896" s="21"/>
      <c r="B896" s="21"/>
      <c r="C896" s="21"/>
      <c r="D896" s="31"/>
      <c r="Z896" s="4"/>
    </row>
    <row r="897" spans="1:26" x14ac:dyDescent="0.3">
      <c r="A897" s="21"/>
      <c r="B897" s="21"/>
      <c r="C897" s="21"/>
      <c r="D897" s="31"/>
      <c r="Z897" s="4"/>
    </row>
    <row r="898" spans="1:26" x14ac:dyDescent="0.3">
      <c r="A898" s="21"/>
      <c r="B898" s="21"/>
      <c r="C898" s="21"/>
      <c r="D898" s="31"/>
      <c r="Z898" s="4"/>
    </row>
    <row r="899" spans="1:26" x14ac:dyDescent="0.3">
      <c r="A899" s="21"/>
      <c r="B899" s="21"/>
      <c r="C899" s="21"/>
      <c r="D899" s="31"/>
      <c r="Z899" s="4"/>
    </row>
    <row r="900" spans="1:26" x14ac:dyDescent="0.3">
      <c r="A900" s="21"/>
      <c r="B900" s="21"/>
      <c r="C900" s="21"/>
      <c r="D900" s="31"/>
      <c r="Z900" s="4"/>
    </row>
    <row r="901" spans="1:26" x14ac:dyDescent="0.3">
      <c r="A901" s="21"/>
      <c r="B901" s="21"/>
      <c r="C901" s="21"/>
      <c r="D901" s="31"/>
      <c r="Z901" s="4"/>
    </row>
    <row r="902" spans="1:26" x14ac:dyDescent="0.3">
      <c r="A902" s="21"/>
      <c r="B902" s="21"/>
      <c r="C902" s="21"/>
      <c r="D902" s="31"/>
      <c r="Z902" s="4"/>
    </row>
    <row r="903" spans="1:26" x14ac:dyDescent="0.3">
      <c r="A903" s="21"/>
      <c r="B903" s="21"/>
      <c r="C903" s="21"/>
      <c r="D903" s="31"/>
      <c r="Z903" s="4"/>
    </row>
    <row r="904" spans="1:26" x14ac:dyDescent="0.3">
      <c r="A904" s="21"/>
      <c r="B904" s="21"/>
      <c r="C904" s="21"/>
      <c r="D904" s="31"/>
      <c r="Z904" s="4"/>
    </row>
    <row r="905" spans="1:26" x14ac:dyDescent="0.3">
      <c r="A905" s="21"/>
      <c r="B905" s="21"/>
      <c r="C905" s="21"/>
      <c r="D905" s="31"/>
      <c r="Z905" s="4"/>
    </row>
    <row r="906" spans="1:26" x14ac:dyDescent="0.3">
      <c r="A906" s="21"/>
      <c r="B906" s="21"/>
      <c r="C906" s="21"/>
      <c r="D906" s="31"/>
      <c r="Z906" s="4"/>
    </row>
    <row r="907" spans="1:26" x14ac:dyDescent="0.3">
      <c r="A907" s="21"/>
      <c r="B907" s="21"/>
      <c r="C907" s="21"/>
      <c r="D907" s="31"/>
      <c r="Z907" s="4"/>
    </row>
    <row r="908" spans="1:26" x14ac:dyDescent="0.3">
      <c r="A908" s="21"/>
      <c r="B908" s="21"/>
      <c r="C908" s="21"/>
      <c r="D908" s="31"/>
      <c r="Z908" s="4"/>
    </row>
    <row r="909" spans="1:26" x14ac:dyDescent="0.3">
      <c r="A909" s="21"/>
      <c r="B909" s="21"/>
      <c r="C909" s="21"/>
      <c r="D909" s="31"/>
      <c r="Z909" s="4"/>
    </row>
    <row r="910" spans="1:26" x14ac:dyDescent="0.3">
      <c r="A910" s="21"/>
      <c r="B910" s="21"/>
      <c r="C910" s="21"/>
      <c r="D910" s="31"/>
      <c r="Z910" s="4"/>
    </row>
    <row r="911" spans="1:26" x14ac:dyDescent="0.3">
      <c r="A911" s="21"/>
      <c r="B911" s="21"/>
      <c r="C911" s="21"/>
      <c r="D911" s="31"/>
      <c r="Z911" s="4"/>
    </row>
    <row r="912" spans="1:26" x14ac:dyDescent="0.3">
      <c r="A912" s="21"/>
      <c r="B912" s="21"/>
      <c r="C912" s="21"/>
      <c r="D912" s="31"/>
      <c r="Z912" s="4"/>
    </row>
    <row r="913" spans="1:26" x14ac:dyDescent="0.3">
      <c r="A913" s="21"/>
      <c r="B913" s="21"/>
      <c r="C913" s="21"/>
      <c r="D913" s="31"/>
      <c r="Z913" s="4"/>
    </row>
    <row r="914" spans="1:26" x14ac:dyDescent="0.3">
      <c r="A914" s="21"/>
      <c r="B914" s="21"/>
      <c r="C914" s="21"/>
      <c r="D914" s="31"/>
      <c r="Z914" s="4"/>
    </row>
    <row r="915" spans="1:26" x14ac:dyDescent="0.3">
      <c r="A915" s="21"/>
      <c r="B915" s="21"/>
      <c r="C915" s="21"/>
      <c r="D915" s="31"/>
      <c r="Z915" s="4"/>
    </row>
    <row r="916" spans="1:26" x14ac:dyDescent="0.3">
      <c r="A916" s="21"/>
      <c r="B916" s="21"/>
      <c r="C916" s="21"/>
      <c r="D916" s="31"/>
      <c r="Z916" s="4"/>
    </row>
    <row r="917" spans="1:26" x14ac:dyDescent="0.3">
      <c r="A917" s="21"/>
      <c r="B917" s="21"/>
      <c r="C917" s="21"/>
      <c r="D917" s="31"/>
      <c r="Z917" s="4"/>
    </row>
    <row r="918" spans="1:26" x14ac:dyDescent="0.3">
      <c r="A918" s="21"/>
      <c r="B918" s="21"/>
      <c r="C918" s="21"/>
      <c r="D918" s="31"/>
      <c r="Z918" s="4"/>
    </row>
    <row r="919" spans="1:26" x14ac:dyDescent="0.3">
      <c r="A919" s="21"/>
      <c r="B919" s="21"/>
      <c r="C919" s="21"/>
      <c r="D919" s="31"/>
      <c r="Z919" s="4"/>
    </row>
    <row r="920" spans="1:26" x14ac:dyDescent="0.3">
      <c r="A920" s="21"/>
      <c r="B920" s="21"/>
      <c r="C920" s="21"/>
      <c r="D920" s="31"/>
      <c r="Z920" s="4"/>
    </row>
    <row r="921" spans="1:26" x14ac:dyDescent="0.3">
      <c r="A921" s="21"/>
      <c r="B921" s="21"/>
      <c r="C921" s="21"/>
      <c r="D921" s="31"/>
      <c r="Z921" s="4"/>
    </row>
    <row r="922" spans="1:26" x14ac:dyDescent="0.3">
      <c r="A922" s="21"/>
      <c r="B922" s="21"/>
      <c r="C922" s="21"/>
      <c r="D922" s="31"/>
      <c r="Z922" s="4"/>
    </row>
    <row r="923" spans="1:26" x14ac:dyDescent="0.3">
      <c r="A923" s="21"/>
      <c r="B923" s="21"/>
      <c r="C923" s="21"/>
      <c r="D923" s="31"/>
      <c r="Z923" s="4"/>
    </row>
    <row r="924" spans="1:26" x14ac:dyDescent="0.3">
      <c r="A924" s="21"/>
      <c r="B924" s="21"/>
      <c r="C924" s="21"/>
      <c r="D924" s="31"/>
      <c r="Z924" s="4"/>
    </row>
    <row r="925" spans="1:26" x14ac:dyDescent="0.3">
      <c r="A925" s="21"/>
      <c r="B925" s="21"/>
      <c r="C925" s="21"/>
      <c r="D925" s="31"/>
      <c r="Z925" s="4"/>
    </row>
    <row r="926" spans="1:26" x14ac:dyDescent="0.3">
      <c r="A926" s="21"/>
      <c r="B926" s="21"/>
      <c r="C926" s="21"/>
      <c r="D926" s="31"/>
      <c r="Z926" s="4"/>
    </row>
    <row r="927" spans="1:26" x14ac:dyDescent="0.3">
      <c r="A927" s="21"/>
      <c r="B927" s="21"/>
      <c r="C927" s="21"/>
      <c r="D927" s="31"/>
      <c r="Z927" s="4"/>
    </row>
    <row r="928" spans="1:26" x14ac:dyDescent="0.3">
      <c r="A928" s="21"/>
      <c r="B928" s="21"/>
      <c r="C928" s="21"/>
      <c r="D928" s="31"/>
      <c r="Z928" s="4"/>
    </row>
    <row r="929" spans="1:26" x14ac:dyDescent="0.3">
      <c r="A929" s="21"/>
      <c r="B929" s="21"/>
      <c r="C929" s="21"/>
      <c r="D929" s="31"/>
      <c r="Z929" s="4"/>
    </row>
    <row r="930" spans="1:26" x14ac:dyDescent="0.3">
      <c r="A930" s="21"/>
      <c r="B930" s="21"/>
      <c r="C930" s="21"/>
      <c r="D930" s="31"/>
      <c r="Z930" s="4"/>
    </row>
    <row r="931" spans="1:26" x14ac:dyDescent="0.3">
      <c r="A931" s="21"/>
      <c r="B931" s="21"/>
      <c r="C931" s="21"/>
      <c r="D931" s="31"/>
      <c r="Z931" s="4"/>
    </row>
    <row r="932" spans="1:26" x14ac:dyDescent="0.3">
      <c r="A932" s="21"/>
      <c r="B932" s="21"/>
      <c r="C932" s="21"/>
      <c r="D932" s="31"/>
      <c r="Z932" s="4"/>
    </row>
    <row r="933" spans="1:26" x14ac:dyDescent="0.3">
      <c r="A933" s="21"/>
      <c r="B933" s="21"/>
      <c r="C933" s="21"/>
      <c r="D933" s="31"/>
      <c r="Z933" s="4"/>
    </row>
    <row r="934" spans="1:26" x14ac:dyDescent="0.3">
      <c r="A934" s="21"/>
      <c r="B934" s="21"/>
      <c r="C934" s="21"/>
      <c r="D934" s="31"/>
      <c r="Z934" s="4"/>
    </row>
    <row r="935" spans="1:26" x14ac:dyDescent="0.3">
      <c r="A935" s="21"/>
      <c r="B935" s="21"/>
      <c r="C935" s="21"/>
      <c r="D935" s="31"/>
      <c r="Z935" s="4"/>
    </row>
    <row r="936" spans="1:26" x14ac:dyDescent="0.3">
      <c r="A936" s="21"/>
      <c r="B936" s="21"/>
      <c r="C936" s="21"/>
      <c r="D936" s="31"/>
      <c r="Z936" s="4"/>
    </row>
    <row r="937" spans="1:26" x14ac:dyDescent="0.3">
      <c r="A937" s="21"/>
      <c r="B937" s="21"/>
      <c r="C937" s="21"/>
      <c r="D937" s="31"/>
      <c r="Z937" s="4"/>
    </row>
    <row r="938" spans="1:26" x14ac:dyDescent="0.3">
      <c r="A938" s="21"/>
      <c r="B938" s="21"/>
      <c r="C938" s="21"/>
      <c r="D938" s="31"/>
      <c r="Z938" s="4"/>
    </row>
    <row r="939" spans="1:26" x14ac:dyDescent="0.3">
      <c r="A939" s="21"/>
      <c r="B939" s="21"/>
      <c r="C939" s="21"/>
      <c r="D939" s="31"/>
      <c r="Z939" s="4"/>
    </row>
    <row r="940" spans="1:26" x14ac:dyDescent="0.3">
      <c r="A940" s="21"/>
      <c r="B940" s="21"/>
      <c r="C940" s="21"/>
      <c r="D940" s="31"/>
      <c r="Z940" s="4"/>
    </row>
    <row r="941" spans="1:26" x14ac:dyDescent="0.3">
      <c r="A941" s="21"/>
      <c r="B941" s="21"/>
      <c r="C941" s="21"/>
      <c r="D941" s="31"/>
      <c r="Z941" s="4"/>
    </row>
    <row r="942" spans="1:26" x14ac:dyDescent="0.3">
      <c r="A942" s="21"/>
      <c r="B942" s="21"/>
      <c r="C942" s="21"/>
      <c r="D942" s="31"/>
      <c r="Z942" s="4"/>
    </row>
    <row r="943" spans="1:26" x14ac:dyDescent="0.3">
      <c r="A943" s="21"/>
      <c r="B943" s="21"/>
      <c r="C943" s="21"/>
      <c r="D943" s="31"/>
      <c r="Z943" s="4"/>
    </row>
    <row r="944" spans="1:26" x14ac:dyDescent="0.3">
      <c r="A944" s="21"/>
      <c r="B944" s="21"/>
      <c r="C944" s="21"/>
      <c r="D944" s="31"/>
      <c r="Z944" s="4"/>
    </row>
    <row r="945" spans="1:26" x14ac:dyDescent="0.3">
      <c r="A945" s="21"/>
      <c r="B945" s="21"/>
      <c r="C945" s="21"/>
      <c r="D945" s="31"/>
      <c r="Z945" s="4"/>
    </row>
    <row r="946" spans="1:26" x14ac:dyDescent="0.3">
      <c r="A946" s="21"/>
      <c r="B946" s="21"/>
      <c r="C946" s="21"/>
      <c r="D946" s="31"/>
      <c r="Z946" s="4"/>
    </row>
    <row r="947" spans="1:26" x14ac:dyDescent="0.3">
      <c r="A947" s="21"/>
      <c r="B947" s="21"/>
      <c r="C947" s="21"/>
      <c r="D947" s="31"/>
      <c r="Z947" s="4"/>
    </row>
    <row r="948" spans="1:26" x14ac:dyDescent="0.3">
      <c r="A948" s="21"/>
      <c r="B948" s="21"/>
      <c r="C948" s="21"/>
      <c r="D948" s="31"/>
      <c r="Z948" s="4"/>
    </row>
    <row r="949" spans="1:26" x14ac:dyDescent="0.3">
      <c r="A949" s="21"/>
      <c r="B949" s="21"/>
      <c r="C949" s="21"/>
      <c r="D949" s="31"/>
      <c r="Z949" s="4"/>
    </row>
    <row r="950" spans="1:26" x14ac:dyDescent="0.3">
      <c r="A950" s="21"/>
      <c r="B950" s="21"/>
      <c r="C950" s="21"/>
      <c r="D950" s="31"/>
      <c r="Z950" s="4"/>
    </row>
    <row r="951" spans="1:26" x14ac:dyDescent="0.3">
      <c r="A951" s="21"/>
      <c r="B951" s="21"/>
      <c r="C951" s="21"/>
      <c r="D951" s="31"/>
      <c r="Z951" s="4"/>
    </row>
    <row r="952" spans="1:26" x14ac:dyDescent="0.3">
      <c r="A952" s="21"/>
      <c r="B952" s="21"/>
      <c r="C952" s="21"/>
      <c r="D952" s="31"/>
      <c r="Z952" s="4"/>
    </row>
    <row r="953" spans="1:26" x14ac:dyDescent="0.3">
      <c r="A953" s="21"/>
      <c r="B953" s="21"/>
      <c r="C953" s="21"/>
      <c r="D953" s="31"/>
      <c r="Z953" s="4"/>
    </row>
    <row r="954" spans="1:26" x14ac:dyDescent="0.3">
      <c r="A954" s="21"/>
      <c r="B954" s="21"/>
      <c r="C954" s="21"/>
      <c r="D954" s="31"/>
      <c r="Z954" s="4"/>
    </row>
    <row r="955" spans="1:26" x14ac:dyDescent="0.3">
      <c r="A955" s="21"/>
      <c r="B955" s="21"/>
      <c r="C955" s="21"/>
      <c r="D955" s="31"/>
      <c r="Z955" s="4"/>
    </row>
    <row r="956" spans="1:26" x14ac:dyDescent="0.3">
      <c r="A956" s="21"/>
      <c r="B956" s="21"/>
      <c r="C956" s="21"/>
      <c r="D956" s="31"/>
      <c r="Z956" s="4"/>
    </row>
    <row r="957" spans="1:26" x14ac:dyDescent="0.3">
      <c r="A957" s="21"/>
      <c r="B957" s="21"/>
      <c r="C957" s="21"/>
      <c r="D957" s="31"/>
      <c r="Z957" s="4"/>
    </row>
    <row r="958" spans="1:26" x14ac:dyDescent="0.3">
      <c r="A958" s="21"/>
      <c r="B958" s="21"/>
      <c r="C958" s="21"/>
      <c r="D958" s="31"/>
      <c r="Z958" s="4"/>
    </row>
    <row r="959" spans="1:26" x14ac:dyDescent="0.3">
      <c r="A959" s="21"/>
      <c r="B959" s="21"/>
      <c r="C959" s="21"/>
      <c r="D959" s="31"/>
      <c r="Z959" s="4"/>
    </row>
    <row r="960" spans="1:26" x14ac:dyDescent="0.3">
      <c r="A960" s="21"/>
      <c r="B960" s="21"/>
      <c r="C960" s="21"/>
      <c r="D960" s="31"/>
      <c r="Z960" s="4"/>
    </row>
    <row r="961" spans="1:26" x14ac:dyDescent="0.3">
      <c r="A961" s="21"/>
      <c r="B961" s="21"/>
      <c r="C961" s="21"/>
      <c r="D961" s="31"/>
      <c r="Z961" s="4"/>
    </row>
    <row r="962" spans="1:26" x14ac:dyDescent="0.3">
      <c r="A962" s="21"/>
      <c r="B962" s="21"/>
      <c r="C962" s="21"/>
      <c r="D962" s="31"/>
      <c r="Z962" s="4"/>
    </row>
    <row r="963" spans="1:26" x14ac:dyDescent="0.3">
      <c r="A963" s="21"/>
      <c r="B963" s="21"/>
      <c r="C963" s="21"/>
      <c r="D963" s="31"/>
      <c r="Z963" s="4"/>
    </row>
    <row r="964" spans="1:26" x14ac:dyDescent="0.3">
      <c r="A964" s="21"/>
      <c r="B964" s="21"/>
      <c r="C964" s="21"/>
      <c r="D964" s="31"/>
      <c r="Z964" s="4"/>
    </row>
    <row r="965" spans="1:26" x14ac:dyDescent="0.3">
      <c r="A965" s="21"/>
      <c r="B965" s="21"/>
      <c r="C965" s="21"/>
      <c r="D965" s="31"/>
      <c r="Z965" s="4"/>
    </row>
    <row r="966" spans="1:26" x14ac:dyDescent="0.3">
      <c r="A966" s="21"/>
      <c r="B966" s="21"/>
      <c r="C966" s="21"/>
      <c r="D966" s="31"/>
      <c r="Z966" s="4"/>
    </row>
    <row r="967" spans="1:26" x14ac:dyDescent="0.3">
      <c r="A967" s="21"/>
      <c r="B967" s="21"/>
      <c r="C967" s="21"/>
      <c r="D967" s="31"/>
      <c r="Z967" s="4"/>
    </row>
    <row r="968" spans="1:26" x14ac:dyDescent="0.3">
      <c r="A968" s="21"/>
      <c r="B968" s="21"/>
      <c r="C968" s="21"/>
      <c r="D968" s="31"/>
      <c r="Z968" s="4"/>
    </row>
    <row r="969" spans="1:26" x14ac:dyDescent="0.3">
      <c r="A969" s="21"/>
      <c r="B969" s="21"/>
      <c r="C969" s="21"/>
      <c r="D969" s="31"/>
      <c r="Z969" s="4"/>
    </row>
    <row r="970" spans="1:26" x14ac:dyDescent="0.3">
      <c r="A970" s="21"/>
      <c r="B970" s="21"/>
      <c r="C970" s="21"/>
      <c r="D970" s="31"/>
      <c r="Z970" s="4"/>
    </row>
    <row r="971" spans="1:26" x14ac:dyDescent="0.3">
      <c r="A971" s="21"/>
      <c r="B971" s="21"/>
      <c r="C971" s="21"/>
      <c r="D971" s="31"/>
      <c r="Z971" s="4"/>
    </row>
    <row r="972" spans="1:26" x14ac:dyDescent="0.3">
      <c r="A972" s="21"/>
      <c r="B972" s="21"/>
      <c r="C972" s="21"/>
      <c r="D972" s="31"/>
      <c r="Z972" s="4"/>
    </row>
    <row r="973" spans="1:26" x14ac:dyDescent="0.3">
      <c r="A973" s="21"/>
      <c r="B973" s="21"/>
      <c r="C973" s="21"/>
      <c r="D973" s="31"/>
      <c r="Z973" s="4"/>
    </row>
    <row r="974" spans="1:26" x14ac:dyDescent="0.3">
      <c r="A974" s="21"/>
      <c r="B974" s="21"/>
      <c r="C974" s="21"/>
      <c r="D974" s="31"/>
      <c r="Z974" s="4"/>
    </row>
    <row r="975" spans="1:26" x14ac:dyDescent="0.3">
      <c r="A975" s="21"/>
      <c r="B975" s="21"/>
      <c r="C975" s="21"/>
      <c r="D975" s="31"/>
      <c r="Z975" s="4"/>
    </row>
    <row r="976" spans="1:26" x14ac:dyDescent="0.3">
      <c r="A976" s="21"/>
      <c r="B976" s="21"/>
      <c r="C976" s="21"/>
      <c r="D976" s="31"/>
      <c r="Z976" s="4"/>
    </row>
    <row r="977" spans="1:26" x14ac:dyDescent="0.3">
      <c r="A977" s="21"/>
      <c r="B977" s="21"/>
      <c r="C977" s="21"/>
      <c r="D977" s="31"/>
      <c r="Z977" s="4"/>
    </row>
    <row r="978" spans="1:26" x14ac:dyDescent="0.3">
      <c r="A978" s="21"/>
      <c r="B978" s="21"/>
      <c r="C978" s="21"/>
      <c r="D978" s="31"/>
      <c r="Z978" s="4"/>
    </row>
    <row r="979" spans="1:26" x14ac:dyDescent="0.3">
      <c r="A979" s="21"/>
      <c r="B979" s="21"/>
      <c r="C979" s="21"/>
      <c r="D979" s="31"/>
      <c r="Z979" s="4"/>
    </row>
    <row r="980" spans="1:26" x14ac:dyDescent="0.3">
      <c r="A980" s="21"/>
      <c r="B980" s="21"/>
      <c r="C980" s="21"/>
      <c r="D980" s="31"/>
      <c r="Z980" s="4"/>
    </row>
    <row r="981" spans="1:26" x14ac:dyDescent="0.3">
      <c r="A981" s="21"/>
      <c r="B981" s="21"/>
      <c r="C981" s="21"/>
      <c r="D981" s="31"/>
      <c r="Z981" s="4"/>
    </row>
    <row r="982" spans="1:26" x14ac:dyDescent="0.3">
      <c r="A982" s="21"/>
      <c r="B982" s="21"/>
      <c r="C982" s="21"/>
      <c r="D982" s="31"/>
      <c r="Z982" s="4"/>
    </row>
    <row r="983" spans="1:26" x14ac:dyDescent="0.3">
      <c r="A983" s="21"/>
      <c r="B983" s="21"/>
      <c r="C983" s="21"/>
      <c r="D983" s="31"/>
      <c r="Z983" s="4"/>
    </row>
    <row r="984" spans="1:26" x14ac:dyDescent="0.3">
      <c r="A984" s="21"/>
      <c r="B984" s="21"/>
      <c r="C984" s="21"/>
      <c r="D984" s="31"/>
      <c r="Z984" s="4"/>
    </row>
    <row r="985" spans="1:26" x14ac:dyDescent="0.3">
      <c r="A985" s="21"/>
      <c r="B985" s="21"/>
      <c r="C985" s="21"/>
      <c r="D985" s="31"/>
      <c r="Z985" s="4"/>
    </row>
    <row r="986" spans="1:26" x14ac:dyDescent="0.3">
      <c r="A986" s="21"/>
      <c r="B986" s="21"/>
      <c r="C986" s="21"/>
      <c r="D986" s="31"/>
      <c r="Z986" s="4"/>
    </row>
    <row r="987" spans="1:26" x14ac:dyDescent="0.3">
      <c r="A987" s="21"/>
      <c r="B987" s="21"/>
      <c r="C987" s="21"/>
      <c r="D987" s="31"/>
      <c r="Z987" s="4"/>
    </row>
    <row r="988" spans="1:26" x14ac:dyDescent="0.3">
      <c r="A988" s="21"/>
      <c r="B988" s="21"/>
      <c r="C988" s="21"/>
      <c r="D988" s="31"/>
      <c r="Z988" s="4"/>
    </row>
    <row r="989" spans="1:26" x14ac:dyDescent="0.3">
      <c r="A989" s="21"/>
      <c r="B989" s="21"/>
      <c r="C989" s="21"/>
      <c r="D989" s="31"/>
      <c r="Z989" s="4"/>
    </row>
    <row r="990" spans="1:26" x14ac:dyDescent="0.3">
      <c r="A990" s="21"/>
      <c r="B990" s="21"/>
      <c r="C990" s="21"/>
      <c r="D990" s="31"/>
      <c r="Z990" s="4"/>
    </row>
    <row r="991" spans="1:26" x14ac:dyDescent="0.3">
      <c r="A991" s="21"/>
      <c r="B991" s="21"/>
      <c r="C991" s="21"/>
      <c r="D991" s="31"/>
      <c r="Z991" s="4"/>
    </row>
    <row r="992" spans="1:26" x14ac:dyDescent="0.3">
      <c r="A992" s="21"/>
      <c r="B992" s="21"/>
      <c r="C992" s="21"/>
      <c r="D992" s="31"/>
      <c r="Z992" s="4"/>
    </row>
    <row r="993" spans="1:26" x14ac:dyDescent="0.3">
      <c r="A993" s="21"/>
      <c r="B993" s="21"/>
      <c r="C993" s="21"/>
      <c r="D993" s="31"/>
      <c r="Z993" s="4"/>
    </row>
    <row r="994" spans="1:26" x14ac:dyDescent="0.3">
      <c r="A994" s="21"/>
      <c r="B994" s="21"/>
      <c r="C994" s="21"/>
      <c r="D994" s="31"/>
      <c r="Z994" s="4"/>
    </row>
    <row r="995" spans="1:26" x14ac:dyDescent="0.3">
      <c r="A995" s="21"/>
      <c r="B995" s="21"/>
      <c r="C995" s="21"/>
      <c r="D995" s="31"/>
      <c r="Z995" s="4"/>
    </row>
    <row r="996" spans="1:26" x14ac:dyDescent="0.3">
      <c r="A996" s="21"/>
      <c r="B996" s="21"/>
      <c r="C996" s="21"/>
      <c r="D996" s="31"/>
      <c r="Z996" s="4"/>
    </row>
    <row r="997" spans="1:26" x14ac:dyDescent="0.3">
      <c r="A997" s="21"/>
      <c r="B997" s="21"/>
      <c r="C997" s="21"/>
      <c r="D997" s="31"/>
      <c r="Z997" s="4"/>
    </row>
    <row r="998" spans="1:26" x14ac:dyDescent="0.3">
      <c r="A998" s="21"/>
      <c r="B998" s="21"/>
      <c r="C998" s="21"/>
      <c r="D998" s="31"/>
      <c r="Z998" s="4"/>
    </row>
    <row r="999" spans="1:26" x14ac:dyDescent="0.3">
      <c r="A999" s="21"/>
      <c r="B999" s="21"/>
      <c r="C999" s="21"/>
      <c r="D999" s="31"/>
      <c r="Z999" s="4"/>
    </row>
    <row r="1000" spans="1:26" x14ac:dyDescent="0.3">
      <c r="A1000" s="21"/>
      <c r="B1000" s="21"/>
      <c r="C1000" s="21"/>
      <c r="D1000" s="31"/>
      <c r="Z1000" s="4"/>
    </row>
    <row r="1001" spans="1:26" x14ac:dyDescent="0.3">
      <c r="A1001" s="21"/>
      <c r="B1001" s="21"/>
      <c r="C1001" s="21"/>
      <c r="D1001" s="31"/>
      <c r="Z1001" s="4"/>
    </row>
    <row r="1002" spans="1:26" x14ac:dyDescent="0.3">
      <c r="A1002" s="21"/>
      <c r="B1002" s="21"/>
      <c r="C1002" s="21"/>
      <c r="D1002" s="31"/>
      <c r="Z1002" s="4"/>
    </row>
    <row r="1003" spans="1:26" x14ac:dyDescent="0.3">
      <c r="A1003" s="21"/>
      <c r="B1003" s="21"/>
      <c r="C1003" s="21"/>
      <c r="D1003" s="31"/>
      <c r="Z1003" s="4"/>
    </row>
    <row r="1004" spans="1:26" x14ac:dyDescent="0.3">
      <c r="A1004" s="21"/>
      <c r="B1004" s="21"/>
      <c r="C1004" s="21"/>
      <c r="D1004" s="31"/>
      <c r="Z1004" s="4"/>
    </row>
    <row r="1005" spans="1:26" x14ac:dyDescent="0.3">
      <c r="A1005" s="21"/>
      <c r="B1005" s="21"/>
      <c r="C1005" s="21"/>
      <c r="D1005" s="31"/>
      <c r="Z1005" s="4"/>
    </row>
    <row r="1006" spans="1:26" x14ac:dyDescent="0.3">
      <c r="A1006" s="21"/>
      <c r="B1006" s="21"/>
      <c r="C1006" s="21"/>
      <c r="D1006" s="31"/>
      <c r="Z1006" s="4"/>
    </row>
    <row r="1007" spans="1:26" x14ac:dyDescent="0.3">
      <c r="A1007" s="21"/>
      <c r="B1007" s="21"/>
      <c r="C1007" s="21"/>
      <c r="D1007" s="31"/>
      <c r="Z1007" s="4"/>
    </row>
    <row r="1008" spans="1:26" x14ac:dyDescent="0.3">
      <c r="A1008" s="21"/>
      <c r="B1008" s="21"/>
      <c r="C1008" s="21"/>
      <c r="D1008" s="31"/>
      <c r="Z1008" s="4"/>
    </row>
    <row r="1009" spans="1:26" x14ac:dyDescent="0.3">
      <c r="A1009" s="21"/>
      <c r="B1009" s="21"/>
      <c r="C1009" s="21"/>
      <c r="D1009" s="31"/>
      <c r="Z1009" s="4"/>
    </row>
    <row r="1010" spans="1:26" x14ac:dyDescent="0.3">
      <c r="A1010" s="21"/>
      <c r="B1010" s="21"/>
      <c r="C1010" s="21"/>
      <c r="D1010" s="31"/>
      <c r="Z1010" s="4"/>
    </row>
    <row r="1011" spans="1:26" x14ac:dyDescent="0.3">
      <c r="A1011" s="21"/>
      <c r="B1011" s="21"/>
      <c r="C1011" s="21"/>
      <c r="D1011" s="31"/>
      <c r="Z1011" s="4"/>
    </row>
    <row r="1012" spans="1:26" x14ac:dyDescent="0.3">
      <c r="A1012" s="21"/>
      <c r="B1012" s="21"/>
      <c r="C1012" s="21"/>
      <c r="D1012" s="31"/>
      <c r="Z1012" s="4"/>
    </row>
    <row r="1013" spans="1:26" x14ac:dyDescent="0.3">
      <c r="A1013" s="21"/>
      <c r="B1013" s="21"/>
      <c r="C1013" s="21"/>
      <c r="D1013" s="31"/>
      <c r="Z1013" s="4"/>
    </row>
    <row r="1014" spans="1:26" x14ac:dyDescent="0.3">
      <c r="A1014" s="21"/>
      <c r="B1014" s="21"/>
      <c r="C1014" s="21"/>
      <c r="D1014" s="31"/>
      <c r="Z1014" s="4"/>
    </row>
    <row r="1015" spans="1:26" x14ac:dyDescent="0.3">
      <c r="A1015" s="21"/>
      <c r="B1015" s="21"/>
      <c r="C1015" s="21"/>
      <c r="D1015" s="31"/>
      <c r="Z1015" s="4"/>
    </row>
    <row r="1016" spans="1:26" x14ac:dyDescent="0.3">
      <c r="A1016" s="21"/>
      <c r="B1016" s="21"/>
      <c r="C1016" s="21"/>
      <c r="D1016" s="31"/>
      <c r="Z1016" s="4"/>
    </row>
    <row r="1017" spans="1:26" x14ac:dyDescent="0.3">
      <c r="A1017" s="21"/>
      <c r="B1017" s="21"/>
      <c r="C1017" s="21"/>
      <c r="D1017" s="31"/>
      <c r="Z1017" s="4"/>
    </row>
    <row r="1018" spans="1:26" x14ac:dyDescent="0.3">
      <c r="A1018" s="21"/>
      <c r="B1018" s="21"/>
      <c r="C1018" s="21"/>
      <c r="D1018" s="31"/>
      <c r="Z1018" s="4"/>
    </row>
    <row r="1019" spans="1:26" x14ac:dyDescent="0.3">
      <c r="A1019" s="21"/>
      <c r="B1019" s="21"/>
      <c r="C1019" s="21"/>
      <c r="D1019" s="31"/>
      <c r="Z1019" s="4"/>
    </row>
    <row r="1020" spans="1:26" x14ac:dyDescent="0.3">
      <c r="A1020" s="21"/>
      <c r="B1020" s="21"/>
      <c r="C1020" s="21"/>
      <c r="D1020" s="31"/>
      <c r="Z1020" s="4"/>
    </row>
    <row r="1021" spans="1:26" x14ac:dyDescent="0.3">
      <c r="A1021" s="21"/>
      <c r="B1021" s="21"/>
      <c r="C1021" s="21"/>
      <c r="D1021" s="31"/>
      <c r="Z1021" s="4"/>
    </row>
    <row r="1022" spans="1:26" x14ac:dyDescent="0.3">
      <c r="A1022" s="21"/>
      <c r="B1022" s="21"/>
      <c r="C1022" s="21"/>
      <c r="D1022" s="31"/>
      <c r="Z1022" s="4"/>
    </row>
    <row r="1023" spans="1:26" x14ac:dyDescent="0.3">
      <c r="A1023" s="21"/>
      <c r="B1023" s="21"/>
      <c r="C1023" s="21"/>
      <c r="D1023" s="31"/>
      <c r="Z1023" s="4"/>
    </row>
    <row r="1024" spans="1:26" x14ac:dyDescent="0.3">
      <c r="A1024" s="21"/>
      <c r="B1024" s="21"/>
      <c r="C1024" s="21"/>
      <c r="D1024" s="31"/>
      <c r="Z1024" s="4"/>
    </row>
    <row r="1025" spans="1:26" x14ac:dyDescent="0.3">
      <c r="A1025" s="21"/>
      <c r="B1025" s="21"/>
      <c r="C1025" s="21"/>
      <c r="D1025" s="31"/>
      <c r="Z1025" s="4"/>
    </row>
    <row r="1026" spans="1:26" x14ac:dyDescent="0.3">
      <c r="A1026" s="21"/>
      <c r="B1026" s="21"/>
      <c r="C1026" s="21"/>
      <c r="D1026" s="31"/>
      <c r="Z1026" s="4"/>
    </row>
    <row r="1027" spans="1:26" x14ac:dyDescent="0.3">
      <c r="A1027" s="21"/>
      <c r="B1027" s="21"/>
      <c r="C1027" s="21"/>
      <c r="D1027" s="31"/>
      <c r="Z1027" s="4"/>
    </row>
    <row r="1028" spans="1:26" x14ac:dyDescent="0.3">
      <c r="A1028" s="21"/>
      <c r="B1028" s="21"/>
      <c r="C1028" s="21"/>
      <c r="D1028" s="31"/>
      <c r="Z1028" s="4"/>
    </row>
    <row r="1029" spans="1:26" x14ac:dyDescent="0.3">
      <c r="A1029" s="21"/>
      <c r="B1029" s="21"/>
      <c r="C1029" s="21"/>
      <c r="D1029" s="31"/>
      <c r="Z1029" s="4"/>
    </row>
    <row r="1030" spans="1:26" x14ac:dyDescent="0.3">
      <c r="A1030" s="21"/>
      <c r="B1030" s="21"/>
      <c r="C1030" s="21"/>
      <c r="D1030" s="31"/>
      <c r="Z1030" s="4"/>
    </row>
    <row r="1031" spans="1:26" x14ac:dyDescent="0.3">
      <c r="A1031" s="21"/>
      <c r="B1031" s="21"/>
      <c r="C1031" s="21"/>
      <c r="D1031" s="31"/>
      <c r="Z1031" s="4"/>
    </row>
    <row r="1032" spans="1:26" x14ac:dyDescent="0.3">
      <c r="A1032" s="21"/>
      <c r="B1032" s="21"/>
      <c r="C1032" s="21"/>
      <c r="D1032" s="31"/>
      <c r="Z1032" s="4"/>
    </row>
    <row r="1033" spans="1:26" x14ac:dyDescent="0.3">
      <c r="A1033" s="21"/>
      <c r="B1033" s="21"/>
      <c r="C1033" s="21"/>
      <c r="D1033" s="31"/>
      <c r="Z1033" s="4"/>
    </row>
    <row r="1034" spans="1:26" x14ac:dyDescent="0.3">
      <c r="A1034" s="21"/>
      <c r="B1034" s="21"/>
      <c r="C1034" s="21"/>
      <c r="D1034" s="31"/>
      <c r="Z1034" s="4"/>
    </row>
    <row r="1035" spans="1:26" x14ac:dyDescent="0.3">
      <c r="A1035" s="21"/>
      <c r="B1035" s="21"/>
      <c r="C1035" s="21"/>
      <c r="D1035" s="31"/>
      <c r="Z1035" s="4"/>
    </row>
    <row r="1036" spans="1:26" x14ac:dyDescent="0.3">
      <c r="A1036" s="21"/>
      <c r="B1036" s="21"/>
      <c r="C1036" s="21"/>
      <c r="D1036" s="31"/>
      <c r="Z1036" s="4"/>
    </row>
    <row r="1037" spans="1:26" x14ac:dyDescent="0.3">
      <c r="A1037" s="21"/>
      <c r="B1037" s="21"/>
      <c r="C1037" s="21"/>
      <c r="D1037" s="31"/>
      <c r="Z1037" s="4"/>
    </row>
    <row r="1038" spans="1:26" x14ac:dyDescent="0.3">
      <c r="A1038" s="21"/>
      <c r="B1038" s="21"/>
      <c r="C1038" s="21"/>
      <c r="D1038" s="31"/>
      <c r="Z1038" s="4"/>
    </row>
    <row r="1039" spans="1:26" x14ac:dyDescent="0.3">
      <c r="A1039" s="21"/>
      <c r="B1039" s="21"/>
      <c r="C1039" s="21"/>
      <c r="D1039" s="31"/>
      <c r="Z1039" s="4"/>
    </row>
    <row r="1040" spans="1:26" x14ac:dyDescent="0.3">
      <c r="A1040" s="21"/>
      <c r="B1040" s="21"/>
      <c r="C1040" s="21"/>
      <c r="D1040" s="31"/>
      <c r="Z1040" s="4"/>
    </row>
    <row r="1041" spans="1:26" x14ac:dyDescent="0.3">
      <c r="A1041" s="21"/>
      <c r="B1041" s="21"/>
      <c r="C1041" s="21"/>
      <c r="D1041" s="31"/>
      <c r="Z1041" s="4"/>
    </row>
    <row r="1042" spans="1:26" x14ac:dyDescent="0.3">
      <c r="A1042" s="21"/>
      <c r="B1042" s="21"/>
      <c r="C1042" s="21"/>
      <c r="D1042" s="31"/>
      <c r="Z1042" s="4"/>
    </row>
    <row r="1043" spans="1:26" x14ac:dyDescent="0.3">
      <c r="A1043" s="21"/>
      <c r="B1043" s="21"/>
      <c r="C1043" s="21"/>
      <c r="D1043" s="31"/>
      <c r="Z1043" s="4"/>
    </row>
    <row r="1044" spans="1:26" x14ac:dyDescent="0.3">
      <c r="A1044" s="21"/>
      <c r="B1044" s="21"/>
      <c r="C1044" s="21"/>
      <c r="D1044" s="31"/>
      <c r="Z1044" s="4"/>
    </row>
    <row r="1045" spans="1:26" x14ac:dyDescent="0.3">
      <c r="A1045" s="21"/>
      <c r="B1045" s="21"/>
      <c r="C1045" s="21"/>
      <c r="D1045" s="31"/>
      <c r="Z1045" s="4"/>
    </row>
    <row r="1046" spans="1:26" x14ac:dyDescent="0.3">
      <c r="A1046" s="21"/>
      <c r="B1046" s="21"/>
      <c r="C1046" s="21"/>
      <c r="D1046" s="31"/>
      <c r="Z1046" s="4"/>
    </row>
    <row r="1047" spans="1:26" x14ac:dyDescent="0.3">
      <c r="A1047" s="21"/>
      <c r="B1047" s="21"/>
      <c r="C1047" s="21"/>
      <c r="D1047" s="31"/>
      <c r="Z1047" s="4"/>
    </row>
    <row r="1048" spans="1:26" x14ac:dyDescent="0.3">
      <c r="A1048" s="21"/>
      <c r="B1048" s="21"/>
      <c r="C1048" s="21"/>
      <c r="D1048" s="31"/>
      <c r="Z1048" s="4"/>
    </row>
    <row r="1049" spans="1:26" x14ac:dyDescent="0.3">
      <c r="A1049" s="21"/>
      <c r="B1049" s="21"/>
      <c r="C1049" s="21"/>
      <c r="D1049" s="31"/>
      <c r="Z1049" s="4"/>
    </row>
    <row r="1050" spans="1:26" x14ac:dyDescent="0.3">
      <c r="A1050" s="21"/>
      <c r="B1050" s="21"/>
      <c r="C1050" s="21"/>
      <c r="D1050" s="31"/>
      <c r="Z1050" s="4"/>
    </row>
    <row r="1051" spans="1:26" x14ac:dyDescent="0.3">
      <c r="A1051" s="21"/>
      <c r="B1051" s="21"/>
      <c r="C1051" s="21"/>
      <c r="D1051" s="31"/>
      <c r="Z1051" s="4"/>
    </row>
    <row r="1052" spans="1:26" x14ac:dyDescent="0.3">
      <c r="A1052" s="21"/>
      <c r="B1052" s="21"/>
      <c r="C1052" s="21"/>
      <c r="D1052" s="31"/>
      <c r="Z1052" s="4"/>
    </row>
    <row r="1053" spans="1:26" x14ac:dyDescent="0.3">
      <c r="A1053" s="21"/>
      <c r="B1053" s="21"/>
      <c r="C1053" s="21"/>
      <c r="D1053" s="31"/>
      <c r="Z1053" s="4"/>
    </row>
    <row r="1054" spans="1:26" x14ac:dyDescent="0.3">
      <c r="A1054" s="21"/>
      <c r="B1054" s="21"/>
      <c r="C1054" s="21"/>
      <c r="D1054" s="31"/>
      <c r="Z1054" s="4"/>
    </row>
    <row r="1055" spans="1:26" x14ac:dyDescent="0.3">
      <c r="A1055" s="21"/>
      <c r="B1055" s="21"/>
      <c r="C1055" s="21"/>
      <c r="D1055" s="31"/>
      <c r="Z1055" s="4"/>
    </row>
    <row r="1056" spans="1:26" x14ac:dyDescent="0.3">
      <c r="A1056" s="21"/>
      <c r="B1056" s="21"/>
      <c r="C1056" s="21"/>
      <c r="D1056" s="31"/>
      <c r="Z1056" s="4"/>
    </row>
    <row r="1057" spans="1:26" x14ac:dyDescent="0.3">
      <c r="A1057" s="21"/>
      <c r="B1057" s="21"/>
      <c r="C1057" s="21"/>
      <c r="D1057" s="31"/>
      <c r="Z1057" s="4"/>
    </row>
    <row r="1058" spans="1:26" x14ac:dyDescent="0.3">
      <c r="A1058" s="21"/>
      <c r="B1058" s="21"/>
      <c r="C1058" s="21"/>
      <c r="D1058" s="31"/>
      <c r="Z1058" s="4"/>
    </row>
    <row r="1059" spans="1:26" x14ac:dyDescent="0.3">
      <c r="A1059" s="21"/>
      <c r="B1059" s="21"/>
      <c r="C1059" s="21"/>
      <c r="D1059" s="31"/>
      <c r="Z1059" s="4"/>
    </row>
    <row r="1060" spans="1:26" x14ac:dyDescent="0.3">
      <c r="A1060" s="21"/>
      <c r="B1060" s="21"/>
      <c r="C1060" s="21"/>
      <c r="D1060" s="31"/>
      <c r="Z1060" s="4"/>
    </row>
    <row r="1061" spans="1:26" x14ac:dyDescent="0.3">
      <c r="A1061" s="21"/>
      <c r="B1061" s="21"/>
      <c r="C1061" s="21"/>
      <c r="D1061" s="31"/>
      <c r="Z1061" s="4"/>
    </row>
    <row r="1062" spans="1:26" x14ac:dyDescent="0.3">
      <c r="A1062" s="21"/>
      <c r="B1062" s="21"/>
      <c r="C1062" s="21"/>
      <c r="D1062" s="31"/>
      <c r="Z1062" s="4"/>
    </row>
    <row r="1063" spans="1:26" x14ac:dyDescent="0.3">
      <c r="A1063" s="21"/>
      <c r="B1063" s="21"/>
      <c r="C1063" s="21"/>
      <c r="D1063" s="31"/>
      <c r="Z1063" s="4"/>
    </row>
    <row r="1064" spans="1:26" x14ac:dyDescent="0.3">
      <c r="A1064" s="21"/>
      <c r="B1064" s="21"/>
      <c r="C1064" s="21"/>
      <c r="D1064" s="31"/>
      <c r="Z1064" s="4"/>
    </row>
    <row r="1065" spans="1:26" x14ac:dyDescent="0.3">
      <c r="A1065" s="21"/>
      <c r="B1065" s="21"/>
      <c r="C1065" s="21"/>
      <c r="D1065" s="31"/>
      <c r="Z1065" s="4"/>
    </row>
    <row r="1066" spans="1:26" x14ac:dyDescent="0.3">
      <c r="A1066" s="21"/>
      <c r="B1066" s="21"/>
      <c r="C1066" s="21"/>
      <c r="D1066" s="31"/>
      <c r="Z1066" s="4"/>
    </row>
    <row r="1067" spans="1:26" x14ac:dyDescent="0.3">
      <c r="A1067" s="21"/>
      <c r="B1067" s="21"/>
      <c r="C1067" s="21"/>
      <c r="D1067" s="31"/>
      <c r="Z1067" s="4"/>
    </row>
    <row r="1068" spans="1:26" x14ac:dyDescent="0.3">
      <c r="A1068" s="21"/>
      <c r="B1068" s="21"/>
      <c r="C1068" s="21"/>
      <c r="D1068" s="31"/>
      <c r="Z1068" s="4"/>
    </row>
    <row r="1069" spans="1:26" x14ac:dyDescent="0.3">
      <c r="A1069" s="21"/>
      <c r="B1069" s="21"/>
      <c r="C1069" s="21"/>
      <c r="D1069" s="31"/>
      <c r="Z1069" s="4"/>
    </row>
    <row r="1070" spans="1:26" x14ac:dyDescent="0.3">
      <c r="A1070" s="21"/>
      <c r="B1070" s="21"/>
      <c r="C1070" s="21"/>
      <c r="D1070" s="31"/>
      <c r="Z1070" s="4"/>
    </row>
    <row r="1071" spans="1:26" x14ac:dyDescent="0.3">
      <c r="A1071" s="21"/>
      <c r="B1071" s="21"/>
      <c r="C1071" s="21"/>
      <c r="D1071" s="31"/>
      <c r="Z1071" s="4"/>
    </row>
    <row r="1072" spans="1:26" x14ac:dyDescent="0.3">
      <c r="A1072" s="21"/>
      <c r="B1072" s="21"/>
      <c r="C1072" s="21"/>
      <c r="D1072" s="31"/>
      <c r="Z1072" s="4"/>
    </row>
    <row r="1073" spans="1:26" x14ac:dyDescent="0.3">
      <c r="A1073" s="21"/>
      <c r="B1073" s="21"/>
      <c r="C1073" s="21"/>
      <c r="D1073" s="31"/>
      <c r="Z1073" s="4"/>
    </row>
    <row r="1074" spans="1:26" x14ac:dyDescent="0.3">
      <c r="A1074" s="21"/>
      <c r="B1074" s="21"/>
      <c r="C1074" s="21"/>
      <c r="D1074" s="31"/>
      <c r="Z1074" s="4"/>
    </row>
    <row r="1075" spans="1:26" x14ac:dyDescent="0.3">
      <c r="A1075" s="21"/>
      <c r="B1075" s="21"/>
      <c r="C1075" s="21"/>
      <c r="D1075" s="31"/>
      <c r="Z1075" s="4"/>
    </row>
    <row r="1076" spans="1:26" x14ac:dyDescent="0.3">
      <c r="A1076" s="21"/>
      <c r="B1076" s="21"/>
      <c r="C1076" s="21"/>
      <c r="D1076" s="31"/>
      <c r="Z1076" s="4"/>
    </row>
    <row r="1077" spans="1:26" x14ac:dyDescent="0.3">
      <c r="A1077" s="21"/>
      <c r="B1077" s="21"/>
      <c r="C1077" s="21"/>
      <c r="D1077" s="31"/>
      <c r="Z1077" s="4"/>
    </row>
    <row r="1078" spans="1:26" x14ac:dyDescent="0.3">
      <c r="A1078" s="21"/>
      <c r="B1078" s="21"/>
      <c r="C1078" s="21"/>
      <c r="D1078" s="31"/>
      <c r="Z1078" s="4"/>
    </row>
    <row r="1079" spans="1:26" x14ac:dyDescent="0.3">
      <c r="A1079" s="21"/>
      <c r="B1079" s="21"/>
      <c r="C1079" s="21"/>
      <c r="D1079" s="31"/>
      <c r="Z1079" s="4"/>
    </row>
    <row r="1080" spans="1:26" x14ac:dyDescent="0.3">
      <c r="A1080" s="21"/>
      <c r="B1080" s="21"/>
      <c r="C1080" s="21"/>
      <c r="D1080" s="31"/>
      <c r="Z1080" s="4"/>
    </row>
    <row r="1081" spans="1:26" x14ac:dyDescent="0.3">
      <c r="A1081" s="21"/>
      <c r="B1081" s="21"/>
      <c r="C1081" s="21"/>
      <c r="D1081" s="31"/>
      <c r="Z1081" s="4"/>
    </row>
    <row r="1082" spans="1:26" x14ac:dyDescent="0.3">
      <c r="A1082" s="21"/>
      <c r="B1082" s="21"/>
      <c r="C1082" s="21"/>
      <c r="D1082" s="31"/>
      <c r="Z1082" s="4"/>
    </row>
    <row r="1083" spans="1:26" x14ac:dyDescent="0.3">
      <c r="A1083" s="21"/>
      <c r="B1083" s="21"/>
      <c r="C1083" s="21"/>
      <c r="D1083" s="31"/>
      <c r="Z1083" s="4"/>
    </row>
    <row r="1084" spans="1:26" x14ac:dyDescent="0.3">
      <c r="A1084" s="21"/>
      <c r="B1084" s="21"/>
      <c r="C1084" s="21"/>
      <c r="D1084" s="31"/>
      <c r="Z1084" s="4"/>
    </row>
    <row r="1085" spans="1:26" x14ac:dyDescent="0.3">
      <c r="A1085" s="21"/>
      <c r="B1085" s="21"/>
      <c r="C1085" s="21"/>
      <c r="D1085" s="31"/>
      <c r="Z1085" s="4"/>
    </row>
    <row r="1086" spans="1:26" x14ac:dyDescent="0.3">
      <c r="A1086" s="21"/>
      <c r="B1086" s="21"/>
      <c r="C1086" s="21"/>
      <c r="D1086" s="31"/>
      <c r="Z1086" s="4"/>
    </row>
    <row r="1087" spans="1:26" x14ac:dyDescent="0.3">
      <c r="A1087" s="21"/>
      <c r="B1087" s="21"/>
      <c r="C1087" s="21"/>
      <c r="D1087" s="31"/>
      <c r="Z1087" s="4"/>
    </row>
    <row r="1088" spans="1:26" x14ac:dyDescent="0.3">
      <c r="A1088" s="21"/>
      <c r="B1088" s="21"/>
      <c r="C1088" s="21"/>
      <c r="D1088" s="31"/>
      <c r="Z1088" s="4"/>
    </row>
    <row r="1089" spans="1:26" x14ac:dyDescent="0.3">
      <c r="A1089" s="21"/>
      <c r="B1089" s="21"/>
      <c r="C1089" s="21"/>
      <c r="D1089" s="31"/>
      <c r="Z1089" s="4"/>
    </row>
    <row r="1090" spans="1:26" x14ac:dyDescent="0.3">
      <c r="A1090" s="21"/>
      <c r="B1090" s="21"/>
      <c r="C1090" s="21"/>
      <c r="D1090" s="31"/>
      <c r="Z1090" s="4"/>
    </row>
    <row r="1091" spans="1:26" x14ac:dyDescent="0.3">
      <c r="A1091" s="21"/>
      <c r="B1091" s="21"/>
      <c r="C1091" s="21"/>
      <c r="D1091" s="31"/>
      <c r="Z1091" s="4"/>
    </row>
    <row r="1092" spans="1:26" x14ac:dyDescent="0.3">
      <c r="A1092" s="21"/>
      <c r="B1092" s="21"/>
      <c r="C1092" s="21"/>
      <c r="D1092" s="31"/>
      <c r="Z1092" s="4"/>
    </row>
    <row r="1093" spans="1:26" x14ac:dyDescent="0.3">
      <c r="A1093" s="21"/>
      <c r="B1093" s="21"/>
      <c r="C1093" s="21"/>
      <c r="D1093" s="31"/>
      <c r="Z1093" s="4"/>
    </row>
    <row r="1094" spans="1:26" x14ac:dyDescent="0.3">
      <c r="A1094" s="21"/>
      <c r="B1094" s="21"/>
      <c r="C1094" s="21"/>
      <c r="D1094" s="31"/>
      <c r="Z1094" s="4"/>
    </row>
    <row r="1095" spans="1:26" x14ac:dyDescent="0.3">
      <c r="A1095" s="21"/>
      <c r="B1095" s="21"/>
      <c r="C1095" s="21"/>
      <c r="D1095" s="31"/>
      <c r="Z1095" s="4"/>
    </row>
    <row r="1096" spans="1:26" x14ac:dyDescent="0.3">
      <c r="A1096" s="21"/>
      <c r="B1096" s="21"/>
      <c r="C1096" s="21"/>
      <c r="D1096" s="31"/>
      <c r="Z1096" s="4"/>
    </row>
    <row r="1097" spans="1:26" x14ac:dyDescent="0.3">
      <c r="A1097" s="21"/>
      <c r="B1097" s="21"/>
      <c r="C1097" s="21"/>
      <c r="D1097" s="31"/>
      <c r="Z1097" s="4"/>
    </row>
    <row r="1098" spans="1:26" x14ac:dyDescent="0.3">
      <c r="A1098" s="21"/>
      <c r="B1098" s="21"/>
      <c r="C1098" s="21"/>
      <c r="D1098" s="31"/>
      <c r="Z1098" s="4"/>
    </row>
    <row r="1099" spans="1:26" x14ac:dyDescent="0.3">
      <c r="A1099" s="21"/>
      <c r="B1099" s="21"/>
      <c r="C1099" s="21"/>
      <c r="D1099" s="31"/>
      <c r="Z1099" s="4"/>
    </row>
    <row r="1100" spans="1:26" x14ac:dyDescent="0.3">
      <c r="A1100" s="21"/>
      <c r="B1100" s="21"/>
      <c r="C1100" s="21"/>
      <c r="D1100" s="31"/>
      <c r="Z1100" s="4"/>
    </row>
    <row r="1101" spans="1:26" x14ac:dyDescent="0.3">
      <c r="A1101" s="21"/>
      <c r="B1101" s="21"/>
      <c r="C1101" s="21"/>
      <c r="D1101" s="31"/>
      <c r="Z1101" s="4"/>
    </row>
    <row r="1102" spans="1:26" x14ac:dyDescent="0.3">
      <c r="A1102" s="21"/>
      <c r="B1102" s="21"/>
      <c r="C1102" s="21"/>
      <c r="D1102" s="31"/>
      <c r="Z1102" s="4"/>
    </row>
    <row r="1103" spans="1:26" x14ac:dyDescent="0.3">
      <c r="A1103" s="21"/>
      <c r="B1103" s="21"/>
      <c r="C1103" s="21"/>
      <c r="D1103" s="31"/>
      <c r="Z1103" s="4"/>
    </row>
    <row r="1104" spans="1:26" x14ac:dyDescent="0.3">
      <c r="A1104" s="21"/>
      <c r="B1104" s="21"/>
      <c r="C1104" s="21"/>
      <c r="D1104" s="31"/>
      <c r="Z1104" s="4"/>
    </row>
    <row r="1105" spans="1:26" x14ac:dyDescent="0.3">
      <c r="A1105" s="21"/>
      <c r="B1105" s="21"/>
      <c r="C1105" s="21"/>
      <c r="D1105" s="31"/>
      <c r="Z1105" s="4"/>
    </row>
    <row r="1106" spans="1:26" x14ac:dyDescent="0.3">
      <c r="A1106" s="21"/>
      <c r="B1106" s="21"/>
      <c r="C1106" s="21"/>
      <c r="D1106" s="31"/>
      <c r="Z1106" s="4"/>
    </row>
    <row r="1107" spans="1:26" x14ac:dyDescent="0.3">
      <c r="A1107" s="21"/>
      <c r="B1107" s="21"/>
      <c r="C1107" s="21"/>
      <c r="D1107" s="31"/>
      <c r="Z1107" s="4"/>
    </row>
    <row r="1108" spans="1:26" x14ac:dyDescent="0.3">
      <c r="A1108" s="21"/>
      <c r="B1108" s="21"/>
      <c r="C1108" s="21"/>
      <c r="D1108" s="31"/>
      <c r="Z1108" s="4"/>
    </row>
    <row r="1109" spans="1:26" x14ac:dyDescent="0.3">
      <c r="A1109" s="21"/>
      <c r="B1109" s="21"/>
      <c r="C1109" s="21"/>
      <c r="D1109" s="31"/>
      <c r="Z1109" s="4"/>
    </row>
    <row r="1110" spans="1:26" x14ac:dyDescent="0.3">
      <c r="A1110" s="21"/>
      <c r="B1110" s="21"/>
      <c r="C1110" s="21"/>
      <c r="D1110" s="31"/>
      <c r="Z1110" s="4"/>
    </row>
    <row r="1111" spans="1:26" x14ac:dyDescent="0.3">
      <c r="A1111" s="21"/>
      <c r="B1111" s="21"/>
      <c r="C1111" s="21"/>
      <c r="D1111" s="31"/>
      <c r="Z1111" s="4"/>
    </row>
    <row r="1112" spans="1:26" x14ac:dyDescent="0.3">
      <c r="A1112" s="21"/>
      <c r="B1112" s="21"/>
      <c r="C1112" s="21"/>
      <c r="D1112" s="31"/>
      <c r="Z1112" s="4"/>
    </row>
    <row r="1113" spans="1:26" x14ac:dyDescent="0.3">
      <c r="A1113" s="21"/>
      <c r="B1113" s="21"/>
      <c r="C1113" s="21"/>
      <c r="D1113" s="31"/>
      <c r="Z1113" s="4"/>
    </row>
    <row r="1114" spans="1:26" x14ac:dyDescent="0.3">
      <c r="A1114" s="21"/>
      <c r="B1114" s="21"/>
      <c r="C1114" s="21"/>
      <c r="D1114" s="31"/>
      <c r="Z1114" s="4"/>
    </row>
    <row r="1115" spans="1:26" x14ac:dyDescent="0.3">
      <c r="A1115" s="21"/>
      <c r="B1115" s="21"/>
      <c r="C1115" s="21"/>
      <c r="D1115" s="31"/>
      <c r="Z1115" s="4"/>
    </row>
    <row r="1116" spans="1:26" x14ac:dyDescent="0.3">
      <c r="A1116" s="21"/>
      <c r="B1116" s="21"/>
      <c r="C1116" s="21"/>
      <c r="D1116" s="31"/>
      <c r="Z1116" s="4"/>
    </row>
    <row r="1117" spans="1:26" x14ac:dyDescent="0.3">
      <c r="A1117" s="21"/>
      <c r="B1117" s="21"/>
      <c r="C1117" s="21"/>
      <c r="D1117" s="31"/>
      <c r="Z1117" s="4"/>
    </row>
    <row r="1118" spans="1:26" x14ac:dyDescent="0.3">
      <c r="A1118" s="21"/>
      <c r="B1118" s="21"/>
      <c r="C1118" s="21"/>
      <c r="D1118" s="31"/>
      <c r="Z1118" s="4"/>
    </row>
    <row r="1119" spans="1:26" x14ac:dyDescent="0.3">
      <c r="A1119" s="21"/>
      <c r="B1119" s="21"/>
      <c r="C1119" s="21"/>
      <c r="D1119" s="31"/>
      <c r="Z1119" s="4"/>
    </row>
    <row r="1120" spans="1:26" x14ac:dyDescent="0.3">
      <c r="A1120" s="21"/>
      <c r="B1120" s="21"/>
      <c r="C1120" s="21"/>
      <c r="D1120" s="31"/>
      <c r="Z1120" s="4"/>
    </row>
    <row r="1121" spans="1:26" x14ac:dyDescent="0.3">
      <c r="A1121" s="21"/>
      <c r="B1121" s="21"/>
      <c r="C1121" s="21"/>
      <c r="D1121" s="31"/>
      <c r="Z1121" s="4"/>
    </row>
    <row r="1122" spans="1:26" x14ac:dyDescent="0.3">
      <c r="A1122" s="21"/>
      <c r="B1122" s="21"/>
      <c r="C1122" s="21"/>
      <c r="D1122" s="31"/>
      <c r="Z1122" s="4"/>
    </row>
    <row r="1123" spans="1:26" x14ac:dyDescent="0.3">
      <c r="A1123" s="21"/>
      <c r="B1123" s="21"/>
      <c r="C1123" s="21"/>
      <c r="D1123" s="31"/>
      <c r="Z1123" s="4"/>
    </row>
    <row r="1124" spans="1:26" x14ac:dyDescent="0.3">
      <c r="A1124" s="21"/>
      <c r="B1124" s="21"/>
      <c r="C1124" s="21"/>
      <c r="D1124" s="31"/>
      <c r="Z1124" s="4"/>
    </row>
    <row r="1125" spans="1:26" x14ac:dyDescent="0.3">
      <c r="A1125" s="21"/>
      <c r="B1125" s="21"/>
      <c r="C1125" s="21"/>
      <c r="D1125" s="31"/>
      <c r="Z1125" s="4"/>
    </row>
    <row r="1126" spans="1:26" x14ac:dyDescent="0.3">
      <c r="A1126" s="21"/>
      <c r="B1126" s="21"/>
      <c r="C1126" s="21"/>
      <c r="D1126" s="31"/>
      <c r="Z1126" s="4"/>
    </row>
    <row r="1127" spans="1:26" x14ac:dyDescent="0.3">
      <c r="A1127" s="21"/>
      <c r="B1127" s="21"/>
      <c r="C1127" s="21"/>
      <c r="D1127" s="31"/>
      <c r="Z1127" s="4"/>
    </row>
    <row r="1128" spans="1:26" x14ac:dyDescent="0.3">
      <c r="A1128" s="21"/>
      <c r="B1128" s="21"/>
      <c r="C1128" s="21"/>
      <c r="D1128" s="31"/>
      <c r="Z1128" s="4"/>
    </row>
    <row r="1129" spans="1:26" x14ac:dyDescent="0.3">
      <c r="A1129" s="21"/>
      <c r="B1129" s="21"/>
      <c r="C1129" s="21"/>
      <c r="D1129" s="31"/>
      <c r="Z1129" s="4"/>
    </row>
    <row r="1130" spans="1:26" x14ac:dyDescent="0.3">
      <c r="A1130" s="21"/>
      <c r="B1130" s="21"/>
      <c r="C1130" s="21"/>
      <c r="D1130" s="31"/>
      <c r="Z1130" s="4"/>
    </row>
    <row r="1131" spans="1:26" x14ac:dyDescent="0.3">
      <c r="A1131" s="21"/>
      <c r="B1131" s="21"/>
      <c r="C1131" s="21"/>
      <c r="D1131" s="31"/>
      <c r="Z1131" s="4"/>
    </row>
    <row r="1132" spans="1:26" x14ac:dyDescent="0.3">
      <c r="A1132" s="21"/>
      <c r="B1132" s="21"/>
      <c r="C1132" s="21"/>
      <c r="D1132" s="31"/>
      <c r="Z1132" s="4"/>
    </row>
    <row r="1133" spans="1:26" x14ac:dyDescent="0.3">
      <c r="A1133" s="21"/>
      <c r="B1133" s="21"/>
      <c r="C1133" s="21"/>
      <c r="D1133" s="31"/>
      <c r="Z1133" s="4"/>
    </row>
    <row r="1134" spans="1:26" x14ac:dyDescent="0.3">
      <c r="A1134" s="21"/>
      <c r="B1134" s="21"/>
      <c r="C1134" s="21"/>
      <c r="D1134" s="31"/>
      <c r="Z1134" s="4"/>
    </row>
    <row r="1135" spans="1:26" x14ac:dyDescent="0.3">
      <c r="A1135" s="21"/>
      <c r="B1135" s="21"/>
      <c r="C1135" s="21"/>
      <c r="D1135" s="31"/>
      <c r="Z1135" s="4"/>
    </row>
    <row r="1136" spans="1:26" x14ac:dyDescent="0.3">
      <c r="A1136" s="21"/>
      <c r="B1136" s="21"/>
      <c r="C1136" s="21"/>
      <c r="D1136" s="31"/>
      <c r="Z1136" s="4"/>
    </row>
    <row r="1137" spans="1:26" x14ac:dyDescent="0.3">
      <c r="A1137" s="21"/>
      <c r="B1137" s="21"/>
      <c r="C1137" s="21"/>
      <c r="D1137" s="31"/>
      <c r="Z1137" s="4"/>
    </row>
    <row r="1138" spans="1:26" x14ac:dyDescent="0.3">
      <c r="A1138" s="21"/>
      <c r="B1138" s="21"/>
      <c r="C1138" s="21"/>
      <c r="D1138" s="31"/>
      <c r="Z1138" s="4"/>
    </row>
    <row r="1139" spans="1:26" x14ac:dyDescent="0.3">
      <c r="A1139" s="21"/>
      <c r="B1139" s="21"/>
      <c r="C1139" s="21"/>
      <c r="D1139" s="31"/>
      <c r="Z1139" s="4"/>
    </row>
    <row r="1140" spans="1:26" x14ac:dyDescent="0.3">
      <c r="A1140" s="21"/>
      <c r="B1140" s="21"/>
      <c r="C1140" s="21"/>
      <c r="D1140" s="31"/>
      <c r="Z1140" s="4"/>
    </row>
    <row r="1141" spans="1:26" x14ac:dyDescent="0.3">
      <c r="A1141" s="21"/>
      <c r="B1141" s="21"/>
      <c r="C1141" s="21"/>
      <c r="D1141" s="31"/>
      <c r="Z1141" s="4"/>
    </row>
    <row r="1142" spans="1:26" x14ac:dyDescent="0.3">
      <c r="A1142" s="21"/>
      <c r="B1142" s="21"/>
      <c r="C1142" s="21"/>
      <c r="D1142" s="31"/>
      <c r="Z1142" s="4"/>
    </row>
    <row r="1143" spans="1:26" x14ac:dyDescent="0.3">
      <c r="A1143" s="21"/>
      <c r="B1143" s="21"/>
      <c r="C1143" s="21"/>
      <c r="D1143" s="31"/>
      <c r="Z1143" s="4"/>
    </row>
    <row r="1144" spans="1:26" x14ac:dyDescent="0.3">
      <c r="A1144" s="21"/>
      <c r="B1144" s="21"/>
      <c r="C1144" s="21"/>
      <c r="D1144" s="31"/>
      <c r="Z1144" s="4"/>
    </row>
    <row r="1145" spans="1:26" x14ac:dyDescent="0.3">
      <c r="A1145" s="21"/>
      <c r="B1145" s="21"/>
      <c r="C1145" s="21"/>
      <c r="D1145" s="31"/>
      <c r="Z1145" s="4"/>
    </row>
    <row r="1146" spans="1:26" x14ac:dyDescent="0.3">
      <c r="A1146" s="21"/>
      <c r="B1146" s="21"/>
      <c r="C1146" s="21"/>
      <c r="D1146" s="31"/>
      <c r="Z1146" s="4"/>
    </row>
    <row r="1147" spans="1:26" x14ac:dyDescent="0.3">
      <c r="A1147" s="21"/>
      <c r="B1147" s="21"/>
      <c r="C1147" s="21"/>
      <c r="D1147" s="31"/>
      <c r="Z1147" s="4"/>
    </row>
    <row r="1148" spans="1:26" x14ac:dyDescent="0.3">
      <c r="A1148" s="21"/>
      <c r="B1148" s="21"/>
      <c r="C1148" s="21"/>
      <c r="D1148" s="31"/>
      <c r="Z1148" s="4"/>
    </row>
    <row r="1149" spans="1:26" x14ac:dyDescent="0.3">
      <c r="A1149" s="21"/>
      <c r="B1149" s="21"/>
      <c r="C1149" s="21"/>
      <c r="D1149" s="31"/>
      <c r="Z1149" s="4"/>
    </row>
    <row r="1150" spans="1:26" x14ac:dyDescent="0.3">
      <c r="A1150" s="21"/>
      <c r="B1150" s="21"/>
      <c r="C1150" s="21"/>
      <c r="D1150" s="31"/>
      <c r="Z1150" s="4"/>
    </row>
    <row r="1151" spans="1:26" x14ac:dyDescent="0.3">
      <c r="A1151" s="21"/>
      <c r="B1151" s="21"/>
      <c r="C1151" s="21"/>
      <c r="D1151" s="31"/>
      <c r="Z1151" s="4"/>
    </row>
    <row r="1152" spans="1:26" x14ac:dyDescent="0.3">
      <c r="A1152" s="21"/>
      <c r="B1152" s="21"/>
      <c r="C1152" s="21"/>
      <c r="D1152" s="31"/>
      <c r="Z1152" s="4"/>
    </row>
    <row r="1153" spans="1:26" x14ac:dyDescent="0.3">
      <c r="A1153" s="21"/>
      <c r="B1153" s="21"/>
      <c r="C1153" s="21"/>
      <c r="D1153" s="31"/>
      <c r="Z1153" s="4"/>
    </row>
    <row r="1154" spans="1:26" x14ac:dyDescent="0.3">
      <c r="A1154" s="21"/>
      <c r="B1154" s="21"/>
      <c r="C1154" s="21"/>
      <c r="D1154" s="31"/>
      <c r="Z1154" s="4"/>
    </row>
    <row r="1155" spans="1:26" x14ac:dyDescent="0.3">
      <c r="A1155" s="21"/>
      <c r="B1155" s="21"/>
      <c r="C1155" s="21"/>
      <c r="D1155" s="31"/>
      <c r="Z1155" s="4"/>
    </row>
    <row r="1156" spans="1:26" x14ac:dyDescent="0.3">
      <c r="A1156" s="21"/>
      <c r="B1156" s="21"/>
      <c r="C1156" s="21"/>
      <c r="D1156" s="31"/>
      <c r="Z1156" s="4"/>
    </row>
    <row r="1157" spans="1:26" x14ac:dyDescent="0.3">
      <c r="A1157" s="21"/>
      <c r="B1157" s="21"/>
      <c r="C1157" s="21"/>
      <c r="D1157" s="31"/>
      <c r="Z1157" s="4"/>
    </row>
    <row r="1158" spans="1:26" x14ac:dyDescent="0.3">
      <c r="A1158" s="21"/>
      <c r="B1158" s="21"/>
      <c r="C1158" s="21"/>
      <c r="D1158" s="31"/>
      <c r="Z1158" s="4"/>
    </row>
    <row r="1159" spans="1:26" x14ac:dyDescent="0.3">
      <c r="A1159" s="21"/>
      <c r="B1159" s="21"/>
      <c r="C1159" s="21"/>
      <c r="D1159" s="31"/>
      <c r="Z1159" s="4"/>
    </row>
    <row r="1160" spans="1:26" x14ac:dyDescent="0.3">
      <c r="A1160" s="21"/>
      <c r="B1160" s="21"/>
      <c r="C1160" s="21"/>
      <c r="D1160" s="31"/>
      <c r="Z1160" s="4"/>
    </row>
    <row r="1161" spans="1:26" x14ac:dyDescent="0.3">
      <c r="A1161" s="21"/>
      <c r="B1161" s="21"/>
      <c r="C1161" s="21"/>
      <c r="D1161" s="31"/>
      <c r="Z1161" s="4"/>
    </row>
    <row r="1162" spans="1:26" x14ac:dyDescent="0.3">
      <c r="A1162" s="21"/>
      <c r="B1162" s="21"/>
      <c r="C1162" s="21"/>
      <c r="D1162" s="31"/>
      <c r="Z1162" s="4"/>
    </row>
    <row r="1163" spans="1:26" x14ac:dyDescent="0.3">
      <c r="A1163" s="21"/>
      <c r="B1163" s="21"/>
      <c r="C1163" s="21"/>
      <c r="D1163" s="31"/>
      <c r="Z1163" s="4"/>
    </row>
    <row r="1164" spans="1:26" x14ac:dyDescent="0.3">
      <c r="A1164" s="21"/>
      <c r="B1164" s="21"/>
      <c r="C1164" s="21"/>
      <c r="D1164" s="31"/>
      <c r="Z1164" s="4"/>
    </row>
    <row r="1165" spans="1:26" x14ac:dyDescent="0.3">
      <c r="A1165" s="21"/>
      <c r="B1165" s="21"/>
      <c r="C1165" s="21"/>
      <c r="D1165" s="31"/>
      <c r="Z1165" s="4"/>
    </row>
    <row r="1166" spans="1:26" x14ac:dyDescent="0.3">
      <c r="A1166" s="21"/>
      <c r="B1166" s="21"/>
      <c r="C1166" s="21"/>
      <c r="D1166" s="31"/>
      <c r="Z1166" s="4"/>
    </row>
    <row r="1167" spans="1:26" x14ac:dyDescent="0.3">
      <c r="A1167" s="21"/>
      <c r="B1167" s="21"/>
      <c r="C1167" s="21"/>
      <c r="D1167" s="31"/>
      <c r="Z1167" s="4"/>
    </row>
    <row r="1168" spans="1:26" x14ac:dyDescent="0.3">
      <c r="A1168" s="21"/>
      <c r="B1168" s="21"/>
      <c r="C1168" s="21"/>
      <c r="D1168" s="31"/>
      <c r="Z1168" s="4"/>
    </row>
    <row r="1169" spans="1:26" x14ac:dyDescent="0.3">
      <c r="A1169" s="21"/>
      <c r="B1169" s="21"/>
      <c r="C1169" s="21"/>
      <c r="D1169" s="31"/>
      <c r="Z1169" s="4"/>
    </row>
    <row r="1170" spans="1:26" x14ac:dyDescent="0.3">
      <c r="A1170" s="21"/>
      <c r="B1170" s="21"/>
      <c r="C1170" s="21"/>
      <c r="D1170" s="31"/>
      <c r="Z1170" s="4"/>
    </row>
    <row r="1171" spans="1:26" x14ac:dyDescent="0.3">
      <c r="A1171" s="21"/>
      <c r="B1171" s="21"/>
      <c r="C1171" s="21"/>
      <c r="D1171" s="31"/>
      <c r="Z1171" s="4"/>
    </row>
    <row r="1172" spans="1:26" x14ac:dyDescent="0.3">
      <c r="A1172" s="21"/>
      <c r="B1172" s="21"/>
      <c r="C1172" s="21"/>
      <c r="D1172" s="31"/>
      <c r="Z1172" s="4"/>
    </row>
    <row r="1173" spans="1:26" x14ac:dyDescent="0.3">
      <c r="A1173" s="21"/>
      <c r="B1173" s="21"/>
      <c r="C1173" s="21"/>
      <c r="D1173" s="31"/>
      <c r="Z1173" s="4"/>
    </row>
    <row r="1174" spans="1:26" x14ac:dyDescent="0.3">
      <c r="A1174" s="21"/>
      <c r="B1174" s="21"/>
      <c r="C1174" s="21"/>
      <c r="D1174" s="31"/>
      <c r="Z1174" s="4"/>
    </row>
    <row r="1175" spans="1:26" x14ac:dyDescent="0.3">
      <c r="A1175" s="21"/>
      <c r="B1175" s="21"/>
      <c r="C1175" s="21"/>
      <c r="D1175" s="31"/>
      <c r="Z1175" s="4"/>
    </row>
    <row r="1176" spans="1:26" x14ac:dyDescent="0.3">
      <c r="A1176" s="21"/>
      <c r="B1176" s="21"/>
      <c r="C1176" s="21"/>
      <c r="D1176" s="31"/>
      <c r="Z1176" s="4"/>
    </row>
    <row r="1177" spans="1:26" x14ac:dyDescent="0.3">
      <c r="A1177" s="21"/>
      <c r="B1177" s="21"/>
      <c r="C1177" s="21"/>
      <c r="D1177" s="31"/>
      <c r="Z1177" s="4"/>
    </row>
    <row r="1178" spans="1:26" x14ac:dyDescent="0.3">
      <c r="A1178" s="21"/>
      <c r="B1178" s="21"/>
      <c r="C1178" s="21"/>
      <c r="D1178" s="31"/>
      <c r="Z1178" s="4"/>
    </row>
    <row r="1179" spans="1:26" x14ac:dyDescent="0.3">
      <c r="A1179" s="21"/>
      <c r="B1179" s="21"/>
      <c r="C1179" s="21"/>
      <c r="D1179" s="31"/>
      <c r="Z1179" s="4"/>
    </row>
    <row r="1180" spans="1:26" x14ac:dyDescent="0.3">
      <c r="A1180" s="21"/>
      <c r="B1180" s="21"/>
      <c r="C1180" s="21"/>
      <c r="D1180" s="31"/>
      <c r="Z1180" s="4"/>
    </row>
    <row r="1181" spans="1:26" x14ac:dyDescent="0.3">
      <c r="A1181" s="21"/>
      <c r="B1181" s="21"/>
      <c r="C1181" s="21"/>
      <c r="D1181" s="31"/>
      <c r="Z1181" s="4"/>
    </row>
    <row r="1182" spans="1:26" x14ac:dyDescent="0.3">
      <c r="A1182" s="21"/>
      <c r="B1182" s="21"/>
      <c r="C1182" s="21"/>
      <c r="D1182" s="31"/>
      <c r="Z1182" s="4"/>
    </row>
    <row r="1183" spans="1:26" x14ac:dyDescent="0.3">
      <c r="A1183" s="21"/>
      <c r="B1183" s="21"/>
      <c r="C1183" s="21"/>
      <c r="D1183" s="31"/>
      <c r="Z1183" s="4"/>
    </row>
    <row r="1184" spans="1:26" x14ac:dyDescent="0.3">
      <c r="A1184" s="21"/>
      <c r="B1184" s="21"/>
      <c r="C1184" s="21"/>
      <c r="D1184" s="31"/>
      <c r="Z1184" s="4"/>
    </row>
    <row r="1185" spans="1:26" x14ac:dyDescent="0.3">
      <c r="A1185" s="21"/>
      <c r="B1185" s="21"/>
      <c r="C1185" s="21"/>
      <c r="D1185" s="31"/>
      <c r="Z1185" s="4"/>
    </row>
    <row r="1186" spans="1:26" x14ac:dyDescent="0.3">
      <c r="A1186" s="21"/>
      <c r="B1186" s="21"/>
      <c r="C1186" s="21"/>
      <c r="D1186" s="31"/>
      <c r="Z1186" s="4"/>
    </row>
    <row r="1187" spans="1:26" x14ac:dyDescent="0.3">
      <c r="A1187" s="21"/>
      <c r="B1187" s="21"/>
      <c r="C1187" s="21"/>
      <c r="D1187" s="31"/>
      <c r="Z1187" s="4"/>
    </row>
    <row r="1188" spans="1:26" x14ac:dyDescent="0.3">
      <c r="A1188" s="21"/>
      <c r="B1188" s="21"/>
      <c r="C1188" s="21"/>
      <c r="D1188" s="31"/>
      <c r="Z1188" s="4"/>
    </row>
    <row r="1189" spans="1:26" x14ac:dyDescent="0.3">
      <c r="A1189" s="21"/>
      <c r="B1189" s="21"/>
      <c r="C1189" s="21"/>
      <c r="D1189" s="31"/>
      <c r="Z1189" s="4"/>
    </row>
    <row r="1190" spans="1:26" x14ac:dyDescent="0.3">
      <c r="A1190" s="21"/>
      <c r="B1190" s="21"/>
      <c r="C1190" s="21"/>
      <c r="D1190" s="31"/>
      <c r="Z1190" s="4"/>
    </row>
    <row r="1191" spans="1:26" x14ac:dyDescent="0.3">
      <c r="A1191" s="21"/>
      <c r="B1191" s="21"/>
      <c r="C1191" s="21"/>
      <c r="D1191" s="31"/>
      <c r="Z1191" s="4"/>
    </row>
    <row r="1192" spans="1:26" x14ac:dyDescent="0.3">
      <c r="A1192" s="21"/>
      <c r="B1192" s="21"/>
      <c r="C1192" s="21"/>
      <c r="D1192" s="31"/>
      <c r="Z1192" s="4"/>
    </row>
    <row r="1193" spans="1:26" x14ac:dyDescent="0.3">
      <c r="A1193" s="21"/>
      <c r="B1193" s="21"/>
      <c r="C1193" s="21"/>
      <c r="D1193" s="31"/>
      <c r="Z1193" s="4"/>
    </row>
    <row r="1194" spans="1:26" x14ac:dyDescent="0.3">
      <c r="A1194" s="21"/>
      <c r="B1194" s="21"/>
      <c r="C1194" s="21"/>
      <c r="D1194" s="31"/>
      <c r="Z1194" s="4"/>
    </row>
    <row r="1195" spans="1:26" x14ac:dyDescent="0.3">
      <c r="A1195" s="21"/>
      <c r="B1195" s="21"/>
      <c r="C1195" s="21"/>
      <c r="D1195" s="31"/>
      <c r="Z1195" s="4"/>
    </row>
    <row r="1196" spans="1:26" x14ac:dyDescent="0.3">
      <c r="A1196" s="21"/>
      <c r="B1196" s="21"/>
      <c r="C1196" s="21"/>
      <c r="D1196" s="31"/>
      <c r="Z1196" s="4"/>
    </row>
    <row r="1197" spans="1:26" x14ac:dyDescent="0.3">
      <c r="A1197" s="21"/>
      <c r="B1197" s="21"/>
      <c r="C1197" s="21"/>
      <c r="D1197" s="31"/>
      <c r="Z1197" s="4"/>
    </row>
    <row r="1198" spans="1:26" x14ac:dyDescent="0.3">
      <c r="A1198" s="21"/>
      <c r="B1198" s="21"/>
      <c r="C1198" s="21"/>
      <c r="D1198" s="31"/>
      <c r="Z1198" s="4"/>
    </row>
    <row r="1199" spans="1:26" x14ac:dyDescent="0.3">
      <c r="A1199" s="21"/>
      <c r="B1199" s="21"/>
      <c r="C1199" s="21"/>
      <c r="D1199" s="31"/>
      <c r="Z1199" s="4"/>
    </row>
    <row r="1200" spans="1:26" x14ac:dyDescent="0.3">
      <c r="A1200" s="21"/>
      <c r="B1200" s="21"/>
      <c r="C1200" s="21"/>
      <c r="D1200" s="31"/>
      <c r="Z1200" s="4"/>
    </row>
    <row r="1201" spans="1:26" x14ac:dyDescent="0.3">
      <c r="A1201" s="21"/>
      <c r="B1201" s="21"/>
      <c r="C1201" s="21"/>
      <c r="D1201" s="31"/>
      <c r="Z1201" s="4"/>
    </row>
    <row r="1202" spans="1:26" x14ac:dyDescent="0.3">
      <c r="A1202" s="21"/>
      <c r="B1202" s="21"/>
      <c r="C1202" s="21"/>
      <c r="D1202" s="31"/>
      <c r="Z1202" s="4"/>
    </row>
    <row r="1203" spans="1:26" x14ac:dyDescent="0.3">
      <c r="A1203" s="21"/>
      <c r="B1203" s="21"/>
      <c r="C1203" s="21"/>
      <c r="D1203" s="31"/>
      <c r="Z1203" s="4"/>
    </row>
    <row r="1204" spans="1:26" x14ac:dyDescent="0.3">
      <c r="A1204" s="21"/>
      <c r="B1204" s="21"/>
      <c r="C1204" s="21"/>
      <c r="D1204" s="31"/>
      <c r="Z1204" s="4"/>
    </row>
    <row r="1205" spans="1:26" x14ac:dyDescent="0.3">
      <c r="A1205" s="21"/>
      <c r="B1205" s="21"/>
      <c r="C1205" s="21"/>
      <c r="D1205" s="31"/>
      <c r="Z1205" s="4"/>
    </row>
    <row r="1206" spans="1:26" x14ac:dyDescent="0.3">
      <c r="A1206" s="21"/>
      <c r="B1206" s="21"/>
      <c r="C1206" s="21"/>
      <c r="D1206" s="31"/>
      <c r="Z1206" s="4"/>
    </row>
    <row r="1207" spans="1:26" x14ac:dyDescent="0.3">
      <c r="A1207" s="21"/>
      <c r="B1207" s="21"/>
      <c r="C1207" s="21"/>
      <c r="D1207" s="31"/>
      <c r="Z1207" s="4"/>
    </row>
    <row r="1208" spans="1:26" x14ac:dyDescent="0.3">
      <c r="A1208" s="21"/>
      <c r="B1208" s="21"/>
      <c r="C1208" s="21"/>
      <c r="D1208" s="31"/>
      <c r="Z1208" s="4"/>
    </row>
    <row r="1209" spans="1:26" x14ac:dyDescent="0.3">
      <c r="A1209" s="21"/>
      <c r="B1209" s="21"/>
      <c r="C1209" s="21"/>
      <c r="D1209" s="31"/>
      <c r="Z1209" s="4"/>
    </row>
    <row r="1210" spans="1:26" x14ac:dyDescent="0.3">
      <c r="A1210" s="21"/>
      <c r="B1210" s="21"/>
      <c r="C1210" s="21"/>
      <c r="D1210" s="31"/>
      <c r="Z1210" s="4"/>
    </row>
    <row r="1211" spans="1:26" x14ac:dyDescent="0.3">
      <c r="A1211" s="21"/>
      <c r="B1211" s="21"/>
      <c r="C1211" s="21"/>
      <c r="D1211" s="31"/>
      <c r="Z1211" s="4"/>
    </row>
    <row r="1212" spans="1:26" x14ac:dyDescent="0.3">
      <c r="A1212" s="21"/>
      <c r="B1212" s="21"/>
      <c r="C1212" s="21"/>
      <c r="D1212" s="31"/>
      <c r="Z1212" s="4"/>
    </row>
    <row r="1213" spans="1:26" x14ac:dyDescent="0.3">
      <c r="A1213" s="21"/>
      <c r="B1213" s="21"/>
      <c r="C1213" s="21"/>
      <c r="D1213" s="31"/>
      <c r="Z1213" s="4"/>
    </row>
    <row r="1214" spans="1:26" x14ac:dyDescent="0.3">
      <c r="A1214" s="21"/>
      <c r="B1214" s="21"/>
      <c r="C1214" s="21"/>
      <c r="D1214" s="31"/>
      <c r="Z1214" s="4"/>
    </row>
    <row r="1215" spans="1:26" x14ac:dyDescent="0.3">
      <c r="A1215" s="21"/>
      <c r="B1215" s="21"/>
      <c r="C1215" s="21"/>
      <c r="D1215" s="31"/>
      <c r="Z1215" s="4"/>
    </row>
    <row r="1216" spans="1:26" x14ac:dyDescent="0.3">
      <c r="A1216" s="21"/>
      <c r="B1216" s="21"/>
      <c r="C1216" s="21"/>
      <c r="D1216" s="31"/>
      <c r="Z1216" s="4"/>
    </row>
    <row r="1217" spans="1:26" x14ac:dyDescent="0.3">
      <c r="A1217" s="21"/>
      <c r="B1217" s="21"/>
      <c r="C1217" s="21"/>
      <c r="D1217" s="31"/>
      <c r="Z1217" s="4"/>
    </row>
    <row r="1218" spans="1:26" x14ac:dyDescent="0.3">
      <c r="A1218" s="21"/>
      <c r="B1218" s="21"/>
      <c r="C1218" s="21"/>
      <c r="D1218" s="31"/>
      <c r="Z1218" s="4"/>
    </row>
    <row r="1219" spans="1:26" x14ac:dyDescent="0.3">
      <c r="A1219" s="21"/>
      <c r="B1219" s="21"/>
      <c r="C1219" s="21"/>
      <c r="D1219" s="31"/>
      <c r="Z1219" s="4"/>
    </row>
    <row r="1220" spans="1:26" x14ac:dyDescent="0.3">
      <c r="A1220" s="21"/>
      <c r="B1220" s="21"/>
      <c r="C1220" s="21"/>
      <c r="D1220" s="31"/>
      <c r="Z1220" s="4"/>
    </row>
    <row r="1221" spans="1:26" x14ac:dyDescent="0.3">
      <c r="A1221" s="21"/>
      <c r="B1221" s="21"/>
      <c r="C1221" s="21"/>
      <c r="D1221" s="31"/>
      <c r="Z1221" s="4"/>
    </row>
    <row r="1222" spans="1:26" x14ac:dyDescent="0.3">
      <c r="A1222" s="21"/>
      <c r="B1222" s="21"/>
      <c r="C1222" s="21"/>
      <c r="D1222" s="31"/>
      <c r="Z1222" s="4"/>
    </row>
    <row r="1223" spans="1:26" x14ac:dyDescent="0.3">
      <c r="A1223" s="21"/>
      <c r="B1223" s="21"/>
      <c r="C1223" s="21"/>
      <c r="D1223" s="31"/>
      <c r="Z1223" s="4"/>
    </row>
    <row r="1224" spans="1:26" x14ac:dyDescent="0.3">
      <c r="A1224" s="21"/>
      <c r="B1224" s="21"/>
      <c r="C1224" s="21"/>
      <c r="D1224" s="31"/>
      <c r="Z1224" s="4"/>
    </row>
    <row r="1225" spans="1:26" x14ac:dyDescent="0.3">
      <c r="A1225" s="21"/>
      <c r="B1225" s="21"/>
      <c r="C1225" s="21"/>
      <c r="D1225" s="31"/>
      <c r="Z1225" s="4"/>
    </row>
    <row r="1226" spans="1:26" x14ac:dyDescent="0.3">
      <c r="A1226" s="21"/>
      <c r="B1226" s="21"/>
      <c r="C1226" s="21"/>
      <c r="D1226" s="31"/>
      <c r="Z1226" s="4"/>
    </row>
    <row r="1227" spans="1:26" x14ac:dyDescent="0.3">
      <c r="A1227" s="21"/>
      <c r="B1227" s="21"/>
      <c r="C1227" s="21"/>
      <c r="D1227" s="31"/>
      <c r="Z1227" s="4"/>
    </row>
    <row r="1228" spans="1:26" x14ac:dyDescent="0.3">
      <c r="A1228" s="21"/>
      <c r="B1228" s="21"/>
      <c r="C1228" s="21"/>
      <c r="D1228" s="31"/>
      <c r="Z1228" s="4"/>
    </row>
    <row r="1229" spans="1:26" x14ac:dyDescent="0.3">
      <c r="A1229" s="21"/>
      <c r="B1229" s="21"/>
      <c r="C1229" s="21"/>
      <c r="D1229" s="31"/>
      <c r="Z1229" s="4"/>
    </row>
    <row r="1230" spans="1:26" x14ac:dyDescent="0.3">
      <c r="A1230" s="21"/>
      <c r="B1230" s="21"/>
      <c r="C1230" s="21"/>
      <c r="D1230" s="31"/>
      <c r="Z1230" s="4"/>
    </row>
    <row r="1231" spans="1:26" x14ac:dyDescent="0.3">
      <c r="A1231" s="21"/>
      <c r="B1231" s="21"/>
      <c r="C1231" s="21"/>
      <c r="D1231" s="31"/>
      <c r="Z1231" s="4"/>
    </row>
    <row r="1232" spans="1:26" x14ac:dyDescent="0.3">
      <c r="A1232" s="21"/>
      <c r="B1232" s="21"/>
      <c r="C1232" s="21"/>
      <c r="D1232" s="31"/>
      <c r="Z1232" s="4"/>
    </row>
    <row r="1233" spans="1:26" x14ac:dyDescent="0.3">
      <c r="A1233" s="21"/>
      <c r="B1233" s="21"/>
      <c r="C1233" s="21"/>
      <c r="D1233" s="31"/>
      <c r="Z1233" s="4"/>
    </row>
    <row r="1234" spans="1:26" x14ac:dyDescent="0.3">
      <c r="A1234" s="21"/>
      <c r="B1234" s="21"/>
      <c r="C1234" s="21"/>
      <c r="D1234" s="31"/>
      <c r="Z1234" s="4"/>
    </row>
    <row r="1235" spans="1:26" x14ac:dyDescent="0.3">
      <c r="A1235" s="21"/>
      <c r="B1235" s="21"/>
      <c r="C1235" s="21"/>
      <c r="D1235" s="31"/>
      <c r="Z1235" s="4"/>
    </row>
    <row r="1236" spans="1:26" x14ac:dyDescent="0.3">
      <c r="A1236" s="21"/>
      <c r="B1236" s="21"/>
      <c r="C1236" s="21"/>
      <c r="D1236" s="31"/>
      <c r="Z1236" s="4"/>
    </row>
    <row r="1237" spans="1:26" x14ac:dyDescent="0.3">
      <c r="A1237" s="21"/>
      <c r="B1237" s="21"/>
      <c r="C1237" s="21"/>
      <c r="D1237" s="31"/>
      <c r="Z1237" s="4"/>
    </row>
    <row r="1238" spans="1:26" x14ac:dyDescent="0.3">
      <c r="A1238" s="21"/>
      <c r="B1238" s="21"/>
      <c r="C1238" s="21"/>
      <c r="D1238" s="31"/>
      <c r="Z1238" s="4"/>
    </row>
    <row r="1239" spans="1:26" x14ac:dyDescent="0.3">
      <c r="A1239" s="21"/>
      <c r="B1239" s="21"/>
      <c r="C1239" s="21"/>
      <c r="D1239" s="31"/>
      <c r="Z1239" s="4"/>
    </row>
    <row r="1240" spans="1:26" x14ac:dyDescent="0.3">
      <c r="A1240" s="21"/>
      <c r="B1240" s="21"/>
      <c r="C1240" s="21"/>
      <c r="D1240" s="31"/>
      <c r="Z1240" s="4"/>
    </row>
    <row r="1241" spans="1:26" x14ac:dyDescent="0.3">
      <c r="A1241" s="21"/>
      <c r="B1241" s="21"/>
      <c r="C1241" s="21"/>
      <c r="D1241" s="31"/>
      <c r="Z1241" s="4"/>
    </row>
    <row r="1242" spans="1:26" x14ac:dyDescent="0.3">
      <c r="A1242" s="21"/>
      <c r="B1242" s="21"/>
      <c r="C1242" s="21"/>
      <c r="D1242" s="31"/>
      <c r="Z1242" s="4"/>
    </row>
    <row r="1243" spans="1:26" x14ac:dyDescent="0.3">
      <c r="A1243" s="21"/>
      <c r="B1243" s="21"/>
      <c r="C1243" s="21"/>
      <c r="D1243" s="31"/>
      <c r="Z1243" s="4"/>
    </row>
    <row r="1244" spans="1:26" x14ac:dyDescent="0.3">
      <c r="A1244" s="21"/>
      <c r="B1244" s="21"/>
      <c r="C1244" s="21"/>
      <c r="D1244" s="31"/>
      <c r="Z1244" s="4"/>
    </row>
    <row r="1245" spans="1:26" x14ac:dyDescent="0.3">
      <c r="A1245" s="21"/>
      <c r="B1245" s="21"/>
      <c r="C1245" s="21"/>
      <c r="D1245" s="31"/>
      <c r="Z1245" s="4"/>
    </row>
    <row r="1246" spans="1:26" x14ac:dyDescent="0.3">
      <c r="A1246" s="21"/>
      <c r="B1246" s="21"/>
      <c r="C1246" s="21"/>
      <c r="D1246" s="31"/>
      <c r="Z1246" s="4"/>
    </row>
    <row r="1247" spans="1:26" x14ac:dyDescent="0.3">
      <c r="A1247" s="21"/>
      <c r="B1247" s="21"/>
      <c r="C1247" s="21"/>
      <c r="D1247" s="31"/>
      <c r="Z1247" s="4"/>
    </row>
    <row r="1248" spans="1:26" x14ac:dyDescent="0.3">
      <c r="A1248" s="21"/>
      <c r="B1248" s="21"/>
      <c r="C1248" s="21"/>
      <c r="D1248" s="31"/>
      <c r="Z1248" s="4"/>
    </row>
    <row r="1249" spans="1:26" x14ac:dyDescent="0.3">
      <c r="A1249" s="21"/>
      <c r="B1249" s="21"/>
      <c r="C1249" s="21"/>
      <c r="D1249" s="31"/>
      <c r="Z1249" s="4"/>
    </row>
    <row r="1250" spans="1:26" x14ac:dyDescent="0.3">
      <c r="A1250" s="21"/>
      <c r="B1250" s="21"/>
      <c r="C1250" s="21"/>
      <c r="D1250" s="31"/>
      <c r="Z1250" s="4"/>
    </row>
    <row r="1251" spans="1:26" x14ac:dyDescent="0.3">
      <c r="A1251" s="21"/>
      <c r="B1251" s="21"/>
      <c r="C1251" s="21"/>
      <c r="D1251" s="31"/>
      <c r="Z1251" s="4"/>
    </row>
    <row r="1252" spans="1:26" x14ac:dyDescent="0.3">
      <c r="A1252" s="21"/>
      <c r="B1252" s="21"/>
      <c r="C1252" s="21"/>
      <c r="D1252" s="31"/>
      <c r="Z1252" s="4"/>
    </row>
    <row r="1253" spans="1:26" x14ac:dyDescent="0.3">
      <c r="A1253" s="21"/>
      <c r="B1253" s="21"/>
      <c r="C1253" s="21"/>
      <c r="D1253" s="31"/>
      <c r="Z1253" s="4"/>
    </row>
    <row r="1254" spans="1:26" x14ac:dyDescent="0.3">
      <c r="A1254" s="21"/>
      <c r="B1254" s="21"/>
      <c r="C1254" s="21"/>
      <c r="D1254" s="31"/>
      <c r="Z1254" s="4"/>
    </row>
    <row r="1255" spans="1:26" x14ac:dyDescent="0.3">
      <c r="A1255" s="21"/>
      <c r="B1255" s="21"/>
      <c r="C1255" s="21"/>
      <c r="D1255" s="31"/>
      <c r="Z1255" s="4"/>
    </row>
    <row r="1256" spans="1:26" x14ac:dyDescent="0.3">
      <c r="A1256" s="21"/>
      <c r="B1256" s="21"/>
      <c r="C1256" s="21"/>
      <c r="D1256" s="31"/>
      <c r="Z1256" s="4"/>
    </row>
    <row r="1257" spans="1:26" x14ac:dyDescent="0.3">
      <c r="A1257" s="21"/>
      <c r="B1257" s="21"/>
      <c r="C1257" s="21"/>
      <c r="D1257" s="31"/>
      <c r="Z1257" s="4"/>
    </row>
    <row r="1258" spans="1:26" x14ac:dyDescent="0.3">
      <c r="A1258" s="21"/>
      <c r="B1258" s="21"/>
      <c r="C1258" s="21"/>
      <c r="D1258" s="31"/>
      <c r="Z1258" s="4"/>
    </row>
    <row r="1259" spans="1:26" x14ac:dyDescent="0.3">
      <c r="A1259" s="21"/>
      <c r="B1259" s="21"/>
      <c r="C1259" s="21"/>
      <c r="D1259" s="31"/>
      <c r="Z1259" s="4"/>
    </row>
    <row r="1260" spans="1:26" x14ac:dyDescent="0.3">
      <c r="A1260" s="21"/>
      <c r="B1260" s="21"/>
      <c r="C1260" s="21"/>
      <c r="D1260" s="31"/>
      <c r="Z1260" s="4"/>
    </row>
    <row r="1261" spans="1:26" x14ac:dyDescent="0.3">
      <c r="A1261" s="21"/>
      <c r="B1261" s="21"/>
      <c r="C1261" s="21"/>
      <c r="D1261" s="31"/>
      <c r="Z1261" s="4"/>
    </row>
    <row r="1262" spans="1:26" x14ac:dyDescent="0.3">
      <c r="A1262" s="21"/>
      <c r="B1262" s="21"/>
      <c r="C1262" s="21"/>
      <c r="D1262" s="31"/>
      <c r="Z1262" s="4"/>
    </row>
    <row r="1263" spans="1:26" x14ac:dyDescent="0.3">
      <c r="A1263" s="21"/>
      <c r="B1263" s="21"/>
      <c r="C1263" s="21"/>
      <c r="D1263" s="31"/>
      <c r="Z1263" s="4"/>
    </row>
    <row r="1264" spans="1:26" x14ac:dyDescent="0.3">
      <c r="A1264" s="21"/>
      <c r="B1264" s="21"/>
      <c r="C1264" s="21"/>
      <c r="D1264" s="31"/>
      <c r="Z1264" s="4"/>
    </row>
    <row r="1265" spans="1:26" x14ac:dyDescent="0.3">
      <c r="A1265" s="21"/>
      <c r="B1265" s="21"/>
      <c r="C1265" s="21"/>
      <c r="D1265" s="31"/>
      <c r="Z1265" s="4"/>
    </row>
    <row r="1266" spans="1:26" x14ac:dyDescent="0.3">
      <c r="A1266" s="21"/>
      <c r="B1266" s="21"/>
      <c r="C1266" s="21"/>
      <c r="D1266" s="31"/>
      <c r="Z1266" s="4"/>
    </row>
    <row r="1267" spans="1:26" x14ac:dyDescent="0.3">
      <c r="A1267" s="21"/>
      <c r="B1267" s="21"/>
      <c r="C1267" s="21"/>
      <c r="D1267" s="31"/>
      <c r="Z1267" s="4"/>
    </row>
    <row r="1268" spans="1:26" x14ac:dyDescent="0.3">
      <c r="A1268" s="21"/>
      <c r="B1268" s="21"/>
      <c r="C1268" s="21"/>
      <c r="D1268" s="31"/>
      <c r="Z1268" s="4"/>
    </row>
    <row r="1269" spans="1:26" x14ac:dyDescent="0.3">
      <c r="A1269" s="21"/>
      <c r="B1269" s="21"/>
      <c r="C1269" s="21"/>
      <c r="D1269" s="31"/>
      <c r="Z1269" s="4"/>
    </row>
    <row r="1270" spans="1:26" x14ac:dyDescent="0.3">
      <c r="A1270" s="21"/>
      <c r="B1270" s="21"/>
      <c r="C1270" s="21"/>
      <c r="D1270" s="31"/>
      <c r="Z1270" s="4"/>
    </row>
    <row r="1271" spans="1:26" x14ac:dyDescent="0.3">
      <c r="A1271" s="21"/>
      <c r="B1271" s="21"/>
      <c r="C1271" s="21"/>
      <c r="D1271" s="31"/>
      <c r="Z1271" s="4"/>
    </row>
    <row r="1272" spans="1:26" x14ac:dyDescent="0.3">
      <c r="A1272" s="21"/>
      <c r="B1272" s="21"/>
      <c r="C1272" s="21"/>
      <c r="D1272" s="31"/>
      <c r="Z1272" s="4"/>
    </row>
    <row r="1273" spans="1:26" x14ac:dyDescent="0.3">
      <c r="A1273" s="21"/>
      <c r="B1273" s="21"/>
      <c r="C1273" s="21"/>
      <c r="D1273" s="31"/>
      <c r="Z1273" s="4"/>
    </row>
    <row r="1274" spans="1:26" x14ac:dyDescent="0.3">
      <c r="A1274" s="21"/>
      <c r="B1274" s="21"/>
      <c r="C1274" s="21"/>
      <c r="D1274" s="31"/>
      <c r="Z1274" s="4"/>
    </row>
    <row r="1275" spans="1:26" x14ac:dyDescent="0.3">
      <c r="A1275" s="21"/>
      <c r="B1275" s="21"/>
      <c r="C1275" s="21"/>
      <c r="D1275" s="31"/>
      <c r="Z1275" s="4"/>
    </row>
    <row r="1276" spans="1:26" x14ac:dyDescent="0.3">
      <c r="A1276" s="21"/>
      <c r="B1276" s="21"/>
      <c r="C1276" s="21"/>
      <c r="D1276" s="31"/>
      <c r="Z1276" s="4"/>
    </row>
    <row r="1277" spans="1:26" x14ac:dyDescent="0.3">
      <c r="A1277" s="21"/>
      <c r="B1277" s="21"/>
      <c r="C1277" s="21"/>
      <c r="D1277" s="31"/>
      <c r="Z1277" s="4"/>
    </row>
    <row r="1278" spans="1:26" x14ac:dyDescent="0.3">
      <c r="A1278" s="21"/>
      <c r="B1278" s="21"/>
      <c r="C1278" s="21"/>
      <c r="D1278" s="31"/>
      <c r="Z1278" s="4"/>
    </row>
    <row r="1279" spans="1:26" x14ac:dyDescent="0.3">
      <c r="A1279" s="21"/>
      <c r="B1279" s="21"/>
      <c r="C1279" s="21"/>
      <c r="D1279" s="31"/>
      <c r="Z1279" s="4"/>
    </row>
    <row r="1280" spans="1:26" x14ac:dyDescent="0.3">
      <c r="A1280" s="21"/>
      <c r="B1280" s="21"/>
      <c r="C1280" s="21"/>
      <c r="D1280" s="31"/>
      <c r="Z1280" s="4"/>
    </row>
    <row r="1281" spans="1:26" x14ac:dyDescent="0.3">
      <c r="A1281" s="21"/>
      <c r="B1281" s="21"/>
      <c r="C1281" s="21"/>
      <c r="D1281" s="31"/>
      <c r="Z1281" s="4"/>
    </row>
    <row r="1282" spans="1:26" x14ac:dyDescent="0.3">
      <c r="A1282" s="21"/>
      <c r="B1282" s="21"/>
      <c r="C1282" s="21"/>
      <c r="D1282" s="31"/>
      <c r="Z1282" s="4"/>
    </row>
    <row r="1283" spans="1:26" x14ac:dyDescent="0.3">
      <c r="A1283" s="21"/>
      <c r="B1283" s="21"/>
      <c r="C1283" s="21"/>
      <c r="D1283" s="31"/>
      <c r="Z1283" s="4"/>
    </row>
    <row r="1284" spans="1:26" x14ac:dyDescent="0.3">
      <c r="A1284" s="21"/>
      <c r="B1284" s="21"/>
      <c r="C1284" s="21"/>
      <c r="D1284" s="31"/>
      <c r="Z1284" s="4"/>
    </row>
    <row r="1285" spans="1:26" x14ac:dyDescent="0.3">
      <c r="A1285" s="21"/>
      <c r="B1285" s="21"/>
      <c r="C1285" s="21"/>
      <c r="D1285" s="31"/>
      <c r="Z1285" s="4"/>
    </row>
    <row r="1286" spans="1:26" x14ac:dyDescent="0.3">
      <c r="A1286" s="21"/>
      <c r="B1286" s="21"/>
      <c r="C1286" s="21"/>
      <c r="D1286" s="31"/>
      <c r="Z1286" s="4"/>
    </row>
    <row r="1287" spans="1:26" x14ac:dyDescent="0.3">
      <c r="A1287" s="21"/>
      <c r="B1287" s="21"/>
      <c r="C1287" s="21"/>
      <c r="D1287" s="31"/>
      <c r="Z1287" s="4"/>
    </row>
    <row r="1288" spans="1:26" x14ac:dyDescent="0.3">
      <c r="A1288" s="21"/>
      <c r="B1288" s="21"/>
      <c r="C1288" s="21"/>
      <c r="D1288" s="31"/>
      <c r="Z1288" s="4"/>
    </row>
    <row r="1289" spans="1:26" x14ac:dyDescent="0.3">
      <c r="A1289" s="21"/>
      <c r="B1289" s="21"/>
      <c r="C1289" s="21"/>
      <c r="D1289" s="31"/>
      <c r="Z1289" s="4"/>
    </row>
    <row r="1290" spans="1:26" x14ac:dyDescent="0.3">
      <c r="A1290" s="21"/>
      <c r="B1290" s="21"/>
      <c r="C1290" s="21"/>
      <c r="D1290" s="31"/>
      <c r="Z1290" s="4"/>
    </row>
    <row r="1291" spans="1:26" x14ac:dyDescent="0.3">
      <c r="A1291" s="21"/>
      <c r="B1291" s="21"/>
      <c r="C1291" s="21"/>
      <c r="D1291" s="31"/>
      <c r="Z1291" s="4"/>
    </row>
    <row r="1292" spans="1:26" x14ac:dyDescent="0.3">
      <c r="A1292" s="21"/>
      <c r="B1292" s="21"/>
      <c r="C1292" s="21"/>
      <c r="D1292" s="31"/>
      <c r="Z1292" s="4"/>
    </row>
    <row r="1293" spans="1:26" x14ac:dyDescent="0.3">
      <c r="A1293" s="21"/>
      <c r="B1293" s="21"/>
      <c r="C1293" s="21"/>
      <c r="D1293" s="31"/>
      <c r="Z1293" s="4"/>
    </row>
    <row r="1294" spans="1:26" x14ac:dyDescent="0.3">
      <c r="A1294" s="21"/>
      <c r="B1294" s="21"/>
      <c r="C1294" s="21"/>
      <c r="D1294" s="31"/>
      <c r="Z1294" s="4"/>
    </row>
    <row r="1295" spans="1:26" x14ac:dyDescent="0.3">
      <c r="A1295" s="21"/>
      <c r="B1295" s="21"/>
      <c r="C1295" s="21"/>
      <c r="D1295" s="31"/>
      <c r="Z1295" s="4"/>
    </row>
    <row r="1296" spans="1:26" x14ac:dyDescent="0.3">
      <c r="A1296" s="21"/>
      <c r="B1296" s="21"/>
      <c r="C1296" s="21"/>
      <c r="D1296" s="31"/>
      <c r="Z1296" s="4"/>
    </row>
    <row r="1297" spans="1:26" x14ac:dyDescent="0.3">
      <c r="A1297" s="21"/>
      <c r="B1297" s="21"/>
      <c r="C1297" s="21"/>
      <c r="D1297" s="31"/>
      <c r="Z1297" s="4"/>
    </row>
    <row r="1298" spans="1:26" x14ac:dyDescent="0.3">
      <c r="A1298" s="21"/>
      <c r="B1298" s="21"/>
      <c r="C1298" s="21"/>
      <c r="D1298" s="31"/>
      <c r="Z1298" s="4"/>
    </row>
    <row r="1299" spans="1:26" x14ac:dyDescent="0.3">
      <c r="A1299" s="21"/>
      <c r="B1299" s="21"/>
      <c r="C1299" s="21"/>
      <c r="D1299" s="31"/>
      <c r="Z1299" s="4"/>
    </row>
    <row r="1300" spans="1:26" x14ac:dyDescent="0.3">
      <c r="A1300" s="21"/>
      <c r="B1300" s="21"/>
      <c r="C1300" s="21"/>
      <c r="D1300" s="31"/>
      <c r="Z1300" s="4"/>
    </row>
    <row r="1301" spans="1:26" x14ac:dyDescent="0.3">
      <c r="A1301" s="21"/>
      <c r="B1301" s="21"/>
      <c r="C1301" s="21"/>
      <c r="D1301" s="31"/>
      <c r="Z1301" s="4"/>
    </row>
    <row r="1302" spans="1:26" x14ac:dyDescent="0.3">
      <c r="A1302" s="21"/>
      <c r="B1302" s="21"/>
      <c r="C1302" s="21"/>
      <c r="D1302" s="31"/>
      <c r="Z1302" s="4"/>
    </row>
    <row r="1303" spans="1:26" x14ac:dyDescent="0.3">
      <c r="A1303" s="21"/>
      <c r="B1303" s="21"/>
      <c r="C1303" s="21"/>
      <c r="D1303" s="31"/>
      <c r="Z1303" s="4"/>
    </row>
    <row r="1304" spans="1:26" x14ac:dyDescent="0.3">
      <c r="A1304" s="21"/>
      <c r="B1304" s="21"/>
      <c r="C1304" s="21"/>
      <c r="D1304" s="31"/>
      <c r="Z1304" s="4"/>
    </row>
    <row r="1305" spans="1:26" x14ac:dyDescent="0.3">
      <c r="A1305" s="21"/>
      <c r="B1305" s="21"/>
      <c r="C1305" s="21"/>
      <c r="D1305" s="31"/>
      <c r="Z1305" s="4"/>
    </row>
    <row r="1306" spans="1:26" x14ac:dyDescent="0.3">
      <c r="A1306" s="21"/>
      <c r="B1306" s="21"/>
      <c r="C1306" s="21"/>
      <c r="D1306" s="31"/>
      <c r="Z1306" s="4"/>
    </row>
    <row r="1307" spans="1:26" x14ac:dyDescent="0.3">
      <c r="A1307" s="21"/>
      <c r="B1307" s="21"/>
      <c r="C1307" s="21"/>
      <c r="D1307" s="31"/>
      <c r="Z1307" s="4"/>
    </row>
    <row r="1308" spans="1:26" x14ac:dyDescent="0.3">
      <c r="A1308" s="21"/>
      <c r="B1308" s="21"/>
      <c r="C1308" s="21"/>
      <c r="D1308" s="31"/>
      <c r="Z1308" s="4"/>
    </row>
    <row r="1309" spans="1:26" x14ac:dyDescent="0.3">
      <c r="A1309" s="21"/>
      <c r="B1309" s="21"/>
      <c r="C1309" s="21"/>
      <c r="D1309" s="31"/>
      <c r="Z1309" s="4"/>
    </row>
    <row r="1310" spans="1:26" x14ac:dyDescent="0.3">
      <c r="A1310" s="21"/>
      <c r="B1310" s="21"/>
      <c r="C1310" s="21"/>
      <c r="D1310" s="31"/>
      <c r="Z1310" s="4"/>
    </row>
    <row r="1311" spans="1:26" x14ac:dyDescent="0.3">
      <c r="A1311" s="21"/>
      <c r="B1311" s="21"/>
      <c r="C1311" s="21"/>
      <c r="D1311" s="31"/>
      <c r="Z1311" s="4"/>
    </row>
    <row r="1312" spans="1:26" x14ac:dyDescent="0.3">
      <c r="A1312" s="21"/>
      <c r="B1312" s="21"/>
      <c r="C1312" s="21"/>
      <c r="D1312" s="31"/>
      <c r="Z1312" s="4"/>
    </row>
    <row r="1313" spans="1:26" x14ac:dyDescent="0.3">
      <c r="A1313" s="21"/>
      <c r="B1313" s="21"/>
      <c r="C1313" s="21"/>
      <c r="D1313" s="31"/>
      <c r="Z1313" s="4"/>
    </row>
    <row r="1314" spans="1:26" x14ac:dyDescent="0.3">
      <c r="A1314" s="21"/>
      <c r="B1314" s="21"/>
      <c r="C1314" s="21"/>
      <c r="D1314" s="31"/>
      <c r="Z1314" s="4"/>
    </row>
    <row r="1315" spans="1:26" x14ac:dyDescent="0.3">
      <c r="A1315" s="21"/>
      <c r="B1315" s="21"/>
      <c r="C1315" s="21"/>
      <c r="D1315" s="31"/>
      <c r="Z1315" s="4"/>
    </row>
    <row r="1316" spans="1:26" x14ac:dyDescent="0.3">
      <c r="A1316" s="21"/>
      <c r="B1316" s="21"/>
      <c r="C1316" s="21"/>
      <c r="D1316" s="31"/>
      <c r="Z1316" s="4"/>
    </row>
    <row r="1317" spans="1:26" x14ac:dyDescent="0.3">
      <c r="A1317" s="21"/>
      <c r="B1317" s="21"/>
      <c r="C1317" s="21"/>
      <c r="D1317" s="31"/>
      <c r="Z1317" s="4"/>
    </row>
    <row r="1318" spans="1:26" x14ac:dyDescent="0.3">
      <c r="A1318" s="21"/>
      <c r="B1318" s="21"/>
      <c r="C1318" s="21"/>
      <c r="D1318" s="31"/>
      <c r="Z1318" s="4"/>
    </row>
    <row r="1319" spans="1:26" x14ac:dyDescent="0.3">
      <c r="A1319" s="21"/>
      <c r="B1319" s="21"/>
      <c r="C1319" s="21"/>
      <c r="D1319" s="31"/>
      <c r="Z1319" s="4"/>
    </row>
    <row r="1320" spans="1:26" x14ac:dyDescent="0.3">
      <c r="A1320" s="21"/>
      <c r="B1320" s="21"/>
      <c r="C1320" s="21"/>
      <c r="D1320" s="31"/>
      <c r="Z1320" s="4"/>
    </row>
    <row r="1321" spans="1:26" x14ac:dyDescent="0.3">
      <c r="A1321" s="21"/>
      <c r="B1321" s="21"/>
      <c r="C1321" s="21"/>
      <c r="D1321" s="31"/>
      <c r="Z1321" s="4"/>
    </row>
    <row r="1322" spans="1:26" x14ac:dyDescent="0.3">
      <c r="A1322" s="21"/>
      <c r="B1322" s="21"/>
      <c r="C1322" s="21"/>
      <c r="D1322" s="31"/>
      <c r="Z1322" s="4"/>
    </row>
    <row r="1323" spans="1:26" x14ac:dyDescent="0.3">
      <c r="A1323" s="21"/>
      <c r="B1323" s="21"/>
      <c r="C1323" s="21"/>
      <c r="D1323" s="31"/>
      <c r="Z1323" s="4"/>
    </row>
    <row r="1324" spans="1:26" x14ac:dyDescent="0.3">
      <c r="A1324" s="21"/>
      <c r="B1324" s="21"/>
      <c r="C1324" s="21"/>
      <c r="D1324" s="31"/>
      <c r="Z1324" s="4"/>
    </row>
    <row r="1325" spans="1:26" x14ac:dyDescent="0.3">
      <c r="A1325" s="21"/>
      <c r="B1325" s="21"/>
      <c r="C1325" s="21"/>
      <c r="D1325" s="31"/>
      <c r="Z1325" s="4"/>
    </row>
    <row r="1326" spans="1:26" x14ac:dyDescent="0.3">
      <c r="A1326" s="21"/>
      <c r="B1326" s="21"/>
      <c r="C1326" s="21"/>
      <c r="D1326" s="31"/>
      <c r="Z1326" s="4"/>
    </row>
    <row r="1327" spans="1:26" x14ac:dyDescent="0.3">
      <c r="A1327" s="21"/>
      <c r="B1327" s="21"/>
      <c r="C1327" s="21"/>
      <c r="D1327" s="31"/>
      <c r="Z1327" s="4"/>
    </row>
    <row r="1328" spans="1:26" x14ac:dyDescent="0.3">
      <c r="A1328" s="21"/>
      <c r="B1328" s="21"/>
      <c r="C1328" s="21"/>
      <c r="D1328" s="31"/>
      <c r="Z1328" s="4"/>
    </row>
    <row r="1329" spans="1:26" x14ac:dyDescent="0.3">
      <c r="A1329" s="21"/>
      <c r="B1329" s="21"/>
      <c r="C1329" s="21"/>
      <c r="D1329" s="31"/>
      <c r="Z1329" s="4"/>
    </row>
    <row r="1330" spans="1:26" x14ac:dyDescent="0.3">
      <c r="A1330" s="21"/>
      <c r="B1330" s="21"/>
      <c r="C1330" s="21"/>
      <c r="D1330" s="31"/>
      <c r="Z1330" s="4"/>
    </row>
    <row r="1331" spans="1:26" x14ac:dyDescent="0.3">
      <c r="A1331" s="21"/>
      <c r="B1331" s="21"/>
      <c r="C1331" s="21"/>
      <c r="D1331" s="31"/>
      <c r="Z1331" s="4"/>
    </row>
    <row r="1332" spans="1:26" x14ac:dyDescent="0.3">
      <c r="A1332" s="21"/>
      <c r="B1332" s="21"/>
      <c r="C1332" s="21"/>
      <c r="D1332" s="31"/>
      <c r="Z1332" s="4"/>
    </row>
    <row r="1333" spans="1:26" x14ac:dyDescent="0.3">
      <c r="A1333" s="21"/>
      <c r="B1333" s="21"/>
      <c r="C1333" s="21"/>
      <c r="D1333" s="31"/>
      <c r="Z1333" s="4"/>
    </row>
    <row r="1334" spans="1:26" x14ac:dyDescent="0.3">
      <c r="A1334" s="21"/>
      <c r="B1334" s="21"/>
      <c r="C1334" s="21"/>
      <c r="D1334" s="31"/>
      <c r="Z1334" s="4"/>
    </row>
    <row r="1335" spans="1:26" x14ac:dyDescent="0.3">
      <c r="A1335" s="21"/>
      <c r="B1335" s="21"/>
      <c r="C1335" s="21"/>
      <c r="D1335" s="31"/>
      <c r="Z1335" s="4"/>
    </row>
    <row r="1336" spans="1:26" x14ac:dyDescent="0.3">
      <c r="A1336" s="21"/>
      <c r="B1336" s="21"/>
      <c r="C1336" s="21"/>
      <c r="D1336" s="31"/>
      <c r="Z1336" s="4"/>
    </row>
    <row r="1337" spans="1:26" x14ac:dyDescent="0.3">
      <c r="A1337" s="21"/>
      <c r="B1337" s="21"/>
      <c r="C1337" s="21"/>
      <c r="D1337" s="31"/>
      <c r="Z1337" s="4"/>
    </row>
    <row r="1338" spans="1:26" x14ac:dyDescent="0.3">
      <c r="A1338" s="21"/>
      <c r="B1338" s="21"/>
      <c r="C1338" s="21"/>
      <c r="D1338" s="31"/>
      <c r="Z1338" s="4"/>
    </row>
    <row r="1339" spans="1:26" x14ac:dyDescent="0.3">
      <c r="A1339" s="21"/>
      <c r="B1339" s="21"/>
      <c r="C1339" s="21"/>
      <c r="D1339" s="31"/>
      <c r="Z1339" s="4"/>
    </row>
    <row r="1340" spans="1:26" x14ac:dyDescent="0.3">
      <c r="A1340" s="21"/>
      <c r="B1340" s="21"/>
      <c r="C1340" s="21"/>
      <c r="D1340" s="31"/>
      <c r="Z1340" s="4"/>
    </row>
    <row r="1341" spans="1:26" x14ac:dyDescent="0.3">
      <c r="A1341" s="21"/>
      <c r="B1341" s="21"/>
      <c r="C1341" s="21"/>
      <c r="D1341" s="31"/>
      <c r="Z1341" s="4"/>
    </row>
    <row r="1342" spans="1:26" x14ac:dyDescent="0.3">
      <c r="A1342" s="21"/>
      <c r="B1342" s="21"/>
      <c r="C1342" s="21"/>
      <c r="D1342" s="31"/>
      <c r="Z1342" s="4"/>
    </row>
    <row r="1343" spans="1:26" x14ac:dyDescent="0.3">
      <c r="A1343" s="21"/>
      <c r="B1343" s="21"/>
      <c r="C1343" s="21"/>
      <c r="D1343" s="31"/>
      <c r="Z1343" s="4"/>
    </row>
    <row r="1344" spans="1:26" x14ac:dyDescent="0.3">
      <c r="A1344" s="21"/>
      <c r="B1344" s="21"/>
      <c r="C1344" s="21"/>
      <c r="D1344" s="31"/>
      <c r="Z1344" s="4"/>
    </row>
    <row r="1345" spans="1:26" x14ac:dyDescent="0.3">
      <c r="A1345" s="21"/>
      <c r="B1345" s="21"/>
      <c r="C1345" s="21"/>
      <c r="D1345" s="31"/>
      <c r="Z1345" s="4"/>
    </row>
    <row r="1346" spans="1:26" x14ac:dyDescent="0.3">
      <c r="A1346" s="21"/>
      <c r="B1346" s="21"/>
      <c r="C1346" s="21"/>
      <c r="D1346" s="31"/>
      <c r="Z1346" s="4"/>
    </row>
    <row r="1347" spans="1:26" x14ac:dyDescent="0.3">
      <c r="A1347" s="21"/>
      <c r="B1347" s="21"/>
      <c r="C1347" s="21"/>
      <c r="D1347" s="31"/>
      <c r="Z1347" s="4"/>
    </row>
    <row r="1348" spans="1:26" x14ac:dyDescent="0.3">
      <c r="A1348" s="21"/>
      <c r="B1348" s="21"/>
      <c r="C1348" s="21"/>
      <c r="D1348" s="31"/>
      <c r="Z1348" s="4"/>
    </row>
    <row r="1349" spans="1:26" x14ac:dyDescent="0.3">
      <c r="A1349" s="21"/>
      <c r="B1349" s="21"/>
      <c r="C1349" s="21"/>
      <c r="D1349" s="31"/>
      <c r="Z1349" s="4"/>
    </row>
    <row r="1350" spans="1:26" x14ac:dyDescent="0.3">
      <c r="A1350" s="21"/>
      <c r="B1350" s="21"/>
      <c r="C1350" s="21"/>
      <c r="D1350" s="31"/>
      <c r="Z1350" s="4"/>
    </row>
    <row r="1351" spans="1:26" x14ac:dyDescent="0.3">
      <c r="A1351" s="21"/>
      <c r="B1351" s="21"/>
      <c r="C1351" s="21"/>
      <c r="D1351" s="31"/>
      <c r="Z1351" s="4"/>
    </row>
    <row r="1352" spans="1:26" x14ac:dyDescent="0.3">
      <c r="A1352" s="21"/>
      <c r="B1352" s="21"/>
      <c r="C1352" s="21"/>
      <c r="D1352" s="31"/>
      <c r="Z1352" s="4"/>
    </row>
    <row r="1353" spans="1:26" x14ac:dyDescent="0.3">
      <c r="A1353" s="21"/>
      <c r="B1353" s="21"/>
      <c r="C1353" s="21"/>
      <c r="D1353" s="31"/>
      <c r="Z1353" s="4"/>
    </row>
    <row r="1354" spans="1:26" x14ac:dyDescent="0.3">
      <c r="A1354" s="21"/>
      <c r="B1354" s="21"/>
      <c r="C1354" s="21"/>
      <c r="D1354" s="31"/>
      <c r="Z1354" s="4"/>
    </row>
    <row r="1355" spans="1:26" x14ac:dyDescent="0.3">
      <c r="A1355" s="21"/>
      <c r="B1355" s="21"/>
      <c r="C1355" s="21"/>
      <c r="D1355" s="31"/>
      <c r="Z1355" s="4"/>
    </row>
    <row r="1356" spans="1:26" x14ac:dyDescent="0.3">
      <c r="A1356" s="21"/>
      <c r="B1356" s="21"/>
      <c r="C1356" s="21"/>
      <c r="D1356" s="31"/>
      <c r="Z1356" s="4"/>
    </row>
    <row r="1357" spans="1:26" x14ac:dyDescent="0.3">
      <c r="A1357" s="21"/>
      <c r="B1357" s="21"/>
      <c r="C1357" s="21"/>
      <c r="D1357" s="31"/>
      <c r="Z1357" s="4"/>
    </row>
    <row r="1358" spans="1:26" x14ac:dyDescent="0.3">
      <c r="A1358" s="21"/>
      <c r="B1358" s="21"/>
      <c r="C1358" s="21"/>
      <c r="D1358" s="31"/>
      <c r="Z1358" s="4"/>
    </row>
    <row r="1359" spans="1:26" x14ac:dyDescent="0.3">
      <c r="A1359" s="21"/>
      <c r="B1359" s="21"/>
      <c r="C1359" s="21"/>
      <c r="D1359" s="31"/>
      <c r="Z1359" s="4"/>
    </row>
    <row r="1360" spans="1:26" x14ac:dyDescent="0.3">
      <c r="A1360" s="21"/>
      <c r="B1360" s="21"/>
      <c r="C1360" s="21"/>
      <c r="D1360" s="31"/>
      <c r="Z1360" s="4"/>
    </row>
    <row r="1361" spans="1:26" x14ac:dyDescent="0.3">
      <c r="A1361" s="21"/>
      <c r="B1361" s="21"/>
      <c r="C1361" s="21"/>
      <c r="D1361" s="31"/>
      <c r="Z1361" s="4"/>
    </row>
    <row r="1362" spans="1:26" x14ac:dyDescent="0.3">
      <c r="A1362" s="21"/>
      <c r="B1362" s="21"/>
      <c r="C1362" s="21"/>
      <c r="D1362" s="31"/>
      <c r="Z1362" s="4"/>
    </row>
    <row r="1363" spans="1:26" x14ac:dyDescent="0.3">
      <c r="A1363" s="21"/>
      <c r="B1363" s="21"/>
      <c r="C1363" s="21"/>
      <c r="D1363" s="31"/>
      <c r="Z1363" s="4"/>
    </row>
    <row r="1364" spans="1:26" x14ac:dyDescent="0.3">
      <c r="A1364" s="21"/>
      <c r="B1364" s="21"/>
      <c r="C1364" s="21"/>
      <c r="D1364" s="31"/>
      <c r="Z1364" s="4"/>
    </row>
    <row r="1365" spans="1:26" x14ac:dyDescent="0.3">
      <c r="A1365" s="21"/>
      <c r="B1365" s="21"/>
      <c r="C1365" s="21"/>
      <c r="D1365" s="31"/>
      <c r="Z1365" s="4"/>
    </row>
    <row r="1366" spans="1:26" x14ac:dyDescent="0.3">
      <c r="A1366" s="21"/>
      <c r="B1366" s="21"/>
      <c r="C1366" s="21"/>
      <c r="D1366" s="31"/>
      <c r="Z1366" s="4"/>
    </row>
    <row r="1367" spans="1:26" x14ac:dyDescent="0.3">
      <c r="A1367" s="21"/>
      <c r="B1367" s="21"/>
      <c r="C1367" s="21"/>
      <c r="D1367" s="31"/>
      <c r="Z1367" s="4"/>
    </row>
    <row r="1368" spans="1:26" x14ac:dyDescent="0.3">
      <c r="A1368" s="21"/>
      <c r="B1368" s="21"/>
      <c r="C1368" s="21"/>
      <c r="D1368" s="31"/>
      <c r="Z1368" s="4"/>
    </row>
    <row r="1369" spans="1:26" x14ac:dyDescent="0.3">
      <c r="A1369" s="21"/>
      <c r="B1369" s="21"/>
      <c r="C1369" s="21"/>
      <c r="D1369" s="31"/>
      <c r="Z1369" s="4"/>
    </row>
    <row r="1370" spans="1:26" x14ac:dyDescent="0.3">
      <c r="A1370" s="21"/>
      <c r="B1370" s="21"/>
      <c r="C1370" s="21"/>
      <c r="D1370" s="31"/>
      <c r="Z1370" s="4"/>
    </row>
    <row r="1371" spans="1:26" x14ac:dyDescent="0.3">
      <c r="A1371" s="21"/>
      <c r="B1371" s="21"/>
      <c r="C1371" s="21"/>
      <c r="D1371" s="31"/>
      <c r="Z1371" s="4"/>
    </row>
    <row r="1372" spans="1:26" x14ac:dyDescent="0.3">
      <c r="A1372" s="21"/>
      <c r="B1372" s="21"/>
      <c r="C1372" s="21"/>
      <c r="D1372" s="31"/>
      <c r="Z1372" s="4"/>
    </row>
    <row r="1373" spans="1:26" x14ac:dyDescent="0.3">
      <c r="A1373" s="21"/>
      <c r="B1373" s="21"/>
      <c r="C1373" s="21"/>
      <c r="D1373" s="31"/>
      <c r="Z1373" s="4"/>
    </row>
    <row r="1374" spans="1:26" x14ac:dyDescent="0.3">
      <c r="A1374" s="21"/>
      <c r="B1374" s="21"/>
      <c r="C1374" s="21"/>
      <c r="D1374" s="31"/>
      <c r="Z1374" s="4"/>
    </row>
    <row r="1375" spans="1:26" x14ac:dyDescent="0.3">
      <c r="A1375" s="21"/>
      <c r="B1375" s="21"/>
      <c r="C1375" s="21"/>
      <c r="D1375" s="31"/>
      <c r="Z1375" s="4"/>
    </row>
    <row r="1376" spans="1:26" x14ac:dyDescent="0.3">
      <c r="A1376" s="21"/>
      <c r="B1376" s="21"/>
      <c r="C1376" s="21"/>
      <c r="D1376" s="31"/>
      <c r="Z1376" s="4"/>
    </row>
    <row r="1377" spans="1:26" x14ac:dyDescent="0.3">
      <c r="A1377" s="21"/>
      <c r="B1377" s="21"/>
      <c r="C1377" s="21"/>
      <c r="D1377" s="31"/>
      <c r="Z1377" s="4"/>
    </row>
    <row r="1378" spans="1:26" x14ac:dyDescent="0.3">
      <c r="A1378" s="21"/>
      <c r="B1378" s="21"/>
      <c r="C1378" s="21"/>
      <c r="D1378" s="31"/>
      <c r="Z1378" s="4"/>
    </row>
    <row r="1379" spans="1:26" x14ac:dyDescent="0.3">
      <c r="A1379" s="21"/>
      <c r="B1379" s="21"/>
      <c r="C1379" s="21"/>
      <c r="D1379" s="31"/>
      <c r="Z1379" s="4"/>
    </row>
    <row r="1380" spans="1:26" x14ac:dyDescent="0.3">
      <c r="A1380" s="21"/>
      <c r="B1380" s="21"/>
      <c r="C1380" s="21"/>
      <c r="D1380" s="31"/>
      <c r="Z1380" s="4"/>
    </row>
    <row r="1381" spans="1:26" x14ac:dyDescent="0.3">
      <c r="A1381" s="21"/>
      <c r="B1381" s="21"/>
      <c r="C1381" s="21"/>
      <c r="D1381" s="31"/>
      <c r="Z1381" s="4"/>
    </row>
    <row r="1382" spans="1:26" x14ac:dyDescent="0.3">
      <c r="A1382" s="21"/>
      <c r="B1382" s="21"/>
      <c r="C1382" s="21"/>
      <c r="D1382" s="31"/>
      <c r="Z1382" s="4"/>
    </row>
    <row r="1383" spans="1:26" x14ac:dyDescent="0.3">
      <c r="A1383" s="21"/>
      <c r="B1383" s="21"/>
      <c r="C1383" s="21"/>
      <c r="D1383" s="31"/>
      <c r="Z1383" s="4"/>
    </row>
    <row r="1384" spans="1:26" x14ac:dyDescent="0.3">
      <c r="A1384" s="21"/>
      <c r="B1384" s="21"/>
      <c r="C1384" s="21"/>
      <c r="D1384" s="31"/>
      <c r="Z1384" s="4"/>
    </row>
    <row r="1385" spans="1:26" x14ac:dyDescent="0.3">
      <c r="A1385" s="21"/>
      <c r="B1385" s="21"/>
      <c r="C1385" s="21"/>
      <c r="D1385" s="31"/>
      <c r="Z1385" s="4"/>
    </row>
    <row r="1386" spans="1:26" x14ac:dyDescent="0.3">
      <c r="A1386" s="21"/>
      <c r="B1386" s="21"/>
      <c r="C1386" s="21"/>
      <c r="D1386" s="31"/>
      <c r="Z1386" s="4"/>
    </row>
    <row r="1387" spans="1:26" x14ac:dyDescent="0.3">
      <c r="A1387" s="21"/>
      <c r="B1387" s="21"/>
      <c r="C1387" s="21"/>
      <c r="D1387" s="31"/>
      <c r="Z1387" s="4"/>
    </row>
    <row r="1388" spans="1:26" x14ac:dyDescent="0.3">
      <c r="A1388" s="21"/>
      <c r="B1388" s="21"/>
      <c r="C1388" s="21"/>
      <c r="D1388" s="31"/>
      <c r="Z1388" s="4"/>
    </row>
    <row r="1389" spans="1:26" x14ac:dyDescent="0.3">
      <c r="A1389" s="21"/>
      <c r="B1389" s="21"/>
      <c r="C1389" s="21"/>
      <c r="D1389" s="31"/>
      <c r="Z1389" s="4"/>
    </row>
    <row r="1390" spans="1:26" x14ac:dyDescent="0.3">
      <c r="A1390" s="21"/>
      <c r="B1390" s="21"/>
      <c r="C1390" s="21"/>
      <c r="D1390" s="31"/>
      <c r="Z1390" s="4"/>
    </row>
    <row r="1391" spans="1:26" x14ac:dyDescent="0.3">
      <c r="A1391" s="21"/>
      <c r="B1391" s="21"/>
      <c r="C1391" s="21"/>
      <c r="D1391" s="31"/>
      <c r="Z1391" s="4"/>
    </row>
    <row r="1392" spans="1:26" x14ac:dyDescent="0.3">
      <c r="A1392" s="21"/>
      <c r="B1392" s="21"/>
      <c r="C1392" s="21"/>
      <c r="D1392" s="31"/>
      <c r="Z1392" s="4"/>
    </row>
    <row r="1393" spans="1:26" x14ac:dyDescent="0.3">
      <c r="A1393" s="21"/>
      <c r="B1393" s="21"/>
      <c r="C1393" s="21"/>
      <c r="D1393" s="31"/>
      <c r="Z1393" s="4"/>
    </row>
    <row r="1394" spans="1:26" x14ac:dyDescent="0.3">
      <c r="A1394" s="21"/>
      <c r="B1394" s="21"/>
      <c r="C1394" s="21"/>
      <c r="D1394" s="31"/>
      <c r="Z1394" s="4"/>
    </row>
    <row r="1395" spans="1:26" x14ac:dyDescent="0.3">
      <c r="A1395" s="21"/>
      <c r="B1395" s="21"/>
      <c r="C1395" s="21"/>
      <c r="D1395" s="31"/>
      <c r="Z1395" s="4"/>
    </row>
    <row r="1396" spans="1:26" x14ac:dyDescent="0.3">
      <c r="A1396" s="21"/>
      <c r="B1396" s="21"/>
      <c r="C1396" s="21"/>
      <c r="D1396" s="31"/>
      <c r="Z1396" s="4"/>
    </row>
    <row r="1397" spans="1:26" x14ac:dyDescent="0.3">
      <c r="A1397" s="21"/>
      <c r="B1397" s="21"/>
      <c r="C1397" s="21"/>
      <c r="D1397" s="31"/>
      <c r="Z1397" s="4"/>
    </row>
    <row r="1398" spans="1:26" x14ac:dyDescent="0.3">
      <c r="A1398" s="21"/>
      <c r="B1398" s="21"/>
      <c r="C1398" s="21"/>
      <c r="D1398" s="31"/>
      <c r="Z1398" s="4"/>
    </row>
    <row r="1399" spans="1:26" x14ac:dyDescent="0.3">
      <c r="A1399" s="21"/>
      <c r="B1399" s="21"/>
      <c r="C1399" s="21"/>
      <c r="D1399" s="31"/>
      <c r="Z1399" s="4"/>
    </row>
    <row r="1400" spans="1:26" x14ac:dyDescent="0.3">
      <c r="A1400" s="21"/>
      <c r="B1400" s="21"/>
      <c r="C1400" s="21"/>
      <c r="D1400" s="31"/>
      <c r="Z1400" s="4"/>
    </row>
    <row r="1401" spans="1:26" x14ac:dyDescent="0.3">
      <c r="A1401" s="21"/>
      <c r="B1401" s="21"/>
      <c r="C1401" s="21"/>
      <c r="D1401" s="31"/>
      <c r="Z1401" s="4"/>
    </row>
    <row r="1402" spans="1:26" x14ac:dyDescent="0.3">
      <c r="A1402" s="21"/>
      <c r="B1402" s="21"/>
      <c r="C1402" s="21"/>
      <c r="D1402" s="31"/>
      <c r="Z1402" s="4"/>
    </row>
    <row r="1403" spans="1:26" x14ac:dyDescent="0.3">
      <c r="A1403" s="21"/>
      <c r="B1403" s="21"/>
      <c r="C1403" s="21"/>
      <c r="D1403" s="31"/>
      <c r="Z1403" s="4"/>
    </row>
    <row r="1404" spans="1:26" x14ac:dyDescent="0.3">
      <c r="A1404" s="21"/>
      <c r="B1404" s="21"/>
      <c r="C1404" s="21"/>
      <c r="D1404" s="31"/>
      <c r="Z1404" s="4"/>
    </row>
    <row r="1405" spans="1:26" x14ac:dyDescent="0.3">
      <c r="A1405" s="21"/>
      <c r="B1405" s="21"/>
      <c r="C1405" s="21"/>
      <c r="D1405" s="31"/>
      <c r="Z1405" s="4"/>
    </row>
    <row r="1406" spans="1:26" x14ac:dyDescent="0.3">
      <c r="A1406" s="21"/>
      <c r="B1406" s="21"/>
      <c r="C1406" s="21"/>
      <c r="D1406" s="31"/>
      <c r="Z1406" s="4"/>
    </row>
    <row r="1407" spans="1:26" x14ac:dyDescent="0.3">
      <c r="A1407" s="21"/>
      <c r="B1407" s="21"/>
      <c r="C1407" s="21"/>
      <c r="D1407" s="31"/>
      <c r="Z1407" s="4"/>
    </row>
    <row r="1408" spans="1:26" x14ac:dyDescent="0.3">
      <c r="A1408" s="21"/>
      <c r="B1408" s="21"/>
      <c r="C1408" s="21"/>
      <c r="D1408" s="31"/>
      <c r="Z1408" s="4"/>
    </row>
    <row r="1409" spans="1:26" x14ac:dyDescent="0.3">
      <c r="A1409" s="21"/>
      <c r="B1409" s="21"/>
      <c r="C1409" s="21"/>
      <c r="D1409" s="31"/>
      <c r="Z1409" s="4"/>
    </row>
    <row r="1410" spans="1:26" x14ac:dyDescent="0.3">
      <c r="A1410" s="21"/>
      <c r="B1410" s="21"/>
      <c r="C1410" s="21"/>
      <c r="D1410" s="31"/>
      <c r="Z1410" s="4"/>
    </row>
    <row r="1411" spans="1:26" x14ac:dyDescent="0.3">
      <c r="A1411" s="21"/>
      <c r="B1411" s="21"/>
      <c r="C1411" s="21"/>
      <c r="D1411" s="31"/>
      <c r="Z1411" s="4"/>
    </row>
    <row r="1412" spans="1:26" x14ac:dyDescent="0.3">
      <c r="A1412" s="21"/>
      <c r="B1412" s="21"/>
      <c r="C1412" s="21"/>
      <c r="D1412" s="31"/>
      <c r="Z1412" s="4"/>
    </row>
    <row r="1413" spans="1:26" x14ac:dyDescent="0.3">
      <c r="A1413" s="21"/>
      <c r="B1413" s="21"/>
      <c r="C1413" s="21"/>
      <c r="D1413" s="31"/>
      <c r="Z1413" s="4"/>
    </row>
    <row r="1414" spans="1:26" x14ac:dyDescent="0.3">
      <c r="A1414" s="21"/>
      <c r="B1414" s="21"/>
      <c r="C1414" s="21"/>
      <c r="D1414" s="31"/>
      <c r="Z1414" s="4"/>
    </row>
    <row r="1415" spans="1:26" x14ac:dyDescent="0.3">
      <c r="A1415" s="21"/>
      <c r="B1415" s="21"/>
      <c r="C1415" s="21"/>
      <c r="D1415" s="31"/>
      <c r="Z1415" s="4"/>
    </row>
    <row r="1416" spans="1:26" x14ac:dyDescent="0.3">
      <c r="A1416" s="21"/>
      <c r="B1416" s="21"/>
      <c r="C1416" s="21"/>
      <c r="D1416" s="31"/>
      <c r="Z1416" s="4"/>
    </row>
    <row r="1417" spans="1:26" x14ac:dyDescent="0.3">
      <c r="A1417" s="21"/>
      <c r="B1417" s="21"/>
      <c r="C1417" s="21"/>
      <c r="D1417" s="31"/>
      <c r="Z1417" s="4"/>
    </row>
    <row r="1418" spans="1:26" x14ac:dyDescent="0.3">
      <c r="A1418" s="21"/>
      <c r="B1418" s="21"/>
      <c r="C1418" s="21"/>
      <c r="D1418" s="31"/>
      <c r="Z1418" s="4"/>
    </row>
    <row r="1419" spans="1:26" x14ac:dyDescent="0.3">
      <c r="A1419" s="21"/>
      <c r="B1419" s="21"/>
      <c r="C1419" s="21"/>
      <c r="D1419" s="31"/>
      <c r="Z1419" s="4"/>
    </row>
    <row r="1420" spans="1:26" x14ac:dyDescent="0.3">
      <c r="A1420" s="21"/>
      <c r="B1420" s="21"/>
      <c r="C1420" s="21"/>
      <c r="D1420" s="31"/>
      <c r="Z1420" s="4"/>
    </row>
    <row r="1421" spans="1:26" x14ac:dyDescent="0.3">
      <c r="A1421" s="21"/>
      <c r="B1421" s="21"/>
      <c r="C1421" s="21"/>
      <c r="D1421" s="31"/>
      <c r="Z1421" s="4"/>
    </row>
    <row r="1422" spans="1:26" x14ac:dyDescent="0.3">
      <c r="A1422" s="21"/>
      <c r="B1422" s="21"/>
      <c r="C1422" s="21"/>
      <c r="D1422" s="31"/>
      <c r="Z1422" s="4"/>
    </row>
    <row r="1423" spans="1:26" x14ac:dyDescent="0.3">
      <c r="A1423" s="21"/>
      <c r="B1423" s="21"/>
      <c r="C1423" s="21"/>
      <c r="D1423" s="31"/>
      <c r="Z1423" s="4"/>
    </row>
    <row r="1424" spans="1:26" x14ac:dyDescent="0.3">
      <c r="A1424" s="21"/>
      <c r="B1424" s="21"/>
      <c r="C1424" s="21"/>
      <c r="D1424" s="31"/>
      <c r="Z1424" s="4"/>
    </row>
    <row r="1425" spans="1:26" x14ac:dyDescent="0.3">
      <c r="A1425" s="21"/>
      <c r="B1425" s="21"/>
      <c r="C1425" s="21"/>
      <c r="D1425" s="31"/>
      <c r="Z1425" s="4"/>
    </row>
    <row r="1426" spans="1:26" x14ac:dyDescent="0.3">
      <c r="A1426" s="21"/>
      <c r="B1426" s="21"/>
      <c r="C1426" s="21"/>
      <c r="D1426" s="31"/>
      <c r="Z1426" s="4"/>
    </row>
    <row r="1427" spans="1:26" x14ac:dyDescent="0.3">
      <c r="A1427" s="21"/>
      <c r="B1427" s="21"/>
      <c r="C1427" s="21"/>
      <c r="D1427" s="31"/>
      <c r="Z1427" s="4"/>
    </row>
    <row r="1428" spans="1:26" x14ac:dyDescent="0.3">
      <c r="A1428" s="21"/>
      <c r="B1428" s="21"/>
      <c r="C1428" s="21"/>
      <c r="D1428" s="31"/>
      <c r="Z1428" s="4"/>
    </row>
    <row r="1429" spans="1:26" x14ac:dyDescent="0.3">
      <c r="A1429" s="21"/>
      <c r="B1429" s="21"/>
      <c r="C1429" s="21"/>
      <c r="D1429" s="31"/>
      <c r="Z1429" s="4"/>
    </row>
    <row r="1430" spans="1:26" x14ac:dyDescent="0.3">
      <c r="A1430" s="21"/>
      <c r="B1430" s="21"/>
      <c r="C1430" s="21"/>
      <c r="D1430" s="31"/>
      <c r="Z1430" s="4"/>
    </row>
    <row r="1431" spans="1:26" x14ac:dyDescent="0.3">
      <c r="A1431" s="21"/>
      <c r="B1431" s="21"/>
      <c r="C1431" s="21"/>
      <c r="D1431" s="31"/>
      <c r="Z1431" s="4"/>
    </row>
    <row r="1432" spans="1:26" x14ac:dyDescent="0.3">
      <c r="A1432" s="21"/>
      <c r="B1432" s="21"/>
      <c r="C1432" s="21"/>
      <c r="D1432" s="31"/>
      <c r="Z1432" s="4"/>
    </row>
    <row r="1433" spans="1:26" x14ac:dyDescent="0.3">
      <c r="A1433" s="21"/>
      <c r="B1433" s="21"/>
      <c r="C1433" s="21"/>
      <c r="D1433" s="31"/>
      <c r="Z1433" s="4"/>
    </row>
    <row r="1434" spans="1:26" x14ac:dyDescent="0.3">
      <c r="A1434" s="21"/>
      <c r="B1434" s="21"/>
      <c r="C1434" s="21"/>
      <c r="D1434" s="31"/>
      <c r="Z1434" s="4"/>
    </row>
    <row r="1435" spans="1:26" x14ac:dyDescent="0.3">
      <c r="A1435" s="21"/>
      <c r="B1435" s="21"/>
      <c r="C1435" s="21"/>
      <c r="D1435" s="31"/>
      <c r="Z1435" s="4"/>
    </row>
    <row r="1436" spans="1:26" x14ac:dyDescent="0.3">
      <c r="A1436" s="21"/>
      <c r="B1436" s="21"/>
      <c r="C1436" s="21"/>
      <c r="D1436" s="31"/>
      <c r="Z1436" s="4"/>
    </row>
    <row r="1437" spans="1:26" x14ac:dyDescent="0.3">
      <c r="A1437" s="21"/>
      <c r="B1437" s="21"/>
      <c r="C1437" s="21"/>
      <c r="D1437" s="31"/>
      <c r="Z1437" s="4"/>
    </row>
    <row r="1438" spans="1:26" x14ac:dyDescent="0.3">
      <c r="A1438" s="21"/>
      <c r="B1438" s="21"/>
      <c r="C1438" s="21"/>
      <c r="D1438" s="31"/>
      <c r="Z1438" s="4"/>
    </row>
    <row r="1439" spans="1:26" x14ac:dyDescent="0.3">
      <c r="A1439" s="21"/>
      <c r="B1439" s="21"/>
      <c r="C1439" s="21"/>
      <c r="D1439" s="31"/>
      <c r="Z1439" s="4"/>
    </row>
    <row r="1440" spans="1:26" x14ac:dyDescent="0.3">
      <c r="A1440" s="21"/>
      <c r="B1440" s="21"/>
      <c r="C1440" s="21"/>
      <c r="D1440" s="31"/>
      <c r="Z1440" s="4"/>
    </row>
    <row r="1441" spans="1:26" x14ac:dyDescent="0.3">
      <c r="A1441" s="21"/>
      <c r="B1441" s="21"/>
      <c r="C1441" s="21"/>
      <c r="D1441" s="31"/>
      <c r="Z1441" s="4"/>
    </row>
    <row r="1442" spans="1:26" x14ac:dyDescent="0.3">
      <c r="A1442" s="21"/>
      <c r="B1442" s="21"/>
      <c r="C1442" s="21"/>
      <c r="D1442" s="31"/>
      <c r="Z1442" s="4"/>
    </row>
    <row r="1443" spans="1:26" x14ac:dyDescent="0.3">
      <c r="A1443" s="21"/>
      <c r="B1443" s="21"/>
      <c r="C1443" s="21"/>
      <c r="D1443" s="31"/>
      <c r="Z1443" s="4"/>
    </row>
    <row r="1444" spans="1:26" x14ac:dyDescent="0.3">
      <c r="A1444" s="21"/>
      <c r="B1444" s="21"/>
      <c r="C1444" s="21"/>
      <c r="D1444" s="31"/>
      <c r="Z1444" s="4"/>
    </row>
    <row r="1445" spans="1:26" x14ac:dyDescent="0.3">
      <c r="A1445" s="21"/>
      <c r="B1445" s="21"/>
      <c r="C1445" s="21"/>
      <c r="D1445" s="31"/>
      <c r="Z1445" s="4"/>
    </row>
    <row r="1446" spans="1:26" x14ac:dyDescent="0.3">
      <c r="A1446" s="21"/>
      <c r="B1446" s="21"/>
      <c r="C1446" s="21"/>
      <c r="D1446" s="31"/>
      <c r="Z1446" s="4"/>
    </row>
    <row r="1447" spans="1:26" x14ac:dyDescent="0.3">
      <c r="A1447" s="21"/>
      <c r="B1447" s="21"/>
      <c r="C1447" s="21"/>
      <c r="D1447" s="31"/>
      <c r="Z1447" s="4"/>
    </row>
    <row r="1448" spans="1:26" x14ac:dyDescent="0.3">
      <c r="A1448" s="21"/>
      <c r="B1448" s="21"/>
      <c r="C1448" s="21"/>
      <c r="D1448" s="31"/>
      <c r="Z1448" s="4"/>
    </row>
    <row r="1449" spans="1:26" x14ac:dyDescent="0.3">
      <c r="A1449" s="21"/>
      <c r="B1449" s="21"/>
      <c r="C1449" s="21"/>
      <c r="D1449" s="31"/>
      <c r="Z1449" s="4"/>
    </row>
    <row r="1450" spans="1:26" x14ac:dyDescent="0.3">
      <c r="A1450" s="21"/>
      <c r="B1450" s="21"/>
      <c r="C1450" s="21"/>
      <c r="D1450" s="31"/>
      <c r="Z1450" s="4"/>
    </row>
    <row r="1451" spans="1:26" x14ac:dyDescent="0.3">
      <c r="A1451" s="21"/>
      <c r="B1451" s="21"/>
      <c r="C1451" s="21"/>
      <c r="D1451" s="31"/>
      <c r="Z1451" s="4"/>
    </row>
    <row r="1452" spans="1:26" x14ac:dyDescent="0.3">
      <c r="A1452" s="21"/>
      <c r="B1452" s="21"/>
      <c r="C1452" s="21"/>
      <c r="D1452" s="31"/>
      <c r="Z1452" s="4"/>
    </row>
    <row r="1453" spans="1:26" x14ac:dyDescent="0.3">
      <c r="A1453" s="21"/>
      <c r="B1453" s="21"/>
      <c r="C1453" s="21"/>
      <c r="D1453" s="31"/>
      <c r="Z1453" s="4"/>
    </row>
    <row r="1454" spans="1:26" x14ac:dyDescent="0.3">
      <c r="A1454" s="21"/>
      <c r="B1454" s="21"/>
      <c r="C1454" s="21"/>
      <c r="D1454" s="31"/>
      <c r="Z1454" s="4"/>
    </row>
    <row r="1455" spans="1:26" x14ac:dyDescent="0.3">
      <c r="A1455" s="21"/>
      <c r="B1455" s="21"/>
      <c r="C1455" s="21"/>
      <c r="D1455" s="31"/>
      <c r="Z1455" s="4"/>
    </row>
    <row r="1456" spans="1:26" x14ac:dyDescent="0.3">
      <c r="A1456" s="21"/>
      <c r="B1456" s="21"/>
      <c r="C1456" s="21"/>
      <c r="D1456" s="31"/>
      <c r="Z1456" s="4"/>
    </row>
    <row r="1457" spans="1:26" x14ac:dyDescent="0.3">
      <c r="A1457" s="21"/>
      <c r="B1457" s="21"/>
      <c r="C1457" s="21"/>
      <c r="D1457" s="31"/>
      <c r="Z1457" s="4"/>
    </row>
    <row r="1458" spans="1:26" x14ac:dyDescent="0.3">
      <c r="A1458" s="21"/>
      <c r="B1458" s="21"/>
      <c r="C1458" s="21"/>
      <c r="D1458" s="31"/>
      <c r="Z1458" s="4"/>
    </row>
    <row r="1459" spans="1:26" x14ac:dyDescent="0.3">
      <c r="A1459" s="21"/>
      <c r="B1459" s="21"/>
      <c r="C1459" s="21"/>
      <c r="D1459" s="31"/>
      <c r="Z1459" s="4"/>
    </row>
    <row r="1460" spans="1:26" x14ac:dyDescent="0.3">
      <c r="A1460" s="21"/>
      <c r="B1460" s="21"/>
      <c r="C1460" s="21"/>
      <c r="D1460" s="31"/>
      <c r="Z1460" s="4"/>
    </row>
    <row r="1461" spans="1:26" x14ac:dyDescent="0.3">
      <c r="A1461" s="21"/>
      <c r="B1461" s="21"/>
      <c r="C1461" s="21"/>
      <c r="D1461" s="31"/>
      <c r="Z1461" s="4"/>
    </row>
    <row r="1462" spans="1:26" x14ac:dyDescent="0.3">
      <c r="A1462" s="21"/>
      <c r="B1462" s="21"/>
      <c r="C1462" s="21"/>
      <c r="D1462" s="31"/>
      <c r="Z1462" s="4"/>
    </row>
    <row r="1463" spans="1:26" x14ac:dyDescent="0.3">
      <c r="A1463" s="21"/>
      <c r="B1463" s="21"/>
      <c r="C1463" s="21"/>
      <c r="D1463" s="31"/>
      <c r="Z1463" s="4"/>
    </row>
    <row r="1464" spans="1:26" x14ac:dyDescent="0.3">
      <c r="A1464" s="21"/>
      <c r="B1464" s="21"/>
      <c r="C1464" s="21"/>
      <c r="D1464" s="31"/>
      <c r="Z1464" s="4"/>
    </row>
    <row r="1465" spans="1:26" x14ac:dyDescent="0.3">
      <c r="A1465" s="21"/>
      <c r="B1465" s="21"/>
      <c r="C1465" s="21"/>
      <c r="D1465" s="31"/>
      <c r="Z1465" s="4"/>
    </row>
    <row r="1466" spans="1:26" x14ac:dyDescent="0.3">
      <c r="A1466" s="21"/>
      <c r="B1466" s="21"/>
      <c r="C1466" s="21"/>
      <c r="D1466" s="31"/>
      <c r="Z1466" s="4"/>
    </row>
    <row r="1467" spans="1:26" x14ac:dyDescent="0.3">
      <c r="A1467" s="21"/>
      <c r="B1467" s="21"/>
      <c r="C1467" s="21"/>
      <c r="D1467" s="31"/>
      <c r="Z1467" s="4"/>
    </row>
    <row r="1468" spans="1:26" x14ac:dyDescent="0.3">
      <c r="A1468" s="21"/>
      <c r="B1468" s="21"/>
      <c r="C1468" s="21"/>
      <c r="D1468" s="31"/>
      <c r="Z1468" s="4"/>
    </row>
    <row r="1469" spans="1:26" x14ac:dyDescent="0.3">
      <c r="A1469" s="21"/>
      <c r="B1469" s="21"/>
      <c r="C1469" s="21"/>
      <c r="D1469" s="31"/>
      <c r="Z1469" s="4"/>
    </row>
    <row r="1470" spans="1:26" x14ac:dyDescent="0.3">
      <c r="A1470" s="21"/>
      <c r="B1470" s="21"/>
      <c r="C1470" s="21"/>
      <c r="D1470" s="31"/>
      <c r="Z1470" s="4"/>
    </row>
    <row r="1471" spans="1:26" x14ac:dyDescent="0.3">
      <c r="A1471" s="21"/>
      <c r="B1471" s="21"/>
      <c r="C1471" s="21"/>
      <c r="D1471" s="31"/>
      <c r="Z1471" s="4"/>
    </row>
    <row r="1472" spans="1:26" x14ac:dyDescent="0.3">
      <c r="A1472" s="21"/>
      <c r="B1472" s="21"/>
      <c r="C1472" s="21"/>
      <c r="D1472" s="31"/>
      <c r="Z1472" s="4"/>
    </row>
    <row r="1473" spans="1:26" x14ac:dyDescent="0.3">
      <c r="A1473" s="21"/>
      <c r="B1473" s="21"/>
      <c r="C1473" s="21"/>
      <c r="D1473" s="31"/>
      <c r="Z1473" s="4"/>
    </row>
    <row r="1474" spans="1:26" x14ac:dyDescent="0.3">
      <c r="A1474" s="21"/>
      <c r="B1474" s="21"/>
      <c r="C1474" s="21"/>
      <c r="D1474" s="31"/>
      <c r="Z1474" s="4"/>
    </row>
    <row r="1475" spans="1:26" x14ac:dyDescent="0.3">
      <c r="A1475" s="21"/>
      <c r="B1475" s="21"/>
      <c r="C1475" s="21"/>
      <c r="D1475" s="31"/>
      <c r="Z1475" s="4"/>
    </row>
    <row r="1476" spans="1:26" x14ac:dyDescent="0.3">
      <c r="A1476" s="21"/>
      <c r="B1476" s="21"/>
      <c r="C1476" s="21"/>
      <c r="D1476" s="31"/>
      <c r="Z1476" s="4"/>
    </row>
    <row r="1477" spans="1:26" x14ac:dyDescent="0.3">
      <c r="A1477" s="21"/>
      <c r="B1477" s="21"/>
      <c r="C1477" s="21"/>
      <c r="D1477" s="31"/>
      <c r="Z1477" s="4"/>
    </row>
    <row r="1478" spans="1:26" x14ac:dyDescent="0.3">
      <c r="A1478" s="21"/>
      <c r="B1478" s="21"/>
      <c r="C1478" s="21"/>
      <c r="D1478" s="31"/>
      <c r="Z1478" s="4"/>
    </row>
    <row r="1479" spans="1:26" x14ac:dyDescent="0.3">
      <c r="A1479" s="21"/>
      <c r="B1479" s="21"/>
      <c r="C1479" s="21"/>
      <c r="D1479" s="31"/>
      <c r="Z1479" s="4"/>
    </row>
    <row r="1480" spans="1:26" x14ac:dyDescent="0.3">
      <c r="A1480" s="21"/>
      <c r="B1480" s="21"/>
      <c r="C1480" s="21"/>
      <c r="D1480" s="31"/>
      <c r="Z1480" s="4"/>
    </row>
    <row r="1481" spans="1:26" x14ac:dyDescent="0.3">
      <c r="A1481" s="21"/>
      <c r="B1481" s="21"/>
      <c r="C1481" s="21"/>
      <c r="D1481" s="31"/>
      <c r="Z1481" s="4"/>
    </row>
    <row r="1482" spans="1:26" x14ac:dyDescent="0.3">
      <c r="A1482" s="21"/>
      <c r="B1482" s="21"/>
      <c r="C1482" s="21"/>
      <c r="D1482" s="31"/>
      <c r="Z1482" s="4"/>
    </row>
    <row r="1483" spans="1:26" x14ac:dyDescent="0.3">
      <c r="A1483" s="21"/>
      <c r="B1483" s="21"/>
      <c r="C1483" s="21"/>
      <c r="D1483" s="31"/>
      <c r="Z1483" s="4"/>
    </row>
    <row r="1484" spans="1:26" x14ac:dyDescent="0.3">
      <c r="A1484" s="21"/>
      <c r="B1484" s="21"/>
      <c r="C1484" s="21"/>
      <c r="D1484" s="31"/>
      <c r="Z1484" s="4"/>
    </row>
    <row r="1485" spans="1:26" x14ac:dyDescent="0.3">
      <c r="A1485" s="21"/>
      <c r="B1485" s="21"/>
      <c r="C1485" s="21"/>
      <c r="D1485" s="31"/>
      <c r="Z1485" s="4"/>
    </row>
    <row r="1486" spans="1:26" x14ac:dyDescent="0.3">
      <c r="A1486" s="21"/>
      <c r="B1486" s="21"/>
      <c r="C1486" s="21"/>
      <c r="D1486" s="31"/>
      <c r="Z1486" s="4"/>
    </row>
    <row r="1487" spans="1:26" x14ac:dyDescent="0.3">
      <c r="A1487" s="21"/>
      <c r="B1487" s="21"/>
      <c r="C1487" s="21"/>
      <c r="D1487" s="31"/>
      <c r="Z1487" s="4"/>
    </row>
    <row r="1488" spans="1:26" x14ac:dyDescent="0.3">
      <c r="A1488" s="21"/>
      <c r="B1488" s="21"/>
      <c r="C1488" s="21"/>
      <c r="D1488" s="31"/>
      <c r="Z1488" s="4"/>
    </row>
    <row r="1489" spans="1:26" x14ac:dyDescent="0.3">
      <c r="A1489" s="21"/>
      <c r="B1489" s="21"/>
      <c r="C1489" s="21"/>
      <c r="D1489" s="31"/>
      <c r="Z1489" s="4"/>
    </row>
    <row r="1490" spans="1:26" x14ac:dyDescent="0.3">
      <c r="A1490" s="21"/>
      <c r="B1490" s="21"/>
      <c r="C1490" s="21"/>
      <c r="D1490" s="31"/>
      <c r="Z1490" s="4"/>
    </row>
    <row r="1491" spans="1:26" x14ac:dyDescent="0.3">
      <c r="A1491" s="21"/>
      <c r="B1491" s="21"/>
      <c r="C1491" s="21"/>
      <c r="D1491" s="31"/>
      <c r="Z1491" s="4"/>
    </row>
    <row r="1492" spans="1:26" x14ac:dyDescent="0.3">
      <c r="A1492" s="21"/>
      <c r="B1492" s="21"/>
      <c r="C1492" s="21"/>
      <c r="D1492" s="31"/>
      <c r="Z1492" s="4"/>
    </row>
    <row r="1493" spans="1:26" x14ac:dyDescent="0.3">
      <c r="A1493" s="21"/>
      <c r="B1493" s="21"/>
      <c r="C1493" s="21"/>
      <c r="D1493" s="31"/>
      <c r="Z1493" s="4"/>
    </row>
    <row r="1494" spans="1:26" x14ac:dyDescent="0.3">
      <c r="A1494" s="21"/>
      <c r="B1494" s="21"/>
      <c r="C1494" s="21"/>
      <c r="D1494" s="31"/>
      <c r="Z1494" s="4"/>
    </row>
    <row r="1495" spans="1:26" x14ac:dyDescent="0.3">
      <c r="A1495" s="21"/>
      <c r="B1495" s="21"/>
      <c r="C1495" s="21"/>
      <c r="D1495" s="31"/>
      <c r="Z1495" s="4"/>
    </row>
    <row r="1496" spans="1:26" x14ac:dyDescent="0.3">
      <c r="A1496" s="21"/>
      <c r="B1496" s="21"/>
      <c r="C1496" s="21"/>
      <c r="D1496" s="31"/>
      <c r="Z1496" s="4"/>
    </row>
    <row r="1497" spans="1:26" x14ac:dyDescent="0.3">
      <c r="A1497" s="21"/>
      <c r="B1497" s="21"/>
      <c r="C1497" s="21"/>
      <c r="D1497" s="31"/>
      <c r="Z1497" s="4"/>
    </row>
    <row r="1498" spans="1:26" x14ac:dyDescent="0.3">
      <c r="A1498" s="21"/>
      <c r="B1498" s="21"/>
      <c r="C1498" s="21"/>
      <c r="D1498" s="31"/>
      <c r="Z1498" s="4"/>
    </row>
    <row r="1499" spans="1:26" x14ac:dyDescent="0.3">
      <c r="A1499" s="21"/>
      <c r="B1499" s="21"/>
      <c r="C1499" s="21"/>
      <c r="D1499" s="31"/>
      <c r="Z1499" s="4"/>
    </row>
    <row r="1500" spans="1:26" x14ac:dyDescent="0.3">
      <c r="A1500" s="21"/>
      <c r="B1500" s="21"/>
      <c r="C1500" s="21"/>
      <c r="D1500" s="31"/>
      <c r="Z1500" s="4"/>
    </row>
    <row r="1501" spans="1:26" x14ac:dyDescent="0.3">
      <c r="A1501" s="21"/>
      <c r="B1501" s="21"/>
      <c r="C1501" s="21"/>
      <c r="D1501" s="31"/>
      <c r="Z1501" s="4"/>
    </row>
    <row r="1502" spans="1:26" x14ac:dyDescent="0.3">
      <c r="A1502" s="21"/>
      <c r="B1502" s="21"/>
      <c r="C1502" s="21"/>
      <c r="D1502" s="31"/>
      <c r="Z1502" s="4"/>
    </row>
    <row r="1503" spans="1:26" x14ac:dyDescent="0.3">
      <c r="A1503" s="21"/>
      <c r="B1503" s="21"/>
      <c r="C1503" s="21"/>
      <c r="D1503" s="31"/>
      <c r="Z1503" s="4"/>
    </row>
    <row r="1504" spans="1:26" x14ac:dyDescent="0.3">
      <c r="A1504" s="21"/>
      <c r="B1504" s="21"/>
      <c r="C1504" s="21"/>
      <c r="D1504" s="31"/>
      <c r="Z1504" s="4"/>
    </row>
    <row r="1505" spans="1:26" x14ac:dyDescent="0.3">
      <c r="A1505" s="21"/>
      <c r="B1505" s="21"/>
      <c r="C1505" s="21"/>
      <c r="D1505" s="31"/>
      <c r="Z1505" s="4"/>
    </row>
    <row r="1506" spans="1:26" x14ac:dyDescent="0.3">
      <c r="A1506" s="21"/>
      <c r="B1506" s="21"/>
      <c r="C1506" s="21"/>
      <c r="D1506" s="31"/>
      <c r="Z1506" s="4"/>
    </row>
    <row r="1507" spans="1:26" x14ac:dyDescent="0.3">
      <c r="A1507" s="21"/>
      <c r="B1507" s="21"/>
      <c r="C1507" s="21"/>
      <c r="D1507" s="31"/>
      <c r="Z1507" s="4"/>
    </row>
    <row r="1508" spans="1:26" x14ac:dyDescent="0.3">
      <c r="A1508" s="21"/>
      <c r="B1508" s="21"/>
      <c r="C1508" s="21"/>
      <c r="D1508" s="31"/>
      <c r="Z1508" s="4"/>
    </row>
    <row r="1509" spans="1:26" x14ac:dyDescent="0.3">
      <c r="A1509" s="21"/>
      <c r="B1509" s="21"/>
      <c r="C1509" s="21"/>
      <c r="D1509" s="31"/>
      <c r="Z1509" s="4"/>
    </row>
    <row r="1510" spans="1:26" x14ac:dyDescent="0.3">
      <c r="A1510" s="21"/>
      <c r="B1510" s="21"/>
      <c r="C1510" s="21"/>
      <c r="D1510" s="31"/>
      <c r="Z1510" s="4"/>
    </row>
    <row r="1511" spans="1:26" x14ac:dyDescent="0.3">
      <c r="A1511" s="21"/>
      <c r="B1511" s="21"/>
      <c r="C1511" s="21"/>
      <c r="D1511" s="31"/>
      <c r="Z1511" s="4"/>
    </row>
    <row r="1512" spans="1:26" x14ac:dyDescent="0.3">
      <c r="A1512" s="21"/>
      <c r="B1512" s="21"/>
      <c r="C1512" s="21"/>
      <c r="D1512" s="31"/>
      <c r="Z1512" s="4"/>
    </row>
    <row r="1513" spans="1:26" x14ac:dyDescent="0.3">
      <c r="A1513" s="21"/>
      <c r="B1513" s="21"/>
      <c r="C1513" s="21"/>
      <c r="D1513" s="31"/>
      <c r="Z1513" s="4"/>
    </row>
    <row r="1514" spans="1:26" x14ac:dyDescent="0.3">
      <c r="A1514" s="21"/>
      <c r="B1514" s="21"/>
      <c r="C1514" s="21"/>
      <c r="D1514" s="31"/>
      <c r="Z1514" s="4"/>
    </row>
    <row r="1515" spans="1:26" x14ac:dyDescent="0.3">
      <c r="A1515" s="21"/>
      <c r="B1515" s="21"/>
      <c r="C1515" s="21"/>
      <c r="D1515" s="31"/>
      <c r="Z1515" s="4"/>
    </row>
    <row r="1516" spans="1:26" x14ac:dyDescent="0.3">
      <c r="A1516" s="21"/>
      <c r="B1516" s="21"/>
      <c r="C1516" s="21"/>
      <c r="D1516" s="31"/>
      <c r="Z1516" s="4"/>
    </row>
    <row r="1517" spans="1:26" x14ac:dyDescent="0.3">
      <c r="A1517" s="21"/>
      <c r="B1517" s="21"/>
      <c r="C1517" s="21"/>
      <c r="D1517" s="31"/>
      <c r="Z1517" s="4"/>
    </row>
    <row r="1518" spans="1:26" x14ac:dyDescent="0.3">
      <c r="A1518" s="21"/>
      <c r="B1518" s="21"/>
      <c r="C1518" s="21"/>
      <c r="D1518" s="31"/>
      <c r="Z1518" s="4"/>
    </row>
    <row r="1519" spans="1:26" x14ac:dyDescent="0.3">
      <c r="A1519" s="21"/>
      <c r="B1519" s="21"/>
      <c r="C1519" s="21"/>
      <c r="D1519" s="31"/>
      <c r="Z1519" s="4"/>
    </row>
    <row r="1520" spans="1:26" x14ac:dyDescent="0.3">
      <c r="A1520" s="21"/>
      <c r="B1520" s="21"/>
      <c r="C1520" s="21"/>
      <c r="D1520" s="31"/>
      <c r="Z1520" s="4"/>
    </row>
    <row r="1521" spans="1:26" x14ac:dyDescent="0.3">
      <c r="A1521" s="21"/>
      <c r="B1521" s="21"/>
      <c r="C1521" s="21"/>
      <c r="D1521" s="31"/>
      <c r="Z1521" s="4"/>
    </row>
    <row r="1522" spans="1:26" x14ac:dyDescent="0.3">
      <c r="A1522" s="21"/>
      <c r="B1522" s="21"/>
      <c r="C1522" s="21"/>
      <c r="D1522" s="31"/>
      <c r="Z1522" s="4"/>
    </row>
    <row r="1523" spans="1:26" x14ac:dyDescent="0.3">
      <c r="A1523" s="21"/>
      <c r="B1523" s="21"/>
      <c r="C1523" s="21"/>
      <c r="D1523" s="31"/>
      <c r="Z1523" s="4"/>
    </row>
    <row r="1524" spans="1:26" x14ac:dyDescent="0.3">
      <c r="A1524" s="21"/>
      <c r="B1524" s="21"/>
      <c r="C1524" s="21"/>
      <c r="D1524" s="31"/>
      <c r="Z1524" s="4"/>
    </row>
    <row r="1525" spans="1:26" x14ac:dyDescent="0.3">
      <c r="A1525" s="21"/>
      <c r="B1525" s="21"/>
      <c r="C1525" s="21"/>
      <c r="D1525" s="31"/>
      <c r="Z1525" s="4"/>
    </row>
    <row r="1526" spans="1:26" x14ac:dyDescent="0.3">
      <c r="A1526" s="21"/>
      <c r="B1526" s="21"/>
      <c r="C1526" s="21"/>
      <c r="D1526" s="31"/>
      <c r="Z1526" s="4"/>
    </row>
    <row r="1527" spans="1:26" x14ac:dyDescent="0.3">
      <c r="A1527" s="21"/>
      <c r="B1527" s="21"/>
      <c r="C1527" s="21"/>
      <c r="D1527" s="31"/>
      <c r="Z1527" s="4"/>
    </row>
    <row r="1528" spans="1:26" x14ac:dyDescent="0.3">
      <c r="A1528" s="21"/>
      <c r="B1528" s="21"/>
      <c r="C1528" s="21"/>
      <c r="D1528" s="31"/>
      <c r="Z1528" s="4"/>
    </row>
    <row r="1529" spans="1:26" x14ac:dyDescent="0.3">
      <c r="A1529" s="21"/>
      <c r="B1529" s="21"/>
      <c r="C1529" s="21"/>
      <c r="D1529" s="31"/>
      <c r="Z1529" s="4"/>
    </row>
    <row r="1530" spans="1:26" x14ac:dyDescent="0.3">
      <c r="A1530" s="21"/>
      <c r="B1530" s="21"/>
      <c r="C1530" s="21"/>
      <c r="D1530" s="31"/>
      <c r="Z1530" s="4"/>
    </row>
    <row r="1531" spans="1:26" x14ac:dyDescent="0.3">
      <c r="A1531" s="21"/>
      <c r="B1531" s="21"/>
      <c r="C1531" s="21"/>
      <c r="D1531" s="31"/>
      <c r="Z1531" s="4"/>
    </row>
    <row r="1532" spans="1:26" x14ac:dyDescent="0.3">
      <c r="A1532" s="21"/>
      <c r="B1532" s="21"/>
      <c r="C1532" s="21"/>
      <c r="D1532" s="31"/>
      <c r="Z1532" s="4"/>
    </row>
    <row r="1533" spans="1:26" x14ac:dyDescent="0.3">
      <c r="A1533" s="21"/>
      <c r="B1533" s="21"/>
      <c r="C1533" s="21"/>
      <c r="D1533" s="31"/>
      <c r="Z1533" s="4"/>
    </row>
    <row r="1534" spans="1:26" x14ac:dyDescent="0.3">
      <c r="A1534" s="21"/>
      <c r="B1534" s="21"/>
      <c r="C1534" s="21"/>
      <c r="D1534" s="31"/>
      <c r="Z1534" s="4"/>
    </row>
    <row r="1535" spans="1:26" x14ac:dyDescent="0.3">
      <c r="A1535" s="21"/>
      <c r="B1535" s="21"/>
      <c r="C1535" s="21"/>
      <c r="D1535" s="31"/>
      <c r="Z1535" s="4"/>
    </row>
    <row r="1536" spans="1:26" x14ac:dyDescent="0.3">
      <c r="A1536" s="21"/>
      <c r="B1536" s="21"/>
      <c r="C1536" s="21"/>
      <c r="D1536" s="31"/>
      <c r="Z1536" s="4"/>
    </row>
    <row r="1537" spans="1:26" x14ac:dyDescent="0.3">
      <c r="A1537" s="21"/>
      <c r="B1537" s="21"/>
      <c r="C1537" s="21"/>
      <c r="D1537" s="31"/>
      <c r="Z1537" s="4"/>
    </row>
    <row r="1538" spans="1:26" x14ac:dyDescent="0.3">
      <c r="A1538" s="21"/>
      <c r="B1538" s="21"/>
      <c r="C1538" s="21"/>
      <c r="D1538" s="31"/>
      <c r="Z1538" s="4"/>
    </row>
    <row r="1539" spans="1:26" x14ac:dyDescent="0.3">
      <c r="A1539" s="21"/>
      <c r="B1539" s="21"/>
      <c r="C1539" s="21"/>
      <c r="D1539" s="31"/>
      <c r="Z1539" s="4"/>
    </row>
    <row r="1540" spans="1:26" x14ac:dyDescent="0.3">
      <c r="A1540" s="21"/>
      <c r="B1540" s="21"/>
      <c r="C1540" s="21"/>
      <c r="D1540" s="31"/>
      <c r="Z1540" s="4"/>
    </row>
    <row r="1541" spans="1:26" x14ac:dyDescent="0.3">
      <c r="A1541" s="21"/>
      <c r="B1541" s="21"/>
      <c r="C1541" s="21"/>
      <c r="D1541" s="31"/>
      <c r="Z1541" s="4"/>
    </row>
    <row r="1542" spans="1:26" x14ac:dyDescent="0.3">
      <c r="A1542" s="21"/>
      <c r="B1542" s="21"/>
      <c r="C1542" s="21"/>
      <c r="D1542" s="31"/>
      <c r="Z1542" s="4"/>
    </row>
    <row r="1543" spans="1:26" x14ac:dyDescent="0.3">
      <c r="A1543" s="21"/>
      <c r="B1543" s="21"/>
      <c r="C1543" s="21"/>
      <c r="D1543" s="31"/>
      <c r="Z1543" s="4"/>
    </row>
    <row r="1544" spans="1:26" x14ac:dyDescent="0.3">
      <c r="A1544" s="21"/>
      <c r="B1544" s="21"/>
      <c r="C1544" s="21"/>
      <c r="D1544" s="31"/>
      <c r="Z1544" s="4"/>
    </row>
    <row r="1545" spans="1:26" x14ac:dyDescent="0.3">
      <c r="A1545" s="21"/>
      <c r="B1545" s="21"/>
      <c r="C1545" s="21"/>
      <c r="D1545" s="31"/>
      <c r="Z1545" s="4"/>
    </row>
    <row r="1546" spans="1:26" x14ac:dyDescent="0.3">
      <c r="A1546" s="21"/>
      <c r="B1546" s="21"/>
      <c r="C1546" s="21"/>
      <c r="D1546" s="31"/>
      <c r="Z1546" s="4"/>
    </row>
    <row r="1547" spans="1:26" x14ac:dyDescent="0.3">
      <c r="A1547" s="21"/>
      <c r="B1547" s="21"/>
      <c r="C1547" s="21"/>
      <c r="D1547" s="31"/>
      <c r="Z1547" s="4"/>
    </row>
    <row r="1548" spans="1:26" x14ac:dyDescent="0.3">
      <c r="A1548" s="21"/>
      <c r="B1548" s="21"/>
      <c r="C1548" s="21"/>
      <c r="D1548" s="31"/>
      <c r="Z1548" s="4"/>
    </row>
    <row r="1549" spans="1:26" x14ac:dyDescent="0.3">
      <c r="A1549" s="21"/>
      <c r="B1549" s="21"/>
      <c r="C1549" s="21"/>
      <c r="D1549" s="31"/>
      <c r="Z1549" s="4"/>
    </row>
    <row r="1550" spans="1:26" x14ac:dyDescent="0.3">
      <c r="A1550" s="21"/>
      <c r="B1550" s="21"/>
      <c r="C1550" s="21"/>
      <c r="D1550" s="31"/>
      <c r="Z1550" s="4"/>
    </row>
    <row r="1551" spans="1:26" x14ac:dyDescent="0.3">
      <c r="A1551" s="21"/>
      <c r="B1551" s="21"/>
      <c r="C1551" s="21"/>
      <c r="D1551" s="31"/>
      <c r="Z1551" s="4"/>
    </row>
    <row r="1552" spans="1:26" x14ac:dyDescent="0.3">
      <c r="A1552" s="21"/>
      <c r="B1552" s="21"/>
      <c r="C1552" s="21"/>
      <c r="D1552" s="31"/>
      <c r="Z1552" s="4"/>
    </row>
    <row r="1553" spans="1:26" x14ac:dyDescent="0.3">
      <c r="A1553" s="21"/>
      <c r="B1553" s="21"/>
      <c r="C1553" s="21"/>
      <c r="D1553" s="31"/>
      <c r="Z1553" s="4"/>
    </row>
    <row r="1554" spans="1:26" x14ac:dyDescent="0.3">
      <c r="A1554" s="21"/>
      <c r="B1554" s="21"/>
      <c r="C1554" s="21"/>
      <c r="D1554" s="31"/>
      <c r="Z1554" s="4"/>
    </row>
    <row r="1555" spans="1:26" x14ac:dyDescent="0.3">
      <c r="A1555" s="21"/>
      <c r="B1555" s="21"/>
      <c r="C1555" s="21"/>
      <c r="D1555" s="31"/>
      <c r="Z1555" s="4"/>
    </row>
    <row r="1556" spans="1:26" x14ac:dyDescent="0.3">
      <c r="A1556" s="21"/>
      <c r="B1556" s="21"/>
      <c r="C1556" s="21"/>
      <c r="D1556" s="31"/>
      <c r="Z1556" s="4"/>
    </row>
    <row r="1557" spans="1:26" x14ac:dyDescent="0.3">
      <c r="A1557" s="21"/>
      <c r="B1557" s="21"/>
      <c r="C1557" s="21"/>
      <c r="D1557" s="31"/>
      <c r="Z1557" s="4"/>
    </row>
    <row r="1558" spans="1:26" x14ac:dyDescent="0.3">
      <c r="A1558" s="21"/>
      <c r="B1558" s="21"/>
      <c r="C1558" s="21"/>
      <c r="D1558" s="31"/>
      <c r="Z1558" s="4"/>
    </row>
    <row r="1559" spans="1:26" x14ac:dyDescent="0.3">
      <c r="A1559" s="21"/>
      <c r="B1559" s="21"/>
      <c r="C1559" s="21"/>
      <c r="D1559" s="31"/>
      <c r="Z1559" s="4"/>
    </row>
    <row r="1560" spans="1:26" x14ac:dyDescent="0.3">
      <c r="A1560" s="21"/>
      <c r="B1560" s="21"/>
      <c r="C1560" s="21"/>
      <c r="D1560" s="31"/>
      <c r="Z1560" s="4"/>
    </row>
    <row r="1561" spans="1:26" x14ac:dyDescent="0.3">
      <c r="A1561" s="21"/>
      <c r="B1561" s="21"/>
      <c r="C1561" s="21"/>
      <c r="D1561" s="31"/>
      <c r="Z1561" s="4"/>
    </row>
    <row r="1562" spans="1:26" x14ac:dyDescent="0.3">
      <c r="A1562" s="21"/>
      <c r="B1562" s="21"/>
      <c r="C1562" s="21"/>
      <c r="D1562" s="31"/>
      <c r="Z1562" s="4"/>
    </row>
    <row r="1563" spans="1:26" x14ac:dyDescent="0.3">
      <c r="A1563" s="21"/>
      <c r="B1563" s="21"/>
      <c r="C1563" s="21"/>
      <c r="D1563" s="31"/>
      <c r="Z1563" s="4"/>
    </row>
    <row r="1564" spans="1:26" x14ac:dyDescent="0.3">
      <c r="A1564" s="21"/>
      <c r="B1564" s="21"/>
      <c r="C1564" s="21"/>
      <c r="D1564" s="31"/>
      <c r="Z1564" s="4"/>
    </row>
    <row r="1565" spans="1:26" x14ac:dyDescent="0.3">
      <c r="A1565" s="21"/>
      <c r="B1565" s="21"/>
      <c r="C1565" s="21"/>
      <c r="D1565" s="31"/>
      <c r="Z1565" s="4"/>
    </row>
    <row r="1566" spans="1:26" x14ac:dyDescent="0.3">
      <c r="A1566" s="21"/>
      <c r="B1566" s="21"/>
      <c r="C1566" s="21"/>
      <c r="D1566" s="31"/>
      <c r="Z1566" s="4"/>
    </row>
    <row r="1567" spans="1:26" x14ac:dyDescent="0.3">
      <c r="A1567" s="21"/>
      <c r="B1567" s="21"/>
      <c r="C1567" s="21"/>
      <c r="D1567" s="31"/>
      <c r="Z1567" s="4"/>
    </row>
    <row r="1568" spans="1:26" x14ac:dyDescent="0.3">
      <c r="A1568" s="21"/>
      <c r="B1568" s="21"/>
      <c r="C1568" s="21"/>
      <c r="D1568" s="31"/>
      <c r="Z1568" s="4"/>
    </row>
    <row r="1569" spans="1:26" x14ac:dyDescent="0.3">
      <c r="A1569" s="21"/>
      <c r="B1569" s="21"/>
      <c r="C1569" s="21"/>
      <c r="D1569" s="31"/>
      <c r="Z1569" s="4"/>
    </row>
    <row r="1570" spans="1:26" x14ac:dyDescent="0.3">
      <c r="A1570" s="21"/>
      <c r="B1570" s="21"/>
      <c r="C1570" s="21"/>
      <c r="D1570" s="31"/>
      <c r="Z1570" s="4"/>
    </row>
    <row r="1571" spans="1:26" x14ac:dyDescent="0.3">
      <c r="A1571" s="21"/>
      <c r="B1571" s="21"/>
      <c r="C1571" s="21"/>
      <c r="D1571" s="31"/>
      <c r="Z1571" s="4"/>
    </row>
    <row r="1572" spans="1:26" x14ac:dyDescent="0.3">
      <c r="A1572" s="21"/>
      <c r="B1572" s="21"/>
      <c r="C1572" s="21"/>
      <c r="D1572" s="31"/>
      <c r="Z1572" s="4"/>
    </row>
    <row r="1573" spans="1:26" x14ac:dyDescent="0.3">
      <c r="A1573" s="21"/>
      <c r="B1573" s="21"/>
      <c r="C1573" s="21"/>
      <c r="D1573" s="31"/>
      <c r="Z1573" s="4"/>
    </row>
    <row r="1574" spans="1:26" x14ac:dyDescent="0.3">
      <c r="A1574" s="21"/>
      <c r="B1574" s="21"/>
      <c r="C1574" s="21"/>
      <c r="D1574" s="31"/>
      <c r="Z1574" s="4"/>
    </row>
    <row r="1575" spans="1:26" x14ac:dyDescent="0.3">
      <c r="A1575" s="21"/>
      <c r="B1575" s="21"/>
      <c r="C1575" s="21"/>
      <c r="D1575" s="31"/>
      <c r="Z1575" s="4"/>
    </row>
    <row r="1576" spans="1:26" x14ac:dyDescent="0.3">
      <c r="A1576" s="21"/>
      <c r="B1576" s="21"/>
      <c r="C1576" s="21"/>
      <c r="D1576" s="31"/>
      <c r="Z1576" s="4"/>
    </row>
    <row r="1577" spans="1:26" x14ac:dyDescent="0.3">
      <c r="A1577" s="21"/>
      <c r="B1577" s="21"/>
      <c r="C1577" s="21"/>
      <c r="D1577" s="31"/>
      <c r="Z1577" s="4"/>
    </row>
    <row r="1578" spans="1:26" x14ac:dyDescent="0.3">
      <c r="A1578" s="21"/>
      <c r="B1578" s="21"/>
      <c r="C1578" s="21"/>
      <c r="D1578" s="31"/>
      <c r="Z1578" s="4"/>
    </row>
    <row r="1579" spans="1:26" x14ac:dyDescent="0.3">
      <c r="A1579" s="21"/>
      <c r="B1579" s="21"/>
      <c r="C1579" s="21"/>
      <c r="D1579" s="31"/>
      <c r="Z1579" s="4"/>
    </row>
    <row r="1580" spans="1:26" x14ac:dyDescent="0.3">
      <c r="A1580" s="21"/>
      <c r="B1580" s="21"/>
      <c r="C1580" s="21"/>
      <c r="D1580" s="31"/>
      <c r="Z1580" s="4"/>
    </row>
    <row r="1581" spans="1:26" x14ac:dyDescent="0.3">
      <c r="A1581" s="21"/>
      <c r="B1581" s="21"/>
      <c r="C1581" s="21"/>
      <c r="D1581" s="31"/>
      <c r="Z1581" s="4"/>
    </row>
    <row r="1582" spans="1:26" x14ac:dyDescent="0.3">
      <c r="A1582" s="21"/>
      <c r="B1582" s="21"/>
      <c r="C1582" s="21"/>
      <c r="D1582" s="31"/>
      <c r="Z1582" s="4"/>
    </row>
    <row r="1583" spans="1:26" x14ac:dyDescent="0.3">
      <c r="A1583" s="21"/>
      <c r="B1583" s="21"/>
      <c r="C1583" s="21"/>
      <c r="D1583" s="31"/>
      <c r="Z1583" s="4"/>
    </row>
    <row r="1584" spans="1:26" x14ac:dyDescent="0.3">
      <c r="A1584" s="21"/>
      <c r="B1584" s="21"/>
      <c r="C1584" s="21"/>
      <c r="D1584" s="31"/>
      <c r="Z1584" s="4"/>
    </row>
    <row r="1585" spans="1:26" x14ac:dyDescent="0.3">
      <c r="A1585" s="21"/>
      <c r="B1585" s="21"/>
      <c r="C1585" s="21"/>
      <c r="D1585" s="31"/>
      <c r="Z1585" s="4"/>
    </row>
    <row r="1586" spans="1:26" x14ac:dyDescent="0.3">
      <c r="A1586" s="21"/>
      <c r="B1586" s="21"/>
      <c r="C1586" s="21"/>
      <c r="D1586" s="31"/>
      <c r="Z1586" s="4"/>
    </row>
    <row r="1587" spans="1:26" x14ac:dyDescent="0.3">
      <c r="A1587" s="21"/>
      <c r="B1587" s="21"/>
      <c r="C1587" s="21"/>
      <c r="D1587" s="31"/>
      <c r="Z1587" s="4"/>
    </row>
    <row r="1588" spans="1:26" x14ac:dyDescent="0.3">
      <c r="A1588" s="21"/>
      <c r="B1588" s="21"/>
      <c r="C1588" s="21"/>
      <c r="D1588" s="31"/>
      <c r="Z1588" s="4"/>
    </row>
    <row r="1589" spans="1:26" x14ac:dyDescent="0.3">
      <c r="A1589" s="21"/>
      <c r="B1589" s="21"/>
      <c r="C1589" s="21"/>
      <c r="D1589" s="31"/>
      <c r="Z1589" s="4"/>
    </row>
    <row r="1590" spans="1:26" x14ac:dyDescent="0.3">
      <c r="A1590" s="21"/>
      <c r="B1590" s="21"/>
      <c r="C1590" s="21"/>
      <c r="D1590" s="31"/>
      <c r="Z1590" s="4"/>
    </row>
    <row r="1591" spans="1:26" x14ac:dyDescent="0.3">
      <c r="A1591" s="21"/>
      <c r="B1591" s="21"/>
      <c r="C1591" s="21"/>
      <c r="D1591" s="31"/>
      <c r="Z1591" s="4"/>
    </row>
    <row r="1592" spans="1:26" x14ac:dyDescent="0.3">
      <c r="A1592" s="21"/>
      <c r="B1592" s="21"/>
      <c r="C1592" s="21"/>
      <c r="D1592" s="31"/>
      <c r="Z1592" s="4"/>
    </row>
    <row r="1593" spans="1:26" x14ac:dyDescent="0.3">
      <c r="A1593" s="21"/>
      <c r="B1593" s="21"/>
      <c r="C1593" s="21"/>
      <c r="D1593" s="31"/>
      <c r="Z1593" s="4"/>
    </row>
    <row r="1594" spans="1:26" x14ac:dyDescent="0.3">
      <c r="A1594" s="21"/>
      <c r="B1594" s="21"/>
      <c r="C1594" s="21"/>
      <c r="D1594" s="31"/>
      <c r="Z1594" s="4"/>
    </row>
    <row r="1595" spans="1:26" x14ac:dyDescent="0.3">
      <c r="A1595" s="21"/>
      <c r="B1595" s="21"/>
      <c r="C1595" s="21"/>
      <c r="D1595" s="31"/>
      <c r="Z1595" s="4"/>
    </row>
    <row r="1596" spans="1:26" x14ac:dyDescent="0.3">
      <c r="A1596" s="21"/>
      <c r="B1596" s="21"/>
      <c r="C1596" s="21"/>
      <c r="D1596" s="31"/>
      <c r="Z1596" s="4"/>
    </row>
    <row r="1597" spans="1:26" x14ac:dyDescent="0.3">
      <c r="A1597" s="21"/>
      <c r="B1597" s="21"/>
      <c r="C1597" s="21"/>
      <c r="D1597" s="31"/>
      <c r="Z1597" s="4"/>
    </row>
    <row r="1598" spans="1:26" x14ac:dyDescent="0.3">
      <c r="A1598" s="21"/>
      <c r="B1598" s="21"/>
      <c r="C1598" s="21"/>
      <c r="D1598" s="31"/>
      <c r="Z1598" s="4"/>
    </row>
    <row r="1599" spans="1:26" x14ac:dyDescent="0.3">
      <c r="A1599" s="21"/>
      <c r="B1599" s="21"/>
      <c r="C1599" s="21"/>
      <c r="D1599" s="31"/>
      <c r="Z1599" s="4"/>
    </row>
    <row r="1600" spans="1:26" x14ac:dyDescent="0.3">
      <c r="A1600" s="21"/>
      <c r="B1600" s="21"/>
      <c r="C1600" s="21"/>
      <c r="D1600" s="31"/>
      <c r="Z1600" s="4"/>
    </row>
    <row r="1601" spans="1:26" x14ac:dyDescent="0.3">
      <c r="A1601" s="21"/>
      <c r="B1601" s="21"/>
      <c r="C1601" s="21"/>
      <c r="D1601" s="31"/>
      <c r="Z1601" s="4"/>
    </row>
    <row r="1602" spans="1:26" x14ac:dyDescent="0.3">
      <c r="A1602" s="21"/>
      <c r="B1602" s="21"/>
      <c r="C1602" s="21"/>
      <c r="D1602" s="31"/>
      <c r="Z1602" s="4"/>
    </row>
    <row r="1603" spans="1:26" x14ac:dyDescent="0.3">
      <c r="A1603" s="21"/>
      <c r="B1603" s="21"/>
      <c r="C1603" s="21"/>
      <c r="D1603" s="31"/>
      <c r="Z1603" s="4"/>
    </row>
    <row r="1604" spans="1:26" x14ac:dyDescent="0.3">
      <c r="A1604" s="21"/>
      <c r="B1604" s="21"/>
      <c r="C1604" s="21"/>
      <c r="D1604" s="31"/>
      <c r="Z1604" s="4"/>
    </row>
    <row r="1605" spans="1:26" x14ac:dyDescent="0.3">
      <c r="A1605" s="21"/>
      <c r="B1605" s="21"/>
      <c r="C1605" s="21"/>
      <c r="D1605" s="31"/>
      <c r="Z1605" s="4"/>
    </row>
    <row r="1606" spans="1:26" x14ac:dyDescent="0.3">
      <c r="A1606" s="21"/>
      <c r="B1606" s="21"/>
      <c r="C1606" s="21"/>
      <c r="D1606" s="31"/>
      <c r="Z1606" s="4"/>
    </row>
    <row r="1607" spans="1:26" x14ac:dyDescent="0.3">
      <c r="A1607" s="21"/>
      <c r="B1607" s="21"/>
      <c r="C1607" s="21"/>
      <c r="D1607" s="31"/>
      <c r="Z1607" s="4"/>
    </row>
    <row r="1608" spans="1:26" x14ac:dyDescent="0.3">
      <c r="A1608" s="21"/>
      <c r="B1608" s="21"/>
      <c r="C1608" s="21"/>
      <c r="D1608" s="31"/>
      <c r="Z1608" s="4"/>
    </row>
    <row r="1609" spans="1:26" x14ac:dyDescent="0.3">
      <c r="A1609" s="21"/>
      <c r="B1609" s="21"/>
      <c r="C1609" s="21"/>
      <c r="D1609" s="31"/>
      <c r="Z1609" s="4"/>
    </row>
    <row r="1610" spans="1:26" x14ac:dyDescent="0.3">
      <c r="A1610" s="21"/>
      <c r="B1610" s="21"/>
      <c r="C1610" s="21"/>
      <c r="D1610" s="31"/>
      <c r="Z1610" s="4"/>
    </row>
    <row r="1611" spans="1:26" x14ac:dyDescent="0.3">
      <c r="A1611" s="21"/>
      <c r="B1611" s="21"/>
      <c r="C1611" s="21"/>
      <c r="D1611" s="31"/>
      <c r="Z1611" s="4"/>
    </row>
    <row r="1612" spans="1:26" x14ac:dyDescent="0.3">
      <c r="A1612" s="21"/>
      <c r="B1612" s="21"/>
      <c r="C1612" s="21"/>
      <c r="D1612" s="31"/>
      <c r="Z1612" s="4"/>
    </row>
    <row r="1613" spans="1:26" x14ac:dyDescent="0.3">
      <c r="A1613" s="21"/>
      <c r="B1613" s="21"/>
      <c r="C1613" s="21"/>
      <c r="D1613" s="31"/>
      <c r="Z1613" s="4"/>
    </row>
    <row r="1614" spans="1:26" x14ac:dyDescent="0.3">
      <c r="A1614" s="21"/>
      <c r="B1614" s="21"/>
      <c r="C1614" s="21"/>
      <c r="D1614" s="31"/>
      <c r="Z1614" s="4"/>
    </row>
    <row r="1615" spans="1:26" x14ac:dyDescent="0.3">
      <c r="A1615" s="21"/>
      <c r="B1615" s="21"/>
      <c r="C1615" s="21"/>
      <c r="D1615" s="31"/>
      <c r="Z1615" s="4"/>
    </row>
    <row r="1616" spans="1:26" x14ac:dyDescent="0.3">
      <c r="A1616" s="21"/>
      <c r="B1616" s="21"/>
      <c r="C1616" s="21"/>
      <c r="D1616" s="31"/>
      <c r="Z1616" s="4"/>
    </row>
    <row r="1617" spans="1:26" x14ac:dyDescent="0.3">
      <c r="A1617" s="21"/>
      <c r="B1617" s="21"/>
      <c r="C1617" s="21"/>
      <c r="D1617" s="31"/>
      <c r="Z1617" s="4"/>
    </row>
    <row r="1618" spans="1:26" x14ac:dyDescent="0.3">
      <c r="A1618" s="21"/>
      <c r="B1618" s="21"/>
      <c r="C1618" s="21"/>
      <c r="D1618" s="31"/>
      <c r="Z1618" s="4"/>
    </row>
    <row r="1619" spans="1:26" x14ac:dyDescent="0.3">
      <c r="A1619" s="21"/>
      <c r="B1619" s="21"/>
      <c r="C1619" s="21"/>
      <c r="D1619" s="31"/>
      <c r="Z1619" s="4"/>
    </row>
    <row r="1620" spans="1:26" x14ac:dyDescent="0.3">
      <c r="A1620" s="21"/>
      <c r="B1620" s="21"/>
      <c r="C1620" s="21"/>
      <c r="D1620" s="31"/>
      <c r="Z1620" s="4"/>
    </row>
    <row r="1621" spans="1:26" x14ac:dyDescent="0.3">
      <c r="A1621" s="21"/>
      <c r="B1621" s="21"/>
      <c r="C1621" s="21"/>
      <c r="D1621" s="31"/>
      <c r="Z1621" s="4"/>
    </row>
    <row r="1622" spans="1:26" x14ac:dyDescent="0.3">
      <c r="A1622" s="21"/>
      <c r="B1622" s="21"/>
      <c r="C1622" s="21"/>
      <c r="D1622" s="31"/>
      <c r="Z1622" s="4"/>
    </row>
    <row r="1623" spans="1:26" x14ac:dyDescent="0.3">
      <c r="A1623" s="21"/>
      <c r="B1623" s="21"/>
      <c r="C1623" s="21"/>
      <c r="D1623" s="31"/>
      <c r="Z1623" s="4"/>
    </row>
    <row r="1624" spans="1:26" x14ac:dyDescent="0.3">
      <c r="A1624" s="21"/>
      <c r="B1624" s="21"/>
      <c r="C1624" s="21"/>
      <c r="D1624" s="31"/>
      <c r="Z1624" s="4"/>
    </row>
    <row r="1625" spans="1:26" x14ac:dyDescent="0.3">
      <c r="A1625" s="21"/>
      <c r="B1625" s="21"/>
      <c r="C1625" s="21"/>
      <c r="D1625" s="31"/>
      <c r="Z1625" s="4"/>
    </row>
    <row r="1626" spans="1:26" x14ac:dyDescent="0.3">
      <c r="A1626" s="21"/>
      <c r="B1626" s="21"/>
      <c r="C1626" s="21"/>
      <c r="D1626" s="31"/>
      <c r="Z1626" s="4"/>
    </row>
    <row r="1627" spans="1:26" x14ac:dyDescent="0.3">
      <c r="A1627" s="21"/>
      <c r="B1627" s="21"/>
      <c r="C1627" s="21"/>
      <c r="D1627" s="31"/>
      <c r="Z1627" s="4"/>
    </row>
    <row r="1628" spans="1:26" x14ac:dyDescent="0.3">
      <c r="A1628" s="21"/>
      <c r="B1628" s="21"/>
      <c r="C1628" s="21"/>
      <c r="D1628" s="31"/>
      <c r="Z1628" s="4"/>
    </row>
    <row r="1629" spans="1:26" x14ac:dyDescent="0.3">
      <c r="A1629" s="21"/>
      <c r="B1629" s="21"/>
      <c r="C1629" s="21"/>
      <c r="D1629" s="31"/>
      <c r="Z1629" s="4"/>
    </row>
    <row r="1630" spans="1:26" x14ac:dyDescent="0.3">
      <c r="A1630" s="21"/>
      <c r="B1630" s="21"/>
      <c r="C1630" s="21"/>
      <c r="D1630" s="31"/>
      <c r="Z1630" s="4"/>
    </row>
    <row r="1631" spans="1:26" x14ac:dyDescent="0.3">
      <c r="A1631" s="21"/>
      <c r="B1631" s="21"/>
      <c r="C1631" s="21"/>
      <c r="D1631" s="31"/>
      <c r="Z1631" s="4"/>
    </row>
    <row r="1632" spans="1:26" x14ac:dyDescent="0.3">
      <c r="A1632" s="21"/>
      <c r="B1632" s="21"/>
      <c r="C1632" s="21"/>
      <c r="D1632" s="31"/>
      <c r="Z1632" s="4"/>
    </row>
    <row r="1633" spans="1:26" x14ac:dyDescent="0.3">
      <c r="A1633" s="21"/>
      <c r="B1633" s="21"/>
      <c r="C1633" s="21"/>
      <c r="D1633" s="31"/>
      <c r="Z1633" s="4"/>
    </row>
    <row r="1634" spans="1:26" x14ac:dyDescent="0.3">
      <c r="A1634" s="21"/>
      <c r="B1634" s="21"/>
      <c r="C1634" s="21"/>
      <c r="D1634" s="31"/>
      <c r="Z1634" s="4"/>
    </row>
    <row r="1635" spans="1:26" x14ac:dyDescent="0.3">
      <c r="A1635" s="21"/>
      <c r="B1635" s="21"/>
      <c r="C1635" s="21"/>
      <c r="D1635" s="31"/>
      <c r="Z1635" s="4"/>
    </row>
    <row r="1636" spans="1:26" x14ac:dyDescent="0.3">
      <c r="A1636" s="21"/>
      <c r="B1636" s="21"/>
      <c r="C1636" s="21"/>
      <c r="D1636" s="31"/>
      <c r="Z1636" s="4"/>
    </row>
    <row r="1637" spans="1:26" x14ac:dyDescent="0.3">
      <c r="A1637" s="21"/>
      <c r="B1637" s="21"/>
      <c r="C1637" s="21"/>
      <c r="D1637" s="31"/>
      <c r="Z1637" s="4"/>
    </row>
    <row r="1638" spans="1:26" x14ac:dyDescent="0.3">
      <c r="A1638" s="21"/>
      <c r="B1638" s="21"/>
      <c r="C1638" s="21"/>
      <c r="D1638" s="31"/>
      <c r="Z1638" s="4"/>
    </row>
    <row r="1639" spans="1:26" x14ac:dyDescent="0.3">
      <c r="A1639" s="21"/>
      <c r="B1639" s="21"/>
      <c r="C1639" s="21"/>
      <c r="D1639" s="31"/>
      <c r="Z1639" s="4"/>
    </row>
    <row r="1640" spans="1:26" x14ac:dyDescent="0.3">
      <c r="A1640" s="21"/>
      <c r="B1640" s="21"/>
      <c r="C1640" s="21"/>
      <c r="D1640" s="31"/>
      <c r="Z1640" s="4"/>
    </row>
    <row r="1641" spans="1:26" x14ac:dyDescent="0.3">
      <c r="A1641" s="21"/>
      <c r="B1641" s="21"/>
      <c r="C1641" s="21"/>
      <c r="D1641" s="31"/>
      <c r="Z1641" s="4"/>
    </row>
    <row r="1642" spans="1:26" x14ac:dyDescent="0.3">
      <c r="A1642" s="21"/>
      <c r="B1642" s="21"/>
      <c r="C1642" s="21"/>
      <c r="D1642" s="31"/>
      <c r="Z1642" s="4"/>
    </row>
    <row r="1643" spans="1:26" x14ac:dyDescent="0.3">
      <c r="A1643" s="21"/>
      <c r="B1643" s="21"/>
      <c r="C1643" s="21"/>
      <c r="D1643" s="31"/>
      <c r="Z1643" s="4"/>
    </row>
    <row r="1644" spans="1:26" x14ac:dyDescent="0.3">
      <c r="A1644" s="21"/>
      <c r="B1644" s="21"/>
      <c r="C1644" s="21"/>
      <c r="D1644" s="31"/>
      <c r="Z1644" s="4"/>
    </row>
    <row r="1645" spans="1:26" x14ac:dyDescent="0.3">
      <c r="A1645" s="21"/>
      <c r="B1645" s="21"/>
      <c r="C1645" s="21"/>
      <c r="D1645" s="31"/>
      <c r="Z1645" s="4"/>
    </row>
    <row r="1646" spans="1:26" x14ac:dyDescent="0.3">
      <c r="A1646" s="21"/>
      <c r="B1646" s="21"/>
      <c r="C1646" s="21"/>
      <c r="D1646" s="31"/>
      <c r="Z1646" s="4"/>
    </row>
    <row r="1647" spans="1:26" x14ac:dyDescent="0.3">
      <c r="A1647" s="21"/>
      <c r="B1647" s="21"/>
      <c r="C1647" s="21"/>
      <c r="D1647" s="31"/>
      <c r="Z1647" s="4"/>
    </row>
    <row r="1648" spans="1:26" x14ac:dyDescent="0.3">
      <c r="A1648" s="21"/>
      <c r="B1648" s="21"/>
      <c r="C1648" s="21"/>
      <c r="D1648" s="31"/>
      <c r="Z1648" s="4"/>
    </row>
    <row r="1649" spans="1:26" x14ac:dyDescent="0.3">
      <c r="A1649" s="21"/>
      <c r="B1649" s="21"/>
      <c r="C1649" s="21"/>
      <c r="D1649" s="31"/>
      <c r="Z1649" s="4"/>
    </row>
    <row r="1650" spans="1:26" x14ac:dyDescent="0.3">
      <c r="A1650" s="21"/>
      <c r="B1650" s="21"/>
      <c r="C1650" s="21"/>
      <c r="D1650" s="31"/>
      <c r="Z1650" s="4"/>
    </row>
    <row r="1651" spans="1:26" x14ac:dyDescent="0.3">
      <c r="A1651" s="21"/>
      <c r="B1651" s="21"/>
      <c r="C1651" s="21"/>
      <c r="D1651" s="31"/>
      <c r="Z1651" s="4"/>
    </row>
    <row r="1652" spans="1:26" x14ac:dyDescent="0.3">
      <c r="A1652" s="21"/>
      <c r="B1652" s="21"/>
      <c r="C1652" s="21"/>
      <c r="D1652" s="31"/>
      <c r="Z1652" s="4"/>
    </row>
    <row r="1653" spans="1:26" x14ac:dyDescent="0.3">
      <c r="A1653" s="21"/>
      <c r="B1653" s="21"/>
      <c r="C1653" s="21"/>
      <c r="D1653" s="31"/>
      <c r="Z1653" s="4"/>
    </row>
    <row r="1654" spans="1:26" x14ac:dyDescent="0.3">
      <c r="A1654" s="21"/>
      <c r="B1654" s="21"/>
      <c r="C1654" s="21"/>
      <c r="D1654" s="31"/>
      <c r="Z1654" s="4"/>
    </row>
    <row r="1655" spans="1:26" x14ac:dyDescent="0.3">
      <c r="A1655" s="21"/>
      <c r="B1655" s="21"/>
      <c r="C1655" s="21"/>
      <c r="D1655" s="31"/>
      <c r="Z1655" s="4"/>
    </row>
    <row r="1656" spans="1:26" x14ac:dyDescent="0.3">
      <c r="A1656" s="21"/>
      <c r="B1656" s="21"/>
      <c r="C1656" s="21"/>
      <c r="D1656" s="31"/>
      <c r="Z1656" s="4"/>
    </row>
    <row r="1657" spans="1:26" x14ac:dyDescent="0.3">
      <c r="A1657" s="21"/>
      <c r="B1657" s="21"/>
      <c r="C1657" s="21"/>
      <c r="D1657" s="31"/>
      <c r="Z1657" s="4"/>
    </row>
    <row r="1658" spans="1:26" x14ac:dyDescent="0.3">
      <c r="A1658" s="21"/>
      <c r="B1658" s="21"/>
      <c r="C1658" s="21"/>
      <c r="D1658" s="31"/>
      <c r="Z1658" s="4"/>
    </row>
    <row r="1659" spans="1:26" x14ac:dyDescent="0.3">
      <c r="A1659" s="21"/>
      <c r="B1659" s="21"/>
      <c r="C1659" s="21"/>
      <c r="D1659" s="31"/>
      <c r="Z1659" s="4"/>
    </row>
    <row r="1660" spans="1:26" x14ac:dyDescent="0.3">
      <c r="A1660" s="21"/>
      <c r="B1660" s="21"/>
      <c r="C1660" s="21"/>
      <c r="D1660" s="31"/>
      <c r="Z1660" s="4"/>
    </row>
    <row r="1661" spans="1:26" x14ac:dyDescent="0.3">
      <c r="A1661" s="21"/>
      <c r="B1661" s="21"/>
      <c r="C1661" s="21"/>
      <c r="D1661" s="31"/>
      <c r="Z1661" s="4"/>
    </row>
    <row r="1662" spans="1:26" x14ac:dyDescent="0.3">
      <c r="A1662" s="21"/>
      <c r="B1662" s="21"/>
      <c r="C1662" s="21"/>
      <c r="D1662" s="31"/>
      <c r="Z1662" s="4"/>
    </row>
    <row r="1663" spans="1:26" x14ac:dyDescent="0.3">
      <c r="A1663" s="21"/>
      <c r="B1663" s="21"/>
      <c r="C1663" s="21"/>
      <c r="D1663" s="31"/>
      <c r="Z1663" s="4"/>
    </row>
    <row r="1664" spans="1:26" x14ac:dyDescent="0.3">
      <c r="A1664" s="21"/>
      <c r="B1664" s="21"/>
      <c r="C1664" s="21"/>
      <c r="D1664" s="31"/>
      <c r="Z1664" s="4"/>
    </row>
    <row r="1665" spans="1:26" x14ac:dyDescent="0.3">
      <c r="A1665" s="21"/>
      <c r="B1665" s="21"/>
      <c r="C1665" s="21"/>
      <c r="D1665" s="31"/>
      <c r="Z1665" s="4"/>
    </row>
    <row r="1666" spans="1:26" x14ac:dyDescent="0.3">
      <c r="A1666" s="21"/>
      <c r="B1666" s="21"/>
      <c r="C1666" s="21"/>
      <c r="D1666" s="31"/>
      <c r="Z1666" s="4"/>
    </row>
    <row r="1667" spans="1:26" x14ac:dyDescent="0.3">
      <c r="A1667" s="21"/>
      <c r="B1667" s="21"/>
      <c r="C1667" s="21"/>
      <c r="D1667" s="31"/>
      <c r="Z1667" s="4"/>
    </row>
    <row r="1668" spans="1:26" x14ac:dyDescent="0.3">
      <c r="A1668" s="21"/>
      <c r="B1668" s="21"/>
      <c r="C1668" s="21"/>
      <c r="D1668" s="31"/>
      <c r="Z1668" s="4"/>
    </row>
    <row r="1669" spans="1:26" x14ac:dyDescent="0.3">
      <c r="A1669" s="21"/>
      <c r="B1669" s="21"/>
      <c r="C1669" s="21"/>
      <c r="D1669" s="31"/>
      <c r="Z1669" s="4"/>
    </row>
    <row r="1670" spans="1:26" x14ac:dyDescent="0.3">
      <c r="A1670" s="21"/>
      <c r="B1670" s="21"/>
      <c r="C1670" s="21"/>
      <c r="D1670" s="31"/>
      <c r="Z1670" s="4"/>
    </row>
    <row r="1671" spans="1:26" x14ac:dyDescent="0.3">
      <c r="A1671" s="21"/>
      <c r="B1671" s="21"/>
      <c r="C1671" s="21"/>
      <c r="D1671" s="31"/>
      <c r="Z1671" s="4"/>
    </row>
    <row r="1672" spans="1:26" x14ac:dyDescent="0.3">
      <c r="A1672" s="21"/>
      <c r="B1672" s="21"/>
      <c r="C1672" s="21"/>
      <c r="D1672" s="31"/>
      <c r="Z1672" s="4"/>
    </row>
    <row r="1673" spans="1:26" x14ac:dyDescent="0.3">
      <c r="A1673" s="21"/>
      <c r="B1673" s="21"/>
      <c r="C1673" s="21"/>
      <c r="D1673" s="31"/>
      <c r="Z1673" s="4"/>
    </row>
    <row r="1674" spans="1:26" x14ac:dyDescent="0.3">
      <c r="A1674" s="21"/>
      <c r="B1674" s="21"/>
      <c r="C1674" s="21"/>
      <c r="D1674" s="31"/>
      <c r="Z1674" s="4"/>
    </row>
    <row r="1675" spans="1:26" x14ac:dyDescent="0.3">
      <c r="A1675" s="21"/>
      <c r="B1675" s="21"/>
      <c r="C1675" s="21"/>
      <c r="D1675" s="31"/>
      <c r="Z1675" s="4"/>
    </row>
    <row r="1676" spans="1:26" x14ac:dyDescent="0.3">
      <c r="A1676" s="21"/>
      <c r="B1676" s="21"/>
      <c r="C1676" s="21"/>
      <c r="D1676" s="31"/>
      <c r="Z1676" s="4"/>
    </row>
    <row r="1677" spans="1:26" x14ac:dyDescent="0.3">
      <c r="A1677" s="21"/>
      <c r="B1677" s="21"/>
      <c r="C1677" s="21"/>
      <c r="D1677" s="31"/>
      <c r="Z1677" s="4"/>
    </row>
    <row r="1678" spans="1:26" x14ac:dyDescent="0.3">
      <c r="A1678" s="21"/>
      <c r="B1678" s="21"/>
      <c r="C1678" s="21"/>
      <c r="D1678" s="31"/>
      <c r="Z1678" s="4"/>
    </row>
    <row r="1679" spans="1:26" x14ac:dyDescent="0.3">
      <c r="A1679" s="21"/>
      <c r="B1679" s="21"/>
      <c r="C1679" s="21"/>
      <c r="D1679" s="31"/>
      <c r="Z1679" s="4"/>
    </row>
    <row r="1680" spans="1:26" x14ac:dyDescent="0.3">
      <c r="A1680" s="21"/>
      <c r="B1680" s="21"/>
      <c r="C1680" s="21"/>
      <c r="D1680" s="31"/>
      <c r="Z1680" s="4"/>
    </row>
    <row r="1681" spans="1:26" x14ac:dyDescent="0.3">
      <c r="A1681" s="21"/>
      <c r="B1681" s="21"/>
      <c r="C1681" s="21"/>
      <c r="D1681" s="31"/>
      <c r="Z1681" s="4"/>
    </row>
    <row r="1682" spans="1:26" x14ac:dyDescent="0.3">
      <c r="A1682" s="21"/>
      <c r="B1682" s="21"/>
      <c r="C1682" s="21"/>
      <c r="D1682" s="31"/>
      <c r="Z1682" s="4"/>
    </row>
    <row r="1683" spans="1:26" x14ac:dyDescent="0.3">
      <c r="A1683" s="21"/>
      <c r="B1683" s="21"/>
      <c r="C1683" s="21"/>
      <c r="D1683" s="31"/>
      <c r="Z1683" s="4"/>
    </row>
    <row r="1684" spans="1:26" x14ac:dyDescent="0.3">
      <c r="A1684" s="21"/>
      <c r="B1684" s="21"/>
      <c r="C1684" s="21"/>
      <c r="D1684" s="31"/>
      <c r="Z1684" s="4"/>
    </row>
    <row r="1685" spans="1:26" x14ac:dyDescent="0.3">
      <c r="A1685" s="21"/>
      <c r="B1685" s="21"/>
      <c r="C1685" s="21"/>
      <c r="D1685" s="31"/>
      <c r="Z1685" s="4"/>
    </row>
    <row r="1686" spans="1:26" x14ac:dyDescent="0.3">
      <c r="A1686" s="21"/>
      <c r="B1686" s="21"/>
      <c r="C1686" s="21"/>
      <c r="D1686" s="31"/>
      <c r="Z1686" s="4"/>
    </row>
    <row r="1687" spans="1:26" x14ac:dyDescent="0.3">
      <c r="A1687" s="21"/>
      <c r="B1687" s="21"/>
      <c r="C1687" s="21"/>
      <c r="D1687" s="31"/>
      <c r="Z1687" s="4"/>
    </row>
    <row r="1688" spans="1:26" x14ac:dyDescent="0.3">
      <c r="A1688" s="21"/>
      <c r="B1688" s="21"/>
      <c r="C1688" s="21"/>
      <c r="D1688" s="31"/>
      <c r="Z1688" s="4"/>
    </row>
    <row r="1689" spans="1:26" x14ac:dyDescent="0.3">
      <c r="A1689" s="21"/>
      <c r="B1689" s="21"/>
      <c r="C1689" s="21"/>
      <c r="D1689" s="31"/>
      <c r="Z1689" s="4"/>
    </row>
    <row r="1690" spans="1:26" x14ac:dyDescent="0.3">
      <c r="A1690" s="21"/>
      <c r="B1690" s="21"/>
      <c r="C1690" s="21"/>
      <c r="D1690" s="31"/>
      <c r="Z1690" s="4"/>
    </row>
    <row r="1691" spans="1:26" x14ac:dyDescent="0.3">
      <c r="A1691" s="21"/>
      <c r="B1691" s="21"/>
      <c r="C1691" s="21"/>
      <c r="D1691" s="31"/>
      <c r="Z1691" s="4"/>
    </row>
    <row r="1692" spans="1:26" x14ac:dyDescent="0.3">
      <c r="A1692" s="21"/>
      <c r="B1692" s="21"/>
      <c r="C1692" s="21"/>
      <c r="D1692" s="31"/>
      <c r="Z1692" s="4"/>
    </row>
    <row r="1693" spans="1:26" x14ac:dyDescent="0.3">
      <c r="A1693" s="21"/>
      <c r="B1693" s="21"/>
      <c r="C1693" s="21"/>
      <c r="D1693" s="31"/>
      <c r="Z1693" s="4"/>
    </row>
    <row r="1694" spans="1:26" x14ac:dyDescent="0.3">
      <c r="A1694" s="21"/>
      <c r="B1694" s="21"/>
      <c r="C1694" s="21"/>
      <c r="D1694" s="31"/>
      <c r="Z1694" s="4"/>
    </row>
    <row r="1695" spans="1:26" x14ac:dyDescent="0.3">
      <c r="A1695" s="21"/>
      <c r="B1695" s="21"/>
      <c r="C1695" s="21"/>
      <c r="D1695" s="31"/>
      <c r="Z1695" s="4"/>
    </row>
    <row r="1696" spans="1:26" x14ac:dyDescent="0.3">
      <c r="A1696" s="21"/>
      <c r="B1696" s="21"/>
      <c r="C1696" s="21"/>
      <c r="D1696" s="31"/>
      <c r="Z1696" s="4"/>
    </row>
    <row r="1697" spans="1:26" x14ac:dyDescent="0.3">
      <c r="A1697" s="21"/>
      <c r="B1697" s="21"/>
      <c r="C1697" s="21"/>
      <c r="D1697" s="31"/>
      <c r="Z1697" s="4"/>
    </row>
    <row r="1698" spans="1:26" x14ac:dyDescent="0.3">
      <c r="A1698" s="21"/>
      <c r="B1698" s="21"/>
      <c r="C1698" s="21"/>
      <c r="D1698" s="31"/>
      <c r="Z1698" s="4"/>
    </row>
    <row r="1699" spans="1:26" x14ac:dyDescent="0.3">
      <c r="A1699" s="21"/>
      <c r="B1699" s="21"/>
      <c r="C1699" s="21"/>
      <c r="D1699" s="31"/>
      <c r="Z1699" s="4"/>
    </row>
    <row r="1700" spans="1:26" x14ac:dyDescent="0.3">
      <c r="A1700" s="21"/>
      <c r="B1700" s="21"/>
      <c r="C1700" s="21"/>
      <c r="D1700" s="31"/>
      <c r="Z1700" s="4"/>
    </row>
    <row r="1701" spans="1:26" x14ac:dyDescent="0.3">
      <c r="A1701" s="21"/>
      <c r="B1701" s="21"/>
      <c r="C1701" s="21"/>
      <c r="D1701" s="31"/>
      <c r="Z1701" s="4"/>
    </row>
    <row r="1702" spans="1:26" x14ac:dyDescent="0.3">
      <c r="A1702" s="21"/>
      <c r="B1702" s="21"/>
      <c r="C1702" s="21"/>
      <c r="D1702" s="31"/>
      <c r="Z1702" s="4"/>
    </row>
    <row r="1703" spans="1:26" x14ac:dyDescent="0.3">
      <c r="A1703" s="21"/>
      <c r="B1703" s="21"/>
      <c r="C1703" s="21"/>
      <c r="D1703" s="31"/>
      <c r="Z1703" s="4"/>
    </row>
    <row r="1704" spans="1:26" x14ac:dyDescent="0.3">
      <c r="A1704" s="21"/>
      <c r="B1704" s="21"/>
      <c r="C1704" s="21"/>
      <c r="D1704" s="31"/>
      <c r="Z1704" s="4"/>
    </row>
    <row r="1705" spans="1:26" x14ac:dyDescent="0.3">
      <c r="A1705" s="21"/>
      <c r="B1705" s="21"/>
      <c r="C1705" s="21"/>
      <c r="D1705" s="31"/>
      <c r="Z1705" s="4"/>
    </row>
    <row r="1706" spans="1:26" x14ac:dyDescent="0.3">
      <c r="A1706" s="21"/>
      <c r="B1706" s="21"/>
      <c r="C1706" s="21"/>
      <c r="D1706" s="31"/>
      <c r="Z1706" s="4"/>
    </row>
    <row r="1707" spans="1:26" x14ac:dyDescent="0.3">
      <c r="A1707" s="21"/>
      <c r="B1707" s="21"/>
      <c r="C1707" s="21"/>
      <c r="D1707" s="31"/>
      <c r="Z1707" s="4"/>
    </row>
    <row r="1708" spans="1:26" x14ac:dyDescent="0.3">
      <c r="A1708" s="21"/>
      <c r="B1708" s="21"/>
      <c r="C1708" s="21"/>
      <c r="D1708" s="31"/>
      <c r="Z1708" s="4"/>
    </row>
    <row r="1709" spans="1:26" x14ac:dyDescent="0.3">
      <c r="A1709" s="21"/>
      <c r="B1709" s="21"/>
      <c r="C1709" s="21"/>
      <c r="D1709" s="31"/>
      <c r="Z1709" s="4"/>
    </row>
    <row r="1710" spans="1:26" x14ac:dyDescent="0.3">
      <c r="A1710" s="21"/>
      <c r="B1710" s="21"/>
      <c r="C1710" s="21"/>
      <c r="D1710" s="31"/>
      <c r="Z1710" s="4"/>
    </row>
    <row r="1711" spans="1:26" x14ac:dyDescent="0.3">
      <c r="A1711" s="21"/>
      <c r="B1711" s="21"/>
      <c r="C1711" s="21"/>
      <c r="D1711" s="31"/>
      <c r="Z1711" s="4"/>
    </row>
    <row r="1712" spans="1:26" x14ac:dyDescent="0.3">
      <c r="A1712" s="21"/>
      <c r="B1712" s="21"/>
      <c r="C1712" s="21"/>
      <c r="D1712" s="31"/>
      <c r="Z1712" s="4"/>
    </row>
    <row r="1713" spans="1:26" x14ac:dyDescent="0.3">
      <c r="A1713" s="21"/>
      <c r="B1713" s="21"/>
      <c r="C1713" s="21"/>
      <c r="D1713" s="31"/>
      <c r="Z1713" s="4"/>
    </row>
    <row r="1714" spans="1:26" x14ac:dyDescent="0.3">
      <c r="A1714" s="21"/>
      <c r="B1714" s="21"/>
      <c r="C1714" s="21"/>
      <c r="D1714" s="31"/>
      <c r="Z1714" s="4"/>
    </row>
    <row r="1715" spans="1:26" x14ac:dyDescent="0.3">
      <c r="A1715" s="21"/>
      <c r="B1715" s="21"/>
      <c r="C1715" s="21"/>
      <c r="D1715" s="31"/>
      <c r="Z1715" s="4"/>
    </row>
    <row r="1716" spans="1:26" x14ac:dyDescent="0.3">
      <c r="A1716" s="21"/>
      <c r="B1716" s="21"/>
      <c r="C1716" s="21"/>
      <c r="D1716" s="31"/>
      <c r="Z1716" s="4"/>
    </row>
    <row r="1717" spans="1:26" x14ac:dyDescent="0.3">
      <c r="A1717" s="21"/>
      <c r="B1717" s="21"/>
      <c r="C1717" s="21"/>
      <c r="D1717" s="31"/>
      <c r="Z1717" s="4"/>
    </row>
    <row r="1718" spans="1:26" x14ac:dyDescent="0.3">
      <c r="A1718" s="21"/>
      <c r="B1718" s="21"/>
      <c r="C1718" s="21"/>
      <c r="D1718" s="31"/>
      <c r="Z1718" s="4"/>
    </row>
    <row r="1719" spans="1:26" x14ac:dyDescent="0.3">
      <c r="A1719" s="21"/>
      <c r="B1719" s="21"/>
      <c r="C1719" s="21"/>
      <c r="D1719" s="31"/>
      <c r="Z1719" s="4"/>
    </row>
    <row r="1720" spans="1:26" x14ac:dyDescent="0.3">
      <c r="A1720" s="21"/>
      <c r="B1720" s="21"/>
      <c r="C1720" s="21"/>
      <c r="D1720" s="31"/>
      <c r="Z1720" s="4"/>
    </row>
    <row r="1721" spans="1:26" x14ac:dyDescent="0.3">
      <c r="A1721" s="21"/>
      <c r="B1721" s="21"/>
      <c r="C1721" s="21"/>
      <c r="D1721" s="31"/>
      <c r="Z1721" s="4"/>
    </row>
    <row r="1722" spans="1:26" x14ac:dyDescent="0.3">
      <c r="A1722" s="21"/>
      <c r="B1722" s="21"/>
      <c r="C1722" s="21"/>
      <c r="D1722" s="31"/>
      <c r="Z1722" s="4"/>
    </row>
    <row r="1723" spans="1:26" x14ac:dyDescent="0.3">
      <c r="A1723" s="21"/>
      <c r="B1723" s="21"/>
      <c r="C1723" s="21"/>
      <c r="D1723" s="31"/>
      <c r="Z1723" s="4"/>
    </row>
    <row r="1724" spans="1:26" x14ac:dyDescent="0.3">
      <c r="A1724" s="21"/>
      <c r="B1724" s="21"/>
      <c r="C1724" s="21"/>
      <c r="D1724" s="31"/>
      <c r="Z1724" s="4"/>
    </row>
    <row r="1725" spans="1:26" x14ac:dyDescent="0.3">
      <c r="A1725" s="21"/>
      <c r="B1725" s="21"/>
      <c r="C1725" s="21"/>
      <c r="D1725" s="31"/>
      <c r="Z1725" s="4"/>
    </row>
    <row r="1726" spans="1:26" x14ac:dyDescent="0.3">
      <c r="A1726" s="21"/>
      <c r="B1726" s="21"/>
      <c r="C1726" s="21"/>
      <c r="D1726" s="31"/>
      <c r="Z1726" s="4"/>
    </row>
    <row r="1727" spans="1:26" x14ac:dyDescent="0.3">
      <c r="A1727" s="21"/>
      <c r="B1727" s="21"/>
      <c r="C1727" s="21"/>
      <c r="D1727" s="31"/>
      <c r="Z1727" s="4"/>
    </row>
    <row r="1728" spans="1:26" x14ac:dyDescent="0.3">
      <c r="A1728" s="21"/>
      <c r="B1728" s="21"/>
      <c r="C1728" s="21"/>
      <c r="D1728" s="31"/>
      <c r="Z1728" s="4"/>
    </row>
    <row r="1729" spans="1:26" x14ac:dyDescent="0.3">
      <c r="A1729" s="21"/>
      <c r="B1729" s="21"/>
      <c r="C1729" s="21"/>
      <c r="D1729" s="31"/>
      <c r="Z1729" s="4"/>
    </row>
    <row r="1730" spans="1:26" x14ac:dyDescent="0.3">
      <c r="A1730" s="21"/>
      <c r="B1730" s="21"/>
      <c r="C1730" s="21"/>
      <c r="D1730" s="31"/>
      <c r="Z1730" s="4"/>
    </row>
    <row r="1731" spans="1:26" x14ac:dyDescent="0.3">
      <c r="A1731" s="21"/>
      <c r="B1731" s="21"/>
      <c r="C1731" s="21"/>
      <c r="D1731" s="31"/>
      <c r="Z1731" s="4"/>
    </row>
    <row r="1732" spans="1:26" x14ac:dyDescent="0.3">
      <c r="A1732" s="21"/>
      <c r="B1732" s="21"/>
      <c r="C1732" s="21"/>
      <c r="D1732" s="31"/>
      <c r="Z1732" s="4"/>
    </row>
    <row r="1733" spans="1:26" x14ac:dyDescent="0.3">
      <c r="A1733" s="21"/>
      <c r="B1733" s="21"/>
      <c r="C1733" s="21"/>
      <c r="D1733" s="31"/>
      <c r="Z1733" s="4"/>
    </row>
    <row r="1734" spans="1:26" x14ac:dyDescent="0.3">
      <c r="A1734" s="21"/>
      <c r="B1734" s="21"/>
      <c r="C1734" s="21"/>
      <c r="D1734" s="31"/>
      <c r="Z1734" s="4"/>
    </row>
    <row r="1735" spans="1:26" x14ac:dyDescent="0.3">
      <c r="A1735" s="21"/>
      <c r="B1735" s="21"/>
      <c r="C1735" s="21"/>
      <c r="D1735" s="31"/>
      <c r="Z1735" s="4"/>
    </row>
    <row r="1736" spans="1:26" x14ac:dyDescent="0.3">
      <c r="A1736" s="21"/>
      <c r="B1736" s="21"/>
      <c r="C1736" s="21"/>
      <c r="D1736" s="31"/>
      <c r="Z1736" s="4"/>
    </row>
    <row r="1737" spans="1:26" x14ac:dyDescent="0.3">
      <c r="A1737" s="21"/>
      <c r="B1737" s="21"/>
      <c r="C1737" s="21"/>
      <c r="D1737" s="31"/>
      <c r="Z1737" s="4"/>
    </row>
    <row r="1738" spans="1:26" x14ac:dyDescent="0.3">
      <c r="A1738" s="21"/>
      <c r="B1738" s="21"/>
      <c r="C1738" s="21"/>
      <c r="D1738" s="31"/>
      <c r="Z1738" s="4"/>
    </row>
    <row r="1739" spans="1:26" x14ac:dyDescent="0.3">
      <c r="A1739" s="21"/>
      <c r="B1739" s="21"/>
      <c r="C1739" s="21"/>
      <c r="D1739" s="31"/>
      <c r="Z1739" s="4"/>
    </row>
    <row r="1740" spans="1:26" x14ac:dyDescent="0.3">
      <c r="A1740" s="21"/>
      <c r="B1740" s="21"/>
      <c r="C1740" s="21"/>
      <c r="D1740" s="31"/>
      <c r="Z1740" s="4"/>
    </row>
    <row r="1741" spans="1:26" x14ac:dyDescent="0.3">
      <c r="A1741" s="21"/>
      <c r="B1741" s="21"/>
      <c r="C1741" s="21"/>
      <c r="D1741" s="31"/>
      <c r="Z1741" s="4"/>
    </row>
    <row r="1742" spans="1:26" x14ac:dyDescent="0.3">
      <c r="A1742" s="21"/>
      <c r="B1742" s="21"/>
      <c r="C1742" s="21"/>
      <c r="D1742" s="31"/>
      <c r="Z1742" s="4"/>
    </row>
    <row r="1743" spans="1:26" x14ac:dyDescent="0.3">
      <c r="A1743" s="21"/>
      <c r="B1743" s="21"/>
      <c r="C1743" s="21"/>
      <c r="D1743" s="31"/>
      <c r="Z1743" s="4"/>
    </row>
    <row r="1744" spans="1:26" x14ac:dyDescent="0.3">
      <c r="A1744" s="21"/>
      <c r="B1744" s="21"/>
      <c r="C1744" s="21"/>
      <c r="D1744" s="31"/>
      <c r="Z1744" s="4"/>
    </row>
    <row r="1745" spans="1:26" x14ac:dyDescent="0.3">
      <c r="A1745" s="21"/>
      <c r="B1745" s="21"/>
      <c r="C1745" s="21"/>
      <c r="D1745" s="31"/>
      <c r="Z1745" s="4"/>
    </row>
    <row r="1746" spans="1:26" x14ac:dyDescent="0.3">
      <c r="A1746" s="21"/>
      <c r="B1746" s="21"/>
      <c r="C1746" s="21"/>
      <c r="D1746" s="31"/>
      <c r="Z1746" s="4"/>
    </row>
    <row r="1747" spans="1:26" x14ac:dyDescent="0.3">
      <c r="A1747" s="21"/>
      <c r="B1747" s="21"/>
      <c r="C1747" s="21"/>
      <c r="D1747" s="31"/>
      <c r="Z1747" s="4"/>
    </row>
    <row r="1748" spans="1:26" x14ac:dyDescent="0.3">
      <c r="A1748" s="21"/>
      <c r="B1748" s="21"/>
      <c r="C1748" s="21"/>
      <c r="D1748" s="31"/>
      <c r="Z1748" s="4"/>
    </row>
    <row r="1749" spans="1:26" x14ac:dyDescent="0.3">
      <c r="A1749" s="21"/>
      <c r="B1749" s="21"/>
      <c r="C1749" s="21"/>
      <c r="D1749" s="31"/>
      <c r="Z1749" s="4"/>
    </row>
    <row r="1750" spans="1:26" x14ac:dyDescent="0.3">
      <c r="A1750" s="21"/>
      <c r="B1750" s="21"/>
      <c r="C1750" s="21"/>
      <c r="D1750" s="31"/>
      <c r="Z1750" s="4"/>
    </row>
    <row r="1751" spans="1:26" x14ac:dyDescent="0.3">
      <c r="A1751" s="21"/>
      <c r="B1751" s="21"/>
      <c r="C1751" s="21"/>
      <c r="D1751" s="31"/>
      <c r="Z1751" s="4"/>
    </row>
    <row r="1752" spans="1:26" x14ac:dyDescent="0.3">
      <c r="A1752" s="21"/>
      <c r="B1752" s="21"/>
      <c r="C1752" s="21"/>
      <c r="D1752" s="31"/>
      <c r="Z1752" s="4"/>
    </row>
    <row r="1753" spans="1:26" x14ac:dyDescent="0.3">
      <c r="A1753" s="21"/>
      <c r="B1753" s="21"/>
      <c r="C1753" s="21"/>
      <c r="D1753" s="31"/>
      <c r="Z1753" s="4"/>
    </row>
    <row r="1754" spans="1:26" x14ac:dyDescent="0.3">
      <c r="A1754" s="21"/>
      <c r="B1754" s="21"/>
      <c r="C1754" s="21"/>
      <c r="D1754" s="31"/>
      <c r="Z1754" s="4"/>
    </row>
    <row r="1755" spans="1:26" x14ac:dyDescent="0.3">
      <c r="A1755" s="21"/>
      <c r="B1755" s="21"/>
      <c r="C1755" s="21"/>
      <c r="D1755" s="31"/>
      <c r="Z1755" s="4"/>
    </row>
    <row r="1756" spans="1:26" x14ac:dyDescent="0.3">
      <c r="A1756" s="21"/>
      <c r="B1756" s="21"/>
      <c r="C1756" s="21"/>
      <c r="D1756" s="31"/>
      <c r="Z1756" s="4"/>
    </row>
    <row r="1757" spans="1:26" x14ac:dyDescent="0.3">
      <c r="A1757" s="21"/>
      <c r="B1757" s="21"/>
      <c r="C1757" s="21"/>
      <c r="D1757" s="31"/>
      <c r="Z1757" s="4"/>
    </row>
    <row r="1758" spans="1:26" x14ac:dyDescent="0.3">
      <c r="A1758" s="21"/>
      <c r="B1758" s="21"/>
      <c r="C1758" s="21"/>
      <c r="D1758" s="31"/>
      <c r="Z1758" s="4"/>
    </row>
    <row r="1759" spans="1:26" x14ac:dyDescent="0.3">
      <c r="A1759" s="21"/>
      <c r="B1759" s="21"/>
      <c r="C1759" s="21"/>
      <c r="D1759" s="31"/>
      <c r="Z1759" s="4"/>
    </row>
    <row r="1760" spans="1:26" x14ac:dyDescent="0.3">
      <c r="A1760" s="21"/>
      <c r="B1760" s="21"/>
      <c r="C1760" s="21"/>
      <c r="D1760" s="31"/>
      <c r="Z1760" s="4"/>
    </row>
    <row r="1761" spans="1:26" x14ac:dyDescent="0.3">
      <c r="A1761" s="21"/>
      <c r="B1761" s="21"/>
      <c r="C1761" s="21"/>
      <c r="D1761" s="31"/>
      <c r="Z1761" s="4"/>
    </row>
    <row r="1762" spans="1:26" x14ac:dyDescent="0.3">
      <c r="A1762" s="21"/>
      <c r="B1762" s="21"/>
      <c r="C1762" s="21"/>
      <c r="D1762" s="31"/>
      <c r="Z1762" s="4"/>
    </row>
    <row r="1763" spans="1:26" x14ac:dyDescent="0.3">
      <c r="A1763" s="21"/>
      <c r="B1763" s="21"/>
      <c r="C1763" s="21"/>
      <c r="D1763" s="31"/>
      <c r="Z1763" s="4"/>
    </row>
    <row r="1764" spans="1:26" x14ac:dyDescent="0.3">
      <c r="A1764" s="21"/>
      <c r="B1764" s="21"/>
      <c r="C1764" s="21"/>
      <c r="D1764" s="31"/>
      <c r="Z1764" s="4"/>
    </row>
    <row r="1765" spans="1:26" x14ac:dyDescent="0.3">
      <c r="A1765" s="21"/>
      <c r="B1765" s="21"/>
      <c r="C1765" s="21"/>
      <c r="D1765" s="31"/>
      <c r="Z1765" s="4"/>
    </row>
    <row r="1766" spans="1:26" x14ac:dyDescent="0.3">
      <c r="A1766" s="21"/>
      <c r="B1766" s="21"/>
      <c r="C1766" s="21"/>
      <c r="D1766" s="31"/>
      <c r="Z1766" s="4"/>
    </row>
    <row r="1767" spans="1:26" x14ac:dyDescent="0.3">
      <c r="A1767" s="21"/>
      <c r="B1767" s="21"/>
      <c r="C1767" s="21"/>
      <c r="D1767" s="31"/>
      <c r="Z1767" s="4"/>
    </row>
    <row r="1768" spans="1:26" x14ac:dyDescent="0.3">
      <c r="A1768" s="21"/>
      <c r="B1768" s="21"/>
      <c r="C1768" s="21"/>
      <c r="D1768" s="31"/>
      <c r="Z1768" s="4"/>
    </row>
    <row r="1769" spans="1:26" x14ac:dyDescent="0.3">
      <c r="A1769" s="21"/>
      <c r="B1769" s="21"/>
      <c r="C1769" s="21"/>
      <c r="D1769" s="31"/>
      <c r="Z1769" s="4"/>
    </row>
    <row r="1770" spans="1:26" x14ac:dyDescent="0.3">
      <c r="A1770" s="21"/>
      <c r="B1770" s="21"/>
      <c r="C1770" s="21"/>
      <c r="D1770" s="31"/>
      <c r="Z1770" s="4"/>
    </row>
    <row r="1771" spans="1:26" x14ac:dyDescent="0.3">
      <c r="A1771" s="21"/>
      <c r="B1771" s="21"/>
      <c r="C1771" s="21"/>
      <c r="D1771" s="31"/>
      <c r="Z1771" s="4"/>
    </row>
    <row r="1772" spans="1:26" x14ac:dyDescent="0.3">
      <c r="A1772" s="21"/>
      <c r="B1772" s="21"/>
      <c r="C1772" s="21"/>
      <c r="D1772" s="31"/>
      <c r="Z1772" s="4"/>
    </row>
    <row r="1773" spans="1:26" x14ac:dyDescent="0.3">
      <c r="A1773" s="21"/>
      <c r="B1773" s="21"/>
      <c r="C1773" s="21"/>
      <c r="D1773" s="31"/>
      <c r="Z1773" s="4"/>
    </row>
    <row r="1774" spans="1:26" x14ac:dyDescent="0.3">
      <c r="A1774" s="21"/>
      <c r="B1774" s="21"/>
      <c r="C1774" s="21"/>
      <c r="D1774" s="31"/>
      <c r="Z1774" s="4"/>
    </row>
    <row r="1775" spans="1:26" x14ac:dyDescent="0.3">
      <c r="A1775" s="21"/>
      <c r="B1775" s="21"/>
      <c r="C1775" s="21"/>
      <c r="D1775" s="31"/>
      <c r="Z1775" s="4"/>
    </row>
    <row r="1776" spans="1:26" x14ac:dyDescent="0.3">
      <c r="A1776" s="21"/>
      <c r="B1776" s="21"/>
      <c r="C1776" s="21"/>
      <c r="D1776" s="31"/>
      <c r="Z1776" s="4"/>
    </row>
    <row r="1777" spans="1:26" x14ac:dyDescent="0.3">
      <c r="A1777" s="21"/>
      <c r="B1777" s="21"/>
      <c r="C1777" s="21"/>
      <c r="D1777" s="31"/>
      <c r="Z1777" s="4"/>
    </row>
    <row r="1778" spans="1:26" x14ac:dyDescent="0.3">
      <c r="A1778" s="21"/>
      <c r="B1778" s="21"/>
      <c r="C1778" s="21"/>
      <c r="D1778" s="31"/>
      <c r="Z1778" s="4"/>
    </row>
    <row r="1779" spans="1:26" x14ac:dyDescent="0.3">
      <c r="A1779" s="21"/>
      <c r="B1779" s="21"/>
      <c r="C1779" s="21"/>
      <c r="D1779" s="31"/>
      <c r="Z1779" s="4"/>
    </row>
    <row r="1780" spans="1:26" x14ac:dyDescent="0.3">
      <c r="A1780" s="21"/>
      <c r="B1780" s="21"/>
      <c r="C1780" s="21"/>
      <c r="D1780" s="31"/>
      <c r="Z1780" s="4"/>
    </row>
    <row r="1781" spans="1:26" x14ac:dyDescent="0.3">
      <c r="A1781" s="21"/>
      <c r="B1781" s="21"/>
      <c r="C1781" s="21"/>
      <c r="D1781" s="31"/>
      <c r="Z1781" s="4"/>
    </row>
    <row r="1782" spans="1:26" x14ac:dyDescent="0.3">
      <c r="A1782" s="21"/>
      <c r="B1782" s="21"/>
      <c r="C1782" s="21"/>
      <c r="D1782" s="31"/>
      <c r="Z1782" s="4"/>
    </row>
    <row r="1783" spans="1:26" x14ac:dyDescent="0.3">
      <c r="A1783" s="21"/>
      <c r="B1783" s="21"/>
      <c r="C1783" s="21"/>
      <c r="D1783" s="31"/>
      <c r="Z1783" s="4"/>
    </row>
    <row r="1784" spans="1:26" x14ac:dyDescent="0.3">
      <c r="A1784" s="21"/>
      <c r="B1784" s="21"/>
      <c r="C1784" s="21"/>
      <c r="D1784" s="31"/>
      <c r="Z1784" s="4"/>
    </row>
    <row r="1785" spans="1:26" x14ac:dyDescent="0.3">
      <c r="A1785" s="21"/>
      <c r="B1785" s="21"/>
      <c r="C1785" s="21"/>
      <c r="D1785" s="31"/>
      <c r="Z1785" s="4"/>
    </row>
    <row r="1786" spans="1:26" x14ac:dyDescent="0.3">
      <c r="A1786" s="21"/>
      <c r="B1786" s="21"/>
      <c r="C1786" s="21"/>
      <c r="D1786" s="31"/>
      <c r="Z1786" s="4"/>
    </row>
    <row r="1787" spans="1:26" x14ac:dyDescent="0.3">
      <c r="A1787" s="21"/>
      <c r="B1787" s="21"/>
      <c r="C1787" s="21"/>
      <c r="D1787" s="31"/>
      <c r="Z1787" s="4"/>
    </row>
    <row r="1788" spans="1:26" x14ac:dyDescent="0.3">
      <c r="A1788" s="21"/>
      <c r="B1788" s="21"/>
      <c r="C1788" s="21"/>
      <c r="D1788" s="31"/>
      <c r="Z1788" s="4"/>
    </row>
    <row r="1789" spans="1:26" x14ac:dyDescent="0.3">
      <c r="A1789" s="21"/>
      <c r="B1789" s="21"/>
      <c r="C1789" s="21"/>
      <c r="D1789" s="31"/>
      <c r="Z1789" s="4"/>
    </row>
    <row r="1790" spans="1:26" x14ac:dyDescent="0.3">
      <c r="A1790" s="21"/>
      <c r="B1790" s="21"/>
      <c r="C1790" s="21"/>
      <c r="D1790" s="31"/>
      <c r="Z1790" s="4"/>
    </row>
    <row r="1791" spans="1:26" x14ac:dyDescent="0.3">
      <c r="A1791" s="21"/>
      <c r="B1791" s="21"/>
      <c r="C1791" s="21"/>
      <c r="D1791" s="31"/>
      <c r="Z1791" s="4"/>
    </row>
    <row r="1792" spans="1:26" x14ac:dyDescent="0.3">
      <c r="A1792" s="21"/>
      <c r="B1792" s="21"/>
      <c r="C1792" s="21"/>
      <c r="D1792" s="31"/>
      <c r="Z1792" s="4"/>
    </row>
    <row r="1793" spans="1:26" x14ac:dyDescent="0.3">
      <c r="A1793" s="21"/>
      <c r="B1793" s="21"/>
      <c r="C1793" s="21"/>
      <c r="D1793" s="31"/>
      <c r="Z1793" s="4"/>
    </row>
    <row r="1794" spans="1:26" x14ac:dyDescent="0.3">
      <c r="A1794" s="21"/>
      <c r="B1794" s="21"/>
      <c r="C1794" s="21"/>
      <c r="D1794" s="31"/>
      <c r="Z1794" s="4"/>
    </row>
    <row r="1795" spans="1:26" x14ac:dyDescent="0.3">
      <c r="A1795" s="21"/>
      <c r="B1795" s="21"/>
      <c r="C1795" s="21"/>
      <c r="D1795" s="31"/>
      <c r="Z1795" s="4"/>
    </row>
    <row r="1796" spans="1:26" x14ac:dyDescent="0.3">
      <c r="A1796" s="21"/>
      <c r="B1796" s="21"/>
      <c r="C1796" s="21"/>
      <c r="D1796" s="31"/>
      <c r="Z1796" s="4"/>
    </row>
    <row r="1797" spans="1:26" x14ac:dyDescent="0.3">
      <c r="A1797" s="21"/>
      <c r="B1797" s="21"/>
      <c r="C1797" s="21"/>
      <c r="D1797" s="31"/>
      <c r="Z1797" s="4"/>
    </row>
    <row r="1798" spans="1:26" x14ac:dyDescent="0.3">
      <c r="A1798" s="21"/>
      <c r="B1798" s="21"/>
      <c r="C1798" s="21"/>
      <c r="D1798" s="31"/>
      <c r="Z1798" s="4"/>
    </row>
    <row r="1799" spans="1:26" x14ac:dyDescent="0.3">
      <c r="A1799" s="21"/>
      <c r="B1799" s="21"/>
      <c r="C1799" s="21"/>
      <c r="D1799" s="31"/>
      <c r="Z1799" s="4"/>
    </row>
    <row r="1800" spans="1:26" x14ac:dyDescent="0.3">
      <c r="A1800" s="21"/>
      <c r="B1800" s="21"/>
      <c r="C1800" s="21"/>
      <c r="D1800" s="31"/>
      <c r="Z1800" s="4"/>
    </row>
    <row r="1801" spans="1:26" x14ac:dyDescent="0.3">
      <c r="A1801" s="21"/>
      <c r="B1801" s="21"/>
      <c r="C1801" s="21"/>
      <c r="D1801" s="31"/>
      <c r="Z1801" s="4"/>
    </row>
    <row r="1802" spans="1:26" x14ac:dyDescent="0.3">
      <c r="A1802" s="21"/>
      <c r="B1802" s="21"/>
      <c r="C1802" s="21"/>
      <c r="D1802" s="31"/>
      <c r="Z1802" s="4"/>
    </row>
    <row r="1803" spans="1:26" x14ac:dyDescent="0.3">
      <c r="A1803" s="21"/>
      <c r="B1803" s="21"/>
      <c r="C1803" s="21"/>
      <c r="D1803" s="31"/>
      <c r="Z1803" s="4"/>
    </row>
    <row r="1804" spans="1:26" x14ac:dyDescent="0.3">
      <c r="A1804" s="21"/>
      <c r="B1804" s="21"/>
      <c r="C1804" s="21"/>
      <c r="D1804" s="31"/>
      <c r="Z1804" s="4"/>
    </row>
    <row r="1805" spans="1:26" x14ac:dyDescent="0.3">
      <c r="A1805" s="21"/>
      <c r="B1805" s="21"/>
      <c r="C1805" s="21"/>
      <c r="D1805" s="31"/>
      <c r="Z1805" s="4"/>
    </row>
    <row r="1806" spans="1:26" x14ac:dyDescent="0.3">
      <c r="A1806" s="21"/>
      <c r="B1806" s="21"/>
      <c r="C1806" s="21"/>
      <c r="D1806" s="31"/>
      <c r="Z1806" s="4"/>
    </row>
    <row r="1807" spans="1:26" x14ac:dyDescent="0.3">
      <c r="A1807" s="21"/>
      <c r="B1807" s="21"/>
      <c r="C1807" s="21"/>
      <c r="D1807" s="31"/>
      <c r="Z1807" s="4"/>
    </row>
    <row r="1808" spans="1:26" x14ac:dyDescent="0.3">
      <c r="A1808" s="21"/>
      <c r="B1808" s="21"/>
      <c r="C1808" s="21"/>
      <c r="D1808" s="31"/>
      <c r="Z1808" s="4"/>
    </row>
    <row r="1809" spans="1:26" x14ac:dyDescent="0.3">
      <c r="A1809" s="21"/>
      <c r="B1809" s="21"/>
      <c r="C1809" s="21"/>
      <c r="D1809" s="31"/>
      <c r="Z1809" s="4"/>
    </row>
    <row r="1810" spans="1:26" x14ac:dyDescent="0.3">
      <c r="A1810" s="21"/>
      <c r="B1810" s="21"/>
      <c r="C1810" s="21"/>
      <c r="D1810" s="31"/>
      <c r="Z1810" s="4"/>
    </row>
    <row r="1811" spans="1:26" x14ac:dyDescent="0.3">
      <c r="A1811" s="21"/>
      <c r="B1811" s="21"/>
      <c r="C1811" s="21"/>
      <c r="D1811" s="31"/>
      <c r="Z1811" s="4"/>
    </row>
    <row r="1812" spans="1:26" x14ac:dyDescent="0.3">
      <c r="A1812" s="21"/>
      <c r="B1812" s="21"/>
      <c r="C1812" s="21"/>
      <c r="D1812" s="31"/>
      <c r="Z1812" s="4"/>
    </row>
    <row r="1813" spans="1:26" x14ac:dyDescent="0.3">
      <c r="A1813" s="21"/>
      <c r="B1813" s="21"/>
      <c r="C1813" s="21"/>
      <c r="D1813" s="31"/>
      <c r="Z1813" s="4"/>
    </row>
    <row r="1814" spans="1:26" x14ac:dyDescent="0.3">
      <c r="A1814" s="21"/>
      <c r="B1814" s="21"/>
      <c r="C1814" s="21"/>
      <c r="D1814" s="31"/>
      <c r="Z1814" s="4"/>
    </row>
    <row r="1815" spans="1:26" x14ac:dyDescent="0.3">
      <c r="A1815" s="21"/>
      <c r="B1815" s="21"/>
      <c r="C1815" s="21"/>
      <c r="D1815" s="31"/>
      <c r="Z1815" s="4"/>
    </row>
    <row r="1816" spans="1:26" x14ac:dyDescent="0.3">
      <c r="A1816" s="21"/>
      <c r="B1816" s="21"/>
      <c r="C1816" s="21"/>
      <c r="D1816" s="31"/>
      <c r="Z1816" s="4"/>
    </row>
    <row r="1817" spans="1:26" x14ac:dyDescent="0.3">
      <c r="A1817" s="21"/>
      <c r="B1817" s="21"/>
      <c r="C1817" s="21"/>
      <c r="D1817" s="31"/>
      <c r="Z1817" s="4"/>
    </row>
    <row r="1818" spans="1:26" x14ac:dyDescent="0.3">
      <c r="A1818" s="21"/>
      <c r="B1818" s="21"/>
      <c r="C1818" s="21"/>
      <c r="D1818" s="31"/>
      <c r="Z1818" s="4"/>
    </row>
    <row r="1819" spans="1:26" x14ac:dyDescent="0.3">
      <c r="A1819" s="21"/>
      <c r="B1819" s="21"/>
      <c r="C1819" s="21"/>
      <c r="D1819" s="31"/>
      <c r="Z1819" s="4"/>
    </row>
    <row r="1820" spans="1:26" x14ac:dyDescent="0.3">
      <c r="A1820" s="21"/>
      <c r="B1820" s="21"/>
      <c r="C1820" s="21"/>
      <c r="D1820" s="31"/>
      <c r="Z1820" s="4"/>
    </row>
    <row r="1821" spans="1:26" x14ac:dyDescent="0.3">
      <c r="A1821" s="21"/>
      <c r="B1821" s="21"/>
      <c r="C1821" s="21"/>
      <c r="D1821" s="31"/>
      <c r="Z1821" s="4"/>
    </row>
    <row r="1822" spans="1:26" x14ac:dyDescent="0.3">
      <c r="A1822" s="21"/>
      <c r="B1822" s="21"/>
      <c r="C1822" s="21"/>
      <c r="D1822" s="31"/>
      <c r="Z1822" s="4"/>
    </row>
    <row r="1823" spans="1:26" x14ac:dyDescent="0.3">
      <c r="A1823" s="21"/>
      <c r="B1823" s="21"/>
      <c r="C1823" s="21"/>
      <c r="D1823" s="31"/>
      <c r="Z1823" s="4"/>
    </row>
    <row r="1824" spans="1:26" x14ac:dyDescent="0.3">
      <c r="A1824" s="21"/>
      <c r="B1824" s="21"/>
      <c r="C1824" s="21"/>
      <c r="D1824" s="31"/>
      <c r="Z1824" s="4"/>
    </row>
    <row r="1825" spans="1:26" x14ac:dyDescent="0.3">
      <c r="A1825" s="21"/>
      <c r="B1825" s="21"/>
      <c r="C1825" s="21"/>
      <c r="D1825" s="31"/>
      <c r="Z1825" s="4"/>
    </row>
    <row r="1826" spans="1:26" x14ac:dyDescent="0.3">
      <c r="A1826" s="21"/>
      <c r="B1826" s="21"/>
      <c r="C1826" s="21"/>
      <c r="D1826" s="31"/>
      <c r="Z1826" s="4"/>
    </row>
    <row r="1827" spans="1:26" x14ac:dyDescent="0.3">
      <c r="A1827" s="21"/>
      <c r="B1827" s="21"/>
      <c r="C1827" s="21"/>
      <c r="D1827" s="31"/>
      <c r="Z1827" s="4"/>
    </row>
    <row r="1828" spans="1:26" x14ac:dyDescent="0.3">
      <c r="A1828" s="21"/>
      <c r="B1828" s="21"/>
      <c r="C1828" s="21"/>
      <c r="D1828" s="31"/>
      <c r="Z1828" s="4"/>
    </row>
    <row r="1829" spans="1:26" x14ac:dyDescent="0.3">
      <c r="A1829" s="21"/>
      <c r="B1829" s="21"/>
      <c r="C1829" s="21"/>
      <c r="D1829" s="31"/>
      <c r="Z1829" s="4"/>
    </row>
    <row r="1830" spans="1:26" x14ac:dyDescent="0.3">
      <c r="A1830" s="21"/>
      <c r="B1830" s="21"/>
      <c r="C1830" s="21"/>
      <c r="D1830" s="31"/>
      <c r="Z1830" s="4"/>
    </row>
    <row r="1831" spans="1:26" x14ac:dyDescent="0.3">
      <c r="A1831" s="21"/>
      <c r="B1831" s="21"/>
      <c r="C1831" s="21"/>
      <c r="D1831" s="31"/>
      <c r="Z1831" s="4"/>
    </row>
    <row r="1832" spans="1:26" x14ac:dyDescent="0.3">
      <c r="A1832" s="21"/>
      <c r="B1832" s="21"/>
      <c r="C1832" s="21"/>
      <c r="D1832" s="31"/>
      <c r="Z1832" s="4"/>
    </row>
    <row r="1833" spans="1:26" x14ac:dyDescent="0.3">
      <c r="A1833" s="21"/>
      <c r="B1833" s="21"/>
      <c r="C1833" s="21"/>
      <c r="D1833" s="31"/>
      <c r="Z1833" s="4"/>
    </row>
    <row r="1834" spans="1:26" x14ac:dyDescent="0.3">
      <c r="A1834" s="21"/>
      <c r="B1834" s="21"/>
      <c r="C1834" s="21"/>
      <c r="D1834" s="31"/>
      <c r="Z1834" s="4"/>
    </row>
    <row r="1835" spans="1:26" x14ac:dyDescent="0.3">
      <c r="A1835" s="21"/>
      <c r="B1835" s="21"/>
      <c r="C1835" s="21"/>
      <c r="D1835" s="31"/>
      <c r="Z1835" s="4"/>
    </row>
    <row r="1836" spans="1:26" x14ac:dyDescent="0.3">
      <c r="A1836" s="21"/>
      <c r="B1836" s="21"/>
      <c r="C1836" s="21"/>
      <c r="D1836" s="31"/>
      <c r="Z1836" s="4"/>
    </row>
    <row r="1837" spans="1:26" x14ac:dyDescent="0.3">
      <c r="A1837" s="21"/>
      <c r="B1837" s="21"/>
      <c r="C1837" s="21"/>
      <c r="D1837" s="31"/>
      <c r="Z1837" s="4"/>
    </row>
    <row r="1838" spans="1:26" x14ac:dyDescent="0.3">
      <c r="A1838" s="21"/>
      <c r="B1838" s="21"/>
      <c r="C1838" s="21"/>
      <c r="D1838" s="31"/>
      <c r="Z1838" s="4"/>
    </row>
    <row r="1839" spans="1:26" x14ac:dyDescent="0.3">
      <c r="A1839" s="21"/>
      <c r="B1839" s="21"/>
      <c r="C1839" s="21"/>
      <c r="D1839" s="31"/>
      <c r="Z1839" s="4"/>
    </row>
    <row r="1840" spans="1:26" x14ac:dyDescent="0.3">
      <c r="A1840" s="21"/>
      <c r="B1840" s="21"/>
      <c r="C1840" s="21"/>
      <c r="D1840" s="31"/>
      <c r="Z1840" s="4"/>
    </row>
    <row r="1841" spans="1:26" x14ac:dyDescent="0.3">
      <c r="A1841" s="21"/>
      <c r="B1841" s="21"/>
      <c r="C1841" s="21"/>
      <c r="D1841" s="31"/>
      <c r="Z1841" s="4"/>
    </row>
    <row r="1842" spans="1:26" x14ac:dyDescent="0.3">
      <c r="A1842" s="21"/>
      <c r="B1842" s="21"/>
      <c r="C1842" s="21"/>
      <c r="D1842" s="31"/>
      <c r="Z1842" s="4"/>
    </row>
    <row r="1843" spans="1:26" x14ac:dyDescent="0.3">
      <c r="A1843" s="21"/>
      <c r="B1843" s="21"/>
      <c r="C1843" s="21"/>
      <c r="D1843" s="31"/>
      <c r="Z1843" s="4"/>
    </row>
    <row r="1844" spans="1:26" x14ac:dyDescent="0.3">
      <c r="A1844" s="21"/>
      <c r="B1844" s="21"/>
      <c r="C1844" s="21"/>
      <c r="D1844" s="31"/>
      <c r="Z1844" s="4"/>
    </row>
    <row r="1845" spans="1:26" x14ac:dyDescent="0.3">
      <c r="A1845" s="21"/>
      <c r="B1845" s="21"/>
      <c r="C1845" s="21"/>
      <c r="D1845" s="31"/>
      <c r="Z1845" s="4"/>
    </row>
    <row r="1846" spans="1:26" x14ac:dyDescent="0.3">
      <c r="A1846" s="21"/>
      <c r="B1846" s="21"/>
      <c r="C1846" s="21"/>
      <c r="D1846" s="31"/>
      <c r="Z1846" s="4"/>
    </row>
    <row r="1847" spans="1:26" x14ac:dyDescent="0.3">
      <c r="A1847" s="21"/>
      <c r="B1847" s="21"/>
      <c r="C1847" s="21"/>
      <c r="D1847" s="31"/>
      <c r="Z1847" s="4"/>
    </row>
    <row r="1848" spans="1:26" x14ac:dyDescent="0.3">
      <c r="A1848" s="21"/>
      <c r="B1848" s="21"/>
      <c r="C1848" s="21"/>
      <c r="D1848" s="31"/>
      <c r="Z1848" s="4"/>
    </row>
    <row r="1849" spans="1:26" x14ac:dyDescent="0.3">
      <c r="A1849" s="21"/>
      <c r="B1849" s="21"/>
      <c r="C1849" s="21"/>
      <c r="D1849" s="31"/>
      <c r="Z1849" s="4"/>
    </row>
    <row r="1850" spans="1:26" x14ac:dyDescent="0.3">
      <c r="A1850" s="21"/>
      <c r="B1850" s="21"/>
      <c r="C1850" s="21"/>
      <c r="D1850" s="31"/>
      <c r="Z1850" s="4"/>
    </row>
    <row r="1851" spans="1:26" x14ac:dyDescent="0.3">
      <c r="A1851" s="21"/>
      <c r="B1851" s="21"/>
      <c r="C1851" s="21"/>
      <c r="D1851" s="31"/>
      <c r="Z1851" s="4"/>
    </row>
    <row r="1852" spans="1:26" x14ac:dyDescent="0.3">
      <c r="A1852" s="21"/>
      <c r="B1852" s="21"/>
      <c r="C1852" s="21"/>
      <c r="D1852" s="31"/>
      <c r="Z1852" s="4"/>
    </row>
    <row r="1853" spans="1:26" x14ac:dyDescent="0.3">
      <c r="A1853" s="21"/>
      <c r="B1853" s="21"/>
      <c r="C1853" s="21"/>
      <c r="D1853" s="31"/>
      <c r="Z1853" s="4"/>
    </row>
    <row r="1854" spans="1:26" x14ac:dyDescent="0.3">
      <c r="A1854" s="21"/>
      <c r="B1854" s="21"/>
      <c r="C1854" s="21"/>
      <c r="D1854" s="31"/>
      <c r="Z1854" s="4"/>
    </row>
    <row r="1855" spans="1:26" x14ac:dyDescent="0.3">
      <c r="A1855" s="21"/>
      <c r="B1855" s="21"/>
      <c r="C1855" s="21"/>
      <c r="D1855" s="31"/>
      <c r="Z1855" s="4"/>
    </row>
    <row r="1856" spans="1:26" x14ac:dyDescent="0.3">
      <c r="A1856" s="21"/>
      <c r="B1856" s="21"/>
      <c r="C1856" s="21"/>
      <c r="D1856" s="31"/>
      <c r="Z1856" s="4"/>
    </row>
    <row r="1857" spans="1:26" x14ac:dyDescent="0.3">
      <c r="A1857" s="21"/>
      <c r="B1857" s="21"/>
      <c r="C1857" s="21"/>
      <c r="D1857" s="31"/>
      <c r="Z1857" s="4"/>
    </row>
    <row r="1858" spans="1:26" x14ac:dyDescent="0.3">
      <c r="A1858" s="21"/>
      <c r="B1858" s="21"/>
      <c r="C1858" s="21"/>
      <c r="D1858" s="31"/>
      <c r="Z1858" s="4"/>
    </row>
    <row r="1859" spans="1:26" x14ac:dyDescent="0.3">
      <c r="A1859" s="21"/>
      <c r="B1859" s="21"/>
      <c r="C1859" s="21"/>
      <c r="D1859" s="31"/>
      <c r="Z1859" s="4"/>
    </row>
    <row r="1860" spans="1:26" x14ac:dyDescent="0.3">
      <c r="A1860" s="21"/>
      <c r="B1860" s="21"/>
      <c r="C1860" s="21"/>
      <c r="D1860" s="31"/>
      <c r="Z1860" s="4"/>
    </row>
    <row r="1861" spans="1:26" x14ac:dyDescent="0.3">
      <c r="A1861" s="21"/>
      <c r="B1861" s="21"/>
      <c r="C1861" s="21"/>
      <c r="D1861" s="31"/>
      <c r="Z1861" s="4"/>
    </row>
    <row r="1862" spans="1:26" x14ac:dyDescent="0.3">
      <c r="A1862" s="21"/>
      <c r="B1862" s="21"/>
      <c r="C1862" s="21"/>
      <c r="D1862" s="31"/>
      <c r="Z1862" s="4"/>
    </row>
    <row r="1863" spans="1:26" x14ac:dyDescent="0.3">
      <c r="A1863" s="21"/>
      <c r="B1863" s="21"/>
      <c r="C1863" s="21"/>
      <c r="D1863" s="31"/>
      <c r="Z1863" s="4"/>
    </row>
    <row r="1864" spans="1:26" x14ac:dyDescent="0.3">
      <c r="A1864" s="21"/>
      <c r="B1864" s="21"/>
      <c r="C1864" s="21"/>
      <c r="D1864" s="31"/>
      <c r="Z1864" s="4"/>
    </row>
    <row r="1865" spans="1:26" x14ac:dyDescent="0.3">
      <c r="A1865" s="21"/>
      <c r="B1865" s="21"/>
      <c r="C1865" s="21"/>
      <c r="D1865" s="31"/>
      <c r="Z1865" s="4"/>
    </row>
    <row r="1866" spans="1:26" x14ac:dyDescent="0.3">
      <c r="A1866" s="21"/>
      <c r="B1866" s="21"/>
      <c r="C1866" s="21"/>
      <c r="D1866" s="31"/>
      <c r="Z1866" s="4"/>
    </row>
    <row r="1867" spans="1:26" x14ac:dyDescent="0.3">
      <c r="A1867" s="21"/>
      <c r="B1867" s="21"/>
      <c r="C1867" s="21"/>
      <c r="D1867" s="31"/>
      <c r="Z1867" s="4"/>
    </row>
    <row r="1868" spans="1:26" x14ac:dyDescent="0.3">
      <c r="A1868" s="21"/>
      <c r="B1868" s="21"/>
      <c r="C1868" s="21"/>
      <c r="D1868" s="31"/>
      <c r="Z1868" s="4"/>
    </row>
    <row r="1869" spans="1:26" x14ac:dyDescent="0.3">
      <c r="A1869" s="21"/>
      <c r="B1869" s="21"/>
      <c r="C1869" s="21"/>
      <c r="D1869" s="31"/>
      <c r="Z1869" s="4"/>
    </row>
    <row r="1870" spans="1:26" x14ac:dyDescent="0.3">
      <c r="A1870" s="21"/>
      <c r="B1870" s="21"/>
      <c r="C1870" s="21"/>
      <c r="D1870" s="31"/>
      <c r="Z1870" s="4"/>
    </row>
    <row r="1871" spans="1:26" x14ac:dyDescent="0.3">
      <c r="A1871" s="21"/>
      <c r="B1871" s="21"/>
      <c r="C1871" s="21"/>
      <c r="D1871" s="31"/>
      <c r="Z1871" s="4"/>
    </row>
    <row r="1872" spans="1:26" x14ac:dyDescent="0.3">
      <c r="A1872" s="21"/>
      <c r="B1872" s="21"/>
      <c r="C1872" s="21"/>
      <c r="D1872" s="31"/>
      <c r="Z1872" s="4"/>
    </row>
    <row r="1873" spans="1:26" x14ac:dyDescent="0.3">
      <c r="A1873" s="21"/>
      <c r="B1873" s="21"/>
      <c r="C1873" s="21"/>
      <c r="D1873" s="31"/>
      <c r="Z1873" s="4"/>
    </row>
    <row r="1874" spans="1:26" x14ac:dyDescent="0.3">
      <c r="A1874" s="21"/>
      <c r="B1874" s="21"/>
      <c r="C1874" s="21"/>
      <c r="D1874" s="31"/>
      <c r="Z1874" s="4"/>
    </row>
    <row r="1875" spans="1:26" x14ac:dyDescent="0.3">
      <c r="A1875" s="21"/>
      <c r="B1875" s="21"/>
      <c r="C1875" s="21"/>
      <c r="D1875" s="31"/>
      <c r="Z1875" s="4"/>
    </row>
    <row r="1876" spans="1:26" x14ac:dyDescent="0.3">
      <c r="A1876" s="21"/>
      <c r="B1876" s="21"/>
      <c r="C1876" s="21"/>
      <c r="D1876" s="31"/>
      <c r="Z1876" s="4"/>
    </row>
    <row r="1877" spans="1:26" x14ac:dyDescent="0.3">
      <c r="A1877" s="21"/>
      <c r="B1877" s="21"/>
      <c r="C1877" s="21"/>
      <c r="D1877" s="31"/>
      <c r="Z1877" s="4"/>
    </row>
    <row r="1878" spans="1:26" x14ac:dyDescent="0.3">
      <c r="A1878" s="21"/>
      <c r="B1878" s="21"/>
      <c r="C1878" s="21"/>
      <c r="D1878" s="31"/>
      <c r="Z1878" s="4"/>
    </row>
    <row r="1879" spans="1:26" x14ac:dyDescent="0.3">
      <c r="A1879" s="21"/>
      <c r="B1879" s="21"/>
      <c r="C1879" s="21"/>
      <c r="D1879" s="31"/>
      <c r="Z1879" s="4"/>
    </row>
    <row r="1880" spans="1:26" x14ac:dyDescent="0.3">
      <c r="A1880" s="21"/>
      <c r="B1880" s="21"/>
      <c r="C1880" s="21"/>
      <c r="D1880" s="31"/>
      <c r="Z1880" s="4"/>
    </row>
    <row r="1881" spans="1:26" x14ac:dyDescent="0.3">
      <c r="A1881" s="21"/>
      <c r="B1881" s="21"/>
      <c r="C1881" s="21"/>
      <c r="D1881" s="31"/>
      <c r="Z1881" s="4"/>
    </row>
    <row r="1882" spans="1:26" x14ac:dyDescent="0.3">
      <c r="A1882" s="21"/>
      <c r="B1882" s="21"/>
      <c r="C1882" s="21"/>
      <c r="D1882" s="31"/>
      <c r="Z1882" s="4"/>
    </row>
    <row r="1883" spans="1:26" x14ac:dyDescent="0.3">
      <c r="A1883" s="21"/>
      <c r="B1883" s="21"/>
      <c r="C1883" s="21"/>
      <c r="D1883" s="31"/>
      <c r="Z1883" s="4"/>
    </row>
    <row r="1884" spans="1:26" x14ac:dyDescent="0.3">
      <c r="A1884" s="21"/>
      <c r="B1884" s="21"/>
      <c r="C1884" s="21"/>
      <c r="D1884" s="31"/>
      <c r="Z1884" s="4"/>
    </row>
    <row r="1885" spans="1:26" x14ac:dyDescent="0.3">
      <c r="A1885" s="21"/>
      <c r="B1885" s="21"/>
      <c r="C1885" s="21"/>
      <c r="D1885" s="31"/>
      <c r="Z1885" s="4"/>
    </row>
    <row r="1886" spans="1:26" x14ac:dyDescent="0.3">
      <c r="A1886" s="21"/>
      <c r="B1886" s="21"/>
      <c r="C1886" s="21"/>
      <c r="D1886" s="31"/>
      <c r="Z1886" s="4"/>
    </row>
    <row r="1887" spans="1:26" x14ac:dyDescent="0.3">
      <c r="A1887" s="21"/>
      <c r="B1887" s="21"/>
      <c r="C1887" s="21"/>
      <c r="D1887" s="31"/>
      <c r="Z1887" s="4"/>
    </row>
    <row r="1888" spans="1:26" x14ac:dyDescent="0.3">
      <c r="A1888" s="21"/>
      <c r="B1888" s="21"/>
      <c r="C1888" s="21"/>
      <c r="D1888" s="31"/>
      <c r="Z1888" s="4"/>
    </row>
    <row r="1889" spans="1:26" x14ac:dyDescent="0.3">
      <c r="A1889" s="21"/>
      <c r="B1889" s="21"/>
      <c r="C1889" s="21"/>
      <c r="D1889" s="31"/>
      <c r="Z1889" s="4"/>
    </row>
    <row r="1890" spans="1:26" x14ac:dyDescent="0.3">
      <c r="A1890" s="21"/>
      <c r="B1890" s="21"/>
      <c r="C1890" s="21"/>
      <c r="D1890" s="31"/>
      <c r="Z1890" s="4"/>
    </row>
    <row r="1891" spans="1:26" x14ac:dyDescent="0.3">
      <c r="A1891" s="21"/>
      <c r="B1891" s="21"/>
      <c r="C1891" s="21"/>
      <c r="D1891" s="31"/>
      <c r="Z1891" s="4"/>
    </row>
    <row r="1892" spans="1:26" x14ac:dyDescent="0.3">
      <c r="A1892" s="21"/>
      <c r="B1892" s="21"/>
      <c r="C1892" s="21"/>
      <c r="D1892" s="31"/>
      <c r="Z1892" s="4"/>
    </row>
    <row r="1893" spans="1:26" x14ac:dyDescent="0.3">
      <c r="A1893" s="21"/>
      <c r="B1893" s="21"/>
      <c r="C1893" s="21"/>
      <c r="D1893" s="31"/>
      <c r="Z1893" s="4"/>
    </row>
    <row r="1894" spans="1:26" x14ac:dyDescent="0.3">
      <c r="A1894" s="21"/>
      <c r="B1894" s="21"/>
      <c r="C1894" s="21"/>
      <c r="D1894" s="31"/>
      <c r="Z1894" s="4"/>
    </row>
    <row r="1895" spans="1:26" x14ac:dyDescent="0.3">
      <c r="A1895" s="21"/>
      <c r="B1895" s="21"/>
      <c r="C1895" s="21"/>
      <c r="D1895" s="31"/>
      <c r="Z1895" s="4"/>
    </row>
    <row r="1896" spans="1:26" x14ac:dyDescent="0.3">
      <c r="A1896" s="21"/>
      <c r="B1896" s="21"/>
      <c r="C1896" s="21"/>
      <c r="D1896" s="31"/>
      <c r="Z1896" s="4"/>
    </row>
    <row r="1897" spans="1:26" x14ac:dyDescent="0.3">
      <c r="A1897" s="21"/>
      <c r="B1897" s="21"/>
      <c r="C1897" s="21"/>
      <c r="D1897" s="31"/>
      <c r="Z1897" s="4"/>
    </row>
    <row r="1898" spans="1:26" x14ac:dyDescent="0.3">
      <c r="A1898" s="21"/>
      <c r="B1898" s="21"/>
      <c r="C1898" s="21"/>
      <c r="D1898" s="31"/>
      <c r="Z1898" s="4"/>
    </row>
    <row r="1899" spans="1:26" x14ac:dyDescent="0.3">
      <c r="A1899" s="21"/>
      <c r="B1899" s="21"/>
      <c r="C1899" s="21"/>
      <c r="D1899" s="31"/>
      <c r="Z1899" s="4"/>
    </row>
    <row r="1900" spans="1:26" x14ac:dyDescent="0.3">
      <c r="A1900" s="21"/>
      <c r="B1900" s="21"/>
      <c r="C1900" s="21"/>
      <c r="D1900" s="31"/>
      <c r="Z1900" s="4"/>
    </row>
    <row r="1901" spans="1:26" x14ac:dyDescent="0.3">
      <c r="A1901" s="21"/>
      <c r="B1901" s="21"/>
      <c r="C1901" s="21"/>
      <c r="D1901" s="31"/>
      <c r="Z1901" s="4"/>
    </row>
    <row r="1902" spans="1:26" x14ac:dyDescent="0.3">
      <c r="A1902" s="21"/>
      <c r="B1902" s="21"/>
      <c r="C1902" s="21"/>
      <c r="D1902" s="31"/>
      <c r="Z1902" s="4"/>
    </row>
    <row r="1903" spans="1:26" x14ac:dyDescent="0.3">
      <c r="A1903" s="21"/>
      <c r="B1903" s="21"/>
      <c r="C1903" s="21"/>
      <c r="D1903" s="31"/>
      <c r="Z1903" s="4"/>
    </row>
    <row r="1904" spans="1:26" x14ac:dyDescent="0.3">
      <c r="A1904" s="21"/>
      <c r="B1904" s="21"/>
      <c r="C1904" s="21"/>
      <c r="D1904" s="31"/>
      <c r="Z1904" s="4"/>
    </row>
    <row r="1905" spans="1:26" x14ac:dyDescent="0.3">
      <c r="A1905" s="21"/>
      <c r="B1905" s="21"/>
      <c r="C1905" s="21"/>
      <c r="D1905" s="31"/>
      <c r="Z1905" s="4"/>
    </row>
    <row r="1906" spans="1:26" x14ac:dyDescent="0.3">
      <c r="A1906" s="21"/>
      <c r="B1906" s="21"/>
      <c r="C1906" s="21"/>
      <c r="D1906" s="31"/>
      <c r="Z1906" s="4"/>
    </row>
    <row r="1907" spans="1:26" x14ac:dyDescent="0.3">
      <c r="A1907" s="21"/>
      <c r="B1907" s="21"/>
      <c r="C1907" s="21"/>
      <c r="D1907" s="31"/>
      <c r="Z1907" s="4"/>
    </row>
    <row r="1908" spans="1:26" x14ac:dyDescent="0.3">
      <c r="A1908" s="21"/>
      <c r="B1908" s="21"/>
      <c r="C1908" s="21"/>
      <c r="D1908" s="31"/>
      <c r="Z1908" s="4"/>
    </row>
    <row r="1909" spans="1:26" x14ac:dyDescent="0.3">
      <c r="A1909" s="21"/>
      <c r="B1909" s="21"/>
      <c r="C1909" s="21"/>
      <c r="D1909" s="31"/>
      <c r="Z1909" s="4"/>
    </row>
    <row r="1910" spans="1:26" x14ac:dyDescent="0.3">
      <c r="A1910" s="21"/>
      <c r="B1910" s="21"/>
      <c r="C1910" s="21"/>
      <c r="D1910" s="31"/>
      <c r="Z1910" s="4"/>
    </row>
    <row r="1911" spans="1:26" x14ac:dyDescent="0.3">
      <c r="A1911" s="21"/>
      <c r="B1911" s="21"/>
      <c r="C1911" s="21"/>
      <c r="D1911" s="31"/>
      <c r="Z1911" s="4"/>
    </row>
    <row r="1912" spans="1:26" x14ac:dyDescent="0.3">
      <c r="A1912" s="21"/>
      <c r="B1912" s="21"/>
      <c r="C1912" s="21"/>
      <c r="D1912" s="31"/>
      <c r="Z1912" s="4"/>
    </row>
    <row r="1913" spans="1:26" x14ac:dyDescent="0.3">
      <c r="A1913" s="21"/>
      <c r="B1913" s="21"/>
      <c r="C1913" s="21"/>
      <c r="D1913" s="31"/>
      <c r="Z1913" s="4"/>
    </row>
    <row r="1914" spans="1:26" x14ac:dyDescent="0.3">
      <c r="A1914" s="21"/>
      <c r="B1914" s="21"/>
      <c r="C1914" s="21"/>
      <c r="D1914" s="31"/>
      <c r="Z1914" s="4"/>
    </row>
    <row r="1915" spans="1:26" x14ac:dyDescent="0.3">
      <c r="A1915" s="21"/>
      <c r="B1915" s="21"/>
      <c r="C1915" s="21"/>
      <c r="D1915" s="31"/>
      <c r="Z1915" s="4"/>
    </row>
    <row r="1916" spans="1:26" x14ac:dyDescent="0.3">
      <c r="A1916" s="21"/>
      <c r="B1916" s="21"/>
      <c r="C1916" s="21"/>
      <c r="D1916" s="31"/>
      <c r="Z1916" s="4"/>
    </row>
    <row r="1917" spans="1:26" x14ac:dyDescent="0.3">
      <c r="A1917" s="21"/>
      <c r="B1917" s="21"/>
      <c r="C1917" s="21"/>
      <c r="D1917" s="31"/>
      <c r="Z1917" s="4"/>
    </row>
    <row r="1918" spans="1:26" x14ac:dyDescent="0.3">
      <c r="A1918" s="21"/>
      <c r="B1918" s="21"/>
      <c r="C1918" s="21"/>
      <c r="D1918" s="31"/>
      <c r="Z1918" s="4"/>
    </row>
    <row r="1919" spans="1:26" x14ac:dyDescent="0.3">
      <c r="A1919" s="21"/>
      <c r="B1919" s="21"/>
      <c r="C1919" s="21"/>
      <c r="D1919" s="31"/>
      <c r="Z1919" s="4"/>
    </row>
    <row r="1920" spans="1:26" x14ac:dyDescent="0.3">
      <c r="A1920" s="21"/>
      <c r="B1920" s="21"/>
      <c r="C1920" s="21"/>
      <c r="D1920" s="31"/>
      <c r="Z1920" s="4"/>
    </row>
    <row r="1921" spans="1:26" x14ac:dyDescent="0.3">
      <c r="A1921" s="21"/>
      <c r="B1921" s="21"/>
      <c r="C1921" s="21"/>
      <c r="D1921" s="31"/>
      <c r="Z1921" s="4"/>
    </row>
    <row r="1922" spans="1:26" x14ac:dyDescent="0.3">
      <c r="A1922" s="21"/>
      <c r="B1922" s="21"/>
      <c r="C1922" s="21"/>
      <c r="D1922" s="31"/>
      <c r="Z1922" s="4"/>
    </row>
    <row r="1923" spans="1:26" x14ac:dyDescent="0.3">
      <c r="A1923" s="21"/>
      <c r="B1923" s="21"/>
      <c r="C1923" s="21"/>
      <c r="D1923" s="31"/>
      <c r="Z1923" s="4"/>
    </row>
    <row r="1924" spans="1:26" x14ac:dyDescent="0.3">
      <c r="A1924" s="21"/>
      <c r="B1924" s="21"/>
      <c r="C1924" s="21"/>
      <c r="D1924" s="31"/>
      <c r="Z1924" s="4"/>
    </row>
    <row r="1925" spans="1:26" x14ac:dyDescent="0.3">
      <c r="A1925" s="21"/>
      <c r="B1925" s="21"/>
      <c r="C1925" s="21"/>
      <c r="D1925" s="31"/>
      <c r="Z1925" s="4"/>
    </row>
    <row r="1926" spans="1:26" x14ac:dyDescent="0.3">
      <c r="A1926" s="21"/>
      <c r="B1926" s="21"/>
      <c r="C1926" s="21"/>
      <c r="D1926" s="31"/>
      <c r="Z1926" s="4"/>
    </row>
    <row r="1927" spans="1:26" x14ac:dyDescent="0.3">
      <c r="A1927" s="21"/>
      <c r="B1927" s="21"/>
      <c r="C1927" s="21"/>
      <c r="D1927" s="31"/>
      <c r="Z1927" s="4"/>
    </row>
    <row r="1928" spans="1:26" x14ac:dyDescent="0.3">
      <c r="A1928" s="21"/>
      <c r="B1928" s="21"/>
      <c r="C1928" s="21"/>
      <c r="D1928" s="31"/>
      <c r="Z1928" s="4"/>
    </row>
    <row r="1929" spans="1:26" x14ac:dyDescent="0.3">
      <c r="A1929" s="21"/>
      <c r="B1929" s="21"/>
      <c r="C1929" s="21"/>
      <c r="D1929" s="31"/>
      <c r="Z1929" s="4"/>
    </row>
    <row r="1930" spans="1:26" x14ac:dyDescent="0.3">
      <c r="A1930" s="21"/>
      <c r="B1930" s="21"/>
      <c r="C1930" s="21"/>
      <c r="D1930" s="31"/>
      <c r="Z1930" s="4"/>
    </row>
    <row r="1931" spans="1:26" x14ac:dyDescent="0.3">
      <c r="A1931" s="21"/>
      <c r="B1931" s="21"/>
      <c r="C1931" s="21"/>
      <c r="D1931" s="31"/>
      <c r="Z1931" s="4"/>
    </row>
    <row r="1932" spans="1:26" x14ac:dyDescent="0.3">
      <c r="A1932" s="21"/>
      <c r="B1932" s="21"/>
      <c r="C1932" s="21"/>
      <c r="D1932" s="31"/>
      <c r="Z1932" s="4"/>
    </row>
    <row r="1933" spans="1:26" x14ac:dyDescent="0.3">
      <c r="A1933" s="21"/>
      <c r="B1933" s="21"/>
      <c r="C1933" s="21"/>
      <c r="D1933" s="31"/>
      <c r="Z1933" s="4"/>
    </row>
    <row r="1934" spans="1:26" x14ac:dyDescent="0.3">
      <c r="A1934" s="21"/>
      <c r="B1934" s="21"/>
      <c r="C1934" s="21"/>
      <c r="D1934" s="31"/>
      <c r="Z1934" s="4"/>
    </row>
    <row r="1935" spans="1:26" x14ac:dyDescent="0.3">
      <c r="A1935" s="21"/>
      <c r="B1935" s="21"/>
      <c r="C1935" s="21"/>
      <c r="D1935" s="31"/>
      <c r="Z1935" s="4"/>
    </row>
    <row r="1936" spans="1:26" x14ac:dyDescent="0.3">
      <c r="A1936" s="21"/>
      <c r="B1936" s="21"/>
      <c r="C1936" s="21"/>
      <c r="D1936" s="31"/>
      <c r="Z1936" s="4"/>
    </row>
    <row r="1937" spans="1:26" x14ac:dyDescent="0.3">
      <c r="A1937" s="21"/>
      <c r="B1937" s="21"/>
      <c r="C1937" s="21"/>
      <c r="D1937" s="31"/>
      <c r="Z1937" s="4"/>
    </row>
    <row r="1938" spans="1:26" x14ac:dyDescent="0.3">
      <c r="A1938" s="21"/>
      <c r="B1938" s="21"/>
      <c r="C1938" s="21"/>
      <c r="D1938" s="31"/>
      <c r="Z1938" s="4"/>
    </row>
    <row r="1939" spans="1:26" x14ac:dyDescent="0.3">
      <c r="A1939" s="21"/>
      <c r="B1939" s="21"/>
      <c r="C1939" s="21"/>
      <c r="D1939" s="31"/>
      <c r="Z1939" s="4"/>
    </row>
    <row r="1940" spans="1:26" x14ac:dyDescent="0.3">
      <c r="A1940" s="21"/>
      <c r="B1940" s="21"/>
      <c r="C1940" s="21"/>
      <c r="D1940" s="31"/>
      <c r="Z1940" s="4"/>
    </row>
    <row r="1941" spans="1:26" x14ac:dyDescent="0.3">
      <c r="A1941" s="21"/>
      <c r="B1941" s="21"/>
      <c r="C1941" s="21"/>
      <c r="D1941" s="31"/>
      <c r="Z1941" s="4"/>
    </row>
    <row r="1942" spans="1:26" x14ac:dyDescent="0.3">
      <c r="A1942" s="21"/>
      <c r="B1942" s="21"/>
      <c r="C1942" s="21"/>
      <c r="D1942" s="31"/>
      <c r="Z1942" s="4"/>
    </row>
    <row r="1943" spans="1:26" x14ac:dyDescent="0.3">
      <c r="A1943" s="21"/>
      <c r="B1943" s="21"/>
      <c r="C1943" s="21"/>
      <c r="D1943" s="31"/>
      <c r="Z1943" s="4"/>
    </row>
    <row r="1944" spans="1:26" x14ac:dyDescent="0.3">
      <c r="A1944" s="21"/>
      <c r="B1944" s="21"/>
      <c r="C1944" s="21"/>
      <c r="D1944" s="31"/>
      <c r="Z1944" s="4"/>
    </row>
    <row r="1945" spans="1:26" x14ac:dyDescent="0.3">
      <c r="A1945" s="21"/>
      <c r="B1945" s="21"/>
      <c r="C1945" s="21"/>
      <c r="D1945" s="31"/>
      <c r="Z1945" s="4"/>
    </row>
    <row r="1946" spans="1:26" x14ac:dyDescent="0.3">
      <c r="A1946" s="21"/>
      <c r="B1946" s="21"/>
      <c r="C1946" s="21"/>
      <c r="D1946" s="31"/>
      <c r="Z1946" s="4"/>
    </row>
    <row r="1947" spans="1:26" x14ac:dyDescent="0.3">
      <c r="A1947" s="21"/>
      <c r="B1947" s="21"/>
      <c r="C1947" s="21"/>
      <c r="D1947" s="31"/>
      <c r="Z1947" s="4"/>
    </row>
    <row r="1948" spans="1:26" x14ac:dyDescent="0.3">
      <c r="A1948" s="21"/>
      <c r="B1948" s="21"/>
      <c r="C1948" s="21"/>
      <c r="D1948" s="31"/>
      <c r="Z1948" s="4"/>
    </row>
    <row r="1949" spans="1:26" x14ac:dyDescent="0.3">
      <c r="A1949" s="21"/>
      <c r="B1949" s="21"/>
      <c r="C1949" s="21"/>
      <c r="D1949" s="31"/>
      <c r="Z1949" s="4"/>
    </row>
    <row r="1950" spans="1:26" x14ac:dyDescent="0.3">
      <c r="A1950" s="21"/>
      <c r="B1950" s="21"/>
      <c r="C1950" s="21"/>
      <c r="D1950" s="31"/>
      <c r="Z1950" s="4"/>
    </row>
    <row r="1951" spans="1:26" x14ac:dyDescent="0.3">
      <c r="A1951" s="21"/>
      <c r="B1951" s="21"/>
      <c r="C1951" s="21"/>
      <c r="D1951" s="31"/>
      <c r="Z1951" s="4"/>
    </row>
    <row r="1952" spans="1:26" x14ac:dyDescent="0.3">
      <c r="A1952" s="21"/>
      <c r="B1952" s="21"/>
      <c r="C1952" s="21"/>
      <c r="D1952" s="31"/>
      <c r="Z1952" s="4"/>
    </row>
    <row r="1953" spans="1:26" x14ac:dyDescent="0.3">
      <c r="A1953" s="21"/>
      <c r="B1953" s="21"/>
      <c r="C1953" s="21"/>
      <c r="D1953" s="31"/>
      <c r="Z1953" s="4"/>
    </row>
    <row r="1954" spans="1:26" x14ac:dyDescent="0.3">
      <c r="A1954" s="21"/>
      <c r="B1954" s="21"/>
      <c r="C1954" s="21"/>
      <c r="D1954" s="31"/>
      <c r="Z1954" s="4"/>
    </row>
    <row r="1955" spans="1:26" x14ac:dyDescent="0.3">
      <c r="A1955" s="21"/>
      <c r="B1955" s="21"/>
      <c r="C1955" s="21"/>
      <c r="D1955" s="31"/>
      <c r="Z1955" s="4"/>
    </row>
    <row r="1956" spans="1:26" x14ac:dyDescent="0.3">
      <c r="A1956" s="21"/>
      <c r="B1956" s="21"/>
      <c r="C1956" s="21"/>
      <c r="D1956" s="31"/>
      <c r="Z1956" s="4"/>
    </row>
    <row r="1957" spans="1:26" x14ac:dyDescent="0.3">
      <c r="A1957" s="21"/>
      <c r="B1957" s="21"/>
      <c r="C1957" s="21"/>
      <c r="D1957" s="31"/>
      <c r="Z1957" s="4"/>
    </row>
    <row r="1958" spans="1:26" x14ac:dyDescent="0.3">
      <c r="A1958" s="21"/>
      <c r="B1958" s="21"/>
      <c r="C1958" s="21"/>
      <c r="D1958" s="31"/>
      <c r="Z1958" s="4"/>
    </row>
    <row r="1959" spans="1:26" x14ac:dyDescent="0.3">
      <c r="A1959" s="21"/>
      <c r="B1959" s="21"/>
      <c r="C1959" s="21"/>
      <c r="D1959" s="31"/>
      <c r="Z1959" s="4"/>
    </row>
    <row r="1960" spans="1:26" x14ac:dyDescent="0.3">
      <c r="A1960" s="21"/>
      <c r="B1960" s="21"/>
      <c r="C1960" s="21"/>
      <c r="D1960" s="31"/>
      <c r="Z1960" s="4"/>
    </row>
    <row r="1961" spans="1:26" x14ac:dyDescent="0.3">
      <c r="A1961" s="21"/>
      <c r="B1961" s="21"/>
      <c r="C1961" s="21"/>
      <c r="D1961" s="31"/>
      <c r="Z1961" s="4"/>
    </row>
    <row r="1962" spans="1:26" x14ac:dyDescent="0.3">
      <c r="A1962" s="21"/>
      <c r="B1962" s="21"/>
      <c r="C1962" s="21"/>
      <c r="D1962" s="31"/>
      <c r="Z1962" s="4"/>
    </row>
    <row r="1963" spans="1:26" x14ac:dyDescent="0.3">
      <c r="A1963" s="21"/>
      <c r="B1963" s="21"/>
      <c r="C1963" s="21"/>
      <c r="D1963" s="31"/>
      <c r="Z1963" s="4"/>
    </row>
    <row r="1964" spans="1:26" x14ac:dyDescent="0.3">
      <c r="A1964" s="21"/>
      <c r="B1964" s="21"/>
      <c r="C1964" s="21"/>
      <c r="D1964" s="31"/>
      <c r="Z1964" s="4"/>
    </row>
    <row r="1965" spans="1:26" x14ac:dyDescent="0.3">
      <c r="A1965" s="21"/>
      <c r="B1965" s="21"/>
      <c r="C1965" s="21"/>
      <c r="D1965" s="31"/>
      <c r="Z1965" s="4"/>
    </row>
    <row r="1966" spans="1:26" x14ac:dyDescent="0.3">
      <c r="A1966" s="21"/>
      <c r="B1966" s="21"/>
      <c r="C1966" s="21"/>
      <c r="D1966" s="31"/>
      <c r="Z1966" s="4"/>
    </row>
    <row r="1967" spans="1:26" x14ac:dyDescent="0.3">
      <c r="A1967" s="21"/>
      <c r="B1967" s="21"/>
      <c r="C1967" s="21"/>
      <c r="D1967" s="31"/>
      <c r="Z1967" s="4"/>
    </row>
    <row r="1968" spans="1:26" x14ac:dyDescent="0.3">
      <c r="A1968" s="21"/>
      <c r="B1968" s="21"/>
      <c r="C1968" s="21"/>
      <c r="D1968" s="31"/>
      <c r="Z1968" s="4"/>
    </row>
    <row r="1969" spans="1:26" x14ac:dyDescent="0.3">
      <c r="A1969" s="21"/>
      <c r="B1969" s="21"/>
      <c r="C1969" s="21"/>
      <c r="D1969" s="31"/>
      <c r="Z1969" s="4"/>
    </row>
    <row r="1970" spans="1:26" x14ac:dyDescent="0.3">
      <c r="A1970" s="21"/>
      <c r="B1970" s="21"/>
      <c r="C1970" s="21"/>
      <c r="D1970" s="31"/>
      <c r="Z1970" s="4"/>
    </row>
    <row r="1971" spans="1:26" x14ac:dyDescent="0.3">
      <c r="A1971" s="21"/>
      <c r="B1971" s="21"/>
      <c r="C1971" s="21"/>
      <c r="D1971" s="31"/>
      <c r="Z1971" s="4"/>
    </row>
    <row r="1972" spans="1:26" x14ac:dyDescent="0.3">
      <c r="A1972" s="21"/>
      <c r="B1972" s="21"/>
      <c r="C1972" s="21"/>
      <c r="D1972" s="31"/>
      <c r="Z1972" s="4"/>
    </row>
    <row r="1973" spans="1:26" x14ac:dyDescent="0.3">
      <c r="A1973" s="21"/>
      <c r="B1973" s="21"/>
      <c r="C1973" s="21"/>
      <c r="D1973" s="31"/>
      <c r="Z1973" s="4"/>
    </row>
    <row r="1974" spans="1:26" x14ac:dyDescent="0.3">
      <c r="A1974" s="21"/>
      <c r="B1974" s="21"/>
      <c r="C1974" s="21"/>
      <c r="D1974" s="31"/>
      <c r="Z1974" s="4"/>
    </row>
    <row r="1975" spans="1:26" x14ac:dyDescent="0.3">
      <c r="A1975" s="21"/>
      <c r="B1975" s="21"/>
      <c r="C1975" s="21"/>
      <c r="D1975" s="31"/>
      <c r="Z1975" s="4"/>
    </row>
    <row r="1976" spans="1:26" x14ac:dyDescent="0.3">
      <c r="A1976" s="21"/>
      <c r="B1976" s="21"/>
      <c r="C1976" s="21"/>
      <c r="D1976" s="31"/>
      <c r="Z1976" s="4"/>
    </row>
    <row r="1977" spans="1:26" x14ac:dyDescent="0.3">
      <c r="A1977" s="21"/>
      <c r="B1977" s="21"/>
      <c r="C1977" s="21"/>
      <c r="D1977" s="31"/>
      <c r="Z1977" s="4"/>
    </row>
    <row r="1978" spans="1:26" x14ac:dyDescent="0.3">
      <c r="A1978" s="21"/>
      <c r="B1978" s="21"/>
      <c r="C1978" s="21"/>
      <c r="D1978" s="31"/>
      <c r="Z1978" s="4"/>
    </row>
    <row r="1979" spans="1:26" x14ac:dyDescent="0.3">
      <c r="A1979" s="21"/>
      <c r="B1979" s="21"/>
      <c r="C1979" s="21"/>
      <c r="D1979" s="31"/>
      <c r="Z1979" s="4"/>
    </row>
    <row r="1980" spans="1:26" x14ac:dyDescent="0.3">
      <c r="A1980" s="21"/>
      <c r="B1980" s="21"/>
      <c r="C1980" s="21"/>
      <c r="D1980" s="31"/>
      <c r="Z1980" s="4"/>
    </row>
    <row r="1981" spans="1:26" x14ac:dyDescent="0.3">
      <c r="A1981" s="21"/>
      <c r="B1981" s="21"/>
      <c r="C1981" s="21"/>
      <c r="D1981" s="31"/>
      <c r="Z1981" s="4"/>
    </row>
    <row r="1982" spans="1:26" x14ac:dyDescent="0.3">
      <c r="A1982" s="21"/>
      <c r="B1982" s="21"/>
      <c r="C1982" s="21"/>
      <c r="D1982" s="31"/>
      <c r="Z1982" s="4"/>
    </row>
    <row r="1983" spans="1:26" x14ac:dyDescent="0.3">
      <c r="A1983" s="21"/>
      <c r="B1983" s="21"/>
      <c r="C1983" s="21"/>
      <c r="D1983" s="31"/>
      <c r="Z1983" s="4"/>
    </row>
    <row r="1984" spans="1:26" x14ac:dyDescent="0.3">
      <c r="A1984" s="21"/>
      <c r="B1984" s="21"/>
      <c r="C1984" s="21"/>
      <c r="D1984" s="31"/>
      <c r="Z1984" s="4"/>
    </row>
    <row r="1985" spans="1:26" x14ac:dyDescent="0.3">
      <c r="A1985" s="21"/>
      <c r="B1985" s="21"/>
      <c r="C1985" s="21"/>
      <c r="D1985" s="31"/>
      <c r="Z1985" s="4"/>
    </row>
    <row r="1986" spans="1:26" x14ac:dyDescent="0.3">
      <c r="A1986" s="21"/>
      <c r="B1986" s="21"/>
      <c r="C1986" s="21"/>
      <c r="D1986" s="31"/>
      <c r="Z1986" s="4"/>
    </row>
    <row r="1987" spans="1:26" x14ac:dyDescent="0.3">
      <c r="A1987" s="21"/>
      <c r="B1987" s="21"/>
      <c r="C1987" s="21"/>
      <c r="D1987" s="31"/>
      <c r="Z1987" s="4"/>
    </row>
    <row r="1988" spans="1:26" x14ac:dyDescent="0.3">
      <c r="A1988" s="21"/>
      <c r="B1988" s="21"/>
      <c r="C1988" s="21"/>
      <c r="D1988" s="31"/>
      <c r="Z1988" s="4"/>
    </row>
    <row r="1989" spans="1:26" x14ac:dyDescent="0.3">
      <c r="A1989" s="21"/>
      <c r="B1989" s="21"/>
      <c r="C1989" s="21"/>
      <c r="D1989" s="31"/>
      <c r="Z1989" s="4"/>
    </row>
    <row r="1990" spans="1:26" x14ac:dyDescent="0.3">
      <c r="A1990" s="21"/>
      <c r="B1990" s="21"/>
      <c r="C1990" s="21"/>
      <c r="D1990" s="31"/>
      <c r="Z1990" s="4"/>
    </row>
    <row r="1991" spans="1:26" x14ac:dyDescent="0.3">
      <c r="A1991" s="21"/>
      <c r="B1991" s="21"/>
      <c r="C1991" s="21"/>
      <c r="D1991" s="31"/>
      <c r="Z1991" s="4"/>
    </row>
    <row r="1992" spans="1:26" x14ac:dyDescent="0.3">
      <c r="A1992" s="21"/>
      <c r="B1992" s="21"/>
      <c r="C1992" s="21"/>
      <c r="D1992" s="31"/>
      <c r="Z1992" s="4"/>
    </row>
    <row r="1993" spans="1:26" x14ac:dyDescent="0.3">
      <c r="A1993" s="21"/>
      <c r="B1993" s="21"/>
      <c r="C1993" s="21"/>
      <c r="D1993" s="31"/>
      <c r="Z1993" s="4"/>
    </row>
    <row r="1994" spans="1:26" x14ac:dyDescent="0.3">
      <c r="A1994" s="21"/>
      <c r="B1994" s="21"/>
      <c r="C1994" s="21"/>
      <c r="D1994" s="31"/>
      <c r="Z1994" s="4"/>
    </row>
    <row r="1995" spans="1:26" x14ac:dyDescent="0.3">
      <c r="A1995" s="21"/>
      <c r="B1995" s="21"/>
      <c r="C1995" s="21"/>
      <c r="D1995" s="31"/>
      <c r="Z1995" s="4"/>
    </row>
    <row r="1996" spans="1:26" x14ac:dyDescent="0.3">
      <c r="A1996" s="21"/>
      <c r="B1996" s="21"/>
      <c r="C1996" s="21"/>
      <c r="D1996" s="31"/>
      <c r="Z1996" s="4"/>
    </row>
    <row r="1997" spans="1:26" x14ac:dyDescent="0.3">
      <c r="A1997" s="21"/>
      <c r="B1997" s="21"/>
      <c r="C1997" s="21"/>
      <c r="D1997" s="31"/>
      <c r="Z1997" s="4"/>
    </row>
    <row r="1998" spans="1:26" x14ac:dyDescent="0.3">
      <c r="A1998" s="21"/>
      <c r="B1998" s="21"/>
      <c r="C1998" s="21"/>
      <c r="D1998" s="31"/>
      <c r="Z1998" s="4"/>
    </row>
    <row r="1999" spans="1:26" x14ac:dyDescent="0.3">
      <c r="A1999" s="21"/>
      <c r="B1999" s="21"/>
      <c r="C1999" s="21"/>
      <c r="D1999" s="31"/>
      <c r="Z1999" s="4"/>
    </row>
    <row r="2000" spans="1:26" x14ac:dyDescent="0.3">
      <c r="A2000" s="21"/>
      <c r="B2000" s="21"/>
      <c r="C2000" s="21"/>
      <c r="D2000" s="31"/>
      <c r="Z2000" s="4"/>
    </row>
    <row r="2001" spans="1:26" x14ac:dyDescent="0.3">
      <c r="A2001" s="21"/>
      <c r="B2001" s="21"/>
      <c r="C2001" s="21"/>
      <c r="D2001" s="31"/>
      <c r="Z2001" s="4"/>
    </row>
    <row r="2002" spans="1:26" x14ac:dyDescent="0.3">
      <c r="A2002" s="21"/>
      <c r="B2002" s="21"/>
      <c r="C2002" s="21"/>
      <c r="D2002" s="31"/>
      <c r="Z2002" s="4"/>
    </row>
    <row r="2003" spans="1:26" x14ac:dyDescent="0.3">
      <c r="A2003" s="21"/>
      <c r="B2003" s="21"/>
      <c r="C2003" s="21"/>
      <c r="D2003" s="31"/>
      <c r="Z2003" s="4"/>
    </row>
    <row r="2004" spans="1:26" x14ac:dyDescent="0.3">
      <c r="A2004" s="21"/>
      <c r="B2004" s="21"/>
      <c r="C2004" s="21"/>
      <c r="D2004" s="31"/>
      <c r="Z2004" s="4"/>
    </row>
    <row r="2005" spans="1:26" x14ac:dyDescent="0.3">
      <c r="A2005" s="21"/>
      <c r="B2005" s="21"/>
      <c r="C2005" s="21"/>
      <c r="D2005" s="31"/>
      <c r="Z2005" s="4"/>
    </row>
    <row r="2006" spans="1:26" x14ac:dyDescent="0.3">
      <c r="A2006" s="21"/>
      <c r="B2006" s="21"/>
      <c r="C2006" s="21"/>
      <c r="D2006" s="31"/>
      <c r="Z2006" s="4"/>
    </row>
    <row r="2007" spans="1:26" x14ac:dyDescent="0.3">
      <c r="A2007" s="21"/>
      <c r="B2007" s="21"/>
      <c r="C2007" s="21"/>
      <c r="D2007" s="31"/>
      <c r="Z2007" s="4"/>
    </row>
    <row r="2008" spans="1:26" x14ac:dyDescent="0.3">
      <c r="A2008" s="21"/>
      <c r="B2008" s="21"/>
      <c r="C2008" s="21"/>
      <c r="D2008" s="31"/>
      <c r="Z2008" s="4"/>
    </row>
    <row r="2009" spans="1:26" x14ac:dyDescent="0.3">
      <c r="A2009" s="21"/>
      <c r="B2009" s="21"/>
      <c r="C2009" s="21"/>
      <c r="D2009" s="31"/>
      <c r="Z2009" s="4"/>
    </row>
    <row r="2010" spans="1:26" x14ac:dyDescent="0.3">
      <c r="A2010" s="21"/>
      <c r="B2010" s="21"/>
      <c r="C2010" s="21"/>
      <c r="D2010" s="31"/>
      <c r="Z2010" s="4"/>
    </row>
    <row r="2011" spans="1:26" x14ac:dyDescent="0.3">
      <c r="A2011" s="21"/>
      <c r="B2011" s="21"/>
      <c r="C2011" s="21"/>
      <c r="D2011" s="31"/>
      <c r="Z2011" s="4"/>
    </row>
    <row r="2012" spans="1:26" x14ac:dyDescent="0.3">
      <c r="A2012" s="21"/>
      <c r="B2012" s="21"/>
      <c r="C2012" s="21"/>
      <c r="D2012" s="31"/>
      <c r="Z2012" s="4"/>
    </row>
    <row r="2013" spans="1:26" x14ac:dyDescent="0.3">
      <c r="A2013" s="21"/>
      <c r="B2013" s="21"/>
      <c r="C2013" s="21"/>
      <c r="D2013" s="31"/>
      <c r="Z2013" s="4"/>
    </row>
    <row r="2014" spans="1:26" x14ac:dyDescent="0.3">
      <c r="A2014" s="21"/>
      <c r="B2014" s="21"/>
      <c r="C2014" s="21"/>
      <c r="D2014" s="31"/>
      <c r="Z2014" s="4"/>
    </row>
    <row r="2015" spans="1:26" x14ac:dyDescent="0.3">
      <c r="A2015" s="21"/>
      <c r="B2015" s="21"/>
      <c r="C2015" s="21"/>
      <c r="D2015" s="31"/>
      <c r="Z2015" s="4"/>
    </row>
    <row r="2016" spans="1:26" x14ac:dyDescent="0.3">
      <c r="A2016" s="21"/>
      <c r="B2016" s="21"/>
      <c r="C2016" s="21"/>
      <c r="D2016" s="31"/>
      <c r="Z2016" s="4"/>
    </row>
    <row r="2017" spans="1:26" x14ac:dyDescent="0.3">
      <c r="A2017" s="21"/>
      <c r="B2017" s="21"/>
      <c r="C2017" s="21"/>
      <c r="D2017" s="31"/>
      <c r="Z2017" s="4"/>
    </row>
    <row r="2018" spans="1:26" x14ac:dyDescent="0.3">
      <c r="A2018" s="21"/>
      <c r="B2018" s="21"/>
      <c r="C2018" s="21"/>
      <c r="D2018" s="31"/>
      <c r="Z2018" s="4"/>
    </row>
    <row r="2019" spans="1:26" x14ac:dyDescent="0.3">
      <c r="A2019" s="21"/>
      <c r="B2019" s="21"/>
      <c r="C2019" s="21"/>
      <c r="D2019" s="31"/>
      <c r="Z2019" s="4"/>
    </row>
    <row r="2020" spans="1:26" x14ac:dyDescent="0.3">
      <c r="A2020" s="21"/>
      <c r="B2020" s="21"/>
      <c r="C2020" s="21"/>
      <c r="D2020" s="31"/>
      <c r="Z2020" s="4"/>
    </row>
    <row r="2021" spans="1:26" x14ac:dyDescent="0.3">
      <c r="A2021" s="21"/>
      <c r="B2021" s="21"/>
      <c r="C2021" s="21"/>
      <c r="D2021" s="31"/>
      <c r="Z2021" s="4"/>
    </row>
    <row r="2022" spans="1:26" x14ac:dyDescent="0.3">
      <c r="A2022" s="21"/>
      <c r="B2022" s="21"/>
      <c r="C2022" s="21"/>
      <c r="D2022" s="31"/>
      <c r="Z2022" s="4"/>
    </row>
    <row r="2023" spans="1:26" x14ac:dyDescent="0.3">
      <c r="A2023" s="21"/>
      <c r="B2023" s="21"/>
      <c r="C2023" s="21"/>
      <c r="D2023" s="31"/>
      <c r="Z2023" s="4"/>
    </row>
    <row r="2024" spans="1:26" x14ac:dyDescent="0.3">
      <c r="A2024" s="21"/>
      <c r="B2024" s="21"/>
      <c r="C2024" s="21"/>
      <c r="D2024" s="31"/>
      <c r="Z2024" s="4"/>
    </row>
    <row r="2025" spans="1:26" x14ac:dyDescent="0.3">
      <c r="A2025" s="21"/>
      <c r="B2025" s="21"/>
      <c r="C2025" s="21"/>
      <c r="D2025" s="31"/>
      <c r="Z2025" s="4"/>
    </row>
    <row r="2026" spans="1:26" x14ac:dyDescent="0.3">
      <c r="A2026" s="21"/>
      <c r="B2026" s="21"/>
      <c r="C2026" s="21"/>
      <c r="D2026" s="31"/>
      <c r="Z2026" s="4"/>
    </row>
    <row r="2027" spans="1:26" x14ac:dyDescent="0.3">
      <c r="A2027" s="21"/>
      <c r="B2027" s="21"/>
      <c r="C2027" s="21"/>
      <c r="D2027" s="31"/>
      <c r="Z2027" s="4"/>
    </row>
    <row r="2028" spans="1:26" x14ac:dyDescent="0.3">
      <c r="A2028" s="21"/>
      <c r="B2028" s="21"/>
      <c r="C2028" s="21"/>
      <c r="D2028" s="31"/>
      <c r="Z2028" s="4"/>
    </row>
    <row r="2029" spans="1:26" x14ac:dyDescent="0.3">
      <c r="A2029" s="21"/>
      <c r="B2029" s="21"/>
      <c r="C2029" s="21"/>
      <c r="D2029" s="31"/>
      <c r="Z2029" s="4"/>
    </row>
    <row r="2030" spans="1:26" x14ac:dyDescent="0.3">
      <c r="A2030" s="21"/>
      <c r="B2030" s="21"/>
      <c r="C2030" s="21"/>
      <c r="D2030" s="31"/>
      <c r="Z2030" s="4"/>
    </row>
    <row r="2031" spans="1:26" x14ac:dyDescent="0.3">
      <c r="A2031" s="21"/>
      <c r="B2031" s="21"/>
      <c r="C2031" s="21"/>
      <c r="D2031" s="31"/>
      <c r="Z2031" s="4"/>
    </row>
    <row r="2032" spans="1:26" x14ac:dyDescent="0.3">
      <c r="A2032" s="21"/>
      <c r="B2032" s="21"/>
      <c r="C2032" s="21"/>
      <c r="D2032" s="31"/>
      <c r="Z2032" s="4"/>
    </row>
    <row r="2033" spans="1:26" x14ac:dyDescent="0.3">
      <c r="A2033" s="21"/>
      <c r="B2033" s="21"/>
      <c r="C2033" s="21"/>
      <c r="D2033" s="31"/>
      <c r="Z2033" s="4"/>
    </row>
    <row r="2034" spans="1:26" x14ac:dyDescent="0.3">
      <c r="A2034" s="21"/>
      <c r="B2034" s="21"/>
      <c r="C2034" s="21"/>
      <c r="D2034" s="31"/>
      <c r="Z2034" s="4"/>
    </row>
    <row r="2035" spans="1:26" x14ac:dyDescent="0.3">
      <c r="A2035" s="21"/>
      <c r="B2035" s="21"/>
      <c r="C2035" s="21"/>
      <c r="D2035" s="31"/>
      <c r="Z2035" s="4"/>
    </row>
    <row r="2036" spans="1:26" x14ac:dyDescent="0.3">
      <c r="A2036" s="21"/>
      <c r="B2036" s="21"/>
      <c r="C2036" s="21"/>
      <c r="D2036" s="31"/>
      <c r="Z2036" s="4"/>
    </row>
    <row r="2037" spans="1:26" x14ac:dyDescent="0.3">
      <c r="A2037" s="21"/>
      <c r="B2037" s="21"/>
      <c r="C2037" s="21"/>
      <c r="D2037" s="31"/>
      <c r="Z2037" s="4"/>
    </row>
    <row r="2038" spans="1:26" x14ac:dyDescent="0.3">
      <c r="A2038" s="21"/>
      <c r="B2038" s="21"/>
      <c r="C2038" s="21"/>
      <c r="D2038" s="31"/>
      <c r="Z2038" s="4"/>
    </row>
    <row r="2039" spans="1:26" x14ac:dyDescent="0.3">
      <c r="A2039" s="21"/>
      <c r="B2039" s="21"/>
      <c r="C2039" s="21"/>
      <c r="D2039" s="31"/>
      <c r="Z2039" s="4"/>
    </row>
    <row r="2040" spans="1:26" x14ac:dyDescent="0.3">
      <c r="A2040" s="21"/>
      <c r="B2040" s="21"/>
      <c r="C2040" s="21"/>
      <c r="D2040" s="31"/>
      <c r="Z2040" s="4"/>
    </row>
    <row r="2041" spans="1:26" x14ac:dyDescent="0.3">
      <c r="A2041" s="21"/>
      <c r="B2041" s="21"/>
      <c r="C2041" s="21"/>
      <c r="D2041" s="31"/>
      <c r="Z2041" s="4"/>
    </row>
    <row r="2042" spans="1:26" x14ac:dyDescent="0.3">
      <c r="A2042" s="21"/>
      <c r="B2042" s="21"/>
      <c r="C2042" s="21"/>
      <c r="D2042" s="31"/>
      <c r="Z2042" s="4"/>
    </row>
    <row r="2043" spans="1:26" x14ac:dyDescent="0.3">
      <c r="A2043" s="21"/>
      <c r="B2043" s="21"/>
      <c r="C2043" s="21"/>
      <c r="D2043" s="31"/>
      <c r="Z2043" s="4"/>
    </row>
    <row r="2044" spans="1:26" x14ac:dyDescent="0.3">
      <c r="A2044" s="21"/>
      <c r="B2044" s="21"/>
      <c r="C2044" s="21"/>
      <c r="D2044" s="31"/>
      <c r="Z2044" s="4"/>
    </row>
    <row r="2045" spans="1:26" x14ac:dyDescent="0.3">
      <c r="A2045" s="21"/>
      <c r="B2045" s="21"/>
      <c r="C2045" s="21"/>
      <c r="D2045" s="31"/>
      <c r="Z2045" s="4"/>
    </row>
    <row r="2046" spans="1:26" x14ac:dyDescent="0.3">
      <c r="A2046" s="21"/>
      <c r="B2046" s="21"/>
      <c r="C2046" s="21"/>
      <c r="D2046" s="31"/>
      <c r="Z2046" s="4"/>
    </row>
    <row r="2047" spans="1:26" x14ac:dyDescent="0.3">
      <c r="A2047" s="21"/>
      <c r="B2047" s="21"/>
      <c r="C2047" s="21"/>
      <c r="D2047" s="31"/>
      <c r="Z2047" s="4"/>
    </row>
    <row r="2048" spans="1:26" x14ac:dyDescent="0.3">
      <c r="A2048" s="21"/>
      <c r="B2048" s="21"/>
      <c r="C2048" s="21"/>
      <c r="D2048" s="31"/>
      <c r="Z2048" s="4"/>
    </row>
    <row r="2049" spans="1:26" x14ac:dyDescent="0.3">
      <c r="A2049" s="21"/>
      <c r="B2049" s="21"/>
      <c r="C2049" s="21"/>
      <c r="D2049" s="31"/>
      <c r="Z2049" s="4"/>
    </row>
    <row r="2050" spans="1:26" x14ac:dyDescent="0.3">
      <c r="A2050" s="21"/>
      <c r="B2050" s="21"/>
      <c r="C2050" s="21"/>
      <c r="D2050" s="31"/>
      <c r="Z2050" s="4"/>
    </row>
    <row r="2051" spans="1:26" x14ac:dyDescent="0.3">
      <c r="A2051" s="21"/>
      <c r="B2051" s="21"/>
      <c r="C2051" s="21"/>
      <c r="D2051" s="31"/>
      <c r="Z2051" s="4"/>
    </row>
    <row r="2052" spans="1:26" x14ac:dyDescent="0.3">
      <c r="A2052" s="21"/>
      <c r="B2052" s="21"/>
      <c r="C2052" s="21"/>
      <c r="D2052" s="31"/>
      <c r="Z2052" s="4"/>
    </row>
    <row r="2053" spans="1:26" x14ac:dyDescent="0.3">
      <c r="A2053" s="21"/>
      <c r="B2053" s="21"/>
      <c r="C2053" s="21"/>
      <c r="D2053" s="31"/>
      <c r="Z2053" s="4"/>
    </row>
    <row r="2054" spans="1:26" x14ac:dyDescent="0.3">
      <c r="A2054" s="21"/>
      <c r="B2054" s="21"/>
      <c r="C2054" s="21"/>
      <c r="D2054" s="31"/>
      <c r="Z2054" s="4"/>
    </row>
    <row r="2055" spans="1:26" x14ac:dyDescent="0.3">
      <c r="A2055" s="21"/>
      <c r="B2055" s="21"/>
      <c r="C2055" s="21"/>
      <c r="D2055" s="31"/>
      <c r="Z2055" s="4"/>
    </row>
    <row r="2056" spans="1:26" x14ac:dyDescent="0.3">
      <c r="A2056" s="21"/>
      <c r="B2056" s="21"/>
      <c r="C2056" s="21"/>
      <c r="D2056" s="31"/>
      <c r="Z2056" s="4"/>
    </row>
    <row r="2057" spans="1:26" x14ac:dyDescent="0.3">
      <c r="A2057" s="21"/>
      <c r="B2057" s="21"/>
      <c r="C2057" s="21"/>
      <c r="D2057" s="31"/>
      <c r="Z2057" s="4"/>
    </row>
    <row r="2058" spans="1:26" x14ac:dyDescent="0.3">
      <c r="A2058" s="21"/>
      <c r="B2058" s="21"/>
      <c r="C2058" s="21"/>
      <c r="D2058" s="31"/>
      <c r="Z2058" s="4"/>
    </row>
    <row r="2059" spans="1:26" x14ac:dyDescent="0.3">
      <c r="A2059" s="21"/>
      <c r="B2059" s="21"/>
      <c r="C2059" s="21"/>
      <c r="D2059" s="31"/>
      <c r="Z2059" s="4"/>
    </row>
    <row r="2060" spans="1:26" x14ac:dyDescent="0.3">
      <c r="A2060" s="21"/>
      <c r="B2060" s="21"/>
      <c r="C2060" s="21"/>
      <c r="D2060" s="31"/>
      <c r="Z2060" s="4"/>
    </row>
    <row r="2061" spans="1:26" x14ac:dyDescent="0.3">
      <c r="A2061" s="21"/>
      <c r="B2061" s="21"/>
      <c r="C2061" s="21"/>
      <c r="D2061" s="31"/>
      <c r="Z2061" s="4"/>
    </row>
    <row r="2062" spans="1:26" x14ac:dyDescent="0.3">
      <c r="A2062" s="21"/>
      <c r="B2062" s="21"/>
      <c r="C2062" s="21"/>
      <c r="D2062" s="31"/>
      <c r="Z2062" s="4"/>
    </row>
    <row r="2063" spans="1:26" x14ac:dyDescent="0.3">
      <c r="A2063" s="21"/>
      <c r="B2063" s="21"/>
      <c r="C2063" s="21"/>
      <c r="D2063" s="31"/>
      <c r="Z2063" s="4"/>
    </row>
    <row r="2064" spans="1:26" x14ac:dyDescent="0.3">
      <c r="A2064" s="21"/>
      <c r="B2064" s="21"/>
      <c r="C2064" s="21"/>
      <c r="D2064" s="31"/>
      <c r="Z2064" s="4"/>
    </row>
    <row r="2065" spans="1:26" x14ac:dyDescent="0.3">
      <c r="A2065" s="21"/>
      <c r="B2065" s="21"/>
      <c r="C2065" s="21"/>
      <c r="D2065" s="31"/>
      <c r="Z2065" s="4"/>
    </row>
    <row r="2066" spans="1:26" x14ac:dyDescent="0.3">
      <c r="A2066" s="21"/>
      <c r="B2066" s="21"/>
      <c r="C2066" s="21"/>
      <c r="D2066" s="31"/>
      <c r="Z2066" s="4"/>
    </row>
    <row r="2067" spans="1:26" x14ac:dyDescent="0.3">
      <c r="A2067" s="21"/>
      <c r="B2067" s="21"/>
      <c r="C2067" s="21"/>
      <c r="D2067" s="31"/>
      <c r="Z2067" s="4"/>
    </row>
    <row r="2068" spans="1:26" x14ac:dyDescent="0.3">
      <c r="A2068" s="21"/>
      <c r="B2068" s="21"/>
      <c r="C2068" s="21"/>
      <c r="D2068" s="31"/>
      <c r="Z2068" s="4"/>
    </row>
    <row r="2069" spans="1:26" x14ac:dyDescent="0.3">
      <c r="A2069" s="21"/>
      <c r="B2069" s="21"/>
      <c r="C2069" s="21"/>
      <c r="D2069" s="31"/>
      <c r="Z2069" s="4"/>
    </row>
    <row r="2070" spans="1:26" x14ac:dyDescent="0.3">
      <c r="A2070" s="21"/>
      <c r="B2070" s="21"/>
      <c r="C2070" s="21"/>
      <c r="D2070" s="31"/>
      <c r="Z2070" s="4"/>
    </row>
    <row r="2071" spans="1:26" x14ac:dyDescent="0.3">
      <c r="A2071" s="21"/>
      <c r="B2071" s="21"/>
      <c r="C2071" s="21"/>
      <c r="D2071" s="31"/>
      <c r="Z2071" s="4"/>
    </row>
    <row r="2072" spans="1:26" x14ac:dyDescent="0.3">
      <c r="A2072" s="21"/>
      <c r="B2072" s="21"/>
      <c r="C2072" s="21"/>
      <c r="D2072" s="31"/>
      <c r="Z2072" s="4"/>
    </row>
    <row r="2073" spans="1:26" x14ac:dyDescent="0.3">
      <c r="A2073" s="21"/>
      <c r="B2073" s="21"/>
      <c r="C2073" s="21"/>
      <c r="D2073" s="31"/>
      <c r="Z2073" s="4"/>
    </row>
    <row r="2074" spans="1:26" x14ac:dyDescent="0.3">
      <c r="A2074" s="21"/>
      <c r="B2074" s="21"/>
      <c r="C2074" s="21"/>
      <c r="D2074" s="31"/>
      <c r="Z2074" s="4"/>
    </row>
    <row r="2075" spans="1:26" x14ac:dyDescent="0.3">
      <c r="A2075" s="21"/>
      <c r="B2075" s="21"/>
      <c r="C2075" s="21"/>
      <c r="D2075" s="31"/>
      <c r="Z2075" s="4"/>
    </row>
    <row r="2076" spans="1:26" x14ac:dyDescent="0.3">
      <c r="A2076" s="21"/>
      <c r="B2076" s="21"/>
      <c r="C2076" s="21"/>
      <c r="D2076" s="31"/>
      <c r="Z2076" s="4"/>
    </row>
    <row r="2077" spans="1:26" x14ac:dyDescent="0.3">
      <c r="A2077" s="21"/>
      <c r="B2077" s="21"/>
      <c r="C2077" s="21"/>
      <c r="D2077" s="31"/>
      <c r="Z2077" s="4"/>
    </row>
    <row r="2078" spans="1:26" x14ac:dyDescent="0.3">
      <c r="A2078" s="21"/>
      <c r="B2078" s="21"/>
      <c r="C2078" s="21"/>
      <c r="D2078" s="31"/>
      <c r="Z2078" s="4"/>
    </row>
    <row r="2079" spans="1:26" x14ac:dyDescent="0.3">
      <c r="A2079" s="21"/>
      <c r="B2079" s="21"/>
      <c r="C2079" s="21"/>
      <c r="D2079" s="31"/>
      <c r="Z2079" s="4"/>
    </row>
    <row r="2080" spans="1:26" x14ac:dyDescent="0.3">
      <c r="A2080" s="21"/>
      <c r="B2080" s="21"/>
      <c r="C2080" s="21"/>
      <c r="D2080" s="31"/>
      <c r="Z2080" s="4"/>
    </row>
    <row r="2081" spans="1:26" x14ac:dyDescent="0.3">
      <c r="A2081" s="21"/>
      <c r="B2081" s="21"/>
      <c r="C2081" s="21"/>
      <c r="D2081" s="31"/>
      <c r="Z2081" s="4"/>
    </row>
    <row r="2082" spans="1:26" x14ac:dyDescent="0.3">
      <c r="A2082" s="21"/>
      <c r="B2082" s="21"/>
      <c r="C2082" s="21"/>
      <c r="D2082" s="31"/>
      <c r="Z2082" s="4"/>
    </row>
    <row r="2083" spans="1:26" x14ac:dyDescent="0.3">
      <c r="A2083" s="21"/>
      <c r="B2083" s="21"/>
      <c r="C2083" s="21"/>
      <c r="D2083" s="31"/>
      <c r="Z2083" s="4"/>
    </row>
    <row r="2084" spans="1:26" x14ac:dyDescent="0.3">
      <c r="A2084" s="21"/>
      <c r="B2084" s="21"/>
      <c r="C2084" s="21"/>
      <c r="D2084" s="31"/>
      <c r="Z2084" s="4"/>
    </row>
    <row r="2085" spans="1:26" x14ac:dyDescent="0.3">
      <c r="A2085" s="21"/>
      <c r="B2085" s="21"/>
      <c r="C2085" s="21"/>
      <c r="D2085" s="31"/>
      <c r="Z2085" s="4"/>
    </row>
    <row r="2086" spans="1:26" x14ac:dyDescent="0.3">
      <c r="A2086" s="21"/>
      <c r="B2086" s="21"/>
      <c r="C2086" s="21"/>
      <c r="D2086" s="31"/>
      <c r="Z2086" s="4"/>
    </row>
    <row r="2087" spans="1:26" x14ac:dyDescent="0.3">
      <c r="A2087" s="21"/>
      <c r="B2087" s="21"/>
      <c r="C2087" s="21"/>
      <c r="D2087" s="31"/>
      <c r="Z2087" s="4"/>
    </row>
    <row r="2088" spans="1:26" x14ac:dyDescent="0.3">
      <c r="A2088" s="21"/>
      <c r="B2088" s="21"/>
      <c r="C2088" s="21"/>
      <c r="D2088" s="31"/>
      <c r="Z2088" s="4"/>
    </row>
    <row r="2089" spans="1:26" x14ac:dyDescent="0.3">
      <c r="A2089" s="21"/>
      <c r="B2089" s="21"/>
      <c r="C2089" s="21"/>
      <c r="D2089" s="31"/>
      <c r="Z2089" s="4"/>
    </row>
    <row r="2090" spans="1:26" x14ac:dyDescent="0.3">
      <c r="A2090" s="21"/>
      <c r="B2090" s="21"/>
      <c r="C2090" s="21"/>
      <c r="D2090" s="31"/>
      <c r="Z2090" s="4"/>
    </row>
    <row r="2091" spans="1:26" x14ac:dyDescent="0.3">
      <c r="A2091" s="21"/>
      <c r="B2091" s="21"/>
      <c r="C2091" s="21"/>
      <c r="D2091" s="31"/>
      <c r="Z2091" s="4"/>
    </row>
    <row r="2092" spans="1:26" x14ac:dyDescent="0.3">
      <c r="A2092" s="21"/>
      <c r="B2092" s="21"/>
      <c r="C2092" s="21"/>
      <c r="D2092" s="31"/>
      <c r="Z2092" s="4"/>
    </row>
    <row r="2093" spans="1:26" x14ac:dyDescent="0.3">
      <c r="A2093" s="21"/>
      <c r="B2093" s="21"/>
      <c r="C2093" s="21"/>
      <c r="D2093" s="31"/>
      <c r="Z2093" s="4"/>
    </row>
    <row r="2094" spans="1:26" x14ac:dyDescent="0.3">
      <c r="A2094" s="21"/>
      <c r="B2094" s="21"/>
      <c r="C2094" s="21"/>
      <c r="D2094" s="31"/>
      <c r="Z2094" s="4"/>
    </row>
    <row r="2095" spans="1:26" x14ac:dyDescent="0.3">
      <c r="A2095" s="21"/>
      <c r="B2095" s="21"/>
      <c r="C2095" s="21"/>
      <c r="D2095" s="31"/>
      <c r="Z2095" s="4"/>
    </row>
    <row r="2096" spans="1:26" x14ac:dyDescent="0.3">
      <c r="A2096" s="21"/>
      <c r="B2096" s="21"/>
      <c r="C2096" s="21"/>
      <c r="D2096" s="31"/>
      <c r="Z2096" s="4"/>
    </row>
    <row r="2097" spans="1:26" x14ac:dyDescent="0.3">
      <c r="A2097" s="21"/>
      <c r="B2097" s="21"/>
      <c r="C2097" s="21"/>
      <c r="D2097" s="31"/>
      <c r="Z2097" s="4"/>
    </row>
    <row r="2098" spans="1:26" x14ac:dyDescent="0.3">
      <c r="A2098" s="21"/>
      <c r="B2098" s="21"/>
      <c r="C2098" s="21"/>
      <c r="D2098" s="31"/>
      <c r="Z2098" s="4"/>
    </row>
    <row r="2099" spans="1:26" x14ac:dyDescent="0.3">
      <c r="A2099" s="21"/>
      <c r="B2099" s="21"/>
      <c r="C2099" s="21"/>
      <c r="D2099" s="31"/>
      <c r="Z2099" s="4"/>
    </row>
    <row r="2100" spans="1:26" x14ac:dyDescent="0.3">
      <c r="A2100" s="21"/>
      <c r="B2100" s="21"/>
      <c r="C2100" s="21"/>
      <c r="D2100" s="31"/>
      <c r="Z2100" s="4"/>
    </row>
    <row r="2101" spans="1:26" x14ac:dyDescent="0.3">
      <c r="A2101" s="21"/>
      <c r="B2101" s="21"/>
      <c r="C2101" s="21"/>
      <c r="D2101" s="31"/>
      <c r="Z2101" s="4"/>
    </row>
    <row r="2102" spans="1:26" x14ac:dyDescent="0.3">
      <c r="A2102" s="21"/>
      <c r="B2102" s="21"/>
      <c r="C2102" s="21"/>
      <c r="D2102" s="31"/>
      <c r="Z2102" s="4"/>
    </row>
    <row r="2103" spans="1:26" x14ac:dyDescent="0.3">
      <c r="A2103" s="21"/>
      <c r="B2103" s="21"/>
      <c r="C2103" s="21"/>
      <c r="D2103" s="31"/>
      <c r="Z2103" s="4"/>
    </row>
    <row r="2104" spans="1:26" x14ac:dyDescent="0.3">
      <c r="A2104" s="21"/>
      <c r="B2104" s="21"/>
      <c r="C2104" s="21"/>
      <c r="D2104" s="31"/>
      <c r="Z2104" s="4"/>
    </row>
    <row r="2105" spans="1:26" x14ac:dyDescent="0.3">
      <c r="A2105" s="21"/>
      <c r="B2105" s="21"/>
      <c r="C2105" s="21"/>
      <c r="D2105" s="31"/>
      <c r="Z2105" s="4"/>
    </row>
    <row r="2106" spans="1:26" x14ac:dyDescent="0.3">
      <c r="A2106" s="21"/>
      <c r="B2106" s="21"/>
      <c r="C2106" s="21"/>
      <c r="D2106" s="31"/>
      <c r="Z2106" s="4"/>
    </row>
    <row r="2107" spans="1:26" x14ac:dyDescent="0.3">
      <c r="A2107" s="21"/>
      <c r="B2107" s="21"/>
      <c r="C2107" s="21"/>
      <c r="D2107" s="31"/>
      <c r="Z2107" s="4"/>
    </row>
    <row r="2108" spans="1:26" x14ac:dyDescent="0.3">
      <c r="A2108" s="21"/>
      <c r="B2108" s="21"/>
      <c r="C2108" s="21"/>
      <c r="D2108" s="31"/>
      <c r="Z2108" s="4"/>
    </row>
    <row r="2109" spans="1:26" x14ac:dyDescent="0.3">
      <c r="A2109" s="21"/>
      <c r="B2109" s="21"/>
      <c r="C2109" s="21"/>
      <c r="D2109" s="31"/>
      <c r="Z2109" s="4"/>
    </row>
    <row r="2110" spans="1:26" x14ac:dyDescent="0.3">
      <c r="A2110" s="21"/>
      <c r="B2110" s="21"/>
      <c r="C2110" s="21"/>
      <c r="D2110" s="31"/>
      <c r="Z2110" s="4"/>
    </row>
    <row r="2111" spans="1:26" x14ac:dyDescent="0.3">
      <c r="A2111" s="21"/>
      <c r="B2111" s="21"/>
      <c r="C2111" s="21"/>
      <c r="D2111" s="31"/>
      <c r="Z2111" s="4"/>
    </row>
    <row r="2112" spans="1:26" x14ac:dyDescent="0.3">
      <c r="A2112" s="21"/>
      <c r="B2112" s="21"/>
      <c r="C2112" s="21"/>
      <c r="D2112" s="31"/>
      <c r="Z2112" s="4"/>
    </row>
    <row r="2113" spans="1:26" x14ac:dyDescent="0.3">
      <c r="A2113" s="21"/>
      <c r="B2113" s="21"/>
      <c r="C2113" s="21"/>
      <c r="D2113" s="31"/>
      <c r="Z2113" s="4"/>
    </row>
    <row r="2114" spans="1:26" x14ac:dyDescent="0.3">
      <c r="A2114" s="21"/>
      <c r="B2114" s="21"/>
      <c r="C2114" s="21"/>
      <c r="D2114" s="31"/>
      <c r="Z2114" s="4"/>
    </row>
    <row r="2115" spans="1:26" x14ac:dyDescent="0.3">
      <c r="A2115" s="21"/>
      <c r="B2115" s="21"/>
      <c r="C2115" s="21"/>
      <c r="D2115" s="31"/>
      <c r="Z2115" s="4"/>
    </row>
    <row r="2116" spans="1:26" x14ac:dyDescent="0.3">
      <c r="A2116" s="21"/>
      <c r="B2116" s="21"/>
      <c r="C2116" s="21"/>
      <c r="D2116" s="31"/>
      <c r="Z2116" s="4"/>
    </row>
    <row r="2117" spans="1:26" x14ac:dyDescent="0.3">
      <c r="A2117" s="21"/>
      <c r="B2117" s="21"/>
      <c r="C2117" s="21"/>
      <c r="D2117" s="31"/>
      <c r="Z2117" s="4"/>
    </row>
    <row r="2118" spans="1:26" x14ac:dyDescent="0.3">
      <c r="A2118" s="21"/>
      <c r="B2118" s="21"/>
      <c r="C2118" s="21"/>
      <c r="D2118" s="31"/>
      <c r="Z2118" s="4"/>
    </row>
    <row r="2119" spans="1:26" x14ac:dyDescent="0.3">
      <c r="A2119" s="21"/>
      <c r="B2119" s="21"/>
      <c r="C2119" s="21"/>
      <c r="D2119" s="31"/>
      <c r="Z2119" s="4"/>
    </row>
    <row r="2120" spans="1:26" x14ac:dyDescent="0.3">
      <c r="A2120" s="21"/>
      <c r="B2120" s="21"/>
      <c r="C2120" s="21"/>
      <c r="D2120" s="31"/>
      <c r="Z2120" s="4"/>
    </row>
    <row r="2121" spans="1:26" x14ac:dyDescent="0.3">
      <c r="A2121" s="21"/>
      <c r="B2121" s="21"/>
      <c r="C2121" s="21"/>
      <c r="D2121" s="31"/>
      <c r="Z2121" s="4"/>
    </row>
    <row r="2122" spans="1:26" x14ac:dyDescent="0.3">
      <c r="A2122" s="21"/>
      <c r="B2122" s="21"/>
      <c r="C2122" s="21"/>
      <c r="D2122" s="31"/>
      <c r="Z2122" s="4"/>
    </row>
    <row r="2123" spans="1:26" x14ac:dyDescent="0.3">
      <c r="A2123" s="21"/>
      <c r="B2123" s="21"/>
      <c r="C2123" s="21"/>
      <c r="D2123" s="31"/>
      <c r="Z2123" s="4"/>
    </row>
    <row r="2124" spans="1:26" x14ac:dyDescent="0.3">
      <c r="A2124" s="21"/>
      <c r="B2124" s="21"/>
      <c r="C2124" s="21"/>
      <c r="D2124" s="31"/>
      <c r="Z2124" s="4"/>
    </row>
    <row r="2125" spans="1:26" x14ac:dyDescent="0.3">
      <c r="A2125" s="21"/>
      <c r="B2125" s="21"/>
      <c r="C2125" s="21"/>
      <c r="D2125" s="31"/>
      <c r="Z2125" s="4"/>
    </row>
    <row r="2126" spans="1:26" x14ac:dyDescent="0.3">
      <c r="A2126" s="21"/>
      <c r="B2126" s="21"/>
      <c r="C2126" s="21"/>
      <c r="D2126" s="31"/>
      <c r="Z2126" s="4"/>
    </row>
    <row r="2127" spans="1:26" x14ac:dyDescent="0.3">
      <c r="A2127" s="21"/>
      <c r="B2127" s="21"/>
      <c r="C2127" s="21"/>
      <c r="D2127" s="31"/>
      <c r="Z2127" s="4"/>
    </row>
    <row r="2128" spans="1:26" x14ac:dyDescent="0.3">
      <c r="A2128" s="21"/>
      <c r="B2128" s="21"/>
      <c r="C2128" s="21"/>
      <c r="D2128" s="31"/>
      <c r="Z2128" s="4"/>
    </row>
    <row r="2129" spans="1:26" x14ac:dyDescent="0.3">
      <c r="A2129" s="21"/>
      <c r="B2129" s="21"/>
      <c r="C2129" s="21"/>
      <c r="D2129" s="31"/>
      <c r="Z2129" s="4"/>
    </row>
    <row r="2130" spans="1:26" x14ac:dyDescent="0.3">
      <c r="A2130" s="21"/>
      <c r="B2130" s="21"/>
      <c r="C2130" s="21"/>
      <c r="D2130" s="31"/>
      <c r="Z2130" s="4"/>
    </row>
    <row r="2131" spans="1:26" x14ac:dyDescent="0.3">
      <c r="A2131" s="21"/>
      <c r="B2131" s="21"/>
      <c r="C2131" s="21"/>
      <c r="D2131" s="31"/>
      <c r="Z2131" s="4"/>
    </row>
    <row r="2132" spans="1:26" x14ac:dyDescent="0.3">
      <c r="A2132" s="21"/>
      <c r="B2132" s="21"/>
      <c r="C2132" s="21"/>
      <c r="D2132" s="31"/>
      <c r="Z2132" s="4"/>
    </row>
    <row r="2133" spans="1:26" x14ac:dyDescent="0.3">
      <c r="A2133" s="21"/>
      <c r="B2133" s="21"/>
      <c r="C2133" s="21"/>
      <c r="D2133" s="31"/>
      <c r="Z2133" s="4"/>
    </row>
    <row r="2134" spans="1:26" x14ac:dyDescent="0.3">
      <c r="A2134" s="21"/>
      <c r="B2134" s="21"/>
      <c r="C2134" s="21"/>
      <c r="D2134" s="31"/>
      <c r="Z2134" s="4"/>
    </row>
    <row r="2135" spans="1:26" x14ac:dyDescent="0.3">
      <c r="A2135" s="21"/>
      <c r="B2135" s="21"/>
      <c r="C2135" s="21"/>
      <c r="D2135" s="31"/>
      <c r="Z2135" s="4"/>
    </row>
    <row r="2136" spans="1:26" x14ac:dyDescent="0.3">
      <c r="A2136" s="21"/>
      <c r="B2136" s="21"/>
      <c r="C2136" s="21"/>
      <c r="D2136" s="31"/>
      <c r="Z2136" s="4"/>
    </row>
    <row r="2137" spans="1:26" x14ac:dyDescent="0.3">
      <c r="A2137" s="21"/>
      <c r="B2137" s="21"/>
      <c r="C2137" s="21"/>
      <c r="D2137" s="31"/>
      <c r="Z2137" s="4"/>
    </row>
    <row r="2138" spans="1:26" x14ac:dyDescent="0.3">
      <c r="A2138" s="21"/>
      <c r="B2138" s="21"/>
      <c r="C2138" s="21"/>
      <c r="D2138" s="31"/>
      <c r="Z2138" s="4"/>
    </row>
    <row r="2139" spans="1:26" x14ac:dyDescent="0.3">
      <c r="A2139" s="21"/>
      <c r="B2139" s="21"/>
      <c r="C2139" s="21"/>
      <c r="D2139" s="31"/>
      <c r="Z2139" s="4"/>
    </row>
    <row r="2140" spans="1:26" x14ac:dyDescent="0.3">
      <c r="A2140" s="21"/>
      <c r="B2140" s="21"/>
      <c r="C2140" s="21"/>
      <c r="D2140" s="31"/>
      <c r="Z2140" s="4"/>
    </row>
    <row r="2141" spans="1:26" x14ac:dyDescent="0.3">
      <c r="A2141" s="21"/>
      <c r="B2141" s="21"/>
      <c r="C2141" s="21"/>
      <c r="D2141" s="31"/>
      <c r="Z2141" s="4"/>
    </row>
    <row r="2142" spans="1:26" x14ac:dyDescent="0.3">
      <c r="A2142" s="21"/>
      <c r="B2142" s="21"/>
      <c r="C2142" s="21"/>
      <c r="D2142" s="31"/>
      <c r="Z2142" s="4"/>
    </row>
    <row r="2143" spans="1:26" x14ac:dyDescent="0.3">
      <c r="A2143" s="21"/>
      <c r="B2143" s="21"/>
      <c r="C2143" s="21"/>
      <c r="D2143" s="31"/>
      <c r="Z2143" s="4"/>
    </row>
    <row r="2144" spans="1:26" x14ac:dyDescent="0.3">
      <c r="A2144" s="21"/>
      <c r="B2144" s="21"/>
      <c r="C2144" s="21"/>
      <c r="D2144" s="31"/>
      <c r="Z2144" s="4"/>
    </row>
    <row r="2145" spans="1:26" x14ac:dyDescent="0.3">
      <c r="A2145" s="21"/>
      <c r="B2145" s="21"/>
      <c r="C2145" s="21"/>
      <c r="D2145" s="31"/>
      <c r="Z2145" s="4"/>
    </row>
    <row r="2146" spans="1:26" x14ac:dyDescent="0.3">
      <c r="A2146" s="21"/>
      <c r="B2146" s="21"/>
      <c r="C2146" s="21"/>
      <c r="D2146" s="31"/>
      <c r="Z2146" s="4"/>
    </row>
    <row r="2147" spans="1:26" x14ac:dyDescent="0.3">
      <c r="A2147" s="21"/>
      <c r="B2147" s="21"/>
      <c r="C2147" s="21"/>
      <c r="D2147" s="31"/>
      <c r="Z2147" s="4"/>
    </row>
    <row r="2148" spans="1:26" x14ac:dyDescent="0.3">
      <c r="A2148" s="21"/>
      <c r="B2148" s="21"/>
      <c r="C2148" s="21"/>
      <c r="D2148" s="31"/>
      <c r="Z2148" s="4"/>
    </row>
    <row r="2149" spans="1:26" x14ac:dyDescent="0.3">
      <c r="A2149" s="21"/>
      <c r="B2149" s="21"/>
      <c r="C2149" s="21"/>
      <c r="D2149" s="31"/>
      <c r="Z2149" s="4"/>
    </row>
    <row r="2150" spans="1:26" x14ac:dyDescent="0.3">
      <c r="A2150" s="21"/>
      <c r="B2150" s="21"/>
      <c r="C2150" s="21"/>
      <c r="D2150" s="31"/>
      <c r="Z2150" s="4"/>
    </row>
    <row r="2151" spans="1:26" x14ac:dyDescent="0.3">
      <c r="A2151" s="21"/>
      <c r="B2151" s="21"/>
      <c r="C2151" s="21"/>
      <c r="D2151" s="31"/>
      <c r="Z2151" s="4"/>
    </row>
    <row r="2152" spans="1:26" x14ac:dyDescent="0.3">
      <c r="A2152" s="21"/>
      <c r="B2152" s="21"/>
      <c r="C2152" s="21"/>
      <c r="D2152" s="31"/>
      <c r="Z2152" s="4"/>
    </row>
    <row r="2153" spans="1:26" x14ac:dyDescent="0.3">
      <c r="A2153" s="21"/>
      <c r="B2153" s="21"/>
      <c r="C2153" s="21"/>
      <c r="D2153" s="31"/>
      <c r="Z2153" s="4"/>
    </row>
    <row r="2154" spans="1:26" x14ac:dyDescent="0.3">
      <c r="A2154" s="21"/>
      <c r="B2154" s="21"/>
      <c r="C2154" s="21"/>
      <c r="D2154" s="31"/>
      <c r="Z2154" s="4"/>
    </row>
    <row r="2155" spans="1:26" x14ac:dyDescent="0.3">
      <c r="A2155" s="21"/>
      <c r="B2155" s="21"/>
      <c r="C2155" s="21"/>
      <c r="D2155" s="31"/>
      <c r="Z2155" s="4"/>
    </row>
    <row r="2156" spans="1:26" x14ac:dyDescent="0.3">
      <c r="A2156" s="21"/>
      <c r="B2156" s="21"/>
      <c r="C2156" s="21"/>
      <c r="D2156" s="31"/>
      <c r="Z2156" s="4"/>
    </row>
    <row r="2157" spans="1:26" x14ac:dyDescent="0.3">
      <c r="A2157" s="21"/>
      <c r="B2157" s="21"/>
      <c r="C2157" s="21"/>
      <c r="D2157" s="31"/>
      <c r="Z2157" s="4"/>
    </row>
    <row r="2158" spans="1:26" x14ac:dyDescent="0.3">
      <c r="A2158" s="21"/>
      <c r="B2158" s="21"/>
      <c r="C2158" s="21"/>
      <c r="D2158" s="31"/>
      <c r="Z2158" s="4"/>
    </row>
    <row r="2159" spans="1:26" x14ac:dyDescent="0.3">
      <c r="A2159" s="21"/>
      <c r="B2159" s="21"/>
      <c r="C2159" s="21"/>
      <c r="D2159" s="31"/>
      <c r="Z2159" s="4"/>
    </row>
    <row r="2160" spans="1:26" x14ac:dyDescent="0.3">
      <c r="A2160" s="21"/>
      <c r="B2160" s="21"/>
      <c r="C2160" s="21"/>
      <c r="D2160" s="31"/>
      <c r="Z2160" s="4"/>
    </row>
    <row r="2161" spans="1:26" x14ac:dyDescent="0.3">
      <c r="A2161" s="21"/>
      <c r="B2161" s="21"/>
      <c r="C2161" s="21"/>
      <c r="D2161" s="31"/>
      <c r="Z2161" s="4"/>
    </row>
    <row r="2162" spans="1:26" x14ac:dyDescent="0.3">
      <c r="A2162" s="21"/>
      <c r="B2162" s="21"/>
      <c r="C2162" s="21"/>
      <c r="D2162" s="31"/>
      <c r="Z2162" s="4"/>
    </row>
    <row r="2163" spans="1:26" x14ac:dyDescent="0.3">
      <c r="A2163" s="21"/>
      <c r="B2163" s="21"/>
      <c r="C2163" s="21"/>
      <c r="D2163" s="31"/>
      <c r="Z2163" s="4"/>
    </row>
    <row r="2164" spans="1:26" x14ac:dyDescent="0.3">
      <c r="A2164" s="21"/>
      <c r="B2164" s="21"/>
      <c r="C2164" s="21"/>
      <c r="D2164" s="31"/>
      <c r="Z2164" s="4"/>
    </row>
    <row r="2165" spans="1:26" x14ac:dyDescent="0.3">
      <c r="A2165" s="21"/>
      <c r="B2165" s="21"/>
      <c r="C2165" s="21"/>
      <c r="D2165" s="31"/>
      <c r="Z2165" s="4"/>
    </row>
    <row r="2166" spans="1:26" x14ac:dyDescent="0.3">
      <c r="A2166" s="21"/>
      <c r="B2166" s="21"/>
      <c r="C2166" s="21"/>
      <c r="D2166" s="31"/>
      <c r="Z2166" s="4"/>
    </row>
    <row r="2167" spans="1:26" x14ac:dyDescent="0.3">
      <c r="A2167" s="21"/>
      <c r="B2167" s="21"/>
      <c r="C2167" s="21"/>
      <c r="D2167" s="31"/>
      <c r="Z2167" s="4"/>
    </row>
    <row r="2168" spans="1:26" x14ac:dyDescent="0.3">
      <c r="A2168" s="21"/>
      <c r="B2168" s="21"/>
      <c r="C2168" s="21"/>
      <c r="D2168" s="31"/>
      <c r="Z2168" s="4"/>
    </row>
    <row r="2169" spans="1:26" x14ac:dyDescent="0.3">
      <c r="A2169" s="21"/>
      <c r="B2169" s="21"/>
      <c r="C2169" s="21"/>
      <c r="D2169" s="31"/>
      <c r="Z2169" s="4"/>
    </row>
    <row r="2170" spans="1:26" x14ac:dyDescent="0.3">
      <c r="A2170" s="21"/>
      <c r="B2170" s="21"/>
      <c r="C2170" s="21"/>
      <c r="D2170" s="31"/>
      <c r="Z2170" s="4"/>
    </row>
    <row r="2171" spans="1:26" x14ac:dyDescent="0.3">
      <c r="A2171" s="21"/>
      <c r="B2171" s="21"/>
      <c r="C2171" s="21"/>
      <c r="D2171" s="31"/>
      <c r="Z2171" s="4"/>
    </row>
    <row r="2172" spans="1:26" x14ac:dyDescent="0.3">
      <c r="A2172" s="21"/>
      <c r="B2172" s="21"/>
      <c r="C2172" s="21"/>
      <c r="D2172" s="31"/>
      <c r="Z2172" s="4"/>
    </row>
    <row r="2173" spans="1:26" x14ac:dyDescent="0.3">
      <c r="A2173" s="21"/>
      <c r="B2173" s="21"/>
      <c r="C2173" s="21"/>
      <c r="D2173" s="31"/>
      <c r="Z2173" s="4"/>
    </row>
    <row r="2174" spans="1:26" x14ac:dyDescent="0.3">
      <c r="A2174" s="21"/>
      <c r="B2174" s="21"/>
      <c r="C2174" s="21"/>
      <c r="D2174" s="31"/>
      <c r="Z2174" s="4"/>
    </row>
    <row r="2175" spans="1:26" x14ac:dyDescent="0.3">
      <c r="A2175" s="21"/>
      <c r="B2175" s="21"/>
      <c r="C2175" s="21"/>
      <c r="D2175" s="31"/>
      <c r="Z2175" s="4"/>
    </row>
    <row r="2176" spans="1:26" x14ac:dyDescent="0.3">
      <c r="A2176" s="21"/>
      <c r="B2176" s="21"/>
      <c r="C2176" s="21"/>
      <c r="D2176" s="31"/>
      <c r="Z2176" s="4"/>
    </row>
    <row r="2177" spans="1:26" x14ac:dyDescent="0.3">
      <c r="A2177" s="21"/>
      <c r="B2177" s="21"/>
      <c r="C2177" s="21"/>
      <c r="D2177" s="31"/>
      <c r="Z2177" s="4"/>
    </row>
    <row r="2178" spans="1:26" x14ac:dyDescent="0.3">
      <c r="A2178" s="21"/>
      <c r="B2178" s="21"/>
      <c r="C2178" s="21"/>
      <c r="D2178" s="31"/>
      <c r="Z2178" s="4"/>
    </row>
    <row r="2179" spans="1:26" x14ac:dyDescent="0.3">
      <c r="A2179" s="21"/>
      <c r="B2179" s="21"/>
      <c r="C2179" s="21"/>
      <c r="D2179" s="31"/>
      <c r="Z2179" s="4"/>
    </row>
    <row r="2180" spans="1:26" x14ac:dyDescent="0.3">
      <c r="A2180" s="21"/>
      <c r="B2180" s="21"/>
      <c r="C2180" s="21"/>
      <c r="D2180" s="31"/>
      <c r="Z2180" s="4"/>
    </row>
    <row r="2181" spans="1:26" x14ac:dyDescent="0.3">
      <c r="A2181" s="21"/>
      <c r="B2181" s="21"/>
      <c r="C2181" s="21"/>
      <c r="D2181" s="31"/>
      <c r="Z2181" s="4"/>
    </row>
    <row r="2182" spans="1:26" x14ac:dyDescent="0.3">
      <c r="A2182" s="21"/>
      <c r="B2182" s="21"/>
      <c r="C2182" s="21"/>
      <c r="D2182" s="31"/>
      <c r="Z2182" s="4"/>
    </row>
    <row r="2183" spans="1:26" x14ac:dyDescent="0.3">
      <c r="A2183" s="21"/>
      <c r="B2183" s="21"/>
      <c r="C2183" s="21"/>
      <c r="D2183" s="31"/>
      <c r="Z2183" s="4"/>
    </row>
    <row r="2184" spans="1:26" x14ac:dyDescent="0.3">
      <c r="A2184" s="21"/>
      <c r="B2184" s="21"/>
      <c r="C2184" s="21"/>
      <c r="D2184" s="31"/>
      <c r="Z2184" s="4"/>
    </row>
    <row r="2185" spans="1:26" x14ac:dyDescent="0.3">
      <c r="A2185" s="21"/>
      <c r="B2185" s="21"/>
      <c r="C2185" s="21"/>
      <c r="D2185" s="31"/>
      <c r="Z2185" s="4"/>
    </row>
    <row r="2186" spans="1:26" x14ac:dyDescent="0.3">
      <c r="A2186" s="21"/>
      <c r="B2186" s="21"/>
      <c r="C2186" s="21"/>
      <c r="D2186" s="31"/>
      <c r="Z2186" s="4"/>
    </row>
    <row r="2187" spans="1:26" x14ac:dyDescent="0.3">
      <c r="A2187" s="21"/>
      <c r="B2187" s="21"/>
      <c r="C2187" s="21"/>
      <c r="D2187" s="31"/>
      <c r="Z2187" s="4"/>
    </row>
    <row r="2188" spans="1:26" x14ac:dyDescent="0.3">
      <c r="A2188" s="21"/>
      <c r="B2188" s="21"/>
      <c r="C2188" s="21"/>
      <c r="D2188" s="31"/>
      <c r="Z2188" s="4"/>
    </row>
    <row r="2189" spans="1:26" x14ac:dyDescent="0.3">
      <c r="A2189" s="21"/>
      <c r="B2189" s="21"/>
      <c r="C2189" s="21"/>
      <c r="D2189" s="31"/>
      <c r="Z2189" s="4"/>
    </row>
    <row r="2190" spans="1:26" x14ac:dyDescent="0.3">
      <c r="A2190" s="21"/>
      <c r="B2190" s="21"/>
      <c r="C2190" s="21"/>
      <c r="D2190" s="31"/>
      <c r="Z2190" s="4"/>
    </row>
    <row r="2191" spans="1:26" x14ac:dyDescent="0.3">
      <c r="A2191" s="21"/>
      <c r="B2191" s="21"/>
      <c r="C2191" s="21"/>
      <c r="D2191" s="31"/>
      <c r="Z2191" s="4"/>
    </row>
    <row r="2192" spans="1:26" x14ac:dyDescent="0.3">
      <c r="A2192" s="21"/>
      <c r="B2192" s="21"/>
      <c r="C2192" s="21"/>
      <c r="D2192" s="31"/>
      <c r="Z2192" s="4"/>
    </row>
    <row r="2193" spans="1:26" x14ac:dyDescent="0.3">
      <c r="A2193" s="21"/>
      <c r="B2193" s="21"/>
      <c r="C2193" s="21"/>
      <c r="D2193" s="31"/>
      <c r="Z2193" s="4"/>
    </row>
    <row r="2194" spans="1:26" x14ac:dyDescent="0.3">
      <c r="A2194" s="21"/>
      <c r="B2194" s="21"/>
      <c r="C2194" s="21"/>
      <c r="D2194" s="31"/>
      <c r="Z2194" s="4"/>
    </row>
    <row r="2195" spans="1:26" x14ac:dyDescent="0.3">
      <c r="A2195" s="21"/>
      <c r="B2195" s="21"/>
      <c r="C2195" s="21"/>
      <c r="D2195" s="31"/>
      <c r="Z2195" s="4"/>
    </row>
    <row r="2196" spans="1:26" x14ac:dyDescent="0.3">
      <c r="A2196" s="21"/>
      <c r="B2196" s="21"/>
      <c r="C2196" s="21"/>
      <c r="D2196" s="31"/>
      <c r="Z2196" s="4"/>
    </row>
    <row r="2197" spans="1:26" x14ac:dyDescent="0.3">
      <c r="A2197" s="21"/>
      <c r="B2197" s="21"/>
      <c r="C2197" s="21"/>
      <c r="D2197" s="31"/>
      <c r="Z2197" s="4"/>
    </row>
    <row r="2198" spans="1:26" x14ac:dyDescent="0.3">
      <c r="A2198" s="21"/>
      <c r="B2198" s="21"/>
      <c r="C2198" s="21"/>
      <c r="D2198" s="31"/>
      <c r="Z2198" s="4"/>
    </row>
    <row r="2199" spans="1:26" x14ac:dyDescent="0.3">
      <c r="A2199" s="21"/>
      <c r="B2199" s="21"/>
      <c r="C2199" s="21"/>
      <c r="D2199" s="31"/>
      <c r="Z2199" s="4"/>
    </row>
    <row r="2200" spans="1:26" x14ac:dyDescent="0.3">
      <c r="A2200" s="21"/>
      <c r="B2200" s="21"/>
      <c r="C2200" s="21"/>
      <c r="D2200" s="31"/>
      <c r="Z2200" s="4"/>
    </row>
    <row r="2201" spans="1:26" x14ac:dyDescent="0.3">
      <c r="A2201" s="21"/>
      <c r="B2201" s="21"/>
      <c r="C2201" s="21"/>
      <c r="D2201" s="31"/>
      <c r="Z2201" s="4"/>
    </row>
    <row r="2202" spans="1:26" x14ac:dyDescent="0.3">
      <c r="A2202" s="21"/>
      <c r="B2202" s="21"/>
      <c r="C2202" s="21"/>
      <c r="D2202" s="31"/>
      <c r="Z2202" s="4"/>
    </row>
    <row r="2203" spans="1:26" x14ac:dyDescent="0.3">
      <c r="A2203" s="21"/>
      <c r="B2203" s="21"/>
      <c r="C2203" s="21"/>
      <c r="D2203" s="31"/>
      <c r="Z2203" s="4"/>
    </row>
    <row r="2204" spans="1:26" x14ac:dyDescent="0.3">
      <c r="A2204" s="21"/>
      <c r="B2204" s="21"/>
      <c r="C2204" s="21"/>
      <c r="D2204" s="31"/>
      <c r="Z2204" s="4"/>
    </row>
    <row r="2205" spans="1:26" x14ac:dyDescent="0.3">
      <c r="A2205" s="21"/>
      <c r="B2205" s="21"/>
      <c r="C2205" s="21"/>
      <c r="D2205" s="31"/>
      <c r="Z2205" s="4"/>
    </row>
    <row r="2206" spans="1:26" x14ac:dyDescent="0.3">
      <c r="A2206" s="21"/>
      <c r="B2206" s="21"/>
      <c r="C2206" s="21"/>
      <c r="D2206" s="31"/>
      <c r="Z2206" s="4"/>
    </row>
    <row r="2207" spans="1:26" x14ac:dyDescent="0.3">
      <c r="A2207" s="21"/>
      <c r="B2207" s="21"/>
      <c r="C2207" s="21"/>
      <c r="D2207" s="31"/>
      <c r="Z2207" s="4"/>
    </row>
    <row r="2208" spans="1:26" x14ac:dyDescent="0.3">
      <c r="A2208" s="21"/>
      <c r="B2208" s="21"/>
      <c r="C2208" s="21"/>
      <c r="D2208" s="31"/>
      <c r="Z2208" s="4"/>
    </row>
    <row r="2209" spans="1:26" x14ac:dyDescent="0.3">
      <c r="A2209" s="21"/>
      <c r="B2209" s="21"/>
      <c r="C2209" s="21"/>
      <c r="D2209" s="31"/>
      <c r="Z2209" s="4"/>
    </row>
    <row r="2210" spans="1:26" x14ac:dyDescent="0.3">
      <c r="A2210" s="21"/>
      <c r="B2210" s="21"/>
      <c r="C2210" s="21"/>
      <c r="D2210" s="31"/>
      <c r="Z2210" s="4"/>
    </row>
    <row r="2211" spans="1:26" x14ac:dyDescent="0.3">
      <c r="A2211" s="21"/>
      <c r="B2211" s="21"/>
      <c r="C2211" s="21"/>
      <c r="D2211" s="31"/>
      <c r="Z2211" s="4"/>
    </row>
    <row r="2212" spans="1:26" x14ac:dyDescent="0.3">
      <c r="A2212" s="21"/>
      <c r="B2212" s="21"/>
      <c r="C2212" s="21"/>
      <c r="D2212" s="31"/>
      <c r="Z2212" s="4"/>
    </row>
    <row r="2213" spans="1:26" x14ac:dyDescent="0.3">
      <c r="A2213" s="21"/>
      <c r="B2213" s="21"/>
      <c r="C2213" s="21"/>
      <c r="D2213" s="31"/>
      <c r="Z2213" s="4"/>
    </row>
    <row r="2214" spans="1:26" x14ac:dyDescent="0.3">
      <c r="A2214" s="21"/>
      <c r="B2214" s="21"/>
      <c r="C2214" s="21"/>
      <c r="D2214" s="31"/>
      <c r="Z2214" s="4"/>
    </row>
    <row r="2215" spans="1:26" x14ac:dyDescent="0.3">
      <c r="A2215" s="21"/>
      <c r="B2215" s="21"/>
      <c r="C2215" s="21"/>
      <c r="D2215" s="31"/>
      <c r="Z2215" s="4"/>
    </row>
    <row r="2216" spans="1:26" x14ac:dyDescent="0.3">
      <c r="A2216" s="21"/>
      <c r="B2216" s="21"/>
      <c r="C2216" s="21"/>
      <c r="D2216" s="31"/>
      <c r="Z2216" s="4"/>
    </row>
    <row r="2217" spans="1:26" x14ac:dyDescent="0.3">
      <c r="A2217" s="21"/>
      <c r="B2217" s="21"/>
      <c r="C2217" s="21"/>
      <c r="D2217" s="31"/>
      <c r="Z2217" s="4"/>
    </row>
    <row r="2218" spans="1:26" x14ac:dyDescent="0.3">
      <c r="A2218" s="21"/>
      <c r="B2218" s="21"/>
      <c r="C2218" s="21"/>
      <c r="D2218" s="31"/>
      <c r="Z2218" s="4"/>
    </row>
    <row r="2219" spans="1:26" x14ac:dyDescent="0.3">
      <c r="A2219" s="21"/>
      <c r="B2219" s="21"/>
      <c r="C2219" s="21"/>
      <c r="D2219" s="31"/>
      <c r="Z2219" s="4"/>
    </row>
    <row r="2220" spans="1:26" x14ac:dyDescent="0.3">
      <c r="A2220" s="21"/>
      <c r="B2220" s="21"/>
      <c r="C2220" s="21"/>
      <c r="D2220" s="31"/>
      <c r="Z2220" s="4"/>
    </row>
    <row r="2221" spans="1:26" x14ac:dyDescent="0.3">
      <c r="A2221" s="21"/>
      <c r="B2221" s="21"/>
      <c r="C2221" s="21"/>
      <c r="D2221" s="31"/>
      <c r="Z2221" s="4"/>
    </row>
    <row r="2222" spans="1:26" x14ac:dyDescent="0.3">
      <c r="A2222" s="21"/>
      <c r="B2222" s="21"/>
      <c r="C2222" s="21"/>
      <c r="D2222" s="31"/>
      <c r="Z2222" s="4"/>
    </row>
    <row r="2223" spans="1:26" x14ac:dyDescent="0.3">
      <c r="A2223" s="21"/>
      <c r="B2223" s="21"/>
      <c r="C2223" s="21"/>
      <c r="D2223" s="31"/>
      <c r="Z2223" s="4"/>
    </row>
    <row r="2224" spans="1:26" x14ac:dyDescent="0.3">
      <c r="A2224" s="21"/>
      <c r="B2224" s="21"/>
      <c r="C2224" s="21"/>
      <c r="D2224" s="31"/>
      <c r="Z2224" s="4"/>
    </row>
    <row r="2225" spans="1:26" x14ac:dyDescent="0.3">
      <c r="A2225" s="21"/>
      <c r="B2225" s="21"/>
      <c r="C2225" s="21"/>
      <c r="D2225" s="31"/>
      <c r="Z2225" s="4"/>
    </row>
    <row r="2226" spans="1:26" x14ac:dyDescent="0.3">
      <c r="A2226" s="21"/>
      <c r="B2226" s="21"/>
      <c r="C2226" s="21"/>
      <c r="D2226" s="31"/>
      <c r="Z2226" s="4"/>
    </row>
    <row r="2227" spans="1:26" x14ac:dyDescent="0.3">
      <c r="A2227" s="21"/>
      <c r="B2227" s="21"/>
      <c r="C2227" s="21"/>
      <c r="D2227" s="31"/>
      <c r="Z2227" s="4"/>
    </row>
    <row r="2228" spans="1:26" x14ac:dyDescent="0.3">
      <c r="A2228" s="21"/>
      <c r="B2228" s="21"/>
      <c r="C2228" s="21"/>
      <c r="D2228" s="31"/>
      <c r="Z2228" s="4"/>
    </row>
    <row r="2229" spans="1:26" x14ac:dyDescent="0.3">
      <c r="A2229" s="21"/>
      <c r="B2229" s="21"/>
      <c r="C2229" s="21"/>
      <c r="D2229" s="31"/>
      <c r="Z2229" s="4"/>
    </row>
    <row r="2230" spans="1:26" x14ac:dyDescent="0.3">
      <c r="A2230" s="21"/>
      <c r="B2230" s="21"/>
      <c r="C2230" s="21"/>
      <c r="D2230" s="31"/>
      <c r="Z2230" s="4"/>
    </row>
    <row r="2231" spans="1:26" x14ac:dyDescent="0.3">
      <c r="A2231" s="21"/>
      <c r="B2231" s="21"/>
      <c r="C2231" s="21"/>
      <c r="D2231" s="31"/>
      <c r="Z2231" s="4"/>
    </row>
    <row r="2232" spans="1:26" x14ac:dyDescent="0.3">
      <c r="A2232" s="21"/>
      <c r="B2232" s="21"/>
      <c r="C2232" s="21"/>
      <c r="D2232" s="31"/>
      <c r="Z2232" s="4"/>
    </row>
    <row r="2233" spans="1:26" x14ac:dyDescent="0.3">
      <c r="A2233" s="21"/>
      <c r="B2233" s="21"/>
      <c r="C2233" s="21"/>
      <c r="D2233" s="31"/>
      <c r="Z2233" s="4"/>
    </row>
    <row r="2234" spans="1:26" x14ac:dyDescent="0.3">
      <c r="A2234" s="21"/>
      <c r="B2234" s="21"/>
      <c r="C2234" s="21"/>
      <c r="D2234" s="31"/>
      <c r="Z2234" s="4"/>
    </row>
    <row r="2235" spans="1:26" x14ac:dyDescent="0.3">
      <c r="A2235" s="21"/>
      <c r="B2235" s="21"/>
      <c r="C2235" s="21"/>
      <c r="D2235" s="31"/>
      <c r="Z2235" s="4"/>
    </row>
    <row r="2236" spans="1:26" x14ac:dyDescent="0.3">
      <c r="A2236" s="21"/>
      <c r="B2236" s="21"/>
      <c r="C2236" s="21"/>
      <c r="D2236" s="31"/>
      <c r="Z2236" s="4"/>
    </row>
    <row r="2237" spans="1:26" x14ac:dyDescent="0.3">
      <c r="A2237" s="21"/>
      <c r="B2237" s="21"/>
      <c r="C2237" s="21"/>
      <c r="D2237" s="31"/>
      <c r="Z2237" s="4"/>
    </row>
    <row r="2238" spans="1:26" x14ac:dyDescent="0.3">
      <c r="A2238" s="21"/>
      <c r="B2238" s="21"/>
      <c r="C2238" s="21"/>
      <c r="D2238" s="31"/>
      <c r="Z2238" s="4"/>
    </row>
    <row r="2239" spans="1:26" x14ac:dyDescent="0.3">
      <c r="A2239" s="21"/>
      <c r="B2239" s="21"/>
      <c r="C2239" s="21"/>
      <c r="D2239" s="31"/>
      <c r="Z2239" s="4"/>
    </row>
    <row r="2240" spans="1:26" x14ac:dyDescent="0.3">
      <c r="A2240" s="21"/>
      <c r="B2240" s="21"/>
      <c r="C2240" s="21"/>
      <c r="D2240" s="31"/>
      <c r="Z2240" s="4"/>
    </row>
    <row r="2241" spans="1:26" x14ac:dyDescent="0.3">
      <c r="A2241" s="21"/>
      <c r="B2241" s="21"/>
      <c r="C2241" s="21"/>
      <c r="D2241" s="31"/>
      <c r="Z2241" s="4"/>
    </row>
    <row r="2242" spans="1:26" x14ac:dyDescent="0.3">
      <c r="A2242" s="21"/>
      <c r="B2242" s="21"/>
      <c r="C2242" s="21"/>
      <c r="D2242" s="31"/>
      <c r="Z2242" s="4"/>
    </row>
    <row r="2243" spans="1:26" x14ac:dyDescent="0.3">
      <c r="A2243" s="21"/>
      <c r="B2243" s="21"/>
      <c r="C2243" s="21"/>
      <c r="D2243" s="31"/>
      <c r="Z2243" s="4"/>
    </row>
    <row r="2244" spans="1:26" x14ac:dyDescent="0.3">
      <c r="A2244" s="21"/>
      <c r="B2244" s="21"/>
      <c r="C2244" s="21"/>
      <c r="D2244" s="31"/>
      <c r="Z2244" s="4"/>
    </row>
    <row r="2245" spans="1:26" x14ac:dyDescent="0.3">
      <c r="A2245" s="21"/>
      <c r="B2245" s="21"/>
      <c r="C2245" s="21"/>
      <c r="D2245" s="31"/>
      <c r="Z2245" s="4"/>
    </row>
    <row r="2246" spans="1:26" x14ac:dyDescent="0.3">
      <c r="A2246" s="21"/>
      <c r="B2246" s="21"/>
      <c r="C2246" s="21"/>
      <c r="D2246" s="31"/>
      <c r="Z2246" s="4"/>
    </row>
    <row r="2247" spans="1:26" x14ac:dyDescent="0.3">
      <c r="A2247" s="21"/>
      <c r="B2247" s="21"/>
      <c r="C2247" s="21"/>
      <c r="D2247" s="31"/>
      <c r="Z2247" s="4"/>
    </row>
    <row r="2248" spans="1:26" x14ac:dyDescent="0.3">
      <c r="A2248" s="21"/>
      <c r="B2248" s="21"/>
      <c r="C2248" s="21"/>
      <c r="D2248" s="31"/>
      <c r="Z2248" s="4"/>
    </row>
    <row r="2249" spans="1:26" x14ac:dyDescent="0.3">
      <c r="A2249" s="21"/>
      <c r="B2249" s="21"/>
      <c r="C2249" s="21"/>
      <c r="D2249" s="31"/>
      <c r="Z2249" s="4"/>
    </row>
    <row r="2250" spans="1:26" x14ac:dyDescent="0.3">
      <c r="A2250" s="21"/>
      <c r="B2250" s="21"/>
      <c r="C2250" s="21"/>
      <c r="D2250" s="31"/>
      <c r="Z2250" s="4"/>
    </row>
    <row r="2251" spans="1:26" x14ac:dyDescent="0.3">
      <c r="A2251" s="21"/>
      <c r="B2251" s="21"/>
      <c r="C2251" s="21"/>
      <c r="D2251" s="31"/>
      <c r="Z2251" s="4"/>
    </row>
    <row r="2252" spans="1:26" x14ac:dyDescent="0.3">
      <c r="A2252" s="21"/>
      <c r="B2252" s="21"/>
      <c r="C2252" s="21"/>
      <c r="D2252" s="31"/>
      <c r="Z2252" s="4"/>
    </row>
    <row r="2253" spans="1:26" x14ac:dyDescent="0.3">
      <c r="A2253" s="21"/>
      <c r="B2253" s="21"/>
      <c r="C2253" s="21"/>
      <c r="D2253" s="31"/>
      <c r="Z2253" s="4"/>
    </row>
    <row r="2254" spans="1:26" x14ac:dyDescent="0.3">
      <c r="A2254" s="21"/>
      <c r="B2254" s="21"/>
      <c r="C2254" s="21"/>
      <c r="D2254" s="31"/>
      <c r="Z2254" s="4"/>
    </row>
    <row r="2255" spans="1:26" x14ac:dyDescent="0.3">
      <c r="A2255" s="21"/>
      <c r="B2255" s="21"/>
      <c r="C2255" s="21"/>
      <c r="D2255" s="31"/>
      <c r="Z2255" s="4"/>
    </row>
    <row r="2256" spans="1:26" x14ac:dyDescent="0.3">
      <c r="A2256" s="21"/>
      <c r="B2256" s="21"/>
      <c r="C2256" s="21"/>
      <c r="D2256" s="31"/>
      <c r="Z2256" s="4"/>
    </row>
    <row r="2257" spans="1:26" x14ac:dyDescent="0.3">
      <c r="A2257" s="21"/>
      <c r="B2257" s="21"/>
      <c r="C2257" s="21"/>
      <c r="D2257" s="31"/>
      <c r="Z2257" s="4"/>
    </row>
    <row r="2258" spans="1:26" x14ac:dyDescent="0.3">
      <c r="A2258" s="21"/>
      <c r="B2258" s="21"/>
      <c r="C2258" s="21"/>
      <c r="D2258" s="31"/>
      <c r="Z2258" s="4"/>
    </row>
    <row r="2259" spans="1:26" x14ac:dyDescent="0.3">
      <c r="A2259" s="21"/>
      <c r="B2259" s="21"/>
      <c r="C2259" s="21"/>
      <c r="D2259" s="31"/>
      <c r="Z2259" s="4"/>
    </row>
    <row r="2260" spans="1:26" x14ac:dyDescent="0.3">
      <c r="A2260" s="21"/>
      <c r="B2260" s="21"/>
      <c r="C2260" s="21"/>
      <c r="D2260" s="31"/>
      <c r="Z2260" s="4"/>
    </row>
    <row r="2261" spans="1:26" x14ac:dyDescent="0.3">
      <c r="A2261" s="21"/>
      <c r="B2261" s="21"/>
      <c r="C2261" s="21"/>
      <c r="D2261" s="31"/>
      <c r="Z2261" s="4"/>
    </row>
    <row r="2262" spans="1:26" x14ac:dyDescent="0.3">
      <c r="A2262" s="21"/>
      <c r="B2262" s="21"/>
      <c r="C2262" s="21"/>
      <c r="D2262" s="31"/>
      <c r="Z2262" s="4"/>
    </row>
    <row r="2263" spans="1:26" x14ac:dyDescent="0.3">
      <c r="A2263" s="21"/>
      <c r="B2263" s="21"/>
      <c r="C2263" s="21"/>
      <c r="D2263" s="31"/>
      <c r="Z2263" s="4"/>
    </row>
    <row r="2264" spans="1:26" x14ac:dyDescent="0.3">
      <c r="A2264" s="21"/>
      <c r="B2264" s="21"/>
      <c r="C2264" s="21"/>
      <c r="D2264" s="31"/>
      <c r="Z2264" s="4"/>
    </row>
    <row r="2265" spans="1:26" x14ac:dyDescent="0.3">
      <c r="A2265" s="21"/>
      <c r="B2265" s="21"/>
      <c r="C2265" s="21"/>
      <c r="D2265" s="31"/>
      <c r="Z2265" s="4"/>
    </row>
    <row r="2266" spans="1:26" x14ac:dyDescent="0.3">
      <c r="A2266" s="21"/>
      <c r="B2266" s="21"/>
      <c r="C2266" s="21"/>
      <c r="D2266" s="31"/>
      <c r="Z2266" s="4"/>
    </row>
    <row r="2267" spans="1:26" x14ac:dyDescent="0.3">
      <c r="A2267" s="21"/>
      <c r="B2267" s="21"/>
      <c r="C2267" s="21"/>
      <c r="D2267" s="31"/>
      <c r="Z2267" s="4"/>
    </row>
    <row r="2268" spans="1:26" x14ac:dyDescent="0.3">
      <c r="A2268" s="21"/>
      <c r="B2268" s="21"/>
      <c r="C2268" s="21"/>
      <c r="D2268" s="31"/>
      <c r="Z2268" s="4"/>
    </row>
    <row r="2269" spans="1:26" x14ac:dyDescent="0.3">
      <c r="A2269" s="21"/>
      <c r="B2269" s="21"/>
      <c r="C2269" s="21"/>
      <c r="D2269" s="31"/>
      <c r="Z2269" s="4"/>
    </row>
    <row r="2270" spans="1:26" x14ac:dyDescent="0.3">
      <c r="A2270" s="21"/>
      <c r="B2270" s="21"/>
      <c r="C2270" s="21"/>
      <c r="D2270" s="31"/>
      <c r="Z2270" s="4"/>
    </row>
    <row r="2271" spans="1:26" x14ac:dyDescent="0.3">
      <c r="A2271" s="21"/>
      <c r="B2271" s="21"/>
      <c r="C2271" s="21"/>
      <c r="D2271" s="31"/>
      <c r="Z2271" s="4"/>
    </row>
    <row r="2272" spans="1:26" x14ac:dyDescent="0.3">
      <c r="A2272" s="21"/>
      <c r="B2272" s="21"/>
      <c r="C2272" s="21"/>
      <c r="D2272" s="31"/>
      <c r="Z2272" s="4"/>
    </row>
    <row r="2273" spans="1:26" x14ac:dyDescent="0.3">
      <c r="A2273" s="21"/>
      <c r="B2273" s="21"/>
      <c r="C2273" s="21"/>
      <c r="D2273" s="31"/>
      <c r="Z2273" s="4"/>
    </row>
    <row r="2274" spans="1:26" x14ac:dyDescent="0.3">
      <c r="A2274" s="21"/>
      <c r="B2274" s="21"/>
      <c r="C2274" s="21"/>
      <c r="D2274" s="31"/>
      <c r="Z2274" s="4"/>
    </row>
    <row r="2275" spans="1:26" x14ac:dyDescent="0.3">
      <c r="A2275" s="21"/>
      <c r="B2275" s="21"/>
      <c r="C2275" s="21"/>
      <c r="D2275" s="31"/>
      <c r="Z2275" s="4"/>
    </row>
    <row r="2276" spans="1:26" x14ac:dyDescent="0.3">
      <c r="A2276" s="21"/>
      <c r="B2276" s="21"/>
      <c r="C2276" s="21"/>
      <c r="D2276" s="31"/>
      <c r="Z2276" s="4"/>
    </row>
    <row r="2277" spans="1:26" x14ac:dyDescent="0.3">
      <c r="A2277" s="21"/>
      <c r="B2277" s="21"/>
      <c r="C2277" s="21"/>
      <c r="D2277" s="31"/>
      <c r="Z2277" s="4"/>
    </row>
    <row r="2278" spans="1:26" x14ac:dyDescent="0.3">
      <c r="A2278" s="21"/>
      <c r="B2278" s="21"/>
      <c r="C2278" s="21"/>
      <c r="D2278" s="31"/>
      <c r="Z2278" s="4"/>
    </row>
    <row r="2279" spans="1:26" x14ac:dyDescent="0.3">
      <c r="A2279" s="21"/>
      <c r="B2279" s="21"/>
      <c r="C2279" s="21"/>
      <c r="D2279" s="31"/>
      <c r="Z2279" s="4"/>
    </row>
    <row r="2280" spans="1:26" x14ac:dyDescent="0.3">
      <c r="A2280" s="21"/>
      <c r="B2280" s="21"/>
      <c r="C2280" s="21"/>
      <c r="D2280" s="31"/>
      <c r="Z2280" s="4"/>
    </row>
    <row r="2281" spans="1:26" x14ac:dyDescent="0.3">
      <c r="A2281" s="21"/>
      <c r="B2281" s="21"/>
      <c r="C2281" s="21"/>
      <c r="D2281" s="31"/>
      <c r="Z2281" s="4"/>
    </row>
    <row r="2282" spans="1:26" x14ac:dyDescent="0.3">
      <c r="A2282" s="21"/>
      <c r="B2282" s="21"/>
      <c r="C2282" s="21"/>
      <c r="D2282" s="31"/>
      <c r="Z2282" s="4"/>
    </row>
    <row r="2283" spans="1:26" x14ac:dyDescent="0.3">
      <c r="A2283" s="21"/>
      <c r="B2283" s="21"/>
      <c r="C2283" s="21"/>
      <c r="D2283" s="31"/>
      <c r="Z2283" s="4"/>
    </row>
    <row r="2284" spans="1:26" x14ac:dyDescent="0.3">
      <c r="A2284" s="21"/>
      <c r="B2284" s="21"/>
      <c r="C2284" s="21"/>
      <c r="D2284" s="31"/>
      <c r="Z2284" s="4"/>
    </row>
    <row r="2285" spans="1:26" x14ac:dyDescent="0.3">
      <c r="A2285" s="21"/>
      <c r="B2285" s="21"/>
      <c r="C2285" s="21"/>
      <c r="D2285" s="31"/>
      <c r="Z2285" s="4"/>
    </row>
    <row r="2286" spans="1:26" x14ac:dyDescent="0.3">
      <c r="A2286" s="21"/>
      <c r="B2286" s="21"/>
      <c r="C2286" s="21"/>
      <c r="D2286" s="31"/>
      <c r="Z2286" s="4"/>
    </row>
    <row r="2287" spans="1:26" x14ac:dyDescent="0.3">
      <c r="A2287" s="21"/>
      <c r="B2287" s="21"/>
      <c r="C2287" s="21"/>
      <c r="D2287" s="31"/>
      <c r="Z2287" s="4"/>
    </row>
    <row r="2288" spans="1:26" x14ac:dyDescent="0.3">
      <c r="A2288" s="21"/>
      <c r="B2288" s="21"/>
      <c r="C2288" s="21"/>
      <c r="D2288" s="31"/>
      <c r="Z2288" s="4"/>
    </row>
    <row r="2289" spans="1:26" x14ac:dyDescent="0.3">
      <c r="A2289" s="21"/>
      <c r="B2289" s="21"/>
      <c r="C2289" s="21"/>
      <c r="D2289" s="31"/>
      <c r="Z2289" s="4"/>
    </row>
    <row r="2290" spans="1:26" x14ac:dyDescent="0.3">
      <c r="A2290" s="21"/>
      <c r="B2290" s="21"/>
      <c r="C2290" s="21"/>
      <c r="D2290" s="31"/>
      <c r="Z2290" s="4"/>
    </row>
    <row r="2291" spans="1:26" x14ac:dyDescent="0.3">
      <c r="A2291" s="21"/>
      <c r="B2291" s="21"/>
      <c r="C2291" s="21"/>
      <c r="D2291" s="31"/>
      <c r="Z2291" s="4"/>
    </row>
    <row r="2292" spans="1:26" x14ac:dyDescent="0.3">
      <c r="A2292" s="21"/>
      <c r="B2292" s="21"/>
      <c r="C2292" s="21"/>
      <c r="D2292" s="31"/>
      <c r="Z2292" s="4"/>
    </row>
    <row r="2293" spans="1:26" x14ac:dyDescent="0.3">
      <c r="A2293" s="21"/>
      <c r="B2293" s="21"/>
      <c r="C2293" s="21"/>
      <c r="D2293" s="31"/>
      <c r="Z2293" s="4"/>
    </row>
    <row r="2294" spans="1:26" x14ac:dyDescent="0.3">
      <c r="A2294" s="21"/>
      <c r="B2294" s="21"/>
      <c r="C2294" s="21"/>
      <c r="D2294" s="31"/>
      <c r="Z2294" s="4"/>
    </row>
    <row r="2295" spans="1:26" x14ac:dyDescent="0.3">
      <c r="A2295" s="21"/>
      <c r="B2295" s="21"/>
      <c r="C2295" s="21"/>
      <c r="D2295" s="31"/>
      <c r="Z2295" s="4"/>
    </row>
    <row r="2296" spans="1:26" x14ac:dyDescent="0.3">
      <c r="A2296" s="21"/>
      <c r="B2296" s="21"/>
      <c r="C2296" s="21"/>
      <c r="D2296" s="31"/>
      <c r="Z2296" s="4"/>
    </row>
    <row r="2297" spans="1:26" x14ac:dyDescent="0.3">
      <c r="A2297" s="21"/>
      <c r="B2297" s="21"/>
      <c r="C2297" s="21"/>
      <c r="D2297" s="31"/>
      <c r="Z2297" s="4"/>
    </row>
    <row r="2298" spans="1:26" x14ac:dyDescent="0.3">
      <c r="A2298" s="21"/>
      <c r="B2298" s="21"/>
      <c r="C2298" s="21"/>
      <c r="D2298" s="31"/>
      <c r="Z2298" s="4"/>
    </row>
    <row r="2299" spans="1:26" x14ac:dyDescent="0.3">
      <c r="A2299" s="21"/>
      <c r="B2299" s="21"/>
      <c r="C2299" s="21"/>
      <c r="D2299" s="31"/>
      <c r="Z2299" s="4"/>
    </row>
    <row r="2300" spans="1:26" x14ac:dyDescent="0.3">
      <c r="A2300" s="21"/>
      <c r="B2300" s="21"/>
      <c r="C2300" s="21"/>
      <c r="D2300" s="31"/>
      <c r="Z2300" s="4"/>
    </row>
    <row r="2301" spans="1:26" x14ac:dyDescent="0.3">
      <c r="A2301" s="21"/>
      <c r="B2301" s="21"/>
      <c r="C2301" s="21"/>
      <c r="D2301" s="31"/>
      <c r="Z2301" s="4"/>
    </row>
    <row r="2302" spans="1:26" x14ac:dyDescent="0.3">
      <c r="A2302" s="21"/>
      <c r="B2302" s="21"/>
      <c r="C2302" s="21"/>
      <c r="D2302" s="31"/>
      <c r="Z2302" s="4"/>
    </row>
    <row r="2303" spans="1:26" x14ac:dyDescent="0.3">
      <c r="A2303" s="21"/>
      <c r="B2303" s="21"/>
      <c r="C2303" s="21"/>
      <c r="D2303" s="31"/>
      <c r="Z2303" s="4"/>
    </row>
    <row r="2304" spans="1:26" x14ac:dyDescent="0.3">
      <c r="A2304" s="21"/>
      <c r="B2304" s="21"/>
      <c r="C2304" s="21"/>
      <c r="D2304" s="31"/>
      <c r="Z2304" s="4"/>
    </row>
    <row r="2305" spans="1:26" x14ac:dyDescent="0.3">
      <c r="A2305" s="21"/>
      <c r="B2305" s="21"/>
      <c r="C2305" s="21"/>
      <c r="D2305" s="31"/>
      <c r="Z2305" s="4"/>
    </row>
    <row r="2306" spans="1:26" x14ac:dyDescent="0.3">
      <c r="A2306" s="21"/>
      <c r="B2306" s="21"/>
      <c r="C2306" s="21"/>
      <c r="D2306" s="31"/>
      <c r="Z2306" s="4"/>
    </row>
    <row r="2307" spans="1:26" x14ac:dyDescent="0.3">
      <c r="A2307" s="21"/>
      <c r="B2307" s="21"/>
      <c r="C2307" s="21"/>
      <c r="D2307" s="31"/>
      <c r="Z2307" s="4"/>
    </row>
    <row r="2308" spans="1:26" x14ac:dyDescent="0.3">
      <c r="A2308" s="21"/>
      <c r="B2308" s="21"/>
      <c r="C2308" s="21"/>
      <c r="D2308" s="31"/>
      <c r="Z2308" s="4"/>
    </row>
    <row r="2309" spans="1:26" x14ac:dyDescent="0.3">
      <c r="A2309" s="21"/>
      <c r="B2309" s="21"/>
      <c r="C2309" s="21"/>
      <c r="D2309" s="31"/>
      <c r="Z2309" s="4"/>
    </row>
    <row r="2310" spans="1:26" x14ac:dyDescent="0.3">
      <c r="A2310" s="21"/>
      <c r="B2310" s="21"/>
      <c r="C2310" s="21"/>
      <c r="D2310" s="31"/>
      <c r="Z2310" s="4"/>
    </row>
    <row r="2311" spans="1:26" x14ac:dyDescent="0.3">
      <c r="A2311" s="21"/>
      <c r="B2311" s="21"/>
      <c r="C2311" s="21"/>
      <c r="D2311" s="31"/>
      <c r="Z2311" s="4"/>
    </row>
    <row r="2312" spans="1:26" x14ac:dyDescent="0.3">
      <c r="A2312" s="21"/>
      <c r="B2312" s="21"/>
      <c r="C2312" s="21"/>
      <c r="D2312" s="31"/>
      <c r="Z2312" s="4"/>
    </row>
    <row r="2313" spans="1:26" x14ac:dyDescent="0.3">
      <c r="A2313" s="21"/>
      <c r="B2313" s="21"/>
      <c r="C2313" s="21"/>
      <c r="D2313" s="31"/>
      <c r="Z2313" s="4"/>
    </row>
    <row r="2314" spans="1:26" x14ac:dyDescent="0.3">
      <c r="A2314" s="21"/>
      <c r="B2314" s="21"/>
      <c r="C2314" s="21"/>
      <c r="D2314" s="31"/>
      <c r="Z2314" s="4"/>
    </row>
    <row r="2315" spans="1:26" x14ac:dyDescent="0.3">
      <c r="A2315" s="21"/>
      <c r="B2315" s="21"/>
      <c r="C2315" s="21"/>
      <c r="D2315" s="31"/>
      <c r="Z2315" s="4"/>
    </row>
    <row r="2316" spans="1:26" x14ac:dyDescent="0.3">
      <c r="A2316" s="21"/>
      <c r="B2316" s="21"/>
      <c r="C2316" s="21"/>
      <c r="D2316" s="31"/>
      <c r="Z2316" s="4"/>
    </row>
    <row r="2317" spans="1:26" x14ac:dyDescent="0.3">
      <c r="A2317" s="21"/>
      <c r="B2317" s="21"/>
      <c r="C2317" s="21"/>
      <c r="D2317" s="31"/>
      <c r="Z2317" s="4"/>
    </row>
    <row r="2318" spans="1:26" x14ac:dyDescent="0.3">
      <c r="A2318" s="21"/>
      <c r="B2318" s="21"/>
      <c r="C2318" s="21"/>
      <c r="D2318" s="31"/>
      <c r="Z2318" s="4"/>
    </row>
    <row r="2319" spans="1:26" x14ac:dyDescent="0.3">
      <c r="A2319" s="21"/>
      <c r="B2319" s="21"/>
      <c r="C2319" s="21"/>
      <c r="D2319" s="31"/>
      <c r="Z2319" s="4"/>
    </row>
    <row r="2320" spans="1:26" x14ac:dyDescent="0.3">
      <c r="A2320" s="21"/>
      <c r="B2320" s="21"/>
      <c r="C2320" s="21"/>
      <c r="D2320" s="31"/>
      <c r="Z2320" s="4"/>
    </row>
    <row r="2321" spans="1:26" x14ac:dyDescent="0.3">
      <c r="A2321" s="21"/>
      <c r="B2321" s="21"/>
      <c r="C2321" s="21"/>
      <c r="D2321" s="31"/>
      <c r="Z2321" s="4"/>
    </row>
    <row r="2322" spans="1:26" x14ac:dyDescent="0.3">
      <c r="A2322" s="21"/>
      <c r="B2322" s="21"/>
      <c r="C2322" s="21"/>
      <c r="D2322" s="31"/>
      <c r="Z2322" s="4"/>
    </row>
    <row r="2323" spans="1:26" x14ac:dyDescent="0.3">
      <c r="A2323" s="21"/>
      <c r="B2323" s="21"/>
      <c r="C2323" s="21"/>
      <c r="D2323" s="31"/>
      <c r="Z2323" s="4"/>
    </row>
    <row r="2324" spans="1:26" x14ac:dyDescent="0.3">
      <c r="A2324" s="21"/>
      <c r="B2324" s="21"/>
      <c r="C2324" s="21"/>
      <c r="D2324" s="31"/>
      <c r="Z2324" s="4"/>
    </row>
    <row r="2325" spans="1:26" x14ac:dyDescent="0.3">
      <c r="A2325" s="21"/>
      <c r="B2325" s="21"/>
      <c r="C2325" s="21"/>
      <c r="D2325" s="31"/>
      <c r="Z2325" s="4"/>
    </row>
    <row r="2326" spans="1:26" x14ac:dyDescent="0.3">
      <c r="A2326" s="21"/>
      <c r="B2326" s="21"/>
      <c r="C2326" s="21"/>
      <c r="D2326" s="31"/>
      <c r="Z2326" s="4"/>
    </row>
    <row r="2327" spans="1:26" x14ac:dyDescent="0.3">
      <c r="A2327" s="21"/>
      <c r="B2327" s="21"/>
      <c r="C2327" s="21"/>
      <c r="D2327" s="31"/>
      <c r="Z2327" s="4"/>
    </row>
    <row r="2328" spans="1:26" x14ac:dyDescent="0.3">
      <c r="A2328" s="21"/>
      <c r="B2328" s="21"/>
      <c r="C2328" s="21"/>
      <c r="D2328" s="31"/>
      <c r="Z2328" s="4"/>
    </row>
    <row r="2329" spans="1:26" x14ac:dyDescent="0.3">
      <c r="A2329" s="21"/>
      <c r="B2329" s="21"/>
      <c r="C2329" s="21"/>
      <c r="D2329" s="31"/>
      <c r="Z2329" s="4"/>
    </row>
    <row r="2330" spans="1:26" x14ac:dyDescent="0.3">
      <c r="A2330" s="21"/>
      <c r="B2330" s="21"/>
      <c r="C2330" s="21"/>
      <c r="D2330" s="31"/>
      <c r="Z2330" s="4"/>
    </row>
    <row r="2331" spans="1:26" x14ac:dyDescent="0.3">
      <c r="A2331" s="21"/>
      <c r="B2331" s="21"/>
      <c r="C2331" s="21"/>
      <c r="D2331" s="31"/>
      <c r="Z2331" s="4"/>
    </row>
    <row r="2332" spans="1:26" x14ac:dyDescent="0.3">
      <c r="A2332" s="21"/>
      <c r="B2332" s="21"/>
      <c r="C2332" s="21"/>
      <c r="D2332" s="31"/>
      <c r="Z2332" s="4"/>
    </row>
    <row r="2333" spans="1:26" x14ac:dyDescent="0.3">
      <c r="A2333" s="21"/>
      <c r="B2333" s="21"/>
      <c r="C2333" s="21"/>
      <c r="D2333" s="31"/>
      <c r="Z2333" s="4"/>
    </row>
    <row r="2334" spans="1:26" x14ac:dyDescent="0.3">
      <c r="A2334" s="21"/>
      <c r="B2334" s="21"/>
      <c r="C2334" s="21"/>
      <c r="D2334" s="31"/>
      <c r="Z2334" s="4"/>
    </row>
    <row r="2335" spans="1:26" x14ac:dyDescent="0.3">
      <c r="A2335" s="21"/>
      <c r="B2335" s="21"/>
      <c r="C2335" s="21"/>
      <c r="D2335" s="31"/>
      <c r="Z2335" s="4"/>
    </row>
    <row r="2336" spans="1:26" x14ac:dyDescent="0.3">
      <c r="A2336" s="21"/>
      <c r="B2336" s="21"/>
      <c r="C2336" s="21"/>
      <c r="D2336" s="31"/>
      <c r="Z2336" s="4"/>
    </row>
    <row r="2337" spans="1:26" x14ac:dyDescent="0.3">
      <c r="A2337" s="21"/>
      <c r="B2337" s="21"/>
      <c r="C2337" s="21"/>
      <c r="D2337" s="31"/>
      <c r="Z2337" s="4"/>
    </row>
    <row r="2338" spans="1:26" x14ac:dyDescent="0.3">
      <c r="A2338" s="21"/>
      <c r="B2338" s="21"/>
      <c r="C2338" s="21"/>
      <c r="D2338" s="31"/>
      <c r="Z2338" s="4"/>
    </row>
    <row r="2339" spans="1:26" x14ac:dyDescent="0.3">
      <c r="A2339" s="21"/>
      <c r="B2339" s="21"/>
      <c r="C2339" s="21"/>
      <c r="D2339" s="31"/>
      <c r="Z2339" s="4"/>
    </row>
    <row r="2340" spans="1:26" x14ac:dyDescent="0.3">
      <c r="A2340" s="21"/>
      <c r="B2340" s="21"/>
      <c r="C2340" s="21"/>
      <c r="D2340" s="31"/>
      <c r="Z2340" s="4"/>
    </row>
    <row r="2341" spans="1:26" x14ac:dyDescent="0.3">
      <c r="A2341" s="21"/>
      <c r="B2341" s="21"/>
      <c r="C2341" s="21"/>
      <c r="D2341" s="31"/>
      <c r="Z2341" s="4"/>
    </row>
    <row r="2342" spans="1:26" x14ac:dyDescent="0.3">
      <c r="A2342" s="21"/>
      <c r="B2342" s="21"/>
      <c r="C2342" s="21"/>
      <c r="D2342" s="31"/>
      <c r="Z2342" s="4"/>
    </row>
    <row r="2343" spans="1:26" x14ac:dyDescent="0.3">
      <c r="A2343" s="21"/>
      <c r="B2343" s="21"/>
      <c r="C2343" s="21"/>
      <c r="D2343" s="31"/>
      <c r="Z2343" s="4"/>
    </row>
    <row r="2344" spans="1:26" x14ac:dyDescent="0.3">
      <c r="A2344" s="21"/>
      <c r="B2344" s="21"/>
      <c r="C2344" s="21"/>
      <c r="D2344" s="31"/>
      <c r="Z2344" s="4"/>
    </row>
    <row r="2345" spans="1:26" x14ac:dyDescent="0.3">
      <c r="A2345" s="21"/>
      <c r="B2345" s="21"/>
      <c r="C2345" s="21"/>
      <c r="D2345" s="31"/>
      <c r="Z2345" s="4"/>
    </row>
    <row r="2346" spans="1:26" x14ac:dyDescent="0.3">
      <c r="A2346" s="21"/>
      <c r="B2346" s="21"/>
      <c r="C2346" s="21"/>
      <c r="D2346" s="31"/>
      <c r="Z2346" s="4"/>
    </row>
    <row r="2347" spans="1:26" x14ac:dyDescent="0.3">
      <c r="A2347" s="21"/>
      <c r="B2347" s="21"/>
      <c r="C2347" s="21"/>
      <c r="D2347" s="31"/>
      <c r="Z2347" s="4"/>
    </row>
    <row r="2348" spans="1:26" x14ac:dyDescent="0.3">
      <c r="A2348" s="21"/>
      <c r="B2348" s="21"/>
      <c r="C2348" s="21"/>
      <c r="D2348" s="31"/>
      <c r="Z2348" s="4"/>
    </row>
    <row r="2349" spans="1:26" x14ac:dyDescent="0.3">
      <c r="A2349" s="21"/>
      <c r="B2349" s="21"/>
      <c r="C2349" s="21"/>
      <c r="D2349" s="31"/>
      <c r="Z2349" s="4"/>
    </row>
    <row r="2350" spans="1:26" x14ac:dyDescent="0.3">
      <c r="A2350" s="21"/>
      <c r="B2350" s="21"/>
      <c r="C2350" s="21"/>
      <c r="D2350" s="31"/>
      <c r="Z2350" s="4"/>
    </row>
    <row r="2351" spans="1:26" x14ac:dyDescent="0.3">
      <c r="A2351" s="21"/>
      <c r="B2351" s="21"/>
      <c r="C2351" s="21"/>
      <c r="D2351" s="31"/>
      <c r="Z2351" s="4"/>
    </row>
    <row r="2352" spans="1:26" x14ac:dyDescent="0.3">
      <c r="A2352" s="21"/>
      <c r="B2352" s="21"/>
      <c r="C2352" s="21"/>
      <c r="D2352" s="31"/>
      <c r="Z2352" s="4"/>
    </row>
    <row r="2353" spans="1:26" x14ac:dyDescent="0.3">
      <c r="A2353" s="21"/>
      <c r="B2353" s="21"/>
      <c r="C2353" s="21"/>
      <c r="D2353" s="31"/>
      <c r="Z2353" s="4"/>
    </row>
    <row r="2354" spans="1:26" x14ac:dyDescent="0.3">
      <c r="A2354" s="21"/>
      <c r="B2354" s="21"/>
      <c r="C2354" s="21"/>
      <c r="D2354" s="31"/>
      <c r="Z2354" s="4"/>
    </row>
    <row r="2355" spans="1:26" x14ac:dyDescent="0.3">
      <c r="A2355" s="21"/>
      <c r="B2355" s="21"/>
      <c r="C2355" s="21"/>
      <c r="D2355" s="31"/>
      <c r="Z2355" s="4"/>
    </row>
    <row r="2356" spans="1:26" x14ac:dyDescent="0.3">
      <c r="A2356" s="21"/>
      <c r="B2356" s="21"/>
      <c r="C2356" s="21"/>
      <c r="D2356" s="31"/>
      <c r="Z2356" s="4"/>
    </row>
    <row r="2357" spans="1:26" x14ac:dyDescent="0.3">
      <c r="A2357" s="21"/>
      <c r="B2357" s="21"/>
      <c r="C2357" s="21"/>
      <c r="D2357" s="31"/>
      <c r="Z2357" s="4"/>
    </row>
    <row r="2358" spans="1:26" x14ac:dyDescent="0.3">
      <c r="A2358" s="21"/>
      <c r="B2358" s="21"/>
      <c r="C2358" s="21"/>
      <c r="D2358" s="31"/>
      <c r="Z2358" s="4"/>
    </row>
    <row r="2359" spans="1:26" x14ac:dyDescent="0.3">
      <c r="A2359" s="21"/>
      <c r="B2359" s="21"/>
      <c r="C2359" s="21"/>
      <c r="D2359" s="31"/>
      <c r="Z2359" s="4"/>
    </row>
    <row r="2360" spans="1:26" x14ac:dyDescent="0.3">
      <c r="A2360" s="21"/>
      <c r="B2360" s="21"/>
      <c r="C2360" s="21"/>
      <c r="D2360" s="31"/>
      <c r="Z2360" s="4"/>
    </row>
    <row r="2361" spans="1:26" x14ac:dyDescent="0.3">
      <c r="A2361" s="21"/>
      <c r="B2361" s="21"/>
      <c r="C2361" s="21"/>
      <c r="D2361" s="31"/>
      <c r="Z2361" s="4"/>
    </row>
    <row r="2362" spans="1:26" x14ac:dyDescent="0.3">
      <c r="A2362" s="21"/>
      <c r="B2362" s="21"/>
      <c r="C2362" s="21"/>
      <c r="D2362" s="31"/>
      <c r="Z2362" s="4"/>
    </row>
    <row r="2363" spans="1:26" x14ac:dyDescent="0.3">
      <c r="A2363" s="21"/>
      <c r="B2363" s="21"/>
      <c r="C2363" s="21"/>
      <c r="D2363" s="31"/>
      <c r="Z2363" s="4"/>
    </row>
    <row r="2364" spans="1:26" x14ac:dyDescent="0.3">
      <c r="A2364" s="21"/>
      <c r="B2364" s="21"/>
      <c r="C2364" s="21"/>
      <c r="D2364" s="31"/>
      <c r="Z2364" s="4"/>
    </row>
    <row r="2365" spans="1:26" x14ac:dyDescent="0.3">
      <c r="A2365" s="21"/>
      <c r="B2365" s="21"/>
      <c r="C2365" s="21"/>
      <c r="D2365" s="31"/>
      <c r="Z2365" s="4"/>
    </row>
    <row r="2366" spans="1:26" x14ac:dyDescent="0.3">
      <c r="A2366" s="21"/>
      <c r="B2366" s="21"/>
      <c r="C2366" s="21"/>
      <c r="D2366" s="31"/>
      <c r="Z2366" s="4"/>
    </row>
    <row r="2367" spans="1:26" x14ac:dyDescent="0.3">
      <c r="A2367" s="21"/>
      <c r="B2367" s="21"/>
      <c r="C2367" s="21"/>
      <c r="D2367" s="31"/>
      <c r="Z2367" s="4"/>
    </row>
    <row r="2368" spans="1:26" x14ac:dyDescent="0.3">
      <c r="A2368" s="21"/>
      <c r="B2368" s="21"/>
      <c r="C2368" s="21"/>
      <c r="D2368" s="31"/>
      <c r="Z2368" s="4"/>
    </row>
    <row r="2369" spans="1:26" x14ac:dyDescent="0.3">
      <c r="A2369" s="21"/>
      <c r="B2369" s="21"/>
      <c r="C2369" s="21"/>
      <c r="D2369" s="31"/>
      <c r="Z2369" s="4"/>
    </row>
    <row r="2370" spans="1:26" x14ac:dyDescent="0.3">
      <c r="A2370" s="21"/>
      <c r="B2370" s="21"/>
      <c r="C2370" s="21"/>
      <c r="D2370" s="31"/>
      <c r="Z2370" s="4"/>
    </row>
    <row r="2371" spans="1:26" x14ac:dyDescent="0.3">
      <c r="A2371" s="21"/>
      <c r="B2371" s="21"/>
      <c r="C2371" s="21"/>
      <c r="D2371" s="31"/>
      <c r="Z2371" s="4"/>
    </row>
    <row r="2372" spans="1:26" x14ac:dyDescent="0.3">
      <c r="A2372" s="21"/>
      <c r="B2372" s="21"/>
      <c r="C2372" s="21"/>
      <c r="D2372" s="31"/>
      <c r="Z2372" s="4"/>
    </row>
    <row r="2373" spans="1:26" x14ac:dyDescent="0.3">
      <c r="A2373" s="21"/>
      <c r="B2373" s="21"/>
      <c r="C2373" s="21"/>
      <c r="D2373" s="31"/>
      <c r="Z2373" s="4"/>
    </row>
    <row r="2374" spans="1:26" x14ac:dyDescent="0.3">
      <c r="A2374" s="21"/>
      <c r="B2374" s="21"/>
      <c r="C2374" s="21"/>
      <c r="D2374" s="31"/>
      <c r="Z2374" s="4"/>
    </row>
    <row r="2375" spans="1:26" x14ac:dyDescent="0.3">
      <c r="A2375" s="21"/>
      <c r="B2375" s="21"/>
      <c r="C2375" s="21"/>
      <c r="D2375" s="31"/>
      <c r="Z2375" s="4"/>
    </row>
    <row r="2376" spans="1:26" x14ac:dyDescent="0.3">
      <c r="A2376" s="21"/>
      <c r="B2376" s="21"/>
      <c r="C2376" s="21"/>
      <c r="D2376" s="31"/>
      <c r="Z2376" s="4"/>
    </row>
    <row r="2377" spans="1:26" x14ac:dyDescent="0.3">
      <c r="A2377" s="21"/>
      <c r="B2377" s="21"/>
      <c r="C2377" s="21"/>
      <c r="D2377" s="31"/>
      <c r="Z2377" s="4"/>
    </row>
    <row r="2378" spans="1:26" x14ac:dyDescent="0.3">
      <c r="A2378" s="21"/>
      <c r="B2378" s="21"/>
      <c r="C2378" s="21"/>
      <c r="D2378" s="31"/>
      <c r="Z2378" s="4"/>
    </row>
    <row r="2379" spans="1:26" x14ac:dyDescent="0.3">
      <c r="A2379" s="21"/>
      <c r="B2379" s="21"/>
      <c r="C2379" s="21"/>
      <c r="D2379" s="31"/>
      <c r="Z2379" s="4"/>
    </row>
    <row r="2380" spans="1:26" x14ac:dyDescent="0.3">
      <c r="A2380" s="21"/>
      <c r="B2380" s="21"/>
      <c r="C2380" s="21"/>
      <c r="D2380" s="31"/>
      <c r="Z2380" s="4"/>
    </row>
    <row r="2381" spans="1:26" x14ac:dyDescent="0.3">
      <c r="A2381" s="21"/>
      <c r="B2381" s="21"/>
      <c r="C2381" s="21"/>
      <c r="D2381" s="31"/>
      <c r="Z2381" s="4"/>
    </row>
    <row r="2382" spans="1:26" x14ac:dyDescent="0.3">
      <c r="A2382" s="21"/>
      <c r="B2382" s="21"/>
      <c r="C2382" s="21"/>
      <c r="D2382" s="31"/>
      <c r="Z2382" s="4"/>
    </row>
    <row r="2383" spans="1:26" x14ac:dyDescent="0.3">
      <c r="A2383" s="21"/>
      <c r="B2383" s="21"/>
      <c r="C2383" s="21"/>
      <c r="D2383" s="31"/>
      <c r="Z2383" s="4"/>
    </row>
    <row r="2384" spans="1:26" x14ac:dyDescent="0.3">
      <c r="A2384" s="21"/>
      <c r="B2384" s="21"/>
      <c r="C2384" s="21"/>
      <c r="D2384" s="31"/>
      <c r="Z2384" s="4"/>
    </row>
    <row r="2385" spans="1:26" x14ac:dyDescent="0.3">
      <c r="A2385" s="21"/>
      <c r="B2385" s="21"/>
      <c r="C2385" s="21"/>
      <c r="D2385" s="31"/>
      <c r="Z2385" s="4"/>
    </row>
    <row r="2386" spans="1:26" x14ac:dyDescent="0.3">
      <c r="A2386" s="21"/>
      <c r="B2386" s="21"/>
      <c r="C2386" s="21"/>
      <c r="D2386" s="31"/>
      <c r="Z2386" s="4"/>
    </row>
    <row r="2387" spans="1:26" x14ac:dyDescent="0.3">
      <c r="A2387" s="21"/>
      <c r="B2387" s="21"/>
      <c r="C2387" s="21"/>
      <c r="D2387" s="31"/>
      <c r="Z2387" s="4"/>
    </row>
    <row r="2388" spans="1:26" x14ac:dyDescent="0.3">
      <c r="A2388" s="21"/>
      <c r="B2388" s="21"/>
      <c r="C2388" s="21"/>
      <c r="D2388" s="31"/>
      <c r="Z2388" s="4"/>
    </row>
    <row r="2389" spans="1:26" x14ac:dyDescent="0.3">
      <c r="A2389" s="21"/>
      <c r="B2389" s="21"/>
      <c r="C2389" s="21"/>
      <c r="D2389" s="31"/>
      <c r="Z2389" s="4"/>
    </row>
    <row r="2390" spans="1:26" x14ac:dyDescent="0.3">
      <c r="A2390" s="21"/>
      <c r="B2390" s="21"/>
      <c r="C2390" s="21"/>
      <c r="D2390" s="31"/>
      <c r="Z2390" s="4"/>
    </row>
    <row r="2391" spans="1:26" x14ac:dyDescent="0.3">
      <c r="A2391" s="21"/>
      <c r="B2391" s="21"/>
      <c r="C2391" s="21"/>
      <c r="D2391" s="31"/>
      <c r="Z2391" s="4"/>
    </row>
    <row r="2392" spans="1:26" x14ac:dyDescent="0.3">
      <c r="A2392" s="21"/>
      <c r="B2392" s="21"/>
      <c r="C2392" s="21"/>
      <c r="D2392" s="31"/>
      <c r="Z2392" s="4"/>
    </row>
    <row r="2393" spans="1:26" x14ac:dyDescent="0.3">
      <c r="A2393" s="21"/>
      <c r="B2393" s="21"/>
      <c r="C2393" s="21"/>
      <c r="D2393" s="31"/>
      <c r="Z2393" s="4"/>
    </row>
    <row r="2394" spans="1:26" x14ac:dyDescent="0.3">
      <c r="A2394" s="21"/>
      <c r="B2394" s="21"/>
      <c r="C2394" s="21"/>
      <c r="D2394" s="31"/>
      <c r="Z2394" s="4"/>
    </row>
    <row r="2395" spans="1:26" x14ac:dyDescent="0.3">
      <c r="A2395" s="21"/>
      <c r="B2395" s="21"/>
      <c r="C2395" s="21"/>
      <c r="D2395" s="31"/>
      <c r="Z2395" s="4"/>
    </row>
    <row r="2396" spans="1:26" x14ac:dyDescent="0.3">
      <c r="A2396" s="21"/>
      <c r="B2396" s="21"/>
      <c r="C2396" s="21"/>
      <c r="D2396" s="31"/>
      <c r="Z2396" s="4"/>
    </row>
    <row r="2397" spans="1:26" x14ac:dyDescent="0.3">
      <c r="A2397" s="21"/>
      <c r="B2397" s="21"/>
      <c r="C2397" s="21"/>
      <c r="D2397" s="31"/>
      <c r="Z2397" s="4"/>
    </row>
    <row r="2398" spans="1:26" x14ac:dyDescent="0.3">
      <c r="A2398" s="21"/>
      <c r="B2398" s="21"/>
      <c r="C2398" s="21"/>
      <c r="D2398" s="31"/>
      <c r="Z2398" s="4"/>
    </row>
    <row r="2399" spans="1:26" x14ac:dyDescent="0.3">
      <c r="A2399" s="21"/>
      <c r="B2399" s="21"/>
      <c r="C2399" s="21"/>
      <c r="D2399" s="31"/>
      <c r="Z2399" s="4"/>
    </row>
    <row r="2400" spans="1:26" x14ac:dyDescent="0.3">
      <c r="A2400" s="21"/>
      <c r="B2400" s="21"/>
      <c r="C2400" s="21"/>
      <c r="D2400" s="31"/>
      <c r="Z2400" s="4"/>
    </row>
    <row r="2401" spans="1:26" x14ac:dyDescent="0.3">
      <c r="A2401" s="21"/>
      <c r="B2401" s="21"/>
      <c r="C2401" s="21"/>
      <c r="D2401" s="31"/>
      <c r="Z2401" s="4"/>
    </row>
    <row r="2402" spans="1:26" x14ac:dyDescent="0.3">
      <c r="A2402" s="21"/>
      <c r="B2402" s="21"/>
      <c r="C2402" s="21"/>
      <c r="D2402" s="31"/>
      <c r="Z2402" s="4"/>
    </row>
    <row r="2403" spans="1:26" x14ac:dyDescent="0.3">
      <c r="A2403" s="21"/>
      <c r="B2403" s="21"/>
      <c r="C2403" s="21"/>
      <c r="D2403" s="31"/>
      <c r="Z2403" s="4"/>
    </row>
    <row r="2404" spans="1:26" x14ac:dyDescent="0.3">
      <c r="A2404" s="21"/>
      <c r="B2404" s="21"/>
      <c r="C2404" s="21"/>
      <c r="D2404" s="31"/>
      <c r="Z2404" s="4"/>
    </row>
    <row r="2405" spans="1:26" x14ac:dyDescent="0.3">
      <c r="A2405" s="21"/>
      <c r="B2405" s="21"/>
      <c r="C2405" s="21"/>
      <c r="D2405" s="31"/>
      <c r="Z2405" s="4"/>
    </row>
    <row r="2406" spans="1:26" x14ac:dyDescent="0.3">
      <c r="A2406" s="21"/>
      <c r="B2406" s="21"/>
      <c r="C2406" s="21"/>
      <c r="D2406" s="31"/>
      <c r="Z2406" s="4"/>
    </row>
    <row r="2407" spans="1:26" x14ac:dyDescent="0.3">
      <c r="A2407" s="21"/>
      <c r="B2407" s="21"/>
      <c r="C2407" s="21"/>
      <c r="D2407" s="31"/>
      <c r="Z2407" s="4"/>
    </row>
    <row r="2408" spans="1:26" x14ac:dyDescent="0.3">
      <c r="A2408" s="21"/>
      <c r="B2408" s="21"/>
      <c r="C2408" s="21"/>
      <c r="D2408" s="31"/>
      <c r="Z2408" s="4"/>
    </row>
    <row r="2409" spans="1:26" x14ac:dyDescent="0.3">
      <c r="A2409" s="21"/>
      <c r="B2409" s="21"/>
      <c r="C2409" s="21"/>
      <c r="D2409" s="31"/>
      <c r="Z2409" s="4"/>
    </row>
    <row r="2410" spans="1:26" x14ac:dyDescent="0.3">
      <c r="A2410" s="21"/>
      <c r="B2410" s="21"/>
      <c r="C2410" s="21"/>
      <c r="D2410" s="31"/>
      <c r="Z2410" s="4"/>
    </row>
  </sheetData>
  <mergeCells count="2">
    <mergeCell ref="G2:Z2"/>
    <mergeCell ref="G1:Z1"/>
  </mergeCells>
  <phoneticPr fontId="2" type="noConversion"/>
  <conditionalFormatting sqref="K12 H31 Z31 W31 N31 T31 Q31 K31 H109 Z109 W109 N109 T109 Q109 K109 Q15:Q17 T15:T17 N15:N17 W15:W17 Z15:Z17 H15:H17 K15:K17 H121:H124 Z121:Z124 W121:W124 N121:N124 T121:T124 Q121:Q124 K121:K124 H113:H119 Z113:Z119 W113:W119 N113:N119 T113:T119 Q113:Q119 K113:K119 K95:K100 Q95:Q100 T95:T100 N95:N100 W95:W100 Z95:Z100 H95:H100 K81:K92 Q81:Q92 T81:T92 N81:N92 W81:W92 Z81:Z92 H81:H92 H19:H20 Z19:Z20 W19:W20 N19:N20 T19:T20 Q19:Q20 K19:K20 K22:K29 Q22:Q29 T22:T29 N22:N29 W22:W29 Z22:Z29 H22:H29 H60:H79 Z60:Z79 W60:W79 N60:N79 T60:T79 Q60:Q79 K60:K79 H46:H56 H33:H44 Z46:Z56 Z33:Z44 W46:W56 W33:W44 N46:N56 N33:N44 T46:T56 T33:T44 Q46:Q56 Q33:Q44 K46:K56 K33:K44 K102:K105 Q102:Q105 T102:T105 N102:N105 W102:W105 Z102:Z105 H102:H105 H107 Z107 W107 N107 T107 Q107 K107">
    <cfRule type="cellIs" dxfId="418" priority="48" operator="lessThan">
      <formula>0</formula>
    </cfRule>
  </conditionalFormatting>
  <conditionalFormatting sqref="Q12">
    <cfRule type="cellIs" dxfId="417" priority="47" operator="lessThan">
      <formula>0</formula>
    </cfRule>
  </conditionalFormatting>
  <conditionalFormatting sqref="T12">
    <cfRule type="cellIs" dxfId="416" priority="46" operator="lessThan">
      <formula>0</formula>
    </cfRule>
  </conditionalFormatting>
  <conditionalFormatting sqref="N12">
    <cfRule type="cellIs" dxfId="415" priority="45" operator="lessThan">
      <formula>0</formula>
    </cfRule>
  </conditionalFormatting>
  <conditionalFormatting sqref="W12">
    <cfRule type="cellIs" dxfId="414" priority="44" operator="lessThan">
      <formula>0</formula>
    </cfRule>
  </conditionalFormatting>
  <conditionalFormatting sqref="Z12">
    <cfRule type="cellIs" dxfId="413" priority="43" operator="lessThan">
      <formula>0</formula>
    </cfRule>
  </conditionalFormatting>
  <conditionalFormatting sqref="H12">
    <cfRule type="cellIs" dxfId="412" priority="42" operator="lessThan">
      <formula>0</formula>
    </cfRule>
  </conditionalFormatting>
  <conditionalFormatting sqref="H30 Z30 W30 N30 T30 Q30 K30">
    <cfRule type="cellIs" dxfId="411" priority="34" operator="lessThan">
      <formula>0</formula>
    </cfRule>
  </conditionalFormatting>
  <conditionalFormatting sqref="K18 Q18 T18 N18 W18 Z18 H18">
    <cfRule type="cellIs" dxfId="410" priority="33" operator="lessThan">
      <formula>0</formula>
    </cfRule>
  </conditionalFormatting>
  <conditionalFormatting sqref="H80 Z80 W80 N80 T80 Q80 K80">
    <cfRule type="cellIs" dxfId="409" priority="32" operator="lessThan">
      <formula>0</formula>
    </cfRule>
  </conditionalFormatting>
  <conditionalFormatting sqref="H111 Z111 W111 N111 T111 Q111 K111">
    <cfRule type="cellIs" dxfId="408" priority="31" operator="lessThan">
      <formula>0</formula>
    </cfRule>
  </conditionalFormatting>
  <conditionalFormatting sqref="K110 Q110 T110 N110 W110 Z110 H110">
    <cfRule type="cellIs" dxfId="407" priority="30" operator="lessThan">
      <formula>0</formula>
    </cfRule>
  </conditionalFormatting>
  <conditionalFormatting sqref="H32 Z32 W32 N32 T32 Q32 K32">
    <cfRule type="cellIs" dxfId="406" priority="29" operator="lessThan">
      <formula>0</formula>
    </cfRule>
  </conditionalFormatting>
  <conditionalFormatting sqref="K58 Q58 T58 N58 W58 Z58 H58">
    <cfRule type="cellIs" dxfId="405" priority="28" operator="lessThan">
      <formula>0</formula>
    </cfRule>
  </conditionalFormatting>
  <conditionalFormatting sqref="H59 Z59 W59 N59 T59 Q59 K59">
    <cfRule type="cellIs" dxfId="404" priority="27" operator="lessThan">
      <formula>0</formula>
    </cfRule>
  </conditionalFormatting>
  <conditionalFormatting sqref="K108 Q108 T108 N108 W108 Z108 H108">
    <cfRule type="cellIs" dxfId="403" priority="26" operator="lessThan">
      <formula>0</formula>
    </cfRule>
  </conditionalFormatting>
  <conditionalFormatting sqref="H45 Z45 W45 N45 T45 Q45 K45 K120 Q120 T120 N120 W120 Z120 H120">
    <cfRule type="cellIs" dxfId="402" priority="25" operator="lessThan">
      <formula>0</formula>
    </cfRule>
  </conditionalFormatting>
  <conditionalFormatting sqref="K11">
    <cfRule type="cellIs" dxfId="401" priority="23" operator="lessThan">
      <formula>0</formula>
    </cfRule>
  </conditionalFormatting>
  <conditionalFormatting sqref="Q11">
    <cfRule type="cellIs" dxfId="400" priority="22" operator="lessThan">
      <formula>0</formula>
    </cfRule>
  </conditionalFormatting>
  <conditionalFormatting sqref="T11">
    <cfRule type="cellIs" dxfId="399" priority="21" operator="lessThan">
      <formula>0</formula>
    </cfRule>
  </conditionalFormatting>
  <conditionalFormatting sqref="N11">
    <cfRule type="cellIs" dxfId="398" priority="20" operator="lessThan">
      <formula>0</formula>
    </cfRule>
  </conditionalFormatting>
  <conditionalFormatting sqref="W11">
    <cfRule type="cellIs" dxfId="397" priority="19" operator="lessThan">
      <formula>0</formula>
    </cfRule>
  </conditionalFormatting>
  <conditionalFormatting sqref="Z11">
    <cfRule type="cellIs" dxfId="396" priority="18" operator="lessThan">
      <formula>0</formula>
    </cfRule>
  </conditionalFormatting>
  <conditionalFormatting sqref="H11">
    <cfRule type="cellIs" dxfId="395" priority="17" operator="lessThan">
      <formula>0</formula>
    </cfRule>
  </conditionalFormatting>
  <conditionalFormatting sqref="Q13 T13 N13 W13 Z13 H13 K13">
    <cfRule type="cellIs" dxfId="394" priority="16" operator="lessThan">
      <formula>0</formula>
    </cfRule>
  </conditionalFormatting>
  <conditionalFormatting sqref="Q14 T14 N14 W14 Z14 H14 K14">
    <cfRule type="cellIs" dxfId="393" priority="15" operator="lessThan">
      <formula>0</formula>
    </cfRule>
  </conditionalFormatting>
  <conditionalFormatting sqref="H93 Z93 W93 N93 T93 Q93 K93">
    <cfRule type="cellIs" dxfId="392" priority="14" operator="lessThan">
      <formula>0</formula>
    </cfRule>
  </conditionalFormatting>
  <conditionalFormatting sqref="H101 Z101 W101 N101 T101 Q101 K101">
    <cfRule type="cellIs" dxfId="391" priority="13" operator="lessThan">
      <formula>0</formula>
    </cfRule>
  </conditionalFormatting>
  <conditionalFormatting sqref="H112 Z112 W112 N112 T112 Q112 K112">
    <cfRule type="cellIs" dxfId="390" priority="12" operator="lessThan">
      <formula>0</formula>
    </cfRule>
  </conditionalFormatting>
  <conditionalFormatting sqref="K94 Q94 T94 N94 W94 Z94 H94">
    <cfRule type="cellIs" dxfId="389" priority="11" operator="lessThan">
      <formula>0</formula>
    </cfRule>
  </conditionalFormatting>
  <conditionalFormatting sqref="K21">
    <cfRule type="cellIs" dxfId="388" priority="10" operator="lessThan">
      <formula>0</formula>
    </cfRule>
  </conditionalFormatting>
  <conditionalFormatting sqref="Q21">
    <cfRule type="cellIs" dxfId="387" priority="9" operator="lessThan">
      <formula>0</formula>
    </cfRule>
  </conditionalFormatting>
  <conditionalFormatting sqref="T21">
    <cfRule type="cellIs" dxfId="386" priority="8" operator="lessThan">
      <formula>0</formula>
    </cfRule>
  </conditionalFormatting>
  <conditionalFormatting sqref="N21">
    <cfRule type="cellIs" dxfId="385" priority="7" operator="lessThan">
      <formula>0</formula>
    </cfRule>
  </conditionalFormatting>
  <conditionalFormatting sqref="W21">
    <cfRule type="cellIs" dxfId="384" priority="6" operator="lessThan">
      <formula>0</formula>
    </cfRule>
  </conditionalFormatting>
  <conditionalFormatting sqref="Z21">
    <cfRule type="cellIs" dxfId="383" priority="5" operator="lessThan">
      <formula>0</formula>
    </cfRule>
  </conditionalFormatting>
  <conditionalFormatting sqref="H21">
    <cfRule type="cellIs" dxfId="382" priority="4" operator="lessThan">
      <formula>0</formula>
    </cfRule>
  </conditionalFormatting>
  <conditionalFormatting sqref="H57 Z57 W57 N57 T57 Q57 K57">
    <cfRule type="cellIs" dxfId="381" priority="2" operator="lessThan">
      <formula>0</formula>
    </cfRule>
  </conditionalFormatting>
  <conditionalFormatting sqref="H106 Z106 W106 N106 T106 Q106 K106">
    <cfRule type="cellIs" dxfId="380" priority="1" operator="lessThan">
      <formula>0</formula>
    </cfRule>
  </conditionalFormatting>
  <pageMargins left="0.75" right="0.75" top="1" bottom="1" header="0.5" footer="0.5"/>
  <pageSetup paperSize="9"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10"/>
  <sheetViews>
    <sheetView zoomScale="80" zoomScaleNormal="80" workbookViewId="0">
      <pane xSplit="5" ySplit="6" topLeftCell="F7" activePane="bottomRight" state="frozen"/>
      <selection activeCell="B57" sqref="B57"/>
      <selection pane="topRight" activeCell="B57" sqref="B57"/>
      <selection pane="bottomLeft" activeCell="B57" sqref="B57"/>
      <selection pane="bottomRight" activeCell="B57" sqref="B57"/>
    </sheetView>
  </sheetViews>
  <sheetFormatPr defaultColWidth="8.85546875" defaultRowHeight="17.25" x14ac:dyDescent="0.3"/>
  <cols>
    <col min="1" max="1" width="23.28515625" style="27" customWidth="1"/>
    <col min="2" max="2" width="32.85546875" style="27" hidden="1" customWidth="1"/>
    <col min="3" max="3" width="19.7109375" style="27" hidden="1" customWidth="1"/>
    <col min="4" max="4" width="68.28515625" style="32" customWidth="1"/>
    <col min="5" max="5" width="12.85546875" style="31" customWidth="1"/>
    <col min="6" max="7" width="10.7109375" style="4" customWidth="1"/>
    <col min="8" max="8" width="3.7109375" style="4" customWidth="1"/>
    <col min="9" max="10" width="10.7109375" style="4" customWidth="1"/>
    <col min="11" max="11" width="3.7109375" style="4" customWidth="1"/>
    <col min="12" max="12" width="9.7109375" style="4" customWidth="1"/>
    <col min="13" max="13" width="10.7109375" style="4" customWidth="1"/>
    <col min="14" max="14" width="3.7109375" style="4" customWidth="1"/>
    <col min="15" max="15" width="11.7109375" style="4" customWidth="1"/>
    <col min="16" max="16" width="10.7109375" style="4" customWidth="1"/>
    <col min="17" max="17" width="3.7109375" style="4" customWidth="1"/>
    <col min="18" max="18" width="10.42578125" style="4" customWidth="1"/>
    <col min="19" max="19" width="10.7109375" style="4" customWidth="1"/>
    <col min="20" max="20" width="3.7109375" style="4" customWidth="1"/>
    <col min="21" max="21" width="11.7109375" style="4" customWidth="1"/>
    <col min="22" max="22" width="10.7109375" style="4" customWidth="1"/>
    <col min="23" max="23" width="3.7109375" style="4" customWidth="1"/>
    <col min="24" max="24" width="10.42578125" style="4" customWidth="1"/>
    <col min="25" max="25" width="10.7109375" style="4" customWidth="1"/>
    <col min="26" max="26" width="3.7109375" style="4" customWidth="1"/>
    <col min="27" max="27" width="11.7109375" style="4" customWidth="1"/>
    <col min="28" max="28" width="10.7109375" style="3" customWidth="1"/>
    <col min="29" max="16384" width="8.85546875" style="4"/>
  </cols>
  <sheetData>
    <row r="1" spans="1:28" ht="18" thickBot="1" x14ac:dyDescent="0.35">
      <c r="A1" s="507" t="s">
        <v>363</v>
      </c>
      <c r="B1" s="507"/>
      <c r="C1" s="1"/>
      <c r="F1" s="721" t="s">
        <v>370</v>
      </c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  <c r="W1" s="722"/>
      <c r="X1" s="722"/>
      <c r="Y1" s="722"/>
      <c r="Z1" s="722"/>
      <c r="AA1" s="722"/>
      <c r="AB1" s="723"/>
    </row>
    <row r="2" spans="1:28" x14ac:dyDescent="0.3">
      <c r="A2" s="1"/>
      <c r="B2" s="1"/>
      <c r="C2" s="1"/>
      <c r="D2" s="510" t="s">
        <v>367</v>
      </c>
      <c r="E2" s="32"/>
      <c r="F2" s="525">
        <f>Data!F13</f>
        <v>1.45</v>
      </c>
      <c r="G2" s="178"/>
      <c r="H2" s="178"/>
      <c r="I2" s="525">
        <f>Data!F14</f>
        <v>1.05</v>
      </c>
      <c r="J2" s="178"/>
      <c r="K2" s="178"/>
      <c r="L2" s="525">
        <f>Data!F14</f>
        <v>1.05</v>
      </c>
      <c r="M2" s="521"/>
      <c r="N2" s="520"/>
      <c r="O2" s="525"/>
      <c r="P2" s="520"/>
      <c r="Q2" s="521"/>
      <c r="R2" s="525">
        <f>Data!F16</f>
        <v>8.75</v>
      </c>
      <c r="S2" s="520"/>
      <c r="T2" s="520"/>
      <c r="U2" s="525">
        <f>Data!F17</f>
        <v>6.75</v>
      </c>
      <c r="V2" s="520"/>
      <c r="W2" s="520"/>
      <c r="X2" s="525">
        <f>Data!F18</f>
        <v>8.4499999999999993</v>
      </c>
      <c r="Y2" s="521"/>
      <c r="Z2" s="521"/>
      <c r="AA2" s="525">
        <f>Data!F20</f>
        <v>13.25</v>
      </c>
      <c r="AB2" s="521"/>
    </row>
    <row r="3" spans="1:28" thickBot="1" x14ac:dyDescent="0.35">
      <c r="A3" s="1"/>
      <c r="B3" s="1"/>
      <c r="C3" s="1"/>
      <c r="D3" s="510" t="s">
        <v>368</v>
      </c>
      <c r="E3" s="519">
        <f>Data!C22</f>
        <v>42507</v>
      </c>
      <c r="F3" s="523">
        <f>Data!C23</f>
        <v>1.4450700000000001</v>
      </c>
      <c r="G3" s="178"/>
      <c r="H3" s="178"/>
      <c r="I3" s="524">
        <f>Data!C24</f>
        <v>1.1338200000000001</v>
      </c>
      <c r="J3" s="178"/>
      <c r="K3" s="178"/>
      <c r="L3" s="524">
        <f>Data!C24</f>
        <v>1.1338200000000001</v>
      </c>
      <c r="M3" s="522"/>
      <c r="N3" s="522"/>
      <c r="O3" s="523">
        <f>Data!C25</f>
        <v>0.97655599999999998</v>
      </c>
      <c r="P3" s="38"/>
      <c r="Q3" s="522"/>
      <c r="R3" s="523">
        <f>Data!C26</f>
        <v>8.2376000000000005</v>
      </c>
      <c r="S3" s="522"/>
      <c r="T3" s="522"/>
      <c r="U3" s="523">
        <f>Data!C27</f>
        <v>6.5601700000000003</v>
      </c>
      <c r="V3" s="522"/>
      <c r="W3" s="38"/>
      <c r="X3" s="523">
        <f>Data!C28</f>
        <v>8.1734899999999993</v>
      </c>
      <c r="Y3" s="38"/>
      <c r="Z3" s="38"/>
      <c r="AA3" s="526">
        <f>Data!C29</f>
        <v>15.6447</v>
      </c>
      <c r="AB3" s="178"/>
    </row>
    <row r="4" spans="1:28" x14ac:dyDescent="0.3">
      <c r="A4" s="593" t="str">
        <f>'ITMA Form Data'!A4</f>
        <v>NEW</v>
      </c>
      <c r="B4" s="5" t="str">
        <f>'ITMA Form Data'!B4</f>
        <v>CARRY OVER</v>
      </c>
      <c r="C4" s="431" t="str">
        <f>'ITMA Form Data'!C4</f>
        <v>CLOSE OUT</v>
      </c>
      <c r="D4" s="5" t="str">
        <f>'ITMA Form Data'!D4</f>
        <v>PRODUCT DESCRIPTION</v>
      </c>
      <c r="E4" s="516"/>
    </row>
    <row r="5" spans="1:28" x14ac:dyDescent="0.3">
      <c r="A5" s="10"/>
      <c r="B5" s="10"/>
      <c r="C5" s="10"/>
      <c r="D5" s="10"/>
      <c r="E5" s="517" t="s">
        <v>114</v>
      </c>
      <c r="F5" s="128" t="s">
        <v>46</v>
      </c>
      <c r="G5" s="102" t="s">
        <v>34</v>
      </c>
      <c r="H5" s="129"/>
      <c r="I5" s="130" t="s">
        <v>151</v>
      </c>
      <c r="J5" s="102" t="s">
        <v>34</v>
      </c>
      <c r="K5" s="129"/>
      <c r="L5" s="128" t="s">
        <v>73</v>
      </c>
      <c r="M5" s="102" t="s">
        <v>34</v>
      </c>
      <c r="N5" s="129"/>
      <c r="O5" s="128" t="s">
        <v>47</v>
      </c>
      <c r="P5" s="102" t="s">
        <v>34</v>
      </c>
      <c r="Q5" s="129"/>
      <c r="R5" s="128" t="s">
        <v>51</v>
      </c>
      <c r="S5" s="102" t="s">
        <v>34</v>
      </c>
      <c r="T5" s="131"/>
      <c r="U5" s="128" t="s">
        <v>52</v>
      </c>
      <c r="V5" s="102" t="s">
        <v>34</v>
      </c>
      <c r="X5" s="128" t="s">
        <v>135</v>
      </c>
      <c r="Y5" s="102"/>
      <c r="AA5" s="128" t="s">
        <v>138</v>
      </c>
      <c r="AB5" s="102" t="s">
        <v>34</v>
      </c>
    </row>
    <row r="6" spans="1:28" x14ac:dyDescent="0.3">
      <c r="A6" s="10"/>
      <c r="B6" s="10"/>
      <c r="C6" s="10"/>
      <c r="D6" s="10"/>
      <c r="E6" s="170" t="s">
        <v>274</v>
      </c>
      <c r="F6" s="130" t="s">
        <v>31</v>
      </c>
      <c r="G6" s="102" t="s">
        <v>369</v>
      </c>
      <c r="H6" s="129"/>
      <c r="I6" s="130" t="s">
        <v>31</v>
      </c>
      <c r="J6" s="102" t="s">
        <v>369</v>
      </c>
      <c r="K6" s="129"/>
      <c r="L6" s="130" t="s">
        <v>31</v>
      </c>
      <c r="M6" s="102" t="s">
        <v>369</v>
      </c>
      <c r="N6" s="129"/>
      <c r="O6" s="130" t="s">
        <v>31</v>
      </c>
      <c r="P6" s="102" t="s">
        <v>120</v>
      </c>
      <c r="Q6" s="129"/>
      <c r="R6" s="130" t="s">
        <v>31</v>
      </c>
      <c r="S6" s="102" t="s">
        <v>120</v>
      </c>
      <c r="T6" s="131"/>
      <c r="U6" s="130" t="s">
        <v>31</v>
      </c>
      <c r="V6" s="102" t="s">
        <v>120</v>
      </c>
      <c r="X6" s="130" t="s">
        <v>31</v>
      </c>
      <c r="Y6" s="102"/>
      <c r="AA6" s="130" t="s">
        <v>31</v>
      </c>
      <c r="AB6" s="102" t="s">
        <v>120</v>
      </c>
    </row>
    <row r="7" spans="1:28" x14ac:dyDescent="0.3">
      <c r="AB7" s="4"/>
    </row>
    <row r="8" spans="1:28" x14ac:dyDescent="0.3">
      <c r="A8" s="18"/>
      <c r="B8" s="18"/>
      <c r="C8" s="18"/>
      <c r="D8" s="19"/>
      <c r="E8" s="19"/>
      <c r="F8" s="528" t="s">
        <v>387</v>
      </c>
      <c r="G8" s="529"/>
      <c r="H8" s="529"/>
      <c r="I8" s="529"/>
      <c r="J8" s="529"/>
      <c r="K8" s="529"/>
      <c r="L8" s="529"/>
      <c r="M8" s="529"/>
      <c r="N8" s="529"/>
    </row>
    <row r="9" spans="1:28" x14ac:dyDescent="0.3">
      <c r="A9" s="312"/>
      <c r="B9" s="312"/>
      <c r="C9" s="312"/>
      <c r="D9" s="19"/>
      <c r="E9" s="19"/>
      <c r="F9" s="132"/>
      <c r="G9" s="132"/>
      <c r="I9" s="132"/>
      <c r="J9" s="132"/>
      <c r="L9" s="132"/>
      <c r="M9" s="61"/>
      <c r="O9" s="132"/>
      <c r="P9" s="61"/>
      <c r="R9" s="132"/>
      <c r="S9" s="61"/>
      <c r="U9" s="132"/>
      <c r="V9" s="61"/>
      <c r="X9" s="132"/>
      <c r="Y9" s="61"/>
      <c r="AA9" s="132"/>
      <c r="AB9" s="89"/>
    </row>
    <row r="10" spans="1:28" x14ac:dyDescent="0.3">
      <c r="A10" s="26" t="str">
        <f>'ITMA Form Data'!A10</f>
        <v>APPAREL - SPRING '17 (Jan 1, 2017)</v>
      </c>
      <c r="B10" s="26"/>
      <c r="C10" s="26"/>
      <c r="D10" s="19" t="str">
        <f>+'UK Prices'!D10</f>
        <v>Outer Layer</v>
      </c>
      <c r="E10" s="511"/>
      <c r="F10" s="132"/>
      <c r="G10" s="132"/>
      <c r="I10" s="132"/>
      <c r="J10" s="132"/>
      <c r="L10" s="132"/>
      <c r="M10" s="61"/>
      <c r="O10" s="132"/>
      <c r="P10" s="61"/>
      <c r="R10" s="132"/>
      <c r="S10" s="61"/>
      <c r="U10" s="132"/>
      <c r="V10" s="61"/>
      <c r="X10" s="132"/>
      <c r="Y10" s="61"/>
      <c r="AA10" s="132"/>
      <c r="AB10" s="89"/>
    </row>
    <row r="11" spans="1:28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+'UK Prices'!D11</f>
        <v>FJ Full Zip Wind Jacket</v>
      </c>
      <c r="E11" s="512">
        <f>'US Trade'!H11</f>
        <v>35</v>
      </c>
      <c r="F11" s="511">
        <f>'UK Prices'!J11*'Trade Comparison to US $'!$F$3</f>
        <v>37.427312999999998</v>
      </c>
      <c r="G11" s="527">
        <f t="shared" ref="G11:G15" si="0">(F11-E11)/E11</f>
        <v>6.935179999999995E-2</v>
      </c>
      <c r="H11" s="129"/>
      <c r="I11" s="511">
        <f>'IRISH Pricing'!L11*'Trade Comparison to US $'!$I$3</f>
        <v>38.175719400000006</v>
      </c>
      <c r="J11" s="527">
        <f t="shared" ref="J11:J15" si="1">(I11-E11)/I11</f>
        <v>8.3186890775397024E-2</v>
      </c>
      <c r="K11" s="129"/>
      <c r="L11" s="511">
        <f>'€uro Prices'!K11*'Trade Comparison to US $'!$L$3</f>
        <v>43.311924000000005</v>
      </c>
      <c r="M11" s="527">
        <f t="shared" ref="M11:M15" si="2">(L11-E11)/E11</f>
        <v>0.23748354285714299</v>
      </c>
      <c r="N11" s="129"/>
      <c r="O11" s="511">
        <f>'SFr Prices'!L11/'Trade Comparison to US $'!$O$3</f>
        <v>43.110686944732308</v>
      </c>
      <c r="P11" s="527">
        <f t="shared" ref="P11:P15" si="3">(O11-E11)/E11</f>
        <v>0.23173391270663737</v>
      </c>
      <c r="Q11" s="129"/>
      <c r="R11" s="511">
        <f>'SEK Prices'!K11/'Trade Comparison to US $'!$R$3</f>
        <v>42.4881033310673</v>
      </c>
      <c r="S11" s="527">
        <f t="shared" ref="S11:S15" si="4">(R11-E11)/E11</f>
        <v>0.21394580945906572</v>
      </c>
      <c r="T11" s="129"/>
      <c r="U11" s="511">
        <f>'DKr Prices'!K11/'Trade Comparison to US $'!$U$3</f>
        <v>45.730522227320328</v>
      </c>
      <c r="V11" s="527">
        <f t="shared" ref="V11:V15" si="5">(U11-E11)/E11</f>
        <v>0.3065863493520094</v>
      </c>
      <c r="W11" s="129"/>
      <c r="X11" s="511">
        <f>'NKr Prices'!L11/'Trade Comparison to US $'!$X$3</f>
        <v>42.821365169590962</v>
      </c>
      <c r="Y11" s="527">
        <f t="shared" ref="Y11:Y15" si="6">(X11-E11)/E11</f>
        <v>0.22346757627402747</v>
      </c>
      <c r="Z11" s="129"/>
      <c r="AA11" s="511">
        <f>'S Africa Prices'!F11/'Trade Comparison to US $'!$AA$3</f>
        <v>41.547616764782958</v>
      </c>
      <c r="AB11" s="527">
        <f t="shared" ref="AB11:AB15" si="7">(AA11-E11)/E11</f>
        <v>0.18707476470808451</v>
      </c>
    </row>
    <row r="12" spans="1:28" hidden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+'UK Prices'!D12</f>
        <v>FJ Windshirt</v>
      </c>
      <c r="E12" s="511">
        <f>'US Trade'!H12</f>
        <v>0</v>
      </c>
      <c r="F12" s="511">
        <f>'UK Prices'!J12*'Trade Comparison to US $'!$F$3</f>
        <v>0</v>
      </c>
      <c r="G12" s="527" t="e">
        <f t="shared" si="0"/>
        <v>#DIV/0!</v>
      </c>
      <c r="H12" s="129"/>
      <c r="I12" s="511">
        <f>'IRISH Pricing'!L12*'Trade Comparison to US $'!$I$3</f>
        <v>0</v>
      </c>
      <c r="J12" s="527" t="e">
        <f t="shared" si="1"/>
        <v>#DIV/0!</v>
      </c>
      <c r="K12" s="129"/>
      <c r="L12" s="511">
        <f>'€uro Prices'!K12*'Trade Comparison to US $'!$L$3</f>
        <v>0</v>
      </c>
      <c r="M12" s="527" t="e">
        <f t="shared" si="2"/>
        <v>#DIV/0!</v>
      </c>
      <c r="N12" s="129"/>
      <c r="O12" s="511">
        <f>'SFr Prices'!L12/'Trade Comparison to US $'!$O$3</f>
        <v>0</v>
      </c>
      <c r="P12" s="527" t="e">
        <f t="shared" si="3"/>
        <v>#DIV/0!</v>
      </c>
      <c r="Q12" s="129"/>
      <c r="R12" s="511">
        <f>'SEK Prices'!K12/'Trade Comparison to US $'!$R$3</f>
        <v>0</v>
      </c>
      <c r="S12" s="527" t="e">
        <f t="shared" si="4"/>
        <v>#DIV/0!</v>
      </c>
      <c r="T12" s="129"/>
      <c r="U12" s="511">
        <f>'DKr Prices'!K12/'Trade Comparison to US $'!$U$3</f>
        <v>0</v>
      </c>
      <c r="V12" s="527" t="e">
        <f t="shared" si="5"/>
        <v>#DIV/0!</v>
      </c>
      <c r="W12" s="129"/>
      <c r="X12" s="511">
        <f>'NKr Prices'!L12/'Trade Comparison to US $'!$X$3</f>
        <v>0</v>
      </c>
      <c r="Y12" s="527" t="e">
        <f t="shared" si="6"/>
        <v>#DIV/0!</v>
      </c>
      <c r="Z12" s="129"/>
      <c r="AA12" s="511">
        <f>'S Africa Prices'!F12/'Trade Comparison to US $'!$AA$3</f>
        <v>41.547616764782958</v>
      </c>
      <c r="AB12" s="527" t="e">
        <f t="shared" si="7"/>
        <v>#DIV/0!</v>
      </c>
    </row>
    <row r="13" spans="1:28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+'UK Prices'!D13</f>
        <v>FJ 1/2 zip Windshirt - S/S Solid Colour</v>
      </c>
      <c r="E13" s="511">
        <f>'US Trade'!H13</f>
        <v>29</v>
      </c>
      <c r="F13" s="511">
        <f>'UK Prices'!J13*'Trade Comparison to US $'!$F$3</f>
        <v>34.537173000000003</v>
      </c>
      <c r="G13" s="527">
        <f t="shared" si="0"/>
        <v>0.19093700000000011</v>
      </c>
      <c r="H13" s="129"/>
      <c r="I13" s="511">
        <f>'IRISH Pricing'!L13*'Trade Comparison to US $'!$I$3</f>
        <v>35.227787400000004</v>
      </c>
      <c r="J13" s="527">
        <f t="shared" si="1"/>
        <v>0.17678622075481254</v>
      </c>
      <c r="K13" s="129"/>
      <c r="L13" s="511">
        <f>'€uro Prices'!K13*'Trade Comparison to US $'!$L$3</f>
        <v>40.250610000000002</v>
      </c>
      <c r="M13" s="527">
        <f t="shared" si="2"/>
        <v>0.38795206896551732</v>
      </c>
      <c r="N13" s="129"/>
      <c r="O13" s="511">
        <f>'SFr Prices'!L13/'Trade Comparison to US $'!$O$3</f>
        <v>40.038666497364211</v>
      </c>
      <c r="P13" s="527">
        <f t="shared" si="3"/>
        <v>0.38064367232290386</v>
      </c>
      <c r="Q13" s="129"/>
      <c r="R13" s="511">
        <f>'SEK Prices'!K13/'Trade Comparison to US $'!$R$3</f>
        <v>37.632320093231037</v>
      </c>
      <c r="S13" s="527">
        <f t="shared" si="4"/>
        <v>0.29766621011141509</v>
      </c>
      <c r="T13" s="129"/>
      <c r="U13" s="511">
        <f>'DKr Prices'!K13/'Trade Comparison to US $'!$U$3</f>
        <v>39.633119263677614</v>
      </c>
      <c r="V13" s="527">
        <f t="shared" si="5"/>
        <v>0.36665928495440048</v>
      </c>
      <c r="W13" s="129"/>
      <c r="X13" s="511">
        <f>'NKr Prices'!L13/'Trade Comparison to US $'!$X$3</f>
        <v>37.927494864494854</v>
      </c>
      <c r="Y13" s="527">
        <f t="shared" si="6"/>
        <v>0.30784465049982257</v>
      </c>
      <c r="Z13" s="129"/>
      <c r="AA13" s="511">
        <f>'S Africa Prices'!F13/'Trade Comparison to US $'!$AA$3</f>
        <v>36.753660984231082</v>
      </c>
      <c r="AB13" s="527">
        <f t="shared" si="7"/>
        <v>0.26736762014589938</v>
      </c>
    </row>
    <row r="14" spans="1:28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+'UK Prices'!D14</f>
        <v>FJ 1/2 zip Windshirt - S/S Heather</v>
      </c>
      <c r="E14" s="511">
        <f>'US Trade'!H14</f>
        <v>29</v>
      </c>
      <c r="F14" s="511">
        <f>'UK Prices'!J14*'Trade Comparison to US $'!$F$3</f>
        <v>34.537173000000003</v>
      </c>
      <c r="G14" s="527">
        <f t="shared" si="0"/>
        <v>0.19093700000000011</v>
      </c>
      <c r="H14" s="129"/>
      <c r="I14" s="511">
        <f>'IRISH Pricing'!L14*'Trade Comparison to US $'!$I$3</f>
        <v>35.227787400000004</v>
      </c>
      <c r="J14" s="527">
        <f t="shared" si="1"/>
        <v>0.17678622075481254</v>
      </c>
      <c r="K14" s="129"/>
      <c r="L14" s="511">
        <f>'€uro Prices'!K14*'Trade Comparison to US $'!$L$3</f>
        <v>40.250610000000002</v>
      </c>
      <c r="M14" s="527">
        <f t="shared" si="2"/>
        <v>0.38795206896551732</v>
      </c>
      <c r="N14" s="129"/>
      <c r="O14" s="511">
        <f>'SFr Prices'!L14/'Trade Comparison to US $'!$O$3</f>
        <v>40.038666497364211</v>
      </c>
      <c r="P14" s="527">
        <f t="shared" si="3"/>
        <v>0.38064367232290386</v>
      </c>
      <c r="Q14" s="129"/>
      <c r="R14" s="511">
        <f>'SEK Prices'!K14/'Trade Comparison to US $'!$R$3</f>
        <v>37.632320093231037</v>
      </c>
      <c r="S14" s="527">
        <f t="shared" si="4"/>
        <v>0.29766621011141509</v>
      </c>
      <c r="T14" s="129"/>
      <c r="U14" s="511">
        <f>'DKr Prices'!K14/'Trade Comparison to US $'!$U$3</f>
        <v>39.633119263677614</v>
      </c>
      <c r="V14" s="527">
        <f t="shared" si="5"/>
        <v>0.36665928495440048</v>
      </c>
      <c r="W14" s="129"/>
      <c r="X14" s="511">
        <f>'NKr Prices'!L14/'Trade Comparison to US $'!$X$3</f>
        <v>37.927494864494854</v>
      </c>
      <c r="Y14" s="527">
        <f t="shared" si="6"/>
        <v>0.30784465049982257</v>
      </c>
      <c r="Z14" s="129"/>
      <c r="AA14" s="511">
        <f>'S Africa Prices'!F14/'Trade Comparison to US $'!$AA$3</f>
        <v>36.753660984231082</v>
      </c>
      <c r="AB14" s="527">
        <f t="shared" si="7"/>
        <v>0.26736762014589938</v>
      </c>
    </row>
    <row r="15" spans="1:28" hidden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+'UK Prices'!D15</f>
        <v>FJ Windshirt - S/S</v>
      </c>
      <c r="E15" s="511">
        <f>'US Trade'!H15</f>
        <v>0</v>
      </c>
      <c r="F15" s="511">
        <f>'UK Prices'!J15*'Trade Comparison to US $'!$F$3</f>
        <v>0</v>
      </c>
      <c r="G15" s="527" t="e">
        <f t="shared" si="0"/>
        <v>#DIV/0!</v>
      </c>
      <c r="H15" s="129"/>
      <c r="I15" s="511">
        <f>'IRISH Pricing'!L15*'Trade Comparison to US $'!$I$3</f>
        <v>0</v>
      </c>
      <c r="J15" s="527" t="e">
        <f t="shared" si="1"/>
        <v>#DIV/0!</v>
      </c>
      <c r="K15" s="129"/>
      <c r="L15" s="511">
        <f>'€uro Prices'!K15*'Trade Comparison to US $'!$L$3</f>
        <v>0</v>
      </c>
      <c r="M15" s="527" t="e">
        <f t="shared" si="2"/>
        <v>#DIV/0!</v>
      </c>
      <c r="N15" s="129"/>
      <c r="O15" s="511">
        <f>'SFr Prices'!L15/'Trade Comparison to US $'!$O$3</f>
        <v>0</v>
      </c>
      <c r="P15" s="527" t="e">
        <f t="shared" si="3"/>
        <v>#DIV/0!</v>
      </c>
      <c r="Q15" s="129"/>
      <c r="R15" s="511">
        <f>'SEK Prices'!K15/'Trade Comparison to US $'!$R$3</f>
        <v>0</v>
      </c>
      <c r="S15" s="527" t="e">
        <f t="shared" si="4"/>
        <v>#DIV/0!</v>
      </c>
      <c r="T15" s="129"/>
      <c r="U15" s="511">
        <f>'DKr Prices'!K15/'Trade Comparison to US $'!$U$3</f>
        <v>0</v>
      </c>
      <c r="V15" s="527" t="e">
        <f t="shared" si="5"/>
        <v>#DIV/0!</v>
      </c>
      <c r="W15" s="129"/>
      <c r="X15" s="511">
        <f>'NKr Prices'!L15/'Trade Comparison to US $'!$X$3</f>
        <v>0</v>
      </c>
      <c r="Y15" s="527" t="e">
        <f t="shared" si="6"/>
        <v>#DIV/0!</v>
      </c>
      <c r="Z15" s="129"/>
      <c r="AA15" s="511">
        <f>'S Africa Prices'!F15/'Trade Comparison to US $'!$AA$3</f>
        <v>36.753660984231082</v>
      </c>
      <c r="AB15" s="527" t="e">
        <f t="shared" si="7"/>
        <v>#DIV/0!</v>
      </c>
    </row>
    <row r="16" spans="1:28" x14ac:dyDescent="0.3">
      <c r="A16" s="206" t="str">
        <f>'ITMA Form Data'!A16</f>
        <v>MID LAYER - PULLOVERS</v>
      </c>
      <c r="B16" s="206"/>
      <c r="C16" s="500"/>
      <c r="D16" s="19" t="str">
        <f>+'UK Prices'!D16</f>
        <v>Pullovers</v>
      </c>
      <c r="E16" s="511"/>
      <c r="F16" s="132"/>
      <c r="G16" s="132"/>
      <c r="H16" s="129"/>
      <c r="I16" s="132"/>
      <c r="J16" s="132"/>
      <c r="K16" s="129"/>
      <c r="L16" s="132"/>
      <c r="M16" s="132"/>
      <c r="N16" s="129"/>
      <c r="O16" s="132"/>
      <c r="P16" s="132"/>
      <c r="Q16" s="129"/>
      <c r="R16" s="132"/>
      <c r="S16" s="132"/>
      <c r="T16" s="129"/>
      <c r="U16" s="132"/>
      <c r="V16" s="132"/>
      <c r="W16" s="129"/>
      <c r="X16" s="132"/>
      <c r="Y16" s="132"/>
      <c r="Z16" s="129"/>
      <c r="AA16" s="132"/>
      <c r="AB16" s="132"/>
    </row>
    <row r="17" spans="1:28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+'UK Prices'!D17</f>
        <v>FJ Lambswool Lined 1/2 Zip (Midweight)</v>
      </c>
      <c r="E17" s="512">
        <f>'US Trade'!H17</f>
        <v>65</v>
      </c>
      <c r="F17" s="511">
        <f>'UK Prices'!J17*'Trade Comparison to US $'!$F$3</f>
        <v>68.640825000000007</v>
      </c>
      <c r="G17" s="527">
        <f t="shared" ref="G17:G31" si="8">(F17-E17)/E17</f>
        <v>5.6012692307692409E-2</v>
      </c>
      <c r="H17" s="129"/>
      <c r="I17" s="511">
        <f>'IRISH Pricing'!L17*'Trade Comparison to US $'!$I$3</f>
        <v>70.013385</v>
      </c>
      <c r="J17" s="527">
        <f t="shared" ref="J17:J31" si="9">(I17-E17)/I17</f>
        <v>7.1606093606243995E-2</v>
      </c>
      <c r="K17" s="129"/>
      <c r="L17" s="511">
        <f>'€uro Prices'!K17*'Trade Comparison to US $'!$L$3</f>
        <v>75.39903000000001</v>
      </c>
      <c r="M17" s="527">
        <f t="shared" ref="M17:M31" si="10">(L17-E17)/E17</f>
        <v>0.15998507692307709</v>
      </c>
      <c r="N17" s="129"/>
      <c r="O17" s="511">
        <f>'SFr Prices'!L17/'Trade Comparison to US $'!$O$3</f>
        <v>74.957298915781593</v>
      </c>
      <c r="P17" s="527">
        <f t="shared" ref="P17:P31" si="11">(O17-E17)/E17</f>
        <v>0.15318921408894759</v>
      </c>
      <c r="Q17" s="129"/>
      <c r="R17" s="511">
        <f>'SEK Prices'!K17/'Trade Comparison to US $'!$R$3</f>
        <v>76.478585995921136</v>
      </c>
      <c r="S17" s="527">
        <f t="shared" ref="S17:S31" si="12">(R17-E17)/E17</f>
        <v>0.17659363070647902</v>
      </c>
      <c r="T17" s="129"/>
      <c r="U17" s="511">
        <f>'DKr Prices'!K17/'Trade Comparison to US $'!$U$3</f>
        <v>76.217537045533874</v>
      </c>
      <c r="V17" s="527">
        <f t="shared" ref="V17:V31" si="13">(U17-E17)/E17</f>
        <v>0.17257749300821343</v>
      </c>
      <c r="W17" s="129"/>
      <c r="X17" s="511">
        <f>'NKr Prices'!L17/'Trade Comparison to US $'!$X$3</f>
        <v>77.078457305263726</v>
      </c>
      <c r="Y17" s="527">
        <f t="shared" ref="Y17:Y31" si="14">(X17-E17)/E17</f>
        <v>0.1858224200809804</v>
      </c>
      <c r="Z17" s="129"/>
      <c r="AA17" s="511">
        <f>'S Africa Prices'!F17/'Trade Comparison to US $'!$AA$3</f>
        <v>0</v>
      </c>
      <c r="AB17" s="527">
        <f t="shared" ref="AB17:AB31" si="15">(AA17-E17)/E17</f>
        <v>-1</v>
      </c>
    </row>
    <row r="18" spans="1:28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+'UK Prices'!D18</f>
        <v>FJ Lambswool 1/2 Zip (Midweight)</v>
      </c>
      <c r="E18" s="512">
        <f>'US Trade'!H18</f>
        <v>54</v>
      </c>
      <c r="F18" s="511">
        <f>'UK Prices'!J18*'Trade Comparison to US $'!$F$3</f>
        <v>54.190125000000002</v>
      </c>
      <c r="G18" s="527">
        <f t="shared" ref="G18" si="16">(F18-E18)/E18</f>
        <v>3.520833333333368E-3</v>
      </c>
      <c r="H18" s="129"/>
      <c r="I18" s="511">
        <f>'IRISH Pricing'!L18*'Trade Comparison to US $'!$I$3</f>
        <v>55.273724999999999</v>
      </c>
      <c r="J18" s="527">
        <f t="shared" ref="J18" si="17">(I18-E18)/I18</f>
        <v>2.3043950810262902E-2</v>
      </c>
      <c r="K18" s="129"/>
      <c r="L18" s="511">
        <f>'€uro Prices'!K18*'Trade Comparison to US $'!$L$3</f>
        <v>59.979078000000001</v>
      </c>
      <c r="M18" s="527">
        <f t="shared" ref="M18" si="18">(L18-E18)/E18</f>
        <v>0.11072366666666669</v>
      </c>
      <c r="N18" s="129"/>
      <c r="O18" s="511">
        <f>'SFr Prices'!L18/'Trade Comparison to US $'!$O$3</f>
        <v>59.597196678941103</v>
      </c>
      <c r="P18" s="527">
        <f t="shared" ref="P18" si="19">(O18-E18)/E18</f>
        <v>0.10365179035076116</v>
      </c>
      <c r="Q18" s="129"/>
      <c r="R18" s="511">
        <f>'SEK Prices'!K18/'Trade Comparison to US $'!$R$3</f>
        <v>59.483344663494215</v>
      </c>
      <c r="S18" s="527">
        <f t="shared" ref="S18" si="20">(R18-E18)/E18</f>
        <v>0.10154341969433732</v>
      </c>
      <c r="T18" s="129"/>
      <c r="U18" s="511">
        <f>'DKr Prices'!K18/'Trade Comparison to US $'!$U$3</f>
        <v>60.974029636427105</v>
      </c>
      <c r="V18" s="527">
        <f t="shared" ref="V18" si="21">(U18-E18)/E18</f>
        <v>0.12914869697087231</v>
      </c>
      <c r="W18" s="129"/>
      <c r="X18" s="511">
        <f>'NKr Prices'!L18/'Trade Comparison to US $'!$X$3</f>
        <v>59.949911237427344</v>
      </c>
      <c r="Y18" s="527">
        <f t="shared" ref="Y18" si="22">(X18-E18)/E18</f>
        <v>0.1101835414338397</v>
      </c>
      <c r="Z18" s="129"/>
      <c r="AA18" s="511">
        <f>'S Africa Prices'!F18/'Trade Comparison to US $'!$AA$3</f>
        <v>0</v>
      </c>
      <c r="AB18" s="527">
        <f t="shared" si="15"/>
        <v>-1</v>
      </c>
    </row>
    <row r="19" spans="1:28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+'UK Prices'!D19</f>
        <v>FJ Lambswool V-Neck Pullover (Midweight)</v>
      </c>
      <c r="E19" s="512">
        <f>'US Trade'!H19</f>
        <v>50</v>
      </c>
      <c r="F19" s="511">
        <f>'UK Prices'!J19*'Trade Comparison to US $'!$F$3</f>
        <v>50.577450000000006</v>
      </c>
      <c r="G19" s="527">
        <f t="shared" si="8"/>
        <v>1.154900000000012E-2</v>
      </c>
      <c r="H19" s="129"/>
      <c r="I19" s="511">
        <f>'IRISH Pricing'!L19*'Trade Comparison to US $'!$I$3</f>
        <v>51.588810000000002</v>
      </c>
      <c r="J19" s="527">
        <f t="shared" si="9"/>
        <v>3.0797570248276753E-2</v>
      </c>
      <c r="K19" s="129"/>
      <c r="L19" s="511">
        <f>'€uro Prices'!K19*'Trade Comparison to US $'!$L$3</f>
        <v>56.124090000000002</v>
      </c>
      <c r="M19" s="527">
        <f t="shared" si="10"/>
        <v>0.12248180000000004</v>
      </c>
      <c r="N19" s="129"/>
      <c r="O19" s="511">
        <f>'SFr Prices'!L19/'Trade Comparison to US $'!$O$3</f>
        <v>55.808371460520441</v>
      </c>
      <c r="P19" s="527">
        <f t="shared" si="11"/>
        <v>0.11616742921040882</v>
      </c>
      <c r="Q19" s="129"/>
      <c r="R19" s="511">
        <f>'SEK Prices'!K19/'Trade Comparison to US $'!$R$3</f>
        <v>57.05545304457609</v>
      </c>
      <c r="S19" s="527">
        <f t="shared" si="12"/>
        <v>0.14110906089152181</v>
      </c>
      <c r="T19" s="129"/>
      <c r="U19" s="511">
        <f>'DKr Prices'!K19/'Trade Comparison to US $'!$U$3</f>
        <v>55.638802043239728</v>
      </c>
      <c r="V19" s="527">
        <f t="shared" si="13"/>
        <v>0.11277604086479456</v>
      </c>
      <c r="W19" s="129"/>
      <c r="X19" s="511">
        <f>'NKr Prices'!L19/'Trade Comparison to US $'!$X$3</f>
        <v>57.502976084879293</v>
      </c>
      <c r="Y19" s="527">
        <f t="shared" si="14"/>
        <v>0.15005952169758585</v>
      </c>
      <c r="Z19" s="129"/>
      <c r="AA19" s="511">
        <f>'S Africa Prices'!F19/'Trade Comparison to US $'!$AA$3</f>
        <v>46.341572545334841</v>
      </c>
      <c r="AB19" s="527">
        <f t="shared" si="15"/>
        <v>-7.316854909330317E-2</v>
      </c>
    </row>
    <row r="20" spans="1:28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+'UK Prices'!D20</f>
        <v>FJ Lambswool Slipover (Midweight)</v>
      </c>
      <c r="E20" s="512">
        <f>'US Trade'!H20</f>
        <v>44</v>
      </c>
      <c r="F20" s="511">
        <f>'UK Prices'!J20*'Trade Comparison to US $'!$F$3</f>
        <v>45.519705000000002</v>
      </c>
      <c r="G20" s="527">
        <f t="shared" si="8"/>
        <v>3.4538750000000042E-2</v>
      </c>
      <c r="H20" s="129"/>
      <c r="I20" s="511">
        <f>'IRISH Pricing'!L20*'Trade Comparison to US $'!$I$3</f>
        <v>46.429929000000008</v>
      </c>
      <c r="J20" s="527">
        <f t="shared" si="9"/>
        <v>5.2335402020537401E-2</v>
      </c>
      <c r="K20" s="129"/>
      <c r="L20" s="511">
        <f>'€uro Prices'!K20*'Trade Comparison to US $'!$L$3</f>
        <v>50.454990000000002</v>
      </c>
      <c r="M20" s="527">
        <f t="shared" si="10"/>
        <v>0.14670431818181823</v>
      </c>
      <c r="N20" s="129"/>
      <c r="O20" s="511">
        <f>'SFr Prices'!L20/'Trade Comparison to US $'!$O$3</f>
        <v>50.073933292099994</v>
      </c>
      <c r="P20" s="527">
        <f t="shared" si="11"/>
        <v>0.13804393845681806</v>
      </c>
      <c r="Q20" s="129"/>
      <c r="R20" s="511">
        <f>'SEK Prices'!K20/'Trade Comparison to US $'!$R$3</f>
        <v>47.343886568903564</v>
      </c>
      <c r="S20" s="527">
        <f t="shared" si="12"/>
        <v>7.5997422020535541E-2</v>
      </c>
      <c r="T20" s="129"/>
      <c r="U20" s="511">
        <f>'DKr Prices'!K20/'Trade Comparison to US $'!$U$3</f>
        <v>48.779223709141682</v>
      </c>
      <c r="V20" s="527">
        <f t="shared" si="13"/>
        <v>0.10861872066231096</v>
      </c>
      <c r="W20" s="129"/>
      <c r="X20" s="511">
        <f>'NKr Prices'!L20/'Trade Comparison to US $'!$X$3</f>
        <v>47.71523547468707</v>
      </c>
      <c r="Y20" s="527">
        <f t="shared" si="14"/>
        <v>8.4437169879251595E-2</v>
      </c>
      <c r="Z20" s="129"/>
      <c r="AA20" s="511">
        <f>'S Africa Prices'!F20/'Trade Comparison to US $'!$AA$3</f>
        <v>0</v>
      </c>
      <c r="AB20" s="527">
        <f t="shared" si="15"/>
        <v>-1</v>
      </c>
    </row>
    <row r="21" spans="1:28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+'UK Prices'!D21</f>
        <v>FJ Wind Shell Mid Layer</v>
      </c>
      <c r="E21" s="512">
        <f>'US Trade'!H21</f>
        <v>67.5</v>
      </c>
      <c r="F21" s="511">
        <f>'UK Prices'!J21*'Trade Comparison to US $'!$F$3</f>
        <v>66.473219999999998</v>
      </c>
      <c r="G21" s="527">
        <f>(F21-E21)/E21</f>
        <v>-1.5211555555555589E-2</v>
      </c>
      <c r="H21" s="129"/>
      <c r="I21" s="511">
        <f>'IRISH Pricing'!L21*'Trade Comparison to US $'!$I$3</f>
        <v>67.802436000000014</v>
      </c>
      <c r="J21" s="527">
        <f>(I21-E21)/I21</f>
        <v>4.4605477006757445E-3</v>
      </c>
      <c r="K21" s="129"/>
      <c r="L21" s="511">
        <f>'€uro Prices'!K21*'Trade Comparison to US $'!$L$3</f>
        <v>73.698300000000003</v>
      </c>
      <c r="M21" s="527">
        <f>(L21-E21)/E21</f>
        <v>9.1826666666666709E-2</v>
      </c>
      <c r="N21" s="129"/>
      <c r="O21" s="511">
        <f>'SFr Prices'!L21/'Trade Comparison to US $'!$O$3</f>
        <v>73.216487328939664</v>
      </c>
      <c r="P21" s="527">
        <f>(O21-E21)/E21</f>
        <v>8.4688701169476507E-2</v>
      </c>
      <c r="Q21" s="129"/>
      <c r="R21" s="511">
        <f>'SEK Prices'!K21/'Trade Comparison to US $'!$R$3</f>
        <v>66.160046615519079</v>
      </c>
      <c r="S21" s="527">
        <f>(R21-E21)/E21</f>
        <v>-1.9851161251569206E-2</v>
      </c>
      <c r="T21" s="129"/>
      <c r="U21" s="511">
        <f>'DKr Prices'!K21/'Trade Comparison to US $'!$U$3</f>
        <v>66.309257229614474</v>
      </c>
      <c r="V21" s="527">
        <f>(U21-E21)/E21</f>
        <v>-1.764063363534113E-2</v>
      </c>
      <c r="W21" s="129"/>
      <c r="X21" s="511">
        <f>'NKr Prices'!L21/'Trade Comparison to US $'!$X$3</f>
        <v>66.678982906934493</v>
      </c>
      <c r="Y21" s="527">
        <f>(X21-E21)/E21</f>
        <v>-1.2163216193563062E-2</v>
      </c>
      <c r="Z21" s="129"/>
      <c r="AA21" s="511">
        <f>'S Africa Prices'!F21/'Trade Comparison to US $'!$AA$3</f>
        <v>0</v>
      </c>
      <c r="AB21" s="527">
        <f>(AA21-E21)/E21</f>
        <v>-1</v>
      </c>
    </row>
    <row r="22" spans="1:28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+'UK Prices'!D22</f>
        <v>Spun Poly Buttoned Pullover</v>
      </c>
      <c r="E22" s="514">
        <f>'US Trade'!H22</f>
        <v>44</v>
      </c>
      <c r="F22" s="511">
        <f>'UK Prices'!J22*'Trade Comparison to US $'!$F$3</f>
        <v>46.097732999999998</v>
      </c>
      <c r="G22" s="527">
        <f>(F22-E22)/E22</f>
        <v>4.7675749999999954E-2</v>
      </c>
      <c r="H22" s="129"/>
      <c r="I22" s="511">
        <f>'IRISH Pricing'!L22*'Trade Comparison to US $'!$I$3</f>
        <v>47.019515400000003</v>
      </c>
      <c r="J22" s="527">
        <f>(I22-E22)/I22</f>
        <v>6.4218343687991369E-2</v>
      </c>
      <c r="K22" s="129"/>
      <c r="L22" s="511">
        <f>'€uro Prices'!K22*'Trade Comparison to US $'!$L$3</f>
        <v>50.908518000000001</v>
      </c>
      <c r="M22" s="527">
        <f>(L22-E22)/E22</f>
        <v>0.15701177272727274</v>
      </c>
      <c r="N22" s="129"/>
      <c r="O22" s="511">
        <f>'SFr Prices'!L22/'Trade Comparison to US $'!$O$3</f>
        <v>50.585936699994676</v>
      </c>
      <c r="P22" s="527">
        <f>(O22-E22)/E22</f>
        <v>0.14968037954533353</v>
      </c>
      <c r="Q22" s="129"/>
      <c r="R22" s="511">
        <f>'SEK Prices'!K22/'Trade Comparison to US $'!$R$3</f>
        <v>49.771778187821695</v>
      </c>
      <c r="S22" s="527">
        <f>(R22-E22)/E22</f>
        <v>0.13117677699594762</v>
      </c>
      <c r="T22" s="129"/>
      <c r="U22" s="511">
        <f>'DKr Prices'!K22/'Trade Comparison to US $'!$U$3</f>
        <v>51.827925190963036</v>
      </c>
      <c r="V22" s="527">
        <f>(U22-E22)/E22</f>
        <v>0.17790739070370537</v>
      </c>
      <c r="W22" s="129"/>
      <c r="X22" s="511">
        <f>'NKr Prices'!L22/'Trade Comparison to US $'!$X$3</f>
        <v>50.162170627235128</v>
      </c>
      <c r="Y22" s="527">
        <f>(X22-E22)/E22</f>
        <v>0.140049332437162</v>
      </c>
      <c r="Z22" s="129"/>
      <c r="AA22" s="511">
        <f>'S Africa Prices'!F22/'Trade Comparison to US $'!$AA$3</f>
        <v>0</v>
      </c>
      <c r="AB22" s="527">
        <f>(AA22-E22)/E22</f>
        <v>-1</v>
      </c>
    </row>
    <row r="23" spans="1:28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+'UK Prices'!D23</f>
        <v>Spun Poly V-neck Pullover</v>
      </c>
      <c r="E23" s="514">
        <f>'US Trade'!H23</f>
        <v>41.5</v>
      </c>
      <c r="F23" s="511">
        <f>'UK Prices'!J23*'Trade Comparison to US $'!$F$3</f>
        <v>43.207593000000003</v>
      </c>
      <c r="G23" s="527">
        <f>(F23-E23)/E23</f>
        <v>4.1146819277108504E-2</v>
      </c>
      <c r="H23" s="129"/>
      <c r="I23" s="511">
        <f>'IRISH Pricing'!L23*'Trade Comparison to US $'!$I$3</f>
        <v>44.071583400000002</v>
      </c>
      <c r="J23" s="527">
        <f>(I23-E23)/I23</f>
        <v>5.8350147682690277E-2</v>
      </c>
      <c r="K23" s="129"/>
      <c r="L23" s="511">
        <f>'€uro Prices'!K23*'Trade Comparison to US $'!$L$3</f>
        <v>47.507058000000001</v>
      </c>
      <c r="M23" s="527">
        <f>(L23-E23)/E23</f>
        <v>0.14474838554216868</v>
      </c>
      <c r="N23" s="129"/>
      <c r="O23" s="511">
        <f>'SFr Prices'!L23/'Trade Comparison to US $'!$O$3</f>
        <v>47.206714207889767</v>
      </c>
      <c r="P23" s="527">
        <f>(O23-E23)/E23</f>
        <v>0.13751118573228355</v>
      </c>
      <c r="Q23" s="129"/>
      <c r="R23" s="511">
        <f>'SEK Prices'!K23/'Trade Comparison to US $'!$R$3</f>
        <v>47.343886568903564</v>
      </c>
      <c r="S23" s="527">
        <f>(R23-E23)/E23</f>
        <v>0.14081654382900152</v>
      </c>
      <c r="T23" s="129"/>
      <c r="U23" s="511">
        <f>'DKr Prices'!K23/'Trade Comparison to US $'!$U$3</f>
        <v>48.779223709141682</v>
      </c>
      <c r="V23" s="527">
        <f>(U23-E23)/E23</f>
        <v>0.17540298094317305</v>
      </c>
      <c r="W23" s="129"/>
      <c r="X23" s="511">
        <f>'NKr Prices'!L23/'Trade Comparison to US $'!$X$3</f>
        <v>47.71523547468707</v>
      </c>
      <c r="Y23" s="527">
        <f>(X23-E23)/E23</f>
        <v>0.14976471023342336</v>
      </c>
      <c r="Z23" s="129"/>
      <c r="AA23" s="511">
        <f>'S Africa Prices'!F23/'Trade Comparison to US $'!$AA$3</f>
        <v>0</v>
      </c>
      <c r="AB23" s="527">
        <f t="shared" ref="AB23" si="23">(AA23-E23)/E23</f>
        <v>-1</v>
      </c>
    </row>
    <row r="24" spans="1:28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+'UK Prices'!D24</f>
        <v>FJ Spun Poly Vest</v>
      </c>
      <c r="E24" s="511">
        <f>'US Trade'!H24</f>
        <v>39</v>
      </c>
      <c r="F24" s="511">
        <f>'UK Prices'!J24*'Trade Comparison to US $'!$F$3</f>
        <v>40.461960000000005</v>
      </c>
      <c r="G24" s="527">
        <f>(F24-E24)/E24</f>
        <v>3.7486153846153968E-2</v>
      </c>
      <c r="H24" s="129"/>
      <c r="I24" s="511">
        <f>'IRISH Pricing'!L24*'Trade Comparison to US $'!$I$3</f>
        <v>41.271048</v>
      </c>
      <c r="J24" s="527">
        <f>(I24-E24)/I24</f>
        <v>5.5027630992069802E-2</v>
      </c>
      <c r="K24" s="129"/>
      <c r="L24" s="511">
        <f>'€uro Prices'!K24*'Trade Comparison to US $'!$L$3</f>
        <v>44.899272000000003</v>
      </c>
      <c r="M24" s="527">
        <f>(L24-E24)/E24</f>
        <v>0.15126338461538472</v>
      </c>
      <c r="N24" s="129"/>
      <c r="O24" s="511">
        <f>'SFr Prices'!L24/'Trade Comparison to US $'!$O$3</f>
        <v>44.646697168416352</v>
      </c>
      <c r="P24" s="527">
        <f>(O24-E24)/E24</f>
        <v>0.14478710688247057</v>
      </c>
      <c r="Q24" s="129"/>
      <c r="R24" s="511">
        <f>'SEK Prices'!K24/'Trade Comparison to US $'!$R$3</f>
        <v>44.915994949985432</v>
      </c>
      <c r="S24" s="527">
        <f>(R24-E24)/E24</f>
        <v>0.15169217820475467</v>
      </c>
      <c r="T24" s="129"/>
      <c r="U24" s="511">
        <f>'DKr Prices'!K24/'Trade Comparison to US $'!$U$3</f>
        <v>45.730522227320328</v>
      </c>
      <c r="V24" s="527">
        <f>(U24-E24)/E24</f>
        <v>0.17257749300821354</v>
      </c>
      <c r="W24" s="129"/>
      <c r="X24" s="511">
        <f>'NKr Prices'!L24/'Trade Comparison to US $'!$X$3</f>
        <v>45.268300322139019</v>
      </c>
      <c r="Y24" s="527">
        <f>(X24-E24)/E24</f>
        <v>0.16072564928561589</v>
      </c>
      <c r="Z24" s="129"/>
      <c r="AA24" s="511">
        <f>'S Africa Prices'!F24/'Trade Comparison to US $'!$AA$3</f>
        <v>36.753660984231082</v>
      </c>
      <c r="AB24" s="527">
        <f>(AA24-E24)/E24</f>
        <v>-5.7598436301767121E-2</v>
      </c>
    </row>
    <row r="25" spans="1:28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+'UK Prices'!D25</f>
        <v>Double Layer Contrast Chill-Out</v>
      </c>
      <c r="E25" s="514">
        <f>'US Trade'!H25</f>
        <v>47.5</v>
      </c>
      <c r="F25" s="511">
        <f>'UK Prices'!J25*'Trade Comparison to US $'!$F$3</f>
        <v>48.987873</v>
      </c>
      <c r="G25" s="527">
        <f>(F25-E25)/E25</f>
        <v>3.1323642105263165E-2</v>
      </c>
      <c r="H25" s="129"/>
      <c r="I25" s="511">
        <f>'IRISH Pricing'!L25*'Trade Comparison to US $'!$I$3</f>
        <v>49.967447400000005</v>
      </c>
      <c r="J25" s="527">
        <f>(I25-E25)/I25</f>
        <v>4.9381097662395387E-2</v>
      </c>
      <c r="K25" s="129"/>
      <c r="L25" s="511">
        <f>'€uro Prices'!K25*'Trade Comparison to US $'!$L$3</f>
        <v>53.516304000000005</v>
      </c>
      <c r="M25" s="527">
        <f>(L25-E25)/E25</f>
        <v>0.12665903157894748</v>
      </c>
      <c r="N25" s="129"/>
      <c r="O25" s="511">
        <f>'SFr Prices'!L25/'Trade Comparison to US $'!$O$3</f>
        <v>53.145953739468091</v>
      </c>
      <c r="P25" s="527">
        <f>(O25-E25)/E25</f>
        <v>0.11886218398880191</v>
      </c>
      <c r="Q25" s="129"/>
      <c r="R25" s="511">
        <f>'SEK Prices'!K25/'Trade Comparison to US $'!$R$3</f>
        <v>52.199669806739827</v>
      </c>
      <c r="S25" s="527">
        <f>(R25-E25)/E25</f>
        <v>9.894041698399636E-2</v>
      </c>
      <c r="T25" s="129"/>
      <c r="U25" s="511">
        <f>'DKr Prices'!K25/'Trade Comparison to US $'!$U$3</f>
        <v>51.827925190963036</v>
      </c>
      <c r="V25" s="527">
        <f>(U25-E25)/E25</f>
        <v>9.111421454659023E-2</v>
      </c>
      <c r="W25" s="129"/>
      <c r="X25" s="511">
        <f>'NKr Prices'!L25/'Trade Comparison to US $'!$X$3</f>
        <v>52.609105779783185</v>
      </c>
      <c r="Y25" s="527">
        <f>(X25-E25)/E25</f>
        <v>0.107560121679646</v>
      </c>
      <c r="Z25" s="129"/>
      <c r="AA25" s="511">
        <f>'S Africa Prices'!F25/'Trade Comparison to US $'!$AA$3</f>
        <v>0</v>
      </c>
      <c r="AB25" s="527">
        <f>(AA25-E25)/E25</f>
        <v>-1</v>
      </c>
    </row>
    <row r="26" spans="1:28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+'UK Prices'!D26</f>
        <v>FJ Textured Chill-Out 1/4 zip</v>
      </c>
      <c r="E26" s="511">
        <f>'US Trade'!H26</f>
        <v>47.5</v>
      </c>
      <c r="F26" s="511">
        <f>'UK Prices'!J26*'Trade Comparison to US $'!$F$3</f>
        <v>48.987873</v>
      </c>
      <c r="G26" s="527">
        <f t="shared" si="8"/>
        <v>3.1323642105263165E-2</v>
      </c>
      <c r="H26" s="129"/>
      <c r="I26" s="511">
        <f>'IRISH Pricing'!L26*'Trade Comparison to US $'!$I$3</f>
        <v>49.967447400000005</v>
      </c>
      <c r="J26" s="527">
        <f t="shared" si="9"/>
        <v>4.9381097662395387E-2</v>
      </c>
      <c r="K26" s="129"/>
      <c r="L26" s="511">
        <f>'€uro Prices'!K26*'Trade Comparison to US $'!$L$3</f>
        <v>53.516304000000005</v>
      </c>
      <c r="M26" s="527">
        <f t="shared" si="10"/>
        <v>0.12665903157894748</v>
      </c>
      <c r="N26" s="129"/>
      <c r="O26" s="511">
        <f>'SFr Prices'!L26/'Trade Comparison to US $'!$O$3</f>
        <v>53.145953739468091</v>
      </c>
      <c r="P26" s="527">
        <f t="shared" si="11"/>
        <v>0.11886218398880191</v>
      </c>
      <c r="Q26" s="129"/>
      <c r="R26" s="511">
        <f>'SEK Prices'!K26/'Trade Comparison to US $'!$R$3</f>
        <v>52.199669806739827</v>
      </c>
      <c r="S26" s="527">
        <f t="shared" si="12"/>
        <v>9.894041698399636E-2</v>
      </c>
      <c r="T26" s="129"/>
      <c r="U26" s="511">
        <f>'DKr Prices'!K26/'Trade Comparison to US $'!$U$3</f>
        <v>51.827925190963036</v>
      </c>
      <c r="V26" s="527">
        <f t="shared" si="13"/>
        <v>9.111421454659023E-2</v>
      </c>
      <c r="W26" s="129"/>
      <c r="X26" s="511">
        <f>'NKr Prices'!L26/'Trade Comparison to US $'!$X$3</f>
        <v>52.609105779783185</v>
      </c>
      <c r="Y26" s="527">
        <f t="shared" si="14"/>
        <v>0.107560121679646</v>
      </c>
      <c r="Z26" s="129"/>
      <c r="AA26" s="511">
        <f>'S Africa Prices'!F26/'Trade Comparison to US $'!$AA$3</f>
        <v>43.145602024966919</v>
      </c>
      <c r="AB26" s="527">
        <f t="shared" si="15"/>
        <v>-9.1671536316485905E-2</v>
      </c>
    </row>
    <row r="27" spans="1:28" hidden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+'UK Prices'!D27</f>
        <v>FJ Mixed Texture Sport Chill-Out 1/2 Zip</v>
      </c>
      <c r="E27" s="511">
        <f>'US Trade'!H27</f>
        <v>0</v>
      </c>
      <c r="F27" s="511">
        <f>'UK Prices'!J27*'Trade Comparison to US $'!$F$3</f>
        <v>0</v>
      </c>
      <c r="G27" s="527" t="e">
        <f t="shared" si="8"/>
        <v>#DIV/0!</v>
      </c>
      <c r="H27" s="129"/>
      <c r="I27" s="511">
        <f>'IRISH Pricing'!L27*'Trade Comparison to US $'!$I$3</f>
        <v>0</v>
      </c>
      <c r="J27" s="527" t="e">
        <f t="shared" si="9"/>
        <v>#DIV/0!</v>
      </c>
      <c r="K27" s="129"/>
      <c r="L27" s="511">
        <f>'€uro Prices'!K27*'Trade Comparison to US $'!$L$3</f>
        <v>0</v>
      </c>
      <c r="M27" s="527" t="e">
        <f t="shared" si="10"/>
        <v>#DIV/0!</v>
      </c>
      <c r="N27" s="129"/>
      <c r="O27" s="511">
        <f>'SFr Prices'!L27/'Trade Comparison to US $'!$O$3</f>
        <v>0</v>
      </c>
      <c r="P27" s="527" t="e">
        <f t="shared" si="11"/>
        <v>#DIV/0!</v>
      </c>
      <c r="Q27" s="129"/>
      <c r="R27" s="511">
        <f>'SEK Prices'!K27/'Trade Comparison to US $'!$R$3</f>
        <v>0</v>
      </c>
      <c r="S27" s="527" t="e">
        <f t="shared" si="12"/>
        <v>#DIV/0!</v>
      </c>
      <c r="T27" s="129"/>
      <c r="U27" s="511">
        <f>'DKr Prices'!K27/'Trade Comparison to US $'!$U$3</f>
        <v>0</v>
      </c>
      <c r="V27" s="527" t="e">
        <f t="shared" si="13"/>
        <v>#DIV/0!</v>
      </c>
      <c r="W27" s="129"/>
      <c r="X27" s="511">
        <f>'NKr Prices'!L27/'Trade Comparison to US $'!$X$3</f>
        <v>0</v>
      </c>
      <c r="Y27" s="527" t="e">
        <f t="shared" si="14"/>
        <v>#DIV/0!</v>
      </c>
      <c r="Z27" s="129"/>
      <c r="AA27" s="511">
        <f>'S Africa Prices'!F27/'Trade Comparison to US $'!$AA$3</f>
        <v>0</v>
      </c>
      <c r="AB27" s="527" t="e">
        <f t="shared" si="15"/>
        <v>#DIV/0!</v>
      </c>
    </row>
    <row r="28" spans="1:28" hidden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+'UK Prices'!D28</f>
        <v>FJ Chill-Out w/Chest Piping</v>
      </c>
      <c r="E28" s="511">
        <f>'US Trade'!H28</f>
        <v>0</v>
      </c>
      <c r="F28" s="511">
        <f>'UK Prices'!J28*'Trade Comparison to US $'!$F$3</f>
        <v>0</v>
      </c>
      <c r="G28" s="527" t="e">
        <f t="shared" si="8"/>
        <v>#DIV/0!</v>
      </c>
      <c r="H28" s="129"/>
      <c r="I28" s="511">
        <f>'IRISH Pricing'!L28*'Trade Comparison to US $'!$I$3</f>
        <v>0</v>
      </c>
      <c r="J28" s="527" t="e">
        <f t="shared" si="9"/>
        <v>#DIV/0!</v>
      </c>
      <c r="K28" s="129"/>
      <c r="L28" s="511">
        <f>'€uro Prices'!K28*'Trade Comparison to US $'!$L$3</f>
        <v>0</v>
      </c>
      <c r="M28" s="527" t="e">
        <f t="shared" si="10"/>
        <v>#DIV/0!</v>
      </c>
      <c r="N28" s="129"/>
      <c r="O28" s="511">
        <f>'SFr Prices'!L28/'Trade Comparison to US $'!$O$3</f>
        <v>0</v>
      </c>
      <c r="P28" s="527" t="e">
        <f t="shared" si="11"/>
        <v>#DIV/0!</v>
      </c>
      <c r="Q28" s="129"/>
      <c r="R28" s="511">
        <f>'SEK Prices'!K28/'Trade Comparison to US $'!$R$3</f>
        <v>0</v>
      </c>
      <c r="S28" s="527" t="e">
        <f t="shared" si="12"/>
        <v>#DIV/0!</v>
      </c>
      <c r="T28" s="129"/>
      <c r="U28" s="511">
        <f>'DKr Prices'!K28/'Trade Comparison to US $'!$U$3</f>
        <v>0</v>
      </c>
      <c r="V28" s="527" t="e">
        <f t="shared" si="13"/>
        <v>#DIV/0!</v>
      </c>
      <c r="W28" s="129"/>
      <c r="X28" s="511">
        <f>'NKr Prices'!L28/'Trade Comparison to US $'!$X$3</f>
        <v>0</v>
      </c>
      <c r="Y28" s="527" t="e">
        <f t="shared" si="14"/>
        <v>#DIV/0!</v>
      </c>
      <c r="Z28" s="129"/>
      <c r="AA28" s="511">
        <f>'S Africa Prices'!F28/'Trade Comparison to US $'!$AA$3</f>
        <v>43.145602024966919</v>
      </c>
      <c r="AB28" s="527" t="e">
        <f t="shared" si="15"/>
        <v>#DIV/0!</v>
      </c>
    </row>
    <row r="29" spans="1:28" hidden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+'UK Prices'!D29</f>
        <v>FJ Jersey Knit Track Jacket</v>
      </c>
      <c r="E29" s="511">
        <f>'US Trade'!H29</f>
        <v>0</v>
      </c>
      <c r="F29" s="511">
        <f>'UK Prices'!J29*'Trade Comparison to US $'!$F$3</f>
        <v>0</v>
      </c>
      <c r="G29" s="527" t="e">
        <f t="shared" si="8"/>
        <v>#DIV/0!</v>
      </c>
      <c r="H29" s="129"/>
      <c r="I29" s="511">
        <f>'IRISH Pricing'!L29*'Trade Comparison to US $'!$I$3</f>
        <v>0</v>
      </c>
      <c r="J29" s="527" t="e">
        <f t="shared" si="9"/>
        <v>#DIV/0!</v>
      </c>
      <c r="K29" s="129"/>
      <c r="L29" s="511">
        <f>'€uro Prices'!K29*'Trade Comparison to US $'!$L$3</f>
        <v>0</v>
      </c>
      <c r="M29" s="527" t="e">
        <f t="shared" si="10"/>
        <v>#DIV/0!</v>
      </c>
      <c r="N29" s="129"/>
      <c r="O29" s="511">
        <f>'SFr Prices'!L29/'Trade Comparison to US $'!$O$3</f>
        <v>0</v>
      </c>
      <c r="P29" s="527" t="e">
        <f t="shared" si="11"/>
        <v>#DIV/0!</v>
      </c>
      <c r="Q29" s="129"/>
      <c r="R29" s="511">
        <f>'SEK Prices'!K29/'Trade Comparison to US $'!$R$3</f>
        <v>0</v>
      </c>
      <c r="S29" s="527" t="e">
        <f t="shared" si="12"/>
        <v>#DIV/0!</v>
      </c>
      <c r="T29" s="129"/>
      <c r="U29" s="511">
        <f>'DKr Prices'!K29/'Trade Comparison to US $'!$U$3</f>
        <v>0</v>
      </c>
      <c r="V29" s="527" t="e">
        <f t="shared" si="13"/>
        <v>#DIV/0!</v>
      </c>
      <c r="W29" s="129"/>
      <c r="X29" s="511">
        <f>'NKr Prices'!L29/'Trade Comparison to US $'!$X$3</f>
        <v>0</v>
      </c>
      <c r="Y29" s="527" t="e">
        <f t="shared" si="14"/>
        <v>#DIV/0!</v>
      </c>
      <c r="Z29" s="129"/>
      <c r="AA29" s="511">
        <f>'S Africa Prices'!F29/'Trade Comparison to US $'!$AA$3</f>
        <v>0</v>
      </c>
      <c r="AB29" s="527" t="e">
        <f t="shared" si="15"/>
        <v>#DIV/0!</v>
      </c>
    </row>
    <row r="30" spans="1:28" hidden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+'UK Prices'!D30</f>
        <v>FJ Drop Needle Pullover 1/2 zip</v>
      </c>
      <c r="E30" s="511">
        <f>'US Trade'!H30</f>
        <v>0</v>
      </c>
      <c r="F30" s="511">
        <f>'UK Prices'!J30*'Trade Comparison to US $'!$F$3</f>
        <v>0</v>
      </c>
      <c r="G30" s="527" t="e">
        <f t="shared" ref="G30" si="24">(F30-E30)/E30</f>
        <v>#DIV/0!</v>
      </c>
      <c r="H30" s="129"/>
      <c r="I30" s="511">
        <f>'IRISH Pricing'!L30*'Trade Comparison to US $'!$I$3</f>
        <v>0</v>
      </c>
      <c r="J30" s="527" t="e">
        <f t="shared" ref="J30" si="25">(I30-E30)/I30</f>
        <v>#DIV/0!</v>
      </c>
      <c r="K30" s="129"/>
      <c r="L30" s="511">
        <f>'€uro Prices'!K30*'Trade Comparison to US $'!$L$3</f>
        <v>0</v>
      </c>
      <c r="M30" s="527" t="e">
        <f t="shared" ref="M30" si="26">(L30-E30)/E30</f>
        <v>#DIV/0!</v>
      </c>
      <c r="N30" s="129"/>
      <c r="O30" s="511">
        <f>'SFr Prices'!L30/'Trade Comparison to US $'!$O$3</f>
        <v>0</v>
      </c>
      <c r="P30" s="527" t="e">
        <f t="shared" ref="P30" si="27">(O30-E30)/E30</f>
        <v>#DIV/0!</v>
      </c>
      <c r="Q30" s="129"/>
      <c r="R30" s="511">
        <f>'SEK Prices'!K30/'Trade Comparison to US $'!$R$3</f>
        <v>0</v>
      </c>
      <c r="S30" s="527" t="e">
        <f t="shared" ref="S30" si="28">(R30-E30)/E30</f>
        <v>#DIV/0!</v>
      </c>
      <c r="T30" s="129"/>
      <c r="U30" s="511">
        <f>'DKr Prices'!K30/'Trade Comparison to US $'!$U$3</f>
        <v>0</v>
      </c>
      <c r="V30" s="527" t="e">
        <f t="shared" ref="V30" si="29">(U30-E30)/E30</f>
        <v>#DIV/0!</v>
      </c>
      <c r="W30" s="129"/>
      <c r="X30" s="511">
        <f>'NKr Prices'!L30/'Trade Comparison to US $'!$X$3</f>
        <v>0</v>
      </c>
      <c r="Y30" s="527" t="e">
        <f t="shared" ref="Y30" si="30">(X30-E30)/E30</f>
        <v>#DIV/0!</v>
      </c>
      <c r="Z30" s="129"/>
      <c r="AA30" s="511">
        <f>'S Africa Prices'!F30/'Trade Comparison to US $'!$AA$3</f>
        <v>0</v>
      </c>
      <c r="AB30" s="527" t="e">
        <f t="shared" si="15"/>
        <v>#DIV/0!</v>
      </c>
    </row>
    <row r="31" spans="1:28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+'UK Prices'!D31</f>
        <v>FJ Sport Chill Out</v>
      </c>
      <c r="E31" s="512">
        <f>'US Trade'!H31</f>
        <v>44</v>
      </c>
      <c r="F31" s="511">
        <f>'UK Prices'!J31*'Trade Comparison to US $'!$F$3</f>
        <v>46.097732999999998</v>
      </c>
      <c r="G31" s="527">
        <f t="shared" si="8"/>
        <v>4.7675749999999954E-2</v>
      </c>
      <c r="H31" s="129"/>
      <c r="I31" s="511">
        <f>'IRISH Pricing'!L31*'Trade Comparison to US $'!$I$3</f>
        <v>47.019515400000003</v>
      </c>
      <c r="J31" s="527">
        <f t="shared" si="9"/>
        <v>6.4218343687991369E-2</v>
      </c>
      <c r="K31" s="129"/>
      <c r="L31" s="511">
        <f>'€uro Prices'!K31*'Trade Comparison to US $'!$L$3</f>
        <v>50.454990000000002</v>
      </c>
      <c r="M31" s="527">
        <f t="shared" si="10"/>
        <v>0.14670431818181823</v>
      </c>
      <c r="N31" s="129"/>
      <c r="O31" s="511">
        <f>'SFr Prices'!L31/'Trade Comparison to US $'!$O$3</f>
        <v>50.073933292099994</v>
      </c>
      <c r="P31" s="527">
        <f t="shared" si="11"/>
        <v>0.13804393845681806</v>
      </c>
      <c r="Q31" s="129"/>
      <c r="R31" s="511">
        <f>'SEK Prices'!K31/'Trade Comparison to US $'!$R$3</f>
        <v>47.343886568903564</v>
      </c>
      <c r="S31" s="527">
        <f t="shared" si="12"/>
        <v>7.5997422020535541E-2</v>
      </c>
      <c r="T31" s="129"/>
      <c r="U31" s="511">
        <f>'DKr Prices'!K31/'Trade Comparison to US $'!$U$3</f>
        <v>48.779223709141682</v>
      </c>
      <c r="V31" s="527">
        <f t="shared" si="13"/>
        <v>0.10861872066231096</v>
      </c>
      <c r="W31" s="129"/>
      <c r="X31" s="511">
        <f>'NKr Prices'!L31/'Trade Comparison to US $'!$X$3</f>
        <v>47.71523547468707</v>
      </c>
      <c r="Y31" s="527">
        <f t="shared" si="14"/>
        <v>8.4437169879251595E-2</v>
      </c>
      <c r="Z31" s="129"/>
      <c r="AA31" s="511">
        <f>'S Africa Prices'!F31/'Trade Comparison to US $'!$AA$3</f>
        <v>41.547616764782958</v>
      </c>
      <c r="AB31" s="527">
        <f t="shared" si="15"/>
        <v>-5.573598261856913E-2</v>
      </c>
    </row>
    <row r="32" spans="1:28" hidden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+'UK Prices'!D32</f>
        <v>FJ Sport Chill Out - American Golf</v>
      </c>
      <c r="E32" s="512">
        <f>'US Trade'!H32</f>
        <v>44</v>
      </c>
      <c r="F32" s="511">
        <f>'UK Prices'!J32*'Trade Comparison to US $'!$F$3</f>
        <v>0</v>
      </c>
      <c r="G32" s="527">
        <f t="shared" ref="G32" si="31">(F32-E32)/E32</f>
        <v>-1</v>
      </c>
      <c r="H32" s="129"/>
      <c r="I32" s="511">
        <f>'IRISH Pricing'!L32*'Trade Comparison to US $'!$I$3</f>
        <v>0</v>
      </c>
      <c r="J32" s="527" t="e">
        <f t="shared" ref="J32" si="32">(I32-E32)/I32</f>
        <v>#DIV/0!</v>
      </c>
      <c r="K32" s="129"/>
      <c r="L32" s="511">
        <f>'€uro Prices'!K32*'Trade Comparison to US $'!$L$3</f>
        <v>0</v>
      </c>
      <c r="M32" s="527">
        <f t="shared" ref="M32" si="33">(L32-E32)/E32</f>
        <v>-1</v>
      </c>
      <c r="N32" s="129"/>
      <c r="O32" s="511">
        <f>'SFr Prices'!L32/'Trade Comparison to US $'!$O$3</f>
        <v>0</v>
      </c>
      <c r="P32" s="527">
        <f t="shared" ref="P32" si="34">(O32-E32)/E32</f>
        <v>-1</v>
      </c>
      <c r="Q32" s="129"/>
      <c r="R32" s="511">
        <f>'SEK Prices'!K32/'Trade Comparison to US $'!$R$3</f>
        <v>0</v>
      </c>
      <c r="S32" s="527">
        <f t="shared" ref="S32" si="35">(R32-E32)/E32</f>
        <v>-1</v>
      </c>
      <c r="T32" s="129"/>
      <c r="U32" s="511">
        <f>'DKr Prices'!K32/'Trade Comparison to US $'!$U$3</f>
        <v>0</v>
      </c>
      <c r="V32" s="527">
        <f t="shared" ref="V32" si="36">(U32-E32)/E32</f>
        <v>-1</v>
      </c>
      <c r="W32" s="129"/>
      <c r="X32" s="511">
        <f>'NKr Prices'!L32/'Trade Comparison to US $'!$X$3</f>
        <v>0</v>
      </c>
      <c r="Y32" s="527">
        <f t="shared" ref="Y32" si="37">(X32-E32)/E32</f>
        <v>-1</v>
      </c>
      <c r="Z32" s="129"/>
      <c r="AA32" s="511">
        <f>'S Africa Prices'!F32/'Trade Comparison to US $'!$AA$3</f>
        <v>0</v>
      </c>
      <c r="AB32" s="527">
        <f t="shared" ref="AB32" si="38">(AA32-E32)/E32</f>
        <v>-1</v>
      </c>
    </row>
    <row r="33" spans="1:28" x14ac:dyDescent="0.3">
      <c r="A33" s="206" t="str">
        <f>'ITMA Form Data'!A33</f>
        <v>MID LAYER - SHIRTS</v>
      </c>
      <c r="B33" s="206"/>
      <c r="C33" s="500"/>
      <c r="D33" s="19" t="str">
        <f>+'UK Prices'!D33</f>
        <v>Shirts</v>
      </c>
      <c r="E33" s="511"/>
      <c r="F33" s="132"/>
      <c r="G33" s="132"/>
      <c r="H33" s="129"/>
      <c r="I33" s="132"/>
      <c r="J33" s="132"/>
      <c r="K33" s="129"/>
      <c r="L33" s="132"/>
      <c r="M33" s="132"/>
      <c r="N33" s="129"/>
      <c r="O33" s="132"/>
      <c r="P33" s="132"/>
      <c r="Q33" s="129"/>
      <c r="R33" s="132"/>
      <c r="S33" s="132"/>
      <c r="T33" s="129"/>
      <c r="U33" s="132"/>
      <c r="V33" s="132"/>
      <c r="W33" s="129"/>
      <c r="X33" s="132"/>
      <c r="Y33" s="132"/>
      <c r="Z33" s="129"/>
      <c r="AA33" s="132"/>
      <c r="AB33" s="132"/>
    </row>
    <row r="34" spans="1:28" x14ac:dyDescent="0.3">
      <c r="A34" s="332" t="str">
        <f>'ITMA Form Data'!A34</f>
        <v>Price Band 4 - Avg (2017 = 4, 2016 = 5, 2015 = 6, 2014 = 5)</v>
      </c>
      <c r="B34" s="19"/>
      <c r="C34" s="501"/>
      <c r="D34" s="19"/>
      <c r="E34" s="511">
        <f>'US Trade'!H34</f>
        <v>37.5</v>
      </c>
      <c r="F34" s="511">
        <f>'UK Prices'!J34*'Trade Comparison to US $'!$F$3</f>
        <v>41.762523000000002</v>
      </c>
      <c r="G34" s="527">
        <f t="shared" ref="G34:G79" si="39">(F34-E34)/E34</f>
        <v>0.11366728000000004</v>
      </c>
      <c r="H34" s="129"/>
      <c r="I34" s="511">
        <f>'IRISH Pricing'!L34*'Trade Comparison to US $'!$I$3</f>
        <v>42.597617400000004</v>
      </c>
      <c r="J34" s="527">
        <f t="shared" ref="J34:J79" si="40">(I34-E34)/I34</f>
        <v>0.11966907332239675</v>
      </c>
      <c r="K34" s="129"/>
      <c r="L34" s="511">
        <f>'€uro Prices'!K34*'Trade Comparison to US $'!$L$3</f>
        <v>45.579564000000005</v>
      </c>
      <c r="M34" s="527">
        <f t="shared" ref="M34:M79" si="41">(L34-E34)/E34</f>
        <v>0.21545504000000013</v>
      </c>
      <c r="N34" s="129"/>
      <c r="O34" s="511">
        <f>'SFr Prices'!L34/'Trade Comparison to US $'!$O$3</f>
        <v>45.261101257889976</v>
      </c>
      <c r="P34" s="527">
        <f t="shared" ref="P34:P79" si="42">(O34-E34)/E34</f>
        <v>0.20696270021039936</v>
      </c>
      <c r="Q34" s="129"/>
      <c r="R34" s="511">
        <f>'SEK Prices'!K34/'Trade Comparison to US $'!$R$3</f>
        <v>42.4881033310673</v>
      </c>
      <c r="S34" s="527">
        <f t="shared" ref="S34:S79" si="43">(R34-E34)/E34</f>
        <v>0.13301608882846133</v>
      </c>
      <c r="T34" s="129"/>
      <c r="U34" s="511">
        <f>'DKr Prices'!K34/'Trade Comparison to US $'!$U$3</f>
        <v>42.681820745498975</v>
      </c>
      <c r="V34" s="527">
        <f t="shared" ref="V34:V79" si="44">(U34-E34)/E34</f>
        <v>0.13818188654663932</v>
      </c>
      <c r="W34" s="129"/>
      <c r="X34" s="511">
        <f>'NKr Prices'!L34/'Trade Comparison to US $'!$X$3</f>
        <v>42.821365169590962</v>
      </c>
      <c r="Y34" s="527">
        <f t="shared" ref="Y34:Y79" si="45">(X34-E34)/E34</f>
        <v>0.14190307118909232</v>
      </c>
      <c r="Z34" s="129"/>
      <c r="AA34" s="511">
        <f>'S Africa Prices'!F34/'Trade Comparison to US $'!$AA$3</f>
        <v>0</v>
      </c>
      <c r="AB34" s="527">
        <f t="shared" ref="AB34:AB79" si="46">(AA34-E34)/E34</f>
        <v>-1</v>
      </c>
    </row>
    <row r="35" spans="1:28" x14ac:dyDescent="0.3">
      <c r="A35" s="332" t="str">
        <f>'ITMA Form Data'!A35</f>
        <v>Price Band 3 - Avg (2017 = 7, 2016 = 8, 2015 = 7, 2014 = 4)</v>
      </c>
      <c r="B35" s="19"/>
      <c r="C35" s="501"/>
      <c r="D35" s="19"/>
      <c r="E35" s="511">
        <f>'US Trade'!H35</f>
        <v>36</v>
      </c>
      <c r="F35" s="511">
        <f>'UK Prices'!J35*'Trade Comparison to US $'!$F$3</f>
        <v>38.149847999999999</v>
      </c>
      <c r="G35" s="527">
        <f t="shared" si="39"/>
        <v>5.9717999999999966E-2</v>
      </c>
      <c r="H35" s="129"/>
      <c r="I35" s="511">
        <f>'IRISH Pricing'!L35*'Trade Comparison to US $'!$I$3</f>
        <v>38.912702400000001</v>
      </c>
      <c r="J35" s="527">
        <f t="shared" si="40"/>
        <v>7.4852226146082321E-2</v>
      </c>
      <c r="K35" s="129"/>
      <c r="L35" s="511">
        <f>'€uro Prices'!K35*'Trade Comparison to US $'!$L$3</f>
        <v>41.271048</v>
      </c>
      <c r="M35" s="527">
        <f t="shared" si="41"/>
        <v>0.14641800000000002</v>
      </c>
      <c r="N35" s="129"/>
      <c r="O35" s="511">
        <f>'SFr Prices'!L35/'Trade Comparison to US $'!$O$3</f>
        <v>41.062673313153574</v>
      </c>
      <c r="P35" s="527">
        <f t="shared" si="42"/>
        <v>0.14062981425426596</v>
      </c>
      <c r="Q35" s="129"/>
      <c r="R35" s="511">
        <f>'SEK Prices'!K35/'Trade Comparison to US $'!$R$3</f>
        <v>40.060211712149169</v>
      </c>
      <c r="S35" s="527">
        <f t="shared" si="43"/>
        <v>0.11278365867081025</v>
      </c>
      <c r="T35" s="129"/>
      <c r="U35" s="511">
        <f>'DKr Prices'!K35/'Trade Comparison to US $'!$U$3</f>
        <v>39.633119263677614</v>
      </c>
      <c r="V35" s="527">
        <f t="shared" si="44"/>
        <v>0.10091997954660038</v>
      </c>
      <c r="W35" s="129"/>
      <c r="X35" s="511">
        <f>'NKr Prices'!L35/'Trade Comparison to US $'!$X$3</f>
        <v>40.374430017042904</v>
      </c>
      <c r="Y35" s="527">
        <f t="shared" si="45"/>
        <v>0.12151194491785845</v>
      </c>
      <c r="Z35" s="129"/>
      <c r="AA35" s="511">
        <f>'S Africa Prices'!F35/'Trade Comparison to US $'!$AA$3</f>
        <v>0</v>
      </c>
      <c r="AB35" s="527">
        <f t="shared" si="46"/>
        <v>-1</v>
      </c>
    </row>
    <row r="36" spans="1:28" x14ac:dyDescent="0.3">
      <c r="A36" s="332" t="str">
        <f>'ITMA Form Data'!A36</f>
        <v>Price Band 2 - Avg (2017 = 6, 2016 = 7, 2015 = 6, 2014 = 5)</v>
      </c>
      <c r="B36" s="19"/>
      <c r="C36" s="501"/>
      <c r="D36" s="19"/>
      <c r="E36" s="511">
        <f>'US Trade'!H36</f>
        <v>34</v>
      </c>
      <c r="F36" s="511">
        <f>'UK Prices'!J36*'Trade Comparison to US $'!$F$3</f>
        <v>33.814638000000002</v>
      </c>
      <c r="G36" s="527">
        <f t="shared" si="39"/>
        <v>-5.4518235294117E-3</v>
      </c>
      <c r="H36" s="129"/>
      <c r="I36" s="511">
        <f>'IRISH Pricing'!L36*'Trade Comparison to US $'!$I$3</f>
        <v>34.490804400000002</v>
      </c>
      <c r="J36" s="527">
        <f t="shared" si="40"/>
        <v>1.4230007346537902E-2</v>
      </c>
      <c r="K36" s="129"/>
      <c r="L36" s="511">
        <f>'€uro Prices'!K36*'Trade Comparison to US $'!$L$3</f>
        <v>36.849150000000002</v>
      </c>
      <c r="M36" s="527">
        <f t="shared" si="41"/>
        <v>8.3798529411764758E-2</v>
      </c>
      <c r="N36" s="129"/>
      <c r="O36" s="511">
        <f>'SFr Prices'!L36/'Trade Comparison to US $'!$O$3</f>
        <v>36.659444005259296</v>
      </c>
      <c r="P36" s="527">
        <f t="shared" si="42"/>
        <v>7.8218941331155756E-2</v>
      </c>
      <c r="Q36" s="129"/>
      <c r="R36" s="511">
        <f>'SEK Prices'!K36/'Trade Comparison to US $'!$R$3</f>
        <v>35.204428474312905</v>
      </c>
      <c r="S36" s="527">
        <f t="shared" si="43"/>
        <v>3.5424366891556043E-2</v>
      </c>
      <c r="T36" s="129"/>
      <c r="U36" s="511">
        <f>'DKr Prices'!K36/'Trade Comparison to US $'!$U$3</f>
        <v>36.58441778185626</v>
      </c>
      <c r="V36" s="527">
        <f t="shared" si="44"/>
        <v>7.6012287701654704E-2</v>
      </c>
      <c r="W36" s="129"/>
      <c r="X36" s="511">
        <f>'NKr Prices'!L36/'Trade Comparison to US $'!$X$3</f>
        <v>35.480559711946796</v>
      </c>
      <c r="Y36" s="527">
        <f t="shared" si="45"/>
        <v>4.3545873880788122E-2</v>
      </c>
      <c r="Z36" s="129"/>
      <c r="AA36" s="511">
        <f>'S Africa Prices'!F36/'Trade Comparison to US $'!$AA$3</f>
        <v>0</v>
      </c>
      <c r="AB36" s="527">
        <f t="shared" si="46"/>
        <v>-1</v>
      </c>
    </row>
    <row r="37" spans="1:28" x14ac:dyDescent="0.3">
      <c r="A37" s="332" t="str">
        <f>'ITMA Form Data'!A37</f>
        <v>Price Band 1 - Avg (2017 = 2, 2016 = 2, 2015 = 3, 2014 = 3)</v>
      </c>
      <c r="B37" s="19"/>
      <c r="C37" s="501"/>
      <c r="D37" s="19"/>
      <c r="E37" s="512">
        <f>'US Trade'!H37</f>
        <v>30</v>
      </c>
      <c r="F37" s="511">
        <f>'UK Prices'!J37*'Trade Comparison to US $'!$F$3</f>
        <v>28.178865000000002</v>
      </c>
      <c r="G37" s="527">
        <f t="shared" si="39"/>
        <v>-6.0704499999999939E-2</v>
      </c>
      <c r="H37" s="129"/>
      <c r="I37" s="511">
        <f>'IRISH Pricing'!L37*'Trade Comparison to US $'!$I$3</f>
        <v>28.742337000000003</v>
      </c>
      <c r="J37" s="527">
        <f t="shared" si="40"/>
        <v>-4.3756462809548063E-2</v>
      </c>
      <c r="K37" s="129"/>
      <c r="L37" s="511">
        <f>'€uro Prices'!K37*'Trade Comparison to US $'!$L$3</f>
        <v>31.633578</v>
      </c>
      <c r="M37" s="527">
        <f t="shared" si="41"/>
        <v>5.4452599999999997E-2</v>
      </c>
      <c r="N37" s="129"/>
      <c r="O37" s="511">
        <f>'SFr Prices'!L37/'Trade Comparison to US $'!$O$3</f>
        <v>31.437009244733535</v>
      </c>
      <c r="P37" s="527">
        <f t="shared" si="42"/>
        <v>4.7900308157784482E-2</v>
      </c>
      <c r="Q37" s="129"/>
      <c r="R37" s="511">
        <f>'SEK Prices'!K37/'Trade Comparison to US $'!$R$3</f>
        <v>30.348645236476642</v>
      </c>
      <c r="S37" s="527">
        <f t="shared" si="43"/>
        <v>1.1621507882554737E-2</v>
      </c>
      <c r="T37" s="129"/>
      <c r="U37" s="511">
        <f>'DKr Prices'!K37/'Trade Comparison to US $'!$U$3</f>
        <v>30.487014818213552</v>
      </c>
      <c r="V37" s="527">
        <f t="shared" si="44"/>
        <v>1.6233827273785077E-2</v>
      </c>
      <c r="W37" s="129"/>
      <c r="X37" s="511">
        <f>'NKr Prices'!L37/'Trade Comparison to US $'!$X$3</f>
        <v>30.586689406850688</v>
      </c>
      <c r="Y37" s="527">
        <f t="shared" si="45"/>
        <v>1.95563135616896E-2</v>
      </c>
      <c r="Z37" s="129"/>
      <c r="AA37" s="511">
        <f>'S Africa Prices'!F37/'Trade Comparison to US $'!$AA$3</f>
        <v>0</v>
      </c>
      <c r="AB37" s="527">
        <f t="shared" si="46"/>
        <v>-1</v>
      </c>
    </row>
    <row r="38" spans="1:28" hidden="1" x14ac:dyDescent="0.3">
      <c r="A38" s="681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+'UK Prices'!D38</f>
        <v>Raglan Chest Stripe Pique</v>
      </c>
      <c r="E38" s="514">
        <f>'US Trade'!H38</f>
        <v>37.5</v>
      </c>
      <c r="F38" s="511">
        <f>'UK Prices'!J38*'Trade Comparison to US $'!$F$3</f>
        <v>41.762523000000002</v>
      </c>
      <c r="G38" s="527">
        <f>(F38-E38)/E38</f>
        <v>0.11366728000000004</v>
      </c>
      <c r="H38" s="129"/>
      <c r="I38" s="511">
        <f>'IRISH Pricing'!L38*'Trade Comparison to US $'!$I$3</f>
        <v>42.597617400000004</v>
      </c>
      <c r="J38" s="527">
        <f>(I38-E38)/I38</f>
        <v>0.11966907332239675</v>
      </c>
      <c r="K38" s="129"/>
      <c r="L38" s="511">
        <f>'€uro Prices'!K38*'Trade Comparison to US $'!$L$3</f>
        <v>45.579564000000005</v>
      </c>
      <c r="M38" s="527">
        <f>(L38-E38)/E38</f>
        <v>0.21545504000000013</v>
      </c>
      <c r="N38" s="129"/>
      <c r="O38" s="511">
        <f>'SFr Prices'!L38/'Trade Comparison to US $'!$O$3</f>
        <v>45.261101257889976</v>
      </c>
      <c r="P38" s="527">
        <f>(O38-E38)/E38</f>
        <v>0.20696270021039936</v>
      </c>
      <c r="Q38" s="129"/>
      <c r="R38" s="511">
        <f>'SEK Prices'!K38/'Trade Comparison to US $'!$R$3</f>
        <v>42.4881033310673</v>
      </c>
      <c r="S38" s="527">
        <f>(R38-E38)/E38</f>
        <v>0.13301608882846133</v>
      </c>
      <c r="T38" s="129"/>
      <c r="U38" s="511">
        <f>'DKr Prices'!K38/'Trade Comparison to US $'!$U$3</f>
        <v>42.681820745498975</v>
      </c>
      <c r="V38" s="527">
        <f>(U38-E38)/E38</f>
        <v>0.13818188654663932</v>
      </c>
      <c r="W38" s="129"/>
      <c r="X38" s="511">
        <f>'NKr Prices'!L38/'Trade Comparison to US $'!$X$3</f>
        <v>42.821365169590962</v>
      </c>
      <c r="Y38" s="527">
        <f>(X38-E38)/E38</f>
        <v>0.14190307118909232</v>
      </c>
      <c r="Z38" s="129"/>
      <c r="AA38" s="511">
        <f>'S Africa Prices'!F38/'Trade Comparison to US $'!$AA$3</f>
        <v>0</v>
      </c>
      <c r="AB38" s="527">
        <f>(AA38-E38)/E38</f>
        <v>-1</v>
      </c>
    </row>
    <row r="39" spans="1:28" hidden="1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+'UK Prices'!D39</f>
        <v>Stretch Pique w/Painted Stripes (A)</v>
      </c>
      <c r="E39" s="514">
        <f>'US Trade'!H39</f>
        <v>37.5</v>
      </c>
      <c r="F39" s="511">
        <f>'UK Prices'!J39*'Trade Comparison to US $'!$F$3</f>
        <v>41.762523000000002</v>
      </c>
      <c r="G39" s="527">
        <f>(F39-E39)/E39</f>
        <v>0.11366728000000004</v>
      </c>
      <c r="H39" s="129"/>
      <c r="I39" s="511">
        <f>'IRISH Pricing'!L39*'Trade Comparison to US $'!$I$3</f>
        <v>42.597617400000004</v>
      </c>
      <c r="J39" s="527">
        <f>(I39-E39)/I39</f>
        <v>0.11966907332239675</v>
      </c>
      <c r="K39" s="129"/>
      <c r="L39" s="511">
        <f>'€uro Prices'!K39*'Trade Comparison to US $'!$L$3</f>
        <v>45.579564000000005</v>
      </c>
      <c r="M39" s="527">
        <f>(L39-E39)/E39</f>
        <v>0.21545504000000013</v>
      </c>
      <c r="N39" s="129"/>
      <c r="O39" s="511">
        <f>'SFr Prices'!L39/'Trade Comparison to US $'!$O$3</f>
        <v>45.261101257889976</v>
      </c>
      <c r="P39" s="527">
        <f>(O39-E39)/E39</f>
        <v>0.20696270021039936</v>
      </c>
      <c r="Q39" s="129"/>
      <c r="R39" s="511">
        <f>'SEK Prices'!K39/'Trade Comparison to US $'!$R$3</f>
        <v>42.4881033310673</v>
      </c>
      <c r="S39" s="527">
        <f>(R39-E39)/E39</f>
        <v>0.13301608882846133</v>
      </c>
      <c r="T39" s="129"/>
      <c r="U39" s="511">
        <f>'DKr Prices'!K39/'Trade Comparison to US $'!$U$3</f>
        <v>42.681820745498975</v>
      </c>
      <c r="V39" s="527">
        <f>(U39-E39)/E39</f>
        <v>0.13818188654663932</v>
      </c>
      <c r="W39" s="129"/>
      <c r="X39" s="511">
        <f>'NKr Prices'!L39/'Trade Comparison to US $'!$X$3</f>
        <v>42.821365169590962</v>
      </c>
      <c r="Y39" s="527">
        <f>(X39-E39)/E39</f>
        <v>0.14190307118909232</v>
      </c>
      <c r="Z39" s="129"/>
      <c r="AA39" s="511">
        <f>'S Africa Prices'!F39/'Trade Comparison to US $'!$AA$3</f>
        <v>0</v>
      </c>
      <c r="AB39" s="527">
        <f>(AA39-E39)/E39</f>
        <v>-1</v>
      </c>
    </row>
    <row r="40" spans="1:28" hidden="1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+'UK Prices'!D40</f>
        <v>Stretch Lisle Colour Block Space Dye (A)</v>
      </c>
      <c r="E40" s="513">
        <f>'US Trade'!H40</f>
        <v>37.5</v>
      </c>
      <c r="F40" s="511">
        <f>'UK Prices'!J40*'Trade Comparison to US $'!$F$3</f>
        <v>41.762523000000002</v>
      </c>
      <c r="G40" s="527">
        <f t="shared" ref="G40:G54" si="47">(F40-E40)/E40</f>
        <v>0.11366728000000004</v>
      </c>
      <c r="H40" s="129"/>
      <c r="I40" s="511">
        <f>'IRISH Pricing'!L40*'Trade Comparison to US $'!$I$3</f>
        <v>42.597617400000004</v>
      </c>
      <c r="J40" s="527">
        <f t="shared" ref="J40:J54" si="48">(I40-E40)/I40</f>
        <v>0.11966907332239675</v>
      </c>
      <c r="K40" s="129"/>
      <c r="L40" s="511">
        <f>'€uro Prices'!K40*'Trade Comparison to US $'!$L$3</f>
        <v>45.579564000000005</v>
      </c>
      <c r="M40" s="527">
        <f t="shared" ref="M40:M54" si="49">(L40-E40)/E40</f>
        <v>0.21545504000000013</v>
      </c>
      <c r="N40" s="129"/>
      <c r="O40" s="511">
        <f>'SFr Prices'!L40/'Trade Comparison to US $'!$O$3</f>
        <v>45.261101257889976</v>
      </c>
      <c r="P40" s="527">
        <f t="shared" ref="P40:P54" si="50">(O40-E40)/E40</f>
        <v>0.20696270021039936</v>
      </c>
      <c r="Q40" s="129"/>
      <c r="R40" s="511">
        <f>'SEK Prices'!K40/'Trade Comparison to US $'!$R$3</f>
        <v>42.4881033310673</v>
      </c>
      <c r="S40" s="527">
        <f t="shared" ref="S40:S54" si="51">(R40-E40)/E40</f>
        <v>0.13301608882846133</v>
      </c>
      <c r="T40" s="129"/>
      <c r="U40" s="511">
        <f>'DKr Prices'!K40/'Trade Comparison to US $'!$U$3</f>
        <v>42.681820745498975</v>
      </c>
      <c r="V40" s="527">
        <f t="shared" ref="V40:V54" si="52">(U40-E40)/E40</f>
        <v>0.13818188654663932</v>
      </c>
      <c r="W40" s="129"/>
      <c r="X40" s="511">
        <f>'NKr Prices'!L40/'Trade Comparison to US $'!$X$3</f>
        <v>42.821365169590962</v>
      </c>
      <c r="Y40" s="527">
        <f t="shared" ref="Y40:Y54" si="53">(X40-E40)/E40</f>
        <v>0.14190307118909232</v>
      </c>
      <c r="Z40" s="129"/>
      <c r="AA40" s="511">
        <f>'S Africa Prices'!F40/'Trade Comparison to US $'!$AA$3</f>
        <v>0</v>
      </c>
      <c r="AB40" s="527">
        <f t="shared" ref="AB40:AB54" si="54">(AA40-E40)/E40</f>
        <v>-1</v>
      </c>
    </row>
    <row r="41" spans="1:28" hidden="1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+'UK Prices'!D41</f>
        <v>Heather Lisle Stripe (A)</v>
      </c>
      <c r="E41" s="513">
        <f>'US Trade'!H41</f>
        <v>37.5</v>
      </c>
      <c r="F41" s="511">
        <f>'UK Prices'!J41*'Trade Comparison to US $'!$F$3</f>
        <v>41.762523000000002</v>
      </c>
      <c r="G41" s="527">
        <f t="shared" si="47"/>
        <v>0.11366728000000004</v>
      </c>
      <c r="H41" s="129"/>
      <c r="I41" s="511">
        <f>'IRISH Pricing'!L41*'Trade Comparison to US $'!$I$3</f>
        <v>42.597617400000004</v>
      </c>
      <c r="J41" s="527">
        <f t="shared" si="48"/>
        <v>0.11966907332239675</v>
      </c>
      <c r="K41" s="129"/>
      <c r="L41" s="511">
        <f>'€uro Prices'!K41*'Trade Comparison to US $'!$L$3</f>
        <v>45.579564000000005</v>
      </c>
      <c r="M41" s="527">
        <f t="shared" si="49"/>
        <v>0.21545504000000013</v>
      </c>
      <c r="N41" s="129"/>
      <c r="O41" s="511">
        <f>'SFr Prices'!L41/'Trade Comparison to US $'!$O$3</f>
        <v>45.261101257889976</v>
      </c>
      <c r="P41" s="527">
        <f t="shared" si="50"/>
        <v>0.20696270021039936</v>
      </c>
      <c r="Q41" s="129"/>
      <c r="R41" s="511">
        <f>'SEK Prices'!K41/'Trade Comparison to US $'!$R$3</f>
        <v>42.4881033310673</v>
      </c>
      <c r="S41" s="527">
        <f t="shared" si="51"/>
        <v>0.13301608882846133</v>
      </c>
      <c r="T41" s="129"/>
      <c r="U41" s="511">
        <f>'DKr Prices'!K41/'Trade Comparison to US $'!$U$3</f>
        <v>42.681820745498975</v>
      </c>
      <c r="V41" s="527">
        <f t="shared" si="52"/>
        <v>0.13818188654663932</v>
      </c>
      <c r="W41" s="129"/>
      <c r="X41" s="511">
        <f>'NKr Prices'!L41/'Trade Comparison to US $'!$X$3</f>
        <v>42.821365169590962</v>
      </c>
      <c r="Y41" s="527">
        <f t="shared" si="53"/>
        <v>0.14190307118909232</v>
      </c>
      <c r="Z41" s="129"/>
      <c r="AA41" s="511">
        <f>'S Africa Prices'!F41/'Trade Comparison to US $'!$AA$3</f>
        <v>0</v>
      </c>
      <c r="AB41" s="527">
        <f t="shared" si="54"/>
        <v>-1</v>
      </c>
    </row>
    <row r="42" spans="1:28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+'UK Prices'!D42</f>
        <v>Pique Chest Stripe w/ Self Collar (T)</v>
      </c>
      <c r="E42" s="513">
        <f>'US Trade'!H42</f>
        <v>37.5</v>
      </c>
      <c r="F42" s="511">
        <f>'UK Prices'!J42*'Trade Comparison to US $'!$F$3</f>
        <v>38.149847999999999</v>
      </c>
      <c r="G42" s="527">
        <f>(F42-E42)/E42</f>
        <v>1.7329279999999964E-2</v>
      </c>
      <c r="H42" s="129"/>
      <c r="I42" s="511">
        <f>'IRISH Pricing'!L42*'Trade Comparison to US $'!$I$3</f>
        <v>38.912702400000001</v>
      </c>
      <c r="J42" s="527">
        <f>(I42-E42)/I42</f>
        <v>3.6304402235502423E-2</v>
      </c>
      <c r="K42" s="129"/>
      <c r="L42" s="511">
        <f>'€uro Prices'!K42*'Trade Comparison to US $'!$L$3</f>
        <v>41.271048</v>
      </c>
      <c r="M42" s="527">
        <f>(L42-E42)/E42</f>
        <v>0.10056128000000002</v>
      </c>
      <c r="N42" s="129"/>
      <c r="O42" s="511">
        <f>'SFr Prices'!L42/'Trade Comparison to US $'!$O$3</f>
        <v>41.062673313153574</v>
      </c>
      <c r="P42" s="527">
        <f>(O42-E42)/E42</f>
        <v>9.5004621684095319E-2</v>
      </c>
      <c r="Q42" s="129"/>
      <c r="R42" s="511">
        <f>'SEK Prices'!K42/'Trade Comparison to US $'!$R$3</f>
        <v>40.060211712149169</v>
      </c>
      <c r="S42" s="527">
        <f>(R42-E42)/E42</f>
        <v>6.8272312323977832E-2</v>
      </c>
      <c r="T42" s="129"/>
      <c r="U42" s="511">
        <f>'DKr Prices'!K42/'Trade Comparison to US $'!$U$3</f>
        <v>39.633119263677614</v>
      </c>
      <c r="V42" s="527">
        <f>(U42-E42)/E42</f>
        <v>5.6883180364736365E-2</v>
      </c>
      <c r="W42" s="129"/>
      <c r="X42" s="511">
        <f>'NKr Prices'!L42/'Trade Comparison to US $'!$X$3</f>
        <v>40.374430017042904</v>
      </c>
      <c r="Y42" s="527">
        <f>(X42-E42)/E42</f>
        <v>7.665146712114411E-2</v>
      </c>
      <c r="Z42" s="129"/>
      <c r="AA42" s="511">
        <f>'S Africa Prices'!F42/'Trade Comparison to US $'!$AA$3</f>
        <v>35.155675724047121</v>
      </c>
      <c r="AB42" s="527">
        <f>(AA42-E42)/E42</f>
        <v>-6.2515314025410093E-2</v>
      </c>
    </row>
    <row r="43" spans="1:28" hidden="1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+'UK Prices'!D43</f>
        <v>Stretch Pique All Colours Chest Stripe (T)</v>
      </c>
      <c r="E43" s="514">
        <f>'US Trade'!H43</f>
        <v>37.5</v>
      </c>
      <c r="F43" s="511">
        <f>'UK Prices'!J43*'Trade Comparison to US $'!$F$3</f>
        <v>38.149847999999999</v>
      </c>
      <c r="G43" s="527">
        <f>(F43-E43)/E43</f>
        <v>1.7329279999999964E-2</v>
      </c>
      <c r="H43" s="129"/>
      <c r="I43" s="511">
        <f>'IRISH Pricing'!L43*'Trade Comparison to US $'!$I$3</f>
        <v>38.912702400000001</v>
      </c>
      <c r="J43" s="527">
        <f>(I43-E43)/I43</f>
        <v>3.6304402235502423E-2</v>
      </c>
      <c r="K43" s="129"/>
      <c r="L43" s="511">
        <f>'€uro Prices'!K43*'Trade Comparison to US $'!$L$3</f>
        <v>41.271048</v>
      </c>
      <c r="M43" s="527">
        <f>(L43-E43)/E43</f>
        <v>0.10056128000000002</v>
      </c>
      <c r="N43" s="129"/>
      <c r="O43" s="511">
        <f>'SFr Prices'!L43/'Trade Comparison to US $'!$O$3</f>
        <v>41.062673313153574</v>
      </c>
      <c r="P43" s="527">
        <f>(O43-E43)/E43</f>
        <v>9.5004621684095319E-2</v>
      </c>
      <c r="Q43" s="129"/>
      <c r="R43" s="511">
        <f>'SEK Prices'!K43/'Trade Comparison to US $'!$R$3</f>
        <v>40.060211712149169</v>
      </c>
      <c r="S43" s="527">
        <f>(R43-E43)/E43</f>
        <v>6.8272312323977832E-2</v>
      </c>
      <c r="T43" s="129"/>
      <c r="U43" s="511">
        <f>'DKr Prices'!K43/'Trade Comparison to US $'!$U$3</f>
        <v>39.633119263677614</v>
      </c>
      <c r="V43" s="527">
        <f>(U43-E43)/E43</f>
        <v>5.6883180364736365E-2</v>
      </c>
      <c r="W43" s="129"/>
      <c r="X43" s="511">
        <f>'NKr Prices'!L43/'Trade Comparison to US $'!$X$3</f>
        <v>40.374430017042904</v>
      </c>
      <c r="Y43" s="527">
        <f>(X43-E43)/E43</f>
        <v>7.665146712114411E-2</v>
      </c>
      <c r="Z43" s="129"/>
      <c r="AA43" s="511">
        <f>'S Africa Prices'!F43/'Trade Comparison to US $'!$AA$3</f>
        <v>0</v>
      </c>
      <c r="AB43" s="527">
        <f>(AA43-E43)/E43</f>
        <v>-1</v>
      </c>
    </row>
    <row r="44" spans="1:28" hidden="1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+'UK Prices'!D44</f>
        <v>Stretch Pique Double Space Dye Chest Stripe (A)</v>
      </c>
      <c r="E44" s="513">
        <f>'US Trade'!H44</f>
        <v>37.5</v>
      </c>
      <c r="F44" s="511">
        <f>'UK Prices'!J44*'Trade Comparison to US $'!$F$3</f>
        <v>38.149847999999999</v>
      </c>
      <c r="G44" s="527">
        <f t="shared" si="47"/>
        <v>1.7329279999999964E-2</v>
      </c>
      <c r="H44" s="129"/>
      <c r="I44" s="511">
        <f>'IRISH Pricing'!L44*'Trade Comparison to US $'!$I$3</f>
        <v>38.912702400000001</v>
      </c>
      <c r="J44" s="527">
        <f t="shared" si="48"/>
        <v>3.6304402235502423E-2</v>
      </c>
      <c r="K44" s="129"/>
      <c r="L44" s="511">
        <f>'€uro Prices'!K44*'Trade Comparison to US $'!$L$3</f>
        <v>41.271048</v>
      </c>
      <c r="M44" s="527">
        <f t="shared" si="49"/>
        <v>0.10056128000000002</v>
      </c>
      <c r="N44" s="129"/>
      <c r="O44" s="511">
        <f>'SFr Prices'!L44/'Trade Comparison to US $'!$O$3</f>
        <v>41.062673313153574</v>
      </c>
      <c r="P44" s="527">
        <f t="shared" si="50"/>
        <v>9.5004621684095319E-2</v>
      </c>
      <c r="Q44" s="129"/>
      <c r="R44" s="511">
        <f>'SEK Prices'!K44/'Trade Comparison to US $'!$R$3</f>
        <v>40.060211712149169</v>
      </c>
      <c r="S44" s="527">
        <f t="shared" si="51"/>
        <v>6.8272312323977832E-2</v>
      </c>
      <c r="T44" s="129"/>
      <c r="U44" s="511">
        <f>'DKr Prices'!K44/'Trade Comparison to US $'!$U$3</f>
        <v>39.633119263677614</v>
      </c>
      <c r="V44" s="527">
        <f t="shared" si="52"/>
        <v>5.6883180364736365E-2</v>
      </c>
      <c r="W44" s="129"/>
      <c r="X44" s="511">
        <f>'NKr Prices'!L44/'Trade Comparison to US $'!$X$3</f>
        <v>40.374430017042904</v>
      </c>
      <c r="Y44" s="527">
        <f t="shared" si="53"/>
        <v>7.665146712114411E-2</v>
      </c>
      <c r="Z44" s="129"/>
      <c r="AA44" s="511">
        <f>'S Africa Prices'!F44/'Trade Comparison to US $'!$AA$3</f>
        <v>0</v>
      </c>
      <c r="AB44" s="527">
        <f t="shared" si="54"/>
        <v>-1</v>
      </c>
    </row>
    <row r="45" spans="1:28" hidden="1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+'UK Prices'!D45</f>
        <v>Smooth Pique Chest Stripe (T)</v>
      </c>
      <c r="E45" s="513">
        <f>'US Trade'!H45</f>
        <v>36</v>
      </c>
      <c r="F45" s="511">
        <f>'UK Prices'!J45*'Trade Comparison to US $'!$F$3</f>
        <v>38.149847999999999</v>
      </c>
      <c r="G45" s="527">
        <f t="shared" si="47"/>
        <v>5.9717999999999966E-2</v>
      </c>
      <c r="H45" s="129"/>
      <c r="I45" s="511">
        <f>'IRISH Pricing'!L45*'Trade Comparison to US $'!$I$3</f>
        <v>38.912702400000001</v>
      </c>
      <c r="J45" s="527">
        <f t="shared" si="48"/>
        <v>7.4852226146082321E-2</v>
      </c>
      <c r="K45" s="129"/>
      <c r="L45" s="511">
        <f>'€uro Prices'!K45*'Trade Comparison to US $'!$L$3</f>
        <v>41.271048</v>
      </c>
      <c r="M45" s="527">
        <f t="shared" si="49"/>
        <v>0.14641800000000002</v>
      </c>
      <c r="N45" s="129"/>
      <c r="O45" s="511">
        <f>'SFr Prices'!L45/'Trade Comparison to US $'!$O$3</f>
        <v>41.062673313153574</v>
      </c>
      <c r="P45" s="527">
        <f t="shared" si="50"/>
        <v>0.14062981425426596</v>
      </c>
      <c r="Q45" s="129"/>
      <c r="R45" s="511">
        <f>'SEK Prices'!K45/'Trade Comparison to US $'!$R$3</f>
        <v>40.060211712149169</v>
      </c>
      <c r="S45" s="527">
        <f t="shared" si="51"/>
        <v>0.11278365867081025</v>
      </c>
      <c r="T45" s="129"/>
      <c r="U45" s="511">
        <f>'DKr Prices'!K45/'Trade Comparison to US $'!$U$3</f>
        <v>39.633119263677614</v>
      </c>
      <c r="V45" s="527">
        <f t="shared" si="52"/>
        <v>0.10091997954660038</v>
      </c>
      <c r="W45" s="129"/>
      <c r="X45" s="511">
        <f>'NKr Prices'!L45/'Trade Comparison to US $'!$X$3</f>
        <v>40.374430017042904</v>
      </c>
      <c r="Y45" s="527">
        <f t="shared" si="53"/>
        <v>0.12151194491785845</v>
      </c>
      <c r="Z45" s="129"/>
      <c r="AA45" s="511">
        <f>'S Africa Prices'!F45/'Trade Comparison to US $'!$AA$3</f>
        <v>0</v>
      </c>
      <c r="AB45" s="527">
        <f t="shared" si="54"/>
        <v>-1</v>
      </c>
    </row>
    <row r="46" spans="1:28" hidden="1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+'UK Prices'!D46</f>
        <v>Birdseye Pique w/Circle Print Trim (A)</v>
      </c>
      <c r="E46" s="514">
        <f>'US Trade'!H46</f>
        <v>36</v>
      </c>
      <c r="F46" s="511">
        <f>'UK Prices'!J46*'Trade Comparison to US $'!$F$3</f>
        <v>38.149847999999999</v>
      </c>
      <c r="G46" s="527">
        <f t="shared" si="47"/>
        <v>5.9717999999999966E-2</v>
      </c>
      <c r="H46" s="129"/>
      <c r="I46" s="511">
        <f>'IRISH Pricing'!L46*'Trade Comparison to US $'!$I$3</f>
        <v>38.912702400000001</v>
      </c>
      <c r="J46" s="527">
        <f t="shared" si="48"/>
        <v>7.4852226146082321E-2</v>
      </c>
      <c r="K46" s="129"/>
      <c r="L46" s="511">
        <f>'€uro Prices'!K46*'Trade Comparison to US $'!$L$3</f>
        <v>41.271048</v>
      </c>
      <c r="M46" s="527">
        <f t="shared" si="49"/>
        <v>0.14641800000000002</v>
      </c>
      <c r="N46" s="129"/>
      <c r="O46" s="511">
        <f>'SFr Prices'!L46/'Trade Comparison to US $'!$O$3</f>
        <v>41.062673313153574</v>
      </c>
      <c r="P46" s="527">
        <f t="shared" si="50"/>
        <v>0.14062981425426596</v>
      </c>
      <c r="Q46" s="129"/>
      <c r="R46" s="511">
        <f>'SEK Prices'!K46/'Trade Comparison to US $'!$R$3</f>
        <v>40.060211712149169</v>
      </c>
      <c r="S46" s="527">
        <f t="shared" si="51"/>
        <v>0.11278365867081025</v>
      </c>
      <c r="T46" s="129"/>
      <c r="U46" s="511">
        <f>'DKr Prices'!K46/'Trade Comparison to US $'!$U$3</f>
        <v>39.633119263677614</v>
      </c>
      <c r="V46" s="527">
        <f t="shared" si="52"/>
        <v>0.10091997954660038</v>
      </c>
      <c r="W46" s="129"/>
      <c r="X46" s="511">
        <f>'NKr Prices'!L46/'Trade Comparison to US $'!$X$3</f>
        <v>40.374430017042904</v>
      </c>
      <c r="Y46" s="527">
        <f t="shared" si="53"/>
        <v>0.12151194491785845</v>
      </c>
      <c r="Z46" s="129"/>
      <c r="AA46" s="511">
        <f>'S Africa Prices'!F46/'Trade Comparison to US $'!$AA$3</f>
        <v>0</v>
      </c>
      <c r="AB46" s="527">
        <f t="shared" si="54"/>
        <v>-1</v>
      </c>
    </row>
    <row r="47" spans="1:28" hidden="1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+'UK Prices'!D47</f>
        <v>Smooth Pique w/Half Band Cuff (A)</v>
      </c>
      <c r="E47" s="514">
        <f>'US Trade'!H47</f>
        <v>36</v>
      </c>
      <c r="F47" s="511">
        <f>'UK Prices'!J47*'Trade Comparison to US $'!$F$3</f>
        <v>38.149847999999999</v>
      </c>
      <c r="G47" s="527">
        <f t="shared" si="47"/>
        <v>5.9717999999999966E-2</v>
      </c>
      <c r="H47" s="129"/>
      <c r="I47" s="511">
        <f>'IRISH Pricing'!L47*'Trade Comparison to US $'!$I$3</f>
        <v>38.912702400000001</v>
      </c>
      <c r="J47" s="527">
        <f t="shared" si="48"/>
        <v>7.4852226146082321E-2</v>
      </c>
      <c r="K47" s="129"/>
      <c r="L47" s="511">
        <f>'€uro Prices'!K47*'Trade Comparison to US $'!$L$3</f>
        <v>41.271048</v>
      </c>
      <c r="M47" s="527">
        <f t="shared" si="49"/>
        <v>0.14641800000000002</v>
      </c>
      <c r="N47" s="129"/>
      <c r="O47" s="511">
        <f>'SFr Prices'!L47/'Trade Comparison to US $'!$O$3</f>
        <v>41.062673313153574</v>
      </c>
      <c r="P47" s="527">
        <f t="shared" si="50"/>
        <v>0.14062981425426596</v>
      </c>
      <c r="Q47" s="129"/>
      <c r="R47" s="511">
        <f>'SEK Prices'!K47/'Trade Comparison to US $'!$R$3</f>
        <v>40.060211712149169</v>
      </c>
      <c r="S47" s="527">
        <f t="shared" si="51"/>
        <v>0.11278365867081025</v>
      </c>
      <c r="T47" s="129"/>
      <c r="U47" s="511">
        <f>'DKr Prices'!K47/'Trade Comparison to US $'!$U$3</f>
        <v>39.633119263677614</v>
      </c>
      <c r="V47" s="527">
        <f t="shared" si="52"/>
        <v>0.10091997954660038</v>
      </c>
      <c r="W47" s="129"/>
      <c r="X47" s="511">
        <f>'NKr Prices'!L47/'Trade Comparison to US $'!$X$3</f>
        <v>40.374430017042904</v>
      </c>
      <c r="Y47" s="527">
        <f t="shared" si="53"/>
        <v>0.12151194491785845</v>
      </c>
      <c r="Z47" s="129"/>
      <c r="AA47" s="511">
        <f>'S Africa Prices'!F47/'Trade Comparison to US $'!$AA$3</f>
        <v>0</v>
      </c>
      <c r="AB47" s="527">
        <f t="shared" si="54"/>
        <v>-1</v>
      </c>
    </row>
    <row r="48" spans="1:28" hidden="1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+'UK Prices'!D48</f>
        <v>Stretch Pique Colour Block &amp; Contrast Trim (A)</v>
      </c>
      <c r="E48" s="514">
        <f>'US Trade'!H48</f>
        <v>36</v>
      </c>
      <c r="F48" s="511">
        <f>'UK Prices'!J48*'Trade Comparison to US $'!$F$3</f>
        <v>38.149847999999999</v>
      </c>
      <c r="G48" s="527">
        <f t="shared" si="47"/>
        <v>5.9717999999999966E-2</v>
      </c>
      <c r="H48" s="129"/>
      <c r="I48" s="511">
        <f>'IRISH Pricing'!L48*'Trade Comparison to US $'!$I$3</f>
        <v>38.912702400000001</v>
      </c>
      <c r="J48" s="527">
        <f t="shared" si="48"/>
        <v>7.4852226146082321E-2</v>
      </c>
      <c r="K48" s="129"/>
      <c r="L48" s="511">
        <f>'€uro Prices'!K48*'Trade Comparison to US $'!$L$3</f>
        <v>41.271048</v>
      </c>
      <c r="M48" s="527">
        <f t="shared" si="49"/>
        <v>0.14641800000000002</v>
      </c>
      <c r="N48" s="129"/>
      <c r="O48" s="511">
        <f>'SFr Prices'!L48/'Trade Comparison to US $'!$O$3</f>
        <v>41.062673313153574</v>
      </c>
      <c r="P48" s="527">
        <f t="shared" si="50"/>
        <v>0.14062981425426596</v>
      </c>
      <c r="Q48" s="129"/>
      <c r="R48" s="511">
        <f>'SEK Prices'!K48/'Trade Comparison to US $'!$R$3</f>
        <v>40.060211712149169</v>
      </c>
      <c r="S48" s="527">
        <f t="shared" si="51"/>
        <v>0.11278365867081025</v>
      </c>
      <c r="T48" s="129"/>
      <c r="U48" s="511">
        <f>'DKr Prices'!K48/'Trade Comparison to US $'!$U$3</f>
        <v>39.633119263677614</v>
      </c>
      <c r="V48" s="527">
        <f t="shared" si="52"/>
        <v>0.10091997954660038</v>
      </c>
      <c r="W48" s="129"/>
      <c r="X48" s="511">
        <f>'NKr Prices'!L48/'Trade Comparison to US $'!$X$3</f>
        <v>40.374430017042904</v>
      </c>
      <c r="Y48" s="527">
        <f t="shared" si="53"/>
        <v>0.12151194491785845</v>
      </c>
      <c r="Z48" s="129"/>
      <c r="AA48" s="511">
        <f>'S Africa Prices'!F48/'Trade Comparison to US $'!$AA$3</f>
        <v>0</v>
      </c>
      <c r="AB48" s="527">
        <f t="shared" si="54"/>
        <v>-1</v>
      </c>
    </row>
    <row r="49" spans="1:28" hidden="1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+'UK Prices'!D49</f>
        <v>Stretch Lisle Tie Print (A)</v>
      </c>
      <c r="E49" s="513">
        <f>'US Trade'!H49</f>
        <v>34</v>
      </c>
      <c r="F49" s="511">
        <f>'UK Prices'!J49*'Trade Comparison to US $'!$F$3</f>
        <v>33.814638000000002</v>
      </c>
      <c r="G49" s="527">
        <f t="shared" si="47"/>
        <v>-5.4518235294117E-3</v>
      </c>
      <c r="H49" s="129"/>
      <c r="I49" s="511">
        <f>'IRISH Pricing'!L49*'Trade Comparison to US $'!$I$3</f>
        <v>34.490804400000002</v>
      </c>
      <c r="J49" s="527">
        <f t="shared" si="48"/>
        <v>1.4230007346537902E-2</v>
      </c>
      <c r="K49" s="129"/>
      <c r="L49" s="511">
        <f>'€uro Prices'!K49*'Trade Comparison to US $'!$L$3</f>
        <v>36.849150000000002</v>
      </c>
      <c r="M49" s="527">
        <f t="shared" si="49"/>
        <v>8.3798529411764758E-2</v>
      </c>
      <c r="N49" s="129"/>
      <c r="O49" s="511">
        <f>'SFr Prices'!L49/'Trade Comparison to US $'!$O$3</f>
        <v>36.659444005259296</v>
      </c>
      <c r="P49" s="527">
        <f t="shared" si="50"/>
        <v>7.8218941331155756E-2</v>
      </c>
      <c r="Q49" s="129"/>
      <c r="R49" s="511">
        <f>'SEK Prices'!K49/'Trade Comparison to US $'!$R$3</f>
        <v>35.204428474312905</v>
      </c>
      <c r="S49" s="527">
        <f t="shared" si="51"/>
        <v>3.5424366891556043E-2</v>
      </c>
      <c r="T49" s="129"/>
      <c r="U49" s="511">
        <f>'DKr Prices'!K49/'Trade Comparison to US $'!$U$3</f>
        <v>36.58441778185626</v>
      </c>
      <c r="V49" s="527">
        <f t="shared" si="52"/>
        <v>7.6012287701654704E-2</v>
      </c>
      <c r="W49" s="129"/>
      <c r="X49" s="511">
        <f>'NKr Prices'!L49/'Trade Comparison to US $'!$X$3</f>
        <v>35.480559711946796</v>
      </c>
      <c r="Y49" s="527">
        <f t="shared" si="53"/>
        <v>4.3545873880788122E-2</v>
      </c>
      <c r="Z49" s="129"/>
      <c r="AA49" s="511">
        <f>'S Africa Prices'!F49/'Trade Comparison to US $'!$AA$3</f>
        <v>0</v>
      </c>
      <c r="AB49" s="527">
        <f t="shared" si="54"/>
        <v>-1</v>
      </c>
    </row>
    <row r="50" spans="1:28" hidden="1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+'UK Prices'!D50</f>
        <v>Stretch Lisle Open Stripe (T)</v>
      </c>
      <c r="E50" s="513">
        <f>'US Trade'!H50</f>
        <v>36</v>
      </c>
      <c r="F50" s="511">
        <f>'UK Prices'!J50*'Trade Comparison to US $'!$F$3</f>
        <v>33.814638000000002</v>
      </c>
      <c r="G50" s="527">
        <f>(F50-E50)/E50</f>
        <v>-6.0704499999999939E-2</v>
      </c>
      <c r="H50" s="129"/>
      <c r="I50" s="511">
        <f>'IRISH Pricing'!L50*'Trade Comparison to US $'!$I$3</f>
        <v>34.490804400000002</v>
      </c>
      <c r="J50" s="527">
        <f>(I50-E50)/I50</f>
        <v>-4.3756462809548105E-2</v>
      </c>
      <c r="K50" s="129"/>
      <c r="L50" s="511">
        <f>'€uro Prices'!K50*'Trade Comparison to US $'!$L$3</f>
        <v>36.849150000000002</v>
      </c>
      <c r="M50" s="527">
        <f>(L50-E50)/E50</f>
        <v>2.3587500000000046E-2</v>
      </c>
      <c r="N50" s="129"/>
      <c r="O50" s="511">
        <f>'SFr Prices'!L50/'Trade Comparison to US $'!$O$3</f>
        <v>36.659444005259296</v>
      </c>
      <c r="P50" s="527">
        <f>(O50-E50)/E50</f>
        <v>1.8317889034980439E-2</v>
      </c>
      <c r="Q50" s="129"/>
      <c r="R50" s="511">
        <f>'SEK Prices'!K50/'Trade Comparison to US $'!$R$3</f>
        <v>35.204428474312905</v>
      </c>
      <c r="S50" s="527">
        <f>(R50-E50)/E50</f>
        <v>-2.2099209046863737E-2</v>
      </c>
      <c r="T50" s="129"/>
      <c r="U50" s="511">
        <f>'DKr Prices'!K50/'Trade Comparison to US $'!$U$3</f>
        <v>36.58441778185626</v>
      </c>
      <c r="V50" s="527">
        <f>(U50-E50)/E50</f>
        <v>1.6233827273784997E-2</v>
      </c>
      <c r="W50" s="129"/>
      <c r="X50" s="511">
        <f>'NKr Prices'!L50/'Trade Comparison to US $'!$X$3</f>
        <v>35.480559711946796</v>
      </c>
      <c r="Y50" s="527">
        <f>(X50-E50)/E50</f>
        <v>-1.4428896890366773E-2</v>
      </c>
      <c r="Z50" s="129"/>
      <c r="AA50" s="511">
        <f>'S Africa Prices'!F50/'Trade Comparison to US $'!$AA$3</f>
        <v>0</v>
      </c>
      <c r="AB50" s="527">
        <f>(AA50-E50)/E50</f>
        <v>-1</v>
      </c>
    </row>
    <row r="51" spans="1:28" hidden="1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+'UK Prices'!D51</f>
        <v>Stretch Pique w/FJ Chest Logo (A)</v>
      </c>
      <c r="E51" s="514">
        <f>'US Trade'!H51</f>
        <v>34</v>
      </c>
      <c r="F51" s="511">
        <f>'UK Prices'!J51*'Trade Comparison to US $'!$F$3</f>
        <v>33.814638000000002</v>
      </c>
      <c r="G51" s="527">
        <f>(F51-E51)/E51</f>
        <v>-5.4518235294117E-3</v>
      </c>
      <c r="H51" s="129"/>
      <c r="I51" s="511">
        <f>'IRISH Pricing'!L51*'Trade Comparison to US $'!$I$3</f>
        <v>34.490804400000002</v>
      </c>
      <c r="J51" s="527">
        <f>(I51-E51)/I51</f>
        <v>1.4230007346537902E-2</v>
      </c>
      <c r="K51" s="129"/>
      <c r="L51" s="511">
        <f>'€uro Prices'!K51*'Trade Comparison to US $'!$L$3</f>
        <v>36.849150000000002</v>
      </c>
      <c r="M51" s="527">
        <f>(L51-E51)/E51</f>
        <v>8.3798529411764758E-2</v>
      </c>
      <c r="N51" s="129"/>
      <c r="O51" s="511">
        <f>'SFr Prices'!L51/'Trade Comparison to US $'!$O$3</f>
        <v>36.659444005259296</v>
      </c>
      <c r="P51" s="527">
        <f>(O51-E51)/E51</f>
        <v>7.8218941331155756E-2</v>
      </c>
      <c r="Q51" s="129"/>
      <c r="R51" s="511">
        <f>'SEK Prices'!K51/'Trade Comparison to US $'!$R$3</f>
        <v>35.204428474312905</v>
      </c>
      <c r="S51" s="527">
        <f>(R51-E51)/E51</f>
        <v>3.5424366891556043E-2</v>
      </c>
      <c r="T51" s="129"/>
      <c r="U51" s="511">
        <f>'DKr Prices'!K51/'Trade Comparison to US $'!$U$3</f>
        <v>36.58441778185626</v>
      </c>
      <c r="V51" s="527">
        <f>(U51-E51)/E51</f>
        <v>7.6012287701654704E-2</v>
      </c>
      <c r="W51" s="129"/>
      <c r="X51" s="511">
        <f>'NKr Prices'!L51/'Trade Comparison to US $'!$X$3</f>
        <v>35.480559711946796</v>
      </c>
      <c r="Y51" s="527">
        <f>(X51-E51)/E51</f>
        <v>4.3545873880788122E-2</v>
      </c>
      <c r="Z51" s="129"/>
      <c r="AA51" s="511">
        <f>'S Africa Prices'!F51/'Trade Comparison to US $'!$AA$3</f>
        <v>0</v>
      </c>
      <c r="AB51" s="527">
        <f>(AA51-E51)/E51</f>
        <v>-1</v>
      </c>
    </row>
    <row r="52" spans="1:28" hidden="1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+'UK Prices'!D52</f>
        <v>Smooth Pique w/Collar &amp; Sleeve Stripes (A)</v>
      </c>
      <c r="E52" s="513">
        <f>'US Trade'!H52</f>
        <v>34</v>
      </c>
      <c r="F52" s="511">
        <f>'UK Prices'!J52*'Trade Comparison to US $'!$F$3</f>
        <v>33.814638000000002</v>
      </c>
      <c r="G52" s="527">
        <f t="shared" si="47"/>
        <v>-5.4518235294117E-3</v>
      </c>
      <c r="H52" s="129"/>
      <c r="I52" s="511">
        <f>'IRISH Pricing'!L52*'Trade Comparison to US $'!$I$3</f>
        <v>34.490804400000002</v>
      </c>
      <c r="J52" s="527">
        <f t="shared" si="48"/>
        <v>1.4230007346537902E-2</v>
      </c>
      <c r="K52" s="129"/>
      <c r="L52" s="511">
        <f>'€uro Prices'!K52*'Trade Comparison to US $'!$L$3</f>
        <v>36.849150000000002</v>
      </c>
      <c r="M52" s="527">
        <f t="shared" si="49"/>
        <v>8.3798529411764758E-2</v>
      </c>
      <c r="N52" s="129"/>
      <c r="O52" s="511">
        <f>'SFr Prices'!L52/'Trade Comparison to US $'!$O$3</f>
        <v>36.659444005259296</v>
      </c>
      <c r="P52" s="527">
        <f t="shared" si="50"/>
        <v>7.8218941331155756E-2</v>
      </c>
      <c r="Q52" s="129"/>
      <c r="R52" s="511">
        <f>'SEK Prices'!K52/'Trade Comparison to US $'!$R$3</f>
        <v>35.204428474312905</v>
      </c>
      <c r="S52" s="527">
        <f t="shared" si="51"/>
        <v>3.5424366891556043E-2</v>
      </c>
      <c r="T52" s="129"/>
      <c r="U52" s="511">
        <f>'DKr Prices'!K52/'Trade Comparison to US $'!$U$3</f>
        <v>36.58441778185626</v>
      </c>
      <c r="V52" s="527">
        <f t="shared" si="52"/>
        <v>7.6012287701654704E-2</v>
      </c>
      <c r="W52" s="129"/>
      <c r="X52" s="511">
        <f>'NKr Prices'!L52/'Trade Comparison to US $'!$X$3</f>
        <v>35.480559711946796</v>
      </c>
      <c r="Y52" s="527">
        <f t="shared" si="53"/>
        <v>4.3545873880788122E-2</v>
      </c>
      <c r="Z52" s="129"/>
      <c r="AA52" s="511">
        <f>'S Africa Prices'!F52/'Trade Comparison to US $'!$AA$3</f>
        <v>0</v>
      </c>
      <c r="AB52" s="527">
        <f t="shared" si="54"/>
        <v>-1</v>
      </c>
    </row>
    <row r="53" spans="1:28" hidden="1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+'UK Prices'!D53</f>
        <v>Stretch Pique w/Lisle Tie Print Trim (A)</v>
      </c>
      <c r="E53" s="514">
        <f>'US Trade'!H53</f>
        <v>34</v>
      </c>
      <c r="F53" s="511">
        <f>'UK Prices'!J53*'Trade Comparison to US $'!$F$3</f>
        <v>33.814638000000002</v>
      </c>
      <c r="G53" s="527">
        <f t="shared" si="47"/>
        <v>-5.4518235294117E-3</v>
      </c>
      <c r="H53" s="129"/>
      <c r="I53" s="511">
        <f>'IRISH Pricing'!L53*'Trade Comparison to US $'!$I$3</f>
        <v>34.490804400000002</v>
      </c>
      <c r="J53" s="527">
        <f t="shared" si="48"/>
        <v>1.4230007346537902E-2</v>
      </c>
      <c r="K53" s="129"/>
      <c r="L53" s="511">
        <f>'€uro Prices'!K53*'Trade Comparison to US $'!$L$3</f>
        <v>36.849150000000002</v>
      </c>
      <c r="M53" s="527">
        <f t="shared" si="49"/>
        <v>8.3798529411764758E-2</v>
      </c>
      <c r="N53" s="129"/>
      <c r="O53" s="511">
        <f>'SFr Prices'!L53/'Trade Comparison to US $'!$O$3</f>
        <v>36.659444005259296</v>
      </c>
      <c r="P53" s="527">
        <f t="shared" si="50"/>
        <v>7.8218941331155756E-2</v>
      </c>
      <c r="Q53" s="129"/>
      <c r="R53" s="511">
        <f>'SEK Prices'!K53/'Trade Comparison to US $'!$R$3</f>
        <v>35.204428474312905</v>
      </c>
      <c r="S53" s="527">
        <f t="shared" si="51"/>
        <v>3.5424366891556043E-2</v>
      </c>
      <c r="T53" s="129"/>
      <c r="U53" s="511">
        <f>'DKr Prices'!K53/'Trade Comparison to US $'!$U$3</f>
        <v>36.58441778185626</v>
      </c>
      <c r="V53" s="527">
        <f t="shared" si="52"/>
        <v>7.6012287701654704E-2</v>
      </c>
      <c r="W53" s="129"/>
      <c r="X53" s="511">
        <f>'NKr Prices'!L53/'Trade Comparison to US $'!$X$3</f>
        <v>35.480559711946796</v>
      </c>
      <c r="Y53" s="527">
        <f t="shared" si="53"/>
        <v>4.3545873880788122E-2</v>
      </c>
      <c r="Z53" s="129"/>
      <c r="AA53" s="511">
        <f>'S Africa Prices'!F53/'Trade Comparison to US $'!$AA$3</f>
        <v>0</v>
      </c>
      <c r="AB53" s="527">
        <f t="shared" si="54"/>
        <v>-1</v>
      </c>
    </row>
    <row r="54" spans="1:28" hidden="1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+'UK Prices'!D54</f>
        <v>Stretch Jacquard Geometric (T)</v>
      </c>
      <c r="E54" s="513">
        <f>'US Trade'!H54</f>
        <v>34</v>
      </c>
      <c r="F54" s="511">
        <f>'UK Prices'!J54*'Trade Comparison to US $'!$F$3</f>
        <v>33.814638000000002</v>
      </c>
      <c r="G54" s="527">
        <f t="shared" si="47"/>
        <v>-5.4518235294117E-3</v>
      </c>
      <c r="H54" s="129"/>
      <c r="I54" s="511">
        <f>'IRISH Pricing'!L54*'Trade Comparison to US $'!$I$3</f>
        <v>34.490804400000002</v>
      </c>
      <c r="J54" s="527">
        <f t="shared" si="48"/>
        <v>1.4230007346537902E-2</v>
      </c>
      <c r="K54" s="129"/>
      <c r="L54" s="511">
        <f>'€uro Prices'!K54*'Trade Comparison to US $'!$L$3</f>
        <v>36.849150000000002</v>
      </c>
      <c r="M54" s="527">
        <f t="shared" si="49"/>
        <v>8.3798529411764758E-2</v>
      </c>
      <c r="N54" s="129"/>
      <c r="O54" s="511">
        <f>'SFr Prices'!L54/'Trade Comparison to US $'!$O$3</f>
        <v>36.659444005259296</v>
      </c>
      <c r="P54" s="527">
        <f t="shared" si="50"/>
        <v>7.8218941331155756E-2</v>
      </c>
      <c r="Q54" s="129"/>
      <c r="R54" s="511">
        <f>'SEK Prices'!K54/'Trade Comparison to US $'!$R$3</f>
        <v>35.204428474312905</v>
      </c>
      <c r="S54" s="527">
        <f t="shared" si="51"/>
        <v>3.5424366891556043E-2</v>
      </c>
      <c r="T54" s="129"/>
      <c r="U54" s="511">
        <f>'DKr Prices'!K54/'Trade Comparison to US $'!$U$3</f>
        <v>36.58441778185626</v>
      </c>
      <c r="V54" s="527">
        <f t="shared" si="52"/>
        <v>7.6012287701654704E-2</v>
      </c>
      <c r="W54" s="129"/>
      <c r="X54" s="511">
        <f>'NKr Prices'!L54/'Trade Comparison to US $'!$X$3</f>
        <v>35.480559711946796</v>
      </c>
      <c r="Y54" s="527">
        <f t="shared" si="53"/>
        <v>4.3545873880788122E-2</v>
      </c>
      <c r="Z54" s="129"/>
      <c r="AA54" s="511">
        <f>'S Africa Prices'!F54/'Trade Comparison to US $'!$AA$3</f>
        <v>0</v>
      </c>
      <c r="AB54" s="527">
        <f t="shared" si="54"/>
        <v>-1</v>
      </c>
    </row>
    <row r="55" spans="1:28" hidden="1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+'UK Prices'!D55</f>
        <v>Stretch Pique (T)</v>
      </c>
      <c r="E55" s="514">
        <f>'US Trade'!H55</f>
        <v>30</v>
      </c>
      <c r="F55" s="511">
        <f>'UK Prices'!J55*'Trade Comparison to US $'!$F$3</f>
        <v>28.178865000000002</v>
      </c>
      <c r="G55" s="527">
        <f>(F55-E55)/E55</f>
        <v>-6.0704499999999939E-2</v>
      </c>
      <c r="H55" s="129"/>
      <c r="I55" s="511">
        <f>'IRISH Pricing'!L55*'Trade Comparison to US $'!$I$3</f>
        <v>28.742337000000003</v>
      </c>
      <c r="J55" s="527">
        <f>(I55-E55)/I55</f>
        <v>-4.3756462809548063E-2</v>
      </c>
      <c r="K55" s="129"/>
      <c r="L55" s="511">
        <f>'€uro Prices'!K55*'Trade Comparison to US $'!$L$3</f>
        <v>31.633578</v>
      </c>
      <c r="M55" s="527">
        <f>(L55-E55)/E55</f>
        <v>5.4452599999999997E-2</v>
      </c>
      <c r="N55" s="129"/>
      <c r="O55" s="511">
        <f>'SFr Prices'!L55/'Trade Comparison to US $'!$O$3</f>
        <v>31.437009244733535</v>
      </c>
      <c r="P55" s="527">
        <f>(O55-E55)/E55</f>
        <v>4.7900308157784482E-2</v>
      </c>
      <c r="Q55" s="129"/>
      <c r="R55" s="511">
        <f>'SEK Prices'!K55/'Trade Comparison to US $'!$R$3</f>
        <v>30.348645236476642</v>
      </c>
      <c r="S55" s="527">
        <f>(R55-E55)/E55</f>
        <v>1.1621507882554737E-2</v>
      </c>
      <c r="T55" s="129"/>
      <c r="U55" s="511">
        <f>'DKr Prices'!K55/'Trade Comparison to US $'!$U$3</f>
        <v>30.487014818213552</v>
      </c>
      <c r="V55" s="527">
        <f>(U55-E55)/E55</f>
        <v>1.6233827273785077E-2</v>
      </c>
      <c r="W55" s="129"/>
      <c r="X55" s="511">
        <f>'NKr Prices'!L55/'Trade Comparison to US $'!$X$3</f>
        <v>30.586689406850688</v>
      </c>
      <c r="Y55" s="527">
        <f>(X55-E55)/E55</f>
        <v>1.95563135616896E-2</v>
      </c>
      <c r="Z55" s="129"/>
      <c r="AA55" s="511">
        <f>'S Africa Prices'!F55/'Trade Comparison to US $'!$AA$3</f>
        <v>0</v>
      </c>
      <c r="AB55" s="527">
        <f>(AA55-E55)/E55</f>
        <v>-1</v>
      </c>
    </row>
    <row r="56" spans="1:28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+'UK Prices'!D56</f>
        <v>Stretch Pique (A)</v>
      </c>
      <c r="E56" s="514">
        <f>'US Trade'!H56</f>
        <v>30</v>
      </c>
      <c r="F56" s="511">
        <f>'UK Prices'!J56*'Trade Comparison to US $'!$F$3</f>
        <v>28.178865000000002</v>
      </c>
      <c r="G56" s="527">
        <f>(F56-E56)/E56</f>
        <v>-6.0704499999999939E-2</v>
      </c>
      <c r="H56" s="129"/>
      <c r="I56" s="511">
        <f>'IRISH Pricing'!L56*'Trade Comparison to US $'!$I$3</f>
        <v>28.742337000000003</v>
      </c>
      <c r="J56" s="527">
        <f>(I56-E56)/I56</f>
        <v>-4.3756462809548063E-2</v>
      </c>
      <c r="K56" s="129"/>
      <c r="L56" s="511">
        <f>'€uro Prices'!K56*'Trade Comparison to US $'!$L$3</f>
        <v>31.633578</v>
      </c>
      <c r="M56" s="527">
        <f>(L56-E56)/E56</f>
        <v>5.4452599999999997E-2</v>
      </c>
      <c r="N56" s="129"/>
      <c r="O56" s="511">
        <f>'SFr Prices'!L56/'Trade Comparison to US $'!$O$3</f>
        <v>31.437009244733535</v>
      </c>
      <c r="P56" s="527">
        <f>(O56-E56)/E56</f>
        <v>4.7900308157784482E-2</v>
      </c>
      <c r="Q56" s="129"/>
      <c r="R56" s="511">
        <f>'SEK Prices'!K56/'Trade Comparison to US $'!$R$3</f>
        <v>30.348645236476642</v>
      </c>
      <c r="S56" s="527">
        <f>(R56-E56)/E56</f>
        <v>1.1621507882554737E-2</v>
      </c>
      <c r="T56" s="129"/>
      <c r="U56" s="511">
        <f>'DKr Prices'!K56/'Trade Comparison to US $'!$U$3</f>
        <v>30.487014818213552</v>
      </c>
      <c r="V56" s="527">
        <f>(U56-E56)/E56</f>
        <v>1.6233827273785077E-2</v>
      </c>
      <c r="W56" s="129"/>
      <c r="X56" s="511">
        <f>'NKr Prices'!L56/'Trade Comparison to US $'!$X$3</f>
        <v>30.586689406850688</v>
      </c>
      <c r="Y56" s="527">
        <f>(X56-E56)/E56</f>
        <v>1.95563135616896E-2</v>
      </c>
      <c r="Z56" s="129"/>
      <c r="AA56" s="511">
        <f>'S Africa Prices'!F56/'Trade Comparison to US $'!$AA$3</f>
        <v>28.763734683311281</v>
      </c>
      <c r="AB56" s="527">
        <f>(AA56-E56)/E56</f>
        <v>-4.1208843889623974E-2</v>
      </c>
    </row>
    <row r="57" spans="1:28" hidden="1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+'UK Prices'!D57</f>
        <v>Stretch Pique Double Space Dye Chest Stripe (A) - Prosports</v>
      </c>
      <c r="E57" s="513">
        <f>'US Trade'!H57</f>
        <v>37.5</v>
      </c>
      <c r="F57" s="511">
        <f>'UK Prices'!J57*'Trade Comparison to US $'!$F$3</f>
        <v>38.149847999999999</v>
      </c>
      <c r="G57" s="527">
        <f t="shared" ref="G57" si="55">(F57-E57)/E57</f>
        <v>1.7329279999999964E-2</v>
      </c>
      <c r="H57" s="129"/>
      <c r="I57" s="511">
        <f>'IRISH Pricing'!L57*'Trade Comparison to US $'!$I$3</f>
        <v>38.912702400000001</v>
      </c>
      <c r="J57" s="527">
        <f t="shared" ref="J57" si="56">(I57-E57)/I57</f>
        <v>3.6304402235502423E-2</v>
      </c>
      <c r="K57" s="129"/>
      <c r="L57" s="511">
        <f>'€uro Prices'!K57*'Trade Comparison to US $'!$L$3</f>
        <v>41.271048</v>
      </c>
      <c r="M57" s="527">
        <f t="shared" ref="M57" si="57">(L57-E57)/E57</f>
        <v>0.10056128000000002</v>
      </c>
      <c r="N57" s="129"/>
      <c r="O57" s="511">
        <f>'SFr Prices'!L57/'Trade Comparison to US $'!$O$3</f>
        <v>41.062673313153574</v>
      </c>
      <c r="P57" s="527">
        <f t="shared" ref="P57" si="58">(O57-E57)/E57</f>
        <v>9.5004621684095319E-2</v>
      </c>
      <c r="Q57" s="129"/>
      <c r="R57" s="511">
        <f>'SEK Prices'!K57/'Trade Comparison to US $'!$R$3</f>
        <v>40.060211712149169</v>
      </c>
      <c r="S57" s="527">
        <f t="shared" ref="S57" si="59">(R57-E57)/E57</f>
        <v>6.8272312323977832E-2</v>
      </c>
      <c r="T57" s="129"/>
      <c r="U57" s="511">
        <f>'DKr Prices'!K57/'Trade Comparison to US $'!$U$3</f>
        <v>39.633119263677614</v>
      </c>
      <c r="V57" s="527">
        <f t="shared" ref="V57" si="60">(U57-E57)/E57</f>
        <v>5.6883180364736365E-2</v>
      </c>
      <c r="W57" s="129"/>
      <c r="X57" s="511">
        <f>'NKr Prices'!L57/'Trade Comparison to US $'!$X$3</f>
        <v>40.374430017042904</v>
      </c>
      <c r="Y57" s="527">
        <f t="shared" ref="Y57" si="61">(X57-E57)/E57</f>
        <v>7.665146712114411E-2</v>
      </c>
      <c r="Z57" s="129"/>
      <c r="AA57" s="511">
        <f>'S Africa Prices'!F57/'Trade Comparison to US $'!$AA$3</f>
        <v>0</v>
      </c>
      <c r="AB57" s="527">
        <f t="shared" ref="AB57" si="62">(AA57-E57)/E57</f>
        <v>-1</v>
      </c>
    </row>
    <row r="58" spans="1:28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+'UK Prices'!D58</f>
        <v>Stretch Pique (T) - American Golf</v>
      </c>
      <c r="E58" s="514">
        <f>'US Trade'!H58</f>
        <v>0</v>
      </c>
      <c r="F58" s="511">
        <f>'UK Prices'!J58*'Trade Comparison to US $'!$F$3</f>
        <v>0</v>
      </c>
      <c r="G58" s="527" t="e">
        <f t="shared" ref="G58" si="63">(F58-E58)/E58</f>
        <v>#DIV/0!</v>
      </c>
      <c r="H58" s="129"/>
      <c r="I58" s="511">
        <f>'IRISH Pricing'!L58*'Trade Comparison to US $'!$I$3</f>
        <v>0</v>
      </c>
      <c r="J58" s="527" t="e">
        <f t="shared" ref="J58" si="64">(I58-E58)/I58</f>
        <v>#DIV/0!</v>
      </c>
      <c r="K58" s="129"/>
      <c r="L58" s="511">
        <f>'€uro Prices'!K58*'Trade Comparison to US $'!$L$3</f>
        <v>0</v>
      </c>
      <c r="M58" s="527" t="e">
        <f t="shared" ref="M58" si="65">(L58-E58)/E58</f>
        <v>#DIV/0!</v>
      </c>
      <c r="N58" s="129"/>
      <c r="O58" s="511">
        <f>'SFr Prices'!L58/'Trade Comparison to US $'!$O$3</f>
        <v>0</v>
      </c>
      <c r="P58" s="527" t="e">
        <f t="shared" ref="P58" si="66">(O58-E58)/E58</f>
        <v>#DIV/0!</v>
      </c>
      <c r="Q58" s="129"/>
      <c r="R58" s="511">
        <f>'SEK Prices'!K58/'Trade Comparison to US $'!$R$3</f>
        <v>0</v>
      </c>
      <c r="S58" s="527" t="e">
        <f t="shared" ref="S58" si="67">(R58-E58)/E58</f>
        <v>#DIV/0!</v>
      </c>
      <c r="T58" s="129"/>
      <c r="U58" s="511">
        <f>'DKr Prices'!K58/'Trade Comparison to US $'!$U$3</f>
        <v>0</v>
      </c>
      <c r="V58" s="527" t="e">
        <f t="shared" ref="V58" si="68">(U58-E58)/E58</f>
        <v>#DIV/0!</v>
      </c>
      <c r="W58" s="129"/>
      <c r="X58" s="511">
        <f>'NKr Prices'!L58/'Trade Comparison to US $'!$X$3</f>
        <v>0</v>
      </c>
      <c r="Y58" s="527" t="e">
        <f t="shared" ref="Y58" si="69">(X58-E58)/E58</f>
        <v>#DIV/0!</v>
      </c>
      <c r="Z58" s="129"/>
      <c r="AA58" s="511">
        <f>'S Africa Prices'!F58/'Trade Comparison to US $'!$AA$3</f>
        <v>0</v>
      </c>
      <c r="AB58" s="527" t="e">
        <f t="shared" ref="AB58" si="70">(AA58-E58)/E58</f>
        <v>#DIV/0!</v>
      </c>
    </row>
    <row r="59" spans="1:28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+'UK Prices'!D59</f>
        <v>Stretch Pique (A) - American Golf</v>
      </c>
      <c r="E59" s="514">
        <f>'US Trade'!H59</f>
        <v>0</v>
      </c>
      <c r="F59" s="511">
        <f>'UK Prices'!J59*'Trade Comparison to US $'!$F$3</f>
        <v>0</v>
      </c>
      <c r="G59" s="527" t="e">
        <f t="shared" ref="G59" si="71">(F59-E59)/E59</f>
        <v>#DIV/0!</v>
      </c>
      <c r="H59" s="129"/>
      <c r="I59" s="511">
        <f>'IRISH Pricing'!L59*'Trade Comparison to US $'!$I$3</f>
        <v>0</v>
      </c>
      <c r="J59" s="527" t="e">
        <f t="shared" ref="J59" si="72">(I59-E59)/I59</f>
        <v>#DIV/0!</v>
      </c>
      <c r="K59" s="129"/>
      <c r="L59" s="511">
        <f>'€uro Prices'!K59*'Trade Comparison to US $'!$L$3</f>
        <v>0</v>
      </c>
      <c r="M59" s="527" t="e">
        <f t="shared" ref="M59" si="73">(L59-E59)/E59</f>
        <v>#DIV/0!</v>
      </c>
      <c r="N59" s="129"/>
      <c r="O59" s="511">
        <f>'SFr Prices'!L59/'Trade Comparison to US $'!$O$3</f>
        <v>0</v>
      </c>
      <c r="P59" s="527" t="e">
        <f t="shared" ref="P59" si="74">(O59-E59)/E59</f>
        <v>#DIV/0!</v>
      </c>
      <c r="Q59" s="129"/>
      <c r="R59" s="511">
        <f>'SEK Prices'!K59/'Trade Comparison to US $'!$R$3</f>
        <v>0</v>
      </c>
      <c r="S59" s="527" t="e">
        <f t="shared" ref="S59" si="75">(R59-E59)/E59</f>
        <v>#DIV/0!</v>
      </c>
      <c r="T59" s="129"/>
      <c r="U59" s="511">
        <f>'DKr Prices'!K59/'Trade Comparison to US $'!$U$3</f>
        <v>0</v>
      </c>
      <c r="V59" s="527" t="e">
        <f t="shared" ref="V59" si="76">(U59-E59)/E59</f>
        <v>#DIV/0!</v>
      </c>
      <c r="W59" s="129"/>
      <c r="X59" s="511">
        <f>'NKr Prices'!L59/'Trade Comparison to US $'!$X$3</f>
        <v>0</v>
      </c>
      <c r="Y59" s="527" t="e">
        <f t="shared" ref="Y59" si="77">(X59-E59)/E59</f>
        <v>#DIV/0!</v>
      </c>
      <c r="Z59" s="129"/>
      <c r="AA59" s="511">
        <f>'S Africa Prices'!F59/'Trade Comparison to US $'!$AA$3</f>
        <v>0</v>
      </c>
      <c r="AB59" s="527" t="e">
        <f t="shared" ref="AB59" si="78">(AA59-E59)/E59</f>
        <v>#DIV/0!</v>
      </c>
    </row>
    <row r="60" spans="1:28" hidden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+'UK Prices'!D60</f>
        <v>Lisle Tonal Print w/ Self Collar (T)</v>
      </c>
      <c r="E60" s="685">
        <f>'US Trade'!H60</f>
        <v>37.5</v>
      </c>
      <c r="F60" s="511">
        <f>'UK Prices'!J60*'Trade Comparison to US $'!$F$3</f>
        <v>0</v>
      </c>
      <c r="G60" s="527">
        <f>(F60-E60)/E60</f>
        <v>-1</v>
      </c>
      <c r="H60" s="129"/>
      <c r="I60" s="511">
        <f>'IRISH Pricing'!L60*'Trade Comparison to US $'!$I$3</f>
        <v>0</v>
      </c>
      <c r="J60" s="527" t="e">
        <f>(I60-E60)/I60</f>
        <v>#DIV/0!</v>
      </c>
      <c r="K60" s="129"/>
      <c r="L60" s="511">
        <f>'€uro Prices'!K60*'Trade Comparison to US $'!$L$3</f>
        <v>0</v>
      </c>
      <c r="M60" s="527">
        <f>(L60-E60)/E60</f>
        <v>-1</v>
      </c>
      <c r="N60" s="129"/>
      <c r="O60" s="511">
        <f>'SFr Prices'!L60/'Trade Comparison to US $'!$O$3</f>
        <v>0</v>
      </c>
      <c r="P60" s="527">
        <f>(O60-E60)/E60</f>
        <v>-1</v>
      </c>
      <c r="Q60" s="129"/>
      <c r="R60" s="511">
        <f>'SEK Prices'!K60/'Trade Comparison to US $'!$R$3</f>
        <v>0</v>
      </c>
      <c r="S60" s="527">
        <f>(R60-E60)/E60</f>
        <v>-1</v>
      </c>
      <c r="T60" s="129"/>
      <c r="U60" s="511">
        <f>'DKr Prices'!K60/'Trade Comparison to US $'!$U$3</f>
        <v>0</v>
      </c>
      <c r="V60" s="527">
        <f>(U60-E60)/E60</f>
        <v>-1</v>
      </c>
      <c r="W60" s="129"/>
      <c r="X60" s="511">
        <f>'NKr Prices'!L60/'Trade Comparison to US $'!$X$3</f>
        <v>0</v>
      </c>
      <c r="Y60" s="527">
        <f>(X60-E60)/E60</f>
        <v>-1</v>
      </c>
      <c r="Z60" s="129"/>
      <c r="AA60" s="511">
        <f>'S Africa Prices'!F60/'Trade Comparison to US $'!$AA$3</f>
        <v>0</v>
      </c>
      <c r="AB60" s="527">
        <f t="shared" si="46"/>
        <v>-1</v>
      </c>
    </row>
    <row r="61" spans="1:28" hidden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+'UK Prices'!D61</f>
        <v>Lisle Stripe w/ Self Collar (A)</v>
      </c>
      <c r="E61" s="685">
        <f>'US Trade'!H61</f>
        <v>37.5</v>
      </c>
      <c r="F61" s="511">
        <f>'UK Prices'!J61*'Trade Comparison to US $'!$F$3</f>
        <v>0</v>
      </c>
      <c r="G61" s="527">
        <f>(F61-E61)/E61</f>
        <v>-1</v>
      </c>
      <c r="H61" s="129"/>
      <c r="I61" s="511">
        <f>'IRISH Pricing'!L61*'Trade Comparison to US $'!$I$3</f>
        <v>0</v>
      </c>
      <c r="J61" s="527" t="e">
        <f>(I61-E61)/I61</f>
        <v>#DIV/0!</v>
      </c>
      <c r="K61" s="129"/>
      <c r="L61" s="511">
        <f>'€uro Prices'!K61*'Trade Comparison to US $'!$L$3</f>
        <v>0</v>
      </c>
      <c r="M61" s="527">
        <f>(L61-E61)/E61</f>
        <v>-1</v>
      </c>
      <c r="N61" s="129"/>
      <c r="O61" s="511">
        <f>'SFr Prices'!L61/'Trade Comparison to US $'!$O$3</f>
        <v>0</v>
      </c>
      <c r="P61" s="527">
        <f>(O61-E61)/E61</f>
        <v>-1</v>
      </c>
      <c r="Q61" s="129"/>
      <c r="R61" s="511">
        <f>'SEK Prices'!K61/'Trade Comparison to US $'!$R$3</f>
        <v>0</v>
      </c>
      <c r="S61" s="527">
        <f>(R61-E61)/E61</f>
        <v>-1</v>
      </c>
      <c r="T61" s="129"/>
      <c r="U61" s="511">
        <f>'DKr Prices'!K61/'Trade Comparison to US $'!$U$3</f>
        <v>0</v>
      </c>
      <c r="V61" s="527">
        <f>(U61-E61)/E61</f>
        <v>-1</v>
      </c>
      <c r="W61" s="129"/>
      <c r="X61" s="511">
        <f>'NKr Prices'!L61/'Trade Comparison to US $'!$X$3</f>
        <v>0</v>
      </c>
      <c r="Y61" s="527">
        <f>(X61-E61)/E61</f>
        <v>-1</v>
      </c>
      <c r="Z61" s="129"/>
      <c r="AA61" s="511">
        <f>'S Africa Prices'!F61/'Trade Comparison to US $'!$AA$3</f>
        <v>0</v>
      </c>
      <c r="AB61" s="527">
        <f t="shared" si="46"/>
        <v>-1</v>
      </c>
    </row>
    <row r="62" spans="1:28" hidden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+'UK Prices'!D62</f>
        <v>Jacquard Check w/ Button Down Collar (A)</v>
      </c>
      <c r="E62" s="685">
        <f>'US Trade'!H62</f>
        <v>37.5</v>
      </c>
      <c r="F62" s="511">
        <f>'UK Prices'!J62*'Trade Comparison to US $'!$F$3</f>
        <v>0</v>
      </c>
      <c r="G62" s="527">
        <f>(F62-E62)/E62</f>
        <v>-1</v>
      </c>
      <c r="H62" s="129"/>
      <c r="I62" s="511">
        <f>'IRISH Pricing'!L62*'Trade Comparison to US $'!$I$3</f>
        <v>0</v>
      </c>
      <c r="J62" s="527" t="e">
        <f>(I62-E62)/I62</f>
        <v>#DIV/0!</v>
      </c>
      <c r="K62" s="129"/>
      <c r="L62" s="511">
        <f>'€uro Prices'!K62*'Trade Comparison to US $'!$L$3</f>
        <v>0</v>
      </c>
      <c r="M62" s="527">
        <f>(L62-E62)/E62</f>
        <v>-1</v>
      </c>
      <c r="N62" s="129"/>
      <c r="O62" s="511">
        <f>'SFr Prices'!L62/'Trade Comparison to US $'!$O$3</f>
        <v>0</v>
      </c>
      <c r="P62" s="527">
        <f>(O62-E62)/E62</f>
        <v>-1</v>
      </c>
      <c r="Q62" s="129"/>
      <c r="R62" s="511">
        <f>'SEK Prices'!K62/'Trade Comparison to US $'!$R$3</f>
        <v>0</v>
      </c>
      <c r="S62" s="527">
        <f>(R62-E62)/E62</f>
        <v>-1</v>
      </c>
      <c r="T62" s="129"/>
      <c r="U62" s="511">
        <f>'DKr Prices'!K62/'Trade Comparison to US $'!$U$3</f>
        <v>0</v>
      </c>
      <c r="V62" s="527">
        <f>(U62-E62)/E62</f>
        <v>-1</v>
      </c>
      <c r="W62" s="129"/>
      <c r="X62" s="511">
        <f>'NKr Prices'!L62/'Trade Comparison to US $'!$X$3</f>
        <v>0</v>
      </c>
      <c r="Y62" s="527">
        <f>(X62-E62)/E62</f>
        <v>-1</v>
      </c>
      <c r="Z62" s="129"/>
      <c r="AA62" s="511">
        <f>'S Africa Prices'!F62/'Trade Comparison to US $'!$AA$3</f>
        <v>0</v>
      </c>
      <c r="AB62" s="527">
        <f t="shared" si="46"/>
        <v>-1</v>
      </c>
    </row>
    <row r="63" spans="1:28" hidden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+'UK Prices'!D63</f>
        <v>Raglan Chest Stripe w/ Self Collar (A)</v>
      </c>
      <c r="E63" s="514">
        <f>'US Trade'!H63</f>
        <v>37.5</v>
      </c>
      <c r="F63" s="511">
        <f>'UK Prices'!J63*'Trade Comparison to US $'!$F$3</f>
        <v>0</v>
      </c>
      <c r="G63" s="527">
        <f>(F63-E63)/E63</f>
        <v>-1</v>
      </c>
      <c r="H63" s="129"/>
      <c r="I63" s="511">
        <f>'IRISH Pricing'!L63*'Trade Comparison to US $'!$I$3</f>
        <v>0</v>
      </c>
      <c r="J63" s="527" t="e">
        <f>(I63-E63)/I63</f>
        <v>#DIV/0!</v>
      </c>
      <c r="K63" s="129"/>
      <c r="L63" s="511">
        <f>'€uro Prices'!K63*'Trade Comparison to US $'!$L$3</f>
        <v>0</v>
      </c>
      <c r="M63" s="527">
        <f>(L63-E63)/E63</f>
        <v>-1</v>
      </c>
      <c r="N63" s="129"/>
      <c r="O63" s="511">
        <f>'SFr Prices'!L63/'Trade Comparison to US $'!$O$3</f>
        <v>0</v>
      </c>
      <c r="P63" s="527">
        <f>(O63-E63)/E63</f>
        <v>-1</v>
      </c>
      <c r="Q63" s="129"/>
      <c r="R63" s="511">
        <f>'SEK Prices'!K63/'Trade Comparison to US $'!$R$3</f>
        <v>0</v>
      </c>
      <c r="S63" s="527">
        <f>(R63-E63)/E63</f>
        <v>-1</v>
      </c>
      <c r="T63" s="129"/>
      <c r="U63" s="511">
        <f>'DKr Prices'!K63/'Trade Comparison to US $'!$U$3</f>
        <v>0</v>
      </c>
      <c r="V63" s="527">
        <f>(U63-E63)/E63</f>
        <v>-1</v>
      </c>
      <c r="W63" s="129"/>
      <c r="X63" s="511">
        <f>'NKr Prices'!L63/'Trade Comparison to US $'!$X$3</f>
        <v>0</v>
      </c>
      <c r="Y63" s="527">
        <f>(X63-E63)/E63</f>
        <v>-1</v>
      </c>
      <c r="Z63" s="129"/>
      <c r="AA63" s="511">
        <f>'S Africa Prices'!F63/'Trade Comparison to US $'!$AA$3</f>
        <v>35.155675724047121</v>
      </c>
      <c r="AB63" s="527">
        <f t="shared" si="46"/>
        <v>-6.2515314025410093E-2</v>
      </c>
    </row>
    <row r="64" spans="1:28" hidden="1" x14ac:dyDescent="0.3">
      <c r="A64" s="332">
        <f>'ITMA Form Data'!A64</f>
        <v>0</v>
      </c>
      <c r="B64" s="329">
        <f>'ITMA Form Data'!B64</f>
        <v>0</v>
      </c>
      <c r="C64" s="428" t="str">
        <f>'ITMA Form Data'!C64</f>
        <v>91628/9/30</v>
      </c>
      <c r="D64" s="289" t="str">
        <f>+'UK Prices'!D65</f>
        <v>Pique Chest/Back Stripes (A)</v>
      </c>
      <c r="E64" s="513">
        <f>'US Trade'!H64</f>
        <v>37.5</v>
      </c>
      <c r="F64" s="511">
        <f>'UK Prices'!J65*'Trade Comparison to US $'!$F$3</f>
        <v>0</v>
      </c>
      <c r="G64" s="527">
        <f t="shared" si="39"/>
        <v>-1</v>
      </c>
      <c r="H64" s="129"/>
      <c r="I64" s="511">
        <f>'IRISH Pricing'!L65*'Trade Comparison to US $'!$I$3</f>
        <v>0</v>
      </c>
      <c r="J64" s="527" t="e">
        <f t="shared" si="40"/>
        <v>#DIV/0!</v>
      </c>
      <c r="K64" s="129"/>
      <c r="L64" s="511">
        <f>'€uro Prices'!K65*'Trade Comparison to US $'!$L$3</f>
        <v>0</v>
      </c>
      <c r="M64" s="527">
        <f t="shared" si="41"/>
        <v>-1</v>
      </c>
      <c r="N64" s="129"/>
      <c r="O64" s="511">
        <f>'SFr Prices'!L65/'Trade Comparison to US $'!$O$3</f>
        <v>0</v>
      </c>
      <c r="P64" s="527">
        <f t="shared" si="42"/>
        <v>-1</v>
      </c>
      <c r="Q64" s="129"/>
      <c r="R64" s="511">
        <f>'SEK Prices'!K65/'Trade Comparison to US $'!$R$3</f>
        <v>0</v>
      </c>
      <c r="S64" s="527">
        <f t="shared" si="43"/>
        <v>-1</v>
      </c>
      <c r="T64" s="129"/>
      <c r="U64" s="511">
        <f>'DKr Prices'!K65/'Trade Comparison to US $'!$U$3</f>
        <v>0</v>
      </c>
      <c r="V64" s="527">
        <f t="shared" si="44"/>
        <v>-1</v>
      </c>
      <c r="W64" s="129"/>
      <c r="X64" s="511">
        <f>'NKr Prices'!L65/'Trade Comparison to US $'!$X$3</f>
        <v>0</v>
      </c>
      <c r="Y64" s="527">
        <f t="shared" si="45"/>
        <v>-1</v>
      </c>
      <c r="Z64" s="129"/>
      <c r="AA64" s="511">
        <f>'S Africa Prices'!F65/'Trade Comparison to US $'!$AA$3</f>
        <v>33.55769046386316</v>
      </c>
      <c r="AB64" s="527">
        <f t="shared" si="46"/>
        <v>-0.10512825429698239</v>
      </c>
    </row>
    <row r="65" spans="1:28" hidden="1" x14ac:dyDescent="0.3">
      <c r="A65" s="332">
        <f>'ITMA Form Data'!A65</f>
        <v>0</v>
      </c>
      <c r="B65" s="329">
        <f>'ITMA Form Data'!B65</f>
        <v>0</v>
      </c>
      <c r="C65" s="428" t="str">
        <f>'ITMA Form Data'!C65</f>
        <v>91643/4/5/6</v>
      </c>
      <c r="D65" s="289" t="str">
        <f>+'UK Prices'!D64</f>
        <v>Smooth Pique Double Chest Stripe (T)</v>
      </c>
      <c r="E65" s="514">
        <f>'US Trade'!H65</f>
        <v>36</v>
      </c>
      <c r="F65" s="511">
        <f>'UK Prices'!J64*'Trade Comparison to US $'!$F$3</f>
        <v>0</v>
      </c>
      <c r="G65" s="527">
        <f t="shared" si="39"/>
        <v>-1</v>
      </c>
      <c r="H65" s="129"/>
      <c r="I65" s="511">
        <f>'IRISH Pricing'!L64*'Trade Comparison to US $'!$I$3</f>
        <v>0</v>
      </c>
      <c r="J65" s="527" t="e">
        <f t="shared" si="40"/>
        <v>#DIV/0!</v>
      </c>
      <c r="K65" s="129"/>
      <c r="L65" s="511">
        <f>'€uro Prices'!K64*'Trade Comparison to US $'!$L$3</f>
        <v>0</v>
      </c>
      <c r="M65" s="527">
        <f t="shared" si="41"/>
        <v>-1</v>
      </c>
      <c r="N65" s="129"/>
      <c r="O65" s="511">
        <f>'SFr Prices'!L64/'Trade Comparison to US $'!$O$3</f>
        <v>0</v>
      </c>
      <c r="P65" s="527">
        <f t="shared" si="42"/>
        <v>-1</v>
      </c>
      <c r="Q65" s="129"/>
      <c r="R65" s="511">
        <f>'SEK Prices'!K64/'Trade Comparison to US $'!$R$3</f>
        <v>0</v>
      </c>
      <c r="S65" s="527">
        <f t="shared" si="43"/>
        <v>-1</v>
      </c>
      <c r="T65" s="129"/>
      <c r="U65" s="511">
        <f>'DKr Prices'!K64/'Trade Comparison to US $'!$U$3</f>
        <v>0</v>
      </c>
      <c r="V65" s="527">
        <f t="shared" si="44"/>
        <v>-1</v>
      </c>
      <c r="W65" s="129"/>
      <c r="X65" s="511">
        <f>'NKr Prices'!L64/'Trade Comparison to US $'!$X$3</f>
        <v>0</v>
      </c>
      <c r="Y65" s="527">
        <f t="shared" si="45"/>
        <v>-1</v>
      </c>
      <c r="Z65" s="129"/>
      <c r="AA65" s="511">
        <f>'S Africa Prices'!F64/'Trade Comparison to US $'!$AA$3</f>
        <v>35.155675724047121</v>
      </c>
      <c r="AB65" s="527">
        <f t="shared" si="46"/>
        <v>-2.3453452109802184E-2</v>
      </c>
    </row>
    <row r="66" spans="1:28" hidden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+'UK Prices'!D66</f>
        <v>Lisle Engineered Stripe w/Striped Self Collar (A)</v>
      </c>
      <c r="E66" s="514">
        <f>'US Trade'!H66</f>
        <v>36</v>
      </c>
      <c r="F66" s="511">
        <f>'UK Prices'!J66*'Trade Comparison to US $'!$F$3</f>
        <v>0</v>
      </c>
      <c r="G66" s="527">
        <f t="shared" si="39"/>
        <v>-1</v>
      </c>
      <c r="H66" s="129"/>
      <c r="I66" s="511">
        <f>'IRISH Pricing'!L66*'Trade Comparison to US $'!$I$3</f>
        <v>0</v>
      </c>
      <c r="J66" s="527" t="e">
        <f t="shared" si="40"/>
        <v>#DIV/0!</v>
      </c>
      <c r="K66" s="129"/>
      <c r="L66" s="511">
        <f>'€uro Prices'!K66*'Trade Comparison to US $'!$L$3</f>
        <v>0</v>
      </c>
      <c r="M66" s="527">
        <f t="shared" si="41"/>
        <v>-1</v>
      </c>
      <c r="N66" s="129"/>
      <c r="O66" s="511">
        <f>'SFr Prices'!L66/'Trade Comparison to US $'!$O$3</f>
        <v>0</v>
      </c>
      <c r="P66" s="527">
        <f t="shared" si="42"/>
        <v>-1</v>
      </c>
      <c r="Q66" s="129"/>
      <c r="R66" s="511">
        <f>'SEK Prices'!K66/'Trade Comparison to US $'!$R$3</f>
        <v>0</v>
      </c>
      <c r="S66" s="527">
        <f t="shared" si="43"/>
        <v>-1</v>
      </c>
      <c r="T66" s="129"/>
      <c r="U66" s="511">
        <f>'DKr Prices'!K66/'Trade Comparison to US $'!$U$3</f>
        <v>0</v>
      </c>
      <c r="V66" s="527">
        <f t="shared" si="44"/>
        <v>-1</v>
      </c>
      <c r="W66" s="129"/>
      <c r="X66" s="511">
        <f>'NKr Prices'!L66/'Trade Comparison to US $'!$X$3</f>
        <v>0</v>
      </c>
      <c r="Y66" s="527">
        <f t="shared" si="45"/>
        <v>-1</v>
      </c>
      <c r="Z66" s="129"/>
      <c r="AA66" s="511">
        <f>'S Africa Prices'!F66/'Trade Comparison to US $'!$AA$3</f>
        <v>33.55769046386316</v>
      </c>
      <c r="AB66" s="527">
        <f t="shared" si="46"/>
        <v>-6.7841931559356652E-2</v>
      </c>
    </row>
    <row r="67" spans="1:28" hidden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+'UK Prices'!D67</f>
        <v>Birdseye Colorblock Pique w/ Self Collar (A)</v>
      </c>
      <c r="E67" s="513">
        <f>'US Trade'!H67</f>
        <v>37.5</v>
      </c>
      <c r="F67" s="511">
        <f>'UK Prices'!J67*'Trade Comparison to US $'!$F$3</f>
        <v>0</v>
      </c>
      <c r="G67" s="527">
        <f t="shared" si="39"/>
        <v>-1</v>
      </c>
      <c r="H67" s="129"/>
      <c r="I67" s="511">
        <f>'IRISH Pricing'!L67*'Trade Comparison to US $'!$I$3</f>
        <v>0</v>
      </c>
      <c r="J67" s="527" t="e">
        <f t="shared" si="40"/>
        <v>#DIV/0!</v>
      </c>
      <c r="K67" s="129"/>
      <c r="L67" s="511">
        <f>'€uro Prices'!K67*'Trade Comparison to US $'!$L$3</f>
        <v>0</v>
      </c>
      <c r="M67" s="527">
        <f t="shared" si="41"/>
        <v>-1</v>
      </c>
      <c r="N67" s="129"/>
      <c r="O67" s="511">
        <f>'SFr Prices'!L67/'Trade Comparison to US $'!$O$3</f>
        <v>0</v>
      </c>
      <c r="P67" s="527">
        <f t="shared" si="42"/>
        <v>-1</v>
      </c>
      <c r="Q67" s="129"/>
      <c r="R67" s="511">
        <f>'SEK Prices'!K67/'Trade Comparison to US $'!$R$3</f>
        <v>0</v>
      </c>
      <c r="S67" s="527">
        <f t="shared" si="43"/>
        <v>-1</v>
      </c>
      <c r="T67" s="129"/>
      <c r="U67" s="511">
        <f>'DKr Prices'!K67/'Trade Comparison to US $'!$U$3</f>
        <v>0</v>
      </c>
      <c r="V67" s="527">
        <f t="shared" si="44"/>
        <v>-1</v>
      </c>
      <c r="W67" s="129"/>
      <c r="X67" s="511">
        <f>'NKr Prices'!L67/'Trade Comparison to US $'!$X$3</f>
        <v>0</v>
      </c>
      <c r="Y67" s="527">
        <f t="shared" si="45"/>
        <v>-1</v>
      </c>
      <c r="Z67" s="129"/>
      <c r="AA67" s="511">
        <f>'S Africa Prices'!F67/'Trade Comparison to US $'!$AA$3</f>
        <v>35.155675724047121</v>
      </c>
      <c r="AB67" s="527">
        <f t="shared" si="46"/>
        <v>-6.2515314025410093E-2</v>
      </c>
    </row>
    <row r="68" spans="1:28" hidden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+'UK Prices'!D68</f>
        <v>Pique Colour Block w/ Collar, Armhole &amp; Pocket Trim (A)</v>
      </c>
      <c r="E68" s="514">
        <f>'US Trade'!H68</f>
        <v>36</v>
      </c>
      <c r="F68" s="511">
        <f>'UK Prices'!J68*'Trade Comparison to US $'!$F$3</f>
        <v>0</v>
      </c>
      <c r="G68" s="527">
        <f t="shared" si="39"/>
        <v>-1</v>
      </c>
      <c r="H68" s="129"/>
      <c r="I68" s="511">
        <f>'IRISH Pricing'!L68*'Trade Comparison to US $'!$I$3</f>
        <v>0</v>
      </c>
      <c r="J68" s="527" t="e">
        <f t="shared" si="40"/>
        <v>#DIV/0!</v>
      </c>
      <c r="K68" s="129"/>
      <c r="L68" s="511">
        <f>'€uro Prices'!K68*'Trade Comparison to US $'!$L$3</f>
        <v>0</v>
      </c>
      <c r="M68" s="527">
        <f t="shared" si="41"/>
        <v>-1</v>
      </c>
      <c r="N68" s="129"/>
      <c r="O68" s="511">
        <f>'SFr Prices'!L68/'Trade Comparison to US $'!$O$3</f>
        <v>0</v>
      </c>
      <c r="P68" s="527">
        <f t="shared" si="42"/>
        <v>-1</v>
      </c>
      <c r="Q68" s="129"/>
      <c r="R68" s="511">
        <f>'SEK Prices'!K68/'Trade Comparison to US $'!$R$3</f>
        <v>0</v>
      </c>
      <c r="S68" s="527">
        <f t="shared" si="43"/>
        <v>-1</v>
      </c>
      <c r="T68" s="129"/>
      <c r="U68" s="511">
        <f>'DKr Prices'!K68/'Trade Comparison to US $'!$U$3</f>
        <v>0</v>
      </c>
      <c r="V68" s="527">
        <f t="shared" si="44"/>
        <v>-1</v>
      </c>
      <c r="W68" s="129"/>
      <c r="X68" s="511">
        <f>'NKr Prices'!L68/'Trade Comparison to US $'!$X$3</f>
        <v>0</v>
      </c>
      <c r="Y68" s="527">
        <f t="shared" si="45"/>
        <v>-1</v>
      </c>
      <c r="Z68" s="129"/>
      <c r="AA68" s="511">
        <f>'S Africa Prices'!F68/'Trade Comparison to US $'!$AA$3</f>
        <v>33.55769046386316</v>
      </c>
      <c r="AB68" s="527">
        <f t="shared" si="46"/>
        <v>-6.7841931559356652E-2</v>
      </c>
    </row>
    <row r="69" spans="1:28" hidden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+'UK Prices'!D69</f>
        <v>Lisle Stripe w/ Contrast Top &amp; Knit Collar (A)</v>
      </c>
      <c r="E69" s="513">
        <f>'US Trade'!H69</f>
        <v>37.5</v>
      </c>
      <c r="F69" s="511">
        <f>'UK Prices'!J69*'Trade Comparison to US $'!$F$3</f>
        <v>0</v>
      </c>
      <c r="G69" s="527">
        <f t="shared" si="39"/>
        <v>-1</v>
      </c>
      <c r="H69" s="129"/>
      <c r="I69" s="511">
        <f>'IRISH Pricing'!L69*'Trade Comparison to US $'!$I$3</f>
        <v>0</v>
      </c>
      <c r="J69" s="527" t="e">
        <f t="shared" si="40"/>
        <v>#DIV/0!</v>
      </c>
      <c r="K69" s="129"/>
      <c r="L69" s="511">
        <f>'€uro Prices'!K69*'Trade Comparison to US $'!$L$3</f>
        <v>0</v>
      </c>
      <c r="M69" s="527">
        <f t="shared" si="41"/>
        <v>-1</v>
      </c>
      <c r="N69" s="129"/>
      <c r="O69" s="511">
        <f>'SFr Prices'!L69/'Trade Comparison to US $'!$O$3</f>
        <v>0</v>
      </c>
      <c r="P69" s="527">
        <f t="shared" si="42"/>
        <v>-1</v>
      </c>
      <c r="Q69" s="129"/>
      <c r="R69" s="511">
        <f>'SEK Prices'!K69/'Trade Comparison to US $'!$R$3</f>
        <v>0</v>
      </c>
      <c r="S69" s="527">
        <f t="shared" si="43"/>
        <v>-1</v>
      </c>
      <c r="T69" s="129"/>
      <c r="U69" s="511">
        <f>'DKr Prices'!K69/'Trade Comparison to US $'!$U$3</f>
        <v>0</v>
      </c>
      <c r="V69" s="527">
        <f t="shared" si="44"/>
        <v>-1</v>
      </c>
      <c r="W69" s="129"/>
      <c r="X69" s="511">
        <f>'NKr Prices'!L69/'Trade Comparison to US $'!$X$3</f>
        <v>0</v>
      </c>
      <c r="Y69" s="527">
        <f t="shared" si="45"/>
        <v>-1</v>
      </c>
      <c r="Z69" s="129"/>
      <c r="AA69" s="511">
        <f>'S Africa Prices'!F69/'Trade Comparison to US $'!$AA$3</f>
        <v>35.155675724047121</v>
      </c>
      <c r="AB69" s="527">
        <f t="shared" si="46"/>
        <v>-6.2515314025410093E-2</v>
      </c>
    </row>
    <row r="70" spans="1:28" hidden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+'UK Prices'!D70</f>
        <v>Smooth Pique w/ Houndstooth Woven Collar &amp; Pocket Trim (A)</v>
      </c>
      <c r="E70" s="514">
        <f>'US Trade'!H70</f>
        <v>36</v>
      </c>
      <c r="F70" s="511">
        <f>'UK Prices'!J70*'Trade Comparison to US $'!$F$3</f>
        <v>0</v>
      </c>
      <c r="G70" s="527">
        <f t="shared" si="39"/>
        <v>-1</v>
      </c>
      <c r="H70" s="129"/>
      <c r="I70" s="511">
        <f>'IRISH Pricing'!L70*'Trade Comparison to US $'!$I$3</f>
        <v>0</v>
      </c>
      <c r="J70" s="527" t="e">
        <f t="shared" si="40"/>
        <v>#DIV/0!</v>
      </c>
      <c r="K70" s="129"/>
      <c r="L70" s="511">
        <f>'€uro Prices'!K70*'Trade Comparison to US $'!$L$3</f>
        <v>0</v>
      </c>
      <c r="M70" s="527">
        <f t="shared" si="41"/>
        <v>-1</v>
      </c>
      <c r="N70" s="129"/>
      <c r="O70" s="511">
        <f>'SFr Prices'!L70/'Trade Comparison to US $'!$O$3</f>
        <v>0</v>
      </c>
      <c r="P70" s="527">
        <f t="shared" si="42"/>
        <v>-1</v>
      </c>
      <c r="Q70" s="129"/>
      <c r="R70" s="511">
        <f>'SEK Prices'!K70/'Trade Comparison to US $'!$R$3</f>
        <v>0</v>
      </c>
      <c r="S70" s="527">
        <f t="shared" si="43"/>
        <v>-1</v>
      </c>
      <c r="T70" s="129"/>
      <c r="U70" s="511">
        <f>'DKr Prices'!K70/'Trade Comparison to US $'!$U$3</f>
        <v>0</v>
      </c>
      <c r="V70" s="527">
        <f t="shared" si="44"/>
        <v>-1</v>
      </c>
      <c r="W70" s="129"/>
      <c r="X70" s="511">
        <f>'NKr Prices'!L70/'Trade Comparison to US $'!$X$3</f>
        <v>0</v>
      </c>
      <c r="Y70" s="527">
        <f t="shared" si="45"/>
        <v>-1</v>
      </c>
      <c r="Z70" s="129"/>
      <c r="AA70" s="511">
        <f>'S Africa Prices'!F70/'Trade Comparison to US $'!$AA$3</f>
        <v>33.55769046386316</v>
      </c>
      <c r="AB70" s="527">
        <f t="shared" si="46"/>
        <v>-6.7841931559356652E-2</v>
      </c>
    </row>
    <row r="71" spans="1:28" hidden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+'UK Prices'!D71</f>
        <v>Lisle Multi-Stripe w/ Self Collar (T)</v>
      </c>
      <c r="E71" s="513">
        <f>'US Trade'!H71</f>
        <v>36</v>
      </c>
      <c r="F71" s="511">
        <f>'UK Prices'!J71*'Trade Comparison to US $'!$F$3</f>
        <v>0</v>
      </c>
      <c r="G71" s="527">
        <f t="shared" si="39"/>
        <v>-1</v>
      </c>
      <c r="H71" s="129"/>
      <c r="I71" s="511">
        <f>'IRISH Pricing'!L71*'Trade Comparison to US $'!$I$3</f>
        <v>0</v>
      </c>
      <c r="J71" s="527" t="e">
        <f t="shared" si="40"/>
        <v>#DIV/0!</v>
      </c>
      <c r="K71" s="129"/>
      <c r="L71" s="511">
        <f>'€uro Prices'!K71*'Trade Comparison to US $'!$L$3</f>
        <v>0</v>
      </c>
      <c r="M71" s="527">
        <f t="shared" si="41"/>
        <v>-1</v>
      </c>
      <c r="N71" s="129"/>
      <c r="O71" s="511">
        <f>'SFr Prices'!L71/'Trade Comparison to US $'!$O$3</f>
        <v>0</v>
      </c>
      <c r="P71" s="527">
        <f t="shared" si="42"/>
        <v>-1</v>
      </c>
      <c r="Q71" s="129"/>
      <c r="R71" s="511">
        <f>'SEK Prices'!K71/'Trade Comparison to US $'!$R$3</f>
        <v>0</v>
      </c>
      <c r="S71" s="527">
        <f t="shared" si="43"/>
        <v>-1</v>
      </c>
      <c r="T71" s="129"/>
      <c r="U71" s="511">
        <f>'DKr Prices'!K71/'Trade Comparison to US $'!$U$3</f>
        <v>0</v>
      </c>
      <c r="V71" s="527">
        <f t="shared" si="44"/>
        <v>-1</v>
      </c>
      <c r="W71" s="129"/>
      <c r="X71" s="511">
        <f>'NKr Prices'!L71/'Trade Comparison to US $'!$X$3</f>
        <v>0</v>
      </c>
      <c r="Y71" s="527">
        <f t="shared" si="45"/>
        <v>-1</v>
      </c>
      <c r="Z71" s="129"/>
      <c r="AA71" s="511">
        <f>'S Africa Prices'!F71/'Trade Comparison to US $'!$AA$3</f>
        <v>33.55769046386316</v>
      </c>
      <c r="AB71" s="527">
        <f t="shared" si="46"/>
        <v>-6.7841931559356652E-2</v>
      </c>
    </row>
    <row r="72" spans="1:28" hidden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+'UK Prices'!D72</f>
        <v>SuperDry Textured Sleeve Stripe w/ Self Fabric Reversible Collar (T)</v>
      </c>
      <c r="E72" s="513">
        <f>'US Trade'!H72</f>
        <v>34</v>
      </c>
      <c r="F72" s="511">
        <f>'UK Prices'!J72*'Trade Comparison to US $'!$F$3</f>
        <v>0</v>
      </c>
      <c r="G72" s="527">
        <f t="shared" si="39"/>
        <v>-1</v>
      </c>
      <c r="H72" s="129"/>
      <c r="I72" s="511">
        <f>'IRISH Pricing'!L72*'Trade Comparison to US $'!$I$3</f>
        <v>0</v>
      </c>
      <c r="J72" s="527" t="e">
        <f t="shared" si="40"/>
        <v>#DIV/0!</v>
      </c>
      <c r="K72" s="129"/>
      <c r="L72" s="511">
        <f>'€uro Prices'!K72*'Trade Comparison to US $'!$L$3</f>
        <v>0</v>
      </c>
      <c r="M72" s="527">
        <f t="shared" si="41"/>
        <v>-1</v>
      </c>
      <c r="N72" s="129"/>
      <c r="O72" s="511">
        <f>'SFr Prices'!L72/'Trade Comparison to US $'!$O$3</f>
        <v>0</v>
      </c>
      <c r="P72" s="527">
        <f t="shared" si="42"/>
        <v>-1</v>
      </c>
      <c r="Q72" s="129"/>
      <c r="R72" s="511">
        <f>'SEK Prices'!K72/'Trade Comparison to US $'!$R$3</f>
        <v>0</v>
      </c>
      <c r="S72" s="527">
        <f t="shared" si="43"/>
        <v>-1</v>
      </c>
      <c r="T72" s="129"/>
      <c r="U72" s="511">
        <f>'DKr Prices'!K72/'Trade Comparison to US $'!$U$3</f>
        <v>0</v>
      </c>
      <c r="V72" s="527">
        <f t="shared" si="44"/>
        <v>-1</v>
      </c>
      <c r="W72" s="129"/>
      <c r="X72" s="511">
        <f>'NKr Prices'!L72/'Trade Comparison to US $'!$X$3</f>
        <v>0</v>
      </c>
      <c r="Y72" s="527">
        <f t="shared" si="45"/>
        <v>-1</v>
      </c>
      <c r="Z72" s="129"/>
      <c r="AA72" s="511">
        <f>'S Africa Prices'!F72/'Trade Comparison to US $'!$AA$3</f>
        <v>0</v>
      </c>
      <c r="AB72" s="527">
        <f t="shared" si="46"/>
        <v>-1</v>
      </c>
    </row>
    <row r="73" spans="1:28" hidden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+'UK Prices'!D73</f>
        <v>Pique Pin Dot Print w/ Self Collar (A)</v>
      </c>
      <c r="E73" s="513">
        <f>'US Trade'!H73</f>
        <v>34</v>
      </c>
      <c r="F73" s="511">
        <f>'UK Prices'!J73*'Trade Comparison to US $'!$F$3</f>
        <v>0</v>
      </c>
      <c r="G73" s="527">
        <f t="shared" si="39"/>
        <v>-1</v>
      </c>
      <c r="H73" s="129"/>
      <c r="I73" s="511">
        <f>'IRISH Pricing'!L73*'Trade Comparison to US $'!$I$3</f>
        <v>0</v>
      </c>
      <c r="J73" s="527" t="e">
        <f t="shared" si="40"/>
        <v>#DIV/0!</v>
      </c>
      <c r="K73" s="129"/>
      <c r="L73" s="511">
        <f>'€uro Prices'!K73*'Trade Comparison to US $'!$L$3</f>
        <v>0</v>
      </c>
      <c r="M73" s="527">
        <f t="shared" si="41"/>
        <v>-1</v>
      </c>
      <c r="N73" s="129"/>
      <c r="O73" s="511">
        <f>'SFr Prices'!L73/'Trade Comparison to US $'!$O$3</f>
        <v>0</v>
      </c>
      <c r="P73" s="527">
        <f t="shared" si="42"/>
        <v>-1</v>
      </c>
      <c r="Q73" s="129"/>
      <c r="R73" s="511">
        <f>'SEK Prices'!K73/'Trade Comparison to US $'!$R$3</f>
        <v>0</v>
      </c>
      <c r="S73" s="527">
        <f t="shared" si="43"/>
        <v>-1</v>
      </c>
      <c r="T73" s="129"/>
      <c r="U73" s="511">
        <f>'DKr Prices'!K73/'Trade Comparison to US $'!$U$3</f>
        <v>0</v>
      </c>
      <c r="V73" s="527">
        <f t="shared" si="44"/>
        <v>-1</v>
      </c>
      <c r="W73" s="129"/>
      <c r="X73" s="511">
        <f>'NKr Prices'!L73/'Trade Comparison to US $'!$X$3</f>
        <v>0</v>
      </c>
      <c r="Y73" s="527">
        <f t="shared" si="45"/>
        <v>-1</v>
      </c>
      <c r="Z73" s="129"/>
      <c r="AA73" s="511">
        <f>'S Africa Prices'!F73/'Trade Comparison to US $'!$AA$3</f>
        <v>31.640108151642409</v>
      </c>
      <c r="AB73" s="527">
        <f t="shared" si="46"/>
        <v>-6.9408583775223284E-2</v>
      </c>
    </row>
    <row r="74" spans="1:28" hidden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+'UK Prices'!D74</f>
        <v>Raglan Jacquard w/ Solid Sleeves (T)</v>
      </c>
      <c r="E74" s="514">
        <f>'US Trade'!H74</f>
        <v>34</v>
      </c>
      <c r="F74" s="511">
        <f>'UK Prices'!J74*'Trade Comparison to US $'!$F$3</f>
        <v>0</v>
      </c>
      <c r="G74" s="527">
        <f t="shared" si="39"/>
        <v>-1</v>
      </c>
      <c r="H74" s="129"/>
      <c r="I74" s="511">
        <f>'IRISH Pricing'!L74*'Trade Comparison to US $'!$I$3</f>
        <v>0</v>
      </c>
      <c r="J74" s="527" t="e">
        <f t="shared" si="40"/>
        <v>#DIV/0!</v>
      </c>
      <c r="K74" s="129"/>
      <c r="L74" s="511">
        <f>'€uro Prices'!K74*'Trade Comparison to US $'!$L$3</f>
        <v>0</v>
      </c>
      <c r="M74" s="527">
        <f t="shared" si="41"/>
        <v>-1</v>
      </c>
      <c r="N74" s="129"/>
      <c r="O74" s="511">
        <f>'SFr Prices'!L74/'Trade Comparison to US $'!$O$3</f>
        <v>0</v>
      </c>
      <c r="P74" s="527">
        <f t="shared" si="42"/>
        <v>-1</v>
      </c>
      <c r="Q74" s="129"/>
      <c r="R74" s="511">
        <f>'SEK Prices'!K74/'Trade Comparison to US $'!$R$3</f>
        <v>0</v>
      </c>
      <c r="S74" s="527">
        <f t="shared" si="43"/>
        <v>-1</v>
      </c>
      <c r="T74" s="129"/>
      <c r="U74" s="511">
        <f>'DKr Prices'!K74/'Trade Comparison to US $'!$U$3</f>
        <v>0</v>
      </c>
      <c r="V74" s="527">
        <f t="shared" si="44"/>
        <v>-1</v>
      </c>
      <c r="W74" s="129"/>
      <c r="X74" s="511">
        <f>'NKr Prices'!L74/'Trade Comparison to US $'!$X$3</f>
        <v>0</v>
      </c>
      <c r="Y74" s="527">
        <f t="shared" si="45"/>
        <v>-1</v>
      </c>
      <c r="Z74" s="129"/>
      <c r="AA74" s="511">
        <f>'S Africa Prices'!F74/'Trade Comparison to US $'!$AA$3</f>
        <v>31.640108151642409</v>
      </c>
      <c r="AB74" s="527">
        <f t="shared" si="46"/>
        <v>-6.9408583775223284E-2</v>
      </c>
    </row>
    <row r="75" spans="1:28" hidden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+'UK Prices'!D75</f>
        <v>Pieced Back Pique w/ Knit Collar (A)</v>
      </c>
      <c r="E75" s="513">
        <f>'US Trade'!H75</f>
        <v>34</v>
      </c>
      <c r="F75" s="511">
        <f>'UK Prices'!J75*'Trade Comparison to US $'!$F$3</f>
        <v>0</v>
      </c>
      <c r="G75" s="527">
        <f t="shared" si="39"/>
        <v>-1</v>
      </c>
      <c r="H75" s="129"/>
      <c r="I75" s="511">
        <f>'IRISH Pricing'!L75*'Trade Comparison to US $'!$I$3</f>
        <v>0</v>
      </c>
      <c r="J75" s="527" t="e">
        <f t="shared" si="40"/>
        <v>#DIV/0!</v>
      </c>
      <c r="K75" s="129"/>
      <c r="L75" s="511">
        <f>'€uro Prices'!K75*'Trade Comparison to US $'!$L$3</f>
        <v>0</v>
      </c>
      <c r="M75" s="527">
        <f t="shared" si="41"/>
        <v>-1</v>
      </c>
      <c r="N75" s="129"/>
      <c r="O75" s="511">
        <f>'SFr Prices'!L75/'Trade Comparison to US $'!$O$3</f>
        <v>0</v>
      </c>
      <c r="P75" s="527">
        <f t="shared" si="42"/>
        <v>-1</v>
      </c>
      <c r="Q75" s="129"/>
      <c r="R75" s="511">
        <f>'SEK Prices'!K75/'Trade Comparison to US $'!$R$3</f>
        <v>0</v>
      </c>
      <c r="S75" s="527">
        <f t="shared" si="43"/>
        <v>-1</v>
      </c>
      <c r="T75" s="129"/>
      <c r="U75" s="511">
        <f>'DKr Prices'!K75/'Trade Comparison to US $'!$U$3</f>
        <v>0</v>
      </c>
      <c r="V75" s="527">
        <f t="shared" si="44"/>
        <v>-1</v>
      </c>
      <c r="W75" s="129"/>
      <c r="X75" s="511">
        <f>'NKr Prices'!L75/'Trade Comparison to US $'!$X$3</f>
        <v>0</v>
      </c>
      <c r="Y75" s="527">
        <f t="shared" si="45"/>
        <v>-1</v>
      </c>
      <c r="Z75" s="129"/>
      <c r="AA75" s="511">
        <f>'S Africa Prices'!F75/'Trade Comparison to US $'!$AA$3</f>
        <v>31.640108151642409</v>
      </c>
      <c r="AB75" s="527">
        <f t="shared" si="46"/>
        <v>-6.9408583775223284E-2</v>
      </c>
    </row>
    <row r="76" spans="1:28" hidden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+'UK Prices'!D76</f>
        <v>Smooth Pique Solid w/ Knit Collar (T)</v>
      </c>
      <c r="E76" s="685">
        <f>'US Trade'!H76</f>
        <v>34</v>
      </c>
      <c r="F76" s="511">
        <f>'UK Prices'!J76*'Trade Comparison to US $'!$F$3</f>
        <v>0</v>
      </c>
      <c r="G76" s="527">
        <f t="shared" si="39"/>
        <v>-1</v>
      </c>
      <c r="H76" s="129"/>
      <c r="I76" s="511">
        <f>'IRISH Pricing'!L76*'Trade Comparison to US $'!$I$3</f>
        <v>0</v>
      </c>
      <c r="J76" s="527" t="e">
        <f t="shared" si="40"/>
        <v>#DIV/0!</v>
      </c>
      <c r="K76" s="129"/>
      <c r="L76" s="511">
        <f>'€uro Prices'!K76*'Trade Comparison to US $'!$L$3</f>
        <v>0</v>
      </c>
      <c r="M76" s="527">
        <f t="shared" si="41"/>
        <v>-1</v>
      </c>
      <c r="N76" s="129"/>
      <c r="O76" s="511">
        <f>'SFr Prices'!L76/'Trade Comparison to US $'!$O$3</f>
        <v>0</v>
      </c>
      <c r="P76" s="527">
        <f t="shared" si="42"/>
        <v>-1</v>
      </c>
      <c r="Q76" s="129"/>
      <c r="R76" s="511">
        <f>'SEK Prices'!K76/'Trade Comparison to US $'!$R$3</f>
        <v>0</v>
      </c>
      <c r="S76" s="527">
        <f t="shared" si="43"/>
        <v>-1</v>
      </c>
      <c r="T76" s="129"/>
      <c r="U76" s="511">
        <f>'DKr Prices'!K76/'Trade Comparison to US $'!$U$3</f>
        <v>0</v>
      </c>
      <c r="V76" s="527">
        <f t="shared" si="44"/>
        <v>-1</v>
      </c>
      <c r="W76" s="129"/>
      <c r="X76" s="511">
        <f>'NKr Prices'!L76/'Trade Comparison to US $'!$X$3</f>
        <v>0</v>
      </c>
      <c r="Y76" s="527">
        <f t="shared" si="45"/>
        <v>-1</v>
      </c>
      <c r="Z76" s="129"/>
      <c r="AA76" s="511">
        <f>'S Africa Prices'!F76/'Trade Comparison to US $'!$AA$3</f>
        <v>31.640108151642409</v>
      </c>
      <c r="AB76" s="527">
        <f t="shared" si="46"/>
        <v>-6.9408583775223284E-2</v>
      </c>
    </row>
    <row r="77" spans="1:28" hidden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+'UK Prices'!D77</f>
        <v>Lisle Solid Brother w/ Self Collar (A)</v>
      </c>
      <c r="E77" s="514">
        <f>'US Trade'!H77</f>
        <v>34</v>
      </c>
      <c r="F77" s="511">
        <f>'UK Prices'!J77*'Trade Comparison to US $'!$F$3</f>
        <v>0</v>
      </c>
      <c r="G77" s="527">
        <f t="shared" si="39"/>
        <v>-1</v>
      </c>
      <c r="H77" s="129"/>
      <c r="I77" s="511">
        <f>'IRISH Pricing'!L77*'Trade Comparison to US $'!$I$3</f>
        <v>0</v>
      </c>
      <c r="J77" s="527" t="e">
        <f t="shared" si="40"/>
        <v>#DIV/0!</v>
      </c>
      <c r="K77" s="129"/>
      <c r="L77" s="511">
        <f>'€uro Prices'!K77*'Trade Comparison to US $'!$L$3</f>
        <v>0</v>
      </c>
      <c r="M77" s="527">
        <f t="shared" si="41"/>
        <v>-1</v>
      </c>
      <c r="N77" s="129"/>
      <c r="O77" s="511">
        <f>'SFr Prices'!L77/'Trade Comparison to US $'!$O$3</f>
        <v>0</v>
      </c>
      <c r="P77" s="527">
        <f t="shared" si="42"/>
        <v>-1</v>
      </c>
      <c r="Q77" s="129"/>
      <c r="R77" s="511">
        <f>'SEK Prices'!K77/'Trade Comparison to US $'!$R$3</f>
        <v>0</v>
      </c>
      <c r="S77" s="527">
        <f t="shared" si="43"/>
        <v>-1</v>
      </c>
      <c r="T77" s="129"/>
      <c r="U77" s="511">
        <f>'DKr Prices'!K77/'Trade Comparison to US $'!$U$3</f>
        <v>0</v>
      </c>
      <c r="V77" s="527">
        <f t="shared" si="44"/>
        <v>-1</v>
      </c>
      <c r="W77" s="129"/>
      <c r="X77" s="511">
        <f>'NKr Prices'!L77/'Trade Comparison to US $'!$X$3</f>
        <v>0</v>
      </c>
      <c r="Y77" s="527">
        <f t="shared" si="45"/>
        <v>-1</v>
      </c>
      <c r="Z77" s="129"/>
      <c r="AA77" s="511">
        <f>'S Africa Prices'!F77/'Trade Comparison to US $'!$AA$3</f>
        <v>31.640108151642409</v>
      </c>
      <c r="AB77" s="527">
        <f t="shared" si="46"/>
        <v>-6.9408583775223284E-2</v>
      </c>
    </row>
    <row r="78" spans="1:28" hidden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+'UK Prices'!D78</f>
        <v>Stretch Lisle w/neck tape trim (A)</v>
      </c>
      <c r="E78" s="685">
        <f>'US Trade'!H78</f>
        <v>34</v>
      </c>
      <c r="F78" s="511">
        <f>'UK Prices'!J78*'Trade Comparison to US $'!$F$3</f>
        <v>0</v>
      </c>
      <c r="G78" s="527">
        <f t="shared" si="39"/>
        <v>-1</v>
      </c>
      <c r="H78" s="129"/>
      <c r="I78" s="511">
        <f>'IRISH Pricing'!L78*'Trade Comparison to US $'!$I$3</f>
        <v>0</v>
      </c>
      <c r="J78" s="527" t="e">
        <f t="shared" si="40"/>
        <v>#DIV/0!</v>
      </c>
      <c r="K78" s="129"/>
      <c r="L78" s="511">
        <f>'€uro Prices'!K78*'Trade Comparison to US $'!$L$3</f>
        <v>0</v>
      </c>
      <c r="M78" s="527">
        <f t="shared" si="41"/>
        <v>-1</v>
      </c>
      <c r="N78" s="129"/>
      <c r="O78" s="511">
        <f>'SFr Prices'!L78/'Trade Comparison to US $'!$O$3</f>
        <v>0</v>
      </c>
      <c r="P78" s="527">
        <f t="shared" si="42"/>
        <v>-1</v>
      </c>
      <c r="Q78" s="129"/>
      <c r="R78" s="511">
        <f>'SEK Prices'!K78/'Trade Comparison to US $'!$R$3</f>
        <v>0</v>
      </c>
      <c r="S78" s="527">
        <f t="shared" si="43"/>
        <v>-1</v>
      </c>
      <c r="T78" s="129"/>
      <c r="U78" s="511">
        <f>'DKr Prices'!K78/'Trade Comparison to US $'!$U$3</f>
        <v>0</v>
      </c>
      <c r="V78" s="527">
        <f t="shared" si="44"/>
        <v>-1</v>
      </c>
      <c r="W78" s="129"/>
      <c r="X78" s="511">
        <f>'NKr Prices'!L78/'Trade Comparison to US $'!$X$3</f>
        <v>0</v>
      </c>
      <c r="Y78" s="527">
        <f t="shared" si="45"/>
        <v>-1</v>
      </c>
      <c r="Z78" s="129"/>
      <c r="AA78" s="511">
        <f>'S Africa Prices'!F78/'Trade Comparison to US $'!$AA$3</f>
        <v>0</v>
      </c>
      <c r="AB78" s="527">
        <f t="shared" si="46"/>
        <v>-1</v>
      </c>
    </row>
    <row r="79" spans="1:28" hidden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+'UK Prices'!D79</f>
        <v>Performance T-Shirt</v>
      </c>
      <c r="E79" s="513">
        <f>'US Trade'!H79</f>
        <v>0</v>
      </c>
      <c r="F79" s="511">
        <f>'UK Prices'!J79*'Trade Comparison to US $'!$F$3</f>
        <v>0</v>
      </c>
      <c r="G79" s="527" t="e">
        <f t="shared" si="39"/>
        <v>#DIV/0!</v>
      </c>
      <c r="H79" s="129"/>
      <c r="I79" s="511">
        <f>'IRISH Pricing'!L79*'Trade Comparison to US $'!$I$3</f>
        <v>0</v>
      </c>
      <c r="J79" s="527" t="e">
        <f t="shared" si="40"/>
        <v>#DIV/0!</v>
      </c>
      <c r="K79" s="129"/>
      <c r="L79" s="511">
        <f>'€uro Prices'!K79*'Trade Comparison to US $'!$L$3</f>
        <v>0</v>
      </c>
      <c r="M79" s="527" t="e">
        <f t="shared" si="41"/>
        <v>#DIV/0!</v>
      </c>
      <c r="N79" s="129"/>
      <c r="O79" s="511">
        <f>'SFr Prices'!L79/'Trade Comparison to US $'!$O$3</f>
        <v>0</v>
      </c>
      <c r="P79" s="527" t="e">
        <f t="shared" si="42"/>
        <v>#DIV/0!</v>
      </c>
      <c r="Q79" s="129"/>
      <c r="R79" s="511">
        <f>'SEK Prices'!K79/'Trade Comparison to US $'!$R$3</f>
        <v>0</v>
      </c>
      <c r="S79" s="527" t="e">
        <f t="shared" si="43"/>
        <v>#DIV/0!</v>
      </c>
      <c r="T79" s="129"/>
      <c r="U79" s="511">
        <f>'DKr Prices'!K79/'Trade Comparison to US $'!$U$3</f>
        <v>0</v>
      </c>
      <c r="V79" s="527" t="e">
        <f t="shared" si="44"/>
        <v>#DIV/0!</v>
      </c>
      <c r="W79" s="129"/>
      <c r="X79" s="511">
        <f>'NKr Prices'!L79/'Trade Comparison to US $'!$X$3</f>
        <v>0</v>
      </c>
      <c r="Y79" s="527" t="e">
        <f t="shared" si="45"/>
        <v>#DIV/0!</v>
      </c>
      <c r="Z79" s="129"/>
      <c r="AA79" s="511">
        <f>'S Africa Prices'!F79/'Trade Comparison to US $'!$AA$3</f>
        <v>18.856226070170727</v>
      </c>
      <c r="AB79" s="527" t="e">
        <f t="shared" si="46"/>
        <v>#DIV/0!</v>
      </c>
    </row>
    <row r="80" spans="1:28" hidden="1" x14ac:dyDescent="0.3">
      <c r="A80" s="332">
        <f>'ITMA Form Data'!A80</f>
        <v>0</v>
      </c>
      <c r="B80" s="428" t="str">
        <f>'ITMA Form Data'!B80</f>
        <v>91670/2</v>
      </c>
      <c r="C80" s="428">
        <f>'ITMA Form Data'!C80</f>
        <v>0</v>
      </c>
      <c r="D80" s="289" t="str">
        <f>+'UK Prices'!D80</f>
        <v>Smooth Pique Double Chest Stripe (T) - Prosports</v>
      </c>
      <c r="E80" s="514">
        <f>'US Trade'!H80</f>
        <v>36</v>
      </c>
      <c r="F80" s="511">
        <f>'UK Prices'!J79*'Trade Comparison to US $'!$F$3</f>
        <v>0</v>
      </c>
      <c r="G80" s="527">
        <f t="shared" ref="G80" si="79">(F80-E80)/E80</f>
        <v>-1</v>
      </c>
      <c r="H80" s="129"/>
      <c r="I80" s="511">
        <f>'IRISH Pricing'!L79*'Trade Comparison to US $'!$I$3</f>
        <v>0</v>
      </c>
      <c r="J80" s="527" t="e">
        <f t="shared" ref="J80" si="80">(I80-E80)/I80</f>
        <v>#DIV/0!</v>
      </c>
      <c r="K80" s="129"/>
      <c r="L80" s="511">
        <f>'€uro Prices'!K79*'Trade Comparison to US $'!$L$3</f>
        <v>0</v>
      </c>
      <c r="M80" s="527">
        <f t="shared" ref="M80" si="81">(L80-E80)/E80</f>
        <v>-1</v>
      </c>
      <c r="N80" s="129"/>
      <c r="O80" s="511">
        <f>'SFr Prices'!L79/'Trade Comparison to US $'!$O$3</f>
        <v>0</v>
      </c>
      <c r="P80" s="527">
        <f t="shared" ref="P80" si="82">(O80-E80)/E80</f>
        <v>-1</v>
      </c>
      <c r="Q80" s="129"/>
      <c r="R80" s="511">
        <f>'SEK Prices'!K79/'Trade Comparison to US $'!$R$3</f>
        <v>0</v>
      </c>
      <c r="S80" s="527">
        <f t="shared" ref="S80" si="83">(R80-E80)/E80</f>
        <v>-1</v>
      </c>
      <c r="T80" s="129"/>
      <c r="U80" s="511">
        <f>'DKr Prices'!K79/'Trade Comparison to US $'!$U$3</f>
        <v>0</v>
      </c>
      <c r="V80" s="527">
        <f t="shared" ref="V80" si="84">(U80-E80)/E80</f>
        <v>-1</v>
      </c>
      <c r="W80" s="129"/>
      <c r="X80" s="511">
        <f>'NKr Prices'!L79/'Trade Comparison to US $'!$X$3</f>
        <v>0</v>
      </c>
      <c r="Y80" s="527">
        <f t="shared" ref="Y80" si="85">(X80-E80)/E80</f>
        <v>-1</v>
      </c>
      <c r="Z80" s="129"/>
      <c r="AA80" s="511">
        <f>'S Africa Prices'!F79/'Trade Comparison to US $'!$AA$3</f>
        <v>18.856226070170727</v>
      </c>
      <c r="AB80" s="527">
        <f t="shared" ref="AB80" si="86">(AA80-E80)/E80</f>
        <v>-0.47621594249525756</v>
      </c>
    </row>
    <row r="81" spans="1:28" x14ac:dyDescent="0.3">
      <c r="A81" s="206" t="str">
        <f>'ITMA Form Data'!A81</f>
        <v>OUTER LAYER - TROUSERS</v>
      </c>
      <c r="B81" s="206"/>
      <c r="C81" s="500"/>
      <c r="D81" s="19" t="str">
        <f>+'UK Prices'!D81</f>
        <v>Trousers</v>
      </c>
      <c r="E81" s="513"/>
      <c r="F81" s="132"/>
      <c r="G81" s="132"/>
      <c r="H81" s="129"/>
      <c r="I81" s="132"/>
      <c r="J81" s="132"/>
      <c r="K81" s="129"/>
      <c r="L81" s="132"/>
      <c r="M81" s="132"/>
      <c r="N81" s="129"/>
      <c r="O81" s="132"/>
      <c r="P81" s="132"/>
      <c r="Q81" s="129"/>
      <c r="R81" s="132"/>
      <c r="S81" s="132"/>
      <c r="T81" s="129"/>
      <c r="U81" s="132"/>
      <c r="V81" s="132"/>
      <c r="W81" s="129"/>
      <c r="X81" s="132"/>
      <c r="Y81" s="132"/>
      <c r="Z81" s="129"/>
      <c r="AA81" s="132"/>
      <c r="AB81" s="132"/>
    </row>
    <row r="82" spans="1:28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+'UK Prices'!D82</f>
        <v>FJ Bedford Trouser (Slim Fit)</v>
      </c>
      <c r="E82" s="514">
        <f>'US Trade'!H82</f>
        <v>55</v>
      </c>
      <c r="F82" s="511">
        <f>'UK Prices'!J82*'Trade Comparison to US $'!$F$3</f>
        <v>54.912660000000002</v>
      </c>
      <c r="G82" s="527">
        <f t="shared" ref="G82:G91" si="87">(F82-E82)/E82</f>
        <v>-1.5879999999999551E-3</v>
      </c>
      <c r="H82" s="129"/>
      <c r="I82" s="511">
        <f>'IRISH Pricing'!L82*'Trade Comparison to US $'!$I$3</f>
        <v>56.010708000000001</v>
      </c>
      <c r="J82" s="527">
        <f t="shared" ref="J82:J91" si="88">(I82-E82)/I82</f>
        <v>1.8044906698911949E-2</v>
      </c>
      <c r="K82" s="129"/>
      <c r="L82" s="511">
        <f>'€uro Prices'!K82*'Trade Comparison to US $'!$L$3</f>
        <v>59.412168000000001</v>
      </c>
      <c r="M82" s="527">
        <f t="shared" ref="M82:M91" si="89">(L82-E82)/E82</f>
        <v>8.0221236363636386E-2</v>
      </c>
      <c r="N82" s="129"/>
      <c r="O82" s="511">
        <f>'SFr Prices'!L82/'Trade Comparison to US $'!$O$3</f>
        <v>59.085193271046414</v>
      </c>
      <c r="P82" s="527">
        <f t="shared" ref="P82:P91" si="90">(O82-E82)/E82</f>
        <v>7.427624129175299E-2</v>
      </c>
      <c r="Q82" s="129"/>
      <c r="R82" s="511">
        <f>'SEK Prices'!K82/'Trade Comparison to US $'!$R$3</f>
        <v>59.483344663494215</v>
      </c>
      <c r="S82" s="527">
        <f t="shared" ref="S82:S91" si="91">(R82-E82)/E82</f>
        <v>8.1515357518076634E-2</v>
      </c>
      <c r="T82" s="129"/>
      <c r="U82" s="511">
        <f>'DKr Prices'!K82/'Trade Comparison to US $'!$U$3</f>
        <v>60.974029636427105</v>
      </c>
      <c r="V82" s="527">
        <f t="shared" ref="V82:V91" si="92">(U82-E82)/E82</f>
        <v>0.108618720662311</v>
      </c>
      <c r="W82" s="129"/>
      <c r="X82" s="511">
        <f>'NKr Prices'!L82/'Trade Comparison to US $'!$X$3</f>
        <v>59.949911237427344</v>
      </c>
      <c r="Y82" s="527">
        <f t="shared" ref="Y82:Y91" si="93">(X82-E82)/E82</f>
        <v>8.9998386135042616E-2</v>
      </c>
      <c r="Z82" s="129"/>
      <c r="AA82" s="511">
        <f>'S Africa Prices'!F82/'Trade Comparison to US $'!$AA$3</f>
        <v>0</v>
      </c>
      <c r="AB82" s="527">
        <f t="shared" ref="AB82:AB91" si="94">(AA82-E82)/E82</f>
        <v>-1</v>
      </c>
    </row>
    <row r="83" spans="1:28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+'UK Prices'!D83</f>
        <v>MT Lite Cooling Performance Trouser (Slim Fit)</v>
      </c>
      <c r="E83" s="514">
        <f>'US Trade'!H83</f>
        <v>55</v>
      </c>
      <c r="F83" s="511">
        <f>'UK Prices'!J83*'Trade Comparison to US $'!$F$3</f>
        <v>54.912660000000002</v>
      </c>
      <c r="G83" s="527">
        <f t="shared" ref="G83" si="95">(F83-E83)/E83</f>
        <v>-1.5879999999999551E-3</v>
      </c>
      <c r="H83" s="129"/>
      <c r="I83" s="511">
        <f>'IRISH Pricing'!L83*'Trade Comparison to US $'!$I$3</f>
        <v>56.010708000000001</v>
      </c>
      <c r="J83" s="527">
        <f t="shared" ref="J83" si="96">(I83-E83)/I83</f>
        <v>1.8044906698911949E-2</v>
      </c>
      <c r="K83" s="129"/>
      <c r="L83" s="511">
        <f>'€uro Prices'!K83*'Trade Comparison to US $'!$L$3</f>
        <v>59.412168000000001</v>
      </c>
      <c r="M83" s="527">
        <f t="shared" ref="M83" si="97">(L83-E83)/E83</f>
        <v>8.0221236363636386E-2</v>
      </c>
      <c r="N83" s="129"/>
      <c r="O83" s="511">
        <f>'SFr Prices'!L83/'Trade Comparison to US $'!$O$3</f>
        <v>59.085193271046414</v>
      </c>
      <c r="P83" s="527">
        <f t="shared" ref="P83" si="98">(O83-E83)/E83</f>
        <v>7.427624129175299E-2</v>
      </c>
      <c r="Q83" s="129"/>
      <c r="R83" s="511">
        <f>'SEK Prices'!K83/'Trade Comparison to US $'!$R$3</f>
        <v>59.483344663494215</v>
      </c>
      <c r="S83" s="527">
        <f t="shared" ref="S83" si="99">(R83-E83)/E83</f>
        <v>8.1515357518076634E-2</v>
      </c>
      <c r="T83" s="129"/>
      <c r="U83" s="511">
        <f>'DKr Prices'!K83/'Trade Comparison to US $'!$U$3</f>
        <v>60.974029636427105</v>
      </c>
      <c r="V83" s="527">
        <f t="shared" ref="V83" si="100">(U83-E83)/E83</f>
        <v>0.108618720662311</v>
      </c>
      <c r="W83" s="129"/>
      <c r="X83" s="511">
        <f>'NKr Prices'!L83/'Trade Comparison to US $'!$X$3</f>
        <v>59.949911237427344</v>
      </c>
      <c r="Y83" s="527">
        <f t="shared" ref="Y83" si="101">(X83-E83)/E83</f>
        <v>8.9998386135042616E-2</v>
      </c>
      <c r="Z83" s="129"/>
      <c r="AA83" s="511">
        <f>'S Africa Prices'!F83/'Trade Comparison to US $'!$AA$3</f>
        <v>0</v>
      </c>
      <c r="AB83" s="527">
        <f t="shared" ref="AB83" si="102">(AA83-E83)/E83</f>
        <v>-1</v>
      </c>
    </row>
    <row r="84" spans="1:28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+'UK Prices'!D84</f>
        <v>FJ WRT Xtreme Trouser</v>
      </c>
      <c r="E84" s="514">
        <f>'US Trade'!H84</f>
        <v>56.5</v>
      </c>
      <c r="F84" s="511">
        <f>'UK Prices'!J84*'Trade Comparison to US $'!$F$3</f>
        <v>56.357730000000004</v>
      </c>
      <c r="G84" s="527">
        <f>(F84-E84)/E84</f>
        <v>-2.5180530973450679E-3</v>
      </c>
      <c r="H84" s="129"/>
      <c r="I84" s="511">
        <f>'IRISH Pricing'!L84*'Trade Comparison to US $'!$I$3</f>
        <v>57.484674000000005</v>
      </c>
      <c r="J84" s="527">
        <f>(I84-E84)/I84</f>
        <v>1.7129330854342241E-2</v>
      </c>
      <c r="K84" s="129"/>
      <c r="L84" s="511">
        <f>'€uro Prices'!K84*'Trade Comparison to US $'!$L$3</f>
        <v>61.793190000000003</v>
      </c>
      <c r="M84" s="527">
        <f>(L84-E84)/E84</f>
        <v>9.3684778761062001E-2</v>
      </c>
      <c r="N84" s="129"/>
      <c r="O84" s="511">
        <f>'SFr Prices'!L84/'Trade Comparison to US $'!$O$3</f>
        <v>61.338008265783017</v>
      </c>
      <c r="P84" s="527">
        <f>(O84-E84)/E84</f>
        <v>8.5628464881115349E-2</v>
      </c>
      <c r="Q84" s="129"/>
      <c r="R84" s="511">
        <f>'SEK Prices'!K84/'Trade Comparison to US $'!$R$3</f>
        <v>59.483344663494215</v>
      </c>
      <c r="S84" s="527">
        <f>(R84-E84)/E84</f>
        <v>5.2802560415826816E-2</v>
      </c>
      <c r="T84" s="129"/>
      <c r="U84" s="511">
        <f>'DKr Prices'!K84/'Trade Comparison to US $'!$U$3</f>
        <v>60.974029636427105</v>
      </c>
      <c r="V84" s="527">
        <f>(U84-E84)/E84</f>
        <v>7.9186365246497428E-2</v>
      </c>
      <c r="W84" s="129"/>
      <c r="X84" s="511">
        <f>'NKr Prices'!L84/'Trade Comparison to US $'!$X$3</f>
        <v>59.949911237427344</v>
      </c>
      <c r="Y84" s="527">
        <f>(X84-E84)/E84</f>
        <v>6.1060375883669804E-2</v>
      </c>
      <c r="Z84" s="129"/>
      <c r="AA84" s="511">
        <f>'S Africa Prices'!F84/'Trade Comparison to US $'!$AA$3</f>
        <v>0</v>
      </c>
      <c r="AB84" s="527">
        <f>(AA84-E84)/E84</f>
        <v>-1</v>
      </c>
    </row>
    <row r="85" spans="1:28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+'UK Prices'!D85</f>
        <v>FJ Performance Trouser</v>
      </c>
      <c r="E85" s="513">
        <f>'US Trade'!H85</f>
        <v>44</v>
      </c>
      <c r="F85" s="511">
        <f>'UK Prices'!J85*'Trade Comparison to US $'!$F$3</f>
        <v>42.485058000000002</v>
      </c>
      <c r="G85" s="527">
        <f>(F85-E85)/E85</f>
        <v>-3.4430499999999947E-2</v>
      </c>
      <c r="H85" s="129"/>
      <c r="I85" s="511">
        <f>'IRISH Pricing'!L85*'Trade Comparison to US $'!$I$3</f>
        <v>43.334600399999999</v>
      </c>
      <c r="J85" s="527">
        <f>(I85-E85)/I85</f>
        <v>-1.5354926406567273E-2</v>
      </c>
      <c r="K85" s="129"/>
      <c r="L85" s="511">
        <f>'€uro Prices'!K85*'Trade Comparison to US $'!$L$3</f>
        <v>45.806328000000001</v>
      </c>
      <c r="M85" s="527">
        <f>(L85-E85)/E85</f>
        <v>4.1052909090909105E-2</v>
      </c>
      <c r="N85" s="129"/>
      <c r="O85" s="511">
        <f>'SFr Prices'!L85/'Trade Comparison to US $'!$O$3</f>
        <v>45.568303302626781</v>
      </c>
      <c r="P85" s="527">
        <f>(O85-E85)/E85</f>
        <v>3.5643256877881384E-2</v>
      </c>
      <c r="Q85" s="129"/>
      <c r="R85" s="511">
        <f>'SEK Prices'!K85/'Trade Comparison to US $'!$R$3</f>
        <v>44.915994949985432</v>
      </c>
      <c r="S85" s="527">
        <f>(R85-E85)/E85</f>
        <v>2.0818067045123456E-2</v>
      </c>
      <c r="T85" s="129"/>
      <c r="U85" s="511">
        <f>'DKr Prices'!K85/'Trade Comparison to US $'!$U$3</f>
        <v>45.730522227320328</v>
      </c>
      <c r="V85" s="527">
        <f>(U85-E85)/E85</f>
        <v>3.9330050620916553E-2</v>
      </c>
      <c r="W85" s="129"/>
      <c r="X85" s="511">
        <f>'NKr Prices'!L85/'Trade Comparison to US $'!$X$3</f>
        <v>45.268300322139019</v>
      </c>
      <c r="Y85" s="527">
        <f>(X85-E85)/E85</f>
        <v>2.8825007321341353E-2</v>
      </c>
      <c r="Z85" s="129"/>
      <c r="AA85" s="511">
        <f>'S Africa Prices'!F85/'Trade Comparison to US $'!$AA$3</f>
        <v>41.547616764782958</v>
      </c>
      <c r="AB85" s="527">
        <f>(AA85-E85)/E85</f>
        <v>-5.573598261856913E-2</v>
      </c>
    </row>
    <row r="86" spans="1:28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+'UK Prices'!D86</f>
        <v>FJ Trouser (Slim Fit)</v>
      </c>
      <c r="E86" s="514">
        <f>'US Trade'!H86</f>
        <v>44</v>
      </c>
      <c r="F86" s="511">
        <f>'UK Prices'!J86*'Trade Comparison to US $'!$F$3</f>
        <v>42.485058000000002</v>
      </c>
      <c r="G86" s="527">
        <f>(F86-E86)/E86</f>
        <v>-3.4430499999999947E-2</v>
      </c>
      <c r="H86" s="129"/>
      <c r="I86" s="511">
        <f>'IRISH Pricing'!L86*'Trade Comparison to US $'!$I$3</f>
        <v>43.334600399999999</v>
      </c>
      <c r="J86" s="527">
        <f>(I86-E86)/I86</f>
        <v>-1.5354926406567273E-2</v>
      </c>
      <c r="K86" s="129"/>
      <c r="L86" s="511">
        <f>'€uro Prices'!K86*'Trade Comparison to US $'!$L$3</f>
        <v>45.806328000000001</v>
      </c>
      <c r="M86" s="527">
        <f>(L86-E86)/E86</f>
        <v>4.1052909090909105E-2</v>
      </c>
      <c r="N86" s="129"/>
      <c r="O86" s="511">
        <f>'SFr Prices'!L86/'Trade Comparison to US $'!$O$3</f>
        <v>45.568303302626781</v>
      </c>
      <c r="P86" s="527">
        <f>(O86-E86)/E86</f>
        <v>3.5643256877881384E-2</v>
      </c>
      <c r="Q86" s="129"/>
      <c r="R86" s="511">
        <f>'SEK Prices'!K86/'Trade Comparison to US $'!$R$3</f>
        <v>44.915994949985432</v>
      </c>
      <c r="S86" s="527">
        <f>(R86-E86)/E86</f>
        <v>2.0818067045123456E-2</v>
      </c>
      <c r="T86" s="129"/>
      <c r="U86" s="511">
        <f>'DKr Prices'!K86/'Trade Comparison to US $'!$U$3</f>
        <v>45.730522227320328</v>
      </c>
      <c r="V86" s="527">
        <f>(U86-E86)/E86</f>
        <v>3.9330050620916553E-2</v>
      </c>
      <c r="W86" s="129"/>
      <c r="X86" s="511">
        <f>'NKr Prices'!L86/'Trade Comparison to US $'!$X$3</f>
        <v>45.268300322139019</v>
      </c>
      <c r="Y86" s="527">
        <f>(X86-E86)/E86</f>
        <v>2.8825007321341353E-2</v>
      </c>
      <c r="Z86" s="129"/>
      <c r="AA86" s="511">
        <f>'S Africa Prices'!F86/'Trade Comparison to US $'!$AA$3</f>
        <v>0</v>
      </c>
      <c r="AB86" s="527">
        <f>(AA86-E86)/E86</f>
        <v>-1</v>
      </c>
    </row>
    <row r="87" spans="1:28" hidden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+'UK Prices'!D87</f>
        <v>FJ Trouser (Regular Fit)</v>
      </c>
      <c r="E87" s="513">
        <f>'US Trade'!H87</f>
        <v>44</v>
      </c>
      <c r="F87" s="511">
        <f>'UK Prices'!J87*'Trade Comparison to US $'!$F$3</f>
        <v>0</v>
      </c>
      <c r="G87" s="527">
        <f>(F87-E87)/E87</f>
        <v>-1</v>
      </c>
      <c r="H87" s="129"/>
      <c r="I87" s="511">
        <f>'IRISH Pricing'!L87*'Trade Comparison to US $'!$I$3</f>
        <v>0</v>
      </c>
      <c r="J87" s="527" t="e">
        <f>(I87-E87)/I87</f>
        <v>#DIV/0!</v>
      </c>
      <c r="K87" s="129"/>
      <c r="L87" s="511">
        <f>'€uro Prices'!K87*'Trade Comparison to US $'!$L$3</f>
        <v>0</v>
      </c>
      <c r="M87" s="527">
        <f>(L87-E87)/E87</f>
        <v>-1</v>
      </c>
      <c r="N87" s="129"/>
      <c r="O87" s="511">
        <f>'SFr Prices'!L87/'Trade Comparison to US $'!$O$3</f>
        <v>0</v>
      </c>
      <c r="P87" s="527">
        <f>(O87-E87)/E87</f>
        <v>-1</v>
      </c>
      <c r="Q87" s="129"/>
      <c r="R87" s="511">
        <f>'SEK Prices'!K87/'Trade Comparison to US $'!$R$3</f>
        <v>0</v>
      </c>
      <c r="S87" s="527">
        <f>(R87-E87)/E87</f>
        <v>-1</v>
      </c>
      <c r="T87" s="129"/>
      <c r="U87" s="511">
        <f>'DKr Prices'!K87/'Trade Comparison to US $'!$U$3</f>
        <v>0</v>
      </c>
      <c r="V87" s="527">
        <f>(U87-E87)/E87</f>
        <v>-1</v>
      </c>
      <c r="W87" s="129"/>
      <c r="X87" s="511">
        <f>'NKr Prices'!L87/'Trade Comparison to US $'!$X$3</f>
        <v>0</v>
      </c>
      <c r="Y87" s="527">
        <f>(X87-E87)/E87</f>
        <v>-1</v>
      </c>
      <c r="Z87" s="129"/>
      <c r="AA87" s="511">
        <f>'S Africa Prices'!F87/'Trade Comparison to US $'!$AA$3</f>
        <v>0</v>
      </c>
      <c r="AB87" s="527">
        <f>(AA87-E87)/E87</f>
        <v>-1</v>
      </c>
    </row>
    <row r="88" spans="1:28" hidden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+'UK Prices'!D88</f>
        <v>FJ Madras Shorts</v>
      </c>
      <c r="E88" s="513">
        <f>'US Trade'!H88</f>
        <v>0</v>
      </c>
      <c r="F88" s="511">
        <f>'UK Prices'!J88*'Trade Comparison to US $'!$F$3</f>
        <v>0</v>
      </c>
      <c r="G88" s="527" t="e">
        <f t="shared" si="87"/>
        <v>#DIV/0!</v>
      </c>
      <c r="H88" s="129"/>
      <c r="I88" s="511">
        <f>'IRISH Pricing'!L88*'Trade Comparison to US $'!$I$3</f>
        <v>0</v>
      </c>
      <c r="J88" s="527" t="e">
        <f t="shared" si="88"/>
        <v>#DIV/0!</v>
      </c>
      <c r="K88" s="129"/>
      <c r="L88" s="511">
        <f>'€uro Prices'!K88*'Trade Comparison to US $'!$L$3</f>
        <v>0</v>
      </c>
      <c r="M88" s="527" t="e">
        <f t="shared" si="89"/>
        <v>#DIV/0!</v>
      </c>
      <c r="N88" s="129"/>
      <c r="O88" s="511">
        <f>'SFr Prices'!L88/'Trade Comparison to US $'!$O$3</f>
        <v>0</v>
      </c>
      <c r="P88" s="527" t="e">
        <f t="shared" si="90"/>
        <v>#DIV/0!</v>
      </c>
      <c r="Q88" s="129"/>
      <c r="R88" s="511">
        <f>'SEK Prices'!K88/'Trade Comparison to US $'!$R$3</f>
        <v>0</v>
      </c>
      <c r="S88" s="527" t="e">
        <f t="shared" si="91"/>
        <v>#DIV/0!</v>
      </c>
      <c r="T88" s="129"/>
      <c r="U88" s="511">
        <f>'DKr Prices'!K88/'Trade Comparison to US $'!$U$3</f>
        <v>0</v>
      </c>
      <c r="V88" s="527" t="e">
        <f t="shared" si="92"/>
        <v>#DIV/0!</v>
      </c>
      <c r="W88" s="129"/>
      <c r="X88" s="511">
        <f>'NKr Prices'!L88/'Trade Comparison to US $'!$X$3</f>
        <v>0</v>
      </c>
      <c r="Y88" s="527" t="e">
        <f t="shared" si="93"/>
        <v>#DIV/0!</v>
      </c>
      <c r="Z88" s="129"/>
      <c r="AA88" s="511">
        <f>'S Africa Prices'!F88/'Trade Comparison to US $'!$AA$3</f>
        <v>39.949631504598997</v>
      </c>
      <c r="AB88" s="527" t="e">
        <f t="shared" si="94"/>
        <v>#DIV/0!</v>
      </c>
    </row>
    <row r="89" spans="1:28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+'UK Prices'!D89</f>
        <v>FJ Bedford Shorts</v>
      </c>
      <c r="E89" s="514">
        <f>'US Trade'!H89</f>
        <v>42.5</v>
      </c>
      <c r="F89" s="511">
        <f>'UK Prices'!J89*'Trade Comparison to US $'!$F$3</f>
        <v>41.762523000000002</v>
      </c>
      <c r="G89" s="527">
        <f t="shared" si="87"/>
        <v>-1.7352399999999962E-2</v>
      </c>
      <c r="H89" s="129"/>
      <c r="I89" s="511">
        <f>'IRISH Pricing'!L89*'Trade Comparison to US $'!$I$3</f>
        <v>42.597617400000004</v>
      </c>
      <c r="J89" s="527">
        <f t="shared" si="88"/>
        <v>2.2916164320496545E-3</v>
      </c>
      <c r="K89" s="129"/>
      <c r="L89" s="511">
        <f>'€uro Prices'!K89*'Trade Comparison to US $'!$L$3</f>
        <v>45.239418000000001</v>
      </c>
      <c r="M89" s="527">
        <f t="shared" si="89"/>
        <v>6.4456894117647073E-2</v>
      </c>
      <c r="N89" s="129"/>
      <c r="O89" s="511">
        <f>'SFr Prices'!L89/'Trade Comparison to US $'!$O$3</f>
        <v>44.953899213153164</v>
      </c>
      <c r="P89" s="527">
        <f t="shared" si="90"/>
        <v>5.7738805015368572E-2</v>
      </c>
      <c r="Q89" s="129"/>
      <c r="R89" s="511">
        <f>'SEK Prices'!K89/'Trade Comparison to US $'!$R$3</f>
        <v>44.915994949985432</v>
      </c>
      <c r="S89" s="527">
        <f t="shared" si="91"/>
        <v>5.6846939999657224E-2</v>
      </c>
      <c r="T89" s="129"/>
      <c r="U89" s="511">
        <f>'DKr Prices'!K89/'Trade Comparison to US $'!$U$3</f>
        <v>45.730522227320328</v>
      </c>
      <c r="V89" s="527">
        <f t="shared" si="92"/>
        <v>7.6012287701654788E-2</v>
      </c>
      <c r="W89" s="129"/>
      <c r="X89" s="511">
        <f>'NKr Prices'!L89/'Trade Comparison to US $'!$X$3</f>
        <v>45.268300322139019</v>
      </c>
      <c r="Y89" s="527">
        <f t="shared" si="93"/>
        <v>6.5136478167976922E-2</v>
      </c>
      <c r="Z89" s="129"/>
      <c r="AA89" s="511">
        <f>'S Africa Prices'!F89/'Trade Comparison to US $'!$AA$3</f>
        <v>0</v>
      </c>
      <c r="AB89" s="527">
        <f t="shared" si="94"/>
        <v>-1</v>
      </c>
    </row>
    <row r="90" spans="1:28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+'UK Prices'!D90</f>
        <v>Tonal Plaid Shorts</v>
      </c>
      <c r="E90" s="514">
        <f>'US Trade'!H90</f>
        <v>42.5</v>
      </c>
      <c r="F90" s="511">
        <f>'UK Prices'!J90*'Trade Comparison to US $'!$F$3</f>
        <v>41.762523000000002</v>
      </c>
      <c r="G90" s="527">
        <f>(F90-E90)/E90</f>
        <v>-1.7352399999999962E-2</v>
      </c>
      <c r="H90" s="129"/>
      <c r="I90" s="511">
        <f>'IRISH Pricing'!L90*'Trade Comparison to US $'!$I$3</f>
        <v>42.597617400000004</v>
      </c>
      <c r="J90" s="527">
        <f>(I90-E90)/I90</f>
        <v>2.2916164320496545E-3</v>
      </c>
      <c r="K90" s="129"/>
      <c r="L90" s="511">
        <f>'€uro Prices'!K90*'Trade Comparison to US $'!$L$3</f>
        <v>45.239418000000001</v>
      </c>
      <c r="M90" s="527">
        <f>(L90-E90)/E90</f>
        <v>6.4456894117647073E-2</v>
      </c>
      <c r="N90" s="129"/>
      <c r="O90" s="511">
        <f>'SFr Prices'!L90/'Trade Comparison to US $'!$O$3</f>
        <v>44.953899213153164</v>
      </c>
      <c r="P90" s="527">
        <f>(O90-E90)/E90</f>
        <v>5.7738805015368572E-2</v>
      </c>
      <c r="Q90" s="129"/>
      <c r="R90" s="511">
        <f>'SEK Prices'!K90/'Trade Comparison to US $'!$R$3</f>
        <v>42.4881033310673</v>
      </c>
      <c r="S90" s="527">
        <f>(R90-E90)/E90</f>
        <v>-2.7992162194587255E-4</v>
      </c>
      <c r="T90" s="129"/>
      <c r="U90" s="511">
        <f>'DKr Prices'!K90/'Trade Comparison to US $'!$U$3</f>
        <v>42.681820745498975</v>
      </c>
      <c r="V90" s="527">
        <f>(U90-E90)/E90</f>
        <v>4.2781351882111678E-3</v>
      </c>
      <c r="W90" s="129"/>
      <c r="X90" s="511">
        <f>'NKr Prices'!L90/'Trade Comparison to US $'!$X$3</f>
        <v>42.821365169590962</v>
      </c>
      <c r="Y90" s="527">
        <f>(X90-E90)/E90</f>
        <v>7.561533402140279E-3</v>
      </c>
      <c r="Z90" s="129"/>
      <c r="AA90" s="511">
        <f>'S Africa Prices'!F90/'Trade Comparison to US $'!$AA$3</f>
        <v>0</v>
      </c>
      <c r="AB90" s="527">
        <f>(AA90-E90)/E90</f>
        <v>-1</v>
      </c>
    </row>
    <row r="91" spans="1:28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+'UK Prices'!D91</f>
        <v>FJ Solid Colour Shorts</v>
      </c>
      <c r="E91" s="513">
        <f>'US Trade'!H91</f>
        <v>37.5</v>
      </c>
      <c r="F91" s="511">
        <f>'UK Prices'!J91*'Trade Comparison to US $'!$F$3</f>
        <v>36.126750000000001</v>
      </c>
      <c r="G91" s="527">
        <f t="shared" si="87"/>
        <v>-3.6619999999999965E-2</v>
      </c>
      <c r="H91" s="129"/>
      <c r="I91" s="511">
        <f>'IRISH Pricing'!L91*'Trade Comparison to US $'!$I$3</f>
        <v>36.849150000000002</v>
      </c>
      <c r="J91" s="527">
        <f t="shared" si="88"/>
        <v>-1.7662551239309411E-2</v>
      </c>
      <c r="K91" s="129"/>
      <c r="L91" s="511">
        <f>'€uro Prices'!K91*'Trade Comparison to US $'!$L$3</f>
        <v>39.570318</v>
      </c>
      <c r="M91" s="527">
        <f t="shared" si="89"/>
        <v>5.5208480000000011E-2</v>
      </c>
      <c r="N91" s="129"/>
      <c r="O91" s="511">
        <f>'SFr Prices'!L91/'Trade Comparison to US $'!$O$3</f>
        <v>39.321861726311653</v>
      </c>
      <c r="P91" s="527">
        <f t="shared" si="90"/>
        <v>4.8582979368310741E-2</v>
      </c>
      <c r="Q91" s="129"/>
      <c r="R91" s="511">
        <f>'SEK Prices'!K91/'Trade Comparison to US $'!$R$3</f>
        <v>42.4881033310673</v>
      </c>
      <c r="S91" s="527">
        <f t="shared" si="91"/>
        <v>0.13301608882846133</v>
      </c>
      <c r="T91" s="129"/>
      <c r="U91" s="511">
        <f>'DKr Prices'!K91/'Trade Comparison to US $'!$U$3</f>
        <v>42.681820745498975</v>
      </c>
      <c r="V91" s="527">
        <f t="shared" si="92"/>
        <v>0.13818188654663932</v>
      </c>
      <c r="W91" s="129"/>
      <c r="X91" s="511">
        <f>'NKr Prices'!L91/'Trade Comparison to US $'!$X$3</f>
        <v>42.821365169590962</v>
      </c>
      <c r="Y91" s="527">
        <f t="shared" si="93"/>
        <v>0.14190307118909232</v>
      </c>
      <c r="Z91" s="129"/>
      <c r="AA91" s="511">
        <f>'S Africa Prices'!F91/'Trade Comparison to US $'!$AA$3</f>
        <v>35.155675724047121</v>
      </c>
      <c r="AB91" s="527">
        <f t="shared" si="94"/>
        <v>-6.2515314025410093E-2</v>
      </c>
    </row>
    <row r="92" spans="1:28" x14ac:dyDescent="0.3">
      <c r="A92" s="206" t="str">
        <f>'ITMA Form Data'!A92</f>
        <v>WOMEN'S</v>
      </c>
      <c r="B92" s="206"/>
      <c r="C92" s="500"/>
      <c r="D92" s="29" t="str">
        <f>+'UK Prices'!D92</f>
        <v>Women's</v>
      </c>
      <c r="E92" s="513"/>
      <c r="F92" s="132"/>
      <c r="G92" s="132"/>
      <c r="H92" s="129"/>
      <c r="I92" s="132"/>
      <c r="J92" s="132"/>
      <c r="K92" s="129"/>
      <c r="L92" s="132"/>
      <c r="M92" s="132"/>
      <c r="N92" s="129"/>
      <c r="O92" s="132"/>
      <c r="P92" s="132"/>
      <c r="Q92" s="129"/>
      <c r="R92" s="132"/>
      <c r="S92" s="132"/>
      <c r="T92" s="129"/>
      <c r="U92" s="132"/>
      <c r="V92" s="132"/>
      <c r="W92" s="129"/>
      <c r="X92" s="132"/>
      <c r="Y92" s="132"/>
      <c r="Z92" s="129"/>
      <c r="AA92" s="132"/>
      <c r="AB92" s="132"/>
    </row>
    <row r="93" spans="1:28" x14ac:dyDescent="0.3">
      <c r="A93" s="206" t="str">
        <f>'ITMA Form Data'!A93</f>
        <v>MID LAYERS</v>
      </c>
      <c r="B93" s="206"/>
      <c r="C93" s="500"/>
      <c r="D93" s="29" t="str">
        <f>+'UK Prices'!D93</f>
        <v>Mid Layers</v>
      </c>
      <c r="E93" s="513"/>
      <c r="F93" s="132"/>
      <c r="G93" s="132"/>
      <c r="H93" s="129"/>
      <c r="I93" s="132"/>
      <c r="J93" s="132"/>
      <c r="K93" s="129"/>
      <c r="L93" s="132"/>
      <c r="M93" s="132"/>
      <c r="N93" s="129"/>
      <c r="O93" s="132"/>
      <c r="P93" s="132"/>
      <c r="Q93" s="129"/>
      <c r="R93" s="132"/>
      <c r="S93" s="132"/>
      <c r="T93" s="129"/>
      <c r="U93" s="132"/>
      <c r="V93" s="132"/>
      <c r="W93" s="129"/>
      <c r="X93" s="132"/>
      <c r="Y93" s="132"/>
      <c r="Z93" s="129"/>
      <c r="AA93" s="132"/>
      <c r="AB93" s="132"/>
    </row>
    <row r="94" spans="1:28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+'UK Prices'!D94</f>
        <v>Womens DWR Lightweight Softshell Vest</v>
      </c>
      <c r="E94" s="512">
        <f>'US Trade'!H94</f>
        <v>67.5</v>
      </c>
      <c r="F94" s="511">
        <f>'UK Prices'!J94*'Trade Comparison to US $'!$F$3</f>
        <v>57.802800000000005</v>
      </c>
      <c r="G94" s="527">
        <f t="shared" ref="G94" si="103">(F94-E94)/E94</f>
        <v>-0.14366222222222216</v>
      </c>
      <c r="H94" s="129"/>
      <c r="I94" s="511">
        <f>'IRISH Pricing'!L94*'Trade Comparison to US $'!$I$3</f>
        <v>58.958640000000003</v>
      </c>
      <c r="J94" s="527">
        <f t="shared" ref="J94" si="104">(I94-E94)/I94</f>
        <v>-0.14487037014422308</v>
      </c>
      <c r="K94" s="129"/>
      <c r="L94" s="511">
        <f>'€uro Prices'!K94*'Trade Comparison to US $'!$L$3</f>
        <v>65.194649999999996</v>
      </c>
      <c r="M94" s="527">
        <f t="shared" ref="M94" si="105">(L94-E94)/E94</f>
        <v>-3.4153333333333397E-2</v>
      </c>
      <c r="N94" s="129"/>
      <c r="O94" s="511">
        <f>'SFr Prices'!L94/'Trade Comparison to US $'!$O$3</f>
        <v>64.81963143946686</v>
      </c>
      <c r="P94" s="527">
        <f t="shared" ref="P94" si="106">(O94-E94)/E94</f>
        <v>-3.9709163859750214E-2</v>
      </c>
      <c r="Q94" s="129"/>
      <c r="R94" s="511">
        <f>'SEK Prices'!K94/'Trade Comparison to US $'!$R$3</f>
        <v>66.76701952024861</v>
      </c>
      <c r="S94" s="527">
        <f t="shared" ref="S94" si="107">(R94-E94)/E94</f>
        <v>-1.0858970070390965E-2</v>
      </c>
      <c r="T94" s="129"/>
      <c r="U94" s="511">
        <f>'DKr Prices'!K94/'Trade Comparison to US $'!$U$3</f>
        <v>64.022731118248458</v>
      </c>
      <c r="V94" s="527">
        <f t="shared" ref="V94" si="108">(U94-E94)/E94</f>
        <v>-5.1515094544467281E-2</v>
      </c>
      <c r="W94" s="129"/>
      <c r="X94" s="511">
        <f>'NKr Prices'!L94/'Trade Comparison to US $'!$X$3</f>
        <v>67.290716695071509</v>
      </c>
      <c r="Y94" s="527">
        <f t="shared" ref="Y94" si="109">(X94-E94)/E94</f>
        <v>-3.1004934063480084E-3</v>
      </c>
      <c r="Z94" s="129"/>
      <c r="AA94" s="511">
        <f>'S Africa Prices'!F94/'Trade Comparison to US $'!$AA$3</f>
        <v>0</v>
      </c>
      <c r="AB94" s="527">
        <f t="shared" ref="AB94" si="110">(AA94-E94)/E94</f>
        <v>-1</v>
      </c>
    </row>
    <row r="95" spans="1:28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+'UK Prices'!D95</f>
        <v>Womens FJ Lambswool V-Neck (Midweight)</v>
      </c>
      <c r="E95" s="512">
        <f>'US Trade'!H95</f>
        <v>50</v>
      </c>
      <c r="F95" s="511">
        <f>'UK Prices'!J95*'Trade Comparison to US $'!$F$3</f>
        <v>49.132380000000005</v>
      </c>
      <c r="G95" s="527">
        <f t="shared" ref="G95:G109" si="111">(F95-E95)/E95</f>
        <v>-1.7352399999999903E-2</v>
      </c>
      <c r="H95" s="129"/>
      <c r="I95" s="511">
        <f>'IRISH Pricing'!L95*'Trade Comparison to US $'!$I$3</f>
        <v>50.114844000000005</v>
      </c>
      <c r="J95" s="527">
        <f t="shared" ref="J95:J109" si="112">(I95-E95)/I95</f>
        <v>2.2916164320496545E-3</v>
      </c>
      <c r="K95" s="129"/>
      <c r="L95" s="511">
        <f>'€uro Prices'!K95*'Trade Comparison to US $'!$L$3</f>
        <v>53.743068000000001</v>
      </c>
      <c r="M95" s="527">
        <f t="shared" ref="M95:M109" si="113">(L95-E95)/E95</f>
        <v>7.4861360000000016E-2</v>
      </c>
      <c r="N95" s="129"/>
      <c r="O95" s="511">
        <f>'SFr Prices'!L95/'Trade Comparison to US $'!$O$3</f>
        <v>53.453155784204903</v>
      </c>
      <c r="P95" s="527">
        <f t="shared" ref="P95:P109" si="114">(O95-E95)/E95</f>
        <v>6.906311568409805E-2</v>
      </c>
      <c r="Q95" s="129"/>
      <c r="R95" s="511">
        <f>'SEK Prices'!K95/'Trade Comparison to US $'!$R$3</f>
        <v>52.199669806739827</v>
      </c>
      <c r="S95" s="527">
        <f t="shared" ref="S95:S109" si="115">(R95-E95)/E95</f>
        <v>4.3993396134796539E-2</v>
      </c>
      <c r="T95" s="129"/>
      <c r="U95" s="511">
        <f>'DKr Prices'!K95/'Trade Comparison to US $'!$U$3</f>
        <v>54.87662667278439</v>
      </c>
      <c r="V95" s="527">
        <f t="shared" ref="V95:V109" si="116">(U95-E95)/E95</f>
        <v>9.7532533455687798E-2</v>
      </c>
      <c r="W95" s="129"/>
      <c r="X95" s="511">
        <f>'NKr Prices'!L95/'Trade Comparison to US $'!$X$3</f>
        <v>52.609105779783185</v>
      </c>
      <c r="Y95" s="527">
        <f t="shared" ref="Y95:Y109" si="117">(X95-E95)/E95</f>
        <v>5.21821155956637E-2</v>
      </c>
      <c r="Z95" s="129"/>
      <c r="AA95" s="511">
        <f>'S Africa Prices'!F95/'Trade Comparison to US $'!$AA$3</f>
        <v>0</v>
      </c>
      <c r="AB95" s="527">
        <f t="shared" ref="AB95:AB109" si="118">(AA95-E95)/E95</f>
        <v>-1</v>
      </c>
    </row>
    <row r="96" spans="1:28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+'UK Prices'!D96</f>
        <v>Women's Full Zip Hoody</v>
      </c>
      <c r="E96" s="513">
        <f>'US Trade'!H96</f>
        <v>62.5</v>
      </c>
      <c r="F96" s="511">
        <f>'UK Prices'!J96*'Trade Comparison to US $'!$F$3</f>
        <v>48.409845000000004</v>
      </c>
      <c r="G96" s="527">
        <f>(F96-E96)/E96</f>
        <v>-0.22544247999999995</v>
      </c>
      <c r="H96" s="129"/>
      <c r="I96" s="511">
        <f>'IRISH Pricing'!L96*'Trade Comparison to US $'!$I$3</f>
        <v>49.37786100000001</v>
      </c>
      <c r="J96" s="527">
        <f>(I96-E96)/I96</f>
        <v>-0.26574944183993687</v>
      </c>
      <c r="K96" s="129"/>
      <c r="L96" s="511">
        <f>'€uro Prices'!K96*'Trade Comparison to US $'!$L$3</f>
        <v>53.176158000000001</v>
      </c>
      <c r="M96" s="527">
        <f>(L96-E96)/E96</f>
        <v>-0.14918147199999998</v>
      </c>
      <c r="N96" s="129"/>
      <c r="O96" s="511">
        <f>'SFr Prices'!L96/'Trade Comparison to US $'!$O$3</f>
        <v>52.838751694731286</v>
      </c>
      <c r="P96" s="527">
        <f>(O96-E96)/E96</f>
        <v>-0.15457997288429942</v>
      </c>
      <c r="Q96" s="129"/>
      <c r="R96" s="511">
        <f>'SEK Prices'!K96/'Trade Comparison to US $'!$R$3</f>
        <v>49.771778187821695</v>
      </c>
      <c r="S96" s="527">
        <f>(R96-E96)/E96</f>
        <v>-0.20365154899485288</v>
      </c>
      <c r="T96" s="129"/>
      <c r="U96" s="511">
        <f>'DKr Prices'!K96/'Trade Comparison to US $'!$U$3</f>
        <v>51.827925190963036</v>
      </c>
      <c r="V96" s="527">
        <f>(U96-E96)/E96</f>
        <v>-0.17075319694459143</v>
      </c>
      <c r="W96" s="129"/>
      <c r="X96" s="511">
        <f>'NKr Prices'!L96/'Trade Comparison to US $'!$X$3</f>
        <v>50.162170627235128</v>
      </c>
      <c r="Y96" s="527">
        <f>(X96-E96)/E96</f>
        <v>-0.19740526996423796</v>
      </c>
      <c r="Z96" s="129"/>
      <c r="AA96" s="511">
        <f>'S Africa Prices'!F96/'Trade Comparison to US $'!$AA$3</f>
        <v>0</v>
      </c>
      <c r="AB96" s="527">
        <f>(AA96-E96)/E96</f>
        <v>-1</v>
      </c>
    </row>
    <row r="97" spans="1:28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+'UK Prices'!D97</f>
        <v>Women's Full Zip Brushed Chill-Out</v>
      </c>
      <c r="E97" s="513">
        <f>'US Trade'!H97</f>
        <v>57.5</v>
      </c>
      <c r="F97" s="511">
        <f>'UK Prices'!J97*'Trade Comparison to US $'!$F$3</f>
        <v>45.519705000000002</v>
      </c>
      <c r="G97" s="527">
        <f>(F97-E97)/E97</f>
        <v>-0.2083529565217391</v>
      </c>
      <c r="H97" s="129"/>
      <c r="I97" s="511">
        <f>'IRISH Pricing'!L97*'Trade Comparison to US $'!$I$3</f>
        <v>46.429929000000008</v>
      </c>
      <c r="J97" s="527">
        <f>(I97-E97)/I97</f>
        <v>-0.23842532690497953</v>
      </c>
      <c r="K97" s="129"/>
      <c r="L97" s="511">
        <f>'€uro Prices'!K97*'Trade Comparison to US $'!$L$3</f>
        <v>50.001462000000004</v>
      </c>
      <c r="M97" s="527">
        <f>(L97-E97)/E97</f>
        <v>-0.13040935652173907</v>
      </c>
      <c r="N97" s="129"/>
      <c r="O97" s="511">
        <f>'SFr Prices'!L97/'Trade Comparison to US $'!$O$3</f>
        <v>49.664330565784248</v>
      </c>
      <c r="P97" s="527">
        <f>(O97-E97)/E97</f>
        <v>-0.1362725118994044</v>
      </c>
      <c r="Q97" s="129"/>
      <c r="R97" s="511">
        <f>'SEK Prices'!K97/'Trade Comparison to US $'!$R$3</f>
        <v>47.343886568903564</v>
      </c>
      <c r="S97" s="527">
        <f>(R97-E97)/E97</f>
        <v>-0.17662805967124237</v>
      </c>
      <c r="T97" s="129"/>
      <c r="U97" s="511">
        <f>'DKr Prices'!K97/'Trade Comparison to US $'!$U$3</f>
        <v>48.779223709141682</v>
      </c>
      <c r="V97" s="527">
        <f>(U97-E97)/E97</f>
        <v>-0.1516656746236229</v>
      </c>
      <c r="W97" s="129"/>
      <c r="X97" s="511">
        <f>'NKr Prices'!L97/'Trade Comparison to US $'!$X$3</f>
        <v>47.71523547468707</v>
      </c>
      <c r="Y97" s="527">
        <f>(X97-E97)/E97</f>
        <v>-0.17016981783152921</v>
      </c>
      <c r="Z97" s="129"/>
      <c r="AA97" s="511">
        <f>'S Africa Prices'!F97/'Trade Comparison to US $'!$AA$3</f>
        <v>0</v>
      </c>
      <c r="AB97" s="527">
        <f>(AA97-E97)/E97</f>
        <v>-1</v>
      </c>
    </row>
    <row r="98" spans="1:28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+'UK Prices'!D98</f>
        <v>Women's Full Zip Brushed Chill-Out Vest</v>
      </c>
      <c r="E98" s="514">
        <f>'US Trade'!H98</f>
        <v>54</v>
      </c>
      <c r="F98" s="511">
        <f>'UK Prices'!J98*'Trade Comparison to US $'!$F$3</f>
        <v>40.461960000000005</v>
      </c>
      <c r="G98" s="527">
        <f>(F98-E98)/E98</f>
        <v>-0.25070444444444434</v>
      </c>
      <c r="H98" s="129"/>
      <c r="I98" s="511">
        <f>'IRISH Pricing'!L98*'Trade Comparison to US $'!$I$3</f>
        <v>41.271048</v>
      </c>
      <c r="J98" s="527">
        <f>(I98-E98)/I98</f>
        <v>-0.30842328016482645</v>
      </c>
      <c r="K98" s="129"/>
      <c r="L98" s="511">
        <f>'€uro Prices'!K98*'Trade Comparison to US $'!$L$3</f>
        <v>44.445744000000005</v>
      </c>
      <c r="M98" s="527">
        <f>(L98-E98)/E98</f>
        <v>-0.17693066666666657</v>
      </c>
      <c r="N98" s="129"/>
      <c r="O98" s="511">
        <f>'SFr Prices'!L98/'Trade Comparison to US $'!$O$3</f>
        <v>44.134693760521671</v>
      </c>
      <c r="P98" s="527">
        <f>(O98-E98)/E98</f>
        <v>-0.18269085628663573</v>
      </c>
      <c r="Q98" s="129"/>
      <c r="R98" s="511">
        <f>'SEK Prices'!K98/'Trade Comparison to US $'!$R$3</f>
        <v>44.915994949985432</v>
      </c>
      <c r="S98" s="527">
        <f>(R98-E98)/E98</f>
        <v>-0.16822231574101051</v>
      </c>
      <c r="T98" s="129"/>
      <c r="U98" s="511">
        <f>'DKr Prices'!K98/'Trade Comparison to US $'!$U$3</f>
        <v>45.730522227320328</v>
      </c>
      <c r="V98" s="527">
        <f>(U98-E98)/E98</f>
        <v>-0.15313847727184576</v>
      </c>
      <c r="W98" s="129"/>
      <c r="X98" s="511">
        <f>'NKr Prices'!L98/'Trade Comparison to US $'!$X$3</f>
        <v>45.268300322139019</v>
      </c>
      <c r="Y98" s="527">
        <f>(X98-E98)/E98</f>
        <v>-0.16169814218261075</v>
      </c>
      <c r="Z98" s="129"/>
      <c r="AA98" s="511">
        <f>'S Africa Prices'!F98/'Trade Comparison to US $'!$AA$3</f>
        <v>0</v>
      </c>
      <c r="AB98" s="527">
        <f>(AA98-E98)/E98</f>
        <v>-1</v>
      </c>
    </row>
    <row r="99" spans="1:28" hidden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+'UK Prices'!D99</f>
        <v>Womens FJ Full Zip Chill-Out (Knit mid layer)</v>
      </c>
      <c r="E99" s="513">
        <f>'US Trade'!H99</f>
        <v>0</v>
      </c>
      <c r="F99" s="511">
        <f>'UK Prices'!J99*'Trade Comparison to US $'!$F$3</f>
        <v>0</v>
      </c>
      <c r="G99" s="527" t="e">
        <f t="shared" si="111"/>
        <v>#DIV/0!</v>
      </c>
      <c r="H99" s="129"/>
      <c r="I99" s="511">
        <f>'IRISH Pricing'!L99*'Trade Comparison to US $'!$I$3</f>
        <v>0</v>
      </c>
      <c r="J99" s="527" t="e">
        <f t="shared" si="112"/>
        <v>#DIV/0!</v>
      </c>
      <c r="K99" s="129"/>
      <c r="L99" s="511">
        <f>'€uro Prices'!K99*'Trade Comparison to US $'!$L$3</f>
        <v>0</v>
      </c>
      <c r="M99" s="527" t="e">
        <f t="shared" si="113"/>
        <v>#DIV/0!</v>
      </c>
      <c r="N99" s="129"/>
      <c r="O99" s="511">
        <f>'SFr Prices'!L99/'Trade Comparison to US $'!$O$3</f>
        <v>0</v>
      </c>
      <c r="P99" s="527" t="e">
        <f t="shared" si="114"/>
        <v>#DIV/0!</v>
      </c>
      <c r="Q99" s="129"/>
      <c r="R99" s="511">
        <f>'SEK Prices'!K99/'Trade Comparison to US $'!$R$3</f>
        <v>0</v>
      </c>
      <c r="S99" s="527" t="e">
        <f t="shared" si="115"/>
        <v>#DIV/0!</v>
      </c>
      <c r="T99" s="129"/>
      <c r="U99" s="511">
        <f>'DKr Prices'!K99/'Trade Comparison to US $'!$U$3</f>
        <v>0</v>
      </c>
      <c r="V99" s="527" t="e">
        <f t="shared" si="116"/>
        <v>#DIV/0!</v>
      </c>
      <c r="W99" s="129"/>
      <c r="X99" s="511">
        <f>'NKr Prices'!L99/'Trade Comparison to US $'!$X$3</f>
        <v>0</v>
      </c>
      <c r="Y99" s="527" t="e">
        <f t="shared" si="117"/>
        <v>#DIV/0!</v>
      </c>
      <c r="Z99" s="129"/>
      <c r="AA99" s="511">
        <f>'S Africa Prices'!F99/'Trade Comparison to US $'!$AA$3</f>
        <v>0</v>
      </c>
      <c r="AB99" s="527" t="e">
        <f t="shared" si="118"/>
        <v>#DIV/0!</v>
      </c>
    </row>
    <row r="100" spans="1:28" hidden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+'UK Prices'!D100</f>
        <v>Womens FJ Full Zip Chill-Out Vest (knit mid layer)</v>
      </c>
      <c r="E100" s="513">
        <f>'US Trade'!H100</f>
        <v>0</v>
      </c>
      <c r="F100" s="511">
        <f>'UK Prices'!J100*'Trade Comparison to US $'!$F$3</f>
        <v>0</v>
      </c>
      <c r="G100" s="527" t="e">
        <f t="shared" si="111"/>
        <v>#DIV/0!</v>
      </c>
      <c r="H100" s="129"/>
      <c r="I100" s="511">
        <f>'IRISH Pricing'!L100*'Trade Comparison to US $'!$I$3</f>
        <v>0</v>
      </c>
      <c r="J100" s="527" t="e">
        <f t="shared" si="112"/>
        <v>#DIV/0!</v>
      </c>
      <c r="K100" s="129"/>
      <c r="L100" s="511">
        <f>'€uro Prices'!K100*'Trade Comparison to US $'!$L$3</f>
        <v>0</v>
      </c>
      <c r="M100" s="527" t="e">
        <f t="shared" si="113"/>
        <v>#DIV/0!</v>
      </c>
      <c r="N100" s="129"/>
      <c r="O100" s="511">
        <f>'SFr Prices'!L100/'Trade Comparison to US $'!$O$3</f>
        <v>0</v>
      </c>
      <c r="P100" s="527" t="e">
        <f t="shared" si="114"/>
        <v>#DIV/0!</v>
      </c>
      <c r="Q100" s="129"/>
      <c r="R100" s="511">
        <f>'SEK Prices'!K100/'Trade Comparison to US $'!$R$3</f>
        <v>0</v>
      </c>
      <c r="S100" s="527" t="e">
        <f t="shared" si="115"/>
        <v>#DIV/0!</v>
      </c>
      <c r="T100" s="129"/>
      <c r="U100" s="511">
        <f>'DKr Prices'!K100/'Trade Comparison to US $'!$U$3</f>
        <v>0</v>
      </c>
      <c r="V100" s="527" t="e">
        <f t="shared" si="116"/>
        <v>#DIV/0!</v>
      </c>
      <c r="W100" s="129"/>
      <c r="X100" s="511">
        <f>'NKr Prices'!L100/'Trade Comparison to US $'!$X$3</f>
        <v>0</v>
      </c>
      <c r="Y100" s="527" t="e">
        <f t="shared" si="117"/>
        <v>#DIV/0!</v>
      </c>
      <c r="Z100" s="129"/>
      <c r="AA100" s="511">
        <f>'S Africa Prices'!F100/'Trade Comparison to US $'!$AA$3</f>
        <v>0</v>
      </c>
      <c r="AB100" s="527" t="e">
        <f t="shared" si="118"/>
        <v>#DIV/0!</v>
      </c>
    </row>
    <row r="101" spans="1:28" x14ac:dyDescent="0.3">
      <c r="A101" s="206" t="str">
        <f>'ITMA Form Data'!A101</f>
        <v>SHIRTS</v>
      </c>
      <c r="B101" s="206"/>
      <c r="C101" s="500"/>
      <c r="D101" s="29" t="str">
        <f>+'UK Prices'!D101</f>
        <v>Shirts</v>
      </c>
      <c r="E101" s="513"/>
      <c r="F101" s="132"/>
      <c r="G101" s="132"/>
      <c r="H101" s="129"/>
      <c r="I101" s="132"/>
      <c r="J101" s="132"/>
      <c r="K101" s="129"/>
      <c r="L101" s="132"/>
      <c r="M101" s="132"/>
      <c r="N101" s="129"/>
      <c r="O101" s="132"/>
      <c r="P101" s="132"/>
      <c r="Q101" s="129"/>
      <c r="R101" s="132"/>
      <c r="S101" s="132"/>
      <c r="T101" s="129"/>
      <c r="U101" s="132"/>
      <c r="V101" s="132"/>
      <c r="W101" s="129"/>
      <c r="X101" s="132"/>
      <c r="Y101" s="132"/>
      <c r="Z101" s="129"/>
      <c r="AA101" s="132"/>
      <c r="AB101" s="132"/>
    </row>
    <row r="102" spans="1:28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+'UK Prices'!D102</f>
        <v>Women's Stretch Pique Open V-neck</v>
      </c>
      <c r="E102" s="514">
        <f>'US Trade'!H102</f>
        <v>32.5</v>
      </c>
      <c r="F102" s="511">
        <f>'UK Prices'!J102*'Trade Comparison to US $'!$F$3</f>
        <v>28.178865000000002</v>
      </c>
      <c r="G102" s="527">
        <f>(F102-E102)/E102</f>
        <v>-0.13295799999999994</v>
      </c>
      <c r="H102" s="129"/>
      <c r="I102" s="511">
        <f>'IRISH Pricing'!L102*'Trade Comparison to US $'!$I$3</f>
        <v>28.742337000000003</v>
      </c>
      <c r="J102" s="527">
        <f>(I102-E102)/I102</f>
        <v>-0.13073616804367708</v>
      </c>
      <c r="K102" s="129"/>
      <c r="L102" s="511">
        <f>'€uro Prices'!K102*'Trade Comparison to US $'!$L$3</f>
        <v>31.633578</v>
      </c>
      <c r="M102" s="527">
        <f>(L102-E102)/E102</f>
        <v>-2.6659138461538463E-2</v>
      </c>
      <c r="N102" s="129"/>
      <c r="O102" s="511">
        <f>'SFr Prices'!L102/'Trade Comparison to US $'!$O$3</f>
        <v>31.437009244733535</v>
      </c>
      <c r="P102" s="527">
        <f>(O102-E102)/E102</f>
        <v>-3.2707407854352784E-2</v>
      </c>
      <c r="Q102" s="129"/>
      <c r="R102" s="511">
        <f>'SEK Prices'!K102/'Trade Comparison to US $'!$R$3</f>
        <v>27.92075361755851</v>
      </c>
      <c r="S102" s="527">
        <f>(R102-E102)/E102</f>
        <v>-0.14089988869050737</v>
      </c>
      <c r="T102" s="129"/>
      <c r="U102" s="511">
        <f>'DKr Prices'!K102/'Trade Comparison to US $'!$U$3</f>
        <v>27.438313336392195</v>
      </c>
      <c r="V102" s="527">
        <f>(U102-E102)/E102</f>
        <v>-0.15574420503408631</v>
      </c>
      <c r="W102" s="129"/>
      <c r="X102" s="511">
        <f>'NKr Prices'!L102/'Trade Comparison to US $'!$X$3</f>
        <v>28.13975425430263</v>
      </c>
      <c r="Y102" s="527">
        <f>(X102-E102)/E102</f>
        <v>-0.13416140755991907</v>
      </c>
      <c r="Z102" s="129"/>
      <c r="AA102" s="511">
        <f>'S Africa Prices'!F102/'Trade Comparison to US $'!$AA$3</f>
        <v>0</v>
      </c>
      <c r="AB102" s="527">
        <f>(AA102-E102)/E102</f>
        <v>-1</v>
      </c>
    </row>
    <row r="103" spans="1:28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+'UK Prices'!D103</f>
        <v>Women's Smooth Pique Cap Sleeve</v>
      </c>
      <c r="E103" s="514">
        <f>'US Trade'!H103</f>
        <v>32.5</v>
      </c>
      <c r="F103" s="511">
        <f>'UK Prices'!J103*'Trade Comparison to US $'!$F$3</f>
        <v>28.178865000000002</v>
      </c>
      <c r="G103" s="527">
        <f t="shared" ref="G103" si="119">(F103-E103)/E103</f>
        <v>-0.13295799999999994</v>
      </c>
      <c r="H103" s="129"/>
      <c r="I103" s="511">
        <f>'IRISH Pricing'!L103*'Trade Comparison to US $'!$I$3</f>
        <v>28.742337000000003</v>
      </c>
      <c r="J103" s="527">
        <f t="shared" ref="J103" si="120">(I103-E103)/I103</f>
        <v>-0.13073616804367708</v>
      </c>
      <c r="K103" s="129"/>
      <c r="L103" s="511">
        <f>'€uro Prices'!K103*'Trade Comparison to US $'!$L$3</f>
        <v>31.633578</v>
      </c>
      <c r="M103" s="527">
        <f t="shared" ref="M103" si="121">(L103-E103)/E103</f>
        <v>-2.6659138461538463E-2</v>
      </c>
      <c r="N103" s="129"/>
      <c r="O103" s="511">
        <f>'SFr Prices'!L103/'Trade Comparison to US $'!$O$3</f>
        <v>31.437009244733535</v>
      </c>
      <c r="P103" s="527">
        <f t="shared" ref="P103" si="122">(O103-E103)/E103</f>
        <v>-3.2707407854352784E-2</v>
      </c>
      <c r="Q103" s="129"/>
      <c r="R103" s="511">
        <f>'SEK Prices'!K103/'Trade Comparison to US $'!$R$3</f>
        <v>27.92075361755851</v>
      </c>
      <c r="S103" s="527">
        <f t="shared" ref="S103" si="123">(R103-E103)/E103</f>
        <v>-0.14089988869050737</v>
      </c>
      <c r="T103" s="129"/>
      <c r="U103" s="511">
        <f>'DKr Prices'!K103/'Trade Comparison to US $'!$U$3</f>
        <v>27.438313336392195</v>
      </c>
      <c r="V103" s="527">
        <f t="shared" ref="V103" si="124">(U103-E103)/E103</f>
        <v>-0.15574420503408631</v>
      </c>
      <c r="W103" s="129"/>
      <c r="X103" s="511">
        <f>'NKr Prices'!L103/'Trade Comparison to US $'!$X$3</f>
        <v>28.13975425430263</v>
      </c>
      <c r="Y103" s="527">
        <f t="shared" ref="Y103" si="125">(X103-E103)/E103</f>
        <v>-0.13416140755991907</v>
      </c>
      <c r="Z103" s="129"/>
      <c r="AA103" s="511">
        <f>'S Africa Prices'!F103/'Trade Comparison to US $'!$AA$3</f>
        <v>0</v>
      </c>
      <c r="AB103" s="527">
        <f t="shared" ref="AB103" si="126">(AA103-E103)/E103</f>
        <v>-1</v>
      </c>
    </row>
    <row r="104" spans="1:28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+'UK Prices'!D104</f>
        <v>Women's Stretch Pique - Solid Colour</v>
      </c>
      <c r="E104" s="514">
        <f>'US Trade'!H104</f>
        <v>32.5</v>
      </c>
      <c r="F104" s="511">
        <f>'UK Prices'!J104*'Trade Comparison to US $'!$F$3</f>
        <v>28.178865000000002</v>
      </c>
      <c r="G104" s="527">
        <f>(F104-E104)/E104</f>
        <v>-0.13295799999999994</v>
      </c>
      <c r="H104" s="129"/>
      <c r="I104" s="511">
        <f>'IRISH Pricing'!L104*'Trade Comparison to US $'!$I$3</f>
        <v>28.742337000000003</v>
      </c>
      <c r="J104" s="527">
        <f>(I104-E104)/I104</f>
        <v>-0.13073616804367708</v>
      </c>
      <c r="K104" s="129"/>
      <c r="L104" s="511">
        <f>'€uro Prices'!K104*'Trade Comparison to US $'!$L$3</f>
        <v>31.633578</v>
      </c>
      <c r="M104" s="527">
        <f>(L104-E104)/E104</f>
        <v>-2.6659138461538463E-2</v>
      </c>
      <c r="N104" s="129"/>
      <c r="O104" s="511">
        <f>'SFr Prices'!L104/'Trade Comparison to US $'!$O$3</f>
        <v>31.437009244733535</v>
      </c>
      <c r="P104" s="527">
        <f>(O104-E104)/E104</f>
        <v>-3.2707407854352784E-2</v>
      </c>
      <c r="Q104" s="129"/>
      <c r="R104" s="511">
        <f>'SEK Prices'!K104/'Trade Comparison to US $'!$R$3</f>
        <v>27.92075361755851</v>
      </c>
      <c r="S104" s="527">
        <f>(R104-E104)/E104</f>
        <v>-0.14089988869050737</v>
      </c>
      <c r="T104" s="129"/>
      <c r="U104" s="511">
        <f>'DKr Prices'!K104/'Trade Comparison to US $'!$U$3</f>
        <v>30.487014818213552</v>
      </c>
      <c r="V104" s="527">
        <f>(U104-E104)/E104</f>
        <v>-6.1938005593429157E-2</v>
      </c>
      <c r="W104" s="129"/>
      <c r="X104" s="511">
        <f>'NKr Prices'!L104/'Trade Comparison to US $'!$X$3</f>
        <v>28.13975425430263</v>
      </c>
      <c r="Y104" s="527">
        <f>(X104-E104)/E104</f>
        <v>-0.13416140755991907</v>
      </c>
      <c r="Z104" s="129"/>
      <c r="AA104" s="511">
        <f>'S Africa Prices'!F104/'Trade Comparison to US $'!$AA$3</f>
        <v>0</v>
      </c>
      <c r="AB104" s="527">
        <f>(AA104-E104)/E104</f>
        <v>-1</v>
      </c>
    </row>
    <row r="105" spans="1:28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+'UK Prices'!D105</f>
        <v>Women's Interlock Sleeveless</v>
      </c>
      <c r="E105" s="514">
        <f>'US Trade'!H105</f>
        <v>32.5</v>
      </c>
      <c r="F105" s="511">
        <f>'UK Prices'!J105*'Trade Comparison to US $'!$F$3</f>
        <v>25.288725000000003</v>
      </c>
      <c r="G105" s="527">
        <f>(F105-E105)/E105</f>
        <v>-0.22188538461538451</v>
      </c>
      <c r="H105" s="129"/>
      <c r="I105" s="511">
        <f>'IRISH Pricing'!L105*'Trade Comparison to US $'!$I$3</f>
        <v>25.794405000000001</v>
      </c>
      <c r="J105" s="527">
        <f>(I105-E105)/I105</f>
        <v>-0.25996315867724024</v>
      </c>
      <c r="K105" s="129"/>
      <c r="L105" s="511">
        <f>'€uro Prices'!K105*'Trade Comparison to US $'!$L$3</f>
        <v>28.232118</v>
      </c>
      <c r="M105" s="527">
        <f>(L105-E105)/E105</f>
        <v>-0.13131944615384616</v>
      </c>
      <c r="N105" s="129"/>
      <c r="O105" s="511">
        <f>'SFr Prices'!L105/'Trade Comparison to US $'!$O$3</f>
        <v>28.057786752628626</v>
      </c>
      <c r="P105" s="527">
        <f>(O105-E105)/E105</f>
        <v>-0.1366834845345038</v>
      </c>
      <c r="Q105" s="129"/>
      <c r="R105" s="511">
        <f>'SEK Prices'!K105/'Trade Comparison to US $'!$R$3</f>
        <v>25.492861998640379</v>
      </c>
      <c r="S105" s="527">
        <f>(R105-E105)/E105</f>
        <v>-0.21560424619568064</v>
      </c>
      <c r="T105" s="129"/>
      <c r="U105" s="511">
        <f>'DKr Prices'!K105/'Trade Comparison to US $'!$U$3</f>
        <v>27.438313336392195</v>
      </c>
      <c r="V105" s="527">
        <f>(U105-E105)/E105</f>
        <v>-0.15574420503408631</v>
      </c>
      <c r="W105" s="129"/>
      <c r="X105" s="511">
        <f>'NKr Prices'!L105/'Trade Comparison to US $'!$X$3</f>
        <v>25.692819101754576</v>
      </c>
      <c r="Y105" s="527">
        <f>(X105-E105)/E105</f>
        <v>-0.20945171994601303</v>
      </c>
      <c r="Z105" s="129"/>
      <c r="AA105" s="511">
        <f>'S Africa Prices'!F105/'Trade Comparison to US $'!$AA$3</f>
        <v>0</v>
      </c>
      <c r="AB105" s="527">
        <f>(AA105-E105)/E105</f>
        <v>-1</v>
      </c>
    </row>
    <row r="106" spans="1:28" hidden="1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+'UK Prices'!D106</f>
        <v>Stretch Pique Double Space Dye Chest Stripe (A) - Prosports</v>
      </c>
      <c r="E106" s="513">
        <f>'US Trade'!H106</f>
        <v>37.5</v>
      </c>
      <c r="F106" s="511">
        <f>'UK Prices'!J106*'Trade Comparison to US $'!$F$3</f>
        <v>38.149847999999999</v>
      </c>
      <c r="G106" s="527">
        <f t="shared" ref="G106" si="127">(F106-E106)/E106</f>
        <v>1.7329279999999964E-2</v>
      </c>
      <c r="H106" s="129"/>
      <c r="I106" s="511">
        <f>'IRISH Pricing'!L106*'Trade Comparison to US $'!$I$3</f>
        <v>38.912702400000001</v>
      </c>
      <c r="J106" s="527">
        <f t="shared" ref="J106" si="128">(I106-E106)/I106</f>
        <v>3.6304402235502423E-2</v>
      </c>
      <c r="K106" s="129"/>
      <c r="L106" s="511">
        <f>'€uro Prices'!K106*'Trade Comparison to US $'!$L$3</f>
        <v>41.271048</v>
      </c>
      <c r="M106" s="527">
        <f t="shared" ref="M106" si="129">(L106-E106)/E106</f>
        <v>0.10056128000000002</v>
      </c>
      <c r="N106" s="129"/>
      <c r="O106" s="511">
        <f>'SFr Prices'!L106/'Trade Comparison to US $'!$O$3</f>
        <v>41.062673313153574</v>
      </c>
      <c r="P106" s="527">
        <f t="shared" ref="P106" si="130">(O106-E106)/E106</f>
        <v>9.5004621684095319E-2</v>
      </c>
      <c r="Q106" s="129"/>
      <c r="R106" s="511">
        <f>'SEK Prices'!K106/'Trade Comparison to US $'!$R$3</f>
        <v>40.060211712149169</v>
      </c>
      <c r="S106" s="527">
        <f t="shared" ref="S106" si="131">(R106-E106)/E106</f>
        <v>6.8272312323977832E-2</v>
      </c>
      <c r="T106" s="129"/>
      <c r="U106" s="511">
        <f>'DKr Prices'!K106/'Trade Comparison to US $'!$U$3</f>
        <v>39.633119263677614</v>
      </c>
      <c r="V106" s="527">
        <f t="shared" ref="V106" si="132">(U106-E106)/E106</f>
        <v>5.6883180364736365E-2</v>
      </c>
      <c r="W106" s="129"/>
      <c r="X106" s="511">
        <f>'NKr Prices'!L106/'Trade Comparison to US $'!$X$3</f>
        <v>40.374430017042904</v>
      </c>
      <c r="Y106" s="527">
        <f t="shared" ref="Y106" si="133">(X106-E106)/E106</f>
        <v>7.665146712114411E-2</v>
      </c>
      <c r="Z106" s="129"/>
      <c r="AA106" s="511">
        <f>'S Africa Prices'!F106/'Trade Comparison to US $'!$AA$3</f>
        <v>0</v>
      </c>
      <c r="AB106" s="527">
        <f t="shared" ref="AB106" si="134">(AA106-E106)/E106</f>
        <v>-1</v>
      </c>
    </row>
    <row r="107" spans="1:28" hidden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+'UK Prices'!D107</f>
        <v>Womens FJ Stretch Pique w/reversible collar</v>
      </c>
      <c r="E107" s="511">
        <f>'US Trade'!H107</f>
        <v>0</v>
      </c>
      <c r="F107" s="511">
        <f>'UK Prices'!J107*'Trade Comparison to US $'!$F$3</f>
        <v>0</v>
      </c>
      <c r="G107" s="527" t="e">
        <f t="shared" si="111"/>
        <v>#DIV/0!</v>
      </c>
      <c r="H107" s="129"/>
      <c r="I107" s="511">
        <f>'IRISH Pricing'!L107*'Trade Comparison to US $'!$I$3</f>
        <v>0</v>
      </c>
      <c r="J107" s="527" t="e">
        <f t="shared" si="112"/>
        <v>#DIV/0!</v>
      </c>
      <c r="K107" s="129"/>
      <c r="L107" s="511">
        <f>'€uro Prices'!K107*'Trade Comparison to US $'!$L$3</f>
        <v>0</v>
      </c>
      <c r="M107" s="527" t="e">
        <f t="shared" si="113"/>
        <v>#DIV/0!</v>
      </c>
      <c r="N107" s="129"/>
      <c r="O107" s="511">
        <f>'SFr Prices'!L107/'Trade Comparison to US $'!$O$3</f>
        <v>0</v>
      </c>
      <c r="P107" s="527" t="e">
        <f t="shared" si="114"/>
        <v>#DIV/0!</v>
      </c>
      <c r="Q107" s="129"/>
      <c r="R107" s="511">
        <f>'SEK Prices'!K107/'Trade Comparison to US $'!$R$3</f>
        <v>0</v>
      </c>
      <c r="S107" s="527" t="e">
        <f t="shared" si="115"/>
        <v>#DIV/0!</v>
      </c>
      <c r="T107" s="129"/>
      <c r="U107" s="511">
        <f>'DKr Prices'!K107/'Trade Comparison to US $'!$U$3</f>
        <v>0</v>
      </c>
      <c r="V107" s="527" t="e">
        <f t="shared" si="116"/>
        <v>#DIV/0!</v>
      </c>
      <c r="W107" s="129"/>
      <c r="X107" s="511">
        <f>'NKr Prices'!L107/'Trade Comparison to US $'!$X$3</f>
        <v>0</v>
      </c>
      <c r="Y107" s="527" t="e">
        <f t="shared" si="117"/>
        <v>#DIV/0!</v>
      </c>
      <c r="Z107" s="129"/>
      <c r="AA107" s="511">
        <f>'S Africa Prices'!F107/'Trade Comparison to US $'!$AA$3</f>
        <v>0</v>
      </c>
      <c r="AB107" s="527" t="e">
        <f t="shared" si="118"/>
        <v>#DIV/0!</v>
      </c>
    </row>
    <row r="108" spans="1:28" hidden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+'UK Prices'!D108</f>
        <v>Womens FJ Stretch Pique w/reversible collar - American Golf</v>
      </c>
      <c r="E108" s="511">
        <f>'US Trade'!H108</f>
        <v>0</v>
      </c>
      <c r="F108" s="511">
        <f>'UK Prices'!J108*'Trade Comparison to US $'!$F$3</f>
        <v>0</v>
      </c>
      <c r="G108" s="527" t="e">
        <f t="shared" ref="G108" si="135">(F108-E108)/E108</f>
        <v>#DIV/0!</v>
      </c>
      <c r="H108" s="129"/>
      <c r="I108" s="511">
        <f>'IRISH Pricing'!L108*'Trade Comparison to US $'!$I$3</f>
        <v>0</v>
      </c>
      <c r="J108" s="527" t="e">
        <f t="shared" ref="J108" si="136">(I108-E108)/I108</f>
        <v>#DIV/0!</v>
      </c>
      <c r="K108" s="129"/>
      <c r="L108" s="511">
        <f>'€uro Prices'!K108*'Trade Comparison to US $'!$L$3</f>
        <v>0</v>
      </c>
      <c r="M108" s="527" t="e">
        <f t="shared" ref="M108" si="137">(L108-E108)/E108</f>
        <v>#DIV/0!</v>
      </c>
      <c r="N108" s="129"/>
      <c r="O108" s="511">
        <f>'SFr Prices'!L108/'Trade Comparison to US $'!$O$3</f>
        <v>0</v>
      </c>
      <c r="P108" s="527" t="e">
        <f t="shared" ref="P108" si="138">(O108-E108)/E108</f>
        <v>#DIV/0!</v>
      </c>
      <c r="Q108" s="129"/>
      <c r="R108" s="511">
        <f>'SEK Prices'!K108/'Trade Comparison to US $'!$R$3</f>
        <v>0</v>
      </c>
      <c r="S108" s="527" t="e">
        <f t="shared" ref="S108" si="139">(R108-E108)/E108</f>
        <v>#DIV/0!</v>
      </c>
      <c r="T108" s="129"/>
      <c r="U108" s="511">
        <f>'DKr Prices'!K108/'Trade Comparison to US $'!$U$3</f>
        <v>0</v>
      </c>
      <c r="V108" s="527" t="e">
        <f t="shared" ref="V108" si="140">(U108-E108)/E108</f>
        <v>#DIV/0!</v>
      </c>
      <c r="W108" s="129"/>
      <c r="X108" s="511">
        <f>'NKr Prices'!L108/'Trade Comparison to US $'!$X$3</f>
        <v>0</v>
      </c>
      <c r="Y108" s="527" t="e">
        <f t="shared" ref="Y108" si="141">(X108-E108)/E108</f>
        <v>#DIV/0!</v>
      </c>
      <c r="Z108" s="129"/>
      <c r="AA108" s="511">
        <f>'S Africa Prices'!F108/'Trade Comparison to US $'!$AA$3</f>
        <v>0</v>
      </c>
      <c r="AB108" s="527" t="e">
        <f t="shared" ref="AB108" si="142">(AA108-E108)/E108</f>
        <v>#DIV/0!</v>
      </c>
    </row>
    <row r="109" spans="1:28" hidden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+'UK Prices'!D109</f>
        <v>Womens FJ Stretch Lisle Sleeveless</v>
      </c>
      <c r="E109" s="511">
        <f>'US Trade'!H109</f>
        <v>0</v>
      </c>
      <c r="F109" s="511">
        <f>'UK Prices'!J109*'Trade Comparison to US $'!$F$3</f>
        <v>0</v>
      </c>
      <c r="G109" s="527" t="e">
        <f t="shared" si="111"/>
        <v>#DIV/0!</v>
      </c>
      <c r="H109" s="129"/>
      <c r="I109" s="511">
        <f>'IRISH Pricing'!L109*'Trade Comparison to US $'!$I$3</f>
        <v>0</v>
      </c>
      <c r="J109" s="527" t="e">
        <f t="shared" si="112"/>
        <v>#DIV/0!</v>
      </c>
      <c r="K109" s="129"/>
      <c r="L109" s="511">
        <f>'€uro Prices'!K109*'Trade Comparison to US $'!$L$3</f>
        <v>0</v>
      </c>
      <c r="M109" s="527" t="e">
        <f t="shared" si="113"/>
        <v>#DIV/0!</v>
      </c>
      <c r="N109" s="129"/>
      <c r="O109" s="511">
        <f>'SFr Prices'!L109/'Trade Comparison to US $'!$O$3</f>
        <v>0</v>
      </c>
      <c r="P109" s="527" t="e">
        <f t="shared" si="114"/>
        <v>#DIV/0!</v>
      </c>
      <c r="Q109" s="129"/>
      <c r="R109" s="511">
        <f>'SEK Prices'!K109/'Trade Comparison to US $'!$R$3</f>
        <v>0</v>
      </c>
      <c r="S109" s="527" t="e">
        <f t="shared" si="115"/>
        <v>#DIV/0!</v>
      </c>
      <c r="T109" s="129"/>
      <c r="U109" s="511">
        <f>'DKr Prices'!K109/'Trade Comparison to US $'!$U$3</f>
        <v>0</v>
      </c>
      <c r="V109" s="527" t="e">
        <f t="shared" si="116"/>
        <v>#DIV/0!</v>
      </c>
      <c r="W109" s="129"/>
      <c r="X109" s="511">
        <f>'NKr Prices'!L109/'Trade Comparison to US $'!$X$3</f>
        <v>0</v>
      </c>
      <c r="Y109" s="527" t="e">
        <f t="shared" si="117"/>
        <v>#DIV/0!</v>
      </c>
      <c r="Z109" s="129"/>
      <c r="AA109" s="511">
        <f>'S Africa Prices'!F109/'Trade Comparison to US $'!$AA$3</f>
        <v>0</v>
      </c>
      <c r="AB109" s="527" t="e">
        <f t="shared" si="118"/>
        <v>#DIV/0!</v>
      </c>
    </row>
    <row r="110" spans="1:28" hidden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+'UK Prices'!D110</f>
        <v>Womens FJ Stretch Pique w/reversible collar - ProSports</v>
      </c>
      <c r="E110" s="511">
        <f>'US Trade'!H110</f>
        <v>0</v>
      </c>
      <c r="F110" s="511">
        <f>'UK Prices'!J110*'Trade Comparison to US $'!$F$3</f>
        <v>0</v>
      </c>
      <c r="G110" s="527" t="e">
        <f t="shared" ref="G110" si="143">(F110-E110)/E110</f>
        <v>#DIV/0!</v>
      </c>
      <c r="H110" s="129"/>
      <c r="I110" s="511">
        <f>'IRISH Pricing'!L110*'Trade Comparison to US $'!$I$3</f>
        <v>0</v>
      </c>
      <c r="J110" s="527" t="e">
        <f t="shared" ref="J110" si="144">(I110-E110)/I110</f>
        <v>#DIV/0!</v>
      </c>
      <c r="K110" s="129"/>
      <c r="L110" s="511">
        <f>'€uro Prices'!K110*'Trade Comparison to US $'!$L$3</f>
        <v>0</v>
      </c>
      <c r="M110" s="527" t="e">
        <f t="shared" ref="M110" si="145">(L110-E110)/E110</f>
        <v>#DIV/0!</v>
      </c>
      <c r="N110" s="129"/>
      <c r="O110" s="511">
        <f>'SFr Prices'!L110/'Trade Comparison to US $'!$O$3</f>
        <v>0</v>
      </c>
      <c r="P110" s="527" t="e">
        <f t="shared" ref="P110" si="146">(O110-E110)/E110</f>
        <v>#DIV/0!</v>
      </c>
      <c r="Q110" s="129"/>
      <c r="R110" s="511">
        <f>'SEK Prices'!K110/'Trade Comparison to US $'!$R$3</f>
        <v>0</v>
      </c>
      <c r="S110" s="527" t="e">
        <f t="shared" ref="S110" si="147">(R110-E110)/E110</f>
        <v>#DIV/0!</v>
      </c>
      <c r="T110" s="129"/>
      <c r="U110" s="511">
        <f>'DKr Prices'!K110/'Trade Comparison to US $'!$U$3</f>
        <v>0</v>
      </c>
      <c r="V110" s="527" t="e">
        <f t="shared" ref="V110" si="148">(U110-E110)/E110</f>
        <v>#DIV/0!</v>
      </c>
      <c r="W110" s="129"/>
      <c r="X110" s="511">
        <f>'NKr Prices'!L110/'Trade Comparison to US $'!$X$3</f>
        <v>0</v>
      </c>
      <c r="Y110" s="527" t="e">
        <f t="shared" ref="Y110" si="149">(X110-E110)/E110</f>
        <v>#DIV/0!</v>
      </c>
      <c r="Z110" s="129"/>
      <c r="AA110" s="511">
        <f>'S Africa Prices'!F110/'Trade Comparison to US $'!$AA$3</f>
        <v>0</v>
      </c>
      <c r="AB110" s="527" t="e">
        <f t="shared" ref="AB110" si="150">(AA110-E110)/E110</f>
        <v>#DIV/0!</v>
      </c>
    </row>
    <row r="111" spans="1:28" hidden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+'UK Prices'!D111</f>
        <v>Women's Smooth Pique Double Chest Stripe - Prosports</v>
      </c>
      <c r="E111" s="511">
        <f>'US Trade'!H111</f>
        <v>0</v>
      </c>
      <c r="F111" s="511">
        <f>'UK Prices'!J111*'Trade Comparison to US $'!$F$3</f>
        <v>0</v>
      </c>
      <c r="G111" s="527" t="e">
        <f t="shared" ref="G111" si="151">(F111-E111)/E111</f>
        <v>#DIV/0!</v>
      </c>
      <c r="H111" s="129"/>
      <c r="I111" s="511">
        <f>'IRISH Pricing'!L111*'Trade Comparison to US $'!$I$3</f>
        <v>0</v>
      </c>
      <c r="J111" s="527" t="e">
        <f t="shared" ref="J111" si="152">(I111-E111)/I111</f>
        <v>#DIV/0!</v>
      </c>
      <c r="K111" s="129"/>
      <c r="L111" s="511">
        <f>'€uro Prices'!K111*'Trade Comparison to US $'!$L$3</f>
        <v>0</v>
      </c>
      <c r="M111" s="527" t="e">
        <f t="shared" ref="M111" si="153">(L111-E111)/E111</f>
        <v>#DIV/0!</v>
      </c>
      <c r="N111" s="129"/>
      <c r="O111" s="511">
        <f>'SFr Prices'!L111/'Trade Comparison to US $'!$O$3</f>
        <v>0</v>
      </c>
      <c r="P111" s="527" t="e">
        <f t="shared" ref="P111" si="154">(O111-E111)/E111</f>
        <v>#DIV/0!</v>
      </c>
      <c r="Q111" s="129"/>
      <c r="R111" s="511">
        <f>'SEK Prices'!K111/'Trade Comparison to US $'!$R$3</f>
        <v>0</v>
      </c>
      <c r="S111" s="527" t="e">
        <f t="shared" ref="S111" si="155">(R111-E111)/E111</f>
        <v>#DIV/0!</v>
      </c>
      <c r="T111" s="129"/>
      <c r="U111" s="511">
        <f>'DKr Prices'!K111/'Trade Comparison to US $'!$U$3</f>
        <v>0</v>
      </c>
      <c r="V111" s="527" t="e">
        <f t="shared" ref="V111" si="156">(U111-E111)/E111</f>
        <v>#DIV/0!</v>
      </c>
      <c r="W111" s="129"/>
      <c r="X111" s="511">
        <f>'NKr Prices'!L111/'Trade Comparison to US $'!$X$3</f>
        <v>0</v>
      </c>
      <c r="Y111" s="527" t="e">
        <f t="shared" ref="Y111" si="157">(X111-E111)/E111</f>
        <v>#DIV/0!</v>
      </c>
      <c r="Z111" s="129"/>
      <c r="AA111" s="511">
        <f>'S Africa Prices'!F111/'Trade Comparison to US $'!$AA$3</f>
        <v>0</v>
      </c>
      <c r="AB111" s="527" t="e">
        <f t="shared" ref="AB111" si="158">(AA111-E111)/E111</f>
        <v>#DIV/0!</v>
      </c>
    </row>
    <row r="112" spans="1:28" x14ac:dyDescent="0.3">
      <c r="A112" s="206" t="str">
        <f>'ITMA Form Data'!A112</f>
        <v>TROUSERS</v>
      </c>
      <c r="B112" s="206"/>
      <c r="C112" s="500"/>
      <c r="D112" s="29" t="str">
        <f>+'UK Prices'!D112</f>
        <v>Trousers</v>
      </c>
      <c r="E112" s="513"/>
      <c r="F112" s="132"/>
      <c r="G112" s="132"/>
      <c r="H112" s="129"/>
      <c r="I112" s="132"/>
      <c r="J112" s="132"/>
      <c r="K112" s="129"/>
      <c r="L112" s="132"/>
      <c r="M112" s="132"/>
      <c r="N112" s="129"/>
      <c r="O112" s="132"/>
      <c r="P112" s="132"/>
      <c r="Q112" s="129"/>
      <c r="R112" s="132"/>
      <c r="S112" s="132"/>
      <c r="T112" s="129"/>
      <c r="U112" s="132"/>
      <c r="V112" s="132"/>
      <c r="W112" s="129"/>
      <c r="X112" s="132"/>
      <c r="Y112" s="132"/>
      <c r="Z112" s="129"/>
      <c r="AA112" s="132"/>
      <c r="AB112" s="132"/>
    </row>
    <row r="113" spans="1:28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+'UK Prices'!D113</f>
        <v>Women's Performance 7/8 Trouser</v>
      </c>
      <c r="E113" s="514">
        <f>'US Trade'!H113</f>
        <v>49</v>
      </c>
      <c r="F113" s="511">
        <f>'UK Prices'!J113*'Trade Comparison to US $'!$F$3</f>
        <v>49.132380000000005</v>
      </c>
      <c r="G113" s="527">
        <f>(F113-E113)/E113</f>
        <v>2.7016326530613232E-3</v>
      </c>
      <c r="H113" s="129"/>
      <c r="I113" s="511">
        <f>'IRISH Pricing'!L113*'Trade Comparison to US $'!$I$3</f>
        <v>50.114844000000005</v>
      </c>
      <c r="J113" s="527">
        <f>(I113-E113)/I113</f>
        <v>2.2245784103408661E-2</v>
      </c>
      <c r="K113" s="129"/>
      <c r="L113" s="511">
        <f>'€uro Prices'!K113*'Trade Comparison to US $'!$L$3</f>
        <v>51.021900000000002</v>
      </c>
      <c r="M113" s="527">
        <f>(L113-E113)/E113</f>
        <v>4.1263265306122496E-2</v>
      </c>
      <c r="N113" s="129"/>
      <c r="O113" s="511">
        <f>'SFr Prices'!L113/'Trade Comparison to US $'!$O$3</f>
        <v>50.688337381573611</v>
      </c>
      <c r="P113" s="527">
        <f>(O113-E113)/E113</f>
        <v>3.4455864930073687E-2</v>
      </c>
      <c r="Q113" s="129"/>
      <c r="R113" s="511">
        <f>'SEK Prices'!K113/'Trade Comparison to US $'!$R$3</f>
        <v>47.343886568903564</v>
      </c>
      <c r="S113" s="527">
        <f>(R113-E113)/E113</f>
        <v>-3.3798233287682375E-2</v>
      </c>
      <c r="T113" s="129"/>
      <c r="U113" s="511">
        <f>'DKr Prices'!K113/'Trade Comparison to US $'!$U$3</f>
        <v>48.779223709141682</v>
      </c>
      <c r="V113" s="527">
        <f>(U113-E113)/E113</f>
        <v>-4.5056385889452599E-3</v>
      </c>
      <c r="W113" s="129"/>
      <c r="X113" s="511">
        <f>'NKr Prices'!L113/'Trade Comparison to US $'!$X$3</f>
        <v>47.71523547468707</v>
      </c>
      <c r="Y113" s="527">
        <f>(X113-E113)/E113</f>
        <v>-2.6219684190059798E-2</v>
      </c>
      <c r="Z113" s="129"/>
      <c r="AA113" s="511">
        <f>'S Africa Prices'!F113/'Trade Comparison to US $'!$AA$3</f>
        <v>0</v>
      </c>
      <c r="AB113" s="527">
        <f>(AA113-E113)/E113</f>
        <v>-1</v>
      </c>
    </row>
    <row r="114" spans="1:28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+'UK Prices'!D114</f>
        <v>Women's Performance Skort</v>
      </c>
      <c r="E114" s="513">
        <f>'US Trade'!H114</f>
        <v>42.5</v>
      </c>
      <c r="F114" s="511">
        <f>'UK Prices'!J114*'Trade Comparison to US $'!$F$3</f>
        <v>43.207593000000003</v>
      </c>
      <c r="G114" s="527">
        <f>(F114-E114)/E114</f>
        <v>1.6649247058823594E-2</v>
      </c>
      <c r="H114" s="129"/>
      <c r="I114" s="511">
        <f>'IRISH Pricing'!L114*'Trade Comparison to US $'!$I$3</f>
        <v>44.071583400000002</v>
      </c>
      <c r="J114" s="527">
        <f>(I114-E114)/I114</f>
        <v>3.5659789795526191E-2</v>
      </c>
      <c r="K114" s="129"/>
      <c r="L114" s="511">
        <f>'€uro Prices'!K114*'Trade Comparison to US $'!$L$3</f>
        <v>44.218980000000002</v>
      </c>
      <c r="M114" s="527">
        <f>(L114-E114)/E114</f>
        <v>4.0446588235294165E-2</v>
      </c>
      <c r="N114" s="129"/>
      <c r="O114" s="511">
        <f>'SFr Prices'!L114/'Trade Comparison to US $'!$O$3</f>
        <v>43.929892397363794</v>
      </c>
      <c r="P114" s="527">
        <f>(O114-E114)/E114</f>
        <v>3.3644526996795154E-2</v>
      </c>
      <c r="Q114" s="129"/>
      <c r="R114" s="511">
        <f>'SEK Prices'!K114/'Trade Comparison to US $'!$R$3</f>
        <v>42.4881033310673</v>
      </c>
      <c r="S114" s="527">
        <f>(R114-E114)/E114</f>
        <v>-2.7992162194587255E-4</v>
      </c>
      <c r="T114" s="129"/>
      <c r="U114" s="511">
        <f>'DKr Prices'!K114/'Trade Comparison to US $'!$U$3</f>
        <v>42.681820745498975</v>
      </c>
      <c r="V114" s="527">
        <f>(U114-E114)/E114</f>
        <v>4.2781351882111678E-3</v>
      </c>
      <c r="W114" s="129"/>
      <c r="X114" s="511">
        <f>'NKr Prices'!L114/'Trade Comparison to US $'!$X$3</f>
        <v>42.821365169590962</v>
      </c>
      <c r="Y114" s="527">
        <f>(X114-E114)/E114</f>
        <v>7.561533402140279E-3</v>
      </c>
      <c r="Z114" s="129"/>
      <c r="AA114" s="511">
        <f>'S Africa Prices'!F114/'Trade Comparison to US $'!$AA$3</f>
        <v>0</v>
      </c>
      <c r="AB114" s="527">
        <f>(AA114-E114)/E114</f>
        <v>-1</v>
      </c>
    </row>
    <row r="115" spans="1:28" x14ac:dyDescent="0.3">
      <c r="A115" s="206" t="str">
        <f>'ITMA Form Data'!A115</f>
        <v>JUNIORS</v>
      </c>
      <c r="B115" s="206"/>
      <c r="C115" s="500"/>
      <c r="D115" s="29" t="str">
        <f>+'UK Prices'!D115</f>
        <v>Juniors</v>
      </c>
      <c r="E115" s="513"/>
      <c r="F115" s="132"/>
      <c r="G115" s="132"/>
      <c r="H115" s="129"/>
      <c r="I115" s="132"/>
      <c r="J115" s="132"/>
      <c r="K115" s="129"/>
      <c r="L115" s="132"/>
      <c r="M115" s="132"/>
      <c r="N115" s="129"/>
      <c r="O115" s="132"/>
      <c r="P115" s="132"/>
      <c r="Q115" s="129"/>
      <c r="R115" s="132"/>
      <c r="S115" s="132"/>
      <c r="T115" s="129"/>
      <c r="U115" s="132"/>
      <c r="V115" s="132"/>
      <c r="W115" s="129"/>
      <c r="X115" s="132"/>
      <c r="Y115" s="132"/>
      <c r="Z115" s="129"/>
      <c r="AA115" s="132"/>
      <c r="AB115" s="132"/>
    </row>
    <row r="116" spans="1:28" hidden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+'UK Prices'!D116</f>
        <v>FJ Junior FJ Chill-Out w/ Chest Piping 1/4 Zip</v>
      </c>
      <c r="E116" s="513">
        <f>'US Trade'!H116</f>
        <v>0</v>
      </c>
      <c r="F116" s="511">
        <f>'UK Prices'!J116*'Trade Comparison to US $'!$F$3</f>
        <v>0</v>
      </c>
      <c r="G116" s="527" t="e">
        <f t="shared" ref="G116:G124" si="159">(F116-E116)/E116</f>
        <v>#DIV/0!</v>
      </c>
      <c r="H116" s="129"/>
      <c r="I116" s="511">
        <f>'IRISH Pricing'!L116*'Trade Comparison to US $'!$I$3</f>
        <v>0</v>
      </c>
      <c r="J116" s="527" t="e">
        <f t="shared" ref="J116:J124" si="160">(I116-E116)/I116</f>
        <v>#DIV/0!</v>
      </c>
      <c r="K116" s="129"/>
      <c r="L116" s="511">
        <f>'€uro Prices'!K116*'Trade Comparison to US $'!$L$3</f>
        <v>0</v>
      </c>
      <c r="M116" s="527" t="e">
        <f t="shared" ref="M116:M124" si="161">(L116-E116)/E116</f>
        <v>#DIV/0!</v>
      </c>
      <c r="N116" s="129"/>
      <c r="O116" s="511">
        <f>'SFr Prices'!L116/'Trade Comparison to US $'!$O$3</f>
        <v>0</v>
      </c>
      <c r="P116" s="527" t="e">
        <f t="shared" ref="P116:P124" si="162">(O116-E116)/E116</f>
        <v>#DIV/0!</v>
      </c>
      <c r="Q116" s="129"/>
      <c r="R116" s="511">
        <f>'SEK Prices'!K116/'Trade Comparison to US $'!$R$3</f>
        <v>0</v>
      </c>
      <c r="S116" s="527" t="e">
        <f t="shared" ref="S116:S124" si="163">(R116-E116)/E116</f>
        <v>#DIV/0!</v>
      </c>
      <c r="T116" s="129"/>
      <c r="U116" s="511">
        <f>'DKr Prices'!K116/'Trade Comparison to US $'!$U$3</f>
        <v>0</v>
      </c>
      <c r="V116" s="527" t="e">
        <f t="shared" ref="V116:V124" si="164">(U116-E116)/E116</f>
        <v>#DIV/0!</v>
      </c>
      <c r="W116" s="129"/>
      <c r="X116" s="511">
        <f>'NKr Prices'!L116/'Trade Comparison to US $'!$X$3</f>
        <v>0</v>
      </c>
      <c r="Y116" s="527" t="e">
        <f t="shared" ref="Y116:Y124" si="165">(X116-E116)/E116</f>
        <v>#DIV/0!</v>
      </c>
      <c r="Z116" s="129"/>
      <c r="AA116" s="511">
        <f>'S Africa Prices'!F116/'Trade Comparison to US $'!$AA$3</f>
        <v>0</v>
      </c>
      <c r="AB116" s="527" t="e">
        <f t="shared" ref="AB116:AB124" si="166">(AA116-E116)/E116</f>
        <v>#DIV/0!</v>
      </c>
    </row>
    <row r="117" spans="1:28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+'UK Prices'!D117</f>
        <v>FJ Junior FJ Solid Colour Chill-Out 1/4 zip</v>
      </c>
      <c r="E117" s="514">
        <f>'US Trade'!H117</f>
        <v>34</v>
      </c>
      <c r="F117" s="511">
        <f>'UK Prices'!J117*'Trade Comparison to US $'!$F$3</f>
        <v>31.936047000000002</v>
      </c>
      <c r="G117" s="527">
        <f t="shared" si="159"/>
        <v>-6.0704499999999939E-2</v>
      </c>
      <c r="H117" s="129"/>
      <c r="I117" s="511">
        <f>'IRISH Pricing'!L117*'Trade Comparison to US $'!$I$3</f>
        <v>32.574648600000003</v>
      </c>
      <c r="J117" s="527">
        <f t="shared" si="160"/>
        <v>-4.3756462809548057E-2</v>
      </c>
      <c r="K117" s="129"/>
      <c r="L117" s="511">
        <f>'€uro Prices'!K117*'Trade Comparison to US $'!$L$3</f>
        <v>35.035038</v>
      </c>
      <c r="M117" s="527">
        <f t="shared" si="161"/>
        <v>3.0442294117647064E-2</v>
      </c>
      <c r="N117" s="129"/>
      <c r="O117" s="511">
        <f>'SFr Prices'!L117/'Trade Comparison to US $'!$O$3</f>
        <v>34.816231736838439</v>
      </c>
      <c r="P117" s="527">
        <f t="shared" si="162"/>
        <v>2.4006815789365862E-2</v>
      </c>
      <c r="Q117" s="129"/>
      <c r="R117" s="511">
        <f>'SEK Prices'!K117/'Trade Comparison to US $'!$R$3</f>
        <v>32.776536855394774</v>
      </c>
      <c r="S117" s="527">
        <f t="shared" si="163"/>
        <v>-3.5984210135447829E-2</v>
      </c>
      <c r="T117" s="129"/>
      <c r="U117" s="511">
        <f>'DKr Prices'!K117/'Trade Comparison to US $'!$U$3</f>
        <v>36.58441778185626</v>
      </c>
      <c r="V117" s="527">
        <f t="shared" si="164"/>
        <v>7.6012287701654704E-2</v>
      </c>
      <c r="W117" s="129"/>
      <c r="X117" s="511">
        <f>'NKr Prices'!L117/'Trade Comparison to US $'!$X$3</f>
        <v>33.033624559398746</v>
      </c>
      <c r="Y117" s="527">
        <f t="shared" si="165"/>
        <v>-2.8422807076507482E-2</v>
      </c>
      <c r="Z117" s="129"/>
      <c r="AA117" s="511">
        <f>'S Africa Prices'!F117/'Trade Comparison to US $'!$AA$3</f>
        <v>0</v>
      </c>
      <c r="AB117" s="527">
        <f t="shared" si="166"/>
        <v>-1</v>
      </c>
    </row>
    <row r="118" spans="1:28" hidden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+'UK Prices'!D118</f>
        <v>FJ Junior Birdseye Colorblock Pique w/ Self Collar</v>
      </c>
      <c r="E118" s="511">
        <f>'US Trade'!H118</f>
        <v>0</v>
      </c>
      <c r="F118" s="511">
        <f>'UK Prices'!J118*'Trade Comparison to US $'!$F$3</f>
        <v>0</v>
      </c>
      <c r="G118" s="527" t="e">
        <f t="shared" si="159"/>
        <v>#DIV/0!</v>
      </c>
      <c r="H118" s="129"/>
      <c r="I118" s="511">
        <f>'IRISH Pricing'!L118*'Trade Comparison to US $'!$I$3</f>
        <v>0</v>
      </c>
      <c r="J118" s="527" t="e">
        <f t="shared" si="160"/>
        <v>#DIV/0!</v>
      </c>
      <c r="K118" s="129"/>
      <c r="L118" s="511">
        <f>'€uro Prices'!K118*'Trade Comparison to US $'!$L$3</f>
        <v>0</v>
      </c>
      <c r="M118" s="527" t="e">
        <f t="shared" si="161"/>
        <v>#DIV/0!</v>
      </c>
      <c r="N118" s="129"/>
      <c r="O118" s="511">
        <f>'SFr Prices'!L118/'Trade Comparison to US $'!$O$3</f>
        <v>0</v>
      </c>
      <c r="P118" s="527" t="e">
        <f t="shared" si="162"/>
        <v>#DIV/0!</v>
      </c>
      <c r="Q118" s="129"/>
      <c r="R118" s="511">
        <f>'SEK Prices'!K118/'Trade Comparison to US $'!$R$3</f>
        <v>0</v>
      </c>
      <c r="S118" s="527" t="e">
        <f t="shared" si="163"/>
        <v>#DIV/0!</v>
      </c>
      <c r="T118" s="129"/>
      <c r="U118" s="511">
        <f>'DKr Prices'!K118/'Trade Comparison to US $'!$U$3</f>
        <v>0</v>
      </c>
      <c r="V118" s="527" t="e">
        <f t="shared" si="164"/>
        <v>#DIV/0!</v>
      </c>
      <c r="W118" s="129"/>
      <c r="X118" s="511">
        <f>'NKr Prices'!L118/'Trade Comparison to US $'!$X$3</f>
        <v>0</v>
      </c>
      <c r="Y118" s="527" t="e">
        <f t="shared" si="165"/>
        <v>#DIV/0!</v>
      </c>
      <c r="Z118" s="129"/>
      <c r="AA118" s="511">
        <f>'S Africa Prices'!F118/'Trade Comparison to US $'!$AA$3</f>
        <v>0</v>
      </c>
      <c r="AB118" s="527" t="e">
        <f t="shared" si="166"/>
        <v>#DIV/0!</v>
      </c>
    </row>
    <row r="119" spans="1:28" hidden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+'UK Prices'!D119</f>
        <v>FJ Junior Smooth Pique Double Chest Stripe</v>
      </c>
      <c r="E119" s="511">
        <f>'US Trade'!H119</f>
        <v>0</v>
      </c>
      <c r="F119" s="511">
        <f>'UK Prices'!J119*'Trade Comparison to US $'!$F$3</f>
        <v>0</v>
      </c>
      <c r="G119" s="527" t="e">
        <f t="shared" si="159"/>
        <v>#DIV/0!</v>
      </c>
      <c r="H119" s="129"/>
      <c r="I119" s="511">
        <f>'IRISH Pricing'!L119*'Trade Comparison to US $'!$I$3</f>
        <v>0</v>
      </c>
      <c r="J119" s="527" t="e">
        <f t="shared" si="160"/>
        <v>#DIV/0!</v>
      </c>
      <c r="K119" s="129"/>
      <c r="L119" s="511">
        <f>'€uro Prices'!K119*'Trade Comparison to US $'!$L$3</f>
        <v>0</v>
      </c>
      <c r="M119" s="527" t="e">
        <f t="shared" si="161"/>
        <v>#DIV/0!</v>
      </c>
      <c r="N119" s="129"/>
      <c r="O119" s="511">
        <f>'SFr Prices'!L119/'Trade Comparison to US $'!$O$3</f>
        <v>0</v>
      </c>
      <c r="P119" s="527" t="e">
        <f t="shared" si="162"/>
        <v>#DIV/0!</v>
      </c>
      <c r="Q119" s="129"/>
      <c r="R119" s="511">
        <f>'SEK Prices'!K119/'Trade Comparison to US $'!$R$3</f>
        <v>0</v>
      </c>
      <c r="S119" s="527" t="e">
        <f t="shared" si="163"/>
        <v>#DIV/0!</v>
      </c>
      <c r="T119" s="129"/>
      <c r="U119" s="511">
        <f>'DKr Prices'!K119/'Trade Comparison to US $'!$U$3</f>
        <v>0</v>
      </c>
      <c r="V119" s="527" t="e">
        <f t="shared" si="164"/>
        <v>#DIV/0!</v>
      </c>
      <c r="W119" s="129"/>
      <c r="X119" s="511">
        <f>'NKr Prices'!L119/'Trade Comparison to US $'!$X$3</f>
        <v>0</v>
      </c>
      <c r="Y119" s="527" t="e">
        <f t="shared" si="165"/>
        <v>#DIV/0!</v>
      </c>
      <c r="Z119" s="129"/>
      <c r="AA119" s="511">
        <f>'S Africa Prices'!F119/'Trade Comparison to US $'!$AA$3</f>
        <v>0</v>
      </c>
      <c r="AB119" s="527" t="e">
        <f t="shared" si="166"/>
        <v>#DIV/0!</v>
      </c>
    </row>
    <row r="120" spans="1:28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+'UK Prices'!D120</f>
        <v>Junior Textured Chill-Out</v>
      </c>
      <c r="E120" s="514">
        <f>'US Trade'!H120</f>
        <v>34</v>
      </c>
      <c r="F120" s="511">
        <f>'UK Prices'!J120*'Trade Comparison to US $'!$F$3</f>
        <v>31.936047000000002</v>
      </c>
      <c r="G120" s="527">
        <f>(F120-E120)/E120</f>
        <v>-6.0704499999999939E-2</v>
      </c>
      <c r="H120" s="129"/>
      <c r="I120" s="511">
        <f>'IRISH Pricing'!L120*'Trade Comparison to US $'!$I$3</f>
        <v>32.574648600000003</v>
      </c>
      <c r="J120" s="527">
        <f>(I120-E120)/I120</f>
        <v>-4.3756462809548057E-2</v>
      </c>
      <c r="K120" s="129"/>
      <c r="L120" s="511">
        <f>'€uro Prices'!K120*'Trade Comparison to US $'!$L$3</f>
        <v>35.035038</v>
      </c>
      <c r="M120" s="527">
        <f>(L120-E120)/E120</f>
        <v>3.0442294117647064E-2</v>
      </c>
      <c r="N120" s="129"/>
      <c r="O120" s="511">
        <f>'SFr Prices'!L120/'Trade Comparison to US $'!$O$3</f>
        <v>34.816231736838439</v>
      </c>
      <c r="P120" s="527">
        <f>(O120-E120)/E120</f>
        <v>2.4006815789365862E-2</v>
      </c>
      <c r="Q120" s="129"/>
      <c r="R120" s="511">
        <f>'SEK Prices'!K120/'Trade Comparison to US $'!$R$3</f>
        <v>32.776536855394774</v>
      </c>
      <c r="S120" s="527">
        <f>(R120-E120)/E120</f>
        <v>-3.5984210135447829E-2</v>
      </c>
      <c r="T120" s="129"/>
      <c r="U120" s="511">
        <f>'DKr Prices'!K120/'Trade Comparison to US $'!$U$3</f>
        <v>36.58441778185626</v>
      </c>
      <c r="V120" s="527">
        <f>(U120-E120)/E120</f>
        <v>7.6012287701654704E-2</v>
      </c>
      <c r="W120" s="129"/>
      <c r="X120" s="511">
        <f>'NKr Prices'!L120/'Trade Comparison to US $'!$X$3</f>
        <v>33.033624559398746</v>
      </c>
      <c r="Y120" s="527">
        <f>(X120-E120)/E120</f>
        <v>-2.8422807076507482E-2</v>
      </c>
      <c r="Z120" s="129"/>
      <c r="AA120" s="511">
        <f>'S Africa Prices'!F120/'Trade Comparison to US $'!$AA$3</f>
        <v>0</v>
      </c>
      <c r="AB120" s="527">
        <f>(AA120-E120)/E120</f>
        <v>-1</v>
      </c>
    </row>
    <row r="121" spans="1:28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+'UK Prices'!D121</f>
        <v>Junior Stretch Pique w/Painted Stripes</v>
      </c>
      <c r="E121" s="514">
        <f>'US Trade'!H121</f>
        <v>28.5</v>
      </c>
      <c r="F121" s="511">
        <f>'UK Prices'!J121*'Trade Comparison to US $'!$F$3</f>
        <v>28.178865000000002</v>
      </c>
      <c r="G121" s="527">
        <f>(F121-E121)/E121</f>
        <v>-1.1267894736842041E-2</v>
      </c>
      <c r="H121" s="129"/>
      <c r="I121" s="511">
        <f>'IRISH Pricing'!L121*'Trade Comparison to US $'!$I$3</f>
        <v>28.742337000000003</v>
      </c>
      <c r="J121" s="527">
        <f>(I121-E121)/I121</f>
        <v>8.4313603309293418E-3</v>
      </c>
      <c r="K121" s="129"/>
      <c r="L121" s="511">
        <f>'€uro Prices'!K121*'Trade Comparison to US $'!$L$3</f>
        <v>30.499758</v>
      </c>
      <c r="M121" s="527">
        <f>(L121-E121)/E121</f>
        <v>7.0166947368421051E-2</v>
      </c>
      <c r="N121" s="129"/>
      <c r="O121" s="511">
        <f>'SFr Prices'!L121/'Trade Comparison to US $'!$O$3</f>
        <v>30.310601747365233</v>
      </c>
      <c r="P121" s="527">
        <f>(O121-E121)/E121</f>
        <v>6.3529885872464317E-2</v>
      </c>
      <c r="Q121" s="129"/>
      <c r="R121" s="511">
        <f>'SEK Prices'!K121/'Trade Comparison to US $'!$R$3</f>
        <v>27.92075361755851</v>
      </c>
      <c r="S121" s="527">
        <f>(R121-E121)/E121</f>
        <v>-2.0324434471631212E-2</v>
      </c>
      <c r="T121" s="129"/>
      <c r="U121" s="511">
        <f>'DKr Prices'!K121/'Trade Comparison to US $'!$U$3</f>
        <v>30.487014818213552</v>
      </c>
      <c r="V121" s="527">
        <f>(U121-E121)/E121</f>
        <v>6.9719818182931659E-2</v>
      </c>
      <c r="W121" s="129"/>
      <c r="X121" s="511">
        <f>'NKr Prices'!L121/'Trade Comparison to US $'!$X$3</f>
        <v>28.13975425430263</v>
      </c>
      <c r="Y121" s="527">
        <f>(X121-E121)/E121</f>
        <v>-1.2640201603416475E-2</v>
      </c>
      <c r="Z121" s="129"/>
      <c r="AA121" s="511">
        <f>'S Africa Prices'!F121/'Trade Comparison to US $'!$AA$3</f>
        <v>0</v>
      </c>
      <c r="AB121" s="527">
        <f>(AA121-E121)/E121</f>
        <v>-1</v>
      </c>
    </row>
    <row r="122" spans="1:28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+'UK Prices'!D122</f>
        <v>Junior Smooth Pique w/Collar &amp; Sleeve Stripes</v>
      </c>
      <c r="E122" s="514">
        <f>'US Trade'!H122</f>
        <v>26.5</v>
      </c>
      <c r="F122" s="511">
        <f>'UK Prices'!J122*'Trade Comparison to US $'!$F$3</f>
        <v>25.288725000000003</v>
      </c>
      <c r="G122" s="527">
        <f>(F122-E122)/E122</f>
        <v>-4.5708490566037624E-2</v>
      </c>
      <c r="H122" s="129"/>
      <c r="I122" s="511">
        <f>'IRISH Pricing'!L122*'Trade Comparison to US $'!$I$3</f>
        <v>25.794405000000001</v>
      </c>
      <c r="J122" s="527">
        <f>(I122-E122)/I122</f>
        <v>-2.7354575536826641E-2</v>
      </c>
      <c r="K122" s="129"/>
      <c r="L122" s="511">
        <f>'€uro Prices'!K122*'Trade Comparison to US $'!$L$3</f>
        <v>29.365938</v>
      </c>
      <c r="M122" s="527">
        <f>(L122-E122)/E122</f>
        <v>0.1081486037735849</v>
      </c>
      <c r="N122" s="129"/>
      <c r="O122" s="511">
        <f>'SFr Prices'!L122/'Trade Comparison to US $'!$O$3</f>
        <v>29.184194249996928</v>
      </c>
      <c r="P122" s="527">
        <f>(O122-E122)/E122</f>
        <v>0.10129034905648784</v>
      </c>
      <c r="Q122" s="129"/>
      <c r="R122" s="511">
        <f>'SEK Prices'!K122/'Trade Comparison to US $'!$R$3</f>
        <v>27.92075361755851</v>
      </c>
      <c r="S122" s="527">
        <f>(R122-E122)/E122</f>
        <v>5.361334405881172E-2</v>
      </c>
      <c r="T122" s="129"/>
      <c r="U122" s="511">
        <f>'DKr Prices'!K122/'Trade Comparison to US $'!$U$3</f>
        <v>30.487014818213552</v>
      </c>
      <c r="V122" s="527">
        <f>(U122-E122)/E122</f>
        <v>0.15045338936654915</v>
      </c>
      <c r="W122" s="129"/>
      <c r="X122" s="511">
        <f>'NKr Prices'!L122/'Trade Comparison to US $'!$X$3</f>
        <v>28.13975425430263</v>
      </c>
      <c r="Y122" s="527">
        <f>(X122-E122)/E122</f>
        <v>6.1877519030287945E-2</v>
      </c>
      <c r="Z122" s="129"/>
      <c r="AA122" s="511">
        <f>'S Africa Prices'!F122/'Trade Comparison to US $'!$AA$3</f>
        <v>0</v>
      </c>
      <c r="AB122" s="527">
        <f>(AA122-E122)/E122</f>
        <v>-1</v>
      </c>
    </row>
    <row r="123" spans="1:28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+'UK Prices'!D123</f>
        <v>FJ Junior Stretch Pique w/neck tape trim</v>
      </c>
      <c r="E123" s="511">
        <f>'US Trade'!H123</f>
        <v>25</v>
      </c>
      <c r="F123" s="511">
        <f>'UK Prices'!J123*'Trade Comparison to US $'!$F$3</f>
        <v>20.953514999999999</v>
      </c>
      <c r="G123" s="527">
        <f t="shared" si="159"/>
        <v>-0.16185940000000001</v>
      </c>
      <c r="H123" s="129"/>
      <c r="I123" s="511">
        <f>'IRISH Pricing'!L123*'Trade Comparison to US $'!$I$3</f>
        <v>21.372507000000002</v>
      </c>
      <c r="J123" s="527">
        <f t="shared" si="160"/>
        <v>-0.16972707039001073</v>
      </c>
      <c r="K123" s="129"/>
      <c r="L123" s="511">
        <f>'€uro Prices'!K123*'Trade Comparison to US $'!$L$3</f>
        <v>23.470074</v>
      </c>
      <c r="M123" s="527">
        <f t="shared" si="161"/>
        <v>-6.1197039999999987E-2</v>
      </c>
      <c r="N123" s="129"/>
      <c r="O123" s="511">
        <f>'SFr Prices'!L123/'Trade Comparison to US $'!$O$3</f>
        <v>23.347355399997543</v>
      </c>
      <c r="P123" s="527">
        <f t="shared" si="162"/>
        <v>-6.6105784000098283E-2</v>
      </c>
      <c r="Q123" s="129"/>
      <c r="R123" s="511">
        <f>'SEK Prices'!K123/'Trade Comparison to US $'!$R$3</f>
        <v>23.064970379722247</v>
      </c>
      <c r="S123" s="527">
        <f t="shared" si="163"/>
        <v>-7.7401184811110108E-2</v>
      </c>
      <c r="T123" s="129"/>
      <c r="U123" s="511">
        <f>'DKr Prices'!K123/'Trade Comparison to US $'!$U$3</f>
        <v>24.389611854570841</v>
      </c>
      <c r="V123" s="527">
        <f t="shared" si="164"/>
        <v>-2.4415525817166356E-2</v>
      </c>
      <c r="W123" s="129"/>
      <c r="X123" s="511">
        <f>'NKr Prices'!L123/'Trade Comparison to US $'!$X$3</f>
        <v>23.245883949206522</v>
      </c>
      <c r="Y123" s="527">
        <f t="shared" si="165"/>
        <v>-7.0164642031739111E-2</v>
      </c>
      <c r="Z123" s="129"/>
      <c r="AA123" s="511">
        <f>'S Africa Prices'!F123/'Trade Comparison to US $'!$AA$3</f>
        <v>0</v>
      </c>
      <c r="AB123" s="527">
        <f t="shared" si="166"/>
        <v>-1</v>
      </c>
    </row>
    <row r="124" spans="1:28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+'UK Prices'!D124</f>
        <v>FJ Junior Shorts</v>
      </c>
      <c r="E124" s="511">
        <f>'US Trade'!H124</f>
        <v>28</v>
      </c>
      <c r="F124" s="511">
        <f>'UK Prices'!J124*'Trade Comparison to US $'!$F$3</f>
        <v>24.566190000000002</v>
      </c>
      <c r="G124" s="527">
        <f t="shared" si="159"/>
        <v>-0.12263607142857134</v>
      </c>
      <c r="H124" s="129"/>
      <c r="I124" s="511">
        <f>'IRISH Pricing'!L124*'Trade Comparison to US $'!$I$3</f>
        <v>25.057422000000003</v>
      </c>
      <c r="J124" s="527">
        <f t="shared" si="160"/>
        <v>-0.11743338959610439</v>
      </c>
      <c r="K124" s="129"/>
      <c r="L124" s="511">
        <f>'€uro Prices'!K124*'Trade Comparison to US $'!$L$3</f>
        <v>27.665208</v>
      </c>
      <c r="M124" s="527">
        <f t="shared" si="161"/>
        <v>-1.1956857142857149E-2</v>
      </c>
      <c r="N124" s="129"/>
      <c r="O124" s="511">
        <f>'SFr Prices'!L124/'Trade Comparison to US $'!$O$3</f>
        <v>27.545783344733941</v>
      </c>
      <c r="P124" s="527">
        <f t="shared" si="162"/>
        <v>-1.6222023402359249E-2</v>
      </c>
      <c r="Q124" s="129"/>
      <c r="R124" s="511">
        <f>'SEK Prices'!K124/'Trade Comparison to US $'!$R$3</f>
        <v>25.492861998640379</v>
      </c>
      <c r="S124" s="527">
        <f t="shared" si="163"/>
        <v>-8.9540642905700754E-2</v>
      </c>
      <c r="T124" s="129"/>
      <c r="U124" s="511">
        <f>'DKr Prices'!K124/'Trade Comparison to US $'!$U$3</f>
        <v>27.438313336392195</v>
      </c>
      <c r="V124" s="527">
        <f t="shared" si="164"/>
        <v>-2.0060237985993039E-2</v>
      </c>
      <c r="W124" s="129"/>
      <c r="X124" s="511">
        <f>'NKr Prices'!L124/'Trade Comparison to US $'!$X$3</f>
        <v>25.692819101754576</v>
      </c>
      <c r="Y124" s="527">
        <f t="shared" si="165"/>
        <v>-8.2399317794479413E-2</v>
      </c>
      <c r="Z124" s="129"/>
      <c r="AA124" s="511">
        <f>'S Africa Prices'!F124/'Trade Comparison to US $'!$AA$3</f>
        <v>0</v>
      </c>
      <c r="AB124" s="527">
        <f t="shared" si="166"/>
        <v>-1</v>
      </c>
    </row>
    <row r="125" spans="1:28" x14ac:dyDescent="0.3">
      <c r="A125" s="180"/>
      <c r="B125" s="180"/>
      <c r="C125" s="180"/>
      <c r="D125" s="29"/>
      <c r="E125" s="513"/>
    </row>
    <row r="126" spans="1:28" x14ac:dyDescent="0.3">
      <c r="A126" s="19"/>
      <c r="B126" s="19"/>
      <c r="C126" s="180"/>
      <c r="D126" s="29"/>
      <c r="E126" s="513"/>
    </row>
    <row r="127" spans="1:28" x14ac:dyDescent="0.3">
      <c r="A127" s="180"/>
      <c r="B127" s="180"/>
      <c r="C127" s="180"/>
      <c r="D127" s="422"/>
      <c r="E127" s="513"/>
    </row>
    <row r="128" spans="1:28" x14ac:dyDescent="0.3">
      <c r="A128" s="180"/>
      <c r="B128" s="180"/>
      <c r="C128" s="180"/>
      <c r="D128" s="21"/>
      <c r="E128" s="513"/>
      <c r="AB128" s="4"/>
    </row>
    <row r="129" spans="1:28" x14ac:dyDescent="0.3">
      <c r="A129" s="180"/>
      <c r="B129" s="180"/>
      <c r="C129" s="180"/>
      <c r="D129" s="21"/>
      <c r="E129" s="513"/>
      <c r="AB129" s="4"/>
    </row>
    <row r="130" spans="1:28" x14ac:dyDescent="0.3">
      <c r="A130" s="180"/>
      <c r="B130" s="180"/>
      <c r="C130" s="180"/>
      <c r="D130" s="21"/>
      <c r="E130" s="513"/>
      <c r="AB130" s="4"/>
    </row>
    <row r="131" spans="1:28" x14ac:dyDescent="0.3">
      <c r="A131" s="180"/>
      <c r="B131" s="180"/>
      <c r="C131" s="180"/>
      <c r="D131" s="21"/>
      <c r="E131" s="513"/>
      <c r="AB131" s="4"/>
    </row>
    <row r="132" spans="1:28" x14ac:dyDescent="0.3">
      <c r="A132" s="21"/>
      <c r="B132" s="21"/>
      <c r="C132" s="21"/>
      <c r="D132" s="31"/>
      <c r="E132" s="513"/>
      <c r="AB132" s="4"/>
    </row>
    <row r="133" spans="1:28" x14ac:dyDescent="0.3">
      <c r="A133" s="21"/>
      <c r="B133" s="21"/>
      <c r="C133" s="21"/>
      <c r="D133" s="31"/>
      <c r="E133" s="513"/>
      <c r="AB133" s="4"/>
    </row>
    <row r="134" spans="1:28" x14ac:dyDescent="0.3">
      <c r="A134" s="21"/>
      <c r="B134" s="21"/>
      <c r="C134" s="21"/>
      <c r="D134" s="31"/>
      <c r="E134" s="513"/>
      <c r="AB134" s="4"/>
    </row>
    <row r="135" spans="1:28" x14ac:dyDescent="0.3">
      <c r="A135" s="21"/>
      <c r="B135" s="21"/>
      <c r="C135" s="21"/>
      <c r="D135" s="31"/>
      <c r="E135" s="513"/>
      <c r="AB135" s="4"/>
    </row>
    <row r="136" spans="1:28" x14ac:dyDescent="0.3">
      <c r="A136" s="21"/>
      <c r="B136" s="21"/>
      <c r="C136" s="21"/>
      <c r="D136" s="31"/>
      <c r="E136" s="513"/>
      <c r="AB136" s="4"/>
    </row>
    <row r="137" spans="1:28" x14ac:dyDescent="0.3">
      <c r="A137" s="21"/>
      <c r="B137" s="21"/>
      <c r="C137" s="21"/>
      <c r="D137" s="31"/>
      <c r="E137" s="513"/>
      <c r="AB137" s="4"/>
    </row>
    <row r="138" spans="1:28" x14ac:dyDescent="0.3">
      <c r="A138" s="21"/>
      <c r="B138" s="21"/>
      <c r="C138" s="21"/>
      <c r="D138" s="31"/>
      <c r="E138" s="513"/>
      <c r="AB138" s="4"/>
    </row>
    <row r="139" spans="1:28" x14ac:dyDescent="0.3">
      <c r="A139" s="21"/>
      <c r="B139" s="21"/>
      <c r="C139" s="21"/>
      <c r="D139" s="31"/>
      <c r="E139" s="513"/>
      <c r="AB139" s="4"/>
    </row>
    <row r="140" spans="1:28" x14ac:dyDescent="0.3">
      <c r="A140" s="21"/>
      <c r="B140" s="21"/>
      <c r="C140" s="21"/>
      <c r="D140" s="31"/>
      <c r="E140" s="513"/>
      <c r="AB140" s="4"/>
    </row>
    <row r="141" spans="1:28" x14ac:dyDescent="0.3">
      <c r="A141" s="21"/>
      <c r="B141" s="21"/>
      <c r="C141" s="21"/>
      <c r="D141" s="31"/>
      <c r="E141" s="513"/>
      <c r="AB141" s="4"/>
    </row>
    <row r="142" spans="1:28" x14ac:dyDescent="0.3">
      <c r="A142" s="21"/>
      <c r="B142" s="21"/>
      <c r="C142" s="21"/>
      <c r="D142" s="31"/>
      <c r="E142" s="513"/>
      <c r="AB142" s="4"/>
    </row>
    <row r="143" spans="1:28" x14ac:dyDescent="0.3">
      <c r="A143" s="21"/>
      <c r="B143" s="21"/>
      <c r="C143" s="21"/>
      <c r="D143" s="31"/>
      <c r="E143" s="513"/>
      <c r="AB143" s="4"/>
    </row>
    <row r="144" spans="1:28" x14ac:dyDescent="0.3">
      <c r="A144" s="21"/>
      <c r="B144" s="21"/>
      <c r="C144" s="21"/>
      <c r="D144" s="31"/>
      <c r="E144" s="513"/>
      <c r="AB144" s="4"/>
    </row>
    <row r="145" spans="1:28" x14ac:dyDescent="0.3">
      <c r="A145" s="21"/>
      <c r="B145" s="21"/>
      <c r="C145" s="21"/>
      <c r="D145" s="31"/>
      <c r="E145" s="513"/>
      <c r="AB145" s="4"/>
    </row>
    <row r="146" spans="1:28" x14ac:dyDescent="0.3">
      <c r="A146" s="21"/>
      <c r="B146" s="21"/>
      <c r="C146" s="21"/>
      <c r="D146" s="31"/>
      <c r="E146" s="513"/>
      <c r="AB146" s="4"/>
    </row>
    <row r="147" spans="1:28" x14ac:dyDescent="0.3">
      <c r="A147" s="21"/>
      <c r="B147" s="21"/>
      <c r="C147" s="21"/>
      <c r="D147" s="31"/>
      <c r="E147" s="513"/>
      <c r="AB147" s="4"/>
    </row>
    <row r="148" spans="1:28" x14ac:dyDescent="0.3">
      <c r="A148" s="21"/>
      <c r="B148" s="21"/>
      <c r="C148" s="21"/>
      <c r="D148" s="31"/>
      <c r="E148" s="513"/>
      <c r="AB148" s="4"/>
    </row>
    <row r="149" spans="1:28" x14ac:dyDescent="0.3">
      <c r="A149" s="21"/>
      <c r="B149" s="21"/>
      <c r="C149" s="21"/>
      <c r="D149" s="31"/>
      <c r="E149" s="513"/>
      <c r="AB149" s="4"/>
    </row>
    <row r="150" spans="1:28" x14ac:dyDescent="0.3">
      <c r="A150" s="21"/>
      <c r="B150" s="21"/>
      <c r="C150" s="21"/>
      <c r="D150" s="31"/>
      <c r="E150" s="513"/>
      <c r="AB150" s="4"/>
    </row>
    <row r="151" spans="1:28" x14ac:dyDescent="0.3">
      <c r="A151" s="21"/>
      <c r="B151" s="21"/>
      <c r="C151" s="21"/>
      <c r="D151" s="31"/>
      <c r="E151" s="513"/>
      <c r="AB151" s="4"/>
    </row>
    <row r="152" spans="1:28" x14ac:dyDescent="0.3">
      <c r="A152" s="21"/>
      <c r="B152" s="21"/>
      <c r="C152" s="21"/>
      <c r="D152" s="31"/>
      <c r="E152" s="513"/>
      <c r="AB152" s="4"/>
    </row>
    <row r="153" spans="1:28" x14ac:dyDescent="0.3">
      <c r="A153" s="21"/>
      <c r="B153" s="21"/>
      <c r="C153" s="21"/>
      <c r="D153" s="31"/>
      <c r="E153" s="513"/>
      <c r="AB153" s="4"/>
    </row>
    <row r="154" spans="1:28" x14ac:dyDescent="0.3">
      <c r="A154" s="21"/>
      <c r="B154" s="21"/>
      <c r="C154" s="21"/>
      <c r="D154" s="31"/>
      <c r="E154" s="513"/>
      <c r="AB154" s="4"/>
    </row>
    <row r="155" spans="1:28" x14ac:dyDescent="0.3">
      <c r="A155" s="21"/>
      <c r="B155" s="21"/>
      <c r="C155" s="21"/>
      <c r="D155" s="31"/>
      <c r="E155" s="513"/>
      <c r="AB155" s="4"/>
    </row>
    <row r="156" spans="1:28" x14ac:dyDescent="0.3">
      <c r="A156" s="21"/>
      <c r="B156" s="21"/>
      <c r="C156" s="21"/>
      <c r="D156" s="31"/>
      <c r="E156" s="513"/>
      <c r="AB156" s="4"/>
    </row>
    <row r="157" spans="1:28" x14ac:dyDescent="0.3">
      <c r="A157" s="21"/>
      <c r="B157" s="21"/>
      <c r="C157" s="21"/>
      <c r="D157" s="31"/>
      <c r="E157" s="513"/>
      <c r="AB157" s="4"/>
    </row>
    <row r="158" spans="1:28" x14ac:dyDescent="0.3">
      <c r="A158" s="21"/>
      <c r="B158" s="21"/>
      <c r="C158" s="21"/>
      <c r="D158" s="31"/>
      <c r="E158" s="511"/>
      <c r="AB158" s="4"/>
    </row>
    <row r="159" spans="1:28" x14ac:dyDescent="0.3">
      <c r="A159" s="21"/>
      <c r="B159" s="21"/>
      <c r="C159" s="21"/>
      <c r="D159" s="31"/>
      <c r="E159" s="513"/>
      <c r="AB159" s="4"/>
    </row>
    <row r="160" spans="1:28" x14ac:dyDescent="0.3">
      <c r="A160" s="21"/>
      <c r="B160" s="21"/>
      <c r="C160" s="21"/>
      <c r="D160" s="31"/>
      <c r="E160" s="513"/>
      <c r="AB160" s="4"/>
    </row>
    <row r="161" spans="1:28" x14ac:dyDescent="0.3">
      <c r="A161" s="21"/>
      <c r="B161" s="21"/>
      <c r="C161" s="21"/>
      <c r="D161" s="31"/>
      <c r="E161" s="513"/>
      <c r="AB161" s="4"/>
    </row>
    <row r="162" spans="1:28" x14ac:dyDescent="0.3">
      <c r="A162" s="21"/>
      <c r="B162" s="21"/>
      <c r="C162" s="21"/>
      <c r="D162" s="31"/>
      <c r="E162" s="513"/>
      <c r="AB162" s="4"/>
    </row>
    <row r="163" spans="1:28" x14ac:dyDescent="0.3">
      <c r="A163" s="21"/>
      <c r="B163" s="21"/>
      <c r="C163" s="21"/>
      <c r="D163" s="31"/>
      <c r="E163" s="513"/>
      <c r="AB163" s="4"/>
    </row>
    <row r="164" spans="1:28" x14ac:dyDescent="0.3">
      <c r="A164" s="21"/>
      <c r="B164" s="21"/>
      <c r="C164" s="21"/>
      <c r="D164" s="31"/>
      <c r="E164" s="513"/>
      <c r="AB164" s="4"/>
    </row>
    <row r="165" spans="1:28" x14ac:dyDescent="0.3">
      <c r="A165" s="21"/>
      <c r="B165" s="21"/>
      <c r="C165" s="21"/>
      <c r="D165" s="31"/>
      <c r="E165" s="513"/>
      <c r="AB165" s="4"/>
    </row>
    <row r="166" spans="1:28" x14ac:dyDescent="0.3">
      <c r="A166" s="21"/>
      <c r="B166" s="21"/>
      <c r="C166" s="21"/>
      <c r="D166" s="31"/>
      <c r="E166" s="513"/>
      <c r="AB166" s="4"/>
    </row>
    <row r="167" spans="1:28" x14ac:dyDescent="0.3">
      <c r="A167" s="21"/>
      <c r="B167" s="21"/>
      <c r="C167" s="21"/>
      <c r="D167" s="31"/>
      <c r="E167" s="511"/>
      <c r="AB167" s="4"/>
    </row>
    <row r="168" spans="1:28" x14ac:dyDescent="0.3">
      <c r="A168" s="21"/>
      <c r="B168" s="21"/>
      <c r="C168" s="21"/>
      <c r="D168" s="31"/>
      <c r="E168" s="513"/>
      <c r="AB168" s="4"/>
    </row>
    <row r="169" spans="1:28" x14ac:dyDescent="0.3">
      <c r="A169" s="21"/>
      <c r="B169" s="21"/>
      <c r="C169" s="21"/>
      <c r="D169" s="31"/>
      <c r="E169" s="513"/>
      <c r="AB169" s="4"/>
    </row>
    <row r="170" spans="1:28" x14ac:dyDescent="0.3">
      <c r="A170" s="21"/>
      <c r="B170" s="21"/>
      <c r="C170" s="21"/>
      <c r="D170" s="31"/>
      <c r="E170" s="513"/>
      <c r="AB170" s="4"/>
    </row>
    <row r="171" spans="1:28" x14ac:dyDescent="0.3">
      <c r="A171" s="21"/>
      <c r="B171" s="21"/>
      <c r="C171" s="21"/>
      <c r="D171" s="31"/>
      <c r="E171" s="513"/>
      <c r="AB171" s="4"/>
    </row>
    <row r="172" spans="1:28" x14ac:dyDescent="0.3">
      <c r="A172" s="21"/>
      <c r="B172" s="21"/>
      <c r="C172" s="21"/>
      <c r="D172" s="31"/>
      <c r="E172" s="513"/>
      <c r="AB172" s="4"/>
    </row>
    <row r="173" spans="1:28" x14ac:dyDescent="0.3">
      <c r="A173" s="21"/>
      <c r="B173" s="21"/>
      <c r="C173" s="21"/>
      <c r="D173" s="31"/>
      <c r="E173" s="513"/>
      <c r="AB173" s="4"/>
    </row>
    <row r="174" spans="1:28" x14ac:dyDescent="0.3">
      <c r="A174" s="21"/>
      <c r="B174" s="21"/>
      <c r="C174" s="21"/>
      <c r="D174" s="31"/>
      <c r="E174" s="513"/>
      <c r="AB174" s="4"/>
    </row>
    <row r="175" spans="1:28" x14ac:dyDescent="0.3">
      <c r="A175" s="21"/>
      <c r="B175" s="21"/>
      <c r="C175" s="21"/>
      <c r="D175" s="31"/>
      <c r="E175" s="513"/>
      <c r="AB175" s="4"/>
    </row>
    <row r="176" spans="1:28" x14ac:dyDescent="0.3">
      <c r="A176" s="21"/>
      <c r="B176" s="21"/>
      <c r="C176" s="21"/>
      <c r="D176" s="31"/>
      <c r="E176" s="513"/>
      <c r="AB176" s="4"/>
    </row>
    <row r="177" spans="1:28" x14ac:dyDescent="0.3">
      <c r="A177" s="21"/>
      <c r="B177" s="21"/>
      <c r="C177" s="21"/>
      <c r="D177" s="31"/>
      <c r="E177" s="513"/>
      <c r="AB177" s="4"/>
    </row>
    <row r="178" spans="1:28" x14ac:dyDescent="0.3">
      <c r="A178" s="21"/>
      <c r="B178" s="21"/>
      <c r="C178" s="21"/>
      <c r="D178" s="31"/>
      <c r="E178" s="513"/>
      <c r="AB178" s="4"/>
    </row>
    <row r="179" spans="1:28" x14ac:dyDescent="0.3">
      <c r="A179" s="21"/>
      <c r="B179" s="21"/>
      <c r="C179" s="21"/>
      <c r="D179" s="31"/>
      <c r="E179" s="513"/>
      <c r="AB179" s="4"/>
    </row>
    <row r="180" spans="1:28" x14ac:dyDescent="0.3">
      <c r="A180" s="21"/>
      <c r="B180" s="21"/>
      <c r="C180" s="21"/>
      <c r="D180" s="31"/>
      <c r="E180" s="513"/>
      <c r="AB180" s="4"/>
    </row>
    <row r="181" spans="1:28" x14ac:dyDescent="0.3">
      <c r="A181" s="21"/>
      <c r="B181" s="21"/>
      <c r="C181" s="21"/>
      <c r="D181" s="31"/>
      <c r="E181" s="513"/>
      <c r="AB181" s="4"/>
    </row>
    <row r="182" spans="1:28" x14ac:dyDescent="0.3">
      <c r="A182" s="21"/>
      <c r="B182" s="21"/>
      <c r="C182" s="21"/>
      <c r="D182" s="31"/>
      <c r="E182" s="513"/>
      <c r="AB182" s="4"/>
    </row>
    <row r="183" spans="1:28" x14ac:dyDescent="0.3">
      <c r="A183" s="21"/>
      <c r="B183" s="21"/>
      <c r="C183" s="21"/>
      <c r="D183" s="31"/>
      <c r="E183" s="513"/>
      <c r="AB183" s="4"/>
    </row>
    <row r="184" spans="1:28" x14ac:dyDescent="0.3">
      <c r="A184" s="21"/>
      <c r="B184" s="21"/>
      <c r="C184" s="21"/>
      <c r="D184" s="31"/>
      <c r="E184" s="513"/>
      <c r="AB184" s="4"/>
    </row>
    <row r="185" spans="1:28" x14ac:dyDescent="0.3">
      <c r="A185" s="21"/>
      <c r="B185" s="21"/>
      <c r="C185" s="21"/>
      <c r="D185" s="31"/>
      <c r="E185" s="513"/>
      <c r="AB185" s="4"/>
    </row>
    <row r="186" spans="1:28" x14ac:dyDescent="0.3">
      <c r="A186" s="21"/>
      <c r="B186" s="21"/>
      <c r="C186" s="21"/>
      <c r="D186" s="31"/>
      <c r="E186" s="513"/>
      <c r="AB186" s="4"/>
    </row>
    <row r="187" spans="1:28" x14ac:dyDescent="0.3">
      <c r="A187" s="21"/>
      <c r="B187" s="21"/>
      <c r="C187" s="21"/>
      <c r="D187" s="31"/>
      <c r="E187" s="513"/>
      <c r="AB187" s="4"/>
    </row>
    <row r="188" spans="1:28" x14ac:dyDescent="0.3">
      <c r="A188" s="21"/>
      <c r="B188" s="21"/>
      <c r="C188" s="21"/>
      <c r="D188" s="31"/>
      <c r="E188" s="513"/>
      <c r="AB188" s="4"/>
    </row>
    <row r="189" spans="1:28" x14ac:dyDescent="0.3">
      <c r="A189" s="21"/>
      <c r="B189" s="21"/>
      <c r="C189" s="21"/>
      <c r="D189" s="31"/>
      <c r="E189" s="513"/>
      <c r="AB189" s="4"/>
    </row>
    <row r="190" spans="1:28" x14ac:dyDescent="0.3">
      <c r="A190" s="21"/>
      <c r="B190" s="21"/>
      <c r="C190" s="21"/>
      <c r="D190" s="31"/>
      <c r="E190" s="513"/>
      <c r="AB190" s="4"/>
    </row>
    <row r="191" spans="1:28" x14ac:dyDescent="0.3">
      <c r="A191" s="21"/>
      <c r="B191" s="21"/>
      <c r="C191" s="21"/>
      <c r="D191" s="31"/>
      <c r="E191" s="513"/>
      <c r="AB191" s="4"/>
    </row>
    <row r="192" spans="1:28" x14ac:dyDescent="0.3">
      <c r="A192" s="21"/>
      <c r="B192" s="21"/>
      <c r="C192" s="21"/>
      <c r="D192" s="31"/>
      <c r="E192" s="513"/>
      <c r="AB192" s="4"/>
    </row>
    <row r="193" spans="1:28" x14ac:dyDescent="0.3">
      <c r="A193" s="21"/>
      <c r="B193" s="21"/>
      <c r="C193" s="21"/>
      <c r="D193" s="31"/>
      <c r="E193" s="513"/>
      <c r="AB193" s="4"/>
    </row>
    <row r="194" spans="1:28" x14ac:dyDescent="0.3">
      <c r="A194" s="21"/>
      <c r="B194" s="21"/>
      <c r="C194" s="21"/>
      <c r="D194" s="31"/>
      <c r="E194" s="513"/>
      <c r="AB194" s="4"/>
    </row>
    <row r="195" spans="1:28" x14ac:dyDescent="0.3">
      <c r="A195" s="21"/>
      <c r="B195" s="21"/>
      <c r="C195" s="21"/>
      <c r="D195" s="31"/>
      <c r="E195" s="513"/>
      <c r="AB195" s="4"/>
    </row>
    <row r="196" spans="1:28" x14ac:dyDescent="0.3">
      <c r="A196" s="21"/>
      <c r="B196" s="21"/>
      <c r="C196" s="21"/>
      <c r="D196" s="31"/>
      <c r="E196" s="513"/>
      <c r="AB196" s="4"/>
    </row>
    <row r="197" spans="1:28" x14ac:dyDescent="0.3">
      <c r="A197" s="21"/>
      <c r="B197" s="21"/>
      <c r="C197" s="21"/>
      <c r="D197" s="31"/>
      <c r="E197" s="513"/>
      <c r="AB197" s="4"/>
    </row>
    <row r="198" spans="1:28" x14ac:dyDescent="0.3">
      <c r="A198" s="21"/>
      <c r="B198" s="21"/>
      <c r="C198" s="21"/>
      <c r="D198" s="31"/>
      <c r="E198" s="513"/>
      <c r="AB198" s="4"/>
    </row>
    <row r="199" spans="1:28" x14ac:dyDescent="0.3">
      <c r="A199" s="21"/>
      <c r="B199" s="21"/>
      <c r="C199" s="21"/>
      <c r="D199" s="31"/>
      <c r="E199" s="513"/>
      <c r="AB199" s="4"/>
    </row>
    <row r="200" spans="1:28" x14ac:dyDescent="0.3">
      <c r="A200" s="21"/>
      <c r="B200" s="21"/>
      <c r="C200" s="21"/>
      <c r="D200" s="31"/>
      <c r="E200" s="513"/>
      <c r="AB200" s="4"/>
    </row>
    <row r="201" spans="1:28" x14ac:dyDescent="0.3">
      <c r="A201" s="21"/>
      <c r="B201" s="21"/>
      <c r="C201" s="21"/>
      <c r="D201" s="31"/>
      <c r="E201" s="515"/>
      <c r="AB201" s="4"/>
    </row>
    <row r="202" spans="1:28" x14ac:dyDescent="0.3">
      <c r="A202" s="21"/>
      <c r="B202" s="21"/>
      <c r="C202" s="21"/>
      <c r="D202" s="31"/>
      <c r="E202" s="515"/>
      <c r="AB202" s="4"/>
    </row>
    <row r="203" spans="1:28" x14ac:dyDescent="0.3">
      <c r="A203" s="21"/>
      <c r="B203" s="21"/>
      <c r="C203" s="21"/>
      <c r="D203" s="31"/>
      <c r="E203" s="513"/>
      <c r="AB203" s="4"/>
    </row>
    <row r="204" spans="1:28" x14ac:dyDescent="0.3">
      <c r="A204" s="21"/>
      <c r="B204" s="21"/>
      <c r="C204" s="21"/>
      <c r="D204" s="31"/>
      <c r="E204" s="513"/>
      <c r="AB204" s="4"/>
    </row>
    <row r="205" spans="1:28" x14ac:dyDescent="0.3">
      <c r="A205" s="21"/>
      <c r="B205" s="21"/>
      <c r="C205" s="21"/>
      <c r="D205" s="31"/>
      <c r="E205" s="513"/>
      <c r="AB205" s="4"/>
    </row>
    <row r="206" spans="1:28" x14ac:dyDescent="0.3">
      <c r="A206" s="21"/>
      <c r="B206" s="21"/>
      <c r="C206" s="21"/>
      <c r="D206" s="31"/>
      <c r="E206" s="513"/>
      <c r="AB206" s="4"/>
    </row>
    <row r="207" spans="1:28" x14ac:dyDescent="0.3">
      <c r="A207" s="21"/>
      <c r="B207" s="21"/>
      <c r="C207" s="21"/>
      <c r="D207" s="31"/>
      <c r="E207" s="513"/>
      <c r="AB207" s="4"/>
    </row>
    <row r="208" spans="1:28" x14ac:dyDescent="0.3">
      <c r="A208" s="21"/>
      <c r="B208" s="21"/>
      <c r="C208" s="21"/>
      <c r="D208" s="31"/>
      <c r="E208" s="513"/>
      <c r="AB208" s="4"/>
    </row>
    <row r="209" spans="1:28" x14ac:dyDescent="0.3">
      <c r="A209" s="21"/>
      <c r="B209" s="21"/>
      <c r="C209" s="21"/>
      <c r="D209" s="31"/>
      <c r="E209" s="513"/>
      <c r="AB209" s="4"/>
    </row>
    <row r="210" spans="1:28" x14ac:dyDescent="0.3">
      <c r="A210" s="21"/>
      <c r="B210" s="21"/>
      <c r="C210" s="21"/>
      <c r="D210" s="31"/>
      <c r="E210" s="513"/>
      <c r="AB210" s="4"/>
    </row>
    <row r="211" spans="1:28" x14ac:dyDescent="0.3">
      <c r="A211" s="21"/>
      <c r="B211" s="21"/>
      <c r="C211" s="21"/>
      <c r="D211" s="31"/>
      <c r="E211" s="518"/>
      <c r="AB211" s="4"/>
    </row>
    <row r="212" spans="1:28" x14ac:dyDescent="0.3">
      <c r="A212" s="21"/>
      <c r="B212" s="21"/>
      <c r="C212" s="21"/>
      <c r="D212" s="31"/>
      <c r="E212" s="513"/>
      <c r="AB212" s="4"/>
    </row>
    <row r="213" spans="1:28" x14ac:dyDescent="0.3">
      <c r="A213" s="21"/>
      <c r="B213" s="21"/>
      <c r="C213" s="21"/>
      <c r="D213" s="31"/>
      <c r="E213" s="513"/>
      <c r="AB213" s="4"/>
    </row>
    <row r="214" spans="1:28" x14ac:dyDescent="0.3">
      <c r="A214" s="21"/>
      <c r="B214" s="21"/>
      <c r="C214" s="21"/>
      <c r="D214" s="31"/>
      <c r="E214" s="513"/>
      <c r="AB214" s="4"/>
    </row>
    <row r="215" spans="1:28" x14ac:dyDescent="0.3">
      <c r="A215" s="21"/>
      <c r="B215" s="21"/>
      <c r="C215" s="21"/>
      <c r="D215" s="31"/>
      <c r="E215" s="513"/>
      <c r="AB215" s="4"/>
    </row>
    <row r="216" spans="1:28" x14ac:dyDescent="0.3">
      <c r="A216" s="21"/>
      <c r="B216" s="21"/>
      <c r="C216" s="21"/>
      <c r="D216" s="31"/>
      <c r="E216" s="513"/>
      <c r="AB216" s="4"/>
    </row>
    <row r="217" spans="1:28" x14ac:dyDescent="0.3">
      <c r="A217" s="21"/>
      <c r="B217" s="21"/>
      <c r="C217" s="21"/>
      <c r="D217" s="31"/>
      <c r="E217" s="513"/>
      <c r="AB217" s="4"/>
    </row>
    <row r="218" spans="1:28" x14ac:dyDescent="0.3">
      <c r="A218" s="21"/>
      <c r="B218" s="21"/>
      <c r="C218" s="21"/>
      <c r="D218" s="31"/>
      <c r="E218" s="513"/>
      <c r="AB218" s="4"/>
    </row>
    <row r="219" spans="1:28" x14ac:dyDescent="0.3">
      <c r="A219" s="21"/>
      <c r="B219" s="21"/>
      <c r="C219" s="21"/>
      <c r="D219" s="31"/>
      <c r="E219" s="513"/>
      <c r="AB219" s="4"/>
    </row>
    <row r="220" spans="1:28" x14ac:dyDescent="0.3">
      <c r="A220" s="21"/>
      <c r="B220" s="21"/>
      <c r="C220" s="21"/>
      <c r="D220" s="31"/>
      <c r="E220" s="513"/>
      <c r="AB220" s="4"/>
    </row>
    <row r="221" spans="1:28" x14ac:dyDescent="0.3">
      <c r="A221" s="21"/>
      <c r="B221" s="21"/>
      <c r="C221" s="21"/>
      <c r="D221" s="31"/>
      <c r="E221" s="513"/>
      <c r="AB221" s="4"/>
    </row>
    <row r="222" spans="1:28" x14ac:dyDescent="0.3">
      <c r="A222" s="21"/>
      <c r="B222" s="21"/>
      <c r="C222" s="21"/>
      <c r="D222" s="31"/>
      <c r="E222" s="513"/>
      <c r="AB222" s="4"/>
    </row>
    <row r="223" spans="1:28" x14ac:dyDescent="0.3">
      <c r="A223" s="21"/>
      <c r="B223" s="21"/>
      <c r="C223" s="21"/>
      <c r="D223" s="31"/>
      <c r="E223" s="513"/>
      <c r="AB223" s="4"/>
    </row>
    <row r="224" spans="1:28" x14ac:dyDescent="0.3">
      <c r="A224" s="21"/>
      <c r="B224" s="21"/>
      <c r="C224" s="21"/>
      <c r="D224" s="31"/>
      <c r="E224" s="513"/>
      <c r="AB224" s="4"/>
    </row>
    <row r="225" spans="1:28" x14ac:dyDescent="0.3">
      <c r="A225" s="21"/>
      <c r="B225" s="21"/>
      <c r="C225" s="21"/>
      <c r="D225" s="31"/>
      <c r="E225" s="513"/>
      <c r="AB225" s="4"/>
    </row>
    <row r="226" spans="1:28" x14ac:dyDescent="0.3">
      <c r="A226" s="21"/>
      <c r="B226" s="21"/>
      <c r="C226" s="21"/>
      <c r="D226" s="31"/>
      <c r="AB226" s="4"/>
    </row>
    <row r="227" spans="1:28" x14ac:dyDescent="0.3">
      <c r="A227" s="21"/>
      <c r="B227" s="21"/>
      <c r="C227" s="21"/>
      <c r="D227" s="31"/>
      <c r="AB227" s="4"/>
    </row>
    <row r="228" spans="1:28" x14ac:dyDescent="0.3">
      <c r="A228" s="21"/>
      <c r="B228" s="21"/>
      <c r="C228" s="21"/>
      <c r="D228" s="31"/>
      <c r="AB228" s="4"/>
    </row>
    <row r="229" spans="1:28" x14ac:dyDescent="0.3">
      <c r="A229" s="21"/>
      <c r="B229" s="21"/>
      <c r="C229" s="21"/>
      <c r="D229" s="31"/>
      <c r="AB229" s="4"/>
    </row>
    <row r="230" spans="1:28" x14ac:dyDescent="0.3">
      <c r="A230" s="21"/>
      <c r="B230" s="21"/>
      <c r="C230" s="21"/>
      <c r="D230" s="31"/>
      <c r="AB230" s="4"/>
    </row>
    <row r="231" spans="1:28" x14ac:dyDescent="0.3">
      <c r="A231" s="21"/>
      <c r="B231" s="21"/>
      <c r="C231" s="21"/>
      <c r="D231" s="31"/>
      <c r="AB231" s="4"/>
    </row>
    <row r="232" spans="1:28" x14ac:dyDescent="0.3">
      <c r="A232" s="21"/>
      <c r="B232" s="21"/>
      <c r="C232" s="21"/>
      <c r="D232" s="31"/>
      <c r="AB232" s="4"/>
    </row>
    <row r="233" spans="1:28" x14ac:dyDescent="0.3">
      <c r="A233" s="21"/>
      <c r="B233" s="21"/>
      <c r="C233" s="21"/>
      <c r="D233" s="31"/>
      <c r="AB233" s="4"/>
    </row>
    <row r="234" spans="1:28" x14ac:dyDescent="0.3">
      <c r="A234" s="21"/>
      <c r="B234" s="21"/>
      <c r="C234" s="21"/>
      <c r="D234" s="31"/>
      <c r="AB234" s="4"/>
    </row>
    <row r="235" spans="1:28" x14ac:dyDescent="0.3">
      <c r="A235" s="21"/>
      <c r="B235" s="21"/>
      <c r="C235" s="21"/>
      <c r="D235" s="31"/>
      <c r="AB235" s="4"/>
    </row>
    <row r="236" spans="1:28" x14ac:dyDescent="0.3">
      <c r="A236" s="21"/>
      <c r="B236" s="21"/>
      <c r="C236" s="21"/>
      <c r="D236" s="31"/>
      <c r="AB236" s="4"/>
    </row>
    <row r="237" spans="1:28" x14ac:dyDescent="0.3">
      <c r="A237" s="21"/>
      <c r="B237" s="21"/>
      <c r="C237" s="21"/>
      <c r="D237" s="31"/>
      <c r="AB237" s="4"/>
    </row>
    <row r="238" spans="1:28" x14ac:dyDescent="0.3">
      <c r="A238" s="21"/>
      <c r="B238" s="21"/>
      <c r="C238" s="21"/>
      <c r="D238" s="31"/>
      <c r="AB238" s="4"/>
    </row>
    <row r="239" spans="1:28" x14ac:dyDescent="0.3">
      <c r="A239" s="21"/>
      <c r="B239" s="21"/>
      <c r="C239" s="21"/>
      <c r="D239" s="31"/>
      <c r="AB239" s="4"/>
    </row>
    <row r="240" spans="1:28" x14ac:dyDescent="0.3">
      <c r="A240" s="21"/>
      <c r="B240" s="21"/>
      <c r="C240" s="21"/>
      <c r="D240" s="31"/>
      <c r="AB240" s="4"/>
    </row>
    <row r="241" spans="1:28" x14ac:dyDescent="0.3">
      <c r="A241" s="21"/>
      <c r="B241" s="21"/>
      <c r="C241" s="21"/>
      <c r="D241" s="31"/>
      <c r="AB241" s="4"/>
    </row>
    <row r="242" spans="1:28" x14ac:dyDescent="0.3">
      <c r="A242" s="21"/>
      <c r="B242" s="21"/>
      <c r="C242" s="21"/>
      <c r="D242" s="31"/>
      <c r="AB242" s="4"/>
    </row>
    <row r="243" spans="1:28" x14ac:dyDescent="0.3">
      <c r="A243" s="21"/>
      <c r="B243" s="21"/>
      <c r="C243" s="21"/>
      <c r="D243" s="31"/>
      <c r="AB243" s="4"/>
    </row>
    <row r="244" spans="1:28" x14ac:dyDescent="0.3">
      <c r="A244" s="21"/>
      <c r="B244" s="21"/>
      <c r="C244" s="21"/>
      <c r="D244" s="31"/>
      <c r="AB244" s="4"/>
    </row>
    <row r="245" spans="1:28" x14ac:dyDescent="0.3">
      <c r="A245" s="21"/>
      <c r="B245" s="21"/>
      <c r="C245" s="21"/>
      <c r="D245" s="31"/>
      <c r="AB245" s="4"/>
    </row>
    <row r="246" spans="1:28" x14ac:dyDescent="0.3">
      <c r="A246" s="21"/>
      <c r="B246" s="21"/>
      <c r="C246" s="21"/>
      <c r="D246" s="31"/>
      <c r="AB246" s="4"/>
    </row>
    <row r="247" spans="1:28" x14ac:dyDescent="0.3">
      <c r="A247" s="21"/>
      <c r="B247" s="21"/>
      <c r="C247" s="21"/>
      <c r="D247" s="31"/>
      <c r="AB247" s="4"/>
    </row>
    <row r="248" spans="1:28" x14ac:dyDescent="0.3">
      <c r="A248" s="21"/>
      <c r="B248" s="21"/>
      <c r="C248" s="21"/>
      <c r="D248" s="31"/>
      <c r="AB248" s="4"/>
    </row>
    <row r="249" spans="1:28" x14ac:dyDescent="0.3">
      <c r="A249" s="21"/>
      <c r="B249" s="21"/>
      <c r="C249" s="21"/>
      <c r="D249" s="31"/>
      <c r="AB249" s="4"/>
    </row>
    <row r="250" spans="1:28" x14ac:dyDescent="0.3">
      <c r="A250" s="21"/>
      <c r="B250" s="21"/>
      <c r="C250" s="21"/>
      <c r="D250" s="31"/>
      <c r="AB250" s="4"/>
    </row>
    <row r="251" spans="1:28" x14ac:dyDescent="0.3">
      <c r="A251" s="21"/>
      <c r="B251" s="21"/>
      <c r="C251" s="21"/>
      <c r="D251" s="31"/>
      <c r="AB251" s="4"/>
    </row>
    <row r="252" spans="1:28" x14ac:dyDescent="0.3">
      <c r="A252" s="21"/>
      <c r="B252" s="21"/>
      <c r="C252" s="21"/>
      <c r="D252" s="31"/>
      <c r="AB252" s="4"/>
    </row>
    <row r="253" spans="1:28" x14ac:dyDescent="0.3">
      <c r="A253" s="21"/>
      <c r="B253" s="21"/>
      <c r="C253" s="21"/>
      <c r="D253" s="31"/>
      <c r="AB253" s="4"/>
    </row>
    <row r="254" spans="1:28" x14ac:dyDescent="0.3">
      <c r="A254" s="21"/>
      <c r="B254" s="21"/>
      <c r="C254" s="21"/>
      <c r="D254" s="31"/>
      <c r="AB254" s="4"/>
    </row>
    <row r="255" spans="1:28" x14ac:dyDescent="0.3">
      <c r="A255" s="21"/>
      <c r="B255" s="21"/>
      <c r="C255" s="21"/>
      <c r="D255" s="31"/>
      <c r="AB255" s="4"/>
    </row>
    <row r="256" spans="1:28" x14ac:dyDescent="0.3">
      <c r="A256" s="21"/>
      <c r="B256" s="21"/>
      <c r="C256" s="21"/>
      <c r="D256" s="31"/>
      <c r="AB256" s="4"/>
    </row>
    <row r="257" spans="1:28" x14ac:dyDescent="0.3">
      <c r="A257" s="21"/>
      <c r="B257" s="21"/>
      <c r="C257" s="21"/>
      <c r="D257" s="31"/>
      <c r="AB257" s="4"/>
    </row>
    <row r="258" spans="1:28" x14ac:dyDescent="0.3">
      <c r="A258" s="21"/>
      <c r="B258" s="21"/>
      <c r="C258" s="21"/>
      <c r="D258" s="31"/>
      <c r="AB258" s="4"/>
    </row>
    <row r="259" spans="1:28" x14ac:dyDescent="0.3">
      <c r="A259" s="21"/>
      <c r="B259" s="21"/>
      <c r="C259" s="21"/>
      <c r="D259" s="31"/>
      <c r="AB259" s="4"/>
    </row>
    <row r="260" spans="1:28" x14ac:dyDescent="0.3">
      <c r="A260" s="21"/>
      <c r="B260" s="21"/>
      <c r="C260" s="21"/>
      <c r="D260" s="31"/>
      <c r="AB260" s="4"/>
    </row>
    <row r="261" spans="1:28" x14ac:dyDescent="0.3">
      <c r="A261" s="21"/>
      <c r="B261" s="21"/>
      <c r="C261" s="21"/>
      <c r="D261" s="31"/>
      <c r="AB261" s="4"/>
    </row>
    <row r="262" spans="1:28" x14ac:dyDescent="0.3">
      <c r="A262" s="21"/>
      <c r="B262" s="21"/>
      <c r="C262" s="21"/>
      <c r="D262" s="31"/>
      <c r="AB262" s="4"/>
    </row>
    <row r="263" spans="1:28" x14ac:dyDescent="0.3">
      <c r="A263" s="21"/>
      <c r="B263" s="21"/>
      <c r="C263" s="21"/>
      <c r="D263" s="31"/>
      <c r="AB263" s="4"/>
    </row>
    <row r="264" spans="1:28" x14ac:dyDescent="0.3">
      <c r="A264" s="21"/>
      <c r="B264" s="21"/>
      <c r="C264" s="21"/>
      <c r="D264" s="31"/>
      <c r="AB264" s="4"/>
    </row>
    <row r="265" spans="1:28" x14ac:dyDescent="0.3">
      <c r="A265" s="21"/>
      <c r="B265" s="21"/>
      <c r="C265" s="21"/>
      <c r="D265" s="31"/>
      <c r="AB265" s="4"/>
    </row>
    <row r="266" spans="1:28" x14ac:dyDescent="0.3">
      <c r="A266" s="21"/>
      <c r="B266" s="21"/>
      <c r="C266" s="21"/>
      <c r="D266" s="31"/>
      <c r="AB266" s="4"/>
    </row>
    <row r="267" spans="1:28" x14ac:dyDescent="0.3">
      <c r="A267" s="21"/>
      <c r="B267" s="21"/>
      <c r="C267" s="21"/>
      <c r="D267" s="31"/>
      <c r="AB267" s="4"/>
    </row>
    <row r="268" spans="1:28" x14ac:dyDescent="0.3">
      <c r="A268" s="21"/>
      <c r="B268" s="21"/>
      <c r="C268" s="21"/>
      <c r="D268" s="31"/>
      <c r="AB268" s="4"/>
    </row>
    <row r="269" spans="1:28" x14ac:dyDescent="0.3">
      <c r="A269" s="21"/>
      <c r="B269" s="21"/>
      <c r="C269" s="21"/>
      <c r="D269" s="31"/>
      <c r="AB269" s="4"/>
    </row>
    <row r="270" spans="1:28" x14ac:dyDescent="0.3">
      <c r="A270" s="21"/>
      <c r="B270" s="21"/>
      <c r="C270" s="21"/>
      <c r="D270" s="31"/>
      <c r="AB270" s="4"/>
    </row>
    <row r="271" spans="1:28" x14ac:dyDescent="0.3">
      <c r="A271" s="21"/>
      <c r="B271" s="21"/>
      <c r="C271" s="21"/>
      <c r="D271" s="31"/>
      <c r="AB271" s="4"/>
    </row>
    <row r="272" spans="1:28" x14ac:dyDescent="0.3">
      <c r="A272" s="21"/>
      <c r="B272" s="21"/>
      <c r="C272" s="21"/>
      <c r="D272" s="31"/>
      <c r="AB272" s="4"/>
    </row>
    <row r="273" spans="1:28" x14ac:dyDescent="0.3">
      <c r="A273" s="21"/>
      <c r="B273" s="21"/>
      <c r="C273" s="21"/>
      <c r="D273" s="31"/>
      <c r="AB273" s="4"/>
    </row>
    <row r="274" spans="1:28" x14ac:dyDescent="0.3">
      <c r="A274" s="21"/>
      <c r="B274" s="21"/>
      <c r="C274" s="21"/>
      <c r="D274" s="31"/>
      <c r="AB274" s="4"/>
    </row>
    <row r="275" spans="1:28" x14ac:dyDescent="0.3">
      <c r="A275" s="21"/>
      <c r="B275" s="21"/>
      <c r="C275" s="21"/>
      <c r="D275" s="31"/>
      <c r="AB275" s="4"/>
    </row>
    <row r="276" spans="1:28" x14ac:dyDescent="0.3">
      <c r="A276" s="21"/>
      <c r="B276" s="21"/>
      <c r="C276" s="21"/>
      <c r="D276" s="31"/>
      <c r="AB276" s="4"/>
    </row>
    <row r="277" spans="1:28" x14ac:dyDescent="0.3">
      <c r="A277" s="21"/>
      <c r="B277" s="21"/>
      <c r="C277" s="21"/>
      <c r="D277" s="31"/>
      <c r="AB277" s="4"/>
    </row>
    <row r="278" spans="1:28" x14ac:dyDescent="0.3">
      <c r="A278" s="21"/>
      <c r="B278" s="21"/>
      <c r="C278" s="21"/>
      <c r="D278" s="31"/>
      <c r="AB278" s="4"/>
    </row>
    <row r="279" spans="1:28" x14ac:dyDescent="0.3">
      <c r="A279" s="21"/>
      <c r="B279" s="21"/>
      <c r="C279" s="21"/>
      <c r="D279" s="31"/>
      <c r="AB279" s="4"/>
    </row>
    <row r="280" spans="1:28" x14ac:dyDescent="0.3">
      <c r="A280" s="21"/>
      <c r="B280" s="21"/>
      <c r="C280" s="21"/>
      <c r="D280" s="31"/>
      <c r="AB280" s="4"/>
    </row>
    <row r="281" spans="1:28" x14ac:dyDescent="0.3">
      <c r="A281" s="21"/>
      <c r="B281" s="21"/>
      <c r="C281" s="21"/>
      <c r="D281" s="31"/>
      <c r="AB281" s="4"/>
    </row>
    <row r="282" spans="1:28" x14ac:dyDescent="0.3">
      <c r="A282" s="21"/>
      <c r="B282" s="21"/>
      <c r="C282" s="21"/>
      <c r="D282" s="31"/>
      <c r="AB282" s="4"/>
    </row>
    <row r="283" spans="1:28" x14ac:dyDescent="0.3">
      <c r="A283" s="21"/>
      <c r="B283" s="21"/>
      <c r="C283" s="21"/>
      <c r="D283" s="31"/>
      <c r="AB283" s="4"/>
    </row>
    <row r="284" spans="1:28" x14ac:dyDescent="0.3">
      <c r="A284" s="21"/>
      <c r="B284" s="21"/>
      <c r="C284" s="21"/>
      <c r="D284" s="31"/>
      <c r="AB284" s="4"/>
    </row>
    <row r="285" spans="1:28" x14ac:dyDescent="0.3">
      <c r="A285" s="21"/>
      <c r="B285" s="21"/>
      <c r="C285" s="21"/>
      <c r="D285" s="31"/>
      <c r="AB285" s="4"/>
    </row>
    <row r="286" spans="1:28" x14ac:dyDescent="0.3">
      <c r="A286" s="21"/>
      <c r="B286" s="21"/>
      <c r="C286" s="21"/>
      <c r="D286" s="31"/>
      <c r="AB286" s="4"/>
    </row>
    <row r="287" spans="1:28" x14ac:dyDescent="0.3">
      <c r="A287" s="21"/>
      <c r="B287" s="21"/>
      <c r="C287" s="21"/>
      <c r="D287" s="31"/>
      <c r="AB287" s="4"/>
    </row>
    <row r="288" spans="1:28" x14ac:dyDescent="0.3">
      <c r="A288" s="21"/>
      <c r="B288" s="21"/>
      <c r="C288" s="21"/>
      <c r="D288" s="31"/>
      <c r="AB288" s="4"/>
    </row>
    <row r="289" spans="1:28" x14ac:dyDescent="0.3">
      <c r="A289" s="21"/>
      <c r="B289" s="21"/>
      <c r="C289" s="21"/>
      <c r="D289" s="31"/>
      <c r="AB289" s="4"/>
    </row>
    <row r="290" spans="1:28" x14ac:dyDescent="0.3">
      <c r="A290" s="21"/>
      <c r="B290" s="21"/>
      <c r="C290" s="21"/>
      <c r="D290" s="31"/>
      <c r="AB290" s="4"/>
    </row>
    <row r="291" spans="1:28" x14ac:dyDescent="0.3">
      <c r="A291" s="21"/>
      <c r="B291" s="21"/>
      <c r="C291" s="21"/>
      <c r="D291" s="31"/>
      <c r="AB291" s="4"/>
    </row>
    <row r="292" spans="1:28" x14ac:dyDescent="0.3">
      <c r="A292" s="21"/>
      <c r="B292" s="21"/>
      <c r="C292" s="21"/>
      <c r="D292" s="31"/>
      <c r="AB292" s="4"/>
    </row>
    <row r="293" spans="1:28" x14ac:dyDescent="0.3">
      <c r="A293" s="21"/>
      <c r="B293" s="21"/>
      <c r="C293" s="21"/>
      <c r="D293" s="31"/>
      <c r="AB293" s="4"/>
    </row>
    <row r="294" spans="1:28" x14ac:dyDescent="0.3">
      <c r="A294" s="21"/>
      <c r="B294" s="21"/>
      <c r="C294" s="21"/>
      <c r="D294" s="31"/>
      <c r="AB294" s="4"/>
    </row>
    <row r="295" spans="1:28" x14ac:dyDescent="0.3">
      <c r="A295" s="21"/>
      <c r="B295" s="21"/>
      <c r="C295" s="21"/>
      <c r="D295" s="31"/>
      <c r="AB295" s="4"/>
    </row>
    <row r="296" spans="1:28" x14ac:dyDescent="0.3">
      <c r="A296" s="21"/>
      <c r="B296" s="21"/>
      <c r="C296" s="21"/>
      <c r="D296" s="31"/>
      <c r="AB296" s="4"/>
    </row>
    <row r="297" spans="1:28" x14ac:dyDescent="0.3">
      <c r="A297" s="21"/>
      <c r="B297" s="21"/>
      <c r="C297" s="21"/>
      <c r="D297" s="31"/>
      <c r="AB297" s="4"/>
    </row>
    <row r="298" spans="1:28" x14ac:dyDescent="0.3">
      <c r="A298" s="21"/>
      <c r="B298" s="21"/>
      <c r="C298" s="21"/>
      <c r="D298" s="31"/>
      <c r="AB298" s="4"/>
    </row>
    <row r="299" spans="1:28" x14ac:dyDescent="0.3">
      <c r="A299" s="21"/>
      <c r="B299" s="21"/>
      <c r="C299" s="21"/>
      <c r="D299" s="31"/>
      <c r="AB299" s="4"/>
    </row>
    <row r="300" spans="1:28" x14ac:dyDescent="0.3">
      <c r="A300" s="21"/>
      <c r="B300" s="21"/>
      <c r="C300" s="21"/>
      <c r="D300" s="31"/>
      <c r="AB300" s="4"/>
    </row>
    <row r="301" spans="1:28" x14ac:dyDescent="0.3">
      <c r="A301" s="21"/>
      <c r="B301" s="21"/>
      <c r="C301" s="21"/>
      <c r="D301" s="31"/>
      <c r="AB301" s="4"/>
    </row>
    <row r="302" spans="1:28" x14ac:dyDescent="0.3">
      <c r="A302" s="21"/>
      <c r="B302" s="21"/>
      <c r="C302" s="21"/>
      <c r="D302" s="31"/>
      <c r="AB302" s="4"/>
    </row>
    <row r="303" spans="1:28" x14ac:dyDescent="0.3">
      <c r="A303" s="21"/>
      <c r="B303" s="21"/>
      <c r="C303" s="21"/>
      <c r="D303" s="31"/>
      <c r="AB303" s="4"/>
    </row>
    <row r="304" spans="1:28" x14ac:dyDescent="0.3">
      <c r="A304" s="21"/>
      <c r="B304" s="21"/>
      <c r="C304" s="21"/>
      <c r="D304" s="31"/>
      <c r="AB304" s="4"/>
    </row>
    <row r="305" spans="1:28" x14ac:dyDescent="0.3">
      <c r="A305" s="21"/>
      <c r="B305" s="21"/>
      <c r="C305" s="21"/>
      <c r="D305" s="31"/>
      <c r="AB305" s="4"/>
    </row>
    <row r="306" spans="1:28" x14ac:dyDescent="0.3">
      <c r="A306" s="21"/>
      <c r="B306" s="21"/>
      <c r="C306" s="21"/>
      <c r="D306" s="31"/>
      <c r="AB306" s="4"/>
    </row>
    <row r="307" spans="1:28" x14ac:dyDescent="0.3">
      <c r="A307" s="21"/>
      <c r="B307" s="21"/>
      <c r="C307" s="21"/>
      <c r="D307" s="31"/>
      <c r="AB307" s="4"/>
    </row>
    <row r="308" spans="1:28" x14ac:dyDescent="0.3">
      <c r="A308" s="21"/>
      <c r="B308" s="21"/>
      <c r="C308" s="21"/>
      <c r="D308" s="31"/>
      <c r="AB308" s="4"/>
    </row>
    <row r="309" spans="1:28" x14ac:dyDescent="0.3">
      <c r="A309" s="21"/>
      <c r="B309" s="21"/>
      <c r="C309" s="21"/>
      <c r="D309" s="31"/>
      <c r="AB309" s="4"/>
    </row>
    <row r="310" spans="1:28" x14ac:dyDescent="0.3">
      <c r="A310" s="21"/>
      <c r="B310" s="21"/>
      <c r="C310" s="21"/>
      <c r="D310" s="31"/>
      <c r="AB310" s="4"/>
    </row>
    <row r="311" spans="1:28" x14ac:dyDescent="0.3">
      <c r="A311" s="21"/>
      <c r="B311" s="21"/>
      <c r="C311" s="21"/>
      <c r="D311" s="31"/>
      <c r="AB311" s="4"/>
    </row>
    <row r="312" spans="1:28" x14ac:dyDescent="0.3">
      <c r="A312" s="21"/>
      <c r="B312" s="21"/>
      <c r="C312" s="21"/>
      <c r="D312" s="31"/>
      <c r="AB312" s="4"/>
    </row>
    <row r="313" spans="1:28" x14ac:dyDescent="0.3">
      <c r="A313" s="21"/>
      <c r="B313" s="21"/>
      <c r="C313" s="21"/>
      <c r="D313" s="31"/>
      <c r="AB313" s="4"/>
    </row>
    <row r="314" spans="1:28" x14ac:dyDescent="0.3">
      <c r="A314" s="21"/>
      <c r="B314" s="21"/>
      <c r="C314" s="21"/>
      <c r="D314" s="31"/>
      <c r="AB314" s="4"/>
    </row>
    <row r="315" spans="1:28" x14ac:dyDescent="0.3">
      <c r="A315" s="21"/>
      <c r="B315" s="21"/>
      <c r="C315" s="21"/>
      <c r="D315" s="31"/>
      <c r="AB315" s="4"/>
    </row>
    <row r="316" spans="1:28" x14ac:dyDescent="0.3">
      <c r="A316" s="21"/>
      <c r="B316" s="21"/>
      <c r="C316" s="21"/>
      <c r="D316" s="31"/>
      <c r="AB316" s="4"/>
    </row>
    <row r="317" spans="1:28" x14ac:dyDescent="0.3">
      <c r="A317" s="21"/>
      <c r="B317" s="21"/>
      <c r="C317" s="21"/>
      <c r="D317" s="31"/>
      <c r="AB317" s="4"/>
    </row>
    <row r="318" spans="1:28" x14ac:dyDescent="0.3">
      <c r="A318" s="21"/>
      <c r="B318" s="21"/>
      <c r="C318" s="21"/>
      <c r="D318" s="31"/>
      <c r="AB318" s="4"/>
    </row>
    <row r="319" spans="1:28" x14ac:dyDescent="0.3">
      <c r="A319" s="21"/>
      <c r="B319" s="21"/>
      <c r="C319" s="21"/>
      <c r="D319" s="31"/>
      <c r="AB319" s="4"/>
    </row>
    <row r="320" spans="1:28" x14ac:dyDescent="0.3">
      <c r="A320" s="21"/>
      <c r="B320" s="21"/>
      <c r="C320" s="21"/>
      <c r="D320" s="31"/>
      <c r="AB320" s="4"/>
    </row>
    <row r="321" spans="1:28" x14ac:dyDescent="0.3">
      <c r="A321" s="21"/>
      <c r="B321" s="21"/>
      <c r="C321" s="21"/>
      <c r="D321" s="31"/>
      <c r="AB321" s="4"/>
    </row>
    <row r="322" spans="1:28" x14ac:dyDescent="0.3">
      <c r="A322" s="21"/>
      <c r="B322" s="21"/>
      <c r="C322" s="21"/>
      <c r="D322" s="31"/>
      <c r="AB322" s="4"/>
    </row>
    <row r="323" spans="1:28" x14ac:dyDescent="0.3">
      <c r="A323" s="21"/>
      <c r="B323" s="21"/>
      <c r="C323" s="21"/>
      <c r="D323" s="31"/>
      <c r="AB323" s="4"/>
    </row>
    <row r="324" spans="1:28" x14ac:dyDescent="0.3">
      <c r="A324" s="21"/>
      <c r="B324" s="21"/>
      <c r="C324" s="21"/>
      <c r="D324" s="31"/>
      <c r="AB324" s="4"/>
    </row>
    <row r="325" spans="1:28" x14ac:dyDescent="0.3">
      <c r="A325" s="21"/>
      <c r="B325" s="21"/>
      <c r="C325" s="21"/>
      <c r="D325" s="31"/>
      <c r="AB325" s="4"/>
    </row>
    <row r="326" spans="1:28" x14ac:dyDescent="0.3">
      <c r="A326" s="21"/>
      <c r="B326" s="21"/>
      <c r="C326" s="21"/>
      <c r="D326" s="31"/>
      <c r="AB326" s="4"/>
    </row>
    <row r="327" spans="1:28" x14ac:dyDescent="0.3">
      <c r="A327" s="21"/>
      <c r="B327" s="21"/>
      <c r="C327" s="21"/>
      <c r="D327" s="31"/>
      <c r="AB327" s="4"/>
    </row>
    <row r="328" spans="1:28" x14ac:dyDescent="0.3">
      <c r="A328" s="21"/>
      <c r="B328" s="21"/>
      <c r="C328" s="21"/>
      <c r="D328" s="31"/>
      <c r="AB328" s="4"/>
    </row>
    <row r="329" spans="1:28" x14ac:dyDescent="0.3">
      <c r="A329" s="21"/>
      <c r="B329" s="21"/>
      <c r="C329" s="21"/>
      <c r="D329" s="31"/>
      <c r="AB329" s="4"/>
    </row>
    <row r="330" spans="1:28" x14ac:dyDescent="0.3">
      <c r="A330" s="21"/>
      <c r="B330" s="21"/>
      <c r="C330" s="21"/>
      <c r="D330" s="31"/>
      <c r="AB330" s="4"/>
    </row>
    <row r="331" spans="1:28" x14ac:dyDescent="0.3">
      <c r="A331" s="21"/>
      <c r="B331" s="21"/>
      <c r="C331" s="21"/>
      <c r="D331" s="31"/>
      <c r="AB331" s="4"/>
    </row>
    <row r="332" spans="1:28" x14ac:dyDescent="0.3">
      <c r="A332" s="21"/>
      <c r="B332" s="21"/>
      <c r="C332" s="21"/>
      <c r="D332" s="31"/>
      <c r="AB332" s="4"/>
    </row>
    <row r="333" spans="1:28" x14ac:dyDescent="0.3">
      <c r="A333" s="21"/>
      <c r="B333" s="21"/>
      <c r="C333" s="21"/>
      <c r="D333" s="31"/>
      <c r="AB333" s="4"/>
    </row>
    <row r="334" spans="1:28" x14ac:dyDescent="0.3">
      <c r="A334" s="21"/>
      <c r="B334" s="21"/>
      <c r="C334" s="21"/>
      <c r="D334" s="31"/>
      <c r="AB334" s="4"/>
    </row>
    <row r="335" spans="1:28" x14ac:dyDescent="0.3">
      <c r="A335" s="21"/>
      <c r="B335" s="21"/>
      <c r="C335" s="21"/>
      <c r="D335" s="31"/>
      <c r="AB335" s="4"/>
    </row>
    <row r="336" spans="1:28" x14ac:dyDescent="0.3">
      <c r="A336" s="21"/>
      <c r="B336" s="21"/>
      <c r="C336" s="21"/>
      <c r="D336" s="31"/>
      <c r="AB336" s="4"/>
    </row>
    <row r="337" spans="1:28" x14ac:dyDescent="0.3">
      <c r="A337" s="21"/>
      <c r="B337" s="21"/>
      <c r="C337" s="21"/>
      <c r="D337" s="31"/>
      <c r="AB337" s="4"/>
    </row>
    <row r="338" spans="1:28" x14ac:dyDescent="0.3">
      <c r="A338" s="21"/>
      <c r="B338" s="21"/>
      <c r="C338" s="21"/>
      <c r="D338" s="31"/>
      <c r="AB338" s="4"/>
    </row>
    <row r="339" spans="1:28" x14ac:dyDescent="0.3">
      <c r="A339" s="21"/>
      <c r="B339" s="21"/>
      <c r="C339" s="21"/>
      <c r="D339" s="31"/>
      <c r="AB339" s="4"/>
    </row>
    <row r="340" spans="1:28" x14ac:dyDescent="0.3">
      <c r="A340" s="21"/>
      <c r="B340" s="21"/>
      <c r="C340" s="21"/>
      <c r="D340" s="31"/>
      <c r="AB340" s="4"/>
    </row>
    <row r="341" spans="1:28" x14ac:dyDescent="0.3">
      <c r="A341" s="21"/>
      <c r="B341" s="21"/>
      <c r="C341" s="21"/>
      <c r="D341" s="31"/>
      <c r="AB341" s="4"/>
    </row>
    <row r="342" spans="1:28" x14ac:dyDescent="0.3">
      <c r="A342" s="21"/>
      <c r="B342" s="21"/>
      <c r="C342" s="21"/>
      <c r="D342" s="31"/>
      <c r="AB342" s="4"/>
    </row>
    <row r="343" spans="1:28" x14ac:dyDescent="0.3">
      <c r="A343" s="21"/>
      <c r="B343" s="21"/>
      <c r="C343" s="21"/>
      <c r="D343" s="31"/>
      <c r="AB343" s="4"/>
    </row>
    <row r="344" spans="1:28" x14ac:dyDescent="0.3">
      <c r="A344" s="21"/>
      <c r="B344" s="21"/>
      <c r="C344" s="21"/>
      <c r="D344" s="31"/>
      <c r="AB344" s="4"/>
    </row>
    <row r="345" spans="1:28" x14ac:dyDescent="0.3">
      <c r="A345" s="21"/>
      <c r="B345" s="21"/>
      <c r="C345" s="21"/>
      <c r="D345" s="31"/>
      <c r="AB345" s="4"/>
    </row>
    <row r="346" spans="1:28" x14ac:dyDescent="0.3">
      <c r="A346" s="21"/>
      <c r="B346" s="21"/>
      <c r="C346" s="21"/>
      <c r="D346" s="31"/>
      <c r="AB346" s="4"/>
    </row>
    <row r="347" spans="1:28" x14ac:dyDescent="0.3">
      <c r="A347" s="21"/>
      <c r="B347" s="21"/>
      <c r="C347" s="21"/>
      <c r="D347" s="31"/>
      <c r="AB347" s="4"/>
    </row>
    <row r="348" spans="1:28" x14ac:dyDescent="0.3">
      <c r="A348" s="21"/>
      <c r="B348" s="21"/>
      <c r="C348" s="21"/>
      <c r="D348" s="31"/>
      <c r="AB348" s="4"/>
    </row>
    <row r="349" spans="1:28" x14ac:dyDescent="0.3">
      <c r="A349" s="21"/>
      <c r="B349" s="21"/>
      <c r="C349" s="21"/>
      <c r="D349" s="31"/>
      <c r="AB349" s="4"/>
    </row>
    <row r="350" spans="1:28" x14ac:dyDescent="0.3">
      <c r="A350" s="21"/>
      <c r="B350" s="21"/>
      <c r="C350" s="21"/>
      <c r="D350" s="31"/>
      <c r="AB350" s="4"/>
    </row>
    <row r="351" spans="1:28" x14ac:dyDescent="0.3">
      <c r="A351" s="21"/>
      <c r="B351" s="21"/>
      <c r="C351" s="21"/>
      <c r="D351" s="31"/>
      <c r="AB351" s="4"/>
    </row>
    <row r="352" spans="1:28" x14ac:dyDescent="0.3">
      <c r="A352" s="21"/>
      <c r="B352" s="21"/>
      <c r="C352" s="21"/>
      <c r="D352" s="31"/>
      <c r="AB352" s="4"/>
    </row>
    <row r="353" spans="1:28" x14ac:dyDescent="0.3">
      <c r="A353" s="21"/>
      <c r="B353" s="21"/>
      <c r="C353" s="21"/>
      <c r="D353" s="31"/>
      <c r="AB353" s="4"/>
    </row>
    <row r="354" spans="1:28" x14ac:dyDescent="0.3">
      <c r="A354" s="21"/>
      <c r="B354" s="21"/>
      <c r="C354" s="21"/>
      <c r="D354" s="31"/>
      <c r="AB354" s="4"/>
    </row>
    <row r="355" spans="1:28" x14ac:dyDescent="0.3">
      <c r="A355" s="21"/>
      <c r="B355" s="21"/>
      <c r="C355" s="21"/>
      <c r="D355" s="31"/>
      <c r="AB355" s="4"/>
    </row>
    <row r="356" spans="1:28" x14ac:dyDescent="0.3">
      <c r="A356" s="21"/>
      <c r="B356" s="21"/>
      <c r="C356" s="21"/>
      <c r="D356" s="31"/>
      <c r="AB356" s="4"/>
    </row>
    <row r="357" spans="1:28" x14ac:dyDescent="0.3">
      <c r="A357" s="21"/>
      <c r="B357" s="21"/>
      <c r="C357" s="21"/>
      <c r="D357" s="31"/>
      <c r="AB357" s="4"/>
    </row>
    <row r="358" spans="1:28" x14ac:dyDescent="0.3">
      <c r="A358" s="21"/>
      <c r="B358" s="21"/>
      <c r="C358" s="21"/>
      <c r="D358" s="31"/>
      <c r="AB358" s="4"/>
    </row>
    <row r="359" spans="1:28" x14ac:dyDescent="0.3">
      <c r="A359" s="21"/>
      <c r="B359" s="21"/>
      <c r="C359" s="21"/>
      <c r="D359" s="31"/>
      <c r="AB359" s="4"/>
    </row>
    <row r="360" spans="1:28" x14ac:dyDescent="0.3">
      <c r="A360" s="21"/>
      <c r="B360" s="21"/>
      <c r="C360" s="21"/>
      <c r="D360" s="31"/>
      <c r="AB360" s="4"/>
    </row>
    <row r="361" spans="1:28" x14ac:dyDescent="0.3">
      <c r="A361" s="21"/>
      <c r="B361" s="21"/>
      <c r="C361" s="21"/>
      <c r="D361" s="31"/>
      <c r="AB361" s="4"/>
    </row>
    <row r="362" spans="1:28" x14ac:dyDescent="0.3">
      <c r="A362" s="21"/>
      <c r="B362" s="21"/>
      <c r="C362" s="21"/>
      <c r="D362" s="31"/>
      <c r="AB362" s="4"/>
    </row>
    <row r="363" spans="1:28" x14ac:dyDescent="0.3">
      <c r="A363" s="21"/>
      <c r="B363" s="21"/>
      <c r="C363" s="21"/>
      <c r="D363" s="31"/>
      <c r="AB363" s="4"/>
    </row>
    <row r="364" spans="1:28" x14ac:dyDescent="0.3">
      <c r="A364" s="21"/>
      <c r="B364" s="21"/>
      <c r="C364" s="21"/>
      <c r="D364" s="31"/>
      <c r="AB364" s="4"/>
    </row>
    <row r="365" spans="1:28" x14ac:dyDescent="0.3">
      <c r="A365" s="21"/>
      <c r="B365" s="21"/>
      <c r="C365" s="21"/>
      <c r="D365" s="31"/>
      <c r="AB365" s="4"/>
    </row>
    <row r="366" spans="1:28" x14ac:dyDescent="0.3">
      <c r="A366" s="21"/>
      <c r="B366" s="21"/>
      <c r="C366" s="21"/>
      <c r="D366" s="31"/>
      <c r="AB366" s="4"/>
    </row>
    <row r="367" spans="1:28" x14ac:dyDescent="0.3">
      <c r="A367" s="21"/>
      <c r="B367" s="21"/>
      <c r="C367" s="21"/>
      <c r="D367" s="31"/>
      <c r="AB367" s="4"/>
    </row>
    <row r="368" spans="1:28" x14ac:dyDescent="0.3">
      <c r="A368" s="21"/>
      <c r="B368" s="21"/>
      <c r="C368" s="21"/>
      <c r="D368" s="31"/>
      <c r="AB368" s="4"/>
    </row>
    <row r="369" spans="1:28" x14ac:dyDescent="0.3">
      <c r="A369" s="21"/>
      <c r="B369" s="21"/>
      <c r="C369" s="21"/>
      <c r="D369" s="31"/>
      <c r="AB369" s="4"/>
    </row>
    <row r="370" spans="1:28" x14ac:dyDescent="0.3">
      <c r="A370" s="21"/>
      <c r="B370" s="21"/>
      <c r="C370" s="21"/>
      <c r="D370" s="31"/>
      <c r="AB370" s="4"/>
    </row>
    <row r="371" spans="1:28" x14ac:dyDescent="0.3">
      <c r="A371" s="21"/>
      <c r="B371" s="21"/>
      <c r="C371" s="21"/>
      <c r="D371" s="31"/>
      <c r="AB371" s="4"/>
    </row>
    <row r="372" spans="1:28" x14ac:dyDescent="0.3">
      <c r="A372" s="21"/>
      <c r="B372" s="21"/>
      <c r="C372" s="21"/>
      <c r="D372" s="31"/>
      <c r="AB372" s="4"/>
    </row>
    <row r="373" spans="1:28" x14ac:dyDescent="0.3">
      <c r="A373" s="21"/>
      <c r="B373" s="21"/>
      <c r="C373" s="21"/>
      <c r="D373" s="31"/>
      <c r="AB373" s="4"/>
    </row>
    <row r="374" spans="1:28" x14ac:dyDescent="0.3">
      <c r="A374" s="21"/>
      <c r="B374" s="21"/>
      <c r="C374" s="21"/>
      <c r="D374" s="31"/>
      <c r="AB374" s="4"/>
    </row>
    <row r="375" spans="1:28" x14ac:dyDescent="0.3">
      <c r="A375" s="21"/>
      <c r="B375" s="21"/>
      <c r="C375" s="21"/>
      <c r="D375" s="31"/>
      <c r="AB375" s="4"/>
    </row>
    <row r="376" spans="1:28" x14ac:dyDescent="0.3">
      <c r="A376" s="21"/>
      <c r="B376" s="21"/>
      <c r="C376" s="21"/>
      <c r="D376" s="31"/>
      <c r="AB376" s="4"/>
    </row>
    <row r="377" spans="1:28" x14ac:dyDescent="0.3">
      <c r="A377" s="21"/>
      <c r="B377" s="21"/>
      <c r="C377" s="21"/>
      <c r="D377" s="31"/>
      <c r="AB377" s="4"/>
    </row>
    <row r="378" spans="1:28" x14ac:dyDescent="0.3">
      <c r="A378" s="21"/>
      <c r="B378" s="21"/>
      <c r="C378" s="21"/>
      <c r="D378" s="31"/>
      <c r="AB378" s="4"/>
    </row>
    <row r="379" spans="1:28" x14ac:dyDescent="0.3">
      <c r="A379" s="21"/>
      <c r="B379" s="21"/>
      <c r="C379" s="21"/>
      <c r="D379" s="31"/>
      <c r="AB379" s="4"/>
    </row>
    <row r="380" spans="1:28" x14ac:dyDescent="0.3">
      <c r="A380" s="21"/>
      <c r="B380" s="21"/>
      <c r="C380" s="21"/>
      <c r="D380" s="31"/>
      <c r="AB380" s="4"/>
    </row>
    <row r="381" spans="1:28" x14ac:dyDescent="0.3">
      <c r="A381" s="21"/>
      <c r="B381" s="21"/>
      <c r="C381" s="21"/>
      <c r="D381" s="31"/>
      <c r="AB381" s="4"/>
    </row>
    <row r="382" spans="1:28" x14ac:dyDescent="0.3">
      <c r="A382" s="21"/>
      <c r="B382" s="21"/>
      <c r="C382" s="21"/>
      <c r="D382" s="31"/>
      <c r="AB382" s="4"/>
    </row>
    <row r="383" spans="1:28" x14ac:dyDescent="0.3">
      <c r="A383" s="21"/>
      <c r="B383" s="21"/>
      <c r="C383" s="21"/>
      <c r="D383" s="31"/>
      <c r="AB383" s="4"/>
    </row>
    <row r="384" spans="1:28" x14ac:dyDescent="0.3">
      <c r="A384" s="21"/>
      <c r="B384" s="21"/>
      <c r="C384" s="21"/>
      <c r="D384" s="31"/>
      <c r="AB384" s="4"/>
    </row>
    <row r="385" spans="1:28" x14ac:dyDescent="0.3">
      <c r="A385" s="21"/>
      <c r="B385" s="21"/>
      <c r="C385" s="21"/>
      <c r="D385" s="31"/>
      <c r="AB385" s="4"/>
    </row>
    <row r="386" spans="1:28" x14ac:dyDescent="0.3">
      <c r="A386" s="21"/>
      <c r="B386" s="21"/>
      <c r="C386" s="21"/>
      <c r="D386" s="31"/>
      <c r="AB386" s="4"/>
    </row>
    <row r="387" spans="1:28" x14ac:dyDescent="0.3">
      <c r="A387" s="21"/>
      <c r="B387" s="21"/>
      <c r="C387" s="21"/>
      <c r="D387" s="31"/>
      <c r="AB387" s="4"/>
    </row>
    <row r="388" spans="1:28" x14ac:dyDescent="0.3">
      <c r="A388" s="21"/>
      <c r="B388" s="21"/>
      <c r="C388" s="21"/>
      <c r="D388" s="31"/>
      <c r="AB388" s="4"/>
    </row>
    <row r="389" spans="1:28" x14ac:dyDescent="0.3">
      <c r="A389" s="21"/>
      <c r="B389" s="21"/>
      <c r="C389" s="21"/>
      <c r="D389" s="31"/>
      <c r="AB389" s="4"/>
    </row>
    <row r="390" spans="1:28" x14ac:dyDescent="0.3">
      <c r="A390" s="21"/>
      <c r="B390" s="21"/>
      <c r="C390" s="21"/>
      <c r="D390" s="31"/>
      <c r="AB390" s="4"/>
    </row>
    <row r="391" spans="1:28" x14ac:dyDescent="0.3">
      <c r="A391" s="21"/>
      <c r="B391" s="21"/>
      <c r="C391" s="21"/>
      <c r="D391" s="31"/>
      <c r="AB391" s="4"/>
    </row>
    <row r="392" spans="1:28" x14ac:dyDescent="0.3">
      <c r="A392" s="21"/>
      <c r="B392" s="21"/>
      <c r="C392" s="21"/>
      <c r="D392" s="31"/>
      <c r="AB392" s="4"/>
    </row>
    <row r="393" spans="1:28" x14ac:dyDescent="0.3">
      <c r="A393" s="21"/>
      <c r="B393" s="21"/>
      <c r="C393" s="21"/>
      <c r="D393" s="31"/>
      <c r="AB393" s="4"/>
    </row>
    <row r="394" spans="1:28" x14ac:dyDescent="0.3">
      <c r="A394" s="21"/>
      <c r="B394" s="21"/>
      <c r="C394" s="21"/>
      <c r="D394" s="31"/>
      <c r="AB394" s="4"/>
    </row>
    <row r="395" spans="1:28" x14ac:dyDescent="0.3">
      <c r="A395" s="21"/>
      <c r="B395" s="21"/>
      <c r="C395" s="21"/>
      <c r="D395" s="31"/>
      <c r="AB395" s="4"/>
    </row>
    <row r="396" spans="1:28" x14ac:dyDescent="0.3">
      <c r="A396" s="21"/>
      <c r="B396" s="21"/>
      <c r="C396" s="21"/>
      <c r="D396" s="31"/>
      <c r="AB396" s="4"/>
    </row>
    <row r="397" spans="1:28" x14ac:dyDescent="0.3">
      <c r="A397" s="21"/>
      <c r="B397" s="21"/>
      <c r="C397" s="21"/>
      <c r="D397" s="31"/>
      <c r="AB397" s="4"/>
    </row>
    <row r="398" spans="1:28" x14ac:dyDescent="0.3">
      <c r="A398" s="21"/>
      <c r="B398" s="21"/>
      <c r="C398" s="21"/>
      <c r="D398" s="31"/>
      <c r="AB398" s="4"/>
    </row>
    <row r="399" spans="1:28" x14ac:dyDescent="0.3">
      <c r="A399" s="21"/>
      <c r="B399" s="21"/>
      <c r="C399" s="21"/>
      <c r="D399" s="31"/>
      <c r="AB399" s="4"/>
    </row>
    <row r="400" spans="1:28" x14ac:dyDescent="0.3">
      <c r="A400" s="21"/>
      <c r="B400" s="21"/>
      <c r="C400" s="21"/>
      <c r="D400" s="31"/>
      <c r="AB400" s="4"/>
    </row>
    <row r="401" spans="1:28" x14ac:dyDescent="0.3">
      <c r="A401" s="21"/>
      <c r="B401" s="21"/>
      <c r="C401" s="21"/>
      <c r="D401" s="31"/>
      <c r="AB401" s="4"/>
    </row>
    <row r="402" spans="1:28" x14ac:dyDescent="0.3">
      <c r="A402" s="21"/>
      <c r="B402" s="21"/>
      <c r="C402" s="21"/>
      <c r="D402" s="31"/>
      <c r="AB402" s="4"/>
    </row>
    <row r="403" spans="1:28" x14ac:dyDescent="0.3">
      <c r="A403" s="21"/>
      <c r="B403" s="21"/>
      <c r="C403" s="21"/>
      <c r="D403" s="31"/>
      <c r="AB403" s="4"/>
    </row>
    <row r="404" spans="1:28" x14ac:dyDescent="0.3">
      <c r="A404" s="21"/>
      <c r="B404" s="21"/>
      <c r="C404" s="21"/>
      <c r="D404" s="31"/>
      <c r="AB404" s="4"/>
    </row>
    <row r="405" spans="1:28" x14ac:dyDescent="0.3">
      <c r="A405" s="21"/>
      <c r="B405" s="21"/>
      <c r="C405" s="21"/>
      <c r="D405" s="31"/>
      <c r="AB405" s="4"/>
    </row>
    <row r="406" spans="1:28" x14ac:dyDescent="0.3">
      <c r="A406" s="21"/>
      <c r="B406" s="21"/>
      <c r="C406" s="21"/>
      <c r="D406" s="31"/>
      <c r="AB406" s="4"/>
    </row>
    <row r="407" spans="1:28" x14ac:dyDescent="0.3">
      <c r="A407" s="21"/>
      <c r="B407" s="21"/>
      <c r="C407" s="21"/>
      <c r="D407" s="31"/>
      <c r="AB407" s="4"/>
    </row>
    <row r="408" spans="1:28" x14ac:dyDescent="0.3">
      <c r="A408" s="21"/>
      <c r="B408" s="21"/>
      <c r="C408" s="21"/>
      <c r="D408" s="31"/>
      <c r="AB408" s="4"/>
    </row>
    <row r="409" spans="1:28" x14ac:dyDescent="0.3">
      <c r="A409" s="21"/>
      <c r="B409" s="21"/>
      <c r="C409" s="21"/>
      <c r="D409" s="31"/>
      <c r="AB409" s="4"/>
    </row>
    <row r="410" spans="1:28" x14ac:dyDescent="0.3">
      <c r="A410" s="21"/>
      <c r="B410" s="21"/>
      <c r="C410" s="21"/>
      <c r="D410" s="31"/>
      <c r="AB410" s="4"/>
    </row>
    <row r="411" spans="1:28" x14ac:dyDescent="0.3">
      <c r="A411" s="21"/>
      <c r="B411" s="21"/>
      <c r="C411" s="21"/>
      <c r="D411" s="31"/>
      <c r="AB411" s="4"/>
    </row>
    <row r="412" spans="1:28" x14ac:dyDescent="0.3">
      <c r="A412" s="21"/>
      <c r="B412" s="21"/>
      <c r="C412" s="21"/>
      <c r="D412" s="31"/>
      <c r="AB412" s="4"/>
    </row>
    <row r="413" spans="1:28" x14ac:dyDescent="0.3">
      <c r="A413" s="21"/>
      <c r="B413" s="21"/>
      <c r="C413" s="21"/>
      <c r="D413" s="31"/>
      <c r="AB413" s="4"/>
    </row>
    <row r="414" spans="1:28" x14ac:dyDescent="0.3">
      <c r="A414" s="21"/>
      <c r="B414" s="21"/>
      <c r="C414" s="21"/>
      <c r="D414" s="31"/>
      <c r="AB414" s="4"/>
    </row>
    <row r="415" spans="1:28" x14ac:dyDescent="0.3">
      <c r="A415" s="21"/>
      <c r="B415" s="21"/>
      <c r="C415" s="21"/>
      <c r="D415" s="31"/>
      <c r="AB415" s="4"/>
    </row>
    <row r="416" spans="1:28" x14ac:dyDescent="0.3">
      <c r="A416" s="21"/>
      <c r="B416" s="21"/>
      <c r="C416" s="21"/>
      <c r="D416" s="31"/>
      <c r="AB416" s="4"/>
    </row>
    <row r="417" spans="1:28" x14ac:dyDescent="0.3">
      <c r="A417" s="21"/>
      <c r="B417" s="21"/>
      <c r="C417" s="21"/>
      <c r="D417" s="31"/>
      <c r="AB417" s="4"/>
    </row>
    <row r="418" spans="1:28" x14ac:dyDescent="0.3">
      <c r="A418" s="21"/>
      <c r="B418" s="21"/>
      <c r="C418" s="21"/>
      <c r="D418" s="31"/>
      <c r="AB418" s="4"/>
    </row>
    <row r="419" spans="1:28" x14ac:dyDescent="0.3">
      <c r="A419" s="21"/>
      <c r="B419" s="21"/>
      <c r="C419" s="21"/>
      <c r="D419" s="31"/>
      <c r="AB419" s="4"/>
    </row>
    <row r="420" spans="1:28" x14ac:dyDescent="0.3">
      <c r="A420" s="21"/>
      <c r="B420" s="21"/>
      <c r="C420" s="21"/>
      <c r="D420" s="31"/>
      <c r="AB420" s="4"/>
    </row>
    <row r="421" spans="1:28" x14ac:dyDescent="0.3">
      <c r="A421" s="21"/>
      <c r="B421" s="21"/>
      <c r="C421" s="21"/>
      <c r="D421" s="31"/>
      <c r="AB421" s="4"/>
    </row>
    <row r="422" spans="1:28" x14ac:dyDescent="0.3">
      <c r="A422" s="21"/>
      <c r="B422" s="21"/>
      <c r="C422" s="21"/>
      <c r="D422" s="31"/>
      <c r="AB422" s="4"/>
    </row>
    <row r="423" spans="1:28" x14ac:dyDescent="0.3">
      <c r="A423" s="21"/>
      <c r="B423" s="21"/>
      <c r="C423" s="21"/>
      <c r="D423" s="31"/>
      <c r="AB423" s="4"/>
    </row>
    <row r="424" spans="1:28" x14ac:dyDescent="0.3">
      <c r="A424" s="21"/>
      <c r="B424" s="21"/>
      <c r="C424" s="21"/>
      <c r="D424" s="31"/>
      <c r="AB424" s="4"/>
    </row>
    <row r="425" spans="1:28" x14ac:dyDescent="0.3">
      <c r="A425" s="21"/>
      <c r="B425" s="21"/>
      <c r="C425" s="21"/>
      <c r="D425" s="31"/>
      <c r="AB425" s="4"/>
    </row>
    <row r="426" spans="1:28" x14ac:dyDescent="0.3">
      <c r="A426" s="21"/>
      <c r="B426" s="21"/>
      <c r="C426" s="21"/>
      <c r="D426" s="31"/>
      <c r="AB426" s="4"/>
    </row>
    <row r="427" spans="1:28" x14ac:dyDescent="0.3">
      <c r="A427" s="21"/>
      <c r="B427" s="21"/>
      <c r="C427" s="21"/>
      <c r="D427" s="31"/>
      <c r="AB427" s="4"/>
    </row>
    <row r="428" spans="1:28" x14ac:dyDescent="0.3">
      <c r="A428" s="21"/>
      <c r="B428" s="21"/>
      <c r="C428" s="21"/>
      <c r="D428" s="31"/>
      <c r="AB428" s="4"/>
    </row>
    <row r="429" spans="1:28" x14ac:dyDescent="0.3">
      <c r="A429" s="21"/>
      <c r="B429" s="21"/>
      <c r="C429" s="21"/>
      <c r="D429" s="31"/>
      <c r="AB429" s="4"/>
    </row>
    <row r="430" spans="1:28" x14ac:dyDescent="0.3">
      <c r="A430" s="21"/>
      <c r="B430" s="21"/>
      <c r="C430" s="21"/>
      <c r="D430" s="31"/>
      <c r="AB430" s="4"/>
    </row>
    <row r="431" spans="1:28" x14ac:dyDescent="0.3">
      <c r="A431" s="21"/>
      <c r="B431" s="21"/>
      <c r="C431" s="21"/>
      <c r="D431" s="31"/>
      <c r="AB431" s="4"/>
    </row>
    <row r="432" spans="1:28" x14ac:dyDescent="0.3">
      <c r="A432" s="21"/>
      <c r="B432" s="21"/>
      <c r="C432" s="21"/>
      <c r="D432" s="31"/>
      <c r="AB432" s="4"/>
    </row>
    <row r="433" spans="1:28" x14ac:dyDescent="0.3">
      <c r="A433" s="21"/>
      <c r="B433" s="21"/>
      <c r="C433" s="21"/>
      <c r="D433" s="31"/>
      <c r="AB433" s="4"/>
    </row>
    <row r="434" spans="1:28" x14ac:dyDescent="0.3">
      <c r="A434" s="21"/>
      <c r="B434" s="21"/>
      <c r="C434" s="21"/>
      <c r="D434" s="31"/>
      <c r="AB434" s="4"/>
    </row>
    <row r="435" spans="1:28" x14ac:dyDescent="0.3">
      <c r="A435" s="21"/>
      <c r="B435" s="21"/>
      <c r="C435" s="21"/>
      <c r="D435" s="31"/>
      <c r="AB435" s="4"/>
    </row>
    <row r="436" spans="1:28" x14ac:dyDescent="0.3">
      <c r="A436" s="21"/>
      <c r="B436" s="21"/>
      <c r="C436" s="21"/>
      <c r="D436" s="31"/>
      <c r="AB436" s="4"/>
    </row>
    <row r="437" spans="1:28" x14ac:dyDescent="0.3">
      <c r="A437" s="21"/>
      <c r="B437" s="21"/>
      <c r="C437" s="21"/>
      <c r="D437" s="31"/>
      <c r="AB437" s="4"/>
    </row>
    <row r="438" spans="1:28" x14ac:dyDescent="0.3">
      <c r="A438" s="21"/>
      <c r="B438" s="21"/>
      <c r="C438" s="21"/>
      <c r="D438" s="31"/>
      <c r="AB438" s="4"/>
    </row>
    <row r="439" spans="1:28" x14ac:dyDescent="0.3">
      <c r="A439" s="21"/>
      <c r="B439" s="21"/>
      <c r="C439" s="21"/>
      <c r="D439" s="31"/>
      <c r="AB439" s="4"/>
    </row>
    <row r="440" spans="1:28" x14ac:dyDescent="0.3">
      <c r="A440" s="21"/>
      <c r="B440" s="21"/>
      <c r="C440" s="21"/>
      <c r="D440" s="31"/>
      <c r="AB440" s="4"/>
    </row>
    <row r="441" spans="1:28" x14ac:dyDescent="0.3">
      <c r="A441" s="21"/>
      <c r="B441" s="21"/>
      <c r="C441" s="21"/>
      <c r="D441" s="31"/>
      <c r="AB441" s="4"/>
    </row>
    <row r="442" spans="1:28" x14ac:dyDescent="0.3">
      <c r="A442" s="21"/>
      <c r="B442" s="21"/>
      <c r="C442" s="21"/>
      <c r="D442" s="31"/>
      <c r="AB442" s="4"/>
    </row>
    <row r="443" spans="1:28" x14ac:dyDescent="0.3">
      <c r="A443" s="21"/>
      <c r="B443" s="21"/>
      <c r="C443" s="21"/>
      <c r="D443" s="31"/>
      <c r="AB443" s="4"/>
    </row>
    <row r="444" spans="1:28" x14ac:dyDescent="0.3">
      <c r="A444" s="21"/>
      <c r="B444" s="21"/>
      <c r="C444" s="21"/>
      <c r="D444" s="31"/>
      <c r="AB444" s="4"/>
    </row>
    <row r="445" spans="1:28" x14ac:dyDescent="0.3">
      <c r="A445" s="21"/>
      <c r="B445" s="21"/>
      <c r="C445" s="21"/>
      <c r="D445" s="31"/>
      <c r="AB445" s="4"/>
    </row>
    <row r="446" spans="1:28" x14ac:dyDescent="0.3">
      <c r="A446" s="21"/>
      <c r="B446" s="21"/>
      <c r="C446" s="21"/>
      <c r="D446" s="31"/>
      <c r="AB446" s="4"/>
    </row>
    <row r="447" spans="1:28" x14ac:dyDescent="0.3">
      <c r="A447" s="21"/>
      <c r="B447" s="21"/>
      <c r="C447" s="21"/>
      <c r="D447" s="31"/>
      <c r="AB447" s="4"/>
    </row>
    <row r="448" spans="1:28" x14ac:dyDescent="0.3">
      <c r="A448" s="21"/>
      <c r="B448" s="21"/>
      <c r="C448" s="21"/>
      <c r="D448" s="31"/>
      <c r="AB448" s="4"/>
    </row>
    <row r="449" spans="1:28" x14ac:dyDescent="0.3">
      <c r="A449" s="21"/>
      <c r="B449" s="21"/>
      <c r="C449" s="21"/>
      <c r="D449" s="31"/>
      <c r="AB449" s="4"/>
    </row>
    <row r="450" spans="1:28" x14ac:dyDescent="0.3">
      <c r="A450" s="21"/>
      <c r="B450" s="21"/>
      <c r="C450" s="21"/>
      <c r="D450" s="31"/>
      <c r="AB450" s="4"/>
    </row>
    <row r="451" spans="1:28" x14ac:dyDescent="0.3">
      <c r="A451" s="21"/>
      <c r="B451" s="21"/>
      <c r="C451" s="21"/>
      <c r="D451" s="31"/>
      <c r="AB451" s="4"/>
    </row>
    <row r="452" spans="1:28" x14ac:dyDescent="0.3">
      <c r="A452" s="21"/>
      <c r="B452" s="21"/>
      <c r="C452" s="21"/>
      <c r="D452" s="31"/>
      <c r="AB452" s="4"/>
    </row>
    <row r="453" spans="1:28" x14ac:dyDescent="0.3">
      <c r="A453" s="21"/>
      <c r="B453" s="21"/>
      <c r="C453" s="21"/>
      <c r="D453" s="31"/>
      <c r="AB453" s="4"/>
    </row>
    <row r="454" spans="1:28" x14ac:dyDescent="0.3">
      <c r="A454" s="21"/>
      <c r="B454" s="21"/>
      <c r="C454" s="21"/>
      <c r="D454" s="31"/>
      <c r="AB454" s="4"/>
    </row>
    <row r="455" spans="1:28" x14ac:dyDescent="0.3">
      <c r="A455" s="21"/>
      <c r="B455" s="21"/>
      <c r="C455" s="21"/>
      <c r="D455" s="31"/>
      <c r="AB455" s="4"/>
    </row>
    <row r="456" spans="1:28" x14ac:dyDescent="0.3">
      <c r="A456" s="21"/>
      <c r="B456" s="21"/>
      <c r="C456" s="21"/>
      <c r="D456" s="31"/>
      <c r="AB456" s="4"/>
    </row>
    <row r="457" spans="1:28" x14ac:dyDescent="0.3">
      <c r="A457" s="21"/>
      <c r="B457" s="21"/>
      <c r="C457" s="21"/>
      <c r="D457" s="31"/>
      <c r="AB457" s="4"/>
    </row>
    <row r="458" spans="1:28" x14ac:dyDescent="0.3">
      <c r="A458" s="21"/>
      <c r="B458" s="21"/>
      <c r="C458" s="21"/>
      <c r="D458" s="31"/>
      <c r="AB458" s="4"/>
    </row>
    <row r="459" spans="1:28" x14ac:dyDescent="0.3">
      <c r="A459" s="21"/>
      <c r="B459" s="21"/>
      <c r="C459" s="21"/>
      <c r="D459" s="31"/>
      <c r="AB459" s="4"/>
    </row>
    <row r="460" spans="1:28" x14ac:dyDescent="0.3">
      <c r="A460" s="21"/>
      <c r="B460" s="21"/>
      <c r="C460" s="21"/>
      <c r="D460" s="31"/>
      <c r="AB460" s="4"/>
    </row>
    <row r="461" spans="1:28" x14ac:dyDescent="0.3">
      <c r="A461" s="21"/>
      <c r="B461" s="21"/>
      <c r="C461" s="21"/>
      <c r="D461" s="31"/>
      <c r="AB461" s="4"/>
    </row>
    <row r="462" spans="1:28" x14ac:dyDescent="0.3">
      <c r="A462" s="21"/>
      <c r="B462" s="21"/>
      <c r="C462" s="21"/>
      <c r="D462" s="31"/>
      <c r="AB462" s="4"/>
    </row>
    <row r="463" spans="1:28" x14ac:dyDescent="0.3">
      <c r="A463" s="21"/>
      <c r="B463" s="21"/>
      <c r="C463" s="21"/>
      <c r="D463" s="31"/>
      <c r="AB463" s="4"/>
    </row>
    <row r="464" spans="1:28" x14ac:dyDescent="0.3">
      <c r="A464" s="21"/>
      <c r="B464" s="21"/>
      <c r="C464" s="21"/>
      <c r="D464" s="31"/>
      <c r="AB464" s="4"/>
    </row>
    <row r="465" spans="1:28" x14ac:dyDescent="0.3">
      <c r="A465" s="21"/>
      <c r="B465" s="21"/>
      <c r="C465" s="21"/>
      <c r="D465" s="31"/>
      <c r="AB465" s="4"/>
    </row>
    <row r="466" spans="1:28" x14ac:dyDescent="0.3">
      <c r="A466" s="21"/>
      <c r="B466" s="21"/>
      <c r="C466" s="21"/>
      <c r="D466" s="31"/>
      <c r="AB466" s="4"/>
    </row>
    <row r="467" spans="1:28" x14ac:dyDescent="0.3">
      <c r="A467" s="21"/>
      <c r="B467" s="21"/>
      <c r="C467" s="21"/>
      <c r="D467" s="31"/>
      <c r="AB467" s="4"/>
    </row>
    <row r="468" spans="1:28" x14ac:dyDescent="0.3">
      <c r="A468" s="21"/>
      <c r="B468" s="21"/>
      <c r="C468" s="21"/>
      <c r="D468" s="31"/>
      <c r="AB468" s="4"/>
    </row>
    <row r="469" spans="1:28" x14ac:dyDescent="0.3">
      <c r="A469" s="21"/>
      <c r="B469" s="21"/>
      <c r="C469" s="21"/>
      <c r="D469" s="31"/>
      <c r="AB469" s="4"/>
    </row>
    <row r="470" spans="1:28" x14ac:dyDescent="0.3">
      <c r="A470" s="21"/>
      <c r="B470" s="21"/>
      <c r="C470" s="21"/>
      <c r="D470" s="31"/>
      <c r="AB470" s="4"/>
    </row>
    <row r="471" spans="1:28" x14ac:dyDescent="0.3">
      <c r="A471" s="21"/>
      <c r="B471" s="21"/>
      <c r="C471" s="21"/>
      <c r="D471" s="31"/>
      <c r="AB471" s="4"/>
    </row>
    <row r="472" spans="1:28" x14ac:dyDescent="0.3">
      <c r="A472" s="21"/>
      <c r="B472" s="21"/>
      <c r="C472" s="21"/>
      <c r="D472" s="31"/>
      <c r="AB472" s="4"/>
    </row>
    <row r="473" spans="1:28" x14ac:dyDescent="0.3">
      <c r="A473" s="21"/>
      <c r="B473" s="21"/>
      <c r="C473" s="21"/>
      <c r="D473" s="31"/>
      <c r="AB473" s="4"/>
    </row>
    <row r="474" spans="1:28" x14ac:dyDescent="0.3">
      <c r="A474" s="21"/>
      <c r="B474" s="21"/>
      <c r="C474" s="21"/>
      <c r="D474" s="31"/>
      <c r="AB474" s="4"/>
    </row>
    <row r="475" spans="1:28" x14ac:dyDescent="0.3">
      <c r="A475" s="21"/>
      <c r="B475" s="21"/>
      <c r="C475" s="21"/>
      <c r="D475" s="31"/>
      <c r="AB475" s="4"/>
    </row>
    <row r="476" spans="1:28" x14ac:dyDescent="0.3">
      <c r="A476" s="21"/>
      <c r="B476" s="21"/>
      <c r="C476" s="21"/>
      <c r="D476" s="31"/>
      <c r="AB476" s="4"/>
    </row>
    <row r="477" spans="1:28" x14ac:dyDescent="0.3">
      <c r="A477" s="21"/>
      <c r="B477" s="21"/>
      <c r="C477" s="21"/>
      <c r="D477" s="31"/>
      <c r="AB477" s="4"/>
    </row>
    <row r="478" spans="1:28" x14ac:dyDescent="0.3">
      <c r="A478" s="21"/>
      <c r="B478" s="21"/>
      <c r="C478" s="21"/>
      <c r="D478" s="31"/>
      <c r="AB478" s="4"/>
    </row>
    <row r="479" spans="1:28" x14ac:dyDescent="0.3">
      <c r="A479" s="21"/>
      <c r="B479" s="21"/>
      <c r="C479" s="21"/>
      <c r="D479" s="31"/>
      <c r="AB479" s="4"/>
    </row>
    <row r="480" spans="1:28" x14ac:dyDescent="0.3">
      <c r="A480" s="21"/>
      <c r="B480" s="21"/>
      <c r="C480" s="21"/>
      <c r="D480" s="31"/>
      <c r="AB480" s="4"/>
    </row>
    <row r="481" spans="1:28" x14ac:dyDescent="0.3">
      <c r="A481" s="21"/>
      <c r="B481" s="21"/>
      <c r="C481" s="21"/>
      <c r="D481" s="31"/>
      <c r="AB481" s="4"/>
    </row>
    <row r="482" spans="1:28" x14ac:dyDescent="0.3">
      <c r="A482" s="21"/>
      <c r="B482" s="21"/>
      <c r="C482" s="21"/>
      <c r="D482" s="31"/>
      <c r="AB482" s="4"/>
    </row>
    <row r="483" spans="1:28" x14ac:dyDescent="0.3">
      <c r="A483" s="21"/>
      <c r="B483" s="21"/>
      <c r="C483" s="21"/>
      <c r="D483" s="31"/>
      <c r="AB483" s="4"/>
    </row>
    <row r="484" spans="1:28" x14ac:dyDescent="0.3">
      <c r="A484" s="21"/>
      <c r="B484" s="21"/>
      <c r="C484" s="21"/>
      <c r="D484" s="31"/>
      <c r="AB484" s="4"/>
    </row>
    <row r="485" spans="1:28" x14ac:dyDescent="0.3">
      <c r="A485" s="21"/>
      <c r="B485" s="21"/>
      <c r="C485" s="21"/>
      <c r="D485" s="31"/>
      <c r="AB485" s="4"/>
    </row>
    <row r="486" spans="1:28" x14ac:dyDescent="0.3">
      <c r="A486" s="21"/>
      <c r="B486" s="21"/>
      <c r="C486" s="21"/>
      <c r="D486" s="31"/>
      <c r="AB486" s="4"/>
    </row>
    <row r="487" spans="1:28" x14ac:dyDescent="0.3">
      <c r="A487" s="21"/>
      <c r="B487" s="21"/>
      <c r="C487" s="21"/>
      <c r="D487" s="31"/>
      <c r="AB487" s="4"/>
    </row>
    <row r="488" spans="1:28" x14ac:dyDescent="0.3">
      <c r="A488" s="21"/>
      <c r="B488" s="21"/>
      <c r="C488" s="21"/>
      <c r="D488" s="31"/>
      <c r="AB488" s="4"/>
    </row>
    <row r="489" spans="1:28" x14ac:dyDescent="0.3">
      <c r="A489" s="21"/>
      <c r="B489" s="21"/>
      <c r="C489" s="21"/>
      <c r="D489" s="31"/>
      <c r="AB489" s="4"/>
    </row>
    <row r="490" spans="1:28" x14ac:dyDescent="0.3">
      <c r="A490" s="21"/>
      <c r="B490" s="21"/>
      <c r="C490" s="21"/>
      <c r="D490" s="31"/>
      <c r="AB490" s="4"/>
    </row>
    <row r="491" spans="1:28" x14ac:dyDescent="0.3">
      <c r="A491" s="21"/>
      <c r="B491" s="21"/>
      <c r="C491" s="21"/>
      <c r="D491" s="31"/>
      <c r="AB491" s="4"/>
    </row>
    <row r="492" spans="1:28" x14ac:dyDescent="0.3">
      <c r="A492" s="21"/>
      <c r="B492" s="21"/>
      <c r="C492" s="21"/>
      <c r="D492" s="31"/>
      <c r="AB492" s="4"/>
    </row>
    <row r="493" spans="1:28" x14ac:dyDescent="0.3">
      <c r="A493" s="21"/>
      <c r="B493" s="21"/>
      <c r="C493" s="21"/>
      <c r="D493" s="31"/>
      <c r="AB493" s="4"/>
    </row>
    <row r="494" spans="1:28" x14ac:dyDescent="0.3">
      <c r="A494" s="21"/>
      <c r="B494" s="21"/>
      <c r="C494" s="21"/>
      <c r="D494" s="31"/>
      <c r="AB494" s="4"/>
    </row>
    <row r="495" spans="1:28" x14ac:dyDescent="0.3">
      <c r="A495" s="21"/>
      <c r="B495" s="21"/>
      <c r="C495" s="21"/>
      <c r="D495" s="31"/>
      <c r="AB495" s="4"/>
    </row>
    <row r="496" spans="1:28" x14ac:dyDescent="0.3">
      <c r="A496" s="21"/>
      <c r="B496" s="21"/>
      <c r="C496" s="21"/>
      <c r="D496" s="31"/>
      <c r="AB496" s="4"/>
    </row>
    <row r="497" spans="1:28" x14ac:dyDescent="0.3">
      <c r="A497" s="21"/>
      <c r="B497" s="21"/>
      <c r="C497" s="21"/>
      <c r="D497" s="31"/>
      <c r="AB497" s="4"/>
    </row>
    <row r="498" spans="1:28" x14ac:dyDescent="0.3">
      <c r="A498" s="21"/>
      <c r="B498" s="21"/>
      <c r="C498" s="21"/>
      <c r="D498" s="31"/>
      <c r="AB498" s="4"/>
    </row>
    <row r="499" spans="1:28" x14ac:dyDescent="0.3">
      <c r="A499" s="21"/>
      <c r="B499" s="21"/>
      <c r="C499" s="21"/>
      <c r="D499" s="31"/>
      <c r="AB499" s="4"/>
    </row>
    <row r="500" spans="1:28" x14ac:dyDescent="0.3">
      <c r="A500" s="21"/>
      <c r="B500" s="21"/>
      <c r="C500" s="21"/>
      <c r="D500" s="31"/>
      <c r="AB500" s="4"/>
    </row>
    <row r="501" spans="1:28" x14ac:dyDescent="0.3">
      <c r="A501" s="21"/>
      <c r="B501" s="21"/>
      <c r="C501" s="21"/>
      <c r="D501" s="31"/>
      <c r="AB501" s="4"/>
    </row>
    <row r="502" spans="1:28" x14ac:dyDescent="0.3">
      <c r="A502" s="21"/>
      <c r="B502" s="21"/>
      <c r="C502" s="21"/>
      <c r="D502" s="31"/>
      <c r="AB502" s="4"/>
    </row>
    <row r="503" spans="1:28" x14ac:dyDescent="0.3">
      <c r="A503" s="21"/>
      <c r="B503" s="21"/>
      <c r="C503" s="21"/>
      <c r="D503" s="31"/>
      <c r="AB503" s="4"/>
    </row>
    <row r="504" spans="1:28" x14ac:dyDescent="0.3">
      <c r="A504" s="21"/>
      <c r="B504" s="21"/>
      <c r="C504" s="21"/>
      <c r="D504" s="31"/>
      <c r="AB504" s="4"/>
    </row>
    <row r="505" spans="1:28" x14ac:dyDescent="0.3">
      <c r="A505" s="21"/>
      <c r="B505" s="21"/>
      <c r="C505" s="21"/>
      <c r="D505" s="31"/>
      <c r="AB505" s="4"/>
    </row>
    <row r="506" spans="1:28" x14ac:dyDescent="0.3">
      <c r="A506" s="21"/>
      <c r="B506" s="21"/>
      <c r="C506" s="21"/>
      <c r="D506" s="31"/>
      <c r="AB506" s="4"/>
    </row>
    <row r="507" spans="1:28" x14ac:dyDescent="0.3">
      <c r="A507" s="21"/>
      <c r="B507" s="21"/>
      <c r="C507" s="21"/>
      <c r="D507" s="31"/>
      <c r="AB507" s="4"/>
    </row>
    <row r="508" spans="1:28" x14ac:dyDescent="0.3">
      <c r="A508" s="21"/>
      <c r="B508" s="21"/>
      <c r="C508" s="21"/>
      <c r="D508" s="31"/>
      <c r="AB508" s="4"/>
    </row>
    <row r="509" spans="1:28" x14ac:dyDescent="0.3">
      <c r="A509" s="21"/>
      <c r="B509" s="21"/>
      <c r="C509" s="21"/>
      <c r="D509" s="31"/>
      <c r="AB509" s="4"/>
    </row>
    <row r="510" spans="1:28" x14ac:dyDescent="0.3">
      <c r="A510" s="21"/>
      <c r="B510" s="21"/>
      <c r="C510" s="21"/>
      <c r="D510" s="31"/>
      <c r="AB510" s="4"/>
    </row>
    <row r="511" spans="1:28" x14ac:dyDescent="0.3">
      <c r="A511" s="21"/>
      <c r="B511" s="21"/>
      <c r="C511" s="21"/>
      <c r="D511" s="31"/>
      <c r="AB511" s="4"/>
    </row>
    <row r="512" spans="1:28" x14ac:dyDescent="0.3">
      <c r="A512" s="21"/>
      <c r="B512" s="21"/>
      <c r="C512" s="21"/>
      <c r="D512" s="31"/>
      <c r="AB512" s="4"/>
    </row>
    <row r="513" spans="1:28" x14ac:dyDescent="0.3">
      <c r="A513" s="21"/>
      <c r="B513" s="21"/>
      <c r="C513" s="21"/>
      <c r="D513" s="31"/>
      <c r="AB513" s="4"/>
    </row>
    <row r="514" spans="1:28" x14ac:dyDescent="0.3">
      <c r="A514" s="21"/>
      <c r="B514" s="21"/>
      <c r="C514" s="21"/>
      <c r="D514" s="31"/>
      <c r="AB514" s="4"/>
    </row>
    <row r="515" spans="1:28" x14ac:dyDescent="0.3">
      <c r="A515" s="21"/>
      <c r="B515" s="21"/>
      <c r="C515" s="21"/>
      <c r="D515" s="31"/>
      <c r="AB515" s="4"/>
    </row>
    <row r="516" spans="1:28" x14ac:dyDescent="0.3">
      <c r="A516" s="21"/>
      <c r="B516" s="21"/>
      <c r="C516" s="21"/>
      <c r="D516" s="31"/>
      <c r="AB516" s="4"/>
    </row>
    <row r="517" spans="1:28" x14ac:dyDescent="0.3">
      <c r="A517" s="21"/>
      <c r="B517" s="21"/>
      <c r="C517" s="21"/>
      <c r="D517" s="31"/>
      <c r="AB517" s="4"/>
    </row>
    <row r="518" spans="1:28" x14ac:dyDescent="0.3">
      <c r="A518" s="21"/>
      <c r="B518" s="21"/>
      <c r="C518" s="21"/>
      <c r="D518" s="31"/>
      <c r="AB518" s="4"/>
    </row>
    <row r="519" spans="1:28" x14ac:dyDescent="0.3">
      <c r="A519" s="21"/>
      <c r="B519" s="21"/>
      <c r="C519" s="21"/>
      <c r="D519" s="31"/>
      <c r="AB519" s="4"/>
    </row>
    <row r="520" spans="1:28" x14ac:dyDescent="0.3">
      <c r="A520" s="21"/>
      <c r="B520" s="21"/>
      <c r="C520" s="21"/>
      <c r="D520" s="31"/>
      <c r="AB520" s="4"/>
    </row>
    <row r="521" spans="1:28" x14ac:dyDescent="0.3">
      <c r="A521" s="21"/>
      <c r="B521" s="21"/>
      <c r="C521" s="21"/>
      <c r="D521" s="31"/>
      <c r="AB521" s="4"/>
    </row>
    <row r="522" spans="1:28" x14ac:dyDescent="0.3">
      <c r="A522" s="21"/>
      <c r="B522" s="21"/>
      <c r="C522" s="21"/>
      <c r="D522" s="31"/>
      <c r="AB522" s="4"/>
    </row>
    <row r="523" spans="1:28" x14ac:dyDescent="0.3">
      <c r="A523" s="21"/>
      <c r="B523" s="21"/>
      <c r="C523" s="21"/>
      <c r="D523" s="31"/>
      <c r="AB523" s="4"/>
    </row>
    <row r="524" spans="1:28" x14ac:dyDescent="0.3">
      <c r="A524" s="21"/>
      <c r="B524" s="21"/>
      <c r="C524" s="21"/>
      <c r="D524" s="31"/>
      <c r="AB524" s="4"/>
    </row>
    <row r="525" spans="1:28" x14ac:dyDescent="0.3">
      <c r="A525" s="21"/>
      <c r="B525" s="21"/>
      <c r="C525" s="21"/>
      <c r="D525" s="31"/>
      <c r="AB525" s="4"/>
    </row>
    <row r="526" spans="1:28" x14ac:dyDescent="0.3">
      <c r="A526" s="21"/>
      <c r="B526" s="21"/>
      <c r="C526" s="21"/>
      <c r="D526" s="31"/>
      <c r="AB526" s="4"/>
    </row>
    <row r="527" spans="1:28" x14ac:dyDescent="0.3">
      <c r="A527" s="21"/>
      <c r="B527" s="21"/>
      <c r="C527" s="21"/>
      <c r="D527" s="31"/>
      <c r="AB527" s="4"/>
    </row>
    <row r="528" spans="1:28" x14ac:dyDescent="0.3">
      <c r="A528" s="21"/>
      <c r="B528" s="21"/>
      <c r="C528" s="21"/>
      <c r="D528" s="31"/>
      <c r="AB528" s="4"/>
    </row>
    <row r="529" spans="1:28" x14ac:dyDescent="0.3">
      <c r="A529" s="21"/>
      <c r="B529" s="21"/>
      <c r="C529" s="21"/>
      <c r="D529" s="31"/>
      <c r="AB529" s="4"/>
    </row>
    <row r="530" spans="1:28" x14ac:dyDescent="0.3">
      <c r="A530" s="21"/>
      <c r="B530" s="21"/>
      <c r="C530" s="21"/>
      <c r="D530" s="31"/>
      <c r="AB530" s="4"/>
    </row>
    <row r="531" spans="1:28" x14ac:dyDescent="0.3">
      <c r="A531" s="21"/>
      <c r="B531" s="21"/>
      <c r="C531" s="21"/>
      <c r="D531" s="31"/>
      <c r="AB531" s="4"/>
    </row>
    <row r="532" spans="1:28" x14ac:dyDescent="0.3">
      <c r="A532" s="21"/>
      <c r="B532" s="21"/>
      <c r="C532" s="21"/>
      <c r="D532" s="31"/>
      <c r="AB532" s="4"/>
    </row>
    <row r="533" spans="1:28" x14ac:dyDescent="0.3">
      <c r="A533" s="21"/>
      <c r="B533" s="21"/>
      <c r="C533" s="21"/>
      <c r="D533" s="31"/>
      <c r="AB533" s="4"/>
    </row>
    <row r="534" spans="1:28" x14ac:dyDescent="0.3">
      <c r="A534" s="21"/>
      <c r="B534" s="21"/>
      <c r="C534" s="21"/>
      <c r="D534" s="31"/>
      <c r="AB534" s="4"/>
    </row>
    <row r="535" spans="1:28" x14ac:dyDescent="0.3">
      <c r="A535" s="21"/>
      <c r="B535" s="21"/>
      <c r="C535" s="21"/>
      <c r="D535" s="31"/>
      <c r="AB535" s="4"/>
    </row>
    <row r="536" spans="1:28" x14ac:dyDescent="0.3">
      <c r="A536" s="21"/>
      <c r="B536" s="21"/>
      <c r="C536" s="21"/>
      <c r="D536" s="31"/>
      <c r="AB536" s="4"/>
    </row>
    <row r="537" spans="1:28" x14ac:dyDescent="0.3">
      <c r="A537" s="21"/>
      <c r="B537" s="21"/>
      <c r="C537" s="21"/>
      <c r="D537" s="31"/>
      <c r="AB537" s="4"/>
    </row>
    <row r="538" spans="1:28" x14ac:dyDescent="0.3">
      <c r="A538" s="21"/>
      <c r="B538" s="21"/>
      <c r="C538" s="21"/>
      <c r="D538" s="31"/>
      <c r="AB538" s="4"/>
    </row>
    <row r="539" spans="1:28" x14ac:dyDescent="0.3">
      <c r="A539" s="21"/>
      <c r="B539" s="21"/>
      <c r="C539" s="21"/>
      <c r="D539" s="31"/>
      <c r="AB539" s="4"/>
    </row>
    <row r="540" spans="1:28" x14ac:dyDescent="0.3">
      <c r="A540" s="21"/>
      <c r="B540" s="21"/>
      <c r="C540" s="21"/>
      <c r="D540" s="31"/>
      <c r="AB540" s="4"/>
    </row>
    <row r="541" spans="1:28" x14ac:dyDescent="0.3">
      <c r="A541" s="21"/>
      <c r="B541" s="21"/>
      <c r="C541" s="21"/>
      <c r="D541" s="31"/>
      <c r="AB541" s="4"/>
    </row>
    <row r="542" spans="1:28" x14ac:dyDescent="0.3">
      <c r="A542" s="21"/>
      <c r="B542" s="21"/>
      <c r="C542" s="21"/>
      <c r="D542" s="31"/>
      <c r="AB542" s="4"/>
    </row>
    <row r="543" spans="1:28" x14ac:dyDescent="0.3">
      <c r="A543" s="21"/>
      <c r="B543" s="21"/>
      <c r="C543" s="21"/>
      <c r="D543" s="31"/>
      <c r="AB543" s="4"/>
    </row>
    <row r="544" spans="1:28" x14ac:dyDescent="0.3">
      <c r="A544" s="21"/>
      <c r="B544" s="21"/>
      <c r="C544" s="21"/>
      <c r="D544" s="31"/>
      <c r="AB544" s="4"/>
    </row>
    <row r="545" spans="1:28" x14ac:dyDescent="0.3">
      <c r="A545" s="21"/>
      <c r="B545" s="21"/>
      <c r="C545" s="21"/>
      <c r="D545" s="31"/>
      <c r="AB545" s="4"/>
    </row>
    <row r="546" spans="1:28" x14ac:dyDescent="0.3">
      <c r="A546" s="21"/>
      <c r="B546" s="21"/>
      <c r="C546" s="21"/>
      <c r="D546" s="31"/>
      <c r="AB546" s="4"/>
    </row>
    <row r="547" spans="1:28" x14ac:dyDescent="0.3">
      <c r="A547" s="21"/>
      <c r="B547" s="21"/>
      <c r="C547" s="21"/>
      <c r="D547" s="31"/>
      <c r="AB547" s="4"/>
    </row>
    <row r="548" spans="1:28" x14ac:dyDescent="0.3">
      <c r="A548" s="21"/>
      <c r="B548" s="21"/>
      <c r="C548" s="21"/>
      <c r="D548" s="31"/>
      <c r="AB548" s="4"/>
    </row>
    <row r="549" spans="1:28" x14ac:dyDescent="0.3">
      <c r="A549" s="21"/>
      <c r="B549" s="21"/>
      <c r="C549" s="21"/>
      <c r="D549" s="31"/>
      <c r="AB549" s="4"/>
    </row>
    <row r="550" spans="1:28" x14ac:dyDescent="0.3">
      <c r="A550" s="21"/>
      <c r="B550" s="21"/>
      <c r="C550" s="21"/>
      <c r="D550" s="31"/>
      <c r="AB550" s="4"/>
    </row>
    <row r="551" spans="1:28" x14ac:dyDescent="0.3">
      <c r="A551" s="21"/>
      <c r="B551" s="21"/>
      <c r="C551" s="21"/>
      <c r="D551" s="31"/>
      <c r="AB551" s="4"/>
    </row>
    <row r="552" spans="1:28" x14ac:dyDescent="0.3">
      <c r="A552" s="21"/>
      <c r="B552" s="21"/>
      <c r="C552" s="21"/>
      <c r="D552" s="31"/>
      <c r="AB552" s="4"/>
    </row>
    <row r="553" spans="1:28" x14ac:dyDescent="0.3">
      <c r="A553" s="21"/>
      <c r="B553" s="21"/>
      <c r="C553" s="21"/>
      <c r="D553" s="31"/>
      <c r="AB553" s="4"/>
    </row>
    <row r="554" spans="1:28" x14ac:dyDescent="0.3">
      <c r="A554" s="21"/>
      <c r="B554" s="21"/>
      <c r="C554" s="21"/>
      <c r="D554" s="31"/>
      <c r="AB554" s="4"/>
    </row>
    <row r="555" spans="1:28" x14ac:dyDescent="0.3">
      <c r="A555" s="21"/>
      <c r="B555" s="21"/>
      <c r="C555" s="21"/>
      <c r="D555" s="31"/>
      <c r="AB555" s="4"/>
    </row>
    <row r="556" spans="1:28" x14ac:dyDescent="0.3">
      <c r="A556" s="21"/>
      <c r="B556" s="21"/>
      <c r="C556" s="21"/>
      <c r="D556" s="31"/>
      <c r="AB556" s="4"/>
    </row>
    <row r="557" spans="1:28" x14ac:dyDescent="0.3">
      <c r="A557" s="21"/>
      <c r="B557" s="21"/>
      <c r="C557" s="21"/>
      <c r="D557" s="31"/>
      <c r="AB557" s="4"/>
    </row>
    <row r="558" spans="1:28" x14ac:dyDescent="0.3">
      <c r="A558" s="21"/>
      <c r="B558" s="21"/>
      <c r="C558" s="21"/>
      <c r="D558" s="31"/>
      <c r="AB558" s="4"/>
    </row>
    <row r="559" spans="1:28" x14ac:dyDescent="0.3">
      <c r="A559" s="21"/>
      <c r="B559" s="21"/>
      <c r="C559" s="21"/>
      <c r="D559" s="31"/>
      <c r="AB559" s="4"/>
    </row>
    <row r="560" spans="1:28" x14ac:dyDescent="0.3">
      <c r="A560" s="21"/>
      <c r="B560" s="21"/>
      <c r="C560" s="21"/>
      <c r="D560" s="31"/>
      <c r="AB560" s="4"/>
    </row>
    <row r="561" spans="1:28" x14ac:dyDescent="0.3">
      <c r="A561" s="21"/>
      <c r="B561" s="21"/>
      <c r="C561" s="21"/>
      <c r="D561" s="31"/>
      <c r="AB561" s="4"/>
    </row>
    <row r="562" spans="1:28" x14ac:dyDescent="0.3">
      <c r="A562" s="21"/>
      <c r="B562" s="21"/>
      <c r="C562" s="21"/>
      <c r="D562" s="31"/>
      <c r="AB562" s="4"/>
    </row>
    <row r="563" spans="1:28" x14ac:dyDescent="0.3">
      <c r="A563" s="21"/>
      <c r="B563" s="21"/>
      <c r="C563" s="21"/>
      <c r="D563" s="31"/>
      <c r="AB563" s="4"/>
    </row>
    <row r="564" spans="1:28" x14ac:dyDescent="0.3">
      <c r="A564" s="21"/>
      <c r="B564" s="21"/>
      <c r="C564" s="21"/>
      <c r="D564" s="31"/>
      <c r="AB564" s="4"/>
    </row>
    <row r="565" spans="1:28" x14ac:dyDescent="0.3">
      <c r="A565" s="21"/>
      <c r="B565" s="21"/>
      <c r="C565" s="21"/>
      <c r="D565" s="31"/>
      <c r="AB565" s="4"/>
    </row>
    <row r="566" spans="1:28" x14ac:dyDescent="0.3">
      <c r="A566" s="21"/>
      <c r="B566" s="21"/>
      <c r="C566" s="21"/>
      <c r="D566" s="31"/>
      <c r="AB566" s="4"/>
    </row>
    <row r="567" spans="1:28" x14ac:dyDescent="0.3">
      <c r="A567" s="21"/>
      <c r="B567" s="21"/>
      <c r="C567" s="21"/>
      <c r="D567" s="31"/>
      <c r="AB567" s="4"/>
    </row>
    <row r="568" spans="1:28" x14ac:dyDescent="0.3">
      <c r="A568" s="21"/>
      <c r="B568" s="21"/>
      <c r="C568" s="21"/>
      <c r="D568" s="31"/>
      <c r="AB568" s="4"/>
    </row>
    <row r="569" spans="1:28" x14ac:dyDescent="0.3">
      <c r="A569" s="21"/>
      <c r="B569" s="21"/>
      <c r="C569" s="21"/>
      <c r="D569" s="31"/>
      <c r="AB569" s="4"/>
    </row>
    <row r="570" spans="1:28" x14ac:dyDescent="0.3">
      <c r="A570" s="21"/>
      <c r="B570" s="21"/>
      <c r="C570" s="21"/>
      <c r="D570" s="31"/>
      <c r="AB570" s="4"/>
    </row>
    <row r="571" spans="1:28" x14ac:dyDescent="0.3">
      <c r="A571" s="21"/>
      <c r="B571" s="21"/>
      <c r="C571" s="21"/>
      <c r="D571" s="31"/>
      <c r="AB571" s="4"/>
    </row>
    <row r="572" spans="1:28" x14ac:dyDescent="0.3">
      <c r="A572" s="21"/>
      <c r="B572" s="21"/>
      <c r="C572" s="21"/>
      <c r="D572" s="31"/>
      <c r="AB572" s="4"/>
    </row>
    <row r="573" spans="1:28" x14ac:dyDescent="0.3">
      <c r="A573" s="21"/>
      <c r="B573" s="21"/>
      <c r="C573" s="21"/>
      <c r="D573" s="31"/>
      <c r="AB573" s="4"/>
    </row>
    <row r="574" spans="1:28" x14ac:dyDescent="0.3">
      <c r="A574" s="21"/>
      <c r="B574" s="21"/>
      <c r="C574" s="21"/>
      <c r="D574" s="31"/>
      <c r="AB574" s="4"/>
    </row>
    <row r="575" spans="1:28" x14ac:dyDescent="0.3">
      <c r="A575" s="21"/>
      <c r="B575" s="21"/>
      <c r="C575" s="21"/>
      <c r="D575" s="31"/>
      <c r="AB575" s="4"/>
    </row>
    <row r="576" spans="1:28" x14ac:dyDescent="0.3">
      <c r="A576" s="21"/>
      <c r="B576" s="21"/>
      <c r="C576" s="21"/>
      <c r="D576" s="31"/>
      <c r="AB576" s="4"/>
    </row>
    <row r="577" spans="1:28" x14ac:dyDescent="0.3">
      <c r="A577" s="21"/>
      <c r="B577" s="21"/>
      <c r="C577" s="21"/>
      <c r="D577" s="31"/>
      <c r="AB577" s="4"/>
    </row>
    <row r="578" spans="1:28" x14ac:dyDescent="0.3">
      <c r="A578" s="21"/>
      <c r="B578" s="21"/>
      <c r="C578" s="21"/>
      <c r="D578" s="31"/>
      <c r="AB578" s="4"/>
    </row>
    <row r="579" spans="1:28" x14ac:dyDescent="0.3">
      <c r="A579" s="21"/>
      <c r="B579" s="21"/>
      <c r="C579" s="21"/>
      <c r="D579" s="31"/>
      <c r="AB579" s="4"/>
    </row>
    <row r="580" spans="1:28" x14ac:dyDescent="0.3">
      <c r="A580" s="21"/>
      <c r="B580" s="21"/>
      <c r="C580" s="21"/>
      <c r="D580" s="31"/>
      <c r="AB580" s="4"/>
    </row>
    <row r="581" spans="1:28" x14ac:dyDescent="0.3">
      <c r="A581" s="21"/>
      <c r="B581" s="21"/>
      <c r="C581" s="21"/>
      <c r="D581" s="31"/>
      <c r="AB581" s="4"/>
    </row>
    <row r="582" spans="1:28" x14ac:dyDescent="0.3">
      <c r="A582" s="21"/>
      <c r="B582" s="21"/>
      <c r="C582" s="21"/>
      <c r="D582" s="31"/>
      <c r="AB582" s="4"/>
    </row>
    <row r="583" spans="1:28" x14ac:dyDescent="0.3">
      <c r="A583" s="21"/>
      <c r="B583" s="21"/>
      <c r="C583" s="21"/>
      <c r="D583" s="31"/>
      <c r="AB583" s="4"/>
    </row>
    <row r="584" spans="1:28" x14ac:dyDescent="0.3">
      <c r="A584" s="21"/>
      <c r="B584" s="21"/>
      <c r="C584" s="21"/>
      <c r="D584" s="31"/>
      <c r="AB584" s="4"/>
    </row>
    <row r="585" spans="1:28" x14ac:dyDescent="0.3">
      <c r="A585" s="21"/>
      <c r="B585" s="21"/>
      <c r="C585" s="21"/>
      <c r="D585" s="31"/>
      <c r="AB585" s="4"/>
    </row>
    <row r="586" spans="1:28" x14ac:dyDescent="0.3">
      <c r="A586" s="21"/>
      <c r="B586" s="21"/>
      <c r="C586" s="21"/>
      <c r="D586" s="31"/>
      <c r="AB586" s="4"/>
    </row>
    <row r="587" spans="1:28" x14ac:dyDescent="0.3">
      <c r="A587" s="21"/>
      <c r="B587" s="21"/>
      <c r="C587" s="21"/>
      <c r="D587" s="31"/>
      <c r="AB587" s="4"/>
    </row>
    <row r="588" spans="1:28" x14ac:dyDescent="0.3">
      <c r="A588" s="21"/>
      <c r="B588" s="21"/>
      <c r="C588" s="21"/>
      <c r="D588" s="31"/>
      <c r="AB588" s="4"/>
    </row>
    <row r="589" spans="1:28" x14ac:dyDescent="0.3">
      <c r="A589" s="21"/>
      <c r="B589" s="21"/>
      <c r="C589" s="21"/>
      <c r="D589" s="31"/>
      <c r="AB589" s="4"/>
    </row>
    <row r="590" spans="1:28" x14ac:dyDescent="0.3">
      <c r="A590" s="21"/>
      <c r="B590" s="21"/>
      <c r="C590" s="21"/>
      <c r="D590" s="31"/>
      <c r="AB590" s="4"/>
    </row>
    <row r="591" spans="1:28" x14ac:dyDescent="0.3">
      <c r="A591" s="21"/>
      <c r="B591" s="21"/>
      <c r="C591" s="21"/>
      <c r="D591" s="31"/>
      <c r="AB591" s="4"/>
    </row>
    <row r="592" spans="1:28" x14ac:dyDescent="0.3">
      <c r="A592" s="21"/>
      <c r="B592" s="21"/>
      <c r="C592" s="21"/>
      <c r="D592" s="31"/>
      <c r="AB592" s="4"/>
    </row>
    <row r="593" spans="1:28" x14ac:dyDescent="0.3">
      <c r="A593" s="21"/>
      <c r="B593" s="21"/>
      <c r="C593" s="21"/>
      <c r="D593" s="31"/>
      <c r="AB593" s="4"/>
    </row>
    <row r="594" spans="1:28" x14ac:dyDescent="0.3">
      <c r="A594" s="21"/>
      <c r="B594" s="21"/>
      <c r="C594" s="21"/>
      <c r="D594" s="31"/>
      <c r="AB594" s="4"/>
    </row>
    <row r="595" spans="1:28" x14ac:dyDescent="0.3">
      <c r="A595" s="21"/>
      <c r="B595" s="21"/>
      <c r="C595" s="21"/>
      <c r="D595" s="31"/>
      <c r="AB595" s="4"/>
    </row>
    <row r="596" spans="1:28" x14ac:dyDescent="0.3">
      <c r="A596" s="21"/>
      <c r="B596" s="21"/>
      <c r="C596" s="21"/>
      <c r="D596" s="31"/>
      <c r="AB596" s="4"/>
    </row>
    <row r="597" spans="1:28" x14ac:dyDescent="0.3">
      <c r="A597" s="21"/>
      <c r="B597" s="21"/>
      <c r="C597" s="21"/>
      <c r="D597" s="31"/>
      <c r="AB597" s="4"/>
    </row>
    <row r="598" spans="1:28" x14ac:dyDescent="0.3">
      <c r="A598" s="21"/>
      <c r="B598" s="21"/>
      <c r="C598" s="21"/>
      <c r="D598" s="31"/>
      <c r="AB598" s="4"/>
    </row>
    <row r="599" spans="1:28" x14ac:dyDescent="0.3">
      <c r="A599" s="21"/>
      <c r="B599" s="21"/>
      <c r="C599" s="21"/>
      <c r="D599" s="31"/>
      <c r="AB599" s="4"/>
    </row>
    <row r="600" spans="1:28" x14ac:dyDescent="0.3">
      <c r="A600" s="21"/>
      <c r="B600" s="21"/>
      <c r="C600" s="21"/>
      <c r="D600" s="31"/>
      <c r="AB600" s="4"/>
    </row>
    <row r="601" spans="1:28" x14ac:dyDescent="0.3">
      <c r="A601" s="21"/>
      <c r="B601" s="21"/>
      <c r="C601" s="21"/>
      <c r="D601" s="31"/>
      <c r="AB601" s="4"/>
    </row>
    <row r="602" spans="1:28" x14ac:dyDescent="0.3">
      <c r="A602" s="21"/>
      <c r="B602" s="21"/>
      <c r="C602" s="21"/>
      <c r="D602" s="31"/>
      <c r="AB602" s="4"/>
    </row>
    <row r="603" spans="1:28" x14ac:dyDescent="0.3">
      <c r="A603" s="21"/>
      <c r="B603" s="21"/>
      <c r="C603" s="21"/>
      <c r="D603" s="31"/>
      <c r="AB603" s="4"/>
    </row>
    <row r="604" spans="1:28" x14ac:dyDescent="0.3">
      <c r="A604" s="21"/>
      <c r="B604" s="21"/>
      <c r="C604" s="21"/>
      <c r="D604" s="31"/>
      <c r="AB604" s="4"/>
    </row>
    <row r="605" spans="1:28" x14ac:dyDescent="0.3">
      <c r="A605" s="21"/>
      <c r="B605" s="21"/>
      <c r="C605" s="21"/>
      <c r="D605" s="31"/>
      <c r="AB605" s="4"/>
    </row>
    <row r="606" spans="1:28" x14ac:dyDescent="0.3">
      <c r="A606" s="21"/>
      <c r="B606" s="21"/>
      <c r="C606" s="21"/>
      <c r="D606" s="31"/>
      <c r="AB606" s="4"/>
    </row>
    <row r="607" spans="1:28" x14ac:dyDescent="0.3">
      <c r="A607" s="21"/>
      <c r="B607" s="21"/>
      <c r="C607" s="21"/>
      <c r="D607" s="31"/>
      <c r="AB607" s="4"/>
    </row>
    <row r="608" spans="1:28" x14ac:dyDescent="0.3">
      <c r="A608" s="21"/>
      <c r="B608" s="21"/>
      <c r="C608" s="21"/>
      <c r="D608" s="31"/>
      <c r="AB608" s="4"/>
    </row>
    <row r="609" spans="1:28" x14ac:dyDescent="0.3">
      <c r="A609" s="21"/>
      <c r="B609" s="21"/>
      <c r="C609" s="21"/>
      <c r="D609" s="31"/>
      <c r="AB609" s="4"/>
    </row>
    <row r="610" spans="1:28" x14ac:dyDescent="0.3">
      <c r="A610" s="21"/>
      <c r="B610" s="21"/>
      <c r="C610" s="21"/>
      <c r="D610" s="31"/>
      <c r="AB610" s="4"/>
    </row>
    <row r="611" spans="1:28" x14ac:dyDescent="0.3">
      <c r="A611" s="21"/>
      <c r="B611" s="21"/>
      <c r="C611" s="21"/>
      <c r="D611" s="31"/>
      <c r="AB611" s="4"/>
    </row>
    <row r="612" spans="1:28" x14ac:dyDescent="0.3">
      <c r="A612" s="21"/>
      <c r="B612" s="21"/>
      <c r="C612" s="21"/>
      <c r="D612" s="31"/>
      <c r="AB612" s="4"/>
    </row>
    <row r="613" spans="1:28" x14ac:dyDescent="0.3">
      <c r="A613" s="21"/>
      <c r="B613" s="21"/>
      <c r="C613" s="21"/>
      <c r="D613" s="31"/>
      <c r="AB613" s="4"/>
    </row>
    <row r="614" spans="1:28" x14ac:dyDescent="0.3">
      <c r="A614" s="21"/>
      <c r="B614" s="21"/>
      <c r="C614" s="21"/>
      <c r="D614" s="31"/>
      <c r="AB614" s="4"/>
    </row>
    <row r="615" spans="1:28" x14ac:dyDescent="0.3">
      <c r="A615" s="21"/>
      <c r="B615" s="21"/>
      <c r="C615" s="21"/>
      <c r="D615" s="31"/>
      <c r="AB615" s="4"/>
    </row>
    <row r="616" spans="1:28" x14ac:dyDescent="0.3">
      <c r="A616" s="21"/>
      <c r="B616" s="21"/>
      <c r="C616" s="21"/>
      <c r="D616" s="31"/>
      <c r="AB616" s="4"/>
    </row>
    <row r="617" spans="1:28" x14ac:dyDescent="0.3">
      <c r="A617" s="21"/>
      <c r="B617" s="21"/>
      <c r="C617" s="21"/>
      <c r="D617" s="31"/>
      <c r="AB617" s="4"/>
    </row>
    <row r="618" spans="1:28" x14ac:dyDescent="0.3">
      <c r="A618" s="21"/>
      <c r="B618" s="21"/>
      <c r="C618" s="21"/>
      <c r="D618" s="31"/>
      <c r="AB618" s="4"/>
    </row>
    <row r="619" spans="1:28" x14ac:dyDescent="0.3">
      <c r="A619" s="21"/>
      <c r="B619" s="21"/>
      <c r="C619" s="21"/>
      <c r="D619" s="31"/>
      <c r="AB619" s="4"/>
    </row>
    <row r="620" spans="1:28" x14ac:dyDescent="0.3">
      <c r="A620" s="21"/>
      <c r="B620" s="21"/>
      <c r="C620" s="21"/>
      <c r="D620" s="31"/>
      <c r="AB620" s="4"/>
    </row>
    <row r="621" spans="1:28" x14ac:dyDescent="0.3">
      <c r="A621" s="21"/>
      <c r="B621" s="21"/>
      <c r="C621" s="21"/>
      <c r="D621" s="31"/>
      <c r="AB621" s="4"/>
    </row>
    <row r="622" spans="1:28" x14ac:dyDescent="0.3">
      <c r="A622" s="21"/>
      <c r="B622" s="21"/>
      <c r="C622" s="21"/>
      <c r="D622" s="31"/>
      <c r="AB622" s="4"/>
    </row>
    <row r="623" spans="1:28" x14ac:dyDescent="0.3">
      <c r="A623" s="21"/>
      <c r="B623" s="21"/>
      <c r="C623" s="21"/>
      <c r="D623" s="31"/>
      <c r="AB623" s="4"/>
    </row>
    <row r="624" spans="1:28" x14ac:dyDescent="0.3">
      <c r="A624" s="21"/>
      <c r="B624" s="21"/>
      <c r="C624" s="21"/>
      <c r="D624" s="31"/>
      <c r="AB624" s="4"/>
    </row>
    <row r="625" spans="1:28" x14ac:dyDescent="0.3">
      <c r="A625" s="21"/>
      <c r="B625" s="21"/>
      <c r="C625" s="21"/>
      <c r="D625" s="31"/>
      <c r="AB625" s="4"/>
    </row>
    <row r="626" spans="1:28" x14ac:dyDescent="0.3">
      <c r="A626" s="21"/>
      <c r="B626" s="21"/>
      <c r="C626" s="21"/>
      <c r="D626" s="31"/>
      <c r="AB626" s="4"/>
    </row>
    <row r="627" spans="1:28" x14ac:dyDescent="0.3">
      <c r="A627" s="21"/>
      <c r="B627" s="21"/>
      <c r="C627" s="21"/>
      <c r="D627" s="31"/>
      <c r="AB627" s="4"/>
    </row>
    <row r="628" spans="1:28" x14ac:dyDescent="0.3">
      <c r="A628" s="21"/>
      <c r="B628" s="21"/>
      <c r="C628" s="21"/>
      <c r="D628" s="31"/>
      <c r="AB628" s="4"/>
    </row>
    <row r="629" spans="1:28" x14ac:dyDescent="0.3">
      <c r="A629" s="21"/>
      <c r="B629" s="21"/>
      <c r="C629" s="21"/>
      <c r="D629" s="31"/>
      <c r="AB629" s="4"/>
    </row>
    <row r="630" spans="1:28" x14ac:dyDescent="0.3">
      <c r="A630" s="21"/>
      <c r="B630" s="21"/>
      <c r="C630" s="21"/>
      <c r="D630" s="31"/>
      <c r="AB630" s="4"/>
    </row>
    <row r="631" spans="1:28" x14ac:dyDescent="0.3">
      <c r="A631" s="21"/>
      <c r="B631" s="21"/>
      <c r="C631" s="21"/>
      <c r="D631" s="31"/>
      <c r="AB631" s="4"/>
    </row>
    <row r="632" spans="1:28" x14ac:dyDescent="0.3">
      <c r="A632" s="21"/>
      <c r="B632" s="21"/>
      <c r="C632" s="21"/>
      <c r="D632" s="31"/>
      <c r="AB632" s="4"/>
    </row>
    <row r="633" spans="1:28" x14ac:dyDescent="0.3">
      <c r="A633" s="21"/>
      <c r="B633" s="21"/>
      <c r="C633" s="21"/>
      <c r="D633" s="31"/>
      <c r="AB633" s="4"/>
    </row>
    <row r="634" spans="1:28" x14ac:dyDescent="0.3">
      <c r="A634" s="21"/>
      <c r="B634" s="21"/>
      <c r="C634" s="21"/>
      <c r="D634" s="31"/>
      <c r="AB634" s="4"/>
    </row>
    <row r="635" spans="1:28" x14ac:dyDescent="0.3">
      <c r="A635" s="21"/>
      <c r="B635" s="21"/>
      <c r="C635" s="21"/>
      <c r="D635" s="31"/>
      <c r="AB635" s="4"/>
    </row>
    <row r="636" spans="1:28" x14ac:dyDescent="0.3">
      <c r="A636" s="21"/>
      <c r="B636" s="21"/>
      <c r="C636" s="21"/>
      <c r="D636" s="31"/>
      <c r="AB636" s="4"/>
    </row>
    <row r="637" spans="1:28" x14ac:dyDescent="0.3">
      <c r="A637" s="21"/>
      <c r="B637" s="21"/>
      <c r="C637" s="21"/>
      <c r="D637" s="31"/>
      <c r="AB637" s="4"/>
    </row>
    <row r="638" spans="1:28" x14ac:dyDescent="0.3">
      <c r="A638" s="21"/>
      <c r="B638" s="21"/>
      <c r="C638" s="21"/>
      <c r="D638" s="31"/>
      <c r="AB638" s="4"/>
    </row>
    <row r="639" spans="1:28" x14ac:dyDescent="0.3">
      <c r="A639" s="21"/>
      <c r="B639" s="21"/>
      <c r="C639" s="21"/>
      <c r="D639" s="31"/>
      <c r="AB639" s="4"/>
    </row>
    <row r="640" spans="1:28" x14ac:dyDescent="0.3">
      <c r="A640" s="21"/>
      <c r="B640" s="21"/>
      <c r="C640" s="21"/>
      <c r="D640" s="31"/>
      <c r="AB640" s="4"/>
    </row>
    <row r="641" spans="1:28" x14ac:dyDescent="0.3">
      <c r="A641" s="21"/>
      <c r="B641" s="21"/>
      <c r="C641" s="21"/>
      <c r="D641" s="31"/>
      <c r="AB641" s="4"/>
    </row>
    <row r="642" spans="1:28" x14ac:dyDescent="0.3">
      <c r="A642" s="21"/>
      <c r="B642" s="21"/>
      <c r="C642" s="21"/>
      <c r="D642" s="31"/>
      <c r="AB642" s="4"/>
    </row>
    <row r="643" spans="1:28" x14ac:dyDescent="0.3">
      <c r="A643" s="21"/>
      <c r="B643" s="21"/>
      <c r="C643" s="21"/>
      <c r="D643" s="31"/>
      <c r="AB643" s="4"/>
    </row>
    <row r="644" spans="1:28" x14ac:dyDescent="0.3">
      <c r="A644" s="21"/>
      <c r="B644" s="21"/>
      <c r="C644" s="21"/>
      <c r="D644" s="31"/>
      <c r="AB644" s="4"/>
    </row>
    <row r="645" spans="1:28" x14ac:dyDescent="0.3">
      <c r="A645" s="21"/>
      <c r="B645" s="21"/>
      <c r="C645" s="21"/>
      <c r="D645" s="31"/>
      <c r="AB645" s="4"/>
    </row>
    <row r="646" spans="1:28" x14ac:dyDescent="0.3">
      <c r="A646" s="21"/>
      <c r="B646" s="21"/>
      <c r="C646" s="21"/>
      <c r="D646" s="31"/>
      <c r="AB646" s="4"/>
    </row>
    <row r="647" spans="1:28" x14ac:dyDescent="0.3">
      <c r="A647" s="21"/>
      <c r="B647" s="21"/>
      <c r="C647" s="21"/>
      <c r="D647" s="31"/>
      <c r="AB647" s="4"/>
    </row>
    <row r="648" spans="1:28" x14ac:dyDescent="0.3">
      <c r="A648" s="21"/>
      <c r="B648" s="21"/>
      <c r="C648" s="21"/>
      <c r="D648" s="31"/>
      <c r="AB648" s="4"/>
    </row>
    <row r="649" spans="1:28" x14ac:dyDescent="0.3">
      <c r="A649" s="21"/>
      <c r="B649" s="21"/>
      <c r="C649" s="21"/>
      <c r="D649" s="31"/>
      <c r="AB649" s="4"/>
    </row>
    <row r="650" spans="1:28" x14ac:dyDescent="0.3">
      <c r="A650" s="21"/>
      <c r="B650" s="21"/>
      <c r="C650" s="21"/>
      <c r="D650" s="31"/>
      <c r="AB650" s="4"/>
    </row>
    <row r="651" spans="1:28" x14ac:dyDescent="0.3">
      <c r="A651" s="21"/>
      <c r="B651" s="21"/>
      <c r="C651" s="21"/>
      <c r="D651" s="31"/>
      <c r="AB651" s="4"/>
    </row>
    <row r="652" spans="1:28" x14ac:dyDescent="0.3">
      <c r="A652" s="21"/>
      <c r="B652" s="21"/>
      <c r="C652" s="21"/>
      <c r="D652" s="31"/>
      <c r="AB652" s="4"/>
    </row>
    <row r="653" spans="1:28" x14ac:dyDescent="0.3">
      <c r="A653" s="21"/>
      <c r="B653" s="21"/>
      <c r="C653" s="21"/>
      <c r="D653" s="31"/>
      <c r="AB653" s="4"/>
    </row>
    <row r="654" spans="1:28" x14ac:dyDescent="0.3">
      <c r="A654" s="21"/>
      <c r="B654" s="21"/>
      <c r="C654" s="21"/>
      <c r="D654" s="31"/>
      <c r="AB654" s="4"/>
    </row>
    <row r="655" spans="1:28" x14ac:dyDescent="0.3">
      <c r="A655" s="21"/>
      <c r="B655" s="21"/>
      <c r="C655" s="21"/>
      <c r="D655" s="31"/>
      <c r="AB655" s="4"/>
    </row>
    <row r="656" spans="1:28" x14ac:dyDescent="0.3">
      <c r="A656" s="21"/>
      <c r="B656" s="21"/>
      <c r="C656" s="21"/>
      <c r="D656" s="31"/>
      <c r="AB656" s="4"/>
    </row>
    <row r="657" spans="1:28" x14ac:dyDescent="0.3">
      <c r="A657" s="21"/>
      <c r="B657" s="21"/>
      <c r="C657" s="21"/>
      <c r="D657" s="31"/>
      <c r="AB657" s="4"/>
    </row>
    <row r="658" spans="1:28" x14ac:dyDescent="0.3">
      <c r="A658" s="21"/>
      <c r="B658" s="21"/>
      <c r="C658" s="21"/>
      <c r="D658" s="31"/>
      <c r="AB658" s="4"/>
    </row>
    <row r="659" spans="1:28" x14ac:dyDescent="0.3">
      <c r="A659" s="21"/>
      <c r="B659" s="21"/>
      <c r="C659" s="21"/>
      <c r="D659" s="31"/>
      <c r="AB659" s="4"/>
    </row>
    <row r="660" spans="1:28" x14ac:dyDescent="0.3">
      <c r="A660" s="21"/>
      <c r="B660" s="21"/>
      <c r="C660" s="21"/>
      <c r="D660" s="31"/>
      <c r="AB660" s="4"/>
    </row>
    <row r="661" spans="1:28" x14ac:dyDescent="0.3">
      <c r="A661" s="21"/>
      <c r="B661" s="21"/>
      <c r="C661" s="21"/>
      <c r="D661" s="31"/>
      <c r="AB661" s="4"/>
    </row>
    <row r="662" spans="1:28" x14ac:dyDescent="0.3">
      <c r="A662" s="21"/>
      <c r="B662" s="21"/>
      <c r="C662" s="21"/>
      <c r="D662" s="31"/>
      <c r="AB662" s="4"/>
    </row>
    <row r="663" spans="1:28" x14ac:dyDescent="0.3">
      <c r="A663" s="21"/>
      <c r="B663" s="21"/>
      <c r="C663" s="21"/>
      <c r="D663" s="31"/>
      <c r="AB663" s="4"/>
    </row>
    <row r="664" spans="1:28" x14ac:dyDescent="0.3">
      <c r="A664" s="21"/>
      <c r="B664" s="21"/>
      <c r="C664" s="21"/>
      <c r="D664" s="31"/>
      <c r="AB664" s="4"/>
    </row>
    <row r="665" spans="1:28" x14ac:dyDescent="0.3">
      <c r="A665" s="21"/>
      <c r="B665" s="21"/>
      <c r="C665" s="21"/>
      <c r="D665" s="31"/>
      <c r="AB665" s="4"/>
    </row>
    <row r="666" spans="1:28" x14ac:dyDescent="0.3">
      <c r="A666" s="21"/>
      <c r="B666" s="21"/>
      <c r="C666" s="21"/>
      <c r="D666" s="31"/>
      <c r="AB666" s="4"/>
    </row>
    <row r="667" spans="1:28" x14ac:dyDescent="0.3">
      <c r="A667" s="21"/>
      <c r="B667" s="21"/>
      <c r="C667" s="21"/>
      <c r="D667" s="31"/>
      <c r="AB667" s="4"/>
    </row>
    <row r="668" spans="1:28" x14ac:dyDescent="0.3">
      <c r="A668" s="21"/>
      <c r="B668" s="21"/>
      <c r="C668" s="21"/>
      <c r="D668" s="31"/>
      <c r="AB668" s="4"/>
    </row>
    <row r="669" spans="1:28" x14ac:dyDescent="0.3">
      <c r="A669" s="21"/>
      <c r="B669" s="21"/>
      <c r="C669" s="21"/>
      <c r="D669" s="31"/>
      <c r="AB669" s="4"/>
    </row>
    <row r="670" spans="1:28" x14ac:dyDescent="0.3">
      <c r="A670" s="21"/>
      <c r="B670" s="21"/>
      <c r="C670" s="21"/>
      <c r="D670" s="31"/>
      <c r="AB670" s="4"/>
    </row>
    <row r="671" spans="1:28" x14ac:dyDescent="0.3">
      <c r="A671" s="21"/>
      <c r="B671" s="21"/>
      <c r="C671" s="21"/>
      <c r="D671" s="31"/>
      <c r="AB671" s="4"/>
    </row>
    <row r="672" spans="1:28" x14ac:dyDescent="0.3">
      <c r="A672" s="21"/>
      <c r="B672" s="21"/>
      <c r="C672" s="21"/>
      <c r="D672" s="31"/>
      <c r="AB672" s="4"/>
    </row>
    <row r="673" spans="1:28" x14ac:dyDescent="0.3">
      <c r="A673" s="21"/>
      <c r="B673" s="21"/>
      <c r="C673" s="21"/>
      <c r="D673" s="31"/>
      <c r="AB673" s="4"/>
    </row>
    <row r="674" spans="1:28" x14ac:dyDescent="0.3">
      <c r="A674" s="21"/>
      <c r="B674" s="21"/>
      <c r="C674" s="21"/>
      <c r="D674" s="31"/>
      <c r="AB674" s="4"/>
    </row>
    <row r="675" spans="1:28" x14ac:dyDescent="0.3">
      <c r="A675" s="21"/>
      <c r="B675" s="21"/>
      <c r="C675" s="21"/>
      <c r="D675" s="31"/>
      <c r="AB675" s="4"/>
    </row>
    <row r="676" spans="1:28" x14ac:dyDescent="0.3">
      <c r="A676" s="21"/>
      <c r="B676" s="21"/>
      <c r="C676" s="21"/>
      <c r="D676" s="31"/>
      <c r="AB676" s="4"/>
    </row>
    <row r="677" spans="1:28" x14ac:dyDescent="0.3">
      <c r="A677" s="21"/>
      <c r="B677" s="21"/>
      <c r="C677" s="21"/>
      <c r="D677" s="31"/>
      <c r="AB677" s="4"/>
    </row>
    <row r="678" spans="1:28" x14ac:dyDescent="0.3">
      <c r="A678" s="21"/>
      <c r="B678" s="21"/>
      <c r="C678" s="21"/>
      <c r="D678" s="31"/>
      <c r="AB678" s="4"/>
    </row>
    <row r="679" spans="1:28" x14ac:dyDescent="0.3">
      <c r="A679" s="21"/>
      <c r="B679" s="21"/>
      <c r="C679" s="21"/>
      <c r="D679" s="31"/>
      <c r="AB679" s="4"/>
    </row>
    <row r="680" spans="1:28" x14ac:dyDescent="0.3">
      <c r="A680" s="21"/>
      <c r="B680" s="21"/>
      <c r="C680" s="21"/>
      <c r="D680" s="31"/>
      <c r="AB680" s="4"/>
    </row>
    <row r="681" spans="1:28" x14ac:dyDescent="0.3">
      <c r="A681" s="21"/>
      <c r="B681" s="21"/>
      <c r="C681" s="21"/>
      <c r="D681" s="31"/>
      <c r="AB681" s="4"/>
    </row>
    <row r="682" spans="1:28" x14ac:dyDescent="0.3">
      <c r="A682" s="21"/>
      <c r="B682" s="21"/>
      <c r="C682" s="21"/>
      <c r="D682" s="31"/>
      <c r="AB682" s="4"/>
    </row>
    <row r="683" spans="1:28" x14ac:dyDescent="0.3">
      <c r="A683" s="21"/>
      <c r="B683" s="21"/>
      <c r="C683" s="21"/>
      <c r="D683" s="31"/>
      <c r="AB683" s="4"/>
    </row>
    <row r="684" spans="1:28" x14ac:dyDescent="0.3">
      <c r="A684" s="21"/>
      <c r="B684" s="21"/>
      <c r="C684" s="21"/>
      <c r="D684" s="31"/>
      <c r="AB684" s="4"/>
    </row>
    <row r="685" spans="1:28" x14ac:dyDescent="0.3">
      <c r="A685" s="21"/>
      <c r="B685" s="21"/>
      <c r="C685" s="21"/>
      <c r="D685" s="31"/>
      <c r="AB685" s="4"/>
    </row>
    <row r="686" spans="1:28" x14ac:dyDescent="0.3">
      <c r="A686" s="21"/>
      <c r="B686" s="21"/>
      <c r="C686" s="21"/>
      <c r="D686" s="31"/>
      <c r="AB686" s="4"/>
    </row>
    <row r="687" spans="1:28" x14ac:dyDescent="0.3">
      <c r="A687" s="21"/>
      <c r="B687" s="21"/>
      <c r="C687" s="21"/>
      <c r="D687" s="31"/>
      <c r="AB687" s="4"/>
    </row>
    <row r="688" spans="1:28" x14ac:dyDescent="0.3">
      <c r="A688" s="21"/>
      <c r="B688" s="21"/>
      <c r="C688" s="21"/>
      <c r="D688" s="31"/>
      <c r="AB688" s="4"/>
    </row>
    <row r="689" spans="1:28" x14ac:dyDescent="0.3">
      <c r="A689" s="21"/>
      <c r="B689" s="21"/>
      <c r="C689" s="21"/>
      <c r="D689" s="31"/>
      <c r="AB689" s="4"/>
    </row>
    <row r="690" spans="1:28" x14ac:dyDescent="0.3">
      <c r="A690" s="21"/>
      <c r="B690" s="21"/>
      <c r="C690" s="21"/>
      <c r="D690" s="31"/>
      <c r="AB690" s="4"/>
    </row>
    <row r="691" spans="1:28" x14ac:dyDescent="0.3">
      <c r="A691" s="21"/>
      <c r="B691" s="21"/>
      <c r="C691" s="21"/>
      <c r="D691" s="31"/>
      <c r="AB691" s="4"/>
    </row>
    <row r="692" spans="1:28" x14ac:dyDescent="0.3">
      <c r="A692" s="21"/>
      <c r="B692" s="21"/>
      <c r="C692" s="21"/>
      <c r="D692" s="31"/>
      <c r="AB692" s="4"/>
    </row>
    <row r="693" spans="1:28" x14ac:dyDescent="0.3">
      <c r="A693" s="21"/>
      <c r="B693" s="21"/>
      <c r="C693" s="21"/>
      <c r="D693" s="31"/>
      <c r="AB693" s="4"/>
    </row>
    <row r="694" spans="1:28" x14ac:dyDescent="0.3">
      <c r="A694" s="21"/>
      <c r="B694" s="21"/>
      <c r="C694" s="21"/>
      <c r="D694" s="31"/>
      <c r="AB694" s="4"/>
    </row>
    <row r="695" spans="1:28" x14ac:dyDescent="0.3">
      <c r="A695" s="21"/>
      <c r="B695" s="21"/>
      <c r="C695" s="21"/>
      <c r="D695" s="31"/>
      <c r="AB695" s="4"/>
    </row>
    <row r="696" spans="1:28" x14ac:dyDescent="0.3">
      <c r="A696" s="21"/>
      <c r="B696" s="21"/>
      <c r="C696" s="21"/>
      <c r="D696" s="31"/>
      <c r="AB696" s="4"/>
    </row>
    <row r="697" spans="1:28" x14ac:dyDescent="0.3">
      <c r="A697" s="21"/>
      <c r="B697" s="21"/>
      <c r="C697" s="21"/>
      <c r="D697" s="31"/>
      <c r="AB697" s="4"/>
    </row>
    <row r="698" spans="1:28" x14ac:dyDescent="0.3">
      <c r="A698" s="21"/>
      <c r="B698" s="21"/>
      <c r="C698" s="21"/>
      <c r="D698" s="31"/>
      <c r="AB698" s="4"/>
    </row>
    <row r="699" spans="1:28" x14ac:dyDescent="0.3">
      <c r="A699" s="21"/>
      <c r="B699" s="21"/>
      <c r="C699" s="21"/>
      <c r="D699" s="31"/>
      <c r="AB699" s="4"/>
    </row>
    <row r="700" spans="1:28" x14ac:dyDescent="0.3">
      <c r="A700" s="21"/>
      <c r="B700" s="21"/>
      <c r="C700" s="21"/>
      <c r="D700" s="31"/>
      <c r="AB700" s="4"/>
    </row>
    <row r="701" spans="1:28" x14ac:dyDescent="0.3">
      <c r="A701" s="21"/>
      <c r="B701" s="21"/>
      <c r="C701" s="21"/>
      <c r="D701" s="31"/>
      <c r="AB701" s="4"/>
    </row>
    <row r="702" spans="1:28" x14ac:dyDescent="0.3">
      <c r="A702" s="21"/>
      <c r="B702" s="21"/>
      <c r="C702" s="21"/>
      <c r="D702" s="31"/>
      <c r="AB702" s="4"/>
    </row>
    <row r="703" spans="1:28" x14ac:dyDescent="0.3">
      <c r="A703" s="21"/>
      <c r="B703" s="21"/>
      <c r="C703" s="21"/>
      <c r="D703" s="31"/>
      <c r="AB703" s="4"/>
    </row>
    <row r="704" spans="1:28" x14ac:dyDescent="0.3">
      <c r="A704" s="21"/>
      <c r="B704" s="21"/>
      <c r="C704" s="21"/>
      <c r="D704" s="31"/>
      <c r="AB704" s="4"/>
    </row>
    <row r="705" spans="1:28" x14ac:dyDescent="0.3">
      <c r="A705" s="21"/>
      <c r="B705" s="21"/>
      <c r="C705" s="21"/>
      <c r="D705" s="31"/>
      <c r="AB705" s="4"/>
    </row>
    <row r="706" spans="1:28" x14ac:dyDescent="0.3">
      <c r="A706" s="21"/>
      <c r="B706" s="21"/>
      <c r="C706" s="21"/>
      <c r="D706" s="31"/>
      <c r="AB706" s="4"/>
    </row>
    <row r="707" spans="1:28" x14ac:dyDescent="0.3">
      <c r="A707" s="21"/>
      <c r="B707" s="21"/>
      <c r="C707" s="21"/>
      <c r="D707" s="31"/>
      <c r="AB707" s="4"/>
    </row>
    <row r="708" spans="1:28" x14ac:dyDescent="0.3">
      <c r="A708" s="21"/>
      <c r="B708" s="21"/>
      <c r="C708" s="21"/>
      <c r="D708" s="31"/>
      <c r="AB708" s="4"/>
    </row>
    <row r="709" spans="1:28" x14ac:dyDescent="0.3">
      <c r="A709" s="21"/>
      <c r="B709" s="21"/>
      <c r="C709" s="21"/>
      <c r="D709" s="31"/>
      <c r="AB709" s="4"/>
    </row>
    <row r="710" spans="1:28" x14ac:dyDescent="0.3">
      <c r="A710" s="21"/>
      <c r="B710" s="21"/>
      <c r="C710" s="21"/>
      <c r="D710" s="31"/>
      <c r="AB710" s="4"/>
    </row>
    <row r="711" spans="1:28" x14ac:dyDescent="0.3">
      <c r="A711" s="21"/>
      <c r="B711" s="21"/>
      <c r="C711" s="21"/>
      <c r="D711" s="31"/>
      <c r="AB711" s="4"/>
    </row>
    <row r="712" spans="1:28" x14ac:dyDescent="0.3">
      <c r="A712" s="21"/>
      <c r="B712" s="21"/>
      <c r="C712" s="21"/>
      <c r="D712" s="31"/>
      <c r="AB712" s="4"/>
    </row>
    <row r="713" spans="1:28" x14ac:dyDescent="0.3">
      <c r="A713" s="21"/>
      <c r="B713" s="21"/>
      <c r="C713" s="21"/>
      <c r="D713" s="31"/>
      <c r="AB713" s="4"/>
    </row>
    <row r="714" spans="1:28" x14ac:dyDescent="0.3">
      <c r="A714" s="21"/>
      <c r="B714" s="21"/>
      <c r="C714" s="21"/>
      <c r="D714" s="31"/>
      <c r="AB714" s="4"/>
    </row>
    <row r="715" spans="1:28" x14ac:dyDescent="0.3">
      <c r="A715" s="21"/>
      <c r="B715" s="21"/>
      <c r="C715" s="21"/>
      <c r="D715" s="31"/>
      <c r="AB715" s="4"/>
    </row>
    <row r="716" spans="1:28" x14ac:dyDescent="0.3">
      <c r="A716" s="21"/>
      <c r="B716" s="21"/>
      <c r="C716" s="21"/>
      <c r="D716" s="31"/>
      <c r="AB716" s="4"/>
    </row>
    <row r="717" spans="1:28" x14ac:dyDescent="0.3">
      <c r="A717" s="21"/>
      <c r="B717" s="21"/>
      <c r="C717" s="21"/>
      <c r="D717" s="31"/>
      <c r="AB717" s="4"/>
    </row>
    <row r="718" spans="1:28" x14ac:dyDescent="0.3">
      <c r="A718" s="21"/>
      <c r="B718" s="21"/>
      <c r="C718" s="21"/>
      <c r="D718" s="31"/>
      <c r="AB718" s="4"/>
    </row>
    <row r="719" spans="1:28" x14ac:dyDescent="0.3">
      <c r="A719" s="21"/>
      <c r="B719" s="21"/>
      <c r="C719" s="21"/>
      <c r="D719" s="31"/>
      <c r="AB719" s="4"/>
    </row>
    <row r="720" spans="1:28" x14ac:dyDescent="0.3">
      <c r="A720" s="21"/>
      <c r="B720" s="21"/>
      <c r="C720" s="21"/>
      <c r="D720" s="31"/>
      <c r="AB720" s="4"/>
    </row>
    <row r="721" spans="1:28" x14ac:dyDescent="0.3">
      <c r="A721" s="21"/>
      <c r="B721" s="21"/>
      <c r="C721" s="21"/>
      <c r="D721" s="31"/>
      <c r="AB721" s="4"/>
    </row>
    <row r="722" spans="1:28" x14ac:dyDescent="0.3">
      <c r="A722" s="21"/>
      <c r="B722" s="21"/>
      <c r="C722" s="21"/>
      <c r="D722" s="31"/>
      <c r="AB722" s="4"/>
    </row>
    <row r="723" spans="1:28" x14ac:dyDescent="0.3">
      <c r="A723" s="21"/>
      <c r="B723" s="21"/>
      <c r="C723" s="21"/>
      <c r="D723" s="31"/>
      <c r="AB723" s="4"/>
    </row>
    <row r="724" spans="1:28" x14ac:dyDescent="0.3">
      <c r="A724" s="21"/>
      <c r="B724" s="21"/>
      <c r="C724" s="21"/>
      <c r="D724" s="31"/>
      <c r="AB724" s="4"/>
    </row>
    <row r="725" spans="1:28" x14ac:dyDescent="0.3">
      <c r="A725" s="21"/>
      <c r="B725" s="21"/>
      <c r="C725" s="21"/>
      <c r="D725" s="31"/>
      <c r="AB725" s="4"/>
    </row>
    <row r="726" spans="1:28" x14ac:dyDescent="0.3">
      <c r="A726" s="21"/>
      <c r="B726" s="21"/>
      <c r="C726" s="21"/>
      <c r="D726" s="31"/>
      <c r="AB726" s="4"/>
    </row>
    <row r="727" spans="1:28" x14ac:dyDescent="0.3">
      <c r="A727" s="21"/>
      <c r="B727" s="21"/>
      <c r="C727" s="21"/>
      <c r="D727" s="31"/>
      <c r="AB727" s="4"/>
    </row>
    <row r="728" spans="1:28" x14ac:dyDescent="0.3">
      <c r="A728" s="21"/>
      <c r="B728" s="21"/>
      <c r="C728" s="21"/>
      <c r="D728" s="31"/>
      <c r="AB728" s="4"/>
    </row>
    <row r="729" spans="1:28" x14ac:dyDescent="0.3">
      <c r="A729" s="21"/>
      <c r="B729" s="21"/>
      <c r="C729" s="21"/>
      <c r="D729" s="31"/>
      <c r="AB729" s="4"/>
    </row>
    <row r="730" spans="1:28" x14ac:dyDescent="0.3">
      <c r="A730" s="21"/>
      <c r="B730" s="21"/>
      <c r="C730" s="21"/>
      <c r="D730" s="31"/>
      <c r="AB730" s="4"/>
    </row>
    <row r="731" spans="1:28" x14ac:dyDescent="0.3">
      <c r="A731" s="21"/>
      <c r="B731" s="21"/>
      <c r="C731" s="21"/>
      <c r="D731" s="31"/>
      <c r="AB731" s="4"/>
    </row>
    <row r="732" spans="1:28" x14ac:dyDescent="0.3">
      <c r="A732" s="21"/>
      <c r="B732" s="21"/>
      <c r="C732" s="21"/>
      <c r="D732" s="31"/>
      <c r="AB732" s="4"/>
    </row>
    <row r="733" spans="1:28" x14ac:dyDescent="0.3">
      <c r="A733" s="21"/>
      <c r="B733" s="21"/>
      <c r="C733" s="21"/>
      <c r="D733" s="31"/>
      <c r="AB733" s="4"/>
    </row>
    <row r="734" spans="1:28" x14ac:dyDescent="0.3">
      <c r="A734" s="21"/>
      <c r="B734" s="21"/>
      <c r="C734" s="21"/>
      <c r="D734" s="31"/>
      <c r="AB734" s="4"/>
    </row>
    <row r="735" spans="1:28" x14ac:dyDescent="0.3">
      <c r="A735" s="21"/>
      <c r="B735" s="21"/>
      <c r="C735" s="21"/>
      <c r="D735" s="31"/>
      <c r="AB735" s="4"/>
    </row>
    <row r="736" spans="1:28" x14ac:dyDescent="0.3">
      <c r="A736" s="21"/>
      <c r="B736" s="21"/>
      <c r="C736" s="21"/>
      <c r="D736" s="31"/>
      <c r="AB736" s="4"/>
    </row>
    <row r="737" spans="1:28" x14ac:dyDescent="0.3">
      <c r="A737" s="21"/>
      <c r="B737" s="21"/>
      <c r="C737" s="21"/>
      <c r="D737" s="31"/>
      <c r="AB737" s="4"/>
    </row>
    <row r="738" spans="1:28" x14ac:dyDescent="0.3">
      <c r="A738" s="21"/>
      <c r="B738" s="21"/>
      <c r="C738" s="21"/>
      <c r="D738" s="31"/>
      <c r="AB738" s="4"/>
    </row>
    <row r="739" spans="1:28" x14ac:dyDescent="0.3">
      <c r="A739" s="21"/>
      <c r="B739" s="21"/>
      <c r="C739" s="21"/>
      <c r="D739" s="31"/>
      <c r="AB739" s="4"/>
    </row>
    <row r="740" spans="1:28" x14ac:dyDescent="0.3">
      <c r="A740" s="21"/>
      <c r="B740" s="21"/>
      <c r="C740" s="21"/>
      <c r="D740" s="31"/>
      <c r="AB740" s="4"/>
    </row>
    <row r="741" spans="1:28" x14ac:dyDescent="0.3">
      <c r="A741" s="21"/>
      <c r="B741" s="21"/>
      <c r="C741" s="21"/>
      <c r="D741" s="31"/>
      <c r="AB741" s="4"/>
    </row>
    <row r="742" spans="1:28" x14ac:dyDescent="0.3">
      <c r="A742" s="21"/>
      <c r="B742" s="21"/>
      <c r="C742" s="21"/>
      <c r="D742" s="31"/>
      <c r="AB742" s="4"/>
    </row>
    <row r="743" spans="1:28" x14ac:dyDescent="0.3">
      <c r="A743" s="21"/>
      <c r="B743" s="21"/>
      <c r="C743" s="21"/>
      <c r="D743" s="31"/>
      <c r="AB743" s="4"/>
    </row>
    <row r="744" spans="1:28" x14ac:dyDescent="0.3">
      <c r="A744" s="21"/>
      <c r="B744" s="21"/>
      <c r="C744" s="21"/>
      <c r="D744" s="31"/>
      <c r="AB744" s="4"/>
    </row>
    <row r="745" spans="1:28" x14ac:dyDescent="0.3">
      <c r="A745" s="21"/>
      <c r="B745" s="21"/>
      <c r="C745" s="21"/>
      <c r="D745" s="31"/>
      <c r="AB745" s="4"/>
    </row>
    <row r="746" spans="1:28" x14ac:dyDescent="0.3">
      <c r="A746" s="21"/>
      <c r="B746" s="21"/>
      <c r="C746" s="21"/>
      <c r="D746" s="31"/>
      <c r="AB746" s="4"/>
    </row>
    <row r="747" spans="1:28" x14ac:dyDescent="0.3">
      <c r="A747" s="21"/>
      <c r="B747" s="21"/>
      <c r="C747" s="21"/>
      <c r="D747" s="31"/>
      <c r="AB747" s="4"/>
    </row>
    <row r="748" spans="1:28" x14ac:dyDescent="0.3">
      <c r="A748" s="21"/>
      <c r="B748" s="21"/>
      <c r="C748" s="21"/>
      <c r="D748" s="31"/>
      <c r="AB748" s="4"/>
    </row>
    <row r="749" spans="1:28" x14ac:dyDescent="0.3">
      <c r="A749" s="21"/>
      <c r="B749" s="21"/>
      <c r="C749" s="21"/>
      <c r="D749" s="31"/>
      <c r="AB749" s="4"/>
    </row>
    <row r="750" spans="1:28" x14ac:dyDescent="0.3">
      <c r="A750" s="21"/>
      <c r="B750" s="21"/>
      <c r="C750" s="21"/>
      <c r="D750" s="31"/>
      <c r="AB750" s="4"/>
    </row>
    <row r="751" spans="1:28" x14ac:dyDescent="0.3">
      <c r="A751" s="21"/>
      <c r="B751" s="21"/>
      <c r="C751" s="21"/>
      <c r="D751" s="31"/>
      <c r="AB751" s="4"/>
    </row>
    <row r="752" spans="1:28" x14ac:dyDescent="0.3">
      <c r="A752" s="21"/>
      <c r="B752" s="21"/>
      <c r="C752" s="21"/>
      <c r="D752" s="31"/>
      <c r="AB752" s="4"/>
    </row>
    <row r="753" spans="1:28" x14ac:dyDescent="0.3">
      <c r="A753" s="21"/>
      <c r="B753" s="21"/>
      <c r="C753" s="21"/>
      <c r="D753" s="31"/>
      <c r="AB753" s="4"/>
    </row>
    <row r="754" spans="1:28" x14ac:dyDescent="0.3">
      <c r="A754" s="21"/>
      <c r="B754" s="21"/>
      <c r="C754" s="21"/>
      <c r="D754" s="31"/>
      <c r="AB754" s="4"/>
    </row>
    <row r="755" spans="1:28" x14ac:dyDescent="0.3">
      <c r="A755" s="21"/>
      <c r="B755" s="21"/>
      <c r="C755" s="21"/>
      <c r="D755" s="31"/>
      <c r="AB755" s="4"/>
    </row>
    <row r="756" spans="1:28" x14ac:dyDescent="0.3">
      <c r="A756" s="21"/>
      <c r="B756" s="21"/>
      <c r="C756" s="21"/>
      <c r="D756" s="31"/>
      <c r="AB756" s="4"/>
    </row>
    <row r="757" spans="1:28" x14ac:dyDescent="0.3">
      <c r="A757" s="21"/>
      <c r="B757" s="21"/>
      <c r="C757" s="21"/>
      <c r="D757" s="31"/>
      <c r="AB757" s="4"/>
    </row>
    <row r="758" spans="1:28" x14ac:dyDescent="0.3">
      <c r="A758" s="21"/>
      <c r="B758" s="21"/>
      <c r="C758" s="21"/>
      <c r="D758" s="31"/>
      <c r="AB758" s="4"/>
    </row>
    <row r="759" spans="1:28" x14ac:dyDescent="0.3">
      <c r="A759" s="21"/>
      <c r="B759" s="21"/>
      <c r="C759" s="21"/>
      <c r="D759" s="31"/>
      <c r="AB759" s="4"/>
    </row>
    <row r="760" spans="1:28" x14ac:dyDescent="0.3">
      <c r="A760" s="21"/>
      <c r="B760" s="21"/>
      <c r="C760" s="21"/>
      <c r="D760" s="31"/>
      <c r="AB760" s="4"/>
    </row>
    <row r="761" spans="1:28" x14ac:dyDescent="0.3">
      <c r="A761" s="21"/>
      <c r="B761" s="21"/>
      <c r="C761" s="21"/>
      <c r="D761" s="31"/>
      <c r="AB761" s="4"/>
    </row>
    <row r="762" spans="1:28" x14ac:dyDescent="0.3">
      <c r="A762" s="21"/>
      <c r="B762" s="21"/>
      <c r="C762" s="21"/>
      <c r="D762" s="31"/>
      <c r="AB762" s="4"/>
    </row>
    <row r="763" spans="1:28" x14ac:dyDescent="0.3">
      <c r="A763" s="21"/>
      <c r="B763" s="21"/>
      <c r="C763" s="21"/>
      <c r="D763" s="31"/>
      <c r="AB763" s="4"/>
    </row>
    <row r="764" spans="1:28" x14ac:dyDescent="0.3">
      <c r="A764" s="21"/>
      <c r="B764" s="21"/>
      <c r="C764" s="21"/>
      <c r="D764" s="31"/>
      <c r="AB764" s="4"/>
    </row>
    <row r="765" spans="1:28" x14ac:dyDescent="0.3">
      <c r="A765" s="21"/>
      <c r="B765" s="21"/>
      <c r="C765" s="21"/>
      <c r="D765" s="31"/>
      <c r="AB765" s="4"/>
    </row>
    <row r="766" spans="1:28" x14ac:dyDescent="0.3">
      <c r="A766" s="21"/>
      <c r="B766" s="21"/>
      <c r="C766" s="21"/>
      <c r="D766" s="31"/>
      <c r="AB766" s="4"/>
    </row>
    <row r="767" spans="1:28" x14ac:dyDescent="0.3">
      <c r="A767" s="21"/>
      <c r="B767" s="21"/>
      <c r="C767" s="21"/>
      <c r="D767" s="31"/>
      <c r="AB767" s="4"/>
    </row>
    <row r="768" spans="1:28" x14ac:dyDescent="0.3">
      <c r="A768" s="21"/>
      <c r="B768" s="21"/>
      <c r="C768" s="21"/>
      <c r="D768" s="31"/>
      <c r="AB768" s="4"/>
    </row>
    <row r="769" spans="1:28" x14ac:dyDescent="0.3">
      <c r="A769" s="21"/>
      <c r="B769" s="21"/>
      <c r="C769" s="21"/>
      <c r="D769" s="31"/>
      <c r="AB769" s="4"/>
    </row>
    <row r="770" spans="1:28" x14ac:dyDescent="0.3">
      <c r="A770" s="21"/>
      <c r="B770" s="21"/>
      <c r="C770" s="21"/>
      <c r="D770" s="31"/>
      <c r="AB770" s="4"/>
    </row>
    <row r="771" spans="1:28" x14ac:dyDescent="0.3">
      <c r="A771" s="21"/>
      <c r="B771" s="21"/>
      <c r="C771" s="21"/>
      <c r="D771" s="31"/>
      <c r="AB771" s="4"/>
    </row>
    <row r="772" spans="1:28" x14ac:dyDescent="0.3">
      <c r="A772" s="21"/>
      <c r="B772" s="21"/>
      <c r="C772" s="21"/>
      <c r="D772" s="31"/>
      <c r="AB772" s="4"/>
    </row>
    <row r="773" spans="1:28" x14ac:dyDescent="0.3">
      <c r="A773" s="21"/>
      <c r="B773" s="21"/>
      <c r="C773" s="21"/>
      <c r="D773" s="31"/>
      <c r="AB773" s="4"/>
    </row>
    <row r="774" spans="1:28" x14ac:dyDescent="0.3">
      <c r="A774" s="21"/>
      <c r="B774" s="21"/>
      <c r="C774" s="21"/>
      <c r="D774" s="31"/>
      <c r="AB774" s="4"/>
    </row>
    <row r="775" spans="1:28" x14ac:dyDescent="0.3">
      <c r="A775" s="21"/>
      <c r="B775" s="21"/>
      <c r="C775" s="21"/>
      <c r="D775" s="31"/>
      <c r="AB775" s="4"/>
    </row>
    <row r="776" spans="1:28" x14ac:dyDescent="0.3">
      <c r="A776" s="21"/>
      <c r="B776" s="21"/>
      <c r="C776" s="21"/>
      <c r="D776" s="31"/>
      <c r="AB776" s="4"/>
    </row>
    <row r="777" spans="1:28" x14ac:dyDescent="0.3">
      <c r="A777" s="21"/>
      <c r="B777" s="21"/>
      <c r="C777" s="21"/>
      <c r="D777" s="31"/>
      <c r="AB777" s="4"/>
    </row>
    <row r="778" spans="1:28" x14ac:dyDescent="0.3">
      <c r="A778" s="21"/>
      <c r="B778" s="21"/>
      <c r="C778" s="21"/>
      <c r="D778" s="31"/>
      <c r="AB778" s="4"/>
    </row>
    <row r="779" spans="1:28" x14ac:dyDescent="0.3">
      <c r="A779" s="21"/>
      <c r="B779" s="21"/>
      <c r="C779" s="21"/>
      <c r="D779" s="31"/>
      <c r="AB779" s="4"/>
    </row>
    <row r="780" spans="1:28" x14ac:dyDescent="0.3">
      <c r="A780" s="21"/>
      <c r="B780" s="21"/>
      <c r="C780" s="21"/>
      <c r="D780" s="31"/>
      <c r="AB780" s="4"/>
    </row>
    <row r="781" spans="1:28" x14ac:dyDescent="0.3">
      <c r="A781" s="21"/>
      <c r="B781" s="21"/>
      <c r="C781" s="21"/>
      <c r="D781" s="31"/>
      <c r="AB781" s="4"/>
    </row>
    <row r="782" spans="1:28" x14ac:dyDescent="0.3">
      <c r="A782" s="21"/>
      <c r="B782" s="21"/>
      <c r="C782" s="21"/>
      <c r="D782" s="31"/>
      <c r="AB782" s="4"/>
    </row>
    <row r="783" spans="1:28" x14ac:dyDescent="0.3">
      <c r="A783" s="21"/>
      <c r="B783" s="21"/>
      <c r="C783" s="21"/>
      <c r="D783" s="31"/>
      <c r="AB783" s="4"/>
    </row>
    <row r="784" spans="1:28" x14ac:dyDescent="0.3">
      <c r="A784" s="21"/>
      <c r="B784" s="21"/>
      <c r="C784" s="21"/>
      <c r="D784" s="31"/>
      <c r="AB784" s="4"/>
    </row>
    <row r="785" spans="1:28" x14ac:dyDescent="0.3">
      <c r="A785" s="21"/>
      <c r="B785" s="21"/>
      <c r="C785" s="21"/>
      <c r="D785" s="31"/>
      <c r="AB785" s="4"/>
    </row>
    <row r="786" spans="1:28" x14ac:dyDescent="0.3">
      <c r="A786" s="21"/>
      <c r="B786" s="21"/>
      <c r="C786" s="21"/>
      <c r="D786" s="31"/>
      <c r="AB786" s="4"/>
    </row>
    <row r="787" spans="1:28" x14ac:dyDescent="0.3">
      <c r="A787" s="21"/>
      <c r="B787" s="21"/>
      <c r="C787" s="21"/>
      <c r="D787" s="31"/>
      <c r="AB787" s="4"/>
    </row>
    <row r="788" spans="1:28" x14ac:dyDescent="0.3">
      <c r="A788" s="21"/>
      <c r="B788" s="21"/>
      <c r="C788" s="21"/>
      <c r="D788" s="31"/>
      <c r="AB788" s="4"/>
    </row>
    <row r="789" spans="1:28" x14ac:dyDescent="0.3">
      <c r="A789" s="21"/>
      <c r="B789" s="21"/>
      <c r="C789" s="21"/>
      <c r="D789" s="31"/>
      <c r="AB789" s="4"/>
    </row>
    <row r="790" spans="1:28" x14ac:dyDescent="0.3">
      <c r="A790" s="21"/>
      <c r="B790" s="21"/>
      <c r="C790" s="21"/>
      <c r="D790" s="31"/>
      <c r="AB790" s="4"/>
    </row>
    <row r="791" spans="1:28" x14ac:dyDescent="0.3">
      <c r="A791" s="21"/>
      <c r="B791" s="21"/>
      <c r="C791" s="21"/>
      <c r="D791" s="31"/>
      <c r="AB791" s="4"/>
    </row>
    <row r="792" spans="1:28" x14ac:dyDescent="0.3">
      <c r="A792" s="21"/>
      <c r="B792" s="21"/>
      <c r="C792" s="21"/>
      <c r="D792" s="31"/>
      <c r="AB792" s="4"/>
    </row>
    <row r="793" spans="1:28" x14ac:dyDescent="0.3">
      <c r="A793" s="21"/>
      <c r="B793" s="21"/>
      <c r="C793" s="21"/>
      <c r="D793" s="31"/>
      <c r="AB793" s="4"/>
    </row>
    <row r="794" spans="1:28" x14ac:dyDescent="0.3">
      <c r="A794" s="21"/>
      <c r="B794" s="21"/>
      <c r="C794" s="21"/>
      <c r="D794" s="31"/>
      <c r="AB794" s="4"/>
    </row>
    <row r="795" spans="1:28" x14ac:dyDescent="0.3">
      <c r="A795" s="21"/>
      <c r="B795" s="21"/>
      <c r="C795" s="21"/>
      <c r="D795" s="31"/>
      <c r="AB795" s="4"/>
    </row>
    <row r="796" spans="1:28" x14ac:dyDescent="0.3">
      <c r="A796" s="21"/>
      <c r="B796" s="21"/>
      <c r="C796" s="21"/>
      <c r="D796" s="31"/>
      <c r="AB796" s="4"/>
    </row>
    <row r="797" spans="1:28" x14ac:dyDescent="0.3">
      <c r="A797" s="21"/>
      <c r="B797" s="21"/>
      <c r="C797" s="21"/>
      <c r="D797" s="31"/>
      <c r="AB797" s="4"/>
    </row>
    <row r="798" spans="1:28" x14ac:dyDescent="0.3">
      <c r="A798" s="21"/>
      <c r="B798" s="21"/>
      <c r="C798" s="21"/>
      <c r="D798" s="31"/>
      <c r="AB798" s="4"/>
    </row>
    <row r="799" spans="1:28" x14ac:dyDescent="0.3">
      <c r="A799" s="21"/>
      <c r="B799" s="21"/>
      <c r="C799" s="21"/>
      <c r="D799" s="31"/>
      <c r="AB799" s="4"/>
    </row>
    <row r="800" spans="1:28" x14ac:dyDescent="0.3">
      <c r="A800" s="21"/>
      <c r="B800" s="21"/>
      <c r="C800" s="21"/>
      <c r="D800" s="31"/>
      <c r="AB800" s="4"/>
    </row>
    <row r="801" spans="1:28" x14ac:dyDescent="0.3">
      <c r="A801" s="21"/>
      <c r="B801" s="21"/>
      <c r="C801" s="21"/>
      <c r="D801" s="31"/>
      <c r="AB801" s="4"/>
    </row>
    <row r="802" spans="1:28" x14ac:dyDescent="0.3">
      <c r="A802" s="21"/>
      <c r="B802" s="21"/>
      <c r="C802" s="21"/>
      <c r="D802" s="31"/>
      <c r="AB802" s="4"/>
    </row>
    <row r="803" spans="1:28" x14ac:dyDescent="0.3">
      <c r="A803" s="21"/>
      <c r="B803" s="21"/>
      <c r="C803" s="21"/>
      <c r="D803" s="31"/>
      <c r="AB803" s="4"/>
    </row>
    <row r="804" spans="1:28" x14ac:dyDescent="0.3">
      <c r="A804" s="21"/>
      <c r="B804" s="21"/>
      <c r="C804" s="21"/>
      <c r="D804" s="31"/>
      <c r="AB804" s="4"/>
    </row>
    <row r="805" spans="1:28" x14ac:dyDescent="0.3">
      <c r="A805" s="21"/>
      <c r="B805" s="21"/>
      <c r="C805" s="21"/>
      <c r="D805" s="31"/>
      <c r="AB805" s="4"/>
    </row>
    <row r="806" spans="1:28" x14ac:dyDescent="0.3">
      <c r="A806" s="21"/>
      <c r="B806" s="21"/>
      <c r="C806" s="21"/>
      <c r="D806" s="31"/>
      <c r="AB806" s="4"/>
    </row>
    <row r="807" spans="1:28" x14ac:dyDescent="0.3">
      <c r="A807" s="21"/>
      <c r="B807" s="21"/>
      <c r="C807" s="21"/>
      <c r="D807" s="31"/>
      <c r="AB807" s="4"/>
    </row>
    <row r="808" spans="1:28" x14ac:dyDescent="0.3">
      <c r="A808" s="21"/>
      <c r="B808" s="21"/>
      <c r="C808" s="21"/>
      <c r="D808" s="31"/>
      <c r="AB808" s="4"/>
    </row>
    <row r="809" spans="1:28" x14ac:dyDescent="0.3">
      <c r="A809" s="21"/>
      <c r="B809" s="21"/>
      <c r="C809" s="21"/>
      <c r="D809" s="31"/>
      <c r="AB809" s="4"/>
    </row>
    <row r="810" spans="1:28" x14ac:dyDescent="0.3">
      <c r="A810" s="21"/>
      <c r="B810" s="21"/>
      <c r="C810" s="21"/>
      <c r="D810" s="31"/>
      <c r="AB810" s="4"/>
    </row>
    <row r="811" spans="1:28" x14ac:dyDescent="0.3">
      <c r="A811" s="21"/>
      <c r="B811" s="21"/>
      <c r="C811" s="21"/>
      <c r="D811" s="31"/>
      <c r="AB811" s="4"/>
    </row>
    <row r="812" spans="1:28" x14ac:dyDescent="0.3">
      <c r="A812" s="21"/>
      <c r="B812" s="21"/>
      <c r="C812" s="21"/>
      <c r="D812" s="31"/>
      <c r="AB812" s="4"/>
    </row>
    <row r="813" spans="1:28" x14ac:dyDescent="0.3">
      <c r="A813" s="21"/>
      <c r="B813" s="21"/>
      <c r="C813" s="21"/>
      <c r="D813" s="31"/>
      <c r="AB813" s="4"/>
    </row>
    <row r="814" spans="1:28" x14ac:dyDescent="0.3">
      <c r="A814" s="21"/>
      <c r="B814" s="21"/>
      <c r="C814" s="21"/>
      <c r="D814" s="31"/>
      <c r="AB814" s="4"/>
    </row>
    <row r="815" spans="1:28" x14ac:dyDescent="0.3">
      <c r="A815" s="21"/>
      <c r="B815" s="21"/>
      <c r="C815" s="21"/>
      <c r="D815" s="31"/>
      <c r="AB815" s="4"/>
    </row>
    <row r="816" spans="1:28" x14ac:dyDescent="0.3">
      <c r="A816" s="21"/>
      <c r="B816" s="21"/>
      <c r="C816" s="21"/>
      <c r="D816" s="31"/>
      <c r="AB816" s="4"/>
    </row>
    <row r="817" spans="1:28" x14ac:dyDescent="0.3">
      <c r="A817" s="21"/>
      <c r="B817" s="21"/>
      <c r="C817" s="21"/>
      <c r="D817" s="31"/>
      <c r="AB817" s="4"/>
    </row>
    <row r="818" spans="1:28" x14ac:dyDescent="0.3">
      <c r="A818" s="21"/>
      <c r="B818" s="21"/>
      <c r="C818" s="21"/>
      <c r="D818" s="31"/>
      <c r="AB818" s="4"/>
    </row>
    <row r="819" spans="1:28" x14ac:dyDescent="0.3">
      <c r="A819" s="21"/>
      <c r="B819" s="21"/>
      <c r="C819" s="21"/>
      <c r="D819" s="31"/>
      <c r="AB819" s="4"/>
    </row>
    <row r="820" spans="1:28" x14ac:dyDescent="0.3">
      <c r="A820" s="21"/>
      <c r="B820" s="21"/>
      <c r="C820" s="21"/>
      <c r="D820" s="31"/>
      <c r="AB820" s="4"/>
    </row>
    <row r="821" spans="1:28" x14ac:dyDescent="0.3">
      <c r="A821" s="21"/>
      <c r="B821" s="21"/>
      <c r="C821" s="21"/>
      <c r="D821" s="31"/>
      <c r="AB821" s="4"/>
    </row>
    <row r="822" spans="1:28" x14ac:dyDescent="0.3">
      <c r="A822" s="21"/>
      <c r="B822" s="21"/>
      <c r="C822" s="21"/>
      <c r="D822" s="31"/>
      <c r="AB822" s="4"/>
    </row>
    <row r="823" spans="1:28" x14ac:dyDescent="0.3">
      <c r="A823" s="21"/>
      <c r="B823" s="21"/>
      <c r="C823" s="21"/>
      <c r="D823" s="31"/>
      <c r="AB823" s="4"/>
    </row>
    <row r="824" spans="1:28" x14ac:dyDescent="0.3">
      <c r="A824" s="21"/>
      <c r="B824" s="21"/>
      <c r="C824" s="21"/>
      <c r="D824" s="31"/>
      <c r="AB824" s="4"/>
    </row>
    <row r="825" spans="1:28" x14ac:dyDescent="0.3">
      <c r="A825" s="21"/>
      <c r="B825" s="21"/>
      <c r="C825" s="21"/>
      <c r="D825" s="31"/>
      <c r="AB825" s="4"/>
    </row>
    <row r="826" spans="1:28" x14ac:dyDescent="0.3">
      <c r="A826" s="21"/>
      <c r="B826" s="21"/>
      <c r="C826" s="21"/>
      <c r="D826" s="31"/>
      <c r="AB826" s="4"/>
    </row>
    <row r="827" spans="1:28" x14ac:dyDescent="0.3">
      <c r="A827" s="21"/>
      <c r="B827" s="21"/>
      <c r="C827" s="21"/>
      <c r="D827" s="31"/>
      <c r="AB827" s="4"/>
    </row>
    <row r="828" spans="1:28" x14ac:dyDescent="0.3">
      <c r="A828" s="21"/>
      <c r="B828" s="21"/>
      <c r="C828" s="21"/>
      <c r="D828" s="31"/>
      <c r="AB828" s="4"/>
    </row>
    <row r="829" spans="1:28" x14ac:dyDescent="0.3">
      <c r="A829" s="21"/>
      <c r="B829" s="21"/>
      <c r="C829" s="21"/>
      <c r="D829" s="31"/>
      <c r="AB829" s="4"/>
    </row>
    <row r="830" spans="1:28" x14ac:dyDescent="0.3">
      <c r="A830" s="21"/>
      <c r="B830" s="21"/>
      <c r="C830" s="21"/>
      <c r="D830" s="31"/>
      <c r="AB830" s="4"/>
    </row>
    <row r="831" spans="1:28" x14ac:dyDescent="0.3">
      <c r="A831" s="21"/>
      <c r="B831" s="21"/>
      <c r="C831" s="21"/>
      <c r="D831" s="31"/>
      <c r="AB831" s="4"/>
    </row>
    <row r="832" spans="1:28" x14ac:dyDescent="0.3">
      <c r="A832" s="21"/>
      <c r="B832" s="21"/>
      <c r="C832" s="21"/>
      <c r="D832" s="31"/>
      <c r="AB832" s="4"/>
    </row>
    <row r="833" spans="1:28" x14ac:dyDescent="0.3">
      <c r="A833" s="21"/>
      <c r="B833" s="21"/>
      <c r="C833" s="21"/>
      <c r="D833" s="31"/>
      <c r="AB833" s="4"/>
    </row>
    <row r="834" spans="1:28" x14ac:dyDescent="0.3">
      <c r="A834" s="21"/>
      <c r="B834" s="21"/>
      <c r="C834" s="21"/>
      <c r="D834" s="31"/>
      <c r="AB834" s="4"/>
    </row>
    <row r="835" spans="1:28" x14ac:dyDescent="0.3">
      <c r="A835" s="21"/>
      <c r="B835" s="21"/>
      <c r="C835" s="21"/>
      <c r="D835" s="31"/>
      <c r="AB835" s="4"/>
    </row>
    <row r="836" spans="1:28" x14ac:dyDescent="0.3">
      <c r="A836" s="21"/>
      <c r="B836" s="21"/>
      <c r="C836" s="21"/>
      <c r="D836" s="31"/>
      <c r="AB836" s="4"/>
    </row>
    <row r="837" spans="1:28" x14ac:dyDescent="0.3">
      <c r="A837" s="21"/>
      <c r="B837" s="21"/>
      <c r="C837" s="21"/>
      <c r="D837" s="31"/>
      <c r="AB837" s="4"/>
    </row>
    <row r="838" spans="1:28" x14ac:dyDescent="0.3">
      <c r="A838" s="21"/>
      <c r="B838" s="21"/>
      <c r="C838" s="21"/>
      <c r="D838" s="31"/>
      <c r="AB838" s="4"/>
    </row>
    <row r="839" spans="1:28" x14ac:dyDescent="0.3">
      <c r="A839" s="21"/>
      <c r="B839" s="21"/>
      <c r="C839" s="21"/>
      <c r="D839" s="31"/>
      <c r="AB839" s="4"/>
    </row>
    <row r="840" spans="1:28" x14ac:dyDescent="0.3">
      <c r="A840" s="21"/>
      <c r="B840" s="21"/>
      <c r="C840" s="21"/>
      <c r="D840" s="31"/>
      <c r="AB840" s="4"/>
    </row>
    <row r="841" spans="1:28" x14ac:dyDescent="0.3">
      <c r="A841" s="21"/>
      <c r="B841" s="21"/>
      <c r="C841" s="21"/>
      <c r="D841" s="31"/>
      <c r="AB841" s="4"/>
    </row>
    <row r="842" spans="1:28" x14ac:dyDescent="0.3">
      <c r="A842" s="21"/>
      <c r="B842" s="21"/>
      <c r="C842" s="21"/>
      <c r="D842" s="31"/>
      <c r="AB842" s="4"/>
    </row>
    <row r="843" spans="1:28" x14ac:dyDescent="0.3">
      <c r="A843" s="21"/>
      <c r="B843" s="21"/>
      <c r="C843" s="21"/>
      <c r="D843" s="31"/>
      <c r="AB843" s="4"/>
    </row>
    <row r="844" spans="1:28" x14ac:dyDescent="0.3">
      <c r="A844" s="21"/>
      <c r="B844" s="21"/>
      <c r="C844" s="21"/>
      <c r="D844" s="31"/>
      <c r="AB844" s="4"/>
    </row>
    <row r="845" spans="1:28" x14ac:dyDescent="0.3">
      <c r="A845" s="21"/>
      <c r="B845" s="21"/>
      <c r="C845" s="21"/>
      <c r="D845" s="31"/>
      <c r="AB845" s="4"/>
    </row>
    <row r="846" spans="1:28" x14ac:dyDescent="0.3">
      <c r="A846" s="21"/>
      <c r="B846" s="21"/>
      <c r="C846" s="21"/>
      <c r="D846" s="31"/>
      <c r="AB846" s="4"/>
    </row>
    <row r="847" spans="1:28" x14ac:dyDescent="0.3">
      <c r="A847" s="21"/>
      <c r="B847" s="21"/>
      <c r="C847" s="21"/>
      <c r="D847" s="31"/>
      <c r="AB847" s="4"/>
    </row>
    <row r="848" spans="1:28" x14ac:dyDescent="0.3">
      <c r="A848" s="21"/>
      <c r="B848" s="21"/>
      <c r="C848" s="21"/>
      <c r="D848" s="31"/>
      <c r="AB848" s="4"/>
    </row>
    <row r="849" spans="1:28" x14ac:dyDescent="0.3">
      <c r="A849" s="21"/>
      <c r="B849" s="21"/>
      <c r="C849" s="21"/>
      <c r="D849" s="31"/>
      <c r="AB849" s="4"/>
    </row>
    <row r="850" spans="1:28" x14ac:dyDescent="0.3">
      <c r="A850" s="21"/>
      <c r="B850" s="21"/>
      <c r="C850" s="21"/>
      <c r="D850" s="31"/>
      <c r="AB850" s="4"/>
    </row>
    <row r="851" spans="1:28" x14ac:dyDescent="0.3">
      <c r="A851" s="21"/>
      <c r="B851" s="21"/>
      <c r="C851" s="21"/>
      <c r="D851" s="31"/>
      <c r="AB851" s="4"/>
    </row>
    <row r="852" spans="1:28" x14ac:dyDescent="0.3">
      <c r="A852" s="21"/>
      <c r="B852" s="21"/>
      <c r="C852" s="21"/>
      <c r="D852" s="31"/>
      <c r="AB852" s="4"/>
    </row>
    <row r="853" spans="1:28" x14ac:dyDescent="0.3">
      <c r="A853" s="21"/>
      <c r="B853" s="21"/>
      <c r="C853" s="21"/>
      <c r="D853" s="31"/>
      <c r="AB853" s="4"/>
    </row>
    <row r="854" spans="1:28" x14ac:dyDescent="0.3">
      <c r="A854" s="21"/>
      <c r="B854" s="21"/>
      <c r="C854" s="21"/>
      <c r="D854" s="31"/>
      <c r="AB854" s="4"/>
    </row>
    <row r="855" spans="1:28" x14ac:dyDescent="0.3">
      <c r="A855" s="21"/>
      <c r="B855" s="21"/>
      <c r="C855" s="21"/>
      <c r="D855" s="31"/>
      <c r="AB855" s="4"/>
    </row>
    <row r="856" spans="1:28" x14ac:dyDescent="0.3">
      <c r="A856" s="21"/>
      <c r="B856" s="21"/>
      <c r="C856" s="21"/>
      <c r="D856" s="31"/>
      <c r="AB856" s="4"/>
    </row>
    <row r="857" spans="1:28" x14ac:dyDescent="0.3">
      <c r="A857" s="21"/>
      <c r="B857" s="21"/>
      <c r="C857" s="21"/>
      <c r="D857" s="31"/>
      <c r="AB857" s="4"/>
    </row>
    <row r="858" spans="1:28" x14ac:dyDescent="0.3">
      <c r="A858" s="21"/>
      <c r="B858" s="21"/>
      <c r="C858" s="21"/>
      <c r="D858" s="31"/>
      <c r="AB858" s="4"/>
    </row>
    <row r="859" spans="1:28" x14ac:dyDescent="0.3">
      <c r="A859" s="21"/>
      <c r="B859" s="21"/>
      <c r="C859" s="21"/>
      <c r="D859" s="31"/>
      <c r="AB859" s="4"/>
    </row>
    <row r="860" spans="1:28" x14ac:dyDescent="0.3">
      <c r="A860" s="21"/>
      <c r="B860" s="21"/>
      <c r="C860" s="21"/>
      <c r="D860" s="31"/>
      <c r="AB860" s="4"/>
    </row>
    <row r="861" spans="1:28" x14ac:dyDescent="0.3">
      <c r="A861" s="21"/>
      <c r="B861" s="21"/>
      <c r="C861" s="21"/>
      <c r="D861" s="31"/>
      <c r="AB861" s="4"/>
    </row>
    <row r="862" spans="1:28" x14ac:dyDescent="0.3">
      <c r="A862" s="21"/>
      <c r="B862" s="21"/>
      <c r="C862" s="21"/>
      <c r="D862" s="31"/>
      <c r="AB862" s="4"/>
    </row>
    <row r="863" spans="1:28" x14ac:dyDescent="0.3">
      <c r="A863" s="21"/>
      <c r="B863" s="21"/>
      <c r="C863" s="21"/>
      <c r="D863" s="31"/>
      <c r="AB863" s="4"/>
    </row>
    <row r="864" spans="1:28" x14ac:dyDescent="0.3">
      <c r="A864" s="21"/>
      <c r="B864" s="21"/>
      <c r="C864" s="21"/>
      <c r="D864" s="31"/>
      <c r="AB864" s="4"/>
    </row>
    <row r="865" spans="1:28" x14ac:dyDescent="0.3">
      <c r="A865" s="21"/>
      <c r="B865" s="21"/>
      <c r="C865" s="21"/>
      <c r="D865" s="31"/>
      <c r="AB865" s="4"/>
    </row>
    <row r="866" spans="1:28" x14ac:dyDescent="0.3">
      <c r="A866" s="21"/>
      <c r="B866" s="21"/>
      <c r="C866" s="21"/>
      <c r="D866" s="31"/>
      <c r="AB866" s="4"/>
    </row>
    <row r="867" spans="1:28" x14ac:dyDescent="0.3">
      <c r="A867" s="21"/>
      <c r="B867" s="21"/>
      <c r="C867" s="21"/>
      <c r="D867" s="31"/>
      <c r="AB867" s="4"/>
    </row>
    <row r="868" spans="1:28" x14ac:dyDescent="0.3">
      <c r="A868" s="21"/>
      <c r="B868" s="21"/>
      <c r="C868" s="21"/>
      <c r="D868" s="31"/>
      <c r="AB868" s="4"/>
    </row>
    <row r="869" spans="1:28" x14ac:dyDescent="0.3">
      <c r="A869" s="21"/>
      <c r="B869" s="21"/>
      <c r="C869" s="21"/>
      <c r="D869" s="31"/>
      <c r="AB869" s="4"/>
    </row>
    <row r="870" spans="1:28" x14ac:dyDescent="0.3">
      <c r="A870" s="21"/>
      <c r="B870" s="21"/>
      <c r="C870" s="21"/>
      <c r="D870" s="31"/>
      <c r="AB870" s="4"/>
    </row>
    <row r="871" spans="1:28" x14ac:dyDescent="0.3">
      <c r="A871" s="21"/>
      <c r="B871" s="21"/>
      <c r="C871" s="21"/>
      <c r="D871" s="31"/>
      <c r="AB871" s="4"/>
    </row>
    <row r="872" spans="1:28" x14ac:dyDescent="0.3">
      <c r="A872" s="21"/>
      <c r="B872" s="21"/>
      <c r="C872" s="21"/>
      <c r="D872" s="31"/>
      <c r="AB872" s="4"/>
    </row>
    <row r="873" spans="1:28" x14ac:dyDescent="0.3">
      <c r="A873" s="21"/>
      <c r="B873" s="21"/>
      <c r="C873" s="21"/>
      <c r="D873" s="31"/>
      <c r="AB873" s="4"/>
    </row>
    <row r="874" spans="1:28" x14ac:dyDescent="0.3">
      <c r="A874" s="21"/>
      <c r="B874" s="21"/>
      <c r="C874" s="21"/>
      <c r="D874" s="31"/>
      <c r="AB874" s="4"/>
    </row>
    <row r="875" spans="1:28" x14ac:dyDescent="0.3">
      <c r="A875" s="21"/>
      <c r="B875" s="21"/>
      <c r="C875" s="21"/>
      <c r="D875" s="31"/>
      <c r="AB875" s="4"/>
    </row>
    <row r="876" spans="1:28" x14ac:dyDescent="0.3">
      <c r="A876" s="21"/>
      <c r="B876" s="21"/>
      <c r="C876" s="21"/>
      <c r="D876" s="31"/>
      <c r="AB876" s="4"/>
    </row>
    <row r="877" spans="1:28" x14ac:dyDescent="0.3">
      <c r="A877" s="21"/>
      <c r="B877" s="21"/>
      <c r="C877" s="21"/>
      <c r="D877" s="31"/>
      <c r="AB877" s="4"/>
    </row>
    <row r="878" spans="1:28" x14ac:dyDescent="0.3">
      <c r="A878" s="21"/>
      <c r="B878" s="21"/>
      <c r="C878" s="21"/>
      <c r="D878" s="31"/>
      <c r="AB878" s="4"/>
    </row>
    <row r="879" spans="1:28" x14ac:dyDescent="0.3">
      <c r="A879" s="21"/>
      <c r="B879" s="21"/>
      <c r="C879" s="21"/>
      <c r="D879" s="31"/>
      <c r="AB879" s="4"/>
    </row>
    <row r="880" spans="1:28" x14ac:dyDescent="0.3">
      <c r="A880" s="21"/>
      <c r="B880" s="21"/>
      <c r="C880" s="21"/>
      <c r="D880" s="31"/>
      <c r="AB880" s="4"/>
    </row>
    <row r="881" spans="1:28" x14ac:dyDescent="0.3">
      <c r="A881" s="21"/>
      <c r="B881" s="21"/>
      <c r="C881" s="21"/>
      <c r="D881" s="31"/>
      <c r="AB881" s="4"/>
    </row>
    <row r="882" spans="1:28" x14ac:dyDescent="0.3">
      <c r="A882" s="21"/>
      <c r="B882" s="21"/>
      <c r="C882" s="21"/>
      <c r="D882" s="31"/>
      <c r="AB882" s="4"/>
    </row>
    <row r="883" spans="1:28" x14ac:dyDescent="0.3">
      <c r="A883" s="21"/>
      <c r="B883" s="21"/>
      <c r="C883" s="21"/>
      <c r="D883" s="31"/>
      <c r="AB883" s="4"/>
    </row>
    <row r="884" spans="1:28" x14ac:dyDescent="0.3">
      <c r="A884" s="21"/>
      <c r="B884" s="21"/>
      <c r="C884" s="21"/>
      <c r="D884" s="31"/>
      <c r="AB884" s="4"/>
    </row>
    <row r="885" spans="1:28" x14ac:dyDescent="0.3">
      <c r="A885" s="21"/>
      <c r="B885" s="21"/>
      <c r="C885" s="21"/>
      <c r="D885" s="31"/>
      <c r="AB885" s="4"/>
    </row>
    <row r="886" spans="1:28" x14ac:dyDescent="0.3">
      <c r="A886" s="21"/>
      <c r="B886" s="21"/>
      <c r="C886" s="21"/>
      <c r="D886" s="31"/>
      <c r="AB886" s="4"/>
    </row>
    <row r="887" spans="1:28" x14ac:dyDescent="0.3">
      <c r="A887" s="21"/>
      <c r="B887" s="21"/>
      <c r="C887" s="21"/>
      <c r="D887" s="31"/>
      <c r="AB887" s="4"/>
    </row>
    <row r="888" spans="1:28" x14ac:dyDescent="0.3">
      <c r="A888" s="21"/>
      <c r="B888" s="21"/>
      <c r="C888" s="21"/>
      <c r="D888" s="31"/>
      <c r="AB888" s="4"/>
    </row>
    <row r="889" spans="1:28" x14ac:dyDescent="0.3">
      <c r="A889" s="21"/>
      <c r="B889" s="21"/>
      <c r="C889" s="21"/>
      <c r="D889" s="31"/>
      <c r="AB889" s="4"/>
    </row>
    <row r="890" spans="1:28" x14ac:dyDescent="0.3">
      <c r="A890" s="21"/>
      <c r="B890" s="21"/>
      <c r="C890" s="21"/>
      <c r="D890" s="31"/>
      <c r="AB890" s="4"/>
    </row>
    <row r="891" spans="1:28" x14ac:dyDescent="0.3">
      <c r="A891" s="21"/>
      <c r="B891" s="21"/>
      <c r="C891" s="21"/>
      <c r="D891" s="31"/>
      <c r="AB891" s="4"/>
    </row>
    <row r="892" spans="1:28" x14ac:dyDescent="0.3">
      <c r="A892" s="21"/>
      <c r="B892" s="21"/>
      <c r="C892" s="21"/>
      <c r="D892" s="31"/>
      <c r="AB892" s="4"/>
    </row>
    <row r="893" spans="1:28" x14ac:dyDescent="0.3">
      <c r="A893" s="21"/>
      <c r="B893" s="21"/>
      <c r="C893" s="21"/>
      <c r="D893" s="31"/>
      <c r="AB893" s="4"/>
    </row>
    <row r="894" spans="1:28" x14ac:dyDescent="0.3">
      <c r="A894" s="21"/>
      <c r="B894" s="21"/>
      <c r="C894" s="21"/>
      <c r="D894" s="31"/>
      <c r="AB894" s="4"/>
    </row>
    <row r="895" spans="1:28" x14ac:dyDescent="0.3">
      <c r="A895" s="21"/>
      <c r="B895" s="21"/>
      <c r="C895" s="21"/>
      <c r="D895" s="31"/>
      <c r="AB895" s="4"/>
    </row>
    <row r="896" spans="1:28" x14ac:dyDescent="0.3">
      <c r="A896" s="21"/>
      <c r="B896" s="21"/>
      <c r="C896" s="21"/>
      <c r="D896" s="31"/>
      <c r="AB896" s="4"/>
    </row>
    <row r="897" spans="1:28" x14ac:dyDescent="0.3">
      <c r="A897" s="21"/>
      <c r="B897" s="21"/>
      <c r="C897" s="21"/>
      <c r="D897" s="31"/>
      <c r="AB897" s="4"/>
    </row>
    <row r="898" spans="1:28" x14ac:dyDescent="0.3">
      <c r="A898" s="21"/>
      <c r="B898" s="21"/>
      <c r="C898" s="21"/>
      <c r="D898" s="31"/>
      <c r="AB898" s="4"/>
    </row>
    <row r="899" spans="1:28" x14ac:dyDescent="0.3">
      <c r="A899" s="21"/>
      <c r="B899" s="21"/>
      <c r="C899" s="21"/>
      <c r="D899" s="31"/>
      <c r="AB899" s="4"/>
    </row>
    <row r="900" spans="1:28" x14ac:dyDescent="0.3">
      <c r="A900" s="21"/>
      <c r="B900" s="21"/>
      <c r="C900" s="21"/>
      <c r="D900" s="31"/>
      <c r="AB900" s="4"/>
    </row>
    <row r="901" spans="1:28" x14ac:dyDescent="0.3">
      <c r="A901" s="21"/>
      <c r="B901" s="21"/>
      <c r="C901" s="21"/>
      <c r="D901" s="31"/>
      <c r="AB901" s="4"/>
    </row>
    <row r="902" spans="1:28" x14ac:dyDescent="0.3">
      <c r="A902" s="21"/>
      <c r="B902" s="21"/>
      <c r="C902" s="21"/>
      <c r="D902" s="31"/>
      <c r="AB902" s="4"/>
    </row>
    <row r="903" spans="1:28" x14ac:dyDescent="0.3">
      <c r="A903" s="21"/>
      <c r="B903" s="21"/>
      <c r="C903" s="21"/>
      <c r="D903" s="31"/>
      <c r="AB903" s="4"/>
    </row>
    <row r="904" spans="1:28" x14ac:dyDescent="0.3">
      <c r="A904" s="21"/>
      <c r="B904" s="21"/>
      <c r="C904" s="21"/>
      <c r="D904" s="31"/>
      <c r="AB904" s="4"/>
    </row>
    <row r="905" spans="1:28" x14ac:dyDescent="0.3">
      <c r="A905" s="21"/>
      <c r="B905" s="21"/>
      <c r="C905" s="21"/>
      <c r="D905" s="31"/>
      <c r="AB905" s="4"/>
    </row>
    <row r="906" spans="1:28" x14ac:dyDescent="0.3">
      <c r="A906" s="21"/>
      <c r="B906" s="21"/>
      <c r="C906" s="21"/>
      <c r="D906" s="31"/>
      <c r="AB906" s="4"/>
    </row>
    <row r="907" spans="1:28" x14ac:dyDescent="0.3">
      <c r="A907" s="21"/>
      <c r="B907" s="21"/>
      <c r="C907" s="21"/>
      <c r="D907" s="31"/>
      <c r="AB907" s="4"/>
    </row>
    <row r="908" spans="1:28" x14ac:dyDescent="0.3">
      <c r="A908" s="21"/>
      <c r="B908" s="21"/>
      <c r="C908" s="21"/>
      <c r="D908" s="31"/>
      <c r="AB908" s="4"/>
    </row>
    <row r="909" spans="1:28" x14ac:dyDescent="0.3">
      <c r="A909" s="21"/>
      <c r="B909" s="21"/>
      <c r="C909" s="21"/>
      <c r="D909" s="31"/>
      <c r="AB909" s="4"/>
    </row>
    <row r="910" spans="1:28" x14ac:dyDescent="0.3">
      <c r="A910" s="21"/>
      <c r="B910" s="21"/>
      <c r="C910" s="21"/>
      <c r="D910" s="31"/>
      <c r="AB910" s="4"/>
    </row>
    <row r="911" spans="1:28" x14ac:dyDescent="0.3">
      <c r="A911" s="21"/>
      <c r="B911" s="21"/>
      <c r="C911" s="21"/>
      <c r="D911" s="31"/>
      <c r="AB911" s="4"/>
    </row>
    <row r="912" spans="1:28" x14ac:dyDescent="0.3">
      <c r="A912" s="21"/>
      <c r="B912" s="21"/>
      <c r="C912" s="21"/>
      <c r="D912" s="31"/>
      <c r="AB912" s="4"/>
    </row>
    <row r="913" spans="1:28" x14ac:dyDescent="0.3">
      <c r="A913" s="21"/>
      <c r="B913" s="21"/>
      <c r="C913" s="21"/>
      <c r="D913" s="31"/>
      <c r="AB913" s="4"/>
    </row>
    <row r="914" spans="1:28" x14ac:dyDescent="0.3">
      <c r="A914" s="21"/>
      <c r="B914" s="21"/>
      <c r="C914" s="21"/>
      <c r="D914" s="31"/>
      <c r="AB914" s="4"/>
    </row>
    <row r="915" spans="1:28" x14ac:dyDescent="0.3">
      <c r="A915" s="21"/>
      <c r="B915" s="21"/>
      <c r="C915" s="21"/>
      <c r="D915" s="31"/>
      <c r="AB915" s="4"/>
    </row>
    <row r="916" spans="1:28" x14ac:dyDescent="0.3">
      <c r="A916" s="21"/>
      <c r="B916" s="21"/>
      <c r="C916" s="21"/>
      <c r="D916" s="31"/>
      <c r="AB916" s="4"/>
    </row>
    <row r="917" spans="1:28" x14ac:dyDescent="0.3">
      <c r="A917" s="21"/>
      <c r="B917" s="21"/>
      <c r="C917" s="21"/>
      <c r="D917" s="31"/>
      <c r="AB917" s="4"/>
    </row>
    <row r="918" spans="1:28" x14ac:dyDescent="0.3">
      <c r="A918" s="21"/>
      <c r="B918" s="21"/>
      <c r="C918" s="21"/>
      <c r="D918" s="31"/>
      <c r="AB918" s="4"/>
    </row>
    <row r="919" spans="1:28" x14ac:dyDescent="0.3">
      <c r="A919" s="21"/>
      <c r="B919" s="21"/>
      <c r="C919" s="21"/>
      <c r="D919" s="31"/>
      <c r="AB919" s="4"/>
    </row>
    <row r="920" spans="1:28" x14ac:dyDescent="0.3">
      <c r="A920" s="21"/>
      <c r="B920" s="21"/>
      <c r="C920" s="21"/>
      <c r="D920" s="31"/>
      <c r="AB920" s="4"/>
    </row>
    <row r="921" spans="1:28" x14ac:dyDescent="0.3">
      <c r="A921" s="21"/>
      <c r="B921" s="21"/>
      <c r="C921" s="21"/>
      <c r="D921" s="31"/>
      <c r="AB921" s="4"/>
    </row>
    <row r="922" spans="1:28" x14ac:dyDescent="0.3">
      <c r="A922" s="21"/>
      <c r="B922" s="21"/>
      <c r="C922" s="21"/>
      <c r="D922" s="31"/>
      <c r="AB922" s="4"/>
    </row>
    <row r="923" spans="1:28" x14ac:dyDescent="0.3">
      <c r="A923" s="21"/>
      <c r="B923" s="21"/>
      <c r="C923" s="21"/>
      <c r="D923" s="31"/>
      <c r="AB923" s="4"/>
    </row>
    <row r="924" spans="1:28" x14ac:dyDescent="0.3">
      <c r="A924" s="21"/>
      <c r="B924" s="21"/>
      <c r="C924" s="21"/>
      <c r="D924" s="31"/>
      <c r="AB924" s="4"/>
    </row>
    <row r="925" spans="1:28" x14ac:dyDescent="0.3">
      <c r="A925" s="21"/>
      <c r="B925" s="21"/>
      <c r="C925" s="21"/>
      <c r="D925" s="31"/>
      <c r="AB925" s="4"/>
    </row>
    <row r="926" spans="1:28" x14ac:dyDescent="0.3">
      <c r="A926" s="21"/>
      <c r="B926" s="21"/>
      <c r="C926" s="21"/>
      <c r="D926" s="31"/>
      <c r="AB926" s="4"/>
    </row>
    <row r="927" spans="1:28" x14ac:dyDescent="0.3">
      <c r="A927" s="21"/>
      <c r="B927" s="21"/>
      <c r="C927" s="21"/>
      <c r="D927" s="31"/>
      <c r="AB927" s="4"/>
    </row>
    <row r="928" spans="1:28" x14ac:dyDescent="0.3">
      <c r="A928" s="21"/>
      <c r="B928" s="21"/>
      <c r="C928" s="21"/>
      <c r="D928" s="31"/>
      <c r="AB928" s="4"/>
    </row>
    <row r="929" spans="1:28" x14ac:dyDescent="0.3">
      <c r="A929" s="21"/>
      <c r="B929" s="21"/>
      <c r="C929" s="21"/>
      <c r="D929" s="31"/>
      <c r="AB929" s="4"/>
    </row>
    <row r="930" spans="1:28" x14ac:dyDescent="0.3">
      <c r="A930" s="21"/>
      <c r="B930" s="21"/>
      <c r="C930" s="21"/>
      <c r="D930" s="31"/>
      <c r="AB930" s="4"/>
    </row>
    <row r="931" spans="1:28" x14ac:dyDescent="0.3">
      <c r="A931" s="21"/>
      <c r="B931" s="21"/>
      <c r="C931" s="21"/>
      <c r="D931" s="31"/>
      <c r="AB931" s="4"/>
    </row>
    <row r="932" spans="1:28" x14ac:dyDescent="0.3">
      <c r="A932" s="21"/>
      <c r="B932" s="21"/>
      <c r="C932" s="21"/>
      <c r="D932" s="31"/>
      <c r="AB932" s="4"/>
    </row>
    <row r="933" spans="1:28" x14ac:dyDescent="0.3">
      <c r="A933" s="21"/>
      <c r="B933" s="21"/>
      <c r="C933" s="21"/>
      <c r="D933" s="31"/>
      <c r="AB933" s="4"/>
    </row>
    <row r="934" spans="1:28" x14ac:dyDescent="0.3">
      <c r="A934" s="21"/>
      <c r="B934" s="21"/>
      <c r="C934" s="21"/>
      <c r="D934" s="31"/>
      <c r="AB934" s="4"/>
    </row>
    <row r="935" spans="1:28" x14ac:dyDescent="0.3">
      <c r="A935" s="21"/>
      <c r="B935" s="21"/>
      <c r="C935" s="21"/>
      <c r="D935" s="31"/>
      <c r="AB935" s="4"/>
    </row>
    <row r="936" spans="1:28" x14ac:dyDescent="0.3">
      <c r="A936" s="21"/>
      <c r="B936" s="21"/>
      <c r="C936" s="21"/>
      <c r="D936" s="31"/>
      <c r="AB936" s="4"/>
    </row>
    <row r="937" spans="1:28" x14ac:dyDescent="0.3">
      <c r="A937" s="21"/>
      <c r="B937" s="21"/>
      <c r="C937" s="21"/>
      <c r="D937" s="31"/>
      <c r="AB937" s="4"/>
    </row>
    <row r="938" spans="1:28" x14ac:dyDescent="0.3">
      <c r="A938" s="21"/>
      <c r="B938" s="21"/>
      <c r="C938" s="21"/>
      <c r="D938" s="31"/>
      <c r="AB938" s="4"/>
    </row>
    <row r="939" spans="1:28" x14ac:dyDescent="0.3">
      <c r="A939" s="21"/>
      <c r="B939" s="21"/>
      <c r="C939" s="21"/>
      <c r="D939" s="31"/>
      <c r="AB939" s="4"/>
    </row>
    <row r="940" spans="1:28" x14ac:dyDescent="0.3">
      <c r="A940" s="21"/>
      <c r="B940" s="21"/>
      <c r="C940" s="21"/>
      <c r="D940" s="31"/>
      <c r="AB940" s="4"/>
    </row>
    <row r="941" spans="1:28" x14ac:dyDescent="0.3">
      <c r="A941" s="21"/>
      <c r="B941" s="21"/>
      <c r="C941" s="21"/>
      <c r="D941" s="31"/>
      <c r="AB941" s="4"/>
    </row>
    <row r="942" spans="1:28" x14ac:dyDescent="0.3">
      <c r="A942" s="21"/>
      <c r="B942" s="21"/>
      <c r="C942" s="21"/>
      <c r="D942" s="31"/>
      <c r="AB942" s="4"/>
    </row>
    <row r="943" spans="1:28" x14ac:dyDescent="0.3">
      <c r="A943" s="21"/>
      <c r="B943" s="21"/>
      <c r="C943" s="21"/>
      <c r="D943" s="31"/>
      <c r="AB943" s="4"/>
    </row>
    <row r="944" spans="1:28" x14ac:dyDescent="0.3">
      <c r="A944" s="21"/>
      <c r="B944" s="21"/>
      <c r="C944" s="21"/>
      <c r="D944" s="31"/>
      <c r="AB944" s="4"/>
    </row>
    <row r="945" spans="1:28" x14ac:dyDescent="0.3">
      <c r="A945" s="21"/>
      <c r="B945" s="21"/>
      <c r="C945" s="21"/>
      <c r="D945" s="31"/>
      <c r="AB945" s="4"/>
    </row>
    <row r="946" spans="1:28" x14ac:dyDescent="0.3">
      <c r="A946" s="21"/>
      <c r="B946" s="21"/>
      <c r="C946" s="21"/>
      <c r="D946" s="31"/>
      <c r="AB946" s="4"/>
    </row>
    <row r="947" spans="1:28" x14ac:dyDescent="0.3">
      <c r="A947" s="21"/>
      <c r="B947" s="21"/>
      <c r="C947" s="21"/>
      <c r="D947" s="31"/>
      <c r="AB947" s="4"/>
    </row>
    <row r="948" spans="1:28" x14ac:dyDescent="0.3">
      <c r="A948" s="21"/>
      <c r="B948" s="21"/>
      <c r="C948" s="21"/>
      <c r="D948" s="31"/>
      <c r="AB948" s="4"/>
    </row>
    <row r="949" spans="1:28" x14ac:dyDescent="0.3">
      <c r="A949" s="21"/>
      <c r="B949" s="21"/>
      <c r="C949" s="21"/>
      <c r="D949" s="31"/>
      <c r="AB949" s="4"/>
    </row>
    <row r="950" spans="1:28" x14ac:dyDescent="0.3">
      <c r="A950" s="21"/>
      <c r="B950" s="21"/>
      <c r="C950" s="21"/>
      <c r="D950" s="31"/>
      <c r="AB950" s="4"/>
    </row>
    <row r="951" spans="1:28" x14ac:dyDescent="0.3">
      <c r="A951" s="21"/>
      <c r="B951" s="21"/>
      <c r="C951" s="21"/>
      <c r="D951" s="31"/>
      <c r="AB951" s="4"/>
    </row>
    <row r="952" spans="1:28" x14ac:dyDescent="0.3">
      <c r="A952" s="21"/>
      <c r="B952" s="21"/>
      <c r="C952" s="21"/>
      <c r="D952" s="31"/>
      <c r="AB952" s="4"/>
    </row>
    <row r="953" spans="1:28" x14ac:dyDescent="0.3">
      <c r="A953" s="21"/>
      <c r="B953" s="21"/>
      <c r="C953" s="21"/>
      <c r="D953" s="31"/>
      <c r="AB953" s="4"/>
    </row>
    <row r="954" spans="1:28" x14ac:dyDescent="0.3">
      <c r="A954" s="21"/>
      <c r="B954" s="21"/>
      <c r="C954" s="21"/>
      <c r="D954" s="31"/>
      <c r="AB954" s="4"/>
    </row>
    <row r="955" spans="1:28" x14ac:dyDescent="0.3">
      <c r="A955" s="21"/>
      <c r="B955" s="21"/>
      <c r="C955" s="21"/>
      <c r="D955" s="31"/>
      <c r="AB955" s="4"/>
    </row>
    <row r="956" spans="1:28" x14ac:dyDescent="0.3">
      <c r="A956" s="21"/>
      <c r="B956" s="21"/>
      <c r="C956" s="21"/>
      <c r="D956" s="31"/>
      <c r="AB956" s="4"/>
    </row>
    <row r="957" spans="1:28" x14ac:dyDescent="0.3">
      <c r="A957" s="21"/>
      <c r="B957" s="21"/>
      <c r="C957" s="21"/>
      <c r="D957" s="31"/>
      <c r="AB957" s="4"/>
    </row>
    <row r="958" spans="1:28" x14ac:dyDescent="0.3">
      <c r="A958" s="21"/>
      <c r="B958" s="21"/>
      <c r="C958" s="21"/>
      <c r="D958" s="31"/>
      <c r="AB958" s="4"/>
    </row>
    <row r="959" spans="1:28" x14ac:dyDescent="0.3">
      <c r="A959" s="21"/>
      <c r="B959" s="21"/>
      <c r="C959" s="21"/>
      <c r="D959" s="31"/>
      <c r="AB959" s="4"/>
    </row>
    <row r="960" spans="1:28" x14ac:dyDescent="0.3">
      <c r="A960" s="21"/>
      <c r="B960" s="21"/>
      <c r="C960" s="21"/>
      <c r="D960" s="31"/>
      <c r="AB960" s="4"/>
    </row>
    <row r="961" spans="1:28" x14ac:dyDescent="0.3">
      <c r="A961" s="21"/>
      <c r="B961" s="21"/>
      <c r="C961" s="21"/>
      <c r="D961" s="31"/>
      <c r="AB961" s="4"/>
    </row>
    <row r="962" spans="1:28" x14ac:dyDescent="0.3">
      <c r="A962" s="21"/>
      <c r="B962" s="21"/>
      <c r="C962" s="21"/>
      <c r="D962" s="31"/>
      <c r="AB962" s="4"/>
    </row>
    <row r="963" spans="1:28" x14ac:dyDescent="0.3">
      <c r="A963" s="21"/>
      <c r="B963" s="21"/>
      <c r="C963" s="21"/>
      <c r="D963" s="31"/>
      <c r="AB963" s="4"/>
    </row>
    <row r="964" spans="1:28" x14ac:dyDescent="0.3">
      <c r="A964" s="21"/>
      <c r="B964" s="21"/>
      <c r="C964" s="21"/>
      <c r="D964" s="31"/>
      <c r="AB964" s="4"/>
    </row>
    <row r="965" spans="1:28" x14ac:dyDescent="0.3">
      <c r="A965" s="21"/>
      <c r="B965" s="21"/>
      <c r="C965" s="21"/>
      <c r="D965" s="31"/>
      <c r="AB965" s="4"/>
    </row>
    <row r="966" spans="1:28" x14ac:dyDescent="0.3">
      <c r="A966" s="21"/>
      <c r="B966" s="21"/>
      <c r="C966" s="21"/>
      <c r="D966" s="31"/>
      <c r="AB966" s="4"/>
    </row>
    <row r="967" spans="1:28" x14ac:dyDescent="0.3">
      <c r="A967" s="21"/>
      <c r="B967" s="21"/>
      <c r="C967" s="21"/>
      <c r="D967" s="31"/>
      <c r="AB967" s="4"/>
    </row>
    <row r="968" spans="1:28" x14ac:dyDescent="0.3">
      <c r="A968" s="21"/>
      <c r="B968" s="21"/>
      <c r="C968" s="21"/>
      <c r="D968" s="31"/>
      <c r="AB968" s="4"/>
    </row>
    <row r="969" spans="1:28" x14ac:dyDescent="0.3">
      <c r="A969" s="21"/>
      <c r="B969" s="21"/>
      <c r="C969" s="21"/>
      <c r="D969" s="31"/>
      <c r="AB969" s="4"/>
    </row>
    <row r="970" spans="1:28" x14ac:dyDescent="0.3">
      <c r="A970" s="21"/>
      <c r="B970" s="21"/>
      <c r="C970" s="21"/>
      <c r="D970" s="31"/>
      <c r="AB970" s="4"/>
    </row>
    <row r="971" spans="1:28" x14ac:dyDescent="0.3">
      <c r="A971" s="21"/>
      <c r="B971" s="21"/>
      <c r="C971" s="21"/>
      <c r="D971" s="31"/>
      <c r="AB971" s="4"/>
    </row>
    <row r="972" spans="1:28" x14ac:dyDescent="0.3">
      <c r="A972" s="21"/>
      <c r="B972" s="21"/>
      <c r="C972" s="21"/>
      <c r="D972" s="31"/>
      <c r="AB972" s="4"/>
    </row>
    <row r="973" spans="1:28" x14ac:dyDescent="0.3">
      <c r="A973" s="21"/>
      <c r="B973" s="21"/>
      <c r="C973" s="21"/>
      <c r="D973" s="31"/>
      <c r="AB973" s="4"/>
    </row>
    <row r="974" spans="1:28" x14ac:dyDescent="0.3">
      <c r="A974" s="21"/>
      <c r="B974" s="21"/>
      <c r="C974" s="21"/>
      <c r="D974" s="31"/>
      <c r="AB974" s="4"/>
    </row>
    <row r="975" spans="1:28" x14ac:dyDescent="0.3">
      <c r="A975" s="21"/>
      <c r="B975" s="21"/>
      <c r="C975" s="21"/>
      <c r="D975" s="31"/>
      <c r="AB975" s="4"/>
    </row>
    <row r="976" spans="1:28" x14ac:dyDescent="0.3">
      <c r="A976" s="21"/>
      <c r="B976" s="21"/>
      <c r="C976" s="21"/>
      <c r="D976" s="31"/>
      <c r="AB976" s="4"/>
    </row>
    <row r="977" spans="1:28" x14ac:dyDescent="0.3">
      <c r="A977" s="21"/>
      <c r="B977" s="21"/>
      <c r="C977" s="21"/>
      <c r="D977" s="31"/>
      <c r="AB977" s="4"/>
    </row>
    <row r="978" spans="1:28" x14ac:dyDescent="0.3">
      <c r="A978" s="21"/>
      <c r="B978" s="21"/>
      <c r="C978" s="21"/>
      <c r="D978" s="31"/>
      <c r="AB978" s="4"/>
    </row>
    <row r="979" spans="1:28" x14ac:dyDescent="0.3">
      <c r="A979" s="21"/>
      <c r="B979" s="21"/>
      <c r="C979" s="21"/>
      <c r="D979" s="31"/>
      <c r="AB979" s="4"/>
    </row>
    <row r="980" spans="1:28" x14ac:dyDescent="0.3">
      <c r="A980" s="21"/>
      <c r="B980" s="21"/>
      <c r="C980" s="21"/>
      <c r="D980" s="31"/>
      <c r="AB980" s="4"/>
    </row>
    <row r="981" spans="1:28" x14ac:dyDescent="0.3">
      <c r="A981" s="21"/>
      <c r="B981" s="21"/>
      <c r="C981" s="21"/>
      <c r="D981" s="31"/>
      <c r="AB981" s="4"/>
    </row>
    <row r="982" spans="1:28" x14ac:dyDescent="0.3">
      <c r="A982" s="21"/>
      <c r="B982" s="21"/>
      <c r="C982" s="21"/>
      <c r="D982" s="31"/>
      <c r="AB982" s="4"/>
    </row>
    <row r="983" spans="1:28" x14ac:dyDescent="0.3">
      <c r="A983" s="21"/>
      <c r="B983" s="21"/>
      <c r="C983" s="21"/>
      <c r="D983" s="31"/>
      <c r="AB983" s="4"/>
    </row>
    <row r="984" spans="1:28" x14ac:dyDescent="0.3">
      <c r="A984" s="21"/>
      <c r="B984" s="21"/>
      <c r="C984" s="21"/>
      <c r="D984" s="31"/>
      <c r="AB984" s="4"/>
    </row>
    <row r="985" spans="1:28" x14ac:dyDescent="0.3">
      <c r="A985" s="21"/>
      <c r="B985" s="21"/>
      <c r="C985" s="21"/>
      <c r="D985" s="31"/>
      <c r="AB985" s="4"/>
    </row>
    <row r="986" spans="1:28" x14ac:dyDescent="0.3">
      <c r="A986" s="21"/>
      <c r="B986" s="21"/>
      <c r="C986" s="21"/>
      <c r="D986" s="31"/>
      <c r="AB986" s="4"/>
    </row>
    <row r="987" spans="1:28" x14ac:dyDescent="0.3">
      <c r="A987" s="21"/>
      <c r="B987" s="21"/>
      <c r="C987" s="21"/>
      <c r="D987" s="31"/>
      <c r="AB987" s="4"/>
    </row>
    <row r="988" spans="1:28" x14ac:dyDescent="0.3">
      <c r="A988" s="21"/>
      <c r="B988" s="21"/>
      <c r="C988" s="21"/>
      <c r="D988" s="31"/>
      <c r="AB988" s="4"/>
    </row>
    <row r="989" spans="1:28" x14ac:dyDescent="0.3">
      <c r="A989" s="21"/>
      <c r="B989" s="21"/>
      <c r="C989" s="21"/>
      <c r="D989" s="31"/>
      <c r="AB989" s="4"/>
    </row>
    <row r="990" spans="1:28" x14ac:dyDescent="0.3">
      <c r="A990" s="21"/>
      <c r="B990" s="21"/>
      <c r="C990" s="21"/>
      <c r="D990" s="31"/>
      <c r="AB990" s="4"/>
    </row>
    <row r="991" spans="1:28" x14ac:dyDescent="0.3">
      <c r="A991" s="21"/>
      <c r="B991" s="21"/>
      <c r="C991" s="21"/>
      <c r="D991" s="31"/>
      <c r="AB991" s="4"/>
    </row>
    <row r="992" spans="1:28" x14ac:dyDescent="0.3">
      <c r="A992" s="21"/>
      <c r="B992" s="21"/>
      <c r="C992" s="21"/>
      <c r="D992" s="31"/>
      <c r="AB992" s="4"/>
    </row>
    <row r="993" spans="1:28" x14ac:dyDescent="0.3">
      <c r="A993" s="21"/>
      <c r="B993" s="21"/>
      <c r="C993" s="21"/>
      <c r="D993" s="31"/>
      <c r="AB993" s="4"/>
    </row>
    <row r="994" spans="1:28" x14ac:dyDescent="0.3">
      <c r="A994" s="21"/>
      <c r="B994" s="21"/>
      <c r="C994" s="21"/>
      <c r="D994" s="31"/>
      <c r="AB994" s="4"/>
    </row>
    <row r="995" spans="1:28" x14ac:dyDescent="0.3">
      <c r="A995" s="21"/>
      <c r="B995" s="21"/>
      <c r="C995" s="21"/>
      <c r="D995" s="31"/>
      <c r="AB995" s="4"/>
    </row>
    <row r="996" spans="1:28" x14ac:dyDescent="0.3">
      <c r="A996" s="21"/>
      <c r="B996" s="21"/>
      <c r="C996" s="21"/>
      <c r="D996" s="31"/>
      <c r="AB996" s="4"/>
    </row>
    <row r="997" spans="1:28" x14ac:dyDescent="0.3">
      <c r="A997" s="21"/>
      <c r="B997" s="21"/>
      <c r="C997" s="21"/>
      <c r="D997" s="31"/>
      <c r="AB997" s="4"/>
    </row>
    <row r="998" spans="1:28" x14ac:dyDescent="0.3">
      <c r="A998" s="21"/>
      <c r="B998" s="21"/>
      <c r="C998" s="21"/>
      <c r="D998" s="31"/>
      <c r="AB998" s="4"/>
    </row>
    <row r="999" spans="1:28" x14ac:dyDescent="0.3">
      <c r="A999" s="21"/>
      <c r="B999" s="21"/>
      <c r="C999" s="21"/>
      <c r="D999" s="31"/>
      <c r="AB999" s="4"/>
    </row>
    <row r="1000" spans="1:28" x14ac:dyDescent="0.3">
      <c r="A1000" s="21"/>
      <c r="B1000" s="21"/>
      <c r="C1000" s="21"/>
      <c r="D1000" s="31"/>
      <c r="AB1000" s="4"/>
    </row>
    <row r="1001" spans="1:28" x14ac:dyDescent="0.3">
      <c r="A1001" s="21"/>
      <c r="B1001" s="21"/>
      <c r="C1001" s="21"/>
      <c r="D1001" s="31"/>
      <c r="AB1001" s="4"/>
    </row>
    <row r="1002" spans="1:28" x14ac:dyDescent="0.3">
      <c r="A1002" s="21"/>
      <c r="B1002" s="21"/>
      <c r="C1002" s="21"/>
      <c r="D1002" s="31"/>
      <c r="AB1002" s="4"/>
    </row>
    <row r="1003" spans="1:28" x14ac:dyDescent="0.3">
      <c r="A1003" s="21"/>
      <c r="B1003" s="21"/>
      <c r="C1003" s="21"/>
      <c r="D1003" s="31"/>
      <c r="AB1003" s="4"/>
    </row>
    <row r="1004" spans="1:28" x14ac:dyDescent="0.3">
      <c r="A1004" s="21"/>
      <c r="B1004" s="21"/>
      <c r="C1004" s="21"/>
      <c r="D1004" s="31"/>
      <c r="AB1004" s="4"/>
    </row>
    <row r="1005" spans="1:28" x14ac:dyDescent="0.3">
      <c r="A1005" s="21"/>
      <c r="B1005" s="21"/>
      <c r="C1005" s="21"/>
      <c r="D1005" s="31"/>
      <c r="AB1005" s="4"/>
    </row>
    <row r="1006" spans="1:28" x14ac:dyDescent="0.3">
      <c r="A1006" s="21"/>
      <c r="B1006" s="21"/>
      <c r="C1006" s="21"/>
      <c r="D1006" s="31"/>
      <c r="AB1006" s="4"/>
    </row>
    <row r="1007" spans="1:28" x14ac:dyDescent="0.3">
      <c r="A1007" s="21"/>
      <c r="B1007" s="21"/>
      <c r="C1007" s="21"/>
      <c r="D1007" s="31"/>
      <c r="AB1007" s="4"/>
    </row>
    <row r="1008" spans="1:28" x14ac:dyDescent="0.3">
      <c r="A1008" s="21"/>
      <c r="B1008" s="21"/>
      <c r="C1008" s="21"/>
      <c r="D1008" s="31"/>
      <c r="AB1008" s="4"/>
    </row>
    <row r="1009" spans="1:28" x14ac:dyDescent="0.3">
      <c r="A1009" s="21"/>
      <c r="B1009" s="21"/>
      <c r="C1009" s="21"/>
      <c r="D1009" s="31"/>
      <c r="AB1009" s="4"/>
    </row>
    <row r="1010" spans="1:28" x14ac:dyDescent="0.3">
      <c r="A1010" s="21"/>
      <c r="B1010" s="21"/>
      <c r="C1010" s="21"/>
      <c r="D1010" s="31"/>
      <c r="AB1010" s="4"/>
    </row>
    <row r="1011" spans="1:28" x14ac:dyDescent="0.3">
      <c r="A1011" s="21"/>
      <c r="B1011" s="21"/>
      <c r="C1011" s="21"/>
      <c r="D1011" s="31"/>
      <c r="AB1011" s="4"/>
    </row>
    <row r="1012" spans="1:28" x14ac:dyDescent="0.3">
      <c r="A1012" s="21"/>
      <c r="B1012" s="21"/>
      <c r="C1012" s="21"/>
      <c r="D1012" s="31"/>
      <c r="AB1012" s="4"/>
    </row>
    <row r="1013" spans="1:28" x14ac:dyDescent="0.3">
      <c r="A1013" s="21"/>
      <c r="B1013" s="21"/>
      <c r="C1013" s="21"/>
      <c r="D1013" s="31"/>
      <c r="AB1013" s="4"/>
    </row>
    <row r="1014" spans="1:28" x14ac:dyDescent="0.3">
      <c r="A1014" s="21"/>
      <c r="B1014" s="21"/>
      <c r="C1014" s="21"/>
      <c r="D1014" s="31"/>
      <c r="AB1014" s="4"/>
    </row>
    <row r="1015" spans="1:28" x14ac:dyDescent="0.3">
      <c r="A1015" s="21"/>
      <c r="B1015" s="21"/>
      <c r="C1015" s="21"/>
      <c r="D1015" s="31"/>
      <c r="AB1015" s="4"/>
    </row>
    <row r="1016" spans="1:28" x14ac:dyDescent="0.3">
      <c r="A1016" s="21"/>
      <c r="B1016" s="21"/>
      <c r="C1016" s="21"/>
      <c r="D1016" s="31"/>
      <c r="AB1016" s="4"/>
    </row>
    <row r="1017" spans="1:28" x14ac:dyDescent="0.3">
      <c r="A1017" s="21"/>
      <c r="B1017" s="21"/>
      <c r="C1017" s="21"/>
      <c r="D1017" s="31"/>
      <c r="AB1017" s="4"/>
    </row>
    <row r="1018" spans="1:28" x14ac:dyDescent="0.3">
      <c r="A1018" s="21"/>
      <c r="B1018" s="21"/>
      <c r="C1018" s="21"/>
      <c r="D1018" s="31"/>
      <c r="AB1018" s="4"/>
    </row>
    <row r="1019" spans="1:28" x14ac:dyDescent="0.3">
      <c r="A1019" s="21"/>
      <c r="B1019" s="21"/>
      <c r="C1019" s="21"/>
      <c r="D1019" s="31"/>
      <c r="AB1019" s="4"/>
    </row>
    <row r="1020" spans="1:28" x14ac:dyDescent="0.3">
      <c r="A1020" s="21"/>
      <c r="B1020" s="21"/>
      <c r="C1020" s="21"/>
      <c r="D1020" s="31"/>
      <c r="AB1020" s="4"/>
    </row>
    <row r="1021" spans="1:28" x14ac:dyDescent="0.3">
      <c r="A1021" s="21"/>
      <c r="B1021" s="21"/>
      <c r="C1021" s="21"/>
      <c r="D1021" s="31"/>
      <c r="AB1021" s="4"/>
    </row>
    <row r="1022" spans="1:28" x14ac:dyDescent="0.3">
      <c r="A1022" s="21"/>
      <c r="B1022" s="21"/>
      <c r="C1022" s="21"/>
      <c r="D1022" s="31"/>
      <c r="AB1022" s="4"/>
    </row>
    <row r="1023" spans="1:28" x14ac:dyDescent="0.3">
      <c r="A1023" s="21"/>
      <c r="B1023" s="21"/>
      <c r="C1023" s="21"/>
      <c r="D1023" s="31"/>
      <c r="AB1023" s="4"/>
    </row>
    <row r="1024" spans="1:28" x14ac:dyDescent="0.3">
      <c r="A1024" s="21"/>
      <c r="B1024" s="21"/>
      <c r="C1024" s="21"/>
      <c r="D1024" s="31"/>
      <c r="AB1024" s="4"/>
    </row>
    <row r="1025" spans="1:28" x14ac:dyDescent="0.3">
      <c r="A1025" s="21"/>
      <c r="B1025" s="21"/>
      <c r="C1025" s="21"/>
      <c r="D1025" s="31"/>
      <c r="AB1025" s="4"/>
    </row>
    <row r="1026" spans="1:28" x14ac:dyDescent="0.3">
      <c r="A1026" s="21"/>
      <c r="B1026" s="21"/>
      <c r="C1026" s="21"/>
      <c r="D1026" s="31"/>
      <c r="AB1026" s="4"/>
    </row>
    <row r="1027" spans="1:28" x14ac:dyDescent="0.3">
      <c r="A1027" s="21"/>
      <c r="B1027" s="21"/>
      <c r="C1027" s="21"/>
      <c r="D1027" s="31"/>
      <c r="AB1027" s="4"/>
    </row>
    <row r="1028" spans="1:28" x14ac:dyDescent="0.3">
      <c r="A1028" s="21"/>
      <c r="B1028" s="21"/>
      <c r="C1028" s="21"/>
      <c r="D1028" s="31"/>
      <c r="AB1028" s="4"/>
    </row>
    <row r="1029" spans="1:28" x14ac:dyDescent="0.3">
      <c r="A1029" s="21"/>
      <c r="B1029" s="21"/>
      <c r="C1029" s="21"/>
      <c r="D1029" s="31"/>
      <c r="AB1029" s="4"/>
    </row>
    <row r="1030" spans="1:28" x14ac:dyDescent="0.3">
      <c r="A1030" s="21"/>
      <c r="B1030" s="21"/>
      <c r="C1030" s="21"/>
      <c r="D1030" s="31"/>
      <c r="AB1030" s="4"/>
    </row>
    <row r="1031" spans="1:28" x14ac:dyDescent="0.3">
      <c r="A1031" s="21"/>
      <c r="B1031" s="21"/>
      <c r="C1031" s="21"/>
      <c r="D1031" s="31"/>
      <c r="AB1031" s="4"/>
    </row>
    <row r="1032" spans="1:28" x14ac:dyDescent="0.3">
      <c r="A1032" s="21"/>
      <c r="B1032" s="21"/>
      <c r="C1032" s="21"/>
      <c r="D1032" s="31"/>
      <c r="AB1032" s="4"/>
    </row>
    <row r="1033" spans="1:28" x14ac:dyDescent="0.3">
      <c r="A1033" s="21"/>
      <c r="B1033" s="21"/>
      <c r="C1033" s="21"/>
      <c r="D1033" s="31"/>
      <c r="AB1033" s="4"/>
    </row>
    <row r="1034" spans="1:28" x14ac:dyDescent="0.3">
      <c r="A1034" s="21"/>
      <c r="B1034" s="21"/>
      <c r="C1034" s="21"/>
      <c r="D1034" s="31"/>
      <c r="AB1034" s="4"/>
    </row>
    <row r="1035" spans="1:28" x14ac:dyDescent="0.3">
      <c r="A1035" s="21"/>
      <c r="B1035" s="21"/>
      <c r="C1035" s="21"/>
      <c r="D1035" s="31"/>
      <c r="AB1035" s="4"/>
    </row>
    <row r="1036" spans="1:28" x14ac:dyDescent="0.3">
      <c r="A1036" s="21"/>
      <c r="B1036" s="21"/>
      <c r="C1036" s="21"/>
      <c r="D1036" s="31"/>
      <c r="AB1036" s="4"/>
    </row>
    <row r="1037" spans="1:28" x14ac:dyDescent="0.3">
      <c r="A1037" s="21"/>
      <c r="B1037" s="21"/>
      <c r="C1037" s="21"/>
      <c r="D1037" s="31"/>
      <c r="AB1037" s="4"/>
    </row>
    <row r="1038" spans="1:28" x14ac:dyDescent="0.3">
      <c r="A1038" s="21"/>
      <c r="B1038" s="21"/>
      <c r="C1038" s="21"/>
      <c r="D1038" s="31"/>
      <c r="AB1038" s="4"/>
    </row>
    <row r="1039" spans="1:28" x14ac:dyDescent="0.3">
      <c r="A1039" s="21"/>
      <c r="B1039" s="21"/>
      <c r="C1039" s="21"/>
      <c r="D1039" s="31"/>
      <c r="AB1039" s="4"/>
    </row>
    <row r="1040" spans="1:28" x14ac:dyDescent="0.3">
      <c r="A1040" s="21"/>
      <c r="B1040" s="21"/>
      <c r="C1040" s="21"/>
      <c r="D1040" s="31"/>
      <c r="AB1040" s="4"/>
    </row>
    <row r="1041" spans="1:28" x14ac:dyDescent="0.3">
      <c r="A1041" s="21"/>
      <c r="B1041" s="21"/>
      <c r="C1041" s="21"/>
      <c r="D1041" s="31"/>
      <c r="AB1041" s="4"/>
    </row>
    <row r="1042" spans="1:28" x14ac:dyDescent="0.3">
      <c r="A1042" s="21"/>
      <c r="B1042" s="21"/>
      <c r="C1042" s="21"/>
      <c r="D1042" s="31"/>
      <c r="AB1042" s="4"/>
    </row>
    <row r="1043" spans="1:28" x14ac:dyDescent="0.3">
      <c r="A1043" s="21"/>
      <c r="B1043" s="21"/>
      <c r="C1043" s="21"/>
      <c r="D1043" s="31"/>
      <c r="AB1043" s="4"/>
    </row>
    <row r="1044" spans="1:28" x14ac:dyDescent="0.3">
      <c r="A1044" s="21"/>
      <c r="B1044" s="21"/>
      <c r="C1044" s="21"/>
      <c r="D1044" s="31"/>
      <c r="AB1044" s="4"/>
    </row>
    <row r="1045" spans="1:28" x14ac:dyDescent="0.3">
      <c r="A1045" s="21"/>
      <c r="B1045" s="21"/>
      <c r="C1045" s="21"/>
      <c r="D1045" s="31"/>
      <c r="AB1045" s="4"/>
    </row>
    <row r="1046" spans="1:28" x14ac:dyDescent="0.3">
      <c r="A1046" s="21"/>
      <c r="B1046" s="21"/>
      <c r="C1046" s="21"/>
      <c r="D1046" s="31"/>
      <c r="AB1046" s="4"/>
    </row>
    <row r="1047" spans="1:28" x14ac:dyDescent="0.3">
      <c r="A1047" s="21"/>
      <c r="B1047" s="21"/>
      <c r="C1047" s="21"/>
      <c r="D1047" s="31"/>
      <c r="AB1047" s="4"/>
    </row>
    <row r="1048" spans="1:28" x14ac:dyDescent="0.3">
      <c r="A1048" s="21"/>
      <c r="B1048" s="21"/>
      <c r="C1048" s="21"/>
      <c r="D1048" s="31"/>
      <c r="AB1048" s="4"/>
    </row>
    <row r="1049" spans="1:28" x14ac:dyDescent="0.3">
      <c r="A1049" s="21"/>
      <c r="B1049" s="21"/>
      <c r="C1049" s="21"/>
      <c r="D1049" s="31"/>
      <c r="AB1049" s="4"/>
    </row>
    <row r="1050" spans="1:28" x14ac:dyDescent="0.3">
      <c r="A1050" s="21"/>
      <c r="B1050" s="21"/>
      <c r="C1050" s="21"/>
      <c r="D1050" s="31"/>
      <c r="AB1050" s="4"/>
    </row>
    <row r="1051" spans="1:28" x14ac:dyDescent="0.3">
      <c r="A1051" s="21"/>
      <c r="B1051" s="21"/>
      <c r="C1051" s="21"/>
      <c r="D1051" s="31"/>
      <c r="AB1051" s="4"/>
    </row>
    <row r="1052" spans="1:28" x14ac:dyDescent="0.3">
      <c r="A1052" s="21"/>
      <c r="B1052" s="21"/>
      <c r="C1052" s="21"/>
      <c r="D1052" s="31"/>
      <c r="AB1052" s="4"/>
    </row>
    <row r="1053" spans="1:28" x14ac:dyDescent="0.3">
      <c r="A1053" s="21"/>
      <c r="B1053" s="21"/>
      <c r="C1053" s="21"/>
      <c r="D1053" s="31"/>
      <c r="AB1053" s="4"/>
    </row>
    <row r="1054" spans="1:28" x14ac:dyDescent="0.3">
      <c r="A1054" s="21"/>
      <c r="B1054" s="21"/>
      <c r="C1054" s="21"/>
      <c r="D1054" s="31"/>
      <c r="AB1054" s="4"/>
    </row>
    <row r="1055" spans="1:28" x14ac:dyDescent="0.3">
      <c r="A1055" s="21"/>
      <c r="B1055" s="21"/>
      <c r="C1055" s="21"/>
      <c r="D1055" s="31"/>
      <c r="AB1055" s="4"/>
    </row>
    <row r="1056" spans="1:28" x14ac:dyDescent="0.3">
      <c r="A1056" s="21"/>
      <c r="B1056" s="21"/>
      <c r="C1056" s="21"/>
      <c r="D1056" s="31"/>
      <c r="AB1056" s="4"/>
    </row>
    <row r="1057" spans="1:28" x14ac:dyDescent="0.3">
      <c r="A1057" s="21"/>
      <c r="B1057" s="21"/>
      <c r="C1057" s="21"/>
      <c r="D1057" s="31"/>
      <c r="AB1057" s="4"/>
    </row>
    <row r="1058" spans="1:28" x14ac:dyDescent="0.3">
      <c r="A1058" s="21"/>
      <c r="B1058" s="21"/>
      <c r="C1058" s="21"/>
      <c r="D1058" s="31"/>
      <c r="AB1058" s="4"/>
    </row>
    <row r="1059" spans="1:28" x14ac:dyDescent="0.3">
      <c r="A1059" s="21"/>
      <c r="B1059" s="21"/>
      <c r="C1059" s="21"/>
      <c r="D1059" s="31"/>
      <c r="AB1059" s="4"/>
    </row>
    <row r="1060" spans="1:28" x14ac:dyDescent="0.3">
      <c r="A1060" s="21"/>
      <c r="B1060" s="21"/>
      <c r="C1060" s="21"/>
      <c r="D1060" s="31"/>
      <c r="AB1060" s="4"/>
    </row>
    <row r="1061" spans="1:28" x14ac:dyDescent="0.3">
      <c r="A1061" s="21"/>
      <c r="B1061" s="21"/>
      <c r="C1061" s="21"/>
      <c r="D1061" s="31"/>
      <c r="AB1061" s="4"/>
    </row>
    <row r="1062" spans="1:28" x14ac:dyDescent="0.3">
      <c r="A1062" s="21"/>
      <c r="B1062" s="21"/>
      <c r="C1062" s="21"/>
      <c r="D1062" s="31"/>
      <c r="AB1062" s="4"/>
    </row>
    <row r="1063" spans="1:28" x14ac:dyDescent="0.3">
      <c r="A1063" s="21"/>
      <c r="B1063" s="21"/>
      <c r="C1063" s="21"/>
      <c r="D1063" s="31"/>
      <c r="AB1063" s="4"/>
    </row>
    <row r="1064" spans="1:28" x14ac:dyDescent="0.3">
      <c r="A1064" s="21"/>
      <c r="B1064" s="21"/>
      <c r="C1064" s="21"/>
      <c r="D1064" s="31"/>
      <c r="AB1064" s="4"/>
    </row>
    <row r="1065" spans="1:28" x14ac:dyDescent="0.3">
      <c r="A1065" s="21"/>
      <c r="B1065" s="21"/>
      <c r="C1065" s="21"/>
      <c r="D1065" s="31"/>
      <c r="AB1065" s="4"/>
    </row>
    <row r="1066" spans="1:28" x14ac:dyDescent="0.3">
      <c r="A1066" s="21"/>
      <c r="B1066" s="21"/>
      <c r="C1066" s="21"/>
      <c r="D1066" s="31"/>
      <c r="AB1066" s="4"/>
    </row>
    <row r="1067" spans="1:28" x14ac:dyDescent="0.3">
      <c r="A1067" s="21"/>
      <c r="B1067" s="21"/>
      <c r="C1067" s="21"/>
      <c r="D1067" s="31"/>
      <c r="AB1067" s="4"/>
    </row>
    <row r="1068" spans="1:28" x14ac:dyDescent="0.3">
      <c r="A1068" s="21"/>
      <c r="B1068" s="21"/>
      <c r="C1068" s="21"/>
      <c r="D1068" s="31"/>
      <c r="AB1068" s="4"/>
    </row>
    <row r="1069" spans="1:28" x14ac:dyDescent="0.3">
      <c r="A1069" s="21"/>
      <c r="B1069" s="21"/>
      <c r="C1069" s="21"/>
      <c r="D1069" s="31"/>
      <c r="AB1069" s="4"/>
    </row>
    <row r="1070" spans="1:28" x14ac:dyDescent="0.3">
      <c r="A1070" s="21"/>
      <c r="B1070" s="21"/>
      <c r="C1070" s="21"/>
      <c r="D1070" s="31"/>
      <c r="AB1070" s="4"/>
    </row>
    <row r="1071" spans="1:28" x14ac:dyDescent="0.3">
      <c r="A1071" s="21"/>
      <c r="B1071" s="21"/>
      <c r="C1071" s="21"/>
      <c r="D1071" s="31"/>
      <c r="AB1071" s="4"/>
    </row>
    <row r="1072" spans="1:28" x14ac:dyDescent="0.3">
      <c r="A1072" s="21"/>
      <c r="B1072" s="21"/>
      <c r="C1072" s="21"/>
      <c r="D1072" s="31"/>
      <c r="AB1072" s="4"/>
    </row>
    <row r="1073" spans="1:28" x14ac:dyDescent="0.3">
      <c r="A1073" s="21"/>
      <c r="B1073" s="21"/>
      <c r="C1073" s="21"/>
      <c r="D1073" s="31"/>
      <c r="AB1073" s="4"/>
    </row>
    <row r="1074" spans="1:28" x14ac:dyDescent="0.3">
      <c r="A1074" s="21"/>
      <c r="B1074" s="21"/>
      <c r="C1074" s="21"/>
      <c r="D1074" s="31"/>
      <c r="AB1074" s="4"/>
    </row>
    <row r="1075" spans="1:28" x14ac:dyDescent="0.3">
      <c r="A1075" s="21"/>
      <c r="B1075" s="21"/>
      <c r="C1075" s="21"/>
      <c r="D1075" s="31"/>
      <c r="AB1075" s="4"/>
    </row>
    <row r="1076" spans="1:28" x14ac:dyDescent="0.3">
      <c r="A1076" s="21"/>
      <c r="B1076" s="21"/>
      <c r="C1076" s="21"/>
      <c r="D1076" s="31"/>
      <c r="AB1076" s="4"/>
    </row>
    <row r="1077" spans="1:28" x14ac:dyDescent="0.3">
      <c r="A1077" s="21"/>
      <c r="B1077" s="21"/>
      <c r="C1077" s="21"/>
      <c r="D1077" s="31"/>
      <c r="AB1077" s="4"/>
    </row>
    <row r="1078" spans="1:28" x14ac:dyDescent="0.3">
      <c r="A1078" s="21"/>
      <c r="B1078" s="21"/>
      <c r="C1078" s="21"/>
      <c r="D1078" s="31"/>
      <c r="AB1078" s="4"/>
    </row>
    <row r="1079" spans="1:28" x14ac:dyDescent="0.3">
      <c r="A1079" s="21"/>
      <c r="B1079" s="21"/>
      <c r="C1079" s="21"/>
      <c r="D1079" s="31"/>
      <c r="AB1079" s="4"/>
    </row>
    <row r="1080" spans="1:28" x14ac:dyDescent="0.3">
      <c r="A1080" s="21"/>
      <c r="B1080" s="21"/>
      <c r="C1080" s="21"/>
      <c r="D1080" s="31"/>
      <c r="AB1080" s="4"/>
    </row>
    <row r="1081" spans="1:28" x14ac:dyDescent="0.3">
      <c r="A1081" s="21"/>
      <c r="B1081" s="21"/>
      <c r="C1081" s="21"/>
      <c r="D1081" s="31"/>
      <c r="AB1081" s="4"/>
    </row>
    <row r="1082" spans="1:28" x14ac:dyDescent="0.3">
      <c r="A1082" s="21"/>
      <c r="B1082" s="21"/>
      <c r="C1082" s="21"/>
      <c r="D1082" s="31"/>
      <c r="AB1082" s="4"/>
    </row>
    <row r="1083" spans="1:28" x14ac:dyDescent="0.3">
      <c r="A1083" s="21"/>
      <c r="B1083" s="21"/>
      <c r="C1083" s="21"/>
      <c r="D1083" s="31"/>
      <c r="AB1083" s="4"/>
    </row>
    <row r="1084" spans="1:28" x14ac:dyDescent="0.3">
      <c r="A1084" s="21"/>
      <c r="B1084" s="21"/>
      <c r="C1084" s="21"/>
      <c r="D1084" s="31"/>
      <c r="AB1084" s="4"/>
    </row>
    <row r="1085" spans="1:28" x14ac:dyDescent="0.3">
      <c r="A1085" s="21"/>
      <c r="B1085" s="21"/>
      <c r="C1085" s="21"/>
      <c r="D1085" s="31"/>
      <c r="AB1085" s="4"/>
    </row>
    <row r="1086" spans="1:28" x14ac:dyDescent="0.3">
      <c r="A1086" s="21"/>
      <c r="B1086" s="21"/>
      <c r="C1086" s="21"/>
      <c r="D1086" s="31"/>
      <c r="AB1086" s="4"/>
    </row>
    <row r="1087" spans="1:28" x14ac:dyDescent="0.3">
      <c r="A1087" s="21"/>
      <c r="B1087" s="21"/>
      <c r="C1087" s="21"/>
      <c r="D1087" s="31"/>
      <c r="AB1087" s="4"/>
    </row>
    <row r="1088" spans="1:28" x14ac:dyDescent="0.3">
      <c r="A1088" s="21"/>
      <c r="B1088" s="21"/>
      <c r="C1088" s="21"/>
      <c r="D1088" s="31"/>
      <c r="AB1088" s="4"/>
    </row>
    <row r="1089" spans="1:28" x14ac:dyDescent="0.3">
      <c r="A1089" s="21"/>
      <c r="B1089" s="21"/>
      <c r="C1089" s="21"/>
      <c r="D1089" s="31"/>
      <c r="AB1089" s="4"/>
    </row>
    <row r="1090" spans="1:28" x14ac:dyDescent="0.3">
      <c r="A1090" s="21"/>
      <c r="B1090" s="21"/>
      <c r="C1090" s="21"/>
      <c r="D1090" s="31"/>
      <c r="AB1090" s="4"/>
    </row>
    <row r="1091" spans="1:28" x14ac:dyDescent="0.3">
      <c r="A1091" s="21"/>
      <c r="B1091" s="21"/>
      <c r="C1091" s="21"/>
      <c r="D1091" s="31"/>
      <c r="AB1091" s="4"/>
    </row>
    <row r="1092" spans="1:28" x14ac:dyDescent="0.3">
      <c r="A1092" s="21"/>
      <c r="B1092" s="21"/>
      <c r="C1092" s="21"/>
      <c r="D1092" s="31"/>
      <c r="AB1092" s="4"/>
    </row>
    <row r="1093" spans="1:28" x14ac:dyDescent="0.3">
      <c r="A1093" s="21"/>
      <c r="B1093" s="21"/>
      <c r="C1093" s="21"/>
      <c r="D1093" s="31"/>
      <c r="AB1093" s="4"/>
    </row>
    <row r="1094" spans="1:28" x14ac:dyDescent="0.3">
      <c r="A1094" s="21"/>
      <c r="B1094" s="21"/>
      <c r="C1094" s="21"/>
      <c r="D1094" s="31"/>
      <c r="AB1094" s="4"/>
    </row>
    <row r="1095" spans="1:28" x14ac:dyDescent="0.3">
      <c r="A1095" s="21"/>
      <c r="B1095" s="21"/>
      <c r="C1095" s="21"/>
      <c r="D1095" s="31"/>
      <c r="AB1095" s="4"/>
    </row>
    <row r="1096" spans="1:28" x14ac:dyDescent="0.3">
      <c r="A1096" s="21"/>
      <c r="B1096" s="21"/>
      <c r="C1096" s="21"/>
      <c r="D1096" s="31"/>
      <c r="AB1096" s="4"/>
    </row>
    <row r="1097" spans="1:28" x14ac:dyDescent="0.3">
      <c r="A1097" s="21"/>
      <c r="B1097" s="21"/>
      <c r="C1097" s="21"/>
      <c r="D1097" s="31"/>
      <c r="AB1097" s="4"/>
    </row>
    <row r="1098" spans="1:28" x14ac:dyDescent="0.3">
      <c r="A1098" s="21"/>
      <c r="B1098" s="21"/>
      <c r="C1098" s="21"/>
      <c r="D1098" s="31"/>
      <c r="AB1098" s="4"/>
    </row>
    <row r="1099" spans="1:28" x14ac:dyDescent="0.3">
      <c r="A1099" s="21"/>
      <c r="B1099" s="21"/>
      <c r="C1099" s="21"/>
      <c r="D1099" s="31"/>
      <c r="AB1099" s="4"/>
    </row>
    <row r="1100" spans="1:28" x14ac:dyDescent="0.3">
      <c r="A1100" s="21"/>
      <c r="B1100" s="21"/>
      <c r="C1100" s="21"/>
      <c r="D1100" s="31"/>
      <c r="AB1100" s="4"/>
    </row>
    <row r="1101" spans="1:28" x14ac:dyDescent="0.3">
      <c r="A1101" s="21"/>
      <c r="B1101" s="21"/>
      <c r="C1101" s="21"/>
      <c r="D1101" s="31"/>
      <c r="AB1101" s="4"/>
    </row>
    <row r="1102" spans="1:28" x14ac:dyDescent="0.3">
      <c r="A1102" s="21"/>
      <c r="B1102" s="21"/>
      <c r="C1102" s="21"/>
      <c r="D1102" s="31"/>
      <c r="AB1102" s="4"/>
    </row>
    <row r="1103" spans="1:28" x14ac:dyDescent="0.3">
      <c r="A1103" s="21"/>
      <c r="B1103" s="21"/>
      <c r="C1103" s="21"/>
      <c r="D1103" s="31"/>
      <c r="AB1103" s="4"/>
    </row>
    <row r="1104" spans="1:28" x14ac:dyDescent="0.3">
      <c r="A1104" s="21"/>
      <c r="B1104" s="21"/>
      <c r="C1104" s="21"/>
      <c r="D1104" s="31"/>
      <c r="AB1104" s="4"/>
    </row>
    <row r="1105" spans="1:28" x14ac:dyDescent="0.3">
      <c r="A1105" s="21"/>
      <c r="B1105" s="21"/>
      <c r="C1105" s="21"/>
      <c r="D1105" s="31"/>
      <c r="AB1105" s="4"/>
    </row>
    <row r="1106" spans="1:28" x14ac:dyDescent="0.3">
      <c r="A1106" s="21"/>
      <c r="B1106" s="21"/>
      <c r="C1106" s="21"/>
      <c r="D1106" s="31"/>
      <c r="AB1106" s="4"/>
    </row>
    <row r="1107" spans="1:28" x14ac:dyDescent="0.3">
      <c r="A1107" s="21"/>
      <c r="B1107" s="21"/>
      <c r="C1107" s="21"/>
      <c r="D1107" s="31"/>
      <c r="AB1107" s="4"/>
    </row>
    <row r="1108" spans="1:28" x14ac:dyDescent="0.3">
      <c r="A1108" s="21"/>
      <c r="B1108" s="21"/>
      <c r="C1108" s="21"/>
      <c r="D1108" s="31"/>
      <c r="AB1108" s="4"/>
    </row>
    <row r="1109" spans="1:28" x14ac:dyDescent="0.3">
      <c r="A1109" s="21"/>
      <c r="B1109" s="21"/>
      <c r="C1109" s="21"/>
      <c r="D1109" s="31"/>
      <c r="AB1109" s="4"/>
    </row>
    <row r="1110" spans="1:28" x14ac:dyDescent="0.3">
      <c r="A1110" s="21"/>
      <c r="B1110" s="21"/>
      <c r="C1110" s="21"/>
      <c r="D1110" s="31"/>
      <c r="AB1110" s="4"/>
    </row>
    <row r="1111" spans="1:28" x14ac:dyDescent="0.3">
      <c r="A1111" s="21"/>
      <c r="B1111" s="21"/>
      <c r="C1111" s="21"/>
      <c r="D1111" s="31"/>
      <c r="AB1111" s="4"/>
    </row>
    <row r="1112" spans="1:28" x14ac:dyDescent="0.3">
      <c r="A1112" s="21"/>
      <c r="B1112" s="21"/>
      <c r="C1112" s="21"/>
      <c r="D1112" s="31"/>
      <c r="AB1112" s="4"/>
    </row>
    <row r="1113" spans="1:28" x14ac:dyDescent="0.3">
      <c r="A1113" s="21"/>
      <c r="B1113" s="21"/>
      <c r="C1113" s="21"/>
      <c r="D1113" s="31"/>
      <c r="AB1113" s="4"/>
    </row>
    <row r="1114" spans="1:28" x14ac:dyDescent="0.3">
      <c r="A1114" s="21"/>
      <c r="B1114" s="21"/>
      <c r="C1114" s="21"/>
      <c r="D1114" s="31"/>
      <c r="AB1114" s="4"/>
    </row>
    <row r="1115" spans="1:28" x14ac:dyDescent="0.3">
      <c r="A1115" s="21"/>
      <c r="B1115" s="21"/>
      <c r="C1115" s="21"/>
      <c r="D1115" s="31"/>
      <c r="AB1115" s="4"/>
    </row>
    <row r="1116" spans="1:28" x14ac:dyDescent="0.3">
      <c r="A1116" s="21"/>
      <c r="B1116" s="21"/>
      <c r="C1116" s="21"/>
      <c r="D1116" s="31"/>
      <c r="AB1116" s="4"/>
    </row>
    <row r="1117" spans="1:28" x14ac:dyDescent="0.3">
      <c r="A1117" s="21"/>
      <c r="B1117" s="21"/>
      <c r="C1117" s="21"/>
      <c r="D1117" s="31"/>
      <c r="AB1117" s="4"/>
    </row>
    <row r="1118" spans="1:28" x14ac:dyDescent="0.3">
      <c r="A1118" s="21"/>
      <c r="B1118" s="21"/>
      <c r="C1118" s="21"/>
      <c r="D1118" s="31"/>
      <c r="AB1118" s="4"/>
    </row>
    <row r="1119" spans="1:28" x14ac:dyDescent="0.3">
      <c r="A1119" s="21"/>
      <c r="B1119" s="21"/>
      <c r="C1119" s="21"/>
      <c r="D1119" s="31"/>
      <c r="AB1119" s="4"/>
    </row>
    <row r="1120" spans="1:28" x14ac:dyDescent="0.3">
      <c r="A1120" s="21"/>
      <c r="B1120" s="21"/>
      <c r="C1120" s="21"/>
      <c r="D1120" s="31"/>
      <c r="AB1120" s="4"/>
    </row>
    <row r="1121" spans="1:28" x14ac:dyDescent="0.3">
      <c r="A1121" s="21"/>
      <c r="B1121" s="21"/>
      <c r="C1121" s="21"/>
      <c r="D1121" s="31"/>
      <c r="AB1121" s="4"/>
    </row>
    <row r="1122" spans="1:28" x14ac:dyDescent="0.3">
      <c r="A1122" s="21"/>
      <c r="B1122" s="21"/>
      <c r="C1122" s="21"/>
      <c r="D1122" s="31"/>
      <c r="AB1122" s="4"/>
    </row>
    <row r="1123" spans="1:28" x14ac:dyDescent="0.3">
      <c r="A1123" s="21"/>
      <c r="B1123" s="21"/>
      <c r="C1123" s="21"/>
      <c r="D1123" s="31"/>
      <c r="AB1123" s="4"/>
    </row>
    <row r="1124" spans="1:28" x14ac:dyDescent="0.3">
      <c r="A1124" s="21"/>
      <c r="B1124" s="21"/>
      <c r="C1124" s="21"/>
      <c r="D1124" s="31"/>
      <c r="AB1124" s="4"/>
    </row>
    <row r="1125" spans="1:28" x14ac:dyDescent="0.3">
      <c r="A1125" s="21"/>
      <c r="B1125" s="21"/>
      <c r="C1125" s="21"/>
      <c r="D1125" s="31"/>
      <c r="AB1125" s="4"/>
    </row>
    <row r="1126" spans="1:28" x14ac:dyDescent="0.3">
      <c r="A1126" s="21"/>
      <c r="B1126" s="21"/>
      <c r="C1126" s="21"/>
      <c r="D1126" s="31"/>
      <c r="AB1126" s="4"/>
    </row>
    <row r="1127" spans="1:28" x14ac:dyDescent="0.3">
      <c r="A1127" s="21"/>
      <c r="B1127" s="21"/>
      <c r="C1127" s="21"/>
      <c r="D1127" s="31"/>
      <c r="AB1127" s="4"/>
    </row>
    <row r="1128" spans="1:28" x14ac:dyDescent="0.3">
      <c r="A1128" s="21"/>
      <c r="B1128" s="21"/>
      <c r="C1128" s="21"/>
      <c r="D1128" s="31"/>
      <c r="AB1128" s="4"/>
    </row>
    <row r="1129" spans="1:28" x14ac:dyDescent="0.3">
      <c r="A1129" s="21"/>
      <c r="B1129" s="21"/>
      <c r="C1129" s="21"/>
      <c r="D1129" s="31"/>
      <c r="AB1129" s="4"/>
    </row>
    <row r="1130" spans="1:28" x14ac:dyDescent="0.3">
      <c r="A1130" s="21"/>
      <c r="B1130" s="21"/>
      <c r="C1130" s="21"/>
      <c r="D1130" s="31"/>
      <c r="AB1130" s="4"/>
    </row>
    <row r="1131" spans="1:28" x14ac:dyDescent="0.3">
      <c r="A1131" s="21"/>
      <c r="B1131" s="21"/>
      <c r="C1131" s="21"/>
      <c r="D1131" s="31"/>
      <c r="AB1131" s="4"/>
    </row>
    <row r="1132" spans="1:28" x14ac:dyDescent="0.3">
      <c r="A1132" s="21"/>
      <c r="B1132" s="21"/>
      <c r="C1132" s="21"/>
      <c r="D1132" s="31"/>
      <c r="AB1132" s="4"/>
    </row>
    <row r="1133" spans="1:28" x14ac:dyDescent="0.3">
      <c r="A1133" s="21"/>
      <c r="B1133" s="21"/>
      <c r="C1133" s="21"/>
      <c r="D1133" s="31"/>
      <c r="AB1133" s="4"/>
    </row>
    <row r="1134" spans="1:28" x14ac:dyDescent="0.3">
      <c r="A1134" s="21"/>
      <c r="B1134" s="21"/>
      <c r="C1134" s="21"/>
      <c r="D1134" s="31"/>
      <c r="AB1134" s="4"/>
    </row>
    <row r="1135" spans="1:28" x14ac:dyDescent="0.3">
      <c r="A1135" s="21"/>
      <c r="B1135" s="21"/>
      <c r="C1135" s="21"/>
      <c r="D1135" s="31"/>
      <c r="AB1135" s="4"/>
    </row>
    <row r="1136" spans="1:28" x14ac:dyDescent="0.3">
      <c r="A1136" s="21"/>
      <c r="B1136" s="21"/>
      <c r="C1136" s="21"/>
      <c r="D1136" s="31"/>
      <c r="AB1136" s="4"/>
    </row>
    <row r="1137" spans="1:28" x14ac:dyDescent="0.3">
      <c r="A1137" s="21"/>
      <c r="B1137" s="21"/>
      <c r="C1137" s="21"/>
      <c r="D1137" s="31"/>
      <c r="AB1137" s="4"/>
    </row>
    <row r="1138" spans="1:28" x14ac:dyDescent="0.3">
      <c r="A1138" s="21"/>
      <c r="B1138" s="21"/>
      <c r="C1138" s="21"/>
      <c r="D1138" s="31"/>
      <c r="AB1138" s="4"/>
    </row>
    <row r="1139" spans="1:28" x14ac:dyDescent="0.3">
      <c r="A1139" s="21"/>
      <c r="B1139" s="21"/>
      <c r="C1139" s="21"/>
      <c r="D1139" s="31"/>
      <c r="AB1139" s="4"/>
    </row>
    <row r="1140" spans="1:28" x14ac:dyDescent="0.3">
      <c r="A1140" s="21"/>
      <c r="B1140" s="21"/>
      <c r="C1140" s="21"/>
      <c r="D1140" s="31"/>
      <c r="AB1140" s="4"/>
    </row>
    <row r="1141" spans="1:28" x14ac:dyDescent="0.3">
      <c r="A1141" s="21"/>
      <c r="B1141" s="21"/>
      <c r="C1141" s="21"/>
      <c r="D1141" s="31"/>
      <c r="AB1141" s="4"/>
    </row>
    <row r="1142" spans="1:28" x14ac:dyDescent="0.3">
      <c r="A1142" s="21"/>
      <c r="B1142" s="21"/>
      <c r="C1142" s="21"/>
      <c r="D1142" s="31"/>
      <c r="AB1142" s="4"/>
    </row>
    <row r="1143" spans="1:28" x14ac:dyDescent="0.3">
      <c r="A1143" s="21"/>
      <c r="B1143" s="21"/>
      <c r="C1143" s="21"/>
      <c r="D1143" s="31"/>
      <c r="AB1143" s="4"/>
    </row>
    <row r="1144" spans="1:28" x14ac:dyDescent="0.3">
      <c r="A1144" s="21"/>
      <c r="B1144" s="21"/>
      <c r="C1144" s="21"/>
      <c r="D1144" s="31"/>
      <c r="AB1144" s="4"/>
    </row>
    <row r="1145" spans="1:28" x14ac:dyDescent="0.3">
      <c r="A1145" s="21"/>
      <c r="B1145" s="21"/>
      <c r="C1145" s="21"/>
      <c r="D1145" s="31"/>
      <c r="AB1145" s="4"/>
    </row>
    <row r="1146" spans="1:28" x14ac:dyDescent="0.3">
      <c r="A1146" s="21"/>
      <c r="B1146" s="21"/>
      <c r="C1146" s="21"/>
      <c r="D1146" s="31"/>
      <c r="AB1146" s="4"/>
    </row>
    <row r="1147" spans="1:28" x14ac:dyDescent="0.3">
      <c r="A1147" s="21"/>
      <c r="B1147" s="21"/>
      <c r="C1147" s="21"/>
      <c r="D1147" s="31"/>
      <c r="AB1147" s="4"/>
    </row>
    <row r="1148" spans="1:28" x14ac:dyDescent="0.3">
      <c r="A1148" s="21"/>
      <c r="B1148" s="21"/>
      <c r="C1148" s="21"/>
      <c r="D1148" s="31"/>
      <c r="AB1148" s="4"/>
    </row>
    <row r="1149" spans="1:28" x14ac:dyDescent="0.3">
      <c r="A1149" s="21"/>
      <c r="B1149" s="21"/>
      <c r="C1149" s="21"/>
      <c r="D1149" s="31"/>
      <c r="AB1149" s="4"/>
    </row>
    <row r="1150" spans="1:28" x14ac:dyDescent="0.3">
      <c r="A1150" s="21"/>
      <c r="B1150" s="21"/>
      <c r="C1150" s="21"/>
      <c r="D1150" s="31"/>
      <c r="AB1150" s="4"/>
    </row>
    <row r="1151" spans="1:28" x14ac:dyDescent="0.3">
      <c r="A1151" s="21"/>
      <c r="B1151" s="21"/>
      <c r="C1151" s="21"/>
      <c r="D1151" s="31"/>
      <c r="AB1151" s="4"/>
    </row>
    <row r="1152" spans="1:28" x14ac:dyDescent="0.3">
      <c r="A1152" s="21"/>
      <c r="B1152" s="21"/>
      <c r="C1152" s="21"/>
      <c r="D1152" s="31"/>
      <c r="AB1152" s="4"/>
    </row>
    <row r="1153" spans="1:28" x14ac:dyDescent="0.3">
      <c r="A1153" s="21"/>
      <c r="B1153" s="21"/>
      <c r="C1153" s="21"/>
      <c r="D1153" s="31"/>
      <c r="AB1153" s="4"/>
    </row>
    <row r="1154" spans="1:28" x14ac:dyDescent="0.3">
      <c r="A1154" s="21"/>
      <c r="B1154" s="21"/>
      <c r="C1154" s="21"/>
      <c r="D1154" s="31"/>
      <c r="AB1154" s="4"/>
    </row>
    <row r="1155" spans="1:28" x14ac:dyDescent="0.3">
      <c r="A1155" s="21"/>
      <c r="B1155" s="21"/>
      <c r="C1155" s="21"/>
      <c r="D1155" s="31"/>
      <c r="AB1155" s="4"/>
    </row>
    <row r="1156" spans="1:28" x14ac:dyDescent="0.3">
      <c r="A1156" s="21"/>
      <c r="B1156" s="21"/>
      <c r="C1156" s="21"/>
      <c r="D1156" s="31"/>
      <c r="AB1156" s="4"/>
    </row>
    <row r="1157" spans="1:28" x14ac:dyDescent="0.3">
      <c r="A1157" s="21"/>
      <c r="B1157" s="21"/>
      <c r="C1157" s="21"/>
      <c r="D1157" s="31"/>
      <c r="AB1157" s="4"/>
    </row>
    <row r="1158" spans="1:28" x14ac:dyDescent="0.3">
      <c r="A1158" s="21"/>
      <c r="B1158" s="21"/>
      <c r="C1158" s="21"/>
      <c r="D1158" s="31"/>
      <c r="AB1158" s="4"/>
    </row>
    <row r="1159" spans="1:28" x14ac:dyDescent="0.3">
      <c r="A1159" s="21"/>
      <c r="B1159" s="21"/>
      <c r="C1159" s="21"/>
      <c r="D1159" s="31"/>
      <c r="AB1159" s="4"/>
    </row>
    <row r="1160" spans="1:28" x14ac:dyDescent="0.3">
      <c r="A1160" s="21"/>
      <c r="B1160" s="21"/>
      <c r="C1160" s="21"/>
      <c r="D1160" s="31"/>
      <c r="AB1160" s="4"/>
    </row>
    <row r="1161" spans="1:28" x14ac:dyDescent="0.3">
      <c r="A1161" s="21"/>
      <c r="B1161" s="21"/>
      <c r="C1161" s="21"/>
      <c r="D1161" s="31"/>
      <c r="AB1161" s="4"/>
    </row>
    <row r="1162" spans="1:28" x14ac:dyDescent="0.3">
      <c r="A1162" s="21"/>
      <c r="B1162" s="21"/>
      <c r="C1162" s="21"/>
      <c r="D1162" s="31"/>
      <c r="AB1162" s="4"/>
    </row>
    <row r="1163" spans="1:28" x14ac:dyDescent="0.3">
      <c r="A1163" s="21"/>
      <c r="B1163" s="21"/>
      <c r="C1163" s="21"/>
      <c r="D1163" s="31"/>
      <c r="AB1163" s="4"/>
    </row>
    <row r="1164" spans="1:28" x14ac:dyDescent="0.3">
      <c r="A1164" s="21"/>
      <c r="B1164" s="21"/>
      <c r="C1164" s="21"/>
      <c r="D1164" s="31"/>
      <c r="AB1164" s="4"/>
    </row>
    <row r="1165" spans="1:28" x14ac:dyDescent="0.3">
      <c r="A1165" s="21"/>
      <c r="B1165" s="21"/>
      <c r="C1165" s="21"/>
      <c r="D1165" s="31"/>
      <c r="AB1165" s="4"/>
    </row>
    <row r="1166" spans="1:28" x14ac:dyDescent="0.3">
      <c r="A1166" s="21"/>
      <c r="B1166" s="21"/>
      <c r="C1166" s="21"/>
      <c r="D1166" s="31"/>
      <c r="AB1166" s="4"/>
    </row>
    <row r="1167" spans="1:28" x14ac:dyDescent="0.3">
      <c r="A1167" s="21"/>
      <c r="B1167" s="21"/>
      <c r="C1167" s="21"/>
      <c r="D1167" s="31"/>
      <c r="AB1167" s="4"/>
    </row>
    <row r="1168" spans="1:28" x14ac:dyDescent="0.3">
      <c r="A1168" s="21"/>
      <c r="B1168" s="21"/>
      <c r="C1168" s="21"/>
      <c r="D1168" s="31"/>
      <c r="AB1168" s="4"/>
    </row>
    <row r="1169" spans="1:28" x14ac:dyDescent="0.3">
      <c r="A1169" s="21"/>
      <c r="B1169" s="21"/>
      <c r="C1169" s="21"/>
      <c r="D1169" s="31"/>
      <c r="AB1169" s="4"/>
    </row>
    <row r="1170" spans="1:28" x14ac:dyDescent="0.3">
      <c r="A1170" s="21"/>
      <c r="B1170" s="21"/>
      <c r="C1170" s="21"/>
      <c r="D1170" s="31"/>
      <c r="AB1170" s="4"/>
    </row>
    <row r="1171" spans="1:28" x14ac:dyDescent="0.3">
      <c r="A1171" s="21"/>
      <c r="B1171" s="21"/>
      <c r="C1171" s="21"/>
      <c r="D1171" s="31"/>
      <c r="AB1171" s="4"/>
    </row>
    <row r="1172" spans="1:28" x14ac:dyDescent="0.3">
      <c r="A1172" s="21"/>
      <c r="B1172" s="21"/>
      <c r="C1172" s="21"/>
      <c r="D1172" s="31"/>
      <c r="AB1172" s="4"/>
    </row>
    <row r="1173" spans="1:28" x14ac:dyDescent="0.3">
      <c r="A1173" s="21"/>
      <c r="B1173" s="21"/>
      <c r="C1173" s="21"/>
      <c r="D1173" s="31"/>
      <c r="AB1173" s="4"/>
    </row>
    <row r="1174" spans="1:28" x14ac:dyDescent="0.3">
      <c r="A1174" s="21"/>
      <c r="B1174" s="21"/>
      <c r="C1174" s="21"/>
      <c r="D1174" s="31"/>
      <c r="AB1174" s="4"/>
    </row>
    <row r="1175" spans="1:28" x14ac:dyDescent="0.3">
      <c r="A1175" s="21"/>
      <c r="B1175" s="21"/>
      <c r="C1175" s="21"/>
      <c r="D1175" s="31"/>
      <c r="AB1175" s="4"/>
    </row>
    <row r="1176" spans="1:28" x14ac:dyDescent="0.3">
      <c r="A1176" s="21"/>
      <c r="B1176" s="21"/>
      <c r="C1176" s="21"/>
      <c r="D1176" s="31"/>
      <c r="AB1176" s="4"/>
    </row>
    <row r="1177" spans="1:28" x14ac:dyDescent="0.3">
      <c r="A1177" s="21"/>
      <c r="B1177" s="21"/>
      <c r="C1177" s="21"/>
      <c r="D1177" s="31"/>
      <c r="AB1177" s="4"/>
    </row>
    <row r="1178" spans="1:28" x14ac:dyDescent="0.3">
      <c r="A1178" s="21"/>
      <c r="B1178" s="21"/>
      <c r="C1178" s="21"/>
      <c r="D1178" s="31"/>
      <c r="AB1178" s="4"/>
    </row>
    <row r="1179" spans="1:28" x14ac:dyDescent="0.3">
      <c r="A1179" s="21"/>
      <c r="B1179" s="21"/>
      <c r="C1179" s="21"/>
      <c r="D1179" s="31"/>
      <c r="AB1179" s="4"/>
    </row>
    <row r="1180" spans="1:28" x14ac:dyDescent="0.3">
      <c r="A1180" s="21"/>
      <c r="B1180" s="21"/>
      <c r="C1180" s="21"/>
      <c r="D1180" s="31"/>
      <c r="AB1180" s="4"/>
    </row>
    <row r="1181" spans="1:28" x14ac:dyDescent="0.3">
      <c r="A1181" s="21"/>
      <c r="B1181" s="21"/>
      <c r="C1181" s="21"/>
      <c r="D1181" s="31"/>
      <c r="AB1181" s="4"/>
    </row>
    <row r="1182" spans="1:28" x14ac:dyDescent="0.3">
      <c r="A1182" s="21"/>
      <c r="B1182" s="21"/>
      <c r="C1182" s="21"/>
      <c r="D1182" s="31"/>
      <c r="AB1182" s="4"/>
    </row>
    <row r="1183" spans="1:28" x14ac:dyDescent="0.3">
      <c r="A1183" s="21"/>
      <c r="B1183" s="21"/>
      <c r="C1183" s="21"/>
      <c r="D1183" s="31"/>
      <c r="AB1183" s="4"/>
    </row>
    <row r="1184" spans="1:28" x14ac:dyDescent="0.3">
      <c r="A1184" s="21"/>
      <c r="B1184" s="21"/>
      <c r="C1184" s="21"/>
      <c r="D1184" s="31"/>
      <c r="AB1184" s="4"/>
    </row>
    <row r="1185" spans="1:28" x14ac:dyDescent="0.3">
      <c r="A1185" s="21"/>
      <c r="B1185" s="21"/>
      <c r="C1185" s="21"/>
      <c r="D1185" s="31"/>
      <c r="AB1185" s="4"/>
    </row>
    <row r="1186" spans="1:28" x14ac:dyDescent="0.3">
      <c r="A1186" s="21"/>
      <c r="B1186" s="21"/>
      <c r="C1186" s="21"/>
      <c r="D1186" s="31"/>
      <c r="AB1186" s="4"/>
    </row>
    <row r="1187" spans="1:28" x14ac:dyDescent="0.3">
      <c r="A1187" s="21"/>
      <c r="B1187" s="21"/>
      <c r="C1187" s="21"/>
      <c r="D1187" s="31"/>
      <c r="AB1187" s="4"/>
    </row>
    <row r="1188" spans="1:28" x14ac:dyDescent="0.3">
      <c r="A1188" s="21"/>
      <c r="B1188" s="21"/>
      <c r="C1188" s="21"/>
      <c r="D1188" s="31"/>
      <c r="AB1188" s="4"/>
    </row>
    <row r="1189" spans="1:28" x14ac:dyDescent="0.3">
      <c r="A1189" s="21"/>
      <c r="B1189" s="21"/>
      <c r="C1189" s="21"/>
      <c r="D1189" s="31"/>
      <c r="AB1189" s="4"/>
    </row>
    <row r="1190" spans="1:28" x14ac:dyDescent="0.3">
      <c r="A1190" s="21"/>
      <c r="B1190" s="21"/>
      <c r="C1190" s="21"/>
      <c r="D1190" s="31"/>
      <c r="AB1190" s="4"/>
    </row>
    <row r="1191" spans="1:28" x14ac:dyDescent="0.3">
      <c r="A1191" s="21"/>
      <c r="B1191" s="21"/>
      <c r="C1191" s="21"/>
      <c r="D1191" s="31"/>
      <c r="AB1191" s="4"/>
    </row>
    <row r="1192" spans="1:28" x14ac:dyDescent="0.3">
      <c r="A1192" s="21"/>
      <c r="B1192" s="21"/>
      <c r="C1192" s="21"/>
      <c r="D1192" s="31"/>
      <c r="AB1192" s="4"/>
    </row>
    <row r="1193" spans="1:28" x14ac:dyDescent="0.3">
      <c r="A1193" s="21"/>
      <c r="B1193" s="21"/>
      <c r="C1193" s="21"/>
      <c r="D1193" s="31"/>
      <c r="AB1193" s="4"/>
    </row>
    <row r="1194" spans="1:28" x14ac:dyDescent="0.3">
      <c r="A1194" s="21"/>
      <c r="B1194" s="21"/>
      <c r="C1194" s="21"/>
      <c r="D1194" s="31"/>
      <c r="AB1194" s="4"/>
    </row>
    <row r="1195" spans="1:28" x14ac:dyDescent="0.3">
      <c r="A1195" s="21"/>
      <c r="B1195" s="21"/>
      <c r="C1195" s="21"/>
      <c r="D1195" s="31"/>
      <c r="AB1195" s="4"/>
    </row>
    <row r="1196" spans="1:28" x14ac:dyDescent="0.3">
      <c r="A1196" s="21"/>
      <c r="B1196" s="21"/>
      <c r="C1196" s="21"/>
      <c r="D1196" s="31"/>
      <c r="AB1196" s="4"/>
    </row>
    <row r="1197" spans="1:28" x14ac:dyDescent="0.3">
      <c r="A1197" s="21"/>
      <c r="B1197" s="21"/>
      <c r="C1197" s="21"/>
      <c r="D1197" s="31"/>
      <c r="AB1197" s="4"/>
    </row>
    <row r="1198" spans="1:28" x14ac:dyDescent="0.3">
      <c r="A1198" s="21"/>
      <c r="B1198" s="21"/>
      <c r="C1198" s="21"/>
      <c r="D1198" s="31"/>
      <c r="AB1198" s="4"/>
    </row>
    <row r="1199" spans="1:28" x14ac:dyDescent="0.3">
      <c r="A1199" s="21"/>
      <c r="B1199" s="21"/>
      <c r="C1199" s="21"/>
      <c r="D1199" s="31"/>
      <c r="AB1199" s="4"/>
    </row>
    <row r="1200" spans="1:28" x14ac:dyDescent="0.3">
      <c r="A1200" s="21"/>
      <c r="B1200" s="21"/>
      <c r="C1200" s="21"/>
      <c r="D1200" s="31"/>
      <c r="AB1200" s="4"/>
    </row>
    <row r="1201" spans="1:28" x14ac:dyDescent="0.3">
      <c r="A1201" s="21"/>
      <c r="B1201" s="21"/>
      <c r="C1201" s="21"/>
      <c r="D1201" s="31"/>
      <c r="AB1201" s="4"/>
    </row>
    <row r="1202" spans="1:28" x14ac:dyDescent="0.3">
      <c r="A1202" s="21"/>
      <c r="B1202" s="21"/>
      <c r="C1202" s="21"/>
      <c r="D1202" s="31"/>
      <c r="AB1202" s="4"/>
    </row>
    <row r="1203" spans="1:28" x14ac:dyDescent="0.3">
      <c r="A1203" s="21"/>
      <c r="B1203" s="21"/>
      <c r="C1203" s="21"/>
      <c r="D1203" s="31"/>
      <c r="AB1203" s="4"/>
    </row>
    <row r="1204" spans="1:28" x14ac:dyDescent="0.3">
      <c r="A1204" s="21"/>
      <c r="B1204" s="21"/>
      <c r="C1204" s="21"/>
      <c r="D1204" s="31"/>
      <c r="AB1204" s="4"/>
    </row>
    <row r="1205" spans="1:28" x14ac:dyDescent="0.3">
      <c r="A1205" s="21"/>
      <c r="B1205" s="21"/>
      <c r="C1205" s="21"/>
      <c r="D1205" s="31"/>
      <c r="AB1205" s="4"/>
    </row>
    <row r="1206" spans="1:28" x14ac:dyDescent="0.3">
      <c r="A1206" s="21"/>
      <c r="B1206" s="21"/>
      <c r="C1206" s="21"/>
      <c r="D1206" s="31"/>
      <c r="AB1206" s="4"/>
    </row>
    <row r="1207" spans="1:28" x14ac:dyDescent="0.3">
      <c r="A1207" s="21"/>
      <c r="B1207" s="21"/>
      <c r="C1207" s="21"/>
      <c r="D1207" s="31"/>
      <c r="AB1207" s="4"/>
    </row>
    <row r="1208" spans="1:28" x14ac:dyDescent="0.3">
      <c r="A1208" s="21"/>
      <c r="B1208" s="21"/>
      <c r="C1208" s="21"/>
      <c r="D1208" s="31"/>
      <c r="AB1208" s="4"/>
    </row>
    <row r="1209" spans="1:28" x14ac:dyDescent="0.3">
      <c r="A1209" s="21"/>
      <c r="B1209" s="21"/>
      <c r="C1209" s="21"/>
      <c r="D1209" s="31"/>
      <c r="AB1209" s="4"/>
    </row>
    <row r="1210" spans="1:28" x14ac:dyDescent="0.3">
      <c r="A1210" s="21"/>
      <c r="B1210" s="21"/>
      <c r="C1210" s="21"/>
      <c r="D1210" s="31"/>
      <c r="AB1210" s="4"/>
    </row>
    <row r="1211" spans="1:28" x14ac:dyDescent="0.3">
      <c r="A1211" s="21"/>
      <c r="B1211" s="21"/>
      <c r="C1211" s="21"/>
      <c r="D1211" s="31"/>
      <c r="AB1211" s="4"/>
    </row>
    <row r="1212" spans="1:28" x14ac:dyDescent="0.3">
      <c r="A1212" s="21"/>
      <c r="B1212" s="21"/>
      <c r="C1212" s="21"/>
      <c r="D1212" s="31"/>
      <c r="AB1212" s="4"/>
    </row>
    <row r="1213" spans="1:28" x14ac:dyDescent="0.3">
      <c r="A1213" s="21"/>
      <c r="B1213" s="21"/>
      <c r="C1213" s="21"/>
      <c r="D1213" s="31"/>
      <c r="AB1213" s="4"/>
    </row>
    <row r="1214" spans="1:28" x14ac:dyDescent="0.3">
      <c r="A1214" s="21"/>
      <c r="B1214" s="21"/>
      <c r="C1214" s="21"/>
      <c r="D1214" s="31"/>
      <c r="AB1214" s="4"/>
    </row>
    <row r="1215" spans="1:28" x14ac:dyDescent="0.3">
      <c r="A1215" s="21"/>
      <c r="B1215" s="21"/>
      <c r="C1215" s="21"/>
      <c r="D1215" s="31"/>
      <c r="AB1215" s="4"/>
    </row>
    <row r="1216" spans="1:28" x14ac:dyDescent="0.3">
      <c r="A1216" s="21"/>
      <c r="B1216" s="21"/>
      <c r="C1216" s="21"/>
      <c r="D1216" s="31"/>
      <c r="AB1216" s="4"/>
    </row>
    <row r="1217" spans="1:28" x14ac:dyDescent="0.3">
      <c r="A1217" s="21"/>
      <c r="B1217" s="21"/>
      <c r="C1217" s="21"/>
      <c r="D1217" s="31"/>
      <c r="AB1217" s="4"/>
    </row>
    <row r="1218" spans="1:28" x14ac:dyDescent="0.3">
      <c r="A1218" s="21"/>
      <c r="B1218" s="21"/>
      <c r="C1218" s="21"/>
      <c r="D1218" s="31"/>
      <c r="AB1218" s="4"/>
    </row>
    <row r="1219" spans="1:28" x14ac:dyDescent="0.3">
      <c r="A1219" s="21"/>
      <c r="B1219" s="21"/>
      <c r="C1219" s="21"/>
      <c r="D1219" s="31"/>
      <c r="AB1219" s="4"/>
    </row>
    <row r="1220" spans="1:28" x14ac:dyDescent="0.3">
      <c r="A1220" s="21"/>
      <c r="B1220" s="21"/>
      <c r="C1220" s="21"/>
      <c r="D1220" s="31"/>
      <c r="AB1220" s="4"/>
    </row>
    <row r="1221" spans="1:28" x14ac:dyDescent="0.3">
      <c r="A1221" s="21"/>
      <c r="B1221" s="21"/>
      <c r="C1221" s="21"/>
      <c r="D1221" s="31"/>
      <c r="AB1221" s="4"/>
    </row>
    <row r="1222" spans="1:28" x14ac:dyDescent="0.3">
      <c r="A1222" s="21"/>
      <c r="B1222" s="21"/>
      <c r="C1222" s="21"/>
      <c r="D1222" s="31"/>
      <c r="AB1222" s="4"/>
    </row>
    <row r="1223" spans="1:28" x14ac:dyDescent="0.3">
      <c r="A1223" s="21"/>
      <c r="B1223" s="21"/>
      <c r="C1223" s="21"/>
      <c r="D1223" s="31"/>
      <c r="AB1223" s="4"/>
    </row>
    <row r="1224" spans="1:28" x14ac:dyDescent="0.3">
      <c r="A1224" s="21"/>
      <c r="B1224" s="21"/>
      <c r="C1224" s="21"/>
      <c r="D1224" s="31"/>
      <c r="AB1224" s="4"/>
    </row>
    <row r="1225" spans="1:28" x14ac:dyDescent="0.3">
      <c r="A1225" s="21"/>
      <c r="B1225" s="21"/>
      <c r="C1225" s="21"/>
      <c r="D1225" s="31"/>
      <c r="AB1225" s="4"/>
    </row>
    <row r="1226" spans="1:28" x14ac:dyDescent="0.3">
      <c r="A1226" s="21"/>
      <c r="B1226" s="21"/>
      <c r="C1226" s="21"/>
      <c r="D1226" s="31"/>
      <c r="AB1226" s="4"/>
    </row>
    <row r="1227" spans="1:28" x14ac:dyDescent="0.3">
      <c r="A1227" s="21"/>
      <c r="B1227" s="21"/>
      <c r="C1227" s="21"/>
      <c r="D1227" s="31"/>
      <c r="AB1227" s="4"/>
    </row>
    <row r="1228" spans="1:28" x14ac:dyDescent="0.3">
      <c r="A1228" s="21"/>
      <c r="B1228" s="21"/>
      <c r="C1228" s="21"/>
      <c r="D1228" s="31"/>
      <c r="AB1228" s="4"/>
    </row>
    <row r="1229" spans="1:28" x14ac:dyDescent="0.3">
      <c r="A1229" s="21"/>
      <c r="B1229" s="21"/>
      <c r="C1229" s="21"/>
      <c r="D1229" s="31"/>
      <c r="AB1229" s="4"/>
    </row>
    <row r="1230" spans="1:28" x14ac:dyDescent="0.3">
      <c r="A1230" s="21"/>
      <c r="B1230" s="21"/>
      <c r="C1230" s="21"/>
      <c r="D1230" s="31"/>
      <c r="AB1230" s="4"/>
    </row>
    <row r="1231" spans="1:28" x14ac:dyDescent="0.3">
      <c r="A1231" s="21"/>
      <c r="B1231" s="21"/>
      <c r="C1231" s="21"/>
      <c r="D1231" s="31"/>
      <c r="AB1231" s="4"/>
    </row>
    <row r="1232" spans="1:28" x14ac:dyDescent="0.3">
      <c r="A1232" s="21"/>
      <c r="B1232" s="21"/>
      <c r="C1232" s="21"/>
      <c r="D1232" s="31"/>
      <c r="AB1232" s="4"/>
    </row>
    <row r="1233" spans="1:28" x14ac:dyDescent="0.3">
      <c r="A1233" s="21"/>
      <c r="B1233" s="21"/>
      <c r="C1233" s="21"/>
      <c r="D1233" s="31"/>
      <c r="AB1233" s="4"/>
    </row>
    <row r="1234" spans="1:28" x14ac:dyDescent="0.3">
      <c r="A1234" s="21"/>
      <c r="B1234" s="21"/>
      <c r="C1234" s="21"/>
      <c r="D1234" s="31"/>
      <c r="AB1234" s="4"/>
    </row>
    <row r="1235" spans="1:28" x14ac:dyDescent="0.3">
      <c r="A1235" s="21"/>
      <c r="B1235" s="21"/>
      <c r="C1235" s="21"/>
      <c r="D1235" s="31"/>
      <c r="AB1235" s="4"/>
    </row>
    <row r="1236" spans="1:28" x14ac:dyDescent="0.3">
      <c r="A1236" s="21"/>
      <c r="B1236" s="21"/>
      <c r="C1236" s="21"/>
      <c r="D1236" s="31"/>
      <c r="AB1236" s="4"/>
    </row>
    <row r="1237" spans="1:28" x14ac:dyDescent="0.3">
      <c r="A1237" s="21"/>
      <c r="B1237" s="21"/>
      <c r="C1237" s="21"/>
      <c r="D1237" s="31"/>
      <c r="AB1237" s="4"/>
    </row>
    <row r="1238" spans="1:28" x14ac:dyDescent="0.3">
      <c r="A1238" s="21"/>
      <c r="B1238" s="21"/>
      <c r="C1238" s="21"/>
      <c r="D1238" s="31"/>
      <c r="AB1238" s="4"/>
    </row>
    <row r="1239" spans="1:28" x14ac:dyDescent="0.3">
      <c r="A1239" s="21"/>
      <c r="B1239" s="21"/>
      <c r="C1239" s="21"/>
      <c r="D1239" s="31"/>
      <c r="AB1239" s="4"/>
    </row>
    <row r="1240" spans="1:28" x14ac:dyDescent="0.3">
      <c r="A1240" s="21"/>
      <c r="B1240" s="21"/>
      <c r="C1240" s="21"/>
      <c r="D1240" s="31"/>
      <c r="AB1240" s="4"/>
    </row>
    <row r="1241" spans="1:28" x14ac:dyDescent="0.3">
      <c r="A1241" s="21"/>
      <c r="B1241" s="21"/>
      <c r="C1241" s="21"/>
      <c r="D1241" s="31"/>
      <c r="AB1241" s="4"/>
    </row>
    <row r="1242" spans="1:28" x14ac:dyDescent="0.3">
      <c r="A1242" s="21"/>
      <c r="B1242" s="21"/>
      <c r="C1242" s="21"/>
      <c r="D1242" s="31"/>
      <c r="AB1242" s="4"/>
    </row>
    <row r="1243" spans="1:28" x14ac:dyDescent="0.3">
      <c r="A1243" s="21"/>
      <c r="B1243" s="21"/>
      <c r="C1243" s="21"/>
      <c r="D1243" s="31"/>
      <c r="AB1243" s="4"/>
    </row>
    <row r="1244" spans="1:28" x14ac:dyDescent="0.3">
      <c r="A1244" s="21"/>
      <c r="B1244" s="21"/>
      <c r="C1244" s="21"/>
      <c r="D1244" s="31"/>
      <c r="AB1244" s="4"/>
    </row>
    <row r="1245" spans="1:28" x14ac:dyDescent="0.3">
      <c r="A1245" s="21"/>
      <c r="B1245" s="21"/>
      <c r="C1245" s="21"/>
      <c r="D1245" s="31"/>
      <c r="AB1245" s="4"/>
    </row>
    <row r="1246" spans="1:28" x14ac:dyDescent="0.3">
      <c r="A1246" s="21"/>
      <c r="B1246" s="21"/>
      <c r="C1246" s="21"/>
      <c r="D1246" s="31"/>
      <c r="AB1246" s="4"/>
    </row>
    <row r="1247" spans="1:28" x14ac:dyDescent="0.3">
      <c r="A1247" s="21"/>
      <c r="B1247" s="21"/>
      <c r="C1247" s="21"/>
      <c r="D1247" s="31"/>
      <c r="AB1247" s="4"/>
    </row>
    <row r="1248" spans="1:28" x14ac:dyDescent="0.3">
      <c r="A1248" s="21"/>
      <c r="B1248" s="21"/>
      <c r="C1248" s="21"/>
      <c r="D1248" s="31"/>
      <c r="AB1248" s="4"/>
    </row>
    <row r="1249" spans="1:28" x14ac:dyDescent="0.3">
      <c r="A1249" s="21"/>
      <c r="B1249" s="21"/>
      <c r="C1249" s="21"/>
      <c r="D1249" s="31"/>
      <c r="AB1249" s="4"/>
    </row>
    <row r="1250" spans="1:28" x14ac:dyDescent="0.3">
      <c r="A1250" s="21"/>
      <c r="B1250" s="21"/>
      <c r="C1250" s="21"/>
      <c r="D1250" s="31"/>
      <c r="AB1250" s="4"/>
    </row>
    <row r="1251" spans="1:28" x14ac:dyDescent="0.3">
      <c r="A1251" s="21"/>
      <c r="B1251" s="21"/>
      <c r="C1251" s="21"/>
      <c r="D1251" s="31"/>
      <c r="AB1251" s="4"/>
    </row>
    <row r="1252" spans="1:28" x14ac:dyDescent="0.3">
      <c r="A1252" s="21"/>
      <c r="B1252" s="21"/>
      <c r="C1252" s="21"/>
      <c r="D1252" s="31"/>
      <c r="AB1252" s="4"/>
    </row>
    <row r="1253" spans="1:28" x14ac:dyDescent="0.3">
      <c r="A1253" s="21"/>
      <c r="B1253" s="21"/>
      <c r="C1253" s="21"/>
      <c r="D1253" s="31"/>
      <c r="AB1253" s="4"/>
    </row>
    <row r="1254" spans="1:28" x14ac:dyDescent="0.3">
      <c r="A1254" s="21"/>
      <c r="B1254" s="21"/>
      <c r="C1254" s="21"/>
      <c r="D1254" s="31"/>
      <c r="AB1254" s="4"/>
    </row>
    <row r="1255" spans="1:28" x14ac:dyDescent="0.3">
      <c r="A1255" s="21"/>
      <c r="B1255" s="21"/>
      <c r="C1255" s="21"/>
      <c r="D1255" s="31"/>
      <c r="AB1255" s="4"/>
    </row>
    <row r="1256" spans="1:28" x14ac:dyDescent="0.3">
      <c r="A1256" s="21"/>
      <c r="B1256" s="21"/>
      <c r="C1256" s="21"/>
      <c r="D1256" s="31"/>
      <c r="AB1256" s="4"/>
    </row>
    <row r="1257" spans="1:28" x14ac:dyDescent="0.3">
      <c r="A1257" s="21"/>
      <c r="B1257" s="21"/>
      <c r="C1257" s="21"/>
      <c r="D1257" s="31"/>
      <c r="AB1257" s="4"/>
    </row>
    <row r="1258" spans="1:28" x14ac:dyDescent="0.3">
      <c r="A1258" s="21"/>
      <c r="B1258" s="21"/>
      <c r="C1258" s="21"/>
      <c r="D1258" s="31"/>
      <c r="AB1258" s="4"/>
    </row>
    <row r="1259" spans="1:28" x14ac:dyDescent="0.3">
      <c r="A1259" s="21"/>
      <c r="B1259" s="21"/>
      <c r="C1259" s="21"/>
      <c r="D1259" s="31"/>
      <c r="AB1259" s="4"/>
    </row>
    <row r="1260" spans="1:28" x14ac:dyDescent="0.3">
      <c r="A1260" s="21"/>
      <c r="B1260" s="21"/>
      <c r="C1260" s="21"/>
      <c r="D1260" s="31"/>
      <c r="AB1260" s="4"/>
    </row>
    <row r="1261" spans="1:28" x14ac:dyDescent="0.3">
      <c r="A1261" s="21"/>
      <c r="B1261" s="21"/>
      <c r="C1261" s="21"/>
      <c r="D1261" s="31"/>
      <c r="AB1261" s="4"/>
    </row>
    <row r="1262" spans="1:28" x14ac:dyDescent="0.3">
      <c r="A1262" s="21"/>
      <c r="B1262" s="21"/>
      <c r="C1262" s="21"/>
      <c r="D1262" s="31"/>
      <c r="AB1262" s="4"/>
    </row>
    <row r="1263" spans="1:28" x14ac:dyDescent="0.3">
      <c r="A1263" s="21"/>
      <c r="B1263" s="21"/>
      <c r="C1263" s="21"/>
      <c r="D1263" s="31"/>
      <c r="AB1263" s="4"/>
    </row>
    <row r="1264" spans="1:28" x14ac:dyDescent="0.3">
      <c r="A1264" s="21"/>
      <c r="B1264" s="21"/>
      <c r="C1264" s="21"/>
      <c r="D1264" s="31"/>
      <c r="AB1264" s="4"/>
    </row>
    <row r="1265" spans="1:28" x14ac:dyDescent="0.3">
      <c r="A1265" s="21"/>
      <c r="B1265" s="21"/>
      <c r="C1265" s="21"/>
      <c r="D1265" s="31"/>
      <c r="AB1265" s="4"/>
    </row>
    <row r="1266" spans="1:28" x14ac:dyDescent="0.3">
      <c r="A1266" s="21"/>
      <c r="B1266" s="21"/>
      <c r="C1266" s="21"/>
      <c r="D1266" s="31"/>
      <c r="AB1266" s="4"/>
    </row>
    <row r="1267" spans="1:28" x14ac:dyDescent="0.3">
      <c r="A1267" s="21"/>
      <c r="B1267" s="21"/>
      <c r="C1267" s="21"/>
      <c r="D1267" s="31"/>
      <c r="AB1267" s="4"/>
    </row>
    <row r="1268" spans="1:28" x14ac:dyDescent="0.3">
      <c r="A1268" s="21"/>
      <c r="B1268" s="21"/>
      <c r="C1268" s="21"/>
      <c r="D1268" s="31"/>
      <c r="AB1268" s="4"/>
    </row>
    <row r="1269" spans="1:28" x14ac:dyDescent="0.3">
      <c r="A1269" s="21"/>
      <c r="B1269" s="21"/>
      <c r="C1269" s="21"/>
      <c r="D1269" s="31"/>
      <c r="AB1269" s="4"/>
    </row>
    <row r="1270" spans="1:28" x14ac:dyDescent="0.3">
      <c r="A1270" s="21"/>
      <c r="B1270" s="21"/>
      <c r="C1270" s="21"/>
      <c r="D1270" s="31"/>
      <c r="AB1270" s="4"/>
    </row>
    <row r="1271" spans="1:28" x14ac:dyDescent="0.3">
      <c r="A1271" s="21"/>
      <c r="B1271" s="21"/>
      <c r="C1271" s="21"/>
      <c r="D1271" s="31"/>
      <c r="AB1271" s="4"/>
    </row>
    <row r="1272" spans="1:28" x14ac:dyDescent="0.3">
      <c r="A1272" s="21"/>
      <c r="B1272" s="21"/>
      <c r="C1272" s="21"/>
      <c r="D1272" s="31"/>
      <c r="AB1272" s="4"/>
    </row>
    <row r="1273" spans="1:28" x14ac:dyDescent="0.3">
      <c r="A1273" s="21"/>
      <c r="B1273" s="21"/>
      <c r="C1273" s="21"/>
      <c r="D1273" s="31"/>
      <c r="AB1273" s="4"/>
    </row>
    <row r="1274" spans="1:28" x14ac:dyDescent="0.3">
      <c r="A1274" s="21"/>
      <c r="B1274" s="21"/>
      <c r="C1274" s="21"/>
      <c r="D1274" s="31"/>
      <c r="AB1274" s="4"/>
    </row>
    <row r="1275" spans="1:28" x14ac:dyDescent="0.3">
      <c r="A1275" s="21"/>
      <c r="B1275" s="21"/>
      <c r="C1275" s="21"/>
      <c r="D1275" s="31"/>
      <c r="AB1275" s="4"/>
    </row>
    <row r="1276" spans="1:28" x14ac:dyDescent="0.3">
      <c r="A1276" s="21"/>
      <c r="B1276" s="21"/>
      <c r="C1276" s="21"/>
      <c r="D1276" s="31"/>
      <c r="AB1276" s="4"/>
    </row>
    <row r="1277" spans="1:28" x14ac:dyDescent="0.3">
      <c r="A1277" s="21"/>
      <c r="B1277" s="21"/>
      <c r="C1277" s="21"/>
      <c r="D1277" s="31"/>
      <c r="AB1277" s="4"/>
    </row>
    <row r="1278" spans="1:28" x14ac:dyDescent="0.3">
      <c r="A1278" s="21"/>
      <c r="B1278" s="21"/>
      <c r="C1278" s="21"/>
      <c r="D1278" s="31"/>
      <c r="AB1278" s="4"/>
    </row>
    <row r="1279" spans="1:28" x14ac:dyDescent="0.3">
      <c r="A1279" s="21"/>
      <c r="B1279" s="21"/>
      <c r="C1279" s="21"/>
      <c r="D1279" s="31"/>
      <c r="AB1279" s="4"/>
    </row>
    <row r="1280" spans="1:28" x14ac:dyDescent="0.3">
      <c r="A1280" s="21"/>
      <c r="B1280" s="21"/>
      <c r="C1280" s="21"/>
      <c r="D1280" s="31"/>
      <c r="AB1280" s="4"/>
    </row>
    <row r="1281" spans="1:28" x14ac:dyDescent="0.3">
      <c r="A1281" s="21"/>
      <c r="B1281" s="21"/>
      <c r="C1281" s="21"/>
      <c r="D1281" s="31"/>
      <c r="AB1281" s="4"/>
    </row>
    <row r="1282" spans="1:28" x14ac:dyDescent="0.3">
      <c r="A1282" s="21"/>
      <c r="B1282" s="21"/>
      <c r="C1282" s="21"/>
      <c r="D1282" s="31"/>
      <c r="AB1282" s="4"/>
    </row>
    <row r="1283" spans="1:28" x14ac:dyDescent="0.3">
      <c r="A1283" s="21"/>
      <c r="B1283" s="21"/>
      <c r="C1283" s="21"/>
      <c r="D1283" s="31"/>
      <c r="AB1283" s="4"/>
    </row>
    <row r="1284" spans="1:28" x14ac:dyDescent="0.3">
      <c r="A1284" s="21"/>
      <c r="B1284" s="21"/>
      <c r="C1284" s="21"/>
      <c r="D1284" s="31"/>
      <c r="AB1284" s="4"/>
    </row>
    <row r="1285" spans="1:28" x14ac:dyDescent="0.3">
      <c r="A1285" s="21"/>
      <c r="B1285" s="21"/>
      <c r="C1285" s="21"/>
      <c r="D1285" s="31"/>
      <c r="AB1285" s="4"/>
    </row>
    <row r="1286" spans="1:28" x14ac:dyDescent="0.3">
      <c r="A1286" s="21"/>
      <c r="B1286" s="21"/>
      <c r="C1286" s="21"/>
      <c r="D1286" s="31"/>
      <c r="AB1286" s="4"/>
    </row>
    <row r="1287" spans="1:28" x14ac:dyDescent="0.3">
      <c r="A1287" s="21"/>
      <c r="B1287" s="21"/>
      <c r="C1287" s="21"/>
      <c r="D1287" s="31"/>
      <c r="AB1287" s="4"/>
    </row>
    <row r="1288" spans="1:28" x14ac:dyDescent="0.3">
      <c r="A1288" s="21"/>
      <c r="B1288" s="21"/>
      <c r="C1288" s="21"/>
      <c r="D1288" s="31"/>
      <c r="AB1288" s="4"/>
    </row>
    <row r="1289" spans="1:28" x14ac:dyDescent="0.3">
      <c r="A1289" s="21"/>
      <c r="B1289" s="21"/>
      <c r="C1289" s="21"/>
      <c r="D1289" s="31"/>
      <c r="AB1289" s="4"/>
    </row>
    <row r="1290" spans="1:28" x14ac:dyDescent="0.3">
      <c r="A1290" s="21"/>
      <c r="B1290" s="21"/>
      <c r="C1290" s="21"/>
      <c r="D1290" s="31"/>
      <c r="AB1290" s="4"/>
    </row>
    <row r="1291" spans="1:28" x14ac:dyDescent="0.3">
      <c r="A1291" s="21"/>
      <c r="B1291" s="21"/>
      <c r="C1291" s="21"/>
      <c r="D1291" s="31"/>
      <c r="AB1291" s="4"/>
    </row>
    <row r="1292" spans="1:28" x14ac:dyDescent="0.3">
      <c r="A1292" s="21"/>
      <c r="B1292" s="21"/>
      <c r="C1292" s="21"/>
      <c r="D1292" s="31"/>
      <c r="AB1292" s="4"/>
    </row>
    <row r="1293" spans="1:28" x14ac:dyDescent="0.3">
      <c r="A1293" s="21"/>
      <c r="B1293" s="21"/>
      <c r="C1293" s="21"/>
      <c r="D1293" s="31"/>
      <c r="AB1293" s="4"/>
    </row>
    <row r="1294" spans="1:28" x14ac:dyDescent="0.3">
      <c r="A1294" s="21"/>
      <c r="B1294" s="21"/>
      <c r="C1294" s="21"/>
      <c r="D1294" s="31"/>
      <c r="AB1294" s="4"/>
    </row>
    <row r="1295" spans="1:28" x14ac:dyDescent="0.3">
      <c r="A1295" s="21"/>
      <c r="B1295" s="21"/>
      <c r="C1295" s="21"/>
      <c r="D1295" s="31"/>
      <c r="AB1295" s="4"/>
    </row>
    <row r="1296" spans="1:28" x14ac:dyDescent="0.3">
      <c r="A1296" s="21"/>
      <c r="B1296" s="21"/>
      <c r="C1296" s="21"/>
      <c r="D1296" s="31"/>
      <c r="AB1296" s="4"/>
    </row>
    <row r="1297" spans="1:28" x14ac:dyDescent="0.3">
      <c r="A1297" s="21"/>
      <c r="B1297" s="21"/>
      <c r="C1297" s="21"/>
      <c r="D1297" s="31"/>
      <c r="AB1297" s="4"/>
    </row>
    <row r="1298" spans="1:28" x14ac:dyDescent="0.3">
      <c r="A1298" s="21"/>
      <c r="B1298" s="21"/>
      <c r="C1298" s="21"/>
      <c r="D1298" s="31"/>
      <c r="AB1298" s="4"/>
    </row>
    <row r="1299" spans="1:28" x14ac:dyDescent="0.3">
      <c r="A1299" s="21"/>
      <c r="B1299" s="21"/>
      <c r="C1299" s="21"/>
      <c r="D1299" s="31"/>
      <c r="AB1299" s="4"/>
    </row>
    <row r="1300" spans="1:28" x14ac:dyDescent="0.3">
      <c r="A1300" s="21"/>
      <c r="B1300" s="21"/>
      <c r="C1300" s="21"/>
      <c r="D1300" s="31"/>
      <c r="AB1300" s="4"/>
    </row>
    <row r="1301" spans="1:28" x14ac:dyDescent="0.3">
      <c r="A1301" s="21"/>
      <c r="B1301" s="21"/>
      <c r="C1301" s="21"/>
      <c r="D1301" s="31"/>
      <c r="AB1301" s="4"/>
    </row>
    <row r="1302" spans="1:28" x14ac:dyDescent="0.3">
      <c r="A1302" s="21"/>
      <c r="B1302" s="21"/>
      <c r="C1302" s="21"/>
      <c r="D1302" s="31"/>
      <c r="AB1302" s="4"/>
    </row>
    <row r="1303" spans="1:28" x14ac:dyDescent="0.3">
      <c r="A1303" s="21"/>
      <c r="B1303" s="21"/>
      <c r="C1303" s="21"/>
      <c r="D1303" s="31"/>
      <c r="AB1303" s="4"/>
    </row>
    <row r="1304" spans="1:28" x14ac:dyDescent="0.3">
      <c r="A1304" s="21"/>
      <c r="B1304" s="21"/>
      <c r="C1304" s="21"/>
      <c r="D1304" s="31"/>
      <c r="AB1304" s="4"/>
    </row>
    <row r="1305" spans="1:28" x14ac:dyDescent="0.3">
      <c r="A1305" s="21"/>
      <c r="B1305" s="21"/>
      <c r="C1305" s="21"/>
      <c r="D1305" s="31"/>
      <c r="AB1305" s="4"/>
    </row>
    <row r="1306" spans="1:28" x14ac:dyDescent="0.3">
      <c r="A1306" s="21"/>
      <c r="B1306" s="21"/>
      <c r="C1306" s="21"/>
      <c r="D1306" s="31"/>
      <c r="AB1306" s="4"/>
    </row>
    <row r="1307" spans="1:28" x14ac:dyDescent="0.3">
      <c r="A1307" s="21"/>
      <c r="B1307" s="21"/>
      <c r="C1307" s="21"/>
      <c r="D1307" s="31"/>
      <c r="AB1307" s="4"/>
    </row>
    <row r="1308" spans="1:28" x14ac:dyDescent="0.3">
      <c r="A1308" s="21"/>
      <c r="B1308" s="21"/>
      <c r="C1308" s="21"/>
      <c r="D1308" s="31"/>
      <c r="AB1308" s="4"/>
    </row>
    <row r="1309" spans="1:28" x14ac:dyDescent="0.3">
      <c r="A1309" s="21"/>
      <c r="B1309" s="21"/>
      <c r="C1309" s="21"/>
      <c r="D1309" s="31"/>
      <c r="AB1309" s="4"/>
    </row>
    <row r="1310" spans="1:28" x14ac:dyDescent="0.3">
      <c r="A1310" s="21"/>
      <c r="B1310" s="21"/>
      <c r="C1310" s="21"/>
      <c r="D1310" s="31"/>
      <c r="AB1310" s="4"/>
    </row>
    <row r="1311" spans="1:28" x14ac:dyDescent="0.3">
      <c r="A1311" s="21"/>
      <c r="B1311" s="21"/>
      <c r="C1311" s="21"/>
      <c r="D1311" s="31"/>
      <c r="AB1311" s="4"/>
    </row>
    <row r="1312" spans="1:28" x14ac:dyDescent="0.3">
      <c r="A1312" s="21"/>
      <c r="B1312" s="21"/>
      <c r="C1312" s="21"/>
      <c r="D1312" s="31"/>
      <c r="AB1312" s="4"/>
    </row>
    <row r="1313" spans="1:28" x14ac:dyDescent="0.3">
      <c r="A1313" s="21"/>
      <c r="B1313" s="21"/>
      <c r="C1313" s="21"/>
      <c r="D1313" s="31"/>
      <c r="AB1313" s="4"/>
    </row>
    <row r="1314" spans="1:28" x14ac:dyDescent="0.3">
      <c r="A1314" s="21"/>
      <c r="B1314" s="21"/>
      <c r="C1314" s="21"/>
      <c r="D1314" s="31"/>
      <c r="AB1314" s="4"/>
    </row>
    <row r="1315" spans="1:28" x14ac:dyDescent="0.3">
      <c r="A1315" s="21"/>
      <c r="B1315" s="21"/>
      <c r="C1315" s="21"/>
      <c r="D1315" s="31"/>
      <c r="AB1315" s="4"/>
    </row>
    <row r="1316" spans="1:28" x14ac:dyDescent="0.3">
      <c r="A1316" s="21"/>
      <c r="B1316" s="21"/>
      <c r="C1316" s="21"/>
      <c r="D1316" s="31"/>
      <c r="AB1316" s="4"/>
    </row>
    <row r="1317" spans="1:28" x14ac:dyDescent="0.3">
      <c r="A1317" s="21"/>
      <c r="B1317" s="21"/>
      <c r="C1317" s="21"/>
      <c r="D1317" s="31"/>
      <c r="AB1317" s="4"/>
    </row>
    <row r="1318" spans="1:28" x14ac:dyDescent="0.3">
      <c r="A1318" s="21"/>
      <c r="B1318" s="21"/>
      <c r="C1318" s="21"/>
      <c r="D1318" s="31"/>
      <c r="AB1318" s="4"/>
    </row>
    <row r="1319" spans="1:28" x14ac:dyDescent="0.3">
      <c r="A1319" s="21"/>
      <c r="B1319" s="21"/>
      <c r="C1319" s="21"/>
      <c r="D1319" s="31"/>
      <c r="AB1319" s="4"/>
    </row>
    <row r="1320" spans="1:28" x14ac:dyDescent="0.3">
      <c r="A1320" s="21"/>
      <c r="B1320" s="21"/>
      <c r="C1320" s="21"/>
      <c r="D1320" s="31"/>
      <c r="AB1320" s="4"/>
    </row>
    <row r="1321" spans="1:28" x14ac:dyDescent="0.3">
      <c r="A1321" s="21"/>
      <c r="B1321" s="21"/>
      <c r="C1321" s="21"/>
      <c r="D1321" s="31"/>
      <c r="AB1321" s="4"/>
    </row>
    <row r="1322" spans="1:28" x14ac:dyDescent="0.3">
      <c r="A1322" s="21"/>
      <c r="B1322" s="21"/>
      <c r="C1322" s="21"/>
      <c r="D1322" s="31"/>
      <c r="AB1322" s="4"/>
    </row>
    <row r="1323" spans="1:28" x14ac:dyDescent="0.3">
      <c r="A1323" s="21"/>
      <c r="B1323" s="21"/>
      <c r="C1323" s="21"/>
      <c r="D1323" s="31"/>
      <c r="AB1323" s="4"/>
    </row>
    <row r="1324" spans="1:28" x14ac:dyDescent="0.3">
      <c r="A1324" s="21"/>
      <c r="B1324" s="21"/>
      <c r="C1324" s="21"/>
      <c r="D1324" s="31"/>
      <c r="AB1324" s="4"/>
    </row>
    <row r="1325" spans="1:28" x14ac:dyDescent="0.3">
      <c r="A1325" s="21"/>
      <c r="B1325" s="21"/>
      <c r="C1325" s="21"/>
      <c r="D1325" s="31"/>
      <c r="AB1325" s="4"/>
    </row>
    <row r="1326" spans="1:28" x14ac:dyDescent="0.3">
      <c r="A1326" s="21"/>
      <c r="B1326" s="21"/>
      <c r="C1326" s="21"/>
      <c r="D1326" s="31"/>
      <c r="AB1326" s="4"/>
    </row>
    <row r="1327" spans="1:28" x14ac:dyDescent="0.3">
      <c r="A1327" s="21"/>
      <c r="B1327" s="21"/>
      <c r="C1327" s="21"/>
      <c r="D1327" s="31"/>
      <c r="AB1327" s="4"/>
    </row>
    <row r="1328" spans="1:28" x14ac:dyDescent="0.3">
      <c r="A1328" s="21"/>
      <c r="B1328" s="21"/>
      <c r="C1328" s="21"/>
      <c r="D1328" s="31"/>
      <c r="AB1328" s="4"/>
    </row>
    <row r="1329" spans="1:28" x14ac:dyDescent="0.3">
      <c r="A1329" s="21"/>
      <c r="B1329" s="21"/>
      <c r="C1329" s="21"/>
      <c r="D1329" s="31"/>
      <c r="AB1329" s="4"/>
    </row>
    <row r="1330" spans="1:28" x14ac:dyDescent="0.3">
      <c r="A1330" s="21"/>
      <c r="B1330" s="21"/>
      <c r="C1330" s="21"/>
      <c r="D1330" s="31"/>
      <c r="AB1330" s="4"/>
    </row>
    <row r="1331" spans="1:28" x14ac:dyDescent="0.3">
      <c r="A1331" s="21"/>
      <c r="B1331" s="21"/>
      <c r="C1331" s="21"/>
      <c r="D1331" s="31"/>
      <c r="AB1331" s="4"/>
    </row>
    <row r="1332" spans="1:28" x14ac:dyDescent="0.3">
      <c r="A1332" s="21"/>
      <c r="B1332" s="21"/>
      <c r="C1332" s="21"/>
      <c r="D1332" s="31"/>
      <c r="AB1332" s="4"/>
    </row>
    <row r="1333" spans="1:28" x14ac:dyDescent="0.3">
      <c r="A1333" s="21"/>
      <c r="B1333" s="21"/>
      <c r="C1333" s="21"/>
      <c r="D1333" s="31"/>
      <c r="AB1333" s="4"/>
    </row>
    <row r="1334" spans="1:28" x14ac:dyDescent="0.3">
      <c r="A1334" s="21"/>
      <c r="B1334" s="21"/>
      <c r="C1334" s="21"/>
      <c r="D1334" s="31"/>
      <c r="AB1334" s="4"/>
    </row>
    <row r="1335" spans="1:28" x14ac:dyDescent="0.3">
      <c r="A1335" s="21"/>
      <c r="B1335" s="21"/>
      <c r="C1335" s="21"/>
      <c r="D1335" s="31"/>
      <c r="AB1335" s="4"/>
    </row>
    <row r="1336" spans="1:28" x14ac:dyDescent="0.3">
      <c r="A1336" s="21"/>
      <c r="B1336" s="21"/>
      <c r="C1336" s="21"/>
      <c r="D1336" s="31"/>
      <c r="AB1336" s="4"/>
    </row>
    <row r="1337" spans="1:28" x14ac:dyDescent="0.3">
      <c r="A1337" s="21"/>
      <c r="B1337" s="21"/>
      <c r="C1337" s="21"/>
      <c r="D1337" s="31"/>
      <c r="AB1337" s="4"/>
    </row>
    <row r="1338" spans="1:28" x14ac:dyDescent="0.3">
      <c r="A1338" s="21"/>
      <c r="B1338" s="21"/>
      <c r="C1338" s="21"/>
      <c r="D1338" s="31"/>
      <c r="AB1338" s="4"/>
    </row>
    <row r="1339" spans="1:28" x14ac:dyDescent="0.3">
      <c r="A1339" s="21"/>
      <c r="B1339" s="21"/>
      <c r="C1339" s="21"/>
      <c r="D1339" s="31"/>
      <c r="AB1339" s="4"/>
    </row>
    <row r="1340" spans="1:28" x14ac:dyDescent="0.3">
      <c r="A1340" s="21"/>
      <c r="B1340" s="21"/>
      <c r="C1340" s="21"/>
      <c r="D1340" s="31"/>
      <c r="AB1340" s="4"/>
    </row>
    <row r="1341" spans="1:28" x14ac:dyDescent="0.3">
      <c r="A1341" s="21"/>
      <c r="B1341" s="21"/>
      <c r="C1341" s="21"/>
      <c r="D1341" s="31"/>
      <c r="AB1341" s="4"/>
    </row>
    <row r="1342" spans="1:28" x14ac:dyDescent="0.3">
      <c r="A1342" s="21"/>
      <c r="B1342" s="21"/>
      <c r="C1342" s="21"/>
      <c r="D1342" s="31"/>
      <c r="AB1342" s="4"/>
    </row>
    <row r="1343" spans="1:28" x14ac:dyDescent="0.3">
      <c r="A1343" s="21"/>
      <c r="B1343" s="21"/>
      <c r="C1343" s="21"/>
      <c r="D1343" s="31"/>
      <c r="AB1343" s="4"/>
    </row>
    <row r="1344" spans="1:28" x14ac:dyDescent="0.3">
      <c r="A1344" s="21"/>
      <c r="B1344" s="21"/>
      <c r="C1344" s="21"/>
      <c r="D1344" s="31"/>
      <c r="AB1344" s="4"/>
    </row>
    <row r="1345" spans="1:28" x14ac:dyDescent="0.3">
      <c r="A1345" s="21"/>
      <c r="B1345" s="21"/>
      <c r="C1345" s="21"/>
      <c r="D1345" s="31"/>
      <c r="AB1345" s="4"/>
    </row>
    <row r="1346" spans="1:28" x14ac:dyDescent="0.3">
      <c r="A1346" s="21"/>
      <c r="B1346" s="21"/>
      <c r="C1346" s="21"/>
      <c r="D1346" s="31"/>
      <c r="AB1346" s="4"/>
    </row>
    <row r="1347" spans="1:28" x14ac:dyDescent="0.3">
      <c r="A1347" s="21"/>
      <c r="B1347" s="21"/>
      <c r="C1347" s="21"/>
      <c r="D1347" s="31"/>
      <c r="AB1347" s="4"/>
    </row>
    <row r="1348" spans="1:28" x14ac:dyDescent="0.3">
      <c r="A1348" s="21"/>
      <c r="B1348" s="21"/>
      <c r="C1348" s="21"/>
      <c r="D1348" s="31"/>
      <c r="AB1348" s="4"/>
    </row>
    <row r="1349" spans="1:28" x14ac:dyDescent="0.3">
      <c r="A1349" s="21"/>
      <c r="B1349" s="21"/>
      <c r="C1349" s="21"/>
      <c r="D1349" s="31"/>
      <c r="AB1349" s="4"/>
    </row>
    <row r="1350" spans="1:28" x14ac:dyDescent="0.3">
      <c r="A1350" s="21"/>
      <c r="B1350" s="21"/>
      <c r="C1350" s="21"/>
      <c r="D1350" s="31"/>
      <c r="AB1350" s="4"/>
    </row>
    <row r="1351" spans="1:28" x14ac:dyDescent="0.3">
      <c r="A1351" s="21"/>
      <c r="B1351" s="21"/>
      <c r="C1351" s="21"/>
      <c r="D1351" s="31"/>
      <c r="AB1351" s="4"/>
    </row>
    <row r="1352" spans="1:28" x14ac:dyDescent="0.3">
      <c r="A1352" s="21"/>
      <c r="B1352" s="21"/>
      <c r="C1352" s="21"/>
      <c r="D1352" s="31"/>
      <c r="AB1352" s="4"/>
    </row>
    <row r="1353" spans="1:28" x14ac:dyDescent="0.3">
      <c r="A1353" s="21"/>
      <c r="B1353" s="21"/>
      <c r="C1353" s="21"/>
      <c r="D1353" s="31"/>
      <c r="AB1353" s="4"/>
    </row>
    <row r="1354" spans="1:28" x14ac:dyDescent="0.3">
      <c r="A1354" s="21"/>
      <c r="B1354" s="21"/>
      <c r="C1354" s="21"/>
      <c r="D1354" s="31"/>
      <c r="AB1354" s="4"/>
    </row>
    <row r="1355" spans="1:28" x14ac:dyDescent="0.3">
      <c r="A1355" s="21"/>
      <c r="B1355" s="21"/>
      <c r="C1355" s="21"/>
      <c r="D1355" s="31"/>
      <c r="AB1355" s="4"/>
    </row>
    <row r="1356" spans="1:28" x14ac:dyDescent="0.3">
      <c r="A1356" s="21"/>
      <c r="B1356" s="21"/>
      <c r="C1356" s="21"/>
      <c r="D1356" s="31"/>
      <c r="AB1356" s="4"/>
    </row>
    <row r="1357" spans="1:28" x14ac:dyDescent="0.3">
      <c r="A1357" s="21"/>
      <c r="B1357" s="21"/>
      <c r="C1357" s="21"/>
      <c r="D1357" s="31"/>
      <c r="AB1357" s="4"/>
    </row>
    <row r="1358" spans="1:28" x14ac:dyDescent="0.3">
      <c r="A1358" s="21"/>
      <c r="B1358" s="21"/>
      <c r="C1358" s="21"/>
      <c r="D1358" s="31"/>
      <c r="AB1358" s="4"/>
    </row>
    <row r="1359" spans="1:28" x14ac:dyDescent="0.3">
      <c r="A1359" s="21"/>
      <c r="B1359" s="21"/>
      <c r="C1359" s="21"/>
      <c r="D1359" s="31"/>
      <c r="AB1359" s="4"/>
    </row>
    <row r="1360" spans="1:28" x14ac:dyDescent="0.3">
      <c r="A1360" s="21"/>
      <c r="B1360" s="21"/>
      <c r="C1360" s="21"/>
      <c r="D1360" s="31"/>
      <c r="AB1360" s="4"/>
    </row>
    <row r="1361" spans="1:28" x14ac:dyDescent="0.3">
      <c r="A1361" s="21"/>
      <c r="B1361" s="21"/>
      <c r="C1361" s="21"/>
      <c r="D1361" s="31"/>
      <c r="AB1361" s="4"/>
    </row>
    <row r="1362" spans="1:28" x14ac:dyDescent="0.3">
      <c r="A1362" s="21"/>
      <c r="B1362" s="21"/>
      <c r="C1362" s="21"/>
      <c r="D1362" s="31"/>
      <c r="AB1362" s="4"/>
    </row>
    <row r="1363" spans="1:28" x14ac:dyDescent="0.3">
      <c r="A1363" s="21"/>
      <c r="B1363" s="21"/>
      <c r="C1363" s="21"/>
      <c r="D1363" s="31"/>
      <c r="AB1363" s="4"/>
    </row>
    <row r="1364" spans="1:28" x14ac:dyDescent="0.3">
      <c r="A1364" s="21"/>
      <c r="B1364" s="21"/>
      <c r="C1364" s="21"/>
      <c r="D1364" s="31"/>
      <c r="AB1364" s="4"/>
    </row>
    <row r="1365" spans="1:28" x14ac:dyDescent="0.3">
      <c r="A1365" s="21"/>
      <c r="B1365" s="21"/>
      <c r="C1365" s="21"/>
      <c r="D1365" s="31"/>
      <c r="AB1365" s="4"/>
    </row>
    <row r="1366" spans="1:28" x14ac:dyDescent="0.3">
      <c r="A1366" s="21"/>
      <c r="B1366" s="21"/>
      <c r="C1366" s="21"/>
      <c r="D1366" s="31"/>
      <c r="AB1366" s="4"/>
    </row>
    <row r="1367" spans="1:28" x14ac:dyDescent="0.3">
      <c r="A1367" s="21"/>
      <c r="B1367" s="21"/>
      <c r="C1367" s="21"/>
      <c r="D1367" s="31"/>
      <c r="AB1367" s="4"/>
    </row>
    <row r="1368" spans="1:28" x14ac:dyDescent="0.3">
      <c r="A1368" s="21"/>
      <c r="B1368" s="21"/>
      <c r="C1368" s="21"/>
      <c r="D1368" s="31"/>
      <c r="AB1368" s="4"/>
    </row>
    <row r="1369" spans="1:28" x14ac:dyDescent="0.3">
      <c r="A1369" s="21"/>
      <c r="B1369" s="21"/>
      <c r="C1369" s="21"/>
      <c r="D1369" s="31"/>
      <c r="AB1369" s="4"/>
    </row>
    <row r="1370" spans="1:28" x14ac:dyDescent="0.3">
      <c r="A1370" s="21"/>
      <c r="B1370" s="21"/>
      <c r="C1370" s="21"/>
      <c r="D1370" s="31"/>
      <c r="AB1370" s="4"/>
    </row>
    <row r="1371" spans="1:28" x14ac:dyDescent="0.3">
      <c r="A1371" s="21"/>
      <c r="B1371" s="21"/>
      <c r="C1371" s="21"/>
      <c r="D1371" s="31"/>
      <c r="AB1371" s="4"/>
    </row>
    <row r="1372" spans="1:28" x14ac:dyDescent="0.3">
      <c r="A1372" s="21"/>
      <c r="B1372" s="21"/>
      <c r="C1372" s="21"/>
      <c r="D1372" s="31"/>
      <c r="AB1372" s="4"/>
    </row>
    <row r="1373" spans="1:28" x14ac:dyDescent="0.3">
      <c r="A1373" s="21"/>
      <c r="B1373" s="21"/>
      <c r="C1373" s="21"/>
      <c r="D1373" s="31"/>
      <c r="AB1373" s="4"/>
    </row>
    <row r="1374" spans="1:28" x14ac:dyDescent="0.3">
      <c r="A1374" s="21"/>
      <c r="B1374" s="21"/>
      <c r="C1374" s="21"/>
      <c r="D1374" s="31"/>
      <c r="AB1374" s="4"/>
    </row>
    <row r="1375" spans="1:28" x14ac:dyDescent="0.3">
      <c r="A1375" s="21"/>
      <c r="B1375" s="21"/>
      <c r="C1375" s="21"/>
      <c r="D1375" s="31"/>
      <c r="AB1375" s="4"/>
    </row>
    <row r="1376" spans="1:28" x14ac:dyDescent="0.3">
      <c r="A1376" s="21"/>
      <c r="B1376" s="21"/>
      <c r="C1376" s="21"/>
      <c r="D1376" s="31"/>
      <c r="AB1376" s="4"/>
    </row>
    <row r="1377" spans="1:28" x14ac:dyDescent="0.3">
      <c r="A1377" s="21"/>
      <c r="B1377" s="21"/>
      <c r="C1377" s="21"/>
      <c r="D1377" s="31"/>
      <c r="AB1377" s="4"/>
    </row>
    <row r="1378" spans="1:28" x14ac:dyDescent="0.3">
      <c r="A1378" s="21"/>
      <c r="B1378" s="21"/>
      <c r="C1378" s="21"/>
      <c r="D1378" s="31"/>
      <c r="AB1378" s="4"/>
    </row>
    <row r="1379" spans="1:28" x14ac:dyDescent="0.3">
      <c r="A1379" s="21"/>
      <c r="B1379" s="21"/>
      <c r="C1379" s="21"/>
      <c r="D1379" s="31"/>
      <c r="AB1379" s="4"/>
    </row>
    <row r="1380" spans="1:28" x14ac:dyDescent="0.3">
      <c r="A1380" s="21"/>
      <c r="B1380" s="21"/>
      <c r="C1380" s="21"/>
      <c r="D1380" s="31"/>
      <c r="AB1380" s="4"/>
    </row>
    <row r="1381" spans="1:28" x14ac:dyDescent="0.3">
      <c r="A1381" s="21"/>
      <c r="B1381" s="21"/>
      <c r="C1381" s="21"/>
      <c r="D1381" s="31"/>
      <c r="AB1381" s="4"/>
    </row>
    <row r="1382" spans="1:28" x14ac:dyDescent="0.3">
      <c r="A1382" s="21"/>
      <c r="B1382" s="21"/>
      <c r="C1382" s="21"/>
      <c r="D1382" s="31"/>
      <c r="AB1382" s="4"/>
    </row>
    <row r="1383" spans="1:28" x14ac:dyDescent="0.3">
      <c r="A1383" s="21"/>
      <c r="B1383" s="21"/>
      <c r="C1383" s="21"/>
      <c r="D1383" s="31"/>
      <c r="AB1383" s="4"/>
    </row>
    <row r="1384" spans="1:28" x14ac:dyDescent="0.3">
      <c r="A1384" s="21"/>
      <c r="B1384" s="21"/>
      <c r="C1384" s="21"/>
      <c r="D1384" s="31"/>
      <c r="AB1384" s="4"/>
    </row>
    <row r="1385" spans="1:28" x14ac:dyDescent="0.3">
      <c r="A1385" s="21"/>
      <c r="B1385" s="21"/>
      <c r="C1385" s="21"/>
      <c r="D1385" s="31"/>
      <c r="AB1385" s="4"/>
    </row>
    <row r="1386" spans="1:28" x14ac:dyDescent="0.3">
      <c r="A1386" s="21"/>
      <c r="B1386" s="21"/>
      <c r="C1386" s="21"/>
      <c r="D1386" s="31"/>
      <c r="AB1386" s="4"/>
    </row>
    <row r="1387" spans="1:28" x14ac:dyDescent="0.3">
      <c r="A1387" s="21"/>
      <c r="B1387" s="21"/>
      <c r="C1387" s="21"/>
      <c r="D1387" s="31"/>
      <c r="AB1387" s="4"/>
    </row>
    <row r="1388" spans="1:28" x14ac:dyDescent="0.3">
      <c r="A1388" s="21"/>
      <c r="B1388" s="21"/>
      <c r="C1388" s="21"/>
      <c r="D1388" s="31"/>
      <c r="AB1388" s="4"/>
    </row>
    <row r="1389" spans="1:28" x14ac:dyDescent="0.3">
      <c r="A1389" s="21"/>
      <c r="B1389" s="21"/>
      <c r="C1389" s="21"/>
      <c r="D1389" s="31"/>
      <c r="AB1389" s="4"/>
    </row>
    <row r="1390" spans="1:28" x14ac:dyDescent="0.3">
      <c r="A1390" s="21"/>
      <c r="B1390" s="21"/>
      <c r="C1390" s="21"/>
      <c r="D1390" s="31"/>
      <c r="AB1390" s="4"/>
    </row>
    <row r="1391" spans="1:28" x14ac:dyDescent="0.3">
      <c r="A1391" s="21"/>
      <c r="B1391" s="21"/>
      <c r="C1391" s="21"/>
      <c r="D1391" s="31"/>
      <c r="AB1391" s="4"/>
    </row>
    <row r="1392" spans="1:28" x14ac:dyDescent="0.3">
      <c r="A1392" s="21"/>
      <c r="B1392" s="21"/>
      <c r="C1392" s="21"/>
      <c r="D1392" s="31"/>
      <c r="AB1392" s="4"/>
    </row>
    <row r="1393" spans="1:28" x14ac:dyDescent="0.3">
      <c r="A1393" s="21"/>
      <c r="B1393" s="21"/>
      <c r="C1393" s="21"/>
      <c r="D1393" s="31"/>
      <c r="AB1393" s="4"/>
    </row>
    <row r="1394" spans="1:28" x14ac:dyDescent="0.3">
      <c r="A1394" s="21"/>
      <c r="B1394" s="21"/>
      <c r="C1394" s="21"/>
      <c r="D1394" s="31"/>
      <c r="AB1394" s="4"/>
    </row>
    <row r="1395" spans="1:28" x14ac:dyDescent="0.3">
      <c r="A1395" s="21"/>
      <c r="B1395" s="21"/>
      <c r="C1395" s="21"/>
      <c r="D1395" s="31"/>
      <c r="AB1395" s="4"/>
    </row>
    <row r="1396" spans="1:28" x14ac:dyDescent="0.3">
      <c r="A1396" s="21"/>
      <c r="B1396" s="21"/>
      <c r="C1396" s="21"/>
      <c r="D1396" s="31"/>
      <c r="AB1396" s="4"/>
    </row>
    <row r="1397" spans="1:28" x14ac:dyDescent="0.3">
      <c r="A1397" s="21"/>
      <c r="B1397" s="21"/>
      <c r="C1397" s="21"/>
      <c r="D1397" s="31"/>
      <c r="AB1397" s="4"/>
    </row>
    <row r="1398" spans="1:28" x14ac:dyDescent="0.3">
      <c r="A1398" s="21"/>
      <c r="B1398" s="21"/>
      <c r="C1398" s="21"/>
      <c r="D1398" s="31"/>
      <c r="AB1398" s="4"/>
    </row>
    <row r="1399" spans="1:28" x14ac:dyDescent="0.3">
      <c r="A1399" s="21"/>
      <c r="B1399" s="21"/>
      <c r="C1399" s="21"/>
      <c r="D1399" s="31"/>
      <c r="AB1399" s="4"/>
    </row>
    <row r="1400" spans="1:28" x14ac:dyDescent="0.3">
      <c r="A1400" s="21"/>
      <c r="B1400" s="21"/>
      <c r="C1400" s="21"/>
      <c r="D1400" s="31"/>
      <c r="AB1400" s="4"/>
    </row>
    <row r="1401" spans="1:28" x14ac:dyDescent="0.3">
      <c r="A1401" s="21"/>
      <c r="B1401" s="21"/>
      <c r="C1401" s="21"/>
      <c r="D1401" s="31"/>
      <c r="AB1401" s="4"/>
    </row>
    <row r="1402" spans="1:28" x14ac:dyDescent="0.3">
      <c r="A1402" s="21"/>
      <c r="B1402" s="21"/>
      <c r="C1402" s="21"/>
      <c r="D1402" s="31"/>
      <c r="AB1402" s="4"/>
    </row>
    <row r="1403" spans="1:28" x14ac:dyDescent="0.3">
      <c r="A1403" s="21"/>
      <c r="B1403" s="21"/>
      <c r="C1403" s="21"/>
      <c r="D1403" s="31"/>
      <c r="AB1403" s="4"/>
    </row>
    <row r="1404" spans="1:28" x14ac:dyDescent="0.3">
      <c r="A1404" s="21"/>
      <c r="B1404" s="21"/>
      <c r="C1404" s="21"/>
      <c r="D1404" s="31"/>
      <c r="AB1404" s="4"/>
    </row>
    <row r="1405" spans="1:28" x14ac:dyDescent="0.3">
      <c r="A1405" s="21"/>
      <c r="B1405" s="21"/>
      <c r="C1405" s="21"/>
      <c r="D1405" s="31"/>
      <c r="AB1405" s="4"/>
    </row>
    <row r="1406" spans="1:28" x14ac:dyDescent="0.3">
      <c r="A1406" s="21"/>
      <c r="B1406" s="21"/>
      <c r="C1406" s="21"/>
      <c r="D1406" s="31"/>
      <c r="AB1406" s="4"/>
    </row>
    <row r="1407" spans="1:28" x14ac:dyDescent="0.3">
      <c r="A1407" s="21"/>
      <c r="B1407" s="21"/>
      <c r="C1407" s="21"/>
      <c r="D1407" s="31"/>
      <c r="AB1407" s="4"/>
    </row>
    <row r="1408" spans="1:28" x14ac:dyDescent="0.3">
      <c r="A1408" s="21"/>
      <c r="B1408" s="21"/>
      <c r="C1408" s="21"/>
      <c r="D1408" s="31"/>
      <c r="AB1408" s="4"/>
    </row>
    <row r="1409" spans="1:28" x14ac:dyDescent="0.3">
      <c r="A1409" s="21"/>
      <c r="B1409" s="21"/>
      <c r="C1409" s="21"/>
      <c r="D1409" s="31"/>
      <c r="AB1409" s="4"/>
    </row>
    <row r="1410" spans="1:28" x14ac:dyDescent="0.3">
      <c r="A1410" s="21"/>
      <c r="B1410" s="21"/>
      <c r="C1410" s="21"/>
      <c r="D1410" s="31"/>
      <c r="AB1410" s="4"/>
    </row>
    <row r="1411" spans="1:28" x14ac:dyDescent="0.3">
      <c r="A1411" s="21"/>
      <c r="B1411" s="21"/>
      <c r="C1411" s="21"/>
      <c r="D1411" s="31"/>
      <c r="AB1411" s="4"/>
    </row>
    <row r="1412" spans="1:28" x14ac:dyDescent="0.3">
      <c r="A1412" s="21"/>
      <c r="B1412" s="21"/>
      <c r="C1412" s="21"/>
      <c r="D1412" s="31"/>
      <c r="AB1412" s="4"/>
    </row>
    <row r="1413" spans="1:28" x14ac:dyDescent="0.3">
      <c r="A1413" s="21"/>
      <c r="B1413" s="21"/>
      <c r="C1413" s="21"/>
      <c r="D1413" s="31"/>
      <c r="AB1413" s="4"/>
    </row>
    <row r="1414" spans="1:28" x14ac:dyDescent="0.3">
      <c r="A1414" s="21"/>
      <c r="B1414" s="21"/>
      <c r="C1414" s="21"/>
      <c r="D1414" s="31"/>
      <c r="AB1414" s="4"/>
    </row>
    <row r="1415" spans="1:28" x14ac:dyDescent="0.3">
      <c r="A1415" s="21"/>
      <c r="B1415" s="21"/>
      <c r="C1415" s="21"/>
      <c r="D1415" s="31"/>
      <c r="AB1415" s="4"/>
    </row>
    <row r="1416" spans="1:28" x14ac:dyDescent="0.3">
      <c r="A1416" s="21"/>
      <c r="B1416" s="21"/>
      <c r="C1416" s="21"/>
      <c r="D1416" s="31"/>
      <c r="AB1416" s="4"/>
    </row>
    <row r="1417" spans="1:28" x14ac:dyDescent="0.3">
      <c r="A1417" s="21"/>
      <c r="B1417" s="21"/>
      <c r="C1417" s="21"/>
      <c r="D1417" s="31"/>
      <c r="AB1417" s="4"/>
    </row>
    <row r="1418" spans="1:28" x14ac:dyDescent="0.3">
      <c r="A1418" s="21"/>
      <c r="B1418" s="21"/>
      <c r="C1418" s="21"/>
      <c r="D1418" s="31"/>
      <c r="AB1418" s="4"/>
    </row>
    <row r="1419" spans="1:28" x14ac:dyDescent="0.3">
      <c r="A1419" s="21"/>
      <c r="B1419" s="21"/>
      <c r="C1419" s="21"/>
      <c r="D1419" s="31"/>
      <c r="AB1419" s="4"/>
    </row>
    <row r="1420" spans="1:28" x14ac:dyDescent="0.3">
      <c r="A1420" s="21"/>
      <c r="B1420" s="21"/>
      <c r="C1420" s="21"/>
      <c r="D1420" s="31"/>
      <c r="AB1420" s="4"/>
    </row>
    <row r="1421" spans="1:28" x14ac:dyDescent="0.3">
      <c r="A1421" s="21"/>
      <c r="B1421" s="21"/>
      <c r="C1421" s="21"/>
      <c r="D1421" s="31"/>
      <c r="AB1421" s="4"/>
    </row>
    <row r="1422" spans="1:28" x14ac:dyDescent="0.3">
      <c r="A1422" s="21"/>
      <c r="B1422" s="21"/>
      <c r="C1422" s="21"/>
      <c r="D1422" s="31"/>
      <c r="AB1422" s="4"/>
    </row>
    <row r="1423" spans="1:28" x14ac:dyDescent="0.3">
      <c r="A1423" s="21"/>
      <c r="B1423" s="21"/>
      <c r="C1423" s="21"/>
      <c r="D1423" s="31"/>
      <c r="AB1423" s="4"/>
    </row>
    <row r="1424" spans="1:28" x14ac:dyDescent="0.3">
      <c r="A1424" s="21"/>
      <c r="B1424" s="21"/>
      <c r="C1424" s="21"/>
      <c r="D1424" s="31"/>
      <c r="AB1424" s="4"/>
    </row>
    <row r="1425" spans="1:28" x14ac:dyDescent="0.3">
      <c r="A1425" s="21"/>
      <c r="B1425" s="21"/>
      <c r="C1425" s="21"/>
      <c r="D1425" s="31"/>
      <c r="AB1425" s="4"/>
    </row>
    <row r="1426" spans="1:28" x14ac:dyDescent="0.3">
      <c r="A1426" s="21"/>
      <c r="B1426" s="21"/>
      <c r="C1426" s="21"/>
      <c r="D1426" s="31"/>
      <c r="AB1426" s="4"/>
    </row>
    <row r="1427" spans="1:28" x14ac:dyDescent="0.3">
      <c r="A1427" s="21"/>
      <c r="B1427" s="21"/>
      <c r="C1427" s="21"/>
      <c r="D1427" s="31"/>
      <c r="AB1427" s="4"/>
    </row>
    <row r="1428" spans="1:28" x14ac:dyDescent="0.3">
      <c r="A1428" s="21"/>
      <c r="B1428" s="21"/>
      <c r="C1428" s="21"/>
      <c r="D1428" s="31"/>
      <c r="AB1428" s="4"/>
    </row>
    <row r="1429" spans="1:28" x14ac:dyDescent="0.3">
      <c r="A1429" s="21"/>
      <c r="B1429" s="21"/>
      <c r="C1429" s="21"/>
      <c r="D1429" s="31"/>
      <c r="AB1429" s="4"/>
    </row>
    <row r="1430" spans="1:28" x14ac:dyDescent="0.3">
      <c r="A1430" s="21"/>
      <c r="B1430" s="21"/>
      <c r="C1430" s="21"/>
      <c r="D1430" s="31"/>
      <c r="AB1430" s="4"/>
    </row>
    <row r="1431" spans="1:28" x14ac:dyDescent="0.3">
      <c r="A1431" s="21"/>
      <c r="B1431" s="21"/>
      <c r="C1431" s="21"/>
      <c r="D1431" s="31"/>
      <c r="AB1431" s="4"/>
    </row>
    <row r="1432" spans="1:28" x14ac:dyDescent="0.3">
      <c r="A1432" s="21"/>
      <c r="B1432" s="21"/>
      <c r="C1432" s="21"/>
      <c r="D1432" s="31"/>
      <c r="AB1432" s="4"/>
    </row>
    <row r="1433" spans="1:28" x14ac:dyDescent="0.3">
      <c r="A1433" s="21"/>
      <c r="B1433" s="21"/>
      <c r="C1433" s="21"/>
      <c r="D1433" s="31"/>
      <c r="AB1433" s="4"/>
    </row>
    <row r="1434" spans="1:28" x14ac:dyDescent="0.3">
      <c r="A1434" s="21"/>
      <c r="B1434" s="21"/>
      <c r="C1434" s="21"/>
      <c r="D1434" s="31"/>
      <c r="AB1434" s="4"/>
    </row>
    <row r="1435" spans="1:28" x14ac:dyDescent="0.3">
      <c r="A1435" s="21"/>
      <c r="B1435" s="21"/>
      <c r="C1435" s="21"/>
      <c r="D1435" s="31"/>
      <c r="AB1435" s="4"/>
    </row>
    <row r="1436" spans="1:28" x14ac:dyDescent="0.3">
      <c r="A1436" s="21"/>
      <c r="B1436" s="21"/>
      <c r="C1436" s="21"/>
      <c r="D1436" s="31"/>
      <c r="AB1436" s="4"/>
    </row>
    <row r="1437" spans="1:28" x14ac:dyDescent="0.3">
      <c r="A1437" s="21"/>
      <c r="B1437" s="21"/>
      <c r="C1437" s="21"/>
      <c r="D1437" s="31"/>
      <c r="AB1437" s="4"/>
    </row>
    <row r="1438" spans="1:28" x14ac:dyDescent="0.3">
      <c r="A1438" s="21"/>
      <c r="B1438" s="21"/>
      <c r="C1438" s="21"/>
      <c r="D1438" s="31"/>
      <c r="AB1438" s="4"/>
    </row>
    <row r="1439" spans="1:28" x14ac:dyDescent="0.3">
      <c r="A1439" s="21"/>
      <c r="B1439" s="21"/>
      <c r="C1439" s="21"/>
      <c r="D1439" s="31"/>
      <c r="AB1439" s="4"/>
    </row>
    <row r="1440" spans="1:28" x14ac:dyDescent="0.3">
      <c r="A1440" s="21"/>
      <c r="B1440" s="21"/>
      <c r="C1440" s="21"/>
      <c r="D1440" s="31"/>
      <c r="AB1440" s="4"/>
    </row>
    <row r="1441" spans="1:28" x14ac:dyDescent="0.3">
      <c r="A1441" s="21"/>
      <c r="B1441" s="21"/>
      <c r="C1441" s="21"/>
      <c r="D1441" s="31"/>
      <c r="AB1441" s="4"/>
    </row>
    <row r="1442" spans="1:28" x14ac:dyDescent="0.3">
      <c r="A1442" s="21"/>
      <c r="B1442" s="21"/>
      <c r="C1442" s="21"/>
      <c r="D1442" s="31"/>
      <c r="AB1442" s="4"/>
    </row>
    <row r="1443" spans="1:28" x14ac:dyDescent="0.3">
      <c r="A1443" s="21"/>
      <c r="B1443" s="21"/>
      <c r="C1443" s="21"/>
      <c r="D1443" s="31"/>
      <c r="AB1443" s="4"/>
    </row>
    <row r="1444" spans="1:28" x14ac:dyDescent="0.3">
      <c r="A1444" s="21"/>
      <c r="B1444" s="21"/>
      <c r="C1444" s="21"/>
      <c r="D1444" s="31"/>
      <c r="AB1444" s="4"/>
    </row>
    <row r="1445" spans="1:28" x14ac:dyDescent="0.3">
      <c r="A1445" s="21"/>
      <c r="B1445" s="21"/>
      <c r="C1445" s="21"/>
      <c r="D1445" s="31"/>
      <c r="AB1445" s="4"/>
    </row>
    <row r="1446" spans="1:28" x14ac:dyDescent="0.3">
      <c r="A1446" s="21"/>
      <c r="B1446" s="21"/>
      <c r="C1446" s="21"/>
      <c r="D1446" s="31"/>
      <c r="AB1446" s="4"/>
    </row>
    <row r="1447" spans="1:28" x14ac:dyDescent="0.3">
      <c r="A1447" s="21"/>
      <c r="B1447" s="21"/>
      <c r="C1447" s="21"/>
      <c r="D1447" s="31"/>
      <c r="AB1447" s="4"/>
    </row>
    <row r="1448" spans="1:28" x14ac:dyDescent="0.3">
      <c r="A1448" s="21"/>
      <c r="B1448" s="21"/>
      <c r="C1448" s="21"/>
      <c r="D1448" s="31"/>
      <c r="AB1448" s="4"/>
    </row>
    <row r="1449" spans="1:28" x14ac:dyDescent="0.3">
      <c r="A1449" s="21"/>
      <c r="B1449" s="21"/>
      <c r="C1449" s="21"/>
      <c r="D1449" s="31"/>
      <c r="AB1449" s="4"/>
    </row>
    <row r="1450" spans="1:28" x14ac:dyDescent="0.3">
      <c r="A1450" s="21"/>
      <c r="B1450" s="21"/>
      <c r="C1450" s="21"/>
      <c r="D1450" s="31"/>
      <c r="AB1450" s="4"/>
    </row>
    <row r="1451" spans="1:28" x14ac:dyDescent="0.3">
      <c r="A1451" s="21"/>
      <c r="B1451" s="21"/>
      <c r="C1451" s="21"/>
      <c r="D1451" s="31"/>
      <c r="AB1451" s="4"/>
    </row>
    <row r="1452" spans="1:28" x14ac:dyDescent="0.3">
      <c r="A1452" s="21"/>
      <c r="B1452" s="21"/>
      <c r="C1452" s="21"/>
      <c r="D1452" s="31"/>
      <c r="AB1452" s="4"/>
    </row>
    <row r="1453" spans="1:28" x14ac:dyDescent="0.3">
      <c r="A1453" s="21"/>
      <c r="B1453" s="21"/>
      <c r="C1453" s="21"/>
      <c r="D1453" s="31"/>
      <c r="AB1453" s="4"/>
    </row>
    <row r="1454" spans="1:28" x14ac:dyDescent="0.3">
      <c r="A1454" s="21"/>
      <c r="B1454" s="21"/>
      <c r="C1454" s="21"/>
      <c r="D1454" s="31"/>
      <c r="AB1454" s="4"/>
    </row>
    <row r="1455" spans="1:28" x14ac:dyDescent="0.3">
      <c r="A1455" s="21"/>
      <c r="B1455" s="21"/>
      <c r="C1455" s="21"/>
      <c r="D1455" s="31"/>
      <c r="AB1455" s="4"/>
    </row>
    <row r="1456" spans="1:28" x14ac:dyDescent="0.3">
      <c r="A1456" s="21"/>
      <c r="B1456" s="21"/>
      <c r="C1456" s="21"/>
      <c r="D1456" s="31"/>
      <c r="AB1456" s="4"/>
    </row>
    <row r="1457" spans="1:28" x14ac:dyDescent="0.3">
      <c r="A1457" s="21"/>
      <c r="B1457" s="21"/>
      <c r="C1457" s="21"/>
      <c r="D1457" s="31"/>
      <c r="AB1457" s="4"/>
    </row>
    <row r="1458" spans="1:28" x14ac:dyDescent="0.3">
      <c r="A1458" s="21"/>
      <c r="B1458" s="21"/>
      <c r="C1458" s="21"/>
      <c r="D1458" s="31"/>
      <c r="AB1458" s="4"/>
    </row>
    <row r="1459" spans="1:28" x14ac:dyDescent="0.3">
      <c r="A1459" s="21"/>
      <c r="B1459" s="21"/>
      <c r="C1459" s="21"/>
      <c r="D1459" s="31"/>
      <c r="AB1459" s="4"/>
    </row>
    <row r="1460" spans="1:28" x14ac:dyDescent="0.3">
      <c r="A1460" s="21"/>
      <c r="B1460" s="21"/>
      <c r="C1460" s="21"/>
      <c r="D1460" s="31"/>
      <c r="AB1460" s="4"/>
    </row>
    <row r="1461" spans="1:28" x14ac:dyDescent="0.3">
      <c r="A1461" s="21"/>
      <c r="B1461" s="21"/>
      <c r="C1461" s="21"/>
      <c r="D1461" s="31"/>
      <c r="AB1461" s="4"/>
    </row>
    <row r="1462" spans="1:28" x14ac:dyDescent="0.3">
      <c r="A1462" s="21"/>
      <c r="B1462" s="21"/>
      <c r="C1462" s="21"/>
      <c r="D1462" s="31"/>
      <c r="AB1462" s="4"/>
    </row>
    <row r="1463" spans="1:28" x14ac:dyDescent="0.3">
      <c r="A1463" s="21"/>
      <c r="B1463" s="21"/>
      <c r="C1463" s="21"/>
      <c r="D1463" s="31"/>
      <c r="AB1463" s="4"/>
    </row>
    <row r="1464" spans="1:28" x14ac:dyDescent="0.3">
      <c r="A1464" s="21"/>
      <c r="B1464" s="21"/>
      <c r="C1464" s="21"/>
      <c r="D1464" s="31"/>
      <c r="AB1464" s="4"/>
    </row>
    <row r="1465" spans="1:28" x14ac:dyDescent="0.3">
      <c r="A1465" s="21"/>
      <c r="B1465" s="21"/>
      <c r="C1465" s="21"/>
      <c r="D1465" s="31"/>
      <c r="AB1465" s="4"/>
    </row>
    <row r="1466" spans="1:28" x14ac:dyDescent="0.3">
      <c r="A1466" s="21"/>
      <c r="B1466" s="21"/>
      <c r="C1466" s="21"/>
      <c r="D1466" s="31"/>
      <c r="AB1466" s="4"/>
    </row>
    <row r="1467" spans="1:28" x14ac:dyDescent="0.3">
      <c r="A1467" s="21"/>
      <c r="B1467" s="21"/>
      <c r="C1467" s="21"/>
      <c r="D1467" s="31"/>
      <c r="AB1467" s="4"/>
    </row>
    <row r="1468" spans="1:28" x14ac:dyDescent="0.3">
      <c r="A1468" s="21"/>
      <c r="B1468" s="21"/>
      <c r="C1468" s="21"/>
      <c r="D1468" s="31"/>
      <c r="AB1468" s="4"/>
    </row>
    <row r="1469" spans="1:28" x14ac:dyDescent="0.3">
      <c r="A1469" s="21"/>
      <c r="B1469" s="21"/>
      <c r="C1469" s="21"/>
      <c r="D1469" s="31"/>
      <c r="AB1469" s="4"/>
    </row>
    <row r="1470" spans="1:28" x14ac:dyDescent="0.3">
      <c r="A1470" s="21"/>
      <c r="B1470" s="21"/>
      <c r="C1470" s="21"/>
      <c r="D1470" s="31"/>
      <c r="AB1470" s="4"/>
    </row>
    <row r="1471" spans="1:28" x14ac:dyDescent="0.3">
      <c r="A1471" s="21"/>
      <c r="B1471" s="21"/>
      <c r="C1471" s="21"/>
      <c r="D1471" s="31"/>
      <c r="AB1471" s="4"/>
    </row>
    <row r="1472" spans="1:28" x14ac:dyDescent="0.3">
      <c r="A1472" s="21"/>
      <c r="B1472" s="21"/>
      <c r="C1472" s="21"/>
      <c r="D1472" s="31"/>
      <c r="AB1472" s="4"/>
    </row>
    <row r="1473" spans="1:28" x14ac:dyDescent="0.3">
      <c r="A1473" s="21"/>
      <c r="B1473" s="21"/>
      <c r="C1473" s="21"/>
      <c r="D1473" s="31"/>
      <c r="AB1473" s="4"/>
    </row>
    <row r="1474" spans="1:28" x14ac:dyDescent="0.3">
      <c r="A1474" s="21"/>
      <c r="B1474" s="21"/>
      <c r="C1474" s="21"/>
      <c r="D1474" s="31"/>
      <c r="AB1474" s="4"/>
    </row>
    <row r="1475" spans="1:28" x14ac:dyDescent="0.3">
      <c r="A1475" s="21"/>
      <c r="B1475" s="21"/>
      <c r="C1475" s="21"/>
      <c r="D1475" s="31"/>
      <c r="AB1475" s="4"/>
    </row>
    <row r="1476" spans="1:28" x14ac:dyDescent="0.3">
      <c r="A1476" s="21"/>
      <c r="B1476" s="21"/>
      <c r="C1476" s="21"/>
      <c r="D1476" s="31"/>
      <c r="AB1476" s="4"/>
    </row>
    <row r="1477" spans="1:28" x14ac:dyDescent="0.3">
      <c r="A1477" s="21"/>
      <c r="B1477" s="21"/>
      <c r="C1477" s="21"/>
      <c r="D1477" s="31"/>
      <c r="AB1477" s="4"/>
    </row>
    <row r="1478" spans="1:28" x14ac:dyDescent="0.3">
      <c r="A1478" s="21"/>
      <c r="B1478" s="21"/>
      <c r="C1478" s="21"/>
      <c r="D1478" s="31"/>
      <c r="AB1478" s="4"/>
    </row>
    <row r="1479" spans="1:28" x14ac:dyDescent="0.3">
      <c r="A1479" s="21"/>
      <c r="B1479" s="21"/>
      <c r="C1479" s="21"/>
      <c r="D1479" s="31"/>
      <c r="AB1479" s="4"/>
    </row>
    <row r="1480" spans="1:28" x14ac:dyDescent="0.3">
      <c r="A1480" s="21"/>
      <c r="B1480" s="21"/>
      <c r="C1480" s="21"/>
      <c r="D1480" s="31"/>
      <c r="AB1480" s="4"/>
    </row>
    <row r="1481" spans="1:28" x14ac:dyDescent="0.3">
      <c r="A1481" s="21"/>
      <c r="B1481" s="21"/>
      <c r="C1481" s="21"/>
      <c r="D1481" s="31"/>
      <c r="AB1481" s="4"/>
    </row>
    <row r="1482" spans="1:28" x14ac:dyDescent="0.3">
      <c r="A1482" s="21"/>
      <c r="B1482" s="21"/>
      <c r="C1482" s="21"/>
      <c r="D1482" s="31"/>
      <c r="AB1482" s="4"/>
    </row>
    <row r="1483" spans="1:28" x14ac:dyDescent="0.3">
      <c r="A1483" s="21"/>
      <c r="B1483" s="21"/>
      <c r="C1483" s="21"/>
      <c r="D1483" s="31"/>
      <c r="AB1483" s="4"/>
    </row>
    <row r="1484" spans="1:28" x14ac:dyDescent="0.3">
      <c r="A1484" s="21"/>
      <c r="B1484" s="21"/>
      <c r="C1484" s="21"/>
      <c r="D1484" s="31"/>
      <c r="AB1484" s="4"/>
    </row>
    <row r="1485" spans="1:28" x14ac:dyDescent="0.3">
      <c r="A1485" s="21"/>
      <c r="B1485" s="21"/>
      <c r="C1485" s="21"/>
      <c r="D1485" s="31"/>
      <c r="AB1485" s="4"/>
    </row>
    <row r="1486" spans="1:28" x14ac:dyDescent="0.3">
      <c r="A1486" s="21"/>
      <c r="B1486" s="21"/>
      <c r="C1486" s="21"/>
      <c r="D1486" s="31"/>
      <c r="AB1486" s="4"/>
    </row>
    <row r="1487" spans="1:28" x14ac:dyDescent="0.3">
      <c r="A1487" s="21"/>
      <c r="B1487" s="21"/>
      <c r="C1487" s="21"/>
      <c r="D1487" s="31"/>
      <c r="AB1487" s="4"/>
    </row>
    <row r="1488" spans="1:28" x14ac:dyDescent="0.3">
      <c r="A1488" s="21"/>
      <c r="B1488" s="21"/>
      <c r="C1488" s="21"/>
      <c r="D1488" s="31"/>
      <c r="AB1488" s="4"/>
    </row>
    <row r="1489" spans="1:28" x14ac:dyDescent="0.3">
      <c r="A1489" s="21"/>
      <c r="B1489" s="21"/>
      <c r="C1489" s="21"/>
      <c r="D1489" s="31"/>
      <c r="AB1489" s="4"/>
    </row>
    <row r="1490" spans="1:28" x14ac:dyDescent="0.3">
      <c r="A1490" s="21"/>
      <c r="B1490" s="21"/>
      <c r="C1490" s="21"/>
      <c r="D1490" s="31"/>
      <c r="AB1490" s="4"/>
    </row>
    <row r="1491" spans="1:28" x14ac:dyDescent="0.3">
      <c r="A1491" s="21"/>
      <c r="B1491" s="21"/>
      <c r="C1491" s="21"/>
      <c r="D1491" s="31"/>
      <c r="AB1491" s="4"/>
    </row>
    <row r="1492" spans="1:28" x14ac:dyDescent="0.3">
      <c r="A1492" s="21"/>
      <c r="B1492" s="21"/>
      <c r="C1492" s="21"/>
      <c r="D1492" s="31"/>
      <c r="AB1492" s="4"/>
    </row>
    <row r="1493" spans="1:28" x14ac:dyDescent="0.3">
      <c r="A1493" s="21"/>
      <c r="B1493" s="21"/>
      <c r="C1493" s="21"/>
      <c r="D1493" s="31"/>
      <c r="AB1493" s="4"/>
    </row>
    <row r="1494" spans="1:28" x14ac:dyDescent="0.3">
      <c r="A1494" s="21"/>
      <c r="B1494" s="21"/>
      <c r="C1494" s="21"/>
      <c r="D1494" s="31"/>
      <c r="AB1494" s="4"/>
    </row>
    <row r="1495" spans="1:28" x14ac:dyDescent="0.3">
      <c r="A1495" s="21"/>
      <c r="B1495" s="21"/>
      <c r="C1495" s="21"/>
      <c r="D1495" s="31"/>
      <c r="AB1495" s="4"/>
    </row>
    <row r="1496" spans="1:28" x14ac:dyDescent="0.3">
      <c r="A1496" s="21"/>
      <c r="B1496" s="21"/>
      <c r="C1496" s="21"/>
      <c r="D1496" s="31"/>
      <c r="AB1496" s="4"/>
    </row>
    <row r="1497" spans="1:28" x14ac:dyDescent="0.3">
      <c r="A1497" s="21"/>
      <c r="B1497" s="21"/>
      <c r="C1497" s="21"/>
      <c r="D1497" s="31"/>
      <c r="AB1497" s="4"/>
    </row>
    <row r="1498" spans="1:28" x14ac:dyDescent="0.3">
      <c r="A1498" s="21"/>
      <c r="B1498" s="21"/>
      <c r="C1498" s="21"/>
      <c r="D1498" s="31"/>
      <c r="AB1498" s="4"/>
    </row>
    <row r="1499" spans="1:28" x14ac:dyDescent="0.3">
      <c r="A1499" s="21"/>
      <c r="B1499" s="21"/>
      <c r="C1499" s="21"/>
      <c r="D1499" s="31"/>
      <c r="AB1499" s="4"/>
    </row>
    <row r="1500" spans="1:28" x14ac:dyDescent="0.3">
      <c r="A1500" s="21"/>
      <c r="B1500" s="21"/>
      <c r="C1500" s="21"/>
      <c r="D1500" s="31"/>
      <c r="AB1500" s="4"/>
    </row>
    <row r="1501" spans="1:28" x14ac:dyDescent="0.3">
      <c r="A1501" s="21"/>
      <c r="B1501" s="21"/>
      <c r="C1501" s="21"/>
      <c r="D1501" s="31"/>
      <c r="AB1501" s="4"/>
    </row>
    <row r="1502" spans="1:28" x14ac:dyDescent="0.3">
      <c r="A1502" s="21"/>
      <c r="B1502" s="21"/>
      <c r="C1502" s="21"/>
      <c r="D1502" s="31"/>
      <c r="AB1502" s="4"/>
    </row>
    <row r="1503" spans="1:28" x14ac:dyDescent="0.3">
      <c r="A1503" s="21"/>
      <c r="B1503" s="21"/>
      <c r="C1503" s="21"/>
      <c r="D1503" s="31"/>
      <c r="AB1503" s="4"/>
    </row>
    <row r="1504" spans="1:28" x14ac:dyDescent="0.3">
      <c r="A1504" s="21"/>
      <c r="B1504" s="21"/>
      <c r="C1504" s="21"/>
      <c r="D1504" s="31"/>
      <c r="AB1504" s="4"/>
    </row>
    <row r="1505" spans="1:28" x14ac:dyDescent="0.3">
      <c r="A1505" s="21"/>
      <c r="B1505" s="21"/>
      <c r="C1505" s="21"/>
      <c r="D1505" s="31"/>
      <c r="AB1505" s="4"/>
    </row>
    <row r="1506" spans="1:28" x14ac:dyDescent="0.3">
      <c r="A1506" s="21"/>
      <c r="B1506" s="21"/>
      <c r="C1506" s="21"/>
      <c r="D1506" s="31"/>
      <c r="AB1506" s="4"/>
    </row>
    <row r="1507" spans="1:28" x14ac:dyDescent="0.3">
      <c r="A1507" s="21"/>
      <c r="B1507" s="21"/>
      <c r="C1507" s="21"/>
      <c r="D1507" s="31"/>
      <c r="AB1507" s="4"/>
    </row>
    <row r="1508" spans="1:28" x14ac:dyDescent="0.3">
      <c r="A1508" s="21"/>
      <c r="B1508" s="21"/>
      <c r="C1508" s="21"/>
      <c r="D1508" s="31"/>
      <c r="AB1508" s="4"/>
    </row>
    <row r="1509" spans="1:28" x14ac:dyDescent="0.3">
      <c r="A1509" s="21"/>
      <c r="B1509" s="21"/>
      <c r="C1509" s="21"/>
      <c r="D1509" s="31"/>
      <c r="AB1509" s="4"/>
    </row>
    <row r="1510" spans="1:28" x14ac:dyDescent="0.3">
      <c r="A1510" s="21"/>
      <c r="B1510" s="21"/>
      <c r="C1510" s="21"/>
      <c r="D1510" s="31"/>
      <c r="AB1510" s="4"/>
    </row>
    <row r="1511" spans="1:28" x14ac:dyDescent="0.3">
      <c r="A1511" s="21"/>
      <c r="B1511" s="21"/>
      <c r="C1511" s="21"/>
      <c r="D1511" s="31"/>
      <c r="AB1511" s="4"/>
    </row>
    <row r="1512" spans="1:28" x14ac:dyDescent="0.3">
      <c r="A1512" s="21"/>
      <c r="B1512" s="21"/>
      <c r="C1512" s="21"/>
      <c r="D1512" s="31"/>
      <c r="AB1512" s="4"/>
    </row>
    <row r="1513" spans="1:28" x14ac:dyDescent="0.3">
      <c r="A1513" s="21"/>
      <c r="B1513" s="21"/>
      <c r="C1513" s="21"/>
      <c r="D1513" s="31"/>
      <c r="AB1513" s="4"/>
    </row>
    <row r="1514" spans="1:28" x14ac:dyDescent="0.3">
      <c r="A1514" s="21"/>
      <c r="B1514" s="21"/>
      <c r="C1514" s="21"/>
      <c r="D1514" s="31"/>
      <c r="AB1514" s="4"/>
    </row>
    <row r="1515" spans="1:28" x14ac:dyDescent="0.3">
      <c r="A1515" s="21"/>
      <c r="B1515" s="21"/>
      <c r="C1515" s="21"/>
      <c r="D1515" s="31"/>
      <c r="AB1515" s="4"/>
    </row>
    <row r="1516" spans="1:28" x14ac:dyDescent="0.3">
      <c r="A1516" s="21"/>
      <c r="B1516" s="21"/>
      <c r="C1516" s="21"/>
      <c r="D1516" s="31"/>
      <c r="AB1516" s="4"/>
    </row>
    <row r="1517" spans="1:28" x14ac:dyDescent="0.3">
      <c r="A1517" s="21"/>
      <c r="B1517" s="21"/>
      <c r="C1517" s="21"/>
      <c r="D1517" s="31"/>
      <c r="AB1517" s="4"/>
    </row>
    <row r="1518" spans="1:28" x14ac:dyDescent="0.3">
      <c r="A1518" s="21"/>
      <c r="B1518" s="21"/>
      <c r="C1518" s="21"/>
      <c r="D1518" s="31"/>
      <c r="AB1518" s="4"/>
    </row>
    <row r="1519" spans="1:28" x14ac:dyDescent="0.3">
      <c r="A1519" s="21"/>
      <c r="B1519" s="21"/>
      <c r="C1519" s="21"/>
      <c r="D1519" s="31"/>
      <c r="AB1519" s="4"/>
    </row>
    <row r="1520" spans="1:28" x14ac:dyDescent="0.3">
      <c r="A1520" s="21"/>
      <c r="B1520" s="21"/>
      <c r="C1520" s="21"/>
      <c r="D1520" s="31"/>
      <c r="AB1520" s="4"/>
    </row>
    <row r="1521" spans="1:28" x14ac:dyDescent="0.3">
      <c r="A1521" s="21"/>
      <c r="B1521" s="21"/>
      <c r="C1521" s="21"/>
      <c r="D1521" s="31"/>
      <c r="AB1521" s="4"/>
    </row>
    <row r="1522" spans="1:28" x14ac:dyDescent="0.3">
      <c r="A1522" s="21"/>
      <c r="B1522" s="21"/>
      <c r="C1522" s="21"/>
      <c r="D1522" s="31"/>
      <c r="AB1522" s="4"/>
    </row>
    <row r="1523" spans="1:28" x14ac:dyDescent="0.3">
      <c r="A1523" s="21"/>
      <c r="B1523" s="21"/>
      <c r="C1523" s="21"/>
      <c r="D1523" s="31"/>
      <c r="AB1523" s="4"/>
    </row>
    <row r="1524" spans="1:28" x14ac:dyDescent="0.3">
      <c r="A1524" s="21"/>
      <c r="B1524" s="21"/>
      <c r="C1524" s="21"/>
      <c r="D1524" s="31"/>
      <c r="AB1524" s="4"/>
    </row>
    <row r="1525" spans="1:28" x14ac:dyDescent="0.3">
      <c r="A1525" s="21"/>
      <c r="B1525" s="21"/>
      <c r="C1525" s="21"/>
      <c r="D1525" s="31"/>
      <c r="AB1525" s="4"/>
    </row>
    <row r="1526" spans="1:28" x14ac:dyDescent="0.3">
      <c r="A1526" s="21"/>
      <c r="B1526" s="21"/>
      <c r="C1526" s="21"/>
      <c r="D1526" s="31"/>
      <c r="AB1526" s="4"/>
    </row>
    <row r="1527" spans="1:28" x14ac:dyDescent="0.3">
      <c r="A1527" s="21"/>
      <c r="B1527" s="21"/>
      <c r="C1527" s="21"/>
      <c r="D1527" s="31"/>
      <c r="AB1527" s="4"/>
    </row>
    <row r="1528" spans="1:28" x14ac:dyDescent="0.3">
      <c r="A1528" s="21"/>
      <c r="B1528" s="21"/>
      <c r="C1528" s="21"/>
      <c r="D1528" s="31"/>
      <c r="AB1528" s="4"/>
    </row>
    <row r="1529" spans="1:28" x14ac:dyDescent="0.3">
      <c r="A1529" s="21"/>
      <c r="B1529" s="21"/>
      <c r="C1529" s="21"/>
      <c r="D1529" s="31"/>
      <c r="AB1529" s="4"/>
    </row>
    <row r="1530" spans="1:28" x14ac:dyDescent="0.3">
      <c r="A1530" s="21"/>
      <c r="B1530" s="21"/>
      <c r="C1530" s="21"/>
      <c r="D1530" s="31"/>
      <c r="AB1530" s="4"/>
    </row>
    <row r="1531" spans="1:28" x14ac:dyDescent="0.3">
      <c r="A1531" s="21"/>
      <c r="B1531" s="21"/>
      <c r="C1531" s="21"/>
      <c r="D1531" s="31"/>
      <c r="AB1531" s="4"/>
    </row>
    <row r="1532" spans="1:28" x14ac:dyDescent="0.3">
      <c r="A1532" s="21"/>
      <c r="B1532" s="21"/>
      <c r="C1532" s="21"/>
      <c r="D1532" s="31"/>
      <c r="AB1532" s="4"/>
    </row>
    <row r="1533" spans="1:28" x14ac:dyDescent="0.3">
      <c r="A1533" s="21"/>
      <c r="B1533" s="21"/>
      <c r="C1533" s="21"/>
      <c r="D1533" s="31"/>
      <c r="AB1533" s="4"/>
    </row>
    <row r="1534" spans="1:28" x14ac:dyDescent="0.3">
      <c r="A1534" s="21"/>
      <c r="B1534" s="21"/>
      <c r="C1534" s="21"/>
      <c r="D1534" s="31"/>
      <c r="AB1534" s="4"/>
    </row>
    <row r="1535" spans="1:28" x14ac:dyDescent="0.3">
      <c r="A1535" s="21"/>
      <c r="B1535" s="21"/>
      <c r="C1535" s="21"/>
      <c r="D1535" s="31"/>
      <c r="AB1535" s="4"/>
    </row>
    <row r="1536" spans="1:28" x14ac:dyDescent="0.3">
      <c r="A1536" s="21"/>
      <c r="B1536" s="21"/>
      <c r="C1536" s="21"/>
      <c r="D1536" s="31"/>
      <c r="AB1536" s="4"/>
    </row>
    <row r="1537" spans="1:28" x14ac:dyDescent="0.3">
      <c r="A1537" s="21"/>
      <c r="B1537" s="21"/>
      <c r="C1537" s="21"/>
      <c r="D1537" s="31"/>
      <c r="AB1537" s="4"/>
    </row>
    <row r="1538" spans="1:28" x14ac:dyDescent="0.3">
      <c r="A1538" s="21"/>
      <c r="B1538" s="21"/>
      <c r="C1538" s="21"/>
      <c r="D1538" s="31"/>
      <c r="AB1538" s="4"/>
    </row>
    <row r="1539" spans="1:28" x14ac:dyDescent="0.3">
      <c r="A1539" s="21"/>
      <c r="B1539" s="21"/>
      <c r="C1539" s="21"/>
      <c r="D1539" s="31"/>
      <c r="AB1539" s="4"/>
    </row>
    <row r="1540" spans="1:28" x14ac:dyDescent="0.3">
      <c r="A1540" s="21"/>
      <c r="B1540" s="21"/>
      <c r="C1540" s="21"/>
      <c r="D1540" s="31"/>
      <c r="AB1540" s="4"/>
    </row>
    <row r="1541" spans="1:28" x14ac:dyDescent="0.3">
      <c r="A1541" s="21"/>
      <c r="B1541" s="21"/>
      <c r="C1541" s="21"/>
      <c r="D1541" s="31"/>
      <c r="AB1541" s="4"/>
    </row>
    <row r="1542" spans="1:28" x14ac:dyDescent="0.3">
      <c r="A1542" s="21"/>
      <c r="B1542" s="21"/>
      <c r="C1542" s="21"/>
      <c r="D1542" s="31"/>
      <c r="AB1542" s="4"/>
    </row>
    <row r="1543" spans="1:28" x14ac:dyDescent="0.3">
      <c r="A1543" s="21"/>
      <c r="B1543" s="21"/>
      <c r="C1543" s="21"/>
      <c r="D1543" s="31"/>
      <c r="AB1543" s="4"/>
    </row>
    <row r="1544" spans="1:28" x14ac:dyDescent="0.3">
      <c r="A1544" s="21"/>
      <c r="B1544" s="21"/>
      <c r="C1544" s="21"/>
      <c r="D1544" s="31"/>
      <c r="AB1544" s="4"/>
    </row>
    <row r="1545" spans="1:28" x14ac:dyDescent="0.3">
      <c r="A1545" s="21"/>
      <c r="B1545" s="21"/>
      <c r="C1545" s="21"/>
      <c r="D1545" s="31"/>
      <c r="AB1545" s="4"/>
    </row>
    <row r="1546" spans="1:28" x14ac:dyDescent="0.3">
      <c r="A1546" s="21"/>
      <c r="B1546" s="21"/>
      <c r="C1546" s="21"/>
      <c r="D1546" s="31"/>
      <c r="AB1546" s="4"/>
    </row>
    <row r="1547" spans="1:28" x14ac:dyDescent="0.3">
      <c r="A1547" s="21"/>
      <c r="B1547" s="21"/>
      <c r="C1547" s="21"/>
      <c r="D1547" s="31"/>
      <c r="AB1547" s="4"/>
    </row>
    <row r="1548" spans="1:28" x14ac:dyDescent="0.3">
      <c r="A1548" s="21"/>
      <c r="B1548" s="21"/>
      <c r="C1548" s="21"/>
      <c r="D1548" s="31"/>
      <c r="AB1548" s="4"/>
    </row>
    <row r="1549" spans="1:28" x14ac:dyDescent="0.3">
      <c r="A1549" s="21"/>
      <c r="B1549" s="21"/>
      <c r="C1549" s="21"/>
      <c r="D1549" s="31"/>
      <c r="AB1549" s="4"/>
    </row>
    <row r="1550" spans="1:28" x14ac:dyDescent="0.3">
      <c r="A1550" s="21"/>
      <c r="B1550" s="21"/>
      <c r="C1550" s="21"/>
      <c r="D1550" s="31"/>
      <c r="AB1550" s="4"/>
    </row>
    <row r="1551" spans="1:28" x14ac:dyDescent="0.3">
      <c r="A1551" s="21"/>
      <c r="B1551" s="21"/>
      <c r="C1551" s="21"/>
      <c r="D1551" s="31"/>
      <c r="AB1551" s="4"/>
    </row>
    <row r="1552" spans="1:28" x14ac:dyDescent="0.3">
      <c r="A1552" s="21"/>
      <c r="B1552" s="21"/>
      <c r="C1552" s="21"/>
      <c r="D1552" s="31"/>
      <c r="AB1552" s="4"/>
    </row>
    <row r="1553" spans="1:28" x14ac:dyDescent="0.3">
      <c r="A1553" s="21"/>
      <c r="B1553" s="21"/>
      <c r="C1553" s="21"/>
      <c r="D1553" s="31"/>
      <c r="AB1553" s="4"/>
    </row>
    <row r="1554" spans="1:28" x14ac:dyDescent="0.3">
      <c r="A1554" s="21"/>
      <c r="B1554" s="21"/>
      <c r="C1554" s="21"/>
      <c r="D1554" s="31"/>
      <c r="AB1554" s="4"/>
    </row>
    <row r="1555" spans="1:28" x14ac:dyDescent="0.3">
      <c r="A1555" s="21"/>
      <c r="B1555" s="21"/>
      <c r="C1555" s="21"/>
      <c r="D1555" s="31"/>
      <c r="AB1555" s="4"/>
    </row>
    <row r="1556" spans="1:28" x14ac:dyDescent="0.3">
      <c r="A1556" s="21"/>
      <c r="B1556" s="21"/>
      <c r="C1556" s="21"/>
      <c r="D1556" s="31"/>
      <c r="AB1556" s="4"/>
    </row>
    <row r="1557" spans="1:28" x14ac:dyDescent="0.3">
      <c r="A1557" s="21"/>
      <c r="B1557" s="21"/>
      <c r="C1557" s="21"/>
      <c r="D1557" s="31"/>
      <c r="AB1557" s="4"/>
    </row>
    <row r="1558" spans="1:28" x14ac:dyDescent="0.3">
      <c r="A1558" s="21"/>
      <c r="B1558" s="21"/>
      <c r="C1558" s="21"/>
      <c r="D1558" s="31"/>
      <c r="AB1558" s="4"/>
    </row>
    <row r="1559" spans="1:28" x14ac:dyDescent="0.3">
      <c r="A1559" s="21"/>
      <c r="B1559" s="21"/>
      <c r="C1559" s="21"/>
      <c r="D1559" s="31"/>
      <c r="AB1559" s="4"/>
    </row>
    <row r="1560" spans="1:28" x14ac:dyDescent="0.3">
      <c r="A1560" s="21"/>
      <c r="B1560" s="21"/>
      <c r="C1560" s="21"/>
      <c r="D1560" s="31"/>
      <c r="AB1560" s="4"/>
    </row>
    <row r="1561" spans="1:28" x14ac:dyDescent="0.3">
      <c r="A1561" s="21"/>
      <c r="B1561" s="21"/>
      <c r="C1561" s="21"/>
      <c r="D1561" s="31"/>
      <c r="AB1561" s="4"/>
    </row>
    <row r="1562" spans="1:28" x14ac:dyDescent="0.3">
      <c r="A1562" s="21"/>
      <c r="B1562" s="21"/>
      <c r="C1562" s="21"/>
      <c r="D1562" s="31"/>
      <c r="AB1562" s="4"/>
    </row>
    <row r="1563" spans="1:28" x14ac:dyDescent="0.3">
      <c r="A1563" s="21"/>
      <c r="B1563" s="21"/>
      <c r="C1563" s="21"/>
      <c r="D1563" s="31"/>
      <c r="AB1563" s="4"/>
    </row>
    <row r="1564" spans="1:28" x14ac:dyDescent="0.3">
      <c r="A1564" s="21"/>
      <c r="B1564" s="21"/>
      <c r="C1564" s="21"/>
      <c r="D1564" s="31"/>
      <c r="AB1564" s="4"/>
    </row>
    <row r="1565" spans="1:28" x14ac:dyDescent="0.3">
      <c r="A1565" s="21"/>
      <c r="B1565" s="21"/>
      <c r="C1565" s="21"/>
      <c r="D1565" s="31"/>
      <c r="AB1565" s="4"/>
    </row>
    <row r="1566" spans="1:28" x14ac:dyDescent="0.3">
      <c r="A1566" s="21"/>
      <c r="B1566" s="21"/>
      <c r="C1566" s="21"/>
      <c r="D1566" s="31"/>
      <c r="AB1566" s="4"/>
    </row>
    <row r="1567" spans="1:28" x14ac:dyDescent="0.3">
      <c r="A1567" s="21"/>
      <c r="B1567" s="21"/>
      <c r="C1567" s="21"/>
      <c r="D1567" s="31"/>
      <c r="AB1567" s="4"/>
    </row>
    <row r="1568" spans="1:28" x14ac:dyDescent="0.3">
      <c r="A1568" s="21"/>
      <c r="B1568" s="21"/>
      <c r="C1568" s="21"/>
      <c r="D1568" s="31"/>
      <c r="AB1568" s="4"/>
    </row>
    <row r="1569" spans="1:28" x14ac:dyDescent="0.3">
      <c r="A1569" s="21"/>
      <c r="B1569" s="21"/>
      <c r="C1569" s="21"/>
      <c r="D1569" s="31"/>
      <c r="AB1569" s="4"/>
    </row>
    <row r="1570" spans="1:28" x14ac:dyDescent="0.3">
      <c r="A1570" s="21"/>
      <c r="B1570" s="21"/>
      <c r="C1570" s="21"/>
      <c r="D1570" s="31"/>
      <c r="AB1570" s="4"/>
    </row>
    <row r="1571" spans="1:28" x14ac:dyDescent="0.3">
      <c r="A1571" s="21"/>
      <c r="B1571" s="21"/>
      <c r="C1571" s="21"/>
      <c r="D1571" s="31"/>
      <c r="AB1571" s="4"/>
    </row>
    <row r="1572" spans="1:28" x14ac:dyDescent="0.3">
      <c r="A1572" s="21"/>
      <c r="B1572" s="21"/>
      <c r="C1572" s="21"/>
      <c r="D1572" s="31"/>
      <c r="AB1572" s="4"/>
    </row>
    <row r="1573" spans="1:28" x14ac:dyDescent="0.3">
      <c r="A1573" s="21"/>
      <c r="B1573" s="21"/>
      <c r="C1573" s="21"/>
      <c r="D1573" s="31"/>
      <c r="AB1573" s="4"/>
    </row>
    <row r="1574" spans="1:28" x14ac:dyDescent="0.3">
      <c r="A1574" s="21"/>
      <c r="B1574" s="21"/>
      <c r="C1574" s="21"/>
      <c r="D1574" s="31"/>
      <c r="AB1574" s="4"/>
    </row>
    <row r="1575" spans="1:28" x14ac:dyDescent="0.3">
      <c r="A1575" s="21"/>
      <c r="B1575" s="21"/>
      <c r="C1575" s="21"/>
      <c r="D1575" s="31"/>
      <c r="AB1575" s="4"/>
    </row>
    <row r="1576" spans="1:28" x14ac:dyDescent="0.3">
      <c r="A1576" s="21"/>
      <c r="B1576" s="21"/>
      <c r="C1576" s="21"/>
      <c r="D1576" s="31"/>
      <c r="AB1576" s="4"/>
    </row>
    <row r="1577" spans="1:28" x14ac:dyDescent="0.3">
      <c r="A1577" s="21"/>
      <c r="B1577" s="21"/>
      <c r="C1577" s="21"/>
      <c r="D1577" s="31"/>
      <c r="AB1577" s="4"/>
    </row>
    <row r="1578" spans="1:28" x14ac:dyDescent="0.3">
      <c r="A1578" s="21"/>
      <c r="B1578" s="21"/>
      <c r="C1578" s="21"/>
      <c r="D1578" s="31"/>
      <c r="AB1578" s="4"/>
    </row>
    <row r="1579" spans="1:28" x14ac:dyDescent="0.3">
      <c r="A1579" s="21"/>
      <c r="B1579" s="21"/>
      <c r="C1579" s="21"/>
      <c r="D1579" s="31"/>
      <c r="AB1579" s="4"/>
    </row>
    <row r="1580" spans="1:28" x14ac:dyDescent="0.3">
      <c r="A1580" s="21"/>
      <c r="B1580" s="21"/>
      <c r="C1580" s="21"/>
      <c r="D1580" s="31"/>
      <c r="AB1580" s="4"/>
    </row>
    <row r="1581" spans="1:28" x14ac:dyDescent="0.3">
      <c r="A1581" s="21"/>
      <c r="B1581" s="21"/>
      <c r="C1581" s="21"/>
      <c r="D1581" s="31"/>
      <c r="AB1581" s="4"/>
    </row>
    <row r="1582" spans="1:28" x14ac:dyDescent="0.3">
      <c r="A1582" s="21"/>
      <c r="B1582" s="21"/>
      <c r="C1582" s="21"/>
      <c r="D1582" s="31"/>
      <c r="AB1582" s="4"/>
    </row>
    <row r="1583" spans="1:28" x14ac:dyDescent="0.3">
      <c r="A1583" s="21"/>
      <c r="B1583" s="21"/>
      <c r="C1583" s="21"/>
      <c r="D1583" s="31"/>
      <c r="AB1583" s="4"/>
    </row>
    <row r="1584" spans="1:28" x14ac:dyDescent="0.3">
      <c r="A1584" s="21"/>
      <c r="B1584" s="21"/>
      <c r="C1584" s="21"/>
      <c r="D1584" s="31"/>
      <c r="AB1584" s="4"/>
    </row>
    <row r="1585" spans="1:28" x14ac:dyDescent="0.3">
      <c r="A1585" s="21"/>
      <c r="B1585" s="21"/>
      <c r="C1585" s="21"/>
      <c r="D1585" s="31"/>
      <c r="AB1585" s="4"/>
    </row>
    <row r="1586" spans="1:28" x14ac:dyDescent="0.3">
      <c r="A1586" s="21"/>
      <c r="B1586" s="21"/>
      <c r="C1586" s="21"/>
      <c r="D1586" s="31"/>
      <c r="AB1586" s="4"/>
    </row>
    <row r="1587" spans="1:28" x14ac:dyDescent="0.3">
      <c r="A1587" s="21"/>
      <c r="B1587" s="21"/>
      <c r="C1587" s="21"/>
      <c r="D1587" s="31"/>
      <c r="AB1587" s="4"/>
    </row>
    <row r="1588" spans="1:28" x14ac:dyDescent="0.3">
      <c r="A1588" s="21"/>
      <c r="B1588" s="21"/>
      <c r="C1588" s="21"/>
      <c r="D1588" s="31"/>
      <c r="AB1588" s="4"/>
    </row>
    <row r="1589" spans="1:28" x14ac:dyDescent="0.3">
      <c r="A1589" s="21"/>
      <c r="B1589" s="21"/>
      <c r="C1589" s="21"/>
      <c r="D1589" s="31"/>
      <c r="AB1589" s="4"/>
    </row>
    <row r="1590" spans="1:28" x14ac:dyDescent="0.3">
      <c r="A1590" s="21"/>
      <c r="B1590" s="21"/>
      <c r="C1590" s="21"/>
      <c r="D1590" s="31"/>
      <c r="AB1590" s="4"/>
    </row>
    <row r="1591" spans="1:28" x14ac:dyDescent="0.3">
      <c r="A1591" s="21"/>
      <c r="B1591" s="21"/>
      <c r="C1591" s="21"/>
      <c r="D1591" s="31"/>
      <c r="AB1591" s="4"/>
    </row>
    <row r="1592" spans="1:28" x14ac:dyDescent="0.3">
      <c r="A1592" s="21"/>
      <c r="B1592" s="21"/>
      <c r="C1592" s="21"/>
      <c r="D1592" s="31"/>
      <c r="AB1592" s="4"/>
    </row>
    <row r="1593" spans="1:28" x14ac:dyDescent="0.3">
      <c r="A1593" s="21"/>
      <c r="B1593" s="21"/>
      <c r="C1593" s="21"/>
      <c r="D1593" s="31"/>
      <c r="AB1593" s="4"/>
    </row>
    <row r="1594" spans="1:28" x14ac:dyDescent="0.3">
      <c r="A1594" s="21"/>
      <c r="B1594" s="21"/>
      <c r="C1594" s="21"/>
      <c r="D1594" s="31"/>
      <c r="AB1594" s="4"/>
    </row>
    <row r="1595" spans="1:28" x14ac:dyDescent="0.3">
      <c r="A1595" s="21"/>
      <c r="B1595" s="21"/>
      <c r="C1595" s="21"/>
      <c r="D1595" s="31"/>
      <c r="AB1595" s="4"/>
    </row>
    <row r="1596" spans="1:28" x14ac:dyDescent="0.3">
      <c r="A1596" s="21"/>
      <c r="B1596" s="21"/>
      <c r="C1596" s="21"/>
      <c r="D1596" s="31"/>
      <c r="AB1596" s="4"/>
    </row>
    <row r="1597" spans="1:28" x14ac:dyDescent="0.3">
      <c r="A1597" s="21"/>
      <c r="B1597" s="21"/>
      <c r="C1597" s="21"/>
      <c r="D1597" s="31"/>
      <c r="AB1597" s="4"/>
    </row>
    <row r="1598" spans="1:28" x14ac:dyDescent="0.3">
      <c r="A1598" s="21"/>
      <c r="B1598" s="21"/>
      <c r="C1598" s="21"/>
      <c r="D1598" s="31"/>
      <c r="AB1598" s="4"/>
    </row>
    <row r="1599" spans="1:28" x14ac:dyDescent="0.3">
      <c r="A1599" s="21"/>
      <c r="B1599" s="21"/>
      <c r="C1599" s="21"/>
      <c r="D1599" s="31"/>
      <c r="AB1599" s="4"/>
    </row>
    <row r="1600" spans="1:28" x14ac:dyDescent="0.3">
      <c r="A1600" s="21"/>
      <c r="B1600" s="21"/>
      <c r="C1600" s="21"/>
      <c r="D1600" s="31"/>
      <c r="AB1600" s="4"/>
    </row>
    <row r="1601" spans="1:28" x14ac:dyDescent="0.3">
      <c r="A1601" s="21"/>
      <c r="B1601" s="21"/>
      <c r="C1601" s="21"/>
      <c r="D1601" s="31"/>
      <c r="AB1601" s="4"/>
    </row>
    <row r="1602" spans="1:28" x14ac:dyDescent="0.3">
      <c r="A1602" s="21"/>
      <c r="B1602" s="21"/>
      <c r="C1602" s="21"/>
      <c r="D1602" s="31"/>
      <c r="AB1602" s="4"/>
    </row>
    <row r="1603" spans="1:28" x14ac:dyDescent="0.3">
      <c r="A1603" s="21"/>
      <c r="B1603" s="21"/>
      <c r="C1603" s="21"/>
      <c r="D1603" s="31"/>
      <c r="AB1603" s="4"/>
    </row>
    <row r="1604" spans="1:28" x14ac:dyDescent="0.3">
      <c r="A1604" s="21"/>
      <c r="B1604" s="21"/>
      <c r="C1604" s="21"/>
      <c r="D1604" s="31"/>
      <c r="AB1604" s="4"/>
    </row>
    <row r="1605" spans="1:28" x14ac:dyDescent="0.3">
      <c r="A1605" s="21"/>
      <c r="B1605" s="21"/>
      <c r="C1605" s="21"/>
      <c r="D1605" s="31"/>
      <c r="AB1605" s="4"/>
    </row>
    <row r="1606" spans="1:28" x14ac:dyDescent="0.3">
      <c r="A1606" s="21"/>
      <c r="B1606" s="21"/>
      <c r="C1606" s="21"/>
      <c r="D1606" s="31"/>
      <c r="AB1606" s="4"/>
    </row>
    <row r="1607" spans="1:28" x14ac:dyDescent="0.3">
      <c r="A1607" s="21"/>
      <c r="B1607" s="21"/>
      <c r="C1607" s="21"/>
      <c r="D1607" s="31"/>
      <c r="AB1607" s="4"/>
    </row>
    <row r="1608" spans="1:28" x14ac:dyDescent="0.3">
      <c r="A1608" s="21"/>
      <c r="B1608" s="21"/>
      <c r="C1608" s="21"/>
      <c r="D1608" s="31"/>
      <c r="AB1608" s="4"/>
    </row>
    <row r="1609" spans="1:28" x14ac:dyDescent="0.3">
      <c r="A1609" s="21"/>
      <c r="B1609" s="21"/>
      <c r="C1609" s="21"/>
      <c r="D1609" s="31"/>
      <c r="AB1609" s="4"/>
    </row>
    <row r="1610" spans="1:28" x14ac:dyDescent="0.3">
      <c r="A1610" s="21"/>
      <c r="B1610" s="21"/>
      <c r="C1610" s="21"/>
      <c r="D1610" s="31"/>
      <c r="AB1610" s="4"/>
    </row>
    <row r="1611" spans="1:28" x14ac:dyDescent="0.3">
      <c r="A1611" s="21"/>
      <c r="B1611" s="21"/>
      <c r="C1611" s="21"/>
      <c r="D1611" s="31"/>
      <c r="AB1611" s="4"/>
    </row>
    <row r="1612" spans="1:28" x14ac:dyDescent="0.3">
      <c r="A1612" s="21"/>
      <c r="B1612" s="21"/>
      <c r="C1612" s="21"/>
      <c r="D1612" s="31"/>
      <c r="AB1612" s="4"/>
    </row>
    <row r="1613" spans="1:28" x14ac:dyDescent="0.3">
      <c r="A1613" s="21"/>
      <c r="B1613" s="21"/>
      <c r="C1613" s="21"/>
      <c r="D1613" s="31"/>
      <c r="AB1613" s="4"/>
    </row>
    <row r="1614" spans="1:28" x14ac:dyDescent="0.3">
      <c r="A1614" s="21"/>
      <c r="B1614" s="21"/>
      <c r="C1614" s="21"/>
      <c r="D1614" s="31"/>
      <c r="AB1614" s="4"/>
    </row>
    <row r="1615" spans="1:28" x14ac:dyDescent="0.3">
      <c r="A1615" s="21"/>
      <c r="B1615" s="21"/>
      <c r="C1615" s="21"/>
      <c r="D1615" s="31"/>
      <c r="AB1615" s="4"/>
    </row>
    <row r="1616" spans="1:28" x14ac:dyDescent="0.3">
      <c r="A1616" s="21"/>
      <c r="B1616" s="21"/>
      <c r="C1616" s="21"/>
      <c r="D1616" s="31"/>
      <c r="AB1616" s="4"/>
    </row>
    <row r="1617" spans="1:28" x14ac:dyDescent="0.3">
      <c r="A1617" s="21"/>
      <c r="B1617" s="21"/>
      <c r="C1617" s="21"/>
      <c r="D1617" s="31"/>
      <c r="AB1617" s="4"/>
    </row>
    <row r="1618" spans="1:28" x14ac:dyDescent="0.3">
      <c r="A1618" s="21"/>
      <c r="B1618" s="21"/>
      <c r="C1618" s="21"/>
      <c r="D1618" s="31"/>
      <c r="AB1618" s="4"/>
    </row>
    <row r="1619" spans="1:28" x14ac:dyDescent="0.3">
      <c r="A1619" s="21"/>
      <c r="B1619" s="21"/>
      <c r="C1619" s="21"/>
      <c r="D1619" s="31"/>
      <c r="AB1619" s="4"/>
    </row>
    <row r="1620" spans="1:28" x14ac:dyDescent="0.3">
      <c r="A1620" s="21"/>
      <c r="B1620" s="21"/>
      <c r="C1620" s="21"/>
      <c r="D1620" s="31"/>
      <c r="AB1620" s="4"/>
    </row>
    <row r="1621" spans="1:28" x14ac:dyDescent="0.3">
      <c r="A1621" s="21"/>
      <c r="B1621" s="21"/>
      <c r="C1621" s="21"/>
      <c r="D1621" s="31"/>
      <c r="AB1621" s="4"/>
    </row>
    <row r="1622" spans="1:28" x14ac:dyDescent="0.3">
      <c r="A1622" s="21"/>
      <c r="B1622" s="21"/>
      <c r="C1622" s="21"/>
      <c r="D1622" s="31"/>
      <c r="AB1622" s="4"/>
    </row>
    <row r="1623" spans="1:28" x14ac:dyDescent="0.3">
      <c r="A1623" s="21"/>
      <c r="B1623" s="21"/>
      <c r="C1623" s="21"/>
      <c r="D1623" s="31"/>
      <c r="AB1623" s="4"/>
    </row>
    <row r="1624" spans="1:28" x14ac:dyDescent="0.3">
      <c r="A1624" s="21"/>
      <c r="B1624" s="21"/>
      <c r="C1624" s="21"/>
      <c r="D1624" s="31"/>
      <c r="AB1624" s="4"/>
    </row>
    <row r="1625" spans="1:28" x14ac:dyDescent="0.3">
      <c r="A1625" s="21"/>
      <c r="B1625" s="21"/>
      <c r="C1625" s="21"/>
      <c r="D1625" s="31"/>
      <c r="AB1625" s="4"/>
    </row>
    <row r="1626" spans="1:28" x14ac:dyDescent="0.3">
      <c r="A1626" s="21"/>
      <c r="B1626" s="21"/>
      <c r="C1626" s="21"/>
      <c r="D1626" s="31"/>
      <c r="AB1626" s="4"/>
    </row>
    <row r="1627" spans="1:28" x14ac:dyDescent="0.3">
      <c r="A1627" s="21"/>
      <c r="B1627" s="21"/>
      <c r="C1627" s="21"/>
      <c r="D1627" s="31"/>
      <c r="AB1627" s="4"/>
    </row>
    <row r="1628" spans="1:28" x14ac:dyDescent="0.3">
      <c r="A1628" s="21"/>
      <c r="B1628" s="21"/>
      <c r="C1628" s="21"/>
      <c r="D1628" s="31"/>
      <c r="AB1628" s="4"/>
    </row>
    <row r="1629" spans="1:28" x14ac:dyDescent="0.3">
      <c r="A1629" s="21"/>
      <c r="B1629" s="21"/>
      <c r="C1629" s="21"/>
      <c r="D1629" s="31"/>
      <c r="AB1629" s="4"/>
    </row>
    <row r="1630" spans="1:28" x14ac:dyDescent="0.3">
      <c r="A1630" s="21"/>
      <c r="B1630" s="21"/>
      <c r="C1630" s="21"/>
      <c r="D1630" s="31"/>
      <c r="AB1630" s="4"/>
    </row>
    <row r="1631" spans="1:28" x14ac:dyDescent="0.3">
      <c r="A1631" s="21"/>
      <c r="B1631" s="21"/>
      <c r="C1631" s="21"/>
      <c r="D1631" s="31"/>
      <c r="AB1631" s="4"/>
    </row>
    <row r="1632" spans="1:28" x14ac:dyDescent="0.3">
      <c r="A1632" s="21"/>
      <c r="B1632" s="21"/>
      <c r="C1632" s="21"/>
      <c r="D1632" s="31"/>
      <c r="AB1632" s="4"/>
    </row>
    <row r="1633" spans="1:28" x14ac:dyDescent="0.3">
      <c r="A1633" s="21"/>
      <c r="B1633" s="21"/>
      <c r="C1633" s="21"/>
      <c r="D1633" s="31"/>
      <c r="AB1633" s="4"/>
    </row>
    <row r="1634" spans="1:28" x14ac:dyDescent="0.3">
      <c r="A1634" s="21"/>
      <c r="B1634" s="21"/>
      <c r="C1634" s="21"/>
      <c r="D1634" s="31"/>
      <c r="AB1634" s="4"/>
    </row>
    <row r="1635" spans="1:28" x14ac:dyDescent="0.3">
      <c r="A1635" s="21"/>
      <c r="B1635" s="21"/>
      <c r="C1635" s="21"/>
      <c r="D1635" s="31"/>
      <c r="AB1635" s="4"/>
    </row>
    <row r="1636" spans="1:28" x14ac:dyDescent="0.3">
      <c r="A1636" s="21"/>
      <c r="B1636" s="21"/>
      <c r="C1636" s="21"/>
      <c r="D1636" s="31"/>
      <c r="AB1636" s="4"/>
    </row>
    <row r="1637" spans="1:28" x14ac:dyDescent="0.3">
      <c r="A1637" s="21"/>
      <c r="B1637" s="21"/>
      <c r="C1637" s="21"/>
      <c r="D1637" s="31"/>
      <c r="AB1637" s="4"/>
    </row>
    <row r="1638" spans="1:28" x14ac:dyDescent="0.3">
      <c r="A1638" s="21"/>
      <c r="B1638" s="21"/>
      <c r="C1638" s="21"/>
      <c r="D1638" s="31"/>
      <c r="AB1638" s="4"/>
    </row>
    <row r="1639" spans="1:28" x14ac:dyDescent="0.3">
      <c r="A1639" s="21"/>
      <c r="B1639" s="21"/>
      <c r="C1639" s="21"/>
      <c r="D1639" s="31"/>
      <c r="AB1639" s="4"/>
    </row>
    <row r="1640" spans="1:28" x14ac:dyDescent="0.3">
      <c r="A1640" s="21"/>
      <c r="B1640" s="21"/>
      <c r="C1640" s="21"/>
      <c r="D1640" s="31"/>
      <c r="AB1640" s="4"/>
    </row>
    <row r="1641" spans="1:28" x14ac:dyDescent="0.3">
      <c r="A1641" s="21"/>
      <c r="B1641" s="21"/>
      <c r="C1641" s="21"/>
      <c r="D1641" s="31"/>
      <c r="AB1641" s="4"/>
    </row>
    <row r="1642" spans="1:28" x14ac:dyDescent="0.3">
      <c r="A1642" s="21"/>
      <c r="B1642" s="21"/>
      <c r="C1642" s="21"/>
      <c r="D1642" s="31"/>
      <c r="AB1642" s="4"/>
    </row>
    <row r="1643" spans="1:28" x14ac:dyDescent="0.3">
      <c r="A1643" s="21"/>
      <c r="B1643" s="21"/>
      <c r="C1643" s="21"/>
      <c r="D1643" s="31"/>
      <c r="AB1643" s="4"/>
    </row>
    <row r="1644" spans="1:28" x14ac:dyDescent="0.3">
      <c r="A1644" s="21"/>
      <c r="B1644" s="21"/>
      <c r="C1644" s="21"/>
      <c r="D1644" s="31"/>
      <c r="AB1644" s="4"/>
    </row>
    <row r="1645" spans="1:28" x14ac:dyDescent="0.3">
      <c r="A1645" s="21"/>
      <c r="B1645" s="21"/>
      <c r="C1645" s="21"/>
      <c r="D1645" s="31"/>
      <c r="AB1645" s="4"/>
    </row>
    <row r="1646" spans="1:28" x14ac:dyDescent="0.3">
      <c r="A1646" s="21"/>
      <c r="B1646" s="21"/>
      <c r="C1646" s="21"/>
      <c r="D1646" s="31"/>
      <c r="AB1646" s="4"/>
    </row>
    <row r="1647" spans="1:28" x14ac:dyDescent="0.3">
      <c r="A1647" s="21"/>
      <c r="B1647" s="21"/>
      <c r="C1647" s="21"/>
      <c r="D1647" s="31"/>
      <c r="AB1647" s="4"/>
    </row>
    <row r="1648" spans="1:28" x14ac:dyDescent="0.3">
      <c r="A1648" s="21"/>
      <c r="B1648" s="21"/>
      <c r="C1648" s="21"/>
      <c r="D1648" s="31"/>
      <c r="AB1648" s="4"/>
    </row>
    <row r="1649" spans="1:28" x14ac:dyDescent="0.3">
      <c r="A1649" s="21"/>
      <c r="B1649" s="21"/>
      <c r="C1649" s="21"/>
      <c r="D1649" s="31"/>
      <c r="AB1649" s="4"/>
    </row>
    <row r="1650" spans="1:28" x14ac:dyDescent="0.3">
      <c r="A1650" s="21"/>
      <c r="B1650" s="21"/>
      <c r="C1650" s="21"/>
      <c r="D1650" s="31"/>
      <c r="AB1650" s="4"/>
    </row>
    <row r="1651" spans="1:28" x14ac:dyDescent="0.3">
      <c r="A1651" s="21"/>
      <c r="B1651" s="21"/>
      <c r="C1651" s="21"/>
      <c r="D1651" s="31"/>
      <c r="AB1651" s="4"/>
    </row>
    <row r="1652" spans="1:28" x14ac:dyDescent="0.3">
      <c r="A1652" s="21"/>
      <c r="B1652" s="21"/>
      <c r="C1652" s="21"/>
      <c r="D1652" s="31"/>
      <c r="AB1652" s="4"/>
    </row>
    <row r="1653" spans="1:28" x14ac:dyDescent="0.3">
      <c r="A1653" s="21"/>
      <c r="B1653" s="21"/>
      <c r="C1653" s="21"/>
      <c r="D1653" s="31"/>
      <c r="AB1653" s="4"/>
    </row>
    <row r="1654" spans="1:28" x14ac:dyDescent="0.3">
      <c r="A1654" s="21"/>
      <c r="B1654" s="21"/>
      <c r="C1654" s="21"/>
      <c r="D1654" s="31"/>
      <c r="AB1654" s="4"/>
    </row>
    <row r="1655" spans="1:28" x14ac:dyDescent="0.3">
      <c r="A1655" s="21"/>
      <c r="B1655" s="21"/>
      <c r="C1655" s="21"/>
      <c r="D1655" s="31"/>
      <c r="AB1655" s="4"/>
    </row>
    <row r="1656" spans="1:28" x14ac:dyDescent="0.3">
      <c r="A1656" s="21"/>
      <c r="B1656" s="21"/>
      <c r="C1656" s="21"/>
      <c r="D1656" s="31"/>
      <c r="AB1656" s="4"/>
    </row>
    <row r="1657" spans="1:28" x14ac:dyDescent="0.3">
      <c r="A1657" s="21"/>
      <c r="B1657" s="21"/>
      <c r="C1657" s="21"/>
      <c r="D1657" s="31"/>
      <c r="AB1657" s="4"/>
    </row>
    <row r="1658" spans="1:28" x14ac:dyDescent="0.3">
      <c r="A1658" s="21"/>
      <c r="B1658" s="21"/>
      <c r="C1658" s="21"/>
      <c r="D1658" s="31"/>
      <c r="AB1658" s="4"/>
    </row>
    <row r="1659" spans="1:28" x14ac:dyDescent="0.3">
      <c r="A1659" s="21"/>
      <c r="B1659" s="21"/>
      <c r="C1659" s="21"/>
      <c r="D1659" s="31"/>
      <c r="AB1659" s="4"/>
    </row>
    <row r="1660" spans="1:28" x14ac:dyDescent="0.3">
      <c r="A1660" s="21"/>
      <c r="B1660" s="21"/>
      <c r="C1660" s="21"/>
      <c r="D1660" s="31"/>
      <c r="AB1660" s="4"/>
    </row>
    <row r="1661" spans="1:28" x14ac:dyDescent="0.3">
      <c r="A1661" s="21"/>
      <c r="B1661" s="21"/>
      <c r="C1661" s="21"/>
      <c r="D1661" s="31"/>
      <c r="AB1661" s="4"/>
    </row>
    <row r="1662" spans="1:28" x14ac:dyDescent="0.3">
      <c r="A1662" s="21"/>
      <c r="B1662" s="21"/>
      <c r="C1662" s="21"/>
      <c r="D1662" s="31"/>
      <c r="AB1662" s="4"/>
    </row>
    <row r="1663" spans="1:28" x14ac:dyDescent="0.3">
      <c r="A1663" s="21"/>
      <c r="B1663" s="21"/>
      <c r="C1663" s="21"/>
      <c r="D1663" s="31"/>
      <c r="AB1663" s="4"/>
    </row>
    <row r="1664" spans="1:28" x14ac:dyDescent="0.3">
      <c r="A1664" s="21"/>
      <c r="B1664" s="21"/>
      <c r="C1664" s="21"/>
      <c r="D1664" s="31"/>
      <c r="AB1664" s="4"/>
    </row>
    <row r="1665" spans="1:28" x14ac:dyDescent="0.3">
      <c r="A1665" s="21"/>
      <c r="B1665" s="21"/>
      <c r="C1665" s="21"/>
      <c r="D1665" s="31"/>
      <c r="AB1665" s="4"/>
    </row>
    <row r="1666" spans="1:28" x14ac:dyDescent="0.3">
      <c r="A1666" s="21"/>
      <c r="B1666" s="21"/>
      <c r="C1666" s="21"/>
      <c r="D1666" s="31"/>
      <c r="AB1666" s="4"/>
    </row>
    <row r="1667" spans="1:28" x14ac:dyDescent="0.3">
      <c r="A1667" s="21"/>
      <c r="B1667" s="21"/>
      <c r="C1667" s="21"/>
      <c r="D1667" s="31"/>
      <c r="AB1667" s="4"/>
    </row>
    <row r="1668" spans="1:28" x14ac:dyDescent="0.3">
      <c r="A1668" s="21"/>
      <c r="B1668" s="21"/>
      <c r="C1668" s="21"/>
      <c r="D1668" s="31"/>
      <c r="AB1668" s="4"/>
    </row>
    <row r="1669" spans="1:28" x14ac:dyDescent="0.3">
      <c r="A1669" s="21"/>
      <c r="B1669" s="21"/>
      <c r="C1669" s="21"/>
      <c r="D1669" s="31"/>
      <c r="AB1669" s="4"/>
    </row>
    <row r="1670" spans="1:28" x14ac:dyDescent="0.3">
      <c r="A1670" s="21"/>
      <c r="B1670" s="21"/>
      <c r="C1670" s="21"/>
      <c r="D1670" s="31"/>
      <c r="AB1670" s="4"/>
    </row>
    <row r="1671" spans="1:28" x14ac:dyDescent="0.3">
      <c r="A1671" s="21"/>
      <c r="B1671" s="21"/>
      <c r="C1671" s="21"/>
      <c r="D1671" s="31"/>
      <c r="AB1671" s="4"/>
    </row>
    <row r="1672" spans="1:28" x14ac:dyDescent="0.3">
      <c r="A1672" s="21"/>
      <c r="B1672" s="21"/>
      <c r="C1672" s="21"/>
      <c r="D1672" s="31"/>
      <c r="AB1672" s="4"/>
    </row>
    <row r="1673" spans="1:28" x14ac:dyDescent="0.3">
      <c r="A1673" s="21"/>
      <c r="B1673" s="21"/>
      <c r="C1673" s="21"/>
      <c r="D1673" s="31"/>
      <c r="AB1673" s="4"/>
    </row>
    <row r="1674" spans="1:28" x14ac:dyDescent="0.3">
      <c r="A1674" s="21"/>
      <c r="B1674" s="21"/>
      <c r="C1674" s="21"/>
      <c r="D1674" s="31"/>
      <c r="AB1674" s="4"/>
    </row>
    <row r="1675" spans="1:28" x14ac:dyDescent="0.3">
      <c r="A1675" s="21"/>
      <c r="B1675" s="21"/>
      <c r="C1675" s="21"/>
      <c r="D1675" s="31"/>
      <c r="AB1675" s="4"/>
    </row>
    <row r="1676" spans="1:28" x14ac:dyDescent="0.3">
      <c r="A1676" s="21"/>
      <c r="B1676" s="21"/>
      <c r="C1676" s="21"/>
      <c r="D1676" s="31"/>
      <c r="AB1676" s="4"/>
    </row>
    <row r="1677" spans="1:28" x14ac:dyDescent="0.3">
      <c r="A1677" s="21"/>
      <c r="B1677" s="21"/>
      <c r="C1677" s="21"/>
      <c r="D1677" s="31"/>
      <c r="AB1677" s="4"/>
    </row>
    <row r="1678" spans="1:28" x14ac:dyDescent="0.3">
      <c r="A1678" s="21"/>
      <c r="B1678" s="21"/>
      <c r="C1678" s="21"/>
      <c r="D1678" s="31"/>
      <c r="AB1678" s="4"/>
    </row>
    <row r="1679" spans="1:28" x14ac:dyDescent="0.3">
      <c r="A1679" s="21"/>
      <c r="B1679" s="21"/>
      <c r="C1679" s="21"/>
      <c r="D1679" s="31"/>
      <c r="AB1679" s="4"/>
    </row>
    <row r="1680" spans="1:28" x14ac:dyDescent="0.3">
      <c r="A1680" s="21"/>
      <c r="B1680" s="21"/>
      <c r="C1680" s="21"/>
      <c r="D1680" s="31"/>
      <c r="AB1680" s="4"/>
    </row>
    <row r="1681" spans="1:28" x14ac:dyDescent="0.3">
      <c r="A1681" s="21"/>
      <c r="B1681" s="21"/>
      <c r="C1681" s="21"/>
      <c r="D1681" s="31"/>
      <c r="AB1681" s="4"/>
    </row>
    <row r="1682" spans="1:28" x14ac:dyDescent="0.3">
      <c r="A1682" s="21"/>
      <c r="B1682" s="21"/>
      <c r="C1682" s="21"/>
      <c r="D1682" s="31"/>
      <c r="AB1682" s="4"/>
    </row>
    <row r="1683" spans="1:28" x14ac:dyDescent="0.3">
      <c r="A1683" s="21"/>
      <c r="B1683" s="21"/>
      <c r="C1683" s="21"/>
      <c r="D1683" s="31"/>
      <c r="AB1683" s="4"/>
    </row>
    <row r="1684" spans="1:28" x14ac:dyDescent="0.3">
      <c r="A1684" s="21"/>
      <c r="B1684" s="21"/>
      <c r="C1684" s="21"/>
      <c r="D1684" s="31"/>
      <c r="AB1684" s="4"/>
    </row>
    <row r="1685" spans="1:28" x14ac:dyDescent="0.3">
      <c r="A1685" s="21"/>
      <c r="B1685" s="21"/>
      <c r="C1685" s="21"/>
      <c r="D1685" s="31"/>
      <c r="AB1685" s="4"/>
    </row>
    <row r="1686" spans="1:28" x14ac:dyDescent="0.3">
      <c r="A1686" s="21"/>
      <c r="B1686" s="21"/>
      <c r="C1686" s="21"/>
      <c r="D1686" s="31"/>
      <c r="AB1686" s="4"/>
    </row>
    <row r="1687" spans="1:28" x14ac:dyDescent="0.3">
      <c r="A1687" s="21"/>
      <c r="B1687" s="21"/>
      <c r="C1687" s="21"/>
      <c r="D1687" s="31"/>
      <c r="AB1687" s="4"/>
    </row>
    <row r="1688" spans="1:28" x14ac:dyDescent="0.3">
      <c r="A1688" s="21"/>
      <c r="B1688" s="21"/>
      <c r="C1688" s="21"/>
      <c r="D1688" s="31"/>
      <c r="AB1688" s="4"/>
    </row>
    <row r="1689" spans="1:28" x14ac:dyDescent="0.3">
      <c r="A1689" s="21"/>
      <c r="B1689" s="21"/>
      <c r="C1689" s="21"/>
      <c r="D1689" s="31"/>
      <c r="AB1689" s="4"/>
    </row>
    <row r="1690" spans="1:28" x14ac:dyDescent="0.3">
      <c r="A1690" s="21"/>
      <c r="B1690" s="21"/>
      <c r="C1690" s="21"/>
      <c r="D1690" s="31"/>
      <c r="AB1690" s="4"/>
    </row>
    <row r="1691" spans="1:28" x14ac:dyDescent="0.3">
      <c r="A1691" s="21"/>
      <c r="B1691" s="21"/>
      <c r="C1691" s="21"/>
      <c r="D1691" s="31"/>
      <c r="AB1691" s="4"/>
    </row>
    <row r="1692" spans="1:28" x14ac:dyDescent="0.3">
      <c r="A1692" s="21"/>
      <c r="B1692" s="21"/>
      <c r="C1692" s="21"/>
      <c r="D1692" s="31"/>
      <c r="AB1692" s="4"/>
    </row>
    <row r="1693" spans="1:28" x14ac:dyDescent="0.3">
      <c r="A1693" s="21"/>
      <c r="B1693" s="21"/>
      <c r="C1693" s="21"/>
      <c r="D1693" s="31"/>
      <c r="AB1693" s="4"/>
    </row>
    <row r="1694" spans="1:28" x14ac:dyDescent="0.3">
      <c r="A1694" s="21"/>
      <c r="B1694" s="21"/>
      <c r="C1694" s="21"/>
      <c r="D1694" s="31"/>
      <c r="AB1694" s="4"/>
    </row>
    <row r="1695" spans="1:28" x14ac:dyDescent="0.3">
      <c r="A1695" s="21"/>
      <c r="B1695" s="21"/>
      <c r="C1695" s="21"/>
      <c r="D1695" s="31"/>
      <c r="AB1695" s="4"/>
    </row>
    <row r="1696" spans="1:28" x14ac:dyDescent="0.3">
      <c r="A1696" s="21"/>
      <c r="B1696" s="21"/>
      <c r="C1696" s="21"/>
      <c r="D1696" s="31"/>
      <c r="AB1696" s="4"/>
    </row>
    <row r="1697" spans="1:28" x14ac:dyDescent="0.3">
      <c r="A1697" s="21"/>
      <c r="B1697" s="21"/>
      <c r="C1697" s="21"/>
      <c r="D1697" s="31"/>
      <c r="AB1697" s="4"/>
    </row>
    <row r="1698" spans="1:28" x14ac:dyDescent="0.3">
      <c r="A1698" s="21"/>
      <c r="B1698" s="21"/>
      <c r="C1698" s="21"/>
      <c r="D1698" s="31"/>
      <c r="AB1698" s="4"/>
    </row>
    <row r="1699" spans="1:28" x14ac:dyDescent="0.3">
      <c r="A1699" s="21"/>
      <c r="B1699" s="21"/>
      <c r="C1699" s="21"/>
      <c r="D1699" s="31"/>
      <c r="AB1699" s="4"/>
    </row>
    <row r="1700" spans="1:28" x14ac:dyDescent="0.3">
      <c r="A1700" s="21"/>
      <c r="B1700" s="21"/>
      <c r="C1700" s="21"/>
      <c r="D1700" s="31"/>
      <c r="AB1700" s="4"/>
    </row>
    <row r="1701" spans="1:28" x14ac:dyDescent="0.3">
      <c r="A1701" s="21"/>
      <c r="B1701" s="21"/>
      <c r="C1701" s="21"/>
      <c r="D1701" s="31"/>
      <c r="AB1701" s="4"/>
    </row>
    <row r="1702" spans="1:28" x14ac:dyDescent="0.3">
      <c r="A1702" s="21"/>
      <c r="B1702" s="21"/>
      <c r="C1702" s="21"/>
      <c r="D1702" s="31"/>
      <c r="AB1702" s="4"/>
    </row>
    <row r="1703" spans="1:28" x14ac:dyDescent="0.3">
      <c r="A1703" s="21"/>
      <c r="B1703" s="21"/>
      <c r="C1703" s="21"/>
      <c r="D1703" s="31"/>
      <c r="AB1703" s="4"/>
    </row>
    <row r="1704" spans="1:28" x14ac:dyDescent="0.3">
      <c r="A1704" s="21"/>
      <c r="B1704" s="21"/>
      <c r="C1704" s="21"/>
      <c r="D1704" s="31"/>
      <c r="AB1704" s="4"/>
    </row>
    <row r="1705" spans="1:28" x14ac:dyDescent="0.3">
      <c r="A1705" s="21"/>
      <c r="B1705" s="21"/>
      <c r="C1705" s="21"/>
      <c r="D1705" s="31"/>
      <c r="AB1705" s="4"/>
    </row>
    <row r="1706" spans="1:28" x14ac:dyDescent="0.3">
      <c r="A1706" s="21"/>
      <c r="B1706" s="21"/>
      <c r="C1706" s="21"/>
      <c r="D1706" s="31"/>
      <c r="AB1706" s="4"/>
    </row>
    <row r="1707" spans="1:28" x14ac:dyDescent="0.3">
      <c r="A1707" s="21"/>
      <c r="B1707" s="21"/>
      <c r="C1707" s="21"/>
      <c r="D1707" s="31"/>
      <c r="AB1707" s="4"/>
    </row>
    <row r="1708" spans="1:28" x14ac:dyDescent="0.3">
      <c r="A1708" s="21"/>
      <c r="B1708" s="21"/>
      <c r="C1708" s="21"/>
      <c r="D1708" s="31"/>
      <c r="AB1708" s="4"/>
    </row>
    <row r="1709" spans="1:28" x14ac:dyDescent="0.3">
      <c r="A1709" s="21"/>
      <c r="B1709" s="21"/>
      <c r="C1709" s="21"/>
      <c r="D1709" s="31"/>
      <c r="AB1709" s="4"/>
    </row>
    <row r="1710" spans="1:28" x14ac:dyDescent="0.3">
      <c r="A1710" s="21"/>
      <c r="B1710" s="21"/>
      <c r="C1710" s="21"/>
      <c r="D1710" s="31"/>
      <c r="AB1710" s="4"/>
    </row>
    <row r="1711" spans="1:28" x14ac:dyDescent="0.3">
      <c r="A1711" s="21"/>
      <c r="B1711" s="21"/>
      <c r="C1711" s="21"/>
      <c r="D1711" s="31"/>
      <c r="AB1711" s="4"/>
    </row>
    <row r="1712" spans="1:28" x14ac:dyDescent="0.3">
      <c r="A1712" s="21"/>
      <c r="B1712" s="21"/>
      <c r="C1712" s="21"/>
      <c r="D1712" s="31"/>
      <c r="AB1712" s="4"/>
    </row>
    <row r="1713" spans="1:28" x14ac:dyDescent="0.3">
      <c r="A1713" s="21"/>
      <c r="B1713" s="21"/>
      <c r="C1713" s="21"/>
      <c r="D1713" s="31"/>
      <c r="AB1713" s="4"/>
    </row>
    <row r="1714" spans="1:28" x14ac:dyDescent="0.3">
      <c r="A1714" s="21"/>
      <c r="B1714" s="21"/>
      <c r="C1714" s="21"/>
      <c r="D1714" s="31"/>
      <c r="AB1714" s="4"/>
    </row>
    <row r="1715" spans="1:28" x14ac:dyDescent="0.3">
      <c r="A1715" s="21"/>
      <c r="B1715" s="21"/>
      <c r="C1715" s="21"/>
      <c r="D1715" s="31"/>
      <c r="AB1715" s="4"/>
    </row>
    <row r="1716" spans="1:28" x14ac:dyDescent="0.3">
      <c r="A1716" s="21"/>
      <c r="B1716" s="21"/>
      <c r="C1716" s="21"/>
      <c r="D1716" s="31"/>
      <c r="AB1716" s="4"/>
    </row>
    <row r="1717" spans="1:28" x14ac:dyDescent="0.3">
      <c r="A1717" s="21"/>
      <c r="B1717" s="21"/>
      <c r="C1717" s="21"/>
      <c r="D1717" s="31"/>
      <c r="AB1717" s="4"/>
    </row>
    <row r="1718" spans="1:28" x14ac:dyDescent="0.3">
      <c r="A1718" s="21"/>
      <c r="B1718" s="21"/>
      <c r="C1718" s="21"/>
      <c r="D1718" s="31"/>
      <c r="AB1718" s="4"/>
    </row>
    <row r="1719" spans="1:28" x14ac:dyDescent="0.3">
      <c r="A1719" s="21"/>
      <c r="B1719" s="21"/>
      <c r="C1719" s="21"/>
      <c r="D1719" s="31"/>
      <c r="AB1719" s="4"/>
    </row>
    <row r="1720" spans="1:28" x14ac:dyDescent="0.3">
      <c r="A1720" s="21"/>
      <c r="B1720" s="21"/>
      <c r="C1720" s="21"/>
      <c r="D1720" s="31"/>
      <c r="AB1720" s="4"/>
    </row>
    <row r="1721" spans="1:28" x14ac:dyDescent="0.3">
      <c r="A1721" s="21"/>
      <c r="B1721" s="21"/>
      <c r="C1721" s="21"/>
      <c r="D1721" s="31"/>
      <c r="AB1721" s="4"/>
    </row>
    <row r="1722" spans="1:28" x14ac:dyDescent="0.3">
      <c r="A1722" s="21"/>
      <c r="B1722" s="21"/>
      <c r="C1722" s="21"/>
      <c r="D1722" s="31"/>
      <c r="AB1722" s="4"/>
    </row>
    <row r="1723" spans="1:28" x14ac:dyDescent="0.3">
      <c r="A1723" s="21"/>
      <c r="B1723" s="21"/>
      <c r="C1723" s="21"/>
      <c r="D1723" s="31"/>
      <c r="AB1723" s="4"/>
    </row>
    <row r="1724" spans="1:28" x14ac:dyDescent="0.3">
      <c r="A1724" s="21"/>
      <c r="B1724" s="21"/>
      <c r="C1724" s="21"/>
      <c r="D1724" s="31"/>
      <c r="AB1724" s="4"/>
    </row>
    <row r="1725" spans="1:28" x14ac:dyDescent="0.3">
      <c r="A1725" s="21"/>
      <c r="B1725" s="21"/>
      <c r="C1725" s="21"/>
      <c r="D1725" s="31"/>
      <c r="AB1725" s="4"/>
    </row>
    <row r="1726" spans="1:28" x14ac:dyDescent="0.3">
      <c r="A1726" s="21"/>
      <c r="B1726" s="21"/>
      <c r="C1726" s="21"/>
      <c r="D1726" s="31"/>
      <c r="AB1726" s="4"/>
    </row>
    <row r="1727" spans="1:28" x14ac:dyDescent="0.3">
      <c r="A1727" s="21"/>
      <c r="B1727" s="21"/>
      <c r="C1727" s="21"/>
      <c r="D1727" s="31"/>
      <c r="AB1727" s="4"/>
    </row>
    <row r="1728" spans="1:28" x14ac:dyDescent="0.3">
      <c r="A1728" s="21"/>
      <c r="B1728" s="21"/>
      <c r="C1728" s="21"/>
      <c r="D1728" s="31"/>
      <c r="AB1728" s="4"/>
    </row>
    <row r="1729" spans="1:28" x14ac:dyDescent="0.3">
      <c r="A1729" s="21"/>
      <c r="B1729" s="21"/>
      <c r="C1729" s="21"/>
      <c r="D1729" s="31"/>
      <c r="AB1729" s="4"/>
    </row>
    <row r="1730" spans="1:28" x14ac:dyDescent="0.3">
      <c r="A1730" s="21"/>
      <c r="B1730" s="21"/>
      <c r="C1730" s="21"/>
      <c r="D1730" s="31"/>
      <c r="AB1730" s="4"/>
    </row>
    <row r="1731" spans="1:28" x14ac:dyDescent="0.3">
      <c r="A1731" s="21"/>
      <c r="B1731" s="21"/>
      <c r="C1731" s="21"/>
      <c r="D1731" s="31"/>
      <c r="AB1731" s="4"/>
    </row>
    <row r="1732" spans="1:28" x14ac:dyDescent="0.3">
      <c r="A1732" s="21"/>
      <c r="B1732" s="21"/>
      <c r="C1732" s="21"/>
      <c r="D1732" s="31"/>
      <c r="AB1732" s="4"/>
    </row>
    <row r="1733" spans="1:28" x14ac:dyDescent="0.3">
      <c r="A1733" s="21"/>
      <c r="B1733" s="21"/>
      <c r="C1733" s="21"/>
      <c r="D1733" s="31"/>
      <c r="AB1733" s="4"/>
    </row>
    <row r="1734" spans="1:28" x14ac:dyDescent="0.3">
      <c r="A1734" s="21"/>
      <c r="B1734" s="21"/>
      <c r="C1734" s="21"/>
      <c r="D1734" s="31"/>
      <c r="AB1734" s="4"/>
    </row>
    <row r="1735" spans="1:28" x14ac:dyDescent="0.3">
      <c r="A1735" s="21"/>
      <c r="B1735" s="21"/>
      <c r="C1735" s="21"/>
      <c r="D1735" s="31"/>
      <c r="AB1735" s="4"/>
    </row>
    <row r="1736" spans="1:28" x14ac:dyDescent="0.3">
      <c r="A1736" s="21"/>
      <c r="B1736" s="21"/>
      <c r="C1736" s="21"/>
      <c r="D1736" s="31"/>
      <c r="AB1736" s="4"/>
    </row>
    <row r="1737" spans="1:28" x14ac:dyDescent="0.3">
      <c r="A1737" s="21"/>
      <c r="B1737" s="21"/>
      <c r="C1737" s="21"/>
      <c r="D1737" s="31"/>
      <c r="AB1737" s="4"/>
    </row>
    <row r="1738" spans="1:28" x14ac:dyDescent="0.3">
      <c r="A1738" s="21"/>
      <c r="B1738" s="21"/>
      <c r="C1738" s="21"/>
      <c r="D1738" s="31"/>
      <c r="AB1738" s="4"/>
    </row>
    <row r="1739" spans="1:28" x14ac:dyDescent="0.3">
      <c r="A1739" s="21"/>
      <c r="B1739" s="21"/>
      <c r="C1739" s="21"/>
      <c r="D1739" s="31"/>
      <c r="AB1739" s="4"/>
    </row>
    <row r="1740" spans="1:28" x14ac:dyDescent="0.3">
      <c r="A1740" s="21"/>
      <c r="B1740" s="21"/>
      <c r="C1740" s="21"/>
      <c r="D1740" s="31"/>
      <c r="AB1740" s="4"/>
    </row>
    <row r="1741" spans="1:28" x14ac:dyDescent="0.3">
      <c r="A1741" s="21"/>
      <c r="B1741" s="21"/>
      <c r="C1741" s="21"/>
      <c r="D1741" s="31"/>
      <c r="AB1741" s="4"/>
    </row>
    <row r="1742" spans="1:28" x14ac:dyDescent="0.3">
      <c r="A1742" s="21"/>
      <c r="B1742" s="21"/>
      <c r="C1742" s="21"/>
      <c r="D1742" s="31"/>
      <c r="AB1742" s="4"/>
    </row>
    <row r="1743" spans="1:28" x14ac:dyDescent="0.3">
      <c r="A1743" s="21"/>
      <c r="B1743" s="21"/>
      <c r="C1743" s="21"/>
      <c r="D1743" s="31"/>
      <c r="AB1743" s="4"/>
    </row>
    <row r="1744" spans="1:28" x14ac:dyDescent="0.3">
      <c r="A1744" s="21"/>
      <c r="B1744" s="21"/>
      <c r="C1744" s="21"/>
      <c r="D1744" s="31"/>
      <c r="AB1744" s="4"/>
    </row>
    <row r="1745" spans="1:28" x14ac:dyDescent="0.3">
      <c r="A1745" s="21"/>
      <c r="B1745" s="21"/>
      <c r="C1745" s="21"/>
      <c r="D1745" s="31"/>
      <c r="AB1745" s="4"/>
    </row>
    <row r="1746" spans="1:28" x14ac:dyDescent="0.3">
      <c r="A1746" s="21"/>
      <c r="B1746" s="21"/>
      <c r="C1746" s="21"/>
      <c r="D1746" s="31"/>
      <c r="AB1746" s="4"/>
    </row>
    <row r="1747" spans="1:28" x14ac:dyDescent="0.3">
      <c r="A1747" s="21"/>
      <c r="B1747" s="21"/>
      <c r="C1747" s="21"/>
      <c r="D1747" s="31"/>
      <c r="AB1747" s="4"/>
    </row>
    <row r="1748" spans="1:28" x14ac:dyDescent="0.3">
      <c r="A1748" s="21"/>
      <c r="B1748" s="21"/>
      <c r="C1748" s="21"/>
      <c r="D1748" s="31"/>
      <c r="AB1748" s="4"/>
    </row>
    <row r="1749" spans="1:28" x14ac:dyDescent="0.3">
      <c r="A1749" s="21"/>
      <c r="B1749" s="21"/>
      <c r="C1749" s="21"/>
      <c r="D1749" s="31"/>
      <c r="AB1749" s="4"/>
    </row>
    <row r="1750" spans="1:28" x14ac:dyDescent="0.3">
      <c r="A1750" s="21"/>
      <c r="B1750" s="21"/>
      <c r="C1750" s="21"/>
      <c r="D1750" s="31"/>
      <c r="AB1750" s="4"/>
    </row>
    <row r="1751" spans="1:28" x14ac:dyDescent="0.3">
      <c r="A1751" s="21"/>
      <c r="B1751" s="21"/>
      <c r="C1751" s="21"/>
      <c r="D1751" s="31"/>
      <c r="AB1751" s="4"/>
    </row>
    <row r="1752" spans="1:28" x14ac:dyDescent="0.3">
      <c r="A1752" s="21"/>
      <c r="B1752" s="21"/>
      <c r="C1752" s="21"/>
      <c r="D1752" s="31"/>
      <c r="AB1752" s="4"/>
    </row>
    <row r="1753" spans="1:28" x14ac:dyDescent="0.3">
      <c r="A1753" s="21"/>
      <c r="B1753" s="21"/>
      <c r="C1753" s="21"/>
      <c r="D1753" s="31"/>
      <c r="AB1753" s="4"/>
    </row>
    <row r="1754" spans="1:28" x14ac:dyDescent="0.3">
      <c r="A1754" s="21"/>
      <c r="B1754" s="21"/>
      <c r="C1754" s="21"/>
      <c r="D1754" s="31"/>
      <c r="AB1754" s="4"/>
    </row>
    <row r="1755" spans="1:28" x14ac:dyDescent="0.3">
      <c r="A1755" s="21"/>
      <c r="B1755" s="21"/>
      <c r="C1755" s="21"/>
      <c r="D1755" s="31"/>
      <c r="AB1755" s="4"/>
    </row>
    <row r="1756" spans="1:28" x14ac:dyDescent="0.3">
      <c r="A1756" s="21"/>
      <c r="B1756" s="21"/>
      <c r="C1756" s="21"/>
      <c r="D1756" s="31"/>
      <c r="AB1756" s="4"/>
    </row>
    <row r="1757" spans="1:28" x14ac:dyDescent="0.3">
      <c r="A1757" s="21"/>
      <c r="B1757" s="21"/>
      <c r="C1757" s="21"/>
      <c r="D1757" s="31"/>
      <c r="AB1757" s="4"/>
    </row>
    <row r="1758" spans="1:28" x14ac:dyDescent="0.3">
      <c r="A1758" s="21"/>
      <c r="B1758" s="21"/>
      <c r="C1758" s="21"/>
      <c r="D1758" s="31"/>
      <c r="AB1758" s="4"/>
    </row>
    <row r="1759" spans="1:28" x14ac:dyDescent="0.3">
      <c r="A1759" s="21"/>
      <c r="B1759" s="21"/>
      <c r="C1759" s="21"/>
      <c r="D1759" s="31"/>
      <c r="AB1759" s="4"/>
    </row>
    <row r="1760" spans="1:28" x14ac:dyDescent="0.3">
      <c r="A1760" s="21"/>
      <c r="B1760" s="21"/>
      <c r="C1760" s="21"/>
      <c r="D1760" s="31"/>
      <c r="AB1760" s="4"/>
    </row>
    <row r="1761" spans="1:28" x14ac:dyDescent="0.3">
      <c r="A1761" s="21"/>
      <c r="B1761" s="21"/>
      <c r="C1761" s="21"/>
      <c r="D1761" s="31"/>
      <c r="AB1761" s="4"/>
    </row>
    <row r="1762" spans="1:28" x14ac:dyDescent="0.3">
      <c r="A1762" s="21"/>
      <c r="B1762" s="21"/>
      <c r="C1762" s="21"/>
      <c r="D1762" s="31"/>
      <c r="AB1762" s="4"/>
    </row>
    <row r="1763" spans="1:28" x14ac:dyDescent="0.3">
      <c r="A1763" s="21"/>
      <c r="B1763" s="21"/>
      <c r="C1763" s="21"/>
      <c r="D1763" s="31"/>
      <c r="AB1763" s="4"/>
    </row>
    <row r="1764" spans="1:28" x14ac:dyDescent="0.3">
      <c r="A1764" s="21"/>
      <c r="B1764" s="21"/>
      <c r="C1764" s="21"/>
      <c r="D1764" s="31"/>
      <c r="AB1764" s="4"/>
    </row>
    <row r="1765" spans="1:28" x14ac:dyDescent="0.3">
      <c r="A1765" s="21"/>
      <c r="B1765" s="21"/>
      <c r="C1765" s="21"/>
      <c r="D1765" s="31"/>
      <c r="AB1765" s="4"/>
    </row>
    <row r="1766" spans="1:28" x14ac:dyDescent="0.3">
      <c r="A1766" s="21"/>
      <c r="B1766" s="21"/>
      <c r="C1766" s="21"/>
      <c r="D1766" s="31"/>
      <c r="AB1766" s="4"/>
    </row>
    <row r="1767" spans="1:28" x14ac:dyDescent="0.3">
      <c r="A1767" s="21"/>
      <c r="B1767" s="21"/>
      <c r="C1767" s="21"/>
      <c r="D1767" s="31"/>
      <c r="AB1767" s="4"/>
    </row>
    <row r="1768" spans="1:28" x14ac:dyDescent="0.3">
      <c r="A1768" s="21"/>
      <c r="B1768" s="21"/>
      <c r="C1768" s="21"/>
      <c r="D1768" s="31"/>
      <c r="AB1768" s="4"/>
    </row>
    <row r="1769" spans="1:28" x14ac:dyDescent="0.3">
      <c r="A1769" s="21"/>
      <c r="B1769" s="21"/>
      <c r="C1769" s="21"/>
      <c r="D1769" s="31"/>
      <c r="AB1769" s="4"/>
    </row>
    <row r="1770" spans="1:28" x14ac:dyDescent="0.3">
      <c r="A1770" s="21"/>
      <c r="B1770" s="21"/>
      <c r="C1770" s="21"/>
      <c r="D1770" s="31"/>
      <c r="AB1770" s="4"/>
    </row>
    <row r="1771" spans="1:28" x14ac:dyDescent="0.3">
      <c r="A1771" s="21"/>
      <c r="B1771" s="21"/>
      <c r="C1771" s="21"/>
      <c r="D1771" s="31"/>
      <c r="AB1771" s="4"/>
    </row>
    <row r="1772" spans="1:28" x14ac:dyDescent="0.3">
      <c r="A1772" s="21"/>
      <c r="B1772" s="21"/>
      <c r="C1772" s="21"/>
      <c r="D1772" s="31"/>
      <c r="AB1772" s="4"/>
    </row>
    <row r="1773" spans="1:28" x14ac:dyDescent="0.3">
      <c r="A1773" s="21"/>
      <c r="B1773" s="21"/>
      <c r="C1773" s="21"/>
      <c r="D1773" s="31"/>
      <c r="AB1773" s="4"/>
    </row>
    <row r="1774" spans="1:28" x14ac:dyDescent="0.3">
      <c r="A1774" s="21"/>
      <c r="B1774" s="21"/>
      <c r="C1774" s="21"/>
      <c r="D1774" s="31"/>
      <c r="AB1774" s="4"/>
    </row>
    <row r="1775" spans="1:28" x14ac:dyDescent="0.3">
      <c r="A1775" s="21"/>
      <c r="B1775" s="21"/>
      <c r="C1775" s="21"/>
      <c r="D1775" s="31"/>
      <c r="AB1775" s="4"/>
    </row>
    <row r="1776" spans="1:28" x14ac:dyDescent="0.3">
      <c r="A1776" s="21"/>
      <c r="B1776" s="21"/>
      <c r="C1776" s="21"/>
      <c r="D1776" s="31"/>
      <c r="AB1776" s="4"/>
    </row>
    <row r="1777" spans="1:28" x14ac:dyDescent="0.3">
      <c r="A1777" s="21"/>
      <c r="B1777" s="21"/>
      <c r="C1777" s="21"/>
      <c r="D1777" s="31"/>
      <c r="AB1777" s="4"/>
    </row>
    <row r="1778" spans="1:28" x14ac:dyDescent="0.3">
      <c r="A1778" s="21"/>
      <c r="B1778" s="21"/>
      <c r="C1778" s="21"/>
      <c r="D1778" s="31"/>
      <c r="AB1778" s="4"/>
    </row>
    <row r="1779" spans="1:28" x14ac:dyDescent="0.3">
      <c r="A1779" s="21"/>
      <c r="B1779" s="21"/>
      <c r="C1779" s="21"/>
      <c r="D1779" s="31"/>
      <c r="AB1779" s="4"/>
    </row>
    <row r="1780" spans="1:28" x14ac:dyDescent="0.3">
      <c r="A1780" s="21"/>
      <c r="B1780" s="21"/>
      <c r="C1780" s="21"/>
      <c r="D1780" s="31"/>
      <c r="AB1780" s="4"/>
    </row>
    <row r="1781" spans="1:28" x14ac:dyDescent="0.3">
      <c r="A1781" s="21"/>
      <c r="B1781" s="21"/>
      <c r="C1781" s="21"/>
      <c r="D1781" s="31"/>
      <c r="AB1781" s="4"/>
    </row>
    <row r="1782" spans="1:28" x14ac:dyDescent="0.3">
      <c r="A1782" s="21"/>
      <c r="B1782" s="21"/>
      <c r="C1782" s="21"/>
      <c r="D1782" s="31"/>
      <c r="AB1782" s="4"/>
    </row>
    <row r="1783" spans="1:28" x14ac:dyDescent="0.3">
      <c r="A1783" s="21"/>
      <c r="B1783" s="21"/>
      <c r="C1783" s="21"/>
      <c r="D1783" s="31"/>
      <c r="AB1783" s="4"/>
    </row>
    <row r="1784" spans="1:28" x14ac:dyDescent="0.3">
      <c r="A1784" s="21"/>
      <c r="B1784" s="21"/>
      <c r="C1784" s="21"/>
      <c r="D1784" s="31"/>
      <c r="AB1784" s="4"/>
    </row>
    <row r="1785" spans="1:28" x14ac:dyDescent="0.3">
      <c r="A1785" s="21"/>
      <c r="B1785" s="21"/>
      <c r="C1785" s="21"/>
      <c r="D1785" s="31"/>
      <c r="AB1785" s="4"/>
    </row>
    <row r="1786" spans="1:28" x14ac:dyDescent="0.3">
      <c r="A1786" s="21"/>
      <c r="B1786" s="21"/>
      <c r="C1786" s="21"/>
      <c r="D1786" s="31"/>
      <c r="AB1786" s="4"/>
    </row>
    <row r="1787" spans="1:28" x14ac:dyDescent="0.3">
      <c r="A1787" s="21"/>
      <c r="B1787" s="21"/>
      <c r="C1787" s="21"/>
      <c r="D1787" s="31"/>
      <c r="AB1787" s="4"/>
    </row>
    <row r="1788" spans="1:28" x14ac:dyDescent="0.3">
      <c r="A1788" s="21"/>
      <c r="B1788" s="21"/>
      <c r="C1788" s="21"/>
      <c r="D1788" s="31"/>
      <c r="AB1788" s="4"/>
    </row>
    <row r="1789" spans="1:28" x14ac:dyDescent="0.3">
      <c r="A1789" s="21"/>
      <c r="B1789" s="21"/>
      <c r="C1789" s="21"/>
      <c r="D1789" s="31"/>
      <c r="AB1789" s="4"/>
    </row>
    <row r="1790" spans="1:28" x14ac:dyDescent="0.3">
      <c r="A1790" s="21"/>
      <c r="B1790" s="21"/>
      <c r="C1790" s="21"/>
      <c r="D1790" s="31"/>
      <c r="AB1790" s="4"/>
    </row>
    <row r="1791" spans="1:28" x14ac:dyDescent="0.3">
      <c r="A1791" s="21"/>
      <c r="B1791" s="21"/>
      <c r="C1791" s="21"/>
      <c r="D1791" s="31"/>
      <c r="AB1791" s="4"/>
    </row>
    <row r="1792" spans="1:28" x14ac:dyDescent="0.3">
      <c r="A1792" s="21"/>
      <c r="B1792" s="21"/>
      <c r="C1792" s="21"/>
      <c r="D1792" s="31"/>
      <c r="AB1792" s="4"/>
    </row>
    <row r="1793" spans="1:28" x14ac:dyDescent="0.3">
      <c r="A1793" s="21"/>
      <c r="B1793" s="21"/>
      <c r="C1793" s="21"/>
      <c r="D1793" s="31"/>
      <c r="AB1793" s="4"/>
    </row>
    <row r="1794" spans="1:28" x14ac:dyDescent="0.3">
      <c r="A1794" s="21"/>
      <c r="B1794" s="21"/>
      <c r="C1794" s="21"/>
      <c r="D1794" s="31"/>
      <c r="AB1794" s="4"/>
    </row>
    <row r="1795" spans="1:28" x14ac:dyDescent="0.3">
      <c r="A1795" s="21"/>
      <c r="B1795" s="21"/>
      <c r="C1795" s="21"/>
      <c r="D1795" s="31"/>
      <c r="AB1795" s="4"/>
    </row>
    <row r="1796" spans="1:28" x14ac:dyDescent="0.3">
      <c r="A1796" s="21"/>
      <c r="B1796" s="21"/>
      <c r="C1796" s="21"/>
      <c r="D1796" s="31"/>
      <c r="AB1796" s="4"/>
    </row>
    <row r="1797" spans="1:28" x14ac:dyDescent="0.3">
      <c r="A1797" s="21"/>
      <c r="B1797" s="21"/>
      <c r="C1797" s="21"/>
      <c r="D1797" s="31"/>
      <c r="AB1797" s="4"/>
    </row>
    <row r="1798" spans="1:28" x14ac:dyDescent="0.3">
      <c r="A1798" s="21"/>
      <c r="B1798" s="21"/>
      <c r="C1798" s="21"/>
      <c r="D1798" s="31"/>
      <c r="AB1798" s="4"/>
    </row>
    <row r="1799" spans="1:28" x14ac:dyDescent="0.3">
      <c r="A1799" s="21"/>
      <c r="B1799" s="21"/>
      <c r="C1799" s="21"/>
      <c r="D1799" s="31"/>
      <c r="AB1799" s="4"/>
    </row>
    <row r="1800" spans="1:28" x14ac:dyDescent="0.3">
      <c r="A1800" s="21"/>
      <c r="B1800" s="21"/>
      <c r="C1800" s="21"/>
      <c r="D1800" s="31"/>
      <c r="AB1800" s="4"/>
    </row>
    <row r="1801" spans="1:28" x14ac:dyDescent="0.3">
      <c r="A1801" s="21"/>
      <c r="B1801" s="21"/>
      <c r="C1801" s="21"/>
      <c r="D1801" s="31"/>
      <c r="AB1801" s="4"/>
    </row>
    <row r="1802" spans="1:28" x14ac:dyDescent="0.3">
      <c r="A1802" s="21"/>
      <c r="B1802" s="21"/>
      <c r="C1802" s="21"/>
      <c r="D1802" s="31"/>
      <c r="AB1802" s="4"/>
    </row>
    <row r="1803" spans="1:28" x14ac:dyDescent="0.3">
      <c r="A1803" s="21"/>
      <c r="B1803" s="21"/>
      <c r="C1803" s="21"/>
      <c r="D1803" s="31"/>
      <c r="AB1803" s="4"/>
    </row>
    <row r="1804" spans="1:28" x14ac:dyDescent="0.3">
      <c r="A1804" s="21"/>
      <c r="B1804" s="21"/>
      <c r="C1804" s="21"/>
      <c r="D1804" s="31"/>
      <c r="AB1804" s="4"/>
    </row>
    <row r="1805" spans="1:28" x14ac:dyDescent="0.3">
      <c r="A1805" s="21"/>
      <c r="B1805" s="21"/>
      <c r="C1805" s="21"/>
      <c r="D1805" s="31"/>
      <c r="AB1805" s="4"/>
    </row>
    <row r="1806" spans="1:28" x14ac:dyDescent="0.3">
      <c r="A1806" s="21"/>
      <c r="B1806" s="21"/>
      <c r="C1806" s="21"/>
      <c r="D1806" s="31"/>
      <c r="AB1806" s="4"/>
    </row>
    <row r="1807" spans="1:28" x14ac:dyDescent="0.3">
      <c r="A1807" s="21"/>
      <c r="B1807" s="21"/>
      <c r="C1807" s="21"/>
      <c r="D1807" s="31"/>
      <c r="AB1807" s="4"/>
    </row>
    <row r="1808" spans="1:28" x14ac:dyDescent="0.3">
      <c r="A1808" s="21"/>
      <c r="B1808" s="21"/>
      <c r="C1808" s="21"/>
      <c r="D1808" s="31"/>
      <c r="AB1808" s="4"/>
    </row>
    <row r="1809" spans="1:28" x14ac:dyDescent="0.3">
      <c r="A1809" s="21"/>
      <c r="B1809" s="21"/>
      <c r="C1809" s="21"/>
      <c r="D1809" s="31"/>
      <c r="AB1809" s="4"/>
    </row>
    <row r="1810" spans="1:28" x14ac:dyDescent="0.3">
      <c r="A1810" s="21"/>
      <c r="B1810" s="21"/>
      <c r="C1810" s="21"/>
      <c r="D1810" s="31"/>
      <c r="AB1810" s="4"/>
    </row>
    <row r="1811" spans="1:28" x14ac:dyDescent="0.3">
      <c r="A1811" s="21"/>
      <c r="B1811" s="21"/>
      <c r="C1811" s="21"/>
      <c r="D1811" s="31"/>
      <c r="AB1811" s="4"/>
    </row>
    <row r="1812" spans="1:28" x14ac:dyDescent="0.3">
      <c r="A1812" s="21"/>
      <c r="B1812" s="21"/>
      <c r="C1812" s="21"/>
      <c r="D1812" s="31"/>
      <c r="AB1812" s="4"/>
    </row>
    <row r="1813" spans="1:28" x14ac:dyDescent="0.3">
      <c r="A1813" s="21"/>
      <c r="B1813" s="21"/>
      <c r="C1813" s="21"/>
      <c r="D1813" s="31"/>
      <c r="AB1813" s="4"/>
    </row>
    <row r="1814" spans="1:28" x14ac:dyDescent="0.3">
      <c r="A1814" s="21"/>
      <c r="B1814" s="21"/>
      <c r="C1814" s="21"/>
      <c r="D1814" s="31"/>
      <c r="AB1814" s="4"/>
    </row>
    <row r="1815" spans="1:28" x14ac:dyDescent="0.3">
      <c r="A1815" s="21"/>
      <c r="B1815" s="21"/>
      <c r="C1815" s="21"/>
      <c r="D1815" s="31"/>
      <c r="AB1815" s="4"/>
    </row>
    <row r="1816" spans="1:28" x14ac:dyDescent="0.3">
      <c r="A1816" s="21"/>
      <c r="B1816" s="21"/>
      <c r="C1816" s="21"/>
      <c r="D1816" s="31"/>
      <c r="AB1816" s="4"/>
    </row>
    <row r="1817" spans="1:28" x14ac:dyDescent="0.3">
      <c r="A1817" s="21"/>
      <c r="B1817" s="21"/>
      <c r="C1817" s="21"/>
      <c r="D1817" s="31"/>
      <c r="AB1817" s="4"/>
    </row>
    <row r="1818" spans="1:28" x14ac:dyDescent="0.3">
      <c r="A1818" s="21"/>
      <c r="B1818" s="21"/>
      <c r="C1818" s="21"/>
      <c r="D1818" s="31"/>
      <c r="AB1818" s="4"/>
    </row>
    <row r="1819" spans="1:28" x14ac:dyDescent="0.3">
      <c r="A1819" s="21"/>
      <c r="B1819" s="21"/>
      <c r="C1819" s="21"/>
      <c r="D1819" s="31"/>
      <c r="AB1819" s="4"/>
    </row>
    <row r="1820" spans="1:28" x14ac:dyDescent="0.3">
      <c r="A1820" s="21"/>
      <c r="B1820" s="21"/>
      <c r="C1820" s="21"/>
      <c r="D1820" s="31"/>
      <c r="AB1820" s="4"/>
    </row>
    <row r="1821" spans="1:28" x14ac:dyDescent="0.3">
      <c r="A1821" s="21"/>
      <c r="B1821" s="21"/>
      <c r="C1821" s="21"/>
      <c r="D1821" s="31"/>
      <c r="AB1821" s="4"/>
    </row>
    <row r="1822" spans="1:28" x14ac:dyDescent="0.3">
      <c r="A1822" s="21"/>
      <c r="B1822" s="21"/>
      <c r="C1822" s="21"/>
      <c r="D1822" s="31"/>
      <c r="AB1822" s="4"/>
    </row>
    <row r="1823" spans="1:28" x14ac:dyDescent="0.3">
      <c r="A1823" s="21"/>
      <c r="B1823" s="21"/>
      <c r="C1823" s="21"/>
      <c r="D1823" s="31"/>
      <c r="AB1823" s="4"/>
    </row>
    <row r="1824" spans="1:28" x14ac:dyDescent="0.3">
      <c r="A1824" s="21"/>
      <c r="B1824" s="21"/>
      <c r="C1824" s="21"/>
      <c r="D1824" s="31"/>
      <c r="AB1824" s="4"/>
    </row>
    <row r="1825" spans="1:28" x14ac:dyDescent="0.3">
      <c r="A1825" s="21"/>
      <c r="B1825" s="21"/>
      <c r="C1825" s="21"/>
      <c r="D1825" s="31"/>
      <c r="AB1825" s="4"/>
    </row>
    <row r="1826" spans="1:28" x14ac:dyDescent="0.3">
      <c r="A1826" s="21"/>
      <c r="B1826" s="21"/>
      <c r="C1826" s="21"/>
      <c r="D1826" s="31"/>
      <c r="AB1826" s="4"/>
    </row>
    <row r="1827" spans="1:28" x14ac:dyDescent="0.3">
      <c r="A1827" s="21"/>
      <c r="B1827" s="21"/>
      <c r="C1827" s="21"/>
      <c r="D1827" s="31"/>
      <c r="AB1827" s="4"/>
    </row>
    <row r="1828" spans="1:28" x14ac:dyDescent="0.3">
      <c r="A1828" s="21"/>
      <c r="B1828" s="21"/>
      <c r="C1828" s="21"/>
      <c r="D1828" s="31"/>
      <c r="AB1828" s="4"/>
    </row>
    <row r="1829" spans="1:28" x14ac:dyDescent="0.3">
      <c r="A1829" s="21"/>
      <c r="B1829" s="21"/>
      <c r="C1829" s="21"/>
      <c r="D1829" s="31"/>
      <c r="AB1829" s="4"/>
    </row>
    <row r="1830" spans="1:28" x14ac:dyDescent="0.3">
      <c r="A1830" s="21"/>
      <c r="B1830" s="21"/>
      <c r="C1830" s="21"/>
      <c r="D1830" s="31"/>
      <c r="AB1830" s="4"/>
    </row>
    <row r="1831" spans="1:28" x14ac:dyDescent="0.3">
      <c r="A1831" s="21"/>
      <c r="B1831" s="21"/>
      <c r="C1831" s="21"/>
      <c r="D1831" s="31"/>
      <c r="AB1831" s="4"/>
    </row>
    <row r="1832" spans="1:28" x14ac:dyDescent="0.3">
      <c r="A1832" s="21"/>
      <c r="B1832" s="21"/>
      <c r="C1832" s="21"/>
      <c r="D1832" s="31"/>
      <c r="AB1832" s="4"/>
    </row>
    <row r="1833" spans="1:28" x14ac:dyDescent="0.3">
      <c r="A1833" s="21"/>
      <c r="B1833" s="21"/>
      <c r="C1833" s="21"/>
      <c r="D1833" s="31"/>
      <c r="AB1833" s="4"/>
    </row>
    <row r="1834" spans="1:28" x14ac:dyDescent="0.3">
      <c r="A1834" s="21"/>
      <c r="B1834" s="21"/>
      <c r="C1834" s="21"/>
      <c r="D1834" s="31"/>
      <c r="AB1834" s="4"/>
    </row>
    <row r="1835" spans="1:28" x14ac:dyDescent="0.3">
      <c r="A1835" s="21"/>
      <c r="B1835" s="21"/>
      <c r="C1835" s="21"/>
      <c r="D1835" s="31"/>
      <c r="AB1835" s="4"/>
    </row>
    <row r="1836" spans="1:28" x14ac:dyDescent="0.3">
      <c r="A1836" s="21"/>
      <c r="B1836" s="21"/>
      <c r="C1836" s="21"/>
      <c r="D1836" s="31"/>
      <c r="AB1836" s="4"/>
    </row>
    <row r="1837" spans="1:28" x14ac:dyDescent="0.3">
      <c r="A1837" s="21"/>
      <c r="B1837" s="21"/>
      <c r="C1837" s="21"/>
      <c r="D1837" s="31"/>
      <c r="AB1837" s="4"/>
    </row>
    <row r="1838" spans="1:28" x14ac:dyDescent="0.3">
      <c r="A1838" s="21"/>
      <c r="B1838" s="21"/>
      <c r="C1838" s="21"/>
      <c r="D1838" s="31"/>
      <c r="AB1838" s="4"/>
    </row>
    <row r="1839" spans="1:28" x14ac:dyDescent="0.3">
      <c r="A1839" s="21"/>
      <c r="B1839" s="21"/>
      <c r="C1839" s="21"/>
      <c r="D1839" s="31"/>
      <c r="AB1839" s="4"/>
    </row>
    <row r="1840" spans="1:28" x14ac:dyDescent="0.3">
      <c r="A1840" s="21"/>
      <c r="B1840" s="21"/>
      <c r="C1840" s="21"/>
      <c r="D1840" s="31"/>
      <c r="AB1840" s="4"/>
    </row>
    <row r="1841" spans="1:28" x14ac:dyDescent="0.3">
      <c r="A1841" s="21"/>
      <c r="B1841" s="21"/>
      <c r="C1841" s="21"/>
      <c r="D1841" s="31"/>
      <c r="AB1841" s="4"/>
    </row>
    <row r="1842" spans="1:28" x14ac:dyDescent="0.3">
      <c r="A1842" s="21"/>
      <c r="B1842" s="21"/>
      <c r="C1842" s="21"/>
      <c r="D1842" s="31"/>
      <c r="AB1842" s="4"/>
    </row>
    <row r="1843" spans="1:28" x14ac:dyDescent="0.3">
      <c r="A1843" s="21"/>
      <c r="B1843" s="21"/>
      <c r="C1843" s="21"/>
      <c r="D1843" s="31"/>
      <c r="AB1843" s="4"/>
    </row>
    <row r="1844" spans="1:28" x14ac:dyDescent="0.3">
      <c r="A1844" s="21"/>
      <c r="B1844" s="21"/>
      <c r="C1844" s="21"/>
      <c r="D1844" s="31"/>
      <c r="AB1844" s="4"/>
    </row>
    <row r="1845" spans="1:28" x14ac:dyDescent="0.3">
      <c r="A1845" s="21"/>
      <c r="B1845" s="21"/>
      <c r="C1845" s="21"/>
      <c r="D1845" s="31"/>
      <c r="AB1845" s="4"/>
    </row>
    <row r="1846" spans="1:28" x14ac:dyDescent="0.3">
      <c r="A1846" s="21"/>
      <c r="B1846" s="21"/>
      <c r="C1846" s="21"/>
      <c r="D1846" s="31"/>
      <c r="AB1846" s="4"/>
    </row>
    <row r="1847" spans="1:28" x14ac:dyDescent="0.3">
      <c r="A1847" s="21"/>
      <c r="B1847" s="21"/>
      <c r="C1847" s="21"/>
      <c r="D1847" s="31"/>
      <c r="AB1847" s="4"/>
    </row>
    <row r="1848" spans="1:28" x14ac:dyDescent="0.3">
      <c r="A1848" s="21"/>
      <c r="B1848" s="21"/>
      <c r="C1848" s="21"/>
      <c r="D1848" s="31"/>
      <c r="AB1848" s="4"/>
    </row>
    <row r="1849" spans="1:28" x14ac:dyDescent="0.3">
      <c r="A1849" s="21"/>
      <c r="B1849" s="21"/>
      <c r="C1849" s="21"/>
      <c r="D1849" s="31"/>
      <c r="AB1849" s="4"/>
    </row>
    <row r="1850" spans="1:28" x14ac:dyDescent="0.3">
      <c r="A1850" s="21"/>
      <c r="B1850" s="21"/>
      <c r="C1850" s="21"/>
      <c r="D1850" s="31"/>
      <c r="AB1850" s="4"/>
    </row>
    <row r="1851" spans="1:28" x14ac:dyDescent="0.3">
      <c r="A1851" s="21"/>
      <c r="B1851" s="21"/>
      <c r="C1851" s="21"/>
      <c r="D1851" s="31"/>
      <c r="AB1851" s="4"/>
    </row>
    <row r="1852" spans="1:28" x14ac:dyDescent="0.3">
      <c r="A1852" s="21"/>
      <c r="B1852" s="21"/>
      <c r="C1852" s="21"/>
      <c r="D1852" s="31"/>
      <c r="AB1852" s="4"/>
    </row>
    <row r="1853" spans="1:28" x14ac:dyDescent="0.3">
      <c r="A1853" s="21"/>
      <c r="B1853" s="21"/>
      <c r="C1853" s="21"/>
      <c r="D1853" s="31"/>
      <c r="AB1853" s="4"/>
    </row>
    <row r="1854" spans="1:28" x14ac:dyDescent="0.3">
      <c r="A1854" s="21"/>
      <c r="B1854" s="21"/>
      <c r="C1854" s="21"/>
      <c r="D1854" s="31"/>
      <c r="AB1854" s="4"/>
    </row>
    <row r="1855" spans="1:28" x14ac:dyDescent="0.3">
      <c r="A1855" s="21"/>
      <c r="B1855" s="21"/>
      <c r="C1855" s="21"/>
      <c r="D1855" s="31"/>
      <c r="AB1855" s="4"/>
    </row>
    <row r="1856" spans="1:28" x14ac:dyDescent="0.3">
      <c r="A1856" s="21"/>
      <c r="B1856" s="21"/>
      <c r="C1856" s="21"/>
      <c r="D1856" s="31"/>
      <c r="AB1856" s="4"/>
    </row>
    <row r="1857" spans="1:28" x14ac:dyDescent="0.3">
      <c r="A1857" s="21"/>
      <c r="B1857" s="21"/>
      <c r="C1857" s="21"/>
      <c r="D1857" s="31"/>
      <c r="AB1857" s="4"/>
    </row>
    <row r="1858" spans="1:28" x14ac:dyDescent="0.3">
      <c r="A1858" s="21"/>
      <c r="B1858" s="21"/>
      <c r="C1858" s="21"/>
      <c r="D1858" s="31"/>
      <c r="AB1858" s="4"/>
    </row>
    <row r="1859" spans="1:28" x14ac:dyDescent="0.3">
      <c r="A1859" s="21"/>
      <c r="B1859" s="21"/>
      <c r="C1859" s="21"/>
      <c r="D1859" s="31"/>
      <c r="AB1859" s="4"/>
    </row>
    <row r="1860" spans="1:28" x14ac:dyDescent="0.3">
      <c r="A1860" s="21"/>
      <c r="B1860" s="21"/>
      <c r="C1860" s="21"/>
      <c r="D1860" s="31"/>
      <c r="AB1860" s="4"/>
    </row>
    <row r="1861" spans="1:28" x14ac:dyDescent="0.3">
      <c r="A1861" s="21"/>
      <c r="B1861" s="21"/>
      <c r="C1861" s="21"/>
      <c r="D1861" s="31"/>
      <c r="AB1861" s="4"/>
    </row>
    <row r="1862" spans="1:28" x14ac:dyDescent="0.3">
      <c r="A1862" s="21"/>
      <c r="B1862" s="21"/>
      <c r="C1862" s="21"/>
      <c r="D1862" s="31"/>
      <c r="AB1862" s="4"/>
    </row>
    <row r="1863" spans="1:28" x14ac:dyDescent="0.3">
      <c r="A1863" s="21"/>
      <c r="B1863" s="21"/>
      <c r="C1863" s="21"/>
      <c r="D1863" s="31"/>
      <c r="AB1863" s="4"/>
    </row>
    <row r="1864" spans="1:28" x14ac:dyDescent="0.3">
      <c r="A1864" s="21"/>
      <c r="B1864" s="21"/>
      <c r="C1864" s="21"/>
      <c r="D1864" s="31"/>
      <c r="AB1864" s="4"/>
    </row>
    <row r="1865" spans="1:28" x14ac:dyDescent="0.3">
      <c r="A1865" s="21"/>
      <c r="B1865" s="21"/>
      <c r="C1865" s="21"/>
      <c r="D1865" s="31"/>
      <c r="AB1865" s="4"/>
    </row>
    <row r="1866" spans="1:28" x14ac:dyDescent="0.3">
      <c r="A1866" s="21"/>
      <c r="B1866" s="21"/>
      <c r="C1866" s="21"/>
      <c r="D1866" s="31"/>
      <c r="AB1866" s="4"/>
    </row>
    <row r="1867" spans="1:28" x14ac:dyDescent="0.3">
      <c r="A1867" s="21"/>
      <c r="B1867" s="21"/>
      <c r="C1867" s="21"/>
      <c r="D1867" s="31"/>
      <c r="AB1867" s="4"/>
    </row>
    <row r="1868" spans="1:28" x14ac:dyDescent="0.3">
      <c r="A1868" s="21"/>
      <c r="B1868" s="21"/>
      <c r="C1868" s="21"/>
      <c r="D1868" s="31"/>
      <c r="AB1868" s="4"/>
    </row>
    <row r="1869" spans="1:28" x14ac:dyDescent="0.3">
      <c r="A1869" s="21"/>
      <c r="B1869" s="21"/>
      <c r="C1869" s="21"/>
      <c r="D1869" s="31"/>
      <c r="AB1869" s="4"/>
    </row>
    <row r="1870" spans="1:28" x14ac:dyDescent="0.3">
      <c r="A1870" s="21"/>
      <c r="B1870" s="21"/>
      <c r="C1870" s="21"/>
      <c r="D1870" s="31"/>
      <c r="AB1870" s="4"/>
    </row>
    <row r="1871" spans="1:28" x14ac:dyDescent="0.3">
      <c r="A1871" s="21"/>
      <c r="B1871" s="21"/>
      <c r="C1871" s="21"/>
      <c r="D1871" s="31"/>
      <c r="AB1871" s="4"/>
    </row>
    <row r="1872" spans="1:28" x14ac:dyDescent="0.3">
      <c r="A1872" s="21"/>
      <c r="B1872" s="21"/>
      <c r="C1872" s="21"/>
      <c r="D1872" s="31"/>
      <c r="AB1872" s="4"/>
    </row>
    <row r="1873" spans="1:28" x14ac:dyDescent="0.3">
      <c r="A1873" s="21"/>
      <c r="B1873" s="21"/>
      <c r="C1873" s="21"/>
      <c r="D1873" s="31"/>
      <c r="AB1873" s="4"/>
    </row>
    <row r="1874" spans="1:28" x14ac:dyDescent="0.3">
      <c r="A1874" s="21"/>
      <c r="B1874" s="21"/>
      <c r="C1874" s="21"/>
      <c r="D1874" s="31"/>
      <c r="AB1874" s="4"/>
    </row>
    <row r="1875" spans="1:28" x14ac:dyDescent="0.3">
      <c r="A1875" s="21"/>
      <c r="B1875" s="21"/>
      <c r="C1875" s="21"/>
      <c r="D1875" s="31"/>
      <c r="AB1875" s="4"/>
    </row>
    <row r="1876" spans="1:28" x14ac:dyDescent="0.3">
      <c r="A1876" s="21"/>
      <c r="B1876" s="21"/>
      <c r="C1876" s="21"/>
      <c r="D1876" s="31"/>
      <c r="AB1876" s="4"/>
    </row>
    <row r="1877" spans="1:28" x14ac:dyDescent="0.3">
      <c r="A1877" s="21"/>
      <c r="B1877" s="21"/>
      <c r="C1877" s="21"/>
      <c r="D1877" s="31"/>
      <c r="AB1877" s="4"/>
    </row>
    <row r="1878" spans="1:28" x14ac:dyDescent="0.3">
      <c r="A1878" s="21"/>
      <c r="B1878" s="21"/>
      <c r="C1878" s="21"/>
      <c r="D1878" s="31"/>
      <c r="AB1878" s="4"/>
    </row>
    <row r="1879" spans="1:28" x14ac:dyDescent="0.3">
      <c r="A1879" s="21"/>
      <c r="B1879" s="21"/>
      <c r="C1879" s="21"/>
      <c r="D1879" s="31"/>
      <c r="AB1879" s="4"/>
    </row>
    <row r="1880" spans="1:28" x14ac:dyDescent="0.3">
      <c r="A1880" s="21"/>
      <c r="B1880" s="21"/>
      <c r="C1880" s="21"/>
      <c r="D1880" s="31"/>
      <c r="AB1880" s="4"/>
    </row>
    <row r="1881" spans="1:28" x14ac:dyDescent="0.3">
      <c r="A1881" s="21"/>
      <c r="B1881" s="21"/>
      <c r="C1881" s="21"/>
      <c r="D1881" s="31"/>
      <c r="AB1881" s="4"/>
    </row>
    <row r="1882" spans="1:28" x14ac:dyDescent="0.3">
      <c r="A1882" s="21"/>
      <c r="B1882" s="21"/>
      <c r="C1882" s="21"/>
      <c r="D1882" s="31"/>
      <c r="AB1882" s="4"/>
    </row>
    <row r="1883" spans="1:28" x14ac:dyDescent="0.3">
      <c r="A1883" s="21"/>
      <c r="B1883" s="21"/>
      <c r="C1883" s="21"/>
      <c r="D1883" s="31"/>
      <c r="AB1883" s="4"/>
    </row>
    <row r="1884" spans="1:28" x14ac:dyDescent="0.3">
      <c r="A1884" s="21"/>
      <c r="B1884" s="21"/>
      <c r="C1884" s="21"/>
      <c r="D1884" s="31"/>
      <c r="AB1884" s="4"/>
    </row>
    <row r="1885" spans="1:28" x14ac:dyDescent="0.3">
      <c r="A1885" s="21"/>
      <c r="B1885" s="21"/>
      <c r="C1885" s="21"/>
      <c r="D1885" s="31"/>
      <c r="AB1885" s="4"/>
    </row>
    <row r="1886" spans="1:28" x14ac:dyDescent="0.3">
      <c r="A1886" s="21"/>
      <c r="B1886" s="21"/>
      <c r="C1886" s="21"/>
      <c r="D1886" s="31"/>
      <c r="AB1886" s="4"/>
    </row>
    <row r="1887" spans="1:28" x14ac:dyDescent="0.3">
      <c r="A1887" s="21"/>
      <c r="B1887" s="21"/>
      <c r="C1887" s="21"/>
      <c r="D1887" s="31"/>
      <c r="AB1887" s="4"/>
    </row>
    <row r="1888" spans="1:28" x14ac:dyDescent="0.3">
      <c r="A1888" s="21"/>
      <c r="B1888" s="21"/>
      <c r="C1888" s="21"/>
      <c r="D1888" s="31"/>
      <c r="AB1888" s="4"/>
    </row>
    <row r="1889" spans="1:28" x14ac:dyDescent="0.3">
      <c r="A1889" s="21"/>
      <c r="B1889" s="21"/>
      <c r="C1889" s="21"/>
      <c r="D1889" s="31"/>
      <c r="AB1889" s="4"/>
    </row>
    <row r="1890" spans="1:28" x14ac:dyDescent="0.3">
      <c r="A1890" s="21"/>
      <c r="B1890" s="21"/>
      <c r="C1890" s="21"/>
      <c r="D1890" s="31"/>
      <c r="AB1890" s="4"/>
    </row>
    <row r="1891" spans="1:28" x14ac:dyDescent="0.3">
      <c r="A1891" s="21"/>
      <c r="B1891" s="21"/>
      <c r="C1891" s="21"/>
      <c r="D1891" s="31"/>
      <c r="AB1891" s="4"/>
    </row>
    <row r="1892" spans="1:28" x14ac:dyDescent="0.3">
      <c r="A1892" s="21"/>
      <c r="B1892" s="21"/>
      <c r="C1892" s="21"/>
      <c r="D1892" s="31"/>
      <c r="AB1892" s="4"/>
    </row>
    <row r="1893" spans="1:28" x14ac:dyDescent="0.3">
      <c r="A1893" s="21"/>
      <c r="B1893" s="21"/>
      <c r="C1893" s="21"/>
      <c r="D1893" s="31"/>
      <c r="AB1893" s="4"/>
    </row>
    <row r="1894" spans="1:28" x14ac:dyDescent="0.3">
      <c r="A1894" s="21"/>
      <c r="B1894" s="21"/>
      <c r="C1894" s="21"/>
      <c r="D1894" s="31"/>
      <c r="AB1894" s="4"/>
    </row>
    <row r="1895" spans="1:28" x14ac:dyDescent="0.3">
      <c r="A1895" s="21"/>
      <c r="B1895" s="21"/>
      <c r="C1895" s="21"/>
      <c r="D1895" s="31"/>
      <c r="AB1895" s="4"/>
    </row>
    <row r="1896" spans="1:28" x14ac:dyDescent="0.3">
      <c r="A1896" s="21"/>
      <c r="B1896" s="21"/>
      <c r="C1896" s="21"/>
      <c r="D1896" s="31"/>
      <c r="AB1896" s="4"/>
    </row>
    <row r="1897" spans="1:28" x14ac:dyDescent="0.3">
      <c r="A1897" s="21"/>
      <c r="B1897" s="21"/>
      <c r="C1897" s="21"/>
      <c r="D1897" s="31"/>
      <c r="AB1897" s="4"/>
    </row>
    <row r="1898" spans="1:28" x14ac:dyDescent="0.3">
      <c r="A1898" s="21"/>
      <c r="B1898" s="21"/>
      <c r="C1898" s="21"/>
      <c r="D1898" s="31"/>
      <c r="AB1898" s="4"/>
    </row>
    <row r="1899" spans="1:28" x14ac:dyDescent="0.3">
      <c r="A1899" s="21"/>
      <c r="B1899" s="21"/>
      <c r="C1899" s="21"/>
      <c r="D1899" s="31"/>
      <c r="AB1899" s="4"/>
    </row>
    <row r="1900" spans="1:28" x14ac:dyDescent="0.3">
      <c r="A1900" s="21"/>
      <c r="B1900" s="21"/>
      <c r="C1900" s="21"/>
      <c r="D1900" s="31"/>
      <c r="AB1900" s="4"/>
    </row>
    <row r="1901" spans="1:28" x14ac:dyDescent="0.3">
      <c r="A1901" s="21"/>
      <c r="B1901" s="21"/>
      <c r="C1901" s="21"/>
      <c r="D1901" s="31"/>
      <c r="AB1901" s="4"/>
    </row>
    <row r="1902" spans="1:28" x14ac:dyDescent="0.3">
      <c r="A1902" s="21"/>
      <c r="B1902" s="21"/>
      <c r="C1902" s="21"/>
      <c r="D1902" s="31"/>
      <c r="AB1902" s="4"/>
    </row>
    <row r="1903" spans="1:28" x14ac:dyDescent="0.3">
      <c r="A1903" s="21"/>
      <c r="B1903" s="21"/>
      <c r="C1903" s="21"/>
      <c r="D1903" s="31"/>
      <c r="AB1903" s="4"/>
    </row>
    <row r="1904" spans="1:28" x14ac:dyDescent="0.3">
      <c r="A1904" s="21"/>
      <c r="B1904" s="21"/>
      <c r="C1904" s="21"/>
      <c r="D1904" s="31"/>
      <c r="AB1904" s="4"/>
    </row>
    <row r="1905" spans="1:28" x14ac:dyDescent="0.3">
      <c r="A1905" s="21"/>
      <c r="B1905" s="21"/>
      <c r="C1905" s="21"/>
      <c r="D1905" s="31"/>
      <c r="AB1905" s="4"/>
    </row>
    <row r="1906" spans="1:28" x14ac:dyDescent="0.3">
      <c r="A1906" s="21"/>
      <c r="B1906" s="21"/>
      <c r="C1906" s="21"/>
      <c r="D1906" s="31"/>
      <c r="AB1906" s="4"/>
    </row>
    <row r="1907" spans="1:28" x14ac:dyDescent="0.3">
      <c r="A1907" s="21"/>
      <c r="B1907" s="21"/>
      <c r="C1907" s="21"/>
      <c r="D1907" s="31"/>
      <c r="AB1907" s="4"/>
    </row>
    <row r="1908" spans="1:28" x14ac:dyDescent="0.3">
      <c r="A1908" s="21"/>
      <c r="B1908" s="21"/>
      <c r="C1908" s="21"/>
      <c r="D1908" s="31"/>
      <c r="AB1908" s="4"/>
    </row>
    <row r="1909" spans="1:28" x14ac:dyDescent="0.3">
      <c r="A1909" s="21"/>
      <c r="B1909" s="21"/>
      <c r="C1909" s="21"/>
      <c r="D1909" s="31"/>
      <c r="AB1909" s="4"/>
    </row>
    <row r="1910" spans="1:28" x14ac:dyDescent="0.3">
      <c r="A1910" s="21"/>
      <c r="B1910" s="21"/>
      <c r="C1910" s="21"/>
      <c r="D1910" s="31"/>
      <c r="AB1910" s="4"/>
    </row>
    <row r="1911" spans="1:28" x14ac:dyDescent="0.3">
      <c r="A1911" s="21"/>
      <c r="B1911" s="21"/>
      <c r="C1911" s="21"/>
      <c r="D1911" s="31"/>
      <c r="AB1911" s="4"/>
    </row>
    <row r="1912" spans="1:28" x14ac:dyDescent="0.3">
      <c r="A1912" s="21"/>
      <c r="B1912" s="21"/>
      <c r="C1912" s="21"/>
      <c r="D1912" s="31"/>
      <c r="AB1912" s="4"/>
    </row>
    <row r="1913" spans="1:28" x14ac:dyDescent="0.3">
      <c r="A1913" s="21"/>
      <c r="B1913" s="21"/>
      <c r="C1913" s="21"/>
      <c r="D1913" s="31"/>
      <c r="AB1913" s="4"/>
    </row>
    <row r="1914" spans="1:28" x14ac:dyDescent="0.3">
      <c r="A1914" s="21"/>
      <c r="B1914" s="21"/>
      <c r="C1914" s="21"/>
      <c r="D1914" s="31"/>
      <c r="AB1914" s="4"/>
    </row>
    <row r="1915" spans="1:28" x14ac:dyDescent="0.3">
      <c r="A1915" s="21"/>
      <c r="B1915" s="21"/>
      <c r="C1915" s="21"/>
      <c r="D1915" s="31"/>
      <c r="AB1915" s="4"/>
    </row>
    <row r="1916" spans="1:28" x14ac:dyDescent="0.3">
      <c r="A1916" s="21"/>
      <c r="B1916" s="21"/>
      <c r="C1916" s="21"/>
      <c r="D1916" s="31"/>
      <c r="AB1916" s="4"/>
    </row>
    <row r="1917" spans="1:28" x14ac:dyDescent="0.3">
      <c r="A1917" s="21"/>
      <c r="B1917" s="21"/>
      <c r="C1917" s="21"/>
      <c r="D1917" s="31"/>
      <c r="AB1917" s="4"/>
    </row>
    <row r="1918" spans="1:28" x14ac:dyDescent="0.3">
      <c r="A1918" s="21"/>
      <c r="B1918" s="21"/>
      <c r="C1918" s="21"/>
      <c r="D1918" s="31"/>
      <c r="AB1918" s="4"/>
    </row>
    <row r="1919" spans="1:28" x14ac:dyDescent="0.3">
      <c r="A1919" s="21"/>
      <c r="B1919" s="21"/>
      <c r="C1919" s="21"/>
      <c r="D1919" s="31"/>
      <c r="AB1919" s="4"/>
    </row>
    <row r="1920" spans="1:28" x14ac:dyDescent="0.3">
      <c r="A1920" s="21"/>
      <c r="B1920" s="21"/>
      <c r="C1920" s="21"/>
      <c r="D1920" s="31"/>
      <c r="AB1920" s="4"/>
    </row>
    <row r="1921" spans="1:28" x14ac:dyDescent="0.3">
      <c r="A1921" s="21"/>
      <c r="B1921" s="21"/>
      <c r="C1921" s="21"/>
      <c r="D1921" s="31"/>
      <c r="AB1921" s="4"/>
    </row>
    <row r="1922" spans="1:28" x14ac:dyDescent="0.3">
      <c r="A1922" s="21"/>
      <c r="B1922" s="21"/>
      <c r="C1922" s="21"/>
      <c r="D1922" s="31"/>
      <c r="AB1922" s="4"/>
    </row>
    <row r="1923" spans="1:28" x14ac:dyDescent="0.3">
      <c r="A1923" s="21"/>
      <c r="B1923" s="21"/>
      <c r="C1923" s="21"/>
      <c r="D1923" s="31"/>
      <c r="AB1923" s="4"/>
    </row>
    <row r="1924" spans="1:28" x14ac:dyDescent="0.3">
      <c r="A1924" s="21"/>
      <c r="B1924" s="21"/>
      <c r="C1924" s="21"/>
      <c r="D1924" s="31"/>
      <c r="AB1924" s="4"/>
    </row>
    <row r="1925" spans="1:28" x14ac:dyDescent="0.3">
      <c r="A1925" s="21"/>
      <c r="B1925" s="21"/>
      <c r="C1925" s="21"/>
      <c r="D1925" s="31"/>
      <c r="AB1925" s="4"/>
    </row>
    <row r="1926" spans="1:28" x14ac:dyDescent="0.3">
      <c r="A1926" s="21"/>
      <c r="B1926" s="21"/>
      <c r="C1926" s="21"/>
      <c r="D1926" s="31"/>
      <c r="AB1926" s="4"/>
    </row>
    <row r="1927" spans="1:28" x14ac:dyDescent="0.3">
      <c r="A1927" s="21"/>
      <c r="B1927" s="21"/>
      <c r="C1927" s="21"/>
      <c r="D1927" s="31"/>
      <c r="AB1927" s="4"/>
    </row>
    <row r="1928" spans="1:28" x14ac:dyDescent="0.3">
      <c r="A1928" s="21"/>
      <c r="B1928" s="21"/>
      <c r="C1928" s="21"/>
      <c r="D1928" s="31"/>
      <c r="AB1928" s="4"/>
    </row>
    <row r="1929" spans="1:28" x14ac:dyDescent="0.3">
      <c r="A1929" s="21"/>
      <c r="B1929" s="21"/>
      <c r="C1929" s="21"/>
      <c r="D1929" s="31"/>
      <c r="AB1929" s="4"/>
    </row>
    <row r="1930" spans="1:28" x14ac:dyDescent="0.3">
      <c r="A1930" s="21"/>
      <c r="B1930" s="21"/>
      <c r="C1930" s="21"/>
      <c r="D1930" s="31"/>
      <c r="AB1930" s="4"/>
    </row>
    <row r="1931" spans="1:28" x14ac:dyDescent="0.3">
      <c r="A1931" s="21"/>
      <c r="B1931" s="21"/>
      <c r="C1931" s="21"/>
      <c r="D1931" s="31"/>
      <c r="AB1931" s="4"/>
    </row>
    <row r="1932" spans="1:28" x14ac:dyDescent="0.3">
      <c r="A1932" s="21"/>
      <c r="B1932" s="21"/>
      <c r="C1932" s="21"/>
      <c r="D1932" s="31"/>
      <c r="AB1932" s="4"/>
    </row>
    <row r="1933" spans="1:28" x14ac:dyDescent="0.3">
      <c r="A1933" s="21"/>
      <c r="B1933" s="21"/>
      <c r="C1933" s="21"/>
      <c r="D1933" s="31"/>
      <c r="AB1933" s="4"/>
    </row>
    <row r="1934" spans="1:28" x14ac:dyDescent="0.3">
      <c r="A1934" s="21"/>
      <c r="B1934" s="21"/>
      <c r="C1934" s="21"/>
      <c r="D1934" s="31"/>
      <c r="AB1934" s="4"/>
    </row>
    <row r="1935" spans="1:28" x14ac:dyDescent="0.3">
      <c r="A1935" s="21"/>
      <c r="B1935" s="21"/>
      <c r="C1935" s="21"/>
      <c r="D1935" s="31"/>
      <c r="AB1935" s="4"/>
    </row>
    <row r="1936" spans="1:28" x14ac:dyDescent="0.3">
      <c r="A1936" s="21"/>
      <c r="B1936" s="21"/>
      <c r="C1936" s="21"/>
      <c r="D1936" s="31"/>
      <c r="AB1936" s="4"/>
    </row>
    <row r="1937" spans="1:28" x14ac:dyDescent="0.3">
      <c r="A1937" s="21"/>
      <c r="B1937" s="21"/>
      <c r="C1937" s="21"/>
      <c r="D1937" s="31"/>
      <c r="AB1937" s="4"/>
    </row>
    <row r="1938" spans="1:28" x14ac:dyDescent="0.3">
      <c r="A1938" s="21"/>
      <c r="B1938" s="21"/>
      <c r="C1938" s="21"/>
      <c r="D1938" s="31"/>
      <c r="AB1938" s="4"/>
    </row>
    <row r="1939" spans="1:28" x14ac:dyDescent="0.3">
      <c r="A1939" s="21"/>
      <c r="B1939" s="21"/>
      <c r="C1939" s="21"/>
      <c r="D1939" s="31"/>
      <c r="AB1939" s="4"/>
    </row>
    <row r="1940" spans="1:28" x14ac:dyDescent="0.3">
      <c r="A1940" s="21"/>
      <c r="B1940" s="21"/>
      <c r="C1940" s="21"/>
      <c r="D1940" s="31"/>
      <c r="AB1940" s="4"/>
    </row>
    <row r="1941" spans="1:28" x14ac:dyDescent="0.3">
      <c r="A1941" s="21"/>
      <c r="B1941" s="21"/>
      <c r="C1941" s="21"/>
      <c r="D1941" s="31"/>
      <c r="AB1941" s="4"/>
    </row>
    <row r="1942" spans="1:28" x14ac:dyDescent="0.3">
      <c r="A1942" s="21"/>
      <c r="B1942" s="21"/>
      <c r="C1942" s="21"/>
      <c r="D1942" s="31"/>
      <c r="AB1942" s="4"/>
    </row>
    <row r="1943" spans="1:28" x14ac:dyDescent="0.3">
      <c r="A1943" s="21"/>
      <c r="B1943" s="21"/>
      <c r="C1943" s="21"/>
      <c r="D1943" s="31"/>
      <c r="AB1943" s="4"/>
    </row>
    <row r="1944" spans="1:28" x14ac:dyDescent="0.3">
      <c r="A1944" s="21"/>
      <c r="B1944" s="21"/>
      <c r="C1944" s="21"/>
      <c r="D1944" s="31"/>
      <c r="AB1944" s="4"/>
    </row>
    <row r="1945" spans="1:28" x14ac:dyDescent="0.3">
      <c r="A1945" s="21"/>
      <c r="B1945" s="21"/>
      <c r="C1945" s="21"/>
      <c r="D1945" s="31"/>
      <c r="AB1945" s="4"/>
    </row>
    <row r="1946" spans="1:28" x14ac:dyDescent="0.3">
      <c r="A1946" s="21"/>
      <c r="B1946" s="21"/>
      <c r="C1946" s="21"/>
      <c r="D1946" s="31"/>
      <c r="AB1946" s="4"/>
    </row>
    <row r="1947" spans="1:28" x14ac:dyDescent="0.3">
      <c r="A1947" s="21"/>
      <c r="B1947" s="21"/>
      <c r="C1947" s="21"/>
      <c r="D1947" s="31"/>
      <c r="AB1947" s="4"/>
    </row>
    <row r="1948" spans="1:28" x14ac:dyDescent="0.3">
      <c r="A1948" s="21"/>
      <c r="B1948" s="21"/>
      <c r="C1948" s="21"/>
      <c r="D1948" s="31"/>
      <c r="AB1948" s="4"/>
    </row>
    <row r="1949" spans="1:28" x14ac:dyDescent="0.3">
      <c r="A1949" s="21"/>
      <c r="B1949" s="21"/>
      <c r="C1949" s="21"/>
      <c r="D1949" s="31"/>
      <c r="AB1949" s="4"/>
    </row>
    <row r="1950" spans="1:28" x14ac:dyDescent="0.3">
      <c r="A1950" s="21"/>
      <c r="B1950" s="21"/>
      <c r="C1950" s="21"/>
      <c r="D1950" s="31"/>
      <c r="AB1950" s="4"/>
    </row>
    <row r="1951" spans="1:28" x14ac:dyDescent="0.3">
      <c r="A1951" s="21"/>
      <c r="B1951" s="21"/>
      <c r="C1951" s="21"/>
      <c r="D1951" s="31"/>
      <c r="AB1951" s="4"/>
    </row>
    <row r="1952" spans="1:28" x14ac:dyDescent="0.3">
      <c r="A1952" s="21"/>
      <c r="B1952" s="21"/>
      <c r="C1952" s="21"/>
      <c r="D1952" s="31"/>
      <c r="AB1952" s="4"/>
    </row>
    <row r="1953" spans="1:28" x14ac:dyDescent="0.3">
      <c r="A1953" s="21"/>
      <c r="B1953" s="21"/>
      <c r="C1953" s="21"/>
      <c r="D1953" s="31"/>
      <c r="AB1953" s="4"/>
    </row>
    <row r="1954" spans="1:28" x14ac:dyDescent="0.3">
      <c r="A1954" s="21"/>
      <c r="B1954" s="21"/>
      <c r="C1954" s="21"/>
      <c r="D1954" s="31"/>
      <c r="AB1954" s="4"/>
    </row>
    <row r="1955" spans="1:28" x14ac:dyDescent="0.3">
      <c r="A1955" s="21"/>
      <c r="B1955" s="21"/>
      <c r="C1955" s="21"/>
      <c r="D1955" s="31"/>
      <c r="AB1955" s="4"/>
    </row>
    <row r="1956" spans="1:28" x14ac:dyDescent="0.3">
      <c r="A1956" s="21"/>
      <c r="B1956" s="21"/>
      <c r="C1956" s="21"/>
      <c r="D1956" s="31"/>
      <c r="AB1956" s="4"/>
    </row>
    <row r="1957" spans="1:28" x14ac:dyDescent="0.3">
      <c r="A1957" s="21"/>
      <c r="B1957" s="21"/>
      <c r="C1957" s="21"/>
      <c r="D1957" s="31"/>
      <c r="AB1957" s="4"/>
    </row>
    <row r="1958" spans="1:28" x14ac:dyDescent="0.3">
      <c r="A1958" s="21"/>
      <c r="B1958" s="21"/>
      <c r="C1958" s="21"/>
      <c r="D1958" s="31"/>
      <c r="AB1958" s="4"/>
    </row>
    <row r="1959" spans="1:28" x14ac:dyDescent="0.3">
      <c r="A1959" s="21"/>
      <c r="B1959" s="21"/>
      <c r="C1959" s="21"/>
      <c r="D1959" s="31"/>
      <c r="AB1959" s="4"/>
    </row>
    <row r="1960" spans="1:28" x14ac:dyDescent="0.3">
      <c r="A1960" s="21"/>
      <c r="B1960" s="21"/>
      <c r="C1960" s="21"/>
      <c r="D1960" s="31"/>
      <c r="AB1960" s="4"/>
    </row>
    <row r="1961" spans="1:28" x14ac:dyDescent="0.3">
      <c r="A1961" s="21"/>
      <c r="B1961" s="21"/>
      <c r="C1961" s="21"/>
      <c r="D1961" s="31"/>
      <c r="AB1961" s="4"/>
    </row>
    <row r="1962" spans="1:28" x14ac:dyDescent="0.3">
      <c r="A1962" s="21"/>
      <c r="B1962" s="21"/>
      <c r="C1962" s="21"/>
      <c r="D1962" s="31"/>
      <c r="AB1962" s="4"/>
    </row>
    <row r="1963" spans="1:28" x14ac:dyDescent="0.3">
      <c r="A1963" s="21"/>
      <c r="B1963" s="21"/>
      <c r="C1963" s="21"/>
      <c r="D1963" s="31"/>
      <c r="AB1963" s="4"/>
    </row>
    <row r="1964" spans="1:28" x14ac:dyDescent="0.3">
      <c r="A1964" s="21"/>
      <c r="B1964" s="21"/>
      <c r="C1964" s="21"/>
      <c r="D1964" s="31"/>
      <c r="AB1964" s="4"/>
    </row>
    <row r="1965" spans="1:28" x14ac:dyDescent="0.3">
      <c r="A1965" s="21"/>
      <c r="B1965" s="21"/>
      <c r="C1965" s="21"/>
      <c r="D1965" s="31"/>
      <c r="AB1965" s="4"/>
    </row>
    <row r="1966" spans="1:28" x14ac:dyDescent="0.3">
      <c r="A1966" s="21"/>
      <c r="B1966" s="21"/>
      <c r="C1966" s="21"/>
      <c r="D1966" s="31"/>
      <c r="AB1966" s="4"/>
    </row>
    <row r="1967" spans="1:28" x14ac:dyDescent="0.3">
      <c r="A1967" s="21"/>
      <c r="B1967" s="21"/>
      <c r="C1967" s="21"/>
      <c r="D1967" s="31"/>
      <c r="AB1967" s="4"/>
    </row>
    <row r="1968" spans="1:28" x14ac:dyDescent="0.3">
      <c r="A1968" s="21"/>
      <c r="B1968" s="21"/>
      <c r="C1968" s="21"/>
      <c r="D1968" s="31"/>
      <c r="AB1968" s="4"/>
    </row>
    <row r="1969" spans="1:28" x14ac:dyDescent="0.3">
      <c r="A1969" s="21"/>
      <c r="B1969" s="21"/>
      <c r="C1969" s="21"/>
      <c r="D1969" s="31"/>
      <c r="AB1969" s="4"/>
    </row>
    <row r="1970" spans="1:28" x14ac:dyDescent="0.3">
      <c r="A1970" s="21"/>
      <c r="B1970" s="21"/>
      <c r="C1970" s="21"/>
      <c r="D1970" s="31"/>
      <c r="AB1970" s="4"/>
    </row>
    <row r="1971" spans="1:28" x14ac:dyDescent="0.3">
      <c r="A1971" s="21"/>
      <c r="B1971" s="21"/>
      <c r="C1971" s="21"/>
      <c r="D1971" s="31"/>
      <c r="AB1971" s="4"/>
    </row>
    <row r="1972" spans="1:28" x14ac:dyDescent="0.3">
      <c r="A1972" s="21"/>
      <c r="B1972" s="21"/>
      <c r="C1972" s="21"/>
      <c r="D1972" s="31"/>
      <c r="AB1972" s="4"/>
    </row>
    <row r="1973" spans="1:28" x14ac:dyDescent="0.3">
      <c r="A1973" s="21"/>
      <c r="B1973" s="21"/>
      <c r="C1973" s="21"/>
      <c r="D1973" s="31"/>
      <c r="AB1973" s="4"/>
    </row>
    <row r="1974" spans="1:28" x14ac:dyDescent="0.3">
      <c r="A1974" s="21"/>
      <c r="B1974" s="21"/>
      <c r="C1974" s="21"/>
      <c r="D1974" s="31"/>
      <c r="AB1974" s="4"/>
    </row>
    <row r="1975" spans="1:28" x14ac:dyDescent="0.3">
      <c r="A1975" s="21"/>
      <c r="B1975" s="21"/>
      <c r="C1975" s="21"/>
      <c r="D1975" s="31"/>
      <c r="AB1975" s="4"/>
    </row>
    <row r="1976" spans="1:28" x14ac:dyDescent="0.3">
      <c r="A1976" s="21"/>
      <c r="B1976" s="21"/>
      <c r="C1976" s="21"/>
      <c r="D1976" s="31"/>
      <c r="AB1976" s="4"/>
    </row>
    <row r="1977" spans="1:28" x14ac:dyDescent="0.3">
      <c r="A1977" s="21"/>
      <c r="B1977" s="21"/>
      <c r="C1977" s="21"/>
      <c r="D1977" s="31"/>
      <c r="AB1977" s="4"/>
    </row>
    <row r="1978" spans="1:28" x14ac:dyDescent="0.3">
      <c r="A1978" s="21"/>
      <c r="B1978" s="21"/>
      <c r="C1978" s="21"/>
      <c r="D1978" s="31"/>
      <c r="AB1978" s="4"/>
    </row>
    <row r="1979" spans="1:28" x14ac:dyDescent="0.3">
      <c r="A1979" s="21"/>
      <c r="B1979" s="21"/>
      <c r="C1979" s="21"/>
      <c r="D1979" s="31"/>
      <c r="AB1979" s="4"/>
    </row>
    <row r="1980" spans="1:28" x14ac:dyDescent="0.3">
      <c r="A1980" s="21"/>
      <c r="B1980" s="21"/>
      <c r="C1980" s="21"/>
      <c r="D1980" s="31"/>
      <c r="AB1980" s="4"/>
    </row>
    <row r="1981" spans="1:28" x14ac:dyDescent="0.3">
      <c r="A1981" s="21"/>
      <c r="B1981" s="21"/>
      <c r="C1981" s="21"/>
      <c r="D1981" s="31"/>
      <c r="AB1981" s="4"/>
    </row>
    <row r="1982" spans="1:28" x14ac:dyDescent="0.3">
      <c r="A1982" s="21"/>
      <c r="B1982" s="21"/>
      <c r="C1982" s="21"/>
      <c r="D1982" s="31"/>
      <c r="AB1982" s="4"/>
    </row>
    <row r="1983" spans="1:28" x14ac:dyDescent="0.3">
      <c r="A1983" s="21"/>
      <c r="B1983" s="21"/>
      <c r="C1983" s="21"/>
      <c r="D1983" s="31"/>
      <c r="AB1983" s="4"/>
    </row>
    <row r="1984" spans="1:28" x14ac:dyDescent="0.3">
      <c r="A1984" s="21"/>
      <c r="B1984" s="21"/>
      <c r="C1984" s="21"/>
      <c r="D1984" s="31"/>
      <c r="AB1984" s="4"/>
    </row>
    <row r="1985" spans="1:28" x14ac:dyDescent="0.3">
      <c r="A1985" s="21"/>
      <c r="B1985" s="21"/>
      <c r="C1985" s="21"/>
      <c r="D1985" s="31"/>
      <c r="AB1985" s="4"/>
    </row>
    <row r="1986" spans="1:28" x14ac:dyDescent="0.3">
      <c r="A1986" s="21"/>
      <c r="B1986" s="21"/>
      <c r="C1986" s="21"/>
      <c r="D1986" s="31"/>
      <c r="AB1986" s="4"/>
    </row>
    <row r="1987" spans="1:28" x14ac:dyDescent="0.3">
      <c r="A1987" s="21"/>
      <c r="B1987" s="21"/>
      <c r="C1987" s="21"/>
      <c r="D1987" s="31"/>
      <c r="AB1987" s="4"/>
    </row>
    <row r="1988" spans="1:28" x14ac:dyDescent="0.3">
      <c r="A1988" s="21"/>
      <c r="B1988" s="21"/>
      <c r="C1988" s="21"/>
      <c r="D1988" s="31"/>
      <c r="AB1988" s="4"/>
    </row>
    <row r="1989" spans="1:28" x14ac:dyDescent="0.3">
      <c r="A1989" s="21"/>
      <c r="B1989" s="21"/>
      <c r="C1989" s="21"/>
      <c r="D1989" s="31"/>
      <c r="AB1989" s="4"/>
    </row>
    <row r="1990" spans="1:28" x14ac:dyDescent="0.3">
      <c r="A1990" s="21"/>
      <c r="B1990" s="21"/>
      <c r="C1990" s="21"/>
      <c r="D1990" s="31"/>
      <c r="AB1990" s="4"/>
    </row>
    <row r="1991" spans="1:28" x14ac:dyDescent="0.3">
      <c r="A1991" s="21"/>
      <c r="B1991" s="21"/>
      <c r="C1991" s="21"/>
      <c r="D1991" s="31"/>
      <c r="AB1991" s="4"/>
    </row>
    <row r="1992" spans="1:28" x14ac:dyDescent="0.3">
      <c r="A1992" s="21"/>
      <c r="B1992" s="21"/>
      <c r="C1992" s="21"/>
      <c r="D1992" s="31"/>
      <c r="AB1992" s="4"/>
    </row>
    <row r="1993" spans="1:28" x14ac:dyDescent="0.3">
      <c r="A1993" s="21"/>
      <c r="B1993" s="21"/>
      <c r="C1993" s="21"/>
      <c r="D1993" s="31"/>
      <c r="AB1993" s="4"/>
    </row>
    <row r="1994" spans="1:28" x14ac:dyDescent="0.3">
      <c r="A1994" s="21"/>
      <c r="B1994" s="21"/>
      <c r="C1994" s="21"/>
      <c r="D1994" s="31"/>
      <c r="AB1994" s="4"/>
    </row>
    <row r="1995" spans="1:28" x14ac:dyDescent="0.3">
      <c r="A1995" s="21"/>
      <c r="B1995" s="21"/>
      <c r="C1995" s="21"/>
      <c r="D1995" s="31"/>
      <c r="AB1995" s="4"/>
    </row>
    <row r="1996" spans="1:28" x14ac:dyDescent="0.3">
      <c r="A1996" s="21"/>
      <c r="B1996" s="21"/>
      <c r="C1996" s="21"/>
      <c r="D1996" s="31"/>
      <c r="AB1996" s="4"/>
    </row>
    <row r="1997" spans="1:28" x14ac:dyDescent="0.3">
      <c r="A1997" s="21"/>
      <c r="B1997" s="21"/>
      <c r="C1997" s="21"/>
      <c r="D1997" s="31"/>
      <c r="AB1997" s="4"/>
    </row>
    <row r="1998" spans="1:28" x14ac:dyDescent="0.3">
      <c r="A1998" s="21"/>
      <c r="B1998" s="21"/>
      <c r="C1998" s="21"/>
      <c r="D1998" s="31"/>
      <c r="AB1998" s="4"/>
    </row>
    <row r="1999" spans="1:28" x14ac:dyDescent="0.3">
      <c r="A1999" s="21"/>
      <c r="B1999" s="21"/>
      <c r="C1999" s="21"/>
      <c r="D1999" s="31"/>
      <c r="AB1999" s="4"/>
    </row>
    <row r="2000" spans="1:28" x14ac:dyDescent="0.3">
      <c r="A2000" s="21"/>
      <c r="B2000" s="21"/>
      <c r="C2000" s="21"/>
      <c r="D2000" s="31"/>
      <c r="AB2000" s="4"/>
    </row>
    <row r="2001" spans="1:28" x14ac:dyDescent="0.3">
      <c r="A2001" s="21"/>
      <c r="B2001" s="21"/>
      <c r="C2001" s="21"/>
      <c r="D2001" s="31"/>
      <c r="AB2001" s="4"/>
    </row>
    <row r="2002" spans="1:28" x14ac:dyDescent="0.3">
      <c r="A2002" s="21"/>
      <c r="B2002" s="21"/>
      <c r="C2002" s="21"/>
      <c r="D2002" s="31"/>
      <c r="AB2002" s="4"/>
    </row>
    <row r="2003" spans="1:28" x14ac:dyDescent="0.3">
      <c r="A2003" s="21"/>
      <c r="B2003" s="21"/>
      <c r="C2003" s="21"/>
      <c r="D2003" s="31"/>
      <c r="AB2003" s="4"/>
    </row>
    <row r="2004" spans="1:28" x14ac:dyDescent="0.3">
      <c r="A2004" s="21"/>
      <c r="B2004" s="21"/>
      <c r="C2004" s="21"/>
      <c r="D2004" s="31"/>
      <c r="AB2004" s="4"/>
    </row>
    <row r="2005" spans="1:28" x14ac:dyDescent="0.3">
      <c r="A2005" s="21"/>
      <c r="B2005" s="21"/>
      <c r="C2005" s="21"/>
      <c r="D2005" s="31"/>
      <c r="AB2005" s="4"/>
    </row>
    <row r="2006" spans="1:28" x14ac:dyDescent="0.3">
      <c r="A2006" s="21"/>
      <c r="B2006" s="21"/>
      <c r="C2006" s="21"/>
      <c r="D2006" s="31"/>
      <c r="AB2006" s="4"/>
    </row>
    <row r="2007" spans="1:28" x14ac:dyDescent="0.3">
      <c r="A2007" s="21"/>
      <c r="B2007" s="21"/>
      <c r="C2007" s="21"/>
      <c r="D2007" s="31"/>
      <c r="AB2007" s="4"/>
    </row>
    <row r="2008" spans="1:28" x14ac:dyDescent="0.3">
      <c r="A2008" s="21"/>
      <c r="B2008" s="21"/>
      <c r="C2008" s="21"/>
      <c r="D2008" s="31"/>
      <c r="AB2008" s="4"/>
    </row>
    <row r="2009" spans="1:28" x14ac:dyDescent="0.3">
      <c r="A2009" s="21"/>
      <c r="B2009" s="21"/>
      <c r="C2009" s="21"/>
      <c r="D2009" s="31"/>
      <c r="AB2009" s="4"/>
    </row>
    <row r="2010" spans="1:28" x14ac:dyDescent="0.3">
      <c r="A2010" s="21"/>
      <c r="B2010" s="21"/>
      <c r="C2010" s="21"/>
      <c r="D2010" s="31"/>
      <c r="AB2010" s="4"/>
    </row>
    <row r="2011" spans="1:28" x14ac:dyDescent="0.3">
      <c r="A2011" s="21"/>
      <c r="B2011" s="21"/>
      <c r="C2011" s="21"/>
      <c r="D2011" s="31"/>
      <c r="AB2011" s="4"/>
    </row>
    <row r="2012" spans="1:28" x14ac:dyDescent="0.3">
      <c r="A2012" s="21"/>
      <c r="B2012" s="21"/>
      <c r="C2012" s="21"/>
      <c r="D2012" s="31"/>
      <c r="AB2012" s="4"/>
    </row>
    <row r="2013" spans="1:28" x14ac:dyDescent="0.3">
      <c r="A2013" s="21"/>
      <c r="B2013" s="21"/>
      <c r="C2013" s="21"/>
      <c r="D2013" s="31"/>
      <c r="AB2013" s="4"/>
    </row>
    <row r="2014" spans="1:28" x14ac:dyDescent="0.3">
      <c r="A2014" s="21"/>
      <c r="B2014" s="21"/>
      <c r="C2014" s="21"/>
      <c r="D2014" s="31"/>
      <c r="AB2014" s="4"/>
    </row>
    <row r="2015" spans="1:28" x14ac:dyDescent="0.3">
      <c r="A2015" s="21"/>
      <c r="B2015" s="21"/>
      <c r="C2015" s="21"/>
      <c r="D2015" s="31"/>
      <c r="AB2015" s="4"/>
    </row>
    <row r="2016" spans="1:28" x14ac:dyDescent="0.3">
      <c r="A2016" s="21"/>
      <c r="B2016" s="21"/>
      <c r="C2016" s="21"/>
      <c r="D2016" s="31"/>
      <c r="AB2016" s="4"/>
    </row>
    <row r="2017" spans="1:28" x14ac:dyDescent="0.3">
      <c r="A2017" s="21"/>
      <c r="B2017" s="21"/>
      <c r="C2017" s="21"/>
      <c r="D2017" s="31"/>
      <c r="AB2017" s="4"/>
    </row>
    <row r="2018" spans="1:28" x14ac:dyDescent="0.3">
      <c r="A2018" s="21"/>
      <c r="B2018" s="21"/>
      <c r="C2018" s="21"/>
      <c r="D2018" s="31"/>
      <c r="AB2018" s="4"/>
    </row>
    <row r="2019" spans="1:28" x14ac:dyDescent="0.3">
      <c r="A2019" s="21"/>
      <c r="B2019" s="21"/>
      <c r="C2019" s="21"/>
      <c r="D2019" s="31"/>
      <c r="AB2019" s="4"/>
    </row>
    <row r="2020" spans="1:28" x14ac:dyDescent="0.3">
      <c r="A2020" s="21"/>
      <c r="B2020" s="21"/>
      <c r="C2020" s="21"/>
      <c r="D2020" s="31"/>
      <c r="AB2020" s="4"/>
    </row>
    <row r="2021" spans="1:28" x14ac:dyDescent="0.3">
      <c r="A2021" s="21"/>
      <c r="B2021" s="21"/>
      <c r="C2021" s="21"/>
      <c r="D2021" s="31"/>
      <c r="AB2021" s="4"/>
    </row>
    <row r="2022" spans="1:28" x14ac:dyDescent="0.3">
      <c r="A2022" s="21"/>
      <c r="B2022" s="21"/>
      <c r="C2022" s="21"/>
      <c r="D2022" s="31"/>
      <c r="AB2022" s="4"/>
    </row>
    <row r="2023" spans="1:28" x14ac:dyDescent="0.3">
      <c r="A2023" s="21"/>
      <c r="B2023" s="21"/>
      <c r="C2023" s="21"/>
      <c r="D2023" s="31"/>
      <c r="AB2023" s="4"/>
    </row>
    <row r="2024" spans="1:28" x14ac:dyDescent="0.3">
      <c r="A2024" s="21"/>
      <c r="B2024" s="21"/>
      <c r="C2024" s="21"/>
      <c r="D2024" s="31"/>
      <c r="AB2024" s="4"/>
    </row>
    <row r="2025" spans="1:28" x14ac:dyDescent="0.3">
      <c r="A2025" s="21"/>
      <c r="B2025" s="21"/>
      <c r="C2025" s="21"/>
      <c r="D2025" s="31"/>
      <c r="AB2025" s="4"/>
    </row>
    <row r="2026" spans="1:28" x14ac:dyDescent="0.3">
      <c r="A2026" s="21"/>
      <c r="B2026" s="21"/>
      <c r="C2026" s="21"/>
      <c r="D2026" s="31"/>
      <c r="AB2026" s="4"/>
    </row>
    <row r="2027" spans="1:28" x14ac:dyDescent="0.3">
      <c r="A2027" s="21"/>
      <c r="B2027" s="21"/>
      <c r="C2027" s="21"/>
      <c r="D2027" s="31"/>
      <c r="AB2027" s="4"/>
    </row>
    <row r="2028" spans="1:28" x14ac:dyDescent="0.3">
      <c r="A2028" s="21"/>
      <c r="B2028" s="21"/>
      <c r="C2028" s="21"/>
      <c r="D2028" s="31"/>
      <c r="AB2028" s="4"/>
    </row>
    <row r="2029" spans="1:28" x14ac:dyDescent="0.3">
      <c r="A2029" s="21"/>
      <c r="B2029" s="21"/>
      <c r="C2029" s="21"/>
      <c r="D2029" s="31"/>
      <c r="AB2029" s="4"/>
    </row>
    <row r="2030" spans="1:28" x14ac:dyDescent="0.3">
      <c r="A2030" s="21"/>
      <c r="B2030" s="21"/>
      <c r="C2030" s="21"/>
      <c r="D2030" s="31"/>
      <c r="AB2030" s="4"/>
    </row>
    <row r="2031" spans="1:28" x14ac:dyDescent="0.3">
      <c r="A2031" s="21"/>
      <c r="B2031" s="21"/>
      <c r="C2031" s="21"/>
      <c r="D2031" s="31"/>
      <c r="AB2031" s="4"/>
    </row>
    <row r="2032" spans="1:28" x14ac:dyDescent="0.3">
      <c r="A2032" s="21"/>
      <c r="B2032" s="21"/>
      <c r="C2032" s="21"/>
      <c r="D2032" s="31"/>
      <c r="AB2032" s="4"/>
    </row>
    <row r="2033" spans="1:28" x14ac:dyDescent="0.3">
      <c r="A2033" s="21"/>
      <c r="B2033" s="21"/>
      <c r="C2033" s="21"/>
      <c r="D2033" s="31"/>
      <c r="AB2033" s="4"/>
    </row>
    <row r="2034" spans="1:28" x14ac:dyDescent="0.3">
      <c r="A2034" s="21"/>
      <c r="B2034" s="21"/>
      <c r="C2034" s="21"/>
      <c r="D2034" s="31"/>
      <c r="AB2034" s="4"/>
    </row>
    <row r="2035" spans="1:28" x14ac:dyDescent="0.3">
      <c r="A2035" s="21"/>
      <c r="B2035" s="21"/>
      <c r="C2035" s="21"/>
      <c r="D2035" s="31"/>
      <c r="AB2035" s="4"/>
    </row>
    <row r="2036" spans="1:28" x14ac:dyDescent="0.3">
      <c r="A2036" s="21"/>
      <c r="B2036" s="21"/>
      <c r="C2036" s="21"/>
      <c r="D2036" s="31"/>
      <c r="AB2036" s="4"/>
    </row>
    <row r="2037" spans="1:28" x14ac:dyDescent="0.3">
      <c r="A2037" s="21"/>
      <c r="B2037" s="21"/>
      <c r="C2037" s="21"/>
      <c r="D2037" s="31"/>
      <c r="AB2037" s="4"/>
    </row>
    <row r="2038" spans="1:28" x14ac:dyDescent="0.3">
      <c r="A2038" s="21"/>
      <c r="B2038" s="21"/>
      <c r="C2038" s="21"/>
      <c r="D2038" s="31"/>
      <c r="AB2038" s="4"/>
    </row>
    <row r="2039" spans="1:28" x14ac:dyDescent="0.3">
      <c r="A2039" s="21"/>
      <c r="B2039" s="21"/>
      <c r="C2039" s="21"/>
      <c r="D2039" s="31"/>
      <c r="AB2039" s="4"/>
    </row>
    <row r="2040" spans="1:28" x14ac:dyDescent="0.3">
      <c r="A2040" s="21"/>
      <c r="B2040" s="21"/>
      <c r="C2040" s="21"/>
      <c r="D2040" s="31"/>
      <c r="AB2040" s="4"/>
    </row>
    <row r="2041" spans="1:28" x14ac:dyDescent="0.3">
      <c r="A2041" s="21"/>
      <c r="B2041" s="21"/>
      <c r="C2041" s="21"/>
      <c r="D2041" s="31"/>
      <c r="AB2041" s="4"/>
    </row>
    <row r="2042" spans="1:28" x14ac:dyDescent="0.3">
      <c r="A2042" s="21"/>
      <c r="B2042" s="21"/>
      <c r="C2042" s="21"/>
      <c r="D2042" s="31"/>
      <c r="AB2042" s="4"/>
    </row>
    <row r="2043" spans="1:28" x14ac:dyDescent="0.3">
      <c r="A2043" s="21"/>
      <c r="B2043" s="21"/>
      <c r="C2043" s="21"/>
      <c r="D2043" s="31"/>
      <c r="AB2043" s="4"/>
    </row>
    <row r="2044" spans="1:28" x14ac:dyDescent="0.3">
      <c r="A2044" s="21"/>
      <c r="B2044" s="21"/>
      <c r="C2044" s="21"/>
      <c r="D2044" s="31"/>
      <c r="AB2044" s="4"/>
    </row>
    <row r="2045" spans="1:28" x14ac:dyDescent="0.3">
      <c r="A2045" s="21"/>
      <c r="B2045" s="21"/>
      <c r="C2045" s="21"/>
      <c r="D2045" s="31"/>
      <c r="AB2045" s="4"/>
    </row>
    <row r="2046" spans="1:28" x14ac:dyDescent="0.3">
      <c r="A2046" s="21"/>
      <c r="B2046" s="21"/>
      <c r="C2046" s="21"/>
      <c r="D2046" s="31"/>
      <c r="AB2046" s="4"/>
    </row>
    <row r="2047" spans="1:28" x14ac:dyDescent="0.3">
      <c r="A2047" s="21"/>
      <c r="B2047" s="21"/>
      <c r="C2047" s="21"/>
      <c r="D2047" s="31"/>
      <c r="AB2047" s="4"/>
    </row>
    <row r="2048" spans="1:28" x14ac:dyDescent="0.3">
      <c r="A2048" s="21"/>
      <c r="B2048" s="21"/>
      <c r="C2048" s="21"/>
      <c r="D2048" s="31"/>
      <c r="AB2048" s="4"/>
    </row>
    <row r="2049" spans="1:28" x14ac:dyDescent="0.3">
      <c r="A2049" s="21"/>
      <c r="B2049" s="21"/>
      <c r="C2049" s="21"/>
      <c r="D2049" s="31"/>
      <c r="AB2049" s="4"/>
    </row>
    <row r="2050" spans="1:28" x14ac:dyDescent="0.3">
      <c r="A2050" s="21"/>
      <c r="B2050" s="21"/>
      <c r="C2050" s="21"/>
      <c r="D2050" s="31"/>
      <c r="AB2050" s="4"/>
    </row>
    <row r="2051" spans="1:28" x14ac:dyDescent="0.3">
      <c r="A2051" s="21"/>
      <c r="B2051" s="21"/>
      <c r="C2051" s="21"/>
      <c r="D2051" s="31"/>
      <c r="AB2051" s="4"/>
    </row>
    <row r="2052" spans="1:28" x14ac:dyDescent="0.3">
      <c r="A2052" s="21"/>
      <c r="B2052" s="21"/>
      <c r="C2052" s="21"/>
      <c r="D2052" s="31"/>
      <c r="AB2052" s="4"/>
    </row>
    <row r="2053" spans="1:28" x14ac:dyDescent="0.3">
      <c r="A2053" s="21"/>
      <c r="B2053" s="21"/>
      <c r="C2053" s="21"/>
      <c r="D2053" s="31"/>
      <c r="AB2053" s="4"/>
    </row>
    <row r="2054" spans="1:28" x14ac:dyDescent="0.3">
      <c r="A2054" s="21"/>
      <c r="B2054" s="21"/>
      <c r="C2054" s="21"/>
      <c r="D2054" s="31"/>
      <c r="AB2054" s="4"/>
    </row>
    <row r="2055" spans="1:28" x14ac:dyDescent="0.3">
      <c r="A2055" s="21"/>
      <c r="B2055" s="21"/>
      <c r="C2055" s="21"/>
      <c r="D2055" s="31"/>
      <c r="AB2055" s="4"/>
    </row>
    <row r="2056" spans="1:28" x14ac:dyDescent="0.3">
      <c r="A2056" s="21"/>
      <c r="B2056" s="21"/>
      <c r="C2056" s="21"/>
      <c r="D2056" s="31"/>
      <c r="AB2056" s="4"/>
    </row>
    <row r="2057" spans="1:28" x14ac:dyDescent="0.3">
      <c r="A2057" s="21"/>
      <c r="B2057" s="21"/>
      <c r="C2057" s="21"/>
      <c r="D2057" s="31"/>
      <c r="AB2057" s="4"/>
    </row>
    <row r="2058" spans="1:28" x14ac:dyDescent="0.3">
      <c r="A2058" s="21"/>
      <c r="B2058" s="21"/>
      <c r="C2058" s="21"/>
      <c r="D2058" s="31"/>
      <c r="AB2058" s="4"/>
    </row>
    <row r="2059" spans="1:28" x14ac:dyDescent="0.3">
      <c r="A2059" s="21"/>
      <c r="B2059" s="21"/>
      <c r="C2059" s="21"/>
      <c r="D2059" s="31"/>
      <c r="AB2059" s="4"/>
    </row>
    <row r="2060" spans="1:28" x14ac:dyDescent="0.3">
      <c r="A2060" s="21"/>
      <c r="B2060" s="21"/>
      <c r="C2060" s="21"/>
      <c r="D2060" s="31"/>
      <c r="AB2060" s="4"/>
    </row>
    <row r="2061" spans="1:28" x14ac:dyDescent="0.3">
      <c r="A2061" s="21"/>
      <c r="B2061" s="21"/>
      <c r="C2061" s="21"/>
      <c r="D2061" s="31"/>
      <c r="AB2061" s="4"/>
    </row>
    <row r="2062" spans="1:28" x14ac:dyDescent="0.3">
      <c r="A2062" s="21"/>
      <c r="B2062" s="21"/>
      <c r="C2062" s="21"/>
      <c r="D2062" s="31"/>
      <c r="AB2062" s="4"/>
    </row>
    <row r="2063" spans="1:28" x14ac:dyDescent="0.3">
      <c r="A2063" s="21"/>
      <c r="B2063" s="21"/>
      <c r="C2063" s="21"/>
      <c r="D2063" s="31"/>
      <c r="AB2063" s="4"/>
    </row>
    <row r="2064" spans="1:28" x14ac:dyDescent="0.3">
      <c r="A2064" s="21"/>
      <c r="B2064" s="21"/>
      <c r="C2064" s="21"/>
      <c r="D2064" s="31"/>
      <c r="AB2064" s="4"/>
    </row>
    <row r="2065" spans="1:28" x14ac:dyDescent="0.3">
      <c r="A2065" s="21"/>
      <c r="B2065" s="21"/>
      <c r="C2065" s="21"/>
      <c r="D2065" s="31"/>
      <c r="AB2065" s="4"/>
    </row>
    <row r="2066" spans="1:28" x14ac:dyDescent="0.3">
      <c r="A2066" s="21"/>
      <c r="B2066" s="21"/>
      <c r="C2066" s="21"/>
      <c r="D2066" s="31"/>
      <c r="AB2066" s="4"/>
    </row>
    <row r="2067" spans="1:28" x14ac:dyDescent="0.3">
      <c r="A2067" s="21"/>
      <c r="B2067" s="21"/>
      <c r="C2067" s="21"/>
      <c r="D2067" s="31"/>
      <c r="AB2067" s="4"/>
    </row>
    <row r="2068" spans="1:28" x14ac:dyDescent="0.3">
      <c r="A2068" s="21"/>
      <c r="B2068" s="21"/>
      <c r="C2068" s="21"/>
      <c r="D2068" s="31"/>
      <c r="AB2068" s="4"/>
    </row>
    <row r="2069" spans="1:28" x14ac:dyDescent="0.3">
      <c r="A2069" s="21"/>
      <c r="B2069" s="21"/>
      <c r="C2069" s="21"/>
      <c r="D2069" s="31"/>
      <c r="AB2069" s="4"/>
    </row>
    <row r="2070" spans="1:28" x14ac:dyDescent="0.3">
      <c r="A2070" s="21"/>
      <c r="B2070" s="21"/>
      <c r="C2070" s="21"/>
      <c r="D2070" s="31"/>
      <c r="AB2070" s="4"/>
    </row>
    <row r="2071" spans="1:28" x14ac:dyDescent="0.3">
      <c r="A2071" s="21"/>
      <c r="B2071" s="21"/>
      <c r="C2071" s="21"/>
      <c r="D2071" s="31"/>
      <c r="AB2071" s="4"/>
    </row>
    <row r="2072" spans="1:28" x14ac:dyDescent="0.3">
      <c r="A2072" s="21"/>
      <c r="B2072" s="21"/>
      <c r="C2072" s="21"/>
      <c r="D2072" s="31"/>
      <c r="AB2072" s="4"/>
    </row>
    <row r="2073" spans="1:28" x14ac:dyDescent="0.3">
      <c r="A2073" s="21"/>
      <c r="B2073" s="21"/>
      <c r="C2073" s="21"/>
      <c r="D2073" s="31"/>
      <c r="AB2073" s="4"/>
    </row>
    <row r="2074" spans="1:28" x14ac:dyDescent="0.3">
      <c r="A2074" s="21"/>
      <c r="B2074" s="21"/>
      <c r="C2074" s="21"/>
      <c r="D2074" s="31"/>
      <c r="AB2074" s="4"/>
    </row>
    <row r="2075" spans="1:28" x14ac:dyDescent="0.3">
      <c r="A2075" s="21"/>
      <c r="B2075" s="21"/>
      <c r="C2075" s="21"/>
      <c r="D2075" s="31"/>
      <c r="AB2075" s="4"/>
    </row>
    <row r="2076" spans="1:28" x14ac:dyDescent="0.3">
      <c r="A2076" s="21"/>
      <c r="B2076" s="21"/>
      <c r="C2076" s="21"/>
      <c r="D2076" s="31"/>
      <c r="AB2076" s="4"/>
    </row>
    <row r="2077" spans="1:28" x14ac:dyDescent="0.3">
      <c r="A2077" s="21"/>
      <c r="B2077" s="21"/>
      <c r="C2077" s="21"/>
      <c r="D2077" s="31"/>
      <c r="AB2077" s="4"/>
    </row>
    <row r="2078" spans="1:28" x14ac:dyDescent="0.3">
      <c r="A2078" s="21"/>
      <c r="B2078" s="21"/>
      <c r="C2078" s="21"/>
      <c r="D2078" s="31"/>
      <c r="AB2078" s="4"/>
    </row>
    <row r="2079" spans="1:28" x14ac:dyDescent="0.3">
      <c r="A2079" s="21"/>
      <c r="B2079" s="21"/>
      <c r="C2079" s="21"/>
      <c r="D2079" s="31"/>
      <c r="AB2079" s="4"/>
    </row>
    <row r="2080" spans="1:28" x14ac:dyDescent="0.3">
      <c r="A2080" s="21"/>
      <c r="B2080" s="21"/>
      <c r="C2080" s="21"/>
      <c r="D2080" s="31"/>
      <c r="AB2080" s="4"/>
    </row>
    <row r="2081" spans="1:28" x14ac:dyDescent="0.3">
      <c r="A2081" s="21"/>
      <c r="B2081" s="21"/>
      <c r="C2081" s="21"/>
      <c r="D2081" s="31"/>
      <c r="AB2081" s="4"/>
    </row>
    <row r="2082" spans="1:28" x14ac:dyDescent="0.3">
      <c r="A2082" s="21"/>
      <c r="B2082" s="21"/>
      <c r="C2082" s="21"/>
      <c r="D2082" s="31"/>
      <c r="AB2082" s="4"/>
    </row>
    <row r="2083" spans="1:28" x14ac:dyDescent="0.3">
      <c r="A2083" s="21"/>
      <c r="B2083" s="21"/>
      <c r="C2083" s="21"/>
      <c r="D2083" s="31"/>
      <c r="AB2083" s="4"/>
    </row>
    <row r="2084" spans="1:28" x14ac:dyDescent="0.3">
      <c r="A2084" s="21"/>
      <c r="B2084" s="21"/>
      <c r="C2084" s="21"/>
      <c r="D2084" s="31"/>
      <c r="AB2084" s="4"/>
    </row>
    <row r="2085" spans="1:28" x14ac:dyDescent="0.3">
      <c r="A2085" s="21"/>
      <c r="B2085" s="21"/>
      <c r="C2085" s="21"/>
      <c r="D2085" s="31"/>
      <c r="AB2085" s="4"/>
    </row>
    <row r="2086" spans="1:28" x14ac:dyDescent="0.3">
      <c r="A2086" s="21"/>
      <c r="B2086" s="21"/>
      <c r="C2086" s="21"/>
      <c r="D2086" s="31"/>
      <c r="AB2086" s="4"/>
    </row>
    <row r="2087" spans="1:28" x14ac:dyDescent="0.3">
      <c r="A2087" s="21"/>
      <c r="B2087" s="21"/>
      <c r="C2087" s="21"/>
      <c r="D2087" s="31"/>
      <c r="AB2087" s="4"/>
    </row>
    <row r="2088" spans="1:28" x14ac:dyDescent="0.3">
      <c r="A2088" s="21"/>
      <c r="B2088" s="21"/>
      <c r="C2088" s="21"/>
      <c r="D2088" s="31"/>
      <c r="AB2088" s="4"/>
    </row>
    <row r="2089" spans="1:28" x14ac:dyDescent="0.3">
      <c r="A2089" s="21"/>
      <c r="B2089" s="21"/>
      <c r="C2089" s="21"/>
      <c r="D2089" s="31"/>
      <c r="AB2089" s="4"/>
    </row>
    <row r="2090" spans="1:28" x14ac:dyDescent="0.3">
      <c r="A2090" s="21"/>
      <c r="B2090" s="21"/>
      <c r="C2090" s="21"/>
      <c r="D2090" s="31"/>
      <c r="AB2090" s="4"/>
    </row>
    <row r="2091" spans="1:28" x14ac:dyDescent="0.3">
      <c r="A2091" s="21"/>
      <c r="B2091" s="21"/>
      <c r="C2091" s="21"/>
      <c r="D2091" s="31"/>
      <c r="AB2091" s="4"/>
    </row>
    <row r="2092" spans="1:28" x14ac:dyDescent="0.3">
      <c r="A2092" s="21"/>
      <c r="B2092" s="21"/>
      <c r="C2092" s="21"/>
      <c r="D2092" s="31"/>
      <c r="AB2092" s="4"/>
    </row>
    <row r="2093" spans="1:28" x14ac:dyDescent="0.3">
      <c r="A2093" s="21"/>
      <c r="B2093" s="21"/>
      <c r="C2093" s="21"/>
      <c r="D2093" s="31"/>
      <c r="AB2093" s="4"/>
    </row>
    <row r="2094" spans="1:28" x14ac:dyDescent="0.3">
      <c r="A2094" s="21"/>
      <c r="B2094" s="21"/>
      <c r="C2094" s="21"/>
      <c r="D2094" s="31"/>
      <c r="AB2094" s="4"/>
    </row>
    <row r="2095" spans="1:28" x14ac:dyDescent="0.3">
      <c r="A2095" s="21"/>
      <c r="B2095" s="21"/>
      <c r="C2095" s="21"/>
      <c r="D2095" s="31"/>
      <c r="AB2095" s="4"/>
    </row>
    <row r="2096" spans="1:28" x14ac:dyDescent="0.3">
      <c r="A2096" s="21"/>
      <c r="B2096" s="21"/>
      <c r="C2096" s="21"/>
      <c r="D2096" s="31"/>
      <c r="AB2096" s="4"/>
    </row>
    <row r="2097" spans="1:28" x14ac:dyDescent="0.3">
      <c r="A2097" s="21"/>
      <c r="B2097" s="21"/>
      <c r="C2097" s="21"/>
      <c r="D2097" s="31"/>
      <c r="AB2097" s="4"/>
    </row>
    <row r="2098" spans="1:28" x14ac:dyDescent="0.3">
      <c r="A2098" s="21"/>
      <c r="B2098" s="21"/>
      <c r="C2098" s="21"/>
      <c r="D2098" s="31"/>
      <c r="AB2098" s="4"/>
    </row>
    <row r="2099" spans="1:28" x14ac:dyDescent="0.3">
      <c r="A2099" s="21"/>
      <c r="B2099" s="21"/>
      <c r="C2099" s="21"/>
      <c r="D2099" s="31"/>
      <c r="AB2099" s="4"/>
    </row>
    <row r="2100" spans="1:28" x14ac:dyDescent="0.3">
      <c r="A2100" s="21"/>
      <c r="B2100" s="21"/>
      <c r="C2100" s="21"/>
      <c r="D2100" s="31"/>
      <c r="AB2100" s="4"/>
    </row>
    <row r="2101" spans="1:28" x14ac:dyDescent="0.3">
      <c r="A2101" s="21"/>
      <c r="B2101" s="21"/>
      <c r="C2101" s="21"/>
      <c r="D2101" s="31"/>
      <c r="AB2101" s="4"/>
    </row>
    <row r="2102" spans="1:28" x14ac:dyDescent="0.3">
      <c r="A2102" s="21"/>
      <c r="B2102" s="21"/>
      <c r="C2102" s="21"/>
      <c r="D2102" s="31"/>
      <c r="AB2102" s="4"/>
    </row>
    <row r="2103" spans="1:28" x14ac:dyDescent="0.3">
      <c r="A2103" s="21"/>
      <c r="B2103" s="21"/>
      <c r="C2103" s="21"/>
      <c r="D2103" s="31"/>
      <c r="AB2103" s="4"/>
    </row>
    <row r="2104" spans="1:28" x14ac:dyDescent="0.3">
      <c r="A2104" s="21"/>
      <c r="B2104" s="21"/>
      <c r="C2104" s="21"/>
      <c r="D2104" s="31"/>
      <c r="AB2104" s="4"/>
    </row>
    <row r="2105" spans="1:28" x14ac:dyDescent="0.3">
      <c r="A2105" s="21"/>
      <c r="B2105" s="21"/>
      <c r="C2105" s="21"/>
      <c r="D2105" s="31"/>
      <c r="AB2105" s="4"/>
    </row>
    <row r="2106" spans="1:28" x14ac:dyDescent="0.3">
      <c r="A2106" s="21"/>
      <c r="B2106" s="21"/>
      <c r="C2106" s="21"/>
      <c r="D2106" s="31"/>
      <c r="AB2106" s="4"/>
    </row>
    <row r="2107" spans="1:28" x14ac:dyDescent="0.3">
      <c r="A2107" s="21"/>
      <c r="B2107" s="21"/>
      <c r="C2107" s="21"/>
      <c r="D2107" s="31"/>
      <c r="AB2107" s="4"/>
    </row>
    <row r="2108" spans="1:28" x14ac:dyDescent="0.3">
      <c r="A2108" s="21"/>
      <c r="B2108" s="21"/>
      <c r="C2108" s="21"/>
      <c r="D2108" s="31"/>
      <c r="AB2108" s="4"/>
    </row>
    <row r="2109" spans="1:28" x14ac:dyDescent="0.3">
      <c r="A2109" s="21"/>
      <c r="B2109" s="21"/>
      <c r="C2109" s="21"/>
      <c r="D2109" s="31"/>
      <c r="AB2109" s="4"/>
    </row>
    <row r="2110" spans="1:28" x14ac:dyDescent="0.3">
      <c r="A2110" s="21"/>
      <c r="B2110" s="21"/>
      <c r="C2110" s="21"/>
      <c r="D2110" s="31"/>
      <c r="AB2110" s="4"/>
    </row>
    <row r="2111" spans="1:28" x14ac:dyDescent="0.3">
      <c r="A2111" s="21"/>
      <c r="B2111" s="21"/>
      <c r="C2111" s="21"/>
      <c r="D2111" s="31"/>
      <c r="AB2111" s="4"/>
    </row>
    <row r="2112" spans="1:28" x14ac:dyDescent="0.3">
      <c r="A2112" s="21"/>
      <c r="B2112" s="21"/>
      <c r="C2112" s="21"/>
      <c r="D2112" s="31"/>
      <c r="AB2112" s="4"/>
    </row>
    <row r="2113" spans="1:28" x14ac:dyDescent="0.3">
      <c r="A2113" s="21"/>
      <c r="B2113" s="21"/>
      <c r="C2113" s="21"/>
      <c r="D2113" s="31"/>
      <c r="AB2113" s="4"/>
    </row>
    <row r="2114" spans="1:28" x14ac:dyDescent="0.3">
      <c r="A2114" s="21"/>
      <c r="B2114" s="21"/>
      <c r="C2114" s="21"/>
      <c r="D2114" s="31"/>
      <c r="AB2114" s="4"/>
    </row>
    <row r="2115" spans="1:28" x14ac:dyDescent="0.3">
      <c r="A2115" s="21"/>
      <c r="B2115" s="21"/>
      <c r="C2115" s="21"/>
      <c r="D2115" s="31"/>
      <c r="AB2115" s="4"/>
    </row>
    <row r="2116" spans="1:28" x14ac:dyDescent="0.3">
      <c r="A2116" s="21"/>
      <c r="B2116" s="21"/>
      <c r="C2116" s="21"/>
      <c r="D2116" s="31"/>
      <c r="AB2116" s="4"/>
    </row>
    <row r="2117" spans="1:28" x14ac:dyDescent="0.3">
      <c r="A2117" s="21"/>
      <c r="B2117" s="21"/>
      <c r="C2117" s="21"/>
      <c r="D2117" s="31"/>
      <c r="AB2117" s="4"/>
    </row>
    <row r="2118" spans="1:28" x14ac:dyDescent="0.3">
      <c r="A2118" s="21"/>
      <c r="B2118" s="21"/>
      <c r="C2118" s="21"/>
      <c r="D2118" s="31"/>
      <c r="AB2118" s="4"/>
    </row>
    <row r="2119" spans="1:28" x14ac:dyDescent="0.3">
      <c r="A2119" s="21"/>
      <c r="B2119" s="21"/>
      <c r="C2119" s="21"/>
      <c r="D2119" s="31"/>
      <c r="AB2119" s="4"/>
    </row>
    <row r="2120" spans="1:28" x14ac:dyDescent="0.3">
      <c r="A2120" s="21"/>
      <c r="B2120" s="21"/>
      <c r="C2120" s="21"/>
      <c r="D2120" s="31"/>
      <c r="AB2120" s="4"/>
    </row>
    <row r="2121" spans="1:28" x14ac:dyDescent="0.3">
      <c r="A2121" s="21"/>
      <c r="B2121" s="21"/>
      <c r="C2121" s="21"/>
      <c r="D2121" s="31"/>
      <c r="AB2121" s="4"/>
    </row>
    <row r="2122" spans="1:28" x14ac:dyDescent="0.3">
      <c r="A2122" s="21"/>
      <c r="B2122" s="21"/>
      <c r="C2122" s="21"/>
      <c r="D2122" s="31"/>
      <c r="AB2122" s="4"/>
    </row>
    <row r="2123" spans="1:28" x14ac:dyDescent="0.3">
      <c r="A2123" s="21"/>
      <c r="B2123" s="21"/>
      <c r="C2123" s="21"/>
      <c r="D2123" s="31"/>
      <c r="AB2123" s="4"/>
    </row>
    <row r="2124" spans="1:28" x14ac:dyDescent="0.3">
      <c r="A2124" s="21"/>
      <c r="B2124" s="21"/>
      <c r="C2124" s="21"/>
      <c r="D2124" s="31"/>
      <c r="AB2124" s="4"/>
    </row>
    <row r="2125" spans="1:28" x14ac:dyDescent="0.3">
      <c r="A2125" s="21"/>
      <c r="B2125" s="21"/>
      <c r="C2125" s="21"/>
      <c r="D2125" s="31"/>
      <c r="AB2125" s="4"/>
    </row>
    <row r="2126" spans="1:28" x14ac:dyDescent="0.3">
      <c r="A2126" s="21"/>
      <c r="B2126" s="21"/>
      <c r="C2126" s="21"/>
      <c r="D2126" s="31"/>
      <c r="AB2126" s="4"/>
    </row>
    <row r="2127" spans="1:28" x14ac:dyDescent="0.3">
      <c r="A2127" s="21"/>
      <c r="B2127" s="21"/>
      <c r="C2127" s="21"/>
      <c r="D2127" s="31"/>
      <c r="AB2127" s="4"/>
    </row>
    <row r="2128" spans="1:28" x14ac:dyDescent="0.3">
      <c r="A2128" s="21"/>
      <c r="B2128" s="21"/>
      <c r="C2128" s="21"/>
      <c r="D2128" s="31"/>
      <c r="AB2128" s="4"/>
    </row>
    <row r="2129" spans="1:28" x14ac:dyDescent="0.3">
      <c r="A2129" s="21"/>
      <c r="B2129" s="21"/>
      <c r="C2129" s="21"/>
      <c r="D2129" s="31"/>
      <c r="AB2129" s="4"/>
    </row>
    <row r="2130" spans="1:28" x14ac:dyDescent="0.3">
      <c r="A2130" s="21"/>
      <c r="B2130" s="21"/>
      <c r="C2130" s="21"/>
      <c r="D2130" s="31"/>
      <c r="AB2130" s="4"/>
    </row>
    <row r="2131" spans="1:28" x14ac:dyDescent="0.3">
      <c r="A2131" s="21"/>
      <c r="B2131" s="21"/>
      <c r="C2131" s="21"/>
      <c r="D2131" s="31"/>
      <c r="AB2131" s="4"/>
    </row>
    <row r="2132" spans="1:28" x14ac:dyDescent="0.3">
      <c r="A2132" s="21"/>
      <c r="B2132" s="21"/>
      <c r="C2132" s="21"/>
      <c r="D2132" s="31"/>
      <c r="AB2132" s="4"/>
    </row>
    <row r="2133" spans="1:28" x14ac:dyDescent="0.3">
      <c r="A2133" s="21"/>
      <c r="B2133" s="21"/>
      <c r="C2133" s="21"/>
      <c r="D2133" s="31"/>
      <c r="AB2133" s="4"/>
    </row>
    <row r="2134" spans="1:28" x14ac:dyDescent="0.3">
      <c r="A2134" s="21"/>
      <c r="B2134" s="21"/>
      <c r="C2134" s="21"/>
      <c r="D2134" s="31"/>
      <c r="AB2134" s="4"/>
    </row>
    <row r="2135" spans="1:28" x14ac:dyDescent="0.3">
      <c r="A2135" s="21"/>
      <c r="B2135" s="21"/>
      <c r="C2135" s="21"/>
      <c r="D2135" s="31"/>
      <c r="AB2135" s="4"/>
    </row>
    <row r="2136" spans="1:28" x14ac:dyDescent="0.3">
      <c r="A2136" s="21"/>
      <c r="B2136" s="21"/>
      <c r="C2136" s="21"/>
      <c r="D2136" s="31"/>
      <c r="AB2136" s="4"/>
    </row>
    <row r="2137" spans="1:28" x14ac:dyDescent="0.3">
      <c r="A2137" s="21"/>
      <c r="B2137" s="21"/>
      <c r="C2137" s="21"/>
      <c r="D2137" s="31"/>
      <c r="AB2137" s="4"/>
    </row>
    <row r="2138" spans="1:28" x14ac:dyDescent="0.3">
      <c r="A2138" s="21"/>
      <c r="B2138" s="21"/>
      <c r="C2138" s="21"/>
      <c r="D2138" s="31"/>
      <c r="AB2138" s="4"/>
    </row>
    <row r="2139" spans="1:28" x14ac:dyDescent="0.3">
      <c r="A2139" s="21"/>
      <c r="B2139" s="21"/>
      <c r="C2139" s="21"/>
      <c r="D2139" s="31"/>
      <c r="AB2139" s="4"/>
    </row>
    <row r="2140" spans="1:28" x14ac:dyDescent="0.3">
      <c r="A2140" s="21"/>
      <c r="B2140" s="21"/>
      <c r="C2140" s="21"/>
      <c r="D2140" s="31"/>
      <c r="AB2140" s="4"/>
    </row>
    <row r="2141" spans="1:28" x14ac:dyDescent="0.3">
      <c r="A2141" s="21"/>
      <c r="B2141" s="21"/>
      <c r="C2141" s="21"/>
      <c r="D2141" s="31"/>
      <c r="AB2141" s="4"/>
    </row>
    <row r="2142" spans="1:28" x14ac:dyDescent="0.3">
      <c r="A2142" s="21"/>
      <c r="B2142" s="21"/>
      <c r="C2142" s="21"/>
      <c r="D2142" s="31"/>
      <c r="AB2142" s="4"/>
    </row>
    <row r="2143" spans="1:28" x14ac:dyDescent="0.3">
      <c r="A2143" s="21"/>
      <c r="B2143" s="21"/>
      <c r="C2143" s="21"/>
      <c r="D2143" s="31"/>
      <c r="AB2143" s="4"/>
    </row>
    <row r="2144" spans="1:28" x14ac:dyDescent="0.3">
      <c r="A2144" s="21"/>
      <c r="B2144" s="21"/>
      <c r="C2144" s="21"/>
      <c r="D2144" s="31"/>
      <c r="AB2144" s="4"/>
    </row>
    <row r="2145" spans="1:28" x14ac:dyDescent="0.3">
      <c r="A2145" s="21"/>
      <c r="B2145" s="21"/>
      <c r="C2145" s="21"/>
      <c r="D2145" s="31"/>
      <c r="AB2145" s="4"/>
    </row>
    <row r="2146" spans="1:28" x14ac:dyDescent="0.3">
      <c r="A2146" s="21"/>
      <c r="B2146" s="21"/>
      <c r="C2146" s="21"/>
      <c r="D2146" s="31"/>
      <c r="AB2146" s="4"/>
    </row>
    <row r="2147" spans="1:28" x14ac:dyDescent="0.3">
      <c r="A2147" s="21"/>
      <c r="B2147" s="21"/>
      <c r="C2147" s="21"/>
      <c r="D2147" s="31"/>
      <c r="AB2147" s="4"/>
    </row>
    <row r="2148" spans="1:28" x14ac:dyDescent="0.3">
      <c r="A2148" s="21"/>
      <c r="B2148" s="21"/>
      <c r="C2148" s="21"/>
      <c r="D2148" s="31"/>
      <c r="AB2148" s="4"/>
    </row>
    <row r="2149" spans="1:28" x14ac:dyDescent="0.3">
      <c r="A2149" s="21"/>
      <c r="B2149" s="21"/>
      <c r="C2149" s="21"/>
      <c r="D2149" s="31"/>
      <c r="AB2149" s="4"/>
    </row>
    <row r="2150" spans="1:28" x14ac:dyDescent="0.3">
      <c r="A2150" s="21"/>
      <c r="B2150" s="21"/>
      <c r="C2150" s="21"/>
      <c r="D2150" s="31"/>
      <c r="AB2150" s="4"/>
    </row>
    <row r="2151" spans="1:28" x14ac:dyDescent="0.3">
      <c r="A2151" s="21"/>
      <c r="B2151" s="21"/>
      <c r="C2151" s="21"/>
      <c r="D2151" s="31"/>
      <c r="AB2151" s="4"/>
    </row>
    <row r="2152" spans="1:28" x14ac:dyDescent="0.3">
      <c r="A2152" s="21"/>
      <c r="B2152" s="21"/>
      <c r="C2152" s="21"/>
      <c r="D2152" s="31"/>
      <c r="AB2152" s="4"/>
    </row>
    <row r="2153" spans="1:28" x14ac:dyDescent="0.3">
      <c r="A2153" s="21"/>
      <c r="B2153" s="21"/>
      <c r="C2153" s="21"/>
      <c r="D2153" s="31"/>
      <c r="AB2153" s="4"/>
    </row>
    <row r="2154" spans="1:28" x14ac:dyDescent="0.3">
      <c r="A2154" s="21"/>
      <c r="B2154" s="21"/>
      <c r="C2154" s="21"/>
      <c r="D2154" s="31"/>
      <c r="AB2154" s="4"/>
    </row>
    <row r="2155" spans="1:28" x14ac:dyDescent="0.3">
      <c r="A2155" s="21"/>
      <c r="B2155" s="21"/>
      <c r="C2155" s="21"/>
      <c r="D2155" s="31"/>
      <c r="AB2155" s="4"/>
    </row>
    <row r="2156" spans="1:28" x14ac:dyDescent="0.3">
      <c r="A2156" s="21"/>
      <c r="B2156" s="21"/>
      <c r="C2156" s="21"/>
      <c r="D2156" s="31"/>
      <c r="AB2156" s="4"/>
    </row>
    <row r="2157" spans="1:28" x14ac:dyDescent="0.3">
      <c r="A2157" s="21"/>
      <c r="B2157" s="21"/>
      <c r="C2157" s="21"/>
      <c r="D2157" s="31"/>
      <c r="AB2157" s="4"/>
    </row>
    <row r="2158" spans="1:28" x14ac:dyDescent="0.3">
      <c r="A2158" s="21"/>
      <c r="B2158" s="21"/>
      <c r="C2158" s="21"/>
      <c r="D2158" s="31"/>
      <c r="AB2158" s="4"/>
    </row>
    <row r="2159" spans="1:28" x14ac:dyDescent="0.3">
      <c r="A2159" s="21"/>
      <c r="B2159" s="21"/>
      <c r="C2159" s="21"/>
      <c r="D2159" s="31"/>
      <c r="AB2159" s="4"/>
    </row>
    <row r="2160" spans="1:28" x14ac:dyDescent="0.3">
      <c r="A2160" s="21"/>
      <c r="B2160" s="21"/>
      <c r="C2160" s="21"/>
      <c r="D2160" s="31"/>
      <c r="AB2160" s="4"/>
    </row>
    <row r="2161" spans="1:28" x14ac:dyDescent="0.3">
      <c r="A2161" s="21"/>
      <c r="B2161" s="21"/>
      <c r="C2161" s="21"/>
      <c r="D2161" s="31"/>
      <c r="AB2161" s="4"/>
    </row>
    <row r="2162" spans="1:28" x14ac:dyDescent="0.3">
      <c r="A2162" s="21"/>
      <c r="B2162" s="21"/>
      <c r="C2162" s="21"/>
      <c r="D2162" s="31"/>
      <c r="AB2162" s="4"/>
    </row>
    <row r="2163" spans="1:28" x14ac:dyDescent="0.3">
      <c r="A2163" s="21"/>
      <c r="B2163" s="21"/>
      <c r="C2163" s="21"/>
      <c r="D2163" s="31"/>
      <c r="AB2163" s="4"/>
    </row>
    <row r="2164" spans="1:28" x14ac:dyDescent="0.3">
      <c r="A2164" s="21"/>
      <c r="B2164" s="21"/>
      <c r="C2164" s="21"/>
      <c r="D2164" s="31"/>
      <c r="AB2164" s="4"/>
    </row>
    <row r="2165" spans="1:28" x14ac:dyDescent="0.3">
      <c r="A2165" s="21"/>
      <c r="B2165" s="21"/>
      <c r="C2165" s="21"/>
      <c r="D2165" s="31"/>
      <c r="AB2165" s="4"/>
    </row>
    <row r="2166" spans="1:28" x14ac:dyDescent="0.3">
      <c r="A2166" s="21"/>
      <c r="B2166" s="21"/>
      <c r="C2166" s="21"/>
      <c r="D2166" s="31"/>
      <c r="AB2166" s="4"/>
    </row>
    <row r="2167" spans="1:28" x14ac:dyDescent="0.3">
      <c r="A2167" s="21"/>
      <c r="B2167" s="21"/>
      <c r="C2167" s="21"/>
      <c r="D2167" s="31"/>
      <c r="AB2167" s="4"/>
    </row>
    <row r="2168" spans="1:28" x14ac:dyDescent="0.3">
      <c r="A2168" s="21"/>
      <c r="B2168" s="21"/>
      <c r="C2168" s="21"/>
      <c r="D2168" s="31"/>
      <c r="AB2168" s="4"/>
    </row>
    <row r="2169" spans="1:28" x14ac:dyDescent="0.3">
      <c r="A2169" s="21"/>
      <c r="B2169" s="21"/>
      <c r="C2169" s="21"/>
      <c r="D2169" s="31"/>
      <c r="AB2169" s="4"/>
    </row>
    <row r="2170" spans="1:28" x14ac:dyDescent="0.3">
      <c r="A2170" s="21"/>
      <c r="B2170" s="21"/>
      <c r="C2170" s="21"/>
      <c r="D2170" s="31"/>
      <c r="AB2170" s="4"/>
    </row>
    <row r="2171" spans="1:28" x14ac:dyDescent="0.3">
      <c r="A2171" s="21"/>
      <c r="B2171" s="21"/>
      <c r="C2171" s="21"/>
      <c r="D2171" s="31"/>
      <c r="AB2171" s="4"/>
    </row>
    <row r="2172" spans="1:28" x14ac:dyDescent="0.3">
      <c r="A2172" s="21"/>
      <c r="B2172" s="21"/>
      <c r="C2172" s="21"/>
      <c r="D2172" s="31"/>
      <c r="AB2172" s="4"/>
    </row>
    <row r="2173" spans="1:28" x14ac:dyDescent="0.3">
      <c r="A2173" s="21"/>
      <c r="B2173" s="21"/>
      <c r="C2173" s="21"/>
      <c r="D2173" s="31"/>
      <c r="AB2173" s="4"/>
    </row>
    <row r="2174" spans="1:28" x14ac:dyDescent="0.3">
      <c r="A2174" s="21"/>
      <c r="B2174" s="21"/>
      <c r="C2174" s="21"/>
      <c r="D2174" s="31"/>
      <c r="AB2174" s="4"/>
    </row>
    <row r="2175" spans="1:28" x14ac:dyDescent="0.3">
      <c r="A2175" s="21"/>
      <c r="B2175" s="21"/>
      <c r="C2175" s="21"/>
      <c r="D2175" s="31"/>
      <c r="AB2175" s="4"/>
    </row>
    <row r="2176" spans="1:28" x14ac:dyDescent="0.3">
      <c r="A2176" s="21"/>
      <c r="B2176" s="21"/>
      <c r="C2176" s="21"/>
      <c r="D2176" s="31"/>
      <c r="AB2176" s="4"/>
    </row>
    <row r="2177" spans="1:28" x14ac:dyDescent="0.3">
      <c r="A2177" s="21"/>
      <c r="B2177" s="21"/>
      <c r="C2177" s="21"/>
      <c r="D2177" s="31"/>
      <c r="AB2177" s="4"/>
    </row>
    <row r="2178" spans="1:28" x14ac:dyDescent="0.3">
      <c r="A2178" s="21"/>
      <c r="B2178" s="21"/>
      <c r="C2178" s="21"/>
      <c r="D2178" s="31"/>
      <c r="AB2178" s="4"/>
    </row>
    <row r="2179" spans="1:28" x14ac:dyDescent="0.3">
      <c r="A2179" s="21"/>
      <c r="B2179" s="21"/>
      <c r="C2179" s="21"/>
      <c r="D2179" s="31"/>
      <c r="AB2179" s="4"/>
    </row>
    <row r="2180" spans="1:28" x14ac:dyDescent="0.3">
      <c r="A2180" s="21"/>
      <c r="B2180" s="21"/>
      <c r="C2180" s="21"/>
      <c r="D2180" s="31"/>
      <c r="AB2180" s="4"/>
    </row>
    <row r="2181" spans="1:28" x14ac:dyDescent="0.3">
      <c r="A2181" s="21"/>
      <c r="B2181" s="21"/>
      <c r="C2181" s="21"/>
      <c r="D2181" s="31"/>
      <c r="AB2181" s="4"/>
    </row>
    <row r="2182" spans="1:28" x14ac:dyDescent="0.3">
      <c r="A2182" s="21"/>
      <c r="B2182" s="21"/>
      <c r="C2182" s="21"/>
      <c r="D2182" s="31"/>
      <c r="AB2182" s="4"/>
    </row>
    <row r="2183" spans="1:28" x14ac:dyDescent="0.3">
      <c r="A2183" s="21"/>
      <c r="B2183" s="21"/>
      <c r="C2183" s="21"/>
      <c r="D2183" s="31"/>
      <c r="AB2183" s="4"/>
    </row>
    <row r="2184" spans="1:28" x14ac:dyDescent="0.3">
      <c r="A2184" s="21"/>
      <c r="B2184" s="21"/>
      <c r="C2184" s="21"/>
      <c r="D2184" s="31"/>
      <c r="AB2184" s="4"/>
    </row>
    <row r="2185" spans="1:28" x14ac:dyDescent="0.3">
      <c r="A2185" s="21"/>
      <c r="B2185" s="21"/>
      <c r="C2185" s="21"/>
      <c r="D2185" s="31"/>
      <c r="AB2185" s="4"/>
    </row>
    <row r="2186" spans="1:28" x14ac:dyDescent="0.3">
      <c r="A2186" s="21"/>
      <c r="B2186" s="21"/>
      <c r="C2186" s="21"/>
      <c r="D2186" s="31"/>
      <c r="AB2186" s="4"/>
    </row>
    <row r="2187" spans="1:28" x14ac:dyDescent="0.3">
      <c r="A2187" s="21"/>
      <c r="B2187" s="21"/>
      <c r="C2187" s="21"/>
      <c r="D2187" s="31"/>
      <c r="AB2187" s="4"/>
    </row>
    <row r="2188" spans="1:28" x14ac:dyDescent="0.3">
      <c r="A2188" s="21"/>
      <c r="B2188" s="21"/>
      <c r="C2188" s="21"/>
      <c r="D2188" s="31"/>
      <c r="AB2188" s="4"/>
    </row>
    <row r="2189" spans="1:28" x14ac:dyDescent="0.3">
      <c r="A2189" s="21"/>
      <c r="B2189" s="21"/>
      <c r="C2189" s="21"/>
      <c r="D2189" s="31"/>
      <c r="AB2189" s="4"/>
    </row>
    <row r="2190" spans="1:28" x14ac:dyDescent="0.3">
      <c r="A2190" s="21"/>
      <c r="B2190" s="21"/>
      <c r="C2190" s="21"/>
      <c r="D2190" s="31"/>
      <c r="AB2190" s="4"/>
    </row>
    <row r="2191" spans="1:28" x14ac:dyDescent="0.3">
      <c r="A2191" s="21"/>
      <c r="B2191" s="21"/>
      <c r="C2191" s="21"/>
      <c r="D2191" s="31"/>
      <c r="AB2191" s="4"/>
    </row>
    <row r="2192" spans="1:28" x14ac:dyDescent="0.3">
      <c r="A2192" s="21"/>
      <c r="B2192" s="21"/>
      <c r="C2192" s="21"/>
      <c r="D2192" s="31"/>
      <c r="AB2192" s="4"/>
    </row>
    <row r="2193" spans="1:28" x14ac:dyDescent="0.3">
      <c r="A2193" s="21"/>
      <c r="B2193" s="21"/>
      <c r="C2193" s="21"/>
      <c r="D2193" s="31"/>
      <c r="AB2193" s="4"/>
    </row>
    <row r="2194" spans="1:28" x14ac:dyDescent="0.3">
      <c r="A2194" s="21"/>
      <c r="B2194" s="21"/>
      <c r="C2194" s="21"/>
      <c r="D2194" s="31"/>
      <c r="AB2194" s="4"/>
    </row>
    <row r="2195" spans="1:28" x14ac:dyDescent="0.3">
      <c r="A2195" s="21"/>
      <c r="B2195" s="21"/>
      <c r="C2195" s="21"/>
      <c r="D2195" s="31"/>
      <c r="AB2195" s="4"/>
    </row>
    <row r="2196" spans="1:28" x14ac:dyDescent="0.3">
      <c r="A2196" s="21"/>
      <c r="B2196" s="21"/>
      <c r="C2196" s="21"/>
      <c r="D2196" s="31"/>
      <c r="AB2196" s="4"/>
    </row>
    <row r="2197" spans="1:28" x14ac:dyDescent="0.3">
      <c r="A2197" s="21"/>
      <c r="B2197" s="21"/>
      <c r="C2197" s="21"/>
      <c r="D2197" s="31"/>
      <c r="AB2197" s="4"/>
    </row>
    <row r="2198" spans="1:28" x14ac:dyDescent="0.3">
      <c r="A2198" s="21"/>
      <c r="B2198" s="21"/>
      <c r="C2198" s="21"/>
      <c r="D2198" s="31"/>
      <c r="AB2198" s="4"/>
    </row>
    <row r="2199" spans="1:28" x14ac:dyDescent="0.3">
      <c r="A2199" s="21"/>
      <c r="B2199" s="21"/>
      <c r="C2199" s="21"/>
      <c r="D2199" s="31"/>
      <c r="AB2199" s="4"/>
    </row>
    <row r="2200" spans="1:28" x14ac:dyDescent="0.3">
      <c r="A2200" s="21"/>
      <c r="B2200" s="21"/>
      <c r="C2200" s="21"/>
      <c r="D2200" s="31"/>
      <c r="AB2200" s="4"/>
    </row>
    <row r="2201" spans="1:28" x14ac:dyDescent="0.3">
      <c r="A2201" s="21"/>
      <c r="B2201" s="21"/>
      <c r="C2201" s="21"/>
      <c r="D2201" s="31"/>
      <c r="AB2201" s="4"/>
    </row>
    <row r="2202" spans="1:28" x14ac:dyDescent="0.3">
      <c r="A2202" s="21"/>
      <c r="B2202" s="21"/>
      <c r="C2202" s="21"/>
      <c r="D2202" s="31"/>
      <c r="AB2202" s="4"/>
    </row>
    <row r="2203" spans="1:28" x14ac:dyDescent="0.3">
      <c r="A2203" s="21"/>
      <c r="B2203" s="21"/>
      <c r="C2203" s="21"/>
      <c r="D2203" s="31"/>
      <c r="AB2203" s="4"/>
    </row>
    <row r="2204" spans="1:28" x14ac:dyDescent="0.3">
      <c r="A2204" s="21"/>
      <c r="B2204" s="21"/>
      <c r="C2204" s="21"/>
      <c r="D2204" s="31"/>
      <c r="AB2204" s="4"/>
    </row>
    <row r="2205" spans="1:28" x14ac:dyDescent="0.3">
      <c r="A2205" s="21"/>
      <c r="B2205" s="21"/>
      <c r="C2205" s="21"/>
      <c r="D2205" s="31"/>
      <c r="AB2205" s="4"/>
    </row>
    <row r="2206" spans="1:28" x14ac:dyDescent="0.3">
      <c r="A2206" s="21"/>
      <c r="B2206" s="21"/>
      <c r="C2206" s="21"/>
      <c r="D2206" s="31"/>
      <c r="AB2206" s="4"/>
    </row>
    <row r="2207" spans="1:28" x14ac:dyDescent="0.3">
      <c r="A2207" s="21"/>
      <c r="B2207" s="21"/>
      <c r="C2207" s="21"/>
      <c r="D2207" s="31"/>
      <c r="AB2207" s="4"/>
    </row>
    <row r="2208" spans="1:28" x14ac:dyDescent="0.3">
      <c r="A2208" s="21"/>
      <c r="B2208" s="21"/>
      <c r="C2208" s="21"/>
      <c r="D2208" s="31"/>
      <c r="AB2208" s="4"/>
    </row>
    <row r="2209" spans="1:28" x14ac:dyDescent="0.3">
      <c r="A2209" s="21"/>
      <c r="B2209" s="21"/>
      <c r="C2209" s="21"/>
      <c r="D2209" s="31"/>
      <c r="AB2209" s="4"/>
    </row>
    <row r="2210" spans="1:28" x14ac:dyDescent="0.3">
      <c r="A2210" s="21"/>
      <c r="B2210" s="21"/>
      <c r="C2210" s="21"/>
      <c r="D2210" s="31"/>
      <c r="AB2210" s="4"/>
    </row>
    <row r="2211" spans="1:28" x14ac:dyDescent="0.3">
      <c r="A2211" s="21"/>
      <c r="B2211" s="21"/>
      <c r="C2211" s="21"/>
      <c r="D2211" s="31"/>
      <c r="AB2211" s="4"/>
    </row>
    <row r="2212" spans="1:28" x14ac:dyDescent="0.3">
      <c r="A2212" s="21"/>
      <c r="B2212" s="21"/>
      <c r="C2212" s="21"/>
      <c r="D2212" s="31"/>
      <c r="AB2212" s="4"/>
    </row>
    <row r="2213" spans="1:28" x14ac:dyDescent="0.3">
      <c r="A2213" s="21"/>
      <c r="B2213" s="21"/>
      <c r="C2213" s="21"/>
      <c r="D2213" s="31"/>
      <c r="AB2213" s="4"/>
    </row>
    <row r="2214" spans="1:28" x14ac:dyDescent="0.3">
      <c r="A2214" s="21"/>
      <c r="B2214" s="21"/>
      <c r="C2214" s="21"/>
      <c r="D2214" s="31"/>
      <c r="AB2214" s="4"/>
    </row>
    <row r="2215" spans="1:28" x14ac:dyDescent="0.3">
      <c r="A2215" s="21"/>
      <c r="B2215" s="21"/>
      <c r="C2215" s="21"/>
      <c r="D2215" s="31"/>
      <c r="AB2215" s="4"/>
    </row>
    <row r="2216" spans="1:28" x14ac:dyDescent="0.3">
      <c r="A2216" s="21"/>
      <c r="B2216" s="21"/>
      <c r="C2216" s="21"/>
      <c r="D2216" s="31"/>
      <c r="AB2216" s="4"/>
    </row>
    <row r="2217" spans="1:28" x14ac:dyDescent="0.3">
      <c r="A2217" s="21"/>
      <c r="B2217" s="21"/>
      <c r="C2217" s="21"/>
      <c r="D2217" s="31"/>
      <c r="AB2217" s="4"/>
    </row>
    <row r="2218" spans="1:28" x14ac:dyDescent="0.3">
      <c r="A2218" s="21"/>
      <c r="B2218" s="21"/>
      <c r="C2218" s="21"/>
      <c r="D2218" s="31"/>
      <c r="AB2218" s="4"/>
    </row>
    <row r="2219" spans="1:28" x14ac:dyDescent="0.3">
      <c r="A2219" s="21"/>
      <c r="B2219" s="21"/>
      <c r="C2219" s="21"/>
      <c r="D2219" s="31"/>
      <c r="AB2219" s="4"/>
    </row>
    <row r="2220" spans="1:28" x14ac:dyDescent="0.3">
      <c r="A2220" s="21"/>
      <c r="B2220" s="21"/>
      <c r="C2220" s="21"/>
      <c r="D2220" s="31"/>
      <c r="AB2220" s="4"/>
    </row>
    <row r="2221" spans="1:28" x14ac:dyDescent="0.3">
      <c r="A2221" s="21"/>
      <c r="B2221" s="21"/>
      <c r="C2221" s="21"/>
      <c r="D2221" s="31"/>
      <c r="AB2221" s="4"/>
    </row>
    <row r="2222" spans="1:28" x14ac:dyDescent="0.3">
      <c r="A2222" s="21"/>
      <c r="B2222" s="21"/>
      <c r="C2222" s="21"/>
      <c r="D2222" s="31"/>
      <c r="AB2222" s="4"/>
    </row>
    <row r="2223" spans="1:28" x14ac:dyDescent="0.3">
      <c r="A2223" s="21"/>
      <c r="B2223" s="21"/>
      <c r="C2223" s="21"/>
      <c r="D2223" s="31"/>
      <c r="AB2223" s="4"/>
    </row>
    <row r="2224" spans="1:28" x14ac:dyDescent="0.3">
      <c r="A2224" s="21"/>
      <c r="B2224" s="21"/>
      <c r="C2224" s="21"/>
      <c r="D2224" s="31"/>
      <c r="AB2224" s="4"/>
    </row>
    <row r="2225" spans="1:28" x14ac:dyDescent="0.3">
      <c r="A2225" s="21"/>
      <c r="B2225" s="21"/>
      <c r="C2225" s="21"/>
      <c r="D2225" s="31"/>
      <c r="AB2225" s="4"/>
    </row>
    <row r="2226" spans="1:28" x14ac:dyDescent="0.3">
      <c r="A2226" s="21"/>
      <c r="B2226" s="21"/>
      <c r="C2226" s="21"/>
      <c r="D2226" s="31"/>
      <c r="AB2226" s="4"/>
    </row>
    <row r="2227" spans="1:28" x14ac:dyDescent="0.3">
      <c r="A2227" s="21"/>
      <c r="B2227" s="21"/>
      <c r="C2227" s="21"/>
      <c r="D2227" s="31"/>
      <c r="AB2227" s="4"/>
    </row>
    <row r="2228" spans="1:28" x14ac:dyDescent="0.3">
      <c r="A2228" s="21"/>
      <c r="B2228" s="21"/>
      <c r="C2228" s="21"/>
      <c r="D2228" s="31"/>
      <c r="AB2228" s="4"/>
    </row>
    <row r="2229" spans="1:28" x14ac:dyDescent="0.3">
      <c r="A2229" s="21"/>
      <c r="B2229" s="21"/>
      <c r="C2229" s="21"/>
      <c r="D2229" s="31"/>
      <c r="AB2229" s="4"/>
    </row>
    <row r="2230" spans="1:28" x14ac:dyDescent="0.3">
      <c r="A2230" s="21"/>
      <c r="B2230" s="21"/>
      <c r="C2230" s="21"/>
      <c r="D2230" s="31"/>
      <c r="AB2230" s="4"/>
    </row>
    <row r="2231" spans="1:28" x14ac:dyDescent="0.3">
      <c r="A2231" s="21"/>
      <c r="B2231" s="21"/>
      <c r="C2231" s="21"/>
      <c r="D2231" s="31"/>
      <c r="AB2231" s="4"/>
    </row>
    <row r="2232" spans="1:28" x14ac:dyDescent="0.3">
      <c r="A2232" s="21"/>
      <c r="B2232" s="21"/>
      <c r="C2232" s="21"/>
      <c r="D2232" s="31"/>
      <c r="AB2232" s="4"/>
    </row>
    <row r="2233" spans="1:28" x14ac:dyDescent="0.3">
      <c r="A2233" s="21"/>
      <c r="B2233" s="21"/>
      <c r="C2233" s="21"/>
      <c r="D2233" s="31"/>
      <c r="AB2233" s="4"/>
    </row>
    <row r="2234" spans="1:28" x14ac:dyDescent="0.3">
      <c r="A2234" s="21"/>
      <c r="B2234" s="21"/>
      <c r="C2234" s="21"/>
      <c r="D2234" s="31"/>
      <c r="AB2234" s="4"/>
    </row>
    <row r="2235" spans="1:28" x14ac:dyDescent="0.3">
      <c r="A2235" s="21"/>
      <c r="B2235" s="21"/>
      <c r="C2235" s="21"/>
      <c r="D2235" s="31"/>
      <c r="AB2235" s="4"/>
    </row>
    <row r="2236" spans="1:28" x14ac:dyDescent="0.3">
      <c r="A2236" s="21"/>
      <c r="B2236" s="21"/>
      <c r="C2236" s="21"/>
      <c r="D2236" s="31"/>
      <c r="AB2236" s="4"/>
    </row>
    <row r="2237" spans="1:28" x14ac:dyDescent="0.3">
      <c r="A2237" s="21"/>
      <c r="B2237" s="21"/>
      <c r="C2237" s="21"/>
      <c r="D2237" s="31"/>
      <c r="AB2237" s="4"/>
    </row>
    <row r="2238" spans="1:28" x14ac:dyDescent="0.3">
      <c r="A2238" s="21"/>
      <c r="B2238" s="21"/>
      <c r="C2238" s="21"/>
      <c r="D2238" s="31"/>
      <c r="AB2238" s="4"/>
    </row>
    <row r="2239" spans="1:28" x14ac:dyDescent="0.3">
      <c r="A2239" s="21"/>
      <c r="B2239" s="21"/>
      <c r="C2239" s="21"/>
      <c r="D2239" s="31"/>
      <c r="AB2239" s="4"/>
    </row>
    <row r="2240" spans="1:28" x14ac:dyDescent="0.3">
      <c r="A2240" s="21"/>
      <c r="B2240" s="21"/>
      <c r="C2240" s="21"/>
      <c r="D2240" s="31"/>
      <c r="AB2240" s="4"/>
    </row>
    <row r="2241" spans="1:28" x14ac:dyDescent="0.3">
      <c r="A2241" s="21"/>
      <c r="B2241" s="21"/>
      <c r="C2241" s="21"/>
      <c r="D2241" s="31"/>
      <c r="AB2241" s="4"/>
    </row>
    <row r="2242" spans="1:28" x14ac:dyDescent="0.3">
      <c r="A2242" s="21"/>
      <c r="B2242" s="21"/>
      <c r="C2242" s="21"/>
      <c r="D2242" s="31"/>
      <c r="AB2242" s="4"/>
    </row>
    <row r="2243" spans="1:28" x14ac:dyDescent="0.3">
      <c r="A2243" s="21"/>
      <c r="B2243" s="21"/>
      <c r="C2243" s="21"/>
      <c r="D2243" s="31"/>
      <c r="AB2243" s="4"/>
    </row>
    <row r="2244" spans="1:28" x14ac:dyDescent="0.3">
      <c r="A2244" s="21"/>
      <c r="B2244" s="21"/>
      <c r="C2244" s="21"/>
      <c r="D2244" s="31"/>
      <c r="AB2244" s="4"/>
    </row>
    <row r="2245" spans="1:28" x14ac:dyDescent="0.3">
      <c r="A2245" s="21"/>
      <c r="B2245" s="21"/>
      <c r="C2245" s="21"/>
      <c r="D2245" s="31"/>
      <c r="AB2245" s="4"/>
    </row>
    <row r="2246" spans="1:28" x14ac:dyDescent="0.3">
      <c r="A2246" s="21"/>
      <c r="B2246" s="21"/>
      <c r="C2246" s="21"/>
      <c r="D2246" s="31"/>
      <c r="AB2246" s="4"/>
    </row>
    <row r="2247" spans="1:28" x14ac:dyDescent="0.3">
      <c r="A2247" s="21"/>
      <c r="B2247" s="21"/>
      <c r="C2247" s="21"/>
      <c r="D2247" s="31"/>
      <c r="AB2247" s="4"/>
    </row>
    <row r="2248" spans="1:28" x14ac:dyDescent="0.3">
      <c r="A2248" s="21"/>
      <c r="B2248" s="21"/>
      <c r="C2248" s="21"/>
      <c r="D2248" s="31"/>
      <c r="AB2248" s="4"/>
    </row>
    <row r="2249" spans="1:28" x14ac:dyDescent="0.3">
      <c r="A2249" s="21"/>
      <c r="B2249" s="21"/>
      <c r="C2249" s="21"/>
      <c r="D2249" s="31"/>
      <c r="AB2249" s="4"/>
    </row>
    <row r="2250" spans="1:28" x14ac:dyDescent="0.3">
      <c r="A2250" s="21"/>
      <c r="B2250" s="21"/>
      <c r="C2250" s="21"/>
      <c r="D2250" s="31"/>
      <c r="AB2250" s="4"/>
    </row>
    <row r="2251" spans="1:28" x14ac:dyDescent="0.3">
      <c r="A2251" s="21"/>
      <c r="B2251" s="21"/>
      <c r="C2251" s="21"/>
      <c r="D2251" s="31"/>
      <c r="AB2251" s="4"/>
    </row>
    <row r="2252" spans="1:28" x14ac:dyDescent="0.3">
      <c r="A2252" s="21"/>
      <c r="B2252" s="21"/>
      <c r="C2252" s="21"/>
      <c r="D2252" s="31"/>
      <c r="AB2252" s="4"/>
    </row>
    <row r="2253" spans="1:28" x14ac:dyDescent="0.3">
      <c r="A2253" s="21"/>
      <c r="B2253" s="21"/>
      <c r="C2253" s="21"/>
      <c r="D2253" s="31"/>
      <c r="AB2253" s="4"/>
    </row>
    <row r="2254" spans="1:28" x14ac:dyDescent="0.3">
      <c r="A2254" s="21"/>
      <c r="B2254" s="21"/>
      <c r="C2254" s="21"/>
      <c r="D2254" s="31"/>
      <c r="AB2254" s="4"/>
    </row>
    <row r="2255" spans="1:28" x14ac:dyDescent="0.3">
      <c r="A2255" s="21"/>
      <c r="B2255" s="21"/>
      <c r="C2255" s="21"/>
      <c r="D2255" s="31"/>
      <c r="AB2255" s="4"/>
    </row>
    <row r="2256" spans="1:28" x14ac:dyDescent="0.3">
      <c r="A2256" s="21"/>
      <c r="B2256" s="21"/>
      <c r="C2256" s="21"/>
      <c r="D2256" s="31"/>
      <c r="AB2256" s="4"/>
    </row>
    <row r="2257" spans="1:28" x14ac:dyDescent="0.3">
      <c r="A2257" s="21"/>
      <c r="B2257" s="21"/>
      <c r="C2257" s="21"/>
      <c r="D2257" s="31"/>
      <c r="AB2257" s="4"/>
    </row>
    <row r="2258" spans="1:28" x14ac:dyDescent="0.3">
      <c r="A2258" s="21"/>
      <c r="B2258" s="21"/>
      <c r="C2258" s="21"/>
      <c r="D2258" s="31"/>
      <c r="AB2258" s="4"/>
    </row>
    <row r="2259" spans="1:28" x14ac:dyDescent="0.3">
      <c r="A2259" s="21"/>
      <c r="B2259" s="21"/>
      <c r="C2259" s="21"/>
      <c r="D2259" s="31"/>
      <c r="AB2259" s="4"/>
    </row>
    <row r="2260" spans="1:28" x14ac:dyDescent="0.3">
      <c r="A2260" s="21"/>
      <c r="B2260" s="21"/>
      <c r="C2260" s="21"/>
      <c r="D2260" s="31"/>
      <c r="AB2260" s="4"/>
    </row>
    <row r="2261" spans="1:28" x14ac:dyDescent="0.3">
      <c r="A2261" s="21"/>
      <c r="B2261" s="21"/>
      <c r="C2261" s="21"/>
      <c r="D2261" s="31"/>
      <c r="AB2261" s="4"/>
    </row>
    <row r="2262" spans="1:28" x14ac:dyDescent="0.3">
      <c r="A2262" s="21"/>
      <c r="B2262" s="21"/>
      <c r="C2262" s="21"/>
      <c r="D2262" s="31"/>
      <c r="AB2262" s="4"/>
    </row>
    <row r="2263" spans="1:28" x14ac:dyDescent="0.3">
      <c r="A2263" s="21"/>
      <c r="B2263" s="21"/>
      <c r="C2263" s="21"/>
      <c r="D2263" s="31"/>
      <c r="AB2263" s="4"/>
    </row>
    <row r="2264" spans="1:28" x14ac:dyDescent="0.3">
      <c r="A2264" s="21"/>
      <c r="B2264" s="21"/>
      <c r="C2264" s="21"/>
      <c r="D2264" s="31"/>
      <c r="AB2264" s="4"/>
    </row>
    <row r="2265" spans="1:28" x14ac:dyDescent="0.3">
      <c r="A2265" s="21"/>
      <c r="B2265" s="21"/>
      <c r="C2265" s="21"/>
      <c r="D2265" s="31"/>
      <c r="AB2265" s="4"/>
    </row>
    <row r="2266" spans="1:28" x14ac:dyDescent="0.3">
      <c r="A2266" s="21"/>
      <c r="B2266" s="21"/>
      <c r="C2266" s="21"/>
      <c r="D2266" s="31"/>
      <c r="AB2266" s="4"/>
    </row>
    <row r="2267" spans="1:28" x14ac:dyDescent="0.3">
      <c r="A2267" s="21"/>
      <c r="B2267" s="21"/>
      <c r="C2267" s="21"/>
      <c r="D2267" s="31"/>
      <c r="AB2267" s="4"/>
    </row>
    <row r="2268" spans="1:28" x14ac:dyDescent="0.3">
      <c r="A2268" s="21"/>
      <c r="B2268" s="21"/>
      <c r="C2268" s="21"/>
      <c r="D2268" s="31"/>
      <c r="AB2268" s="4"/>
    </row>
    <row r="2269" spans="1:28" x14ac:dyDescent="0.3">
      <c r="A2269" s="21"/>
      <c r="B2269" s="21"/>
      <c r="C2269" s="21"/>
      <c r="D2269" s="31"/>
      <c r="AB2269" s="4"/>
    </row>
    <row r="2270" spans="1:28" x14ac:dyDescent="0.3">
      <c r="A2270" s="21"/>
      <c r="B2270" s="21"/>
      <c r="C2270" s="21"/>
      <c r="D2270" s="31"/>
      <c r="AB2270" s="4"/>
    </row>
    <row r="2271" spans="1:28" x14ac:dyDescent="0.3">
      <c r="A2271" s="21"/>
      <c r="B2271" s="21"/>
      <c r="C2271" s="21"/>
      <c r="D2271" s="31"/>
      <c r="AB2271" s="4"/>
    </row>
    <row r="2272" spans="1:28" x14ac:dyDescent="0.3">
      <c r="A2272" s="21"/>
      <c r="B2272" s="21"/>
      <c r="C2272" s="21"/>
      <c r="D2272" s="31"/>
      <c r="AB2272" s="4"/>
    </row>
    <row r="2273" spans="1:28" x14ac:dyDescent="0.3">
      <c r="A2273" s="21"/>
      <c r="B2273" s="21"/>
      <c r="C2273" s="21"/>
      <c r="D2273" s="31"/>
      <c r="AB2273" s="4"/>
    </row>
    <row r="2274" spans="1:28" x14ac:dyDescent="0.3">
      <c r="A2274" s="21"/>
      <c r="B2274" s="21"/>
      <c r="C2274" s="21"/>
      <c r="D2274" s="31"/>
      <c r="AB2274" s="4"/>
    </row>
    <row r="2275" spans="1:28" x14ac:dyDescent="0.3">
      <c r="A2275" s="21"/>
      <c r="B2275" s="21"/>
      <c r="C2275" s="21"/>
      <c r="D2275" s="31"/>
      <c r="AB2275" s="4"/>
    </row>
    <row r="2276" spans="1:28" x14ac:dyDescent="0.3">
      <c r="A2276" s="21"/>
      <c r="B2276" s="21"/>
      <c r="C2276" s="21"/>
      <c r="D2276" s="31"/>
      <c r="AB2276" s="4"/>
    </row>
    <row r="2277" spans="1:28" x14ac:dyDescent="0.3">
      <c r="A2277" s="21"/>
      <c r="B2277" s="21"/>
      <c r="C2277" s="21"/>
      <c r="D2277" s="31"/>
      <c r="AB2277" s="4"/>
    </row>
    <row r="2278" spans="1:28" x14ac:dyDescent="0.3">
      <c r="A2278" s="21"/>
      <c r="B2278" s="21"/>
      <c r="C2278" s="21"/>
      <c r="D2278" s="31"/>
      <c r="AB2278" s="4"/>
    </row>
    <row r="2279" spans="1:28" x14ac:dyDescent="0.3">
      <c r="A2279" s="21"/>
      <c r="B2279" s="21"/>
      <c r="C2279" s="21"/>
      <c r="D2279" s="31"/>
      <c r="AB2279" s="4"/>
    </row>
    <row r="2280" spans="1:28" x14ac:dyDescent="0.3">
      <c r="A2280" s="21"/>
      <c r="B2280" s="21"/>
      <c r="C2280" s="21"/>
      <c r="D2280" s="31"/>
      <c r="AB2280" s="4"/>
    </row>
    <row r="2281" spans="1:28" x14ac:dyDescent="0.3">
      <c r="A2281" s="21"/>
      <c r="B2281" s="21"/>
      <c r="C2281" s="21"/>
      <c r="D2281" s="31"/>
      <c r="AB2281" s="4"/>
    </row>
    <row r="2282" spans="1:28" x14ac:dyDescent="0.3">
      <c r="A2282" s="21"/>
      <c r="B2282" s="21"/>
      <c r="C2282" s="21"/>
      <c r="D2282" s="31"/>
      <c r="AB2282" s="4"/>
    </row>
    <row r="2283" spans="1:28" x14ac:dyDescent="0.3">
      <c r="A2283" s="21"/>
      <c r="B2283" s="21"/>
      <c r="C2283" s="21"/>
      <c r="D2283" s="31"/>
      <c r="AB2283" s="4"/>
    </row>
    <row r="2284" spans="1:28" x14ac:dyDescent="0.3">
      <c r="A2284" s="21"/>
      <c r="B2284" s="21"/>
      <c r="C2284" s="21"/>
      <c r="D2284" s="31"/>
      <c r="AB2284" s="4"/>
    </row>
    <row r="2285" spans="1:28" x14ac:dyDescent="0.3">
      <c r="A2285" s="21"/>
      <c r="B2285" s="21"/>
      <c r="C2285" s="21"/>
      <c r="D2285" s="31"/>
      <c r="AB2285" s="4"/>
    </row>
    <row r="2286" spans="1:28" x14ac:dyDescent="0.3">
      <c r="A2286" s="21"/>
      <c r="B2286" s="21"/>
      <c r="C2286" s="21"/>
      <c r="D2286" s="31"/>
      <c r="AB2286" s="4"/>
    </row>
    <row r="2287" spans="1:28" x14ac:dyDescent="0.3">
      <c r="A2287" s="21"/>
      <c r="B2287" s="21"/>
      <c r="C2287" s="21"/>
      <c r="D2287" s="31"/>
      <c r="AB2287" s="4"/>
    </row>
    <row r="2288" spans="1:28" x14ac:dyDescent="0.3">
      <c r="A2288" s="21"/>
      <c r="B2288" s="21"/>
      <c r="C2288" s="21"/>
      <c r="D2288" s="31"/>
      <c r="AB2288" s="4"/>
    </row>
    <row r="2289" spans="1:28" x14ac:dyDescent="0.3">
      <c r="A2289" s="21"/>
      <c r="B2289" s="21"/>
      <c r="C2289" s="21"/>
      <c r="D2289" s="31"/>
      <c r="AB2289" s="4"/>
    </row>
    <row r="2290" spans="1:28" x14ac:dyDescent="0.3">
      <c r="A2290" s="21"/>
      <c r="B2290" s="21"/>
      <c r="C2290" s="21"/>
      <c r="D2290" s="31"/>
      <c r="AB2290" s="4"/>
    </row>
    <row r="2291" spans="1:28" x14ac:dyDescent="0.3">
      <c r="A2291" s="21"/>
      <c r="B2291" s="21"/>
      <c r="C2291" s="21"/>
      <c r="D2291" s="31"/>
      <c r="AB2291" s="4"/>
    </row>
    <row r="2292" spans="1:28" x14ac:dyDescent="0.3">
      <c r="A2292" s="21"/>
      <c r="B2292" s="21"/>
      <c r="C2292" s="21"/>
      <c r="D2292" s="31"/>
      <c r="AB2292" s="4"/>
    </row>
    <row r="2293" spans="1:28" x14ac:dyDescent="0.3">
      <c r="A2293" s="21"/>
      <c r="B2293" s="21"/>
      <c r="C2293" s="21"/>
      <c r="D2293" s="31"/>
      <c r="AB2293" s="4"/>
    </row>
    <row r="2294" spans="1:28" x14ac:dyDescent="0.3">
      <c r="A2294" s="21"/>
      <c r="B2294" s="21"/>
      <c r="C2294" s="21"/>
      <c r="D2294" s="31"/>
      <c r="AB2294" s="4"/>
    </row>
    <row r="2295" spans="1:28" x14ac:dyDescent="0.3">
      <c r="A2295" s="21"/>
      <c r="B2295" s="21"/>
      <c r="C2295" s="21"/>
      <c r="D2295" s="31"/>
      <c r="AB2295" s="4"/>
    </row>
    <row r="2296" spans="1:28" x14ac:dyDescent="0.3">
      <c r="A2296" s="21"/>
      <c r="B2296" s="21"/>
      <c r="C2296" s="21"/>
      <c r="D2296" s="31"/>
      <c r="AB2296" s="4"/>
    </row>
    <row r="2297" spans="1:28" x14ac:dyDescent="0.3">
      <c r="A2297" s="21"/>
      <c r="B2297" s="21"/>
      <c r="C2297" s="21"/>
      <c r="D2297" s="31"/>
      <c r="AB2297" s="4"/>
    </row>
    <row r="2298" spans="1:28" x14ac:dyDescent="0.3">
      <c r="A2298" s="21"/>
      <c r="B2298" s="21"/>
      <c r="C2298" s="21"/>
      <c r="D2298" s="31"/>
      <c r="AB2298" s="4"/>
    </row>
    <row r="2299" spans="1:28" x14ac:dyDescent="0.3">
      <c r="A2299" s="21"/>
      <c r="B2299" s="21"/>
      <c r="C2299" s="21"/>
      <c r="D2299" s="31"/>
      <c r="AB2299" s="4"/>
    </row>
    <row r="2300" spans="1:28" x14ac:dyDescent="0.3">
      <c r="A2300" s="21"/>
      <c r="B2300" s="21"/>
      <c r="C2300" s="21"/>
      <c r="D2300" s="31"/>
      <c r="AB2300" s="4"/>
    </row>
    <row r="2301" spans="1:28" x14ac:dyDescent="0.3">
      <c r="A2301" s="21"/>
      <c r="B2301" s="21"/>
      <c r="C2301" s="21"/>
      <c r="D2301" s="31"/>
      <c r="AB2301" s="4"/>
    </row>
    <row r="2302" spans="1:28" x14ac:dyDescent="0.3">
      <c r="A2302" s="21"/>
      <c r="B2302" s="21"/>
      <c r="C2302" s="21"/>
      <c r="D2302" s="31"/>
      <c r="AB2302" s="4"/>
    </row>
    <row r="2303" spans="1:28" x14ac:dyDescent="0.3">
      <c r="A2303" s="21"/>
      <c r="B2303" s="21"/>
      <c r="C2303" s="21"/>
      <c r="D2303" s="31"/>
      <c r="AB2303" s="4"/>
    </row>
    <row r="2304" spans="1:28" x14ac:dyDescent="0.3">
      <c r="A2304" s="21"/>
      <c r="B2304" s="21"/>
      <c r="C2304" s="21"/>
      <c r="D2304" s="31"/>
      <c r="AB2304" s="4"/>
    </row>
    <row r="2305" spans="1:28" x14ac:dyDescent="0.3">
      <c r="A2305" s="21"/>
      <c r="B2305" s="21"/>
      <c r="C2305" s="21"/>
      <c r="D2305" s="31"/>
      <c r="AB2305" s="4"/>
    </row>
    <row r="2306" spans="1:28" x14ac:dyDescent="0.3">
      <c r="A2306" s="21"/>
      <c r="B2306" s="21"/>
      <c r="C2306" s="21"/>
      <c r="D2306" s="31"/>
      <c r="AB2306" s="4"/>
    </row>
    <row r="2307" spans="1:28" x14ac:dyDescent="0.3">
      <c r="A2307" s="21"/>
      <c r="B2307" s="21"/>
      <c r="C2307" s="21"/>
      <c r="D2307" s="31"/>
      <c r="AB2307" s="4"/>
    </row>
    <row r="2308" spans="1:28" x14ac:dyDescent="0.3">
      <c r="A2308" s="21"/>
      <c r="B2308" s="21"/>
      <c r="C2308" s="21"/>
      <c r="D2308" s="31"/>
      <c r="AB2308" s="4"/>
    </row>
    <row r="2309" spans="1:28" x14ac:dyDescent="0.3">
      <c r="A2309" s="21"/>
      <c r="B2309" s="21"/>
      <c r="C2309" s="21"/>
      <c r="D2309" s="31"/>
      <c r="AB2309" s="4"/>
    </row>
    <row r="2310" spans="1:28" x14ac:dyDescent="0.3">
      <c r="A2310" s="21"/>
      <c r="B2310" s="21"/>
      <c r="C2310" s="21"/>
      <c r="D2310" s="31"/>
      <c r="AB2310" s="4"/>
    </row>
    <row r="2311" spans="1:28" x14ac:dyDescent="0.3">
      <c r="A2311" s="21"/>
      <c r="B2311" s="21"/>
      <c r="C2311" s="21"/>
      <c r="D2311" s="31"/>
      <c r="AB2311" s="4"/>
    </row>
    <row r="2312" spans="1:28" x14ac:dyDescent="0.3">
      <c r="A2312" s="21"/>
      <c r="B2312" s="21"/>
      <c r="C2312" s="21"/>
      <c r="D2312" s="31"/>
      <c r="AB2312" s="4"/>
    </row>
    <row r="2313" spans="1:28" x14ac:dyDescent="0.3">
      <c r="A2313" s="21"/>
      <c r="B2313" s="21"/>
      <c r="C2313" s="21"/>
      <c r="D2313" s="31"/>
      <c r="AB2313" s="4"/>
    </row>
    <row r="2314" spans="1:28" x14ac:dyDescent="0.3">
      <c r="A2314" s="21"/>
      <c r="B2314" s="21"/>
      <c r="C2314" s="21"/>
      <c r="D2314" s="31"/>
      <c r="AB2314" s="4"/>
    </row>
    <row r="2315" spans="1:28" x14ac:dyDescent="0.3">
      <c r="A2315" s="21"/>
      <c r="B2315" s="21"/>
      <c r="C2315" s="21"/>
      <c r="D2315" s="31"/>
      <c r="AB2315" s="4"/>
    </row>
    <row r="2316" spans="1:28" x14ac:dyDescent="0.3">
      <c r="A2316" s="21"/>
      <c r="B2316" s="21"/>
      <c r="C2316" s="21"/>
      <c r="D2316" s="31"/>
      <c r="AB2316" s="4"/>
    </row>
    <row r="2317" spans="1:28" x14ac:dyDescent="0.3">
      <c r="A2317" s="21"/>
      <c r="B2317" s="21"/>
      <c r="C2317" s="21"/>
      <c r="D2317" s="31"/>
      <c r="AB2317" s="4"/>
    </row>
    <row r="2318" spans="1:28" x14ac:dyDescent="0.3">
      <c r="A2318" s="21"/>
      <c r="B2318" s="21"/>
      <c r="C2318" s="21"/>
      <c r="D2318" s="31"/>
      <c r="AB2318" s="4"/>
    </row>
    <row r="2319" spans="1:28" x14ac:dyDescent="0.3">
      <c r="A2319" s="21"/>
      <c r="B2319" s="21"/>
      <c r="C2319" s="21"/>
      <c r="D2319" s="31"/>
      <c r="AB2319" s="4"/>
    </row>
    <row r="2320" spans="1:28" x14ac:dyDescent="0.3">
      <c r="A2320" s="21"/>
      <c r="B2320" s="21"/>
      <c r="C2320" s="21"/>
      <c r="D2320" s="31"/>
      <c r="AB2320" s="4"/>
    </row>
    <row r="2321" spans="1:28" x14ac:dyDescent="0.3">
      <c r="A2321" s="21"/>
      <c r="B2321" s="21"/>
      <c r="C2321" s="21"/>
      <c r="D2321" s="31"/>
      <c r="AB2321" s="4"/>
    </row>
    <row r="2322" spans="1:28" x14ac:dyDescent="0.3">
      <c r="A2322" s="21"/>
      <c r="B2322" s="21"/>
      <c r="C2322" s="21"/>
      <c r="D2322" s="31"/>
      <c r="AB2322" s="4"/>
    </row>
    <row r="2323" spans="1:28" x14ac:dyDescent="0.3">
      <c r="A2323" s="21"/>
      <c r="B2323" s="21"/>
      <c r="C2323" s="21"/>
      <c r="D2323" s="31"/>
      <c r="AB2323" s="4"/>
    </row>
    <row r="2324" spans="1:28" x14ac:dyDescent="0.3">
      <c r="A2324" s="21"/>
      <c r="B2324" s="21"/>
      <c r="C2324" s="21"/>
      <c r="D2324" s="31"/>
      <c r="AB2324" s="4"/>
    </row>
    <row r="2325" spans="1:28" x14ac:dyDescent="0.3">
      <c r="A2325" s="21"/>
      <c r="B2325" s="21"/>
      <c r="C2325" s="21"/>
      <c r="D2325" s="31"/>
      <c r="AB2325" s="4"/>
    </row>
    <row r="2326" spans="1:28" x14ac:dyDescent="0.3">
      <c r="A2326" s="21"/>
      <c r="B2326" s="21"/>
      <c r="C2326" s="21"/>
      <c r="D2326" s="31"/>
      <c r="AB2326" s="4"/>
    </row>
    <row r="2327" spans="1:28" x14ac:dyDescent="0.3">
      <c r="A2327" s="21"/>
      <c r="B2327" s="21"/>
      <c r="C2327" s="21"/>
      <c r="D2327" s="31"/>
      <c r="AB2327" s="4"/>
    </row>
    <row r="2328" spans="1:28" x14ac:dyDescent="0.3">
      <c r="A2328" s="21"/>
      <c r="B2328" s="21"/>
      <c r="C2328" s="21"/>
      <c r="D2328" s="31"/>
      <c r="AB2328" s="4"/>
    </row>
    <row r="2329" spans="1:28" x14ac:dyDescent="0.3">
      <c r="A2329" s="21"/>
      <c r="B2329" s="21"/>
      <c r="C2329" s="21"/>
      <c r="D2329" s="31"/>
      <c r="AB2329" s="4"/>
    </row>
    <row r="2330" spans="1:28" x14ac:dyDescent="0.3">
      <c r="A2330" s="21"/>
      <c r="B2330" s="21"/>
      <c r="C2330" s="21"/>
      <c r="D2330" s="31"/>
      <c r="AB2330" s="4"/>
    </row>
    <row r="2331" spans="1:28" x14ac:dyDescent="0.3">
      <c r="A2331" s="21"/>
      <c r="B2331" s="21"/>
      <c r="C2331" s="21"/>
      <c r="D2331" s="31"/>
      <c r="AB2331" s="4"/>
    </row>
    <row r="2332" spans="1:28" x14ac:dyDescent="0.3">
      <c r="A2332" s="21"/>
      <c r="B2332" s="21"/>
      <c r="C2332" s="21"/>
      <c r="D2332" s="31"/>
      <c r="AB2332" s="4"/>
    </row>
    <row r="2333" spans="1:28" x14ac:dyDescent="0.3">
      <c r="A2333" s="21"/>
      <c r="B2333" s="21"/>
      <c r="C2333" s="21"/>
      <c r="D2333" s="31"/>
      <c r="AB2333" s="4"/>
    </row>
    <row r="2334" spans="1:28" x14ac:dyDescent="0.3">
      <c r="A2334" s="21"/>
      <c r="B2334" s="21"/>
      <c r="C2334" s="21"/>
      <c r="D2334" s="31"/>
      <c r="AB2334" s="4"/>
    </row>
    <row r="2335" spans="1:28" x14ac:dyDescent="0.3">
      <c r="A2335" s="21"/>
      <c r="B2335" s="21"/>
      <c r="C2335" s="21"/>
      <c r="D2335" s="31"/>
      <c r="AB2335" s="4"/>
    </row>
    <row r="2336" spans="1:28" x14ac:dyDescent="0.3">
      <c r="A2336" s="21"/>
      <c r="B2336" s="21"/>
      <c r="C2336" s="21"/>
      <c r="D2336" s="31"/>
      <c r="AB2336" s="4"/>
    </row>
    <row r="2337" spans="1:28" x14ac:dyDescent="0.3">
      <c r="A2337" s="21"/>
      <c r="B2337" s="21"/>
      <c r="C2337" s="21"/>
      <c r="D2337" s="31"/>
      <c r="AB2337" s="4"/>
    </row>
    <row r="2338" spans="1:28" x14ac:dyDescent="0.3">
      <c r="A2338" s="21"/>
      <c r="B2338" s="21"/>
      <c r="C2338" s="21"/>
      <c r="D2338" s="31"/>
      <c r="AB2338" s="4"/>
    </row>
    <row r="2339" spans="1:28" x14ac:dyDescent="0.3">
      <c r="A2339" s="21"/>
      <c r="B2339" s="21"/>
      <c r="C2339" s="21"/>
      <c r="D2339" s="31"/>
      <c r="AB2339" s="4"/>
    </row>
    <row r="2340" spans="1:28" x14ac:dyDescent="0.3">
      <c r="A2340" s="21"/>
      <c r="B2340" s="21"/>
      <c r="C2340" s="21"/>
      <c r="D2340" s="31"/>
      <c r="AB2340" s="4"/>
    </row>
    <row r="2341" spans="1:28" x14ac:dyDescent="0.3">
      <c r="A2341" s="21"/>
      <c r="B2341" s="21"/>
      <c r="C2341" s="21"/>
      <c r="D2341" s="31"/>
      <c r="AB2341" s="4"/>
    </row>
    <row r="2342" spans="1:28" x14ac:dyDescent="0.3">
      <c r="A2342" s="21"/>
      <c r="B2342" s="21"/>
      <c r="C2342" s="21"/>
      <c r="D2342" s="31"/>
      <c r="AB2342" s="4"/>
    </row>
    <row r="2343" spans="1:28" x14ac:dyDescent="0.3">
      <c r="A2343" s="21"/>
      <c r="B2343" s="21"/>
      <c r="C2343" s="21"/>
      <c r="D2343" s="31"/>
      <c r="AB2343" s="4"/>
    </row>
    <row r="2344" spans="1:28" x14ac:dyDescent="0.3">
      <c r="A2344" s="21"/>
      <c r="B2344" s="21"/>
      <c r="C2344" s="21"/>
      <c r="D2344" s="31"/>
      <c r="AB2344" s="4"/>
    </row>
    <row r="2345" spans="1:28" x14ac:dyDescent="0.3">
      <c r="A2345" s="21"/>
      <c r="B2345" s="21"/>
      <c r="C2345" s="21"/>
      <c r="D2345" s="31"/>
      <c r="AB2345" s="4"/>
    </row>
    <row r="2346" spans="1:28" x14ac:dyDescent="0.3">
      <c r="A2346" s="21"/>
      <c r="B2346" s="21"/>
      <c r="C2346" s="21"/>
      <c r="D2346" s="31"/>
      <c r="AB2346" s="4"/>
    </row>
    <row r="2347" spans="1:28" x14ac:dyDescent="0.3">
      <c r="A2347" s="21"/>
      <c r="B2347" s="21"/>
      <c r="C2347" s="21"/>
      <c r="D2347" s="31"/>
      <c r="AB2347" s="4"/>
    </row>
    <row r="2348" spans="1:28" x14ac:dyDescent="0.3">
      <c r="A2348" s="21"/>
      <c r="B2348" s="21"/>
      <c r="C2348" s="21"/>
      <c r="D2348" s="31"/>
      <c r="AB2348" s="4"/>
    </row>
    <row r="2349" spans="1:28" x14ac:dyDescent="0.3">
      <c r="A2349" s="21"/>
      <c r="B2349" s="21"/>
      <c r="C2349" s="21"/>
      <c r="D2349" s="31"/>
      <c r="AB2349" s="4"/>
    </row>
    <row r="2350" spans="1:28" x14ac:dyDescent="0.3">
      <c r="A2350" s="21"/>
      <c r="B2350" s="21"/>
      <c r="C2350" s="21"/>
      <c r="D2350" s="31"/>
      <c r="AB2350" s="4"/>
    </row>
    <row r="2351" spans="1:28" x14ac:dyDescent="0.3">
      <c r="A2351" s="21"/>
      <c r="B2351" s="21"/>
      <c r="C2351" s="21"/>
      <c r="D2351" s="31"/>
      <c r="AB2351" s="4"/>
    </row>
    <row r="2352" spans="1:28" x14ac:dyDescent="0.3">
      <c r="A2352" s="21"/>
      <c r="B2352" s="21"/>
      <c r="C2352" s="21"/>
      <c r="D2352" s="31"/>
      <c r="AB2352" s="4"/>
    </row>
    <row r="2353" spans="1:28" x14ac:dyDescent="0.3">
      <c r="A2353" s="21"/>
      <c r="B2353" s="21"/>
      <c r="C2353" s="21"/>
      <c r="D2353" s="31"/>
      <c r="AB2353" s="4"/>
    </row>
    <row r="2354" spans="1:28" x14ac:dyDescent="0.3">
      <c r="A2354" s="21"/>
      <c r="B2354" s="21"/>
      <c r="C2354" s="21"/>
      <c r="D2354" s="31"/>
      <c r="AB2354" s="4"/>
    </row>
    <row r="2355" spans="1:28" x14ac:dyDescent="0.3">
      <c r="A2355" s="21"/>
      <c r="B2355" s="21"/>
      <c r="C2355" s="21"/>
      <c r="D2355" s="31"/>
      <c r="AB2355" s="4"/>
    </row>
    <row r="2356" spans="1:28" x14ac:dyDescent="0.3">
      <c r="A2356" s="21"/>
      <c r="B2356" s="21"/>
      <c r="C2356" s="21"/>
      <c r="D2356" s="31"/>
      <c r="AB2356" s="4"/>
    </row>
    <row r="2357" spans="1:28" x14ac:dyDescent="0.3">
      <c r="A2357" s="21"/>
      <c r="B2357" s="21"/>
      <c r="C2357" s="21"/>
      <c r="D2357" s="31"/>
      <c r="AB2357" s="4"/>
    </row>
    <row r="2358" spans="1:28" x14ac:dyDescent="0.3">
      <c r="A2358" s="21"/>
      <c r="B2358" s="21"/>
      <c r="C2358" s="21"/>
      <c r="D2358" s="31"/>
      <c r="AB2358" s="4"/>
    </row>
    <row r="2359" spans="1:28" x14ac:dyDescent="0.3">
      <c r="A2359" s="21"/>
      <c r="B2359" s="21"/>
      <c r="C2359" s="21"/>
      <c r="D2359" s="31"/>
      <c r="AB2359" s="4"/>
    </row>
    <row r="2360" spans="1:28" x14ac:dyDescent="0.3">
      <c r="A2360" s="21"/>
      <c r="B2360" s="21"/>
      <c r="C2360" s="21"/>
      <c r="D2360" s="31"/>
      <c r="AB2360" s="4"/>
    </row>
    <row r="2361" spans="1:28" x14ac:dyDescent="0.3">
      <c r="A2361" s="21"/>
      <c r="B2361" s="21"/>
      <c r="C2361" s="21"/>
      <c r="D2361" s="31"/>
      <c r="AB2361" s="4"/>
    </row>
    <row r="2362" spans="1:28" x14ac:dyDescent="0.3">
      <c r="A2362" s="21"/>
      <c r="B2362" s="21"/>
      <c r="C2362" s="21"/>
      <c r="D2362" s="31"/>
      <c r="AB2362" s="4"/>
    </row>
    <row r="2363" spans="1:28" x14ac:dyDescent="0.3">
      <c r="A2363" s="21"/>
      <c r="B2363" s="21"/>
      <c r="C2363" s="21"/>
      <c r="D2363" s="31"/>
      <c r="AB2363" s="4"/>
    </row>
    <row r="2364" spans="1:28" x14ac:dyDescent="0.3">
      <c r="A2364" s="21"/>
      <c r="B2364" s="21"/>
      <c r="C2364" s="21"/>
      <c r="D2364" s="31"/>
      <c r="AB2364" s="4"/>
    </row>
    <row r="2365" spans="1:28" x14ac:dyDescent="0.3">
      <c r="A2365" s="21"/>
      <c r="B2365" s="21"/>
      <c r="C2365" s="21"/>
      <c r="D2365" s="31"/>
      <c r="AB2365" s="4"/>
    </row>
    <row r="2366" spans="1:28" x14ac:dyDescent="0.3">
      <c r="A2366" s="21"/>
      <c r="B2366" s="21"/>
      <c r="C2366" s="21"/>
      <c r="D2366" s="31"/>
      <c r="AB2366" s="4"/>
    </row>
    <row r="2367" spans="1:28" x14ac:dyDescent="0.3">
      <c r="A2367" s="21"/>
      <c r="B2367" s="21"/>
      <c r="C2367" s="21"/>
      <c r="D2367" s="31"/>
      <c r="AB2367" s="4"/>
    </row>
    <row r="2368" spans="1:28" x14ac:dyDescent="0.3">
      <c r="A2368" s="21"/>
      <c r="B2368" s="21"/>
      <c r="C2368" s="21"/>
      <c r="D2368" s="31"/>
      <c r="AB2368" s="4"/>
    </row>
    <row r="2369" spans="1:28" x14ac:dyDescent="0.3">
      <c r="A2369" s="21"/>
      <c r="B2369" s="21"/>
      <c r="C2369" s="21"/>
      <c r="D2369" s="31"/>
      <c r="AB2369" s="4"/>
    </row>
    <row r="2370" spans="1:28" x14ac:dyDescent="0.3">
      <c r="A2370" s="21"/>
      <c r="B2370" s="21"/>
      <c r="C2370" s="21"/>
      <c r="D2370" s="31"/>
      <c r="AB2370" s="4"/>
    </row>
    <row r="2371" spans="1:28" x14ac:dyDescent="0.3">
      <c r="A2371" s="21"/>
      <c r="B2371" s="21"/>
      <c r="C2371" s="21"/>
      <c r="D2371" s="31"/>
      <c r="AB2371" s="4"/>
    </row>
    <row r="2372" spans="1:28" x14ac:dyDescent="0.3">
      <c r="A2372" s="21"/>
      <c r="B2372" s="21"/>
      <c r="C2372" s="21"/>
      <c r="D2372" s="31"/>
      <c r="AB2372" s="4"/>
    </row>
    <row r="2373" spans="1:28" x14ac:dyDescent="0.3">
      <c r="A2373" s="21"/>
      <c r="B2373" s="21"/>
      <c r="C2373" s="21"/>
      <c r="D2373" s="31"/>
      <c r="AB2373" s="4"/>
    </row>
    <row r="2374" spans="1:28" x14ac:dyDescent="0.3">
      <c r="A2374" s="21"/>
      <c r="B2374" s="21"/>
      <c r="C2374" s="21"/>
      <c r="D2374" s="31"/>
      <c r="AB2374" s="4"/>
    </row>
    <row r="2375" spans="1:28" x14ac:dyDescent="0.3">
      <c r="A2375" s="21"/>
      <c r="B2375" s="21"/>
      <c r="C2375" s="21"/>
      <c r="D2375" s="31"/>
      <c r="AB2375" s="4"/>
    </row>
    <row r="2376" spans="1:28" x14ac:dyDescent="0.3">
      <c r="A2376" s="21"/>
      <c r="B2376" s="21"/>
      <c r="C2376" s="21"/>
      <c r="D2376" s="31"/>
      <c r="AB2376" s="4"/>
    </row>
    <row r="2377" spans="1:28" x14ac:dyDescent="0.3">
      <c r="A2377" s="21"/>
      <c r="B2377" s="21"/>
      <c r="C2377" s="21"/>
      <c r="D2377" s="31"/>
      <c r="AB2377" s="4"/>
    </row>
    <row r="2378" spans="1:28" x14ac:dyDescent="0.3">
      <c r="A2378" s="21"/>
      <c r="B2378" s="21"/>
      <c r="C2378" s="21"/>
      <c r="D2378" s="31"/>
      <c r="AB2378" s="4"/>
    </row>
    <row r="2379" spans="1:28" x14ac:dyDescent="0.3">
      <c r="A2379" s="21"/>
      <c r="B2379" s="21"/>
      <c r="C2379" s="21"/>
      <c r="D2379" s="31"/>
      <c r="AB2379" s="4"/>
    </row>
    <row r="2380" spans="1:28" x14ac:dyDescent="0.3">
      <c r="A2380" s="21"/>
      <c r="B2380" s="21"/>
      <c r="C2380" s="21"/>
      <c r="D2380" s="31"/>
      <c r="AB2380" s="4"/>
    </row>
    <row r="2381" spans="1:28" x14ac:dyDescent="0.3">
      <c r="A2381" s="21"/>
      <c r="B2381" s="21"/>
      <c r="C2381" s="21"/>
      <c r="D2381" s="31"/>
      <c r="AB2381" s="4"/>
    </row>
    <row r="2382" spans="1:28" x14ac:dyDescent="0.3">
      <c r="A2382" s="21"/>
      <c r="B2382" s="21"/>
      <c r="C2382" s="21"/>
      <c r="D2382" s="31"/>
      <c r="AB2382" s="4"/>
    </row>
    <row r="2383" spans="1:28" x14ac:dyDescent="0.3">
      <c r="A2383" s="21"/>
      <c r="B2383" s="21"/>
      <c r="C2383" s="21"/>
      <c r="D2383" s="31"/>
      <c r="AB2383" s="4"/>
    </row>
    <row r="2384" spans="1:28" x14ac:dyDescent="0.3">
      <c r="A2384" s="21"/>
      <c r="B2384" s="21"/>
      <c r="C2384" s="21"/>
      <c r="D2384" s="31"/>
      <c r="AB2384" s="4"/>
    </row>
    <row r="2385" spans="1:28" x14ac:dyDescent="0.3">
      <c r="A2385" s="21"/>
      <c r="B2385" s="21"/>
      <c r="C2385" s="21"/>
      <c r="D2385" s="31"/>
      <c r="AB2385" s="4"/>
    </row>
    <row r="2386" spans="1:28" x14ac:dyDescent="0.3">
      <c r="A2386" s="21"/>
      <c r="B2386" s="21"/>
      <c r="C2386" s="21"/>
      <c r="D2386" s="31"/>
      <c r="AB2386" s="4"/>
    </row>
    <row r="2387" spans="1:28" x14ac:dyDescent="0.3">
      <c r="A2387" s="21"/>
      <c r="B2387" s="21"/>
      <c r="C2387" s="21"/>
      <c r="D2387" s="31"/>
      <c r="AB2387" s="4"/>
    </row>
    <row r="2388" spans="1:28" x14ac:dyDescent="0.3">
      <c r="A2388" s="21"/>
      <c r="B2388" s="21"/>
      <c r="C2388" s="21"/>
      <c r="D2388" s="31"/>
      <c r="AB2388" s="4"/>
    </row>
    <row r="2389" spans="1:28" x14ac:dyDescent="0.3">
      <c r="A2389" s="21"/>
      <c r="B2389" s="21"/>
      <c r="C2389" s="21"/>
      <c r="D2389" s="31"/>
      <c r="AB2389" s="4"/>
    </row>
    <row r="2390" spans="1:28" x14ac:dyDescent="0.3">
      <c r="A2390" s="21"/>
      <c r="B2390" s="21"/>
      <c r="C2390" s="21"/>
      <c r="D2390" s="31"/>
      <c r="AB2390" s="4"/>
    </row>
    <row r="2391" spans="1:28" x14ac:dyDescent="0.3">
      <c r="A2391" s="21"/>
      <c r="B2391" s="21"/>
      <c r="C2391" s="21"/>
      <c r="D2391" s="31"/>
      <c r="AB2391" s="4"/>
    </row>
    <row r="2392" spans="1:28" x14ac:dyDescent="0.3">
      <c r="A2392" s="21"/>
      <c r="B2392" s="21"/>
      <c r="C2392" s="21"/>
      <c r="D2392" s="31"/>
      <c r="AB2392" s="4"/>
    </row>
    <row r="2393" spans="1:28" x14ac:dyDescent="0.3">
      <c r="A2393" s="21"/>
      <c r="B2393" s="21"/>
      <c r="C2393" s="21"/>
      <c r="D2393" s="31"/>
      <c r="AB2393" s="4"/>
    </row>
    <row r="2394" spans="1:28" x14ac:dyDescent="0.3">
      <c r="A2394" s="21"/>
      <c r="B2394" s="21"/>
      <c r="C2394" s="21"/>
      <c r="D2394" s="31"/>
      <c r="AB2394" s="4"/>
    </row>
    <row r="2395" spans="1:28" x14ac:dyDescent="0.3">
      <c r="A2395" s="21"/>
      <c r="B2395" s="21"/>
      <c r="C2395" s="21"/>
      <c r="D2395" s="31"/>
      <c r="AB2395" s="4"/>
    </row>
    <row r="2396" spans="1:28" x14ac:dyDescent="0.3">
      <c r="A2396" s="21"/>
      <c r="B2396" s="21"/>
      <c r="C2396" s="21"/>
      <c r="D2396" s="31"/>
      <c r="AB2396" s="4"/>
    </row>
    <row r="2397" spans="1:28" x14ac:dyDescent="0.3">
      <c r="A2397" s="21"/>
      <c r="B2397" s="21"/>
      <c r="C2397" s="21"/>
      <c r="D2397" s="31"/>
      <c r="AB2397" s="4"/>
    </row>
    <row r="2398" spans="1:28" x14ac:dyDescent="0.3">
      <c r="A2398" s="21"/>
      <c r="B2398" s="21"/>
      <c r="C2398" s="21"/>
      <c r="D2398" s="31"/>
      <c r="AB2398" s="4"/>
    </row>
    <row r="2399" spans="1:28" x14ac:dyDescent="0.3">
      <c r="A2399" s="21"/>
      <c r="B2399" s="21"/>
      <c r="C2399" s="21"/>
      <c r="D2399" s="31"/>
      <c r="AB2399" s="4"/>
    </row>
    <row r="2400" spans="1:28" x14ac:dyDescent="0.3">
      <c r="A2400" s="21"/>
      <c r="B2400" s="21"/>
      <c r="C2400" s="21"/>
      <c r="D2400" s="31"/>
      <c r="AB2400" s="4"/>
    </row>
    <row r="2401" spans="1:28" x14ac:dyDescent="0.3">
      <c r="A2401" s="21"/>
      <c r="B2401" s="21"/>
      <c r="C2401" s="21"/>
      <c r="D2401" s="31"/>
      <c r="AB2401" s="4"/>
    </row>
    <row r="2402" spans="1:28" x14ac:dyDescent="0.3">
      <c r="A2402" s="21"/>
      <c r="B2402" s="21"/>
      <c r="C2402" s="21"/>
      <c r="D2402" s="31"/>
      <c r="AB2402" s="4"/>
    </row>
    <row r="2403" spans="1:28" x14ac:dyDescent="0.3">
      <c r="A2403" s="21"/>
      <c r="B2403" s="21"/>
      <c r="C2403" s="21"/>
      <c r="D2403" s="31"/>
      <c r="AB2403" s="4"/>
    </row>
    <row r="2404" spans="1:28" x14ac:dyDescent="0.3">
      <c r="A2404" s="21"/>
      <c r="B2404" s="21"/>
      <c r="C2404" s="21"/>
      <c r="D2404" s="31"/>
      <c r="AB2404" s="4"/>
    </row>
    <row r="2405" spans="1:28" x14ac:dyDescent="0.3">
      <c r="A2405" s="21"/>
      <c r="B2405" s="21"/>
      <c r="C2405" s="21"/>
      <c r="D2405" s="31"/>
      <c r="AB2405" s="4"/>
    </row>
    <row r="2406" spans="1:28" x14ac:dyDescent="0.3">
      <c r="A2406" s="21"/>
      <c r="B2406" s="21"/>
      <c r="C2406" s="21"/>
      <c r="D2406" s="31"/>
      <c r="AB2406" s="4"/>
    </row>
    <row r="2407" spans="1:28" x14ac:dyDescent="0.3">
      <c r="A2407" s="21"/>
      <c r="B2407" s="21"/>
      <c r="C2407" s="21"/>
      <c r="D2407" s="31"/>
      <c r="AB2407" s="4"/>
    </row>
    <row r="2408" spans="1:28" x14ac:dyDescent="0.3">
      <c r="A2408" s="21"/>
      <c r="B2408" s="21"/>
      <c r="C2408" s="21"/>
      <c r="D2408" s="31"/>
      <c r="AB2408" s="4"/>
    </row>
    <row r="2409" spans="1:28" x14ac:dyDescent="0.3">
      <c r="A2409" s="21"/>
      <c r="B2409" s="21"/>
      <c r="C2409" s="21"/>
      <c r="D2409" s="31"/>
      <c r="AB2409" s="4"/>
    </row>
    <row r="2410" spans="1:28" x14ac:dyDescent="0.3">
      <c r="A2410" s="21"/>
      <c r="B2410" s="21"/>
      <c r="C2410" s="21"/>
      <c r="D2410" s="31"/>
      <c r="AB2410" s="4"/>
    </row>
  </sheetData>
  <mergeCells count="1">
    <mergeCell ref="F1:AB1"/>
  </mergeCells>
  <conditionalFormatting sqref="G12 G109 G15:G17 J15:J17 M15:M17 P15:P17 S15:S17 V15:V17 Y15:Y17 AB121:AB124 Y121:Y124 V121:V124 S121:S124 P121:P124 M121:M124 J121:J124 G121:G124 G113:G119 J113:J119 M113:M119 P113:P119 S113:S119 V113:V119 Y113:Y119 AB113:AB119 AB95:AB100 Y95:Y100 V95:V100 S95:S100 P95:P100 M95:M100 J95:J100 G95:G100 AB81:AB92 Y81:Y92 V81:V92 S81:S92 P81:P92 M81:M92 J81:J92 G81:G92 G19:G20 J19:J20 M19:M20 P19:P20 S19:S20 V19:V20 Y19:Y20 AB17:AB20 AB22:AB31 Y22:Y31 V22:V31 S22:S31 P22:P31 M22:M31 J22:J31 G22:G31 G60:G79 J60:J78 M60:M78 P60:P78 S60:S78 V60:V78 Y60:Y78 AB60:AB78 G46:G56 G33:G44 J46:J56 J38:J44 M46:M56 M38:M44 P46:P56 P38:P44 S46:S56 S38:S44 V46:V56 V38:V44 Y46:Y56 Y38:Y44 AB46:AB56 AB38:AB44 AB102:AB105 Y102:Y105 V102:V105 S102:S105 P102:P105 M102:M105 J102:J105 G102:G105 G107 J107 M107 P107 S107 V107 Y107 AB107">
    <cfRule type="cellIs" dxfId="379" priority="128" operator="lessThan">
      <formula>0</formula>
    </cfRule>
  </conditionalFormatting>
  <conditionalFormatting sqref="J12 J33:J37 J79 J109">
    <cfRule type="cellIs" dxfId="378" priority="127" operator="lessThan">
      <formula>0</formula>
    </cfRule>
  </conditionalFormatting>
  <conditionalFormatting sqref="M12 M33:M37 M79 M109">
    <cfRule type="cellIs" dxfId="377" priority="126" operator="lessThan">
      <formula>0</formula>
    </cfRule>
  </conditionalFormatting>
  <conditionalFormatting sqref="P12 P33:P37 P79 P109">
    <cfRule type="cellIs" dxfId="376" priority="125" operator="lessThan">
      <formula>0</formula>
    </cfRule>
  </conditionalFormatting>
  <conditionalFormatting sqref="S12 S33:S37 S79 S109">
    <cfRule type="cellIs" dxfId="375" priority="124" operator="lessThan">
      <formula>0</formula>
    </cfRule>
  </conditionalFormatting>
  <conditionalFormatting sqref="V12 V33:V37 V79 V109">
    <cfRule type="cellIs" dxfId="374" priority="123" operator="lessThan">
      <formula>0</formula>
    </cfRule>
  </conditionalFormatting>
  <conditionalFormatting sqref="Y12 Y33:Y37 Y79 Y109">
    <cfRule type="cellIs" dxfId="373" priority="122" operator="lessThan">
      <formula>0</formula>
    </cfRule>
  </conditionalFormatting>
  <conditionalFormatting sqref="AB12 AB33:AB37 AB79 AB109 AB15:AB16">
    <cfRule type="cellIs" dxfId="372" priority="121" operator="lessThan">
      <formula>0</formula>
    </cfRule>
  </conditionalFormatting>
  <conditionalFormatting sqref="G18">
    <cfRule type="cellIs" dxfId="371" priority="120" operator="lessThan">
      <formula>0</formula>
    </cfRule>
  </conditionalFormatting>
  <conditionalFormatting sqref="J18">
    <cfRule type="cellIs" dxfId="370" priority="119" operator="lessThan">
      <formula>0</formula>
    </cfRule>
  </conditionalFormatting>
  <conditionalFormatting sqref="M18">
    <cfRule type="cellIs" dxfId="369" priority="118" operator="lessThan">
      <formula>0</formula>
    </cfRule>
  </conditionalFormatting>
  <conditionalFormatting sqref="P18">
    <cfRule type="cellIs" dxfId="368" priority="117" operator="lessThan">
      <formula>0</formula>
    </cfRule>
  </conditionalFormatting>
  <conditionalFormatting sqref="S18">
    <cfRule type="cellIs" dxfId="367" priority="116" operator="lessThan">
      <formula>0</formula>
    </cfRule>
  </conditionalFormatting>
  <conditionalFormatting sqref="V18">
    <cfRule type="cellIs" dxfId="366" priority="115" operator="lessThan">
      <formula>0</formula>
    </cfRule>
  </conditionalFormatting>
  <conditionalFormatting sqref="Y18">
    <cfRule type="cellIs" dxfId="365" priority="114" operator="lessThan">
      <formula>0</formula>
    </cfRule>
  </conditionalFormatting>
  <conditionalFormatting sqref="G80">
    <cfRule type="cellIs" dxfId="364" priority="111" operator="lessThan">
      <formula>0</formula>
    </cfRule>
  </conditionalFormatting>
  <conditionalFormatting sqref="J80">
    <cfRule type="cellIs" dxfId="363" priority="110" operator="lessThan">
      <formula>0</formula>
    </cfRule>
  </conditionalFormatting>
  <conditionalFormatting sqref="M80">
    <cfRule type="cellIs" dxfId="362" priority="109" operator="lessThan">
      <formula>0</formula>
    </cfRule>
  </conditionalFormatting>
  <conditionalFormatting sqref="P80">
    <cfRule type="cellIs" dxfId="361" priority="108" operator="lessThan">
      <formula>0</formula>
    </cfRule>
  </conditionalFormatting>
  <conditionalFormatting sqref="S80">
    <cfRule type="cellIs" dxfId="360" priority="107" operator="lessThan">
      <formula>0</formula>
    </cfRule>
  </conditionalFormatting>
  <conditionalFormatting sqref="V80">
    <cfRule type="cellIs" dxfId="359" priority="106" operator="lessThan">
      <formula>0</formula>
    </cfRule>
  </conditionalFormatting>
  <conditionalFormatting sqref="Y80">
    <cfRule type="cellIs" dxfId="358" priority="105" operator="lessThan">
      <formula>0</formula>
    </cfRule>
  </conditionalFormatting>
  <conditionalFormatting sqref="AB80">
    <cfRule type="cellIs" dxfId="357" priority="104" operator="lessThan">
      <formula>0</formula>
    </cfRule>
  </conditionalFormatting>
  <conditionalFormatting sqref="G111">
    <cfRule type="cellIs" dxfId="356" priority="103" operator="lessThan">
      <formula>0</formula>
    </cfRule>
  </conditionalFormatting>
  <conditionalFormatting sqref="J111">
    <cfRule type="cellIs" dxfId="355" priority="102" operator="lessThan">
      <formula>0</formula>
    </cfRule>
  </conditionalFormatting>
  <conditionalFormatting sqref="M111">
    <cfRule type="cellIs" dxfId="354" priority="101" operator="lessThan">
      <formula>0</formula>
    </cfRule>
  </conditionalFormatting>
  <conditionalFormatting sqref="P111">
    <cfRule type="cellIs" dxfId="353" priority="100" operator="lessThan">
      <formula>0</formula>
    </cfRule>
  </conditionalFormatting>
  <conditionalFormatting sqref="S111">
    <cfRule type="cellIs" dxfId="352" priority="99" operator="lessThan">
      <formula>0</formula>
    </cfRule>
  </conditionalFormatting>
  <conditionalFormatting sqref="V111">
    <cfRule type="cellIs" dxfId="351" priority="98" operator="lessThan">
      <formula>0</formula>
    </cfRule>
  </conditionalFormatting>
  <conditionalFormatting sqref="Y111">
    <cfRule type="cellIs" dxfId="350" priority="97" operator="lessThan">
      <formula>0</formula>
    </cfRule>
  </conditionalFormatting>
  <conditionalFormatting sqref="AB111">
    <cfRule type="cellIs" dxfId="349" priority="96" operator="lessThan">
      <formula>0</formula>
    </cfRule>
  </conditionalFormatting>
  <conditionalFormatting sqref="G110">
    <cfRule type="cellIs" dxfId="348" priority="95" operator="lessThan">
      <formula>0</formula>
    </cfRule>
  </conditionalFormatting>
  <conditionalFormatting sqref="J110">
    <cfRule type="cellIs" dxfId="347" priority="94" operator="lessThan">
      <formula>0</formula>
    </cfRule>
  </conditionalFormatting>
  <conditionalFormatting sqref="M110">
    <cfRule type="cellIs" dxfId="346" priority="93" operator="lessThan">
      <formula>0</formula>
    </cfRule>
  </conditionalFormatting>
  <conditionalFormatting sqref="P110">
    <cfRule type="cellIs" dxfId="345" priority="92" operator="lessThan">
      <formula>0</formula>
    </cfRule>
  </conditionalFormatting>
  <conditionalFormatting sqref="S110">
    <cfRule type="cellIs" dxfId="344" priority="91" operator="lessThan">
      <formula>0</formula>
    </cfRule>
  </conditionalFormatting>
  <conditionalFormatting sqref="V110">
    <cfRule type="cellIs" dxfId="343" priority="90" operator="lessThan">
      <formula>0</formula>
    </cfRule>
  </conditionalFormatting>
  <conditionalFormatting sqref="Y110">
    <cfRule type="cellIs" dxfId="342" priority="89" operator="lessThan">
      <formula>0</formula>
    </cfRule>
  </conditionalFormatting>
  <conditionalFormatting sqref="AB110">
    <cfRule type="cellIs" dxfId="341" priority="88" operator="lessThan">
      <formula>0</formula>
    </cfRule>
  </conditionalFormatting>
  <conditionalFormatting sqref="G32">
    <cfRule type="cellIs" dxfId="340" priority="87" operator="lessThan">
      <formula>0</formula>
    </cfRule>
  </conditionalFormatting>
  <conditionalFormatting sqref="J32">
    <cfRule type="cellIs" dxfId="339" priority="86" operator="lessThan">
      <formula>0</formula>
    </cfRule>
  </conditionalFormatting>
  <conditionalFormatting sqref="M32">
    <cfRule type="cellIs" dxfId="338" priority="85" operator="lessThan">
      <formula>0</formula>
    </cfRule>
  </conditionalFormatting>
  <conditionalFormatting sqref="P32">
    <cfRule type="cellIs" dxfId="337" priority="84" operator="lessThan">
      <formula>0</formula>
    </cfRule>
  </conditionalFormatting>
  <conditionalFormatting sqref="S32">
    <cfRule type="cellIs" dxfId="336" priority="83" operator="lessThan">
      <formula>0</formula>
    </cfRule>
  </conditionalFormatting>
  <conditionalFormatting sqref="V32">
    <cfRule type="cellIs" dxfId="335" priority="82" operator="lessThan">
      <formula>0</formula>
    </cfRule>
  </conditionalFormatting>
  <conditionalFormatting sqref="Y32">
    <cfRule type="cellIs" dxfId="334" priority="81" operator="lessThan">
      <formula>0</formula>
    </cfRule>
  </conditionalFormatting>
  <conditionalFormatting sqref="AB32">
    <cfRule type="cellIs" dxfId="333" priority="80" operator="lessThan">
      <formula>0</formula>
    </cfRule>
  </conditionalFormatting>
  <conditionalFormatting sqref="G58">
    <cfRule type="cellIs" dxfId="332" priority="79" operator="lessThan">
      <formula>0</formula>
    </cfRule>
  </conditionalFormatting>
  <conditionalFormatting sqref="J58">
    <cfRule type="cellIs" dxfId="331" priority="78" operator="lessThan">
      <formula>0</formula>
    </cfRule>
  </conditionalFormatting>
  <conditionalFormatting sqref="M58">
    <cfRule type="cellIs" dxfId="330" priority="77" operator="lessThan">
      <formula>0</formula>
    </cfRule>
  </conditionalFormatting>
  <conditionalFormatting sqref="P58">
    <cfRule type="cellIs" dxfId="329" priority="76" operator="lessThan">
      <formula>0</formula>
    </cfRule>
  </conditionalFormatting>
  <conditionalFormatting sqref="S58">
    <cfRule type="cellIs" dxfId="328" priority="75" operator="lessThan">
      <formula>0</formula>
    </cfRule>
  </conditionalFormatting>
  <conditionalFormatting sqref="V58">
    <cfRule type="cellIs" dxfId="327" priority="74" operator="lessThan">
      <formula>0</formula>
    </cfRule>
  </conditionalFormatting>
  <conditionalFormatting sqref="Y58">
    <cfRule type="cellIs" dxfId="326" priority="73" operator="lessThan">
      <formula>0</formula>
    </cfRule>
  </conditionalFormatting>
  <conditionalFormatting sqref="AB58">
    <cfRule type="cellIs" dxfId="325" priority="72" operator="lessThan">
      <formula>0</formula>
    </cfRule>
  </conditionalFormatting>
  <conditionalFormatting sqref="G59">
    <cfRule type="cellIs" dxfId="324" priority="71" operator="lessThan">
      <formula>0</formula>
    </cfRule>
  </conditionalFormatting>
  <conditionalFormatting sqref="J59">
    <cfRule type="cellIs" dxfId="323" priority="70" operator="lessThan">
      <formula>0</formula>
    </cfRule>
  </conditionalFormatting>
  <conditionalFormatting sqref="M59">
    <cfRule type="cellIs" dxfId="322" priority="69" operator="lessThan">
      <formula>0</formula>
    </cfRule>
  </conditionalFormatting>
  <conditionalFormatting sqref="P59">
    <cfRule type="cellIs" dxfId="321" priority="68" operator="lessThan">
      <formula>0</formula>
    </cfRule>
  </conditionalFormatting>
  <conditionalFormatting sqref="S59">
    <cfRule type="cellIs" dxfId="320" priority="67" operator="lessThan">
      <formula>0</formula>
    </cfRule>
  </conditionalFormatting>
  <conditionalFormatting sqref="V59">
    <cfRule type="cellIs" dxfId="319" priority="66" operator="lessThan">
      <formula>0</formula>
    </cfRule>
  </conditionalFormatting>
  <conditionalFormatting sqref="Y59">
    <cfRule type="cellIs" dxfId="318" priority="65" operator="lessThan">
      <formula>0</formula>
    </cfRule>
  </conditionalFormatting>
  <conditionalFormatting sqref="AB59">
    <cfRule type="cellIs" dxfId="317" priority="64" operator="lessThan">
      <formula>0</formula>
    </cfRule>
  </conditionalFormatting>
  <conditionalFormatting sqref="G108">
    <cfRule type="cellIs" dxfId="316" priority="63" operator="lessThan">
      <formula>0</formula>
    </cfRule>
  </conditionalFormatting>
  <conditionalFormatting sqref="J108">
    <cfRule type="cellIs" dxfId="315" priority="62" operator="lessThan">
      <formula>0</formula>
    </cfRule>
  </conditionalFormatting>
  <conditionalFormatting sqref="M108">
    <cfRule type="cellIs" dxfId="314" priority="61" operator="lessThan">
      <formula>0</formula>
    </cfRule>
  </conditionalFormatting>
  <conditionalFormatting sqref="P108">
    <cfRule type="cellIs" dxfId="313" priority="60" operator="lessThan">
      <formula>0</formula>
    </cfRule>
  </conditionalFormatting>
  <conditionalFormatting sqref="S108">
    <cfRule type="cellIs" dxfId="312" priority="59" operator="lessThan">
      <formula>0</formula>
    </cfRule>
  </conditionalFormatting>
  <conditionalFormatting sqref="V108">
    <cfRule type="cellIs" dxfId="311" priority="58" operator="lessThan">
      <formula>0</formula>
    </cfRule>
  </conditionalFormatting>
  <conditionalFormatting sqref="Y108">
    <cfRule type="cellIs" dxfId="310" priority="57" operator="lessThan">
      <formula>0</formula>
    </cfRule>
  </conditionalFormatting>
  <conditionalFormatting sqref="AB108">
    <cfRule type="cellIs" dxfId="309" priority="56" operator="lessThan">
      <formula>0</formula>
    </cfRule>
  </conditionalFormatting>
  <conditionalFormatting sqref="G45 G120">
    <cfRule type="cellIs" dxfId="308" priority="55" operator="lessThan">
      <formula>0</formula>
    </cfRule>
  </conditionalFormatting>
  <conditionalFormatting sqref="J45 J120">
    <cfRule type="cellIs" dxfId="307" priority="54" operator="lessThan">
      <formula>0</formula>
    </cfRule>
  </conditionalFormatting>
  <conditionalFormatting sqref="M45 M120">
    <cfRule type="cellIs" dxfId="306" priority="53" operator="lessThan">
      <formula>0</formula>
    </cfRule>
  </conditionalFormatting>
  <conditionalFormatting sqref="P45 P120">
    <cfRule type="cellIs" dxfId="305" priority="52" operator="lessThan">
      <formula>0</formula>
    </cfRule>
  </conditionalFormatting>
  <conditionalFormatting sqref="S45 S120">
    <cfRule type="cellIs" dxfId="304" priority="51" operator="lessThan">
      <formula>0</formula>
    </cfRule>
  </conditionalFormatting>
  <conditionalFormatting sqref="V45 V120">
    <cfRule type="cellIs" dxfId="303" priority="50" operator="lessThan">
      <formula>0</formula>
    </cfRule>
  </conditionalFormatting>
  <conditionalFormatting sqref="Y45 Y120">
    <cfRule type="cellIs" dxfId="302" priority="49" operator="lessThan">
      <formula>0</formula>
    </cfRule>
  </conditionalFormatting>
  <conditionalFormatting sqref="AB45 AB120">
    <cfRule type="cellIs" dxfId="301" priority="48" operator="lessThan">
      <formula>0</formula>
    </cfRule>
  </conditionalFormatting>
  <conditionalFormatting sqref="G11">
    <cfRule type="cellIs" dxfId="300" priority="39" operator="lessThan">
      <formula>0</formula>
    </cfRule>
  </conditionalFormatting>
  <conditionalFormatting sqref="J11">
    <cfRule type="cellIs" dxfId="299" priority="38" operator="lessThan">
      <formula>0</formula>
    </cfRule>
  </conditionalFormatting>
  <conditionalFormatting sqref="M11">
    <cfRule type="cellIs" dxfId="298" priority="37" operator="lessThan">
      <formula>0</formula>
    </cfRule>
  </conditionalFormatting>
  <conditionalFormatting sqref="P11">
    <cfRule type="cellIs" dxfId="297" priority="36" operator="lessThan">
      <formula>0</formula>
    </cfRule>
  </conditionalFormatting>
  <conditionalFormatting sqref="S11">
    <cfRule type="cellIs" dxfId="296" priority="35" operator="lessThan">
      <formula>0</formula>
    </cfRule>
  </conditionalFormatting>
  <conditionalFormatting sqref="V11">
    <cfRule type="cellIs" dxfId="295" priority="34" operator="lessThan">
      <formula>0</formula>
    </cfRule>
  </conditionalFormatting>
  <conditionalFormatting sqref="Y11">
    <cfRule type="cellIs" dxfId="294" priority="33" operator="lessThan">
      <formula>0</formula>
    </cfRule>
  </conditionalFormatting>
  <conditionalFormatting sqref="AB11">
    <cfRule type="cellIs" dxfId="293" priority="32" operator="lessThan">
      <formula>0</formula>
    </cfRule>
  </conditionalFormatting>
  <conditionalFormatting sqref="G13">
    <cfRule type="cellIs" dxfId="292" priority="31" operator="lessThan">
      <formula>0</formula>
    </cfRule>
  </conditionalFormatting>
  <conditionalFormatting sqref="J13">
    <cfRule type="cellIs" dxfId="291" priority="30" operator="lessThan">
      <formula>0</formula>
    </cfRule>
  </conditionalFormatting>
  <conditionalFormatting sqref="M13">
    <cfRule type="cellIs" dxfId="290" priority="29" operator="lessThan">
      <formula>0</formula>
    </cfRule>
  </conditionalFormatting>
  <conditionalFormatting sqref="P13">
    <cfRule type="cellIs" dxfId="289" priority="28" operator="lessThan">
      <formula>0</formula>
    </cfRule>
  </conditionalFormatting>
  <conditionalFormatting sqref="S13">
    <cfRule type="cellIs" dxfId="288" priority="27" operator="lessThan">
      <formula>0</formula>
    </cfRule>
  </conditionalFormatting>
  <conditionalFormatting sqref="V13">
    <cfRule type="cellIs" dxfId="287" priority="26" operator="lessThan">
      <formula>0</formula>
    </cfRule>
  </conditionalFormatting>
  <conditionalFormatting sqref="Y13">
    <cfRule type="cellIs" dxfId="286" priority="25" operator="lessThan">
      <formula>0</formula>
    </cfRule>
  </conditionalFormatting>
  <conditionalFormatting sqref="AB13">
    <cfRule type="cellIs" dxfId="285" priority="24" operator="lessThan">
      <formula>0</formula>
    </cfRule>
  </conditionalFormatting>
  <conditionalFormatting sqref="G14">
    <cfRule type="cellIs" dxfId="284" priority="23" operator="lessThan">
      <formula>0</formula>
    </cfRule>
  </conditionalFormatting>
  <conditionalFormatting sqref="J14">
    <cfRule type="cellIs" dxfId="283" priority="22" operator="lessThan">
      <formula>0</formula>
    </cfRule>
  </conditionalFormatting>
  <conditionalFormatting sqref="M14">
    <cfRule type="cellIs" dxfId="282" priority="21" operator="lessThan">
      <formula>0</formula>
    </cfRule>
  </conditionalFormatting>
  <conditionalFormatting sqref="P14">
    <cfRule type="cellIs" dxfId="281" priority="20" operator="lessThan">
      <formula>0</formula>
    </cfRule>
  </conditionalFormatting>
  <conditionalFormatting sqref="S14">
    <cfRule type="cellIs" dxfId="280" priority="19" operator="lessThan">
      <formula>0</formula>
    </cfRule>
  </conditionalFormatting>
  <conditionalFormatting sqref="V14">
    <cfRule type="cellIs" dxfId="279" priority="18" operator="lessThan">
      <formula>0</formula>
    </cfRule>
  </conditionalFormatting>
  <conditionalFormatting sqref="Y14">
    <cfRule type="cellIs" dxfId="278" priority="17" operator="lessThan">
      <formula>0</formula>
    </cfRule>
  </conditionalFormatting>
  <conditionalFormatting sqref="AB14">
    <cfRule type="cellIs" dxfId="277" priority="16" operator="lessThan">
      <formula>0</formula>
    </cfRule>
  </conditionalFormatting>
  <conditionalFormatting sqref="G93 J93 M93 P93 S93 V93 Y93 AB93">
    <cfRule type="cellIs" dxfId="276" priority="15" operator="lessThan">
      <formula>0</formula>
    </cfRule>
  </conditionalFormatting>
  <conditionalFormatting sqref="G101 J101 M101 P101 S101 V101 Y101 AB101">
    <cfRule type="cellIs" dxfId="275" priority="14" operator="lessThan">
      <formula>0</formula>
    </cfRule>
  </conditionalFormatting>
  <conditionalFormatting sqref="G112 J112 M112 P112 S112 V112 Y112 AB112">
    <cfRule type="cellIs" dxfId="274" priority="13" operator="lessThan">
      <formula>0</formula>
    </cfRule>
  </conditionalFormatting>
  <conditionalFormatting sqref="AB94 Y94 V94 S94 P94 M94 J94 G94">
    <cfRule type="cellIs" dxfId="273" priority="12" operator="lessThan">
      <formula>0</formula>
    </cfRule>
  </conditionalFormatting>
  <conditionalFormatting sqref="G21">
    <cfRule type="cellIs" dxfId="272" priority="11" operator="lessThan">
      <formula>0</formula>
    </cfRule>
  </conditionalFormatting>
  <conditionalFormatting sqref="J21">
    <cfRule type="cellIs" dxfId="271" priority="10" operator="lessThan">
      <formula>0</formula>
    </cfRule>
  </conditionalFormatting>
  <conditionalFormatting sqref="M21">
    <cfRule type="cellIs" dxfId="270" priority="9" operator="lessThan">
      <formula>0</formula>
    </cfRule>
  </conditionalFormatting>
  <conditionalFormatting sqref="P21">
    <cfRule type="cellIs" dxfId="269" priority="8" operator="lessThan">
      <formula>0</formula>
    </cfRule>
  </conditionalFormatting>
  <conditionalFormatting sqref="S21">
    <cfRule type="cellIs" dxfId="268" priority="7" operator="lessThan">
      <formula>0</formula>
    </cfRule>
  </conditionalFormatting>
  <conditionalFormatting sqref="V21">
    <cfRule type="cellIs" dxfId="267" priority="6" operator="lessThan">
      <formula>0</formula>
    </cfRule>
  </conditionalFormatting>
  <conditionalFormatting sqref="Y21">
    <cfRule type="cellIs" dxfId="266" priority="5" operator="lessThan">
      <formula>0</formula>
    </cfRule>
  </conditionalFormatting>
  <conditionalFormatting sqref="AB21">
    <cfRule type="cellIs" dxfId="265" priority="4" operator="lessThan">
      <formula>0</formula>
    </cfRule>
  </conditionalFormatting>
  <conditionalFormatting sqref="G57 J57 M57 P57 S57 V57 Y57 AB57">
    <cfRule type="cellIs" dxfId="264" priority="2" operator="lessThan">
      <formula>0</formula>
    </cfRule>
  </conditionalFormatting>
  <conditionalFormatting sqref="G106 J106 M106 P106 S106 V106 Y106 AB106">
    <cfRule type="cellIs" dxfId="263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10"/>
  <sheetViews>
    <sheetView zoomScale="80" zoomScaleNormal="80" zoomScalePageLayoutView="80" workbookViewId="0">
      <pane xSplit="4" ySplit="6" topLeftCell="E7" activePane="bottomRight" state="frozen"/>
      <selection activeCell="B57" sqref="B57"/>
      <selection pane="topRight" activeCell="B57" sqref="B57"/>
      <selection pane="bottomLeft" activeCell="B57" sqref="B57"/>
      <selection pane="bottomRight" activeCell="B57" sqref="B57"/>
    </sheetView>
  </sheetViews>
  <sheetFormatPr defaultColWidth="8.85546875" defaultRowHeight="17.25" x14ac:dyDescent="0.3"/>
  <cols>
    <col min="1" max="1" width="23.28515625" style="27" customWidth="1"/>
    <col min="2" max="2" width="32.85546875" style="27" customWidth="1"/>
    <col min="3" max="3" width="19.7109375" style="27" customWidth="1"/>
    <col min="4" max="4" width="49.85546875" style="32" customWidth="1"/>
    <col min="5" max="10" width="12.7109375" style="3" customWidth="1"/>
    <col min="11" max="11" width="2.7109375" style="4" customWidth="1"/>
    <col min="12" max="21" width="12.7109375" style="4" customWidth="1"/>
    <col min="22" max="16384" width="8.85546875" style="4"/>
  </cols>
  <sheetData>
    <row r="1" spans="1:21" x14ac:dyDescent="0.3">
      <c r="A1" s="28" t="s">
        <v>131</v>
      </c>
      <c r="B1" s="1"/>
      <c r="C1" s="1"/>
    </row>
    <row r="2" spans="1:21" ht="14.25" x14ac:dyDescent="0.25">
      <c r="A2" s="1"/>
      <c r="B2" s="1"/>
      <c r="C2" s="1"/>
      <c r="D2" s="4"/>
    </row>
    <row r="3" spans="1:21" x14ac:dyDescent="0.3">
      <c r="A3" s="1"/>
      <c r="B3" s="1"/>
      <c r="C3" s="1"/>
      <c r="D3" s="108"/>
    </row>
    <row r="4" spans="1:21" x14ac:dyDescent="0.3">
      <c r="A4" s="593" t="str">
        <f>'ITMA Form Data'!A4</f>
        <v>NEW</v>
      </c>
      <c r="B4" s="5" t="str">
        <f>'ITMA Form Data'!B4</f>
        <v>CARRY OVER</v>
      </c>
      <c r="C4" s="431" t="str">
        <f>'ITMA Form Data'!C4</f>
        <v>CLOSE OUT</v>
      </c>
      <c r="D4" s="5" t="str">
        <f>'ITMA Form Data'!D4</f>
        <v>PRODUCT DESCRIPTION</v>
      </c>
      <c r="E4" s="724" t="s">
        <v>118</v>
      </c>
      <c r="F4" s="724"/>
      <c r="G4" s="724"/>
      <c r="H4" s="724"/>
      <c r="I4" s="724"/>
      <c r="J4" s="724"/>
      <c r="L4" s="725" t="s">
        <v>87</v>
      </c>
      <c r="M4" s="725"/>
      <c r="N4" s="725"/>
      <c r="O4" s="725"/>
      <c r="P4" s="725"/>
      <c r="Q4" s="725"/>
      <c r="R4" s="725"/>
      <c r="S4" s="725"/>
      <c r="T4" s="725"/>
      <c r="U4" s="725"/>
    </row>
    <row r="5" spans="1:21" x14ac:dyDescent="0.3">
      <c r="A5" s="10"/>
      <c r="B5" s="10"/>
      <c r="C5" s="10"/>
      <c r="D5" s="10"/>
      <c r="E5" s="726" t="s">
        <v>46</v>
      </c>
      <c r="F5" s="726"/>
      <c r="G5" s="726" t="s">
        <v>73</v>
      </c>
      <c r="H5" s="726"/>
      <c r="I5" s="726" t="s">
        <v>55</v>
      </c>
      <c r="J5" s="726"/>
      <c r="L5" s="726" t="s">
        <v>46</v>
      </c>
      <c r="M5" s="726"/>
      <c r="N5" s="726" t="s">
        <v>73</v>
      </c>
      <c r="O5" s="726"/>
      <c r="P5" s="726" t="s">
        <v>51</v>
      </c>
      <c r="Q5" s="726"/>
      <c r="R5" s="726" t="s">
        <v>52</v>
      </c>
      <c r="S5" s="726"/>
      <c r="T5" s="726" t="s">
        <v>55</v>
      </c>
      <c r="U5" s="726"/>
    </row>
    <row r="6" spans="1:21" x14ac:dyDescent="0.3">
      <c r="A6" s="10"/>
      <c r="B6" s="10"/>
      <c r="C6" s="10"/>
      <c r="D6" s="10"/>
      <c r="E6" s="75" t="s">
        <v>583</v>
      </c>
      <c r="F6" s="81" t="s">
        <v>274</v>
      </c>
      <c r="G6" s="695" t="s">
        <v>583</v>
      </c>
      <c r="H6" s="81" t="s">
        <v>274</v>
      </c>
      <c r="I6" s="695" t="s">
        <v>583</v>
      </c>
      <c r="J6" s="81" t="s">
        <v>274</v>
      </c>
      <c r="L6" s="695" t="s">
        <v>583</v>
      </c>
      <c r="M6" s="81" t="s">
        <v>274</v>
      </c>
      <c r="N6" s="695" t="s">
        <v>583</v>
      </c>
      <c r="O6" s="81" t="s">
        <v>274</v>
      </c>
      <c r="P6" s="695" t="s">
        <v>583</v>
      </c>
      <c r="Q6" s="81" t="s">
        <v>274</v>
      </c>
      <c r="R6" s="695" t="s">
        <v>583</v>
      </c>
      <c r="S6" s="81" t="s">
        <v>274</v>
      </c>
      <c r="T6" s="695" t="s">
        <v>583</v>
      </c>
      <c r="U6" s="81" t="s">
        <v>274</v>
      </c>
    </row>
    <row r="8" spans="1:21" x14ac:dyDescent="0.3">
      <c r="A8" s="18"/>
      <c r="B8" s="18"/>
      <c r="C8" s="18"/>
      <c r="D8" s="19"/>
    </row>
    <row r="9" spans="1:21" x14ac:dyDescent="0.3">
      <c r="A9" s="312"/>
      <c r="B9" s="312"/>
      <c r="C9" s="312"/>
      <c r="D9" s="19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</row>
    <row r="10" spans="1:21" x14ac:dyDescent="0.3">
      <c r="A10" s="26" t="str">
        <f>'ITMA Form Data'!A10</f>
        <v>APPAREL - SPRING '17 (Jan 1, 2017)</v>
      </c>
      <c r="B10" s="26"/>
      <c r="C10" s="26"/>
      <c r="D10" s="19" t="str">
        <f>+'UK Prices'!D10</f>
        <v>Outer Layer</v>
      </c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</row>
    <row r="11" spans="1:21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+'UK Prices'!D11</f>
        <v>FJ Full Zip Wind Jacket</v>
      </c>
      <c r="E11" s="61">
        <f>'UK Prices'!W11</f>
        <v>0.58237122087604842</v>
      </c>
      <c r="F11" s="61">
        <f>'UK Prices'!X11</f>
        <v>0</v>
      </c>
      <c r="G11" s="61">
        <f>'€uro Prices'!W11</f>
        <v>0.60897410122164042</v>
      </c>
      <c r="H11" s="61">
        <f>'€uro Prices'!X11</f>
        <v>0</v>
      </c>
      <c r="I11" s="61">
        <f>'S Africa Prices'!N11</f>
        <v>0.55427000000000004</v>
      </c>
      <c r="J11" s="61">
        <f>'S Africa Prices'!O11</f>
        <v>0</v>
      </c>
      <c r="K11" s="61"/>
      <c r="L11" s="61">
        <f>'UK Prices'!AC11</f>
        <v>0.51996692054718197</v>
      </c>
      <c r="M11" s="61">
        <f>'UK Prices'!AD11</f>
        <v>0</v>
      </c>
      <c r="N11" s="61">
        <f>'€uro Prices'!AD11</f>
        <v>0.55054494393292008</v>
      </c>
      <c r="O11" s="61">
        <f>'€uro Prices'!AE11</f>
        <v>0</v>
      </c>
      <c r="P11" s="61">
        <f>'SEK Prices'!W11</f>
        <v>0.60789877999999997</v>
      </c>
      <c r="Q11" s="61">
        <f>'SEK Prices'!X11</f>
        <v>0.10060807090909096</v>
      </c>
      <c r="R11" s="61">
        <f>'DKr Prices'!W11</f>
        <v>0.64710890199999993</v>
      </c>
      <c r="S11" s="61">
        <f>'DKr Prices'!X11</f>
        <v>9.0547263818181789E-2</v>
      </c>
      <c r="T11" s="61">
        <f>'S Africa Prices'!Q11</f>
        <v>0.49917977528089891</v>
      </c>
      <c r="U11" s="61">
        <f>'S Africa Prices'!R11</f>
        <v>0</v>
      </c>
    </row>
    <row r="12" spans="1:21" hidden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+'UK Prices'!D12</f>
        <v>FJ Windshirt</v>
      </c>
      <c r="E12" s="61">
        <f>'UK Prices'!W12</f>
        <v>0</v>
      </c>
      <c r="F12" s="61">
        <f>'UK Prices'!X12</f>
        <v>0</v>
      </c>
      <c r="G12" s="61">
        <f>'€uro Prices'!W12</f>
        <v>0</v>
      </c>
      <c r="H12" s="61">
        <f>'€uro Prices'!X12</f>
        <v>0</v>
      </c>
      <c r="I12" s="61">
        <f>'S Africa Prices'!N12</f>
        <v>0.39761423076923069</v>
      </c>
      <c r="J12" s="61">
        <f>'S Africa Prices'!O12</f>
        <v>0</v>
      </c>
      <c r="K12" s="61"/>
      <c r="L12" s="61">
        <f>'UK Prices'!AC12</f>
        <v>0</v>
      </c>
      <c r="M12" s="61">
        <f>'UK Prices'!AD12</f>
        <v>0</v>
      </c>
      <c r="N12" s="61">
        <f>'€uro Prices'!AD12</f>
        <v>0</v>
      </c>
      <c r="O12" s="61">
        <f>'€uro Prices'!AE12</f>
        <v>0</v>
      </c>
      <c r="P12" s="61">
        <f>'SEK Prices'!W12</f>
        <v>0</v>
      </c>
      <c r="Q12" s="61">
        <f>'SEK Prices'!X12</f>
        <v>0</v>
      </c>
      <c r="R12" s="61">
        <f>'DKr Prices'!W12</f>
        <v>0</v>
      </c>
      <c r="S12" s="61">
        <f>'DKr Prices'!X12</f>
        <v>0</v>
      </c>
      <c r="T12" s="61">
        <f>'S Africa Prices'!Q12</f>
        <v>0.32316205704407941</v>
      </c>
      <c r="U12" s="61">
        <f>'S Africa Prices'!R12</f>
        <v>0</v>
      </c>
    </row>
    <row r="13" spans="1:21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+'UK Prices'!D13</f>
        <v>FJ 1/2 zip Windshirt - S/S Solid Colour</v>
      </c>
      <c r="E13" s="61">
        <f>'UK Prices'!W13</f>
        <v>0.56555807819939397</v>
      </c>
      <c r="F13" s="61">
        <f>'UK Prices'!X13</f>
        <v>0</v>
      </c>
      <c r="G13" s="61">
        <f>'€uro Prices'!W13</f>
        <v>0.59609430449362844</v>
      </c>
      <c r="H13" s="61">
        <f>'€uro Prices'!X13</f>
        <v>0</v>
      </c>
      <c r="I13" s="61">
        <f>'S Africa Prices'!N13</f>
        <v>0.51417434782608695</v>
      </c>
      <c r="J13" s="61">
        <f>'S Africa Prices'!O13</f>
        <v>0</v>
      </c>
      <c r="K13" s="61"/>
      <c r="L13" s="61">
        <f>'UK Prices'!AC13</f>
        <v>0.50064146919470576</v>
      </c>
      <c r="M13" s="61">
        <f>'UK Prices'!AD13</f>
        <v>0</v>
      </c>
      <c r="N13" s="61">
        <f>'€uro Prices'!AD13</f>
        <v>0.53574057987773405</v>
      </c>
      <c r="O13" s="61">
        <f>'€uro Prices'!AE13</f>
        <v>0</v>
      </c>
      <c r="P13" s="61">
        <f>'SEK Prices'!W13</f>
        <v>0.57504397741935498</v>
      </c>
      <c r="Q13" s="61">
        <f>'SEK Prices'!X13</f>
        <v>8.1579231150698372E-2</v>
      </c>
      <c r="R13" s="61">
        <f>'DKr Prices'!W13</f>
        <v>0.60913385615384619</v>
      </c>
      <c r="S13" s="61">
        <f>'DKr Prices'!X13</f>
        <v>6.0524138912466885E-2</v>
      </c>
      <c r="T13" s="61">
        <f>'S Africa Prices'!Q13</f>
        <v>0.45412848070346856</v>
      </c>
      <c r="U13" s="61">
        <f>'S Africa Prices'!R13</f>
        <v>0</v>
      </c>
    </row>
    <row r="14" spans="1:21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+'UK Prices'!D14</f>
        <v>FJ 1/2 zip Windshirt - S/S Heather</v>
      </c>
      <c r="E14" s="61">
        <f>'UK Prices'!W14</f>
        <v>0.48346891357668437</v>
      </c>
      <c r="F14" s="61">
        <f>'UK Prices'!X14</f>
        <v>0</v>
      </c>
      <c r="G14" s="61">
        <f>'€uro Prices'!W14</f>
        <v>0.51977505566733739</v>
      </c>
      <c r="H14" s="61">
        <f>'€uro Prices'!X14</f>
        <v>0</v>
      </c>
      <c r="I14" s="61">
        <f>'S Africa Prices'!N14</f>
        <v>0.42930521739130428</v>
      </c>
      <c r="J14" s="61">
        <f>'S Africa Prices'!O14</f>
        <v>0</v>
      </c>
      <c r="K14" s="61"/>
      <c r="L14" s="61">
        <f>'UK Prices'!AC14</f>
        <v>0.40628610755940736</v>
      </c>
      <c r="M14" s="61">
        <f>'UK Prices'!AD14</f>
        <v>0</v>
      </c>
      <c r="N14" s="61">
        <f>'€uro Prices'!AD14</f>
        <v>0.44801730536475565</v>
      </c>
      <c r="O14" s="61">
        <f>'€uro Prices'!AE14</f>
        <v>0</v>
      </c>
      <c r="P14" s="61">
        <f>'SEK Prices'!W14</f>
        <v>0.49474720322580645</v>
      </c>
      <c r="Q14" s="61">
        <f>'SEK Prices'!X14</f>
        <v>1.2824569571498468E-3</v>
      </c>
      <c r="R14" s="61">
        <f>'DKr Prices'!W14</f>
        <v>0.53527847153846153</v>
      </c>
      <c r="S14" s="61">
        <f>'DKr Prices'!X14</f>
        <v>-1.3331245702917771E-2</v>
      </c>
      <c r="T14" s="61">
        <f>'S Africa Prices'!Q14</f>
        <v>0.35876990718124074</v>
      </c>
      <c r="U14" s="61">
        <f>'S Africa Prices'!R14</f>
        <v>0</v>
      </c>
    </row>
    <row r="15" spans="1:21" hidden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+'UK Prices'!D15</f>
        <v>FJ Windshirt - S/S</v>
      </c>
      <c r="E15" s="61">
        <f>'UK Prices'!W15</f>
        <v>0</v>
      </c>
      <c r="F15" s="61">
        <f>'UK Prices'!X15</f>
        <v>0</v>
      </c>
      <c r="G15" s="61">
        <f>'€uro Prices'!W15</f>
        <v>0</v>
      </c>
      <c r="H15" s="61">
        <f>'€uro Prices'!X15</f>
        <v>0</v>
      </c>
      <c r="I15" s="61">
        <f>'S Africa Prices'!N15</f>
        <v>0.38586826086956516</v>
      </c>
      <c r="J15" s="61">
        <f>'S Africa Prices'!O15</f>
        <v>0</v>
      </c>
      <c r="K15" s="61"/>
      <c r="L15" s="61">
        <f>'UK Prices'!AC15</f>
        <v>0</v>
      </c>
      <c r="M15" s="61">
        <f>'UK Prices'!AD15</f>
        <v>0</v>
      </c>
      <c r="N15" s="61">
        <f>'€uro Prices'!AD15</f>
        <v>0</v>
      </c>
      <c r="O15" s="61">
        <f>'€uro Prices'!AE15</f>
        <v>0</v>
      </c>
      <c r="P15" s="61">
        <f>'SEK Prices'!W15</f>
        <v>0</v>
      </c>
      <c r="Q15" s="61">
        <f>'SEK Prices'!X15</f>
        <v>0</v>
      </c>
      <c r="R15" s="61">
        <f>'DKr Prices'!W15</f>
        <v>0</v>
      </c>
      <c r="S15" s="61">
        <f>'DKr Prices'!X15</f>
        <v>0</v>
      </c>
      <c r="T15" s="61">
        <f>'S Africa Prices'!Q15</f>
        <v>0.30996433805569118</v>
      </c>
      <c r="U15" s="61">
        <f>'S Africa Prices'!R15</f>
        <v>0</v>
      </c>
    </row>
    <row r="16" spans="1:21" x14ac:dyDescent="0.3">
      <c r="A16" s="206" t="str">
        <f>'ITMA Form Data'!A16</f>
        <v>MID LAYER - PULLOVERS</v>
      </c>
      <c r="B16" s="206"/>
      <c r="C16" s="500"/>
      <c r="D16" s="19" t="str">
        <f>+'UK Prices'!D16</f>
        <v>Pullovers</v>
      </c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</row>
    <row r="17" spans="1:21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+'UK Prices'!D17</f>
        <v>FJ Lambswool Lined 1/2 Zip (Midweight)</v>
      </c>
      <c r="E17" s="61">
        <f>'UK Prices'!W17</f>
        <v>0.46741168784029036</v>
      </c>
      <c r="F17" s="61">
        <f>'UK Prices'!X17</f>
        <v>0</v>
      </c>
      <c r="G17" s="61">
        <f>'€uro Prices'!W17</f>
        <v>0.47465778732545655</v>
      </c>
      <c r="H17" s="61">
        <f>'€uro Prices'!X17</f>
        <v>1.6289681013164137E-2</v>
      </c>
      <c r="I17" s="61" t="e">
        <f>'S Africa Prices'!N17</f>
        <v>#DIV/0!</v>
      </c>
      <c r="J17" s="61">
        <f>'S Africa Prices'!O17</f>
        <v>0</v>
      </c>
      <c r="K17" s="61"/>
      <c r="L17" s="61">
        <f>'UK Prices'!AC17</f>
        <v>0.38782952625320738</v>
      </c>
      <c r="M17" s="61">
        <f>'UK Prices'!AD17</f>
        <v>0</v>
      </c>
      <c r="N17" s="61">
        <f>'€uro Prices'!AD17</f>
        <v>0.39615837623615691</v>
      </c>
      <c r="O17" s="61">
        <f>'€uro Prices'!AE17</f>
        <v>1.8723771279498924E-2</v>
      </c>
      <c r="P17" s="61">
        <f>'SEK Prices'!W17</f>
        <v>0.49052750000000001</v>
      </c>
      <c r="Q17" s="61">
        <f>'SEK Prices'!X17</f>
        <v>3.9190192307692273E-2</v>
      </c>
      <c r="R17" s="61">
        <f>'DKr Prices'!W17</f>
        <v>0.50479273000000002</v>
      </c>
      <c r="S17" s="61">
        <f>'DKr Prices'!X17</f>
        <v>2.606354052631582E-2</v>
      </c>
      <c r="T17" s="61" t="e">
        <f>'S Africa Prices'!Q17</f>
        <v>#DIV/0!</v>
      </c>
      <c r="U17" s="61">
        <f>'S Africa Prices'!R17</f>
        <v>0</v>
      </c>
    </row>
    <row r="18" spans="1:21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+'UK Prices'!D18</f>
        <v>FJ Lambswool 1/2 Zip (Midweight)</v>
      </c>
      <c r="E18" s="61">
        <f>'UK Prices'!W18</f>
        <v>0.47380781609195394</v>
      </c>
      <c r="F18" s="61">
        <f>'UK Prices'!X18</f>
        <v>0</v>
      </c>
      <c r="G18" s="61">
        <f>'€uro Prices'!W18</f>
        <v>0.48489152939058422</v>
      </c>
      <c r="H18" s="61">
        <f>'€uro Prices'!X18</f>
        <v>0</v>
      </c>
      <c r="I18" s="61" t="e">
        <f>'S Africa Prices'!N18</f>
        <v>#DIV/0!</v>
      </c>
      <c r="J18" s="61">
        <f>'S Africa Prices'!O18</f>
        <v>0</v>
      </c>
      <c r="K18" s="61"/>
      <c r="L18" s="61">
        <f>'UK Prices'!AC18</f>
        <v>0.39518139780684364</v>
      </c>
      <c r="M18" s="61">
        <f>'UK Prices'!AD18</f>
        <v>0</v>
      </c>
      <c r="N18" s="61">
        <f>'€uro Prices'!AD18</f>
        <v>0.40792129815009676</v>
      </c>
      <c r="O18" s="61">
        <f>'€uro Prices'!AE18</f>
        <v>0</v>
      </c>
      <c r="P18" s="61">
        <f>'SEK Prices'!W18</f>
        <v>0.48907678571428564</v>
      </c>
      <c r="Q18" s="61">
        <f>'SEK Prices'!X18</f>
        <v>-5.160840548340595E-3</v>
      </c>
      <c r="R18" s="61">
        <f>'DKr Prices'!W18</f>
        <v>0.51717756249999991</v>
      </c>
      <c r="S18" s="61">
        <f>'DKr Prices'!X18</f>
        <v>6.1116764240506383E-3</v>
      </c>
      <c r="T18" s="61" t="e">
        <f>'S Africa Prices'!Q18</f>
        <v>#DIV/0!</v>
      </c>
      <c r="U18" s="61">
        <f>'S Africa Prices'!R18</f>
        <v>0</v>
      </c>
    </row>
    <row r="19" spans="1:21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+'UK Prices'!D19</f>
        <v>FJ Lambswool V-Neck Pullover (Midweight)</v>
      </c>
      <c r="E19" s="61">
        <f>'UK Prices'!W19</f>
        <v>0.46439172413793101</v>
      </c>
      <c r="F19" s="61">
        <f>'UK Prices'!X19</f>
        <v>0</v>
      </c>
      <c r="G19" s="61">
        <f>'€uro Prices'!W19</f>
        <v>0.47701548821548823</v>
      </c>
      <c r="H19" s="61">
        <f>'€uro Prices'!X19</f>
        <v>0</v>
      </c>
      <c r="I19" s="61">
        <f>'S Africa Prices'!N19</f>
        <v>0.33087499999999986</v>
      </c>
      <c r="J19" s="61">
        <f>'S Africa Prices'!O19</f>
        <v>0</v>
      </c>
      <c r="K19" s="61"/>
      <c r="L19" s="61">
        <f>'UK Prices'!AC19</f>
        <v>0.38435830360681722</v>
      </c>
      <c r="M19" s="61">
        <f>'UK Prices'!AD19</f>
        <v>0</v>
      </c>
      <c r="N19" s="61">
        <f>'€uro Prices'!AD19</f>
        <v>0.39886837725918184</v>
      </c>
      <c r="O19" s="61">
        <f>'€uro Prices'!AE19</f>
        <v>0</v>
      </c>
      <c r="P19" s="61">
        <f>'SEK Prices'!W19</f>
        <v>0.49394989361702124</v>
      </c>
      <c r="Q19" s="61">
        <f>'SEK Prices'!X19</f>
        <v>5.4413989933653761E-3</v>
      </c>
      <c r="R19" s="61">
        <f>'DKr Prices'!W19</f>
        <v>0.4973169589041096</v>
      </c>
      <c r="S19" s="61">
        <f>'DKr Prices'!X19</f>
        <v>0</v>
      </c>
      <c r="T19" s="61">
        <f>'S Africa Prices'!Q19</f>
        <v>0.24817415730337067</v>
      </c>
      <c r="U19" s="61">
        <f>'S Africa Prices'!R19</f>
        <v>0</v>
      </c>
    </row>
    <row r="20" spans="1:21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+'UK Prices'!D20</f>
        <v>FJ Lambswool Slipover (Midweight)</v>
      </c>
      <c r="E20" s="61">
        <f>'UK Prices'!W20</f>
        <v>0.5050967049808428</v>
      </c>
      <c r="F20" s="61">
        <f>'UK Prices'!X20</f>
        <v>0</v>
      </c>
      <c r="G20" s="61">
        <f>'€uro Prices'!W20</f>
        <v>0.51621812734082395</v>
      </c>
      <c r="H20" s="61">
        <f>'€uro Prices'!X20</f>
        <v>0</v>
      </c>
      <c r="I20" s="61" t="e">
        <f>'S Africa Prices'!N20</f>
        <v>#DIV/0!</v>
      </c>
      <c r="J20" s="61">
        <f>'S Africa Prices'!O20</f>
        <v>0</v>
      </c>
      <c r="K20" s="61"/>
      <c r="L20" s="61">
        <f>'UK Prices'!AC20</f>
        <v>0.43114563790901478</v>
      </c>
      <c r="M20" s="61">
        <f>'UK Prices'!AD20</f>
        <v>0</v>
      </c>
      <c r="N20" s="61">
        <f>'€uro Prices'!AD20</f>
        <v>0.44392888200094704</v>
      </c>
      <c r="O20" s="61">
        <f>'€uro Prices'!AE20</f>
        <v>0</v>
      </c>
      <c r="P20" s="61">
        <f>'SEK Prices'!W20</f>
        <v>0.4928430897435897</v>
      </c>
      <c r="Q20" s="61">
        <f>'SEK Prices'!X20</f>
        <v>-6.4197077247646894E-3</v>
      </c>
      <c r="R20" s="61">
        <f>'DKr Prices'!W20</f>
        <v>0.52318194062500001</v>
      </c>
      <c r="S20" s="61">
        <f>'DKr Prices'!X20</f>
        <v>-7.3356624519230751E-3</v>
      </c>
      <c r="T20" s="61" t="e">
        <f>'S Africa Prices'!Q20</f>
        <v>#DIV/0!</v>
      </c>
      <c r="U20" s="61">
        <f>'S Africa Prices'!R20</f>
        <v>0</v>
      </c>
    </row>
    <row r="21" spans="1:21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+'UK Prices'!D21</f>
        <v>FJ Wind Shell Mid Layer</v>
      </c>
      <c r="E21" s="61">
        <f>'UK Prices'!W21</f>
        <v>0.6051293553223388</v>
      </c>
      <c r="F21" s="61">
        <f>'UK Prices'!X21</f>
        <v>0</v>
      </c>
      <c r="G21" s="61">
        <f>'€uro Prices'!W21</f>
        <v>0.61409711355311347</v>
      </c>
      <c r="H21" s="61">
        <f>'€uro Prices'!X21</f>
        <v>0</v>
      </c>
      <c r="I21" s="61" t="e">
        <f>'S Africa Prices'!N21</f>
        <v>#DIV/0!</v>
      </c>
      <c r="J21" s="61">
        <f>'S Africa Prices'!O21</f>
        <v>0</v>
      </c>
      <c r="K21" s="61"/>
      <c r="L21" s="61">
        <f>'UK Prices'!AC21</f>
        <v>0.54612569577280323</v>
      </c>
      <c r="M21" s="61">
        <f>'UK Prices'!AD21</f>
        <v>0</v>
      </c>
      <c r="N21" s="61">
        <f>'€uro Prices'!AD21</f>
        <v>0.55643346385415349</v>
      </c>
      <c r="O21" s="61">
        <f>'€uro Prices'!AE21</f>
        <v>0</v>
      </c>
      <c r="P21" s="61">
        <f>'SEK Prices'!W21</f>
        <v>0.57714425688073401</v>
      </c>
      <c r="Q21" s="61">
        <f>'SEK Prices'!X21</f>
        <v>0</v>
      </c>
      <c r="R21" s="61">
        <f>'DKr Prices'!W21</f>
        <v>0.5913088827586207</v>
      </c>
      <c r="S21" s="61">
        <f>'DKr Prices'!X21</f>
        <v>0</v>
      </c>
      <c r="T21" s="61" t="e">
        <f>'S Africa Prices'!Q21</f>
        <v>#DIV/0!</v>
      </c>
      <c r="U21" s="61">
        <f>'S Africa Prices'!R21</f>
        <v>0</v>
      </c>
    </row>
    <row r="22" spans="1:21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+'UK Prices'!D22</f>
        <v>Spun Poly Buttoned Pullover</v>
      </c>
      <c r="E22" s="61">
        <f>'UK Prices'!W22</f>
        <v>0.5915892163009403</v>
      </c>
      <c r="F22" s="61">
        <f>'UK Prices'!X22</f>
        <v>0</v>
      </c>
      <c r="G22" s="61">
        <f>'€uro Prices'!W22</f>
        <v>0.59929916640152714</v>
      </c>
      <c r="H22" s="61">
        <f>'€uro Prices'!X22</f>
        <v>0</v>
      </c>
      <c r="I22" s="61" t="e">
        <f>'S Africa Prices'!N22</f>
        <v>#DIV/0!</v>
      </c>
      <c r="J22" s="61">
        <f>'S Africa Prices'!O22</f>
        <v>0</v>
      </c>
      <c r="K22" s="61"/>
      <c r="L22" s="61">
        <f>'UK Prices'!AC22</f>
        <v>0.53056231758728778</v>
      </c>
      <c r="M22" s="61">
        <f>'UK Prices'!AD22</f>
        <v>0</v>
      </c>
      <c r="N22" s="61">
        <f>'€uro Prices'!AD22</f>
        <v>0.53942432919715766</v>
      </c>
      <c r="O22" s="61">
        <f>'€uro Prices'!AE22</f>
        <v>0</v>
      </c>
      <c r="P22" s="61">
        <f>'SEK Prices'!W22</f>
        <v>0.59683754390243893</v>
      </c>
      <c r="Q22" s="61">
        <f>'SEK Prices'!X22</f>
        <v>0</v>
      </c>
      <c r="R22" s="61">
        <f>'DKr Prices'!W22</f>
        <v>0.62495727823529401</v>
      </c>
      <c r="S22" s="61">
        <f>'DKr Prices'!X22</f>
        <v>0</v>
      </c>
      <c r="T22" s="61" t="e">
        <f>'S Africa Prices'!Q22</f>
        <v>#DIV/0!</v>
      </c>
      <c r="U22" s="61">
        <f>'S Africa Prices'!R22</f>
        <v>0</v>
      </c>
    </row>
    <row r="23" spans="1:21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+'UK Prices'!D23</f>
        <v>Spun Poly V-neck Pullover</v>
      </c>
      <c r="E23" s="61">
        <f>'UK Prices'!W23</f>
        <v>0.68054949140814214</v>
      </c>
      <c r="F23" s="61">
        <f>'UK Prices'!X23</f>
        <v>0</v>
      </c>
      <c r="G23" s="61">
        <f>'€uro Prices'!W23</f>
        <v>0.68519657233776565</v>
      </c>
      <c r="H23" s="61">
        <f>'€uro Prices'!X23</f>
        <v>0</v>
      </c>
      <c r="I23" s="61" t="e">
        <f>'S Africa Prices'!N23</f>
        <v>#DIV/0!</v>
      </c>
      <c r="J23" s="61">
        <f>'S Africa Prices'!O23</f>
        <v>0</v>
      </c>
      <c r="K23" s="61"/>
      <c r="L23" s="61">
        <f>'UK Prices'!AC23</f>
        <v>0.6328155073656806</v>
      </c>
      <c r="M23" s="61">
        <f>'UK Prices'!AD23</f>
        <v>0</v>
      </c>
      <c r="N23" s="61">
        <f>'€uro Prices'!AD23</f>
        <v>0.63815697969858109</v>
      </c>
      <c r="O23" s="61">
        <f>'€uro Prices'!AE23</f>
        <v>0</v>
      </c>
      <c r="P23" s="61">
        <f>'SEK Prices'!W23</f>
        <v>0.68926782820512822</v>
      </c>
      <c r="Q23" s="61">
        <f>'SEK Prices'!X23</f>
        <v>0</v>
      </c>
      <c r="R23" s="61">
        <f>'DKr Prices'!W23</f>
        <v>0.70785627062500001</v>
      </c>
      <c r="S23" s="61">
        <f>'DKr Prices'!X23</f>
        <v>0</v>
      </c>
      <c r="T23" s="61" t="e">
        <f>'S Africa Prices'!Q23</f>
        <v>#DIV/0!</v>
      </c>
      <c r="U23" s="61">
        <f>'S Africa Prices'!R23</f>
        <v>0</v>
      </c>
    </row>
    <row r="24" spans="1:21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+'UK Prices'!D24</f>
        <v>FJ Spun Poly Vest</v>
      </c>
      <c r="E24" s="61">
        <f>'UK Prices'!W24</f>
        <v>0.6097710344827586</v>
      </c>
      <c r="F24" s="61">
        <f>'UK Prices'!X24</f>
        <v>-5.5172413793103114E-4</v>
      </c>
      <c r="G24" s="61">
        <f>'€uro Prices'!W24</f>
        <v>0.61896835016835017</v>
      </c>
      <c r="H24" s="61">
        <f>'€uro Prices'!X24</f>
        <v>-5.3872053872050518E-4</v>
      </c>
      <c r="I24" s="61">
        <f>'S Africa Prices'!N24</f>
        <v>0.49212173913043483</v>
      </c>
      <c r="J24" s="61">
        <f>'S Africa Prices'!O24</f>
        <v>0</v>
      </c>
      <c r="K24" s="61"/>
      <c r="L24" s="61">
        <f>'UK Prices'!AC24</f>
        <v>0.55146095917558469</v>
      </c>
      <c r="M24" s="61">
        <f>'UK Prices'!AD24</f>
        <v>-6.3416567578267191E-4</v>
      </c>
      <c r="N24" s="61">
        <f>'€uro Prices'!AD24</f>
        <v>0.56203258640040243</v>
      </c>
      <c r="O24" s="61">
        <f>'€uro Prices'!AE24</f>
        <v>-6.1921901002359725E-4</v>
      </c>
      <c r="P24" s="61">
        <f>'SEK Prices'!W24</f>
        <v>0.62532745945945944</v>
      </c>
      <c r="Q24" s="61">
        <f>'SEK Prices'!X24</f>
        <v>4.5955142539799709E-3</v>
      </c>
      <c r="R24" s="61">
        <f>'DKr Prices'!W24</f>
        <v>0.64352584000000002</v>
      </c>
      <c r="S24" s="61">
        <f>'DKr Prices'!X24</f>
        <v>-5.0400000000005996E-4</v>
      </c>
      <c r="T24" s="61">
        <f>'S Africa Prices'!Q24</f>
        <v>0.42935026868588183</v>
      </c>
      <c r="U24" s="61">
        <f>'S Africa Prices'!R24</f>
        <v>0</v>
      </c>
    </row>
    <row r="25" spans="1:21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+'UK Prices'!D25</f>
        <v>Double Layer Contrast Chill-Out</v>
      </c>
      <c r="E25" s="61">
        <f>'UK Prices'!W25</f>
        <v>0.63570939273725968</v>
      </c>
      <c r="F25" s="61">
        <f>'UK Prices'!X25</f>
        <v>0</v>
      </c>
      <c r="G25" s="61">
        <f>'€uro Prices'!W25</f>
        <v>0.63868634382566591</v>
      </c>
      <c r="H25" s="61">
        <f>'€uro Prices'!X25</f>
        <v>0</v>
      </c>
      <c r="I25" s="61" t="e">
        <f>'S Africa Prices'!N25</f>
        <v>#DIV/0!</v>
      </c>
      <c r="J25" s="61">
        <f>'S Africa Prices'!O25</f>
        <v>0</v>
      </c>
      <c r="K25" s="61"/>
      <c r="L25" s="61">
        <f>'UK Prices'!AC25</f>
        <v>0.5812751640658157</v>
      </c>
      <c r="M25" s="61">
        <f>'UK Prices'!AD25</f>
        <v>0</v>
      </c>
      <c r="N25" s="61">
        <f>'€uro Prices'!AD25</f>
        <v>0.58469694692605267</v>
      </c>
      <c r="O25" s="61">
        <f>'€uro Prices'!AE25</f>
        <v>0</v>
      </c>
      <c r="P25" s="61">
        <f>'SEK Prices'!W25</f>
        <v>0.6356193790697674</v>
      </c>
      <c r="Q25" s="61">
        <f>'SEK Prices'!X25</f>
        <v>0</v>
      </c>
      <c r="R25" s="61">
        <f>'DKr Prices'!W25</f>
        <v>0.64449924294117644</v>
      </c>
      <c r="S25" s="61">
        <f>'DKr Prices'!X25</f>
        <v>0</v>
      </c>
      <c r="T25" s="61" t="e">
        <f>'S Africa Prices'!Q25</f>
        <v>#DIV/0!</v>
      </c>
      <c r="U25" s="61">
        <f>'S Africa Prices'!R25</f>
        <v>0</v>
      </c>
    </row>
    <row r="26" spans="1:21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+'UK Prices'!D26</f>
        <v>FJ Textured Chill-Out 1/4 zip</v>
      </c>
      <c r="E26" s="61">
        <f>'UK Prices'!W26</f>
        <v>0.63115237920862577</v>
      </c>
      <c r="F26" s="61">
        <f>'UK Prices'!X26</f>
        <v>4.3067178601955414E-3</v>
      </c>
      <c r="G26" s="61">
        <f>'€uro Prices'!W26</f>
        <v>0.63416656981436648</v>
      </c>
      <c r="H26" s="61">
        <f>'€uro Prices'!X26</f>
        <v>-9.5496368038738844E-5</v>
      </c>
      <c r="I26" s="61">
        <f>'S Africa Prices'!N26</f>
        <v>0.51100629629629624</v>
      </c>
      <c r="J26" s="61">
        <f>'S Africa Prices'!O26</f>
        <v>0</v>
      </c>
      <c r="K26" s="61"/>
      <c r="L26" s="61">
        <f>'UK Prices'!AC26</f>
        <v>0.57603721748117898</v>
      </c>
      <c r="M26" s="61">
        <f>'UK Prices'!AD26</f>
        <v>4.9502504140177539E-3</v>
      </c>
      <c r="N26" s="61">
        <f>'€uro Prices'!AD26</f>
        <v>0.57950180438432919</v>
      </c>
      <c r="O26" s="61">
        <f>'€uro Prices'!AE26</f>
        <v>-1.097659402744533E-4</v>
      </c>
      <c r="P26" s="61">
        <f>'SEK Prices'!W26</f>
        <v>0.63106123953488369</v>
      </c>
      <c r="Q26" s="61">
        <f>'SEK Prices'!X26</f>
        <v>4.2430160054719446E-3</v>
      </c>
      <c r="R26" s="61">
        <f>'DKr Prices'!W26</f>
        <v>0.64005218411764697</v>
      </c>
      <c r="S26" s="61">
        <f>'DKr Prices'!X26</f>
        <v>1.6514679502262375E-2</v>
      </c>
      <c r="T26" s="61">
        <f>'S Africa Prices'!Q26</f>
        <v>0.45056887224302949</v>
      </c>
      <c r="U26" s="61">
        <f>'S Africa Prices'!R26</f>
        <v>0</v>
      </c>
    </row>
    <row r="27" spans="1:21" hidden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+'UK Prices'!D27</f>
        <v>FJ Mixed Texture Sport Chill-Out 1/2 Zip</v>
      </c>
      <c r="E27" s="61">
        <f>'UK Prices'!W27</f>
        <v>0</v>
      </c>
      <c r="F27" s="61">
        <f>'UK Prices'!X27</f>
        <v>0</v>
      </c>
      <c r="G27" s="61">
        <f>'€uro Prices'!W27</f>
        <v>0</v>
      </c>
      <c r="H27" s="61">
        <f>'€uro Prices'!X27</f>
        <v>0</v>
      </c>
      <c r="I27" s="61" t="e">
        <f>'S Africa Prices'!N27</f>
        <v>#DIV/0!</v>
      </c>
      <c r="J27" s="61">
        <f>'S Africa Prices'!O27</f>
        <v>0</v>
      </c>
      <c r="K27" s="61"/>
      <c r="L27" s="61">
        <f>'UK Prices'!AC27</f>
        <v>0</v>
      </c>
      <c r="M27" s="61">
        <f>'UK Prices'!AD27</f>
        <v>0</v>
      </c>
      <c r="N27" s="61">
        <f>'€uro Prices'!AD27</f>
        <v>0</v>
      </c>
      <c r="O27" s="61">
        <f>'€uro Prices'!AE27</f>
        <v>0</v>
      </c>
      <c r="P27" s="61">
        <f>'SEK Prices'!W27</f>
        <v>0</v>
      </c>
      <c r="Q27" s="61">
        <f>'SEK Prices'!X27</f>
        <v>0</v>
      </c>
      <c r="R27" s="61">
        <f>'DKr Prices'!W27</f>
        <v>0</v>
      </c>
      <c r="S27" s="61">
        <f>'DKr Prices'!X27</f>
        <v>0</v>
      </c>
      <c r="T27" s="61" t="e">
        <f>'S Africa Prices'!Q27</f>
        <v>#DIV/0!</v>
      </c>
      <c r="U27" s="61">
        <f>'S Africa Prices'!R27</f>
        <v>0</v>
      </c>
    </row>
    <row r="28" spans="1:21" hidden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+'UK Prices'!D28</f>
        <v>FJ Chill-Out w/Chest Piping</v>
      </c>
      <c r="E28" s="61">
        <f>'UK Prices'!W28</f>
        <v>0</v>
      </c>
      <c r="F28" s="61">
        <f>'UK Prices'!X28</f>
        <v>0</v>
      </c>
      <c r="G28" s="61">
        <f>'€uro Prices'!W28</f>
        <v>0</v>
      </c>
      <c r="H28" s="61">
        <f>'€uro Prices'!X28</f>
        <v>0</v>
      </c>
      <c r="I28" s="61">
        <f>'S Africa Prices'!N28</f>
        <v>0.48197407407407394</v>
      </c>
      <c r="J28" s="61">
        <f>'S Africa Prices'!O28</f>
        <v>0</v>
      </c>
      <c r="K28" s="61"/>
      <c r="L28" s="61">
        <f>'UK Prices'!AC28</f>
        <v>0</v>
      </c>
      <c r="M28" s="61">
        <f>'UK Prices'!AD28</f>
        <v>0</v>
      </c>
      <c r="N28" s="61">
        <f>'€uro Prices'!AD28</f>
        <v>0</v>
      </c>
      <c r="O28" s="61">
        <f>'€uro Prices'!AE28</f>
        <v>0</v>
      </c>
      <c r="P28" s="61">
        <f>'SEK Prices'!W28</f>
        <v>0</v>
      </c>
      <c r="Q28" s="61">
        <f>'SEK Prices'!X28</f>
        <v>0</v>
      </c>
      <c r="R28" s="61">
        <f>'DKr Prices'!W28</f>
        <v>0</v>
      </c>
      <c r="S28" s="61">
        <f>'DKr Prices'!X28</f>
        <v>0</v>
      </c>
      <c r="T28" s="61">
        <f>'S Africa Prices'!Q28</f>
        <v>0.41794839783603815</v>
      </c>
      <c r="U28" s="61">
        <f>'S Africa Prices'!R28</f>
        <v>0</v>
      </c>
    </row>
    <row r="29" spans="1:21" hidden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+'UK Prices'!D29</f>
        <v>FJ Jersey Knit Track Jacket</v>
      </c>
      <c r="E29" s="61">
        <f>'UK Prices'!W29</f>
        <v>0</v>
      </c>
      <c r="F29" s="61">
        <f>'UK Prices'!X29</f>
        <v>0</v>
      </c>
      <c r="G29" s="61">
        <f>'€uro Prices'!W29</f>
        <v>0</v>
      </c>
      <c r="H29" s="61">
        <f>'€uro Prices'!X29</f>
        <v>0</v>
      </c>
      <c r="I29" s="61" t="e">
        <f>'S Africa Prices'!N29</f>
        <v>#DIV/0!</v>
      </c>
      <c r="J29" s="61">
        <f>'S Africa Prices'!O29</f>
        <v>0</v>
      </c>
      <c r="K29" s="61"/>
      <c r="L29" s="61">
        <f>'UK Prices'!AC29</f>
        <v>0</v>
      </c>
      <c r="M29" s="61">
        <f>'UK Prices'!AD29</f>
        <v>0</v>
      </c>
      <c r="N29" s="61">
        <f>'€uro Prices'!AD29</f>
        <v>0</v>
      </c>
      <c r="O29" s="61">
        <f>'€uro Prices'!AE29</f>
        <v>0</v>
      </c>
      <c r="P29" s="61">
        <f>'SEK Prices'!W29</f>
        <v>0</v>
      </c>
      <c r="Q29" s="61">
        <f>'SEK Prices'!X29</f>
        <v>0</v>
      </c>
      <c r="R29" s="61">
        <f>'DKr Prices'!W29</f>
        <v>0</v>
      </c>
      <c r="S29" s="61">
        <f>'DKr Prices'!X29</f>
        <v>0</v>
      </c>
      <c r="T29" s="61" t="e">
        <f>'S Africa Prices'!Q29</f>
        <v>#DIV/0!</v>
      </c>
      <c r="U29" s="61">
        <f>'S Africa Prices'!R29</f>
        <v>0</v>
      </c>
    </row>
    <row r="30" spans="1:21" hidden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+'UK Prices'!D30</f>
        <v>FJ Drop Needle Pullover 1/2 zip</v>
      </c>
      <c r="E30" s="61">
        <f>'UK Prices'!W30</f>
        <v>0</v>
      </c>
      <c r="F30" s="61">
        <f>'UK Prices'!X30</f>
        <v>0</v>
      </c>
      <c r="G30" s="61">
        <f>'€uro Prices'!W30</f>
        <v>0</v>
      </c>
      <c r="H30" s="61">
        <f>'€uro Prices'!X30</f>
        <v>0</v>
      </c>
      <c r="I30" s="61" t="e">
        <f>'S Africa Prices'!N30</f>
        <v>#DIV/0!</v>
      </c>
      <c r="J30" s="61">
        <f>'S Africa Prices'!O30</f>
        <v>0</v>
      </c>
      <c r="K30" s="61"/>
      <c r="L30" s="61">
        <f>'UK Prices'!AC30</f>
        <v>0</v>
      </c>
      <c r="M30" s="61">
        <f>'UK Prices'!AD30</f>
        <v>0</v>
      </c>
      <c r="N30" s="61">
        <f>'€uro Prices'!AD30</f>
        <v>0</v>
      </c>
      <c r="O30" s="61">
        <f>'€uro Prices'!AE30</f>
        <v>0</v>
      </c>
      <c r="P30" s="61">
        <f>'SEK Prices'!W30</f>
        <v>0</v>
      </c>
      <c r="Q30" s="61">
        <f>'SEK Prices'!X30</f>
        <v>0</v>
      </c>
      <c r="R30" s="61">
        <f>'DKr Prices'!W30</f>
        <v>0</v>
      </c>
      <c r="S30" s="61">
        <f>'DKr Prices'!X30</f>
        <v>0</v>
      </c>
      <c r="T30" s="61" t="e">
        <f>'S Africa Prices'!Q30</f>
        <v>#DIV/0!</v>
      </c>
      <c r="U30" s="61">
        <f>'S Africa Prices'!R30</f>
        <v>0</v>
      </c>
    </row>
    <row r="31" spans="1:21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+'UK Prices'!D31</f>
        <v>FJ Sport Chill Out</v>
      </c>
      <c r="E31" s="61">
        <f>'UK Prices'!W31</f>
        <v>0.57706105718300726</v>
      </c>
      <c r="F31" s="61">
        <f>'UK Prices'!X31</f>
        <v>5.2670341945014743E-3</v>
      </c>
      <c r="G31" s="61">
        <f>'€uro Prices'!W31</f>
        <v>0.58131533868378815</v>
      </c>
      <c r="H31" s="61">
        <f>'€uro Prices'!X31</f>
        <v>-1.0129052969509722E-4</v>
      </c>
      <c r="I31" s="61">
        <f>'S Africa Prices'!N31</f>
        <v>0.45377384615384619</v>
      </c>
      <c r="J31" s="61">
        <f>'S Africa Prices'!O31</f>
        <v>0</v>
      </c>
      <c r="K31" s="61"/>
      <c r="L31" s="61">
        <f>'UK Prices'!AC31</f>
        <v>0.5138632841183991</v>
      </c>
      <c r="M31" s="61">
        <f>'UK Prices'!AD31</f>
        <v>6.05406229253036E-3</v>
      </c>
      <c r="N31" s="61">
        <f>'€uro Prices'!AD31</f>
        <v>0.51875326285492884</v>
      </c>
      <c r="O31" s="61">
        <f>'€uro Prices'!AE31</f>
        <v>-1.1642589620119992E-4</v>
      </c>
      <c r="P31" s="61">
        <f>'SEK Prices'!W31</f>
        <v>0.56108562307692311</v>
      </c>
      <c r="Q31" s="61">
        <f>'SEK Prices'!X31</f>
        <v>5.5926230769230978E-3</v>
      </c>
      <c r="R31" s="61">
        <f>'DKr Prices'!W31</f>
        <v>0.58734210812499998</v>
      </c>
      <c r="S31" s="61">
        <f>'DKr Prices'!X31</f>
        <v>-6.4468795673077173E-3</v>
      </c>
      <c r="T31" s="61">
        <f>'S Africa Prices'!Q31</f>
        <v>0.38626274848746767</v>
      </c>
      <c r="U31" s="61">
        <f>'S Africa Prices'!R31</f>
        <v>0</v>
      </c>
    </row>
    <row r="32" spans="1:21" hidden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+'UK Prices'!D32</f>
        <v>FJ Sport Chill Out - American Golf</v>
      </c>
      <c r="E32" s="61">
        <f>'UK Prices'!W32</f>
        <v>0</v>
      </c>
      <c r="F32" s="61">
        <f>'UK Prices'!X32</f>
        <v>0</v>
      </c>
      <c r="G32" s="61">
        <f>'€uro Prices'!W32</f>
        <v>0</v>
      </c>
      <c r="H32" s="61">
        <f>'€uro Prices'!X32</f>
        <v>0</v>
      </c>
      <c r="I32" s="61">
        <f>'S Africa Prices'!N32</f>
        <v>0</v>
      </c>
      <c r="J32" s="61">
        <f>'S Africa Prices'!O32</f>
        <v>0</v>
      </c>
      <c r="K32" s="61"/>
      <c r="L32" s="61">
        <f>'UK Prices'!AC32</f>
        <v>0</v>
      </c>
      <c r="M32" s="61">
        <f>'UK Prices'!AD32</f>
        <v>0</v>
      </c>
      <c r="N32" s="61">
        <f>'€uro Prices'!AD32</f>
        <v>0</v>
      </c>
      <c r="O32" s="61">
        <f>'€uro Prices'!AE32</f>
        <v>0</v>
      </c>
      <c r="P32" s="61">
        <f>'SEK Prices'!W32</f>
        <v>0</v>
      </c>
      <c r="Q32" s="61">
        <f>'SEK Prices'!X32</f>
        <v>0</v>
      </c>
      <c r="R32" s="61">
        <f>'DKr Prices'!W32</f>
        <v>0</v>
      </c>
      <c r="S32" s="61">
        <f>'DKr Prices'!X32</f>
        <v>0</v>
      </c>
      <c r="T32" s="61">
        <f>'S Africa Prices'!Q32</f>
        <v>0</v>
      </c>
      <c r="U32" s="61">
        <f>'S Africa Prices'!R32</f>
        <v>0</v>
      </c>
    </row>
    <row r="33" spans="1:21" x14ac:dyDescent="0.3">
      <c r="A33" s="206" t="str">
        <f>'ITMA Form Data'!A33</f>
        <v>MID LAYER - SHIRTS</v>
      </c>
      <c r="B33" s="206"/>
      <c r="C33" s="500"/>
      <c r="D33" s="19" t="str">
        <f>+'UK Prices'!D33</f>
        <v>Shirts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</row>
    <row r="34" spans="1:21" x14ac:dyDescent="0.3">
      <c r="A34" s="332" t="str">
        <f>'ITMA Form Data'!A34</f>
        <v>Price Band 4 - Avg (2017 = 4, 2016 = 5, 2015 = 6, 2014 = 5)</v>
      </c>
      <c r="B34" s="19"/>
      <c r="C34" s="501"/>
      <c r="D34" s="19"/>
      <c r="E34" s="61">
        <f>'UK Prices'!W34</f>
        <v>0.61458668893926738</v>
      </c>
      <c r="F34" s="61">
        <f>'UK Prices'!X34</f>
        <v>-2.3894327394670789E-2</v>
      </c>
      <c r="G34" s="61">
        <f>'€uro Prices'!W34</f>
        <v>0.61737159914712159</v>
      </c>
      <c r="H34" s="61">
        <f>'€uro Prices'!X34</f>
        <v>-2.4231567459571446E-2</v>
      </c>
      <c r="I34" s="61">
        <f>'S Africa Prices'!N34</f>
        <v>0</v>
      </c>
      <c r="J34" s="61">
        <f>'S Africa Prices'!O34</f>
        <v>0</v>
      </c>
      <c r="K34" s="61"/>
      <c r="L34" s="61">
        <f>'UK Prices'!AC34</f>
        <v>0.5569961941830659</v>
      </c>
      <c r="M34" s="61">
        <f>'UK Prices'!AD34</f>
        <v>-2.7464744131805663E-2</v>
      </c>
      <c r="N34" s="61">
        <f>'€uro Prices'!AD34</f>
        <v>0.56019724039899033</v>
      </c>
      <c r="O34" s="61">
        <f>'€uro Prices'!AE34</f>
        <v>-2.7852376390312017E-2</v>
      </c>
      <c r="P34" s="61">
        <f>'SEK Prices'!W34</f>
        <v>0.59623137999999998</v>
      </c>
      <c r="Q34" s="61">
        <f>'SEK Prices'!X34</f>
        <v>-4.5623400821917848E-2</v>
      </c>
      <c r="R34" s="61">
        <f>'DKr Prices'!W34</f>
        <v>0.61065168785714286</v>
      </c>
      <c r="S34" s="61">
        <f>'DKr Prices'!X34</f>
        <v>-4.1612239729063916E-2</v>
      </c>
      <c r="T34" s="61">
        <f>'S Africa Prices'!Q34</f>
        <v>0</v>
      </c>
      <c r="U34" s="61">
        <f>'S Africa Prices'!R34</f>
        <v>0</v>
      </c>
    </row>
    <row r="35" spans="1:21" x14ac:dyDescent="0.3">
      <c r="A35" s="332" t="str">
        <f>'ITMA Form Data'!A35</f>
        <v>Price Band 3 - Avg (2017 = 7, 2016 = 8, 2015 = 7, 2014 = 4)</v>
      </c>
      <c r="B35" s="19"/>
      <c r="C35" s="501"/>
      <c r="D35" s="19"/>
      <c r="E35" s="61">
        <f>'UK Prices'!W35</f>
        <v>0.60776476489028219</v>
      </c>
      <c r="F35" s="61">
        <f>'UK Prices'!X35</f>
        <v>2.6269592476489079E-2</v>
      </c>
      <c r="G35" s="61">
        <f>'€uro Prices'!W35</f>
        <v>0.60714901098901108</v>
      </c>
      <c r="H35" s="61">
        <f>'€uro Prices'!X35</f>
        <v>2.5709350556592958E-2</v>
      </c>
      <c r="I35" s="61">
        <f>'S Africa Prices'!N35</f>
        <v>0</v>
      </c>
      <c r="J35" s="61">
        <f>'S Africa Prices'!O35</f>
        <v>0</v>
      </c>
      <c r="K35" s="61"/>
      <c r="L35" s="61">
        <f>'UK Prices'!AC35</f>
        <v>0.5491549021727381</v>
      </c>
      <c r="M35" s="61">
        <f>'UK Prices'!AD35</f>
        <v>3.019493388102179E-2</v>
      </c>
      <c r="N35" s="61">
        <f>'€uro Prices'!AD35</f>
        <v>0.54844713906782872</v>
      </c>
      <c r="O35" s="61">
        <f>'€uro Prices'!AE35</f>
        <v>2.9550977651256249E-2</v>
      </c>
      <c r="P35" s="61">
        <f>'SEK Prices'!W35</f>
        <v>0.60188123636363644</v>
      </c>
      <c r="Q35" s="61">
        <f>'SEK Prices'!X35</f>
        <v>2.6663636363636445E-2</v>
      </c>
      <c r="R35" s="61">
        <f>'DKr Prices'!W35</f>
        <v>0.61019360615384621</v>
      </c>
      <c r="S35" s="61">
        <f>'DKr Prices'!X35</f>
        <v>1.9805206153846178E-2</v>
      </c>
      <c r="T35" s="61">
        <f>'S Africa Prices'!Q35</f>
        <v>0</v>
      </c>
      <c r="U35" s="61">
        <f>'S Africa Prices'!R35</f>
        <v>0</v>
      </c>
    </row>
    <row r="36" spans="1:21" x14ac:dyDescent="0.3">
      <c r="A36" s="332" t="str">
        <f>'ITMA Form Data'!A36</f>
        <v>Price Band 2 - Avg (2017 = 6, 2016 = 7, 2015 = 6, 2014 = 5)</v>
      </c>
      <c r="B36" s="19"/>
      <c r="C36" s="501"/>
      <c r="D36" s="19"/>
      <c r="E36" s="61">
        <f>'UK Prices'!W36</f>
        <v>0.6060732252677079</v>
      </c>
      <c r="F36" s="61">
        <f>'UK Prices'!X36</f>
        <v>8.3561637984425063E-3</v>
      </c>
      <c r="G36" s="61">
        <f>'€uro Prices'!W36</f>
        <v>0.60832423540903546</v>
      </c>
      <c r="H36" s="61">
        <f>'€uro Prices'!X36</f>
        <v>7.613997313797416E-3</v>
      </c>
      <c r="I36" s="61">
        <f>'S Africa Prices'!N36</f>
        <v>0</v>
      </c>
      <c r="J36" s="61">
        <f>'S Africa Prices'!O36</f>
        <v>0</v>
      </c>
      <c r="K36" s="61"/>
      <c r="L36" s="61">
        <f>'UK Prices'!AC36</f>
        <v>0.54721060375598618</v>
      </c>
      <c r="M36" s="61">
        <f>'UK Prices'!AD36</f>
        <v>9.6047859752214082E-3</v>
      </c>
      <c r="N36" s="61">
        <f>'€uro Prices'!AD36</f>
        <v>0.54979797173452349</v>
      </c>
      <c r="O36" s="61">
        <f>'€uro Prices'!AE36</f>
        <v>8.7517210503417209E-3</v>
      </c>
      <c r="P36" s="61">
        <f>'SEK Prices'!W36</f>
        <v>0.59671746436781614</v>
      </c>
      <c r="Q36" s="61">
        <f>'SEK Prices'!X36</f>
        <v>8.6163766485178872E-3</v>
      </c>
      <c r="R36" s="61">
        <f>'DKr Prices'!W36</f>
        <v>0.6240830650000001</v>
      </c>
      <c r="S36" s="61">
        <f>'DKr Prices'!X36</f>
        <v>1.7817491086956516E-2</v>
      </c>
      <c r="T36" s="61">
        <f>'S Africa Prices'!Q36</f>
        <v>0</v>
      </c>
      <c r="U36" s="61">
        <f>'S Africa Prices'!R36</f>
        <v>0</v>
      </c>
    </row>
    <row r="37" spans="1:21" x14ac:dyDescent="0.3">
      <c r="A37" s="332" t="str">
        <f>'ITMA Form Data'!A37</f>
        <v>Price Band 1 - Avg (2017 = 2, 2016 = 2, 2015 = 3, 2014 = 3)</v>
      </c>
      <c r="B37" s="19"/>
      <c r="C37" s="501"/>
      <c r="D37" s="19"/>
      <c r="E37" s="61">
        <f>'UK Prices'!W37</f>
        <v>0.59058093722369587</v>
      </c>
      <c r="F37" s="61">
        <f>'UK Prices'!X37</f>
        <v>0</v>
      </c>
      <c r="G37" s="61">
        <f>'€uro Prices'!W37</f>
        <v>0.60483618364908687</v>
      </c>
      <c r="H37" s="61">
        <f>'€uro Prices'!X37</f>
        <v>0</v>
      </c>
      <c r="I37" s="61">
        <f>'S Africa Prices'!N37</f>
        <v>0</v>
      </c>
      <c r="J37" s="61">
        <f>'S Africa Prices'!O37</f>
        <v>0</v>
      </c>
      <c r="K37" s="61"/>
      <c r="L37" s="61">
        <f>'UK Prices'!AC37</f>
        <v>0.52940337611919053</v>
      </c>
      <c r="M37" s="61">
        <f>'UK Prices'!AD37</f>
        <v>0</v>
      </c>
      <c r="N37" s="61">
        <f>'€uro Prices'!AD37</f>
        <v>0.54578871683803087</v>
      </c>
      <c r="O37" s="61">
        <f>'€uro Prices'!AE37</f>
        <v>0</v>
      </c>
      <c r="P37" s="61">
        <f>'SEK Prices'!W37</f>
        <v>0.59482866000000001</v>
      </c>
      <c r="Q37" s="61">
        <f>'SEK Prices'!X37</f>
        <v>8.2688028571428207E-3</v>
      </c>
      <c r="R37" s="61">
        <f>'DKr Prices'!W37</f>
        <v>0.60929906499999997</v>
      </c>
      <c r="S37" s="61">
        <f>'DKr Prices'!X37</f>
        <v>0</v>
      </c>
      <c r="T37" s="61">
        <f>'S Africa Prices'!Q37</f>
        <v>0</v>
      </c>
      <c r="U37" s="61">
        <f>'S Africa Prices'!R37</f>
        <v>0</v>
      </c>
    </row>
    <row r="38" spans="1:21" hidden="1" x14ac:dyDescent="0.3">
      <c r="A38" s="681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+'UK Prices'!D38</f>
        <v>Raglan Chest Stripe Pique</v>
      </c>
      <c r="E38" s="61">
        <f>'UK Prices'!W38</f>
        <v>0.60028767927454962</v>
      </c>
      <c r="F38" s="61">
        <f>'UK Prices'!X38</f>
        <v>0</v>
      </c>
      <c r="G38" s="61">
        <f>'€uro Prices'!W38</f>
        <v>0.60317591092158263</v>
      </c>
      <c r="H38" s="61">
        <f>'€uro Prices'!X38</f>
        <v>0</v>
      </c>
      <c r="I38" s="61" t="e">
        <f>'S Africa Prices'!N38</f>
        <v>#DIV/0!</v>
      </c>
      <c r="J38" s="61">
        <f>'S Africa Prices'!O38</f>
        <v>0</v>
      </c>
      <c r="K38" s="61"/>
      <c r="L38" s="61">
        <f>'UK Prices'!AC38</f>
        <v>0.54056055089028676</v>
      </c>
      <c r="M38" s="61">
        <f>'UK Prices'!AD38</f>
        <v>0</v>
      </c>
      <c r="N38" s="61">
        <f>'€uro Prices'!AD38</f>
        <v>0.5438803573811295</v>
      </c>
      <c r="O38" s="61">
        <f>'€uro Prices'!AE38</f>
        <v>0</v>
      </c>
      <c r="P38" s="61">
        <f>'SEK Prices'!W38</f>
        <v>0.58125137999999987</v>
      </c>
      <c r="Q38" s="61">
        <f>'SEK Prices'!X38</f>
        <v>0</v>
      </c>
      <c r="R38" s="61">
        <f>'DKr Prices'!W38</f>
        <v>0.59620668785714281</v>
      </c>
      <c r="S38" s="61">
        <f>'DKr Prices'!X38</f>
        <v>0</v>
      </c>
      <c r="T38" s="61" t="e">
        <f>'S Africa Prices'!Q38</f>
        <v>#DIV/0!</v>
      </c>
      <c r="U38" s="61">
        <f>'S Africa Prices'!R38</f>
        <v>0</v>
      </c>
    </row>
    <row r="39" spans="1:21" hidden="1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+'UK Prices'!D39</f>
        <v>Stretch Pique w/Painted Stripes (A)</v>
      </c>
      <c r="E39" s="61">
        <f>'UK Prices'!W39</f>
        <v>0.61365123970886526</v>
      </c>
      <c r="F39" s="61">
        <f>'UK Prices'!X39</f>
        <v>0</v>
      </c>
      <c r="G39" s="61">
        <f>'€uro Prices'!W39</f>
        <v>0.61644290926320788</v>
      </c>
      <c r="H39" s="61">
        <f>'€uro Prices'!X39</f>
        <v>0</v>
      </c>
      <c r="I39" s="61" t="e">
        <f>'S Africa Prices'!N39</f>
        <v>#DIV/0!</v>
      </c>
      <c r="J39" s="61">
        <f>'S Africa Prices'!O39</f>
        <v>0</v>
      </c>
      <c r="K39" s="61"/>
      <c r="L39" s="61">
        <f>'UK Prices'!AC39</f>
        <v>0.5559209651826037</v>
      </c>
      <c r="M39" s="61">
        <f>'UK Prices'!AD39</f>
        <v>0</v>
      </c>
      <c r="N39" s="61">
        <f>'€uro Prices'!AD39</f>
        <v>0.5591297807623079</v>
      </c>
      <c r="O39" s="61">
        <f>'€uro Prices'!AE39</f>
        <v>0</v>
      </c>
      <c r="P39" s="61">
        <f>'SEK Prices'!W39</f>
        <v>0.59525138</v>
      </c>
      <c r="Q39" s="61">
        <f>'SEK Prices'!X39</f>
        <v>0</v>
      </c>
      <c r="R39" s="61">
        <f>'DKr Prices'!W39</f>
        <v>0.60970668785714288</v>
      </c>
      <c r="S39" s="61">
        <f>'DKr Prices'!X39</f>
        <v>0</v>
      </c>
      <c r="T39" s="61" t="e">
        <f>'S Africa Prices'!Q39</f>
        <v>#DIV/0!</v>
      </c>
      <c r="U39" s="61">
        <f>'S Africa Prices'!R39</f>
        <v>0</v>
      </c>
    </row>
    <row r="40" spans="1:21" hidden="1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+'UK Prices'!D40</f>
        <v>Stretch Lisle Colour Block Space Dye (A)</v>
      </c>
      <c r="E40" s="61">
        <f>'UK Prices'!W40</f>
        <v>0.61685849421310102</v>
      </c>
      <c r="F40" s="61">
        <f>'UK Prices'!X40</f>
        <v>0</v>
      </c>
      <c r="G40" s="61">
        <f>'€uro Prices'!W40</f>
        <v>0.61962698886519785</v>
      </c>
      <c r="H40" s="61">
        <f>'€uro Prices'!X40</f>
        <v>0</v>
      </c>
      <c r="I40" s="61" t="e">
        <f>'S Africa Prices'!N40</f>
        <v>#DIV/0!</v>
      </c>
      <c r="J40" s="61">
        <f>'S Africa Prices'!O40</f>
        <v>0</v>
      </c>
      <c r="K40" s="61"/>
      <c r="L40" s="61">
        <f>'UK Prices'!AC40</f>
        <v>0.55960746461275979</v>
      </c>
      <c r="M40" s="61">
        <f>'UK Prices'!AD40</f>
        <v>0</v>
      </c>
      <c r="N40" s="61">
        <f>'€uro Prices'!AD40</f>
        <v>0.56278964237379059</v>
      </c>
      <c r="O40" s="61">
        <f>'€uro Prices'!AE40</f>
        <v>0</v>
      </c>
      <c r="P40" s="61">
        <f>'SEK Prices'!W40</f>
        <v>0.59861138000000003</v>
      </c>
      <c r="Q40" s="61">
        <f>'SEK Prices'!X40</f>
        <v>0</v>
      </c>
      <c r="R40" s="61">
        <f>'DKr Prices'!W40</f>
        <v>0.6129466878571429</v>
      </c>
      <c r="S40" s="61">
        <f>'DKr Prices'!X40</f>
        <v>0</v>
      </c>
      <c r="T40" s="61" t="e">
        <f>'S Africa Prices'!Q40</f>
        <v>#DIV/0!</v>
      </c>
      <c r="U40" s="61">
        <f>'S Africa Prices'!R40</f>
        <v>0</v>
      </c>
    </row>
    <row r="41" spans="1:21" hidden="1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+'UK Prices'!D41</f>
        <v>Heather Lisle Stripe (A)</v>
      </c>
      <c r="E41" s="61">
        <f>'UK Prices'!W41</f>
        <v>0.62754934256055361</v>
      </c>
      <c r="F41" s="61">
        <f>'UK Prices'!X41</f>
        <v>0</v>
      </c>
      <c r="G41" s="61">
        <f>'€uro Prices'!W41</f>
        <v>0.6302405875384981</v>
      </c>
      <c r="H41" s="61">
        <f>'€uro Prices'!X41</f>
        <v>0</v>
      </c>
      <c r="I41" s="61" t="e">
        <f>'S Africa Prices'!N41</f>
        <v>#DIV/0!</v>
      </c>
      <c r="J41" s="61">
        <f>'S Africa Prices'!O41</f>
        <v>0</v>
      </c>
      <c r="K41" s="61"/>
      <c r="L41" s="61">
        <f>'UK Prices'!AC41</f>
        <v>0.57189579604661334</v>
      </c>
      <c r="M41" s="61">
        <f>'UK Prices'!AD41</f>
        <v>0</v>
      </c>
      <c r="N41" s="61">
        <f>'€uro Prices'!AD41</f>
        <v>0.57498918107873342</v>
      </c>
      <c r="O41" s="61">
        <f>'€uro Prices'!AE41</f>
        <v>0</v>
      </c>
      <c r="P41" s="61">
        <f>'SEK Prices'!W41</f>
        <v>0.60981138000000001</v>
      </c>
      <c r="Q41" s="61">
        <f>'SEK Prices'!X41</f>
        <v>0</v>
      </c>
      <c r="R41" s="61">
        <f>'DKr Prices'!W41</f>
        <v>0.62374668785714293</v>
      </c>
      <c r="S41" s="61">
        <f>'DKr Prices'!X41</f>
        <v>0</v>
      </c>
      <c r="T41" s="61" t="e">
        <f>'S Africa Prices'!Q41</f>
        <v>#DIV/0!</v>
      </c>
      <c r="U41" s="61">
        <f>'S Africa Prices'!R41</f>
        <v>0</v>
      </c>
    </row>
    <row r="42" spans="1:21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+'UK Prices'!D42</f>
        <v>Pique Chest Stripe w/ Self Collar (T)</v>
      </c>
      <c r="E42" s="61">
        <f>'UK Prices'!W42</f>
        <v>0.57491210031347961</v>
      </c>
      <c r="F42" s="61">
        <f>'UK Prices'!X42</f>
        <v>0</v>
      </c>
      <c r="G42" s="61">
        <f>'€uro Prices'!W42</f>
        <v>0.57424477237048666</v>
      </c>
      <c r="H42" s="61">
        <f>'€uro Prices'!X42</f>
        <v>5.8041834329617403E-3</v>
      </c>
      <c r="I42" s="61">
        <f>'S Africa Prices'!N42</f>
        <v>0.45506363636363639</v>
      </c>
      <c r="J42" s="61">
        <f>'S Africa Prices'!O42</f>
        <v>0</v>
      </c>
      <c r="K42" s="61"/>
      <c r="L42" s="61">
        <f>'UK Prices'!AC42</f>
        <v>0.51139321875112609</v>
      </c>
      <c r="M42" s="61">
        <f>'UK Prices'!AD42</f>
        <v>0</v>
      </c>
      <c r="N42" s="61">
        <f>'€uro Prices'!AD42</f>
        <v>0.5106261751384904</v>
      </c>
      <c r="O42" s="61">
        <f>'€uro Prices'!AE42</f>
        <v>6.6714752103008701E-3</v>
      </c>
      <c r="P42" s="61">
        <f>'SEK Prices'!W42</f>
        <v>0.56853578181818187</v>
      </c>
      <c r="Q42" s="61">
        <f>'SEK Prices'!X42</f>
        <v>6.5357818181818184E-3</v>
      </c>
      <c r="R42" s="61">
        <f>'DKr Prices'!W42</f>
        <v>0.57754437538461545</v>
      </c>
      <c r="S42" s="61">
        <f>'DKr Prices'!X42</f>
        <v>0</v>
      </c>
      <c r="T42" s="61">
        <f>'S Africa Prices'!Q42</f>
        <v>0.38771195097037797</v>
      </c>
      <c r="U42" s="61">
        <f>'S Africa Prices'!R42</f>
        <v>0</v>
      </c>
    </row>
    <row r="43" spans="1:21" hidden="1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+'UK Prices'!D43</f>
        <v>Stretch Pique All Colours Chest Stripe (T)</v>
      </c>
      <c r="E43" s="61">
        <f>'UK Prices'!W43</f>
        <v>0.59597793103448282</v>
      </c>
      <c r="F43" s="61">
        <f>'UK Prices'!X43</f>
        <v>0</v>
      </c>
      <c r="G43" s="61">
        <f>'€uro Prices'!W43</f>
        <v>0.59534367346938777</v>
      </c>
      <c r="H43" s="61">
        <f>'€uro Prices'!X43</f>
        <v>0</v>
      </c>
      <c r="I43" s="61" t="e">
        <f>'S Africa Prices'!N43</f>
        <v>#DIV/0!</v>
      </c>
      <c r="J43" s="61">
        <f>'S Africa Prices'!O43</f>
        <v>0</v>
      </c>
      <c r="K43" s="61"/>
      <c r="L43" s="61">
        <f>'UK Prices'!AC43</f>
        <v>0.53560681728101478</v>
      </c>
      <c r="M43" s="61">
        <f>'UK Prices'!AD43</f>
        <v>0</v>
      </c>
      <c r="N43" s="61">
        <f>'€uro Prices'!AD43</f>
        <v>0.5348777855969975</v>
      </c>
      <c r="O43" s="61">
        <f>'€uro Prices'!AE43</f>
        <v>0</v>
      </c>
      <c r="P43" s="61">
        <f>'SEK Prices'!W43</f>
        <v>0.58991760000000004</v>
      </c>
      <c r="Q43" s="61">
        <f>'SEK Prices'!X43</f>
        <v>0</v>
      </c>
      <c r="R43" s="61">
        <f>'DKr Prices'!W43</f>
        <v>0.59847976000000003</v>
      </c>
      <c r="S43" s="61">
        <f>'DKr Prices'!X43</f>
        <v>0</v>
      </c>
      <c r="T43" s="61" t="e">
        <f>'S Africa Prices'!Q43</f>
        <v>#DIV/0!</v>
      </c>
      <c r="U43" s="61">
        <f>'S Africa Prices'!R43</f>
        <v>0</v>
      </c>
    </row>
    <row r="44" spans="1:21" hidden="1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+'UK Prices'!D44</f>
        <v>Stretch Pique Double Space Dye Chest Stripe (A)</v>
      </c>
      <c r="E44" s="61">
        <f>'UK Prices'!W44</f>
        <v>0.59597793103448282</v>
      </c>
      <c r="F44" s="61">
        <f>'UK Prices'!X44</f>
        <v>0</v>
      </c>
      <c r="G44" s="61">
        <f>'€uro Prices'!W44</f>
        <v>0.59534367346938777</v>
      </c>
      <c r="H44" s="61">
        <f>'€uro Prices'!X44</f>
        <v>0</v>
      </c>
      <c r="I44" s="61" t="e">
        <f>'S Africa Prices'!N44</f>
        <v>#DIV/0!</v>
      </c>
      <c r="J44" s="61">
        <f>'S Africa Prices'!O44</f>
        <v>0</v>
      </c>
      <c r="K44" s="61"/>
      <c r="L44" s="61">
        <f>'UK Prices'!AC44</f>
        <v>0.53560681728101478</v>
      </c>
      <c r="M44" s="61">
        <f>'UK Prices'!AD44</f>
        <v>0</v>
      </c>
      <c r="N44" s="61">
        <f>'€uro Prices'!AD44</f>
        <v>0.5348777855969975</v>
      </c>
      <c r="O44" s="61">
        <f>'€uro Prices'!AE44</f>
        <v>0</v>
      </c>
      <c r="P44" s="61">
        <f>'SEK Prices'!W44</f>
        <v>0.58991760000000004</v>
      </c>
      <c r="Q44" s="61">
        <f>'SEK Prices'!X44</f>
        <v>0</v>
      </c>
      <c r="R44" s="61">
        <f>'DKr Prices'!W44</f>
        <v>0.59847976000000003</v>
      </c>
      <c r="S44" s="61">
        <f>'DKr Prices'!X44</f>
        <v>0</v>
      </c>
      <c r="T44" s="61" t="e">
        <f>'S Africa Prices'!Q44</f>
        <v>#DIV/0!</v>
      </c>
      <c r="U44" s="61">
        <f>'S Africa Prices'!R44</f>
        <v>0</v>
      </c>
    </row>
    <row r="45" spans="1:21" hidden="1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+'UK Prices'!D45</f>
        <v>Smooth Pique Chest Stripe (T)</v>
      </c>
      <c r="E45" s="61">
        <f>'UK Prices'!W45</f>
        <v>0.59890374085684428</v>
      </c>
      <c r="F45" s="61">
        <f>'UK Prices'!X45</f>
        <v>0</v>
      </c>
      <c r="G45" s="61">
        <f>'€uro Prices'!W45</f>
        <v>0.59827407639979069</v>
      </c>
      <c r="H45" s="61">
        <f>'€uro Prices'!X45</f>
        <v>0</v>
      </c>
      <c r="I45" s="61" t="e">
        <f>'S Africa Prices'!N45</f>
        <v>#DIV/0!</v>
      </c>
      <c r="J45" s="61">
        <f>'S Africa Prices'!O45</f>
        <v>0</v>
      </c>
      <c r="K45" s="61"/>
      <c r="L45" s="61">
        <f>'UK Prices'!AC45</f>
        <v>0.53896981707683245</v>
      </c>
      <c r="M45" s="61">
        <f>'UK Prices'!AD45</f>
        <v>0</v>
      </c>
      <c r="N45" s="61">
        <f>'€uro Prices'!AD45</f>
        <v>0.5382460648273456</v>
      </c>
      <c r="O45" s="61">
        <f>'€uro Prices'!AE45</f>
        <v>0</v>
      </c>
      <c r="P45" s="61">
        <f>'SEK Prices'!W45</f>
        <v>0.592887296969697</v>
      </c>
      <c r="Q45" s="61">
        <f>'SEK Prices'!X45</f>
        <v>0</v>
      </c>
      <c r="R45" s="61">
        <f>'DKr Prices'!W45</f>
        <v>0.60138745230769231</v>
      </c>
      <c r="S45" s="61">
        <f>'DKr Prices'!X45</f>
        <v>0</v>
      </c>
      <c r="T45" s="61" t="e">
        <f>'S Africa Prices'!Q45</f>
        <v>#DIV/0!</v>
      </c>
      <c r="U45" s="61">
        <f>'S Africa Prices'!R45</f>
        <v>0</v>
      </c>
    </row>
    <row r="46" spans="1:21" hidden="1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+'UK Prices'!D46</f>
        <v>Birdseye Pique w/Circle Print Trim (A)</v>
      </c>
      <c r="E46" s="61">
        <f>'UK Prices'!W46</f>
        <v>0.61587343782654125</v>
      </c>
      <c r="F46" s="61">
        <f>'UK Prices'!X46</f>
        <v>0</v>
      </c>
      <c r="G46" s="61">
        <f>'€uro Prices'!W46</f>
        <v>0.61527041339612765</v>
      </c>
      <c r="H46" s="61">
        <f>'€uro Prices'!X46</f>
        <v>0</v>
      </c>
      <c r="I46" s="61" t="e">
        <f>'S Africa Prices'!N46</f>
        <v>#DIV/0!</v>
      </c>
      <c r="J46" s="61">
        <f>'S Africa Prices'!O46</f>
        <v>0</v>
      </c>
      <c r="K46" s="61"/>
      <c r="L46" s="61">
        <f>'UK Prices'!AC46</f>
        <v>0.5584752158925762</v>
      </c>
      <c r="M46" s="61">
        <f>'UK Prices'!AD46</f>
        <v>0</v>
      </c>
      <c r="N46" s="61">
        <f>'€uro Prices'!AD46</f>
        <v>0.55778208436336518</v>
      </c>
      <c r="O46" s="61">
        <f>'€uro Prices'!AE46</f>
        <v>0</v>
      </c>
      <c r="P46" s="61">
        <f>'SEK Prices'!W46</f>
        <v>0.61011153939393936</v>
      </c>
      <c r="Q46" s="61">
        <f>'SEK Prices'!X46</f>
        <v>0</v>
      </c>
      <c r="R46" s="61">
        <f>'DKr Prices'!W46</f>
        <v>0.61825206769230756</v>
      </c>
      <c r="S46" s="61">
        <f>'DKr Prices'!X46</f>
        <v>0</v>
      </c>
      <c r="T46" s="61" t="e">
        <f>'S Africa Prices'!Q46</f>
        <v>#DIV/0!</v>
      </c>
      <c r="U46" s="61">
        <f>'S Africa Prices'!R46</f>
        <v>0</v>
      </c>
    </row>
    <row r="47" spans="1:21" hidden="1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+'UK Prices'!D47</f>
        <v>Smooth Pique w/Half Band Cuff (A)</v>
      </c>
      <c r="E47" s="61">
        <f>'UK Prices'!W47</f>
        <v>0.63050248693834898</v>
      </c>
      <c r="F47" s="61">
        <f>'UK Prices'!X47</f>
        <v>0</v>
      </c>
      <c r="G47" s="61">
        <f>'€uro Prices'!W47</f>
        <v>0.62992242804814236</v>
      </c>
      <c r="H47" s="61">
        <f>'€uro Prices'!X47</f>
        <v>0</v>
      </c>
      <c r="I47" s="61" t="e">
        <f>'S Africa Prices'!N47</f>
        <v>#DIV/0!</v>
      </c>
      <c r="J47" s="61">
        <f>'S Africa Prices'!O47</f>
        <v>0</v>
      </c>
      <c r="K47" s="61"/>
      <c r="L47" s="61">
        <f>'UK Prices'!AC47</f>
        <v>0.57529021487166554</v>
      </c>
      <c r="M47" s="61">
        <f>'UK Prices'!AD47</f>
        <v>0</v>
      </c>
      <c r="N47" s="61">
        <f>'€uro Prices'!AD47</f>
        <v>0.57462348051510614</v>
      </c>
      <c r="O47" s="61">
        <f>'€uro Prices'!AE47</f>
        <v>0</v>
      </c>
      <c r="P47" s="61">
        <f>'SEK Prices'!W47</f>
        <v>0.62496002424242425</v>
      </c>
      <c r="Q47" s="61">
        <f>'SEK Prices'!X47</f>
        <v>0</v>
      </c>
      <c r="R47" s="61">
        <f>'DKr Prices'!W47</f>
        <v>0.63279052923076928</v>
      </c>
      <c r="S47" s="61">
        <f>'DKr Prices'!X47</f>
        <v>0</v>
      </c>
      <c r="T47" s="61" t="e">
        <f>'S Africa Prices'!Q47</f>
        <v>#DIV/0!</v>
      </c>
      <c r="U47" s="61">
        <f>'S Africa Prices'!R47</f>
        <v>0</v>
      </c>
    </row>
    <row r="48" spans="1:21" hidden="1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+'UK Prices'!D48</f>
        <v>Stretch Pique Colour Block &amp; Contrast Trim (A)</v>
      </c>
      <c r="E48" s="61">
        <f>'UK Prices'!W48</f>
        <v>0.64220572622779515</v>
      </c>
      <c r="F48" s="61">
        <f>'UK Prices'!X48</f>
        <v>0</v>
      </c>
      <c r="G48" s="61">
        <f>'€uro Prices'!W48</f>
        <v>0.64164403976975404</v>
      </c>
      <c r="H48" s="61">
        <f>'€uro Prices'!X48</f>
        <v>0</v>
      </c>
      <c r="I48" s="61" t="e">
        <f>'S Africa Prices'!N48</f>
        <v>#DIV/0!</v>
      </c>
      <c r="J48" s="61">
        <f>'S Africa Prices'!O48</f>
        <v>0</v>
      </c>
      <c r="K48" s="61"/>
      <c r="L48" s="61">
        <f>'UK Prices'!AC48</f>
        <v>0.58874221405493699</v>
      </c>
      <c r="M48" s="61">
        <f>'UK Prices'!AD48</f>
        <v>0</v>
      </c>
      <c r="N48" s="61">
        <f>'€uro Prices'!AD48</f>
        <v>0.58809659743649889</v>
      </c>
      <c r="O48" s="61">
        <f>'€uro Prices'!AE48</f>
        <v>0</v>
      </c>
      <c r="P48" s="61">
        <f>'SEK Prices'!W48</f>
        <v>0.63683881212121218</v>
      </c>
      <c r="Q48" s="61">
        <f>'SEK Prices'!X48</f>
        <v>0</v>
      </c>
      <c r="R48" s="61">
        <f>'DKr Prices'!W48</f>
        <v>0.64442129846153851</v>
      </c>
      <c r="S48" s="61">
        <f>'DKr Prices'!X48</f>
        <v>0</v>
      </c>
      <c r="T48" s="61" t="e">
        <f>'S Africa Prices'!Q48</f>
        <v>#DIV/0!</v>
      </c>
      <c r="U48" s="61">
        <f>'S Africa Prices'!R48</f>
        <v>0</v>
      </c>
    </row>
    <row r="49" spans="1:21" hidden="1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+'UK Prices'!D49</f>
        <v>Stretch Lisle Tie Print (A)</v>
      </c>
      <c r="E49" s="61">
        <f>'UK Prices'!W49</f>
        <v>0.59804100206307098</v>
      </c>
      <c r="F49" s="61">
        <f>'UK Prices'!X49</f>
        <v>0</v>
      </c>
      <c r="G49" s="61">
        <f>'€uro Prices'!W49</f>
        <v>0.60033791062271058</v>
      </c>
      <c r="H49" s="61">
        <f>'€uro Prices'!X49</f>
        <v>0</v>
      </c>
      <c r="I49" s="61" t="e">
        <f>'S Africa Prices'!N49</f>
        <v>#DIV/0!</v>
      </c>
      <c r="J49" s="61">
        <f>'S Africa Prices'!O49</f>
        <v>0</v>
      </c>
      <c r="K49" s="61"/>
      <c r="L49" s="61">
        <f>'UK Prices'!AC49</f>
        <v>0.53797816329088621</v>
      </c>
      <c r="M49" s="61">
        <f>'UK Prices'!AD49</f>
        <v>0</v>
      </c>
      <c r="N49" s="61">
        <f>'€uro Prices'!AD49</f>
        <v>0.54061828807208112</v>
      </c>
      <c r="O49" s="61">
        <f>'€uro Prices'!AE49</f>
        <v>0</v>
      </c>
      <c r="P49" s="61">
        <f>'SEK Prices'!W49</f>
        <v>0.58849447586206893</v>
      </c>
      <c r="Q49" s="61">
        <f>'SEK Prices'!X49</f>
        <v>0</v>
      </c>
      <c r="R49" s="61">
        <f>'DKr Prices'!W49</f>
        <v>0.61641806499999996</v>
      </c>
      <c r="S49" s="61">
        <f>'DKr Prices'!X49</f>
        <v>0</v>
      </c>
      <c r="T49" s="61" t="e">
        <f>'S Africa Prices'!Q49</f>
        <v>#DIV/0!</v>
      </c>
      <c r="U49" s="61">
        <f>'S Africa Prices'!R49</f>
        <v>0</v>
      </c>
    </row>
    <row r="50" spans="1:21" hidden="1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+'UK Prices'!D50</f>
        <v>Stretch Lisle Open Stripe (T)</v>
      </c>
      <c r="E50" s="61">
        <f>'UK Prices'!W50</f>
        <v>0.55843003831417626</v>
      </c>
      <c r="F50" s="61">
        <f>'UK Prices'!X50</f>
        <v>0</v>
      </c>
      <c r="G50" s="61">
        <f>'€uro Prices'!W50</f>
        <v>0.56095329523809534</v>
      </c>
      <c r="H50" s="61">
        <f>'€uro Prices'!X50</f>
        <v>0</v>
      </c>
      <c r="I50" s="61" t="e">
        <f>'S Africa Prices'!N50</f>
        <v>#DIV/0!</v>
      </c>
      <c r="J50" s="61">
        <f>'S Africa Prices'!O50</f>
        <v>0</v>
      </c>
      <c r="K50" s="61"/>
      <c r="L50" s="61">
        <f>'UK Prices'!AC50</f>
        <v>0.49244831990135196</v>
      </c>
      <c r="M50" s="61">
        <f>'UK Prices'!AD50</f>
        <v>0</v>
      </c>
      <c r="N50" s="61">
        <f>'€uro Prices'!AD50</f>
        <v>0.49534861521620144</v>
      </c>
      <c r="O50" s="61">
        <f>'€uro Prices'!AE50</f>
        <v>0</v>
      </c>
      <c r="P50" s="61">
        <f>'SEK Prices'!W50</f>
        <v>0.54794275172413798</v>
      </c>
      <c r="Q50" s="61">
        <f>'SEK Prices'!X50</f>
        <v>0</v>
      </c>
      <c r="R50" s="61">
        <f>'DKr Prices'!W50</f>
        <v>0.57861806500000013</v>
      </c>
      <c r="S50" s="61">
        <f>'DKr Prices'!X50</f>
        <v>0</v>
      </c>
      <c r="T50" s="61" t="e">
        <f>'S Africa Prices'!Q50</f>
        <v>#DIV/0!</v>
      </c>
      <c r="U50" s="61">
        <f>'S Africa Prices'!R50</f>
        <v>0</v>
      </c>
    </row>
    <row r="51" spans="1:21" hidden="1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+'UK Prices'!D51</f>
        <v>Stretch Pique w/FJ Chest Logo (A)</v>
      </c>
      <c r="E51" s="61">
        <f>'UK Prices'!W51</f>
        <v>0.61718630120837015</v>
      </c>
      <c r="F51" s="61">
        <f>'UK Prices'!X51</f>
        <v>0</v>
      </c>
      <c r="G51" s="61">
        <f>'€uro Prices'!W51</f>
        <v>0.61937380805860798</v>
      </c>
      <c r="H51" s="61">
        <f>'€uro Prices'!X51</f>
        <v>0</v>
      </c>
      <c r="I51" s="61" t="e">
        <f>'S Africa Prices'!N51</f>
        <v>#DIV/0!</v>
      </c>
      <c r="J51" s="61">
        <f>'S Africa Prices'!O51</f>
        <v>0</v>
      </c>
      <c r="K51" s="61"/>
      <c r="L51" s="61">
        <f>'UK Prices'!AC51</f>
        <v>0.55998425426249443</v>
      </c>
      <c r="M51" s="61">
        <f>'UK Prices'!AD51</f>
        <v>0</v>
      </c>
      <c r="N51" s="61">
        <f>'€uro Prices'!AD51</f>
        <v>0.56249862995242306</v>
      </c>
      <c r="O51" s="61">
        <f>'€uro Prices'!AE51</f>
        <v>0</v>
      </c>
      <c r="P51" s="61">
        <f>'SEK Prices'!W51</f>
        <v>0.60809447586206899</v>
      </c>
      <c r="Q51" s="61">
        <f>'SEK Prices'!X51</f>
        <v>0</v>
      </c>
      <c r="R51" s="61">
        <f>'DKr Prices'!W51</f>
        <v>0.63468806500000008</v>
      </c>
      <c r="S51" s="61">
        <f>'DKr Prices'!X51</f>
        <v>0</v>
      </c>
      <c r="T51" s="61" t="e">
        <f>'S Africa Prices'!Q51</f>
        <v>#DIV/0!</v>
      </c>
      <c r="U51" s="61">
        <f>'S Africa Prices'!R51</f>
        <v>0</v>
      </c>
    </row>
    <row r="52" spans="1:21" hidden="1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+'UK Prices'!D52</f>
        <v>Smooth Pique w/Collar &amp; Sleeve Stripes (A)</v>
      </c>
      <c r="E52" s="61">
        <f>'UK Prices'!W52</f>
        <v>0.61124465664603589</v>
      </c>
      <c r="F52" s="61">
        <f>'UK Prices'!X52</f>
        <v>0</v>
      </c>
      <c r="G52" s="61">
        <f>'€uro Prices'!W52</f>
        <v>0.6134661157509157</v>
      </c>
      <c r="H52" s="61">
        <f>'€uro Prices'!X52</f>
        <v>0</v>
      </c>
      <c r="I52" s="61" t="e">
        <f>'S Africa Prices'!N52</f>
        <v>#DIV/0!</v>
      </c>
      <c r="J52" s="61">
        <f>'S Africa Prices'!O52</f>
        <v>0</v>
      </c>
      <c r="K52" s="61"/>
      <c r="L52" s="61">
        <f>'UK Prices'!AC52</f>
        <v>0.5531547777540643</v>
      </c>
      <c r="M52" s="61">
        <f>'UK Prices'!AD52</f>
        <v>0</v>
      </c>
      <c r="N52" s="61">
        <f>'€uro Prices'!AD52</f>
        <v>0.55570817902404113</v>
      </c>
      <c r="O52" s="61">
        <f>'€uro Prices'!AE52</f>
        <v>0</v>
      </c>
      <c r="P52" s="61">
        <f>'SEK Prices'!W52</f>
        <v>0.60201171724137925</v>
      </c>
      <c r="Q52" s="61">
        <f>'SEK Prices'!X52</f>
        <v>0</v>
      </c>
      <c r="R52" s="61">
        <f>'DKr Prices'!W52</f>
        <v>0.62901806500000002</v>
      </c>
      <c r="S52" s="61">
        <f>'DKr Prices'!X52</f>
        <v>0</v>
      </c>
      <c r="T52" s="61" t="e">
        <f>'S Africa Prices'!Q52</f>
        <v>#DIV/0!</v>
      </c>
      <c r="U52" s="61">
        <f>'S Africa Prices'!R52</f>
        <v>0</v>
      </c>
    </row>
    <row r="53" spans="1:21" hidden="1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+'UK Prices'!D53</f>
        <v>Stretch Pique w/Lisle Tie Print Trim (A)</v>
      </c>
      <c r="E53" s="61">
        <f>'UK Prices'!W53</f>
        <v>0.61718630120837015</v>
      </c>
      <c r="F53" s="61">
        <f>'UK Prices'!X53</f>
        <v>0</v>
      </c>
      <c r="G53" s="61">
        <f>'€uro Prices'!W53</f>
        <v>0.61937380805860798</v>
      </c>
      <c r="H53" s="61">
        <f>'€uro Prices'!X53</f>
        <v>0</v>
      </c>
      <c r="I53" s="61" t="e">
        <f>'S Africa Prices'!N53</f>
        <v>#DIV/0!</v>
      </c>
      <c r="J53" s="61">
        <f>'S Africa Prices'!O53</f>
        <v>0</v>
      </c>
      <c r="K53" s="61"/>
      <c r="L53" s="61">
        <f>'UK Prices'!AC53</f>
        <v>0.55998425426249443</v>
      </c>
      <c r="M53" s="61">
        <f>'UK Prices'!AD53</f>
        <v>0</v>
      </c>
      <c r="N53" s="61">
        <f>'€uro Prices'!AD53</f>
        <v>0.56249862995242306</v>
      </c>
      <c r="O53" s="61">
        <f>'€uro Prices'!AE53</f>
        <v>0</v>
      </c>
      <c r="P53" s="61">
        <f>'SEK Prices'!W53</f>
        <v>0.60809447586206899</v>
      </c>
      <c r="Q53" s="61">
        <f>'SEK Prices'!X53</f>
        <v>0</v>
      </c>
      <c r="R53" s="61">
        <f>'DKr Prices'!W53</f>
        <v>0.63468806500000008</v>
      </c>
      <c r="S53" s="61">
        <f>'DKr Prices'!X53</f>
        <v>0</v>
      </c>
      <c r="T53" s="61" t="e">
        <f>'S Africa Prices'!Q53</f>
        <v>#DIV/0!</v>
      </c>
      <c r="U53" s="61">
        <f>'S Africa Prices'!R53</f>
        <v>0</v>
      </c>
    </row>
    <row r="54" spans="1:21" hidden="1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+'UK Prices'!D54</f>
        <v>Stretch Jacquard Geometric (T)</v>
      </c>
      <c r="E54" s="61">
        <f>'UK Prices'!W54</f>
        <v>0.63435105216622456</v>
      </c>
      <c r="F54" s="61">
        <f>'UK Prices'!X54</f>
        <v>0</v>
      </c>
      <c r="G54" s="61">
        <f>'€uro Prices'!W54</f>
        <v>0.63644047472527476</v>
      </c>
      <c r="H54" s="61">
        <f>'€uro Prices'!X54</f>
        <v>0</v>
      </c>
      <c r="I54" s="61" t="e">
        <f>'S Africa Prices'!N54</f>
        <v>#DIV/0!</v>
      </c>
      <c r="J54" s="61">
        <f>'S Africa Prices'!O54</f>
        <v>0</v>
      </c>
      <c r="K54" s="61"/>
      <c r="L54" s="61">
        <f>'UK Prices'!AC54</f>
        <v>0.57971385306462586</v>
      </c>
      <c r="M54" s="61">
        <f>'UK Prices'!AD54</f>
        <v>0</v>
      </c>
      <c r="N54" s="61">
        <f>'€uro Prices'!AD54</f>
        <v>0.58211548818997105</v>
      </c>
      <c r="O54" s="61">
        <f>'€uro Prices'!AE54</f>
        <v>0</v>
      </c>
      <c r="P54" s="61">
        <f>'SEK Prices'!W54</f>
        <v>0.62566688965517248</v>
      </c>
      <c r="Q54" s="61">
        <f>'SEK Prices'!X54</f>
        <v>0</v>
      </c>
      <c r="R54" s="61">
        <f>'DKr Prices'!W54</f>
        <v>0.65106806500000003</v>
      </c>
      <c r="S54" s="61">
        <f>'DKr Prices'!X54</f>
        <v>0</v>
      </c>
      <c r="T54" s="61" t="e">
        <f>'S Africa Prices'!Q54</f>
        <v>#DIV/0!</v>
      </c>
      <c r="U54" s="61">
        <f>'S Africa Prices'!R54</f>
        <v>0</v>
      </c>
    </row>
    <row r="55" spans="1:21" hidden="1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+'UK Prices'!D55</f>
        <v>Stretch Pique (T)</v>
      </c>
      <c r="E55" s="61">
        <f>'UK Prices'!W55</f>
        <v>0.59850312997347477</v>
      </c>
      <c r="F55" s="61">
        <f>'UK Prices'!X55</f>
        <v>0</v>
      </c>
      <c r="G55" s="61">
        <f>'€uro Prices'!W55</f>
        <v>0.61248253968253974</v>
      </c>
      <c r="H55" s="61">
        <f>'€uro Prices'!X55</f>
        <v>0</v>
      </c>
      <c r="I55" s="61" t="e">
        <f>'S Africa Prices'!N55</f>
        <v>#DIV/0!</v>
      </c>
      <c r="J55" s="61">
        <f>'S Africa Prices'!O55</f>
        <v>0</v>
      </c>
      <c r="K55" s="61"/>
      <c r="L55" s="61">
        <f>'UK Prices'!AC55</f>
        <v>0.53850934479709744</v>
      </c>
      <c r="M55" s="61">
        <f>'UK Prices'!AD55</f>
        <v>0</v>
      </c>
      <c r="N55" s="61">
        <f>'€uro Prices'!AD55</f>
        <v>0.55457763181901121</v>
      </c>
      <c r="O55" s="61">
        <f>'€uro Prices'!AE55</f>
        <v>0</v>
      </c>
      <c r="P55" s="61">
        <f>'SEK Prices'!W55</f>
        <v>0.60266866000000008</v>
      </c>
      <c r="Q55" s="61">
        <f>'SEK Prices'!X55</f>
        <v>8.1088028571428827E-3</v>
      </c>
      <c r="R55" s="61">
        <f>'DKr Prices'!W55</f>
        <v>0.61685906499999998</v>
      </c>
      <c r="S55" s="61">
        <f>'DKr Prices'!X55</f>
        <v>0</v>
      </c>
      <c r="T55" s="61" t="e">
        <f>'S Africa Prices'!Q55</f>
        <v>#DIV/0!</v>
      </c>
      <c r="U55" s="61">
        <f>'S Africa Prices'!R55</f>
        <v>0</v>
      </c>
    </row>
    <row r="56" spans="1:21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+'UK Prices'!D56</f>
        <v>Stretch Pique (A)</v>
      </c>
      <c r="E56" s="61">
        <f>'UK Prices'!W56</f>
        <v>0.58265874447391686</v>
      </c>
      <c r="F56" s="61">
        <f>'UK Prices'!X56</f>
        <v>0</v>
      </c>
      <c r="G56" s="61">
        <f>'€uro Prices'!W56</f>
        <v>0.59718982761563399</v>
      </c>
      <c r="H56" s="61">
        <f>'€uro Prices'!X56</f>
        <v>0</v>
      </c>
      <c r="I56" s="61">
        <f>'S Africa Prices'!N56</f>
        <v>0.50132888888888893</v>
      </c>
      <c r="J56" s="61">
        <f>'S Africa Prices'!O56</f>
        <v>0</v>
      </c>
      <c r="K56" s="61"/>
      <c r="L56" s="61">
        <f>'UK Prices'!AC56</f>
        <v>0.52029740744128372</v>
      </c>
      <c r="M56" s="61">
        <f>'UK Prices'!AD56</f>
        <v>0</v>
      </c>
      <c r="N56" s="61">
        <f>'€uro Prices'!AD56</f>
        <v>0.53699980185705065</v>
      </c>
      <c r="O56" s="61">
        <f>'€uro Prices'!AE56</f>
        <v>0</v>
      </c>
      <c r="P56" s="61">
        <f>'SEK Prices'!W56</f>
        <v>0.58698865999999994</v>
      </c>
      <c r="Q56" s="61">
        <f>'SEK Prices'!X56</f>
        <v>8.4288028571428697E-3</v>
      </c>
      <c r="R56" s="61">
        <f>'DKr Prices'!W56</f>
        <v>0.60173906499999996</v>
      </c>
      <c r="S56" s="61">
        <f>'DKr Prices'!X56</f>
        <v>0</v>
      </c>
      <c r="T56" s="61">
        <f>'S Africa Prices'!Q56</f>
        <v>0.43969538077403247</v>
      </c>
      <c r="U56" s="61">
        <f>'S Africa Prices'!R56</f>
        <v>0</v>
      </c>
    </row>
    <row r="57" spans="1:21" hidden="1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+'UK Prices'!D57</f>
        <v>Stretch Pique Double Space Dye Chest Stripe (A) - Prosports</v>
      </c>
      <c r="E57" s="61">
        <f>'UK Prices'!W57</f>
        <v>0.59597793103448282</v>
      </c>
      <c r="F57" s="61">
        <f>'UK Prices'!X57</f>
        <v>0</v>
      </c>
      <c r="G57" s="61">
        <f>'€uro Prices'!W57</f>
        <v>0.59534367346938777</v>
      </c>
      <c r="H57" s="61">
        <f>'€uro Prices'!X57</f>
        <v>0</v>
      </c>
      <c r="I57" s="61" t="e">
        <f>'S Africa Prices'!N57</f>
        <v>#DIV/0!</v>
      </c>
      <c r="J57" s="61">
        <f>'S Africa Prices'!O57</f>
        <v>0</v>
      </c>
      <c r="K57" s="61"/>
      <c r="L57" s="61">
        <f>'UK Prices'!AC57</f>
        <v>0.53560681728101478</v>
      </c>
      <c r="M57" s="61">
        <f>'UK Prices'!AD57</f>
        <v>0</v>
      </c>
      <c r="N57" s="61">
        <f>'€uro Prices'!AD57</f>
        <v>0.5348777855969975</v>
      </c>
      <c r="O57" s="61">
        <f>'€uro Prices'!AE57</f>
        <v>0</v>
      </c>
      <c r="P57" s="61">
        <f>'SEK Prices'!W57</f>
        <v>0.58991760000000004</v>
      </c>
      <c r="Q57" s="61">
        <f>'SEK Prices'!X57</f>
        <v>0</v>
      </c>
      <c r="R57" s="61">
        <f>'DKr Prices'!W57</f>
        <v>0.59847976000000003</v>
      </c>
      <c r="S57" s="61">
        <f>'DKr Prices'!X57</f>
        <v>0</v>
      </c>
      <c r="T57" s="61" t="e">
        <f>'S Africa Prices'!Q57</f>
        <v>#DIV/0!</v>
      </c>
      <c r="U57" s="61">
        <f>'S Africa Prices'!R57</f>
        <v>0</v>
      </c>
    </row>
    <row r="58" spans="1:21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+'UK Prices'!D58</f>
        <v>Stretch Pique (T) - American Golf</v>
      </c>
      <c r="E58" s="61">
        <f>'UK Prices'!W58</f>
        <v>0</v>
      </c>
      <c r="F58" s="61">
        <f>'UK Prices'!X58</f>
        <v>0</v>
      </c>
      <c r="G58" s="61">
        <f>'€uro Prices'!W58</f>
        <v>0</v>
      </c>
      <c r="H58" s="61">
        <f>'€uro Prices'!X58</f>
        <v>0</v>
      </c>
      <c r="I58" s="61" t="e">
        <f>'S Africa Prices'!N58</f>
        <v>#DIV/0!</v>
      </c>
      <c r="J58" s="61">
        <f>'S Africa Prices'!O58</f>
        <v>0</v>
      </c>
      <c r="K58" s="61"/>
      <c r="L58" s="61">
        <f>'UK Prices'!AC58</f>
        <v>0</v>
      </c>
      <c r="M58" s="61">
        <f>'UK Prices'!AD58</f>
        <v>0</v>
      </c>
      <c r="N58" s="61">
        <f>'€uro Prices'!AD58</f>
        <v>0</v>
      </c>
      <c r="O58" s="61">
        <f>'€uro Prices'!AE58</f>
        <v>0</v>
      </c>
      <c r="P58" s="61">
        <f>'SEK Prices'!W58</f>
        <v>0</v>
      </c>
      <c r="Q58" s="61">
        <f>'SEK Prices'!X58</f>
        <v>0</v>
      </c>
      <c r="R58" s="61">
        <f>'DKr Prices'!W58</f>
        <v>0</v>
      </c>
      <c r="S58" s="61">
        <f>'DKr Prices'!X58</f>
        <v>0</v>
      </c>
      <c r="T58" s="61" t="e">
        <f>'S Africa Prices'!Q58</f>
        <v>#DIV/0!</v>
      </c>
      <c r="U58" s="61">
        <f>'S Africa Prices'!R58</f>
        <v>0</v>
      </c>
    </row>
    <row r="59" spans="1:21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+'UK Prices'!D59</f>
        <v>Stretch Pique (A) - American Golf</v>
      </c>
      <c r="E59" s="61">
        <f>'UK Prices'!W59</f>
        <v>0</v>
      </c>
      <c r="F59" s="61">
        <f>'UK Prices'!X59</f>
        <v>0</v>
      </c>
      <c r="G59" s="61">
        <f>'€uro Prices'!W59</f>
        <v>0</v>
      </c>
      <c r="H59" s="61">
        <f>'€uro Prices'!X59</f>
        <v>0</v>
      </c>
      <c r="I59" s="61">
        <f>'S Africa Prices'!N59</f>
        <v>0</v>
      </c>
      <c r="J59" s="61">
        <f>'S Africa Prices'!O59</f>
        <v>0</v>
      </c>
      <c r="K59" s="61"/>
      <c r="L59" s="61">
        <f>'UK Prices'!AC59</f>
        <v>0</v>
      </c>
      <c r="M59" s="61">
        <f>'UK Prices'!AD59</f>
        <v>0</v>
      </c>
      <c r="N59" s="61">
        <f>'€uro Prices'!AD59</f>
        <v>0</v>
      </c>
      <c r="O59" s="61">
        <f>'€uro Prices'!AE59</f>
        <v>0</v>
      </c>
      <c r="P59" s="61">
        <f>'SEK Prices'!W59</f>
        <v>0</v>
      </c>
      <c r="Q59" s="61">
        <f>'SEK Prices'!X59</f>
        <v>0</v>
      </c>
      <c r="R59" s="61">
        <f>'DKr Prices'!W59</f>
        <v>0</v>
      </c>
      <c r="S59" s="61">
        <f>'DKr Prices'!X59</f>
        <v>0</v>
      </c>
      <c r="T59" s="61">
        <f>'S Africa Prices'!Q59</f>
        <v>0</v>
      </c>
      <c r="U59" s="61">
        <f>'S Africa Prices'!R59</f>
        <v>0</v>
      </c>
    </row>
    <row r="60" spans="1:21" hidden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+'UK Prices'!D60</f>
        <v>Lisle Tonal Print w/ Self Collar (T)</v>
      </c>
      <c r="E60" s="61">
        <f>'UK Prices'!W60</f>
        <v>0</v>
      </c>
      <c r="F60" s="61">
        <f>'UK Prices'!X60</f>
        <v>0</v>
      </c>
      <c r="G60" s="61">
        <f>'€uro Prices'!W60</f>
        <v>0</v>
      </c>
      <c r="H60" s="61">
        <f>'€uro Prices'!X60</f>
        <v>0</v>
      </c>
      <c r="I60" s="61" t="e">
        <f>'S Africa Prices'!N60</f>
        <v>#DIV/0!</v>
      </c>
      <c r="J60" s="61">
        <f>'S Africa Prices'!O60</f>
        <v>0</v>
      </c>
      <c r="K60" s="61"/>
      <c r="L60" s="61">
        <f>'UK Prices'!AC60</f>
        <v>0</v>
      </c>
      <c r="M60" s="61">
        <f>'UK Prices'!AD60</f>
        <v>0</v>
      </c>
      <c r="N60" s="61">
        <f>'€uro Prices'!AD60</f>
        <v>0</v>
      </c>
      <c r="O60" s="61">
        <f>'€uro Prices'!AE60</f>
        <v>0</v>
      </c>
      <c r="P60" s="61">
        <f>'SEK Prices'!W60</f>
        <v>0</v>
      </c>
      <c r="Q60" s="61">
        <f>'SEK Prices'!X60</f>
        <v>0</v>
      </c>
      <c r="R60" s="61">
        <f>'DKr Prices'!W60</f>
        <v>0</v>
      </c>
      <c r="S60" s="61">
        <f>'DKr Prices'!X60</f>
        <v>0</v>
      </c>
      <c r="T60" s="61" t="e">
        <f>'S Africa Prices'!Q60</f>
        <v>#DIV/0!</v>
      </c>
      <c r="U60" s="61">
        <f>'S Africa Prices'!R60</f>
        <v>0</v>
      </c>
    </row>
    <row r="61" spans="1:21" hidden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+'UK Prices'!D61</f>
        <v>Lisle Stripe w/ Self Collar (A)</v>
      </c>
      <c r="E61" s="61">
        <f>'UK Prices'!W61</f>
        <v>0</v>
      </c>
      <c r="F61" s="61">
        <f>'UK Prices'!X61</f>
        <v>0</v>
      </c>
      <c r="G61" s="61">
        <f>'€uro Prices'!W61</f>
        <v>0</v>
      </c>
      <c r="H61" s="61">
        <f>'€uro Prices'!X61</f>
        <v>0</v>
      </c>
      <c r="I61" s="61" t="e">
        <f>'S Africa Prices'!N61</f>
        <v>#DIV/0!</v>
      </c>
      <c r="J61" s="61">
        <f>'S Africa Prices'!O61</f>
        <v>0</v>
      </c>
      <c r="K61" s="61"/>
      <c r="L61" s="61">
        <f>'UK Prices'!AC61</f>
        <v>0</v>
      </c>
      <c r="M61" s="61">
        <f>'UK Prices'!AD61</f>
        <v>0</v>
      </c>
      <c r="N61" s="61">
        <f>'€uro Prices'!AD61</f>
        <v>0</v>
      </c>
      <c r="O61" s="61">
        <f>'€uro Prices'!AE61</f>
        <v>0</v>
      </c>
      <c r="P61" s="61">
        <f>'SEK Prices'!W61</f>
        <v>0</v>
      </c>
      <c r="Q61" s="61">
        <f>'SEK Prices'!X61</f>
        <v>0</v>
      </c>
      <c r="R61" s="61">
        <f>'DKr Prices'!W61</f>
        <v>0</v>
      </c>
      <c r="S61" s="61">
        <f>'DKr Prices'!X61</f>
        <v>0</v>
      </c>
      <c r="T61" s="61" t="e">
        <f>'S Africa Prices'!Q61</f>
        <v>#DIV/0!</v>
      </c>
      <c r="U61" s="61">
        <f>'S Africa Prices'!R61</f>
        <v>0</v>
      </c>
    </row>
    <row r="62" spans="1:21" hidden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+'UK Prices'!D62</f>
        <v>Jacquard Check w/ Button Down Collar (A)</v>
      </c>
      <c r="E62" s="61">
        <f>'UK Prices'!W62</f>
        <v>0</v>
      </c>
      <c r="F62" s="61">
        <f>'UK Prices'!X62</f>
        <v>0</v>
      </c>
      <c r="G62" s="61">
        <f>'€uro Prices'!W62</f>
        <v>0</v>
      </c>
      <c r="H62" s="61">
        <f>'€uro Prices'!X62</f>
        <v>0</v>
      </c>
      <c r="I62" s="61" t="e">
        <f>'S Africa Prices'!N62</f>
        <v>#DIV/0!</v>
      </c>
      <c r="J62" s="61">
        <f>'S Africa Prices'!O62</f>
        <v>0</v>
      </c>
      <c r="K62" s="61"/>
      <c r="L62" s="61">
        <f>'UK Prices'!AC62</f>
        <v>0</v>
      </c>
      <c r="M62" s="61">
        <f>'UK Prices'!AD62</f>
        <v>0</v>
      </c>
      <c r="N62" s="61">
        <f>'€uro Prices'!AD62</f>
        <v>0</v>
      </c>
      <c r="O62" s="61">
        <f>'€uro Prices'!AE62</f>
        <v>0</v>
      </c>
      <c r="P62" s="61">
        <f>'SEK Prices'!W62</f>
        <v>0</v>
      </c>
      <c r="Q62" s="61">
        <f>'SEK Prices'!X62</f>
        <v>0</v>
      </c>
      <c r="R62" s="61">
        <f>'DKr Prices'!W62</f>
        <v>0</v>
      </c>
      <c r="S62" s="61">
        <f>'DKr Prices'!X62</f>
        <v>0</v>
      </c>
      <c r="T62" s="61" t="e">
        <f>'S Africa Prices'!Q62</f>
        <v>#DIV/0!</v>
      </c>
      <c r="U62" s="61">
        <f>'S Africa Prices'!R62</f>
        <v>0</v>
      </c>
    </row>
    <row r="63" spans="1:21" hidden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+'UK Prices'!D63</f>
        <v>Raglan Chest Stripe w/ Self Collar (A)</v>
      </c>
      <c r="E63" s="61">
        <f>'UK Prices'!W63</f>
        <v>0</v>
      </c>
      <c r="F63" s="61">
        <f>'UK Prices'!X63</f>
        <v>0</v>
      </c>
      <c r="G63" s="61">
        <f>'€uro Prices'!W63</f>
        <v>0</v>
      </c>
      <c r="H63" s="61">
        <f>'€uro Prices'!X63</f>
        <v>0</v>
      </c>
      <c r="I63" s="61">
        <f>'S Africa Prices'!N63</f>
        <v>0.44109090909090892</v>
      </c>
      <c r="J63" s="61">
        <f>'S Africa Prices'!O63</f>
        <v>0</v>
      </c>
      <c r="K63" s="61"/>
      <c r="L63" s="61">
        <f>'UK Prices'!AC63</f>
        <v>0</v>
      </c>
      <c r="M63" s="61">
        <f>'UK Prices'!AD63</f>
        <v>0</v>
      </c>
      <c r="N63" s="61">
        <f>'€uro Prices'!AD63</f>
        <v>0</v>
      </c>
      <c r="O63" s="61">
        <f>'€uro Prices'!AE63</f>
        <v>0</v>
      </c>
      <c r="P63" s="61">
        <f>'SEK Prices'!W63</f>
        <v>0</v>
      </c>
      <c r="Q63" s="61">
        <f>'SEK Prices'!X63</f>
        <v>0</v>
      </c>
      <c r="R63" s="61">
        <f>'DKr Prices'!W63</f>
        <v>0</v>
      </c>
      <c r="S63" s="61">
        <f>'DKr Prices'!X63</f>
        <v>0</v>
      </c>
      <c r="T63" s="61">
        <f>'S Africa Prices'!Q63</f>
        <v>0.37201225740551563</v>
      </c>
      <c r="U63" s="61">
        <f>'S Africa Prices'!R63</f>
        <v>0</v>
      </c>
    </row>
    <row r="64" spans="1:21" hidden="1" x14ac:dyDescent="0.3">
      <c r="A64" s="332">
        <f>'ITMA Form Data'!A64</f>
        <v>0</v>
      </c>
      <c r="B64" s="329">
        <f>'ITMA Form Data'!B64</f>
        <v>0</v>
      </c>
      <c r="C64" s="428" t="str">
        <f>'ITMA Form Data'!C64</f>
        <v>91628/9/30</v>
      </c>
      <c r="D64" s="289" t="str">
        <f>+'UK Prices'!D65</f>
        <v>Pique Chest/Back Stripes (A)</v>
      </c>
      <c r="E64" s="61">
        <f>'UK Prices'!W65</f>
        <v>0</v>
      </c>
      <c r="F64" s="61">
        <f>'UK Prices'!X65</f>
        <v>0</v>
      </c>
      <c r="G64" s="61">
        <f>'€uro Prices'!W65</f>
        <v>0</v>
      </c>
      <c r="H64" s="61">
        <f>'€uro Prices'!X65</f>
        <v>0</v>
      </c>
      <c r="I64" s="61">
        <f>'S Africa Prices'!N65</f>
        <v>0.41886761904761921</v>
      </c>
      <c r="J64" s="61">
        <f>'S Africa Prices'!O65</f>
        <v>0</v>
      </c>
      <c r="K64" s="61"/>
      <c r="L64" s="61">
        <f>'UK Prices'!AC65</f>
        <v>0</v>
      </c>
      <c r="M64" s="61">
        <f>'UK Prices'!AD65</f>
        <v>0</v>
      </c>
      <c r="N64" s="61">
        <f>'€uro Prices'!AD65</f>
        <v>0</v>
      </c>
      <c r="O64" s="61">
        <f>'€uro Prices'!AE65</f>
        <v>0</v>
      </c>
      <c r="P64" s="61">
        <f>'SEK Prices'!W65</f>
        <v>0</v>
      </c>
      <c r="Q64" s="61">
        <f>'SEK Prices'!X65</f>
        <v>0</v>
      </c>
      <c r="R64" s="61">
        <f>'DKr Prices'!W65</f>
        <v>0</v>
      </c>
      <c r="S64" s="61">
        <f>'DKr Prices'!X65</f>
        <v>0</v>
      </c>
      <c r="T64" s="61">
        <f>'S Africa Prices'!Q65</f>
        <v>0.34704226859283055</v>
      </c>
      <c r="U64" s="61">
        <f>'S Africa Prices'!R65</f>
        <v>0</v>
      </c>
    </row>
    <row r="65" spans="1:21" hidden="1" x14ac:dyDescent="0.3">
      <c r="A65" s="332">
        <f>'ITMA Form Data'!A65</f>
        <v>0</v>
      </c>
      <c r="B65" s="329">
        <f>'ITMA Form Data'!B65</f>
        <v>0</v>
      </c>
      <c r="C65" s="428" t="str">
        <f>'ITMA Form Data'!C65</f>
        <v>91643/4/5/6</v>
      </c>
      <c r="D65" s="289" t="str">
        <f>+'UK Prices'!D64</f>
        <v>Smooth Pique Double Chest Stripe (T)</v>
      </c>
      <c r="E65" s="61">
        <f>'UK Prices'!W64</f>
        <v>0</v>
      </c>
      <c r="F65" s="61">
        <f>'UK Prices'!X64</f>
        <v>0</v>
      </c>
      <c r="G65" s="61">
        <f>'€uro Prices'!W64</f>
        <v>0</v>
      </c>
      <c r="H65" s="61">
        <f>'€uro Prices'!X64</f>
        <v>0</v>
      </c>
      <c r="I65" s="61">
        <f>'S Africa Prices'!N64</f>
        <v>0.45855681818181809</v>
      </c>
      <c r="J65" s="61">
        <f>'S Africa Prices'!O64</f>
        <v>0</v>
      </c>
      <c r="K65" s="61"/>
      <c r="L65" s="61">
        <f>'UK Prices'!AC64</f>
        <v>0</v>
      </c>
      <c r="M65" s="61">
        <f>'UK Prices'!AD64</f>
        <v>0</v>
      </c>
      <c r="N65" s="61">
        <f>'€uro Prices'!AD64</f>
        <v>0</v>
      </c>
      <c r="O65" s="61">
        <f>'€uro Prices'!AE64</f>
        <v>0</v>
      </c>
      <c r="P65" s="61">
        <f>'SEK Prices'!W64</f>
        <v>0</v>
      </c>
      <c r="Q65" s="61">
        <f>'SEK Prices'!X64</f>
        <v>0</v>
      </c>
      <c r="R65" s="61">
        <f>'DKr Prices'!W64</f>
        <v>0</v>
      </c>
      <c r="S65" s="61">
        <f>'DKr Prices'!X64</f>
        <v>0</v>
      </c>
      <c r="T65" s="61">
        <f>'S Africa Prices'!Q64</f>
        <v>0.39163687436159339</v>
      </c>
      <c r="U65" s="61">
        <f>'S Africa Prices'!R64</f>
        <v>0</v>
      </c>
    </row>
    <row r="66" spans="1:21" hidden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+'UK Prices'!D66</f>
        <v>Lisle Engineered Stripe w/Striped Self Collar (A)</v>
      </c>
      <c r="E66" s="61">
        <f>'UK Prices'!W66</f>
        <v>0</v>
      </c>
      <c r="F66" s="61">
        <f>'UK Prices'!X66</f>
        <v>0</v>
      </c>
      <c r="G66" s="61">
        <f>'€uro Prices'!W66</f>
        <v>0</v>
      </c>
      <c r="H66" s="61">
        <f>'€uro Prices'!X66</f>
        <v>0</v>
      </c>
      <c r="I66" s="61">
        <f>'S Africa Prices'!N66</f>
        <v>0.43350571428571433</v>
      </c>
      <c r="J66" s="61">
        <f>'S Africa Prices'!O66</f>
        <v>0</v>
      </c>
      <c r="K66" s="61"/>
      <c r="L66" s="61">
        <f>'UK Prices'!AC66</f>
        <v>0</v>
      </c>
      <c r="M66" s="61">
        <f>'UK Prices'!AD66</f>
        <v>0</v>
      </c>
      <c r="N66" s="61">
        <f>'€uro Prices'!AD66</f>
        <v>0</v>
      </c>
      <c r="O66" s="61">
        <f>'€uro Prices'!AE66</f>
        <v>0</v>
      </c>
      <c r="P66" s="61">
        <f>'SEK Prices'!W66</f>
        <v>0</v>
      </c>
      <c r="Q66" s="61">
        <f>'SEK Prices'!X66</f>
        <v>0</v>
      </c>
      <c r="R66" s="61">
        <f>'DKr Prices'!W66</f>
        <v>0</v>
      </c>
      <c r="S66" s="61">
        <f>'DKr Prices'!X66</f>
        <v>0</v>
      </c>
      <c r="T66" s="61">
        <f>'S Africa Prices'!Q66</f>
        <v>0.36348956661316217</v>
      </c>
      <c r="U66" s="61">
        <f>'S Africa Prices'!R66</f>
        <v>0</v>
      </c>
    </row>
    <row r="67" spans="1:21" hidden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+'UK Prices'!D67</f>
        <v>Birdseye Colorblock Pique w/ Self Collar (A)</v>
      </c>
      <c r="E67" s="61">
        <f>'UK Prices'!W67</f>
        <v>0</v>
      </c>
      <c r="F67" s="61">
        <f>'UK Prices'!X67</f>
        <v>0</v>
      </c>
      <c r="G67" s="61">
        <f>'€uro Prices'!W67</f>
        <v>0</v>
      </c>
      <c r="H67" s="61">
        <f>'€uro Prices'!X67</f>
        <v>0</v>
      </c>
      <c r="I67" s="61">
        <f>'S Africa Prices'!N67</f>
        <v>0.46274863636363639</v>
      </c>
      <c r="J67" s="61">
        <f>'S Africa Prices'!O67</f>
        <v>0</v>
      </c>
      <c r="K67" s="61"/>
      <c r="L67" s="61">
        <f>'UK Prices'!AC67</f>
        <v>0</v>
      </c>
      <c r="M67" s="61">
        <f>'UK Prices'!AD67</f>
        <v>0</v>
      </c>
      <c r="N67" s="61">
        <f>'€uro Prices'!AD67</f>
        <v>0</v>
      </c>
      <c r="O67" s="61">
        <f>'€uro Prices'!AE67</f>
        <v>0</v>
      </c>
      <c r="P67" s="61">
        <f>'SEK Prices'!W67</f>
        <v>0</v>
      </c>
      <c r="Q67" s="61">
        <f>'SEK Prices'!X67</f>
        <v>0</v>
      </c>
      <c r="R67" s="61">
        <f>'DKr Prices'!W67</f>
        <v>0</v>
      </c>
      <c r="S67" s="61">
        <f>'DKr Prices'!X67</f>
        <v>0</v>
      </c>
      <c r="T67" s="61">
        <f>'S Africa Prices'!Q67</f>
        <v>0.39634678243105209</v>
      </c>
      <c r="U67" s="61">
        <f>'S Africa Prices'!R67</f>
        <v>0</v>
      </c>
    </row>
    <row r="68" spans="1:21" hidden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+'UK Prices'!D68</f>
        <v>Pique Colour Block w/ Collar, Armhole &amp; Pocket Trim (A)</v>
      </c>
      <c r="E68" s="61">
        <f>'UK Prices'!W68</f>
        <v>0</v>
      </c>
      <c r="F68" s="61">
        <f>'UK Prices'!X68</f>
        <v>0</v>
      </c>
      <c r="G68" s="61">
        <f>'€uro Prices'!W68</f>
        <v>0</v>
      </c>
      <c r="H68" s="61">
        <f>'€uro Prices'!X68</f>
        <v>0</v>
      </c>
      <c r="I68" s="61">
        <f>'S Africa Prices'!N68</f>
        <v>0.43936095238095246</v>
      </c>
      <c r="J68" s="61">
        <f>'S Africa Prices'!O68</f>
        <v>0</v>
      </c>
      <c r="K68" s="61"/>
      <c r="L68" s="61">
        <f>'UK Prices'!AC68</f>
        <v>0</v>
      </c>
      <c r="M68" s="61">
        <f>'UK Prices'!AD68</f>
        <v>0</v>
      </c>
      <c r="N68" s="61">
        <f>'€uro Prices'!AD68</f>
        <v>0</v>
      </c>
      <c r="O68" s="61">
        <f>'€uro Prices'!AE68</f>
        <v>0</v>
      </c>
      <c r="P68" s="61">
        <f>'SEK Prices'!W68</f>
        <v>0</v>
      </c>
      <c r="Q68" s="61">
        <f>'SEK Prices'!X68</f>
        <v>0</v>
      </c>
      <c r="R68" s="61">
        <f>'DKr Prices'!W68</f>
        <v>0</v>
      </c>
      <c r="S68" s="61">
        <f>'DKr Prices'!X68</f>
        <v>0</v>
      </c>
      <c r="T68" s="61">
        <f>'S Africa Prices'!Q68</f>
        <v>0.37006848582129487</v>
      </c>
      <c r="U68" s="61">
        <f>'S Africa Prices'!R68</f>
        <v>0</v>
      </c>
    </row>
    <row r="69" spans="1:21" hidden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+'UK Prices'!D69</f>
        <v>Lisle Stripe w/ Contrast Top &amp; Knit Collar (A)</v>
      </c>
      <c r="E69" s="61">
        <f>'UK Prices'!W69</f>
        <v>0</v>
      </c>
      <c r="F69" s="61">
        <f>'UK Prices'!X69</f>
        <v>0</v>
      </c>
      <c r="G69" s="61">
        <f>'€uro Prices'!W69</f>
        <v>0</v>
      </c>
      <c r="H69" s="61">
        <f>'€uro Prices'!X69</f>
        <v>0</v>
      </c>
      <c r="I69" s="61">
        <f>'S Africa Prices'!N69</f>
        <v>0.46973500000000007</v>
      </c>
      <c r="J69" s="61">
        <f>'S Africa Prices'!O69</f>
        <v>0</v>
      </c>
      <c r="K69" s="61"/>
      <c r="L69" s="61">
        <f>'UK Prices'!AC69</f>
        <v>0</v>
      </c>
      <c r="M69" s="61">
        <f>'UK Prices'!AD69</f>
        <v>0</v>
      </c>
      <c r="N69" s="61">
        <f>'€uro Prices'!AD69</f>
        <v>0</v>
      </c>
      <c r="O69" s="61">
        <f>'€uro Prices'!AE69</f>
        <v>0</v>
      </c>
      <c r="P69" s="61">
        <f>'SEK Prices'!W69</f>
        <v>0</v>
      </c>
      <c r="Q69" s="61">
        <f>'SEK Prices'!X69</f>
        <v>0</v>
      </c>
      <c r="R69" s="61">
        <f>'DKr Prices'!W69</f>
        <v>0</v>
      </c>
      <c r="S69" s="61">
        <f>'DKr Prices'!X69</f>
        <v>0</v>
      </c>
      <c r="T69" s="61">
        <f>'S Africa Prices'!Q69</f>
        <v>0.40419662921348321</v>
      </c>
      <c r="U69" s="61">
        <f>'S Africa Prices'!R69</f>
        <v>0</v>
      </c>
    </row>
    <row r="70" spans="1:21" hidden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+'UK Prices'!D70</f>
        <v>Smooth Pique w/ Houndstooth Woven Collar &amp; Pocket Trim (A)</v>
      </c>
      <c r="E70" s="61">
        <f>'UK Prices'!W70</f>
        <v>0</v>
      </c>
      <c r="F70" s="61">
        <f>'UK Prices'!X70</f>
        <v>0</v>
      </c>
      <c r="G70" s="61">
        <f>'€uro Prices'!W70</f>
        <v>0</v>
      </c>
      <c r="H70" s="61">
        <f>'€uro Prices'!X70</f>
        <v>0</v>
      </c>
      <c r="I70" s="61">
        <f>'S Africa Prices'!N70</f>
        <v>0.4701009523809524</v>
      </c>
      <c r="J70" s="61">
        <f>'S Africa Prices'!O70</f>
        <v>0</v>
      </c>
      <c r="K70" s="61"/>
      <c r="L70" s="61">
        <f>'UK Prices'!AC70</f>
        <v>0</v>
      </c>
      <c r="M70" s="61">
        <f>'UK Prices'!AD70</f>
        <v>0</v>
      </c>
      <c r="N70" s="61">
        <f>'€uro Prices'!AD70</f>
        <v>0</v>
      </c>
      <c r="O70" s="61">
        <f>'€uro Prices'!AE70</f>
        <v>0</v>
      </c>
      <c r="P70" s="61">
        <f>'SEK Prices'!W70</f>
        <v>0</v>
      </c>
      <c r="Q70" s="61">
        <f>'SEK Prices'!X70</f>
        <v>0</v>
      </c>
      <c r="R70" s="61">
        <f>'DKr Prices'!W70</f>
        <v>0</v>
      </c>
      <c r="S70" s="61">
        <f>'DKr Prices'!X70</f>
        <v>0</v>
      </c>
      <c r="T70" s="61">
        <f>'S Africa Prices'!Q70</f>
        <v>0.40460781166399146</v>
      </c>
      <c r="U70" s="61">
        <f>'S Africa Prices'!R70</f>
        <v>0</v>
      </c>
    </row>
    <row r="71" spans="1:21" hidden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+'UK Prices'!D71</f>
        <v>Lisle Multi-Stripe w/ Self Collar (T)</v>
      </c>
      <c r="E71" s="61">
        <f>'UK Prices'!W71</f>
        <v>0</v>
      </c>
      <c r="F71" s="61">
        <f>'UK Prices'!X71</f>
        <v>0</v>
      </c>
      <c r="G71" s="61">
        <f>'€uro Prices'!W71</f>
        <v>0</v>
      </c>
      <c r="H71" s="61">
        <f>'€uro Prices'!X71</f>
        <v>0</v>
      </c>
      <c r="I71" s="61">
        <f>'S Africa Prices'!N71</f>
        <v>0.48839857142857152</v>
      </c>
      <c r="J71" s="61">
        <f>'S Africa Prices'!O71</f>
        <v>0</v>
      </c>
      <c r="K71" s="61"/>
      <c r="L71" s="61">
        <f>'UK Prices'!AC71</f>
        <v>0</v>
      </c>
      <c r="M71" s="61">
        <f>'UK Prices'!AD71</f>
        <v>0</v>
      </c>
      <c r="N71" s="61">
        <f>'€uro Prices'!AD71</f>
        <v>0</v>
      </c>
      <c r="O71" s="61">
        <f>'€uro Prices'!AE71</f>
        <v>0</v>
      </c>
      <c r="P71" s="61">
        <f>'SEK Prices'!W71</f>
        <v>0</v>
      </c>
      <c r="Q71" s="61">
        <f>'SEK Prices'!X71</f>
        <v>0</v>
      </c>
      <c r="R71" s="61">
        <f>'DKr Prices'!W71</f>
        <v>0</v>
      </c>
      <c r="S71" s="61">
        <f>'DKr Prices'!X71</f>
        <v>0</v>
      </c>
      <c r="T71" s="61">
        <f>'S Africa Prices'!Q71</f>
        <v>0.42516693418940621</v>
      </c>
      <c r="U71" s="61">
        <f>'S Africa Prices'!R71</f>
        <v>0</v>
      </c>
    </row>
    <row r="72" spans="1:21" hidden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+'UK Prices'!D72</f>
        <v>SuperDry Textured Sleeve Stripe w/ Self Fabric Reversible Collar (T)</v>
      </c>
      <c r="E72" s="61">
        <f>'UK Prices'!W72</f>
        <v>0</v>
      </c>
      <c r="F72" s="61">
        <f>'UK Prices'!X72</f>
        <v>0</v>
      </c>
      <c r="G72" s="61">
        <f>'€uro Prices'!W72</f>
        <v>0</v>
      </c>
      <c r="H72" s="61">
        <f>'€uro Prices'!X72</f>
        <v>0</v>
      </c>
      <c r="I72" s="61" t="e">
        <f>'S Africa Prices'!N72</f>
        <v>#DIV/0!</v>
      </c>
      <c r="J72" s="61">
        <f>'S Africa Prices'!O72</f>
        <v>0</v>
      </c>
      <c r="K72" s="61"/>
      <c r="L72" s="61">
        <f>'UK Prices'!AC72</f>
        <v>0</v>
      </c>
      <c r="M72" s="61">
        <f>'UK Prices'!AD72</f>
        <v>0</v>
      </c>
      <c r="N72" s="61">
        <f>'€uro Prices'!AD72</f>
        <v>0</v>
      </c>
      <c r="O72" s="61">
        <f>'€uro Prices'!AE72</f>
        <v>0</v>
      </c>
      <c r="P72" s="61">
        <f>'SEK Prices'!W72</f>
        <v>0</v>
      </c>
      <c r="Q72" s="61">
        <f>'SEK Prices'!X72</f>
        <v>0</v>
      </c>
      <c r="R72" s="61">
        <f>'DKr Prices'!W72</f>
        <v>0</v>
      </c>
      <c r="S72" s="61">
        <f>'DKr Prices'!X72</f>
        <v>0</v>
      </c>
      <c r="T72" s="61" t="e">
        <f>'S Africa Prices'!Q72</f>
        <v>#DIV/0!</v>
      </c>
      <c r="U72" s="61">
        <f>'S Africa Prices'!R72</f>
        <v>0</v>
      </c>
    </row>
    <row r="73" spans="1:21" hidden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+'UK Prices'!D73</f>
        <v>Pique Pin Dot Print w/ Self Collar (A)</v>
      </c>
      <c r="E73" s="61">
        <f>'UK Prices'!W73</f>
        <v>0</v>
      </c>
      <c r="F73" s="61">
        <f>'UK Prices'!X73</f>
        <v>0</v>
      </c>
      <c r="G73" s="61">
        <f>'€uro Prices'!W73</f>
        <v>0</v>
      </c>
      <c r="H73" s="61">
        <f>'€uro Prices'!X73</f>
        <v>0</v>
      </c>
      <c r="I73" s="61">
        <f>'S Africa Prices'!N73</f>
        <v>0.46515505050505052</v>
      </c>
      <c r="J73" s="61">
        <f>'S Africa Prices'!O73</f>
        <v>0</v>
      </c>
      <c r="K73" s="61"/>
      <c r="L73" s="61">
        <f>'UK Prices'!AC73</f>
        <v>0</v>
      </c>
      <c r="M73" s="61">
        <f>'UK Prices'!AD73</f>
        <v>0</v>
      </c>
      <c r="N73" s="61">
        <f>'€uro Prices'!AD73</f>
        <v>0</v>
      </c>
      <c r="O73" s="61">
        <f>'€uro Prices'!AE73</f>
        <v>0</v>
      </c>
      <c r="P73" s="61">
        <f>'SEK Prices'!W73</f>
        <v>0</v>
      </c>
      <c r="Q73" s="61">
        <f>'SEK Prices'!X73</f>
        <v>0</v>
      </c>
      <c r="R73" s="61">
        <f>'DKr Prices'!W73</f>
        <v>0</v>
      </c>
      <c r="S73" s="61">
        <f>'DKr Prices'!X73</f>
        <v>0</v>
      </c>
      <c r="T73" s="61">
        <f>'S Africa Prices'!Q73</f>
        <v>0.39905061854500062</v>
      </c>
      <c r="U73" s="61">
        <f>'S Africa Prices'!R73</f>
        <v>0</v>
      </c>
    </row>
    <row r="74" spans="1:21" hidden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+'UK Prices'!D74</f>
        <v>Raglan Jacquard w/ Solid Sleeves (T)</v>
      </c>
      <c r="E74" s="61">
        <f>'UK Prices'!W74</f>
        <v>0</v>
      </c>
      <c r="F74" s="61">
        <f>'UK Prices'!X74</f>
        <v>0</v>
      </c>
      <c r="G74" s="61">
        <f>'€uro Prices'!W74</f>
        <v>0</v>
      </c>
      <c r="H74" s="61">
        <f>'€uro Prices'!X74</f>
        <v>0</v>
      </c>
      <c r="I74" s="61">
        <f>'S Africa Prices'!N74</f>
        <v>0.48184469696969695</v>
      </c>
      <c r="J74" s="61">
        <f>'S Africa Prices'!O74</f>
        <v>0</v>
      </c>
      <c r="K74" s="61"/>
      <c r="L74" s="61">
        <f>'UK Prices'!AC74</f>
        <v>0</v>
      </c>
      <c r="M74" s="61">
        <f>'UK Prices'!AD74</f>
        <v>0</v>
      </c>
      <c r="N74" s="61">
        <f>'€uro Prices'!AD74</f>
        <v>0</v>
      </c>
      <c r="O74" s="61">
        <f>'€uro Prices'!AE74</f>
        <v>0</v>
      </c>
      <c r="P74" s="61">
        <f>'SEK Prices'!W74</f>
        <v>0</v>
      </c>
      <c r="Q74" s="61">
        <f>'SEK Prices'!X74</f>
        <v>0</v>
      </c>
      <c r="R74" s="61">
        <f>'DKr Prices'!W74</f>
        <v>0</v>
      </c>
      <c r="S74" s="61">
        <f>'DKr Prices'!X74</f>
        <v>0</v>
      </c>
      <c r="T74" s="61">
        <f>'S Africa Prices'!Q74</f>
        <v>0.41780303030303034</v>
      </c>
      <c r="U74" s="61">
        <f>'S Africa Prices'!R74</f>
        <v>0</v>
      </c>
    </row>
    <row r="75" spans="1:21" hidden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+'UK Prices'!D75</f>
        <v>Pieced Back Pique w/ Knit Collar (A)</v>
      </c>
      <c r="E75" s="61">
        <f>'UK Prices'!W75</f>
        <v>0</v>
      </c>
      <c r="F75" s="61">
        <f>'UK Prices'!X75</f>
        <v>0</v>
      </c>
      <c r="G75" s="61">
        <f>'€uro Prices'!W75</f>
        <v>0</v>
      </c>
      <c r="H75" s="61">
        <f>'€uro Prices'!X75</f>
        <v>0</v>
      </c>
      <c r="I75" s="61">
        <f>'S Africa Prices'!N75</f>
        <v>0.48650227272727276</v>
      </c>
      <c r="J75" s="61">
        <f>'S Africa Prices'!O75</f>
        <v>0</v>
      </c>
      <c r="K75" s="61"/>
      <c r="L75" s="61">
        <f>'UK Prices'!AC75</f>
        <v>0</v>
      </c>
      <c r="M75" s="61">
        <f>'UK Prices'!AD75</f>
        <v>0</v>
      </c>
      <c r="N75" s="61">
        <f>'€uro Prices'!AD75</f>
        <v>0</v>
      </c>
      <c r="O75" s="61">
        <f>'€uro Prices'!AE75</f>
        <v>0</v>
      </c>
      <c r="P75" s="61">
        <f>'SEK Prices'!W75</f>
        <v>0</v>
      </c>
      <c r="Q75" s="61">
        <f>'SEK Prices'!X75</f>
        <v>0</v>
      </c>
      <c r="R75" s="61">
        <f>'DKr Prices'!W75</f>
        <v>0</v>
      </c>
      <c r="S75" s="61">
        <f>'DKr Prices'!X75</f>
        <v>0</v>
      </c>
      <c r="T75" s="61">
        <f>'S Africa Prices'!Q75</f>
        <v>0.42303626149131773</v>
      </c>
      <c r="U75" s="61">
        <f>'S Africa Prices'!R75</f>
        <v>0</v>
      </c>
    </row>
    <row r="76" spans="1:21" hidden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+'UK Prices'!D76</f>
        <v>Smooth Pique Solid w/ Knit Collar (T)</v>
      </c>
      <c r="E76" s="61">
        <f>'UK Prices'!W76</f>
        <v>0</v>
      </c>
      <c r="F76" s="61">
        <f>'UK Prices'!X76</f>
        <v>0</v>
      </c>
      <c r="G76" s="61">
        <f>'€uro Prices'!W76</f>
        <v>0</v>
      </c>
      <c r="H76" s="61">
        <f>'€uro Prices'!X76</f>
        <v>0</v>
      </c>
      <c r="I76" s="61">
        <f>'S Africa Prices'!N76</f>
        <v>0.48844292929292915</v>
      </c>
      <c r="J76" s="61">
        <f>'S Africa Prices'!O76</f>
        <v>0</v>
      </c>
      <c r="K76" s="61"/>
      <c r="L76" s="61">
        <f>'UK Prices'!AC76</f>
        <v>0</v>
      </c>
      <c r="M76" s="61">
        <f>'UK Prices'!AD76</f>
        <v>0</v>
      </c>
      <c r="N76" s="61">
        <f>'€uro Prices'!AD76</f>
        <v>0</v>
      </c>
      <c r="O76" s="61">
        <f>'€uro Prices'!AE76</f>
        <v>0</v>
      </c>
      <c r="P76" s="61">
        <f>'SEK Prices'!W76</f>
        <v>0</v>
      </c>
      <c r="Q76" s="61">
        <f>'SEK Prices'!X76</f>
        <v>0</v>
      </c>
      <c r="R76" s="61">
        <f>'DKr Prices'!W76</f>
        <v>0</v>
      </c>
      <c r="S76" s="61">
        <f>'DKr Prices'!X76</f>
        <v>0</v>
      </c>
      <c r="T76" s="61">
        <f>'S Africa Prices'!Q76</f>
        <v>0.4252167744864373</v>
      </c>
      <c r="U76" s="61">
        <f>'S Africa Prices'!R76</f>
        <v>0</v>
      </c>
    </row>
    <row r="77" spans="1:21" hidden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+'UK Prices'!D77</f>
        <v>Lisle Solid Brother w/ Self Collar (A)</v>
      </c>
      <c r="E77" s="61">
        <f>'UK Prices'!W77</f>
        <v>0</v>
      </c>
      <c r="F77" s="61">
        <f>'UK Prices'!X77</f>
        <v>0</v>
      </c>
      <c r="G77" s="61">
        <f>'€uro Prices'!W77</f>
        <v>0</v>
      </c>
      <c r="H77" s="61">
        <f>'€uro Prices'!X77</f>
        <v>0</v>
      </c>
      <c r="I77" s="61">
        <f>'S Africa Prices'!N77</f>
        <v>0.49931060606060612</v>
      </c>
      <c r="J77" s="61">
        <f>'S Africa Prices'!O77</f>
        <v>0</v>
      </c>
      <c r="K77" s="61"/>
      <c r="L77" s="61">
        <f>'UK Prices'!AC77</f>
        <v>0</v>
      </c>
      <c r="M77" s="61">
        <f>'UK Prices'!AD77</f>
        <v>0</v>
      </c>
      <c r="N77" s="61">
        <f>'€uro Prices'!AD77</f>
        <v>0</v>
      </c>
      <c r="O77" s="61">
        <f>'€uro Prices'!AE77</f>
        <v>0</v>
      </c>
      <c r="P77" s="61">
        <f>'SEK Prices'!W77</f>
        <v>0</v>
      </c>
      <c r="Q77" s="61">
        <f>'SEK Prices'!X77</f>
        <v>0</v>
      </c>
      <c r="R77" s="61">
        <f>'DKr Prices'!W77</f>
        <v>0</v>
      </c>
      <c r="S77" s="61">
        <f>'DKr Prices'!X77</f>
        <v>0</v>
      </c>
      <c r="T77" s="61">
        <f>'S Africa Prices'!Q77</f>
        <v>0.43742764725910799</v>
      </c>
      <c r="U77" s="61">
        <f>'S Africa Prices'!R77</f>
        <v>0</v>
      </c>
    </row>
    <row r="78" spans="1:21" hidden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+'UK Prices'!D78</f>
        <v>Stretch Lisle w/neck tape trim (A)</v>
      </c>
      <c r="E78" s="61">
        <f>'UK Prices'!W78</f>
        <v>0</v>
      </c>
      <c r="F78" s="61">
        <f>'UK Prices'!X78</f>
        <v>0</v>
      </c>
      <c r="G78" s="61">
        <f>'€uro Prices'!W78</f>
        <v>0</v>
      </c>
      <c r="H78" s="61">
        <f>'€uro Prices'!X78</f>
        <v>0</v>
      </c>
      <c r="I78" s="61" t="e">
        <f>'S Africa Prices'!N78</f>
        <v>#DIV/0!</v>
      </c>
      <c r="J78" s="61">
        <f>'S Africa Prices'!O78</f>
        <v>0</v>
      </c>
      <c r="K78" s="61"/>
      <c r="L78" s="61">
        <f>'UK Prices'!AC78</f>
        <v>0</v>
      </c>
      <c r="M78" s="61">
        <f>'UK Prices'!AD78</f>
        <v>0</v>
      </c>
      <c r="N78" s="61">
        <f>'€uro Prices'!AD78</f>
        <v>0</v>
      </c>
      <c r="O78" s="61">
        <f>'€uro Prices'!AE78</f>
        <v>0</v>
      </c>
      <c r="P78" s="61">
        <f>'SEK Prices'!W78</f>
        <v>0</v>
      </c>
      <c r="Q78" s="61">
        <f>'SEK Prices'!X78</f>
        <v>0</v>
      </c>
      <c r="R78" s="61">
        <f>'DKr Prices'!W78</f>
        <v>0</v>
      </c>
      <c r="S78" s="61">
        <f>'DKr Prices'!X78</f>
        <v>0</v>
      </c>
      <c r="T78" s="61" t="e">
        <f>'S Africa Prices'!Q78</f>
        <v>#DIV/0!</v>
      </c>
      <c r="U78" s="61">
        <f>'S Africa Prices'!R78</f>
        <v>0</v>
      </c>
    </row>
    <row r="79" spans="1:21" hidden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+'UK Prices'!D79</f>
        <v>Performance T-Shirt</v>
      </c>
      <c r="E79" s="61">
        <f>'UK Prices'!W79</f>
        <v>0</v>
      </c>
      <c r="F79" s="61">
        <f>'UK Prices'!X79</f>
        <v>0</v>
      </c>
      <c r="G79" s="61">
        <f>'€uro Prices'!W79</f>
        <v>0</v>
      </c>
      <c r="H79" s="61">
        <f>'€uro Prices'!X79</f>
        <v>0</v>
      </c>
      <c r="I79" s="61">
        <f>'S Africa Prices'!N79</f>
        <v>0.46074745762711866</v>
      </c>
      <c r="J79" s="61">
        <f>'S Africa Prices'!O79</f>
        <v>0</v>
      </c>
      <c r="K79" s="61"/>
      <c r="L79" s="61">
        <f>'UK Prices'!AC79</f>
        <v>0</v>
      </c>
      <c r="M79" s="61">
        <f>'UK Prices'!AD79</f>
        <v>0</v>
      </c>
      <c r="N79" s="61">
        <f>'€uro Prices'!AD79</f>
        <v>0</v>
      </c>
      <c r="O79" s="61">
        <f>'€uro Prices'!AE79</f>
        <v>0</v>
      </c>
      <c r="P79" s="61">
        <f>'SEK Prices'!W79</f>
        <v>0</v>
      </c>
      <c r="Q79" s="61">
        <f>'SEK Prices'!X79</f>
        <v>0</v>
      </c>
      <c r="R79" s="61">
        <f>'DKr Prices'!W79</f>
        <v>0</v>
      </c>
      <c r="S79" s="61">
        <f>'DKr Prices'!X79</f>
        <v>0</v>
      </c>
      <c r="T79" s="61">
        <f>'S Africa Prices'!Q79</f>
        <v>0.39409826699676254</v>
      </c>
      <c r="U79" s="61">
        <f>'S Africa Prices'!R79</f>
        <v>0</v>
      </c>
    </row>
    <row r="80" spans="1:21" hidden="1" x14ac:dyDescent="0.3">
      <c r="A80" s="332">
        <f>'ITMA Form Data'!A80</f>
        <v>0</v>
      </c>
      <c r="B80" s="428" t="str">
        <f>'ITMA Form Data'!B80</f>
        <v>91670/2</v>
      </c>
      <c r="C80" s="428">
        <f>'ITMA Form Data'!C80</f>
        <v>0</v>
      </c>
      <c r="D80" s="289" t="str">
        <f>+'UK Prices'!D80</f>
        <v>Smooth Pique Double Chest Stripe (T) - Prosports</v>
      </c>
      <c r="E80" s="61">
        <f>'UK Prices'!W79</f>
        <v>0</v>
      </c>
      <c r="F80" s="61">
        <f>'UK Prices'!X79</f>
        <v>0</v>
      </c>
      <c r="G80" s="61">
        <f>'€uro Prices'!W79</f>
        <v>0</v>
      </c>
      <c r="H80" s="61">
        <f>'€uro Prices'!X79</f>
        <v>0</v>
      </c>
      <c r="I80" s="61">
        <f>'S Africa Prices'!N79</f>
        <v>0.46074745762711866</v>
      </c>
      <c r="J80" s="61">
        <f>'S Africa Prices'!O79</f>
        <v>0</v>
      </c>
      <c r="K80" s="61"/>
      <c r="L80" s="61">
        <f>'UK Prices'!AC79</f>
        <v>0</v>
      </c>
      <c r="M80" s="61">
        <f>'UK Prices'!AD79</f>
        <v>0</v>
      </c>
      <c r="N80" s="61">
        <f>'€uro Prices'!AD79</f>
        <v>0</v>
      </c>
      <c r="O80" s="61">
        <f>'€uro Prices'!AE79</f>
        <v>0</v>
      </c>
      <c r="P80" s="61">
        <f>'SEK Prices'!W79</f>
        <v>0</v>
      </c>
      <c r="Q80" s="61">
        <f>'SEK Prices'!X79</f>
        <v>0</v>
      </c>
      <c r="R80" s="61">
        <f>'DKr Prices'!W79</f>
        <v>0</v>
      </c>
      <c r="S80" s="61">
        <f>'DKr Prices'!X79</f>
        <v>0</v>
      </c>
      <c r="T80" s="61">
        <f>'S Africa Prices'!Q79</f>
        <v>0.39409826699676254</v>
      </c>
      <c r="U80" s="61">
        <f>'S Africa Prices'!R79</f>
        <v>0</v>
      </c>
    </row>
    <row r="81" spans="1:21" x14ac:dyDescent="0.3">
      <c r="A81" s="206" t="str">
        <f>'ITMA Form Data'!A81</f>
        <v>OUTER LAYER - TROUSERS</v>
      </c>
      <c r="B81" s="206"/>
      <c r="C81" s="500"/>
      <c r="D81" s="19" t="str">
        <f>+'UK Prices'!D81</f>
        <v>Trousers</v>
      </c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</row>
    <row r="82" spans="1:21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+'UK Prices'!D82</f>
        <v>FJ Bedford Trouser (Slim Fit)</v>
      </c>
      <c r="E82" s="61">
        <f>'UK Prices'!W82</f>
        <v>0.49688537205081668</v>
      </c>
      <c r="F82" s="61">
        <f>'UK Prices'!X82</f>
        <v>6.5993950393224976E-3</v>
      </c>
      <c r="G82" s="61">
        <f>'€uro Prices'!W82</f>
        <v>0.49615383496910215</v>
      </c>
      <c r="H82" s="61">
        <f>'€uro Prices'!X82</f>
        <v>4.7454488786351501E-3</v>
      </c>
      <c r="I82" s="61" t="e">
        <f>'S Africa Prices'!N82</f>
        <v>#DIV/0!</v>
      </c>
      <c r="J82" s="61">
        <f>'S Africa Prices'!O82</f>
        <v>0</v>
      </c>
      <c r="K82" s="61"/>
      <c r="L82" s="61">
        <f>'UK Prices'!AC82</f>
        <v>0.42170732419634105</v>
      </c>
      <c r="M82" s="61">
        <f>'UK Prices'!AD82</f>
        <v>7.5855115394511952E-3</v>
      </c>
      <c r="N82" s="61">
        <f>'€uro Prices'!AD82</f>
        <v>0.42086647697597951</v>
      </c>
      <c r="O82" s="61">
        <f>'€uro Prices'!AE82</f>
        <v>5.4545389409599854E-3</v>
      </c>
      <c r="P82" s="61">
        <f>'SEK Prices'!W82</f>
        <v>0.50497114285714284</v>
      </c>
      <c r="Q82" s="61">
        <f>'SEK Prices'!X82</f>
        <v>-1.0564285714287358E-4</v>
      </c>
      <c r="R82" s="61">
        <f>'DKr Prices'!W82</f>
        <v>0.53219772999999992</v>
      </c>
      <c r="S82" s="61">
        <f>'DKr Prices'!X82</f>
        <v>-9.9832500000007762E-5</v>
      </c>
      <c r="T82" s="61" t="e">
        <f>'S Africa Prices'!Q82</f>
        <v>#DIV/0!</v>
      </c>
      <c r="U82" s="61">
        <f>'S Africa Prices'!R82</f>
        <v>0</v>
      </c>
    </row>
    <row r="83" spans="1:21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+'UK Prices'!D83</f>
        <v>MT Lite Cooling Performance Trouser (Slim Fit)</v>
      </c>
      <c r="E83" s="61">
        <f>'UK Prices'!W83</f>
        <v>0.55583274047186926</v>
      </c>
      <c r="F83" s="61">
        <f>'UK Prices'!X83</f>
        <v>0</v>
      </c>
      <c r="G83" s="61">
        <f>'€uro Prices'!W83</f>
        <v>0.55518691384950924</v>
      </c>
      <c r="H83" s="61">
        <f>'€uro Prices'!X83</f>
        <v>0</v>
      </c>
      <c r="I83" s="61" t="e">
        <f>'S Africa Prices'!N83</f>
        <v>#DIV/0!</v>
      </c>
      <c r="J83" s="61">
        <f>'S Africa Prices'!O83</f>
        <v>0</v>
      </c>
      <c r="K83" s="61"/>
      <c r="L83" s="61">
        <f>'UK Prices'!AC83</f>
        <v>0.48946292008260839</v>
      </c>
      <c r="M83" s="61">
        <f>'UK Prices'!AD83</f>
        <v>0</v>
      </c>
      <c r="N83" s="61">
        <f>'€uro Prices'!AD83</f>
        <v>0.48872059063161982</v>
      </c>
      <c r="O83" s="61">
        <f>'€uro Prices'!AE83</f>
        <v>0</v>
      </c>
      <c r="P83" s="61">
        <f>'SEK Prices'!W83</f>
        <v>0.56297114285714289</v>
      </c>
      <c r="Q83" s="61">
        <f>'SEK Prices'!X83</f>
        <v>0</v>
      </c>
      <c r="R83" s="61">
        <f>'DKr Prices'!W83</f>
        <v>0.58700772999999995</v>
      </c>
      <c r="S83" s="61">
        <f>'DKr Prices'!X83</f>
        <v>0</v>
      </c>
      <c r="T83" s="61" t="e">
        <f>'S Africa Prices'!Q83</f>
        <v>#DIV/0!</v>
      </c>
      <c r="U83" s="61">
        <f>'S Africa Prices'!R83</f>
        <v>0</v>
      </c>
    </row>
    <row r="84" spans="1:21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+'UK Prices'!D84</f>
        <v>FJ WRT Xtreme Trouser</v>
      </c>
      <c r="E84" s="61">
        <f>'UK Prices'!W84</f>
        <v>0.62979579133510166</v>
      </c>
      <c r="F84" s="61">
        <f>'UK Prices'!X84</f>
        <v>0</v>
      </c>
      <c r="G84" s="61">
        <f>'€uro Prices'!W84</f>
        <v>0.63416255133245969</v>
      </c>
      <c r="H84" s="61">
        <f>'€uro Prices'!X84</f>
        <v>0</v>
      </c>
      <c r="I84" s="61" t="e">
        <f>'S Africa Prices'!N84</f>
        <v>#DIV/0!</v>
      </c>
      <c r="J84" s="61">
        <f>'S Africa Prices'!O84</f>
        <v>0</v>
      </c>
      <c r="K84" s="61"/>
      <c r="L84" s="61">
        <f>'UK Prices'!AC84</f>
        <v>0.57447792107482942</v>
      </c>
      <c r="M84" s="61">
        <f>'UK Prices'!AD84</f>
        <v>0</v>
      </c>
      <c r="N84" s="61">
        <f>'€uro Prices'!AD84</f>
        <v>0.57949718543960871</v>
      </c>
      <c r="O84" s="61">
        <f>'€uro Prices'!AE84</f>
        <v>0</v>
      </c>
      <c r="P84" s="61">
        <f>'SEK Prices'!W84</f>
        <v>0.62615985714285705</v>
      </c>
      <c r="Q84" s="61">
        <f>'SEK Prices'!X84</f>
        <v>0</v>
      </c>
      <c r="R84" s="61">
        <f>'DKr Prices'!W84</f>
        <v>0.64672106499999993</v>
      </c>
      <c r="S84" s="61">
        <f>'DKr Prices'!X84</f>
        <v>0</v>
      </c>
      <c r="T84" s="61" t="e">
        <f>'S Africa Prices'!Q84</f>
        <v>#DIV/0!</v>
      </c>
      <c r="U84" s="61">
        <f>'S Africa Prices'!R84</f>
        <v>0</v>
      </c>
    </row>
    <row r="85" spans="1:21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+'UK Prices'!D85</f>
        <v>FJ Performance Trouser</v>
      </c>
      <c r="E85" s="61">
        <f>'UK Prices'!W85</f>
        <v>0.57331783251231516</v>
      </c>
      <c r="F85" s="61">
        <f>'UK Prices'!X85</f>
        <v>5.7727195515542284E-3</v>
      </c>
      <c r="G85" s="61">
        <f>'€uro Prices'!W85</f>
        <v>0.57120554455445549</v>
      </c>
      <c r="H85" s="61">
        <f>'€uro Prices'!X85</f>
        <v>5.2603959687054225E-3</v>
      </c>
      <c r="I85" s="61">
        <f>'S Africa Prices'!N85</f>
        <v>0.48924307692307689</v>
      </c>
      <c r="J85" s="61">
        <f>'S Africa Prices'!O85</f>
        <v>0</v>
      </c>
      <c r="K85" s="61"/>
      <c r="L85" s="61">
        <f>'UK Prices'!AC85</f>
        <v>0.5095607270256497</v>
      </c>
      <c r="M85" s="61">
        <f>'UK Prices'!AD85</f>
        <v>6.6353098293726598E-3</v>
      </c>
      <c r="N85" s="61">
        <f>'€uro Prices'!AD85</f>
        <v>0.50713280983270737</v>
      </c>
      <c r="O85" s="61">
        <f>'€uro Prices'!AE85</f>
        <v>6.0464321479370975E-3</v>
      </c>
      <c r="P85" s="61">
        <f>'SEK Prices'!W85</f>
        <v>0.56984383243243242</v>
      </c>
      <c r="Q85" s="61">
        <f>'SEK Prices'!X85</f>
        <v>1.1833749099099067E-2</v>
      </c>
      <c r="R85" s="61">
        <f>'DKr Prices'!W85</f>
        <v>0.590737132</v>
      </c>
      <c r="S85" s="61">
        <f>'DKr Prices'!X85</f>
        <v>-1.0648800000001568E-4</v>
      </c>
      <c r="T85" s="61">
        <f>'S Africa Prices'!Q85</f>
        <v>0.42611581676750215</v>
      </c>
      <c r="U85" s="61">
        <f>'S Africa Prices'!R85</f>
        <v>0</v>
      </c>
    </row>
    <row r="86" spans="1:21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+'UK Prices'!D86</f>
        <v>FJ Trouser (Slim Fit)</v>
      </c>
      <c r="E86" s="61">
        <f>'UK Prices'!W86</f>
        <v>0.53916348111658441</v>
      </c>
      <c r="F86" s="61">
        <f>'UK Prices'!X86</f>
        <v>6.2438140535641118E-3</v>
      </c>
      <c r="G86" s="61">
        <f>'€uro Prices'!W86</f>
        <v>0.53688211221122106</v>
      </c>
      <c r="H86" s="61">
        <f>'€uro Prices'!X86</f>
        <v>5.6905141684951976E-3</v>
      </c>
      <c r="I86" s="61" t="e">
        <f>'S Africa Prices'!N86</f>
        <v>#DIV/0!</v>
      </c>
      <c r="J86" s="61">
        <f>'S Africa Prices'!O86</f>
        <v>0</v>
      </c>
      <c r="K86" s="61"/>
      <c r="L86" s="61">
        <f>'UK Prices'!AC86</f>
        <v>0.47030285185814308</v>
      </c>
      <c r="M86" s="61">
        <f>'UK Prices'!AD86</f>
        <v>7.1767977627175128E-3</v>
      </c>
      <c r="N86" s="61">
        <f>'€uro Prices'!AD86</f>
        <v>0.46768058874852991</v>
      </c>
      <c r="O86" s="61">
        <f>'€uro Prices'!AE86</f>
        <v>6.5408208833276915E-3</v>
      </c>
      <c r="P86" s="61">
        <f>'SEK Prices'!W86</f>
        <v>0.53541139999999998</v>
      </c>
      <c r="Q86" s="61">
        <f>'SEK Prices'!X86</f>
        <v>1.2790205555555545E-2</v>
      </c>
      <c r="R86" s="61">
        <f>'DKr Prices'!W86</f>
        <v>0.55797713199999999</v>
      </c>
      <c r="S86" s="61">
        <f>'DKr Prices'!X86</f>
        <v>-1.0648800000001568E-4</v>
      </c>
      <c r="T86" s="61" t="e">
        <f>'S Africa Prices'!Q86</f>
        <v>#DIV/0!</v>
      </c>
      <c r="U86" s="61">
        <f>'S Africa Prices'!R86</f>
        <v>0</v>
      </c>
    </row>
    <row r="87" spans="1:21" hidden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+'UK Prices'!D87</f>
        <v>FJ Trouser (Regular Fit)</v>
      </c>
      <c r="E87" s="61">
        <f>'UK Prices'!W87</f>
        <v>0</v>
      </c>
      <c r="F87" s="61">
        <f>'UK Prices'!X87</f>
        <v>0</v>
      </c>
      <c r="G87" s="61">
        <f>'€uro Prices'!W87</f>
        <v>0</v>
      </c>
      <c r="H87" s="61">
        <f>'€uro Prices'!X87</f>
        <v>0</v>
      </c>
      <c r="I87" s="61" t="e">
        <f>'S Africa Prices'!N87</f>
        <v>#DIV/0!</v>
      </c>
      <c r="J87" s="61">
        <f>'S Africa Prices'!O87</f>
        <v>0</v>
      </c>
      <c r="K87" s="61"/>
      <c r="L87" s="61">
        <f>'UK Prices'!AC87</f>
        <v>0</v>
      </c>
      <c r="M87" s="61">
        <f>'UK Prices'!AD87</f>
        <v>0</v>
      </c>
      <c r="N87" s="61">
        <f>'€uro Prices'!AD87</f>
        <v>0</v>
      </c>
      <c r="O87" s="61">
        <f>'€uro Prices'!AE87</f>
        <v>0</v>
      </c>
      <c r="P87" s="61">
        <f>'SEK Prices'!W87</f>
        <v>0</v>
      </c>
      <c r="Q87" s="61">
        <f>'SEK Prices'!X87</f>
        <v>0</v>
      </c>
      <c r="R87" s="61">
        <f>'DKr Prices'!W87</f>
        <v>0</v>
      </c>
      <c r="S87" s="61">
        <f>'DKr Prices'!X87</f>
        <v>0</v>
      </c>
      <c r="T87" s="61" t="e">
        <f>'S Africa Prices'!Q87</f>
        <v>#DIV/0!</v>
      </c>
      <c r="U87" s="61">
        <f>'S Africa Prices'!R87</f>
        <v>0</v>
      </c>
    </row>
    <row r="88" spans="1:21" hidden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+'UK Prices'!D88</f>
        <v>FJ Madras Shorts</v>
      </c>
      <c r="E88" s="61">
        <f>'UK Prices'!W88</f>
        <v>0</v>
      </c>
      <c r="F88" s="61">
        <f>'UK Prices'!X88</f>
        <v>0</v>
      </c>
      <c r="G88" s="61">
        <f>'€uro Prices'!W88</f>
        <v>0</v>
      </c>
      <c r="H88" s="61">
        <f>'€uro Prices'!X88</f>
        <v>0</v>
      </c>
      <c r="I88" s="61">
        <f>'S Africa Prices'!N88</f>
        <v>0.45651679999999994</v>
      </c>
      <c r="J88" s="61">
        <f>'S Africa Prices'!O88</f>
        <v>0</v>
      </c>
      <c r="K88" s="61"/>
      <c r="L88" s="61">
        <f>'UK Prices'!AC88</f>
        <v>0</v>
      </c>
      <c r="M88" s="61">
        <f>'UK Prices'!AD88</f>
        <v>0</v>
      </c>
      <c r="N88" s="61">
        <f>'€uro Prices'!AD88</f>
        <v>0</v>
      </c>
      <c r="O88" s="61">
        <f>'€uro Prices'!AE88</f>
        <v>0</v>
      </c>
      <c r="P88" s="61">
        <f>'SEK Prices'!W88</f>
        <v>0</v>
      </c>
      <c r="Q88" s="61">
        <f>'SEK Prices'!X88</f>
        <v>0</v>
      </c>
      <c r="R88" s="61">
        <f>'DKr Prices'!W88</f>
        <v>0</v>
      </c>
      <c r="S88" s="61">
        <f>'DKr Prices'!X88</f>
        <v>0</v>
      </c>
      <c r="T88" s="61">
        <f>'S Africa Prices'!Q88</f>
        <v>0.38934471910112356</v>
      </c>
      <c r="U88" s="61">
        <f>'S Africa Prices'!R88</f>
        <v>0</v>
      </c>
    </row>
    <row r="89" spans="1:21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+'UK Prices'!D89</f>
        <v>FJ Bedford Shorts</v>
      </c>
      <c r="E89" s="61">
        <f>'UK Prices'!W89</f>
        <v>0.46985932943562814</v>
      </c>
      <c r="F89" s="61">
        <f>'UK Prices'!X89</f>
        <v>7.3260444991490314E-3</v>
      </c>
      <c r="G89" s="61">
        <f>'€uro Prices'!W89</f>
        <v>0.46973278911564631</v>
      </c>
      <c r="H89" s="61">
        <f>'€uro Prices'!X89</f>
        <v>6.6148775855520703E-3</v>
      </c>
      <c r="I89" s="61" t="e">
        <f>'S Africa Prices'!N89</f>
        <v>#DIV/0!</v>
      </c>
      <c r="J89" s="61">
        <f>'S Africa Prices'!O89</f>
        <v>0</v>
      </c>
      <c r="K89" s="61"/>
      <c r="L89" s="61">
        <f>'UK Prices'!AC89</f>
        <v>0.3906429073972737</v>
      </c>
      <c r="M89" s="61">
        <f>'UK Prices'!AD89</f>
        <v>8.4207408036195974E-3</v>
      </c>
      <c r="N89" s="61">
        <f>'€uro Prices'!AD89</f>
        <v>0.39049745875361647</v>
      </c>
      <c r="O89" s="61">
        <f>'€uro Prices'!AE89</f>
        <v>7.6033075696000929E-3</v>
      </c>
      <c r="P89" s="61">
        <f>'SEK Prices'!W89</f>
        <v>0.47463238648648648</v>
      </c>
      <c r="Q89" s="61">
        <f>'SEK Prices'!X89</f>
        <v>2.9902686486486474E-2</v>
      </c>
      <c r="R89" s="61">
        <f>'DKr Prices'!W89</f>
        <v>0.50015024200000002</v>
      </c>
      <c r="S89" s="61">
        <f>'DKr Prices'!X89</f>
        <v>3.5589459857142847E-2</v>
      </c>
      <c r="T89" s="61" t="e">
        <f>'S Africa Prices'!Q89</f>
        <v>#DIV/0!</v>
      </c>
      <c r="U89" s="61">
        <f>'S Africa Prices'!R89</f>
        <v>0</v>
      </c>
    </row>
    <row r="90" spans="1:21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+'UK Prices'!D90</f>
        <v>Tonal Plaid Shorts</v>
      </c>
      <c r="E90" s="61">
        <f>'UK Prices'!W90</f>
        <v>0.55271340412838565</v>
      </c>
      <c r="F90" s="61">
        <f>'UK Prices'!X90</f>
        <v>0</v>
      </c>
      <c r="G90" s="61">
        <f>'€uro Prices'!W90</f>
        <v>0.5526066404105503</v>
      </c>
      <c r="H90" s="61">
        <f>'€uro Prices'!X90</f>
        <v>0</v>
      </c>
      <c r="I90" s="61" t="e">
        <f>'S Africa Prices'!N90</f>
        <v>#DIV/0!</v>
      </c>
      <c r="J90" s="61">
        <f>'S Africa Prices'!O90</f>
        <v>0</v>
      </c>
      <c r="K90" s="61"/>
      <c r="L90" s="61">
        <f>'UK Prices'!AC90</f>
        <v>0.48587747600963865</v>
      </c>
      <c r="M90" s="61">
        <f>'UK Prices'!AD90</f>
        <v>0</v>
      </c>
      <c r="N90" s="61">
        <f>'€uro Prices'!AD90</f>
        <v>0.48575475909258653</v>
      </c>
      <c r="O90" s="61">
        <f>'€uro Prices'!AE90</f>
        <v>0</v>
      </c>
      <c r="P90" s="61">
        <f>'SEK Prices'!W90</f>
        <v>0.53141137999999999</v>
      </c>
      <c r="Q90" s="61">
        <f>'SEK Prices'!X90</f>
        <v>0</v>
      </c>
      <c r="R90" s="61">
        <f>'DKr Prices'!W90</f>
        <v>0.54814668785714282</v>
      </c>
      <c r="S90" s="61">
        <f>'DKr Prices'!X90</f>
        <v>0</v>
      </c>
      <c r="T90" s="61" t="e">
        <f>'S Africa Prices'!Q90</f>
        <v>#DIV/0!</v>
      </c>
      <c r="U90" s="61">
        <f>'S Africa Prices'!R90</f>
        <v>0</v>
      </c>
    </row>
    <row r="91" spans="1:21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+'UK Prices'!D91</f>
        <v>FJ Solid Colour Shorts</v>
      </c>
      <c r="E91" s="61">
        <f>'UK Prices'!W91</f>
        <v>0.48575448275862071</v>
      </c>
      <c r="F91" s="61">
        <f>'UK Prices'!X91</f>
        <v>0</v>
      </c>
      <c r="G91" s="61">
        <f>'€uro Prices'!W91</f>
        <v>0.49129758493655351</v>
      </c>
      <c r="H91" s="61">
        <f>'€uro Prices'!X91</f>
        <v>0</v>
      </c>
      <c r="I91" s="61">
        <f>'S Africa Prices'!N91</f>
        <v>0.38065886363636359</v>
      </c>
      <c r="J91" s="61">
        <f>'S Africa Prices'!O91</f>
        <v>0</v>
      </c>
      <c r="K91" s="61"/>
      <c r="L91" s="61">
        <f>'UK Prices'!AC91</f>
        <v>0.40891319857312725</v>
      </c>
      <c r="M91" s="61">
        <f>'UK Prices'!AD91</f>
        <v>0</v>
      </c>
      <c r="N91" s="61">
        <f>'€uro Prices'!AD91</f>
        <v>0.41528458038684313</v>
      </c>
      <c r="O91" s="61">
        <f>'€uro Prices'!AE91</f>
        <v>0</v>
      </c>
      <c r="P91" s="61">
        <f>'SEK Prices'!W91</f>
        <v>0.53396500000000002</v>
      </c>
      <c r="Q91" s="61">
        <f>'SEK Prices'!X91</f>
        <v>3.5848846153846148E-2</v>
      </c>
      <c r="R91" s="61">
        <f>'DKr Prices'!W91</f>
        <v>0.55060910714285727</v>
      </c>
      <c r="S91" s="61">
        <f>'DKr Prices'!X91</f>
        <v>2.543722035040441E-2</v>
      </c>
      <c r="T91" s="61">
        <f>'S Africa Prices'!Q91</f>
        <v>0.30411108273748721</v>
      </c>
      <c r="U91" s="61">
        <f>'S Africa Prices'!R91</f>
        <v>0</v>
      </c>
    </row>
    <row r="92" spans="1:21" x14ac:dyDescent="0.25">
      <c r="A92" s="206" t="str">
        <f>'ITMA Form Data'!A92</f>
        <v>WOMEN'S</v>
      </c>
      <c r="B92" s="206"/>
      <c r="C92" s="500"/>
      <c r="D92" s="29" t="str">
        <f>+'UK Prices'!D92</f>
        <v>Women's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</row>
    <row r="93" spans="1:21" x14ac:dyDescent="0.25">
      <c r="A93" s="206" t="str">
        <f>'ITMA Form Data'!A93</f>
        <v>MID LAYERS</v>
      </c>
      <c r="B93" s="206"/>
      <c r="C93" s="500"/>
      <c r="D93" s="29" t="str">
        <f>+'UK Prices'!D93</f>
        <v>Mid Layers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</row>
    <row r="94" spans="1:21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+'UK Prices'!D94</f>
        <v>Womens DWR Lightweight Softshell Vest</v>
      </c>
      <c r="E94" s="61">
        <f>'UK Prices'!W94</f>
        <v>0.51719172413793102</v>
      </c>
      <c r="F94" s="61">
        <f>'UK Prices'!X94</f>
        <v>0</v>
      </c>
      <c r="G94" s="61">
        <f>'€uro Prices'!W94</f>
        <v>0.53618418219461694</v>
      </c>
      <c r="H94" s="61">
        <f>'€uro Prices'!X94</f>
        <v>0</v>
      </c>
      <c r="I94" s="61" t="e">
        <f>'S Africa Prices'!N94</f>
        <v>#DIV/0!</v>
      </c>
      <c r="J94" s="61">
        <f>'S Africa Prices'!O94</f>
        <v>0</v>
      </c>
      <c r="K94" s="61"/>
      <c r="L94" s="61">
        <f>'UK Prices'!AC94</f>
        <v>0.44504795877923098</v>
      </c>
      <c r="M94" s="61">
        <f>'UK Prices'!AD94</f>
        <v>0</v>
      </c>
      <c r="N94" s="61">
        <f>'€uro Prices'!AD94</f>
        <v>0.46687837033864021</v>
      </c>
      <c r="O94" s="61">
        <f>'€uro Prices'!AE94</f>
        <v>0</v>
      </c>
      <c r="P94" s="61">
        <f>'SEK Prices'!W94</f>
        <v>0.55449963636363631</v>
      </c>
      <c r="Q94" s="61">
        <f>'SEK Prices'!X94</f>
        <v>0</v>
      </c>
      <c r="R94" s="61">
        <f>'DKr Prices'!W94</f>
        <v>0.54995371428571427</v>
      </c>
      <c r="S94" s="61">
        <f>'DKr Prices'!X94</f>
        <v>0</v>
      </c>
      <c r="T94" s="61" t="e">
        <f>'S Africa Prices'!Q94</f>
        <v>#DIV/0!</v>
      </c>
      <c r="U94" s="61">
        <f>'S Africa Prices'!R94</f>
        <v>0</v>
      </c>
    </row>
    <row r="95" spans="1:21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+'UK Prices'!D95</f>
        <v>Womens FJ Lambswool V-Neck (Midweight)</v>
      </c>
      <c r="E95" s="61">
        <f>'UK Prices'!W95</f>
        <v>0.4840915212981744</v>
      </c>
      <c r="F95" s="61">
        <f>'UK Prices'!X95</f>
        <v>0</v>
      </c>
      <c r="G95" s="61">
        <f>'€uro Prices'!W95</f>
        <v>0.48896347197106682</v>
      </c>
      <c r="H95" s="61">
        <f>'€uro Prices'!X95</f>
        <v>0</v>
      </c>
      <c r="I95" s="61" t="e">
        <f>'S Africa Prices'!N95</f>
        <v>#DIV/0!</v>
      </c>
      <c r="J95" s="61">
        <f>'S Africa Prices'!O95</f>
        <v>0</v>
      </c>
      <c r="K95" s="61"/>
      <c r="L95" s="61">
        <f>'UK Prices'!AC95</f>
        <v>0.40700174861859123</v>
      </c>
      <c r="M95" s="61">
        <f>'UK Prices'!AD95</f>
        <v>0</v>
      </c>
      <c r="N95" s="61">
        <f>'€uro Prices'!AD95</f>
        <v>0.41260169192076651</v>
      </c>
      <c r="O95" s="61">
        <f>'€uro Prices'!AE95</f>
        <v>0</v>
      </c>
      <c r="P95" s="61">
        <f>'SEK Prices'!W95</f>
        <v>0.48244181395348834</v>
      </c>
      <c r="Q95" s="61">
        <f>'SEK Prices'!X95</f>
        <v>6.088919835841311E-3</v>
      </c>
      <c r="R95" s="61">
        <f>'DKr Prices'!W95</f>
        <v>0.52310709999999994</v>
      </c>
      <c r="S95" s="61">
        <f>'DKr Prices'!X95</f>
        <v>-6.5327794520547711E-3</v>
      </c>
      <c r="T95" s="61" t="e">
        <f>'S Africa Prices'!Q95</f>
        <v>#DIV/0!</v>
      </c>
      <c r="U95" s="61">
        <f>'S Africa Prices'!R95</f>
        <v>0</v>
      </c>
    </row>
    <row r="96" spans="1:21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+'UK Prices'!D96</f>
        <v>Women's Full Zip Hoody</v>
      </c>
      <c r="E96" s="61">
        <f>'UK Prices'!W96</f>
        <v>0.57496712300566133</v>
      </c>
      <c r="F96" s="61">
        <f>'UK Prices'!X96</f>
        <v>0</v>
      </c>
      <c r="G96" s="61">
        <f>'€uro Prices'!W96</f>
        <v>0.58074988323687682</v>
      </c>
      <c r="H96" s="61">
        <f>'€uro Prices'!X96</f>
        <v>0</v>
      </c>
      <c r="I96" s="61" t="e">
        <f>'S Africa Prices'!N96</f>
        <v>#DIV/0!</v>
      </c>
      <c r="J96" s="61">
        <f>'S Africa Prices'!O96</f>
        <v>0</v>
      </c>
      <c r="K96" s="61"/>
      <c r="L96" s="61">
        <f>'UK Prices'!AC96</f>
        <v>0.51145646322489802</v>
      </c>
      <c r="M96" s="61">
        <f>'UK Prices'!AD96</f>
        <v>0</v>
      </c>
      <c r="N96" s="61">
        <f>'€uro Prices'!AD96</f>
        <v>0.51810331406537569</v>
      </c>
      <c r="O96" s="61">
        <f>'€uro Prices'!AE96</f>
        <v>0</v>
      </c>
      <c r="P96" s="61">
        <f>'SEK Prices'!W96</f>
        <v>0.55938474390243909</v>
      </c>
      <c r="Q96" s="61">
        <f>'SEK Prices'!X96</f>
        <v>0</v>
      </c>
      <c r="R96" s="61">
        <f>'DKr Prices'!W96</f>
        <v>0.59011673235294115</v>
      </c>
      <c r="S96" s="61">
        <f>'DKr Prices'!X96</f>
        <v>0</v>
      </c>
      <c r="T96" s="61" t="e">
        <f>'S Africa Prices'!Q96</f>
        <v>#DIV/0!</v>
      </c>
      <c r="U96" s="61">
        <f>'S Africa Prices'!R96</f>
        <v>0</v>
      </c>
    </row>
    <row r="97" spans="1:21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+'UK Prices'!D97</f>
        <v>Women's Full Zip Brushed Chill-Out</v>
      </c>
      <c r="E97" s="61">
        <f>'UK Prices'!W97</f>
        <v>0.57424613026819926</v>
      </c>
      <c r="F97" s="61">
        <f>'UK Prices'!X97</f>
        <v>0</v>
      </c>
      <c r="G97" s="61">
        <f>'€uro Prices'!W97</f>
        <v>0.58003869992441415</v>
      </c>
      <c r="H97" s="61">
        <f>'€uro Prices'!X97</f>
        <v>0</v>
      </c>
      <c r="I97" s="61" t="e">
        <f>'S Africa Prices'!N97</f>
        <v>#DIV/0!</v>
      </c>
      <c r="J97" s="61">
        <f>'S Africa Prices'!O97</f>
        <v>0</v>
      </c>
      <c r="K97" s="61"/>
      <c r="L97" s="61">
        <f>'UK Prices'!AC97</f>
        <v>0.51062773594045885</v>
      </c>
      <c r="M97" s="61">
        <f>'UK Prices'!AD97</f>
        <v>0</v>
      </c>
      <c r="N97" s="61">
        <f>'€uro Prices'!AD97</f>
        <v>0.51728586198208537</v>
      </c>
      <c r="O97" s="61">
        <f>'€uro Prices'!AE97</f>
        <v>0</v>
      </c>
      <c r="P97" s="61">
        <f>'SEK Prices'!W97</f>
        <v>0.56370462820512812</v>
      </c>
      <c r="Q97" s="61">
        <f>'SEK Prices'!X97</f>
        <v>0</v>
      </c>
      <c r="R97" s="61">
        <f>'DKr Prices'!W97</f>
        <v>0.58980444062499993</v>
      </c>
      <c r="S97" s="61">
        <f>'DKr Prices'!X97</f>
        <v>0</v>
      </c>
      <c r="T97" s="61" t="e">
        <f>'S Africa Prices'!Q97</f>
        <v>#DIV/0!</v>
      </c>
      <c r="U97" s="61">
        <f>'S Africa Prices'!R97</f>
        <v>0</v>
      </c>
    </row>
    <row r="98" spans="1:21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+'UK Prices'!D98</f>
        <v>Women's Full Zip Brushed Chill-Out Vest</v>
      </c>
      <c r="E98" s="61">
        <f>'UK Prices'!W98</f>
        <v>0.53252965517241369</v>
      </c>
      <c r="F98" s="61">
        <f>'UK Prices'!X98</f>
        <v>0</v>
      </c>
      <c r="G98" s="61">
        <f>'€uro Prices'!W98</f>
        <v>0.53888979591836739</v>
      </c>
      <c r="H98" s="61">
        <f>'€uro Prices'!X98</f>
        <v>0</v>
      </c>
      <c r="I98" s="61" t="e">
        <f>'S Africa Prices'!N98</f>
        <v>#DIV/0!</v>
      </c>
      <c r="J98" s="61">
        <f>'S Africa Prices'!O98</f>
        <v>0</v>
      </c>
      <c r="K98" s="61"/>
      <c r="L98" s="61">
        <f>'UK Prices'!AC98</f>
        <v>0.46267776456599274</v>
      </c>
      <c r="M98" s="61">
        <f>'UK Prices'!AD98</f>
        <v>0</v>
      </c>
      <c r="N98" s="61">
        <f>'€uro Prices'!AD98</f>
        <v>0.46998827117053715</v>
      </c>
      <c r="O98" s="61">
        <f>'€uro Prices'!AE98</f>
        <v>0</v>
      </c>
      <c r="P98" s="61">
        <f>'SEK Prices'!W98</f>
        <v>0.55116529729729724</v>
      </c>
      <c r="Q98" s="61">
        <f>'SEK Prices'!X98</f>
        <v>0</v>
      </c>
      <c r="R98" s="61">
        <f>'DKr Prices'!W98</f>
        <v>0.57296583999999995</v>
      </c>
      <c r="S98" s="61">
        <f>'DKr Prices'!X98</f>
        <v>0</v>
      </c>
      <c r="T98" s="61" t="e">
        <f>'S Africa Prices'!Q98</f>
        <v>#DIV/0!</v>
      </c>
      <c r="U98" s="61">
        <f>'S Africa Prices'!R98</f>
        <v>0</v>
      </c>
    </row>
    <row r="99" spans="1:21" hidden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+'UK Prices'!D99</f>
        <v>Womens FJ Full Zip Chill-Out (Knit mid layer)</v>
      </c>
      <c r="E99" s="61">
        <f>'UK Prices'!W99</f>
        <v>0</v>
      </c>
      <c r="F99" s="61">
        <f>'UK Prices'!X99</f>
        <v>0</v>
      </c>
      <c r="G99" s="61">
        <f>'€uro Prices'!W99</f>
        <v>0</v>
      </c>
      <c r="H99" s="61">
        <f>'€uro Prices'!X99</f>
        <v>0</v>
      </c>
      <c r="I99" s="61" t="e">
        <f>'S Africa Prices'!N99</f>
        <v>#DIV/0!</v>
      </c>
      <c r="J99" s="61">
        <f>'S Africa Prices'!O99</f>
        <v>0</v>
      </c>
      <c r="K99" s="61"/>
      <c r="L99" s="61">
        <f>'UK Prices'!AC99</f>
        <v>0</v>
      </c>
      <c r="M99" s="61">
        <f>'UK Prices'!AD99</f>
        <v>0</v>
      </c>
      <c r="N99" s="61">
        <f>'€uro Prices'!AD99</f>
        <v>0</v>
      </c>
      <c r="O99" s="61">
        <f>'€uro Prices'!AE99</f>
        <v>0</v>
      </c>
      <c r="P99" s="61">
        <f>'SEK Prices'!W99</f>
        <v>0</v>
      </c>
      <c r="Q99" s="61">
        <f>'SEK Prices'!X99</f>
        <v>0</v>
      </c>
      <c r="R99" s="61">
        <f>'DKr Prices'!W99</f>
        <v>0</v>
      </c>
      <c r="S99" s="61">
        <f>'DKr Prices'!X99</f>
        <v>0</v>
      </c>
      <c r="T99" s="61" t="e">
        <f>'S Africa Prices'!Q99</f>
        <v>#DIV/0!</v>
      </c>
      <c r="U99" s="61">
        <f>'S Africa Prices'!R99</f>
        <v>0</v>
      </c>
    </row>
    <row r="100" spans="1:21" hidden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+'UK Prices'!D100</f>
        <v>Womens FJ Full Zip Chill-Out Vest (knit mid layer)</v>
      </c>
      <c r="E100" s="61">
        <f>'UK Prices'!W100</f>
        <v>0</v>
      </c>
      <c r="F100" s="61">
        <f>'UK Prices'!X100</f>
        <v>0</v>
      </c>
      <c r="G100" s="61">
        <f>'€uro Prices'!W100</f>
        <v>0</v>
      </c>
      <c r="H100" s="61">
        <f>'€uro Prices'!X100</f>
        <v>0</v>
      </c>
      <c r="I100" s="61" t="e">
        <f>'S Africa Prices'!N100</f>
        <v>#DIV/0!</v>
      </c>
      <c r="J100" s="61">
        <f>'S Africa Prices'!O100</f>
        <v>0</v>
      </c>
      <c r="K100" s="61"/>
      <c r="L100" s="61">
        <f>'UK Prices'!AC100</f>
        <v>0</v>
      </c>
      <c r="M100" s="61">
        <f>'UK Prices'!AD100</f>
        <v>0</v>
      </c>
      <c r="N100" s="61">
        <f>'€uro Prices'!AD100</f>
        <v>0</v>
      </c>
      <c r="O100" s="61">
        <f>'€uro Prices'!AE100</f>
        <v>0</v>
      </c>
      <c r="P100" s="61">
        <f>'SEK Prices'!W100</f>
        <v>0</v>
      </c>
      <c r="Q100" s="61">
        <f>'SEK Prices'!X100</f>
        <v>0</v>
      </c>
      <c r="R100" s="61">
        <f>'DKr Prices'!W100</f>
        <v>0</v>
      </c>
      <c r="S100" s="61">
        <f>'DKr Prices'!X100</f>
        <v>0</v>
      </c>
      <c r="T100" s="61" t="e">
        <f>'S Africa Prices'!Q100</f>
        <v>#DIV/0!</v>
      </c>
      <c r="U100" s="61">
        <f>'S Africa Prices'!R100</f>
        <v>0</v>
      </c>
    </row>
    <row r="101" spans="1:21" x14ac:dyDescent="0.25">
      <c r="A101" s="206" t="str">
        <f>'ITMA Form Data'!A101</f>
        <v>SHIRTS</v>
      </c>
      <c r="B101" s="206"/>
      <c r="C101" s="500"/>
      <c r="D101" s="29" t="str">
        <f>+'UK Prices'!D101</f>
        <v>Shirts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</row>
    <row r="102" spans="1:21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+'UK Prices'!D102</f>
        <v>Women's Stretch Pique Open V-neck</v>
      </c>
      <c r="E102" s="61">
        <f>'UK Prices'!W102</f>
        <v>0.581866525198939</v>
      </c>
      <c r="F102" s="61">
        <f>'UK Prices'!X102</f>
        <v>0</v>
      </c>
      <c r="G102" s="61">
        <f>'€uro Prices'!W102</f>
        <v>0.59642519201228883</v>
      </c>
      <c r="H102" s="61">
        <f>'€uro Prices'!X102</f>
        <v>0</v>
      </c>
      <c r="I102" s="61" t="e">
        <f>'S Africa Prices'!N102</f>
        <v>#DIV/0!</v>
      </c>
      <c r="J102" s="61">
        <f>'S Africa Prices'!O102</f>
        <v>0</v>
      </c>
      <c r="K102" s="61"/>
      <c r="L102" s="61">
        <f>'UK Prices'!AC102</f>
        <v>0.51938681057349312</v>
      </c>
      <c r="M102" s="61">
        <f>'UK Prices'!AD102</f>
        <v>0</v>
      </c>
      <c r="N102" s="61">
        <f>'€uro Prices'!AD102</f>
        <v>0.53612091035895271</v>
      </c>
      <c r="O102" s="61">
        <f>'€uro Prices'!AE102</f>
        <v>0</v>
      </c>
      <c r="P102" s="61">
        <f>'SEK Prices'!W102</f>
        <v>0.55022245652173918</v>
      </c>
      <c r="Q102" s="61">
        <f>'SEK Prices'!X102</f>
        <v>0</v>
      </c>
      <c r="R102" s="61">
        <f>'DKr Prices'!W102</f>
        <v>0.55664784999999994</v>
      </c>
      <c r="S102" s="61">
        <f>'DKr Prices'!X102</f>
        <v>0</v>
      </c>
      <c r="T102" s="61" t="e">
        <f>'S Africa Prices'!Q102</f>
        <v>#DIV/0!</v>
      </c>
      <c r="U102" s="61">
        <f>'S Africa Prices'!R102</f>
        <v>0</v>
      </c>
    </row>
    <row r="103" spans="1:21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+'UK Prices'!D103</f>
        <v>Women's Smooth Pique Cap Sleeve</v>
      </c>
      <c r="E103" s="61">
        <f>'UK Prices'!W103</f>
        <v>0.60167200707338631</v>
      </c>
      <c r="F103" s="61">
        <f>'UK Prices'!X103</f>
        <v>0</v>
      </c>
      <c r="G103" s="61">
        <f>'€uro Prices'!W103</f>
        <v>0.61554108209592084</v>
      </c>
      <c r="H103" s="61">
        <f>'€uro Prices'!X103</f>
        <v>0</v>
      </c>
      <c r="I103" s="61" t="e">
        <f>'S Africa Prices'!N103</f>
        <v>#DIV/0!</v>
      </c>
      <c r="J103" s="61">
        <f>'S Africa Prices'!O103</f>
        <v>0</v>
      </c>
      <c r="K103" s="61"/>
      <c r="L103" s="61">
        <f>'UK Prices'!AC103</f>
        <v>0.54215173226826019</v>
      </c>
      <c r="M103" s="61">
        <f>'UK Prices'!AD103</f>
        <v>0</v>
      </c>
      <c r="N103" s="61">
        <f>'€uro Prices'!AD103</f>
        <v>0.55809319781140321</v>
      </c>
      <c r="O103" s="61">
        <f>'€uro Prices'!AE103</f>
        <v>0</v>
      </c>
      <c r="P103" s="61">
        <f>'SEK Prices'!W103</f>
        <v>0.5715268043478261</v>
      </c>
      <c r="Q103" s="61">
        <f>'SEK Prices'!X103</f>
        <v>0</v>
      </c>
      <c r="R103" s="61">
        <f>'DKr Prices'!W103</f>
        <v>0.57764784999999996</v>
      </c>
      <c r="S103" s="61">
        <f>'DKr Prices'!X103</f>
        <v>0</v>
      </c>
      <c r="T103" s="61" t="e">
        <f>'S Africa Prices'!Q103</f>
        <v>#DIV/0!</v>
      </c>
      <c r="U103" s="61">
        <f>'S Africa Prices'!R103</f>
        <v>0</v>
      </c>
    </row>
    <row r="104" spans="1:21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+'UK Prices'!D104</f>
        <v>Women's Stretch Pique - Solid Colour</v>
      </c>
      <c r="E104" s="61">
        <f>'UK Prices'!W104</f>
        <v>0.60167200707338631</v>
      </c>
      <c r="F104" s="61">
        <f>'UK Prices'!X104</f>
        <v>0</v>
      </c>
      <c r="G104" s="61">
        <f>'€uro Prices'!W104</f>
        <v>0.61554108209592084</v>
      </c>
      <c r="H104" s="61">
        <f>'€uro Prices'!X104</f>
        <v>0</v>
      </c>
      <c r="I104" s="61" t="e">
        <f>'S Africa Prices'!N104</f>
        <v>#DIV/0!</v>
      </c>
      <c r="J104" s="61">
        <f>'S Africa Prices'!O104</f>
        <v>0</v>
      </c>
      <c r="K104" s="61"/>
      <c r="L104" s="61">
        <f>'UK Prices'!AC104</f>
        <v>0.54215173226826019</v>
      </c>
      <c r="M104" s="61">
        <f>'UK Prices'!AD104</f>
        <v>0</v>
      </c>
      <c r="N104" s="61">
        <f>'€uro Prices'!AD104</f>
        <v>0.55809319781140321</v>
      </c>
      <c r="O104" s="61">
        <f>'€uro Prices'!AE104</f>
        <v>0</v>
      </c>
      <c r="P104" s="61">
        <f>'SEK Prices'!W104</f>
        <v>0.5715268043478261</v>
      </c>
      <c r="Q104" s="61">
        <f>'SEK Prices'!X104</f>
        <v>0</v>
      </c>
      <c r="R104" s="61">
        <f>'DKr Prices'!W104</f>
        <v>0.61988306500000001</v>
      </c>
      <c r="S104" s="61">
        <f>'DKr Prices'!X104</f>
        <v>0</v>
      </c>
      <c r="T104" s="61" t="e">
        <f>'S Africa Prices'!Q104</f>
        <v>#DIV/0!</v>
      </c>
      <c r="U104" s="61">
        <f>'S Africa Prices'!R104</f>
        <v>0</v>
      </c>
    </row>
    <row r="105" spans="1:21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+'UK Prices'!D105</f>
        <v>Women's Interlock Sleeveless</v>
      </c>
      <c r="E105" s="61">
        <f>'UK Prices'!W105</f>
        <v>0.53501241379310349</v>
      </c>
      <c r="F105" s="61">
        <f>'UK Prices'!X105</f>
        <v>0</v>
      </c>
      <c r="G105" s="61">
        <f>'€uro Prices'!W105</f>
        <v>0.54870682730923703</v>
      </c>
      <c r="H105" s="61">
        <f>'€uro Prices'!X105</f>
        <v>0</v>
      </c>
      <c r="I105" s="61" t="e">
        <f>'S Africa Prices'!N105</f>
        <v>#DIV/0!</v>
      </c>
      <c r="J105" s="61">
        <f>'S Africa Prices'!O105</f>
        <v>0</v>
      </c>
      <c r="K105" s="61"/>
      <c r="L105" s="61">
        <f>'UK Prices'!AC105</f>
        <v>0.46553151010701549</v>
      </c>
      <c r="M105" s="61">
        <f>'UK Prices'!AD105</f>
        <v>0</v>
      </c>
      <c r="N105" s="61">
        <f>'€uro Prices'!AD105</f>
        <v>0.48127221529797359</v>
      </c>
      <c r="O105" s="61">
        <f>'€uro Prices'!AE105</f>
        <v>0</v>
      </c>
      <c r="P105" s="61">
        <f>'SEK Prices'!W105</f>
        <v>0.5083725</v>
      </c>
      <c r="Q105" s="61">
        <f>'SEK Prices'!X105</f>
        <v>0</v>
      </c>
      <c r="R105" s="61">
        <f>'DKr Prices'!W105</f>
        <v>0.55753525000000004</v>
      </c>
      <c r="S105" s="61">
        <f>'DKr Prices'!X105</f>
        <v>0</v>
      </c>
      <c r="T105" s="61" t="e">
        <f>'S Africa Prices'!Q105</f>
        <v>#DIV/0!</v>
      </c>
      <c r="U105" s="61">
        <f>'S Africa Prices'!R105</f>
        <v>0</v>
      </c>
    </row>
    <row r="106" spans="1:21" hidden="1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+'UK Prices'!D106</f>
        <v>Stretch Pique Double Space Dye Chest Stripe (A) - Prosports</v>
      </c>
      <c r="E106" s="61">
        <f>'UK Prices'!W106</f>
        <v>0.59597793103448282</v>
      </c>
      <c r="F106" s="61">
        <f>'UK Prices'!X106</f>
        <v>0</v>
      </c>
      <c r="G106" s="61">
        <f>'€uro Prices'!W106</f>
        <v>0.59534367346938777</v>
      </c>
      <c r="H106" s="61">
        <f>'€uro Prices'!X106</f>
        <v>0</v>
      </c>
      <c r="I106" s="61" t="e">
        <f>'S Africa Prices'!N106</f>
        <v>#DIV/0!</v>
      </c>
      <c r="J106" s="61">
        <f>'S Africa Prices'!O106</f>
        <v>0</v>
      </c>
      <c r="K106" s="61"/>
      <c r="L106" s="61">
        <f>'UK Prices'!AC106</f>
        <v>0.53560681728101478</v>
      </c>
      <c r="M106" s="61">
        <f>'UK Prices'!AD106</f>
        <v>0</v>
      </c>
      <c r="N106" s="61">
        <f>'€uro Prices'!AD106</f>
        <v>0.5348777855969975</v>
      </c>
      <c r="O106" s="61">
        <f>'€uro Prices'!AE106</f>
        <v>0</v>
      </c>
      <c r="P106" s="61">
        <f>'SEK Prices'!W106</f>
        <v>0.58991760000000004</v>
      </c>
      <c r="Q106" s="61">
        <f>'SEK Prices'!X106</f>
        <v>0</v>
      </c>
      <c r="R106" s="61">
        <f>'DKr Prices'!W106</f>
        <v>0.59847976000000003</v>
      </c>
      <c r="S106" s="61">
        <f>'DKr Prices'!X106</f>
        <v>0</v>
      </c>
      <c r="T106" s="61" t="e">
        <f>'S Africa Prices'!Q106</f>
        <v>#DIV/0!</v>
      </c>
      <c r="U106" s="61">
        <f>'S Africa Prices'!R106</f>
        <v>0</v>
      </c>
    </row>
    <row r="107" spans="1:21" hidden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+'UK Prices'!D107</f>
        <v>Womens FJ Stretch Pique w/reversible collar</v>
      </c>
      <c r="E107" s="61">
        <f>'UK Prices'!W107</f>
        <v>0</v>
      </c>
      <c r="F107" s="61">
        <f>'UK Prices'!X107</f>
        <v>0</v>
      </c>
      <c r="G107" s="61">
        <f>'€uro Prices'!W107</f>
        <v>0</v>
      </c>
      <c r="H107" s="61">
        <f>'€uro Prices'!X107</f>
        <v>0</v>
      </c>
      <c r="I107" s="61" t="e">
        <f>'S Africa Prices'!N107</f>
        <v>#DIV/0!</v>
      </c>
      <c r="J107" s="61">
        <f>'S Africa Prices'!O107</f>
        <v>0</v>
      </c>
      <c r="K107" s="61"/>
      <c r="L107" s="61">
        <f>'UK Prices'!AC107</f>
        <v>0</v>
      </c>
      <c r="M107" s="61">
        <f>'UK Prices'!AD107</f>
        <v>0</v>
      </c>
      <c r="N107" s="61">
        <f>'€uro Prices'!AD107</f>
        <v>0</v>
      </c>
      <c r="O107" s="61">
        <f>'€uro Prices'!AE107</f>
        <v>0</v>
      </c>
      <c r="P107" s="61">
        <f>'SEK Prices'!W107</f>
        <v>0</v>
      </c>
      <c r="Q107" s="61">
        <f>'SEK Prices'!X107</f>
        <v>0</v>
      </c>
      <c r="R107" s="61">
        <f>'DKr Prices'!W107</f>
        <v>0</v>
      </c>
      <c r="S107" s="61">
        <f>'DKr Prices'!X107</f>
        <v>0</v>
      </c>
      <c r="T107" s="61" t="e">
        <f>'S Africa Prices'!Q107</f>
        <v>#DIV/0!</v>
      </c>
      <c r="U107" s="61">
        <f>'S Africa Prices'!R107</f>
        <v>0</v>
      </c>
    </row>
    <row r="108" spans="1:21" hidden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+'UK Prices'!D108</f>
        <v>Womens FJ Stretch Pique w/reversible collar - American Golf</v>
      </c>
      <c r="E108" s="61">
        <f>'UK Prices'!W108</f>
        <v>0</v>
      </c>
      <c r="F108" s="61">
        <f>'UK Prices'!X108</f>
        <v>0</v>
      </c>
      <c r="G108" s="61">
        <f>'€uro Prices'!W108</f>
        <v>0</v>
      </c>
      <c r="H108" s="61">
        <f>'€uro Prices'!X108</f>
        <v>0</v>
      </c>
      <c r="I108" s="61" t="e">
        <f>'S Africa Prices'!N108</f>
        <v>#DIV/0!</v>
      </c>
      <c r="J108" s="61">
        <f>'S Africa Prices'!O108</f>
        <v>0</v>
      </c>
      <c r="K108" s="61"/>
      <c r="L108" s="61">
        <f>'UK Prices'!AC108</f>
        <v>0</v>
      </c>
      <c r="M108" s="61">
        <f>'UK Prices'!AD108</f>
        <v>0</v>
      </c>
      <c r="N108" s="61">
        <f>'€uro Prices'!AD108</f>
        <v>0</v>
      </c>
      <c r="O108" s="61">
        <f>'€uro Prices'!AE108</f>
        <v>0</v>
      </c>
      <c r="P108" s="61">
        <f>'SEK Prices'!W108</f>
        <v>0</v>
      </c>
      <c r="Q108" s="61">
        <f>'SEK Prices'!X108</f>
        <v>0</v>
      </c>
      <c r="R108" s="61">
        <f>'DKr Prices'!W108</f>
        <v>0</v>
      </c>
      <c r="S108" s="61">
        <f>'DKr Prices'!X108</f>
        <v>0</v>
      </c>
      <c r="T108" s="61" t="e">
        <f>'S Africa Prices'!Q108</f>
        <v>#DIV/0!</v>
      </c>
      <c r="U108" s="61">
        <f>'S Africa Prices'!R108</f>
        <v>0</v>
      </c>
    </row>
    <row r="109" spans="1:21" hidden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+'UK Prices'!D109</f>
        <v>Womens FJ Stretch Lisle Sleeveless</v>
      </c>
      <c r="E109" s="61">
        <f>'UK Prices'!W109</f>
        <v>0</v>
      </c>
      <c r="F109" s="61">
        <f>'UK Prices'!X109</f>
        <v>0</v>
      </c>
      <c r="G109" s="61">
        <f>'€uro Prices'!W109</f>
        <v>0</v>
      </c>
      <c r="H109" s="61">
        <f>'€uro Prices'!X109</f>
        <v>0</v>
      </c>
      <c r="I109" s="61" t="e">
        <f>'S Africa Prices'!N109</f>
        <v>#DIV/0!</v>
      </c>
      <c r="J109" s="61">
        <f>'S Africa Prices'!O109</f>
        <v>0</v>
      </c>
      <c r="K109" s="61"/>
      <c r="L109" s="61">
        <f>'UK Prices'!AC109</f>
        <v>0</v>
      </c>
      <c r="M109" s="61">
        <f>'UK Prices'!AD109</f>
        <v>0</v>
      </c>
      <c r="N109" s="61">
        <f>'€uro Prices'!AD109</f>
        <v>0</v>
      </c>
      <c r="O109" s="61">
        <f>'€uro Prices'!AE109</f>
        <v>0</v>
      </c>
      <c r="P109" s="61">
        <f>'SEK Prices'!W109</f>
        <v>0</v>
      </c>
      <c r="Q109" s="61">
        <f>'SEK Prices'!X109</f>
        <v>0</v>
      </c>
      <c r="R109" s="61">
        <f>'DKr Prices'!W109</f>
        <v>0</v>
      </c>
      <c r="S109" s="61">
        <f>'DKr Prices'!X109</f>
        <v>0</v>
      </c>
      <c r="T109" s="61" t="e">
        <f>'S Africa Prices'!Q109</f>
        <v>#DIV/0!</v>
      </c>
      <c r="U109" s="61">
        <f>'S Africa Prices'!R109</f>
        <v>0</v>
      </c>
    </row>
    <row r="110" spans="1:21" hidden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+'UK Prices'!D110</f>
        <v>Womens FJ Stretch Pique w/reversible collar - ProSports</v>
      </c>
      <c r="E110" s="61">
        <f>'UK Prices'!W110</f>
        <v>0</v>
      </c>
      <c r="F110" s="61">
        <f>'UK Prices'!X110</f>
        <v>0</v>
      </c>
      <c r="G110" s="61">
        <f>'€uro Prices'!W110</f>
        <v>0</v>
      </c>
      <c r="H110" s="61">
        <f>'€uro Prices'!X110</f>
        <v>0</v>
      </c>
      <c r="I110" s="61" t="e">
        <f>'S Africa Prices'!N110</f>
        <v>#DIV/0!</v>
      </c>
      <c r="J110" s="61">
        <f>'S Africa Prices'!O110</f>
        <v>0</v>
      </c>
      <c r="K110" s="61"/>
      <c r="L110" s="61">
        <f>'UK Prices'!AC110</f>
        <v>0</v>
      </c>
      <c r="M110" s="61">
        <f>'UK Prices'!AD110</f>
        <v>0</v>
      </c>
      <c r="N110" s="61">
        <f>'€uro Prices'!AD110</f>
        <v>0</v>
      </c>
      <c r="O110" s="61">
        <f>'€uro Prices'!AE110</f>
        <v>0</v>
      </c>
      <c r="P110" s="61">
        <f>'SEK Prices'!W110</f>
        <v>0</v>
      </c>
      <c r="Q110" s="61">
        <f>'SEK Prices'!X110</f>
        <v>0</v>
      </c>
      <c r="R110" s="61">
        <f>'DKr Prices'!W110</f>
        <v>0</v>
      </c>
      <c r="S110" s="61">
        <f>'DKr Prices'!X110</f>
        <v>0</v>
      </c>
      <c r="T110" s="61" t="e">
        <f>'S Africa Prices'!Q110</f>
        <v>#DIV/0!</v>
      </c>
      <c r="U110" s="61">
        <f>'S Africa Prices'!R110</f>
        <v>0</v>
      </c>
    </row>
    <row r="111" spans="1:21" hidden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+'UK Prices'!D111</f>
        <v>Women's Smooth Pique Double Chest Stripe - Prosports</v>
      </c>
      <c r="E111" s="61">
        <f>'UK Prices'!W111</f>
        <v>0</v>
      </c>
      <c r="F111" s="61">
        <f>'UK Prices'!X111</f>
        <v>0</v>
      </c>
      <c r="G111" s="61">
        <f>'€uro Prices'!W111</f>
        <v>0</v>
      </c>
      <c r="H111" s="61">
        <f>'€uro Prices'!X111</f>
        <v>0</v>
      </c>
      <c r="I111" s="61">
        <f>'S Africa Prices'!N111</f>
        <v>0</v>
      </c>
      <c r="J111" s="61">
        <f>'S Africa Prices'!O111</f>
        <v>0</v>
      </c>
      <c r="K111" s="61"/>
      <c r="L111" s="61">
        <f>'UK Prices'!AC111</f>
        <v>0</v>
      </c>
      <c r="M111" s="61">
        <f>'UK Prices'!AD111</f>
        <v>0</v>
      </c>
      <c r="N111" s="61">
        <f>'€uro Prices'!AD111</f>
        <v>0</v>
      </c>
      <c r="O111" s="61">
        <f>'€uro Prices'!AE111</f>
        <v>0</v>
      </c>
      <c r="P111" s="61">
        <f>'SEK Prices'!W111</f>
        <v>0</v>
      </c>
      <c r="Q111" s="61">
        <f>'SEK Prices'!X111</f>
        <v>0</v>
      </c>
      <c r="R111" s="61">
        <f>'DKr Prices'!W111</f>
        <v>0</v>
      </c>
      <c r="S111" s="61">
        <f>'DKr Prices'!X111</f>
        <v>0</v>
      </c>
      <c r="T111" s="61">
        <f>'S Africa Prices'!Q111</f>
        <v>0</v>
      </c>
      <c r="U111" s="61">
        <f>'S Africa Prices'!R111</f>
        <v>0</v>
      </c>
    </row>
    <row r="112" spans="1:21" x14ac:dyDescent="0.25">
      <c r="A112" s="206" t="str">
        <f>'ITMA Form Data'!A112</f>
        <v>TROUSERS</v>
      </c>
      <c r="B112" s="206"/>
      <c r="C112" s="500"/>
      <c r="D112" s="29" t="str">
        <f>+'UK Prices'!D112</f>
        <v>Trousers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</row>
    <row r="113" spans="1:21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+'UK Prices'!D113</f>
        <v>Women's Performance 7/8 Trouser</v>
      </c>
      <c r="E113" s="61">
        <f>'UK Prices'!W113</f>
        <v>0.53043634888438129</v>
      </c>
      <c r="F113" s="61">
        <f>'UK Prices'!X113</f>
        <v>0</v>
      </c>
      <c r="G113" s="61">
        <f>'€uro Prices'!W113</f>
        <v>0.51006374603174598</v>
      </c>
      <c r="H113" s="61">
        <f>'€uro Prices'!X113</f>
        <v>0</v>
      </c>
      <c r="I113" s="61" t="e">
        <f>'S Africa Prices'!N113</f>
        <v>#DIV/0!</v>
      </c>
      <c r="J113" s="61">
        <f>'S Africa Prices'!O113</f>
        <v>0</v>
      </c>
      <c r="K113" s="61"/>
      <c r="L113" s="61">
        <f>'UK Prices'!AC113</f>
        <v>0.46027166538434627</v>
      </c>
      <c r="M113" s="61">
        <f>'UK Prices'!AD113</f>
        <v>0</v>
      </c>
      <c r="N113" s="61">
        <f>'€uro Prices'!AD113</f>
        <v>0.43685488049625976</v>
      </c>
      <c r="O113" s="61">
        <f>'€uro Prices'!AE113</f>
        <v>0</v>
      </c>
      <c r="P113" s="61">
        <f>'SEK Prices'!W113</f>
        <v>0.48062046153846144</v>
      </c>
      <c r="Q113" s="61">
        <f>'SEK Prices'!X113</f>
        <v>0</v>
      </c>
      <c r="R113" s="61">
        <f>'DKr Prices'!W113</f>
        <v>0.5116904874999999</v>
      </c>
      <c r="S113" s="61">
        <f>'DKr Prices'!X113</f>
        <v>0</v>
      </c>
      <c r="T113" s="61" t="e">
        <f>'S Africa Prices'!Q113</f>
        <v>#DIV/0!</v>
      </c>
      <c r="U113" s="61">
        <f>'S Africa Prices'!R113</f>
        <v>0</v>
      </c>
    </row>
    <row r="114" spans="1:21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+'UK Prices'!D114</f>
        <v>Women's Performance Skort</v>
      </c>
      <c r="E114" s="61">
        <f>'UK Prices'!W114</f>
        <v>0.69139945104370892</v>
      </c>
      <c r="F114" s="61">
        <f>'UK Prices'!X114</f>
        <v>0</v>
      </c>
      <c r="G114" s="61">
        <f>'€uro Prices'!W114</f>
        <v>0.6732752918192918</v>
      </c>
      <c r="H114" s="61">
        <f>'€uro Prices'!X114</f>
        <v>0</v>
      </c>
      <c r="I114" s="61" t="e">
        <f>'S Africa Prices'!N114</f>
        <v>#DIV/0!</v>
      </c>
      <c r="J114" s="61">
        <f>'S Africa Prices'!O114</f>
        <v>0</v>
      </c>
      <c r="K114" s="61"/>
      <c r="L114" s="61">
        <f>'UK Prices'!AC114</f>
        <v>0.64528672533759646</v>
      </c>
      <c r="M114" s="61">
        <f>'UK Prices'!AD114</f>
        <v>0</v>
      </c>
      <c r="N114" s="61">
        <f>'€uro Prices'!AD114</f>
        <v>0.62445435841297903</v>
      </c>
      <c r="O114" s="61">
        <f>'€uro Prices'!AE114</f>
        <v>0</v>
      </c>
      <c r="P114" s="61">
        <f>'SEK Prices'!W114</f>
        <v>0.66551558</v>
      </c>
      <c r="Q114" s="61">
        <f>'SEK Prices'!X114</f>
        <v>0</v>
      </c>
      <c r="R114" s="61">
        <f>'DKr Prices'!W114</f>
        <v>0.67746145214285713</v>
      </c>
      <c r="S114" s="61">
        <f>'DKr Prices'!X114</f>
        <v>0</v>
      </c>
      <c r="T114" s="61" t="e">
        <f>'S Africa Prices'!Q114</f>
        <v>#DIV/0!</v>
      </c>
      <c r="U114" s="61">
        <f>'S Africa Prices'!R114</f>
        <v>0</v>
      </c>
    </row>
    <row r="115" spans="1:21" x14ac:dyDescent="0.25">
      <c r="A115" s="206" t="str">
        <f>'ITMA Form Data'!A115</f>
        <v>JUNIORS</v>
      </c>
      <c r="B115" s="206"/>
      <c r="C115" s="500"/>
      <c r="D115" s="29" t="str">
        <f>+'UK Prices'!D115</f>
        <v>Juniors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</row>
    <row r="116" spans="1:21" hidden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+'UK Prices'!D116</f>
        <v>FJ Junior FJ Chill-Out w/ Chest Piping 1/4 Zip</v>
      </c>
      <c r="E116" s="61">
        <f>'UK Prices'!W116</f>
        <v>0</v>
      </c>
      <c r="F116" s="61">
        <f>'UK Prices'!X116</f>
        <v>0</v>
      </c>
      <c r="G116" s="61">
        <f>'€uro Prices'!W116</f>
        <v>0</v>
      </c>
      <c r="H116" s="61">
        <f>'€uro Prices'!X116</f>
        <v>0</v>
      </c>
      <c r="I116" s="61" t="e">
        <f>'S Africa Prices'!N116</f>
        <v>#DIV/0!</v>
      </c>
      <c r="J116" s="61">
        <f>'S Africa Prices'!O116</f>
        <v>0</v>
      </c>
      <c r="K116" s="61"/>
      <c r="L116" s="61">
        <f>'UK Prices'!AC116</f>
        <v>0</v>
      </c>
      <c r="M116" s="61">
        <f>'UK Prices'!AD116</f>
        <v>0</v>
      </c>
      <c r="N116" s="61">
        <f>'€uro Prices'!AD116</f>
        <v>0</v>
      </c>
      <c r="O116" s="61">
        <f>'€uro Prices'!AE116</f>
        <v>0</v>
      </c>
      <c r="P116" s="61">
        <f>'SEK Prices'!W116</f>
        <v>0</v>
      </c>
      <c r="Q116" s="61">
        <f>'SEK Prices'!X116</f>
        <v>0</v>
      </c>
      <c r="R116" s="61">
        <f>'DKr Prices'!W116</f>
        <v>0</v>
      </c>
      <c r="S116" s="61">
        <f>'DKr Prices'!X116</f>
        <v>0</v>
      </c>
      <c r="T116" s="61" t="e">
        <f>'S Africa Prices'!Q116</f>
        <v>#DIV/0!</v>
      </c>
      <c r="U116" s="61">
        <f>'S Africa Prices'!R116</f>
        <v>0</v>
      </c>
    </row>
    <row r="117" spans="1:21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+'UK Prices'!D117</f>
        <v>FJ Junior FJ Solid Colour Chill-Out 1/4 zip</v>
      </c>
      <c r="E117" s="61">
        <f>'UK Prices'!W117</f>
        <v>0.45534444687158693</v>
      </c>
      <c r="F117" s="61">
        <f>'UK Prices'!X117</f>
        <v>9.889318951675885E-3</v>
      </c>
      <c r="G117" s="61">
        <f>'€uro Prices'!W117</f>
        <v>0.46205926336877801</v>
      </c>
      <c r="H117" s="61">
        <f>'€uro Prices'!X117</f>
        <v>-1.4587147480349394E-4</v>
      </c>
      <c r="I117" s="61" t="e">
        <f>'S Africa Prices'!N117</f>
        <v>#DIV/0!</v>
      </c>
      <c r="J117" s="61">
        <f>'S Africa Prices'!O117</f>
        <v>0</v>
      </c>
      <c r="K117" s="61"/>
      <c r="L117" s="61">
        <f>'UK Prices'!AC117</f>
        <v>0.37395913433515732</v>
      </c>
      <c r="M117" s="61">
        <f>'UK Prices'!AD117</f>
        <v>1.1367033277788374E-2</v>
      </c>
      <c r="N117" s="61">
        <f>'€uro Prices'!AD117</f>
        <v>0.3816773142169862</v>
      </c>
      <c r="O117" s="61">
        <f>'€uro Prices'!AE117</f>
        <v>-1.6766836184312073E-4</v>
      </c>
      <c r="P117" s="61">
        <f>'SEK Prices'!W117</f>
        <v>0.43437772962962967</v>
      </c>
      <c r="Q117" s="61">
        <f>'SEK Prices'!X117</f>
        <v>-1.5337777777779671E-4</v>
      </c>
      <c r="R117" s="61">
        <f>'DKr Prices'!W117</f>
        <v>0.50912067250000004</v>
      </c>
      <c r="S117" s="61">
        <f>'DKr Prices'!X117</f>
        <v>1.0308298882978739E-2</v>
      </c>
      <c r="T117" s="61" t="e">
        <f>'S Africa Prices'!Q117</f>
        <v>#DIV/0!</v>
      </c>
      <c r="U117" s="61">
        <f>'S Africa Prices'!R117</f>
        <v>0</v>
      </c>
    </row>
    <row r="118" spans="1:21" hidden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+'UK Prices'!D118</f>
        <v>FJ Junior Birdseye Colorblock Pique w/ Self Collar</v>
      </c>
      <c r="E118" s="61">
        <f>'UK Prices'!W118</f>
        <v>0</v>
      </c>
      <c r="F118" s="61">
        <f>'UK Prices'!X118</f>
        <v>0</v>
      </c>
      <c r="G118" s="61">
        <f>'€uro Prices'!W118</f>
        <v>0</v>
      </c>
      <c r="H118" s="61">
        <f>'€uro Prices'!X118</f>
        <v>0</v>
      </c>
      <c r="I118" s="61" t="e">
        <f>'S Africa Prices'!N118</f>
        <v>#DIV/0!</v>
      </c>
      <c r="J118" s="61">
        <f>'S Africa Prices'!O118</f>
        <v>0</v>
      </c>
      <c r="K118" s="61"/>
      <c r="L118" s="61">
        <f>'UK Prices'!AC118</f>
        <v>0</v>
      </c>
      <c r="M118" s="61">
        <f>'UK Prices'!AD118</f>
        <v>0</v>
      </c>
      <c r="N118" s="61">
        <f>'€uro Prices'!AD118</f>
        <v>0</v>
      </c>
      <c r="O118" s="61">
        <f>'€uro Prices'!AE118</f>
        <v>0</v>
      </c>
      <c r="P118" s="61">
        <f>'SEK Prices'!W118</f>
        <v>0</v>
      </c>
      <c r="Q118" s="61">
        <f>'SEK Prices'!X118</f>
        <v>0</v>
      </c>
      <c r="R118" s="61">
        <f>'DKr Prices'!W118</f>
        <v>0</v>
      </c>
      <c r="S118" s="61">
        <f>'DKr Prices'!X118</f>
        <v>0</v>
      </c>
      <c r="T118" s="61" t="e">
        <f>'S Africa Prices'!Q118</f>
        <v>#DIV/0!</v>
      </c>
      <c r="U118" s="61">
        <f>'S Africa Prices'!R118</f>
        <v>0</v>
      </c>
    </row>
    <row r="119" spans="1:21" hidden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+'UK Prices'!D119</f>
        <v>FJ Junior Smooth Pique Double Chest Stripe</v>
      </c>
      <c r="E119" s="61">
        <f>'UK Prices'!W119</f>
        <v>0</v>
      </c>
      <c r="F119" s="61">
        <f>'UK Prices'!X119</f>
        <v>0</v>
      </c>
      <c r="G119" s="61">
        <f>'€uro Prices'!W119</f>
        <v>0</v>
      </c>
      <c r="H119" s="61">
        <f>'€uro Prices'!X119</f>
        <v>0</v>
      </c>
      <c r="I119" s="61" t="e">
        <f>'S Africa Prices'!N119</f>
        <v>#DIV/0!</v>
      </c>
      <c r="J119" s="61">
        <f>'S Africa Prices'!O119</f>
        <v>0</v>
      </c>
      <c r="K119" s="61"/>
      <c r="L119" s="61">
        <f>'UK Prices'!AC119</f>
        <v>0</v>
      </c>
      <c r="M119" s="61">
        <f>'UK Prices'!AD119</f>
        <v>0</v>
      </c>
      <c r="N119" s="61">
        <f>'€uro Prices'!AD119</f>
        <v>0</v>
      </c>
      <c r="O119" s="61">
        <f>'€uro Prices'!AE119</f>
        <v>0</v>
      </c>
      <c r="P119" s="61">
        <f>'SEK Prices'!W119</f>
        <v>0</v>
      </c>
      <c r="Q119" s="61">
        <f>'SEK Prices'!X119</f>
        <v>0</v>
      </c>
      <c r="R119" s="61">
        <f>'DKr Prices'!W119</f>
        <v>0</v>
      </c>
      <c r="S119" s="61">
        <f>'DKr Prices'!X119</f>
        <v>0</v>
      </c>
      <c r="T119" s="61" t="e">
        <f>'S Africa Prices'!Q119</f>
        <v>#DIV/0!</v>
      </c>
      <c r="U119" s="61">
        <f>'S Africa Prices'!R119</f>
        <v>0</v>
      </c>
    </row>
    <row r="120" spans="1:21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+'UK Prices'!D120</f>
        <v>Junior Textured Chill-Out</v>
      </c>
      <c r="E120" s="61">
        <f>'UK Prices'!W120</f>
        <v>0.49728546731159307</v>
      </c>
      <c r="F120" s="61">
        <f>'UK Prices'!X120</f>
        <v>0</v>
      </c>
      <c r="G120" s="61">
        <f>'€uro Prices'!W120</f>
        <v>0.50348321158884268</v>
      </c>
      <c r="H120" s="61">
        <f>'€uro Prices'!X120</f>
        <v>0</v>
      </c>
      <c r="I120" s="61" t="e">
        <f>'S Africa Prices'!N120</f>
        <v>#DIV/0!</v>
      </c>
      <c r="J120" s="61">
        <f>'S Africa Prices'!O120</f>
        <v>0</v>
      </c>
      <c r="K120" s="61"/>
      <c r="L120" s="61">
        <f>'UK Prices'!AC120</f>
        <v>0.42216720380642875</v>
      </c>
      <c r="M120" s="61">
        <f>'UK Prices'!AD120</f>
        <v>0</v>
      </c>
      <c r="N120" s="61">
        <f>'€uro Prices'!AD120</f>
        <v>0.42929104780326738</v>
      </c>
      <c r="O120" s="61">
        <f>'€uro Prices'!AE120</f>
        <v>0</v>
      </c>
      <c r="P120" s="61">
        <f>'SEK Prices'!W120</f>
        <v>0.47793328518518519</v>
      </c>
      <c r="Q120" s="61">
        <f>'SEK Prices'!X120</f>
        <v>0</v>
      </c>
      <c r="R120" s="61">
        <f>'DKr Prices'!W120</f>
        <v>0.54692067249999998</v>
      </c>
      <c r="S120" s="61">
        <f>'DKr Prices'!X120</f>
        <v>0</v>
      </c>
      <c r="T120" s="61" t="e">
        <f>'S Africa Prices'!Q120</f>
        <v>#DIV/0!</v>
      </c>
      <c r="U120" s="61">
        <f>'S Africa Prices'!R120</f>
        <v>0</v>
      </c>
    </row>
    <row r="121" spans="1:21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+'UK Prices'!D121</f>
        <v>Junior Stretch Pique w/Painted Stripes</v>
      </c>
      <c r="E121" s="61">
        <f>'UK Prices'!W121</f>
        <v>0.46303363395225461</v>
      </c>
      <c r="F121" s="61">
        <f>'UK Prices'!X121</f>
        <v>0</v>
      </c>
      <c r="G121" s="61">
        <f>'€uro Prices'!W121</f>
        <v>0.46246330323951146</v>
      </c>
      <c r="H121" s="61">
        <f>'€uro Prices'!X121</f>
        <v>0</v>
      </c>
      <c r="I121" s="61" t="e">
        <f>'S Africa Prices'!N121</f>
        <v>#DIV/0!</v>
      </c>
      <c r="J121" s="61">
        <f>'S Africa Prices'!O121</f>
        <v>0</v>
      </c>
      <c r="K121" s="61"/>
      <c r="L121" s="61">
        <f>'UK Prices'!AC121</f>
        <v>0.38279728040489036</v>
      </c>
      <c r="M121" s="61">
        <f>'UK Prices'!AD121</f>
        <v>0</v>
      </c>
      <c r="N121" s="61">
        <f>'€uro Prices'!AD121</f>
        <v>0.38214172786150741</v>
      </c>
      <c r="O121" s="61">
        <f>'€uro Prices'!AE121</f>
        <v>0</v>
      </c>
      <c r="P121" s="61">
        <f>'SEK Prices'!W121</f>
        <v>0.42239636956521737</v>
      </c>
      <c r="Q121" s="61">
        <f>'SEK Prices'!X121</f>
        <v>0</v>
      </c>
      <c r="R121" s="61">
        <f>'DKr Prices'!W121</f>
        <v>0.48758306499999998</v>
      </c>
      <c r="S121" s="61">
        <f>'DKr Prices'!X121</f>
        <v>0</v>
      </c>
      <c r="T121" s="61" t="e">
        <f>'S Africa Prices'!Q121</f>
        <v>#DIV/0!</v>
      </c>
      <c r="U121" s="61">
        <f>'S Africa Prices'!R121</f>
        <v>0</v>
      </c>
    </row>
    <row r="122" spans="1:21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+'UK Prices'!D122</f>
        <v>Junior Smooth Pique w/Collar &amp; Sleeve Stripes</v>
      </c>
      <c r="E122" s="61">
        <f>'UK Prices'!W122</f>
        <v>0.4246675862068966</v>
      </c>
      <c r="F122" s="61">
        <f>'UK Prices'!X122</f>
        <v>0</v>
      </c>
      <c r="G122" s="61">
        <f>'€uro Prices'!W122</f>
        <v>0.46317117117117118</v>
      </c>
      <c r="H122" s="61">
        <f>'€uro Prices'!X122</f>
        <v>0</v>
      </c>
      <c r="I122" s="61" t="e">
        <f>'S Africa Prices'!N122</f>
        <v>#DIV/0!</v>
      </c>
      <c r="J122" s="61">
        <f>'S Africa Prices'!O122</f>
        <v>0</v>
      </c>
      <c r="K122" s="61"/>
      <c r="L122" s="61">
        <f>'UK Prices'!AC122</f>
        <v>0.33869837495045585</v>
      </c>
      <c r="M122" s="61">
        <f>'UK Prices'!AD122</f>
        <v>0</v>
      </c>
      <c r="N122" s="61">
        <f>'€uro Prices'!AD122</f>
        <v>0.38295536916226569</v>
      </c>
      <c r="O122" s="61">
        <f>'€uro Prices'!AE122</f>
        <v>0</v>
      </c>
      <c r="P122" s="61">
        <f>'SEK Prices'!W122</f>
        <v>0.44460097826086953</v>
      </c>
      <c r="Q122" s="61">
        <f>'SEK Prices'!X122</f>
        <v>0</v>
      </c>
      <c r="R122" s="61">
        <f>'DKr Prices'!W122</f>
        <v>0.50728172500000002</v>
      </c>
      <c r="S122" s="61">
        <f>'DKr Prices'!X122</f>
        <v>0</v>
      </c>
      <c r="T122" s="61" t="e">
        <f>'S Africa Prices'!Q122</f>
        <v>#DIV/0!</v>
      </c>
      <c r="U122" s="61">
        <f>'S Africa Prices'!R122</f>
        <v>0</v>
      </c>
    </row>
    <row r="123" spans="1:21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+'UK Prices'!D123</f>
        <v>FJ Junior Stretch Pique w/neck tape trim</v>
      </c>
      <c r="E123" s="61">
        <f>'UK Prices'!W123</f>
        <v>0.48311229488703933</v>
      </c>
      <c r="F123" s="61">
        <f>'UK Prices'!X123</f>
        <v>0</v>
      </c>
      <c r="G123" s="61">
        <f>'€uro Prices'!W123</f>
        <v>0.4999970554405338</v>
      </c>
      <c r="H123" s="61">
        <f>'€uro Prices'!X123</f>
        <v>0</v>
      </c>
      <c r="I123" s="61" t="e">
        <f>'S Africa Prices'!N123</f>
        <v>#DIV/0!</v>
      </c>
      <c r="J123" s="61">
        <f>'S Africa Prices'!O123</f>
        <v>0</v>
      </c>
      <c r="K123" s="61"/>
      <c r="L123" s="61">
        <f>'UK Prices'!AC123</f>
        <v>0.40587620101958544</v>
      </c>
      <c r="M123" s="61">
        <f>'UK Prices'!AD123</f>
        <v>0</v>
      </c>
      <c r="N123" s="61">
        <f>'€uro Prices'!AD123</f>
        <v>0.42528397177072852</v>
      </c>
      <c r="O123" s="61">
        <f>'€uro Prices'!AE123</f>
        <v>0</v>
      </c>
      <c r="P123" s="61">
        <f>'SEK Prices'!W123</f>
        <v>0.4995200789473685</v>
      </c>
      <c r="Q123" s="61">
        <f>'SEK Prices'!X123</f>
        <v>1.3526484352773815E-2</v>
      </c>
      <c r="R123" s="61">
        <f>'DKr Prices'!W123</f>
        <v>0.54152464375000009</v>
      </c>
      <c r="S123" s="61">
        <f>'DKr Prices'!X123</f>
        <v>1.4789527620967746E-2</v>
      </c>
      <c r="T123" s="61" t="e">
        <f>'S Africa Prices'!Q123</f>
        <v>#DIV/0!</v>
      </c>
      <c r="U123" s="61">
        <f>'S Africa Prices'!R123</f>
        <v>0</v>
      </c>
    </row>
    <row r="124" spans="1:21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+'UK Prices'!D124</f>
        <v>FJ Junior Shorts</v>
      </c>
      <c r="E124" s="61">
        <f>'UK Prices'!W124</f>
        <v>0.48159253549695741</v>
      </c>
      <c r="F124" s="61">
        <f>'UK Prices'!X124</f>
        <v>0</v>
      </c>
      <c r="G124" s="61">
        <f>'€uro Prices'!W124</f>
        <v>0.5012199843871975</v>
      </c>
      <c r="H124" s="61">
        <f>'€uro Prices'!X124</f>
        <v>0</v>
      </c>
      <c r="I124" s="61" t="e">
        <f>'S Africa Prices'!N124</f>
        <v>#DIV/0!</v>
      </c>
      <c r="J124" s="61">
        <f>'S Africa Prices'!O124</f>
        <v>0</v>
      </c>
      <c r="K124" s="61"/>
      <c r="L124" s="61">
        <f>'UK Prices'!AC124</f>
        <v>0.40412935114592802</v>
      </c>
      <c r="M124" s="61">
        <f>'UK Prices'!AD124</f>
        <v>0</v>
      </c>
      <c r="N124" s="61">
        <f>'€uro Prices'!AD124</f>
        <v>0.42668963722666381</v>
      </c>
      <c r="O124" s="61">
        <f>'€uro Prices'!AE124</f>
        <v>0</v>
      </c>
      <c r="P124" s="61">
        <f>'SEK Prices'!W124</f>
        <v>0.46755233333333335</v>
      </c>
      <c r="Q124" s="61">
        <f>'SEK Prices'!X124</f>
        <v>-1.2382503875969009E-2</v>
      </c>
      <c r="R124" s="61">
        <f>'DKr Prices'!W124</f>
        <v>0.52079710000000001</v>
      </c>
      <c r="S124" s="61">
        <f>'DKr Prices'!X124</f>
        <v>-1.2951429729729735E-2</v>
      </c>
      <c r="T124" s="61" t="e">
        <f>'S Africa Prices'!Q124</f>
        <v>#DIV/0!</v>
      </c>
      <c r="U124" s="61">
        <f>'S Africa Prices'!R124</f>
        <v>0</v>
      </c>
    </row>
    <row r="125" spans="1:21" x14ac:dyDescent="0.3">
      <c r="A125" s="180"/>
      <c r="B125" s="180"/>
      <c r="C125" s="180"/>
      <c r="D125" s="29"/>
    </row>
    <row r="126" spans="1:21" x14ac:dyDescent="0.3">
      <c r="A126" s="19"/>
      <c r="B126" s="19"/>
      <c r="C126" s="180"/>
      <c r="D126" s="29"/>
    </row>
    <row r="127" spans="1:21" x14ac:dyDescent="0.3">
      <c r="A127" s="180"/>
      <c r="B127" s="180"/>
      <c r="C127" s="180"/>
      <c r="D127" s="422"/>
    </row>
    <row r="128" spans="1:21" x14ac:dyDescent="0.3">
      <c r="A128" s="180"/>
      <c r="B128" s="180"/>
      <c r="C128" s="180"/>
      <c r="D128" s="21"/>
    </row>
    <row r="129" spans="1:4" x14ac:dyDescent="0.3">
      <c r="A129" s="180"/>
      <c r="B129" s="180"/>
      <c r="C129" s="180"/>
      <c r="D129" s="21"/>
    </row>
    <row r="130" spans="1:4" x14ac:dyDescent="0.3">
      <c r="A130" s="180"/>
      <c r="B130" s="180"/>
      <c r="C130" s="180"/>
      <c r="D130" s="21"/>
    </row>
    <row r="131" spans="1:4" x14ac:dyDescent="0.3">
      <c r="A131" s="180"/>
      <c r="B131" s="180"/>
      <c r="C131" s="180"/>
      <c r="D131" s="21"/>
    </row>
    <row r="132" spans="1:4" x14ac:dyDescent="0.3">
      <c r="A132" s="21"/>
      <c r="B132" s="21"/>
      <c r="C132" s="21"/>
      <c r="D132" s="31"/>
    </row>
    <row r="133" spans="1:4" x14ac:dyDescent="0.3">
      <c r="A133" s="21"/>
      <c r="B133" s="21"/>
      <c r="C133" s="21"/>
      <c r="D133" s="31"/>
    </row>
    <row r="134" spans="1:4" x14ac:dyDescent="0.3">
      <c r="A134" s="21"/>
      <c r="B134" s="21"/>
      <c r="C134" s="21"/>
      <c r="D134" s="31"/>
    </row>
    <row r="135" spans="1:4" x14ac:dyDescent="0.3">
      <c r="A135" s="21"/>
      <c r="B135" s="21"/>
      <c r="C135" s="21"/>
      <c r="D135" s="31"/>
    </row>
    <row r="136" spans="1:4" x14ac:dyDescent="0.3">
      <c r="A136" s="21"/>
      <c r="B136" s="21"/>
      <c r="C136" s="21"/>
      <c r="D136" s="31"/>
    </row>
    <row r="137" spans="1:4" x14ac:dyDescent="0.3">
      <c r="A137" s="21"/>
      <c r="B137" s="21"/>
      <c r="C137" s="21"/>
      <c r="D137" s="31"/>
    </row>
    <row r="138" spans="1:4" x14ac:dyDescent="0.3">
      <c r="A138" s="21"/>
      <c r="B138" s="21"/>
      <c r="C138" s="21"/>
      <c r="D138" s="31"/>
    </row>
    <row r="139" spans="1:4" x14ac:dyDescent="0.3">
      <c r="A139" s="21"/>
      <c r="B139" s="21"/>
      <c r="C139" s="21"/>
      <c r="D139" s="31"/>
    </row>
    <row r="140" spans="1:4" x14ac:dyDescent="0.3">
      <c r="A140" s="21"/>
      <c r="B140" s="21"/>
      <c r="C140" s="21"/>
      <c r="D140" s="31"/>
    </row>
    <row r="141" spans="1:4" x14ac:dyDescent="0.3">
      <c r="A141" s="21"/>
      <c r="B141" s="21"/>
      <c r="C141" s="21"/>
      <c r="D141" s="31"/>
    </row>
    <row r="142" spans="1:4" x14ac:dyDescent="0.3">
      <c r="A142" s="21"/>
      <c r="B142" s="21"/>
      <c r="C142" s="21"/>
      <c r="D142" s="31"/>
    </row>
    <row r="143" spans="1:4" x14ac:dyDescent="0.3">
      <c r="A143" s="21"/>
      <c r="B143" s="21"/>
      <c r="C143" s="21"/>
      <c r="D143" s="31"/>
    </row>
    <row r="144" spans="1:4" x14ac:dyDescent="0.3">
      <c r="A144" s="21"/>
      <c r="B144" s="21"/>
      <c r="C144" s="21"/>
      <c r="D144" s="31"/>
    </row>
    <row r="145" spans="1:4" x14ac:dyDescent="0.3">
      <c r="A145" s="21"/>
      <c r="B145" s="21"/>
      <c r="C145" s="21"/>
      <c r="D145" s="31"/>
    </row>
    <row r="146" spans="1:4" x14ac:dyDescent="0.3">
      <c r="A146" s="21"/>
      <c r="B146" s="21"/>
      <c r="C146" s="21"/>
      <c r="D146" s="31"/>
    </row>
    <row r="147" spans="1:4" x14ac:dyDescent="0.3">
      <c r="A147" s="21"/>
      <c r="B147" s="21"/>
      <c r="C147" s="21"/>
      <c r="D147" s="31"/>
    </row>
    <row r="148" spans="1:4" x14ac:dyDescent="0.3">
      <c r="A148" s="21"/>
      <c r="B148" s="21"/>
      <c r="C148" s="21"/>
      <c r="D148" s="31"/>
    </row>
    <row r="149" spans="1:4" x14ac:dyDescent="0.3">
      <c r="A149" s="21"/>
      <c r="B149" s="21"/>
      <c r="C149" s="21"/>
      <c r="D149" s="31"/>
    </row>
    <row r="150" spans="1:4" x14ac:dyDescent="0.3">
      <c r="A150" s="21"/>
      <c r="B150" s="21"/>
      <c r="C150" s="21"/>
      <c r="D150" s="31"/>
    </row>
    <row r="151" spans="1:4" x14ac:dyDescent="0.3">
      <c r="A151" s="21"/>
      <c r="B151" s="21"/>
      <c r="C151" s="21"/>
      <c r="D151" s="31"/>
    </row>
    <row r="152" spans="1:4" x14ac:dyDescent="0.3">
      <c r="A152" s="21"/>
      <c r="B152" s="21"/>
      <c r="C152" s="21"/>
      <c r="D152" s="31"/>
    </row>
    <row r="153" spans="1:4" x14ac:dyDescent="0.3">
      <c r="A153" s="21"/>
      <c r="B153" s="21"/>
      <c r="C153" s="21"/>
      <c r="D153" s="31"/>
    </row>
    <row r="154" spans="1:4" x14ac:dyDescent="0.3">
      <c r="A154" s="21"/>
      <c r="B154" s="21"/>
      <c r="C154" s="21"/>
      <c r="D154" s="31"/>
    </row>
    <row r="155" spans="1:4" x14ac:dyDescent="0.3">
      <c r="A155" s="21"/>
      <c r="B155" s="21"/>
      <c r="C155" s="21"/>
      <c r="D155" s="31"/>
    </row>
    <row r="156" spans="1:4" x14ac:dyDescent="0.3">
      <c r="A156" s="21"/>
      <c r="B156" s="21"/>
      <c r="C156" s="21"/>
      <c r="D156" s="31"/>
    </row>
    <row r="157" spans="1:4" x14ac:dyDescent="0.3">
      <c r="A157" s="21"/>
      <c r="B157" s="21"/>
      <c r="C157" s="21"/>
      <c r="D157" s="31"/>
    </row>
    <row r="158" spans="1:4" x14ac:dyDescent="0.3">
      <c r="A158" s="21"/>
      <c r="B158" s="21"/>
      <c r="C158" s="21"/>
      <c r="D158" s="31"/>
    </row>
    <row r="159" spans="1:4" x14ac:dyDescent="0.3">
      <c r="A159" s="21"/>
      <c r="B159" s="21"/>
      <c r="C159" s="21"/>
      <c r="D159" s="31"/>
    </row>
    <row r="160" spans="1:4" x14ac:dyDescent="0.3">
      <c r="A160" s="21"/>
      <c r="B160" s="21"/>
      <c r="C160" s="21"/>
      <c r="D160" s="31"/>
    </row>
    <row r="161" spans="1:4" x14ac:dyDescent="0.3">
      <c r="A161" s="21"/>
      <c r="B161" s="21"/>
      <c r="C161" s="21"/>
      <c r="D161" s="31"/>
    </row>
    <row r="162" spans="1:4" x14ac:dyDescent="0.3">
      <c r="A162" s="21"/>
      <c r="B162" s="21"/>
      <c r="C162" s="21"/>
      <c r="D162" s="31"/>
    </row>
    <row r="163" spans="1:4" x14ac:dyDescent="0.3">
      <c r="A163" s="21"/>
      <c r="B163" s="21"/>
      <c r="C163" s="21"/>
      <c r="D163" s="31"/>
    </row>
    <row r="164" spans="1:4" x14ac:dyDescent="0.3">
      <c r="A164" s="21"/>
      <c r="B164" s="21"/>
      <c r="C164" s="21"/>
      <c r="D164" s="31"/>
    </row>
    <row r="165" spans="1:4" x14ac:dyDescent="0.3">
      <c r="A165" s="21"/>
      <c r="B165" s="21"/>
      <c r="C165" s="21"/>
      <c r="D165" s="31"/>
    </row>
    <row r="166" spans="1:4" x14ac:dyDescent="0.3">
      <c r="A166" s="21"/>
      <c r="B166" s="21"/>
      <c r="C166" s="21"/>
      <c r="D166" s="31"/>
    </row>
    <row r="167" spans="1:4" x14ac:dyDescent="0.3">
      <c r="A167" s="21"/>
      <c r="B167" s="21"/>
      <c r="C167" s="21"/>
      <c r="D167" s="31"/>
    </row>
    <row r="168" spans="1:4" x14ac:dyDescent="0.3">
      <c r="A168" s="21"/>
      <c r="B168" s="21"/>
      <c r="C168" s="21"/>
      <c r="D168" s="31"/>
    </row>
    <row r="169" spans="1:4" x14ac:dyDescent="0.3">
      <c r="A169" s="21"/>
      <c r="B169" s="21"/>
      <c r="C169" s="21"/>
      <c r="D169" s="31"/>
    </row>
    <row r="170" spans="1:4" x14ac:dyDescent="0.3">
      <c r="A170" s="21"/>
      <c r="B170" s="21"/>
      <c r="C170" s="21"/>
      <c r="D170" s="31"/>
    </row>
    <row r="171" spans="1:4" x14ac:dyDescent="0.3">
      <c r="A171" s="21"/>
      <c r="B171" s="21"/>
      <c r="C171" s="21"/>
      <c r="D171" s="31"/>
    </row>
    <row r="172" spans="1:4" x14ac:dyDescent="0.3">
      <c r="A172" s="21"/>
      <c r="B172" s="21"/>
      <c r="C172" s="21"/>
      <c r="D172" s="31"/>
    </row>
    <row r="173" spans="1:4" x14ac:dyDescent="0.3">
      <c r="A173" s="21"/>
      <c r="B173" s="21"/>
      <c r="C173" s="21"/>
      <c r="D173" s="31"/>
    </row>
    <row r="174" spans="1:4" x14ac:dyDescent="0.3">
      <c r="A174" s="21"/>
      <c r="B174" s="21"/>
      <c r="C174" s="21"/>
      <c r="D174" s="31"/>
    </row>
    <row r="175" spans="1:4" x14ac:dyDescent="0.3">
      <c r="A175" s="21"/>
      <c r="B175" s="21"/>
      <c r="C175" s="21"/>
      <c r="D175" s="31"/>
    </row>
    <row r="176" spans="1:4" x14ac:dyDescent="0.3">
      <c r="A176" s="21"/>
      <c r="B176" s="21"/>
      <c r="C176" s="21"/>
      <c r="D176" s="31"/>
    </row>
    <row r="177" spans="1:4" x14ac:dyDescent="0.3">
      <c r="A177" s="21"/>
      <c r="B177" s="21"/>
      <c r="C177" s="21"/>
      <c r="D177" s="31"/>
    </row>
    <row r="178" spans="1:4" x14ac:dyDescent="0.3">
      <c r="A178" s="21"/>
      <c r="B178" s="21"/>
      <c r="C178" s="21"/>
      <c r="D178" s="31"/>
    </row>
    <row r="179" spans="1:4" x14ac:dyDescent="0.3">
      <c r="A179" s="21"/>
      <c r="B179" s="21"/>
      <c r="C179" s="21"/>
      <c r="D179" s="31"/>
    </row>
    <row r="180" spans="1:4" x14ac:dyDescent="0.3">
      <c r="A180" s="21"/>
      <c r="B180" s="21"/>
      <c r="C180" s="21"/>
      <c r="D180" s="31"/>
    </row>
    <row r="181" spans="1:4" x14ac:dyDescent="0.3">
      <c r="A181" s="21"/>
      <c r="B181" s="21"/>
      <c r="C181" s="21"/>
      <c r="D181" s="31"/>
    </row>
    <row r="182" spans="1:4" x14ac:dyDescent="0.3">
      <c r="A182" s="21"/>
      <c r="B182" s="21"/>
      <c r="C182" s="21"/>
      <c r="D182" s="31"/>
    </row>
    <row r="183" spans="1:4" x14ac:dyDescent="0.3">
      <c r="A183" s="21"/>
      <c r="B183" s="21"/>
      <c r="C183" s="21"/>
      <c r="D183" s="31"/>
    </row>
    <row r="184" spans="1:4" x14ac:dyDescent="0.3">
      <c r="A184" s="21"/>
      <c r="B184" s="21"/>
      <c r="C184" s="21"/>
      <c r="D184" s="31"/>
    </row>
    <row r="185" spans="1:4" x14ac:dyDescent="0.3">
      <c r="A185" s="21"/>
      <c r="B185" s="21"/>
      <c r="C185" s="21"/>
      <c r="D185" s="31"/>
    </row>
    <row r="186" spans="1:4" x14ac:dyDescent="0.3">
      <c r="A186" s="21"/>
      <c r="B186" s="21"/>
      <c r="C186" s="21"/>
      <c r="D186" s="31"/>
    </row>
    <row r="187" spans="1:4" x14ac:dyDescent="0.3">
      <c r="A187" s="21"/>
      <c r="B187" s="21"/>
      <c r="C187" s="21"/>
      <c r="D187" s="31"/>
    </row>
    <row r="188" spans="1:4" x14ac:dyDescent="0.3">
      <c r="A188" s="21"/>
      <c r="B188" s="21"/>
      <c r="C188" s="21"/>
      <c r="D188" s="31"/>
    </row>
    <row r="189" spans="1:4" x14ac:dyDescent="0.3">
      <c r="A189" s="21"/>
      <c r="B189" s="21"/>
      <c r="C189" s="21"/>
      <c r="D189" s="31"/>
    </row>
    <row r="190" spans="1:4" x14ac:dyDescent="0.3">
      <c r="A190" s="21"/>
      <c r="B190" s="21"/>
      <c r="C190" s="21"/>
      <c r="D190" s="31"/>
    </row>
    <row r="191" spans="1:4" x14ac:dyDescent="0.3">
      <c r="A191" s="21"/>
      <c r="B191" s="21"/>
      <c r="C191" s="21"/>
      <c r="D191" s="31"/>
    </row>
    <row r="192" spans="1:4" x14ac:dyDescent="0.3">
      <c r="A192" s="21"/>
      <c r="B192" s="21"/>
      <c r="C192" s="21"/>
      <c r="D192" s="31"/>
    </row>
    <row r="193" spans="1:4" x14ac:dyDescent="0.3">
      <c r="A193" s="21"/>
      <c r="B193" s="21"/>
      <c r="C193" s="21"/>
      <c r="D193" s="31"/>
    </row>
    <row r="194" spans="1:4" x14ac:dyDescent="0.3">
      <c r="A194" s="21"/>
      <c r="B194" s="21"/>
      <c r="C194" s="21"/>
      <c r="D194" s="31"/>
    </row>
    <row r="195" spans="1:4" x14ac:dyDescent="0.3">
      <c r="A195" s="21"/>
      <c r="B195" s="21"/>
      <c r="C195" s="21"/>
      <c r="D195" s="31"/>
    </row>
    <row r="196" spans="1:4" x14ac:dyDescent="0.3">
      <c r="A196" s="21"/>
      <c r="B196" s="21"/>
      <c r="C196" s="21"/>
      <c r="D196" s="31"/>
    </row>
    <row r="197" spans="1:4" x14ac:dyDescent="0.3">
      <c r="A197" s="21"/>
      <c r="B197" s="21"/>
      <c r="C197" s="21"/>
      <c r="D197" s="31"/>
    </row>
    <row r="198" spans="1:4" x14ac:dyDescent="0.3">
      <c r="A198" s="21"/>
      <c r="B198" s="21"/>
      <c r="C198" s="21"/>
      <c r="D198" s="31"/>
    </row>
    <row r="199" spans="1:4" x14ac:dyDescent="0.3">
      <c r="A199" s="21"/>
      <c r="B199" s="21"/>
      <c r="C199" s="21"/>
      <c r="D199" s="31"/>
    </row>
    <row r="200" spans="1:4" x14ac:dyDescent="0.3">
      <c r="A200" s="21"/>
      <c r="B200" s="21"/>
      <c r="C200" s="21"/>
      <c r="D200" s="31"/>
    </row>
    <row r="201" spans="1:4" x14ac:dyDescent="0.3">
      <c r="A201" s="21"/>
      <c r="B201" s="21"/>
      <c r="C201" s="21"/>
      <c r="D201" s="31"/>
    </row>
    <row r="202" spans="1:4" x14ac:dyDescent="0.3">
      <c r="A202" s="21"/>
      <c r="B202" s="21"/>
      <c r="C202" s="21"/>
      <c r="D202" s="31"/>
    </row>
    <row r="203" spans="1:4" x14ac:dyDescent="0.3">
      <c r="A203" s="21"/>
      <c r="B203" s="21"/>
      <c r="C203" s="21"/>
      <c r="D203" s="31"/>
    </row>
    <row r="204" spans="1:4" x14ac:dyDescent="0.3">
      <c r="A204" s="21"/>
      <c r="B204" s="21"/>
      <c r="C204" s="21"/>
      <c r="D204" s="31"/>
    </row>
    <row r="205" spans="1:4" x14ac:dyDescent="0.3">
      <c r="A205" s="21"/>
      <c r="B205" s="21"/>
      <c r="C205" s="21"/>
      <c r="D205" s="31"/>
    </row>
    <row r="206" spans="1:4" x14ac:dyDescent="0.3">
      <c r="A206" s="21"/>
      <c r="B206" s="21"/>
      <c r="C206" s="21"/>
      <c r="D206" s="31"/>
    </row>
    <row r="207" spans="1:4" x14ac:dyDescent="0.3">
      <c r="A207" s="21"/>
      <c r="B207" s="21"/>
      <c r="C207" s="21"/>
      <c r="D207" s="31"/>
    </row>
    <row r="208" spans="1:4" x14ac:dyDescent="0.3">
      <c r="A208" s="21"/>
      <c r="B208" s="21"/>
      <c r="C208" s="21"/>
      <c r="D208" s="31"/>
    </row>
    <row r="209" spans="1:4" x14ac:dyDescent="0.3">
      <c r="A209" s="21"/>
      <c r="B209" s="21"/>
      <c r="C209" s="21"/>
      <c r="D209" s="31"/>
    </row>
    <row r="210" spans="1:4" x14ac:dyDescent="0.3">
      <c r="A210" s="21"/>
      <c r="B210" s="21"/>
      <c r="C210" s="21"/>
      <c r="D210" s="31"/>
    </row>
    <row r="211" spans="1:4" x14ac:dyDescent="0.3">
      <c r="A211" s="21"/>
      <c r="B211" s="21"/>
      <c r="C211" s="21"/>
      <c r="D211" s="31"/>
    </row>
    <row r="212" spans="1:4" x14ac:dyDescent="0.3">
      <c r="A212" s="21"/>
      <c r="B212" s="21"/>
      <c r="C212" s="21"/>
      <c r="D212" s="31"/>
    </row>
    <row r="213" spans="1:4" x14ac:dyDescent="0.3">
      <c r="A213" s="21"/>
      <c r="B213" s="21"/>
      <c r="C213" s="21"/>
      <c r="D213" s="31"/>
    </row>
    <row r="214" spans="1:4" x14ac:dyDescent="0.3">
      <c r="A214" s="21"/>
      <c r="B214" s="21"/>
      <c r="C214" s="21"/>
      <c r="D214" s="31"/>
    </row>
    <row r="215" spans="1:4" x14ac:dyDescent="0.3">
      <c r="A215" s="21"/>
      <c r="B215" s="21"/>
      <c r="C215" s="21"/>
      <c r="D215" s="31"/>
    </row>
    <row r="216" spans="1:4" x14ac:dyDescent="0.3">
      <c r="A216" s="21"/>
      <c r="B216" s="21"/>
      <c r="C216" s="21"/>
      <c r="D216" s="31"/>
    </row>
    <row r="217" spans="1:4" x14ac:dyDescent="0.3">
      <c r="A217" s="21"/>
      <c r="B217" s="21"/>
      <c r="C217" s="21"/>
      <c r="D217" s="31"/>
    </row>
    <row r="218" spans="1:4" x14ac:dyDescent="0.3">
      <c r="A218" s="21"/>
      <c r="B218" s="21"/>
      <c r="C218" s="21"/>
      <c r="D218" s="31"/>
    </row>
    <row r="219" spans="1:4" x14ac:dyDescent="0.3">
      <c r="A219" s="21"/>
      <c r="B219" s="21"/>
      <c r="C219" s="21"/>
      <c r="D219" s="31"/>
    </row>
    <row r="220" spans="1:4" x14ac:dyDescent="0.3">
      <c r="A220" s="21"/>
      <c r="B220" s="21"/>
      <c r="C220" s="21"/>
      <c r="D220" s="31"/>
    </row>
    <row r="221" spans="1:4" x14ac:dyDescent="0.3">
      <c r="A221" s="21"/>
      <c r="B221" s="21"/>
      <c r="C221" s="21"/>
      <c r="D221" s="31"/>
    </row>
    <row r="222" spans="1:4" x14ac:dyDescent="0.3">
      <c r="A222" s="21"/>
      <c r="B222" s="21"/>
      <c r="C222" s="21"/>
      <c r="D222" s="31"/>
    </row>
    <row r="223" spans="1:4" x14ac:dyDescent="0.3">
      <c r="A223" s="21"/>
      <c r="B223" s="21"/>
      <c r="C223" s="21"/>
      <c r="D223" s="31"/>
    </row>
    <row r="224" spans="1:4" x14ac:dyDescent="0.3">
      <c r="A224" s="21"/>
      <c r="B224" s="21"/>
      <c r="C224" s="21"/>
      <c r="D224" s="31"/>
    </row>
    <row r="225" spans="1:4" x14ac:dyDescent="0.3">
      <c r="A225" s="21"/>
      <c r="B225" s="21"/>
      <c r="C225" s="21"/>
      <c r="D225" s="31"/>
    </row>
    <row r="226" spans="1:4" x14ac:dyDescent="0.3">
      <c r="A226" s="21"/>
      <c r="B226" s="21"/>
      <c r="C226" s="21"/>
      <c r="D226" s="31"/>
    </row>
    <row r="227" spans="1:4" x14ac:dyDescent="0.3">
      <c r="A227" s="21"/>
      <c r="B227" s="21"/>
      <c r="C227" s="21"/>
      <c r="D227" s="31"/>
    </row>
    <row r="228" spans="1:4" x14ac:dyDescent="0.3">
      <c r="A228" s="21"/>
      <c r="B228" s="21"/>
      <c r="C228" s="21"/>
      <c r="D228" s="31"/>
    </row>
    <row r="229" spans="1:4" x14ac:dyDescent="0.3">
      <c r="A229" s="21"/>
      <c r="B229" s="21"/>
      <c r="C229" s="21"/>
      <c r="D229" s="31"/>
    </row>
    <row r="230" spans="1:4" x14ac:dyDescent="0.3">
      <c r="A230" s="21"/>
      <c r="B230" s="21"/>
      <c r="C230" s="21"/>
      <c r="D230" s="31"/>
    </row>
    <row r="231" spans="1:4" x14ac:dyDescent="0.3">
      <c r="A231" s="21"/>
      <c r="B231" s="21"/>
      <c r="C231" s="21"/>
      <c r="D231" s="31"/>
    </row>
    <row r="232" spans="1:4" x14ac:dyDescent="0.3">
      <c r="A232" s="21"/>
      <c r="B232" s="21"/>
      <c r="C232" s="21"/>
      <c r="D232" s="31"/>
    </row>
    <row r="233" spans="1:4" x14ac:dyDescent="0.3">
      <c r="A233" s="21"/>
      <c r="B233" s="21"/>
      <c r="C233" s="21"/>
      <c r="D233" s="31"/>
    </row>
    <row r="234" spans="1:4" x14ac:dyDescent="0.3">
      <c r="A234" s="21"/>
      <c r="B234" s="21"/>
      <c r="C234" s="21"/>
      <c r="D234" s="31"/>
    </row>
    <row r="235" spans="1:4" x14ac:dyDescent="0.3">
      <c r="A235" s="21"/>
      <c r="B235" s="21"/>
      <c r="C235" s="21"/>
      <c r="D235" s="31"/>
    </row>
    <row r="236" spans="1:4" x14ac:dyDescent="0.3">
      <c r="A236" s="21"/>
      <c r="B236" s="21"/>
      <c r="C236" s="21"/>
      <c r="D236" s="31"/>
    </row>
    <row r="237" spans="1:4" x14ac:dyDescent="0.3">
      <c r="A237" s="21"/>
      <c r="B237" s="21"/>
      <c r="C237" s="21"/>
      <c r="D237" s="31"/>
    </row>
    <row r="238" spans="1:4" x14ac:dyDescent="0.3">
      <c r="A238" s="21"/>
      <c r="B238" s="21"/>
      <c r="C238" s="21"/>
      <c r="D238" s="31"/>
    </row>
    <row r="239" spans="1:4" x14ac:dyDescent="0.3">
      <c r="A239" s="21"/>
      <c r="B239" s="21"/>
      <c r="C239" s="21"/>
      <c r="D239" s="31"/>
    </row>
    <row r="240" spans="1:4" x14ac:dyDescent="0.3">
      <c r="A240" s="21"/>
      <c r="B240" s="21"/>
      <c r="C240" s="21"/>
      <c r="D240" s="31"/>
    </row>
    <row r="241" spans="1:4" x14ac:dyDescent="0.3">
      <c r="A241" s="21"/>
      <c r="B241" s="21"/>
      <c r="C241" s="21"/>
      <c r="D241" s="31"/>
    </row>
    <row r="242" spans="1:4" x14ac:dyDescent="0.3">
      <c r="A242" s="21"/>
      <c r="B242" s="21"/>
      <c r="C242" s="21"/>
      <c r="D242" s="31"/>
    </row>
    <row r="243" spans="1:4" x14ac:dyDescent="0.3">
      <c r="A243" s="21"/>
      <c r="B243" s="21"/>
      <c r="C243" s="21"/>
      <c r="D243" s="31"/>
    </row>
    <row r="244" spans="1:4" x14ac:dyDescent="0.3">
      <c r="A244" s="21"/>
      <c r="B244" s="21"/>
      <c r="C244" s="21"/>
      <c r="D244" s="31"/>
    </row>
    <row r="245" spans="1:4" x14ac:dyDescent="0.3">
      <c r="A245" s="21"/>
      <c r="B245" s="21"/>
      <c r="C245" s="21"/>
      <c r="D245" s="31"/>
    </row>
    <row r="246" spans="1:4" x14ac:dyDescent="0.3">
      <c r="A246" s="21"/>
      <c r="B246" s="21"/>
      <c r="C246" s="21"/>
      <c r="D246" s="31"/>
    </row>
    <row r="247" spans="1:4" x14ac:dyDescent="0.3">
      <c r="A247" s="21"/>
      <c r="B247" s="21"/>
      <c r="C247" s="21"/>
      <c r="D247" s="31"/>
    </row>
    <row r="248" spans="1:4" x14ac:dyDescent="0.3">
      <c r="A248" s="21"/>
      <c r="B248" s="21"/>
      <c r="C248" s="21"/>
      <c r="D248" s="31"/>
    </row>
    <row r="249" spans="1:4" x14ac:dyDescent="0.3">
      <c r="A249" s="21"/>
      <c r="B249" s="21"/>
      <c r="C249" s="21"/>
      <c r="D249" s="31"/>
    </row>
    <row r="250" spans="1:4" x14ac:dyDescent="0.3">
      <c r="A250" s="21"/>
      <c r="B250" s="21"/>
      <c r="C250" s="21"/>
      <c r="D250" s="31"/>
    </row>
    <row r="251" spans="1:4" x14ac:dyDescent="0.3">
      <c r="A251" s="21"/>
      <c r="B251" s="21"/>
      <c r="C251" s="21"/>
      <c r="D251" s="31"/>
    </row>
    <row r="252" spans="1:4" x14ac:dyDescent="0.3">
      <c r="A252" s="21"/>
      <c r="B252" s="21"/>
      <c r="C252" s="21"/>
      <c r="D252" s="31"/>
    </row>
    <row r="253" spans="1:4" x14ac:dyDescent="0.3">
      <c r="A253" s="21"/>
      <c r="B253" s="21"/>
      <c r="C253" s="21"/>
      <c r="D253" s="31"/>
    </row>
    <row r="254" spans="1:4" x14ac:dyDescent="0.3">
      <c r="A254" s="21"/>
      <c r="B254" s="21"/>
      <c r="C254" s="21"/>
      <c r="D254" s="31"/>
    </row>
    <row r="255" spans="1:4" x14ac:dyDescent="0.3">
      <c r="A255" s="21"/>
      <c r="B255" s="21"/>
      <c r="C255" s="21"/>
      <c r="D255" s="31"/>
    </row>
    <row r="256" spans="1:4" x14ac:dyDescent="0.3">
      <c r="A256" s="21"/>
      <c r="B256" s="21"/>
      <c r="C256" s="21"/>
      <c r="D256" s="31"/>
    </row>
    <row r="257" spans="1:4" x14ac:dyDescent="0.3">
      <c r="A257" s="21"/>
      <c r="B257" s="21"/>
      <c r="C257" s="21"/>
      <c r="D257" s="31"/>
    </row>
    <row r="258" spans="1:4" x14ac:dyDescent="0.3">
      <c r="A258" s="21"/>
      <c r="B258" s="21"/>
      <c r="C258" s="21"/>
      <c r="D258" s="31"/>
    </row>
    <row r="259" spans="1:4" x14ac:dyDescent="0.3">
      <c r="A259" s="21"/>
      <c r="B259" s="21"/>
      <c r="C259" s="21"/>
      <c r="D259" s="31"/>
    </row>
    <row r="260" spans="1:4" x14ac:dyDescent="0.3">
      <c r="A260" s="21"/>
      <c r="B260" s="21"/>
      <c r="C260" s="21"/>
      <c r="D260" s="31"/>
    </row>
    <row r="261" spans="1:4" x14ac:dyDescent="0.3">
      <c r="A261" s="21"/>
      <c r="B261" s="21"/>
      <c r="C261" s="21"/>
      <c r="D261" s="31"/>
    </row>
    <row r="262" spans="1:4" x14ac:dyDescent="0.3">
      <c r="A262" s="21"/>
      <c r="B262" s="21"/>
      <c r="C262" s="21"/>
      <c r="D262" s="31"/>
    </row>
    <row r="263" spans="1:4" x14ac:dyDescent="0.3">
      <c r="A263" s="21"/>
      <c r="B263" s="21"/>
      <c r="C263" s="21"/>
      <c r="D263" s="31"/>
    </row>
    <row r="264" spans="1:4" x14ac:dyDescent="0.3">
      <c r="A264" s="21"/>
      <c r="B264" s="21"/>
      <c r="C264" s="21"/>
      <c r="D264" s="31"/>
    </row>
    <row r="265" spans="1:4" x14ac:dyDescent="0.3">
      <c r="A265" s="21"/>
      <c r="B265" s="21"/>
      <c r="C265" s="21"/>
      <c r="D265" s="31"/>
    </row>
    <row r="266" spans="1:4" x14ac:dyDescent="0.3">
      <c r="A266" s="21"/>
      <c r="B266" s="21"/>
      <c r="C266" s="21"/>
      <c r="D266" s="31"/>
    </row>
    <row r="267" spans="1:4" x14ac:dyDescent="0.3">
      <c r="A267" s="21"/>
      <c r="B267" s="21"/>
      <c r="C267" s="21"/>
      <c r="D267" s="31"/>
    </row>
    <row r="268" spans="1:4" x14ac:dyDescent="0.3">
      <c r="A268" s="21"/>
      <c r="B268" s="21"/>
      <c r="C268" s="21"/>
      <c r="D268" s="31"/>
    </row>
    <row r="269" spans="1:4" x14ac:dyDescent="0.3">
      <c r="A269" s="21"/>
      <c r="B269" s="21"/>
      <c r="C269" s="21"/>
      <c r="D269" s="31"/>
    </row>
    <row r="270" spans="1:4" x14ac:dyDescent="0.3">
      <c r="A270" s="21"/>
      <c r="B270" s="21"/>
      <c r="C270" s="21"/>
      <c r="D270" s="31"/>
    </row>
    <row r="271" spans="1:4" x14ac:dyDescent="0.3">
      <c r="A271" s="21"/>
      <c r="B271" s="21"/>
      <c r="C271" s="21"/>
      <c r="D271" s="31"/>
    </row>
    <row r="272" spans="1:4" x14ac:dyDescent="0.3">
      <c r="A272" s="21"/>
      <c r="B272" s="21"/>
      <c r="C272" s="21"/>
      <c r="D272" s="31"/>
    </row>
    <row r="273" spans="1:4" x14ac:dyDescent="0.3">
      <c r="A273" s="21"/>
      <c r="B273" s="21"/>
      <c r="C273" s="21"/>
      <c r="D273" s="31"/>
    </row>
    <row r="274" spans="1:4" x14ac:dyDescent="0.3">
      <c r="A274" s="21"/>
      <c r="B274" s="21"/>
      <c r="C274" s="21"/>
      <c r="D274" s="31"/>
    </row>
    <row r="275" spans="1:4" x14ac:dyDescent="0.3">
      <c r="A275" s="21"/>
      <c r="B275" s="21"/>
      <c r="C275" s="21"/>
      <c r="D275" s="31"/>
    </row>
    <row r="276" spans="1:4" x14ac:dyDescent="0.3">
      <c r="A276" s="21"/>
      <c r="B276" s="21"/>
      <c r="C276" s="21"/>
      <c r="D276" s="31"/>
    </row>
    <row r="277" spans="1:4" x14ac:dyDescent="0.3">
      <c r="A277" s="21"/>
      <c r="B277" s="21"/>
      <c r="C277" s="21"/>
      <c r="D277" s="31"/>
    </row>
    <row r="278" spans="1:4" x14ac:dyDescent="0.3">
      <c r="A278" s="21"/>
      <c r="B278" s="21"/>
      <c r="C278" s="21"/>
      <c r="D278" s="31"/>
    </row>
    <row r="279" spans="1:4" x14ac:dyDescent="0.3">
      <c r="A279" s="21"/>
      <c r="B279" s="21"/>
      <c r="C279" s="21"/>
      <c r="D279" s="31"/>
    </row>
    <row r="280" spans="1:4" x14ac:dyDescent="0.3">
      <c r="A280" s="21"/>
      <c r="B280" s="21"/>
      <c r="C280" s="21"/>
      <c r="D280" s="31"/>
    </row>
    <row r="281" spans="1:4" x14ac:dyDescent="0.3">
      <c r="A281" s="21"/>
      <c r="B281" s="21"/>
      <c r="C281" s="21"/>
      <c r="D281" s="31"/>
    </row>
    <row r="282" spans="1:4" x14ac:dyDescent="0.3">
      <c r="A282" s="21"/>
      <c r="B282" s="21"/>
      <c r="C282" s="21"/>
      <c r="D282" s="31"/>
    </row>
    <row r="283" spans="1:4" x14ac:dyDescent="0.3">
      <c r="A283" s="21"/>
      <c r="B283" s="21"/>
      <c r="C283" s="21"/>
      <c r="D283" s="31"/>
    </row>
    <row r="284" spans="1:4" x14ac:dyDescent="0.3">
      <c r="A284" s="21"/>
      <c r="B284" s="21"/>
      <c r="C284" s="21"/>
      <c r="D284" s="31"/>
    </row>
    <row r="285" spans="1:4" x14ac:dyDescent="0.3">
      <c r="A285" s="21"/>
      <c r="B285" s="21"/>
      <c r="C285" s="21"/>
      <c r="D285" s="31"/>
    </row>
    <row r="286" spans="1:4" x14ac:dyDescent="0.3">
      <c r="A286" s="21"/>
      <c r="B286" s="21"/>
      <c r="C286" s="21"/>
      <c r="D286" s="31"/>
    </row>
    <row r="287" spans="1:4" x14ac:dyDescent="0.3">
      <c r="A287" s="21"/>
      <c r="B287" s="21"/>
      <c r="C287" s="21"/>
      <c r="D287" s="31"/>
    </row>
    <row r="288" spans="1:4" x14ac:dyDescent="0.3">
      <c r="A288" s="21"/>
      <c r="B288" s="21"/>
      <c r="C288" s="21"/>
      <c r="D288" s="31"/>
    </row>
    <row r="289" spans="1:4" x14ac:dyDescent="0.3">
      <c r="A289" s="21"/>
      <c r="B289" s="21"/>
      <c r="C289" s="21"/>
      <c r="D289" s="31"/>
    </row>
    <row r="290" spans="1:4" x14ac:dyDescent="0.3">
      <c r="A290" s="21"/>
      <c r="B290" s="21"/>
      <c r="C290" s="21"/>
      <c r="D290" s="31"/>
    </row>
    <row r="291" spans="1:4" x14ac:dyDescent="0.3">
      <c r="A291" s="21"/>
      <c r="B291" s="21"/>
      <c r="C291" s="21"/>
      <c r="D291" s="31"/>
    </row>
    <row r="292" spans="1:4" x14ac:dyDescent="0.3">
      <c r="A292" s="21"/>
      <c r="B292" s="21"/>
      <c r="C292" s="21"/>
      <c r="D292" s="31"/>
    </row>
    <row r="293" spans="1:4" x14ac:dyDescent="0.3">
      <c r="A293" s="21"/>
      <c r="B293" s="21"/>
      <c r="C293" s="21"/>
      <c r="D293" s="31"/>
    </row>
    <row r="294" spans="1:4" x14ac:dyDescent="0.3">
      <c r="A294" s="21"/>
      <c r="B294" s="21"/>
      <c r="C294" s="21"/>
      <c r="D294" s="31"/>
    </row>
    <row r="295" spans="1:4" x14ac:dyDescent="0.3">
      <c r="A295" s="21"/>
      <c r="B295" s="21"/>
      <c r="C295" s="21"/>
      <c r="D295" s="31"/>
    </row>
    <row r="296" spans="1:4" x14ac:dyDescent="0.3">
      <c r="A296" s="21"/>
      <c r="B296" s="21"/>
      <c r="C296" s="21"/>
      <c r="D296" s="31"/>
    </row>
    <row r="297" spans="1:4" x14ac:dyDescent="0.3">
      <c r="A297" s="21"/>
      <c r="B297" s="21"/>
      <c r="C297" s="21"/>
      <c r="D297" s="31"/>
    </row>
    <row r="298" spans="1:4" x14ac:dyDescent="0.3">
      <c r="A298" s="21"/>
      <c r="B298" s="21"/>
      <c r="C298" s="21"/>
      <c r="D298" s="31"/>
    </row>
    <row r="299" spans="1:4" x14ac:dyDescent="0.3">
      <c r="A299" s="21"/>
      <c r="B299" s="21"/>
      <c r="C299" s="21"/>
      <c r="D299" s="31"/>
    </row>
    <row r="300" spans="1:4" x14ac:dyDescent="0.3">
      <c r="A300" s="21"/>
      <c r="B300" s="21"/>
      <c r="C300" s="21"/>
      <c r="D300" s="31"/>
    </row>
    <row r="301" spans="1:4" x14ac:dyDescent="0.3">
      <c r="A301" s="21"/>
      <c r="B301" s="21"/>
      <c r="C301" s="21"/>
      <c r="D301" s="31"/>
    </row>
    <row r="302" spans="1:4" x14ac:dyDescent="0.3">
      <c r="A302" s="21"/>
      <c r="B302" s="21"/>
      <c r="C302" s="21"/>
      <c r="D302" s="31"/>
    </row>
    <row r="303" spans="1:4" x14ac:dyDescent="0.3">
      <c r="A303" s="21"/>
      <c r="B303" s="21"/>
      <c r="C303" s="21"/>
      <c r="D303" s="31"/>
    </row>
    <row r="304" spans="1:4" x14ac:dyDescent="0.3">
      <c r="A304" s="21"/>
      <c r="B304" s="21"/>
      <c r="C304" s="21"/>
      <c r="D304" s="31"/>
    </row>
    <row r="305" spans="1:4" x14ac:dyDescent="0.3">
      <c r="A305" s="21"/>
      <c r="B305" s="21"/>
      <c r="C305" s="21"/>
      <c r="D305" s="31"/>
    </row>
    <row r="306" spans="1:4" x14ac:dyDescent="0.3">
      <c r="A306" s="21"/>
      <c r="B306" s="21"/>
      <c r="C306" s="21"/>
      <c r="D306" s="31"/>
    </row>
    <row r="307" spans="1:4" x14ac:dyDescent="0.3">
      <c r="A307" s="21"/>
      <c r="B307" s="21"/>
      <c r="C307" s="21"/>
      <c r="D307" s="31"/>
    </row>
    <row r="308" spans="1:4" x14ac:dyDescent="0.3">
      <c r="A308" s="21"/>
      <c r="B308" s="21"/>
      <c r="C308" s="21"/>
      <c r="D308" s="31"/>
    </row>
    <row r="309" spans="1:4" x14ac:dyDescent="0.3">
      <c r="A309" s="21"/>
      <c r="B309" s="21"/>
      <c r="C309" s="21"/>
      <c r="D309" s="31"/>
    </row>
    <row r="310" spans="1:4" x14ac:dyDescent="0.3">
      <c r="A310" s="21"/>
      <c r="B310" s="21"/>
      <c r="C310" s="21"/>
      <c r="D310" s="31"/>
    </row>
    <row r="311" spans="1:4" x14ac:dyDescent="0.3">
      <c r="A311" s="21"/>
      <c r="B311" s="21"/>
      <c r="C311" s="21"/>
      <c r="D311" s="31"/>
    </row>
    <row r="312" spans="1:4" x14ac:dyDescent="0.3">
      <c r="A312" s="21"/>
      <c r="B312" s="21"/>
      <c r="C312" s="21"/>
      <c r="D312" s="31"/>
    </row>
    <row r="313" spans="1:4" x14ac:dyDescent="0.3">
      <c r="A313" s="21"/>
      <c r="B313" s="21"/>
      <c r="C313" s="21"/>
      <c r="D313" s="31"/>
    </row>
    <row r="314" spans="1:4" x14ac:dyDescent="0.3">
      <c r="A314" s="21"/>
      <c r="B314" s="21"/>
      <c r="C314" s="21"/>
      <c r="D314" s="31"/>
    </row>
    <row r="315" spans="1:4" x14ac:dyDescent="0.3">
      <c r="A315" s="21"/>
      <c r="B315" s="21"/>
      <c r="C315" s="21"/>
      <c r="D315" s="31"/>
    </row>
    <row r="316" spans="1:4" x14ac:dyDescent="0.3">
      <c r="A316" s="21"/>
      <c r="B316" s="21"/>
      <c r="C316" s="21"/>
      <c r="D316" s="31"/>
    </row>
    <row r="317" spans="1:4" x14ac:dyDescent="0.3">
      <c r="A317" s="21"/>
      <c r="B317" s="21"/>
      <c r="C317" s="21"/>
      <c r="D317" s="31"/>
    </row>
    <row r="318" spans="1:4" x14ac:dyDescent="0.3">
      <c r="A318" s="21"/>
      <c r="B318" s="21"/>
      <c r="C318" s="21"/>
      <c r="D318" s="31"/>
    </row>
    <row r="319" spans="1:4" x14ac:dyDescent="0.3">
      <c r="A319" s="21"/>
      <c r="B319" s="21"/>
      <c r="C319" s="21"/>
      <c r="D319" s="31"/>
    </row>
    <row r="320" spans="1:4" x14ac:dyDescent="0.3">
      <c r="A320" s="21"/>
      <c r="B320" s="21"/>
      <c r="C320" s="21"/>
      <c r="D320" s="31"/>
    </row>
    <row r="321" spans="1:4" x14ac:dyDescent="0.3">
      <c r="A321" s="21"/>
      <c r="B321" s="21"/>
      <c r="C321" s="21"/>
      <c r="D321" s="31"/>
    </row>
    <row r="322" spans="1:4" x14ac:dyDescent="0.3">
      <c r="A322" s="21"/>
      <c r="B322" s="21"/>
      <c r="C322" s="21"/>
      <c r="D322" s="31"/>
    </row>
    <row r="323" spans="1:4" x14ac:dyDescent="0.3">
      <c r="A323" s="21"/>
      <c r="B323" s="21"/>
      <c r="C323" s="21"/>
      <c r="D323" s="31"/>
    </row>
    <row r="324" spans="1:4" x14ac:dyDescent="0.3">
      <c r="A324" s="21"/>
      <c r="B324" s="21"/>
      <c r="C324" s="21"/>
      <c r="D324" s="31"/>
    </row>
    <row r="325" spans="1:4" x14ac:dyDescent="0.3">
      <c r="A325" s="21"/>
      <c r="B325" s="21"/>
      <c r="C325" s="21"/>
      <c r="D325" s="31"/>
    </row>
    <row r="326" spans="1:4" x14ac:dyDescent="0.3">
      <c r="A326" s="21"/>
      <c r="B326" s="21"/>
      <c r="C326" s="21"/>
      <c r="D326" s="31"/>
    </row>
    <row r="327" spans="1:4" x14ac:dyDescent="0.3">
      <c r="A327" s="21"/>
      <c r="B327" s="21"/>
      <c r="C327" s="21"/>
      <c r="D327" s="31"/>
    </row>
    <row r="328" spans="1:4" x14ac:dyDescent="0.3">
      <c r="A328" s="21"/>
      <c r="B328" s="21"/>
      <c r="C328" s="21"/>
      <c r="D328" s="31"/>
    </row>
    <row r="329" spans="1:4" x14ac:dyDescent="0.3">
      <c r="A329" s="21"/>
      <c r="B329" s="21"/>
      <c r="C329" s="21"/>
      <c r="D329" s="31"/>
    </row>
    <row r="330" spans="1:4" x14ac:dyDescent="0.3">
      <c r="A330" s="21"/>
      <c r="B330" s="21"/>
      <c r="C330" s="21"/>
      <c r="D330" s="31"/>
    </row>
    <row r="331" spans="1:4" x14ac:dyDescent="0.3">
      <c r="A331" s="21"/>
      <c r="B331" s="21"/>
      <c r="C331" s="21"/>
      <c r="D331" s="31"/>
    </row>
    <row r="332" spans="1:4" x14ac:dyDescent="0.3">
      <c r="A332" s="21"/>
      <c r="B332" s="21"/>
      <c r="C332" s="21"/>
      <c r="D332" s="31"/>
    </row>
    <row r="333" spans="1:4" x14ac:dyDescent="0.3">
      <c r="A333" s="21"/>
      <c r="B333" s="21"/>
      <c r="C333" s="21"/>
      <c r="D333" s="31"/>
    </row>
    <row r="334" spans="1:4" x14ac:dyDescent="0.3">
      <c r="A334" s="21"/>
      <c r="B334" s="21"/>
      <c r="C334" s="21"/>
      <c r="D334" s="31"/>
    </row>
    <row r="335" spans="1:4" x14ac:dyDescent="0.3">
      <c r="A335" s="21"/>
      <c r="B335" s="21"/>
      <c r="C335" s="21"/>
      <c r="D335" s="31"/>
    </row>
    <row r="336" spans="1:4" x14ac:dyDescent="0.3">
      <c r="A336" s="21"/>
      <c r="B336" s="21"/>
      <c r="C336" s="21"/>
      <c r="D336" s="31"/>
    </row>
    <row r="337" spans="1:4" x14ac:dyDescent="0.3">
      <c r="A337" s="21"/>
      <c r="B337" s="21"/>
      <c r="C337" s="21"/>
      <c r="D337" s="31"/>
    </row>
    <row r="338" spans="1:4" x14ac:dyDescent="0.3">
      <c r="A338" s="21"/>
      <c r="B338" s="21"/>
      <c r="C338" s="21"/>
      <c r="D338" s="31"/>
    </row>
    <row r="339" spans="1:4" x14ac:dyDescent="0.3">
      <c r="A339" s="21"/>
      <c r="B339" s="21"/>
      <c r="C339" s="21"/>
      <c r="D339" s="31"/>
    </row>
    <row r="340" spans="1:4" x14ac:dyDescent="0.3">
      <c r="A340" s="21"/>
      <c r="B340" s="21"/>
      <c r="C340" s="21"/>
      <c r="D340" s="31"/>
    </row>
    <row r="341" spans="1:4" x14ac:dyDescent="0.3">
      <c r="A341" s="21"/>
      <c r="B341" s="21"/>
      <c r="C341" s="21"/>
      <c r="D341" s="31"/>
    </row>
    <row r="342" spans="1:4" x14ac:dyDescent="0.3">
      <c r="A342" s="21"/>
      <c r="B342" s="21"/>
      <c r="C342" s="21"/>
      <c r="D342" s="31"/>
    </row>
    <row r="343" spans="1:4" x14ac:dyDescent="0.3">
      <c r="A343" s="21"/>
      <c r="B343" s="21"/>
      <c r="C343" s="21"/>
      <c r="D343" s="31"/>
    </row>
    <row r="344" spans="1:4" x14ac:dyDescent="0.3">
      <c r="A344" s="21"/>
      <c r="B344" s="21"/>
      <c r="C344" s="21"/>
      <c r="D344" s="31"/>
    </row>
    <row r="345" spans="1:4" x14ac:dyDescent="0.3">
      <c r="A345" s="21"/>
      <c r="B345" s="21"/>
      <c r="C345" s="21"/>
      <c r="D345" s="31"/>
    </row>
    <row r="346" spans="1:4" x14ac:dyDescent="0.3">
      <c r="A346" s="21"/>
      <c r="B346" s="21"/>
      <c r="C346" s="21"/>
      <c r="D346" s="31"/>
    </row>
    <row r="347" spans="1:4" x14ac:dyDescent="0.3">
      <c r="A347" s="21"/>
      <c r="B347" s="21"/>
      <c r="C347" s="21"/>
      <c r="D347" s="31"/>
    </row>
    <row r="348" spans="1:4" x14ac:dyDescent="0.3">
      <c r="A348" s="21"/>
      <c r="B348" s="21"/>
      <c r="C348" s="21"/>
      <c r="D348" s="31"/>
    </row>
    <row r="349" spans="1:4" x14ac:dyDescent="0.3">
      <c r="A349" s="21"/>
      <c r="B349" s="21"/>
      <c r="C349" s="21"/>
      <c r="D349" s="31"/>
    </row>
    <row r="350" spans="1:4" x14ac:dyDescent="0.3">
      <c r="A350" s="21"/>
      <c r="B350" s="21"/>
      <c r="C350" s="21"/>
      <c r="D350" s="31"/>
    </row>
    <row r="351" spans="1:4" x14ac:dyDescent="0.3">
      <c r="A351" s="21"/>
      <c r="B351" s="21"/>
      <c r="C351" s="21"/>
      <c r="D351" s="31"/>
    </row>
    <row r="352" spans="1:4" x14ac:dyDescent="0.3">
      <c r="A352" s="21"/>
      <c r="B352" s="21"/>
      <c r="C352" s="21"/>
      <c r="D352" s="31"/>
    </row>
    <row r="353" spans="1:4" x14ac:dyDescent="0.3">
      <c r="A353" s="21"/>
      <c r="B353" s="21"/>
      <c r="C353" s="21"/>
      <c r="D353" s="31"/>
    </row>
    <row r="354" spans="1:4" x14ac:dyDescent="0.3">
      <c r="A354" s="21"/>
      <c r="B354" s="21"/>
      <c r="C354" s="21"/>
      <c r="D354" s="31"/>
    </row>
    <row r="355" spans="1:4" x14ac:dyDescent="0.3">
      <c r="A355" s="21"/>
      <c r="B355" s="21"/>
      <c r="C355" s="21"/>
      <c r="D355" s="31"/>
    </row>
    <row r="356" spans="1:4" x14ac:dyDescent="0.3">
      <c r="A356" s="21"/>
      <c r="B356" s="21"/>
      <c r="C356" s="21"/>
      <c r="D356" s="31"/>
    </row>
    <row r="357" spans="1:4" x14ac:dyDescent="0.3">
      <c r="A357" s="21"/>
      <c r="B357" s="21"/>
      <c r="C357" s="21"/>
      <c r="D357" s="31"/>
    </row>
    <row r="358" spans="1:4" x14ac:dyDescent="0.3">
      <c r="A358" s="21"/>
      <c r="B358" s="21"/>
      <c r="C358" s="21"/>
      <c r="D358" s="31"/>
    </row>
    <row r="359" spans="1:4" x14ac:dyDescent="0.3">
      <c r="A359" s="21"/>
      <c r="B359" s="21"/>
      <c r="C359" s="21"/>
      <c r="D359" s="31"/>
    </row>
    <row r="360" spans="1:4" x14ac:dyDescent="0.3">
      <c r="A360" s="21"/>
      <c r="B360" s="21"/>
      <c r="C360" s="21"/>
      <c r="D360" s="31"/>
    </row>
    <row r="361" spans="1:4" x14ac:dyDescent="0.3">
      <c r="A361" s="21"/>
      <c r="B361" s="21"/>
      <c r="C361" s="21"/>
      <c r="D361" s="31"/>
    </row>
    <row r="362" spans="1:4" x14ac:dyDescent="0.3">
      <c r="A362" s="21"/>
      <c r="B362" s="21"/>
      <c r="C362" s="21"/>
      <c r="D362" s="31"/>
    </row>
    <row r="363" spans="1:4" x14ac:dyDescent="0.3">
      <c r="A363" s="21"/>
      <c r="B363" s="21"/>
      <c r="C363" s="21"/>
      <c r="D363" s="31"/>
    </row>
    <row r="364" spans="1:4" x14ac:dyDescent="0.3">
      <c r="A364" s="21"/>
      <c r="B364" s="21"/>
      <c r="C364" s="21"/>
      <c r="D364" s="31"/>
    </row>
    <row r="365" spans="1:4" x14ac:dyDescent="0.3">
      <c r="A365" s="21"/>
      <c r="B365" s="21"/>
      <c r="C365" s="21"/>
      <c r="D365" s="31"/>
    </row>
    <row r="366" spans="1:4" x14ac:dyDescent="0.3">
      <c r="A366" s="21"/>
      <c r="B366" s="21"/>
      <c r="C366" s="21"/>
      <c r="D366" s="31"/>
    </row>
    <row r="367" spans="1:4" x14ac:dyDescent="0.3">
      <c r="A367" s="21"/>
      <c r="B367" s="21"/>
      <c r="C367" s="21"/>
      <c r="D367" s="31"/>
    </row>
    <row r="368" spans="1:4" x14ac:dyDescent="0.3">
      <c r="A368" s="21"/>
      <c r="B368" s="21"/>
      <c r="C368" s="21"/>
      <c r="D368" s="31"/>
    </row>
    <row r="369" spans="1:4" x14ac:dyDescent="0.3">
      <c r="A369" s="21"/>
      <c r="B369" s="21"/>
      <c r="C369" s="21"/>
      <c r="D369" s="31"/>
    </row>
    <row r="370" spans="1:4" x14ac:dyDescent="0.3">
      <c r="A370" s="21"/>
      <c r="B370" s="21"/>
      <c r="C370" s="21"/>
      <c r="D370" s="31"/>
    </row>
    <row r="371" spans="1:4" x14ac:dyDescent="0.3">
      <c r="A371" s="21"/>
      <c r="B371" s="21"/>
      <c r="C371" s="21"/>
      <c r="D371" s="31"/>
    </row>
    <row r="372" spans="1:4" x14ac:dyDescent="0.3">
      <c r="A372" s="21"/>
      <c r="B372" s="21"/>
      <c r="C372" s="21"/>
      <c r="D372" s="31"/>
    </row>
    <row r="373" spans="1:4" x14ac:dyDescent="0.3">
      <c r="A373" s="21"/>
      <c r="B373" s="21"/>
      <c r="C373" s="21"/>
      <c r="D373" s="31"/>
    </row>
    <row r="374" spans="1:4" x14ac:dyDescent="0.3">
      <c r="A374" s="21"/>
      <c r="B374" s="21"/>
      <c r="C374" s="21"/>
      <c r="D374" s="31"/>
    </row>
    <row r="375" spans="1:4" x14ac:dyDescent="0.3">
      <c r="A375" s="21"/>
      <c r="B375" s="21"/>
      <c r="C375" s="21"/>
      <c r="D375" s="31"/>
    </row>
    <row r="376" spans="1:4" x14ac:dyDescent="0.3">
      <c r="A376" s="21"/>
      <c r="B376" s="21"/>
      <c r="C376" s="21"/>
      <c r="D376" s="31"/>
    </row>
    <row r="377" spans="1:4" x14ac:dyDescent="0.3">
      <c r="A377" s="21"/>
      <c r="B377" s="21"/>
      <c r="C377" s="21"/>
      <c r="D377" s="31"/>
    </row>
    <row r="378" spans="1:4" x14ac:dyDescent="0.3">
      <c r="A378" s="21"/>
      <c r="B378" s="21"/>
      <c r="C378" s="21"/>
      <c r="D378" s="31"/>
    </row>
    <row r="379" spans="1:4" x14ac:dyDescent="0.3">
      <c r="A379" s="21"/>
      <c r="B379" s="21"/>
      <c r="C379" s="21"/>
      <c r="D379" s="31"/>
    </row>
    <row r="380" spans="1:4" x14ac:dyDescent="0.3">
      <c r="A380" s="21"/>
      <c r="B380" s="21"/>
      <c r="C380" s="21"/>
      <c r="D380" s="31"/>
    </row>
    <row r="381" spans="1:4" x14ac:dyDescent="0.3">
      <c r="A381" s="21"/>
      <c r="B381" s="21"/>
      <c r="C381" s="21"/>
      <c r="D381" s="31"/>
    </row>
    <row r="382" spans="1:4" x14ac:dyDescent="0.3">
      <c r="A382" s="21"/>
      <c r="B382" s="21"/>
      <c r="C382" s="21"/>
      <c r="D382" s="31"/>
    </row>
    <row r="383" spans="1:4" x14ac:dyDescent="0.3">
      <c r="A383" s="21"/>
      <c r="B383" s="21"/>
      <c r="C383" s="21"/>
      <c r="D383" s="31"/>
    </row>
    <row r="384" spans="1:4" x14ac:dyDescent="0.3">
      <c r="A384" s="21"/>
      <c r="B384" s="21"/>
      <c r="C384" s="21"/>
      <c r="D384" s="31"/>
    </row>
    <row r="385" spans="1:4" x14ac:dyDescent="0.3">
      <c r="A385" s="21"/>
      <c r="B385" s="21"/>
      <c r="C385" s="21"/>
      <c r="D385" s="31"/>
    </row>
    <row r="386" spans="1:4" x14ac:dyDescent="0.3">
      <c r="A386" s="21"/>
      <c r="B386" s="21"/>
      <c r="C386" s="21"/>
      <c r="D386" s="31"/>
    </row>
    <row r="387" spans="1:4" x14ac:dyDescent="0.3">
      <c r="A387" s="21"/>
      <c r="B387" s="21"/>
      <c r="C387" s="21"/>
      <c r="D387" s="31"/>
    </row>
    <row r="388" spans="1:4" x14ac:dyDescent="0.3">
      <c r="A388" s="21"/>
      <c r="B388" s="21"/>
      <c r="C388" s="21"/>
      <c r="D388" s="31"/>
    </row>
    <row r="389" spans="1:4" x14ac:dyDescent="0.3">
      <c r="A389" s="21"/>
      <c r="B389" s="21"/>
      <c r="C389" s="21"/>
      <c r="D389" s="31"/>
    </row>
    <row r="390" spans="1:4" x14ac:dyDescent="0.3">
      <c r="A390" s="21"/>
      <c r="B390" s="21"/>
      <c r="C390" s="21"/>
      <c r="D390" s="31"/>
    </row>
    <row r="391" spans="1:4" x14ac:dyDescent="0.3">
      <c r="A391" s="21"/>
      <c r="B391" s="21"/>
      <c r="C391" s="21"/>
      <c r="D391" s="31"/>
    </row>
    <row r="392" spans="1:4" x14ac:dyDescent="0.3">
      <c r="A392" s="21"/>
      <c r="B392" s="21"/>
      <c r="C392" s="21"/>
      <c r="D392" s="31"/>
    </row>
    <row r="393" spans="1:4" x14ac:dyDescent="0.3">
      <c r="A393" s="21"/>
      <c r="B393" s="21"/>
      <c r="C393" s="21"/>
      <c r="D393" s="31"/>
    </row>
    <row r="394" spans="1:4" x14ac:dyDescent="0.3">
      <c r="A394" s="21"/>
      <c r="B394" s="21"/>
      <c r="C394" s="21"/>
      <c r="D394" s="31"/>
    </row>
    <row r="395" spans="1:4" x14ac:dyDescent="0.3">
      <c r="A395" s="21"/>
      <c r="B395" s="21"/>
      <c r="C395" s="21"/>
      <c r="D395" s="31"/>
    </row>
    <row r="396" spans="1:4" x14ac:dyDescent="0.3">
      <c r="A396" s="21"/>
      <c r="B396" s="21"/>
      <c r="C396" s="21"/>
      <c r="D396" s="31"/>
    </row>
    <row r="397" spans="1:4" x14ac:dyDescent="0.3">
      <c r="A397" s="21"/>
      <c r="B397" s="21"/>
      <c r="C397" s="21"/>
      <c r="D397" s="31"/>
    </row>
    <row r="398" spans="1:4" x14ac:dyDescent="0.3">
      <c r="A398" s="21"/>
      <c r="B398" s="21"/>
      <c r="C398" s="21"/>
      <c r="D398" s="31"/>
    </row>
    <row r="399" spans="1:4" x14ac:dyDescent="0.3">
      <c r="A399" s="21"/>
      <c r="B399" s="21"/>
      <c r="C399" s="21"/>
      <c r="D399" s="31"/>
    </row>
    <row r="400" spans="1:4" x14ac:dyDescent="0.3">
      <c r="A400" s="21"/>
      <c r="B400" s="21"/>
      <c r="C400" s="21"/>
      <c r="D400" s="31"/>
    </row>
    <row r="401" spans="1:4" x14ac:dyDescent="0.3">
      <c r="A401" s="21"/>
      <c r="B401" s="21"/>
      <c r="C401" s="21"/>
      <c r="D401" s="31"/>
    </row>
    <row r="402" spans="1:4" x14ac:dyDescent="0.3">
      <c r="A402" s="21"/>
      <c r="B402" s="21"/>
      <c r="C402" s="21"/>
      <c r="D402" s="31"/>
    </row>
    <row r="403" spans="1:4" x14ac:dyDescent="0.3">
      <c r="A403" s="21"/>
      <c r="B403" s="21"/>
      <c r="C403" s="21"/>
      <c r="D403" s="31"/>
    </row>
    <row r="404" spans="1:4" x14ac:dyDescent="0.3">
      <c r="A404" s="21"/>
      <c r="B404" s="21"/>
      <c r="C404" s="21"/>
      <c r="D404" s="31"/>
    </row>
    <row r="405" spans="1:4" x14ac:dyDescent="0.3">
      <c r="A405" s="21"/>
      <c r="B405" s="21"/>
      <c r="C405" s="21"/>
      <c r="D405" s="31"/>
    </row>
    <row r="406" spans="1:4" x14ac:dyDescent="0.3">
      <c r="A406" s="21"/>
      <c r="B406" s="21"/>
      <c r="C406" s="21"/>
      <c r="D406" s="31"/>
    </row>
    <row r="407" spans="1:4" x14ac:dyDescent="0.3">
      <c r="A407" s="21"/>
      <c r="B407" s="21"/>
      <c r="C407" s="21"/>
      <c r="D407" s="31"/>
    </row>
    <row r="408" spans="1:4" x14ac:dyDescent="0.3">
      <c r="A408" s="21"/>
      <c r="B408" s="21"/>
      <c r="C408" s="21"/>
      <c r="D408" s="31"/>
    </row>
    <row r="409" spans="1:4" x14ac:dyDescent="0.3">
      <c r="A409" s="21"/>
      <c r="B409" s="21"/>
      <c r="C409" s="21"/>
      <c r="D409" s="31"/>
    </row>
    <row r="410" spans="1:4" x14ac:dyDescent="0.3">
      <c r="A410" s="21"/>
      <c r="B410" s="21"/>
      <c r="C410" s="21"/>
      <c r="D410" s="31"/>
    </row>
    <row r="411" spans="1:4" x14ac:dyDescent="0.3">
      <c r="A411" s="21"/>
      <c r="B411" s="21"/>
      <c r="C411" s="21"/>
      <c r="D411" s="31"/>
    </row>
    <row r="412" spans="1:4" x14ac:dyDescent="0.3">
      <c r="A412" s="21"/>
      <c r="B412" s="21"/>
      <c r="C412" s="21"/>
      <c r="D412" s="31"/>
    </row>
    <row r="413" spans="1:4" x14ac:dyDescent="0.3">
      <c r="A413" s="21"/>
      <c r="B413" s="21"/>
      <c r="C413" s="21"/>
      <c r="D413" s="31"/>
    </row>
    <row r="414" spans="1:4" x14ac:dyDescent="0.3">
      <c r="A414" s="21"/>
      <c r="B414" s="21"/>
      <c r="C414" s="21"/>
      <c r="D414" s="31"/>
    </row>
    <row r="415" spans="1:4" x14ac:dyDescent="0.3">
      <c r="A415" s="21"/>
      <c r="B415" s="21"/>
      <c r="C415" s="21"/>
      <c r="D415" s="31"/>
    </row>
    <row r="416" spans="1:4" x14ac:dyDescent="0.3">
      <c r="A416" s="21"/>
      <c r="B416" s="21"/>
      <c r="C416" s="21"/>
      <c r="D416" s="31"/>
    </row>
    <row r="417" spans="1:4" x14ac:dyDescent="0.3">
      <c r="A417" s="21"/>
      <c r="B417" s="21"/>
      <c r="C417" s="21"/>
      <c r="D417" s="31"/>
    </row>
    <row r="418" spans="1:4" x14ac:dyDescent="0.3">
      <c r="A418" s="21"/>
      <c r="B418" s="21"/>
      <c r="C418" s="21"/>
      <c r="D418" s="31"/>
    </row>
    <row r="419" spans="1:4" x14ac:dyDescent="0.3">
      <c r="A419" s="21"/>
      <c r="B419" s="21"/>
      <c r="C419" s="21"/>
      <c r="D419" s="31"/>
    </row>
    <row r="420" spans="1:4" x14ac:dyDescent="0.3">
      <c r="A420" s="21"/>
      <c r="B420" s="21"/>
      <c r="C420" s="21"/>
      <c r="D420" s="31"/>
    </row>
    <row r="421" spans="1:4" x14ac:dyDescent="0.3">
      <c r="A421" s="21"/>
      <c r="B421" s="21"/>
      <c r="C421" s="21"/>
      <c r="D421" s="31"/>
    </row>
    <row r="422" spans="1:4" x14ac:dyDescent="0.3">
      <c r="A422" s="21"/>
      <c r="B422" s="21"/>
      <c r="C422" s="21"/>
      <c r="D422" s="31"/>
    </row>
    <row r="423" spans="1:4" x14ac:dyDescent="0.3">
      <c r="A423" s="21"/>
      <c r="B423" s="21"/>
      <c r="C423" s="21"/>
      <c r="D423" s="31"/>
    </row>
    <row r="424" spans="1:4" x14ac:dyDescent="0.3">
      <c r="A424" s="21"/>
      <c r="B424" s="21"/>
      <c r="C424" s="21"/>
      <c r="D424" s="31"/>
    </row>
    <row r="425" spans="1:4" x14ac:dyDescent="0.3">
      <c r="A425" s="21"/>
      <c r="B425" s="21"/>
      <c r="C425" s="21"/>
      <c r="D425" s="31"/>
    </row>
    <row r="426" spans="1:4" x14ac:dyDescent="0.3">
      <c r="A426" s="21"/>
      <c r="B426" s="21"/>
      <c r="C426" s="21"/>
      <c r="D426" s="31"/>
    </row>
    <row r="427" spans="1:4" x14ac:dyDescent="0.3">
      <c r="A427" s="21"/>
      <c r="B427" s="21"/>
      <c r="C427" s="21"/>
      <c r="D427" s="31"/>
    </row>
    <row r="428" spans="1:4" x14ac:dyDescent="0.3">
      <c r="A428" s="21"/>
      <c r="B428" s="21"/>
      <c r="C428" s="21"/>
      <c r="D428" s="31"/>
    </row>
    <row r="429" spans="1:4" x14ac:dyDescent="0.3">
      <c r="A429" s="21"/>
      <c r="B429" s="21"/>
      <c r="C429" s="21"/>
      <c r="D429" s="31"/>
    </row>
    <row r="430" spans="1:4" x14ac:dyDescent="0.3">
      <c r="A430" s="21"/>
      <c r="B430" s="21"/>
      <c r="C430" s="21"/>
      <c r="D430" s="31"/>
    </row>
    <row r="431" spans="1:4" x14ac:dyDescent="0.3">
      <c r="A431" s="21"/>
      <c r="B431" s="21"/>
      <c r="C431" s="21"/>
      <c r="D431" s="31"/>
    </row>
    <row r="432" spans="1:4" x14ac:dyDescent="0.3">
      <c r="A432" s="21"/>
      <c r="B432" s="21"/>
      <c r="C432" s="21"/>
      <c r="D432" s="31"/>
    </row>
    <row r="433" spans="1:4" x14ac:dyDescent="0.3">
      <c r="A433" s="21"/>
      <c r="B433" s="21"/>
      <c r="C433" s="21"/>
      <c r="D433" s="31"/>
    </row>
    <row r="434" spans="1:4" x14ac:dyDescent="0.3">
      <c r="A434" s="21"/>
      <c r="B434" s="21"/>
      <c r="C434" s="21"/>
      <c r="D434" s="31"/>
    </row>
    <row r="435" spans="1:4" x14ac:dyDescent="0.3">
      <c r="A435" s="21"/>
      <c r="B435" s="21"/>
      <c r="C435" s="21"/>
      <c r="D435" s="31"/>
    </row>
    <row r="436" spans="1:4" x14ac:dyDescent="0.3">
      <c r="A436" s="21"/>
      <c r="B436" s="21"/>
      <c r="C436" s="21"/>
      <c r="D436" s="31"/>
    </row>
    <row r="437" spans="1:4" x14ac:dyDescent="0.3">
      <c r="A437" s="21"/>
      <c r="B437" s="21"/>
      <c r="C437" s="21"/>
      <c r="D437" s="31"/>
    </row>
    <row r="438" spans="1:4" x14ac:dyDescent="0.3">
      <c r="A438" s="21"/>
      <c r="B438" s="21"/>
      <c r="C438" s="21"/>
      <c r="D438" s="31"/>
    </row>
    <row r="439" spans="1:4" x14ac:dyDescent="0.3">
      <c r="A439" s="21"/>
      <c r="B439" s="21"/>
      <c r="C439" s="21"/>
      <c r="D439" s="31"/>
    </row>
    <row r="440" spans="1:4" x14ac:dyDescent="0.3">
      <c r="A440" s="21"/>
      <c r="B440" s="21"/>
      <c r="C440" s="21"/>
      <c r="D440" s="31"/>
    </row>
    <row r="441" spans="1:4" x14ac:dyDescent="0.3">
      <c r="A441" s="21"/>
      <c r="B441" s="21"/>
      <c r="C441" s="21"/>
      <c r="D441" s="31"/>
    </row>
    <row r="442" spans="1:4" x14ac:dyDescent="0.3">
      <c r="A442" s="21"/>
      <c r="B442" s="21"/>
      <c r="C442" s="21"/>
      <c r="D442" s="31"/>
    </row>
    <row r="443" spans="1:4" x14ac:dyDescent="0.3">
      <c r="A443" s="21"/>
      <c r="B443" s="21"/>
      <c r="C443" s="21"/>
      <c r="D443" s="31"/>
    </row>
    <row r="444" spans="1:4" x14ac:dyDescent="0.3">
      <c r="A444" s="21"/>
      <c r="B444" s="21"/>
      <c r="C444" s="21"/>
      <c r="D444" s="31"/>
    </row>
    <row r="445" spans="1:4" x14ac:dyDescent="0.3">
      <c r="A445" s="21"/>
      <c r="B445" s="21"/>
      <c r="C445" s="21"/>
      <c r="D445" s="31"/>
    </row>
    <row r="446" spans="1:4" x14ac:dyDescent="0.3">
      <c r="A446" s="21"/>
      <c r="B446" s="21"/>
      <c r="C446" s="21"/>
      <c r="D446" s="31"/>
    </row>
    <row r="447" spans="1:4" x14ac:dyDescent="0.3">
      <c r="A447" s="21"/>
      <c r="B447" s="21"/>
      <c r="C447" s="21"/>
      <c r="D447" s="31"/>
    </row>
    <row r="448" spans="1:4" x14ac:dyDescent="0.3">
      <c r="A448" s="21"/>
      <c r="B448" s="21"/>
      <c r="C448" s="21"/>
      <c r="D448" s="31"/>
    </row>
    <row r="449" spans="1:4" x14ac:dyDescent="0.3">
      <c r="A449" s="21"/>
      <c r="B449" s="21"/>
      <c r="C449" s="21"/>
      <c r="D449" s="31"/>
    </row>
    <row r="450" spans="1:4" x14ac:dyDescent="0.3">
      <c r="A450" s="21"/>
      <c r="B450" s="21"/>
      <c r="C450" s="21"/>
      <c r="D450" s="31"/>
    </row>
    <row r="451" spans="1:4" x14ac:dyDescent="0.3">
      <c r="A451" s="21"/>
      <c r="B451" s="21"/>
      <c r="C451" s="21"/>
      <c r="D451" s="31"/>
    </row>
    <row r="452" spans="1:4" x14ac:dyDescent="0.3">
      <c r="A452" s="21"/>
      <c r="B452" s="21"/>
      <c r="C452" s="21"/>
      <c r="D452" s="31"/>
    </row>
    <row r="453" spans="1:4" x14ac:dyDescent="0.3">
      <c r="A453" s="21"/>
      <c r="B453" s="21"/>
      <c r="C453" s="21"/>
      <c r="D453" s="31"/>
    </row>
    <row r="454" spans="1:4" x14ac:dyDescent="0.3">
      <c r="A454" s="21"/>
      <c r="B454" s="21"/>
      <c r="C454" s="21"/>
      <c r="D454" s="31"/>
    </row>
    <row r="455" spans="1:4" x14ac:dyDescent="0.3">
      <c r="A455" s="21"/>
      <c r="B455" s="21"/>
      <c r="C455" s="21"/>
      <c r="D455" s="31"/>
    </row>
    <row r="456" spans="1:4" x14ac:dyDescent="0.3">
      <c r="A456" s="21"/>
      <c r="B456" s="21"/>
      <c r="C456" s="21"/>
      <c r="D456" s="31"/>
    </row>
    <row r="457" spans="1:4" x14ac:dyDescent="0.3">
      <c r="A457" s="21"/>
      <c r="B457" s="21"/>
      <c r="C457" s="21"/>
      <c r="D457" s="31"/>
    </row>
    <row r="458" spans="1:4" x14ac:dyDescent="0.3">
      <c r="A458" s="21"/>
      <c r="B458" s="21"/>
      <c r="C458" s="21"/>
      <c r="D458" s="31"/>
    </row>
    <row r="459" spans="1:4" x14ac:dyDescent="0.3">
      <c r="A459" s="21"/>
      <c r="B459" s="21"/>
      <c r="C459" s="21"/>
      <c r="D459" s="31"/>
    </row>
    <row r="460" spans="1:4" x14ac:dyDescent="0.3">
      <c r="A460" s="21"/>
      <c r="B460" s="21"/>
      <c r="C460" s="21"/>
      <c r="D460" s="31"/>
    </row>
    <row r="461" spans="1:4" x14ac:dyDescent="0.3">
      <c r="A461" s="21"/>
      <c r="B461" s="21"/>
      <c r="C461" s="21"/>
      <c r="D461" s="31"/>
    </row>
    <row r="462" spans="1:4" x14ac:dyDescent="0.3">
      <c r="A462" s="21"/>
      <c r="B462" s="21"/>
      <c r="C462" s="21"/>
      <c r="D462" s="31"/>
    </row>
    <row r="463" spans="1:4" x14ac:dyDescent="0.3">
      <c r="A463" s="21"/>
      <c r="B463" s="21"/>
      <c r="C463" s="21"/>
      <c r="D463" s="31"/>
    </row>
    <row r="464" spans="1:4" x14ac:dyDescent="0.3">
      <c r="A464" s="21"/>
      <c r="B464" s="21"/>
      <c r="C464" s="21"/>
      <c r="D464" s="31"/>
    </row>
    <row r="465" spans="1:4" x14ac:dyDescent="0.3">
      <c r="A465" s="21"/>
      <c r="B465" s="21"/>
      <c r="C465" s="21"/>
      <c r="D465" s="31"/>
    </row>
    <row r="466" spans="1:4" x14ac:dyDescent="0.3">
      <c r="A466" s="21"/>
      <c r="B466" s="21"/>
      <c r="C466" s="21"/>
      <c r="D466" s="31"/>
    </row>
    <row r="467" spans="1:4" x14ac:dyDescent="0.3">
      <c r="A467" s="21"/>
      <c r="B467" s="21"/>
      <c r="C467" s="21"/>
      <c r="D467" s="31"/>
    </row>
    <row r="468" spans="1:4" x14ac:dyDescent="0.3">
      <c r="A468" s="21"/>
      <c r="B468" s="21"/>
      <c r="C468" s="21"/>
      <c r="D468" s="31"/>
    </row>
    <row r="469" spans="1:4" x14ac:dyDescent="0.3">
      <c r="A469" s="21"/>
      <c r="B469" s="21"/>
      <c r="C469" s="21"/>
      <c r="D469" s="31"/>
    </row>
    <row r="470" spans="1:4" x14ac:dyDescent="0.3">
      <c r="A470" s="21"/>
      <c r="B470" s="21"/>
      <c r="C470" s="21"/>
      <c r="D470" s="31"/>
    </row>
    <row r="471" spans="1:4" x14ac:dyDescent="0.3">
      <c r="A471" s="21"/>
      <c r="B471" s="21"/>
      <c r="C471" s="21"/>
      <c r="D471" s="31"/>
    </row>
    <row r="472" spans="1:4" x14ac:dyDescent="0.3">
      <c r="A472" s="21"/>
      <c r="B472" s="21"/>
      <c r="C472" s="21"/>
      <c r="D472" s="31"/>
    </row>
    <row r="473" spans="1:4" x14ac:dyDescent="0.3">
      <c r="A473" s="21"/>
      <c r="B473" s="21"/>
      <c r="C473" s="21"/>
      <c r="D473" s="31"/>
    </row>
    <row r="474" spans="1:4" x14ac:dyDescent="0.3">
      <c r="A474" s="21"/>
      <c r="B474" s="21"/>
      <c r="C474" s="21"/>
      <c r="D474" s="31"/>
    </row>
    <row r="475" spans="1:4" x14ac:dyDescent="0.3">
      <c r="A475" s="21"/>
      <c r="B475" s="21"/>
      <c r="C475" s="21"/>
      <c r="D475" s="31"/>
    </row>
    <row r="476" spans="1:4" x14ac:dyDescent="0.3">
      <c r="A476" s="21"/>
      <c r="B476" s="21"/>
      <c r="C476" s="21"/>
      <c r="D476" s="31"/>
    </row>
    <row r="477" spans="1:4" x14ac:dyDescent="0.3">
      <c r="A477" s="21"/>
      <c r="B477" s="21"/>
      <c r="C477" s="21"/>
      <c r="D477" s="31"/>
    </row>
    <row r="478" spans="1:4" x14ac:dyDescent="0.3">
      <c r="A478" s="21"/>
      <c r="B478" s="21"/>
      <c r="C478" s="21"/>
      <c r="D478" s="31"/>
    </row>
    <row r="479" spans="1:4" x14ac:dyDescent="0.3">
      <c r="A479" s="21"/>
      <c r="B479" s="21"/>
      <c r="C479" s="21"/>
      <c r="D479" s="31"/>
    </row>
    <row r="480" spans="1:4" x14ac:dyDescent="0.3">
      <c r="A480" s="21"/>
      <c r="B480" s="21"/>
      <c r="C480" s="21"/>
      <c r="D480" s="31"/>
    </row>
    <row r="481" spans="1:4" x14ac:dyDescent="0.3">
      <c r="A481" s="21"/>
      <c r="B481" s="21"/>
      <c r="C481" s="21"/>
      <c r="D481" s="31"/>
    </row>
    <row r="482" spans="1:4" x14ac:dyDescent="0.3">
      <c r="A482" s="21"/>
      <c r="B482" s="21"/>
      <c r="C482" s="21"/>
      <c r="D482" s="31"/>
    </row>
    <row r="483" spans="1:4" x14ac:dyDescent="0.3">
      <c r="A483" s="21"/>
      <c r="B483" s="21"/>
      <c r="C483" s="21"/>
      <c r="D483" s="31"/>
    </row>
    <row r="484" spans="1:4" x14ac:dyDescent="0.3">
      <c r="A484" s="21"/>
      <c r="B484" s="21"/>
      <c r="C484" s="21"/>
      <c r="D484" s="31"/>
    </row>
    <row r="485" spans="1:4" x14ac:dyDescent="0.3">
      <c r="A485" s="21"/>
      <c r="B485" s="21"/>
      <c r="C485" s="21"/>
      <c r="D485" s="31"/>
    </row>
    <row r="486" spans="1:4" x14ac:dyDescent="0.3">
      <c r="A486" s="21"/>
      <c r="B486" s="21"/>
      <c r="C486" s="21"/>
      <c r="D486" s="31"/>
    </row>
    <row r="487" spans="1:4" x14ac:dyDescent="0.3">
      <c r="A487" s="21"/>
      <c r="B487" s="21"/>
      <c r="C487" s="21"/>
      <c r="D487" s="31"/>
    </row>
    <row r="488" spans="1:4" x14ac:dyDescent="0.3">
      <c r="A488" s="21"/>
      <c r="B488" s="21"/>
      <c r="C488" s="21"/>
      <c r="D488" s="31"/>
    </row>
    <row r="489" spans="1:4" x14ac:dyDescent="0.3">
      <c r="A489" s="21"/>
      <c r="B489" s="21"/>
      <c r="C489" s="21"/>
      <c r="D489" s="31"/>
    </row>
    <row r="490" spans="1:4" x14ac:dyDescent="0.3">
      <c r="A490" s="21"/>
      <c r="B490" s="21"/>
      <c r="C490" s="21"/>
      <c r="D490" s="31"/>
    </row>
    <row r="491" spans="1:4" x14ac:dyDescent="0.3">
      <c r="A491" s="21"/>
      <c r="B491" s="21"/>
      <c r="C491" s="21"/>
      <c r="D491" s="31"/>
    </row>
    <row r="492" spans="1:4" x14ac:dyDescent="0.3">
      <c r="A492" s="21"/>
      <c r="B492" s="21"/>
      <c r="C492" s="21"/>
      <c r="D492" s="31"/>
    </row>
    <row r="493" spans="1:4" x14ac:dyDescent="0.3">
      <c r="A493" s="21"/>
      <c r="B493" s="21"/>
      <c r="C493" s="21"/>
      <c r="D493" s="31"/>
    </row>
    <row r="494" spans="1:4" x14ac:dyDescent="0.3">
      <c r="A494" s="21"/>
      <c r="B494" s="21"/>
      <c r="C494" s="21"/>
      <c r="D494" s="31"/>
    </row>
    <row r="495" spans="1:4" x14ac:dyDescent="0.3">
      <c r="A495" s="21"/>
      <c r="B495" s="21"/>
      <c r="C495" s="21"/>
      <c r="D495" s="31"/>
    </row>
    <row r="496" spans="1:4" x14ac:dyDescent="0.3">
      <c r="A496" s="21"/>
      <c r="B496" s="21"/>
      <c r="C496" s="21"/>
      <c r="D496" s="31"/>
    </row>
    <row r="497" spans="1:4" x14ac:dyDescent="0.3">
      <c r="A497" s="21"/>
      <c r="B497" s="21"/>
      <c r="C497" s="21"/>
      <c r="D497" s="31"/>
    </row>
    <row r="498" spans="1:4" x14ac:dyDescent="0.3">
      <c r="A498" s="21"/>
      <c r="B498" s="21"/>
      <c r="C498" s="21"/>
      <c r="D498" s="31"/>
    </row>
    <row r="499" spans="1:4" x14ac:dyDescent="0.3">
      <c r="A499" s="21"/>
      <c r="B499" s="21"/>
      <c r="C499" s="21"/>
      <c r="D499" s="31"/>
    </row>
    <row r="500" spans="1:4" x14ac:dyDescent="0.3">
      <c r="A500" s="21"/>
      <c r="B500" s="21"/>
      <c r="C500" s="21"/>
      <c r="D500" s="31"/>
    </row>
    <row r="501" spans="1:4" x14ac:dyDescent="0.3">
      <c r="A501" s="21"/>
      <c r="B501" s="21"/>
      <c r="C501" s="21"/>
      <c r="D501" s="31"/>
    </row>
    <row r="502" spans="1:4" x14ac:dyDescent="0.3">
      <c r="A502" s="21"/>
      <c r="B502" s="21"/>
      <c r="C502" s="21"/>
      <c r="D502" s="31"/>
    </row>
    <row r="503" spans="1:4" x14ac:dyDescent="0.3">
      <c r="A503" s="21"/>
      <c r="B503" s="21"/>
      <c r="C503" s="21"/>
      <c r="D503" s="31"/>
    </row>
    <row r="504" spans="1:4" x14ac:dyDescent="0.3">
      <c r="A504" s="21"/>
      <c r="B504" s="21"/>
      <c r="C504" s="21"/>
      <c r="D504" s="31"/>
    </row>
    <row r="505" spans="1:4" x14ac:dyDescent="0.3">
      <c r="A505" s="21"/>
      <c r="B505" s="21"/>
      <c r="C505" s="21"/>
      <c r="D505" s="31"/>
    </row>
    <row r="506" spans="1:4" x14ac:dyDescent="0.3">
      <c r="A506" s="21"/>
      <c r="B506" s="21"/>
      <c r="C506" s="21"/>
      <c r="D506" s="31"/>
    </row>
    <row r="507" spans="1:4" x14ac:dyDescent="0.3">
      <c r="A507" s="21"/>
      <c r="B507" s="21"/>
      <c r="C507" s="21"/>
      <c r="D507" s="31"/>
    </row>
    <row r="508" spans="1:4" x14ac:dyDescent="0.3">
      <c r="A508" s="21"/>
      <c r="B508" s="21"/>
      <c r="C508" s="21"/>
      <c r="D508" s="31"/>
    </row>
    <row r="509" spans="1:4" x14ac:dyDescent="0.3">
      <c r="A509" s="21"/>
      <c r="B509" s="21"/>
      <c r="C509" s="21"/>
      <c r="D509" s="31"/>
    </row>
    <row r="510" spans="1:4" x14ac:dyDescent="0.3">
      <c r="A510" s="21"/>
      <c r="B510" s="21"/>
      <c r="C510" s="21"/>
      <c r="D510" s="31"/>
    </row>
    <row r="511" spans="1:4" x14ac:dyDescent="0.3">
      <c r="A511" s="21"/>
      <c r="B511" s="21"/>
      <c r="C511" s="21"/>
      <c r="D511" s="31"/>
    </row>
    <row r="512" spans="1:4" x14ac:dyDescent="0.3">
      <c r="A512" s="21"/>
      <c r="B512" s="21"/>
      <c r="C512" s="21"/>
      <c r="D512" s="31"/>
    </row>
    <row r="513" spans="1:4" x14ac:dyDescent="0.3">
      <c r="A513" s="21"/>
      <c r="B513" s="21"/>
      <c r="C513" s="21"/>
      <c r="D513" s="31"/>
    </row>
    <row r="514" spans="1:4" x14ac:dyDescent="0.3">
      <c r="A514" s="21"/>
      <c r="B514" s="21"/>
      <c r="C514" s="21"/>
      <c r="D514" s="31"/>
    </row>
    <row r="515" spans="1:4" x14ac:dyDescent="0.3">
      <c r="A515" s="21"/>
      <c r="B515" s="21"/>
      <c r="C515" s="21"/>
      <c r="D515" s="31"/>
    </row>
    <row r="516" spans="1:4" x14ac:dyDescent="0.3">
      <c r="A516" s="21"/>
      <c r="B516" s="21"/>
      <c r="C516" s="21"/>
      <c r="D516" s="31"/>
    </row>
    <row r="517" spans="1:4" x14ac:dyDescent="0.3">
      <c r="A517" s="21"/>
      <c r="B517" s="21"/>
      <c r="C517" s="21"/>
      <c r="D517" s="31"/>
    </row>
    <row r="518" spans="1:4" x14ac:dyDescent="0.3">
      <c r="A518" s="21"/>
      <c r="B518" s="21"/>
      <c r="C518" s="21"/>
      <c r="D518" s="31"/>
    </row>
    <row r="519" spans="1:4" x14ac:dyDescent="0.3">
      <c r="A519" s="21"/>
      <c r="B519" s="21"/>
      <c r="C519" s="21"/>
      <c r="D519" s="31"/>
    </row>
    <row r="520" spans="1:4" x14ac:dyDescent="0.3">
      <c r="A520" s="21"/>
      <c r="B520" s="21"/>
      <c r="C520" s="21"/>
      <c r="D520" s="31"/>
    </row>
    <row r="521" spans="1:4" x14ac:dyDescent="0.3">
      <c r="A521" s="21"/>
      <c r="B521" s="21"/>
      <c r="C521" s="21"/>
      <c r="D521" s="31"/>
    </row>
    <row r="522" spans="1:4" x14ac:dyDescent="0.3">
      <c r="A522" s="21"/>
      <c r="B522" s="21"/>
      <c r="C522" s="21"/>
      <c r="D522" s="31"/>
    </row>
    <row r="523" spans="1:4" x14ac:dyDescent="0.3">
      <c r="A523" s="21"/>
      <c r="B523" s="21"/>
      <c r="C523" s="21"/>
      <c r="D523" s="31"/>
    </row>
    <row r="524" spans="1:4" x14ac:dyDescent="0.3">
      <c r="A524" s="21"/>
      <c r="B524" s="21"/>
      <c r="C524" s="21"/>
      <c r="D524" s="31"/>
    </row>
    <row r="525" spans="1:4" x14ac:dyDescent="0.3">
      <c r="A525" s="21"/>
      <c r="B525" s="21"/>
      <c r="C525" s="21"/>
      <c r="D525" s="31"/>
    </row>
    <row r="526" spans="1:4" x14ac:dyDescent="0.3">
      <c r="A526" s="21"/>
      <c r="B526" s="21"/>
      <c r="C526" s="21"/>
      <c r="D526" s="31"/>
    </row>
    <row r="527" spans="1:4" x14ac:dyDescent="0.3">
      <c r="A527" s="21"/>
      <c r="B527" s="21"/>
      <c r="C527" s="21"/>
      <c r="D527" s="31"/>
    </row>
    <row r="528" spans="1:4" x14ac:dyDescent="0.3">
      <c r="A528" s="21"/>
      <c r="B528" s="21"/>
      <c r="C528" s="21"/>
      <c r="D528" s="31"/>
    </row>
    <row r="529" spans="1:4" x14ac:dyDescent="0.3">
      <c r="A529" s="21"/>
      <c r="B529" s="21"/>
      <c r="C529" s="21"/>
      <c r="D529" s="31"/>
    </row>
    <row r="530" spans="1:4" x14ac:dyDescent="0.3">
      <c r="A530" s="21"/>
      <c r="B530" s="21"/>
      <c r="C530" s="21"/>
      <c r="D530" s="31"/>
    </row>
    <row r="531" spans="1:4" x14ac:dyDescent="0.3">
      <c r="A531" s="21"/>
      <c r="B531" s="21"/>
      <c r="C531" s="21"/>
      <c r="D531" s="31"/>
    </row>
    <row r="532" spans="1:4" x14ac:dyDescent="0.3">
      <c r="A532" s="21"/>
      <c r="B532" s="21"/>
      <c r="C532" s="21"/>
      <c r="D532" s="31"/>
    </row>
    <row r="533" spans="1:4" x14ac:dyDescent="0.3">
      <c r="A533" s="21"/>
      <c r="B533" s="21"/>
      <c r="C533" s="21"/>
      <c r="D533" s="31"/>
    </row>
    <row r="534" spans="1:4" x14ac:dyDescent="0.3">
      <c r="A534" s="21"/>
      <c r="B534" s="21"/>
      <c r="C534" s="21"/>
      <c r="D534" s="31"/>
    </row>
    <row r="535" spans="1:4" x14ac:dyDescent="0.3">
      <c r="A535" s="21"/>
      <c r="B535" s="21"/>
      <c r="C535" s="21"/>
      <c r="D535" s="31"/>
    </row>
    <row r="536" spans="1:4" x14ac:dyDescent="0.3">
      <c r="A536" s="21"/>
      <c r="B536" s="21"/>
      <c r="C536" s="21"/>
      <c r="D536" s="31"/>
    </row>
    <row r="537" spans="1:4" x14ac:dyDescent="0.3">
      <c r="A537" s="21"/>
      <c r="B537" s="21"/>
      <c r="C537" s="21"/>
      <c r="D537" s="31"/>
    </row>
    <row r="538" spans="1:4" x14ac:dyDescent="0.3">
      <c r="A538" s="21"/>
      <c r="B538" s="21"/>
      <c r="C538" s="21"/>
      <c r="D538" s="31"/>
    </row>
    <row r="539" spans="1:4" x14ac:dyDescent="0.3">
      <c r="A539" s="21"/>
      <c r="B539" s="21"/>
      <c r="C539" s="21"/>
      <c r="D539" s="31"/>
    </row>
    <row r="540" spans="1:4" x14ac:dyDescent="0.3">
      <c r="A540" s="21"/>
      <c r="B540" s="21"/>
      <c r="C540" s="21"/>
      <c r="D540" s="31"/>
    </row>
    <row r="541" spans="1:4" x14ac:dyDescent="0.3">
      <c r="A541" s="21"/>
      <c r="B541" s="21"/>
      <c r="C541" s="21"/>
      <c r="D541" s="31"/>
    </row>
    <row r="542" spans="1:4" x14ac:dyDescent="0.3">
      <c r="A542" s="21"/>
      <c r="B542" s="21"/>
      <c r="C542" s="21"/>
      <c r="D542" s="31"/>
    </row>
    <row r="543" spans="1:4" x14ac:dyDescent="0.3">
      <c r="A543" s="21"/>
      <c r="B543" s="21"/>
      <c r="C543" s="21"/>
      <c r="D543" s="31"/>
    </row>
    <row r="544" spans="1:4" x14ac:dyDescent="0.3">
      <c r="A544" s="21"/>
      <c r="B544" s="21"/>
      <c r="C544" s="21"/>
      <c r="D544" s="31"/>
    </row>
    <row r="545" spans="1:4" x14ac:dyDescent="0.3">
      <c r="A545" s="21"/>
      <c r="B545" s="21"/>
      <c r="C545" s="21"/>
      <c r="D545" s="31"/>
    </row>
    <row r="546" spans="1:4" x14ac:dyDescent="0.3">
      <c r="A546" s="21"/>
      <c r="B546" s="21"/>
      <c r="C546" s="21"/>
      <c r="D546" s="31"/>
    </row>
    <row r="547" spans="1:4" x14ac:dyDescent="0.3">
      <c r="A547" s="21"/>
      <c r="B547" s="21"/>
      <c r="C547" s="21"/>
      <c r="D547" s="31"/>
    </row>
    <row r="548" spans="1:4" x14ac:dyDescent="0.3">
      <c r="A548" s="21"/>
      <c r="B548" s="21"/>
      <c r="C548" s="21"/>
      <c r="D548" s="31"/>
    </row>
    <row r="549" spans="1:4" x14ac:dyDescent="0.3">
      <c r="A549" s="21"/>
      <c r="B549" s="21"/>
      <c r="C549" s="21"/>
      <c r="D549" s="31"/>
    </row>
    <row r="550" spans="1:4" x14ac:dyDescent="0.3">
      <c r="A550" s="21"/>
      <c r="B550" s="21"/>
      <c r="C550" s="21"/>
      <c r="D550" s="31"/>
    </row>
    <row r="551" spans="1:4" x14ac:dyDescent="0.3">
      <c r="A551" s="21"/>
      <c r="B551" s="21"/>
      <c r="C551" s="21"/>
      <c r="D551" s="31"/>
    </row>
    <row r="552" spans="1:4" x14ac:dyDescent="0.3">
      <c r="A552" s="21"/>
      <c r="B552" s="21"/>
      <c r="C552" s="21"/>
      <c r="D552" s="31"/>
    </row>
    <row r="553" spans="1:4" x14ac:dyDescent="0.3">
      <c r="A553" s="21"/>
      <c r="B553" s="21"/>
      <c r="C553" s="21"/>
      <c r="D553" s="31"/>
    </row>
    <row r="554" spans="1:4" x14ac:dyDescent="0.3">
      <c r="A554" s="21"/>
      <c r="B554" s="21"/>
      <c r="C554" s="21"/>
      <c r="D554" s="31"/>
    </row>
    <row r="555" spans="1:4" x14ac:dyDescent="0.3">
      <c r="A555" s="21"/>
      <c r="B555" s="21"/>
      <c r="C555" s="21"/>
      <c r="D555" s="31"/>
    </row>
    <row r="556" spans="1:4" x14ac:dyDescent="0.3">
      <c r="A556" s="21"/>
      <c r="B556" s="21"/>
      <c r="C556" s="21"/>
      <c r="D556" s="31"/>
    </row>
    <row r="557" spans="1:4" x14ac:dyDescent="0.3">
      <c r="A557" s="21"/>
      <c r="B557" s="21"/>
      <c r="C557" s="21"/>
      <c r="D557" s="31"/>
    </row>
    <row r="558" spans="1:4" x14ac:dyDescent="0.3">
      <c r="A558" s="21"/>
      <c r="B558" s="21"/>
      <c r="C558" s="21"/>
      <c r="D558" s="31"/>
    </row>
    <row r="559" spans="1:4" x14ac:dyDescent="0.3">
      <c r="A559" s="21"/>
      <c r="B559" s="21"/>
      <c r="C559" s="21"/>
      <c r="D559" s="31"/>
    </row>
    <row r="560" spans="1:4" x14ac:dyDescent="0.3">
      <c r="A560" s="21"/>
      <c r="B560" s="21"/>
      <c r="C560" s="21"/>
      <c r="D560" s="31"/>
    </row>
    <row r="561" spans="1:4" x14ac:dyDescent="0.3">
      <c r="A561" s="21"/>
      <c r="B561" s="21"/>
      <c r="C561" s="21"/>
      <c r="D561" s="31"/>
    </row>
    <row r="562" spans="1:4" x14ac:dyDescent="0.3">
      <c r="A562" s="21"/>
      <c r="B562" s="21"/>
      <c r="C562" s="21"/>
      <c r="D562" s="31"/>
    </row>
    <row r="563" spans="1:4" x14ac:dyDescent="0.3">
      <c r="A563" s="21"/>
      <c r="B563" s="21"/>
      <c r="C563" s="21"/>
      <c r="D563" s="31"/>
    </row>
    <row r="564" spans="1:4" x14ac:dyDescent="0.3">
      <c r="A564" s="21"/>
      <c r="B564" s="21"/>
      <c r="C564" s="21"/>
      <c r="D564" s="31"/>
    </row>
    <row r="565" spans="1:4" x14ac:dyDescent="0.3">
      <c r="A565" s="21"/>
      <c r="B565" s="21"/>
      <c r="C565" s="21"/>
      <c r="D565" s="31"/>
    </row>
    <row r="566" spans="1:4" x14ac:dyDescent="0.3">
      <c r="A566" s="21"/>
      <c r="B566" s="21"/>
      <c r="C566" s="21"/>
      <c r="D566" s="31"/>
    </row>
    <row r="567" spans="1:4" x14ac:dyDescent="0.3">
      <c r="A567" s="21"/>
      <c r="B567" s="21"/>
      <c r="C567" s="21"/>
      <c r="D567" s="31"/>
    </row>
    <row r="568" spans="1:4" x14ac:dyDescent="0.3">
      <c r="A568" s="21"/>
      <c r="B568" s="21"/>
      <c r="C568" s="21"/>
      <c r="D568" s="31"/>
    </row>
    <row r="569" spans="1:4" x14ac:dyDescent="0.3">
      <c r="A569" s="21"/>
      <c r="B569" s="21"/>
      <c r="C569" s="21"/>
      <c r="D569" s="31"/>
    </row>
    <row r="570" spans="1:4" x14ac:dyDescent="0.3">
      <c r="A570" s="21"/>
      <c r="B570" s="21"/>
      <c r="C570" s="21"/>
      <c r="D570" s="31"/>
    </row>
    <row r="571" spans="1:4" x14ac:dyDescent="0.3">
      <c r="A571" s="21"/>
      <c r="B571" s="21"/>
      <c r="C571" s="21"/>
      <c r="D571" s="31"/>
    </row>
    <row r="572" spans="1:4" x14ac:dyDescent="0.3">
      <c r="A572" s="21"/>
      <c r="B572" s="21"/>
      <c r="C572" s="21"/>
      <c r="D572" s="31"/>
    </row>
    <row r="573" spans="1:4" x14ac:dyDescent="0.3">
      <c r="A573" s="21"/>
      <c r="B573" s="21"/>
      <c r="C573" s="21"/>
      <c r="D573" s="31"/>
    </row>
    <row r="574" spans="1:4" x14ac:dyDescent="0.3">
      <c r="A574" s="21"/>
      <c r="B574" s="21"/>
      <c r="C574" s="21"/>
      <c r="D574" s="31"/>
    </row>
    <row r="575" spans="1:4" x14ac:dyDescent="0.3">
      <c r="A575" s="21"/>
      <c r="B575" s="21"/>
      <c r="C575" s="21"/>
      <c r="D575" s="31"/>
    </row>
    <row r="576" spans="1:4" x14ac:dyDescent="0.3">
      <c r="A576" s="21"/>
      <c r="B576" s="21"/>
      <c r="C576" s="21"/>
      <c r="D576" s="31"/>
    </row>
    <row r="577" spans="1:4" x14ac:dyDescent="0.3">
      <c r="A577" s="21"/>
      <c r="B577" s="21"/>
      <c r="C577" s="21"/>
      <c r="D577" s="31"/>
    </row>
    <row r="578" spans="1:4" x14ac:dyDescent="0.3">
      <c r="A578" s="21"/>
      <c r="B578" s="21"/>
      <c r="C578" s="21"/>
      <c r="D578" s="31"/>
    </row>
    <row r="579" spans="1:4" x14ac:dyDescent="0.3">
      <c r="A579" s="21"/>
      <c r="B579" s="21"/>
      <c r="C579" s="21"/>
      <c r="D579" s="31"/>
    </row>
    <row r="580" spans="1:4" x14ac:dyDescent="0.3">
      <c r="A580" s="21"/>
      <c r="B580" s="21"/>
      <c r="C580" s="21"/>
      <c r="D580" s="31"/>
    </row>
    <row r="581" spans="1:4" x14ac:dyDescent="0.3">
      <c r="A581" s="21"/>
      <c r="B581" s="21"/>
      <c r="C581" s="21"/>
      <c r="D581" s="31"/>
    </row>
    <row r="582" spans="1:4" x14ac:dyDescent="0.3">
      <c r="A582" s="21"/>
      <c r="B582" s="21"/>
      <c r="C582" s="21"/>
      <c r="D582" s="31"/>
    </row>
    <row r="583" spans="1:4" x14ac:dyDescent="0.3">
      <c r="A583" s="21"/>
      <c r="B583" s="21"/>
      <c r="C583" s="21"/>
      <c r="D583" s="31"/>
    </row>
    <row r="584" spans="1:4" x14ac:dyDescent="0.3">
      <c r="A584" s="21"/>
      <c r="B584" s="21"/>
      <c r="C584" s="21"/>
      <c r="D584" s="31"/>
    </row>
    <row r="585" spans="1:4" x14ac:dyDescent="0.3">
      <c r="A585" s="21"/>
      <c r="B585" s="21"/>
      <c r="C585" s="21"/>
      <c r="D585" s="31"/>
    </row>
    <row r="586" spans="1:4" x14ac:dyDescent="0.3">
      <c r="A586" s="21"/>
      <c r="B586" s="21"/>
      <c r="C586" s="21"/>
      <c r="D586" s="31"/>
    </row>
    <row r="587" spans="1:4" x14ac:dyDescent="0.3">
      <c r="A587" s="21"/>
      <c r="B587" s="21"/>
      <c r="C587" s="21"/>
      <c r="D587" s="31"/>
    </row>
    <row r="588" spans="1:4" x14ac:dyDescent="0.3">
      <c r="A588" s="21"/>
      <c r="B588" s="21"/>
      <c r="C588" s="21"/>
      <c r="D588" s="31"/>
    </row>
    <row r="589" spans="1:4" x14ac:dyDescent="0.3">
      <c r="A589" s="21"/>
      <c r="B589" s="21"/>
      <c r="C589" s="21"/>
      <c r="D589" s="31"/>
    </row>
    <row r="590" spans="1:4" x14ac:dyDescent="0.3">
      <c r="A590" s="21"/>
      <c r="B590" s="21"/>
      <c r="C590" s="21"/>
      <c r="D590" s="31"/>
    </row>
    <row r="591" spans="1:4" x14ac:dyDescent="0.3">
      <c r="A591" s="21"/>
      <c r="B591" s="21"/>
      <c r="C591" s="21"/>
      <c r="D591" s="31"/>
    </row>
    <row r="592" spans="1:4" x14ac:dyDescent="0.3">
      <c r="A592" s="21"/>
      <c r="B592" s="21"/>
      <c r="C592" s="21"/>
      <c r="D592" s="31"/>
    </row>
    <row r="593" spans="1:4" x14ac:dyDescent="0.3">
      <c r="A593" s="21"/>
      <c r="B593" s="21"/>
      <c r="C593" s="21"/>
      <c r="D593" s="31"/>
    </row>
    <row r="594" spans="1:4" x14ac:dyDescent="0.3">
      <c r="A594" s="21"/>
      <c r="B594" s="21"/>
      <c r="C594" s="21"/>
      <c r="D594" s="31"/>
    </row>
    <row r="595" spans="1:4" x14ac:dyDescent="0.3">
      <c r="A595" s="21"/>
      <c r="B595" s="21"/>
      <c r="C595" s="21"/>
      <c r="D595" s="31"/>
    </row>
    <row r="596" spans="1:4" x14ac:dyDescent="0.3">
      <c r="A596" s="21"/>
      <c r="B596" s="21"/>
      <c r="C596" s="21"/>
      <c r="D596" s="31"/>
    </row>
    <row r="597" spans="1:4" x14ac:dyDescent="0.3">
      <c r="A597" s="21"/>
      <c r="B597" s="21"/>
      <c r="C597" s="21"/>
      <c r="D597" s="31"/>
    </row>
    <row r="598" spans="1:4" x14ac:dyDescent="0.3">
      <c r="A598" s="21"/>
      <c r="B598" s="21"/>
      <c r="C598" s="21"/>
      <c r="D598" s="31"/>
    </row>
    <row r="599" spans="1:4" x14ac:dyDescent="0.3">
      <c r="A599" s="21"/>
      <c r="B599" s="21"/>
      <c r="C599" s="21"/>
      <c r="D599" s="31"/>
    </row>
    <row r="600" spans="1:4" x14ac:dyDescent="0.3">
      <c r="A600" s="21"/>
      <c r="B600" s="21"/>
      <c r="C600" s="21"/>
      <c r="D600" s="31"/>
    </row>
    <row r="601" spans="1:4" x14ac:dyDescent="0.3">
      <c r="A601" s="21"/>
      <c r="B601" s="21"/>
      <c r="C601" s="21"/>
      <c r="D601" s="31"/>
    </row>
    <row r="602" spans="1:4" x14ac:dyDescent="0.3">
      <c r="A602" s="21"/>
      <c r="B602" s="21"/>
      <c r="C602" s="21"/>
      <c r="D602" s="31"/>
    </row>
    <row r="603" spans="1:4" x14ac:dyDescent="0.3">
      <c r="A603" s="21"/>
      <c r="B603" s="21"/>
      <c r="C603" s="21"/>
      <c r="D603" s="31"/>
    </row>
    <row r="604" spans="1:4" x14ac:dyDescent="0.3">
      <c r="A604" s="21"/>
      <c r="B604" s="21"/>
      <c r="C604" s="21"/>
      <c r="D604" s="31"/>
    </row>
    <row r="605" spans="1:4" x14ac:dyDescent="0.3">
      <c r="A605" s="21"/>
      <c r="B605" s="21"/>
      <c r="C605" s="21"/>
      <c r="D605" s="31"/>
    </row>
    <row r="606" spans="1:4" x14ac:dyDescent="0.3">
      <c r="A606" s="21"/>
      <c r="B606" s="21"/>
      <c r="C606" s="21"/>
      <c r="D606" s="31"/>
    </row>
    <row r="607" spans="1:4" x14ac:dyDescent="0.3">
      <c r="A607" s="21"/>
      <c r="B607" s="21"/>
      <c r="C607" s="21"/>
      <c r="D607" s="31"/>
    </row>
    <row r="608" spans="1:4" x14ac:dyDescent="0.3">
      <c r="A608" s="21"/>
      <c r="B608" s="21"/>
      <c r="C608" s="21"/>
      <c r="D608" s="31"/>
    </row>
    <row r="609" spans="1:4" x14ac:dyDescent="0.3">
      <c r="A609" s="21"/>
      <c r="B609" s="21"/>
      <c r="C609" s="21"/>
      <c r="D609" s="31"/>
    </row>
    <row r="610" spans="1:4" x14ac:dyDescent="0.3">
      <c r="A610" s="21"/>
      <c r="B610" s="21"/>
      <c r="C610" s="21"/>
      <c r="D610" s="31"/>
    </row>
    <row r="611" spans="1:4" x14ac:dyDescent="0.3">
      <c r="A611" s="21"/>
      <c r="B611" s="21"/>
      <c r="C611" s="21"/>
      <c r="D611" s="31"/>
    </row>
    <row r="612" spans="1:4" x14ac:dyDescent="0.3">
      <c r="A612" s="21"/>
      <c r="B612" s="21"/>
      <c r="C612" s="21"/>
      <c r="D612" s="31"/>
    </row>
    <row r="613" spans="1:4" x14ac:dyDescent="0.3">
      <c r="A613" s="21"/>
      <c r="B613" s="21"/>
      <c r="C613" s="21"/>
      <c r="D613" s="31"/>
    </row>
    <row r="614" spans="1:4" x14ac:dyDescent="0.3">
      <c r="A614" s="21"/>
      <c r="B614" s="21"/>
      <c r="C614" s="21"/>
      <c r="D614" s="31"/>
    </row>
    <row r="615" spans="1:4" x14ac:dyDescent="0.3">
      <c r="A615" s="21"/>
      <c r="B615" s="21"/>
      <c r="C615" s="21"/>
      <c r="D615" s="31"/>
    </row>
    <row r="616" spans="1:4" x14ac:dyDescent="0.3">
      <c r="A616" s="21"/>
      <c r="B616" s="21"/>
      <c r="C616" s="21"/>
      <c r="D616" s="31"/>
    </row>
    <row r="617" spans="1:4" x14ac:dyDescent="0.3">
      <c r="A617" s="21"/>
      <c r="B617" s="21"/>
      <c r="C617" s="21"/>
      <c r="D617" s="31"/>
    </row>
    <row r="618" spans="1:4" x14ac:dyDescent="0.3">
      <c r="A618" s="21"/>
      <c r="B618" s="21"/>
      <c r="C618" s="21"/>
      <c r="D618" s="31"/>
    </row>
    <row r="619" spans="1:4" x14ac:dyDescent="0.3">
      <c r="A619" s="21"/>
      <c r="B619" s="21"/>
      <c r="C619" s="21"/>
      <c r="D619" s="31"/>
    </row>
    <row r="620" spans="1:4" x14ac:dyDescent="0.3">
      <c r="A620" s="21"/>
      <c r="B620" s="21"/>
      <c r="C620" s="21"/>
      <c r="D620" s="31"/>
    </row>
    <row r="621" spans="1:4" x14ac:dyDescent="0.3">
      <c r="A621" s="21"/>
      <c r="B621" s="21"/>
      <c r="C621" s="21"/>
      <c r="D621" s="31"/>
    </row>
    <row r="622" spans="1:4" x14ac:dyDescent="0.3">
      <c r="A622" s="21"/>
      <c r="B622" s="21"/>
      <c r="C622" s="21"/>
      <c r="D622" s="31"/>
    </row>
    <row r="623" spans="1:4" x14ac:dyDescent="0.3">
      <c r="A623" s="21"/>
      <c r="B623" s="21"/>
      <c r="C623" s="21"/>
      <c r="D623" s="31"/>
    </row>
    <row r="624" spans="1:4" x14ac:dyDescent="0.3">
      <c r="A624" s="21"/>
      <c r="B624" s="21"/>
      <c r="C624" s="21"/>
      <c r="D624" s="31"/>
    </row>
    <row r="625" spans="1:4" x14ac:dyDescent="0.3">
      <c r="A625" s="21"/>
      <c r="B625" s="21"/>
      <c r="C625" s="21"/>
      <c r="D625" s="31"/>
    </row>
    <row r="626" spans="1:4" x14ac:dyDescent="0.3">
      <c r="A626" s="21"/>
      <c r="B626" s="21"/>
      <c r="C626" s="21"/>
      <c r="D626" s="31"/>
    </row>
    <row r="627" spans="1:4" x14ac:dyDescent="0.3">
      <c r="A627" s="21"/>
      <c r="B627" s="21"/>
      <c r="C627" s="21"/>
      <c r="D627" s="31"/>
    </row>
    <row r="628" spans="1:4" x14ac:dyDescent="0.3">
      <c r="A628" s="21"/>
      <c r="B628" s="21"/>
      <c r="C628" s="21"/>
      <c r="D628" s="31"/>
    </row>
    <row r="629" spans="1:4" x14ac:dyDescent="0.3">
      <c r="A629" s="21"/>
      <c r="B629" s="21"/>
      <c r="C629" s="21"/>
      <c r="D629" s="31"/>
    </row>
    <row r="630" spans="1:4" x14ac:dyDescent="0.3">
      <c r="A630" s="21"/>
      <c r="B630" s="21"/>
      <c r="C630" s="21"/>
      <c r="D630" s="31"/>
    </row>
    <row r="631" spans="1:4" x14ac:dyDescent="0.3">
      <c r="A631" s="21"/>
      <c r="B631" s="21"/>
      <c r="C631" s="21"/>
      <c r="D631" s="31"/>
    </row>
    <row r="632" spans="1:4" x14ac:dyDescent="0.3">
      <c r="A632" s="21"/>
      <c r="B632" s="21"/>
      <c r="C632" s="21"/>
      <c r="D632" s="31"/>
    </row>
    <row r="633" spans="1:4" x14ac:dyDescent="0.3">
      <c r="A633" s="21"/>
      <c r="B633" s="21"/>
      <c r="C633" s="21"/>
      <c r="D633" s="31"/>
    </row>
    <row r="634" spans="1:4" x14ac:dyDescent="0.3">
      <c r="A634" s="21"/>
      <c r="B634" s="21"/>
      <c r="C634" s="21"/>
      <c r="D634" s="31"/>
    </row>
    <row r="635" spans="1:4" x14ac:dyDescent="0.3">
      <c r="A635" s="21"/>
      <c r="B635" s="21"/>
      <c r="C635" s="21"/>
      <c r="D635" s="31"/>
    </row>
    <row r="636" spans="1:4" x14ac:dyDescent="0.3">
      <c r="A636" s="21"/>
      <c r="B636" s="21"/>
      <c r="C636" s="21"/>
      <c r="D636" s="31"/>
    </row>
    <row r="637" spans="1:4" x14ac:dyDescent="0.3">
      <c r="A637" s="21"/>
      <c r="B637" s="21"/>
      <c r="C637" s="21"/>
      <c r="D637" s="31"/>
    </row>
    <row r="638" spans="1:4" x14ac:dyDescent="0.3">
      <c r="A638" s="21"/>
      <c r="B638" s="21"/>
      <c r="C638" s="21"/>
      <c r="D638" s="31"/>
    </row>
    <row r="639" spans="1:4" x14ac:dyDescent="0.3">
      <c r="A639" s="21"/>
      <c r="B639" s="21"/>
      <c r="C639" s="21"/>
      <c r="D639" s="31"/>
    </row>
    <row r="640" spans="1:4" x14ac:dyDescent="0.3">
      <c r="A640" s="21"/>
      <c r="B640" s="21"/>
      <c r="C640" s="21"/>
      <c r="D640" s="31"/>
    </row>
    <row r="641" spans="1:4" x14ac:dyDescent="0.3">
      <c r="A641" s="21"/>
      <c r="B641" s="21"/>
      <c r="C641" s="21"/>
      <c r="D641" s="31"/>
    </row>
    <row r="642" spans="1:4" x14ac:dyDescent="0.3">
      <c r="A642" s="21"/>
      <c r="B642" s="21"/>
      <c r="C642" s="21"/>
      <c r="D642" s="31"/>
    </row>
    <row r="643" spans="1:4" x14ac:dyDescent="0.3">
      <c r="A643" s="21"/>
      <c r="B643" s="21"/>
      <c r="C643" s="21"/>
      <c r="D643" s="31"/>
    </row>
    <row r="644" spans="1:4" x14ac:dyDescent="0.3">
      <c r="A644" s="21"/>
      <c r="B644" s="21"/>
      <c r="C644" s="21"/>
      <c r="D644" s="31"/>
    </row>
    <row r="645" spans="1:4" x14ac:dyDescent="0.3">
      <c r="A645" s="21"/>
      <c r="B645" s="21"/>
      <c r="C645" s="21"/>
      <c r="D645" s="31"/>
    </row>
    <row r="646" spans="1:4" x14ac:dyDescent="0.3">
      <c r="A646" s="21"/>
      <c r="B646" s="21"/>
      <c r="C646" s="21"/>
      <c r="D646" s="31"/>
    </row>
    <row r="647" spans="1:4" x14ac:dyDescent="0.3">
      <c r="A647" s="21"/>
      <c r="B647" s="21"/>
      <c r="C647" s="21"/>
      <c r="D647" s="31"/>
    </row>
    <row r="648" spans="1:4" x14ac:dyDescent="0.3">
      <c r="A648" s="21"/>
      <c r="B648" s="21"/>
      <c r="C648" s="21"/>
      <c r="D648" s="31"/>
    </row>
    <row r="649" spans="1:4" x14ac:dyDescent="0.3">
      <c r="A649" s="21"/>
      <c r="B649" s="21"/>
      <c r="C649" s="21"/>
      <c r="D649" s="31"/>
    </row>
    <row r="650" spans="1:4" x14ac:dyDescent="0.3">
      <c r="A650" s="21"/>
      <c r="B650" s="21"/>
      <c r="C650" s="21"/>
      <c r="D650" s="31"/>
    </row>
    <row r="651" spans="1:4" x14ac:dyDescent="0.3">
      <c r="A651" s="21"/>
      <c r="B651" s="21"/>
      <c r="C651" s="21"/>
      <c r="D651" s="31"/>
    </row>
    <row r="652" spans="1:4" x14ac:dyDescent="0.3">
      <c r="A652" s="21"/>
      <c r="B652" s="21"/>
      <c r="C652" s="21"/>
      <c r="D652" s="31"/>
    </row>
    <row r="653" spans="1:4" x14ac:dyDescent="0.3">
      <c r="A653" s="21"/>
      <c r="B653" s="21"/>
      <c r="C653" s="21"/>
      <c r="D653" s="31"/>
    </row>
    <row r="654" spans="1:4" x14ac:dyDescent="0.3">
      <c r="A654" s="21"/>
      <c r="B654" s="21"/>
      <c r="C654" s="21"/>
      <c r="D654" s="31"/>
    </row>
    <row r="655" spans="1:4" x14ac:dyDescent="0.3">
      <c r="A655" s="21"/>
      <c r="B655" s="21"/>
      <c r="C655" s="21"/>
      <c r="D655" s="31"/>
    </row>
    <row r="656" spans="1:4" x14ac:dyDescent="0.3">
      <c r="A656" s="21"/>
      <c r="B656" s="21"/>
      <c r="C656" s="21"/>
      <c r="D656" s="31"/>
    </row>
    <row r="657" spans="1:4" x14ac:dyDescent="0.3">
      <c r="A657" s="21"/>
      <c r="B657" s="21"/>
      <c r="C657" s="21"/>
      <c r="D657" s="31"/>
    </row>
    <row r="658" spans="1:4" x14ac:dyDescent="0.3">
      <c r="A658" s="21"/>
      <c r="B658" s="21"/>
      <c r="C658" s="21"/>
      <c r="D658" s="31"/>
    </row>
    <row r="659" spans="1:4" x14ac:dyDescent="0.3">
      <c r="A659" s="21"/>
      <c r="B659" s="21"/>
      <c r="C659" s="21"/>
      <c r="D659" s="31"/>
    </row>
    <row r="660" spans="1:4" x14ac:dyDescent="0.3">
      <c r="A660" s="21"/>
      <c r="B660" s="21"/>
      <c r="C660" s="21"/>
      <c r="D660" s="31"/>
    </row>
    <row r="661" spans="1:4" x14ac:dyDescent="0.3">
      <c r="A661" s="21"/>
      <c r="B661" s="21"/>
      <c r="C661" s="21"/>
      <c r="D661" s="31"/>
    </row>
    <row r="662" spans="1:4" x14ac:dyDescent="0.3">
      <c r="A662" s="21"/>
      <c r="B662" s="21"/>
      <c r="C662" s="21"/>
      <c r="D662" s="31"/>
    </row>
    <row r="663" spans="1:4" x14ac:dyDescent="0.3">
      <c r="A663" s="21"/>
      <c r="B663" s="21"/>
      <c r="C663" s="21"/>
      <c r="D663" s="31"/>
    </row>
    <row r="664" spans="1:4" x14ac:dyDescent="0.3">
      <c r="A664" s="21"/>
      <c r="B664" s="21"/>
      <c r="C664" s="21"/>
      <c r="D664" s="31"/>
    </row>
    <row r="665" spans="1:4" x14ac:dyDescent="0.3">
      <c r="A665" s="21"/>
      <c r="B665" s="21"/>
      <c r="C665" s="21"/>
      <c r="D665" s="31"/>
    </row>
    <row r="666" spans="1:4" x14ac:dyDescent="0.3">
      <c r="A666" s="21"/>
      <c r="B666" s="21"/>
      <c r="C666" s="21"/>
      <c r="D666" s="31"/>
    </row>
    <row r="667" spans="1:4" x14ac:dyDescent="0.3">
      <c r="A667" s="21"/>
      <c r="B667" s="21"/>
      <c r="C667" s="21"/>
      <c r="D667" s="31"/>
    </row>
    <row r="668" spans="1:4" x14ac:dyDescent="0.3">
      <c r="A668" s="21"/>
      <c r="B668" s="21"/>
      <c r="C668" s="21"/>
      <c r="D668" s="31"/>
    </row>
    <row r="669" spans="1:4" x14ac:dyDescent="0.3">
      <c r="A669" s="21"/>
      <c r="B669" s="21"/>
      <c r="C669" s="21"/>
      <c r="D669" s="31"/>
    </row>
    <row r="670" spans="1:4" x14ac:dyDescent="0.3">
      <c r="A670" s="21"/>
      <c r="B670" s="21"/>
      <c r="C670" s="21"/>
      <c r="D670" s="31"/>
    </row>
    <row r="671" spans="1:4" x14ac:dyDescent="0.3">
      <c r="A671" s="21"/>
      <c r="B671" s="21"/>
      <c r="C671" s="21"/>
      <c r="D671" s="31"/>
    </row>
    <row r="672" spans="1:4" x14ac:dyDescent="0.3">
      <c r="A672" s="21"/>
      <c r="B672" s="21"/>
      <c r="C672" s="21"/>
      <c r="D672" s="31"/>
    </row>
    <row r="673" spans="1:4" x14ac:dyDescent="0.3">
      <c r="A673" s="21"/>
      <c r="B673" s="21"/>
      <c r="C673" s="21"/>
      <c r="D673" s="31"/>
    </row>
    <row r="674" spans="1:4" x14ac:dyDescent="0.3">
      <c r="A674" s="21"/>
      <c r="B674" s="21"/>
      <c r="C674" s="21"/>
      <c r="D674" s="31"/>
    </row>
    <row r="675" spans="1:4" x14ac:dyDescent="0.3">
      <c r="A675" s="21"/>
      <c r="B675" s="21"/>
      <c r="C675" s="21"/>
      <c r="D675" s="31"/>
    </row>
    <row r="676" spans="1:4" x14ac:dyDescent="0.3">
      <c r="A676" s="21"/>
      <c r="B676" s="21"/>
      <c r="C676" s="21"/>
      <c r="D676" s="31"/>
    </row>
    <row r="677" spans="1:4" x14ac:dyDescent="0.3">
      <c r="A677" s="21"/>
      <c r="B677" s="21"/>
      <c r="C677" s="21"/>
      <c r="D677" s="31"/>
    </row>
    <row r="678" spans="1:4" x14ac:dyDescent="0.3">
      <c r="A678" s="21"/>
      <c r="B678" s="21"/>
      <c r="C678" s="21"/>
      <c r="D678" s="31"/>
    </row>
    <row r="679" spans="1:4" x14ac:dyDescent="0.3">
      <c r="A679" s="21"/>
      <c r="B679" s="21"/>
      <c r="C679" s="21"/>
      <c r="D679" s="31"/>
    </row>
    <row r="680" spans="1:4" x14ac:dyDescent="0.3">
      <c r="A680" s="21"/>
      <c r="B680" s="21"/>
      <c r="C680" s="21"/>
      <c r="D680" s="31"/>
    </row>
    <row r="681" spans="1:4" x14ac:dyDescent="0.3">
      <c r="A681" s="21"/>
      <c r="B681" s="21"/>
      <c r="C681" s="21"/>
      <c r="D681" s="31"/>
    </row>
    <row r="682" spans="1:4" x14ac:dyDescent="0.3">
      <c r="A682" s="21"/>
      <c r="B682" s="21"/>
      <c r="C682" s="21"/>
      <c r="D682" s="31"/>
    </row>
    <row r="683" spans="1:4" x14ac:dyDescent="0.3">
      <c r="A683" s="21"/>
      <c r="B683" s="21"/>
      <c r="C683" s="21"/>
      <c r="D683" s="31"/>
    </row>
    <row r="684" spans="1:4" x14ac:dyDescent="0.3">
      <c r="A684" s="21"/>
      <c r="B684" s="21"/>
      <c r="C684" s="21"/>
      <c r="D684" s="31"/>
    </row>
    <row r="685" spans="1:4" x14ac:dyDescent="0.3">
      <c r="A685" s="21"/>
      <c r="B685" s="21"/>
      <c r="C685" s="21"/>
      <c r="D685" s="31"/>
    </row>
    <row r="686" spans="1:4" x14ac:dyDescent="0.3">
      <c r="A686" s="21"/>
      <c r="B686" s="21"/>
      <c r="C686" s="21"/>
      <c r="D686" s="31"/>
    </row>
    <row r="687" spans="1:4" x14ac:dyDescent="0.3">
      <c r="A687" s="21"/>
      <c r="B687" s="21"/>
      <c r="C687" s="21"/>
      <c r="D687" s="31"/>
    </row>
    <row r="688" spans="1:4" x14ac:dyDescent="0.3">
      <c r="A688" s="21"/>
      <c r="B688" s="21"/>
      <c r="C688" s="21"/>
      <c r="D688" s="31"/>
    </row>
    <row r="689" spans="1:4" x14ac:dyDescent="0.3">
      <c r="A689" s="21"/>
      <c r="B689" s="21"/>
      <c r="C689" s="21"/>
      <c r="D689" s="31"/>
    </row>
    <row r="690" spans="1:4" x14ac:dyDescent="0.3">
      <c r="A690" s="21"/>
      <c r="B690" s="21"/>
      <c r="C690" s="21"/>
      <c r="D690" s="31"/>
    </row>
    <row r="691" spans="1:4" x14ac:dyDescent="0.3">
      <c r="A691" s="21"/>
      <c r="B691" s="21"/>
      <c r="C691" s="21"/>
      <c r="D691" s="31"/>
    </row>
    <row r="692" spans="1:4" x14ac:dyDescent="0.3">
      <c r="A692" s="21"/>
      <c r="B692" s="21"/>
      <c r="C692" s="21"/>
      <c r="D692" s="31"/>
    </row>
    <row r="693" spans="1:4" x14ac:dyDescent="0.3">
      <c r="A693" s="21"/>
      <c r="B693" s="21"/>
      <c r="C693" s="21"/>
      <c r="D693" s="31"/>
    </row>
    <row r="694" spans="1:4" x14ac:dyDescent="0.3">
      <c r="A694" s="21"/>
      <c r="B694" s="21"/>
      <c r="C694" s="21"/>
      <c r="D694" s="31"/>
    </row>
    <row r="695" spans="1:4" x14ac:dyDescent="0.3">
      <c r="A695" s="21"/>
      <c r="B695" s="21"/>
      <c r="C695" s="21"/>
      <c r="D695" s="31"/>
    </row>
    <row r="696" spans="1:4" x14ac:dyDescent="0.3">
      <c r="A696" s="21"/>
      <c r="B696" s="21"/>
      <c r="C696" s="21"/>
      <c r="D696" s="31"/>
    </row>
    <row r="697" spans="1:4" x14ac:dyDescent="0.3">
      <c r="A697" s="21"/>
      <c r="B697" s="21"/>
      <c r="C697" s="21"/>
      <c r="D697" s="31"/>
    </row>
    <row r="698" spans="1:4" x14ac:dyDescent="0.3">
      <c r="A698" s="21"/>
      <c r="B698" s="21"/>
      <c r="C698" s="21"/>
      <c r="D698" s="31"/>
    </row>
    <row r="699" spans="1:4" x14ac:dyDescent="0.3">
      <c r="A699" s="21"/>
      <c r="B699" s="21"/>
      <c r="C699" s="21"/>
      <c r="D699" s="31"/>
    </row>
    <row r="700" spans="1:4" x14ac:dyDescent="0.3">
      <c r="A700" s="21"/>
      <c r="B700" s="21"/>
      <c r="C700" s="21"/>
      <c r="D700" s="31"/>
    </row>
    <row r="701" spans="1:4" x14ac:dyDescent="0.3">
      <c r="A701" s="21"/>
      <c r="B701" s="21"/>
      <c r="C701" s="21"/>
      <c r="D701" s="31"/>
    </row>
    <row r="702" spans="1:4" x14ac:dyDescent="0.3">
      <c r="A702" s="21"/>
      <c r="B702" s="21"/>
      <c r="C702" s="21"/>
      <c r="D702" s="31"/>
    </row>
    <row r="703" spans="1:4" x14ac:dyDescent="0.3">
      <c r="A703" s="21"/>
      <c r="B703" s="21"/>
      <c r="C703" s="21"/>
      <c r="D703" s="31"/>
    </row>
    <row r="704" spans="1:4" x14ac:dyDescent="0.3">
      <c r="A704" s="21"/>
      <c r="B704" s="21"/>
      <c r="C704" s="21"/>
      <c r="D704" s="31"/>
    </row>
    <row r="705" spans="1:4" x14ac:dyDescent="0.3">
      <c r="A705" s="21"/>
      <c r="B705" s="21"/>
      <c r="C705" s="21"/>
      <c r="D705" s="31"/>
    </row>
    <row r="706" spans="1:4" x14ac:dyDescent="0.3">
      <c r="A706" s="21"/>
      <c r="B706" s="21"/>
      <c r="C706" s="21"/>
      <c r="D706" s="31"/>
    </row>
    <row r="707" spans="1:4" x14ac:dyDescent="0.3">
      <c r="A707" s="21"/>
      <c r="B707" s="21"/>
      <c r="C707" s="21"/>
      <c r="D707" s="31"/>
    </row>
    <row r="708" spans="1:4" x14ac:dyDescent="0.3">
      <c r="A708" s="21"/>
      <c r="B708" s="21"/>
      <c r="C708" s="21"/>
      <c r="D708" s="31"/>
    </row>
    <row r="709" spans="1:4" x14ac:dyDescent="0.3">
      <c r="A709" s="21"/>
      <c r="B709" s="21"/>
      <c r="C709" s="21"/>
      <c r="D709" s="31"/>
    </row>
    <row r="710" spans="1:4" x14ac:dyDescent="0.3">
      <c r="A710" s="21"/>
      <c r="B710" s="21"/>
      <c r="C710" s="21"/>
      <c r="D710" s="31"/>
    </row>
    <row r="711" spans="1:4" x14ac:dyDescent="0.3">
      <c r="A711" s="21"/>
      <c r="B711" s="21"/>
      <c r="C711" s="21"/>
      <c r="D711" s="31"/>
    </row>
    <row r="712" spans="1:4" x14ac:dyDescent="0.3">
      <c r="A712" s="21"/>
      <c r="B712" s="21"/>
      <c r="C712" s="21"/>
      <c r="D712" s="31"/>
    </row>
    <row r="713" spans="1:4" x14ac:dyDescent="0.3">
      <c r="A713" s="21"/>
      <c r="B713" s="21"/>
      <c r="C713" s="21"/>
      <c r="D713" s="31"/>
    </row>
    <row r="714" spans="1:4" x14ac:dyDescent="0.3">
      <c r="A714" s="21"/>
      <c r="B714" s="21"/>
      <c r="C714" s="21"/>
      <c r="D714" s="31"/>
    </row>
    <row r="715" spans="1:4" x14ac:dyDescent="0.3">
      <c r="A715" s="21"/>
      <c r="B715" s="21"/>
      <c r="C715" s="21"/>
      <c r="D715" s="31"/>
    </row>
    <row r="716" spans="1:4" x14ac:dyDescent="0.3">
      <c r="A716" s="21"/>
      <c r="B716" s="21"/>
      <c r="C716" s="21"/>
      <c r="D716" s="31"/>
    </row>
    <row r="717" spans="1:4" x14ac:dyDescent="0.3">
      <c r="A717" s="21"/>
      <c r="B717" s="21"/>
      <c r="C717" s="21"/>
      <c r="D717" s="31"/>
    </row>
    <row r="718" spans="1:4" x14ac:dyDescent="0.3">
      <c r="A718" s="21"/>
      <c r="B718" s="21"/>
      <c r="C718" s="21"/>
      <c r="D718" s="31"/>
    </row>
    <row r="719" spans="1:4" x14ac:dyDescent="0.3">
      <c r="A719" s="21"/>
      <c r="B719" s="21"/>
      <c r="C719" s="21"/>
      <c r="D719" s="31"/>
    </row>
    <row r="720" spans="1:4" x14ac:dyDescent="0.3">
      <c r="A720" s="21"/>
      <c r="B720" s="21"/>
      <c r="C720" s="21"/>
      <c r="D720" s="31"/>
    </row>
    <row r="721" spans="1:4" x14ac:dyDescent="0.3">
      <c r="A721" s="21"/>
      <c r="B721" s="21"/>
      <c r="C721" s="21"/>
      <c r="D721" s="31"/>
    </row>
    <row r="722" spans="1:4" x14ac:dyDescent="0.3">
      <c r="A722" s="21"/>
      <c r="B722" s="21"/>
      <c r="C722" s="21"/>
      <c r="D722" s="31"/>
    </row>
    <row r="723" spans="1:4" x14ac:dyDescent="0.3">
      <c r="A723" s="21"/>
      <c r="B723" s="21"/>
      <c r="C723" s="21"/>
      <c r="D723" s="31"/>
    </row>
    <row r="724" spans="1:4" x14ac:dyDescent="0.3">
      <c r="A724" s="21"/>
      <c r="B724" s="21"/>
      <c r="C724" s="21"/>
      <c r="D724" s="31"/>
    </row>
    <row r="725" spans="1:4" x14ac:dyDescent="0.3">
      <c r="A725" s="21"/>
      <c r="B725" s="21"/>
      <c r="C725" s="21"/>
      <c r="D725" s="31"/>
    </row>
    <row r="726" spans="1:4" x14ac:dyDescent="0.3">
      <c r="A726" s="21"/>
      <c r="B726" s="21"/>
      <c r="C726" s="21"/>
      <c r="D726" s="31"/>
    </row>
    <row r="727" spans="1:4" x14ac:dyDescent="0.3">
      <c r="A727" s="21"/>
      <c r="B727" s="21"/>
      <c r="C727" s="21"/>
      <c r="D727" s="31"/>
    </row>
    <row r="728" spans="1:4" x14ac:dyDescent="0.3">
      <c r="A728" s="21"/>
      <c r="B728" s="21"/>
      <c r="C728" s="21"/>
      <c r="D728" s="31"/>
    </row>
    <row r="729" spans="1:4" x14ac:dyDescent="0.3">
      <c r="A729" s="21"/>
      <c r="B729" s="21"/>
      <c r="C729" s="21"/>
      <c r="D729" s="31"/>
    </row>
    <row r="730" spans="1:4" x14ac:dyDescent="0.3">
      <c r="A730" s="21"/>
      <c r="B730" s="21"/>
      <c r="C730" s="21"/>
      <c r="D730" s="31"/>
    </row>
    <row r="731" spans="1:4" x14ac:dyDescent="0.3">
      <c r="A731" s="21"/>
      <c r="B731" s="21"/>
      <c r="C731" s="21"/>
      <c r="D731" s="31"/>
    </row>
    <row r="732" spans="1:4" x14ac:dyDescent="0.3">
      <c r="A732" s="21"/>
      <c r="B732" s="21"/>
      <c r="C732" s="21"/>
      <c r="D732" s="31"/>
    </row>
    <row r="733" spans="1:4" x14ac:dyDescent="0.3">
      <c r="A733" s="21"/>
      <c r="B733" s="21"/>
      <c r="C733" s="21"/>
      <c r="D733" s="31"/>
    </row>
    <row r="734" spans="1:4" x14ac:dyDescent="0.3">
      <c r="A734" s="21"/>
      <c r="B734" s="21"/>
      <c r="C734" s="21"/>
      <c r="D734" s="31"/>
    </row>
    <row r="735" spans="1:4" x14ac:dyDescent="0.3">
      <c r="A735" s="21"/>
      <c r="B735" s="21"/>
      <c r="C735" s="21"/>
      <c r="D735" s="31"/>
    </row>
    <row r="736" spans="1:4" x14ac:dyDescent="0.3">
      <c r="A736" s="21"/>
      <c r="B736" s="21"/>
      <c r="C736" s="21"/>
      <c r="D736" s="31"/>
    </row>
    <row r="737" spans="1:4" x14ac:dyDescent="0.3">
      <c r="A737" s="21"/>
      <c r="B737" s="21"/>
      <c r="C737" s="21"/>
      <c r="D737" s="31"/>
    </row>
    <row r="738" spans="1:4" x14ac:dyDescent="0.3">
      <c r="A738" s="21"/>
      <c r="B738" s="21"/>
      <c r="C738" s="21"/>
      <c r="D738" s="31"/>
    </row>
    <row r="739" spans="1:4" x14ac:dyDescent="0.3">
      <c r="A739" s="21"/>
      <c r="B739" s="21"/>
      <c r="C739" s="21"/>
      <c r="D739" s="31"/>
    </row>
    <row r="740" spans="1:4" x14ac:dyDescent="0.3">
      <c r="A740" s="21"/>
      <c r="B740" s="21"/>
      <c r="C740" s="21"/>
      <c r="D740" s="31"/>
    </row>
    <row r="741" spans="1:4" x14ac:dyDescent="0.3">
      <c r="A741" s="21"/>
      <c r="B741" s="21"/>
      <c r="C741" s="21"/>
      <c r="D741" s="31"/>
    </row>
    <row r="742" spans="1:4" x14ac:dyDescent="0.3">
      <c r="A742" s="21"/>
      <c r="B742" s="21"/>
      <c r="C742" s="21"/>
      <c r="D742" s="31"/>
    </row>
    <row r="743" spans="1:4" x14ac:dyDescent="0.3">
      <c r="A743" s="21"/>
      <c r="B743" s="21"/>
      <c r="C743" s="21"/>
      <c r="D743" s="31"/>
    </row>
    <row r="744" spans="1:4" x14ac:dyDescent="0.3">
      <c r="A744" s="21"/>
      <c r="B744" s="21"/>
      <c r="C744" s="21"/>
      <c r="D744" s="31"/>
    </row>
    <row r="745" spans="1:4" x14ac:dyDescent="0.3">
      <c r="A745" s="21"/>
      <c r="B745" s="21"/>
      <c r="C745" s="21"/>
      <c r="D745" s="31"/>
    </row>
    <row r="746" spans="1:4" x14ac:dyDescent="0.3">
      <c r="A746" s="21"/>
      <c r="B746" s="21"/>
      <c r="C746" s="21"/>
      <c r="D746" s="31"/>
    </row>
    <row r="747" spans="1:4" x14ac:dyDescent="0.3">
      <c r="A747" s="21"/>
      <c r="B747" s="21"/>
      <c r="C747" s="21"/>
      <c r="D747" s="31"/>
    </row>
    <row r="748" spans="1:4" x14ac:dyDescent="0.3">
      <c r="A748" s="21"/>
      <c r="B748" s="21"/>
      <c r="C748" s="21"/>
      <c r="D748" s="31"/>
    </row>
    <row r="749" spans="1:4" x14ac:dyDescent="0.3">
      <c r="A749" s="21"/>
      <c r="B749" s="21"/>
      <c r="C749" s="21"/>
      <c r="D749" s="31"/>
    </row>
    <row r="750" spans="1:4" x14ac:dyDescent="0.3">
      <c r="A750" s="21"/>
      <c r="B750" s="21"/>
      <c r="C750" s="21"/>
      <c r="D750" s="31"/>
    </row>
    <row r="751" spans="1:4" x14ac:dyDescent="0.3">
      <c r="A751" s="21"/>
      <c r="B751" s="21"/>
      <c r="C751" s="21"/>
      <c r="D751" s="31"/>
    </row>
    <row r="752" spans="1:4" x14ac:dyDescent="0.3">
      <c r="A752" s="21"/>
      <c r="B752" s="21"/>
      <c r="C752" s="21"/>
      <c r="D752" s="31"/>
    </row>
    <row r="753" spans="1:4" x14ac:dyDescent="0.3">
      <c r="A753" s="21"/>
      <c r="B753" s="21"/>
      <c r="C753" s="21"/>
      <c r="D753" s="31"/>
    </row>
    <row r="754" spans="1:4" x14ac:dyDescent="0.3">
      <c r="A754" s="21"/>
      <c r="B754" s="21"/>
      <c r="C754" s="21"/>
      <c r="D754" s="31"/>
    </row>
    <row r="755" spans="1:4" x14ac:dyDescent="0.3">
      <c r="A755" s="21"/>
      <c r="B755" s="21"/>
      <c r="C755" s="21"/>
      <c r="D755" s="31"/>
    </row>
    <row r="756" spans="1:4" x14ac:dyDescent="0.3">
      <c r="A756" s="21"/>
      <c r="B756" s="21"/>
      <c r="C756" s="21"/>
      <c r="D756" s="31"/>
    </row>
    <row r="757" spans="1:4" x14ac:dyDescent="0.3">
      <c r="A757" s="21"/>
      <c r="B757" s="21"/>
      <c r="C757" s="21"/>
      <c r="D757" s="31"/>
    </row>
    <row r="758" spans="1:4" x14ac:dyDescent="0.3">
      <c r="A758" s="21"/>
      <c r="B758" s="21"/>
      <c r="C758" s="21"/>
      <c r="D758" s="31"/>
    </row>
    <row r="759" spans="1:4" x14ac:dyDescent="0.3">
      <c r="A759" s="21"/>
      <c r="B759" s="21"/>
      <c r="C759" s="21"/>
      <c r="D759" s="31"/>
    </row>
    <row r="760" spans="1:4" x14ac:dyDescent="0.3">
      <c r="A760" s="21"/>
      <c r="B760" s="21"/>
      <c r="C760" s="21"/>
      <c r="D760" s="31"/>
    </row>
    <row r="761" spans="1:4" x14ac:dyDescent="0.3">
      <c r="A761" s="21"/>
      <c r="B761" s="21"/>
      <c r="C761" s="21"/>
      <c r="D761" s="31"/>
    </row>
    <row r="762" spans="1:4" x14ac:dyDescent="0.3">
      <c r="A762" s="21"/>
      <c r="B762" s="21"/>
      <c r="C762" s="21"/>
      <c r="D762" s="31"/>
    </row>
    <row r="763" spans="1:4" x14ac:dyDescent="0.3">
      <c r="A763" s="21"/>
      <c r="B763" s="21"/>
      <c r="C763" s="21"/>
      <c r="D763" s="31"/>
    </row>
    <row r="764" spans="1:4" x14ac:dyDescent="0.3">
      <c r="A764" s="21"/>
      <c r="B764" s="21"/>
      <c r="C764" s="21"/>
      <c r="D764" s="31"/>
    </row>
    <row r="765" spans="1:4" x14ac:dyDescent="0.3">
      <c r="A765" s="21"/>
      <c r="B765" s="21"/>
      <c r="C765" s="21"/>
      <c r="D765" s="31"/>
    </row>
    <row r="766" spans="1:4" x14ac:dyDescent="0.3">
      <c r="A766" s="21"/>
      <c r="B766" s="21"/>
      <c r="C766" s="21"/>
      <c r="D766" s="31"/>
    </row>
    <row r="767" spans="1:4" x14ac:dyDescent="0.3">
      <c r="A767" s="21"/>
      <c r="B767" s="21"/>
      <c r="C767" s="21"/>
      <c r="D767" s="31"/>
    </row>
    <row r="768" spans="1:4" x14ac:dyDescent="0.3">
      <c r="A768" s="21"/>
      <c r="B768" s="21"/>
      <c r="C768" s="21"/>
      <c r="D768" s="31"/>
    </row>
    <row r="769" spans="1:4" x14ac:dyDescent="0.3">
      <c r="A769" s="21"/>
      <c r="B769" s="21"/>
      <c r="C769" s="21"/>
      <c r="D769" s="31"/>
    </row>
    <row r="770" spans="1:4" x14ac:dyDescent="0.3">
      <c r="A770" s="21"/>
      <c r="B770" s="21"/>
      <c r="C770" s="21"/>
      <c r="D770" s="31"/>
    </row>
    <row r="771" spans="1:4" x14ac:dyDescent="0.3">
      <c r="A771" s="21"/>
      <c r="B771" s="21"/>
      <c r="C771" s="21"/>
      <c r="D771" s="31"/>
    </row>
    <row r="772" spans="1:4" x14ac:dyDescent="0.3">
      <c r="A772" s="21"/>
      <c r="B772" s="21"/>
      <c r="C772" s="21"/>
      <c r="D772" s="31"/>
    </row>
    <row r="773" spans="1:4" x14ac:dyDescent="0.3">
      <c r="A773" s="21"/>
      <c r="B773" s="21"/>
      <c r="C773" s="21"/>
      <c r="D773" s="31"/>
    </row>
    <row r="774" spans="1:4" x14ac:dyDescent="0.3">
      <c r="A774" s="21"/>
      <c r="B774" s="21"/>
      <c r="C774" s="21"/>
      <c r="D774" s="31"/>
    </row>
    <row r="775" spans="1:4" x14ac:dyDescent="0.3">
      <c r="A775" s="21"/>
      <c r="B775" s="21"/>
      <c r="C775" s="21"/>
      <c r="D775" s="31"/>
    </row>
    <row r="776" spans="1:4" x14ac:dyDescent="0.3">
      <c r="A776" s="21"/>
      <c r="B776" s="21"/>
      <c r="C776" s="21"/>
      <c r="D776" s="31"/>
    </row>
    <row r="777" spans="1:4" x14ac:dyDescent="0.3">
      <c r="A777" s="21"/>
      <c r="B777" s="21"/>
      <c r="C777" s="21"/>
      <c r="D777" s="31"/>
    </row>
    <row r="778" spans="1:4" x14ac:dyDescent="0.3">
      <c r="A778" s="21"/>
      <c r="B778" s="21"/>
      <c r="C778" s="21"/>
      <c r="D778" s="31"/>
    </row>
    <row r="779" spans="1:4" x14ac:dyDescent="0.3">
      <c r="A779" s="21"/>
      <c r="B779" s="21"/>
      <c r="C779" s="21"/>
      <c r="D779" s="31"/>
    </row>
    <row r="780" spans="1:4" x14ac:dyDescent="0.3">
      <c r="A780" s="21"/>
      <c r="B780" s="21"/>
      <c r="C780" s="21"/>
      <c r="D780" s="31"/>
    </row>
    <row r="781" spans="1:4" x14ac:dyDescent="0.3">
      <c r="A781" s="21"/>
      <c r="B781" s="21"/>
      <c r="C781" s="21"/>
      <c r="D781" s="31"/>
    </row>
    <row r="782" spans="1:4" x14ac:dyDescent="0.3">
      <c r="A782" s="21"/>
      <c r="B782" s="21"/>
      <c r="C782" s="21"/>
      <c r="D782" s="31"/>
    </row>
    <row r="783" spans="1:4" x14ac:dyDescent="0.3">
      <c r="A783" s="21"/>
      <c r="B783" s="21"/>
      <c r="C783" s="21"/>
      <c r="D783" s="31"/>
    </row>
    <row r="784" spans="1:4" x14ac:dyDescent="0.3">
      <c r="A784" s="21"/>
      <c r="B784" s="21"/>
      <c r="C784" s="21"/>
      <c r="D784" s="31"/>
    </row>
    <row r="785" spans="1:4" x14ac:dyDescent="0.3">
      <c r="A785" s="21"/>
      <c r="B785" s="21"/>
      <c r="C785" s="21"/>
      <c r="D785" s="31"/>
    </row>
    <row r="786" spans="1:4" x14ac:dyDescent="0.3">
      <c r="A786" s="21"/>
      <c r="B786" s="21"/>
      <c r="C786" s="21"/>
      <c r="D786" s="31"/>
    </row>
    <row r="787" spans="1:4" x14ac:dyDescent="0.3">
      <c r="A787" s="21"/>
      <c r="B787" s="21"/>
      <c r="C787" s="21"/>
      <c r="D787" s="31"/>
    </row>
    <row r="788" spans="1:4" x14ac:dyDescent="0.3">
      <c r="A788" s="21"/>
      <c r="B788" s="21"/>
      <c r="C788" s="21"/>
      <c r="D788" s="31"/>
    </row>
    <row r="789" spans="1:4" x14ac:dyDescent="0.3">
      <c r="A789" s="21"/>
      <c r="B789" s="21"/>
      <c r="C789" s="21"/>
      <c r="D789" s="31"/>
    </row>
    <row r="790" spans="1:4" x14ac:dyDescent="0.3">
      <c r="A790" s="21"/>
      <c r="B790" s="21"/>
      <c r="C790" s="21"/>
      <c r="D790" s="31"/>
    </row>
    <row r="791" spans="1:4" x14ac:dyDescent="0.3">
      <c r="A791" s="21"/>
      <c r="B791" s="21"/>
      <c r="C791" s="21"/>
      <c r="D791" s="31"/>
    </row>
    <row r="792" spans="1:4" x14ac:dyDescent="0.3">
      <c r="A792" s="21"/>
      <c r="B792" s="21"/>
      <c r="C792" s="21"/>
      <c r="D792" s="31"/>
    </row>
    <row r="793" spans="1:4" x14ac:dyDescent="0.3">
      <c r="A793" s="21"/>
      <c r="B793" s="21"/>
      <c r="C793" s="21"/>
      <c r="D793" s="31"/>
    </row>
    <row r="794" spans="1:4" x14ac:dyDescent="0.3">
      <c r="A794" s="21"/>
      <c r="B794" s="21"/>
      <c r="C794" s="21"/>
      <c r="D794" s="31"/>
    </row>
    <row r="795" spans="1:4" x14ac:dyDescent="0.3">
      <c r="A795" s="21"/>
      <c r="B795" s="21"/>
      <c r="C795" s="21"/>
      <c r="D795" s="31"/>
    </row>
    <row r="796" spans="1:4" x14ac:dyDescent="0.3">
      <c r="A796" s="21"/>
      <c r="B796" s="21"/>
      <c r="C796" s="21"/>
      <c r="D796" s="31"/>
    </row>
    <row r="797" spans="1:4" x14ac:dyDescent="0.3">
      <c r="A797" s="21"/>
      <c r="B797" s="21"/>
      <c r="C797" s="21"/>
      <c r="D797" s="31"/>
    </row>
    <row r="798" spans="1:4" x14ac:dyDescent="0.3">
      <c r="A798" s="21"/>
      <c r="B798" s="21"/>
      <c r="C798" s="21"/>
      <c r="D798" s="31"/>
    </row>
    <row r="799" spans="1:4" x14ac:dyDescent="0.3">
      <c r="A799" s="21"/>
      <c r="B799" s="21"/>
      <c r="C799" s="21"/>
      <c r="D799" s="31"/>
    </row>
    <row r="800" spans="1:4" x14ac:dyDescent="0.3">
      <c r="A800" s="21"/>
      <c r="B800" s="21"/>
      <c r="C800" s="21"/>
      <c r="D800" s="31"/>
    </row>
    <row r="801" spans="1:4" x14ac:dyDescent="0.3">
      <c r="A801" s="21"/>
      <c r="B801" s="21"/>
      <c r="C801" s="21"/>
      <c r="D801" s="31"/>
    </row>
    <row r="802" spans="1:4" x14ac:dyDescent="0.3">
      <c r="A802" s="21"/>
      <c r="B802" s="21"/>
      <c r="C802" s="21"/>
      <c r="D802" s="31"/>
    </row>
    <row r="803" spans="1:4" x14ac:dyDescent="0.3">
      <c r="A803" s="21"/>
      <c r="B803" s="21"/>
      <c r="C803" s="21"/>
      <c r="D803" s="31"/>
    </row>
    <row r="804" spans="1:4" x14ac:dyDescent="0.3">
      <c r="A804" s="21"/>
      <c r="B804" s="21"/>
      <c r="C804" s="21"/>
      <c r="D804" s="31"/>
    </row>
    <row r="805" spans="1:4" x14ac:dyDescent="0.3">
      <c r="A805" s="21"/>
      <c r="B805" s="21"/>
      <c r="C805" s="21"/>
      <c r="D805" s="31"/>
    </row>
    <row r="806" spans="1:4" x14ac:dyDescent="0.3">
      <c r="A806" s="21"/>
      <c r="B806" s="21"/>
      <c r="C806" s="21"/>
      <c r="D806" s="31"/>
    </row>
    <row r="807" spans="1:4" x14ac:dyDescent="0.3">
      <c r="A807" s="21"/>
      <c r="B807" s="21"/>
      <c r="C807" s="21"/>
      <c r="D807" s="31"/>
    </row>
    <row r="808" spans="1:4" x14ac:dyDescent="0.3">
      <c r="A808" s="21"/>
      <c r="B808" s="21"/>
      <c r="C808" s="21"/>
      <c r="D808" s="31"/>
    </row>
    <row r="809" spans="1:4" x14ac:dyDescent="0.3">
      <c r="A809" s="21"/>
      <c r="B809" s="21"/>
      <c r="C809" s="21"/>
      <c r="D809" s="31"/>
    </row>
    <row r="810" spans="1:4" x14ac:dyDescent="0.3">
      <c r="A810" s="21"/>
      <c r="B810" s="21"/>
      <c r="C810" s="21"/>
      <c r="D810" s="31"/>
    </row>
    <row r="811" spans="1:4" x14ac:dyDescent="0.3">
      <c r="A811" s="21"/>
      <c r="B811" s="21"/>
      <c r="C811" s="21"/>
      <c r="D811" s="31"/>
    </row>
    <row r="812" spans="1:4" x14ac:dyDescent="0.3">
      <c r="A812" s="21"/>
      <c r="B812" s="21"/>
      <c r="C812" s="21"/>
      <c r="D812" s="31"/>
    </row>
    <row r="813" spans="1:4" x14ac:dyDescent="0.3">
      <c r="A813" s="21"/>
      <c r="B813" s="21"/>
      <c r="C813" s="21"/>
      <c r="D813" s="31"/>
    </row>
    <row r="814" spans="1:4" x14ac:dyDescent="0.3">
      <c r="A814" s="21"/>
      <c r="B814" s="21"/>
      <c r="C814" s="21"/>
      <c r="D814" s="31"/>
    </row>
    <row r="815" spans="1:4" x14ac:dyDescent="0.3">
      <c r="A815" s="21"/>
      <c r="B815" s="21"/>
      <c r="C815" s="21"/>
      <c r="D815" s="31"/>
    </row>
    <row r="816" spans="1:4" x14ac:dyDescent="0.3">
      <c r="A816" s="21"/>
      <c r="B816" s="21"/>
      <c r="C816" s="21"/>
      <c r="D816" s="31"/>
    </row>
    <row r="817" spans="1:4" x14ac:dyDescent="0.3">
      <c r="A817" s="21"/>
      <c r="B817" s="21"/>
      <c r="C817" s="21"/>
      <c r="D817" s="31"/>
    </row>
    <row r="818" spans="1:4" x14ac:dyDescent="0.3">
      <c r="A818" s="21"/>
      <c r="B818" s="21"/>
      <c r="C818" s="21"/>
      <c r="D818" s="31"/>
    </row>
    <row r="819" spans="1:4" x14ac:dyDescent="0.3">
      <c r="A819" s="21"/>
      <c r="B819" s="21"/>
      <c r="C819" s="21"/>
      <c r="D819" s="31"/>
    </row>
    <row r="820" spans="1:4" x14ac:dyDescent="0.3">
      <c r="A820" s="21"/>
      <c r="B820" s="21"/>
      <c r="C820" s="21"/>
      <c r="D820" s="31"/>
    </row>
    <row r="821" spans="1:4" x14ac:dyDescent="0.3">
      <c r="A821" s="21"/>
      <c r="B821" s="21"/>
      <c r="C821" s="21"/>
      <c r="D821" s="31"/>
    </row>
    <row r="822" spans="1:4" x14ac:dyDescent="0.3">
      <c r="A822" s="21"/>
      <c r="B822" s="21"/>
      <c r="C822" s="21"/>
      <c r="D822" s="31"/>
    </row>
    <row r="823" spans="1:4" x14ac:dyDescent="0.3">
      <c r="A823" s="21"/>
      <c r="B823" s="21"/>
      <c r="C823" s="21"/>
      <c r="D823" s="31"/>
    </row>
    <row r="824" spans="1:4" x14ac:dyDescent="0.3">
      <c r="A824" s="21"/>
      <c r="B824" s="21"/>
      <c r="C824" s="21"/>
      <c r="D824" s="31"/>
    </row>
    <row r="825" spans="1:4" x14ac:dyDescent="0.3">
      <c r="A825" s="21"/>
      <c r="B825" s="21"/>
      <c r="C825" s="21"/>
      <c r="D825" s="31"/>
    </row>
    <row r="826" spans="1:4" x14ac:dyDescent="0.3">
      <c r="A826" s="21"/>
      <c r="B826" s="21"/>
      <c r="C826" s="21"/>
      <c r="D826" s="31"/>
    </row>
    <row r="827" spans="1:4" x14ac:dyDescent="0.3">
      <c r="A827" s="21"/>
      <c r="B827" s="21"/>
      <c r="C827" s="21"/>
      <c r="D827" s="31"/>
    </row>
    <row r="828" spans="1:4" x14ac:dyDescent="0.3">
      <c r="A828" s="21"/>
      <c r="B828" s="21"/>
      <c r="C828" s="21"/>
      <c r="D828" s="31"/>
    </row>
    <row r="829" spans="1:4" x14ac:dyDescent="0.3">
      <c r="A829" s="21"/>
      <c r="B829" s="21"/>
      <c r="C829" s="21"/>
      <c r="D829" s="31"/>
    </row>
    <row r="830" spans="1:4" x14ac:dyDescent="0.3">
      <c r="A830" s="21"/>
      <c r="B830" s="21"/>
      <c r="C830" s="21"/>
      <c r="D830" s="31"/>
    </row>
    <row r="831" spans="1:4" x14ac:dyDescent="0.3">
      <c r="A831" s="21"/>
      <c r="B831" s="21"/>
      <c r="C831" s="21"/>
      <c r="D831" s="31"/>
    </row>
    <row r="832" spans="1:4" x14ac:dyDescent="0.3">
      <c r="A832" s="21"/>
      <c r="B832" s="21"/>
      <c r="C832" s="21"/>
      <c r="D832" s="31"/>
    </row>
    <row r="833" spans="1:4" x14ac:dyDescent="0.3">
      <c r="A833" s="21"/>
      <c r="B833" s="21"/>
      <c r="C833" s="21"/>
      <c r="D833" s="31"/>
    </row>
    <row r="834" spans="1:4" x14ac:dyDescent="0.3">
      <c r="A834" s="21"/>
      <c r="B834" s="21"/>
      <c r="C834" s="21"/>
      <c r="D834" s="31"/>
    </row>
    <row r="835" spans="1:4" x14ac:dyDescent="0.3">
      <c r="A835" s="21"/>
      <c r="B835" s="21"/>
      <c r="C835" s="21"/>
      <c r="D835" s="31"/>
    </row>
    <row r="836" spans="1:4" x14ac:dyDescent="0.3">
      <c r="A836" s="21"/>
      <c r="B836" s="21"/>
      <c r="C836" s="21"/>
      <c r="D836" s="31"/>
    </row>
    <row r="837" spans="1:4" x14ac:dyDescent="0.3">
      <c r="A837" s="21"/>
      <c r="B837" s="21"/>
      <c r="C837" s="21"/>
      <c r="D837" s="31"/>
    </row>
    <row r="838" spans="1:4" x14ac:dyDescent="0.3">
      <c r="A838" s="21"/>
      <c r="B838" s="21"/>
      <c r="C838" s="21"/>
      <c r="D838" s="31"/>
    </row>
    <row r="839" spans="1:4" x14ac:dyDescent="0.3">
      <c r="A839" s="21"/>
      <c r="B839" s="21"/>
      <c r="C839" s="21"/>
      <c r="D839" s="31"/>
    </row>
    <row r="840" spans="1:4" x14ac:dyDescent="0.3">
      <c r="A840" s="21"/>
      <c r="B840" s="21"/>
      <c r="C840" s="21"/>
      <c r="D840" s="31"/>
    </row>
    <row r="841" spans="1:4" x14ac:dyDescent="0.3">
      <c r="A841" s="21"/>
      <c r="B841" s="21"/>
      <c r="C841" s="21"/>
      <c r="D841" s="31"/>
    </row>
    <row r="842" spans="1:4" x14ac:dyDescent="0.3">
      <c r="A842" s="21"/>
      <c r="B842" s="21"/>
      <c r="C842" s="21"/>
      <c r="D842" s="31"/>
    </row>
    <row r="843" spans="1:4" x14ac:dyDescent="0.3">
      <c r="A843" s="21"/>
      <c r="B843" s="21"/>
      <c r="C843" s="21"/>
      <c r="D843" s="31"/>
    </row>
    <row r="844" spans="1:4" x14ac:dyDescent="0.3">
      <c r="A844" s="21"/>
      <c r="B844" s="21"/>
      <c r="C844" s="21"/>
      <c r="D844" s="31"/>
    </row>
    <row r="845" spans="1:4" x14ac:dyDescent="0.3">
      <c r="A845" s="21"/>
      <c r="B845" s="21"/>
      <c r="C845" s="21"/>
      <c r="D845" s="31"/>
    </row>
    <row r="846" spans="1:4" x14ac:dyDescent="0.3">
      <c r="A846" s="21"/>
      <c r="B846" s="21"/>
      <c r="C846" s="21"/>
      <c r="D846" s="31"/>
    </row>
    <row r="847" spans="1:4" x14ac:dyDescent="0.3">
      <c r="A847" s="21"/>
      <c r="B847" s="21"/>
      <c r="C847" s="21"/>
      <c r="D847" s="31"/>
    </row>
    <row r="848" spans="1:4" x14ac:dyDescent="0.3">
      <c r="A848" s="21"/>
      <c r="B848" s="21"/>
      <c r="C848" s="21"/>
      <c r="D848" s="31"/>
    </row>
    <row r="849" spans="1:4" x14ac:dyDescent="0.3">
      <c r="A849" s="21"/>
      <c r="B849" s="21"/>
      <c r="C849" s="21"/>
      <c r="D849" s="31"/>
    </row>
    <row r="850" spans="1:4" x14ac:dyDescent="0.3">
      <c r="A850" s="21"/>
      <c r="B850" s="21"/>
      <c r="C850" s="21"/>
      <c r="D850" s="31"/>
    </row>
    <row r="851" spans="1:4" x14ac:dyDescent="0.3">
      <c r="A851" s="21"/>
      <c r="B851" s="21"/>
      <c r="C851" s="21"/>
      <c r="D851" s="31"/>
    </row>
    <row r="852" spans="1:4" x14ac:dyDescent="0.3">
      <c r="A852" s="21"/>
      <c r="B852" s="21"/>
      <c r="C852" s="21"/>
      <c r="D852" s="31"/>
    </row>
    <row r="853" spans="1:4" x14ac:dyDescent="0.3">
      <c r="A853" s="21"/>
      <c r="B853" s="21"/>
      <c r="C853" s="21"/>
      <c r="D853" s="31"/>
    </row>
    <row r="854" spans="1:4" x14ac:dyDescent="0.3">
      <c r="A854" s="21"/>
      <c r="B854" s="21"/>
      <c r="C854" s="21"/>
      <c r="D854" s="31"/>
    </row>
    <row r="855" spans="1:4" x14ac:dyDescent="0.3">
      <c r="A855" s="21"/>
      <c r="B855" s="21"/>
      <c r="C855" s="21"/>
      <c r="D855" s="31"/>
    </row>
    <row r="856" spans="1:4" x14ac:dyDescent="0.3">
      <c r="A856" s="21"/>
      <c r="B856" s="21"/>
      <c r="C856" s="21"/>
      <c r="D856" s="31"/>
    </row>
    <row r="857" spans="1:4" x14ac:dyDescent="0.3">
      <c r="A857" s="21"/>
      <c r="B857" s="21"/>
      <c r="C857" s="21"/>
      <c r="D857" s="31"/>
    </row>
    <row r="858" spans="1:4" x14ac:dyDescent="0.3">
      <c r="A858" s="21"/>
      <c r="B858" s="21"/>
      <c r="C858" s="21"/>
      <c r="D858" s="31"/>
    </row>
    <row r="859" spans="1:4" x14ac:dyDescent="0.3">
      <c r="A859" s="21"/>
      <c r="B859" s="21"/>
      <c r="C859" s="21"/>
      <c r="D859" s="31"/>
    </row>
    <row r="860" spans="1:4" x14ac:dyDescent="0.3">
      <c r="A860" s="21"/>
      <c r="B860" s="21"/>
      <c r="C860" s="21"/>
      <c r="D860" s="31"/>
    </row>
    <row r="861" spans="1:4" x14ac:dyDescent="0.3">
      <c r="A861" s="21"/>
      <c r="B861" s="21"/>
      <c r="C861" s="21"/>
      <c r="D861" s="31"/>
    </row>
    <row r="862" spans="1:4" x14ac:dyDescent="0.3">
      <c r="A862" s="21"/>
      <c r="B862" s="21"/>
      <c r="C862" s="21"/>
      <c r="D862" s="31"/>
    </row>
    <row r="863" spans="1:4" x14ac:dyDescent="0.3">
      <c r="A863" s="21"/>
      <c r="B863" s="21"/>
      <c r="C863" s="21"/>
      <c r="D863" s="31"/>
    </row>
    <row r="864" spans="1:4" x14ac:dyDescent="0.3">
      <c r="A864" s="21"/>
      <c r="B864" s="21"/>
      <c r="C864" s="21"/>
      <c r="D864" s="31"/>
    </row>
    <row r="865" spans="1:4" x14ac:dyDescent="0.3">
      <c r="A865" s="21"/>
      <c r="B865" s="21"/>
      <c r="C865" s="21"/>
      <c r="D865" s="31"/>
    </row>
    <row r="866" spans="1:4" x14ac:dyDescent="0.3">
      <c r="A866" s="21"/>
      <c r="B866" s="21"/>
      <c r="C866" s="21"/>
      <c r="D866" s="31"/>
    </row>
    <row r="867" spans="1:4" x14ac:dyDescent="0.3">
      <c r="A867" s="21"/>
      <c r="B867" s="21"/>
      <c r="C867" s="21"/>
      <c r="D867" s="31"/>
    </row>
    <row r="868" spans="1:4" x14ac:dyDescent="0.3">
      <c r="A868" s="21"/>
      <c r="B868" s="21"/>
      <c r="C868" s="21"/>
      <c r="D868" s="31"/>
    </row>
    <row r="869" spans="1:4" x14ac:dyDescent="0.3">
      <c r="A869" s="21"/>
      <c r="B869" s="21"/>
      <c r="C869" s="21"/>
      <c r="D869" s="31"/>
    </row>
    <row r="870" spans="1:4" x14ac:dyDescent="0.3">
      <c r="A870" s="21"/>
      <c r="B870" s="21"/>
      <c r="C870" s="21"/>
      <c r="D870" s="31"/>
    </row>
    <row r="871" spans="1:4" x14ac:dyDescent="0.3">
      <c r="A871" s="21"/>
      <c r="B871" s="21"/>
      <c r="C871" s="21"/>
      <c r="D871" s="31"/>
    </row>
    <row r="872" spans="1:4" x14ac:dyDescent="0.3">
      <c r="A872" s="21"/>
      <c r="B872" s="21"/>
      <c r="C872" s="21"/>
      <c r="D872" s="31"/>
    </row>
    <row r="873" spans="1:4" x14ac:dyDescent="0.3">
      <c r="A873" s="21"/>
      <c r="B873" s="21"/>
      <c r="C873" s="21"/>
      <c r="D873" s="31"/>
    </row>
    <row r="874" spans="1:4" x14ac:dyDescent="0.3">
      <c r="A874" s="21"/>
      <c r="B874" s="21"/>
      <c r="C874" s="21"/>
      <c r="D874" s="31"/>
    </row>
    <row r="875" spans="1:4" x14ac:dyDescent="0.3">
      <c r="A875" s="21"/>
      <c r="B875" s="21"/>
      <c r="C875" s="21"/>
      <c r="D875" s="31"/>
    </row>
    <row r="876" spans="1:4" x14ac:dyDescent="0.3">
      <c r="A876" s="21"/>
      <c r="B876" s="21"/>
      <c r="C876" s="21"/>
      <c r="D876" s="31"/>
    </row>
    <row r="877" spans="1:4" x14ac:dyDescent="0.3">
      <c r="A877" s="21"/>
      <c r="B877" s="21"/>
      <c r="C877" s="21"/>
      <c r="D877" s="31"/>
    </row>
    <row r="878" spans="1:4" x14ac:dyDescent="0.3">
      <c r="A878" s="21"/>
      <c r="B878" s="21"/>
      <c r="C878" s="21"/>
      <c r="D878" s="31"/>
    </row>
    <row r="879" spans="1:4" x14ac:dyDescent="0.3">
      <c r="A879" s="21"/>
      <c r="B879" s="21"/>
      <c r="C879" s="21"/>
      <c r="D879" s="31"/>
    </row>
    <row r="880" spans="1:4" x14ac:dyDescent="0.3">
      <c r="A880" s="21"/>
      <c r="B880" s="21"/>
      <c r="C880" s="21"/>
      <c r="D880" s="31"/>
    </row>
    <row r="881" spans="1:4" x14ac:dyDescent="0.3">
      <c r="A881" s="21"/>
      <c r="B881" s="21"/>
      <c r="C881" s="21"/>
      <c r="D881" s="31"/>
    </row>
    <row r="882" spans="1:4" x14ac:dyDescent="0.3">
      <c r="A882" s="21"/>
      <c r="B882" s="21"/>
      <c r="C882" s="21"/>
      <c r="D882" s="31"/>
    </row>
    <row r="883" spans="1:4" x14ac:dyDescent="0.3">
      <c r="A883" s="21"/>
      <c r="B883" s="21"/>
      <c r="C883" s="21"/>
      <c r="D883" s="31"/>
    </row>
    <row r="884" spans="1:4" x14ac:dyDescent="0.3">
      <c r="A884" s="21"/>
      <c r="B884" s="21"/>
      <c r="C884" s="21"/>
      <c r="D884" s="31"/>
    </row>
    <row r="885" spans="1:4" x14ac:dyDescent="0.3">
      <c r="A885" s="21"/>
      <c r="B885" s="21"/>
      <c r="C885" s="21"/>
      <c r="D885" s="31"/>
    </row>
    <row r="886" spans="1:4" x14ac:dyDescent="0.3">
      <c r="A886" s="21"/>
      <c r="B886" s="21"/>
      <c r="C886" s="21"/>
      <c r="D886" s="31"/>
    </row>
    <row r="887" spans="1:4" x14ac:dyDescent="0.3">
      <c r="A887" s="21"/>
      <c r="B887" s="21"/>
      <c r="C887" s="21"/>
      <c r="D887" s="31"/>
    </row>
    <row r="888" spans="1:4" x14ac:dyDescent="0.3">
      <c r="A888" s="21"/>
      <c r="B888" s="21"/>
      <c r="C888" s="21"/>
      <c r="D888" s="31"/>
    </row>
    <row r="889" spans="1:4" x14ac:dyDescent="0.3">
      <c r="A889" s="21"/>
      <c r="B889" s="21"/>
      <c r="C889" s="21"/>
      <c r="D889" s="31"/>
    </row>
    <row r="890" spans="1:4" x14ac:dyDescent="0.3">
      <c r="A890" s="21"/>
      <c r="B890" s="21"/>
      <c r="C890" s="21"/>
      <c r="D890" s="31"/>
    </row>
    <row r="891" spans="1:4" x14ac:dyDescent="0.3">
      <c r="A891" s="21"/>
      <c r="B891" s="21"/>
      <c r="C891" s="21"/>
      <c r="D891" s="31"/>
    </row>
    <row r="892" spans="1:4" x14ac:dyDescent="0.3">
      <c r="A892" s="21"/>
      <c r="B892" s="21"/>
      <c r="C892" s="21"/>
      <c r="D892" s="31"/>
    </row>
    <row r="893" spans="1:4" x14ac:dyDescent="0.3">
      <c r="A893" s="21"/>
      <c r="B893" s="21"/>
      <c r="C893" s="21"/>
      <c r="D893" s="31"/>
    </row>
    <row r="894" spans="1:4" x14ac:dyDescent="0.3">
      <c r="A894" s="21"/>
      <c r="B894" s="21"/>
      <c r="C894" s="21"/>
      <c r="D894" s="31"/>
    </row>
    <row r="895" spans="1:4" x14ac:dyDescent="0.3">
      <c r="A895" s="21"/>
      <c r="B895" s="21"/>
      <c r="C895" s="21"/>
      <c r="D895" s="31"/>
    </row>
    <row r="896" spans="1:4" x14ac:dyDescent="0.3">
      <c r="A896" s="21"/>
      <c r="B896" s="21"/>
      <c r="C896" s="21"/>
      <c r="D896" s="31"/>
    </row>
    <row r="897" spans="1:4" x14ac:dyDescent="0.3">
      <c r="A897" s="21"/>
      <c r="B897" s="21"/>
      <c r="C897" s="21"/>
      <c r="D897" s="31"/>
    </row>
    <row r="898" spans="1:4" x14ac:dyDescent="0.3">
      <c r="A898" s="21"/>
      <c r="B898" s="21"/>
      <c r="C898" s="21"/>
      <c r="D898" s="31"/>
    </row>
    <row r="899" spans="1:4" x14ac:dyDescent="0.3">
      <c r="A899" s="21"/>
      <c r="B899" s="21"/>
      <c r="C899" s="21"/>
      <c r="D899" s="31"/>
    </row>
    <row r="900" spans="1:4" x14ac:dyDescent="0.3">
      <c r="A900" s="21"/>
      <c r="B900" s="21"/>
      <c r="C900" s="21"/>
      <c r="D900" s="31"/>
    </row>
    <row r="901" spans="1:4" x14ac:dyDescent="0.3">
      <c r="A901" s="21"/>
      <c r="B901" s="21"/>
      <c r="C901" s="21"/>
      <c r="D901" s="31"/>
    </row>
    <row r="902" spans="1:4" x14ac:dyDescent="0.3">
      <c r="A902" s="21"/>
      <c r="B902" s="21"/>
      <c r="C902" s="21"/>
      <c r="D902" s="31"/>
    </row>
    <row r="903" spans="1:4" x14ac:dyDescent="0.3">
      <c r="A903" s="21"/>
      <c r="B903" s="21"/>
      <c r="C903" s="21"/>
      <c r="D903" s="31"/>
    </row>
    <row r="904" spans="1:4" x14ac:dyDescent="0.3">
      <c r="A904" s="21"/>
      <c r="B904" s="21"/>
      <c r="C904" s="21"/>
      <c r="D904" s="31"/>
    </row>
    <row r="905" spans="1:4" x14ac:dyDescent="0.3">
      <c r="A905" s="21"/>
      <c r="B905" s="21"/>
      <c r="C905" s="21"/>
      <c r="D905" s="31"/>
    </row>
    <row r="906" spans="1:4" x14ac:dyDescent="0.3">
      <c r="A906" s="21"/>
      <c r="B906" s="21"/>
      <c r="C906" s="21"/>
      <c r="D906" s="31"/>
    </row>
    <row r="907" spans="1:4" x14ac:dyDescent="0.3">
      <c r="A907" s="21"/>
      <c r="B907" s="21"/>
      <c r="C907" s="21"/>
      <c r="D907" s="31"/>
    </row>
    <row r="908" spans="1:4" x14ac:dyDescent="0.3">
      <c r="A908" s="21"/>
      <c r="B908" s="21"/>
      <c r="C908" s="21"/>
      <c r="D908" s="31"/>
    </row>
    <row r="909" spans="1:4" x14ac:dyDescent="0.3">
      <c r="A909" s="21"/>
      <c r="B909" s="21"/>
      <c r="C909" s="21"/>
      <c r="D909" s="31"/>
    </row>
    <row r="910" spans="1:4" x14ac:dyDescent="0.3">
      <c r="A910" s="21"/>
      <c r="B910" s="21"/>
      <c r="C910" s="21"/>
      <c r="D910" s="31"/>
    </row>
    <row r="911" spans="1:4" x14ac:dyDescent="0.3">
      <c r="A911" s="21"/>
      <c r="B911" s="21"/>
      <c r="C911" s="21"/>
      <c r="D911" s="31"/>
    </row>
    <row r="912" spans="1:4" x14ac:dyDescent="0.3">
      <c r="A912" s="21"/>
      <c r="B912" s="21"/>
      <c r="C912" s="21"/>
      <c r="D912" s="31"/>
    </row>
    <row r="913" spans="1:4" x14ac:dyDescent="0.3">
      <c r="A913" s="21"/>
      <c r="B913" s="21"/>
      <c r="C913" s="21"/>
      <c r="D913" s="31"/>
    </row>
    <row r="914" spans="1:4" x14ac:dyDescent="0.3">
      <c r="A914" s="21"/>
      <c r="B914" s="21"/>
      <c r="C914" s="21"/>
      <c r="D914" s="31"/>
    </row>
    <row r="915" spans="1:4" x14ac:dyDescent="0.3">
      <c r="A915" s="21"/>
      <c r="B915" s="21"/>
      <c r="C915" s="21"/>
      <c r="D915" s="31"/>
    </row>
    <row r="916" spans="1:4" x14ac:dyDescent="0.3">
      <c r="A916" s="21"/>
      <c r="B916" s="21"/>
      <c r="C916" s="21"/>
      <c r="D916" s="31"/>
    </row>
    <row r="917" spans="1:4" x14ac:dyDescent="0.3">
      <c r="A917" s="21"/>
      <c r="B917" s="21"/>
      <c r="C917" s="21"/>
      <c r="D917" s="31"/>
    </row>
    <row r="918" spans="1:4" x14ac:dyDescent="0.3">
      <c r="A918" s="21"/>
      <c r="B918" s="21"/>
      <c r="C918" s="21"/>
      <c r="D918" s="31"/>
    </row>
    <row r="919" spans="1:4" x14ac:dyDescent="0.3">
      <c r="A919" s="21"/>
      <c r="B919" s="21"/>
      <c r="C919" s="21"/>
      <c r="D919" s="31"/>
    </row>
    <row r="920" spans="1:4" x14ac:dyDescent="0.3">
      <c r="A920" s="21"/>
      <c r="B920" s="21"/>
      <c r="C920" s="21"/>
      <c r="D920" s="31"/>
    </row>
    <row r="921" spans="1:4" x14ac:dyDescent="0.3">
      <c r="A921" s="21"/>
      <c r="B921" s="21"/>
      <c r="C921" s="21"/>
      <c r="D921" s="31"/>
    </row>
    <row r="922" spans="1:4" x14ac:dyDescent="0.3">
      <c r="A922" s="21"/>
      <c r="B922" s="21"/>
      <c r="C922" s="21"/>
      <c r="D922" s="31"/>
    </row>
    <row r="923" spans="1:4" x14ac:dyDescent="0.3">
      <c r="A923" s="21"/>
      <c r="B923" s="21"/>
      <c r="C923" s="21"/>
      <c r="D923" s="31"/>
    </row>
    <row r="924" spans="1:4" x14ac:dyDescent="0.3">
      <c r="A924" s="21"/>
      <c r="B924" s="21"/>
      <c r="C924" s="21"/>
      <c r="D924" s="31"/>
    </row>
    <row r="925" spans="1:4" x14ac:dyDescent="0.3">
      <c r="A925" s="21"/>
      <c r="B925" s="21"/>
      <c r="C925" s="21"/>
      <c r="D925" s="31"/>
    </row>
    <row r="926" spans="1:4" x14ac:dyDescent="0.3">
      <c r="A926" s="21"/>
      <c r="B926" s="21"/>
      <c r="C926" s="21"/>
      <c r="D926" s="31"/>
    </row>
    <row r="927" spans="1:4" x14ac:dyDescent="0.3">
      <c r="A927" s="21"/>
      <c r="B927" s="21"/>
      <c r="C927" s="21"/>
      <c r="D927" s="31"/>
    </row>
    <row r="928" spans="1:4" x14ac:dyDescent="0.3">
      <c r="A928" s="21"/>
      <c r="B928" s="21"/>
      <c r="C928" s="21"/>
      <c r="D928" s="31"/>
    </row>
    <row r="929" spans="1:4" x14ac:dyDescent="0.3">
      <c r="A929" s="21"/>
      <c r="B929" s="21"/>
      <c r="C929" s="21"/>
      <c r="D929" s="31"/>
    </row>
    <row r="930" spans="1:4" x14ac:dyDescent="0.3">
      <c r="A930" s="21"/>
      <c r="B930" s="21"/>
      <c r="C930" s="21"/>
      <c r="D930" s="31"/>
    </row>
    <row r="931" spans="1:4" x14ac:dyDescent="0.3">
      <c r="A931" s="21"/>
      <c r="B931" s="21"/>
      <c r="C931" s="21"/>
      <c r="D931" s="31"/>
    </row>
    <row r="932" spans="1:4" x14ac:dyDescent="0.3">
      <c r="A932" s="21"/>
      <c r="B932" s="21"/>
      <c r="C932" s="21"/>
      <c r="D932" s="31"/>
    </row>
    <row r="933" spans="1:4" x14ac:dyDescent="0.3">
      <c r="A933" s="21"/>
      <c r="B933" s="21"/>
      <c r="C933" s="21"/>
      <c r="D933" s="31"/>
    </row>
    <row r="934" spans="1:4" x14ac:dyDescent="0.3">
      <c r="A934" s="21"/>
      <c r="B934" s="21"/>
      <c r="C934" s="21"/>
      <c r="D934" s="31"/>
    </row>
    <row r="935" spans="1:4" x14ac:dyDescent="0.3">
      <c r="A935" s="21"/>
      <c r="B935" s="21"/>
      <c r="C935" s="21"/>
      <c r="D935" s="31"/>
    </row>
    <row r="936" spans="1:4" x14ac:dyDescent="0.3">
      <c r="A936" s="21"/>
      <c r="B936" s="21"/>
      <c r="C936" s="21"/>
      <c r="D936" s="31"/>
    </row>
    <row r="937" spans="1:4" x14ac:dyDescent="0.3">
      <c r="A937" s="21"/>
      <c r="B937" s="21"/>
      <c r="C937" s="21"/>
      <c r="D937" s="31"/>
    </row>
    <row r="938" spans="1:4" x14ac:dyDescent="0.3">
      <c r="A938" s="21"/>
      <c r="B938" s="21"/>
      <c r="C938" s="21"/>
      <c r="D938" s="31"/>
    </row>
    <row r="939" spans="1:4" x14ac:dyDescent="0.3">
      <c r="A939" s="21"/>
      <c r="B939" s="21"/>
      <c r="C939" s="21"/>
      <c r="D939" s="31"/>
    </row>
    <row r="940" spans="1:4" x14ac:dyDescent="0.3">
      <c r="A940" s="21"/>
      <c r="B940" s="21"/>
      <c r="C940" s="21"/>
      <c r="D940" s="31"/>
    </row>
    <row r="941" spans="1:4" x14ac:dyDescent="0.3">
      <c r="A941" s="21"/>
      <c r="B941" s="21"/>
      <c r="C941" s="21"/>
      <c r="D941" s="31"/>
    </row>
    <row r="942" spans="1:4" x14ac:dyDescent="0.3">
      <c r="A942" s="21"/>
      <c r="B942" s="21"/>
      <c r="C942" s="21"/>
      <c r="D942" s="31"/>
    </row>
    <row r="943" spans="1:4" x14ac:dyDescent="0.3">
      <c r="A943" s="21"/>
      <c r="B943" s="21"/>
      <c r="C943" s="21"/>
      <c r="D943" s="31"/>
    </row>
    <row r="944" spans="1:4" x14ac:dyDescent="0.3">
      <c r="A944" s="21"/>
      <c r="B944" s="21"/>
      <c r="C944" s="21"/>
      <c r="D944" s="31"/>
    </row>
    <row r="945" spans="1:4" x14ac:dyDescent="0.3">
      <c r="A945" s="21"/>
      <c r="B945" s="21"/>
      <c r="C945" s="21"/>
      <c r="D945" s="31"/>
    </row>
    <row r="946" spans="1:4" x14ac:dyDescent="0.3">
      <c r="A946" s="21"/>
      <c r="B946" s="21"/>
      <c r="C946" s="21"/>
      <c r="D946" s="31"/>
    </row>
    <row r="947" spans="1:4" x14ac:dyDescent="0.3">
      <c r="A947" s="21"/>
      <c r="B947" s="21"/>
      <c r="C947" s="21"/>
      <c r="D947" s="31"/>
    </row>
    <row r="948" spans="1:4" x14ac:dyDescent="0.3">
      <c r="A948" s="21"/>
      <c r="B948" s="21"/>
      <c r="C948" s="21"/>
      <c r="D948" s="31"/>
    </row>
    <row r="949" spans="1:4" x14ac:dyDescent="0.3">
      <c r="A949" s="21"/>
      <c r="B949" s="21"/>
      <c r="C949" s="21"/>
      <c r="D949" s="31"/>
    </row>
    <row r="950" spans="1:4" x14ac:dyDescent="0.3">
      <c r="A950" s="21"/>
      <c r="B950" s="21"/>
      <c r="C950" s="21"/>
      <c r="D950" s="31"/>
    </row>
    <row r="951" spans="1:4" x14ac:dyDescent="0.3">
      <c r="A951" s="21"/>
      <c r="B951" s="21"/>
      <c r="C951" s="21"/>
      <c r="D951" s="31"/>
    </row>
    <row r="952" spans="1:4" x14ac:dyDescent="0.3">
      <c r="A952" s="21"/>
      <c r="B952" s="21"/>
      <c r="C952" s="21"/>
      <c r="D952" s="31"/>
    </row>
    <row r="953" spans="1:4" x14ac:dyDescent="0.3">
      <c r="A953" s="21"/>
      <c r="B953" s="21"/>
      <c r="C953" s="21"/>
      <c r="D953" s="31"/>
    </row>
    <row r="954" spans="1:4" x14ac:dyDescent="0.3">
      <c r="A954" s="21"/>
      <c r="B954" s="21"/>
      <c r="C954" s="21"/>
      <c r="D954" s="31"/>
    </row>
    <row r="955" spans="1:4" x14ac:dyDescent="0.3">
      <c r="A955" s="21"/>
      <c r="B955" s="21"/>
      <c r="C955" s="21"/>
      <c r="D955" s="31"/>
    </row>
    <row r="956" spans="1:4" x14ac:dyDescent="0.3">
      <c r="A956" s="21"/>
      <c r="B956" s="21"/>
      <c r="C956" s="21"/>
      <c r="D956" s="31"/>
    </row>
    <row r="957" spans="1:4" x14ac:dyDescent="0.3">
      <c r="A957" s="21"/>
      <c r="B957" s="21"/>
      <c r="C957" s="21"/>
      <c r="D957" s="31"/>
    </row>
    <row r="958" spans="1:4" x14ac:dyDescent="0.3">
      <c r="A958" s="21"/>
      <c r="B958" s="21"/>
      <c r="C958" s="21"/>
      <c r="D958" s="31"/>
    </row>
    <row r="959" spans="1:4" x14ac:dyDescent="0.3">
      <c r="A959" s="21"/>
      <c r="B959" s="21"/>
      <c r="C959" s="21"/>
      <c r="D959" s="31"/>
    </row>
    <row r="960" spans="1:4" x14ac:dyDescent="0.3">
      <c r="A960" s="21"/>
      <c r="B960" s="21"/>
      <c r="C960" s="21"/>
      <c r="D960" s="31"/>
    </row>
    <row r="961" spans="1:4" x14ac:dyDescent="0.3">
      <c r="A961" s="21"/>
      <c r="B961" s="21"/>
      <c r="C961" s="21"/>
      <c r="D961" s="31"/>
    </row>
    <row r="962" spans="1:4" x14ac:dyDescent="0.3">
      <c r="A962" s="21"/>
      <c r="B962" s="21"/>
      <c r="C962" s="21"/>
      <c r="D962" s="31"/>
    </row>
    <row r="963" spans="1:4" x14ac:dyDescent="0.3">
      <c r="A963" s="21"/>
      <c r="B963" s="21"/>
      <c r="C963" s="21"/>
      <c r="D963" s="31"/>
    </row>
    <row r="964" spans="1:4" x14ac:dyDescent="0.3">
      <c r="A964" s="21"/>
      <c r="B964" s="21"/>
      <c r="C964" s="21"/>
      <c r="D964" s="31"/>
    </row>
    <row r="965" spans="1:4" x14ac:dyDescent="0.3">
      <c r="A965" s="21"/>
      <c r="B965" s="21"/>
      <c r="C965" s="21"/>
      <c r="D965" s="31"/>
    </row>
    <row r="966" spans="1:4" x14ac:dyDescent="0.3">
      <c r="A966" s="21"/>
      <c r="B966" s="21"/>
      <c r="C966" s="21"/>
      <c r="D966" s="31"/>
    </row>
    <row r="967" spans="1:4" x14ac:dyDescent="0.3">
      <c r="A967" s="21"/>
      <c r="B967" s="21"/>
      <c r="C967" s="21"/>
      <c r="D967" s="31"/>
    </row>
    <row r="968" spans="1:4" x14ac:dyDescent="0.3">
      <c r="A968" s="21"/>
      <c r="B968" s="21"/>
      <c r="C968" s="21"/>
      <c r="D968" s="31"/>
    </row>
    <row r="969" spans="1:4" x14ac:dyDescent="0.3">
      <c r="A969" s="21"/>
      <c r="B969" s="21"/>
      <c r="C969" s="21"/>
      <c r="D969" s="31"/>
    </row>
    <row r="970" spans="1:4" x14ac:dyDescent="0.3">
      <c r="A970" s="21"/>
      <c r="B970" s="21"/>
      <c r="C970" s="21"/>
      <c r="D970" s="31"/>
    </row>
    <row r="971" spans="1:4" x14ac:dyDescent="0.3">
      <c r="A971" s="21"/>
      <c r="B971" s="21"/>
      <c r="C971" s="21"/>
      <c r="D971" s="31"/>
    </row>
    <row r="972" spans="1:4" x14ac:dyDescent="0.3">
      <c r="A972" s="21"/>
      <c r="B972" s="21"/>
      <c r="C972" s="21"/>
      <c r="D972" s="31"/>
    </row>
    <row r="973" spans="1:4" x14ac:dyDescent="0.3">
      <c r="A973" s="21"/>
      <c r="B973" s="21"/>
      <c r="C973" s="21"/>
      <c r="D973" s="31"/>
    </row>
    <row r="974" spans="1:4" x14ac:dyDescent="0.3">
      <c r="A974" s="21"/>
      <c r="B974" s="21"/>
      <c r="C974" s="21"/>
      <c r="D974" s="31"/>
    </row>
    <row r="975" spans="1:4" x14ac:dyDescent="0.3">
      <c r="A975" s="21"/>
      <c r="B975" s="21"/>
      <c r="C975" s="21"/>
      <c r="D975" s="31"/>
    </row>
    <row r="976" spans="1:4" x14ac:dyDescent="0.3">
      <c r="A976" s="21"/>
      <c r="B976" s="21"/>
      <c r="C976" s="21"/>
      <c r="D976" s="31"/>
    </row>
    <row r="977" spans="1:4" x14ac:dyDescent="0.3">
      <c r="A977" s="21"/>
      <c r="B977" s="21"/>
      <c r="C977" s="21"/>
      <c r="D977" s="31"/>
    </row>
    <row r="978" spans="1:4" x14ac:dyDescent="0.3">
      <c r="A978" s="21"/>
      <c r="B978" s="21"/>
      <c r="C978" s="21"/>
      <c r="D978" s="31"/>
    </row>
    <row r="979" spans="1:4" x14ac:dyDescent="0.3">
      <c r="A979" s="21"/>
      <c r="B979" s="21"/>
      <c r="C979" s="21"/>
      <c r="D979" s="31"/>
    </row>
    <row r="980" spans="1:4" x14ac:dyDescent="0.3">
      <c r="A980" s="21"/>
      <c r="B980" s="21"/>
      <c r="C980" s="21"/>
      <c r="D980" s="31"/>
    </row>
    <row r="981" spans="1:4" x14ac:dyDescent="0.3">
      <c r="A981" s="21"/>
      <c r="B981" s="21"/>
      <c r="C981" s="21"/>
      <c r="D981" s="31"/>
    </row>
    <row r="982" spans="1:4" x14ac:dyDescent="0.3">
      <c r="A982" s="21"/>
      <c r="B982" s="21"/>
      <c r="C982" s="21"/>
      <c r="D982" s="31"/>
    </row>
    <row r="983" spans="1:4" x14ac:dyDescent="0.3">
      <c r="A983" s="21"/>
      <c r="B983" s="21"/>
      <c r="C983" s="21"/>
      <c r="D983" s="31"/>
    </row>
    <row r="984" spans="1:4" x14ac:dyDescent="0.3">
      <c r="A984" s="21"/>
      <c r="B984" s="21"/>
      <c r="C984" s="21"/>
      <c r="D984" s="31"/>
    </row>
    <row r="985" spans="1:4" x14ac:dyDescent="0.3">
      <c r="A985" s="21"/>
      <c r="B985" s="21"/>
      <c r="C985" s="21"/>
      <c r="D985" s="31"/>
    </row>
    <row r="986" spans="1:4" x14ac:dyDescent="0.3">
      <c r="A986" s="21"/>
      <c r="B986" s="21"/>
      <c r="C986" s="21"/>
      <c r="D986" s="31"/>
    </row>
    <row r="987" spans="1:4" x14ac:dyDescent="0.3">
      <c r="A987" s="21"/>
      <c r="B987" s="21"/>
      <c r="C987" s="21"/>
      <c r="D987" s="31"/>
    </row>
    <row r="988" spans="1:4" x14ac:dyDescent="0.3">
      <c r="A988" s="21"/>
      <c r="B988" s="21"/>
      <c r="C988" s="21"/>
      <c r="D988" s="31"/>
    </row>
    <row r="989" spans="1:4" x14ac:dyDescent="0.3">
      <c r="A989" s="21"/>
      <c r="B989" s="21"/>
      <c r="C989" s="21"/>
      <c r="D989" s="31"/>
    </row>
    <row r="990" spans="1:4" x14ac:dyDescent="0.3">
      <c r="A990" s="21"/>
      <c r="B990" s="21"/>
      <c r="C990" s="21"/>
      <c r="D990" s="31"/>
    </row>
    <row r="991" spans="1:4" x14ac:dyDescent="0.3">
      <c r="A991" s="21"/>
      <c r="B991" s="21"/>
      <c r="C991" s="21"/>
      <c r="D991" s="31"/>
    </row>
    <row r="992" spans="1:4" x14ac:dyDescent="0.3">
      <c r="A992" s="21"/>
      <c r="B992" s="21"/>
      <c r="C992" s="21"/>
      <c r="D992" s="31"/>
    </row>
    <row r="993" spans="1:4" x14ac:dyDescent="0.3">
      <c r="A993" s="21"/>
      <c r="B993" s="21"/>
      <c r="C993" s="21"/>
      <c r="D993" s="31"/>
    </row>
    <row r="994" spans="1:4" x14ac:dyDescent="0.3">
      <c r="A994" s="21"/>
      <c r="B994" s="21"/>
      <c r="C994" s="21"/>
      <c r="D994" s="31"/>
    </row>
    <row r="995" spans="1:4" x14ac:dyDescent="0.3">
      <c r="A995" s="21"/>
      <c r="B995" s="21"/>
      <c r="C995" s="21"/>
      <c r="D995" s="31"/>
    </row>
    <row r="996" spans="1:4" x14ac:dyDescent="0.3">
      <c r="A996" s="21"/>
      <c r="B996" s="21"/>
      <c r="C996" s="21"/>
      <c r="D996" s="31"/>
    </row>
    <row r="997" spans="1:4" x14ac:dyDescent="0.3">
      <c r="A997" s="21"/>
      <c r="B997" s="21"/>
      <c r="C997" s="21"/>
      <c r="D997" s="31"/>
    </row>
    <row r="998" spans="1:4" x14ac:dyDescent="0.3">
      <c r="A998" s="21"/>
      <c r="B998" s="21"/>
      <c r="C998" s="21"/>
      <c r="D998" s="31"/>
    </row>
    <row r="999" spans="1:4" x14ac:dyDescent="0.3">
      <c r="A999" s="21"/>
      <c r="B999" s="21"/>
      <c r="C999" s="21"/>
      <c r="D999" s="31"/>
    </row>
    <row r="1000" spans="1:4" x14ac:dyDescent="0.3">
      <c r="A1000" s="21"/>
      <c r="B1000" s="21"/>
      <c r="C1000" s="21"/>
      <c r="D1000" s="31"/>
    </row>
    <row r="1001" spans="1:4" x14ac:dyDescent="0.3">
      <c r="A1001" s="21"/>
      <c r="B1001" s="21"/>
      <c r="C1001" s="21"/>
      <c r="D1001" s="31"/>
    </row>
    <row r="1002" spans="1:4" x14ac:dyDescent="0.3">
      <c r="A1002" s="21"/>
      <c r="B1002" s="21"/>
      <c r="C1002" s="21"/>
      <c r="D1002" s="31"/>
    </row>
    <row r="1003" spans="1:4" x14ac:dyDescent="0.3">
      <c r="A1003" s="21"/>
      <c r="B1003" s="21"/>
      <c r="C1003" s="21"/>
      <c r="D1003" s="31"/>
    </row>
    <row r="1004" spans="1:4" x14ac:dyDescent="0.3">
      <c r="A1004" s="21"/>
      <c r="B1004" s="21"/>
      <c r="C1004" s="21"/>
      <c r="D1004" s="31"/>
    </row>
    <row r="1005" spans="1:4" x14ac:dyDescent="0.3">
      <c r="A1005" s="21"/>
      <c r="B1005" s="21"/>
      <c r="C1005" s="21"/>
      <c r="D1005" s="31"/>
    </row>
    <row r="1006" spans="1:4" x14ac:dyDescent="0.3">
      <c r="A1006" s="21"/>
      <c r="B1006" s="21"/>
      <c r="C1006" s="21"/>
      <c r="D1006" s="31"/>
    </row>
    <row r="1007" spans="1:4" x14ac:dyDescent="0.3">
      <c r="A1007" s="21"/>
      <c r="B1007" s="21"/>
      <c r="C1007" s="21"/>
      <c r="D1007" s="31"/>
    </row>
    <row r="1008" spans="1:4" x14ac:dyDescent="0.3">
      <c r="A1008" s="21"/>
      <c r="B1008" s="21"/>
      <c r="C1008" s="21"/>
      <c r="D1008" s="31"/>
    </row>
    <row r="1009" spans="1:4" x14ac:dyDescent="0.3">
      <c r="A1009" s="21"/>
      <c r="B1009" s="21"/>
      <c r="C1009" s="21"/>
      <c r="D1009" s="31"/>
    </row>
    <row r="1010" spans="1:4" x14ac:dyDescent="0.3">
      <c r="A1010" s="21"/>
      <c r="B1010" s="21"/>
      <c r="C1010" s="21"/>
      <c r="D1010" s="31"/>
    </row>
    <row r="1011" spans="1:4" x14ac:dyDescent="0.3">
      <c r="A1011" s="21"/>
      <c r="B1011" s="21"/>
      <c r="C1011" s="21"/>
      <c r="D1011" s="31"/>
    </row>
    <row r="1012" spans="1:4" x14ac:dyDescent="0.3">
      <c r="A1012" s="21"/>
      <c r="B1012" s="21"/>
      <c r="C1012" s="21"/>
      <c r="D1012" s="31"/>
    </row>
    <row r="1013" spans="1:4" x14ac:dyDescent="0.3">
      <c r="A1013" s="21"/>
      <c r="B1013" s="21"/>
      <c r="C1013" s="21"/>
      <c r="D1013" s="31"/>
    </row>
    <row r="1014" spans="1:4" x14ac:dyDescent="0.3">
      <c r="A1014" s="21"/>
      <c r="B1014" s="21"/>
      <c r="C1014" s="21"/>
      <c r="D1014" s="31"/>
    </row>
    <row r="1015" spans="1:4" x14ac:dyDescent="0.3">
      <c r="A1015" s="21"/>
      <c r="B1015" s="21"/>
      <c r="C1015" s="21"/>
      <c r="D1015" s="31"/>
    </row>
    <row r="1016" spans="1:4" x14ac:dyDescent="0.3">
      <c r="A1016" s="21"/>
      <c r="B1016" s="21"/>
      <c r="C1016" s="21"/>
      <c r="D1016" s="31"/>
    </row>
    <row r="1017" spans="1:4" x14ac:dyDescent="0.3">
      <c r="A1017" s="21"/>
      <c r="B1017" s="21"/>
      <c r="C1017" s="21"/>
      <c r="D1017" s="31"/>
    </row>
    <row r="1018" spans="1:4" x14ac:dyDescent="0.3">
      <c r="A1018" s="21"/>
      <c r="B1018" s="21"/>
      <c r="C1018" s="21"/>
      <c r="D1018" s="31"/>
    </row>
    <row r="1019" spans="1:4" x14ac:dyDescent="0.3">
      <c r="A1019" s="21"/>
      <c r="B1019" s="21"/>
      <c r="C1019" s="21"/>
      <c r="D1019" s="31"/>
    </row>
    <row r="1020" spans="1:4" x14ac:dyDescent="0.3">
      <c r="A1020" s="21"/>
      <c r="B1020" s="21"/>
      <c r="C1020" s="21"/>
      <c r="D1020" s="31"/>
    </row>
    <row r="1021" spans="1:4" x14ac:dyDescent="0.3">
      <c r="A1021" s="21"/>
      <c r="B1021" s="21"/>
      <c r="C1021" s="21"/>
      <c r="D1021" s="31"/>
    </row>
    <row r="1022" spans="1:4" x14ac:dyDescent="0.3">
      <c r="A1022" s="21"/>
      <c r="B1022" s="21"/>
      <c r="C1022" s="21"/>
      <c r="D1022" s="31"/>
    </row>
    <row r="1023" spans="1:4" x14ac:dyDescent="0.3">
      <c r="A1023" s="21"/>
      <c r="B1023" s="21"/>
      <c r="C1023" s="21"/>
      <c r="D1023" s="31"/>
    </row>
    <row r="1024" spans="1:4" x14ac:dyDescent="0.3">
      <c r="A1024" s="21"/>
      <c r="B1024" s="21"/>
      <c r="C1024" s="21"/>
      <c r="D1024" s="31"/>
    </row>
    <row r="1025" spans="1:4" x14ac:dyDescent="0.3">
      <c r="A1025" s="21"/>
      <c r="B1025" s="21"/>
      <c r="C1025" s="21"/>
      <c r="D1025" s="31"/>
    </row>
    <row r="1026" spans="1:4" x14ac:dyDescent="0.3">
      <c r="A1026" s="21"/>
      <c r="B1026" s="21"/>
      <c r="C1026" s="21"/>
      <c r="D1026" s="31"/>
    </row>
    <row r="1027" spans="1:4" x14ac:dyDescent="0.3">
      <c r="A1027" s="21"/>
      <c r="B1027" s="21"/>
      <c r="C1027" s="21"/>
      <c r="D1027" s="31"/>
    </row>
    <row r="1028" spans="1:4" x14ac:dyDescent="0.3">
      <c r="A1028" s="21"/>
      <c r="B1028" s="21"/>
      <c r="C1028" s="21"/>
      <c r="D1028" s="31"/>
    </row>
    <row r="1029" spans="1:4" x14ac:dyDescent="0.3">
      <c r="A1029" s="21"/>
      <c r="B1029" s="21"/>
      <c r="C1029" s="21"/>
      <c r="D1029" s="31"/>
    </row>
    <row r="1030" spans="1:4" x14ac:dyDescent="0.3">
      <c r="A1030" s="21"/>
      <c r="B1030" s="21"/>
      <c r="C1030" s="21"/>
      <c r="D1030" s="31"/>
    </row>
    <row r="1031" spans="1:4" x14ac:dyDescent="0.3">
      <c r="A1031" s="21"/>
      <c r="B1031" s="21"/>
      <c r="C1031" s="21"/>
      <c r="D1031" s="31"/>
    </row>
    <row r="1032" spans="1:4" x14ac:dyDescent="0.3">
      <c r="A1032" s="21"/>
      <c r="B1032" s="21"/>
      <c r="C1032" s="21"/>
      <c r="D1032" s="31"/>
    </row>
    <row r="1033" spans="1:4" x14ac:dyDescent="0.3">
      <c r="A1033" s="21"/>
      <c r="B1033" s="21"/>
      <c r="C1033" s="21"/>
      <c r="D1033" s="31"/>
    </row>
    <row r="1034" spans="1:4" x14ac:dyDescent="0.3">
      <c r="A1034" s="21"/>
      <c r="B1034" s="21"/>
      <c r="C1034" s="21"/>
      <c r="D1034" s="31"/>
    </row>
    <row r="1035" spans="1:4" x14ac:dyDescent="0.3">
      <c r="A1035" s="21"/>
      <c r="B1035" s="21"/>
      <c r="C1035" s="21"/>
      <c r="D1035" s="31"/>
    </row>
    <row r="1036" spans="1:4" x14ac:dyDescent="0.3">
      <c r="A1036" s="21"/>
      <c r="B1036" s="21"/>
      <c r="C1036" s="21"/>
      <c r="D1036" s="31"/>
    </row>
    <row r="1037" spans="1:4" x14ac:dyDescent="0.3">
      <c r="A1037" s="21"/>
      <c r="B1037" s="21"/>
      <c r="C1037" s="21"/>
      <c r="D1037" s="31"/>
    </row>
    <row r="1038" spans="1:4" x14ac:dyDescent="0.3">
      <c r="A1038" s="21"/>
      <c r="B1038" s="21"/>
      <c r="C1038" s="21"/>
      <c r="D1038" s="31"/>
    </row>
    <row r="1039" spans="1:4" x14ac:dyDescent="0.3">
      <c r="A1039" s="21"/>
      <c r="B1039" s="21"/>
      <c r="C1039" s="21"/>
      <c r="D1039" s="31"/>
    </row>
    <row r="1040" spans="1:4" x14ac:dyDescent="0.3">
      <c r="A1040" s="21"/>
      <c r="B1040" s="21"/>
      <c r="C1040" s="21"/>
      <c r="D1040" s="31"/>
    </row>
    <row r="1041" spans="1:4" x14ac:dyDescent="0.3">
      <c r="A1041" s="21"/>
      <c r="B1041" s="21"/>
      <c r="C1041" s="21"/>
      <c r="D1041" s="31"/>
    </row>
    <row r="1042" spans="1:4" x14ac:dyDescent="0.3">
      <c r="A1042" s="21"/>
      <c r="B1042" s="21"/>
      <c r="C1042" s="21"/>
      <c r="D1042" s="31"/>
    </row>
    <row r="1043" spans="1:4" x14ac:dyDescent="0.3">
      <c r="A1043" s="21"/>
      <c r="B1043" s="21"/>
      <c r="C1043" s="21"/>
      <c r="D1043" s="31"/>
    </row>
    <row r="1044" spans="1:4" x14ac:dyDescent="0.3">
      <c r="A1044" s="21"/>
      <c r="B1044" s="21"/>
      <c r="C1044" s="21"/>
      <c r="D1044" s="31"/>
    </row>
    <row r="1045" spans="1:4" x14ac:dyDescent="0.3">
      <c r="A1045" s="21"/>
      <c r="B1045" s="21"/>
      <c r="C1045" s="21"/>
      <c r="D1045" s="31"/>
    </row>
    <row r="1046" spans="1:4" x14ac:dyDescent="0.3">
      <c r="A1046" s="21"/>
      <c r="B1046" s="21"/>
      <c r="C1046" s="21"/>
      <c r="D1046" s="31"/>
    </row>
    <row r="1047" spans="1:4" x14ac:dyDescent="0.3">
      <c r="A1047" s="21"/>
      <c r="B1047" s="21"/>
      <c r="C1047" s="21"/>
      <c r="D1047" s="31"/>
    </row>
    <row r="1048" spans="1:4" x14ac:dyDescent="0.3">
      <c r="A1048" s="21"/>
      <c r="B1048" s="21"/>
      <c r="C1048" s="21"/>
      <c r="D1048" s="31"/>
    </row>
    <row r="1049" spans="1:4" x14ac:dyDescent="0.3">
      <c r="A1049" s="21"/>
      <c r="B1049" s="21"/>
      <c r="C1049" s="21"/>
      <c r="D1049" s="31"/>
    </row>
    <row r="1050" spans="1:4" x14ac:dyDescent="0.3">
      <c r="A1050" s="21"/>
      <c r="B1050" s="21"/>
      <c r="C1050" s="21"/>
      <c r="D1050" s="31"/>
    </row>
    <row r="1051" spans="1:4" x14ac:dyDescent="0.3">
      <c r="A1051" s="21"/>
      <c r="B1051" s="21"/>
      <c r="C1051" s="21"/>
      <c r="D1051" s="31"/>
    </row>
    <row r="1052" spans="1:4" x14ac:dyDescent="0.3">
      <c r="A1052" s="21"/>
      <c r="B1052" s="21"/>
      <c r="C1052" s="21"/>
      <c r="D1052" s="31"/>
    </row>
    <row r="1053" spans="1:4" x14ac:dyDescent="0.3">
      <c r="A1053" s="21"/>
      <c r="B1053" s="21"/>
      <c r="C1053" s="21"/>
      <c r="D1053" s="31"/>
    </row>
    <row r="1054" spans="1:4" x14ac:dyDescent="0.3">
      <c r="A1054" s="21"/>
      <c r="B1054" s="21"/>
      <c r="C1054" s="21"/>
      <c r="D1054" s="31"/>
    </row>
    <row r="1055" spans="1:4" x14ac:dyDescent="0.3">
      <c r="A1055" s="21"/>
      <c r="B1055" s="21"/>
      <c r="C1055" s="21"/>
      <c r="D1055" s="31"/>
    </row>
    <row r="1056" spans="1:4" x14ac:dyDescent="0.3">
      <c r="A1056" s="21"/>
      <c r="B1056" s="21"/>
      <c r="C1056" s="21"/>
      <c r="D1056" s="31"/>
    </row>
    <row r="1057" spans="1:4" x14ac:dyDescent="0.3">
      <c r="A1057" s="21"/>
      <c r="B1057" s="21"/>
      <c r="C1057" s="21"/>
      <c r="D1057" s="31"/>
    </row>
    <row r="1058" spans="1:4" x14ac:dyDescent="0.3">
      <c r="A1058" s="21"/>
      <c r="B1058" s="21"/>
      <c r="C1058" s="21"/>
      <c r="D1058" s="31"/>
    </row>
    <row r="1059" spans="1:4" x14ac:dyDescent="0.3">
      <c r="A1059" s="21"/>
      <c r="B1059" s="21"/>
      <c r="C1059" s="21"/>
      <c r="D1059" s="31"/>
    </row>
    <row r="1060" spans="1:4" x14ac:dyDescent="0.3">
      <c r="A1060" s="21"/>
      <c r="B1060" s="21"/>
      <c r="C1060" s="21"/>
      <c r="D1060" s="31"/>
    </row>
    <row r="1061" spans="1:4" x14ac:dyDescent="0.3">
      <c r="A1061" s="21"/>
      <c r="B1061" s="21"/>
      <c r="C1061" s="21"/>
      <c r="D1061" s="31"/>
    </row>
    <row r="1062" spans="1:4" x14ac:dyDescent="0.3">
      <c r="A1062" s="21"/>
      <c r="B1062" s="21"/>
      <c r="C1062" s="21"/>
      <c r="D1062" s="31"/>
    </row>
    <row r="1063" spans="1:4" x14ac:dyDescent="0.3">
      <c r="A1063" s="21"/>
      <c r="B1063" s="21"/>
      <c r="C1063" s="21"/>
      <c r="D1063" s="31"/>
    </row>
    <row r="1064" spans="1:4" x14ac:dyDescent="0.3">
      <c r="A1064" s="21"/>
      <c r="B1064" s="21"/>
      <c r="C1064" s="21"/>
      <c r="D1064" s="31"/>
    </row>
    <row r="1065" spans="1:4" x14ac:dyDescent="0.3">
      <c r="A1065" s="21"/>
      <c r="B1065" s="21"/>
      <c r="C1065" s="21"/>
      <c r="D1065" s="31"/>
    </row>
    <row r="1066" spans="1:4" x14ac:dyDescent="0.3">
      <c r="A1066" s="21"/>
      <c r="B1066" s="21"/>
      <c r="C1066" s="21"/>
      <c r="D1066" s="31"/>
    </row>
    <row r="1067" spans="1:4" x14ac:dyDescent="0.3">
      <c r="A1067" s="21"/>
      <c r="B1067" s="21"/>
      <c r="C1067" s="21"/>
      <c r="D1067" s="31"/>
    </row>
    <row r="1068" spans="1:4" x14ac:dyDescent="0.3">
      <c r="A1068" s="21"/>
      <c r="B1068" s="21"/>
      <c r="C1068" s="21"/>
      <c r="D1068" s="31"/>
    </row>
    <row r="1069" spans="1:4" x14ac:dyDescent="0.3">
      <c r="A1069" s="21"/>
      <c r="B1069" s="21"/>
      <c r="C1069" s="21"/>
      <c r="D1069" s="31"/>
    </row>
    <row r="1070" spans="1:4" x14ac:dyDescent="0.3">
      <c r="A1070" s="21"/>
      <c r="B1070" s="21"/>
      <c r="C1070" s="21"/>
      <c r="D1070" s="31"/>
    </row>
    <row r="1071" spans="1:4" x14ac:dyDescent="0.3">
      <c r="A1071" s="21"/>
      <c r="B1071" s="21"/>
      <c r="C1071" s="21"/>
      <c r="D1071" s="31"/>
    </row>
    <row r="1072" spans="1:4" x14ac:dyDescent="0.3">
      <c r="A1072" s="21"/>
      <c r="B1072" s="21"/>
      <c r="C1072" s="21"/>
      <c r="D1072" s="31"/>
    </row>
    <row r="1073" spans="1:4" x14ac:dyDescent="0.3">
      <c r="A1073" s="21"/>
      <c r="B1073" s="21"/>
      <c r="C1073" s="21"/>
      <c r="D1073" s="31"/>
    </row>
    <row r="1074" spans="1:4" x14ac:dyDescent="0.3">
      <c r="A1074" s="21"/>
      <c r="B1074" s="21"/>
      <c r="C1074" s="21"/>
      <c r="D1074" s="31"/>
    </row>
    <row r="1075" spans="1:4" x14ac:dyDescent="0.3">
      <c r="A1075" s="21"/>
      <c r="B1075" s="21"/>
      <c r="C1075" s="21"/>
      <c r="D1075" s="31"/>
    </row>
    <row r="1076" spans="1:4" x14ac:dyDescent="0.3">
      <c r="A1076" s="21"/>
      <c r="B1076" s="21"/>
      <c r="C1076" s="21"/>
      <c r="D1076" s="31"/>
    </row>
    <row r="1077" spans="1:4" x14ac:dyDescent="0.3">
      <c r="A1077" s="21"/>
      <c r="B1077" s="21"/>
      <c r="C1077" s="21"/>
      <c r="D1077" s="31"/>
    </row>
    <row r="1078" spans="1:4" x14ac:dyDescent="0.3">
      <c r="A1078" s="21"/>
      <c r="B1078" s="21"/>
      <c r="C1078" s="21"/>
      <c r="D1078" s="31"/>
    </row>
    <row r="1079" spans="1:4" x14ac:dyDescent="0.3">
      <c r="A1079" s="21"/>
      <c r="B1079" s="21"/>
      <c r="C1079" s="21"/>
      <c r="D1079" s="31"/>
    </row>
    <row r="1080" spans="1:4" x14ac:dyDescent="0.3">
      <c r="A1080" s="21"/>
      <c r="B1080" s="21"/>
      <c r="C1080" s="21"/>
      <c r="D1080" s="31"/>
    </row>
    <row r="1081" spans="1:4" x14ac:dyDescent="0.3">
      <c r="A1081" s="21"/>
      <c r="B1081" s="21"/>
      <c r="C1081" s="21"/>
      <c r="D1081" s="31"/>
    </row>
    <row r="1082" spans="1:4" x14ac:dyDescent="0.3">
      <c r="A1082" s="21"/>
      <c r="B1082" s="21"/>
      <c r="C1082" s="21"/>
      <c r="D1082" s="31"/>
    </row>
    <row r="1083" spans="1:4" x14ac:dyDescent="0.3">
      <c r="A1083" s="21"/>
      <c r="B1083" s="21"/>
      <c r="C1083" s="21"/>
      <c r="D1083" s="31"/>
    </row>
    <row r="1084" spans="1:4" x14ac:dyDescent="0.3">
      <c r="A1084" s="21"/>
      <c r="B1084" s="21"/>
      <c r="C1084" s="21"/>
      <c r="D1084" s="31"/>
    </row>
    <row r="1085" spans="1:4" x14ac:dyDescent="0.3">
      <c r="A1085" s="21"/>
      <c r="B1085" s="21"/>
      <c r="C1085" s="21"/>
      <c r="D1085" s="31"/>
    </row>
    <row r="1086" spans="1:4" x14ac:dyDescent="0.3">
      <c r="A1086" s="21"/>
      <c r="B1086" s="21"/>
      <c r="C1086" s="21"/>
      <c r="D1086" s="31"/>
    </row>
    <row r="1087" spans="1:4" x14ac:dyDescent="0.3">
      <c r="A1087" s="21"/>
      <c r="B1087" s="21"/>
      <c r="C1087" s="21"/>
      <c r="D1087" s="31"/>
    </row>
    <row r="1088" spans="1:4" x14ac:dyDescent="0.3">
      <c r="A1088" s="21"/>
      <c r="B1088" s="21"/>
      <c r="C1088" s="21"/>
      <c r="D1088" s="31"/>
    </row>
    <row r="1089" spans="1:4" x14ac:dyDescent="0.3">
      <c r="A1089" s="21"/>
      <c r="B1089" s="21"/>
      <c r="C1089" s="21"/>
      <c r="D1089" s="31"/>
    </row>
    <row r="1090" spans="1:4" x14ac:dyDescent="0.3">
      <c r="A1090" s="21"/>
      <c r="B1090" s="21"/>
      <c r="C1090" s="21"/>
      <c r="D1090" s="31"/>
    </row>
    <row r="1091" spans="1:4" x14ac:dyDescent="0.3">
      <c r="A1091" s="21"/>
      <c r="B1091" s="21"/>
      <c r="C1091" s="21"/>
      <c r="D1091" s="31"/>
    </row>
    <row r="1092" spans="1:4" x14ac:dyDescent="0.3">
      <c r="A1092" s="21"/>
      <c r="B1092" s="21"/>
      <c r="C1092" s="21"/>
      <c r="D1092" s="31"/>
    </row>
    <row r="1093" spans="1:4" x14ac:dyDescent="0.3">
      <c r="A1093" s="21"/>
      <c r="B1093" s="21"/>
      <c r="C1093" s="21"/>
      <c r="D1093" s="31"/>
    </row>
    <row r="1094" spans="1:4" x14ac:dyDescent="0.3">
      <c r="A1094" s="21"/>
      <c r="B1094" s="21"/>
      <c r="C1094" s="21"/>
      <c r="D1094" s="31"/>
    </row>
    <row r="1095" spans="1:4" x14ac:dyDescent="0.3">
      <c r="A1095" s="21"/>
      <c r="B1095" s="21"/>
      <c r="C1095" s="21"/>
      <c r="D1095" s="31"/>
    </row>
    <row r="1096" spans="1:4" x14ac:dyDescent="0.3">
      <c r="A1096" s="21"/>
      <c r="B1096" s="21"/>
      <c r="C1096" s="21"/>
      <c r="D1096" s="31"/>
    </row>
    <row r="1097" spans="1:4" x14ac:dyDescent="0.3">
      <c r="A1097" s="21"/>
      <c r="B1097" s="21"/>
      <c r="C1097" s="21"/>
      <c r="D1097" s="31"/>
    </row>
    <row r="1098" spans="1:4" x14ac:dyDescent="0.3">
      <c r="A1098" s="21"/>
      <c r="B1098" s="21"/>
      <c r="C1098" s="21"/>
      <c r="D1098" s="31"/>
    </row>
    <row r="1099" spans="1:4" x14ac:dyDescent="0.3">
      <c r="A1099" s="21"/>
      <c r="B1099" s="21"/>
      <c r="C1099" s="21"/>
      <c r="D1099" s="31"/>
    </row>
    <row r="1100" spans="1:4" x14ac:dyDescent="0.3">
      <c r="A1100" s="21"/>
      <c r="B1100" s="21"/>
      <c r="C1100" s="21"/>
      <c r="D1100" s="31"/>
    </row>
    <row r="1101" spans="1:4" x14ac:dyDescent="0.3">
      <c r="A1101" s="21"/>
      <c r="B1101" s="21"/>
      <c r="C1101" s="21"/>
      <c r="D1101" s="31"/>
    </row>
    <row r="1102" spans="1:4" x14ac:dyDescent="0.3">
      <c r="A1102" s="21"/>
      <c r="B1102" s="21"/>
      <c r="C1102" s="21"/>
      <c r="D1102" s="31"/>
    </row>
    <row r="1103" spans="1:4" x14ac:dyDescent="0.3">
      <c r="A1103" s="21"/>
      <c r="B1103" s="21"/>
      <c r="C1103" s="21"/>
      <c r="D1103" s="31"/>
    </row>
    <row r="1104" spans="1:4" x14ac:dyDescent="0.3">
      <c r="A1104" s="21"/>
      <c r="B1104" s="21"/>
      <c r="C1104" s="21"/>
      <c r="D1104" s="31"/>
    </row>
    <row r="1105" spans="1:4" x14ac:dyDescent="0.3">
      <c r="A1105" s="21"/>
      <c r="B1105" s="21"/>
      <c r="C1105" s="21"/>
      <c r="D1105" s="31"/>
    </row>
    <row r="1106" spans="1:4" x14ac:dyDescent="0.3">
      <c r="A1106" s="21"/>
      <c r="B1106" s="21"/>
      <c r="C1106" s="21"/>
      <c r="D1106" s="31"/>
    </row>
    <row r="1107" spans="1:4" x14ac:dyDescent="0.3">
      <c r="A1107" s="21"/>
      <c r="B1107" s="21"/>
      <c r="C1107" s="21"/>
      <c r="D1107" s="31"/>
    </row>
    <row r="1108" spans="1:4" x14ac:dyDescent="0.3">
      <c r="A1108" s="21"/>
      <c r="B1108" s="21"/>
      <c r="C1108" s="21"/>
      <c r="D1108" s="31"/>
    </row>
    <row r="1109" spans="1:4" x14ac:dyDescent="0.3">
      <c r="A1109" s="21"/>
      <c r="B1109" s="21"/>
      <c r="C1109" s="21"/>
      <c r="D1109" s="31"/>
    </row>
    <row r="1110" spans="1:4" x14ac:dyDescent="0.3">
      <c r="A1110" s="21"/>
      <c r="B1110" s="21"/>
      <c r="C1110" s="21"/>
      <c r="D1110" s="31"/>
    </row>
    <row r="1111" spans="1:4" x14ac:dyDescent="0.3">
      <c r="A1111" s="21"/>
      <c r="B1111" s="21"/>
      <c r="C1111" s="21"/>
      <c r="D1111" s="31"/>
    </row>
    <row r="1112" spans="1:4" x14ac:dyDescent="0.3">
      <c r="A1112" s="21"/>
      <c r="B1112" s="21"/>
      <c r="C1112" s="21"/>
      <c r="D1112" s="31"/>
    </row>
    <row r="1113" spans="1:4" x14ac:dyDescent="0.3">
      <c r="A1113" s="21"/>
      <c r="B1113" s="21"/>
      <c r="C1113" s="21"/>
      <c r="D1113" s="31"/>
    </row>
    <row r="1114" spans="1:4" x14ac:dyDescent="0.3">
      <c r="A1114" s="21"/>
      <c r="B1114" s="21"/>
      <c r="C1114" s="21"/>
      <c r="D1114" s="31"/>
    </row>
    <row r="1115" spans="1:4" x14ac:dyDescent="0.3">
      <c r="A1115" s="21"/>
      <c r="B1115" s="21"/>
      <c r="C1115" s="21"/>
      <c r="D1115" s="31"/>
    </row>
    <row r="1116" spans="1:4" x14ac:dyDescent="0.3">
      <c r="A1116" s="21"/>
      <c r="B1116" s="21"/>
      <c r="C1116" s="21"/>
      <c r="D1116" s="31"/>
    </row>
    <row r="1117" spans="1:4" x14ac:dyDescent="0.3">
      <c r="A1117" s="21"/>
      <c r="B1117" s="21"/>
      <c r="C1117" s="21"/>
      <c r="D1117" s="31"/>
    </row>
    <row r="1118" spans="1:4" x14ac:dyDescent="0.3">
      <c r="A1118" s="21"/>
      <c r="B1118" s="21"/>
      <c r="C1118" s="21"/>
      <c r="D1118" s="31"/>
    </row>
    <row r="1119" spans="1:4" x14ac:dyDescent="0.3">
      <c r="A1119" s="21"/>
      <c r="B1119" s="21"/>
      <c r="C1119" s="21"/>
      <c r="D1119" s="31"/>
    </row>
    <row r="1120" spans="1:4" x14ac:dyDescent="0.3">
      <c r="A1120" s="21"/>
      <c r="B1120" s="21"/>
      <c r="C1120" s="21"/>
      <c r="D1120" s="31"/>
    </row>
    <row r="1121" spans="1:4" x14ac:dyDescent="0.3">
      <c r="A1121" s="21"/>
      <c r="B1121" s="21"/>
      <c r="C1121" s="21"/>
      <c r="D1121" s="31"/>
    </row>
    <row r="1122" spans="1:4" x14ac:dyDescent="0.3">
      <c r="A1122" s="21"/>
      <c r="B1122" s="21"/>
      <c r="C1122" s="21"/>
      <c r="D1122" s="31"/>
    </row>
    <row r="1123" spans="1:4" x14ac:dyDescent="0.3">
      <c r="A1123" s="21"/>
      <c r="B1123" s="21"/>
      <c r="C1123" s="21"/>
      <c r="D1123" s="31"/>
    </row>
    <row r="1124" spans="1:4" x14ac:dyDescent="0.3">
      <c r="A1124" s="21"/>
      <c r="B1124" s="21"/>
      <c r="C1124" s="21"/>
      <c r="D1124" s="31"/>
    </row>
    <row r="1125" spans="1:4" x14ac:dyDescent="0.3">
      <c r="A1125" s="21"/>
      <c r="B1125" s="21"/>
      <c r="C1125" s="21"/>
      <c r="D1125" s="31"/>
    </row>
    <row r="1126" spans="1:4" x14ac:dyDescent="0.3">
      <c r="A1126" s="21"/>
      <c r="B1126" s="21"/>
      <c r="C1126" s="21"/>
      <c r="D1126" s="31"/>
    </row>
    <row r="1127" spans="1:4" x14ac:dyDescent="0.3">
      <c r="A1127" s="21"/>
      <c r="B1127" s="21"/>
      <c r="C1127" s="21"/>
      <c r="D1127" s="31"/>
    </row>
    <row r="1128" spans="1:4" x14ac:dyDescent="0.3">
      <c r="A1128" s="21"/>
      <c r="B1128" s="21"/>
      <c r="C1128" s="21"/>
      <c r="D1128" s="31"/>
    </row>
    <row r="1129" spans="1:4" x14ac:dyDescent="0.3">
      <c r="A1129" s="21"/>
      <c r="B1129" s="21"/>
      <c r="C1129" s="21"/>
      <c r="D1129" s="31"/>
    </row>
    <row r="1130" spans="1:4" x14ac:dyDescent="0.3">
      <c r="A1130" s="21"/>
      <c r="B1130" s="21"/>
      <c r="C1130" s="21"/>
      <c r="D1130" s="31"/>
    </row>
    <row r="1131" spans="1:4" x14ac:dyDescent="0.3">
      <c r="A1131" s="21"/>
      <c r="B1131" s="21"/>
      <c r="C1131" s="21"/>
      <c r="D1131" s="31"/>
    </row>
    <row r="1132" spans="1:4" x14ac:dyDescent="0.3">
      <c r="A1132" s="21"/>
      <c r="B1132" s="21"/>
      <c r="C1132" s="21"/>
      <c r="D1132" s="31"/>
    </row>
    <row r="1133" spans="1:4" x14ac:dyDescent="0.3">
      <c r="A1133" s="21"/>
      <c r="B1133" s="21"/>
      <c r="C1133" s="21"/>
      <c r="D1133" s="31"/>
    </row>
    <row r="1134" spans="1:4" x14ac:dyDescent="0.3">
      <c r="A1134" s="21"/>
      <c r="B1134" s="21"/>
      <c r="C1134" s="21"/>
      <c r="D1134" s="31"/>
    </row>
    <row r="1135" spans="1:4" x14ac:dyDescent="0.3">
      <c r="A1135" s="21"/>
      <c r="B1135" s="21"/>
      <c r="C1135" s="21"/>
      <c r="D1135" s="31"/>
    </row>
    <row r="1136" spans="1:4" x14ac:dyDescent="0.3">
      <c r="A1136" s="21"/>
      <c r="B1136" s="21"/>
      <c r="C1136" s="21"/>
      <c r="D1136" s="31"/>
    </row>
    <row r="1137" spans="1:4" x14ac:dyDescent="0.3">
      <c r="A1137" s="21"/>
      <c r="B1137" s="21"/>
      <c r="C1137" s="21"/>
      <c r="D1137" s="31"/>
    </row>
    <row r="1138" spans="1:4" x14ac:dyDescent="0.3">
      <c r="A1138" s="21"/>
      <c r="B1138" s="21"/>
      <c r="C1138" s="21"/>
      <c r="D1138" s="31"/>
    </row>
    <row r="1139" spans="1:4" x14ac:dyDescent="0.3">
      <c r="A1139" s="21"/>
      <c r="B1139" s="21"/>
      <c r="C1139" s="21"/>
      <c r="D1139" s="31"/>
    </row>
    <row r="1140" spans="1:4" x14ac:dyDescent="0.3">
      <c r="A1140" s="21"/>
      <c r="B1140" s="21"/>
      <c r="C1140" s="21"/>
      <c r="D1140" s="31"/>
    </row>
    <row r="1141" spans="1:4" x14ac:dyDescent="0.3">
      <c r="A1141" s="21"/>
      <c r="B1141" s="21"/>
      <c r="C1141" s="21"/>
      <c r="D1141" s="31"/>
    </row>
    <row r="1142" spans="1:4" x14ac:dyDescent="0.3">
      <c r="A1142" s="21"/>
      <c r="B1142" s="21"/>
      <c r="C1142" s="21"/>
      <c r="D1142" s="31"/>
    </row>
    <row r="1143" spans="1:4" x14ac:dyDescent="0.3">
      <c r="A1143" s="21"/>
      <c r="B1143" s="21"/>
      <c r="C1143" s="21"/>
      <c r="D1143" s="31"/>
    </row>
    <row r="1144" spans="1:4" x14ac:dyDescent="0.3">
      <c r="A1144" s="21"/>
      <c r="B1144" s="21"/>
      <c r="C1144" s="21"/>
      <c r="D1144" s="31"/>
    </row>
    <row r="1145" spans="1:4" x14ac:dyDescent="0.3">
      <c r="A1145" s="21"/>
      <c r="B1145" s="21"/>
      <c r="C1145" s="21"/>
      <c r="D1145" s="31"/>
    </row>
    <row r="1146" spans="1:4" x14ac:dyDescent="0.3">
      <c r="A1146" s="21"/>
      <c r="B1146" s="21"/>
      <c r="C1146" s="21"/>
      <c r="D1146" s="31"/>
    </row>
    <row r="1147" spans="1:4" x14ac:dyDescent="0.3">
      <c r="A1147" s="21"/>
      <c r="B1147" s="21"/>
      <c r="C1147" s="21"/>
      <c r="D1147" s="31"/>
    </row>
    <row r="1148" spans="1:4" x14ac:dyDescent="0.3">
      <c r="A1148" s="21"/>
      <c r="B1148" s="21"/>
      <c r="C1148" s="21"/>
      <c r="D1148" s="31"/>
    </row>
    <row r="1149" spans="1:4" x14ac:dyDescent="0.3">
      <c r="A1149" s="21"/>
      <c r="B1149" s="21"/>
      <c r="C1149" s="21"/>
      <c r="D1149" s="31"/>
    </row>
    <row r="1150" spans="1:4" x14ac:dyDescent="0.3">
      <c r="A1150" s="21"/>
      <c r="B1150" s="21"/>
      <c r="C1150" s="21"/>
      <c r="D1150" s="31"/>
    </row>
    <row r="1151" spans="1:4" x14ac:dyDescent="0.3">
      <c r="A1151" s="21"/>
      <c r="B1151" s="21"/>
      <c r="C1151" s="21"/>
      <c r="D1151" s="31"/>
    </row>
    <row r="1152" spans="1:4" x14ac:dyDescent="0.3">
      <c r="A1152" s="21"/>
      <c r="B1152" s="21"/>
      <c r="C1152" s="21"/>
      <c r="D1152" s="31"/>
    </row>
    <row r="1153" spans="1:4" x14ac:dyDescent="0.3">
      <c r="A1153" s="21"/>
      <c r="B1153" s="21"/>
      <c r="C1153" s="21"/>
      <c r="D1153" s="31"/>
    </row>
    <row r="1154" spans="1:4" x14ac:dyDescent="0.3">
      <c r="A1154" s="21"/>
      <c r="B1154" s="21"/>
      <c r="C1154" s="21"/>
      <c r="D1154" s="31"/>
    </row>
    <row r="1155" spans="1:4" x14ac:dyDescent="0.3">
      <c r="A1155" s="21"/>
      <c r="B1155" s="21"/>
      <c r="C1155" s="21"/>
      <c r="D1155" s="31"/>
    </row>
    <row r="1156" spans="1:4" x14ac:dyDescent="0.3">
      <c r="A1156" s="21"/>
      <c r="B1156" s="21"/>
      <c r="C1156" s="21"/>
      <c r="D1156" s="31"/>
    </row>
    <row r="1157" spans="1:4" x14ac:dyDescent="0.3">
      <c r="A1157" s="21"/>
      <c r="B1157" s="21"/>
      <c r="C1157" s="21"/>
      <c r="D1157" s="31"/>
    </row>
    <row r="1158" spans="1:4" x14ac:dyDescent="0.3">
      <c r="A1158" s="21"/>
      <c r="B1158" s="21"/>
      <c r="C1158" s="21"/>
      <c r="D1158" s="31"/>
    </row>
    <row r="1159" spans="1:4" x14ac:dyDescent="0.3">
      <c r="A1159" s="21"/>
      <c r="B1159" s="21"/>
      <c r="C1159" s="21"/>
      <c r="D1159" s="31"/>
    </row>
    <row r="1160" spans="1:4" x14ac:dyDescent="0.3">
      <c r="A1160" s="21"/>
      <c r="B1160" s="21"/>
      <c r="C1160" s="21"/>
      <c r="D1160" s="31"/>
    </row>
    <row r="1161" spans="1:4" x14ac:dyDescent="0.3">
      <c r="A1161" s="21"/>
      <c r="B1161" s="21"/>
      <c r="C1161" s="21"/>
      <c r="D1161" s="31"/>
    </row>
    <row r="1162" spans="1:4" x14ac:dyDescent="0.3">
      <c r="A1162" s="21"/>
      <c r="B1162" s="21"/>
      <c r="C1162" s="21"/>
      <c r="D1162" s="31"/>
    </row>
    <row r="1163" spans="1:4" x14ac:dyDescent="0.3">
      <c r="A1163" s="21"/>
      <c r="B1163" s="21"/>
      <c r="C1163" s="21"/>
      <c r="D1163" s="31"/>
    </row>
    <row r="1164" spans="1:4" x14ac:dyDescent="0.3">
      <c r="A1164" s="21"/>
      <c r="B1164" s="21"/>
      <c r="C1164" s="21"/>
      <c r="D1164" s="31"/>
    </row>
    <row r="1165" spans="1:4" x14ac:dyDescent="0.3">
      <c r="A1165" s="21"/>
      <c r="B1165" s="21"/>
      <c r="C1165" s="21"/>
      <c r="D1165" s="31"/>
    </row>
    <row r="1166" spans="1:4" x14ac:dyDescent="0.3">
      <c r="A1166" s="21"/>
      <c r="B1166" s="21"/>
      <c r="C1166" s="21"/>
      <c r="D1166" s="31"/>
    </row>
    <row r="1167" spans="1:4" x14ac:dyDescent="0.3">
      <c r="A1167" s="21"/>
      <c r="B1167" s="21"/>
      <c r="C1167" s="21"/>
      <c r="D1167" s="31"/>
    </row>
    <row r="1168" spans="1:4" x14ac:dyDescent="0.3">
      <c r="A1168" s="21"/>
      <c r="B1168" s="21"/>
      <c r="C1168" s="21"/>
      <c r="D1168" s="31"/>
    </row>
    <row r="1169" spans="1:4" x14ac:dyDescent="0.3">
      <c r="A1169" s="21"/>
      <c r="B1169" s="21"/>
      <c r="C1169" s="21"/>
      <c r="D1169" s="31"/>
    </row>
    <row r="1170" spans="1:4" x14ac:dyDescent="0.3">
      <c r="A1170" s="21"/>
      <c r="B1170" s="21"/>
      <c r="C1170" s="21"/>
      <c r="D1170" s="31"/>
    </row>
    <row r="1171" spans="1:4" x14ac:dyDescent="0.3">
      <c r="A1171" s="21"/>
      <c r="B1171" s="21"/>
      <c r="C1171" s="21"/>
      <c r="D1171" s="31"/>
    </row>
    <row r="1172" spans="1:4" x14ac:dyDescent="0.3">
      <c r="A1172" s="21"/>
      <c r="B1172" s="21"/>
      <c r="C1172" s="21"/>
      <c r="D1172" s="31"/>
    </row>
    <row r="1173" spans="1:4" x14ac:dyDescent="0.3">
      <c r="A1173" s="21"/>
      <c r="B1173" s="21"/>
      <c r="C1173" s="21"/>
      <c r="D1173" s="31"/>
    </row>
    <row r="1174" spans="1:4" x14ac:dyDescent="0.3">
      <c r="A1174" s="21"/>
      <c r="B1174" s="21"/>
      <c r="C1174" s="21"/>
      <c r="D1174" s="31"/>
    </row>
    <row r="1175" spans="1:4" x14ac:dyDescent="0.3">
      <c r="A1175" s="21"/>
      <c r="B1175" s="21"/>
      <c r="C1175" s="21"/>
      <c r="D1175" s="31"/>
    </row>
    <row r="1176" spans="1:4" x14ac:dyDescent="0.3">
      <c r="A1176" s="21"/>
      <c r="B1176" s="21"/>
      <c r="C1176" s="21"/>
      <c r="D1176" s="31"/>
    </row>
    <row r="1177" spans="1:4" x14ac:dyDescent="0.3">
      <c r="A1177" s="21"/>
      <c r="B1177" s="21"/>
      <c r="C1177" s="21"/>
      <c r="D1177" s="31"/>
    </row>
    <row r="1178" spans="1:4" x14ac:dyDescent="0.3">
      <c r="A1178" s="21"/>
      <c r="B1178" s="21"/>
      <c r="C1178" s="21"/>
      <c r="D1178" s="31"/>
    </row>
    <row r="1179" spans="1:4" x14ac:dyDescent="0.3">
      <c r="A1179" s="21"/>
      <c r="B1179" s="21"/>
      <c r="C1179" s="21"/>
      <c r="D1179" s="31"/>
    </row>
    <row r="1180" spans="1:4" x14ac:dyDescent="0.3">
      <c r="A1180" s="21"/>
      <c r="B1180" s="21"/>
      <c r="C1180" s="21"/>
      <c r="D1180" s="31"/>
    </row>
    <row r="1181" spans="1:4" x14ac:dyDescent="0.3">
      <c r="A1181" s="21"/>
      <c r="B1181" s="21"/>
      <c r="C1181" s="21"/>
      <c r="D1181" s="31"/>
    </row>
    <row r="1182" spans="1:4" x14ac:dyDescent="0.3">
      <c r="A1182" s="21"/>
      <c r="B1182" s="21"/>
      <c r="C1182" s="21"/>
      <c r="D1182" s="31"/>
    </row>
    <row r="1183" spans="1:4" x14ac:dyDescent="0.3">
      <c r="A1183" s="21"/>
      <c r="B1183" s="21"/>
      <c r="C1183" s="21"/>
      <c r="D1183" s="31"/>
    </row>
    <row r="1184" spans="1:4" x14ac:dyDescent="0.3">
      <c r="A1184" s="21"/>
      <c r="B1184" s="21"/>
      <c r="C1184" s="21"/>
      <c r="D1184" s="31"/>
    </row>
    <row r="1185" spans="1:4" x14ac:dyDescent="0.3">
      <c r="A1185" s="21"/>
      <c r="B1185" s="21"/>
      <c r="C1185" s="21"/>
      <c r="D1185" s="31"/>
    </row>
    <row r="1186" spans="1:4" x14ac:dyDescent="0.3">
      <c r="A1186" s="21"/>
      <c r="B1186" s="21"/>
      <c r="C1186" s="21"/>
      <c r="D1186" s="31"/>
    </row>
    <row r="1187" spans="1:4" x14ac:dyDescent="0.3">
      <c r="A1187" s="21"/>
      <c r="B1187" s="21"/>
      <c r="C1187" s="21"/>
      <c r="D1187" s="31"/>
    </row>
    <row r="1188" spans="1:4" x14ac:dyDescent="0.3">
      <c r="A1188" s="21"/>
      <c r="B1188" s="21"/>
      <c r="C1188" s="21"/>
      <c r="D1188" s="31"/>
    </row>
    <row r="1189" spans="1:4" x14ac:dyDescent="0.3">
      <c r="A1189" s="21"/>
      <c r="B1189" s="21"/>
      <c r="C1189" s="21"/>
      <c r="D1189" s="31"/>
    </row>
    <row r="1190" spans="1:4" x14ac:dyDescent="0.3">
      <c r="A1190" s="21"/>
      <c r="B1190" s="21"/>
      <c r="C1190" s="21"/>
      <c r="D1190" s="31"/>
    </row>
    <row r="1191" spans="1:4" x14ac:dyDescent="0.3">
      <c r="A1191" s="21"/>
      <c r="B1191" s="21"/>
      <c r="C1191" s="21"/>
      <c r="D1191" s="31"/>
    </row>
    <row r="1192" spans="1:4" x14ac:dyDescent="0.3">
      <c r="A1192" s="21"/>
      <c r="B1192" s="21"/>
      <c r="C1192" s="21"/>
      <c r="D1192" s="31"/>
    </row>
    <row r="1193" spans="1:4" x14ac:dyDescent="0.3">
      <c r="A1193" s="21"/>
      <c r="B1193" s="21"/>
      <c r="C1193" s="21"/>
      <c r="D1193" s="31"/>
    </row>
    <row r="1194" spans="1:4" x14ac:dyDescent="0.3">
      <c r="A1194" s="21"/>
      <c r="B1194" s="21"/>
      <c r="C1194" s="21"/>
      <c r="D1194" s="31"/>
    </row>
    <row r="1195" spans="1:4" x14ac:dyDescent="0.3">
      <c r="A1195" s="21"/>
      <c r="B1195" s="21"/>
      <c r="C1195" s="21"/>
      <c r="D1195" s="31"/>
    </row>
    <row r="1196" spans="1:4" x14ac:dyDescent="0.3">
      <c r="A1196" s="21"/>
      <c r="B1196" s="21"/>
      <c r="C1196" s="21"/>
      <c r="D1196" s="31"/>
    </row>
    <row r="1197" spans="1:4" x14ac:dyDescent="0.3">
      <c r="A1197" s="21"/>
      <c r="B1197" s="21"/>
      <c r="C1197" s="21"/>
      <c r="D1197" s="31"/>
    </row>
    <row r="1198" spans="1:4" x14ac:dyDescent="0.3">
      <c r="A1198" s="21"/>
      <c r="B1198" s="21"/>
      <c r="C1198" s="21"/>
      <c r="D1198" s="31"/>
    </row>
    <row r="1199" spans="1:4" x14ac:dyDescent="0.3">
      <c r="A1199" s="21"/>
      <c r="B1199" s="21"/>
      <c r="C1199" s="21"/>
      <c r="D1199" s="31"/>
    </row>
    <row r="1200" spans="1:4" x14ac:dyDescent="0.3">
      <c r="A1200" s="21"/>
      <c r="B1200" s="21"/>
      <c r="C1200" s="21"/>
      <c r="D1200" s="31"/>
    </row>
    <row r="1201" spans="1:4" x14ac:dyDescent="0.3">
      <c r="A1201" s="21"/>
      <c r="B1201" s="21"/>
      <c r="C1201" s="21"/>
      <c r="D1201" s="31"/>
    </row>
    <row r="1202" spans="1:4" x14ac:dyDescent="0.3">
      <c r="A1202" s="21"/>
      <c r="B1202" s="21"/>
      <c r="C1202" s="21"/>
      <c r="D1202" s="31"/>
    </row>
    <row r="1203" spans="1:4" x14ac:dyDescent="0.3">
      <c r="A1203" s="21"/>
      <c r="B1203" s="21"/>
      <c r="C1203" s="21"/>
      <c r="D1203" s="31"/>
    </row>
    <row r="1204" spans="1:4" x14ac:dyDescent="0.3">
      <c r="A1204" s="21"/>
      <c r="B1204" s="21"/>
      <c r="C1204" s="21"/>
      <c r="D1204" s="31"/>
    </row>
    <row r="1205" spans="1:4" x14ac:dyDescent="0.3">
      <c r="A1205" s="21"/>
      <c r="B1205" s="21"/>
      <c r="C1205" s="21"/>
      <c r="D1205" s="31"/>
    </row>
    <row r="1206" spans="1:4" x14ac:dyDescent="0.3">
      <c r="A1206" s="21"/>
      <c r="B1206" s="21"/>
      <c r="C1206" s="21"/>
      <c r="D1206" s="31"/>
    </row>
    <row r="1207" spans="1:4" x14ac:dyDescent="0.3">
      <c r="A1207" s="21"/>
      <c r="B1207" s="21"/>
      <c r="C1207" s="21"/>
      <c r="D1207" s="31"/>
    </row>
    <row r="1208" spans="1:4" x14ac:dyDescent="0.3">
      <c r="A1208" s="21"/>
      <c r="B1208" s="21"/>
      <c r="C1208" s="21"/>
      <c r="D1208" s="31"/>
    </row>
    <row r="1209" spans="1:4" x14ac:dyDescent="0.3">
      <c r="A1209" s="21"/>
      <c r="B1209" s="21"/>
      <c r="C1209" s="21"/>
      <c r="D1209" s="31"/>
    </row>
    <row r="1210" spans="1:4" x14ac:dyDescent="0.3">
      <c r="A1210" s="21"/>
      <c r="B1210" s="21"/>
      <c r="C1210" s="21"/>
      <c r="D1210" s="31"/>
    </row>
    <row r="1211" spans="1:4" x14ac:dyDescent="0.3">
      <c r="A1211" s="21"/>
      <c r="B1211" s="21"/>
      <c r="C1211" s="21"/>
      <c r="D1211" s="31"/>
    </row>
    <row r="1212" spans="1:4" x14ac:dyDescent="0.3">
      <c r="A1212" s="21"/>
      <c r="B1212" s="21"/>
      <c r="C1212" s="21"/>
      <c r="D1212" s="31"/>
    </row>
    <row r="1213" spans="1:4" x14ac:dyDescent="0.3">
      <c r="A1213" s="21"/>
      <c r="B1213" s="21"/>
      <c r="C1213" s="21"/>
      <c r="D1213" s="31"/>
    </row>
    <row r="1214" spans="1:4" x14ac:dyDescent="0.3">
      <c r="A1214" s="21"/>
      <c r="B1214" s="21"/>
      <c r="C1214" s="21"/>
      <c r="D1214" s="31"/>
    </row>
    <row r="1215" spans="1:4" x14ac:dyDescent="0.3">
      <c r="A1215" s="21"/>
      <c r="B1215" s="21"/>
      <c r="C1215" s="21"/>
      <c r="D1215" s="31"/>
    </row>
    <row r="1216" spans="1:4" x14ac:dyDescent="0.3">
      <c r="A1216" s="21"/>
      <c r="B1216" s="21"/>
      <c r="C1216" s="21"/>
      <c r="D1216" s="31"/>
    </row>
    <row r="1217" spans="1:4" x14ac:dyDescent="0.3">
      <c r="A1217" s="21"/>
      <c r="B1217" s="21"/>
      <c r="C1217" s="21"/>
      <c r="D1217" s="31"/>
    </row>
    <row r="1218" spans="1:4" x14ac:dyDescent="0.3">
      <c r="A1218" s="21"/>
      <c r="B1218" s="21"/>
      <c r="C1218" s="21"/>
      <c r="D1218" s="31"/>
    </row>
    <row r="1219" spans="1:4" x14ac:dyDescent="0.3">
      <c r="A1219" s="21"/>
      <c r="B1219" s="21"/>
      <c r="C1219" s="21"/>
      <c r="D1219" s="31"/>
    </row>
    <row r="1220" spans="1:4" x14ac:dyDescent="0.3">
      <c r="A1220" s="21"/>
      <c r="B1220" s="21"/>
      <c r="C1220" s="21"/>
      <c r="D1220" s="31"/>
    </row>
    <row r="1221" spans="1:4" x14ac:dyDescent="0.3">
      <c r="A1221" s="21"/>
      <c r="B1221" s="21"/>
      <c r="C1221" s="21"/>
      <c r="D1221" s="31"/>
    </row>
    <row r="1222" spans="1:4" x14ac:dyDescent="0.3">
      <c r="A1222" s="21"/>
      <c r="B1222" s="21"/>
      <c r="C1222" s="21"/>
      <c r="D1222" s="31"/>
    </row>
    <row r="1223" spans="1:4" x14ac:dyDescent="0.3">
      <c r="A1223" s="21"/>
      <c r="B1223" s="21"/>
      <c r="C1223" s="21"/>
      <c r="D1223" s="31"/>
    </row>
    <row r="1224" spans="1:4" x14ac:dyDescent="0.3">
      <c r="A1224" s="21"/>
      <c r="B1224" s="21"/>
      <c r="C1224" s="21"/>
      <c r="D1224" s="31"/>
    </row>
    <row r="1225" spans="1:4" x14ac:dyDescent="0.3">
      <c r="A1225" s="21"/>
      <c r="B1225" s="21"/>
      <c r="C1225" s="21"/>
      <c r="D1225" s="31"/>
    </row>
    <row r="1226" spans="1:4" x14ac:dyDescent="0.3">
      <c r="A1226" s="21"/>
      <c r="B1226" s="21"/>
      <c r="C1226" s="21"/>
      <c r="D1226" s="31"/>
    </row>
    <row r="1227" spans="1:4" x14ac:dyDescent="0.3">
      <c r="A1227" s="21"/>
      <c r="B1227" s="21"/>
      <c r="C1227" s="21"/>
      <c r="D1227" s="31"/>
    </row>
    <row r="1228" spans="1:4" x14ac:dyDescent="0.3">
      <c r="A1228" s="21"/>
      <c r="B1228" s="21"/>
      <c r="C1228" s="21"/>
      <c r="D1228" s="31"/>
    </row>
    <row r="1229" spans="1:4" x14ac:dyDescent="0.3">
      <c r="A1229" s="21"/>
      <c r="B1229" s="21"/>
      <c r="C1229" s="21"/>
      <c r="D1229" s="31"/>
    </row>
    <row r="1230" spans="1:4" x14ac:dyDescent="0.3">
      <c r="A1230" s="21"/>
      <c r="B1230" s="21"/>
      <c r="C1230" s="21"/>
      <c r="D1230" s="31"/>
    </row>
    <row r="1231" spans="1:4" x14ac:dyDescent="0.3">
      <c r="A1231" s="21"/>
      <c r="B1231" s="21"/>
      <c r="C1231" s="21"/>
      <c r="D1231" s="31"/>
    </row>
    <row r="1232" spans="1:4" x14ac:dyDescent="0.3">
      <c r="A1232" s="21"/>
      <c r="B1232" s="21"/>
      <c r="C1232" s="21"/>
      <c r="D1232" s="31"/>
    </row>
    <row r="1233" spans="1:4" x14ac:dyDescent="0.3">
      <c r="A1233" s="21"/>
      <c r="B1233" s="21"/>
      <c r="C1233" s="21"/>
      <c r="D1233" s="31"/>
    </row>
    <row r="1234" spans="1:4" x14ac:dyDescent="0.3">
      <c r="A1234" s="21"/>
      <c r="B1234" s="21"/>
      <c r="C1234" s="21"/>
      <c r="D1234" s="31"/>
    </row>
    <row r="1235" spans="1:4" x14ac:dyDescent="0.3">
      <c r="A1235" s="21"/>
      <c r="B1235" s="21"/>
      <c r="C1235" s="21"/>
      <c r="D1235" s="31"/>
    </row>
    <row r="1236" spans="1:4" x14ac:dyDescent="0.3">
      <c r="A1236" s="21"/>
      <c r="B1236" s="21"/>
      <c r="C1236" s="21"/>
      <c r="D1236" s="31"/>
    </row>
    <row r="1237" spans="1:4" x14ac:dyDescent="0.3">
      <c r="A1237" s="21"/>
      <c r="B1237" s="21"/>
      <c r="C1237" s="21"/>
      <c r="D1237" s="31"/>
    </row>
    <row r="1238" spans="1:4" x14ac:dyDescent="0.3">
      <c r="A1238" s="21"/>
      <c r="B1238" s="21"/>
      <c r="C1238" s="21"/>
      <c r="D1238" s="31"/>
    </row>
    <row r="1239" spans="1:4" x14ac:dyDescent="0.3">
      <c r="A1239" s="21"/>
      <c r="B1239" s="21"/>
      <c r="C1239" s="21"/>
      <c r="D1239" s="31"/>
    </row>
    <row r="1240" spans="1:4" x14ac:dyDescent="0.3">
      <c r="A1240" s="21"/>
      <c r="B1240" s="21"/>
      <c r="C1240" s="21"/>
      <c r="D1240" s="31"/>
    </row>
    <row r="1241" spans="1:4" x14ac:dyDescent="0.3">
      <c r="A1241" s="21"/>
      <c r="B1241" s="21"/>
      <c r="C1241" s="21"/>
      <c r="D1241" s="31"/>
    </row>
    <row r="1242" spans="1:4" x14ac:dyDescent="0.3">
      <c r="A1242" s="21"/>
      <c r="B1242" s="21"/>
      <c r="C1242" s="21"/>
      <c r="D1242" s="31"/>
    </row>
    <row r="1243" spans="1:4" x14ac:dyDescent="0.3">
      <c r="A1243" s="21"/>
      <c r="B1243" s="21"/>
      <c r="C1243" s="21"/>
      <c r="D1243" s="31"/>
    </row>
    <row r="1244" spans="1:4" x14ac:dyDescent="0.3">
      <c r="A1244" s="21"/>
      <c r="B1244" s="21"/>
      <c r="C1244" s="21"/>
      <c r="D1244" s="31"/>
    </row>
    <row r="1245" spans="1:4" x14ac:dyDescent="0.3">
      <c r="A1245" s="21"/>
      <c r="B1245" s="21"/>
      <c r="C1245" s="21"/>
      <c r="D1245" s="31"/>
    </row>
    <row r="1246" spans="1:4" x14ac:dyDescent="0.3">
      <c r="A1246" s="21"/>
      <c r="B1246" s="21"/>
      <c r="C1246" s="21"/>
      <c r="D1246" s="31"/>
    </row>
    <row r="1247" spans="1:4" x14ac:dyDescent="0.3">
      <c r="A1247" s="21"/>
      <c r="B1247" s="21"/>
      <c r="C1247" s="21"/>
      <c r="D1247" s="31"/>
    </row>
    <row r="1248" spans="1:4" x14ac:dyDescent="0.3">
      <c r="A1248" s="21"/>
      <c r="B1248" s="21"/>
      <c r="C1248" s="21"/>
      <c r="D1248" s="31"/>
    </row>
    <row r="1249" spans="1:4" x14ac:dyDescent="0.3">
      <c r="A1249" s="21"/>
      <c r="B1249" s="21"/>
      <c r="C1249" s="21"/>
      <c r="D1249" s="31"/>
    </row>
    <row r="1250" spans="1:4" x14ac:dyDescent="0.3">
      <c r="A1250" s="21"/>
      <c r="B1250" s="21"/>
      <c r="C1250" s="21"/>
      <c r="D1250" s="31"/>
    </row>
    <row r="1251" spans="1:4" x14ac:dyDescent="0.3">
      <c r="A1251" s="21"/>
      <c r="B1251" s="21"/>
      <c r="C1251" s="21"/>
      <c r="D1251" s="31"/>
    </row>
    <row r="1252" spans="1:4" x14ac:dyDescent="0.3">
      <c r="A1252" s="21"/>
      <c r="B1252" s="21"/>
      <c r="C1252" s="21"/>
      <c r="D1252" s="31"/>
    </row>
    <row r="1253" spans="1:4" x14ac:dyDescent="0.3">
      <c r="A1253" s="21"/>
      <c r="B1253" s="21"/>
      <c r="C1253" s="21"/>
      <c r="D1253" s="31"/>
    </row>
    <row r="1254" spans="1:4" x14ac:dyDescent="0.3">
      <c r="A1254" s="21"/>
      <c r="B1254" s="21"/>
      <c r="C1254" s="21"/>
      <c r="D1254" s="31"/>
    </row>
    <row r="1255" spans="1:4" x14ac:dyDescent="0.3">
      <c r="A1255" s="21"/>
      <c r="B1255" s="21"/>
      <c r="C1255" s="21"/>
      <c r="D1255" s="31"/>
    </row>
    <row r="1256" spans="1:4" x14ac:dyDescent="0.3">
      <c r="A1256" s="21"/>
      <c r="B1256" s="21"/>
      <c r="C1256" s="21"/>
      <c r="D1256" s="31"/>
    </row>
    <row r="1257" spans="1:4" x14ac:dyDescent="0.3">
      <c r="A1257" s="21"/>
      <c r="B1257" s="21"/>
      <c r="C1257" s="21"/>
      <c r="D1257" s="31"/>
    </row>
    <row r="1258" spans="1:4" x14ac:dyDescent="0.3">
      <c r="A1258" s="21"/>
      <c r="B1258" s="21"/>
      <c r="C1258" s="21"/>
      <c r="D1258" s="31"/>
    </row>
    <row r="1259" spans="1:4" x14ac:dyDescent="0.3">
      <c r="A1259" s="21"/>
      <c r="B1259" s="21"/>
      <c r="C1259" s="21"/>
      <c r="D1259" s="31"/>
    </row>
    <row r="1260" spans="1:4" x14ac:dyDescent="0.3">
      <c r="A1260" s="21"/>
      <c r="B1260" s="21"/>
      <c r="C1260" s="21"/>
      <c r="D1260" s="31"/>
    </row>
    <row r="1261" spans="1:4" x14ac:dyDescent="0.3">
      <c r="A1261" s="21"/>
      <c r="B1261" s="21"/>
      <c r="C1261" s="21"/>
      <c r="D1261" s="31"/>
    </row>
    <row r="1262" spans="1:4" x14ac:dyDescent="0.3">
      <c r="A1262" s="21"/>
      <c r="B1262" s="21"/>
      <c r="C1262" s="21"/>
      <c r="D1262" s="31"/>
    </row>
    <row r="1263" spans="1:4" x14ac:dyDescent="0.3">
      <c r="A1263" s="21"/>
      <c r="B1263" s="21"/>
      <c r="C1263" s="21"/>
      <c r="D1263" s="31"/>
    </row>
    <row r="1264" spans="1:4" x14ac:dyDescent="0.3">
      <c r="A1264" s="21"/>
      <c r="B1264" s="21"/>
      <c r="C1264" s="21"/>
      <c r="D1264" s="31"/>
    </row>
    <row r="1265" spans="1:4" x14ac:dyDescent="0.3">
      <c r="A1265" s="21"/>
      <c r="B1265" s="21"/>
      <c r="C1265" s="21"/>
      <c r="D1265" s="31"/>
    </row>
    <row r="1266" spans="1:4" x14ac:dyDescent="0.3">
      <c r="A1266" s="21"/>
      <c r="B1266" s="21"/>
      <c r="C1266" s="21"/>
      <c r="D1266" s="31"/>
    </row>
    <row r="1267" spans="1:4" x14ac:dyDescent="0.3">
      <c r="A1267" s="21"/>
      <c r="B1267" s="21"/>
      <c r="C1267" s="21"/>
      <c r="D1267" s="31"/>
    </row>
    <row r="1268" spans="1:4" x14ac:dyDescent="0.3">
      <c r="A1268" s="21"/>
      <c r="B1268" s="21"/>
      <c r="C1268" s="21"/>
      <c r="D1268" s="31"/>
    </row>
    <row r="1269" spans="1:4" x14ac:dyDescent="0.3">
      <c r="A1269" s="21"/>
      <c r="B1269" s="21"/>
      <c r="C1269" s="21"/>
      <c r="D1269" s="31"/>
    </row>
    <row r="1270" spans="1:4" x14ac:dyDescent="0.3">
      <c r="A1270" s="21"/>
      <c r="B1270" s="21"/>
      <c r="C1270" s="21"/>
      <c r="D1270" s="31"/>
    </row>
    <row r="1271" spans="1:4" x14ac:dyDescent="0.3">
      <c r="A1271" s="21"/>
      <c r="B1271" s="21"/>
      <c r="C1271" s="21"/>
      <c r="D1271" s="31"/>
    </row>
    <row r="1272" spans="1:4" x14ac:dyDescent="0.3">
      <c r="A1272" s="21"/>
      <c r="B1272" s="21"/>
      <c r="C1272" s="21"/>
      <c r="D1272" s="31"/>
    </row>
    <row r="1273" spans="1:4" x14ac:dyDescent="0.3">
      <c r="A1273" s="21"/>
      <c r="B1273" s="21"/>
      <c r="C1273" s="21"/>
      <c r="D1273" s="31"/>
    </row>
    <row r="1274" spans="1:4" x14ac:dyDescent="0.3">
      <c r="A1274" s="21"/>
      <c r="B1274" s="21"/>
      <c r="C1274" s="21"/>
      <c r="D1274" s="31"/>
    </row>
    <row r="1275" spans="1:4" x14ac:dyDescent="0.3">
      <c r="A1275" s="21"/>
      <c r="B1275" s="21"/>
      <c r="C1275" s="21"/>
      <c r="D1275" s="31"/>
    </row>
    <row r="1276" spans="1:4" x14ac:dyDescent="0.3">
      <c r="A1276" s="21"/>
      <c r="B1276" s="21"/>
      <c r="C1276" s="21"/>
      <c r="D1276" s="31"/>
    </row>
    <row r="1277" spans="1:4" x14ac:dyDescent="0.3">
      <c r="A1277" s="21"/>
      <c r="B1277" s="21"/>
      <c r="C1277" s="21"/>
      <c r="D1277" s="31"/>
    </row>
    <row r="1278" spans="1:4" x14ac:dyDescent="0.3">
      <c r="A1278" s="21"/>
      <c r="B1278" s="21"/>
      <c r="C1278" s="21"/>
      <c r="D1278" s="31"/>
    </row>
    <row r="1279" spans="1:4" x14ac:dyDescent="0.3">
      <c r="A1279" s="21"/>
      <c r="B1279" s="21"/>
      <c r="C1279" s="21"/>
      <c r="D1279" s="31"/>
    </row>
    <row r="1280" spans="1:4" x14ac:dyDescent="0.3">
      <c r="A1280" s="21"/>
      <c r="B1280" s="21"/>
      <c r="C1280" s="21"/>
      <c r="D1280" s="31"/>
    </row>
    <row r="1281" spans="1:4" x14ac:dyDescent="0.3">
      <c r="A1281" s="21"/>
      <c r="B1281" s="21"/>
      <c r="C1281" s="21"/>
      <c r="D1281" s="31"/>
    </row>
    <row r="1282" spans="1:4" x14ac:dyDescent="0.3">
      <c r="A1282" s="21"/>
      <c r="B1282" s="21"/>
      <c r="C1282" s="21"/>
      <c r="D1282" s="31"/>
    </row>
    <row r="1283" spans="1:4" x14ac:dyDescent="0.3">
      <c r="A1283" s="21"/>
      <c r="B1283" s="21"/>
      <c r="C1283" s="21"/>
      <c r="D1283" s="31"/>
    </row>
    <row r="1284" spans="1:4" x14ac:dyDescent="0.3">
      <c r="A1284" s="21"/>
      <c r="B1284" s="21"/>
      <c r="C1284" s="21"/>
      <c r="D1284" s="31"/>
    </row>
    <row r="1285" spans="1:4" x14ac:dyDescent="0.3">
      <c r="A1285" s="21"/>
      <c r="B1285" s="21"/>
      <c r="C1285" s="21"/>
      <c r="D1285" s="31"/>
    </row>
    <row r="1286" spans="1:4" x14ac:dyDescent="0.3">
      <c r="A1286" s="21"/>
      <c r="B1286" s="21"/>
      <c r="C1286" s="21"/>
      <c r="D1286" s="31"/>
    </row>
    <row r="1287" spans="1:4" x14ac:dyDescent="0.3">
      <c r="A1287" s="21"/>
      <c r="B1287" s="21"/>
      <c r="C1287" s="21"/>
      <c r="D1287" s="31"/>
    </row>
    <row r="1288" spans="1:4" x14ac:dyDescent="0.3">
      <c r="A1288" s="21"/>
      <c r="B1288" s="21"/>
      <c r="C1288" s="21"/>
      <c r="D1288" s="31"/>
    </row>
    <row r="1289" spans="1:4" x14ac:dyDescent="0.3">
      <c r="A1289" s="21"/>
      <c r="B1289" s="21"/>
      <c r="C1289" s="21"/>
      <c r="D1289" s="31"/>
    </row>
    <row r="1290" spans="1:4" x14ac:dyDescent="0.3">
      <c r="A1290" s="21"/>
      <c r="B1290" s="21"/>
      <c r="C1290" s="21"/>
      <c r="D1290" s="31"/>
    </row>
    <row r="1291" spans="1:4" x14ac:dyDescent="0.3">
      <c r="A1291" s="21"/>
      <c r="B1291" s="21"/>
      <c r="C1291" s="21"/>
      <c r="D1291" s="31"/>
    </row>
    <row r="1292" spans="1:4" x14ac:dyDescent="0.3">
      <c r="A1292" s="21"/>
      <c r="B1292" s="21"/>
      <c r="C1292" s="21"/>
      <c r="D1292" s="31"/>
    </row>
    <row r="1293" spans="1:4" x14ac:dyDescent="0.3">
      <c r="A1293" s="21"/>
      <c r="B1293" s="21"/>
      <c r="C1293" s="21"/>
      <c r="D1293" s="31"/>
    </row>
    <row r="1294" spans="1:4" x14ac:dyDescent="0.3">
      <c r="A1294" s="21"/>
      <c r="B1294" s="21"/>
      <c r="C1294" s="21"/>
      <c r="D1294" s="31"/>
    </row>
    <row r="1295" spans="1:4" x14ac:dyDescent="0.3">
      <c r="A1295" s="21"/>
      <c r="B1295" s="21"/>
      <c r="C1295" s="21"/>
      <c r="D1295" s="31"/>
    </row>
    <row r="1296" spans="1:4" x14ac:dyDescent="0.3">
      <c r="A1296" s="21"/>
      <c r="B1296" s="21"/>
      <c r="C1296" s="21"/>
      <c r="D1296" s="31"/>
    </row>
    <row r="1297" spans="1:4" x14ac:dyDescent="0.3">
      <c r="A1297" s="21"/>
      <c r="B1297" s="21"/>
      <c r="C1297" s="21"/>
      <c r="D1297" s="31"/>
    </row>
    <row r="1298" spans="1:4" x14ac:dyDescent="0.3">
      <c r="A1298" s="21"/>
      <c r="B1298" s="21"/>
      <c r="C1298" s="21"/>
      <c r="D1298" s="31"/>
    </row>
    <row r="1299" spans="1:4" x14ac:dyDescent="0.3">
      <c r="A1299" s="21"/>
      <c r="B1299" s="21"/>
      <c r="C1299" s="21"/>
      <c r="D1299" s="31"/>
    </row>
    <row r="1300" spans="1:4" x14ac:dyDescent="0.3">
      <c r="A1300" s="21"/>
      <c r="B1300" s="21"/>
      <c r="C1300" s="21"/>
      <c r="D1300" s="31"/>
    </row>
    <row r="1301" spans="1:4" x14ac:dyDescent="0.3">
      <c r="A1301" s="21"/>
      <c r="B1301" s="21"/>
      <c r="C1301" s="21"/>
      <c r="D1301" s="31"/>
    </row>
    <row r="1302" spans="1:4" x14ac:dyDescent="0.3">
      <c r="A1302" s="21"/>
      <c r="B1302" s="21"/>
      <c r="C1302" s="21"/>
      <c r="D1302" s="31"/>
    </row>
    <row r="1303" spans="1:4" x14ac:dyDescent="0.3">
      <c r="A1303" s="21"/>
      <c r="B1303" s="21"/>
      <c r="C1303" s="21"/>
      <c r="D1303" s="31"/>
    </row>
    <row r="1304" spans="1:4" x14ac:dyDescent="0.3">
      <c r="A1304" s="21"/>
      <c r="B1304" s="21"/>
      <c r="C1304" s="21"/>
      <c r="D1304" s="31"/>
    </row>
    <row r="1305" spans="1:4" x14ac:dyDescent="0.3">
      <c r="A1305" s="21"/>
      <c r="B1305" s="21"/>
      <c r="C1305" s="21"/>
      <c r="D1305" s="31"/>
    </row>
    <row r="1306" spans="1:4" x14ac:dyDescent="0.3">
      <c r="A1306" s="21"/>
      <c r="B1306" s="21"/>
      <c r="C1306" s="21"/>
      <c r="D1306" s="31"/>
    </row>
    <row r="1307" spans="1:4" x14ac:dyDescent="0.3">
      <c r="A1307" s="21"/>
      <c r="B1307" s="21"/>
      <c r="C1307" s="21"/>
      <c r="D1307" s="31"/>
    </row>
    <row r="1308" spans="1:4" x14ac:dyDescent="0.3">
      <c r="A1308" s="21"/>
      <c r="B1308" s="21"/>
      <c r="C1308" s="21"/>
      <c r="D1308" s="31"/>
    </row>
    <row r="1309" spans="1:4" x14ac:dyDescent="0.3">
      <c r="A1309" s="21"/>
      <c r="B1309" s="21"/>
      <c r="C1309" s="21"/>
      <c r="D1309" s="31"/>
    </row>
    <row r="1310" spans="1:4" x14ac:dyDescent="0.3">
      <c r="A1310" s="21"/>
      <c r="B1310" s="21"/>
      <c r="C1310" s="21"/>
      <c r="D1310" s="31"/>
    </row>
    <row r="1311" spans="1:4" x14ac:dyDescent="0.3">
      <c r="A1311" s="21"/>
      <c r="B1311" s="21"/>
      <c r="C1311" s="21"/>
      <c r="D1311" s="31"/>
    </row>
    <row r="1312" spans="1:4" x14ac:dyDescent="0.3">
      <c r="A1312" s="21"/>
      <c r="B1312" s="21"/>
      <c r="C1312" s="21"/>
      <c r="D1312" s="31"/>
    </row>
    <row r="1313" spans="1:4" x14ac:dyDescent="0.3">
      <c r="A1313" s="21"/>
      <c r="B1313" s="21"/>
      <c r="C1313" s="21"/>
      <c r="D1313" s="31"/>
    </row>
    <row r="1314" spans="1:4" x14ac:dyDescent="0.3">
      <c r="A1314" s="21"/>
      <c r="B1314" s="21"/>
      <c r="C1314" s="21"/>
      <c r="D1314" s="31"/>
    </row>
    <row r="1315" spans="1:4" x14ac:dyDescent="0.3">
      <c r="A1315" s="21"/>
      <c r="B1315" s="21"/>
      <c r="C1315" s="21"/>
      <c r="D1315" s="31"/>
    </row>
    <row r="1316" spans="1:4" x14ac:dyDescent="0.3">
      <c r="A1316" s="21"/>
      <c r="B1316" s="21"/>
      <c r="C1316" s="21"/>
      <c r="D1316" s="31"/>
    </row>
    <row r="1317" spans="1:4" x14ac:dyDescent="0.3">
      <c r="A1317" s="21"/>
      <c r="B1317" s="21"/>
      <c r="C1317" s="21"/>
      <c r="D1317" s="31"/>
    </row>
    <row r="1318" spans="1:4" x14ac:dyDescent="0.3">
      <c r="A1318" s="21"/>
      <c r="B1318" s="21"/>
      <c r="C1318" s="21"/>
      <c r="D1318" s="31"/>
    </row>
    <row r="1319" spans="1:4" x14ac:dyDescent="0.3">
      <c r="A1319" s="21"/>
      <c r="B1319" s="21"/>
      <c r="C1319" s="21"/>
      <c r="D1319" s="31"/>
    </row>
    <row r="1320" spans="1:4" x14ac:dyDescent="0.3">
      <c r="A1320" s="21"/>
      <c r="B1320" s="21"/>
      <c r="C1320" s="21"/>
      <c r="D1320" s="31"/>
    </row>
    <row r="1321" spans="1:4" x14ac:dyDescent="0.3">
      <c r="A1321" s="21"/>
      <c r="B1321" s="21"/>
      <c r="C1321" s="21"/>
      <c r="D1321" s="31"/>
    </row>
    <row r="1322" spans="1:4" x14ac:dyDescent="0.3">
      <c r="A1322" s="21"/>
      <c r="B1322" s="21"/>
      <c r="C1322" s="21"/>
      <c r="D1322" s="31"/>
    </row>
    <row r="1323" spans="1:4" x14ac:dyDescent="0.3">
      <c r="A1323" s="21"/>
      <c r="B1323" s="21"/>
      <c r="C1323" s="21"/>
      <c r="D1323" s="31"/>
    </row>
    <row r="1324" spans="1:4" x14ac:dyDescent="0.3">
      <c r="A1324" s="21"/>
      <c r="B1324" s="21"/>
      <c r="C1324" s="21"/>
      <c r="D1324" s="31"/>
    </row>
    <row r="1325" spans="1:4" x14ac:dyDescent="0.3">
      <c r="A1325" s="21"/>
      <c r="B1325" s="21"/>
      <c r="C1325" s="21"/>
      <c r="D1325" s="31"/>
    </row>
    <row r="1326" spans="1:4" x14ac:dyDescent="0.3">
      <c r="A1326" s="21"/>
      <c r="B1326" s="21"/>
      <c r="C1326" s="21"/>
      <c r="D1326" s="31"/>
    </row>
    <row r="1327" spans="1:4" x14ac:dyDescent="0.3">
      <c r="A1327" s="21"/>
      <c r="B1327" s="21"/>
      <c r="C1327" s="21"/>
      <c r="D1327" s="31"/>
    </row>
    <row r="1328" spans="1:4" x14ac:dyDescent="0.3">
      <c r="A1328" s="21"/>
      <c r="B1328" s="21"/>
      <c r="C1328" s="21"/>
      <c r="D1328" s="31"/>
    </row>
    <row r="1329" spans="1:4" x14ac:dyDescent="0.3">
      <c r="A1329" s="21"/>
      <c r="B1329" s="21"/>
      <c r="C1329" s="21"/>
      <c r="D1329" s="31"/>
    </row>
    <row r="1330" spans="1:4" x14ac:dyDescent="0.3">
      <c r="A1330" s="21"/>
      <c r="B1330" s="21"/>
      <c r="C1330" s="21"/>
      <c r="D1330" s="31"/>
    </row>
    <row r="1331" spans="1:4" x14ac:dyDescent="0.3">
      <c r="A1331" s="21"/>
      <c r="B1331" s="21"/>
      <c r="C1331" s="21"/>
      <c r="D1331" s="31"/>
    </row>
    <row r="1332" spans="1:4" x14ac:dyDescent="0.3">
      <c r="A1332" s="21"/>
      <c r="B1332" s="21"/>
      <c r="C1332" s="21"/>
      <c r="D1332" s="31"/>
    </row>
    <row r="1333" spans="1:4" x14ac:dyDescent="0.3">
      <c r="A1333" s="21"/>
      <c r="B1333" s="21"/>
      <c r="C1333" s="21"/>
      <c r="D1333" s="31"/>
    </row>
    <row r="1334" spans="1:4" x14ac:dyDescent="0.3">
      <c r="A1334" s="21"/>
      <c r="B1334" s="21"/>
      <c r="C1334" s="21"/>
      <c r="D1334" s="31"/>
    </row>
    <row r="1335" spans="1:4" x14ac:dyDescent="0.3">
      <c r="A1335" s="21"/>
      <c r="B1335" s="21"/>
      <c r="C1335" s="21"/>
      <c r="D1335" s="31"/>
    </row>
    <row r="1336" spans="1:4" x14ac:dyDescent="0.3">
      <c r="A1336" s="21"/>
      <c r="B1336" s="21"/>
      <c r="C1336" s="21"/>
      <c r="D1336" s="31"/>
    </row>
    <row r="1337" spans="1:4" x14ac:dyDescent="0.3">
      <c r="A1337" s="21"/>
      <c r="B1337" s="21"/>
      <c r="C1337" s="21"/>
      <c r="D1337" s="31"/>
    </row>
    <row r="1338" spans="1:4" x14ac:dyDescent="0.3">
      <c r="A1338" s="21"/>
      <c r="B1338" s="21"/>
      <c r="C1338" s="21"/>
      <c r="D1338" s="31"/>
    </row>
    <row r="1339" spans="1:4" x14ac:dyDescent="0.3">
      <c r="A1339" s="21"/>
      <c r="B1339" s="21"/>
      <c r="C1339" s="21"/>
      <c r="D1339" s="31"/>
    </row>
    <row r="1340" spans="1:4" x14ac:dyDescent="0.3">
      <c r="A1340" s="21"/>
      <c r="B1340" s="21"/>
      <c r="C1340" s="21"/>
      <c r="D1340" s="31"/>
    </row>
    <row r="1341" spans="1:4" x14ac:dyDescent="0.3">
      <c r="A1341" s="21"/>
      <c r="B1341" s="21"/>
      <c r="C1341" s="21"/>
      <c r="D1341" s="31"/>
    </row>
    <row r="1342" spans="1:4" x14ac:dyDescent="0.3">
      <c r="A1342" s="21"/>
      <c r="B1342" s="21"/>
      <c r="C1342" s="21"/>
      <c r="D1342" s="31"/>
    </row>
    <row r="1343" spans="1:4" x14ac:dyDescent="0.3">
      <c r="A1343" s="21"/>
      <c r="B1343" s="21"/>
      <c r="C1343" s="21"/>
      <c r="D1343" s="31"/>
    </row>
    <row r="1344" spans="1:4" x14ac:dyDescent="0.3">
      <c r="A1344" s="21"/>
      <c r="B1344" s="21"/>
      <c r="C1344" s="21"/>
      <c r="D1344" s="31"/>
    </row>
    <row r="1345" spans="1:4" x14ac:dyDescent="0.3">
      <c r="A1345" s="21"/>
      <c r="B1345" s="21"/>
      <c r="C1345" s="21"/>
      <c r="D1345" s="31"/>
    </row>
    <row r="1346" spans="1:4" x14ac:dyDescent="0.3">
      <c r="A1346" s="21"/>
      <c r="B1346" s="21"/>
      <c r="C1346" s="21"/>
      <c r="D1346" s="31"/>
    </row>
    <row r="1347" spans="1:4" x14ac:dyDescent="0.3">
      <c r="A1347" s="21"/>
      <c r="B1347" s="21"/>
      <c r="C1347" s="21"/>
      <c r="D1347" s="31"/>
    </row>
    <row r="1348" spans="1:4" x14ac:dyDescent="0.3">
      <c r="A1348" s="21"/>
      <c r="B1348" s="21"/>
      <c r="C1348" s="21"/>
      <c r="D1348" s="31"/>
    </row>
    <row r="1349" spans="1:4" x14ac:dyDescent="0.3">
      <c r="A1349" s="21"/>
      <c r="B1349" s="21"/>
      <c r="C1349" s="21"/>
      <c r="D1349" s="31"/>
    </row>
    <row r="1350" spans="1:4" x14ac:dyDescent="0.3">
      <c r="A1350" s="21"/>
      <c r="B1350" s="21"/>
      <c r="C1350" s="21"/>
      <c r="D1350" s="31"/>
    </row>
    <row r="1351" spans="1:4" x14ac:dyDescent="0.3">
      <c r="A1351" s="21"/>
      <c r="B1351" s="21"/>
      <c r="C1351" s="21"/>
      <c r="D1351" s="31"/>
    </row>
    <row r="1352" spans="1:4" x14ac:dyDescent="0.3">
      <c r="A1352" s="21"/>
      <c r="B1352" s="21"/>
      <c r="C1352" s="21"/>
      <c r="D1352" s="31"/>
    </row>
    <row r="1353" spans="1:4" x14ac:dyDescent="0.3">
      <c r="A1353" s="21"/>
      <c r="B1353" s="21"/>
      <c r="C1353" s="21"/>
      <c r="D1353" s="31"/>
    </row>
    <row r="1354" spans="1:4" x14ac:dyDescent="0.3">
      <c r="A1354" s="21"/>
      <c r="B1354" s="21"/>
      <c r="C1354" s="21"/>
      <c r="D1354" s="31"/>
    </row>
    <row r="1355" spans="1:4" x14ac:dyDescent="0.3">
      <c r="A1355" s="21"/>
      <c r="B1355" s="21"/>
      <c r="C1355" s="21"/>
      <c r="D1355" s="31"/>
    </row>
    <row r="1356" spans="1:4" x14ac:dyDescent="0.3">
      <c r="A1356" s="21"/>
      <c r="B1356" s="21"/>
      <c r="C1356" s="21"/>
      <c r="D1356" s="31"/>
    </row>
    <row r="1357" spans="1:4" x14ac:dyDescent="0.3">
      <c r="A1357" s="21"/>
      <c r="B1357" s="21"/>
      <c r="C1357" s="21"/>
      <c r="D1357" s="31"/>
    </row>
    <row r="1358" spans="1:4" x14ac:dyDescent="0.3">
      <c r="A1358" s="21"/>
      <c r="B1358" s="21"/>
      <c r="C1358" s="21"/>
      <c r="D1358" s="31"/>
    </row>
    <row r="1359" spans="1:4" x14ac:dyDescent="0.3">
      <c r="A1359" s="21"/>
      <c r="B1359" s="21"/>
      <c r="C1359" s="21"/>
      <c r="D1359" s="31"/>
    </row>
    <row r="1360" spans="1:4" x14ac:dyDescent="0.3">
      <c r="A1360" s="21"/>
      <c r="B1360" s="21"/>
      <c r="C1360" s="21"/>
      <c r="D1360" s="31"/>
    </row>
    <row r="1361" spans="1:4" x14ac:dyDescent="0.3">
      <c r="A1361" s="21"/>
      <c r="B1361" s="21"/>
      <c r="C1361" s="21"/>
      <c r="D1361" s="31"/>
    </row>
    <row r="1362" spans="1:4" x14ac:dyDescent="0.3">
      <c r="A1362" s="21"/>
      <c r="B1362" s="21"/>
      <c r="C1362" s="21"/>
      <c r="D1362" s="31"/>
    </row>
    <row r="1363" spans="1:4" x14ac:dyDescent="0.3">
      <c r="A1363" s="21"/>
      <c r="B1363" s="21"/>
      <c r="C1363" s="21"/>
      <c r="D1363" s="31"/>
    </row>
    <row r="1364" spans="1:4" x14ac:dyDescent="0.3">
      <c r="A1364" s="21"/>
      <c r="B1364" s="21"/>
      <c r="C1364" s="21"/>
      <c r="D1364" s="31"/>
    </row>
    <row r="1365" spans="1:4" x14ac:dyDescent="0.3">
      <c r="A1365" s="21"/>
      <c r="B1365" s="21"/>
      <c r="C1365" s="21"/>
      <c r="D1365" s="31"/>
    </row>
    <row r="1366" spans="1:4" x14ac:dyDescent="0.3">
      <c r="A1366" s="21"/>
      <c r="B1366" s="21"/>
      <c r="C1366" s="21"/>
      <c r="D1366" s="31"/>
    </row>
    <row r="1367" spans="1:4" x14ac:dyDescent="0.3">
      <c r="A1367" s="21"/>
      <c r="B1367" s="21"/>
      <c r="C1367" s="21"/>
      <c r="D1367" s="31"/>
    </row>
    <row r="1368" spans="1:4" x14ac:dyDescent="0.3">
      <c r="A1368" s="21"/>
      <c r="B1368" s="21"/>
      <c r="C1368" s="21"/>
      <c r="D1368" s="31"/>
    </row>
    <row r="1369" spans="1:4" x14ac:dyDescent="0.3">
      <c r="A1369" s="21"/>
      <c r="B1369" s="21"/>
      <c r="C1369" s="21"/>
      <c r="D1369" s="31"/>
    </row>
    <row r="1370" spans="1:4" x14ac:dyDescent="0.3">
      <c r="A1370" s="21"/>
      <c r="B1370" s="21"/>
      <c r="C1370" s="21"/>
      <c r="D1370" s="31"/>
    </row>
    <row r="1371" spans="1:4" x14ac:dyDescent="0.3">
      <c r="A1371" s="21"/>
      <c r="B1371" s="21"/>
      <c r="C1371" s="21"/>
      <c r="D1371" s="31"/>
    </row>
    <row r="1372" spans="1:4" x14ac:dyDescent="0.3">
      <c r="A1372" s="21"/>
      <c r="B1372" s="21"/>
      <c r="C1372" s="21"/>
      <c r="D1372" s="31"/>
    </row>
    <row r="1373" spans="1:4" x14ac:dyDescent="0.3">
      <c r="A1373" s="21"/>
      <c r="B1373" s="21"/>
      <c r="C1373" s="21"/>
      <c r="D1373" s="31"/>
    </row>
    <row r="1374" spans="1:4" x14ac:dyDescent="0.3">
      <c r="A1374" s="21"/>
      <c r="B1374" s="21"/>
      <c r="C1374" s="21"/>
      <c r="D1374" s="31"/>
    </row>
    <row r="1375" spans="1:4" x14ac:dyDescent="0.3">
      <c r="A1375" s="21"/>
      <c r="B1375" s="21"/>
      <c r="C1375" s="21"/>
      <c r="D1375" s="31"/>
    </row>
    <row r="1376" spans="1:4" x14ac:dyDescent="0.3">
      <c r="A1376" s="21"/>
      <c r="B1376" s="21"/>
      <c r="C1376" s="21"/>
      <c r="D1376" s="31"/>
    </row>
    <row r="1377" spans="1:4" x14ac:dyDescent="0.3">
      <c r="A1377" s="21"/>
      <c r="B1377" s="21"/>
      <c r="C1377" s="21"/>
      <c r="D1377" s="31"/>
    </row>
    <row r="1378" spans="1:4" x14ac:dyDescent="0.3">
      <c r="A1378" s="21"/>
      <c r="B1378" s="21"/>
      <c r="C1378" s="21"/>
      <c r="D1378" s="31"/>
    </row>
    <row r="1379" spans="1:4" x14ac:dyDescent="0.3">
      <c r="A1379" s="21"/>
      <c r="B1379" s="21"/>
      <c r="C1379" s="21"/>
      <c r="D1379" s="31"/>
    </row>
    <row r="1380" spans="1:4" x14ac:dyDescent="0.3">
      <c r="A1380" s="21"/>
      <c r="B1380" s="21"/>
      <c r="C1380" s="21"/>
      <c r="D1380" s="31"/>
    </row>
    <row r="1381" spans="1:4" x14ac:dyDescent="0.3">
      <c r="A1381" s="21"/>
      <c r="B1381" s="21"/>
      <c r="C1381" s="21"/>
      <c r="D1381" s="31"/>
    </row>
    <row r="1382" spans="1:4" x14ac:dyDescent="0.3">
      <c r="A1382" s="21"/>
      <c r="B1382" s="21"/>
      <c r="C1382" s="21"/>
      <c r="D1382" s="31"/>
    </row>
    <row r="1383" spans="1:4" x14ac:dyDescent="0.3">
      <c r="A1383" s="21"/>
      <c r="B1383" s="21"/>
      <c r="C1383" s="21"/>
      <c r="D1383" s="31"/>
    </row>
    <row r="1384" spans="1:4" x14ac:dyDescent="0.3">
      <c r="A1384" s="21"/>
      <c r="B1384" s="21"/>
      <c r="C1384" s="21"/>
      <c r="D1384" s="31"/>
    </row>
    <row r="1385" spans="1:4" x14ac:dyDescent="0.3">
      <c r="A1385" s="21"/>
      <c r="B1385" s="21"/>
      <c r="C1385" s="21"/>
      <c r="D1385" s="31"/>
    </row>
    <row r="1386" spans="1:4" x14ac:dyDescent="0.3">
      <c r="A1386" s="21"/>
      <c r="B1386" s="21"/>
      <c r="C1386" s="21"/>
      <c r="D1386" s="31"/>
    </row>
    <row r="1387" spans="1:4" x14ac:dyDescent="0.3">
      <c r="A1387" s="21"/>
      <c r="B1387" s="21"/>
      <c r="C1387" s="21"/>
      <c r="D1387" s="31"/>
    </row>
    <row r="1388" spans="1:4" x14ac:dyDescent="0.3">
      <c r="A1388" s="21"/>
      <c r="B1388" s="21"/>
      <c r="C1388" s="21"/>
      <c r="D1388" s="31"/>
    </row>
    <row r="1389" spans="1:4" x14ac:dyDescent="0.3">
      <c r="A1389" s="21"/>
      <c r="B1389" s="21"/>
      <c r="C1389" s="21"/>
      <c r="D1389" s="31"/>
    </row>
    <row r="1390" spans="1:4" x14ac:dyDescent="0.3">
      <c r="A1390" s="21"/>
      <c r="B1390" s="21"/>
      <c r="C1390" s="21"/>
      <c r="D1390" s="31"/>
    </row>
    <row r="1391" spans="1:4" x14ac:dyDescent="0.3">
      <c r="A1391" s="21"/>
      <c r="B1391" s="21"/>
      <c r="C1391" s="21"/>
      <c r="D1391" s="31"/>
    </row>
    <row r="1392" spans="1:4" x14ac:dyDescent="0.3">
      <c r="A1392" s="21"/>
      <c r="B1392" s="21"/>
      <c r="C1392" s="21"/>
      <c r="D1392" s="31"/>
    </row>
    <row r="1393" spans="1:4" x14ac:dyDescent="0.3">
      <c r="A1393" s="21"/>
      <c r="B1393" s="21"/>
      <c r="C1393" s="21"/>
      <c r="D1393" s="31"/>
    </row>
    <row r="1394" spans="1:4" x14ac:dyDescent="0.3">
      <c r="A1394" s="21"/>
      <c r="B1394" s="21"/>
      <c r="C1394" s="21"/>
      <c r="D1394" s="31"/>
    </row>
    <row r="1395" spans="1:4" x14ac:dyDescent="0.3">
      <c r="A1395" s="21"/>
      <c r="B1395" s="21"/>
      <c r="C1395" s="21"/>
      <c r="D1395" s="31"/>
    </row>
    <row r="1396" spans="1:4" x14ac:dyDescent="0.3">
      <c r="A1396" s="21"/>
      <c r="B1396" s="21"/>
      <c r="C1396" s="21"/>
      <c r="D1396" s="31"/>
    </row>
    <row r="1397" spans="1:4" x14ac:dyDescent="0.3">
      <c r="A1397" s="21"/>
      <c r="B1397" s="21"/>
      <c r="C1397" s="21"/>
      <c r="D1397" s="31"/>
    </row>
    <row r="1398" spans="1:4" x14ac:dyDescent="0.3">
      <c r="A1398" s="21"/>
      <c r="B1398" s="21"/>
      <c r="C1398" s="21"/>
      <c r="D1398" s="31"/>
    </row>
    <row r="1399" spans="1:4" x14ac:dyDescent="0.3">
      <c r="A1399" s="21"/>
      <c r="B1399" s="21"/>
      <c r="C1399" s="21"/>
      <c r="D1399" s="31"/>
    </row>
    <row r="1400" spans="1:4" x14ac:dyDescent="0.3">
      <c r="A1400" s="21"/>
      <c r="B1400" s="21"/>
      <c r="C1400" s="21"/>
      <c r="D1400" s="31"/>
    </row>
    <row r="1401" spans="1:4" x14ac:dyDescent="0.3">
      <c r="A1401" s="21"/>
      <c r="B1401" s="21"/>
      <c r="C1401" s="21"/>
      <c r="D1401" s="31"/>
    </row>
    <row r="1402" spans="1:4" x14ac:dyDescent="0.3">
      <c r="A1402" s="21"/>
      <c r="B1402" s="21"/>
      <c r="C1402" s="21"/>
      <c r="D1402" s="31"/>
    </row>
    <row r="1403" spans="1:4" x14ac:dyDescent="0.3">
      <c r="A1403" s="21"/>
      <c r="B1403" s="21"/>
      <c r="C1403" s="21"/>
      <c r="D1403" s="31"/>
    </row>
    <row r="1404" spans="1:4" x14ac:dyDescent="0.3">
      <c r="A1404" s="21"/>
      <c r="B1404" s="21"/>
      <c r="C1404" s="21"/>
      <c r="D1404" s="31"/>
    </row>
    <row r="1405" spans="1:4" x14ac:dyDescent="0.3">
      <c r="A1405" s="21"/>
      <c r="B1405" s="21"/>
      <c r="C1405" s="21"/>
      <c r="D1405" s="31"/>
    </row>
    <row r="1406" spans="1:4" x14ac:dyDescent="0.3">
      <c r="A1406" s="21"/>
      <c r="B1406" s="21"/>
      <c r="C1406" s="21"/>
      <c r="D1406" s="31"/>
    </row>
    <row r="1407" spans="1:4" x14ac:dyDescent="0.3">
      <c r="A1407" s="21"/>
      <c r="B1407" s="21"/>
      <c r="C1407" s="21"/>
      <c r="D1407" s="31"/>
    </row>
    <row r="1408" spans="1:4" x14ac:dyDescent="0.3">
      <c r="A1408" s="21"/>
      <c r="B1408" s="21"/>
      <c r="C1408" s="21"/>
      <c r="D1408" s="31"/>
    </row>
    <row r="1409" spans="1:4" x14ac:dyDescent="0.3">
      <c r="A1409" s="21"/>
      <c r="B1409" s="21"/>
      <c r="C1409" s="21"/>
      <c r="D1409" s="31"/>
    </row>
    <row r="1410" spans="1:4" x14ac:dyDescent="0.3">
      <c r="A1410" s="21"/>
      <c r="B1410" s="21"/>
      <c r="C1410" s="21"/>
      <c r="D1410" s="31"/>
    </row>
    <row r="1411" spans="1:4" x14ac:dyDescent="0.3">
      <c r="A1411" s="21"/>
      <c r="B1411" s="21"/>
      <c r="C1411" s="21"/>
      <c r="D1411" s="31"/>
    </row>
    <row r="1412" spans="1:4" x14ac:dyDescent="0.3">
      <c r="A1412" s="21"/>
      <c r="B1412" s="21"/>
      <c r="C1412" s="21"/>
      <c r="D1412" s="31"/>
    </row>
    <row r="1413" spans="1:4" x14ac:dyDescent="0.3">
      <c r="A1413" s="21"/>
      <c r="B1413" s="21"/>
      <c r="C1413" s="21"/>
      <c r="D1413" s="31"/>
    </row>
    <row r="1414" spans="1:4" x14ac:dyDescent="0.3">
      <c r="A1414" s="21"/>
      <c r="B1414" s="21"/>
      <c r="C1414" s="21"/>
      <c r="D1414" s="31"/>
    </row>
    <row r="1415" spans="1:4" x14ac:dyDescent="0.3">
      <c r="A1415" s="21"/>
      <c r="B1415" s="21"/>
      <c r="C1415" s="21"/>
      <c r="D1415" s="31"/>
    </row>
    <row r="1416" spans="1:4" x14ac:dyDescent="0.3">
      <c r="A1416" s="21"/>
      <c r="B1416" s="21"/>
      <c r="C1416" s="21"/>
      <c r="D1416" s="31"/>
    </row>
    <row r="1417" spans="1:4" x14ac:dyDescent="0.3">
      <c r="A1417" s="21"/>
      <c r="B1417" s="21"/>
      <c r="C1417" s="21"/>
      <c r="D1417" s="31"/>
    </row>
    <row r="1418" spans="1:4" x14ac:dyDescent="0.3">
      <c r="A1418" s="21"/>
      <c r="B1418" s="21"/>
      <c r="C1418" s="21"/>
      <c r="D1418" s="31"/>
    </row>
    <row r="1419" spans="1:4" x14ac:dyDescent="0.3">
      <c r="A1419" s="21"/>
      <c r="B1419" s="21"/>
      <c r="C1419" s="21"/>
      <c r="D1419" s="31"/>
    </row>
    <row r="1420" spans="1:4" x14ac:dyDescent="0.3">
      <c r="A1420" s="21"/>
      <c r="B1420" s="21"/>
      <c r="C1420" s="21"/>
      <c r="D1420" s="31"/>
    </row>
    <row r="1421" spans="1:4" x14ac:dyDescent="0.3">
      <c r="A1421" s="21"/>
      <c r="B1421" s="21"/>
      <c r="C1421" s="21"/>
      <c r="D1421" s="31"/>
    </row>
    <row r="1422" spans="1:4" x14ac:dyDescent="0.3">
      <c r="A1422" s="21"/>
      <c r="B1422" s="21"/>
      <c r="C1422" s="21"/>
      <c r="D1422" s="31"/>
    </row>
    <row r="1423" spans="1:4" x14ac:dyDescent="0.3">
      <c r="A1423" s="21"/>
      <c r="B1423" s="21"/>
      <c r="C1423" s="21"/>
      <c r="D1423" s="31"/>
    </row>
    <row r="1424" spans="1:4" x14ac:dyDescent="0.3">
      <c r="A1424" s="21"/>
      <c r="B1424" s="21"/>
      <c r="C1424" s="21"/>
      <c r="D1424" s="31"/>
    </row>
    <row r="1425" spans="1:4" x14ac:dyDescent="0.3">
      <c r="A1425" s="21"/>
      <c r="B1425" s="21"/>
      <c r="C1425" s="21"/>
      <c r="D1425" s="31"/>
    </row>
    <row r="1426" spans="1:4" x14ac:dyDescent="0.3">
      <c r="A1426" s="21"/>
      <c r="B1426" s="21"/>
      <c r="C1426" s="21"/>
      <c r="D1426" s="31"/>
    </row>
    <row r="1427" spans="1:4" x14ac:dyDescent="0.3">
      <c r="A1427" s="21"/>
      <c r="B1427" s="21"/>
      <c r="C1427" s="21"/>
      <c r="D1427" s="31"/>
    </row>
    <row r="1428" spans="1:4" x14ac:dyDescent="0.3">
      <c r="A1428" s="21"/>
      <c r="B1428" s="21"/>
      <c r="C1428" s="21"/>
      <c r="D1428" s="31"/>
    </row>
    <row r="1429" spans="1:4" x14ac:dyDescent="0.3">
      <c r="A1429" s="21"/>
      <c r="B1429" s="21"/>
      <c r="C1429" s="21"/>
      <c r="D1429" s="31"/>
    </row>
    <row r="1430" spans="1:4" x14ac:dyDescent="0.3">
      <c r="A1430" s="21"/>
      <c r="B1430" s="21"/>
      <c r="C1430" s="21"/>
      <c r="D1430" s="31"/>
    </row>
    <row r="1431" spans="1:4" x14ac:dyDescent="0.3">
      <c r="A1431" s="21"/>
      <c r="B1431" s="21"/>
      <c r="C1431" s="21"/>
      <c r="D1431" s="31"/>
    </row>
    <row r="1432" spans="1:4" x14ac:dyDescent="0.3">
      <c r="A1432" s="21"/>
      <c r="B1432" s="21"/>
      <c r="C1432" s="21"/>
      <c r="D1432" s="31"/>
    </row>
    <row r="1433" spans="1:4" x14ac:dyDescent="0.3">
      <c r="A1433" s="21"/>
      <c r="B1433" s="21"/>
      <c r="C1433" s="21"/>
      <c r="D1433" s="31"/>
    </row>
    <row r="1434" spans="1:4" x14ac:dyDescent="0.3">
      <c r="A1434" s="21"/>
      <c r="B1434" s="21"/>
      <c r="C1434" s="21"/>
      <c r="D1434" s="31"/>
    </row>
    <row r="1435" spans="1:4" x14ac:dyDescent="0.3">
      <c r="A1435" s="21"/>
      <c r="B1435" s="21"/>
      <c r="C1435" s="21"/>
      <c r="D1435" s="31"/>
    </row>
    <row r="1436" spans="1:4" x14ac:dyDescent="0.3">
      <c r="A1436" s="21"/>
      <c r="B1436" s="21"/>
      <c r="C1436" s="21"/>
      <c r="D1436" s="31"/>
    </row>
    <row r="1437" spans="1:4" x14ac:dyDescent="0.3">
      <c r="A1437" s="21"/>
      <c r="B1437" s="21"/>
      <c r="C1437" s="21"/>
      <c r="D1437" s="31"/>
    </row>
    <row r="1438" spans="1:4" x14ac:dyDescent="0.3">
      <c r="A1438" s="21"/>
      <c r="B1438" s="21"/>
      <c r="C1438" s="21"/>
      <c r="D1438" s="31"/>
    </row>
    <row r="1439" spans="1:4" x14ac:dyDescent="0.3">
      <c r="A1439" s="21"/>
      <c r="B1439" s="21"/>
      <c r="C1439" s="21"/>
      <c r="D1439" s="31"/>
    </row>
    <row r="1440" spans="1:4" x14ac:dyDescent="0.3">
      <c r="A1440" s="21"/>
      <c r="B1440" s="21"/>
      <c r="C1440" s="21"/>
      <c r="D1440" s="31"/>
    </row>
    <row r="1441" spans="1:4" x14ac:dyDescent="0.3">
      <c r="A1441" s="21"/>
      <c r="B1441" s="21"/>
      <c r="C1441" s="21"/>
      <c r="D1441" s="31"/>
    </row>
    <row r="1442" spans="1:4" x14ac:dyDescent="0.3">
      <c r="A1442" s="21"/>
      <c r="B1442" s="21"/>
      <c r="C1442" s="21"/>
      <c r="D1442" s="31"/>
    </row>
    <row r="1443" spans="1:4" x14ac:dyDescent="0.3">
      <c r="A1443" s="21"/>
      <c r="B1443" s="21"/>
      <c r="C1443" s="21"/>
      <c r="D1443" s="31"/>
    </row>
    <row r="1444" spans="1:4" x14ac:dyDescent="0.3">
      <c r="A1444" s="21"/>
      <c r="B1444" s="21"/>
      <c r="C1444" s="21"/>
      <c r="D1444" s="31"/>
    </row>
    <row r="1445" spans="1:4" x14ac:dyDescent="0.3">
      <c r="A1445" s="21"/>
      <c r="B1445" s="21"/>
      <c r="C1445" s="21"/>
      <c r="D1445" s="31"/>
    </row>
    <row r="1446" spans="1:4" x14ac:dyDescent="0.3">
      <c r="A1446" s="21"/>
      <c r="B1446" s="21"/>
      <c r="C1446" s="21"/>
      <c r="D1446" s="31"/>
    </row>
    <row r="1447" spans="1:4" x14ac:dyDescent="0.3">
      <c r="A1447" s="21"/>
      <c r="B1447" s="21"/>
      <c r="C1447" s="21"/>
      <c r="D1447" s="31"/>
    </row>
    <row r="1448" spans="1:4" x14ac:dyDescent="0.3">
      <c r="A1448" s="21"/>
      <c r="B1448" s="21"/>
      <c r="C1448" s="21"/>
      <c r="D1448" s="31"/>
    </row>
    <row r="1449" spans="1:4" x14ac:dyDescent="0.3">
      <c r="A1449" s="21"/>
      <c r="B1449" s="21"/>
      <c r="C1449" s="21"/>
      <c r="D1449" s="31"/>
    </row>
    <row r="1450" spans="1:4" x14ac:dyDescent="0.3">
      <c r="A1450" s="21"/>
      <c r="B1450" s="21"/>
      <c r="C1450" s="21"/>
      <c r="D1450" s="31"/>
    </row>
    <row r="1451" spans="1:4" x14ac:dyDescent="0.3">
      <c r="A1451" s="21"/>
      <c r="B1451" s="21"/>
      <c r="C1451" s="21"/>
      <c r="D1451" s="31"/>
    </row>
    <row r="1452" spans="1:4" x14ac:dyDescent="0.3">
      <c r="A1452" s="21"/>
      <c r="B1452" s="21"/>
      <c r="C1452" s="21"/>
      <c r="D1452" s="31"/>
    </row>
    <row r="1453" spans="1:4" x14ac:dyDescent="0.3">
      <c r="A1453" s="21"/>
      <c r="B1453" s="21"/>
      <c r="C1453" s="21"/>
      <c r="D1453" s="31"/>
    </row>
    <row r="1454" spans="1:4" x14ac:dyDescent="0.3">
      <c r="A1454" s="21"/>
      <c r="B1454" s="21"/>
      <c r="C1454" s="21"/>
      <c r="D1454" s="31"/>
    </row>
    <row r="1455" spans="1:4" x14ac:dyDescent="0.3">
      <c r="A1455" s="21"/>
      <c r="B1455" s="21"/>
      <c r="C1455" s="21"/>
      <c r="D1455" s="31"/>
    </row>
    <row r="1456" spans="1:4" x14ac:dyDescent="0.3">
      <c r="A1456" s="21"/>
      <c r="B1456" s="21"/>
      <c r="C1456" s="21"/>
      <c r="D1456" s="31"/>
    </row>
    <row r="1457" spans="1:4" x14ac:dyDescent="0.3">
      <c r="A1457" s="21"/>
      <c r="B1457" s="21"/>
      <c r="C1457" s="21"/>
      <c r="D1457" s="31"/>
    </row>
    <row r="1458" spans="1:4" x14ac:dyDescent="0.3">
      <c r="A1458" s="21"/>
      <c r="B1458" s="21"/>
      <c r="C1458" s="21"/>
      <c r="D1458" s="31"/>
    </row>
    <row r="1459" spans="1:4" x14ac:dyDescent="0.3">
      <c r="A1459" s="21"/>
      <c r="B1459" s="21"/>
      <c r="C1459" s="21"/>
      <c r="D1459" s="31"/>
    </row>
    <row r="1460" spans="1:4" x14ac:dyDescent="0.3">
      <c r="A1460" s="21"/>
      <c r="B1460" s="21"/>
      <c r="C1460" s="21"/>
      <c r="D1460" s="31"/>
    </row>
    <row r="1461" spans="1:4" x14ac:dyDescent="0.3">
      <c r="A1461" s="21"/>
      <c r="B1461" s="21"/>
      <c r="C1461" s="21"/>
      <c r="D1461" s="31"/>
    </row>
    <row r="1462" spans="1:4" x14ac:dyDescent="0.3">
      <c r="A1462" s="21"/>
      <c r="B1462" s="21"/>
      <c r="C1462" s="21"/>
      <c r="D1462" s="31"/>
    </row>
    <row r="1463" spans="1:4" x14ac:dyDescent="0.3">
      <c r="A1463" s="21"/>
      <c r="B1463" s="21"/>
      <c r="C1463" s="21"/>
      <c r="D1463" s="31"/>
    </row>
    <row r="1464" spans="1:4" x14ac:dyDescent="0.3">
      <c r="A1464" s="21"/>
      <c r="B1464" s="21"/>
      <c r="C1464" s="21"/>
      <c r="D1464" s="31"/>
    </row>
    <row r="1465" spans="1:4" x14ac:dyDescent="0.3">
      <c r="A1465" s="21"/>
      <c r="B1465" s="21"/>
      <c r="C1465" s="21"/>
      <c r="D1465" s="31"/>
    </row>
    <row r="1466" spans="1:4" x14ac:dyDescent="0.3">
      <c r="A1466" s="21"/>
      <c r="B1466" s="21"/>
      <c r="C1466" s="21"/>
      <c r="D1466" s="31"/>
    </row>
    <row r="1467" spans="1:4" x14ac:dyDescent="0.3">
      <c r="A1467" s="21"/>
      <c r="B1467" s="21"/>
      <c r="C1467" s="21"/>
      <c r="D1467" s="31"/>
    </row>
    <row r="1468" spans="1:4" x14ac:dyDescent="0.3">
      <c r="A1468" s="21"/>
      <c r="B1468" s="21"/>
      <c r="C1468" s="21"/>
      <c r="D1468" s="31"/>
    </row>
    <row r="1469" spans="1:4" x14ac:dyDescent="0.3">
      <c r="A1469" s="21"/>
      <c r="B1469" s="21"/>
      <c r="C1469" s="21"/>
      <c r="D1469" s="31"/>
    </row>
    <row r="1470" spans="1:4" x14ac:dyDescent="0.3">
      <c r="A1470" s="21"/>
      <c r="B1470" s="21"/>
      <c r="C1470" s="21"/>
      <c r="D1470" s="31"/>
    </row>
    <row r="1471" spans="1:4" x14ac:dyDescent="0.3">
      <c r="A1471" s="21"/>
      <c r="B1471" s="21"/>
      <c r="C1471" s="21"/>
      <c r="D1471" s="31"/>
    </row>
    <row r="1472" spans="1:4" x14ac:dyDescent="0.3">
      <c r="A1472" s="21"/>
      <c r="B1472" s="21"/>
      <c r="C1472" s="21"/>
      <c r="D1472" s="31"/>
    </row>
    <row r="1473" spans="1:4" x14ac:dyDescent="0.3">
      <c r="A1473" s="21"/>
      <c r="B1473" s="21"/>
      <c r="C1473" s="21"/>
      <c r="D1473" s="31"/>
    </row>
    <row r="1474" spans="1:4" x14ac:dyDescent="0.3">
      <c r="A1474" s="21"/>
      <c r="B1474" s="21"/>
      <c r="C1474" s="21"/>
      <c r="D1474" s="31"/>
    </row>
    <row r="1475" spans="1:4" x14ac:dyDescent="0.3">
      <c r="A1475" s="21"/>
      <c r="B1475" s="21"/>
      <c r="C1475" s="21"/>
      <c r="D1475" s="31"/>
    </row>
    <row r="1476" spans="1:4" x14ac:dyDescent="0.3">
      <c r="A1476" s="21"/>
      <c r="B1476" s="21"/>
      <c r="C1476" s="21"/>
      <c r="D1476" s="31"/>
    </row>
    <row r="1477" spans="1:4" x14ac:dyDescent="0.3">
      <c r="A1477" s="21"/>
      <c r="B1477" s="21"/>
      <c r="C1477" s="21"/>
      <c r="D1477" s="31"/>
    </row>
    <row r="1478" spans="1:4" x14ac:dyDescent="0.3">
      <c r="A1478" s="21"/>
      <c r="B1478" s="21"/>
      <c r="C1478" s="21"/>
      <c r="D1478" s="31"/>
    </row>
    <row r="1479" spans="1:4" x14ac:dyDescent="0.3">
      <c r="A1479" s="21"/>
      <c r="B1479" s="21"/>
      <c r="C1479" s="21"/>
      <c r="D1479" s="31"/>
    </row>
    <row r="1480" spans="1:4" x14ac:dyDescent="0.3">
      <c r="A1480" s="21"/>
      <c r="B1480" s="21"/>
      <c r="C1480" s="21"/>
      <c r="D1480" s="31"/>
    </row>
    <row r="1481" spans="1:4" x14ac:dyDescent="0.3">
      <c r="A1481" s="21"/>
      <c r="B1481" s="21"/>
      <c r="C1481" s="21"/>
      <c r="D1481" s="31"/>
    </row>
    <row r="1482" spans="1:4" x14ac:dyDescent="0.3">
      <c r="A1482" s="21"/>
      <c r="B1482" s="21"/>
      <c r="C1482" s="21"/>
      <c r="D1482" s="31"/>
    </row>
    <row r="1483" spans="1:4" x14ac:dyDescent="0.3">
      <c r="A1483" s="21"/>
      <c r="B1483" s="21"/>
      <c r="C1483" s="21"/>
      <c r="D1483" s="31"/>
    </row>
    <row r="1484" spans="1:4" x14ac:dyDescent="0.3">
      <c r="A1484" s="21"/>
      <c r="B1484" s="21"/>
      <c r="C1484" s="21"/>
      <c r="D1484" s="31"/>
    </row>
    <row r="1485" spans="1:4" x14ac:dyDescent="0.3">
      <c r="A1485" s="21"/>
      <c r="B1485" s="21"/>
      <c r="C1485" s="21"/>
      <c r="D1485" s="31"/>
    </row>
    <row r="1486" spans="1:4" x14ac:dyDescent="0.3">
      <c r="A1486" s="21"/>
      <c r="B1486" s="21"/>
      <c r="C1486" s="21"/>
      <c r="D1486" s="31"/>
    </row>
    <row r="1487" spans="1:4" x14ac:dyDescent="0.3">
      <c r="A1487" s="21"/>
      <c r="B1487" s="21"/>
      <c r="C1487" s="21"/>
      <c r="D1487" s="31"/>
    </row>
    <row r="1488" spans="1:4" x14ac:dyDescent="0.3">
      <c r="A1488" s="21"/>
      <c r="B1488" s="21"/>
      <c r="C1488" s="21"/>
      <c r="D1488" s="31"/>
    </row>
    <row r="1489" spans="1:4" x14ac:dyDescent="0.3">
      <c r="A1489" s="21"/>
      <c r="B1489" s="21"/>
      <c r="C1489" s="21"/>
      <c r="D1489" s="31"/>
    </row>
    <row r="1490" spans="1:4" x14ac:dyDescent="0.3">
      <c r="A1490" s="21"/>
      <c r="B1490" s="21"/>
      <c r="C1490" s="21"/>
      <c r="D1490" s="31"/>
    </row>
    <row r="1491" spans="1:4" x14ac:dyDescent="0.3">
      <c r="A1491" s="21"/>
      <c r="B1491" s="21"/>
      <c r="C1491" s="21"/>
      <c r="D1491" s="31"/>
    </row>
    <row r="1492" spans="1:4" x14ac:dyDescent="0.3">
      <c r="A1492" s="21"/>
      <c r="B1492" s="21"/>
      <c r="C1492" s="21"/>
      <c r="D1492" s="31"/>
    </row>
    <row r="1493" spans="1:4" x14ac:dyDescent="0.3">
      <c r="A1493" s="21"/>
      <c r="B1493" s="21"/>
      <c r="C1493" s="21"/>
      <c r="D1493" s="31"/>
    </row>
    <row r="1494" spans="1:4" x14ac:dyDescent="0.3">
      <c r="A1494" s="21"/>
      <c r="B1494" s="21"/>
      <c r="C1494" s="21"/>
      <c r="D1494" s="31"/>
    </row>
    <row r="1495" spans="1:4" x14ac:dyDescent="0.3">
      <c r="A1495" s="21"/>
      <c r="B1495" s="21"/>
      <c r="C1495" s="21"/>
      <c r="D1495" s="31"/>
    </row>
    <row r="1496" spans="1:4" x14ac:dyDescent="0.3">
      <c r="A1496" s="21"/>
      <c r="B1496" s="21"/>
      <c r="C1496" s="21"/>
      <c r="D1496" s="31"/>
    </row>
    <row r="1497" spans="1:4" x14ac:dyDescent="0.3">
      <c r="A1497" s="21"/>
      <c r="B1497" s="21"/>
      <c r="C1497" s="21"/>
      <c r="D1497" s="31"/>
    </row>
    <row r="1498" spans="1:4" x14ac:dyDescent="0.3">
      <c r="A1498" s="21"/>
      <c r="B1498" s="21"/>
      <c r="C1498" s="21"/>
      <c r="D1498" s="31"/>
    </row>
    <row r="1499" spans="1:4" x14ac:dyDescent="0.3">
      <c r="A1499" s="21"/>
      <c r="B1499" s="21"/>
      <c r="C1499" s="21"/>
      <c r="D1499" s="31"/>
    </row>
    <row r="1500" spans="1:4" x14ac:dyDescent="0.3">
      <c r="A1500" s="21"/>
      <c r="B1500" s="21"/>
      <c r="C1500" s="21"/>
      <c r="D1500" s="31"/>
    </row>
    <row r="1501" spans="1:4" x14ac:dyDescent="0.3">
      <c r="A1501" s="21"/>
      <c r="B1501" s="21"/>
      <c r="C1501" s="21"/>
      <c r="D1501" s="31"/>
    </row>
    <row r="1502" spans="1:4" x14ac:dyDescent="0.3">
      <c r="A1502" s="21"/>
      <c r="B1502" s="21"/>
      <c r="C1502" s="21"/>
      <c r="D1502" s="31"/>
    </row>
    <row r="1503" spans="1:4" x14ac:dyDescent="0.3">
      <c r="A1503" s="21"/>
      <c r="B1503" s="21"/>
      <c r="C1503" s="21"/>
      <c r="D1503" s="31"/>
    </row>
    <row r="1504" spans="1:4" x14ac:dyDescent="0.3">
      <c r="A1504" s="21"/>
      <c r="B1504" s="21"/>
      <c r="C1504" s="21"/>
      <c r="D1504" s="31"/>
    </row>
    <row r="1505" spans="1:4" x14ac:dyDescent="0.3">
      <c r="A1505" s="21"/>
      <c r="B1505" s="21"/>
      <c r="C1505" s="21"/>
      <c r="D1505" s="31"/>
    </row>
    <row r="1506" spans="1:4" x14ac:dyDescent="0.3">
      <c r="A1506" s="21"/>
      <c r="B1506" s="21"/>
      <c r="C1506" s="21"/>
      <c r="D1506" s="31"/>
    </row>
    <row r="1507" spans="1:4" x14ac:dyDescent="0.3">
      <c r="A1507" s="21"/>
      <c r="B1507" s="21"/>
      <c r="C1507" s="21"/>
      <c r="D1507" s="31"/>
    </row>
    <row r="1508" spans="1:4" x14ac:dyDescent="0.3">
      <c r="A1508" s="21"/>
      <c r="B1508" s="21"/>
      <c r="C1508" s="21"/>
      <c r="D1508" s="31"/>
    </row>
    <row r="1509" spans="1:4" x14ac:dyDescent="0.3">
      <c r="A1509" s="21"/>
      <c r="B1509" s="21"/>
      <c r="C1509" s="21"/>
      <c r="D1509" s="31"/>
    </row>
    <row r="1510" spans="1:4" x14ac:dyDescent="0.3">
      <c r="A1510" s="21"/>
      <c r="B1510" s="21"/>
      <c r="C1510" s="21"/>
      <c r="D1510" s="31"/>
    </row>
    <row r="1511" spans="1:4" x14ac:dyDescent="0.3">
      <c r="A1511" s="21"/>
      <c r="B1511" s="21"/>
      <c r="C1511" s="21"/>
      <c r="D1511" s="31"/>
    </row>
    <row r="1512" spans="1:4" x14ac:dyDescent="0.3">
      <c r="A1512" s="21"/>
      <c r="B1512" s="21"/>
      <c r="C1512" s="21"/>
      <c r="D1512" s="31"/>
    </row>
    <row r="1513" spans="1:4" x14ac:dyDescent="0.3">
      <c r="A1513" s="21"/>
      <c r="B1513" s="21"/>
      <c r="C1513" s="21"/>
      <c r="D1513" s="31"/>
    </row>
    <row r="1514" spans="1:4" x14ac:dyDescent="0.3">
      <c r="A1514" s="21"/>
      <c r="B1514" s="21"/>
      <c r="C1514" s="21"/>
      <c r="D1514" s="31"/>
    </row>
    <row r="1515" spans="1:4" x14ac:dyDescent="0.3">
      <c r="A1515" s="21"/>
      <c r="B1515" s="21"/>
      <c r="C1515" s="21"/>
      <c r="D1515" s="31"/>
    </row>
    <row r="1516" spans="1:4" x14ac:dyDescent="0.3">
      <c r="A1516" s="21"/>
      <c r="B1516" s="21"/>
      <c r="C1516" s="21"/>
      <c r="D1516" s="31"/>
    </row>
    <row r="1517" spans="1:4" x14ac:dyDescent="0.3">
      <c r="A1517" s="21"/>
      <c r="B1517" s="21"/>
      <c r="C1517" s="21"/>
      <c r="D1517" s="31"/>
    </row>
    <row r="1518" spans="1:4" x14ac:dyDescent="0.3">
      <c r="A1518" s="21"/>
      <c r="B1518" s="21"/>
      <c r="C1518" s="21"/>
      <c r="D1518" s="31"/>
    </row>
    <row r="1519" spans="1:4" x14ac:dyDescent="0.3">
      <c r="A1519" s="21"/>
      <c r="B1519" s="21"/>
      <c r="C1519" s="21"/>
      <c r="D1519" s="31"/>
    </row>
    <row r="1520" spans="1:4" x14ac:dyDescent="0.3">
      <c r="A1520" s="21"/>
      <c r="B1520" s="21"/>
      <c r="C1520" s="21"/>
      <c r="D1520" s="31"/>
    </row>
    <row r="1521" spans="1:4" x14ac:dyDescent="0.3">
      <c r="A1521" s="21"/>
      <c r="B1521" s="21"/>
      <c r="C1521" s="21"/>
      <c r="D1521" s="31"/>
    </row>
    <row r="1522" spans="1:4" x14ac:dyDescent="0.3">
      <c r="A1522" s="21"/>
      <c r="B1522" s="21"/>
      <c r="C1522" s="21"/>
      <c r="D1522" s="31"/>
    </row>
    <row r="1523" spans="1:4" x14ac:dyDescent="0.3">
      <c r="A1523" s="21"/>
      <c r="B1523" s="21"/>
      <c r="C1523" s="21"/>
      <c r="D1523" s="31"/>
    </row>
    <row r="1524" spans="1:4" x14ac:dyDescent="0.3">
      <c r="A1524" s="21"/>
      <c r="B1524" s="21"/>
      <c r="C1524" s="21"/>
      <c r="D1524" s="31"/>
    </row>
    <row r="1525" spans="1:4" x14ac:dyDescent="0.3">
      <c r="A1525" s="21"/>
      <c r="B1525" s="21"/>
      <c r="C1525" s="21"/>
      <c r="D1525" s="31"/>
    </row>
    <row r="1526" spans="1:4" x14ac:dyDescent="0.3">
      <c r="A1526" s="21"/>
      <c r="B1526" s="21"/>
      <c r="C1526" s="21"/>
      <c r="D1526" s="31"/>
    </row>
    <row r="1527" spans="1:4" x14ac:dyDescent="0.3">
      <c r="A1527" s="21"/>
      <c r="B1527" s="21"/>
      <c r="C1527" s="21"/>
      <c r="D1527" s="31"/>
    </row>
    <row r="1528" spans="1:4" x14ac:dyDescent="0.3">
      <c r="A1528" s="21"/>
      <c r="B1528" s="21"/>
      <c r="C1528" s="21"/>
      <c r="D1528" s="31"/>
    </row>
    <row r="1529" spans="1:4" x14ac:dyDescent="0.3">
      <c r="A1529" s="21"/>
      <c r="B1529" s="21"/>
      <c r="C1529" s="21"/>
      <c r="D1529" s="31"/>
    </row>
    <row r="1530" spans="1:4" x14ac:dyDescent="0.3">
      <c r="A1530" s="21"/>
      <c r="B1530" s="21"/>
      <c r="C1530" s="21"/>
      <c r="D1530" s="31"/>
    </row>
    <row r="1531" spans="1:4" x14ac:dyDescent="0.3">
      <c r="A1531" s="21"/>
      <c r="B1531" s="21"/>
      <c r="C1531" s="21"/>
      <c r="D1531" s="31"/>
    </row>
    <row r="1532" spans="1:4" x14ac:dyDescent="0.3">
      <c r="A1532" s="21"/>
      <c r="B1532" s="21"/>
      <c r="C1532" s="21"/>
      <c r="D1532" s="31"/>
    </row>
    <row r="1533" spans="1:4" x14ac:dyDescent="0.3">
      <c r="A1533" s="21"/>
      <c r="B1533" s="21"/>
      <c r="C1533" s="21"/>
      <c r="D1533" s="31"/>
    </row>
    <row r="1534" spans="1:4" x14ac:dyDescent="0.3">
      <c r="A1534" s="21"/>
      <c r="B1534" s="21"/>
      <c r="C1534" s="21"/>
      <c r="D1534" s="31"/>
    </row>
    <row r="1535" spans="1:4" x14ac:dyDescent="0.3">
      <c r="A1535" s="21"/>
      <c r="B1535" s="21"/>
      <c r="C1535" s="21"/>
      <c r="D1535" s="31"/>
    </row>
    <row r="1536" spans="1:4" x14ac:dyDescent="0.3">
      <c r="A1536" s="21"/>
      <c r="B1536" s="21"/>
      <c r="C1536" s="21"/>
      <c r="D1536" s="31"/>
    </row>
    <row r="1537" spans="1:4" x14ac:dyDescent="0.3">
      <c r="A1537" s="21"/>
      <c r="B1537" s="21"/>
      <c r="C1537" s="21"/>
      <c r="D1537" s="31"/>
    </row>
    <row r="1538" spans="1:4" x14ac:dyDescent="0.3">
      <c r="A1538" s="21"/>
      <c r="B1538" s="21"/>
      <c r="C1538" s="21"/>
      <c r="D1538" s="31"/>
    </row>
    <row r="1539" spans="1:4" x14ac:dyDescent="0.3">
      <c r="A1539" s="21"/>
      <c r="B1539" s="21"/>
      <c r="C1539" s="21"/>
      <c r="D1539" s="31"/>
    </row>
    <row r="1540" spans="1:4" x14ac:dyDescent="0.3">
      <c r="A1540" s="21"/>
      <c r="B1540" s="21"/>
      <c r="C1540" s="21"/>
      <c r="D1540" s="31"/>
    </row>
    <row r="1541" spans="1:4" x14ac:dyDescent="0.3">
      <c r="A1541" s="21"/>
      <c r="B1541" s="21"/>
      <c r="C1541" s="21"/>
      <c r="D1541" s="31"/>
    </row>
    <row r="1542" spans="1:4" x14ac:dyDescent="0.3">
      <c r="A1542" s="21"/>
      <c r="B1542" s="21"/>
      <c r="C1542" s="21"/>
      <c r="D1542" s="31"/>
    </row>
    <row r="1543" spans="1:4" x14ac:dyDescent="0.3">
      <c r="A1543" s="21"/>
      <c r="B1543" s="21"/>
      <c r="C1543" s="21"/>
      <c r="D1543" s="31"/>
    </row>
    <row r="1544" spans="1:4" x14ac:dyDescent="0.3">
      <c r="A1544" s="21"/>
      <c r="B1544" s="21"/>
      <c r="C1544" s="21"/>
      <c r="D1544" s="31"/>
    </row>
    <row r="1545" spans="1:4" x14ac:dyDescent="0.3">
      <c r="A1545" s="21"/>
      <c r="B1545" s="21"/>
      <c r="C1545" s="21"/>
      <c r="D1545" s="31"/>
    </row>
    <row r="1546" spans="1:4" x14ac:dyDescent="0.3">
      <c r="A1546" s="21"/>
      <c r="B1546" s="21"/>
      <c r="C1546" s="21"/>
      <c r="D1546" s="31"/>
    </row>
    <row r="1547" spans="1:4" x14ac:dyDescent="0.3">
      <c r="A1547" s="21"/>
      <c r="B1547" s="21"/>
      <c r="C1547" s="21"/>
      <c r="D1547" s="31"/>
    </row>
    <row r="1548" spans="1:4" x14ac:dyDescent="0.3">
      <c r="A1548" s="21"/>
      <c r="B1548" s="21"/>
      <c r="C1548" s="21"/>
      <c r="D1548" s="31"/>
    </row>
    <row r="1549" spans="1:4" x14ac:dyDescent="0.3">
      <c r="A1549" s="21"/>
      <c r="B1549" s="21"/>
      <c r="C1549" s="21"/>
      <c r="D1549" s="31"/>
    </row>
    <row r="1550" spans="1:4" x14ac:dyDescent="0.3">
      <c r="A1550" s="21"/>
      <c r="B1550" s="21"/>
      <c r="C1550" s="21"/>
      <c r="D1550" s="31"/>
    </row>
    <row r="1551" spans="1:4" x14ac:dyDescent="0.3">
      <c r="A1551" s="21"/>
      <c r="B1551" s="21"/>
      <c r="C1551" s="21"/>
      <c r="D1551" s="31"/>
    </row>
    <row r="1552" spans="1:4" x14ac:dyDescent="0.3">
      <c r="A1552" s="21"/>
      <c r="B1552" s="21"/>
      <c r="C1552" s="21"/>
      <c r="D1552" s="31"/>
    </row>
    <row r="1553" spans="1:4" x14ac:dyDescent="0.3">
      <c r="A1553" s="21"/>
      <c r="B1553" s="21"/>
      <c r="C1553" s="21"/>
      <c r="D1553" s="31"/>
    </row>
    <row r="1554" spans="1:4" x14ac:dyDescent="0.3">
      <c r="A1554" s="21"/>
      <c r="B1554" s="21"/>
      <c r="C1554" s="21"/>
      <c r="D1554" s="31"/>
    </row>
    <row r="1555" spans="1:4" x14ac:dyDescent="0.3">
      <c r="A1555" s="21"/>
      <c r="B1555" s="21"/>
      <c r="C1555" s="21"/>
      <c r="D1555" s="31"/>
    </row>
    <row r="1556" spans="1:4" x14ac:dyDescent="0.3">
      <c r="A1556" s="21"/>
      <c r="B1556" s="21"/>
      <c r="C1556" s="21"/>
      <c r="D1556" s="31"/>
    </row>
    <row r="1557" spans="1:4" x14ac:dyDescent="0.3">
      <c r="A1557" s="21"/>
      <c r="B1557" s="21"/>
      <c r="C1557" s="21"/>
      <c r="D1557" s="31"/>
    </row>
    <row r="1558" spans="1:4" x14ac:dyDescent="0.3">
      <c r="A1558" s="21"/>
      <c r="B1558" s="21"/>
      <c r="C1558" s="21"/>
      <c r="D1558" s="31"/>
    </row>
    <row r="1559" spans="1:4" x14ac:dyDescent="0.3">
      <c r="A1559" s="21"/>
      <c r="B1559" s="21"/>
      <c r="C1559" s="21"/>
      <c r="D1559" s="31"/>
    </row>
    <row r="1560" spans="1:4" x14ac:dyDescent="0.3">
      <c r="A1560" s="21"/>
      <c r="B1560" s="21"/>
      <c r="C1560" s="21"/>
      <c r="D1560" s="31"/>
    </row>
    <row r="1561" spans="1:4" x14ac:dyDescent="0.3">
      <c r="A1561" s="21"/>
      <c r="B1561" s="21"/>
      <c r="C1561" s="21"/>
      <c r="D1561" s="31"/>
    </row>
    <row r="1562" spans="1:4" x14ac:dyDescent="0.3">
      <c r="A1562" s="21"/>
      <c r="B1562" s="21"/>
      <c r="C1562" s="21"/>
      <c r="D1562" s="31"/>
    </row>
    <row r="1563" spans="1:4" x14ac:dyDescent="0.3">
      <c r="A1563" s="21"/>
      <c r="B1563" s="21"/>
      <c r="C1563" s="21"/>
      <c r="D1563" s="31"/>
    </row>
    <row r="1564" spans="1:4" x14ac:dyDescent="0.3">
      <c r="A1564" s="21"/>
      <c r="B1564" s="21"/>
      <c r="C1564" s="21"/>
      <c r="D1564" s="31"/>
    </row>
    <row r="1565" spans="1:4" x14ac:dyDescent="0.3">
      <c r="A1565" s="21"/>
      <c r="B1565" s="21"/>
      <c r="C1565" s="21"/>
      <c r="D1565" s="31"/>
    </row>
    <row r="1566" spans="1:4" x14ac:dyDescent="0.3">
      <c r="A1566" s="21"/>
      <c r="B1566" s="21"/>
      <c r="C1566" s="21"/>
      <c r="D1566" s="31"/>
    </row>
    <row r="1567" spans="1:4" x14ac:dyDescent="0.3">
      <c r="A1567" s="21"/>
      <c r="B1567" s="21"/>
      <c r="C1567" s="21"/>
      <c r="D1567" s="31"/>
    </row>
    <row r="1568" spans="1:4" x14ac:dyDescent="0.3">
      <c r="A1568" s="21"/>
      <c r="B1568" s="21"/>
      <c r="C1568" s="21"/>
      <c r="D1568" s="31"/>
    </row>
    <row r="1569" spans="1:4" x14ac:dyDescent="0.3">
      <c r="A1569" s="21"/>
      <c r="B1569" s="21"/>
      <c r="C1569" s="21"/>
      <c r="D1569" s="31"/>
    </row>
    <row r="1570" spans="1:4" x14ac:dyDescent="0.3">
      <c r="A1570" s="21"/>
      <c r="B1570" s="21"/>
      <c r="C1570" s="21"/>
      <c r="D1570" s="31"/>
    </row>
    <row r="1571" spans="1:4" x14ac:dyDescent="0.3">
      <c r="A1571" s="21"/>
      <c r="B1571" s="21"/>
      <c r="C1571" s="21"/>
      <c r="D1571" s="31"/>
    </row>
    <row r="1572" spans="1:4" x14ac:dyDescent="0.3">
      <c r="A1572" s="21"/>
      <c r="B1572" s="21"/>
      <c r="C1572" s="21"/>
      <c r="D1572" s="31"/>
    </row>
    <row r="1573" spans="1:4" x14ac:dyDescent="0.3">
      <c r="A1573" s="21"/>
      <c r="B1573" s="21"/>
      <c r="C1573" s="21"/>
      <c r="D1573" s="31"/>
    </row>
    <row r="1574" spans="1:4" x14ac:dyDescent="0.3">
      <c r="A1574" s="21"/>
      <c r="B1574" s="21"/>
      <c r="C1574" s="21"/>
      <c r="D1574" s="31"/>
    </row>
    <row r="1575" spans="1:4" x14ac:dyDescent="0.3">
      <c r="A1575" s="21"/>
      <c r="B1575" s="21"/>
      <c r="C1575" s="21"/>
      <c r="D1575" s="31"/>
    </row>
    <row r="1576" spans="1:4" x14ac:dyDescent="0.3">
      <c r="A1576" s="21"/>
      <c r="B1576" s="21"/>
      <c r="C1576" s="21"/>
      <c r="D1576" s="31"/>
    </row>
    <row r="1577" spans="1:4" x14ac:dyDescent="0.3">
      <c r="A1577" s="21"/>
      <c r="B1577" s="21"/>
      <c r="C1577" s="21"/>
      <c r="D1577" s="31"/>
    </row>
    <row r="1578" spans="1:4" x14ac:dyDescent="0.3">
      <c r="A1578" s="21"/>
      <c r="B1578" s="21"/>
      <c r="C1578" s="21"/>
      <c r="D1578" s="31"/>
    </row>
    <row r="1579" spans="1:4" x14ac:dyDescent="0.3">
      <c r="A1579" s="21"/>
      <c r="B1579" s="21"/>
      <c r="C1579" s="21"/>
      <c r="D1579" s="31"/>
    </row>
    <row r="1580" spans="1:4" x14ac:dyDescent="0.3">
      <c r="A1580" s="21"/>
      <c r="B1580" s="21"/>
      <c r="C1580" s="21"/>
      <c r="D1580" s="31"/>
    </row>
    <row r="1581" spans="1:4" x14ac:dyDescent="0.3">
      <c r="A1581" s="21"/>
      <c r="B1581" s="21"/>
      <c r="C1581" s="21"/>
      <c r="D1581" s="31"/>
    </row>
    <row r="1582" spans="1:4" x14ac:dyDescent="0.3">
      <c r="A1582" s="21"/>
      <c r="B1582" s="21"/>
      <c r="C1582" s="21"/>
      <c r="D1582" s="31"/>
    </row>
    <row r="1583" spans="1:4" x14ac:dyDescent="0.3">
      <c r="A1583" s="21"/>
      <c r="B1583" s="21"/>
      <c r="C1583" s="21"/>
      <c r="D1583" s="31"/>
    </row>
    <row r="1584" spans="1:4" x14ac:dyDescent="0.3">
      <c r="A1584" s="21"/>
      <c r="B1584" s="21"/>
      <c r="C1584" s="21"/>
      <c r="D1584" s="31"/>
    </row>
    <row r="1585" spans="1:4" x14ac:dyDescent="0.3">
      <c r="A1585" s="21"/>
      <c r="B1585" s="21"/>
      <c r="C1585" s="21"/>
      <c r="D1585" s="31"/>
    </row>
    <row r="1586" spans="1:4" x14ac:dyDescent="0.3">
      <c r="A1586" s="21"/>
      <c r="B1586" s="21"/>
      <c r="C1586" s="21"/>
      <c r="D1586" s="31"/>
    </row>
    <row r="1587" spans="1:4" x14ac:dyDescent="0.3">
      <c r="A1587" s="21"/>
      <c r="B1587" s="21"/>
      <c r="C1587" s="21"/>
      <c r="D1587" s="31"/>
    </row>
    <row r="1588" spans="1:4" x14ac:dyDescent="0.3">
      <c r="A1588" s="21"/>
      <c r="B1588" s="21"/>
      <c r="C1588" s="21"/>
      <c r="D1588" s="31"/>
    </row>
    <row r="1589" spans="1:4" x14ac:dyDescent="0.3">
      <c r="A1589" s="21"/>
      <c r="B1589" s="21"/>
      <c r="C1589" s="21"/>
      <c r="D1589" s="31"/>
    </row>
    <row r="1590" spans="1:4" x14ac:dyDescent="0.3">
      <c r="A1590" s="21"/>
      <c r="B1590" s="21"/>
      <c r="C1590" s="21"/>
      <c r="D1590" s="31"/>
    </row>
    <row r="1591" spans="1:4" x14ac:dyDescent="0.3">
      <c r="A1591" s="21"/>
      <c r="B1591" s="21"/>
      <c r="C1591" s="21"/>
      <c r="D1591" s="31"/>
    </row>
    <row r="1592" spans="1:4" x14ac:dyDescent="0.3">
      <c r="A1592" s="21"/>
      <c r="B1592" s="21"/>
      <c r="C1592" s="21"/>
      <c r="D1592" s="31"/>
    </row>
    <row r="1593" spans="1:4" x14ac:dyDescent="0.3">
      <c r="A1593" s="21"/>
      <c r="B1593" s="21"/>
      <c r="C1593" s="21"/>
      <c r="D1593" s="31"/>
    </row>
    <row r="1594" spans="1:4" x14ac:dyDescent="0.3">
      <c r="A1594" s="21"/>
      <c r="B1594" s="21"/>
      <c r="C1594" s="21"/>
      <c r="D1594" s="31"/>
    </row>
    <row r="1595" spans="1:4" x14ac:dyDescent="0.3">
      <c r="A1595" s="21"/>
      <c r="B1595" s="21"/>
      <c r="C1595" s="21"/>
      <c r="D1595" s="31"/>
    </row>
    <row r="1596" spans="1:4" x14ac:dyDescent="0.3">
      <c r="A1596" s="21"/>
      <c r="B1596" s="21"/>
      <c r="C1596" s="21"/>
      <c r="D1596" s="31"/>
    </row>
    <row r="1597" spans="1:4" x14ac:dyDescent="0.3">
      <c r="A1597" s="21"/>
      <c r="B1597" s="21"/>
      <c r="C1597" s="21"/>
      <c r="D1597" s="31"/>
    </row>
    <row r="1598" spans="1:4" x14ac:dyDescent="0.3">
      <c r="A1598" s="21"/>
      <c r="B1598" s="21"/>
      <c r="C1598" s="21"/>
      <c r="D1598" s="31"/>
    </row>
    <row r="1599" spans="1:4" x14ac:dyDescent="0.3">
      <c r="A1599" s="21"/>
      <c r="B1599" s="21"/>
      <c r="C1599" s="21"/>
      <c r="D1599" s="31"/>
    </row>
    <row r="1600" spans="1:4" x14ac:dyDescent="0.3">
      <c r="A1600" s="21"/>
      <c r="B1600" s="21"/>
      <c r="C1600" s="21"/>
      <c r="D1600" s="31"/>
    </row>
    <row r="1601" spans="1:4" x14ac:dyDescent="0.3">
      <c r="A1601" s="21"/>
      <c r="B1601" s="21"/>
      <c r="C1601" s="21"/>
      <c r="D1601" s="31"/>
    </row>
    <row r="1602" spans="1:4" x14ac:dyDescent="0.3">
      <c r="A1602" s="21"/>
      <c r="B1602" s="21"/>
      <c r="C1602" s="21"/>
      <c r="D1602" s="31"/>
    </row>
    <row r="1603" spans="1:4" x14ac:dyDescent="0.3">
      <c r="A1603" s="21"/>
      <c r="B1603" s="21"/>
      <c r="C1603" s="21"/>
      <c r="D1603" s="31"/>
    </row>
    <row r="1604" spans="1:4" x14ac:dyDescent="0.3">
      <c r="A1604" s="21"/>
      <c r="B1604" s="21"/>
      <c r="C1604" s="21"/>
      <c r="D1604" s="31"/>
    </row>
    <row r="1605" spans="1:4" x14ac:dyDescent="0.3">
      <c r="A1605" s="21"/>
      <c r="B1605" s="21"/>
      <c r="C1605" s="21"/>
      <c r="D1605" s="31"/>
    </row>
    <row r="1606" spans="1:4" x14ac:dyDescent="0.3">
      <c r="A1606" s="21"/>
      <c r="B1606" s="21"/>
      <c r="C1606" s="21"/>
      <c r="D1606" s="31"/>
    </row>
    <row r="1607" spans="1:4" x14ac:dyDescent="0.3">
      <c r="A1607" s="21"/>
      <c r="B1607" s="21"/>
      <c r="C1607" s="21"/>
      <c r="D1607" s="31"/>
    </row>
    <row r="1608" spans="1:4" x14ac:dyDescent="0.3">
      <c r="A1608" s="21"/>
      <c r="B1608" s="21"/>
      <c r="C1608" s="21"/>
      <c r="D1608" s="31"/>
    </row>
    <row r="1609" spans="1:4" x14ac:dyDescent="0.3">
      <c r="A1609" s="21"/>
      <c r="B1609" s="21"/>
      <c r="C1609" s="21"/>
      <c r="D1609" s="31"/>
    </row>
    <row r="1610" spans="1:4" x14ac:dyDescent="0.3">
      <c r="A1610" s="21"/>
      <c r="B1610" s="21"/>
      <c r="C1610" s="21"/>
      <c r="D1610" s="31"/>
    </row>
    <row r="1611" spans="1:4" x14ac:dyDescent="0.3">
      <c r="A1611" s="21"/>
      <c r="B1611" s="21"/>
      <c r="C1611" s="21"/>
      <c r="D1611" s="31"/>
    </row>
    <row r="1612" spans="1:4" x14ac:dyDescent="0.3">
      <c r="A1612" s="21"/>
      <c r="B1612" s="21"/>
      <c r="C1612" s="21"/>
      <c r="D1612" s="31"/>
    </row>
    <row r="1613" spans="1:4" x14ac:dyDescent="0.3">
      <c r="A1613" s="21"/>
      <c r="B1613" s="21"/>
      <c r="C1613" s="21"/>
      <c r="D1613" s="31"/>
    </row>
    <row r="1614" spans="1:4" x14ac:dyDescent="0.3">
      <c r="A1614" s="21"/>
      <c r="B1614" s="21"/>
      <c r="C1614" s="21"/>
      <c r="D1614" s="31"/>
    </row>
    <row r="1615" spans="1:4" x14ac:dyDescent="0.3">
      <c r="A1615" s="21"/>
      <c r="B1615" s="21"/>
      <c r="C1615" s="21"/>
      <c r="D1615" s="31"/>
    </row>
    <row r="1616" spans="1:4" x14ac:dyDescent="0.3">
      <c r="A1616" s="21"/>
      <c r="B1616" s="21"/>
      <c r="C1616" s="21"/>
      <c r="D1616" s="31"/>
    </row>
    <row r="1617" spans="1:4" x14ac:dyDescent="0.3">
      <c r="A1617" s="21"/>
      <c r="B1617" s="21"/>
      <c r="C1617" s="21"/>
      <c r="D1617" s="31"/>
    </row>
    <row r="1618" spans="1:4" x14ac:dyDescent="0.3">
      <c r="A1618" s="21"/>
      <c r="B1618" s="21"/>
      <c r="C1618" s="21"/>
      <c r="D1618" s="31"/>
    </row>
    <row r="1619" spans="1:4" x14ac:dyDescent="0.3">
      <c r="A1619" s="21"/>
      <c r="B1619" s="21"/>
      <c r="C1619" s="21"/>
      <c r="D1619" s="31"/>
    </row>
    <row r="1620" spans="1:4" x14ac:dyDescent="0.3">
      <c r="A1620" s="21"/>
      <c r="B1620" s="21"/>
      <c r="C1620" s="21"/>
      <c r="D1620" s="31"/>
    </row>
    <row r="1621" spans="1:4" x14ac:dyDescent="0.3">
      <c r="A1621" s="21"/>
      <c r="B1621" s="21"/>
      <c r="C1621" s="21"/>
      <c r="D1621" s="31"/>
    </row>
    <row r="1622" spans="1:4" x14ac:dyDescent="0.3">
      <c r="A1622" s="21"/>
      <c r="B1622" s="21"/>
      <c r="C1622" s="21"/>
      <c r="D1622" s="31"/>
    </row>
    <row r="1623" spans="1:4" x14ac:dyDescent="0.3">
      <c r="A1623" s="21"/>
      <c r="B1623" s="21"/>
      <c r="C1623" s="21"/>
      <c r="D1623" s="31"/>
    </row>
    <row r="1624" spans="1:4" x14ac:dyDescent="0.3">
      <c r="A1624" s="21"/>
      <c r="B1624" s="21"/>
      <c r="C1624" s="21"/>
      <c r="D1624" s="31"/>
    </row>
    <row r="1625" spans="1:4" x14ac:dyDescent="0.3">
      <c r="A1625" s="21"/>
      <c r="B1625" s="21"/>
      <c r="C1625" s="21"/>
      <c r="D1625" s="31"/>
    </row>
    <row r="1626" spans="1:4" x14ac:dyDescent="0.3">
      <c r="A1626" s="21"/>
      <c r="B1626" s="21"/>
      <c r="C1626" s="21"/>
      <c r="D1626" s="31"/>
    </row>
    <row r="1627" spans="1:4" x14ac:dyDescent="0.3">
      <c r="A1627" s="21"/>
      <c r="B1627" s="21"/>
      <c r="C1627" s="21"/>
      <c r="D1627" s="31"/>
    </row>
    <row r="1628" spans="1:4" x14ac:dyDescent="0.3">
      <c r="A1628" s="21"/>
      <c r="B1628" s="21"/>
      <c r="C1628" s="21"/>
      <c r="D1628" s="31"/>
    </row>
    <row r="1629" spans="1:4" x14ac:dyDescent="0.3">
      <c r="A1629" s="21"/>
      <c r="B1629" s="21"/>
      <c r="C1629" s="21"/>
      <c r="D1629" s="31"/>
    </row>
    <row r="1630" spans="1:4" x14ac:dyDescent="0.3">
      <c r="A1630" s="21"/>
      <c r="B1630" s="21"/>
      <c r="C1630" s="21"/>
      <c r="D1630" s="31"/>
    </row>
    <row r="1631" spans="1:4" x14ac:dyDescent="0.3">
      <c r="A1631" s="21"/>
      <c r="B1631" s="21"/>
      <c r="C1631" s="21"/>
      <c r="D1631" s="31"/>
    </row>
    <row r="1632" spans="1:4" x14ac:dyDescent="0.3">
      <c r="A1632" s="21"/>
      <c r="B1632" s="21"/>
      <c r="C1632" s="21"/>
      <c r="D1632" s="31"/>
    </row>
    <row r="1633" spans="1:4" x14ac:dyDescent="0.3">
      <c r="A1633" s="21"/>
      <c r="B1633" s="21"/>
      <c r="C1633" s="21"/>
      <c r="D1633" s="31"/>
    </row>
    <row r="1634" spans="1:4" x14ac:dyDescent="0.3">
      <c r="A1634" s="21"/>
      <c r="B1634" s="21"/>
      <c r="C1634" s="21"/>
      <c r="D1634" s="31"/>
    </row>
    <row r="1635" spans="1:4" x14ac:dyDescent="0.3">
      <c r="A1635" s="21"/>
      <c r="B1635" s="21"/>
      <c r="C1635" s="21"/>
      <c r="D1635" s="31"/>
    </row>
    <row r="1636" spans="1:4" x14ac:dyDescent="0.3">
      <c r="A1636" s="21"/>
      <c r="B1636" s="21"/>
      <c r="C1636" s="21"/>
      <c r="D1636" s="31"/>
    </row>
    <row r="1637" spans="1:4" x14ac:dyDescent="0.3">
      <c r="A1637" s="21"/>
      <c r="B1637" s="21"/>
      <c r="C1637" s="21"/>
      <c r="D1637" s="31"/>
    </row>
    <row r="1638" spans="1:4" x14ac:dyDescent="0.3">
      <c r="A1638" s="21"/>
      <c r="B1638" s="21"/>
      <c r="C1638" s="21"/>
      <c r="D1638" s="31"/>
    </row>
    <row r="1639" spans="1:4" x14ac:dyDescent="0.3">
      <c r="A1639" s="21"/>
      <c r="B1639" s="21"/>
      <c r="C1639" s="21"/>
      <c r="D1639" s="31"/>
    </row>
    <row r="1640" spans="1:4" x14ac:dyDescent="0.3">
      <c r="A1640" s="21"/>
      <c r="B1640" s="21"/>
      <c r="C1640" s="21"/>
      <c r="D1640" s="31"/>
    </row>
    <row r="1641" spans="1:4" x14ac:dyDescent="0.3">
      <c r="A1641" s="21"/>
      <c r="B1641" s="21"/>
      <c r="C1641" s="21"/>
      <c r="D1641" s="31"/>
    </row>
    <row r="1642" spans="1:4" x14ac:dyDescent="0.3">
      <c r="A1642" s="21"/>
      <c r="B1642" s="21"/>
      <c r="C1642" s="21"/>
      <c r="D1642" s="31"/>
    </row>
    <row r="1643" spans="1:4" x14ac:dyDescent="0.3">
      <c r="A1643" s="21"/>
      <c r="B1643" s="21"/>
      <c r="C1643" s="21"/>
      <c r="D1643" s="31"/>
    </row>
    <row r="1644" spans="1:4" x14ac:dyDescent="0.3">
      <c r="A1644" s="21"/>
      <c r="B1644" s="21"/>
      <c r="C1644" s="21"/>
      <c r="D1644" s="31"/>
    </row>
    <row r="1645" spans="1:4" x14ac:dyDescent="0.3">
      <c r="A1645" s="21"/>
      <c r="B1645" s="21"/>
      <c r="C1645" s="21"/>
      <c r="D1645" s="31"/>
    </row>
    <row r="1646" spans="1:4" x14ac:dyDescent="0.3">
      <c r="A1646" s="21"/>
      <c r="B1646" s="21"/>
      <c r="C1646" s="21"/>
      <c r="D1646" s="31"/>
    </row>
    <row r="1647" spans="1:4" x14ac:dyDescent="0.3">
      <c r="A1647" s="21"/>
      <c r="B1647" s="21"/>
      <c r="C1647" s="21"/>
      <c r="D1647" s="31"/>
    </row>
    <row r="1648" spans="1:4" x14ac:dyDescent="0.3">
      <c r="A1648" s="21"/>
      <c r="B1648" s="21"/>
      <c r="C1648" s="21"/>
      <c r="D1648" s="31"/>
    </row>
    <row r="1649" spans="1:4" x14ac:dyDescent="0.3">
      <c r="A1649" s="21"/>
      <c r="B1649" s="21"/>
      <c r="C1649" s="21"/>
      <c r="D1649" s="31"/>
    </row>
    <row r="1650" spans="1:4" x14ac:dyDescent="0.3">
      <c r="A1650" s="21"/>
      <c r="B1650" s="21"/>
      <c r="C1650" s="21"/>
      <c r="D1650" s="31"/>
    </row>
    <row r="1651" spans="1:4" x14ac:dyDescent="0.3">
      <c r="A1651" s="21"/>
      <c r="B1651" s="21"/>
      <c r="C1651" s="21"/>
      <c r="D1651" s="31"/>
    </row>
    <row r="1652" spans="1:4" x14ac:dyDescent="0.3">
      <c r="A1652" s="21"/>
      <c r="B1652" s="21"/>
      <c r="C1652" s="21"/>
      <c r="D1652" s="31"/>
    </row>
    <row r="1653" spans="1:4" x14ac:dyDescent="0.3">
      <c r="A1653" s="21"/>
      <c r="B1653" s="21"/>
      <c r="C1653" s="21"/>
      <c r="D1653" s="31"/>
    </row>
    <row r="1654" spans="1:4" x14ac:dyDescent="0.3">
      <c r="A1654" s="21"/>
      <c r="B1654" s="21"/>
      <c r="C1654" s="21"/>
      <c r="D1654" s="31"/>
    </row>
    <row r="1655" spans="1:4" x14ac:dyDescent="0.3">
      <c r="A1655" s="21"/>
      <c r="B1655" s="21"/>
      <c r="C1655" s="21"/>
      <c r="D1655" s="31"/>
    </row>
    <row r="1656" spans="1:4" x14ac:dyDescent="0.3">
      <c r="A1656" s="21"/>
      <c r="B1656" s="21"/>
      <c r="C1656" s="21"/>
      <c r="D1656" s="31"/>
    </row>
    <row r="1657" spans="1:4" x14ac:dyDescent="0.3">
      <c r="A1657" s="21"/>
      <c r="B1657" s="21"/>
      <c r="C1657" s="21"/>
      <c r="D1657" s="31"/>
    </row>
    <row r="1658" spans="1:4" x14ac:dyDescent="0.3">
      <c r="A1658" s="21"/>
      <c r="B1658" s="21"/>
      <c r="C1658" s="21"/>
      <c r="D1658" s="31"/>
    </row>
    <row r="1659" spans="1:4" x14ac:dyDescent="0.3">
      <c r="A1659" s="21"/>
      <c r="B1659" s="21"/>
      <c r="C1659" s="21"/>
      <c r="D1659" s="31"/>
    </row>
    <row r="1660" spans="1:4" x14ac:dyDescent="0.3">
      <c r="A1660" s="21"/>
      <c r="B1660" s="21"/>
      <c r="C1660" s="21"/>
      <c r="D1660" s="31"/>
    </row>
    <row r="1661" spans="1:4" x14ac:dyDescent="0.3">
      <c r="A1661" s="21"/>
      <c r="B1661" s="21"/>
      <c r="C1661" s="21"/>
      <c r="D1661" s="31"/>
    </row>
    <row r="1662" spans="1:4" x14ac:dyDescent="0.3">
      <c r="A1662" s="21"/>
      <c r="B1662" s="21"/>
      <c r="C1662" s="21"/>
      <c r="D1662" s="31"/>
    </row>
    <row r="1663" spans="1:4" x14ac:dyDescent="0.3">
      <c r="A1663" s="21"/>
      <c r="B1663" s="21"/>
      <c r="C1663" s="21"/>
      <c r="D1663" s="31"/>
    </row>
    <row r="1664" spans="1:4" x14ac:dyDescent="0.3">
      <c r="A1664" s="21"/>
      <c r="B1664" s="21"/>
      <c r="C1664" s="21"/>
      <c r="D1664" s="31"/>
    </row>
    <row r="1665" spans="1:4" x14ac:dyDescent="0.3">
      <c r="A1665" s="21"/>
      <c r="B1665" s="21"/>
      <c r="C1665" s="21"/>
      <c r="D1665" s="31"/>
    </row>
    <row r="1666" spans="1:4" x14ac:dyDescent="0.3">
      <c r="A1666" s="21"/>
      <c r="B1666" s="21"/>
      <c r="C1666" s="21"/>
      <c r="D1666" s="31"/>
    </row>
    <row r="1667" spans="1:4" x14ac:dyDescent="0.3">
      <c r="A1667" s="21"/>
      <c r="B1667" s="21"/>
      <c r="C1667" s="21"/>
      <c r="D1667" s="31"/>
    </row>
    <row r="1668" spans="1:4" x14ac:dyDescent="0.3">
      <c r="A1668" s="21"/>
      <c r="B1668" s="21"/>
      <c r="C1668" s="21"/>
      <c r="D1668" s="31"/>
    </row>
    <row r="1669" spans="1:4" x14ac:dyDescent="0.3">
      <c r="A1669" s="21"/>
      <c r="B1669" s="21"/>
      <c r="C1669" s="21"/>
      <c r="D1669" s="31"/>
    </row>
    <row r="1670" spans="1:4" x14ac:dyDescent="0.3">
      <c r="A1670" s="21"/>
      <c r="B1670" s="21"/>
      <c r="C1670" s="21"/>
      <c r="D1670" s="31"/>
    </row>
    <row r="1671" spans="1:4" x14ac:dyDescent="0.3">
      <c r="A1671" s="21"/>
      <c r="B1671" s="21"/>
      <c r="C1671" s="21"/>
      <c r="D1671" s="31"/>
    </row>
    <row r="1672" spans="1:4" x14ac:dyDescent="0.3">
      <c r="A1672" s="21"/>
      <c r="B1672" s="21"/>
      <c r="C1672" s="21"/>
      <c r="D1672" s="31"/>
    </row>
    <row r="1673" spans="1:4" x14ac:dyDescent="0.3">
      <c r="A1673" s="21"/>
      <c r="B1673" s="21"/>
      <c r="C1673" s="21"/>
      <c r="D1673" s="31"/>
    </row>
    <row r="1674" spans="1:4" x14ac:dyDescent="0.3">
      <c r="A1674" s="21"/>
      <c r="B1674" s="21"/>
      <c r="C1674" s="21"/>
      <c r="D1674" s="31"/>
    </row>
    <row r="1675" spans="1:4" x14ac:dyDescent="0.3">
      <c r="A1675" s="21"/>
      <c r="B1675" s="21"/>
      <c r="C1675" s="21"/>
      <c r="D1675" s="31"/>
    </row>
    <row r="1676" spans="1:4" x14ac:dyDescent="0.3">
      <c r="A1676" s="21"/>
      <c r="B1676" s="21"/>
      <c r="C1676" s="21"/>
      <c r="D1676" s="31"/>
    </row>
    <row r="1677" spans="1:4" x14ac:dyDescent="0.3">
      <c r="A1677" s="21"/>
      <c r="B1677" s="21"/>
      <c r="C1677" s="21"/>
      <c r="D1677" s="31"/>
    </row>
    <row r="1678" spans="1:4" x14ac:dyDescent="0.3">
      <c r="A1678" s="21"/>
      <c r="B1678" s="21"/>
      <c r="C1678" s="21"/>
      <c r="D1678" s="31"/>
    </row>
    <row r="1679" spans="1:4" x14ac:dyDescent="0.3">
      <c r="A1679" s="21"/>
      <c r="B1679" s="21"/>
      <c r="C1679" s="21"/>
      <c r="D1679" s="31"/>
    </row>
    <row r="1680" spans="1:4" x14ac:dyDescent="0.3">
      <c r="A1680" s="21"/>
      <c r="B1680" s="21"/>
      <c r="C1680" s="21"/>
      <c r="D1680" s="31"/>
    </row>
    <row r="1681" spans="1:4" x14ac:dyDescent="0.3">
      <c r="A1681" s="21"/>
      <c r="B1681" s="21"/>
      <c r="C1681" s="21"/>
      <c r="D1681" s="31"/>
    </row>
    <row r="1682" spans="1:4" x14ac:dyDescent="0.3">
      <c r="A1682" s="21"/>
      <c r="B1682" s="21"/>
      <c r="C1682" s="21"/>
      <c r="D1682" s="31"/>
    </row>
    <row r="1683" spans="1:4" x14ac:dyDescent="0.3">
      <c r="A1683" s="21"/>
      <c r="B1683" s="21"/>
      <c r="C1683" s="21"/>
      <c r="D1683" s="31"/>
    </row>
    <row r="1684" spans="1:4" x14ac:dyDescent="0.3">
      <c r="A1684" s="21"/>
      <c r="B1684" s="21"/>
      <c r="C1684" s="21"/>
      <c r="D1684" s="31"/>
    </row>
    <row r="1685" spans="1:4" x14ac:dyDescent="0.3">
      <c r="A1685" s="21"/>
      <c r="B1685" s="21"/>
      <c r="C1685" s="21"/>
      <c r="D1685" s="31"/>
    </row>
    <row r="1686" spans="1:4" x14ac:dyDescent="0.3">
      <c r="A1686" s="21"/>
      <c r="B1686" s="21"/>
      <c r="C1686" s="21"/>
      <c r="D1686" s="31"/>
    </row>
    <row r="1687" spans="1:4" x14ac:dyDescent="0.3">
      <c r="A1687" s="21"/>
      <c r="B1687" s="21"/>
      <c r="C1687" s="21"/>
      <c r="D1687" s="31"/>
    </row>
    <row r="1688" spans="1:4" x14ac:dyDescent="0.3">
      <c r="A1688" s="21"/>
      <c r="B1688" s="21"/>
      <c r="C1688" s="21"/>
      <c r="D1688" s="31"/>
    </row>
    <row r="1689" spans="1:4" x14ac:dyDescent="0.3">
      <c r="A1689" s="21"/>
      <c r="B1689" s="21"/>
      <c r="C1689" s="21"/>
      <c r="D1689" s="31"/>
    </row>
    <row r="1690" spans="1:4" x14ac:dyDescent="0.3">
      <c r="A1690" s="21"/>
      <c r="B1690" s="21"/>
      <c r="C1690" s="21"/>
      <c r="D1690" s="31"/>
    </row>
    <row r="1691" spans="1:4" x14ac:dyDescent="0.3">
      <c r="A1691" s="21"/>
      <c r="B1691" s="21"/>
      <c r="C1691" s="21"/>
      <c r="D1691" s="31"/>
    </row>
    <row r="1692" spans="1:4" x14ac:dyDescent="0.3">
      <c r="A1692" s="21"/>
      <c r="B1692" s="21"/>
      <c r="C1692" s="21"/>
      <c r="D1692" s="31"/>
    </row>
    <row r="1693" spans="1:4" x14ac:dyDescent="0.3">
      <c r="A1693" s="21"/>
      <c r="B1693" s="21"/>
      <c r="C1693" s="21"/>
      <c r="D1693" s="31"/>
    </row>
    <row r="1694" spans="1:4" x14ac:dyDescent="0.3">
      <c r="A1694" s="21"/>
      <c r="B1694" s="21"/>
      <c r="C1694" s="21"/>
      <c r="D1694" s="31"/>
    </row>
    <row r="1695" spans="1:4" x14ac:dyDescent="0.3">
      <c r="A1695" s="21"/>
      <c r="B1695" s="21"/>
      <c r="C1695" s="21"/>
      <c r="D1695" s="31"/>
    </row>
    <row r="1696" spans="1:4" x14ac:dyDescent="0.3">
      <c r="A1696" s="21"/>
      <c r="B1696" s="21"/>
      <c r="C1696" s="21"/>
      <c r="D1696" s="31"/>
    </row>
    <row r="1697" spans="1:4" x14ac:dyDescent="0.3">
      <c r="A1697" s="21"/>
      <c r="B1697" s="21"/>
      <c r="C1697" s="21"/>
      <c r="D1697" s="31"/>
    </row>
    <row r="1698" spans="1:4" x14ac:dyDescent="0.3">
      <c r="A1698" s="21"/>
      <c r="B1698" s="21"/>
      <c r="C1698" s="21"/>
      <c r="D1698" s="31"/>
    </row>
    <row r="1699" spans="1:4" x14ac:dyDescent="0.3">
      <c r="A1699" s="21"/>
      <c r="B1699" s="21"/>
      <c r="C1699" s="21"/>
      <c r="D1699" s="31"/>
    </row>
    <row r="1700" spans="1:4" x14ac:dyDescent="0.3">
      <c r="A1700" s="21"/>
      <c r="B1700" s="21"/>
      <c r="C1700" s="21"/>
      <c r="D1700" s="31"/>
    </row>
    <row r="1701" spans="1:4" x14ac:dyDescent="0.3">
      <c r="A1701" s="21"/>
      <c r="B1701" s="21"/>
      <c r="C1701" s="21"/>
      <c r="D1701" s="31"/>
    </row>
    <row r="1702" spans="1:4" x14ac:dyDescent="0.3">
      <c r="A1702" s="21"/>
      <c r="B1702" s="21"/>
      <c r="C1702" s="21"/>
      <c r="D1702" s="31"/>
    </row>
    <row r="1703" spans="1:4" x14ac:dyDescent="0.3">
      <c r="A1703" s="21"/>
      <c r="B1703" s="21"/>
      <c r="C1703" s="21"/>
      <c r="D1703" s="31"/>
    </row>
    <row r="1704" spans="1:4" x14ac:dyDescent="0.3">
      <c r="A1704" s="21"/>
      <c r="B1704" s="21"/>
      <c r="C1704" s="21"/>
      <c r="D1704" s="31"/>
    </row>
    <row r="1705" spans="1:4" x14ac:dyDescent="0.3">
      <c r="A1705" s="21"/>
      <c r="B1705" s="21"/>
      <c r="C1705" s="21"/>
      <c r="D1705" s="31"/>
    </row>
    <row r="1706" spans="1:4" x14ac:dyDescent="0.3">
      <c r="A1706" s="21"/>
      <c r="B1706" s="21"/>
      <c r="C1706" s="21"/>
      <c r="D1706" s="31"/>
    </row>
    <row r="1707" spans="1:4" x14ac:dyDescent="0.3">
      <c r="A1707" s="21"/>
      <c r="B1707" s="21"/>
      <c r="C1707" s="21"/>
      <c r="D1707" s="31"/>
    </row>
    <row r="1708" spans="1:4" x14ac:dyDescent="0.3">
      <c r="A1708" s="21"/>
      <c r="B1708" s="21"/>
      <c r="C1708" s="21"/>
      <c r="D1708" s="31"/>
    </row>
    <row r="1709" spans="1:4" x14ac:dyDescent="0.3">
      <c r="A1709" s="21"/>
      <c r="B1709" s="21"/>
      <c r="C1709" s="21"/>
      <c r="D1709" s="31"/>
    </row>
    <row r="1710" spans="1:4" x14ac:dyDescent="0.3">
      <c r="A1710" s="21"/>
      <c r="B1710" s="21"/>
      <c r="C1710" s="21"/>
      <c r="D1710" s="31"/>
    </row>
    <row r="1711" spans="1:4" x14ac:dyDescent="0.3">
      <c r="A1711" s="21"/>
      <c r="B1711" s="21"/>
      <c r="C1711" s="21"/>
      <c r="D1711" s="31"/>
    </row>
    <row r="1712" spans="1:4" x14ac:dyDescent="0.3">
      <c r="A1712" s="21"/>
      <c r="B1712" s="21"/>
      <c r="C1712" s="21"/>
      <c r="D1712" s="31"/>
    </row>
    <row r="1713" spans="1:4" x14ac:dyDescent="0.3">
      <c r="A1713" s="21"/>
      <c r="B1713" s="21"/>
      <c r="C1713" s="21"/>
      <c r="D1713" s="31"/>
    </row>
    <row r="1714" spans="1:4" x14ac:dyDescent="0.3">
      <c r="A1714" s="21"/>
      <c r="B1714" s="21"/>
      <c r="C1714" s="21"/>
      <c r="D1714" s="31"/>
    </row>
    <row r="1715" spans="1:4" x14ac:dyDescent="0.3">
      <c r="A1715" s="21"/>
      <c r="B1715" s="21"/>
      <c r="C1715" s="21"/>
      <c r="D1715" s="31"/>
    </row>
    <row r="1716" spans="1:4" x14ac:dyDescent="0.3">
      <c r="A1716" s="21"/>
      <c r="B1716" s="21"/>
      <c r="C1716" s="21"/>
      <c r="D1716" s="31"/>
    </row>
    <row r="1717" spans="1:4" x14ac:dyDescent="0.3">
      <c r="A1717" s="21"/>
      <c r="B1717" s="21"/>
      <c r="C1717" s="21"/>
      <c r="D1717" s="31"/>
    </row>
    <row r="1718" spans="1:4" x14ac:dyDescent="0.3">
      <c r="A1718" s="21"/>
      <c r="B1718" s="21"/>
      <c r="C1718" s="21"/>
      <c r="D1718" s="31"/>
    </row>
    <row r="1719" spans="1:4" x14ac:dyDescent="0.3">
      <c r="A1719" s="21"/>
      <c r="B1719" s="21"/>
      <c r="C1719" s="21"/>
      <c r="D1719" s="31"/>
    </row>
    <row r="1720" spans="1:4" x14ac:dyDescent="0.3">
      <c r="A1720" s="21"/>
      <c r="B1720" s="21"/>
      <c r="C1720" s="21"/>
      <c r="D1720" s="31"/>
    </row>
    <row r="1721" spans="1:4" x14ac:dyDescent="0.3">
      <c r="A1721" s="21"/>
      <c r="B1721" s="21"/>
      <c r="C1721" s="21"/>
      <c r="D1721" s="31"/>
    </row>
    <row r="1722" spans="1:4" x14ac:dyDescent="0.3">
      <c r="A1722" s="21"/>
      <c r="B1722" s="21"/>
      <c r="C1722" s="21"/>
      <c r="D1722" s="31"/>
    </row>
    <row r="1723" spans="1:4" x14ac:dyDescent="0.3">
      <c r="A1723" s="21"/>
      <c r="B1723" s="21"/>
      <c r="C1723" s="21"/>
      <c r="D1723" s="31"/>
    </row>
    <row r="1724" spans="1:4" x14ac:dyDescent="0.3">
      <c r="A1724" s="21"/>
      <c r="B1724" s="21"/>
      <c r="C1724" s="21"/>
      <c r="D1724" s="31"/>
    </row>
    <row r="1725" spans="1:4" x14ac:dyDescent="0.3">
      <c r="A1725" s="21"/>
      <c r="B1725" s="21"/>
      <c r="C1725" s="21"/>
      <c r="D1725" s="31"/>
    </row>
    <row r="1726" spans="1:4" x14ac:dyDescent="0.3">
      <c r="A1726" s="21"/>
      <c r="B1726" s="21"/>
      <c r="C1726" s="21"/>
      <c r="D1726" s="31"/>
    </row>
    <row r="1727" spans="1:4" x14ac:dyDescent="0.3">
      <c r="A1727" s="21"/>
      <c r="B1727" s="21"/>
      <c r="C1727" s="21"/>
      <c r="D1727" s="31"/>
    </row>
    <row r="1728" spans="1:4" x14ac:dyDescent="0.3">
      <c r="A1728" s="21"/>
      <c r="B1728" s="21"/>
      <c r="C1728" s="21"/>
      <c r="D1728" s="31"/>
    </row>
    <row r="1729" spans="1:4" x14ac:dyDescent="0.3">
      <c r="A1729" s="21"/>
      <c r="B1729" s="21"/>
      <c r="C1729" s="21"/>
      <c r="D1729" s="31"/>
    </row>
    <row r="1730" spans="1:4" x14ac:dyDescent="0.3">
      <c r="A1730" s="21"/>
      <c r="B1730" s="21"/>
      <c r="C1730" s="21"/>
      <c r="D1730" s="31"/>
    </row>
    <row r="1731" spans="1:4" x14ac:dyDescent="0.3">
      <c r="A1731" s="21"/>
      <c r="B1731" s="21"/>
      <c r="C1731" s="21"/>
      <c r="D1731" s="31"/>
    </row>
    <row r="1732" spans="1:4" x14ac:dyDescent="0.3">
      <c r="A1732" s="21"/>
      <c r="B1732" s="21"/>
      <c r="C1732" s="21"/>
      <c r="D1732" s="31"/>
    </row>
    <row r="1733" spans="1:4" x14ac:dyDescent="0.3">
      <c r="A1733" s="21"/>
      <c r="B1733" s="21"/>
      <c r="C1733" s="21"/>
      <c r="D1733" s="31"/>
    </row>
    <row r="1734" spans="1:4" x14ac:dyDescent="0.3">
      <c r="A1734" s="21"/>
      <c r="B1734" s="21"/>
      <c r="C1734" s="21"/>
      <c r="D1734" s="31"/>
    </row>
    <row r="1735" spans="1:4" x14ac:dyDescent="0.3">
      <c r="A1735" s="21"/>
      <c r="B1735" s="21"/>
      <c r="C1735" s="21"/>
      <c r="D1735" s="31"/>
    </row>
    <row r="1736" spans="1:4" x14ac:dyDescent="0.3">
      <c r="A1736" s="21"/>
      <c r="B1736" s="21"/>
      <c r="C1736" s="21"/>
      <c r="D1736" s="31"/>
    </row>
    <row r="1737" spans="1:4" x14ac:dyDescent="0.3">
      <c r="A1737" s="21"/>
      <c r="B1737" s="21"/>
      <c r="C1737" s="21"/>
      <c r="D1737" s="31"/>
    </row>
    <row r="1738" spans="1:4" x14ac:dyDescent="0.3">
      <c r="A1738" s="21"/>
      <c r="B1738" s="21"/>
      <c r="C1738" s="21"/>
      <c r="D1738" s="31"/>
    </row>
    <row r="1739" spans="1:4" x14ac:dyDescent="0.3">
      <c r="A1739" s="21"/>
      <c r="B1739" s="21"/>
      <c r="C1739" s="21"/>
      <c r="D1739" s="31"/>
    </row>
    <row r="1740" spans="1:4" x14ac:dyDescent="0.3">
      <c r="A1740" s="21"/>
      <c r="B1740" s="21"/>
      <c r="C1740" s="21"/>
      <c r="D1740" s="31"/>
    </row>
    <row r="1741" spans="1:4" x14ac:dyDescent="0.3">
      <c r="A1741" s="21"/>
      <c r="B1741" s="21"/>
      <c r="C1741" s="21"/>
      <c r="D1741" s="31"/>
    </row>
    <row r="1742" spans="1:4" x14ac:dyDescent="0.3">
      <c r="A1742" s="21"/>
      <c r="B1742" s="21"/>
      <c r="C1742" s="21"/>
      <c r="D1742" s="31"/>
    </row>
    <row r="1743" spans="1:4" x14ac:dyDescent="0.3">
      <c r="A1743" s="21"/>
      <c r="B1743" s="21"/>
      <c r="C1743" s="21"/>
      <c r="D1743" s="31"/>
    </row>
    <row r="1744" spans="1:4" x14ac:dyDescent="0.3">
      <c r="A1744" s="21"/>
      <c r="B1744" s="21"/>
      <c r="C1744" s="21"/>
      <c r="D1744" s="31"/>
    </row>
    <row r="1745" spans="1:4" x14ac:dyDescent="0.3">
      <c r="A1745" s="21"/>
      <c r="B1745" s="21"/>
      <c r="C1745" s="21"/>
      <c r="D1745" s="31"/>
    </row>
    <row r="1746" spans="1:4" x14ac:dyDescent="0.3">
      <c r="A1746" s="21"/>
      <c r="B1746" s="21"/>
      <c r="C1746" s="21"/>
      <c r="D1746" s="31"/>
    </row>
    <row r="1747" spans="1:4" x14ac:dyDescent="0.3">
      <c r="A1747" s="21"/>
      <c r="B1747" s="21"/>
      <c r="C1747" s="21"/>
      <c r="D1747" s="31"/>
    </row>
    <row r="1748" spans="1:4" x14ac:dyDescent="0.3">
      <c r="A1748" s="21"/>
      <c r="B1748" s="21"/>
      <c r="C1748" s="21"/>
      <c r="D1748" s="31"/>
    </row>
    <row r="1749" spans="1:4" x14ac:dyDescent="0.3">
      <c r="A1749" s="21"/>
      <c r="B1749" s="21"/>
      <c r="C1749" s="21"/>
      <c r="D1749" s="31"/>
    </row>
    <row r="1750" spans="1:4" x14ac:dyDescent="0.3">
      <c r="A1750" s="21"/>
      <c r="B1750" s="21"/>
      <c r="C1750" s="21"/>
      <c r="D1750" s="31"/>
    </row>
    <row r="1751" spans="1:4" x14ac:dyDescent="0.3">
      <c r="A1751" s="21"/>
      <c r="B1751" s="21"/>
      <c r="C1751" s="21"/>
      <c r="D1751" s="31"/>
    </row>
    <row r="1752" spans="1:4" x14ac:dyDescent="0.3">
      <c r="A1752" s="21"/>
      <c r="B1752" s="21"/>
      <c r="C1752" s="21"/>
      <c r="D1752" s="31"/>
    </row>
    <row r="1753" spans="1:4" x14ac:dyDescent="0.3">
      <c r="A1753" s="21"/>
      <c r="B1753" s="21"/>
      <c r="C1753" s="21"/>
      <c r="D1753" s="31"/>
    </row>
    <row r="1754" spans="1:4" x14ac:dyDescent="0.3">
      <c r="A1754" s="21"/>
      <c r="B1754" s="21"/>
      <c r="C1754" s="21"/>
      <c r="D1754" s="31"/>
    </row>
    <row r="1755" spans="1:4" x14ac:dyDescent="0.3">
      <c r="A1755" s="21"/>
      <c r="B1755" s="21"/>
      <c r="C1755" s="21"/>
      <c r="D1755" s="31"/>
    </row>
    <row r="1756" spans="1:4" x14ac:dyDescent="0.3">
      <c r="A1756" s="21"/>
      <c r="B1756" s="21"/>
      <c r="C1756" s="21"/>
      <c r="D1756" s="31"/>
    </row>
    <row r="1757" spans="1:4" x14ac:dyDescent="0.3">
      <c r="A1757" s="21"/>
      <c r="B1757" s="21"/>
      <c r="C1757" s="21"/>
      <c r="D1757" s="31"/>
    </row>
    <row r="1758" spans="1:4" x14ac:dyDescent="0.3">
      <c r="A1758" s="21"/>
      <c r="B1758" s="21"/>
      <c r="C1758" s="21"/>
      <c r="D1758" s="31"/>
    </row>
    <row r="1759" spans="1:4" x14ac:dyDescent="0.3">
      <c r="A1759" s="21"/>
      <c r="B1759" s="21"/>
      <c r="C1759" s="21"/>
      <c r="D1759" s="31"/>
    </row>
    <row r="1760" spans="1:4" x14ac:dyDescent="0.3">
      <c r="A1760" s="21"/>
      <c r="B1760" s="21"/>
      <c r="C1760" s="21"/>
      <c r="D1760" s="31"/>
    </row>
    <row r="1761" spans="1:4" x14ac:dyDescent="0.3">
      <c r="A1761" s="21"/>
      <c r="B1761" s="21"/>
      <c r="C1761" s="21"/>
      <c r="D1761" s="31"/>
    </row>
    <row r="1762" spans="1:4" x14ac:dyDescent="0.3">
      <c r="A1762" s="21"/>
      <c r="B1762" s="21"/>
      <c r="C1762" s="21"/>
      <c r="D1762" s="31"/>
    </row>
    <row r="1763" spans="1:4" x14ac:dyDescent="0.3">
      <c r="A1763" s="21"/>
      <c r="B1763" s="21"/>
      <c r="C1763" s="21"/>
      <c r="D1763" s="31"/>
    </row>
    <row r="1764" spans="1:4" x14ac:dyDescent="0.3">
      <c r="A1764" s="21"/>
      <c r="B1764" s="21"/>
      <c r="C1764" s="21"/>
      <c r="D1764" s="31"/>
    </row>
    <row r="1765" spans="1:4" x14ac:dyDescent="0.3">
      <c r="A1765" s="21"/>
      <c r="B1765" s="21"/>
      <c r="C1765" s="21"/>
      <c r="D1765" s="31"/>
    </row>
    <row r="1766" spans="1:4" x14ac:dyDescent="0.3">
      <c r="A1766" s="21"/>
      <c r="B1766" s="21"/>
      <c r="C1766" s="21"/>
      <c r="D1766" s="31"/>
    </row>
    <row r="1767" spans="1:4" x14ac:dyDescent="0.3">
      <c r="A1767" s="21"/>
      <c r="B1767" s="21"/>
      <c r="C1767" s="21"/>
      <c r="D1767" s="31"/>
    </row>
    <row r="1768" spans="1:4" x14ac:dyDescent="0.3">
      <c r="A1768" s="21"/>
      <c r="B1768" s="21"/>
      <c r="C1768" s="21"/>
      <c r="D1768" s="31"/>
    </row>
    <row r="1769" spans="1:4" x14ac:dyDescent="0.3">
      <c r="A1769" s="21"/>
      <c r="B1769" s="21"/>
      <c r="C1769" s="21"/>
      <c r="D1769" s="31"/>
    </row>
    <row r="1770" spans="1:4" x14ac:dyDescent="0.3">
      <c r="A1770" s="21"/>
      <c r="B1770" s="21"/>
      <c r="C1770" s="21"/>
      <c r="D1770" s="31"/>
    </row>
    <row r="1771" spans="1:4" x14ac:dyDescent="0.3">
      <c r="A1771" s="21"/>
      <c r="B1771" s="21"/>
      <c r="C1771" s="21"/>
      <c r="D1771" s="31"/>
    </row>
    <row r="1772" spans="1:4" x14ac:dyDescent="0.3">
      <c r="A1772" s="21"/>
      <c r="B1772" s="21"/>
      <c r="C1772" s="21"/>
      <c r="D1772" s="31"/>
    </row>
    <row r="1773" spans="1:4" x14ac:dyDescent="0.3">
      <c r="A1773" s="21"/>
      <c r="B1773" s="21"/>
      <c r="C1773" s="21"/>
      <c r="D1773" s="31"/>
    </row>
    <row r="1774" spans="1:4" x14ac:dyDescent="0.3">
      <c r="A1774" s="21"/>
      <c r="B1774" s="21"/>
      <c r="C1774" s="21"/>
      <c r="D1774" s="31"/>
    </row>
    <row r="1775" spans="1:4" x14ac:dyDescent="0.3">
      <c r="A1775" s="21"/>
      <c r="B1775" s="21"/>
      <c r="C1775" s="21"/>
      <c r="D1775" s="31"/>
    </row>
    <row r="1776" spans="1:4" x14ac:dyDescent="0.3">
      <c r="A1776" s="21"/>
      <c r="B1776" s="21"/>
      <c r="C1776" s="21"/>
      <c r="D1776" s="31"/>
    </row>
    <row r="1777" spans="1:4" x14ac:dyDescent="0.3">
      <c r="A1777" s="21"/>
      <c r="B1777" s="21"/>
      <c r="C1777" s="21"/>
      <c r="D1777" s="31"/>
    </row>
    <row r="1778" spans="1:4" x14ac:dyDescent="0.3">
      <c r="A1778" s="21"/>
      <c r="B1778" s="21"/>
      <c r="C1778" s="21"/>
      <c r="D1778" s="31"/>
    </row>
    <row r="1779" spans="1:4" x14ac:dyDescent="0.3">
      <c r="A1779" s="21"/>
      <c r="B1779" s="21"/>
      <c r="C1779" s="21"/>
      <c r="D1779" s="31"/>
    </row>
    <row r="1780" spans="1:4" x14ac:dyDescent="0.3">
      <c r="A1780" s="21"/>
      <c r="B1780" s="21"/>
      <c r="C1780" s="21"/>
      <c r="D1780" s="31"/>
    </row>
    <row r="1781" spans="1:4" x14ac:dyDescent="0.3">
      <c r="A1781" s="21"/>
      <c r="B1781" s="21"/>
      <c r="C1781" s="21"/>
      <c r="D1781" s="31"/>
    </row>
    <row r="1782" spans="1:4" x14ac:dyDescent="0.3">
      <c r="A1782" s="21"/>
      <c r="B1782" s="21"/>
      <c r="C1782" s="21"/>
      <c r="D1782" s="31"/>
    </row>
    <row r="1783" spans="1:4" x14ac:dyDescent="0.3">
      <c r="A1783" s="21"/>
      <c r="B1783" s="21"/>
      <c r="C1783" s="21"/>
      <c r="D1783" s="31"/>
    </row>
    <row r="1784" spans="1:4" x14ac:dyDescent="0.3">
      <c r="A1784" s="21"/>
      <c r="B1784" s="21"/>
      <c r="C1784" s="21"/>
      <c r="D1784" s="31"/>
    </row>
    <row r="1785" spans="1:4" x14ac:dyDescent="0.3">
      <c r="A1785" s="21"/>
      <c r="B1785" s="21"/>
      <c r="C1785" s="21"/>
      <c r="D1785" s="31"/>
    </row>
    <row r="1786" spans="1:4" x14ac:dyDescent="0.3">
      <c r="A1786" s="21"/>
      <c r="B1786" s="21"/>
      <c r="C1786" s="21"/>
      <c r="D1786" s="31"/>
    </row>
    <row r="1787" spans="1:4" x14ac:dyDescent="0.3">
      <c r="A1787" s="21"/>
      <c r="B1787" s="21"/>
      <c r="C1787" s="21"/>
      <c r="D1787" s="31"/>
    </row>
    <row r="1788" spans="1:4" x14ac:dyDescent="0.3">
      <c r="A1788" s="21"/>
      <c r="B1788" s="21"/>
      <c r="C1788" s="21"/>
      <c r="D1788" s="31"/>
    </row>
    <row r="1789" spans="1:4" x14ac:dyDescent="0.3">
      <c r="A1789" s="21"/>
      <c r="B1789" s="21"/>
      <c r="C1789" s="21"/>
      <c r="D1789" s="31"/>
    </row>
    <row r="1790" spans="1:4" x14ac:dyDescent="0.3">
      <c r="A1790" s="21"/>
      <c r="B1790" s="21"/>
      <c r="C1790" s="21"/>
      <c r="D1790" s="31"/>
    </row>
    <row r="1791" spans="1:4" x14ac:dyDescent="0.3">
      <c r="A1791" s="21"/>
      <c r="B1791" s="21"/>
      <c r="C1791" s="21"/>
      <c r="D1791" s="31"/>
    </row>
    <row r="1792" spans="1:4" x14ac:dyDescent="0.3">
      <c r="A1792" s="21"/>
      <c r="B1792" s="21"/>
      <c r="C1792" s="21"/>
      <c r="D1792" s="31"/>
    </row>
    <row r="1793" spans="1:4" x14ac:dyDescent="0.3">
      <c r="A1793" s="21"/>
      <c r="B1793" s="21"/>
      <c r="C1793" s="21"/>
      <c r="D1793" s="31"/>
    </row>
    <row r="1794" spans="1:4" x14ac:dyDescent="0.3">
      <c r="A1794" s="21"/>
      <c r="B1794" s="21"/>
      <c r="C1794" s="21"/>
      <c r="D1794" s="31"/>
    </row>
    <row r="1795" spans="1:4" x14ac:dyDescent="0.3">
      <c r="A1795" s="21"/>
      <c r="B1795" s="21"/>
      <c r="C1795" s="21"/>
      <c r="D1795" s="31"/>
    </row>
    <row r="1796" spans="1:4" x14ac:dyDescent="0.3">
      <c r="A1796" s="21"/>
      <c r="B1796" s="21"/>
      <c r="C1796" s="21"/>
      <c r="D1796" s="31"/>
    </row>
    <row r="1797" spans="1:4" x14ac:dyDescent="0.3">
      <c r="A1797" s="21"/>
      <c r="B1797" s="21"/>
      <c r="C1797" s="21"/>
      <c r="D1797" s="31"/>
    </row>
    <row r="1798" spans="1:4" x14ac:dyDescent="0.3">
      <c r="A1798" s="21"/>
      <c r="B1798" s="21"/>
      <c r="C1798" s="21"/>
      <c r="D1798" s="31"/>
    </row>
    <row r="1799" spans="1:4" x14ac:dyDescent="0.3">
      <c r="A1799" s="21"/>
      <c r="B1799" s="21"/>
      <c r="C1799" s="21"/>
      <c r="D1799" s="31"/>
    </row>
    <row r="1800" spans="1:4" x14ac:dyDescent="0.3">
      <c r="A1800" s="21"/>
      <c r="B1800" s="21"/>
      <c r="C1800" s="21"/>
      <c r="D1800" s="31"/>
    </row>
    <row r="1801" spans="1:4" x14ac:dyDescent="0.3">
      <c r="A1801" s="21"/>
      <c r="B1801" s="21"/>
      <c r="C1801" s="21"/>
      <c r="D1801" s="31"/>
    </row>
    <row r="1802" spans="1:4" x14ac:dyDescent="0.3">
      <c r="A1802" s="21"/>
      <c r="B1802" s="21"/>
      <c r="C1802" s="21"/>
      <c r="D1802" s="31"/>
    </row>
    <row r="1803" spans="1:4" x14ac:dyDescent="0.3">
      <c r="A1803" s="21"/>
      <c r="B1803" s="21"/>
      <c r="C1803" s="21"/>
      <c r="D1803" s="31"/>
    </row>
    <row r="1804" spans="1:4" x14ac:dyDescent="0.3">
      <c r="A1804" s="21"/>
      <c r="B1804" s="21"/>
      <c r="C1804" s="21"/>
      <c r="D1804" s="31"/>
    </row>
    <row r="1805" spans="1:4" x14ac:dyDescent="0.3">
      <c r="A1805" s="21"/>
      <c r="B1805" s="21"/>
      <c r="C1805" s="21"/>
      <c r="D1805" s="31"/>
    </row>
    <row r="1806" spans="1:4" x14ac:dyDescent="0.3">
      <c r="A1806" s="21"/>
      <c r="B1806" s="21"/>
      <c r="C1806" s="21"/>
      <c r="D1806" s="31"/>
    </row>
    <row r="1807" spans="1:4" x14ac:dyDescent="0.3">
      <c r="A1807" s="21"/>
      <c r="B1807" s="21"/>
      <c r="C1807" s="21"/>
      <c r="D1807" s="31"/>
    </row>
    <row r="1808" spans="1:4" x14ac:dyDescent="0.3">
      <c r="A1808" s="21"/>
      <c r="B1808" s="21"/>
      <c r="C1808" s="21"/>
      <c r="D1808" s="31"/>
    </row>
    <row r="1809" spans="1:4" x14ac:dyDescent="0.3">
      <c r="A1809" s="21"/>
      <c r="B1809" s="21"/>
      <c r="C1809" s="21"/>
      <c r="D1809" s="31"/>
    </row>
    <row r="1810" spans="1:4" x14ac:dyDescent="0.3">
      <c r="A1810" s="21"/>
      <c r="B1810" s="21"/>
      <c r="C1810" s="21"/>
      <c r="D1810" s="31"/>
    </row>
    <row r="1811" spans="1:4" x14ac:dyDescent="0.3">
      <c r="A1811" s="21"/>
      <c r="B1811" s="21"/>
      <c r="C1811" s="21"/>
      <c r="D1811" s="31"/>
    </row>
    <row r="1812" spans="1:4" x14ac:dyDescent="0.3">
      <c r="A1812" s="21"/>
      <c r="B1812" s="21"/>
      <c r="C1812" s="21"/>
      <c r="D1812" s="31"/>
    </row>
    <row r="1813" spans="1:4" x14ac:dyDescent="0.3">
      <c r="A1813" s="21"/>
      <c r="B1813" s="21"/>
      <c r="C1813" s="21"/>
      <c r="D1813" s="31"/>
    </row>
    <row r="1814" spans="1:4" x14ac:dyDescent="0.3">
      <c r="A1814" s="21"/>
      <c r="B1814" s="21"/>
      <c r="C1814" s="21"/>
      <c r="D1814" s="31"/>
    </row>
    <row r="1815" spans="1:4" x14ac:dyDescent="0.3">
      <c r="A1815" s="21"/>
      <c r="B1815" s="21"/>
      <c r="C1815" s="21"/>
      <c r="D1815" s="31"/>
    </row>
    <row r="1816" spans="1:4" x14ac:dyDescent="0.3">
      <c r="A1816" s="21"/>
      <c r="B1816" s="21"/>
      <c r="C1816" s="21"/>
      <c r="D1816" s="31"/>
    </row>
    <row r="1817" spans="1:4" x14ac:dyDescent="0.3">
      <c r="A1817" s="21"/>
      <c r="B1817" s="21"/>
      <c r="C1817" s="21"/>
      <c r="D1817" s="31"/>
    </row>
    <row r="1818" spans="1:4" x14ac:dyDescent="0.3">
      <c r="A1818" s="21"/>
      <c r="B1818" s="21"/>
      <c r="C1818" s="21"/>
      <c r="D1818" s="31"/>
    </row>
    <row r="1819" spans="1:4" x14ac:dyDescent="0.3">
      <c r="A1819" s="21"/>
      <c r="B1819" s="21"/>
      <c r="C1819" s="21"/>
      <c r="D1819" s="31"/>
    </row>
    <row r="1820" spans="1:4" x14ac:dyDescent="0.3">
      <c r="A1820" s="21"/>
      <c r="B1820" s="21"/>
      <c r="C1820" s="21"/>
      <c r="D1820" s="31"/>
    </row>
    <row r="1821" spans="1:4" x14ac:dyDescent="0.3">
      <c r="A1821" s="21"/>
      <c r="B1821" s="21"/>
      <c r="C1821" s="21"/>
      <c r="D1821" s="31"/>
    </row>
    <row r="1822" spans="1:4" x14ac:dyDescent="0.3">
      <c r="A1822" s="21"/>
      <c r="B1822" s="21"/>
      <c r="C1822" s="21"/>
      <c r="D1822" s="31"/>
    </row>
    <row r="1823" spans="1:4" x14ac:dyDescent="0.3">
      <c r="A1823" s="21"/>
      <c r="B1823" s="21"/>
      <c r="C1823" s="21"/>
      <c r="D1823" s="31"/>
    </row>
    <row r="1824" spans="1:4" x14ac:dyDescent="0.3">
      <c r="A1824" s="21"/>
      <c r="B1824" s="21"/>
      <c r="C1824" s="21"/>
      <c r="D1824" s="31"/>
    </row>
    <row r="1825" spans="1:4" x14ac:dyDescent="0.3">
      <c r="A1825" s="21"/>
      <c r="B1825" s="21"/>
      <c r="C1825" s="21"/>
      <c r="D1825" s="31"/>
    </row>
    <row r="1826" spans="1:4" x14ac:dyDescent="0.3">
      <c r="A1826" s="21"/>
      <c r="B1826" s="21"/>
      <c r="C1826" s="21"/>
      <c r="D1826" s="31"/>
    </row>
    <row r="1827" spans="1:4" x14ac:dyDescent="0.3">
      <c r="A1827" s="21"/>
      <c r="B1827" s="21"/>
      <c r="C1827" s="21"/>
      <c r="D1827" s="31"/>
    </row>
    <row r="1828" spans="1:4" x14ac:dyDescent="0.3">
      <c r="A1828" s="21"/>
      <c r="B1828" s="21"/>
      <c r="C1828" s="21"/>
      <c r="D1828" s="31"/>
    </row>
    <row r="1829" spans="1:4" x14ac:dyDescent="0.3">
      <c r="A1829" s="21"/>
      <c r="B1829" s="21"/>
      <c r="C1829" s="21"/>
      <c r="D1829" s="31"/>
    </row>
    <row r="1830" spans="1:4" x14ac:dyDescent="0.3">
      <c r="A1830" s="21"/>
      <c r="B1830" s="21"/>
      <c r="C1830" s="21"/>
      <c r="D1830" s="31"/>
    </row>
    <row r="1831" spans="1:4" x14ac:dyDescent="0.3">
      <c r="A1831" s="21"/>
      <c r="B1831" s="21"/>
      <c r="C1831" s="21"/>
      <c r="D1831" s="31"/>
    </row>
    <row r="1832" spans="1:4" x14ac:dyDescent="0.3">
      <c r="A1832" s="21"/>
      <c r="B1832" s="21"/>
      <c r="C1832" s="21"/>
      <c r="D1832" s="31"/>
    </row>
    <row r="1833" spans="1:4" x14ac:dyDescent="0.3">
      <c r="A1833" s="21"/>
      <c r="B1833" s="21"/>
      <c r="C1833" s="21"/>
      <c r="D1833" s="31"/>
    </row>
    <row r="1834" spans="1:4" x14ac:dyDescent="0.3">
      <c r="A1834" s="21"/>
      <c r="B1834" s="21"/>
      <c r="C1834" s="21"/>
      <c r="D1834" s="31"/>
    </row>
    <row r="1835" spans="1:4" x14ac:dyDescent="0.3">
      <c r="A1835" s="21"/>
      <c r="B1835" s="21"/>
      <c r="C1835" s="21"/>
      <c r="D1835" s="31"/>
    </row>
    <row r="1836" spans="1:4" x14ac:dyDescent="0.3">
      <c r="A1836" s="21"/>
      <c r="B1836" s="21"/>
      <c r="C1836" s="21"/>
      <c r="D1836" s="31"/>
    </row>
    <row r="1837" spans="1:4" x14ac:dyDescent="0.3">
      <c r="A1837" s="21"/>
      <c r="B1837" s="21"/>
      <c r="C1837" s="21"/>
      <c r="D1837" s="31"/>
    </row>
    <row r="1838" spans="1:4" x14ac:dyDescent="0.3">
      <c r="A1838" s="21"/>
      <c r="B1838" s="21"/>
      <c r="C1838" s="21"/>
      <c r="D1838" s="31"/>
    </row>
    <row r="1839" spans="1:4" x14ac:dyDescent="0.3">
      <c r="A1839" s="21"/>
      <c r="B1839" s="21"/>
      <c r="C1839" s="21"/>
      <c r="D1839" s="31"/>
    </row>
    <row r="1840" spans="1:4" x14ac:dyDescent="0.3">
      <c r="A1840" s="21"/>
      <c r="B1840" s="21"/>
      <c r="C1840" s="21"/>
      <c r="D1840" s="31"/>
    </row>
    <row r="1841" spans="1:4" x14ac:dyDescent="0.3">
      <c r="A1841" s="21"/>
      <c r="B1841" s="21"/>
      <c r="C1841" s="21"/>
      <c r="D1841" s="31"/>
    </row>
    <row r="1842" spans="1:4" x14ac:dyDescent="0.3">
      <c r="A1842" s="21"/>
      <c r="B1842" s="21"/>
      <c r="C1842" s="21"/>
      <c r="D1842" s="31"/>
    </row>
    <row r="1843" spans="1:4" x14ac:dyDescent="0.3">
      <c r="A1843" s="21"/>
      <c r="B1843" s="21"/>
      <c r="C1843" s="21"/>
      <c r="D1843" s="31"/>
    </row>
    <row r="1844" spans="1:4" x14ac:dyDescent="0.3">
      <c r="A1844" s="21"/>
      <c r="B1844" s="21"/>
      <c r="C1844" s="21"/>
      <c r="D1844" s="31"/>
    </row>
    <row r="1845" spans="1:4" x14ac:dyDescent="0.3">
      <c r="A1845" s="21"/>
      <c r="B1845" s="21"/>
      <c r="C1845" s="21"/>
      <c r="D1845" s="31"/>
    </row>
    <row r="1846" spans="1:4" x14ac:dyDescent="0.3">
      <c r="A1846" s="21"/>
      <c r="B1846" s="21"/>
      <c r="C1846" s="21"/>
      <c r="D1846" s="31"/>
    </row>
    <row r="1847" spans="1:4" x14ac:dyDescent="0.3">
      <c r="A1847" s="21"/>
      <c r="B1847" s="21"/>
      <c r="C1847" s="21"/>
      <c r="D1847" s="31"/>
    </row>
    <row r="1848" spans="1:4" x14ac:dyDescent="0.3">
      <c r="A1848" s="21"/>
      <c r="B1848" s="21"/>
      <c r="C1848" s="21"/>
      <c r="D1848" s="31"/>
    </row>
    <row r="1849" spans="1:4" x14ac:dyDescent="0.3">
      <c r="A1849" s="21"/>
      <c r="B1849" s="21"/>
      <c r="C1849" s="21"/>
      <c r="D1849" s="31"/>
    </row>
    <row r="1850" spans="1:4" x14ac:dyDescent="0.3">
      <c r="A1850" s="21"/>
      <c r="B1850" s="21"/>
      <c r="C1850" s="21"/>
      <c r="D1850" s="31"/>
    </row>
    <row r="1851" spans="1:4" x14ac:dyDescent="0.3">
      <c r="A1851" s="21"/>
      <c r="B1851" s="21"/>
      <c r="C1851" s="21"/>
      <c r="D1851" s="31"/>
    </row>
    <row r="1852" spans="1:4" x14ac:dyDescent="0.3">
      <c r="A1852" s="21"/>
      <c r="B1852" s="21"/>
      <c r="C1852" s="21"/>
      <c r="D1852" s="31"/>
    </row>
    <row r="1853" spans="1:4" x14ac:dyDescent="0.3">
      <c r="A1853" s="21"/>
      <c r="B1853" s="21"/>
      <c r="C1853" s="21"/>
      <c r="D1853" s="31"/>
    </row>
    <row r="1854" spans="1:4" x14ac:dyDescent="0.3">
      <c r="A1854" s="21"/>
      <c r="B1854" s="21"/>
      <c r="C1854" s="21"/>
      <c r="D1854" s="31"/>
    </row>
    <row r="1855" spans="1:4" x14ac:dyDescent="0.3">
      <c r="A1855" s="21"/>
      <c r="B1855" s="21"/>
      <c r="C1855" s="21"/>
      <c r="D1855" s="31"/>
    </row>
    <row r="1856" spans="1:4" x14ac:dyDescent="0.3">
      <c r="A1856" s="21"/>
      <c r="B1856" s="21"/>
      <c r="C1856" s="21"/>
      <c r="D1856" s="31"/>
    </row>
    <row r="1857" spans="1:4" x14ac:dyDescent="0.3">
      <c r="A1857" s="21"/>
      <c r="B1857" s="21"/>
      <c r="C1857" s="21"/>
      <c r="D1857" s="31"/>
    </row>
    <row r="1858" spans="1:4" x14ac:dyDescent="0.3">
      <c r="A1858" s="21"/>
      <c r="B1858" s="21"/>
      <c r="C1858" s="21"/>
      <c r="D1858" s="31"/>
    </row>
    <row r="1859" spans="1:4" x14ac:dyDescent="0.3">
      <c r="A1859" s="21"/>
      <c r="B1859" s="21"/>
      <c r="C1859" s="21"/>
      <c r="D1859" s="31"/>
    </row>
    <row r="1860" spans="1:4" x14ac:dyDescent="0.3">
      <c r="A1860" s="21"/>
      <c r="B1860" s="21"/>
      <c r="C1860" s="21"/>
      <c r="D1860" s="31"/>
    </row>
    <row r="1861" spans="1:4" x14ac:dyDescent="0.3">
      <c r="A1861" s="21"/>
      <c r="B1861" s="21"/>
      <c r="C1861" s="21"/>
      <c r="D1861" s="31"/>
    </row>
    <row r="1862" spans="1:4" x14ac:dyDescent="0.3">
      <c r="A1862" s="21"/>
      <c r="B1862" s="21"/>
      <c r="C1862" s="21"/>
      <c r="D1862" s="31"/>
    </row>
    <row r="1863" spans="1:4" x14ac:dyDescent="0.3">
      <c r="A1863" s="21"/>
      <c r="B1863" s="21"/>
      <c r="C1863" s="21"/>
      <c r="D1863" s="31"/>
    </row>
    <row r="1864" spans="1:4" x14ac:dyDescent="0.3">
      <c r="A1864" s="21"/>
      <c r="B1864" s="21"/>
      <c r="C1864" s="21"/>
      <c r="D1864" s="31"/>
    </row>
    <row r="1865" spans="1:4" x14ac:dyDescent="0.3">
      <c r="A1865" s="21"/>
      <c r="B1865" s="21"/>
      <c r="C1865" s="21"/>
      <c r="D1865" s="31"/>
    </row>
    <row r="1866" spans="1:4" x14ac:dyDescent="0.3">
      <c r="A1866" s="21"/>
      <c r="B1866" s="21"/>
      <c r="C1866" s="21"/>
      <c r="D1866" s="31"/>
    </row>
    <row r="1867" spans="1:4" x14ac:dyDescent="0.3">
      <c r="A1867" s="21"/>
      <c r="B1867" s="21"/>
      <c r="C1867" s="21"/>
      <c r="D1867" s="31"/>
    </row>
    <row r="1868" spans="1:4" x14ac:dyDescent="0.3">
      <c r="A1868" s="21"/>
      <c r="B1868" s="21"/>
      <c r="C1868" s="21"/>
      <c r="D1868" s="31"/>
    </row>
    <row r="1869" spans="1:4" x14ac:dyDescent="0.3">
      <c r="A1869" s="21"/>
      <c r="B1869" s="21"/>
      <c r="C1869" s="21"/>
      <c r="D1869" s="31"/>
    </row>
    <row r="1870" spans="1:4" x14ac:dyDescent="0.3">
      <c r="A1870" s="21"/>
      <c r="B1870" s="21"/>
      <c r="C1870" s="21"/>
      <c r="D1870" s="31"/>
    </row>
    <row r="1871" spans="1:4" x14ac:dyDescent="0.3">
      <c r="A1871" s="21"/>
      <c r="B1871" s="21"/>
      <c r="C1871" s="21"/>
      <c r="D1871" s="31"/>
    </row>
    <row r="1872" spans="1:4" x14ac:dyDescent="0.3">
      <c r="A1872" s="21"/>
      <c r="B1872" s="21"/>
      <c r="C1872" s="21"/>
      <c r="D1872" s="31"/>
    </row>
    <row r="1873" spans="1:4" x14ac:dyDescent="0.3">
      <c r="A1873" s="21"/>
      <c r="B1873" s="21"/>
      <c r="C1873" s="21"/>
      <c r="D1873" s="31"/>
    </row>
    <row r="1874" spans="1:4" x14ac:dyDescent="0.3">
      <c r="A1874" s="21"/>
      <c r="B1874" s="21"/>
      <c r="C1874" s="21"/>
      <c r="D1874" s="31"/>
    </row>
    <row r="1875" spans="1:4" x14ac:dyDescent="0.3">
      <c r="A1875" s="21"/>
      <c r="B1875" s="21"/>
      <c r="C1875" s="21"/>
      <c r="D1875" s="31"/>
    </row>
    <row r="1876" spans="1:4" x14ac:dyDescent="0.3">
      <c r="A1876" s="21"/>
      <c r="B1876" s="21"/>
      <c r="C1876" s="21"/>
      <c r="D1876" s="31"/>
    </row>
    <row r="1877" spans="1:4" x14ac:dyDescent="0.3">
      <c r="A1877" s="21"/>
      <c r="B1877" s="21"/>
      <c r="C1877" s="21"/>
      <c r="D1877" s="31"/>
    </row>
    <row r="1878" spans="1:4" x14ac:dyDescent="0.3">
      <c r="A1878" s="21"/>
      <c r="B1878" s="21"/>
      <c r="C1878" s="21"/>
      <c r="D1878" s="31"/>
    </row>
    <row r="1879" spans="1:4" x14ac:dyDescent="0.3">
      <c r="A1879" s="21"/>
      <c r="B1879" s="21"/>
      <c r="C1879" s="21"/>
      <c r="D1879" s="31"/>
    </row>
    <row r="1880" spans="1:4" x14ac:dyDescent="0.3">
      <c r="A1880" s="21"/>
      <c r="B1880" s="21"/>
      <c r="C1880" s="21"/>
      <c r="D1880" s="31"/>
    </row>
    <row r="1881" spans="1:4" x14ac:dyDescent="0.3">
      <c r="A1881" s="21"/>
      <c r="B1881" s="21"/>
      <c r="C1881" s="21"/>
      <c r="D1881" s="31"/>
    </row>
    <row r="1882" spans="1:4" x14ac:dyDescent="0.3">
      <c r="A1882" s="21"/>
      <c r="B1882" s="21"/>
      <c r="C1882" s="21"/>
      <c r="D1882" s="31"/>
    </row>
    <row r="1883" spans="1:4" x14ac:dyDescent="0.3">
      <c r="A1883" s="21"/>
      <c r="B1883" s="21"/>
      <c r="C1883" s="21"/>
      <c r="D1883" s="31"/>
    </row>
    <row r="1884" spans="1:4" x14ac:dyDescent="0.3">
      <c r="A1884" s="21"/>
      <c r="B1884" s="21"/>
      <c r="C1884" s="21"/>
      <c r="D1884" s="31"/>
    </row>
    <row r="1885" spans="1:4" x14ac:dyDescent="0.3">
      <c r="A1885" s="21"/>
      <c r="B1885" s="21"/>
      <c r="C1885" s="21"/>
      <c r="D1885" s="31"/>
    </row>
    <row r="1886" spans="1:4" x14ac:dyDescent="0.3">
      <c r="A1886" s="21"/>
      <c r="B1886" s="21"/>
      <c r="C1886" s="21"/>
      <c r="D1886" s="31"/>
    </row>
    <row r="1887" spans="1:4" x14ac:dyDescent="0.3">
      <c r="A1887" s="21"/>
      <c r="B1887" s="21"/>
      <c r="C1887" s="21"/>
      <c r="D1887" s="31"/>
    </row>
    <row r="1888" spans="1:4" x14ac:dyDescent="0.3">
      <c r="A1888" s="21"/>
      <c r="B1888" s="21"/>
      <c r="C1888" s="21"/>
      <c r="D1888" s="31"/>
    </row>
    <row r="1889" spans="1:4" x14ac:dyDescent="0.3">
      <c r="A1889" s="21"/>
      <c r="B1889" s="21"/>
      <c r="C1889" s="21"/>
      <c r="D1889" s="31"/>
    </row>
    <row r="1890" spans="1:4" x14ac:dyDescent="0.3">
      <c r="A1890" s="21"/>
      <c r="B1890" s="21"/>
      <c r="C1890" s="21"/>
      <c r="D1890" s="31"/>
    </row>
    <row r="1891" spans="1:4" x14ac:dyDescent="0.3">
      <c r="A1891" s="21"/>
      <c r="B1891" s="21"/>
      <c r="C1891" s="21"/>
      <c r="D1891" s="31"/>
    </row>
    <row r="1892" spans="1:4" x14ac:dyDescent="0.3">
      <c r="A1892" s="21"/>
      <c r="B1892" s="21"/>
      <c r="C1892" s="21"/>
      <c r="D1892" s="31"/>
    </row>
    <row r="1893" spans="1:4" x14ac:dyDescent="0.3">
      <c r="A1893" s="21"/>
      <c r="B1893" s="21"/>
      <c r="C1893" s="21"/>
      <c r="D1893" s="31"/>
    </row>
    <row r="1894" spans="1:4" x14ac:dyDescent="0.3">
      <c r="A1894" s="21"/>
      <c r="B1894" s="21"/>
      <c r="C1894" s="21"/>
      <c r="D1894" s="31"/>
    </row>
    <row r="1895" spans="1:4" x14ac:dyDescent="0.3">
      <c r="A1895" s="21"/>
      <c r="B1895" s="21"/>
      <c r="C1895" s="21"/>
      <c r="D1895" s="31"/>
    </row>
    <row r="1896" spans="1:4" x14ac:dyDescent="0.3">
      <c r="A1896" s="21"/>
      <c r="B1896" s="21"/>
      <c r="C1896" s="21"/>
      <c r="D1896" s="31"/>
    </row>
    <row r="1897" spans="1:4" x14ac:dyDescent="0.3">
      <c r="A1897" s="21"/>
      <c r="B1897" s="21"/>
      <c r="C1897" s="21"/>
      <c r="D1897" s="31"/>
    </row>
    <row r="1898" spans="1:4" x14ac:dyDescent="0.3">
      <c r="A1898" s="21"/>
      <c r="B1898" s="21"/>
      <c r="C1898" s="21"/>
      <c r="D1898" s="31"/>
    </row>
    <row r="1899" spans="1:4" x14ac:dyDescent="0.3">
      <c r="A1899" s="21"/>
      <c r="B1899" s="21"/>
      <c r="C1899" s="21"/>
      <c r="D1899" s="31"/>
    </row>
    <row r="1900" spans="1:4" x14ac:dyDescent="0.3">
      <c r="A1900" s="21"/>
      <c r="B1900" s="21"/>
      <c r="C1900" s="21"/>
      <c r="D1900" s="31"/>
    </row>
    <row r="1901" spans="1:4" x14ac:dyDescent="0.3">
      <c r="A1901" s="21"/>
      <c r="B1901" s="21"/>
      <c r="C1901" s="21"/>
      <c r="D1901" s="31"/>
    </row>
    <row r="1902" spans="1:4" x14ac:dyDescent="0.3">
      <c r="A1902" s="21"/>
      <c r="B1902" s="21"/>
      <c r="C1902" s="21"/>
      <c r="D1902" s="31"/>
    </row>
    <row r="1903" spans="1:4" x14ac:dyDescent="0.3">
      <c r="A1903" s="21"/>
      <c r="B1903" s="21"/>
      <c r="C1903" s="21"/>
      <c r="D1903" s="31"/>
    </row>
    <row r="1904" spans="1:4" x14ac:dyDescent="0.3">
      <c r="A1904" s="21"/>
      <c r="B1904" s="21"/>
      <c r="C1904" s="21"/>
      <c r="D1904" s="31"/>
    </row>
    <row r="1905" spans="1:4" x14ac:dyDescent="0.3">
      <c r="A1905" s="21"/>
      <c r="B1905" s="21"/>
      <c r="C1905" s="21"/>
      <c r="D1905" s="31"/>
    </row>
    <row r="1906" spans="1:4" x14ac:dyDescent="0.3">
      <c r="A1906" s="21"/>
      <c r="B1906" s="21"/>
      <c r="C1906" s="21"/>
      <c r="D1906" s="31"/>
    </row>
    <row r="1907" spans="1:4" x14ac:dyDescent="0.3">
      <c r="A1907" s="21"/>
      <c r="B1907" s="21"/>
      <c r="C1907" s="21"/>
      <c r="D1907" s="31"/>
    </row>
    <row r="1908" spans="1:4" x14ac:dyDescent="0.3">
      <c r="A1908" s="21"/>
      <c r="B1908" s="21"/>
      <c r="C1908" s="21"/>
      <c r="D1908" s="31"/>
    </row>
    <row r="1909" spans="1:4" x14ac:dyDescent="0.3">
      <c r="A1909" s="21"/>
      <c r="B1909" s="21"/>
      <c r="C1909" s="21"/>
      <c r="D1909" s="31"/>
    </row>
    <row r="1910" spans="1:4" x14ac:dyDescent="0.3">
      <c r="A1910" s="21"/>
      <c r="B1910" s="21"/>
      <c r="C1910" s="21"/>
      <c r="D1910" s="31"/>
    </row>
    <row r="1911" spans="1:4" x14ac:dyDescent="0.3">
      <c r="A1911" s="21"/>
      <c r="B1911" s="21"/>
      <c r="C1911" s="21"/>
      <c r="D1911" s="31"/>
    </row>
    <row r="1912" spans="1:4" x14ac:dyDescent="0.3">
      <c r="A1912" s="21"/>
      <c r="B1912" s="21"/>
      <c r="C1912" s="21"/>
      <c r="D1912" s="31"/>
    </row>
    <row r="1913" spans="1:4" x14ac:dyDescent="0.3">
      <c r="A1913" s="21"/>
      <c r="B1913" s="21"/>
      <c r="C1913" s="21"/>
      <c r="D1913" s="31"/>
    </row>
    <row r="1914" spans="1:4" x14ac:dyDescent="0.3">
      <c r="A1914" s="21"/>
      <c r="B1914" s="21"/>
      <c r="C1914" s="21"/>
      <c r="D1914" s="31"/>
    </row>
    <row r="1915" spans="1:4" x14ac:dyDescent="0.3">
      <c r="A1915" s="21"/>
      <c r="B1915" s="21"/>
      <c r="C1915" s="21"/>
      <c r="D1915" s="31"/>
    </row>
    <row r="1916" spans="1:4" x14ac:dyDescent="0.3">
      <c r="A1916" s="21"/>
      <c r="B1916" s="21"/>
      <c r="C1916" s="21"/>
      <c r="D1916" s="31"/>
    </row>
    <row r="1917" spans="1:4" x14ac:dyDescent="0.3">
      <c r="A1917" s="21"/>
      <c r="B1917" s="21"/>
      <c r="C1917" s="21"/>
      <c r="D1917" s="31"/>
    </row>
    <row r="1918" spans="1:4" x14ac:dyDescent="0.3">
      <c r="A1918" s="21"/>
      <c r="B1918" s="21"/>
      <c r="C1918" s="21"/>
      <c r="D1918" s="31"/>
    </row>
    <row r="1919" spans="1:4" x14ac:dyDescent="0.3">
      <c r="A1919" s="21"/>
      <c r="B1919" s="21"/>
      <c r="C1919" s="21"/>
      <c r="D1919" s="31"/>
    </row>
    <row r="1920" spans="1:4" x14ac:dyDescent="0.3">
      <c r="A1920" s="21"/>
      <c r="B1920" s="21"/>
      <c r="C1920" s="21"/>
      <c r="D1920" s="31"/>
    </row>
    <row r="1921" spans="1:4" x14ac:dyDescent="0.3">
      <c r="A1921" s="21"/>
      <c r="B1921" s="21"/>
      <c r="C1921" s="21"/>
      <c r="D1921" s="31"/>
    </row>
    <row r="1922" spans="1:4" x14ac:dyDescent="0.3">
      <c r="A1922" s="21"/>
      <c r="B1922" s="21"/>
      <c r="C1922" s="21"/>
      <c r="D1922" s="31"/>
    </row>
    <row r="1923" spans="1:4" x14ac:dyDescent="0.3">
      <c r="A1923" s="21"/>
      <c r="B1923" s="21"/>
      <c r="C1923" s="21"/>
      <c r="D1923" s="31"/>
    </row>
    <row r="1924" spans="1:4" x14ac:dyDescent="0.3">
      <c r="A1924" s="21"/>
      <c r="B1924" s="21"/>
      <c r="C1924" s="21"/>
      <c r="D1924" s="31"/>
    </row>
    <row r="1925" spans="1:4" x14ac:dyDescent="0.3">
      <c r="A1925" s="21"/>
      <c r="B1925" s="21"/>
      <c r="C1925" s="21"/>
      <c r="D1925" s="31"/>
    </row>
    <row r="1926" spans="1:4" x14ac:dyDescent="0.3">
      <c r="A1926" s="21"/>
      <c r="B1926" s="21"/>
      <c r="C1926" s="21"/>
      <c r="D1926" s="31"/>
    </row>
    <row r="1927" spans="1:4" x14ac:dyDescent="0.3">
      <c r="A1927" s="21"/>
      <c r="B1927" s="21"/>
      <c r="C1927" s="21"/>
      <c r="D1927" s="31"/>
    </row>
    <row r="1928" spans="1:4" x14ac:dyDescent="0.3">
      <c r="A1928" s="21"/>
      <c r="B1928" s="21"/>
      <c r="C1928" s="21"/>
      <c r="D1928" s="31"/>
    </row>
    <row r="1929" spans="1:4" x14ac:dyDescent="0.3">
      <c r="A1929" s="21"/>
      <c r="B1929" s="21"/>
      <c r="C1929" s="21"/>
      <c r="D1929" s="31"/>
    </row>
    <row r="1930" spans="1:4" x14ac:dyDescent="0.3">
      <c r="A1930" s="21"/>
      <c r="B1930" s="21"/>
      <c r="C1930" s="21"/>
      <c r="D1930" s="31"/>
    </row>
    <row r="1931" spans="1:4" x14ac:dyDescent="0.3">
      <c r="A1931" s="21"/>
      <c r="B1931" s="21"/>
      <c r="C1931" s="21"/>
      <c r="D1931" s="31"/>
    </row>
    <row r="1932" spans="1:4" x14ac:dyDescent="0.3">
      <c r="A1932" s="21"/>
      <c r="B1932" s="21"/>
      <c r="C1932" s="21"/>
      <c r="D1932" s="31"/>
    </row>
    <row r="1933" spans="1:4" x14ac:dyDescent="0.3">
      <c r="A1933" s="21"/>
      <c r="B1933" s="21"/>
      <c r="C1933" s="21"/>
      <c r="D1933" s="31"/>
    </row>
    <row r="1934" spans="1:4" x14ac:dyDescent="0.3">
      <c r="A1934" s="21"/>
      <c r="B1934" s="21"/>
      <c r="C1934" s="21"/>
      <c r="D1934" s="31"/>
    </row>
    <row r="1935" spans="1:4" x14ac:dyDescent="0.3">
      <c r="A1935" s="21"/>
      <c r="B1935" s="21"/>
      <c r="C1935" s="21"/>
      <c r="D1935" s="31"/>
    </row>
    <row r="1936" spans="1:4" x14ac:dyDescent="0.3">
      <c r="A1936" s="21"/>
      <c r="B1936" s="21"/>
      <c r="C1936" s="21"/>
      <c r="D1936" s="31"/>
    </row>
    <row r="1937" spans="1:4" x14ac:dyDescent="0.3">
      <c r="A1937" s="21"/>
      <c r="B1937" s="21"/>
      <c r="C1937" s="21"/>
      <c r="D1937" s="31"/>
    </row>
    <row r="1938" spans="1:4" x14ac:dyDescent="0.3">
      <c r="A1938" s="21"/>
      <c r="B1938" s="21"/>
      <c r="C1938" s="21"/>
      <c r="D1938" s="31"/>
    </row>
    <row r="1939" spans="1:4" x14ac:dyDescent="0.3">
      <c r="A1939" s="21"/>
      <c r="B1939" s="21"/>
      <c r="C1939" s="21"/>
      <c r="D1939" s="31"/>
    </row>
    <row r="1940" spans="1:4" x14ac:dyDescent="0.3">
      <c r="A1940" s="21"/>
      <c r="B1940" s="21"/>
      <c r="C1940" s="21"/>
      <c r="D1940" s="31"/>
    </row>
    <row r="1941" spans="1:4" x14ac:dyDescent="0.3">
      <c r="A1941" s="21"/>
      <c r="B1941" s="21"/>
      <c r="C1941" s="21"/>
      <c r="D1941" s="31"/>
    </row>
    <row r="1942" spans="1:4" x14ac:dyDescent="0.3">
      <c r="A1942" s="21"/>
      <c r="B1942" s="21"/>
      <c r="C1942" s="21"/>
      <c r="D1942" s="31"/>
    </row>
    <row r="1943" spans="1:4" x14ac:dyDescent="0.3">
      <c r="A1943" s="21"/>
      <c r="B1943" s="21"/>
      <c r="C1943" s="21"/>
      <c r="D1943" s="31"/>
    </row>
    <row r="1944" spans="1:4" x14ac:dyDescent="0.3">
      <c r="A1944" s="21"/>
      <c r="B1944" s="21"/>
      <c r="C1944" s="21"/>
      <c r="D1944" s="31"/>
    </row>
    <row r="1945" spans="1:4" x14ac:dyDescent="0.3">
      <c r="A1945" s="21"/>
      <c r="B1945" s="21"/>
      <c r="C1945" s="21"/>
      <c r="D1945" s="31"/>
    </row>
    <row r="1946" spans="1:4" x14ac:dyDescent="0.3">
      <c r="A1946" s="21"/>
      <c r="B1946" s="21"/>
      <c r="C1946" s="21"/>
      <c r="D1946" s="31"/>
    </row>
    <row r="1947" spans="1:4" x14ac:dyDescent="0.3">
      <c r="A1947" s="21"/>
      <c r="B1947" s="21"/>
      <c r="C1947" s="21"/>
      <c r="D1947" s="31"/>
    </row>
    <row r="1948" spans="1:4" x14ac:dyDescent="0.3">
      <c r="A1948" s="21"/>
      <c r="B1948" s="21"/>
      <c r="C1948" s="21"/>
      <c r="D1948" s="31"/>
    </row>
    <row r="1949" spans="1:4" x14ac:dyDescent="0.3">
      <c r="A1949" s="21"/>
      <c r="B1949" s="21"/>
      <c r="C1949" s="21"/>
      <c r="D1949" s="31"/>
    </row>
    <row r="1950" spans="1:4" x14ac:dyDescent="0.3">
      <c r="A1950" s="21"/>
      <c r="B1950" s="21"/>
      <c r="C1950" s="21"/>
      <c r="D1950" s="31"/>
    </row>
    <row r="1951" spans="1:4" x14ac:dyDescent="0.3">
      <c r="A1951" s="21"/>
      <c r="B1951" s="21"/>
      <c r="C1951" s="21"/>
      <c r="D1951" s="31"/>
    </row>
    <row r="1952" spans="1:4" x14ac:dyDescent="0.3">
      <c r="A1952" s="21"/>
      <c r="B1952" s="21"/>
      <c r="C1952" s="21"/>
      <c r="D1952" s="31"/>
    </row>
    <row r="1953" spans="1:4" x14ac:dyDescent="0.3">
      <c r="A1953" s="21"/>
      <c r="B1953" s="21"/>
      <c r="C1953" s="21"/>
      <c r="D1953" s="31"/>
    </row>
    <row r="1954" spans="1:4" x14ac:dyDescent="0.3">
      <c r="A1954" s="21"/>
      <c r="B1954" s="21"/>
      <c r="C1954" s="21"/>
      <c r="D1954" s="31"/>
    </row>
    <row r="1955" spans="1:4" x14ac:dyDescent="0.3">
      <c r="A1955" s="21"/>
      <c r="B1955" s="21"/>
      <c r="C1955" s="21"/>
      <c r="D1955" s="31"/>
    </row>
    <row r="1956" spans="1:4" x14ac:dyDescent="0.3">
      <c r="A1956" s="21"/>
      <c r="B1956" s="21"/>
      <c r="C1956" s="21"/>
      <c r="D1956" s="31"/>
    </row>
    <row r="1957" spans="1:4" x14ac:dyDescent="0.3">
      <c r="A1957" s="21"/>
      <c r="B1957" s="21"/>
      <c r="C1957" s="21"/>
      <c r="D1957" s="31"/>
    </row>
    <row r="1958" spans="1:4" x14ac:dyDescent="0.3">
      <c r="A1958" s="21"/>
      <c r="B1958" s="21"/>
      <c r="C1958" s="21"/>
      <c r="D1958" s="31"/>
    </row>
    <row r="1959" spans="1:4" x14ac:dyDescent="0.3">
      <c r="A1959" s="21"/>
      <c r="B1959" s="21"/>
      <c r="C1959" s="21"/>
      <c r="D1959" s="31"/>
    </row>
    <row r="1960" spans="1:4" x14ac:dyDescent="0.3">
      <c r="A1960" s="21"/>
      <c r="B1960" s="21"/>
      <c r="C1960" s="21"/>
      <c r="D1960" s="31"/>
    </row>
    <row r="1961" spans="1:4" x14ac:dyDescent="0.3">
      <c r="A1961" s="21"/>
      <c r="B1961" s="21"/>
      <c r="C1961" s="21"/>
      <c r="D1961" s="31"/>
    </row>
    <row r="1962" spans="1:4" x14ac:dyDescent="0.3">
      <c r="A1962" s="21"/>
      <c r="B1962" s="21"/>
      <c r="C1962" s="21"/>
      <c r="D1962" s="31"/>
    </row>
    <row r="1963" spans="1:4" x14ac:dyDescent="0.3">
      <c r="A1963" s="21"/>
      <c r="B1963" s="21"/>
      <c r="C1963" s="21"/>
      <c r="D1963" s="31"/>
    </row>
    <row r="1964" spans="1:4" x14ac:dyDescent="0.3">
      <c r="A1964" s="21"/>
      <c r="B1964" s="21"/>
      <c r="C1964" s="21"/>
      <c r="D1964" s="31"/>
    </row>
    <row r="1965" spans="1:4" x14ac:dyDescent="0.3">
      <c r="A1965" s="21"/>
      <c r="B1965" s="21"/>
      <c r="C1965" s="21"/>
      <c r="D1965" s="31"/>
    </row>
    <row r="1966" spans="1:4" x14ac:dyDescent="0.3">
      <c r="A1966" s="21"/>
      <c r="B1966" s="21"/>
      <c r="C1966" s="21"/>
      <c r="D1966" s="31"/>
    </row>
    <row r="1967" spans="1:4" x14ac:dyDescent="0.3">
      <c r="A1967" s="21"/>
      <c r="B1967" s="21"/>
      <c r="C1967" s="21"/>
      <c r="D1967" s="31"/>
    </row>
    <row r="1968" spans="1:4" x14ac:dyDescent="0.3">
      <c r="A1968" s="21"/>
      <c r="B1968" s="21"/>
      <c r="C1968" s="21"/>
      <c r="D1968" s="31"/>
    </row>
    <row r="1969" spans="1:4" x14ac:dyDescent="0.3">
      <c r="A1969" s="21"/>
      <c r="B1969" s="21"/>
      <c r="C1969" s="21"/>
      <c r="D1969" s="31"/>
    </row>
    <row r="1970" spans="1:4" x14ac:dyDescent="0.3">
      <c r="A1970" s="21"/>
      <c r="B1970" s="21"/>
      <c r="C1970" s="21"/>
      <c r="D1970" s="31"/>
    </row>
    <row r="1971" spans="1:4" x14ac:dyDescent="0.3">
      <c r="A1971" s="21"/>
      <c r="B1971" s="21"/>
      <c r="C1971" s="21"/>
      <c r="D1971" s="31"/>
    </row>
    <row r="1972" spans="1:4" x14ac:dyDescent="0.3">
      <c r="A1972" s="21"/>
      <c r="B1972" s="21"/>
      <c r="C1972" s="21"/>
      <c r="D1972" s="31"/>
    </row>
    <row r="1973" spans="1:4" x14ac:dyDescent="0.3">
      <c r="A1973" s="21"/>
      <c r="B1973" s="21"/>
      <c r="C1973" s="21"/>
      <c r="D1973" s="31"/>
    </row>
    <row r="1974" spans="1:4" x14ac:dyDescent="0.3">
      <c r="A1974" s="21"/>
      <c r="B1974" s="21"/>
      <c r="C1974" s="21"/>
      <c r="D1974" s="31"/>
    </row>
    <row r="1975" spans="1:4" x14ac:dyDescent="0.3">
      <c r="A1975" s="21"/>
      <c r="B1975" s="21"/>
      <c r="C1975" s="21"/>
      <c r="D1975" s="31"/>
    </row>
    <row r="1976" spans="1:4" x14ac:dyDescent="0.3">
      <c r="A1976" s="21"/>
      <c r="B1976" s="21"/>
      <c r="C1976" s="21"/>
      <c r="D1976" s="31"/>
    </row>
    <row r="1977" spans="1:4" x14ac:dyDescent="0.3">
      <c r="A1977" s="21"/>
      <c r="B1977" s="21"/>
      <c r="C1977" s="21"/>
      <c r="D1977" s="31"/>
    </row>
    <row r="1978" spans="1:4" x14ac:dyDescent="0.3">
      <c r="A1978" s="21"/>
      <c r="B1978" s="21"/>
      <c r="C1978" s="21"/>
      <c r="D1978" s="31"/>
    </row>
    <row r="1979" spans="1:4" x14ac:dyDescent="0.3">
      <c r="A1979" s="21"/>
      <c r="B1979" s="21"/>
      <c r="C1979" s="21"/>
      <c r="D1979" s="31"/>
    </row>
    <row r="1980" spans="1:4" x14ac:dyDescent="0.3">
      <c r="A1980" s="21"/>
      <c r="B1980" s="21"/>
      <c r="C1980" s="21"/>
      <c r="D1980" s="31"/>
    </row>
    <row r="1981" spans="1:4" x14ac:dyDescent="0.3">
      <c r="A1981" s="21"/>
      <c r="B1981" s="21"/>
      <c r="C1981" s="21"/>
      <c r="D1981" s="31"/>
    </row>
    <row r="1982" spans="1:4" x14ac:dyDescent="0.3">
      <c r="A1982" s="21"/>
      <c r="B1982" s="21"/>
      <c r="C1982" s="21"/>
      <c r="D1982" s="31"/>
    </row>
    <row r="1983" spans="1:4" x14ac:dyDescent="0.3">
      <c r="A1983" s="21"/>
      <c r="B1983" s="21"/>
      <c r="C1983" s="21"/>
      <c r="D1983" s="31"/>
    </row>
    <row r="1984" spans="1:4" x14ac:dyDescent="0.3">
      <c r="A1984" s="21"/>
      <c r="B1984" s="21"/>
      <c r="C1984" s="21"/>
      <c r="D1984" s="31"/>
    </row>
    <row r="1985" spans="1:4" x14ac:dyDescent="0.3">
      <c r="A1985" s="21"/>
      <c r="B1985" s="21"/>
      <c r="C1985" s="21"/>
      <c r="D1985" s="31"/>
    </row>
    <row r="1986" spans="1:4" x14ac:dyDescent="0.3">
      <c r="A1986" s="21"/>
      <c r="B1986" s="21"/>
      <c r="C1986" s="21"/>
      <c r="D1986" s="31"/>
    </row>
    <row r="1987" spans="1:4" x14ac:dyDescent="0.3">
      <c r="A1987" s="21"/>
      <c r="B1987" s="21"/>
      <c r="C1987" s="21"/>
      <c r="D1987" s="31"/>
    </row>
    <row r="1988" spans="1:4" x14ac:dyDescent="0.3">
      <c r="A1988" s="21"/>
      <c r="B1988" s="21"/>
      <c r="C1988" s="21"/>
      <c r="D1988" s="31"/>
    </row>
    <row r="1989" spans="1:4" x14ac:dyDescent="0.3">
      <c r="A1989" s="21"/>
      <c r="B1989" s="21"/>
      <c r="C1989" s="21"/>
      <c r="D1989" s="31"/>
    </row>
    <row r="1990" spans="1:4" x14ac:dyDescent="0.3">
      <c r="A1990" s="21"/>
      <c r="B1990" s="21"/>
      <c r="C1990" s="21"/>
      <c r="D1990" s="31"/>
    </row>
    <row r="1991" spans="1:4" x14ac:dyDescent="0.3">
      <c r="A1991" s="21"/>
      <c r="B1991" s="21"/>
      <c r="C1991" s="21"/>
      <c r="D1991" s="31"/>
    </row>
    <row r="1992" spans="1:4" x14ac:dyDescent="0.3">
      <c r="A1992" s="21"/>
      <c r="B1992" s="21"/>
      <c r="C1992" s="21"/>
      <c r="D1992" s="31"/>
    </row>
    <row r="1993" spans="1:4" x14ac:dyDescent="0.3">
      <c r="A1993" s="21"/>
      <c r="B1993" s="21"/>
      <c r="C1993" s="21"/>
      <c r="D1993" s="31"/>
    </row>
    <row r="1994" spans="1:4" x14ac:dyDescent="0.3">
      <c r="A1994" s="21"/>
      <c r="B1994" s="21"/>
      <c r="C1994" s="21"/>
      <c r="D1994" s="31"/>
    </row>
    <row r="1995" spans="1:4" x14ac:dyDescent="0.3">
      <c r="A1995" s="21"/>
      <c r="B1995" s="21"/>
      <c r="C1995" s="21"/>
      <c r="D1995" s="31"/>
    </row>
    <row r="1996" spans="1:4" x14ac:dyDescent="0.3">
      <c r="A1996" s="21"/>
      <c r="B1996" s="21"/>
      <c r="C1996" s="21"/>
      <c r="D1996" s="31"/>
    </row>
    <row r="1997" spans="1:4" x14ac:dyDescent="0.3">
      <c r="A1997" s="21"/>
      <c r="B1997" s="21"/>
      <c r="C1997" s="21"/>
      <c r="D1997" s="31"/>
    </row>
    <row r="1998" spans="1:4" x14ac:dyDescent="0.3">
      <c r="A1998" s="21"/>
      <c r="B1998" s="21"/>
      <c r="C1998" s="21"/>
      <c r="D1998" s="31"/>
    </row>
    <row r="1999" spans="1:4" x14ac:dyDescent="0.3">
      <c r="A1999" s="21"/>
      <c r="B1999" s="21"/>
      <c r="C1999" s="21"/>
      <c r="D1999" s="31"/>
    </row>
    <row r="2000" spans="1:4" x14ac:dyDescent="0.3">
      <c r="A2000" s="21"/>
      <c r="B2000" s="21"/>
      <c r="C2000" s="21"/>
      <c r="D2000" s="31"/>
    </row>
    <row r="2001" spans="1:4" x14ac:dyDescent="0.3">
      <c r="A2001" s="21"/>
      <c r="B2001" s="21"/>
      <c r="C2001" s="21"/>
      <c r="D2001" s="31"/>
    </row>
    <row r="2002" spans="1:4" x14ac:dyDescent="0.3">
      <c r="A2002" s="21"/>
      <c r="B2002" s="21"/>
      <c r="C2002" s="21"/>
      <c r="D2002" s="31"/>
    </row>
    <row r="2003" spans="1:4" x14ac:dyDescent="0.3">
      <c r="A2003" s="21"/>
      <c r="B2003" s="21"/>
      <c r="C2003" s="21"/>
      <c r="D2003" s="31"/>
    </row>
    <row r="2004" spans="1:4" x14ac:dyDescent="0.3">
      <c r="A2004" s="21"/>
      <c r="B2004" s="21"/>
      <c r="C2004" s="21"/>
      <c r="D2004" s="31"/>
    </row>
    <row r="2005" spans="1:4" x14ac:dyDescent="0.3">
      <c r="A2005" s="21"/>
      <c r="B2005" s="21"/>
      <c r="C2005" s="21"/>
      <c r="D2005" s="31"/>
    </row>
    <row r="2006" spans="1:4" x14ac:dyDescent="0.3">
      <c r="A2006" s="21"/>
      <c r="B2006" s="21"/>
      <c r="C2006" s="21"/>
      <c r="D2006" s="31"/>
    </row>
    <row r="2007" spans="1:4" x14ac:dyDescent="0.3">
      <c r="A2007" s="21"/>
      <c r="B2007" s="21"/>
      <c r="C2007" s="21"/>
      <c r="D2007" s="31"/>
    </row>
    <row r="2008" spans="1:4" x14ac:dyDescent="0.3">
      <c r="A2008" s="21"/>
      <c r="B2008" s="21"/>
      <c r="C2008" s="21"/>
      <c r="D2008" s="31"/>
    </row>
    <row r="2009" spans="1:4" x14ac:dyDescent="0.3">
      <c r="A2009" s="21"/>
      <c r="B2009" s="21"/>
      <c r="C2009" s="21"/>
      <c r="D2009" s="31"/>
    </row>
    <row r="2010" spans="1:4" x14ac:dyDescent="0.3">
      <c r="A2010" s="21"/>
      <c r="B2010" s="21"/>
      <c r="C2010" s="21"/>
      <c r="D2010" s="31"/>
    </row>
    <row r="2011" spans="1:4" x14ac:dyDescent="0.3">
      <c r="A2011" s="21"/>
      <c r="B2011" s="21"/>
      <c r="C2011" s="21"/>
      <c r="D2011" s="31"/>
    </row>
    <row r="2012" spans="1:4" x14ac:dyDescent="0.3">
      <c r="A2012" s="21"/>
      <c r="B2012" s="21"/>
      <c r="C2012" s="21"/>
      <c r="D2012" s="31"/>
    </row>
    <row r="2013" spans="1:4" x14ac:dyDescent="0.3">
      <c r="A2013" s="21"/>
      <c r="B2013" s="21"/>
      <c r="C2013" s="21"/>
      <c r="D2013" s="31"/>
    </row>
    <row r="2014" spans="1:4" x14ac:dyDescent="0.3">
      <c r="A2014" s="21"/>
      <c r="B2014" s="21"/>
      <c r="C2014" s="21"/>
      <c r="D2014" s="31"/>
    </row>
    <row r="2015" spans="1:4" x14ac:dyDescent="0.3">
      <c r="A2015" s="21"/>
      <c r="B2015" s="21"/>
      <c r="C2015" s="21"/>
      <c r="D2015" s="31"/>
    </row>
    <row r="2016" spans="1:4" x14ac:dyDescent="0.3">
      <c r="A2016" s="21"/>
      <c r="B2016" s="21"/>
      <c r="C2016" s="21"/>
      <c r="D2016" s="31"/>
    </row>
    <row r="2017" spans="1:4" x14ac:dyDescent="0.3">
      <c r="A2017" s="21"/>
      <c r="B2017" s="21"/>
      <c r="C2017" s="21"/>
      <c r="D2017" s="31"/>
    </row>
    <row r="2018" spans="1:4" x14ac:dyDescent="0.3">
      <c r="A2018" s="21"/>
      <c r="B2018" s="21"/>
      <c r="C2018" s="21"/>
      <c r="D2018" s="31"/>
    </row>
    <row r="2019" spans="1:4" x14ac:dyDescent="0.3">
      <c r="A2019" s="21"/>
      <c r="B2019" s="21"/>
      <c r="C2019" s="21"/>
      <c r="D2019" s="31"/>
    </row>
    <row r="2020" spans="1:4" x14ac:dyDescent="0.3">
      <c r="A2020" s="21"/>
      <c r="B2020" s="21"/>
      <c r="C2020" s="21"/>
      <c r="D2020" s="31"/>
    </row>
    <row r="2021" spans="1:4" x14ac:dyDescent="0.3">
      <c r="A2021" s="21"/>
      <c r="B2021" s="21"/>
      <c r="C2021" s="21"/>
      <c r="D2021" s="31"/>
    </row>
    <row r="2022" spans="1:4" x14ac:dyDescent="0.3">
      <c r="A2022" s="21"/>
      <c r="B2022" s="21"/>
      <c r="C2022" s="21"/>
      <c r="D2022" s="31"/>
    </row>
    <row r="2023" spans="1:4" x14ac:dyDescent="0.3">
      <c r="A2023" s="21"/>
      <c r="B2023" s="21"/>
      <c r="C2023" s="21"/>
      <c r="D2023" s="31"/>
    </row>
    <row r="2024" spans="1:4" x14ac:dyDescent="0.3">
      <c r="A2024" s="21"/>
      <c r="B2024" s="21"/>
      <c r="C2024" s="21"/>
      <c r="D2024" s="31"/>
    </row>
    <row r="2025" spans="1:4" x14ac:dyDescent="0.3">
      <c r="A2025" s="21"/>
      <c r="B2025" s="21"/>
      <c r="C2025" s="21"/>
      <c r="D2025" s="31"/>
    </row>
    <row r="2026" spans="1:4" x14ac:dyDescent="0.3">
      <c r="A2026" s="21"/>
      <c r="B2026" s="21"/>
      <c r="C2026" s="21"/>
      <c r="D2026" s="31"/>
    </row>
    <row r="2027" spans="1:4" x14ac:dyDescent="0.3">
      <c r="A2027" s="21"/>
      <c r="B2027" s="21"/>
      <c r="C2027" s="21"/>
      <c r="D2027" s="31"/>
    </row>
    <row r="2028" spans="1:4" x14ac:dyDescent="0.3">
      <c r="A2028" s="21"/>
      <c r="B2028" s="21"/>
      <c r="C2028" s="21"/>
      <c r="D2028" s="31"/>
    </row>
    <row r="2029" spans="1:4" x14ac:dyDescent="0.3">
      <c r="A2029" s="21"/>
      <c r="B2029" s="21"/>
      <c r="C2029" s="21"/>
      <c r="D2029" s="31"/>
    </row>
    <row r="2030" spans="1:4" x14ac:dyDescent="0.3">
      <c r="A2030" s="21"/>
      <c r="B2030" s="21"/>
      <c r="C2030" s="21"/>
      <c r="D2030" s="31"/>
    </row>
    <row r="2031" spans="1:4" x14ac:dyDescent="0.3">
      <c r="A2031" s="21"/>
      <c r="B2031" s="21"/>
      <c r="C2031" s="21"/>
      <c r="D2031" s="31"/>
    </row>
    <row r="2032" spans="1:4" x14ac:dyDescent="0.3">
      <c r="A2032" s="21"/>
      <c r="B2032" s="21"/>
      <c r="C2032" s="21"/>
      <c r="D2032" s="31"/>
    </row>
    <row r="2033" spans="1:4" x14ac:dyDescent="0.3">
      <c r="A2033" s="21"/>
      <c r="B2033" s="21"/>
      <c r="C2033" s="21"/>
      <c r="D2033" s="31"/>
    </row>
    <row r="2034" spans="1:4" x14ac:dyDescent="0.3">
      <c r="A2034" s="21"/>
      <c r="B2034" s="21"/>
      <c r="C2034" s="21"/>
      <c r="D2034" s="31"/>
    </row>
    <row r="2035" spans="1:4" x14ac:dyDescent="0.3">
      <c r="A2035" s="21"/>
      <c r="B2035" s="21"/>
      <c r="C2035" s="21"/>
      <c r="D2035" s="31"/>
    </row>
    <row r="2036" spans="1:4" x14ac:dyDescent="0.3">
      <c r="A2036" s="21"/>
      <c r="B2036" s="21"/>
      <c r="C2036" s="21"/>
      <c r="D2036" s="31"/>
    </row>
    <row r="2037" spans="1:4" x14ac:dyDescent="0.3">
      <c r="A2037" s="21"/>
      <c r="B2037" s="21"/>
      <c r="C2037" s="21"/>
      <c r="D2037" s="31"/>
    </row>
    <row r="2038" spans="1:4" x14ac:dyDescent="0.3">
      <c r="A2038" s="21"/>
      <c r="B2038" s="21"/>
      <c r="C2038" s="21"/>
      <c r="D2038" s="31"/>
    </row>
    <row r="2039" spans="1:4" x14ac:dyDescent="0.3">
      <c r="A2039" s="21"/>
      <c r="B2039" s="21"/>
      <c r="C2039" s="21"/>
      <c r="D2039" s="31"/>
    </row>
    <row r="2040" spans="1:4" x14ac:dyDescent="0.3">
      <c r="A2040" s="21"/>
      <c r="B2040" s="21"/>
      <c r="C2040" s="21"/>
      <c r="D2040" s="31"/>
    </row>
    <row r="2041" spans="1:4" x14ac:dyDescent="0.3">
      <c r="A2041" s="21"/>
      <c r="B2041" s="21"/>
      <c r="C2041" s="21"/>
      <c r="D2041" s="31"/>
    </row>
    <row r="2042" spans="1:4" x14ac:dyDescent="0.3">
      <c r="A2042" s="21"/>
      <c r="B2042" s="21"/>
      <c r="C2042" s="21"/>
      <c r="D2042" s="31"/>
    </row>
    <row r="2043" spans="1:4" x14ac:dyDescent="0.3">
      <c r="A2043" s="21"/>
      <c r="B2043" s="21"/>
      <c r="C2043" s="21"/>
      <c r="D2043" s="31"/>
    </row>
    <row r="2044" spans="1:4" x14ac:dyDescent="0.3">
      <c r="A2044" s="21"/>
      <c r="B2044" s="21"/>
      <c r="C2044" s="21"/>
      <c r="D2044" s="31"/>
    </row>
    <row r="2045" spans="1:4" x14ac:dyDescent="0.3">
      <c r="A2045" s="21"/>
      <c r="B2045" s="21"/>
      <c r="C2045" s="21"/>
      <c r="D2045" s="31"/>
    </row>
    <row r="2046" spans="1:4" x14ac:dyDescent="0.3">
      <c r="A2046" s="21"/>
      <c r="B2046" s="21"/>
      <c r="C2046" s="21"/>
      <c r="D2046" s="31"/>
    </row>
    <row r="2047" spans="1:4" x14ac:dyDescent="0.3">
      <c r="A2047" s="21"/>
      <c r="B2047" s="21"/>
      <c r="C2047" s="21"/>
      <c r="D2047" s="31"/>
    </row>
    <row r="2048" spans="1:4" x14ac:dyDescent="0.3">
      <c r="A2048" s="21"/>
      <c r="B2048" s="21"/>
      <c r="C2048" s="21"/>
      <c r="D2048" s="31"/>
    </row>
    <row r="2049" spans="1:4" x14ac:dyDescent="0.3">
      <c r="A2049" s="21"/>
      <c r="B2049" s="21"/>
      <c r="C2049" s="21"/>
      <c r="D2049" s="31"/>
    </row>
    <row r="2050" spans="1:4" x14ac:dyDescent="0.3">
      <c r="A2050" s="21"/>
      <c r="B2050" s="21"/>
      <c r="C2050" s="21"/>
      <c r="D2050" s="31"/>
    </row>
    <row r="2051" spans="1:4" x14ac:dyDescent="0.3">
      <c r="A2051" s="21"/>
      <c r="B2051" s="21"/>
      <c r="C2051" s="21"/>
      <c r="D2051" s="31"/>
    </row>
    <row r="2052" spans="1:4" x14ac:dyDescent="0.3">
      <c r="A2052" s="21"/>
      <c r="B2052" s="21"/>
      <c r="C2052" s="21"/>
      <c r="D2052" s="31"/>
    </row>
    <row r="2053" spans="1:4" x14ac:dyDescent="0.3">
      <c r="A2053" s="21"/>
      <c r="B2053" s="21"/>
      <c r="C2053" s="21"/>
      <c r="D2053" s="31"/>
    </row>
    <row r="2054" spans="1:4" x14ac:dyDescent="0.3">
      <c r="A2054" s="21"/>
      <c r="B2054" s="21"/>
      <c r="C2054" s="21"/>
      <c r="D2054" s="31"/>
    </row>
    <row r="2055" spans="1:4" x14ac:dyDescent="0.3">
      <c r="A2055" s="21"/>
      <c r="B2055" s="21"/>
      <c r="C2055" s="21"/>
      <c r="D2055" s="31"/>
    </row>
    <row r="2056" spans="1:4" x14ac:dyDescent="0.3">
      <c r="A2056" s="21"/>
      <c r="B2056" s="21"/>
      <c r="C2056" s="21"/>
      <c r="D2056" s="31"/>
    </row>
    <row r="2057" spans="1:4" x14ac:dyDescent="0.3">
      <c r="A2057" s="21"/>
      <c r="B2057" s="21"/>
      <c r="C2057" s="21"/>
      <c r="D2057" s="31"/>
    </row>
    <row r="2058" spans="1:4" x14ac:dyDescent="0.3">
      <c r="A2058" s="21"/>
      <c r="B2058" s="21"/>
      <c r="C2058" s="21"/>
      <c r="D2058" s="31"/>
    </row>
    <row r="2059" spans="1:4" x14ac:dyDescent="0.3">
      <c r="A2059" s="21"/>
      <c r="B2059" s="21"/>
      <c r="C2059" s="21"/>
      <c r="D2059" s="31"/>
    </row>
    <row r="2060" spans="1:4" x14ac:dyDescent="0.3">
      <c r="A2060" s="21"/>
      <c r="B2060" s="21"/>
      <c r="C2060" s="21"/>
      <c r="D2060" s="31"/>
    </row>
    <row r="2061" spans="1:4" x14ac:dyDescent="0.3">
      <c r="A2061" s="21"/>
      <c r="B2061" s="21"/>
      <c r="C2061" s="21"/>
      <c r="D2061" s="31"/>
    </row>
    <row r="2062" spans="1:4" x14ac:dyDescent="0.3">
      <c r="A2062" s="21"/>
      <c r="B2062" s="21"/>
      <c r="C2062" s="21"/>
      <c r="D2062" s="31"/>
    </row>
    <row r="2063" spans="1:4" x14ac:dyDescent="0.3">
      <c r="A2063" s="21"/>
      <c r="B2063" s="21"/>
      <c r="C2063" s="21"/>
      <c r="D2063" s="31"/>
    </row>
    <row r="2064" spans="1:4" x14ac:dyDescent="0.3">
      <c r="A2064" s="21"/>
      <c r="B2064" s="21"/>
      <c r="C2064" s="21"/>
      <c r="D2064" s="31"/>
    </row>
    <row r="2065" spans="1:4" x14ac:dyDescent="0.3">
      <c r="A2065" s="21"/>
      <c r="B2065" s="21"/>
      <c r="C2065" s="21"/>
      <c r="D2065" s="31"/>
    </row>
    <row r="2066" spans="1:4" x14ac:dyDescent="0.3">
      <c r="A2066" s="21"/>
      <c r="B2066" s="21"/>
      <c r="C2066" s="21"/>
      <c r="D2066" s="31"/>
    </row>
    <row r="2067" spans="1:4" x14ac:dyDescent="0.3">
      <c r="A2067" s="21"/>
      <c r="B2067" s="21"/>
      <c r="C2067" s="21"/>
      <c r="D2067" s="31"/>
    </row>
    <row r="2068" spans="1:4" x14ac:dyDescent="0.3">
      <c r="A2068" s="21"/>
      <c r="B2068" s="21"/>
      <c r="C2068" s="21"/>
      <c r="D2068" s="31"/>
    </row>
    <row r="2069" spans="1:4" x14ac:dyDescent="0.3">
      <c r="A2069" s="21"/>
      <c r="B2069" s="21"/>
      <c r="C2069" s="21"/>
      <c r="D2069" s="31"/>
    </row>
    <row r="2070" spans="1:4" x14ac:dyDescent="0.3">
      <c r="A2070" s="21"/>
      <c r="B2070" s="21"/>
      <c r="C2070" s="21"/>
      <c r="D2070" s="31"/>
    </row>
    <row r="2071" spans="1:4" x14ac:dyDescent="0.3">
      <c r="A2071" s="21"/>
      <c r="B2071" s="21"/>
      <c r="C2071" s="21"/>
      <c r="D2071" s="31"/>
    </row>
    <row r="2072" spans="1:4" x14ac:dyDescent="0.3">
      <c r="A2072" s="21"/>
      <c r="B2072" s="21"/>
      <c r="C2072" s="21"/>
      <c r="D2072" s="31"/>
    </row>
    <row r="2073" spans="1:4" x14ac:dyDescent="0.3">
      <c r="A2073" s="21"/>
      <c r="B2073" s="21"/>
      <c r="C2073" s="21"/>
      <c r="D2073" s="31"/>
    </row>
    <row r="2074" spans="1:4" x14ac:dyDescent="0.3">
      <c r="A2074" s="21"/>
      <c r="B2074" s="21"/>
      <c r="C2074" s="21"/>
      <c r="D2074" s="31"/>
    </row>
    <row r="2075" spans="1:4" x14ac:dyDescent="0.3">
      <c r="A2075" s="21"/>
      <c r="B2075" s="21"/>
      <c r="C2075" s="21"/>
      <c r="D2075" s="31"/>
    </row>
    <row r="2076" spans="1:4" x14ac:dyDescent="0.3">
      <c r="A2076" s="21"/>
      <c r="B2076" s="21"/>
      <c r="C2076" s="21"/>
      <c r="D2076" s="31"/>
    </row>
    <row r="2077" spans="1:4" x14ac:dyDescent="0.3">
      <c r="A2077" s="21"/>
      <c r="B2077" s="21"/>
      <c r="C2077" s="21"/>
      <c r="D2077" s="31"/>
    </row>
    <row r="2078" spans="1:4" x14ac:dyDescent="0.3">
      <c r="A2078" s="21"/>
      <c r="B2078" s="21"/>
      <c r="C2078" s="21"/>
      <c r="D2078" s="31"/>
    </row>
    <row r="2079" spans="1:4" x14ac:dyDescent="0.3">
      <c r="A2079" s="21"/>
      <c r="B2079" s="21"/>
      <c r="C2079" s="21"/>
      <c r="D2079" s="31"/>
    </row>
    <row r="2080" spans="1:4" x14ac:dyDescent="0.3">
      <c r="A2080" s="21"/>
      <c r="B2080" s="21"/>
      <c r="C2080" s="21"/>
      <c r="D2080" s="31"/>
    </row>
    <row r="2081" spans="1:4" x14ac:dyDescent="0.3">
      <c r="A2081" s="21"/>
      <c r="B2081" s="21"/>
      <c r="C2081" s="21"/>
      <c r="D2081" s="31"/>
    </row>
    <row r="2082" spans="1:4" x14ac:dyDescent="0.3">
      <c r="A2082" s="21"/>
      <c r="B2082" s="21"/>
      <c r="C2082" s="21"/>
      <c r="D2082" s="31"/>
    </row>
    <row r="2083" spans="1:4" x14ac:dyDescent="0.3">
      <c r="A2083" s="21"/>
      <c r="B2083" s="21"/>
      <c r="C2083" s="21"/>
      <c r="D2083" s="31"/>
    </row>
    <row r="2084" spans="1:4" x14ac:dyDescent="0.3">
      <c r="A2084" s="21"/>
      <c r="B2084" s="21"/>
      <c r="C2084" s="21"/>
      <c r="D2084" s="31"/>
    </row>
    <row r="2085" spans="1:4" x14ac:dyDescent="0.3">
      <c r="A2085" s="21"/>
      <c r="B2085" s="21"/>
      <c r="C2085" s="21"/>
      <c r="D2085" s="31"/>
    </row>
    <row r="2086" spans="1:4" x14ac:dyDescent="0.3">
      <c r="A2086" s="21"/>
      <c r="B2086" s="21"/>
      <c r="C2086" s="21"/>
      <c r="D2086" s="31"/>
    </row>
    <row r="2087" spans="1:4" x14ac:dyDescent="0.3">
      <c r="A2087" s="21"/>
      <c r="B2087" s="21"/>
      <c r="C2087" s="21"/>
      <c r="D2087" s="31"/>
    </row>
    <row r="2088" spans="1:4" x14ac:dyDescent="0.3">
      <c r="A2088" s="21"/>
      <c r="B2088" s="21"/>
      <c r="C2088" s="21"/>
      <c r="D2088" s="31"/>
    </row>
    <row r="2089" spans="1:4" x14ac:dyDescent="0.3">
      <c r="A2089" s="21"/>
      <c r="B2089" s="21"/>
      <c r="C2089" s="21"/>
      <c r="D2089" s="31"/>
    </row>
    <row r="2090" spans="1:4" x14ac:dyDescent="0.3">
      <c r="A2090" s="21"/>
      <c r="B2090" s="21"/>
      <c r="C2090" s="21"/>
      <c r="D2090" s="31"/>
    </row>
    <row r="2091" spans="1:4" x14ac:dyDescent="0.3">
      <c r="A2091" s="21"/>
      <c r="B2091" s="21"/>
      <c r="C2091" s="21"/>
      <c r="D2091" s="31"/>
    </row>
    <row r="2092" spans="1:4" x14ac:dyDescent="0.3">
      <c r="A2092" s="21"/>
      <c r="B2092" s="21"/>
      <c r="C2092" s="21"/>
      <c r="D2092" s="31"/>
    </row>
    <row r="2093" spans="1:4" x14ac:dyDescent="0.3">
      <c r="A2093" s="21"/>
      <c r="B2093" s="21"/>
      <c r="C2093" s="21"/>
      <c r="D2093" s="31"/>
    </row>
    <row r="2094" spans="1:4" x14ac:dyDescent="0.3">
      <c r="A2094" s="21"/>
      <c r="B2094" s="21"/>
      <c r="C2094" s="21"/>
      <c r="D2094" s="31"/>
    </row>
    <row r="2095" spans="1:4" x14ac:dyDescent="0.3">
      <c r="A2095" s="21"/>
      <c r="B2095" s="21"/>
      <c r="C2095" s="21"/>
      <c r="D2095" s="31"/>
    </row>
    <row r="2096" spans="1:4" x14ac:dyDescent="0.3">
      <c r="A2096" s="21"/>
      <c r="B2096" s="21"/>
      <c r="C2096" s="21"/>
      <c r="D2096" s="31"/>
    </row>
    <row r="2097" spans="1:4" x14ac:dyDescent="0.3">
      <c r="A2097" s="21"/>
      <c r="B2097" s="21"/>
      <c r="C2097" s="21"/>
      <c r="D2097" s="31"/>
    </row>
    <row r="2098" spans="1:4" x14ac:dyDescent="0.3">
      <c r="A2098" s="21"/>
      <c r="B2098" s="21"/>
      <c r="C2098" s="21"/>
      <c r="D2098" s="31"/>
    </row>
    <row r="2099" spans="1:4" x14ac:dyDescent="0.3">
      <c r="A2099" s="21"/>
      <c r="B2099" s="21"/>
      <c r="C2099" s="21"/>
      <c r="D2099" s="31"/>
    </row>
    <row r="2100" spans="1:4" x14ac:dyDescent="0.3">
      <c r="A2100" s="21"/>
      <c r="B2100" s="21"/>
      <c r="C2100" s="21"/>
      <c r="D2100" s="31"/>
    </row>
    <row r="2101" spans="1:4" x14ac:dyDescent="0.3">
      <c r="A2101" s="21"/>
      <c r="B2101" s="21"/>
      <c r="C2101" s="21"/>
      <c r="D2101" s="31"/>
    </row>
    <row r="2102" spans="1:4" x14ac:dyDescent="0.3">
      <c r="A2102" s="21"/>
      <c r="B2102" s="21"/>
      <c r="C2102" s="21"/>
      <c r="D2102" s="31"/>
    </row>
    <row r="2103" spans="1:4" x14ac:dyDescent="0.3">
      <c r="A2103" s="21"/>
      <c r="B2103" s="21"/>
      <c r="C2103" s="21"/>
      <c r="D2103" s="31"/>
    </row>
    <row r="2104" spans="1:4" x14ac:dyDescent="0.3">
      <c r="A2104" s="21"/>
      <c r="B2104" s="21"/>
      <c r="C2104" s="21"/>
      <c r="D2104" s="31"/>
    </row>
    <row r="2105" spans="1:4" x14ac:dyDescent="0.3">
      <c r="A2105" s="21"/>
      <c r="B2105" s="21"/>
      <c r="C2105" s="21"/>
      <c r="D2105" s="31"/>
    </row>
    <row r="2106" spans="1:4" x14ac:dyDescent="0.3">
      <c r="A2106" s="21"/>
      <c r="B2106" s="21"/>
      <c r="C2106" s="21"/>
      <c r="D2106" s="31"/>
    </row>
    <row r="2107" spans="1:4" x14ac:dyDescent="0.3">
      <c r="A2107" s="21"/>
      <c r="B2107" s="21"/>
      <c r="C2107" s="21"/>
      <c r="D2107" s="31"/>
    </row>
    <row r="2108" spans="1:4" x14ac:dyDescent="0.3">
      <c r="A2108" s="21"/>
      <c r="B2108" s="21"/>
      <c r="C2108" s="21"/>
      <c r="D2108" s="31"/>
    </row>
    <row r="2109" spans="1:4" x14ac:dyDescent="0.3">
      <c r="A2109" s="21"/>
      <c r="B2109" s="21"/>
      <c r="C2109" s="21"/>
      <c r="D2109" s="31"/>
    </row>
    <row r="2110" spans="1:4" x14ac:dyDescent="0.3">
      <c r="A2110" s="21"/>
      <c r="B2110" s="21"/>
      <c r="C2110" s="21"/>
      <c r="D2110" s="31"/>
    </row>
    <row r="2111" spans="1:4" x14ac:dyDescent="0.3">
      <c r="A2111" s="21"/>
      <c r="B2111" s="21"/>
      <c r="C2111" s="21"/>
      <c r="D2111" s="31"/>
    </row>
    <row r="2112" spans="1:4" x14ac:dyDescent="0.3">
      <c r="A2112" s="21"/>
      <c r="B2112" s="21"/>
      <c r="C2112" s="21"/>
      <c r="D2112" s="31"/>
    </row>
    <row r="2113" spans="1:4" x14ac:dyDescent="0.3">
      <c r="A2113" s="21"/>
      <c r="B2113" s="21"/>
      <c r="C2113" s="21"/>
      <c r="D2113" s="31"/>
    </row>
    <row r="2114" spans="1:4" x14ac:dyDescent="0.3">
      <c r="A2114" s="21"/>
      <c r="B2114" s="21"/>
      <c r="C2114" s="21"/>
      <c r="D2114" s="31"/>
    </row>
    <row r="2115" spans="1:4" x14ac:dyDescent="0.3">
      <c r="A2115" s="21"/>
      <c r="B2115" s="21"/>
      <c r="C2115" s="21"/>
      <c r="D2115" s="31"/>
    </row>
    <row r="2116" spans="1:4" x14ac:dyDescent="0.3">
      <c r="A2116" s="21"/>
      <c r="B2116" s="21"/>
      <c r="C2116" s="21"/>
      <c r="D2116" s="31"/>
    </row>
    <row r="2117" spans="1:4" x14ac:dyDescent="0.3">
      <c r="A2117" s="21"/>
      <c r="B2117" s="21"/>
      <c r="C2117" s="21"/>
      <c r="D2117" s="31"/>
    </row>
    <row r="2118" spans="1:4" x14ac:dyDescent="0.3">
      <c r="A2118" s="21"/>
      <c r="B2118" s="21"/>
      <c r="C2118" s="21"/>
      <c r="D2118" s="31"/>
    </row>
    <row r="2119" spans="1:4" x14ac:dyDescent="0.3">
      <c r="A2119" s="21"/>
      <c r="B2119" s="21"/>
      <c r="C2119" s="21"/>
      <c r="D2119" s="31"/>
    </row>
    <row r="2120" spans="1:4" x14ac:dyDescent="0.3">
      <c r="A2120" s="21"/>
      <c r="B2120" s="21"/>
      <c r="C2120" s="21"/>
      <c r="D2120" s="31"/>
    </row>
    <row r="2121" spans="1:4" x14ac:dyDescent="0.3">
      <c r="A2121" s="21"/>
      <c r="B2121" s="21"/>
      <c r="C2121" s="21"/>
      <c r="D2121" s="31"/>
    </row>
    <row r="2122" spans="1:4" x14ac:dyDescent="0.3">
      <c r="A2122" s="21"/>
      <c r="B2122" s="21"/>
      <c r="C2122" s="21"/>
      <c r="D2122" s="31"/>
    </row>
    <row r="2123" spans="1:4" x14ac:dyDescent="0.3">
      <c r="A2123" s="21"/>
      <c r="B2123" s="21"/>
      <c r="C2123" s="21"/>
      <c r="D2123" s="31"/>
    </row>
    <row r="2124" spans="1:4" x14ac:dyDescent="0.3">
      <c r="A2124" s="21"/>
      <c r="B2124" s="21"/>
      <c r="C2124" s="21"/>
      <c r="D2124" s="31"/>
    </row>
    <row r="2125" spans="1:4" x14ac:dyDescent="0.3">
      <c r="A2125" s="21"/>
      <c r="B2125" s="21"/>
      <c r="C2125" s="21"/>
      <c r="D2125" s="31"/>
    </row>
    <row r="2126" spans="1:4" x14ac:dyDescent="0.3">
      <c r="A2126" s="21"/>
      <c r="B2126" s="21"/>
      <c r="C2126" s="21"/>
      <c r="D2126" s="31"/>
    </row>
    <row r="2127" spans="1:4" x14ac:dyDescent="0.3">
      <c r="A2127" s="21"/>
      <c r="B2127" s="21"/>
      <c r="C2127" s="21"/>
      <c r="D2127" s="31"/>
    </row>
    <row r="2128" spans="1:4" x14ac:dyDescent="0.3">
      <c r="A2128" s="21"/>
      <c r="B2128" s="21"/>
      <c r="C2128" s="21"/>
      <c r="D2128" s="31"/>
    </row>
    <row r="2129" spans="1:4" x14ac:dyDescent="0.3">
      <c r="A2129" s="21"/>
      <c r="B2129" s="21"/>
      <c r="C2129" s="21"/>
      <c r="D2129" s="31"/>
    </row>
    <row r="2130" spans="1:4" x14ac:dyDescent="0.3">
      <c r="A2130" s="21"/>
      <c r="B2130" s="21"/>
      <c r="C2130" s="21"/>
      <c r="D2130" s="31"/>
    </row>
    <row r="2131" spans="1:4" x14ac:dyDescent="0.3">
      <c r="A2131" s="21"/>
      <c r="B2131" s="21"/>
      <c r="C2131" s="21"/>
      <c r="D2131" s="31"/>
    </row>
    <row r="2132" spans="1:4" x14ac:dyDescent="0.3">
      <c r="A2132" s="21"/>
      <c r="B2132" s="21"/>
      <c r="C2132" s="21"/>
      <c r="D2132" s="31"/>
    </row>
    <row r="2133" spans="1:4" x14ac:dyDescent="0.3">
      <c r="A2133" s="21"/>
      <c r="B2133" s="21"/>
      <c r="C2133" s="21"/>
      <c r="D2133" s="31"/>
    </row>
    <row r="2134" spans="1:4" x14ac:dyDescent="0.3">
      <c r="A2134" s="21"/>
      <c r="B2134" s="21"/>
      <c r="C2134" s="21"/>
      <c r="D2134" s="31"/>
    </row>
    <row r="2135" spans="1:4" x14ac:dyDescent="0.3">
      <c r="A2135" s="21"/>
      <c r="B2135" s="21"/>
      <c r="C2135" s="21"/>
      <c r="D2135" s="31"/>
    </row>
    <row r="2136" spans="1:4" x14ac:dyDescent="0.3">
      <c r="A2136" s="21"/>
      <c r="B2136" s="21"/>
      <c r="C2136" s="21"/>
      <c r="D2136" s="31"/>
    </row>
    <row r="2137" spans="1:4" x14ac:dyDescent="0.3">
      <c r="A2137" s="21"/>
      <c r="B2137" s="21"/>
      <c r="C2137" s="21"/>
      <c r="D2137" s="31"/>
    </row>
    <row r="2138" spans="1:4" x14ac:dyDescent="0.3">
      <c r="A2138" s="21"/>
      <c r="B2138" s="21"/>
      <c r="C2138" s="21"/>
      <c r="D2138" s="31"/>
    </row>
    <row r="2139" spans="1:4" x14ac:dyDescent="0.3">
      <c r="A2139" s="21"/>
      <c r="B2139" s="21"/>
      <c r="C2139" s="21"/>
      <c r="D2139" s="31"/>
    </row>
    <row r="2140" spans="1:4" x14ac:dyDescent="0.3">
      <c r="A2140" s="21"/>
      <c r="B2140" s="21"/>
      <c r="C2140" s="21"/>
      <c r="D2140" s="31"/>
    </row>
    <row r="2141" spans="1:4" x14ac:dyDescent="0.3">
      <c r="A2141" s="21"/>
      <c r="B2141" s="21"/>
      <c r="C2141" s="21"/>
      <c r="D2141" s="31"/>
    </row>
    <row r="2142" spans="1:4" x14ac:dyDescent="0.3">
      <c r="A2142" s="21"/>
      <c r="B2142" s="21"/>
      <c r="C2142" s="21"/>
      <c r="D2142" s="31"/>
    </row>
    <row r="2143" spans="1:4" x14ac:dyDescent="0.3">
      <c r="A2143" s="21"/>
      <c r="B2143" s="21"/>
      <c r="C2143" s="21"/>
      <c r="D2143" s="31"/>
    </row>
    <row r="2144" spans="1:4" x14ac:dyDescent="0.3">
      <c r="A2144" s="21"/>
      <c r="B2144" s="21"/>
      <c r="C2144" s="21"/>
      <c r="D2144" s="31"/>
    </row>
    <row r="2145" spans="1:4" x14ac:dyDescent="0.3">
      <c r="A2145" s="21"/>
      <c r="B2145" s="21"/>
      <c r="C2145" s="21"/>
      <c r="D2145" s="31"/>
    </row>
    <row r="2146" spans="1:4" x14ac:dyDescent="0.3">
      <c r="A2146" s="21"/>
      <c r="B2146" s="21"/>
      <c r="C2146" s="21"/>
      <c r="D2146" s="31"/>
    </row>
    <row r="2147" spans="1:4" x14ac:dyDescent="0.3">
      <c r="A2147" s="21"/>
      <c r="B2147" s="21"/>
      <c r="C2147" s="21"/>
      <c r="D2147" s="31"/>
    </row>
    <row r="2148" spans="1:4" x14ac:dyDescent="0.3">
      <c r="A2148" s="21"/>
      <c r="B2148" s="21"/>
      <c r="C2148" s="21"/>
      <c r="D2148" s="31"/>
    </row>
    <row r="2149" spans="1:4" x14ac:dyDescent="0.3">
      <c r="A2149" s="21"/>
      <c r="B2149" s="21"/>
      <c r="C2149" s="21"/>
      <c r="D2149" s="31"/>
    </row>
    <row r="2150" spans="1:4" x14ac:dyDescent="0.3">
      <c r="A2150" s="21"/>
      <c r="B2150" s="21"/>
      <c r="C2150" s="21"/>
      <c r="D2150" s="31"/>
    </row>
    <row r="2151" spans="1:4" x14ac:dyDescent="0.3">
      <c r="A2151" s="21"/>
      <c r="B2151" s="21"/>
      <c r="C2151" s="21"/>
      <c r="D2151" s="31"/>
    </row>
    <row r="2152" spans="1:4" x14ac:dyDescent="0.3">
      <c r="A2152" s="21"/>
      <c r="B2152" s="21"/>
      <c r="C2152" s="21"/>
      <c r="D2152" s="31"/>
    </row>
    <row r="2153" spans="1:4" x14ac:dyDescent="0.3">
      <c r="A2153" s="21"/>
      <c r="B2153" s="21"/>
      <c r="C2153" s="21"/>
      <c r="D2153" s="31"/>
    </row>
    <row r="2154" spans="1:4" x14ac:dyDescent="0.3">
      <c r="A2154" s="21"/>
      <c r="B2154" s="21"/>
      <c r="C2154" s="21"/>
      <c r="D2154" s="31"/>
    </row>
    <row r="2155" spans="1:4" x14ac:dyDescent="0.3">
      <c r="A2155" s="21"/>
      <c r="B2155" s="21"/>
      <c r="C2155" s="21"/>
      <c r="D2155" s="31"/>
    </row>
    <row r="2156" spans="1:4" x14ac:dyDescent="0.3">
      <c r="A2156" s="21"/>
      <c r="B2156" s="21"/>
      <c r="C2156" s="21"/>
      <c r="D2156" s="31"/>
    </row>
    <row r="2157" spans="1:4" x14ac:dyDescent="0.3">
      <c r="A2157" s="21"/>
      <c r="B2157" s="21"/>
      <c r="C2157" s="21"/>
      <c r="D2157" s="31"/>
    </row>
    <row r="2158" spans="1:4" x14ac:dyDescent="0.3">
      <c r="A2158" s="21"/>
      <c r="B2158" s="21"/>
      <c r="C2158" s="21"/>
      <c r="D2158" s="31"/>
    </row>
    <row r="2159" spans="1:4" x14ac:dyDescent="0.3">
      <c r="A2159" s="21"/>
      <c r="B2159" s="21"/>
      <c r="C2159" s="21"/>
      <c r="D2159" s="31"/>
    </row>
    <row r="2160" spans="1:4" x14ac:dyDescent="0.3">
      <c r="A2160" s="21"/>
      <c r="B2160" s="21"/>
      <c r="C2160" s="21"/>
      <c r="D2160" s="31"/>
    </row>
    <row r="2161" spans="1:4" x14ac:dyDescent="0.3">
      <c r="A2161" s="21"/>
      <c r="B2161" s="21"/>
      <c r="C2161" s="21"/>
      <c r="D2161" s="31"/>
    </row>
    <row r="2162" spans="1:4" x14ac:dyDescent="0.3">
      <c r="A2162" s="21"/>
      <c r="B2162" s="21"/>
      <c r="C2162" s="21"/>
      <c r="D2162" s="31"/>
    </row>
    <row r="2163" spans="1:4" x14ac:dyDescent="0.3">
      <c r="A2163" s="21"/>
      <c r="B2163" s="21"/>
      <c r="C2163" s="21"/>
      <c r="D2163" s="31"/>
    </row>
    <row r="2164" spans="1:4" x14ac:dyDescent="0.3">
      <c r="A2164" s="21"/>
      <c r="B2164" s="21"/>
      <c r="C2164" s="21"/>
      <c r="D2164" s="31"/>
    </row>
    <row r="2165" spans="1:4" x14ac:dyDescent="0.3">
      <c r="A2165" s="21"/>
      <c r="B2165" s="21"/>
      <c r="C2165" s="21"/>
      <c r="D2165" s="31"/>
    </row>
    <row r="2166" spans="1:4" x14ac:dyDescent="0.3">
      <c r="A2166" s="21"/>
      <c r="B2166" s="21"/>
      <c r="C2166" s="21"/>
      <c r="D2166" s="31"/>
    </row>
    <row r="2167" spans="1:4" x14ac:dyDescent="0.3">
      <c r="A2167" s="21"/>
      <c r="B2167" s="21"/>
      <c r="C2167" s="21"/>
      <c r="D2167" s="31"/>
    </row>
    <row r="2168" spans="1:4" x14ac:dyDescent="0.3">
      <c r="A2168" s="21"/>
      <c r="B2168" s="21"/>
      <c r="C2168" s="21"/>
      <c r="D2168" s="31"/>
    </row>
    <row r="2169" spans="1:4" x14ac:dyDescent="0.3">
      <c r="A2169" s="21"/>
      <c r="B2169" s="21"/>
      <c r="C2169" s="21"/>
      <c r="D2169" s="31"/>
    </row>
    <row r="2170" spans="1:4" x14ac:dyDescent="0.3">
      <c r="A2170" s="21"/>
      <c r="B2170" s="21"/>
      <c r="C2170" s="21"/>
      <c r="D2170" s="31"/>
    </row>
    <row r="2171" spans="1:4" x14ac:dyDescent="0.3">
      <c r="A2171" s="21"/>
      <c r="B2171" s="21"/>
      <c r="C2171" s="21"/>
      <c r="D2171" s="31"/>
    </row>
    <row r="2172" spans="1:4" x14ac:dyDescent="0.3">
      <c r="A2172" s="21"/>
      <c r="B2172" s="21"/>
      <c r="C2172" s="21"/>
      <c r="D2172" s="31"/>
    </row>
    <row r="2173" spans="1:4" x14ac:dyDescent="0.3">
      <c r="A2173" s="21"/>
      <c r="B2173" s="21"/>
      <c r="C2173" s="21"/>
      <c r="D2173" s="31"/>
    </row>
    <row r="2174" spans="1:4" x14ac:dyDescent="0.3">
      <c r="A2174" s="21"/>
      <c r="B2174" s="21"/>
      <c r="C2174" s="21"/>
      <c r="D2174" s="31"/>
    </row>
    <row r="2175" spans="1:4" x14ac:dyDescent="0.3">
      <c r="A2175" s="21"/>
      <c r="B2175" s="21"/>
      <c r="C2175" s="21"/>
      <c r="D2175" s="31"/>
    </row>
    <row r="2176" spans="1:4" x14ac:dyDescent="0.3">
      <c r="A2176" s="21"/>
      <c r="B2176" s="21"/>
      <c r="C2176" s="21"/>
      <c r="D2176" s="31"/>
    </row>
    <row r="2177" spans="1:4" x14ac:dyDescent="0.3">
      <c r="A2177" s="21"/>
      <c r="B2177" s="21"/>
      <c r="C2177" s="21"/>
      <c r="D2177" s="31"/>
    </row>
    <row r="2178" spans="1:4" x14ac:dyDescent="0.3">
      <c r="A2178" s="21"/>
      <c r="B2178" s="21"/>
      <c r="C2178" s="21"/>
      <c r="D2178" s="31"/>
    </row>
    <row r="2179" spans="1:4" x14ac:dyDescent="0.3">
      <c r="A2179" s="21"/>
      <c r="B2179" s="21"/>
      <c r="C2179" s="21"/>
      <c r="D2179" s="31"/>
    </row>
    <row r="2180" spans="1:4" x14ac:dyDescent="0.3">
      <c r="A2180" s="21"/>
      <c r="B2180" s="21"/>
      <c r="C2180" s="21"/>
      <c r="D2180" s="31"/>
    </row>
    <row r="2181" spans="1:4" x14ac:dyDescent="0.3">
      <c r="A2181" s="21"/>
      <c r="B2181" s="21"/>
      <c r="C2181" s="21"/>
      <c r="D2181" s="31"/>
    </row>
    <row r="2182" spans="1:4" x14ac:dyDescent="0.3">
      <c r="A2182" s="21"/>
      <c r="B2182" s="21"/>
      <c r="C2182" s="21"/>
      <c r="D2182" s="31"/>
    </row>
    <row r="2183" spans="1:4" x14ac:dyDescent="0.3">
      <c r="A2183" s="21"/>
      <c r="B2183" s="21"/>
      <c r="C2183" s="21"/>
      <c r="D2183" s="31"/>
    </row>
    <row r="2184" spans="1:4" x14ac:dyDescent="0.3">
      <c r="A2184" s="21"/>
      <c r="B2184" s="21"/>
      <c r="C2184" s="21"/>
      <c r="D2184" s="31"/>
    </row>
    <row r="2185" spans="1:4" x14ac:dyDescent="0.3">
      <c r="A2185" s="21"/>
      <c r="B2185" s="21"/>
      <c r="C2185" s="21"/>
      <c r="D2185" s="31"/>
    </row>
    <row r="2186" spans="1:4" x14ac:dyDescent="0.3">
      <c r="A2186" s="21"/>
      <c r="B2186" s="21"/>
      <c r="C2186" s="21"/>
      <c r="D2186" s="31"/>
    </row>
    <row r="2187" spans="1:4" x14ac:dyDescent="0.3">
      <c r="A2187" s="21"/>
      <c r="B2187" s="21"/>
      <c r="C2187" s="21"/>
      <c r="D2187" s="31"/>
    </row>
    <row r="2188" spans="1:4" x14ac:dyDescent="0.3">
      <c r="A2188" s="21"/>
      <c r="B2188" s="21"/>
      <c r="C2188" s="21"/>
      <c r="D2188" s="31"/>
    </row>
    <row r="2189" spans="1:4" x14ac:dyDescent="0.3">
      <c r="A2189" s="21"/>
      <c r="B2189" s="21"/>
      <c r="C2189" s="21"/>
      <c r="D2189" s="31"/>
    </row>
    <row r="2190" spans="1:4" x14ac:dyDescent="0.3">
      <c r="A2190" s="21"/>
      <c r="B2190" s="21"/>
      <c r="C2190" s="21"/>
      <c r="D2190" s="31"/>
    </row>
    <row r="2191" spans="1:4" x14ac:dyDescent="0.3">
      <c r="A2191" s="21"/>
      <c r="B2191" s="21"/>
      <c r="C2191" s="21"/>
      <c r="D2191" s="31"/>
    </row>
    <row r="2192" spans="1:4" x14ac:dyDescent="0.3">
      <c r="A2192" s="21"/>
      <c r="B2192" s="21"/>
      <c r="C2192" s="21"/>
      <c r="D2192" s="31"/>
    </row>
    <row r="2193" spans="1:4" x14ac:dyDescent="0.3">
      <c r="A2193" s="21"/>
      <c r="B2193" s="21"/>
      <c r="C2193" s="21"/>
      <c r="D2193" s="31"/>
    </row>
    <row r="2194" spans="1:4" x14ac:dyDescent="0.3">
      <c r="A2194" s="21"/>
      <c r="B2194" s="21"/>
      <c r="C2194" s="21"/>
      <c r="D2194" s="31"/>
    </row>
    <row r="2195" spans="1:4" x14ac:dyDescent="0.3">
      <c r="A2195" s="21"/>
      <c r="B2195" s="21"/>
      <c r="C2195" s="21"/>
      <c r="D2195" s="31"/>
    </row>
    <row r="2196" spans="1:4" x14ac:dyDescent="0.3">
      <c r="A2196" s="21"/>
      <c r="B2196" s="21"/>
      <c r="C2196" s="21"/>
      <c r="D2196" s="31"/>
    </row>
    <row r="2197" spans="1:4" x14ac:dyDescent="0.3">
      <c r="A2197" s="21"/>
      <c r="B2197" s="21"/>
      <c r="C2197" s="21"/>
      <c r="D2197" s="31"/>
    </row>
    <row r="2198" spans="1:4" x14ac:dyDescent="0.3">
      <c r="A2198" s="21"/>
      <c r="B2198" s="21"/>
      <c r="C2198" s="21"/>
      <c r="D2198" s="31"/>
    </row>
    <row r="2199" spans="1:4" x14ac:dyDescent="0.3">
      <c r="A2199" s="21"/>
      <c r="B2199" s="21"/>
      <c r="C2199" s="21"/>
      <c r="D2199" s="31"/>
    </row>
    <row r="2200" spans="1:4" x14ac:dyDescent="0.3">
      <c r="A2200" s="21"/>
      <c r="B2200" s="21"/>
      <c r="C2200" s="21"/>
      <c r="D2200" s="31"/>
    </row>
    <row r="2201" spans="1:4" x14ac:dyDescent="0.3">
      <c r="A2201" s="21"/>
      <c r="B2201" s="21"/>
      <c r="C2201" s="21"/>
      <c r="D2201" s="31"/>
    </row>
    <row r="2202" spans="1:4" x14ac:dyDescent="0.3">
      <c r="A2202" s="21"/>
      <c r="B2202" s="21"/>
      <c r="C2202" s="21"/>
      <c r="D2202" s="31"/>
    </row>
    <row r="2203" spans="1:4" x14ac:dyDescent="0.3">
      <c r="A2203" s="21"/>
      <c r="B2203" s="21"/>
      <c r="C2203" s="21"/>
      <c r="D2203" s="31"/>
    </row>
    <row r="2204" spans="1:4" x14ac:dyDescent="0.3">
      <c r="A2204" s="21"/>
      <c r="B2204" s="21"/>
      <c r="C2204" s="21"/>
      <c r="D2204" s="31"/>
    </row>
    <row r="2205" spans="1:4" x14ac:dyDescent="0.3">
      <c r="A2205" s="21"/>
      <c r="B2205" s="21"/>
      <c r="C2205" s="21"/>
      <c r="D2205" s="31"/>
    </row>
    <row r="2206" spans="1:4" x14ac:dyDescent="0.3">
      <c r="A2206" s="21"/>
      <c r="B2206" s="21"/>
      <c r="C2206" s="21"/>
      <c r="D2206" s="31"/>
    </row>
    <row r="2207" spans="1:4" x14ac:dyDescent="0.3">
      <c r="A2207" s="21"/>
      <c r="B2207" s="21"/>
      <c r="C2207" s="21"/>
      <c r="D2207" s="31"/>
    </row>
    <row r="2208" spans="1:4" x14ac:dyDescent="0.3">
      <c r="A2208" s="21"/>
      <c r="B2208" s="21"/>
      <c r="C2208" s="21"/>
      <c r="D2208" s="31"/>
    </row>
    <row r="2209" spans="1:4" x14ac:dyDescent="0.3">
      <c r="A2209" s="21"/>
      <c r="B2209" s="21"/>
      <c r="C2209" s="21"/>
      <c r="D2209" s="31"/>
    </row>
    <row r="2210" spans="1:4" x14ac:dyDescent="0.3">
      <c r="A2210" s="21"/>
      <c r="B2210" s="21"/>
      <c r="C2210" s="21"/>
      <c r="D2210" s="31"/>
    </row>
    <row r="2211" spans="1:4" x14ac:dyDescent="0.3">
      <c r="A2211" s="21"/>
      <c r="B2211" s="21"/>
      <c r="C2211" s="21"/>
      <c r="D2211" s="31"/>
    </row>
    <row r="2212" spans="1:4" x14ac:dyDescent="0.3">
      <c r="A2212" s="21"/>
      <c r="B2212" s="21"/>
      <c r="C2212" s="21"/>
      <c r="D2212" s="31"/>
    </row>
    <row r="2213" spans="1:4" x14ac:dyDescent="0.3">
      <c r="A2213" s="21"/>
      <c r="B2213" s="21"/>
      <c r="C2213" s="21"/>
      <c r="D2213" s="31"/>
    </row>
    <row r="2214" spans="1:4" x14ac:dyDescent="0.3">
      <c r="A2214" s="21"/>
      <c r="B2214" s="21"/>
      <c r="C2214" s="21"/>
      <c r="D2214" s="31"/>
    </row>
    <row r="2215" spans="1:4" x14ac:dyDescent="0.3">
      <c r="A2215" s="21"/>
      <c r="B2215" s="21"/>
      <c r="C2215" s="21"/>
      <c r="D2215" s="31"/>
    </row>
    <row r="2216" spans="1:4" x14ac:dyDescent="0.3">
      <c r="A2216" s="21"/>
      <c r="B2216" s="21"/>
      <c r="C2216" s="21"/>
      <c r="D2216" s="31"/>
    </row>
    <row r="2217" spans="1:4" x14ac:dyDescent="0.3">
      <c r="A2217" s="21"/>
      <c r="B2217" s="21"/>
      <c r="C2217" s="21"/>
      <c r="D2217" s="31"/>
    </row>
    <row r="2218" spans="1:4" x14ac:dyDescent="0.3">
      <c r="A2218" s="21"/>
      <c r="B2218" s="21"/>
      <c r="C2218" s="21"/>
      <c r="D2218" s="31"/>
    </row>
    <row r="2219" spans="1:4" x14ac:dyDescent="0.3">
      <c r="A2219" s="21"/>
      <c r="B2219" s="21"/>
      <c r="C2219" s="21"/>
      <c r="D2219" s="31"/>
    </row>
    <row r="2220" spans="1:4" x14ac:dyDescent="0.3">
      <c r="A2220" s="21"/>
      <c r="B2220" s="21"/>
      <c r="C2220" s="21"/>
      <c r="D2220" s="31"/>
    </row>
    <row r="2221" spans="1:4" x14ac:dyDescent="0.3">
      <c r="A2221" s="21"/>
      <c r="B2221" s="21"/>
      <c r="C2221" s="21"/>
      <c r="D2221" s="31"/>
    </row>
    <row r="2222" spans="1:4" x14ac:dyDescent="0.3">
      <c r="A2222" s="21"/>
      <c r="B2222" s="21"/>
      <c r="C2222" s="21"/>
      <c r="D2222" s="31"/>
    </row>
    <row r="2223" spans="1:4" x14ac:dyDescent="0.3">
      <c r="A2223" s="21"/>
      <c r="B2223" s="21"/>
      <c r="C2223" s="21"/>
      <c r="D2223" s="31"/>
    </row>
    <row r="2224" spans="1:4" x14ac:dyDescent="0.3">
      <c r="A2224" s="21"/>
      <c r="B2224" s="21"/>
      <c r="C2224" s="21"/>
      <c r="D2224" s="31"/>
    </row>
    <row r="2225" spans="1:4" x14ac:dyDescent="0.3">
      <c r="A2225" s="21"/>
      <c r="B2225" s="21"/>
      <c r="C2225" s="21"/>
      <c r="D2225" s="31"/>
    </row>
    <row r="2226" spans="1:4" x14ac:dyDescent="0.3">
      <c r="A2226" s="21"/>
      <c r="B2226" s="21"/>
      <c r="C2226" s="21"/>
      <c r="D2226" s="31"/>
    </row>
    <row r="2227" spans="1:4" x14ac:dyDescent="0.3">
      <c r="A2227" s="21"/>
      <c r="B2227" s="21"/>
      <c r="C2227" s="21"/>
      <c r="D2227" s="31"/>
    </row>
    <row r="2228" spans="1:4" x14ac:dyDescent="0.3">
      <c r="A2228" s="21"/>
      <c r="B2228" s="21"/>
      <c r="C2228" s="21"/>
      <c r="D2228" s="31"/>
    </row>
    <row r="2229" spans="1:4" x14ac:dyDescent="0.3">
      <c r="A2229" s="21"/>
      <c r="B2229" s="21"/>
      <c r="C2229" s="21"/>
      <c r="D2229" s="31"/>
    </row>
    <row r="2230" spans="1:4" x14ac:dyDescent="0.3">
      <c r="A2230" s="21"/>
      <c r="B2230" s="21"/>
      <c r="C2230" s="21"/>
      <c r="D2230" s="31"/>
    </row>
    <row r="2231" spans="1:4" x14ac:dyDescent="0.3">
      <c r="A2231" s="21"/>
      <c r="B2231" s="21"/>
      <c r="C2231" s="21"/>
      <c r="D2231" s="31"/>
    </row>
    <row r="2232" spans="1:4" x14ac:dyDescent="0.3">
      <c r="A2232" s="21"/>
      <c r="B2232" s="21"/>
      <c r="C2232" s="21"/>
      <c r="D2232" s="31"/>
    </row>
    <row r="2233" spans="1:4" x14ac:dyDescent="0.3">
      <c r="A2233" s="21"/>
      <c r="B2233" s="21"/>
      <c r="C2233" s="21"/>
      <c r="D2233" s="31"/>
    </row>
    <row r="2234" spans="1:4" x14ac:dyDescent="0.3">
      <c r="A2234" s="21"/>
      <c r="B2234" s="21"/>
      <c r="C2234" s="21"/>
      <c r="D2234" s="31"/>
    </row>
    <row r="2235" spans="1:4" x14ac:dyDescent="0.3">
      <c r="A2235" s="21"/>
      <c r="B2235" s="21"/>
      <c r="C2235" s="21"/>
      <c r="D2235" s="31"/>
    </row>
    <row r="2236" spans="1:4" x14ac:dyDescent="0.3">
      <c r="A2236" s="21"/>
      <c r="B2236" s="21"/>
      <c r="C2236" s="21"/>
      <c r="D2236" s="31"/>
    </row>
    <row r="2237" spans="1:4" x14ac:dyDescent="0.3">
      <c r="A2237" s="21"/>
      <c r="B2237" s="21"/>
      <c r="C2237" s="21"/>
      <c r="D2237" s="31"/>
    </row>
    <row r="2238" spans="1:4" x14ac:dyDescent="0.3">
      <c r="A2238" s="21"/>
      <c r="B2238" s="21"/>
      <c r="C2238" s="21"/>
      <c r="D2238" s="31"/>
    </row>
    <row r="2239" spans="1:4" x14ac:dyDescent="0.3">
      <c r="A2239" s="21"/>
      <c r="B2239" s="21"/>
      <c r="C2239" s="21"/>
      <c r="D2239" s="31"/>
    </row>
    <row r="2240" spans="1:4" x14ac:dyDescent="0.3">
      <c r="A2240" s="21"/>
      <c r="B2240" s="21"/>
      <c r="C2240" s="21"/>
      <c r="D2240" s="31"/>
    </row>
    <row r="2241" spans="1:4" x14ac:dyDescent="0.3">
      <c r="A2241" s="21"/>
      <c r="B2241" s="21"/>
      <c r="C2241" s="21"/>
      <c r="D2241" s="31"/>
    </row>
    <row r="2242" spans="1:4" x14ac:dyDescent="0.3">
      <c r="A2242" s="21"/>
      <c r="B2242" s="21"/>
      <c r="C2242" s="21"/>
      <c r="D2242" s="31"/>
    </row>
    <row r="2243" spans="1:4" x14ac:dyDescent="0.3">
      <c r="A2243" s="21"/>
      <c r="B2243" s="21"/>
      <c r="C2243" s="21"/>
      <c r="D2243" s="31"/>
    </row>
    <row r="2244" spans="1:4" x14ac:dyDescent="0.3">
      <c r="A2244" s="21"/>
      <c r="B2244" s="21"/>
      <c r="C2244" s="21"/>
      <c r="D2244" s="31"/>
    </row>
    <row r="2245" spans="1:4" x14ac:dyDescent="0.3">
      <c r="A2245" s="21"/>
      <c r="B2245" s="21"/>
      <c r="C2245" s="21"/>
      <c r="D2245" s="31"/>
    </row>
    <row r="2246" spans="1:4" x14ac:dyDescent="0.3">
      <c r="A2246" s="21"/>
      <c r="B2246" s="21"/>
      <c r="C2246" s="21"/>
      <c r="D2246" s="31"/>
    </row>
    <row r="2247" spans="1:4" x14ac:dyDescent="0.3">
      <c r="A2247" s="21"/>
      <c r="B2247" s="21"/>
      <c r="C2247" s="21"/>
      <c r="D2247" s="31"/>
    </row>
    <row r="2248" spans="1:4" x14ac:dyDescent="0.3">
      <c r="A2248" s="21"/>
      <c r="B2248" s="21"/>
      <c r="C2248" s="21"/>
      <c r="D2248" s="31"/>
    </row>
    <row r="2249" spans="1:4" x14ac:dyDescent="0.3">
      <c r="A2249" s="21"/>
      <c r="B2249" s="21"/>
      <c r="C2249" s="21"/>
      <c r="D2249" s="31"/>
    </row>
    <row r="2250" spans="1:4" x14ac:dyDescent="0.3">
      <c r="A2250" s="21"/>
      <c r="B2250" s="21"/>
      <c r="C2250" s="21"/>
      <c r="D2250" s="31"/>
    </row>
    <row r="2251" spans="1:4" x14ac:dyDescent="0.3">
      <c r="A2251" s="21"/>
      <c r="B2251" s="21"/>
      <c r="C2251" s="21"/>
      <c r="D2251" s="31"/>
    </row>
    <row r="2252" spans="1:4" x14ac:dyDescent="0.3">
      <c r="A2252" s="21"/>
      <c r="B2252" s="21"/>
      <c r="C2252" s="21"/>
      <c r="D2252" s="31"/>
    </row>
    <row r="2253" spans="1:4" x14ac:dyDescent="0.3">
      <c r="A2253" s="21"/>
      <c r="B2253" s="21"/>
      <c r="C2253" s="21"/>
      <c r="D2253" s="31"/>
    </row>
    <row r="2254" spans="1:4" x14ac:dyDescent="0.3">
      <c r="A2254" s="21"/>
      <c r="B2254" s="21"/>
      <c r="C2254" s="21"/>
      <c r="D2254" s="31"/>
    </row>
    <row r="2255" spans="1:4" x14ac:dyDescent="0.3">
      <c r="A2255" s="21"/>
      <c r="B2255" s="21"/>
      <c r="C2255" s="21"/>
      <c r="D2255" s="31"/>
    </row>
    <row r="2256" spans="1:4" x14ac:dyDescent="0.3">
      <c r="A2256" s="21"/>
      <c r="B2256" s="21"/>
      <c r="C2256" s="21"/>
      <c r="D2256" s="31"/>
    </row>
    <row r="2257" spans="1:4" x14ac:dyDescent="0.3">
      <c r="A2257" s="21"/>
      <c r="B2257" s="21"/>
      <c r="C2257" s="21"/>
      <c r="D2257" s="31"/>
    </row>
    <row r="2258" spans="1:4" x14ac:dyDescent="0.3">
      <c r="A2258" s="21"/>
      <c r="B2258" s="21"/>
      <c r="C2258" s="21"/>
      <c r="D2258" s="31"/>
    </row>
    <row r="2259" spans="1:4" x14ac:dyDescent="0.3">
      <c r="A2259" s="21"/>
      <c r="B2259" s="21"/>
      <c r="C2259" s="21"/>
      <c r="D2259" s="31"/>
    </row>
    <row r="2260" spans="1:4" x14ac:dyDescent="0.3">
      <c r="A2260" s="21"/>
      <c r="B2260" s="21"/>
      <c r="C2260" s="21"/>
      <c r="D2260" s="31"/>
    </row>
    <row r="2261" spans="1:4" x14ac:dyDescent="0.3">
      <c r="A2261" s="21"/>
      <c r="B2261" s="21"/>
      <c r="C2261" s="21"/>
      <c r="D2261" s="31"/>
    </row>
    <row r="2262" spans="1:4" x14ac:dyDescent="0.3">
      <c r="A2262" s="21"/>
      <c r="B2262" s="21"/>
      <c r="C2262" s="21"/>
      <c r="D2262" s="31"/>
    </row>
    <row r="2263" spans="1:4" x14ac:dyDescent="0.3">
      <c r="A2263" s="21"/>
      <c r="B2263" s="21"/>
      <c r="C2263" s="21"/>
      <c r="D2263" s="31"/>
    </row>
    <row r="2264" spans="1:4" x14ac:dyDescent="0.3">
      <c r="A2264" s="21"/>
      <c r="B2264" s="21"/>
      <c r="C2264" s="21"/>
      <c r="D2264" s="31"/>
    </row>
    <row r="2265" spans="1:4" x14ac:dyDescent="0.3">
      <c r="A2265" s="21"/>
      <c r="B2265" s="21"/>
      <c r="C2265" s="21"/>
      <c r="D2265" s="31"/>
    </row>
    <row r="2266" spans="1:4" x14ac:dyDescent="0.3">
      <c r="A2266" s="21"/>
      <c r="B2266" s="21"/>
      <c r="C2266" s="21"/>
      <c r="D2266" s="31"/>
    </row>
    <row r="2267" spans="1:4" x14ac:dyDescent="0.3">
      <c r="A2267" s="21"/>
      <c r="B2267" s="21"/>
      <c r="C2267" s="21"/>
      <c r="D2267" s="31"/>
    </row>
    <row r="2268" spans="1:4" x14ac:dyDescent="0.3">
      <c r="A2268" s="21"/>
      <c r="B2268" s="21"/>
      <c r="C2268" s="21"/>
      <c r="D2268" s="31"/>
    </row>
    <row r="2269" spans="1:4" x14ac:dyDescent="0.3">
      <c r="A2269" s="21"/>
      <c r="B2269" s="21"/>
      <c r="C2269" s="21"/>
      <c r="D2269" s="31"/>
    </row>
    <row r="2270" spans="1:4" x14ac:dyDescent="0.3">
      <c r="A2270" s="21"/>
      <c r="B2270" s="21"/>
      <c r="C2270" s="21"/>
      <c r="D2270" s="31"/>
    </row>
    <row r="2271" spans="1:4" x14ac:dyDescent="0.3">
      <c r="A2271" s="21"/>
      <c r="B2271" s="21"/>
      <c r="C2271" s="21"/>
      <c r="D2271" s="31"/>
    </row>
    <row r="2272" spans="1:4" x14ac:dyDescent="0.3">
      <c r="A2272" s="21"/>
      <c r="B2272" s="21"/>
      <c r="C2272" s="21"/>
      <c r="D2272" s="31"/>
    </row>
    <row r="2273" spans="1:4" x14ac:dyDescent="0.3">
      <c r="A2273" s="21"/>
      <c r="B2273" s="21"/>
      <c r="C2273" s="21"/>
      <c r="D2273" s="31"/>
    </row>
    <row r="2274" spans="1:4" x14ac:dyDescent="0.3">
      <c r="A2274" s="21"/>
      <c r="B2274" s="21"/>
      <c r="C2274" s="21"/>
      <c r="D2274" s="31"/>
    </row>
    <row r="2275" spans="1:4" x14ac:dyDescent="0.3">
      <c r="A2275" s="21"/>
      <c r="B2275" s="21"/>
      <c r="C2275" s="21"/>
      <c r="D2275" s="31"/>
    </row>
    <row r="2276" spans="1:4" x14ac:dyDescent="0.3">
      <c r="A2276" s="21"/>
      <c r="B2276" s="21"/>
      <c r="C2276" s="21"/>
      <c r="D2276" s="31"/>
    </row>
    <row r="2277" spans="1:4" x14ac:dyDescent="0.3">
      <c r="A2277" s="21"/>
      <c r="B2277" s="21"/>
      <c r="C2277" s="21"/>
      <c r="D2277" s="31"/>
    </row>
    <row r="2278" spans="1:4" x14ac:dyDescent="0.3">
      <c r="A2278" s="21"/>
      <c r="B2278" s="21"/>
      <c r="C2278" s="21"/>
      <c r="D2278" s="31"/>
    </row>
    <row r="2279" spans="1:4" x14ac:dyDescent="0.3">
      <c r="A2279" s="21"/>
      <c r="B2279" s="21"/>
      <c r="C2279" s="21"/>
      <c r="D2279" s="31"/>
    </row>
    <row r="2280" spans="1:4" x14ac:dyDescent="0.3">
      <c r="A2280" s="21"/>
      <c r="B2280" s="21"/>
      <c r="C2280" s="21"/>
      <c r="D2280" s="31"/>
    </row>
    <row r="2281" spans="1:4" x14ac:dyDescent="0.3">
      <c r="A2281" s="21"/>
      <c r="B2281" s="21"/>
      <c r="C2281" s="21"/>
      <c r="D2281" s="31"/>
    </row>
    <row r="2282" spans="1:4" x14ac:dyDescent="0.3">
      <c r="A2282" s="21"/>
      <c r="B2282" s="21"/>
      <c r="C2282" s="21"/>
      <c r="D2282" s="31"/>
    </row>
    <row r="2283" spans="1:4" x14ac:dyDescent="0.3">
      <c r="A2283" s="21"/>
      <c r="B2283" s="21"/>
      <c r="C2283" s="21"/>
      <c r="D2283" s="31"/>
    </row>
    <row r="2284" spans="1:4" x14ac:dyDescent="0.3">
      <c r="A2284" s="21"/>
      <c r="B2284" s="21"/>
      <c r="C2284" s="21"/>
      <c r="D2284" s="31"/>
    </row>
    <row r="2285" spans="1:4" x14ac:dyDescent="0.3">
      <c r="A2285" s="21"/>
      <c r="B2285" s="21"/>
      <c r="C2285" s="21"/>
      <c r="D2285" s="31"/>
    </row>
    <row r="2286" spans="1:4" x14ac:dyDescent="0.3">
      <c r="A2286" s="21"/>
      <c r="B2286" s="21"/>
      <c r="C2286" s="21"/>
      <c r="D2286" s="31"/>
    </row>
    <row r="2287" spans="1:4" x14ac:dyDescent="0.3">
      <c r="A2287" s="21"/>
      <c r="B2287" s="21"/>
      <c r="C2287" s="21"/>
      <c r="D2287" s="31"/>
    </row>
    <row r="2288" spans="1:4" x14ac:dyDescent="0.3">
      <c r="A2288" s="21"/>
      <c r="B2288" s="21"/>
      <c r="C2288" s="21"/>
      <c r="D2288" s="31"/>
    </row>
    <row r="2289" spans="1:4" x14ac:dyDescent="0.3">
      <c r="A2289" s="21"/>
      <c r="B2289" s="21"/>
      <c r="C2289" s="21"/>
      <c r="D2289" s="31"/>
    </row>
    <row r="2290" spans="1:4" x14ac:dyDescent="0.3">
      <c r="A2290" s="21"/>
      <c r="B2290" s="21"/>
      <c r="C2290" s="21"/>
      <c r="D2290" s="31"/>
    </row>
    <row r="2291" spans="1:4" x14ac:dyDescent="0.3">
      <c r="A2291" s="21"/>
      <c r="B2291" s="21"/>
      <c r="C2291" s="21"/>
      <c r="D2291" s="31"/>
    </row>
    <row r="2292" spans="1:4" x14ac:dyDescent="0.3">
      <c r="A2292" s="21"/>
      <c r="B2292" s="21"/>
      <c r="C2292" s="21"/>
      <c r="D2292" s="31"/>
    </row>
    <row r="2293" spans="1:4" x14ac:dyDescent="0.3">
      <c r="A2293" s="21"/>
      <c r="B2293" s="21"/>
      <c r="C2293" s="21"/>
      <c r="D2293" s="31"/>
    </row>
    <row r="2294" spans="1:4" x14ac:dyDescent="0.3">
      <c r="A2294" s="21"/>
      <c r="B2294" s="21"/>
      <c r="C2294" s="21"/>
      <c r="D2294" s="31"/>
    </row>
    <row r="2295" spans="1:4" x14ac:dyDescent="0.3">
      <c r="A2295" s="21"/>
      <c r="B2295" s="21"/>
      <c r="C2295" s="21"/>
      <c r="D2295" s="31"/>
    </row>
    <row r="2296" spans="1:4" x14ac:dyDescent="0.3">
      <c r="A2296" s="21"/>
      <c r="B2296" s="21"/>
      <c r="C2296" s="21"/>
      <c r="D2296" s="31"/>
    </row>
    <row r="2297" spans="1:4" x14ac:dyDescent="0.3">
      <c r="A2297" s="21"/>
      <c r="B2297" s="21"/>
      <c r="C2297" s="21"/>
      <c r="D2297" s="31"/>
    </row>
    <row r="2298" spans="1:4" x14ac:dyDescent="0.3">
      <c r="A2298" s="21"/>
      <c r="B2298" s="21"/>
      <c r="C2298" s="21"/>
      <c r="D2298" s="31"/>
    </row>
    <row r="2299" spans="1:4" x14ac:dyDescent="0.3">
      <c r="A2299" s="21"/>
      <c r="B2299" s="21"/>
      <c r="C2299" s="21"/>
      <c r="D2299" s="31"/>
    </row>
    <row r="2300" spans="1:4" x14ac:dyDescent="0.3">
      <c r="A2300" s="21"/>
      <c r="B2300" s="21"/>
      <c r="C2300" s="21"/>
      <c r="D2300" s="31"/>
    </row>
    <row r="2301" spans="1:4" x14ac:dyDescent="0.3">
      <c r="A2301" s="21"/>
      <c r="B2301" s="21"/>
      <c r="C2301" s="21"/>
      <c r="D2301" s="31"/>
    </row>
    <row r="2302" spans="1:4" x14ac:dyDescent="0.3">
      <c r="A2302" s="21"/>
      <c r="B2302" s="21"/>
      <c r="C2302" s="21"/>
      <c r="D2302" s="31"/>
    </row>
    <row r="2303" spans="1:4" x14ac:dyDescent="0.3">
      <c r="A2303" s="21"/>
      <c r="B2303" s="21"/>
      <c r="C2303" s="21"/>
      <c r="D2303" s="31"/>
    </row>
    <row r="2304" spans="1:4" x14ac:dyDescent="0.3">
      <c r="A2304" s="21"/>
      <c r="B2304" s="21"/>
      <c r="C2304" s="21"/>
      <c r="D2304" s="31"/>
    </row>
    <row r="2305" spans="1:4" x14ac:dyDescent="0.3">
      <c r="A2305" s="21"/>
      <c r="B2305" s="21"/>
      <c r="C2305" s="21"/>
      <c r="D2305" s="31"/>
    </row>
    <row r="2306" spans="1:4" x14ac:dyDescent="0.3">
      <c r="A2306" s="21"/>
      <c r="B2306" s="21"/>
      <c r="C2306" s="21"/>
      <c r="D2306" s="31"/>
    </row>
    <row r="2307" spans="1:4" x14ac:dyDescent="0.3">
      <c r="A2307" s="21"/>
      <c r="B2307" s="21"/>
      <c r="C2307" s="21"/>
      <c r="D2307" s="31"/>
    </row>
    <row r="2308" spans="1:4" x14ac:dyDescent="0.3">
      <c r="A2308" s="21"/>
      <c r="B2308" s="21"/>
      <c r="C2308" s="21"/>
      <c r="D2308" s="31"/>
    </row>
    <row r="2309" spans="1:4" x14ac:dyDescent="0.3">
      <c r="A2309" s="21"/>
      <c r="B2309" s="21"/>
      <c r="C2309" s="21"/>
      <c r="D2309" s="31"/>
    </row>
    <row r="2310" spans="1:4" x14ac:dyDescent="0.3">
      <c r="A2310" s="21"/>
      <c r="B2310" s="21"/>
      <c r="C2310" s="21"/>
      <c r="D2310" s="31"/>
    </row>
    <row r="2311" spans="1:4" x14ac:dyDescent="0.3">
      <c r="A2311" s="21"/>
      <c r="B2311" s="21"/>
      <c r="C2311" s="21"/>
      <c r="D2311" s="31"/>
    </row>
    <row r="2312" spans="1:4" x14ac:dyDescent="0.3">
      <c r="A2312" s="21"/>
      <c r="B2312" s="21"/>
      <c r="C2312" s="21"/>
      <c r="D2312" s="31"/>
    </row>
    <row r="2313" spans="1:4" x14ac:dyDescent="0.3">
      <c r="A2313" s="21"/>
      <c r="B2313" s="21"/>
      <c r="C2313" s="21"/>
      <c r="D2313" s="31"/>
    </row>
    <row r="2314" spans="1:4" x14ac:dyDescent="0.3">
      <c r="A2314" s="21"/>
      <c r="B2314" s="21"/>
      <c r="C2314" s="21"/>
      <c r="D2314" s="31"/>
    </row>
    <row r="2315" spans="1:4" x14ac:dyDescent="0.3">
      <c r="A2315" s="21"/>
      <c r="B2315" s="21"/>
      <c r="C2315" s="21"/>
      <c r="D2315" s="31"/>
    </row>
    <row r="2316" spans="1:4" x14ac:dyDescent="0.3">
      <c r="A2316" s="21"/>
      <c r="B2316" s="21"/>
      <c r="C2316" s="21"/>
      <c r="D2316" s="31"/>
    </row>
    <row r="2317" spans="1:4" x14ac:dyDescent="0.3">
      <c r="A2317" s="21"/>
      <c r="B2317" s="21"/>
      <c r="C2317" s="21"/>
      <c r="D2317" s="31"/>
    </row>
    <row r="2318" spans="1:4" x14ac:dyDescent="0.3">
      <c r="A2318" s="21"/>
      <c r="B2318" s="21"/>
      <c r="C2318" s="21"/>
      <c r="D2318" s="31"/>
    </row>
    <row r="2319" spans="1:4" x14ac:dyDescent="0.3">
      <c r="A2319" s="21"/>
      <c r="B2319" s="21"/>
      <c r="C2319" s="21"/>
      <c r="D2319" s="31"/>
    </row>
    <row r="2320" spans="1:4" x14ac:dyDescent="0.3">
      <c r="A2320" s="21"/>
      <c r="B2320" s="21"/>
      <c r="C2320" s="21"/>
      <c r="D2320" s="31"/>
    </row>
    <row r="2321" spans="1:4" x14ac:dyDescent="0.3">
      <c r="A2321" s="21"/>
      <c r="B2321" s="21"/>
      <c r="C2321" s="21"/>
      <c r="D2321" s="31"/>
    </row>
    <row r="2322" spans="1:4" x14ac:dyDescent="0.3">
      <c r="A2322" s="21"/>
      <c r="B2322" s="21"/>
      <c r="C2322" s="21"/>
      <c r="D2322" s="31"/>
    </row>
    <row r="2323" spans="1:4" x14ac:dyDescent="0.3">
      <c r="A2323" s="21"/>
      <c r="B2323" s="21"/>
      <c r="C2323" s="21"/>
      <c r="D2323" s="31"/>
    </row>
    <row r="2324" spans="1:4" x14ac:dyDescent="0.3">
      <c r="A2324" s="21"/>
      <c r="B2324" s="21"/>
      <c r="C2324" s="21"/>
      <c r="D2324" s="31"/>
    </row>
    <row r="2325" spans="1:4" x14ac:dyDescent="0.3">
      <c r="A2325" s="21"/>
      <c r="B2325" s="21"/>
      <c r="C2325" s="21"/>
      <c r="D2325" s="31"/>
    </row>
    <row r="2326" spans="1:4" x14ac:dyDescent="0.3">
      <c r="A2326" s="21"/>
      <c r="B2326" s="21"/>
      <c r="C2326" s="21"/>
      <c r="D2326" s="31"/>
    </row>
    <row r="2327" spans="1:4" x14ac:dyDescent="0.3">
      <c r="A2327" s="21"/>
      <c r="B2327" s="21"/>
      <c r="C2327" s="21"/>
      <c r="D2327" s="31"/>
    </row>
    <row r="2328" spans="1:4" x14ac:dyDescent="0.3">
      <c r="A2328" s="21"/>
      <c r="B2328" s="21"/>
      <c r="C2328" s="21"/>
      <c r="D2328" s="31"/>
    </row>
    <row r="2329" spans="1:4" x14ac:dyDescent="0.3">
      <c r="A2329" s="21"/>
      <c r="B2329" s="21"/>
      <c r="C2329" s="21"/>
      <c r="D2329" s="31"/>
    </row>
    <row r="2330" spans="1:4" x14ac:dyDescent="0.3">
      <c r="A2330" s="21"/>
      <c r="B2330" s="21"/>
      <c r="C2330" s="21"/>
      <c r="D2330" s="31"/>
    </row>
    <row r="2331" spans="1:4" x14ac:dyDescent="0.3">
      <c r="A2331" s="21"/>
      <c r="B2331" s="21"/>
      <c r="C2331" s="21"/>
      <c r="D2331" s="31"/>
    </row>
    <row r="2332" spans="1:4" x14ac:dyDescent="0.3">
      <c r="A2332" s="21"/>
      <c r="B2332" s="21"/>
      <c r="C2332" s="21"/>
      <c r="D2332" s="31"/>
    </row>
    <row r="2333" spans="1:4" x14ac:dyDescent="0.3">
      <c r="A2333" s="21"/>
      <c r="B2333" s="21"/>
      <c r="C2333" s="21"/>
      <c r="D2333" s="31"/>
    </row>
    <row r="2334" spans="1:4" x14ac:dyDescent="0.3">
      <c r="A2334" s="21"/>
      <c r="B2334" s="21"/>
      <c r="C2334" s="21"/>
      <c r="D2334" s="31"/>
    </row>
    <row r="2335" spans="1:4" x14ac:dyDescent="0.3">
      <c r="A2335" s="21"/>
      <c r="B2335" s="21"/>
      <c r="C2335" s="21"/>
      <c r="D2335" s="31"/>
    </row>
    <row r="2336" spans="1:4" x14ac:dyDescent="0.3">
      <c r="A2336" s="21"/>
      <c r="B2336" s="21"/>
      <c r="C2336" s="21"/>
      <c r="D2336" s="31"/>
    </row>
    <row r="2337" spans="1:4" x14ac:dyDescent="0.3">
      <c r="A2337" s="21"/>
      <c r="B2337" s="21"/>
      <c r="C2337" s="21"/>
      <c r="D2337" s="31"/>
    </row>
    <row r="2338" spans="1:4" x14ac:dyDescent="0.3">
      <c r="A2338" s="21"/>
      <c r="B2338" s="21"/>
      <c r="C2338" s="21"/>
      <c r="D2338" s="31"/>
    </row>
    <row r="2339" spans="1:4" x14ac:dyDescent="0.3">
      <c r="A2339" s="21"/>
      <c r="B2339" s="21"/>
      <c r="C2339" s="21"/>
      <c r="D2339" s="31"/>
    </row>
    <row r="2340" spans="1:4" x14ac:dyDescent="0.3">
      <c r="A2340" s="21"/>
      <c r="B2340" s="21"/>
      <c r="C2340" s="21"/>
      <c r="D2340" s="31"/>
    </row>
    <row r="2341" spans="1:4" x14ac:dyDescent="0.3">
      <c r="A2341" s="21"/>
      <c r="B2341" s="21"/>
      <c r="C2341" s="21"/>
      <c r="D2341" s="31"/>
    </row>
    <row r="2342" spans="1:4" x14ac:dyDescent="0.3">
      <c r="A2342" s="21"/>
      <c r="B2342" s="21"/>
      <c r="C2342" s="21"/>
      <c r="D2342" s="31"/>
    </row>
    <row r="2343" spans="1:4" x14ac:dyDescent="0.3">
      <c r="A2343" s="21"/>
      <c r="B2343" s="21"/>
      <c r="C2343" s="21"/>
      <c r="D2343" s="31"/>
    </row>
    <row r="2344" spans="1:4" x14ac:dyDescent="0.3">
      <c r="A2344" s="21"/>
      <c r="B2344" s="21"/>
      <c r="C2344" s="21"/>
      <c r="D2344" s="31"/>
    </row>
    <row r="2345" spans="1:4" x14ac:dyDescent="0.3">
      <c r="A2345" s="21"/>
      <c r="B2345" s="21"/>
      <c r="C2345" s="21"/>
      <c r="D2345" s="31"/>
    </row>
    <row r="2346" spans="1:4" x14ac:dyDescent="0.3">
      <c r="A2346" s="21"/>
      <c r="B2346" s="21"/>
      <c r="C2346" s="21"/>
      <c r="D2346" s="31"/>
    </row>
    <row r="2347" spans="1:4" x14ac:dyDescent="0.3">
      <c r="A2347" s="21"/>
      <c r="B2347" s="21"/>
      <c r="C2347" s="21"/>
      <c r="D2347" s="31"/>
    </row>
    <row r="2348" spans="1:4" x14ac:dyDescent="0.3">
      <c r="A2348" s="21"/>
      <c r="B2348" s="21"/>
      <c r="C2348" s="21"/>
      <c r="D2348" s="31"/>
    </row>
    <row r="2349" spans="1:4" x14ac:dyDescent="0.3">
      <c r="A2349" s="21"/>
      <c r="B2349" s="21"/>
      <c r="C2349" s="21"/>
      <c r="D2349" s="31"/>
    </row>
    <row r="2350" spans="1:4" x14ac:dyDescent="0.3">
      <c r="A2350" s="21"/>
      <c r="B2350" s="21"/>
      <c r="C2350" s="21"/>
      <c r="D2350" s="31"/>
    </row>
    <row r="2351" spans="1:4" x14ac:dyDescent="0.3">
      <c r="A2351" s="21"/>
      <c r="B2351" s="21"/>
      <c r="C2351" s="21"/>
      <c r="D2351" s="31"/>
    </row>
    <row r="2352" spans="1:4" x14ac:dyDescent="0.3">
      <c r="A2352" s="21"/>
      <c r="B2352" s="21"/>
      <c r="C2352" s="21"/>
      <c r="D2352" s="31"/>
    </row>
    <row r="2353" spans="1:4" x14ac:dyDescent="0.3">
      <c r="A2353" s="21"/>
      <c r="B2353" s="21"/>
      <c r="C2353" s="21"/>
      <c r="D2353" s="31"/>
    </row>
    <row r="2354" spans="1:4" x14ac:dyDescent="0.3">
      <c r="A2354" s="21"/>
      <c r="B2354" s="21"/>
      <c r="C2354" s="21"/>
      <c r="D2354" s="31"/>
    </row>
    <row r="2355" spans="1:4" x14ac:dyDescent="0.3">
      <c r="A2355" s="21"/>
      <c r="B2355" s="21"/>
      <c r="C2355" s="21"/>
      <c r="D2355" s="31"/>
    </row>
    <row r="2356" spans="1:4" x14ac:dyDescent="0.3">
      <c r="A2356" s="21"/>
      <c r="B2356" s="21"/>
      <c r="C2356" s="21"/>
      <c r="D2356" s="31"/>
    </row>
    <row r="2357" spans="1:4" x14ac:dyDescent="0.3">
      <c r="A2357" s="21"/>
      <c r="B2357" s="21"/>
      <c r="C2357" s="21"/>
      <c r="D2357" s="31"/>
    </row>
    <row r="2358" spans="1:4" x14ac:dyDescent="0.3">
      <c r="A2358" s="21"/>
      <c r="B2358" s="21"/>
      <c r="C2358" s="21"/>
      <c r="D2358" s="31"/>
    </row>
    <row r="2359" spans="1:4" x14ac:dyDescent="0.3">
      <c r="A2359" s="21"/>
      <c r="B2359" s="21"/>
      <c r="C2359" s="21"/>
      <c r="D2359" s="31"/>
    </row>
    <row r="2360" spans="1:4" x14ac:dyDescent="0.3">
      <c r="A2360" s="21"/>
      <c r="B2360" s="21"/>
      <c r="C2360" s="21"/>
      <c r="D2360" s="31"/>
    </row>
    <row r="2361" spans="1:4" x14ac:dyDescent="0.3">
      <c r="A2361" s="21"/>
      <c r="B2361" s="21"/>
      <c r="C2361" s="21"/>
      <c r="D2361" s="31"/>
    </row>
    <row r="2362" spans="1:4" x14ac:dyDescent="0.3">
      <c r="A2362" s="21"/>
      <c r="B2362" s="21"/>
      <c r="C2362" s="21"/>
      <c r="D2362" s="31"/>
    </row>
    <row r="2363" spans="1:4" x14ac:dyDescent="0.3">
      <c r="A2363" s="21"/>
      <c r="B2363" s="21"/>
      <c r="C2363" s="21"/>
      <c r="D2363" s="31"/>
    </row>
    <row r="2364" spans="1:4" x14ac:dyDescent="0.3">
      <c r="A2364" s="21"/>
      <c r="B2364" s="21"/>
      <c r="C2364" s="21"/>
      <c r="D2364" s="31"/>
    </row>
    <row r="2365" spans="1:4" x14ac:dyDescent="0.3">
      <c r="A2365" s="21"/>
      <c r="B2365" s="21"/>
      <c r="C2365" s="21"/>
      <c r="D2365" s="31"/>
    </row>
    <row r="2366" spans="1:4" x14ac:dyDescent="0.3">
      <c r="A2366" s="21"/>
      <c r="B2366" s="21"/>
      <c r="C2366" s="21"/>
      <c r="D2366" s="31"/>
    </row>
    <row r="2367" spans="1:4" x14ac:dyDescent="0.3">
      <c r="A2367" s="21"/>
      <c r="B2367" s="21"/>
      <c r="C2367" s="21"/>
      <c r="D2367" s="31"/>
    </row>
    <row r="2368" spans="1:4" x14ac:dyDescent="0.3">
      <c r="A2368" s="21"/>
      <c r="B2368" s="21"/>
      <c r="C2368" s="21"/>
      <c r="D2368" s="31"/>
    </row>
    <row r="2369" spans="1:4" x14ac:dyDescent="0.3">
      <c r="A2369" s="21"/>
      <c r="B2369" s="21"/>
      <c r="C2369" s="21"/>
      <c r="D2369" s="31"/>
    </row>
    <row r="2370" spans="1:4" x14ac:dyDescent="0.3">
      <c r="A2370" s="21"/>
      <c r="B2370" s="21"/>
      <c r="C2370" s="21"/>
      <c r="D2370" s="31"/>
    </row>
    <row r="2371" spans="1:4" x14ac:dyDescent="0.3">
      <c r="A2371" s="21"/>
      <c r="B2371" s="21"/>
      <c r="C2371" s="21"/>
      <c r="D2371" s="31"/>
    </row>
    <row r="2372" spans="1:4" x14ac:dyDescent="0.3">
      <c r="A2372" s="21"/>
      <c r="B2372" s="21"/>
      <c r="C2372" s="21"/>
      <c r="D2372" s="31"/>
    </row>
    <row r="2373" spans="1:4" x14ac:dyDescent="0.3">
      <c r="A2373" s="21"/>
      <c r="B2373" s="21"/>
      <c r="C2373" s="21"/>
      <c r="D2373" s="31"/>
    </row>
    <row r="2374" spans="1:4" x14ac:dyDescent="0.3">
      <c r="A2374" s="21"/>
      <c r="B2374" s="21"/>
      <c r="C2374" s="21"/>
      <c r="D2374" s="31"/>
    </row>
    <row r="2375" spans="1:4" x14ac:dyDescent="0.3">
      <c r="A2375" s="21"/>
      <c r="B2375" s="21"/>
      <c r="C2375" s="21"/>
      <c r="D2375" s="31"/>
    </row>
    <row r="2376" spans="1:4" x14ac:dyDescent="0.3">
      <c r="A2376" s="21"/>
      <c r="B2376" s="21"/>
      <c r="C2376" s="21"/>
      <c r="D2376" s="31"/>
    </row>
    <row r="2377" spans="1:4" x14ac:dyDescent="0.3">
      <c r="A2377" s="21"/>
      <c r="B2377" s="21"/>
      <c r="C2377" s="21"/>
      <c r="D2377" s="31"/>
    </row>
    <row r="2378" spans="1:4" x14ac:dyDescent="0.3">
      <c r="A2378" s="21"/>
      <c r="B2378" s="21"/>
      <c r="C2378" s="21"/>
      <c r="D2378" s="31"/>
    </row>
    <row r="2379" spans="1:4" x14ac:dyDescent="0.3">
      <c r="A2379" s="21"/>
      <c r="B2379" s="21"/>
      <c r="C2379" s="21"/>
      <c r="D2379" s="31"/>
    </row>
    <row r="2380" spans="1:4" x14ac:dyDescent="0.3">
      <c r="A2380" s="21"/>
      <c r="B2380" s="21"/>
      <c r="C2380" s="21"/>
      <c r="D2380" s="31"/>
    </row>
    <row r="2381" spans="1:4" x14ac:dyDescent="0.3">
      <c r="A2381" s="21"/>
      <c r="B2381" s="21"/>
      <c r="C2381" s="21"/>
      <c r="D2381" s="31"/>
    </row>
    <row r="2382" spans="1:4" x14ac:dyDescent="0.3">
      <c r="A2382" s="21"/>
      <c r="B2382" s="21"/>
      <c r="C2382" s="21"/>
      <c r="D2382" s="31"/>
    </row>
    <row r="2383" spans="1:4" x14ac:dyDescent="0.3">
      <c r="A2383" s="21"/>
      <c r="B2383" s="21"/>
      <c r="C2383" s="21"/>
      <c r="D2383" s="31"/>
    </row>
    <row r="2384" spans="1:4" x14ac:dyDescent="0.3">
      <c r="A2384" s="21"/>
      <c r="B2384" s="21"/>
      <c r="C2384" s="21"/>
      <c r="D2384" s="31"/>
    </row>
    <row r="2385" spans="1:4" x14ac:dyDescent="0.3">
      <c r="A2385" s="21"/>
      <c r="B2385" s="21"/>
      <c r="C2385" s="21"/>
      <c r="D2385" s="31"/>
    </row>
    <row r="2386" spans="1:4" x14ac:dyDescent="0.3">
      <c r="A2386" s="21"/>
      <c r="B2386" s="21"/>
      <c r="C2386" s="21"/>
      <c r="D2386" s="31"/>
    </row>
    <row r="2387" spans="1:4" x14ac:dyDescent="0.3">
      <c r="A2387" s="21"/>
      <c r="B2387" s="21"/>
      <c r="C2387" s="21"/>
      <c r="D2387" s="31"/>
    </row>
    <row r="2388" spans="1:4" x14ac:dyDescent="0.3">
      <c r="A2388" s="21"/>
      <c r="B2388" s="21"/>
      <c r="C2388" s="21"/>
      <c r="D2388" s="31"/>
    </row>
    <row r="2389" spans="1:4" x14ac:dyDescent="0.3">
      <c r="A2389" s="21"/>
      <c r="B2389" s="21"/>
      <c r="C2389" s="21"/>
      <c r="D2389" s="31"/>
    </row>
    <row r="2390" spans="1:4" x14ac:dyDescent="0.3">
      <c r="A2390" s="21"/>
      <c r="B2390" s="21"/>
      <c r="C2390" s="21"/>
      <c r="D2390" s="31"/>
    </row>
    <row r="2391" spans="1:4" x14ac:dyDescent="0.3">
      <c r="A2391" s="21"/>
      <c r="B2391" s="21"/>
      <c r="C2391" s="21"/>
      <c r="D2391" s="31"/>
    </row>
    <row r="2392" spans="1:4" x14ac:dyDescent="0.3">
      <c r="A2392" s="21"/>
      <c r="B2392" s="21"/>
      <c r="C2392" s="21"/>
      <c r="D2392" s="31"/>
    </row>
    <row r="2393" spans="1:4" x14ac:dyDescent="0.3">
      <c r="A2393" s="21"/>
      <c r="B2393" s="21"/>
      <c r="C2393" s="21"/>
      <c r="D2393" s="31"/>
    </row>
    <row r="2394" spans="1:4" x14ac:dyDescent="0.3">
      <c r="A2394" s="21"/>
      <c r="B2394" s="21"/>
      <c r="C2394" s="21"/>
      <c r="D2394" s="31"/>
    </row>
    <row r="2395" spans="1:4" x14ac:dyDescent="0.3">
      <c r="A2395" s="21"/>
      <c r="B2395" s="21"/>
      <c r="C2395" s="21"/>
      <c r="D2395" s="31"/>
    </row>
    <row r="2396" spans="1:4" x14ac:dyDescent="0.3">
      <c r="A2396" s="21"/>
      <c r="B2396" s="21"/>
      <c r="C2396" s="21"/>
      <c r="D2396" s="31"/>
    </row>
    <row r="2397" spans="1:4" x14ac:dyDescent="0.3">
      <c r="A2397" s="21"/>
      <c r="B2397" s="21"/>
      <c r="C2397" s="21"/>
      <c r="D2397" s="31"/>
    </row>
    <row r="2398" spans="1:4" x14ac:dyDescent="0.3">
      <c r="A2398" s="21"/>
      <c r="B2398" s="21"/>
      <c r="C2398" s="21"/>
      <c r="D2398" s="31"/>
    </row>
    <row r="2399" spans="1:4" x14ac:dyDescent="0.3">
      <c r="A2399" s="21"/>
      <c r="B2399" s="21"/>
      <c r="C2399" s="21"/>
      <c r="D2399" s="31"/>
    </row>
    <row r="2400" spans="1:4" x14ac:dyDescent="0.3">
      <c r="A2400" s="21"/>
      <c r="B2400" s="21"/>
      <c r="C2400" s="21"/>
      <c r="D2400" s="31"/>
    </row>
    <row r="2401" spans="1:4" x14ac:dyDescent="0.3">
      <c r="A2401" s="21"/>
      <c r="B2401" s="21"/>
      <c r="C2401" s="21"/>
      <c r="D2401" s="31"/>
    </row>
    <row r="2402" spans="1:4" x14ac:dyDescent="0.3">
      <c r="A2402" s="21"/>
      <c r="B2402" s="21"/>
      <c r="C2402" s="21"/>
      <c r="D2402" s="31"/>
    </row>
    <row r="2403" spans="1:4" x14ac:dyDescent="0.3">
      <c r="A2403" s="21"/>
      <c r="B2403" s="21"/>
      <c r="C2403" s="21"/>
      <c r="D2403" s="31"/>
    </row>
    <row r="2404" spans="1:4" x14ac:dyDescent="0.3">
      <c r="A2404" s="21"/>
      <c r="B2404" s="21"/>
      <c r="C2404" s="21"/>
      <c r="D2404" s="31"/>
    </row>
    <row r="2405" spans="1:4" x14ac:dyDescent="0.3">
      <c r="A2405" s="21"/>
      <c r="B2405" s="21"/>
      <c r="C2405" s="21"/>
      <c r="D2405" s="31"/>
    </row>
    <row r="2406" spans="1:4" x14ac:dyDescent="0.3">
      <c r="A2406" s="21"/>
      <c r="B2406" s="21"/>
      <c r="C2406" s="21"/>
      <c r="D2406" s="31"/>
    </row>
    <row r="2407" spans="1:4" x14ac:dyDescent="0.3">
      <c r="A2407" s="21"/>
      <c r="B2407" s="21"/>
      <c r="C2407" s="21"/>
      <c r="D2407" s="31"/>
    </row>
    <row r="2408" spans="1:4" x14ac:dyDescent="0.3">
      <c r="A2408" s="21"/>
      <c r="B2408" s="21"/>
      <c r="C2408" s="21"/>
      <c r="D2408" s="31"/>
    </row>
    <row r="2409" spans="1:4" x14ac:dyDescent="0.3">
      <c r="A2409" s="21"/>
      <c r="B2409" s="21"/>
      <c r="C2409" s="21"/>
      <c r="D2409" s="31"/>
    </row>
    <row r="2410" spans="1:4" x14ac:dyDescent="0.3">
      <c r="A2410" s="21"/>
      <c r="B2410" s="21"/>
      <c r="C2410" s="21"/>
      <c r="D2410" s="31"/>
    </row>
  </sheetData>
  <mergeCells count="10">
    <mergeCell ref="E4:J4"/>
    <mergeCell ref="L4:U4"/>
    <mergeCell ref="E5:F5"/>
    <mergeCell ref="G5:H5"/>
    <mergeCell ref="I5:J5"/>
    <mergeCell ref="L5:M5"/>
    <mergeCell ref="N5:O5"/>
    <mergeCell ref="P5:Q5"/>
    <mergeCell ref="R5:S5"/>
    <mergeCell ref="T5:U5"/>
  </mergeCells>
  <phoneticPr fontId="2" type="noConversion"/>
  <conditionalFormatting sqref="F9 F12 F79 F31 F15:F17 F121:F122 F96:F98 F113:F114 F90:F91 F19:F20 F83:F85 F81 F87 F25:F26 F33 F22:F23 F61:F77 F46:F55 F38:F44 F102:F105">
    <cfRule type="cellIs" dxfId="262" priority="175" operator="lessThan">
      <formula>0</formula>
    </cfRule>
  </conditionalFormatting>
  <conditionalFormatting sqref="F115">
    <cfRule type="cellIs" dxfId="261" priority="123" operator="lessThan">
      <formula>0</formula>
    </cfRule>
  </conditionalFormatting>
  <conditionalFormatting sqref="F116">
    <cfRule type="cellIs" dxfId="260" priority="120" operator="lessThan">
      <formula>0</formula>
    </cfRule>
  </conditionalFormatting>
  <conditionalFormatting sqref="F92">
    <cfRule type="cellIs" dxfId="259" priority="106" operator="lessThan">
      <formula>0</formula>
    </cfRule>
  </conditionalFormatting>
  <conditionalFormatting sqref="F10">
    <cfRule type="cellIs" dxfId="258" priority="102" operator="lessThan">
      <formula>0</formula>
    </cfRule>
  </conditionalFormatting>
  <conditionalFormatting sqref="F56">
    <cfRule type="cellIs" dxfId="257" priority="98" operator="lessThan">
      <formula>0</formula>
    </cfRule>
  </conditionalFormatting>
  <conditionalFormatting sqref="F78">
    <cfRule type="cellIs" dxfId="256" priority="94" operator="lessThan">
      <formula>0</formula>
    </cfRule>
  </conditionalFormatting>
  <conditionalFormatting sqref="F60">
    <cfRule type="cellIs" dxfId="255" priority="71" operator="lessThan">
      <formula>0</formula>
    </cfRule>
  </conditionalFormatting>
  <conditionalFormatting sqref="F99">
    <cfRule type="cellIs" dxfId="254" priority="70" operator="lessThan">
      <formula>0</formula>
    </cfRule>
  </conditionalFormatting>
  <conditionalFormatting sqref="F100">
    <cfRule type="cellIs" dxfId="253" priority="69" operator="lessThan">
      <formula>0</formula>
    </cfRule>
  </conditionalFormatting>
  <conditionalFormatting sqref="F124">
    <cfRule type="cellIs" dxfId="252" priority="67" operator="lessThan">
      <formula>0</formula>
    </cfRule>
  </conditionalFormatting>
  <conditionalFormatting sqref="F107">
    <cfRule type="cellIs" dxfId="251" priority="65" operator="lessThan">
      <formula>0</formula>
    </cfRule>
  </conditionalFormatting>
  <conditionalFormatting sqref="F86">
    <cfRule type="cellIs" dxfId="250" priority="61" operator="lessThan">
      <formula>0</formula>
    </cfRule>
  </conditionalFormatting>
  <conditionalFormatting sqref="F123">
    <cfRule type="cellIs" dxfId="249" priority="55" operator="lessThan">
      <formula>0</formula>
    </cfRule>
  </conditionalFormatting>
  <conditionalFormatting sqref="F109">
    <cfRule type="cellIs" dxfId="248" priority="54" operator="lessThan">
      <formula>0</formula>
    </cfRule>
  </conditionalFormatting>
  <conditionalFormatting sqref="F29">
    <cfRule type="cellIs" dxfId="247" priority="35" operator="lessThan">
      <formula>0</formula>
    </cfRule>
  </conditionalFormatting>
  <conditionalFormatting sqref="F28">
    <cfRule type="cellIs" dxfId="246" priority="34" operator="lessThan">
      <formula>0</formula>
    </cfRule>
  </conditionalFormatting>
  <conditionalFormatting sqref="F82">
    <cfRule type="cellIs" dxfId="245" priority="33" operator="lessThan">
      <formula>0</formula>
    </cfRule>
  </conditionalFormatting>
  <conditionalFormatting sqref="F88">
    <cfRule type="cellIs" dxfId="244" priority="32" operator="lessThan">
      <formula>0</formula>
    </cfRule>
  </conditionalFormatting>
  <conditionalFormatting sqref="F89">
    <cfRule type="cellIs" dxfId="243" priority="31" operator="lessThan">
      <formula>0</formula>
    </cfRule>
  </conditionalFormatting>
  <conditionalFormatting sqref="F27">
    <cfRule type="cellIs" dxfId="242" priority="30" operator="lessThan">
      <formula>0</formula>
    </cfRule>
  </conditionalFormatting>
  <conditionalFormatting sqref="F24">
    <cfRule type="cellIs" dxfId="241" priority="29" operator="lessThan">
      <formula>0</formula>
    </cfRule>
  </conditionalFormatting>
  <conditionalFormatting sqref="F95">
    <cfRule type="cellIs" dxfId="240" priority="28" operator="lessThan">
      <formula>0</formula>
    </cfRule>
  </conditionalFormatting>
  <conditionalFormatting sqref="F117">
    <cfRule type="cellIs" dxfId="239" priority="27" operator="lessThan">
      <formula>0</formula>
    </cfRule>
  </conditionalFormatting>
  <conditionalFormatting sqref="F118">
    <cfRule type="cellIs" dxfId="238" priority="25" operator="lessThan">
      <formula>0</formula>
    </cfRule>
  </conditionalFormatting>
  <conditionalFormatting sqref="F119">
    <cfRule type="cellIs" dxfId="237" priority="24" operator="lessThan">
      <formula>0</formula>
    </cfRule>
  </conditionalFormatting>
  <conditionalFormatting sqref="F30">
    <cfRule type="cellIs" dxfId="236" priority="23" operator="lessThan">
      <formula>0</formula>
    </cfRule>
  </conditionalFormatting>
  <conditionalFormatting sqref="F18">
    <cfRule type="cellIs" dxfId="235" priority="22" operator="lessThan">
      <formula>0</formula>
    </cfRule>
  </conditionalFormatting>
  <conditionalFormatting sqref="F80">
    <cfRule type="cellIs" dxfId="234" priority="21" operator="lessThan">
      <formula>0</formula>
    </cfRule>
  </conditionalFormatting>
  <conditionalFormatting sqref="F111">
    <cfRule type="cellIs" dxfId="233" priority="20" operator="lessThan">
      <formula>0</formula>
    </cfRule>
  </conditionalFormatting>
  <conditionalFormatting sqref="F110">
    <cfRule type="cellIs" dxfId="232" priority="19" operator="lessThan">
      <formula>0</formula>
    </cfRule>
  </conditionalFormatting>
  <conditionalFormatting sqref="F32">
    <cfRule type="cellIs" dxfId="231" priority="18" operator="lessThan">
      <formula>0</formula>
    </cfRule>
  </conditionalFormatting>
  <conditionalFormatting sqref="F58">
    <cfRule type="cellIs" dxfId="230" priority="17" operator="lessThan">
      <formula>0</formula>
    </cfRule>
  </conditionalFormatting>
  <conditionalFormatting sqref="F59">
    <cfRule type="cellIs" dxfId="229" priority="16" operator="lessThan">
      <formula>0</formula>
    </cfRule>
  </conditionalFormatting>
  <conditionalFormatting sqref="F108">
    <cfRule type="cellIs" dxfId="228" priority="15" operator="lessThan">
      <formula>0</formula>
    </cfRule>
  </conditionalFormatting>
  <conditionalFormatting sqref="F45 F120">
    <cfRule type="cellIs" dxfId="227" priority="14" operator="lessThan">
      <formula>0</formula>
    </cfRule>
  </conditionalFormatting>
  <conditionalFormatting sqref="F11">
    <cfRule type="cellIs" dxfId="226" priority="12" operator="lessThan">
      <formula>0</formula>
    </cfRule>
  </conditionalFormatting>
  <conditionalFormatting sqref="F13">
    <cfRule type="cellIs" dxfId="225" priority="11" operator="lessThan">
      <formula>0</formula>
    </cfRule>
  </conditionalFormatting>
  <conditionalFormatting sqref="F14">
    <cfRule type="cellIs" dxfId="224" priority="10" operator="lessThan">
      <formula>0</formula>
    </cfRule>
  </conditionalFormatting>
  <conditionalFormatting sqref="F93">
    <cfRule type="cellIs" dxfId="223" priority="9" operator="lessThan">
      <formula>0</formula>
    </cfRule>
  </conditionalFormatting>
  <conditionalFormatting sqref="F101">
    <cfRule type="cellIs" dxfId="222" priority="8" operator="lessThan">
      <formula>0</formula>
    </cfRule>
  </conditionalFormatting>
  <conditionalFormatting sqref="F112">
    <cfRule type="cellIs" dxfId="221" priority="7" operator="lessThan">
      <formula>0</formula>
    </cfRule>
  </conditionalFormatting>
  <conditionalFormatting sqref="F94">
    <cfRule type="cellIs" dxfId="220" priority="6" operator="lessThan">
      <formula>0</formula>
    </cfRule>
  </conditionalFormatting>
  <conditionalFormatting sqref="F34:F37">
    <cfRule type="cellIs" dxfId="219" priority="5" operator="lessThan">
      <formula>0</formula>
    </cfRule>
  </conditionalFormatting>
  <conditionalFormatting sqref="F21">
    <cfRule type="cellIs" dxfId="218" priority="4" operator="lessThan">
      <formula>0</formula>
    </cfRule>
  </conditionalFormatting>
  <conditionalFormatting sqref="F57">
    <cfRule type="cellIs" dxfId="217" priority="2" operator="lessThan">
      <formula>0</formula>
    </cfRule>
  </conditionalFormatting>
  <conditionalFormatting sqref="F106">
    <cfRule type="cellIs" dxfId="216" priority="1" operator="lessThan">
      <formula>0</formula>
    </cfRule>
  </conditionalFormatting>
  <pageMargins left="0.75" right="0.75" top="1" bottom="1" header="0.5" footer="0.5"/>
  <pageSetup paperSize="9"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A1:BQ2500"/>
  <sheetViews>
    <sheetView zoomScale="80" zoomScaleNormal="80" zoomScalePageLayoutView="90" workbookViewId="0">
      <pane xSplit="4" ySplit="8" topLeftCell="J55" activePane="bottomRight" state="frozen"/>
      <selection activeCell="B57" sqref="B57"/>
      <selection pane="topRight" activeCell="B57" sqref="B57"/>
      <selection pane="bottomLeft" activeCell="B57" sqref="B57"/>
      <selection pane="bottomRight" activeCell="J106" sqref="J106"/>
    </sheetView>
  </sheetViews>
  <sheetFormatPr defaultColWidth="8.85546875" defaultRowHeight="16.5" x14ac:dyDescent="0.3"/>
  <cols>
    <col min="1" max="1" width="23.28515625" style="102" customWidth="1"/>
    <col min="2" max="2" width="32.85546875" style="102" customWidth="1"/>
    <col min="3" max="3" width="19.7109375" style="102" customWidth="1"/>
    <col min="4" max="4" width="58" style="153" customWidth="1"/>
    <col min="5" max="5" width="19.140625" style="59" customWidth="1"/>
    <col min="6" max="6" width="13" style="154" customWidth="1"/>
    <col min="7" max="8" width="13" style="155" customWidth="1"/>
    <col min="9" max="9" width="13.85546875" style="59" customWidth="1"/>
    <col min="10" max="10" width="13" style="59" customWidth="1"/>
    <col min="11" max="11" width="9.28515625" style="59" customWidth="1"/>
    <col min="12" max="12" width="12.42578125" style="59" customWidth="1"/>
    <col min="13" max="13" width="11.28515625" style="59" customWidth="1"/>
    <col min="14" max="14" width="8.85546875" style="154" customWidth="1"/>
    <col min="15" max="15" width="14.85546875" style="127" customWidth="1"/>
    <col min="16" max="16" width="11.28515625" style="127" customWidth="1"/>
    <col min="17" max="17" width="13.28515625" style="127" customWidth="1"/>
    <col min="18" max="19" width="11" style="4" hidden="1" customWidth="1"/>
    <col min="20" max="20" width="11" style="4" customWidth="1"/>
    <col min="21" max="21" width="10.42578125" style="143" customWidth="1"/>
    <col min="22" max="22" width="10.42578125" style="33" customWidth="1"/>
    <col min="23" max="23" width="2.7109375" style="33" customWidth="1"/>
    <col min="24" max="25" width="0" style="33" hidden="1" customWidth="1"/>
    <col min="26" max="26" width="8.85546875" style="33"/>
    <col min="27" max="27" width="8.85546875" style="143"/>
    <col min="28" max="28" width="8.85546875" style="33"/>
    <col min="29" max="29" width="2.7109375" style="4" customWidth="1"/>
    <col min="30" max="31" width="0" style="3" hidden="1" customWidth="1"/>
    <col min="32" max="32" width="8.85546875" style="3"/>
    <col min="33" max="33" width="8.85546875" style="4"/>
    <col min="34" max="34" width="8.85546875" style="33"/>
    <col min="35" max="35" width="2.7109375" style="4" customWidth="1"/>
    <col min="36" max="37" width="0" style="3" hidden="1" customWidth="1"/>
    <col min="38" max="38" width="8.85546875" style="3"/>
    <col min="39" max="39" width="8.85546875" style="4"/>
    <col min="40" max="40" width="8.85546875" style="33"/>
    <col min="41" max="41" width="2.7109375" style="33" customWidth="1"/>
    <col min="42" max="43" width="0" style="33" hidden="1" customWidth="1"/>
    <col min="44" max="44" width="8.85546875" style="33"/>
    <col min="45" max="45" width="8.85546875" style="143"/>
    <col min="46" max="46" width="8.85546875" style="33"/>
    <col min="47" max="47" width="2.7109375" style="4" customWidth="1"/>
    <col min="48" max="49" width="9.28515625" style="4" hidden="1" customWidth="1"/>
    <col min="50" max="51" width="9.28515625" style="4" customWidth="1"/>
    <col min="52" max="52" width="8.85546875" style="143" customWidth="1"/>
    <col min="53" max="53" width="8.85546875" style="33" customWidth="1"/>
    <col min="54" max="54" width="2.7109375" style="33" customWidth="1"/>
    <col min="55" max="55" width="10.7109375" style="33" customWidth="1"/>
    <col min="56" max="56" width="2.7109375" style="33" customWidth="1"/>
    <col min="57" max="57" width="17" style="33" customWidth="1"/>
    <col min="58" max="61" width="8.85546875" style="33" customWidth="1"/>
    <col min="62" max="62" width="2.42578125" style="4" customWidth="1"/>
    <col min="63" max="63" width="8.85546875" style="33" customWidth="1"/>
    <col min="64" max="68" width="8.85546875" style="4" customWidth="1"/>
    <col min="69" max="16384" width="8.85546875" style="4"/>
  </cols>
  <sheetData>
    <row r="1" spans="1:69" ht="18" thickBot="1" x14ac:dyDescent="0.35">
      <c r="I1" s="19"/>
      <c r="J1" s="33"/>
      <c r="K1" s="31"/>
      <c r="L1" s="38"/>
      <c r="M1" s="38"/>
      <c r="N1" s="60"/>
      <c r="O1" s="4"/>
      <c r="R1" s="727" t="s">
        <v>72</v>
      </c>
      <c r="S1" s="728"/>
      <c r="T1" s="728"/>
      <c r="U1" s="729"/>
      <c r="X1" s="730" t="s">
        <v>73</v>
      </c>
      <c r="Y1" s="731"/>
      <c r="Z1" s="731"/>
      <c r="AA1" s="732"/>
      <c r="AC1" s="33"/>
      <c r="AD1" s="727" t="s">
        <v>92</v>
      </c>
      <c r="AE1" s="728"/>
      <c r="AF1" s="728"/>
      <c r="AG1" s="729"/>
      <c r="AI1" s="33"/>
      <c r="AJ1" s="736" t="s">
        <v>93</v>
      </c>
      <c r="AK1" s="737"/>
      <c r="AL1" s="737"/>
      <c r="AM1" s="738"/>
      <c r="AP1" s="739" t="s">
        <v>135</v>
      </c>
      <c r="AQ1" s="740"/>
      <c r="AR1" s="740"/>
      <c r="AS1" s="741"/>
      <c r="AU1" s="33"/>
      <c r="AV1" s="733" t="s">
        <v>57</v>
      </c>
      <c r="AW1" s="734"/>
      <c r="AX1" s="734"/>
      <c r="AY1" s="734"/>
      <c r="AZ1" s="735"/>
    </row>
    <row r="2" spans="1:69" ht="25.5" x14ac:dyDescent="0.5">
      <c r="A2" s="156"/>
      <c r="B2" s="156"/>
      <c r="C2" s="156"/>
      <c r="D2" s="157" t="s">
        <v>672</v>
      </c>
      <c r="E2" s="159"/>
      <c r="F2" s="158"/>
      <c r="G2" s="160"/>
      <c r="H2" s="160"/>
      <c r="I2" s="161" t="s">
        <v>32</v>
      </c>
      <c r="J2" s="162" t="s">
        <v>6</v>
      </c>
      <c r="K2" s="161" t="s">
        <v>7</v>
      </c>
      <c r="L2" s="161" t="s">
        <v>33</v>
      </c>
      <c r="M2" s="161" t="s">
        <v>10</v>
      </c>
      <c r="N2" s="161" t="s">
        <v>10</v>
      </c>
      <c r="O2" s="163" t="s">
        <v>8</v>
      </c>
      <c r="Q2" s="163" t="s">
        <v>37</v>
      </c>
      <c r="R2" s="86">
        <v>1.58</v>
      </c>
      <c r="S2" s="86">
        <v>1.56</v>
      </c>
      <c r="T2" s="86">
        <v>1.45</v>
      </c>
      <c r="U2" s="164">
        <v>1.45</v>
      </c>
      <c r="V2" s="165">
        <f>SUM(R2-U2)/R2</f>
        <v>8.2278481012658292E-2</v>
      </c>
      <c r="X2" s="86">
        <v>1.35</v>
      </c>
      <c r="Y2" s="86">
        <v>1.18</v>
      </c>
      <c r="Z2" s="86">
        <v>1.05</v>
      </c>
      <c r="AA2" s="164">
        <v>1.05</v>
      </c>
      <c r="AB2" s="165">
        <f>SUM(X2-AA2)/X2</f>
        <v>0.22222222222222224</v>
      </c>
      <c r="AC2" s="33"/>
      <c r="AD2" s="86">
        <v>6.5</v>
      </c>
      <c r="AE2" s="86">
        <v>8.1</v>
      </c>
      <c r="AF2" s="86">
        <v>8.75</v>
      </c>
      <c r="AG2" s="164">
        <v>8.75</v>
      </c>
      <c r="AH2" s="165">
        <f>SUM(AG2-AD2)/AG2</f>
        <v>0.25714285714285712</v>
      </c>
      <c r="AI2" s="33"/>
      <c r="AJ2" s="86">
        <v>5.5</v>
      </c>
      <c r="AK2" s="86">
        <v>6.4</v>
      </c>
      <c r="AL2" s="86">
        <v>6.75</v>
      </c>
      <c r="AM2" s="164">
        <v>6.75</v>
      </c>
      <c r="AN2" s="165">
        <f>SUM(AM2-AJ2)/AM2</f>
        <v>0.18518518518518517</v>
      </c>
      <c r="AP2" s="86">
        <v>6</v>
      </c>
      <c r="AQ2" s="86">
        <v>6.6</v>
      </c>
      <c r="AR2" s="86">
        <v>8.4499999999999993</v>
      </c>
      <c r="AS2" s="164">
        <v>8.4499999999999993</v>
      </c>
      <c r="AT2" s="165">
        <f>SUM(AS2-AP2)/AS2</f>
        <v>0.28994082840236679</v>
      </c>
      <c r="AU2" s="33"/>
      <c r="AV2" s="86">
        <v>10</v>
      </c>
      <c r="AW2" s="86">
        <v>11</v>
      </c>
      <c r="AX2" s="86">
        <v>11</v>
      </c>
      <c r="AY2" s="86">
        <v>13.25</v>
      </c>
      <c r="AZ2" s="164">
        <v>13.25</v>
      </c>
      <c r="BA2" s="165">
        <f>SUM(AZ2-AV2)/AZ2</f>
        <v>0.24528301886792453</v>
      </c>
      <c r="BC2" s="262"/>
    </row>
    <row r="3" spans="1:69" ht="25.5" x14ac:dyDescent="0.5">
      <c r="A3" s="166"/>
      <c r="B3" s="166"/>
      <c r="C3" s="166"/>
      <c r="E3" s="159"/>
      <c r="G3" s="160"/>
      <c r="H3" s="160"/>
      <c r="I3" s="161" t="s">
        <v>5</v>
      </c>
      <c r="J3" s="162" t="s">
        <v>9</v>
      </c>
      <c r="K3" s="109" t="s">
        <v>16</v>
      </c>
      <c r="L3" s="241">
        <v>0.08</v>
      </c>
      <c r="M3" s="161"/>
      <c r="N3" s="161" t="s">
        <v>5</v>
      </c>
      <c r="O3" s="163" t="s">
        <v>11</v>
      </c>
      <c r="Q3" s="163" t="s">
        <v>38</v>
      </c>
      <c r="R3" s="469" t="s">
        <v>205</v>
      </c>
      <c r="S3" s="469" t="s">
        <v>210</v>
      </c>
      <c r="T3" s="469" t="s">
        <v>274</v>
      </c>
      <c r="U3" s="639" t="s">
        <v>583</v>
      </c>
      <c r="V3" s="167" t="s">
        <v>34</v>
      </c>
      <c r="X3" s="469" t="s">
        <v>205</v>
      </c>
      <c r="Y3" s="469" t="s">
        <v>210</v>
      </c>
      <c r="Z3" s="469" t="s">
        <v>274</v>
      </c>
      <c r="AA3" s="639" t="s">
        <v>583</v>
      </c>
      <c r="AB3" s="167" t="s">
        <v>34</v>
      </c>
      <c r="AC3" s="33"/>
      <c r="AD3" s="469" t="s">
        <v>205</v>
      </c>
      <c r="AE3" s="469" t="s">
        <v>210</v>
      </c>
      <c r="AF3" s="469" t="s">
        <v>274</v>
      </c>
      <c r="AG3" s="639" t="s">
        <v>583</v>
      </c>
      <c r="AH3" s="97" t="s">
        <v>34</v>
      </c>
      <c r="AI3" s="33"/>
      <c r="AJ3" s="469" t="s">
        <v>205</v>
      </c>
      <c r="AK3" s="469" t="s">
        <v>210</v>
      </c>
      <c r="AL3" s="469" t="s">
        <v>274</v>
      </c>
      <c r="AM3" s="639" t="s">
        <v>583</v>
      </c>
      <c r="AN3" s="97" t="s">
        <v>34</v>
      </c>
      <c r="AP3" s="469" t="s">
        <v>205</v>
      </c>
      <c r="AQ3" s="469" t="s">
        <v>210</v>
      </c>
      <c r="AR3" s="469" t="s">
        <v>274</v>
      </c>
      <c r="AS3" s="639" t="s">
        <v>583</v>
      </c>
      <c r="AT3" s="97" t="s">
        <v>34</v>
      </c>
      <c r="AU3" s="33"/>
      <c r="AV3" s="469" t="s">
        <v>205</v>
      </c>
      <c r="AW3" s="469" t="s">
        <v>210</v>
      </c>
      <c r="AX3" s="469" t="s">
        <v>274</v>
      </c>
      <c r="AY3" s="469" t="s">
        <v>392</v>
      </c>
      <c r="AZ3" s="639" t="s">
        <v>583</v>
      </c>
      <c r="BA3" s="167" t="s">
        <v>34</v>
      </c>
      <c r="BC3" s="469" t="s">
        <v>274</v>
      </c>
      <c r="BE3" s="168" t="s">
        <v>9</v>
      </c>
      <c r="BF3" s="169" t="s">
        <v>61</v>
      </c>
      <c r="BG3" s="163"/>
      <c r="BH3" s="163"/>
      <c r="BI3" s="170" t="s">
        <v>62</v>
      </c>
      <c r="BJ3" s="33"/>
      <c r="BK3" s="171" t="s">
        <v>62</v>
      </c>
      <c r="BL3" s="171" t="s">
        <v>62</v>
      </c>
    </row>
    <row r="4" spans="1:69" ht="17.25" x14ac:dyDescent="0.3">
      <c r="A4" s="593" t="str">
        <f>'ITMA Form Data'!A4</f>
        <v>NEW</v>
      </c>
      <c r="B4" s="5" t="str">
        <f>'ITMA Form Data'!B4</f>
        <v>CARRY OVER</v>
      </c>
      <c r="C4" s="431" t="str">
        <f>'ITMA Form Data'!C4</f>
        <v>CLOSE OUT</v>
      </c>
      <c r="D4" s="5" t="str">
        <f>'ITMA Form Data'!D4</f>
        <v>PRODUCT DESCRIPTION</v>
      </c>
      <c r="E4" s="159"/>
      <c r="G4" s="172"/>
      <c r="H4" s="73"/>
      <c r="J4" s="162" t="s">
        <v>12</v>
      </c>
      <c r="K4" s="161" t="s">
        <v>13</v>
      </c>
      <c r="L4" s="241">
        <v>0.08</v>
      </c>
      <c r="O4" s="169" t="s">
        <v>14</v>
      </c>
      <c r="P4" s="169" t="s">
        <v>40</v>
      </c>
      <c r="Q4" s="169" t="s">
        <v>39</v>
      </c>
      <c r="R4" s="73" t="s">
        <v>15</v>
      </c>
      <c r="S4" s="73" t="s">
        <v>15</v>
      </c>
      <c r="T4" s="73" t="s">
        <v>15</v>
      </c>
      <c r="U4" s="455" t="s">
        <v>15</v>
      </c>
      <c r="V4" s="173" t="s">
        <v>5</v>
      </c>
      <c r="X4" s="57" t="s">
        <v>54</v>
      </c>
      <c r="Y4" s="57" t="s">
        <v>54</v>
      </c>
      <c r="Z4" s="57" t="s">
        <v>54</v>
      </c>
      <c r="AA4" s="455" t="s">
        <v>54</v>
      </c>
      <c r="AB4" s="173" t="s">
        <v>5</v>
      </c>
      <c r="AC4" s="33"/>
      <c r="AD4" s="57" t="s">
        <v>69</v>
      </c>
      <c r="AE4" s="57" t="s">
        <v>69</v>
      </c>
      <c r="AF4" s="57" t="s">
        <v>69</v>
      </c>
      <c r="AG4" s="455" t="s">
        <v>69</v>
      </c>
      <c r="AH4" s="127" t="s">
        <v>5</v>
      </c>
      <c r="AI4" s="33"/>
      <c r="AJ4" s="57" t="s">
        <v>91</v>
      </c>
      <c r="AK4" s="57" t="s">
        <v>91</v>
      </c>
      <c r="AL4" s="57" t="s">
        <v>91</v>
      </c>
      <c r="AM4" s="455" t="s">
        <v>91</v>
      </c>
      <c r="AN4" s="127" t="s">
        <v>5</v>
      </c>
      <c r="AP4" s="57" t="s">
        <v>91</v>
      </c>
      <c r="AQ4" s="57" t="s">
        <v>91</v>
      </c>
      <c r="AR4" s="57" t="s">
        <v>91</v>
      </c>
      <c r="AS4" s="455" t="s">
        <v>91</v>
      </c>
      <c r="AT4" s="127" t="s">
        <v>5</v>
      </c>
      <c r="AU4" s="33"/>
      <c r="AV4" s="57" t="s">
        <v>56</v>
      </c>
      <c r="AW4" s="57" t="s">
        <v>56</v>
      </c>
      <c r="AX4" s="57" t="s">
        <v>56</v>
      </c>
      <c r="AY4" s="57" t="s">
        <v>56</v>
      </c>
      <c r="AZ4" s="455" t="s">
        <v>56</v>
      </c>
      <c r="BA4" s="174" t="s">
        <v>5</v>
      </c>
      <c r="BC4" s="57" t="s">
        <v>58</v>
      </c>
      <c r="BE4" s="168" t="s">
        <v>12</v>
      </c>
      <c r="BF4" s="163" t="s">
        <v>10</v>
      </c>
      <c r="BG4" s="175" t="s">
        <v>7</v>
      </c>
      <c r="BH4" s="171" t="s">
        <v>33</v>
      </c>
      <c r="BI4" s="170" t="s">
        <v>10</v>
      </c>
      <c r="BJ4" s="33"/>
      <c r="BK4" s="175" t="s">
        <v>7</v>
      </c>
      <c r="BL4" s="171" t="s">
        <v>10</v>
      </c>
    </row>
    <row r="5" spans="1:69" x14ac:dyDescent="0.3">
      <c r="A5" s="176"/>
      <c r="B5" s="176"/>
      <c r="C5" s="176"/>
      <c r="D5" s="163"/>
      <c r="E5" s="177"/>
      <c r="J5" s="154" t="s">
        <v>31</v>
      </c>
      <c r="K5" s="154" t="s">
        <v>31</v>
      </c>
      <c r="L5" s="154" t="s">
        <v>31</v>
      </c>
      <c r="M5" s="154" t="s">
        <v>31</v>
      </c>
      <c r="O5" s="178" t="s">
        <v>31</v>
      </c>
      <c r="P5" s="178" t="s">
        <v>15</v>
      </c>
      <c r="Q5" s="178" t="s">
        <v>15</v>
      </c>
      <c r="R5" s="86">
        <f>R2</f>
        <v>1.58</v>
      </c>
      <c r="S5" s="86">
        <v>1.56</v>
      </c>
      <c r="T5" s="86">
        <v>1.45</v>
      </c>
      <c r="U5" s="640">
        <f>U2</f>
        <v>1.45</v>
      </c>
      <c r="V5" s="181"/>
      <c r="X5" s="86">
        <f>X2</f>
        <v>1.35</v>
      </c>
      <c r="Y5" s="57">
        <v>1.1299999999999999</v>
      </c>
      <c r="Z5" s="57">
        <v>1.05</v>
      </c>
      <c r="AA5" s="641">
        <f>AA2</f>
        <v>1.05</v>
      </c>
      <c r="AB5" s="174"/>
      <c r="AC5" s="33"/>
      <c r="AD5" s="86">
        <f>AD2</f>
        <v>6.5</v>
      </c>
      <c r="AE5" s="57">
        <v>7.5</v>
      </c>
      <c r="AF5" s="57">
        <v>8.75</v>
      </c>
      <c r="AG5" s="641">
        <f>AG2</f>
        <v>8.75</v>
      </c>
      <c r="AH5" s="103"/>
      <c r="AI5" s="33"/>
      <c r="AJ5" s="86">
        <f>AJ2</f>
        <v>5.5</v>
      </c>
      <c r="AK5" s="86">
        <v>5.9</v>
      </c>
      <c r="AL5" s="86">
        <v>6.75</v>
      </c>
      <c r="AM5" s="640">
        <f>AM2</f>
        <v>6.75</v>
      </c>
      <c r="AN5" s="103"/>
      <c r="AP5" s="86">
        <f>AP2</f>
        <v>6</v>
      </c>
      <c r="AQ5" s="86">
        <v>6.6</v>
      </c>
      <c r="AR5" s="86">
        <v>8.4499999999999993</v>
      </c>
      <c r="AS5" s="640">
        <f>AS2</f>
        <v>8.4499999999999993</v>
      </c>
      <c r="AT5" s="103"/>
      <c r="AU5" s="33"/>
      <c r="AV5" s="86">
        <f>AV2</f>
        <v>10</v>
      </c>
      <c r="AW5" s="86">
        <v>11</v>
      </c>
      <c r="AX5" s="86">
        <v>11</v>
      </c>
      <c r="AY5" s="86">
        <v>13.25</v>
      </c>
      <c r="AZ5" s="640">
        <f>AZ2</f>
        <v>13.25</v>
      </c>
      <c r="BA5" s="179"/>
      <c r="BC5" s="57" t="s">
        <v>31</v>
      </c>
      <c r="BE5" s="178" t="s">
        <v>31</v>
      </c>
      <c r="BF5" s="178" t="s">
        <v>31</v>
      </c>
      <c r="BG5" s="178" t="s">
        <v>31</v>
      </c>
      <c r="BH5" s="241">
        <v>0.08</v>
      </c>
      <c r="BI5" s="169" t="s">
        <v>31</v>
      </c>
      <c r="BJ5" s="33"/>
      <c r="BK5" s="178" t="s">
        <v>5</v>
      </c>
      <c r="BL5" s="169" t="s">
        <v>5</v>
      </c>
    </row>
    <row r="6" spans="1:69" ht="17.25" x14ac:dyDescent="0.3">
      <c r="A6" s="702" t="s">
        <v>675</v>
      </c>
      <c r="B6" s="701"/>
      <c r="C6" s="701"/>
      <c r="D6" s="10"/>
      <c r="E6" s="1" t="s">
        <v>107</v>
      </c>
      <c r="F6" s="247" t="s">
        <v>139</v>
      </c>
      <c r="L6" s="180"/>
      <c r="M6" s="180"/>
      <c r="N6" s="33"/>
      <c r="O6" s="33"/>
      <c r="P6" s="33"/>
      <c r="Q6" s="33"/>
      <c r="AV6" s="264"/>
      <c r="AW6" s="264"/>
      <c r="AX6" s="264"/>
      <c r="AY6" s="264"/>
      <c r="BA6" s="182"/>
      <c r="BG6" s="33" t="s">
        <v>397</v>
      </c>
      <c r="BJ6" s="33"/>
      <c r="BK6" s="33" t="s">
        <v>394</v>
      </c>
      <c r="BL6" s="91"/>
    </row>
    <row r="7" spans="1:69" ht="15.75" customHeight="1" x14ac:dyDescent="0.3">
      <c r="E7" s="184"/>
      <c r="G7" s="4"/>
      <c r="H7" s="4"/>
      <c r="I7" s="4"/>
      <c r="J7" s="4"/>
      <c r="K7" s="185"/>
      <c r="L7" s="186"/>
      <c r="M7" s="186"/>
      <c r="N7" s="187"/>
      <c r="O7" s="188"/>
      <c r="P7" s="186"/>
      <c r="Q7" s="186"/>
      <c r="R7" s="267"/>
      <c r="S7" s="468"/>
      <c r="T7" s="468"/>
      <c r="U7" s="141"/>
      <c r="V7" s="190"/>
      <c r="AB7" s="179"/>
      <c r="AC7" s="33"/>
      <c r="AD7" s="127"/>
      <c r="AE7" s="127"/>
      <c r="AF7" s="127"/>
      <c r="AG7" s="33"/>
      <c r="AI7" s="33"/>
      <c r="AJ7" s="127"/>
      <c r="AK7" s="127"/>
      <c r="AL7" s="127"/>
      <c r="AM7" s="33"/>
      <c r="AT7" s="179"/>
      <c r="AU7" s="33"/>
      <c r="AV7" s="264"/>
      <c r="AW7" s="264"/>
      <c r="AX7" s="264"/>
      <c r="AY7" s="264"/>
      <c r="BA7" s="179"/>
      <c r="BG7" s="33" t="s">
        <v>398</v>
      </c>
      <c r="BK7" s="33" t="s">
        <v>395</v>
      </c>
    </row>
    <row r="8" spans="1:69" ht="15.75" customHeight="1" x14ac:dyDescent="0.3">
      <c r="A8" s="18"/>
      <c r="B8" s="18"/>
      <c r="C8" s="18"/>
      <c r="D8" s="19"/>
      <c r="E8" s="184"/>
      <c r="F8" s="348" t="s">
        <v>191</v>
      </c>
      <c r="G8" s="248" t="s">
        <v>140</v>
      </c>
      <c r="H8" s="247" t="s">
        <v>141</v>
      </c>
      <c r="I8" s="310" t="s">
        <v>140</v>
      </c>
      <c r="J8" s="311" t="s">
        <v>99</v>
      </c>
      <c r="K8" s="185"/>
      <c r="L8" s="186"/>
      <c r="M8" s="186"/>
      <c r="N8" s="187"/>
      <c r="O8" s="188"/>
      <c r="P8" s="186"/>
      <c r="Q8" s="186"/>
      <c r="R8" s="267"/>
      <c r="S8" s="468"/>
      <c r="T8" s="468"/>
      <c r="U8" s="141"/>
      <c r="V8" s="190"/>
      <c r="AB8" s="179"/>
      <c r="AC8" s="33"/>
      <c r="AD8" s="127"/>
      <c r="AE8" s="127"/>
      <c r="AF8" s="127"/>
      <c r="AG8" s="33"/>
      <c r="AI8" s="33"/>
      <c r="AJ8" s="127"/>
      <c r="AK8" s="127"/>
      <c r="AL8" s="127"/>
      <c r="AM8" s="33"/>
      <c r="AT8" s="179"/>
      <c r="AU8" s="33"/>
      <c r="AV8" s="264"/>
      <c r="AW8" s="264"/>
      <c r="AX8" s="264"/>
      <c r="AY8" s="264"/>
      <c r="BA8" s="179"/>
      <c r="BG8" s="33" t="s">
        <v>399</v>
      </c>
      <c r="BK8" s="33" t="s">
        <v>396</v>
      </c>
    </row>
    <row r="9" spans="1:69" ht="15.75" customHeight="1" x14ac:dyDescent="0.3">
      <c r="A9" s="312"/>
      <c r="B9" s="312"/>
      <c r="C9" s="312"/>
      <c r="D9" s="19"/>
      <c r="E9" s="198"/>
      <c r="F9" s="199"/>
      <c r="G9" s="192"/>
      <c r="H9" s="254"/>
      <c r="I9" s="203"/>
      <c r="J9" s="192"/>
      <c r="K9" s="193"/>
      <c r="L9" s="140"/>
      <c r="M9" s="140"/>
      <c r="N9" s="194"/>
      <c r="O9" s="140"/>
      <c r="P9" s="189"/>
      <c r="Q9" s="195"/>
      <c r="R9" s="189"/>
      <c r="S9" s="140"/>
      <c r="T9" s="140"/>
      <c r="U9" s="196"/>
      <c r="V9" s="197"/>
      <c r="X9" s="92"/>
      <c r="Y9" s="92"/>
      <c r="Z9" s="92"/>
      <c r="AA9" s="196"/>
      <c r="AB9" s="197"/>
      <c r="AC9" s="33"/>
      <c r="AD9" s="92"/>
      <c r="AE9" s="92"/>
      <c r="AF9" s="92"/>
      <c r="AG9" s="164"/>
      <c r="AH9" s="197"/>
      <c r="AI9" s="33"/>
      <c r="AJ9" s="92"/>
      <c r="AK9" s="92"/>
      <c r="AL9" s="92"/>
      <c r="AM9" s="164"/>
      <c r="AN9" s="197"/>
      <c r="AP9" s="92"/>
      <c r="AQ9" s="92"/>
      <c r="AR9" s="92"/>
      <c r="AS9" s="164"/>
      <c r="AT9" s="197"/>
      <c r="AU9" s="33"/>
      <c r="AV9" s="92"/>
      <c r="AW9" s="92"/>
      <c r="AX9" s="92"/>
      <c r="AY9" s="92"/>
      <c r="AZ9" s="92"/>
      <c r="BA9" s="197"/>
      <c r="BC9" s="92"/>
      <c r="BE9" s="92"/>
      <c r="BF9" s="92"/>
      <c r="BG9" s="92"/>
      <c r="BH9" s="92"/>
      <c r="BI9" s="92"/>
      <c r="BK9" s="119"/>
      <c r="BL9" s="119"/>
    </row>
    <row r="10" spans="1:69" ht="15.75" customHeight="1" x14ac:dyDescent="0.3">
      <c r="A10" s="26" t="str">
        <f>'ITMA Form Data'!A10</f>
        <v>APPAREL - SPRING '17 (Jan 1, 2017)</v>
      </c>
      <c r="B10" s="26"/>
      <c r="C10" s="26"/>
      <c r="D10" s="19" t="str">
        <f>IF('UK Prices'!D10=0,"",'UK Prices'!D10)</f>
        <v>Outer Layer</v>
      </c>
      <c r="E10" s="99"/>
      <c r="F10" s="183"/>
      <c r="G10" s="172" t="s">
        <v>273</v>
      </c>
      <c r="H10" s="254"/>
      <c r="I10" s="200"/>
      <c r="J10" s="172" t="s">
        <v>282</v>
      </c>
      <c r="K10" s="193"/>
      <c r="L10" s="140"/>
      <c r="M10" s="140"/>
      <c r="N10" s="201"/>
      <c r="O10" s="202"/>
      <c r="P10" s="189"/>
      <c r="Q10" s="195"/>
      <c r="R10" s="189"/>
      <c r="S10" s="140"/>
      <c r="T10" s="140"/>
      <c r="U10" s="196"/>
      <c r="V10" s="197"/>
      <c r="X10" s="92"/>
      <c r="Y10" s="92"/>
      <c r="Z10" s="92"/>
      <c r="AA10" s="196"/>
      <c r="AB10" s="197"/>
      <c r="AC10" s="33"/>
      <c r="AD10" s="92"/>
      <c r="AE10" s="92"/>
      <c r="AF10" s="92"/>
      <c r="AG10" s="164"/>
      <c r="AH10" s="197"/>
      <c r="AI10" s="33"/>
      <c r="AJ10" s="92"/>
      <c r="AK10" s="92"/>
      <c r="AL10" s="92"/>
      <c r="AM10" s="164"/>
      <c r="AN10" s="197"/>
      <c r="AP10" s="92"/>
      <c r="AQ10" s="92"/>
      <c r="AR10" s="92"/>
      <c r="AS10" s="164"/>
      <c r="AT10" s="197"/>
      <c r="AU10" s="33"/>
      <c r="AV10" s="92"/>
      <c r="AW10" s="92"/>
      <c r="AX10" s="92"/>
      <c r="AY10" s="92"/>
      <c r="AZ10" s="92"/>
      <c r="BA10" s="197"/>
      <c r="BC10" s="92"/>
      <c r="BE10" s="92"/>
      <c r="BF10" s="92"/>
      <c r="BG10" s="92"/>
      <c r="BH10" s="92"/>
      <c r="BI10" s="92"/>
      <c r="BO10" s="4" t="s">
        <v>400</v>
      </c>
      <c r="BP10" s="4" t="s">
        <v>401</v>
      </c>
      <c r="BQ10" s="4" t="s">
        <v>402</v>
      </c>
    </row>
    <row r="11" spans="1:69" ht="15.75" customHeight="1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IF('UK Prices'!D11=0,"",'UK Prices'!D11)</f>
        <v>FJ Full Zip Wind Jacket</v>
      </c>
      <c r="E11" s="99" t="s">
        <v>212</v>
      </c>
      <c r="F11" s="246" t="str">
        <f>'ITMA Form Data'!G11</f>
        <v>EUR-OW-58</v>
      </c>
      <c r="G11" s="203">
        <v>18.68</v>
      </c>
      <c r="H11" s="254">
        <f t="shared" ref="H11" si="0">(J11-G11)/G11</f>
        <v>-0.28372591006423975</v>
      </c>
      <c r="I11" s="203"/>
      <c r="J11" s="203">
        <v>13.38</v>
      </c>
      <c r="K11" s="193">
        <v>0.35</v>
      </c>
      <c r="L11" s="140">
        <f>SUM('UK Prices'!J11*$U$2*0.85)*$L$4</f>
        <v>2.5537399999999999</v>
      </c>
      <c r="M11" s="140">
        <f t="shared" ref="M11:M15" si="1">N11*SUM(J11:L11)</f>
        <v>1.9540488</v>
      </c>
      <c r="N11" s="194">
        <v>0.12</v>
      </c>
      <c r="O11" s="686">
        <f t="shared" ref="O11:O15" si="2">+J11+K11+M11</f>
        <v>15.684048800000001</v>
      </c>
      <c r="P11" s="189"/>
      <c r="Q11" s="195"/>
      <c r="R11" s="189">
        <v>14.371578936708861</v>
      </c>
      <c r="S11" s="140">
        <v>13.906548102564104</v>
      </c>
      <c r="T11" s="140">
        <v>14.951178482758623</v>
      </c>
      <c r="U11" s="196">
        <f t="shared" ref="U11" si="3">SUM(O11/$U$2)+P11+Q11</f>
        <v>10.816585379310347</v>
      </c>
      <c r="V11" s="197">
        <f>(U11-T11)/T11</f>
        <v>-0.27653961246039571</v>
      </c>
      <c r="X11" s="92">
        <v>16.820070162962963</v>
      </c>
      <c r="Y11" s="92">
        <v>18.372522033898306</v>
      </c>
      <c r="Z11" s="92">
        <v>20.646865523809524</v>
      </c>
      <c r="AA11" s="196">
        <f t="shared" ref="AA11" si="4">SUM(O11/$AA$2)</f>
        <v>14.937189333333334</v>
      </c>
      <c r="AB11" s="197">
        <f>(AA11-Z11)/Z11</f>
        <v>-0.27653961246039566</v>
      </c>
      <c r="AC11" s="33"/>
      <c r="AD11" s="92">
        <v>147.59611568</v>
      </c>
      <c r="AE11" s="92">
        <v>175.6045656</v>
      </c>
      <c r="AF11" s="92">
        <v>189.69307700000002</v>
      </c>
      <c r="AG11" s="164">
        <f t="shared" ref="AG11" si="5">SUM(O11*$AG$2)</f>
        <v>137.23542700000002</v>
      </c>
      <c r="AH11" s="197">
        <f>(AG11-AF11)/AF11</f>
        <v>-0.27653961246039566</v>
      </c>
      <c r="AI11" s="33"/>
      <c r="AJ11" s="92">
        <v>124.88902096000001</v>
      </c>
      <c r="AK11" s="92">
        <v>138.74928640000002</v>
      </c>
      <c r="AL11" s="92">
        <v>146.33465940000002</v>
      </c>
      <c r="AM11" s="164">
        <f t="shared" ref="AM11" si="6">SUM(O11*$AM$2)</f>
        <v>105.8673294</v>
      </c>
      <c r="AN11" s="197">
        <f>(AM11-AL11)/AL11</f>
        <v>-0.27653961246039577</v>
      </c>
      <c r="AP11" s="92">
        <v>136.24256832</v>
      </c>
      <c r="AQ11" s="92">
        <v>164.7647776</v>
      </c>
      <c r="AR11" s="92">
        <v>183.18931436</v>
      </c>
      <c r="AS11" s="164">
        <f t="shared" ref="AS11" si="7">SUM(O11*$AS$2)</f>
        <v>132.53021236000001</v>
      </c>
      <c r="AT11" s="197">
        <f>(AS11-AR11)/AR11</f>
        <v>-0.27653961246039566</v>
      </c>
      <c r="AU11" s="33"/>
      <c r="AV11" s="92"/>
      <c r="AW11" s="92">
        <v>354.52128800000003</v>
      </c>
      <c r="AX11" s="92">
        <v>354.52128800000003</v>
      </c>
      <c r="AY11" s="92">
        <v>391.55075000000005</v>
      </c>
      <c r="AZ11" s="92">
        <f>BC11*$AZ$2</f>
        <v>289.72449999999998</v>
      </c>
      <c r="BA11" s="197">
        <f>(AZ11-AY11)/AY11</f>
        <v>-0.26005888125613363</v>
      </c>
      <c r="BC11" s="92">
        <f t="shared" ref="BC11" si="8">SUM(BE11:BI11)</f>
        <v>21.866</v>
      </c>
      <c r="BE11" s="92">
        <f t="shared" ref="BE11" si="9">O11</f>
        <v>15.684048800000001</v>
      </c>
      <c r="BF11" s="92">
        <f t="shared" ref="BF11" si="10">-M11</f>
        <v>-1.9540488</v>
      </c>
      <c r="BG11" s="92">
        <f t="shared" ref="BG11:BG15" si="11">K11+1</f>
        <v>1.35</v>
      </c>
      <c r="BH11" s="92"/>
      <c r="BI11" s="92">
        <f t="shared" ref="BI11" si="12">SUM(BE11:BG11)*BL11</f>
        <v>6.7860000000000005</v>
      </c>
      <c r="BK11" s="119">
        <v>0.16800000000000001</v>
      </c>
      <c r="BL11" s="119">
        <v>0.45</v>
      </c>
      <c r="BO11" s="574">
        <v>3.1970400000000003</v>
      </c>
      <c r="BP11" s="574">
        <v>1.35</v>
      </c>
      <c r="BQ11" s="574">
        <f t="shared" ref="BQ11:BQ15" si="13">BO11-BP11</f>
        <v>1.8470400000000002</v>
      </c>
    </row>
    <row r="12" spans="1:69" ht="15.75" hidden="1" customHeight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IF('UK Prices'!D12=0,"",'UK Prices'!D12)</f>
        <v>FJ Windshirt</v>
      </c>
      <c r="E12" s="99" t="s">
        <v>212</v>
      </c>
      <c r="F12" s="191" t="str">
        <f>'ITMA Form Data'!G12</f>
        <v>EUR-OW-68</v>
      </c>
      <c r="G12" s="203">
        <v>18.68</v>
      </c>
      <c r="H12" s="254">
        <f t="shared" ref="H12:H15" si="14">(J12-G12)/G12</f>
        <v>0</v>
      </c>
      <c r="I12" s="203"/>
      <c r="J12" s="203">
        <v>18.68</v>
      </c>
      <c r="K12" s="193">
        <v>0.35</v>
      </c>
      <c r="L12" s="140">
        <f>SUM('UK Prices'!J12*$U$2*0.85)*$L$4</f>
        <v>0</v>
      </c>
      <c r="M12" s="140">
        <f t="shared" si="1"/>
        <v>2.2835999999999999</v>
      </c>
      <c r="N12" s="194">
        <v>0.12</v>
      </c>
      <c r="O12" s="686">
        <f t="shared" si="2"/>
        <v>21.313600000000001</v>
      </c>
      <c r="P12" s="189"/>
      <c r="Q12" s="195"/>
      <c r="R12" s="189">
        <v>14.371578936708861</v>
      </c>
      <c r="S12" s="140">
        <v>13.906548102564104</v>
      </c>
      <c r="T12" s="140">
        <v>14.951178482758623</v>
      </c>
      <c r="U12" s="196">
        <f t="shared" ref="U12:U15" si="15">SUM(O12/$U$2)+P12+Q12</f>
        <v>14.699034482758622</v>
      </c>
      <c r="V12" s="197">
        <f t="shared" ref="V12:V15" si="16">(U12-T12)/T12</f>
        <v>-1.6864489999284558E-2</v>
      </c>
      <c r="X12" s="92">
        <v>16.820070162962963</v>
      </c>
      <c r="Y12" s="92">
        <v>18.372522033898306</v>
      </c>
      <c r="Z12" s="92">
        <v>20.646865523809524</v>
      </c>
      <c r="AA12" s="196">
        <f t="shared" ref="AA12:AA15" si="17">SUM(O12/$AA$2)</f>
        <v>20.298666666666666</v>
      </c>
      <c r="AB12" s="197">
        <f t="shared" ref="AB12:AB15" si="18">(AA12-Z12)/Z12</f>
        <v>-1.686448999928452E-2</v>
      </c>
      <c r="AC12" s="33"/>
      <c r="AD12" s="92">
        <v>147.59611568</v>
      </c>
      <c r="AE12" s="92">
        <v>175.6045656</v>
      </c>
      <c r="AF12" s="92">
        <v>189.69307700000002</v>
      </c>
      <c r="AG12" s="164">
        <f t="shared" ref="AG12:AG15" si="19">SUM(O12*$AG$2)</f>
        <v>186.494</v>
      </c>
      <c r="AH12" s="197">
        <f t="shared" ref="AH12:AH15" si="20">(AG12-AF12)/AF12</f>
        <v>-1.6864489999284561E-2</v>
      </c>
      <c r="AI12" s="33"/>
      <c r="AJ12" s="92">
        <v>124.88902096000001</v>
      </c>
      <c r="AK12" s="92">
        <v>138.74928640000002</v>
      </c>
      <c r="AL12" s="92">
        <v>146.33465940000002</v>
      </c>
      <c r="AM12" s="164">
        <f t="shared" ref="AM12:AM15" si="21">SUM(O12*$AM$2)</f>
        <v>143.86680000000001</v>
      </c>
      <c r="AN12" s="197">
        <f t="shared" ref="AN12:AN15" si="22">(AM12-AL12)/AL12</f>
        <v>-1.6864489999284533E-2</v>
      </c>
      <c r="AP12" s="92">
        <v>136.24256832</v>
      </c>
      <c r="AQ12" s="92">
        <v>164.7647776</v>
      </c>
      <c r="AR12" s="92">
        <v>183.18931436</v>
      </c>
      <c r="AS12" s="164">
        <f t="shared" ref="AS12:AS109" si="23">SUM(O12*$AS$2)</f>
        <v>180.09992</v>
      </c>
      <c r="AT12" s="197">
        <f t="shared" ref="AT12:AT15" si="24">(AS12-AR12)/AR12</f>
        <v>-1.6864489999284474E-2</v>
      </c>
      <c r="AU12" s="33"/>
      <c r="AV12" s="92"/>
      <c r="AW12" s="92">
        <v>354.52128800000003</v>
      </c>
      <c r="AX12" s="92">
        <v>354.52128800000003</v>
      </c>
      <c r="AY12" s="92">
        <v>391.55075000000005</v>
      </c>
      <c r="AZ12" s="92">
        <f>BC12*$AZ$2</f>
        <v>391.55075000000005</v>
      </c>
      <c r="BA12" s="197">
        <f t="shared" ref="BA12:BA15" si="25">(AZ12-AY12)/AY12</f>
        <v>0</v>
      </c>
      <c r="BC12" s="92">
        <f t="shared" ref="BC12:BC15" si="26">SUM(BE12:BI12)</f>
        <v>29.551000000000002</v>
      </c>
      <c r="BE12" s="92">
        <f t="shared" ref="BE12:BE15" si="27">O12</f>
        <v>21.313600000000001</v>
      </c>
      <c r="BF12" s="92">
        <f t="shared" ref="BF12:BF15" si="28">-M12</f>
        <v>-2.2835999999999999</v>
      </c>
      <c r="BG12" s="92">
        <f t="shared" si="11"/>
        <v>1.35</v>
      </c>
      <c r="BH12" s="92"/>
      <c r="BI12" s="92">
        <f t="shared" ref="BI12:BI15" si="29">SUM(BE12:BG12)*BL12</f>
        <v>9.1710000000000012</v>
      </c>
      <c r="BK12" s="119">
        <v>0.16800000000000001</v>
      </c>
      <c r="BL12" s="119">
        <v>0.45</v>
      </c>
      <c r="BO12" s="574">
        <v>3.1970400000000003</v>
      </c>
      <c r="BP12" s="574">
        <v>1.35</v>
      </c>
      <c r="BQ12" s="574">
        <f t="shared" si="13"/>
        <v>1.8470400000000002</v>
      </c>
    </row>
    <row r="13" spans="1:69" ht="15.75" customHeight="1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IF('UK Prices'!D13=0,"",'UK Prices'!D13)</f>
        <v>FJ 1/2 zip Windshirt - S/S Solid Colour</v>
      </c>
      <c r="E13" s="99" t="s">
        <v>212</v>
      </c>
      <c r="F13" s="246" t="str">
        <f>'ITMA Form Data'!G13</f>
        <v>EUR-OW-112</v>
      </c>
      <c r="G13" s="203">
        <v>16.68</v>
      </c>
      <c r="H13" s="254">
        <f t="shared" ref="H13" si="30">(J13-G13)/G13</f>
        <v>-0.23021582733812948</v>
      </c>
      <c r="I13" s="203"/>
      <c r="J13" s="203">
        <v>12.84</v>
      </c>
      <c r="K13" s="193">
        <v>0.35</v>
      </c>
      <c r="L13" s="140">
        <f>SUM('UK Prices'!J13*$U$2*0.85)*$L$4</f>
        <v>2.3565399999999994</v>
      </c>
      <c r="M13" s="140">
        <f t="shared" si="1"/>
        <v>1.8655847999999997</v>
      </c>
      <c r="N13" s="194">
        <v>0.12</v>
      </c>
      <c r="O13" s="686">
        <f t="shared" si="2"/>
        <v>15.055584799999998</v>
      </c>
      <c r="P13" s="189"/>
      <c r="Q13" s="195"/>
      <c r="R13" s="189">
        <v>13.205577721518988</v>
      </c>
      <c r="S13" s="140">
        <v>12.438826666666667</v>
      </c>
      <c r="T13" s="140">
        <v>13.374526896551727</v>
      </c>
      <c r="U13" s="196">
        <f t="shared" ref="U13" si="31">SUM(O13/$U$2)+P13+Q13</f>
        <v>10.383161931034483</v>
      </c>
      <c r="V13" s="197">
        <f t="shared" si="16"/>
        <v>-0.2236613667649425</v>
      </c>
      <c r="X13" s="92">
        <v>15.455416888888889</v>
      </c>
      <c r="Y13" s="92">
        <v>16.433762711864411</v>
      </c>
      <c r="Z13" s="92">
        <v>18.469584761904763</v>
      </c>
      <c r="AA13" s="196">
        <f t="shared" ref="AA13" si="32">SUM(O13/$AA$2)</f>
        <v>14.338652190476187</v>
      </c>
      <c r="AB13" s="197">
        <f t="shared" si="18"/>
        <v>-0.22366136676494255</v>
      </c>
      <c r="AC13" s="33"/>
      <c r="AD13" s="92">
        <v>135.62128320000002</v>
      </c>
      <c r="AE13" s="92">
        <v>157.073904</v>
      </c>
      <c r="AF13" s="92">
        <v>169.68931000000003</v>
      </c>
      <c r="AG13" s="164">
        <f t="shared" ref="AG13" si="33">SUM(O13*$AG$2)</f>
        <v>131.73636699999997</v>
      </c>
      <c r="AH13" s="197">
        <f t="shared" si="20"/>
        <v>-0.22366136676494267</v>
      </c>
      <c r="AI13" s="33"/>
      <c r="AJ13" s="92">
        <v>114.75647040000001</v>
      </c>
      <c r="AK13" s="92">
        <v>124.10777600000002</v>
      </c>
      <c r="AL13" s="92">
        <v>130.90318200000002</v>
      </c>
      <c r="AM13" s="164">
        <f t="shared" ref="AM13" si="34">SUM(O13*$AM$2)</f>
        <v>101.62519739999999</v>
      </c>
      <c r="AN13" s="197">
        <f t="shared" si="22"/>
        <v>-0.22366136676494253</v>
      </c>
      <c r="AP13" s="92">
        <v>125.18887680000002</v>
      </c>
      <c r="AQ13" s="92">
        <v>147.377984</v>
      </c>
      <c r="AR13" s="92">
        <v>163.8713908</v>
      </c>
      <c r="AS13" s="164">
        <f t="shared" ref="AS13" si="35">SUM(O13*$AS$2)</f>
        <v>127.21969155999997</v>
      </c>
      <c r="AT13" s="197">
        <f t="shared" si="24"/>
        <v>-0.22366136676494253</v>
      </c>
      <c r="AU13" s="33"/>
      <c r="AV13" s="92"/>
      <c r="AW13" s="92">
        <v>317.26208800000001</v>
      </c>
      <c r="AX13" s="92">
        <v>317.26208800000001</v>
      </c>
      <c r="AY13" s="92">
        <v>353.12575000000004</v>
      </c>
      <c r="AZ13" s="92">
        <f t="shared" ref="AZ13" si="36">BC13*$AZ$2</f>
        <v>279.34974999999997</v>
      </c>
      <c r="BA13" s="197">
        <f t="shared" si="25"/>
        <v>-0.20892274211099038</v>
      </c>
      <c r="BC13" s="92">
        <f t="shared" ref="BC13" si="37">SUM(BE13:BI13)</f>
        <v>21.082999999999998</v>
      </c>
      <c r="BE13" s="92">
        <f t="shared" ref="BE13" si="38">O13</f>
        <v>15.055584799999998</v>
      </c>
      <c r="BF13" s="92">
        <f t="shared" ref="BF13" si="39">-M13</f>
        <v>-1.8655847999999997</v>
      </c>
      <c r="BG13" s="92">
        <f t="shared" si="11"/>
        <v>1.35</v>
      </c>
      <c r="BH13" s="92"/>
      <c r="BI13" s="92">
        <f t="shared" ref="BI13" si="40">SUM(BE13:BG13)*BL13</f>
        <v>6.5429999999999993</v>
      </c>
      <c r="BK13" s="119">
        <v>0.16800000000000001</v>
      </c>
      <c r="BL13" s="119">
        <v>0.45</v>
      </c>
      <c r="BO13" s="574">
        <v>2.8610400000000005</v>
      </c>
      <c r="BP13" s="574">
        <v>1.35</v>
      </c>
      <c r="BQ13" s="574">
        <f t="shared" si="13"/>
        <v>1.5110400000000004</v>
      </c>
    </row>
    <row r="14" spans="1:69" ht="15.75" customHeight="1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IF('UK Prices'!D14=0,"",'UK Prices'!D14)</f>
        <v>FJ 1/2 zip Windshirt - S/S Heather</v>
      </c>
      <c r="E14" s="99" t="s">
        <v>212</v>
      </c>
      <c r="F14" s="246" t="str">
        <f>'ITMA Form Data'!G14</f>
        <v>EUR-OW-112</v>
      </c>
      <c r="G14" s="203">
        <v>16.68</v>
      </c>
      <c r="H14" s="254">
        <f t="shared" ref="H14" si="41">(J14-G14)/G14</f>
        <v>-7.7937649880095855E-2</v>
      </c>
      <c r="I14" s="203"/>
      <c r="J14" s="203">
        <v>15.38</v>
      </c>
      <c r="K14" s="193">
        <v>0.35</v>
      </c>
      <c r="L14" s="140">
        <f>SUM('UK Prices'!J14*$U$2*0.85)*$L$4</f>
        <v>2.3565399999999994</v>
      </c>
      <c r="M14" s="140">
        <f t="shared" si="1"/>
        <v>2.1703847999999999</v>
      </c>
      <c r="N14" s="194">
        <v>0.12</v>
      </c>
      <c r="O14" s="686">
        <f t="shared" si="2"/>
        <v>17.900384800000001</v>
      </c>
      <c r="P14" s="189"/>
      <c r="Q14" s="195"/>
      <c r="R14" s="189">
        <v>13.205577721518988</v>
      </c>
      <c r="S14" s="140">
        <v>12.438826666666667</v>
      </c>
      <c r="T14" s="140">
        <v>13.374526896551727</v>
      </c>
      <c r="U14" s="196">
        <f t="shared" ref="U14" si="42">SUM(O14/$U$2)+P14+Q14</f>
        <v>12.345092965517242</v>
      </c>
      <c r="V14" s="197">
        <f t="shared" ref="V14" si="43">(U14-T14)/T14</f>
        <v>-7.6969745471886328E-2</v>
      </c>
      <c r="X14" s="92">
        <v>15.455416888888889</v>
      </c>
      <c r="Y14" s="92">
        <v>16.433762711864411</v>
      </c>
      <c r="Z14" s="92">
        <v>18.469584761904763</v>
      </c>
      <c r="AA14" s="196">
        <f t="shared" ref="AA14" si="44">SUM(O14/$AA$2)</f>
        <v>17.047985523809523</v>
      </c>
      <c r="AB14" s="197">
        <f t="shared" ref="AB14" si="45">(AA14-Z14)/Z14</f>
        <v>-7.6969745471886342E-2</v>
      </c>
      <c r="AC14" s="33"/>
      <c r="AD14" s="92">
        <v>135.62128320000002</v>
      </c>
      <c r="AE14" s="92">
        <v>157.073904</v>
      </c>
      <c r="AF14" s="92">
        <v>169.68931000000003</v>
      </c>
      <c r="AG14" s="164">
        <f t="shared" ref="AG14" si="46">SUM(O14*$AG$2)</f>
        <v>156.628367</v>
      </c>
      <c r="AH14" s="197">
        <f t="shared" ref="AH14" si="47">(AG14-AF14)/AF14</f>
        <v>-7.6969745471886439E-2</v>
      </c>
      <c r="AI14" s="33"/>
      <c r="AJ14" s="92">
        <v>114.75647040000001</v>
      </c>
      <c r="AK14" s="92">
        <v>124.10777600000002</v>
      </c>
      <c r="AL14" s="92">
        <v>130.90318200000002</v>
      </c>
      <c r="AM14" s="164">
        <f t="shared" ref="AM14" si="48">SUM(O14*$AM$2)</f>
        <v>120.8275974</v>
      </c>
      <c r="AN14" s="197">
        <f t="shared" ref="AN14" si="49">(AM14-AL14)/AL14</f>
        <v>-7.6969745471886328E-2</v>
      </c>
      <c r="AP14" s="92">
        <v>125.18887680000002</v>
      </c>
      <c r="AQ14" s="92">
        <v>147.377984</v>
      </c>
      <c r="AR14" s="92">
        <v>163.8713908</v>
      </c>
      <c r="AS14" s="164">
        <f t="shared" ref="AS14" si="50">SUM(O14*$AS$2)</f>
        <v>151.25825155999999</v>
      </c>
      <c r="AT14" s="197">
        <f t="shared" ref="AT14" si="51">(AS14-AR14)/AR14</f>
        <v>-7.69697454718863E-2</v>
      </c>
      <c r="AU14" s="33"/>
      <c r="AV14" s="92"/>
      <c r="AW14" s="92">
        <v>317.26208800000001</v>
      </c>
      <c r="AX14" s="92">
        <v>317.26208800000001</v>
      </c>
      <c r="AY14" s="92">
        <v>353.12575000000004</v>
      </c>
      <c r="AZ14" s="92">
        <f t="shared" ref="AZ14" si="52">BC14*$AZ$2</f>
        <v>328.14950000000005</v>
      </c>
      <c r="BA14" s="197">
        <f t="shared" ref="BA14" si="53">(AZ14-AY14)/AY14</f>
        <v>-7.0729053318824786E-2</v>
      </c>
      <c r="BC14" s="92">
        <f t="shared" ref="BC14" si="54">SUM(BE14:BI14)</f>
        <v>24.766000000000002</v>
      </c>
      <c r="BE14" s="92">
        <f t="shared" ref="BE14" si="55">O14</f>
        <v>17.900384800000001</v>
      </c>
      <c r="BF14" s="92">
        <f t="shared" ref="BF14" si="56">-M14</f>
        <v>-2.1703847999999999</v>
      </c>
      <c r="BG14" s="92">
        <f t="shared" si="11"/>
        <v>1.35</v>
      </c>
      <c r="BH14" s="92"/>
      <c r="BI14" s="92">
        <f t="shared" ref="BI14" si="57">SUM(BE14:BG14)*BL14</f>
        <v>7.6860000000000008</v>
      </c>
      <c r="BK14" s="119">
        <v>0.16800000000000001</v>
      </c>
      <c r="BL14" s="119">
        <v>0.45</v>
      </c>
      <c r="BO14" s="574">
        <v>2.8610400000000005</v>
      </c>
      <c r="BP14" s="574">
        <v>1.35</v>
      </c>
      <c r="BQ14" s="574">
        <f t="shared" si="13"/>
        <v>1.5110400000000004</v>
      </c>
    </row>
    <row r="15" spans="1:69" ht="15.75" hidden="1" customHeight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IF('UK Prices'!D15=0,"",'UK Prices'!D15)</f>
        <v>FJ Windshirt - S/S</v>
      </c>
      <c r="E15" s="99" t="s">
        <v>212</v>
      </c>
      <c r="F15" s="191" t="str">
        <f>'ITMA Form Data'!G15</f>
        <v>EUR-OW-69</v>
      </c>
      <c r="G15" s="203">
        <v>16.68</v>
      </c>
      <c r="H15" s="254">
        <f t="shared" si="14"/>
        <v>0</v>
      </c>
      <c r="I15" s="203"/>
      <c r="J15" s="203">
        <v>16.68</v>
      </c>
      <c r="K15" s="193">
        <v>0.35</v>
      </c>
      <c r="L15" s="140">
        <f>SUM('UK Prices'!J15*$U$2*0.85)*$L$4</f>
        <v>0</v>
      </c>
      <c r="M15" s="140">
        <f t="shared" si="1"/>
        <v>2.0436000000000001</v>
      </c>
      <c r="N15" s="194">
        <v>0.12</v>
      </c>
      <c r="O15" s="686">
        <f t="shared" si="2"/>
        <v>19.073600000000003</v>
      </c>
      <c r="P15" s="189"/>
      <c r="Q15" s="195"/>
      <c r="R15" s="189">
        <v>13.205577721518988</v>
      </c>
      <c r="S15" s="140">
        <v>12.438826666666667</v>
      </c>
      <c r="T15" s="140">
        <v>13.374526896551727</v>
      </c>
      <c r="U15" s="196">
        <f t="shared" si="15"/>
        <v>13.154206896551726</v>
      </c>
      <c r="V15" s="197">
        <f t="shared" si="16"/>
        <v>-1.6473106054824618E-2</v>
      </c>
      <c r="X15" s="92">
        <v>15.455416888888889</v>
      </c>
      <c r="Y15" s="92">
        <v>16.433762711864411</v>
      </c>
      <c r="Z15" s="92">
        <v>18.469584761904763</v>
      </c>
      <c r="AA15" s="196">
        <f t="shared" si="17"/>
        <v>18.165333333333336</v>
      </c>
      <c r="AB15" s="197">
        <f t="shared" si="18"/>
        <v>-1.6473106054824421E-2</v>
      </c>
      <c r="AC15" s="33"/>
      <c r="AD15" s="92">
        <v>135.62128320000002</v>
      </c>
      <c r="AE15" s="92">
        <v>157.073904</v>
      </c>
      <c r="AF15" s="92">
        <v>169.68931000000003</v>
      </c>
      <c r="AG15" s="164">
        <f t="shared" si="19"/>
        <v>166.89400000000003</v>
      </c>
      <c r="AH15" s="197">
        <f t="shared" si="20"/>
        <v>-1.6473106054824549E-2</v>
      </c>
      <c r="AI15" s="33"/>
      <c r="AJ15" s="92">
        <v>114.75647040000001</v>
      </c>
      <c r="AK15" s="92">
        <v>124.10777600000002</v>
      </c>
      <c r="AL15" s="92">
        <v>130.90318200000002</v>
      </c>
      <c r="AM15" s="164">
        <f t="shared" si="21"/>
        <v>128.74680000000001</v>
      </c>
      <c r="AN15" s="197">
        <f t="shared" si="22"/>
        <v>-1.6473106054824608E-2</v>
      </c>
      <c r="AP15" s="92">
        <v>125.18887680000002</v>
      </c>
      <c r="AQ15" s="92">
        <v>147.377984</v>
      </c>
      <c r="AR15" s="92">
        <v>163.8713908</v>
      </c>
      <c r="AS15" s="164">
        <f t="shared" si="23"/>
        <v>161.17192</v>
      </c>
      <c r="AT15" s="197">
        <f t="shared" si="24"/>
        <v>-1.6473106054824552E-2</v>
      </c>
      <c r="AU15" s="33"/>
      <c r="AV15" s="92"/>
      <c r="AW15" s="92">
        <v>317.26208800000001</v>
      </c>
      <c r="AX15" s="92">
        <v>317.26208800000001</v>
      </c>
      <c r="AY15" s="92">
        <v>353.12575000000004</v>
      </c>
      <c r="AZ15" s="92">
        <f t="shared" ref="AZ15:AZ124" si="58">BC15*$AZ$2</f>
        <v>353.12575000000004</v>
      </c>
      <c r="BA15" s="197">
        <f t="shared" si="25"/>
        <v>0</v>
      </c>
      <c r="BC15" s="92">
        <f t="shared" si="26"/>
        <v>26.651000000000003</v>
      </c>
      <c r="BE15" s="92">
        <f t="shared" si="27"/>
        <v>19.073600000000003</v>
      </c>
      <c r="BF15" s="92">
        <f t="shared" si="28"/>
        <v>-2.0436000000000001</v>
      </c>
      <c r="BG15" s="92">
        <f t="shared" si="11"/>
        <v>1.35</v>
      </c>
      <c r="BH15" s="92"/>
      <c r="BI15" s="92">
        <f t="shared" si="29"/>
        <v>8.2710000000000008</v>
      </c>
      <c r="BK15" s="119">
        <v>0.16800000000000001</v>
      </c>
      <c r="BL15" s="119">
        <v>0.45</v>
      </c>
      <c r="BO15" s="574">
        <v>2.8610400000000005</v>
      </c>
      <c r="BP15" s="574">
        <v>1.35</v>
      </c>
      <c r="BQ15" s="574">
        <f t="shared" si="13"/>
        <v>1.5110400000000004</v>
      </c>
    </row>
    <row r="16" spans="1:69" ht="15.75" customHeight="1" x14ac:dyDescent="0.3">
      <c r="A16" s="206" t="str">
        <f>'ITMA Form Data'!A16</f>
        <v>MID LAYER - PULLOVERS</v>
      </c>
      <c r="B16" s="206"/>
      <c r="C16" s="500"/>
      <c r="D16" s="19" t="str">
        <f>IF('UK Prices'!D16=0,"",'UK Prices'!D16)</f>
        <v>Pullovers</v>
      </c>
      <c r="E16" s="99"/>
      <c r="F16" s="183"/>
      <c r="G16" s="240"/>
      <c r="H16" s="254"/>
      <c r="I16" s="240"/>
      <c r="J16" s="240"/>
      <c r="K16" s="193"/>
      <c r="L16" s="140"/>
      <c r="M16" s="140"/>
      <c r="N16" s="194"/>
      <c r="O16" s="686"/>
      <c r="P16" s="189"/>
      <c r="Q16" s="195"/>
      <c r="R16" s="189"/>
      <c r="S16" s="140"/>
      <c r="T16" s="140"/>
      <c r="U16" s="196"/>
      <c r="V16" s="197"/>
      <c r="X16" s="92"/>
      <c r="Y16" s="92"/>
      <c r="Z16" s="92"/>
      <c r="AA16" s="196"/>
      <c r="AB16" s="197"/>
      <c r="AC16" s="33"/>
      <c r="AD16" s="92"/>
      <c r="AE16" s="92"/>
      <c r="AF16" s="92"/>
      <c r="AG16" s="164"/>
      <c r="AH16" s="197"/>
      <c r="AI16" s="33"/>
      <c r="AJ16" s="92"/>
      <c r="AK16" s="92"/>
      <c r="AL16" s="92"/>
      <c r="AM16" s="164"/>
      <c r="AN16" s="197"/>
      <c r="AP16" s="92"/>
      <c r="AQ16" s="92"/>
      <c r="AR16" s="92"/>
      <c r="AS16" s="164"/>
      <c r="AT16" s="197"/>
      <c r="AU16" s="33"/>
      <c r="AV16" s="92"/>
      <c r="AW16" s="92"/>
      <c r="AX16" s="92"/>
      <c r="AY16" s="92"/>
      <c r="AZ16" s="92"/>
      <c r="BA16" s="197"/>
      <c r="BC16" s="92"/>
      <c r="BE16" s="92"/>
      <c r="BF16" s="92"/>
      <c r="BG16" s="92"/>
      <c r="BH16" s="92"/>
      <c r="BI16" s="92"/>
      <c r="BK16" s="119"/>
      <c r="BL16" s="119"/>
    </row>
    <row r="17" spans="1:69" ht="15.75" customHeight="1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IF('UK Prices'!D17=0,"",'UK Prices'!D17)</f>
        <v>FJ Lambswool Lined 1/2 Zip (Midweight)</v>
      </c>
      <c r="E17" s="99" t="s">
        <v>224</v>
      </c>
      <c r="F17" s="198" t="str">
        <f>'ITMA Form Data'!G17</f>
        <v>EUR-BE-82</v>
      </c>
      <c r="G17" s="203">
        <v>31.9</v>
      </c>
      <c r="H17" s="254">
        <f>(J17-G17)/G17</f>
        <v>0</v>
      </c>
      <c r="I17" s="203"/>
      <c r="J17" s="203">
        <v>31.9</v>
      </c>
      <c r="K17" s="193">
        <v>0.35</v>
      </c>
      <c r="L17" s="140">
        <f>SUM('UK Prices'!J17*$U$2*0.85)*$L$4</f>
        <v>4.6834999999999996</v>
      </c>
      <c r="M17" s="140">
        <f>N17*SUM(J17:L17)</f>
        <v>4.4320200000000005</v>
      </c>
      <c r="N17" s="194">
        <v>0.12</v>
      </c>
      <c r="O17" s="686">
        <f>+J17+K17+M17</f>
        <v>36.682020000000001</v>
      </c>
      <c r="P17" s="189"/>
      <c r="Q17" s="195"/>
      <c r="R17" s="189">
        <v>23.227959493670884</v>
      </c>
      <c r="S17" s="140">
        <v>23.533286153846156</v>
      </c>
      <c r="T17" s="140">
        <v>25.297944827586207</v>
      </c>
      <c r="U17" s="196">
        <f>SUM(O17/$U$2)+P17+Q17</f>
        <v>25.297944827586207</v>
      </c>
      <c r="V17" s="197">
        <f t="shared" ref="V17:V32" si="59">(U17-T17)/T17</f>
        <v>0</v>
      </c>
      <c r="X17" s="92">
        <v>27.185315555555555</v>
      </c>
      <c r="Y17" s="92">
        <v>31.092508474576274</v>
      </c>
      <c r="Z17" s="92">
        <v>34.935257142857139</v>
      </c>
      <c r="AA17" s="196">
        <f>SUM(O17/$AA$2)</f>
        <v>34.935257142857139</v>
      </c>
      <c r="AB17" s="197">
        <f t="shared" ref="AB17:AB32" si="60">(AA17-Z17)/Z17</f>
        <v>0</v>
      </c>
      <c r="AC17" s="33"/>
      <c r="AD17" s="92">
        <v>238.55114399999999</v>
      </c>
      <c r="AE17" s="92">
        <v>297.18219599999998</v>
      </c>
      <c r="AF17" s="92">
        <v>320.96767499999999</v>
      </c>
      <c r="AG17" s="164">
        <f>SUM(O17*$AG$2)</f>
        <v>320.96767499999999</v>
      </c>
      <c r="AH17" s="197">
        <f t="shared" ref="AH17:AH32" si="61">(AG17-AF17)/AF17</f>
        <v>0</v>
      </c>
      <c r="AI17" s="33"/>
      <c r="AJ17" s="92">
        <v>201.85096799999999</v>
      </c>
      <c r="AK17" s="92">
        <v>234.81062400000002</v>
      </c>
      <c r="AL17" s="92">
        <v>247.603635</v>
      </c>
      <c r="AM17" s="164">
        <f>SUM(O17*$AM$2)</f>
        <v>247.603635</v>
      </c>
      <c r="AN17" s="197">
        <f t="shared" ref="AN17:AN32" si="62">(AM17-AL17)/AL17</f>
        <v>0</v>
      </c>
      <c r="AP17" s="92">
        <v>220.20105599999999</v>
      </c>
      <c r="AQ17" s="92">
        <v>278.83761599999997</v>
      </c>
      <c r="AR17" s="92">
        <v>309.96306899999996</v>
      </c>
      <c r="AS17" s="164">
        <f>SUM(O17*$AS$2)</f>
        <v>309.96306899999996</v>
      </c>
      <c r="AT17" s="197">
        <f t="shared" ref="AT17:AT32" si="63">(AS17-AR17)/AR17</f>
        <v>0</v>
      </c>
      <c r="AU17" s="33"/>
      <c r="AV17" s="92"/>
      <c r="AW17" s="92">
        <v>600.80460000000005</v>
      </c>
      <c r="AX17" s="92">
        <v>600.80460000000005</v>
      </c>
      <c r="AY17" s="92">
        <v>645.54</v>
      </c>
      <c r="AZ17" s="92">
        <f t="shared" si="58"/>
        <v>645.54</v>
      </c>
      <c r="BA17" s="197">
        <f t="shared" ref="BA17:BA32" si="64">(AZ17-AY17)/AY17</f>
        <v>0</v>
      </c>
      <c r="BC17" s="92">
        <f>SUM(BE17:BI17)</f>
        <v>48.72</v>
      </c>
      <c r="BE17" s="92">
        <f>O17</f>
        <v>36.682020000000001</v>
      </c>
      <c r="BF17" s="92">
        <f>-M17</f>
        <v>-4.4320200000000005</v>
      </c>
      <c r="BG17" s="92">
        <f t="shared" ref="BG17:BG31" si="65">K17+1</f>
        <v>1.35</v>
      </c>
      <c r="BH17" s="92"/>
      <c r="BI17" s="92">
        <f>SUM(BE17:BG17)*BL17</f>
        <v>15.120000000000001</v>
      </c>
      <c r="BK17" s="119">
        <v>0.16800000000000001</v>
      </c>
      <c r="BL17" s="119">
        <v>0.45</v>
      </c>
      <c r="BO17" s="574">
        <v>5.4180000000000001</v>
      </c>
      <c r="BP17" s="574">
        <v>1.35</v>
      </c>
      <c r="BQ17" s="574">
        <f t="shared" ref="BQ17:BQ31" si="66">BO17-BP17</f>
        <v>4.0679999999999996</v>
      </c>
    </row>
    <row r="18" spans="1:69" ht="15.75" customHeight="1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IF('UK Prices'!D18=0,"",'UK Prices'!D18)</f>
        <v>FJ Lambswool 1/2 Zip (Midweight)</v>
      </c>
      <c r="E18" s="99" t="s">
        <v>224</v>
      </c>
      <c r="F18" s="198" t="str">
        <f>'ITMA Form Data'!G18</f>
        <v>EUR-BE-160</v>
      </c>
      <c r="G18" s="203"/>
      <c r="H18" s="254"/>
      <c r="I18" s="203"/>
      <c r="J18" s="203">
        <v>24.8</v>
      </c>
      <c r="K18" s="193">
        <v>0.35</v>
      </c>
      <c r="L18" s="140">
        <f>SUM('UK Prices'!J18*$U$2*0.85)*$L$4</f>
        <v>3.6975000000000002</v>
      </c>
      <c r="M18" s="140">
        <f>N18*SUM(J18:L18)</f>
        <v>3.4617000000000004</v>
      </c>
      <c r="N18" s="194">
        <v>0.12</v>
      </c>
      <c r="O18" s="686">
        <f>+J18+K18+M18</f>
        <v>28.611700000000003</v>
      </c>
      <c r="P18" s="189"/>
      <c r="Q18" s="195"/>
      <c r="R18" s="189">
        <v>23.227959493670884</v>
      </c>
      <c r="S18" s="140">
        <v>23.533286153846156</v>
      </c>
      <c r="T18" s="140">
        <v>19.732206896551727</v>
      </c>
      <c r="U18" s="196">
        <f>SUM(O18/$U$2)+P18+Q18</f>
        <v>19.732206896551727</v>
      </c>
      <c r="V18" s="197">
        <f t="shared" si="59"/>
        <v>0</v>
      </c>
      <c r="X18" s="92">
        <v>27.185315555555555</v>
      </c>
      <c r="Y18" s="92">
        <v>31.092508474576274</v>
      </c>
      <c r="Z18" s="92">
        <v>27.249238095238095</v>
      </c>
      <c r="AA18" s="196">
        <f>SUM(O18/$AA$2)</f>
        <v>27.249238095238095</v>
      </c>
      <c r="AB18" s="197">
        <f t="shared" si="60"/>
        <v>0</v>
      </c>
      <c r="AC18" s="33"/>
      <c r="AD18" s="92">
        <v>238.55114399999999</v>
      </c>
      <c r="AE18" s="92">
        <v>297.18219599999998</v>
      </c>
      <c r="AF18" s="92">
        <v>250.35237500000002</v>
      </c>
      <c r="AG18" s="164">
        <f>SUM(O18*$AG$2)</f>
        <v>250.35237500000002</v>
      </c>
      <c r="AH18" s="197">
        <f t="shared" si="61"/>
        <v>0</v>
      </c>
      <c r="AI18" s="33"/>
      <c r="AJ18" s="92">
        <v>201.85096799999999</v>
      </c>
      <c r="AK18" s="92">
        <v>234.81062400000002</v>
      </c>
      <c r="AL18" s="92">
        <v>193.12897500000003</v>
      </c>
      <c r="AM18" s="164">
        <f>SUM(O18*$AM$2)</f>
        <v>193.12897500000003</v>
      </c>
      <c r="AN18" s="197">
        <f t="shared" si="62"/>
        <v>0</v>
      </c>
      <c r="AP18" s="92">
        <v>220.20105599999999</v>
      </c>
      <c r="AQ18" s="92">
        <v>278.83761599999997</v>
      </c>
      <c r="AR18" s="92">
        <v>241.76886500000001</v>
      </c>
      <c r="AS18" s="164">
        <f>SUM(O18*$AS$2)</f>
        <v>241.76886500000001</v>
      </c>
      <c r="AT18" s="197">
        <f t="shared" si="63"/>
        <v>0</v>
      </c>
      <c r="AU18" s="33"/>
      <c r="AV18" s="92"/>
      <c r="AW18" s="92">
        <v>600.80460000000005</v>
      </c>
      <c r="AX18" s="92">
        <v>468.53444000000007</v>
      </c>
      <c r="AY18" s="92">
        <v>509.13125000000008</v>
      </c>
      <c r="AZ18" s="92">
        <f t="shared" ref="AZ18" si="67">BC18*$AZ$2</f>
        <v>509.13125000000008</v>
      </c>
      <c r="BA18" s="197">
        <f t="shared" si="64"/>
        <v>0</v>
      </c>
      <c r="BC18" s="92">
        <f>SUM(BE18:BI18)</f>
        <v>38.425000000000004</v>
      </c>
      <c r="BE18" s="92">
        <f>O18</f>
        <v>28.611700000000003</v>
      </c>
      <c r="BF18" s="92">
        <f>-M18</f>
        <v>-3.4617000000000004</v>
      </c>
      <c r="BG18" s="92">
        <f t="shared" si="65"/>
        <v>1.35</v>
      </c>
      <c r="BH18" s="92"/>
      <c r="BI18" s="92">
        <f>SUM(BE18:BG18)*BL18</f>
        <v>11.925000000000002</v>
      </c>
      <c r="BK18" s="119">
        <v>0.16800000000000001</v>
      </c>
      <c r="BL18" s="119">
        <v>0.45</v>
      </c>
      <c r="BO18" s="574">
        <v>4.225200000000001</v>
      </c>
      <c r="BP18" s="574">
        <v>1.35</v>
      </c>
      <c r="BQ18" s="574">
        <f t="shared" si="66"/>
        <v>2.8752000000000009</v>
      </c>
    </row>
    <row r="19" spans="1:69" ht="15.75" customHeight="1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IF('UK Prices'!D19=0,"",'UK Prices'!D19)</f>
        <v>FJ Lambswool V-Neck Pullover (Midweight)</v>
      </c>
      <c r="E19" s="99" t="s">
        <v>613</v>
      </c>
      <c r="F19" s="198" t="str">
        <f>'ITMA Form Data'!G19</f>
        <v>EUR-BE-69</v>
      </c>
      <c r="G19" s="203">
        <v>23.55</v>
      </c>
      <c r="H19" s="254">
        <f>(J19-G19)/G19</f>
        <v>0</v>
      </c>
      <c r="I19" s="203"/>
      <c r="J19" s="203">
        <v>23.55</v>
      </c>
      <c r="K19" s="193">
        <v>0.35</v>
      </c>
      <c r="L19" s="140">
        <f>SUM('UK Prices'!J19*$U$2*0.85)*$L$4</f>
        <v>3.4509999999999996</v>
      </c>
      <c r="M19" s="140">
        <f>N19*SUM(J19:L19)</f>
        <v>3.2821200000000004</v>
      </c>
      <c r="N19" s="194">
        <v>0.12</v>
      </c>
      <c r="O19" s="686">
        <f>+J19+K19+M19</f>
        <v>27.182120000000001</v>
      </c>
      <c r="P19" s="189"/>
      <c r="Q19" s="195"/>
      <c r="R19" s="189">
        <v>16.742643443037974</v>
      </c>
      <c r="S19" s="140">
        <v>17.444574358974361</v>
      </c>
      <c r="T19" s="140">
        <v>18.746289655172415</v>
      </c>
      <c r="U19" s="196">
        <f>SUM(O19/$U$2)+P19+Q19</f>
        <v>18.746289655172415</v>
      </c>
      <c r="V19" s="197">
        <f t="shared" si="59"/>
        <v>0</v>
      </c>
      <c r="X19" s="92">
        <v>19.595093807407409</v>
      </c>
      <c r="Y19" s="92">
        <v>23.047796610169495</v>
      </c>
      <c r="Z19" s="92">
        <v>25.887733333333333</v>
      </c>
      <c r="AA19" s="196">
        <f>SUM(O19/$AA$2)</f>
        <v>25.887733333333333</v>
      </c>
      <c r="AB19" s="197">
        <f t="shared" si="60"/>
        <v>0</v>
      </c>
      <c r="AC19" s="33"/>
      <c r="AD19" s="92">
        <v>171.94694816000001</v>
      </c>
      <c r="AE19" s="92">
        <v>220.29084000000003</v>
      </c>
      <c r="AF19" s="92">
        <v>237.84355000000002</v>
      </c>
      <c r="AG19" s="164">
        <f>SUM(O19*$AG$2)</f>
        <v>237.84355000000002</v>
      </c>
      <c r="AH19" s="197">
        <f t="shared" si="61"/>
        <v>0</v>
      </c>
      <c r="AI19" s="33"/>
      <c r="AJ19" s="92">
        <v>145.49357152000002</v>
      </c>
      <c r="AK19" s="92">
        <v>174.05696000000003</v>
      </c>
      <c r="AL19" s="92">
        <v>183.47931</v>
      </c>
      <c r="AM19" s="164">
        <f>SUM(O19*$AM$2)</f>
        <v>183.47931</v>
      </c>
      <c r="AN19" s="197">
        <f t="shared" si="62"/>
        <v>0</v>
      </c>
      <c r="AP19" s="92">
        <v>158.72025984000001</v>
      </c>
      <c r="AQ19" s="92">
        <v>206.69264000000001</v>
      </c>
      <c r="AR19" s="92">
        <v>229.68891399999998</v>
      </c>
      <c r="AS19" s="164">
        <f>SUM(O19*$AS$2)</f>
        <v>229.68891399999998</v>
      </c>
      <c r="AT19" s="197">
        <f t="shared" si="63"/>
        <v>0</v>
      </c>
      <c r="AU19" s="33"/>
      <c r="AV19" s="92"/>
      <c r="AW19" s="92">
        <v>445.24744000000004</v>
      </c>
      <c r="AX19" s="92">
        <v>445.24744000000004</v>
      </c>
      <c r="AY19" s="92">
        <v>485.11562500000008</v>
      </c>
      <c r="AZ19" s="92">
        <f t="shared" si="58"/>
        <v>485.11562500000008</v>
      </c>
      <c r="BA19" s="197">
        <f t="shared" si="64"/>
        <v>0</v>
      </c>
      <c r="BC19" s="92">
        <f>SUM(BE19:BI19)</f>
        <v>36.612500000000004</v>
      </c>
      <c r="BE19" s="92">
        <f>O19</f>
        <v>27.182120000000001</v>
      </c>
      <c r="BF19" s="92">
        <f>-M19</f>
        <v>-3.2821200000000004</v>
      </c>
      <c r="BG19" s="92">
        <f t="shared" si="65"/>
        <v>1.35</v>
      </c>
      <c r="BH19" s="92"/>
      <c r="BI19" s="92">
        <f>SUM(BE19:BG19)*BL19</f>
        <v>11.362500000000002</v>
      </c>
      <c r="BK19" s="119">
        <v>0.16800000000000001</v>
      </c>
      <c r="BL19" s="119">
        <v>0.45</v>
      </c>
      <c r="BO19" s="574">
        <v>4.015200000000001</v>
      </c>
      <c r="BP19" s="574">
        <v>1.35</v>
      </c>
      <c r="BQ19" s="574">
        <f t="shared" si="66"/>
        <v>2.6652000000000009</v>
      </c>
    </row>
    <row r="20" spans="1:69" ht="15.75" customHeight="1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IF('UK Prices'!D20=0,"",'UK Prices'!D20)</f>
        <v>FJ Lambswool Slipover (Midweight)</v>
      </c>
      <c r="E20" s="99" t="s">
        <v>115</v>
      </c>
      <c r="F20" s="191" t="str">
        <f>'ITMA Form Data'!G20</f>
        <v>EUR-BE-70</v>
      </c>
      <c r="G20" s="203">
        <v>19.5</v>
      </c>
      <c r="H20" s="254">
        <f t="shared" ref="H20" si="68">(J20-G20)/G20</f>
        <v>0</v>
      </c>
      <c r="I20" s="203"/>
      <c r="J20" s="203">
        <v>19.5</v>
      </c>
      <c r="K20" s="193">
        <v>0.35</v>
      </c>
      <c r="L20" s="140">
        <f>SUM('UK Prices'!J20*$U$2*0.85)*$L$4</f>
        <v>3.1058999999999997</v>
      </c>
      <c r="M20" s="140">
        <f t="shared" ref="M20" si="69">N20*SUM(J20:L20)</f>
        <v>2.7547079999999999</v>
      </c>
      <c r="N20" s="194">
        <v>0.12</v>
      </c>
      <c r="O20" s="686">
        <f t="shared" ref="O20" si="70">+J20+K20+M20</f>
        <v>22.604708000000002</v>
      </c>
      <c r="P20" s="189"/>
      <c r="Q20" s="195"/>
      <c r="R20" s="189">
        <v>14.015516556962023</v>
      </c>
      <c r="S20" s="140">
        <v>14.502610051282051</v>
      </c>
      <c r="T20" s="140">
        <v>15.58945379310345</v>
      </c>
      <c r="U20" s="196">
        <f t="shared" ref="U20" si="71">SUM(O20/$U$2)+P20+Q20</f>
        <v>15.58945379310345</v>
      </c>
      <c r="V20" s="197">
        <f t="shared" si="59"/>
        <v>0</v>
      </c>
      <c r="X20" s="92">
        <v>16.403345303703702</v>
      </c>
      <c r="Y20" s="92">
        <v>19.160162711864409</v>
      </c>
      <c r="Z20" s="92">
        <v>21.528293333333334</v>
      </c>
      <c r="AA20" s="196">
        <f t="shared" ref="AA20" si="72">SUM(O20/$AA$2)</f>
        <v>21.528293333333334</v>
      </c>
      <c r="AB20" s="197">
        <f t="shared" si="60"/>
        <v>0</v>
      </c>
      <c r="AC20" s="33"/>
      <c r="AD20" s="92">
        <v>143.93935503999998</v>
      </c>
      <c r="AE20" s="92">
        <v>183.13283519999999</v>
      </c>
      <c r="AF20" s="92">
        <v>197.79119500000002</v>
      </c>
      <c r="AG20" s="164">
        <f t="shared" ref="AG20" si="73">SUM(O20*$AG$2)</f>
        <v>197.79119500000002</v>
      </c>
      <c r="AH20" s="197">
        <f t="shared" si="61"/>
        <v>0</v>
      </c>
      <c r="AI20" s="33"/>
      <c r="AJ20" s="92">
        <v>121.79483887999999</v>
      </c>
      <c r="AK20" s="92">
        <v>144.69754880000002</v>
      </c>
      <c r="AL20" s="92">
        <v>152.58177900000001</v>
      </c>
      <c r="AM20" s="164">
        <f t="shared" ref="AM20" si="74">SUM(O20*$AM$2)</f>
        <v>152.58177900000001</v>
      </c>
      <c r="AN20" s="197">
        <f t="shared" si="62"/>
        <v>0</v>
      </c>
      <c r="AP20" s="92">
        <v>132.86709696</v>
      </c>
      <c r="AQ20" s="92">
        <v>171.82833919999999</v>
      </c>
      <c r="AR20" s="92">
        <v>191.00978259999999</v>
      </c>
      <c r="AS20" s="164">
        <f t="shared" si="23"/>
        <v>191.00978259999999</v>
      </c>
      <c r="AT20" s="197">
        <f t="shared" si="63"/>
        <v>0</v>
      </c>
      <c r="AU20" s="33"/>
      <c r="AV20" s="92"/>
      <c r="AW20" s="92">
        <v>369.79756000000003</v>
      </c>
      <c r="AX20" s="92">
        <v>369.79756000000003</v>
      </c>
      <c r="AY20" s="92">
        <v>407.30500000000001</v>
      </c>
      <c r="AZ20" s="92">
        <f t="shared" si="58"/>
        <v>407.30500000000001</v>
      </c>
      <c r="BA20" s="197">
        <f t="shared" si="64"/>
        <v>0</v>
      </c>
      <c r="BC20" s="92">
        <f t="shared" ref="BC20" si="75">SUM(BE20:BI20)</f>
        <v>30.740000000000002</v>
      </c>
      <c r="BE20" s="92">
        <f t="shared" ref="BE20" si="76">O20</f>
        <v>22.604708000000002</v>
      </c>
      <c r="BF20" s="92">
        <f t="shared" ref="BF20" si="77">-M20</f>
        <v>-2.7547079999999999</v>
      </c>
      <c r="BG20" s="92">
        <f t="shared" si="65"/>
        <v>1.35</v>
      </c>
      <c r="BH20" s="92"/>
      <c r="BI20" s="92">
        <f t="shared" ref="BI20" si="78">SUM(BE20:BG20)*BL20</f>
        <v>9.5400000000000009</v>
      </c>
      <c r="BK20" s="119">
        <v>0.16800000000000001</v>
      </c>
      <c r="BL20" s="119">
        <v>0.45</v>
      </c>
      <c r="BO20" s="574">
        <v>3.3348000000000004</v>
      </c>
      <c r="BP20" s="574">
        <v>1.35</v>
      </c>
      <c r="BQ20" s="574">
        <f t="shared" si="66"/>
        <v>1.9848000000000003</v>
      </c>
    </row>
    <row r="21" spans="1:69" ht="15.75" customHeight="1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IF('UK Prices'!D21=0,"",'UK Prices'!D21)</f>
        <v>FJ Wind Shell Mid Layer</v>
      </c>
      <c r="E21" s="99" t="s">
        <v>212</v>
      </c>
      <c r="F21" s="246" t="str">
        <f>'ITMA Form Data'!G21</f>
        <v>EUR-OW-67</v>
      </c>
      <c r="G21" s="203">
        <v>22.68</v>
      </c>
      <c r="H21" s="254">
        <f t="shared" ref="H21" si="79">(J21-G21)/G21</f>
        <v>0</v>
      </c>
      <c r="I21" s="203"/>
      <c r="J21" s="203">
        <v>22.68</v>
      </c>
      <c r="K21" s="193">
        <v>0.35</v>
      </c>
      <c r="L21" s="140">
        <f>SUM('UK Prices'!J21*$U$2*0.85)*$L$4</f>
        <v>4.5356000000000005</v>
      </c>
      <c r="M21" s="140">
        <f>N21*SUM(J21:L21)</f>
        <v>3.3078720000000001</v>
      </c>
      <c r="N21" s="194">
        <v>0.12</v>
      </c>
      <c r="O21" s="686">
        <f>+J21+K21+M21</f>
        <v>26.337872000000001</v>
      </c>
      <c r="P21" s="189"/>
      <c r="Q21" s="195"/>
      <c r="R21" s="189"/>
      <c r="S21" s="140"/>
      <c r="T21" s="140">
        <v>18.16</v>
      </c>
      <c r="U21" s="196">
        <f t="shared" ref="U21" si="80">SUM(O21/$U$2)+P21+Q21</f>
        <v>18.164049655172416</v>
      </c>
      <c r="V21" s="197">
        <f>(U21-T21)/T21</f>
        <v>2.2299863284229443E-4</v>
      </c>
      <c r="X21" s="92"/>
      <c r="Y21" s="92"/>
      <c r="Z21" s="92">
        <v>25.08</v>
      </c>
      <c r="AA21" s="196">
        <f t="shared" ref="AA21" si="81">SUM(O21/$AA$2)</f>
        <v>25.08368761904762</v>
      </c>
      <c r="AB21" s="197">
        <f>(AA21-Z21)/Z21</f>
        <v>1.470342522975033E-4</v>
      </c>
      <c r="AC21" s="33"/>
      <c r="AD21" s="92"/>
      <c r="AE21" s="92"/>
      <c r="AF21" s="92">
        <v>230.46</v>
      </c>
      <c r="AG21" s="164">
        <f t="shared" ref="AG21" si="82">SUM(O21*$AG$2)</f>
        <v>230.45638</v>
      </c>
      <c r="AH21" s="197">
        <f>(AG21-AF21)/AF21</f>
        <v>-1.5707715004825865E-5</v>
      </c>
      <c r="AI21" s="33"/>
      <c r="AJ21" s="92"/>
      <c r="AK21" s="92"/>
      <c r="AL21" s="92">
        <v>177.78</v>
      </c>
      <c r="AM21" s="164">
        <f t="shared" ref="AM21" si="83">SUM(O21*$AM$2)</f>
        <v>177.78063600000002</v>
      </c>
      <c r="AN21" s="197">
        <f>(AM21-AL21)/AL21</f>
        <v>3.5774552818893676E-6</v>
      </c>
      <c r="AP21" s="92"/>
      <c r="AQ21" s="92"/>
      <c r="AR21" s="92">
        <v>222.56</v>
      </c>
      <c r="AS21" s="164">
        <f t="shared" ref="AS21" si="84">SUM(O21*$AS$2)</f>
        <v>222.55501839999999</v>
      </c>
      <c r="AT21" s="197">
        <f>(AS21-AR21)/AR21</f>
        <v>-2.2383177570128512E-5</v>
      </c>
      <c r="AU21" s="33"/>
      <c r="AV21" s="92"/>
      <c r="AW21" s="92"/>
      <c r="AX21" s="92">
        <v>388.86</v>
      </c>
      <c r="AY21" s="92">
        <v>468.4</v>
      </c>
      <c r="AZ21" s="92">
        <f>BC21*$AZ$2</f>
        <v>468.40075000000007</v>
      </c>
      <c r="BA21" s="197">
        <f>(AZ21-AY21)/AY21</f>
        <v>1.601195559555832E-6</v>
      </c>
      <c r="BC21" s="92">
        <f t="shared" ref="BC21" si="85">SUM(BE21:BI21)</f>
        <v>35.351000000000006</v>
      </c>
      <c r="BE21" s="92">
        <f t="shared" ref="BE21" si="86">O21</f>
        <v>26.337872000000001</v>
      </c>
      <c r="BF21" s="92">
        <f t="shared" ref="BF21" si="87">-M21</f>
        <v>-3.3078720000000001</v>
      </c>
      <c r="BG21" s="92">
        <f>K21+1</f>
        <v>1.35</v>
      </c>
      <c r="BH21" s="92"/>
      <c r="BI21" s="92">
        <f t="shared" ref="BI21" si="88">SUM(BE21:BG21)*BL21</f>
        <v>10.971000000000002</v>
      </c>
      <c r="BK21" s="119">
        <v>0.16800000000000001</v>
      </c>
      <c r="BL21" s="119">
        <v>0.45</v>
      </c>
      <c r="BO21" s="574">
        <v>3.1970400000000003</v>
      </c>
      <c r="BP21" s="574">
        <v>1.35</v>
      </c>
      <c r="BQ21" s="574">
        <f>BO21-BP21</f>
        <v>1.8470400000000002</v>
      </c>
    </row>
    <row r="22" spans="1:69" ht="15.75" customHeight="1" x14ac:dyDescent="0.3">
      <c r="A22" s="705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IF('UK Prices'!D22=0,"",'UK Prices'!D22)</f>
        <v>Spun Poly Buttoned Pullover</v>
      </c>
      <c r="E22" s="99" t="s">
        <v>326</v>
      </c>
      <c r="F22" s="246" t="str">
        <f>'ITMA Form Data'!G22</f>
        <v>EUR-BE-175</v>
      </c>
      <c r="G22" s="203"/>
      <c r="H22" s="254"/>
      <c r="I22" s="203"/>
      <c r="J22" s="203">
        <v>16.18</v>
      </c>
      <c r="K22" s="193">
        <v>0.35</v>
      </c>
      <c r="L22" s="140">
        <f>SUM('UK Prices'!J22*$U$2*0.85)*$L$4</f>
        <v>3.1453399999999996</v>
      </c>
      <c r="M22" s="140">
        <f>N22*SUM(J22:L22)</f>
        <v>2.3610408000000001</v>
      </c>
      <c r="N22" s="194">
        <v>0.12</v>
      </c>
      <c r="O22" s="686">
        <f>+J22+K22+M22</f>
        <v>18.891040800000003</v>
      </c>
      <c r="P22" s="189"/>
      <c r="Q22" s="195"/>
      <c r="R22" s="189"/>
      <c r="S22" s="140"/>
      <c r="T22" s="140"/>
      <c r="U22" s="196">
        <f>SUM(O22/$U$2)+P22+Q22</f>
        <v>13.028304000000002</v>
      </c>
      <c r="V22" s="197" t="e">
        <f>(U22-T22)/T22</f>
        <v>#DIV/0!</v>
      </c>
      <c r="X22" s="92"/>
      <c r="Y22" s="92"/>
      <c r="Z22" s="92"/>
      <c r="AA22" s="196">
        <f>SUM(O22/$AA$2)</f>
        <v>17.991467428571429</v>
      </c>
      <c r="AB22" s="197" t="e">
        <f>(AA22-Z22)/Z22</f>
        <v>#DIV/0!</v>
      </c>
      <c r="AC22" s="33"/>
      <c r="AD22" s="92"/>
      <c r="AE22" s="92"/>
      <c r="AF22" s="92"/>
      <c r="AG22" s="164">
        <f>SUM(O22*$AG$2)</f>
        <v>165.29660700000002</v>
      </c>
      <c r="AH22" s="197" t="e">
        <f>(AG22-AF22)/AF22</f>
        <v>#DIV/0!</v>
      </c>
      <c r="AI22" s="33"/>
      <c r="AJ22" s="92"/>
      <c r="AK22" s="92"/>
      <c r="AL22" s="92"/>
      <c r="AM22" s="164">
        <f>SUM(O22*$AM$2)</f>
        <v>127.51452540000001</v>
      </c>
      <c r="AN22" s="197" t="e">
        <f>(AM22-AL22)/AL22</f>
        <v>#DIV/0!</v>
      </c>
      <c r="AP22" s="92"/>
      <c r="AQ22" s="92"/>
      <c r="AR22" s="92"/>
      <c r="AS22" s="164">
        <f>SUM(O22*$AS$2)</f>
        <v>159.62929476000002</v>
      </c>
      <c r="AT22" s="197" t="e">
        <f>(AS22-AR22)/AR22</f>
        <v>#DIV/0!</v>
      </c>
      <c r="AU22" s="33"/>
      <c r="AV22" s="92"/>
      <c r="AW22" s="92"/>
      <c r="AX22" s="92"/>
      <c r="AY22" s="92"/>
      <c r="AZ22" s="92">
        <f>BC22*$AZ$2</f>
        <v>343.51950000000005</v>
      </c>
      <c r="BA22" s="197" t="e">
        <f>(AZ22-AY22)/AY22</f>
        <v>#DIV/0!</v>
      </c>
      <c r="BC22" s="92">
        <f>SUM(BE22:BI22)</f>
        <v>25.926000000000002</v>
      </c>
      <c r="BE22" s="92">
        <f>O22</f>
        <v>18.891040800000003</v>
      </c>
      <c r="BF22" s="92">
        <f>-M22</f>
        <v>-2.3610408000000001</v>
      </c>
      <c r="BG22" s="92">
        <f>K22+1</f>
        <v>1.35</v>
      </c>
      <c r="BH22" s="92"/>
      <c r="BI22" s="92">
        <f>SUM(BE22:BG22)*BL22</f>
        <v>8.0460000000000012</v>
      </c>
      <c r="BK22" s="119">
        <v>0.16800000000000001</v>
      </c>
      <c r="BL22" s="119">
        <v>0.45</v>
      </c>
      <c r="BN22" s="706">
        <v>16.18</v>
      </c>
      <c r="BO22" s="574">
        <v>2.0882399999999999</v>
      </c>
      <c r="BP22" s="574">
        <v>1.35</v>
      </c>
      <c r="BQ22" s="574">
        <f>BO22-BP22</f>
        <v>0.73823999999999979</v>
      </c>
    </row>
    <row r="23" spans="1:69" ht="15.75" customHeight="1" x14ac:dyDescent="0.3">
      <c r="A23" s="703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IF('UK Prices'!D23=0,"",'UK Prices'!D23)</f>
        <v>Spun Poly V-neck Pullover</v>
      </c>
      <c r="E23" s="99" t="s">
        <v>326</v>
      </c>
      <c r="F23" s="246" t="str">
        <f>'ITMA Form Data'!G23</f>
        <v>EUR-F16-22</v>
      </c>
      <c r="G23" s="203"/>
      <c r="H23" s="254"/>
      <c r="I23" s="203"/>
      <c r="J23" s="203">
        <v>11.7</v>
      </c>
      <c r="K23" s="193">
        <v>0.35</v>
      </c>
      <c r="L23" s="140">
        <f>SUM('UK Prices'!J23*$U$2*0.85)*$L$4</f>
        <v>2.9481399999999995</v>
      </c>
      <c r="M23" s="140">
        <f>N23*SUM(J23:L23)</f>
        <v>1.7997767999999998</v>
      </c>
      <c r="N23" s="194">
        <v>0.12</v>
      </c>
      <c r="O23" s="686">
        <f>+J23+K23+M23</f>
        <v>13.849776799999999</v>
      </c>
      <c r="P23" s="189"/>
      <c r="Q23" s="195"/>
      <c r="R23" s="189"/>
      <c r="S23" s="140"/>
      <c r="T23" s="140"/>
      <c r="U23" s="196">
        <f>SUM(O23/$U$2)+P23+Q23</f>
        <v>9.5515702068965513</v>
      </c>
      <c r="V23" s="197" t="e">
        <f>(U23-T23)/T23</f>
        <v>#DIV/0!</v>
      </c>
      <c r="X23" s="92"/>
      <c r="Y23" s="92"/>
      <c r="Z23" s="92"/>
      <c r="AA23" s="196">
        <f>SUM(O23/$AA$2)</f>
        <v>13.190263619047618</v>
      </c>
      <c r="AB23" s="197" t="e">
        <f>(AA23-Z23)/Z23</f>
        <v>#DIV/0!</v>
      </c>
      <c r="AC23" s="33"/>
      <c r="AD23" s="92"/>
      <c r="AE23" s="92"/>
      <c r="AF23" s="92"/>
      <c r="AG23" s="164">
        <f t="shared" ref="AG23" si="89">SUM(O23*$AG$2)</f>
        <v>121.18554699999999</v>
      </c>
      <c r="AH23" s="197" t="e">
        <f>(AG23-AF23)/AF23</f>
        <v>#DIV/0!</v>
      </c>
      <c r="AI23" s="33"/>
      <c r="AJ23" s="92"/>
      <c r="AK23" s="92"/>
      <c r="AL23" s="92"/>
      <c r="AM23" s="164">
        <f t="shared" ref="AM23" si="90">SUM(O23*$AM$2)</f>
        <v>93.485993399999998</v>
      </c>
      <c r="AN23" s="197" t="e">
        <f>(AM23-AL23)/AL23</f>
        <v>#DIV/0!</v>
      </c>
      <c r="AP23" s="92"/>
      <c r="AQ23" s="92"/>
      <c r="AR23" s="92"/>
      <c r="AS23" s="164">
        <f t="shared" ref="AS23" si="91">SUM(O23*$AS$2)</f>
        <v>117.03061395999998</v>
      </c>
      <c r="AT23" s="197" t="e">
        <f>(AS23-AR23)/AR23</f>
        <v>#DIV/0!</v>
      </c>
      <c r="AU23" s="33"/>
      <c r="AV23" s="92"/>
      <c r="AW23" s="92"/>
      <c r="AX23" s="92"/>
      <c r="AY23" s="92"/>
      <c r="AZ23" s="92">
        <f t="shared" ref="AZ23" si="92">BC23*$AZ$2</f>
        <v>257.44749999999999</v>
      </c>
      <c r="BA23" s="197" t="e">
        <f>(AZ23-AY23)/AY23</f>
        <v>#DIV/0!</v>
      </c>
      <c r="BC23" s="92">
        <f t="shared" ref="BC23" si="93">SUM(BE23:BI23)</f>
        <v>19.43</v>
      </c>
      <c r="BE23" s="92">
        <f t="shared" ref="BE23" si="94">O23</f>
        <v>13.849776799999999</v>
      </c>
      <c r="BF23" s="92">
        <f t="shared" ref="BF23" si="95">-M23</f>
        <v>-1.7997767999999998</v>
      </c>
      <c r="BG23" s="92">
        <f t="shared" ref="BG23" si="96">K23+1</f>
        <v>1.35</v>
      </c>
      <c r="BH23" s="92"/>
      <c r="BI23" s="92">
        <f t="shared" ref="BI23" si="97">SUM(BE23:BG23)*BL23</f>
        <v>6.0299999999999994</v>
      </c>
      <c r="BK23" s="119">
        <v>0.16800000000000001</v>
      </c>
      <c r="BL23" s="119">
        <v>0.45</v>
      </c>
      <c r="BN23" s="706">
        <v>11.7</v>
      </c>
      <c r="BO23" s="574">
        <v>2.0882399999999999</v>
      </c>
      <c r="BP23" s="574">
        <v>1.35</v>
      </c>
      <c r="BQ23" s="574">
        <f t="shared" ref="BQ23" si="98">BO23-BP23</f>
        <v>0.73823999999999979</v>
      </c>
    </row>
    <row r="24" spans="1:69" ht="15.75" customHeight="1" x14ac:dyDescent="0.3">
      <c r="A24" s="703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IF('UK Prices'!D24=0,"",'UK Prices'!D24)</f>
        <v>FJ Spun Poly Vest</v>
      </c>
      <c r="E24" s="99" t="s">
        <v>326</v>
      </c>
      <c r="F24" s="246" t="str">
        <f>'ITMA Form Data'!G24</f>
        <v>EUR-F15-20</v>
      </c>
      <c r="G24" s="203"/>
      <c r="H24" s="254"/>
      <c r="I24" s="203"/>
      <c r="J24" s="203">
        <v>13.5</v>
      </c>
      <c r="K24" s="193">
        <v>0.35</v>
      </c>
      <c r="L24" s="140">
        <f>SUM('UK Prices'!J24*$U$2*0.85)*$L$4</f>
        <v>2.7607999999999997</v>
      </c>
      <c r="M24" s="140">
        <f>N24*SUM(J24:L24)</f>
        <v>1.9932959999999997</v>
      </c>
      <c r="N24" s="194">
        <v>0.12</v>
      </c>
      <c r="O24" s="686">
        <f>+J24+K24+M24</f>
        <v>15.843295999999999</v>
      </c>
      <c r="P24" s="189"/>
      <c r="Q24" s="195"/>
      <c r="R24" s="189"/>
      <c r="S24" s="140"/>
      <c r="T24" s="140">
        <v>10.910962758620691</v>
      </c>
      <c r="U24" s="196">
        <f>SUM(O24/$U$2)+P24+Q24</f>
        <v>10.926411034482758</v>
      </c>
      <c r="V24" s="197">
        <f>(U24-T24)/T24</f>
        <v>1.4158490138609496E-3</v>
      </c>
      <c r="X24" s="92"/>
      <c r="Y24" s="92"/>
      <c r="Z24" s="92">
        <v>15.06752</v>
      </c>
      <c r="AA24" s="196">
        <f>SUM(O24/$AA$2)</f>
        <v>15.088853333333331</v>
      </c>
      <c r="AB24" s="197">
        <f>(AA24-Z24)/Z24</f>
        <v>1.4158490138610059E-3</v>
      </c>
      <c r="AC24" s="33"/>
      <c r="AD24" s="92"/>
      <c r="AE24" s="92"/>
      <c r="AF24" s="92">
        <v>138.43284</v>
      </c>
      <c r="AG24" s="164">
        <f>SUM(O24*$AG$2)</f>
        <v>138.62884</v>
      </c>
      <c r="AH24" s="197">
        <f>(AG24-AF24)/AF24</f>
        <v>1.4158490138611471E-3</v>
      </c>
      <c r="AI24" s="33"/>
      <c r="AJ24" s="92"/>
      <c r="AK24" s="92"/>
      <c r="AL24" s="92">
        <v>106.791048</v>
      </c>
      <c r="AM24" s="164">
        <f>SUM(O24*$AM$2)</f>
        <v>106.94224799999999</v>
      </c>
      <c r="AN24" s="197">
        <f>(AM24-AL24)/AL24</f>
        <v>1.4158490138610558E-3</v>
      </c>
      <c r="AP24" s="92"/>
      <c r="AQ24" s="92"/>
      <c r="AR24" s="92">
        <v>133.6865712</v>
      </c>
      <c r="AS24" s="164">
        <f t="shared" ref="AS24:AS29" si="99">SUM(O24*$AS$2)</f>
        <v>133.87585119999997</v>
      </c>
      <c r="AT24" s="197">
        <f>(AS24-AR24)/AR24</f>
        <v>1.4158490138609235E-3</v>
      </c>
      <c r="AU24" s="33"/>
      <c r="AV24" s="92"/>
      <c r="AW24" s="92"/>
      <c r="AX24" s="92">
        <v>257.64736799999991</v>
      </c>
      <c r="AY24" s="92">
        <v>291.64575000000002</v>
      </c>
      <c r="AZ24" s="92">
        <f t="shared" ref="AZ24:AZ28" si="100">BC24*$AZ$2</f>
        <v>292.02999999999997</v>
      </c>
      <c r="BA24" s="197">
        <f>(AZ24-AY24)/AY24</f>
        <v>1.317523056653326E-3</v>
      </c>
      <c r="BC24" s="92">
        <f>SUM(BE24:BI24)</f>
        <v>22.04</v>
      </c>
      <c r="BE24" s="92">
        <f>O24</f>
        <v>15.843295999999999</v>
      </c>
      <c r="BF24" s="92">
        <f>-M24</f>
        <v>-1.9932959999999997</v>
      </c>
      <c r="BG24" s="92">
        <f>K24+1</f>
        <v>1.35</v>
      </c>
      <c r="BH24" s="92"/>
      <c r="BI24" s="92">
        <f>SUM(BE24:BG24)*BL24</f>
        <v>6.84</v>
      </c>
      <c r="BK24" s="119">
        <v>0.16800000000000001</v>
      </c>
      <c r="BL24" s="119">
        <v>0.45</v>
      </c>
      <c r="BN24" s="706">
        <v>13.5</v>
      </c>
      <c r="BO24" s="574">
        <v>2.3234399999999997</v>
      </c>
      <c r="BP24" s="574">
        <v>1.35</v>
      </c>
      <c r="BQ24" s="574">
        <f>BO24-BP24</f>
        <v>0.97343999999999964</v>
      </c>
    </row>
    <row r="25" spans="1:69" ht="15.75" customHeight="1" x14ac:dyDescent="0.3">
      <c r="A25" s="705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IF('UK Prices'!D25=0,"",'UK Prices'!D25)</f>
        <v>Double Layer Contrast Chill-Out</v>
      </c>
      <c r="E25" s="99" t="s">
        <v>326</v>
      </c>
      <c r="F25" s="246" t="str">
        <f>'ITMA Form Data'!G25</f>
        <v>EUR-BE-172</v>
      </c>
      <c r="G25" s="203"/>
      <c r="H25" s="254"/>
      <c r="I25" s="203"/>
      <c r="J25" s="203">
        <v>15.28</v>
      </c>
      <c r="K25" s="193">
        <v>0.35</v>
      </c>
      <c r="L25" s="140">
        <f>SUM('UK Prices'!J25*$U$2*0.85)*$L$4</f>
        <v>3.3425399999999996</v>
      </c>
      <c r="M25" s="140">
        <f>N25*SUM(J25:L25)</f>
        <v>2.2767047999999996</v>
      </c>
      <c r="N25" s="194">
        <v>0.12</v>
      </c>
      <c r="O25" s="686">
        <f>+J25+K25+M25</f>
        <v>17.9067048</v>
      </c>
      <c r="P25" s="189"/>
      <c r="Q25" s="195"/>
      <c r="R25" s="189"/>
      <c r="S25" s="140"/>
      <c r="T25" s="140"/>
      <c r="U25" s="196">
        <f>SUM(O25/$U$2)+P25+Q25</f>
        <v>12.349451586206897</v>
      </c>
      <c r="V25" s="197" t="e">
        <f>(U25-T25)/T25</f>
        <v>#DIV/0!</v>
      </c>
      <c r="X25" s="92"/>
      <c r="Y25" s="92"/>
      <c r="Z25" s="92"/>
      <c r="AA25" s="196">
        <f>SUM(O25/$AA$2)</f>
        <v>17.054004571428571</v>
      </c>
      <c r="AB25" s="197" t="e">
        <f>(AA25-Z25)/Z25</f>
        <v>#DIV/0!</v>
      </c>
      <c r="AC25" s="33"/>
      <c r="AD25" s="92"/>
      <c r="AE25" s="92"/>
      <c r="AF25" s="92"/>
      <c r="AG25" s="164">
        <f>SUM(O25*$AG$2)</f>
        <v>156.68366700000001</v>
      </c>
      <c r="AH25" s="197" t="e">
        <f>(AG25-AF25)/AF25</f>
        <v>#DIV/0!</v>
      </c>
      <c r="AI25" s="33"/>
      <c r="AJ25" s="92"/>
      <c r="AK25" s="92"/>
      <c r="AL25" s="92"/>
      <c r="AM25" s="164">
        <f>SUM(O25*$AM$2)</f>
        <v>120.8702574</v>
      </c>
      <c r="AN25" s="197" t="e">
        <f>(AM25-AL25)/AL25</f>
        <v>#DIV/0!</v>
      </c>
      <c r="AP25" s="92"/>
      <c r="AQ25" s="92"/>
      <c r="AR25" s="92"/>
      <c r="AS25" s="164">
        <f t="shared" si="99"/>
        <v>151.31165555999999</v>
      </c>
      <c r="AT25" s="197" t="e">
        <f>(AS25-AR25)/AR25</f>
        <v>#DIV/0!</v>
      </c>
      <c r="AU25" s="33"/>
      <c r="AV25" s="92"/>
      <c r="AW25" s="92"/>
      <c r="AX25" s="92"/>
      <c r="AY25" s="92"/>
      <c r="AZ25" s="92">
        <f t="shared" si="100"/>
        <v>326.22825</v>
      </c>
      <c r="BA25" s="197" t="e">
        <f>(AZ25-AY25)/AY25</f>
        <v>#DIV/0!</v>
      </c>
      <c r="BC25" s="92">
        <f>SUM(BE25:BI25)</f>
        <v>24.621000000000002</v>
      </c>
      <c r="BE25" s="92">
        <f>O25</f>
        <v>17.9067048</v>
      </c>
      <c r="BF25" s="92">
        <f>-M25</f>
        <v>-2.2767047999999996</v>
      </c>
      <c r="BG25" s="92">
        <f>K25+1</f>
        <v>1.35</v>
      </c>
      <c r="BH25" s="92"/>
      <c r="BI25" s="92">
        <f>SUM(BE25:BG25)*BL25</f>
        <v>7.641</v>
      </c>
      <c r="BK25" s="119">
        <v>0.16800000000000001</v>
      </c>
      <c r="BL25" s="119">
        <v>0.45</v>
      </c>
      <c r="BN25" s="706">
        <v>15.28</v>
      </c>
      <c r="BO25" s="574">
        <v>2.0882399999999999</v>
      </c>
      <c r="BP25" s="574">
        <v>1.35</v>
      </c>
      <c r="BQ25" s="574">
        <f>BO25-BP25</f>
        <v>0.73823999999999979</v>
      </c>
    </row>
    <row r="26" spans="1:69" ht="15.75" customHeight="1" x14ac:dyDescent="0.3">
      <c r="A26" s="703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IF('UK Prices'!D26=0,"",'UK Prices'!D26)</f>
        <v>FJ Textured Chill-Out 1/4 zip</v>
      </c>
      <c r="E26" s="99" t="s">
        <v>326</v>
      </c>
      <c r="F26" s="191" t="str">
        <f>'ITMA Form Data'!G26</f>
        <v>EUR-F15-21</v>
      </c>
      <c r="G26" s="203"/>
      <c r="H26" s="254"/>
      <c r="I26" s="203"/>
      <c r="J26" s="203">
        <v>15.48</v>
      </c>
      <c r="K26" s="193">
        <v>0.35</v>
      </c>
      <c r="L26" s="140">
        <f>SUM('UK Prices'!J26*$U$2*0.85)*$L$4</f>
        <v>3.3425399999999996</v>
      </c>
      <c r="M26" s="140">
        <f t="shared" ref="M26:M31" si="101">N26*SUM(J26:L26)</f>
        <v>2.3007047999999997</v>
      </c>
      <c r="N26" s="194">
        <v>0.12</v>
      </c>
      <c r="O26" s="686">
        <f t="shared" ref="O26:O31" si="102">+J26+K26+M26</f>
        <v>18.1307048</v>
      </c>
      <c r="P26" s="189"/>
      <c r="Q26" s="195"/>
      <c r="R26" s="189"/>
      <c r="S26" s="140"/>
      <c r="T26" s="140">
        <v>12.500670344827586</v>
      </c>
      <c r="U26" s="196">
        <f t="shared" ref="U26:U31" si="103">SUM(O26/$U$2)+P26+Q26</f>
        <v>12.503934344827586</v>
      </c>
      <c r="V26" s="197">
        <f t="shared" si="59"/>
        <v>2.61105997515586E-4</v>
      </c>
      <c r="X26" s="92"/>
      <c r="Y26" s="92"/>
      <c r="Z26" s="92">
        <v>17.262830476190477</v>
      </c>
      <c r="AA26" s="196">
        <f t="shared" ref="AA26:AA31" si="104">SUM(O26/$AA$2)</f>
        <v>17.267337904761906</v>
      </c>
      <c r="AB26" s="197">
        <f t="shared" si="60"/>
        <v>2.611059975156497E-4</v>
      </c>
      <c r="AC26" s="33"/>
      <c r="AD26" s="92"/>
      <c r="AE26" s="92"/>
      <c r="AF26" s="92">
        <v>158.60225500000001</v>
      </c>
      <c r="AG26" s="164">
        <f t="shared" ref="AG26:AG31" si="105">SUM(O26*$AG$2)</f>
        <v>158.64366699999999</v>
      </c>
      <c r="AH26" s="197">
        <f t="shared" si="61"/>
        <v>2.611059975154817E-4</v>
      </c>
      <c r="AI26" s="33"/>
      <c r="AJ26" s="92"/>
      <c r="AK26" s="92"/>
      <c r="AL26" s="92">
        <v>122.350311</v>
      </c>
      <c r="AM26" s="164">
        <f t="shared" ref="AM26:AM31" si="106">SUM(O26*$AM$2)</f>
        <v>122.3822574</v>
      </c>
      <c r="AN26" s="197">
        <f t="shared" si="62"/>
        <v>2.6110599751557131E-4</v>
      </c>
      <c r="AP26" s="92"/>
      <c r="AQ26" s="92"/>
      <c r="AR26" s="92">
        <v>153.16446339999999</v>
      </c>
      <c r="AS26" s="164">
        <f t="shared" si="99"/>
        <v>153.20445555999999</v>
      </c>
      <c r="AT26" s="197">
        <f t="shared" si="63"/>
        <v>2.6110599751558991E-4</v>
      </c>
      <c r="AU26" s="33"/>
      <c r="AV26" s="92"/>
      <c r="AW26" s="92"/>
      <c r="AX26" s="92">
        <v>294.90656799999999</v>
      </c>
      <c r="AY26" s="92">
        <v>330.07075000000009</v>
      </c>
      <c r="AZ26" s="92">
        <f t="shared" si="100"/>
        <v>330.07075000000003</v>
      </c>
      <c r="BA26" s="197">
        <f t="shared" si="64"/>
        <v>-1.722158623895271E-16</v>
      </c>
      <c r="BC26" s="92">
        <f t="shared" ref="BC26:BC31" si="107">SUM(BE26:BI26)</f>
        <v>24.911000000000001</v>
      </c>
      <c r="BE26" s="92">
        <f t="shared" ref="BE26:BE31" si="108">O26</f>
        <v>18.1307048</v>
      </c>
      <c r="BF26" s="92">
        <f t="shared" ref="BF26:BF31" si="109">-M26</f>
        <v>-2.3007047999999997</v>
      </c>
      <c r="BG26" s="92">
        <f t="shared" si="65"/>
        <v>1.35</v>
      </c>
      <c r="BH26" s="92"/>
      <c r="BI26" s="92">
        <f t="shared" ref="BI26:BI31" si="110">SUM(BE26:BG26)*BL26</f>
        <v>7.7309999999999999</v>
      </c>
      <c r="BK26" s="119">
        <v>0.16800000000000001</v>
      </c>
      <c r="BL26" s="119">
        <v>0.45</v>
      </c>
      <c r="BN26" s="706">
        <v>15.48</v>
      </c>
      <c r="BO26" s="574">
        <v>2.65944</v>
      </c>
      <c r="BP26" s="574">
        <v>1.35</v>
      </c>
      <c r="BQ26" s="574">
        <f t="shared" si="66"/>
        <v>1.3094399999999999</v>
      </c>
    </row>
    <row r="27" spans="1:69" ht="15.75" hidden="1" customHeight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IF('UK Prices'!D27=0,"",'UK Prices'!D27)</f>
        <v>FJ Mixed Texture Sport Chill-Out 1/2 Zip</v>
      </c>
      <c r="E27" s="99" t="s">
        <v>326</v>
      </c>
      <c r="F27" s="246" t="str">
        <f>'ITMA Form Data'!G27</f>
        <v>EUR-S16-19</v>
      </c>
      <c r="G27" s="203"/>
      <c r="H27" s="254"/>
      <c r="I27" s="203"/>
      <c r="J27" s="203">
        <v>17.38</v>
      </c>
      <c r="K27" s="193">
        <v>0.35</v>
      </c>
      <c r="L27" s="140">
        <f>SUM('UK Prices'!J27*$U$2*0.85)*$L$4</f>
        <v>0</v>
      </c>
      <c r="M27" s="140">
        <f t="shared" si="101"/>
        <v>2.1276000000000002</v>
      </c>
      <c r="N27" s="194">
        <v>0.12</v>
      </c>
      <c r="O27" s="686">
        <f t="shared" si="102"/>
        <v>19.857600000000001</v>
      </c>
      <c r="P27" s="189"/>
      <c r="Q27" s="195"/>
      <c r="R27" s="189"/>
      <c r="S27" s="140"/>
      <c r="T27" s="140">
        <v>13.968256551724139</v>
      </c>
      <c r="U27" s="196">
        <f t="shared" si="103"/>
        <v>13.69489655172414</v>
      </c>
      <c r="V27" s="197">
        <f t="shared" si="59"/>
        <v>-1.9570087289544874E-2</v>
      </c>
      <c r="X27" s="92"/>
      <c r="Y27" s="92"/>
      <c r="Z27" s="92">
        <v>19.289497142857144</v>
      </c>
      <c r="AA27" s="196">
        <f t="shared" si="104"/>
        <v>18.911999999999999</v>
      </c>
      <c r="AB27" s="197">
        <f t="shared" si="60"/>
        <v>-1.9570087289545082E-2</v>
      </c>
      <c r="AC27" s="33"/>
      <c r="AD27" s="92"/>
      <c r="AE27" s="92"/>
      <c r="AF27" s="92">
        <v>177.22225500000002</v>
      </c>
      <c r="AG27" s="164">
        <f t="shared" si="105"/>
        <v>173.75400000000002</v>
      </c>
      <c r="AH27" s="197">
        <f t="shared" si="61"/>
        <v>-1.9570087289544978E-2</v>
      </c>
      <c r="AI27" s="33"/>
      <c r="AJ27" s="92"/>
      <c r="AK27" s="92"/>
      <c r="AL27" s="92">
        <v>136.71431100000001</v>
      </c>
      <c r="AM27" s="164">
        <f t="shared" si="106"/>
        <v>134.03880000000001</v>
      </c>
      <c r="AN27" s="197">
        <f t="shared" si="62"/>
        <v>-1.9570087289544985E-2</v>
      </c>
      <c r="AP27" s="92"/>
      <c r="AQ27" s="92"/>
      <c r="AR27" s="92">
        <v>171.1460634</v>
      </c>
      <c r="AS27" s="164">
        <f t="shared" si="99"/>
        <v>167.79671999999999</v>
      </c>
      <c r="AT27" s="197">
        <f t="shared" si="63"/>
        <v>-1.9570087289545037E-2</v>
      </c>
      <c r="AU27" s="33"/>
      <c r="AV27" s="92"/>
      <c r="AW27" s="92"/>
      <c r="AX27" s="92">
        <v>330.30280800000003</v>
      </c>
      <c r="AY27" s="92">
        <v>366.57450000000006</v>
      </c>
      <c r="AZ27" s="92">
        <f t="shared" si="100"/>
        <v>366.57450000000006</v>
      </c>
      <c r="BA27" s="197">
        <f t="shared" si="64"/>
        <v>0</v>
      </c>
      <c r="BC27" s="92">
        <f t="shared" si="107"/>
        <v>27.666000000000004</v>
      </c>
      <c r="BE27" s="92">
        <f t="shared" si="108"/>
        <v>19.857600000000001</v>
      </c>
      <c r="BF27" s="92">
        <f t="shared" si="109"/>
        <v>-2.1276000000000002</v>
      </c>
      <c r="BG27" s="92">
        <f t="shared" si="65"/>
        <v>1.35</v>
      </c>
      <c r="BH27" s="92"/>
      <c r="BI27" s="92">
        <f t="shared" si="110"/>
        <v>8.5860000000000003</v>
      </c>
      <c r="BK27" s="119">
        <v>0.16800000000000001</v>
      </c>
      <c r="BL27" s="119">
        <v>0.45</v>
      </c>
      <c r="BN27" s="203">
        <v>17.38</v>
      </c>
      <c r="BO27" s="574">
        <v>2.9786400000000004</v>
      </c>
      <c r="BP27" s="574">
        <v>1.35</v>
      </c>
      <c r="BQ27" s="574">
        <f t="shared" si="66"/>
        <v>1.6286400000000003</v>
      </c>
    </row>
    <row r="28" spans="1:69" ht="15.75" hidden="1" customHeight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IF('UK Prices'!D28=0,"",'UK Prices'!D28)</f>
        <v>FJ Chill-Out w/Chest Piping</v>
      </c>
      <c r="E28" s="99" t="s">
        <v>326</v>
      </c>
      <c r="F28" s="246" t="str">
        <f>'ITMA Form Data'!G28</f>
        <v>EUR-S16-27</v>
      </c>
      <c r="G28" s="203"/>
      <c r="H28" s="254"/>
      <c r="I28" s="203"/>
      <c r="J28" s="203">
        <v>16.5</v>
      </c>
      <c r="K28" s="193">
        <v>0.35</v>
      </c>
      <c r="L28" s="140">
        <f>SUM('UK Prices'!J28*$U$2*0.85)*$L$4</f>
        <v>0</v>
      </c>
      <c r="M28" s="140">
        <f t="shared" si="101"/>
        <v>2.0220000000000002</v>
      </c>
      <c r="N28" s="194">
        <v>0.12</v>
      </c>
      <c r="O28" s="686">
        <f t="shared" si="102"/>
        <v>18.872</v>
      </c>
      <c r="P28" s="189"/>
      <c r="Q28" s="195"/>
      <c r="R28" s="189"/>
      <c r="S28" s="140"/>
      <c r="T28" s="140">
        <v>13.288532413793106</v>
      </c>
      <c r="U28" s="196">
        <f t="shared" si="103"/>
        <v>13.015172413793104</v>
      </c>
      <c r="V28" s="197">
        <f t="shared" si="59"/>
        <v>-2.057112038318561E-2</v>
      </c>
      <c r="X28" s="92"/>
      <c r="Y28" s="92"/>
      <c r="Z28" s="92">
        <v>18.350830476190477</v>
      </c>
      <c r="AA28" s="196">
        <f t="shared" si="104"/>
        <v>17.973333333333333</v>
      </c>
      <c r="AB28" s="197">
        <f t="shared" si="60"/>
        <v>-2.0571120383185561E-2</v>
      </c>
      <c r="AC28" s="33"/>
      <c r="AD28" s="92"/>
      <c r="AE28" s="92"/>
      <c r="AF28" s="92">
        <v>168.59825500000002</v>
      </c>
      <c r="AG28" s="164">
        <f t="shared" si="105"/>
        <v>165.13</v>
      </c>
      <c r="AH28" s="197">
        <f t="shared" si="61"/>
        <v>-2.057112038318562E-2</v>
      </c>
      <c r="AI28" s="33"/>
      <c r="AJ28" s="92"/>
      <c r="AK28" s="92"/>
      <c r="AL28" s="92">
        <v>130.06151100000002</v>
      </c>
      <c r="AM28" s="164">
        <f t="shared" si="106"/>
        <v>127.386</v>
      </c>
      <c r="AN28" s="197">
        <f t="shared" si="62"/>
        <v>-2.0571120383185676E-2</v>
      </c>
      <c r="AP28" s="92"/>
      <c r="AQ28" s="92"/>
      <c r="AR28" s="92">
        <v>162.81774340000001</v>
      </c>
      <c r="AS28" s="164">
        <f t="shared" si="99"/>
        <v>159.46839999999997</v>
      </c>
      <c r="AT28" s="197">
        <f t="shared" si="63"/>
        <v>-2.057112038318569E-2</v>
      </c>
      <c r="AU28" s="33"/>
      <c r="AV28" s="92"/>
      <c r="AW28" s="92"/>
      <c r="AX28" s="92">
        <v>313.90876000000003</v>
      </c>
      <c r="AY28" s="92">
        <v>349.66750000000008</v>
      </c>
      <c r="AZ28" s="92">
        <f t="shared" si="100"/>
        <v>349.66750000000008</v>
      </c>
      <c r="BA28" s="197">
        <f t="shared" si="64"/>
        <v>0</v>
      </c>
      <c r="BC28" s="92">
        <f t="shared" si="107"/>
        <v>26.390000000000004</v>
      </c>
      <c r="BE28" s="92">
        <f t="shared" si="108"/>
        <v>18.872</v>
      </c>
      <c r="BF28" s="92">
        <f t="shared" si="109"/>
        <v>-2.0220000000000002</v>
      </c>
      <c r="BG28" s="92">
        <f t="shared" si="65"/>
        <v>1.35</v>
      </c>
      <c r="BH28" s="92"/>
      <c r="BI28" s="92">
        <f t="shared" si="110"/>
        <v>8.1900000000000013</v>
      </c>
      <c r="BK28" s="119">
        <v>0.16800000000000001</v>
      </c>
      <c r="BL28" s="119">
        <v>0.45</v>
      </c>
      <c r="BN28" s="203">
        <v>16.5</v>
      </c>
      <c r="BO28" s="574">
        <v>2.8308000000000004</v>
      </c>
      <c r="BP28" s="574">
        <v>1.35</v>
      </c>
      <c r="BQ28" s="574">
        <f t="shared" si="66"/>
        <v>1.4808000000000003</v>
      </c>
    </row>
    <row r="29" spans="1:69" ht="15.75" hidden="1" customHeight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IF('UK Prices'!D29=0,"",'UK Prices'!D29)</f>
        <v>FJ Jersey Knit Track Jacket</v>
      </c>
      <c r="E29" s="99" t="s">
        <v>326</v>
      </c>
      <c r="F29" s="246" t="str">
        <f>'ITMA Form Data'!G29</f>
        <v>EUR-S16-28</v>
      </c>
      <c r="G29" s="203">
        <v>16.779999999999998</v>
      </c>
      <c r="H29" s="254">
        <f>(J29-G29)/G29</f>
        <v>1.3110846245530539E-2</v>
      </c>
      <c r="I29" s="203"/>
      <c r="J29" s="203">
        <v>17</v>
      </c>
      <c r="K29" s="193">
        <v>0.35</v>
      </c>
      <c r="L29" s="140">
        <f>SUM('UK Prices'!J29*$U$2*0.85)*$L$4</f>
        <v>0</v>
      </c>
      <c r="M29" s="140">
        <f t="shared" si="101"/>
        <v>2.0820000000000003</v>
      </c>
      <c r="N29" s="194">
        <v>0.12</v>
      </c>
      <c r="O29" s="686">
        <f t="shared" si="102"/>
        <v>19.432000000000002</v>
      </c>
      <c r="P29" s="189"/>
      <c r="Q29" s="195"/>
      <c r="R29" s="189">
        <v>12.384320810126582</v>
      </c>
      <c r="S29" s="140">
        <v>12.548157538461536</v>
      </c>
      <c r="T29" s="140">
        <v>13.67473931034483</v>
      </c>
      <c r="U29" s="196">
        <f t="shared" si="103"/>
        <v>13.401379310344829</v>
      </c>
      <c r="V29" s="197">
        <f t="shared" si="59"/>
        <v>-1.9990143416716226E-2</v>
      </c>
      <c r="X29" s="92">
        <v>14.494242133333332</v>
      </c>
      <c r="Y29" s="92">
        <v>16.576393220338982</v>
      </c>
      <c r="Z29" s="92">
        <v>18.884163809523809</v>
      </c>
      <c r="AA29" s="196">
        <f t="shared" si="104"/>
        <v>18.506666666666668</v>
      </c>
      <c r="AB29" s="197">
        <f t="shared" si="60"/>
        <v>-1.9990143416716122E-2</v>
      </c>
      <c r="AC29" s="33"/>
      <c r="AD29" s="92">
        <v>127.18697471999999</v>
      </c>
      <c r="AE29" s="92">
        <v>158.43716639999997</v>
      </c>
      <c r="AF29" s="92">
        <v>173.49825500000003</v>
      </c>
      <c r="AG29" s="164">
        <f t="shared" si="105"/>
        <v>170.03000000000003</v>
      </c>
      <c r="AH29" s="197">
        <f t="shared" si="61"/>
        <v>-1.9990143416716202E-2</v>
      </c>
      <c r="AI29" s="33"/>
      <c r="AJ29" s="92">
        <v>107.61974784</v>
      </c>
      <c r="AK29" s="92">
        <v>125.1849216</v>
      </c>
      <c r="AL29" s="92">
        <v>133.84151100000003</v>
      </c>
      <c r="AM29" s="164">
        <f t="shared" si="106"/>
        <v>131.16600000000003</v>
      </c>
      <c r="AN29" s="197">
        <f t="shared" si="62"/>
        <v>-1.9990143416716205E-2</v>
      </c>
      <c r="AP29" s="92">
        <v>117.40336128</v>
      </c>
      <c r="AQ29" s="92">
        <v>148.65709439999998</v>
      </c>
      <c r="AR29" s="92">
        <v>167.54974340000001</v>
      </c>
      <c r="AS29" s="164">
        <f t="shared" si="99"/>
        <v>164.2004</v>
      </c>
      <c r="AT29" s="197">
        <f t="shared" si="63"/>
        <v>-1.9990143416716264E-2</v>
      </c>
      <c r="AU29" s="33"/>
      <c r="AV29" s="92"/>
      <c r="AW29" s="92">
        <v>319.12504799999999</v>
      </c>
      <c r="AX29" s="92">
        <v>323.22356000000002</v>
      </c>
      <c r="AY29" s="92">
        <v>359.27375000000001</v>
      </c>
      <c r="AZ29" s="92">
        <f t="shared" ref="AZ29:AZ30" si="111">BC29*$AZ$2</f>
        <v>359.27375000000001</v>
      </c>
      <c r="BA29" s="197">
        <f t="shared" si="64"/>
        <v>0</v>
      </c>
      <c r="BC29" s="92">
        <f t="shared" si="107"/>
        <v>27.115000000000002</v>
      </c>
      <c r="BE29" s="92">
        <f t="shared" si="108"/>
        <v>19.432000000000002</v>
      </c>
      <c r="BF29" s="92">
        <f t="shared" si="109"/>
        <v>-2.0820000000000003</v>
      </c>
      <c r="BG29" s="92">
        <f t="shared" si="65"/>
        <v>1.35</v>
      </c>
      <c r="BH29" s="92"/>
      <c r="BI29" s="92">
        <f t="shared" si="110"/>
        <v>8.4150000000000009</v>
      </c>
      <c r="BK29" s="119">
        <v>0.16800000000000001</v>
      </c>
      <c r="BL29" s="119">
        <v>0.45</v>
      </c>
      <c r="BN29" s="203">
        <v>17</v>
      </c>
      <c r="BO29" s="574">
        <v>2.9148000000000005</v>
      </c>
      <c r="BP29" s="574">
        <v>1.35</v>
      </c>
      <c r="BQ29" s="574">
        <f t="shared" si="66"/>
        <v>1.5648000000000004</v>
      </c>
    </row>
    <row r="30" spans="1:69" ht="15.75" hidden="1" customHeight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IF('UK Prices'!D30=0,"",'UK Prices'!D30)</f>
        <v>FJ Drop Needle Pullover 1/2 zip</v>
      </c>
      <c r="E30" s="99" t="s">
        <v>142</v>
      </c>
      <c r="F30" s="191" t="str">
        <f>'ITMA Form Data'!G30</f>
        <v>EUR-BE-42</v>
      </c>
      <c r="G30" s="203">
        <v>16.779999999999998</v>
      </c>
      <c r="H30" s="254">
        <f>(J30-G30)/G30</f>
        <v>6.5554231227652054E-2</v>
      </c>
      <c r="I30" s="203"/>
      <c r="J30" s="203">
        <v>17.88</v>
      </c>
      <c r="K30" s="193">
        <v>0.35</v>
      </c>
      <c r="L30" s="140">
        <f>SUM('UK Prices'!J30*$U$2*0.85)*$L$4</f>
        <v>0</v>
      </c>
      <c r="M30" s="140">
        <f t="shared" ref="M30" si="112">N30*SUM(J30:L30)</f>
        <v>2.1875999999999998</v>
      </c>
      <c r="N30" s="194">
        <v>0.12</v>
      </c>
      <c r="O30" s="686">
        <f t="shared" ref="O30" si="113">+J30+K30+M30</f>
        <v>20.4176</v>
      </c>
      <c r="P30" s="189"/>
      <c r="Q30" s="195"/>
      <c r="R30" s="189"/>
      <c r="S30" s="406">
        <v>13.19</v>
      </c>
      <c r="T30" s="406">
        <v>13.19</v>
      </c>
      <c r="U30" s="541">
        <v>13.19</v>
      </c>
      <c r="V30" s="197">
        <f t="shared" si="59"/>
        <v>0</v>
      </c>
      <c r="X30" s="92"/>
      <c r="Y30" s="405">
        <v>15.43</v>
      </c>
      <c r="Z30" s="405">
        <v>15.43</v>
      </c>
      <c r="AA30" s="541">
        <v>15.43</v>
      </c>
      <c r="AB30" s="197">
        <f t="shared" si="60"/>
        <v>0</v>
      </c>
      <c r="AC30" s="33"/>
      <c r="AD30" s="92"/>
      <c r="AE30" s="405">
        <v>135.41999999999999</v>
      </c>
      <c r="AF30" s="405">
        <v>135.41999999999999</v>
      </c>
      <c r="AG30" s="542">
        <v>135.41999999999999</v>
      </c>
      <c r="AH30" s="197">
        <f t="shared" si="61"/>
        <v>0</v>
      </c>
      <c r="AI30" s="33"/>
      <c r="AJ30" s="92"/>
      <c r="AK30" s="405">
        <v>114.59</v>
      </c>
      <c r="AL30" s="405">
        <v>114.59</v>
      </c>
      <c r="AM30" s="542">
        <v>114.59</v>
      </c>
      <c r="AN30" s="197">
        <f t="shared" si="62"/>
        <v>0</v>
      </c>
      <c r="AP30" s="92"/>
      <c r="AQ30" s="405">
        <v>125</v>
      </c>
      <c r="AR30" s="405">
        <v>125</v>
      </c>
      <c r="AS30" s="542">
        <v>125</v>
      </c>
      <c r="AT30" s="197">
        <f t="shared" si="63"/>
        <v>0</v>
      </c>
      <c r="AU30" s="33"/>
      <c r="AV30" s="92"/>
      <c r="AW30" s="92"/>
      <c r="AX30" s="92">
        <v>339.6176079999999</v>
      </c>
      <c r="AY30" s="92">
        <v>376.18075000000005</v>
      </c>
      <c r="AZ30" s="92">
        <f t="shared" si="111"/>
        <v>376.18075000000005</v>
      </c>
      <c r="BA30" s="197">
        <f t="shared" si="64"/>
        <v>0</v>
      </c>
      <c r="BC30" s="92">
        <f t="shared" ref="BC30" si="114">SUM(BE30:BI30)</f>
        <v>28.391000000000005</v>
      </c>
      <c r="BE30" s="92">
        <f t="shared" si="108"/>
        <v>20.4176</v>
      </c>
      <c r="BF30" s="92">
        <f t="shared" si="109"/>
        <v>-2.1875999999999998</v>
      </c>
      <c r="BG30" s="92">
        <f t="shared" si="65"/>
        <v>1.35</v>
      </c>
      <c r="BH30" s="92"/>
      <c r="BI30" s="92">
        <f t="shared" ref="BI30" si="115">SUM(BE30:BG30)*BL30</f>
        <v>8.8110000000000017</v>
      </c>
      <c r="BK30" s="119">
        <v>0.16800000000000001</v>
      </c>
      <c r="BL30" s="119">
        <v>0.45</v>
      </c>
      <c r="BN30" s="203">
        <v>17.88</v>
      </c>
      <c r="BO30" s="574">
        <v>3.0626399999999996</v>
      </c>
      <c r="BP30" s="574">
        <v>1.35</v>
      </c>
      <c r="BQ30" s="574">
        <f t="shared" si="66"/>
        <v>1.7126399999999995</v>
      </c>
    </row>
    <row r="31" spans="1:69" ht="15.75" customHeight="1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IF('UK Prices'!D31=0,"",'UK Prices'!D31)</f>
        <v>FJ Sport Chill Out</v>
      </c>
      <c r="E31" s="99" t="s">
        <v>326</v>
      </c>
      <c r="F31" s="191" t="str">
        <f>'ITMA Form Data'!G31</f>
        <v>EUR-BE-32</v>
      </c>
      <c r="G31" s="203">
        <v>16.779999999999998</v>
      </c>
      <c r="H31" s="254">
        <f>(J31-G31)/G31</f>
        <v>0</v>
      </c>
      <c r="I31" s="203"/>
      <c r="J31" s="203">
        <v>16.779999999999998</v>
      </c>
      <c r="K31" s="193">
        <v>0.35</v>
      </c>
      <c r="L31" s="140">
        <f>SUM('UK Prices'!J31*$U$2*0.85)*$L$4</f>
        <v>3.1453399999999996</v>
      </c>
      <c r="M31" s="140">
        <f t="shared" si="101"/>
        <v>2.4330408000000001</v>
      </c>
      <c r="N31" s="194">
        <v>0.12</v>
      </c>
      <c r="O31" s="686">
        <f t="shared" si="102"/>
        <v>19.5630408</v>
      </c>
      <c r="P31" s="189"/>
      <c r="Q31" s="195"/>
      <c r="R31" s="189">
        <v>12.384320810126582</v>
      </c>
      <c r="S31" s="140">
        <v>12.548157538461536</v>
      </c>
      <c r="T31" s="140">
        <v>13.488488275862068</v>
      </c>
      <c r="U31" s="196">
        <f t="shared" si="103"/>
        <v>13.491752275862069</v>
      </c>
      <c r="V31" s="197">
        <f t="shared" si="59"/>
        <v>2.4198412255304282E-4</v>
      </c>
      <c r="X31" s="92">
        <v>14.494242133333332</v>
      </c>
      <c r="Y31" s="92">
        <v>16.576393220338982</v>
      </c>
      <c r="Z31" s="92">
        <v>18.626959999999997</v>
      </c>
      <c r="AA31" s="196">
        <f t="shared" si="104"/>
        <v>18.631467428571426</v>
      </c>
      <c r="AB31" s="197">
        <f t="shared" si="60"/>
        <v>2.4198412255297018E-4</v>
      </c>
      <c r="AC31" s="33"/>
      <c r="AD31" s="92">
        <v>127.18697471999999</v>
      </c>
      <c r="AE31" s="92">
        <v>158.43716639999997</v>
      </c>
      <c r="AF31" s="92">
        <v>171.13519499999998</v>
      </c>
      <c r="AG31" s="164">
        <f t="shared" si="105"/>
        <v>171.17660699999999</v>
      </c>
      <c r="AH31" s="197">
        <f t="shared" si="61"/>
        <v>2.4198412255298056E-4</v>
      </c>
      <c r="AI31" s="33"/>
      <c r="AJ31" s="92">
        <v>107.61974784</v>
      </c>
      <c r="AK31" s="92">
        <v>125.1849216</v>
      </c>
      <c r="AL31" s="92">
        <v>132.01857899999999</v>
      </c>
      <c r="AM31" s="164">
        <f t="shared" si="106"/>
        <v>132.0505254</v>
      </c>
      <c r="AN31" s="197">
        <f t="shared" si="62"/>
        <v>2.4198412255300514E-4</v>
      </c>
      <c r="AP31" s="92">
        <v>117.40336128</v>
      </c>
      <c r="AQ31" s="92">
        <v>148.65709439999998</v>
      </c>
      <c r="AR31" s="92">
        <v>165.26770259999995</v>
      </c>
      <c r="AS31" s="164">
        <f>SUM(O31*$AS$2)</f>
        <v>165.30769475999998</v>
      </c>
      <c r="AT31" s="197">
        <f t="shared" si="63"/>
        <v>2.4198412255308673E-4</v>
      </c>
      <c r="AU31" s="33"/>
      <c r="AV31" s="92"/>
      <c r="AW31" s="92">
        <v>319.12504799999999</v>
      </c>
      <c r="AX31" s="92">
        <v>319.12504799999999</v>
      </c>
      <c r="AY31" s="92">
        <v>355.04699999999997</v>
      </c>
      <c r="AZ31" s="92">
        <f t="shared" si="58"/>
        <v>355.04699999999997</v>
      </c>
      <c r="BA31" s="197">
        <f t="shared" si="64"/>
        <v>0</v>
      </c>
      <c r="BC31" s="92">
        <f t="shared" si="107"/>
        <v>26.795999999999999</v>
      </c>
      <c r="BE31" s="92">
        <f t="shared" si="108"/>
        <v>19.5630408</v>
      </c>
      <c r="BF31" s="92">
        <f t="shared" si="109"/>
        <v>-2.4330408000000001</v>
      </c>
      <c r="BG31" s="92">
        <f t="shared" si="65"/>
        <v>1.35</v>
      </c>
      <c r="BH31" s="92"/>
      <c r="BI31" s="92">
        <f t="shared" si="110"/>
        <v>8.3160000000000007</v>
      </c>
      <c r="BK31" s="119">
        <v>0.16800000000000001</v>
      </c>
      <c r="BL31" s="119">
        <v>0.45</v>
      </c>
      <c r="BN31" s="203">
        <v>16.779999999999998</v>
      </c>
      <c r="BO31" s="574">
        <v>2.87784</v>
      </c>
      <c r="BP31" s="574">
        <v>1.35</v>
      </c>
      <c r="BQ31" s="574">
        <f t="shared" si="66"/>
        <v>1.5278399999999999</v>
      </c>
    </row>
    <row r="32" spans="1:69" ht="15.75" customHeight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IF('UK Prices'!D32=0,"",'UK Prices'!D32)</f>
        <v>FJ Sport Chill Out - American Golf</v>
      </c>
      <c r="E32" s="99" t="s">
        <v>326</v>
      </c>
      <c r="F32" s="191" t="str">
        <f>'ITMA Form Data'!G32</f>
        <v>AG-BE-32</v>
      </c>
      <c r="G32" s="203"/>
      <c r="H32" s="254"/>
      <c r="I32" s="203"/>
      <c r="J32" s="203">
        <v>17.18</v>
      </c>
      <c r="K32" s="193">
        <v>0.35</v>
      </c>
      <c r="L32" s="140">
        <f>SUM('UK Prices'!J32*$U$2*0.85)*$L$4</f>
        <v>0</v>
      </c>
      <c r="M32" s="140">
        <f t="shared" ref="M32" si="116">N32*SUM(J32:L32)</f>
        <v>2.1036000000000001</v>
      </c>
      <c r="N32" s="194">
        <v>0.12</v>
      </c>
      <c r="O32" s="686">
        <f t="shared" ref="O32" si="117">+J32+K32+M32</f>
        <v>19.633600000000001</v>
      </c>
      <c r="P32" s="189"/>
      <c r="Q32" s="195"/>
      <c r="R32" s="189">
        <v>12.384320810126582</v>
      </c>
      <c r="S32" s="140">
        <v>12.548157538461536</v>
      </c>
      <c r="T32" s="140">
        <v>13.540413793103449</v>
      </c>
      <c r="U32" s="196">
        <f t="shared" ref="U32" si="118">SUM(O32/$U$2)+P32+Q32</f>
        <v>13.540413793103449</v>
      </c>
      <c r="V32" s="197">
        <f t="shared" si="59"/>
        <v>0</v>
      </c>
      <c r="X32" s="92">
        <v>14.494242133333332</v>
      </c>
      <c r="Y32" s="92">
        <v>16.576393220338982</v>
      </c>
      <c r="Z32" s="92">
        <v>18.698666666666668</v>
      </c>
      <c r="AA32" s="196">
        <f t="shared" ref="AA32" si="119">SUM(O32/$AA$2)</f>
        <v>18.698666666666668</v>
      </c>
      <c r="AB32" s="197">
        <f t="shared" si="60"/>
        <v>0</v>
      </c>
      <c r="AC32" s="33"/>
      <c r="AD32" s="92">
        <v>127.18697471999999</v>
      </c>
      <c r="AE32" s="92">
        <v>158.43716639999997</v>
      </c>
      <c r="AF32" s="92">
        <v>171.79400000000001</v>
      </c>
      <c r="AG32" s="164">
        <f t="shared" ref="AG32" si="120">SUM(O32*$AG$2)</f>
        <v>171.79400000000001</v>
      </c>
      <c r="AH32" s="197">
        <f t="shared" si="61"/>
        <v>0</v>
      </c>
      <c r="AI32" s="33"/>
      <c r="AJ32" s="92">
        <v>107.61974784</v>
      </c>
      <c r="AK32" s="92">
        <v>125.1849216</v>
      </c>
      <c r="AL32" s="92">
        <v>132.52680000000001</v>
      </c>
      <c r="AM32" s="164">
        <f t="shared" ref="AM32" si="121">SUM(O32*$AM$2)</f>
        <v>132.52680000000001</v>
      </c>
      <c r="AN32" s="197">
        <f t="shared" si="62"/>
        <v>0</v>
      </c>
      <c r="AP32" s="92">
        <v>117.40336128</v>
      </c>
      <c r="AQ32" s="92">
        <v>148.65709439999998</v>
      </c>
      <c r="AR32" s="92">
        <v>165.90392</v>
      </c>
      <c r="AS32" s="164">
        <f>SUM(O32*$AS$2)</f>
        <v>165.90392</v>
      </c>
      <c r="AT32" s="197">
        <f t="shared" si="63"/>
        <v>0</v>
      </c>
      <c r="AU32" s="33"/>
      <c r="AV32" s="92"/>
      <c r="AW32" s="92">
        <v>319.12504799999999</v>
      </c>
      <c r="AX32" s="92">
        <v>319.12504799999999</v>
      </c>
      <c r="AY32" s="92">
        <v>362.73200000000008</v>
      </c>
      <c r="AZ32" s="92">
        <f t="shared" ref="AZ32" si="122">BC32*$AZ$2</f>
        <v>362.73200000000008</v>
      </c>
      <c r="BA32" s="197">
        <f t="shared" si="64"/>
        <v>0</v>
      </c>
      <c r="BC32" s="92">
        <f t="shared" ref="BC32" si="123">SUM(BE32:BI32)</f>
        <v>27.376000000000005</v>
      </c>
      <c r="BE32" s="92">
        <f t="shared" ref="BE32" si="124">O32</f>
        <v>19.633600000000001</v>
      </c>
      <c r="BF32" s="92">
        <f t="shared" ref="BF32" si="125">-M32</f>
        <v>-2.1036000000000001</v>
      </c>
      <c r="BG32" s="92">
        <f t="shared" ref="BG32" si="126">K32+1</f>
        <v>1.35</v>
      </c>
      <c r="BH32" s="92"/>
      <c r="BI32" s="92">
        <f t="shared" ref="BI32" si="127">SUM(BE32:BG32)*BL32</f>
        <v>8.4960000000000022</v>
      </c>
      <c r="BK32" s="119">
        <v>0.16800000000000001</v>
      </c>
      <c r="BL32" s="119">
        <v>0.45</v>
      </c>
      <c r="BN32" s="203">
        <v>17.18</v>
      </c>
      <c r="BO32" s="574">
        <v>2.87784</v>
      </c>
      <c r="BP32" s="574">
        <v>1.35</v>
      </c>
      <c r="BQ32" s="574">
        <f t="shared" ref="BQ32" si="128">BO32-BP32</f>
        <v>1.5278399999999999</v>
      </c>
    </row>
    <row r="33" spans="1:69" ht="15.75" customHeight="1" x14ac:dyDescent="0.3">
      <c r="A33" s="206" t="str">
        <f>'ITMA Form Data'!A33</f>
        <v>MID LAYER - SHIRTS</v>
      </c>
      <c r="B33" s="206"/>
      <c r="C33" s="500"/>
      <c r="D33" s="19" t="str">
        <f>IF('UK Prices'!D33=0,"",'UK Prices'!D33)</f>
        <v>Shirts</v>
      </c>
      <c r="E33" s="99"/>
      <c r="F33" s="183"/>
      <c r="G33" s="203"/>
      <c r="H33" s="254"/>
      <c r="I33" s="203"/>
      <c r="J33" s="203"/>
      <c r="K33" s="193"/>
      <c r="L33" s="140"/>
      <c r="M33" s="140"/>
      <c r="N33" s="194"/>
      <c r="O33" s="686"/>
      <c r="P33" s="189"/>
      <c r="Q33" s="195"/>
      <c r="R33" s="189"/>
      <c r="S33" s="140"/>
      <c r="T33" s="140"/>
      <c r="U33" s="196"/>
      <c r="V33" s="197"/>
      <c r="X33" s="92"/>
      <c r="Y33" s="92"/>
      <c r="Z33" s="92"/>
      <c r="AA33" s="196"/>
      <c r="AB33" s="197"/>
      <c r="AC33" s="33"/>
      <c r="AD33" s="92"/>
      <c r="AE33" s="92"/>
      <c r="AF33" s="92"/>
      <c r="AG33" s="164"/>
      <c r="AH33" s="197"/>
      <c r="AI33" s="33"/>
      <c r="AJ33" s="92"/>
      <c r="AK33" s="92"/>
      <c r="AL33" s="92"/>
      <c r="AM33" s="164"/>
      <c r="AN33" s="197"/>
      <c r="AP33" s="92"/>
      <c r="AQ33" s="92"/>
      <c r="AR33" s="92"/>
      <c r="AS33" s="164"/>
      <c r="AT33" s="197"/>
      <c r="AU33" s="33"/>
      <c r="AV33" s="92"/>
      <c r="AW33" s="92"/>
      <c r="AX33" s="92"/>
      <c r="AY33" s="92"/>
      <c r="AZ33" s="92"/>
      <c r="BA33" s="197"/>
      <c r="BC33" s="92"/>
      <c r="BE33" s="92"/>
      <c r="BF33" s="92"/>
      <c r="BG33" s="92"/>
      <c r="BH33" s="92"/>
      <c r="BI33" s="92"/>
      <c r="BK33" s="119"/>
      <c r="BL33" s="119"/>
      <c r="BN33" s="203"/>
    </row>
    <row r="34" spans="1:69" ht="15.75" customHeight="1" x14ac:dyDescent="0.3">
      <c r="A34" s="332" t="str">
        <f>'ITMA Form Data'!A34</f>
        <v>Price Band 4 - Avg (2017 = 4, 2016 = 5, 2015 = 6, 2014 = 5)</v>
      </c>
      <c r="B34" s="19"/>
      <c r="C34" s="501"/>
      <c r="D34" s="19"/>
      <c r="E34" s="99"/>
      <c r="F34" s="183"/>
      <c r="G34" s="203"/>
      <c r="H34" s="254"/>
      <c r="I34" s="203"/>
      <c r="J34" s="203">
        <f>AVERAGE(J38:J41)</f>
        <v>13.765000000000001</v>
      </c>
      <c r="K34" s="193">
        <v>0.35</v>
      </c>
      <c r="L34" s="140">
        <f>SUM('UK Prices'!J34*$U$2*0.85)*$L$4</f>
        <v>2.8495399999999997</v>
      </c>
      <c r="M34" s="140">
        <f t="shared" ref="M34:M37" si="129">N34*SUM(J34:L34)</f>
        <v>2.0357447999999998</v>
      </c>
      <c r="N34" s="194">
        <v>0.12</v>
      </c>
      <c r="O34" s="686">
        <f t="shared" ref="O34:O37" si="130">+J34+K34+M34</f>
        <v>16.150744799999998</v>
      </c>
      <c r="P34" s="189"/>
      <c r="Q34" s="195"/>
      <c r="R34" s="23">
        <v>9.1999999999999993</v>
      </c>
      <c r="S34" s="23">
        <v>10.08</v>
      </c>
      <c r="T34" s="23">
        <v>10.36199448275862</v>
      </c>
      <c r="U34" s="196">
        <f t="shared" ref="U34:U37" si="131">SUM(O34/$U$2)+P34+Q34</f>
        <v>11.138444689655172</v>
      </c>
      <c r="V34" s="197">
        <f t="shared" ref="V34:V37" si="132">(U34-T34)/T34</f>
        <v>7.4932505338474342E-2</v>
      </c>
      <c r="X34" s="92"/>
      <c r="Y34" s="92">
        <v>13.322033898305087</v>
      </c>
      <c r="Z34" s="92">
        <v>14.309420952380952</v>
      </c>
      <c r="AA34" s="196">
        <f t="shared" ref="AA34:AA37" si="133">SUM(O34/$AA$2)</f>
        <v>15.381661714285713</v>
      </c>
      <c r="AB34" s="197">
        <f t="shared" ref="AB34:AB37" si="134">(AA34-Z34)/Z34</f>
        <v>7.4932505338474217E-2</v>
      </c>
      <c r="AC34" s="33"/>
      <c r="AD34" s="92"/>
      <c r="AE34" s="92">
        <v>127.33199999999999</v>
      </c>
      <c r="AF34" s="92">
        <v>131.467805</v>
      </c>
      <c r="AG34" s="164">
        <f t="shared" ref="AG34:AG37" si="135">SUM(O34*$AG$2)</f>
        <v>141.31901699999997</v>
      </c>
      <c r="AH34" s="197">
        <f t="shared" ref="AH34:AH37" si="136">(AG34-AF34)/AF34</f>
        <v>7.4932505338474134E-2</v>
      </c>
      <c r="AI34" s="33"/>
      <c r="AJ34" s="92"/>
      <c r="AK34" s="92">
        <v>100.608</v>
      </c>
      <c r="AL34" s="92">
        <v>101.418021</v>
      </c>
      <c r="AM34" s="164">
        <f t="shared" ref="AM34:AM37" si="137">SUM(O34*$AM$2)</f>
        <v>109.01752739999999</v>
      </c>
      <c r="AN34" s="197">
        <f t="shared" ref="AN34:AN37" si="138">(AM34-AL34)/AL34</f>
        <v>7.4932505338474273E-2</v>
      </c>
      <c r="AP34" s="92"/>
      <c r="AQ34" s="92">
        <v>119.47199999999999</v>
      </c>
      <c r="AR34" s="92">
        <v>126.96033739999999</v>
      </c>
      <c r="AS34" s="164">
        <f t="shared" ref="AS34:AS37" si="139">SUM(O34*$AS$2)</f>
        <v>136.47379355999996</v>
      </c>
      <c r="AT34" s="197">
        <f t="shared" ref="AT34:AT37" si="140">(AS34-AR34)/AR34</f>
        <v>7.4932505338474134E-2</v>
      </c>
      <c r="AU34" s="33"/>
      <c r="AV34" s="92"/>
      <c r="AW34" s="92"/>
      <c r="AX34" s="92"/>
      <c r="AY34" s="92"/>
      <c r="AZ34" s="92"/>
      <c r="BA34" s="197" t="e">
        <f t="shared" ref="BA34:BA37" si="141">(AZ34-AY34)/AY34</f>
        <v>#DIV/0!</v>
      </c>
      <c r="BC34" s="92"/>
      <c r="BE34" s="92"/>
      <c r="BF34" s="92"/>
      <c r="BG34" s="92"/>
      <c r="BH34" s="92"/>
      <c r="BI34" s="92"/>
      <c r="BK34" s="119"/>
      <c r="BL34" s="119"/>
      <c r="BN34" s="203">
        <f>AVERAGE(BN38:BN41)</f>
        <v>13.765000000000001</v>
      </c>
    </row>
    <row r="35" spans="1:69" ht="15.75" customHeight="1" x14ac:dyDescent="0.3">
      <c r="A35" s="332" t="str">
        <f>'ITMA Form Data'!A35</f>
        <v>Price Band 3 - Avg (2017 = 7, 2016 = 8, 2015 = 7, 2014 = 4)</v>
      </c>
      <c r="B35" s="19"/>
      <c r="C35" s="501"/>
      <c r="D35" s="19"/>
      <c r="E35" s="99"/>
      <c r="F35" s="183"/>
      <c r="G35" s="203"/>
      <c r="H35" s="254"/>
      <c r="I35" s="203"/>
      <c r="J35" s="203">
        <f>AVERAGE(J43:J48)</f>
        <v>12.589999999999998</v>
      </c>
      <c r="K35" s="193">
        <v>0.35</v>
      </c>
      <c r="L35" s="140">
        <f>SUM('UK Prices'!J35*$U$2*0.85)*$L$4</f>
        <v>2.6030399999999996</v>
      </c>
      <c r="M35" s="140">
        <f t="shared" si="129"/>
        <v>1.8651647999999996</v>
      </c>
      <c r="N35" s="194">
        <v>0.12</v>
      </c>
      <c r="O35" s="686">
        <f t="shared" si="130"/>
        <v>14.805164799999996</v>
      </c>
      <c r="P35" s="189"/>
      <c r="Q35" s="195"/>
      <c r="R35" s="23">
        <v>9.4499999999999993</v>
      </c>
      <c r="S35" s="23">
        <v>9.32</v>
      </c>
      <c r="T35" s="23">
        <v>10.844435862068966</v>
      </c>
      <c r="U35" s="196">
        <f t="shared" si="131"/>
        <v>10.210458482758618</v>
      </c>
      <c r="V35" s="197">
        <f t="shared" si="132"/>
        <v>-5.8461075096385352E-2</v>
      </c>
      <c r="X35" s="92"/>
      <c r="Y35" s="92">
        <v>12.322033898305085</v>
      </c>
      <c r="Z35" s="92">
        <v>14.975649523809523</v>
      </c>
      <c r="AA35" s="196">
        <f t="shared" si="133"/>
        <v>14.100156952380948</v>
      </c>
      <c r="AB35" s="197">
        <f t="shared" si="134"/>
        <v>-5.846107509638529E-2</v>
      </c>
      <c r="AC35" s="33"/>
      <c r="AD35" s="92"/>
      <c r="AE35" s="92">
        <v>117.77399999999999</v>
      </c>
      <c r="AF35" s="92">
        <v>137.58878000000001</v>
      </c>
      <c r="AG35" s="164">
        <f t="shared" si="135"/>
        <v>129.54519199999996</v>
      </c>
      <c r="AH35" s="197">
        <f t="shared" si="136"/>
        <v>-5.8461075096385443E-2</v>
      </c>
      <c r="AI35" s="33"/>
      <c r="AJ35" s="92"/>
      <c r="AK35" s="92">
        <v>93.055999999999997</v>
      </c>
      <c r="AL35" s="92">
        <v>106.139916</v>
      </c>
      <c r="AM35" s="164">
        <f t="shared" si="137"/>
        <v>99.934862399999972</v>
      </c>
      <c r="AN35" s="197">
        <f t="shared" si="138"/>
        <v>-5.8461075096385304E-2</v>
      </c>
      <c r="AP35" s="92"/>
      <c r="AQ35" s="92">
        <v>110.50399999999999</v>
      </c>
      <c r="AR35" s="92">
        <v>132.87145039999999</v>
      </c>
      <c r="AS35" s="164">
        <f t="shared" si="139"/>
        <v>125.10364255999995</v>
      </c>
      <c r="AT35" s="197">
        <f t="shared" si="140"/>
        <v>-5.8461075096385283E-2</v>
      </c>
      <c r="AU35" s="33"/>
      <c r="AV35" s="92"/>
      <c r="AW35" s="92"/>
      <c r="AX35" s="92"/>
      <c r="AY35" s="92"/>
      <c r="AZ35" s="92"/>
      <c r="BA35" s="197" t="e">
        <f t="shared" si="141"/>
        <v>#DIV/0!</v>
      </c>
      <c r="BC35" s="92"/>
      <c r="BE35" s="92"/>
      <c r="BF35" s="92"/>
      <c r="BG35" s="92"/>
      <c r="BH35" s="92"/>
      <c r="BI35" s="92"/>
      <c r="BK35" s="119"/>
      <c r="BL35" s="119"/>
      <c r="BN35" s="203">
        <f>AVERAGE(BN43:BN48)</f>
        <v>12.589999999999998</v>
      </c>
    </row>
    <row r="36" spans="1:69" ht="15.75" customHeight="1" x14ac:dyDescent="0.3">
      <c r="A36" s="332" t="str">
        <f>'ITMA Form Data'!A36</f>
        <v>Price Band 2 - Avg (2017 = 6, 2016 = 7, 2015 = 6, 2014 = 5)</v>
      </c>
      <c r="B36" s="19"/>
      <c r="C36" s="501"/>
      <c r="D36" s="19"/>
      <c r="E36" s="99"/>
      <c r="F36" s="183"/>
      <c r="G36" s="203"/>
      <c r="H36" s="254"/>
      <c r="I36" s="203"/>
      <c r="J36" s="203">
        <f>AVERAGE(J49:J54)</f>
        <v>11.336666666666666</v>
      </c>
      <c r="K36" s="193">
        <v>0.35</v>
      </c>
      <c r="L36" s="140">
        <f>SUM('UK Prices'!J36*$U$2*0.85)*$L$4</f>
        <v>2.3072399999999997</v>
      </c>
      <c r="M36" s="140">
        <f t="shared" si="129"/>
        <v>1.6792687999999998</v>
      </c>
      <c r="N36" s="194">
        <v>0.12</v>
      </c>
      <c r="O36" s="686">
        <f t="shared" si="130"/>
        <v>13.365935466666665</v>
      </c>
      <c r="P36" s="189"/>
      <c r="Q36" s="195"/>
      <c r="R36" s="23">
        <v>8.83</v>
      </c>
      <c r="S36" s="23">
        <v>8.59</v>
      </c>
      <c r="T36" s="23">
        <v>9.2525075862068977</v>
      </c>
      <c r="U36" s="196">
        <f t="shared" si="131"/>
        <v>9.2178865287356313</v>
      </c>
      <c r="V36" s="197">
        <f t="shared" si="132"/>
        <v>-3.7418026571388596E-3</v>
      </c>
      <c r="X36" s="92"/>
      <c r="Y36" s="92">
        <v>11.330508474576272</v>
      </c>
      <c r="Z36" s="92">
        <v>12.777272380952382</v>
      </c>
      <c r="AA36" s="196">
        <f t="shared" si="133"/>
        <v>12.729462349206347</v>
      </c>
      <c r="AB36" s="197">
        <f t="shared" si="134"/>
        <v>-3.7418026571389125E-3</v>
      </c>
      <c r="AC36" s="33"/>
      <c r="AD36" s="92"/>
      <c r="AE36" s="92">
        <v>108.29699999999998</v>
      </c>
      <c r="AF36" s="92">
        <v>117.39119000000001</v>
      </c>
      <c r="AG36" s="164">
        <f t="shared" si="135"/>
        <v>116.95193533333331</v>
      </c>
      <c r="AH36" s="197">
        <f t="shared" si="136"/>
        <v>-3.7418026571389108E-3</v>
      </c>
      <c r="AI36" s="33"/>
      <c r="AJ36" s="92"/>
      <c r="AK36" s="92">
        <v>85.567999999999998</v>
      </c>
      <c r="AL36" s="92">
        <v>90.558918000000006</v>
      </c>
      <c r="AM36" s="164">
        <f t="shared" si="137"/>
        <v>90.220064399999984</v>
      </c>
      <c r="AN36" s="197">
        <f t="shared" si="138"/>
        <v>-3.7418026571388748E-3</v>
      </c>
      <c r="AP36" s="92"/>
      <c r="AQ36" s="92">
        <v>101.61199999999999</v>
      </c>
      <c r="AR36" s="92">
        <v>113.3663492</v>
      </c>
      <c r="AS36" s="164">
        <f t="shared" si="139"/>
        <v>112.94215469333331</v>
      </c>
      <c r="AT36" s="197">
        <f t="shared" si="140"/>
        <v>-3.7418026571388817E-3</v>
      </c>
      <c r="AU36" s="33"/>
      <c r="AV36" s="92"/>
      <c r="AW36" s="92"/>
      <c r="AX36" s="92"/>
      <c r="AY36" s="92"/>
      <c r="AZ36" s="92"/>
      <c r="BA36" s="197" t="e">
        <f t="shared" si="141"/>
        <v>#DIV/0!</v>
      </c>
      <c r="BC36" s="92"/>
      <c r="BE36" s="92"/>
      <c r="BF36" s="92"/>
      <c r="BG36" s="92"/>
      <c r="BH36" s="92"/>
      <c r="BI36" s="92"/>
      <c r="BK36" s="119"/>
      <c r="BL36" s="119"/>
      <c r="BN36" s="203">
        <f>AVERAGE(BN49:BN54)</f>
        <v>11.336666666666666</v>
      </c>
    </row>
    <row r="37" spans="1:69" ht="15.75" customHeight="1" x14ac:dyDescent="0.3">
      <c r="A37" s="332" t="str">
        <f>'ITMA Form Data'!A37</f>
        <v>Price Band 1 - Avg (2017 = 2, 2016 = 2, 2015 = 3, 2014 = 3)</v>
      </c>
      <c r="B37" s="19"/>
      <c r="C37" s="501"/>
      <c r="D37" s="19"/>
      <c r="E37" s="99"/>
      <c r="F37" s="183"/>
      <c r="G37" s="203"/>
      <c r="H37" s="254"/>
      <c r="I37" s="203"/>
      <c r="J37" s="203">
        <f>AVERAGE(J55:J56)</f>
        <v>9.7800000000000011</v>
      </c>
      <c r="K37" s="193">
        <v>0.35</v>
      </c>
      <c r="L37" s="140">
        <f>SUM('UK Prices'!J37*$U$2*0.85)*$L$4</f>
        <v>1.9226999999999999</v>
      </c>
      <c r="M37" s="140">
        <f t="shared" si="129"/>
        <v>1.4463240000000002</v>
      </c>
      <c r="N37" s="194">
        <v>0.12</v>
      </c>
      <c r="O37" s="686">
        <f t="shared" si="130"/>
        <v>11.576324000000001</v>
      </c>
      <c r="P37" s="189"/>
      <c r="Q37" s="195"/>
      <c r="R37" s="23">
        <v>7.54</v>
      </c>
      <c r="S37" s="23">
        <v>7.74</v>
      </c>
      <c r="T37" s="23">
        <v>8.0351659770114949</v>
      </c>
      <c r="U37" s="196">
        <f t="shared" si="131"/>
        <v>7.983671724137932</v>
      </c>
      <c r="V37" s="197">
        <f t="shared" si="132"/>
        <v>-6.4086109759135396E-3</v>
      </c>
      <c r="X37" s="92"/>
      <c r="Y37" s="92">
        <v>10.237288135593221</v>
      </c>
      <c r="Z37" s="92">
        <v>11.096181587301587</v>
      </c>
      <c r="AA37" s="196">
        <f t="shared" si="133"/>
        <v>11.025070476190477</v>
      </c>
      <c r="AB37" s="197">
        <f t="shared" si="134"/>
        <v>-6.4086109759134606E-3</v>
      </c>
      <c r="AC37" s="33"/>
      <c r="AD37" s="92"/>
      <c r="AE37" s="92">
        <v>97.847999999999999</v>
      </c>
      <c r="AF37" s="92">
        <v>101.94616833333333</v>
      </c>
      <c r="AG37" s="164">
        <f t="shared" si="135"/>
        <v>101.29283500000001</v>
      </c>
      <c r="AH37" s="197">
        <f t="shared" si="136"/>
        <v>-6.4086109759134658E-3</v>
      </c>
      <c r="AI37" s="33"/>
      <c r="AJ37" s="92"/>
      <c r="AK37" s="92">
        <v>77.312000000000012</v>
      </c>
      <c r="AL37" s="92">
        <v>78.644187000000002</v>
      </c>
      <c r="AM37" s="164">
        <f t="shared" si="137"/>
        <v>78.140187000000012</v>
      </c>
      <c r="AN37" s="197">
        <f t="shared" si="138"/>
        <v>-6.4086109759134606E-3</v>
      </c>
      <c r="AP37" s="92"/>
      <c r="AQ37" s="92">
        <v>91.807999999999993</v>
      </c>
      <c r="AR37" s="92">
        <v>98.450871133333322</v>
      </c>
      <c r="AS37" s="164">
        <f t="shared" si="139"/>
        <v>97.819937800000005</v>
      </c>
      <c r="AT37" s="197">
        <f t="shared" si="140"/>
        <v>-6.4086109759134155E-3</v>
      </c>
      <c r="AU37" s="33"/>
      <c r="AV37" s="92"/>
      <c r="AW37" s="92"/>
      <c r="AX37" s="92"/>
      <c r="AY37" s="92"/>
      <c r="AZ37" s="92"/>
      <c r="BA37" s="197" t="e">
        <f t="shared" si="141"/>
        <v>#DIV/0!</v>
      </c>
      <c r="BC37" s="92"/>
      <c r="BE37" s="92"/>
      <c r="BF37" s="92"/>
      <c r="BG37" s="92"/>
      <c r="BH37" s="92"/>
      <c r="BI37" s="92"/>
      <c r="BK37" s="119"/>
      <c r="BL37" s="119"/>
      <c r="BN37" s="203">
        <f>AVERAGE(BN55:BN56)</f>
        <v>9.7800000000000011</v>
      </c>
    </row>
    <row r="38" spans="1:69" ht="15.75" customHeight="1" x14ac:dyDescent="0.3">
      <c r="A38" s="704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IF('UK Prices'!D38=0,"",'UK Prices'!D38)</f>
        <v>Raglan Chest Stripe Pique</v>
      </c>
      <c r="E38" s="99" t="s">
        <v>142</v>
      </c>
      <c r="F38" s="246" t="str">
        <f>'ITMA Form Data'!G38</f>
        <v>EUR-BE-171</v>
      </c>
      <c r="G38" s="203"/>
      <c r="H38" s="254"/>
      <c r="I38" s="203"/>
      <c r="J38" s="203">
        <v>14.3</v>
      </c>
      <c r="K38" s="193">
        <v>0.35</v>
      </c>
      <c r="L38" s="140">
        <f>SUM('UK Prices'!J38*$U$2*0.85)*$L$4</f>
        <v>2.8495399999999997</v>
      </c>
      <c r="M38" s="140">
        <f>N38*SUM(J38:L38)</f>
        <v>2.0999447999999998</v>
      </c>
      <c r="N38" s="194">
        <v>0.12</v>
      </c>
      <c r="O38" s="686">
        <f>+J38+K38+M38</f>
        <v>16.749944800000002</v>
      </c>
      <c r="P38" s="189"/>
      <c r="Q38" s="195"/>
      <c r="R38" s="189"/>
      <c r="S38" s="140"/>
      <c r="T38" s="140"/>
      <c r="U38" s="196">
        <f>SUM(O38/$U$2)+P38+Q38</f>
        <v>11.551686068965518</v>
      </c>
      <c r="V38" s="197" t="e">
        <f>(U38-T38)/T38</f>
        <v>#DIV/0!</v>
      </c>
      <c r="X38" s="92"/>
      <c r="Y38" s="92"/>
      <c r="Z38" s="92"/>
      <c r="AA38" s="196">
        <f>SUM(O38/$AA$2)</f>
        <v>15.952328380952382</v>
      </c>
      <c r="AB38" s="197" t="e">
        <f>(AA38-Z38)/Z38</f>
        <v>#DIV/0!</v>
      </c>
      <c r="AC38" s="33"/>
      <c r="AD38" s="92"/>
      <c r="AE38" s="92"/>
      <c r="AF38" s="92"/>
      <c r="AG38" s="164">
        <f>SUM(O38*$AG$2)</f>
        <v>146.56201700000003</v>
      </c>
      <c r="AH38" s="197" t="e">
        <f>(AG38-AF38)/AF38</f>
        <v>#DIV/0!</v>
      </c>
      <c r="AI38" s="33"/>
      <c r="AJ38" s="92"/>
      <c r="AK38" s="92"/>
      <c r="AL38" s="92"/>
      <c r="AM38" s="164">
        <f>SUM(O38*$AM$2)</f>
        <v>113.06212740000001</v>
      </c>
      <c r="AN38" s="197" t="e">
        <f>(AM38-AL38)/AL38</f>
        <v>#DIV/0!</v>
      </c>
      <c r="AP38" s="92"/>
      <c r="AQ38" s="92"/>
      <c r="AR38" s="92"/>
      <c r="AS38" s="164">
        <f>SUM(O38*$AS$2)</f>
        <v>141.53703356</v>
      </c>
      <c r="AT38" s="197" t="e">
        <f>(AS38-AR38)/AR38</f>
        <v>#DIV/0!</v>
      </c>
      <c r="AU38" s="33"/>
      <c r="AV38" s="92"/>
      <c r="AW38" s="92"/>
      <c r="AX38" s="92"/>
      <c r="AY38" s="92"/>
      <c r="AZ38" s="92">
        <f>BC38*$AZ$2</f>
        <v>307.40000000000009</v>
      </c>
      <c r="BA38" s="197" t="e">
        <f>(AZ38-AY38)/AY38</f>
        <v>#DIV/0!</v>
      </c>
      <c r="BC38" s="92">
        <f>SUM(BE38:BI38)</f>
        <v>23.200000000000006</v>
      </c>
      <c r="BE38" s="92">
        <f>O38</f>
        <v>16.749944800000002</v>
      </c>
      <c r="BF38" s="92">
        <f>-M38</f>
        <v>-2.0999447999999998</v>
      </c>
      <c r="BG38" s="92">
        <f>K38+1</f>
        <v>1.35</v>
      </c>
      <c r="BH38" s="92"/>
      <c r="BI38" s="92">
        <f>SUM(BE38:BG38)*BL38</f>
        <v>7.200000000000002</v>
      </c>
      <c r="BK38" s="119">
        <v>0.16800000000000001</v>
      </c>
      <c r="BL38" s="119">
        <v>0.45</v>
      </c>
      <c r="BN38" s="706">
        <v>14.3</v>
      </c>
      <c r="BO38" s="574">
        <v>2.0882399999999999</v>
      </c>
      <c r="BP38" s="574">
        <v>1.35</v>
      </c>
      <c r="BQ38" s="574">
        <f>BO38-BP38</f>
        <v>0.73823999999999979</v>
      </c>
    </row>
    <row r="39" spans="1:69" ht="15.75" customHeight="1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IF('UK Prices'!D39=0,"",'UK Prices'!D39)</f>
        <v>Stretch Pique w/Painted Stripes (A)</v>
      </c>
      <c r="E39" s="99" t="s">
        <v>326</v>
      </c>
      <c r="F39" s="246" t="str">
        <f>'ITMA Form Data'!G39</f>
        <v>EUR-S17-13</v>
      </c>
      <c r="G39" s="203"/>
      <c r="H39" s="254"/>
      <c r="I39" s="203"/>
      <c r="J39" s="203">
        <v>13.8</v>
      </c>
      <c r="K39" s="193">
        <v>0.35</v>
      </c>
      <c r="L39" s="140">
        <f>SUM('UK Prices'!J39*$U$2*0.85)*$L$4</f>
        <v>2.8495399999999997</v>
      </c>
      <c r="M39" s="140">
        <f>N39*SUM(J39:L39)</f>
        <v>2.0399447999999998</v>
      </c>
      <c r="N39" s="194">
        <v>0.12</v>
      </c>
      <c r="O39" s="686">
        <f>+J39+K39+M39</f>
        <v>16.189944799999999</v>
      </c>
      <c r="P39" s="189"/>
      <c r="Q39" s="195"/>
      <c r="R39" s="189"/>
      <c r="S39" s="140"/>
      <c r="T39" s="140"/>
      <c r="U39" s="196">
        <f>SUM(O39/$U$2)+P39+Q39</f>
        <v>11.165479172413793</v>
      </c>
      <c r="V39" s="197" t="e">
        <f>(U39-T39)/T39</f>
        <v>#DIV/0!</v>
      </c>
      <c r="X39" s="92"/>
      <c r="Y39" s="92"/>
      <c r="Z39" s="92"/>
      <c r="AA39" s="196">
        <f>SUM(O39/$AA$2)</f>
        <v>15.418995047619045</v>
      </c>
      <c r="AB39" s="197" t="e">
        <f>(AA39-Z39)/Z39</f>
        <v>#DIV/0!</v>
      </c>
      <c r="AC39" s="33"/>
      <c r="AD39" s="92"/>
      <c r="AE39" s="92"/>
      <c r="AF39" s="92"/>
      <c r="AG39" s="164">
        <f>SUM(O39*$AG$2)</f>
        <v>141.66201699999999</v>
      </c>
      <c r="AH39" s="197" t="e">
        <f>(AG39-AF39)/AF39</f>
        <v>#DIV/0!</v>
      </c>
      <c r="AI39" s="33"/>
      <c r="AJ39" s="92"/>
      <c r="AK39" s="92"/>
      <c r="AL39" s="92"/>
      <c r="AM39" s="164">
        <f>SUM(O39*$AM$2)</f>
        <v>109.28212739999999</v>
      </c>
      <c r="AN39" s="197" t="e">
        <f>(AM39-AL39)/AL39</f>
        <v>#DIV/0!</v>
      </c>
      <c r="AP39" s="92"/>
      <c r="AQ39" s="92"/>
      <c r="AR39" s="92"/>
      <c r="AS39" s="164">
        <f>SUM(O39*$AS$2)</f>
        <v>136.80503355999997</v>
      </c>
      <c r="AT39" s="197" t="e">
        <f>(AS39-AR39)/AR39</f>
        <v>#DIV/0!</v>
      </c>
      <c r="AU39" s="33"/>
      <c r="AV39" s="92"/>
      <c r="AW39" s="92"/>
      <c r="AX39" s="92"/>
      <c r="AY39" s="92"/>
      <c r="AZ39" s="92">
        <f>BC39*$AZ$2</f>
        <v>297.79374999999999</v>
      </c>
      <c r="BA39" s="197" t="e">
        <f>(AZ39-AY39)/AY39</f>
        <v>#DIV/0!</v>
      </c>
      <c r="BC39" s="92">
        <f>SUM(BE39:BI39)</f>
        <v>22.474999999999998</v>
      </c>
      <c r="BE39" s="92">
        <f>O39</f>
        <v>16.189944799999999</v>
      </c>
      <c r="BF39" s="92">
        <f>-M39</f>
        <v>-2.0399447999999998</v>
      </c>
      <c r="BG39" s="92">
        <f>K39+1</f>
        <v>1.35</v>
      </c>
      <c r="BH39" s="92"/>
      <c r="BI39" s="92">
        <f>SUM(BE39:BG39)*BL39</f>
        <v>6.9749999999999996</v>
      </c>
      <c r="BK39" s="119">
        <v>0.16800000000000001</v>
      </c>
      <c r="BL39" s="119">
        <v>0.45</v>
      </c>
      <c r="BN39" s="203">
        <v>13.8</v>
      </c>
      <c r="BO39" s="574">
        <v>2.0882399999999999</v>
      </c>
      <c r="BP39" s="574">
        <v>1.35</v>
      </c>
      <c r="BQ39" s="574">
        <f>BO39-BP39</f>
        <v>0.73823999999999979</v>
      </c>
    </row>
    <row r="40" spans="1:69" ht="15.75" customHeight="1" x14ac:dyDescent="0.3">
      <c r="A40" s="703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IF('UK Prices'!D40=0,"",'UK Prices'!D40)</f>
        <v>Stretch Lisle Colour Block Space Dye (A)</v>
      </c>
      <c r="E40" s="99" t="s">
        <v>142</v>
      </c>
      <c r="F40" s="246" t="str">
        <f>'ITMA Form Data'!G40</f>
        <v>EUR-S17-07</v>
      </c>
      <c r="G40" s="203"/>
      <c r="H40" s="254"/>
      <c r="I40" s="203"/>
      <c r="J40" s="203">
        <v>13.68</v>
      </c>
      <c r="K40" s="193">
        <v>0.35</v>
      </c>
      <c r="L40" s="140">
        <f>SUM('UK Prices'!J40*$U$2*0.85)*$L$4</f>
        <v>2.8495399999999997</v>
      </c>
      <c r="M40" s="140">
        <f t="shared" ref="M40:M54" si="142">N40*SUM(J40:L40)</f>
        <v>2.0255447999999996</v>
      </c>
      <c r="N40" s="194">
        <v>0.12</v>
      </c>
      <c r="O40" s="686">
        <f t="shared" ref="O40:O54" si="143">+J40+K40+M40</f>
        <v>16.0555448</v>
      </c>
      <c r="P40" s="189"/>
      <c r="Q40" s="195"/>
      <c r="R40" s="189"/>
      <c r="S40" s="140"/>
      <c r="T40" s="140"/>
      <c r="U40" s="196">
        <f t="shared" ref="U40:U54" si="144">SUM(O40/$U$2)+P40+Q40</f>
        <v>11.072789517241379</v>
      </c>
      <c r="V40" s="197" t="e">
        <f t="shared" ref="V40:V54" si="145">(U40-T40)/T40</f>
        <v>#DIV/0!</v>
      </c>
      <c r="X40" s="92"/>
      <c r="Y40" s="92"/>
      <c r="Z40" s="92"/>
      <c r="AA40" s="196">
        <f t="shared" ref="AA40:AA54" si="146">SUM(O40/$AA$2)</f>
        <v>15.290995047619047</v>
      </c>
      <c r="AB40" s="197" t="e">
        <f t="shared" ref="AB40:AB54" si="147">(AA40-Z40)/Z40</f>
        <v>#DIV/0!</v>
      </c>
      <c r="AC40" s="33"/>
      <c r="AD40" s="92"/>
      <c r="AE40" s="92"/>
      <c r="AF40" s="92"/>
      <c r="AG40" s="164">
        <f t="shared" ref="AG40:AG54" si="148">SUM(O40*$AG$2)</f>
        <v>140.486017</v>
      </c>
      <c r="AH40" s="197" t="e">
        <f t="shared" ref="AH40:AH54" si="149">(AG40-AF40)/AF40</f>
        <v>#DIV/0!</v>
      </c>
      <c r="AI40" s="33"/>
      <c r="AJ40" s="92"/>
      <c r="AK40" s="92"/>
      <c r="AL40" s="92"/>
      <c r="AM40" s="164">
        <f t="shared" ref="AM40:AM54" si="150">SUM(O40*$AM$2)</f>
        <v>108.3749274</v>
      </c>
      <c r="AN40" s="197" t="e">
        <f t="shared" ref="AN40:AN54" si="151">(AM40-AL40)/AL40</f>
        <v>#DIV/0!</v>
      </c>
      <c r="AP40" s="92"/>
      <c r="AQ40" s="92"/>
      <c r="AR40" s="92"/>
      <c r="AS40" s="164">
        <f t="shared" ref="AS40:AS54" si="152">SUM(O40*$AS$2)</f>
        <v>135.66935355999999</v>
      </c>
      <c r="AT40" s="197" t="e">
        <f t="shared" ref="AT40:AT54" si="153">(AS40-AR40)/AR40</f>
        <v>#DIV/0!</v>
      </c>
      <c r="AU40" s="33"/>
      <c r="AV40" s="92"/>
      <c r="AW40" s="92"/>
      <c r="AX40" s="92"/>
      <c r="AY40" s="92"/>
      <c r="AZ40" s="92">
        <f t="shared" ref="AZ40:AZ54" si="154">BC40*$AZ$2</f>
        <v>295.48825000000005</v>
      </c>
      <c r="BA40" s="197" t="e">
        <f t="shared" ref="BA40:BA54" si="155">(AZ40-AY40)/AY40</f>
        <v>#DIV/0!</v>
      </c>
      <c r="BC40" s="92">
        <f t="shared" ref="BC40:BC54" si="156">SUM(BE40:BI40)</f>
        <v>22.301000000000002</v>
      </c>
      <c r="BE40" s="92">
        <f t="shared" ref="BE40:BE54" si="157">O40</f>
        <v>16.0555448</v>
      </c>
      <c r="BF40" s="92">
        <f t="shared" ref="BF40:BF54" si="158">-M40</f>
        <v>-2.0255447999999996</v>
      </c>
      <c r="BG40" s="92">
        <f t="shared" ref="BG40:BG54" si="159">K40+1</f>
        <v>1.35</v>
      </c>
      <c r="BH40" s="92"/>
      <c r="BI40" s="92">
        <f t="shared" ref="BI40:BI54" si="160">SUM(BE40:BG40)*BL40</f>
        <v>6.9210000000000003</v>
      </c>
      <c r="BK40" s="119">
        <v>0.16800000000000001</v>
      </c>
      <c r="BL40" s="119">
        <v>0.45</v>
      </c>
      <c r="BN40" s="706">
        <v>13.68</v>
      </c>
      <c r="BO40" s="574">
        <v>2.0882399999999999</v>
      </c>
      <c r="BP40" s="574">
        <v>1.35</v>
      </c>
      <c r="BQ40" s="574">
        <f t="shared" ref="BQ40:BQ54" si="161">BO40-BP40</f>
        <v>0.73823999999999979</v>
      </c>
    </row>
    <row r="41" spans="1:69" ht="15.75" customHeight="1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IF('UK Prices'!D41=0,"",'UK Prices'!D41)</f>
        <v>Heather Lisle Stripe (A)</v>
      </c>
      <c r="E41" s="99" t="s">
        <v>612</v>
      </c>
      <c r="F41" s="246" t="str">
        <f>'ITMA Form Data'!G41</f>
        <v>EUR-S17-12</v>
      </c>
      <c r="G41" s="203"/>
      <c r="H41" s="254"/>
      <c r="I41" s="203"/>
      <c r="J41" s="203">
        <v>13.28</v>
      </c>
      <c r="K41" s="193">
        <v>0.35</v>
      </c>
      <c r="L41" s="140">
        <f>SUM('UK Prices'!J41*$U$2*0.85)*$L$4</f>
        <v>2.8495399999999997</v>
      </c>
      <c r="M41" s="140">
        <f t="shared" si="142"/>
        <v>1.9775448</v>
      </c>
      <c r="N41" s="194">
        <v>0.12</v>
      </c>
      <c r="O41" s="686">
        <f t="shared" si="143"/>
        <v>15.607544799999999</v>
      </c>
      <c r="P41" s="189"/>
      <c r="Q41" s="195"/>
      <c r="R41" s="189"/>
      <c r="S41" s="140"/>
      <c r="T41" s="140"/>
      <c r="U41" s="196">
        <f t="shared" si="144"/>
        <v>10.763824</v>
      </c>
      <c r="V41" s="197" t="e">
        <f t="shared" si="145"/>
        <v>#DIV/0!</v>
      </c>
      <c r="X41" s="92"/>
      <c r="Y41" s="92"/>
      <c r="Z41" s="92"/>
      <c r="AA41" s="196">
        <f t="shared" si="146"/>
        <v>14.864328380952379</v>
      </c>
      <c r="AB41" s="197" t="e">
        <f t="shared" si="147"/>
        <v>#DIV/0!</v>
      </c>
      <c r="AC41" s="33"/>
      <c r="AD41" s="92"/>
      <c r="AE41" s="92"/>
      <c r="AF41" s="92"/>
      <c r="AG41" s="164">
        <f t="shared" si="148"/>
        <v>136.56601699999999</v>
      </c>
      <c r="AH41" s="197" t="e">
        <f t="shared" si="149"/>
        <v>#DIV/0!</v>
      </c>
      <c r="AI41" s="33"/>
      <c r="AJ41" s="92"/>
      <c r="AK41" s="92"/>
      <c r="AL41" s="92"/>
      <c r="AM41" s="164">
        <f t="shared" si="150"/>
        <v>105.35092739999999</v>
      </c>
      <c r="AN41" s="197" t="e">
        <f t="shared" si="151"/>
        <v>#DIV/0!</v>
      </c>
      <c r="AP41" s="92"/>
      <c r="AQ41" s="92"/>
      <c r="AR41" s="92"/>
      <c r="AS41" s="164">
        <f t="shared" si="152"/>
        <v>131.88375355999997</v>
      </c>
      <c r="AT41" s="197" t="e">
        <f t="shared" si="153"/>
        <v>#DIV/0!</v>
      </c>
      <c r="AU41" s="33"/>
      <c r="AV41" s="92"/>
      <c r="AW41" s="92"/>
      <c r="AX41" s="92"/>
      <c r="AY41" s="92"/>
      <c r="AZ41" s="92">
        <f t="shared" si="154"/>
        <v>287.80324999999993</v>
      </c>
      <c r="BA41" s="197" t="e">
        <f t="shared" si="155"/>
        <v>#DIV/0!</v>
      </c>
      <c r="BC41" s="92">
        <f t="shared" si="156"/>
        <v>21.720999999999997</v>
      </c>
      <c r="BE41" s="92">
        <f t="shared" si="157"/>
        <v>15.607544799999999</v>
      </c>
      <c r="BF41" s="92">
        <f t="shared" si="158"/>
        <v>-1.9775448</v>
      </c>
      <c r="BG41" s="92">
        <f t="shared" si="159"/>
        <v>1.35</v>
      </c>
      <c r="BH41" s="92"/>
      <c r="BI41" s="92">
        <f t="shared" si="160"/>
        <v>6.7409999999999997</v>
      </c>
      <c r="BK41" s="119">
        <v>0.16800000000000001</v>
      </c>
      <c r="BL41" s="119">
        <v>0.45</v>
      </c>
      <c r="BN41" s="203">
        <v>13.28</v>
      </c>
      <c r="BO41" s="574">
        <v>2.0882399999999999</v>
      </c>
      <c r="BP41" s="574">
        <v>1.35</v>
      </c>
      <c r="BQ41" s="574">
        <f t="shared" si="161"/>
        <v>0.73823999999999979</v>
      </c>
    </row>
    <row r="42" spans="1:69" ht="15.75" customHeight="1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IF('UK Prices'!D42=0,"",'UK Prices'!D42)</f>
        <v>Pique Chest Stripe w/ Self Collar (T)</v>
      </c>
      <c r="E42" s="99" t="s">
        <v>137</v>
      </c>
      <c r="F42" s="246" t="str">
        <f>'ITMA Form Data'!G42</f>
        <v>EUR-BE-124</v>
      </c>
      <c r="G42" s="203"/>
      <c r="H42" s="254"/>
      <c r="I42" s="203"/>
      <c r="J42" s="203">
        <v>13.9</v>
      </c>
      <c r="K42" s="193">
        <v>0.35</v>
      </c>
      <c r="L42" s="140">
        <f>SUM('UK Prices'!J42*$U$2*0.85)*$L$4</f>
        <v>2.6030399999999996</v>
      </c>
      <c r="M42" s="140">
        <f t="shared" ref="M42" si="162">N42*SUM(J42:L42)</f>
        <v>2.0223648000000001</v>
      </c>
      <c r="N42" s="194">
        <v>0.12</v>
      </c>
      <c r="O42" s="686">
        <f t="shared" ref="O42" si="163">+J42+K42+M42</f>
        <v>16.272364799999998</v>
      </c>
      <c r="P42" s="189"/>
      <c r="Q42" s="195"/>
      <c r="R42" s="189"/>
      <c r="S42" s="140"/>
      <c r="T42" s="140">
        <v>11.22</v>
      </c>
      <c r="U42" s="196">
        <f t="shared" ref="U42" si="164">SUM(O42/$U$2)+P42+Q42</f>
        <v>11.222320551724136</v>
      </c>
      <c r="V42" s="197">
        <f>(U42-T42)/T42</f>
        <v>2.0682279181246085E-4</v>
      </c>
      <c r="X42" s="92"/>
      <c r="Y42" s="92"/>
      <c r="Z42" s="92">
        <v>15.5</v>
      </c>
      <c r="AA42" s="196">
        <f t="shared" ref="AA42" si="165">SUM(O42/$AA$2)</f>
        <v>15.497490285714283</v>
      </c>
      <c r="AB42" s="197">
        <f>(AA42-Z42)/Z42</f>
        <v>-1.6191705069139799E-4</v>
      </c>
      <c r="AC42" s="33"/>
      <c r="AD42" s="92"/>
      <c r="AE42" s="92"/>
      <c r="AF42" s="92">
        <v>142.38</v>
      </c>
      <c r="AG42" s="164">
        <f t="shared" ref="AG42" si="166">SUM(O42*$AG$2)</f>
        <v>142.38319199999998</v>
      </c>
      <c r="AH42" s="197">
        <f>(AG42-AF42)/AF42</f>
        <v>2.2418879055937059E-5</v>
      </c>
      <c r="AI42" s="33"/>
      <c r="AJ42" s="92"/>
      <c r="AK42" s="92"/>
      <c r="AL42" s="92">
        <v>109.84</v>
      </c>
      <c r="AM42" s="164">
        <f t="shared" ref="AM42" si="167">SUM(O42*$AM$2)</f>
        <v>109.83846239999998</v>
      </c>
      <c r="AN42" s="197">
        <f>(AM42-AL42)/AL42</f>
        <v>-1.3998543335945319E-5</v>
      </c>
      <c r="AP42" s="92"/>
      <c r="AQ42" s="92"/>
      <c r="AR42" s="92">
        <v>137.5</v>
      </c>
      <c r="AS42" s="164">
        <f>SUM(O42*$AS$2)</f>
        <v>137.50148255999997</v>
      </c>
      <c r="AT42" s="197">
        <f>(AS42-AR42)/AR42</f>
        <v>1.0782254545243962E-5</v>
      </c>
      <c r="AU42" s="33"/>
      <c r="AV42" s="92"/>
      <c r="AW42" s="92">
        <v>255.78440800000004</v>
      </c>
      <c r="AX42" s="92">
        <v>265.47179999999997</v>
      </c>
      <c r="AY42" s="92">
        <v>299.71499999999997</v>
      </c>
      <c r="AZ42" s="92">
        <f>BC42*$AZ$2</f>
        <v>299.71499999999997</v>
      </c>
      <c r="BA42" s="197">
        <f>(AZ42-AY42)/AY42</f>
        <v>0</v>
      </c>
      <c r="BC42" s="92">
        <f t="shared" ref="BC42" si="168">SUM(BE42:BI42)</f>
        <v>22.619999999999997</v>
      </c>
      <c r="BE42" s="92">
        <f t="shared" ref="BE42" si="169">O42</f>
        <v>16.272364799999998</v>
      </c>
      <c r="BF42" s="92">
        <f t="shared" ref="BF42" si="170">-M42</f>
        <v>-2.0223648000000001</v>
      </c>
      <c r="BG42" s="92">
        <f>K42+1</f>
        <v>1.35</v>
      </c>
      <c r="BH42" s="92"/>
      <c r="BI42" s="92">
        <f t="shared" ref="BI42" si="171">SUM(BE42:BG42)*BL42</f>
        <v>7.02</v>
      </c>
      <c r="BK42" s="119">
        <v>0.16800000000000001</v>
      </c>
      <c r="BL42" s="119">
        <v>0.45</v>
      </c>
      <c r="BN42" s="203">
        <v>13.9</v>
      </c>
      <c r="BO42" s="574">
        <v>2.3940000000000001</v>
      </c>
      <c r="BP42" s="574">
        <v>1.35</v>
      </c>
      <c r="BQ42" s="574">
        <f>BO42-BP42</f>
        <v>1.044</v>
      </c>
    </row>
    <row r="43" spans="1:69" ht="15.75" customHeight="1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IF('UK Prices'!D43=0,"",'UK Prices'!D43)</f>
        <v>Stretch Pique All Colours Chest Stripe (T)</v>
      </c>
      <c r="E43" s="99" t="s">
        <v>142</v>
      </c>
      <c r="F43" s="246" t="str">
        <f>'ITMA Form Data'!G43</f>
        <v>EUR-S17-18</v>
      </c>
      <c r="G43" s="203"/>
      <c r="H43" s="254"/>
      <c r="I43" s="203"/>
      <c r="J43" s="203">
        <v>13.18</v>
      </c>
      <c r="K43" s="193">
        <v>0.35</v>
      </c>
      <c r="L43" s="140">
        <f>SUM('UK Prices'!J43*$U$2*0.85)*$L$4</f>
        <v>2.6030399999999996</v>
      </c>
      <c r="M43" s="140">
        <f>N43*SUM(J43:L43)</f>
        <v>1.9359647999999996</v>
      </c>
      <c r="N43" s="194">
        <v>0.12</v>
      </c>
      <c r="O43" s="686">
        <f>+J43+K43+M43</f>
        <v>15.465964799999998</v>
      </c>
      <c r="P43" s="189"/>
      <c r="Q43" s="195"/>
      <c r="R43" s="189"/>
      <c r="S43" s="140"/>
      <c r="T43" s="140"/>
      <c r="U43" s="196">
        <f>SUM(O43/$U$2)+P43+Q43</f>
        <v>10.666182620689654</v>
      </c>
      <c r="V43" s="197" t="e">
        <f>(U43-T43)/T43</f>
        <v>#DIV/0!</v>
      </c>
      <c r="X43" s="92"/>
      <c r="Y43" s="92"/>
      <c r="Z43" s="92"/>
      <c r="AA43" s="196">
        <f>SUM(O43/$AA$2)</f>
        <v>14.729490285714283</v>
      </c>
      <c r="AB43" s="197" t="e">
        <f>(AA43-Z43)/Z43</f>
        <v>#DIV/0!</v>
      </c>
      <c r="AC43" s="33"/>
      <c r="AD43" s="92"/>
      <c r="AE43" s="92"/>
      <c r="AF43" s="92"/>
      <c r="AG43" s="164">
        <f>SUM(O43*$AG$2)</f>
        <v>135.327192</v>
      </c>
      <c r="AH43" s="197" t="e">
        <f>(AG43-AF43)/AF43</f>
        <v>#DIV/0!</v>
      </c>
      <c r="AI43" s="33"/>
      <c r="AJ43" s="92"/>
      <c r="AK43" s="92"/>
      <c r="AL43" s="92"/>
      <c r="AM43" s="164">
        <f>SUM(O43*$AM$2)</f>
        <v>104.39526239999999</v>
      </c>
      <c r="AN43" s="197" t="e">
        <f>(AM43-AL43)/AL43</f>
        <v>#DIV/0!</v>
      </c>
      <c r="AP43" s="92"/>
      <c r="AQ43" s="92"/>
      <c r="AR43" s="92"/>
      <c r="AS43" s="164">
        <f>SUM(O43*$AS$2)</f>
        <v>130.68740255999998</v>
      </c>
      <c r="AT43" s="197" t="e">
        <f>(AS43-AR43)/AR43</f>
        <v>#DIV/0!</v>
      </c>
      <c r="AU43" s="33"/>
      <c r="AV43" s="92"/>
      <c r="AW43" s="92"/>
      <c r="AX43" s="92"/>
      <c r="AY43" s="92"/>
      <c r="AZ43" s="92">
        <f>BC43*$AZ$2</f>
        <v>285.88200000000001</v>
      </c>
      <c r="BA43" s="197" t="e">
        <f>(AZ43-AY43)/AY43</f>
        <v>#DIV/0!</v>
      </c>
      <c r="BC43" s="92">
        <f>SUM(BE43:BI43)</f>
        <v>21.576000000000001</v>
      </c>
      <c r="BE43" s="92">
        <f>O43</f>
        <v>15.465964799999998</v>
      </c>
      <c r="BF43" s="92">
        <f>-M43</f>
        <v>-1.9359647999999996</v>
      </c>
      <c r="BG43" s="92">
        <f>K43+1</f>
        <v>1.35</v>
      </c>
      <c r="BH43" s="92"/>
      <c r="BI43" s="92">
        <f>SUM(BE43:BG43)*BL43</f>
        <v>6.6959999999999997</v>
      </c>
      <c r="BK43" s="119">
        <v>0.16800000000000001</v>
      </c>
      <c r="BL43" s="119">
        <v>0.45</v>
      </c>
      <c r="BN43" s="203">
        <v>13.18</v>
      </c>
      <c r="BO43" s="574">
        <v>2.0882399999999999</v>
      </c>
      <c r="BP43" s="574">
        <v>1.35</v>
      </c>
      <c r="BQ43" s="574">
        <f>BO43-BP43</f>
        <v>0.73823999999999979</v>
      </c>
    </row>
    <row r="44" spans="1:69" ht="15.75" customHeight="1" x14ac:dyDescent="0.3">
      <c r="A44" s="703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IF('UK Prices'!D44=0,"",'UK Prices'!D44)</f>
        <v>Stretch Pique Double Space Dye Chest Stripe (A)</v>
      </c>
      <c r="E44" s="99" t="s">
        <v>142</v>
      </c>
      <c r="F44" s="246" t="str">
        <f>'ITMA Form Data'!G44</f>
        <v>EUR-S17-09</v>
      </c>
      <c r="G44" s="203"/>
      <c r="H44" s="254"/>
      <c r="I44" s="203"/>
      <c r="J44" s="203">
        <v>13.18</v>
      </c>
      <c r="K44" s="193">
        <v>0.35</v>
      </c>
      <c r="L44" s="140">
        <f>SUM('UK Prices'!J44*$U$2*0.85)*$L$4</f>
        <v>2.6030399999999996</v>
      </c>
      <c r="M44" s="140">
        <f t="shared" si="142"/>
        <v>1.9359647999999996</v>
      </c>
      <c r="N44" s="194">
        <v>0.12</v>
      </c>
      <c r="O44" s="686">
        <f t="shared" si="143"/>
        <v>15.465964799999998</v>
      </c>
      <c r="P44" s="189"/>
      <c r="Q44" s="195"/>
      <c r="R44" s="189"/>
      <c r="S44" s="140"/>
      <c r="T44" s="140"/>
      <c r="U44" s="196">
        <f t="shared" si="144"/>
        <v>10.666182620689654</v>
      </c>
      <c r="V44" s="197" t="e">
        <f t="shared" si="145"/>
        <v>#DIV/0!</v>
      </c>
      <c r="X44" s="92"/>
      <c r="Y44" s="92"/>
      <c r="Z44" s="92"/>
      <c r="AA44" s="196">
        <f t="shared" si="146"/>
        <v>14.729490285714283</v>
      </c>
      <c r="AB44" s="197" t="e">
        <f t="shared" si="147"/>
        <v>#DIV/0!</v>
      </c>
      <c r="AC44" s="33"/>
      <c r="AD44" s="92"/>
      <c r="AE44" s="92"/>
      <c r="AF44" s="92"/>
      <c r="AG44" s="164">
        <f t="shared" si="148"/>
        <v>135.327192</v>
      </c>
      <c r="AH44" s="197" t="e">
        <f t="shared" si="149"/>
        <v>#DIV/0!</v>
      </c>
      <c r="AI44" s="33"/>
      <c r="AJ44" s="92"/>
      <c r="AK44" s="92"/>
      <c r="AL44" s="92"/>
      <c r="AM44" s="164">
        <f t="shared" si="150"/>
        <v>104.39526239999999</v>
      </c>
      <c r="AN44" s="197" t="e">
        <f t="shared" si="151"/>
        <v>#DIV/0!</v>
      </c>
      <c r="AP44" s="92"/>
      <c r="AQ44" s="92"/>
      <c r="AR44" s="92"/>
      <c r="AS44" s="164">
        <f t="shared" si="152"/>
        <v>130.68740255999998</v>
      </c>
      <c r="AT44" s="197" t="e">
        <f t="shared" si="153"/>
        <v>#DIV/0!</v>
      </c>
      <c r="AU44" s="33"/>
      <c r="AV44" s="92"/>
      <c r="AW44" s="92"/>
      <c r="AX44" s="92"/>
      <c r="AY44" s="92"/>
      <c r="AZ44" s="92">
        <f t="shared" si="154"/>
        <v>285.88200000000001</v>
      </c>
      <c r="BA44" s="197" t="e">
        <f t="shared" si="155"/>
        <v>#DIV/0!</v>
      </c>
      <c r="BC44" s="92">
        <f t="shared" si="156"/>
        <v>21.576000000000001</v>
      </c>
      <c r="BE44" s="92">
        <f t="shared" si="157"/>
        <v>15.465964799999998</v>
      </c>
      <c r="BF44" s="92">
        <f t="shared" si="158"/>
        <v>-1.9359647999999996</v>
      </c>
      <c r="BG44" s="92">
        <f t="shared" si="159"/>
        <v>1.35</v>
      </c>
      <c r="BH44" s="92"/>
      <c r="BI44" s="92">
        <f t="shared" si="160"/>
        <v>6.6959999999999997</v>
      </c>
      <c r="BK44" s="119">
        <v>0.16800000000000001</v>
      </c>
      <c r="BL44" s="119">
        <v>0.45</v>
      </c>
      <c r="BN44" s="706">
        <v>13.18</v>
      </c>
      <c r="BO44" s="574">
        <v>2.0882399999999999</v>
      </c>
      <c r="BP44" s="574">
        <v>1.35</v>
      </c>
      <c r="BQ44" s="574">
        <f t="shared" si="161"/>
        <v>0.73823999999999979</v>
      </c>
    </row>
    <row r="45" spans="1:69" ht="15.75" customHeight="1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IF('UK Prices'!D45=0,"",'UK Prices'!D45)</f>
        <v>Smooth Pique Chest Stripe (T)</v>
      </c>
      <c r="E45" s="99" t="s">
        <v>612</v>
      </c>
      <c r="F45" s="246" t="str">
        <f>'ITMA Form Data'!G45</f>
        <v>EUR-S17-04</v>
      </c>
      <c r="G45" s="203"/>
      <c r="H45" s="254"/>
      <c r="I45" s="203"/>
      <c r="J45" s="203">
        <v>13.08</v>
      </c>
      <c r="K45" s="193">
        <v>0.35</v>
      </c>
      <c r="L45" s="140">
        <f>SUM('UK Prices'!J45*$U$2*0.85)*$L$4</f>
        <v>2.6030399999999996</v>
      </c>
      <c r="M45" s="140">
        <f t="shared" si="142"/>
        <v>1.9239647999999998</v>
      </c>
      <c r="N45" s="194">
        <v>0.12</v>
      </c>
      <c r="O45" s="686">
        <f t="shared" si="143"/>
        <v>15.3539648</v>
      </c>
      <c r="P45" s="189"/>
      <c r="Q45" s="195"/>
      <c r="R45" s="189"/>
      <c r="S45" s="140"/>
      <c r="T45" s="140"/>
      <c r="U45" s="196">
        <f t="shared" si="144"/>
        <v>10.588941241379311</v>
      </c>
      <c r="V45" s="197" t="e">
        <f t="shared" si="145"/>
        <v>#DIV/0!</v>
      </c>
      <c r="X45" s="92"/>
      <c r="Y45" s="92"/>
      <c r="Z45" s="92"/>
      <c r="AA45" s="196">
        <f t="shared" si="146"/>
        <v>14.622823619047619</v>
      </c>
      <c r="AB45" s="197" t="e">
        <f t="shared" si="147"/>
        <v>#DIV/0!</v>
      </c>
      <c r="AC45" s="33"/>
      <c r="AD45" s="92"/>
      <c r="AE45" s="92"/>
      <c r="AF45" s="92"/>
      <c r="AG45" s="164">
        <f t="shared" si="148"/>
        <v>134.34719200000001</v>
      </c>
      <c r="AH45" s="197" t="e">
        <f t="shared" si="149"/>
        <v>#DIV/0!</v>
      </c>
      <c r="AI45" s="33"/>
      <c r="AJ45" s="92"/>
      <c r="AK45" s="92"/>
      <c r="AL45" s="92"/>
      <c r="AM45" s="164">
        <f t="shared" si="150"/>
        <v>103.63926240000001</v>
      </c>
      <c r="AN45" s="197" t="e">
        <f t="shared" si="151"/>
        <v>#DIV/0!</v>
      </c>
      <c r="AP45" s="92"/>
      <c r="AQ45" s="92"/>
      <c r="AR45" s="92"/>
      <c r="AS45" s="164">
        <f t="shared" si="152"/>
        <v>129.74100256</v>
      </c>
      <c r="AT45" s="197" t="e">
        <f t="shared" si="153"/>
        <v>#DIV/0!</v>
      </c>
      <c r="AU45" s="33"/>
      <c r="AV45" s="92"/>
      <c r="AW45" s="92"/>
      <c r="AX45" s="92"/>
      <c r="AY45" s="92"/>
      <c r="AZ45" s="92">
        <f t="shared" si="154"/>
        <v>283.96074999999996</v>
      </c>
      <c r="BA45" s="197" t="e">
        <f t="shared" si="155"/>
        <v>#DIV/0!</v>
      </c>
      <c r="BC45" s="92">
        <f t="shared" si="156"/>
        <v>21.430999999999997</v>
      </c>
      <c r="BE45" s="92">
        <f t="shared" si="157"/>
        <v>15.3539648</v>
      </c>
      <c r="BF45" s="92">
        <f t="shared" si="158"/>
        <v>-1.9239647999999998</v>
      </c>
      <c r="BG45" s="92">
        <f t="shared" si="159"/>
        <v>1.35</v>
      </c>
      <c r="BH45" s="92"/>
      <c r="BI45" s="92">
        <f t="shared" si="160"/>
        <v>6.6509999999999998</v>
      </c>
      <c r="BK45" s="119">
        <v>0.16800000000000001</v>
      </c>
      <c r="BL45" s="119">
        <v>0.45</v>
      </c>
      <c r="BN45" s="203">
        <v>13.08</v>
      </c>
      <c r="BO45" s="574">
        <v>2.0882399999999999</v>
      </c>
      <c r="BP45" s="574">
        <v>1.35</v>
      </c>
      <c r="BQ45" s="574">
        <f t="shared" si="161"/>
        <v>0.73823999999999979</v>
      </c>
    </row>
    <row r="46" spans="1:69" ht="15.75" customHeight="1" x14ac:dyDescent="0.3">
      <c r="A46" s="703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IF('UK Prices'!D46=0,"",'UK Prices'!D46)</f>
        <v>Birdseye Pique w/Circle Print Trim (A)</v>
      </c>
      <c r="E46" s="99" t="s">
        <v>612</v>
      </c>
      <c r="F46" s="246" t="str">
        <f>'ITMA Form Data'!G46</f>
        <v>EUR-S17-20</v>
      </c>
      <c r="G46" s="203"/>
      <c r="H46" s="254"/>
      <c r="I46" s="203"/>
      <c r="J46" s="203">
        <v>12.5</v>
      </c>
      <c r="K46" s="193">
        <v>0.35</v>
      </c>
      <c r="L46" s="140">
        <f>SUM('UK Prices'!J46*$U$2*0.85)*$L$4</f>
        <v>2.6030399999999996</v>
      </c>
      <c r="M46" s="140">
        <f t="shared" si="142"/>
        <v>1.8543647999999999</v>
      </c>
      <c r="N46" s="194">
        <v>0.12</v>
      </c>
      <c r="O46" s="686">
        <f t="shared" si="143"/>
        <v>14.7043648</v>
      </c>
      <c r="P46" s="189"/>
      <c r="Q46" s="195"/>
      <c r="R46" s="189"/>
      <c r="S46" s="140"/>
      <c r="T46" s="140"/>
      <c r="U46" s="196">
        <f t="shared" si="144"/>
        <v>10.140941241379311</v>
      </c>
      <c r="V46" s="197" t="e">
        <f t="shared" si="145"/>
        <v>#DIV/0!</v>
      </c>
      <c r="X46" s="92"/>
      <c r="Y46" s="92"/>
      <c r="Z46" s="92"/>
      <c r="AA46" s="196">
        <f t="shared" si="146"/>
        <v>14.004156952380953</v>
      </c>
      <c r="AB46" s="197" t="e">
        <f t="shared" si="147"/>
        <v>#DIV/0!</v>
      </c>
      <c r="AC46" s="33"/>
      <c r="AD46" s="92"/>
      <c r="AE46" s="92"/>
      <c r="AF46" s="92"/>
      <c r="AG46" s="164">
        <f t="shared" si="148"/>
        <v>128.66319200000001</v>
      </c>
      <c r="AH46" s="197" t="e">
        <f t="shared" si="149"/>
        <v>#DIV/0!</v>
      </c>
      <c r="AI46" s="33"/>
      <c r="AJ46" s="92"/>
      <c r="AK46" s="92"/>
      <c r="AL46" s="92"/>
      <c r="AM46" s="164">
        <f t="shared" si="150"/>
        <v>99.254462400000008</v>
      </c>
      <c r="AN46" s="197" t="e">
        <f t="shared" si="151"/>
        <v>#DIV/0!</v>
      </c>
      <c r="AP46" s="92"/>
      <c r="AQ46" s="92"/>
      <c r="AR46" s="92"/>
      <c r="AS46" s="164">
        <f t="shared" si="152"/>
        <v>124.25188256</v>
      </c>
      <c r="AT46" s="197" t="e">
        <f t="shared" si="153"/>
        <v>#DIV/0!</v>
      </c>
      <c r="AU46" s="33"/>
      <c r="AV46" s="92"/>
      <c r="AW46" s="92"/>
      <c r="AX46" s="92"/>
      <c r="AY46" s="92"/>
      <c r="AZ46" s="92">
        <f t="shared" si="154"/>
        <v>272.81750000000005</v>
      </c>
      <c r="BA46" s="197" t="e">
        <f t="shared" si="155"/>
        <v>#DIV/0!</v>
      </c>
      <c r="BC46" s="92">
        <f t="shared" si="156"/>
        <v>20.590000000000003</v>
      </c>
      <c r="BE46" s="92">
        <f t="shared" si="157"/>
        <v>14.7043648</v>
      </c>
      <c r="BF46" s="92">
        <f t="shared" si="158"/>
        <v>-1.8543647999999999</v>
      </c>
      <c r="BG46" s="92">
        <f t="shared" si="159"/>
        <v>1.35</v>
      </c>
      <c r="BH46" s="92"/>
      <c r="BI46" s="92">
        <f t="shared" si="160"/>
        <v>6.3900000000000006</v>
      </c>
      <c r="BK46" s="119">
        <v>0.16800000000000001</v>
      </c>
      <c r="BL46" s="119">
        <v>0.45</v>
      </c>
      <c r="BN46" s="706">
        <v>12.5</v>
      </c>
      <c r="BO46" s="574">
        <v>2.0882399999999999</v>
      </c>
      <c r="BP46" s="574">
        <v>1.35</v>
      </c>
      <c r="BQ46" s="574">
        <f t="shared" si="161"/>
        <v>0.73823999999999979</v>
      </c>
    </row>
    <row r="47" spans="1:69" ht="15.75" customHeight="1" x14ac:dyDescent="0.3">
      <c r="A47" s="703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IF('UK Prices'!D47=0,"",'UK Prices'!D47)</f>
        <v>Smooth Pique w/Half Band Cuff (A)</v>
      </c>
      <c r="E47" s="99" t="s">
        <v>326</v>
      </c>
      <c r="F47" s="246" t="str">
        <f>'ITMA Form Data'!G47</f>
        <v>EUR-S17-19</v>
      </c>
      <c r="G47" s="203"/>
      <c r="H47" s="254"/>
      <c r="I47" s="203"/>
      <c r="J47" s="203">
        <v>12</v>
      </c>
      <c r="K47" s="193">
        <v>0.35</v>
      </c>
      <c r="L47" s="140">
        <f>SUM('UK Prices'!J47*$U$2*0.85)*$L$4</f>
        <v>2.6030399999999996</v>
      </c>
      <c r="M47" s="140">
        <f t="shared" si="142"/>
        <v>1.7943647999999999</v>
      </c>
      <c r="N47" s="194">
        <v>0.12</v>
      </c>
      <c r="O47" s="686">
        <f t="shared" si="143"/>
        <v>14.1443648</v>
      </c>
      <c r="P47" s="189"/>
      <c r="Q47" s="195"/>
      <c r="R47" s="189"/>
      <c r="S47" s="140"/>
      <c r="T47" s="140"/>
      <c r="U47" s="196">
        <f t="shared" si="144"/>
        <v>9.7547343448275861</v>
      </c>
      <c r="V47" s="197" t="e">
        <f t="shared" si="145"/>
        <v>#DIV/0!</v>
      </c>
      <c r="X47" s="92"/>
      <c r="Y47" s="92"/>
      <c r="Z47" s="92"/>
      <c r="AA47" s="196">
        <f t="shared" si="146"/>
        <v>13.470823619047618</v>
      </c>
      <c r="AB47" s="197" t="e">
        <f t="shared" si="147"/>
        <v>#DIV/0!</v>
      </c>
      <c r="AC47" s="33"/>
      <c r="AD47" s="92"/>
      <c r="AE47" s="92"/>
      <c r="AF47" s="92"/>
      <c r="AG47" s="164">
        <f t="shared" si="148"/>
        <v>123.763192</v>
      </c>
      <c r="AH47" s="197" t="e">
        <f t="shared" si="149"/>
        <v>#DIV/0!</v>
      </c>
      <c r="AI47" s="33"/>
      <c r="AJ47" s="92"/>
      <c r="AK47" s="92"/>
      <c r="AL47" s="92"/>
      <c r="AM47" s="164">
        <f t="shared" si="150"/>
        <v>95.474462399999993</v>
      </c>
      <c r="AN47" s="197" t="e">
        <f t="shared" si="151"/>
        <v>#DIV/0!</v>
      </c>
      <c r="AP47" s="92"/>
      <c r="AQ47" s="92"/>
      <c r="AR47" s="92"/>
      <c r="AS47" s="164">
        <f t="shared" si="152"/>
        <v>119.51988255999999</v>
      </c>
      <c r="AT47" s="197" t="e">
        <f t="shared" si="153"/>
        <v>#DIV/0!</v>
      </c>
      <c r="AU47" s="33"/>
      <c r="AV47" s="92"/>
      <c r="AW47" s="92"/>
      <c r="AX47" s="92"/>
      <c r="AY47" s="92"/>
      <c r="AZ47" s="92">
        <f t="shared" si="154"/>
        <v>263.21125000000001</v>
      </c>
      <c r="BA47" s="197" t="e">
        <f t="shared" si="155"/>
        <v>#DIV/0!</v>
      </c>
      <c r="BC47" s="92">
        <f t="shared" si="156"/>
        <v>19.864999999999998</v>
      </c>
      <c r="BE47" s="92">
        <f t="shared" si="157"/>
        <v>14.1443648</v>
      </c>
      <c r="BF47" s="92">
        <f t="shared" si="158"/>
        <v>-1.7943647999999999</v>
      </c>
      <c r="BG47" s="92">
        <f t="shared" si="159"/>
        <v>1.35</v>
      </c>
      <c r="BH47" s="92"/>
      <c r="BI47" s="92">
        <f t="shared" si="160"/>
        <v>6.165</v>
      </c>
      <c r="BK47" s="119">
        <v>0.16800000000000001</v>
      </c>
      <c r="BL47" s="119">
        <v>0.45</v>
      </c>
      <c r="BN47" s="706">
        <v>12</v>
      </c>
      <c r="BO47" s="574">
        <v>2.0882399999999999</v>
      </c>
      <c r="BP47" s="574">
        <v>1.35</v>
      </c>
      <c r="BQ47" s="574">
        <f t="shared" si="161"/>
        <v>0.73823999999999979</v>
      </c>
    </row>
    <row r="48" spans="1:69" ht="15.75" customHeight="1" x14ac:dyDescent="0.3">
      <c r="A48" s="703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IF('UK Prices'!D48=0,"",'UK Prices'!D48)</f>
        <v>Stretch Pique Colour Block &amp; Contrast Trim (A)</v>
      </c>
      <c r="E48" s="99" t="s">
        <v>142</v>
      </c>
      <c r="F48" s="246" t="str">
        <f>'ITMA Form Data'!G48</f>
        <v>EUR-S17-21</v>
      </c>
      <c r="G48" s="203"/>
      <c r="H48" s="254"/>
      <c r="I48" s="203"/>
      <c r="J48" s="203">
        <v>11.6</v>
      </c>
      <c r="K48" s="193">
        <v>0.35</v>
      </c>
      <c r="L48" s="140">
        <f>SUM('UK Prices'!J48*$U$2*0.85)*$L$4</f>
        <v>2.6030399999999996</v>
      </c>
      <c r="M48" s="140">
        <f t="shared" si="142"/>
        <v>1.7463647999999998</v>
      </c>
      <c r="N48" s="194">
        <v>0.12</v>
      </c>
      <c r="O48" s="686">
        <f t="shared" si="143"/>
        <v>13.6963648</v>
      </c>
      <c r="P48" s="189"/>
      <c r="Q48" s="195"/>
      <c r="R48" s="189"/>
      <c r="S48" s="140"/>
      <c r="T48" s="140"/>
      <c r="U48" s="196">
        <f t="shared" si="144"/>
        <v>9.4457688275862068</v>
      </c>
      <c r="V48" s="197" t="e">
        <f t="shared" si="145"/>
        <v>#DIV/0!</v>
      </c>
      <c r="X48" s="92"/>
      <c r="Y48" s="92"/>
      <c r="Z48" s="92"/>
      <c r="AA48" s="196">
        <f t="shared" si="146"/>
        <v>13.044156952380952</v>
      </c>
      <c r="AB48" s="197" t="e">
        <f t="shared" si="147"/>
        <v>#DIV/0!</v>
      </c>
      <c r="AC48" s="33"/>
      <c r="AD48" s="92"/>
      <c r="AE48" s="92"/>
      <c r="AF48" s="92"/>
      <c r="AG48" s="164">
        <f t="shared" si="148"/>
        <v>119.843192</v>
      </c>
      <c r="AH48" s="197" t="e">
        <f t="shared" si="149"/>
        <v>#DIV/0!</v>
      </c>
      <c r="AI48" s="33"/>
      <c r="AJ48" s="92"/>
      <c r="AK48" s="92"/>
      <c r="AL48" s="92"/>
      <c r="AM48" s="164">
        <f t="shared" si="150"/>
        <v>92.450462399999992</v>
      </c>
      <c r="AN48" s="197" t="e">
        <f t="shared" si="151"/>
        <v>#DIV/0!</v>
      </c>
      <c r="AP48" s="92"/>
      <c r="AQ48" s="92"/>
      <c r="AR48" s="92"/>
      <c r="AS48" s="164">
        <f t="shared" si="152"/>
        <v>115.73428255999998</v>
      </c>
      <c r="AT48" s="197" t="e">
        <f t="shared" si="153"/>
        <v>#DIV/0!</v>
      </c>
      <c r="AU48" s="33"/>
      <c r="AV48" s="92"/>
      <c r="AW48" s="92"/>
      <c r="AX48" s="92"/>
      <c r="AY48" s="92"/>
      <c r="AZ48" s="92">
        <f t="shared" si="154"/>
        <v>255.52624999999995</v>
      </c>
      <c r="BA48" s="197" t="e">
        <f t="shared" si="155"/>
        <v>#DIV/0!</v>
      </c>
      <c r="BC48" s="92">
        <f t="shared" si="156"/>
        <v>19.284999999999997</v>
      </c>
      <c r="BE48" s="92">
        <f t="shared" si="157"/>
        <v>13.6963648</v>
      </c>
      <c r="BF48" s="92">
        <f t="shared" si="158"/>
        <v>-1.7463647999999998</v>
      </c>
      <c r="BG48" s="92">
        <f t="shared" si="159"/>
        <v>1.35</v>
      </c>
      <c r="BH48" s="92"/>
      <c r="BI48" s="92">
        <f t="shared" si="160"/>
        <v>5.9849999999999994</v>
      </c>
      <c r="BK48" s="119">
        <v>0.16800000000000001</v>
      </c>
      <c r="BL48" s="119">
        <v>0.45</v>
      </c>
      <c r="BN48" s="706">
        <v>11.6</v>
      </c>
      <c r="BO48" s="574">
        <v>2.0882399999999999</v>
      </c>
      <c r="BP48" s="574">
        <v>1.35</v>
      </c>
      <c r="BQ48" s="574">
        <f t="shared" si="161"/>
        <v>0.73823999999999979</v>
      </c>
    </row>
    <row r="49" spans="1:69" ht="15.75" customHeight="1" x14ac:dyDescent="0.3">
      <c r="A49" s="703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IF('UK Prices'!D49=0,"",'UK Prices'!D49)</f>
        <v>Stretch Lisle Tie Print (A)</v>
      </c>
      <c r="E49" s="99" t="s">
        <v>142</v>
      </c>
      <c r="F49" s="246" t="str">
        <f>'ITMA Form Data'!G49</f>
        <v>EUR-S17-08</v>
      </c>
      <c r="G49" s="203"/>
      <c r="H49" s="254"/>
      <c r="I49" s="203"/>
      <c r="J49" s="203">
        <v>11.58</v>
      </c>
      <c r="K49" s="193">
        <v>0.35</v>
      </c>
      <c r="L49" s="140">
        <f>SUM('UK Prices'!J49*$U$2*0.85)*$L$4</f>
        <v>2.3072399999999997</v>
      </c>
      <c r="M49" s="140">
        <f t="shared" si="142"/>
        <v>1.7084687999999999</v>
      </c>
      <c r="N49" s="194">
        <v>0.12</v>
      </c>
      <c r="O49" s="686">
        <f t="shared" si="143"/>
        <v>13.6384688</v>
      </c>
      <c r="P49" s="189"/>
      <c r="Q49" s="195"/>
      <c r="R49" s="189"/>
      <c r="S49" s="140"/>
      <c r="T49" s="140"/>
      <c r="U49" s="196">
        <f t="shared" si="144"/>
        <v>9.4058405517241379</v>
      </c>
      <c r="V49" s="197" t="e">
        <f t="shared" si="145"/>
        <v>#DIV/0!</v>
      </c>
      <c r="X49" s="92"/>
      <c r="Y49" s="92"/>
      <c r="Z49" s="92"/>
      <c r="AA49" s="196">
        <f t="shared" si="146"/>
        <v>12.989017904761905</v>
      </c>
      <c r="AB49" s="197" t="e">
        <f t="shared" si="147"/>
        <v>#DIV/0!</v>
      </c>
      <c r="AC49" s="33"/>
      <c r="AD49" s="92"/>
      <c r="AE49" s="92"/>
      <c r="AF49" s="92"/>
      <c r="AG49" s="164">
        <f t="shared" si="148"/>
        <v>119.336602</v>
      </c>
      <c r="AH49" s="197" t="e">
        <f t="shared" si="149"/>
        <v>#DIV/0!</v>
      </c>
      <c r="AI49" s="33"/>
      <c r="AJ49" s="92"/>
      <c r="AK49" s="92"/>
      <c r="AL49" s="92"/>
      <c r="AM49" s="164">
        <f t="shared" si="150"/>
        <v>92.059664400000003</v>
      </c>
      <c r="AN49" s="197" t="e">
        <f t="shared" si="151"/>
        <v>#DIV/0!</v>
      </c>
      <c r="AP49" s="92"/>
      <c r="AQ49" s="92"/>
      <c r="AR49" s="92"/>
      <c r="AS49" s="164">
        <f t="shared" si="152"/>
        <v>115.24506135999999</v>
      </c>
      <c r="AT49" s="197" t="e">
        <f t="shared" si="153"/>
        <v>#DIV/0!</v>
      </c>
      <c r="AU49" s="33"/>
      <c r="AV49" s="92"/>
      <c r="AW49" s="92"/>
      <c r="AX49" s="92"/>
      <c r="AY49" s="92"/>
      <c r="AZ49" s="92">
        <f t="shared" si="154"/>
        <v>255.142</v>
      </c>
      <c r="BA49" s="197" t="e">
        <f t="shared" si="155"/>
        <v>#DIV/0!</v>
      </c>
      <c r="BC49" s="92">
        <f t="shared" si="156"/>
        <v>19.256</v>
      </c>
      <c r="BE49" s="92">
        <f t="shared" si="157"/>
        <v>13.6384688</v>
      </c>
      <c r="BF49" s="92">
        <f t="shared" si="158"/>
        <v>-1.7084687999999999</v>
      </c>
      <c r="BG49" s="92">
        <f t="shared" si="159"/>
        <v>1.35</v>
      </c>
      <c r="BH49" s="92"/>
      <c r="BI49" s="92">
        <f t="shared" si="160"/>
        <v>5.976</v>
      </c>
      <c r="BK49" s="119">
        <v>0.16800000000000001</v>
      </c>
      <c r="BL49" s="119">
        <v>0.45</v>
      </c>
      <c r="BN49" s="706">
        <v>11.58</v>
      </c>
      <c r="BO49" s="574">
        <v>2.0882399999999999</v>
      </c>
      <c r="BP49" s="574">
        <v>1.35</v>
      </c>
      <c r="BQ49" s="574">
        <f t="shared" si="161"/>
        <v>0.73823999999999979</v>
      </c>
    </row>
    <row r="50" spans="1:69" ht="15.75" customHeight="1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IF('UK Prices'!D50=0,"",'UK Prices'!D50)</f>
        <v>Stretch Lisle Open Stripe (T)</v>
      </c>
      <c r="E50" s="99" t="s">
        <v>612</v>
      </c>
      <c r="F50" s="246" t="str">
        <f>'ITMA Form Data'!G50</f>
        <v>EUR-S17-10</v>
      </c>
      <c r="G50" s="203"/>
      <c r="H50" s="254"/>
      <c r="I50" s="203"/>
      <c r="J50" s="203">
        <v>12.78</v>
      </c>
      <c r="K50" s="193">
        <v>0.35</v>
      </c>
      <c r="L50" s="140">
        <f>SUM('UK Prices'!J50*$U$2*0.85)*$L$4</f>
        <v>2.3072399999999997</v>
      </c>
      <c r="M50" s="140">
        <f>N50*SUM(J50:L50)</f>
        <v>1.8524687999999998</v>
      </c>
      <c r="N50" s="194">
        <v>0.12</v>
      </c>
      <c r="O50" s="686">
        <f>+J50+K50+M50</f>
        <v>14.982468799999999</v>
      </c>
      <c r="P50" s="189"/>
      <c r="Q50" s="195"/>
      <c r="R50" s="189"/>
      <c r="S50" s="140"/>
      <c r="T50" s="140"/>
      <c r="U50" s="196">
        <f>SUM(O50/$U$2)+P50+Q50</f>
        <v>10.332737103448276</v>
      </c>
      <c r="V50" s="197" t="e">
        <f>(U50-T50)/T50</f>
        <v>#DIV/0!</v>
      </c>
      <c r="X50" s="92"/>
      <c r="Y50" s="92"/>
      <c r="Z50" s="92"/>
      <c r="AA50" s="196">
        <f>SUM(O50/$AA$2)</f>
        <v>14.269017904761904</v>
      </c>
      <c r="AB50" s="197" t="e">
        <f>(AA50-Z50)/Z50</f>
        <v>#DIV/0!</v>
      </c>
      <c r="AC50" s="33"/>
      <c r="AD50" s="92"/>
      <c r="AE50" s="92"/>
      <c r="AF50" s="92"/>
      <c r="AG50" s="164">
        <f>SUM(O50*$AG$2)</f>
        <v>131.09660199999999</v>
      </c>
      <c r="AH50" s="197" t="e">
        <f>(AG50-AF50)/AF50</f>
        <v>#DIV/0!</v>
      </c>
      <c r="AI50" s="33"/>
      <c r="AJ50" s="92"/>
      <c r="AK50" s="92"/>
      <c r="AL50" s="92"/>
      <c r="AM50" s="164">
        <f>SUM(O50*$AM$2)</f>
        <v>101.13166439999999</v>
      </c>
      <c r="AN50" s="197" t="e">
        <f>(AM50-AL50)/AL50</f>
        <v>#DIV/0!</v>
      </c>
      <c r="AP50" s="92"/>
      <c r="AQ50" s="92"/>
      <c r="AR50" s="92"/>
      <c r="AS50" s="164">
        <f>SUM(O50*$AS$2)</f>
        <v>126.60186135999999</v>
      </c>
      <c r="AT50" s="197" t="e">
        <f>(AS50-AR50)/AR50</f>
        <v>#DIV/0!</v>
      </c>
      <c r="AU50" s="33"/>
      <c r="AV50" s="92"/>
      <c r="AW50" s="92"/>
      <c r="AX50" s="92"/>
      <c r="AY50" s="92"/>
      <c r="AZ50" s="92">
        <f>BC50*$AZ$2</f>
        <v>278.197</v>
      </c>
      <c r="BA50" s="197" t="e">
        <f>(AZ50-AY50)/AY50</f>
        <v>#DIV/0!</v>
      </c>
      <c r="BC50" s="92">
        <f>SUM(BE50:BI50)</f>
        <v>20.995999999999999</v>
      </c>
      <c r="BE50" s="92">
        <f>O50</f>
        <v>14.982468799999999</v>
      </c>
      <c r="BF50" s="92">
        <f>-M50</f>
        <v>-1.8524687999999998</v>
      </c>
      <c r="BG50" s="92">
        <f>K50+1</f>
        <v>1.35</v>
      </c>
      <c r="BH50" s="92"/>
      <c r="BI50" s="92">
        <f>SUM(BE50:BG50)*BL50</f>
        <v>6.5159999999999991</v>
      </c>
      <c r="BK50" s="119">
        <v>0.16800000000000001</v>
      </c>
      <c r="BL50" s="119">
        <v>0.45</v>
      </c>
      <c r="BN50" s="203">
        <v>12.78</v>
      </c>
      <c r="BO50" s="574">
        <v>2.0882399999999999</v>
      </c>
      <c r="BP50" s="574">
        <v>1.35</v>
      </c>
      <c r="BQ50" s="574">
        <f>BO50-BP50</f>
        <v>0.73823999999999979</v>
      </c>
    </row>
    <row r="51" spans="1:69" ht="15.75" customHeight="1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IF('UK Prices'!D51=0,"",'UK Prices'!D51)</f>
        <v>Stretch Pique w/FJ Chest Logo (A)</v>
      </c>
      <c r="E51" s="99" t="s">
        <v>326</v>
      </c>
      <c r="F51" s="246" t="str">
        <f>'ITMA Form Data'!G51</f>
        <v>EUR-BE-170</v>
      </c>
      <c r="G51" s="203"/>
      <c r="H51" s="254"/>
      <c r="I51" s="203"/>
      <c r="J51" s="203">
        <v>11</v>
      </c>
      <c r="K51" s="193">
        <v>0.35</v>
      </c>
      <c r="L51" s="140">
        <f>SUM('UK Prices'!J51*$U$2*0.85)*$L$4</f>
        <v>2.3072399999999997</v>
      </c>
      <c r="M51" s="140">
        <f>N51*SUM(J51:L51)</f>
        <v>1.6388688</v>
      </c>
      <c r="N51" s="194">
        <v>0.12</v>
      </c>
      <c r="O51" s="686">
        <f>+J51+K51+M51</f>
        <v>12.988868799999999</v>
      </c>
      <c r="P51" s="189"/>
      <c r="Q51" s="195"/>
      <c r="R51" s="189"/>
      <c r="S51" s="140"/>
      <c r="T51" s="140"/>
      <c r="U51" s="196">
        <f>SUM(O51/$U$2)+P51+Q51</f>
        <v>8.9578405517241375</v>
      </c>
      <c r="V51" s="197" t="e">
        <f>(U51-T51)/T51</f>
        <v>#DIV/0!</v>
      </c>
      <c r="X51" s="92"/>
      <c r="Y51" s="92"/>
      <c r="Z51" s="92"/>
      <c r="AA51" s="196">
        <f>SUM(O51/$AA$2)</f>
        <v>12.370351238095237</v>
      </c>
      <c r="AB51" s="197" t="e">
        <f>(AA51-Z51)/Z51</f>
        <v>#DIV/0!</v>
      </c>
      <c r="AC51" s="33"/>
      <c r="AD51" s="92"/>
      <c r="AE51" s="92"/>
      <c r="AF51" s="92"/>
      <c r="AG51" s="164">
        <f>SUM(O51*$AG$2)</f>
        <v>113.65260199999999</v>
      </c>
      <c r="AH51" s="197" t="e">
        <f>(AG51-AF51)/AF51</f>
        <v>#DIV/0!</v>
      </c>
      <c r="AI51" s="33"/>
      <c r="AJ51" s="92"/>
      <c r="AK51" s="92"/>
      <c r="AL51" s="92"/>
      <c r="AM51" s="164">
        <f>SUM(O51*$AM$2)</f>
        <v>87.67486439999999</v>
      </c>
      <c r="AN51" s="197" t="e">
        <f>(AM51-AL51)/AL51</f>
        <v>#DIV/0!</v>
      </c>
      <c r="AP51" s="92"/>
      <c r="AQ51" s="92"/>
      <c r="AR51" s="92"/>
      <c r="AS51" s="164">
        <f>SUM(O51*$AS$2)</f>
        <v>109.75594135999998</v>
      </c>
      <c r="AT51" s="197" t="e">
        <f>(AS51-AR51)/AR51</f>
        <v>#DIV/0!</v>
      </c>
      <c r="AU51" s="33"/>
      <c r="AV51" s="92"/>
      <c r="AW51" s="92"/>
      <c r="AX51" s="92"/>
      <c r="AY51" s="92"/>
      <c r="AZ51" s="92">
        <f>BC51*$AZ$2</f>
        <v>243.99874999999994</v>
      </c>
      <c r="BA51" s="197" t="e">
        <f>(AZ51-AY51)/AY51</f>
        <v>#DIV/0!</v>
      </c>
      <c r="BC51" s="92">
        <f>SUM(BE51:BI51)</f>
        <v>18.414999999999996</v>
      </c>
      <c r="BE51" s="92">
        <f>O51</f>
        <v>12.988868799999999</v>
      </c>
      <c r="BF51" s="92">
        <f>-M51</f>
        <v>-1.6388688</v>
      </c>
      <c r="BG51" s="92">
        <f>K51+1</f>
        <v>1.35</v>
      </c>
      <c r="BH51" s="92"/>
      <c r="BI51" s="92">
        <f>SUM(BE51:BG51)*BL51</f>
        <v>5.714999999999999</v>
      </c>
      <c r="BK51" s="119">
        <v>0.16800000000000001</v>
      </c>
      <c r="BL51" s="119">
        <v>0.45</v>
      </c>
      <c r="BN51" s="203">
        <v>11</v>
      </c>
      <c r="BO51" s="574">
        <v>2.0882399999999999</v>
      </c>
      <c r="BP51" s="574">
        <v>1.35</v>
      </c>
      <c r="BQ51" s="574">
        <f>BO51-BP51</f>
        <v>0.73823999999999979</v>
      </c>
    </row>
    <row r="52" spans="1:69" ht="15.75" customHeight="1" x14ac:dyDescent="0.3">
      <c r="A52" s="703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IF('UK Prices'!D52=0,"",'UK Prices'!D52)</f>
        <v>Smooth Pique w/Collar &amp; Sleeve Stripes (A)</v>
      </c>
      <c r="E52" s="99" t="s">
        <v>612</v>
      </c>
      <c r="F52" s="246" t="str">
        <f>'ITMA Form Data'!G52</f>
        <v>EUR-S17-11</v>
      </c>
      <c r="G52" s="203"/>
      <c r="H52" s="254"/>
      <c r="I52" s="203"/>
      <c r="J52" s="203">
        <v>11.18</v>
      </c>
      <c r="K52" s="193">
        <v>0.35</v>
      </c>
      <c r="L52" s="140">
        <f>SUM('UK Prices'!J52*$U$2*0.85)*$L$4</f>
        <v>2.3072399999999997</v>
      </c>
      <c r="M52" s="140">
        <f t="shared" si="142"/>
        <v>1.6604687999999999</v>
      </c>
      <c r="N52" s="194">
        <v>0.12</v>
      </c>
      <c r="O52" s="686">
        <f t="shared" si="143"/>
        <v>13.1904688</v>
      </c>
      <c r="P52" s="189"/>
      <c r="Q52" s="195"/>
      <c r="R52" s="189"/>
      <c r="S52" s="140"/>
      <c r="T52" s="140"/>
      <c r="U52" s="196">
        <f t="shared" si="144"/>
        <v>9.0968750344827587</v>
      </c>
      <c r="V52" s="197" t="e">
        <f t="shared" si="145"/>
        <v>#DIV/0!</v>
      </c>
      <c r="X52" s="92"/>
      <c r="Y52" s="92"/>
      <c r="Z52" s="92"/>
      <c r="AA52" s="196">
        <f t="shared" si="146"/>
        <v>12.562351238095237</v>
      </c>
      <c r="AB52" s="197" t="e">
        <f t="shared" si="147"/>
        <v>#DIV/0!</v>
      </c>
      <c r="AC52" s="33"/>
      <c r="AD52" s="92"/>
      <c r="AE52" s="92"/>
      <c r="AF52" s="92"/>
      <c r="AG52" s="164">
        <f t="shared" si="148"/>
        <v>115.416602</v>
      </c>
      <c r="AH52" s="197" t="e">
        <f t="shared" si="149"/>
        <v>#DIV/0!</v>
      </c>
      <c r="AI52" s="33"/>
      <c r="AJ52" s="92"/>
      <c r="AK52" s="92"/>
      <c r="AL52" s="92"/>
      <c r="AM52" s="164">
        <f t="shared" si="150"/>
        <v>89.035664400000002</v>
      </c>
      <c r="AN52" s="197" t="e">
        <f t="shared" si="151"/>
        <v>#DIV/0!</v>
      </c>
      <c r="AP52" s="92"/>
      <c r="AQ52" s="92"/>
      <c r="AR52" s="92"/>
      <c r="AS52" s="164">
        <f t="shared" si="152"/>
        <v>111.45946135999999</v>
      </c>
      <c r="AT52" s="197" t="e">
        <f t="shared" si="153"/>
        <v>#DIV/0!</v>
      </c>
      <c r="AU52" s="33"/>
      <c r="AV52" s="92"/>
      <c r="AW52" s="92"/>
      <c r="AX52" s="92"/>
      <c r="AY52" s="92"/>
      <c r="AZ52" s="92">
        <f t="shared" si="154"/>
        <v>247.45699999999997</v>
      </c>
      <c r="BA52" s="197" t="e">
        <f t="shared" si="155"/>
        <v>#DIV/0!</v>
      </c>
      <c r="BC52" s="92">
        <f t="shared" si="156"/>
        <v>18.675999999999998</v>
      </c>
      <c r="BE52" s="92">
        <f t="shared" si="157"/>
        <v>13.1904688</v>
      </c>
      <c r="BF52" s="92">
        <f t="shared" si="158"/>
        <v>-1.6604687999999999</v>
      </c>
      <c r="BG52" s="92">
        <f t="shared" si="159"/>
        <v>1.35</v>
      </c>
      <c r="BH52" s="92"/>
      <c r="BI52" s="92">
        <f t="shared" si="160"/>
        <v>5.7959999999999994</v>
      </c>
      <c r="BK52" s="119">
        <v>0.16800000000000001</v>
      </c>
      <c r="BL52" s="119">
        <v>0.45</v>
      </c>
      <c r="BN52" s="706">
        <v>11.18</v>
      </c>
      <c r="BO52" s="574">
        <v>2.0882399999999999</v>
      </c>
      <c r="BP52" s="574">
        <v>1.35</v>
      </c>
      <c r="BQ52" s="574">
        <f t="shared" si="161"/>
        <v>0.73823999999999979</v>
      </c>
    </row>
    <row r="53" spans="1:69" ht="15.75" customHeight="1" x14ac:dyDescent="0.3">
      <c r="A53" s="703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IF('UK Prices'!D53=0,"",'UK Prices'!D53)</f>
        <v>Stretch Pique w/Lisle Tie Print Trim (A)</v>
      </c>
      <c r="E53" s="99" t="s">
        <v>612</v>
      </c>
      <c r="F53" s="246" t="str">
        <f>'ITMA Form Data'!G53</f>
        <v>EUR-S17-22</v>
      </c>
      <c r="G53" s="203"/>
      <c r="H53" s="254"/>
      <c r="I53" s="203"/>
      <c r="J53" s="203">
        <v>11</v>
      </c>
      <c r="K53" s="193">
        <v>0.35</v>
      </c>
      <c r="L53" s="140">
        <f>SUM('UK Prices'!J53*$U$2*0.85)*$L$4</f>
        <v>2.3072399999999997</v>
      </c>
      <c r="M53" s="140">
        <f t="shared" si="142"/>
        <v>1.6388688</v>
      </c>
      <c r="N53" s="194">
        <v>0.12</v>
      </c>
      <c r="O53" s="686">
        <f t="shared" si="143"/>
        <v>12.988868799999999</v>
      </c>
      <c r="P53" s="189"/>
      <c r="Q53" s="195"/>
      <c r="R53" s="189"/>
      <c r="S53" s="140"/>
      <c r="T53" s="140"/>
      <c r="U53" s="196">
        <f t="shared" si="144"/>
        <v>8.9578405517241375</v>
      </c>
      <c r="V53" s="197" t="e">
        <f t="shared" si="145"/>
        <v>#DIV/0!</v>
      </c>
      <c r="X53" s="92"/>
      <c r="Y53" s="92"/>
      <c r="Z53" s="92"/>
      <c r="AA53" s="196">
        <f t="shared" si="146"/>
        <v>12.370351238095237</v>
      </c>
      <c r="AB53" s="197" t="e">
        <f t="shared" si="147"/>
        <v>#DIV/0!</v>
      </c>
      <c r="AC53" s="33"/>
      <c r="AD53" s="92"/>
      <c r="AE53" s="92"/>
      <c r="AF53" s="92"/>
      <c r="AG53" s="164">
        <f t="shared" si="148"/>
        <v>113.65260199999999</v>
      </c>
      <c r="AH53" s="197" t="e">
        <f t="shared" si="149"/>
        <v>#DIV/0!</v>
      </c>
      <c r="AI53" s="33"/>
      <c r="AJ53" s="92"/>
      <c r="AK53" s="92"/>
      <c r="AL53" s="92"/>
      <c r="AM53" s="164">
        <f t="shared" si="150"/>
        <v>87.67486439999999</v>
      </c>
      <c r="AN53" s="197" t="e">
        <f t="shared" si="151"/>
        <v>#DIV/0!</v>
      </c>
      <c r="AP53" s="92"/>
      <c r="AQ53" s="92"/>
      <c r="AR53" s="92"/>
      <c r="AS53" s="164">
        <f t="shared" si="152"/>
        <v>109.75594135999998</v>
      </c>
      <c r="AT53" s="197" t="e">
        <f t="shared" si="153"/>
        <v>#DIV/0!</v>
      </c>
      <c r="AU53" s="33"/>
      <c r="AV53" s="92"/>
      <c r="AW53" s="92"/>
      <c r="AX53" s="92"/>
      <c r="AY53" s="92"/>
      <c r="AZ53" s="92">
        <f t="shared" si="154"/>
        <v>243.99874999999994</v>
      </c>
      <c r="BA53" s="197" t="e">
        <f t="shared" si="155"/>
        <v>#DIV/0!</v>
      </c>
      <c r="BC53" s="92">
        <f t="shared" si="156"/>
        <v>18.414999999999996</v>
      </c>
      <c r="BE53" s="92">
        <f t="shared" si="157"/>
        <v>12.988868799999999</v>
      </c>
      <c r="BF53" s="92">
        <f t="shared" si="158"/>
        <v>-1.6388688</v>
      </c>
      <c r="BG53" s="92">
        <f t="shared" si="159"/>
        <v>1.35</v>
      </c>
      <c r="BH53" s="92"/>
      <c r="BI53" s="92">
        <f t="shared" si="160"/>
        <v>5.714999999999999</v>
      </c>
      <c r="BK53" s="119">
        <v>0.16800000000000001</v>
      </c>
      <c r="BL53" s="119">
        <v>0.45</v>
      </c>
      <c r="BN53" s="706">
        <v>11</v>
      </c>
      <c r="BO53" s="574">
        <v>2.0882399999999999</v>
      </c>
      <c r="BP53" s="574">
        <v>1.35</v>
      </c>
      <c r="BQ53" s="574">
        <f t="shared" si="161"/>
        <v>0.73823999999999979</v>
      </c>
    </row>
    <row r="54" spans="1:69" ht="15.75" customHeight="1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IF('UK Prices'!D54=0,"",'UK Prices'!D54)</f>
        <v>Stretch Jacquard Geometric (T)</v>
      </c>
      <c r="E54" s="99" t="s">
        <v>142</v>
      </c>
      <c r="F54" s="246" t="str">
        <f>'ITMA Form Data'!G54</f>
        <v>EUR-S17-14</v>
      </c>
      <c r="G54" s="203"/>
      <c r="H54" s="254"/>
      <c r="I54" s="203"/>
      <c r="J54" s="203">
        <v>10.48</v>
      </c>
      <c r="K54" s="193">
        <v>0.35</v>
      </c>
      <c r="L54" s="140">
        <f>SUM('UK Prices'!J54*$U$2*0.85)*$L$4</f>
        <v>2.3072399999999997</v>
      </c>
      <c r="M54" s="140">
        <f t="shared" si="142"/>
        <v>1.5764688</v>
      </c>
      <c r="N54" s="194">
        <v>0.12</v>
      </c>
      <c r="O54" s="686">
        <f t="shared" si="143"/>
        <v>12.406468800000001</v>
      </c>
      <c r="P54" s="189"/>
      <c r="Q54" s="195"/>
      <c r="R54" s="189"/>
      <c r="S54" s="140"/>
      <c r="T54" s="140"/>
      <c r="U54" s="196">
        <f t="shared" si="144"/>
        <v>8.556185379310346</v>
      </c>
      <c r="V54" s="197" t="e">
        <f t="shared" si="145"/>
        <v>#DIV/0!</v>
      </c>
      <c r="X54" s="92"/>
      <c r="Y54" s="92"/>
      <c r="Z54" s="92"/>
      <c r="AA54" s="196">
        <f t="shared" si="146"/>
        <v>11.815684571428571</v>
      </c>
      <c r="AB54" s="197" t="e">
        <f t="shared" si="147"/>
        <v>#DIV/0!</v>
      </c>
      <c r="AC54" s="33"/>
      <c r="AD54" s="92"/>
      <c r="AE54" s="92"/>
      <c r="AF54" s="92"/>
      <c r="AG54" s="164">
        <f t="shared" si="148"/>
        <v>108.55660200000001</v>
      </c>
      <c r="AH54" s="197" t="e">
        <f t="shared" si="149"/>
        <v>#DIV/0!</v>
      </c>
      <c r="AI54" s="33"/>
      <c r="AJ54" s="92"/>
      <c r="AK54" s="92"/>
      <c r="AL54" s="92"/>
      <c r="AM54" s="164">
        <f t="shared" si="150"/>
        <v>83.7436644</v>
      </c>
      <c r="AN54" s="197" t="e">
        <f t="shared" si="151"/>
        <v>#DIV/0!</v>
      </c>
      <c r="AP54" s="92"/>
      <c r="AQ54" s="92"/>
      <c r="AR54" s="92"/>
      <c r="AS54" s="164">
        <f t="shared" si="152"/>
        <v>104.83466136</v>
      </c>
      <c r="AT54" s="197" t="e">
        <f t="shared" si="153"/>
        <v>#DIV/0!</v>
      </c>
      <c r="AU54" s="33"/>
      <c r="AV54" s="92"/>
      <c r="AW54" s="92"/>
      <c r="AX54" s="92"/>
      <c r="AY54" s="92"/>
      <c r="AZ54" s="92">
        <f t="shared" si="154"/>
        <v>234.00825000000003</v>
      </c>
      <c r="BA54" s="197" t="e">
        <f t="shared" si="155"/>
        <v>#DIV/0!</v>
      </c>
      <c r="BC54" s="92">
        <f t="shared" si="156"/>
        <v>17.661000000000001</v>
      </c>
      <c r="BE54" s="92">
        <f t="shared" si="157"/>
        <v>12.406468800000001</v>
      </c>
      <c r="BF54" s="92">
        <f t="shared" si="158"/>
        <v>-1.5764688</v>
      </c>
      <c r="BG54" s="92">
        <f t="shared" si="159"/>
        <v>1.35</v>
      </c>
      <c r="BH54" s="92"/>
      <c r="BI54" s="92">
        <f t="shared" si="160"/>
        <v>5.4809999999999999</v>
      </c>
      <c r="BK54" s="119">
        <v>0.16800000000000001</v>
      </c>
      <c r="BL54" s="119">
        <v>0.45</v>
      </c>
      <c r="BN54" s="203">
        <v>10.48</v>
      </c>
      <c r="BO54" s="574">
        <v>2.0882399999999999</v>
      </c>
      <c r="BP54" s="574">
        <v>1.35</v>
      </c>
      <c r="BQ54" s="574">
        <f t="shared" si="161"/>
        <v>0.73823999999999979</v>
      </c>
    </row>
    <row r="55" spans="1:69" ht="15.75" customHeight="1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IF('UK Prices'!D55=0,"",'UK Prices'!D55)</f>
        <v>Stretch Pique (T)</v>
      </c>
      <c r="E55" s="99" t="s">
        <v>202</v>
      </c>
      <c r="F55" s="191" t="str">
        <f>'ITMA Form Data'!G55</f>
        <v>EUR-BE-07</v>
      </c>
      <c r="G55" s="203">
        <v>9.58</v>
      </c>
      <c r="H55" s="254">
        <f t="shared" ref="H55" si="172">(J55-G55)/G55</f>
        <v>0</v>
      </c>
      <c r="I55" s="203"/>
      <c r="J55" s="203">
        <v>9.58</v>
      </c>
      <c r="K55" s="193">
        <v>0.35</v>
      </c>
      <c r="L55" s="140">
        <f>SUM('UK Prices'!J55*$U$2*0.85)*$L$4</f>
        <v>1.9226999999999999</v>
      </c>
      <c r="M55" s="140">
        <f t="shared" ref="M55" si="173">N55*SUM(J55:L55)</f>
        <v>1.4223239999999997</v>
      </c>
      <c r="N55" s="194">
        <v>0.12</v>
      </c>
      <c r="O55" s="686">
        <f t="shared" ref="O55" si="174">+J55+K55+M55</f>
        <v>11.352323999999999</v>
      </c>
      <c r="P55" s="189"/>
      <c r="Q55" s="195"/>
      <c r="R55" s="189">
        <v>7.1891313417721516</v>
      </c>
      <c r="S55" s="140">
        <v>7.283862769230768</v>
      </c>
      <c r="T55" s="140">
        <v>7.8291889655172415</v>
      </c>
      <c r="U55" s="196">
        <f t="shared" ref="U55" si="175">SUM(O55/$U$2)+P55+Q55</f>
        <v>7.8291889655172415</v>
      </c>
      <c r="V55" s="197">
        <f>(U55-T55)/T55</f>
        <v>0</v>
      </c>
      <c r="X55" s="92">
        <v>8.4139463111111112</v>
      </c>
      <c r="Y55" s="92">
        <v>9.6216508474576283</v>
      </c>
      <c r="Z55" s="92">
        <v>10.811737142857142</v>
      </c>
      <c r="AA55" s="196">
        <f t="shared" ref="AA55" si="176">SUM(O55/$AA$2)</f>
        <v>10.811737142857142</v>
      </c>
      <c r="AB55" s="197">
        <f>(AA55-Z55)/Z55</f>
        <v>0</v>
      </c>
      <c r="AC55" s="33"/>
      <c r="AD55" s="92">
        <v>73.832378880000007</v>
      </c>
      <c r="AE55" s="92">
        <v>91.963738800000002</v>
      </c>
      <c r="AF55" s="92">
        <v>99.332834999999989</v>
      </c>
      <c r="AG55" s="164">
        <f t="shared" ref="AG55" si="177">SUM(O55*$AG$2)</f>
        <v>99.332834999999989</v>
      </c>
      <c r="AH55" s="197">
        <f>(AG55-AF55)/AF55</f>
        <v>0</v>
      </c>
      <c r="AI55" s="33"/>
      <c r="AJ55" s="92">
        <v>62.473551360000002</v>
      </c>
      <c r="AK55" s="92">
        <v>72.6627072</v>
      </c>
      <c r="AL55" s="92">
        <v>76.628186999999997</v>
      </c>
      <c r="AM55" s="164">
        <f t="shared" ref="AM55" si="178">SUM(O55*$AM$2)</f>
        <v>76.628186999999997</v>
      </c>
      <c r="AN55" s="197">
        <f>(AM55-AL55)/AL55</f>
        <v>0</v>
      </c>
      <c r="AP55" s="92">
        <v>68.152965120000005</v>
      </c>
      <c r="AQ55" s="92">
        <v>86.286964799999993</v>
      </c>
      <c r="AR55" s="92">
        <v>95.927137799999983</v>
      </c>
      <c r="AS55" s="164">
        <f>SUM(O55*$AS$2)</f>
        <v>95.927137799999983</v>
      </c>
      <c r="AT55" s="197">
        <f>(AS55-AR55)/AR55</f>
        <v>0</v>
      </c>
      <c r="AU55" s="33"/>
      <c r="AV55" s="92"/>
      <c r="AW55" s="92">
        <v>184.99192799999997</v>
      </c>
      <c r="AX55" s="92">
        <v>184.99192799999997</v>
      </c>
      <c r="AY55" s="92">
        <v>216.71699999999998</v>
      </c>
      <c r="AZ55" s="92">
        <f>BC55*$AZ$2</f>
        <v>216.71699999999998</v>
      </c>
      <c r="BA55" s="197">
        <f>(AZ55-AY55)/AY55</f>
        <v>0</v>
      </c>
      <c r="BC55" s="92">
        <f t="shared" ref="BC55" si="179">SUM(BE55:BI55)</f>
        <v>16.355999999999998</v>
      </c>
      <c r="BE55" s="92">
        <f t="shared" ref="BE55" si="180">O55</f>
        <v>11.352323999999999</v>
      </c>
      <c r="BF55" s="92">
        <f t="shared" ref="BF55" si="181">-M55</f>
        <v>-1.4223239999999997</v>
      </c>
      <c r="BG55" s="92">
        <f>K55+1</f>
        <v>1.35</v>
      </c>
      <c r="BH55" s="92"/>
      <c r="BI55" s="92">
        <f t="shared" ref="BI55" si="182">SUM(BE55:BG55)*BL55</f>
        <v>5.0759999999999996</v>
      </c>
      <c r="BK55" s="119">
        <v>0.16800000000000001</v>
      </c>
      <c r="BL55" s="119">
        <v>0.45</v>
      </c>
      <c r="BN55" s="203">
        <v>9.58</v>
      </c>
      <c r="BO55" s="574">
        <v>1.6682399999999999</v>
      </c>
      <c r="BP55" s="574">
        <v>1.35</v>
      </c>
      <c r="BQ55" s="574">
        <f>BO55-BP55</f>
        <v>0.31823999999999986</v>
      </c>
    </row>
    <row r="56" spans="1:69" ht="15.75" customHeight="1" x14ac:dyDescent="0.3">
      <c r="A56" s="703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IF('UK Prices'!D56=0,"",'UK Prices'!D56)</f>
        <v>Stretch Pique (A)</v>
      </c>
      <c r="E56" s="99" t="s">
        <v>142</v>
      </c>
      <c r="F56" s="191" t="str">
        <f>'ITMA Form Data'!G56</f>
        <v>EUR-BE-08</v>
      </c>
      <c r="G56" s="203">
        <v>9.58</v>
      </c>
      <c r="H56" s="254">
        <f t="shared" ref="H56" si="183">(J56-G56)/G56</f>
        <v>4.1753653444676443E-2</v>
      </c>
      <c r="I56" s="203"/>
      <c r="J56" s="203">
        <v>9.98</v>
      </c>
      <c r="K56" s="193">
        <v>0.35</v>
      </c>
      <c r="L56" s="140">
        <f>SUM('UK Prices'!J56*$U$2*0.85)*$L$4</f>
        <v>1.9226999999999999</v>
      </c>
      <c r="M56" s="140">
        <f t="shared" ref="M56" si="184">N56*SUM(J56:L56)</f>
        <v>1.470324</v>
      </c>
      <c r="N56" s="194">
        <v>0.12</v>
      </c>
      <c r="O56" s="686">
        <f t="shared" ref="O56" si="185">+J56+K56+M56</f>
        <v>11.800324</v>
      </c>
      <c r="P56" s="189"/>
      <c r="Q56" s="195"/>
      <c r="R56" s="189">
        <v>7.4017895696202531</v>
      </c>
      <c r="S56" s="140">
        <v>7.283862769230768</v>
      </c>
      <c r="T56" s="140">
        <v>8.1381544827586207</v>
      </c>
      <c r="U56" s="196">
        <f t="shared" ref="U56" si="186">SUM(O56/$U$2)+P56+Q56</f>
        <v>8.1381544827586207</v>
      </c>
      <c r="V56" s="197">
        <f>(U56-T56)/T56</f>
        <v>0</v>
      </c>
      <c r="X56" s="92">
        <v>8.6628352</v>
      </c>
      <c r="Y56" s="92">
        <v>9.6216508474576283</v>
      </c>
      <c r="Z56" s="92">
        <v>11.23840380952381</v>
      </c>
      <c r="AA56" s="196">
        <f t="shared" ref="AA56" si="187">SUM(O56/$AA$2)</f>
        <v>11.23840380952381</v>
      </c>
      <c r="AB56" s="197">
        <f>(AA56-Z56)/Z56</f>
        <v>0</v>
      </c>
      <c r="AC56" s="33"/>
      <c r="AD56" s="92">
        <v>76.016378880000005</v>
      </c>
      <c r="AE56" s="92">
        <v>91.963738800000002</v>
      </c>
      <c r="AF56" s="92">
        <v>103.252835</v>
      </c>
      <c r="AG56" s="164">
        <f t="shared" ref="AG56" si="188">SUM(O56*$AG$2)</f>
        <v>103.252835</v>
      </c>
      <c r="AH56" s="197">
        <f>(AG56-AF56)/AF56</f>
        <v>0</v>
      </c>
      <c r="AI56" s="33"/>
      <c r="AJ56" s="92">
        <v>64.321551360000001</v>
      </c>
      <c r="AK56" s="92">
        <v>72.6627072</v>
      </c>
      <c r="AL56" s="92">
        <v>79.652186999999998</v>
      </c>
      <c r="AM56" s="164">
        <f t="shared" ref="AM56" si="189">SUM(O56*$AM$2)</f>
        <v>79.652186999999998</v>
      </c>
      <c r="AN56" s="197">
        <f>(AM56-AL56)/AL56</f>
        <v>0</v>
      </c>
      <c r="AP56" s="92">
        <v>70.168965119999996</v>
      </c>
      <c r="AQ56" s="92">
        <v>86.286964799999993</v>
      </c>
      <c r="AR56" s="92">
        <v>99.712737799999985</v>
      </c>
      <c r="AS56" s="164">
        <f>SUM(O56*$AS$2)</f>
        <v>99.712737799999985</v>
      </c>
      <c r="AT56" s="197">
        <f>(AS56-AR56)/AR56</f>
        <v>0</v>
      </c>
      <c r="AU56" s="33"/>
      <c r="AV56" s="92"/>
      <c r="AW56" s="92">
        <v>184.99192799999997</v>
      </c>
      <c r="AX56" s="92">
        <v>184.99192799999997</v>
      </c>
      <c r="AY56" s="92">
        <v>224.40199999999999</v>
      </c>
      <c r="AZ56" s="92">
        <f>BC56*$AZ$2</f>
        <v>224.40199999999999</v>
      </c>
      <c r="BA56" s="197">
        <f>(AZ56-AY56)/AY56</f>
        <v>0</v>
      </c>
      <c r="BC56" s="92">
        <f t="shared" ref="BC56" si="190">SUM(BE56:BI56)</f>
        <v>16.936</v>
      </c>
      <c r="BE56" s="92">
        <f t="shared" ref="BE56" si="191">O56</f>
        <v>11.800324</v>
      </c>
      <c r="BF56" s="92">
        <f t="shared" ref="BF56" si="192">-M56</f>
        <v>-1.470324</v>
      </c>
      <c r="BG56" s="92">
        <f>K56+1</f>
        <v>1.35</v>
      </c>
      <c r="BH56" s="92"/>
      <c r="BI56" s="92">
        <f t="shared" ref="BI56" si="193">SUM(BE56:BG56)*BL56</f>
        <v>5.2560000000000002</v>
      </c>
      <c r="BK56" s="119">
        <v>0.16800000000000001</v>
      </c>
      <c r="BL56" s="119">
        <v>0.45</v>
      </c>
      <c r="BN56" s="706">
        <v>9.98</v>
      </c>
      <c r="BO56" s="574">
        <v>1.6682399999999999</v>
      </c>
      <c r="BP56" s="574">
        <v>1.35</v>
      </c>
      <c r="BQ56" s="574">
        <f>BO56-BP56</f>
        <v>0.31823999999999986</v>
      </c>
    </row>
    <row r="57" spans="1:69" ht="15.75" customHeight="1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IF('UK Prices'!D57=0,"",'UK Prices'!D57)</f>
        <v>Stretch Pique Double Space Dye Chest Stripe (A) - Prosports</v>
      </c>
      <c r="E57" s="99" t="s">
        <v>142</v>
      </c>
      <c r="F57" s="246" t="str">
        <f>'ITMA Form Data'!G57</f>
        <v>EM-EUR-S17-09</v>
      </c>
      <c r="G57" s="203"/>
      <c r="H57" s="254"/>
      <c r="I57" s="203"/>
      <c r="J57" s="708">
        <v>13.18</v>
      </c>
      <c r="K57" s="193">
        <v>0.35</v>
      </c>
      <c r="L57" s="140">
        <f>SUM('UK Prices'!J57*$U$2*0.85)*$L$4</f>
        <v>2.6030399999999996</v>
      </c>
      <c r="M57" s="140">
        <f t="shared" ref="M57" si="194">N57*SUM(J57:L57)</f>
        <v>1.9359647999999996</v>
      </c>
      <c r="N57" s="194">
        <v>0.12</v>
      </c>
      <c r="O57" s="686">
        <f t="shared" ref="O57" si="195">+J57+K57+M57</f>
        <v>15.465964799999998</v>
      </c>
      <c r="P57" s="189"/>
      <c r="Q57" s="195"/>
      <c r="R57" s="189"/>
      <c r="S57" s="140"/>
      <c r="T57" s="140"/>
      <c r="U57" s="196">
        <f t="shared" ref="U57" si="196">SUM(O57/$U$2)+P57+Q57</f>
        <v>10.666182620689654</v>
      </c>
      <c r="V57" s="197" t="e">
        <f t="shared" ref="V57" si="197">(U57-T57)/T57</f>
        <v>#DIV/0!</v>
      </c>
      <c r="X57" s="92"/>
      <c r="Y57" s="92"/>
      <c r="Z57" s="92"/>
      <c r="AA57" s="196">
        <f t="shared" ref="AA57" si="198">SUM(O57/$AA$2)</f>
        <v>14.729490285714283</v>
      </c>
      <c r="AB57" s="197" t="e">
        <f t="shared" ref="AB57" si="199">(AA57-Z57)/Z57</f>
        <v>#DIV/0!</v>
      </c>
      <c r="AC57" s="33"/>
      <c r="AD57" s="92"/>
      <c r="AE57" s="92"/>
      <c r="AF57" s="92"/>
      <c r="AG57" s="164">
        <f t="shared" ref="AG57" si="200">SUM(O57*$AG$2)</f>
        <v>135.327192</v>
      </c>
      <c r="AH57" s="197" t="e">
        <f t="shared" ref="AH57" si="201">(AG57-AF57)/AF57</f>
        <v>#DIV/0!</v>
      </c>
      <c r="AI57" s="33"/>
      <c r="AJ57" s="92"/>
      <c r="AK57" s="92"/>
      <c r="AL57" s="92"/>
      <c r="AM57" s="164">
        <f t="shared" ref="AM57" si="202">SUM(O57*$AM$2)</f>
        <v>104.39526239999999</v>
      </c>
      <c r="AN57" s="197" t="e">
        <f t="shared" ref="AN57" si="203">(AM57-AL57)/AL57</f>
        <v>#DIV/0!</v>
      </c>
      <c r="AP57" s="92"/>
      <c r="AQ57" s="92"/>
      <c r="AR57" s="92"/>
      <c r="AS57" s="164">
        <f t="shared" ref="AS57" si="204">SUM(O57*$AS$2)</f>
        <v>130.68740255999998</v>
      </c>
      <c r="AT57" s="197" t="e">
        <f t="shared" ref="AT57" si="205">(AS57-AR57)/AR57</f>
        <v>#DIV/0!</v>
      </c>
      <c r="AU57" s="33"/>
      <c r="AV57" s="92"/>
      <c r="AW57" s="92"/>
      <c r="AX57" s="92"/>
      <c r="AY57" s="92"/>
      <c r="AZ57" s="92">
        <f t="shared" ref="AZ57" si="206">BC57*$AZ$2</f>
        <v>285.88200000000001</v>
      </c>
      <c r="BA57" s="197" t="e">
        <f t="shared" ref="BA57" si="207">(AZ57-AY57)/AY57</f>
        <v>#DIV/0!</v>
      </c>
      <c r="BC57" s="92">
        <f t="shared" ref="BC57" si="208">SUM(BE57:BI57)</f>
        <v>21.576000000000001</v>
      </c>
      <c r="BE57" s="92">
        <f t="shared" ref="BE57" si="209">O57</f>
        <v>15.465964799999998</v>
      </c>
      <c r="BF57" s="92">
        <f t="shared" ref="BF57" si="210">-M57</f>
        <v>-1.9359647999999996</v>
      </c>
      <c r="BG57" s="92">
        <f t="shared" ref="BG57" si="211">K57+1</f>
        <v>1.35</v>
      </c>
      <c r="BH57" s="92"/>
      <c r="BI57" s="92">
        <f t="shared" ref="BI57" si="212">SUM(BE57:BG57)*BL57</f>
        <v>6.6959999999999997</v>
      </c>
      <c r="BK57" s="119">
        <v>0.16800000000000001</v>
      </c>
      <c r="BL57" s="119">
        <v>0.45</v>
      </c>
      <c r="BN57" s="706">
        <v>13.18</v>
      </c>
      <c r="BO57" s="574">
        <v>2.0882399999999999</v>
      </c>
      <c r="BP57" s="574">
        <v>1.35</v>
      </c>
      <c r="BQ57" s="574">
        <f t="shared" ref="BQ57" si="213">BO57-BP57</f>
        <v>0.73823999999999979</v>
      </c>
    </row>
    <row r="58" spans="1:69" ht="15.75" customHeight="1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IF('UK Prices'!D58=0,"",'UK Prices'!D58)</f>
        <v>Stretch Pique (T) - American Golf</v>
      </c>
      <c r="E58" s="99" t="s">
        <v>202</v>
      </c>
      <c r="F58" s="191" t="str">
        <f>'ITMA Form Data'!G58</f>
        <v>AG-BE-07</v>
      </c>
      <c r="G58" s="203"/>
      <c r="H58" s="254"/>
      <c r="I58" s="203"/>
      <c r="J58" s="203">
        <v>9.98</v>
      </c>
      <c r="K58" s="193">
        <v>0.35</v>
      </c>
      <c r="L58" s="140">
        <f>SUM('UK Prices'!J58*$U$2*0.85)*$L$4</f>
        <v>0</v>
      </c>
      <c r="M58" s="140">
        <f t="shared" ref="M58" si="214">N58*SUM(J58:L58)</f>
        <v>1.2396</v>
      </c>
      <c r="N58" s="194">
        <v>0.12</v>
      </c>
      <c r="O58" s="686">
        <f t="shared" ref="O58" si="215">+J58+K58+M58</f>
        <v>11.569599999999999</v>
      </c>
      <c r="P58" s="189"/>
      <c r="Q58" s="195"/>
      <c r="R58" s="189">
        <v>7.1891313417721516</v>
      </c>
      <c r="S58" s="140">
        <v>7.283862769230768</v>
      </c>
      <c r="T58" s="140">
        <v>7.9790344827586202</v>
      </c>
      <c r="U58" s="196">
        <f t="shared" ref="U58" si="216">SUM(O58/$U$2)+P58+Q58</f>
        <v>7.9790344827586202</v>
      </c>
      <c r="V58" s="197">
        <f>(U58-T58)/T58</f>
        <v>0</v>
      </c>
      <c r="X58" s="92">
        <v>8.4139463111111112</v>
      </c>
      <c r="Y58" s="92">
        <v>9.6216508474576283</v>
      </c>
      <c r="Z58" s="92">
        <v>11.018666666666666</v>
      </c>
      <c r="AA58" s="196">
        <f t="shared" ref="AA58" si="217">SUM(O58/$AA$2)</f>
        <v>11.018666666666666</v>
      </c>
      <c r="AB58" s="197">
        <f>(AA58-Z58)/Z58</f>
        <v>0</v>
      </c>
      <c r="AC58" s="33"/>
      <c r="AD58" s="92">
        <v>73.832378880000007</v>
      </c>
      <c r="AE58" s="92">
        <v>91.963738800000002</v>
      </c>
      <c r="AF58" s="92">
        <v>101.23399999999999</v>
      </c>
      <c r="AG58" s="164">
        <f t="shared" ref="AG58" si="218">SUM(O58*$AG$2)</f>
        <v>101.23399999999999</v>
      </c>
      <c r="AH58" s="197">
        <f>(AG58-AF58)/AF58</f>
        <v>0</v>
      </c>
      <c r="AI58" s="33"/>
      <c r="AJ58" s="92">
        <v>62.473551360000002</v>
      </c>
      <c r="AK58" s="92">
        <v>72.6627072</v>
      </c>
      <c r="AL58" s="92">
        <v>78.094799999999992</v>
      </c>
      <c r="AM58" s="164">
        <f t="shared" ref="AM58" si="219">SUM(O58*$AM$2)</f>
        <v>78.094799999999992</v>
      </c>
      <c r="AN58" s="197">
        <f>(AM58-AL58)/AL58</f>
        <v>0</v>
      </c>
      <c r="AP58" s="92">
        <v>68.152965120000005</v>
      </c>
      <c r="AQ58" s="92">
        <v>86.286964799999993</v>
      </c>
      <c r="AR58" s="92">
        <v>97.763119999999986</v>
      </c>
      <c r="AS58" s="164">
        <f t="shared" ref="AS58" si="220">SUM(O58*$AS$2)</f>
        <v>97.763119999999986</v>
      </c>
      <c r="AT58" s="197">
        <f>(AS58-AR58)/AR58</f>
        <v>0</v>
      </c>
      <c r="AU58" s="33"/>
      <c r="AV58" s="92"/>
      <c r="AW58" s="92">
        <v>184.99192799999997</v>
      </c>
      <c r="AX58" s="92">
        <v>184.99192799999997</v>
      </c>
      <c r="AY58" s="92">
        <v>224.40199999999999</v>
      </c>
      <c r="AZ58" s="92">
        <f t="shared" ref="AZ58" si="221">BC58*$AZ$2</f>
        <v>224.40199999999999</v>
      </c>
      <c r="BA58" s="197">
        <f>(AZ58-AY58)/AY58</f>
        <v>0</v>
      </c>
      <c r="BC58" s="92">
        <f t="shared" ref="BC58" si="222">SUM(BE58:BI58)</f>
        <v>16.936</v>
      </c>
      <c r="BE58" s="92">
        <f t="shared" ref="BE58" si="223">O58</f>
        <v>11.569599999999999</v>
      </c>
      <c r="BF58" s="92">
        <f t="shared" ref="BF58" si="224">-M58</f>
        <v>-1.2396</v>
      </c>
      <c r="BG58" s="92">
        <f t="shared" ref="BG58" si="225">K58+1</f>
        <v>1.35</v>
      </c>
      <c r="BH58" s="92"/>
      <c r="BI58" s="92">
        <f t="shared" ref="BI58" si="226">SUM(BE58:BG58)*BL58</f>
        <v>5.2560000000000002</v>
      </c>
      <c r="BK58" s="119">
        <v>0.16800000000000001</v>
      </c>
      <c r="BL58" s="119">
        <v>0.45</v>
      </c>
      <c r="BO58" s="574">
        <v>1.6682399999999999</v>
      </c>
      <c r="BP58" s="574">
        <v>1.35</v>
      </c>
      <c r="BQ58" s="574">
        <f t="shared" ref="BQ58" si="227">BO58-BP58</f>
        <v>0.31823999999999986</v>
      </c>
    </row>
    <row r="59" spans="1:69" ht="15.75" customHeight="1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IF('UK Prices'!D59=0,"",'UK Prices'!D59)</f>
        <v>Stretch Pique (A) - American Golf</v>
      </c>
      <c r="E59" s="99" t="s">
        <v>142</v>
      </c>
      <c r="F59" s="191" t="str">
        <f>'ITMA Form Data'!G59</f>
        <v>AG-BE-08</v>
      </c>
      <c r="G59" s="203"/>
      <c r="H59" s="254"/>
      <c r="I59" s="203"/>
      <c r="J59" s="203">
        <v>10.38</v>
      </c>
      <c r="K59" s="193">
        <v>0.35</v>
      </c>
      <c r="L59" s="140">
        <f>SUM('UK Prices'!J59*$U$2*0.85)*$L$4</f>
        <v>0</v>
      </c>
      <c r="M59" s="140">
        <f t="shared" ref="M59" si="228">N59*SUM(J59:L59)</f>
        <v>1.2876000000000001</v>
      </c>
      <c r="N59" s="194">
        <v>0.12</v>
      </c>
      <c r="O59" s="686">
        <f t="shared" ref="O59" si="229">+J59+K59+M59</f>
        <v>12.0176</v>
      </c>
      <c r="P59" s="189"/>
      <c r="Q59" s="195"/>
      <c r="R59" s="189">
        <v>7.4017895696202531</v>
      </c>
      <c r="S59" s="140">
        <v>7.283862769230768</v>
      </c>
      <c r="T59" s="140">
        <v>8.2880000000000003</v>
      </c>
      <c r="U59" s="196">
        <f t="shared" ref="U59" si="230">SUM(O59/$U$2)+P59+Q59</f>
        <v>8.2880000000000003</v>
      </c>
      <c r="V59" s="197">
        <f>(U59-T59)/T59</f>
        <v>0</v>
      </c>
      <c r="X59" s="92">
        <v>8.6628352</v>
      </c>
      <c r="Y59" s="92">
        <v>9.6216508474576283</v>
      </c>
      <c r="Z59" s="92">
        <v>11.445333333333332</v>
      </c>
      <c r="AA59" s="196">
        <f t="shared" ref="AA59" si="231">SUM(O59/$AA$2)</f>
        <v>11.445333333333332</v>
      </c>
      <c r="AB59" s="197">
        <f>(AA59-Z59)/Z59</f>
        <v>0</v>
      </c>
      <c r="AC59" s="33"/>
      <c r="AD59" s="92">
        <v>76.016378880000005</v>
      </c>
      <c r="AE59" s="92">
        <v>91.963738800000002</v>
      </c>
      <c r="AF59" s="92">
        <v>105.154</v>
      </c>
      <c r="AG59" s="164">
        <f t="shared" ref="AG59" si="232">SUM(O59*$AG$2)</f>
        <v>105.154</v>
      </c>
      <c r="AH59" s="197">
        <f>(AG59-AF59)/AF59</f>
        <v>0</v>
      </c>
      <c r="AI59" s="33"/>
      <c r="AJ59" s="92">
        <v>64.321551360000001</v>
      </c>
      <c r="AK59" s="92">
        <v>72.6627072</v>
      </c>
      <c r="AL59" s="92">
        <v>81.118799999999993</v>
      </c>
      <c r="AM59" s="164">
        <f t="shared" ref="AM59" si="233">SUM(O59*$AM$2)</f>
        <v>81.118799999999993</v>
      </c>
      <c r="AN59" s="197">
        <f>(AM59-AL59)/AL59</f>
        <v>0</v>
      </c>
      <c r="AP59" s="92">
        <v>70.168965119999996</v>
      </c>
      <c r="AQ59" s="92">
        <v>86.286964799999993</v>
      </c>
      <c r="AR59" s="92">
        <v>101.54871999999999</v>
      </c>
      <c r="AS59" s="164">
        <f t="shared" ref="AS59" si="234">SUM(O59*$AS$2)</f>
        <v>101.54871999999999</v>
      </c>
      <c r="AT59" s="197">
        <f>(AS59-AR59)/AR59</f>
        <v>0</v>
      </c>
      <c r="AU59" s="33"/>
      <c r="AV59" s="92"/>
      <c r="AW59" s="92">
        <v>184.99192799999997</v>
      </c>
      <c r="AX59" s="92">
        <v>184.99192799999997</v>
      </c>
      <c r="AY59" s="92">
        <v>232.08699999999999</v>
      </c>
      <c r="AZ59" s="92">
        <f t="shared" ref="AZ59" si="235">BC59*$AZ$2</f>
        <v>232.08699999999999</v>
      </c>
      <c r="BA59" s="197">
        <f>(AZ59-AY59)/AY59</f>
        <v>0</v>
      </c>
      <c r="BC59" s="92">
        <f t="shared" ref="BC59" si="236">SUM(BE59:BI59)</f>
        <v>17.515999999999998</v>
      </c>
      <c r="BE59" s="92">
        <f t="shared" ref="BE59" si="237">O59</f>
        <v>12.0176</v>
      </c>
      <c r="BF59" s="92">
        <f t="shared" ref="BF59" si="238">-M59</f>
        <v>-1.2876000000000001</v>
      </c>
      <c r="BG59" s="92">
        <f t="shared" ref="BG59" si="239">K59+1</f>
        <v>1.35</v>
      </c>
      <c r="BH59" s="92"/>
      <c r="BI59" s="92">
        <f t="shared" ref="BI59" si="240">SUM(BE59:BG59)*BL59</f>
        <v>5.4359999999999999</v>
      </c>
      <c r="BK59" s="119">
        <v>0.16800000000000001</v>
      </c>
      <c r="BL59" s="119">
        <v>0.45</v>
      </c>
      <c r="BO59" s="574">
        <v>1.6682399999999999</v>
      </c>
      <c r="BP59" s="574">
        <v>1.35</v>
      </c>
      <c r="BQ59" s="574">
        <f t="shared" ref="BQ59" si="241">BO59-BP59</f>
        <v>0.31823999999999986</v>
      </c>
    </row>
    <row r="60" spans="1:69" ht="15.75" hidden="1" customHeight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IF('UK Prices'!D60=0,"",'UK Prices'!D60)</f>
        <v>Lisle Tonal Print w/ Self Collar (T)</v>
      </c>
      <c r="E60" s="99" t="s">
        <v>326</v>
      </c>
      <c r="F60" s="246" t="str">
        <f>'ITMA Form Data'!G60</f>
        <v>EUR-S16-16</v>
      </c>
      <c r="G60" s="203">
        <v>12</v>
      </c>
      <c r="H60" s="254">
        <f t="shared" ref="H60:H65" si="242">(J60-G60)/G60</f>
        <v>6.6666666666666723E-3</v>
      </c>
      <c r="I60" s="203"/>
      <c r="J60" s="203">
        <v>12.08</v>
      </c>
      <c r="K60" s="193">
        <v>0.35</v>
      </c>
      <c r="L60" s="140">
        <f>SUM('UK Prices'!J60*$U$2*0.85)*$L$4</f>
        <v>0</v>
      </c>
      <c r="M60" s="140">
        <f t="shared" ref="M60:M65" si="243">N60*SUM(J60:L60)</f>
        <v>1.4915999999999998</v>
      </c>
      <c r="N60" s="194">
        <v>0.12</v>
      </c>
      <c r="O60" s="686">
        <f t="shared" ref="O60:O65" si="244">+J60+K60+M60</f>
        <v>13.9216</v>
      </c>
      <c r="P60" s="189"/>
      <c r="Q60" s="195"/>
      <c r="R60" s="189"/>
      <c r="S60" s="140"/>
      <c r="T60" s="140">
        <v>9.8336634482758623</v>
      </c>
      <c r="U60" s="196">
        <f t="shared" ref="U60:U65" si="245">SUM(O60/$U$2)+P60+Q60</f>
        <v>9.6011034482758628</v>
      </c>
      <c r="V60" s="197">
        <f t="shared" ref="V60:V80" si="246">(U60-T60)/T60</f>
        <v>-2.3649375558075888E-2</v>
      </c>
      <c r="X60" s="92"/>
      <c r="Y60" s="92"/>
      <c r="Z60" s="92">
        <v>13.579820952380951</v>
      </c>
      <c r="AA60" s="196">
        <f t="shared" ref="AA60:AA65" si="247">SUM(O60/$AA$2)</f>
        <v>13.258666666666667</v>
      </c>
      <c r="AB60" s="197">
        <f t="shared" ref="AB60:AB80" si="248">(AA60-Z60)/Z60</f>
        <v>-2.3649375558075836E-2</v>
      </c>
      <c r="AC60" s="33"/>
      <c r="AD60" s="92"/>
      <c r="AE60" s="92"/>
      <c r="AF60" s="92">
        <v>124.76460499999999</v>
      </c>
      <c r="AG60" s="164">
        <f t="shared" ref="AG60:AG65" si="249">SUM(O60*$AG$2)</f>
        <v>121.81399999999999</v>
      </c>
      <c r="AH60" s="197">
        <f t="shared" ref="AH60:AH80" si="250">(AG60-AF60)/AF60</f>
        <v>-2.3649375558075916E-2</v>
      </c>
      <c r="AI60" s="33"/>
      <c r="AJ60" s="92"/>
      <c r="AK60" s="92"/>
      <c r="AL60" s="92">
        <v>96.246980999999991</v>
      </c>
      <c r="AM60" s="164">
        <f t="shared" ref="AM60:AM65" si="251">SUM(O60*$AM$2)</f>
        <v>93.970799999999997</v>
      </c>
      <c r="AN60" s="197">
        <f t="shared" ref="AN60:AN80" si="252">(AM60-AL60)/AL60</f>
        <v>-2.3649375558075888E-2</v>
      </c>
      <c r="AP60" s="92"/>
      <c r="AQ60" s="92"/>
      <c r="AR60" s="92">
        <v>120.48696139999998</v>
      </c>
      <c r="AS60" s="164">
        <f t="shared" ref="AS60:AS65" si="253">SUM(O60*$AS$2)</f>
        <v>117.63751999999999</v>
      </c>
      <c r="AT60" s="197">
        <f t="shared" ref="AT60:AT80" si="254">(AS60-AR60)/AR60</f>
        <v>-2.364937555807586E-2</v>
      </c>
      <c r="AU60" s="33"/>
      <c r="AV60" s="92"/>
      <c r="AW60" s="92">
        <v>230.07556</v>
      </c>
      <c r="AX60" s="92">
        <v>231.56592799999996</v>
      </c>
      <c r="AY60" s="92">
        <v>264.74824999999998</v>
      </c>
      <c r="AZ60" s="92">
        <f t="shared" ref="AZ60:AZ65" si="255">BC60*$AZ$2</f>
        <v>264.74824999999998</v>
      </c>
      <c r="BA60" s="197">
        <f t="shared" ref="BA60:BA80" si="256">(AZ60-AY60)/AY60</f>
        <v>0</v>
      </c>
      <c r="BC60" s="92">
        <f t="shared" ref="BC60:BC65" si="257">SUM(BE60:BI60)</f>
        <v>19.980999999999998</v>
      </c>
      <c r="BE60" s="92">
        <f t="shared" ref="BE60:BE65" si="258">O60</f>
        <v>13.9216</v>
      </c>
      <c r="BF60" s="92">
        <f t="shared" ref="BF60:BF65" si="259">-M60</f>
        <v>-1.4915999999999998</v>
      </c>
      <c r="BG60" s="92">
        <f t="shared" ref="BG60:BG79" si="260">K60+1</f>
        <v>1.35</v>
      </c>
      <c r="BH60" s="92"/>
      <c r="BI60" s="92">
        <f t="shared" ref="BI60:BI65" si="261">SUM(BE60:BG60)*BL60</f>
        <v>6.2009999999999996</v>
      </c>
      <c r="BK60" s="119">
        <v>0.16800000000000001</v>
      </c>
      <c r="BL60" s="119">
        <v>0.45</v>
      </c>
      <c r="BO60" s="574">
        <v>2.0882399999999999</v>
      </c>
      <c r="BP60" s="574">
        <v>1.35</v>
      </c>
      <c r="BQ60" s="574">
        <f t="shared" ref="BQ60:BQ79" si="262">BO60-BP60</f>
        <v>0.73823999999999979</v>
      </c>
    </row>
    <row r="61" spans="1:69" ht="15.75" hidden="1" customHeight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IF('UK Prices'!D61=0,"",'UK Prices'!D61)</f>
        <v>Lisle Stripe w/ Self Collar (A)</v>
      </c>
      <c r="E61" s="99" t="s">
        <v>326</v>
      </c>
      <c r="F61" s="246" t="str">
        <f>'ITMA Form Data'!G61</f>
        <v>EUR-S16-18</v>
      </c>
      <c r="G61" s="203">
        <v>11.8</v>
      </c>
      <c r="H61" s="254">
        <f t="shared" si="242"/>
        <v>5.7627118644067769E-2</v>
      </c>
      <c r="I61" s="203"/>
      <c r="J61" s="203">
        <v>12.48</v>
      </c>
      <c r="K61" s="193">
        <v>0.35</v>
      </c>
      <c r="L61" s="140">
        <f>SUM('UK Prices'!J61*$U$2*0.85)*$L$4</f>
        <v>0</v>
      </c>
      <c r="M61" s="140">
        <f t="shared" si="243"/>
        <v>1.5395999999999999</v>
      </c>
      <c r="N61" s="194">
        <v>0.12</v>
      </c>
      <c r="O61" s="686">
        <f t="shared" si="244"/>
        <v>14.3696</v>
      </c>
      <c r="P61" s="189"/>
      <c r="Q61" s="195"/>
      <c r="R61" s="189"/>
      <c r="S61" s="140"/>
      <c r="T61" s="140">
        <v>10.142628965517241</v>
      </c>
      <c r="U61" s="196">
        <f t="shared" si="245"/>
        <v>9.910068965517242</v>
      </c>
      <c r="V61" s="197">
        <f t="shared" si="246"/>
        <v>-2.2928966522452261E-2</v>
      </c>
      <c r="X61" s="92"/>
      <c r="Y61" s="92"/>
      <c r="Z61" s="92">
        <v>14.006487619047618</v>
      </c>
      <c r="AA61" s="196">
        <f t="shared" si="247"/>
        <v>13.685333333333332</v>
      </c>
      <c r="AB61" s="197">
        <f t="shared" si="248"/>
        <v>-2.2928966522452333E-2</v>
      </c>
      <c r="AC61" s="33"/>
      <c r="AD61" s="92"/>
      <c r="AE61" s="92"/>
      <c r="AF61" s="92">
        <v>128.684605</v>
      </c>
      <c r="AG61" s="164">
        <f t="shared" si="249"/>
        <v>125.73399999999999</v>
      </c>
      <c r="AH61" s="197">
        <f t="shared" si="250"/>
        <v>-2.2928966522452396E-2</v>
      </c>
      <c r="AI61" s="33"/>
      <c r="AJ61" s="92"/>
      <c r="AK61" s="92"/>
      <c r="AL61" s="92">
        <v>99.270980999999992</v>
      </c>
      <c r="AM61" s="164">
        <f t="shared" si="251"/>
        <v>96.994799999999998</v>
      </c>
      <c r="AN61" s="197">
        <f t="shared" si="252"/>
        <v>-2.2928966522452257E-2</v>
      </c>
      <c r="AP61" s="92"/>
      <c r="AQ61" s="92"/>
      <c r="AR61" s="92">
        <v>124.27256139999999</v>
      </c>
      <c r="AS61" s="164">
        <f t="shared" si="253"/>
        <v>121.42312</v>
      </c>
      <c r="AT61" s="197">
        <f t="shared" si="254"/>
        <v>-2.2928966522452233E-2</v>
      </c>
      <c r="AU61" s="33"/>
      <c r="AV61" s="92"/>
      <c r="AW61" s="92">
        <v>226.34964000000002</v>
      </c>
      <c r="AX61" s="92">
        <v>239.01776800000002</v>
      </c>
      <c r="AY61" s="92">
        <v>272.43324999999999</v>
      </c>
      <c r="AZ61" s="92">
        <f t="shared" si="255"/>
        <v>272.43324999999999</v>
      </c>
      <c r="BA61" s="197">
        <f t="shared" si="256"/>
        <v>0</v>
      </c>
      <c r="BC61" s="92">
        <f t="shared" si="257"/>
        <v>20.561</v>
      </c>
      <c r="BE61" s="92">
        <f t="shared" si="258"/>
        <v>14.3696</v>
      </c>
      <c r="BF61" s="92">
        <f t="shared" si="259"/>
        <v>-1.5395999999999999</v>
      </c>
      <c r="BG61" s="92">
        <f t="shared" si="260"/>
        <v>1.35</v>
      </c>
      <c r="BH61" s="92"/>
      <c r="BI61" s="92">
        <f t="shared" si="261"/>
        <v>6.3810000000000002</v>
      </c>
      <c r="BK61" s="119">
        <v>0.16800000000000001</v>
      </c>
      <c r="BL61" s="119">
        <v>0.45</v>
      </c>
      <c r="BO61" s="574">
        <v>2.15544</v>
      </c>
      <c r="BP61" s="574">
        <v>1.35</v>
      </c>
      <c r="BQ61" s="574">
        <f t="shared" si="262"/>
        <v>0.80543999999999993</v>
      </c>
    </row>
    <row r="62" spans="1:69" ht="15.75" hidden="1" customHeight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IF('UK Prices'!D62=0,"",'UK Prices'!D62)</f>
        <v>Jacquard Check w/ Button Down Collar (A)</v>
      </c>
      <c r="E62" s="99" t="s">
        <v>326</v>
      </c>
      <c r="F62" s="246" t="str">
        <f>'ITMA Form Data'!G62</f>
        <v>EUR-S16-01</v>
      </c>
      <c r="G62" s="203">
        <v>14.3</v>
      </c>
      <c r="H62" s="254">
        <f t="shared" si="242"/>
        <v>-0.24615384615384622</v>
      </c>
      <c r="I62" s="203"/>
      <c r="J62" s="203">
        <v>10.78</v>
      </c>
      <c r="K62" s="193">
        <v>0.35</v>
      </c>
      <c r="L62" s="140">
        <f>SUM('UK Prices'!J62*$U$2*0.85)*$L$4</f>
        <v>0</v>
      </c>
      <c r="M62" s="140">
        <f t="shared" si="243"/>
        <v>1.3355999999999999</v>
      </c>
      <c r="N62" s="194">
        <v>0.12</v>
      </c>
      <c r="O62" s="686">
        <f t="shared" si="244"/>
        <v>12.465599999999998</v>
      </c>
      <c r="P62" s="189"/>
      <c r="Q62" s="195"/>
      <c r="R62" s="189"/>
      <c r="S62" s="140"/>
      <c r="T62" s="140">
        <v>8.8295255172413789</v>
      </c>
      <c r="U62" s="196">
        <f t="shared" si="245"/>
        <v>8.5969655172413777</v>
      </c>
      <c r="V62" s="197">
        <f t="shared" si="246"/>
        <v>-2.6338901172648772E-2</v>
      </c>
      <c r="X62" s="92"/>
      <c r="Y62" s="92"/>
      <c r="Z62" s="92">
        <v>12.193154285714284</v>
      </c>
      <c r="AA62" s="196">
        <f t="shared" si="247"/>
        <v>11.871999999999998</v>
      </c>
      <c r="AB62" s="197">
        <f t="shared" si="248"/>
        <v>-2.6338901172648657E-2</v>
      </c>
      <c r="AC62" s="33"/>
      <c r="AD62" s="92"/>
      <c r="AE62" s="92"/>
      <c r="AF62" s="92">
        <v>112.02460499999999</v>
      </c>
      <c r="AG62" s="164">
        <f t="shared" si="249"/>
        <v>109.07399999999998</v>
      </c>
      <c r="AH62" s="197">
        <f t="shared" si="250"/>
        <v>-2.6338901172648727E-2</v>
      </c>
      <c r="AI62" s="33"/>
      <c r="AJ62" s="92"/>
      <c r="AK62" s="92"/>
      <c r="AL62" s="92">
        <v>86.418981000000002</v>
      </c>
      <c r="AM62" s="164">
        <f t="shared" si="251"/>
        <v>84.142799999999994</v>
      </c>
      <c r="AN62" s="197">
        <f t="shared" si="252"/>
        <v>-2.6338901172648727E-2</v>
      </c>
      <c r="AP62" s="92"/>
      <c r="AQ62" s="92"/>
      <c r="AR62" s="92">
        <v>108.18376139999998</v>
      </c>
      <c r="AS62" s="164">
        <f t="shared" si="253"/>
        <v>105.33431999999998</v>
      </c>
      <c r="AT62" s="197">
        <f t="shared" si="254"/>
        <v>-2.6338901172648671E-2</v>
      </c>
      <c r="AU62" s="33"/>
      <c r="AV62" s="92"/>
      <c r="AW62" s="92">
        <v>272.92363999999992</v>
      </c>
      <c r="AX62" s="92">
        <v>207.34744799999999</v>
      </c>
      <c r="AY62" s="92">
        <v>239.77199999999996</v>
      </c>
      <c r="AZ62" s="92">
        <f t="shared" si="255"/>
        <v>239.77199999999996</v>
      </c>
      <c r="BA62" s="197">
        <f t="shared" si="256"/>
        <v>0</v>
      </c>
      <c r="BC62" s="92">
        <f t="shared" si="257"/>
        <v>18.095999999999997</v>
      </c>
      <c r="BE62" s="92">
        <f t="shared" si="258"/>
        <v>12.465599999999998</v>
      </c>
      <c r="BF62" s="92">
        <f t="shared" si="259"/>
        <v>-1.3355999999999999</v>
      </c>
      <c r="BG62" s="92">
        <f t="shared" si="260"/>
        <v>1.35</v>
      </c>
      <c r="BH62" s="92"/>
      <c r="BI62" s="92">
        <f t="shared" si="261"/>
        <v>5.6159999999999997</v>
      </c>
      <c r="BK62" s="119">
        <v>0.16800000000000001</v>
      </c>
      <c r="BL62" s="119">
        <v>0.45</v>
      </c>
      <c r="BO62" s="574">
        <v>1.8698399999999999</v>
      </c>
      <c r="BP62" s="574">
        <v>1.35</v>
      </c>
      <c r="BQ62" s="574">
        <f t="shared" si="262"/>
        <v>0.51983999999999986</v>
      </c>
    </row>
    <row r="63" spans="1:69" ht="15.75" hidden="1" customHeight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IF('UK Prices'!D63=0,"",'UK Prices'!D63)</f>
        <v>Raglan Chest Stripe w/ Self Collar (A)</v>
      </c>
      <c r="E63" s="99" t="s">
        <v>326</v>
      </c>
      <c r="F63" s="246" t="str">
        <f>'ITMA Form Data'!G63</f>
        <v>EUR-S16-23</v>
      </c>
      <c r="G63" s="203">
        <v>11.6</v>
      </c>
      <c r="H63" s="254">
        <f t="shared" si="242"/>
        <v>0.23275862068965528</v>
      </c>
      <c r="I63" s="203"/>
      <c r="J63" s="203">
        <v>14.3</v>
      </c>
      <c r="K63" s="193">
        <v>0.35</v>
      </c>
      <c r="L63" s="140">
        <f>SUM('UK Prices'!J63*$U$2*0.85)*$L$4</f>
        <v>0</v>
      </c>
      <c r="M63" s="140">
        <f t="shared" si="243"/>
        <v>1.758</v>
      </c>
      <c r="N63" s="194">
        <v>0.12</v>
      </c>
      <c r="O63" s="686">
        <f t="shared" si="244"/>
        <v>16.408000000000001</v>
      </c>
      <c r="P63" s="189"/>
      <c r="Q63" s="195"/>
      <c r="R63" s="189"/>
      <c r="S63" s="140"/>
      <c r="T63" s="140">
        <v>11.54842206896552</v>
      </c>
      <c r="U63" s="196">
        <f t="shared" si="245"/>
        <v>11.315862068965519</v>
      </c>
      <c r="V63" s="197">
        <f t="shared" si="246"/>
        <v>-2.0137816111256261E-2</v>
      </c>
      <c r="X63" s="92"/>
      <c r="Y63" s="92"/>
      <c r="Z63" s="92">
        <v>15.947820952380955</v>
      </c>
      <c r="AA63" s="196">
        <f t="shared" si="247"/>
        <v>15.626666666666667</v>
      </c>
      <c r="AB63" s="197">
        <f t="shared" si="248"/>
        <v>-2.0137816111256285E-2</v>
      </c>
      <c r="AC63" s="33"/>
      <c r="AD63" s="92"/>
      <c r="AE63" s="92"/>
      <c r="AF63" s="92">
        <v>146.52060500000002</v>
      </c>
      <c r="AG63" s="164">
        <f t="shared" si="249"/>
        <v>143.57000000000002</v>
      </c>
      <c r="AH63" s="197">
        <f t="shared" si="250"/>
        <v>-2.0137816111256132E-2</v>
      </c>
      <c r="AI63" s="33"/>
      <c r="AJ63" s="92"/>
      <c r="AK63" s="92"/>
      <c r="AL63" s="92">
        <v>113.03018100000001</v>
      </c>
      <c r="AM63" s="164">
        <f t="shared" si="251"/>
        <v>110.754</v>
      </c>
      <c r="AN63" s="197">
        <f t="shared" si="252"/>
        <v>-2.0137816111256233E-2</v>
      </c>
      <c r="AP63" s="92"/>
      <c r="AQ63" s="92"/>
      <c r="AR63" s="92">
        <v>141.4970414</v>
      </c>
      <c r="AS63" s="164">
        <f t="shared" si="253"/>
        <v>138.64760000000001</v>
      </c>
      <c r="AT63" s="197">
        <f t="shared" si="254"/>
        <v>-2.0137816111256084E-2</v>
      </c>
      <c r="AU63" s="33"/>
      <c r="AV63" s="92"/>
      <c r="AW63" s="92">
        <v>222.62372000000002</v>
      </c>
      <c r="AX63" s="92">
        <v>272.92363999999992</v>
      </c>
      <c r="AY63" s="92">
        <v>307.40000000000009</v>
      </c>
      <c r="AZ63" s="92">
        <f t="shared" si="255"/>
        <v>307.40000000000009</v>
      </c>
      <c r="BA63" s="197">
        <f t="shared" si="256"/>
        <v>0</v>
      </c>
      <c r="BC63" s="92">
        <f t="shared" si="257"/>
        <v>23.200000000000006</v>
      </c>
      <c r="BE63" s="92">
        <f t="shared" si="258"/>
        <v>16.408000000000001</v>
      </c>
      <c r="BF63" s="92">
        <f t="shared" si="259"/>
        <v>-1.758</v>
      </c>
      <c r="BG63" s="92">
        <f t="shared" si="260"/>
        <v>1.35</v>
      </c>
      <c r="BH63" s="92"/>
      <c r="BI63" s="92">
        <f t="shared" si="261"/>
        <v>7.200000000000002</v>
      </c>
      <c r="BK63" s="119">
        <v>0.16800000000000001</v>
      </c>
      <c r="BL63" s="119">
        <v>0.45</v>
      </c>
      <c r="BO63" s="574">
        <v>2.4611999999999998</v>
      </c>
      <c r="BP63" s="574">
        <v>1.35</v>
      </c>
      <c r="BQ63" s="574">
        <f t="shared" si="262"/>
        <v>1.1111999999999997</v>
      </c>
    </row>
    <row r="64" spans="1:69" ht="15.75" hidden="1" customHeight="1" x14ac:dyDescent="0.3">
      <c r="A64" s="332">
        <f>'ITMA Form Data'!A64</f>
        <v>0</v>
      </c>
      <c r="B64" s="329">
        <f>'ITMA Form Data'!B64</f>
        <v>0</v>
      </c>
      <c r="C64" s="428" t="str">
        <f>'ITMA Form Data'!C64</f>
        <v>91628/9/30</v>
      </c>
      <c r="D64" s="289" t="str">
        <f>IF('UK Prices'!D65=0,"",'UK Prices'!D65)</f>
        <v>Pique Chest/Back Stripes (A)</v>
      </c>
      <c r="E64" s="99" t="s">
        <v>326</v>
      </c>
      <c r="F64" s="246" t="str">
        <f>'ITMA Form Data'!G64</f>
        <v>EUR-S16-13</v>
      </c>
      <c r="G64" s="203">
        <v>13.18</v>
      </c>
      <c r="H64" s="254">
        <f t="shared" si="242"/>
        <v>7.5872534142640363E-2</v>
      </c>
      <c r="I64" s="203"/>
      <c r="J64" s="203">
        <v>14.18</v>
      </c>
      <c r="K64" s="193">
        <v>0.35</v>
      </c>
      <c r="L64" s="140">
        <f>SUM('UK Prices'!J65*$U$2*0.85)*$L$4</f>
        <v>0</v>
      </c>
      <c r="M64" s="140">
        <f t="shared" si="243"/>
        <v>1.7435999999999998</v>
      </c>
      <c r="N64" s="194">
        <v>0.12</v>
      </c>
      <c r="O64" s="686">
        <f t="shared" si="244"/>
        <v>16.273599999999998</v>
      </c>
      <c r="P64" s="189"/>
      <c r="Q64" s="195"/>
      <c r="R64" s="189"/>
      <c r="S64" s="140"/>
      <c r="T64" s="140">
        <v>11.435332413793104</v>
      </c>
      <c r="U64" s="196">
        <f t="shared" si="245"/>
        <v>11.223172413793103</v>
      </c>
      <c r="V64" s="197">
        <f t="shared" si="246"/>
        <v>-1.855302428673582E-2</v>
      </c>
      <c r="X64" s="92"/>
      <c r="Y64" s="92"/>
      <c r="Z64" s="92">
        <v>15.791649523809523</v>
      </c>
      <c r="AA64" s="196">
        <f t="shared" si="247"/>
        <v>15.498666666666665</v>
      </c>
      <c r="AB64" s="197">
        <f t="shared" si="248"/>
        <v>-1.8553024286735824E-2</v>
      </c>
      <c r="AC64" s="33"/>
      <c r="AD64" s="92"/>
      <c r="AE64" s="92"/>
      <c r="AF64" s="92">
        <v>145.08578</v>
      </c>
      <c r="AG64" s="164">
        <f t="shared" si="249"/>
        <v>142.39399999999998</v>
      </c>
      <c r="AH64" s="197">
        <f t="shared" si="250"/>
        <v>-1.8553024286735907E-2</v>
      </c>
      <c r="AI64" s="33"/>
      <c r="AJ64" s="92"/>
      <c r="AK64" s="92"/>
      <c r="AL64" s="92">
        <v>111.923316</v>
      </c>
      <c r="AM64" s="164">
        <f t="shared" si="251"/>
        <v>109.84679999999999</v>
      </c>
      <c r="AN64" s="197">
        <f t="shared" si="252"/>
        <v>-1.8553024286735859E-2</v>
      </c>
      <c r="AP64" s="92"/>
      <c r="AQ64" s="92"/>
      <c r="AR64" s="92">
        <v>140.11141039999998</v>
      </c>
      <c r="AS64" s="164">
        <f t="shared" si="253"/>
        <v>137.51191999999998</v>
      </c>
      <c r="AT64" s="197">
        <f t="shared" si="254"/>
        <v>-1.8553024286735807E-2</v>
      </c>
      <c r="AU64" s="33"/>
      <c r="AV64" s="92"/>
      <c r="AW64" s="92">
        <v>252.05848799999998</v>
      </c>
      <c r="AX64" s="92">
        <v>270.68808800000005</v>
      </c>
      <c r="AY64" s="92">
        <v>305.09450000000004</v>
      </c>
      <c r="AZ64" s="92">
        <f t="shared" si="255"/>
        <v>305.09449999999993</v>
      </c>
      <c r="BA64" s="197">
        <f t="shared" si="256"/>
        <v>-3.7262827655567706E-16</v>
      </c>
      <c r="BC64" s="92">
        <f t="shared" si="257"/>
        <v>23.025999999999996</v>
      </c>
      <c r="BE64" s="92">
        <f t="shared" si="258"/>
        <v>16.273599999999998</v>
      </c>
      <c r="BF64" s="92">
        <f t="shared" si="259"/>
        <v>-1.7435999999999998</v>
      </c>
      <c r="BG64" s="92">
        <f t="shared" si="260"/>
        <v>1.35</v>
      </c>
      <c r="BH64" s="92"/>
      <c r="BI64" s="92">
        <f t="shared" si="261"/>
        <v>7.145999999999999</v>
      </c>
      <c r="BK64" s="119">
        <v>0.16800000000000001</v>
      </c>
      <c r="BL64" s="119">
        <v>0.45</v>
      </c>
      <c r="BO64" s="574">
        <v>2.4410400000000005</v>
      </c>
      <c r="BP64" s="574">
        <v>1.35</v>
      </c>
      <c r="BQ64" s="574">
        <f t="shared" si="262"/>
        <v>1.0910400000000005</v>
      </c>
    </row>
    <row r="65" spans="1:69" ht="15.75" hidden="1" customHeight="1" x14ac:dyDescent="0.3">
      <c r="A65" s="332">
        <f>'ITMA Form Data'!A65</f>
        <v>0</v>
      </c>
      <c r="B65" s="329">
        <f>'ITMA Form Data'!B65</f>
        <v>0</v>
      </c>
      <c r="C65" s="428" t="str">
        <f>'ITMA Form Data'!C65</f>
        <v>91643/4/5/6</v>
      </c>
      <c r="D65" s="289" t="str">
        <f>IF('UK Prices'!D64=0,"",'UK Prices'!D64)</f>
        <v>Smooth Pique Double Chest Stripe (T)</v>
      </c>
      <c r="E65" s="99" t="s">
        <v>326</v>
      </c>
      <c r="F65" s="246" t="str">
        <f>'ITMA Form Data'!G65</f>
        <v>EUR-S16-22</v>
      </c>
      <c r="G65" s="203">
        <v>11.78</v>
      </c>
      <c r="H65" s="254">
        <f t="shared" si="242"/>
        <v>0.17147707979626498</v>
      </c>
      <c r="I65" s="203"/>
      <c r="J65" s="203">
        <v>13.8</v>
      </c>
      <c r="K65" s="193">
        <v>0.35</v>
      </c>
      <c r="L65" s="140">
        <f>SUM('UK Prices'!J64*$U$2*0.85)*$L$4</f>
        <v>0</v>
      </c>
      <c r="M65" s="140">
        <f t="shared" si="243"/>
        <v>1.698</v>
      </c>
      <c r="N65" s="194">
        <v>0.12</v>
      </c>
      <c r="O65" s="686">
        <f t="shared" si="244"/>
        <v>15.848000000000001</v>
      </c>
      <c r="P65" s="189"/>
      <c r="Q65" s="195"/>
      <c r="R65" s="189"/>
      <c r="S65" s="140"/>
      <c r="T65" s="140">
        <v>11.162215172413793</v>
      </c>
      <c r="U65" s="196">
        <f t="shared" si="245"/>
        <v>10.929655172413794</v>
      </c>
      <c r="V65" s="197">
        <f t="shared" si="246"/>
        <v>-2.0834574177959433E-2</v>
      </c>
      <c r="X65" s="92"/>
      <c r="Y65" s="92"/>
      <c r="Z65" s="92">
        <v>15.414487619047618</v>
      </c>
      <c r="AA65" s="196">
        <f t="shared" si="247"/>
        <v>15.093333333333334</v>
      </c>
      <c r="AB65" s="197">
        <f t="shared" si="248"/>
        <v>-2.0834574177959388E-2</v>
      </c>
      <c r="AC65" s="33"/>
      <c r="AD65" s="92"/>
      <c r="AE65" s="92"/>
      <c r="AF65" s="92">
        <v>141.62060500000001</v>
      </c>
      <c r="AG65" s="164">
        <f t="shared" si="249"/>
        <v>138.67000000000002</v>
      </c>
      <c r="AH65" s="197">
        <f t="shared" si="250"/>
        <v>-2.0834574177959454E-2</v>
      </c>
      <c r="AI65" s="33"/>
      <c r="AJ65" s="92"/>
      <c r="AK65" s="92"/>
      <c r="AL65" s="92">
        <v>109.250181</v>
      </c>
      <c r="AM65" s="164">
        <f t="shared" si="251"/>
        <v>106.974</v>
      </c>
      <c r="AN65" s="197">
        <f t="shared" si="252"/>
        <v>-2.083457417795943E-2</v>
      </c>
      <c r="AP65" s="92"/>
      <c r="AQ65" s="92"/>
      <c r="AR65" s="92">
        <v>136.7650414</v>
      </c>
      <c r="AS65" s="164">
        <f t="shared" si="253"/>
        <v>133.91559999999998</v>
      </c>
      <c r="AT65" s="197">
        <f t="shared" si="254"/>
        <v>-2.0834574177959614E-2</v>
      </c>
      <c r="AU65" s="33"/>
      <c r="AV65" s="92"/>
      <c r="AW65" s="92">
        <v>225.97704799999997</v>
      </c>
      <c r="AX65" s="92">
        <v>263.60883999999999</v>
      </c>
      <c r="AY65" s="92">
        <v>297.79375000000005</v>
      </c>
      <c r="AZ65" s="92">
        <f t="shared" si="255"/>
        <v>297.79375000000005</v>
      </c>
      <c r="BA65" s="197">
        <f t="shared" si="256"/>
        <v>0</v>
      </c>
      <c r="BC65" s="92">
        <f t="shared" si="257"/>
        <v>22.475000000000001</v>
      </c>
      <c r="BE65" s="92">
        <f t="shared" si="258"/>
        <v>15.848000000000001</v>
      </c>
      <c r="BF65" s="92">
        <f t="shared" si="259"/>
        <v>-1.698</v>
      </c>
      <c r="BG65" s="92">
        <f t="shared" si="260"/>
        <v>1.35</v>
      </c>
      <c r="BH65" s="92"/>
      <c r="BI65" s="92">
        <f t="shared" si="261"/>
        <v>6.9750000000000005</v>
      </c>
      <c r="BK65" s="119">
        <v>0.16800000000000001</v>
      </c>
      <c r="BL65" s="119">
        <v>0.45</v>
      </c>
      <c r="BO65" s="574">
        <v>2.3772000000000002</v>
      </c>
      <c r="BP65" s="574">
        <v>1.35</v>
      </c>
      <c r="BQ65" s="574">
        <f t="shared" si="262"/>
        <v>1.0272000000000001</v>
      </c>
    </row>
    <row r="66" spans="1:69" ht="15.75" hidden="1" customHeight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IF('UK Prices'!D66=0,"",'UK Prices'!D66)</f>
        <v>Lisle Engineered Stripe w/Striped Self Collar (A)</v>
      </c>
      <c r="E66" s="99" t="s">
        <v>326</v>
      </c>
      <c r="F66" s="246" t="str">
        <f>'ITMA Form Data'!G66</f>
        <v>EUR-S15-09</v>
      </c>
      <c r="G66" s="203">
        <v>13.78</v>
      </c>
      <c r="H66" s="254">
        <f t="shared" ref="H66" si="263">(J66-G66)/G66</f>
        <v>0</v>
      </c>
      <c r="I66" s="203"/>
      <c r="J66" s="203">
        <v>13.78</v>
      </c>
      <c r="K66" s="193">
        <v>0.35</v>
      </c>
      <c r="L66" s="140">
        <f>SUM('UK Prices'!J66*$U$2*0.85)*$L$4</f>
        <v>0</v>
      </c>
      <c r="M66" s="140">
        <f t="shared" ref="M66" si="264">N66*SUM(J66:L66)</f>
        <v>1.6955999999999998</v>
      </c>
      <c r="N66" s="194">
        <v>0.12</v>
      </c>
      <c r="O66" s="686">
        <f t="shared" ref="O66" si="265">+J66+K66+M66</f>
        <v>15.825599999999998</v>
      </c>
      <c r="P66" s="189"/>
      <c r="Q66" s="195"/>
      <c r="R66" s="189"/>
      <c r="S66" s="140"/>
      <c r="T66" s="140">
        <v>11.126366896551724</v>
      </c>
      <c r="U66" s="196">
        <f t="shared" ref="U66" si="266">SUM(O66/$U$2)+P66+Q66</f>
        <v>10.914206896551724</v>
      </c>
      <c r="V66" s="197">
        <f t="shared" si="246"/>
        <v>-1.9068218940879369E-2</v>
      </c>
      <c r="X66" s="92"/>
      <c r="Y66" s="92"/>
      <c r="Z66" s="92">
        <v>15.364982857142856</v>
      </c>
      <c r="AA66" s="196">
        <f t="shared" ref="AA66" si="267">SUM(O66/$AA$2)</f>
        <v>15.071999999999997</v>
      </c>
      <c r="AB66" s="197">
        <f t="shared" si="248"/>
        <v>-1.9068218940879376E-2</v>
      </c>
      <c r="AC66" s="33"/>
      <c r="AD66" s="92"/>
      <c r="AE66" s="92"/>
      <c r="AF66" s="92">
        <v>141.16577999999998</v>
      </c>
      <c r="AG66" s="164">
        <f t="shared" ref="AG66" si="268">SUM(O66*$AG$2)</f>
        <v>138.47399999999999</v>
      </c>
      <c r="AH66" s="197">
        <f t="shared" si="250"/>
        <v>-1.9068218940879261E-2</v>
      </c>
      <c r="AI66" s="33"/>
      <c r="AJ66" s="92"/>
      <c r="AK66" s="92"/>
      <c r="AL66" s="92">
        <v>108.899316</v>
      </c>
      <c r="AM66" s="164">
        <f t="shared" ref="AM66" si="269">SUM(O66*$AM$2)</f>
        <v>106.82279999999999</v>
      </c>
      <c r="AN66" s="197">
        <f t="shared" si="252"/>
        <v>-1.906821894087941E-2</v>
      </c>
      <c r="AP66" s="92"/>
      <c r="AQ66" s="92"/>
      <c r="AR66" s="92">
        <v>136.32581039999999</v>
      </c>
      <c r="AS66" s="164">
        <f t="shared" ref="AS66" si="270">SUM(O66*$AS$2)</f>
        <v>133.72631999999996</v>
      </c>
      <c r="AT66" s="197">
        <f t="shared" si="254"/>
        <v>-1.9068218940879563E-2</v>
      </c>
      <c r="AU66" s="33"/>
      <c r="AV66" s="92"/>
      <c r="AW66" s="92">
        <v>263.23624799999999</v>
      </c>
      <c r="AX66" s="92">
        <v>263.23624799999999</v>
      </c>
      <c r="AY66" s="92">
        <v>297.40949999999998</v>
      </c>
      <c r="AZ66" s="92">
        <f t="shared" si="58"/>
        <v>297.40949999999998</v>
      </c>
      <c r="BA66" s="197">
        <f t="shared" si="256"/>
        <v>0</v>
      </c>
      <c r="BC66" s="92">
        <f t="shared" ref="BC66" si="271">SUM(BE66:BI66)</f>
        <v>22.445999999999998</v>
      </c>
      <c r="BE66" s="92">
        <f t="shared" ref="BE66" si="272">O66</f>
        <v>15.825599999999998</v>
      </c>
      <c r="BF66" s="92">
        <f t="shared" ref="BF66" si="273">-M66</f>
        <v>-1.6955999999999998</v>
      </c>
      <c r="BG66" s="92">
        <f t="shared" si="260"/>
        <v>1.35</v>
      </c>
      <c r="BH66" s="92"/>
      <c r="BI66" s="92">
        <f t="shared" ref="BI66" si="274">SUM(BE66:BG66)*BL66</f>
        <v>6.9659999999999993</v>
      </c>
      <c r="BK66" s="119">
        <v>0.16800000000000001</v>
      </c>
      <c r="BL66" s="119">
        <v>0.45</v>
      </c>
      <c r="BO66" s="574">
        <v>2.37384</v>
      </c>
      <c r="BP66" s="574">
        <v>1.35</v>
      </c>
      <c r="BQ66" s="574">
        <f t="shared" si="262"/>
        <v>1.0238399999999999</v>
      </c>
    </row>
    <row r="67" spans="1:69" ht="15.75" hidden="1" customHeight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IF('UK Prices'!D67=0,"",'UK Prices'!D67)</f>
        <v>Birdseye Colorblock Pique w/ Self Collar (A)</v>
      </c>
      <c r="E67" s="99" t="s">
        <v>326</v>
      </c>
      <c r="F67" s="246" t="str">
        <f>'ITMA Form Data'!G67</f>
        <v>EUR-S16-04</v>
      </c>
      <c r="G67" s="203">
        <v>14.2</v>
      </c>
      <c r="H67" s="254">
        <f>(J67-G67)/G67</f>
        <v>-3.6619718309859127E-2</v>
      </c>
      <c r="I67" s="203"/>
      <c r="J67" s="203">
        <v>13.68</v>
      </c>
      <c r="K67" s="193">
        <v>0.35</v>
      </c>
      <c r="L67" s="140">
        <f>SUM('UK Prices'!J67*$U$2*0.85)*$L$4</f>
        <v>0</v>
      </c>
      <c r="M67" s="140">
        <f>N67*SUM(J67:L67)</f>
        <v>1.6835999999999998</v>
      </c>
      <c r="N67" s="194">
        <v>0.12</v>
      </c>
      <c r="O67" s="686">
        <f>+J67+K67+M67</f>
        <v>15.7136</v>
      </c>
      <c r="P67" s="189"/>
      <c r="Q67" s="195"/>
      <c r="R67" s="189"/>
      <c r="S67" s="140"/>
      <c r="T67" s="140">
        <v>11.049125517241379</v>
      </c>
      <c r="U67" s="196">
        <f>SUM(O67/$U$2)+P67+Q67</f>
        <v>10.83696551724138</v>
      </c>
      <c r="V67" s="197">
        <f t="shared" si="246"/>
        <v>-1.9201519583512589E-2</v>
      </c>
      <c r="X67" s="92"/>
      <c r="Y67" s="92"/>
      <c r="Z67" s="92">
        <v>15.258316190476188</v>
      </c>
      <c r="AA67" s="196">
        <f>SUM(O67/$AA$2)</f>
        <v>14.965333333333332</v>
      </c>
      <c r="AB67" s="197">
        <f t="shared" si="248"/>
        <v>-1.9201519583512641E-2</v>
      </c>
      <c r="AC67" s="33"/>
      <c r="AD67" s="92"/>
      <c r="AE67" s="92"/>
      <c r="AF67" s="92">
        <v>140.18577999999997</v>
      </c>
      <c r="AG67" s="164">
        <f>SUM(O67*$AG$2)</f>
        <v>137.494</v>
      </c>
      <c r="AH67" s="197">
        <f t="shared" si="250"/>
        <v>-1.920151958351244E-2</v>
      </c>
      <c r="AI67" s="33"/>
      <c r="AJ67" s="92"/>
      <c r="AK67" s="92"/>
      <c r="AL67" s="92">
        <v>108.14331599999998</v>
      </c>
      <c r="AM67" s="164">
        <f>SUM(O67*$AM$2)</f>
        <v>106.0668</v>
      </c>
      <c r="AN67" s="197">
        <f t="shared" si="252"/>
        <v>-1.920151958351253E-2</v>
      </c>
      <c r="AP67" s="92"/>
      <c r="AQ67" s="92"/>
      <c r="AR67" s="92">
        <v>135.37941039999995</v>
      </c>
      <c r="AS67" s="164">
        <f t="shared" ref="AS67:AS72" si="275">SUM(O67*$AS$2)</f>
        <v>132.77991999999998</v>
      </c>
      <c r="AT67" s="197">
        <f t="shared" si="254"/>
        <v>-1.920151958351253E-2</v>
      </c>
      <c r="AU67" s="33"/>
      <c r="AV67" s="92"/>
      <c r="AW67" s="92">
        <v>271.06067999999993</v>
      </c>
      <c r="AX67" s="92">
        <v>261.373288</v>
      </c>
      <c r="AY67" s="92">
        <v>295.48824999999994</v>
      </c>
      <c r="AZ67" s="92">
        <f t="shared" ref="AZ67:AZ71" si="276">BC67*$AZ$2</f>
        <v>295.48824999999999</v>
      </c>
      <c r="BA67" s="197">
        <f t="shared" si="256"/>
        <v>1.9237116487984896E-16</v>
      </c>
      <c r="BC67" s="92">
        <f>SUM(BE67:BI67)</f>
        <v>22.300999999999998</v>
      </c>
      <c r="BE67" s="92">
        <f>O67</f>
        <v>15.7136</v>
      </c>
      <c r="BF67" s="92">
        <f>-M67</f>
        <v>-1.6835999999999998</v>
      </c>
      <c r="BG67" s="92">
        <f t="shared" si="260"/>
        <v>1.35</v>
      </c>
      <c r="BH67" s="92"/>
      <c r="BI67" s="92">
        <f>SUM(BE67:BG67)*BL67</f>
        <v>6.9209999999999994</v>
      </c>
      <c r="BK67" s="119">
        <v>0.16800000000000001</v>
      </c>
      <c r="BL67" s="119">
        <v>0.45</v>
      </c>
      <c r="BO67" s="574">
        <v>2.3570399999999996</v>
      </c>
      <c r="BP67" s="574">
        <v>1.35</v>
      </c>
      <c r="BQ67" s="574">
        <f t="shared" si="262"/>
        <v>1.0070399999999995</v>
      </c>
    </row>
    <row r="68" spans="1:69" ht="15.75" hidden="1" customHeight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IF('UK Prices'!D68=0,"",'UK Prices'!D68)</f>
        <v>Pique Colour Block w/ Collar, Armhole &amp; Pocket Trim (A)</v>
      </c>
      <c r="E68" s="99" t="s">
        <v>326</v>
      </c>
      <c r="F68" s="246" t="str">
        <f>'ITMA Form Data'!G68</f>
        <v>EUR-S16-26</v>
      </c>
      <c r="G68" s="203">
        <v>11.2</v>
      </c>
      <c r="H68" s="254">
        <f>(J68-G68)/G68</f>
        <v>0.21607142857142858</v>
      </c>
      <c r="I68" s="203"/>
      <c r="J68" s="203">
        <v>13.62</v>
      </c>
      <c r="K68" s="193">
        <v>0.35</v>
      </c>
      <c r="L68" s="140">
        <f>SUM('UK Prices'!J68*$U$2*0.85)*$L$4</f>
        <v>0</v>
      </c>
      <c r="M68" s="140">
        <f>N68*SUM(J68:L68)</f>
        <v>1.6763999999999999</v>
      </c>
      <c r="N68" s="194">
        <v>0.12</v>
      </c>
      <c r="O68" s="686">
        <f>+J68+K68+M68</f>
        <v>15.646399999999998</v>
      </c>
      <c r="P68" s="189"/>
      <c r="Q68" s="195"/>
      <c r="R68" s="189"/>
      <c r="S68" s="140"/>
      <c r="T68" s="140">
        <v>11.002780689655172</v>
      </c>
      <c r="U68" s="196">
        <f>SUM(O68/$U$2)+P68+Q68</f>
        <v>10.790620689655171</v>
      </c>
      <c r="V68" s="197">
        <f t="shared" si="246"/>
        <v>-1.9282398330403322E-2</v>
      </c>
      <c r="X68" s="92"/>
      <c r="Y68" s="92"/>
      <c r="Z68" s="92">
        <v>15.194316190476188</v>
      </c>
      <c r="AA68" s="196">
        <f>SUM(O68/$AA$2)</f>
        <v>14.901333333333332</v>
      </c>
      <c r="AB68" s="197">
        <f t="shared" si="248"/>
        <v>-1.9282398330403211E-2</v>
      </c>
      <c r="AC68" s="33"/>
      <c r="AD68" s="92"/>
      <c r="AE68" s="92"/>
      <c r="AF68" s="92">
        <v>139.59777999999997</v>
      </c>
      <c r="AG68" s="164">
        <f>SUM(O68*$AG$2)</f>
        <v>136.90599999999998</v>
      </c>
      <c r="AH68" s="197">
        <f t="shared" si="250"/>
        <v>-1.9282398330403211E-2</v>
      </c>
      <c r="AI68" s="33"/>
      <c r="AJ68" s="92"/>
      <c r="AK68" s="92"/>
      <c r="AL68" s="92">
        <v>107.68971599999999</v>
      </c>
      <c r="AM68" s="164">
        <f>SUM(O68*$AM$2)</f>
        <v>105.61319999999999</v>
      </c>
      <c r="AN68" s="197">
        <f t="shared" si="252"/>
        <v>-1.9282398330403232E-2</v>
      </c>
      <c r="AP68" s="92"/>
      <c r="AQ68" s="92"/>
      <c r="AR68" s="92">
        <v>134.81157039999997</v>
      </c>
      <c r="AS68" s="164">
        <f t="shared" si="275"/>
        <v>132.21207999999999</v>
      </c>
      <c r="AT68" s="197">
        <f t="shared" si="254"/>
        <v>-1.92823983304031E-2</v>
      </c>
      <c r="AU68" s="33"/>
      <c r="AV68" s="92"/>
      <c r="AW68" s="92">
        <v>215.17187999999996</v>
      </c>
      <c r="AX68" s="92">
        <v>260.25551199999995</v>
      </c>
      <c r="AY68" s="92">
        <v>294.33549999999997</v>
      </c>
      <c r="AZ68" s="92">
        <f t="shared" si="276"/>
        <v>294.33549999999997</v>
      </c>
      <c r="BA68" s="197">
        <f t="shared" si="256"/>
        <v>0</v>
      </c>
      <c r="BC68" s="92">
        <f>SUM(BE68:BI68)</f>
        <v>22.213999999999999</v>
      </c>
      <c r="BE68" s="92">
        <f>O68</f>
        <v>15.646399999999998</v>
      </c>
      <c r="BF68" s="92">
        <f>-M68</f>
        <v>-1.6763999999999999</v>
      </c>
      <c r="BG68" s="92">
        <f t="shared" si="260"/>
        <v>1.35</v>
      </c>
      <c r="BH68" s="92"/>
      <c r="BI68" s="92">
        <f>SUM(BE68:BG68)*BL68</f>
        <v>6.8939999999999992</v>
      </c>
      <c r="BK68" s="119">
        <v>0.16800000000000001</v>
      </c>
      <c r="BL68" s="119">
        <v>0.45</v>
      </c>
      <c r="BO68" s="574">
        <v>2.3469600000000002</v>
      </c>
      <c r="BP68" s="574">
        <v>1.35</v>
      </c>
      <c r="BQ68" s="574">
        <f t="shared" si="262"/>
        <v>0.99696000000000007</v>
      </c>
    </row>
    <row r="69" spans="1:69" ht="15.75" hidden="1" customHeight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IF('UK Prices'!D69=0,"",'UK Prices'!D69)</f>
        <v>Lisle Stripe w/ Contrast Top &amp; Knit Collar (A)</v>
      </c>
      <c r="E69" s="99" t="s">
        <v>326</v>
      </c>
      <c r="F69" s="246" t="str">
        <f>'ITMA Form Data'!G69</f>
        <v>EUR-S16-10</v>
      </c>
      <c r="G69" s="203">
        <v>12.3</v>
      </c>
      <c r="H69" s="254">
        <f t="shared" ref="H69:H72" si="277">(J69-G69)/G69</f>
        <v>9.5934959349593465E-2</v>
      </c>
      <c r="I69" s="203"/>
      <c r="J69" s="203">
        <v>13.48</v>
      </c>
      <c r="K69" s="193">
        <v>0.35</v>
      </c>
      <c r="L69" s="140">
        <f>SUM('UK Prices'!J69*$U$2*0.85)*$L$4</f>
        <v>0</v>
      </c>
      <c r="M69" s="140">
        <f t="shared" ref="M69:M72" si="278">N69*SUM(J69:L69)</f>
        <v>1.6596</v>
      </c>
      <c r="N69" s="194">
        <v>0.12</v>
      </c>
      <c r="O69" s="686">
        <f t="shared" ref="O69:O72" si="279">+J69+K69+M69</f>
        <v>15.489599999999999</v>
      </c>
      <c r="P69" s="189"/>
      <c r="Q69" s="195"/>
      <c r="R69" s="189"/>
      <c r="S69" s="140"/>
      <c r="T69" s="140">
        <v>10.894642758620689</v>
      </c>
      <c r="U69" s="196">
        <f t="shared" ref="U69:U72" si="280">SUM(O69/$U$2)+P69+Q69</f>
        <v>10.68248275862069</v>
      </c>
      <c r="V69" s="197">
        <f t="shared" si="246"/>
        <v>-1.9473791357878304E-2</v>
      </c>
      <c r="X69" s="92"/>
      <c r="Y69" s="92"/>
      <c r="Z69" s="92">
        <v>15.044982857142855</v>
      </c>
      <c r="AA69" s="196">
        <f t="shared" ref="AA69:AA72" si="281">SUM(O69/$AA$2)</f>
        <v>14.751999999999999</v>
      </c>
      <c r="AB69" s="197">
        <f t="shared" si="248"/>
        <v>-1.9473791357878356E-2</v>
      </c>
      <c r="AC69" s="33"/>
      <c r="AD69" s="92"/>
      <c r="AE69" s="92"/>
      <c r="AF69" s="92">
        <v>138.22577999999999</v>
      </c>
      <c r="AG69" s="164">
        <f t="shared" ref="AG69:AG72" si="282">SUM(O69*$AG$2)</f>
        <v>135.53399999999999</v>
      </c>
      <c r="AH69" s="197">
        <f t="shared" si="250"/>
        <v>-1.9473791357878353E-2</v>
      </c>
      <c r="AI69" s="33"/>
      <c r="AJ69" s="92"/>
      <c r="AK69" s="92"/>
      <c r="AL69" s="92">
        <v>106.631316</v>
      </c>
      <c r="AM69" s="164">
        <f t="shared" ref="AM69:AM72" si="283">SUM(O69*$AM$2)</f>
        <v>104.5548</v>
      </c>
      <c r="AN69" s="197">
        <f t="shared" si="252"/>
        <v>-1.9473791357878373E-2</v>
      </c>
      <c r="AP69" s="92"/>
      <c r="AQ69" s="92"/>
      <c r="AR69" s="92">
        <v>133.48661039999999</v>
      </c>
      <c r="AS69" s="164">
        <f t="shared" si="275"/>
        <v>130.88711999999998</v>
      </c>
      <c r="AT69" s="197">
        <f t="shared" si="254"/>
        <v>-1.9473791357878453E-2</v>
      </c>
      <c r="AU69" s="33"/>
      <c r="AV69" s="92"/>
      <c r="AW69" s="92">
        <v>235.66444000000001</v>
      </c>
      <c r="AX69" s="92">
        <v>257.64736800000003</v>
      </c>
      <c r="AY69" s="92">
        <v>291.64574999999996</v>
      </c>
      <c r="AZ69" s="92">
        <f t="shared" si="276"/>
        <v>291.64574999999996</v>
      </c>
      <c r="BA69" s="197">
        <f t="shared" si="256"/>
        <v>0</v>
      </c>
      <c r="BC69" s="92">
        <f t="shared" ref="BC69:BC72" si="284">SUM(BE69:BI69)</f>
        <v>22.010999999999999</v>
      </c>
      <c r="BE69" s="92">
        <f t="shared" ref="BE69:BE72" si="285">O69</f>
        <v>15.489599999999999</v>
      </c>
      <c r="BF69" s="92">
        <f t="shared" ref="BF69:BF72" si="286">-M69</f>
        <v>-1.6596</v>
      </c>
      <c r="BG69" s="92">
        <f t="shared" si="260"/>
        <v>1.35</v>
      </c>
      <c r="BH69" s="92"/>
      <c r="BI69" s="92">
        <f t="shared" ref="BI69:BI72" si="287">SUM(BE69:BG69)*BL69</f>
        <v>6.8310000000000004</v>
      </c>
      <c r="BK69" s="119">
        <v>0.16800000000000001</v>
      </c>
      <c r="BL69" s="119">
        <v>0.45</v>
      </c>
      <c r="BO69" s="574">
        <v>2.3234400000000002</v>
      </c>
      <c r="BP69" s="574">
        <v>1.35</v>
      </c>
      <c r="BQ69" s="574">
        <f t="shared" si="262"/>
        <v>0.97344000000000008</v>
      </c>
    </row>
    <row r="70" spans="1:69" ht="15.75" hidden="1" customHeight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IF('UK Prices'!D70=0,"",'UK Prices'!D70)</f>
        <v>Smooth Pique w/ Houndstooth Woven Collar &amp; Pocket Trim (A)</v>
      </c>
      <c r="E70" s="99" t="s">
        <v>326</v>
      </c>
      <c r="F70" s="246" t="str">
        <f>'ITMA Form Data'!G70</f>
        <v>EUR-S16-25</v>
      </c>
      <c r="G70" s="203">
        <v>11.5</v>
      </c>
      <c r="H70" s="254">
        <f t="shared" si="277"/>
        <v>0.11130434782608691</v>
      </c>
      <c r="I70" s="203"/>
      <c r="J70" s="203">
        <v>12.78</v>
      </c>
      <c r="K70" s="193">
        <v>0.35</v>
      </c>
      <c r="L70" s="140">
        <f>SUM('UK Prices'!J70*$U$2*0.85)*$L$4</f>
        <v>0</v>
      </c>
      <c r="M70" s="140">
        <f t="shared" si="278"/>
        <v>1.5755999999999999</v>
      </c>
      <c r="N70" s="194">
        <v>0.12</v>
      </c>
      <c r="O70" s="686">
        <f t="shared" si="279"/>
        <v>14.705599999999999</v>
      </c>
      <c r="P70" s="189"/>
      <c r="Q70" s="195"/>
      <c r="R70" s="189"/>
      <c r="S70" s="140"/>
      <c r="T70" s="140">
        <v>10.353953103448275</v>
      </c>
      <c r="U70" s="196">
        <f t="shared" si="280"/>
        <v>10.141793103448276</v>
      </c>
      <c r="V70" s="197">
        <f t="shared" si="246"/>
        <v>-2.0490724448939349E-2</v>
      </c>
      <c r="X70" s="92"/>
      <c r="Y70" s="92"/>
      <c r="Z70" s="92">
        <v>14.298316190476189</v>
      </c>
      <c r="AA70" s="196">
        <f t="shared" si="281"/>
        <v>14.005333333333331</v>
      </c>
      <c r="AB70" s="197">
        <f t="shared" si="248"/>
        <v>-2.0490724448939526E-2</v>
      </c>
      <c r="AC70" s="33"/>
      <c r="AD70" s="92"/>
      <c r="AE70" s="92"/>
      <c r="AF70" s="92">
        <v>131.36578</v>
      </c>
      <c r="AG70" s="164">
        <f t="shared" si="282"/>
        <v>128.67399999999998</v>
      </c>
      <c r="AH70" s="197">
        <f t="shared" si="250"/>
        <v>-2.0490724448939616E-2</v>
      </c>
      <c r="AI70" s="33"/>
      <c r="AJ70" s="92"/>
      <c r="AK70" s="92"/>
      <c r="AL70" s="92">
        <v>101.339316</v>
      </c>
      <c r="AM70" s="164">
        <f t="shared" si="283"/>
        <v>99.262799999999984</v>
      </c>
      <c r="AN70" s="197">
        <f t="shared" si="252"/>
        <v>-2.0490724448939564E-2</v>
      </c>
      <c r="AP70" s="92"/>
      <c r="AQ70" s="92"/>
      <c r="AR70" s="92">
        <v>126.86181039999998</v>
      </c>
      <c r="AS70" s="164">
        <f t="shared" si="275"/>
        <v>124.26231999999997</v>
      </c>
      <c r="AT70" s="197">
        <f t="shared" si="254"/>
        <v>-2.0490724448939505E-2</v>
      </c>
      <c r="AU70" s="33"/>
      <c r="AV70" s="92"/>
      <c r="AW70" s="92">
        <v>220.76076</v>
      </c>
      <c r="AX70" s="92">
        <v>244.60664799999998</v>
      </c>
      <c r="AY70" s="92">
        <v>278.197</v>
      </c>
      <c r="AZ70" s="92">
        <f t="shared" si="276"/>
        <v>278.197</v>
      </c>
      <c r="BA70" s="197">
        <f t="shared" si="256"/>
        <v>0</v>
      </c>
      <c r="BC70" s="92">
        <f t="shared" si="284"/>
        <v>20.995999999999999</v>
      </c>
      <c r="BE70" s="92">
        <f t="shared" si="285"/>
        <v>14.705599999999999</v>
      </c>
      <c r="BF70" s="92">
        <f t="shared" si="286"/>
        <v>-1.5755999999999999</v>
      </c>
      <c r="BG70" s="92">
        <f t="shared" si="260"/>
        <v>1.35</v>
      </c>
      <c r="BH70" s="92"/>
      <c r="BI70" s="92">
        <f t="shared" si="287"/>
        <v>6.5159999999999991</v>
      </c>
      <c r="BK70" s="119">
        <v>0.16800000000000001</v>
      </c>
      <c r="BL70" s="119">
        <v>0.45</v>
      </c>
      <c r="BO70" s="574">
        <v>2.2058399999999998</v>
      </c>
      <c r="BP70" s="574">
        <v>1.35</v>
      </c>
      <c r="BQ70" s="574">
        <f t="shared" si="262"/>
        <v>0.85583999999999971</v>
      </c>
    </row>
    <row r="71" spans="1:69" ht="15.75" hidden="1" customHeight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IF('UK Prices'!D71=0,"",'UK Prices'!D71)</f>
        <v>Lisle Multi-Stripe w/ Self Collar (T)</v>
      </c>
      <c r="E71" s="99" t="s">
        <v>326</v>
      </c>
      <c r="F71" s="246" t="str">
        <f>'ITMA Form Data'!G71</f>
        <v>EUR-S16-06</v>
      </c>
      <c r="G71" s="203">
        <v>13.38</v>
      </c>
      <c r="H71" s="254">
        <f t="shared" si="277"/>
        <v>-8.221225710014958E-2</v>
      </c>
      <c r="I71" s="203"/>
      <c r="J71" s="203">
        <v>12.28</v>
      </c>
      <c r="K71" s="193">
        <v>0.35</v>
      </c>
      <c r="L71" s="140">
        <f>SUM('UK Prices'!J71*$U$2*0.85)*$L$4</f>
        <v>0</v>
      </c>
      <c r="M71" s="140">
        <f t="shared" si="278"/>
        <v>1.5155999999999998</v>
      </c>
      <c r="N71" s="194">
        <v>0.12</v>
      </c>
      <c r="O71" s="686">
        <f t="shared" si="279"/>
        <v>14.145599999999998</v>
      </c>
      <c r="P71" s="189"/>
      <c r="Q71" s="195"/>
      <c r="R71" s="189"/>
      <c r="S71" s="140"/>
      <c r="T71" s="140">
        <v>9.9677462068965514</v>
      </c>
      <c r="U71" s="196">
        <f t="shared" si="280"/>
        <v>9.7555862068965506</v>
      </c>
      <c r="V71" s="197">
        <f t="shared" si="246"/>
        <v>-2.1284651073199486E-2</v>
      </c>
      <c r="X71" s="92"/>
      <c r="Y71" s="92"/>
      <c r="Z71" s="92">
        <v>13.764982857142854</v>
      </c>
      <c r="AA71" s="196">
        <f t="shared" si="281"/>
        <v>13.471999999999998</v>
      </c>
      <c r="AB71" s="197">
        <f t="shared" si="248"/>
        <v>-2.1284651073199368E-2</v>
      </c>
      <c r="AC71" s="33"/>
      <c r="AD71" s="92"/>
      <c r="AE71" s="92"/>
      <c r="AF71" s="92">
        <v>126.46577999999998</v>
      </c>
      <c r="AG71" s="164">
        <f t="shared" si="282"/>
        <v>123.77399999999999</v>
      </c>
      <c r="AH71" s="197">
        <f t="shared" si="250"/>
        <v>-2.1284651073199365E-2</v>
      </c>
      <c r="AI71" s="33"/>
      <c r="AJ71" s="92"/>
      <c r="AK71" s="92"/>
      <c r="AL71" s="92">
        <v>97.559315999999981</v>
      </c>
      <c r="AM71" s="164">
        <f t="shared" si="283"/>
        <v>95.482799999999983</v>
      </c>
      <c r="AN71" s="197">
        <f t="shared" si="252"/>
        <v>-2.1284651073199389E-2</v>
      </c>
      <c r="AP71" s="92"/>
      <c r="AQ71" s="92"/>
      <c r="AR71" s="92">
        <v>122.12981039999997</v>
      </c>
      <c r="AS71" s="164">
        <f t="shared" si="275"/>
        <v>119.53031999999997</v>
      </c>
      <c r="AT71" s="197">
        <f t="shared" si="254"/>
        <v>-2.1284651073199358E-2</v>
      </c>
      <c r="AU71" s="33"/>
      <c r="AV71" s="92"/>
      <c r="AW71" s="92">
        <v>255.78440800000004</v>
      </c>
      <c r="AX71" s="92">
        <v>235.29184799999999</v>
      </c>
      <c r="AY71" s="92">
        <v>268.59074999999996</v>
      </c>
      <c r="AZ71" s="92">
        <f t="shared" si="276"/>
        <v>268.59074999999996</v>
      </c>
      <c r="BA71" s="197">
        <f t="shared" si="256"/>
        <v>0</v>
      </c>
      <c r="BC71" s="92">
        <f t="shared" si="284"/>
        <v>20.270999999999997</v>
      </c>
      <c r="BE71" s="92">
        <f t="shared" si="285"/>
        <v>14.145599999999998</v>
      </c>
      <c r="BF71" s="92">
        <f t="shared" si="286"/>
        <v>-1.5155999999999998</v>
      </c>
      <c r="BG71" s="92">
        <f t="shared" si="260"/>
        <v>1.35</v>
      </c>
      <c r="BH71" s="92"/>
      <c r="BI71" s="92">
        <f t="shared" si="287"/>
        <v>6.2909999999999995</v>
      </c>
      <c r="BK71" s="119">
        <v>0.16800000000000001</v>
      </c>
      <c r="BL71" s="119">
        <v>0.45</v>
      </c>
      <c r="BO71" s="574">
        <v>2.1218400000000002</v>
      </c>
      <c r="BP71" s="574">
        <v>1.35</v>
      </c>
      <c r="BQ71" s="574">
        <f t="shared" si="262"/>
        <v>0.77184000000000008</v>
      </c>
    </row>
    <row r="72" spans="1:69" ht="15.75" hidden="1" customHeight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IF('UK Prices'!D72=0,"",'UK Prices'!D72)</f>
        <v>SuperDry Textured Sleeve Stripe w/ Self Fabric Reversible Collar (T)</v>
      </c>
      <c r="E72" s="99" t="s">
        <v>142</v>
      </c>
      <c r="F72" s="246" t="str">
        <f>'ITMA Form Data'!G72</f>
        <v>EUR-S16-12</v>
      </c>
      <c r="G72" s="203">
        <v>13.8</v>
      </c>
      <c r="H72" s="254">
        <f t="shared" si="277"/>
        <v>-0.12463768115942032</v>
      </c>
      <c r="I72" s="203"/>
      <c r="J72" s="203">
        <v>12.08</v>
      </c>
      <c r="K72" s="193">
        <v>0.35</v>
      </c>
      <c r="L72" s="140">
        <f>SUM('UK Prices'!J72*$U$2*0.85)*$L$4</f>
        <v>0</v>
      </c>
      <c r="M72" s="140">
        <f t="shared" si="278"/>
        <v>1.4915999999999998</v>
      </c>
      <c r="N72" s="194">
        <v>0.12</v>
      </c>
      <c r="O72" s="686">
        <f t="shared" si="279"/>
        <v>13.9216</v>
      </c>
      <c r="P72" s="189"/>
      <c r="Q72" s="195"/>
      <c r="R72" s="189"/>
      <c r="S72" s="140"/>
      <c r="T72" s="140">
        <v>9.7887834482758613</v>
      </c>
      <c r="U72" s="196">
        <f t="shared" si="280"/>
        <v>9.6011034482758628</v>
      </c>
      <c r="V72" s="197">
        <f t="shared" si="246"/>
        <v>-1.9172964750083971E-2</v>
      </c>
      <c r="X72" s="92"/>
      <c r="Y72" s="92"/>
      <c r="Z72" s="92">
        <v>13.517843809523809</v>
      </c>
      <c r="AA72" s="196">
        <f t="shared" si="281"/>
        <v>13.258666666666667</v>
      </c>
      <c r="AB72" s="197">
        <f t="shared" si="248"/>
        <v>-1.9172964750084082E-2</v>
      </c>
      <c r="AC72" s="33"/>
      <c r="AD72" s="92"/>
      <c r="AE72" s="92"/>
      <c r="AF72" s="92">
        <v>124.19519</v>
      </c>
      <c r="AG72" s="164">
        <f t="shared" si="282"/>
        <v>121.81399999999999</v>
      </c>
      <c r="AH72" s="197">
        <f t="shared" si="250"/>
        <v>-1.9172964750084152E-2</v>
      </c>
      <c r="AI72" s="33"/>
      <c r="AJ72" s="92"/>
      <c r="AK72" s="92"/>
      <c r="AL72" s="92">
        <v>95.807717999999994</v>
      </c>
      <c r="AM72" s="164">
        <f t="shared" si="283"/>
        <v>93.970799999999997</v>
      </c>
      <c r="AN72" s="197">
        <f t="shared" si="252"/>
        <v>-1.9172964750084093E-2</v>
      </c>
      <c r="AP72" s="92"/>
      <c r="AQ72" s="92"/>
      <c r="AR72" s="92">
        <v>119.93706919999998</v>
      </c>
      <c r="AS72" s="164">
        <f t="shared" si="275"/>
        <v>117.63751999999999</v>
      </c>
      <c r="AT72" s="197">
        <f t="shared" si="254"/>
        <v>-1.9172964750084016E-2</v>
      </c>
      <c r="AU72" s="33"/>
      <c r="AV72" s="92"/>
      <c r="AW72" s="92">
        <v>263.60883999999999</v>
      </c>
      <c r="AX72" s="92">
        <v>231.56592799999996</v>
      </c>
      <c r="AY72" s="92">
        <v>264.74824999999998</v>
      </c>
      <c r="AZ72" s="92">
        <f t="shared" si="58"/>
        <v>264.74824999999998</v>
      </c>
      <c r="BA72" s="197">
        <f t="shared" si="256"/>
        <v>0</v>
      </c>
      <c r="BC72" s="92">
        <f t="shared" si="284"/>
        <v>19.980999999999998</v>
      </c>
      <c r="BE72" s="92">
        <f t="shared" si="285"/>
        <v>13.9216</v>
      </c>
      <c r="BF72" s="92">
        <f t="shared" si="286"/>
        <v>-1.4915999999999998</v>
      </c>
      <c r="BG72" s="92">
        <f t="shared" si="260"/>
        <v>1.35</v>
      </c>
      <c r="BH72" s="92"/>
      <c r="BI72" s="92">
        <f t="shared" si="287"/>
        <v>6.2009999999999996</v>
      </c>
      <c r="BK72" s="119">
        <v>0.16800000000000001</v>
      </c>
      <c r="BL72" s="119">
        <v>0.45</v>
      </c>
      <c r="BO72" s="574">
        <v>2.0882399999999999</v>
      </c>
      <c r="BP72" s="574">
        <v>1.35</v>
      </c>
      <c r="BQ72" s="574">
        <f t="shared" si="262"/>
        <v>0.73823999999999979</v>
      </c>
    </row>
    <row r="73" spans="1:69" ht="15.75" hidden="1" customHeight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IF('UK Prices'!D73=0,"",'UK Prices'!D73)</f>
        <v>Pique Pin Dot Print w/ Self Collar (A)</v>
      </c>
      <c r="E73" s="99" t="s">
        <v>142</v>
      </c>
      <c r="F73" s="246" t="str">
        <f>'ITMA Form Data'!G73</f>
        <v>EUR-S16-14</v>
      </c>
      <c r="G73" s="203">
        <v>12.1</v>
      </c>
      <c r="H73" s="254">
        <f t="shared" ref="H73:H77" si="288">(J73-G73)/G73</f>
        <v>-1.6528925619834359E-3</v>
      </c>
      <c r="I73" s="203"/>
      <c r="J73" s="203">
        <v>12.08</v>
      </c>
      <c r="K73" s="193">
        <v>0.35</v>
      </c>
      <c r="L73" s="140">
        <f>SUM('UK Prices'!J73*$U$2*0.85)*$L$4</f>
        <v>0</v>
      </c>
      <c r="M73" s="140">
        <f t="shared" ref="M73:M77" si="289">N73*SUM(J73:L73)</f>
        <v>1.4915999999999998</v>
      </c>
      <c r="N73" s="194">
        <v>0.12</v>
      </c>
      <c r="O73" s="686">
        <f t="shared" ref="O73:O77" si="290">+J73+K73+M73</f>
        <v>13.9216</v>
      </c>
      <c r="P73" s="189"/>
      <c r="Q73" s="195"/>
      <c r="R73" s="189"/>
      <c r="S73" s="140"/>
      <c r="T73" s="140">
        <v>9.7887834482758613</v>
      </c>
      <c r="U73" s="196">
        <f t="shared" ref="U73:U77" si="291">SUM(O73/$U$2)+P73+Q73</f>
        <v>9.6011034482758628</v>
      </c>
      <c r="V73" s="197">
        <f t="shared" si="246"/>
        <v>-1.9172964750083971E-2</v>
      </c>
      <c r="X73" s="92"/>
      <c r="Y73" s="92"/>
      <c r="Z73" s="92">
        <v>13.517843809523809</v>
      </c>
      <c r="AA73" s="196">
        <f t="shared" ref="AA73:AA77" si="292">SUM(O73/$AA$2)</f>
        <v>13.258666666666667</v>
      </c>
      <c r="AB73" s="197">
        <f t="shared" si="248"/>
        <v>-1.9172964750084082E-2</v>
      </c>
      <c r="AC73" s="33"/>
      <c r="AD73" s="92"/>
      <c r="AE73" s="92"/>
      <c r="AF73" s="92">
        <v>124.19519</v>
      </c>
      <c r="AG73" s="164">
        <f t="shared" ref="AG73:AG77" si="293">SUM(O73*$AG$2)</f>
        <v>121.81399999999999</v>
      </c>
      <c r="AH73" s="197">
        <f t="shared" si="250"/>
        <v>-1.9172964750084152E-2</v>
      </c>
      <c r="AI73" s="33"/>
      <c r="AJ73" s="92"/>
      <c r="AK73" s="92"/>
      <c r="AL73" s="92">
        <v>95.807717999999994</v>
      </c>
      <c r="AM73" s="164">
        <f t="shared" ref="AM73:AM77" si="294">SUM(O73*$AM$2)</f>
        <v>93.970799999999997</v>
      </c>
      <c r="AN73" s="197">
        <f t="shared" si="252"/>
        <v>-1.9172964750084093E-2</v>
      </c>
      <c r="AP73" s="92"/>
      <c r="AQ73" s="92"/>
      <c r="AR73" s="92">
        <v>119.93706919999998</v>
      </c>
      <c r="AS73" s="164">
        <f t="shared" ref="AS73:AS77" si="295">SUM(O73*$AS$2)</f>
        <v>117.63751999999999</v>
      </c>
      <c r="AT73" s="197">
        <f t="shared" si="254"/>
        <v>-1.9172964750084016E-2</v>
      </c>
      <c r="AU73" s="33"/>
      <c r="AV73" s="92"/>
      <c r="AW73" s="92">
        <v>231.93851999999998</v>
      </c>
      <c r="AX73" s="92">
        <v>231.56592799999996</v>
      </c>
      <c r="AY73" s="92">
        <v>264.74824999999998</v>
      </c>
      <c r="AZ73" s="92">
        <f t="shared" si="58"/>
        <v>264.74824999999998</v>
      </c>
      <c r="BA73" s="197">
        <f t="shared" si="256"/>
        <v>0</v>
      </c>
      <c r="BC73" s="92">
        <f t="shared" ref="BC73:BC77" si="296">SUM(BE73:BI73)</f>
        <v>19.980999999999998</v>
      </c>
      <c r="BE73" s="92">
        <f t="shared" ref="BE73:BE77" si="297">O73</f>
        <v>13.9216</v>
      </c>
      <c r="BF73" s="92">
        <f t="shared" ref="BF73:BF77" si="298">-M73</f>
        <v>-1.4915999999999998</v>
      </c>
      <c r="BG73" s="92">
        <f t="shared" si="260"/>
        <v>1.35</v>
      </c>
      <c r="BH73" s="92"/>
      <c r="BI73" s="92">
        <f t="shared" ref="BI73:BI77" si="299">SUM(BE73:BG73)*BL73</f>
        <v>6.2009999999999996</v>
      </c>
      <c r="BK73" s="119">
        <v>0.16800000000000001</v>
      </c>
      <c r="BL73" s="119">
        <v>0.45</v>
      </c>
      <c r="BO73" s="574">
        <v>2.0882399999999999</v>
      </c>
      <c r="BP73" s="574">
        <v>1.35</v>
      </c>
      <c r="BQ73" s="574">
        <f t="shared" si="262"/>
        <v>0.73823999999999979</v>
      </c>
    </row>
    <row r="74" spans="1:69" ht="15.75" hidden="1" customHeight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IF('UK Prices'!D74=0,"",'UK Prices'!D74)</f>
        <v>Raglan Jacquard w/ Solid Sleeves (T)</v>
      </c>
      <c r="E74" s="99" t="s">
        <v>326</v>
      </c>
      <c r="F74" s="246" t="str">
        <f>'ITMA Form Data'!G74</f>
        <v>EUR-S16-21</v>
      </c>
      <c r="G74" s="203">
        <v>11.78</v>
      </c>
      <c r="H74" s="254">
        <f>(J74-G74)/G74</f>
        <v>-1.1035653650254586E-2</v>
      </c>
      <c r="I74" s="203"/>
      <c r="J74" s="203">
        <v>11.65</v>
      </c>
      <c r="K74" s="193">
        <v>0.35</v>
      </c>
      <c r="L74" s="140">
        <f>SUM('UK Prices'!J74*$U$2*0.85)*$L$4</f>
        <v>0</v>
      </c>
      <c r="M74" s="140">
        <f>N74*SUM(J74:L74)</f>
        <v>1.44</v>
      </c>
      <c r="N74" s="194">
        <v>0.12</v>
      </c>
      <c r="O74" s="686">
        <f>+J74+K74+M74</f>
        <v>13.44</v>
      </c>
      <c r="P74" s="189"/>
      <c r="Q74" s="195"/>
      <c r="R74" s="189"/>
      <c r="S74" s="140"/>
      <c r="T74" s="140">
        <v>9.4566455172413804</v>
      </c>
      <c r="U74" s="196">
        <f>SUM(O74/$U$2)+P74+Q74</f>
        <v>9.2689655172413801</v>
      </c>
      <c r="V74" s="197">
        <f t="shared" si="246"/>
        <v>-1.9846360917073778E-2</v>
      </c>
      <c r="X74" s="92"/>
      <c r="Y74" s="92"/>
      <c r="Z74" s="92">
        <v>13.059177142857143</v>
      </c>
      <c r="AA74" s="196">
        <f>SUM(O74/$AA$2)</f>
        <v>12.799999999999999</v>
      </c>
      <c r="AB74" s="197">
        <f t="shared" si="248"/>
        <v>-1.9846360917073848E-2</v>
      </c>
      <c r="AC74" s="33"/>
      <c r="AD74" s="92"/>
      <c r="AE74" s="92"/>
      <c r="AF74" s="92">
        <v>119.98119000000001</v>
      </c>
      <c r="AG74" s="164">
        <f>SUM(O74*$AG$2)</f>
        <v>117.6</v>
      </c>
      <c r="AH74" s="197">
        <f t="shared" si="250"/>
        <v>-1.98463609170739E-2</v>
      </c>
      <c r="AI74" s="33"/>
      <c r="AJ74" s="92"/>
      <c r="AK74" s="92"/>
      <c r="AL74" s="92">
        <v>92.55691800000001</v>
      </c>
      <c r="AM74" s="164">
        <f>SUM(O74*$AM$2)</f>
        <v>90.72</v>
      </c>
      <c r="AN74" s="197">
        <f t="shared" si="252"/>
        <v>-1.9846360917073872E-2</v>
      </c>
      <c r="AP74" s="92"/>
      <c r="AQ74" s="92"/>
      <c r="AR74" s="92">
        <v>115.8675492</v>
      </c>
      <c r="AS74" s="164">
        <f>SUM(O74*$AS$2)</f>
        <v>113.56799999999998</v>
      </c>
      <c r="AT74" s="197">
        <f t="shared" si="254"/>
        <v>-1.9846360917073886E-2</v>
      </c>
      <c r="AU74" s="33"/>
      <c r="AV74" s="92"/>
      <c r="AW74" s="92">
        <v>225.97704799999997</v>
      </c>
      <c r="AX74" s="92">
        <v>223.55520000000001</v>
      </c>
      <c r="AY74" s="92">
        <v>256.486875</v>
      </c>
      <c r="AZ74" s="92">
        <f t="shared" si="58"/>
        <v>256.486875</v>
      </c>
      <c r="BA74" s="197">
        <f t="shared" si="256"/>
        <v>0</v>
      </c>
      <c r="BC74" s="92">
        <f>SUM(BE74:BI74)</f>
        <v>19.357500000000002</v>
      </c>
      <c r="BE74" s="92">
        <f>O74</f>
        <v>13.44</v>
      </c>
      <c r="BF74" s="92">
        <f>-M74</f>
        <v>-1.44</v>
      </c>
      <c r="BG74" s="92">
        <f t="shared" si="260"/>
        <v>1.35</v>
      </c>
      <c r="BH74" s="92"/>
      <c r="BI74" s="92">
        <f>SUM(BE74:BG74)*BL74</f>
        <v>6.0075000000000003</v>
      </c>
      <c r="BK74" s="119">
        <v>0.16800000000000001</v>
      </c>
      <c r="BL74" s="119">
        <v>0.45</v>
      </c>
      <c r="BO74" s="574">
        <v>2.016</v>
      </c>
      <c r="BP74" s="574">
        <v>1.35</v>
      </c>
      <c r="BQ74" s="574">
        <f t="shared" si="262"/>
        <v>0.66599999999999993</v>
      </c>
    </row>
    <row r="75" spans="1:69" ht="15.75" hidden="1" customHeight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IF('UK Prices'!D75=0,"",'UK Prices'!D75)</f>
        <v>Pieced Back Pique w/ Knit Collar (A)</v>
      </c>
      <c r="E75" s="99" t="s">
        <v>142</v>
      </c>
      <c r="F75" s="246" t="str">
        <f>'ITMA Form Data'!G75</f>
        <v>EUR-S16-07</v>
      </c>
      <c r="G75" s="203">
        <v>12.3</v>
      </c>
      <c r="H75" s="254">
        <f>(J75-G75)/G75</f>
        <v>-6.2601626016260264E-2</v>
      </c>
      <c r="I75" s="203"/>
      <c r="J75" s="203">
        <v>11.53</v>
      </c>
      <c r="K75" s="193">
        <v>0.35</v>
      </c>
      <c r="L75" s="140">
        <f>SUM('UK Prices'!J75*$U$2*0.85)*$L$4</f>
        <v>0</v>
      </c>
      <c r="M75" s="140">
        <f>N75*SUM(J75:L75)</f>
        <v>1.4255999999999998</v>
      </c>
      <c r="N75" s="194">
        <v>0.12</v>
      </c>
      <c r="O75" s="686">
        <f>+J75+K75+M75</f>
        <v>13.305599999999998</v>
      </c>
      <c r="P75" s="189"/>
      <c r="Q75" s="195"/>
      <c r="R75" s="189"/>
      <c r="S75" s="140"/>
      <c r="T75" s="140">
        <v>9.3639558620689645</v>
      </c>
      <c r="U75" s="196">
        <f>SUM(O75/$U$2)+P75+Q75</f>
        <v>9.1762758620689642</v>
      </c>
      <c r="V75" s="197">
        <f t="shared" si="246"/>
        <v>-2.0042811261023225E-2</v>
      </c>
      <c r="X75" s="92"/>
      <c r="Y75" s="92"/>
      <c r="Z75" s="92">
        <v>12.931177142857141</v>
      </c>
      <c r="AA75" s="196">
        <f>SUM(O75/$AA$2)</f>
        <v>12.671999999999997</v>
      </c>
      <c r="AB75" s="197">
        <f t="shared" si="248"/>
        <v>-2.004281126102329E-2</v>
      </c>
      <c r="AC75" s="33"/>
      <c r="AD75" s="92"/>
      <c r="AE75" s="92"/>
      <c r="AF75" s="92">
        <v>118.80518999999998</v>
      </c>
      <c r="AG75" s="164">
        <f>SUM(O75*$AG$2)</f>
        <v>116.42399999999998</v>
      </c>
      <c r="AH75" s="197">
        <f t="shared" si="250"/>
        <v>-2.0042811261023228E-2</v>
      </c>
      <c r="AI75" s="33"/>
      <c r="AJ75" s="92"/>
      <c r="AK75" s="92"/>
      <c r="AL75" s="92">
        <v>91.649717999999993</v>
      </c>
      <c r="AM75" s="164">
        <f>SUM(O75*$AM$2)</f>
        <v>89.812799999999982</v>
      </c>
      <c r="AN75" s="197">
        <f t="shared" si="252"/>
        <v>-2.0042811261023318E-2</v>
      </c>
      <c r="AP75" s="92"/>
      <c r="AQ75" s="92"/>
      <c r="AR75" s="92">
        <v>114.73186919999998</v>
      </c>
      <c r="AS75" s="164">
        <f>SUM(O75*$AS$2)</f>
        <v>112.43231999999998</v>
      </c>
      <c r="AT75" s="197">
        <f t="shared" si="254"/>
        <v>-2.0042811261023207E-2</v>
      </c>
      <c r="AU75" s="33"/>
      <c r="AV75" s="92"/>
      <c r="AW75" s="92">
        <v>235.66444000000001</v>
      </c>
      <c r="AX75" s="92">
        <v>221.31964799999997</v>
      </c>
      <c r="AY75" s="92">
        <v>254.18137499999997</v>
      </c>
      <c r="AZ75" s="92">
        <f>BC75*$AZ$2</f>
        <v>254.18137499999997</v>
      </c>
      <c r="BA75" s="197">
        <f t="shared" si="256"/>
        <v>0</v>
      </c>
      <c r="BC75" s="92">
        <f>SUM(BE75:BI75)</f>
        <v>19.183499999999999</v>
      </c>
      <c r="BE75" s="92">
        <f>O75</f>
        <v>13.305599999999998</v>
      </c>
      <c r="BF75" s="92">
        <f>-M75</f>
        <v>-1.4255999999999998</v>
      </c>
      <c r="BG75" s="92">
        <f t="shared" si="260"/>
        <v>1.35</v>
      </c>
      <c r="BH75" s="92"/>
      <c r="BI75" s="92">
        <f>SUM(BE75:BG75)*BL75</f>
        <v>5.9534999999999991</v>
      </c>
      <c r="BK75" s="119">
        <v>0.16800000000000001</v>
      </c>
      <c r="BL75" s="119">
        <v>0.45</v>
      </c>
      <c r="BO75" s="574">
        <v>1.9958400000000001</v>
      </c>
      <c r="BP75" s="574">
        <v>1.35</v>
      </c>
      <c r="BQ75" s="574">
        <f t="shared" si="262"/>
        <v>0.64583999999999997</v>
      </c>
    </row>
    <row r="76" spans="1:69" ht="15.75" hidden="1" customHeight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IF('UK Prices'!D76=0,"",'UK Prices'!D76)</f>
        <v>Smooth Pique Solid w/ Knit Collar (T)</v>
      </c>
      <c r="E76" s="99" t="s">
        <v>142</v>
      </c>
      <c r="F76" s="246" t="str">
        <f>'ITMA Form Data'!G76</f>
        <v>EUR-S16-05</v>
      </c>
      <c r="G76" s="203">
        <v>11</v>
      </c>
      <c r="H76" s="254">
        <f>(J76-G76)/G76</f>
        <v>4.3636363636363674E-2</v>
      </c>
      <c r="I76" s="203"/>
      <c r="J76" s="203">
        <v>11.48</v>
      </c>
      <c r="K76" s="193">
        <v>0.35</v>
      </c>
      <c r="L76" s="140">
        <f>SUM('UK Prices'!J76*$U$2*0.85)*$L$4</f>
        <v>0</v>
      </c>
      <c r="M76" s="140">
        <f>N76*SUM(J76:L76)</f>
        <v>1.4196</v>
      </c>
      <c r="N76" s="194">
        <v>0.12</v>
      </c>
      <c r="O76" s="686">
        <f>+J76+K76+M76</f>
        <v>13.249600000000001</v>
      </c>
      <c r="P76" s="189"/>
      <c r="Q76" s="195"/>
      <c r="R76" s="189"/>
      <c r="S76" s="140"/>
      <c r="T76" s="140">
        <v>9.3253351724137943</v>
      </c>
      <c r="U76" s="196">
        <f>SUM(O76/$U$2)+P76+Q76</f>
        <v>9.137655172413794</v>
      </c>
      <c r="V76" s="197">
        <f t="shared" si="246"/>
        <v>-2.0125818164176582E-2</v>
      </c>
      <c r="X76" s="92"/>
      <c r="Y76" s="92"/>
      <c r="Z76" s="92">
        <v>12.87784380952381</v>
      </c>
      <c r="AA76" s="196">
        <f>SUM(O76/$AA$2)</f>
        <v>12.618666666666668</v>
      </c>
      <c r="AB76" s="197">
        <f t="shared" si="248"/>
        <v>-2.0125818164176509E-2</v>
      </c>
      <c r="AC76" s="33"/>
      <c r="AD76" s="92"/>
      <c r="AE76" s="92"/>
      <c r="AF76" s="92">
        <v>118.31519</v>
      </c>
      <c r="AG76" s="164">
        <f>SUM(O76*$AG$2)</f>
        <v>115.93400000000001</v>
      </c>
      <c r="AH76" s="197">
        <f t="shared" si="250"/>
        <v>-2.0125818164176464E-2</v>
      </c>
      <c r="AI76" s="33"/>
      <c r="AJ76" s="92"/>
      <c r="AK76" s="92"/>
      <c r="AL76" s="92">
        <v>91.271718000000007</v>
      </c>
      <c r="AM76" s="164">
        <f>SUM(O76*$AM$2)</f>
        <v>89.43480000000001</v>
      </c>
      <c r="AN76" s="197">
        <f t="shared" si="252"/>
        <v>-2.012581816417652E-2</v>
      </c>
      <c r="AP76" s="92"/>
      <c r="AQ76" s="92"/>
      <c r="AR76" s="92">
        <v>114.2586692</v>
      </c>
      <c r="AS76" s="164">
        <f>SUM(O76*$AS$2)</f>
        <v>111.95912</v>
      </c>
      <c r="AT76" s="197">
        <f t="shared" si="254"/>
        <v>-2.0125818164176565E-2</v>
      </c>
      <c r="AU76" s="33"/>
      <c r="AV76" s="92"/>
      <c r="AW76" s="92">
        <v>211.44596000000001</v>
      </c>
      <c r="AX76" s="92">
        <v>220.38816800000001</v>
      </c>
      <c r="AY76" s="92">
        <v>253.22075000000001</v>
      </c>
      <c r="AZ76" s="92">
        <f>BC76*$AZ$2</f>
        <v>253.22075000000007</v>
      </c>
      <c r="BA76" s="197">
        <f t="shared" si="256"/>
        <v>2.2448167798574174E-16</v>
      </c>
      <c r="BC76" s="92">
        <f>SUM(BE76:BI76)</f>
        <v>19.111000000000004</v>
      </c>
      <c r="BE76" s="92">
        <f>O76</f>
        <v>13.249600000000001</v>
      </c>
      <c r="BF76" s="92">
        <f>-M76</f>
        <v>-1.4196</v>
      </c>
      <c r="BG76" s="92">
        <f t="shared" si="260"/>
        <v>1.35</v>
      </c>
      <c r="BH76" s="92"/>
      <c r="BI76" s="92">
        <f>SUM(BE76:BG76)*BL76</f>
        <v>5.9310000000000009</v>
      </c>
      <c r="BK76" s="119">
        <v>0.16800000000000001</v>
      </c>
      <c r="BL76" s="119">
        <v>0.45</v>
      </c>
      <c r="BO76" s="574">
        <v>1.9874400000000001</v>
      </c>
      <c r="BP76" s="574">
        <v>1.35</v>
      </c>
      <c r="BQ76" s="574">
        <f t="shared" si="262"/>
        <v>0.63744000000000001</v>
      </c>
    </row>
    <row r="77" spans="1:69" ht="15.75" hidden="1" customHeight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IF('UK Prices'!D77=0,"",'UK Prices'!D77)</f>
        <v>Lisle Solid Brother w/ Self Collar (A)</v>
      </c>
      <c r="E77" s="99" t="s">
        <v>326</v>
      </c>
      <c r="F77" s="246" t="str">
        <f>'ITMA Form Data'!G77</f>
        <v>EUR-S16-24</v>
      </c>
      <c r="G77" s="203">
        <v>11.3</v>
      </c>
      <c r="H77" s="254">
        <f t="shared" si="288"/>
        <v>-8.8495575221240186E-3</v>
      </c>
      <c r="I77" s="203"/>
      <c r="J77" s="203">
        <v>11.2</v>
      </c>
      <c r="K77" s="193">
        <v>0.35</v>
      </c>
      <c r="L77" s="140">
        <f>SUM('UK Prices'!J77*$U$2*0.85)*$L$4</f>
        <v>0</v>
      </c>
      <c r="M77" s="140">
        <f t="shared" si="289"/>
        <v>1.3859999999999999</v>
      </c>
      <c r="N77" s="194">
        <v>0.12</v>
      </c>
      <c r="O77" s="686">
        <f t="shared" si="290"/>
        <v>12.935999999999998</v>
      </c>
      <c r="P77" s="189"/>
      <c r="Q77" s="195"/>
      <c r="R77" s="189"/>
      <c r="S77" s="140"/>
      <c r="T77" s="140">
        <v>9.1090593103448274</v>
      </c>
      <c r="U77" s="196">
        <f t="shared" si="291"/>
        <v>8.9213793103448271</v>
      </c>
      <c r="V77" s="197">
        <f t="shared" si="246"/>
        <v>-2.0603664286921366E-2</v>
      </c>
      <c r="X77" s="92"/>
      <c r="Y77" s="92"/>
      <c r="Z77" s="92">
        <v>12.579177142857143</v>
      </c>
      <c r="AA77" s="196">
        <f t="shared" si="292"/>
        <v>12.319999999999999</v>
      </c>
      <c r="AB77" s="197">
        <f t="shared" si="248"/>
        <v>-2.0603664286921435E-2</v>
      </c>
      <c r="AC77" s="33"/>
      <c r="AD77" s="92"/>
      <c r="AE77" s="92"/>
      <c r="AF77" s="92">
        <v>115.57119</v>
      </c>
      <c r="AG77" s="164">
        <f t="shared" si="293"/>
        <v>113.18999999999998</v>
      </c>
      <c r="AH77" s="197">
        <f t="shared" si="250"/>
        <v>-2.0603664286921487E-2</v>
      </c>
      <c r="AI77" s="33"/>
      <c r="AJ77" s="92"/>
      <c r="AK77" s="92"/>
      <c r="AL77" s="92">
        <v>89.154917999999995</v>
      </c>
      <c r="AM77" s="164">
        <f t="shared" si="294"/>
        <v>87.317999999999984</v>
      </c>
      <c r="AN77" s="197">
        <f t="shared" si="252"/>
        <v>-2.0603664286921463E-2</v>
      </c>
      <c r="AP77" s="92"/>
      <c r="AQ77" s="92"/>
      <c r="AR77" s="92">
        <v>111.60874919999999</v>
      </c>
      <c r="AS77" s="164">
        <f t="shared" si="295"/>
        <v>109.30919999999998</v>
      </c>
      <c r="AT77" s="197">
        <f t="shared" si="254"/>
        <v>-2.0603664286921473E-2</v>
      </c>
      <c r="AU77" s="33"/>
      <c r="AV77" s="92"/>
      <c r="AW77" s="92">
        <v>217.03483999999997</v>
      </c>
      <c r="AX77" s="92">
        <v>215.17188000000002</v>
      </c>
      <c r="AY77" s="92">
        <v>247.84125000000003</v>
      </c>
      <c r="AZ77" s="92">
        <f t="shared" si="58"/>
        <v>247.84124999999997</v>
      </c>
      <c r="BA77" s="197">
        <f t="shared" si="256"/>
        <v>-2.2935414851566479E-16</v>
      </c>
      <c r="BC77" s="92">
        <f t="shared" si="296"/>
        <v>18.704999999999998</v>
      </c>
      <c r="BE77" s="92">
        <f t="shared" si="297"/>
        <v>12.935999999999998</v>
      </c>
      <c r="BF77" s="92">
        <f t="shared" si="298"/>
        <v>-1.3859999999999999</v>
      </c>
      <c r="BG77" s="92">
        <f t="shared" si="260"/>
        <v>1.35</v>
      </c>
      <c r="BH77" s="92"/>
      <c r="BI77" s="92">
        <f t="shared" si="299"/>
        <v>5.8049999999999997</v>
      </c>
      <c r="BK77" s="119">
        <v>0.16800000000000001</v>
      </c>
      <c r="BL77" s="119">
        <v>0.45</v>
      </c>
      <c r="BO77" s="574">
        <v>1.9404000000000003</v>
      </c>
      <c r="BP77" s="574">
        <v>1.35</v>
      </c>
      <c r="BQ77" s="574">
        <f t="shared" si="262"/>
        <v>0.59040000000000026</v>
      </c>
    </row>
    <row r="78" spans="1:69" ht="15.75" hidden="1" customHeight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IF('UK Prices'!D78=0,"",'UK Prices'!D78)</f>
        <v>Stretch Lisle w/neck tape trim (A)</v>
      </c>
      <c r="E78" s="99" t="s">
        <v>142</v>
      </c>
      <c r="F78" s="191" t="str">
        <f>'ITMA Form Data'!G78</f>
        <v>EUR-BE-06</v>
      </c>
      <c r="G78" s="203">
        <v>9.68</v>
      </c>
      <c r="H78" s="254">
        <f t="shared" ref="H78" si="300">(J78-G78)/G78</f>
        <v>0</v>
      </c>
      <c r="I78" s="203"/>
      <c r="J78" s="203">
        <v>9.68</v>
      </c>
      <c r="K78" s="193">
        <v>0.35</v>
      </c>
      <c r="L78" s="140">
        <f>SUM('UK Prices'!J78*$U$2*0.85)*$L$4</f>
        <v>0</v>
      </c>
      <c r="M78" s="140">
        <f t="shared" ref="M78" si="301">N78*SUM(J78:L78)</f>
        <v>1.2035999999999998</v>
      </c>
      <c r="N78" s="194">
        <v>0.12</v>
      </c>
      <c r="O78" s="686">
        <f t="shared" ref="O78" si="302">+J78+K78+M78</f>
        <v>11.233599999999999</v>
      </c>
      <c r="P78" s="189"/>
      <c r="Q78" s="195"/>
      <c r="R78" s="189"/>
      <c r="S78" s="140">
        <v>7.39</v>
      </c>
      <c r="T78" s="140">
        <v>7.934990344827586</v>
      </c>
      <c r="U78" s="196">
        <f t="shared" ref="U78" si="303">SUM(O78/$U$2)+P78+Q78</f>
        <v>7.7473103448275857</v>
      </c>
      <c r="V78" s="197">
        <f t="shared" si="246"/>
        <v>-2.3652202692639603E-2</v>
      </c>
      <c r="X78" s="92">
        <v>8.5217398518518497</v>
      </c>
      <c r="Y78" s="92">
        <v>9.7471661016949156</v>
      </c>
      <c r="Z78" s="92">
        <v>10.957843809523808</v>
      </c>
      <c r="AA78" s="196">
        <f t="shared" ref="AA78" si="304">SUM(O78/$AA$2)</f>
        <v>10.698666666666666</v>
      </c>
      <c r="AB78" s="197">
        <f t="shared" si="248"/>
        <v>-2.3652202692639519E-2</v>
      </c>
      <c r="AC78" s="33"/>
      <c r="AD78" s="92">
        <v>74.778267199999988</v>
      </c>
      <c r="AE78" s="92">
        <v>93.163413599999984</v>
      </c>
      <c r="AF78" s="92">
        <v>100.67518999999999</v>
      </c>
      <c r="AG78" s="164">
        <f t="shared" ref="AG78" si="305">SUM(O78*$AG$2)</f>
        <v>98.293999999999997</v>
      </c>
      <c r="AH78" s="197">
        <f t="shared" si="250"/>
        <v>-2.3652202692639467E-2</v>
      </c>
      <c r="AI78" s="33"/>
      <c r="AJ78" s="92">
        <v>63.273918399999992</v>
      </c>
      <c r="AK78" s="92">
        <v>73.610598400000001</v>
      </c>
      <c r="AL78" s="92">
        <v>77.663717999999989</v>
      </c>
      <c r="AM78" s="164">
        <f t="shared" ref="AM78" si="306">SUM(O78*$AM$2)</f>
        <v>75.826799999999992</v>
      </c>
      <c r="AN78" s="197">
        <f t="shared" si="252"/>
        <v>-2.3652202692639533E-2</v>
      </c>
      <c r="AP78" s="92">
        <v>69.026092799999986</v>
      </c>
      <c r="AQ78" s="92">
        <v>87.412585599999986</v>
      </c>
      <c r="AR78" s="92">
        <v>97.223469199999982</v>
      </c>
      <c r="AS78" s="164">
        <f t="shared" ref="AS78" si="307">SUM(O78*$AS$2)</f>
        <v>94.923919999999981</v>
      </c>
      <c r="AT78" s="197">
        <f t="shared" si="254"/>
        <v>-2.3652202692639585E-2</v>
      </c>
      <c r="AU78" s="33"/>
      <c r="AV78" s="92"/>
      <c r="AW78" s="92">
        <v>186.85488799999999</v>
      </c>
      <c r="AX78" s="92">
        <v>186.85488799999999</v>
      </c>
      <c r="AY78" s="92">
        <v>218.63824999999997</v>
      </c>
      <c r="AZ78" s="92">
        <f>BC78*$AZ$2</f>
        <v>218.63824999999997</v>
      </c>
      <c r="BA78" s="197">
        <f t="shared" si="256"/>
        <v>0</v>
      </c>
      <c r="BC78" s="92">
        <f t="shared" ref="BC78" si="308">SUM(BE78:BI78)</f>
        <v>16.500999999999998</v>
      </c>
      <c r="BE78" s="92">
        <f t="shared" ref="BE78" si="309">O78</f>
        <v>11.233599999999999</v>
      </c>
      <c r="BF78" s="92">
        <f t="shared" ref="BF78" si="310">-M78</f>
        <v>-1.2035999999999998</v>
      </c>
      <c r="BG78" s="92">
        <f t="shared" si="260"/>
        <v>1.35</v>
      </c>
      <c r="BH78" s="92"/>
      <c r="BI78" s="92">
        <f t="shared" ref="BI78" si="311">SUM(BE78:BG78)*BL78</f>
        <v>5.1209999999999996</v>
      </c>
      <c r="BK78" s="119">
        <v>0.16800000000000001</v>
      </c>
      <c r="BL78" s="119">
        <v>0.45</v>
      </c>
      <c r="BO78" s="574">
        <v>1.6850400000000001</v>
      </c>
      <c r="BP78" s="574">
        <v>1.35</v>
      </c>
      <c r="BQ78" s="574">
        <f t="shared" si="262"/>
        <v>0.33504</v>
      </c>
    </row>
    <row r="79" spans="1:69" ht="15.75" hidden="1" customHeight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IF('UK Prices'!D79=0,"",'UK Prices'!D79)</f>
        <v>Performance T-Shirt</v>
      </c>
      <c r="E79" s="99" t="s">
        <v>326</v>
      </c>
      <c r="F79" s="246" t="str">
        <f>'ITMA Form Data'!G79</f>
        <v>EUR-BE-131</v>
      </c>
      <c r="G79" s="203">
        <v>5.28</v>
      </c>
      <c r="H79" s="254">
        <f>(J79-G79)/G79</f>
        <v>0.24621212121212116</v>
      </c>
      <c r="I79" s="203"/>
      <c r="J79" s="203">
        <v>6.58</v>
      </c>
      <c r="K79" s="193">
        <v>0.35</v>
      </c>
      <c r="L79" s="140">
        <f>SUM('UK Prices'!J79*$U$2*0.85)*$L$4</f>
        <v>0</v>
      </c>
      <c r="M79" s="140">
        <f>N79*SUM(J79:L79)</f>
        <v>0.83159999999999989</v>
      </c>
      <c r="N79" s="194">
        <v>0.12</v>
      </c>
      <c r="O79" s="686">
        <f>+J79+K79+M79</f>
        <v>7.7615999999999996</v>
      </c>
      <c r="P79" s="189"/>
      <c r="Q79" s="195"/>
      <c r="R79" s="189"/>
      <c r="S79" s="140">
        <v>4.1318112820512818</v>
      </c>
      <c r="T79" s="140">
        <v>5.4466675862068961</v>
      </c>
      <c r="U79" s="196">
        <f>SUM(O79/$U$2)+P79+Q79</f>
        <v>5.3528275862068968</v>
      </c>
      <c r="V79" s="197">
        <f t="shared" si="246"/>
        <v>-1.722888326022301E-2</v>
      </c>
      <c r="X79" s="92"/>
      <c r="Y79" s="92">
        <v>5.4578305084745766</v>
      </c>
      <c r="Z79" s="92">
        <v>7.5215885714285706</v>
      </c>
      <c r="AA79" s="196">
        <f>SUM(O79/$AA$2)</f>
        <v>7.3919999999999995</v>
      </c>
      <c r="AB79" s="197">
        <f t="shared" si="248"/>
        <v>-1.7228883260223111E-2</v>
      </c>
      <c r="AC79" s="33"/>
      <c r="AD79" s="92"/>
      <c r="AE79" s="92">
        <v>52.165943999999996</v>
      </c>
      <c r="AF79" s="92">
        <v>69.104594999999989</v>
      </c>
      <c r="AG79" s="164">
        <f>SUM(O79*$AG$2)</f>
        <v>67.914000000000001</v>
      </c>
      <c r="AH79" s="197">
        <f t="shared" si="250"/>
        <v>-1.7228883260222969E-2</v>
      </c>
      <c r="AI79" s="33"/>
      <c r="AJ79" s="92"/>
      <c r="AK79" s="92">
        <v>41.217536000000003</v>
      </c>
      <c r="AL79" s="92">
        <v>53.309258999999997</v>
      </c>
      <c r="AM79" s="164">
        <f>SUM(O79*$AM$2)</f>
        <v>52.390799999999999</v>
      </c>
      <c r="AN79" s="197">
        <f t="shared" si="252"/>
        <v>-1.7228883260223118E-2</v>
      </c>
      <c r="AP79" s="92"/>
      <c r="AQ79" s="92">
        <v>48.945824000000002</v>
      </c>
      <c r="AR79" s="92">
        <v>66.735294599999989</v>
      </c>
      <c r="AS79" s="164">
        <f>SUM(O79*$AS$2)</f>
        <v>65.585519999999988</v>
      </c>
      <c r="AT79" s="197">
        <f t="shared" si="254"/>
        <v>-1.7228883260223156E-2</v>
      </c>
      <c r="AU79" s="33"/>
      <c r="AV79" s="92"/>
      <c r="AW79" s="92">
        <v>104.884648</v>
      </c>
      <c r="AX79" s="92">
        <v>129.103128</v>
      </c>
      <c r="AY79" s="92">
        <v>159.0795</v>
      </c>
      <c r="AZ79" s="92">
        <f t="shared" si="58"/>
        <v>159.0795</v>
      </c>
      <c r="BA79" s="197">
        <f t="shared" si="256"/>
        <v>0</v>
      </c>
      <c r="BC79" s="92">
        <f>SUM(BE79:BI79)</f>
        <v>12.006</v>
      </c>
      <c r="BE79" s="92">
        <f>O79</f>
        <v>7.7615999999999996</v>
      </c>
      <c r="BF79" s="92">
        <f>-M79</f>
        <v>-0.83159999999999989</v>
      </c>
      <c r="BG79" s="92">
        <f t="shared" si="260"/>
        <v>1.35</v>
      </c>
      <c r="BH79" s="92"/>
      <c r="BI79" s="92">
        <f>SUM(BE79:BG79)*BL79</f>
        <v>3.726</v>
      </c>
      <c r="BK79" s="119">
        <v>0.16800000000000001</v>
      </c>
      <c r="BL79" s="119">
        <v>0.45</v>
      </c>
      <c r="BO79" s="574">
        <v>1.1642399999999999</v>
      </c>
      <c r="BP79" s="574">
        <v>1.35</v>
      </c>
      <c r="BQ79" s="574">
        <f t="shared" si="262"/>
        <v>-0.18576000000000015</v>
      </c>
    </row>
    <row r="80" spans="1:69" ht="15.75" hidden="1" customHeight="1" x14ac:dyDescent="0.3">
      <c r="A80" s="332">
        <f>'ITMA Form Data'!A80</f>
        <v>0</v>
      </c>
      <c r="B80" s="428" t="str">
        <f>'ITMA Form Data'!B80</f>
        <v>91670/2</v>
      </c>
      <c r="C80" s="428">
        <f>'ITMA Form Data'!C80</f>
        <v>0</v>
      </c>
      <c r="D80" s="289" t="str">
        <f>IF('UK Prices'!D80=0,"",'UK Prices'!D80)</f>
        <v>Smooth Pique Double Chest Stripe (T) - Prosports</v>
      </c>
      <c r="E80" s="99" t="s">
        <v>326</v>
      </c>
      <c r="F80" s="246" t="str">
        <f>'ITMA Form Data'!G80</f>
        <v>EM-EUR-S16-22</v>
      </c>
      <c r="G80" s="203">
        <v>11.78</v>
      </c>
      <c r="H80" s="254">
        <f t="shared" ref="H80" si="312">(J80-G80)/G80</f>
        <v>0.20543293718166383</v>
      </c>
      <c r="I80" s="203"/>
      <c r="J80" s="203">
        <v>14.2</v>
      </c>
      <c r="K80" s="193">
        <v>0.35</v>
      </c>
      <c r="L80" s="140">
        <f>SUM('UK Prices'!J79*$U$2*0.85)*$L$4</f>
        <v>0</v>
      </c>
      <c r="M80" s="140">
        <f t="shared" ref="M80" si="313">N80*SUM(J80:L80)</f>
        <v>1.7459999999999998</v>
      </c>
      <c r="N80" s="194">
        <v>0.12</v>
      </c>
      <c r="O80" s="686">
        <f t="shared" ref="O80" si="314">+J80+K80+M80</f>
        <v>16.295999999999999</v>
      </c>
      <c r="P80" s="189"/>
      <c r="Q80" s="195"/>
      <c r="R80" s="189"/>
      <c r="S80" s="140"/>
      <c r="T80" s="140">
        <v>11.332460689655171</v>
      </c>
      <c r="U80" s="196">
        <f t="shared" ref="U80" si="315">SUM(O80/$U$2)+P80+Q80</f>
        <v>11.238620689655173</v>
      </c>
      <c r="V80" s="197">
        <f t="shared" si="246"/>
        <v>-8.2806375922980392E-3</v>
      </c>
      <c r="X80" s="92"/>
      <c r="Y80" s="92"/>
      <c r="Z80" s="92">
        <v>15.649588571428568</v>
      </c>
      <c r="AA80" s="196">
        <f t="shared" ref="AA80" si="316">SUM(O80/$AA$2)</f>
        <v>15.52</v>
      </c>
      <c r="AB80" s="197">
        <f t="shared" si="248"/>
        <v>-8.2806375922979958E-3</v>
      </c>
      <c r="AC80" s="33"/>
      <c r="AD80" s="92"/>
      <c r="AE80" s="92"/>
      <c r="AF80" s="92">
        <v>143.78059499999998</v>
      </c>
      <c r="AG80" s="164">
        <f t="shared" ref="AG80" si="317">SUM(O80*$AG$2)</f>
        <v>142.59</v>
      </c>
      <c r="AH80" s="197">
        <f t="shared" si="250"/>
        <v>-8.2806375922979975E-3</v>
      </c>
      <c r="AI80" s="33"/>
      <c r="AJ80" s="92"/>
      <c r="AK80" s="92"/>
      <c r="AL80" s="92">
        <v>110.91645899999999</v>
      </c>
      <c r="AM80" s="164">
        <f t="shared" ref="AM80" si="318">SUM(O80*$AM$2)</f>
        <v>109.99799999999999</v>
      </c>
      <c r="AN80" s="197">
        <f t="shared" si="252"/>
        <v>-8.2806375922981693E-3</v>
      </c>
      <c r="AP80" s="92"/>
      <c r="AQ80" s="92"/>
      <c r="AR80" s="92">
        <v>138.85097459999997</v>
      </c>
      <c r="AS80" s="164">
        <f t="shared" ref="AS80" si="319">SUM(O80*$AS$2)</f>
        <v>137.70119999999997</v>
      </c>
      <c r="AT80" s="197">
        <f t="shared" si="254"/>
        <v>-8.2806375922981883E-3</v>
      </c>
      <c r="AU80" s="33"/>
      <c r="AV80" s="92"/>
      <c r="AW80" s="92">
        <v>225.97704799999997</v>
      </c>
      <c r="AX80" s="92">
        <v>263.60883999999999</v>
      </c>
      <c r="AY80" s="92">
        <v>305.47874999999993</v>
      </c>
      <c r="AZ80" s="92">
        <f t="shared" si="58"/>
        <v>305.47874999999999</v>
      </c>
      <c r="BA80" s="197">
        <f t="shared" si="256"/>
        <v>1.8607978087119981E-16</v>
      </c>
      <c r="BC80" s="92">
        <f t="shared" ref="BC80" si="320">SUM(BE80:BI80)</f>
        <v>23.055</v>
      </c>
      <c r="BE80" s="92">
        <f t="shared" ref="BE80" si="321">O80</f>
        <v>16.295999999999999</v>
      </c>
      <c r="BF80" s="92">
        <f t="shared" ref="BF80" si="322">-M80</f>
        <v>-1.7459999999999998</v>
      </c>
      <c r="BG80" s="92">
        <f t="shared" ref="BG80" si="323">K80+1</f>
        <v>1.35</v>
      </c>
      <c r="BH80" s="92"/>
      <c r="BI80" s="92">
        <f t="shared" ref="BI80" si="324">SUM(BE80:BG80)*BL80</f>
        <v>7.1549999999999994</v>
      </c>
      <c r="BK80" s="119">
        <v>0.16800000000000001</v>
      </c>
      <c r="BL80" s="119">
        <v>0.45</v>
      </c>
      <c r="BO80" s="574">
        <v>2.3772000000000002</v>
      </c>
      <c r="BP80" s="574">
        <v>1.35</v>
      </c>
      <c r="BQ80" s="574">
        <f t="shared" ref="BQ80" si="325">BO80-BP80</f>
        <v>1.0272000000000001</v>
      </c>
    </row>
    <row r="81" spans="1:69" ht="15.75" customHeight="1" x14ac:dyDescent="0.3">
      <c r="A81" s="206" t="str">
        <f>'ITMA Form Data'!A81</f>
        <v>OUTER LAYER - TROUSERS</v>
      </c>
      <c r="B81" s="206"/>
      <c r="C81" s="500"/>
      <c r="D81" s="19" t="str">
        <f>IF('UK Prices'!D81=0,"",'UK Prices'!D81)</f>
        <v>Trousers</v>
      </c>
      <c r="E81" s="99"/>
      <c r="F81" s="205"/>
      <c r="G81" s="203"/>
      <c r="H81" s="254"/>
      <c r="I81" s="203"/>
      <c r="J81" s="203"/>
      <c r="K81" s="193"/>
      <c r="L81" s="140"/>
      <c r="M81" s="140"/>
      <c r="N81" s="194"/>
      <c r="O81" s="686"/>
      <c r="P81" s="189"/>
      <c r="Q81" s="195"/>
      <c r="R81" s="189"/>
      <c r="S81" s="140"/>
      <c r="T81" s="140"/>
      <c r="U81" s="196"/>
      <c r="V81" s="197"/>
      <c r="X81" s="92"/>
      <c r="Y81" s="92"/>
      <c r="Z81" s="92"/>
      <c r="AA81" s="196"/>
      <c r="AB81" s="197"/>
      <c r="AC81" s="33"/>
      <c r="AD81" s="92"/>
      <c r="AE81" s="92"/>
      <c r="AF81" s="92"/>
      <c r="AG81" s="164"/>
      <c r="AH81" s="197"/>
      <c r="AI81" s="33"/>
      <c r="AJ81" s="92"/>
      <c r="AK81" s="92"/>
      <c r="AL81" s="92"/>
      <c r="AM81" s="164"/>
      <c r="AN81" s="197"/>
      <c r="AP81" s="92"/>
      <c r="AQ81" s="92"/>
      <c r="AR81" s="92"/>
      <c r="AS81" s="164"/>
      <c r="AT81" s="197"/>
      <c r="AU81" s="33"/>
      <c r="AV81" s="92"/>
      <c r="AW81" s="92"/>
      <c r="AX81" s="92"/>
      <c r="AY81" s="92"/>
      <c r="AZ81" s="92"/>
      <c r="BA81" s="197"/>
      <c r="BC81" s="92"/>
      <c r="BE81" s="92"/>
      <c r="BF81" s="92"/>
      <c r="BG81" s="92"/>
      <c r="BH81" s="92"/>
      <c r="BI81" s="92"/>
      <c r="BK81" s="119"/>
      <c r="BL81" s="119"/>
    </row>
    <row r="82" spans="1:69" ht="15.75" customHeight="1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IF('UK Prices'!D82=0,"",'UK Prices'!D82)</f>
        <v>FJ Bedford Trouser (Slim Fit)</v>
      </c>
      <c r="E82" s="99" t="s">
        <v>215</v>
      </c>
      <c r="F82" s="246" t="str">
        <f>'ITMA Form Data'!G82</f>
        <v>EUR-BE-132</v>
      </c>
      <c r="G82" s="203">
        <v>22.8</v>
      </c>
      <c r="H82" s="254">
        <f>(J82-G82)/G82</f>
        <v>5.263157894736839E-2</v>
      </c>
      <c r="I82" s="203"/>
      <c r="J82" s="203">
        <v>24</v>
      </c>
      <c r="K82" s="193">
        <v>0.35</v>
      </c>
      <c r="L82" s="140">
        <f>SUM('UK Prices'!J82*$U$2*0.85)*$L$4</f>
        <v>3.7468000000000004</v>
      </c>
      <c r="M82" s="140">
        <f>N82*SUM(J82:L82)</f>
        <v>3.3716159999999999</v>
      </c>
      <c r="N82" s="254">
        <v>0.12</v>
      </c>
      <c r="O82" s="686">
        <f>+J82+K82+M82</f>
        <v>27.721616000000001</v>
      </c>
      <c r="P82" s="189"/>
      <c r="Q82" s="195"/>
      <c r="R82" s="189"/>
      <c r="S82" s="140"/>
      <c r="T82" s="140">
        <v>19.114275862068968</v>
      </c>
      <c r="U82" s="196">
        <f>SUM(O82/$U$2)+P82+Q82</f>
        <v>19.118355862068967</v>
      </c>
      <c r="V82" s="197">
        <f t="shared" ref="V82:V91" si="326">(U82-T82)/T82</f>
        <v>2.1345302481977886E-4</v>
      </c>
      <c r="X82" s="92"/>
      <c r="Y82" s="92"/>
      <c r="Z82" s="92">
        <v>26.395904761904763</v>
      </c>
      <c r="AA82" s="196">
        <f>SUM(O82/$AA$2)</f>
        <v>26.401539047619046</v>
      </c>
      <c r="AB82" s="197">
        <f t="shared" ref="AB82:AB91" si="327">(AA82-Z82)/Z82</f>
        <v>2.1345302481976604E-4</v>
      </c>
      <c r="AC82" s="33"/>
      <c r="AD82" s="92"/>
      <c r="AE82" s="92"/>
      <c r="AF82" s="92">
        <v>242.51237500000002</v>
      </c>
      <c r="AG82" s="164">
        <f>SUM(O82*$AG$2)</f>
        <v>242.56414000000001</v>
      </c>
      <c r="AH82" s="197">
        <f t="shared" ref="AH82:AH91" si="328">(AG82-AF82)/AF82</f>
        <v>2.134530248198219E-4</v>
      </c>
      <c r="AI82" s="33"/>
      <c r="AJ82" s="92"/>
      <c r="AK82" s="92"/>
      <c r="AL82" s="92">
        <v>187.08097500000002</v>
      </c>
      <c r="AM82" s="164">
        <f>SUM(O82*$AM$2)</f>
        <v>187.12090800000001</v>
      </c>
      <c r="AN82" s="197">
        <f t="shared" ref="AN82:AN91" si="329">(AM82-AL82)/AL82</f>
        <v>2.1345302481981754E-4</v>
      </c>
      <c r="AP82" s="92"/>
      <c r="AQ82" s="92"/>
      <c r="AR82" s="92">
        <v>234.197665</v>
      </c>
      <c r="AS82" s="164">
        <f>SUM(O82*$AS$2)</f>
        <v>234.2476552</v>
      </c>
      <c r="AT82" s="197">
        <f t="shared" ref="AT82:AT91" si="330">(AS82-AR82)/AR82</f>
        <v>2.1345302481985172E-4</v>
      </c>
      <c r="AU82" s="33"/>
      <c r="AV82" s="92"/>
      <c r="AW82" s="92">
        <v>431.27524</v>
      </c>
      <c r="AX82" s="92">
        <v>401.46788000000004</v>
      </c>
      <c r="AY82" s="92">
        <v>493.76125000000002</v>
      </c>
      <c r="AZ82" s="92">
        <f>BC82*$AZ$2</f>
        <v>493.76125000000002</v>
      </c>
      <c r="BA82" s="197">
        <f t="shared" ref="BA82:BA91" si="331">(AZ82-AY82)/AY82</f>
        <v>0</v>
      </c>
      <c r="BC82" s="92">
        <f>SUM(BE82:BI82)</f>
        <v>37.265000000000001</v>
      </c>
      <c r="BE82" s="92">
        <f>O82</f>
        <v>27.721616000000001</v>
      </c>
      <c r="BF82" s="92">
        <f>-M82</f>
        <v>-3.3716159999999999</v>
      </c>
      <c r="BG82" s="92">
        <f t="shared" ref="BG82:BG91" si="332">K82+1</f>
        <v>1.35</v>
      </c>
      <c r="BH82" s="92"/>
      <c r="BI82" s="92">
        <f>SUM(BE82:BG82)*BL82</f>
        <v>11.565000000000001</v>
      </c>
      <c r="BK82" s="119">
        <v>0.16800000000000001</v>
      </c>
      <c r="BL82" s="119">
        <v>0.45</v>
      </c>
      <c r="BO82" s="574">
        <v>3.6204000000000005</v>
      </c>
      <c r="BP82" s="574">
        <v>1.35</v>
      </c>
      <c r="BQ82" s="574">
        <f t="shared" ref="BQ82:BQ91" si="333">BO82-BP82</f>
        <v>2.2704000000000004</v>
      </c>
    </row>
    <row r="83" spans="1:69" ht="15.75" customHeight="1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IF('UK Prices'!D83=0,"",'UK Prices'!D83)</f>
        <v>MT Lite Cooling Performance Trouser (Slim Fit)</v>
      </c>
      <c r="E83" s="99" t="s">
        <v>116</v>
      </c>
      <c r="F83" s="246" t="str">
        <f>'ITMA Form Data'!G83</f>
        <v>EUR-BE-173</v>
      </c>
      <c r="G83" s="203"/>
      <c r="H83" s="254"/>
      <c r="I83" s="203"/>
      <c r="J83" s="203">
        <v>21.1</v>
      </c>
      <c r="K83" s="193">
        <v>0.35</v>
      </c>
      <c r="L83" s="140">
        <f>SUM('UK Prices'!J83*$U$2*0.85)*$L$4</f>
        <v>3.7468000000000004</v>
      </c>
      <c r="M83" s="140">
        <f t="shared" ref="M83" si="334">N83*SUM(J83:L83)</f>
        <v>3.0236160000000001</v>
      </c>
      <c r="N83" s="194">
        <v>0.12</v>
      </c>
      <c r="O83" s="686">
        <f t="shared" ref="O83" si="335">+J83+K83+M83</f>
        <v>24.473616000000003</v>
      </c>
      <c r="P83" s="189"/>
      <c r="Q83" s="195"/>
      <c r="R83" s="189"/>
      <c r="S83" s="140"/>
      <c r="T83" s="140"/>
      <c r="U83" s="196">
        <f t="shared" ref="U83" si="336">SUM(O83/$U$2)+P83+Q83</f>
        <v>16.878355862068968</v>
      </c>
      <c r="V83" s="197" t="e">
        <f t="shared" ref="V83" si="337">(U83-T83)/T83</f>
        <v>#DIV/0!</v>
      </c>
      <c r="X83" s="92"/>
      <c r="Y83" s="92"/>
      <c r="Z83" s="92"/>
      <c r="AA83" s="196">
        <f t="shared" ref="AA83" si="338">SUM(O83/$AA$2)</f>
        <v>23.308205714285716</v>
      </c>
      <c r="AB83" s="197" t="e">
        <f t="shared" ref="AB83" si="339">(AA83-Z83)/Z83</f>
        <v>#DIV/0!</v>
      </c>
      <c r="AC83" s="33"/>
      <c r="AD83" s="92"/>
      <c r="AE83" s="92"/>
      <c r="AF83" s="92"/>
      <c r="AG83" s="164">
        <f t="shared" ref="AG83" si="340">SUM(O83*$AG$2)</f>
        <v>214.14414000000002</v>
      </c>
      <c r="AH83" s="197" t="e">
        <f t="shared" ref="AH83" si="341">(AG83-AF83)/AF83</f>
        <v>#DIV/0!</v>
      </c>
      <c r="AI83" s="33"/>
      <c r="AJ83" s="92"/>
      <c r="AK83" s="92"/>
      <c r="AL83" s="92"/>
      <c r="AM83" s="164">
        <f t="shared" ref="AM83" si="342">SUM(O83*$AM$2)</f>
        <v>165.19690800000004</v>
      </c>
      <c r="AN83" s="197" t="e">
        <f t="shared" ref="AN83" si="343">(AM83-AL83)/AL83</f>
        <v>#DIV/0!</v>
      </c>
      <c r="AP83" s="92"/>
      <c r="AQ83" s="92"/>
      <c r="AR83" s="92"/>
      <c r="AS83" s="164">
        <f t="shared" ref="AS83" si="344">SUM(O83*$AS$2)</f>
        <v>206.80205520000001</v>
      </c>
      <c r="AT83" s="197" t="e">
        <f t="shared" ref="AT83" si="345">(AS83-AR83)/AR83</f>
        <v>#DIV/0!</v>
      </c>
      <c r="AU83" s="33"/>
      <c r="AV83" s="92"/>
      <c r="AW83" s="92"/>
      <c r="AX83" s="92"/>
      <c r="AY83" s="92"/>
      <c r="AZ83" s="92">
        <f t="shared" ref="AZ83" si="346">BC83*$AZ$2</f>
        <v>438.04500000000002</v>
      </c>
      <c r="BA83" s="197" t="e">
        <f t="shared" ref="BA83" si="347">(AZ83-AY83)/AY83</f>
        <v>#DIV/0!</v>
      </c>
      <c r="BC83" s="92">
        <f t="shared" ref="BC83" si="348">SUM(BE83:BI83)</f>
        <v>33.06</v>
      </c>
      <c r="BE83" s="92">
        <f t="shared" ref="BE83" si="349">O83</f>
        <v>24.473616000000003</v>
      </c>
      <c r="BF83" s="92">
        <f t="shared" ref="BF83" si="350">-M83</f>
        <v>-3.0236160000000001</v>
      </c>
      <c r="BG83" s="92">
        <f t="shared" ref="BG83" si="351">K83+1</f>
        <v>1.35</v>
      </c>
      <c r="BH83" s="92"/>
      <c r="BI83" s="92">
        <f t="shared" ref="BI83" si="352">SUM(BE83:BG83)*BL83</f>
        <v>10.260000000000002</v>
      </c>
      <c r="BK83" s="119">
        <v>0.16800000000000001</v>
      </c>
      <c r="BL83" s="119">
        <v>0.45</v>
      </c>
      <c r="BO83" s="574">
        <v>2.0882399999999999</v>
      </c>
      <c r="BP83" s="574">
        <v>1.35</v>
      </c>
      <c r="BQ83" s="574">
        <f t="shared" ref="BQ83" si="353">BO83-BP83</f>
        <v>0.73823999999999979</v>
      </c>
    </row>
    <row r="84" spans="1:69" ht="15.75" customHeight="1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IF('UK Prices'!D84=0,"",'UK Prices'!D84)</f>
        <v>FJ WRT Xtreme Trouser</v>
      </c>
      <c r="E84" s="99" t="s">
        <v>215</v>
      </c>
      <c r="F84" s="191" t="str">
        <f>'ITMA Form Data'!G84</f>
        <v>EUR-BE-41</v>
      </c>
      <c r="G84" s="203">
        <v>17.93</v>
      </c>
      <c r="H84" s="254">
        <f>(J84-G84)/G84</f>
        <v>0</v>
      </c>
      <c r="I84" s="203"/>
      <c r="J84" s="203">
        <v>17.93</v>
      </c>
      <c r="K84" s="193">
        <v>0.35</v>
      </c>
      <c r="L84" s="140">
        <f>SUM('UK Prices'!J84*$U$2*0.85)*$L$4</f>
        <v>3.8453999999999997</v>
      </c>
      <c r="M84" s="140">
        <f>N84*SUM(J84:L84)</f>
        <v>2.6550479999999999</v>
      </c>
      <c r="N84" s="194">
        <v>0.12</v>
      </c>
      <c r="O84" s="686">
        <f>+J84+K84+M84</f>
        <v>20.935048000000002</v>
      </c>
      <c r="P84" s="189"/>
      <c r="Q84" s="195"/>
      <c r="R84" s="189">
        <v>13.264790683544303</v>
      </c>
      <c r="S84" s="140"/>
      <c r="T84" s="140">
        <v>14.437964137931036</v>
      </c>
      <c r="U84" s="196">
        <f>SUM(O84/$U$2)+P84+Q84</f>
        <v>14.437964137931036</v>
      </c>
      <c r="V84" s="197">
        <f>(U84-T84)/T84</f>
        <v>0</v>
      </c>
      <c r="X84" s="92">
        <v>15.524717985185184</v>
      </c>
      <c r="Y84" s="92">
        <v>17.754013559322036</v>
      </c>
      <c r="Z84" s="92">
        <v>19.938140952380952</v>
      </c>
      <c r="AA84" s="196">
        <f>SUM(O84/$AA$2)</f>
        <v>19.938140952380952</v>
      </c>
      <c r="AB84" s="197">
        <f>(AA84-Z84)/Z84</f>
        <v>0</v>
      </c>
      <c r="AC84" s="33"/>
      <c r="AD84" s="92">
        <v>136.22940032</v>
      </c>
      <c r="AE84" s="92">
        <v>169.69286160000001</v>
      </c>
      <c r="AF84" s="92">
        <v>183.18167000000003</v>
      </c>
      <c r="AG84" s="164">
        <f>SUM(O84*$AG$2)</f>
        <v>183.18167000000003</v>
      </c>
      <c r="AH84" s="197">
        <f>(AG84-AF84)/AF84</f>
        <v>0</v>
      </c>
      <c r="AI84" s="33"/>
      <c r="AJ84" s="92">
        <v>115.27103104</v>
      </c>
      <c r="AK84" s="92">
        <v>134.07831040000002</v>
      </c>
      <c r="AL84" s="92">
        <v>141.31157400000001</v>
      </c>
      <c r="AM84" s="164">
        <f>SUM(O84*$AM$2)</f>
        <v>141.31157400000001</v>
      </c>
      <c r="AN84" s="197">
        <f>(AM84-AL84)/AL84</f>
        <v>0</v>
      </c>
      <c r="AP84" s="92">
        <v>125.75021568</v>
      </c>
      <c r="AQ84" s="92">
        <v>159.2179936</v>
      </c>
      <c r="AR84" s="92">
        <v>176.90115560000001</v>
      </c>
      <c r="AS84" s="164">
        <f>SUM(O84*$AS$2)</f>
        <v>176.90115560000001</v>
      </c>
      <c r="AT84" s="197">
        <f>(AS84-AR84)/AR84</f>
        <v>0</v>
      </c>
      <c r="AU84" s="33"/>
      <c r="AV84" s="92"/>
      <c r="AW84" s="92"/>
      <c r="AX84" s="92">
        <v>340.54908800000004</v>
      </c>
      <c r="AY84" s="92">
        <v>377.14137500000004</v>
      </c>
      <c r="AZ84" s="92">
        <f>BC84*$AZ$2</f>
        <v>377.14137500000004</v>
      </c>
      <c r="BA84" s="197">
        <f>(AZ84-AY84)/AY84</f>
        <v>0</v>
      </c>
      <c r="BC84" s="92">
        <f>SUM(BE84:BI84)</f>
        <v>28.463500000000003</v>
      </c>
      <c r="BE84" s="92">
        <f>O84</f>
        <v>20.935048000000002</v>
      </c>
      <c r="BF84" s="92">
        <f>-M84</f>
        <v>-2.6550479999999999</v>
      </c>
      <c r="BG84" s="92">
        <f>K84+1</f>
        <v>1.35</v>
      </c>
      <c r="BH84" s="92"/>
      <c r="BI84" s="92">
        <f>SUM(BE84:BG84)*BL84</f>
        <v>8.8335000000000008</v>
      </c>
      <c r="BK84" s="119">
        <v>0.16800000000000001</v>
      </c>
      <c r="BL84" s="119">
        <v>0.45</v>
      </c>
      <c r="BO84" s="574">
        <v>3.0710400000000004</v>
      </c>
      <c r="BP84" s="574">
        <v>1.35</v>
      </c>
      <c r="BQ84" s="574">
        <f>BO84-BP84</f>
        <v>1.7210400000000003</v>
      </c>
    </row>
    <row r="85" spans="1:69" ht="15.75" customHeight="1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IF('UK Prices'!D85=0,"",'UK Prices'!D85)</f>
        <v>FJ Performance Trouser</v>
      </c>
      <c r="E85" s="99" t="s">
        <v>227</v>
      </c>
      <c r="F85" s="198" t="str">
        <f>'ITMA Form Data'!G85</f>
        <v>EUR-BE-84</v>
      </c>
      <c r="G85" s="203">
        <v>15.58</v>
      </c>
      <c r="H85" s="254">
        <f>(J85-G85)/G85</f>
        <v>0</v>
      </c>
      <c r="I85" s="203"/>
      <c r="J85" s="203">
        <v>15.58</v>
      </c>
      <c r="K85" s="193">
        <v>0.35</v>
      </c>
      <c r="L85" s="140">
        <f>SUM('UK Prices'!J85*$U$2*0.85)*$L$4</f>
        <v>2.8988399999999994</v>
      </c>
      <c r="M85" s="140">
        <f>N85*SUM(J85:L85)</f>
        <v>2.2594607999999998</v>
      </c>
      <c r="N85" s="254">
        <v>0.12</v>
      </c>
      <c r="O85" s="686">
        <f>+J85+K85+M85</f>
        <v>18.189460799999999</v>
      </c>
      <c r="P85" s="189"/>
      <c r="Q85" s="195"/>
      <c r="R85" s="189">
        <v>11.516551898734175</v>
      </c>
      <c r="S85" s="140">
        <v>11.662139076923077</v>
      </c>
      <c r="T85" s="140">
        <v>12.541191724137931</v>
      </c>
      <c r="U85" s="196">
        <f>SUM(O85/$U$2)+P85+Q85</f>
        <v>12.544455724137931</v>
      </c>
      <c r="V85" s="197">
        <f>(U85-T85)/T85</f>
        <v>2.6026234761386487E-4</v>
      </c>
      <c r="X85" s="92">
        <v>13.478631111111108</v>
      </c>
      <c r="Y85" s="92">
        <v>15.406291525423731</v>
      </c>
      <c r="Z85" s="92">
        <v>17.31878857142857</v>
      </c>
      <c r="AA85" s="196">
        <f>SUM(O85/$AA$2)</f>
        <v>17.323295999999999</v>
      </c>
      <c r="AB85" s="197">
        <f>(AA85-Z85)/Z85</f>
        <v>2.602623476139284E-4</v>
      </c>
      <c r="AC85" s="33"/>
      <c r="AD85" s="92">
        <v>118.27498799999998</v>
      </c>
      <c r="AE85" s="92">
        <v>147.2533344</v>
      </c>
      <c r="AF85" s="92">
        <v>159.11636999999999</v>
      </c>
      <c r="AG85" s="164">
        <f>SUM(O85*$AG$2)</f>
        <v>159.157782</v>
      </c>
      <c r="AH85" s="197">
        <f>(AG85-AF85)/AF85</f>
        <v>2.6026234761393957E-4</v>
      </c>
      <c r="AI85" s="33"/>
      <c r="AJ85" s="92">
        <v>100.078836</v>
      </c>
      <c r="AK85" s="92">
        <v>116.34831360000001</v>
      </c>
      <c r="AL85" s="92">
        <v>122.746914</v>
      </c>
      <c r="AM85" s="164">
        <f>SUM(O85*$AM$2)</f>
        <v>122.7788604</v>
      </c>
      <c r="AN85" s="197">
        <f>(AM85-AL85)/AL85</f>
        <v>2.6026234761385023E-4</v>
      </c>
      <c r="AP85" s="92">
        <v>109.17691199999999</v>
      </c>
      <c r="AQ85" s="92">
        <v>138.16362240000001</v>
      </c>
      <c r="AR85" s="92">
        <v>153.66095159999998</v>
      </c>
      <c r="AS85" s="164">
        <f>SUM(O85*$AS$2)</f>
        <v>153.70094375999997</v>
      </c>
      <c r="AT85" s="197">
        <f>(AS85-AR85)/AR85</f>
        <v>2.6026234761386877E-4</v>
      </c>
      <c r="AU85" s="33"/>
      <c r="AV85" s="92"/>
      <c r="AW85" s="92">
        <v>296.76952800000004</v>
      </c>
      <c r="AX85" s="92">
        <v>296.76952799999998</v>
      </c>
      <c r="AY85" s="92">
        <v>331.99200000000002</v>
      </c>
      <c r="AZ85" s="92">
        <f>BC85*$AZ$2</f>
        <v>331.99200000000002</v>
      </c>
      <c r="BA85" s="197">
        <f>(AZ85-AY85)/AY85</f>
        <v>0</v>
      </c>
      <c r="BC85" s="92">
        <f>SUM(BE85:BI85)</f>
        <v>25.056000000000001</v>
      </c>
      <c r="BE85" s="92">
        <f>O85</f>
        <v>18.189460799999999</v>
      </c>
      <c r="BF85" s="92">
        <f>-M85</f>
        <v>-2.2594607999999998</v>
      </c>
      <c r="BG85" s="92">
        <f>K85+1</f>
        <v>1.35</v>
      </c>
      <c r="BH85" s="92"/>
      <c r="BI85" s="92">
        <f>SUM(BE85:BG85)*BL85</f>
        <v>7.7760000000000007</v>
      </c>
      <c r="BK85" s="119">
        <v>0.16800000000000001</v>
      </c>
      <c r="BL85" s="119">
        <v>0.45</v>
      </c>
      <c r="BO85" s="574">
        <v>2.67624</v>
      </c>
      <c r="BP85" s="574">
        <v>1.35</v>
      </c>
      <c r="BQ85" s="574">
        <f>BO85-BP85</f>
        <v>1.3262399999999999</v>
      </c>
    </row>
    <row r="86" spans="1:69" ht="15.75" customHeight="1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IF('UK Prices'!D86=0,"",'UK Prices'!D86)</f>
        <v>FJ Trouser (Slim Fit)</v>
      </c>
      <c r="E86" s="99" t="s">
        <v>116</v>
      </c>
      <c r="F86" s="191" t="str">
        <f>'ITMA Form Data'!G86</f>
        <v>EUR-BE-105</v>
      </c>
      <c r="G86" s="203">
        <v>16.88</v>
      </c>
      <c r="H86" s="254">
        <f t="shared" ref="H86" si="354">(J86-G86)/G86</f>
        <v>0</v>
      </c>
      <c r="I86" s="203"/>
      <c r="J86" s="203">
        <v>16.88</v>
      </c>
      <c r="K86" s="193">
        <v>0.35</v>
      </c>
      <c r="L86" s="140">
        <f>SUM('UK Prices'!J86*$U$2*0.85)*$L$4</f>
        <v>2.8988399999999994</v>
      </c>
      <c r="M86" s="140">
        <f t="shared" ref="M86" si="355">N86*SUM(J86:L86)</f>
        <v>2.4154608</v>
      </c>
      <c r="N86" s="194">
        <v>0.12</v>
      </c>
      <c r="O86" s="686">
        <f t="shared" ref="O86" si="356">+J86+K86+M86</f>
        <v>19.645460800000002</v>
      </c>
      <c r="P86" s="189"/>
      <c r="Q86" s="195"/>
      <c r="R86" s="189"/>
      <c r="S86" s="140">
        <v>12.595472410256409</v>
      </c>
      <c r="T86" s="140">
        <v>13.545329655172413</v>
      </c>
      <c r="U86" s="196">
        <f t="shared" ref="U86" si="357">SUM(O86/$U$2)+P86+Q86</f>
        <v>13.548593655172416</v>
      </c>
      <c r="V86" s="197">
        <f>(U86-T86)/T86</f>
        <v>2.4096866470554114E-4</v>
      </c>
      <c r="X86" s="92"/>
      <c r="Y86" s="92">
        <v>16.640189830508476</v>
      </c>
      <c r="Z86" s="92">
        <v>18.705455238095237</v>
      </c>
      <c r="AA86" s="196">
        <f t="shared" ref="AA86" si="358">SUM(O86/$AA$2)</f>
        <v>18.709962666666669</v>
      </c>
      <c r="AB86" s="197">
        <f>(AA86-Z86)/Z86</f>
        <v>2.4096866470552756E-4</v>
      </c>
      <c r="AC86" s="33"/>
      <c r="AD86" s="92"/>
      <c r="AE86" s="92">
        <v>159.0469344</v>
      </c>
      <c r="AF86" s="92">
        <v>171.85637</v>
      </c>
      <c r="AG86" s="164">
        <f t="shared" ref="AG86" si="359">SUM(O86*$AG$2)</f>
        <v>171.89778200000001</v>
      </c>
      <c r="AH86" s="197">
        <f>(AG86-AF86)/AF86</f>
        <v>2.4096866470534796E-4</v>
      </c>
      <c r="AI86" s="33"/>
      <c r="AJ86" s="92"/>
      <c r="AK86" s="92">
        <v>125.66671360000001</v>
      </c>
      <c r="AL86" s="92">
        <v>132.57491400000001</v>
      </c>
      <c r="AM86" s="164">
        <f t="shared" ref="AM86" si="360">SUM(O86*$AM$2)</f>
        <v>132.60686040000002</v>
      </c>
      <c r="AN86" s="197">
        <f>(AM86-AL86)/AL86</f>
        <v>2.4096866470537244E-4</v>
      </c>
      <c r="AP86" s="92"/>
      <c r="AQ86" s="92">
        <v>149.2292224</v>
      </c>
      <c r="AR86" s="92">
        <v>165.96415159999998</v>
      </c>
      <c r="AS86" s="164">
        <f t="shared" ref="AS86" si="361">SUM(O86*$AS$2)</f>
        <v>166.00414376000001</v>
      </c>
      <c r="AT86" s="197">
        <f>(AS86-AR86)/AR86</f>
        <v>2.4096866470545367E-4</v>
      </c>
      <c r="AU86" s="33"/>
      <c r="AV86" s="92"/>
      <c r="AW86" s="92">
        <v>320.98800800000004</v>
      </c>
      <c r="AX86" s="92">
        <v>320.98800800000004</v>
      </c>
      <c r="AY86" s="92">
        <v>356.96825000000001</v>
      </c>
      <c r="AZ86" s="92">
        <f>BC86*$AZ$2</f>
        <v>356.96825000000013</v>
      </c>
      <c r="BA86" s="197">
        <f>(AZ86-AY86)/AY86</f>
        <v>3.1847884993025578E-16</v>
      </c>
      <c r="BC86" s="92">
        <f t="shared" ref="BC86" si="362">SUM(BE86:BI86)</f>
        <v>26.94100000000001</v>
      </c>
      <c r="BE86" s="92">
        <f t="shared" ref="BE86" si="363">O86</f>
        <v>19.645460800000002</v>
      </c>
      <c r="BF86" s="92">
        <f t="shared" ref="BF86" si="364">-M86</f>
        <v>-2.4154608</v>
      </c>
      <c r="BG86" s="92">
        <f>K86+1</f>
        <v>1.35</v>
      </c>
      <c r="BH86" s="92"/>
      <c r="BI86" s="92">
        <f t="shared" ref="BI86" si="365">SUM(BE86:BG86)*BL86</f>
        <v>8.3610000000000024</v>
      </c>
      <c r="BK86" s="119">
        <v>0.16800000000000001</v>
      </c>
      <c r="BL86" s="119">
        <v>0.45</v>
      </c>
      <c r="BO86" s="574">
        <v>2.8946400000000003</v>
      </c>
      <c r="BP86" s="574">
        <v>1.35</v>
      </c>
      <c r="BQ86" s="574">
        <f>BO86-BP86</f>
        <v>1.5446400000000002</v>
      </c>
    </row>
    <row r="87" spans="1:69" ht="15.75" hidden="1" customHeight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IF('UK Prices'!D87=0,"",'UK Prices'!D87)</f>
        <v>FJ Trouser (Regular Fit)</v>
      </c>
      <c r="E87" s="99" t="s">
        <v>116</v>
      </c>
      <c r="F87" s="191" t="str">
        <f>'ITMA Form Data'!G87</f>
        <v>EUR-BE-02</v>
      </c>
      <c r="G87" s="203">
        <v>16.829999999999998</v>
      </c>
      <c r="H87" s="254">
        <f>(J87-G87)/G87</f>
        <v>0</v>
      </c>
      <c r="I87" s="203"/>
      <c r="J87" s="203">
        <v>16.829999999999998</v>
      </c>
      <c r="K87" s="193">
        <v>0.35</v>
      </c>
      <c r="L87" s="140">
        <f>SUM('UK Prices'!J87*$U$2*0.85)*$L$4</f>
        <v>0</v>
      </c>
      <c r="M87" s="140">
        <f>N87*SUM(J87:L87)</f>
        <v>2.0615999999999999</v>
      </c>
      <c r="N87" s="194">
        <v>0.12</v>
      </c>
      <c r="O87" s="686">
        <f>+J87+K87+M87</f>
        <v>19.241599999999998</v>
      </c>
      <c r="P87" s="189"/>
      <c r="Q87" s="195"/>
      <c r="R87" s="189">
        <v>12.396915848101264</v>
      </c>
      <c r="S87" s="140">
        <v>12.559574974358974</v>
      </c>
      <c r="T87" s="140">
        <v>13.506708965517241</v>
      </c>
      <c r="U87" s="196">
        <f>SUM(O87/$U$2)+P87+Q87</f>
        <v>13.270068965517241</v>
      </c>
      <c r="V87" s="197">
        <f>(U87-T87)/T87</f>
        <v>-1.7520182052056035E-2</v>
      </c>
      <c r="X87" s="92">
        <v>14.508982992592591</v>
      </c>
      <c r="Y87" s="92">
        <v>16.592732203389829</v>
      </c>
      <c r="Z87" s="92">
        <v>18.652121904761902</v>
      </c>
      <c r="AA87" s="196">
        <f>SUM(O87/$AA$2)</f>
        <v>18.325333333333329</v>
      </c>
      <c r="AB87" s="197">
        <f>(AA87-Z87)/Z87</f>
        <v>-1.7520182052056132E-2</v>
      </c>
      <c r="AC87" s="33"/>
      <c r="AD87" s="92">
        <v>127.31632575999998</v>
      </c>
      <c r="AE87" s="92">
        <v>158.59333439999997</v>
      </c>
      <c r="AF87" s="92">
        <v>171.36636999999999</v>
      </c>
      <c r="AG87" s="164">
        <f>SUM(O87*$AG$2)</f>
        <v>168.36399999999998</v>
      </c>
      <c r="AH87" s="197">
        <f>(AG87-AF87)/AF87</f>
        <v>-1.752018205205615E-2</v>
      </c>
      <c r="AI87" s="33"/>
      <c r="AJ87" s="92">
        <v>107.72919872</v>
      </c>
      <c r="AK87" s="92">
        <v>125.30831360000001</v>
      </c>
      <c r="AL87" s="92">
        <v>132.19691399999999</v>
      </c>
      <c r="AM87" s="164">
        <f>SUM(O87*$AM$2)</f>
        <v>129.88079999999999</v>
      </c>
      <c r="AN87" s="197">
        <f>(AM87-AL87)/AL87</f>
        <v>-1.7520182052056063E-2</v>
      </c>
      <c r="AP87" s="92">
        <v>117.52276223999999</v>
      </c>
      <c r="AQ87" s="92">
        <v>148.80362239999999</v>
      </c>
      <c r="AR87" s="92">
        <v>165.49095159999996</v>
      </c>
      <c r="AS87" s="164">
        <f>SUM(O87*$AS$2)</f>
        <v>162.59151999999997</v>
      </c>
      <c r="AT87" s="197">
        <f>(AS87-AR87)/AR87</f>
        <v>-1.752018205205599E-2</v>
      </c>
      <c r="AU87" s="33"/>
      <c r="AV87" s="92"/>
      <c r="AW87" s="92">
        <v>320.05652800000001</v>
      </c>
      <c r="AX87" s="92">
        <v>320.05652800000001</v>
      </c>
      <c r="AY87" s="92">
        <v>356.00762500000008</v>
      </c>
      <c r="AZ87" s="92">
        <f>BC87*$AZ$2</f>
        <v>356.00762500000008</v>
      </c>
      <c r="BA87" s="197">
        <f>(AZ87-AY87)/AY87</f>
        <v>0</v>
      </c>
      <c r="BC87" s="92">
        <f>SUM(BE87:BI87)</f>
        <v>26.868500000000004</v>
      </c>
      <c r="BE87" s="92">
        <f>O87</f>
        <v>19.241599999999998</v>
      </c>
      <c r="BF87" s="92">
        <f>-M87</f>
        <v>-2.0615999999999999</v>
      </c>
      <c r="BG87" s="92">
        <f>K87+1</f>
        <v>1.35</v>
      </c>
      <c r="BH87" s="92"/>
      <c r="BI87" s="92">
        <f>SUM(BE87:BG87)*BL87</f>
        <v>8.3385000000000016</v>
      </c>
      <c r="BK87" s="119">
        <v>0.16800000000000001</v>
      </c>
      <c r="BL87" s="119">
        <v>0.45</v>
      </c>
      <c r="BO87" s="574">
        <v>2.8862399999999999</v>
      </c>
      <c r="BP87" s="574">
        <v>1.35</v>
      </c>
      <c r="BQ87" s="574">
        <f>BO87-BP87</f>
        <v>1.5362399999999998</v>
      </c>
    </row>
    <row r="88" spans="1:69" ht="15.75" hidden="1" customHeight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IF('UK Prices'!D88=0,"",'UK Prices'!D88)</f>
        <v>FJ Madras Shorts</v>
      </c>
      <c r="E88" s="99" t="s">
        <v>215</v>
      </c>
      <c r="F88" s="246" t="str">
        <f>'ITMA Form Data'!G88</f>
        <v>EUR-S16-20</v>
      </c>
      <c r="G88" s="203">
        <v>16.93</v>
      </c>
      <c r="H88" s="254">
        <f t="shared" ref="H88:H89" si="366">(J88-G88)/G88</f>
        <v>-5.6113408151210825E-2</v>
      </c>
      <c r="I88" s="203"/>
      <c r="J88" s="203">
        <v>15.98</v>
      </c>
      <c r="K88" s="193">
        <v>0.35</v>
      </c>
      <c r="L88" s="140">
        <f>SUM('UK Prices'!J88*$U$2*0.85)*$L$4</f>
        <v>0</v>
      </c>
      <c r="M88" s="140">
        <f t="shared" ref="M88:M89" si="367">N88*SUM(J88:L88)</f>
        <v>1.9596000000000002</v>
      </c>
      <c r="N88" s="194">
        <v>0.12</v>
      </c>
      <c r="O88" s="686">
        <f t="shared" ref="O88:O89" si="368">+J88+K88+M88</f>
        <v>18.289600000000004</v>
      </c>
      <c r="P88" s="189"/>
      <c r="Q88" s="195"/>
      <c r="R88" s="189"/>
      <c r="S88" s="140"/>
      <c r="T88" s="140">
        <v>12.846077241379312</v>
      </c>
      <c r="U88" s="196">
        <f t="shared" ref="U88:U89" si="369">SUM(O88/$U$2)+P88+Q88</f>
        <v>12.613517241379313</v>
      </c>
      <c r="V88" s="197">
        <f t="shared" si="326"/>
        <v>-1.8103581009997798E-2</v>
      </c>
      <c r="X88" s="92"/>
      <c r="Y88" s="92"/>
      <c r="Z88" s="92">
        <v>17.739820952380953</v>
      </c>
      <c r="AA88" s="196">
        <f t="shared" ref="AA88:AA89" si="370">SUM(O88/$AA$2)</f>
        <v>17.41866666666667</v>
      </c>
      <c r="AB88" s="197">
        <f t="shared" si="327"/>
        <v>-1.8103581009997659E-2</v>
      </c>
      <c r="AC88" s="33"/>
      <c r="AD88" s="92"/>
      <c r="AE88" s="92"/>
      <c r="AF88" s="92">
        <v>162.98460500000002</v>
      </c>
      <c r="AG88" s="164">
        <f t="shared" ref="AG88:AG89" si="371">SUM(O88*$AG$2)</f>
        <v>160.03400000000002</v>
      </c>
      <c r="AH88" s="197">
        <f t="shared" si="328"/>
        <v>-1.8103581009997819E-2</v>
      </c>
      <c r="AI88" s="33"/>
      <c r="AJ88" s="92"/>
      <c r="AK88" s="92"/>
      <c r="AL88" s="92">
        <v>125.73098100000001</v>
      </c>
      <c r="AM88" s="164">
        <f t="shared" ref="AM88:AM89" si="372">SUM(O88*$AM$2)</f>
        <v>123.45480000000002</v>
      </c>
      <c r="AN88" s="197">
        <f t="shared" si="329"/>
        <v>-1.8103581009997795E-2</v>
      </c>
      <c r="AP88" s="92"/>
      <c r="AQ88" s="92"/>
      <c r="AR88" s="92">
        <v>157.3965614</v>
      </c>
      <c r="AS88" s="164">
        <f t="shared" ref="AS88:AS89" si="373">SUM(O88*$AS$2)</f>
        <v>154.54712000000001</v>
      </c>
      <c r="AT88" s="197">
        <f t="shared" si="330"/>
        <v>-1.8103581009997777E-2</v>
      </c>
      <c r="AU88" s="33"/>
      <c r="AV88" s="92"/>
      <c r="AW88" s="92">
        <v>321.919488</v>
      </c>
      <c r="AX88" s="92">
        <v>304.22136800000004</v>
      </c>
      <c r="AY88" s="92">
        <v>339.67700000000002</v>
      </c>
      <c r="AZ88" s="92">
        <f t="shared" ref="AZ88:AZ89" si="374">BC88*$AZ$2</f>
        <v>339.67700000000002</v>
      </c>
      <c r="BA88" s="197">
        <f t="shared" si="331"/>
        <v>0</v>
      </c>
      <c r="BC88" s="92">
        <f t="shared" ref="BC88:BC89" si="375">SUM(BE88:BI88)</f>
        <v>25.636000000000003</v>
      </c>
      <c r="BE88" s="92">
        <f t="shared" ref="BE88:BE89" si="376">O88</f>
        <v>18.289600000000004</v>
      </c>
      <c r="BF88" s="92">
        <f t="shared" ref="BF88:BF89" si="377">-M88</f>
        <v>-1.9596000000000002</v>
      </c>
      <c r="BG88" s="92">
        <f t="shared" si="332"/>
        <v>1.35</v>
      </c>
      <c r="BH88" s="92"/>
      <c r="BI88" s="92">
        <f t="shared" ref="BI88:BI89" si="378">SUM(BE88:BG88)*BL88</f>
        <v>7.9560000000000013</v>
      </c>
      <c r="BK88" s="119">
        <v>0.16800000000000001</v>
      </c>
      <c r="BL88" s="119">
        <v>0.45</v>
      </c>
      <c r="BO88" s="574">
        <v>2.7434400000000005</v>
      </c>
      <c r="BP88" s="574">
        <v>1.35</v>
      </c>
      <c r="BQ88" s="574">
        <f t="shared" si="333"/>
        <v>1.3934400000000005</v>
      </c>
    </row>
    <row r="89" spans="1:69" ht="15.75" customHeight="1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IF('UK Prices'!D89=0,"",'UK Prices'!D89)</f>
        <v>FJ Bedford Shorts</v>
      </c>
      <c r="E89" s="99" t="s">
        <v>215</v>
      </c>
      <c r="F89" s="246" t="str">
        <f>'ITMA Form Data'!G89</f>
        <v>EUR-S16-29</v>
      </c>
      <c r="G89" s="203">
        <v>16.93</v>
      </c>
      <c r="H89" s="254">
        <f t="shared" si="366"/>
        <v>0.13290017720023628</v>
      </c>
      <c r="I89" s="203"/>
      <c r="J89" s="203">
        <v>19.18</v>
      </c>
      <c r="K89" s="193">
        <v>0.35</v>
      </c>
      <c r="L89" s="140">
        <f>SUM('UK Prices'!J89*$U$2*0.85)*$L$4</f>
        <v>2.8495399999999997</v>
      </c>
      <c r="M89" s="140">
        <f t="shared" si="367"/>
        <v>2.6855448000000002</v>
      </c>
      <c r="N89" s="194">
        <v>0.12</v>
      </c>
      <c r="O89" s="686">
        <f t="shared" si="368"/>
        <v>22.2155448</v>
      </c>
      <c r="P89" s="189"/>
      <c r="Q89" s="195"/>
      <c r="R89" s="189"/>
      <c r="S89" s="140"/>
      <c r="T89" s="140">
        <v>15.317801379310346</v>
      </c>
      <c r="U89" s="196">
        <f t="shared" si="369"/>
        <v>15.321065379310346</v>
      </c>
      <c r="V89" s="197">
        <f t="shared" si="326"/>
        <v>2.1308541083502852E-4</v>
      </c>
      <c r="X89" s="92"/>
      <c r="Y89" s="92"/>
      <c r="Z89" s="92">
        <v>21.153154285714287</v>
      </c>
      <c r="AA89" s="196">
        <f t="shared" si="370"/>
        <v>21.157661714285712</v>
      </c>
      <c r="AB89" s="197">
        <f t="shared" si="327"/>
        <v>2.1308541083491257E-4</v>
      </c>
      <c r="AC89" s="33"/>
      <c r="AD89" s="92"/>
      <c r="AE89" s="92"/>
      <c r="AF89" s="92">
        <v>194.344605</v>
      </c>
      <c r="AG89" s="164">
        <f t="shared" si="371"/>
        <v>194.38601700000001</v>
      </c>
      <c r="AH89" s="197">
        <f t="shared" si="328"/>
        <v>2.1308541083508965E-4</v>
      </c>
      <c r="AI89" s="33"/>
      <c r="AJ89" s="92"/>
      <c r="AK89" s="92"/>
      <c r="AL89" s="92">
        <v>149.92298099999999</v>
      </c>
      <c r="AM89" s="164">
        <f t="shared" si="372"/>
        <v>149.9549274</v>
      </c>
      <c r="AN89" s="197">
        <f t="shared" si="329"/>
        <v>2.1308541083511133E-4</v>
      </c>
      <c r="AP89" s="92"/>
      <c r="AQ89" s="92"/>
      <c r="AR89" s="92">
        <v>187.68136139999999</v>
      </c>
      <c r="AS89" s="164">
        <f t="shared" si="373"/>
        <v>187.72135355999998</v>
      </c>
      <c r="AT89" s="197">
        <f t="shared" si="330"/>
        <v>2.130854108350317E-4</v>
      </c>
      <c r="AU89" s="33"/>
      <c r="AV89" s="92"/>
      <c r="AW89" s="92">
        <v>321.919488</v>
      </c>
      <c r="AX89" s="92">
        <v>321.36059999999998</v>
      </c>
      <c r="AY89" s="92">
        <v>401.15700000000004</v>
      </c>
      <c r="AZ89" s="92">
        <f t="shared" si="374"/>
        <v>401.15700000000004</v>
      </c>
      <c r="BA89" s="197">
        <f t="shared" si="331"/>
        <v>0</v>
      </c>
      <c r="BC89" s="92">
        <f t="shared" si="375"/>
        <v>30.276000000000003</v>
      </c>
      <c r="BE89" s="92">
        <f t="shared" si="376"/>
        <v>22.2155448</v>
      </c>
      <c r="BF89" s="92">
        <f t="shared" si="377"/>
        <v>-2.6855448000000002</v>
      </c>
      <c r="BG89" s="92">
        <f t="shared" si="332"/>
        <v>1.35</v>
      </c>
      <c r="BH89" s="92"/>
      <c r="BI89" s="92">
        <f t="shared" si="378"/>
        <v>9.3960000000000008</v>
      </c>
      <c r="BK89" s="119">
        <v>0.16800000000000001</v>
      </c>
      <c r="BL89" s="119">
        <v>0.45</v>
      </c>
      <c r="BO89" s="574">
        <v>2.8980000000000001</v>
      </c>
      <c r="BP89" s="574">
        <v>1.35</v>
      </c>
      <c r="BQ89" s="574">
        <f t="shared" si="333"/>
        <v>1.548</v>
      </c>
    </row>
    <row r="90" spans="1:69" ht="15.75" customHeight="1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IF('UK Prices'!D90=0,"",'UK Prices'!D90)</f>
        <v>Tonal Plaid Shorts</v>
      </c>
      <c r="E90" s="99" t="s">
        <v>614</v>
      </c>
      <c r="F90" s="246" t="str">
        <f>'ITMA Form Data'!G90</f>
        <v>EUR-S17-17</v>
      </c>
      <c r="G90" s="203"/>
      <c r="H90" s="254"/>
      <c r="I90" s="203"/>
      <c r="J90" s="203">
        <v>16.079999999999998</v>
      </c>
      <c r="K90" s="193">
        <v>0.35</v>
      </c>
      <c r="L90" s="140">
        <f>SUM('UK Prices'!J90*$U$2*0.85)*$L$4</f>
        <v>2.8495399999999997</v>
      </c>
      <c r="M90" s="140">
        <f>N90*SUM(J90:L90)</f>
        <v>2.3135447999999998</v>
      </c>
      <c r="N90" s="194">
        <v>0.12</v>
      </c>
      <c r="O90" s="686">
        <f>+J90+K90+M90</f>
        <v>18.743544799999999</v>
      </c>
      <c r="P90" s="189"/>
      <c r="Q90" s="195"/>
      <c r="R90" s="189"/>
      <c r="S90" s="140"/>
      <c r="T90" s="140"/>
      <c r="U90" s="196">
        <f>SUM(O90/$U$2)+P90+Q90</f>
        <v>12.926582620689654</v>
      </c>
      <c r="V90" s="197" t="e">
        <f>(U90-T90)/T90</f>
        <v>#DIV/0!</v>
      </c>
      <c r="X90" s="92"/>
      <c r="Y90" s="92"/>
      <c r="Z90" s="92"/>
      <c r="AA90" s="196">
        <f>SUM(O90/$AA$2)</f>
        <v>17.850995047619044</v>
      </c>
      <c r="AB90" s="197" t="e">
        <f>(AA90-Z90)/Z90</f>
        <v>#DIV/0!</v>
      </c>
      <c r="AC90" s="33"/>
      <c r="AD90" s="92"/>
      <c r="AE90" s="92"/>
      <c r="AF90" s="92"/>
      <c r="AG90" s="164">
        <f>SUM(O90*$AG$2)</f>
        <v>164.00601699999999</v>
      </c>
      <c r="AH90" s="197" t="e">
        <f>(AG90-AF90)/AF90</f>
        <v>#DIV/0!</v>
      </c>
      <c r="AI90" s="33"/>
      <c r="AJ90" s="92"/>
      <c r="AK90" s="92"/>
      <c r="AL90" s="92"/>
      <c r="AM90" s="164">
        <f>SUM(O90*$AM$2)</f>
        <v>126.5189274</v>
      </c>
      <c r="AN90" s="197" t="e">
        <f>(AM90-AL90)/AL90</f>
        <v>#DIV/0!</v>
      </c>
      <c r="AP90" s="92"/>
      <c r="AQ90" s="92"/>
      <c r="AR90" s="92"/>
      <c r="AS90" s="164">
        <f>SUM(O90*$AS$2)</f>
        <v>158.38295355999998</v>
      </c>
      <c r="AT90" s="197" t="e">
        <f>(AS90-AR90)/AR90</f>
        <v>#DIV/0!</v>
      </c>
      <c r="AU90" s="33"/>
      <c r="AV90" s="92"/>
      <c r="AW90" s="92"/>
      <c r="AX90" s="92"/>
      <c r="AY90" s="92"/>
      <c r="AZ90" s="92">
        <f>BC90*$AZ$2</f>
        <v>341.59825000000001</v>
      </c>
      <c r="BA90" s="197" t="e">
        <f>(AZ90-AY90)/AY90</f>
        <v>#DIV/0!</v>
      </c>
      <c r="BC90" s="92">
        <f>SUM(BE90:BI90)</f>
        <v>25.781000000000002</v>
      </c>
      <c r="BE90" s="92">
        <f>O90</f>
        <v>18.743544799999999</v>
      </c>
      <c r="BF90" s="92">
        <f>-M90</f>
        <v>-2.3135447999999998</v>
      </c>
      <c r="BG90" s="92">
        <f>K90+1</f>
        <v>1.35</v>
      </c>
      <c r="BH90" s="92"/>
      <c r="BI90" s="92">
        <f>SUM(BE90:BG90)*BL90</f>
        <v>8.0010000000000012</v>
      </c>
      <c r="BK90" s="119">
        <v>0.16800000000000001</v>
      </c>
      <c r="BL90" s="119">
        <v>0.45</v>
      </c>
      <c r="BO90" s="574">
        <v>2.0882399999999999</v>
      </c>
      <c r="BP90" s="574">
        <v>1.35</v>
      </c>
      <c r="BQ90" s="574">
        <f>BO90-BP90</f>
        <v>0.73823999999999979</v>
      </c>
    </row>
    <row r="91" spans="1:69" ht="15.75" customHeight="1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IF('UK Prices'!D91=0,"",'UK Prices'!D91)</f>
        <v>FJ Solid Colour Shorts</v>
      </c>
      <c r="E91" s="99" t="s">
        <v>215</v>
      </c>
      <c r="F91" s="191" t="str">
        <f>'ITMA Form Data'!G91</f>
        <v>EUR-BE-39</v>
      </c>
      <c r="G91" s="203">
        <v>16.029999999999998</v>
      </c>
      <c r="H91" s="254">
        <f t="shared" ref="H91" si="379">(J91-G91)/G91</f>
        <v>0</v>
      </c>
      <c r="I91" s="203"/>
      <c r="J91" s="203">
        <v>16.029999999999998</v>
      </c>
      <c r="K91" s="193">
        <v>0.35</v>
      </c>
      <c r="L91" s="140">
        <f>SUM('UK Prices'!J91*$U$2*0.85)*$L$4</f>
        <v>2.4649999999999999</v>
      </c>
      <c r="M91" s="140">
        <f t="shared" ref="M91" si="380">N91*SUM(J91:L91)</f>
        <v>2.2613999999999996</v>
      </c>
      <c r="N91" s="194">
        <v>0.12</v>
      </c>
      <c r="O91" s="686">
        <f t="shared" ref="O91" si="381">+J91+K91+M91</f>
        <v>18.641399999999997</v>
      </c>
      <c r="P91" s="189"/>
      <c r="Q91" s="195"/>
      <c r="R91" s="189">
        <v>11.804531240506327</v>
      </c>
      <c r="S91" s="140">
        <v>11.957879999999999</v>
      </c>
      <c r="T91" s="140">
        <v>12.856137931034482</v>
      </c>
      <c r="U91" s="196">
        <f t="shared" ref="U91" si="382">SUM(O91/$U$2)+P91+Q91</f>
        <v>12.856137931034482</v>
      </c>
      <c r="V91" s="197">
        <f t="shared" si="326"/>
        <v>0</v>
      </c>
      <c r="X91" s="92">
        <v>13.815673599999997</v>
      </c>
      <c r="Y91" s="92">
        <v>15.798661016949152</v>
      </c>
      <c r="Z91" s="92">
        <v>17.753714285714281</v>
      </c>
      <c r="AA91" s="196">
        <f t="shared" ref="AA91" si="383">SUM(O91/$AA$2)</f>
        <v>17.753714285714281</v>
      </c>
      <c r="AB91" s="197">
        <f t="shared" si="327"/>
        <v>0</v>
      </c>
      <c r="AC91" s="33"/>
      <c r="AD91" s="92">
        <v>121.23253583999998</v>
      </c>
      <c r="AE91" s="92">
        <v>151.00360199999997</v>
      </c>
      <c r="AF91" s="92">
        <v>163.11224999999999</v>
      </c>
      <c r="AG91" s="164">
        <f t="shared" ref="AG91" si="384">SUM(O91*$AG$2)</f>
        <v>163.11224999999999</v>
      </c>
      <c r="AH91" s="197">
        <f t="shared" si="328"/>
        <v>0</v>
      </c>
      <c r="AI91" s="33"/>
      <c r="AJ91" s="92">
        <v>102.58137647999999</v>
      </c>
      <c r="AK91" s="92">
        <v>119.311488</v>
      </c>
      <c r="AL91" s="92">
        <v>125.82944999999998</v>
      </c>
      <c r="AM91" s="164">
        <f t="shared" ref="AM91" si="385">SUM(O91*$AM$2)</f>
        <v>125.82944999999998</v>
      </c>
      <c r="AN91" s="197">
        <f t="shared" si="329"/>
        <v>0</v>
      </c>
      <c r="AP91" s="92">
        <v>111.90695615999999</v>
      </c>
      <c r="AQ91" s="92">
        <v>141.68239199999996</v>
      </c>
      <c r="AR91" s="92">
        <v>157.51982999999996</v>
      </c>
      <c r="AS91" s="164">
        <f t="shared" si="23"/>
        <v>157.51982999999996</v>
      </c>
      <c r="AT91" s="197">
        <f t="shared" si="330"/>
        <v>0</v>
      </c>
      <c r="AU91" s="33"/>
      <c r="AV91" s="92"/>
      <c r="AW91" s="92">
        <v>305.15284800000001</v>
      </c>
      <c r="AX91" s="92">
        <v>305.15284800000001</v>
      </c>
      <c r="AY91" s="92">
        <v>340.63762500000001</v>
      </c>
      <c r="AZ91" s="92">
        <f t="shared" si="58"/>
        <v>340.63762500000001</v>
      </c>
      <c r="BA91" s="197">
        <f t="shared" si="331"/>
        <v>0</v>
      </c>
      <c r="BC91" s="92">
        <f t="shared" ref="BC91" si="386">SUM(BE91:BI91)</f>
        <v>25.708500000000001</v>
      </c>
      <c r="BE91" s="92">
        <f t="shared" ref="BE91" si="387">O91</f>
        <v>18.641399999999997</v>
      </c>
      <c r="BF91" s="92">
        <f t="shared" ref="BF91" si="388">-M91</f>
        <v>-2.2613999999999996</v>
      </c>
      <c r="BG91" s="92">
        <f t="shared" si="332"/>
        <v>1.35</v>
      </c>
      <c r="BH91" s="92"/>
      <c r="BI91" s="92">
        <f t="shared" ref="BI91" si="389">SUM(BE91:BG91)*BL91</f>
        <v>7.9785000000000004</v>
      </c>
      <c r="BK91" s="119">
        <v>0.16800000000000001</v>
      </c>
      <c r="BL91" s="119">
        <v>0.45</v>
      </c>
      <c r="BO91" s="574">
        <v>2.7518400000000001</v>
      </c>
      <c r="BP91" s="574">
        <v>1.35</v>
      </c>
      <c r="BQ91" s="574">
        <f t="shared" si="333"/>
        <v>1.40184</v>
      </c>
    </row>
    <row r="92" spans="1:69" ht="15.75" customHeight="1" x14ac:dyDescent="0.25">
      <c r="A92" s="206" t="str">
        <f>'ITMA Form Data'!A92</f>
        <v>WOMEN'S</v>
      </c>
      <c r="B92" s="206"/>
      <c r="C92" s="500"/>
      <c r="D92" s="29" t="str">
        <f>IF('UK Prices'!D92=0,"",'UK Prices'!D92)</f>
        <v>Women's</v>
      </c>
      <c r="E92" s="99"/>
      <c r="F92" s="206"/>
      <c r="G92" s="203"/>
      <c r="H92" s="254"/>
      <c r="I92" s="203"/>
      <c r="J92" s="203"/>
      <c r="K92" s="193"/>
      <c r="L92" s="140"/>
      <c r="M92" s="140"/>
      <c r="N92" s="194"/>
      <c r="O92" s="686"/>
      <c r="P92" s="189"/>
      <c r="Q92" s="195"/>
      <c r="R92" s="189"/>
      <c r="S92" s="140"/>
      <c r="T92" s="140"/>
      <c r="U92" s="196"/>
      <c r="V92" s="197"/>
      <c r="X92" s="92"/>
      <c r="Y92" s="92"/>
      <c r="Z92" s="92"/>
      <c r="AA92" s="196"/>
      <c r="AB92" s="197"/>
      <c r="AC92" s="33"/>
      <c r="AD92" s="92"/>
      <c r="AE92" s="92"/>
      <c r="AF92" s="92"/>
      <c r="AG92" s="164"/>
      <c r="AH92" s="197"/>
      <c r="AI92" s="33"/>
      <c r="AJ92" s="92"/>
      <c r="AK92" s="92"/>
      <c r="AL92" s="92"/>
      <c r="AM92" s="164"/>
      <c r="AN92" s="197"/>
      <c r="AP92" s="92"/>
      <c r="AQ92" s="92"/>
      <c r="AR92" s="92"/>
      <c r="AS92" s="164"/>
      <c r="AT92" s="197"/>
      <c r="AU92" s="33"/>
      <c r="AV92" s="92"/>
      <c r="AW92" s="92"/>
      <c r="AX92" s="92"/>
      <c r="AY92" s="92"/>
      <c r="AZ92" s="92"/>
      <c r="BA92" s="197"/>
      <c r="BC92" s="92"/>
      <c r="BE92" s="92"/>
      <c r="BF92" s="92"/>
      <c r="BG92" s="92"/>
      <c r="BH92" s="92"/>
      <c r="BI92" s="92"/>
      <c r="BK92" s="119"/>
      <c r="BL92" s="119"/>
    </row>
    <row r="93" spans="1:69" ht="15.75" customHeight="1" x14ac:dyDescent="0.25">
      <c r="A93" s="206" t="str">
        <f>'ITMA Form Data'!A93</f>
        <v>MID LAYERS</v>
      </c>
      <c r="B93" s="206"/>
      <c r="C93" s="500"/>
      <c r="D93" s="29" t="str">
        <f>IF('UK Prices'!D93=0,"",'UK Prices'!D93)</f>
        <v>Mid Layers</v>
      </c>
      <c r="E93" s="99"/>
      <c r="F93" s="206"/>
      <c r="G93" s="203"/>
      <c r="H93" s="254"/>
      <c r="I93" s="203"/>
      <c r="J93" s="203"/>
      <c r="K93" s="193"/>
      <c r="L93" s="140"/>
      <c r="M93" s="140"/>
      <c r="N93" s="194"/>
      <c r="O93" s="686"/>
      <c r="P93" s="189"/>
      <c r="Q93" s="195"/>
      <c r="R93" s="189"/>
      <c r="S93" s="140"/>
      <c r="T93" s="140"/>
      <c r="U93" s="196"/>
      <c r="V93" s="197"/>
      <c r="X93" s="92"/>
      <c r="Y93" s="92"/>
      <c r="Z93" s="92"/>
      <c r="AA93" s="196"/>
      <c r="AB93" s="197"/>
      <c r="AC93" s="33"/>
      <c r="AD93" s="92"/>
      <c r="AE93" s="92"/>
      <c r="AF93" s="92"/>
      <c r="AG93" s="164"/>
      <c r="AH93" s="197"/>
      <c r="AI93" s="33"/>
      <c r="AJ93" s="92"/>
      <c r="AK93" s="92"/>
      <c r="AL93" s="92"/>
      <c r="AM93" s="164"/>
      <c r="AN93" s="197"/>
      <c r="AP93" s="92"/>
      <c r="AQ93" s="92"/>
      <c r="AR93" s="92"/>
      <c r="AS93" s="164"/>
      <c r="AT93" s="197"/>
      <c r="AU93" s="33"/>
      <c r="AV93" s="92"/>
      <c r="AW93" s="92"/>
      <c r="AX93" s="92"/>
      <c r="AY93" s="92"/>
      <c r="AZ93" s="92"/>
      <c r="BA93" s="197"/>
      <c r="BC93" s="92"/>
      <c r="BE93" s="92"/>
      <c r="BF93" s="92"/>
      <c r="BG93" s="92"/>
      <c r="BH93" s="92"/>
      <c r="BI93" s="92"/>
      <c r="BK93" s="119"/>
      <c r="BL93" s="119"/>
    </row>
    <row r="94" spans="1:69" ht="15.75" customHeight="1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IF('UK Prices'!D94=0,"",'UK Prices'!D94)</f>
        <v>Womens DWR Lightweight Softshell Vest</v>
      </c>
      <c r="E94" s="99" t="s">
        <v>648</v>
      </c>
      <c r="F94" s="331" t="str">
        <f>'ITMA Form Data'!G94</f>
        <v>EUR-BE-152</v>
      </c>
      <c r="G94" s="203"/>
      <c r="H94" s="254"/>
      <c r="I94" s="203"/>
      <c r="J94" s="203">
        <v>24.23</v>
      </c>
      <c r="K94" s="193">
        <v>0.35</v>
      </c>
      <c r="L94" s="140">
        <f>SUM('UK Prices'!J94*$U$2*0.85)*$L$4</f>
        <v>3.944</v>
      </c>
      <c r="M94" s="140">
        <f>N94*SUM(J94:L94)</f>
        <v>3.4228800000000001</v>
      </c>
      <c r="N94" s="254">
        <v>0.12</v>
      </c>
      <c r="O94" s="686">
        <f>+J94+K94+M94</f>
        <v>28.002880000000001</v>
      </c>
      <c r="P94" s="189"/>
      <c r="Q94" s="195"/>
      <c r="R94" s="189"/>
      <c r="S94" s="140"/>
      <c r="T94" s="140"/>
      <c r="U94" s="196">
        <f>SUM(O94/$U$2)+P94+Q94</f>
        <v>19.31233103448276</v>
      </c>
      <c r="V94" s="197"/>
      <c r="X94" s="92"/>
      <c r="Y94" s="92"/>
      <c r="Z94" s="92"/>
      <c r="AA94" s="196">
        <f>SUM(O94/$AA$2)</f>
        <v>26.669409523809524</v>
      </c>
      <c r="AB94" s="197"/>
      <c r="AC94" s="33"/>
      <c r="AD94" s="92"/>
      <c r="AE94" s="92"/>
      <c r="AF94" s="92"/>
      <c r="AG94" s="164">
        <f>SUM(O94*$AG$2)</f>
        <v>245.02520000000001</v>
      </c>
      <c r="AH94" s="197"/>
      <c r="AI94" s="33"/>
      <c r="AJ94" s="92"/>
      <c r="AK94" s="92"/>
      <c r="AL94" s="92"/>
      <c r="AM94" s="164">
        <f>SUM(O94*$AM$2)</f>
        <v>189.01944</v>
      </c>
      <c r="AN94" s="197"/>
      <c r="AP94" s="92"/>
      <c r="AQ94" s="92"/>
      <c r="AR94" s="92"/>
      <c r="AS94" s="164">
        <f>SUM(O94*$AS$2)</f>
        <v>236.624336</v>
      </c>
      <c r="AT94" s="197"/>
      <c r="AU94" s="33"/>
      <c r="AV94" s="92"/>
      <c r="AW94" s="92"/>
      <c r="AX94" s="92"/>
      <c r="AY94" s="92"/>
      <c r="AZ94" s="92">
        <f t="shared" ref="AZ94" si="390">BC94*$AZ$2</f>
        <v>498.18012500000003</v>
      </c>
      <c r="BA94" s="197"/>
      <c r="BC94" s="92">
        <f>SUM(BE94:BI94)</f>
        <v>37.598500000000001</v>
      </c>
      <c r="BE94" s="92">
        <f>O94</f>
        <v>28.002880000000001</v>
      </c>
      <c r="BF94" s="92">
        <f>-M94</f>
        <v>-3.4228800000000001</v>
      </c>
      <c r="BG94" s="92">
        <f t="shared" ref="BG94" si="391">K94+1</f>
        <v>1.35</v>
      </c>
      <c r="BH94" s="92"/>
      <c r="BI94" s="92">
        <f>SUM(BE94:BG94)*BL94</f>
        <v>11.668500000000002</v>
      </c>
      <c r="BK94" s="119">
        <v>0.16800000000000001</v>
      </c>
      <c r="BL94" s="119">
        <v>0.45</v>
      </c>
      <c r="BO94" s="574">
        <v>3.7548000000000004</v>
      </c>
      <c r="BP94" s="574">
        <v>1.35</v>
      </c>
      <c r="BQ94" s="574">
        <f t="shared" ref="BQ94" si="392">BO94-BP94</f>
        <v>2.4048000000000003</v>
      </c>
    </row>
    <row r="95" spans="1:69" ht="15.75" customHeight="1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IF('UK Prices'!D95=0,"",'UK Prices'!D95)</f>
        <v>Womens FJ Lambswool V-Neck (Midweight)</v>
      </c>
      <c r="E95" s="99" t="s">
        <v>613</v>
      </c>
      <c r="F95" s="331" t="str">
        <f>'ITMA Form Data'!G95</f>
        <v>EUR-BE-135</v>
      </c>
      <c r="G95" s="203">
        <v>23.08</v>
      </c>
      <c r="H95" s="254">
        <f>(J95-G95)/G95</f>
        <v>-4.6793760831889013E-2</v>
      </c>
      <c r="I95" s="203"/>
      <c r="J95" s="203">
        <v>22</v>
      </c>
      <c r="K95" s="193">
        <v>0.35</v>
      </c>
      <c r="L95" s="140">
        <f>SUM('UK Prices'!J95*$U$2*0.85)*$L$4</f>
        <v>3.3523999999999994</v>
      </c>
      <c r="M95" s="140">
        <f>N95*SUM(J95:L95)</f>
        <v>3.0842879999999999</v>
      </c>
      <c r="N95" s="254">
        <v>0.12</v>
      </c>
      <c r="O95" s="686">
        <f>+J95+K95+M95</f>
        <v>25.434288000000002</v>
      </c>
      <c r="P95" s="189"/>
      <c r="Q95" s="195"/>
      <c r="R95" s="189"/>
      <c r="S95" s="140"/>
      <c r="T95" s="140">
        <v>17.54088827586207</v>
      </c>
      <c r="U95" s="196">
        <f>SUM(O95/$U$2)+P95+Q95</f>
        <v>17.54088827586207</v>
      </c>
      <c r="V95" s="197">
        <f t="shared" ref="V95:V111" si="393">(U95-T95)/T95</f>
        <v>0</v>
      </c>
      <c r="X95" s="92"/>
      <c r="Y95" s="92"/>
      <c r="Z95" s="92">
        <v>24.223131428571431</v>
      </c>
      <c r="AA95" s="196">
        <f>SUM(O95/$AA$2)</f>
        <v>24.223131428571431</v>
      </c>
      <c r="AB95" s="197">
        <f t="shared" ref="AB95:AB111" si="394">(AA95-Z95)/Z95</f>
        <v>0</v>
      </c>
      <c r="AC95" s="33"/>
      <c r="AD95" s="92"/>
      <c r="AE95" s="92"/>
      <c r="AF95" s="92">
        <v>222.55002000000002</v>
      </c>
      <c r="AG95" s="164">
        <f>SUM(O95*$AG$2)</f>
        <v>222.55002000000002</v>
      </c>
      <c r="AH95" s="197">
        <f t="shared" ref="AH95:AH111" si="395">(AG95-AF95)/AF95</f>
        <v>0</v>
      </c>
      <c r="AI95" s="33"/>
      <c r="AJ95" s="92"/>
      <c r="AK95" s="92"/>
      <c r="AL95" s="92">
        <v>171.68144400000003</v>
      </c>
      <c r="AM95" s="164">
        <f>SUM(O95*$AM$2)</f>
        <v>171.68144400000003</v>
      </c>
      <c r="AN95" s="197">
        <f t="shared" ref="AN95:AN111" si="396">(AM95-AL95)/AL95</f>
        <v>0</v>
      </c>
      <c r="AP95" s="92"/>
      <c r="AQ95" s="92"/>
      <c r="AR95" s="92">
        <v>214.9197336</v>
      </c>
      <c r="AS95" s="164">
        <f>SUM(O95*$AS$2)</f>
        <v>214.9197336</v>
      </c>
      <c r="AT95" s="197">
        <f t="shared" ref="AT95:AT111" si="397">(AS95-AR95)/AR95</f>
        <v>0</v>
      </c>
      <c r="AU95" s="33"/>
      <c r="AV95" s="92"/>
      <c r="AW95" s="92">
        <v>436.49152800000002</v>
      </c>
      <c r="AX95" s="92">
        <v>416.37156000000004</v>
      </c>
      <c r="AY95" s="92">
        <v>455.33625000000001</v>
      </c>
      <c r="AZ95" s="92">
        <f t="shared" ref="AZ95" si="398">BC95*$AZ$2</f>
        <v>455.33625000000001</v>
      </c>
      <c r="BA95" s="197">
        <f t="shared" ref="BA95:BA111" si="399">(AZ95-AY95)/AY95</f>
        <v>0</v>
      </c>
      <c r="BC95" s="92">
        <f>SUM(BE95:BI95)</f>
        <v>34.365000000000002</v>
      </c>
      <c r="BE95" s="92">
        <f>O95</f>
        <v>25.434288000000002</v>
      </c>
      <c r="BF95" s="92">
        <f>-M95</f>
        <v>-3.0842879999999999</v>
      </c>
      <c r="BG95" s="92">
        <f t="shared" ref="BG95:BG109" si="400">K95+1</f>
        <v>1.35</v>
      </c>
      <c r="BH95" s="92"/>
      <c r="BI95" s="92">
        <f>SUM(BE95:BG95)*BL95</f>
        <v>10.665000000000001</v>
      </c>
      <c r="BK95" s="119">
        <v>0.16800000000000001</v>
      </c>
      <c r="BL95" s="119">
        <v>0.45</v>
      </c>
      <c r="BO95" s="574">
        <v>3.7548000000000004</v>
      </c>
      <c r="BP95" s="574">
        <v>1.35</v>
      </c>
      <c r="BQ95" s="574">
        <f t="shared" ref="BQ95:BQ109" si="401">BO95-BP95</f>
        <v>2.4048000000000003</v>
      </c>
    </row>
    <row r="96" spans="1:69" ht="15.75" customHeight="1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IF('UK Prices'!D96=0,"",'UK Prices'!D96)</f>
        <v>Women's Full Zip Hoody</v>
      </c>
      <c r="E96" s="99" t="s">
        <v>612</v>
      </c>
      <c r="F96" s="246" t="str">
        <f>'ITMA Form Data'!G96</f>
        <v>EUR-BE-151</v>
      </c>
      <c r="G96" s="203"/>
      <c r="H96" s="254"/>
      <c r="I96" s="203"/>
      <c r="J96" s="203">
        <v>17.73</v>
      </c>
      <c r="K96" s="193">
        <v>0.35</v>
      </c>
      <c r="L96" s="140">
        <f>SUM('UK Prices'!J96*$U$2*0.85)*$L$4</f>
        <v>3.3030999999999997</v>
      </c>
      <c r="M96" s="140">
        <f>N96*SUM(J96:L96)</f>
        <v>2.5659720000000004</v>
      </c>
      <c r="N96" s="194">
        <v>0.12</v>
      </c>
      <c r="O96" s="686">
        <f>+J96+K96+M96</f>
        <v>20.645972</v>
      </c>
      <c r="P96" s="189"/>
      <c r="Q96" s="195"/>
      <c r="R96" s="189"/>
      <c r="S96" s="140"/>
      <c r="T96" s="140"/>
      <c r="U96" s="196">
        <f>SUM(O96/$U$2)+P96+Q96</f>
        <v>14.238601379310346</v>
      </c>
      <c r="V96" s="197" t="e">
        <f>(U96-T96)/T96</f>
        <v>#DIV/0!</v>
      </c>
      <c r="X96" s="92"/>
      <c r="Y96" s="92"/>
      <c r="Z96" s="92"/>
      <c r="AA96" s="196">
        <f>SUM(O96/$AA$2)</f>
        <v>19.662830476190475</v>
      </c>
      <c r="AB96" s="197" t="e">
        <f>(AA96-Z96)/Z96</f>
        <v>#DIV/0!</v>
      </c>
      <c r="AC96" s="33"/>
      <c r="AD96" s="92"/>
      <c r="AE96" s="92"/>
      <c r="AF96" s="92"/>
      <c r="AG96" s="164">
        <f>SUM(O96*$AG$2)</f>
        <v>180.652255</v>
      </c>
      <c r="AH96" s="197" t="e">
        <f>(AG96-AF96)/AF96</f>
        <v>#DIV/0!</v>
      </c>
      <c r="AI96" s="33"/>
      <c r="AJ96" s="92"/>
      <c r="AK96" s="92"/>
      <c r="AL96" s="92"/>
      <c r="AM96" s="164">
        <f>SUM(O96*$AM$2)</f>
        <v>139.360311</v>
      </c>
      <c r="AN96" s="197" t="e">
        <f>(AM96-AL96)/AL96</f>
        <v>#DIV/0!</v>
      </c>
      <c r="AP96" s="92"/>
      <c r="AQ96" s="92"/>
      <c r="AR96" s="92"/>
      <c r="AS96" s="164">
        <f>SUM(O96*$AS$2)</f>
        <v>174.4584634</v>
      </c>
      <c r="AT96" s="197" t="e">
        <f>(AS96-AR96)/AR96</f>
        <v>#DIV/0!</v>
      </c>
      <c r="AU96" s="33"/>
      <c r="AV96" s="92"/>
      <c r="AW96" s="92"/>
      <c r="AX96" s="92"/>
      <c r="AY96" s="92"/>
      <c r="AZ96" s="92">
        <f>BC96*$AZ$2</f>
        <v>373.29887500000001</v>
      </c>
      <c r="BA96" s="197" t="e">
        <f>(AZ96-AY96)/AY96</f>
        <v>#DIV/0!</v>
      </c>
      <c r="BC96" s="92">
        <f>SUM(BE96:BI96)</f>
        <v>28.173500000000001</v>
      </c>
      <c r="BE96" s="92">
        <f>O96</f>
        <v>20.645972</v>
      </c>
      <c r="BF96" s="92">
        <f>-M96</f>
        <v>-2.5659720000000004</v>
      </c>
      <c r="BG96" s="92">
        <f>K96+1</f>
        <v>1.35</v>
      </c>
      <c r="BH96" s="92"/>
      <c r="BI96" s="92">
        <f>SUM(BE96:BG96)*BL96</f>
        <v>8.7435000000000009</v>
      </c>
      <c r="BK96" s="119">
        <v>0.16800000000000001</v>
      </c>
      <c r="BL96" s="119">
        <v>0.45</v>
      </c>
      <c r="BO96" s="574">
        <v>2.0882399999999999</v>
      </c>
      <c r="BP96" s="574">
        <v>1.35</v>
      </c>
      <c r="BQ96" s="574">
        <f>BO96-BP96</f>
        <v>0.73823999999999979</v>
      </c>
    </row>
    <row r="97" spans="1:69" ht="15.75" customHeight="1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IF('UK Prices'!D97=0,"",'UK Prices'!D97)</f>
        <v>Women's Full Zip Brushed Chill-Out</v>
      </c>
      <c r="E97" s="99" t="s">
        <v>326</v>
      </c>
      <c r="F97" s="246" t="str">
        <f>'ITMA Form Data'!G97</f>
        <v>EUR-BE-150</v>
      </c>
      <c r="G97" s="203"/>
      <c r="H97" s="254"/>
      <c r="I97" s="203"/>
      <c r="J97" s="203">
        <v>16.68</v>
      </c>
      <c r="K97" s="193">
        <v>0.35</v>
      </c>
      <c r="L97" s="140">
        <f>SUM('UK Prices'!J97*$U$2*0.85)*$L$4</f>
        <v>3.1058999999999997</v>
      </c>
      <c r="M97" s="140">
        <f>N97*SUM(J97:L97)</f>
        <v>2.4163079999999999</v>
      </c>
      <c r="N97" s="194">
        <v>0.12</v>
      </c>
      <c r="O97" s="686">
        <f>+J97+K97+M97</f>
        <v>19.446308000000002</v>
      </c>
      <c r="P97" s="189"/>
      <c r="Q97" s="195"/>
      <c r="R97" s="189"/>
      <c r="S97" s="140"/>
      <c r="T97" s="140"/>
      <c r="U97" s="196">
        <f>SUM(O97/$U$2)+P97+Q97</f>
        <v>13.411246896551726</v>
      </c>
      <c r="V97" s="197" t="e">
        <f>(U97-T97)/T97</f>
        <v>#DIV/0!</v>
      </c>
      <c r="X97" s="92"/>
      <c r="Y97" s="92"/>
      <c r="Z97" s="92"/>
      <c r="AA97" s="196">
        <f>SUM(O97/$AA$2)</f>
        <v>18.520293333333335</v>
      </c>
      <c r="AB97" s="197" t="e">
        <f>(AA97-Z97)/Z97</f>
        <v>#DIV/0!</v>
      </c>
      <c r="AC97" s="33"/>
      <c r="AD97" s="92"/>
      <c r="AE97" s="92"/>
      <c r="AF97" s="92"/>
      <c r="AG97" s="164">
        <f>SUM(O97*$AG$2)</f>
        <v>170.15519500000002</v>
      </c>
      <c r="AH97" s="197" t="e">
        <f>(AG97-AF97)/AF97</f>
        <v>#DIV/0!</v>
      </c>
      <c r="AI97" s="33"/>
      <c r="AJ97" s="92"/>
      <c r="AK97" s="92"/>
      <c r="AL97" s="92"/>
      <c r="AM97" s="164">
        <f>SUM(O97*$AM$2)</f>
        <v>131.26257900000002</v>
      </c>
      <c r="AN97" s="197" t="e">
        <f>(AM97-AL97)/AL97</f>
        <v>#DIV/0!</v>
      </c>
      <c r="AP97" s="92"/>
      <c r="AQ97" s="92"/>
      <c r="AR97" s="92"/>
      <c r="AS97" s="164">
        <f>SUM(O97*$AS$2)</f>
        <v>164.3213026</v>
      </c>
      <c r="AT97" s="197" t="e">
        <f>(AS97-AR97)/AR97</f>
        <v>#DIV/0!</v>
      </c>
      <c r="AU97" s="33"/>
      <c r="AV97" s="92"/>
      <c r="AW97" s="92"/>
      <c r="AX97" s="92"/>
      <c r="AY97" s="92"/>
      <c r="AZ97" s="92">
        <f>BC97*$AZ$2</f>
        <v>353.12575000000004</v>
      </c>
      <c r="BA97" s="197" t="e">
        <f>(AZ97-AY97)/AY97</f>
        <v>#DIV/0!</v>
      </c>
      <c r="BC97" s="92">
        <f>SUM(BE97:BI97)</f>
        <v>26.651000000000003</v>
      </c>
      <c r="BE97" s="92">
        <f>O97</f>
        <v>19.446308000000002</v>
      </c>
      <c r="BF97" s="92">
        <f>-M97</f>
        <v>-2.4163079999999999</v>
      </c>
      <c r="BG97" s="92">
        <f>K97+1</f>
        <v>1.35</v>
      </c>
      <c r="BH97" s="92"/>
      <c r="BI97" s="92">
        <f>SUM(BE97:BG97)*BL97</f>
        <v>8.2710000000000008</v>
      </c>
      <c r="BK97" s="119">
        <v>0.16800000000000001</v>
      </c>
      <c r="BL97" s="119">
        <v>0.45</v>
      </c>
      <c r="BO97" s="574">
        <v>2.0882399999999999</v>
      </c>
      <c r="BP97" s="574">
        <v>1.35</v>
      </c>
      <c r="BQ97" s="574">
        <f>BO97-BP97</f>
        <v>0.73823999999999979</v>
      </c>
    </row>
    <row r="98" spans="1:69" ht="15.75" customHeight="1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IF('UK Prices'!D98=0,"",'UK Prices'!D98)</f>
        <v>Women's Full Zip Brushed Chill-Out Vest</v>
      </c>
      <c r="E98" s="99" t="s">
        <v>612</v>
      </c>
      <c r="F98" s="246" t="str">
        <f>'ITMA Form Data'!G98</f>
        <v>EUR-BE-169</v>
      </c>
      <c r="G98" s="203"/>
      <c r="H98" s="254"/>
      <c r="I98" s="203"/>
      <c r="J98" s="203">
        <v>16.3</v>
      </c>
      <c r="K98" s="193">
        <v>0.35</v>
      </c>
      <c r="L98" s="140">
        <f>SUM('UK Prices'!J98*$U$2*0.85)*$L$4</f>
        <v>2.7607999999999997</v>
      </c>
      <c r="M98" s="140">
        <f>N98*SUM(J98:L98)</f>
        <v>2.3292960000000003</v>
      </c>
      <c r="N98" s="194">
        <v>0.12</v>
      </c>
      <c r="O98" s="686">
        <f>+J98+K98+M98</f>
        <v>18.979296000000001</v>
      </c>
      <c r="P98" s="189"/>
      <c r="Q98" s="195"/>
      <c r="R98" s="189"/>
      <c r="S98" s="140"/>
      <c r="T98" s="140"/>
      <c r="U98" s="196">
        <f>SUM(O98/$U$2)+P98+Q98</f>
        <v>13.089169655172416</v>
      </c>
      <c r="V98" s="197" t="e">
        <f>(U98-T98)/T98</f>
        <v>#DIV/0!</v>
      </c>
      <c r="X98" s="92"/>
      <c r="Y98" s="92"/>
      <c r="Z98" s="92"/>
      <c r="AA98" s="196">
        <f>SUM(O98/$AA$2)</f>
        <v>18.075520000000001</v>
      </c>
      <c r="AB98" s="197" t="e">
        <f>(AA98-Z98)/Z98</f>
        <v>#DIV/0!</v>
      </c>
      <c r="AC98" s="33"/>
      <c r="AD98" s="92"/>
      <c r="AE98" s="92"/>
      <c r="AF98" s="92"/>
      <c r="AG98" s="164">
        <f>SUM(O98*$AG$2)</f>
        <v>166.06884000000002</v>
      </c>
      <c r="AH98" s="197" t="e">
        <f>(AG98-AF98)/AF98</f>
        <v>#DIV/0!</v>
      </c>
      <c r="AI98" s="33"/>
      <c r="AJ98" s="92"/>
      <c r="AK98" s="92"/>
      <c r="AL98" s="92"/>
      <c r="AM98" s="164">
        <f>SUM(O98*$AM$2)</f>
        <v>128.11024800000001</v>
      </c>
      <c r="AN98" s="197" t="e">
        <f>(AM98-AL98)/AL98</f>
        <v>#DIV/0!</v>
      </c>
      <c r="AP98" s="92"/>
      <c r="AQ98" s="92"/>
      <c r="AR98" s="92"/>
      <c r="AS98" s="164">
        <f>SUM(O98*$AS$2)</f>
        <v>160.3750512</v>
      </c>
      <c r="AT98" s="197" t="e">
        <f>(AS98-AR98)/AR98</f>
        <v>#DIV/0!</v>
      </c>
      <c r="AU98" s="33"/>
      <c r="AV98" s="92"/>
      <c r="AW98" s="92"/>
      <c r="AX98" s="92"/>
      <c r="AY98" s="92"/>
      <c r="AZ98" s="92">
        <f>BC98*$AZ$2</f>
        <v>345.82500000000005</v>
      </c>
      <c r="BA98" s="197" t="e">
        <f>(AZ98-AY98)/AY98</f>
        <v>#DIV/0!</v>
      </c>
      <c r="BC98" s="92">
        <f>SUM(BE98:BI98)</f>
        <v>26.100000000000005</v>
      </c>
      <c r="BE98" s="92">
        <f>O98</f>
        <v>18.979296000000001</v>
      </c>
      <c r="BF98" s="92">
        <f>-M98</f>
        <v>-2.3292960000000003</v>
      </c>
      <c r="BG98" s="92">
        <f>K98+1</f>
        <v>1.35</v>
      </c>
      <c r="BH98" s="92"/>
      <c r="BI98" s="92">
        <f>SUM(BE98:BG98)*BL98</f>
        <v>8.1000000000000014</v>
      </c>
      <c r="BK98" s="119">
        <v>0.16800000000000001</v>
      </c>
      <c r="BL98" s="119">
        <v>0.45</v>
      </c>
      <c r="BO98" s="574">
        <v>2.0882399999999999</v>
      </c>
      <c r="BP98" s="574">
        <v>1.35</v>
      </c>
      <c r="BQ98" s="574">
        <f>BO98-BP98</f>
        <v>0.73823999999999979</v>
      </c>
    </row>
    <row r="99" spans="1:69" ht="15.75" customHeight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IF('UK Prices'!D99=0,"",'UK Prices'!D99)</f>
        <v>Womens FJ Full Zip Chill-Out (Knit mid layer)</v>
      </c>
      <c r="E99" s="99" t="s">
        <v>137</v>
      </c>
      <c r="F99" s="191" t="str">
        <f>'ITMA Form Data'!G99</f>
        <v>EUR-BE-50</v>
      </c>
      <c r="G99" s="203">
        <v>15.58</v>
      </c>
      <c r="H99" s="254">
        <f t="shared" ref="H99:H100" si="402">(J99-G99)/G99</f>
        <v>0</v>
      </c>
      <c r="I99" s="203"/>
      <c r="J99" s="203">
        <v>15.58</v>
      </c>
      <c r="K99" s="193">
        <v>0.35</v>
      </c>
      <c r="L99" s="140">
        <f>SUM('UK Prices'!J99*$U$2*0.85)*$L$4</f>
        <v>0</v>
      </c>
      <c r="M99" s="140">
        <f t="shared" ref="M99:M100" si="403">N99*SUM(J99:L99)</f>
        <v>1.9116</v>
      </c>
      <c r="N99" s="194">
        <v>0.12</v>
      </c>
      <c r="O99" s="686">
        <f t="shared" ref="O99:O100" si="404">+J99+K99+M99</f>
        <v>17.8416</v>
      </c>
      <c r="P99" s="189"/>
      <c r="Q99" s="195"/>
      <c r="R99" s="189"/>
      <c r="S99" s="140">
        <v>11.662139076923077</v>
      </c>
      <c r="T99" s="140">
        <v>12.537111724137931</v>
      </c>
      <c r="U99" s="196">
        <f t="shared" ref="U99:U100" si="405">SUM(O99/$U$2)+P99+Q99</f>
        <v>12.304551724137932</v>
      </c>
      <c r="V99" s="197">
        <f t="shared" si="393"/>
        <v>-1.8549727011864095E-2</v>
      </c>
      <c r="X99" s="92"/>
      <c r="Y99" s="92">
        <v>15.406291525423731</v>
      </c>
      <c r="Z99" s="92">
        <v>17.313154285714287</v>
      </c>
      <c r="AA99" s="196">
        <f t="shared" ref="AA99:AA100" si="406">SUM(O99/$AA$2)</f>
        <v>16.991999999999997</v>
      </c>
      <c r="AB99" s="197">
        <f t="shared" si="394"/>
        <v>-1.8549727011864359E-2</v>
      </c>
      <c r="AC99" s="33"/>
      <c r="AD99" s="92"/>
      <c r="AE99" s="92">
        <v>147.2533344</v>
      </c>
      <c r="AF99" s="92">
        <v>159.064605</v>
      </c>
      <c r="AG99" s="164">
        <f t="shared" ref="AG99:AG100" si="407">SUM(O99*$AG$2)</f>
        <v>156.114</v>
      </c>
      <c r="AH99" s="197">
        <f t="shared" si="395"/>
        <v>-1.8549727011864116E-2</v>
      </c>
      <c r="AI99" s="33"/>
      <c r="AJ99" s="92"/>
      <c r="AK99" s="92">
        <v>116.34831360000001</v>
      </c>
      <c r="AL99" s="92">
        <v>122.706981</v>
      </c>
      <c r="AM99" s="164">
        <f t="shared" ref="AM99:AM100" si="408">SUM(O99*$AM$2)</f>
        <v>120.4308</v>
      </c>
      <c r="AN99" s="197">
        <f t="shared" si="396"/>
        <v>-1.8549727011864092E-2</v>
      </c>
      <c r="AP99" s="92"/>
      <c r="AQ99" s="92">
        <v>138.16362240000001</v>
      </c>
      <c r="AR99" s="92">
        <v>153.61096139999998</v>
      </c>
      <c r="AS99" s="164">
        <f t="shared" ref="AS99:AS100" si="409">SUM(O99*$AS$2)</f>
        <v>150.76151999999999</v>
      </c>
      <c r="AT99" s="197">
        <f t="shared" si="397"/>
        <v>-1.8549727011864074E-2</v>
      </c>
      <c r="AU99" s="33"/>
      <c r="AV99" s="92"/>
      <c r="AW99" s="92">
        <v>296.76952800000004</v>
      </c>
      <c r="AX99" s="92">
        <v>296.76952799999998</v>
      </c>
      <c r="AY99" s="92">
        <v>331.99200000000002</v>
      </c>
      <c r="AZ99" s="92">
        <f t="shared" si="58"/>
        <v>331.99200000000002</v>
      </c>
      <c r="BA99" s="197">
        <f t="shared" si="399"/>
        <v>0</v>
      </c>
      <c r="BC99" s="92">
        <f t="shared" ref="BC99:BC100" si="410">SUM(BE99:BI99)</f>
        <v>25.056000000000001</v>
      </c>
      <c r="BE99" s="92">
        <f t="shared" ref="BE99:BE100" si="411">O99</f>
        <v>17.8416</v>
      </c>
      <c r="BF99" s="92">
        <f t="shared" ref="BF99:BF100" si="412">-M99</f>
        <v>-1.9116</v>
      </c>
      <c r="BG99" s="92">
        <f t="shared" si="400"/>
        <v>1.35</v>
      </c>
      <c r="BH99" s="92"/>
      <c r="BI99" s="92">
        <f t="shared" ref="BI99:BI100" si="413">SUM(BE99:BG99)*BL99</f>
        <v>7.7760000000000007</v>
      </c>
      <c r="BK99" s="119">
        <v>0.16800000000000001</v>
      </c>
      <c r="BL99" s="119">
        <v>0.45</v>
      </c>
      <c r="BO99" s="574">
        <v>2.67624</v>
      </c>
      <c r="BP99" s="574">
        <v>1.35</v>
      </c>
      <c r="BQ99" s="574">
        <f t="shared" si="401"/>
        <v>1.3262399999999999</v>
      </c>
    </row>
    <row r="100" spans="1:69" ht="15.75" customHeight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IF('UK Prices'!D100=0,"",'UK Prices'!D100)</f>
        <v>Womens FJ Full Zip Chill-Out Vest (knit mid layer)</v>
      </c>
      <c r="E100" s="99" t="s">
        <v>326</v>
      </c>
      <c r="F100" s="191" t="str">
        <f>'ITMA Form Data'!G100</f>
        <v>EUR-BE-109</v>
      </c>
      <c r="G100" s="203">
        <v>13.6</v>
      </c>
      <c r="H100" s="254">
        <f t="shared" si="402"/>
        <v>0</v>
      </c>
      <c r="I100" s="203"/>
      <c r="J100" s="203">
        <v>13.6</v>
      </c>
      <c r="K100" s="193">
        <v>0.35</v>
      </c>
      <c r="L100" s="140">
        <f>SUM('UK Prices'!J100*$U$2*0.85)*$L$4</f>
        <v>0</v>
      </c>
      <c r="M100" s="140">
        <f t="shared" si="403"/>
        <v>1.6739999999999999</v>
      </c>
      <c r="N100" s="194">
        <v>0.12</v>
      </c>
      <c r="O100" s="686">
        <f t="shared" si="404"/>
        <v>15.623999999999999</v>
      </c>
      <c r="P100" s="189"/>
      <c r="Q100" s="195"/>
      <c r="R100" s="189"/>
      <c r="S100" s="140">
        <v>10.219384615384614</v>
      </c>
      <c r="T100" s="140">
        <v>10.987332413793103</v>
      </c>
      <c r="U100" s="196">
        <f t="shared" si="405"/>
        <v>10.775172413793102</v>
      </c>
      <c r="V100" s="197">
        <f t="shared" si="393"/>
        <v>-1.9309509534239881E-2</v>
      </c>
      <c r="X100" s="92"/>
      <c r="Y100" s="92">
        <v>13.5</v>
      </c>
      <c r="Z100" s="92">
        <v>15.172982857142856</v>
      </c>
      <c r="AA100" s="196">
        <f t="shared" si="406"/>
        <v>14.879999999999999</v>
      </c>
      <c r="AB100" s="197">
        <f t="shared" si="394"/>
        <v>-1.9309509534239769E-2</v>
      </c>
      <c r="AC100" s="33"/>
      <c r="AD100" s="92"/>
      <c r="AE100" s="92">
        <v>129.03299999999999</v>
      </c>
      <c r="AF100" s="92">
        <v>139.40178</v>
      </c>
      <c r="AG100" s="164">
        <f t="shared" si="407"/>
        <v>136.70999999999998</v>
      </c>
      <c r="AH100" s="197">
        <f t="shared" si="395"/>
        <v>-1.9309509534239971E-2</v>
      </c>
      <c r="AI100" s="33"/>
      <c r="AJ100" s="92"/>
      <c r="AK100" s="92">
        <v>101.952</v>
      </c>
      <c r="AL100" s="92">
        <v>107.53851599999999</v>
      </c>
      <c r="AM100" s="164">
        <f t="shared" si="408"/>
        <v>105.46199999999999</v>
      </c>
      <c r="AN100" s="197">
        <f t="shared" si="396"/>
        <v>-1.930950953423979E-2</v>
      </c>
      <c r="AP100" s="92"/>
      <c r="AQ100" s="92">
        <v>121.068</v>
      </c>
      <c r="AR100" s="92">
        <v>134.62229039999997</v>
      </c>
      <c r="AS100" s="164">
        <f t="shared" si="409"/>
        <v>132.02279999999999</v>
      </c>
      <c r="AT100" s="197">
        <f t="shared" si="397"/>
        <v>-1.9309509534239658E-2</v>
      </c>
      <c r="AU100" s="33"/>
      <c r="AV100" s="92"/>
      <c r="AW100" s="92">
        <v>259.88291999999996</v>
      </c>
      <c r="AX100" s="92">
        <v>259.88291999999996</v>
      </c>
      <c r="AY100" s="92">
        <v>293.95124999999996</v>
      </c>
      <c r="AZ100" s="92">
        <f t="shared" si="58"/>
        <v>293.95124999999996</v>
      </c>
      <c r="BA100" s="197">
        <f t="shared" si="399"/>
        <v>0</v>
      </c>
      <c r="BC100" s="92">
        <f t="shared" si="410"/>
        <v>22.184999999999999</v>
      </c>
      <c r="BE100" s="92">
        <f t="shared" si="411"/>
        <v>15.623999999999999</v>
      </c>
      <c r="BF100" s="92">
        <f t="shared" si="412"/>
        <v>-1.6739999999999999</v>
      </c>
      <c r="BG100" s="92">
        <f t="shared" si="400"/>
        <v>1.35</v>
      </c>
      <c r="BH100" s="92"/>
      <c r="BI100" s="92">
        <f t="shared" si="413"/>
        <v>6.8849999999999998</v>
      </c>
      <c r="BK100" s="119">
        <v>0.16800000000000001</v>
      </c>
      <c r="BL100" s="119">
        <v>0.45</v>
      </c>
      <c r="BO100" s="574">
        <v>2.3435999999999999</v>
      </c>
      <c r="BP100" s="574">
        <v>1.35</v>
      </c>
      <c r="BQ100" s="574">
        <f t="shared" si="401"/>
        <v>0.99359999999999982</v>
      </c>
    </row>
    <row r="101" spans="1:69" ht="15.75" customHeight="1" x14ac:dyDescent="0.25">
      <c r="A101" s="206" t="str">
        <f>'ITMA Form Data'!A101</f>
        <v>SHIRTS</v>
      </c>
      <c r="B101" s="206"/>
      <c r="C101" s="500"/>
      <c r="D101" s="29" t="str">
        <f>IF('UK Prices'!D101=0,"",'UK Prices'!D101)</f>
        <v>Shirts</v>
      </c>
      <c r="E101" s="99"/>
      <c r="F101" s="206"/>
      <c r="G101" s="203"/>
      <c r="H101" s="254"/>
      <c r="I101" s="203"/>
      <c r="J101" s="203"/>
      <c r="K101" s="193"/>
      <c r="L101" s="140"/>
      <c r="M101" s="140"/>
      <c r="N101" s="194"/>
      <c r="O101" s="686"/>
      <c r="P101" s="189"/>
      <c r="Q101" s="195"/>
      <c r="R101" s="189"/>
      <c r="S101" s="140"/>
      <c r="T101" s="140"/>
      <c r="U101" s="196"/>
      <c r="V101" s="197"/>
      <c r="X101" s="92"/>
      <c r="Y101" s="92"/>
      <c r="Z101" s="92"/>
      <c r="AA101" s="196"/>
      <c r="AB101" s="197"/>
      <c r="AC101" s="33"/>
      <c r="AD101" s="92"/>
      <c r="AE101" s="92"/>
      <c r="AF101" s="92"/>
      <c r="AG101" s="164"/>
      <c r="AH101" s="197"/>
      <c r="AI101" s="33"/>
      <c r="AJ101" s="92"/>
      <c r="AK101" s="92"/>
      <c r="AL101" s="92"/>
      <c r="AM101" s="164"/>
      <c r="AN101" s="197"/>
      <c r="AP101" s="92"/>
      <c r="AQ101" s="92"/>
      <c r="AR101" s="92"/>
      <c r="AS101" s="164"/>
      <c r="AT101" s="197"/>
      <c r="AU101" s="33"/>
      <c r="AV101" s="92"/>
      <c r="AW101" s="92"/>
      <c r="AX101" s="92"/>
      <c r="AY101" s="92"/>
      <c r="AZ101" s="92"/>
      <c r="BA101" s="197"/>
      <c r="BC101" s="92"/>
      <c r="BE101" s="92"/>
      <c r="BF101" s="92"/>
      <c r="BG101" s="92"/>
      <c r="BH101" s="92"/>
      <c r="BI101" s="92"/>
      <c r="BK101" s="119"/>
      <c r="BL101" s="119"/>
    </row>
    <row r="102" spans="1:69" ht="15.75" customHeight="1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IF('UK Prices'!D102=0,"",'UK Prices'!D102)</f>
        <v>Women's Stretch Pique Open V-neck</v>
      </c>
      <c r="E102" s="99" t="s">
        <v>326</v>
      </c>
      <c r="F102" s="246" t="str">
        <f>'ITMA Form Data'!G102</f>
        <v>EUR-BE-178</v>
      </c>
      <c r="G102" s="203"/>
      <c r="H102" s="254"/>
      <c r="I102" s="203"/>
      <c r="J102" s="203">
        <v>10</v>
      </c>
      <c r="K102" s="193">
        <v>0.35</v>
      </c>
      <c r="L102" s="140">
        <f>SUM('UK Prices'!J102*$U$2*0.85)*$L$4</f>
        <v>1.9226999999999999</v>
      </c>
      <c r="M102" s="140">
        <f>N102*SUM(J102:L102)</f>
        <v>1.4727239999999999</v>
      </c>
      <c r="N102" s="194">
        <v>0.12</v>
      </c>
      <c r="O102" s="686">
        <f>+J102+K102+M102</f>
        <v>11.822723999999999</v>
      </c>
      <c r="P102" s="189"/>
      <c r="Q102" s="195"/>
      <c r="R102" s="189"/>
      <c r="S102" s="140"/>
      <c r="T102" s="140"/>
      <c r="U102" s="196">
        <f>SUM(O102/$U$2)+P102+Q102</f>
        <v>8.1536027586206892</v>
      </c>
      <c r="V102" s="197" t="e">
        <f>(U102-T102)/T102</f>
        <v>#DIV/0!</v>
      </c>
      <c r="X102" s="92"/>
      <c r="Y102" s="92"/>
      <c r="Z102" s="92"/>
      <c r="AA102" s="196">
        <f>SUM(O102/$AA$2)</f>
        <v>11.259737142857141</v>
      </c>
      <c r="AB102" s="197" t="e">
        <f>(AA102-Z102)/Z102</f>
        <v>#DIV/0!</v>
      </c>
      <c r="AC102" s="33"/>
      <c r="AD102" s="92"/>
      <c r="AE102" s="92"/>
      <c r="AF102" s="92"/>
      <c r="AG102" s="164">
        <f>SUM(O102*$AG$2)</f>
        <v>103.44883499999999</v>
      </c>
      <c r="AH102" s="197" t="e">
        <f>(AG102-AF102)/AF102</f>
        <v>#DIV/0!</v>
      </c>
      <c r="AI102" s="33"/>
      <c r="AJ102" s="92"/>
      <c r="AK102" s="92"/>
      <c r="AL102" s="92"/>
      <c r="AM102" s="164">
        <f>SUM(O102*$AM$2)</f>
        <v>79.803387000000001</v>
      </c>
      <c r="AN102" s="197" t="e">
        <f>(AM102-AL102)/AL102</f>
        <v>#DIV/0!</v>
      </c>
      <c r="AP102" s="92"/>
      <c r="AQ102" s="92"/>
      <c r="AR102" s="92"/>
      <c r="AS102" s="164">
        <f>SUM(O102*$AS$2)</f>
        <v>99.902017799999982</v>
      </c>
      <c r="AT102" s="197" t="e">
        <f>(AS102-AR102)/AR102</f>
        <v>#DIV/0!</v>
      </c>
      <c r="AU102" s="33"/>
      <c r="AV102" s="92"/>
      <c r="AW102" s="92"/>
      <c r="AX102" s="92"/>
      <c r="AY102" s="92"/>
      <c r="AZ102" s="92">
        <f>BC102*$AZ$2</f>
        <v>224.78625</v>
      </c>
      <c r="BA102" s="197" t="e">
        <f>(AZ102-AY102)/AY102</f>
        <v>#DIV/0!</v>
      </c>
      <c r="BC102" s="92">
        <f>SUM(BE102:BI102)</f>
        <v>16.965</v>
      </c>
      <c r="BE102" s="92">
        <f>O102</f>
        <v>11.822723999999999</v>
      </c>
      <c r="BF102" s="92">
        <f>-M102</f>
        <v>-1.4727239999999999</v>
      </c>
      <c r="BG102" s="92">
        <f>K102+1</f>
        <v>1.35</v>
      </c>
      <c r="BH102" s="92"/>
      <c r="BI102" s="92">
        <f>SUM(BE102:BG102)*BL102</f>
        <v>5.2649999999999997</v>
      </c>
      <c r="BK102" s="119">
        <v>0.16800000000000001</v>
      </c>
      <c r="BL102" s="119">
        <v>0.45</v>
      </c>
      <c r="BO102" s="574">
        <v>2.0882399999999999</v>
      </c>
      <c r="BP102" s="574">
        <v>1.35</v>
      </c>
      <c r="BQ102" s="574">
        <f>BO102-BP102</f>
        <v>0.73823999999999979</v>
      </c>
    </row>
    <row r="103" spans="1:69" ht="15.75" customHeight="1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IF('UK Prices'!D103=0,"",'UK Prices'!D103)</f>
        <v>Women's Smooth Pique Cap Sleeve</v>
      </c>
      <c r="E103" s="99" t="s">
        <v>612</v>
      </c>
      <c r="F103" s="246" t="str">
        <f>'ITMA Form Data'!G103</f>
        <v>EUR-BE-179</v>
      </c>
      <c r="G103" s="203"/>
      <c r="H103" s="254"/>
      <c r="I103" s="203"/>
      <c r="J103" s="203">
        <v>9.5</v>
      </c>
      <c r="K103" s="193">
        <v>0.35</v>
      </c>
      <c r="L103" s="140">
        <f>SUM('UK Prices'!J103*$U$2*0.85)*$L$4</f>
        <v>1.9226999999999999</v>
      </c>
      <c r="M103" s="140">
        <f t="shared" ref="M103" si="414">N103*SUM(J103:L103)</f>
        <v>1.4127240000000001</v>
      </c>
      <c r="N103" s="194">
        <v>0.12</v>
      </c>
      <c r="O103" s="686">
        <f t="shared" ref="O103" si="415">+J103+K103+M103</f>
        <v>11.262724</v>
      </c>
      <c r="P103" s="189"/>
      <c r="Q103" s="195"/>
      <c r="R103" s="189"/>
      <c r="S103" s="140"/>
      <c r="T103" s="140"/>
      <c r="U103" s="196">
        <f t="shared" ref="U103" si="416">SUM(O103/$U$2)+P103+Q103</f>
        <v>7.767395862068966</v>
      </c>
      <c r="V103" s="197" t="e">
        <f>(U103-T103)/T103</f>
        <v>#DIV/0!</v>
      </c>
      <c r="X103" s="92"/>
      <c r="Y103" s="92"/>
      <c r="Z103" s="92"/>
      <c r="AA103" s="196">
        <f t="shared" ref="AA103" si="417">SUM(O103/$AA$2)</f>
        <v>10.726403809523809</v>
      </c>
      <c r="AB103" s="197" t="e">
        <f>(AA103-Z103)/Z103</f>
        <v>#DIV/0!</v>
      </c>
      <c r="AC103" s="33"/>
      <c r="AD103" s="92"/>
      <c r="AE103" s="92"/>
      <c r="AF103" s="92"/>
      <c r="AG103" s="164">
        <f t="shared" ref="AG103" si="418">SUM(O103*$AG$2)</f>
        <v>98.548834999999997</v>
      </c>
      <c r="AH103" s="197" t="e">
        <f>(AG103-AF103)/AF103</f>
        <v>#DIV/0!</v>
      </c>
      <c r="AI103" s="33"/>
      <c r="AJ103" s="92"/>
      <c r="AK103" s="92"/>
      <c r="AL103" s="92"/>
      <c r="AM103" s="164">
        <f t="shared" ref="AM103" si="419">SUM(O103*$AM$2)</f>
        <v>76.023387</v>
      </c>
      <c r="AN103" s="197" t="e">
        <f>(AM103-AL103)/AL103</f>
        <v>#DIV/0!</v>
      </c>
      <c r="AP103" s="92"/>
      <c r="AQ103" s="92"/>
      <c r="AR103" s="92"/>
      <c r="AS103" s="164">
        <f t="shared" ref="AS103" si="420">SUM(O103*$AS$2)</f>
        <v>95.170017799999997</v>
      </c>
      <c r="AT103" s="197" t="e">
        <f>(AS103-AR103)/AR103</f>
        <v>#DIV/0!</v>
      </c>
      <c r="AU103" s="33"/>
      <c r="AV103" s="92"/>
      <c r="AW103" s="92"/>
      <c r="AX103" s="92"/>
      <c r="AY103" s="92"/>
      <c r="AZ103" s="92">
        <f t="shared" ref="AZ103" si="421">BC103*$AZ$2</f>
        <v>215.17999999999998</v>
      </c>
      <c r="BA103" s="197" t="e">
        <f>(AZ103-AY103)/AY103</f>
        <v>#DIV/0!</v>
      </c>
      <c r="BC103" s="92">
        <f t="shared" ref="BC103" si="422">SUM(BE103:BI103)</f>
        <v>16.239999999999998</v>
      </c>
      <c r="BE103" s="92">
        <f t="shared" ref="BE103" si="423">O103</f>
        <v>11.262724</v>
      </c>
      <c r="BF103" s="92">
        <f t="shared" ref="BF103" si="424">-M103</f>
        <v>-1.4127240000000001</v>
      </c>
      <c r="BG103" s="92">
        <f t="shared" ref="BG103" si="425">K103+1</f>
        <v>1.35</v>
      </c>
      <c r="BH103" s="92"/>
      <c r="BI103" s="92">
        <f t="shared" ref="BI103" si="426">SUM(BE103:BG103)*BL103</f>
        <v>5.04</v>
      </c>
      <c r="BK103" s="119">
        <v>0.16800000000000001</v>
      </c>
      <c r="BL103" s="119">
        <v>0.45</v>
      </c>
      <c r="BO103" s="574">
        <v>2.0882399999999999</v>
      </c>
      <c r="BP103" s="574">
        <v>1.35</v>
      </c>
      <c r="BQ103" s="574">
        <f t="shared" ref="BQ103" si="427">BO103-BP103</f>
        <v>0.73823999999999979</v>
      </c>
    </row>
    <row r="104" spans="1:69" ht="15.75" customHeight="1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IF('UK Prices'!D104=0,"",'UK Prices'!D104)</f>
        <v>Women's Stretch Pique - Solid Colour</v>
      </c>
      <c r="E104" s="99" t="s">
        <v>326</v>
      </c>
      <c r="F104" s="246" t="str">
        <f>'ITMA Form Data'!G104</f>
        <v>EUR-BE-176</v>
      </c>
      <c r="G104" s="203"/>
      <c r="H104" s="254"/>
      <c r="I104" s="203"/>
      <c r="J104" s="203">
        <v>9.5</v>
      </c>
      <c r="K104" s="193">
        <v>0.35</v>
      </c>
      <c r="L104" s="140">
        <f>SUM('UK Prices'!J104*$U$2*0.85)*$L$4</f>
        <v>1.9226999999999999</v>
      </c>
      <c r="M104" s="140">
        <f>N104*SUM(J104:L104)</f>
        <v>1.4127240000000001</v>
      </c>
      <c r="N104" s="194">
        <v>0.12</v>
      </c>
      <c r="O104" s="686">
        <f>+J104+K104+M104</f>
        <v>11.262724</v>
      </c>
      <c r="P104" s="189"/>
      <c r="Q104" s="195"/>
      <c r="R104" s="189"/>
      <c r="S104" s="140"/>
      <c r="T104" s="140"/>
      <c r="U104" s="196">
        <f>SUM(O104/$U$2)+P104+Q104</f>
        <v>7.767395862068966</v>
      </c>
      <c r="V104" s="197" t="e">
        <f>(U104-T104)/T104</f>
        <v>#DIV/0!</v>
      </c>
      <c r="X104" s="92"/>
      <c r="Y104" s="92"/>
      <c r="Z104" s="92"/>
      <c r="AA104" s="196">
        <f>SUM(O104/$AA$2)</f>
        <v>10.726403809523809</v>
      </c>
      <c r="AB104" s="197" t="e">
        <f>(AA104-Z104)/Z104</f>
        <v>#DIV/0!</v>
      </c>
      <c r="AC104" s="33"/>
      <c r="AD104" s="92"/>
      <c r="AE104" s="92"/>
      <c r="AF104" s="92"/>
      <c r="AG104" s="164">
        <f>SUM(O104*$AG$2)</f>
        <v>98.548834999999997</v>
      </c>
      <c r="AH104" s="197" t="e">
        <f>(AG104-AF104)/AF104</f>
        <v>#DIV/0!</v>
      </c>
      <c r="AI104" s="33"/>
      <c r="AJ104" s="92"/>
      <c r="AK104" s="92"/>
      <c r="AL104" s="92"/>
      <c r="AM104" s="164">
        <f>SUM(O104*$AM$2)</f>
        <v>76.023387</v>
      </c>
      <c r="AN104" s="197" t="e">
        <f>(AM104-AL104)/AL104</f>
        <v>#DIV/0!</v>
      </c>
      <c r="AP104" s="92"/>
      <c r="AQ104" s="92"/>
      <c r="AR104" s="92"/>
      <c r="AS104" s="164">
        <f>SUM(O104*$AS$2)</f>
        <v>95.170017799999997</v>
      </c>
      <c r="AT104" s="197" t="e">
        <f>(AS104-AR104)/AR104</f>
        <v>#DIV/0!</v>
      </c>
      <c r="AU104" s="33"/>
      <c r="AV104" s="92"/>
      <c r="AW104" s="92"/>
      <c r="AX104" s="92"/>
      <c r="AY104" s="92"/>
      <c r="AZ104" s="92">
        <f>BC104*$AZ$2</f>
        <v>215.17999999999998</v>
      </c>
      <c r="BA104" s="197" t="e">
        <f>(AZ104-AY104)/AY104</f>
        <v>#DIV/0!</v>
      </c>
      <c r="BC104" s="92">
        <f>SUM(BE104:BI104)</f>
        <v>16.239999999999998</v>
      </c>
      <c r="BE104" s="92">
        <f>O104</f>
        <v>11.262724</v>
      </c>
      <c r="BF104" s="92">
        <f>-M104</f>
        <v>-1.4127240000000001</v>
      </c>
      <c r="BG104" s="92">
        <f>K104+1</f>
        <v>1.35</v>
      </c>
      <c r="BH104" s="92"/>
      <c r="BI104" s="92">
        <f>SUM(BE104:BG104)*BL104</f>
        <v>5.04</v>
      </c>
      <c r="BK104" s="119">
        <v>0.16800000000000001</v>
      </c>
      <c r="BL104" s="119">
        <v>0.45</v>
      </c>
      <c r="BO104" s="574">
        <v>2.0882399999999999</v>
      </c>
      <c r="BP104" s="574">
        <v>1.35</v>
      </c>
      <c r="BQ104" s="574">
        <f>BO104-BP104</f>
        <v>0.73823999999999979</v>
      </c>
    </row>
    <row r="105" spans="1:69" ht="15.75" customHeight="1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IF('UK Prices'!D105=0,"",'UK Prices'!D105)</f>
        <v>Women's Interlock Sleeveless</v>
      </c>
      <c r="E105" s="99" t="s">
        <v>612</v>
      </c>
      <c r="F105" s="246" t="str">
        <f>'ITMA Form Data'!G105</f>
        <v>EUR-BE-177</v>
      </c>
      <c r="G105" s="203"/>
      <c r="H105" s="254"/>
      <c r="I105" s="203"/>
      <c r="J105" s="203">
        <v>10</v>
      </c>
      <c r="K105" s="193">
        <v>0.35</v>
      </c>
      <c r="L105" s="140">
        <f>SUM('UK Prices'!J105*$U$2*0.85)*$L$4</f>
        <v>1.7254999999999998</v>
      </c>
      <c r="M105" s="140">
        <f>N105*SUM(J105:L105)</f>
        <v>1.44906</v>
      </c>
      <c r="N105" s="194">
        <v>0.12</v>
      </c>
      <c r="O105" s="686">
        <f>+J105+K105+M105</f>
        <v>11.799059999999999</v>
      </c>
      <c r="P105" s="189"/>
      <c r="Q105" s="195"/>
      <c r="R105" s="189"/>
      <c r="S105" s="140"/>
      <c r="T105" s="140"/>
      <c r="U105" s="196">
        <f>SUM(O105/$U$2)+P105+Q105</f>
        <v>8.1372827586206888</v>
      </c>
      <c r="V105" s="197" t="e">
        <f>(U105-T105)/T105</f>
        <v>#DIV/0!</v>
      </c>
      <c r="X105" s="92"/>
      <c r="Y105" s="92"/>
      <c r="Z105" s="92"/>
      <c r="AA105" s="196">
        <f>SUM(O105/$AA$2)</f>
        <v>11.237199999999998</v>
      </c>
      <c r="AB105" s="197" t="e">
        <f>(AA105-Z105)/Z105</f>
        <v>#DIV/0!</v>
      </c>
      <c r="AC105" s="33"/>
      <c r="AD105" s="92"/>
      <c r="AE105" s="92"/>
      <c r="AF105" s="92"/>
      <c r="AG105" s="164">
        <f>SUM(O105*$AG$2)</f>
        <v>103.24177499999999</v>
      </c>
      <c r="AH105" s="197" t="e">
        <f>(AG105-AF105)/AF105</f>
        <v>#DIV/0!</v>
      </c>
      <c r="AI105" s="33"/>
      <c r="AJ105" s="92"/>
      <c r="AK105" s="92"/>
      <c r="AL105" s="92"/>
      <c r="AM105" s="164">
        <f>SUM(O105*$AM$2)</f>
        <v>79.643654999999995</v>
      </c>
      <c r="AN105" s="197" t="e">
        <f>(AM105-AL105)/AL105</f>
        <v>#DIV/0!</v>
      </c>
      <c r="AP105" s="92"/>
      <c r="AQ105" s="92"/>
      <c r="AR105" s="92"/>
      <c r="AS105" s="164">
        <f>SUM(O105*$AS$2)</f>
        <v>99.702056999999982</v>
      </c>
      <c r="AT105" s="197" t="e">
        <f>(AS105-AR105)/AR105</f>
        <v>#DIV/0!</v>
      </c>
      <c r="AU105" s="33"/>
      <c r="AV105" s="92"/>
      <c r="AW105" s="92"/>
      <c r="AX105" s="92"/>
      <c r="AY105" s="92"/>
      <c r="AZ105" s="92">
        <f>BC105*$AZ$2</f>
        <v>224.78625</v>
      </c>
      <c r="BA105" s="197" t="e">
        <f>(AZ105-AY105)/AY105</f>
        <v>#DIV/0!</v>
      </c>
      <c r="BC105" s="92">
        <f>SUM(BE105:BI105)</f>
        <v>16.965</v>
      </c>
      <c r="BE105" s="92">
        <f>O105</f>
        <v>11.799059999999999</v>
      </c>
      <c r="BF105" s="92">
        <f>-M105</f>
        <v>-1.44906</v>
      </c>
      <c r="BG105" s="92">
        <f>K105+1</f>
        <v>1.35</v>
      </c>
      <c r="BH105" s="92"/>
      <c r="BI105" s="92">
        <f>SUM(BE105:BG105)*BL105</f>
        <v>5.2649999999999997</v>
      </c>
      <c r="BK105" s="119">
        <v>0.16800000000000001</v>
      </c>
      <c r="BL105" s="119">
        <v>0.45</v>
      </c>
      <c r="BO105" s="574">
        <v>2.0882399999999999</v>
      </c>
      <c r="BP105" s="574">
        <v>1.35</v>
      </c>
      <c r="BQ105" s="574">
        <f>BO105-BP105</f>
        <v>0.73823999999999979</v>
      </c>
    </row>
    <row r="106" spans="1:69" ht="15.75" customHeight="1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IF('UK Prices'!D106=0,"",'UK Prices'!D106)</f>
        <v>Stretch Pique Double Space Dye Chest Stripe (A) - Prosports</v>
      </c>
      <c r="E106" s="99" t="s">
        <v>142</v>
      </c>
      <c r="F106" s="246" t="str">
        <f>'ITMA Form Data'!G106</f>
        <v>EM-EUR-S17-09W</v>
      </c>
      <c r="G106" s="203"/>
      <c r="H106" s="254"/>
      <c r="I106" s="203"/>
      <c r="J106" s="708">
        <v>13.18</v>
      </c>
      <c r="K106" s="193">
        <v>0.35</v>
      </c>
      <c r="L106" s="140">
        <f>SUM('UK Prices'!J106*$U$2*0.85)*$L$4</f>
        <v>2.6030399999999996</v>
      </c>
      <c r="M106" s="140">
        <f t="shared" ref="M106" si="428">N106*SUM(J106:L106)</f>
        <v>1.9359647999999996</v>
      </c>
      <c r="N106" s="194">
        <v>0.12</v>
      </c>
      <c r="O106" s="686">
        <f t="shared" ref="O106" si="429">+J106+K106+M106</f>
        <v>15.465964799999998</v>
      </c>
      <c r="P106" s="189"/>
      <c r="Q106" s="195"/>
      <c r="R106" s="189"/>
      <c r="S106" s="140"/>
      <c r="T106" s="140"/>
      <c r="U106" s="196">
        <f t="shared" ref="U106" si="430">SUM(O106/$U$2)+P106+Q106</f>
        <v>10.666182620689654</v>
      </c>
      <c r="V106" s="197" t="e">
        <f t="shared" ref="V106" si="431">(U106-T106)/T106</f>
        <v>#DIV/0!</v>
      </c>
      <c r="X106" s="92"/>
      <c r="Y106" s="92"/>
      <c r="Z106" s="92"/>
      <c r="AA106" s="196">
        <f t="shared" ref="AA106" si="432">SUM(O106/$AA$2)</f>
        <v>14.729490285714283</v>
      </c>
      <c r="AB106" s="197" t="e">
        <f t="shared" ref="AB106" si="433">(AA106-Z106)/Z106</f>
        <v>#DIV/0!</v>
      </c>
      <c r="AC106" s="33"/>
      <c r="AD106" s="92"/>
      <c r="AE106" s="92"/>
      <c r="AF106" s="92"/>
      <c r="AG106" s="164">
        <f t="shared" ref="AG106" si="434">SUM(O106*$AG$2)</f>
        <v>135.327192</v>
      </c>
      <c r="AH106" s="197" t="e">
        <f t="shared" ref="AH106" si="435">(AG106-AF106)/AF106</f>
        <v>#DIV/0!</v>
      </c>
      <c r="AI106" s="33"/>
      <c r="AJ106" s="92"/>
      <c r="AK106" s="92"/>
      <c r="AL106" s="92"/>
      <c r="AM106" s="164">
        <f t="shared" ref="AM106" si="436">SUM(O106*$AM$2)</f>
        <v>104.39526239999999</v>
      </c>
      <c r="AN106" s="197" t="e">
        <f t="shared" ref="AN106" si="437">(AM106-AL106)/AL106</f>
        <v>#DIV/0!</v>
      </c>
      <c r="AP106" s="92"/>
      <c r="AQ106" s="92"/>
      <c r="AR106" s="92"/>
      <c r="AS106" s="164">
        <f t="shared" ref="AS106" si="438">SUM(O106*$AS$2)</f>
        <v>130.68740255999998</v>
      </c>
      <c r="AT106" s="197" t="e">
        <f t="shared" ref="AT106" si="439">(AS106-AR106)/AR106</f>
        <v>#DIV/0!</v>
      </c>
      <c r="AU106" s="33"/>
      <c r="AV106" s="92"/>
      <c r="AW106" s="92"/>
      <c r="AX106" s="92"/>
      <c r="AY106" s="92"/>
      <c r="AZ106" s="92">
        <f t="shared" ref="AZ106" si="440">BC106*$AZ$2</f>
        <v>285.88200000000001</v>
      </c>
      <c r="BA106" s="197" t="e">
        <f t="shared" ref="BA106" si="441">(AZ106-AY106)/AY106</f>
        <v>#DIV/0!</v>
      </c>
      <c r="BC106" s="92">
        <f t="shared" ref="BC106" si="442">SUM(BE106:BI106)</f>
        <v>21.576000000000001</v>
      </c>
      <c r="BE106" s="92">
        <f t="shared" ref="BE106" si="443">O106</f>
        <v>15.465964799999998</v>
      </c>
      <c r="BF106" s="92">
        <f t="shared" ref="BF106" si="444">-M106</f>
        <v>-1.9359647999999996</v>
      </c>
      <c r="BG106" s="92">
        <f t="shared" ref="BG106" si="445">K106+1</f>
        <v>1.35</v>
      </c>
      <c r="BH106" s="92"/>
      <c r="BI106" s="92">
        <f t="shared" ref="BI106" si="446">SUM(BE106:BG106)*BL106</f>
        <v>6.6959999999999997</v>
      </c>
      <c r="BK106" s="119">
        <v>0.16800000000000001</v>
      </c>
      <c r="BL106" s="119">
        <v>0.45</v>
      </c>
      <c r="BN106" s="706">
        <v>13.18</v>
      </c>
      <c r="BO106" s="574">
        <v>2.0882399999999999</v>
      </c>
      <c r="BP106" s="574">
        <v>1.35</v>
      </c>
      <c r="BQ106" s="574">
        <f t="shared" ref="BQ106" si="447">BO106-BP106</f>
        <v>0.73823999999999979</v>
      </c>
    </row>
    <row r="107" spans="1:69" ht="15.75" hidden="1" customHeight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IF('UK Prices'!D107=0,"",'UK Prices'!D107)</f>
        <v>Womens FJ Stretch Pique w/reversible collar</v>
      </c>
      <c r="E107" s="99" t="s">
        <v>326</v>
      </c>
      <c r="F107" s="191" t="str">
        <f>'ITMA Form Data'!G107</f>
        <v>EUR-BE-62</v>
      </c>
      <c r="G107" s="203">
        <v>11.88</v>
      </c>
      <c r="H107" s="254">
        <f t="shared" ref="H107:H111" si="448">(J107-G107)/G107</f>
        <v>0</v>
      </c>
      <c r="I107" s="203"/>
      <c r="J107" s="203">
        <v>11.88</v>
      </c>
      <c r="K107" s="193">
        <v>0.35</v>
      </c>
      <c r="L107" s="140">
        <f>SUM('UK Prices'!J107*$U$2*0.85)*$L$4</f>
        <v>0</v>
      </c>
      <c r="M107" s="140">
        <f t="shared" ref="M107:M111" si="449">N107*SUM(J107:L107)</f>
        <v>1.4676</v>
      </c>
      <c r="N107" s="194">
        <v>0.12</v>
      </c>
      <c r="O107" s="686">
        <f t="shared" ref="O107:O111" si="450">+J107+K107+M107</f>
        <v>13.697600000000001</v>
      </c>
      <c r="P107" s="189"/>
      <c r="Q107" s="195"/>
      <c r="R107" s="189">
        <v>8.8195110886075945</v>
      </c>
      <c r="S107" s="140">
        <v>8.9351448205128214</v>
      </c>
      <c r="T107" s="140">
        <v>9.6057406896551729</v>
      </c>
      <c r="U107" s="196">
        <f t="shared" ref="U107:U111" si="451">SUM(O107/$U$2)+P107+Q107</f>
        <v>9.4466206896551732</v>
      </c>
      <c r="V107" s="197">
        <f t="shared" si="393"/>
        <v>-1.6565094264033457E-2</v>
      </c>
      <c r="X107" s="92">
        <v>10.32209445925926</v>
      </c>
      <c r="Y107" s="92">
        <v>11.804701694915256</v>
      </c>
      <c r="Z107" s="92">
        <v>13.265070476190475</v>
      </c>
      <c r="AA107" s="196">
        <f t="shared" ref="AA107:AA111" si="452">SUM(O107/$AA$2)</f>
        <v>13.045333333333334</v>
      </c>
      <c r="AB107" s="197">
        <f t="shared" si="394"/>
        <v>-1.6565094264033391E-2</v>
      </c>
      <c r="AC107" s="33"/>
      <c r="AD107" s="92">
        <v>90.576378880000007</v>
      </c>
      <c r="AE107" s="92">
        <v>112.8293388</v>
      </c>
      <c r="AF107" s="92">
        <v>121.87283499999999</v>
      </c>
      <c r="AG107" s="164">
        <f t="shared" ref="AG107:AG111" si="453">SUM(O107*$AG$2)</f>
        <v>119.85400000000001</v>
      </c>
      <c r="AH107" s="197">
        <f t="shared" si="395"/>
        <v>-1.6565094264033339E-2</v>
      </c>
      <c r="AI107" s="33"/>
      <c r="AJ107" s="92">
        <v>76.641551360000008</v>
      </c>
      <c r="AK107" s="92">
        <v>89.149107200000003</v>
      </c>
      <c r="AL107" s="92">
        <v>94.016187000000002</v>
      </c>
      <c r="AM107" s="164">
        <f t="shared" ref="AM107:AM111" si="454">SUM(O107*$AM$2)</f>
        <v>92.458800000000011</v>
      </c>
      <c r="AN107" s="197">
        <f t="shared" si="396"/>
        <v>-1.6565094264033398E-2</v>
      </c>
      <c r="AP107" s="92">
        <v>83.608965120000008</v>
      </c>
      <c r="AQ107" s="92">
        <v>105.8645648</v>
      </c>
      <c r="AR107" s="92">
        <v>117.69433779999999</v>
      </c>
      <c r="AS107" s="164">
        <f t="shared" si="23"/>
        <v>115.74472</v>
      </c>
      <c r="AT107" s="197">
        <f t="shared" si="397"/>
        <v>-1.656509426403336E-2</v>
      </c>
      <c r="AU107" s="33"/>
      <c r="AV107" s="92"/>
      <c r="AW107" s="92">
        <v>227.84000799999998</v>
      </c>
      <c r="AX107" s="92">
        <v>227.84000799999998</v>
      </c>
      <c r="AY107" s="92">
        <v>260.90575000000001</v>
      </c>
      <c r="AZ107" s="92">
        <f t="shared" si="58"/>
        <v>260.90575000000001</v>
      </c>
      <c r="BA107" s="197">
        <f t="shared" si="399"/>
        <v>0</v>
      </c>
      <c r="BC107" s="92">
        <f t="shared" ref="BC107:BC111" si="455">SUM(BE107:BI107)</f>
        <v>19.690999999999999</v>
      </c>
      <c r="BE107" s="92">
        <f t="shared" ref="BE107:BE111" si="456">O107</f>
        <v>13.697600000000001</v>
      </c>
      <c r="BF107" s="92">
        <f t="shared" ref="BF107:BF111" si="457">-M107</f>
        <v>-1.4676</v>
      </c>
      <c r="BG107" s="92">
        <f t="shared" si="400"/>
        <v>1.35</v>
      </c>
      <c r="BH107" s="92"/>
      <c r="BI107" s="92">
        <f t="shared" ref="BI107:BI111" si="458">SUM(BE107:BG107)*BL107</f>
        <v>6.1109999999999998</v>
      </c>
      <c r="BK107" s="119">
        <v>0.16800000000000001</v>
      </c>
      <c r="BL107" s="119">
        <v>0.45</v>
      </c>
      <c r="BO107" s="574">
        <v>2.05464</v>
      </c>
      <c r="BP107" s="574">
        <v>1.35</v>
      </c>
      <c r="BQ107" s="574">
        <f t="shared" si="401"/>
        <v>0.70463999999999993</v>
      </c>
    </row>
    <row r="108" spans="1:69" ht="15.75" customHeight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IF('UK Prices'!D108=0,"",'UK Prices'!D108)</f>
        <v>Womens FJ Stretch Pique w/reversible collar - American Golf</v>
      </c>
      <c r="E108" s="99" t="s">
        <v>326</v>
      </c>
      <c r="F108" s="191" t="str">
        <f>'ITMA Form Data'!G108</f>
        <v>AG-BE-62</v>
      </c>
      <c r="G108" s="203"/>
      <c r="H108" s="254"/>
      <c r="I108" s="203"/>
      <c r="J108" s="203">
        <v>12.28</v>
      </c>
      <c r="K108" s="193">
        <v>0.35</v>
      </c>
      <c r="L108" s="140">
        <f>SUM('UK Prices'!J108*$U$2*0.85)*$L$4</f>
        <v>0</v>
      </c>
      <c r="M108" s="140">
        <f t="shared" si="449"/>
        <v>1.5155999999999998</v>
      </c>
      <c r="N108" s="194">
        <v>0.12</v>
      </c>
      <c r="O108" s="686">
        <f t="shared" si="450"/>
        <v>14.145599999999998</v>
      </c>
      <c r="P108" s="189"/>
      <c r="Q108" s="195"/>
      <c r="R108" s="189">
        <v>8.8195110886075945</v>
      </c>
      <c r="S108" s="140">
        <v>8.9351448205128214</v>
      </c>
      <c r="T108" s="140">
        <v>9.7555862068965506</v>
      </c>
      <c r="U108" s="196">
        <f t="shared" si="451"/>
        <v>9.7555862068965506</v>
      </c>
      <c r="V108" s="197">
        <f t="shared" si="393"/>
        <v>0</v>
      </c>
      <c r="X108" s="92">
        <v>10.32209445925926</v>
      </c>
      <c r="Y108" s="92">
        <v>11.804701694915256</v>
      </c>
      <c r="Z108" s="92">
        <v>13.471999999999998</v>
      </c>
      <c r="AA108" s="196">
        <f t="shared" si="452"/>
        <v>13.471999999999998</v>
      </c>
      <c r="AB108" s="197">
        <f t="shared" si="394"/>
        <v>0</v>
      </c>
      <c r="AC108" s="33"/>
      <c r="AD108" s="92">
        <v>90.576378880000007</v>
      </c>
      <c r="AE108" s="92">
        <v>112.8293388</v>
      </c>
      <c r="AF108" s="92">
        <v>123.77399999999999</v>
      </c>
      <c r="AG108" s="164">
        <f t="shared" si="453"/>
        <v>123.77399999999999</v>
      </c>
      <c r="AH108" s="197">
        <f t="shared" si="395"/>
        <v>0</v>
      </c>
      <c r="AI108" s="33"/>
      <c r="AJ108" s="92">
        <v>76.641551360000008</v>
      </c>
      <c r="AK108" s="92">
        <v>89.149107200000003</v>
      </c>
      <c r="AL108" s="92">
        <v>95.482799999999983</v>
      </c>
      <c r="AM108" s="164">
        <f t="shared" si="454"/>
        <v>95.482799999999983</v>
      </c>
      <c r="AN108" s="197">
        <f t="shared" si="396"/>
        <v>0</v>
      </c>
      <c r="AP108" s="92">
        <v>83.608965120000008</v>
      </c>
      <c r="AQ108" s="92">
        <v>105.8645648</v>
      </c>
      <c r="AR108" s="92">
        <v>119.53031999999997</v>
      </c>
      <c r="AS108" s="164">
        <f t="shared" ref="AS108" si="459">SUM(O108*$AS$2)</f>
        <v>119.53031999999997</v>
      </c>
      <c r="AT108" s="197">
        <f t="shared" si="397"/>
        <v>0</v>
      </c>
      <c r="AU108" s="33"/>
      <c r="AV108" s="92"/>
      <c r="AW108" s="92">
        <v>227.84000799999998</v>
      </c>
      <c r="AX108" s="92">
        <v>227.84000799999998</v>
      </c>
      <c r="AY108" s="92">
        <v>268.59074999999996</v>
      </c>
      <c r="AZ108" s="92">
        <f t="shared" ref="AZ108" si="460">BC108*$AZ$2</f>
        <v>268.59074999999996</v>
      </c>
      <c r="BA108" s="197">
        <f t="shared" si="399"/>
        <v>0</v>
      </c>
      <c r="BC108" s="92">
        <f t="shared" si="455"/>
        <v>20.270999999999997</v>
      </c>
      <c r="BE108" s="92">
        <f t="shared" ref="BE108" si="461">O108</f>
        <v>14.145599999999998</v>
      </c>
      <c r="BF108" s="92">
        <f t="shared" ref="BF108" si="462">-M108</f>
        <v>-1.5155999999999998</v>
      </c>
      <c r="BG108" s="92">
        <f t="shared" ref="BG108" si="463">K108+1</f>
        <v>1.35</v>
      </c>
      <c r="BH108" s="92"/>
      <c r="BI108" s="92">
        <f t="shared" si="458"/>
        <v>6.2909999999999995</v>
      </c>
      <c r="BK108" s="119">
        <v>0.16800000000000001</v>
      </c>
      <c r="BL108" s="119">
        <v>0.45</v>
      </c>
      <c r="BO108" s="574">
        <v>2.05464</v>
      </c>
      <c r="BP108" s="574">
        <v>1.35</v>
      </c>
      <c r="BQ108" s="574">
        <f t="shared" ref="BQ108" si="464">BO108-BP108</f>
        <v>0.70463999999999993</v>
      </c>
    </row>
    <row r="109" spans="1:69" ht="15.75" hidden="1" customHeight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IF('UK Prices'!D109=0,"",'UK Prices'!D109)</f>
        <v>Womens FJ Stretch Lisle Sleeveless</v>
      </c>
      <c r="E109" s="99" t="s">
        <v>326</v>
      </c>
      <c r="F109" s="191" t="str">
        <f>'ITMA Form Data'!G109</f>
        <v>EUR-BE-106</v>
      </c>
      <c r="G109" s="203">
        <v>10.3</v>
      </c>
      <c r="H109" s="254">
        <f t="shared" si="448"/>
        <v>0</v>
      </c>
      <c r="I109" s="203"/>
      <c r="J109" s="203">
        <v>10.3</v>
      </c>
      <c r="K109" s="193">
        <v>0.35</v>
      </c>
      <c r="L109" s="140">
        <f>SUM('UK Prices'!J109*$U$2*0.85)*$L$4</f>
        <v>0</v>
      </c>
      <c r="M109" s="140">
        <f t="shared" si="449"/>
        <v>1.278</v>
      </c>
      <c r="N109" s="194">
        <v>0.12</v>
      </c>
      <c r="O109" s="686">
        <f t="shared" si="450"/>
        <v>11.928000000000001</v>
      </c>
      <c r="P109" s="189"/>
      <c r="Q109" s="195"/>
      <c r="R109" s="189"/>
      <c r="S109" s="140">
        <v>7.7763058461538463</v>
      </c>
      <c r="T109" s="140">
        <v>8.3608468965517257</v>
      </c>
      <c r="U109" s="196">
        <f t="shared" si="451"/>
        <v>8.2262068965517248</v>
      </c>
      <c r="V109" s="197">
        <f t="shared" si="393"/>
        <v>-1.6103631804994627E-2</v>
      </c>
      <c r="X109" s="92"/>
      <c r="Y109" s="92">
        <v>10.273922033898307</v>
      </c>
      <c r="Z109" s="92">
        <v>11.545931428571429</v>
      </c>
      <c r="AA109" s="196">
        <f t="shared" si="452"/>
        <v>11.36</v>
      </c>
      <c r="AB109" s="197">
        <f t="shared" si="394"/>
        <v>-1.6103631804994554E-2</v>
      </c>
      <c r="AC109" s="33"/>
      <c r="AD109" s="92"/>
      <c r="AE109" s="92">
        <v>98.198146800000004</v>
      </c>
      <c r="AF109" s="92">
        <v>106.07824500000001</v>
      </c>
      <c r="AG109" s="164">
        <f t="shared" si="453"/>
        <v>104.37</v>
      </c>
      <c r="AH109" s="197">
        <f t="shared" si="395"/>
        <v>-1.6103631804994557E-2</v>
      </c>
      <c r="AI109" s="33"/>
      <c r="AJ109" s="92"/>
      <c r="AK109" s="92">
        <v>77.588659200000009</v>
      </c>
      <c r="AL109" s="92">
        <v>81.831789000000001</v>
      </c>
      <c r="AM109" s="164">
        <f t="shared" si="454"/>
        <v>80.51400000000001</v>
      </c>
      <c r="AN109" s="197">
        <f t="shared" si="396"/>
        <v>-1.6103631804994394E-2</v>
      </c>
      <c r="AP109" s="92"/>
      <c r="AQ109" s="92">
        <v>92.136532799999998</v>
      </c>
      <c r="AR109" s="92">
        <v>102.44127659999999</v>
      </c>
      <c r="AS109" s="164">
        <f t="shared" si="23"/>
        <v>100.7916</v>
      </c>
      <c r="AT109" s="197">
        <f t="shared" si="397"/>
        <v>-1.6103631804994436E-2</v>
      </c>
      <c r="AU109" s="33"/>
      <c r="AV109" s="92"/>
      <c r="AW109" s="92">
        <v>198.40523999999999</v>
      </c>
      <c r="AX109" s="92">
        <v>198.40523999999999</v>
      </c>
      <c r="AY109" s="92">
        <v>230.54999999999998</v>
      </c>
      <c r="AZ109" s="92">
        <f t="shared" ref="AZ109:AZ111" si="465">BC109*$AZ$2</f>
        <v>230.54999999999998</v>
      </c>
      <c r="BA109" s="197">
        <f t="shared" si="399"/>
        <v>0</v>
      </c>
      <c r="BC109" s="92">
        <f t="shared" si="455"/>
        <v>17.399999999999999</v>
      </c>
      <c r="BE109" s="92">
        <f t="shared" si="456"/>
        <v>11.928000000000001</v>
      </c>
      <c r="BF109" s="92">
        <f t="shared" si="457"/>
        <v>-1.278</v>
      </c>
      <c r="BG109" s="92">
        <f t="shared" si="400"/>
        <v>1.35</v>
      </c>
      <c r="BH109" s="92"/>
      <c r="BI109" s="92">
        <f t="shared" si="458"/>
        <v>5.4</v>
      </c>
      <c r="BK109" s="119">
        <v>0.16800000000000001</v>
      </c>
      <c r="BL109" s="119">
        <v>0.45</v>
      </c>
      <c r="BO109" s="574">
        <v>1.7892000000000001</v>
      </c>
      <c r="BP109" s="574">
        <v>1.35</v>
      </c>
      <c r="BQ109" s="574">
        <f t="shared" si="401"/>
        <v>0.43920000000000003</v>
      </c>
    </row>
    <row r="110" spans="1:69" ht="15.75" hidden="1" customHeight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IF('UK Prices'!D110=0,"",'UK Prices'!D110)</f>
        <v>Womens FJ Stretch Pique w/reversible collar - ProSports</v>
      </c>
      <c r="E110" s="99" t="s">
        <v>326</v>
      </c>
      <c r="F110" s="191" t="str">
        <f>'ITMA Form Data'!G110</f>
        <v>EM-EUR-BE-62W</v>
      </c>
      <c r="G110" s="203"/>
      <c r="H110" s="254" t="e">
        <f t="shared" ref="H110" si="466">(J110-G110)/G110</f>
        <v>#DIV/0!</v>
      </c>
      <c r="I110" s="203"/>
      <c r="J110" s="203">
        <v>12.28</v>
      </c>
      <c r="K110" s="193">
        <v>0.35</v>
      </c>
      <c r="L110" s="140">
        <f>SUM('UK Prices'!J110*$U$2*0.85)*$L$4</f>
        <v>0</v>
      </c>
      <c r="M110" s="140">
        <f t="shared" si="449"/>
        <v>1.5155999999999998</v>
      </c>
      <c r="N110" s="194">
        <v>0.12</v>
      </c>
      <c r="O110" s="686">
        <f t="shared" si="450"/>
        <v>14.145599999999998</v>
      </c>
      <c r="P110" s="189"/>
      <c r="Q110" s="195"/>
      <c r="R110" s="189">
        <v>8.8195110886075945</v>
      </c>
      <c r="S110" s="140">
        <v>8.9351448205128214</v>
      </c>
      <c r="T110" s="140">
        <v>9.7555862068965506</v>
      </c>
      <c r="U110" s="196">
        <f t="shared" si="451"/>
        <v>9.7555862068965506</v>
      </c>
      <c r="V110" s="197">
        <f t="shared" si="393"/>
        <v>0</v>
      </c>
      <c r="X110" s="92">
        <v>10.32209445925926</v>
      </c>
      <c r="Y110" s="92">
        <v>11.804701694915256</v>
      </c>
      <c r="Z110" s="92">
        <v>13.471999999999998</v>
      </c>
      <c r="AA110" s="196">
        <f t="shared" si="452"/>
        <v>13.471999999999998</v>
      </c>
      <c r="AB110" s="197">
        <f t="shared" si="394"/>
        <v>0</v>
      </c>
      <c r="AC110" s="33"/>
      <c r="AD110" s="92">
        <v>90.576378880000007</v>
      </c>
      <c r="AE110" s="92">
        <v>112.8293388</v>
      </c>
      <c r="AF110" s="92">
        <v>123.77399999999999</v>
      </c>
      <c r="AG110" s="164">
        <f t="shared" si="453"/>
        <v>123.77399999999999</v>
      </c>
      <c r="AH110" s="197">
        <f t="shared" si="395"/>
        <v>0</v>
      </c>
      <c r="AI110" s="33"/>
      <c r="AJ110" s="92">
        <v>76.641551360000008</v>
      </c>
      <c r="AK110" s="92">
        <v>89.149107200000003</v>
      </c>
      <c r="AL110" s="92">
        <v>95.482799999999983</v>
      </c>
      <c r="AM110" s="164">
        <f t="shared" si="454"/>
        <v>95.482799999999983</v>
      </c>
      <c r="AN110" s="197">
        <f t="shared" si="396"/>
        <v>0</v>
      </c>
      <c r="AP110" s="92">
        <v>83.608965120000008</v>
      </c>
      <c r="AQ110" s="92">
        <v>105.8645648</v>
      </c>
      <c r="AR110" s="92">
        <v>119.53031999999997</v>
      </c>
      <c r="AS110" s="164">
        <f t="shared" ref="AS110" si="467">SUM(O110*$AS$2)</f>
        <v>119.53031999999997</v>
      </c>
      <c r="AT110" s="197">
        <f t="shared" si="397"/>
        <v>0</v>
      </c>
      <c r="AU110" s="33"/>
      <c r="AV110" s="92"/>
      <c r="AW110" s="92">
        <v>227.84000799999998</v>
      </c>
      <c r="AX110" s="92">
        <v>227.84000799999998</v>
      </c>
      <c r="AY110" s="92">
        <v>268.59074999999996</v>
      </c>
      <c r="AZ110" s="92">
        <f t="shared" si="465"/>
        <v>268.59074999999996</v>
      </c>
      <c r="BA110" s="197">
        <f t="shared" si="399"/>
        <v>0</v>
      </c>
      <c r="BC110" s="92">
        <f t="shared" si="455"/>
        <v>20.270999999999997</v>
      </c>
      <c r="BE110" s="92">
        <f t="shared" ref="BE110" si="468">O110</f>
        <v>14.145599999999998</v>
      </c>
      <c r="BF110" s="92">
        <f t="shared" ref="BF110" si="469">-M110</f>
        <v>-1.5155999999999998</v>
      </c>
      <c r="BG110" s="92">
        <f t="shared" ref="BG110" si="470">K110+1</f>
        <v>1.35</v>
      </c>
      <c r="BH110" s="92"/>
      <c r="BI110" s="92">
        <f t="shared" si="458"/>
        <v>6.2909999999999995</v>
      </c>
      <c r="BK110" s="119">
        <v>0.16800000000000001</v>
      </c>
      <c r="BL110" s="119">
        <v>0.45</v>
      </c>
      <c r="BO110" s="574">
        <v>2.05464</v>
      </c>
      <c r="BP110" s="574">
        <v>1.35</v>
      </c>
      <c r="BQ110" s="574">
        <f t="shared" ref="BQ110" si="471">BO110-BP110</f>
        <v>0.70463999999999993</v>
      </c>
    </row>
    <row r="111" spans="1:69" ht="15.75" hidden="1" customHeight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IF('UK Prices'!D111=0,"",'UK Prices'!D111)</f>
        <v>Women's Smooth Pique Double Chest Stripe - Prosports</v>
      </c>
      <c r="E111" s="99" t="s">
        <v>137</v>
      </c>
      <c r="F111" s="191" t="str">
        <f>'ITMA Form Data'!G111</f>
        <v>EM-EUR-S16-22W</v>
      </c>
      <c r="G111" s="203"/>
      <c r="H111" s="254" t="e">
        <f t="shared" si="448"/>
        <v>#DIV/0!</v>
      </c>
      <c r="I111" s="203"/>
      <c r="J111" s="203">
        <v>13.4</v>
      </c>
      <c r="K111" s="193">
        <v>0.35</v>
      </c>
      <c r="L111" s="140">
        <f>SUM('UK Prices'!J111*$U$2*0.85)*$L$4</f>
        <v>0</v>
      </c>
      <c r="M111" s="140">
        <f t="shared" si="449"/>
        <v>1.65</v>
      </c>
      <c r="N111" s="194">
        <v>0.12</v>
      </c>
      <c r="O111" s="686">
        <f t="shared" si="450"/>
        <v>15.4</v>
      </c>
      <c r="P111" s="189"/>
      <c r="Q111" s="195"/>
      <c r="R111" s="189"/>
      <c r="S111" s="140">
        <v>7.56</v>
      </c>
      <c r="T111" s="140">
        <v>10.620689655172415</v>
      </c>
      <c r="U111" s="196">
        <f t="shared" si="451"/>
        <v>10.620689655172415</v>
      </c>
      <c r="V111" s="197">
        <f t="shared" si="393"/>
        <v>0</v>
      </c>
      <c r="X111" s="92"/>
      <c r="Y111" s="92">
        <v>9.9945762711864408</v>
      </c>
      <c r="Z111" s="92">
        <v>14.666666666666666</v>
      </c>
      <c r="AA111" s="196">
        <f t="shared" si="452"/>
        <v>14.666666666666666</v>
      </c>
      <c r="AB111" s="197">
        <f t="shared" si="394"/>
        <v>0</v>
      </c>
      <c r="AC111" s="33"/>
      <c r="AD111" s="92"/>
      <c r="AE111" s="92">
        <v>95.52816</v>
      </c>
      <c r="AF111" s="92">
        <v>134.75</v>
      </c>
      <c r="AG111" s="164">
        <f t="shared" si="453"/>
        <v>134.75</v>
      </c>
      <c r="AH111" s="197">
        <f t="shared" si="395"/>
        <v>0</v>
      </c>
      <c r="AI111" s="33"/>
      <c r="AJ111" s="92"/>
      <c r="AK111" s="92">
        <v>75.479039999999998</v>
      </c>
      <c r="AL111" s="92">
        <v>103.95</v>
      </c>
      <c r="AM111" s="164">
        <f t="shared" si="454"/>
        <v>103.95</v>
      </c>
      <c r="AN111" s="197">
        <f t="shared" si="396"/>
        <v>0</v>
      </c>
      <c r="AP111" s="92"/>
      <c r="AQ111" s="92">
        <v>89.631359999999987</v>
      </c>
      <c r="AR111" s="92">
        <v>130.13</v>
      </c>
      <c r="AS111" s="164">
        <f t="shared" ref="AS111" si="472">SUM(O111*$AS$2)</f>
        <v>130.13</v>
      </c>
      <c r="AT111" s="197">
        <f t="shared" si="397"/>
        <v>0</v>
      </c>
      <c r="AU111" s="33"/>
      <c r="AV111" s="92"/>
      <c r="AW111" s="92">
        <v>196.16968799999998</v>
      </c>
      <c r="AX111" s="92">
        <v>196.16968799999998</v>
      </c>
      <c r="AY111" s="92">
        <v>290.10874999999999</v>
      </c>
      <c r="AZ111" s="92">
        <f t="shared" si="465"/>
        <v>290.10874999999999</v>
      </c>
      <c r="BA111" s="197">
        <f t="shared" si="399"/>
        <v>0</v>
      </c>
      <c r="BC111" s="92">
        <f t="shared" si="455"/>
        <v>21.895</v>
      </c>
      <c r="BE111" s="92">
        <f t="shared" si="456"/>
        <v>15.4</v>
      </c>
      <c r="BF111" s="92">
        <f t="shared" si="457"/>
        <v>-1.65</v>
      </c>
      <c r="BG111" s="92">
        <f t="shared" ref="BG111" si="473">K111+1</f>
        <v>1.35</v>
      </c>
      <c r="BH111" s="92"/>
      <c r="BI111" s="92">
        <f t="shared" si="458"/>
        <v>6.7949999999999999</v>
      </c>
      <c r="BK111" s="119">
        <v>0.16800000000000001</v>
      </c>
      <c r="BL111" s="119">
        <v>0.45</v>
      </c>
      <c r="BO111" s="574">
        <v>1.7690399999999999</v>
      </c>
      <c r="BP111" s="574">
        <v>1.35</v>
      </c>
      <c r="BQ111" s="574">
        <f t="shared" ref="BQ111" si="474">BO111-BP111</f>
        <v>0.41903999999999986</v>
      </c>
    </row>
    <row r="112" spans="1:69" ht="15.75" customHeight="1" x14ac:dyDescent="0.25">
      <c r="A112" s="206" t="str">
        <f>'ITMA Form Data'!A112</f>
        <v>TROUSERS</v>
      </c>
      <c r="B112" s="206"/>
      <c r="C112" s="500"/>
      <c r="D112" s="29" t="str">
        <f>IF('UK Prices'!D112=0,"",'UK Prices'!D112)</f>
        <v>Trousers</v>
      </c>
      <c r="E112" s="99"/>
      <c r="F112" s="206"/>
      <c r="G112" s="203"/>
      <c r="H112" s="254"/>
      <c r="I112" s="203"/>
      <c r="J112" s="203"/>
      <c r="K112" s="193"/>
      <c r="L112" s="140"/>
      <c r="M112" s="140"/>
      <c r="N112" s="194"/>
      <c r="O112" s="686"/>
      <c r="P112" s="189"/>
      <c r="Q112" s="195"/>
      <c r="R112" s="189"/>
      <c r="S112" s="140"/>
      <c r="T112" s="140"/>
      <c r="U112" s="196"/>
      <c r="V112" s="197"/>
      <c r="X112" s="92"/>
      <c r="Y112" s="92"/>
      <c r="Z112" s="92"/>
      <c r="AA112" s="196"/>
      <c r="AB112" s="197"/>
      <c r="AC112" s="33"/>
      <c r="AD112" s="92"/>
      <c r="AE112" s="92"/>
      <c r="AF112" s="92"/>
      <c r="AG112" s="164"/>
      <c r="AH112" s="197"/>
      <c r="AI112" s="33"/>
      <c r="AJ112" s="92"/>
      <c r="AK112" s="92"/>
      <c r="AL112" s="92"/>
      <c r="AM112" s="164"/>
      <c r="AN112" s="197"/>
      <c r="AP112" s="92"/>
      <c r="AQ112" s="92"/>
      <c r="AR112" s="92"/>
      <c r="AS112" s="164"/>
      <c r="AT112" s="197"/>
      <c r="AU112" s="33"/>
      <c r="AV112" s="92"/>
      <c r="AW112" s="92"/>
      <c r="AX112" s="92"/>
      <c r="AY112" s="92"/>
      <c r="AZ112" s="92"/>
      <c r="BA112" s="197"/>
      <c r="BC112" s="92"/>
      <c r="BE112" s="92"/>
      <c r="BF112" s="92"/>
      <c r="BG112" s="92"/>
      <c r="BH112" s="92"/>
      <c r="BI112" s="92"/>
      <c r="BK112" s="119"/>
      <c r="BL112" s="119"/>
    </row>
    <row r="113" spans="1:69" ht="15.75" customHeight="1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IF('UK Prices'!D113=0,"",'UK Prices'!D113)</f>
        <v>Women's Performance 7/8 Trouser</v>
      </c>
      <c r="E113" s="99" t="s">
        <v>116</v>
      </c>
      <c r="F113" s="246" t="str">
        <f>'ITMA Form Data'!G113</f>
        <v>EUR-BE-174</v>
      </c>
      <c r="G113" s="203"/>
      <c r="H113" s="254"/>
      <c r="I113" s="203"/>
      <c r="J113" s="203">
        <v>19.96</v>
      </c>
      <c r="K113" s="193">
        <v>0.35</v>
      </c>
      <c r="L113" s="140">
        <f>SUM('UK Prices'!J113*$U$2*0.85)*$L$4</f>
        <v>3.3523999999999994</v>
      </c>
      <c r="M113" s="140">
        <f>N113*SUM(J113:L113)</f>
        <v>2.8394880000000002</v>
      </c>
      <c r="N113" s="194">
        <v>0.12</v>
      </c>
      <c r="O113" s="686">
        <f>+J113+K113+M113</f>
        <v>23.149488000000002</v>
      </c>
      <c r="P113" s="189"/>
      <c r="Q113" s="195"/>
      <c r="R113" s="189"/>
      <c r="S113" s="140"/>
      <c r="T113" s="140"/>
      <c r="U113" s="196">
        <f>SUM(O113/$U$2)+P113+Q113</f>
        <v>15.965164137931037</v>
      </c>
      <c r="V113" s="197" t="e">
        <f>(U113-T113)/T113</f>
        <v>#DIV/0!</v>
      </c>
      <c r="X113" s="92"/>
      <c r="Y113" s="92"/>
      <c r="Z113" s="92"/>
      <c r="AA113" s="196">
        <f>SUM(O113/$AA$2)</f>
        <v>22.047131428571429</v>
      </c>
      <c r="AB113" s="197" t="e">
        <f>(AA113-Z113)/Z113</f>
        <v>#DIV/0!</v>
      </c>
      <c r="AC113" s="33"/>
      <c r="AD113" s="92"/>
      <c r="AE113" s="92"/>
      <c r="AF113" s="92"/>
      <c r="AG113" s="164">
        <f>SUM(O113*$AG$2)</f>
        <v>202.55802000000003</v>
      </c>
      <c r="AH113" s="197" t="e">
        <f>(AG113-AF113)/AF113</f>
        <v>#DIV/0!</v>
      </c>
      <c r="AI113" s="33"/>
      <c r="AJ113" s="92"/>
      <c r="AK113" s="92"/>
      <c r="AL113" s="92"/>
      <c r="AM113" s="164">
        <f>SUM(O113*$AM$2)</f>
        <v>156.25904400000002</v>
      </c>
      <c r="AN113" s="197" t="e">
        <f>(AM113-AL113)/AL113</f>
        <v>#DIV/0!</v>
      </c>
      <c r="AP113" s="92"/>
      <c r="AQ113" s="92"/>
      <c r="AR113" s="92"/>
      <c r="AS113" s="164">
        <f>SUM(O113*$AS$2)</f>
        <v>195.61317360000001</v>
      </c>
      <c r="AT113" s="197" t="e">
        <f>(AS113-AR113)/AR113</f>
        <v>#DIV/0!</v>
      </c>
      <c r="AU113" s="33"/>
      <c r="AV113" s="92"/>
      <c r="AW113" s="92"/>
      <c r="AX113" s="92"/>
      <c r="AY113" s="92"/>
      <c r="AZ113" s="92">
        <f>BC113*$AZ$2</f>
        <v>416.14275000000004</v>
      </c>
      <c r="BA113" s="197" t="e">
        <f>(AZ113-AY113)/AY113</f>
        <v>#DIV/0!</v>
      </c>
      <c r="BC113" s="92">
        <f>SUM(BE113:BI113)</f>
        <v>31.407000000000004</v>
      </c>
      <c r="BE113" s="92">
        <f>O113</f>
        <v>23.149488000000002</v>
      </c>
      <c r="BF113" s="92">
        <f>-M113</f>
        <v>-2.8394880000000002</v>
      </c>
      <c r="BG113" s="92">
        <f>K113+1</f>
        <v>1.35</v>
      </c>
      <c r="BH113" s="92"/>
      <c r="BI113" s="92">
        <f>SUM(BE113:BG113)*BL113</f>
        <v>9.7470000000000017</v>
      </c>
      <c r="BK113" s="119">
        <v>0.16800000000000001</v>
      </c>
      <c r="BL113" s="119">
        <v>0.45</v>
      </c>
      <c r="BO113" s="574">
        <v>2.0882399999999999</v>
      </c>
      <c r="BP113" s="574">
        <v>1.35</v>
      </c>
      <c r="BQ113" s="574">
        <f>BO113-BP113</f>
        <v>0.73823999999999979</v>
      </c>
    </row>
    <row r="114" spans="1:69" ht="15.75" customHeight="1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IF('UK Prices'!D114=0,"",'UK Prices'!D114)</f>
        <v>Women's Performance Skort</v>
      </c>
      <c r="E114" s="99" t="s">
        <v>612</v>
      </c>
      <c r="F114" s="246" t="str">
        <f>'ITMA Form Data'!G114</f>
        <v>EUR-BE-147</v>
      </c>
      <c r="G114" s="203"/>
      <c r="H114" s="254"/>
      <c r="I114" s="203"/>
      <c r="J114" s="203">
        <v>11.28</v>
      </c>
      <c r="K114" s="193">
        <v>0.35</v>
      </c>
      <c r="L114" s="140">
        <f>SUM('UK Prices'!J114*$U$2*0.85)*$L$4</f>
        <v>2.9481399999999995</v>
      </c>
      <c r="M114" s="140">
        <f>N114*SUM(J114:L114)</f>
        <v>1.7493767999999996</v>
      </c>
      <c r="N114" s="194">
        <v>0.12</v>
      </c>
      <c r="O114" s="686">
        <f>+J114+K114+M114</f>
        <v>13.379376799999999</v>
      </c>
      <c r="P114" s="189"/>
      <c r="Q114" s="195"/>
      <c r="R114" s="189"/>
      <c r="S114" s="140"/>
      <c r="T114" s="140"/>
      <c r="U114" s="196">
        <f>SUM(O114/$U$2)+P114+Q114</f>
        <v>9.2271564137931037</v>
      </c>
      <c r="V114" s="197" t="e">
        <f>(U114-T114)/T114</f>
        <v>#DIV/0!</v>
      </c>
      <c r="X114" s="92"/>
      <c r="Y114" s="92"/>
      <c r="Z114" s="92"/>
      <c r="AA114" s="196">
        <f>SUM(O114/$AA$2)</f>
        <v>12.742263619047618</v>
      </c>
      <c r="AB114" s="197" t="e">
        <f>(AA114-Z114)/Z114</f>
        <v>#DIV/0!</v>
      </c>
      <c r="AC114" s="33"/>
      <c r="AD114" s="92"/>
      <c r="AE114" s="92"/>
      <c r="AF114" s="92"/>
      <c r="AG114" s="164">
        <f>SUM(O114*$AG$2)</f>
        <v>117.069547</v>
      </c>
      <c r="AH114" s="197" t="e">
        <f>(AG114-AF114)/AF114</f>
        <v>#DIV/0!</v>
      </c>
      <c r="AI114" s="33"/>
      <c r="AJ114" s="92"/>
      <c r="AK114" s="92"/>
      <c r="AL114" s="92"/>
      <c r="AM114" s="164">
        <f>SUM(O114*$AM$2)</f>
        <v>90.310793399999994</v>
      </c>
      <c r="AN114" s="197" t="e">
        <f>(AM114-AL114)/AL114</f>
        <v>#DIV/0!</v>
      </c>
      <c r="AP114" s="92"/>
      <c r="AQ114" s="92"/>
      <c r="AR114" s="92"/>
      <c r="AS114" s="164">
        <f>SUM(O114*$AS$2)</f>
        <v>113.05573395999998</v>
      </c>
      <c r="AT114" s="197" t="e">
        <f>(AS114-AR114)/AR114</f>
        <v>#DIV/0!</v>
      </c>
      <c r="AU114" s="33"/>
      <c r="AV114" s="92"/>
      <c r="AW114" s="92"/>
      <c r="AX114" s="92"/>
      <c r="AY114" s="92"/>
      <c r="AZ114" s="92">
        <f>BC114*$AZ$2</f>
        <v>249.37824999999998</v>
      </c>
      <c r="BA114" s="197" t="e">
        <f>(AZ114-AY114)/AY114</f>
        <v>#DIV/0!</v>
      </c>
      <c r="BC114" s="92">
        <f>SUM(BE114:BI114)</f>
        <v>18.820999999999998</v>
      </c>
      <c r="BE114" s="92">
        <f>O114</f>
        <v>13.379376799999999</v>
      </c>
      <c r="BF114" s="92">
        <f>-M114</f>
        <v>-1.7493767999999996</v>
      </c>
      <c r="BG114" s="92">
        <f>K114+1</f>
        <v>1.35</v>
      </c>
      <c r="BH114" s="92"/>
      <c r="BI114" s="92">
        <f>SUM(BE114:BG114)*BL114</f>
        <v>5.8409999999999993</v>
      </c>
      <c r="BK114" s="119">
        <v>0.16800000000000001</v>
      </c>
      <c r="BL114" s="119">
        <v>0.45</v>
      </c>
      <c r="BO114" s="574">
        <v>2.0882399999999999</v>
      </c>
      <c r="BP114" s="574">
        <v>1.35</v>
      </c>
      <c r="BQ114" s="574">
        <f>BO114-BP114</f>
        <v>0.73823999999999979</v>
      </c>
    </row>
    <row r="115" spans="1:69" ht="15.75" customHeight="1" x14ac:dyDescent="0.25">
      <c r="A115" s="206" t="str">
        <f>'ITMA Form Data'!A115</f>
        <v>JUNIORS</v>
      </c>
      <c r="B115" s="206"/>
      <c r="C115" s="500"/>
      <c r="D115" s="29" t="str">
        <f>IF('UK Prices'!D115=0,"",'UK Prices'!D115)</f>
        <v>Juniors</v>
      </c>
      <c r="E115" s="99"/>
      <c r="F115" s="206"/>
      <c r="G115" s="200"/>
      <c r="H115" s="254"/>
      <c r="I115" s="200"/>
      <c r="J115" s="200"/>
      <c r="K115" s="193"/>
      <c r="L115" s="140"/>
      <c r="M115" s="140"/>
      <c r="N115" s="194"/>
      <c r="O115" s="686"/>
      <c r="P115" s="189"/>
      <c r="Q115" s="195"/>
      <c r="R115" s="189"/>
      <c r="S115" s="140"/>
      <c r="T115" s="140"/>
      <c r="U115" s="196"/>
      <c r="V115" s="197"/>
      <c r="X115" s="92"/>
      <c r="Y115" s="92"/>
      <c r="Z115" s="92"/>
      <c r="AA115" s="196"/>
      <c r="AB115" s="197"/>
      <c r="AC115" s="33"/>
      <c r="AD115" s="92"/>
      <c r="AE115" s="92"/>
      <c r="AF115" s="92"/>
      <c r="AG115" s="164"/>
      <c r="AH115" s="197"/>
      <c r="AI115" s="33"/>
      <c r="AJ115" s="92"/>
      <c r="AK115" s="92"/>
      <c r="AL115" s="92"/>
      <c r="AM115" s="164"/>
      <c r="AN115" s="197"/>
      <c r="AP115" s="92"/>
      <c r="AQ115" s="92"/>
      <c r="AR115" s="92"/>
      <c r="AS115" s="164"/>
      <c r="AT115" s="197"/>
      <c r="AU115" s="33"/>
      <c r="AV115" s="92"/>
      <c r="AW115" s="92"/>
      <c r="AX115" s="92"/>
      <c r="AY115" s="92"/>
      <c r="AZ115" s="92"/>
      <c r="BA115" s="197"/>
      <c r="BC115" s="92"/>
      <c r="BE115" s="92"/>
      <c r="BF115" s="92"/>
      <c r="BG115" s="92"/>
      <c r="BH115" s="92"/>
      <c r="BI115" s="92"/>
      <c r="BK115" s="119"/>
      <c r="BL115" s="119"/>
    </row>
    <row r="116" spans="1:69" ht="15.75" hidden="1" customHeight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IF('UK Prices'!D116=0,"",'UK Prices'!D116)</f>
        <v>FJ Junior FJ Chill-Out w/ Chest Piping 1/4 Zip</v>
      </c>
      <c r="E116" s="99" t="s">
        <v>326</v>
      </c>
      <c r="F116" s="246" t="str">
        <f>'ITMA Form Data'!G116</f>
        <v>EUR-BE-138</v>
      </c>
      <c r="G116" s="203">
        <v>15.78</v>
      </c>
      <c r="H116" s="254">
        <f t="shared" ref="H116" si="475">(J116-G116)/G116</f>
        <v>-1.1406844106463861E-2</v>
      </c>
      <c r="I116" s="203"/>
      <c r="J116" s="203">
        <v>15.6</v>
      </c>
      <c r="K116" s="193">
        <v>0.35</v>
      </c>
      <c r="L116" s="140">
        <f>SUM('UK Prices'!J116*$U$2*0.85)*$L$4</f>
        <v>0</v>
      </c>
      <c r="M116" s="140">
        <f t="shared" ref="M116" si="476">N116*SUM(J116:L116)</f>
        <v>1.9139999999999999</v>
      </c>
      <c r="N116" s="194">
        <v>0.12</v>
      </c>
      <c r="O116" s="686">
        <f t="shared" ref="O116" si="477">+J116+K116+M116</f>
        <v>17.864000000000001</v>
      </c>
      <c r="P116" s="189"/>
      <c r="Q116" s="195"/>
      <c r="R116" s="189"/>
      <c r="S116" s="140"/>
      <c r="T116" s="140">
        <v>12.501151999999999</v>
      </c>
      <c r="U116" s="196">
        <f t="shared" ref="U116" si="478">SUM(O116/$U$2)+P116+Q116</f>
        <v>12.32</v>
      </c>
      <c r="V116" s="197">
        <f t="shared" ref="V116:V124" si="479">(U116-T116)/T116</f>
        <v>-1.4490824525611647E-2</v>
      </c>
      <c r="X116" s="92"/>
      <c r="Y116" s="92"/>
      <c r="Z116" s="92">
        <v>17.263495619047617</v>
      </c>
      <c r="AA116" s="196">
        <f t="shared" ref="AA116" si="480">SUM(O116/$AA$2)</f>
        <v>17.013333333333332</v>
      </c>
      <c r="AB116" s="197">
        <f t="shared" ref="AB116:AB124" si="481">(AA116-Z116)/Z116</f>
        <v>-1.4490824525611712E-2</v>
      </c>
      <c r="AC116" s="33"/>
      <c r="AD116" s="92"/>
      <c r="AE116" s="92"/>
      <c r="AF116" s="92">
        <v>158.60836599999999</v>
      </c>
      <c r="AG116" s="164">
        <f t="shared" ref="AG116" si="482">SUM(O116*$AG$2)</f>
        <v>156.31</v>
      </c>
      <c r="AH116" s="197">
        <f t="shared" ref="AH116:AH124" si="483">(AG116-AF116)/AF116</f>
        <v>-1.449082452561164E-2</v>
      </c>
      <c r="AI116" s="33"/>
      <c r="AJ116" s="92"/>
      <c r="AK116" s="92"/>
      <c r="AL116" s="92">
        <v>122.35502519999999</v>
      </c>
      <c r="AM116" s="164">
        <f t="shared" ref="AM116" si="484">SUM(O116*$AM$2)</f>
        <v>120.58200000000001</v>
      </c>
      <c r="AN116" s="197">
        <f t="shared" ref="AN116:AN124" si="485">(AM116-AL116)/AL116</f>
        <v>-1.4490824525611542E-2</v>
      </c>
      <c r="AP116" s="92"/>
      <c r="AQ116" s="92"/>
      <c r="AR116" s="92">
        <v>153.17036487999997</v>
      </c>
      <c r="AS116" s="164">
        <f t="shared" ref="AS116" si="486">SUM(O116*$AS$2)</f>
        <v>150.95079999999999</v>
      </c>
      <c r="AT116" s="197">
        <f t="shared" ref="AT116:AT124" si="487">(AS116-AR116)/AR116</f>
        <v>-1.4490824525611585E-2</v>
      </c>
      <c r="AU116" s="33"/>
      <c r="AV116" s="92"/>
      <c r="AW116" s="92">
        <v>300.49544800000001</v>
      </c>
      <c r="AX116" s="92">
        <v>297.14212000000003</v>
      </c>
      <c r="AY116" s="92">
        <v>332.37625000000003</v>
      </c>
      <c r="AZ116" s="92">
        <f t="shared" si="58"/>
        <v>332.37625000000003</v>
      </c>
      <c r="BA116" s="197">
        <f t="shared" ref="BA116:BA124" si="488">(AZ116-AY116)/AY116</f>
        <v>0</v>
      </c>
      <c r="BC116" s="92">
        <f t="shared" ref="BC116" si="489">SUM(BE116:BI116)</f>
        <v>25.085000000000001</v>
      </c>
      <c r="BE116" s="92">
        <f t="shared" ref="BE116" si="490">O116</f>
        <v>17.864000000000001</v>
      </c>
      <c r="BF116" s="92">
        <f t="shared" ref="BF116" si="491">-M116</f>
        <v>-1.9139999999999999</v>
      </c>
      <c r="BG116" s="92">
        <f t="shared" ref="BG116:BG124" si="492">K116+1</f>
        <v>1.35</v>
      </c>
      <c r="BH116" s="92"/>
      <c r="BI116" s="92">
        <f t="shared" ref="BI116" si="493">SUM(BE116:BG116)*BL116</f>
        <v>7.7850000000000001</v>
      </c>
      <c r="BK116" s="119">
        <v>0.16800000000000001</v>
      </c>
      <c r="BL116" s="119">
        <v>0.45</v>
      </c>
      <c r="BO116" s="574">
        <v>2.6796000000000002</v>
      </c>
      <c r="BP116" s="574">
        <v>1.35</v>
      </c>
      <c r="BQ116" s="574">
        <f t="shared" ref="BQ116:BQ124" si="494">BO116-BP116</f>
        <v>1.3296000000000001</v>
      </c>
    </row>
    <row r="117" spans="1:69" ht="15.75" customHeight="1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IF('UK Prices'!D117=0,"",'UK Prices'!D117)</f>
        <v>FJ Junior FJ Solid Colour Chill-Out 1/4 zip</v>
      </c>
      <c r="E117" s="99" t="s">
        <v>326</v>
      </c>
      <c r="F117" s="246" t="str">
        <f>'ITMA Form Data'!G117</f>
        <v>EUR-BE-144</v>
      </c>
      <c r="G117" s="203">
        <v>15.78</v>
      </c>
      <c r="H117" s="254">
        <f t="shared" ref="H117" si="495">(J117-G117)/G117</f>
        <v>-4.9429657794676771E-2</v>
      </c>
      <c r="I117" s="203"/>
      <c r="J117" s="203">
        <v>15</v>
      </c>
      <c r="K117" s="193">
        <v>0.35</v>
      </c>
      <c r="L117" s="140">
        <f>SUM('UK Prices'!J117*$U$2*0.85)*$L$4</f>
        <v>2.1790600000000002</v>
      </c>
      <c r="M117" s="140">
        <f t="shared" ref="M117:M119" si="496">N117*SUM(J117:L117)</f>
        <v>2.1034872</v>
      </c>
      <c r="N117" s="194">
        <v>0.12</v>
      </c>
      <c r="O117" s="686">
        <f t="shared" ref="O117:O119" si="497">+J117+K117+M117</f>
        <v>17.453487199999998</v>
      </c>
      <c r="P117" s="189"/>
      <c r="Q117" s="195"/>
      <c r="R117" s="189"/>
      <c r="S117" s="140"/>
      <c r="T117" s="140">
        <v>12.03362372413793</v>
      </c>
      <c r="U117" s="196">
        <f t="shared" ref="U117:U119" si="498">SUM(O117/$U$2)+P117+Q117</f>
        <v>12.03688772413793</v>
      </c>
      <c r="V117" s="197">
        <f t="shared" si="479"/>
        <v>2.7123999177841498E-4</v>
      </c>
      <c r="X117" s="92"/>
      <c r="Y117" s="92"/>
      <c r="Z117" s="92">
        <v>16.61786133333333</v>
      </c>
      <c r="AA117" s="196">
        <f t="shared" ref="AA117:AA119" si="499">SUM(O117/$AA$2)</f>
        <v>16.62236876190476</v>
      </c>
      <c r="AB117" s="197">
        <f t="shared" si="481"/>
        <v>2.7123999177848117E-4</v>
      </c>
      <c r="AC117" s="33"/>
      <c r="AD117" s="92"/>
      <c r="AE117" s="92"/>
      <c r="AF117" s="92">
        <v>152.67660099999998</v>
      </c>
      <c r="AG117" s="164">
        <f t="shared" ref="AG117:AG119" si="500">SUM(O117*$AG$2)</f>
        <v>152.71801299999998</v>
      </c>
      <c r="AH117" s="197">
        <f t="shared" si="483"/>
        <v>2.7123999177849282E-4</v>
      </c>
      <c r="AI117" s="33"/>
      <c r="AJ117" s="92"/>
      <c r="AK117" s="92"/>
      <c r="AL117" s="92">
        <v>117.77909219999999</v>
      </c>
      <c r="AM117" s="164">
        <f t="shared" ref="AM117:AM119" si="501">SUM(O117*$AM$2)</f>
        <v>117.81103859999999</v>
      </c>
      <c r="AN117" s="197">
        <f t="shared" si="485"/>
        <v>2.7123999177839969E-4</v>
      </c>
      <c r="AP117" s="92"/>
      <c r="AQ117" s="92"/>
      <c r="AR117" s="92">
        <v>147.44197467999999</v>
      </c>
      <c r="AS117" s="164">
        <f t="shared" ref="AS117" si="502">SUM(O117*$AS$2)</f>
        <v>147.48196683999996</v>
      </c>
      <c r="AT117" s="197">
        <f t="shared" si="487"/>
        <v>2.7123999177822622E-4</v>
      </c>
      <c r="AU117" s="33"/>
      <c r="AV117" s="92"/>
      <c r="AW117" s="92">
        <v>300.49544800000001</v>
      </c>
      <c r="AX117" s="92">
        <v>285.96436</v>
      </c>
      <c r="AY117" s="92">
        <v>320.84875</v>
      </c>
      <c r="AZ117" s="92">
        <f t="shared" ref="AZ117:AZ119" si="503">BC117*$AZ$2</f>
        <v>320.84875</v>
      </c>
      <c r="BA117" s="197">
        <f t="shared" si="488"/>
        <v>0</v>
      </c>
      <c r="BC117" s="92">
        <f t="shared" ref="BC117:BC119" si="504">SUM(BE117:BI117)</f>
        <v>24.215</v>
      </c>
      <c r="BE117" s="92">
        <f t="shared" ref="BE117" si="505">O117</f>
        <v>17.453487199999998</v>
      </c>
      <c r="BF117" s="92">
        <f t="shared" ref="BF117" si="506">-M117</f>
        <v>-2.1034872</v>
      </c>
      <c r="BG117" s="92">
        <f t="shared" si="492"/>
        <v>1.35</v>
      </c>
      <c r="BH117" s="92"/>
      <c r="BI117" s="92">
        <f t="shared" ref="BI117:BI119" si="507">SUM(BE117:BG117)*BL117</f>
        <v>7.5149999999999997</v>
      </c>
      <c r="BK117" s="119">
        <v>0.16800000000000001</v>
      </c>
      <c r="BL117" s="119">
        <v>0.45</v>
      </c>
      <c r="BO117" s="574">
        <v>2.5788000000000002</v>
      </c>
      <c r="BP117" s="574">
        <v>1.35</v>
      </c>
      <c r="BQ117" s="574">
        <f t="shared" si="494"/>
        <v>1.2288000000000001</v>
      </c>
    </row>
    <row r="118" spans="1:69" ht="15.75" hidden="1" customHeight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IF('UK Prices'!D118=0,"",'UK Prices'!D118)</f>
        <v>FJ Junior Birdseye Colorblock Pique w/ Self Collar</v>
      </c>
      <c r="E118" s="99" t="s">
        <v>217</v>
      </c>
      <c r="F118" s="246" t="str">
        <f>'ITMA Form Data'!G118</f>
        <v>EUR-BE-136</v>
      </c>
      <c r="G118" s="203">
        <v>13.4</v>
      </c>
      <c r="H118" s="254">
        <f>(J118-G118)/G118</f>
        <v>-5.9701492537313487E-2</v>
      </c>
      <c r="I118" s="203"/>
      <c r="J118" s="203">
        <v>12.6</v>
      </c>
      <c r="K118" s="193">
        <v>0.35</v>
      </c>
      <c r="L118" s="140">
        <f>SUM('UK Prices'!J118*$U$2*0.85)*$L$4</f>
        <v>0</v>
      </c>
      <c r="M118" s="140">
        <f t="shared" si="496"/>
        <v>1.5539999999999998</v>
      </c>
      <c r="N118" s="194">
        <v>0.12</v>
      </c>
      <c r="O118" s="686">
        <f t="shared" si="497"/>
        <v>14.504</v>
      </c>
      <c r="P118" s="189"/>
      <c r="Q118" s="195"/>
      <c r="R118" s="189"/>
      <c r="S118" s="140"/>
      <c r="T118" s="140">
        <v>10.157798620689654</v>
      </c>
      <c r="U118" s="196">
        <f t="shared" si="498"/>
        <v>10.002758620689654</v>
      </c>
      <c r="V118" s="197">
        <f t="shared" si="479"/>
        <v>-1.5263149604502922E-2</v>
      </c>
      <c r="X118" s="92"/>
      <c r="Y118" s="92"/>
      <c r="Z118" s="92">
        <v>14.027436190476189</v>
      </c>
      <c r="AA118" s="196">
        <f t="shared" si="499"/>
        <v>13.813333333333333</v>
      </c>
      <c r="AB118" s="197">
        <f t="shared" si="481"/>
        <v>-1.5263149604502929E-2</v>
      </c>
      <c r="AC118" s="33"/>
      <c r="AD118" s="92"/>
      <c r="AE118" s="92"/>
      <c r="AF118" s="92">
        <v>128.87707</v>
      </c>
      <c r="AG118" s="164">
        <f t="shared" si="500"/>
        <v>126.91</v>
      </c>
      <c r="AH118" s="197">
        <f t="shared" si="483"/>
        <v>-1.526314960450301E-2</v>
      </c>
      <c r="AI118" s="33"/>
      <c r="AJ118" s="92"/>
      <c r="AK118" s="92"/>
      <c r="AL118" s="92">
        <v>99.419453999999988</v>
      </c>
      <c r="AM118" s="164">
        <f t="shared" si="501"/>
        <v>97.902000000000001</v>
      </c>
      <c r="AN118" s="197">
        <f t="shared" si="485"/>
        <v>-1.5263149604502825E-2</v>
      </c>
      <c r="AP118" s="92"/>
      <c r="AQ118" s="92"/>
      <c r="AR118" s="92">
        <v>124.45842759999998</v>
      </c>
      <c r="AS118" s="164">
        <f>SUM(O118*$AS$2)</f>
        <v>122.55879999999999</v>
      </c>
      <c r="AT118" s="197">
        <f t="shared" si="487"/>
        <v>-1.5263149604502865E-2</v>
      </c>
      <c r="AU118" s="33"/>
      <c r="AV118" s="92"/>
      <c r="AW118" s="92">
        <v>256.15699999999998</v>
      </c>
      <c r="AX118" s="92">
        <v>241.25331999999997</v>
      </c>
      <c r="AY118" s="92">
        <v>274.73874999999998</v>
      </c>
      <c r="AZ118" s="92">
        <f t="shared" si="503"/>
        <v>274.73874999999998</v>
      </c>
      <c r="BA118" s="197">
        <f t="shared" si="488"/>
        <v>0</v>
      </c>
      <c r="BC118" s="92">
        <f t="shared" si="504"/>
        <v>20.734999999999999</v>
      </c>
      <c r="BE118" s="92">
        <f>O118</f>
        <v>14.504</v>
      </c>
      <c r="BF118" s="92">
        <f>-M118</f>
        <v>-1.5539999999999998</v>
      </c>
      <c r="BG118" s="92">
        <f t="shared" si="492"/>
        <v>1.35</v>
      </c>
      <c r="BH118" s="92"/>
      <c r="BI118" s="92">
        <f t="shared" si="507"/>
        <v>6.4349999999999996</v>
      </c>
      <c r="BK118" s="119">
        <v>0.16800000000000001</v>
      </c>
      <c r="BL118" s="119">
        <v>0.45</v>
      </c>
      <c r="BO118" s="574">
        <v>2.1756000000000002</v>
      </c>
      <c r="BP118" s="574">
        <v>1.35</v>
      </c>
      <c r="BQ118" s="574">
        <f t="shared" si="494"/>
        <v>0.82560000000000011</v>
      </c>
    </row>
    <row r="119" spans="1:69" ht="15.75" hidden="1" customHeight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IF('UK Prices'!D119=0,"",'UK Prices'!D119)</f>
        <v>FJ Junior Smooth Pique Double Chest Stripe</v>
      </c>
      <c r="E119" s="99" t="s">
        <v>217</v>
      </c>
      <c r="F119" s="246" t="str">
        <f>'ITMA Form Data'!G119</f>
        <v>EUR-BE-137</v>
      </c>
      <c r="G119" s="203">
        <v>13.5</v>
      </c>
      <c r="H119" s="254">
        <f t="shared" ref="H119" si="508">(J119-G119)/G119</f>
        <v>-7.407407407407407E-2</v>
      </c>
      <c r="I119" s="203"/>
      <c r="J119" s="203">
        <v>12.5</v>
      </c>
      <c r="K119" s="193">
        <v>0.35</v>
      </c>
      <c r="L119" s="140">
        <f>SUM('UK Prices'!J119*$U$2*0.85)*$L$4</f>
        <v>0</v>
      </c>
      <c r="M119" s="140">
        <f t="shared" si="496"/>
        <v>1.5419999999999998</v>
      </c>
      <c r="N119" s="194">
        <v>0.12</v>
      </c>
      <c r="O119" s="686">
        <f t="shared" si="497"/>
        <v>14.391999999999999</v>
      </c>
      <c r="P119" s="189"/>
      <c r="Q119" s="195"/>
      <c r="R119" s="189"/>
      <c r="S119" s="140"/>
      <c r="T119" s="140">
        <v>10.08055724137931</v>
      </c>
      <c r="U119" s="196">
        <f t="shared" si="498"/>
        <v>9.9255172413793105</v>
      </c>
      <c r="V119" s="197">
        <f t="shared" si="479"/>
        <v>-1.5380102139947343E-2</v>
      </c>
      <c r="X119" s="92"/>
      <c r="Y119" s="92"/>
      <c r="Z119" s="92">
        <v>13.920769523809522</v>
      </c>
      <c r="AA119" s="196">
        <f t="shared" si="499"/>
        <v>13.706666666666665</v>
      </c>
      <c r="AB119" s="197">
        <f t="shared" si="481"/>
        <v>-1.5380102139947352E-2</v>
      </c>
      <c r="AC119" s="33"/>
      <c r="AD119" s="92"/>
      <c r="AE119" s="92"/>
      <c r="AF119" s="92">
        <v>127.89706999999999</v>
      </c>
      <c r="AG119" s="164">
        <f t="shared" si="500"/>
        <v>125.92999999999999</v>
      </c>
      <c r="AH119" s="197">
        <f t="shared" si="483"/>
        <v>-1.5380102139947324E-2</v>
      </c>
      <c r="AI119" s="33"/>
      <c r="AJ119" s="92"/>
      <c r="AK119" s="92"/>
      <c r="AL119" s="92">
        <v>98.663453999999987</v>
      </c>
      <c r="AM119" s="164">
        <f t="shared" si="501"/>
        <v>97.146000000000001</v>
      </c>
      <c r="AN119" s="197">
        <f t="shared" si="485"/>
        <v>-1.5380102139947246E-2</v>
      </c>
      <c r="AP119" s="92"/>
      <c r="AQ119" s="92"/>
      <c r="AR119" s="92">
        <v>123.51202759999998</v>
      </c>
      <c r="AS119" s="164">
        <f t="shared" ref="AS119" si="509">SUM(O119*$AS$2)</f>
        <v>121.61239999999998</v>
      </c>
      <c r="AT119" s="197">
        <f t="shared" si="487"/>
        <v>-1.5380102139947402E-2</v>
      </c>
      <c r="AU119" s="33"/>
      <c r="AV119" s="92"/>
      <c r="AW119" s="92">
        <v>258.01996000000003</v>
      </c>
      <c r="AX119" s="92">
        <v>239.39035999999999</v>
      </c>
      <c r="AY119" s="92">
        <v>272.8175</v>
      </c>
      <c r="AZ119" s="92">
        <f t="shared" si="503"/>
        <v>272.8175</v>
      </c>
      <c r="BA119" s="197">
        <f t="shared" si="488"/>
        <v>0</v>
      </c>
      <c r="BC119" s="92">
        <f t="shared" si="504"/>
        <v>20.59</v>
      </c>
      <c r="BE119" s="92">
        <f t="shared" ref="BE119" si="510">O119</f>
        <v>14.391999999999999</v>
      </c>
      <c r="BF119" s="92">
        <f t="shared" ref="BF119" si="511">-M119</f>
        <v>-1.5419999999999998</v>
      </c>
      <c r="BG119" s="92">
        <f t="shared" si="492"/>
        <v>1.35</v>
      </c>
      <c r="BH119" s="92"/>
      <c r="BI119" s="92">
        <f t="shared" si="507"/>
        <v>6.39</v>
      </c>
      <c r="BK119" s="119">
        <v>0.16800000000000001</v>
      </c>
      <c r="BL119" s="119">
        <v>0.45</v>
      </c>
      <c r="BO119" s="574">
        <v>2.1588000000000003</v>
      </c>
      <c r="BP119" s="574">
        <v>1.35</v>
      </c>
      <c r="BQ119" s="574">
        <f t="shared" si="494"/>
        <v>0.80880000000000019</v>
      </c>
    </row>
    <row r="120" spans="1:69" ht="15.75" customHeight="1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IF('UK Prices'!D120=0,"",'UK Prices'!D120)</f>
        <v>Junior Textured Chill-Out</v>
      </c>
      <c r="E120" s="99" t="s">
        <v>326</v>
      </c>
      <c r="F120" s="246" t="str">
        <f>'ITMA Form Data'!G120</f>
        <v>EUR-BE-123</v>
      </c>
      <c r="G120" s="203"/>
      <c r="H120" s="254"/>
      <c r="I120" s="203"/>
      <c r="J120" s="203">
        <v>13.8</v>
      </c>
      <c r="K120" s="193">
        <v>0.35</v>
      </c>
      <c r="L120" s="140">
        <f>SUM('UK Prices'!J120*$U$2*0.85)*$L$4</f>
        <v>2.1790600000000002</v>
      </c>
      <c r="M120" s="140">
        <f>N120*SUM(J120:L120)</f>
        <v>1.9594872000000001</v>
      </c>
      <c r="N120" s="194">
        <v>0.12</v>
      </c>
      <c r="O120" s="686">
        <f>+J120+K120+M120</f>
        <v>16.1094872</v>
      </c>
      <c r="P120" s="189"/>
      <c r="Q120" s="195"/>
      <c r="R120" s="189"/>
      <c r="S120" s="140"/>
      <c r="T120" s="140"/>
      <c r="U120" s="196">
        <f>SUM(O120/$U$2)+P120+Q120</f>
        <v>11.109991172413794</v>
      </c>
      <c r="V120" s="197" t="e">
        <f>(U120-T120)/T120</f>
        <v>#DIV/0!</v>
      </c>
      <c r="X120" s="92"/>
      <c r="Y120" s="92"/>
      <c r="Z120" s="92"/>
      <c r="AA120" s="196">
        <f>SUM(O120/$AA$2)</f>
        <v>15.342368761904762</v>
      </c>
      <c r="AB120" s="197" t="e">
        <f>(AA120-Z120)/Z120</f>
        <v>#DIV/0!</v>
      </c>
      <c r="AC120" s="33"/>
      <c r="AD120" s="92"/>
      <c r="AE120" s="92"/>
      <c r="AF120" s="92"/>
      <c r="AG120" s="164">
        <f>SUM(O120*$AG$2)</f>
        <v>140.95801299999999</v>
      </c>
      <c r="AH120" s="197" t="e">
        <f>(AG120-AF120)/AF120</f>
        <v>#DIV/0!</v>
      </c>
      <c r="AI120" s="33"/>
      <c r="AJ120" s="92"/>
      <c r="AK120" s="92"/>
      <c r="AL120" s="92"/>
      <c r="AM120" s="164">
        <f>SUM(O120*$AM$2)</f>
        <v>108.7390386</v>
      </c>
      <c r="AN120" s="197" t="e">
        <f>(AM120-AL120)/AL120</f>
        <v>#DIV/0!</v>
      </c>
      <c r="AP120" s="92"/>
      <c r="AQ120" s="92"/>
      <c r="AR120" s="92"/>
      <c r="AS120" s="164">
        <f>SUM(O120*$AS$2)</f>
        <v>136.12516683999999</v>
      </c>
      <c r="AT120" s="197" t="e">
        <f>(AS120-AR120)/AR120</f>
        <v>#DIV/0!</v>
      </c>
      <c r="AU120" s="33"/>
      <c r="AV120" s="92"/>
      <c r="AW120" s="92"/>
      <c r="AX120" s="92"/>
      <c r="AY120" s="92"/>
      <c r="AZ120" s="92">
        <f>BC120*$AZ$2</f>
        <v>297.79375000000005</v>
      </c>
      <c r="BA120" s="197" t="e">
        <f>(AZ120-AY120)/AY120</f>
        <v>#DIV/0!</v>
      </c>
      <c r="BC120" s="92">
        <f>SUM(BE120:BI120)</f>
        <v>22.475000000000001</v>
      </c>
      <c r="BE120" s="92">
        <f>O120</f>
        <v>16.1094872</v>
      </c>
      <c r="BF120" s="92">
        <f>-M120</f>
        <v>-1.9594872000000001</v>
      </c>
      <c r="BG120" s="92">
        <f>K120+1</f>
        <v>1.35</v>
      </c>
      <c r="BH120" s="92"/>
      <c r="BI120" s="92">
        <f>SUM(BE120:BG120)*BL120</f>
        <v>6.9750000000000005</v>
      </c>
      <c r="BK120" s="119">
        <v>0.16800000000000001</v>
      </c>
      <c r="BL120" s="119">
        <v>0.45</v>
      </c>
      <c r="BO120" s="574">
        <v>2.0882399999999999</v>
      </c>
      <c r="BP120" s="574">
        <v>1.35</v>
      </c>
      <c r="BQ120" s="574">
        <f>BO120-BP120</f>
        <v>0.73823999999999979</v>
      </c>
    </row>
    <row r="121" spans="1:69" ht="15.75" customHeight="1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IF('UK Prices'!D121=0,"",'UK Prices'!D121)</f>
        <v>Junior Stretch Pique w/Painted Stripes</v>
      </c>
      <c r="E121" s="99" t="s">
        <v>326</v>
      </c>
      <c r="F121" s="246" t="str">
        <f>'ITMA Form Data'!G121</f>
        <v>EUR-BE-182</v>
      </c>
      <c r="G121" s="203"/>
      <c r="H121" s="254"/>
      <c r="I121" s="203"/>
      <c r="J121" s="203">
        <v>13</v>
      </c>
      <c r="K121" s="193">
        <v>0.35</v>
      </c>
      <c r="L121" s="140">
        <f>SUM('UK Prices'!J121*$U$2*0.85)*$L$4</f>
        <v>1.9226999999999999</v>
      </c>
      <c r="M121" s="140">
        <f>N121*SUM(J121:L121)</f>
        <v>1.832724</v>
      </c>
      <c r="N121" s="194">
        <v>0.12</v>
      </c>
      <c r="O121" s="686">
        <f>+J121+K121+M121</f>
        <v>15.182724</v>
      </c>
      <c r="P121" s="189"/>
      <c r="Q121" s="195"/>
      <c r="R121" s="189"/>
      <c r="S121" s="140"/>
      <c r="T121" s="140"/>
      <c r="U121" s="196">
        <f>SUM(O121/$U$2)+P121+Q121</f>
        <v>10.470844137931035</v>
      </c>
      <c r="V121" s="197" t="e">
        <f>(U121-T121)/T121</f>
        <v>#DIV/0!</v>
      </c>
      <c r="X121" s="92"/>
      <c r="Y121" s="92"/>
      <c r="Z121" s="92"/>
      <c r="AA121" s="196">
        <f>SUM(O121/$AA$2)</f>
        <v>14.459737142857142</v>
      </c>
      <c r="AB121" s="197" t="e">
        <f>(AA121-Z121)/Z121</f>
        <v>#DIV/0!</v>
      </c>
      <c r="AC121" s="33"/>
      <c r="AD121" s="92"/>
      <c r="AE121" s="92"/>
      <c r="AF121" s="92"/>
      <c r="AG121" s="164">
        <f>SUM(O121*$AG$2)</f>
        <v>132.84883500000001</v>
      </c>
      <c r="AH121" s="197" t="e">
        <f>(AG121-AF121)/AF121</f>
        <v>#DIV/0!</v>
      </c>
      <c r="AI121" s="33"/>
      <c r="AJ121" s="92"/>
      <c r="AK121" s="92"/>
      <c r="AL121" s="92"/>
      <c r="AM121" s="164">
        <f>SUM(O121*$AM$2)</f>
        <v>102.48338700000001</v>
      </c>
      <c r="AN121" s="197" t="e">
        <f>(AM121-AL121)/AL121</f>
        <v>#DIV/0!</v>
      </c>
      <c r="AP121" s="92"/>
      <c r="AQ121" s="92"/>
      <c r="AR121" s="92"/>
      <c r="AS121" s="164">
        <f>SUM(O121*$AS$2)</f>
        <v>128.29401780000001</v>
      </c>
      <c r="AT121" s="197" t="e">
        <f>(AS121-AR121)/AR121</f>
        <v>#DIV/0!</v>
      </c>
      <c r="AU121" s="33"/>
      <c r="AV121" s="92"/>
      <c r="AW121" s="92"/>
      <c r="AX121" s="92"/>
      <c r="AY121" s="92"/>
      <c r="AZ121" s="92">
        <f>BC121*$AZ$2</f>
        <v>282.42374999999998</v>
      </c>
      <c r="BA121" s="197" t="e">
        <f>(AZ121-AY121)/AY121</f>
        <v>#DIV/0!</v>
      </c>
      <c r="BC121" s="92">
        <f>SUM(BE121:BI121)</f>
        <v>21.314999999999998</v>
      </c>
      <c r="BE121" s="92">
        <f>O121</f>
        <v>15.182724</v>
      </c>
      <c r="BF121" s="92">
        <f>-M121</f>
        <v>-1.832724</v>
      </c>
      <c r="BG121" s="92">
        <f>K121+1</f>
        <v>1.35</v>
      </c>
      <c r="BH121" s="92"/>
      <c r="BI121" s="92">
        <f>SUM(BE121:BG121)*BL121</f>
        <v>6.6150000000000002</v>
      </c>
      <c r="BK121" s="119">
        <v>0.16800000000000001</v>
      </c>
      <c r="BL121" s="119">
        <v>0.45</v>
      </c>
      <c r="BO121" s="574">
        <v>2.0882399999999999</v>
      </c>
      <c r="BP121" s="574">
        <v>1.35</v>
      </c>
      <c r="BQ121" s="574">
        <f>BO121-BP121</f>
        <v>0.73823999999999979</v>
      </c>
    </row>
    <row r="122" spans="1:69" ht="15.75" customHeight="1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IF('UK Prices'!D122=0,"",'UK Prices'!D122)</f>
        <v>Junior Smooth Pique w/Collar &amp; Sleeve Stripes</v>
      </c>
      <c r="E122" s="99" t="s">
        <v>612</v>
      </c>
      <c r="F122" s="246" t="str">
        <f>'ITMA Form Data'!G122</f>
        <v>EUR-BE-181</v>
      </c>
      <c r="G122" s="203"/>
      <c r="H122" s="254"/>
      <c r="I122" s="203"/>
      <c r="J122" s="203">
        <v>12.5</v>
      </c>
      <c r="K122" s="193">
        <v>0.35</v>
      </c>
      <c r="L122" s="140">
        <f>SUM('UK Prices'!J122*$U$2*0.85)*$L$4</f>
        <v>1.7254999999999998</v>
      </c>
      <c r="M122" s="140">
        <f>N122*SUM(J122:L122)</f>
        <v>1.7490599999999998</v>
      </c>
      <c r="N122" s="194">
        <v>0.12</v>
      </c>
      <c r="O122" s="686">
        <f>+J122+K122+M122</f>
        <v>14.59906</v>
      </c>
      <c r="P122" s="189"/>
      <c r="Q122" s="195"/>
      <c r="R122" s="189"/>
      <c r="S122" s="140"/>
      <c r="T122" s="140"/>
      <c r="U122" s="196">
        <f>SUM(O122/$U$2)+P122+Q122</f>
        <v>10.06831724137931</v>
      </c>
      <c r="V122" s="197" t="e">
        <f>(U122-T122)/T122</f>
        <v>#DIV/0!</v>
      </c>
      <c r="X122" s="92"/>
      <c r="Y122" s="92"/>
      <c r="Z122" s="92"/>
      <c r="AA122" s="196">
        <f>SUM(O122/$AA$2)</f>
        <v>13.903866666666666</v>
      </c>
      <c r="AB122" s="197" t="e">
        <f>(AA122-Z122)/Z122</f>
        <v>#DIV/0!</v>
      </c>
      <c r="AC122" s="33"/>
      <c r="AD122" s="92"/>
      <c r="AE122" s="92"/>
      <c r="AF122" s="92"/>
      <c r="AG122" s="164">
        <f>SUM(O122*$AG$2)</f>
        <v>127.741775</v>
      </c>
      <c r="AH122" s="197" t="e">
        <f>(AG122-AF122)/AF122</f>
        <v>#DIV/0!</v>
      </c>
      <c r="AI122" s="33"/>
      <c r="AJ122" s="92"/>
      <c r="AK122" s="92"/>
      <c r="AL122" s="92"/>
      <c r="AM122" s="164">
        <f>SUM(O122*$AM$2)</f>
        <v>98.543655000000001</v>
      </c>
      <c r="AN122" s="197" t="e">
        <f>(AM122-AL122)/AL122</f>
        <v>#DIV/0!</v>
      </c>
      <c r="AP122" s="92"/>
      <c r="AQ122" s="92"/>
      <c r="AR122" s="92"/>
      <c r="AS122" s="164">
        <f>SUM(O122*$AS$2)</f>
        <v>123.36205699999999</v>
      </c>
      <c r="AT122" s="197" t="e">
        <f>(AS122-AR122)/AR122</f>
        <v>#DIV/0!</v>
      </c>
      <c r="AU122" s="33"/>
      <c r="AV122" s="92"/>
      <c r="AW122" s="92"/>
      <c r="AX122" s="92"/>
      <c r="AY122" s="92"/>
      <c r="AZ122" s="92">
        <f>BC122*$AZ$2</f>
        <v>272.8175</v>
      </c>
      <c r="BA122" s="197" t="e">
        <f>(AZ122-AY122)/AY122</f>
        <v>#DIV/0!</v>
      </c>
      <c r="BC122" s="92">
        <f>SUM(BE122:BI122)</f>
        <v>20.59</v>
      </c>
      <c r="BE122" s="92">
        <f>O122</f>
        <v>14.59906</v>
      </c>
      <c r="BF122" s="92">
        <f>-M122</f>
        <v>-1.7490599999999998</v>
      </c>
      <c r="BG122" s="92">
        <f>K122+1</f>
        <v>1.35</v>
      </c>
      <c r="BH122" s="92"/>
      <c r="BI122" s="92">
        <f>SUM(BE122:BG122)*BL122</f>
        <v>6.39</v>
      </c>
      <c r="BK122" s="119">
        <v>0.16800000000000001</v>
      </c>
      <c r="BL122" s="119">
        <v>0.45</v>
      </c>
      <c r="BO122" s="574">
        <v>2.0882399999999999</v>
      </c>
      <c r="BP122" s="574">
        <v>1.35</v>
      </c>
      <c r="BQ122" s="574">
        <f>BO122-BP122</f>
        <v>0.73823999999999979</v>
      </c>
    </row>
    <row r="123" spans="1:69" ht="15.75" customHeight="1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IF('UK Prices'!D123=0,"",'UK Prices'!D123)</f>
        <v>FJ Junior Stretch Pique w/neck tape trim</v>
      </c>
      <c r="E123" s="99" t="s">
        <v>326</v>
      </c>
      <c r="F123" s="191" t="str">
        <f>'ITMA Form Data'!G123</f>
        <v>EUR-BE-117</v>
      </c>
      <c r="G123" s="203">
        <v>9.1999999999999993</v>
      </c>
      <c r="H123" s="254">
        <f>(J123-G123)/G123</f>
        <v>0</v>
      </c>
      <c r="I123" s="203"/>
      <c r="J123" s="203">
        <v>9.1999999999999993</v>
      </c>
      <c r="K123" s="193">
        <v>0.35</v>
      </c>
      <c r="L123" s="140">
        <f>SUM('UK Prices'!J123*$U$2*0.85)*$L$4</f>
        <v>1.4297</v>
      </c>
      <c r="M123" s="140">
        <f t="shared" ref="M123:M124" si="512">N123*SUM(J123:L123)</f>
        <v>1.317564</v>
      </c>
      <c r="N123" s="194">
        <v>0.12</v>
      </c>
      <c r="O123" s="686">
        <f t="shared" ref="O123:O124" si="513">+J123+K123+M123</f>
        <v>10.867563999999998</v>
      </c>
      <c r="P123" s="189"/>
      <c r="Q123" s="195"/>
      <c r="R123" s="189"/>
      <c r="S123" s="140">
        <v>6.9706502564102557</v>
      </c>
      <c r="T123" s="140">
        <v>7.4948717241379299</v>
      </c>
      <c r="U123" s="196">
        <f t="shared" ref="U123:U124" si="514">SUM(O123/$U$2)+P123+Q123</f>
        <v>7.4948717241379299</v>
      </c>
      <c r="V123" s="197">
        <f t="shared" si="479"/>
        <v>0</v>
      </c>
      <c r="X123" s="92"/>
      <c r="Y123" s="92">
        <v>9.2096271186440664</v>
      </c>
      <c r="Z123" s="92">
        <v>10.35006095238095</v>
      </c>
      <c r="AA123" s="196">
        <f t="shared" ref="AA123:AA124" si="515">SUM(O123/$AA$2)</f>
        <v>10.35006095238095</v>
      </c>
      <c r="AB123" s="197">
        <f t="shared" si="481"/>
        <v>0</v>
      </c>
      <c r="AC123" s="33"/>
      <c r="AD123" s="92"/>
      <c r="AE123" s="92">
        <v>88.025615999999985</v>
      </c>
      <c r="AF123" s="92">
        <v>95.091184999999982</v>
      </c>
      <c r="AG123" s="164">
        <f t="shared" ref="AG123:AG124" si="516">SUM(O123*$AG$2)</f>
        <v>95.091184999999982</v>
      </c>
      <c r="AH123" s="197">
        <f t="shared" si="483"/>
        <v>0</v>
      </c>
      <c r="AI123" s="33"/>
      <c r="AJ123" s="92"/>
      <c r="AK123" s="92">
        <v>69.551103999999995</v>
      </c>
      <c r="AL123" s="92">
        <v>73.356056999999993</v>
      </c>
      <c r="AM123" s="164">
        <f t="shared" ref="AM123:AM124" si="517">SUM(O123*$AM$2)</f>
        <v>73.356056999999993</v>
      </c>
      <c r="AN123" s="197">
        <f t="shared" si="485"/>
        <v>0</v>
      </c>
      <c r="AP123" s="92"/>
      <c r="AQ123" s="92">
        <v>82.591935999999976</v>
      </c>
      <c r="AR123" s="92">
        <v>91.830915799999971</v>
      </c>
      <c r="AS123" s="164">
        <f>SUM(O123*$AS$2)</f>
        <v>91.830915799999971</v>
      </c>
      <c r="AT123" s="197">
        <f t="shared" si="487"/>
        <v>0</v>
      </c>
      <c r="AU123" s="33"/>
      <c r="AV123" s="92"/>
      <c r="AW123" s="92">
        <v>177.91267999999999</v>
      </c>
      <c r="AX123" s="92">
        <v>177.91267999999997</v>
      </c>
      <c r="AY123" s="92">
        <v>209.41624999999996</v>
      </c>
      <c r="AZ123" s="92">
        <f t="shared" si="58"/>
        <v>209.41624999999996</v>
      </c>
      <c r="BA123" s="197">
        <f t="shared" si="488"/>
        <v>0</v>
      </c>
      <c r="BC123" s="92">
        <f t="shared" ref="BC123:BC124" si="518">SUM(BE123:BI123)</f>
        <v>15.804999999999996</v>
      </c>
      <c r="BE123" s="92">
        <f>O123</f>
        <v>10.867563999999998</v>
      </c>
      <c r="BF123" s="92">
        <f>-M123</f>
        <v>-1.317564</v>
      </c>
      <c r="BG123" s="92">
        <f t="shared" si="492"/>
        <v>1.35</v>
      </c>
      <c r="BH123" s="92"/>
      <c r="BI123" s="92">
        <f t="shared" ref="BI123:BI124" si="519">SUM(BE123:BG123)*BL123</f>
        <v>4.9049999999999985</v>
      </c>
      <c r="BK123" s="119">
        <v>0.16800000000000001</v>
      </c>
      <c r="BL123" s="119">
        <v>0.45</v>
      </c>
      <c r="BO123" s="574">
        <v>1.6043999999999998</v>
      </c>
      <c r="BP123" s="574">
        <v>1.35</v>
      </c>
      <c r="BQ123" s="574">
        <f t="shared" si="494"/>
        <v>0.25439999999999974</v>
      </c>
    </row>
    <row r="124" spans="1:69" ht="15.75" customHeight="1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IF('UK Prices'!D124=0,"",'UK Prices'!D124)</f>
        <v>FJ Junior Shorts</v>
      </c>
      <c r="E124" s="99" t="s">
        <v>215</v>
      </c>
      <c r="F124" s="191" t="str">
        <f>'ITMA Form Data'!G124</f>
        <v>EUR-BE-108</v>
      </c>
      <c r="G124" s="203">
        <v>10.88</v>
      </c>
      <c r="H124" s="254">
        <f t="shared" ref="H124" si="520">(J124-G124)/G124</f>
        <v>0</v>
      </c>
      <c r="I124" s="203"/>
      <c r="J124" s="203">
        <v>10.88</v>
      </c>
      <c r="K124" s="193">
        <v>0.35</v>
      </c>
      <c r="L124" s="140">
        <f>SUM('UK Prices'!J124*$U$2*0.85)*$L$4</f>
        <v>1.6761999999999997</v>
      </c>
      <c r="M124" s="140">
        <f t="shared" si="512"/>
        <v>1.5487439999999999</v>
      </c>
      <c r="N124" s="194">
        <v>0.12</v>
      </c>
      <c r="O124" s="686">
        <f t="shared" si="513"/>
        <v>12.778744</v>
      </c>
      <c r="P124" s="189"/>
      <c r="Q124" s="195"/>
      <c r="R124" s="189"/>
      <c r="S124" s="140">
        <v>8.1980201025641026</v>
      </c>
      <c r="T124" s="140">
        <v>8.8129268965517245</v>
      </c>
      <c r="U124" s="196">
        <f t="shared" si="514"/>
        <v>8.8129268965517245</v>
      </c>
      <c r="V124" s="197">
        <f t="shared" si="479"/>
        <v>0</v>
      </c>
      <c r="X124" s="92"/>
      <c r="Y124" s="92">
        <v>10.831172881355933</v>
      </c>
      <c r="Z124" s="92">
        <v>12.170232380952379</v>
      </c>
      <c r="AA124" s="196">
        <f t="shared" si="515"/>
        <v>12.170232380952379</v>
      </c>
      <c r="AB124" s="197">
        <f t="shared" si="481"/>
        <v>0</v>
      </c>
      <c r="AC124" s="33"/>
      <c r="AD124" s="92"/>
      <c r="AE124" s="92">
        <v>103.5243504</v>
      </c>
      <c r="AF124" s="92">
        <v>111.81401</v>
      </c>
      <c r="AG124" s="164">
        <f t="shared" si="516"/>
        <v>111.81401</v>
      </c>
      <c r="AH124" s="197">
        <f t="shared" si="483"/>
        <v>0</v>
      </c>
      <c r="AI124" s="33"/>
      <c r="AJ124" s="92"/>
      <c r="AK124" s="92">
        <v>81.797017600000004</v>
      </c>
      <c r="AL124" s="92">
        <v>86.256522000000004</v>
      </c>
      <c r="AM124" s="164">
        <f t="shared" si="517"/>
        <v>86.256522000000004</v>
      </c>
      <c r="AN124" s="197">
        <f t="shared" si="485"/>
        <v>0</v>
      </c>
      <c r="AP124" s="92"/>
      <c r="AQ124" s="92">
        <v>97.133958399999997</v>
      </c>
      <c r="AR124" s="92">
        <v>107.98038679999999</v>
      </c>
      <c r="AS124" s="164">
        <f t="shared" ref="AS124" si="521">SUM(O124*$AS$2)</f>
        <v>107.98038679999999</v>
      </c>
      <c r="AT124" s="197">
        <f t="shared" si="487"/>
        <v>0</v>
      </c>
      <c r="AU124" s="33"/>
      <c r="AV124" s="92"/>
      <c r="AW124" s="92">
        <v>209.21040800000003</v>
      </c>
      <c r="AX124" s="92">
        <v>209.21040800000003</v>
      </c>
      <c r="AY124" s="92">
        <v>241.69325000000001</v>
      </c>
      <c r="AZ124" s="92">
        <f t="shared" si="58"/>
        <v>241.69325000000001</v>
      </c>
      <c r="BA124" s="197">
        <f t="shared" si="488"/>
        <v>0</v>
      </c>
      <c r="BC124" s="92">
        <f t="shared" si="518"/>
        <v>18.241</v>
      </c>
      <c r="BE124" s="92">
        <f t="shared" ref="BE124" si="522">O124</f>
        <v>12.778744</v>
      </c>
      <c r="BF124" s="92">
        <f t="shared" ref="BF124" si="523">-M124</f>
        <v>-1.5487439999999999</v>
      </c>
      <c r="BG124" s="92">
        <f t="shared" si="492"/>
        <v>1.35</v>
      </c>
      <c r="BH124" s="92"/>
      <c r="BI124" s="92">
        <f t="shared" si="519"/>
        <v>5.6610000000000005</v>
      </c>
      <c r="BK124" s="119">
        <v>0.16800000000000001</v>
      </c>
      <c r="BL124" s="119">
        <v>0.45</v>
      </c>
      <c r="BO124" s="574">
        <v>1.8866400000000001</v>
      </c>
      <c r="BP124" s="574">
        <v>1.35</v>
      </c>
      <c r="BQ124" s="574">
        <f t="shared" si="494"/>
        <v>0.53664000000000001</v>
      </c>
    </row>
    <row r="125" spans="1:69" ht="17.25" x14ac:dyDescent="0.3">
      <c r="A125" s="180"/>
      <c r="B125" s="180"/>
      <c r="C125" s="180"/>
      <c r="D125" s="29"/>
      <c r="F125" s="178"/>
    </row>
    <row r="126" spans="1:69" ht="17.25" x14ac:dyDescent="0.3">
      <c r="A126" s="19"/>
      <c r="B126" s="19"/>
      <c r="C126" s="180"/>
      <c r="D126" s="29"/>
      <c r="F126" s="178"/>
    </row>
    <row r="127" spans="1:69" ht="17.25" x14ac:dyDescent="0.3">
      <c r="A127" s="180"/>
      <c r="B127" s="180"/>
      <c r="C127" s="180"/>
      <c r="D127" s="422"/>
      <c r="F127" s="178"/>
    </row>
    <row r="128" spans="1:69" ht="17.25" x14ac:dyDescent="0.3">
      <c r="A128" s="180"/>
      <c r="B128" s="180"/>
      <c r="C128" s="180"/>
      <c r="D128" s="21"/>
      <c r="F128" s="178"/>
    </row>
    <row r="129" spans="1:63" ht="17.25" x14ac:dyDescent="0.3">
      <c r="A129" s="180"/>
      <c r="B129" s="180"/>
      <c r="C129" s="180"/>
      <c r="D129" s="21"/>
      <c r="F129" s="178"/>
    </row>
    <row r="130" spans="1:63" ht="17.25" x14ac:dyDescent="0.3">
      <c r="A130" s="180"/>
      <c r="B130" s="180"/>
      <c r="C130" s="180"/>
      <c r="D130" s="21"/>
      <c r="F130" s="178"/>
    </row>
    <row r="131" spans="1:63" ht="17.25" x14ac:dyDescent="0.3">
      <c r="A131" s="180"/>
      <c r="B131" s="180"/>
      <c r="C131" s="180"/>
      <c r="D131" s="21"/>
      <c r="F131" s="178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U131" s="4"/>
      <c r="V131" s="4"/>
      <c r="W131" s="4"/>
      <c r="X131" s="4"/>
      <c r="Y131" s="4"/>
      <c r="Z131" s="4"/>
      <c r="AA131" s="4"/>
      <c r="AB131" s="4"/>
      <c r="AD131" s="4"/>
      <c r="AE131" s="4"/>
      <c r="AF131" s="4"/>
      <c r="AH131" s="4"/>
      <c r="AJ131" s="4"/>
      <c r="AK131" s="4"/>
      <c r="AL131" s="4"/>
      <c r="AN131" s="4"/>
      <c r="AO131" s="4"/>
      <c r="AP131" s="4"/>
      <c r="AQ131" s="4"/>
      <c r="AR131" s="4"/>
      <c r="AS131" s="4"/>
      <c r="AT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K131" s="4"/>
    </row>
    <row r="132" spans="1:63" x14ac:dyDescent="0.3">
      <c r="A132" s="103"/>
      <c r="B132" s="103"/>
      <c r="C132" s="103"/>
      <c r="D132" s="208"/>
      <c r="F132" s="178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U132" s="4"/>
      <c r="V132" s="4"/>
      <c r="W132" s="4"/>
      <c r="X132" s="4"/>
      <c r="Y132" s="4"/>
      <c r="Z132" s="4"/>
      <c r="AA132" s="4"/>
      <c r="AB132" s="4"/>
      <c r="AD132" s="4"/>
      <c r="AE132" s="4"/>
      <c r="AF132" s="4"/>
      <c r="AH132" s="4"/>
      <c r="AJ132" s="4"/>
      <c r="AK132" s="4"/>
      <c r="AL132" s="4"/>
      <c r="AN132" s="4"/>
      <c r="AO132" s="4"/>
      <c r="AP132" s="4"/>
      <c r="AQ132" s="4"/>
      <c r="AR132" s="4"/>
      <c r="AS132" s="4"/>
      <c r="AT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K132" s="4"/>
    </row>
    <row r="133" spans="1:63" x14ac:dyDescent="0.3">
      <c r="A133" s="103"/>
      <c r="B133" s="103"/>
      <c r="C133" s="103"/>
      <c r="D133" s="208"/>
      <c r="F133" s="178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U133" s="4"/>
      <c r="V133" s="4"/>
      <c r="W133" s="4"/>
      <c r="X133" s="4"/>
      <c r="Y133" s="4"/>
      <c r="Z133" s="4"/>
      <c r="AA133" s="4"/>
      <c r="AB133" s="4"/>
      <c r="AD133" s="4"/>
      <c r="AE133" s="4"/>
      <c r="AF133" s="4"/>
      <c r="AH133" s="4"/>
      <c r="AJ133" s="4"/>
      <c r="AK133" s="4"/>
      <c r="AL133" s="4"/>
      <c r="AN133" s="4"/>
      <c r="AO133" s="4"/>
      <c r="AP133" s="4"/>
      <c r="AQ133" s="4"/>
      <c r="AR133" s="4"/>
      <c r="AS133" s="4"/>
      <c r="AT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K133" s="4"/>
    </row>
    <row r="134" spans="1:63" x14ac:dyDescent="0.3">
      <c r="A134" s="103"/>
      <c r="B134" s="103"/>
      <c r="C134" s="103"/>
      <c r="D134" s="208"/>
      <c r="F134" s="178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U134" s="4"/>
      <c r="V134" s="4"/>
      <c r="W134" s="4"/>
      <c r="X134" s="4"/>
      <c r="Y134" s="4"/>
      <c r="Z134" s="4"/>
      <c r="AA134" s="4"/>
      <c r="AB134" s="4"/>
      <c r="AD134" s="4"/>
      <c r="AE134" s="4"/>
      <c r="AF134" s="4"/>
      <c r="AH134" s="4"/>
      <c r="AJ134" s="4"/>
      <c r="AK134" s="4"/>
      <c r="AL134" s="4"/>
      <c r="AN134" s="4"/>
      <c r="AO134" s="4"/>
      <c r="AP134" s="4"/>
      <c r="AQ134" s="4"/>
      <c r="AR134" s="4"/>
      <c r="AS134" s="4"/>
      <c r="AT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K134" s="4"/>
    </row>
    <row r="135" spans="1:63" x14ac:dyDescent="0.3">
      <c r="A135" s="103"/>
      <c r="B135" s="103"/>
      <c r="C135" s="103"/>
      <c r="D135" s="208"/>
      <c r="F135" s="178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U135" s="4"/>
      <c r="V135" s="4"/>
      <c r="W135" s="4"/>
      <c r="X135" s="4"/>
      <c r="Y135" s="4"/>
      <c r="Z135" s="4"/>
      <c r="AA135" s="4"/>
      <c r="AB135" s="4"/>
      <c r="AD135" s="4"/>
      <c r="AE135" s="4"/>
      <c r="AF135" s="4"/>
      <c r="AH135" s="4"/>
      <c r="AJ135" s="4"/>
      <c r="AK135" s="4"/>
      <c r="AL135" s="4"/>
      <c r="AN135" s="4"/>
      <c r="AO135" s="4"/>
      <c r="AP135" s="4"/>
      <c r="AQ135" s="4"/>
      <c r="AR135" s="4"/>
      <c r="AS135" s="4"/>
      <c r="AT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K135" s="4"/>
    </row>
    <row r="136" spans="1:63" x14ac:dyDescent="0.3">
      <c r="A136" s="103"/>
      <c r="B136" s="103"/>
      <c r="C136" s="103"/>
      <c r="D136" s="208"/>
      <c r="F136" s="178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U136" s="4"/>
      <c r="V136" s="4"/>
      <c r="W136" s="4"/>
      <c r="X136" s="4"/>
      <c r="Y136" s="4"/>
      <c r="Z136" s="4"/>
      <c r="AA136" s="4"/>
      <c r="AB136" s="4"/>
      <c r="AD136" s="4"/>
      <c r="AE136" s="4"/>
      <c r="AF136" s="4"/>
      <c r="AH136" s="4"/>
      <c r="AJ136" s="4"/>
      <c r="AK136" s="4"/>
      <c r="AL136" s="4"/>
      <c r="AN136" s="4"/>
      <c r="AO136" s="4"/>
      <c r="AP136" s="4"/>
      <c r="AQ136" s="4"/>
      <c r="AR136" s="4"/>
      <c r="AS136" s="4"/>
      <c r="AT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K136" s="4"/>
    </row>
    <row r="137" spans="1:63" x14ac:dyDescent="0.3">
      <c r="A137" s="103"/>
      <c r="B137" s="103"/>
      <c r="C137" s="103"/>
      <c r="D137" s="208"/>
      <c r="F137" s="178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U137" s="4"/>
      <c r="V137" s="4"/>
      <c r="W137" s="4"/>
      <c r="X137" s="4"/>
      <c r="Y137" s="4"/>
      <c r="Z137" s="4"/>
      <c r="AA137" s="4"/>
      <c r="AB137" s="4"/>
      <c r="AD137" s="4"/>
      <c r="AE137" s="4"/>
      <c r="AF137" s="4"/>
      <c r="AH137" s="4"/>
      <c r="AJ137" s="4"/>
      <c r="AK137" s="4"/>
      <c r="AL137" s="4"/>
      <c r="AN137" s="4"/>
      <c r="AO137" s="4"/>
      <c r="AP137" s="4"/>
      <c r="AQ137" s="4"/>
      <c r="AR137" s="4"/>
      <c r="AS137" s="4"/>
      <c r="AT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K137" s="4"/>
    </row>
    <row r="138" spans="1:63" x14ac:dyDescent="0.3">
      <c r="A138" s="103"/>
      <c r="B138" s="103"/>
      <c r="C138" s="103"/>
      <c r="D138" s="208"/>
      <c r="F138" s="178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U138" s="4"/>
      <c r="V138" s="4"/>
      <c r="W138" s="4"/>
      <c r="X138" s="4"/>
      <c r="Y138" s="4"/>
      <c r="Z138" s="4"/>
      <c r="AA138" s="4"/>
      <c r="AB138" s="4"/>
      <c r="AD138" s="4"/>
      <c r="AE138" s="4"/>
      <c r="AF138" s="4"/>
      <c r="AH138" s="4"/>
      <c r="AJ138" s="4"/>
      <c r="AK138" s="4"/>
      <c r="AL138" s="4"/>
      <c r="AN138" s="4"/>
      <c r="AO138" s="4"/>
      <c r="AP138" s="4"/>
      <c r="AQ138" s="4"/>
      <c r="AR138" s="4"/>
      <c r="AS138" s="4"/>
      <c r="AT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K138" s="4"/>
    </row>
    <row r="139" spans="1:63" x14ac:dyDescent="0.3">
      <c r="A139" s="103"/>
      <c r="B139" s="103"/>
      <c r="C139" s="103"/>
      <c r="D139" s="208"/>
      <c r="F139" s="178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U139" s="4"/>
      <c r="V139" s="4"/>
      <c r="W139" s="4"/>
      <c r="X139" s="4"/>
      <c r="Y139" s="4"/>
      <c r="Z139" s="4"/>
      <c r="AA139" s="4"/>
      <c r="AB139" s="4"/>
      <c r="AD139" s="4"/>
      <c r="AE139" s="4"/>
      <c r="AF139" s="4"/>
      <c r="AH139" s="4"/>
      <c r="AJ139" s="4"/>
      <c r="AK139" s="4"/>
      <c r="AL139" s="4"/>
      <c r="AN139" s="4"/>
      <c r="AO139" s="4"/>
      <c r="AP139" s="4"/>
      <c r="AQ139" s="4"/>
      <c r="AR139" s="4"/>
      <c r="AS139" s="4"/>
      <c r="AT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K139" s="4"/>
    </row>
    <row r="140" spans="1:63" x14ac:dyDescent="0.3">
      <c r="A140" s="103"/>
      <c r="B140" s="103"/>
      <c r="C140" s="103"/>
      <c r="D140" s="208"/>
      <c r="F140" s="178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U140" s="4"/>
      <c r="V140" s="4"/>
      <c r="W140" s="4"/>
      <c r="X140" s="4"/>
      <c r="Y140" s="4"/>
      <c r="Z140" s="4"/>
      <c r="AA140" s="4"/>
      <c r="AB140" s="4"/>
      <c r="AD140" s="4"/>
      <c r="AE140" s="4"/>
      <c r="AF140" s="4"/>
      <c r="AH140" s="4"/>
      <c r="AJ140" s="4"/>
      <c r="AK140" s="4"/>
      <c r="AL140" s="4"/>
      <c r="AN140" s="4"/>
      <c r="AO140" s="4"/>
      <c r="AP140" s="4"/>
      <c r="AQ140" s="4"/>
      <c r="AR140" s="4"/>
      <c r="AS140" s="4"/>
      <c r="AT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K140" s="4"/>
    </row>
    <row r="141" spans="1:63" x14ac:dyDescent="0.3">
      <c r="A141" s="103"/>
      <c r="B141" s="103"/>
      <c r="C141" s="103"/>
      <c r="D141" s="208"/>
      <c r="F141" s="178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U141" s="4"/>
      <c r="V141" s="4"/>
      <c r="W141" s="4"/>
      <c r="X141" s="4"/>
      <c r="Y141" s="4"/>
      <c r="Z141" s="4"/>
      <c r="AA141" s="4"/>
      <c r="AB141" s="4"/>
      <c r="AD141" s="4"/>
      <c r="AE141" s="4"/>
      <c r="AF141" s="4"/>
      <c r="AH141" s="4"/>
      <c r="AJ141" s="4"/>
      <c r="AK141" s="4"/>
      <c r="AL141" s="4"/>
      <c r="AN141" s="4"/>
      <c r="AO141" s="4"/>
      <c r="AP141" s="4"/>
      <c r="AQ141" s="4"/>
      <c r="AR141" s="4"/>
      <c r="AS141" s="4"/>
      <c r="AT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K141" s="4"/>
    </row>
    <row r="142" spans="1:63" x14ac:dyDescent="0.3">
      <c r="A142" s="103"/>
      <c r="B142" s="103"/>
      <c r="C142" s="103"/>
      <c r="D142" s="208"/>
      <c r="F142" s="178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U142" s="4"/>
      <c r="V142" s="4"/>
      <c r="W142" s="4"/>
      <c r="X142" s="4"/>
      <c r="Y142" s="4"/>
      <c r="Z142" s="4"/>
      <c r="AA142" s="4"/>
      <c r="AB142" s="4"/>
      <c r="AD142" s="4"/>
      <c r="AE142" s="4"/>
      <c r="AF142" s="4"/>
      <c r="AH142" s="4"/>
      <c r="AJ142" s="4"/>
      <c r="AK142" s="4"/>
      <c r="AL142" s="4"/>
      <c r="AN142" s="4"/>
      <c r="AO142" s="4"/>
      <c r="AP142" s="4"/>
      <c r="AQ142" s="4"/>
      <c r="AR142" s="4"/>
      <c r="AS142" s="4"/>
      <c r="AT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K142" s="4"/>
    </row>
    <row r="143" spans="1:63" x14ac:dyDescent="0.3">
      <c r="A143" s="103"/>
      <c r="B143" s="103"/>
      <c r="C143" s="103"/>
      <c r="D143" s="208"/>
      <c r="F143" s="178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U143" s="4"/>
      <c r="V143" s="4"/>
      <c r="W143" s="4"/>
      <c r="X143" s="4"/>
      <c r="Y143" s="4"/>
      <c r="Z143" s="4"/>
      <c r="AA143" s="4"/>
      <c r="AB143" s="4"/>
      <c r="AD143" s="4"/>
      <c r="AE143" s="4"/>
      <c r="AF143" s="4"/>
      <c r="AH143" s="4"/>
      <c r="AJ143" s="4"/>
      <c r="AK143" s="4"/>
      <c r="AL143" s="4"/>
      <c r="AN143" s="4"/>
      <c r="AO143" s="4"/>
      <c r="AP143" s="4"/>
      <c r="AQ143" s="4"/>
      <c r="AR143" s="4"/>
      <c r="AS143" s="4"/>
      <c r="AT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K143" s="4"/>
    </row>
    <row r="144" spans="1:63" x14ac:dyDescent="0.3">
      <c r="A144" s="103"/>
      <c r="B144" s="103"/>
      <c r="C144" s="103"/>
      <c r="D144" s="208"/>
      <c r="F144" s="178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U144" s="4"/>
      <c r="V144" s="4"/>
      <c r="W144" s="4"/>
      <c r="X144" s="4"/>
      <c r="Y144" s="4"/>
      <c r="Z144" s="4"/>
      <c r="AA144" s="4"/>
      <c r="AB144" s="4"/>
      <c r="AD144" s="4"/>
      <c r="AE144" s="4"/>
      <c r="AF144" s="4"/>
      <c r="AH144" s="4"/>
      <c r="AJ144" s="4"/>
      <c r="AK144" s="4"/>
      <c r="AL144" s="4"/>
      <c r="AN144" s="4"/>
      <c r="AO144" s="4"/>
      <c r="AP144" s="4"/>
      <c r="AQ144" s="4"/>
      <c r="AR144" s="4"/>
      <c r="AS144" s="4"/>
      <c r="AT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K144" s="4"/>
    </row>
    <row r="145" spans="1:63" x14ac:dyDescent="0.3">
      <c r="A145" s="103"/>
      <c r="B145" s="103"/>
      <c r="C145" s="103"/>
      <c r="D145" s="208"/>
      <c r="F145" s="178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U145" s="4"/>
      <c r="V145" s="4"/>
      <c r="W145" s="4"/>
      <c r="X145" s="4"/>
      <c r="Y145" s="4"/>
      <c r="Z145" s="4"/>
      <c r="AA145" s="4"/>
      <c r="AB145" s="4"/>
      <c r="AD145" s="4"/>
      <c r="AE145" s="4"/>
      <c r="AF145" s="4"/>
      <c r="AH145" s="4"/>
      <c r="AJ145" s="4"/>
      <c r="AK145" s="4"/>
      <c r="AL145" s="4"/>
      <c r="AN145" s="4"/>
      <c r="AO145" s="4"/>
      <c r="AP145" s="4"/>
      <c r="AQ145" s="4"/>
      <c r="AR145" s="4"/>
      <c r="AS145" s="4"/>
      <c r="AT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K145" s="4"/>
    </row>
    <row r="146" spans="1:63" x14ac:dyDescent="0.3">
      <c r="A146" s="103"/>
      <c r="B146" s="103"/>
      <c r="C146" s="103"/>
      <c r="D146" s="208"/>
      <c r="F146" s="178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U146" s="4"/>
      <c r="V146" s="4"/>
      <c r="W146" s="4"/>
      <c r="X146" s="4"/>
      <c r="Y146" s="4"/>
      <c r="Z146" s="4"/>
      <c r="AA146" s="4"/>
      <c r="AB146" s="4"/>
      <c r="AD146" s="4"/>
      <c r="AE146" s="4"/>
      <c r="AF146" s="4"/>
      <c r="AH146" s="4"/>
      <c r="AJ146" s="4"/>
      <c r="AK146" s="4"/>
      <c r="AL146" s="4"/>
      <c r="AN146" s="4"/>
      <c r="AO146" s="4"/>
      <c r="AP146" s="4"/>
      <c r="AQ146" s="4"/>
      <c r="AR146" s="4"/>
      <c r="AS146" s="4"/>
      <c r="AT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K146" s="4"/>
    </row>
    <row r="147" spans="1:63" x14ac:dyDescent="0.3">
      <c r="A147" s="103"/>
      <c r="B147" s="103"/>
      <c r="C147" s="103"/>
      <c r="D147" s="208"/>
      <c r="F147" s="178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U147" s="4"/>
      <c r="V147" s="4"/>
      <c r="W147" s="4"/>
      <c r="X147" s="4"/>
      <c r="Y147" s="4"/>
      <c r="Z147" s="4"/>
      <c r="AA147" s="4"/>
      <c r="AB147" s="4"/>
      <c r="AD147" s="4"/>
      <c r="AE147" s="4"/>
      <c r="AF147" s="4"/>
      <c r="AH147" s="4"/>
      <c r="AJ147" s="4"/>
      <c r="AK147" s="4"/>
      <c r="AL147" s="4"/>
      <c r="AN147" s="4"/>
      <c r="AO147" s="4"/>
      <c r="AP147" s="4"/>
      <c r="AQ147" s="4"/>
      <c r="AR147" s="4"/>
      <c r="AS147" s="4"/>
      <c r="AT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K147" s="4"/>
    </row>
    <row r="148" spans="1:63" x14ac:dyDescent="0.3">
      <c r="A148" s="103"/>
      <c r="B148" s="103"/>
      <c r="C148" s="103"/>
      <c r="D148" s="208"/>
      <c r="F148" s="178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U148" s="4"/>
      <c r="V148" s="4"/>
      <c r="W148" s="4"/>
      <c r="X148" s="4"/>
      <c r="Y148" s="4"/>
      <c r="Z148" s="4"/>
      <c r="AA148" s="4"/>
      <c r="AB148" s="4"/>
      <c r="AD148" s="4"/>
      <c r="AE148" s="4"/>
      <c r="AF148" s="4"/>
      <c r="AH148" s="4"/>
      <c r="AJ148" s="4"/>
      <c r="AK148" s="4"/>
      <c r="AL148" s="4"/>
      <c r="AN148" s="4"/>
      <c r="AO148" s="4"/>
      <c r="AP148" s="4"/>
      <c r="AQ148" s="4"/>
      <c r="AR148" s="4"/>
      <c r="AS148" s="4"/>
      <c r="AT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K148" s="4"/>
    </row>
    <row r="149" spans="1:63" x14ac:dyDescent="0.3">
      <c r="A149" s="103"/>
      <c r="B149" s="103"/>
      <c r="C149" s="103"/>
      <c r="D149" s="208"/>
      <c r="F149" s="178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U149" s="4"/>
      <c r="V149" s="4"/>
      <c r="W149" s="4"/>
      <c r="X149" s="4"/>
      <c r="Y149" s="4"/>
      <c r="Z149" s="4"/>
      <c r="AA149" s="4"/>
      <c r="AB149" s="4"/>
      <c r="AD149" s="4"/>
      <c r="AE149" s="4"/>
      <c r="AF149" s="4"/>
      <c r="AH149" s="4"/>
      <c r="AJ149" s="4"/>
      <c r="AK149" s="4"/>
      <c r="AL149" s="4"/>
      <c r="AN149" s="4"/>
      <c r="AO149" s="4"/>
      <c r="AP149" s="4"/>
      <c r="AQ149" s="4"/>
      <c r="AR149" s="4"/>
      <c r="AS149" s="4"/>
      <c r="AT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K149" s="4"/>
    </row>
    <row r="150" spans="1:63" x14ac:dyDescent="0.3">
      <c r="A150" s="103"/>
      <c r="B150" s="103"/>
      <c r="C150" s="103"/>
      <c r="D150" s="208"/>
      <c r="F150" s="178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U150" s="4"/>
      <c r="V150" s="4"/>
      <c r="W150" s="4"/>
      <c r="X150" s="4"/>
      <c r="Y150" s="4"/>
      <c r="Z150" s="4"/>
      <c r="AA150" s="4"/>
      <c r="AB150" s="4"/>
      <c r="AD150" s="4"/>
      <c r="AE150" s="4"/>
      <c r="AF150" s="4"/>
      <c r="AH150" s="4"/>
      <c r="AJ150" s="4"/>
      <c r="AK150" s="4"/>
      <c r="AL150" s="4"/>
      <c r="AN150" s="4"/>
      <c r="AO150" s="4"/>
      <c r="AP150" s="4"/>
      <c r="AQ150" s="4"/>
      <c r="AR150" s="4"/>
      <c r="AS150" s="4"/>
      <c r="AT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K150" s="4"/>
    </row>
    <row r="151" spans="1:63" x14ac:dyDescent="0.3">
      <c r="A151" s="103"/>
      <c r="B151" s="103"/>
      <c r="C151" s="103"/>
      <c r="D151" s="208"/>
      <c r="F151" s="178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U151" s="4"/>
      <c r="V151" s="4"/>
      <c r="W151" s="4"/>
      <c r="X151" s="4"/>
      <c r="Y151" s="4"/>
      <c r="Z151" s="4"/>
      <c r="AA151" s="4"/>
      <c r="AB151" s="4"/>
      <c r="AD151" s="4"/>
      <c r="AE151" s="4"/>
      <c r="AF151" s="4"/>
      <c r="AH151" s="4"/>
      <c r="AJ151" s="4"/>
      <c r="AK151" s="4"/>
      <c r="AL151" s="4"/>
      <c r="AN151" s="4"/>
      <c r="AO151" s="4"/>
      <c r="AP151" s="4"/>
      <c r="AQ151" s="4"/>
      <c r="AR151" s="4"/>
      <c r="AS151" s="4"/>
      <c r="AT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K151" s="4"/>
    </row>
    <row r="152" spans="1:63" x14ac:dyDescent="0.3">
      <c r="A152" s="103"/>
      <c r="B152" s="103"/>
      <c r="C152" s="103"/>
      <c r="D152" s="208"/>
      <c r="F152" s="178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U152" s="4"/>
      <c r="V152" s="4"/>
      <c r="W152" s="4"/>
      <c r="X152" s="4"/>
      <c r="Y152" s="4"/>
      <c r="Z152" s="4"/>
      <c r="AA152" s="4"/>
      <c r="AB152" s="4"/>
      <c r="AD152" s="4"/>
      <c r="AE152" s="4"/>
      <c r="AF152" s="4"/>
      <c r="AH152" s="4"/>
      <c r="AJ152" s="4"/>
      <c r="AK152" s="4"/>
      <c r="AL152" s="4"/>
      <c r="AN152" s="4"/>
      <c r="AO152" s="4"/>
      <c r="AP152" s="4"/>
      <c r="AQ152" s="4"/>
      <c r="AR152" s="4"/>
      <c r="AS152" s="4"/>
      <c r="AT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K152" s="4"/>
    </row>
    <row r="153" spans="1:63" x14ac:dyDescent="0.3">
      <c r="A153" s="103"/>
      <c r="B153" s="103"/>
      <c r="C153" s="103"/>
      <c r="D153" s="208"/>
      <c r="F153" s="178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U153" s="4"/>
      <c r="V153" s="4"/>
      <c r="W153" s="4"/>
      <c r="X153" s="4"/>
      <c r="Y153" s="4"/>
      <c r="Z153" s="4"/>
      <c r="AA153" s="4"/>
      <c r="AB153" s="4"/>
      <c r="AD153" s="4"/>
      <c r="AE153" s="4"/>
      <c r="AF153" s="4"/>
      <c r="AH153" s="4"/>
      <c r="AJ153" s="4"/>
      <c r="AK153" s="4"/>
      <c r="AL153" s="4"/>
      <c r="AN153" s="4"/>
      <c r="AO153" s="4"/>
      <c r="AP153" s="4"/>
      <c r="AQ153" s="4"/>
      <c r="AR153" s="4"/>
      <c r="AS153" s="4"/>
      <c r="AT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K153" s="4"/>
    </row>
    <row r="154" spans="1:63" x14ac:dyDescent="0.3">
      <c r="A154" s="103"/>
      <c r="B154" s="103"/>
      <c r="C154" s="103"/>
      <c r="D154" s="208"/>
      <c r="F154" s="178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U154" s="4"/>
      <c r="V154" s="4"/>
      <c r="W154" s="4"/>
      <c r="X154" s="4"/>
      <c r="Y154" s="4"/>
      <c r="Z154" s="4"/>
      <c r="AA154" s="4"/>
      <c r="AB154" s="4"/>
      <c r="AD154" s="4"/>
      <c r="AE154" s="4"/>
      <c r="AF154" s="4"/>
      <c r="AH154" s="4"/>
      <c r="AJ154" s="4"/>
      <c r="AK154" s="4"/>
      <c r="AL154" s="4"/>
      <c r="AN154" s="4"/>
      <c r="AO154" s="4"/>
      <c r="AP154" s="4"/>
      <c r="AQ154" s="4"/>
      <c r="AR154" s="4"/>
      <c r="AS154" s="4"/>
      <c r="AT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K154" s="4"/>
    </row>
    <row r="155" spans="1:63" x14ac:dyDescent="0.3">
      <c r="A155" s="103"/>
      <c r="B155" s="103"/>
      <c r="C155" s="103"/>
      <c r="D155" s="208"/>
      <c r="F155" s="178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U155" s="4"/>
      <c r="V155" s="4"/>
      <c r="W155" s="4"/>
      <c r="X155" s="4"/>
      <c r="Y155" s="4"/>
      <c r="Z155" s="4"/>
      <c r="AA155" s="4"/>
      <c r="AB155" s="4"/>
      <c r="AD155" s="4"/>
      <c r="AE155" s="4"/>
      <c r="AF155" s="4"/>
      <c r="AH155" s="4"/>
      <c r="AJ155" s="4"/>
      <c r="AK155" s="4"/>
      <c r="AL155" s="4"/>
      <c r="AN155" s="4"/>
      <c r="AO155" s="4"/>
      <c r="AP155" s="4"/>
      <c r="AQ155" s="4"/>
      <c r="AR155" s="4"/>
      <c r="AS155" s="4"/>
      <c r="AT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K155" s="4"/>
    </row>
    <row r="156" spans="1:63" x14ac:dyDescent="0.3">
      <c r="A156" s="103"/>
      <c r="B156" s="103"/>
      <c r="C156" s="103"/>
      <c r="D156" s="208"/>
      <c r="F156" s="178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U156" s="4"/>
      <c r="V156" s="4"/>
      <c r="W156" s="4"/>
      <c r="X156" s="4"/>
      <c r="Y156" s="4"/>
      <c r="Z156" s="4"/>
      <c r="AA156" s="4"/>
      <c r="AB156" s="4"/>
      <c r="AD156" s="4"/>
      <c r="AE156" s="4"/>
      <c r="AF156" s="4"/>
      <c r="AH156" s="4"/>
      <c r="AJ156" s="4"/>
      <c r="AK156" s="4"/>
      <c r="AL156" s="4"/>
      <c r="AN156" s="4"/>
      <c r="AO156" s="4"/>
      <c r="AP156" s="4"/>
      <c r="AQ156" s="4"/>
      <c r="AR156" s="4"/>
      <c r="AS156" s="4"/>
      <c r="AT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K156" s="4"/>
    </row>
    <row r="157" spans="1:63" x14ac:dyDescent="0.3">
      <c r="A157" s="103"/>
      <c r="B157" s="103"/>
      <c r="C157" s="103"/>
      <c r="D157" s="208"/>
      <c r="F157" s="178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U157" s="4"/>
      <c r="V157" s="4"/>
      <c r="W157" s="4"/>
      <c r="X157" s="4"/>
      <c r="Y157" s="4"/>
      <c r="Z157" s="4"/>
      <c r="AA157" s="4"/>
      <c r="AB157" s="4"/>
      <c r="AD157" s="4"/>
      <c r="AE157" s="4"/>
      <c r="AF157" s="4"/>
      <c r="AH157" s="4"/>
      <c r="AJ157" s="4"/>
      <c r="AK157" s="4"/>
      <c r="AL157" s="4"/>
      <c r="AN157" s="4"/>
      <c r="AO157" s="4"/>
      <c r="AP157" s="4"/>
      <c r="AQ157" s="4"/>
      <c r="AR157" s="4"/>
      <c r="AS157" s="4"/>
      <c r="AT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K157" s="4"/>
    </row>
    <row r="158" spans="1:63" x14ac:dyDescent="0.3">
      <c r="A158" s="103"/>
      <c r="B158" s="103"/>
      <c r="C158" s="103"/>
      <c r="D158" s="208"/>
      <c r="F158" s="178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U158" s="4"/>
      <c r="V158" s="4"/>
      <c r="W158" s="4"/>
      <c r="X158" s="4"/>
      <c r="Y158" s="4"/>
      <c r="Z158" s="4"/>
      <c r="AA158" s="4"/>
      <c r="AB158" s="4"/>
      <c r="AD158" s="4"/>
      <c r="AE158" s="4"/>
      <c r="AF158" s="4"/>
      <c r="AH158" s="4"/>
      <c r="AJ158" s="4"/>
      <c r="AK158" s="4"/>
      <c r="AL158" s="4"/>
      <c r="AN158" s="4"/>
      <c r="AO158" s="4"/>
      <c r="AP158" s="4"/>
      <c r="AQ158" s="4"/>
      <c r="AR158" s="4"/>
      <c r="AS158" s="4"/>
      <c r="AT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K158" s="4"/>
    </row>
    <row r="159" spans="1:63" x14ac:dyDescent="0.3">
      <c r="A159" s="103"/>
      <c r="B159" s="103"/>
      <c r="C159" s="103"/>
      <c r="D159" s="208"/>
      <c r="F159" s="178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U159" s="4"/>
      <c r="V159" s="4"/>
      <c r="W159" s="4"/>
      <c r="X159" s="4"/>
      <c r="Y159" s="4"/>
      <c r="Z159" s="4"/>
      <c r="AA159" s="4"/>
      <c r="AB159" s="4"/>
      <c r="AD159" s="4"/>
      <c r="AE159" s="4"/>
      <c r="AF159" s="4"/>
      <c r="AH159" s="4"/>
      <c r="AJ159" s="4"/>
      <c r="AK159" s="4"/>
      <c r="AL159" s="4"/>
      <c r="AN159" s="4"/>
      <c r="AO159" s="4"/>
      <c r="AP159" s="4"/>
      <c r="AQ159" s="4"/>
      <c r="AR159" s="4"/>
      <c r="AS159" s="4"/>
      <c r="AT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K159" s="4"/>
    </row>
    <row r="160" spans="1:63" x14ac:dyDescent="0.3">
      <c r="A160" s="103"/>
      <c r="B160" s="103"/>
      <c r="C160" s="103"/>
      <c r="D160" s="208"/>
      <c r="F160" s="178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U160" s="4"/>
      <c r="V160" s="4"/>
      <c r="W160" s="4"/>
      <c r="X160" s="4"/>
      <c r="Y160" s="4"/>
      <c r="Z160" s="4"/>
      <c r="AA160" s="4"/>
      <c r="AB160" s="4"/>
      <c r="AD160" s="4"/>
      <c r="AE160" s="4"/>
      <c r="AF160" s="4"/>
      <c r="AH160" s="4"/>
      <c r="AJ160" s="4"/>
      <c r="AK160" s="4"/>
      <c r="AL160" s="4"/>
      <c r="AN160" s="4"/>
      <c r="AO160" s="4"/>
      <c r="AP160" s="4"/>
      <c r="AQ160" s="4"/>
      <c r="AR160" s="4"/>
      <c r="AS160" s="4"/>
      <c r="AT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K160" s="4"/>
    </row>
    <row r="161" spans="1:63" x14ac:dyDescent="0.3">
      <c r="A161" s="103"/>
      <c r="B161" s="103"/>
      <c r="C161" s="103"/>
      <c r="D161" s="208"/>
      <c r="F161" s="178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U161" s="4"/>
      <c r="V161" s="4"/>
      <c r="W161" s="4"/>
      <c r="X161" s="4"/>
      <c r="Y161" s="4"/>
      <c r="Z161" s="4"/>
      <c r="AA161" s="4"/>
      <c r="AB161" s="4"/>
      <c r="AD161" s="4"/>
      <c r="AE161" s="4"/>
      <c r="AF161" s="4"/>
      <c r="AH161" s="4"/>
      <c r="AJ161" s="4"/>
      <c r="AK161" s="4"/>
      <c r="AL161" s="4"/>
      <c r="AN161" s="4"/>
      <c r="AO161" s="4"/>
      <c r="AP161" s="4"/>
      <c r="AQ161" s="4"/>
      <c r="AR161" s="4"/>
      <c r="AS161" s="4"/>
      <c r="AT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K161" s="4"/>
    </row>
    <row r="162" spans="1:63" x14ac:dyDescent="0.3">
      <c r="A162" s="103"/>
      <c r="B162" s="103"/>
      <c r="C162" s="103"/>
      <c r="D162" s="208"/>
      <c r="F162" s="178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U162" s="4"/>
      <c r="V162" s="4"/>
      <c r="W162" s="4"/>
      <c r="X162" s="4"/>
      <c r="Y162" s="4"/>
      <c r="Z162" s="4"/>
      <c r="AA162" s="4"/>
      <c r="AB162" s="4"/>
      <c r="AD162" s="4"/>
      <c r="AE162" s="4"/>
      <c r="AF162" s="4"/>
      <c r="AH162" s="4"/>
      <c r="AJ162" s="4"/>
      <c r="AK162" s="4"/>
      <c r="AL162" s="4"/>
      <c r="AN162" s="4"/>
      <c r="AO162" s="4"/>
      <c r="AP162" s="4"/>
      <c r="AQ162" s="4"/>
      <c r="AR162" s="4"/>
      <c r="AS162" s="4"/>
      <c r="AT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K162" s="4"/>
    </row>
    <row r="163" spans="1:63" x14ac:dyDescent="0.3">
      <c r="A163" s="103"/>
      <c r="B163" s="103"/>
      <c r="C163" s="103"/>
      <c r="D163" s="208"/>
      <c r="F163" s="178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U163" s="4"/>
      <c r="V163" s="4"/>
      <c r="W163" s="4"/>
      <c r="X163" s="4"/>
      <c r="Y163" s="4"/>
      <c r="Z163" s="4"/>
      <c r="AA163" s="4"/>
      <c r="AB163" s="4"/>
      <c r="AD163" s="4"/>
      <c r="AE163" s="4"/>
      <c r="AF163" s="4"/>
      <c r="AH163" s="4"/>
      <c r="AJ163" s="4"/>
      <c r="AK163" s="4"/>
      <c r="AL163" s="4"/>
      <c r="AN163" s="4"/>
      <c r="AO163" s="4"/>
      <c r="AP163" s="4"/>
      <c r="AQ163" s="4"/>
      <c r="AR163" s="4"/>
      <c r="AS163" s="4"/>
      <c r="AT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K163" s="4"/>
    </row>
    <row r="164" spans="1:63" x14ac:dyDescent="0.3">
      <c r="A164" s="103"/>
      <c r="B164" s="103"/>
      <c r="C164" s="103"/>
      <c r="D164" s="208"/>
      <c r="F164" s="178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U164" s="4"/>
      <c r="V164" s="4"/>
      <c r="W164" s="4"/>
      <c r="X164" s="4"/>
      <c r="Y164" s="4"/>
      <c r="Z164" s="4"/>
      <c r="AA164" s="4"/>
      <c r="AB164" s="4"/>
      <c r="AD164" s="4"/>
      <c r="AE164" s="4"/>
      <c r="AF164" s="4"/>
      <c r="AH164" s="4"/>
      <c r="AJ164" s="4"/>
      <c r="AK164" s="4"/>
      <c r="AL164" s="4"/>
      <c r="AN164" s="4"/>
      <c r="AO164" s="4"/>
      <c r="AP164" s="4"/>
      <c r="AQ164" s="4"/>
      <c r="AR164" s="4"/>
      <c r="AS164" s="4"/>
      <c r="AT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K164" s="4"/>
    </row>
    <row r="165" spans="1:63" x14ac:dyDescent="0.3">
      <c r="A165" s="103"/>
      <c r="B165" s="103"/>
      <c r="C165" s="103"/>
      <c r="D165" s="208"/>
      <c r="F165" s="178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U165" s="4"/>
      <c r="V165" s="4"/>
      <c r="W165" s="4"/>
      <c r="X165" s="4"/>
      <c r="Y165" s="4"/>
      <c r="Z165" s="4"/>
      <c r="AA165" s="4"/>
      <c r="AB165" s="4"/>
      <c r="AD165" s="4"/>
      <c r="AE165" s="4"/>
      <c r="AF165" s="4"/>
      <c r="AH165" s="4"/>
      <c r="AJ165" s="4"/>
      <c r="AK165" s="4"/>
      <c r="AL165" s="4"/>
      <c r="AN165" s="4"/>
      <c r="AO165" s="4"/>
      <c r="AP165" s="4"/>
      <c r="AQ165" s="4"/>
      <c r="AR165" s="4"/>
      <c r="AS165" s="4"/>
      <c r="AT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K165" s="4"/>
    </row>
    <row r="166" spans="1:63" x14ac:dyDescent="0.3">
      <c r="A166" s="103"/>
      <c r="B166" s="103"/>
      <c r="C166" s="103"/>
      <c r="D166" s="208"/>
      <c r="F166" s="178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U166" s="4"/>
      <c r="V166" s="4"/>
      <c r="W166" s="4"/>
      <c r="X166" s="4"/>
      <c r="Y166" s="4"/>
      <c r="Z166" s="4"/>
      <c r="AA166" s="4"/>
      <c r="AB166" s="4"/>
      <c r="AD166" s="4"/>
      <c r="AE166" s="4"/>
      <c r="AF166" s="4"/>
      <c r="AH166" s="4"/>
      <c r="AJ166" s="4"/>
      <c r="AK166" s="4"/>
      <c r="AL166" s="4"/>
      <c r="AN166" s="4"/>
      <c r="AO166" s="4"/>
      <c r="AP166" s="4"/>
      <c r="AQ166" s="4"/>
      <c r="AR166" s="4"/>
      <c r="AS166" s="4"/>
      <c r="AT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K166" s="4"/>
    </row>
    <row r="167" spans="1:63" x14ac:dyDescent="0.3">
      <c r="A167" s="103"/>
      <c r="B167" s="103"/>
      <c r="C167" s="103"/>
      <c r="D167" s="208"/>
      <c r="F167" s="178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U167" s="4"/>
      <c r="V167" s="4"/>
      <c r="W167" s="4"/>
      <c r="X167" s="4"/>
      <c r="Y167" s="4"/>
      <c r="Z167" s="4"/>
      <c r="AA167" s="4"/>
      <c r="AB167" s="4"/>
      <c r="AD167" s="4"/>
      <c r="AE167" s="4"/>
      <c r="AF167" s="4"/>
      <c r="AH167" s="4"/>
      <c r="AJ167" s="4"/>
      <c r="AK167" s="4"/>
      <c r="AL167" s="4"/>
      <c r="AN167" s="4"/>
      <c r="AO167" s="4"/>
      <c r="AP167" s="4"/>
      <c r="AQ167" s="4"/>
      <c r="AR167" s="4"/>
      <c r="AS167" s="4"/>
      <c r="AT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K167" s="4"/>
    </row>
    <row r="168" spans="1:63" x14ac:dyDescent="0.3">
      <c r="A168" s="103"/>
      <c r="B168" s="103"/>
      <c r="C168" s="103"/>
      <c r="D168" s="208"/>
      <c r="F168" s="178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U168" s="4"/>
      <c r="V168" s="4"/>
      <c r="W168" s="4"/>
      <c r="X168" s="4"/>
      <c r="Y168" s="4"/>
      <c r="Z168" s="4"/>
      <c r="AA168" s="4"/>
      <c r="AB168" s="4"/>
      <c r="AD168" s="4"/>
      <c r="AE168" s="4"/>
      <c r="AF168" s="4"/>
      <c r="AH168" s="4"/>
      <c r="AJ168" s="4"/>
      <c r="AK168" s="4"/>
      <c r="AL168" s="4"/>
      <c r="AN168" s="4"/>
      <c r="AO168" s="4"/>
      <c r="AP168" s="4"/>
      <c r="AQ168" s="4"/>
      <c r="AR168" s="4"/>
      <c r="AS168" s="4"/>
      <c r="AT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K168" s="4"/>
    </row>
    <row r="169" spans="1:63" x14ac:dyDescent="0.3">
      <c r="A169" s="103"/>
      <c r="B169" s="103"/>
      <c r="C169" s="103"/>
      <c r="D169" s="208"/>
      <c r="F169" s="178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U169" s="4"/>
      <c r="V169" s="4"/>
      <c r="W169" s="4"/>
      <c r="X169" s="4"/>
      <c r="Y169" s="4"/>
      <c r="Z169" s="4"/>
      <c r="AA169" s="4"/>
      <c r="AB169" s="4"/>
      <c r="AD169" s="4"/>
      <c r="AE169" s="4"/>
      <c r="AF169" s="4"/>
      <c r="AH169" s="4"/>
      <c r="AJ169" s="4"/>
      <c r="AK169" s="4"/>
      <c r="AL169" s="4"/>
      <c r="AN169" s="4"/>
      <c r="AO169" s="4"/>
      <c r="AP169" s="4"/>
      <c r="AQ169" s="4"/>
      <c r="AR169" s="4"/>
      <c r="AS169" s="4"/>
      <c r="AT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K169" s="4"/>
    </row>
    <row r="170" spans="1:63" x14ac:dyDescent="0.3">
      <c r="A170" s="103"/>
      <c r="B170" s="103"/>
      <c r="C170" s="103"/>
      <c r="D170" s="208"/>
      <c r="F170" s="178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U170" s="4"/>
      <c r="V170" s="4"/>
      <c r="W170" s="4"/>
      <c r="X170" s="4"/>
      <c r="Y170" s="4"/>
      <c r="Z170" s="4"/>
      <c r="AA170" s="4"/>
      <c r="AB170" s="4"/>
      <c r="AD170" s="4"/>
      <c r="AE170" s="4"/>
      <c r="AF170" s="4"/>
      <c r="AH170" s="4"/>
      <c r="AJ170" s="4"/>
      <c r="AK170" s="4"/>
      <c r="AL170" s="4"/>
      <c r="AN170" s="4"/>
      <c r="AO170" s="4"/>
      <c r="AP170" s="4"/>
      <c r="AQ170" s="4"/>
      <c r="AR170" s="4"/>
      <c r="AS170" s="4"/>
      <c r="AT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K170" s="4"/>
    </row>
    <row r="171" spans="1:63" x14ac:dyDescent="0.3">
      <c r="A171" s="103"/>
      <c r="B171" s="103"/>
      <c r="C171" s="103"/>
      <c r="D171" s="208"/>
      <c r="F171" s="178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U171" s="4"/>
      <c r="V171" s="4"/>
      <c r="W171" s="4"/>
      <c r="X171" s="4"/>
      <c r="Y171" s="4"/>
      <c r="Z171" s="4"/>
      <c r="AA171" s="4"/>
      <c r="AB171" s="4"/>
      <c r="AD171" s="4"/>
      <c r="AE171" s="4"/>
      <c r="AF171" s="4"/>
      <c r="AH171" s="4"/>
      <c r="AJ171" s="4"/>
      <c r="AK171" s="4"/>
      <c r="AL171" s="4"/>
      <c r="AN171" s="4"/>
      <c r="AO171" s="4"/>
      <c r="AP171" s="4"/>
      <c r="AQ171" s="4"/>
      <c r="AR171" s="4"/>
      <c r="AS171" s="4"/>
      <c r="AT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K171" s="4"/>
    </row>
    <row r="172" spans="1:63" x14ac:dyDescent="0.3">
      <c r="A172" s="103"/>
      <c r="B172" s="103"/>
      <c r="C172" s="103"/>
      <c r="D172" s="208"/>
      <c r="F172" s="178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U172" s="4"/>
      <c r="V172" s="4"/>
      <c r="W172" s="4"/>
      <c r="X172" s="4"/>
      <c r="Y172" s="4"/>
      <c r="Z172" s="4"/>
      <c r="AA172" s="4"/>
      <c r="AB172" s="4"/>
      <c r="AD172" s="4"/>
      <c r="AE172" s="4"/>
      <c r="AF172" s="4"/>
      <c r="AH172" s="4"/>
      <c r="AJ172" s="4"/>
      <c r="AK172" s="4"/>
      <c r="AL172" s="4"/>
      <c r="AN172" s="4"/>
      <c r="AO172" s="4"/>
      <c r="AP172" s="4"/>
      <c r="AQ172" s="4"/>
      <c r="AR172" s="4"/>
      <c r="AS172" s="4"/>
      <c r="AT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K172" s="4"/>
    </row>
    <row r="173" spans="1:63" x14ac:dyDescent="0.3">
      <c r="A173" s="103"/>
      <c r="B173" s="103"/>
      <c r="C173" s="103"/>
      <c r="D173" s="208"/>
      <c r="F173" s="178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U173" s="4"/>
      <c r="V173" s="4"/>
      <c r="W173" s="4"/>
      <c r="X173" s="4"/>
      <c r="Y173" s="4"/>
      <c r="Z173" s="4"/>
      <c r="AA173" s="4"/>
      <c r="AB173" s="4"/>
      <c r="AD173" s="4"/>
      <c r="AE173" s="4"/>
      <c r="AF173" s="4"/>
      <c r="AH173" s="4"/>
      <c r="AJ173" s="4"/>
      <c r="AK173" s="4"/>
      <c r="AL173" s="4"/>
      <c r="AN173" s="4"/>
      <c r="AO173" s="4"/>
      <c r="AP173" s="4"/>
      <c r="AQ173" s="4"/>
      <c r="AR173" s="4"/>
      <c r="AS173" s="4"/>
      <c r="AT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K173" s="4"/>
    </row>
    <row r="174" spans="1:63" x14ac:dyDescent="0.3">
      <c r="A174" s="103"/>
      <c r="B174" s="103"/>
      <c r="C174" s="103"/>
      <c r="D174" s="208"/>
      <c r="F174" s="178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U174" s="4"/>
      <c r="V174" s="4"/>
      <c r="W174" s="4"/>
      <c r="X174" s="4"/>
      <c r="Y174" s="4"/>
      <c r="Z174" s="4"/>
      <c r="AA174" s="4"/>
      <c r="AB174" s="4"/>
      <c r="AD174" s="4"/>
      <c r="AE174" s="4"/>
      <c r="AF174" s="4"/>
      <c r="AH174" s="4"/>
      <c r="AJ174" s="4"/>
      <c r="AK174" s="4"/>
      <c r="AL174" s="4"/>
      <c r="AN174" s="4"/>
      <c r="AO174" s="4"/>
      <c r="AP174" s="4"/>
      <c r="AQ174" s="4"/>
      <c r="AR174" s="4"/>
      <c r="AS174" s="4"/>
      <c r="AT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K174" s="4"/>
    </row>
    <row r="175" spans="1:63" x14ac:dyDescent="0.3">
      <c r="A175" s="103"/>
      <c r="B175" s="103"/>
      <c r="C175" s="103"/>
      <c r="D175" s="208"/>
      <c r="F175" s="178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U175" s="4"/>
      <c r="V175" s="4"/>
      <c r="W175" s="4"/>
      <c r="X175" s="4"/>
      <c r="Y175" s="4"/>
      <c r="Z175" s="4"/>
      <c r="AA175" s="4"/>
      <c r="AB175" s="4"/>
      <c r="AD175" s="4"/>
      <c r="AE175" s="4"/>
      <c r="AF175" s="4"/>
      <c r="AH175" s="4"/>
      <c r="AJ175" s="4"/>
      <c r="AK175" s="4"/>
      <c r="AL175" s="4"/>
      <c r="AN175" s="4"/>
      <c r="AO175" s="4"/>
      <c r="AP175" s="4"/>
      <c r="AQ175" s="4"/>
      <c r="AR175" s="4"/>
      <c r="AS175" s="4"/>
      <c r="AT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K175" s="4"/>
    </row>
    <row r="176" spans="1:63" x14ac:dyDescent="0.3">
      <c r="A176" s="103"/>
      <c r="B176" s="103"/>
      <c r="C176" s="103"/>
      <c r="D176" s="208"/>
      <c r="F176" s="178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U176" s="4"/>
      <c r="V176" s="4"/>
      <c r="W176" s="4"/>
      <c r="X176" s="4"/>
      <c r="Y176" s="4"/>
      <c r="Z176" s="4"/>
      <c r="AA176" s="4"/>
      <c r="AB176" s="4"/>
      <c r="AD176" s="4"/>
      <c r="AE176" s="4"/>
      <c r="AF176" s="4"/>
      <c r="AH176" s="4"/>
      <c r="AJ176" s="4"/>
      <c r="AK176" s="4"/>
      <c r="AL176" s="4"/>
      <c r="AN176" s="4"/>
      <c r="AO176" s="4"/>
      <c r="AP176" s="4"/>
      <c r="AQ176" s="4"/>
      <c r="AR176" s="4"/>
      <c r="AS176" s="4"/>
      <c r="AT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K176" s="4"/>
    </row>
    <row r="177" spans="1:63" x14ac:dyDescent="0.3">
      <c r="A177" s="103"/>
      <c r="B177" s="103"/>
      <c r="C177" s="103"/>
      <c r="D177" s="208"/>
      <c r="F177" s="178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U177" s="4"/>
      <c r="V177" s="4"/>
      <c r="W177" s="4"/>
      <c r="X177" s="4"/>
      <c r="Y177" s="4"/>
      <c r="Z177" s="4"/>
      <c r="AA177" s="4"/>
      <c r="AB177" s="4"/>
      <c r="AD177" s="4"/>
      <c r="AE177" s="4"/>
      <c r="AF177" s="4"/>
      <c r="AH177" s="4"/>
      <c r="AJ177" s="4"/>
      <c r="AK177" s="4"/>
      <c r="AL177" s="4"/>
      <c r="AN177" s="4"/>
      <c r="AO177" s="4"/>
      <c r="AP177" s="4"/>
      <c r="AQ177" s="4"/>
      <c r="AR177" s="4"/>
      <c r="AS177" s="4"/>
      <c r="AT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K177" s="4"/>
    </row>
    <row r="178" spans="1:63" x14ac:dyDescent="0.3">
      <c r="A178" s="103"/>
      <c r="B178" s="103"/>
      <c r="C178" s="103"/>
      <c r="D178" s="208"/>
      <c r="F178" s="178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U178" s="4"/>
      <c r="V178" s="4"/>
      <c r="W178" s="4"/>
      <c r="X178" s="4"/>
      <c r="Y178" s="4"/>
      <c r="Z178" s="4"/>
      <c r="AA178" s="4"/>
      <c r="AB178" s="4"/>
      <c r="AD178" s="4"/>
      <c r="AE178" s="4"/>
      <c r="AF178" s="4"/>
      <c r="AH178" s="4"/>
      <c r="AJ178" s="4"/>
      <c r="AK178" s="4"/>
      <c r="AL178" s="4"/>
      <c r="AN178" s="4"/>
      <c r="AO178" s="4"/>
      <c r="AP178" s="4"/>
      <c r="AQ178" s="4"/>
      <c r="AR178" s="4"/>
      <c r="AS178" s="4"/>
      <c r="AT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K178" s="4"/>
    </row>
    <row r="179" spans="1:63" x14ac:dyDescent="0.3">
      <c r="A179" s="103"/>
      <c r="B179" s="103"/>
      <c r="C179" s="103"/>
      <c r="D179" s="208"/>
      <c r="F179" s="178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U179" s="4"/>
      <c r="V179" s="4"/>
      <c r="W179" s="4"/>
      <c r="X179" s="4"/>
      <c r="Y179" s="4"/>
      <c r="Z179" s="4"/>
      <c r="AA179" s="4"/>
      <c r="AB179" s="4"/>
      <c r="AD179" s="4"/>
      <c r="AE179" s="4"/>
      <c r="AF179" s="4"/>
      <c r="AH179" s="4"/>
      <c r="AJ179" s="4"/>
      <c r="AK179" s="4"/>
      <c r="AL179" s="4"/>
      <c r="AN179" s="4"/>
      <c r="AO179" s="4"/>
      <c r="AP179" s="4"/>
      <c r="AQ179" s="4"/>
      <c r="AR179" s="4"/>
      <c r="AS179" s="4"/>
      <c r="AT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K179" s="4"/>
    </row>
    <row r="180" spans="1:63" x14ac:dyDescent="0.3">
      <c r="A180" s="103"/>
      <c r="B180" s="103"/>
      <c r="C180" s="103"/>
      <c r="D180" s="208"/>
      <c r="F180" s="178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U180" s="4"/>
      <c r="V180" s="4"/>
      <c r="W180" s="4"/>
      <c r="X180" s="4"/>
      <c r="Y180" s="4"/>
      <c r="Z180" s="4"/>
      <c r="AA180" s="4"/>
      <c r="AB180" s="4"/>
      <c r="AD180" s="4"/>
      <c r="AE180" s="4"/>
      <c r="AF180" s="4"/>
      <c r="AH180" s="4"/>
      <c r="AJ180" s="4"/>
      <c r="AK180" s="4"/>
      <c r="AL180" s="4"/>
      <c r="AN180" s="4"/>
      <c r="AO180" s="4"/>
      <c r="AP180" s="4"/>
      <c r="AQ180" s="4"/>
      <c r="AR180" s="4"/>
      <c r="AS180" s="4"/>
      <c r="AT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K180" s="4"/>
    </row>
    <row r="181" spans="1:63" x14ac:dyDescent="0.3">
      <c r="A181" s="103"/>
      <c r="B181" s="103"/>
      <c r="C181" s="103"/>
      <c r="D181" s="208"/>
      <c r="F181" s="178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U181" s="4"/>
      <c r="V181" s="4"/>
      <c r="W181" s="4"/>
      <c r="X181" s="4"/>
      <c r="Y181" s="4"/>
      <c r="Z181" s="4"/>
      <c r="AA181" s="4"/>
      <c r="AB181" s="4"/>
      <c r="AD181" s="4"/>
      <c r="AE181" s="4"/>
      <c r="AF181" s="4"/>
      <c r="AH181" s="4"/>
      <c r="AJ181" s="4"/>
      <c r="AK181" s="4"/>
      <c r="AL181" s="4"/>
      <c r="AN181" s="4"/>
      <c r="AO181" s="4"/>
      <c r="AP181" s="4"/>
      <c r="AQ181" s="4"/>
      <c r="AR181" s="4"/>
      <c r="AS181" s="4"/>
      <c r="AT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K181" s="4"/>
    </row>
    <row r="182" spans="1:63" x14ac:dyDescent="0.3">
      <c r="A182" s="103"/>
      <c r="B182" s="103"/>
      <c r="C182" s="103"/>
      <c r="D182" s="208"/>
      <c r="F182" s="178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U182" s="4"/>
      <c r="V182" s="4"/>
      <c r="W182" s="4"/>
      <c r="X182" s="4"/>
      <c r="Y182" s="4"/>
      <c r="Z182" s="4"/>
      <c r="AA182" s="4"/>
      <c r="AB182" s="4"/>
      <c r="AD182" s="4"/>
      <c r="AE182" s="4"/>
      <c r="AF182" s="4"/>
      <c r="AH182" s="4"/>
      <c r="AJ182" s="4"/>
      <c r="AK182" s="4"/>
      <c r="AL182" s="4"/>
      <c r="AN182" s="4"/>
      <c r="AO182" s="4"/>
      <c r="AP182" s="4"/>
      <c r="AQ182" s="4"/>
      <c r="AR182" s="4"/>
      <c r="AS182" s="4"/>
      <c r="AT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K182" s="4"/>
    </row>
    <row r="183" spans="1:63" x14ac:dyDescent="0.3">
      <c r="A183" s="103"/>
      <c r="B183" s="103"/>
      <c r="C183" s="103"/>
      <c r="D183" s="208"/>
      <c r="F183" s="178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U183" s="4"/>
      <c r="V183" s="4"/>
      <c r="W183" s="4"/>
      <c r="X183" s="4"/>
      <c r="Y183" s="4"/>
      <c r="Z183" s="4"/>
      <c r="AA183" s="4"/>
      <c r="AB183" s="4"/>
      <c r="AD183" s="4"/>
      <c r="AE183" s="4"/>
      <c r="AF183" s="4"/>
      <c r="AH183" s="4"/>
      <c r="AJ183" s="4"/>
      <c r="AK183" s="4"/>
      <c r="AL183" s="4"/>
      <c r="AN183" s="4"/>
      <c r="AO183" s="4"/>
      <c r="AP183" s="4"/>
      <c r="AQ183" s="4"/>
      <c r="AR183" s="4"/>
      <c r="AS183" s="4"/>
      <c r="AT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K183" s="4"/>
    </row>
    <row r="184" spans="1:63" x14ac:dyDescent="0.3">
      <c r="A184" s="103"/>
      <c r="B184" s="103"/>
      <c r="C184" s="103"/>
      <c r="D184" s="208"/>
      <c r="F184" s="178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U184" s="4"/>
      <c r="V184" s="4"/>
      <c r="W184" s="4"/>
      <c r="X184" s="4"/>
      <c r="Y184" s="4"/>
      <c r="Z184" s="4"/>
      <c r="AA184" s="4"/>
      <c r="AB184" s="4"/>
      <c r="AD184" s="4"/>
      <c r="AE184" s="4"/>
      <c r="AF184" s="4"/>
      <c r="AH184" s="4"/>
      <c r="AJ184" s="4"/>
      <c r="AK184" s="4"/>
      <c r="AL184" s="4"/>
      <c r="AN184" s="4"/>
      <c r="AO184" s="4"/>
      <c r="AP184" s="4"/>
      <c r="AQ184" s="4"/>
      <c r="AR184" s="4"/>
      <c r="AS184" s="4"/>
      <c r="AT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K184" s="4"/>
    </row>
    <row r="185" spans="1:63" x14ac:dyDescent="0.3">
      <c r="A185" s="103"/>
      <c r="B185" s="103"/>
      <c r="C185" s="103"/>
      <c r="D185" s="208"/>
      <c r="F185" s="178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U185" s="4"/>
      <c r="V185" s="4"/>
      <c r="W185" s="4"/>
      <c r="X185" s="4"/>
      <c r="Y185" s="4"/>
      <c r="Z185" s="4"/>
      <c r="AA185" s="4"/>
      <c r="AB185" s="4"/>
      <c r="AD185" s="4"/>
      <c r="AE185" s="4"/>
      <c r="AF185" s="4"/>
      <c r="AH185" s="4"/>
      <c r="AJ185" s="4"/>
      <c r="AK185" s="4"/>
      <c r="AL185" s="4"/>
      <c r="AN185" s="4"/>
      <c r="AO185" s="4"/>
      <c r="AP185" s="4"/>
      <c r="AQ185" s="4"/>
      <c r="AR185" s="4"/>
      <c r="AS185" s="4"/>
      <c r="AT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K185" s="4"/>
    </row>
    <row r="186" spans="1:63" x14ac:dyDescent="0.3">
      <c r="A186" s="103"/>
      <c r="B186" s="103"/>
      <c r="C186" s="103"/>
      <c r="D186" s="208"/>
      <c r="F186" s="178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U186" s="4"/>
      <c r="V186" s="4"/>
      <c r="W186" s="4"/>
      <c r="X186" s="4"/>
      <c r="Y186" s="4"/>
      <c r="Z186" s="4"/>
      <c r="AA186" s="4"/>
      <c r="AB186" s="4"/>
      <c r="AD186" s="4"/>
      <c r="AE186" s="4"/>
      <c r="AF186" s="4"/>
      <c r="AH186" s="4"/>
      <c r="AJ186" s="4"/>
      <c r="AK186" s="4"/>
      <c r="AL186" s="4"/>
      <c r="AN186" s="4"/>
      <c r="AO186" s="4"/>
      <c r="AP186" s="4"/>
      <c r="AQ186" s="4"/>
      <c r="AR186" s="4"/>
      <c r="AS186" s="4"/>
      <c r="AT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K186" s="4"/>
    </row>
    <row r="187" spans="1:63" x14ac:dyDescent="0.3">
      <c r="A187" s="103"/>
      <c r="B187" s="103"/>
      <c r="C187" s="103"/>
      <c r="D187" s="208"/>
      <c r="F187" s="178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U187" s="4"/>
      <c r="V187" s="4"/>
      <c r="W187" s="4"/>
      <c r="X187" s="4"/>
      <c r="Y187" s="4"/>
      <c r="Z187" s="4"/>
      <c r="AA187" s="4"/>
      <c r="AB187" s="4"/>
      <c r="AD187" s="4"/>
      <c r="AE187" s="4"/>
      <c r="AF187" s="4"/>
      <c r="AH187" s="4"/>
      <c r="AJ187" s="4"/>
      <c r="AK187" s="4"/>
      <c r="AL187" s="4"/>
      <c r="AN187" s="4"/>
      <c r="AO187" s="4"/>
      <c r="AP187" s="4"/>
      <c r="AQ187" s="4"/>
      <c r="AR187" s="4"/>
      <c r="AS187" s="4"/>
      <c r="AT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K187" s="4"/>
    </row>
    <row r="188" spans="1:63" x14ac:dyDescent="0.3">
      <c r="A188" s="103"/>
      <c r="B188" s="103"/>
      <c r="C188" s="103"/>
      <c r="D188" s="208"/>
      <c r="F188" s="178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U188" s="4"/>
      <c r="V188" s="4"/>
      <c r="W188" s="4"/>
      <c r="X188" s="4"/>
      <c r="Y188" s="4"/>
      <c r="Z188" s="4"/>
      <c r="AA188" s="4"/>
      <c r="AB188" s="4"/>
      <c r="AD188" s="4"/>
      <c r="AE188" s="4"/>
      <c r="AF188" s="4"/>
      <c r="AH188" s="4"/>
      <c r="AJ188" s="4"/>
      <c r="AK188" s="4"/>
      <c r="AL188" s="4"/>
      <c r="AN188" s="4"/>
      <c r="AO188" s="4"/>
      <c r="AP188" s="4"/>
      <c r="AQ188" s="4"/>
      <c r="AR188" s="4"/>
      <c r="AS188" s="4"/>
      <c r="AT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K188" s="4"/>
    </row>
    <row r="189" spans="1:63" x14ac:dyDescent="0.3">
      <c r="A189" s="103"/>
      <c r="B189" s="103"/>
      <c r="C189" s="103"/>
      <c r="D189" s="208"/>
      <c r="F189" s="178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U189" s="4"/>
      <c r="V189" s="4"/>
      <c r="W189" s="4"/>
      <c r="X189" s="4"/>
      <c r="Y189" s="4"/>
      <c r="Z189" s="4"/>
      <c r="AA189" s="4"/>
      <c r="AB189" s="4"/>
      <c r="AD189" s="4"/>
      <c r="AE189" s="4"/>
      <c r="AF189" s="4"/>
      <c r="AH189" s="4"/>
      <c r="AJ189" s="4"/>
      <c r="AK189" s="4"/>
      <c r="AL189" s="4"/>
      <c r="AN189" s="4"/>
      <c r="AO189" s="4"/>
      <c r="AP189" s="4"/>
      <c r="AQ189" s="4"/>
      <c r="AR189" s="4"/>
      <c r="AS189" s="4"/>
      <c r="AT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K189" s="4"/>
    </row>
    <row r="190" spans="1:63" x14ac:dyDescent="0.3">
      <c r="A190" s="103"/>
      <c r="B190" s="103"/>
      <c r="C190" s="103"/>
      <c r="D190" s="208"/>
      <c r="F190" s="178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U190" s="4"/>
      <c r="V190" s="4"/>
      <c r="W190" s="4"/>
      <c r="X190" s="4"/>
      <c r="Y190" s="4"/>
      <c r="Z190" s="4"/>
      <c r="AA190" s="4"/>
      <c r="AB190" s="4"/>
      <c r="AD190" s="4"/>
      <c r="AE190" s="4"/>
      <c r="AF190" s="4"/>
      <c r="AH190" s="4"/>
      <c r="AJ190" s="4"/>
      <c r="AK190" s="4"/>
      <c r="AL190" s="4"/>
      <c r="AN190" s="4"/>
      <c r="AO190" s="4"/>
      <c r="AP190" s="4"/>
      <c r="AQ190" s="4"/>
      <c r="AR190" s="4"/>
      <c r="AS190" s="4"/>
      <c r="AT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K190" s="4"/>
    </row>
    <row r="191" spans="1:63" x14ac:dyDescent="0.3">
      <c r="A191" s="103"/>
      <c r="B191" s="103"/>
      <c r="C191" s="103"/>
      <c r="D191" s="208"/>
      <c r="F191" s="178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U191" s="4"/>
      <c r="V191" s="4"/>
      <c r="W191" s="4"/>
      <c r="X191" s="4"/>
      <c r="Y191" s="4"/>
      <c r="Z191" s="4"/>
      <c r="AA191" s="4"/>
      <c r="AB191" s="4"/>
      <c r="AD191" s="4"/>
      <c r="AE191" s="4"/>
      <c r="AF191" s="4"/>
      <c r="AH191" s="4"/>
      <c r="AJ191" s="4"/>
      <c r="AK191" s="4"/>
      <c r="AL191" s="4"/>
      <c r="AN191" s="4"/>
      <c r="AO191" s="4"/>
      <c r="AP191" s="4"/>
      <c r="AQ191" s="4"/>
      <c r="AR191" s="4"/>
      <c r="AS191" s="4"/>
      <c r="AT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K191" s="4"/>
    </row>
    <row r="192" spans="1:63" x14ac:dyDescent="0.3">
      <c r="A192" s="103"/>
      <c r="B192" s="103"/>
      <c r="C192" s="103"/>
      <c r="D192" s="208"/>
      <c r="F192" s="178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U192" s="4"/>
      <c r="V192" s="4"/>
      <c r="W192" s="4"/>
      <c r="X192" s="4"/>
      <c r="Y192" s="4"/>
      <c r="Z192" s="4"/>
      <c r="AA192" s="4"/>
      <c r="AB192" s="4"/>
      <c r="AD192" s="4"/>
      <c r="AE192" s="4"/>
      <c r="AF192" s="4"/>
      <c r="AH192" s="4"/>
      <c r="AJ192" s="4"/>
      <c r="AK192" s="4"/>
      <c r="AL192" s="4"/>
      <c r="AN192" s="4"/>
      <c r="AO192" s="4"/>
      <c r="AP192" s="4"/>
      <c r="AQ192" s="4"/>
      <c r="AR192" s="4"/>
      <c r="AS192" s="4"/>
      <c r="AT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K192" s="4"/>
    </row>
    <row r="193" spans="1:63" x14ac:dyDescent="0.3">
      <c r="A193" s="103"/>
      <c r="B193" s="103"/>
      <c r="C193" s="103"/>
      <c r="D193" s="208"/>
      <c r="F193" s="178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U193" s="4"/>
      <c r="V193" s="4"/>
      <c r="W193" s="4"/>
      <c r="X193" s="4"/>
      <c r="Y193" s="4"/>
      <c r="Z193" s="4"/>
      <c r="AA193" s="4"/>
      <c r="AB193" s="4"/>
      <c r="AD193" s="4"/>
      <c r="AE193" s="4"/>
      <c r="AF193" s="4"/>
      <c r="AH193" s="4"/>
      <c r="AJ193" s="4"/>
      <c r="AK193" s="4"/>
      <c r="AL193" s="4"/>
      <c r="AN193" s="4"/>
      <c r="AO193" s="4"/>
      <c r="AP193" s="4"/>
      <c r="AQ193" s="4"/>
      <c r="AR193" s="4"/>
      <c r="AS193" s="4"/>
      <c r="AT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K193" s="4"/>
    </row>
    <row r="194" spans="1:63" x14ac:dyDescent="0.3">
      <c r="A194" s="103"/>
      <c r="B194" s="103"/>
      <c r="C194" s="103"/>
      <c r="D194" s="208"/>
      <c r="F194" s="178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U194" s="4"/>
      <c r="V194" s="4"/>
      <c r="W194" s="4"/>
      <c r="X194" s="4"/>
      <c r="Y194" s="4"/>
      <c r="Z194" s="4"/>
      <c r="AA194" s="4"/>
      <c r="AB194" s="4"/>
      <c r="AD194" s="4"/>
      <c r="AE194" s="4"/>
      <c r="AF194" s="4"/>
      <c r="AH194" s="4"/>
      <c r="AJ194" s="4"/>
      <c r="AK194" s="4"/>
      <c r="AL194" s="4"/>
      <c r="AN194" s="4"/>
      <c r="AO194" s="4"/>
      <c r="AP194" s="4"/>
      <c r="AQ194" s="4"/>
      <c r="AR194" s="4"/>
      <c r="AS194" s="4"/>
      <c r="AT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K194" s="4"/>
    </row>
    <row r="195" spans="1:63" x14ac:dyDescent="0.3">
      <c r="A195" s="103"/>
      <c r="B195" s="103"/>
      <c r="C195" s="103"/>
      <c r="D195" s="208"/>
      <c r="F195" s="178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U195" s="4"/>
      <c r="V195" s="4"/>
      <c r="W195" s="4"/>
      <c r="X195" s="4"/>
      <c r="Y195" s="4"/>
      <c r="Z195" s="4"/>
      <c r="AA195" s="4"/>
      <c r="AB195" s="4"/>
      <c r="AD195" s="4"/>
      <c r="AE195" s="4"/>
      <c r="AF195" s="4"/>
      <c r="AH195" s="4"/>
      <c r="AJ195" s="4"/>
      <c r="AK195" s="4"/>
      <c r="AL195" s="4"/>
      <c r="AN195" s="4"/>
      <c r="AO195" s="4"/>
      <c r="AP195" s="4"/>
      <c r="AQ195" s="4"/>
      <c r="AR195" s="4"/>
      <c r="AS195" s="4"/>
      <c r="AT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K195" s="4"/>
    </row>
    <row r="196" spans="1:63" x14ac:dyDescent="0.3">
      <c r="A196" s="103"/>
      <c r="B196" s="103"/>
      <c r="C196" s="103"/>
      <c r="D196" s="208"/>
      <c r="F196" s="178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U196" s="4"/>
      <c r="V196" s="4"/>
      <c r="W196" s="4"/>
      <c r="X196" s="4"/>
      <c r="Y196" s="4"/>
      <c r="Z196" s="4"/>
      <c r="AA196" s="4"/>
      <c r="AB196" s="4"/>
      <c r="AD196" s="4"/>
      <c r="AE196" s="4"/>
      <c r="AF196" s="4"/>
      <c r="AH196" s="4"/>
      <c r="AJ196" s="4"/>
      <c r="AK196" s="4"/>
      <c r="AL196" s="4"/>
      <c r="AN196" s="4"/>
      <c r="AO196" s="4"/>
      <c r="AP196" s="4"/>
      <c r="AQ196" s="4"/>
      <c r="AR196" s="4"/>
      <c r="AS196" s="4"/>
      <c r="AT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K196" s="4"/>
    </row>
    <row r="197" spans="1:63" x14ac:dyDescent="0.3">
      <c r="A197" s="103"/>
      <c r="B197" s="103"/>
      <c r="C197" s="103"/>
      <c r="D197" s="208"/>
      <c r="F197" s="178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U197" s="4"/>
      <c r="V197" s="4"/>
      <c r="W197" s="4"/>
      <c r="X197" s="4"/>
      <c r="Y197" s="4"/>
      <c r="Z197" s="4"/>
      <c r="AA197" s="4"/>
      <c r="AB197" s="4"/>
      <c r="AD197" s="4"/>
      <c r="AE197" s="4"/>
      <c r="AF197" s="4"/>
      <c r="AH197" s="4"/>
      <c r="AJ197" s="4"/>
      <c r="AK197" s="4"/>
      <c r="AL197" s="4"/>
      <c r="AN197" s="4"/>
      <c r="AO197" s="4"/>
      <c r="AP197" s="4"/>
      <c r="AQ197" s="4"/>
      <c r="AR197" s="4"/>
      <c r="AS197" s="4"/>
      <c r="AT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K197" s="4"/>
    </row>
    <row r="198" spans="1:63" x14ac:dyDescent="0.3">
      <c r="A198" s="103"/>
      <c r="B198" s="103"/>
      <c r="C198" s="103"/>
      <c r="D198" s="208"/>
      <c r="F198" s="178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U198" s="4"/>
      <c r="V198" s="4"/>
      <c r="W198" s="4"/>
      <c r="X198" s="4"/>
      <c r="Y198" s="4"/>
      <c r="Z198" s="4"/>
      <c r="AA198" s="4"/>
      <c r="AB198" s="4"/>
      <c r="AD198" s="4"/>
      <c r="AE198" s="4"/>
      <c r="AF198" s="4"/>
      <c r="AH198" s="4"/>
      <c r="AJ198" s="4"/>
      <c r="AK198" s="4"/>
      <c r="AL198" s="4"/>
      <c r="AN198" s="4"/>
      <c r="AO198" s="4"/>
      <c r="AP198" s="4"/>
      <c r="AQ198" s="4"/>
      <c r="AR198" s="4"/>
      <c r="AS198" s="4"/>
      <c r="AT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K198" s="4"/>
    </row>
    <row r="199" spans="1:63" x14ac:dyDescent="0.3">
      <c r="A199" s="103"/>
      <c r="B199" s="103"/>
      <c r="C199" s="103"/>
      <c r="D199" s="208"/>
      <c r="F199" s="178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U199" s="4"/>
      <c r="V199" s="4"/>
      <c r="W199" s="4"/>
      <c r="X199" s="4"/>
      <c r="Y199" s="4"/>
      <c r="Z199" s="4"/>
      <c r="AA199" s="4"/>
      <c r="AB199" s="4"/>
      <c r="AD199" s="4"/>
      <c r="AE199" s="4"/>
      <c r="AF199" s="4"/>
      <c r="AH199" s="4"/>
      <c r="AJ199" s="4"/>
      <c r="AK199" s="4"/>
      <c r="AL199" s="4"/>
      <c r="AN199" s="4"/>
      <c r="AO199" s="4"/>
      <c r="AP199" s="4"/>
      <c r="AQ199" s="4"/>
      <c r="AR199" s="4"/>
      <c r="AS199" s="4"/>
      <c r="AT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K199" s="4"/>
    </row>
    <row r="200" spans="1:63" x14ac:dyDescent="0.3">
      <c r="A200" s="103"/>
      <c r="B200" s="103"/>
      <c r="C200" s="103"/>
      <c r="D200" s="208"/>
      <c r="F200" s="178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U200" s="4"/>
      <c r="V200" s="4"/>
      <c r="W200" s="4"/>
      <c r="X200" s="4"/>
      <c r="Y200" s="4"/>
      <c r="Z200" s="4"/>
      <c r="AA200" s="4"/>
      <c r="AB200" s="4"/>
      <c r="AD200" s="4"/>
      <c r="AE200" s="4"/>
      <c r="AF200" s="4"/>
      <c r="AH200" s="4"/>
      <c r="AJ200" s="4"/>
      <c r="AK200" s="4"/>
      <c r="AL200" s="4"/>
      <c r="AN200" s="4"/>
      <c r="AO200" s="4"/>
      <c r="AP200" s="4"/>
      <c r="AQ200" s="4"/>
      <c r="AR200" s="4"/>
      <c r="AS200" s="4"/>
      <c r="AT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K200" s="4"/>
    </row>
    <row r="201" spans="1:63" x14ac:dyDescent="0.3">
      <c r="A201" s="103"/>
      <c r="B201" s="103"/>
      <c r="C201" s="103"/>
      <c r="D201" s="208"/>
      <c r="F201" s="178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U201" s="4"/>
      <c r="V201" s="4"/>
      <c r="W201" s="4"/>
      <c r="X201" s="4"/>
      <c r="Y201" s="4"/>
      <c r="Z201" s="4"/>
      <c r="AA201" s="4"/>
      <c r="AB201" s="4"/>
      <c r="AD201" s="4"/>
      <c r="AE201" s="4"/>
      <c r="AF201" s="4"/>
      <c r="AH201" s="4"/>
      <c r="AJ201" s="4"/>
      <c r="AK201" s="4"/>
      <c r="AL201" s="4"/>
      <c r="AN201" s="4"/>
      <c r="AO201" s="4"/>
      <c r="AP201" s="4"/>
      <c r="AQ201" s="4"/>
      <c r="AR201" s="4"/>
      <c r="AS201" s="4"/>
      <c r="AT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K201" s="4"/>
    </row>
    <row r="202" spans="1:63" x14ac:dyDescent="0.3">
      <c r="A202" s="103"/>
      <c r="B202" s="103"/>
      <c r="C202" s="103"/>
      <c r="D202" s="208"/>
      <c r="F202" s="178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U202" s="4"/>
      <c r="V202" s="4"/>
      <c r="W202" s="4"/>
      <c r="X202" s="4"/>
      <c r="Y202" s="4"/>
      <c r="Z202" s="4"/>
      <c r="AA202" s="4"/>
      <c r="AB202" s="4"/>
      <c r="AD202" s="4"/>
      <c r="AE202" s="4"/>
      <c r="AF202" s="4"/>
      <c r="AH202" s="4"/>
      <c r="AJ202" s="4"/>
      <c r="AK202" s="4"/>
      <c r="AL202" s="4"/>
      <c r="AN202" s="4"/>
      <c r="AO202" s="4"/>
      <c r="AP202" s="4"/>
      <c r="AQ202" s="4"/>
      <c r="AR202" s="4"/>
      <c r="AS202" s="4"/>
      <c r="AT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K202" s="4"/>
    </row>
    <row r="203" spans="1:63" x14ac:dyDescent="0.3">
      <c r="A203" s="103"/>
      <c r="B203" s="103"/>
      <c r="C203" s="103"/>
      <c r="D203" s="208"/>
      <c r="F203" s="178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U203" s="4"/>
      <c r="V203" s="4"/>
      <c r="W203" s="4"/>
      <c r="X203" s="4"/>
      <c r="Y203" s="4"/>
      <c r="Z203" s="4"/>
      <c r="AA203" s="4"/>
      <c r="AB203" s="4"/>
      <c r="AD203" s="4"/>
      <c r="AE203" s="4"/>
      <c r="AF203" s="4"/>
      <c r="AH203" s="4"/>
      <c r="AJ203" s="4"/>
      <c r="AK203" s="4"/>
      <c r="AL203" s="4"/>
      <c r="AN203" s="4"/>
      <c r="AO203" s="4"/>
      <c r="AP203" s="4"/>
      <c r="AQ203" s="4"/>
      <c r="AR203" s="4"/>
      <c r="AS203" s="4"/>
      <c r="AT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K203" s="4"/>
    </row>
    <row r="204" spans="1:63" x14ac:dyDescent="0.3">
      <c r="A204" s="103"/>
      <c r="B204" s="103"/>
      <c r="C204" s="103"/>
      <c r="D204" s="208"/>
      <c r="F204" s="178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U204" s="4"/>
      <c r="V204" s="4"/>
      <c r="W204" s="4"/>
      <c r="X204" s="4"/>
      <c r="Y204" s="4"/>
      <c r="Z204" s="4"/>
      <c r="AA204" s="4"/>
      <c r="AB204" s="4"/>
      <c r="AD204" s="4"/>
      <c r="AE204" s="4"/>
      <c r="AF204" s="4"/>
      <c r="AH204" s="4"/>
      <c r="AJ204" s="4"/>
      <c r="AK204" s="4"/>
      <c r="AL204" s="4"/>
      <c r="AN204" s="4"/>
      <c r="AO204" s="4"/>
      <c r="AP204" s="4"/>
      <c r="AQ204" s="4"/>
      <c r="AR204" s="4"/>
      <c r="AS204" s="4"/>
      <c r="AT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K204" s="4"/>
    </row>
    <row r="205" spans="1:63" x14ac:dyDescent="0.3">
      <c r="A205" s="103"/>
      <c r="B205" s="103"/>
      <c r="C205" s="103"/>
      <c r="D205" s="208"/>
      <c r="F205" s="178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U205" s="4"/>
      <c r="V205" s="4"/>
      <c r="W205" s="4"/>
      <c r="X205" s="4"/>
      <c r="Y205" s="4"/>
      <c r="Z205" s="4"/>
      <c r="AA205" s="4"/>
      <c r="AB205" s="4"/>
      <c r="AD205" s="4"/>
      <c r="AE205" s="4"/>
      <c r="AF205" s="4"/>
      <c r="AH205" s="4"/>
      <c r="AJ205" s="4"/>
      <c r="AK205" s="4"/>
      <c r="AL205" s="4"/>
      <c r="AN205" s="4"/>
      <c r="AO205" s="4"/>
      <c r="AP205" s="4"/>
      <c r="AQ205" s="4"/>
      <c r="AR205" s="4"/>
      <c r="AS205" s="4"/>
      <c r="AT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K205" s="4"/>
    </row>
    <row r="206" spans="1:63" x14ac:dyDescent="0.3">
      <c r="A206" s="103"/>
      <c r="B206" s="103"/>
      <c r="C206" s="103"/>
      <c r="D206" s="208"/>
      <c r="F206" s="178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U206" s="4"/>
      <c r="V206" s="4"/>
      <c r="W206" s="4"/>
      <c r="X206" s="4"/>
      <c r="Y206" s="4"/>
      <c r="Z206" s="4"/>
      <c r="AA206" s="4"/>
      <c r="AB206" s="4"/>
      <c r="AD206" s="4"/>
      <c r="AE206" s="4"/>
      <c r="AF206" s="4"/>
      <c r="AH206" s="4"/>
      <c r="AJ206" s="4"/>
      <c r="AK206" s="4"/>
      <c r="AL206" s="4"/>
      <c r="AN206" s="4"/>
      <c r="AO206" s="4"/>
      <c r="AP206" s="4"/>
      <c r="AQ206" s="4"/>
      <c r="AR206" s="4"/>
      <c r="AS206" s="4"/>
      <c r="AT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K206" s="4"/>
    </row>
    <row r="207" spans="1:63" x14ac:dyDescent="0.3">
      <c r="A207" s="103"/>
      <c r="B207" s="103"/>
      <c r="C207" s="103"/>
      <c r="D207" s="208"/>
      <c r="F207" s="178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U207" s="4"/>
      <c r="V207" s="4"/>
      <c r="W207" s="4"/>
      <c r="X207" s="4"/>
      <c r="Y207" s="4"/>
      <c r="Z207" s="4"/>
      <c r="AA207" s="4"/>
      <c r="AB207" s="4"/>
      <c r="AD207" s="4"/>
      <c r="AE207" s="4"/>
      <c r="AF207" s="4"/>
      <c r="AH207" s="4"/>
      <c r="AJ207" s="4"/>
      <c r="AK207" s="4"/>
      <c r="AL207" s="4"/>
      <c r="AN207" s="4"/>
      <c r="AO207" s="4"/>
      <c r="AP207" s="4"/>
      <c r="AQ207" s="4"/>
      <c r="AR207" s="4"/>
      <c r="AS207" s="4"/>
      <c r="AT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K207" s="4"/>
    </row>
    <row r="208" spans="1:63" x14ac:dyDescent="0.3">
      <c r="A208" s="103"/>
      <c r="B208" s="103"/>
      <c r="C208" s="103"/>
      <c r="D208" s="208"/>
      <c r="F208" s="178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U208" s="4"/>
      <c r="V208" s="4"/>
      <c r="W208" s="4"/>
      <c r="X208" s="4"/>
      <c r="Y208" s="4"/>
      <c r="Z208" s="4"/>
      <c r="AA208" s="4"/>
      <c r="AB208" s="4"/>
      <c r="AD208" s="4"/>
      <c r="AE208" s="4"/>
      <c r="AF208" s="4"/>
      <c r="AH208" s="4"/>
      <c r="AJ208" s="4"/>
      <c r="AK208" s="4"/>
      <c r="AL208" s="4"/>
      <c r="AN208" s="4"/>
      <c r="AO208" s="4"/>
      <c r="AP208" s="4"/>
      <c r="AQ208" s="4"/>
      <c r="AR208" s="4"/>
      <c r="AS208" s="4"/>
      <c r="AT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K208" s="4"/>
    </row>
    <row r="209" spans="1:63" x14ac:dyDescent="0.3">
      <c r="A209" s="103"/>
      <c r="B209" s="103"/>
      <c r="C209" s="103"/>
      <c r="D209" s="208"/>
      <c r="F209" s="178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U209" s="4"/>
      <c r="V209" s="4"/>
      <c r="W209" s="4"/>
      <c r="X209" s="4"/>
      <c r="Y209" s="4"/>
      <c r="Z209" s="4"/>
      <c r="AA209" s="4"/>
      <c r="AB209" s="4"/>
      <c r="AD209" s="4"/>
      <c r="AE209" s="4"/>
      <c r="AF209" s="4"/>
      <c r="AH209" s="4"/>
      <c r="AJ209" s="4"/>
      <c r="AK209" s="4"/>
      <c r="AL209" s="4"/>
      <c r="AN209" s="4"/>
      <c r="AO209" s="4"/>
      <c r="AP209" s="4"/>
      <c r="AQ209" s="4"/>
      <c r="AR209" s="4"/>
      <c r="AS209" s="4"/>
      <c r="AT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K209" s="4"/>
    </row>
    <row r="210" spans="1:63" x14ac:dyDescent="0.3">
      <c r="A210" s="103"/>
      <c r="B210" s="103"/>
      <c r="C210" s="103"/>
      <c r="D210" s="208"/>
      <c r="F210" s="178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U210" s="4"/>
      <c r="V210" s="4"/>
      <c r="W210" s="4"/>
      <c r="X210" s="4"/>
      <c r="Y210" s="4"/>
      <c r="Z210" s="4"/>
      <c r="AA210" s="4"/>
      <c r="AB210" s="4"/>
      <c r="AD210" s="4"/>
      <c r="AE210" s="4"/>
      <c r="AF210" s="4"/>
      <c r="AH210" s="4"/>
      <c r="AJ210" s="4"/>
      <c r="AK210" s="4"/>
      <c r="AL210" s="4"/>
      <c r="AN210" s="4"/>
      <c r="AO210" s="4"/>
      <c r="AP210" s="4"/>
      <c r="AQ210" s="4"/>
      <c r="AR210" s="4"/>
      <c r="AS210" s="4"/>
      <c r="AT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K210" s="4"/>
    </row>
    <row r="211" spans="1:63" x14ac:dyDescent="0.3">
      <c r="A211" s="103"/>
      <c r="B211" s="103"/>
      <c r="C211" s="103"/>
      <c r="D211" s="208"/>
      <c r="F211" s="178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U211" s="4"/>
      <c r="V211" s="4"/>
      <c r="W211" s="4"/>
      <c r="X211" s="4"/>
      <c r="Y211" s="4"/>
      <c r="Z211" s="4"/>
      <c r="AA211" s="4"/>
      <c r="AB211" s="4"/>
      <c r="AD211" s="4"/>
      <c r="AE211" s="4"/>
      <c r="AF211" s="4"/>
      <c r="AH211" s="4"/>
      <c r="AJ211" s="4"/>
      <c r="AK211" s="4"/>
      <c r="AL211" s="4"/>
      <c r="AN211" s="4"/>
      <c r="AO211" s="4"/>
      <c r="AP211" s="4"/>
      <c r="AQ211" s="4"/>
      <c r="AR211" s="4"/>
      <c r="AS211" s="4"/>
      <c r="AT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K211" s="4"/>
    </row>
    <row r="212" spans="1:63" x14ac:dyDescent="0.3">
      <c r="A212" s="103"/>
      <c r="B212" s="103"/>
      <c r="C212" s="103"/>
      <c r="D212" s="208"/>
      <c r="F212" s="178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U212" s="4"/>
      <c r="V212" s="4"/>
      <c r="W212" s="4"/>
      <c r="X212" s="4"/>
      <c r="Y212" s="4"/>
      <c r="Z212" s="4"/>
      <c r="AA212" s="4"/>
      <c r="AB212" s="4"/>
      <c r="AD212" s="4"/>
      <c r="AE212" s="4"/>
      <c r="AF212" s="4"/>
      <c r="AH212" s="4"/>
      <c r="AJ212" s="4"/>
      <c r="AK212" s="4"/>
      <c r="AL212" s="4"/>
      <c r="AN212" s="4"/>
      <c r="AO212" s="4"/>
      <c r="AP212" s="4"/>
      <c r="AQ212" s="4"/>
      <c r="AR212" s="4"/>
      <c r="AS212" s="4"/>
      <c r="AT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K212" s="4"/>
    </row>
    <row r="213" spans="1:63" x14ac:dyDescent="0.3">
      <c r="A213" s="103"/>
      <c r="B213" s="103"/>
      <c r="C213" s="103"/>
      <c r="D213" s="208"/>
      <c r="F213" s="178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U213" s="4"/>
      <c r="V213" s="4"/>
      <c r="W213" s="4"/>
      <c r="X213" s="4"/>
      <c r="Y213" s="4"/>
      <c r="Z213" s="4"/>
      <c r="AA213" s="4"/>
      <c r="AB213" s="4"/>
      <c r="AD213" s="4"/>
      <c r="AE213" s="4"/>
      <c r="AF213" s="4"/>
      <c r="AH213" s="4"/>
      <c r="AJ213" s="4"/>
      <c r="AK213" s="4"/>
      <c r="AL213" s="4"/>
      <c r="AN213" s="4"/>
      <c r="AO213" s="4"/>
      <c r="AP213" s="4"/>
      <c r="AQ213" s="4"/>
      <c r="AR213" s="4"/>
      <c r="AS213" s="4"/>
      <c r="AT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K213" s="4"/>
    </row>
    <row r="214" spans="1:63" x14ac:dyDescent="0.3">
      <c r="A214" s="103"/>
      <c r="B214" s="103"/>
      <c r="C214" s="103"/>
      <c r="D214" s="208"/>
      <c r="F214" s="178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U214" s="4"/>
      <c r="V214" s="4"/>
      <c r="W214" s="4"/>
      <c r="X214" s="4"/>
      <c r="Y214" s="4"/>
      <c r="Z214" s="4"/>
      <c r="AA214" s="4"/>
      <c r="AB214" s="4"/>
      <c r="AD214" s="4"/>
      <c r="AE214" s="4"/>
      <c r="AF214" s="4"/>
      <c r="AH214" s="4"/>
      <c r="AJ214" s="4"/>
      <c r="AK214" s="4"/>
      <c r="AL214" s="4"/>
      <c r="AN214" s="4"/>
      <c r="AO214" s="4"/>
      <c r="AP214" s="4"/>
      <c r="AQ214" s="4"/>
      <c r="AR214" s="4"/>
      <c r="AS214" s="4"/>
      <c r="AT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K214" s="4"/>
    </row>
    <row r="215" spans="1:63" x14ac:dyDescent="0.3">
      <c r="A215" s="103"/>
      <c r="B215" s="103"/>
      <c r="C215" s="103"/>
      <c r="D215" s="208"/>
      <c r="F215" s="178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U215" s="4"/>
      <c r="V215" s="4"/>
      <c r="W215" s="4"/>
      <c r="X215" s="4"/>
      <c r="Y215" s="4"/>
      <c r="Z215" s="4"/>
      <c r="AA215" s="4"/>
      <c r="AB215" s="4"/>
      <c r="AD215" s="4"/>
      <c r="AE215" s="4"/>
      <c r="AF215" s="4"/>
      <c r="AH215" s="4"/>
      <c r="AJ215" s="4"/>
      <c r="AK215" s="4"/>
      <c r="AL215" s="4"/>
      <c r="AN215" s="4"/>
      <c r="AO215" s="4"/>
      <c r="AP215" s="4"/>
      <c r="AQ215" s="4"/>
      <c r="AR215" s="4"/>
      <c r="AS215" s="4"/>
      <c r="AT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K215" s="4"/>
    </row>
    <row r="216" spans="1:63" x14ac:dyDescent="0.3">
      <c r="A216" s="103"/>
      <c r="B216" s="103"/>
      <c r="C216" s="103"/>
      <c r="D216" s="208"/>
      <c r="F216" s="178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U216" s="4"/>
      <c r="V216" s="4"/>
      <c r="W216" s="4"/>
      <c r="X216" s="4"/>
      <c r="Y216" s="4"/>
      <c r="Z216" s="4"/>
      <c r="AA216" s="4"/>
      <c r="AB216" s="4"/>
      <c r="AD216" s="4"/>
      <c r="AE216" s="4"/>
      <c r="AF216" s="4"/>
      <c r="AH216" s="4"/>
      <c r="AJ216" s="4"/>
      <c r="AK216" s="4"/>
      <c r="AL216" s="4"/>
      <c r="AN216" s="4"/>
      <c r="AO216" s="4"/>
      <c r="AP216" s="4"/>
      <c r="AQ216" s="4"/>
      <c r="AR216" s="4"/>
      <c r="AS216" s="4"/>
      <c r="AT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K216" s="4"/>
    </row>
    <row r="217" spans="1:63" x14ac:dyDescent="0.3">
      <c r="A217" s="103"/>
      <c r="B217" s="103"/>
      <c r="C217" s="103"/>
      <c r="D217" s="208"/>
      <c r="F217" s="178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U217" s="4"/>
      <c r="V217" s="4"/>
      <c r="W217" s="4"/>
      <c r="X217" s="4"/>
      <c r="Y217" s="4"/>
      <c r="Z217" s="4"/>
      <c r="AA217" s="4"/>
      <c r="AB217" s="4"/>
      <c r="AD217" s="4"/>
      <c r="AE217" s="4"/>
      <c r="AF217" s="4"/>
      <c r="AH217" s="4"/>
      <c r="AJ217" s="4"/>
      <c r="AK217" s="4"/>
      <c r="AL217" s="4"/>
      <c r="AN217" s="4"/>
      <c r="AO217" s="4"/>
      <c r="AP217" s="4"/>
      <c r="AQ217" s="4"/>
      <c r="AR217" s="4"/>
      <c r="AS217" s="4"/>
      <c r="AT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K217" s="4"/>
    </row>
    <row r="218" spans="1:63" x14ac:dyDescent="0.3">
      <c r="A218" s="103"/>
      <c r="B218" s="103"/>
      <c r="C218" s="103"/>
      <c r="D218" s="208"/>
      <c r="F218" s="178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U218" s="4"/>
      <c r="V218" s="4"/>
      <c r="W218" s="4"/>
      <c r="X218" s="4"/>
      <c r="Y218" s="4"/>
      <c r="Z218" s="4"/>
      <c r="AA218" s="4"/>
      <c r="AB218" s="4"/>
      <c r="AD218" s="4"/>
      <c r="AE218" s="4"/>
      <c r="AF218" s="4"/>
      <c r="AH218" s="4"/>
      <c r="AJ218" s="4"/>
      <c r="AK218" s="4"/>
      <c r="AL218" s="4"/>
      <c r="AN218" s="4"/>
      <c r="AO218" s="4"/>
      <c r="AP218" s="4"/>
      <c r="AQ218" s="4"/>
      <c r="AR218" s="4"/>
      <c r="AS218" s="4"/>
      <c r="AT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K218" s="4"/>
    </row>
    <row r="219" spans="1:63" x14ac:dyDescent="0.3">
      <c r="A219" s="103"/>
      <c r="B219" s="103"/>
      <c r="C219" s="103"/>
      <c r="D219" s="208"/>
      <c r="F219" s="178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U219" s="4"/>
      <c r="V219" s="4"/>
      <c r="W219" s="4"/>
      <c r="X219" s="4"/>
      <c r="Y219" s="4"/>
      <c r="Z219" s="4"/>
      <c r="AA219" s="4"/>
      <c r="AB219" s="4"/>
      <c r="AD219" s="4"/>
      <c r="AE219" s="4"/>
      <c r="AF219" s="4"/>
      <c r="AH219" s="4"/>
      <c r="AJ219" s="4"/>
      <c r="AK219" s="4"/>
      <c r="AL219" s="4"/>
      <c r="AN219" s="4"/>
      <c r="AO219" s="4"/>
      <c r="AP219" s="4"/>
      <c r="AQ219" s="4"/>
      <c r="AR219" s="4"/>
      <c r="AS219" s="4"/>
      <c r="AT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K219" s="4"/>
    </row>
    <row r="220" spans="1:63" x14ac:dyDescent="0.3">
      <c r="A220" s="103"/>
      <c r="B220" s="103"/>
      <c r="C220" s="103"/>
      <c r="D220" s="208"/>
      <c r="F220" s="178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U220" s="4"/>
      <c r="V220" s="4"/>
      <c r="W220" s="4"/>
      <c r="X220" s="4"/>
      <c r="Y220" s="4"/>
      <c r="Z220" s="4"/>
      <c r="AA220" s="4"/>
      <c r="AB220" s="4"/>
      <c r="AD220" s="4"/>
      <c r="AE220" s="4"/>
      <c r="AF220" s="4"/>
      <c r="AH220" s="4"/>
      <c r="AJ220" s="4"/>
      <c r="AK220" s="4"/>
      <c r="AL220" s="4"/>
      <c r="AN220" s="4"/>
      <c r="AO220" s="4"/>
      <c r="AP220" s="4"/>
      <c r="AQ220" s="4"/>
      <c r="AR220" s="4"/>
      <c r="AS220" s="4"/>
      <c r="AT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K220" s="4"/>
    </row>
    <row r="221" spans="1:63" x14ac:dyDescent="0.3">
      <c r="A221" s="103"/>
      <c r="B221" s="103"/>
      <c r="C221" s="103"/>
      <c r="D221" s="208"/>
      <c r="F221" s="178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U221" s="4"/>
      <c r="V221" s="4"/>
      <c r="W221" s="4"/>
      <c r="X221" s="4"/>
      <c r="Y221" s="4"/>
      <c r="Z221" s="4"/>
      <c r="AA221" s="4"/>
      <c r="AB221" s="4"/>
      <c r="AD221" s="4"/>
      <c r="AE221" s="4"/>
      <c r="AF221" s="4"/>
      <c r="AH221" s="4"/>
      <c r="AJ221" s="4"/>
      <c r="AK221" s="4"/>
      <c r="AL221" s="4"/>
      <c r="AN221" s="4"/>
      <c r="AO221" s="4"/>
      <c r="AP221" s="4"/>
      <c r="AQ221" s="4"/>
      <c r="AR221" s="4"/>
      <c r="AS221" s="4"/>
      <c r="AT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K221" s="4"/>
    </row>
    <row r="222" spans="1:63" x14ac:dyDescent="0.3">
      <c r="A222" s="103"/>
      <c r="B222" s="103"/>
      <c r="C222" s="103"/>
      <c r="D222" s="208"/>
      <c r="F222" s="178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U222" s="4"/>
      <c r="V222" s="4"/>
      <c r="W222" s="4"/>
      <c r="X222" s="4"/>
      <c r="Y222" s="4"/>
      <c r="Z222" s="4"/>
      <c r="AA222" s="4"/>
      <c r="AB222" s="4"/>
      <c r="AD222" s="4"/>
      <c r="AE222" s="4"/>
      <c r="AF222" s="4"/>
      <c r="AH222" s="4"/>
      <c r="AJ222" s="4"/>
      <c r="AK222" s="4"/>
      <c r="AL222" s="4"/>
      <c r="AN222" s="4"/>
      <c r="AO222" s="4"/>
      <c r="AP222" s="4"/>
      <c r="AQ222" s="4"/>
      <c r="AR222" s="4"/>
      <c r="AS222" s="4"/>
      <c r="AT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K222" s="4"/>
    </row>
    <row r="223" spans="1:63" x14ac:dyDescent="0.3">
      <c r="A223" s="103"/>
      <c r="B223" s="103"/>
      <c r="C223" s="103"/>
      <c r="D223" s="208"/>
      <c r="F223" s="178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U223" s="4"/>
      <c r="V223" s="4"/>
      <c r="W223" s="4"/>
      <c r="X223" s="4"/>
      <c r="Y223" s="4"/>
      <c r="Z223" s="4"/>
      <c r="AA223" s="4"/>
      <c r="AB223" s="4"/>
      <c r="AD223" s="4"/>
      <c r="AE223" s="4"/>
      <c r="AF223" s="4"/>
      <c r="AH223" s="4"/>
      <c r="AJ223" s="4"/>
      <c r="AK223" s="4"/>
      <c r="AL223" s="4"/>
      <c r="AN223" s="4"/>
      <c r="AO223" s="4"/>
      <c r="AP223" s="4"/>
      <c r="AQ223" s="4"/>
      <c r="AR223" s="4"/>
      <c r="AS223" s="4"/>
      <c r="AT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K223" s="4"/>
    </row>
    <row r="224" spans="1:63" x14ac:dyDescent="0.3">
      <c r="A224" s="103"/>
      <c r="B224" s="103"/>
      <c r="C224" s="103"/>
      <c r="D224" s="208"/>
      <c r="F224" s="178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U224" s="4"/>
      <c r="V224" s="4"/>
      <c r="W224" s="4"/>
      <c r="X224" s="4"/>
      <c r="Y224" s="4"/>
      <c r="Z224" s="4"/>
      <c r="AA224" s="4"/>
      <c r="AB224" s="4"/>
      <c r="AD224" s="4"/>
      <c r="AE224" s="4"/>
      <c r="AF224" s="4"/>
      <c r="AH224" s="4"/>
      <c r="AJ224" s="4"/>
      <c r="AK224" s="4"/>
      <c r="AL224" s="4"/>
      <c r="AN224" s="4"/>
      <c r="AO224" s="4"/>
      <c r="AP224" s="4"/>
      <c r="AQ224" s="4"/>
      <c r="AR224" s="4"/>
      <c r="AS224" s="4"/>
      <c r="AT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K224" s="4"/>
    </row>
    <row r="225" spans="1:63" x14ac:dyDescent="0.3">
      <c r="A225" s="103"/>
      <c r="B225" s="103"/>
      <c r="C225" s="103"/>
      <c r="D225" s="208"/>
      <c r="F225" s="178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U225" s="4"/>
      <c r="V225" s="4"/>
      <c r="W225" s="4"/>
      <c r="X225" s="4"/>
      <c r="Y225" s="4"/>
      <c r="Z225" s="4"/>
      <c r="AA225" s="4"/>
      <c r="AB225" s="4"/>
      <c r="AD225" s="4"/>
      <c r="AE225" s="4"/>
      <c r="AF225" s="4"/>
      <c r="AH225" s="4"/>
      <c r="AJ225" s="4"/>
      <c r="AK225" s="4"/>
      <c r="AL225" s="4"/>
      <c r="AN225" s="4"/>
      <c r="AO225" s="4"/>
      <c r="AP225" s="4"/>
      <c r="AQ225" s="4"/>
      <c r="AR225" s="4"/>
      <c r="AS225" s="4"/>
      <c r="AT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K225" s="4"/>
    </row>
    <row r="226" spans="1:63" x14ac:dyDescent="0.3">
      <c r="A226" s="103"/>
      <c r="B226" s="103"/>
      <c r="C226" s="103"/>
      <c r="D226" s="208"/>
      <c r="F226" s="178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U226" s="4"/>
      <c r="V226" s="4"/>
      <c r="W226" s="4"/>
      <c r="X226" s="4"/>
      <c r="Y226" s="4"/>
      <c r="Z226" s="4"/>
      <c r="AA226" s="4"/>
      <c r="AB226" s="4"/>
      <c r="AD226" s="4"/>
      <c r="AE226" s="4"/>
      <c r="AF226" s="4"/>
      <c r="AH226" s="4"/>
      <c r="AJ226" s="4"/>
      <c r="AK226" s="4"/>
      <c r="AL226" s="4"/>
      <c r="AN226" s="4"/>
      <c r="AO226" s="4"/>
      <c r="AP226" s="4"/>
      <c r="AQ226" s="4"/>
      <c r="AR226" s="4"/>
      <c r="AS226" s="4"/>
      <c r="AT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K226" s="4"/>
    </row>
    <row r="227" spans="1:63" x14ac:dyDescent="0.3">
      <c r="A227" s="103"/>
      <c r="B227" s="103"/>
      <c r="C227" s="103"/>
      <c r="D227" s="208"/>
      <c r="F227" s="178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U227" s="4"/>
      <c r="V227" s="4"/>
      <c r="W227" s="4"/>
      <c r="X227" s="4"/>
      <c r="Y227" s="4"/>
      <c r="Z227" s="4"/>
      <c r="AA227" s="4"/>
      <c r="AB227" s="4"/>
      <c r="AD227" s="4"/>
      <c r="AE227" s="4"/>
      <c r="AF227" s="4"/>
      <c r="AH227" s="4"/>
      <c r="AJ227" s="4"/>
      <c r="AK227" s="4"/>
      <c r="AL227" s="4"/>
      <c r="AN227" s="4"/>
      <c r="AO227" s="4"/>
      <c r="AP227" s="4"/>
      <c r="AQ227" s="4"/>
      <c r="AR227" s="4"/>
      <c r="AS227" s="4"/>
      <c r="AT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K227" s="4"/>
    </row>
    <row r="228" spans="1:63" x14ac:dyDescent="0.3">
      <c r="A228" s="103"/>
      <c r="B228" s="103"/>
      <c r="C228" s="103"/>
      <c r="D228" s="208"/>
      <c r="F228" s="178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U228" s="4"/>
      <c r="V228" s="4"/>
      <c r="W228" s="4"/>
      <c r="X228" s="4"/>
      <c r="Y228" s="4"/>
      <c r="Z228" s="4"/>
      <c r="AA228" s="4"/>
      <c r="AB228" s="4"/>
      <c r="AD228" s="4"/>
      <c r="AE228" s="4"/>
      <c r="AF228" s="4"/>
      <c r="AH228" s="4"/>
      <c r="AJ228" s="4"/>
      <c r="AK228" s="4"/>
      <c r="AL228" s="4"/>
      <c r="AN228" s="4"/>
      <c r="AO228" s="4"/>
      <c r="AP228" s="4"/>
      <c r="AQ228" s="4"/>
      <c r="AR228" s="4"/>
      <c r="AS228" s="4"/>
      <c r="AT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K228" s="4"/>
    </row>
    <row r="229" spans="1:63" x14ac:dyDescent="0.3">
      <c r="A229" s="103"/>
      <c r="B229" s="103"/>
      <c r="C229" s="103"/>
      <c r="D229" s="208"/>
      <c r="F229" s="178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U229" s="4"/>
      <c r="V229" s="4"/>
      <c r="W229" s="4"/>
      <c r="X229" s="4"/>
      <c r="Y229" s="4"/>
      <c r="Z229" s="4"/>
      <c r="AA229" s="4"/>
      <c r="AB229" s="4"/>
      <c r="AD229" s="4"/>
      <c r="AE229" s="4"/>
      <c r="AF229" s="4"/>
      <c r="AH229" s="4"/>
      <c r="AJ229" s="4"/>
      <c r="AK229" s="4"/>
      <c r="AL229" s="4"/>
      <c r="AN229" s="4"/>
      <c r="AO229" s="4"/>
      <c r="AP229" s="4"/>
      <c r="AQ229" s="4"/>
      <c r="AR229" s="4"/>
      <c r="AS229" s="4"/>
      <c r="AT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K229" s="4"/>
    </row>
    <row r="230" spans="1:63" x14ac:dyDescent="0.3">
      <c r="A230" s="103"/>
      <c r="B230" s="103"/>
      <c r="C230" s="103"/>
      <c r="D230" s="208"/>
      <c r="F230" s="178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U230" s="4"/>
      <c r="V230" s="4"/>
      <c r="W230" s="4"/>
      <c r="X230" s="4"/>
      <c r="Y230" s="4"/>
      <c r="Z230" s="4"/>
      <c r="AA230" s="4"/>
      <c r="AB230" s="4"/>
      <c r="AD230" s="4"/>
      <c r="AE230" s="4"/>
      <c r="AF230" s="4"/>
      <c r="AH230" s="4"/>
      <c r="AJ230" s="4"/>
      <c r="AK230" s="4"/>
      <c r="AL230" s="4"/>
      <c r="AN230" s="4"/>
      <c r="AO230" s="4"/>
      <c r="AP230" s="4"/>
      <c r="AQ230" s="4"/>
      <c r="AR230" s="4"/>
      <c r="AS230" s="4"/>
      <c r="AT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K230" s="4"/>
    </row>
    <row r="231" spans="1:63" x14ac:dyDescent="0.3">
      <c r="A231" s="103"/>
      <c r="B231" s="103"/>
      <c r="C231" s="103"/>
      <c r="D231" s="208"/>
      <c r="F231" s="178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U231" s="4"/>
      <c r="V231" s="4"/>
      <c r="W231" s="4"/>
      <c r="X231" s="4"/>
      <c r="Y231" s="4"/>
      <c r="Z231" s="4"/>
      <c r="AA231" s="4"/>
      <c r="AB231" s="4"/>
      <c r="AD231" s="4"/>
      <c r="AE231" s="4"/>
      <c r="AF231" s="4"/>
      <c r="AH231" s="4"/>
      <c r="AJ231" s="4"/>
      <c r="AK231" s="4"/>
      <c r="AL231" s="4"/>
      <c r="AN231" s="4"/>
      <c r="AO231" s="4"/>
      <c r="AP231" s="4"/>
      <c r="AQ231" s="4"/>
      <c r="AR231" s="4"/>
      <c r="AS231" s="4"/>
      <c r="AT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K231" s="4"/>
    </row>
    <row r="232" spans="1:63" x14ac:dyDescent="0.3">
      <c r="A232" s="103"/>
      <c r="B232" s="103"/>
      <c r="C232" s="103"/>
      <c r="D232" s="208"/>
      <c r="F232" s="178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U232" s="4"/>
      <c r="V232" s="4"/>
      <c r="W232" s="4"/>
      <c r="X232" s="4"/>
      <c r="Y232" s="4"/>
      <c r="Z232" s="4"/>
      <c r="AA232" s="4"/>
      <c r="AB232" s="4"/>
      <c r="AD232" s="4"/>
      <c r="AE232" s="4"/>
      <c r="AF232" s="4"/>
      <c r="AH232" s="4"/>
      <c r="AJ232" s="4"/>
      <c r="AK232" s="4"/>
      <c r="AL232" s="4"/>
      <c r="AN232" s="4"/>
      <c r="AO232" s="4"/>
      <c r="AP232" s="4"/>
      <c r="AQ232" s="4"/>
      <c r="AR232" s="4"/>
      <c r="AS232" s="4"/>
      <c r="AT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K232" s="4"/>
    </row>
    <row r="233" spans="1:63" x14ac:dyDescent="0.3">
      <c r="A233" s="103"/>
      <c r="B233" s="103"/>
      <c r="C233" s="103"/>
      <c r="D233" s="208"/>
      <c r="F233" s="178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U233" s="4"/>
      <c r="V233" s="4"/>
      <c r="W233" s="4"/>
      <c r="X233" s="4"/>
      <c r="Y233" s="4"/>
      <c r="Z233" s="4"/>
      <c r="AA233" s="4"/>
      <c r="AB233" s="4"/>
      <c r="AD233" s="4"/>
      <c r="AE233" s="4"/>
      <c r="AF233" s="4"/>
      <c r="AH233" s="4"/>
      <c r="AJ233" s="4"/>
      <c r="AK233" s="4"/>
      <c r="AL233" s="4"/>
      <c r="AN233" s="4"/>
      <c r="AO233" s="4"/>
      <c r="AP233" s="4"/>
      <c r="AQ233" s="4"/>
      <c r="AR233" s="4"/>
      <c r="AS233" s="4"/>
      <c r="AT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K233" s="4"/>
    </row>
    <row r="234" spans="1:63" x14ac:dyDescent="0.3">
      <c r="A234" s="103"/>
      <c r="B234" s="103"/>
      <c r="C234" s="103"/>
      <c r="D234" s="208"/>
      <c r="F234" s="178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U234" s="4"/>
      <c r="V234" s="4"/>
      <c r="W234" s="4"/>
      <c r="X234" s="4"/>
      <c r="Y234" s="4"/>
      <c r="Z234" s="4"/>
      <c r="AA234" s="4"/>
      <c r="AB234" s="4"/>
      <c r="AD234" s="4"/>
      <c r="AE234" s="4"/>
      <c r="AF234" s="4"/>
      <c r="AH234" s="4"/>
      <c r="AJ234" s="4"/>
      <c r="AK234" s="4"/>
      <c r="AL234" s="4"/>
      <c r="AN234" s="4"/>
      <c r="AO234" s="4"/>
      <c r="AP234" s="4"/>
      <c r="AQ234" s="4"/>
      <c r="AR234" s="4"/>
      <c r="AS234" s="4"/>
      <c r="AT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K234" s="4"/>
    </row>
    <row r="235" spans="1:63" x14ac:dyDescent="0.3">
      <c r="A235" s="103"/>
      <c r="B235" s="103"/>
      <c r="C235" s="103"/>
      <c r="D235" s="208"/>
      <c r="F235" s="178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U235" s="4"/>
      <c r="V235" s="4"/>
      <c r="W235" s="4"/>
      <c r="X235" s="4"/>
      <c r="Y235" s="4"/>
      <c r="Z235" s="4"/>
      <c r="AA235" s="4"/>
      <c r="AB235" s="4"/>
      <c r="AD235" s="4"/>
      <c r="AE235" s="4"/>
      <c r="AF235" s="4"/>
      <c r="AH235" s="4"/>
      <c r="AJ235" s="4"/>
      <c r="AK235" s="4"/>
      <c r="AL235" s="4"/>
      <c r="AN235" s="4"/>
      <c r="AO235" s="4"/>
      <c r="AP235" s="4"/>
      <c r="AQ235" s="4"/>
      <c r="AR235" s="4"/>
      <c r="AS235" s="4"/>
      <c r="AT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K235" s="4"/>
    </row>
    <row r="236" spans="1:63" x14ac:dyDescent="0.3">
      <c r="A236" s="103"/>
      <c r="B236" s="103"/>
      <c r="C236" s="103"/>
      <c r="D236" s="208"/>
      <c r="F236" s="178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U236" s="4"/>
      <c r="V236" s="4"/>
      <c r="W236" s="4"/>
      <c r="X236" s="4"/>
      <c r="Y236" s="4"/>
      <c r="Z236" s="4"/>
      <c r="AA236" s="4"/>
      <c r="AB236" s="4"/>
      <c r="AD236" s="4"/>
      <c r="AE236" s="4"/>
      <c r="AF236" s="4"/>
      <c r="AH236" s="4"/>
      <c r="AJ236" s="4"/>
      <c r="AK236" s="4"/>
      <c r="AL236" s="4"/>
      <c r="AN236" s="4"/>
      <c r="AO236" s="4"/>
      <c r="AP236" s="4"/>
      <c r="AQ236" s="4"/>
      <c r="AR236" s="4"/>
      <c r="AS236" s="4"/>
      <c r="AT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K236" s="4"/>
    </row>
    <row r="237" spans="1:63" x14ac:dyDescent="0.3">
      <c r="A237" s="103"/>
      <c r="B237" s="103"/>
      <c r="C237" s="103"/>
      <c r="D237" s="208"/>
      <c r="F237" s="178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U237" s="4"/>
      <c r="V237" s="4"/>
      <c r="W237" s="4"/>
      <c r="X237" s="4"/>
      <c r="Y237" s="4"/>
      <c r="Z237" s="4"/>
      <c r="AA237" s="4"/>
      <c r="AB237" s="4"/>
      <c r="AD237" s="4"/>
      <c r="AE237" s="4"/>
      <c r="AF237" s="4"/>
      <c r="AH237" s="4"/>
      <c r="AJ237" s="4"/>
      <c r="AK237" s="4"/>
      <c r="AL237" s="4"/>
      <c r="AN237" s="4"/>
      <c r="AO237" s="4"/>
      <c r="AP237" s="4"/>
      <c r="AQ237" s="4"/>
      <c r="AR237" s="4"/>
      <c r="AS237" s="4"/>
      <c r="AT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K237" s="4"/>
    </row>
    <row r="238" spans="1:63" x14ac:dyDescent="0.3">
      <c r="A238" s="103"/>
      <c r="B238" s="103"/>
      <c r="C238" s="103"/>
      <c r="D238" s="208"/>
      <c r="F238" s="178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U238" s="4"/>
      <c r="V238" s="4"/>
      <c r="W238" s="4"/>
      <c r="X238" s="4"/>
      <c r="Y238" s="4"/>
      <c r="Z238" s="4"/>
      <c r="AA238" s="4"/>
      <c r="AB238" s="4"/>
      <c r="AD238" s="4"/>
      <c r="AE238" s="4"/>
      <c r="AF238" s="4"/>
      <c r="AH238" s="4"/>
      <c r="AJ238" s="4"/>
      <c r="AK238" s="4"/>
      <c r="AL238" s="4"/>
      <c r="AN238" s="4"/>
      <c r="AO238" s="4"/>
      <c r="AP238" s="4"/>
      <c r="AQ238" s="4"/>
      <c r="AR238" s="4"/>
      <c r="AS238" s="4"/>
      <c r="AT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K238" s="4"/>
    </row>
    <row r="239" spans="1:63" x14ac:dyDescent="0.3">
      <c r="A239" s="103"/>
      <c r="B239" s="103"/>
      <c r="C239" s="103"/>
      <c r="D239" s="208"/>
      <c r="F239" s="178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U239" s="4"/>
      <c r="V239" s="4"/>
      <c r="W239" s="4"/>
      <c r="X239" s="4"/>
      <c r="Y239" s="4"/>
      <c r="Z239" s="4"/>
      <c r="AA239" s="4"/>
      <c r="AB239" s="4"/>
      <c r="AD239" s="4"/>
      <c r="AE239" s="4"/>
      <c r="AF239" s="4"/>
      <c r="AH239" s="4"/>
      <c r="AJ239" s="4"/>
      <c r="AK239" s="4"/>
      <c r="AL239" s="4"/>
      <c r="AN239" s="4"/>
      <c r="AO239" s="4"/>
      <c r="AP239" s="4"/>
      <c r="AQ239" s="4"/>
      <c r="AR239" s="4"/>
      <c r="AS239" s="4"/>
      <c r="AT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K239" s="4"/>
    </row>
    <row r="240" spans="1:63" x14ac:dyDescent="0.3">
      <c r="A240" s="103"/>
      <c r="B240" s="103"/>
      <c r="C240" s="103"/>
      <c r="D240" s="208"/>
      <c r="F240" s="178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U240" s="4"/>
      <c r="V240" s="4"/>
      <c r="W240" s="4"/>
      <c r="X240" s="4"/>
      <c r="Y240" s="4"/>
      <c r="Z240" s="4"/>
      <c r="AA240" s="4"/>
      <c r="AB240" s="4"/>
      <c r="AD240" s="4"/>
      <c r="AE240" s="4"/>
      <c r="AF240" s="4"/>
      <c r="AH240" s="4"/>
      <c r="AJ240" s="4"/>
      <c r="AK240" s="4"/>
      <c r="AL240" s="4"/>
      <c r="AN240" s="4"/>
      <c r="AO240" s="4"/>
      <c r="AP240" s="4"/>
      <c r="AQ240" s="4"/>
      <c r="AR240" s="4"/>
      <c r="AS240" s="4"/>
      <c r="AT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K240" s="4"/>
    </row>
    <row r="241" spans="1:63" x14ac:dyDescent="0.3">
      <c r="A241" s="103"/>
      <c r="B241" s="103"/>
      <c r="C241" s="103"/>
      <c r="D241" s="208"/>
      <c r="F241" s="178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U241" s="4"/>
      <c r="V241" s="4"/>
      <c r="W241" s="4"/>
      <c r="X241" s="4"/>
      <c r="Y241" s="4"/>
      <c r="Z241" s="4"/>
      <c r="AA241" s="4"/>
      <c r="AB241" s="4"/>
      <c r="AD241" s="4"/>
      <c r="AE241" s="4"/>
      <c r="AF241" s="4"/>
      <c r="AH241" s="4"/>
      <c r="AJ241" s="4"/>
      <c r="AK241" s="4"/>
      <c r="AL241" s="4"/>
      <c r="AN241" s="4"/>
      <c r="AO241" s="4"/>
      <c r="AP241" s="4"/>
      <c r="AQ241" s="4"/>
      <c r="AR241" s="4"/>
      <c r="AS241" s="4"/>
      <c r="AT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K241" s="4"/>
    </row>
    <row r="242" spans="1:63" x14ac:dyDescent="0.3">
      <c r="A242" s="103"/>
      <c r="B242" s="103"/>
      <c r="C242" s="103"/>
      <c r="D242" s="208"/>
      <c r="F242" s="178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U242" s="4"/>
      <c r="V242" s="4"/>
      <c r="W242" s="4"/>
      <c r="X242" s="4"/>
      <c r="Y242" s="4"/>
      <c r="Z242" s="4"/>
      <c r="AA242" s="4"/>
      <c r="AB242" s="4"/>
      <c r="AD242" s="4"/>
      <c r="AE242" s="4"/>
      <c r="AF242" s="4"/>
      <c r="AH242" s="4"/>
      <c r="AJ242" s="4"/>
      <c r="AK242" s="4"/>
      <c r="AL242" s="4"/>
      <c r="AN242" s="4"/>
      <c r="AO242" s="4"/>
      <c r="AP242" s="4"/>
      <c r="AQ242" s="4"/>
      <c r="AR242" s="4"/>
      <c r="AS242" s="4"/>
      <c r="AT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K242" s="4"/>
    </row>
    <row r="243" spans="1:63" x14ac:dyDescent="0.3">
      <c r="A243" s="103"/>
      <c r="B243" s="103"/>
      <c r="C243" s="103"/>
      <c r="D243" s="208"/>
      <c r="F243" s="178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U243" s="4"/>
      <c r="V243" s="4"/>
      <c r="W243" s="4"/>
      <c r="X243" s="4"/>
      <c r="Y243" s="4"/>
      <c r="Z243" s="4"/>
      <c r="AA243" s="4"/>
      <c r="AB243" s="4"/>
      <c r="AD243" s="4"/>
      <c r="AE243" s="4"/>
      <c r="AF243" s="4"/>
      <c r="AH243" s="4"/>
      <c r="AJ243" s="4"/>
      <c r="AK243" s="4"/>
      <c r="AL243" s="4"/>
      <c r="AN243" s="4"/>
      <c r="AO243" s="4"/>
      <c r="AP243" s="4"/>
      <c r="AQ243" s="4"/>
      <c r="AR243" s="4"/>
      <c r="AS243" s="4"/>
      <c r="AT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K243" s="4"/>
    </row>
    <row r="244" spans="1:63" x14ac:dyDescent="0.3">
      <c r="A244" s="103"/>
      <c r="B244" s="103"/>
      <c r="C244" s="103"/>
      <c r="D244" s="208"/>
      <c r="F244" s="178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U244" s="4"/>
      <c r="V244" s="4"/>
      <c r="W244" s="4"/>
      <c r="X244" s="4"/>
      <c r="Y244" s="4"/>
      <c r="Z244" s="4"/>
      <c r="AA244" s="4"/>
      <c r="AB244" s="4"/>
      <c r="AD244" s="4"/>
      <c r="AE244" s="4"/>
      <c r="AF244" s="4"/>
      <c r="AH244" s="4"/>
      <c r="AJ244" s="4"/>
      <c r="AK244" s="4"/>
      <c r="AL244" s="4"/>
      <c r="AN244" s="4"/>
      <c r="AO244" s="4"/>
      <c r="AP244" s="4"/>
      <c r="AQ244" s="4"/>
      <c r="AR244" s="4"/>
      <c r="AS244" s="4"/>
      <c r="AT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K244" s="4"/>
    </row>
    <row r="245" spans="1:63" x14ac:dyDescent="0.3">
      <c r="A245" s="103"/>
      <c r="B245" s="103"/>
      <c r="C245" s="103"/>
      <c r="D245" s="208"/>
      <c r="F245" s="178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U245" s="4"/>
      <c r="V245" s="4"/>
      <c r="W245" s="4"/>
      <c r="X245" s="4"/>
      <c r="Y245" s="4"/>
      <c r="Z245" s="4"/>
      <c r="AA245" s="4"/>
      <c r="AB245" s="4"/>
      <c r="AD245" s="4"/>
      <c r="AE245" s="4"/>
      <c r="AF245" s="4"/>
      <c r="AH245" s="4"/>
      <c r="AJ245" s="4"/>
      <c r="AK245" s="4"/>
      <c r="AL245" s="4"/>
      <c r="AN245" s="4"/>
      <c r="AO245" s="4"/>
      <c r="AP245" s="4"/>
      <c r="AQ245" s="4"/>
      <c r="AR245" s="4"/>
      <c r="AS245" s="4"/>
      <c r="AT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K245" s="4"/>
    </row>
    <row r="246" spans="1:63" x14ac:dyDescent="0.3">
      <c r="A246" s="103"/>
      <c r="B246" s="103"/>
      <c r="C246" s="103"/>
      <c r="D246" s="208"/>
      <c r="F246" s="178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U246" s="4"/>
      <c r="V246" s="4"/>
      <c r="W246" s="4"/>
      <c r="X246" s="4"/>
      <c r="Y246" s="4"/>
      <c r="Z246" s="4"/>
      <c r="AA246" s="4"/>
      <c r="AB246" s="4"/>
      <c r="AD246" s="4"/>
      <c r="AE246" s="4"/>
      <c r="AF246" s="4"/>
      <c r="AH246" s="4"/>
      <c r="AJ246" s="4"/>
      <c r="AK246" s="4"/>
      <c r="AL246" s="4"/>
      <c r="AN246" s="4"/>
      <c r="AO246" s="4"/>
      <c r="AP246" s="4"/>
      <c r="AQ246" s="4"/>
      <c r="AR246" s="4"/>
      <c r="AS246" s="4"/>
      <c r="AT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K246" s="4"/>
    </row>
    <row r="247" spans="1:63" x14ac:dyDescent="0.3">
      <c r="A247" s="103"/>
      <c r="B247" s="103"/>
      <c r="C247" s="103"/>
      <c r="D247" s="208"/>
      <c r="F247" s="178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U247" s="4"/>
      <c r="V247" s="4"/>
      <c r="W247" s="4"/>
      <c r="X247" s="4"/>
      <c r="Y247" s="4"/>
      <c r="Z247" s="4"/>
      <c r="AA247" s="4"/>
      <c r="AB247" s="4"/>
      <c r="AD247" s="4"/>
      <c r="AE247" s="4"/>
      <c r="AF247" s="4"/>
      <c r="AH247" s="4"/>
      <c r="AJ247" s="4"/>
      <c r="AK247" s="4"/>
      <c r="AL247" s="4"/>
      <c r="AN247" s="4"/>
      <c r="AO247" s="4"/>
      <c r="AP247" s="4"/>
      <c r="AQ247" s="4"/>
      <c r="AR247" s="4"/>
      <c r="AS247" s="4"/>
      <c r="AT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K247" s="4"/>
    </row>
    <row r="248" spans="1:63" x14ac:dyDescent="0.3">
      <c r="A248" s="103"/>
      <c r="B248" s="103"/>
      <c r="C248" s="103"/>
      <c r="D248" s="208"/>
      <c r="F248" s="178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U248" s="4"/>
      <c r="V248" s="4"/>
      <c r="W248" s="4"/>
      <c r="X248" s="4"/>
      <c r="Y248" s="4"/>
      <c r="Z248" s="4"/>
      <c r="AA248" s="4"/>
      <c r="AB248" s="4"/>
      <c r="AD248" s="4"/>
      <c r="AE248" s="4"/>
      <c r="AF248" s="4"/>
      <c r="AH248" s="4"/>
      <c r="AJ248" s="4"/>
      <c r="AK248" s="4"/>
      <c r="AL248" s="4"/>
      <c r="AN248" s="4"/>
      <c r="AO248" s="4"/>
      <c r="AP248" s="4"/>
      <c r="AQ248" s="4"/>
      <c r="AR248" s="4"/>
      <c r="AS248" s="4"/>
      <c r="AT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K248" s="4"/>
    </row>
    <row r="249" spans="1:63" x14ac:dyDescent="0.3">
      <c r="A249" s="103"/>
      <c r="B249" s="103"/>
      <c r="C249" s="103"/>
      <c r="D249" s="208"/>
      <c r="F249" s="178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U249" s="4"/>
      <c r="V249" s="4"/>
      <c r="W249" s="4"/>
      <c r="X249" s="4"/>
      <c r="Y249" s="4"/>
      <c r="Z249" s="4"/>
      <c r="AA249" s="4"/>
      <c r="AB249" s="4"/>
      <c r="AD249" s="4"/>
      <c r="AE249" s="4"/>
      <c r="AF249" s="4"/>
      <c r="AH249" s="4"/>
      <c r="AJ249" s="4"/>
      <c r="AK249" s="4"/>
      <c r="AL249" s="4"/>
      <c r="AN249" s="4"/>
      <c r="AO249" s="4"/>
      <c r="AP249" s="4"/>
      <c r="AQ249" s="4"/>
      <c r="AR249" s="4"/>
      <c r="AS249" s="4"/>
      <c r="AT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K249" s="4"/>
    </row>
    <row r="250" spans="1:63" x14ac:dyDescent="0.3">
      <c r="A250" s="103"/>
      <c r="B250" s="103"/>
      <c r="C250" s="103"/>
      <c r="D250" s="208"/>
      <c r="F250" s="178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U250" s="4"/>
      <c r="V250" s="4"/>
      <c r="W250" s="4"/>
      <c r="X250" s="4"/>
      <c r="Y250" s="4"/>
      <c r="Z250" s="4"/>
      <c r="AA250" s="4"/>
      <c r="AB250" s="4"/>
      <c r="AD250" s="4"/>
      <c r="AE250" s="4"/>
      <c r="AF250" s="4"/>
      <c r="AH250" s="4"/>
      <c r="AJ250" s="4"/>
      <c r="AK250" s="4"/>
      <c r="AL250" s="4"/>
      <c r="AN250" s="4"/>
      <c r="AO250" s="4"/>
      <c r="AP250" s="4"/>
      <c r="AQ250" s="4"/>
      <c r="AR250" s="4"/>
      <c r="AS250" s="4"/>
      <c r="AT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K250" s="4"/>
    </row>
    <row r="251" spans="1:63" x14ac:dyDescent="0.3">
      <c r="A251" s="103"/>
      <c r="B251" s="103"/>
      <c r="C251" s="103"/>
      <c r="D251" s="208"/>
      <c r="F251" s="178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U251" s="4"/>
      <c r="V251" s="4"/>
      <c r="W251" s="4"/>
      <c r="X251" s="4"/>
      <c r="Y251" s="4"/>
      <c r="Z251" s="4"/>
      <c r="AA251" s="4"/>
      <c r="AB251" s="4"/>
      <c r="AD251" s="4"/>
      <c r="AE251" s="4"/>
      <c r="AF251" s="4"/>
      <c r="AH251" s="4"/>
      <c r="AJ251" s="4"/>
      <c r="AK251" s="4"/>
      <c r="AL251" s="4"/>
      <c r="AN251" s="4"/>
      <c r="AO251" s="4"/>
      <c r="AP251" s="4"/>
      <c r="AQ251" s="4"/>
      <c r="AR251" s="4"/>
      <c r="AS251" s="4"/>
      <c r="AT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K251" s="4"/>
    </row>
    <row r="252" spans="1:63" x14ac:dyDescent="0.3">
      <c r="A252" s="103"/>
      <c r="B252" s="103"/>
      <c r="C252" s="103"/>
      <c r="D252" s="208"/>
      <c r="F252" s="178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U252" s="4"/>
      <c r="V252" s="4"/>
      <c r="W252" s="4"/>
      <c r="X252" s="4"/>
      <c r="Y252" s="4"/>
      <c r="Z252" s="4"/>
      <c r="AA252" s="4"/>
      <c r="AB252" s="4"/>
      <c r="AD252" s="4"/>
      <c r="AE252" s="4"/>
      <c r="AF252" s="4"/>
      <c r="AH252" s="4"/>
      <c r="AJ252" s="4"/>
      <c r="AK252" s="4"/>
      <c r="AL252" s="4"/>
      <c r="AN252" s="4"/>
      <c r="AO252" s="4"/>
      <c r="AP252" s="4"/>
      <c r="AQ252" s="4"/>
      <c r="AR252" s="4"/>
      <c r="AS252" s="4"/>
      <c r="AT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K252" s="4"/>
    </row>
    <row r="253" spans="1:63" x14ac:dyDescent="0.3">
      <c r="A253" s="103"/>
      <c r="B253" s="103"/>
      <c r="C253" s="103"/>
      <c r="D253" s="208"/>
      <c r="F253" s="178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U253" s="4"/>
      <c r="V253" s="4"/>
      <c r="W253" s="4"/>
      <c r="X253" s="4"/>
      <c r="Y253" s="4"/>
      <c r="Z253" s="4"/>
      <c r="AA253" s="4"/>
      <c r="AB253" s="4"/>
      <c r="AD253" s="4"/>
      <c r="AE253" s="4"/>
      <c r="AF253" s="4"/>
      <c r="AH253" s="4"/>
      <c r="AJ253" s="4"/>
      <c r="AK253" s="4"/>
      <c r="AL253" s="4"/>
      <c r="AN253" s="4"/>
      <c r="AO253" s="4"/>
      <c r="AP253" s="4"/>
      <c r="AQ253" s="4"/>
      <c r="AR253" s="4"/>
      <c r="AS253" s="4"/>
      <c r="AT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K253" s="4"/>
    </row>
    <row r="254" spans="1:63" x14ac:dyDescent="0.3">
      <c r="A254" s="103"/>
      <c r="B254" s="103"/>
      <c r="C254" s="103"/>
      <c r="D254" s="208"/>
      <c r="F254" s="178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U254" s="4"/>
      <c r="V254" s="4"/>
      <c r="W254" s="4"/>
      <c r="X254" s="4"/>
      <c r="Y254" s="4"/>
      <c r="Z254" s="4"/>
      <c r="AA254" s="4"/>
      <c r="AB254" s="4"/>
      <c r="AD254" s="4"/>
      <c r="AE254" s="4"/>
      <c r="AF254" s="4"/>
      <c r="AH254" s="4"/>
      <c r="AJ254" s="4"/>
      <c r="AK254" s="4"/>
      <c r="AL254" s="4"/>
      <c r="AN254" s="4"/>
      <c r="AO254" s="4"/>
      <c r="AP254" s="4"/>
      <c r="AQ254" s="4"/>
      <c r="AR254" s="4"/>
      <c r="AS254" s="4"/>
      <c r="AT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K254" s="4"/>
    </row>
    <row r="255" spans="1:63" x14ac:dyDescent="0.3">
      <c r="A255" s="103"/>
      <c r="B255" s="103"/>
      <c r="C255" s="103"/>
      <c r="D255" s="208"/>
      <c r="F255" s="178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U255" s="4"/>
      <c r="V255" s="4"/>
      <c r="W255" s="4"/>
      <c r="X255" s="4"/>
      <c r="Y255" s="4"/>
      <c r="Z255" s="4"/>
      <c r="AA255" s="4"/>
      <c r="AB255" s="4"/>
      <c r="AD255" s="4"/>
      <c r="AE255" s="4"/>
      <c r="AF255" s="4"/>
      <c r="AH255" s="4"/>
      <c r="AJ255" s="4"/>
      <c r="AK255" s="4"/>
      <c r="AL255" s="4"/>
      <c r="AN255" s="4"/>
      <c r="AO255" s="4"/>
      <c r="AP255" s="4"/>
      <c r="AQ255" s="4"/>
      <c r="AR255" s="4"/>
      <c r="AS255" s="4"/>
      <c r="AT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K255" s="4"/>
    </row>
    <row r="256" spans="1:63" x14ac:dyDescent="0.3">
      <c r="A256" s="103"/>
      <c r="B256" s="103"/>
      <c r="C256" s="103"/>
      <c r="D256" s="208"/>
      <c r="F256" s="178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U256" s="4"/>
      <c r="V256" s="4"/>
      <c r="W256" s="4"/>
      <c r="X256" s="4"/>
      <c r="Y256" s="4"/>
      <c r="Z256" s="4"/>
      <c r="AA256" s="4"/>
      <c r="AB256" s="4"/>
      <c r="AD256" s="4"/>
      <c r="AE256" s="4"/>
      <c r="AF256" s="4"/>
      <c r="AH256" s="4"/>
      <c r="AJ256" s="4"/>
      <c r="AK256" s="4"/>
      <c r="AL256" s="4"/>
      <c r="AN256" s="4"/>
      <c r="AO256" s="4"/>
      <c r="AP256" s="4"/>
      <c r="AQ256" s="4"/>
      <c r="AR256" s="4"/>
      <c r="AS256" s="4"/>
      <c r="AT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K256" s="4"/>
    </row>
    <row r="257" spans="1:63" x14ac:dyDescent="0.3">
      <c r="A257" s="103"/>
      <c r="B257" s="103"/>
      <c r="C257" s="103"/>
      <c r="D257" s="208"/>
      <c r="F257" s="178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U257" s="4"/>
      <c r="V257" s="4"/>
      <c r="W257" s="4"/>
      <c r="X257" s="4"/>
      <c r="Y257" s="4"/>
      <c r="Z257" s="4"/>
      <c r="AA257" s="4"/>
      <c r="AB257" s="4"/>
      <c r="AD257" s="4"/>
      <c r="AE257" s="4"/>
      <c r="AF257" s="4"/>
      <c r="AH257" s="4"/>
      <c r="AJ257" s="4"/>
      <c r="AK257" s="4"/>
      <c r="AL257" s="4"/>
      <c r="AN257" s="4"/>
      <c r="AO257" s="4"/>
      <c r="AP257" s="4"/>
      <c r="AQ257" s="4"/>
      <c r="AR257" s="4"/>
      <c r="AS257" s="4"/>
      <c r="AT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K257" s="4"/>
    </row>
    <row r="258" spans="1:63" x14ac:dyDescent="0.3">
      <c r="A258" s="103"/>
      <c r="B258" s="103"/>
      <c r="C258" s="103"/>
      <c r="D258" s="208"/>
      <c r="F258" s="178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U258" s="4"/>
      <c r="V258" s="4"/>
      <c r="W258" s="4"/>
      <c r="X258" s="4"/>
      <c r="Y258" s="4"/>
      <c r="Z258" s="4"/>
      <c r="AA258" s="4"/>
      <c r="AB258" s="4"/>
      <c r="AD258" s="4"/>
      <c r="AE258" s="4"/>
      <c r="AF258" s="4"/>
      <c r="AH258" s="4"/>
      <c r="AJ258" s="4"/>
      <c r="AK258" s="4"/>
      <c r="AL258" s="4"/>
      <c r="AN258" s="4"/>
      <c r="AO258" s="4"/>
      <c r="AP258" s="4"/>
      <c r="AQ258" s="4"/>
      <c r="AR258" s="4"/>
      <c r="AS258" s="4"/>
      <c r="AT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K258" s="4"/>
    </row>
    <row r="259" spans="1:63" x14ac:dyDescent="0.3">
      <c r="A259" s="103"/>
      <c r="B259" s="103"/>
      <c r="C259" s="103"/>
      <c r="D259" s="208"/>
      <c r="F259" s="178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U259" s="4"/>
      <c r="V259" s="4"/>
      <c r="W259" s="4"/>
      <c r="X259" s="4"/>
      <c r="Y259" s="4"/>
      <c r="Z259" s="4"/>
      <c r="AA259" s="4"/>
      <c r="AB259" s="4"/>
      <c r="AD259" s="4"/>
      <c r="AE259" s="4"/>
      <c r="AF259" s="4"/>
      <c r="AH259" s="4"/>
      <c r="AJ259" s="4"/>
      <c r="AK259" s="4"/>
      <c r="AL259" s="4"/>
      <c r="AN259" s="4"/>
      <c r="AO259" s="4"/>
      <c r="AP259" s="4"/>
      <c r="AQ259" s="4"/>
      <c r="AR259" s="4"/>
      <c r="AS259" s="4"/>
      <c r="AT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K259" s="4"/>
    </row>
    <row r="260" spans="1:63" x14ac:dyDescent="0.3">
      <c r="A260" s="103"/>
      <c r="B260" s="103"/>
      <c r="C260" s="103"/>
      <c r="D260" s="208"/>
      <c r="F260" s="178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U260" s="4"/>
      <c r="V260" s="4"/>
      <c r="W260" s="4"/>
      <c r="X260" s="4"/>
      <c r="Y260" s="4"/>
      <c r="Z260" s="4"/>
      <c r="AA260" s="4"/>
      <c r="AB260" s="4"/>
      <c r="AD260" s="4"/>
      <c r="AE260" s="4"/>
      <c r="AF260" s="4"/>
      <c r="AH260" s="4"/>
      <c r="AJ260" s="4"/>
      <c r="AK260" s="4"/>
      <c r="AL260" s="4"/>
      <c r="AN260" s="4"/>
      <c r="AO260" s="4"/>
      <c r="AP260" s="4"/>
      <c r="AQ260" s="4"/>
      <c r="AR260" s="4"/>
      <c r="AS260" s="4"/>
      <c r="AT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K260" s="4"/>
    </row>
    <row r="261" spans="1:63" x14ac:dyDescent="0.3">
      <c r="A261" s="103"/>
      <c r="B261" s="103"/>
      <c r="C261" s="103"/>
      <c r="D261" s="208"/>
      <c r="F261" s="178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U261" s="4"/>
      <c r="V261" s="4"/>
      <c r="W261" s="4"/>
      <c r="X261" s="4"/>
      <c r="Y261" s="4"/>
      <c r="Z261" s="4"/>
      <c r="AA261" s="4"/>
      <c r="AB261" s="4"/>
      <c r="AD261" s="4"/>
      <c r="AE261" s="4"/>
      <c r="AF261" s="4"/>
      <c r="AH261" s="4"/>
      <c r="AJ261" s="4"/>
      <c r="AK261" s="4"/>
      <c r="AL261" s="4"/>
      <c r="AN261" s="4"/>
      <c r="AO261" s="4"/>
      <c r="AP261" s="4"/>
      <c r="AQ261" s="4"/>
      <c r="AR261" s="4"/>
      <c r="AS261" s="4"/>
      <c r="AT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K261" s="4"/>
    </row>
    <row r="262" spans="1:63" x14ac:dyDescent="0.3">
      <c r="A262" s="103"/>
      <c r="B262" s="103"/>
      <c r="C262" s="103"/>
      <c r="D262" s="208"/>
      <c r="F262" s="178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U262" s="4"/>
      <c r="V262" s="4"/>
      <c r="W262" s="4"/>
      <c r="X262" s="4"/>
      <c r="Y262" s="4"/>
      <c r="Z262" s="4"/>
      <c r="AA262" s="4"/>
      <c r="AB262" s="4"/>
      <c r="AD262" s="4"/>
      <c r="AE262" s="4"/>
      <c r="AF262" s="4"/>
      <c r="AH262" s="4"/>
      <c r="AJ262" s="4"/>
      <c r="AK262" s="4"/>
      <c r="AL262" s="4"/>
      <c r="AN262" s="4"/>
      <c r="AO262" s="4"/>
      <c r="AP262" s="4"/>
      <c r="AQ262" s="4"/>
      <c r="AR262" s="4"/>
      <c r="AS262" s="4"/>
      <c r="AT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K262" s="4"/>
    </row>
    <row r="263" spans="1:63" x14ac:dyDescent="0.3">
      <c r="A263" s="103"/>
      <c r="B263" s="103"/>
      <c r="C263" s="103"/>
      <c r="D263" s="208"/>
      <c r="F263" s="178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U263" s="4"/>
      <c r="V263" s="4"/>
      <c r="W263" s="4"/>
      <c r="X263" s="4"/>
      <c r="Y263" s="4"/>
      <c r="Z263" s="4"/>
      <c r="AA263" s="4"/>
      <c r="AB263" s="4"/>
      <c r="AD263" s="4"/>
      <c r="AE263" s="4"/>
      <c r="AF263" s="4"/>
      <c r="AH263" s="4"/>
      <c r="AJ263" s="4"/>
      <c r="AK263" s="4"/>
      <c r="AL263" s="4"/>
      <c r="AN263" s="4"/>
      <c r="AO263" s="4"/>
      <c r="AP263" s="4"/>
      <c r="AQ263" s="4"/>
      <c r="AR263" s="4"/>
      <c r="AS263" s="4"/>
      <c r="AT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K263" s="4"/>
    </row>
    <row r="264" spans="1:63" x14ac:dyDescent="0.3">
      <c r="A264" s="103"/>
      <c r="B264" s="103"/>
      <c r="C264" s="103"/>
      <c r="D264" s="208"/>
      <c r="F264" s="178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U264" s="4"/>
      <c r="V264" s="4"/>
      <c r="W264" s="4"/>
      <c r="X264" s="4"/>
      <c r="Y264" s="4"/>
      <c r="Z264" s="4"/>
      <c r="AA264" s="4"/>
      <c r="AB264" s="4"/>
      <c r="AD264" s="4"/>
      <c r="AE264" s="4"/>
      <c r="AF264" s="4"/>
      <c r="AH264" s="4"/>
      <c r="AJ264" s="4"/>
      <c r="AK264" s="4"/>
      <c r="AL264" s="4"/>
      <c r="AN264" s="4"/>
      <c r="AO264" s="4"/>
      <c r="AP264" s="4"/>
      <c r="AQ264" s="4"/>
      <c r="AR264" s="4"/>
      <c r="AS264" s="4"/>
      <c r="AT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K264" s="4"/>
    </row>
    <row r="265" spans="1:63" x14ac:dyDescent="0.3">
      <c r="A265" s="103"/>
      <c r="B265" s="103"/>
      <c r="C265" s="103"/>
      <c r="D265" s="208"/>
      <c r="F265" s="178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U265" s="4"/>
      <c r="V265" s="4"/>
      <c r="W265" s="4"/>
      <c r="X265" s="4"/>
      <c r="Y265" s="4"/>
      <c r="Z265" s="4"/>
      <c r="AA265" s="4"/>
      <c r="AB265" s="4"/>
      <c r="AD265" s="4"/>
      <c r="AE265" s="4"/>
      <c r="AF265" s="4"/>
      <c r="AH265" s="4"/>
      <c r="AJ265" s="4"/>
      <c r="AK265" s="4"/>
      <c r="AL265" s="4"/>
      <c r="AN265" s="4"/>
      <c r="AO265" s="4"/>
      <c r="AP265" s="4"/>
      <c r="AQ265" s="4"/>
      <c r="AR265" s="4"/>
      <c r="AS265" s="4"/>
      <c r="AT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K265" s="4"/>
    </row>
    <row r="266" spans="1:63" x14ac:dyDescent="0.3">
      <c r="A266" s="103"/>
      <c r="B266" s="103"/>
      <c r="C266" s="103"/>
      <c r="D266" s="208"/>
      <c r="F266" s="178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U266" s="4"/>
      <c r="V266" s="4"/>
      <c r="W266" s="4"/>
      <c r="X266" s="4"/>
      <c r="Y266" s="4"/>
      <c r="Z266" s="4"/>
      <c r="AA266" s="4"/>
      <c r="AB266" s="4"/>
      <c r="AD266" s="4"/>
      <c r="AE266" s="4"/>
      <c r="AF266" s="4"/>
      <c r="AH266" s="4"/>
      <c r="AJ266" s="4"/>
      <c r="AK266" s="4"/>
      <c r="AL266" s="4"/>
      <c r="AN266" s="4"/>
      <c r="AO266" s="4"/>
      <c r="AP266" s="4"/>
      <c r="AQ266" s="4"/>
      <c r="AR266" s="4"/>
      <c r="AS266" s="4"/>
      <c r="AT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K266" s="4"/>
    </row>
    <row r="267" spans="1:63" x14ac:dyDescent="0.3">
      <c r="A267" s="103"/>
      <c r="B267" s="103"/>
      <c r="C267" s="103"/>
      <c r="D267" s="208"/>
      <c r="F267" s="178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U267" s="4"/>
      <c r="V267" s="4"/>
      <c r="W267" s="4"/>
      <c r="X267" s="4"/>
      <c r="Y267" s="4"/>
      <c r="Z267" s="4"/>
      <c r="AA267" s="4"/>
      <c r="AB267" s="4"/>
      <c r="AD267" s="4"/>
      <c r="AE267" s="4"/>
      <c r="AF267" s="4"/>
      <c r="AH267" s="4"/>
      <c r="AJ267" s="4"/>
      <c r="AK267" s="4"/>
      <c r="AL267" s="4"/>
      <c r="AN267" s="4"/>
      <c r="AO267" s="4"/>
      <c r="AP267" s="4"/>
      <c r="AQ267" s="4"/>
      <c r="AR267" s="4"/>
      <c r="AS267" s="4"/>
      <c r="AT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K267" s="4"/>
    </row>
    <row r="268" spans="1:63" x14ac:dyDescent="0.3">
      <c r="A268" s="103"/>
      <c r="B268" s="103"/>
      <c r="C268" s="103"/>
      <c r="D268" s="208"/>
      <c r="F268" s="178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U268" s="4"/>
      <c r="V268" s="4"/>
      <c r="W268" s="4"/>
      <c r="X268" s="4"/>
      <c r="Y268" s="4"/>
      <c r="Z268" s="4"/>
      <c r="AA268" s="4"/>
      <c r="AB268" s="4"/>
      <c r="AD268" s="4"/>
      <c r="AE268" s="4"/>
      <c r="AF268" s="4"/>
      <c r="AH268" s="4"/>
      <c r="AJ268" s="4"/>
      <c r="AK268" s="4"/>
      <c r="AL268" s="4"/>
      <c r="AN268" s="4"/>
      <c r="AO268" s="4"/>
      <c r="AP268" s="4"/>
      <c r="AQ268" s="4"/>
      <c r="AR268" s="4"/>
      <c r="AS268" s="4"/>
      <c r="AT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K268" s="4"/>
    </row>
    <row r="269" spans="1:63" x14ac:dyDescent="0.3">
      <c r="A269" s="103"/>
      <c r="B269" s="103"/>
      <c r="C269" s="103"/>
      <c r="D269" s="208"/>
      <c r="F269" s="178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U269" s="4"/>
      <c r="V269" s="4"/>
      <c r="W269" s="4"/>
      <c r="X269" s="4"/>
      <c r="Y269" s="4"/>
      <c r="Z269" s="4"/>
      <c r="AA269" s="4"/>
      <c r="AB269" s="4"/>
      <c r="AD269" s="4"/>
      <c r="AE269" s="4"/>
      <c r="AF269" s="4"/>
      <c r="AH269" s="4"/>
      <c r="AJ269" s="4"/>
      <c r="AK269" s="4"/>
      <c r="AL269" s="4"/>
      <c r="AN269" s="4"/>
      <c r="AO269" s="4"/>
      <c r="AP269" s="4"/>
      <c r="AQ269" s="4"/>
      <c r="AR269" s="4"/>
      <c r="AS269" s="4"/>
      <c r="AT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K269" s="4"/>
    </row>
    <row r="270" spans="1:63" x14ac:dyDescent="0.3">
      <c r="A270" s="103"/>
      <c r="B270" s="103"/>
      <c r="C270" s="103"/>
      <c r="D270" s="208"/>
      <c r="F270" s="178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U270" s="4"/>
      <c r="V270" s="4"/>
      <c r="W270" s="4"/>
      <c r="X270" s="4"/>
      <c r="Y270" s="4"/>
      <c r="Z270" s="4"/>
      <c r="AA270" s="4"/>
      <c r="AB270" s="4"/>
      <c r="AD270" s="4"/>
      <c r="AE270" s="4"/>
      <c r="AF270" s="4"/>
      <c r="AH270" s="4"/>
      <c r="AJ270" s="4"/>
      <c r="AK270" s="4"/>
      <c r="AL270" s="4"/>
      <c r="AN270" s="4"/>
      <c r="AO270" s="4"/>
      <c r="AP270" s="4"/>
      <c r="AQ270" s="4"/>
      <c r="AR270" s="4"/>
      <c r="AS270" s="4"/>
      <c r="AT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K270" s="4"/>
    </row>
    <row r="271" spans="1:63" x14ac:dyDescent="0.3">
      <c r="A271" s="103"/>
      <c r="B271" s="103"/>
      <c r="C271" s="103"/>
      <c r="D271" s="208"/>
      <c r="F271" s="178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U271" s="4"/>
      <c r="V271" s="4"/>
      <c r="W271" s="4"/>
      <c r="X271" s="4"/>
      <c r="Y271" s="4"/>
      <c r="Z271" s="4"/>
      <c r="AA271" s="4"/>
      <c r="AB271" s="4"/>
      <c r="AD271" s="4"/>
      <c r="AE271" s="4"/>
      <c r="AF271" s="4"/>
      <c r="AH271" s="4"/>
      <c r="AJ271" s="4"/>
      <c r="AK271" s="4"/>
      <c r="AL271" s="4"/>
      <c r="AN271" s="4"/>
      <c r="AO271" s="4"/>
      <c r="AP271" s="4"/>
      <c r="AQ271" s="4"/>
      <c r="AR271" s="4"/>
      <c r="AS271" s="4"/>
      <c r="AT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K271" s="4"/>
    </row>
    <row r="272" spans="1:63" x14ac:dyDescent="0.3">
      <c r="A272" s="103"/>
      <c r="B272" s="103"/>
      <c r="C272" s="103"/>
      <c r="D272" s="208"/>
      <c r="F272" s="178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U272" s="4"/>
      <c r="V272" s="4"/>
      <c r="W272" s="4"/>
      <c r="X272" s="4"/>
      <c r="Y272" s="4"/>
      <c r="Z272" s="4"/>
      <c r="AA272" s="4"/>
      <c r="AB272" s="4"/>
      <c r="AD272" s="4"/>
      <c r="AE272" s="4"/>
      <c r="AF272" s="4"/>
      <c r="AH272" s="4"/>
      <c r="AJ272" s="4"/>
      <c r="AK272" s="4"/>
      <c r="AL272" s="4"/>
      <c r="AN272" s="4"/>
      <c r="AO272" s="4"/>
      <c r="AP272" s="4"/>
      <c r="AQ272" s="4"/>
      <c r="AR272" s="4"/>
      <c r="AS272" s="4"/>
      <c r="AT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K272" s="4"/>
    </row>
    <row r="273" spans="1:63" x14ac:dyDescent="0.3">
      <c r="A273" s="103"/>
      <c r="B273" s="103"/>
      <c r="C273" s="103"/>
      <c r="D273" s="208"/>
      <c r="F273" s="178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U273" s="4"/>
      <c r="V273" s="4"/>
      <c r="W273" s="4"/>
      <c r="X273" s="4"/>
      <c r="Y273" s="4"/>
      <c r="Z273" s="4"/>
      <c r="AA273" s="4"/>
      <c r="AB273" s="4"/>
      <c r="AD273" s="4"/>
      <c r="AE273" s="4"/>
      <c r="AF273" s="4"/>
      <c r="AH273" s="4"/>
      <c r="AJ273" s="4"/>
      <c r="AK273" s="4"/>
      <c r="AL273" s="4"/>
      <c r="AN273" s="4"/>
      <c r="AO273" s="4"/>
      <c r="AP273" s="4"/>
      <c r="AQ273" s="4"/>
      <c r="AR273" s="4"/>
      <c r="AS273" s="4"/>
      <c r="AT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K273" s="4"/>
    </row>
    <row r="274" spans="1:63" x14ac:dyDescent="0.3">
      <c r="A274" s="103"/>
      <c r="B274" s="103"/>
      <c r="C274" s="103"/>
      <c r="D274" s="208"/>
      <c r="F274" s="178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U274" s="4"/>
      <c r="V274" s="4"/>
      <c r="W274" s="4"/>
      <c r="X274" s="4"/>
      <c r="Y274" s="4"/>
      <c r="Z274" s="4"/>
      <c r="AA274" s="4"/>
      <c r="AB274" s="4"/>
      <c r="AD274" s="4"/>
      <c r="AE274" s="4"/>
      <c r="AF274" s="4"/>
      <c r="AH274" s="4"/>
      <c r="AJ274" s="4"/>
      <c r="AK274" s="4"/>
      <c r="AL274" s="4"/>
      <c r="AN274" s="4"/>
      <c r="AO274" s="4"/>
      <c r="AP274" s="4"/>
      <c r="AQ274" s="4"/>
      <c r="AR274" s="4"/>
      <c r="AS274" s="4"/>
      <c r="AT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K274" s="4"/>
    </row>
    <row r="275" spans="1:63" x14ac:dyDescent="0.3">
      <c r="A275" s="103"/>
      <c r="B275" s="103"/>
      <c r="C275" s="103"/>
      <c r="D275" s="208"/>
      <c r="F275" s="178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U275" s="4"/>
      <c r="V275" s="4"/>
      <c r="W275" s="4"/>
      <c r="X275" s="4"/>
      <c r="Y275" s="4"/>
      <c r="Z275" s="4"/>
      <c r="AA275" s="4"/>
      <c r="AB275" s="4"/>
      <c r="AD275" s="4"/>
      <c r="AE275" s="4"/>
      <c r="AF275" s="4"/>
      <c r="AH275" s="4"/>
      <c r="AJ275" s="4"/>
      <c r="AK275" s="4"/>
      <c r="AL275" s="4"/>
      <c r="AN275" s="4"/>
      <c r="AO275" s="4"/>
      <c r="AP275" s="4"/>
      <c r="AQ275" s="4"/>
      <c r="AR275" s="4"/>
      <c r="AS275" s="4"/>
      <c r="AT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K275" s="4"/>
    </row>
    <row r="276" spans="1:63" x14ac:dyDescent="0.3">
      <c r="A276" s="103"/>
      <c r="B276" s="103"/>
      <c r="C276" s="103"/>
      <c r="D276" s="208"/>
      <c r="F276" s="178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U276" s="4"/>
      <c r="V276" s="4"/>
      <c r="W276" s="4"/>
      <c r="X276" s="4"/>
      <c r="Y276" s="4"/>
      <c r="Z276" s="4"/>
      <c r="AA276" s="4"/>
      <c r="AB276" s="4"/>
      <c r="AD276" s="4"/>
      <c r="AE276" s="4"/>
      <c r="AF276" s="4"/>
      <c r="AH276" s="4"/>
      <c r="AJ276" s="4"/>
      <c r="AK276" s="4"/>
      <c r="AL276" s="4"/>
      <c r="AN276" s="4"/>
      <c r="AO276" s="4"/>
      <c r="AP276" s="4"/>
      <c r="AQ276" s="4"/>
      <c r="AR276" s="4"/>
      <c r="AS276" s="4"/>
      <c r="AT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K276" s="4"/>
    </row>
    <row r="277" spans="1:63" x14ac:dyDescent="0.3">
      <c r="A277" s="103"/>
      <c r="B277" s="103"/>
      <c r="C277" s="103"/>
      <c r="D277" s="208"/>
      <c r="F277" s="178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U277" s="4"/>
      <c r="V277" s="4"/>
      <c r="W277" s="4"/>
      <c r="X277" s="4"/>
      <c r="Y277" s="4"/>
      <c r="Z277" s="4"/>
      <c r="AA277" s="4"/>
      <c r="AB277" s="4"/>
      <c r="AD277" s="4"/>
      <c r="AE277" s="4"/>
      <c r="AF277" s="4"/>
      <c r="AH277" s="4"/>
      <c r="AJ277" s="4"/>
      <c r="AK277" s="4"/>
      <c r="AL277" s="4"/>
      <c r="AN277" s="4"/>
      <c r="AO277" s="4"/>
      <c r="AP277" s="4"/>
      <c r="AQ277" s="4"/>
      <c r="AR277" s="4"/>
      <c r="AS277" s="4"/>
      <c r="AT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K277" s="4"/>
    </row>
    <row r="278" spans="1:63" x14ac:dyDescent="0.3">
      <c r="A278" s="103"/>
      <c r="B278" s="103"/>
      <c r="C278" s="103"/>
      <c r="D278" s="208"/>
      <c r="F278" s="178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U278" s="4"/>
      <c r="V278" s="4"/>
      <c r="W278" s="4"/>
      <c r="X278" s="4"/>
      <c r="Y278" s="4"/>
      <c r="Z278" s="4"/>
      <c r="AA278" s="4"/>
      <c r="AB278" s="4"/>
      <c r="AD278" s="4"/>
      <c r="AE278" s="4"/>
      <c r="AF278" s="4"/>
      <c r="AH278" s="4"/>
      <c r="AJ278" s="4"/>
      <c r="AK278" s="4"/>
      <c r="AL278" s="4"/>
      <c r="AN278" s="4"/>
      <c r="AO278" s="4"/>
      <c r="AP278" s="4"/>
      <c r="AQ278" s="4"/>
      <c r="AR278" s="4"/>
      <c r="AS278" s="4"/>
      <c r="AT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K278" s="4"/>
    </row>
    <row r="279" spans="1:63" x14ac:dyDescent="0.3">
      <c r="A279" s="103"/>
      <c r="B279" s="103"/>
      <c r="C279" s="103"/>
      <c r="D279" s="208"/>
      <c r="F279" s="178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U279" s="4"/>
      <c r="V279" s="4"/>
      <c r="W279" s="4"/>
      <c r="X279" s="4"/>
      <c r="Y279" s="4"/>
      <c r="Z279" s="4"/>
      <c r="AA279" s="4"/>
      <c r="AB279" s="4"/>
      <c r="AD279" s="4"/>
      <c r="AE279" s="4"/>
      <c r="AF279" s="4"/>
      <c r="AH279" s="4"/>
      <c r="AJ279" s="4"/>
      <c r="AK279" s="4"/>
      <c r="AL279" s="4"/>
      <c r="AN279" s="4"/>
      <c r="AO279" s="4"/>
      <c r="AP279" s="4"/>
      <c r="AQ279" s="4"/>
      <c r="AR279" s="4"/>
      <c r="AS279" s="4"/>
      <c r="AT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K279" s="4"/>
    </row>
    <row r="280" spans="1:63" x14ac:dyDescent="0.3">
      <c r="A280" s="103"/>
      <c r="B280" s="103"/>
      <c r="C280" s="103"/>
      <c r="D280" s="208"/>
      <c r="F280" s="178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U280" s="4"/>
      <c r="V280" s="4"/>
      <c r="W280" s="4"/>
      <c r="X280" s="4"/>
      <c r="Y280" s="4"/>
      <c r="Z280" s="4"/>
      <c r="AA280" s="4"/>
      <c r="AB280" s="4"/>
      <c r="AD280" s="4"/>
      <c r="AE280" s="4"/>
      <c r="AF280" s="4"/>
      <c r="AH280" s="4"/>
      <c r="AJ280" s="4"/>
      <c r="AK280" s="4"/>
      <c r="AL280" s="4"/>
      <c r="AN280" s="4"/>
      <c r="AO280" s="4"/>
      <c r="AP280" s="4"/>
      <c r="AQ280" s="4"/>
      <c r="AR280" s="4"/>
      <c r="AS280" s="4"/>
      <c r="AT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K280" s="4"/>
    </row>
    <row r="281" spans="1:63" x14ac:dyDescent="0.3">
      <c r="A281" s="103"/>
      <c r="B281" s="103"/>
      <c r="C281" s="103"/>
      <c r="D281" s="208"/>
      <c r="F281" s="178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U281" s="4"/>
      <c r="V281" s="4"/>
      <c r="W281" s="4"/>
      <c r="X281" s="4"/>
      <c r="Y281" s="4"/>
      <c r="Z281" s="4"/>
      <c r="AA281" s="4"/>
      <c r="AB281" s="4"/>
      <c r="AD281" s="4"/>
      <c r="AE281" s="4"/>
      <c r="AF281" s="4"/>
      <c r="AH281" s="4"/>
      <c r="AJ281" s="4"/>
      <c r="AK281" s="4"/>
      <c r="AL281" s="4"/>
      <c r="AN281" s="4"/>
      <c r="AO281" s="4"/>
      <c r="AP281" s="4"/>
      <c r="AQ281" s="4"/>
      <c r="AR281" s="4"/>
      <c r="AS281" s="4"/>
      <c r="AT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K281" s="4"/>
    </row>
    <row r="282" spans="1:63" x14ac:dyDescent="0.3">
      <c r="A282" s="103"/>
      <c r="B282" s="103"/>
      <c r="C282" s="103"/>
      <c r="D282" s="208"/>
      <c r="F282" s="178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U282" s="4"/>
      <c r="V282" s="4"/>
      <c r="W282" s="4"/>
      <c r="X282" s="4"/>
      <c r="Y282" s="4"/>
      <c r="Z282" s="4"/>
      <c r="AA282" s="4"/>
      <c r="AB282" s="4"/>
      <c r="AD282" s="4"/>
      <c r="AE282" s="4"/>
      <c r="AF282" s="4"/>
      <c r="AH282" s="4"/>
      <c r="AJ282" s="4"/>
      <c r="AK282" s="4"/>
      <c r="AL282" s="4"/>
      <c r="AN282" s="4"/>
      <c r="AO282" s="4"/>
      <c r="AP282" s="4"/>
      <c r="AQ282" s="4"/>
      <c r="AR282" s="4"/>
      <c r="AS282" s="4"/>
      <c r="AT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K282" s="4"/>
    </row>
    <row r="283" spans="1:63" x14ac:dyDescent="0.3">
      <c r="A283" s="103"/>
      <c r="B283" s="103"/>
      <c r="C283" s="103"/>
      <c r="D283" s="208"/>
      <c r="F283" s="178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U283" s="4"/>
      <c r="V283" s="4"/>
      <c r="W283" s="4"/>
      <c r="X283" s="4"/>
      <c r="Y283" s="4"/>
      <c r="Z283" s="4"/>
      <c r="AA283" s="4"/>
      <c r="AB283" s="4"/>
      <c r="AD283" s="4"/>
      <c r="AE283" s="4"/>
      <c r="AF283" s="4"/>
      <c r="AH283" s="4"/>
      <c r="AJ283" s="4"/>
      <c r="AK283" s="4"/>
      <c r="AL283" s="4"/>
      <c r="AN283" s="4"/>
      <c r="AO283" s="4"/>
      <c r="AP283" s="4"/>
      <c r="AQ283" s="4"/>
      <c r="AR283" s="4"/>
      <c r="AS283" s="4"/>
      <c r="AT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K283" s="4"/>
    </row>
    <row r="284" spans="1:63" x14ac:dyDescent="0.3">
      <c r="A284" s="103"/>
      <c r="B284" s="103"/>
      <c r="C284" s="103"/>
      <c r="D284" s="208"/>
      <c r="F284" s="178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U284" s="4"/>
      <c r="V284" s="4"/>
      <c r="W284" s="4"/>
      <c r="X284" s="4"/>
      <c r="Y284" s="4"/>
      <c r="Z284" s="4"/>
      <c r="AA284" s="4"/>
      <c r="AB284" s="4"/>
      <c r="AD284" s="4"/>
      <c r="AE284" s="4"/>
      <c r="AF284" s="4"/>
      <c r="AH284" s="4"/>
      <c r="AJ284" s="4"/>
      <c r="AK284" s="4"/>
      <c r="AL284" s="4"/>
      <c r="AN284" s="4"/>
      <c r="AO284" s="4"/>
      <c r="AP284" s="4"/>
      <c r="AQ284" s="4"/>
      <c r="AR284" s="4"/>
      <c r="AS284" s="4"/>
      <c r="AT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K284" s="4"/>
    </row>
    <row r="285" spans="1:63" x14ac:dyDescent="0.3">
      <c r="A285" s="103"/>
      <c r="B285" s="103"/>
      <c r="C285" s="103"/>
      <c r="D285" s="208"/>
      <c r="F285" s="178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U285" s="4"/>
      <c r="V285" s="4"/>
      <c r="W285" s="4"/>
      <c r="X285" s="4"/>
      <c r="Y285" s="4"/>
      <c r="Z285" s="4"/>
      <c r="AA285" s="4"/>
      <c r="AB285" s="4"/>
      <c r="AD285" s="4"/>
      <c r="AE285" s="4"/>
      <c r="AF285" s="4"/>
      <c r="AH285" s="4"/>
      <c r="AJ285" s="4"/>
      <c r="AK285" s="4"/>
      <c r="AL285" s="4"/>
      <c r="AN285" s="4"/>
      <c r="AO285" s="4"/>
      <c r="AP285" s="4"/>
      <c r="AQ285" s="4"/>
      <c r="AR285" s="4"/>
      <c r="AS285" s="4"/>
      <c r="AT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K285" s="4"/>
    </row>
    <row r="286" spans="1:63" x14ac:dyDescent="0.3">
      <c r="A286" s="103"/>
      <c r="B286" s="103"/>
      <c r="C286" s="103"/>
      <c r="D286" s="208"/>
      <c r="F286" s="178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U286" s="4"/>
      <c r="V286" s="4"/>
      <c r="W286" s="4"/>
      <c r="X286" s="4"/>
      <c r="Y286" s="4"/>
      <c r="Z286" s="4"/>
      <c r="AA286" s="4"/>
      <c r="AB286" s="4"/>
      <c r="AD286" s="4"/>
      <c r="AE286" s="4"/>
      <c r="AF286" s="4"/>
      <c r="AH286" s="4"/>
      <c r="AJ286" s="4"/>
      <c r="AK286" s="4"/>
      <c r="AL286" s="4"/>
      <c r="AN286" s="4"/>
      <c r="AO286" s="4"/>
      <c r="AP286" s="4"/>
      <c r="AQ286" s="4"/>
      <c r="AR286" s="4"/>
      <c r="AS286" s="4"/>
      <c r="AT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K286" s="4"/>
    </row>
    <row r="287" spans="1:63" x14ac:dyDescent="0.3">
      <c r="A287" s="103"/>
      <c r="B287" s="103"/>
      <c r="C287" s="103"/>
      <c r="D287" s="208"/>
      <c r="F287" s="178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U287" s="4"/>
      <c r="V287" s="4"/>
      <c r="W287" s="4"/>
      <c r="X287" s="4"/>
      <c r="Y287" s="4"/>
      <c r="Z287" s="4"/>
      <c r="AA287" s="4"/>
      <c r="AB287" s="4"/>
      <c r="AD287" s="4"/>
      <c r="AE287" s="4"/>
      <c r="AF287" s="4"/>
      <c r="AH287" s="4"/>
      <c r="AJ287" s="4"/>
      <c r="AK287" s="4"/>
      <c r="AL287" s="4"/>
      <c r="AN287" s="4"/>
      <c r="AO287" s="4"/>
      <c r="AP287" s="4"/>
      <c r="AQ287" s="4"/>
      <c r="AR287" s="4"/>
      <c r="AS287" s="4"/>
      <c r="AT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K287" s="4"/>
    </row>
    <row r="288" spans="1:63" x14ac:dyDescent="0.3">
      <c r="A288" s="103"/>
      <c r="B288" s="103"/>
      <c r="C288" s="103"/>
      <c r="D288" s="208"/>
      <c r="F288" s="178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U288" s="4"/>
      <c r="V288" s="4"/>
      <c r="W288" s="4"/>
      <c r="X288" s="4"/>
      <c r="Y288" s="4"/>
      <c r="Z288" s="4"/>
      <c r="AA288" s="4"/>
      <c r="AB288" s="4"/>
      <c r="AD288" s="4"/>
      <c r="AE288" s="4"/>
      <c r="AF288" s="4"/>
      <c r="AH288" s="4"/>
      <c r="AJ288" s="4"/>
      <c r="AK288" s="4"/>
      <c r="AL288" s="4"/>
      <c r="AN288" s="4"/>
      <c r="AO288" s="4"/>
      <c r="AP288" s="4"/>
      <c r="AQ288" s="4"/>
      <c r="AR288" s="4"/>
      <c r="AS288" s="4"/>
      <c r="AT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K288" s="4"/>
    </row>
    <row r="289" spans="1:63" x14ac:dyDescent="0.3">
      <c r="A289" s="103"/>
      <c r="B289" s="103"/>
      <c r="C289" s="103"/>
      <c r="D289" s="208"/>
      <c r="F289" s="178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U289" s="4"/>
      <c r="V289" s="4"/>
      <c r="W289" s="4"/>
      <c r="X289" s="4"/>
      <c r="Y289" s="4"/>
      <c r="Z289" s="4"/>
      <c r="AA289" s="4"/>
      <c r="AB289" s="4"/>
      <c r="AD289" s="4"/>
      <c r="AE289" s="4"/>
      <c r="AF289" s="4"/>
      <c r="AH289" s="4"/>
      <c r="AJ289" s="4"/>
      <c r="AK289" s="4"/>
      <c r="AL289" s="4"/>
      <c r="AN289" s="4"/>
      <c r="AO289" s="4"/>
      <c r="AP289" s="4"/>
      <c r="AQ289" s="4"/>
      <c r="AR289" s="4"/>
      <c r="AS289" s="4"/>
      <c r="AT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K289" s="4"/>
    </row>
    <row r="290" spans="1:63" x14ac:dyDescent="0.3">
      <c r="A290" s="103"/>
      <c r="B290" s="103"/>
      <c r="C290" s="103"/>
      <c r="D290" s="208"/>
      <c r="F290" s="178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U290" s="4"/>
      <c r="V290" s="4"/>
      <c r="W290" s="4"/>
      <c r="X290" s="4"/>
      <c r="Y290" s="4"/>
      <c r="Z290" s="4"/>
      <c r="AA290" s="4"/>
      <c r="AB290" s="4"/>
      <c r="AD290" s="4"/>
      <c r="AE290" s="4"/>
      <c r="AF290" s="4"/>
      <c r="AH290" s="4"/>
      <c r="AJ290" s="4"/>
      <c r="AK290" s="4"/>
      <c r="AL290" s="4"/>
      <c r="AN290" s="4"/>
      <c r="AO290" s="4"/>
      <c r="AP290" s="4"/>
      <c r="AQ290" s="4"/>
      <c r="AR290" s="4"/>
      <c r="AS290" s="4"/>
      <c r="AT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K290" s="4"/>
    </row>
    <row r="291" spans="1:63" x14ac:dyDescent="0.3">
      <c r="A291" s="103"/>
      <c r="B291" s="103"/>
      <c r="C291" s="103"/>
      <c r="D291" s="208"/>
      <c r="F291" s="178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U291" s="4"/>
      <c r="V291" s="4"/>
      <c r="W291" s="4"/>
      <c r="X291" s="4"/>
      <c r="Y291" s="4"/>
      <c r="Z291" s="4"/>
      <c r="AA291" s="4"/>
      <c r="AB291" s="4"/>
      <c r="AD291" s="4"/>
      <c r="AE291" s="4"/>
      <c r="AF291" s="4"/>
      <c r="AH291" s="4"/>
      <c r="AJ291" s="4"/>
      <c r="AK291" s="4"/>
      <c r="AL291" s="4"/>
      <c r="AN291" s="4"/>
      <c r="AO291" s="4"/>
      <c r="AP291" s="4"/>
      <c r="AQ291" s="4"/>
      <c r="AR291" s="4"/>
      <c r="AS291" s="4"/>
      <c r="AT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K291" s="4"/>
    </row>
    <row r="292" spans="1:63" x14ac:dyDescent="0.3">
      <c r="A292" s="103"/>
      <c r="B292" s="103"/>
      <c r="C292" s="103"/>
      <c r="D292" s="208"/>
      <c r="F292" s="178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U292" s="4"/>
      <c r="V292" s="4"/>
      <c r="W292" s="4"/>
      <c r="X292" s="4"/>
      <c r="Y292" s="4"/>
      <c r="Z292" s="4"/>
      <c r="AA292" s="4"/>
      <c r="AB292" s="4"/>
      <c r="AD292" s="4"/>
      <c r="AE292" s="4"/>
      <c r="AF292" s="4"/>
      <c r="AH292" s="4"/>
      <c r="AJ292" s="4"/>
      <c r="AK292" s="4"/>
      <c r="AL292" s="4"/>
      <c r="AN292" s="4"/>
      <c r="AO292" s="4"/>
      <c r="AP292" s="4"/>
      <c r="AQ292" s="4"/>
      <c r="AR292" s="4"/>
      <c r="AS292" s="4"/>
      <c r="AT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K292" s="4"/>
    </row>
    <row r="293" spans="1:63" x14ac:dyDescent="0.3">
      <c r="A293" s="103"/>
      <c r="B293" s="103"/>
      <c r="C293" s="103"/>
      <c r="D293" s="208"/>
      <c r="F293" s="178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U293" s="4"/>
      <c r="V293" s="4"/>
      <c r="W293" s="4"/>
      <c r="X293" s="4"/>
      <c r="Y293" s="4"/>
      <c r="Z293" s="4"/>
      <c r="AA293" s="4"/>
      <c r="AB293" s="4"/>
      <c r="AD293" s="4"/>
      <c r="AE293" s="4"/>
      <c r="AF293" s="4"/>
      <c r="AH293" s="4"/>
      <c r="AJ293" s="4"/>
      <c r="AK293" s="4"/>
      <c r="AL293" s="4"/>
      <c r="AN293" s="4"/>
      <c r="AO293" s="4"/>
      <c r="AP293" s="4"/>
      <c r="AQ293" s="4"/>
      <c r="AR293" s="4"/>
      <c r="AS293" s="4"/>
      <c r="AT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K293" s="4"/>
    </row>
    <row r="294" spans="1:63" x14ac:dyDescent="0.3">
      <c r="A294" s="103"/>
      <c r="B294" s="103"/>
      <c r="C294" s="103"/>
      <c r="D294" s="208"/>
      <c r="F294" s="178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U294" s="4"/>
      <c r="V294" s="4"/>
      <c r="W294" s="4"/>
      <c r="X294" s="4"/>
      <c r="Y294" s="4"/>
      <c r="Z294" s="4"/>
      <c r="AA294" s="4"/>
      <c r="AB294" s="4"/>
      <c r="AD294" s="4"/>
      <c r="AE294" s="4"/>
      <c r="AF294" s="4"/>
      <c r="AH294" s="4"/>
      <c r="AJ294" s="4"/>
      <c r="AK294" s="4"/>
      <c r="AL294" s="4"/>
      <c r="AN294" s="4"/>
      <c r="AO294" s="4"/>
      <c r="AP294" s="4"/>
      <c r="AQ294" s="4"/>
      <c r="AR294" s="4"/>
      <c r="AS294" s="4"/>
      <c r="AT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K294" s="4"/>
    </row>
    <row r="295" spans="1:63" x14ac:dyDescent="0.3">
      <c r="A295" s="103"/>
      <c r="B295" s="103"/>
      <c r="C295" s="103"/>
      <c r="D295" s="208"/>
      <c r="F295" s="178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U295" s="4"/>
      <c r="V295" s="4"/>
      <c r="W295" s="4"/>
      <c r="X295" s="4"/>
      <c r="Y295" s="4"/>
      <c r="Z295" s="4"/>
      <c r="AA295" s="4"/>
      <c r="AB295" s="4"/>
      <c r="AD295" s="4"/>
      <c r="AE295" s="4"/>
      <c r="AF295" s="4"/>
      <c r="AH295" s="4"/>
      <c r="AJ295" s="4"/>
      <c r="AK295" s="4"/>
      <c r="AL295" s="4"/>
      <c r="AN295" s="4"/>
      <c r="AO295" s="4"/>
      <c r="AP295" s="4"/>
      <c r="AQ295" s="4"/>
      <c r="AR295" s="4"/>
      <c r="AS295" s="4"/>
      <c r="AT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K295" s="4"/>
    </row>
    <row r="296" spans="1:63" x14ac:dyDescent="0.3">
      <c r="A296" s="103"/>
      <c r="B296" s="103"/>
      <c r="C296" s="103"/>
      <c r="D296" s="208"/>
      <c r="F296" s="178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U296" s="4"/>
      <c r="V296" s="4"/>
      <c r="W296" s="4"/>
      <c r="X296" s="4"/>
      <c r="Y296" s="4"/>
      <c r="Z296" s="4"/>
      <c r="AA296" s="4"/>
      <c r="AB296" s="4"/>
      <c r="AD296" s="4"/>
      <c r="AE296" s="4"/>
      <c r="AF296" s="4"/>
      <c r="AH296" s="4"/>
      <c r="AJ296" s="4"/>
      <c r="AK296" s="4"/>
      <c r="AL296" s="4"/>
      <c r="AN296" s="4"/>
      <c r="AO296" s="4"/>
      <c r="AP296" s="4"/>
      <c r="AQ296" s="4"/>
      <c r="AR296" s="4"/>
      <c r="AS296" s="4"/>
      <c r="AT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K296" s="4"/>
    </row>
    <row r="297" spans="1:63" x14ac:dyDescent="0.3">
      <c r="A297" s="103"/>
      <c r="B297" s="103"/>
      <c r="C297" s="103"/>
      <c r="D297" s="208"/>
      <c r="F297" s="178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U297" s="4"/>
      <c r="V297" s="4"/>
      <c r="W297" s="4"/>
      <c r="X297" s="4"/>
      <c r="Y297" s="4"/>
      <c r="Z297" s="4"/>
      <c r="AA297" s="4"/>
      <c r="AB297" s="4"/>
      <c r="AD297" s="4"/>
      <c r="AE297" s="4"/>
      <c r="AF297" s="4"/>
      <c r="AH297" s="4"/>
      <c r="AJ297" s="4"/>
      <c r="AK297" s="4"/>
      <c r="AL297" s="4"/>
      <c r="AN297" s="4"/>
      <c r="AO297" s="4"/>
      <c r="AP297" s="4"/>
      <c r="AQ297" s="4"/>
      <c r="AR297" s="4"/>
      <c r="AS297" s="4"/>
      <c r="AT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K297" s="4"/>
    </row>
    <row r="298" spans="1:63" x14ac:dyDescent="0.3">
      <c r="A298" s="103"/>
      <c r="B298" s="103"/>
      <c r="C298" s="103"/>
      <c r="D298" s="208"/>
      <c r="F298" s="178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U298" s="4"/>
      <c r="V298" s="4"/>
      <c r="W298" s="4"/>
      <c r="X298" s="4"/>
      <c r="Y298" s="4"/>
      <c r="Z298" s="4"/>
      <c r="AA298" s="4"/>
      <c r="AB298" s="4"/>
      <c r="AD298" s="4"/>
      <c r="AE298" s="4"/>
      <c r="AF298" s="4"/>
      <c r="AH298" s="4"/>
      <c r="AJ298" s="4"/>
      <c r="AK298" s="4"/>
      <c r="AL298" s="4"/>
      <c r="AN298" s="4"/>
      <c r="AO298" s="4"/>
      <c r="AP298" s="4"/>
      <c r="AQ298" s="4"/>
      <c r="AR298" s="4"/>
      <c r="AS298" s="4"/>
      <c r="AT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K298" s="4"/>
    </row>
    <row r="299" spans="1:63" x14ac:dyDescent="0.3">
      <c r="A299" s="103"/>
      <c r="B299" s="103"/>
      <c r="C299" s="103"/>
      <c r="D299" s="208"/>
      <c r="F299" s="178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U299" s="4"/>
      <c r="V299" s="4"/>
      <c r="W299" s="4"/>
      <c r="X299" s="4"/>
      <c r="Y299" s="4"/>
      <c r="Z299" s="4"/>
      <c r="AA299" s="4"/>
      <c r="AB299" s="4"/>
      <c r="AD299" s="4"/>
      <c r="AE299" s="4"/>
      <c r="AF299" s="4"/>
      <c r="AH299" s="4"/>
      <c r="AJ299" s="4"/>
      <c r="AK299" s="4"/>
      <c r="AL299" s="4"/>
      <c r="AN299" s="4"/>
      <c r="AO299" s="4"/>
      <c r="AP299" s="4"/>
      <c r="AQ299" s="4"/>
      <c r="AR299" s="4"/>
      <c r="AS299" s="4"/>
      <c r="AT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K299" s="4"/>
    </row>
    <row r="300" spans="1:63" x14ac:dyDescent="0.3">
      <c r="A300" s="103"/>
      <c r="B300" s="103"/>
      <c r="C300" s="103"/>
      <c r="D300" s="208"/>
      <c r="F300" s="178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U300" s="4"/>
      <c r="V300" s="4"/>
      <c r="W300" s="4"/>
      <c r="X300" s="4"/>
      <c r="Y300" s="4"/>
      <c r="Z300" s="4"/>
      <c r="AA300" s="4"/>
      <c r="AB300" s="4"/>
      <c r="AD300" s="4"/>
      <c r="AE300" s="4"/>
      <c r="AF300" s="4"/>
      <c r="AH300" s="4"/>
      <c r="AJ300" s="4"/>
      <c r="AK300" s="4"/>
      <c r="AL300" s="4"/>
      <c r="AN300" s="4"/>
      <c r="AO300" s="4"/>
      <c r="AP300" s="4"/>
      <c r="AQ300" s="4"/>
      <c r="AR300" s="4"/>
      <c r="AS300" s="4"/>
      <c r="AT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K300" s="4"/>
    </row>
    <row r="301" spans="1:63" x14ac:dyDescent="0.3">
      <c r="A301" s="103"/>
      <c r="B301" s="103"/>
      <c r="C301" s="103"/>
      <c r="D301" s="208"/>
      <c r="F301" s="178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U301" s="4"/>
      <c r="V301" s="4"/>
      <c r="W301" s="4"/>
      <c r="X301" s="4"/>
      <c r="Y301" s="4"/>
      <c r="Z301" s="4"/>
      <c r="AA301" s="4"/>
      <c r="AB301" s="4"/>
      <c r="AD301" s="4"/>
      <c r="AE301" s="4"/>
      <c r="AF301" s="4"/>
      <c r="AH301" s="4"/>
      <c r="AJ301" s="4"/>
      <c r="AK301" s="4"/>
      <c r="AL301" s="4"/>
      <c r="AN301" s="4"/>
      <c r="AO301" s="4"/>
      <c r="AP301" s="4"/>
      <c r="AQ301" s="4"/>
      <c r="AR301" s="4"/>
      <c r="AS301" s="4"/>
      <c r="AT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K301" s="4"/>
    </row>
    <row r="302" spans="1:63" x14ac:dyDescent="0.3">
      <c r="A302" s="103"/>
      <c r="B302" s="103"/>
      <c r="C302" s="103"/>
      <c r="D302" s="208"/>
      <c r="F302" s="178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U302" s="4"/>
      <c r="V302" s="4"/>
      <c r="W302" s="4"/>
      <c r="X302" s="4"/>
      <c r="Y302" s="4"/>
      <c r="Z302" s="4"/>
      <c r="AA302" s="4"/>
      <c r="AB302" s="4"/>
      <c r="AD302" s="4"/>
      <c r="AE302" s="4"/>
      <c r="AF302" s="4"/>
      <c r="AH302" s="4"/>
      <c r="AJ302" s="4"/>
      <c r="AK302" s="4"/>
      <c r="AL302" s="4"/>
      <c r="AN302" s="4"/>
      <c r="AO302" s="4"/>
      <c r="AP302" s="4"/>
      <c r="AQ302" s="4"/>
      <c r="AR302" s="4"/>
      <c r="AS302" s="4"/>
      <c r="AT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K302" s="4"/>
    </row>
    <row r="303" spans="1:63" x14ac:dyDescent="0.3">
      <c r="A303" s="103"/>
      <c r="B303" s="103"/>
      <c r="C303" s="103"/>
      <c r="D303" s="208"/>
      <c r="F303" s="178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U303" s="4"/>
      <c r="V303" s="4"/>
      <c r="W303" s="4"/>
      <c r="X303" s="4"/>
      <c r="Y303" s="4"/>
      <c r="Z303" s="4"/>
      <c r="AA303" s="4"/>
      <c r="AB303" s="4"/>
      <c r="AD303" s="4"/>
      <c r="AE303" s="4"/>
      <c r="AF303" s="4"/>
      <c r="AH303" s="4"/>
      <c r="AJ303" s="4"/>
      <c r="AK303" s="4"/>
      <c r="AL303" s="4"/>
      <c r="AN303" s="4"/>
      <c r="AO303" s="4"/>
      <c r="AP303" s="4"/>
      <c r="AQ303" s="4"/>
      <c r="AR303" s="4"/>
      <c r="AS303" s="4"/>
      <c r="AT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K303" s="4"/>
    </row>
    <row r="304" spans="1:63" x14ac:dyDescent="0.3">
      <c r="A304" s="103"/>
      <c r="B304" s="103"/>
      <c r="C304" s="103"/>
      <c r="D304" s="208"/>
      <c r="F304" s="178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U304" s="4"/>
      <c r="V304" s="4"/>
      <c r="W304" s="4"/>
      <c r="X304" s="4"/>
      <c r="Y304" s="4"/>
      <c r="Z304" s="4"/>
      <c r="AA304" s="4"/>
      <c r="AB304" s="4"/>
      <c r="AD304" s="4"/>
      <c r="AE304" s="4"/>
      <c r="AF304" s="4"/>
      <c r="AH304" s="4"/>
      <c r="AJ304" s="4"/>
      <c r="AK304" s="4"/>
      <c r="AL304" s="4"/>
      <c r="AN304" s="4"/>
      <c r="AO304" s="4"/>
      <c r="AP304" s="4"/>
      <c r="AQ304" s="4"/>
      <c r="AR304" s="4"/>
      <c r="AS304" s="4"/>
      <c r="AT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K304" s="4"/>
    </row>
    <row r="305" spans="1:63" x14ac:dyDescent="0.3">
      <c r="A305" s="103"/>
      <c r="B305" s="103"/>
      <c r="C305" s="103"/>
      <c r="D305" s="208"/>
      <c r="F305" s="178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U305" s="4"/>
      <c r="V305" s="4"/>
      <c r="W305" s="4"/>
      <c r="X305" s="4"/>
      <c r="Y305" s="4"/>
      <c r="Z305" s="4"/>
      <c r="AA305" s="4"/>
      <c r="AB305" s="4"/>
      <c r="AD305" s="4"/>
      <c r="AE305" s="4"/>
      <c r="AF305" s="4"/>
      <c r="AH305" s="4"/>
      <c r="AJ305" s="4"/>
      <c r="AK305" s="4"/>
      <c r="AL305" s="4"/>
      <c r="AN305" s="4"/>
      <c r="AO305" s="4"/>
      <c r="AP305" s="4"/>
      <c r="AQ305" s="4"/>
      <c r="AR305" s="4"/>
      <c r="AS305" s="4"/>
      <c r="AT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K305" s="4"/>
    </row>
    <row r="306" spans="1:63" x14ac:dyDescent="0.3">
      <c r="A306" s="103"/>
      <c r="B306" s="103"/>
      <c r="C306" s="103"/>
      <c r="D306" s="208"/>
      <c r="F306" s="178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U306" s="4"/>
      <c r="V306" s="4"/>
      <c r="W306" s="4"/>
      <c r="X306" s="4"/>
      <c r="Y306" s="4"/>
      <c r="Z306" s="4"/>
      <c r="AA306" s="4"/>
      <c r="AB306" s="4"/>
      <c r="AD306" s="4"/>
      <c r="AE306" s="4"/>
      <c r="AF306" s="4"/>
      <c r="AH306" s="4"/>
      <c r="AJ306" s="4"/>
      <c r="AK306" s="4"/>
      <c r="AL306" s="4"/>
      <c r="AN306" s="4"/>
      <c r="AO306" s="4"/>
      <c r="AP306" s="4"/>
      <c r="AQ306" s="4"/>
      <c r="AR306" s="4"/>
      <c r="AS306" s="4"/>
      <c r="AT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K306" s="4"/>
    </row>
    <row r="307" spans="1:63" x14ac:dyDescent="0.3">
      <c r="A307" s="103"/>
      <c r="B307" s="103"/>
      <c r="C307" s="103"/>
      <c r="D307" s="208"/>
      <c r="F307" s="178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U307" s="4"/>
      <c r="V307" s="4"/>
      <c r="W307" s="4"/>
      <c r="X307" s="4"/>
      <c r="Y307" s="4"/>
      <c r="Z307" s="4"/>
      <c r="AA307" s="4"/>
      <c r="AB307" s="4"/>
      <c r="AD307" s="4"/>
      <c r="AE307" s="4"/>
      <c r="AF307" s="4"/>
      <c r="AH307" s="4"/>
      <c r="AJ307" s="4"/>
      <c r="AK307" s="4"/>
      <c r="AL307" s="4"/>
      <c r="AN307" s="4"/>
      <c r="AO307" s="4"/>
      <c r="AP307" s="4"/>
      <c r="AQ307" s="4"/>
      <c r="AR307" s="4"/>
      <c r="AS307" s="4"/>
      <c r="AT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K307" s="4"/>
    </row>
    <row r="308" spans="1:63" x14ac:dyDescent="0.3">
      <c r="A308" s="103"/>
      <c r="B308" s="103"/>
      <c r="C308" s="103"/>
      <c r="D308" s="208"/>
      <c r="F308" s="178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U308" s="4"/>
      <c r="V308" s="4"/>
      <c r="W308" s="4"/>
      <c r="X308" s="4"/>
      <c r="Y308" s="4"/>
      <c r="Z308" s="4"/>
      <c r="AA308" s="4"/>
      <c r="AB308" s="4"/>
      <c r="AD308" s="4"/>
      <c r="AE308" s="4"/>
      <c r="AF308" s="4"/>
      <c r="AH308" s="4"/>
      <c r="AJ308" s="4"/>
      <c r="AK308" s="4"/>
      <c r="AL308" s="4"/>
      <c r="AN308" s="4"/>
      <c r="AO308" s="4"/>
      <c r="AP308" s="4"/>
      <c r="AQ308" s="4"/>
      <c r="AR308" s="4"/>
      <c r="AS308" s="4"/>
      <c r="AT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K308" s="4"/>
    </row>
    <row r="309" spans="1:63" x14ac:dyDescent="0.3">
      <c r="A309" s="103"/>
      <c r="B309" s="103"/>
      <c r="C309" s="103"/>
      <c r="D309" s="208"/>
      <c r="F309" s="178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U309" s="4"/>
      <c r="V309" s="4"/>
      <c r="W309" s="4"/>
      <c r="X309" s="4"/>
      <c r="Y309" s="4"/>
      <c r="Z309" s="4"/>
      <c r="AA309" s="4"/>
      <c r="AB309" s="4"/>
      <c r="AD309" s="4"/>
      <c r="AE309" s="4"/>
      <c r="AF309" s="4"/>
      <c r="AH309" s="4"/>
      <c r="AJ309" s="4"/>
      <c r="AK309" s="4"/>
      <c r="AL309" s="4"/>
      <c r="AN309" s="4"/>
      <c r="AO309" s="4"/>
      <c r="AP309" s="4"/>
      <c r="AQ309" s="4"/>
      <c r="AR309" s="4"/>
      <c r="AS309" s="4"/>
      <c r="AT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K309" s="4"/>
    </row>
    <row r="310" spans="1:63" x14ac:dyDescent="0.3">
      <c r="A310" s="103"/>
      <c r="B310" s="103"/>
      <c r="C310" s="103"/>
      <c r="D310" s="208"/>
      <c r="F310" s="178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U310" s="4"/>
      <c r="V310" s="4"/>
      <c r="W310" s="4"/>
      <c r="X310" s="4"/>
      <c r="Y310" s="4"/>
      <c r="Z310" s="4"/>
      <c r="AA310" s="4"/>
      <c r="AB310" s="4"/>
      <c r="AD310" s="4"/>
      <c r="AE310" s="4"/>
      <c r="AF310" s="4"/>
      <c r="AH310" s="4"/>
      <c r="AJ310" s="4"/>
      <c r="AK310" s="4"/>
      <c r="AL310" s="4"/>
      <c r="AN310" s="4"/>
      <c r="AO310" s="4"/>
      <c r="AP310" s="4"/>
      <c r="AQ310" s="4"/>
      <c r="AR310" s="4"/>
      <c r="AS310" s="4"/>
      <c r="AT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K310" s="4"/>
    </row>
    <row r="311" spans="1:63" x14ac:dyDescent="0.3">
      <c r="A311" s="103"/>
      <c r="B311" s="103"/>
      <c r="C311" s="103"/>
      <c r="D311" s="208"/>
      <c r="F311" s="178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U311" s="4"/>
      <c r="V311" s="4"/>
      <c r="W311" s="4"/>
      <c r="X311" s="4"/>
      <c r="Y311" s="4"/>
      <c r="Z311" s="4"/>
      <c r="AA311" s="4"/>
      <c r="AB311" s="4"/>
      <c r="AD311" s="4"/>
      <c r="AE311" s="4"/>
      <c r="AF311" s="4"/>
      <c r="AH311" s="4"/>
      <c r="AJ311" s="4"/>
      <c r="AK311" s="4"/>
      <c r="AL311" s="4"/>
      <c r="AN311" s="4"/>
      <c r="AO311" s="4"/>
      <c r="AP311" s="4"/>
      <c r="AQ311" s="4"/>
      <c r="AR311" s="4"/>
      <c r="AS311" s="4"/>
      <c r="AT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K311" s="4"/>
    </row>
    <row r="312" spans="1:63" x14ac:dyDescent="0.3">
      <c r="A312" s="103"/>
      <c r="B312" s="103"/>
      <c r="C312" s="103"/>
      <c r="D312" s="208"/>
      <c r="F312" s="178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U312" s="4"/>
      <c r="V312" s="4"/>
      <c r="W312" s="4"/>
      <c r="X312" s="4"/>
      <c r="Y312" s="4"/>
      <c r="Z312" s="4"/>
      <c r="AA312" s="4"/>
      <c r="AB312" s="4"/>
      <c r="AD312" s="4"/>
      <c r="AE312" s="4"/>
      <c r="AF312" s="4"/>
      <c r="AH312" s="4"/>
      <c r="AJ312" s="4"/>
      <c r="AK312" s="4"/>
      <c r="AL312" s="4"/>
      <c r="AN312" s="4"/>
      <c r="AO312" s="4"/>
      <c r="AP312" s="4"/>
      <c r="AQ312" s="4"/>
      <c r="AR312" s="4"/>
      <c r="AS312" s="4"/>
      <c r="AT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K312" s="4"/>
    </row>
    <row r="313" spans="1:63" x14ac:dyDescent="0.3">
      <c r="A313" s="103"/>
      <c r="B313" s="103"/>
      <c r="C313" s="103"/>
      <c r="D313" s="208"/>
      <c r="F313" s="178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U313" s="4"/>
      <c r="V313" s="4"/>
      <c r="W313" s="4"/>
      <c r="X313" s="4"/>
      <c r="Y313" s="4"/>
      <c r="Z313" s="4"/>
      <c r="AA313" s="4"/>
      <c r="AB313" s="4"/>
      <c r="AD313" s="4"/>
      <c r="AE313" s="4"/>
      <c r="AF313" s="4"/>
      <c r="AH313" s="4"/>
      <c r="AJ313" s="4"/>
      <c r="AK313" s="4"/>
      <c r="AL313" s="4"/>
      <c r="AN313" s="4"/>
      <c r="AO313" s="4"/>
      <c r="AP313" s="4"/>
      <c r="AQ313" s="4"/>
      <c r="AR313" s="4"/>
      <c r="AS313" s="4"/>
      <c r="AT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K313" s="4"/>
    </row>
    <row r="314" spans="1:63" x14ac:dyDescent="0.3">
      <c r="A314" s="103"/>
      <c r="B314" s="103"/>
      <c r="C314" s="103"/>
      <c r="D314" s="208"/>
      <c r="F314" s="178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U314" s="4"/>
      <c r="V314" s="4"/>
      <c r="W314" s="4"/>
      <c r="X314" s="4"/>
      <c r="Y314" s="4"/>
      <c r="Z314" s="4"/>
      <c r="AA314" s="4"/>
      <c r="AB314" s="4"/>
      <c r="AD314" s="4"/>
      <c r="AE314" s="4"/>
      <c r="AF314" s="4"/>
      <c r="AH314" s="4"/>
      <c r="AJ314" s="4"/>
      <c r="AK314" s="4"/>
      <c r="AL314" s="4"/>
      <c r="AN314" s="4"/>
      <c r="AO314" s="4"/>
      <c r="AP314" s="4"/>
      <c r="AQ314" s="4"/>
      <c r="AR314" s="4"/>
      <c r="AS314" s="4"/>
      <c r="AT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K314" s="4"/>
    </row>
    <row r="315" spans="1:63" x14ac:dyDescent="0.3">
      <c r="A315" s="103"/>
      <c r="B315" s="103"/>
      <c r="C315" s="103"/>
      <c r="D315" s="208"/>
      <c r="F315" s="178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U315" s="4"/>
      <c r="V315" s="4"/>
      <c r="W315" s="4"/>
      <c r="X315" s="4"/>
      <c r="Y315" s="4"/>
      <c r="Z315" s="4"/>
      <c r="AA315" s="4"/>
      <c r="AB315" s="4"/>
      <c r="AD315" s="4"/>
      <c r="AE315" s="4"/>
      <c r="AF315" s="4"/>
      <c r="AH315" s="4"/>
      <c r="AJ315" s="4"/>
      <c r="AK315" s="4"/>
      <c r="AL315" s="4"/>
      <c r="AN315" s="4"/>
      <c r="AO315" s="4"/>
      <c r="AP315" s="4"/>
      <c r="AQ315" s="4"/>
      <c r="AR315" s="4"/>
      <c r="AS315" s="4"/>
      <c r="AT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K315" s="4"/>
    </row>
    <row r="316" spans="1:63" x14ac:dyDescent="0.3">
      <c r="A316" s="103"/>
      <c r="B316" s="103"/>
      <c r="C316" s="103"/>
      <c r="D316" s="208"/>
      <c r="F316" s="178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U316" s="4"/>
      <c r="V316" s="4"/>
      <c r="W316" s="4"/>
      <c r="X316" s="4"/>
      <c r="Y316" s="4"/>
      <c r="Z316" s="4"/>
      <c r="AA316" s="4"/>
      <c r="AB316" s="4"/>
      <c r="AD316" s="4"/>
      <c r="AE316" s="4"/>
      <c r="AF316" s="4"/>
      <c r="AH316" s="4"/>
      <c r="AJ316" s="4"/>
      <c r="AK316" s="4"/>
      <c r="AL316" s="4"/>
      <c r="AN316" s="4"/>
      <c r="AO316" s="4"/>
      <c r="AP316" s="4"/>
      <c r="AQ316" s="4"/>
      <c r="AR316" s="4"/>
      <c r="AS316" s="4"/>
      <c r="AT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K316" s="4"/>
    </row>
    <row r="317" spans="1:63" x14ac:dyDescent="0.3">
      <c r="A317" s="103"/>
      <c r="B317" s="103"/>
      <c r="C317" s="103"/>
      <c r="D317" s="208"/>
      <c r="F317" s="178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U317" s="4"/>
      <c r="V317" s="4"/>
      <c r="W317" s="4"/>
      <c r="X317" s="4"/>
      <c r="Y317" s="4"/>
      <c r="Z317" s="4"/>
      <c r="AA317" s="4"/>
      <c r="AB317" s="4"/>
      <c r="AD317" s="4"/>
      <c r="AE317" s="4"/>
      <c r="AF317" s="4"/>
      <c r="AH317" s="4"/>
      <c r="AJ317" s="4"/>
      <c r="AK317" s="4"/>
      <c r="AL317" s="4"/>
      <c r="AN317" s="4"/>
      <c r="AO317" s="4"/>
      <c r="AP317" s="4"/>
      <c r="AQ317" s="4"/>
      <c r="AR317" s="4"/>
      <c r="AS317" s="4"/>
      <c r="AT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K317" s="4"/>
    </row>
    <row r="318" spans="1:63" x14ac:dyDescent="0.3">
      <c r="A318" s="103"/>
      <c r="B318" s="103"/>
      <c r="C318" s="103"/>
      <c r="D318" s="208"/>
      <c r="F318" s="178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U318" s="4"/>
      <c r="V318" s="4"/>
      <c r="W318" s="4"/>
      <c r="X318" s="4"/>
      <c r="Y318" s="4"/>
      <c r="Z318" s="4"/>
      <c r="AA318" s="4"/>
      <c r="AB318" s="4"/>
      <c r="AD318" s="4"/>
      <c r="AE318" s="4"/>
      <c r="AF318" s="4"/>
      <c r="AH318" s="4"/>
      <c r="AJ318" s="4"/>
      <c r="AK318" s="4"/>
      <c r="AL318" s="4"/>
      <c r="AN318" s="4"/>
      <c r="AO318" s="4"/>
      <c r="AP318" s="4"/>
      <c r="AQ318" s="4"/>
      <c r="AR318" s="4"/>
      <c r="AS318" s="4"/>
      <c r="AT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K318" s="4"/>
    </row>
    <row r="319" spans="1:63" x14ac:dyDescent="0.3">
      <c r="A319" s="103"/>
      <c r="B319" s="103"/>
      <c r="C319" s="103"/>
      <c r="D319" s="208"/>
      <c r="F319" s="178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U319" s="4"/>
      <c r="V319" s="4"/>
      <c r="W319" s="4"/>
      <c r="X319" s="4"/>
      <c r="Y319" s="4"/>
      <c r="Z319" s="4"/>
      <c r="AA319" s="4"/>
      <c r="AB319" s="4"/>
      <c r="AD319" s="4"/>
      <c r="AE319" s="4"/>
      <c r="AF319" s="4"/>
      <c r="AH319" s="4"/>
      <c r="AJ319" s="4"/>
      <c r="AK319" s="4"/>
      <c r="AL319" s="4"/>
      <c r="AN319" s="4"/>
      <c r="AO319" s="4"/>
      <c r="AP319" s="4"/>
      <c r="AQ319" s="4"/>
      <c r="AR319" s="4"/>
      <c r="AS319" s="4"/>
      <c r="AT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K319" s="4"/>
    </row>
    <row r="320" spans="1:63" x14ac:dyDescent="0.3">
      <c r="A320" s="103"/>
      <c r="B320" s="103"/>
      <c r="C320" s="103"/>
      <c r="D320" s="208"/>
      <c r="F320" s="178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U320" s="4"/>
      <c r="V320" s="4"/>
      <c r="W320" s="4"/>
      <c r="X320" s="4"/>
      <c r="Y320" s="4"/>
      <c r="Z320" s="4"/>
      <c r="AA320" s="4"/>
      <c r="AB320" s="4"/>
      <c r="AD320" s="4"/>
      <c r="AE320" s="4"/>
      <c r="AF320" s="4"/>
      <c r="AH320" s="4"/>
      <c r="AJ320" s="4"/>
      <c r="AK320" s="4"/>
      <c r="AL320" s="4"/>
      <c r="AN320" s="4"/>
      <c r="AO320" s="4"/>
      <c r="AP320" s="4"/>
      <c r="AQ320" s="4"/>
      <c r="AR320" s="4"/>
      <c r="AS320" s="4"/>
      <c r="AT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K320" s="4"/>
    </row>
    <row r="321" spans="1:63" x14ac:dyDescent="0.3">
      <c r="A321" s="103"/>
      <c r="B321" s="103"/>
      <c r="C321" s="103"/>
      <c r="D321" s="208"/>
      <c r="F321" s="178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U321" s="4"/>
      <c r="V321" s="4"/>
      <c r="W321" s="4"/>
      <c r="X321" s="4"/>
      <c r="Y321" s="4"/>
      <c r="Z321" s="4"/>
      <c r="AA321" s="4"/>
      <c r="AB321" s="4"/>
      <c r="AD321" s="4"/>
      <c r="AE321" s="4"/>
      <c r="AF321" s="4"/>
      <c r="AH321" s="4"/>
      <c r="AJ321" s="4"/>
      <c r="AK321" s="4"/>
      <c r="AL321" s="4"/>
      <c r="AN321" s="4"/>
      <c r="AO321" s="4"/>
      <c r="AP321" s="4"/>
      <c r="AQ321" s="4"/>
      <c r="AR321" s="4"/>
      <c r="AS321" s="4"/>
      <c r="AT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K321" s="4"/>
    </row>
    <row r="322" spans="1:63" x14ac:dyDescent="0.3">
      <c r="A322" s="103"/>
      <c r="B322" s="103"/>
      <c r="C322" s="103"/>
      <c r="D322" s="208"/>
      <c r="F322" s="178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U322" s="4"/>
      <c r="V322" s="4"/>
      <c r="W322" s="4"/>
      <c r="X322" s="4"/>
      <c r="Y322" s="4"/>
      <c r="Z322" s="4"/>
      <c r="AA322" s="4"/>
      <c r="AB322" s="4"/>
      <c r="AD322" s="4"/>
      <c r="AE322" s="4"/>
      <c r="AF322" s="4"/>
      <c r="AH322" s="4"/>
      <c r="AJ322" s="4"/>
      <c r="AK322" s="4"/>
      <c r="AL322" s="4"/>
      <c r="AN322" s="4"/>
      <c r="AO322" s="4"/>
      <c r="AP322" s="4"/>
      <c r="AQ322" s="4"/>
      <c r="AR322" s="4"/>
      <c r="AS322" s="4"/>
      <c r="AT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K322" s="4"/>
    </row>
    <row r="323" spans="1:63" x14ac:dyDescent="0.3">
      <c r="A323" s="103"/>
      <c r="B323" s="103"/>
      <c r="C323" s="103"/>
      <c r="D323" s="208"/>
      <c r="F323" s="178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U323" s="4"/>
      <c r="V323" s="4"/>
      <c r="W323" s="4"/>
      <c r="X323" s="4"/>
      <c r="Y323" s="4"/>
      <c r="Z323" s="4"/>
      <c r="AA323" s="4"/>
      <c r="AB323" s="4"/>
      <c r="AD323" s="4"/>
      <c r="AE323" s="4"/>
      <c r="AF323" s="4"/>
      <c r="AH323" s="4"/>
      <c r="AJ323" s="4"/>
      <c r="AK323" s="4"/>
      <c r="AL323" s="4"/>
      <c r="AN323" s="4"/>
      <c r="AO323" s="4"/>
      <c r="AP323" s="4"/>
      <c r="AQ323" s="4"/>
      <c r="AR323" s="4"/>
      <c r="AS323" s="4"/>
      <c r="AT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K323" s="4"/>
    </row>
    <row r="324" spans="1:63" x14ac:dyDescent="0.3">
      <c r="A324" s="103"/>
      <c r="B324" s="103"/>
      <c r="C324" s="103"/>
      <c r="D324" s="208"/>
      <c r="F324" s="178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U324" s="4"/>
      <c r="V324" s="4"/>
      <c r="W324" s="4"/>
      <c r="X324" s="4"/>
      <c r="Y324" s="4"/>
      <c r="Z324" s="4"/>
      <c r="AA324" s="4"/>
      <c r="AB324" s="4"/>
      <c r="AD324" s="4"/>
      <c r="AE324" s="4"/>
      <c r="AF324" s="4"/>
      <c r="AH324" s="4"/>
      <c r="AJ324" s="4"/>
      <c r="AK324" s="4"/>
      <c r="AL324" s="4"/>
      <c r="AN324" s="4"/>
      <c r="AO324" s="4"/>
      <c r="AP324" s="4"/>
      <c r="AQ324" s="4"/>
      <c r="AR324" s="4"/>
      <c r="AS324" s="4"/>
      <c r="AT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K324" s="4"/>
    </row>
    <row r="325" spans="1:63" x14ac:dyDescent="0.3">
      <c r="A325" s="103"/>
      <c r="B325" s="103"/>
      <c r="C325" s="103"/>
      <c r="D325" s="208"/>
      <c r="F325" s="178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U325" s="4"/>
      <c r="V325" s="4"/>
      <c r="W325" s="4"/>
      <c r="X325" s="4"/>
      <c r="Y325" s="4"/>
      <c r="Z325" s="4"/>
      <c r="AA325" s="4"/>
      <c r="AB325" s="4"/>
      <c r="AD325" s="4"/>
      <c r="AE325" s="4"/>
      <c r="AF325" s="4"/>
      <c r="AH325" s="4"/>
      <c r="AJ325" s="4"/>
      <c r="AK325" s="4"/>
      <c r="AL325" s="4"/>
      <c r="AN325" s="4"/>
      <c r="AO325" s="4"/>
      <c r="AP325" s="4"/>
      <c r="AQ325" s="4"/>
      <c r="AR325" s="4"/>
      <c r="AS325" s="4"/>
      <c r="AT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K325" s="4"/>
    </row>
    <row r="326" spans="1:63" x14ac:dyDescent="0.3">
      <c r="A326" s="103"/>
      <c r="B326" s="103"/>
      <c r="C326" s="103"/>
      <c r="D326" s="208"/>
      <c r="F326" s="178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U326" s="4"/>
      <c r="V326" s="4"/>
      <c r="W326" s="4"/>
      <c r="X326" s="4"/>
      <c r="Y326" s="4"/>
      <c r="Z326" s="4"/>
      <c r="AA326" s="4"/>
      <c r="AB326" s="4"/>
      <c r="AD326" s="4"/>
      <c r="AE326" s="4"/>
      <c r="AF326" s="4"/>
      <c r="AH326" s="4"/>
      <c r="AJ326" s="4"/>
      <c r="AK326" s="4"/>
      <c r="AL326" s="4"/>
      <c r="AN326" s="4"/>
      <c r="AO326" s="4"/>
      <c r="AP326" s="4"/>
      <c r="AQ326" s="4"/>
      <c r="AR326" s="4"/>
      <c r="AS326" s="4"/>
      <c r="AT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K326" s="4"/>
    </row>
    <row r="327" spans="1:63" x14ac:dyDescent="0.3">
      <c r="A327" s="103"/>
      <c r="B327" s="103"/>
      <c r="C327" s="103"/>
      <c r="D327" s="208"/>
      <c r="F327" s="178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U327" s="4"/>
      <c r="V327" s="4"/>
      <c r="W327" s="4"/>
      <c r="X327" s="4"/>
      <c r="Y327" s="4"/>
      <c r="Z327" s="4"/>
      <c r="AA327" s="4"/>
      <c r="AB327" s="4"/>
      <c r="AD327" s="4"/>
      <c r="AE327" s="4"/>
      <c r="AF327" s="4"/>
      <c r="AH327" s="4"/>
      <c r="AJ327" s="4"/>
      <c r="AK327" s="4"/>
      <c r="AL327" s="4"/>
      <c r="AN327" s="4"/>
      <c r="AO327" s="4"/>
      <c r="AP327" s="4"/>
      <c r="AQ327" s="4"/>
      <c r="AR327" s="4"/>
      <c r="AS327" s="4"/>
      <c r="AT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K327" s="4"/>
    </row>
    <row r="328" spans="1:63" x14ac:dyDescent="0.3">
      <c r="A328" s="103"/>
      <c r="B328" s="103"/>
      <c r="C328" s="103"/>
      <c r="D328" s="208"/>
      <c r="F328" s="178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U328" s="4"/>
      <c r="V328" s="4"/>
      <c r="W328" s="4"/>
      <c r="X328" s="4"/>
      <c r="Y328" s="4"/>
      <c r="Z328" s="4"/>
      <c r="AA328" s="4"/>
      <c r="AB328" s="4"/>
      <c r="AD328" s="4"/>
      <c r="AE328" s="4"/>
      <c r="AF328" s="4"/>
      <c r="AH328" s="4"/>
      <c r="AJ328" s="4"/>
      <c r="AK328" s="4"/>
      <c r="AL328" s="4"/>
      <c r="AN328" s="4"/>
      <c r="AO328" s="4"/>
      <c r="AP328" s="4"/>
      <c r="AQ328" s="4"/>
      <c r="AR328" s="4"/>
      <c r="AS328" s="4"/>
      <c r="AT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K328" s="4"/>
    </row>
    <row r="329" spans="1:63" x14ac:dyDescent="0.3">
      <c r="A329" s="103"/>
      <c r="B329" s="103"/>
      <c r="C329" s="103"/>
      <c r="D329" s="208"/>
      <c r="F329" s="178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U329" s="4"/>
      <c r="V329" s="4"/>
      <c r="W329" s="4"/>
      <c r="X329" s="4"/>
      <c r="Y329" s="4"/>
      <c r="Z329" s="4"/>
      <c r="AA329" s="4"/>
      <c r="AB329" s="4"/>
      <c r="AD329" s="4"/>
      <c r="AE329" s="4"/>
      <c r="AF329" s="4"/>
      <c r="AH329" s="4"/>
      <c r="AJ329" s="4"/>
      <c r="AK329" s="4"/>
      <c r="AL329" s="4"/>
      <c r="AN329" s="4"/>
      <c r="AO329" s="4"/>
      <c r="AP329" s="4"/>
      <c r="AQ329" s="4"/>
      <c r="AR329" s="4"/>
      <c r="AS329" s="4"/>
      <c r="AT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K329" s="4"/>
    </row>
    <row r="330" spans="1:63" x14ac:dyDescent="0.3">
      <c r="A330" s="103"/>
      <c r="B330" s="103"/>
      <c r="C330" s="103"/>
      <c r="D330" s="208"/>
      <c r="F330" s="178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U330" s="4"/>
      <c r="V330" s="4"/>
      <c r="W330" s="4"/>
      <c r="X330" s="4"/>
      <c r="Y330" s="4"/>
      <c r="Z330" s="4"/>
      <c r="AA330" s="4"/>
      <c r="AB330" s="4"/>
      <c r="AD330" s="4"/>
      <c r="AE330" s="4"/>
      <c r="AF330" s="4"/>
      <c r="AH330" s="4"/>
      <c r="AJ330" s="4"/>
      <c r="AK330" s="4"/>
      <c r="AL330" s="4"/>
      <c r="AN330" s="4"/>
      <c r="AO330" s="4"/>
      <c r="AP330" s="4"/>
      <c r="AQ330" s="4"/>
      <c r="AR330" s="4"/>
      <c r="AS330" s="4"/>
      <c r="AT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K330" s="4"/>
    </row>
    <row r="331" spans="1:63" x14ac:dyDescent="0.3">
      <c r="A331" s="103"/>
      <c r="B331" s="103"/>
      <c r="C331" s="103"/>
      <c r="D331" s="208"/>
      <c r="F331" s="178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U331" s="4"/>
      <c r="V331" s="4"/>
      <c r="W331" s="4"/>
      <c r="X331" s="4"/>
      <c r="Y331" s="4"/>
      <c r="Z331" s="4"/>
      <c r="AA331" s="4"/>
      <c r="AB331" s="4"/>
      <c r="AD331" s="4"/>
      <c r="AE331" s="4"/>
      <c r="AF331" s="4"/>
      <c r="AH331" s="4"/>
      <c r="AJ331" s="4"/>
      <c r="AK331" s="4"/>
      <c r="AL331" s="4"/>
      <c r="AN331" s="4"/>
      <c r="AO331" s="4"/>
      <c r="AP331" s="4"/>
      <c r="AQ331" s="4"/>
      <c r="AR331" s="4"/>
      <c r="AS331" s="4"/>
      <c r="AT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K331" s="4"/>
    </row>
    <row r="332" spans="1:63" x14ac:dyDescent="0.3">
      <c r="A332" s="103"/>
      <c r="B332" s="103"/>
      <c r="C332" s="103"/>
      <c r="D332" s="208"/>
      <c r="F332" s="178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U332" s="4"/>
      <c r="V332" s="4"/>
      <c r="W332" s="4"/>
      <c r="X332" s="4"/>
      <c r="Y332" s="4"/>
      <c r="Z332" s="4"/>
      <c r="AA332" s="4"/>
      <c r="AB332" s="4"/>
      <c r="AD332" s="4"/>
      <c r="AE332" s="4"/>
      <c r="AF332" s="4"/>
      <c r="AH332" s="4"/>
      <c r="AJ332" s="4"/>
      <c r="AK332" s="4"/>
      <c r="AL332" s="4"/>
      <c r="AN332" s="4"/>
      <c r="AO332" s="4"/>
      <c r="AP332" s="4"/>
      <c r="AQ332" s="4"/>
      <c r="AR332" s="4"/>
      <c r="AS332" s="4"/>
      <c r="AT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K332" s="4"/>
    </row>
    <row r="333" spans="1:63" x14ac:dyDescent="0.3">
      <c r="A333" s="103"/>
      <c r="B333" s="103"/>
      <c r="C333" s="103"/>
      <c r="D333" s="208"/>
      <c r="F333" s="178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U333" s="4"/>
      <c r="V333" s="4"/>
      <c r="W333" s="4"/>
      <c r="X333" s="4"/>
      <c r="Y333" s="4"/>
      <c r="Z333" s="4"/>
      <c r="AA333" s="4"/>
      <c r="AB333" s="4"/>
      <c r="AD333" s="4"/>
      <c r="AE333" s="4"/>
      <c r="AF333" s="4"/>
      <c r="AH333" s="4"/>
      <c r="AJ333" s="4"/>
      <c r="AK333" s="4"/>
      <c r="AL333" s="4"/>
      <c r="AN333" s="4"/>
      <c r="AO333" s="4"/>
      <c r="AP333" s="4"/>
      <c r="AQ333" s="4"/>
      <c r="AR333" s="4"/>
      <c r="AS333" s="4"/>
      <c r="AT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K333" s="4"/>
    </row>
    <row r="334" spans="1:63" x14ac:dyDescent="0.3">
      <c r="A334" s="103"/>
      <c r="B334" s="103"/>
      <c r="C334" s="103"/>
      <c r="D334" s="208"/>
      <c r="F334" s="178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U334" s="4"/>
      <c r="V334" s="4"/>
      <c r="W334" s="4"/>
      <c r="X334" s="4"/>
      <c r="Y334" s="4"/>
      <c r="Z334" s="4"/>
      <c r="AA334" s="4"/>
      <c r="AB334" s="4"/>
      <c r="AD334" s="4"/>
      <c r="AE334" s="4"/>
      <c r="AF334" s="4"/>
      <c r="AH334" s="4"/>
      <c r="AJ334" s="4"/>
      <c r="AK334" s="4"/>
      <c r="AL334" s="4"/>
      <c r="AN334" s="4"/>
      <c r="AO334" s="4"/>
      <c r="AP334" s="4"/>
      <c r="AQ334" s="4"/>
      <c r="AR334" s="4"/>
      <c r="AS334" s="4"/>
      <c r="AT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K334" s="4"/>
    </row>
    <row r="335" spans="1:63" x14ac:dyDescent="0.3">
      <c r="A335" s="103"/>
      <c r="B335" s="103"/>
      <c r="C335" s="103"/>
      <c r="D335" s="208"/>
      <c r="F335" s="178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U335" s="4"/>
      <c r="V335" s="4"/>
      <c r="W335" s="4"/>
      <c r="X335" s="4"/>
      <c r="Y335" s="4"/>
      <c r="Z335" s="4"/>
      <c r="AA335" s="4"/>
      <c r="AB335" s="4"/>
      <c r="AD335" s="4"/>
      <c r="AE335" s="4"/>
      <c r="AF335" s="4"/>
      <c r="AH335" s="4"/>
      <c r="AJ335" s="4"/>
      <c r="AK335" s="4"/>
      <c r="AL335" s="4"/>
      <c r="AN335" s="4"/>
      <c r="AO335" s="4"/>
      <c r="AP335" s="4"/>
      <c r="AQ335" s="4"/>
      <c r="AR335" s="4"/>
      <c r="AS335" s="4"/>
      <c r="AT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K335" s="4"/>
    </row>
    <row r="336" spans="1:63" x14ac:dyDescent="0.3">
      <c r="A336" s="103"/>
      <c r="B336" s="103"/>
      <c r="C336" s="103"/>
      <c r="D336" s="208"/>
      <c r="F336" s="178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U336" s="4"/>
      <c r="V336" s="4"/>
      <c r="W336" s="4"/>
      <c r="X336" s="4"/>
      <c r="Y336" s="4"/>
      <c r="Z336" s="4"/>
      <c r="AA336" s="4"/>
      <c r="AB336" s="4"/>
      <c r="AD336" s="4"/>
      <c r="AE336" s="4"/>
      <c r="AF336" s="4"/>
      <c r="AH336" s="4"/>
      <c r="AJ336" s="4"/>
      <c r="AK336" s="4"/>
      <c r="AL336" s="4"/>
      <c r="AN336" s="4"/>
      <c r="AO336" s="4"/>
      <c r="AP336" s="4"/>
      <c r="AQ336" s="4"/>
      <c r="AR336" s="4"/>
      <c r="AS336" s="4"/>
      <c r="AT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K336" s="4"/>
    </row>
    <row r="337" spans="1:63" x14ac:dyDescent="0.3">
      <c r="A337" s="103"/>
      <c r="B337" s="103"/>
      <c r="C337" s="103"/>
      <c r="D337" s="208"/>
      <c r="F337" s="178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U337" s="4"/>
      <c r="V337" s="4"/>
      <c r="W337" s="4"/>
      <c r="X337" s="4"/>
      <c r="Y337" s="4"/>
      <c r="Z337" s="4"/>
      <c r="AA337" s="4"/>
      <c r="AB337" s="4"/>
      <c r="AD337" s="4"/>
      <c r="AE337" s="4"/>
      <c r="AF337" s="4"/>
      <c r="AH337" s="4"/>
      <c r="AJ337" s="4"/>
      <c r="AK337" s="4"/>
      <c r="AL337" s="4"/>
      <c r="AN337" s="4"/>
      <c r="AO337" s="4"/>
      <c r="AP337" s="4"/>
      <c r="AQ337" s="4"/>
      <c r="AR337" s="4"/>
      <c r="AS337" s="4"/>
      <c r="AT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K337" s="4"/>
    </row>
    <row r="338" spans="1:63" x14ac:dyDescent="0.3">
      <c r="A338" s="103"/>
      <c r="B338" s="103"/>
      <c r="C338" s="103"/>
      <c r="D338" s="208"/>
      <c r="F338" s="178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U338" s="4"/>
      <c r="V338" s="4"/>
      <c r="W338" s="4"/>
      <c r="X338" s="4"/>
      <c r="Y338" s="4"/>
      <c r="Z338" s="4"/>
      <c r="AA338" s="4"/>
      <c r="AB338" s="4"/>
      <c r="AD338" s="4"/>
      <c r="AE338" s="4"/>
      <c r="AF338" s="4"/>
      <c r="AH338" s="4"/>
      <c r="AJ338" s="4"/>
      <c r="AK338" s="4"/>
      <c r="AL338" s="4"/>
      <c r="AN338" s="4"/>
      <c r="AO338" s="4"/>
      <c r="AP338" s="4"/>
      <c r="AQ338" s="4"/>
      <c r="AR338" s="4"/>
      <c r="AS338" s="4"/>
      <c r="AT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K338" s="4"/>
    </row>
    <row r="339" spans="1:63" x14ac:dyDescent="0.3">
      <c r="A339" s="103"/>
      <c r="B339" s="103"/>
      <c r="C339" s="103"/>
      <c r="D339" s="208"/>
      <c r="F339" s="178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U339" s="4"/>
      <c r="V339" s="4"/>
      <c r="W339" s="4"/>
      <c r="X339" s="4"/>
      <c r="Y339" s="4"/>
      <c r="Z339" s="4"/>
      <c r="AA339" s="4"/>
      <c r="AB339" s="4"/>
      <c r="AD339" s="4"/>
      <c r="AE339" s="4"/>
      <c r="AF339" s="4"/>
      <c r="AH339" s="4"/>
      <c r="AJ339" s="4"/>
      <c r="AK339" s="4"/>
      <c r="AL339" s="4"/>
      <c r="AN339" s="4"/>
      <c r="AO339" s="4"/>
      <c r="AP339" s="4"/>
      <c r="AQ339" s="4"/>
      <c r="AR339" s="4"/>
      <c r="AS339" s="4"/>
      <c r="AT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K339" s="4"/>
    </row>
    <row r="340" spans="1:63" x14ac:dyDescent="0.3">
      <c r="A340" s="103"/>
      <c r="B340" s="103"/>
      <c r="C340" s="103"/>
      <c r="D340" s="208"/>
      <c r="F340" s="178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U340" s="4"/>
      <c r="V340" s="4"/>
      <c r="W340" s="4"/>
      <c r="X340" s="4"/>
      <c r="Y340" s="4"/>
      <c r="Z340" s="4"/>
      <c r="AA340" s="4"/>
      <c r="AB340" s="4"/>
      <c r="AD340" s="4"/>
      <c r="AE340" s="4"/>
      <c r="AF340" s="4"/>
      <c r="AH340" s="4"/>
      <c r="AJ340" s="4"/>
      <c r="AK340" s="4"/>
      <c r="AL340" s="4"/>
      <c r="AN340" s="4"/>
      <c r="AO340" s="4"/>
      <c r="AP340" s="4"/>
      <c r="AQ340" s="4"/>
      <c r="AR340" s="4"/>
      <c r="AS340" s="4"/>
      <c r="AT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K340" s="4"/>
    </row>
    <row r="341" spans="1:63" x14ac:dyDescent="0.3">
      <c r="A341" s="103"/>
      <c r="B341" s="103"/>
      <c r="C341" s="103"/>
      <c r="D341" s="208"/>
      <c r="F341" s="178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U341" s="4"/>
      <c r="V341" s="4"/>
      <c r="W341" s="4"/>
      <c r="X341" s="4"/>
      <c r="Y341" s="4"/>
      <c r="Z341" s="4"/>
      <c r="AA341" s="4"/>
      <c r="AB341" s="4"/>
      <c r="AD341" s="4"/>
      <c r="AE341" s="4"/>
      <c r="AF341" s="4"/>
      <c r="AH341" s="4"/>
      <c r="AJ341" s="4"/>
      <c r="AK341" s="4"/>
      <c r="AL341" s="4"/>
      <c r="AN341" s="4"/>
      <c r="AO341" s="4"/>
      <c r="AP341" s="4"/>
      <c r="AQ341" s="4"/>
      <c r="AR341" s="4"/>
      <c r="AS341" s="4"/>
      <c r="AT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K341" s="4"/>
    </row>
    <row r="342" spans="1:63" x14ac:dyDescent="0.3">
      <c r="A342" s="103"/>
      <c r="B342" s="103"/>
      <c r="C342" s="103"/>
      <c r="D342" s="208"/>
      <c r="F342" s="178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U342" s="4"/>
      <c r="V342" s="4"/>
      <c r="W342" s="4"/>
      <c r="X342" s="4"/>
      <c r="Y342" s="4"/>
      <c r="Z342" s="4"/>
      <c r="AA342" s="4"/>
      <c r="AB342" s="4"/>
      <c r="AD342" s="4"/>
      <c r="AE342" s="4"/>
      <c r="AF342" s="4"/>
      <c r="AH342" s="4"/>
      <c r="AJ342" s="4"/>
      <c r="AK342" s="4"/>
      <c r="AL342" s="4"/>
      <c r="AN342" s="4"/>
      <c r="AO342" s="4"/>
      <c r="AP342" s="4"/>
      <c r="AQ342" s="4"/>
      <c r="AR342" s="4"/>
      <c r="AS342" s="4"/>
      <c r="AT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K342" s="4"/>
    </row>
    <row r="343" spans="1:63" x14ac:dyDescent="0.3">
      <c r="A343" s="103"/>
      <c r="B343" s="103"/>
      <c r="C343" s="103"/>
      <c r="D343" s="208"/>
      <c r="F343" s="178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U343" s="4"/>
      <c r="V343" s="4"/>
      <c r="W343" s="4"/>
      <c r="X343" s="4"/>
      <c r="Y343" s="4"/>
      <c r="Z343" s="4"/>
      <c r="AA343" s="4"/>
      <c r="AB343" s="4"/>
      <c r="AD343" s="4"/>
      <c r="AE343" s="4"/>
      <c r="AF343" s="4"/>
      <c r="AH343" s="4"/>
      <c r="AJ343" s="4"/>
      <c r="AK343" s="4"/>
      <c r="AL343" s="4"/>
      <c r="AN343" s="4"/>
      <c r="AO343" s="4"/>
      <c r="AP343" s="4"/>
      <c r="AQ343" s="4"/>
      <c r="AR343" s="4"/>
      <c r="AS343" s="4"/>
      <c r="AT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K343" s="4"/>
    </row>
    <row r="344" spans="1:63" x14ac:dyDescent="0.3">
      <c r="A344" s="103"/>
      <c r="B344" s="103"/>
      <c r="C344" s="103"/>
      <c r="D344" s="208"/>
      <c r="F344" s="178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U344" s="4"/>
      <c r="V344" s="4"/>
      <c r="W344" s="4"/>
      <c r="X344" s="4"/>
      <c r="Y344" s="4"/>
      <c r="Z344" s="4"/>
      <c r="AA344" s="4"/>
      <c r="AB344" s="4"/>
      <c r="AD344" s="4"/>
      <c r="AE344" s="4"/>
      <c r="AF344" s="4"/>
      <c r="AH344" s="4"/>
      <c r="AJ344" s="4"/>
      <c r="AK344" s="4"/>
      <c r="AL344" s="4"/>
      <c r="AN344" s="4"/>
      <c r="AO344" s="4"/>
      <c r="AP344" s="4"/>
      <c r="AQ344" s="4"/>
      <c r="AR344" s="4"/>
      <c r="AS344" s="4"/>
      <c r="AT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K344" s="4"/>
    </row>
    <row r="345" spans="1:63" x14ac:dyDescent="0.3">
      <c r="A345" s="103"/>
      <c r="B345" s="103"/>
      <c r="C345" s="103"/>
      <c r="D345" s="208"/>
      <c r="F345" s="178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U345" s="4"/>
      <c r="V345" s="4"/>
      <c r="W345" s="4"/>
      <c r="X345" s="4"/>
      <c r="Y345" s="4"/>
      <c r="Z345" s="4"/>
      <c r="AA345" s="4"/>
      <c r="AB345" s="4"/>
      <c r="AD345" s="4"/>
      <c r="AE345" s="4"/>
      <c r="AF345" s="4"/>
      <c r="AH345" s="4"/>
      <c r="AJ345" s="4"/>
      <c r="AK345" s="4"/>
      <c r="AL345" s="4"/>
      <c r="AN345" s="4"/>
      <c r="AO345" s="4"/>
      <c r="AP345" s="4"/>
      <c r="AQ345" s="4"/>
      <c r="AR345" s="4"/>
      <c r="AS345" s="4"/>
      <c r="AT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K345" s="4"/>
    </row>
    <row r="346" spans="1:63" x14ac:dyDescent="0.3">
      <c r="A346" s="103"/>
      <c r="B346" s="103"/>
      <c r="C346" s="103"/>
      <c r="D346" s="208"/>
      <c r="F346" s="178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U346" s="4"/>
      <c r="V346" s="4"/>
      <c r="W346" s="4"/>
      <c r="X346" s="4"/>
      <c r="Y346" s="4"/>
      <c r="Z346" s="4"/>
      <c r="AA346" s="4"/>
      <c r="AB346" s="4"/>
      <c r="AD346" s="4"/>
      <c r="AE346" s="4"/>
      <c r="AF346" s="4"/>
      <c r="AH346" s="4"/>
      <c r="AJ346" s="4"/>
      <c r="AK346" s="4"/>
      <c r="AL346" s="4"/>
      <c r="AN346" s="4"/>
      <c r="AO346" s="4"/>
      <c r="AP346" s="4"/>
      <c r="AQ346" s="4"/>
      <c r="AR346" s="4"/>
      <c r="AS346" s="4"/>
      <c r="AT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K346" s="4"/>
    </row>
    <row r="347" spans="1:63" x14ac:dyDescent="0.3">
      <c r="A347" s="103"/>
      <c r="B347" s="103"/>
      <c r="C347" s="103"/>
      <c r="D347" s="208"/>
      <c r="F347" s="178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U347" s="4"/>
      <c r="V347" s="4"/>
      <c r="W347" s="4"/>
      <c r="X347" s="4"/>
      <c r="Y347" s="4"/>
      <c r="Z347" s="4"/>
      <c r="AA347" s="4"/>
      <c r="AB347" s="4"/>
      <c r="AD347" s="4"/>
      <c r="AE347" s="4"/>
      <c r="AF347" s="4"/>
      <c r="AH347" s="4"/>
      <c r="AJ347" s="4"/>
      <c r="AK347" s="4"/>
      <c r="AL347" s="4"/>
      <c r="AN347" s="4"/>
      <c r="AO347" s="4"/>
      <c r="AP347" s="4"/>
      <c r="AQ347" s="4"/>
      <c r="AR347" s="4"/>
      <c r="AS347" s="4"/>
      <c r="AT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K347" s="4"/>
    </row>
    <row r="348" spans="1:63" x14ac:dyDescent="0.3">
      <c r="A348" s="103"/>
      <c r="B348" s="103"/>
      <c r="C348" s="103"/>
      <c r="D348" s="208"/>
      <c r="F348" s="178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U348" s="4"/>
      <c r="V348" s="4"/>
      <c r="W348" s="4"/>
      <c r="X348" s="4"/>
      <c r="Y348" s="4"/>
      <c r="Z348" s="4"/>
      <c r="AA348" s="4"/>
      <c r="AB348" s="4"/>
      <c r="AD348" s="4"/>
      <c r="AE348" s="4"/>
      <c r="AF348" s="4"/>
      <c r="AH348" s="4"/>
      <c r="AJ348" s="4"/>
      <c r="AK348" s="4"/>
      <c r="AL348" s="4"/>
      <c r="AN348" s="4"/>
      <c r="AO348" s="4"/>
      <c r="AP348" s="4"/>
      <c r="AQ348" s="4"/>
      <c r="AR348" s="4"/>
      <c r="AS348" s="4"/>
      <c r="AT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K348" s="4"/>
    </row>
    <row r="349" spans="1:63" x14ac:dyDescent="0.3">
      <c r="A349" s="103"/>
      <c r="B349" s="103"/>
      <c r="C349" s="103"/>
      <c r="D349" s="208"/>
      <c r="F349" s="178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U349" s="4"/>
      <c r="V349" s="4"/>
      <c r="W349" s="4"/>
      <c r="X349" s="4"/>
      <c r="Y349" s="4"/>
      <c r="Z349" s="4"/>
      <c r="AA349" s="4"/>
      <c r="AB349" s="4"/>
      <c r="AD349" s="4"/>
      <c r="AE349" s="4"/>
      <c r="AF349" s="4"/>
      <c r="AH349" s="4"/>
      <c r="AJ349" s="4"/>
      <c r="AK349" s="4"/>
      <c r="AL349" s="4"/>
      <c r="AN349" s="4"/>
      <c r="AO349" s="4"/>
      <c r="AP349" s="4"/>
      <c r="AQ349" s="4"/>
      <c r="AR349" s="4"/>
      <c r="AS349" s="4"/>
      <c r="AT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K349" s="4"/>
    </row>
    <row r="350" spans="1:63" x14ac:dyDescent="0.3">
      <c r="A350" s="103"/>
      <c r="B350" s="103"/>
      <c r="C350" s="103"/>
      <c r="D350" s="208"/>
      <c r="F350" s="178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U350" s="4"/>
      <c r="V350" s="4"/>
      <c r="W350" s="4"/>
      <c r="X350" s="4"/>
      <c r="Y350" s="4"/>
      <c r="Z350" s="4"/>
      <c r="AA350" s="4"/>
      <c r="AB350" s="4"/>
      <c r="AD350" s="4"/>
      <c r="AE350" s="4"/>
      <c r="AF350" s="4"/>
      <c r="AH350" s="4"/>
      <c r="AJ350" s="4"/>
      <c r="AK350" s="4"/>
      <c r="AL350" s="4"/>
      <c r="AN350" s="4"/>
      <c r="AO350" s="4"/>
      <c r="AP350" s="4"/>
      <c r="AQ350" s="4"/>
      <c r="AR350" s="4"/>
      <c r="AS350" s="4"/>
      <c r="AT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K350" s="4"/>
    </row>
    <row r="351" spans="1:63" x14ac:dyDescent="0.3">
      <c r="A351" s="103"/>
      <c r="B351" s="103"/>
      <c r="C351" s="103"/>
      <c r="D351" s="208"/>
      <c r="F351" s="178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U351" s="4"/>
      <c r="V351" s="4"/>
      <c r="W351" s="4"/>
      <c r="X351" s="4"/>
      <c r="Y351" s="4"/>
      <c r="Z351" s="4"/>
      <c r="AA351" s="4"/>
      <c r="AB351" s="4"/>
      <c r="AD351" s="4"/>
      <c r="AE351" s="4"/>
      <c r="AF351" s="4"/>
      <c r="AH351" s="4"/>
      <c r="AJ351" s="4"/>
      <c r="AK351" s="4"/>
      <c r="AL351" s="4"/>
      <c r="AN351" s="4"/>
      <c r="AO351" s="4"/>
      <c r="AP351" s="4"/>
      <c r="AQ351" s="4"/>
      <c r="AR351" s="4"/>
      <c r="AS351" s="4"/>
      <c r="AT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K351" s="4"/>
    </row>
    <row r="352" spans="1:63" x14ac:dyDescent="0.3">
      <c r="A352" s="103"/>
      <c r="B352" s="103"/>
      <c r="C352" s="103"/>
      <c r="D352" s="208"/>
      <c r="F352" s="178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U352" s="4"/>
      <c r="V352" s="4"/>
      <c r="W352" s="4"/>
      <c r="X352" s="4"/>
      <c r="Y352" s="4"/>
      <c r="Z352" s="4"/>
      <c r="AA352" s="4"/>
      <c r="AB352" s="4"/>
      <c r="AD352" s="4"/>
      <c r="AE352" s="4"/>
      <c r="AF352" s="4"/>
      <c r="AH352" s="4"/>
      <c r="AJ352" s="4"/>
      <c r="AK352" s="4"/>
      <c r="AL352" s="4"/>
      <c r="AN352" s="4"/>
      <c r="AO352" s="4"/>
      <c r="AP352" s="4"/>
      <c r="AQ352" s="4"/>
      <c r="AR352" s="4"/>
      <c r="AS352" s="4"/>
      <c r="AT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K352" s="4"/>
    </row>
    <row r="353" spans="1:63" x14ac:dyDescent="0.3">
      <c r="A353" s="103"/>
      <c r="B353" s="103"/>
      <c r="C353" s="103"/>
      <c r="D353" s="208"/>
      <c r="F353" s="178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U353" s="4"/>
      <c r="V353" s="4"/>
      <c r="W353" s="4"/>
      <c r="X353" s="4"/>
      <c r="Y353" s="4"/>
      <c r="Z353" s="4"/>
      <c r="AA353" s="4"/>
      <c r="AB353" s="4"/>
      <c r="AD353" s="4"/>
      <c r="AE353" s="4"/>
      <c r="AF353" s="4"/>
      <c r="AH353" s="4"/>
      <c r="AJ353" s="4"/>
      <c r="AK353" s="4"/>
      <c r="AL353" s="4"/>
      <c r="AN353" s="4"/>
      <c r="AO353" s="4"/>
      <c r="AP353" s="4"/>
      <c r="AQ353" s="4"/>
      <c r="AR353" s="4"/>
      <c r="AS353" s="4"/>
      <c r="AT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K353" s="4"/>
    </row>
    <row r="354" spans="1:63" x14ac:dyDescent="0.3">
      <c r="A354" s="103"/>
      <c r="B354" s="103"/>
      <c r="C354" s="103"/>
      <c r="D354" s="208"/>
      <c r="F354" s="178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U354" s="4"/>
      <c r="V354" s="4"/>
      <c r="W354" s="4"/>
      <c r="X354" s="4"/>
      <c r="Y354" s="4"/>
      <c r="Z354" s="4"/>
      <c r="AA354" s="4"/>
      <c r="AB354" s="4"/>
      <c r="AD354" s="4"/>
      <c r="AE354" s="4"/>
      <c r="AF354" s="4"/>
      <c r="AH354" s="4"/>
      <c r="AJ354" s="4"/>
      <c r="AK354" s="4"/>
      <c r="AL354" s="4"/>
      <c r="AN354" s="4"/>
      <c r="AO354" s="4"/>
      <c r="AP354" s="4"/>
      <c r="AQ354" s="4"/>
      <c r="AR354" s="4"/>
      <c r="AS354" s="4"/>
      <c r="AT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K354" s="4"/>
    </row>
    <row r="355" spans="1:63" x14ac:dyDescent="0.3">
      <c r="A355" s="103"/>
      <c r="B355" s="103"/>
      <c r="C355" s="103"/>
      <c r="D355" s="208"/>
      <c r="F355" s="178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U355" s="4"/>
      <c r="V355" s="4"/>
      <c r="W355" s="4"/>
      <c r="X355" s="4"/>
      <c r="Y355" s="4"/>
      <c r="Z355" s="4"/>
      <c r="AA355" s="4"/>
      <c r="AB355" s="4"/>
      <c r="AD355" s="4"/>
      <c r="AE355" s="4"/>
      <c r="AF355" s="4"/>
      <c r="AH355" s="4"/>
      <c r="AJ355" s="4"/>
      <c r="AK355" s="4"/>
      <c r="AL355" s="4"/>
      <c r="AN355" s="4"/>
      <c r="AO355" s="4"/>
      <c r="AP355" s="4"/>
      <c r="AQ355" s="4"/>
      <c r="AR355" s="4"/>
      <c r="AS355" s="4"/>
      <c r="AT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K355" s="4"/>
    </row>
    <row r="356" spans="1:63" x14ac:dyDescent="0.3">
      <c r="A356" s="103"/>
      <c r="B356" s="103"/>
      <c r="C356" s="103"/>
      <c r="D356" s="208"/>
      <c r="F356" s="178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U356" s="4"/>
      <c r="V356" s="4"/>
      <c r="W356" s="4"/>
      <c r="X356" s="4"/>
      <c r="Y356" s="4"/>
      <c r="Z356" s="4"/>
      <c r="AA356" s="4"/>
      <c r="AB356" s="4"/>
      <c r="AD356" s="4"/>
      <c r="AE356" s="4"/>
      <c r="AF356" s="4"/>
      <c r="AH356" s="4"/>
      <c r="AJ356" s="4"/>
      <c r="AK356" s="4"/>
      <c r="AL356" s="4"/>
      <c r="AN356" s="4"/>
      <c r="AO356" s="4"/>
      <c r="AP356" s="4"/>
      <c r="AQ356" s="4"/>
      <c r="AR356" s="4"/>
      <c r="AS356" s="4"/>
      <c r="AT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K356" s="4"/>
    </row>
    <row r="357" spans="1:63" x14ac:dyDescent="0.3">
      <c r="A357" s="103"/>
      <c r="B357" s="103"/>
      <c r="C357" s="103"/>
      <c r="D357" s="208"/>
      <c r="F357" s="178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U357" s="4"/>
      <c r="V357" s="4"/>
      <c r="W357" s="4"/>
      <c r="X357" s="4"/>
      <c r="Y357" s="4"/>
      <c r="Z357" s="4"/>
      <c r="AA357" s="4"/>
      <c r="AB357" s="4"/>
      <c r="AD357" s="4"/>
      <c r="AE357" s="4"/>
      <c r="AF357" s="4"/>
      <c r="AH357" s="4"/>
      <c r="AJ357" s="4"/>
      <c r="AK357" s="4"/>
      <c r="AL357" s="4"/>
      <c r="AN357" s="4"/>
      <c r="AO357" s="4"/>
      <c r="AP357" s="4"/>
      <c r="AQ357" s="4"/>
      <c r="AR357" s="4"/>
      <c r="AS357" s="4"/>
      <c r="AT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K357" s="4"/>
    </row>
    <row r="358" spans="1:63" x14ac:dyDescent="0.3">
      <c r="A358" s="103"/>
      <c r="B358" s="103"/>
      <c r="C358" s="103"/>
      <c r="D358" s="208"/>
      <c r="F358" s="178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U358" s="4"/>
      <c r="V358" s="4"/>
      <c r="W358" s="4"/>
      <c r="X358" s="4"/>
      <c r="Y358" s="4"/>
      <c r="Z358" s="4"/>
      <c r="AA358" s="4"/>
      <c r="AB358" s="4"/>
      <c r="AD358" s="4"/>
      <c r="AE358" s="4"/>
      <c r="AF358" s="4"/>
      <c r="AH358" s="4"/>
      <c r="AJ358" s="4"/>
      <c r="AK358" s="4"/>
      <c r="AL358" s="4"/>
      <c r="AN358" s="4"/>
      <c r="AO358" s="4"/>
      <c r="AP358" s="4"/>
      <c r="AQ358" s="4"/>
      <c r="AR358" s="4"/>
      <c r="AS358" s="4"/>
      <c r="AT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K358" s="4"/>
    </row>
    <row r="359" spans="1:63" x14ac:dyDescent="0.3">
      <c r="A359" s="103"/>
      <c r="B359" s="103"/>
      <c r="C359" s="103"/>
      <c r="D359" s="208"/>
      <c r="F359" s="178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U359" s="4"/>
      <c r="V359" s="4"/>
      <c r="W359" s="4"/>
      <c r="X359" s="4"/>
      <c r="Y359" s="4"/>
      <c r="Z359" s="4"/>
      <c r="AA359" s="4"/>
      <c r="AB359" s="4"/>
      <c r="AD359" s="4"/>
      <c r="AE359" s="4"/>
      <c r="AF359" s="4"/>
      <c r="AH359" s="4"/>
      <c r="AJ359" s="4"/>
      <c r="AK359" s="4"/>
      <c r="AL359" s="4"/>
      <c r="AN359" s="4"/>
      <c r="AO359" s="4"/>
      <c r="AP359" s="4"/>
      <c r="AQ359" s="4"/>
      <c r="AR359" s="4"/>
      <c r="AS359" s="4"/>
      <c r="AT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K359" s="4"/>
    </row>
    <row r="360" spans="1:63" x14ac:dyDescent="0.3">
      <c r="A360" s="103"/>
      <c r="B360" s="103"/>
      <c r="C360" s="103"/>
      <c r="D360" s="208"/>
      <c r="F360" s="178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U360" s="4"/>
      <c r="V360" s="4"/>
      <c r="W360" s="4"/>
      <c r="X360" s="4"/>
      <c r="Y360" s="4"/>
      <c r="Z360" s="4"/>
      <c r="AA360" s="4"/>
      <c r="AB360" s="4"/>
      <c r="AD360" s="4"/>
      <c r="AE360" s="4"/>
      <c r="AF360" s="4"/>
      <c r="AH360" s="4"/>
      <c r="AJ360" s="4"/>
      <c r="AK360" s="4"/>
      <c r="AL360" s="4"/>
      <c r="AN360" s="4"/>
      <c r="AO360" s="4"/>
      <c r="AP360" s="4"/>
      <c r="AQ360" s="4"/>
      <c r="AR360" s="4"/>
      <c r="AS360" s="4"/>
      <c r="AT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K360" s="4"/>
    </row>
    <row r="361" spans="1:63" x14ac:dyDescent="0.3">
      <c r="A361" s="103"/>
      <c r="B361" s="103"/>
      <c r="C361" s="103"/>
      <c r="D361" s="208"/>
      <c r="F361" s="178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U361" s="4"/>
      <c r="V361" s="4"/>
      <c r="W361" s="4"/>
      <c r="X361" s="4"/>
      <c r="Y361" s="4"/>
      <c r="Z361" s="4"/>
      <c r="AA361" s="4"/>
      <c r="AB361" s="4"/>
      <c r="AD361" s="4"/>
      <c r="AE361" s="4"/>
      <c r="AF361" s="4"/>
      <c r="AH361" s="4"/>
      <c r="AJ361" s="4"/>
      <c r="AK361" s="4"/>
      <c r="AL361" s="4"/>
      <c r="AN361" s="4"/>
      <c r="AO361" s="4"/>
      <c r="AP361" s="4"/>
      <c r="AQ361" s="4"/>
      <c r="AR361" s="4"/>
      <c r="AS361" s="4"/>
      <c r="AT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K361" s="4"/>
    </row>
    <row r="362" spans="1:63" x14ac:dyDescent="0.3">
      <c r="A362" s="103"/>
      <c r="B362" s="103"/>
      <c r="C362" s="103"/>
      <c r="D362" s="208"/>
      <c r="F362" s="178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U362" s="4"/>
      <c r="V362" s="4"/>
      <c r="W362" s="4"/>
      <c r="X362" s="4"/>
      <c r="Y362" s="4"/>
      <c r="Z362" s="4"/>
      <c r="AA362" s="4"/>
      <c r="AB362" s="4"/>
      <c r="AD362" s="4"/>
      <c r="AE362" s="4"/>
      <c r="AF362" s="4"/>
      <c r="AH362" s="4"/>
      <c r="AJ362" s="4"/>
      <c r="AK362" s="4"/>
      <c r="AL362" s="4"/>
      <c r="AN362" s="4"/>
      <c r="AO362" s="4"/>
      <c r="AP362" s="4"/>
      <c r="AQ362" s="4"/>
      <c r="AR362" s="4"/>
      <c r="AS362" s="4"/>
      <c r="AT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K362" s="4"/>
    </row>
    <row r="363" spans="1:63" x14ac:dyDescent="0.3">
      <c r="A363" s="103"/>
      <c r="B363" s="103"/>
      <c r="C363" s="103"/>
      <c r="D363" s="208"/>
      <c r="F363" s="178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U363" s="4"/>
      <c r="V363" s="4"/>
      <c r="W363" s="4"/>
      <c r="X363" s="4"/>
      <c r="Y363" s="4"/>
      <c r="Z363" s="4"/>
      <c r="AA363" s="4"/>
      <c r="AB363" s="4"/>
      <c r="AD363" s="4"/>
      <c r="AE363" s="4"/>
      <c r="AF363" s="4"/>
      <c r="AH363" s="4"/>
      <c r="AJ363" s="4"/>
      <c r="AK363" s="4"/>
      <c r="AL363" s="4"/>
      <c r="AN363" s="4"/>
      <c r="AO363" s="4"/>
      <c r="AP363" s="4"/>
      <c r="AQ363" s="4"/>
      <c r="AR363" s="4"/>
      <c r="AS363" s="4"/>
      <c r="AT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K363" s="4"/>
    </row>
    <row r="364" spans="1:63" x14ac:dyDescent="0.3">
      <c r="A364" s="103"/>
      <c r="B364" s="103"/>
      <c r="C364" s="103"/>
      <c r="D364" s="208"/>
      <c r="F364" s="178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U364" s="4"/>
      <c r="V364" s="4"/>
      <c r="W364" s="4"/>
      <c r="X364" s="4"/>
      <c r="Y364" s="4"/>
      <c r="Z364" s="4"/>
      <c r="AA364" s="4"/>
      <c r="AB364" s="4"/>
      <c r="AD364" s="4"/>
      <c r="AE364" s="4"/>
      <c r="AF364" s="4"/>
      <c r="AH364" s="4"/>
      <c r="AJ364" s="4"/>
      <c r="AK364" s="4"/>
      <c r="AL364" s="4"/>
      <c r="AN364" s="4"/>
      <c r="AO364" s="4"/>
      <c r="AP364" s="4"/>
      <c r="AQ364" s="4"/>
      <c r="AR364" s="4"/>
      <c r="AS364" s="4"/>
      <c r="AT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K364" s="4"/>
    </row>
    <row r="365" spans="1:63" x14ac:dyDescent="0.3">
      <c r="A365" s="103"/>
      <c r="B365" s="103"/>
      <c r="C365" s="103"/>
      <c r="D365" s="208"/>
      <c r="F365" s="178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U365" s="4"/>
      <c r="V365" s="4"/>
      <c r="W365" s="4"/>
      <c r="X365" s="4"/>
      <c r="Y365" s="4"/>
      <c r="Z365" s="4"/>
      <c r="AA365" s="4"/>
      <c r="AB365" s="4"/>
      <c r="AD365" s="4"/>
      <c r="AE365" s="4"/>
      <c r="AF365" s="4"/>
      <c r="AH365" s="4"/>
      <c r="AJ365" s="4"/>
      <c r="AK365" s="4"/>
      <c r="AL365" s="4"/>
      <c r="AN365" s="4"/>
      <c r="AO365" s="4"/>
      <c r="AP365" s="4"/>
      <c r="AQ365" s="4"/>
      <c r="AR365" s="4"/>
      <c r="AS365" s="4"/>
      <c r="AT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K365" s="4"/>
    </row>
    <row r="366" spans="1:63" x14ac:dyDescent="0.3">
      <c r="A366" s="103"/>
      <c r="B366" s="103"/>
      <c r="C366" s="103"/>
      <c r="D366" s="208"/>
      <c r="F366" s="178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U366" s="4"/>
      <c r="V366" s="4"/>
      <c r="W366" s="4"/>
      <c r="X366" s="4"/>
      <c r="Y366" s="4"/>
      <c r="Z366" s="4"/>
      <c r="AA366" s="4"/>
      <c r="AB366" s="4"/>
      <c r="AD366" s="4"/>
      <c r="AE366" s="4"/>
      <c r="AF366" s="4"/>
      <c r="AH366" s="4"/>
      <c r="AJ366" s="4"/>
      <c r="AK366" s="4"/>
      <c r="AL366" s="4"/>
      <c r="AN366" s="4"/>
      <c r="AO366" s="4"/>
      <c r="AP366" s="4"/>
      <c r="AQ366" s="4"/>
      <c r="AR366" s="4"/>
      <c r="AS366" s="4"/>
      <c r="AT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K366" s="4"/>
    </row>
    <row r="367" spans="1:63" x14ac:dyDescent="0.3">
      <c r="A367" s="103"/>
      <c r="B367" s="103"/>
      <c r="C367" s="103"/>
      <c r="D367" s="208"/>
      <c r="F367" s="178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U367" s="4"/>
      <c r="V367" s="4"/>
      <c r="W367" s="4"/>
      <c r="X367" s="4"/>
      <c r="Y367" s="4"/>
      <c r="Z367" s="4"/>
      <c r="AA367" s="4"/>
      <c r="AB367" s="4"/>
      <c r="AD367" s="4"/>
      <c r="AE367" s="4"/>
      <c r="AF367" s="4"/>
      <c r="AH367" s="4"/>
      <c r="AJ367" s="4"/>
      <c r="AK367" s="4"/>
      <c r="AL367" s="4"/>
      <c r="AN367" s="4"/>
      <c r="AO367" s="4"/>
      <c r="AP367" s="4"/>
      <c r="AQ367" s="4"/>
      <c r="AR367" s="4"/>
      <c r="AS367" s="4"/>
      <c r="AT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K367" s="4"/>
    </row>
    <row r="368" spans="1:63" x14ac:dyDescent="0.3">
      <c r="A368" s="103"/>
      <c r="B368" s="103"/>
      <c r="C368" s="103"/>
      <c r="D368" s="208"/>
      <c r="F368" s="178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U368" s="4"/>
      <c r="V368" s="4"/>
      <c r="W368" s="4"/>
      <c r="X368" s="4"/>
      <c r="Y368" s="4"/>
      <c r="Z368" s="4"/>
      <c r="AA368" s="4"/>
      <c r="AB368" s="4"/>
      <c r="AD368" s="4"/>
      <c r="AE368" s="4"/>
      <c r="AF368" s="4"/>
      <c r="AH368" s="4"/>
      <c r="AJ368" s="4"/>
      <c r="AK368" s="4"/>
      <c r="AL368" s="4"/>
      <c r="AN368" s="4"/>
      <c r="AO368" s="4"/>
      <c r="AP368" s="4"/>
      <c r="AQ368" s="4"/>
      <c r="AR368" s="4"/>
      <c r="AS368" s="4"/>
      <c r="AT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K368" s="4"/>
    </row>
    <row r="369" spans="1:63" x14ac:dyDescent="0.3">
      <c r="A369" s="103"/>
      <c r="B369" s="103"/>
      <c r="C369" s="103"/>
      <c r="D369" s="208"/>
      <c r="F369" s="178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U369" s="4"/>
      <c r="V369" s="4"/>
      <c r="W369" s="4"/>
      <c r="X369" s="4"/>
      <c r="Y369" s="4"/>
      <c r="Z369" s="4"/>
      <c r="AA369" s="4"/>
      <c r="AB369" s="4"/>
      <c r="AD369" s="4"/>
      <c r="AE369" s="4"/>
      <c r="AF369" s="4"/>
      <c r="AH369" s="4"/>
      <c r="AJ369" s="4"/>
      <c r="AK369" s="4"/>
      <c r="AL369" s="4"/>
      <c r="AN369" s="4"/>
      <c r="AO369" s="4"/>
      <c r="AP369" s="4"/>
      <c r="AQ369" s="4"/>
      <c r="AR369" s="4"/>
      <c r="AS369" s="4"/>
      <c r="AT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K369" s="4"/>
    </row>
    <row r="370" spans="1:63" x14ac:dyDescent="0.3">
      <c r="A370" s="103"/>
      <c r="B370" s="103"/>
      <c r="C370" s="103"/>
      <c r="D370" s="208"/>
      <c r="F370" s="178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U370" s="4"/>
      <c r="V370" s="4"/>
      <c r="W370" s="4"/>
      <c r="X370" s="4"/>
      <c r="Y370" s="4"/>
      <c r="Z370" s="4"/>
      <c r="AA370" s="4"/>
      <c r="AB370" s="4"/>
      <c r="AD370" s="4"/>
      <c r="AE370" s="4"/>
      <c r="AF370" s="4"/>
      <c r="AH370" s="4"/>
      <c r="AJ370" s="4"/>
      <c r="AK370" s="4"/>
      <c r="AL370" s="4"/>
      <c r="AN370" s="4"/>
      <c r="AO370" s="4"/>
      <c r="AP370" s="4"/>
      <c r="AQ370" s="4"/>
      <c r="AR370" s="4"/>
      <c r="AS370" s="4"/>
      <c r="AT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K370" s="4"/>
    </row>
    <row r="371" spans="1:63" x14ac:dyDescent="0.3">
      <c r="A371" s="103"/>
      <c r="B371" s="103"/>
      <c r="C371" s="103"/>
      <c r="D371" s="208"/>
      <c r="F371" s="178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U371" s="4"/>
      <c r="V371" s="4"/>
      <c r="W371" s="4"/>
      <c r="X371" s="4"/>
      <c r="Y371" s="4"/>
      <c r="Z371" s="4"/>
      <c r="AA371" s="4"/>
      <c r="AB371" s="4"/>
      <c r="AD371" s="4"/>
      <c r="AE371" s="4"/>
      <c r="AF371" s="4"/>
      <c r="AH371" s="4"/>
      <c r="AJ371" s="4"/>
      <c r="AK371" s="4"/>
      <c r="AL371" s="4"/>
      <c r="AN371" s="4"/>
      <c r="AO371" s="4"/>
      <c r="AP371" s="4"/>
      <c r="AQ371" s="4"/>
      <c r="AR371" s="4"/>
      <c r="AS371" s="4"/>
      <c r="AT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K371" s="4"/>
    </row>
    <row r="372" spans="1:63" x14ac:dyDescent="0.3">
      <c r="A372" s="103"/>
      <c r="B372" s="103"/>
      <c r="C372" s="103"/>
      <c r="D372" s="208"/>
      <c r="F372" s="178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U372" s="4"/>
      <c r="V372" s="4"/>
      <c r="W372" s="4"/>
      <c r="X372" s="4"/>
      <c r="Y372" s="4"/>
      <c r="Z372" s="4"/>
      <c r="AA372" s="4"/>
      <c r="AB372" s="4"/>
      <c r="AD372" s="4"/>
      <c r="AE372" s="4"/>
      <c r="AF372" s="4"/>
      <c r="AH372" s="4"/>
      <c r="AJ372" s="4"/>
      <c r="AK372" s="4"/>
      <c r="AL372" s="4"/>
      <c r="AN372" s="4"/>
      <c r="AO372" s="4"/>
      <c r="AP372" s="4"/>
      <c r="AQ372" s="4"/>
      <c r="AR372" s="4"/>
      <c r="AS372" s="4"/>
      <c r="AT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K372" s="4"/>
    </row>
    <row r="373" spans="1:63" x14ac:dyDescent="0.3">
      <c r="A373" s="103"/>
      <c r="B373" s="103"/>
      <c r="C373" s="103"/>
      <c r="D373" s="208"/>
      <c r="F373" s="178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U373" s="4"/>
      <c r="V373" s="4"/>
      <c r="W373" s="4"/>
      <c r="X373" s="4"/>
      <c r="Y373" s="4"/>
      <c r="Z373" s="4"/>
      <c r="AA373" s="4"/>
      <c r="AB373" s="4"/>
      <c r="AD373" s="4"/>
      <c r="AE373" s="4"/>
      <c r="AF373" s="4"/>
      <c r="AH373" s="4"/>
      <c r="AJ373" s="4"/>
      <c r="AK373" s="4"/>
      <c r="AL373" s="4"/>
      <c r="AN373" s="4"/>
      <c r="AO373" s="4"/>
      <c r="AP373" s="4"/>
      <c r="AQ373" s="4"/>
      <c r="AR373" s="4"/>
      <c r="AS373" s="4"/>
      <c r="AT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K373" s="4"/>
    </row>
    <row r="374" spans="1:63" x14ac:dyDescent="0.3">
      <c r="A374" s="103"/>
      <c r="B374" s="103"/>
      <c r="C374" s="103"/>
      <c r="D374" s="208"/>
      <c r="F374" s="178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U374" s="4"/>
      <c r="V374" s="4"/>
      <c r="W374" s="4"/>
      <c r="X374" s="4"/>
      <c r="Y374" s="4"/>
      <c r="Z374" s="4"/>
      <c r="AA374" s="4"/>
      <c r="AB374" s="4"/>
      <c r="AD374" s="4"/>
      <c r="AE374" s="4"/>
      <c r="AF374" s="4"/>
      <c r="AH374" s="4"/>
      <c r="AJ374" s="4"/>
      <c r="AK374" s="4"/>
      <c r="AL374" s="4"/>
      <c r="AN374" s="4"/>
      <c r="AO374" s="4"/>
      <c r="AP374" s="4"/>
      <c r="AQ374" s="4"/>
      <c r="AR374" s="4"/>
      <c r="AS374" s="4"/>
      <c r="AT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K374" s="4"/>
    </row>
    <row r="375" spans="1:63" x14ac:dyDescent="0.3">
      <c r="A375" s="103"/>
      <c r="B375" s="103"/>
      <c r="C375" s="103"/>
      <c r="D375" s="208"/>
      <c r="F375" s="178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U375" s="4"/>
      <c r="V375" s="4"/>
      <c r="W375" s="4"/>
      <c r="X375" s="4"/>
      <c r="Y375" s="4"/>
      <c r="Z375" s="4"/>
      <c r="AA375" s="4"/>
      <c r="AB375" s="4"/>
      <c r="AD375" s="4"/>
      <c r="AE375" s="4"/>
      <c r="AF375" s="4"/>
      <c r="AH375" s="4"/>
      <c r="AJ375" s="4"/>
      <c r="AK375" s="4"/>
      <c r="AL375" s="4"/>
      <c r="AN375" s="4"/>
      <c r="AO375" s="4"/>
      <c r="AP375" s="4"/>
      <c r="AQ375" s="4"/>
      <c r="AR375" s="4"/>
      <c r="AS375" s="4"/>
      <c r="AT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K375" s="4"/>
    </row>
    <row r="376" spans="1:63" x14ac:dyDescent="0.3">
      <c r="A376" s="103"/>
      <c r="B376" s="103"/>
      <c r="C376" s="103"/>
      <c r="D376" s="208"/>
      <c r="F376" s="178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U376" s="4"/>
      <c r="V376" s="4"/>
      <c r="W376" s="4"/>
      <c r="X376" s="4"/>
      <c r="Y376" s="4"/>
      <c r="Z376" s="4"/>
      <c r="AA376" s="4"/>
      <c r="AB376" s="4"/>
      <c r="AD376" s="4"/>
      <c r="AE376" s="4"/>
      <c r="AF376" s="4"/>
      <c r="AH376" s="4"/>
      <c r="AJ376" s="4"/>
      <c r="AK376" s="4"/>
      <c r="AL376" s="4"/>
      <c r="AN376" s="4"/>
      <c r="AO376" s="4"/>
      <c r="AP376" s="4"/>
      <c r="AQ376" s="4"/>
      <c r="AR376" s="4"/>
      <c r="AS376" s="4"/>
      <c r="AT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K376" s="4"/>
    </row>
    <row r="377" spans="1:63" x14ac:dyDescent="0.3">
      <c r="A377" s="103"/>
      <c r="B377" s="103"/>
      <c r="C377" s="103"/>
      <c r="D377" s="208"/>
      <c r="F377" s="178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U377" s="4"/>
      <c r="V377" s="4"/>
      <c r="W377" s="4"/>
      <c r="X377" s="4"/>
      <c r="Y377" s="4"/>
      <c r="Z377" s="4"/>
      <c r="AA377" s="4"/>
      <c r="AB377" s="4"/>
      <c r="AD377" s="4"/>
      <c r="AE377" s="4"/>
      <c r="AF377" s="4"/>
      <c r="AH377" s="4"/>
      <c r="AJ377" s="4"/>
      <c r="AK377" s="4"/>
      <c r="AL377" s="4"/>
      <c r="AN377" s="4"/>
      <c r="AO377" s="4"/>
      <c r="AP377" s="4"/>
      <c r="AQ377" s="4"/>
      <c r="AR377" s="4"/>
      <c r="AS377" s="4"/>
      <c r="AT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K377" s="4"/>
    </row>
    <row r="378" spans="1:63" x14ac:dyDescent="0.3">
      <c r="A378" s="103"/>
      <c r="B378" s="103"/>
      <c r="C378" s="103"/>
      <c r="D378" s="208"/>
      <c r="F378" s="178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U378" s="4"/>
      <c r="V378" s="4"/>
      <c r="W378" s="4"/>
      <c r="X378" s="4"/>
      <c r="Y378" s="4"/>
      <c r="Z378" s="4"/>
      <c r="AA378" s="4"/>
      <c r="AB378" s="4"/>
      <c r="AD378" s="4"/>
      <c r="AE378" s="4"/>
      <c r="AF378" s="4"/>
      <c r="AH378" s="4"/>
      <c r="AJ378" s="4"/>
      <c r="AK378" s="4"/>
      <c r="AL378" s="4"/>
      <c r="AN378" s="4"/>
      <c r="AO378" s="4"/>
      <c r="AP378" s="4"/>
      <c r="AQ378" s="4"/>
      <c r="AR378" s="4"/>
      <c r="AS378" s="4"/>
      <c r="AT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K378" s="4"/>
    </row>
    <row r="379" spans="1:63" x14ac:dyDescent="0.3">
      <c r="A379" s="103"/>
      <c r="B379" s="103"/>
      <c r="C379" s="103"/>
      <c r="D379" s="208"/>
      <c r="F379" s="178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U379" s="4"/>
      <c r="V379" s="4"/>
      <c r="W379" s="4"/>
      <c r="X379" s="4"/>
      <c r="Y379" s="4"/>
      <c r="Z379" s="4"/>
      <c r="AA379" s="4"/>
      <c r="AB379" s="4"/>
      <c r="AD379" s="4"/>
      <c r="AE379" s="4"/>
      <c r="AF379" s="4"/>
      <c r="AH379" s="4"/>
      <c r="AJ379" s="4"/>
      <c r="AK379" s="4"/>
      <c r="AL379" s="4"/>
      <c r="AN379" s="4"/>
      <c r="AO379" s="4"/>
      <c r="AP379" s="4"/>
      <c r="AQ379" s="4"/>
      <c r="AR379" s="4"/>
      <c r="AS379" s="4"/>
      <c r="AT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K379" s="4"/>
    </row>
    <row r="380" spans="1:63" x14ac:dyDescent="0.3">
      <c r="A380" s="103"/>
      <c r="B380" s="103"/>
      <c r="C380" s="103"/>
      <c r="D380" s="208"/>
      <c r="F380" s="178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U380" s="4"/>
      <c r="V380" s="4"/>
      <c r="W380" s="4"/>
      <c r="X380" s="4"/>
      <c r="Y380" s="4"/>
      <c r="Z380" s="4"/>
      <c r="AA380" s="4"/>
      <c r="AB380" s="4"/>
      <c r="AD380" s="4"/>
      <c r="AE380" s="4"/>
      <c r="AF380" s="4"/>
      <c r="AH380" s="4"/>
      <c r="AJ380" s="4"/>
      <c r="AK380" s="4"/>
      <c r="AL380" s="4"/>
      <c r="AN380" s="4"/>
      <c r="AO380" s="4"/>
      <c r="AP380" s="4"/>
      <c r="AQ380" s="4"/>
      <c r="AR380" s="4"/>
      <c r="AS380" s="4"/>
      <c r="AT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K380" s="4"/>
    </row>
    <row r="381" spans="1:63" x14ac:dyDescent="0.3">
      <c r="A381" s="103"/>
      <c r="B381" s="103"/>
      <c r="C381" s="103"/>
      <c r="D381" s="208"/>
      <c r="F381" s="178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U381" s="4"/>
      <c r="V381" s="4"/>
      <c r="W381" s="4"/>
      <c r="X381" s="4"/>
      <c r="Y381" s="4"/>
      <c r="Z381" s="4"/>
      <c r="AA381" s="4"/>
      <c r="AB381" s="4"/>
      <c r="AD381" s="4"/>
      <c r="AE381" s="4"/>
      <c r="AF381" s="4"/>
      <c r="AH381" s="4"/>
      <c r="AJ381" s="4"/>
      <c r="AK381" s="4"/>
      <c r="AL381" s="4"/>
      <c r="AN381" s="4"/>
      <c r="AO381" s="4"/>
      <c r="AP381" s="4"/>
      <c r="AQ381" s="4"/>
      <c r="AR381" s="4"/>
      <c r="AS381" s="4"/>
      <c r="AT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K381" s="4"/>
    </row>
    <row r="382" spans="1:63" x14ac:dyDescent="0.3">
      <c r="A382" s="103"/>
      <c r="B382" s="103"/>
      <c r="C382" s="103"/>
      <c r="D382" s="208"/>
      <c r="F382" s="178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U382" s="4"/>
      <c r="V382" s="4"/>
      <c r="W382" s="4"/>
      <c r="X382" s="4"/>
      <c r="Y382" s="4"/>
      <c r="Z382" s="4"/>
      <c r="AA382" s="4"/>
      <c r="AB382" s="4"/>
      <c r="AD382" s="4"/>
      <c r="AE382" s="4"/>
      <c r="AF382" s="4"/>
      <c r="AH382" s="4"/>
      <c r="AJ382" s="4"/>
      <c r="AK382" s="4"/>
      <c r="AL382" s="4"/>
      <c r="AN382" s="4"/>
      <c r="AO382" s="4"/>
      <c r="AP382" s="4"/>
      <c r="AQ382" s="4"/>
      <c r="AR382" s="4"/>
      <c r="AS382" s="4"/>
      <c r="AT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K382" s="4"/>
    </row>
    <row r="383" spans="1:63" x14ac:dyDescent="0.3">
      <c r="A383" s="103"/>
      <c r="B383" s="103"/>
      <c r="C383" s="103"/>
      <c r="D383" s="208"/>
      <c r="F383" s="178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U383" s="4"/>
      <c r="V383" s="4"/>
      <c r="W383" s="4"/>
      <c r="X383" s="4"/>
      <c r="Y383" s="4"/>
      <c r="Z383" s="4"/>
      <c r="AA383" s="4"/>
      <c r="AB383" s="4"/>
      <c r="AD383" s="4"/>
      <c r="AE383" s="4"/>
      <c r="AF383" s="4"/>
      <c r="AH383" s="4"/>
      <c r="AJ383" s="4"/>
      <c r="AK383" s="4"/>
      <c r="AL383" s="4"/>
      <c r="AN383" s="4"/>
      <c r="AO383" s="4"/>
      <c r="AP383" s="4"/>
      <c r="AQ383" s="4"/>
      <c r="AR383" s="4"/>
      <c r="AS383" s="4"/>
      <c r="AT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K383" s="4"/>
    </row>
    <row r="384" spans="1:63" x14ac:dyDescent="0.3">
      <c r="A384" s="103"/>
      <c r="B384" s="103"/>
      <c r="C384" s="103"/>
      <c r="D384" s="208"/>
      <c r="F384" s="178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U384" s="4"/>
      <c r="V384" s="4"/>
      <c r="W384" s="4"/>
      <c r="X384" s="4"/>
      <c r="Y384" s="4"/>
      <c r="Z384" s="4"/>
      <c r="AA384" s="4"/>
      <c r="AB384" s="4"/>
      <c r="AD384" s="4"/>
      <c r="AE384" s="4"/>
      <c r="AF384" s="4"/>
      <c r="AH384" s="4"/>
      <c r="AJ384" s="4"/>
      <c r="AK384" s="4"/>
      <c r="AL384" s="4"/>
      <c r="AN384" s="4"/>
      <c r="AO384" s="4"/>
      <c r="AP384" s="4"/>
      <c r="AQ384" s="4"/>
      <c r="AR384" s="4"/>
      <c r="AS384" s="4"/>
      <c r="AT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K384" s="4"/>
    </row>
    <row r="385" spans="1:63" x14ac:dyDescent="0.3">
      <c r="A385" s="103"/>
      <c r="B385" s="103"/>
      <c r="C385" s="103"/>
      <c r="D385" s="208"/>
      <c r="F385" s="178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U385" s="4"/>
      <c r="V385" s="4"/>
      <c r="W385" s="4"/>
      <c r="X385" s="4"/>
      <c r="Y385" s="4"/>
      <c r="Z385" s="4"/>
      <c r="AA385" s="4"/>
      <c r="AB385" s="4"/>
      <c r="AD385" s="4"/>
      <c r="AE385" s="4"/>
      <c r="AF385" s="4"/>
      <c r="AH385" s="4"/>
      <c r="AJ385" s="4"/>
      <c r="AK385" s="4"/>
      <c r="AL385" s="4"/>
      <c r="AN385" s="4"/>
      <c r="AO385" s="4"/>
      <c r="AP385" s="4"/>
      <c r="AQ385" s="4"/>
      <c r="AR385" s="4"/>
      <c r="AS385" s="4"/>
      <c r="AT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K385" s="4"/>
    </row>
    <row r="386" spans="1:63" x14ac:dyDescent="0.3">
      <c r="A386" s="103"/>
      <c r="B386" s="103"/>
      <c r="C386" s="103"/>
      <c r="D386" s="208"/>
      <c r="F386" s="178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U386" s="4"/>
      <c r="V386" s="4"/>
      <c r="W386" s="4"/>
      <c r="X386" s="4"/>
      <c r="Y386" s="4"/>
      <c r="Z386" s="4"/>
      <c r="AA386" s="4"/>
      <c r="AB386" s="4"/>
      <c r="AD386" s="4"/>
      <c r="AE386" s="4"/>
      <c r="AF386" s="4"/>
      <c r="AH386" s="4"/>
      <c r="AJ386" s="4"/>
      <c r="AK386" s="4"/>
      <c r="AL386" s="4"/>
      <c r="AN386" s="4"/>
      <c r="AO386" s="4"/>
      <c r="AP386" s="4"/>
      <c r="AQ386" s="4"/>
      <c r="AR386" s="4"/>
      <c r="AS386" s="4"/>
      <c r="AT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K386" s="4"/>
    </row>
    <row r="387" spans="1:63" x14ac:dyDescent="0.3">
      <c r="A387" s="103"/>
      <c r="B387" s="103"/>
      <c r="C387" s="103"/>
      <c r="D387" s="208"/>
      <c r="F387" s="178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U387" s="4"/>
      <c r="V387" s="4"/>
      <c r="W387" s="4"/>
      <c r="X387" s="4"/>
      <c r="Y387" s="4"/>
      <c r="Z387" s="4"/>
      <c r="AA387" s="4"/>
      <c r="AB387" s="4"/>
      <c r="AD387" s="4"/>
      <c r="AE387" s="4"/>
      <c r="AF387" s="4"/>
      <c r="AH387" s="4"/>
      <c r="AJ387" s="4"/>
      <c r="AK387" s="4"/>
      <c r="AL387" s="4"/>
      <c r="AN387" s="4"/>
      <c r="AO387" s="4"/>
      <c r="AP387" s="4"/>
      <c r="AQ387" s="4"/>
      <c r="AR387" s="4"/>
      <c r="AS387" s="4"/>
      <c r="AT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K387" s="4"/>
    </row>
    <row r="388" spans="1:63" x14ac:dyDescent="0.3">
      <c r="A388" s="103"/>
      <c r="B388" s="103"/>
      <c r="C388" s="103"/>
      <c r="D388" s="208"/>
      <c r="F388" s="178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U388" s="4"/>
      <c r="V388" s="4"/>
      <c r="W388" s="4"/>
      <c r="X388" s="4"/>
      <c r="Y388" s="4"/>
      <c r="Z388" s="4"/>
      <c r="AA388" s="4"/>
      <c r="AB388" s="4"/>
      <c r="AD388" s="4"/>
      <c r="AE388" s="4"/>
      <c r="AF388" s="4"/>
      <c r="AH388" s="4"/>
      <c r="AJ388" s="4"/>
      <c r="AK388" s="4"/>
      <c r="AL388" s="4"/>
      <c r="AN388" s="4"/>
      <c r="AO388" s="4"/>
      <c r="AP388" s="4"/>
      <c r="AQ388" s="4"/>
      <c r="AR388" s="4"/>
      <c r="AS388" s="4"/>
      <c r="AT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K388" s="4"/>
    </row>
    <row r="389" spans="1:63" x14ac:dyDescent="0.3">
      <c r="A389" s="103"/>
      <c r="B389" s="103"/>
      <c r="C389" s="103"/>
      <c r="D389" s="208"/>
      <c r="F389" s="178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U389" s="4"/>
      <c r="V389" s="4"/>
      <c r="W389" s="4"/>
      <c r="X389" s="4"/>
      <c r="Y389" s="4"/>
      <c r="Z389" s="4"/>
      <c r="AA389" s="4"/>
      <c r="AB389" s="4"/>
      <c r="AD389" s="4"/>
      <c r="AE389" s="4"/>
      <c r="AF389" s="4"/>
      <c r="AH389" s="4"/>
      <c r="AJ389" s="4"/>
      <c r="AK389" s="4"/>
      <c r="AL389" s="4"/>
      <c r="AN389" s="4"/>
      <c r="AO389" s="4"/>
      <c r="AP389" s="4"/>
      <c r="AQ389" s="4"/>
      <c r="AR389" s="4"/>
      <c r="AS389" s="4"/>
      <c r="AT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K389" s="4"/>
    </row>
    <row r="390" spans="1:63" x14ac:dyDescent="0.3">
      <c r="A390" s="103"/>
      <c r="B390" s="103"/>
      <c r="C390" s="103"/>
      <c r="D390" s="208"/>
      <c r="F390" s="178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U390" s="4"/>
      <c r="V390" s="4"/>
      <c r="W390" s="4"/>
      <c r="X390" s="4"/>
      <c r="Y390" s="4"/>
      <c r="Z390" s="4"/>
      <c r="AA390" s="4"/>
      <c r="AB390" s="4"/>
      <c r="AD390" s="4"/>
      <c r="AE390" s="4"/>
      <c r="AF390" s="4"/>
      <c r="AH390" s="4"/>
      <c r="AJ390" s="4"/>
      <c r="AK390" s="4"/>
      <c r="AL390" s="4"/>
      <c r="AN390" s="4"/>
      <c r="AO390" s="4"/>
      <c r="AP390" s="4"/>
      <c r="AQ390" s="4"/>
      <c r="AR390" s="4"/>
      <c r="AS390" s="4"/>
      <c r="AT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K390" s="4"/>
    </row>
    <row r="391" spans="1:63" x14ac:dyDescent="0.3">
      <c r="A391" s="103"/>
      <c r="B391" s="103"/>
      <c r="C391" s="103"/>
      <c r="D391" s="208"/>
      <c r="F391" s="178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U391" s="4"/>
      <c r="V391" s="4"/>
      <c r="W391" s="4"/>
      <c r="X391" s="4"/>
      <c r="Y391" s="4"/>
      <c r="Z391" s="4"/>
      <c r="AA391" s="4"/>
      <c r="AB391" s="4"/>
      <c r="AD391" s="4"/>
      <c r="AE391" s="4"/>
      <c r="AF391" s="4"/>
      <c r="AH391" s="4"/>
      <c r="AJ391" s="4"/>
      <c r="AK391" s="4"/>
      <c r="AL391" s="4"/>
      <c r="AN391" s="4"/>
      <c r="AO391" s="4"/>
      <c r="AP391" s="4"/>
      <c r="AQ391" s="4"/>
      <c r="AR391" s="4"/>
      <c r="AS391" s="4"/>
      <c r="AT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K391" s="4"/>
    </row>
    <row r="392" spans="1:63" x14ac:dyDescent="0.3">
      <c r="A392" s="103"/>
      <c r="B392" s="103"/>
      <c r="C392" s="103"/>
      <c r="D392" s="208"/>
      <c r="F392" s="178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U392" s="4"/>
      <c r="V392" s="4"/>
      <c r="W392" s="4"/>
      <c r="X392" s="4"/>
      <c r="Y392" s="4"/>
      <c r="Z392" s="4"/>
      <c r="AA392" s="4"/>
      <c r="AB392" s="4"/>
      <c r="AD392" s="4"/>
      <c r="AE392" s="4"/>
      <c r="AF392" s="4"/>
      <c r="AH392" s="4"/>
      <c r="AJ392" s="4"/>
      <c r="AK392" s="4"/>
      <c r="AL392" s="4"/>
      <c r="AN392" s="4"/>
      <c r="AO392" s="4"/>
      <c r="AP392" s="4"/>
      <c r="AQ392" s="4"/>
      <c r="AR392" s="4"/>
      <c r="AS392" s="4"/>
      <c r="AT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K392" s="4"/>
    </row>
    <row r="393" spans="1:63" x14ac:dyDescent="0.3">
      <c r="A393" s="103"/>
      <c r="B393" s="103"/>
      <c r="C393" s="103"/>
      <c r="D393" s="208"/>
      <c r="F393" s="178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U393" s="4"/>
      <c r="V393" s="4"/>
      <c r="W393" s="4"/>
      <c r="X393" s="4"/>
      <c r="Y393" s="4"/>
      <c r="Z393" s="4"/>
      <c r="AA393" s="4"/>
      <c r="AB393" s="4"/>
      <c r="AD393" s="4"/>
      <c r="AE393" s="4"/>
      <c r="AF393" s="4"/>
      <c r="AH393" s="4"/>
      <c r="AJ393" s="4"/>
      <c r="AK393" s="4"/>
      <c r="AL393" s="4"/>
      <c r="AN393" s="4"/>
      <c r="AO393" s="4"/>
      <c r="AP393" s="4"/>
      <c r="AQ393" s="4"/>
      <c r="AR393" s="4"/>
      <c r="AS393" s="4"/>
      <c r="AT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K393" s="4"/>
    </row>
    <row r="394" spans="1:63" x14ac:dyDescent="0.3">
      <c r="A394" s="103"/>
      <c r="B394" s="103"/>
      <c r="C394" s="103"/>
      <c r="D394" s="208"/>
      <c r="F394" s="178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U394" s="4"/>
      <c r="V394" s="4"/>
      <c r="W394" s="4"/>
      <c r="X394" s="4"/>
      <c r="Y394" s="4"/>
      <c r="Z394" s="4"/>
      <c r="AA394" s="4"/>
      <c r="AB394" s="4"/>
      <c r="AD394" s="4"/>
      <c r="AE394" s="4"/>
      <c r="AF394" s="4"/>
      <c r="AH394" s="4"/>
      <c r="AJ394" s="4"/>
      <c r="AK394" s="4"/>
      <c r="AL394" s="4"/>
      <c r="AN394" s="4"/>
      <c r="AO394" s="4"/>
      <c r="AP394" s="4"/>
      <c r="AQ394" s="4"/>
      <c r="AR394" s="4"/>
      <c r="AS394" s="4"/>
      <c r="AT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K394" s="4"/>
    </row>
    <row r="395" spans="1:63" x14ac:dyDescent="0.3">
      <c r="A395" s="103"/>
      <c r="B395" s="103"/>
      <c r="C395" s="103"/>
      <c r="D395" s="208"/>
      <c r="F395" s="178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U395" s="4"/>
      <c r="V395" s="4"/>
      <c r="W395" s="4"/>
      <c r="X395" s="4"/>
      <c r="Y395" s="4"/>
      <c r="Z395" s="4"/>
      <c r="AA395" s="4"/>
      <c r="AB395" s="4"/>
      <c r="AD395" s="4"/>
      <c r="AE395" s="4"/>
      <c r="AF395" s="4"/>
      <c r="AH395" s="4"/>
      <c r="AJ395" s="4"/>
      <c r="AK395" s="4"/>
      <c r="AL395" s="4"/>
      <c r="AN395" s="4"/>
      <c r="AO395" s="4"/>
      <c r="AP395" s="4"/>
      <c r="AQ395" s="4"/>
      <c r="AR395" s="4"/>
      <c r="AS395" s="4"/>
      <c r="AT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K395" s="4"/>
    </row>
    <row r="396" spans="1:63" x14ac:dyDescent="0.3">
      <c r="A396" s="103"/>
      <c r="B396" s="103"/>
      <c r="C396" s="103"/>
      <c r="D396" s="208"/>
      <c r="F396" s="178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U396" s="4"/>
      <c r="V396" s="4"/>
      <c r="W396" s="4"/>
      <c r="X396" s="4"/>
      <c r="Y396" s="4"/>
      <c r="Z396" s="4"/>
      <c r="AA396" s="4"/>
      <c r="AB396" s="4"/>
      <c r="AD396" s="4"/>
      <c r="AE396" s="4"/>
      <c r="AF396" s="4"/>
      <c r="AH396" s="4"/>
      <c r="AJ396" s="4"/>
      <c r="AK396" s="4"/>
      <c r="AL396" s="4"/>
      <c r="AN396" s="4"/>
      <c r="AO396" s="4"/>
      <c r="AP396" s="4"/>
      <c r="AQ396" s="4"/>
      <c r="AR396" s="4"/>
      <c r="AS396" s="4"/>
      <c r="AT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K396" s="4"/>
    </row>
    <row r="397" spans="1:63" x14ac:dyDescent="0.3">
      <c r="A397" s="103"/>
      <c r="B397" s="103"/>
      <c r="C397" s="103"/>
      <c r="D397" s="208"/>
      <c r="F397" s="178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U397" s="4"/>
      <c r="V397" s="4"/>
      <c r="W397" s="4"/>
      <c r="X397" s="4"/>
      <c r="Y397" s="4"/>
      <c r="Z397" s="4"/>
      <c r="AA397" s="4"/>
      <c r="AB397" s="4"/>
      <c r="AD397" s="4"/>
      <c r="AE397" s="4"/>
      <c r="AF397" s="4"/>
      <c r="AH397" s="4"/>
      <c r="AJ397" s="4"/>
      <c r="AK397" s="4"/>
      <c r="AL397" s="4"/>
      <c r="AN397" s="4"/>
      <c r="AO397" s="4"/>
      <c r="AP397" s="4"/>
      <c r="AQ397" s="4"/>
      <c r="AR397" s="4"/>
      <c r="AS397" s="4"/>
      <c r="AT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K397" s="4"/>
    </row>
    <row r="398" spans="1:63" x14ac:dyDescent="0.3">
      <c r="A398" s="103"/>
      <c r="B398" s="103"/>
      <c r="C398" s="103"/>
      <c r="D398" s="208"/>
      <c r="F398" s="178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U398" s="4"/>
      <c r="V398" s="4"/>
      <c r="W398" s="4"/>
      <c r="X398" s="4"/>
      <c r="Y398" s="4"/>
      <c r="Z398" s="4"/>
      <c r="AA398" s="4"/>
      <c r="AB398" s="4"/>
      <c r="AD398" s="4"/>
      <c r="AE398" s="4"/>
      <c r="AF398" s="4"/>
      <c r="AH398" s="4"/>
      <c r="AJ398" s="4"/>
      <c r="AK398" s="4"/>
      <c r="AL398" s="4"/>
      <c r="AN398" s="4"/>
      <c r="AO398" s="4"/>
      <c r="AP398" s="4"/>
      <c r="AQ398" s="4"/>
      <c r="AR398" s="4"/>
      <c r="AS398" s="4"/>
      <c r="AT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K398" s="4"/>
    </row>
    <row r="399" spans="1:63" x14ac:dyDescent="0.3">
      <c r="A399" s="103"/>
      <c r="B399" s="103"/>
      <c r="C399" s="103"/>
      <c r="D399" s="208"/>
      <c r="F399" s="178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U399" s="4"/>
      <c r="V399" s="4"/>
      <c r="W399" s="4"/>
      <c r="X399" s="4"/>
      <c r="Y399" s="4"/>
      <c r="Z399" s="4"/>
      <c r="AA399" s="4"/>
      <c r="AB399" s="4"/>
      <c r="AD399" s="4"/>
      <c r="AE399" s="4"/>
      <c r="AF399" s="4"/>
      <c r="AH399" s="4"/>
      <c r="AJ399" s="4"/>
      <c r="AK399" s="4"/>
      <c r="AL399" s="4"/>
      <c r="AN399" s="4"/>
      <c r="AO399" s="4"/>
      <c r="AP399" s="4"/>
      <c r="AQ399" s="4"/>
      <c r="AR399" s="4"/>
      <c r="AS399" s="4"/>
      <c r="AT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K399" s="4"/>
    </row>
    <row r="400" spans="1:63" x14ac:dyDescent="0.3">
      <c r="A400" s="103"/>
      <c r="B400" s="103"/>
      <c r="C400" s="103"/>
      <c r="D400" s="208"/>
      <c r="F400" s="178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U400" s="4"/>
      <c r="V400" s="4"/>
      <c r="W400" s="4"/>
      <c r="X400" s="4"/>
      <c r="Y400" s="4"/>
      <c r="Z400" s="4"/>
      <c r="AA400" s="4"/>
      <c r="AB400" s="4"/>
      <c r="AD400" s="4"/>
      <c r="AE400" s="4"/>
      <c r="AF400" s="4"/>
      <c r="AH400" s="4"/>
      <c r="AJ400" s="4"/>
      <c r="AK400" s="4"/>
      <c r="AL400" s="4"/>
      <c r="AN400" s="4"/>
      <c r="AO400" s="4"/>
      <c r="AP400" s="4"/>
      <c r="AQ400" s="4"/>
      <c r="AR400" s="4"/>
      <c r="AS400" s="4"/>
      <c r="AT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K400" s="4"/>
    </row>
    <row r="401" spans="1:63" x14ac:dyDescent="0.3">
      <c r="A401" s="103"/>
      <c r="B401" s="103"/>
      <c r="C401" s="103"/>
      <c r="D401" s="208"/>
      <c r="F401" s="178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U401" s="4"/>
      <c r="V401" s="4"/>
      <c r="W401" s="4"/>
      <c r="X401" s="4"/>
      <c r="Y401" s="4"/>
      <c r="Z401" s="4"/>
      <c r="AA401" s="4"/>
      <c r="AB401" s="4"/>
      <c r="AD401" s="4"/>
      <c r="AE401" s="4"/>
      <c r="AF401" s="4"/>
      <c r="AH401" s="4"/>
      <c r="AJ401" s="4"/>
      <c r="AK401" s="4"/>
      <c r="AL401" s="4"/>
      <c r="AN401" s="4"/>
      <c r="AO401" s="4"/>
      <c r="AP401" s="4"/>
      <c r="AQ401" s="4"/>
      <c r="AR401" s="4"/>
      <c r="AS401" s="4"/>
      <c r="AT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K401" s="4"/>
    </row>
    <row r="402" spans="1:63" x14ac:dyDescent="0.3">
      <c r="A402" s="103"/>
      <c r="B402" s="103"/>
      <c r="C402" s="103"/>
      <c r="D402" s="208"/>
      <c r="F402" s="178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U402" s="4"/>
      <c r="V402" s="4"/>
      <c r="W402" s="4"/>
      <c r="X402" s="4"/>
      <c r="Y402" s="4"/>
      <c r="Z402" s="4"/>
      <c r="AA402" s="4"/>
      <c r="AB402" s="4"/>
      <c r="AD402" s="4"/>
      <c r="AE402" s="4"/>
      <c r="AF402" s="4"/>
      <c r="AH402" s="4"/>
      <c r="AJ402" s="4"/>
      <c r="AK402" s="4"/>
      <c r="AL402" s="4"/>
      <c r="AN402" s="4"/>
      <c r="AO402" s="4"/>
      <c r="AP402" s="4"/>
      <c r="AQ402" s="4"/>
      <c r="AR402" s="4"/>
      <c r="AS402" s="4"/>
      <c r="AT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K402" s="4"/>
    </row>
    <row r="403" spans="1:63" x14ac:dyDescent="0.3">
      <c r="A403" s="103"/>
      <c r="B403" s="103"/>
      <c r="C403" s="103"/>
      <c r="D403" s="208"/>
      <c r="F403" s="178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U403" s="4"/>
      <c r="V403" s="4"/>
      <c r="W403" s="4"/>
      <c r="X403" s="4"/>
      <c r="Y403" s="4"/>
      <c r="Z403" s="4"/>
      <c r="AA403" s="4"/>
      <c r="AB403" s="4"/>
      <c r="AD403" s="4"/>
      <c r="AE403" s="4"/>
      <c r="AF403" s="4"/>
      <c r="AH403" s="4"/>
      <c r="AJ403" s="4"/>
      <c r="AK403" s="4"/>
      <c r="AL403" s="4"/>
      <c r="AN403" s="4"/>
      <c r="AO403" s="4"/>
      <c r="AP403" s="4"/>
      <c r="AQ403" s="4"/>
      <c r="AR403" s="4"/>
      <c r="AS403" s="4"/>
      <c r="AT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K403" s="4"/>
    </row>
    <row r="404" spans="1:63" x14ac:dyDescent="0.3">
      <c r="A404" s="103"/>
      <c r="B404" s="103"/>
      <c r="C404" s="103"/>
      <c r="D404" s="208"/>
      <c r="F404" s="178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U404" s="4"/>
      <c r="V404" s="4"/>
      <c r="W404" s="4"/>
      <c r="X404" s="4"/>
      <c r="Y404" s="4"/>
      <c r="Z404" s="4"/>
      <c r="AA404" s="4"/>
      <c r="AB404" s="4"/>
      <c r="AD404" s="4"/>
      <c r="AE404" s="4"/>
      <c r="AF404" s="4"/>
      <c r="AH404" s="4"/>
      <c r="AJ404" s="4"/>
      <c r="AK404" s="4"/>
      <c r="AL404" s="4"/>
      <c r="AN404" s="4"/>
      <c r="AO404" s="4"/>
      <c r="AP404" s="4"/>
      <c r="AQ404" s="4"/>
      <c r="AR404" s="4"/>
      <c r="AS404" s="4"/>
      <c r="AT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K404" s="4"/>
    </row>
    <row r="405" spans="1:63" x14ac:dyDescent="0.3">
      <c r="A405" s="103"/>
      <c r="B405" s="103"/>
      <c r="C405" s="103"/>
      <c r="D405" s="208"/>
      <c r="F405" s="178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U405" s="4"/>
      <c r="V405" s="4"/>
      <c r="W405" s="4"/>
      <c r="X405" s="4"/>
      <c r="Y405" s="4"/>
      <c r="Z405" s="4"/>
      <c r="AA405" s="4"/>
      <c r="AB405" s="4"/>
      <c r="AD405" s="4"/>
      <c r="AE405" s="4"/>
      <c r="AF405" s="4"/>
      <c r="AH405" s="4"/>
      <c r="AJ405" s="4"/>
      <c r="AK405" s="4"/>
      <c r="AL405" s="4"/>
      <c r="AN405" s="4"/>
      <c r="AO405" s="4"/>
      <c r="AP405" s="4"/>
      <c r="AQ405" s="4"/>
      <c r="AR405" s="4"/>
      <c r="AS405" s="4"/>
      <c r="AT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K405" s="4"/>
    </row>
    <row r="406" spans="1:63" x14ac:dyDescent="0.3">
      <c r="A406" s="103"/>
      <c r="B406" s="103"/>
      <c r="C406" s="103"/>
      <c r="D406" s="208"/>
      <c r="F406" s="178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U406" s="4"/>
      <c r="V406" s="4"/>
      <c r="W406" s="4"/>
      <c r="X406" s="4"/>
      <c r="Y406" s="4"/>
      <c r="Z406" s="4"/>
      <c r="AA406" s="4"/>
      <c r="AB406" s="4"/>
      <c r="AD406" s="4"/>
      <c r="AE406" s="4"/>
      <c r="AF406" s="4"/>
      <c r="AH406" s="4"/>
      <c r="AJ406" s="4"/>
      <c r="AK406" s="4"/>
      <c r="AL406" s="4"/>
      <c r="AN406" s="4"/>
      <c r="AO406" s="4"/>
      <c r="AP406" s="4"/>
      <c r="AQ406" s="4"/>
      <c r="AR406" s="4"/>
      <c r="AS406" s="4"/>
      <c r="AT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K406" s="4"/>
    </row>
    <row r="407" spans="1:63" x14ac:dyDescent="0.3">
      <c r="A407" s="103"/>
      <c r="B407" s="103"/>
      <c r="C407" s="103"/>
      <c r="D407" s="208"/>
      <c r="F407" s="178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U407" s="4"/>
      <c r="V407" s="4"/>
      <c r="W407" s="4"/>
      <c r="X407" s="4"/>
      <c r="Y407" s="4"/>
      <c r="Z407" s="4"/>
      <c r="AA407" s="4"/>
      <c r="AB407" s="4"/>
      <c r="AD407" s="4"/>
      <c r="AE407" s="4"/>
      <c r="AF407" s="4"/>
      <c r="AH407" s="4"/>
      <c r="AJ407" s="4"/>
      <c r="AK407" s="4"/>
      <c r="AL407" s="4"/>
      <c r="AN407" s="4"/>
      <c r="AO407" s="4"/>
      <c r="AP407" s="4"/>
      <c r="AQ407" s="4"/>
      <c r="AR407" s="4"/>
      <c r="AS407" s="4"/>
      <c r="AT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K407" s="4"/>
    </row>
    <row r="408" spans="1:63" x14ac:dyDescent="0.3">
      <c r="A408" s="103"/>
      <c r="B408" s="103"/>
      <c r="C408" s="103"/>
      <c r="D408" s="208"/>
      <c r="F408" s="178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U408" s="4"/>
      <c r="V408" s="4"/>
      <c r="W408" s="4"/>
      <c r="X408" s="4"/>
      <c r="Y408" s="4"/>
      <c r="Z408" s="4"/>
      <c r="AA408" s="4"/>
      <c r="AB408" s="4"/>
      <c r="AD408" s="4"/>
      <c r="AE408" s="4"/>
      <c r="AF408" s="4"/>
      <c r="AH408" s="4"/>
      <c r="AJ408" s="4"/>
      <c r="AK408" s="4"/>
      <c r="AL408" s="4"/>
      <c r="AN408" s="4"/>
      <c r="AO408" s="4"/>
      <c r="AP408" s="4"/>
      <c r="AQ408" s="4"/>
      <c r="AR408" s="4"/>
      <c r="AS408" s="4"/>
      <c r="AT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K408" s="4"/>
    </row>
    <row r="409" spans="1:63" x14ac:dyDescent="0.3">
      <c r="A409" s="103"/>
      <c r="B409" s="103"/>
      <c r="C409" s="103"/>
      <c r="D409" s="208"/>
      <c r="F409" s="178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U409" s="4"/>
      <c r="V409" s="4"/>
      <c r="W409" s="4"/>
      <c r="X409" s="4"/>
      <c r="Y409" s="4"/>
      <c r="Z409" s="4"/>
      <c r="AA409" s="4"/>
      <c r="AB409" s="4"/>
      <c r="AD409" s="4"/>
      <c r="AE409" s="4"/>
      <c r="AF409" s="4"/>
      <c r="AH409" s="4"/>
      <c r="AJ409" s="4"/>
      <c r="AK409" s="4"/>
      <c r="AL409" s="4"/>
      <c r="AN409" s="4"/>
      <c r="AO409" s="4"/>
      <c r="AP409" s="4"/>
      <c r="AQ409" s="4"/>
      <c r="AR409" s="4"/>
      <c r="AS409" s="4"/>
      <c r="AT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K409" s="4"/>
    </row>
    <row r="410" spans="1:63" x14ac:dyDescent="0.3">
      <c r="A410" s="103"/>
      <c r="B410" s="103"/>
      <c r="C410" s="103"/>
      <c r="D410" s="208"/>
      <c r="F410" s="178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U410" s="4"/>
      <c r="V410" s="4"/>
      <c r="W410" s="4"/>
      <c r="X410" s="4"/>
      <c r="Y410" s="4"/>
      <c r="Z410" s="4"/>
      <c r="AA410" s="4"/>
      <c r="AB410" s="4"/>
      <c r="AD410" s="4"/>
      <c r="AE410" s="4"/>
      <c r="AF410" s="4"/>
      <c r="AH410" s="4"/>
      <c r="AJ410" s="4"/>
      <c r="AK410" s="4"/>
      <c r="AL410" s="4"/>
      <c r="AN410" s="4"/>
      <c r="AO410" s="4"/>
      <c r="AP410" s="4"/>
      <c r="AQ410" s="4"/>
      <c r="AR410" s="4"/>
      <c r="AS410" s="4"/>
      <c r="AT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K410" s="4"/>
    </row>
    <row r="411" spans="1:63" x14ac:dyDescent="0.3">
      <c r="A411" s="103"/>
      <c r="B411" s="103"/>
      <c r="C411" s="103"/>
      <c r="D411" s="208"/>
      <c r="F411" s="178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U411" s="4"/>
      <c r="V411" s="4"/>
      <c r="W411" s="4"/>
      <c r="X411" s="4"/>
      <c r="Y411" s="4"/>
      <c r="Z411" s="4"/>
      <c r="AA411" s="4"/>
      <c r="AB411" s="4"/>
      <c r="AD411" s="4"/>
      <c r="AE411" s="4"/>
      <c r="AF411" s="4"/>
      <c r="AH411" s="4"/>
      <c r="AJ411" s="4"/>
      <c r="AK411" s="4"/>
      <c r="AL411" s="4"/>
      <c r="AN411" s="4"/>
      <c r="AO411" s="4"/>
      <c r="AP411" s="4"/>
      <c r="AQ411" s="4"/>
      <c r="AR411" s="4"/>
      <c r="AS411" s="4"/>
      <c r="AT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K411" s="4"/>
    </row>
    <row r="412" spans="1:63" x14ac:dyDescent="0.3">
      <c r="A412" s="103"/>
      <c r="B412" s="103"/>
      <c r="C412" s="103"/>
      <c r="D412" s="208"/>
      <c r="F412" s="178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U412" s="4"/>
      <c r="V412" s="4"/>
      <c r="W412" s="4"/>
      <c r="X412" s="4"/>
      <c r="Y412" s="4"/>
      <c r="Z412" s="4"/>
      <c r="AA412" s="4"/>
      <c r="AB412" s="4"/>
      <c r="AD412" s="4"/>
      <c r="AE412" s="4"/>
      <c r="AF412" s="4"/>
      <c r="AH412" s="4"/>
      <c r="AJ412" s="4"/>
      <c r="AK412" s="4"/>
      <c r="AL412" s="4"/>
      <c r="AN412" s="4"/>
      <c r="AO412" s="4"/>
      <c r="AP412" s="4"/>
      <c r="AQ412" s="4"/>
      <c r="AR412" s="4"/>
      <c r="AS412" s="4"/>
      <c r="AT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K412" s="4"/>
    </row>
    <row r="413" spans="1:63" x14ac:dyDescent="0.3">
      <c r="A413" s="103"/>
      <c r="B413" s="103"/>
      <c r="C413" s="103"/>
      <c r="D413" s="208"/>
      <c r="F413" s="178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U413" s="4"/>
      <c r="V413" s="4"/>
      <c r="W413" s="4"/>
      <c r="X413" s="4"/>
      <c r="Y413" s="4"/>
      <c r="Z413" s="4"/>
      <c r="AA413" s="4"/>
      <c r="AB413" s="4"/>
      <c r="AD413" s="4"/>
      <c r="AE413" s="4"/>
      <c r="AF413" s="4"/>
      <c r="AH413" s="4"/>
      <c r="AJ413" s="4"/>
      <c r="AK413" s="4"/>
      <c r="AL413" s="4"/>
      <c r="AN413" s="4"/>
      <c r="AO413" s="4"/>
      <c r="AP413" s="4"/>
      <c r="AQ413" s="4"/>
      <c r="AR413" s="4"/>
      <c r="AS413" s="4"/>
      <c r="AT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K413" s="4"/>
    </row>
    <row r="414" spans="1:63" x14ac:dyDescent="0.3">
      <c r="A414" s="103"/>
      <c r="B414" s="103"/>
      <c r="C414" s="103"/>
      <c r="D414" s="208"/>
      <c r="F414" s="178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U414" s="4"/>
      <c r="V414" s="4"/>
      <c r="W414" s="4"/>
      <c r="X414" s="4"/>
      <c r="Y414" s="4"/>
      <c r="Z414" s="4"/>
      <c r="AA414" s="4"/>
      <c r="AB414" s="4"/>
      <c r="AD414" s="4"/>
      <c r="AE414" s="4"/>
      <c r="AF414" s="4"/>
      <c r="AH414" s="4"/>
      <c r="AJ414" s="4"/>
      <c r="AK414" s="4"/>
      <c r="AL414" s="4"/>
      <c r="AN414" s="4"/>
      <c r="AO414" s="4"/>
      <c r="AP414" s="4"/>
      <c r="AQ414" s="4"/>
      <c r="AR414" s="4"/>
      <c r="AS414" s="4"/>
      <c r="AT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K414" s="4"/>
    </row>
    <row r="415" spans="1:63" x14ac:dyDescent="0.3">
      <c r="A415" s="103"/>
      <c r="B415" s="103"/>
      <c r="C415" s="103"/>
      <c r="D415" s="208"/>
      <c r="F415" s="178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U415" s="4"/>
      <c r="V415" s="4"/>
      <c r="W415" s="4"/>
      <c r="X415" s="4"/>
      <c r="Y415" s="4"/>
      <c r="Z415" s="4"/>
      <c r="AA415" s="4"/>
      <c r="AB415" s="4"/>
      <c r="AD415" s="4"/>
      <c r="AE415" s="4"/>
      <c r="AF415" s="4"/>
      <c r="AH415" s="4"/>
      <c r="AJ415" s="4"/>
      <c r="AK415" s="4"/>
      <c r="AL415" s="4"/>
      <c r="AN415" s="4"/>
      <c r="AO415" s="4"/>
      <c r="AP415" s="4"/>
      <c r="AQ415" s="4"/>
      <c r="AR415" s="4"/>
      <c r="AS415" s="4"/>
      <c r="AT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K415" s="4"/>
    </row>
    <row r="416" spans="1:63" x14ac:dyDescent="0.3">
      <c r="A416" s="103"/>
      <c r="B416" s="103"/>
      <c r="C416" s="103"/>
      <c r="D416" s="208"/>
      <c r="F416" s="178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U416" s="4"/>
      <c r="V416" s="4"/>
      <c r="W416" s="4"/>
      <c r="X416" s="4"/>
      <c r="Y416" s="4"/>
      <c r="Z416" s="4"/>
      <c r="AA416" s="4"/>
      <c r="AB416" s="4"/>
      <c r="AD416" s="4"/>
      <c r="AE416" s="4"/>
      <c r="AF416" s="4"/>
      <c r="AH416" s="4"/>
      <c r="AJ416" s="4"/>
      <c r="AK416" s="4"/>
      <c r="AL416" s="4"/>
      <c r="AN416" s="4"/>
      <c r="AO416" s="4"/>
      <c r="AP416" s="4"/>
      <c r="AQ416" s="4"/>
      <c r="AR416" s="4"/>
      <c r="AS416" s="4"/>
      <c r="AT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K416" s="4"/>
    </row>
    <row r="417" spans="1:63" x14ac:dyDescent="0.3">
      <c r="A417" s="103"/>
      <c r="B417" s="103"/>
      <c r="C417" s="103"/>
      <c r="D417" s="208"/>
      <c r="F417" s="178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U417" s="4"/>
      <c r="V417" s="4"/>
      <c r="W417" s="4"/>
      <c r="X417" s="4"/>
      <c r="Y417" s="4"/>
      <c r="Z417" s="4"/>
      <c r="AA417" s="4"/>
      <c r="AB417" s="4"/>
      <c r="AD417" s="4"/>
      <c r="AE417" s="4"/>
      <c r="AF417" s="4"/>
      <c r="AH417" s="4"/>
      <c r="AJ417" s="4"/>
      <c r="AK417" s="4"/>
      <c r="AL417" s="4"/>
      <c r="AN417" s="4"/>
      <c r="AO417" s="4"/>
      <c r="AP417" s="4"/>
      <c r="AQ417" s="4"/>
      <c r="AR417" s="4"/>
      <c r="AS417" s="4"/>
      <c r="AT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K417" s="4"/>
    </row>
    <row r="418" spans="1:63" x14ac:dyDescent="0.3">
      <c r="A418" s="103"/>
      <c r="B418" s="103"/>
      <c r="C418" s="103"/>
      <c r="D418" s="208"/>
      <c r="F418" s="178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U418" s="4"/>
      <c r="V418" s="4"/>
      <c r="W418" s="4"/>
      <c r="X418" s="4"/>
      <c r="Y418" s="4"/>
      <c r="Z418" s="4"/>
      <c r="AA418" s="4"/>
      <c r="AB418" s="4"/>
      <c r="AD418" s="4"/>
      <c r="AE418" s="4"/>
      <c r="AF418" s="4"/>
      <c r="AH418" s="4"/>
      <c r="AJ418" s="4"/>
      <c r="AK418" s="4"/>
      <c r="AL418" s="4"/>
      <c r="AN418" s="4"/>
      <c r="AO418" s="4"/>
      <c r="AP418" s="4"/>
      <c r="AQ418" s="4"/>
      <c r="AR418" s="4"/>
      <c r="AS418" s="4"/>
      <c r="AT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K418" s="4"/>
    </row>
    <row r="419" spans="1:63" x14ac:dyDescent="0.3">
      <c r="A419" s="103"/>
      <c r="B419" s="103"/>
      <c r="C419" s="103"/>
      <c r="D419" s="208"/>
      <c r="F419" s="178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U419" s="4"/>
      <c r="V419" s="4"/>
      <c r="W419" s="4"/>
      <c r="X419" s="4"/>
      <c r="Y419" s="4"/>
      <c r="Z419" s="4"/>
      <c r="AA419" s="4"/>
      <c r="AB419" s="4"/>
      <c r="AD419" s="4"/>
      <c r="AE419" s="4"/>
      <c r="AF419" s="4"/>
      <c r="AH419" s="4"/>
      <c r="AJ419" s="4"/>
      <c r="AK419" s="4"/>
      <c r="AL419" s="4"/>
      <c r="AN419" s="4"/>
      <c r="AO419" s="4"/>
      <c r="AP419" s="4"/>
      <c r="AQ419" s="4"/>
      <c r="AR419" s="4"/>
      <c r="AS419" s="4"/>
      <c r="AT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K419" s="4"/>
    </row>
    <row r="420" spans="1:63" x14ac:dyDescent="0.3">
      <c r="A420" s="103"/>
      <c r="B420" s="103"/>
      <c r="C420" s="103"/>
      <c r="D420" s="208"/>
      <c r="F420" s="178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U420" s="4"/>
      <c r="V420" s="4"/>
      <c r="W420" s="4"/>
      <c r="X420" s="4"/>
      <c r="Y420" s="4"/>
      <c r="Z420" s="4"/>
      <c r="AA420" s="4"/>
      <c r="AB420" s="4"/>
      <c r="AD420" s="4"/>
      <c r="AE420" s="4"/>
      <c r="AF420" s="4"/>
      <c r="AH420" s="4"/>
      <c r="AJ420" s="4"/>
      <c r="AK420" s="4"/>
      <c r="AL420" s="4"/>
      <c r="AN420" s="4"/>
      <c r="AO420" s="4"/>
      <c r="AP420" s="4"/>
      <c r="AQ420" s="4"/>
      <c r="AR420" s="4"/>
      <c r="AS420" s="4"/>
      <c r="AT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K420" s="4"/>
    </row>
    <row r="421" spans="1:63" x14ac:dyDescent="0.3">
      <c r="A421" s="103"/>
      <c r="B421" s="103"/>
      <c r="C421" s="103"/>
      <c r="D421" s="208"/>
      <c r="F421" s="178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U421" s="4"/>
      <c r="V421" s="4"/>
      <c r="W421" s="4"/>
      <c r="X421" s="4"/>
      <c r="Y421" s="4"/>
      <c r="Z421" s="4"/>
      <c r="AA421" s="4"/>
      <c r="AB421" s="4"/>
      <c r="AD421" s="4"/>
      <c r="AE421" s="4"/>
      <c r="AF421" s="4"/>
      <c r="AH421" s="4"/>
      <c r="AJ421" s="4"/>
      <c r="AK421" s="4"/>
      <c r="AL421" s="4"/>
      <c r="AN421" s="4"/>
      <c r="AO421" s="4"/>
      <c r="AP421" s="4"/>
      <c r="AQ421" s="4"/>
      <c r="AR421" s="4"/>
      <c r="AS421" s="4"/>
      <c r="AT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K421" s="4"/>
    </row>
    <row r="422" spans="1:63" x14ac:dyDescent="0.3">
      <c r="A422" s="103"/>
      <c r="B422" s="103"/>
      <c r="C422" s="103"/>
      <c r="D422" s="208"/>
      <c r="F422" s="178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U422" s="4"/>
      <c r="V422" s="4"/>
      <c r="W422" s="4"/>
      <c r="X422" s="4"/>
      <c r="Y422" s="4"/>
      <c r="Z422" s="4"/>
      <c r="AA422" s="4"/>
      <c r="AB422" s="4"/>
      <c r="AD422" s="4"/>
      <c r="AE422" s="4"/>
      <c r="AF422" s="4"/>
      <c r="AH422" s="4"/>
      <c r="AJ422" s="4"/>
      <c r="AK422" s="4"/>
      <c r="AL422" s="4"/>
      <c r="AN422" s="4"/>
      <c r="AO422" s="4"/>
      <c r="AP422" s="4"/>
      <c r="AQ422" s="4"/>
      <c r="AR422" s="4"/>
      <c r="AS422" s="4"/>
      <c r="AT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K422" s="4"/>
    </row>
    <row r="423" spans="1:63" x14ac:dyDescent="0.3">
      <c r="A423" s="103"/>
      <c r="B423" s="103"/>
      <c r="C423" s="103"/>
      <c r="D423" s="208"/>
      <c r="F423" s="178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U423" s="4"/>
      <c r="V423" s="4"/>
      <c r="W423" s="4"/>
      <c r="X423" s="4"/>
      <c r="Y423" s="4"/>
      <c r="Z423" s="4"/>
      <c r="AA423" s="4"/>
      <c r="AB423" s="4"/>
      <c r="AD423" s="4"/>
      <c r="AE423" s="4"/>
      <c r="AF423" s="4"/>
      <c r="AH423" s="4"/>
      <c r="AJ423" s="4"/>
      <c r="AK423" s="4"/>
      <c r="AL423" s="4"/>
      <c r="AN423" s="4"/>
      <c r="AO423" s="4"/>
      <c r="AP423" s="4"/>
      <c r="AQ423" s="4"/>
      <c r="AR423" s="4"/>
      <c r="AS423" s="4"/>
      <c r="AT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K423" s="4"/>
    </row>
    <row r="424" spans="1:63" x14ac:dyDescent="0.3">
      <c r="A424" s="103"/>
      <c r="B424" s="103"/>
      <c r="C424" s="103"/>
      <c r="D424" s="208"/>
      <c r="F424" s="178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U424" s="4"/>
      <c r="V424" s="4"/>
      <c r="W424" s="4"/>
      <c r="X424" s="4"/>
      <c r="Y424" s="4"/>
      <c r="Z424" s="4"/>
      <c r="AA424" s="4"/>
      <c r="AB424" s="4"/>
      <c r="AD424" s="4"/>
      <c r="AE424" s="4"/>
      <c r="AF424" s="4"/>
      <c r="AH424" s="4"/>
      <c r="AJ424" s="4"/>
      <c r="AK424" s="4"/>
      <c r="AL424" s="4"/>
      <c r="AN424" s="4"/>
      <c r="AO424" s="4"/>
      <c r="AP424" s="4"/>
      <c r="AQ424" s="4"/>
      <c r="AR424" s="4"/>
      <c r="AS424" s="4"/>
      <c r="AT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K424" s="4"/>
    </row>
    <row r="425" spans="1:63" x14ac:dyDescent="0.3">
      <c r="A425" s="103"/>
      <c r="B425" s="103"/>
      <c r="C425" s="103"/>
      <c r="D425" s="208"/>
      <c r="F425" s="178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U425" s="4"/>
      <c r="V425" s="4"/>
      <c r="W425" s="4"/>
      <c r="X425" s="4"/>
      <c r="Y425" s="4"/>
      <c r="Z425" s="4"/>
      <c r="AA425" s="4"/>
      <c r="AB425" s="4"/>
      <c r="AD425" s="4"/>
      <c r="AE425" s="4"/>
      <c r="AF425" s="4"/>
      <c r="AH425" s="4"/>
      <c r="AJ425" s="4"/>
      <c r="AK425" s="4"/>
      <c r="AL425" s="4"/>
      <c r="AN425" s="4"/>
      <c r="AO425" s="4"/>
      <c r="AP425" s="4"/>
      <c r="AQ425" s="4"/>
      <c r="AR425" s="4"/>
      <c r="AS425" s="4"/>
      <c r="AT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K425" s="4"/>
    </row>
    <row r="426" spans="1:63" x14ac:dyDescent="0.3">
      <c r="A426" s="103"/>
      <c r="B426" s="103"/>
      <c r="C426" s="103"/>
      <c r="D426" s="208"/>
      <c r="F426" s="178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U426" s="4"/>
      <c r="V426" s="4"/>
      <c r="W426" s="4"/>
      <c r="X426" s="4"/>
      <c r="Y426" s="4"/>
      <c r="Z426" s="4"/>
      <c r="AA426" s="4"/>
      <c r="AB426" s="4"/>
      <c r="AD426" s="4"/>
      <c r="AE426" s="4"/>
      <c r="AF426" s="4"/>
      <c r="AH426" s="4"/>
      <c r="AJ426" s="4"/>
      <c r="AK426" s="4"/>
      <c r="AL426" s="4"/>
      <c r="AN426" s="4"/>
      <c r="AO426" s="4"/>
      <c r="AP426" s="4"/>
      <c r="AQ426" s="4"/>
      <c r="AR426" s="4"/>
      <c r="AS426" s="4"/>
      <c r="AT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K426" s="4"/>
    </row>
    <row r="427" spans="1:63" x14ac:dyDescent="0.3">
      <c r="A427" s="103"/>
      <c r="B427" s="103"/>
      <c r="C427" s="103"/>
      <c r="D427" s="208"/>
      <c r="F427" s="178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U427" s="4"/>
      <c r="V427" s="4"/>
      <c r="W427" s="4"/>
      <c r="X427" s="4"/>
      <c r="Y427" s="4"/>
      <c r="Z427" s="4"/>
      <c r="AA427" s="4"/>
      <c r="AB427" s="4"/>
      <c r="AD427" s="4"/>
      <c r="AE427" s="4"/>
      <c r="AF427" s="4"/>
      <c r="AH427" s="4"/>
      <c r="AJ427" s="4"/>
      <c r="AK427" s="4"/>
      <c r="AL427" s="4"/>
      <c r="AN427" s="4"/>
      <c r="AO427" s="4"/>
      <c r="AP427" s="4"/>
      <c r="AQ427" s="4"/>
      <c r="AR427" s="4"/>
      <c r="AS427" s="4"/>
      <c r="AT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K427" s="4"/>
    </row>
    <row r="428" spans="1:63" x14ac:dyDescent="0.3">
      <c r="A428" s="103"/>
      <c r="B428" s="103"/>
      <c r="C428" s="103"/>
      <c r="D428" s="208"/>
      <c r="F428" s="178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U428" s="4"/>
      <c r="V428" s="4"/>
      <c r="W428" s="4"/>
      <c r="X428" s="4"/>
      <c r="Y428" s="4"/>
      <c r="Z428" s="4"/>
      <c r="AA428" s="4"/>
      <c r="AB428" s="4"/>
      <c r="AD428" s="4"/>
      <c r="AE428" s="4"/>
      <c r="AF428" s="4"/>
      <c r="AH428" s="4"/>
      <c r="AJ428" s="4"/>
      <c r="AK428" s="4"/>
      <c r="AL428" s="4"/>
      <c r="AN428" s="4"/>
      <c r="AO428" s="4"/>
      <c r="AP428" s="4"/>
      <c r="AQ428" s="4"/>
      <c r="AR428" s="4"/>
      <c r="AS428" s="4"/>
      <c r="AT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K428" s="4"/>
    </row>
    <row r="429" spans="1:63" x14ac:dyDescent="0.3">
      <c r="A429" s="103"/>
      <c r="B429" s="103"/>
      <c r="C429" s="103"/>
      <c r="D429" s="208"/>
      <c r="F429" s="178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U429" s="4"/>
      <c r="V429" s="4"/>
      <c r="W429" s="4"/>
      <c r="X429" s="4"/>
      <c r="Y429" s="4"/>
      <c r="Z429" s="4"/>
      <c r="AA429" s="4"/>
      <c r="AB429" s="4"/>
      <c r="AD429" s="4"/>
      <c r="AE429" s="4"/>
      <c r="AF429" s="4"/>
      <c r="AH429" s="4"/>
      <c r="AJ429" s="4"/>
      <c r="AK429" s="4"/>
      <c r="AL429" s="4"/>
      <c r="AN429" s="4"/>
      <c r="AO429" s="4"/>
      <c r="AP429" s="4"/>
      <c r="AQ429" s="4"/>
      <c r="AR429" s="4"/>
      <c r="AS429" s="4"/>
      <c r="AT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K429" s="4"/>
    </row>
    <row r="430" spans="1:63" x14ac:dyDescent="0.3">
      <c r="A430" s="103"/>
      <c r="B430" s="103"/>
      <c r="C430" s="103"/>
      <c r="D430" s="208"/>
      <c r="F430" s="178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U430" s="4"/>
      <c r="V430" s="4"/>
      <c r="W430" s="4"/>
      <c r="X430" s="4"/>
      <c r="Y430" s="4"/>
      <c r="Z430" s="4"/>
      <c r="AA430" s="4"/>
      <c r="AB430" s="4"/>
      <c r="AD430" s="4"/>
      <c r="AE430" s="4"/>
      <c r="AF430" s="4"/>
      <c r="AH430" s="4"/>
      <c r="AJ430" s="4"/>
      <c r="AK430" s="4"/>
      <c r="AL430" s="4"/>
      <c r="AN430" s="4"/>
      <c r="AO430" s="4"/>
      <c r="AP430" s="4"/>
      <c r="AQ430" s="4"/>
      <c r="AR430" s="4"/>
      <c r="AS430" s="4"/>
      <c r="AT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K430" s="4"/>
    </row>
    <row r="431" spans="1:63" x14ac:dyDescent="0.3">
      <c r="A431" s="103"/>
      <c r="B431" s="103"/>
      <c r="C431" s="103"/>
      <c r="D431" s="208"/>
      <c r="F431" s="178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U431" s="4"/>
      <c r="V431" s="4"/>
      <c r="W431" s="4"/>
      <c r="X431" s="4"/>
      <c r="Y431" s="4"/>
      <c r="Z431" s="4"/>
      <c r="AA431" s="4"/>
      <c r="AB431" s="4"/>
      <c r="AD431" s="4"/>
      <c r="AE431" s="4"/>
      <c r="AF431" s="4"/>
      <c r="AH431" s="4"/>
      <c r="AJ431" s="4"/>
      <c r="AK431" s="4"/>
      <c r="AL431" s="4"/>
      <c r="AN431" s="4"/>
      <c r="AO431" s="4"/>
      <c r="AP431" s="4"/>
      <c r="AQ431" s="4"/>
      <c r="AR431" s="4"/>
      <c r="AS431" s="4"/>
      <c r="AT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K431" s="4"/>
    </row>
    <row r="432" spans="1:63" x14ac:dyDescent="0.3">
      <c r="A432" s="103"/>
      <c r="B432" s="103"/>
      <c r="C432" s="103"/>
      <c r="D432" s="208"/>
      <c r="F432" s="178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U432" s="4"/>
      <c r="V432" s="4"/>
      <c r="W432" s="4"/>
      <c r="X432" s="4"/>
      <c r="Y432" s="4"/>
      <c r="Z432" s="4"/>
      <c r="AA432" s="4"/>
      <c r="AB432" s="4"/>
      <c r="AD432" s="4"/>
      <c r="AE432" s="4"/>
      <c r="AF432" s="4"/>
      <c r="AH432" s="4"/>
      <c r="AJ432" s="4"/>
      <c r="AK432" s="4"/>
      <c r="AL432" s="4"/>
      <c r="AN432" s="4"/>
      <c r="AO432" s="4"/>
      <c r="AP432" s="4"/>
      <c r="AQ432" s="4"/>
      <c r="AR432" s="4"/>
      <c r="AS432" s="4"/>
      <c r="AT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K432" s="4"/>
    </row>
    <row r="433" spans="1:63" x14ac:dyDescent="0.3">
      <c r="A433" s="103"/>
      <c r="B433" s="103"/>
      <c r="C433" s="103"/>
      <c r="D433" s="208"/>
      <c r="F433" s="178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U433" s="4"/>
      <c r="V433" s="4"/>
      <c r="W433" s="4"/>
      <c r="X433" s="4"/>
      <c r="Y433" s="4"/>
      <c r="Z433" s="4"/>
      <c r="AA433" s="4"/>
      <c r="AB433" s="4"/>
      <c r="AD433" s="4"/>
      <c r="AE433" s="4"/>
      <c r="AF433" s="4"/>
      <c r="AH433" s="4"/>
      <c r="AJ433" s="4"/>
      <c r="AK433" s="4"/>
      <c r="AL433" s="4"/>
      <c r="AN433" s="4"/>
      <c r="AO433" s="4"/>
      <c r="AP433" s="4"/>
      <c r="AQ433" s="4"/>
      <c r="AR433" s="4"/>
      <c r="AS433" s="4"/>
      <c r="AT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K433" s="4"/>
    </row>
    <row r="434" spans="1:63" x14ac:dyDescent="0.3">
      <c r="A434" s="103"/>
      <c r="B434" s="103"/>
      <c r="C434" s="103"/>
      <c r="D434" s="208"/>
      <c r="F434" s="178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U434" s="4"/>
      <c r="V434" s="4"/>
      <c r="W434" s="4"/>
      <c r="X434" s="4"/>
      <c r="Y434" s="4"/>
      <c r="Z434" s="4"/>
      <c r="AA434" s="4"/>
      <c r="AB434" s="4"/>
      <c r="AD434" s="4"/>
      <c r="AE434" s="4"/>
      <c r="AF434" s="4"/>
      <c r="AH434" s="4"/>
      <c r="AJ434" s="4"/>
      <c r="AK434" s="4"/>
      <c r="AL434" s="4"/>
      <c r="AN434" s="4"/>
      <c r="AO434" s="4"/>
      <c r="AP434" s="4"/>
      <c r="AQ434" s="4"/>
      <c r="AR434" s="4"/>
      <c r="AS434" s="4"/>
      <c r="AT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K434" s="4"/>
    </row>
    <row r="435" spans="1:63" x14ac:dyDescent="0.3">
      <c r="A435" s="103"/>
      <c r="B435" s="103"/>
      <c r="C435" s="103"/>
      <c r="D435" s="208"/>
      <c r="F435" s="178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U435" s="4"/>
      <c r="V435" s="4"/>
      <c r="W435" s="4"/>
      <c r="X435" s="4"/>
      <c r="Y435" s="4"/>
      <c r="Z435" s="4"/>
      <c r="AA435" s="4"/>
      <c r="AB435" s="4"/>
      <c r="AD435" s="4"/>
      <c r="AE435" s="4"/>
      <c r="AF435" s="4"/>
      <c r="AH435" s="4"/>
      <c r="AJ435" s="4"/>
      <c r="AK435" s="4"/>
      <c r="AL435" s="4"/>
      <c r="AN435" s="4"/>
      <c r="AO435" s="4"/>
      <c r="AP435" s="4"/>
      <c r="AQ435" s="4"/>
      <c r="AR435" s="4"/>
      <c r="AS435" s="4"/>
      <c r="AT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K435" s="4"/>
    </row>
    <row r="436" spans="1:63" x14ac:dyDescent="0.3">
      <c r="A436" s="103"/>
      <c r="B436" s="103"/>
      <c r="C436" s="103"/>
      <c r="D436" s="208"/>
      <c r="F436" s="178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U436" s="4"/>
      <c r="V436" s="4"/>
      <c r="W436" s="4"/>
      <c r="X436" s="4"/>
      <c r="Y436" s="4"/>
      <c r="Z436" s="4"/>
      <c r="AA436" s="4"/>
      <c r="AB436" s="4"/>
      <c r="AD436" s="4"/>
      <c r="AE436" s="4"/>
      <c r="AF436" s="4"/>
      <c r="AH436" s="4"/>
      <c r="AJ436" s="4"/>
      <c r="AK436" s="4"/>
      <c r="AL436" s="4"/>
      <c r="AN436" s="4"/>
      <c r="AO436" s="4"/>
      <c r="AP436" s="4"/>
      <c r="AQ436" s="4"/>
      <c r="AR436" s="4"/>
      <c r="AS436" s="4"/>
      <c r="AT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K436" s="4"/>
    </row>
    <row r="437" spans="1:63" x14ac:dyDescent="0.3">
      <c r="A437" s="103"/>
      <c r="B437" s="103"/>
      <c r="C437" s="103"/>
      <c r="D437" s="208"/>
      <c r="F437" s="178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U437" s="4"/>
      <c r="V437" s="4"/>
      <c r="W437" s="4"/>
      <c r="X437" s="4"/>
      <c r="Y437" s="4"/>
      <c r="Z437" s="4"/>
      <c r="AA437" s="4"/>
      <c r="AB437" s="4"/>
      <c r="AD437" s="4"/>
      <c r="AE437" s="4"/>
      <c r="AF437" s="4"/>
      <c r="AH437" s="4"/>
      <c r="AJ437" s="4"/>
      <c r="AK437" s="4"/>
      <c r="AL437" s="4"/>
      <c r="AN437" s="4"/>
      <c r="AO437" s="4"/>
      <c r="AP437" s="4"/>
      <c r="AQ437" s="4"/>
      <c r="AR437" s="4"/>
      <c r="AS437" s="4"/>
      <c r="AT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K437" s="4"/>
    </row>
    <row r="438" spans="1:63" x14ac:dyDescent="0.3">
      <c r="A438" s="103"/>
      <c r="B438" s="103"/>
      <c r="C438" s="103"/>
      <c r="D438" s="208"/>
      <c r="F438" s="178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U438" s="4"/>
      <c r="V438" s="4"/>
      <c r="W438" s="4"/>
      <c r="X438" s="4"/>
      <c r="Y438" s="4"/>
      <c r="Z438" s="4"/>
      <c r="AA438" s="4"/>
      <c r="AB438" s="4"/>
      <c r="AD438" s="4"/>
      <c r="AE438" s="4"/>
      <c r="AF438" s="4"/>
      <c r="AH438" s="4"/>
      <c r="AJ438" s="4"/>
      <c r="AK438" s="4"/>
      <c r="AL438" s="4"/>
      <c r="AN438" s="4"/>
      <c r="AO438" s="4"/>
      <c r="AP438" s="4"/>
      <c r="AQ438" s="4"/>
      <c r="AR438" s="4"/>
      <c r="AS438" s="4"/>
      <c r="AT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K438" s="4"/>
    </row>
    <row r="439" spans="1:63" x14ac:dyDescent="0.3">
      <c r="A439" s="103"/>
      <c r="B439" s="103"/>
      <c r="C439" s="103"/>
      <c r="D439" s="208"/>
      <c r="F439" s="178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U439" s="4"/>
      <c r="V439" s="4"/>
      <c r="W439" s="4"/>
      <c r="X439" s="4"/>
      <c r="Y439" s="4"/>
      <c r="Z439" s="4"/>
      <c r="AA439" s="4"/>
      <c r="AB439" s="4"/>
      <c r="AD439" s="4"/>
      <c r="AE439" s="4"/>
      <c r="AF439" s="4"/>
      <c r="AH439" s="4"/>
      <c r="AJ439" s="4"/>
      <c r="AK439" s="4"/>
      <c r="AL439" s="4"/>
      <c r="AN439" s="4"/>
      <c r="AO439" s="4"/>
      <c r="AP439" s="4"/>
      <c r="AQ439" s="4"/>
      <c r="AR439" s="4"/>
      <c r="AS439" s="4"/>
      <c r="AT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K439" s="4"/>
    </row>
    <row r="440" spans="1:63" x14ac:dyDescent="0.3">
      <c r="A440" s="103"/>
      <c r="B440" s="103"/>
      <c r="C440" s="103"/>
      <c r="D440" s="208"/>
      <c r="F440" s="178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U440" s="4"/>
      <c r="V440" s="4"/>
      <c r="W440" s="4"/>
      <c r="X440" s="4"/>
      <c r="Y440" s="4"/>
      <c r="Z440" s="4"/>
      <c r="AA440" s="4"/>
      <c r="AB440" s="4"/>
      <c r="AD440" s="4"/>
      <c r="AE440" s="4"/>
      <c r="AF440" s="4"/>
      <c r="AH440" s="4"/>
      <c r="AJ440" s="4"/>
      <c r="AK440" s="4"/>
      <c r="AL440" s="4"/>
      <c r="AN440" s="4"/>
      <c r="AO440" s="4"/>
      <c r="AP440" s="4"/>
      <c r="AQ440" s="4"/>
      <c r="AR440" s="4"/>
      <c r="AS440" s="4"/>
      <c r="AT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K440" s="4"/>
    </row>
    <row r="441" spans="1:63" x14ac:dyDescent="0.3">
      <c r="A441" s="103"/>
      <c r="B441" s="103"/>
      <c r="C441" s="103"/>
      <c r="D441" s="208"/>
      <c r="F441" s="178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U441" s="4"/>
      <c r="V441" s="4"/>
      <c r="W441" s="4"/>
      <c r="X441" s="4"/>
      <c r="Y441" s="4"/>
      <c r="Z441" s="4"/>
      <c r="AA441" s="4"/>
      <c r="AB441" s="4"/>
      <c r="AD441" s="4"/>
      <c r="AE441" s="4"/>
      <c r="AF441" s="4"/>
      <c r="AH441" s="4"/>
      <c r="AJ441" s="4"/>
      <c r="AK441" s="4"/>
      <c r="AL441" s="4"/>
      <c r="AN441" s="4"/>
      <c r="AO441" s="4"/>
      <c r="AP441" s="4"/>
      <c r="AQ441" s="4"/>
      <c r="AR441" s="4"/>
      <c r="AS441" s="4"/>
      <c r="AT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K441" s="4"/>
    </row>
    <row r="442" spans="1:63" x14ac:dyDescent="0.3">
      <c r="A442" s="103"/>
      <c r="B442" s="103"/>
      <c r="C442" s="103"/>
      <c r="D442" s="208"/>
      <c r="F442" s="178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U442" s="4"/>
      <c r="V442" s="4"/>
      <c r="W442" s="4"/>
      <c r="X442" s="4"/>
      <c r="Y442" s="4"/>
      <c r="Z442" s="4"/>
      <c r="AA442" s="4"/>
      <c r="AB442" s="4"/>
      <c r="AD442" s="4"/>
      <c r="AE442" s="4"/>
      <c r="AF442" s="4"/>
      <c r="AH442" s="4"/>
      <c r="AJ442" s="4"/>
      <c r="AK442" s="4"/>
      <c r="AL442" s="4"/>
      <c r="AN442" s="4"/>
      <c r="AO442" s="4"/>
      <c r="AP442" s="4"/>
      <c r="AQ442" s="4"/>
      <c r="AR442" s="4"/>
      <c r="AS442" s="4"/>
      <c r="AT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K442" s="4"/>
    </row>
    <row r="443" spans="1:63" x14ac:dyDescent="0.3">
      <c r="A443" s="103"/>
      <c r="B443" s="103"/>
      <c r="C443" s="103"/>
      <c r="D443" s="208"/>
      <c r="F443" s="178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U443" s="4"/>
      <c r="V443" s="4"/>
      <c r="W443" s="4"/>
      <c r="X443" s="4"/>
      <c r="Y443" s="4"/>
      <c r="Z443" s="4"/>
      <c r="AA443" s="4"/>
      <c r="AB443" s="4"/>
      <c r="AD443" s="4"/>
      <c r="AE443" s="4"/>
      <c r="AF443" s="4"/>
      <c r="AH443" s="4"/>
      <c r="AJ443" s="4"/>
      <c r="AK443" s="4"/>
      <c r="AL443" s="4"/>
      <c r="AN443" s="4"/>
      <c r="AO443" s="4"/>
      <c r="AP443" s="4"/>
      <c r="AQ443" s="4"/>
      <c r="AR443" s="4"/>
      <c r="AS443" s="4"/>
      <c r="AT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K443" s="4"/>
    </row>
    <row r="444" spans="1:63" x14ac:dyDescent="0.3">
      <c r="A444" s="103"/>
      <c r="B444" s="103"/>
      <c r="C444" s="103"/>
      <c r="D444" s="208"/>
      <c r="F444" s="178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U444" s="4"/>
      <c r="V444" s="4"/>
      <c r="W444" s="4"/>
      <c r="X444" s="4"/>
      <c r="Y444" s="4"/>
      <c r="Z444" s="4"/>
      <c r="AA444" s="4"/>
      <c r="AB444" s="4"/>
      <c r="AD444" s="4"/>
      <c r="AE444" s="4"/>
      <c r="AF444" s="4"/>
      <c r="AH444" s="4"/>
      <c r="AJ444" s="4"/>
      <c r="AK444" s="4"/>
      <c r="AL444" s="4"/>
      <c r="AN444" s="4"/>
      <c r="AO444" s="4"/>
      <c r="AP444" s="4"/>
      <c r="AQ444" s="4"/>
      <c r="AR444" s="4"/>
      <c r="AS444" s="4"/>
      <c r="AT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K444" s="4"/>
    </row>
    <row r="445" spans="1:63" x14ac:dyDescent="0.3">
      <c r="A445" s="103"/>
      <c r="B445" s="103"/>
      <c r="C445" s="103"/>
      <c r="D445" s="208"/>
      <c r="F445" s="178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U445" s="4"/>
      <c r="V445" s="4"/>
      <c r="W445" s="4"/>
      <c r="X445" s="4"/>
      <c r="Y445" s="4"/>
      <c r="Z445" s="4"/>
      <c r="AA445" s="4"/>
      <c r="AB445" s="4"/>
      <c r="AD445" s="4"/>
      <c r="AE445" s="4"/>
      <c r="AF445" s="4"/>
      <c r="AH445" s="4"/>
      <c r="AJ445" s="4"/>
      <c r="AK445" s="4"/>
      <c r="AL445" s="4"/>
      <c r="AN445" s="4"/>
      <c r="AO445" s="4"/>
      <c r="AP445" s="4"/>
      <c r="AQ445" s="4"/>
      <c r="AR445" s="4"/>
      <c r="AS445" s="4"/>
      <c r="AT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K445" s="4"/>
    </row>
    <row r="446" spans="1:63" x14ac:dyDescent="0.3">
      <c r="A446" s="103"/>
      <c r="B446" s="103"/>
      <c r="C446" s="103"/>
      <c r="D446" s="208"/>
      <c r="F446" s="178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U446" s="4"/>
      <c r="V446" s="4"/>
      <c r="W446" s="4"/>
      <c r="X446" s="4"/>
      <c r="Y446" s="4"/>
      <c r="Z446" s="4"/>
      <c r="AA446" s="4"/>
      <c r="AB446" s="4"/>
      <c r="AD446" s="4"/>
      <c r="AE446" s="4"/>
      <c r="AF446" s="4"/>
      <c r="AH446" s="4"/>
      <c r="AJ446" s="4"/>
      <c r="AK446" s="4"/>
      <c r="AL446" s="4"/>
      <c r="AN446" s="4"/>
      <c r="AO446" s="4"/>
      <c r="AP446" s="4"/>
      <c r="AQ446" s="4"/>
      <c r="AR446" s="4"/>
      <c r="AS446" s="4"/>
      <c r="AT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K446" s="4"/>
    </row>
    <row r="447" spans="1:63" x14ac:dyDescent="0.3">
      <c r="A447" s="103"/>
      <c r="B447" s="103"/>
      <c r="C447" s="103"/>
      <c r="D447" s="208"/>
      <c r="F447" s="178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U447" s="4"/>
      <c r="V447" s="4"/>
      <c r="W447" s="4"/>
      <c r="X447" s="4"/>
      <c r="Y447" s="4"/>
      <c r="Z447" s="4"/>
      <c r="AA447" s="4"/>
      <c r="AB447" s="4"/>
      <c r="AD447" s="4"/>
      <c r="AE447" s="4"/>
      <c r="AF447" s="4"/>
      <c r="AH447" s="4"/>
      <c r="AJ447" s="4"/>
      <c r="AK447" s="4"/>
      <c r="AL447" s="4"/>
      <c r="AN447" s="4"/>
      <c r="AO447" s="4"/>
      <c r="AP447" s="4"/>
      <c r="AQ447" s="4"/>
      <c r="AR447" s="4"/>
      <c r="AS447" s="4"/>
      <c r="AT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K447" s="4"/>
    </row>
    <row r="448" spans="1:63" x14ac:dyDescent="0.3">
      <c r="A448" s="103"/>
      <c r="B448" s="103"/>
      <c r="C448" s="103"/>
      <c r="D448" s="208"/>
      <c r="F448" s="178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U448" s="4"/>
      <c r="V448" s="4"/>
      <c r="W448" s="4"/>
      <c r="X448" s="4"/>
      <c r="Y448" s="4"/>
      <c r="Z448" s="4"/>
      <c r="AA448" s="4"/>
      <c r="AB448" s="4"/>
      <c r="AD448" s="4"/>
      <c r="AE448" s="4"/>
      <c r="AF448" s="4"/>
      <c r="AH448" s="4"/>
      <c r="AJ448" s="4"/>
      <c r="AK448" s="4"/>
      <c r="AL448" s="4"/>
      <c r="AN448" s="4"/>
      <c r="AO448" s="4"/>
      <c r="AP448" s="4"/>
      <c r="AQ448" s="4"/>
      <c r="AR448" s="4"/>
      <c r="AS448" s="4"/>
      <c r="AT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K448" s="4"/>
    </row>
    <row r="449" spans="1:63" x14ac:dyDescent="0.3">
      <c r="A449" s="103"/>
      <c r="B449" s="103"/>
      <c r="C449" s="103"/>
      <c r="D449" s="208"/>
      <c r="F449" s="178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U449" s="4"/>
      <c r="V449" s="4"/>
      <c r="W449" s="4"/>
      <c r="X449" s="4"/>
      <c r="Y449" s="4"/>
      <c r="Z449" s="4"/>
      <c r="AA449" s="4"/>
      <c r="AB449" s="4"/>
      <c r="AD449" s="4"/>
      <c r="AE449" s="4"/>
      <c r="AF449" s="4"/>
      <c r="AH449" s="4"/>
      <c r="AJ449" s="4"/>
      <c r="AK449" s="4"/>
      <c r="AL449" s="4"/>
      <c r="AN449" s="4"/>
      <c r="AO449" s="4"/>
      <c r="AP449" s="4"/>
      <c r="AQ449" s="4"/>
      <c r="AR449" s="4"/>
      <c r="AS449" s="4"/>
      <c r="AT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K449" s="4"/>
    </row>
    <row r="450" spans="1:63" x14ac:dyDescent="0.3">
      <c r="A450" s="103"/>
      <c r="B450" s="103"/>
      <c r="C450" s="103"/>
      <c r="D450" s="208"/>
      <c r="F450" s="178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U450" s="4"/>
      <c r="V450" s="4"/>
      <c r="W450" s="4"/>
      <c r="X450" s="4"/>
      <c r="Y450" s="4"/>
      <c r="Z450" s="4"/>
      <c r="AA450" s="4"/>
      <c r="AB450" s="4"/>
      <c r="AD450" s="4"/>
      <c r="AE450" s="4"/>
      <c r="AF450" s="4"/>
      <c r="AH450" s="4"/>
      <c r="AJ450" s="4"/>
      <c r="AK450" s="4"/>
      <c r="AL450" s="4"/>
      <c r="AN450" s="4"/>
      <c r="AO450" s="4"/>
      <c r="AP450" s="4"/>
      <c r="AQ450" s="4"/>
      <c r="AR450" s="4"/>
      <c r="AS450" s="4"/>
      <c r="AT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K450" s="4"/>
    </row>
    <row r="451" spans="1:63" x14ac:dyDescent="0.3">
      <c r="A451" s="103"/>
      <c r="B451" s="103"/>
      <c r="C451" s="103"/>
      <c r="D451" s="208"/>
      <c r="F451" s="178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U451" s="4"/>
      <c r="V451" s="4"/>
      <c r="W451" s="4"/>
      <c r="X451" s="4"/>
      <c r="Y451" s="4"/>
      <c r="Z451" s="4"/>
      <c r="AA451" s="4"/>
      <c r="AB451" s="4"/>
      <c r="AD451" s="4"/>
      <c r="AE451" s="4"/>
      <c r="AF451" s="4"/>
      <c r="AH451" s="4"/>
      <c r="AJ451" s="4"/>
      <c r="AK451" s="4"/>
      <c r="AL451" s="4"/>
      <c r="AN451" s="4"/>
      <c r="AO451" s="4"/>
      <c r="AP451" s="4"/>
      <c r="AQ451" s="4"/>
      <c r="AR451" s="4"/>
      <c r="AS451" s="4"/>
      <c r="AT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K451" s="4"/>
    </row>
    <row r="452" spans="1:63" x14ac:dyDescent="0.3">
      <c r="A452" s="103"/>
      <c r="B452" s="103"/>
      <c r="C452" s="103"/>
      <c r="D452" s="208"/>
      <c r="F452" s="178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U452" s="4"/>
      <c r="V452" s="4"/>
      <c r="W452" s="4"/>
      <c r="X452" s="4"/>
      <c r="Y452" s="4"/>
      <c r="Z452" s="4"/>
      <c r="AA452" s="4"/>
      <c r="AB452" s="4"/>
      <c r="AD452" s="4"/>
      <c r="AE452" s="4"/>
      <c r="AF452" s="4"/>
      <c r="AH452" s="4"/>
      <c r="AJ452" s="4"/>
      <c r="AK452" s="4"/>
      <c r="AL452" s="4"/>
      <c r="AN452" s="4"/>
      <c r="AO452" s="4"/>
      <c r="AP452" s="4"/>
      <c r="AQ452" s="4"/>
      <c r="AR452" s="4"/>
      <c r="AS452" s="4"/>
      <c r="AT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K452" s="4"/>
    </row>
    <row r="453" spans="1:63" x14ac:dyDescent="0.3">
      <c r="A453" s="103"/>
      <c r="B453" s="103"/>
      <c r="C453" s="103"/>
      <c r="D453" s="208"/>
      <c r="F453" s="178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U453" s="4"/>
      <c r="V453" s="4"/>
      <c r="W453" s="4"/>
      <c r="X453" s="4"/>
      <c r="Y453" s="4"/>
      <c r="Z453" s="4"/>
      <c r="AA453" s="4"/>
      <c r="AB453" s="4"/>
      <c r="AD453" s="4"/>
      <c r="AE453" s="4"/>
      <c r="AF453" s="4"/>
      <c r="AH453" s="4"/>
      <c r="AJ453" s="4"/>
      <c r="AK453" s="4"/>
      <c r="AL453" s="4"/>
      <c r="AN453" s="4"/>
      <c r="AO453" s="4"/>
      <c r="AP453" s="4"/>
      <c r="AQ453" s="4"/>
      <c r="AR453" s="4"/>
      <c r="AS453" s="4"/>
      <c r="AT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K453" s="4"/>
    </row>
    <row r="454" spans="1:63" x14ac:dyDescent="0.3">
      <c r="A454" s="103"/>
      <c r="B454" s="103"/>
      <c r="C454" s="103"/>
      <c r="D454" s="208"/>
      <c r="F454" s="178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U454" s="4"/>
      <c r="V454" s="4"/>
      <c r="W454" s="4"/>
      <c r="X454" s="4"/>
      <c r="Y454" s="4"/>
      <c r="Z454" s="4"/>
      <c r="AA454" s="4"/>
      <c r="AB454" s="4"/>
      <c r="AD454" s="4"/>
      <c r="AE454" s="4"/>
      <c r="AF454" s="4"/>
      <c r="AH454" s="4"/>
      <c r="AJ454" s="4"/>
      <c r="AK454" s="4"/>
      <c r="AL454" s="4"/>
      <c r="AN454" s="4"/>
      <c r="AO454" s="4"/>
      <c r="AP454" s="4"/>
      <c r="AQ454" s="4"/>
      <c r="AR454" s="4"/>
      <c r="AS454" s="4"/>
      <c r="AT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K454" s="4"/>
    </row>
    <row r="455" spans="1:63" x14ac:dyDescent="0.3">
      <c r="A455" s="103"/>
      <c r="B455" s="103"/>
      <c r="C455" s="103"/>
      <c r="D455" s="208"/>
      <c r="F455" s="178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U455" s="4"/>
      <c r="V455" s="4"/>
      <c r="W455" s="4"/>
      <c r="X455" s="4"/>
      <c r="Y455" s="4"/>
      <c r="Z455" s="4"/>
      <c r="AA455" s="4"/>
      <c r="AB455" s="4"/>
      <c r="AD455" s="4"/>
      <c r="AE455" s="4"/>
      <c r="AF455" s="4"/>
      <c r="AH455" s="4"/>
      <c r="AJ455" s="4"/>
      <c r="AK455" s="4"/>
      <c r="AL455" s="4"/>
      <c r="AN455" s="4"/>
      <c r="AO455" s="4"/>
      <c r="AP455" s="4"/>
      <c r="AQ455" s="4"/>
      <c r="AR455" s="4"/>
      <c r="AS455" s="4"/>
      <c r="AT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K455" s="4"/>
    </row>
    <row r="456" spans="1:63" x14ac:dyDescent="0.3">
      <c r="A456" s="103"/>
      <c r="B456" s="103"/>
      <c r="C456" s="103"/>
      <c r="D456" s="208"/>
      <c r="F456" s="178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U456" s="4"/>
      <c r="V456" s="4"/>
      <c r="W456" s="4"/>
      <c r="X456" s="4"/>
      <c r="Y456" s="4"/>
      <c r="Z456" s="4"/>
      <c r="AA456" s="4"/>
      <c r="AB456" s="4"/>
      <c r="AD456" s="4"/>
      <c r="AE456" s="4"/>
      <c r="AF456" s="4"/>
      <c r="AH456" s="4"/>
      <c r="AJ456" s="4"/>
      <c r="AK456" s="4"/>
      <c r="AL456" s="4"/>
      <c r="AN456" s="4"/>
      <c r="AO456" s="4"/>
      <c r="AP456" s="4"/>
      <c r="AQ456" s="4"/>
      <c r="AR456" s="4"/>
      <c r="AS456" s="4"/>
      <c r="AT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K456" s="4"/>
    </row>
    <row r="457" spans="1:63" x14ac:dyDescent="0.3">
      <c r="A457" s="103"/>
      <c r="B457" s="103"/>
      <c r="C457" s="103"/>
      <c r="D457" s="208"/>
      <c r="F457" s="178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U457" s="4"/>
      <c r="V457" s="4"/>
      <c r="W457" s="4"/>
      <c r="X457" s="4"/>
      <c r="Y457" s="4"/>
      <c r="Z457" s="4"/>
      <c r="AA457" s="4"/>
      <c r="AB457" s="4"/>
      <c r="AD457" s="4"/>
      <c r="AE457" s="4"/>
      <c r="AF457" s="4"/>
      <c r="AH457" s="4"/>
      <c r="AJ457" s="4"/>
      <c r="AK457" s="4"/>
      <c r="AL457" s="4"/>
      <c r="AN457" s="4"/>
      <c r="AO457" s="4"/>
      <c r="AP457" s="4"/>
      <c r="AQ457" s="4"/>
      <c r="AR457" s="4"/>
      <c r="AS457" s="4"/>
      <c r="AT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K457" s="4"/>
    </row>
    <row r="458" spans="1:63" x14ac:dyDescent="0.3">
      <c r="A458" s="103"/>
      <c r="B458" s="103"/>
      <c r="C458" s="103"/>
      <c r="D458" s="208"/>
      <c r="F458" s="178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U458" s="4"/>
      <c r="V458" s="4"/>
      <c r="W458" s="4"/>
      <c r="X458" s="4"/>
      <c r="Y458" s="4"/>
      <c r="Z458" s="4"/>
      <c r="AA458" s="4"/>
      <c r="AB458" s="4"/>
      <c r="AD458" s="4"/>
      <c r="AE458" s="4"/>
      <c r="AF458" s="4"/>
      <c r="AH458" s="4"/>
      <c r="AJ458" s="4"/>
      <c r="AK458" s="4"/>
      <c r="AL458" s="4"/>
      <c r="AN458" s="4"/>
      <c r="AO458" s="4"/>
      <c r="AP458" s="4"/>
      <c r="AQ458" s="4"/>
      <c r="AR458" s="4"/>
      <c r="AS458" s="4"/>
      <c r="AT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K458" s="4"/>
    </row>
    <row r="459" spans="1:63" x14ac:dyDescent="0.3">
      <c r="A459" s="103"/>
      <c r="B459" s="103"/>
      <c r="C459" s="103"/>
      <c r="D459" s="208"/>
      <c r="F459" s="178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U459" s="4"/>
      <c r="V459" s="4"/>
      <c r="W459" s="4"/>
      <c r="X459" s="4"/>
      <c r="Y459" s="4"/>
      <c r="Z459" s="4"/>
      <c r="AA459" s="4"/>
      <c r="AB459" s="4"/>
      <c r="AD459" s="4"/>
      <c r="AE459" s="4"/>
      <c r="AF459" s="4"/>
      <c r="AH459" s="4"/>
      <c r="AJ459" s="4"/>
      <c r="AK459" s="4"/>
      <c r="AL459" s="4"/>
      <c r="AN459" s="4"/>
      <c r="AO459" s="4"/>
      <c r="AP459" s="4"/>
      <c r="AQ459" s="4"/>
      <c r="AR459" s="4"/>
      <c r="AS459" s="4"/>
      <c r="AT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K459" s="4"/>
    </row>
    <row r="460" spans="1:63" x14ac:dyDescent="0.3">
      <c r="A460" s="103"/>
      <c r="B460" s="103"/>
      <c r="C460" s="103"/>
      <c r="D460" s="208"/>
      <c r="F460" s="178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U460" s="4"/>
      <c r="V460" s="4"/>
      <c r="W460" s="4"/>
      <c r="X460" s="4"/>
      <c r="Y460" s="4"/>
      <c r="Z460" s="4"/>
      <c r="AA460" s="4"/>
      <c r="AB460" s="4"/>
      <c r="AD460" s="4"/>
      <c r="AE460" s="4"/>
      <c r="AF460" s="4"/>
      <c r="AH460" s="4"/>
      <c r="AJ460" s="4"/>
      <c r="AK460" s="4"/>
      <c r="AL460" s="4"/>
      <c r="AN460" s="4"/>
      <c r="AO460" s="4"/>
      <c r="AP460" s="4"/>
      <c r="AQ460" s="4"/>
      <c r="AR460" s="4"/>
      <c r="AS460" s="4"/>
      <c r="AT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K460" s="4"/>
    </row>
    <row r="461" spans="1:63" x14ac:dyDescent="0.3">
      <c r="A461" s="103"/>
      <c r="B461" s="103"/>
      <c r="C461" s="103"/>
      <c r="D461" s="208"/>
      <c r="F461" s="178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U461" s="4"/>
      <c r="V461" s="4"/>
      <c r="W461" s="4"/>
      <c r="X461" s="4"/>
      <c r="Y461" s="4"/>
      <c r="Z461" s="4"/>
      <c r="AA461" s="4"/>
      <c r="AB461" s="4"/>
      <c r="AD461" s="4"/>
      <c r="AE461" s="4"/>
      <c r="AF461" s="4"/>
      <c r="AH461" s="4"/>
      <c r="AJ461" s="4"/>
      <c r="AK461" s="4"/>
      <c r="AL461" s="4"/>
      <c r="AN461" s="4"/>
      <c r="AO461" s="4"/>
      <c r="AP461" s="4"/>
      <c r="AQ461" s="4"/>
      <c r="AR461" s="4"/>
      <c r="AS461" s="4"/>
      <c r="AT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K461" s="4"/>
    </row>
    <row r="462" spans="1:63" x14ac:dyDescent="0.3">
      <c r="A462" s="103"/>
      <c r="B462" s="103"/>
      <c r="C462" s="103"/>
      <c r="D462" s="208"/>
      <c r="F462" s="178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U462" s="4"/>
      <c r="V462" s="4"/>
      <c r="W462" s="4"/>
      <c r="X462" s="4"/>
      <c r="Y462" s="4"/>
      <c r="Z462" s="4"/>
      <c r="AA462" s="4"/>
      <c r="AB462" s="4"/>
      <c r="AD462" s="4"/>
      <c r="AE462" s="4"/>
      <c r="AF462" s="4"/>
      <c r="AH462" s="4"/>
      <c r="AJ462" s="4"/>
      <c r="AK462" s="4"/>
      <c r="AL462" s="4"/>
      <c r="AN462" s="4"/>
      <c r="AO462" s="4"/>
      <c r="AP462" s="4"/>
      <c r="AQ462" s="4"/>
      <c r="AR462" s="4"/>
      <c r="AS462" s="4"/>
      <c r="AT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K462" s="4"/>
    </row>
    <row r="463" spans="1:63" x14ac:dyDescent="0.3">
      <c r="A463" s="103"/>
      <c r="B463" s="103"/>
      <c r="C463" s="103"/>
      <c r="D463" s="208"/>
      <c r="F463" s="178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U463" s="4"/>
      <c r="V463" s="4"/>
      <c r="W463" s="4"/>
      <c r="X463" s="4"/>
      <c r="Y463" s="4"/>
      <c r="Z463" s="4"/>
      <c r="AA463" s="4"/>
      <c r="AB463" s="4"/>
      <c r="AD463" s="4"/>
      <c r="AE463" s="4"/>
      <c r="AF463" s="4"/>
      <c r="AH463" s="4"/>
      <c r="AJ463" s="4"/>
      <c r="AK463" s="4"/>
      <c r="AL463" s="4"/>
      <c r="AN463" s="4"/>
      <c r="AO463" s="4"/>
      <c r="AP463" s="4"/>
      <c r="AQ463" s="4"/>
      <c r="AR463" s="4"/>
      <c r="AS463" s="4"/>
      <c r="AT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K463" s="4"/>
    </row>
    <row r="464" spans="1:63" x14ac:dyDescent="0.3">
      <c r="A464" s="103"/>
      <c r="B464" s="103"/>
      <c r="C464" s="103"/>
      <c r="D464" s="208"/>
      <c r="F464" s="178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U464" s="4"/>
      <c r="V464" s="4"/>
      <c r="W464" s="4"/>
      <c r="X464" s="4"/>
      <c r="Y464" s="4"/>
      <c r="Z464" s="4"/>
      <c r="AA464" s="4"/>
      <c r="AB464" s="4"/>
      <c r="AD464" s="4"/>
      <c r="AE464" s="4"/>
      <c r="AF464" s="4"/>
      <c r="AH464" s="4"/>
      <c r="AJ464" s="4"/>
      <c r="AK464" s="4"/>
      <c r="AL464" s="4"/>
      <c r="AN464" s="4"/>
      <c r="AO464" s="4"/>
      <c r="AP464" s="4"/>
      <c r="AQ464" s="4"/>
      <c r="AR464" s="4"/>
      <c r="AS464" s="4"/>
      <c r="AT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K464" s="4"/>
    </row>
    <row r="465" spans="1:63" x14ac:dyDescent="0.3">
      <c r="A465" s="103"/>
      <c r="B465" s="103"/>
      <c r="C465" s="103"/>
      <c r="D465" s="208"/>
      <c r="F465" s="178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U465" s="4"/>
      <c r="V465" s="4"/>
      <c r="W465" s="4"/>
      <c r="X465" s="4"/>
      <c r="Y465" s="4"/>
      <c r="Z465" s="4"/>
      <c r="AA465" s="4"/>
      <c r="AB465" s="4"/>
      <c r="AD465" s="4"/>
      <c r="AE465" s="4"/>
      <c r="AF465" s="4"/>
      <c r="AH465" s="4"/>
      <c r="AJ465" s="4"/>
      <c r="AK465" s="4"/>
      <c r="AL465" s="4"/>
      <c r="AN465" s="4"/>
      <c r="AO465" s="4"/>
      <c r="AP465" s="4"/>
      <c r="AQ465" s="4"/>
      <c r="AR465" s="4"/>
      <c r="AS465" s="4"/>
      <c r="AT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K465" s="4"/>
    </row>
    <row r="466" spans="1:63" x14ac:dyDescent="0.3">
      <c r="A466" s="103"/>
      <c r="B466" s="103"/>
      <c r="C466" s="103"/>
      <c r="D466" s="208"/>
      <c r="F466" s="178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U466" s="4"/>
      <c r="V466" s="4"/>
      <c r="W466" s="4"/>
      <c r="X466" s="4"/>
      <c r="Y466" s="4"/>
      <c r="Z466" s="4"/>
      <c r="AA466" s="4"/>
      <c r="AB466" s="4"/>
      <c r="AD466" s="4"/>
      <c r="AE466" s="4"/>
      <c r="AF466" s="4"/>
      <c r="AH466" s="4"/>
      <c r="AJ466" s="4"/>
      <c r="AK466" s="4"/>
      <c r="AL466" s="4"/>
      <c r="AN466" s="4"/>
      <c r="AO466" s="4"/>
      <c r="AP466" s="4"/>
      <c r="AQ466" s="4"/>
      <c r="AR466" s="4"/>
      <c r="AS466" s="4"/>
      <c r="AT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K466" s="4"/>
    </row>
    <row r="467" spans="1:63" x14ac:dyDescent="0.3">
      <c r="A467" s="103"/>
      <c r="B467" s="103"/>
      <c r="C467" s="103"/>
      <c r="D467" s="208"/>
      <c r="F467" s="178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U467" s="4"/>
      <c r="V467" s="4"/>
      <c r="W467" s="4"/>
      <c r="X467" s="4"/>
      <c r="Y467" s="4"/>
      <c r="Z467" s="4"/>
      <c r="AA467" s="4"/>
      <c r="AB467" s="4"/>
      <c r="AD467" s="4"/>
      <c r="AE467" s="4"/>
      <c r="AF467" s="4"/>
      <c r="AH467" s="4"/>
      <c r="AJ467" s="4"/>
      <c r="AK467" s="4"/>
      <c r="AL467" s="4"/>
      <c r="AN467" s="4"/>
      <c r="AO467" s="4"/>
      <c r="AP467" s="4"/>
      <c r="AQ467" s="4"/>
      <c r="AR467" s="4"/>
      <c r="AS467" s="4"/>
      <c r="AT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K467" s="4"/>
    </row>
    <row r="468" spans="1:63" x14ac:dyDescent="0.3">
      <c r="A468" s="103"/>
      <c r="B468" s="103"/>
      <c r="C468" s="103"/>
      <c r="D468" s="208"/>
      <c r="F468" s="178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U468" s="4"/>
      <c r="V468" s="4"/>
      <c r="W468" s="4"/>
      <c r="X468" s="4"/>
      <c r="Y468" s="4"/>
      <c r="Z468" s="4"/>
      <c r="AA468" s="4"/>
      <c r="AB468" s="4"/>
      <c r="AD468" s="4"/>
      <c r="AE468" s="4"/>
      <c r="AF468" s="4"/>
      <c r="AH468" s="4"/>
      <c r="AJ468" s="4"/>
      <c r="AK468" s="4"/>
      <c r="AL468" s="4"/>
      <c r="AN468" s="4"/>
      <c r="AO468" s="4"/>
      <c r="AP468" s="4"/>
      <c r="AQ468" s="4"/>
      <c r="AR468" s="4"/>
      <c r="AS468" s="4"/>
      <c r="AT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K468" s="4"/>
    </row>
    <row r="469" spans="1:63" x14ac:dyDescent="0.3">
      <c r="A469" s="103"/>
      <c r="B469" s="103"/>
      <c r="C469" s="103"/>
      <c r="D469" s="208"/>
      <c r="F469" s="178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U469" s="4"/>
      <c r="V469" s="4"/>
      <c r="W469" s="4"/>
      <c r="X469" s="4"/>
      <c r="Y469" s="4"/>
      <c r="Z469" s="4"/>
      <c r="AA469" s="4"/>
      <c r="AB469" s="4"/>
      <c r="AD469" s="4"/>
      <c r="AE469" s="4"/>
      <c r="AF469" s="4"/>
      <c r="AH469" s="4"/>
      <c r="AJ469" s="4"/>
      <c r="AK469" s="4"/>
      <c r="AL469" s="4"/>
      <c r="AN469" s="4"/>
      <c r="AO469" s="4"/>
      <c r="AP469" s="4"/>
      <c r="AQ469" s="4"/>
      <c r="AR469" s="4"/>
      <c r="AS469" s="4"/>
      <c r="AT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K469" s="4"/>
    </row>
    <row r="470" spans="1:63" x14ac:dyDescent="0.3">
      <c r="A470" s="103"/>
      <c r="B470" s="103"/>
      <c r="C470" s="103"/>
      <c r="D470" s="208"/>
      <c r="F470" s="178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U470" s="4"/>
      <c r="V470" s="4"/>
      <c r="W470" s="4"/>
      <c r="X470" s="4"/>
      <c r="Y470" s="4"/>
      <c r="Z470" s="4"/>
      <c r="AA470" s="4"/>
      <c r="AB470" s="4"/>
      <c r="AD470" s="4"/>
      <c r="AE470" s="4"/>
      <c r="AF470" s="4"/>
      <c r="AH470" s="4"/>
      <c r="AJ470" s="4"/>
      <c r="AK470" s="4"/>
      <c r="AL470" s="4"/>
      <c r="AN470" s="4"/>
      <c r="AO470" s="4"/>
      <c r="AP470" s="4"/>
      <c r="AQ470" s="4"/>
      <c r="AR470" s="4"/>
      <c r="AS470" s="4"/>
      <c r="AT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K470" s="4"/>
    </row>
    <row r="471" spans="1:63" x14ac:dyDescent="0.3">
      <c r="A471" s="103"/>
      <c r="B471" s="103"/>
      <c r="C471" s="103"/>
      <c r="D471" s="208"/>
      <c r="F471" s="178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U471" s="4"/>
      <c r="V471" s="4"/>
      <c r="W471" s="4"/>
      <c r="X471" s="4"/>
      <c r="Y471" s="4"/>
      <c r="Z471" s="4"/>
      <c r="AA471" s="4"/>
      <c r="AB471" s="4"/>
      <c r="AD471" s="4"/>
      <c r="AE471" s="4"/>
      <c r="AF471" s="4"/>
      <c r="AH471" s="4"/>
      <c r="AJ471" s="4"/>
      <c r="AK471" s="4"/>
      <c r="AL471" s="4"/>
      <c r="AN471" s="4"/>
      <c r="AO471" s="4"/>
      <c r="AP471" s="4"/>
      <c r="AQ471" s="4"/>
      <c r="AR471" s="4"/>
      <c r="AS471" s="4"/>
      <c r="AT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K471" s="4"/>
    </row>
    <row r="472" spans="1:63" x14ac:dyDescent="0.3">
      <c r="A472" s="103"/>
      <c r="B472" s="103"/>
      <c r="C472" s="103"/>
      <c r="D472" s="208"/>
      <c r="F472" s="178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U472" s="4"/>
      <c r="V472" s="4"/>
      <c r="W472" s="4"/>
      <c r="X472" s="4"/>
      <c r="Y472" s="4"/>
      <c r="Z472" s="4"/>
      <c r="AA472" s="4"/>
      <c r="AB472" s="4"/>
      <c r="AD472" s="4"/>
      <c r="AE472" s="4"/>
      <c r="AF472" s="4"/>
      <c r="AH472" s="4"/>
      <c r="AJ472" s="4"/>
      <c r="AK472" s="4"/>
      <c r="AL472" s="4"/>
      <c r="AN472" s="4"/>
      <c r="AO472" s="4"/>
      <c r="AP472" s="4"/>
      <c r="AQ472" s="4"/>
      <c r="AR472" s="4"/>
      <c r="AS472" s="4"/>
      <c r="AT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K472" s="4"/>
    </row>
    <row r="473" spans="1:63" x14ac:dyDescent="0.3">
      <c r="A473" s="103"/>
      <c r="B473" s="103"/>
      <c r="C473" s="103"/>
      <c r="D473" s="208"/>
      <c r="F473" s="178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U473" s="4"/>
      <c r="V473" s="4"/>
      <c r="W473" s="4"/>
      <c r="X473" s="4"/>
      <c r="Y473" s="4"/>
      <c r="Z473" s="4"/>
      <c r="AA473" s="4"/>
      <c r="AB473" s="4"/>
      <c r="AD473" s="4"/>
      <c r="AE473" s="4"/>
      <c r="AF473" s="4"/>
      <c r="AH473" s="4"/>
      <c r="AJ473" s="4"/>
      <c r="AK473" s="4"/>
      <c r="AL473" s="4"/>
      <c r="AN473" s="4"/>
      <c r="AO473" s="4"/>
      <c r="AP473" s="4"/>
      <c r="AQ473" s="4"/>
      <c r="AR473" s="4"/>
      <c r="AS473" s="4"/>
      <c r="AT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K473" s="4"/>
    </row>
    <row r="474" spans="1:63" x14ac:dyDescent="0.3">
      <c r="A474" s="103"/>
      <c r="B474" s="103"/>
      <c r="C474" s="103"/>
      <c r="D474" s="208"/>
      <c r="F474" s="178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U474" s="4"/>
      <c r="V474" s="4"/>
      <c r="W474" s="4"/>
      <c r="X474" s="4"/>
      <c r="Y474" s="4"/>
      <c r="Z474" s="4"/>
      <c r="AA474" s="4"/>
      <c r="AB474" s="4"/>
      <c r="AD474" s="4"/>
      <c r="AE474" s="4"/>
      <c r="AF474" s="4"/>
      <c r="AH474" s="4"/>
      <c r="AJ474" s="4"/>
      <c r="AK474" s="4"/>
      <c r="AL474" s="4"/>
      <c r="AN474" s="4"/>
      <c r="AO474" s="4"/>
      <c r="AP474" s="4"/>
      <c r="AQ474" s="4"/>
      <c r="AR474" s="4"/>
      <c r="AS474" s="4"/>
      <c r="AT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K474" s="4"/>
    </row>
    <row r="475" spans="1:63" x14ac:dyDescent="0.3">
      <c r="A475" s="103"/>
      <c r="B475" s="103"/>
      <c r="C475" s="103"/>
      <c r="D475" s="208"/>
      <c r="F475" s="178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U475" s="4"/>
      <c r="V475" s="4"/>
      <c r="W475" s="4"/>
      <c r="X475" s="4"/>
      <c r="Y475" s="4"/>
      <c r="Z475" s="4"/>
      <c r="AA475" s="4"/>
      <c r="AB475" s="4"/>
      <c r="AD475" s="4"/>
      <c r="AE475" s="4"/>
      <c r="AF475" s="4"/>
      <c r="AH475" s="4"/>
      <c r="AJ475" s="4"/>
      <c r="AK475" s="4"/>
      <c r="AL475" s="4"/>
      <c r="AN475" s="4"/>
      <c r="AO475" s="4"/>
      <c r="AP475" s="4"/>
      <c r="AQ475" s="4"/>
      <c r="AR475" s="4"/>
      <c r="AS475" s="4"/>
      <c r="AT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K475" s="4"/>
    </row>
    <row r="476" spans="1:63" x14ac:dyDescent="0.3">
      <c r="A476" s="103"/>
      <c r="B476" s="103"/>
      <c r="C476" s="103"/>
      <c r="D476" s="208"/>
      <c r="F476" s="178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U476" s="4"/>
      <c r="V476" s="4"/>
      <c r="W476" s="4"/>
      <c r="X476" s="4"/>
      <c r="Y476" s="4"/>
      <c r="Z476" s="4"/>
      <c r="AA476" s="4"/>
      <c r="AB476" s="4"/>
      <c r="AD476" s="4"/>
      <c r="AE476" s="4"/>
      <c r="AF476" s="4"/>
      <c r="AH476" s="4"/>
      <c r="AJ476" s="4"/>
      <c r="AK476" s="4"/>
      <c r="AL476" s="4"/>
      <c r="AN476" s="4"/>
      <c r="AO476" s="4"/>
      <c r="AP476" s="4"/>
      <c r="AQ476" s="4"/>
      <c r="AR476" s="4"/>
      <c r="AS476" s="4"/>
      <c r="AT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K476" s="4"/>
    </row>
    <row r="477" spans="1:63" x14ac:dyDescent="0.3">
      <c r="A477" s="103"/>
      <c r="B477" s="103"/>
      <c r="C477" s="103"/>
      <c r="D477" s="208"/>
      <c r="F477" s="178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U477" s="4"/>
      <c r="V477" s="4"/>
      <c r="W477" s="4"/>
      <c r="X477" s="4"/>
      <c r="Y477" s="4"/>
      <c r="Z477" s="4"/>
      <c r="AA477" s="4"/>
      <c r="AB477" s="4"/>
      <c r="AD477" s="4"/>
      <c r="AE477" s="4"/>
      <c r="AF477" s="4"/>
      <c r="AH477" s="4"/>
      <c r="AJ477" s="4"/>
      <c r="AK477" s="4"/>
      <c r="AL477" s="4"/>
      <c r="AN477" s="4"/>
      <c r="AO477" s="4"/>
      <c r="AP477" s="4"/>
      <c r="AQ477" s="4"/>
      <c r="AR477" s="4"/>
      <c r="AS477" s="4"/>
      <c r="AT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K477" s="4"/>
    </row>
    <row r="478" spans="1:63" x14ac:dyDescent="0.3">
      <c r="A478" s="103"/>
      <c r="B478" s="103"/>
      <c r="C478" s="103"/>
      <c r="D478" s="208"/>
      <c r="F478" s="178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U478" s="4"/>
      <c r="V478" s="4"/>
      <c r="W478" s="4"/>
      <c r="X478" s="4"/>
      <c r="Y478" s="4"/>
      <c r="Z478" s="4"/>
      <c r="AA478" s="4"/>
      <c r="AB478" s="4"/>
      <c r="AD478" s="4"/>
      <c r="AE478" s="4"/>
      <c r="AF478" s="4"/>
      <c r="AH478" s="4"/>
      <c r="AJ478" s="4"/>
      <c r="AK478" s="4"/>
      <c r="AL478" s="4"/>
      <c r="AN478" s="4"/>
      <c r="AO478" s="4"/>
      <c r="AP478" s="4"/>
      <c r="AQ478" s="4"/>
      <c r="AR478" s="4"/>
      <c r="AS478" s="4"/>
      <c r="AT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K478" s="4"/>
    </row>
    <row r="479" spans="1:63" x14ac:dyDescent="0.3">
      <c r="A479" s="103"/>
      <c r="B479" s="103"/>
      <c r="C479" s="103"/>
      <c r="D479" s="208"/>
      <c r="F479" s="178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U479" s="4"/>
      <c r="V479" s="4"/>
      <c r="W479" s="4"/>
      <c r="X479" s="4"/>
      <c r="Y479" s="4"/>
      <c r="Z479" s="4"/>
      <c r="AA479" s="4"/>
      <c r="AB479" s="4"/>
      <c r="AD479" s="4"/>
      <c r="AE479" s="4"/>
      <c r="AF479" s="4"/>
      <c r="AH479" s="4"/>
      <c r="AJ479" s="4"/>
      <c r="AK479" s="4"/>
      <c r="AL479" s="4"/>
      <c r="AN479" s="4"/>
      <c r="AO479" s="4"/>
      <c r="AP479" s="4"/>
      <c r="AQ479" s="4"/>
      <c r="AR479" s="4"/>
      <c r="AS479" s="4"/>
      <c r="AT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K479" s="4"/>
    </row>
    <row r="480" spans="1:63" x14ac:dyDescent="0.3">
      <c r="A480" s="103"/>
      <c r="B480" s="103"/>
      <c r="C480" s="103"/>
      <c r="D480" s="208"/>
      <c r="F480" s="178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U480" s="4"/>
      <c r="V480" s="4"/>
      <c r="W480" s="4"/>
      <c r="X480" s="4"/>
      <c r="Y480" s="4"/>
      <c r="Z480" s="4"/>
      <c r="AA480" s="4"/>
      <c r="AB480" s="4"/>
      <c r="AD480" s="4"/>
      <c r="AE480" s="4"/>
      <c r="AF480" s="4"/>
      <c r="AH480" s="4"/>
      <c r="AJ480" s="4"/>
      <c r="AK480" s="4"/>
      <c r="AL480" s="4"/>
      <c r="AN480" s="4"/>
      <c r="AO480" s="4"/>
      <c r="AP480" s="4"/>
      <c r="AQ480" s="4"/>
      <c r="AR480" s="4"/>
      <c r="AS480" s="4"/>
      <c r="AT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K480" s="4"/>
    </row>
    <row r="481" spans="1:63" x14ac:dyDescent="0.3">
      <c r="A481" s="103"/>
      <c r="B481" s="103"/>
      <c r="C481" s="103"/>
      <c r="D481" s="208"/>
      <c r="F481" s="178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U481" s="4"/>
      <c r="V481" s="4"/>
      <c r="W481" s="4"/>
      <c r="X481" s="4"/>
      <c r="Y481" s="4"/>
      <c r="Z481" s="4"/>
      <c r="AA481" s="4"/>
      <c r="AB481" s="4"/>
      <c r="AD481" s="4"/>
      <c r="AE481" s="4"/>
      <c r="AF481" s="4"/>
      <c r="AH481" s="4"/>
      <c r="AJ481" s="4"/>
      <c r="AK481" s="4"/>
      <c r="AL481" s="4"/>
      <c r="AN481" s="4"/>
      <c r="AO481" s="4"/>
      <c r="AP481" s="4"/>
      <c r="AQ481" s="4"/>
      <c r="AR481" s="4"/>
      <c r="AS481" s="4"/>
      <c r="AT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K481" s="4"/>
    </row>
    <row r="482" spans="1:63" x14ac:dyDescent="0.3">
      <c r="A482" s="103"/>
      <c r="B482" s="103"/>
      <c r="C482" s="103"/>
      <c r="D482" s="208"/>
      <c r="F482" s="178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U482" s="4"/>
      <c r="V482" s="4"/>
      <c r="W482" s="4"/>
      <c r="X482" s="4"/>
      <c r="Y482" s="4"/>
      <c r="Z482" s="4"/>
      <c r="AA482" s="4"/>
      <c r="AB482" s="4"/>
      <c r="AD482" s="4"/>
      <c r="AE482" s="4"/>
      <c r="AF482" s="4"/>
      <c r="AH482" s="4"/>
      <c r="AJ482" s="4"/>
      <c r="AK482" s="4"/>
      <c r="AL482" s="4"/>
      <c r="AN482" s="4"/>
      <c r="AO482" s="4"/>
      <c r="AP482" s="4"/>
      <c r="AQ482" s="4"/>
      <c r="AR482" s="4"/>
      <c r="AS482" s="4"/>
      <c r="AT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K482" s="4"/>
    </row>
    <row r="483" spans="1:63" x14ac:dyDescent="0.3">
      <c r="A483" s="103"/>
      <c r="B483" s="103"/>
      <c r="C483" s="103"/>
      <c r="D483" s="208"/>
      <c r="F483" s="178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U483" s="4"/>
      <c r="V483" s="4"/>
      <c r="W483" s="4"/>
      <c r="X483" s="4"/>
      <c r="Y483" s="4"/>
      <c r="Z483" s="4"/>
      <c r="AA483" s="4"/>
      <c r="AB483" s="4"/>
      <c r="AD483" s="4"/>
      <c r="AE483" s="4"/>
      <c r="AF483" s="4"/>
      <c r="AH483" s="4"/>
      <c r="AJ483" s="4"/>
      <c r="AK483" s="4"/>
      <c r="AL483" s="4"/>
      <c r="AN483" s="4"/>
      <c r="AO483" s="4"/>
      <c r="AP483" s="4"/>
      <c r="AQ483" s="4"/>
      <c r="AR483" s="4"/>
      <c r="AS483" s="4"/>
      <c r="AT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K483" s="4"/>
    </row>
    <row r="484" spans="1:63" x14ac:dyDescent="0.3">
      <c r="A484" s="103"/>
      <c r="B484" s="103"/>
      <c r="C484" s="103"/>
      <c r="D484" s="208"/>
      <c r="F484" s="178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U484" s="4"/>
      <c r="V484" s="4"/>
      <c r="W484" s="4"/>
      <c r="X484" s="4"/>
      <c r="Y484" s="4"/>
      <c r="Z484" s="4"/>
      <c r="AA484" s="4"/>
      <c r="AB484" s="4"/>
      <c r="AD484" s="4"/>
      <c r="AE484" s="4"/>
      <c r="AF484" s="4"/>
      <c r="AH484" s="4"/>
      <c r="AJ484" s="4"/>
      <c r="AK484" s="4"/>
      <c r="AL484" s="4"/>
      <c r="AN484" s="4"/>
      <c r="AO484" s="4"/>
      <c r="AP484" s="4"/>
      <c r="AQ484" s="4"/>
      <c r="AR484" s="4"/>
      <c r="AS484" s="4"/>
      <c r="AT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K484" s="4"/>
    </row>
    <row r="485" spans="1:63" x14ac:dyDescent="0.3">
      <c r="A485" s="103"/>
      <c r="B485" s="103"/>
      <c r="C485" s="103"/>
      <c r="D485" s="208"/>
      <c r="F485" s="178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U485" s="4"/>
      <c r="V485" s="4"/>
      <c r="W485" s="4"/>
      <c r="X485" s="4"/>
      <c r="Y485" s="4"/>
      <c r="Z485" s="4"/>
      <c r="AA485" s="4"/>
      <c r="AB485" s="4"/>
      <c r="AD485" s="4"/>
      <c r="AE485" s="4"/>
      <c r="AF485" s="4"/>
      <c r="AH485" s="4"/>
      <c r="AJ485" s="4"/>
      <c r="AK485" s="4"/>
      <c r="AL485" s="4"/>
      <c r="AN485" s="4"/>
      <c r="AO485" s="4"/>
      <c r="AP485" s="4"/>
      <c r="AQ485" s="4"/>
      <c r="AR485" s="4"/>
      <c r="AS485" s="4"/>
      <c r="AT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K485" s="4"/>
    </row>
    <row r="486" spans="1:63" x14ac:dyDescent="0.3">
      <c r="A486" s="103"/>
      <c r="B486" s="103"/>
      <c r="C486" s="103"/>
      <c r="D486" s="208"/>
      <c r="F486" s="178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U486" s="4"/>
      <c r="V486" s="4"/>
      <c r="W486" s="4"/>
      <c r="X486" s="4"/>
      <c r="Y486" s="4"/>
      <c r="Z486" s="4"/>
      <c r="AA486" s="4"/>
      <c r="AB486" s="4"/>
      <c r="AD486" s="4"/>
      <c r="AE486" s="4"/>
      <c r="AF486" s="4"/>
      <c r="AH486" s="4"/>
      <c r="AJ486" s="4"/>
      <c r="AK486" s="4"/>
      <c r="AL486" s="4"/>
      <c r="AN486" s="4"/>
      <c r="AO486" s="4"/>
      <c r="AP486" s="4"/>
      <c r="AQ486" s="4"/>
      <c r="AR486" s="4"/>
      <c r="AS486" s="4"/>
      <c r="AT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K486" s="4"/>
    </row>
    <row r="487" spans="1:63" x14ac:dyDescent="0.3">
      <c r="A487" s="103"/>
      <c r="B487" s="103"/>
      <c r="C487" s="103"/>
      <c r="D487" s="208"/>
      <c r="F487" s="178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U487" s="4"/>
      <c r="V487" s="4"/>
      <c r="W487" s="4"/>
      <c r="X487" s="4"/>
      <c r="Y487" s="4"/>
      <c r="Z487" s="4"/>
      <c r="AA487" s="4"/>
      <c r="AB487" s="4"/>
      <c r="AD487" s="4"/>
      <c r="AE487" s="4"/>
      <c r="AF487" s="4"/>
      <c r="AH487" s="4"/>
      <c r="AJ487" s="4"/>
      <c r="AK487" s="4"/>
      <c r="AL487" s="4"/>
      <c r="AN487" s="4"/>
      <c r="AO487" s="4"/>
      <c r="AP487" s="4"/>
      <c r="AQ487" s="4"/>
      <c r="AR487" s="4"/>
      <c r="AS487" s="4"/>
      <c r="AT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K487" s="4"/>
    </row>
    <row r="488" spans="1:63" x14ac:dyDescent="0.3">
      <c r="A488" s="103"/>
      <c r="B488" s="103"/>
      <c r="C488" s="103"/>
      <c r="D488" s="208"/>
      <c r="F488" s="178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U488" s="4"/>
      <c r="V488" s="4"/>
      <c r="W488" s="4"/>
      <c r="X488" s="4"/>
      <c r="Y488" s="4"/>
      <c r="Z488" s="4"/>
      <c r="AA488" s="4"/>
      <c r="AB488" s="4"/>
      <c r="AD488" s="4"/>
      <c r="AE488" s="4"/>
      <c r="AF488" s="4"/>
      <c r="AH488" s="4"/>
      <c r="AJ488" s="4"/>
      <c r="AK488" s="4"/>
      <c r="AL488" s="4"/>
      <c r="AN488" s="4"/>
      <c r="AO488" s="4"/>
      <c r="AP488" s="4"/>
      <c r="AQ488" s="4"/>
      <c r="AR488" s="4"/>
      <c r="AS488" s="4"/>
      <c r="AT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K488" s="4"/>
    </row>
    <row r="489" spans="1:63" x14ac:dyDescent="0.3">
      <c r="A489" s="103"/>
      <c r="B489" s="103"/>
      <c r="C489" s="103"/>
      <c r="D489" s="208"/>
      <c r="F489" s="178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U489" s="4"/>
      <c r="V489" s="4"/>
      <c r="W489" s="4"/>
      <c r="X489" s="4"/>
      <c r="Y489" s="4"/>
      <c r="Z489" s="4"/>
      <c r="AA489" s="4"/>
      <c r="AB489" s="4"/>
      <c r="AD489" s="4"/>
      <c r="AE489" s="4"/>
      <c r="AF489" s="4"/>
      <c r="AH489" s="4"/>
      <c r="AJ489" s="4"/>
      <c r="AK489" s="4"/>
      <c r="AL489" s="4"/>
      <c r="AN489" s="4"/>
      <c r="AO489" s="4"/>
      <c r="AP489" s="4"/>
      <c r="AQ489" s="4"/>
      <c r="AR489" s="4"/>
      <c r="AS489" s="4"/>
      <c r="AT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K489" s="4"/>
    </row>
    <row r="490" spans="1:63" x14ac:dyDescent="0.3">
      <c r="A490" s="103"/>
      <c r="B490" s="103"/>
      <c r="C490" s="103"/>
      <c r="D490" s="208"/>
      <c r="F490" s="178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U490" s="4"/>
      <c r="V490" s="4"/>
      <c r="W490" s="4"/>
      <c r="X490" s="4"/>
      <c r="Y490" s="4"/>
      <c r="Z490" s="4"/>
      <c r="AA490" s="4"/>
      <c r="AB490" s="4"/>
      <c r="AD490" s="4"/>
      <c r="AE490" s="4"/>
      <c r="AF490" s="4"/>
      <c r="AH490" s="4"/>
      <c r="AJ490" s="4"/>
      <c r="AK490" s="4"/>
      <c r="AL490" s="4"/>
      <c r="AN490" s="4"/>
      <c r="AO490" s="4"/>
      <c r="AP490" s="4"/>
      <c r="AQ490" s="4"/>
      <c r="AR490" s="4"/>
      <c r="AS490" s="4"/>
      <c r="AT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K490" s="4"/>
    </row>
    <row r="491" spans="1:63" x14ac:dyDescent="0.3">
      <c r="A491" s="103"/>
      <c r="B491" s="103"/>
      <c r="C491" s="103"/>
      <c r="D491" s="208"/>
      <c r="F491" s="178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U491" s="4"/>
      <c r="V491" s="4"/>
      <c r="W491" s="4"/>
      <c r="X491" s="4"/>
      <c r="Y491" s="4"/>
      <c r="Z491" s="4"/>
      <c r="AA491" s="4"/>
      <c r="AB491" s="4"/>
      <c r="AD491" s="4"/>
      <c r="AE491" s="4"/>
      <c r="AF491" s="4"/>
      <c r="AH491" s="4"/>
      <c r="AJ491" s="4"/>
      <c r="AK491" s="4"/>
      <c r="AL491" s="4"/>
      <c r="AN491" s="4"/>
      <c r="AO491" s="4"/>
      <c r="AP491" s="4"/>
      <c r="AQ491" s="4"/>
      <c r="AR491" s="4"/>
      <c r="AS491" s="4"/>
      <c r="AT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K491" s="4"/>
    </row>
    <row r="492" spans="1:63" x14ac:dyDescent="0.3">
      <c r="A492" s="103"/>
      <c r="B492" s="103"/>
      <c r="C492" s="103"/>
      <c r="D492" s="208"/>
      <c r="F492" s="178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U492" s="4"/>
      <c r="V492" s="4"/>
      <c r="W492" s="4"/>
      <c r="X492" s="4"/>
      <c r="Y492" s="4"/>
      <c r="Z492" s="4"/>
      <c r="AA492" s="4"/>
      <c r="AB492" s="4"/>
      <c r="AD492" s="4"/>
      <c r="AE492" s="4"/>
      <c r="AF492" s="4"/>
      <c r="AH492" s="4"/>
      <c r="AJ492" s="4"/>
      <c r="AK492" s="4"/>
      <c r="AL492" s="4"/>
      <c r="AN492" s="4"/>
      <c r="AO492" s="4"/>
      <c r="AP492" s="4"/>
      <c r="AQ492" s="4"/>
      <c r="AR492" s="4"/>
      <c r="AS492" s="4"/>
      <c r="AT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K492" s="4"/>
    </row>
    <row r="493" spans="1:63" x14ac:dyDescent="0.3">
      <c r="A493" s="103"/>
      <c r="B493" s="103"/>
      <c r="C493" s="103"/>
      <c r="D493" s="208"/>
      <c r="F493" s="178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U493" s="4"/>
      <c r="V493" s="4"/>
      <c r="W493" s="4"/>
      <c r="X493" s="4"/>
      <c r="Y493" s="4"/>
      <c r="Z493" s="4"/>
      <c r="AA493" s="4"/>
      <c r="AB493" s="4"/>
      <c r="AD493" s="4"/>
      <c r="AE493" s="4"/>
      <c r="AF493" s="4"/>
      <c r="AH493" s="4"/>
      <c r="AJ493" s="4"/>
      <c r="AK493" s="4"/>
      <c r="AL493" s="4"/>
      <c r="AN493" s="4"/>
      <c r="AO493" s="4"/>
      <c r="AP493" s="4"/>
      <c r="AQ493" s="4"/>
      <c r="AR493" s="4"/>
      <c r="AS493" s="4"/>
      <c r="AT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K493" s="4"/>
    </row>
    <row r="494" spans="1:63" x14ac:dyDescent="0.3">
      <c r="A494" s="103"/>
      <c r="B494" s="103"/>
      <c r="C494" s="103"/>
      <c r="D494" s="208"/>
      <c r="F494" s="178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U494" s="4"/>
      <c r="V494" s="4"/>
      <c r="W494" s="4"/>
      <c r="X494" s="4"/>
      <c r="Y494" s="4"/>
      <c r="Z494" s="4"/>
      <c r="AA494" s="4"/>
      <c r="AB494" s="4"/>
      <c r="AD494" s="4"/>
      <c r="AE494" s="4"/>
      <c r="AF494" s="4"/>
      <c r="AH494" s="4"/>
      <c r="AJ494" s="4"/>
      <c r="AK494" s="4"/>
      <c r="AL494" s="4"/>
      <c r="AN494" s="4"/>
      <c r="AO494" s="4"/>
      <c r="AP494" s="4"/>
      <c r="AQ494" s="4"/>
      <c r="AR494" s="4"/>
      <c r="AS494" s="4"/>
      <c r="AT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K494" s="4"/>
    </row>
    <row r="495" spans="1:63" x14ac:dyDescent="0.3">
      <c r="A495" s="103"/>
      <c r="B495" s="103"/>
      <c r="C495" s="103"/>
      <c r="D495" s="208"/>
      <c r="F495" s="178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U495" s="4"/>
      <c r="V495" s="4"/>
      <c r="W495" s="4"/>
      <c r="X495" s="4"/>
      <c r="Y495" s="4"/>
      <c r="Z495" s="4"/>
      <c r="AA495" s="4"/>
      <c r="AB495" s="4"/>
      <c r="AD495" s="4"/>
      <c r="AE495" s="4"/>
      <c r="AF495" s="4"/>
      <c r="AH495" s="4"/>
      <c r="AJ495" s="4"/>
      <c r="AK495" s="4"/>
      <c r="AL495" s="4"/>
      <c r="AN495" s="4"/>
      <c r="AO495" s="4"/>
      <c r="AP495" s="4"/>
      <c r="AQ495" s="4"/>
      <c r="AR495" s="4"/>
      <c r="AS495" s="4"/>
      <c r="AT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K495" s="4"/>
    </row>
    <row r="496" spans="1:63" x14ac:dyDescent="0.3">
      <c r="A496" s="103"/>
      <c r="B496" s="103"/>
      <c r="C496" s="103"/>
      <c r="D496" s="208"/>
      <c r="F496" s="178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U496" s="4"/>
      <c r="V496" s="4"/>
      <c r="W496" s="4"/>
      <c r="X496" s="4"/>
      <c r="Y496" s="4"/>
      <c r="Z496" s="4"/>
      <c r="AA496" s="4"/>
      <c r="AB496" s="4"/>
      <c r="AD496" s="4"/>
      <c r="AE496" s="4"/>
      <c r="AF496" s="4"/>
      <c r="AH496" s="4"/>
      <c r="AJ496" s="4"/>
      <c r="AK496" s="4"/>
      <c r="AL496" s="4"/>
      <c r="AN496" s="4"/>
      <c r="AO496" s="4"/>
      <c r="AP496" s="4"/>
      <c r="AQ496" s="4"/>
      <c r="AR496" s="4"/>
      <c r="AS496" s="4"/>
      <c r="AT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K496" s="4"/>
    </row>
    <row r="497" spans="1:63" x14ac:dyDescent="0.3">
      <c r="A497" s="103"/>
      <c r="B497" s="103"/>
      <c r="C497" s="103"/>
      <c r="D497" s="208"/>
      <c r="F497" s="178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U497" s="4"/>
      <c r="V497" s="4"/>
      <c r="W497" s="4"/>
      <c r="X497" s="4"/>
      <c r="Y497" s="4"/>
      <c r="Z497" s="4"/>
      <c r="AA497" s="4"/>
      <c r="AB497" s="4"/>
      <c r="AD497" s="4"/>
      <c r="AE497" s="4"/>
      <c r="AF497" s="4"/>
      <c r="AH497" s="4"/>
      <c r="AJ497" s="4"/>
      <c r="AK497" s="4"/>
      <c r="AL497" s="4"/>
      <c r="AN497" s="4"/>
      <c r="AO497" s="4"/>
      <c r="AP497" s="4"/>
      <c r="AQ497" s="4"/>
      <c r="AR497" s="4"/>
      <c r="AS497" s="4"/>
      <c r="AT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K497" s="4"/>
    </row>
    <row r="498" spans="1:63" x14ac:dyDescent="0.3">
      <c r="A498" s="103"/>
      <c r="B498" s="103"/>
      <c r="C498" s="103"/>
      <c r="D498" s="208"/>
      <c r="F498" s="178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U498" s="4"/>
      <c r="V498" s="4"/>
      <c r="W498" s="4"/>
      <c r="X498" s="4"/>
      <c r="Y498" s="4"/>
      <c r="Z498" s="4"/>
      <c r="AA498" s="4"/>
      <c r="AB498" s="4"/>
      <c r="AD498" s="4"/>
      <c r="AE498" s="4"/>
      <c r="AF498" s="4"/>
      <c r="AH498" s="4"/>
      <c r="AJ498" s="4"/>
      <c r="AK498" s="4"/>
      <c r="AL498" s="4"/>
      <c r="AN498" s="4"/>
      <c r="AO498" s="4"/>
      <c r="AP498" s="4"/>
      <c r="AQ498" s="4"/>
      <c r="AR498" s="4"/>
      <c r="AS498" s="4"/>
      <c r="AT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K498" s="4"/>
    </row>
    <row r="499" spans="1:63" x14ac:dyDescent="0.3">
      <c r="A499" s="103"/>
      <c r="B499" s="103"/>
      <c r="C499" s="103"/>
      <c r="D499" s="208"/>
      <c r="F499" s="178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U499" s="4"/>
      <c r="V499" s="4"/>
      <c r="W499" s="4"/>
      <c r="X499" s="4"/>
      <c r="Y499" s="4"/>
      <c r="Z499" s="4"/>
      <c r="AA499" s="4"/>
      <c r="AB499" s="4"/>
      <c r="AD499" s="4"/>
      <c r="AE499" s="4"/>
      <c r="AF499" s="4"/>
      <c r="AH499" s="4"/>
      <c r="AJ499" s="4"/>
      <c r="AK499" s="4"/>
      <c r="AL499" s="4"/>
      <c r="AN499" s="4"/>
      <c r="AO499" s="4"/>
      <c r="AP499" s="4"/>
      <c r="AQ499" s="4"/>
      <c r="AR499" s="4"/>
      <c r="AS499" s="4"/>
      <c r="AT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K499" s="4"/>
    </row>
    <row r="500" spans="1:63" x14ac:dyDescent="0.3">
      <c r="A500" s="103"/>
      <c r="B500" s="103"/>
      <c r="C500" s="103"/>
      <c r="D500" s="208"/>
      <c r="F500" s="178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U500" s="4"/>
      <c r="V500" s="4"/>
      <c r="W500" s="4"/>
      <c r="X500" s="4"/>
      <c r="Y500" s="4"/>
      <c r="Z500" s="4"/>
      <c r="AA500" s="4"/>
      <c r="AB500" s="4"/>
      <c r="AD500" s="4"/>
      <c r="AE500" s="4"/>
      <c r="AF500" s="4"/>
      <c r="AH500" s="4"/>
      <c r="AJ500" s="4"/>
      <c r="AK500" s="4"/>
      <c r="AL500" s="4"/>
      <c r="AN500" s="4"/>
      <c r="AO500" s="4"/>
      <c r="AP500" s="4"/>
      <c r="AQ500" s="4"/>
      <c r="AR500" s="4"/>
      <c r="AS500" s="4"/>
      <c r="AT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K500" s="4"/>
    </row>
    <row r="501" spans="1:63" x14ac:dyDescent="0.3">
      <c r="A501" s="103"/>
      <c r="B501" s="103"/>
      <c r="C501" s="103"/>
      <c r="D501" s="208"/>
      <c r="F501" s="178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U501" s="4"/>
      <c r="V501" s="4"/>
      <c r="W501" s="4"/>
      <c r="X501" s="4"/>
      <c r="Y501" s="4"/>
      <c r="Z501" s="4"/>
      <c r="AA501" s="4"/>
      <c r="AB501" s="4"/>
      <c r="AD501" s="4"/>
      <c r="AE501" s="4"/>
      <c r="AF501" s="4"/>
      <c r="AH501" s="4"/>
      <c r="AJ501" s="4"/>
      <c r="AK501" s="4"/>
      <c r="AL501" s="4"/>
      <c r="AN501" s="4"/>
      <c r="AO501" s="4"/>
      <c r="AP501" s="4"/>
      <c r="AQ501" s="4"/>
      <c r="AR501" s="4"/>
      <c r="AS501" s="4"/>
      <c r="AT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K501" s="4"/>
    </row>
    <row r="502" spans="1:63" x14ac:dyDescent="0.3">
      <c r="A502" s="103"/>
      <c r="B502" s="103"/>
      <c r="C502" s="103"/>
      <c r="D502" s="208"/>
      <c r="F502" s="178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U502" s="4"/>
      <c r="V502" s="4"/>
      <c r="W502" s="4"/>
      <c r="X502" s="4"/>
      <c r="Y502" s="4"/>
      <c r="Z502" s="4"/>
      <c r="AA502" s="4"/>
      <c r="AB502" s="4"/>
      <c r="AD502" s="4"/>
      <c r="AE502" s="4"/>
      <c r="AF502" s="4"/>
      <c r="AH502" s="4"/>
      <c r="AJ502" s="4"/>
      <c r="AK502" s="4"/>
      <c r="AL502" s="4"/>
      <c r="AN502" s="4"/>
      <c r="AO502" s="4"/>
      <c r="AP502" s="4"/>
      <c r="AQ502" s="4"/>
      <c r="AR502" s="4"/>
      <c r="AS502" s="4"/>
      <c r="AT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K502" s="4"/>
    </row>
    <row r="503" spans="1:63" x14ac:dyDescent="0.3">
      <c r="A503" s="103"/>
      <c r="B503" s="103"/>
      <c r="C503" s="103"/>
      <c r="D503" s="208"/>
      <c r="F503" s="178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U503" s="4"/>
      <c r="V503" s="4"/>
      <c r="W503" s="4"/>
      <c r="X503" s="4"/>
      <c r="Y503" s="4"/>
      <c r="Z503" s="4"/>
      <c r="AA503" s="4"/>
      <c r="AB503" s="4"/>
      <c r="AD503" s="4"/>
      <c r="AE503" s="4"/>
      <c r="AF503" s="4"/>
      <c r="AH503" s="4"/>
      <c r="AJ503" s="4"/>
      <c r="AK503" s="4"/>
      <c r="AL503" s="4"/>
      <c r="AN503" s="4"/>
      <c r="AO503" s="4"/>
      <c r="AP503" s="4"/>
      <c r="AQ503" s="4"/>
      <c r="AR503" s="4"/>
      <c r="AS503" s="4"/>
      <c r="AT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K503" s="4"/>
    </row>
    <row r="504" spans="1:63" x14ac:dyDescent="0.3">
      <c r="A504" s="103"/>
      <c r="B504" s="103"/>
      <c r="C504" s="103"/>
      <c r="D504" s="208"/>
      <c r="F504" s="178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U504" s="4"/>
      <c r="V504" s="4"/>
      <c r="W504" s="4"/>
      <c r="X504" s="4"/>
      <c r="Y504" s="4"/>
      <c r="Z504" s="4"/>
      <c r="AA504" s="4"/>
      <c r="AB504" s="4"/>
      <c r="AD504" s="4"/>
      <c r="AE504" s="4"/>
      <c r="AF504" s="4"/>
      <c r="AH504" s="4"/>
      <c r="AJ504" s="4"/>
      <c r="AK504" s="4"/>
      <c r="AL504" s="4"/>
      <c r="AN504" s="4"/>
      <c r="AO504" s="4"/>
      <c r="AP504" s="4"/>
      <c r="AQ504" s="4"/>
      <c r="AR504" s="4"/>
      <c r="AS504" s="4"/>
      <c r="AT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K504" s="4"/>
    </row>
    <row r="505" spans="1:63" x14ac:dyDescent="0.3">
      <c r="A505" s="103"/>
      <c r="B505" s="103"/>
      <c r="C505" s="103"/>
      <c r="D505" s="208"/>
      <c r="F505" s="178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U505" s="4"/>
      <c r="V505" s="4"/>
      <c r="W505" s="4"/>
      <c r="X505" s="4"/>
      <c r="Y505" s="4"/>
      <c r="Z505" s="4"/>
      <c r="AA505" s="4"/>
      <c r="AB505" s="4"/>
      <c r="AD505" s="4"/>
      <c r="AE505" s="4"/>
      <c r="AF505" s="4"/>
      <c r="AH505" s="4"/>
      <c r="AJ505" s="4"/>
      <c r="AK505" s="4"/>
      <c r="AL505" s="4"/>
      <c r="AN505" s="4"/>
      <c r="AO505" s="4"/>
      <c r="AP505" s="4"/>
      <c r="AQ505" s="4"/>
      <c r="AR505" s="4"/>
      <c r="AS505" s="4"/>
      <c r="AT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K505" s="4"/>
    </row>
    <row r="506" spans="1:63" x14ac:dyDescent="0.3">
      <c r="A506" s="103"/>
      <c r="B506" s="103"/>
      <c r="C506" s="103"/>
      <c r="D506" s="208"/>
      <c r="F506" s="178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U506" s="4"/>
      <c r="V506" s="4"/>
      <c r="W506" s="4"/>
      <c r="X506" s="4"/>
      <c r="Y506" s="4"/>
      <c r="Z506" s="4"/>
      <c r="AA506" s="4"/>
      <c r="AB506" s="4"/>
      <c r="AD506" s="4"/>
      <c r="AE506" s="4"/>
      <c r="AF506" s="4"/>
      <c r="AH506" s="4"/>
      <c r="AJ506" s="4"/>
      <c r="AK506" s="4"/>
      <c r="AL506" s="4"/>
      <c r="AN506" s="4"/>
      <c r="AO506" s="4"/>
      <c r="AP506" s="4"/>
      <c r="AQ506" s="4"/>
      <c r="AR506" s="4"/>
      <c r="AS506" s="4"/>
      <c r="AT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K506" s="4"/>
    </row>
    <row r="507" spans="1:63" x14ac:dyDescent="0.3">
      <c r="A507" s="103"/>
      <c r="B507" s="103"/>
      <c r="C507" s="103"/>
      <c r="D507" s="208"/>
      <c r="F507" s="178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U507" s="4"/>
      <c r="V507" s="4"/>
      <c r="W507" s="4"/>
      <c r="X507" s="4"/>
      <c r="Y507" s="4"/>
      <c r="Z507" s="4"/>
      <c r="AA507" s="4"/>
      <c r="AB507" s="4"/>
      <c r="AD507" s="4"/>
      <c r="AE507" s="4"/>
      <c r="AF507" s="4"/>
      <c r="AH507" s="4"/>
      <c r="AJ507" s="4"/>
      <c r="AK507" s="4"/>
      <c r="AL507" s="4"/>
      <c r="AN507" s="4"/>
      <c r="AO507" s="4"/>
      <c r="AP507" s="4"/>
      <c r="AQ507" s="4"/>
      <c r="AR507" s="4"/>
      <c r="AS507" s="4"/>
      <c r="AT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K507" s="4"/>
    </row>
    <row r="508" spans="1:63" x14ac:dyDescent="0.3">
      <c r="A508" s="103"/>
      <c r="B508" s="103"/>
      <c r="C508" s="103"/>
      <c r="D508" s="208"/>
      <c r="F508" s="178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U508" s="4"/>
      <c r="V508" s="4"/>
      <c r="W508" s="4"/>
      <c r="X508" s="4"/>
      <c r="Y508" s="4"/>
      <c r="Z508" s="4"/>
      <c r="AA508" s="4"/>
      <c r="AB508" s="4"/>
      <c r="AD508" s="4"/>
      <c r="AE508" s="4"/>
      <c r="AF508" s="4"/>
      <c r="AH508" s="4"/>
      <c r="AJ508" s="4"/>
      <c r="AK508" s="4"/>
      <c r="AL508" s="4"/>
      <c r="AN508" s="4"/>
      <c r="AO508" s="4"/>
      <c r="AP508" s="4"/>
      <c r="AQ508" s="4"/>
      <c r="AR508" s="4"/>
      <c r="AS508" s="4"/>
      <c r="AT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K508" s="4"/>
    </row>
    <row r="509" spans="1:63" x14ac:dyDescent="0.3">
      <c r="A509" s="103"/>
      <c r="B509" s="103"/>
      <c r="C509" s="103"/>
      <c r="D509" s="208"/>
      <c r="F509" s="178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U509" s="4"/>
      <c r="V509" s="4"/>
      <c r="W509" s="4"/>
      <c r="X509" s="4"/>
      <c r="Y509" s="4"/>
      <c r="Z509" s="4"/>
      <c r="AA509" s="4"/>
      <c r="AB509" s="4"/>
      <c r="AD509" s="4"/>
      <c r="AE509" s="4"/>
      <c r="AF509" s="4"/>
      <c r="AH509" s="4"/>
      <c r="AJ509" s="4"/>
      <c r="AK509" s="4"/>
      <c r="AL509" s="4"/>
      <c r="AN509" s="4"/>
      <c r="AO509" s="4"/>
      <c r="AP509" s="4"/>
      <c r="AQ509" s="4"/>
      <c r="AR509" s="4"/>
      <c r="AS509" s="4"/>
      <c r="AT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K509" s="4"/>
    </row>
    <row r="510" spans="1:63" x14ac:dyDescent="0.3">
      <c r="A510" s="103"/>
      <c r="B510" s="103"/>
      <c r="C510" s="103"/>
      <c r="D510" s="208"/>
      <c r="F510" s="178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U510" s="4"/>
      <c r="V510" s="4"/>
      <c r="W510" s="4"/>
      <c r="X510" s="4"/>
      <c r="Y510" s="4"/>
      <c r="Z510" s="4"/>
      <c r="AA510" s="4"/>
      <c r="AB510" s="4"/>
      <c r="AD510" s="4"/>
      <c r="AE510" s="4"/>
      <c r="AF510" s="4"/>
      <c r="AH510" s="4"/>
      <c r="AJ510" s="4"/>
      <c r="AK510" s="4"/>
      <c r="AL510" s="4"/>
      <c r="AN510" s="4"/>
      <c r="AO510" s="4"/>
      <c r="AP510" s="4"/>
      <c r="AQ510" s="4"/>
      <c r="AR510" s="4"/>
      <c r="AS510" s="4"/>
      <c r="AT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K510" s="4"/>
    </row>
    <row r="511" spans="1:63" x14ac:dyDescent="0.3">
      <c r="A511" s="103"/>
      <c r="B511" s="103"/>
      <c r="C511" s="103"/>
      <c r="D511" s="208"/>
      <c r="F511" s="178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U511" s="4"/>
      <c r="V511" s="4"/>
      <c r="W511" s="4"/>
      <c r="X511" s="4"/>
      <c r="Y511" s="4"/>
      <c r="Z511" s="4"/>
      <c r="AA511" s="4"/>
      <c r="AB511" s="4"/>
      <c r="AD511" s="4"/>
      <c r="AE511" s="4"/>
      <c r="AF511" s="4"/>
      <c r="AH511" s="4"/>
      <c r="AJ511" s="4"/>
      <c r="AK511" s="4"/>
      <c r="AL511" s="4"/>
      <c r="AN511" s="4"/>
      <c r="AO511" s="4"/>
      <c r="AP511" s="4"/>
      <c r="AQ511" s="4"/>
      <c r="AR511" s="4"/>
      <c r="AS511" s="4"/>
      <c r="AT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K511" s="4"/>
    </row>
    <row r="512" spans="1:63" x14ac:dyDescent="0.3">
      <c r="A512" s="103"/>
      <c r="B512" s="103"/>
      <c r="C512" s="103"/>
      <c r="D512" s="208"/>
      <c r="F512" s="178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U512" s="4"/>
      <c r="V512" s="4"/>
      <c r="W512" s="4"/>
      <c r="X512" s="4"/>
      <c r="Y512" s="4"/>
      <c r="Z512" s="4"/>
      <c r="AA512" s="4"/>
      <c r="AB512" s="4"/>
      <c r="AD512" s="4"/>
      <c r="AE512" s="4"/>
      <c r="AF512" s="4"/>
      <c r="AH512" s="4"/>
      <c r="AJ512" s="4"/>
      <c r="AK512" s="4"/>
      <c r="AL512" s="4"/>
      <c r="AN512" s="4"/>
      <c r="AO512" s="4"/>
      <c r="AP512" s="4"/>
      <c r="AQ512" s="4"/>
      <c r="AR512" s="4"/>
      <c r="AS512" s="4"/>
      <c r="AT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K512" s="4"/>
    </row>
    <row r="513" spans="1:63" x14ac:dyDescent="0.3">
      <c r="A513" s="103"/>
      <c r="B513" s="103"/>
      <c r="C513" s="103"/>
      <c r="D513" s="208"/>
      <c r="F513" s="178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U513" s="4"/>
      <c r="V513" s="4"/>
      <c r="W513" s="4"/>
      <c r="X513" s="4"/>
      <c r="Y513" s="4"/>
      <c r="Z513" s="4"/>
      <c r="AA513" s="4"/>
      <c r="AB513" s="4"/>
      <c r="AD513" s="4"/>
      <c r="AE513" s="4"/>
      <c r="AF513" s="4"/>
      <c r="AH513" s="4"/>
      <c r="AJ513" s="4"/>
      <c r="AK513" s="4"/>
      <c r="AL513" s="4"/>
      <c r="AN513" s="4"/>
      <c r="AO513" s="4"/>
      <c r="AP513" s="4"/>
      <c r="AQ513" s="4"/>
      <c r="AR513" s="4"/>
      <c r="AS513" s="4"/>
      <c r="AT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K513" s="4"/>
    </row>
    <row r="514" spans="1:63" x14ac:dyDescent="0.3">
      <c r="A514" s="103"/>
      <c r="B514" s="103"/>
      <c r="C514" s="103"/>
      <c r="D514" s="208"/>
      <c r="F514" s="178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U514" s="4"/>
      <c r="V514" s="4"/>
      <c r="W514" s="4"/>
      <c r="X514" s="4"/>
      <c r="Y514" s="4"/>
      <c r="Z514" s="4"/>
      <c r="AA514" s="4"/>
      <c r="AB514" s="4"/>
      <c r="AD514" s="4"/>
      <c r="AE514" s="4"/>
      <c r="AF514" s="4"/>
      <c r="AH514" s="4"/>
      <c r="AJ514" s="4"/>
      <c r="AK514" s="4"/>
      <c r="AL514" s="4"/>
      <c r="AN514" s="4"/>
      <c r="AO514" s="4"/>
      <c r="AP514" s="4"/>
      <c r="AQ514" s="4"/>
      <c r="AR514" s="4"/>
      <c r="AS514" s="4"/>
      <c r="AT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K514" s="4"/>
    </row>
    <row r="515" spans="1:63" x14ac:dyDescent="0.3">
      <c r="A515" s="103"/>
      <c r="B515" s="103"/>
      <c r="C515" s="103"/>
      <c r="D515" s="208"/>
      <c r="F515" s="178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U515" s="4"/>
      <c r="V515" s="4"/>
      <c r="W515" s="4"/>
      <c r="X515" s="4"/>
      <c r="Y515" s="4"/>
      <c r="Z515" s="4"/>
      <c r="AA515" s="4"/>
      <c r="AB515" s="4"/>
      <c r="AD515" s="4"/>
      <c r="AE515" s="4"/>
      <c r="AF515" s="4"/>
      <c r="AH515" s="4"/>
      <c r="AJ515" s="4"/>
      <c r="AK515" s="4"/>
      <c r="AL515" s="4"/>
      <c r="AN515" s="4"/>
      <c r="AO515" s="4"/>
      <c r="AP515" s="4"/>
      <c r="AQ515" s="4"/>
      <c r="AR515" s="4"/>
      <c r="AS515" s="4"/>
      <c r="AT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K515" s="4"/>
    </row>
    <row r="516" spans="1:63" x14ac:dyDescent="0.3">
      <c r="A516" s="103"/>
      <c r="B516" s="103"/>
      <c r="C516" s="103"/>
      <c r="D516" s="208"/>
      <c r="F516" s="178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U516" s="4"/>
      <c r="V516" s="4"/>
      <c r="W516" s="4"/>
      <c r="X516" s="4"/>
      <c r="Y516" s="4"/>
      <c r="Z516" s="4"/>
      <c r="AA516" s="4"/>
      <c r="AB516" s="4"/>
      <c r="AD516" s="4"/>
      <c r="AE516" s="4"/>
      <c r="AF516" s="4"/>
      <c r="AH516" s="4"/>
      <c r="AJ516" s="4"/>
      <c r="AK516" s="4"/>
      <c r="AL516" s="4"/>
      <c r="AN516" s="4"/>
      <c r="AO516" s="4"/>
      <c r="AP516" s="4"/>
      <c r="AQ516" s="4"/>
      <c r="AR516" s="4"/>
      <c r="AS516" s="4"/>
      <c r="AT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K516" s="4"/>
    </row>
    <row r="517" spans="1:63" x14ac:dyDescent="0.3">
      <c r="A517" s="103"/>
      <c r="B517" s="103"/>
      <c r="C517" s="103"/>
      <c r="D517" s="208"/>
      <c r="F517" s="178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U517" s="4"/>
      <c r="V517" s="4"/>
      <c r="W517" s="4"/>
      <c r="X517" s="4"/>
      <c r="Y517" s="4"/>
      <c r="Z517" s="4"/>
      <c r="AA517" s="4"/>
      <c r="AB517" s="4"/>
      <c r="AD517" s="4"/>
      <c r="AE517" s="4"/>
      <c r="AF517" s="4"/>
      <c r="AH517" s="4"/>
      <c r="AJ517" s="4"/>
      <c r="AK517" s="4"/>
      <c r="AL517" s="4"/>
      <c r="AN517" s="4"/>
      <c r="AO517" s="4"/>
      <c r="AP517" s="4"/>
      <c r="AQ517" s="4"/>
      <c r="AR517" s="4"/>
      <c r="AS517" s="4"/>
      <c r="AT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K517" s="4"/>
    </row>
    <row r="518" spans="1:63" x14ac:dyDescent="0.3">
      <c r="A518" s="103"/>
      <c r="B518" s="103"/>
      <c r="C518" s="103"/>
      <c r="D518" s="208"/>
      <c r="F518" s="178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U518" s="4"/>
      <c r="V518" s="4"/>
      <c r="W518" s="4"/>
      <c r="X518" s="4"/>
      <c r="Y518" s="4"/>
      <c r="Z518" s="4"/>
      <c r="AA518" s="4"/>
      <c r="AB518" s="4"/>
      <c r="AD518" s="4"/>
      <c r="AE518" s="4"/>
      <c r="AF518" s="4"/>
      <c r="AH518" s="4"/>
      <c r="AJ518" s="4"/>
      <c r="AK518" s="4"/>
      <c r="AL518" s="4"/>
      <c r="AN518" s="4"/>
      <c r="AO518" s="4"/>
      <c r="AP518" s="4"/>
      <c r="AQ518" s="4"/>
      <c r="AR518" s="4"/>
      <c r="AS518" s="4"/>
      <c r="AT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K518" s="4"/>
    </row>
    <row r="519" spans="1:63" x14ac:dyDescent="0.3">
      <c r="A519" s="103"/>
      <c r="B519" s="103"/>
      <c r="C519" s="103"/>
      <c r="D519" s="208"/>
      <c r="F519" s="178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U519" s="4"/>
      <c r="V519" s="4"/>
      <c r="W519" s="4"/>
      <c r="X519" s="4"/>
      <c r="Y519" s="4"/>
      <c r="Z519" s="4"/>
      <c r="AA519" s="4"/>
      <c r="AB519" s="4"/>
      <c r="AD519" s="4"/>
      <c r="AE519" s="4"/>
      <c r="AF519" s="4"/>
      <c r="AH519" s="4"/>
      <c r="AJ519" s="4"/>
      <c r="AK519" s="4"/>
      <c r="AL519" s="4"/>
      <c r="AN519" s="4"/>
      <c r="AO519" s="4"/>
      <c r="AP519" s="4"/>
      <c r="AQ519" s="4"/>
      <c r="AR519" s="4"/>
      <c r="AS519" s="4"/>
      <c r="AT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K519" s="4"/>
    </row>
    <row r="520" spans="1:63" x14ac:dyDescent="0.3">
      <c r="A520" s="103"/>
      <c r="B520" s="103"/>
      <c r="C520" s="103"/>
      <c r="D520" s="208"/>
      <c r="F520" s="178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U520" s="4"/>
      <c r="V520" s="4"/>
      <c r="W520" s="4"/>
      <c r="X520" s="4"/>
      <c r="Y520" s="4"/>
      <c r="Z520" s="4"/>
      <c r="AA520" s="4"/>
      <c r="AB520" s="4"/>
      <c r="AD520" s="4"/>
      <c r="AE520" s="4"/>
      <c r="AF520" s="4"/>
      <c r="AH520" s="4"/>
      <c r="AJ520" s="4"/>
      <c r="AK520" s="4"/>
      <c r="AL520" s="4"/>
      <c r="AN520" s="4"/>
      <c r="AO520" s="4"/>
      <c r="AP520" s="4"/>
      <c r="AQ520" s="4"/>
      <c r="AR520" s="4"/>
      <c r="AS520" s="4"/>
      <c r="AT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K520" s="4"/>
    </row>
    <row r="521" spans="1:63" x14ac:dyDescent="0.3">
      <c r="A521" s="103"/>
      <c r="B521" s="103"/>
      <c r="C521" s="103"/>
      <c r="D521" s="208"/>
      <c r="F521" s="178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U521" s="4"/>
      <c r="V521" s="4"/>
      <c r="W521" s="4"/>
      <c r="X521" s="4"/>
      <c r="Y521" s="4"/>
      <c r="Z521" s="4"/>
      <c r="AA521" s="4"/>
      <c r="AB521" s="4"/>
      <c r="AD521" s="4"/>
      <c r="AE521" s="4"/>
      <c r="AF521" s="4"/>
      <c r="AH521" s="4"/>
      <c r="AJ521" s="4"/>
      <c r="AK521" s="4"/>
      <c r="AL521" s="4"/>
      <c r="AN521" s="4"/>
      <c r="AO521" s="4"/>
      <c r="AP521" s="4"/>
      <c r="AQ521" s="4"/>
      <c r="AR521" s="4"/>
      <c r="AS521" s="4"/>
      <c r="AT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K521" s="4"/>
    </row>
    <row r="522" spans="1:63" x14ac:dyDescent="0.3">
      <c r="A522" s="103"/>
      <c r="B522" s="103"/>
      <c r="C522" s="103"/>
      <c r="D522" s="208"/>
      <c r="F522" s="178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U522" s="4"/>
      <c r="V522" s="4"/>
      <c r="W522" s="4"/>
      <c r="X522" s="4"/>
      <c r="Y522" s="4"/>
      <c r="Z522" s="4"/>
      <c r="AA522" s="4"/>
      <c r="AB522" s="4"/>
      <c r="AD522" s="4"/>
      <c r="AE522" s="4"/>
      <c r="AF522" s="4"/>
      <c r="AH522" s="4"/>
      <c r="AJ522" s="4"/>
      <c r="AK522" s="4"/>
      <c r="AL522" s="4"/>
      <c r="AN522" s="4"/>
      <c r="AO522" s="4"/>
      <c r="AP522" s="4"/>
      <c r="AQ522" s="4"/>
      <c r="AR522" s="4"/>
      <c r="AS522" s="4"/>
      <c r="AT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K522" s="4"/>
    </row>
    <row r="523" spans="1:63" x14ac:dyDescent="0.3">
      <c r="A523" s="103"/>
      <c r="B523" s="103"/>
      <c r="C523" s="103"/>
      <c r="D523" s="208"/>
      <c r="F523" s="178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U523" s="4"/>
      <c r="V523" s="4"/>
      <c r="W523" s="4"/>
      <c r="X523" s="4"/>
      <c r="Y523" s="4"/>
      <c r="Z523" s="4"/>
      <c r="AA523" s="4"/>
      <c r="AB523" s="4"/>
      <c r="AD523" s="4"/>
      <c r="AE523" s="4"/>
      <c r="AF523" s="4"/>
      <c r="AH523" s="4"/>
      <c r="AJ523" s="4"/>
      <c r="AK523" s="4"/>
      <c r="AL523" s="4"/>
      <c r="AN523" s="4"/>
      <c r="AO523" s="4"/>
      <c r="AP523" s="4"/>
      <c r="AQ523" s="4"/>
      <c r="AR523" s="4"/>
      <c r="AS523" s="4"/>
      <c r="AT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K523" s="4"/>
    </row>
    <row r="524" spans="1:63" x14ac:dyDescent="0.3">
      <c r="A524" s="103"/>
      <c r="B524" s="103"/>
      <c r="C524" s="103"/>
      <c r="D524" s="208"/>
      <c r="F524" s="178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U524" s="4"/>
      <c r="V524" s="4"/>
      <c r="W524" s="4"/>
      <c r="X524" s="4"/>
      <c r="Y524" s="4"/>
      <c r="Z524" s="4"/>
      <c r="AA524" s="4"/>
      <c r="AB524" s="4"/>
      <c r="AD524" s="4"/>
      <c r="AE524" s="4"/>
      <c r="AF524" s="4"/>
      <c r="AH524" s="4"/>
      <c r="AJ524" s="4"/>
      <c r="AK524" s="4"/>
      <c r="AL524" s="4"/>
      <c r="AN524" s="4"/>
      <c r="AO524" s="4"/>
      <c r="AP524" s="4"/>
      <c r="AQ524" s="4"/>
      <c r="AR524" s="4"/>
      <c r="AS524" s="4"/>
      <c r="AT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K524" s="4"/>
    </row>
    <row r="525" spans="1:63" x14ac:dyDescent="0.3">
      <c r="A525" s="103"/>
      <c r="B525" s="103"/>
      <c r="C525" s="103"/>
      <c r="D525" s="208"/>
      <c r="F525" s="178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U525" s="4"/>
      <c r="V525" s="4"/>
      <c r="W525" s="4"/>
      <c r="X525" s="4"/>
      <c r="Y525" s="4"/>
      <c r="Z525" s="4"/>
      <c r="AA525" s="4"/>
      <c r="AB525" s="4"/>
      <c r="AD525" s="4"/>
      <c r="AE525" s="4"/>
      <c r="AF525" s="4"/>
      <c r="AH525" s="4"/>
      <c r="AJ525" s="4"/>
      <c r="AK525" s="4"/>
      <c r="AL525" s="4"/>
      <c r="AN525" s="4"/>
      <c r="AO525" s="4"/>
      <c r="AP525" s="4"/>
      <c r="AQ525" s="4"/>
      <c r="AR525" s="4"/>
      <c r="AS525" s="4"/>
      <c r="AT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K525" s="4"/>
    </row>
    <row r="526" spans="1:63" x14ac:dyDescent="0.3">
      <c r="A526" s="103"/>
      <c r="B526" s="103"/>
      <c r="C526" s="103"/>
      <c r="D526" s="208"/>
      <c r="F526" s="178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U526" s="4"/>
      <c r="V526" s="4"/>
      <c r="W526" s="4"/>
      <c r="X526" s="4"/>
      <c r="Y526" s="4"/>
      <c r="Z526" s="4"/>
      <c r="AA526" s="4"/>
      <c r="AB526" s="4"/>
      <c r="AD526" s="4"/>
      <c r="AE526" s="4"/>
      <c r="AF526" s="4"/>
      <c r="AH526" s="4"/>
      <c r="AJ526" s="4"/>
      <c r="AK526" s="4"/>
      <c r="AL526" s="4"/>
      <c r="AN526" s="4"/>
      <c r="AO526" s="4"/>
      <c r="AP526" s="4"/>
      <c r="AQ526" s="4"/>
      <c r="AR526" s="4"/>
      <c r="AS526" s="4"/>
      <c r="AT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K526" s="4"/>
    </row>
    <row r="527" spans="1:63" x14ac:dyDescent="0.3">
      <c r="A527" s="103"/>
      <c r="B527" s="103"/>
      <c r="C527" s="103"/>
      <c r="D527" s="208"/>
      <c r="F527" s="178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U527" s="4"/>
      <c r="V527" s="4"/>
      <c r="W527" s="4"/>
      <c r="X527" s="4"/>
      <c r="Y527" s="4"/>
      <c r="Z527" s="4"/>
      <c r="AA527" s="4"/>
      <c r="AB527" s="4"/>
      <c r="AD527" s="4"/>
      <c r="AE527" s="4"/>
      <c r="AF527" s="4"/>
      <c r="AH527" s="4"/>
      <c r="AJ527" s="4"/>
      <c r="AK527" s="4"/>
      <c r="AL527" s="4"/>
      <c r="AN527" s="4"/>
      <c r="AO527" s="4"/>
      <c r="AP527" s="4"/>
      <c r="AQ527" s="4"/>
      <c r="AR527" s="4"/>
      <c r="AS527" s="4"/>
      <c r="AT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K527" s="4"/>
    </row>
    <row r="528" spans="1:63" x14ac:dyDescent="0.3">
      <c r="A528" s="103"/>
      <c r="B528" s="103"/>
      <c r="C528" s="103"/>
      <c r="D528" s="208"/>
      <c r="F528" s="178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U528" s="4"/>
      <c r="V528" s="4"/>
      <c r="W528" s="4"/>
      <c r="X528" s="4"/>
      <c r="Y528" s="4"/>
      <c r="Z528" s="4"/>
      <c r="AA528" s="4"/>
      <c r="AB528" s="4"/>
      <c r="AD528" s="4"/>
      <c r="AE528" s="4"/>
      <c r="AF528" s="4"/>
      <c r="AH528" s="4"/>
      <c r="AJ528" s="4"/>
      <c r="AK528" s="4"/>
      <c r="AL528" s="4"/>
      <c r="AN528" s="4"/>
      <c r="AO528" s="4"/>
      <c r="AP528" s="4"/>
      <c r="AQ528" s="4"/>
      <c r="AR528" s="4"/>
      <c r="AS528" s="4"/>
      <c r="AT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K528" s="4"/>
    </row>
    <row r="529" spans="1:63" x14ac:dyDescent="0.3">
      <c r="A529" s="103"/>
      <c r="B529" s="103"/>
      <c r="C529" s="103"/>
      <c r="D529" s="208"/>
      <c r="F529" s="178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U529" s="4"/>
      <c r="V529" s="4"/>
      <c r="W529" s="4"/>
      <c r="X529" s="4"/>
      <c r="Y529" s="4"/>
      <c r="Z529" s="4"/>
      <c r="AA529" s="4"/>
      <c r="AB529" s="4"/>
      <c r="AD529" s="4"/>
      <c r="AE529" s="4"/>
      <c r="AF529" s="4"/>
      <c r="AH529" s="4"/>
      <c r="AJ529" s="4"/>
      <c r="AK529" s="4"/>
      <c r="AL529" s="4"/>
      <c r="AN529" s="4"/>
      <c r="AO529" s="4"/>
      <c r="AP529" s="4"/>
      <c r="AQ529" s="4"/>
      <c r="AR529" s="4"/>
      <c r="AS529" s="4"/>
      <c r="AT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K529" s="4"/>
    </row>
    <row r="530" spans="1:63" x14ac:dyDescent="0.3">
      <c r="A530" s="103"/>
      <c r="B530" s="103"/>
      <c r="C530" s="103"/>
      <c r="D530" s="208"/>
      <c r="F530" s="178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U530" s="4"/>
      <c r="V530" s="4"/>
      <c r="W530" s="4"/>
      <c r="X530" s="4"/>
      <c r="Y530" s="4"/>
      <c r="Z530" s="4"/>
      <c r="AA530" s="4"/>
      <c r="AB530" s="4"/>
      <c r="AD530" s="4"/>
      <c r="AE530" s="4"/>
      <c r="AF530" s="4"/>
      <c r="AH530" s="4"/>
      <c r="AJ530" s="4"/>
      <c r="AK530" s="4"/>
      <c r="AL530" s="4"/>
      <c r="AN530" s="4"/>
      <c r="AO530" s="4"/>
      <c r="AP530" s="4"/>
      <c r="AQ530" s="4"/>
      <c r="AR530" s="4"/>
      <c r="AS530" s="4"/>
      <c r="AT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K530" s="4"/>
    </row>
    <row r="531" spans="1:63" x14ac:dyDescent="0.3">
      <c r="A531" s="103"/>
      <c r="B531" s="103"/>
      <c r="C531" s="103"/>
      <c r="D531" s="208"/>
      <c r="F531" s="178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U531" s="4"/>
      <c r="V531" s="4"/>
      <c r="W531" s="4"/>
      <c r="X531" s="4"/>
      <c r="Y531" s="4"/>
      <c r="Z531" s="4"/>
      <c r="AA531" s="4"/>
      <c r="AB531" s="4"/>
      <c r="AD531" s="4"/>
      <c r="AE531" s="4"/>
      <c r="AF531" s="4"/>
      <c r="AH531" s="4"/>
      <c r="AJ531" s="4"/>
      <c r="AK531" s="4"/>
      <c r="AL531" s="4"/>
      <c r="AN531" s="4"/>
      <c r="AO531" s="4"/>
      <c r="AP531" s="4"/>
      <c r="AQ531" s="4"/>
      <c r="AR531" s="4"/>
      <c r="AS531" s="4"/>
      <c r="AT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K531" s="4"/>
    </row>
    <row r="532" spans="1:63" x14ac:dyDescent="0.3">
      <c r="A532" s="103"/>
      <c r="B532" s="103"/>
      <c r="C532" s="103"/>
      <c r="D532" s="208"/>
      <c r="F532" s="178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U532" s="4"/>
      <c r="V532" s="4"/>
      <c r="W532" s="4"/>
      <c r="X532" s="4"/>
      <c r="Y532" s="4"/>
      <c r="Z532" s="4"/>
      <c r="AA532" s="4"/>
      <c r="AB532" s="4"/>
      <c r="AD532" s="4"/>
      <c r="AE532" s="4"/>
      <c r="AF532" s="4"/>
      <c r="AH532" s="4"/>
      <c r="AJ532" s="4"/>
      <c r="AK532" s="4"/>
      <c r="AL532" s="4"/>
      <c r="AN532" s="4"/>
      <c r="AO532" s="4"/>
      <c r="AP532" s="4"/>
      <c r="AQ532" s="4"/>
      <c r="AR532" s="4"/>
      <c r="AS532" s="4"/>
      <c r="AT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K532" s="4"/>
    </row>
    <row r="533" spans="1:63" x14ac:dyDescent="0.3">
      <c r="A533" s="103"/>
      <c r="B533" s="103"/>
      <c r="C533" s="103"/>
      <c r="D533" s="208"/>
      <c r="F533" s="178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U533" s="4"/>
      <c r="V533" s="4"/>
      <c r="W533" s="4"/>
      <c r="X533" s="4"/>
      <c r="Y533" s="4"/>
      <c r="Z533" s="4"/>
      <c r="AA533" s="4"/>
      <c r="AB533" s="4"/>
      <c r="AD533" s="4"/>
      <c r="AE533" s="4"/>
      <c r="AF533" s="4"/>
      <c r="AH533" s="4"/>
      <c r="AJ533" s="4"/>
      <c r="AK533" s="4"/>
      <c r="AL533" s="4"/>
      <c r="AN533" s="4"/>
      <c r="AO533" s="4"/>
      <c r="AP533" s="4"/>
      <c r="AQ533" s="4"/>
      <c r="AR533" s="4"/>
      <c r="AS533" s="4"/>
      <c r="AT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K533" s="4"/>
    </row>
    <row r="534" spans="1:63" x14ac:dyDescent="0.3">
      <c r="A534" s="103"/>
      <c r="B534" s="103"/>
      <c r="C534" s="103"/>
      <c r="D534" s="208"/>
      <c r="F534" s="178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U534" s="4"/>
      <c r="V534" s="4"/>
      <c r="W534" s="4"/>
      <c r="X534" s="4"/>
      <c r="Y534" s="4"/>
      <c r="Z534" s="4"/>
      <c r="AA534" s="4"/>
      <c r="AB534" s="4"/>
      <c r="AD534" s="4"/>
      <c r="AE534" s="4"/>
      <c r="AF534" s="4"/>
      <c r="AH534" s="4"/>
      <c r="AJ534" s="4"/>
      <c r="AK534" s="4"/>
      <c r="AL534" s="4"/>
      <c r="AN534" s="4"/>
      <c r="AO534" s="4"/>
      <c r="AP534" s="4"/>
      <c r="AQ534" s="4"/>
      <c r="AR534" s="4"/>
      <c r="AS534" s="4"/>
      <c r="AT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K534" s="4"/>
    </row>
    <row r="535" spans="1:63" x14ac:dyDescent="0.3">
      <c r="A535" s="103"/>
      <c r="B535" s="103"/>
      <c r="C535" s="103"/>
      <c r="D535" s="208"/>
      <c r="F535" s="178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U535" s="4"/>
      <c r="V535" s="4"/>
      <c r="W535" s="4"/>
      <c r="X535" s="4"/>
      <c r="Y535" s="4"/>
      <c r="Z535" s="4"/>
      <c r="AA535" s="4"/>
      <c r="AB535" s="4"/>
      <c r="AD535" s="4"/>
      <c r="AE535" s="4"/>
      <c r="AF535" s="4"/>
      <c r="AH535" s="4"/>
      <c r="AJ535" s="4"/>
      <c r="AK535" s="4"/>
      <c r="AL535" s="4"/>
      <c r="AN535" s="4"/>
      <c r="AO535" s="4"/>
      <c r="AP535" s="4"/>
      <c r="AQ535" s="4"/>
      <c r="AR535" s="4"/>
      <c r="AS535" s="4"/>
      <c r="AT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K535" s="4"/>
    </row>
    <row r="536" spans="1:63" x14ac:dyDescent="0.3">
      <c r="A536" s="103"/>
      <c r="B536" s="103"/>
      <c r="C536" s="103"/>
      <c r="D536" s="208"/>
      <c r="F536" s="178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U536" s="4"/>
      <c r="V536" s="4"/>
      <c r="W536" s="4"/>
      <c r="X536" s="4"/>
      <c r="Y536" s="4"/>
      <c r="Z536" s="4"/>
      <c r="AA536" s="4"/>
      <c r="AB536" s="4"/>
      <c r="AD536" s="4"/>
      <c r="AE536" s="4"/>
      <c r="AF536" s="4"/>
      <c r="AH536" s="4"/>
      <c r="AJ536" s="4"/>
      <c r="AK536" s="4"/>
      <c r="AL536" s="4"/>
      <c r="AN536" s="4"/>
      <c r="AO536" s="4"/>
      <c r="AP536" s="4"/>
      <c r="AQ536" s="4"/>
      <c r="AR536" s="4"/>
      <c r="AS536" s="4"/>
      <c r="AT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K536" s="4"/>
    </row>
    <row r="537" spans="1:63" x14ac:dyDescent="0.3">
      <c r="A537" s="103"/>
      <c r="B537" s="103"/>
      <c r="C537" s="103"/>
      <c r="D537" s="208"/>
      <c r="F537" s="178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U537" s="4"/>
      <c r="V537" s="4"/>
      <c r="W537" s="4"/>
      <c r="X537" s="4"/>
      <c r="Y537" s="4"/>
      <c r="Z537" s="4"/>
      <c r="AA537" s="4"/>
      <c r="AB537" s="4"/>
      <c r="AD537" s="4"/>
      <c r="AE537" s="4"/>
      <c r="AF537" s="4"/>
      <c r="AH537" s="4"/>
      <c r="AJ537" s="4"/>
      <c r="AK537" s="4"/>
      <c r="AL537" s="4"/>
      <c r="AN537" s="4"/>
      <c r="AO537" s="4"/>
      <c r="AP537" s="4"/>
      <c r="AQ537" s="4"/>
      <c r="AR537" s="4"/>
      <c r="AS537" s="4"/>
      <c r="AT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K537" s="4"/>
    </row>
    <row r="538" spans="1:63" x14ac:dyDescent="0.3">
      <c r="A538" s="103"/>
      <c r="B538" s="103"/>
      <c r="C538" s="103"/>
      <c r="D538" s="208"/>
      <c r="F538" s="178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U538" s="4"/>
      <c r="V538" s="4"/>
      <c r="W538" s="4"/>
      <c r="X538" s="4"/>
      <c r="Y538" s="4"/>
      <c r="Z538" s="4"/>
      <c r="AA538" s="4"/>
      <c r="AB538" s="4"/>
      <c r="AD538" s="4"/>
      <c r="AE538" s="4"/>
      <c r="AF538" s="4"/>
      <c r="AH538" s="4"/>
      <c r="AJ538" s="4"/>
      <c r="AK538" s="4"/>
      <c r="AL538" s="4"/>
      <c r="AN538" s="4"/>
      <c r="AO538" s="4"/>
      <c r="AP538" s="4"/>
      <c r="AQ538" s="4"/>
      <c r="AR538" s="4"/>
      <c r="AS538" s="4"/>
      <c r="AT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K538" s="4"/>
    </row>
    <row r="539" spans="1:63" x14ac:dyDescent="0.3">
      <c r="A539" s="103"/>
      <c r="B539" s="103"/>
      <c r="C539" s="103"/>
      <c r="D539" s="208"/>
      <c r="F539" s="178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U539" s="4"/>
      <c r="V539" s="4"/>
      <c r="W539" s="4"/>
      <c r="X539" s="4"/>
      <c r="Y539" s="4"/>
      <c r="Z539" s="4"/>
      <c r="AA539" s="4"/>
      <c r="AB539" s="4"/>
      <c r="AD539" s="4"/>
      <c r="AE539" s="4"/>
      <c r="AF539" s="4"/>
      <c r="AH539" s="4"/>
      <c r="AJ539" s="4"/>
      <c r="AK539" s="4"/>
      <c r="AL539" s="4"/>
      <c r="AN539" s="4"/>
      <c r="AO539" s="4"/>
      <c r="AP539" s="4"/>
      <c r="AQ539" s="4"/>
      <c r="AR539" s="4"/>
      <c r="AS539" s="4"/>
      <c r="AT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K539" s="4"/>
    </row>
    <row r="540" spans="1:63" x14ac:dyDescent="0.3">
      <c r="A540" s="103"/>
      <c r="B540" s="103"/>
      <c r="C540" s="103"/>
      <c r="D540" s="208"/>
      <c r="F540" s="178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U540" s="4"/>
      <c r="V540" s="4"/>
      <c r="W540" s="4"/>
      <c r="X540" s="4"/>
      <c r="Y540" s="4"/>
      <c r="Z540" s="4"/>
      <c r="AA540" s="4"/>
      <c r="AB540" s="4"/>
      <c r="AD540" s="4"/>
      <c r="AE540" s="4"/>
      <c r="AF540" s="4"/>
      <c r="AH540" s="4"/>
      <c r="AJ540" s="4"/>
      <c r="AK540" s="4"/>
      <c r="AL540" s="4"/>
      <c r="AN540" s="4"/>
      <c r="AO540" s="4"/>
      <c r="AP540" s="4"/>
      <c r="AQ540" s="4"/>
      <c r="AR540" s="4"/>
      <c r="AS540" s="4"/>
      <c r="AT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K540" s="4"/>
    </row>
    <row r="541" spans="1:63" x14ac:dyDescent="0.3">
      <c r="A541" s="103"/>
      <c r="B541" s="103"/>
      <c r="C541" s="103"/>
      <c r="D541" s="208"/>
      <c r="F541" s="178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U541" s="4"/>
      <c r="V541" s="4"/>
      <c r="W541" s="4"/>
      <c r="X541" s="4"/>
      <c r="Y541" s="4"/>
      <c r="Z541" s="4"/>
      <c r="AA541" s="4"/>
      <c r="AB541" s="4"/>
      <c r="AD541" s="4"/>
      <c r="AE541" s="4"/>
      <c r="AF541" s="4"/>
      <c r="AH541" s="4"/>
      <c r="AJ541" s="4"/>
      <c r="AK541" s="4"/>
      <c r="AL541" s="4"/>
      <c r="AN541" s="4"/>
      <c r="AO541" s="4"/>
      <c r="AP541" s="4"/>
      <c r="AQ541" s="4"/>
      <c r="AR541" s="4"/>
      <c r="AS541" s="4"/>
      <c r="AT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K541" s="4"/>
    </row>
    <row r="542" spans="1:63" x14ac:dyDescent="0.3">
      <c r="A542" s="103"/>
      <c r="B542" s="103"/>
      <c r="C542" s="103"/>
      <c r="D542" s="208"/>
      <c r="F542" s="178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U542" s="4"/>
      <c r="V542" s="4"/>
      <c r="W542" s="4"/>
      <c r="X542" s="4"/>
      <c r="Y542" s="4"/>
      <c r="Z542" s="4"/>
      <c r="AA542" s="4"/>
      <c r="AB542" s="4"/>
      <c r="AD542" s="4"/>
      <c r="AE542" s="4"/>
      <c r="AF542" s="4"/>
      <c r="AH542" s="4"/>
      <c r="AJ542" s="4"/>
      <c r="AK542" s="4"/>
      <c r="AL542" s="4"/>
      <c r="AN542" s="4"/>
      <c r="AO542" s="4"/>
      <c r="AP542" s="4"/>
      <c r="AQ542" s="4"/>
      <c r="AR542" s="4"/>
      <c r="AS542" s="4"/>
      <c r="AT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K542" s="4"/>
    </row>
    <row r="543" spans="1:63" x14ac:dyDescent="0.3">
      <c r="A543" s="103"/>
      <c r="B543" s="103"/>
      <c r="C543" s="103"/>
      <c r="D543" s="208"/>
      <c r="F543" s="178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U543" s="4"/>
      <c r="V543" s="4"/>
      <c r="W543" s="4"/>
      <c r="X543" s="4"/>
      <c r="Y543" s="4"/>
      <c r="Z543" s="4"/>
      <c r="AA543" s="4"/>
      <c r="AB543" s="4"/>
      <c r="AD543" s="4"/>
      <c r="AE543" s="4"/>
      <c r="AF543" s="4"/>
      <c r="AH543" s="4"/>
      <c r="AJ543" s="4"/>
      <c r="AK543" s="4"/>
      <c r="AL543" s="4"/>
      <c r="AN543" s="4"/>
      <c r="AO543" s="4"/>
      <c r="AP543" s="4"/>
      <c r="AQ543" s="4"/>
      <c r="AR543" s="4"/>
      <c r="AS543" s="4"/>
      <c r="AT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K543" s="4"/>
    </row>
    <row r="544" spans="1:63" x14ac:dyDescent="0.3">
      <c r="A544" s="103"/>
      <c r="B544" s="103"/>
      <c r="C544" s="103"/>
      <c r="D544" s="208"/>
      <c r="F544" s="178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U544" s="4"/>
      <c r="V544" s="4"/>
      <c r="W544" s="4"/>
      <c r="X544" s="4"/>
      <c r="Y544" s="4"/>
      <c r="Z544" s="4"/>
      <c r="AA544" s="4"/>
      <c r="AB544" s="4"/>
      <c r="AD544" s="4"/>
      <c r="AE544" s="4"/>
      <c r="AF544" s="4"/>
      <c r="AH544" s="4"/>
      <c r="AJ544" s="4"/>
      <c r="AK544" s="4"/>
      <c r="AL544" s="4"/>
      <c r="AN544" s="4"/>
      <c r="AO544" s="4"/>
      <c r="AP544" s="4"/>
      <c r="AQ544" s="4"/>
      <c r="AR544" s="4"/>
      <c r="AS544" s="4"/>
      <c r="AT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K544" s="4"/>
    </row>
    <row r="545" spans="1:63" x14ac:dyDescent="0.3">
      <c r="A545" s="103"/>
      <c r="B545" s="103"/>
      <c r="C545" s="103"/>
      <c r="D545" s="208"/>
      <c r="F545" s="178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U545" s="4"/>
      <c r="V545" s="4"/>
      <c r="W545" s="4"/>
      <c r="X545" s="4"/>
      <c r="Y545" s="4"/>
      <c r="Z545" s="4"/>
      <c r="AA545" s="4"/>
      <c r="AB545" s="4"/>
      <c r="AD545" s="4"/>
      <c r="AE545" s="4"/>
      <c r="AF545" s="4"/>
      <c r="AH545" s="4"/>
      <c r="AJ545" s="4"/>
      <c r="AK545" s="4"/>
      <c r="AL545" s="4"/>
      <c r="AN545" s="4"/>
      <c r="AO545" s="4"/>
      <c r="AP545" s="4"/>
      <c r="AQ545" s="4"/>
      <c r="AR545" s="4"/>
      <c r="AS545" s="4"/>
      <c r="AT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K545" s="4"/>
    </row>
    <row r="546" spans="1:63" x14ac:dyDescent="0.3">
      <c r="A546" s="103"/>
      <c r="B546" s="103"/>
      <c r="C546" s="103"/>
      <c r="D546" s="208"/>
      <c r="F546" s="178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U546" s="4"/>
      <c r="V546" s="4"/>
      <c r="W546" s="4"/>
      <c r="X546" s="4"/>
      <c r="Y546" s="4"/>
      <c r="Z546" s="4"/>
      <c r="AA546" s="4"/>
      <c r="AB546" s="4"/>
      <c r="AD546" s="4"/>
      <c r="AE546" s="4"/>
      <c r="AF546" s="4"/>
      <c r="AH546" s="4"/>
      <c r="AJ546" s="4"/>
      <c r="AK546" s="4"/>
      <c r="AL546" s="4"/>
      <c r="AN546" s="4"/>
      <c r="AO546" s="4"/>
      <c r="AP546" s="4"/>
      <c r="AQ546" s="4"/>
      <c r="AR546" s="4"/>
      <c r="AS546" s="4"/>
      <c r="AT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K546" s="4"/>
    </row>
    <row r="547" spans="1:63" x14ac:dyDescent="0.3">
      <c r="A547" s="103"/>
      <c r="B547" s="103"/>
      <c r="C547" s="103"/>
      <c r="D547" s="208"/>
      <c r="F547" s="178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U547" s="4"/>
      <c r="V547" s="4"/>
      <c r="W547" s="4"/>
      <c r="X547" s="4"/>
      <c r="Y547" s="4"/>
      <c r="Z547" s="4"/>
      <c r="AA547" s="4"/>
      <c r="AB547" s="4"/>
      <c r="AD547" s="4"/>
      <c r="AE547" s="4"/>
      <c r="AF547" s="4"/>
      <c r="AH547" s="4"/>
      <c r="AJ547" s="4"/>
      <c r="AK547" s="4"/>
      <c r="AL547" s="4"/>
      <c r="AN547" s="4"/>
      <c r="AO547" s="4"/>
      <c r="AP547" s="4"/>
      <c r="AQ547" s="4"/>
      <c r="AR547" s="4"/>
      <c r="AS547" s="4"/>
      <c r="AT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K547" s="4"/>
    </row>
    <row r="548" spans="1:63" x14ac:dyDescent="0.3">
      <c r="A548" s="103"/>
      <c r="B548" s="103"/>
      <c r="C548" s="103"/>
      <c r="D548" s="208"/>
      <c r="F548" s="178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U548" s="4"/>
      <c r="V548" s="4"/>
      <c r="W548" s="4"/>
      <c r="X548" s="4"/>
      <c r="Y548" s="4"/>
      <c r="Z548" s="4"/>
      <c r="AA548" s="4"/>
      <c r="AB548" s="4"/>
      <c r="AD548" s="4"/>
      <c r="AE548" s="4"/>
      <c r="AF548" s="4"/>
      <c r="AH548" s="4"/>
      <c r="AJ548" s="4"/>
      <c r="AK548" s="4"/>
      <c r="AL548" s="4"/>
      <c r="AN548" s="4"/>
      <c r="AO548" s="4"/>
      <c r="AP548" s="4"/>
      <c r="AQ548" s="4"/>
      <c r="AR548" s="4"/>
      <c r="AS548" s="4"/>
      <c r="AT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K548" s="4"/>
    </row>
    <row r="549" spans="1:63" x14ac:dyDescent="0.3">
      <c r="A549" s="103"/>
      <c r="B549" s="103"/>
      <c r="C549" s="103"/>
      <c r="D549" s="208"/>
      <c r="F549" s="178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U549" s="4"/>
      <c r="V549" s="4"/>
      <c r="W549" s="4"/>
      <c r="X549" s="4"/>
      <c r="Y549" s="4"/>
      <c r="Z549" s="4"/>
      <c r="AA549" s="4"/>
      <c r="AB549" s="4"/>
      <c r="AD549" s="4"/>
      <c r="AE549" s="4"/>
      <c r="AF549" s="4"/>
      <c r="AH549" s="4"/>
      <c r="AJ549" s="4"/>
      <c r="AK549" s="4"/>
      <c r="AL549" s="4"/>
      <c r="AN549" s="4"/>
      <c r="AO549" s="4"/>
      <c r="AP549" s="4"/>
      <c r="AQ549" s="4"/>
      <c r="AR549" s="4"/>
      <c r="AS549" s="4"/>
      <c r="AT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K549" s="4"/>
    </row>
    <row r="550" spans="1:63" x14ac:dyDescent="0.3">
      <c r="A550" s="103"/>
      <c r="B550" s="103"/>
      <c r="C550" s="103"/>
      <c r="D550" s="208"/>
      <c r="F550" s="178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U550" s="4"/>
      <c r="V550" s="4"/>
      <c r="W550" s="4"/>
      <c r="X550" s="4"/>
      <c r="Y550" s="4"/>
      <c r="Z550" s="4"/>
      <c r="AA550" s="4"/>
      <c r="AB550" s="4"/>
      <c r="AD550" s="4"/>
      <c r="AE550" s="4"/>
      <c r="AF550" s="4"/>
      <c r="AH550" s="4"/>
      <c r="AJ550" s="4"/>
      <c r="AK550" s="4"/>
      <c r="AL550" s="4"/>
      <c r="AN550" s="4"/>
      <c r="AO550" s="4"/>
      <c r="AP550" s="4"/>
      <c r="AQ550" s="4"/>
      <c r="AR550" s="4"/>
      <c r="AS550" s="4"/>
      <c r="AT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K550" s="4"/>
    </row>
    <row r="551" spans="1:63" x14ac:dyDescent="0.3">
      <c r="A551" s="103"/>
      <c r="B551" s="103"/>
      <c r="C551" s="103"/>
      <c r="D551" s="208"/>
      <c r="F551" s="178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U551" s="4"/>
      <c r="V551" s="4"/>
      <c r="W551" s="4"/>
      <c r="X551" s="4"/>
      <c r="Y551" s="4"/>
      <c r="Z551" s="4"/>
      <c r="AA551" s="4"/>
      <c r="AB551" s="4"/>
      <c r="AD551" s="4"/>
      <c r="AE551" s="4"/>
      <c r="AF551" s="4"/>
      <c r="AH551" s="4"/>
      <c r="AJ551" s="4"/>
      <c r="AK551" s="4"/>
      <c r="AL551" s="4"/>
      <c r="AN551" s="4"/>
      <c r="AO551" s="4"/>
      <c r="AP551" s="4"/>
      <c r="AQ551" s="4"/>
      <c r="AR551" s="4"/>
      <c r="AS551" s="4"/>
      <c r="AT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K551" s="4"/>
    </row>
    <row r="552" spans="1:63" x14ac:dyDescent="0.3">
      <c r="A552" s="103"/>
      <c r="B552" s="103"/>
      <c r="C552" s="103"/>
      <c r="D552" s="208"/>
      <c r="F552" s="178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U552" s="4"/>
      <c r="V552" s="4"/>
      <c r="W552" s="4"/>
      <c r="X552" s="4"/>
      <c r="Y552" s="4"/>
      <c r="Z552" s="4"/>
      <c r="AA552" s="4"/>
      <c r="AB552" s="4"/>
      <c r="AD552" s="4"/>
      <c r="AE552" s="4"/>
      <c r="AF552" s="4"/>
      <c r="AH552" s="4"/>
      <c r="AJ552" s="4"/>
      <c r="AK552" s="4"/>
      <c r="AL552" s="4"/>
      <c r="AN552" s="4"/>
      <c r="AO552" s="4"/>
      <c r="AP552" s="4"/>
      <c r="AQ552" s="4"/>
      <c r="AR552" s="4"/>
      <c r="AS552" s="4"/>
      <c r="AT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K552" s="4"/>
    </row>
    <row r="553" spans="1:63" x14ac:dyDescent="0.3">
      <c r="A553" s="103"/>
      <c r="B553" s="103"/>
      <c r="C553" s="103"/>
      <c r="D553" s="208"/>
      <c r="F553" s="178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U553" s="4"/>
      <c r="V553" s="4"/>
      <c r="W553" s="4"/>
      <c r="X553" s="4"/>
      <c r="Y553" s="4"/>
      <c r="Z553" s="4"/>
      <c r="AA553" s="4"/>
      <c r="AB553" s="4"/>
      <c r="AD553" s="4"/>
      <c r="AE553" s="4"/>
      <c r="AF553" s="4"/>
      <c r="AH553" s="4"/>
      <c r="AJ553" s="4"/>
      <c r="AK553" s="4"/>
      <c r="AL553" s="4"/>
      <c r="AN553" s="4"/>
      <c r="AO553" s="4"/>
      <c r="AP553" s="4"/>
      <c r="AQ553" s="4"/>
      <c r="AR553" s="4"/>
      <c r="AS553" s="4"/>
      <c r="AT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K553" s="4"/>
    </row>
    <row r="554" spans="1:63" x14ac:dyDescent="0.3">
      <c r="A554" s="103"/>
      <c r="B554" s="103"/>
      <c r="C554" s="103"/>
      <c r="D554" s="208"/>
      <c r="F554" s="178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U554" s="4"/>
      <c r="V554" s="4"/>
      <c r="W554" s="4"/>
      <c r="X554" s="4"/>
      <c r="Y554" s="4"/>
      <c r="Z554" s="4"/>
      <c r="AA554" s="4"/>
      <c r="AB554" s="4"/>
      <c r="AD554" s="4"/>
      <c r="AE554" s="4"/>
      <c r="AF554" s="4"/>
      <c r="AH554" s="4"/>
      <c r="AJ554" s="4"/>
      <c r="AK554" s="4"/>
      <c r="AL554" s="4"/>
      <c r="AN554" s="4"/>
      <c r="AO554" s="4"/>
      <c r="AP554" s="4"/>
      <c r="AQ554" s="4"/>
      <c r="AR554" s="4"/>
      <c r="AS554" s="4"/>
      <c r="AT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K554" s="4"/>
    </row>
    <row r="555" spans="1:63" x14ac:dyDescent="0.3">
      <c r="A555" s="103"/>
      <c r="B555" s="103"/>
      <c r="C555" s="103"/>
      <c r="D555" s="208"/>
      <c r="F555" s="178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U555" s="4"/>
      <c r="V555" s="4"/>
      <c r="W555" s="4"/>
      <c r="X555" s="4"/>
      <c r="Y555" s="4"/>
      <c r="Z555" s="4"/>
      <c r="AA555" s="4"/>
      <c r="AB555" s="4"/>
      <c r="AD555" s="4"/>
      <c r="AE555" s="4"/>
      <c r="AF555" s="4"/>
      <c r="AH555" s="4"/>
      <c r="AJ555" s="4"/>
      <c r="AK555" s="4"/>
      <c r="AL555" s="4"/>
      <c r="AN555" s="4"/>
      <c r="AO555" s="4"/>
      <c r="AP555" s="4"/>
      <c r="AQ555" s="4"/>
      <c r="AR555" s="4"/>
      <c r="AS555" s="4"/>
      <c r="AT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K555" s="4"/>
    </row>
    <row r="556" spans="1:63" x14ac:dyDescent="0.3">
      <c r="A556" s="103"/>
      <c r="B556" s="103"/>
      <c r="C556" s="103"/>
      <c r="D556" s="208"/>
      <c r="F556" s="178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U556" s="4"/>
      <c r="V556" s="4"/>
      <c r="W556" s="4"/>
      <c r="X556" s="4"/>
      <c r="Y556" s="4"/>
      <c r="Z556" s="4"/>
      <c r="AA556" s="4"/>
      <c r="AB556" s="4"/>
      <c r="AD556" s="4"/>
      <c r="AE556" s="4"/>
      <c r="AF556" s="4"/>
      <c r="AH556" s="4"/>
      <c r="AJ556" s="4"/>
      <c r="AK556" s="4"/>
      <c r="AL556" s="4"/>
      <c r="AN556" s="4"/>
      <c r="AO556" s="4"/>
      <c r="AP556" s="4"/>
      <c r="AQ556" s="4"/>
      <c r="AR556" s="4"/>
      <c r="AS556" s="4"/>
      <c r="AT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K556" s="4"/>
    </row>
    <row r="557" spans="1:63" x14ac:dyDescent="0.3">
      <c r="A557" s="103"/>
      <c r="B557" s="103"/>
      <c r="C557" s="103"/>
      <c r="D557" s="208"/>
      <c r="F557" s="178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U557" s="4"/>
      <c r="V557" s="4"/>
      <c r="W557" s="4"/>
      <c r="X557" s="4"/>
      <c r="Y557" s="4"/>
      <c r="Z557" s="4"/>
      <c r="AA557" s="4"/>
      <c r="AB557" s="4"/>
      <c r="AD557" s="4"/>
      <c r="AE557" s="4"/>
      <c r="AF557" s="4"/>
      <c r="AH557" s="4"/>
      <c r="AJ557" s="4"/>
      <c r="AK557" s="4"/>
      <c r="AL557" s="4"/>
      <c r="AN557" s="4"/>
      <c r="AO557" s="4"/>
      <c r="AP557" s="4"/>
      <c r="AQ557" s="4"/>
      <c r="AR557" s="4"/>
      <c r="AS557" s="4"/>
      <c r="AT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K557" s="4"/>
    </row>
    <row r="558" spans="1:63" x14ac:dyDescent="0.3">
      <c r="A558" s="103"/>
      <c r="B558" s="103"/>
      <c r="C558" s="103"/>
      <c r="D558" s="208"/>
      <c r="F558" s="178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U558" s="4"/>
      <c r="V558" s="4"/>
      <c r="W558" s="4"/>
      <c r="X558" s="4"/>
      <c r="Y558" s="4"/>
      <c r="Z558" s="4"/>
      <c r="AA558" s="4"/>
      <c r="AB558" s="4"/>
      <c r="AD558" s="4"/>
      <c r="AE558" s="4"/>
      <c r="AF558" s="4"/>
      <c r="AH558" s="4"/>
      <c r="AJ558" s="4"/>
      <c r="AK558" s="4"/>
      <c r="AL558" s="4"/>
      <c r="AN558" s="4"/>
      <c r="AO558" s="4"/>
      <c r="AP558" s="4"/>
      <c r="AQ558" s="4"/>
      <c r="AR558" s="4"/>
      <c r="AS558" s="4"/>
      <c r="AT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K558" s="4"/>
    </row>
    <row r="559" spans="1:63" x14ac:dyDescent="0.3">
      <c r="A559" s="103"/>
      <c r="B559" s="103"/>
      <c r="C559" s="103"/>
      <c r="D559" s="208"/>
      <c r="F559" s="178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U559" s="4"/>
      <c r="V559" s="4"/>
      <c r="W559" s="4"/>
      <c r="X559" s="4"/>
      <c r="Y559" s="4"/>
      <c r="Z559" s="4"/>
      <c r="AA559" s="4"/>
      <c r="AB559" s="4"/>
      <c r="AD559" s="4"/>
      <c r="AE559" s="4"/>
      <c r="AF559" s="4"/>
      <c r="AH559" s="4"/>
      <c r="AJ559" s="4"/>
      <c r="AK559" s="4"/>
      <c r="AL559" s="4"/>
      <c r="AN559" s="4"/>
      <c r="AO559" s="4"/>
      <c r="AP559" s="4"/>
      <c r="AQ559" s="4"/>
      <c r="AR559" s="4"/>
      <c r="AS559" s="4"/>
      <c r="AT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K559" s="4"/>
    </row>
    <row r="560" spans="1:63" x14ac:dyDescent="0.3">
      <c r="A560" s="103"/>
      <c r="B560" s="103"/>
      <c r="C560" s="103"/>
      <c r="D560" s="208"/>
      <c r="F560" s="178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U560" s="4"/>
      <c r="V560" s="4"/>
      <c r="W560" s="4"/>
      <c r="X560" s="4"/>
      <c r="Y560" s="4"/>
      <c r="Z560" s="4"/>
      <c r="AA560" s="4"/>
      <c r="AB560" s="4"/>
      <c r="AD560" s="4"/>
      <c r="AE560" s="4"/>
      <c r="AF560" s="4"/>
      <c r="AH560" s="4"/>
      <c r="AJ560" s="4"/>
      <c r="AK560" s="4"/>
      <c r="AL560" s="4"/>
      <c r="AN560" s="4"/>
      <c r="AO560" s="4"/>
      <c r="AP560" s="4"/>
      <c r="AQ560" s="4"/>
      <c r="AR560" s="4"/>
      <c r="AS560" s="4"/>
      <c r="AT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K560" s="4"/>
    </row>
    <row r="561" spans="1:63" x14ac:dyDescent="0.3">
      <c r="A561" s="103"/>
      <c r="B561" s="103"/>
      <c r="C561" s="103"/>
      <c r="D561" s="208"/>
      <c r="F561" s="178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U561" s="4"/>
      <c r="V561" s="4"/>
      <c r="W561" s="4"/>
      <c r="X561" s="4"/>
      <c r="Y561" s="4"/>
      <c r="Z561" s="4"/>
      <c r="AA561" s="4"/>
      <c r="AB561" s="4"/>
      <c r="AD561" s="4"/>
      <c r="AE561" s="4"/>
      <c r="AF561" s="4"/>
      <c r="AH561" s="4"/>
      <c r="AJ561" s="4"/>
      <c r="AK561" s="4"/>
      <c r="AL561" s="4"/>
      <c r="AN561" s="4"/>
      <c r="AO561" s="4"/>
      <c r="AP561" s="4"/>
      <c r="AQ561" s="4"/>
      <c r="AR561" s="4"/>
      <c r="AS561" s="4"/>
      <c r="AT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K561" s="4"/>
    </row>
    <row r="562" spans="1:63" x14ac:dyDescent="0.3">
      <c r="A562" s="103"/>
      <c r="B562" s="103"/>
      <c r="C562" s="103"/>
      <c r="D562" s="208"/>
      <c r="F562" s="178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U562" s="4"/>
      <c r="V562" s="4"/>
      <c r="W562" s="4"/>
      <c r="X562" s="4"/>
      <c r="Y562" s="4"/>
      <c r="Z562" s="4"/>
      <c r="AA562" s="4"/>
      <c r="AB562" s="4"/>
      <c r="AD562" s="4"/>
      <c r="AE562" s="4"/>
      <c r="AF562" s="4"/>
      <c r="AH562" s="4"/>
      <c r="AJ562" s="4"/>
      <c r="AK562" s="4"/>
      <c r="AL562" s="4"/>
      <c r="AN562" s="4"/>
      <c r="AO562" s="4"/>
      <c r="AP562" s="4"/>
      <c r="AQ562" s="4"/>
      <c r="AR562" s="4"/>
      <c r="AS562" s="4"/>
      <c r="AT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K562" s="4"/>
    </row>
    <row r="563" spans="1:63" x14ac:dyDescent="0.3">
      <c r="A563" s="103"/>
      <c r="B563" s="103"/>
      <c r="C563" s="103"/>
      <c r="D563" s="208"/>
      <c r="F563" s="178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U563" s="4"/>
      <c r="V563" s="4"/>
      <c r="W563" s="4"/>
      <c r="X563" s="4"/>
      <c r="Y563" s="4"/>
      <c r="Z563" s="4"/>
      <c r="AA563" s="4"/>
      <c r="AB563" s="4"/>
      <c r="AD563" s="4"/>
      <c r="AE563" s="4"/>
      <c r="AF563" s="4"/>
      <c r="AH563" s="4"/>
      <c r="AJ563" s="4"/>
      <c r="AK563" s="4"/>
      <c r="AL563" s="4"/>
      <c r="AN563" s="4"/>
      <c r="AO563" s="4"/>
      <c r="AP563" s="4"/>
      <c r="AQ563" s="4"/>
      <c r="AR563" s="4"/>
      <c r="AS563" s="4"/>
      <c r="AT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K563" s="4"/>
    </row>
    <row r="564" spans="1:63" x14ac:dyDescent="0.3">
      <c r="A564" s="103"/>
      <c r="B564" s="103"/>
      <c r="C564" s="103"/>
      <c r="D564" s="208"/>
      <c r="F564" s="178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U564" s="4"/>
      <c r="V564" s="4"/>
      <c r="W564" s="4"/>
      <c r="X564" s="4"/>
      <c r="Y564" s="4"/>
      <c r="Z564" s="4"/>
      <c r="AA564" s="4"/>
      <c r="AB564" s="4"/>
      <c r="AD564" s="4"/>
      <c r="AE564" s="4"/>
      <c r="AF564" s="4"/>
      <c r="AH564" s="4"/>
      <c r="AJ564" s="4"/>
      <c r="AK564" s="4"/>
      <c r="AL564" s="4"/>
      <c r="AN564" s="4"/>
      <c r="AO564" s="4"/>
      <c r="AP564" s="4"/>
      <c r="AQ564" s="4"/>
      <c r="AR564" s="4"/>
      <c r="AS564" s="4"/>
      <c r="AT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K564" s="4"/>
    </row>
    <row r="565" spans="1:63" x14ac:dyDescent="0.3">
      <c r="A565" s="103"/>
      <c r="B565" s="103"/>
      <c r="C565" s="103"/>
      <c r="D565" s="208"/>
      <c r="F565" s="178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U565" s="4"/>
      <c r="V565" s="4"/>
      <c r="W565" s="4"/>
      <c r="X565" s="4"/>
      <c r="Y565" s="4"/>
      <c r="Z565" s="4"/>
      <c r="AA565" s="4"/>
      <c r="AB565" s="4"/>
      <c r="AD565" s="4"/>
      <c r="AE565" s="4"/>
      <c r="AF565" s="4"/>
      <c r="AH565" s="4"/>
      <c r="AJ565" s="4"/>
      <c r="AK565" s="4"/>
      <c r="AL565" s="4"/>
      <c r="AN565" s="4"/>
      <c r="AO565" s="4"/>
      <c r="AP565" s="4"/>
      <c r="AQ565" s="4"/>
      <c r="AR565" s="4"/>
      <c r="AS565" s="4"/>
      <c r="AT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K565" s="4"/>
    </row>
    <row r="566" spans="1:63" x14ac:dyDescent="0.3">
      <c r="A566" s="103"/>
      <c r="B566" s="103"/>
      <c r="C566" s="103"/>
      <c r="D566" s="208"/>
      <c r="F566" s="178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U566" s="4"/>
      <c r="V566" s="4"/>
      <c r="W566" s="4"/>
      <c r="X566" s="4"/>
      <c r="Y566" s="4"/>
      <c r="Z566" s="4"/>
      <c r="AA566" s="4"/>
      <c r="AB566" s="4"/>
      <c r="AD566" s="4"/>
      <c r="AE566" s="4"/>
      <c r="AF566" s="4"/>
      <c r="AH566" s="4"/>
      <c r="AJ566" s="4"/>
      <c r="AK566" s="4"/>
      <c r="AL566" s="4"/>
      <c r="AN566" s="4"/>
      <c r="AO566" s="4"/>
      <c r="AP566" s="4"/>
      <c r="AQ566" s="4"/>
      <c r="AR566" s="4"/>
      <c r="AS566" s="4"/>
      <c r="AT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K566" s="4"/>
    </row>
    <row r="567" spans="1:63" x14ac:dyDescent="0.3">
      <c r="A567" s="103"/>
      <c r="B567" s="103"/>
      <c r="C567" s="103"/>
      <c r="D567" s="208"/>
      <c r="F567" s="178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U567" s="4"/>
      <c r="V567" s="4"/>
      <c r="W567" s="4"/>
      <c r="X567" s="4"/>
      <c r="Y567" s="4"/>
      <c r="Z567" s="4"/>
      <c r="AA567" s="4"/>
      <c r="AB567" s="4"/>
      <c r="AD567" s="4"/>
      <c r="AE567" s="4"/>
      <c r="AF567" s="4"/>
      <c r="AH567" s="4"/>
      <c r="AJ567" s="4"/>
      <c r="AK567" s="4"/>
      <c r="AL567" s="4"/>
      <c r="AN567" s="4"/>
      <c r="AO567" s="4"/>
      <c r="AP567" s="4"/>
      <c r="AQ567" s="4"/>
      <c r="AR567" s="4"/>
      <c r="AS567" s="4"/>
      <c r="AT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K567" s="4"/>
    </row>
    <row r="568" spans="1:63" x14ac:dyDescent="0.3">
      <c r="A568" s="103"/>
      <c r="B568" s="103"/>
      <c r="C568" s="103"/>
      <c r="D568" s="208"/>
      <c r="F568" s="178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U568" s="4"/>
      <c r="V568" s="4"/>
      <c r="W568" s="4"/>
      <c r="X568" s="4"/>
      <c r="Y568" s="4"/>
      <c r="Z568" s="4"/>
      <c r="AA568" s="4"/>
      <c r="AB568" s="4"/>
      <c r="AD568" s="4"/>
      <c r="AE568" s="4"/>
      <c r="AF568" s="4"/>
      <c r="AH568" s="4"/>
      <c r="AJ568" s="4"/>
      <c r="AK568" s="4"/>
      <c r="AL568" s="4"/>
      <c r="AN568" s="4"/>
      <c r="AO568" s="4"/>
      <c r="AP568" s="4"/>
      <c r="AQ568" s="4"/>
      <c r="AR568" s="4"/>
      <c r="AS568" s="4"/>
      <c r="AT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K568" s="4"/>
    </row>
    <row r="569" spans="1:63" x14ac:dyDescent="0.3">
      <c r="A569" s="103"/>
      <c r="B569" s="103"/>
      <c r="C569" s="103"/>
      <c r="D569" s="208"/>
      <c r="F569" s="178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U569" s="4"/>
      <c r="V569" s="4"/>
      <c r="W569" s="4"/>
      <c r="X569" s="4"/>
      <c r="Y569" s="4"/>
      <c r="Z569" s="4"/>
      <c r="AA569" s="4"/>
      <c r="AB569" s="4"/>
      <c r="AD569" s="4"/>
      <c r="AE569" s="4"/>
      <c r="AF569" s="4"/>
      <c r="AH569" s="4"/>
      <c r="AJ569" s="4"/>
      <c r="AK569" s="4"/>
      <c r="AL569" s="4"/>
      <c r="AN569" s="4"/>
      <c r="AO569" s="4"/>
      <c r="AP569" s="4"/>
      <c r="AQ569" s="4"/>
      <c r="AR569" s="4"/>
      <c r="AS569" s="4"/>
      <c r="AT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K569" s="4"/>
    </row>
    <row r="570" spans="1:63" x14ac:dyDescent="0.3">
      <c r="A570" s="103"/>
      <c r="B570" s="103"/>
      <c r="C570" s="103"/>
      <c r="D570" s="208"/>
      <c r="F570" s="178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U570" s="4"/>
      <c r="V570" s="4"/>
      <c r="W570" s="4"/>
      <c r="X570" s="4"/>
      <c r="Y570" s="4"/>
      <c r="Z570" s="4"/>
      <c r="AA570" s="4"/>
      <c r="AB570" s="4"/>
      <c r="AD570" s="4"/>
      <c r="AE570" s="4"/>
      <c r="AF570" s="4"/>
      <c r="AH570" s="4"/>
      <c r="AJ570" s="4"/>
      <c r="AK570" s="4"/>
      <c r="AL570" s="4"/>
      <c r="AN570" s="4"/>
      <c r="AO570" s="4"/>
      <c r="AP570" s="4"/>
      <c r="AQ570" s="4"/>
      <c r="AR570" s="4"/>
      <c r="AS570" s="4"/>
      <c r="AT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K570" s="4"/>
    </row>
    <row r="571" spans="1:63" x14ac:dyDescent="0.3">
      <c r="A571" s="103"/>
      <c r="B571" s="103"/>
      <c r="C571" s="103"/>
      <c r="D571" s="208"/>
      <c r="F571" s="178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U571" s="4"/>
      <c r="V571" s="4"/>
      <c r="W571" s="4"/>
      <c r="X571" s="4"/>
      <c r="Y571" s="4"/>
      <c r="Z571" s="4"/>
      <c r="AA571" s="4"/>
      <c r="AB571" s="4"/>
      <c r="AD571" s="4"/>
      <c r="AE571" s="4"/>
      <c r="AF571" s="4"/>
      <c r="AH571" s="4"/>
      <c r="AJ571" s="4"/>
      <c r="AK571" s="4"/>
      <c r="AL571" s="4"/>
      <c r="AN571" s="4"/>
      <c r="AO571" s="4"/>
      <c r="AP571" s="4"/>
      <c r="AQ571" s="4"/>
      <c r="AR571" s="4"/>
      <c r="AS571" s="4"/>
      <c r="AT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K571" s="4"/>
    </row>
    <row r="572" spans="1:63" x14ac:dyDescent="0.3">
      <c r="A572" s="103"/>
      <c r="B572" s="103"/>
      <c r="C572" s="103"/>
      <c r="D572" s="208"/>
      <c r="F572" s="178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U572" s="4"/>
      <c r="V572" s="4"/>
      <c r="W572" s="4"/>
      <c r="X572" s="4"/>
      <c r="Y572" s="4"/>
      <c r="Z572" s="4"/>
      <c r="AA572" s="4"/>
      <c r="AB572" s="4"/>
      <c r="AD572" s="4"/>
      <c r="AE572" s="4"/>
      <c r="AF572" s="4"/>
      <c r="AH572" s="4"/>
      <c r="AJ572" s="4"/>
      <c r="AK572" s="4"/>
      <c r="AL572" s="4"/>
      <c r="AN572" s="4"/>
      <c r="AO572" s="4"/>
      <c r="AP572" s="4"/>
      <c r="AQ572" s="4"/>
      <c r="AR572" s="4"/>
      <c r="AS572" s="4"/>
      <c r="AT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K572" s="4"/>
    </row>
    <row r="573" spans="1:63" x14ac:dyDescent="0.3">
      <c r="A573" s="103"/>
      <c r="B573" s="103"/>
      <c r="C573" s="103"/>
      <c r="D573" s="208"/>
      <c r="F573" s="178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U573" s="4"/>
      <c r="V573" s="4"/>
      <c r="W573" s="4"/>
      <c r="X573" s="4"/>
      <c r="Y573" s="4"/>
      <c r="Z573" s="4"/>
      <c r="AA573" s="4"/>
      <c r="AB573" s="4"/>
      <c r="AD573" s="4"/>
      <c r="AE573" s="4"/>
      <c r="AF573" s="4"/>
      <c r="AH573" s="4"/>
      <c r="AJ573" s="4"/>
      <c r="AK573" s="4"/>
      <c r="AL573" s="4"/>
      <c r="AN573" s="4"/>
      <c r="AO573" s="4"/>
      <c r="AP573" s="4"/>
      <c r="AQ573" s="4"/>
      <c r="AR573" s="4"/>
      <c r="AS573" s="4"/>
      <c r="AT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K573" s="4"/>
    </row>
    <row r="574" spans="1:63" x14ac:dyDescent="0.3">
      <c r="A574" s="103"/>
      <c r="B574" s="103"/>
      <c r="C574" s="103"/>
      <c r="D574" s="208"/>
      <c r="F574" s="178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U574" s="4"/>
      <c r="V574" s="4"/>
      <c r="W574" s="4"/>
      <c r="X574" s="4"/>
      <c r="Y574" s="4"/>
      <c r="Z574" s="4"/>
      <c r="AA574" s="4"/>
      <c r="AB574" s="4"/>
      <c r="AD574" s="4"/>
      <c r="AE574" s="4"/>
      <c r="AF574" s="4"/>
      <c r="AH574" s="4"/>
      <c r="AJ574" s="4"/>
      <c r="AK574" s="4"/>
      <c r="AL574" s="4"/>
      <c r="AN574" s="4"/>
      <c r="AO574" s="4"/>
      <c r="AP574" s="4"/>
      <c r="AQ574" s="4"/>
      <c r="AR574" s="4"/>
      <c r="AS574" s="4"/>
      <c r="AT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K574" s="4"/>
    </row>
    <row r="575" spans="1:63" x14ac:dyDescent="0.3">
      <c r="A575" s="103"/>
      <c r="B575" s="103"/>
      <c r="C575" s="103"/>
      <c r="D575" s="208"/>
      <c r="F575" s="178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U575" s="4"/>
      <c r="V575" s="4"/>
      <c r="W575" s="4"/>
      <c r="X575" s="4"/>
      <c r="Y575" s="4"/>
      <c r="Z575" s="4"/>
      <c r="AA575" s="4"/>
      <c r="AB575" s="4"/>
      <c r="AD575" s="4"/>
      <c r="AE575" s="4"/>
      <c r="AF575" s="4"/>
      <c r="AH575" s="4"/>
      <c r="AJ575" s="4"/>
      <c r="AK575" s="4"/>
      <c r="AL575" s="4"/>
      <c r="AN575" s="4"/>
      <c r="AO575" s="4"/>
      <c r="AP575" s="4"/>
      <c r="AQ575" s="4"/>
      <c r="AR575" s="4"/>
      <c r="AS575" s="4"/>
      <c r="AT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K575" s="4"/>
    </row>
    <row r="576" spans="1:63" x14ac:dyDescent="0.3">
      <c r="A576" s="103"/>
      <c r="B576" s="103"/>
      <c r="C576" s="103"/>
      <c r="D576" s="208"/>
      <c r="F576" s="178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U576" s="4"/>
      <c r="V576" s="4"/>
      <c r="W576" s="4"/>
      <c r="X576" s="4"/>
      <c r="Y576" s="4"/>
      <c r="Z576" s="4"/>
      <c r="AA576" s="4"/>
      <c r="AB576" s="4"/>
      <c r="AD576" s="4"/>
      <c r="AE576" s="4"/>
      <c r="AF576" s="4"/>
      <c r="AH576" s="4"/>
      <c r="AJ576" s="4"/>
      <c r="AK576" s="4"/>
      <c r="AL576" s="4"/>
      <c r="AN576" s="4"/>
      <c r="AO576" s="4"/>
      <c r="AP576" s="4"/>
      <c r="AQ576" s="4"/>
      <c r="AR576" s="4"/>
      <c r="AS576" s="4"/>
      <c r="AT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K576" s="4"/>
    </row>
    <row r="577" spans="1:63" x14ac:dyDescent="0.3">
      <c r="A577" s="103"/>
      <c r="B577" s="103"/>
      <c r="C577" s="103"/>
      <c r="D577" s="208"/>
      <c r="F577" s="178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U577" s="4"/>
      <c r="V577" s="4"/>
      <c r="W577" s="4"/>
      <c r="X577" s="4"/>
      <c r="Y577" s="4"/>
      <c r="Z577" s="4"/>
      <c r="AA577" s="4"/>
      <c r="AB577" s="4"/>
      <c r="AD577" s="4"/>
      <c r="AE577" s="4"/>
      <c r="AF577" s="4"/>
      <c r="AH577" s="4"/>
      <c r="AJ577" s="4"/>
      <c r="AK577" s="4"/>
      <c r="AL577" s="4"/>
      <c r="AN577" s="4"/>
      <c r="AO577" s="4"/>
      <c r="AP577" s="4"/>
      <c r="AQ577" s="4"/>
      <c r="AR577" s="4"/>
      <c r="AS577" s="4"/>
      <c r="AT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K577" s="4"/>
    </row>
    <row r="578" spans="1:63" x14ac:dyDescent="0.3">
      <c r="A578" s="103"/>
      <c r="B578" s="103"/>
      <c r="C578" s="103"/>
      <c r="D578" s="208"/>
      <c r="F578" s="178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U578" s="4"/>
      <c r="V578" s="4"/>
      <c r="W578" s="4"/>
      <c r="X578" s="4"/>
      <c r="Y578" s="4"/>
      <c r="Z578" s="4"/>
      <c r="AA578" s="4"/>
      <c r="AB578" s="4"/>
      <c r="AD578" s="4"/>
      <c r="AE578" s="4"/>
      <c r="AF578" s="4"/>
      <c r="AH578" s="4"/>
      <c r="AJ578" s="4"/>
      <c r="AK578" s="4"/>
      <c r="AL578" s="4"/>
      <c r="AN578" s="4"/>
      <c r="AO578" s="4"/>
      <c r="AP578" s="4"/>
      <c r="AQ578" s="4"/>
      <c r="AR578" s="4"/>
      <c r="AS578" s="4"/>
      <c r="AT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K578" s="4"/>
    </row>
    <row r="579" spans="1:63" x14ac:dyDescent="0.3">
      <c r="A579" s="103"/>
      <c r="B579" s="103"/>
      <c r="C579" s="103"/>
      <c r="D579" s="208"/>
      <c r="F579" s="178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U579" s="4"/>
      <c r="V579" s="4"/>
      <c r="W579" s="4"/>
      <c r="X579" s="4"/>
      <c r="Y579" s="4"/>
      <c r="Z579" s="4"/>
      <c r="AA579" s="4"/>
      <c r="AB579" s="4"/>
      <c r="AD579" s="4"/>
      <c r="AE579" s="4"/>
      <c r="AF579" s="4"/>
      <c r="AH579" s="4"/>
      <c r="AJ579" s="4"/>
      <c r="AK579" s="4"/>
      <c r="AL579" s="4"/>
      <c r="AN579" s="4"/>
      <c r="AO579" s="4"/>
      <c r="AP579" s="4"/>
      <c r="AQ579" s="4"/>
      <c r="AR579" s="4"/>
      <c r="AS579" s="4"/>
      <c r="AT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K579" s="4"/>
    </row>
    <row r="580" spans="1:63" x14ac:dyDescent="0.3">
      <c r="A580" s="103"/>
      <c r="B580" s="103"/>
      <c r="C580" s="103"/>
      <c r="D580" s="208"/>
      <c r="F580" s="178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U580" s="4"/>
      <c r="V580" s="4"/>
      <c r="W580" s="4"/>
      <c r="X580" s="4"/>
      <c r="Y580" s="4"/>
      <c r="Z580" s="4"/>
      <c r="AA580" s="4"/>
      <c r="AB580" s="4"/>
      <c r="AD580" s="4"/>
      <c r="AE580" s="4"/>
      <c r="AF580" s="4"/>
      <c r="AH580" s="4"/>
      <c r="AJ580" s="4"/>
      <c r="AK580" s="4"/>
      <c r="AL580" s="4"/>
      <c r="AN580" s="4"/>
      <c r="AO580" s="4"/>
      <c r="AP580" s="4"/>
      <c r="AQ580" s="4"/>
      <c r="AR580" s="4"/>
      <c r="AS580" s="4"/>
      <c r="AT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K580" s="4"/>
    </row>
    <row r="581" spans="1:63" x14ac:dyDescent="0.3">
      <c r="A581" s="103"/>
      <c r="B581" s="103"/>
      <c r="C581" s="103"/>
      <c r="D581" s="208"/>
      <c r="F581" s="178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U581" s="4"/>
      <c r="V581" s="4"/>
      <c r="W581" s="4"/>
      <c r="X581" s="4"/>
      <c r="Y581" s="4"/>
      <c r="Z581" s="4"/>
      <c r="AA581" s="4"/>
      <c r="AB581" s="4"/>
      <c r="AD581" s="4"/>
      <c r="AE581" s="4"/>
      <c r="AF581" s="4"/>
      <c r="AH581" s="4"/>
      <c r="AJ581" s="4"/>
      <c r="AK581" s="4"/>
      <c r="AL581" s="4"/>
      <c r="AN581" s="4"/>
      <c r="AO581" s="4"/>
      <c r="AP581" s="4"/>
      <c r="AQ581" s="4"/>
      <c r="AR581" s="4"/>
      <c r="AS581" s="4"/>
      <c r="AT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K581" s="4"/>
    </row>
    <row r="582" spans="1:63" x14ac:dyDescent="0.3">
      <c r="A582" s="103"/>
      <c r="B582" s="103"/>
      <c r="C582" s="103"/>
      <c r="D582" s="208"/>
      <c r="F582" s="178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U582" s="4"/>
      <c r="V582" s="4"/>
      <c r="W582" s="4"/>
      <c r="X582" s="4"/>
      <c r="Y582" s="4"/>
      <c r="Z582" s="4"/>
      <c r="AA582" s="4"/>
      <c r="AB582" s="4"/>
      <c r="AD582" s="4"/>
      <c r="AE582" s="4"/>
      <c r="AF582" s="4"/>
      <c r="AH582" s="4"/>
      <c r="AJ582" s="4"/>
      <c r="AK582" s="4"/>
      <c r="AL582" s="4"/>
      <c r="AN582" s="4"/>
      <c r="AO582" s="4"/>
      <c r="AP582" s="4"/>
      <c r="AQ582" s="4"/>
      <c r="AR582" s="4"/>
      <c r="AS582" s="4"/>
      <c r="AT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K582" s="4"/>
    </row>
    <row r="583" spans="1:63" x14ac:dyDescent="0.3">
      <c r="A583" s="103"/>
      <c r="B583" s="103"/>
      <c r="C583" s="103"/>
      <c r="D583" s="208"/>
      <c r="F583" s="178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U583" s="4"/>
      <c r="V583" s="4"/>
      <c r="W583" s="4"/>
      <c r="X583" s="4"/>
      <c r="Y583" s="4"/>
      <c r="Z583" s="4"/>
      <c r="AA583" s="4"/>
      <c r="AB583" s="4"/>
      <c r="AD583" s="4"/>
      <c r="AE583" s="4"/>
      <c r="AF583" s="4"/>
      <c r="AH583" s="4"/>
      <c r="AJ583" s="4"/>
      <c r="AK583" s="4"/>
      <c r="AL583" s="4"/>
      <c r="AN583" s="4"/>
      <c r="AO583" s="4"/>
      <c r="AP583" s="4"/>
      <c r="AQ583" s="4"/>
      <c r="AR583" s="4"/>
      <c r="AS583" s="4"/>
      <c r="AT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K583" s="4"/>
    </row>
    <row r="584" spans="1:63" x14ac:dyDescent="0.3">
      <c r="A584" s="103"/>
      <c r="B584" s="103"/>
      <c r="C584" s="103"/>
      <c r="D584" s="208"/>
      <c r="F584" s="178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U584" s="4"/>
      <c r="V584" s="4"/>
      <c r="W584" s="4"/>
      <c r="X584" s="4"/>
      <c r="Y584" s="4"/>
      <c r="Z584" s="4"/>
      <c r="AA584" s="4"/>
      <c r="AB584" s="4"/>
      <c r="AD584" s="4"/>
      <c r="AE584" s="4"/>
      <c r="AF584" s="4"/>
      <c r="AH584" s="4"/>
      <c r="AJ584" s="4"/>
      <c r="AK584" s="4"/>
      <c r="AL584" s="4"/>
      <c r="AN584" s="4"/>
      <c r="AO584" s="4"/>
      <c r="AP584" s="4"/>
      <c r="AQ584" s="4"/>
      <c r="AR584" s="4"/>
      <c r="AS584" s="4"/>
      <c r="AT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K584" s="4"/>
    </row>
    <row r="585" spans="1:63" x14ac:dyDescent="0.3">
      <c r="A585" s="103"/>
      <c r="B585" s="103"/>
      <c r="C585" s="103"/>
      <c r="D585" s="208"/>
      <c r="F585" s="178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U585" s="4"/>
      <c r="V585" s="4"/>
      <c r="W585" s="4"/>
      <c r="X585" s="4"/>
      <c r="Y585" s="4"/>
      <c r="Z585" s="4"/>
      <c r="AA585" s="4"/>
      <c r="AB585" s="4"/>
      <c r="AD585" s="4"/>
      <c r="AE585" s="4"/>
      <c r="AF585" s="4"/>
      <c r="AH585" s="4"/>
      <c r="AJ585" s="4"/>
      <c r="AK585" s="4"/>
      <c r="AL585" s="4"/>
      <c r="AN585" s="4"/>
      <c r="AO585" s="4"/>
      <c r="AP585" s="4"/>
      <c r="AQ585" s="4"/>
      <c r="AR585" s="4"/>
      <c r="AS585" s="4"/>
      <c r="AT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K585" s="4"/>
    </row>
    <row r="586" spans="1:63" x14ac:dyDescent="0.3">
      <c r="A586" s="103"/>
      <c r="B586" s="103"/>
      <c r="C586" s="103"/>
      <c r="D586" s="208"/>
      <c r="F586" s="178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U586" s="4"/>
      <c r="V586" s="4"/>
      <c r="W586" s="4"/>
      <c r="X586" s="4"/>
      <c r="Y586" s="4"/>
      <c r="Z586" s="4"/>
      <c r="AA586" s="4"/>
      <c r="AB586" s="4"/>
      <c r="AD586" s="4"/>
      <c r="AE586" s="4"/>
      <c r="AF586" s="4"/>
      <c r="AH586" s="4"/>
      <c r="AJ586" s="4"/>
      <c r="AK586" s="4"/>
      <c r="AL586" s="4"/>
      <c r="AN586" s="4"/>
      <c r="AO586" s="4"/>
      <c r="AP586" s="4"/>
      <c r="AQ586" s="4"/>
      <c r="AR586" s="4"/>
      <c r="AS586" s="4"/>
      <c r="AT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K586" s="4"/>
    </row>
    <row r="587" spans="1:63" x14ac:dyDescent="0.3">
      <c r="A587" s="103"/>
      <c r="B587" s="103"/>
      <c r="C587" s="103"/>
      <c r="D587" s="208"/>
      <c r="F587" s="178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U587" s="4"/>
      <c r="V587" s="4"/>
      <c r="W587" s="4"/>
      <c r="X587" s="4"/>
      <c r="Y587" s="4"/>
      <c r="Z587" s="4"/>
      <c r="AA587" s="4"/>
      <c r="AB587" s="4"/>
      <c r="AD587" s="4"/>
      <c r="AE587" s="4"/>
      <c r="AF587" s="4"/>
      <c r="AH587" s="4"/>
      <c r="AJ587" s="4"/>
      <c r="AK587" s="4"/>
      <c r="AL587" s="4"/>
      <c r="AN587" s="4"/>
      <c r="AO587" s="4"/>
      <c r="AP587" s="4"/>
      <c r="AQ587" s="4"/>
      <c r="AR587" s="4"/>
      <c r="AS587" s="4"/>
      <c r="AT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K587" s="4"/>
    </row>
    <row r="588" spans="1:63" x14ac:dyDescent="0.3">
      <c r="A588" s="103"/>
      <c r="B588" s="103"/>
      <c r="C588" s="103"/>
      <c r="D588" s="208"/>
      <c r="F588" s="178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U588" s="4"/>
      <c r="V588" s="4"/>
      <c r="W588" s="4"/>
      <c r="X588" s="4"/>
      <c r="Y588" s="4"/>
      <c r="Z588" s="4"/>
      <c r="AA588" s="4"/>
      <c r="AB588" s="4"/>
      <c r="AD588" s="4"/>
      <c r="AE588" s="4"/>
      <c r="AF588" s="4"/>
      <c r="AH588" s="4"/>
      <c r="AJ588" s="4"/>
      <c r="AK588" s="4"/>
      <c r="AL588" s="4"/>
      <c r="AN588" s="4"/>
      <c r="AO588" s="4"/>
      <c r="AP588" s="4"/>
      <c r="AQ588" s="4"/>
      <c r="AR588" s="4"/>
      <c r="AS588" s="4"/>
      <c r="AT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K588" s="4"/>
    </row>
    <row r="589" spans="1:63" x14ac:dyDescent="0.3">
      <c r="A589" s="103"/>
      <c r="B589" s="103"/>
      <c r="C589" s="103"/>
      <c r="D589" s="208"/>
      <c r="F589" s="178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U589" s="4"/>
      <c r="V589" s="4"/>
      <c r="W589" s="4"/>
      <c r="X589" s="4"/>
      <c r="Y589" s="4"/>
      <c r="Z589" s="4"/>
      <c r="AA589" s="4"/>
      <c r="AB589" s="4"/>
      <c r="AD589" s="4"/>
      <c r="AE589" s="4"/>
      <c r="AF589" s="4"/>
      <c r="AH589" s="4"/>
      <c r="AJ589" s="4"/>
      <c r="AK589" s="4"/>
      <c r="AL589" s="4"/>
      <c r="AN589" s="4"/>
      <c r="AO589" s="4"/>
      <c r="AP589" s="4"/>
      <c r="AQ589" s="4"/>
      <c r="AR589" s="4"/>
      <c r="AS589" s="4"/>
      <c r="AT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K589" s="4"/>
    </row>
    <row r="590" spans="1:63" x14ac:dyDescent="0.3">
      <c r="A590" s="103"/>
      <c r="B590" s="103"/>
      <c r="C590" s="103"/>
      <c r="D590" s="208"/>
      <c r="F590" s="178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U590" s="4"/>
      <c r="V590" s="4"/>
      <c r="W590" s="4"/>
      <c r="X590" s="4"/>
      <c r="Y590" s="4"/>
      <c r="Z590" s="4"/>
      <c r="AA590" s="4"/>
      <c r="AB590" s="4"/>
      <c r="AD590" s="4"/>
      <c r="AE590" s="4"/>
      <c r="AF590" s="4"/>
      <c r="AH590" s="4"/>
      <c r="AJ590" s="4"/>
      <c r="AK590" s="4"/>
      <c r="AL590" s="4"/>
      <c r="AN590" s="4"/>
      <c r="AO590" s="4"/>
      <c r="AP590" s="4"/>
      <c r="AQ590" s="4"/>
      <c r="AR590" s="4"/>
      <c r="AS590" s="4"/>
      <c r="AT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K590" s="4"/>
    </row>
    <row r="591" spans="1:63" x14ac:dyDescent="0.3">
      <c r="A591" s="103"/>
      <c r="B591" s="103"/>
      <c r="C591" s="103"/>
      <c r="D591" s="208"/>
      <c r="F591" s="178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U591" s="4"/>
      <c r="V591" s="4"/>
      <c r="W591" s="4"/>
      <c r="X591" s="4"/>
      <c r="Y591" s="4"/>
      <c r="Z591" s="4"/>
      <c r="AA591" s="4"/>
      <c r="AB591" s="4"/>
      <c r="AD591" s="4"/>
      <c r="AE591" s="4"/>
      <c r="AF591" s="4"/>
      <c r="AH591" s="4"/>
      <c r="AJ591" s="4"/>
      <c r="AK591" s="4"/>
      <c r="AL591" s="4"/>
      <c r="AN591" s="4"/>
      <c r="AO591" s="4"/>
      <c r="AP591" s="4"/>
      <c r="AQ591" s="4"/>
      <c r="AR591" s="4"/>
      <c r="AS591" s="4"/>
      <c r="AT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K591" s="4"/>
    </row>
    <row r="592" spans="1:63" x14ac:dyDescent="0.3">
      <c r="A592" s="103"/>
      <c r="B592" s="103"/>
      <c r="C592" s="103"/>
      <c r="D592" s="208"/>
      <c r="F592" s="178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U592" s="4"/>
      <c r="V592" s="4"/>
      <c r="W592" s="4"/>
      <c r="X592" s="4"/>
      <c r="Y592" s="4"/>
      <c r="Z592" s="4"/>
      <c r="AA592" s="4"/>
      <c r="AB592" s="4"/>
      <c r="AD592" s="4"/>
      <c r="AE592" s="4"/>
      <c r="AF592" s="4"/>
      <c r="AH592" s="4"/>
      <c r="AJ592" s="4"/>
      <c r="AK592" s="4"/>
      <c r="AL592" s="4"/>
      <c r="AN592" s="4"/>
      <c r="AO592" s="4"/>
      <c r="AP592" s="4"/>
      <c r="AQ592" s="4"/>
      <c r="AR592" s="4"/>
      <c r="AS592" s="4"/>
      <c r="AT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K592" s="4"/>
    </row>
    <row r="593" spans="1:63" x14ac:dyDescent="0.3">
      <c r="A593" s="103"/>
      <c r="B593" s="103"/>
      <c r="C593" s="103"/>
      <c r="D593" s="208"/>
      <c r="F593" s="178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U593" s="4"/>
      <c r="V593" s="4"/>
      <c r="W593" s="4"/>
      <c r="X593" s="4"/>
      <c r="Y593" s="4"/>
      <c r="Z593" s="4"/>
      <c r="AA593" s="4"/>
      <c r="AB593" s="4"/>
      <c r="AD593" s="4"/>
      <c r="AE593" s="4"/>
      <c r="AF593" s="4"/>
      <c r="AH593" s="4"/>
      <c r="AJ593" s="4"/>
      <c r="AK593" s="4"/>
      <c r="AL593" s="4"/>
      <c r="AN593" s="4"/>
      <c r="AO593" s="4"/>
      <c r="AP593" s="4"/>
      <c r="AQ593" s="4"/>
      <c r="AR593" s="4"/>
      <c r="AS593" s="4"/>
      <c r="AT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K593" s="4"/>
    </row>
    <row r="594" spans="1:63" x14ac:dyDescent="0.3">
      <c r="A594" s="103"/>
      <c r="B594" s="103"/>
      <c r="C594" s="103"/>
      <c r="D594" s="208"/>
      <c r="F594" s="178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U594" s="4"/>
      <c r="V594" s="4"/>
      <c r="W594" s="4"/>
      <c r="X594" s="4"/>
      <c r="Y594" s="4"/>
      <c r="Z594" s="4"/>
      <c r="AA594" s="4"/>
      <c r="AB594" s="4"/>
      <c r="AD594" s="4"/>
      <c r="AE594" s="4"/>
      <c r="AF594" s="4"/>
      <c r="AH594" s="4"/>
      <c r="AJ594" s="4"/>
      <c r="AK594" s="4"/>
      <c r="AL594" s="4"/>
      <c r="AN594" s="4"/>
      <c r="AO594" s="4"/>
      <c r="AP594" s="4"/>
      <c r="AQ594" s="4"/>
      <c r="AR594" s="4"/>
      <c r="AS594" s="4"/>
      <c r="AT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K594" s="4"/>
    </row>
    <row r="595" spans="1:63" x14ac:dyDescent="0.3">
      <c r="A595" s="103"/>
      <c r="B595" s="103"/>
      <c r="C595" s="103"/>
      <c r="D595" s="208"/>
      <c r="F595" s="178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U595" s="4"/>
      <c r="V595" s="4"/>
      <c r="W595" s="4"/>
      <c r="X595" s="4"/>
      <c r="Y595" s="4"/>
      <c r="Z595" s="4"/>
      <c r="AA595" s="4"/>
      <c r="AB595" s="4"/>
      <c r="AD595" s="4"/>
      <c r="AE595" s="4"/>
      <c r="AF595" s="4"/>
      <c r="AH595" s="4"/>
      <c r="AJ595" s="4"/>
      <c r="AK595" s="4"/>
      <c r="AL595" s="4"/>
      <c r="AN595" s="4"/>
      <c r="AO595" s="4"/>
      <c r="AP595" s="4"/>
      <c r="AQ595" s="4"/>
      <c r="AR595" s="4"/>
      <c r="AS595" s="4"/>
      <c r="AT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K595" s="4"/>
    </row>
    <row r="596" spans="1:63" x14ac:dyDescent="0.3">
      <c r="A596" s="103"/>
      <c r="B596" s="103"/>
      <c r="C596" s="103"/>
      <c r="D596" s="208"/>
      <c r="F596" s="178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U596" s="4"/>
      <c r="V596" s="4"/>
      <c r="W596" s="4"/>
      <c r="X596" s="4"/>
      <c r="Y596" s="4"/>
      <c r="Z596" s="4"/>
      <c r="AA596" s="4"/>
      <c r="AB596" s="4"/>
      <c r="AD596" s="4"/>
      <c r="AE596" s="4"/>
      <c r="AF596" s="4"/>
      <c r="AH596" s="4"/>
      <c r="AJ596" s="4"/>
      <c r="AK596" s="4"/>
      <c r="AL596" s="4"/>
      <c r="AN596" s="4"/>
      <c r="AO596" s="4"/>
      <c r="AP596" s="4"/>
      <c r="AQ596" s="4"/>
      <c r="AR596" s="4"/>
      <c r="AS596" s="4"/>
      <c r="AT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K596" s="4"/>
    </row>
    <row r="597" spans="1:63" x14ac:dyDescent="0.3">
      <c r="A597" s="103"/>
      <c r="B597" s="103"/>
      <c r="C597" s="103"/>
      <c r="D597" s="208"/>
      <c r="F597" s="178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U597" s="4"/>
      <c r="V597" s="4"/>
      <c r="W597" s="4"/>
      <c r="X597" s="4"/>
      <c r="Y597" s="4"/>
      <c r="Z597" s="4"/>
      <c r="AA597" s="4"/>
      <c r="AB597" s="4"/>
      <c r="AD597" s="4"/>
      <c r="AE597" s="4"/>
      <c r="AF597" s="4"/>
      <c r="AH597" s="4"/>
      <c r="AJ597" s="4"/>
      <c r="AK597" s="4"/>
      <c r="AL597" s="4"/>
      <c r="AN597" s="4"/>
      <c r="AO597" s="4"/>
      <c r="AP597" s="4"/>
      <c r="AQ597" s="4"/>
      <c r="AR597" s="4"/>
      <c r="AS597" s="4"/>
      <c r="AT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K597" s="4"/>
    </row>
    <row r="598" spans="1:63" x14ac:dyDescent="0.3">
      <c r="A598" s="103"/>
      <c r="B598" s="103"/>
      <c r="C598" s="103"/>
      <c r="D598" s="208"/>
      <c r="F598" s="178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U598" s="4"/>
      <c r="V598" s="4"/>
      <c r="W598" s="4"/>
      <c r="X598" s="4"/>
      <c r="Y598" s="4"/>
      <c r="Z598" s="4"/>
      <c r="AA598" s="4"/>
      <c r="AB598" s="4"/>
      <c r="AD598" s="4"/>
      <c r="AE598" s="4"/>
      <c r="AF598" s="4"/>
      <c r="AH598" s="4"/>
      <c r="AJ598" s="4"/>
      <c r="AK598" s="4"/>
      <c r="AL598" s="4"/>
      <c r="AN598" s="4"/>
      <c r="AO598" s="4"/>
      <c r="AP598" s="4"/>
      <c r="AQ598" s="4"/>
      <c r="AR598" s="4"/>
      <c r="AS598" s="4"/>
      <c r="AT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K598" s="4"/>
    </row>
    <row r="599" spans="1:63" x14ac:dyDescent="0.3">
      <c r="A599" s="103"/>
      <c r="B599" s="103"/>
      <c r="C599" s="103"/>
      <c r="D599" s="208"/>
      <c r="F599" s="178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U599" s="4"/>
      <c r="V599" s="4"/>
      <c r="W599" s="4"/>
      <c r="X599" s="4"/>
      <c r="Y599" s="4"/>
      <c r="Z599" s="4"/>
      <c r="AA599" s="4"/>
      <c r="AB599" s="4"/>
      <c r="AD599" s="4"/>
      <c r="AE599" s="4"/>
      <c r="AF599" s="4"/>
      <c r="AH599" s="4"/>
      <c r="AJ599" s="4"/>
      <c r="AK599" s="4"/>
      <c r="AL599" s="4"/>
      <c r="AN599" s="4"/>
      <c r="AO599" s="4"/>
      <c r="AP599" s="4"/>
      <c r="AQ599" s="4"/>
      <c r="AR599" s="4"/>
      <c r="AS599" s="4"/>
      <c r="AT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K599" s="4"/>
    </row>
    <row r="600" spans="1:63" x14ac:dyDescent="0.3">
      <c r="A600" s="103"/>
      <c r="B600" s="103"/>
      <c r="C600" s="103"/>
      <c r="D600" s="208"/>
      <c r="F600" s="178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U600" s="4"/>
      <c r="V600" s="4"/>
      <c r="W600" s="4"/>
      <c r="X600" s="4"/>
      <c r="Y600" s="4"/>
      <c r="Z600" s="4"/>
      <c r="AA600" s="4"/>
      <c r="AB600" s="4"/>
      <c r="AD600" s="4"/>
      <c r="AE600" s="4"/>
      <c r="AF600" s="4"/>
      <c r="AH600" s="4"/>
      <c r="AJ600" s="4"/>
      <c r="AK600" s="4"/>
      <c r="AL600" s="4"/>
      <c r="AN600" s="4"/>
      <c r="AO600" s="4"/>
      <c r="AP600" s="4"/>
      <c r="AQ600" s="4"/>
      <c r="AR600" s="4"/>
      <c r="AS600" s="4"/>
      <c r="AT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K600" s="4"/>
    </row>
    <row r="601" spans="1:63" x14ac:dyDescent="0.3">
      <c r="A601" s="103"/>
      <c r="B601" s="103"/>
      <c r="C601" s="103"/>
      <c r="D601" s="208"/>
      <c r="F601" s="178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U601" s="4"/>
      <c r="V601" s="4"/>
      <c r="W601" s="4"/>
      <c r="X601" s="4"/>
      <c r="Y601" s="4"/>
      <c r="Z601" s="4"/>
      <c r="AA601" s="4"/>
      <c r="AB601" s="4"/>
      <c r="AD601" s="4"/>
      <c r="AE601" s="4"/>
      <c r="AF601" s="4"/>
      <c r="AH601" s="4"/>
      <c r="AJ601" s="4"/>
      <c r="AK601" s="4"/>
      <c r="AL601" s="4"/>
      <c r="AN601" s="4"/>
      <c r="AO601" s="4"/>
      <c r="AP601" s="4"/>
      <c r="AQ601" s="4"/>
      <c r="AR601" s="4"/>
      <c r="AS601" s="4"/>
      <c r="AT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K601" s="4"/>
    </row>
    <row r="602" spans="1:63" x14ac:dyDescent="0.3">
      <c r="A602" s="103"/>
      <c r="B602" s="103"/>
      <c r="C602" s="103"/>
      <c r="D602" s="208"/>
      <c r="F602" s="178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U602" s="4"/>
      <c r="V602" s="4"/>
      <c r="W602" s="4"/>
      <c r="X602" s="4"/>
      <c r="Y602" s="4"/>
      <c r="Z602" s="4"/>
      <c r="AA602" s="4"/>
      <c r="AB602" s="4"/>
      <c r="AD602" s="4"/>
      <c r="AE602" s="4"/>
      <c r="AF602" s="4"/>
      <c r="AH602" s="4"/>
      <c r="AJ602" s="4"/>
      <c r="AK602" s="4"/>
      <c r="AL602" s="4"/>
      <c r="AN602" s="4"/>
      <c r="AO602" s="4"/>
      <c r="AP602" s="4"/>
      <c r="AQ602" s="4"/>
      <c r="AR602" s="4"/>
      <c r="AS602" s="4"/>
      <c r="AT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K602" s="4"/>
    </row>
    <row r="603" spans="1:63" x14ac:dyDescent="0.3">
      <c r="A603" s="103"/>
      <c r="B603" s="103"/>
      <c r="C603" s="103"/>
      <c r="D603" s="208"/>
      <c r="F603" s="178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U603" s="4"/>
      <c r="V603" s="4"/>
      <c r="W603" s="4"/>
      <c r="X603" s="4"/>
      <c r="Y603" s="4"/>
      <c r="Z603" s="4"/>
      <c r="AA603" s="4"/>
      <c r="AB603" s="4"/>
      <c r="AD603" s="4"/>
      <c r="AE603" s="4"/>
      <c r="AF603" s="4"/>
      <c r="AH603" s="4"/>
      <c r="AJ603" s="4"/>
      <c r="AK603" s="4"/>
      <c r="AL603" s="4"/>
      <c r="AN603" s="4"/>
      <c r="AO603" s="4"/>
      <c r="AP603" s="4"/>
      <c r="AQ603" s="4"/>
      <c r="AR603" s="4"/>
      <c r="AS603" s="4"/>
      <c r="AT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K603" s="4"/>
    </row>
    <row r="604" spans="1:63" x14ac:dyDescent="0.3">
      <c r="A604" s="103"/>
      <c r="B604" s="103"/>
      <c r="C604" s="103"/>
      <c r="D604" s="208"/>
      <c r="F604" s="178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U604" s="4"/>
      <c r="V604" s="4"/>
      <c r="W604" s="4"/>
      <c r="X604" s="4"/>
      <c r="Y604" s="4"/>
      <c r="Z604" s="4"/>
      <c r="AA604" s="4"/>
      <c r="AB604" s="4"/>
      <c r="AD604" s="4"/>
      <c r="AE604" s="4"/>
      <c r="AF604" s="4"/>
      <c r="AH604" s="4"/>
      <c r="AJ604" s="4"/>
      <c r="AK604" s="4"/>
      <c r="AL604" s="4"/>
      <c r="AN604" s="4"/>
      <c r="AO604" s="4"/>
      <c r="AP604" s="4"/>
      <c r="AQ604" s="4"/>
      <c r="AR604" s="4"/>
      <c r="AS604" s="4"/>
      <c r="AT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K604" s="4"/>
    </row>
    <row r="605" spans="1:63" x14ac:dyDescent="0.3">
      <c r="A605" s="103"/>
      <c r="B605" s="103"/>
      <c r="C605" s="103"/>
      <c r="D605" s="208"/>
      <c r="F605" s="178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U605" s="4"/>
      <c r="V605" s="4"/>
      <c r="W605" s="4"/>
      <c r="X605" s="4"/>
      <c r="Y605" s="4"/>
      <c r="Z605" s="4"/>
      <c r="AA605" s="4"/>
      <c r="AB605" s="4"/>
      <c r="AD605" s="4"/>
      <c r="AE605" s="4"/>
      <c r="AF605" s="4"/>
      <c r="AH605" s="4"/>
      <c r="AJ605" s="4"/>
      <c r="AK605" s="4"/>
      <c r="AL605" s="4"/>
      <c r="AN605" s="4"/>
      <c r="AO605" s="4"/>
      <c r="AP605" s="4"/>
      <c r="AQ605" s="4"/>
      <c r="AR605" s="4"/>
      <c r="AS605" s="4"/>
      <c r="AT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K605" s="4"/>
    </row>
    <row r="606" spans="1:63" x14ac:dyDescent="0.3">
      <c r="A606" s="103"/>
      <c r="B606" s="103"/>
      <c r="C606" s="103"/>
      <c r="D606" s="208"/>
      <c r="F606" s="178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U606" s="4"/>
      <c r="V606" s="4"/>
      <c r="W606" s="4"/>
      <c r="X606" s="4"/>
      <c r="Y606" s="4"/>
      <c r="Z606" s="4"/>
      <c r="AA606" s="4"/>
      <c r="AB606" s="4"/>
      <c r="AD606" s="4"/>
      <c r="AE606" s="4"/>
      <c r="AF606" s="4"/>
      <c r="AH606" s="4"/>
      <c r="AJ606" s="4"/>
      <c r="AK606" s="4"/>
      <c r="AL606" s="4"/>
      <c r="AN606" s="4"/>
      <c r="AO606" s="4"/>
      <c r="AP606" s="4"/>
      <c r="AQ606" s="4"/>
      <c r="AR606" s="4"/>
      <c r="AS606" s="4"/>
      <c r="AT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K606" s="4"/>
    </row>
    <row r="607" spans="1:63" x14ac:dyDescent="0.3">
      <c r="A607" s="103"/>
      <c r="B607" s="103"/>
      <c r="C607" s="103"/>
      <c r="D607" s="208"/>
      <c r="F607" s="178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U607" s="4"/>
      <c r="V607" s="4"/>
      <c r="W607" s="4"/>
      <c r="X607" s="4"/>
      <c r="Y607" s="4"/>
      <c r="Z607" s="4"/>
      <c r="AA607" s="4"/>
      <c r="AB607" s="4"/>
      <c r="AD607" s="4"/>
      <c r="AE607" s="4"/>
      <c r="AF607" s="4"/>
      <c r="AH607" s="4"/>
      <c r="AJ607" s="4"/>
      <c r="AK607" s="4"/>
      <c r="AL607" s="4"/>
      <c r="AN607" s="4"/>
      <c r="AO607" s="4"/>
      <c r="AP607" s="4"/>
      <c r="AQ607" s="4"/>
      <c r="AR607" s="4"/>
      <c r="AS607" s="4"/>
      <c r="AT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K607" s="4"/>
    </row>
    <row r="608" spans="1:63" x14ac:dyDescent="0.3">
      <c r="A608" s="103"/>
      <c r="B608" s="103"/>
      <c r="C608" s="103"/>
      <c r="D608" s="208"/>
      <c r="F608" s="178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U608" s="4"/>
      <c r="V608" s="4"/>
      <c r="W608" s="4"/>
      <c r="X608" s="4"/>
      <c r="Y608" s="4"/>
      <c r="Z608" s="4"/>
      <c r="AA608" s="4"/>
      <c r="AB608" s="4"/>
      <c r="AD608" s="4"/>
      <c r="AE608" s="4"/>
      <c r="AF608" s="4"/>
      <c r="AH608" s="4"/>
      <c r="AJ608" s="4"/>
      <c r="AK608" s="4"/>
      <c r="AL608" s="4"/>
      <c r="AN608" s="4"/>
      <c r="AO608" s="4"/>
      <c r="AP608" s="4"/>
      <c r="AQ608" s="4"/>
      <c r="AR608" s="4"/>
      <c r="AS608" s="4"/>
      <c r="AT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K608" s="4"/>
    </row>
    <row r="609" spans="1:63" x14ac:dyDescent="0.3">
      <c r="A609" s="103"/>
      <c r="B609" s="103"/>
      <c r="C609" s="103"/>
      <c r="D609" s="208"/>
      <c r="F609" s="178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U609" s="4"/>
      <c r="V609" s="4"/>
      <c r="W609" s="4"/>
      <c r="X609" s="4"/>
      <c r="Y609" s="4"/>
      <c r="Z609" s="4"/>
      <c r="AA609" s="4"/>
      <c r="AB609" s="4"/>
      <c r="AD609" s="4"/>
      <c r="AE609" s="4"/>
      <c r="AF609" s="4"/>
      <c r="AH609" s="4"/>
      <c r="AJ609" s="4"/>
      <c r="AK609" s="4"/>
      <c r="AL609" s="4"/>
      <c r="AN609" s="4"/>
      <c r="AO609" s="4"/>
      <c r="AP609" s="4"/>
      <c r="AQ609" s="4"/>
      <c r="AR609" s="4"/>
      <c r="AS609" s="4"/>
      <c r="AT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K609" s="4"/>
    </row>
    <row r="610" spans="1:63" x14ac:dyDescent="0.3">
      <c r="A610" s="103"/>
      <c r="B610" s="103"/>
      <c r="C610" s="103"/>
      <c r="D610" s="208"/>
      <c r="F610" s="178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U610" s="4"/>
      <c r="V610" s="4"/>
      <c r="W610" s="4"/>
      <c r="X610" s="4"/>
      <c r="Y610" s="4"/>
      <c r="Z610" s="4"/>
      <c r="AA610" s="4"/>
      <c r="AB610" s="4"/>
      <c r="AD610" s="4"/>
      <c r="AE610" s="4"/>
      <c r="AF610" s="4"/>
      <c r="AH610" s="4"/>
      <c r="AJ610" s="4"/>
      <c r="AK610" s="4"/>
      <c r="AL610" s="4"/>
      <c r="AN610" s="4"/>
      <c r="AO610" s="4"/>
      <c r="AP610" s="4"/>
      <c r="AQ610" s="4"/>
      <c r="AR610" s="4"/>
      <c r="AS610" s="4"/>
      <c r="AT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K610" s="4"/>
    </row>
    <row r="611" spans="1:63" x14ac:dyDescent="0.3">
      <c r="A611" s="103"/>
      <c r="B611" s="103"/>
      <c r="C611" s="103"/>
      <c r="D611" s="208"/>
      <c r="F611" s="178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U611" s="4"/>
      <c r="V611" s="4"/>
      <c r="W611" s="4"/>
      <c r="X611" s="4"/>
      <c r="Y611" s="4"/>
      <c r="Z611" s="4"/>
      <c r="AA611" s="4"/>
      <c r="AB611" s="4"/>
      <c r="AD611" s="4"/>
      <c r="AE611" s="4"/>
      <c r="AF611" s="4"/>
      <c r="AH611" s="4"/>
      <c r="AJ611" s="4"/>
      <c r="AK611" s="4"/>
      <c r="AL611" s="4"/>
      <c r="AN611" s="4"/>
      <c r="AO611" s="4"/>
      <c r="AP611" s="4"/>
      <c r="AQ611" s="4"/>
      <c r="AR611" s="4"/>
      <c r="AS611" s="4"/>
      <c r="AT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K611" s="4"/>
    </row>
    <row r="612" spans="1:63" x14ac:dyDescent="0.3">
      <c r="A612" s="103"/>
      <c r="B612" s="103"/>
      <c r="C612" s="103"/>
      <c r="D612" s="208"/>
      <c r="F612" s="178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U612" s="4"/>
      <c r="V612" s="4"/>
      <c r="W612" s="4"/>
      <c r="X612" s="4"/>
      <c r="Y612" s="4"/>
      <c r="Z612" s="4"/>
      <c r="AA612" s="4"/>
      <c r="AB612" s="4"/>
      <c r="AD612" s="4"/>
      <c r="AE612" s="4"/>
      <c r="AF612" s="4"/>
      <c r="AH612" s="4"/>
      <c r="AJ612" s="4"/>
      <c r="AK612" s="4"/>
      <c r="AL612" s="4"/>
      <c r="AN612" s="4"/>
      <c r="AO612" s="4"/>
      <c r="AP612" s="4"/>
      <c r="AQ612" s="4"/>
      <c r="AR612" s="4"/>
      <c r="AS612" s="4"/>
      <c r="AT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K612" s="4"/>
    </row>
    <row r="613" spans="1:63" x14ac:dyDescent="0.3">
      <c r="A613" s="103"/>
      <c r="B613" s="103"/>
      <c r="C613" s="103"/>
      <c r="D613" s="208"/>
      <c r="F613" s="178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U613" s="4"/>
      <c r="V613" s="4"/>
      <c r="W613" s="4"/>
      <c r="X613" s="4"/>
      <c r="Y613" s="4"/>
      <c r="Z613" s="4"/>
      <c r="AA613" s="4"/>
      <c r="AB613" s="4"/>
      <c r="AD613" s="4"/>
      <c r="AE613" s="4"/>
      <c r="AF613" s="4"/>
      <c r="AH613" s="4"/>
      <c r="AJ613" s="4"/>
      <c r="AK613" s="4"/>
      <c r="AL613" s="4"/>
      <c r="AN613" s="4"/>
      <c r="AO613" s="4"/>
      <c r="AP613" s="4"/>
      <c r="AQ613" s="4"/>
      <c r="AR613" s="4"/>
      <c r="AS613" s="4"/>
      <c r="AT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K613" s="4"/>
    </row>
    <row r="614" spans="1:63" x14ac:dyDescent="0.3">
      <c r="A614" s="103"/>
      <c r="B614" s="103"/>
      <c r="C614" s="103"/>
      <c r="D614" s="208"/>
      <c r="F614" s="178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U614" s="4"/>
      <c r="V614" s="4"/>
      <c r="W614" s="4"/>
      <c r="X614" s="4"/>
      <c r="Y614" s="4"/>
      <c r="Z614" s="4"/>
      <c r="AA614" s="4"/>
      <c r="AB614" s="4"/>
      <c r="AD614" s="4"/>
      <c r="AE614" s="4"/>
      <c r="AF614" s="4"/>
      <c r="AH614" s="4"/>
      <c r="AJ614" s="4"/>
      <c r="AK614" s="4"/>
      <c r="AL614" s="4"/>
      <c r="AN614" s="4"/>
      <c r="AO614" s="4"/>
      <c r="AP614" s="4"/>
      <c r="AQ614" s="4"/>
      <c r="AR614" s="4"/>
      <c r="AS614" s="4"/>
      <c r="AT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K614" s="4"/>
    </row>
    <row r="615" spans="1:63" x14ac:dyDescent="0.3">
      <c r="A615" s="103"/>
      <c r="B615" s="103"/>
      <c r="C615" s="103"/>
      <c r="D615" s="208"/>
      <c r="F615" s="178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U615" s="4"/>
      <c r="V615" s="4"/>
      <c r="W615" s="4"/>
      <c r="X615" s="4"/>
      <c r="Y615" s="4"/>
      <c r="Z615" s="4"/>
      <c r="AA615" s="4"/>
      <c r="AB615" s="4"/>
      <c r="AD615" s="4"/>
      <c r="AE615" s="4"/>
      <c r="AF615" s="4"/>
      <c r="AH615" s="4"/>
      <c r="AJ615" s="4"/>
      <c r="AK615" s="4"/>
      <c r="AL615" s="4"/>
      <c r="AN615" s="4"/>
      <c r="AO615" s="4"/>
      <c r="AP615" s="4"/>
      <c r="AQ615" s="4"/>
      <c r="AR615" s="4"/>
      <c r="AS615" s="4"/>
      <c r="AT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K615" s="4"/>
    </row>
    <row r="616" spans="1:63" x14ac:dyDescent="0.3">
      <c r="A616" s="103"/>
      <c r="B616" s="103"/>
      <c r="C616" s="103"/>
      <c r="D616" s="208"/>
      <c r="F616" s="178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U616" s="4"/>
      <c r="V616" s="4"/>
      <c r="W616" s="4"/>
      <c r="X616" s="4"/>
      <c r="Y616" s="4"/>
      <c r="Z616" s="4"/>
      <c r="AA616" s="4"/>
      <c r="AB616" s="4"/>
      <c r="AD616" s="4"/>
      <c r="AE616" s="4"/>
      <c r="AF616" s="4"/>
      <c r="AH616" s="4"/>
      <c r="AJ616" s="4"/>
      <c r="AK616" s="4"/>
      <c r="AL616" s="4"/>
      <c r="AN616" s="4"/>
      <c r="AO616" s="4"/>
      <c r="AP616" s="4"/>
      <c r="AQ616" s="4"/>
      <c r="AR616" s="4"/>
      <c r="AS616" s="4"/>
      <c r="AT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K616" s="4"/>
    </row>
    <row r="617" spans="1:63" x14ac:dyDescent="0.3">
      <c r="A617" s="103"/>
      <c r="B617" s="103"/>
      <c r="C617" s="103"/>
      <c r="D617" s="208"/>
      <c r="F617" s="178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U617" s="4"/>
      <c r="V617" s="4"/>
      <c r="W617" s="4"/>
      <c r="X617" s="4"/>
      <c r="Y617" s="4"/>
      <c r="Z617" s="4"/>
      <c r="AA617" s="4"/>
      <c r="AB617" s="4"/>
      <c r="AD617" s="4"/>
      <c r="AE617" s="4"/>
      <c r="AF617" s="4"/>
      <c r="AH617" s="4"/>
      <c r="AJ617" s="4"/>
      <c r="AK617" s="4"/>
      <c r="AL617" s="4"/>
      <c r="AN617" s="4"/>
      <c r="AO617" s="4"/>
      <c r="AP617" s="4"/>
      <c r="AQ617" s="4"/>
      <c r="AR617" s="4"/>
      <c r="AS617" s="4"/>
      <c r="AT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K617" s="4"/>
    </row>
    <row r="618" spans="1:63" x14ac:dyDescent="0.3">
      <c r="A618" s="103"/>
      <c r="B618" s="103"/>
      <c r="C618" s="103"/>
      <c r="D618" s="208"/>
      <c r="F618" s="178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U618" s="4"/>
      <c r="V618" s="4"/>
      <c r="W618" s="4"/>
      <c r="X618" s="4"/>
      <c r="Y618" s="4"/>
      <c r="Z618" s="4"/>
      <c r="AA618" s="4"/>
      <c r="AB618" s="4"/>
      <c r="AD618" s="4"/>
      <c r="AE618" s="4"/>
      <c r="AF618" s="4"/>
      <c r="AH618" s="4"/>
      <c r="AJ618" s="4"/>
      <c r="AK618" s="4"/>
      <c r="AL618" s="4"/>
      <c r="AN618" s="4"/>
      <c r="AO618" s="4"/>
      <c r="AP618" s="4"/>
      <c r="AQ618" s="4"/>
      <c r="AR618" s="4"/>
      <c r="AS618" s="4"/>
      <c r="AT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K618" s="4"/>
    </row>
    <row r="619" spans="1:63" x14ac:dyDescent="0.3">
      <c r="A619" s="103"/>
      <c r="B619" s="103"/>
      <c r="C619" s="103"/>
      <c r="D619" s="208"/>
      <c r="F619" s="178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U619" s="4"/>
      <c r="V619" s="4"/>
      <c r="W619" s="4"/>
      <c r="X619" s="4"/>
      <c r="Y619" s="4"/>
      <c r="Z619" s="4"/>
      <c r="AA619" s="4"/>
      <c r="AB619" s="4"/>
      <c r="AD619" s="4"/>
      <c r="AE619" s="4"/>
      <c r="AF619" s="4"/>
      <c r="AH619" s="4"/>
      <c r="AJ619" s="4"/>
      <c r="AK619" s="4"/>
      <c r="AL619" s="4"/>
      <c r="AN619" s="4"/>
      <c r="AO619" s="4"/>
      <c r="AP619" s="4"/>
      <c r="AQ619" s="4"/>
      <c r="AR619" s="4"/>
      <c r="AS619" s="4"/>
      <c r="AT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K619" s="4"/>
    </row>
    <row r="620" spans="1:63" x14ac:dyDescent="0.3">
      <c r="A620" s="103"/>
      <c r="B620" s="103"/>
      <c r="C620" s="103"/>
      <c r="D620" s="208"/>
      <c r="F620" s="178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U620" s="4"/>
      <c r="V620" s="4"/>
      <c r="W620" s="4"/>
      <c r="X620" s="4"/>
      <c r="Y620" s="4"/>
      <c r="Z620" s="4"/>
      <c r="AA620" s="4"/>
      <c r="AB620" s="4"/>
      <c r="AD620" s="4"/>
      <c r="AE620" s="4"/>
      <c r="AF620" s="4"/>
      <c r="AH620" s="4"/>
      <c r="AJ620" s="4"/>
      <c r="AK620" s="4"/>
      <c r="AL620" s="4"/>
      <c r="AN620" s="4"/>
      <c r="AO620" s="4"/>
      <c r="AP620" s="4"/>
      <c r="AQ620" s="4"/>
      <c r="AR620" s="4"/>
      <c r="AS620" s="4"/>
      <c r="AT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K620" s="4"/>
    </row>
    <row r="621" spans="1:63" x14ac:dyDescent="0.3">
      <c r="A621" s="103"/>
      <c r="B621" s="103"/>
      <c r="C621" s="103"/>
      <c r="D621" s="208"/>
      <c r="F621" s="178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U621" s="4"/>
      <c r="V621" s="4"/>
      <c r="W621" s="4"/>
      <c r="X621" s="4"/>
      <c r="Y621" s="4"/>
      <c r="Z621" s="4"/>
      <c r="AA621" s="4"/>
      <c r="AB621" s="4"/>
      <c r="AD621" s="4"/>
      <c r="AE621" s="4"/>
      <c r="AF621" s="4"/>
      <c r="AH621" s="4"/>
      <c r="AJ621" s="4"/>
      <c r="AK621" s="4"/>
      <c r="AL621" s="4"/>
      <c r="AN621" s="4"/>
      <c r="AO621" s="4"/>
      <c r="AP621" s="4"/>
      <c r="AQ621" s="4"/>
      <c r="AR621" s="4"/>
      <c r="AS621" s="4"/>
      <c r="AT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K621" s="4"/>
    </row>
    <row r="622" spans="1:63" x14ac:dyDescent="0.3">
      <c r="A622" s="103"/>
      <c r="B622" s="103"/>
      <c r="C622" s="103"/>
      <c r="D622" s="208"/>
      <c r="F622" s="178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U622" s="4"/>
      <c r="V622" s="4"/>
      <c r="W622" s="4"/>
      <c r="X622" s="4"/>
      <c r="Y622" s="4"/>
      <c r="Z622" s="4"/>
      <c r="AA622" s="4"/>
      <c r="AB622" s="4"/>
      <c r="AD622" s="4"/>
      <c r="AE622" s="4"/>
      <c r="AF622" s="4"/>
      <c r="AH622" s="4"/>
      <c r="AJ622" s="4"/>
      <c r="AK622" s="4"/>
      <c r="AL622" s="4"/>
      <c r="AN622" s="4"/>
      <c r="AO622" s="4"/>
      <c r="AP622" s="4"/>
      <c r="AQ622" s="4"/>
      <c r="AR622" s="4"/>
      <c r="AS622" s="4"/>
      <c r="AT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K622" s="4"/>
    </row>
    <row r="623" spans="1:63" x14ac:dyDescent="0.3">
      <c r="A623" s="103"/>
      <c r="B623" s="103"/>
      <c r="C623" s="103"/>
      <c r="D623" s="208"/>
      <c r="F623" s="178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U623" s="4"/>
      <c r="V623" s="4"/>
      <c r="W623" s="4"/>
      <c r="X623" s="4"/>
      <c r="Y623" s="4"/>
      <c r="Z623" s="4"/>
      <c r="AA623" s="4"/>
      <c r="AB623" s="4"/>
      <c r="AD623" s="4"/>
      <c r="AE623" s="4"/>
      <c r="AF623" s="4"/>
      <c r="AH623" s="4"/>
      <c r="AJ623" s="4"/>
      <c r="AK623" s="4"/>
      <c r="AL623" s="4"/>
      <c r="AN623" s="4"/>
      <c r="AO623" s="4"/>
      <c r="AP623" s="4"/>
      <c r="AQ623" s="4"/>
      <c r="AR623" s="4"/>
      <c r="AS623" s="4"/>
      <c r="AT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K623" s="4"/>
    </row>
    <row r="624" spans="1:63" x14ac:dyDescent="0.3">
      <c r="A624" s="103"/>
      <c r="B624" s="103"/>
      <c r="C624" s="103"/>
      <c r="D624" s="208"/>
      <c r="F624" s="178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U624" s="4"/>
      <c r="V624" s="4"/>
      <c r="W624" s="4"/>
      <c r="X624" s="4"/>
      <c r="Y624" s="4"/>
      <c r="Z624" s="4"/>
      <c r="AA624" s="4"/>
      <c r="AB624" s="4"/>
      <c r="AD624" s="4"/>
      <c r="AE624" s="4"/>
      <c r="AF624" s="4"/>
      <c r="AH624" s="4"/>
      <c r="AJ624" s="4"/>
      <c r="AK624" s="4"/>
      <c r="AL624" s="4"/>
      <c r="AN624" s="4"/>
      <c r="AO624" s="4"/>
      <c r="AP624" s="4"/>
      <c r="AQ624" s="4"/>
      <c r="AR624" s="4"/>
      <c r="AS624" s="4"/>
      <c r="AT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K624" s="4"/>
    </row>
    <row r="625" spans="1:63" x14ac:dyDescent="0.3">
      <c r="A625" s="103"/>
      <c r="B625" s="103"/>
      <c r="C625" s="103"/>
      <c r="D625" s="208"/>
      <c r="F625" s="178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U625" s="4"/>
      <c r="V625" s="4"/>
      <c r="W625" s="4"/>
      <c r="X625" s="4"/>
      <c r="Y625" s="4"/>
      <c r="Z625" s="4"/>
      <c r="AA625" s="4"/>
      <c r="AB625" s="4"/>
      <c r="AD625" s="4"/>
      <c r="AE625" s="4"/>
      <c r="AF625" s="4"/>
      <c r="AH625" s="4"/>
      <c r="AJ625" s="4"/>
      <c r="AK625" s="4"/>
      <c r="AL625" s="4"/>
      <c r="AN625" s="4"/>
      <c r="AO625" s="4"/>
      <c r="AP625" s="4"/>
      <c r="AQ625" s="4"/>
      <c r="AR625" s="4"/>
      <c r="AS625" s="4"/>
      <c r="AT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K625" s="4"/>
    </row>
    <row r="626" spans="1:63" x14ac:dyDescent="0.3">
      <c r="A626" s="103"/>
      <c r="B626" s="103"/>
      <c r="C626" s="103"/>
      <c r="D626" s="208"/>
      <c r="F626" s="178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U626" s="4"/>
      <c r="V626" s="4"/>
      <c r="W626" s="4"/>
      <c r="X626" s="4"/>
      <c r="Y626" s="4"/>
      <c r="Z626" s="4"/>
      <c r="AA626" s="4"/>
      <c r="AB626" s="4"/>
      <c r="AD626" s="4"/>
      <c r="AE626" s="4"/>
      <c r="AF626" s="4"/>
      <c r="AH626" s="4"/>
      <c r="AJ626" s="4"/>
      <c r="AK626" s="4"/>
      <c r="AL626" s="4"/>
      <c r="AN626" s="4"/>
      <c r="AO626" s="4"/>
      <c r="AP626" s="4"/>
      <c r="AQ626" s="4"/>
      <c r="AR626" s="4"/>
      <c r="AS626" s="4"/>
      <c r="AT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K626" s="4"/>
    </row>
    <row r="627" spans="1:63" x14ac:dyDescent="0.3">
      <c r="A627" s="103"/>
      <c r="B627" s="103"/>
      <c r="C627" s="103"/>
      <c r="D627" s="208"/>
      <c r="F627" s="178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U627" s="4"/>
      <c r="V627" s="4"/>
      <c r="W627" s="4"/>
      <c r="X627" s="4"/>
      <c r="Y627" s="4"/>
      <c r="Z627" s="4"/>
      <c r="AA627" s="4"/>
      <c r="AB627" s="4"/>
      <c r="AD627" s="4"/>
      <c r="AE627" s="4"/>
      <c r="AF627" s="4"/>
      <c r="AH627" s="4"/>
      <c r="AJ627" s="4"/>
      <c r="AK627" s="4"/>
      <c r="AL627" s="4"/>
      <c r="AN627" s="4"/>
      <c r="AO627" s="4"/>
      <c r="AP627" s="4"/>
      <c r="AQ627" s="4"/>
      <c r="AR627" s="4"/>
      <c r="AS627" s="4"/>
      <c r="AT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K627" s="4"/>
    </row>
    <row r="628" spans="1:63" x14ac:dyDescent="0.3">
      <c r="A628" s="103"/>
      <c r="B628" s="103"/>
      <c r="C628" s="103"/>
      <c r="D628" s="208"/>
      <c r="F628" s="178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U628" s="4"/>
      <c r="V628" s="4"/>
      <c r="W628" s="4"/>
      <c r="X628" s="4"/>
      <c r="Y628" s="4"/>
      <c r="Z628" s="4"/>
      <c r="AA628" s="4"/>
      <c r="AB628" s="4"/>
      <c r="AD628" s="4"/>
      <c r="AE628" s="4"/>
      <c r="AF628" s="4"/>
      <c r="AH628" s="4"/>
      <c r="AJ628" s="4"/>
      <c r="AK628" s="4"/>
      <c r="AL628" s="4"/>
      <c r="AN628" s="4"/>
      <c r="AO628" s="4"/>
      <c r="AP628" s="4"/>
      <c r="AQ628" s="4"/>
      <c r="AR628" s="4"/>
      <c r="AS628" s="4"/>
      <c r="AT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K628" s="4"/>
    </row>
    <row r="629" spans="1:63" x14ac:dyDescent="0.3">
      <c r="A629" s="103"/>
      <c r="B629" s="103"/>
      <c r="C629" s="103"/>
      <c r="D629" s="208"/>
      <c r="F629" s="178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U629" s="4"/>
      <c r="V629" s="4"/>
      <c r="W629" s="4"/>
      <c r="X629" s="4"/>
      <c r="Y629" s="4"/>
      <c r="Z629" s="4"/>
      <c r="AA629" s="4"/>
      <c r="AB629" s="4"/>
      <c r="AD629" s="4"/>
      <c r="AE629" s="4"/>
      <c r="AF629" s="4"/>
      <c r="AH629" s="4"/>
      <c r="AJ629" s="4"/>
      <c r="AK629" s="4"/>
      <c r="AL629" s="4"/>
      <c r="AN629" s="4"/>
      <c r="AO629" s="4"/>
      <c r="AP629" s="4"/>
      <c r="AQ629" s="4"/>
      <c r="AR629" s="4"/>
      <c r="AS629" s="4"/>
      <c r="AT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K629" s="4"/>
    </row>
    <row r="630" spans="1:63" x14ac:dyDescent="0.3">
      <c r="A630" s="103"/>
      <c r="B630" s="103"/>
      <c r="C630" s="103"/>
      <c r="D630" s="208"/>
      <c r="F630" s="178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U630" s="4"/>
      <c r="V630" s="4"/>
      <c r="W630" s="4"/>
      <c r="X630" s="4"/>
      <c r="Y630" s="4"/>
      <c r="Z630" s="4"/>
      <c r="AA630" s="4"/>
      <c r="AB630" s="4"/>
      <c r="AD630" s="4"/>
      <c r="AE630" s="4"/>
      <c r="AF630" s="4"/>
      <c r="AH630" s="4"/>
      <c r="AJ630" s="4"/>
      <c r="AK630" s="4"/>
      <c r="AL630" s="4"/>
      <c r="AN630" s="4"/>
      <c r="AO630" s="4"/>
      <c r="AP630" s="4"/>
      <c r="AQ630" s="4"/>
      <c r="AR630" s="4"/>
      <c r="AS630" s="4"/>
      <c r="AT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K630" s="4"/>
    </row>
    <row r="631" spans="1:63" x14ac:dyDescent="0.3">
      <c r="A631" s="103"/>
      <c r="B631" s="103"/>
      <c r="C631" s="103"/>
      <c r="D631" s="208"/>
      <c r="F631" s="178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U631" s="4"/>
      <c r="V631" s="4"/>
      <c r="W631" s="4"/>
      <c r="X631" s="4"/>
      <c r="Y631" s="4"/>
      <c r="Z631" s="4"/>
      <c r="AA631" s="4"/>
      <c r="AB631" s="4"/>
      <c r="AD631" s="4"/>
      <c r="AE631" s="4"/>
      <c r="AF631" s="4"/>
      <c r="AH631" s="4"/>
      <c r="AJ631" s="4"/>
      <c r="AK631" s="4"/>
      <c r="AL631" s="4"/>
      <c r="AN631" s="4"/>
      <c r="AO631" s="4"/>
      <c r="AP631" s="4"/>
      <c r="AQ631" s="4"/>
      <c r="AR631" s="4"/>
      <c r="AS631" s="4"/>
      <c r="AT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K631" s="4"/>
    </row>
    <row r="632" spans="1:63" x14ac:dyDescent="0.3">
      <c r="A632" s="103"/>
      <c r="B632" s="103"/>
      <c r="C632" s="103"/>
      <c r="D632" s="208"/>
      <c r="F632" s="178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U632" s="4"/>
      <c r="V632" s="4"/>
      <c r="W632" s="4"/>
      <c r="X632" s="4"/>
      <c r="Y632" s="4"/>
      <c r="Z632" s="4"/>
      <c r="AA632" s="4"/>
      <c r="AB632" s="4"/>
      <c r="AD632" s="4"/>
      <c r="AE632" s="4"/>
      <c r="AF632" s="4"/>
      <c r="AH632" s="4"/>
      <c r="AJ632" s="4"/>
      <c r="AK632" s="4"/>
      <c r="AL632" s="4"/>
      <c r="AN632" s="4"/>
      <c r="AO632" s="4"/>
      <c r="AP632" s="4"/>
      <c r="AQ632" s="4"/>
      <c r="AR632" s="4"/>
      <c r="AS632" s="4"/>
      <c r="AT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K632" s="4"/>
    </row>
    <row r="633" spans="1:63" x14ac:dyDescent="0.3">
      <c r="A633" s="103"/>
      <c r="B633" s="103"/>
      <c r="C633" s="103"/>
      <c r="D633" s="208"/>
      <c r="F633" s="178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U633" s="4"/>
      <c r="V633" s="4"/>
      <c r="W633" s="4"/>
      <c r="X633" s="4"/>
      <c r="Y633" s="4"/>
      <c r="Z633" s="4"/>
      <c r="AA633" s="4"/>
      <c r="AB633" s="4"/>
      <c r="AD633" s="4"/>
      <c r="AE633" s="4"/>
      <c r="AF633" s="4"/>
      <c r="AH633" s="4"/>
      <c r="AJ633" s="4"/>
      <c r="AK633" s="4"/>
      <c r="AL633" s="4"/>
      <c r="AN633" s="4"/>
      <c r="AO633" s="4"/>
      <c r="AP633" s="4"/>
      <c r="AQ633" s="4"/>
      <c r="AR633" s="4"/>
      <c r="AS633" s="4"/>
      <c r="AT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K633" s="4"/>
    </row>
    <row r="634" spans="1:63" x14ac:dyDescent="0.3">
      <c r="A634" s="103"/>
      <c r="B634" s="103"/>
      <c r="C634" s="103"/>
      <c r="D634" s="208"/>
      <c r="F634" s="178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U634" s="4"/>
      <c r="V634" s="4"/>
      <c r="W634" s="4"/>
      <c r="X634" s="4"/>
      <c r="Y634" s="4"/>
      <c r="Z634" s="4"/>
      <c r="AA634" s="4"/>
      <c r="AB634" s="4"/>
      <c r="AD634" s="4"/>
      <c r="AE634" s="4"/>
      <c r="AF634" s="4"/>
      <c r="AH634" s="4"/>
      <c r="AJ634" s="4"/>
      <c r="AK634" s="4"/>
      <c r="AL634" s="4"/>
      <c r="AN634" s="4"/>
      <c r="AO634" s="4"/>
      <c r="AP634" s="4"/>
      <c r="AQ634" s="4"/>
      <c r="AR634" s="4"/>
      <c r="AS634" s="4"/>
      <c r="AT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K634" s="4"/>
    </row>
    <row r="635" spans="1:63" x14ac:dyDescent="0.3">
      <c r="A635" s="103"/>
      <c r="B635" s="103"/>
      <c r="C635" s="103"/>
      <c r="D635" s="208"/>
      <c r="F635" s="178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U635" s="4"/>
      <c r="V635" s="4"/>
      <c r="W635" s="4"/>
      <c r="X635" s="4"/>
      <c r="Y635" s="4"/>
      <c r="Z635" s="4"/>
      <c r="AA635" s="4"/>
      <c r="AB635" s="4"/>
      <c r="AD635" s="4"/>
      <c r="AE635" s="4"/>
      <c r="AF635" s="4"/>
      <c r="AH635" s="4"/>
      <c r="AJ635" s="4"/>
      <c r="AK635" s="4"/>
      <c r="AL635" s="4"/>
      <c r="AN635" s="4"/>
      <c r="AO635" s="4"/>
      <c r="AP635" s="4"/>
      <c r="AQ635" s="4"/>
      <c r="AR635" s="4"/>
      <c r="AS635" s="4"/>
      <c r="AT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K635" s="4"/>
    </row>
    <row r="636" spans="1:63" x14ac:dyDescent="0.3">
      <c r="A636" s="103"/>
      <c r="B636" s="103"/>
      <c r="C636" s="103"/>
      <c r="D636" s="208"/>
      <c r="F636" s="178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U636" s="4"/>
      <c r="V636" s="4"/>
      <c r="W636" s="4"/>
      <c r="X636" s="4"/>
      <c r="Y636" s="4"/>
      <c r="Z636" s="4"/>
      <c r="AA636" s="4"/>
      <c r="AB636" s="4"/>
      <c r="AD636" s="4"/>
      <c r="AE636" s="4"/>
      <c r="AF636" s="4"/>
      <c r="AH636" s="4"/>
      <c r="AJ636" s="4"/>
      <c r="AK636" s="4"/>
      <c r="AL636" s="4"/>
      <c r="AN636" s="4"/>
      <c r="AO636" s="4"/>
      <c r="AP636" s="4"/>
      <c r="AQ636" s="4"/>
      <c r="AR636" s="4"/>
      <c r="AS636" s="4"/>
      <c r="AT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K636" s="4"/>
    </row>
    <row r="637" spans="1:63" x14ac:dyDescent="0.3">
      <c r="A637" s="103"/>
      <c r="B637" s="103"/>
      <c r="C637" s="103"/>
      <c r="D637" s="208"/>
      <c r="F637" s="178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U637" s="4"/>
      <c r="V637" s="4"/>
      <c r="W637" s="4"/>
      <c r="X637" s="4"/>
      <c r="Y637" s="4"/>
      <c r="Z637" s="4"/>
      <c r="AA637" s="4"/>
      <c r="AB637" s="4"/>
      <c r="AD637" s="4"/>
      <c r="AE637" s="4"/>
      <c r="AF637" s="4"/>
      <c r="AH637" s="4"/>
      <c r="AJ637" s="4"/>
      <c r="AK637" s="4"/>
      <c r="AL637" s="4"/>
      <c r="AN637" s="4"/>
      <c r="AO637" s="4"/>
      <c r="AP637" s="4"/>
      <c r="AQ637" s="4"/>
      <c r="AR637" s="4"/>
      <c r="AS637" s="4"/>
      <c r="AT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K637" s="4"/>
    </row>
    <row r="638" spans="1:63" x14ac:dyDescent="0.3">
      <c r="A638" s="103"/>
      <c r="B638" s="103"/>
      <c r="C638" s="103"/>
      <c r="D638" s="208"/>
      <c r="F638" s="178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U638" s="4"/>
      <c r="V638" s="4"/>
      <c r="W638" s="4"/>
      <c r="X638" s="4"/>
      <c r="Y638" s="4"/>
      <c r="Z638" s="4"/>
      <c r="AA638" s="4"/>
      <c r="AB638" s="4"/>
      <c r="AD638" s="4"/>
      <c r="AE638" s="4"/>
      <c r="AF638" s="4"/>
      <c r="AH638" s="4"/>
      <c r="AJ638" s="4"/>
      <c r="AK638" s="4"/>
      <c r="AL638" s="4"/>
      <c r="AN638" s="4"/>
      <c r="AO638" s="4"/>
      <c r="AP638" s="4"/>
      <c r="AQ638" s="4"/>
      <c r="AR638" s="4"/>
      <c r="AS638" s="4"/>
      <c r="AT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K638" s="4"/>
    </row>
    <row r="639" spans="1:63" x14ac:dyDescent="0.3">
      <c r="A639" s="103"/>
      <c r="B639" s="103"/>
      <c r="C639" s="103"/>
      <c r="D639" s="208"/>
      <c r="F639" s="178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U639" s="4"/>
      <c r="V639" s="4"/>
      <c r="W639" s="4"/>
      <c r="X639" s="4"/>
      <c r="Y639" s="4"/>
      <c r="Z639" s="4"/>
      <c r="AA639" s="4"/>
      <c r="AB639" s="4"/>
      <c r="AD639" s="4"/>
      <c r="AE639" s="4"/>
      <c r="AF639" s="4"/>
      <c r="AH639" s="4"/>
      <c r="AJ639" s="4"/>
      <c r="AK639" s="4"/>
      <c r="AL639" s="4"/>
      <c r="AN639" s="4"/>
      <c r="AO639" s="4"/>
      <c r="AP639" s="4"/>
      <c r="AQ639" s="4"/>
      <c r="AR639" s="4"/>
      <c r="AS639" s="4"/>
      <c r="AT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K639" s="4"/>
    </row>
    <row r="640" spans="1:63" x14ac:dyDescent="0.3">
      <c r="A640" s="103"/>
      <c r="B640" s="103"/>
      <c r="C640" s="103"/>
      <c r="D640" s="208"/>
      <c r="F640" s="178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U640" s="4"/>
      <c r="V640" s="4"/>
      <c r="W640" s="4"/>
      <c r="X640" s="4"/>
      <c r="Y640" s="4"/>
      <c r="Z640" s="4"/>
      <c r="AA640" s="4"/>
      <c r="AB640" s="4"/>
      <c r="AD640" s="4"/>
      <c r="AE640" s="4"/>
      <c r="AF640" s="4"/>
      <c r="AH640" s="4"/>
      <c r="AJ640" s="4"/>
      <c r="AK640" s="4"/>
      <c r="AL640" s="4"/>
      <c r="AN640" s="4"/>
      <c r="AO640" s="4"/>
      <c r="AP640" s="4"/>
      <c r="AQ640" s="4"/>
      <c r="AR640" s="4"/>
      <c r="AS640" s="4"/>
      <c r="AT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K640" s="4"/>
    </row>
    <row r="641" spans="1:63" x14ac:dyDescent="0.3">
      <c r="A641" s="103"/>
      <c r="B641" s="103"/>
      <c r="C641" s="103"/>
      <c r="D641" s="208"/>
      <c r="F641" s="178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U641" s="4"/>
      <c r="V641" s="4"/>
      <c r="W641" s="4"/>
      <c r="X641" s="4"/>
      <c r="Y641" s="4"/>
      <c r="Z641" s="4"/>
      <c r="AA641" s="4"/>
      <c r="AB641" s="4"/>
      <c r="AD641" s="4"/>
      <c r="AE641" s="4"/>
      <c r="AF641" s="4"/>
      <c r="AH641" s="4"/>
      <c r="AJ641" s="4"/>
      <c r="AK641" s="4"/>
      <c r="AL641" s="4"/>
      <c r="AN641" s="4"/>
      <c r="AO641" s="4"/>
      <c r="AP641" s="4"/>
      <c r="AQ641" s="4"/>
      <c r="AR641" s="4"/>
      <c r="AS641" s="4"/>
      <c r="AT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K641" s="4"/>
    </row>
    <row r="642" spans="1:63" x14ac:dyDescent="0.3">
      <c r="A642" s="103"/>
      <c r="B642" s="103"/>
      <c r="C642" s="103"/>
      <c r="D642" s="208"/>
      <c r="F642" s="178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U642" s="4"/>
      <c r="V642" s="4"/>
      <c r="W642" s="4"/>
      <c r="X642" s="4"/>
      <c r="Y642" s="4"/>
      <c r="Z642" s="4"/>
      <c r="AA642" s="4"/>
      <c r="AB642" s="4"/>
      <c r="AD642" s="4"/>
      <c r="AE642" s="4"/>
      <c r="AF642" s="4"/>
      <c r="AH642" s="4"/>
      <c r="AJ642" s="4"/>
      <c r="AK642" s="4"/>
      <c r="AL642" s="4"/>
      <c r="AN642" s="4"/>
      <c r="AO642" s="4"/>
      <c r="AP642" s="4"/>
      <c r="AQ642" s="4"/>
      <c r="AR642" s="4"/>
      <c r="AS642" s="4"/>
      <c r="AT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K642" s="4"/>
    </row>
    <row r="643" spans="1:63" x14ac:dyDescent="0.3">
      <c r="A643" s="103"/>
      <c r="B643" s="103"/>
      <c r="C643" s="103"/>
      <c r="D643" s="208"/>
      <c r="F643" s="178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U643" s="4"/>
      <c r="V643" s="4"/>
      <c r="W643" s="4"/>
      <c r="X643" s="4"/>
      <c r="Y643" s="4"/>
      <c r="Z643" s="4"/>
      <c r="AA643" s="4"/>
      <c r="AB643" s="4"/>
      <c r="AD643" s="4"/>
      <c r="AE643" s="4"/>
      <c r="AF643" s="4"/>
      <c r="AH643" s="4"/>
      <c r="AJ643" s="4"/>
      <c r="AK643" s="4"/>
      <c r="AL643" s="4"/>
      <c r="AN643" s="4"/>
      <c r="AO643" s="4"/>
      <c r="AP643" s="4"/>
      <c r="AQ643" s="4"/>
      <c r="AR643" s="4"/>
      <c r="AS643" s="4"/>
      <c r="AT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K643" s="4"/>
    </row>
    <row r="644" spans="1:63" x14ac:dyDescent="0.3">
      <c r="A644" s="103"/>
      <c r="B644" s="103"/>
      <c r="C644" s="103"/>
      <c r="D644" s="208"/>
      <c r="F644" s="178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U644" s="4"/>
      <c r="V644" s="4"/>
      <c r="W644" s="4"/>
      <c r="X644" s="4"/>
      <c r="Y644" s="4"/>
      <c r="Z644" s="4"/>
      <c r="AA644" s="4"/>
      <c r="AB644" s="4"/>
      <c r="AD644" s="4"/>
      <c r="AE644" s="4"/>
      <c r="AF644" s="4"/>
      <c r="AH644" s="4"/>
      <c r="AJ644" s="4"/>
      <c r="AK644" s="4"/>
      <c r="AL644" s="4"/>
      <c r="AN644" s="4"/>
      <c r="AO644" s="4"/>
      <c r="AP644" s="4"/>
      <c r="AQ644" s="4"/>
      <c r="AR644" s="4"/>
      <c r="AS644" s="4"/>
      <c r="AT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K644" s="4"/>
    </row>
    <row r="645" spans="1:63" x14ac:dyDescent="0.3">
      <c r="A645" s="103"/>
      <c r="B645" s="103"/>
      <c r="C645" s="103"/>
      <c r="D645" s="208"/>
      <c r="F645" s="178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U645" s="4"/>
      <c r="V645" s="4"/>
      <c r="W645" s="4"/>
      <c r="X645" s="4"/>
      <c r="Y645" s="4"/>
      <c r="Z645" s="4"/>
      <c r="AA645" s="4"/>
      <c r="AB645" s="4"/>
      <c r="AD645" s="4"/>
      <c r="AE645" s="4"/>
      <c r="AF645" s="4"/>
      <c r="AH645" s="4"/>
      <c r="AJ645" s="4"/>
      <c r="AK645" s="4"/>
      <c r="AL645" s="4"/>
      <c r="AN645" s="4"/>
      <c r="AO645" s="4"/>
      <c r="AP645" s="4"/>
      <c r="AQ645" s="4"/>
      <c r="AR645" s="4"/>
      <c r="AS645" s="4"/>
      <c r="AT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K645" s="4"/>
    </row>
    <row r="646" spans="1:63" x14ac:dyDescent="0.3">
      <c r="A646" s="103"/>
      <c r="B646" s="103"/>
      <c r="C646" s="103"/>
      <c r="D646" s="208"/>
      <c r="F646" s="178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U646" s="4"/>
      <c r="V646" s="4"/>
      <c r="W646" s="4"/>
      <c r="X646" s="4"/>
      <c r="Y646" s="4"/>
      <c r="Z646" s="4"/>
      <c r="AA646" s="4"/>
      <c r="AB646" s="4"/>
      <c r="AD646" s="4"/>
      <c r="AE646" s="4"/>
      <c r="AF646" s="4"/>
      <c r="AH646" s="4"/>
      <c r="AJ646" s="4"/>
      <c r="AK646" s="4"/>
      <c r="AL646" s="4"/>
      <c r="AN646" s="4"/>
      <c r="AO646" s="4"/>
      <c r="AP646" s="4"/>
      <c r="AQ646" s="4"/>
      <c r="AR646" s="4"/>
      <c r="AS646" s="4"/>
      <c r="AT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K646" s="4"/>
    </row>
    <row r="647" spans="1:63" x14ac:dyDescent="0.3">
      <c r="A647" s="103"/>
      <c r="B647" s="103"/>
      <c r="C647" s="103"/>
      <c r="D647" s="208"/>
      <c r="F647" s="178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U647" s="4"/>
      <c r="V647" s="4"/>
      <c r="W647" s="4"/>
      <c r="X647" s="4"/>
      <c r="Y647" s="4"/>
      <c r="Z647" s="4"/>
      <c r="AA647" s="4"/>
      <c r="AB647" s="4"/>
      <c r="AD647" s="4"/>
      <c r="AE647" s="4"/>
      <c r="AF647" s="4"/>
      <c r="AH647" s="4"/>
      <c r="AJ647" s="4"/>
      <c r="AK647" s="4"/>
      <c r="AL647" s="4"/>
      <c r="AN647" s="4"/>
      <c r="AO647" s="4"/>
      <c r="AP647" s="4"/>
      <c r="AQ647" s="4"/>
      <c r="AR647" s="4"/>
      <c r="AS647" s="4"/>
      <c r="AT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K647" s="4"/>
    </row>
    <row r="648" spans="1:63" x14ac:dyDescent="0.3">
      <c r="A648" s="103"/>
      <c r="B648" s="103"/>
      <c r="C648" s="103"/>
      <c r="D648" s="208"/>
      <c r="F648" s="178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U648" s="4"/>
      <c r="V648" s="4"/>
      <c r="W648" s="4"/>
      <c r="X648" s="4"/>
      <c r="Y648" s="4"/>
      <c r="Z648" s="4"/>
      <c r="AA648" s="4"/>
      <c r="AB648" s="4"/>
      <c r="AD648" s="4"/>
      <c r="AE648" s="4"/>
      <c r="AF648" s="4"/>
      <c r="AH648" s="4"/>
      <c r="AJ648" s="4"/>
      <c r="AK648" s="4"/>
      <c r="AL648" s="4"/>
      <c r="AN648" s="4"/>
      <c r="AO648" s="4"/>
      <c r="AP648" s="4"/>
      <c r="AQ648" s="4"/>
      <c r="AR648" s="4"/>
      <c r="AS648" s="4"/>
      <c r="AT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K648" s="4"/>
    </row>
    <row r="649" spans="1:63" x14ac:dyDescent="0.3">
      <c r="A649" s="103"/>
      <c r="B649" s="103"/>
      <c r="C649" s="103"/>
      <c r="D649" s="208"/>
      <c r="F649" s="178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U649" s="4"/>
      <c r="V649" s="4"/>
      <c r="W649" s="4"/>
      <c r="X649" s="4"/>
      <c r="Y649" s="4"/>
      <c r="Z649" s="4"/>
      <c r="AA649" s="4"/>
      <c r="AB649" s="4"/>
      <c r="AD649" s="4"/>
      <c r="AE649" s="4"/>
      <c r="AF649" s="4"/>
      <c r="AH649" s="4"/>
      <c r="AJ649" s="4"/>
      <c r="AK649" s="4"/>
      <c r="AL649" s="4"/>
      <c r="AN649" s="4"/>
      <c r="AO649" s="4"/>
      <c r="AP649" s="4"/>
      <c r="AQ649" s="4"/>
      <c r="AR649" s="4"/>
      <c r="AS649" s="4"/>
      <c r="AT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K649" s="4"/>
    </row>
    <row r="650" spans="1:63" x14ac:dyDescent="0.3">
      <c r="A650" s="103"/>
      <c r="B650" s="103"/>
      <c r="C650" s="103"/>
      <c r="D650" s="208"/>
      <c r="F650" s="178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U650" s="4"/>
      <c r="V650" s="4"/>
      <c r="W650" s="4"/>
      <c r="X650" s="4"/>
      <c r="Y650" s="4"/>
      <c r="Z650" s="4"/>
      <c r="AA650" s="4"/>
      <c r="AB650" s="4"/>
      <c r="AD650" s="4"/>
      <c r="AE650" s="4"/>
      <c r="AF650" s="4"/>
      <c r="AH650" s="4"/>
      <c r="AJ650" s="4"/>
      <c r="AK650" s="4"/>
      <c r="AL650" s="4"/>
      <c r="AN650" s="4"/>
      <c r="AO650" s="4"/>
      <c r="AP650" s="4"/>
      <c r="AQ650" s="4"/>
      <c r="AR650" s="4"/>
      <c r="AS650" s="4"/>
      <c r="AT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K650" s="4"/>
    </row>
    <row r="651" spans="1:63" x14ac:dyDescent="0.3">
      <c r="A651" s="103"/>
      <c r="B651" s="103"/>
      <c r="C651" s="103"/>
      <c r="D651" s="208"/>
      <c r="F651" s="178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U651" s="4"/>
      <c r="V651" s="4"/>
      <c r="W651" s="4"/>
      <c r="X651" s="4"/>
      <c r="Y651" s="4"/>
      <c r="Z651" s="4"/>
      <c r="AA651" s="4"/>
      <c r="AB651" s="4"/>
      <c r="AD651" s="4"/>
      <c r="AE651" s="4"/>
      <c r="AF651" s="4"/>
      <c r="AH651" s="4"/>
      <c r="AJ651" s="4"/>
      <c r="AK651" s="4"/>
      <c r="AL651" s="4"/>
      <c r="AN651" s="4"/>
      <c r="AO651" s="4"/>
      <c r="AP651" s="4"/>
      <c r="AQ651" s="4"/>
      <c r="AR651" s="4"/>
      <c r="AS651" s="4"/>
      <c r="AT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K651" s="4"/>
    </row>
    <row r="652" spans="1:63" x14ac:dyDescent="0.3">
      <c r="A652" s="103"/>
      <c r="B652" s="103"/>
      <c r="C652" s="103"/>
      <c r="D652" s="208"/>
      <c r="F652" s="178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U652" s="4"/>
      <c r="V652" s="4"/>
      <c r="W652" s="4"/>
      <c r="X652" s="4"/>
      <c r="Y652" s="4"/>
      <c r="Z652" s="4"/>
      <c r="AA652" s="4"/>
      <c r="AB652" s="4"/>
      <c r="AD652" s="4"/>
      <c r="AE652" s="4"/>
      <c r="AF652" s="4"/>
      <c r="AH652" s="4"/>
      <c r="AJ652" s="4"/>
      <c r="AK652" s="4"/>
      <c r="AL652" s="4"/>
      <c r="AN652" s="4"/>
      <c r="AO652" s="4"/>
      <c r="AP652" s="4"/>
      <c r="AQ652" s="4"/>
      <c r="AR652" s="4"/>
      <c r="AS652" s="4"/>
      <c r="AT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K652" s="4"/>
    </row>
    <row r="653" spans="1:63" x14ac:dyDescent="0.3">
      <c r="A653" s="103"/>
      <c r="B653" s="103"/>
      <c r="C653" s="103"/>
      <c r="D653" s="208"/>
      <c r="F653" s="178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U653" s="4"/>
      <c r="V653" s="4"/>
      <c r="W653" s="4"/>
      <c r="X653" s="4"/>
      <c r="Y653" s="4"/>
      <c r="Z653" s="4"/>
      <c r="AA653" s="4"/>
      <c r="AB653" s="4"/>
      <c r="AD653" s="4"/>
      <c r="AE653" s="4"/>
      <c r="AF653" s="4"/>
      <c r="AH653" s="4"/>
      <c r="AJ653" s="4"/>
      <c r="AK653" s="4"/>
      <c r="AL653" s="4"/>
      <c r="AN653" s="4"/>
      <c r="AO653" s="4"/>
      <c r="AP653" s="4"/>
      <c r="AQ653" s="4"/>
      <c r="AR653" s="4"/>
      <c r="AS653" s="4"/>
      <c r="AT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K653" s="4"/>
    </row>
    <row r="654" spans="1:63" x14ac:dyDescent="0.3">
      <c r="A654" s="103"/>
      <c r="B654" s="103"/>
      <c r="C654" s="103"/>
      <c r="D654" s="208"/>
      <c r="F654" s="178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U654" s="4"/>
      <c r="V654" s="4"/>
      <c r="W654" s="4"/>
      <c r="X654" s="4"/>
      <c r="Y654" s="4"/>
      <c r="Z654" s="4"/>
      <c r="AA654" s="4"/>
      <c r="AB654" s="4"/>
      <c r="AD654" s="4"/>
      <c r="AE654" s="4"/>
      <c r="AF654" s="4"/>
      <c r="AH654" s="4"/>
      <c r="AJ654" s="4"/>
      <c r="AK654" s="4"/>
      <c r="AL654" s="4"/>
      <c r="AN654" s="4"/>
      <c r="AO654" s="4"/>
      <c r="AP654" s="4"/>
      <c r="AQ654" s="4"/>
      <c r="AR654" s="4"/>
      <c r="AS654" s="4"/>
      <c r="AT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K654" s="4"/>
    </row>
    <row r="655" spans="1:63" x14ac:dyDescent="0.3">
      <c r="A655" s="103"/>
      <c r="B655" s="103"/>
      <c r="C655" s="103"/>
      <c r="D655" s="208"/>
      <c r="F655" s="178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U655" s="4"/>
      <c r="V655" s="4"/>
      <c r="W655" s="4"/>
      <c r="X655" s="4"/>
      <c r="Y655" s="4"/>
      <c r="Z655" s="4"/>
      <c r="AA655" s="4"/>
      <c r="AB655" s="4"/>
      <c r="AD655" s="4"/>
      <c r="AE655" s="4"/>
      <c r="AF655" s="4"/>
      <c r="AH655" s="4"/>
      <c r="AJ655" s="4"/>
      <c r="AK655" s="4"/>
      <c r="AL655" s="4"/>
      <c r="AN655" s="4"/>
      <c r="AO655" s="4"/>
      <c r="AP655" s="4"/>
      <c r="AQ655" s="4"/>
      <c r="AR655" s="4"/>
      <c r="AS655" s="4"/>
      <c r="AT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K655" s="4"/>
    </row>
    <row r="656" spans="1:63" x14ac:dyDescent="0.3">
      <c r="A656" s="103"/>
      <c r="B656" s="103"/>
      <c r="C656" s="103"/>
      <c r="D656" s="208"/>
      <c r="F656" s="178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U656" s="4"/>
      <c r="V656" s="4"/>
      <c r="W656" s="4"/>
      <c r="X656" s="4"/>
      <c r="Y656" s="4"/>
      <c r="Z656" s="4"/>
      <c r="AA656" s="4"/>
      <c r="AB656" s="4"/>
      <c r="AD656" s="4"/>
      <c r="AE656" s="4"/>
      <c r="AF656" s="4"/>
      <c r="AH656" s="4"/>
      <c r="AJ656" s="4"/>
      <c r="AK656" s="4"/>
      <c r="AL656" s="4"/>
      <c r="AN656" s="4"/>
      <c r="AO656" s="4"/>
      <c r="AP656" s="4"/>
      <c r="AQ656" s="4"/>
      <c r="AR656" s="4"/>
      <c r="AS656" s="4"/>
      <c r="AT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K656" s="4"/>
    </row>
    <row r="657" spans="1:63" x14ac:dyDescent="0.3">
      <c r="A657" s="103"/>
      <c r="B657" s="103"/>
      <c r="C657" s="103"/>
      <c r="D657" s="208"/>
      <c r="F657" s="178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U657" s="4"/>
      <c r="V657" s="4"/>
      <c r="W657" s="4"/>
      <c r="X657" s="4"/>
      <c r="Y657" s="4"/>
      <c r="Z657" s="4"/>
      <c r="AA657" s="4"/>
      <c r="AB657" s="4"/>
      <c r="AD657" s="4"/>
      <c r="AE657" s="4"/>
      <c r="AF657" s="4"/>
      <c r="AH657" s="4"/>
      <c r="AJ657" s="4"/>
      <c r="AK657" s="4"/>
      <c r="AL657" s="4"/>
      <c r="AN657" s="4"/>
      <c r="AO657" s="4"/>
      <c r="AP657" s="4"/>
      <c r="AQ657" s="4"/>
      <c r="AR657" s="4"/>
      <c r="AS657" s="4"/>
      <c r="AT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K657" s="4"/>
    </row>
    <row r="658" spans="1:63" x14ac:dyDescent="0.3">
      <c r="A658" s="103"/>
      <c r="B658" s="103"/>
      <c r="C658" s="103"/>
      <c r="D658" s="208"/>
      <c r="F658" s="178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U658" s="4"/>
      <c r="V658" s="4"/>
      <c r="W658" s="4"/>
      <c r="X658" s="4"/>
      <c r="Y658" s="4"/>
      <c r="Z658" s="4"/>
      <c r="AA658" s="4"/>
      <c r="AB658" s="4"/>
      <c r="AD658" s="4"/>
      <c r="AE658" s="4"/>
      <c r="AF658" s="4"/>
      <c r="AH658" s="4"/>
      <c r="AJ658" s="4"/>
      <c r="AK658" s="4"/>
      <c r="AL658" s="4"/>
      <c r="AN658" s="4"/>
      <c r="AO658" s="4"/>
      <c r="AP658" s="4"/>
      <c r="AQ658" s="4"/>
      <c r="AR658" s="4"/>
      <c r="AS658" s="4"/>
      <c r="AT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K658" s="4"/>
    </row>
    <row r="659" spans="1:63" x14ac:dyDescent="0.3">
      <c r="A659" s="103"/>
      <c r="B659" s="103"/>
      <c r="C659" s="103"/>
      <c r="D659" s="208"/>
      <c r="F659" s="178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U659" s="4"/>
      <c r="V659" s="4"/>
      <c r="W659" s="4"/>
      <c r="X659" s="4"/>
      <c r="Y659" s="4"/>
      <c r="Z659" s="4"/>
      <c r="AA659" s="4"/>
      <c r="AB659" s="4"/>
      <c r="AD659" s="4"/>
      <c r="AE659" s="4"/>
      <c r="AF659" s="4"/>
      <c r="AH659" s="4"/>
      <c r="AJ659" s="4"/>
      <c r="AK659" s="4"/>
      <c r="AL659" s="4"/>
      <c r="AN659" s="4"/>
      <c r="AO659" s="4"/>
      <c r="AP659" s="4"/>
      <c r="AQ659" s="4"/>
      <c r="AR659" s="4"/>
      <c r="AS659" s="4"/>
      <c r="AT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K659" s="4"/>
    </row>
    <row r="660" spans="1:63" x14ac:dyDescent="0.3">
      <c r="A660" s="103"/>
      <c r="B660" s="103"/>
      <c r="C660" s="103"/>
      <c r="D660" s="208"/>
      <c r="F660" s="178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U660" s="4"/>
      <c r="V660" s="4"/>
      <c r="W660" s="4"/>
      <c r="X660" s="4"/>
      <c r="Y660" s="4"/>
      <c r="Z660" s="4"/>
      <c r="AA660" s="4"/>
      <c r="AB660" s="4"/>
      <c r="AD660" s="4"/>
      <c r="AE660" s="4"/>
      <c r="AF660" s="4"/>
      <c r="AH660" s="4"/>
      <c r="AJ660" s="4"/>
      <c r="AK660" s="4"/>
      <c r="AL660" s="4"/>
      <c r="AN660" s="4"/>
      <c r="AO660" s="4"/>
      <c r="AP660" s="4"/>
      <c r="AQ660" s="4"/>
      <c r="AR660" s="4"/>
      <c r="AS660" s="4"/>
      <c r="AT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K660" s="4"/>
    </row>
    <row r="661" spans="1:63" x14ac:dyDescent="0.3">
      <c r="A661" s="103"/>
      <c r="B661" s="103"/>
      <c r="C661" s="103"/>
      <c r="D661" s="208"/>
      <c r="F661" s="178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U661" s="4"/>
      <c r="V661" s="4"/>
      <c r="W661" s="4"/>
      <c r="X661" s="4"/>
      <c r="Y661" s="4"/>
      <c r="Z661" s="4"/>
      <c r="AA661" s="4"/>
      <c r="AB661" s="4"/>
      <c r="AD661" s="4"/>
      <c r="AE661" s="4"/>
      <c r="AF661" s="4"/>
      <c r="AH661" s="4"/>
      <c r="AJ661" s="4"/>
      <c r="AK661" s="4"/>
      <c r="AL661" s="4"/>
      <c r="AN661" s="4"/>
      <c r="AO661" s="4"/>
      <c r="AP661" s="4"/>
      <c r="AQ661" s="4"/>
      <c r="AR661" s="4"/>
      <c r="AS661" s="4"/>
      <c r="AT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K661" s="4"/>
    </row>
    <row r="662" spans="1:63" x14ac:dyDescent="0.3">
      <c r="A662" s="103"/>
      <c r="B662" s="103"/>
      <c r="C662" s="103"/>
      <c r="D662" s="208"/>
      <c r="F662" s="178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U662" s="4"/>
      <c r="V662" s="4"/>
      <c r="W662" s="4"/>
      <c r="X662" s="4"/>
      <c r="Y662" s="4"/>
      <c r="Z662" s="4"/>
      <c r="AA662" s="4"/>
      <c r="AB662" s="4"/>
      <c r="AD662" s="4"/>
      <c r="AE662" s="4"/>
      <c r="AF662" s="4"/>
      <c r="AH662" s="4"/>
      <c r="AJ662" s="4"/>
      <c r="AK662" s="4"/>
      <c r="AL662" s="4"/>
      <c r="AN662" s="4"/>
      <c r="AO662" s="4"/>
      <c r="AP662" s="4"/>
      <c r="AQ662" s="4"/>
      <c r="AR662" s="4"/>
      <c r="AS662" s="4"/>
      <c r="AT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K662" s="4"/>
    </row>
    <row r="663" spans="1:63" x14ac:dyDescent="0.3">
      <c r="A663" s="103"/>
      <c r="B663" s="103"/>
      <c r="C663" s="103"/>
      <c r="D663" s="208"/>
      <c r="F663" s="178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U663" s="4"/>
      <c r="V663" s="4"/>
      <c r="W663" s="4"/>
      <c r="X663" s="4"/>
      <c r="Y663" s="4"/>
      <c r="Z663" s="4"/>
      <c r="AA663" s="4"/>
      <c r="AB663" s="4"/>
      <c r="AD663" s="4"/>
      <c r="AE663" s="4"/>
      <c r="AF663" s="4"/>
      <c r="AH663" s="4"/>
      <c r="AJ663" s="4"/>
      <c r="AK663" s="4"/>
      <c r="AL663" s="4"/>
      <c r="AN663" s="4"/>
      <c r="AO663" s="4"/>
      <c r="AP663" s="4"/>
      <c r="AQ663" s="4"/>
      <c r="AR663" s="4"/>
      <c r="AS663" s="4"/>
      <c r="AT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K663" s="4"/>
    </row>
    <row r="664" spans="1:63" x14ac:dyDescent="0.3">
      <c r="A664" s="103"/>
      <c r="B664" s="103"/>
      <c r="C664" s="103"/>
      <c r="D664" s="208"/>
      <c r="F664" s="178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U664" s="4"/>
      <c r="V664" s="4"/>
      <c r="W664" s="4"/>
      <c r="X664" s="4"/>
      <c r="Y664" s="4"/>
      <c r="Z664" s="4"/>
      <c r="AA664" s="4"/>
      <c r="AB664" s="4"/>
      <c r="AD664" s="4"/>
      <c r="AE664" s="4"/>
      <c r="AF664" s="4"/>
      <c r="AH664" s="4"/>
      <c r="AJ664" s="4"/>
      <c r="AK664" s="4"/>
      <c r="AL664" s="4"/>
      <c r="AN664" s="4"/>
      <c r="AO664" s="4"/>
      <c r="AP664" s="4"/>
      <c r="AQ664" s="4"/>
      <c r="AR664" s="4"/>
      <c r="AS664" s="4"/>
      <c r="AT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K664" s="4"/>
    </row>
    <row r="665" spans="1:63" x14ac:dyDescent="0.3">
      <c r="A665" s="103"/>
      <c r="B665" s="103"/>
      <c r="C665" s="103"/>
      <c r="D665" s="208"/>
      <c r="F665" s="178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U665" s="4"/>
      <c r="V665" s="4"/>
      <c r="W665" s="4"/>
      <c r="X665" s="4"/>
      <c r="Y665" s="4"/>
      <c r="Z665" s="4"/>
      <c r="AA665" s="4"/>
      <c r="AB665" s="4"/>
      <c r="AD665" s="4"/>
      <c r="AE665" s="4"/>
      <c r="AF665" s="4"/>
      <c r="AH665" s="4"/>
      <c r="AJ665" s="4"/>
      <c r="AK665" s="4"/>
      <c r="AL665" s="4"/>
      <c r="AN665" s="4"/>
      <c r="AO665" s="4"/>
      <c r="AP665" s="4"/>
      <c r="AQ665" s="4"/>
      <c r="AR665" s="4"/>
      <c r="AS665" s="4"/>
      <c r="AT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K665" s="4"/>
    </row>
    <row r="666" spans="1:63" x14ac:dyDescent="0.3">
      <c r="A666" s="103"/>
      <c r="B666" s="103"/>
      <c r="C666" s="103"/>
      <c r="D666" s="208"/>
      <c r="F666" s="178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U666" s="4"/>
      <c r="V666" s="4"/>
      <c r="W666" s="4"/>
      <c r="X666" s="4"/>
      <c r="Y666" s="4"/>
      <c r="Z666" s="4"/>
      <c r="AA666" s="4"/>
      <c r="AB666" s="4"/>
      <c r="AD666" s="4"/>
      <c r="AE666" s="4"/>
      <c r="AF666" s="4"/>
      <c r="AH666" s="4"/>
      <c r="AJ666" s="4"/>
      <c r="AK666" s="4"/>
      <c r="AL666" s="4"/>
      <c r="AN666" s="4"/>
      <c r="AO666" s="4"/>
      <c r="AP666" s="4"/>
      <c r="AQ666" s="4"/>
      <c r="AR666" s="4"/>
      <c r="AS666" s="4"/>
      <c r="AT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K666" s="4"/>
    </row>
    <row r="667" spans="1:63" x14ac:dyDescent="0.3">
      <c r="A667" s="103"/>
      <c r="B667" s="103"/>
      <c r="C667" s="103"/>
      <c r="D667" s="208"/>
      <c r="F667" s="178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U667" s="4"/>
      <c r="V667" s="4"/>
      <c r="W667" s="4"/>
      <c r="X667" s="4"/>
      <c r="Y667" s="4"/>
      <c r="Z667" s="4"/>
      <c r="AA667" s="4"/>
      <c r="AB667" s="4"/>
      <c r="AD667" s="4"/>
      <c r="AE667" s="4"/>
      <c r="AF667" s="4"/>
      <c r="AH667" s="4"/>
      <c r="AJ667" s="4"/>
      <c r="AK667" s="4"/>
      <c r="AL667" s="4"/>
      <c r="AN667" s="4"/>
      <c r="AO667" s="4"/>
      <c r="AP667" s="4"/>
      <c r="AQ667" s="4"/>
      <c r="AR667" s="4"/>
      <c r="AS667" s="4"/>
      <c r="AT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K667" s="4"/>
    </row>
    <row r="668" spans="1:63" x14ac:dyDescent="0.3">
      <c r="A668" s="103"/>
      <c r="B668" s="103"/>
      <c r="C668" s="103"/>
      <c r="D668" s="208"/>
      <c r="F668" s="178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U668" s="4"/>
      <c r="V668" s="4"/>
      <c r="W668" s="4"/>
      <c r="X668" s="4"/>
      <c r="Y668" s="4"/>
      <c r="Z668" s="4"/>
      <c r="AA668" s="4"/>
      <c r="AB668" s="4"/>
      <c r="AD668" s="4"/>
      <c r="AE668" s="4"/>
      <c r="AF668" s="4"/>
      <c r="AH668" s="4"/>
      <c r="AJ668" s="4"/>
      <c r="AK668" s="4"/>
      <c r="AL668" s="4"/>
      <c r="AN668" s="4"/>
      <c r="AO668" s="4"/>
      <c r="AP668" s="4"/>
      <c r="AQ668" s="4"/>
      <c r="AR668" s="4"/>
      <c r="AS668" s="4"/>
      <c r="AT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K668" s="4"/>
    </row>
    <row r="669" spans="1:63" x14ac:dyDescent="0.3">
      <c r="A669" s="103"/>
      <c r="B669" s="103"/>
      <c r="C669" s="103"/>
      <c r="D669" s="208"/>
      <c r="F669" s="178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U669" s="4"/>
      <c r="V669" s="4"/>
      <c r="W669" s="4"/>
      <c r="X669" s="4"/>
      <c r="Y669" s="4"/>
      <c r="Z669" s="4"/>
      <c r="AA669" s="4"/>
      <c r="AB669" s="4"/>
      <c r="AD669" s="4"/>
      <c r="AE669" s="4"/>
      <c r="AF669" s="4"/>
      <c r="AH669" s="4"/>
      <c r="AJ669" s="4"/>
      <c r="AK669" s="4"/>
      <c r="AL669" s="4"/>
      <c r="AN669" s="4"/>
      <c r="AO669" s="4"/>
      <c r="AP669" s="4"/>
      <c r="AQ669" s="4"/>
      <c r="AR669" s="4"/>
      <c r="AS669" s="4"/>
      <c r="AT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K669" s="4"/>
    </row>
    <row r="670" spans="1:63" x14ac:dyDescent="0.3">
      <c r="A670" s="103"/>
      <c r="B670" s="103"/>
      <c r="C670" s="103"/>
      <c r="D670" s="208"/>
      <c r="F670" s="178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U670" s="4"/>
      <c r="V670" s="4"/>
      <c r="W670" s="4"/>
      <c r="X670" s="4"/>
      <c r="Y670" s="4"/>
      <c r="Z670" s="4"/>
      <c r="AA670" s="4"/>
      <c r="AB670" s="4"/>
      <c r="AD670" s="4"/>
      <c r="AE670" s="4"/>
      <c r="AF670" s="4"/>
      <c r="AH670" s="4"/>
      <c r="AJ670" s="4"/>
      <c r="AK670" s="4"/>
      <c r="AL670" s="4"/>
      <c r="AN670" s="4"/>
      <c r="AO670" s="4"/>
      <c r="AP670" s="4"/>
      <c r="AQ670" s="4"/>
      <c r="AR670" s="4"/>
      <c r="AS670" s="4"/>
      <c r="AT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K670" s="4"/>
    </row>
    <row r="671" spans="1:63" x14ac:dyDescent="0.3">
      <c r="A671" s="103"/>
      <c r="B671" s="103"/>
      <c r="C671" s="103"/>
      <c r="D671" s="208"/>
      <c r="F671" s="178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U671" s="4"/>
      <c r="V671" s="4"/>
      <c r="W671" s="4"/>
      <c r="X671" s="4"/>
      <c r="Y671" s="4"/>
      <c r="Z671" s="4"/>
      <c r="AA671" s="4"/>
      <c r="AB671" s="4"/>
      <c r="AD671" s="4"/>
      <c r="AE671" s="4"/>
      <c r="AF671" s="4"/>
      <c r="AH671" s="4"/>
      <c r="AJ671" s="4"/>
      <c r="AK671" s="4"/>
      <c r="AL671" s="4"/>
      <c r="AN671" s="4"/>
      <c r="AO671" s="4"/>
      <c r="AP671" s="4"/>
      <c r="AQ671" s="4"/>
      <c r="AR671" s="4"/>
      <c r="AS671" s="4"/>
      <c r="AT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K671" s="4"/>
    </row>
    <row r="672" spans="1:63" x14ac:dyDescent="0.3">
      <c r="A672" s="103"/>
      <c r="B672" s="103"/>
      <c r="C672" s="103"/>
      <c r="D672" s="208"/>
      <c r="F672" s="178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U672" s="4"/>
      <c r="V672" s="4"/>
      <c r="W672" s="4"/>
      <c r="X672" s="4"/>
      <c r="Y672" s="4"/>
      <c r="Z672" s="4"/>
      <c r="AA672" s="4"/>
      <c r="AB672" s="4"/>
      <c r="AD672" s="4"/>
      <c r="AE672" s="4"/>
      <c r="AF672" s="4"/>
      <c r="AH672" s="4"/>
      <c r="AJ672" s="4"/>
      <c r="AK672" s="4"/>
      <c r="AL672" s="4"/>
      <c r="AN672" s="4"/>
      <c r="AO672" s="4"/>
      <c r="AP672" s="4"/>
      <c r="AQ672" s="4"/>
      <c r="AR672" s="4"/>
      <c r="AS672" s="4"/>
      <c r="AT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K672" s="4"/>
    </row>
    <row r="673" spans="1:63" x14ac:dyDescent="0.3">
      <c r="A673" s="103"/>
      <c r="B673" s="103"/>
      <c r="C673" s="103"/>
      <c r="D673" s="208"/>
      <c r="F673" s="178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U673" s="4"/>
      <c r="V673" s="4"/>
      <c r="W673" s="4"/>
      <c r="X673" s="4"/>
      <c r="Y673" s="4"/>
      <c r="Z673" s="4"/>
      <c r="AA673" s="4"/>
      <c r="AB673" s="4"/>
      <c r="AD673" s="4"/>
      <c r="AE673" s="4"/>
      <c r="AF673" s="4"/>
      <c r="AH673" s="4"/>
      <c r="AJ673" s="4"/>
      <c r="AK673" s="4"/>
      <c r="AL673" s="4"/>
      <c r="AN673" s="4"/>
      <c r="AO673" s="4"/>
      <c r="AP673" s="4"/>
      <c r="AQ673" s="4"/>
      <c r="AR673" s="4"/>
      <c r="AS673" s="4"/>
      <c r="AT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K673" s="4"/>
    </row>
    <row r="674" spans="1:63" x14ac:dyDescent="0.3">
      <c r="A674" s="103"/>
      <c r="B674" s="103"/>
      <c r="C674" s="103"/>
      <c r="D674" s="208"/>
      <c r="F674" s="178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U674" s="4"/>
      <c r="V674" s="4"/>
      <c r="W674" s="4"/>
      <c r="X674" s="4"/>
      <c r="Y674" s="4"/>
      <c r="Z674" s="4"/>
      <c r="AA674" s="4"/>
      <c r="AB674" s="4"/>
      <c r="AD674" s="4"/>
      <c r="AE674" s="4"/>
      <c r="AF674" s="4"/>
      <c r="AH674" s="4"/>
      <c r="AJ674" s="4"/>
      <c r="AK674" s="4"/>
      <c r="AL674" s="4"/>
      <c r="AN674" s="4"/>
      <c r="AO674" s="4"/>
      <c r="AP674" s="4"/>
      <c r="AQ674" s="4"/>
      <c r="AR674" s="4"/>
      <c r="AS674" s="4"/>
      <c r="AT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K674" s="4"/>
    </row>
    <row r="675" spans="1:63" x14ac:dyDescent="0.3">
      <c r="A675" s="103"/>
      <c r="B675" s="103"/>
      <c r="C675" s="103"/>
      <c r="D675" s="208"/>
      <c r="F675" s="178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U675" s="4"/>
      <c r="V675" s="4"/>
      <c r="W675" s="4"/>
      <c r="X675" s="4"/>
      <c r="Y675" s="4"/>
      <c r="Z675" s="4"/>
      <c r="AA675" s="4"/>
      <c r="AB675" s="4"/>
      <c r="AD675" s="4"/>
      <c r="AE675" s="4"/>
      <c r="AF675" s="4"/>
      <c r="AH675" s="4"/>
      <c r="AJ675" s="4"/>
      <c r="AK675" s="4"/>
      <c r="AL675" s="4"/>
      <c r="AN675" s="4"/>
      <c r="AO675" s="4"/>
      <c r="AP675" s="4"/>
      <c r="AQ675" s="4"/>
      <c r="AR675" s="4"/>
      <c r="AS675" s="4"/>
      <c r="AT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K675" s="4"/>
    </row>
    <row r="676" spans="1:63" x14ac:dyDescent="0.3">
      <c r="A676" s="103"/>
      <c r="B676" s="103"/>
      <c r="C676" s="103"/>
      <c r="D676" s="208"/>
      <c r="F676" s="178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U676" s="4"/>
      <c r="V676" s="4"/>
      <c r="W676" s="4"/>
      <c r="X676" s="4"/>
      <c r="Y676" s="4"/>
      <c r="Z676" s="4"/>
      <c r="AA676" s="4"/>
      <c r="AB676" s="4"/>
      <c r="AD676" s="4"/>
      <c r="AE676" s="4"/>
      <c r="AF676" s="4"/>
      <c r="AH676" s="4"/>
      <c r="AJ676" s="4"/>
      <c r="AK676" s="4"/>
      <c r="AL676" s="4"/>
      <c r="AN676" s="4"/>
      <c r="AO676" s="4"/>
      <c r="AP676" s="4"/>
      <c r="AQ676" s="4"/>
      <c r="AR676" s="4"/>
      <c r="AS676" s="4"/>
      <c r="AT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K676" s="4"/>
    </row>
    <row r="677" spans="1:63" x14ac:dyDescent="0.3">
      <c r="A677" s="103"/>
      <c r="B677" s="103"/>
      <c r="C677" s="103"/>
      <c r="D677" s="208"/>
      <c r="F677" s="178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U677" s="4"/>
      <c r="V677" s="4"/>
      <c r="W677" s="4"/>
      <c r="X677" s="4"/>
      <c r="Y677" s="4"/>
      <c r="Z677" s="4"/>
      <c r="AA677" s="4"/>
      <c r="AB677" s="4"/>
      <c r="AD677" s="4"/>
      <c r="AE677" s="4"/>
      <c r="AF677" s="4"/>
      <c r="AH677" s="4"/>
      <c r="AJ677" s="4"/>
      <c r="AK677" s="4"/>
      <c r="AL677" s="4"/>
      <c r="AN677" s="4"/>
      <c r="AO677" s="4"/>
      <c r="AP677" s="4"/>
      <c r="AQ677" s="4"/>
      <c r="AR677" s="4"/>
      <c r="AS677" s="4"/>
      <c r="AT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K677" s="4"/>
    </row>
    <row r="678" spans="1:63" x14ac:dyDescent="0.3">
      <c r="A678" s="103"/>
      <c r="B678" s="103"/>
      <c r="C678" s="103"/>
      <c r="D678" s="208"/>
      <c r="F678" s="178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U678" s="4"/>
      <c r="V678" s="4"/>
      <c r="W678" s="4"/>
      <c r="X678" s="4"/>
      <c r="Y678" s="4"/>
      <c r="Z678" s="4"/>
      <c r="AA678" s="4"/>
      <c r="AB678" s="4"/>
      <c r="AD678" s="4"/>
      <c r="AE678" s="4"/>
      <c r="AF678" s="4"/>
      <c r="AH678" s="4"/>
      <c r="AJ678" s="4"/>
      <c r="AK678" s="4"/>
      <c r="AL678" s="4"/>
      <c r="AN678" s="4"/>
      <c r="AO678" s="4"/>
      <c r="AP678" s="4"/>
      <c r="AQ678" s="4"/>
      <c r="AR678" s="4"/>
      <c r="AS678" s="4"/>
      <c r="AT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K678" s="4"/>
    </row>
    <row r="679" spans="1:63" x14ac:dyDescent="0.3">
      <c r="A679" s="103"/>
      <c r="B679" s="103"/>
      <c r="C679" s="103"/>
      <c r="D679" s="208"/>
      <c r="F679" s="178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U679" s="4"/>
      <c r="V679" s="4"/>
      <c r="W679" s="4"/>
      <c r="X679" s="4"/>
      <c r="Y679" s="4"/>
      <c r="Z679" s="4"/>
      <c r="AA679" s="4"/>
      <c r="AB679" s="4"/>
      <c r="AD679" s="4"/>
      <c r="AE679" s="4"/>
      <c r="AF679" s="4"/>
      <c r="AH679" s="4"/>
      <c r="AJ679" s="4"/>
      <c r="AK679" s="4"/>
      <c r="AL679" s="4"/>
      <c r="AN679" s="4"/>
      <c r="AO679" s="4"/>
      <c r="AP679" s="4"/>
      <c r="AQ679" s="4"/>
      <c r="AR679" s="4"/>
      <c r="AS679" s="4"/>
      <c r="AT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K679" s="4"/>
    </row>
    <row r="680" spans="1:63" x14ac:dyDescent="0.3">
      <c r="A680" s="103"/>
      <c r="B680" s="103"/>
      <c r="C680" s="103"/>
      <c r="D680" s="208"/>
      <c r="F680" s="178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U680" s="4"/>
      <c r="V680" s="4"/>
      <c r="W680" s="4"/>
      <c r="X680" s="4"/>
      <c r="Y680" s="4"/>
      <c r="Z680" s="4"/>
      <c r="AA680" s="4"/>
      <c r="AB680" s="4"/>
      <c r="AD680" s="4"/>
      <c r="AE680" s="4"/>
      <c r="AF680" s="4"/>
      <c r="AH680" s="4"/>
      <c r="AJ680" s="4"/>
      <c r="AK680" s="4"/>
      <c r="AL680" s="4"/>
      <c r="AN680" s="4"/>
      <c r="AO680" s="4"/>
      <c r="AP680" s="4"/>
      <c r="AQ680" s="4"/>
      <c r="AR680" s="4"/>
      <c r="AS680" s="4"/>
      <c r="AT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K680" s="4"/>
    </row>
    <row r="681" spans="1:63" x14ac:dyDescent="0.3">
      <c r="A681" s="103"/>
      <c r="B681" s="103"/>
      <c r="C681" s="103"/>
      <c r="D681" s="208"/>
      <c r="F681" s="178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U681" s="4"/>
      <c r="V681" s="4"/>
      <c r="W681" s="4"/>
      <c r="X681" s="4"/>
      <c r="Y681" s="4"/>
      <c r="Z681" s="4"/>
      <c r="AA681" s="4"/>
      <c r="AB681" s="4"/>
      <c r="AD681" s="4"/>
      <c r="AE681" s="4"/>
      <c r="AF681" s="4"/>
      <c r="AH681" s="4"/>
      <c r="AJ681" s="4"/>
      <c r="AK681" s="4"/>
      <c r="AL681" s="4"/>
      <c r="AN681" s="4"/>
      <c r="AO681" s="4"/>
      <c r="AP681" s="4"/>
      <c r="AQ681" s="4"/>
      <c r="AR681" s="4"/>
      <c r="AS681" s="4"/>
      <c r="AT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K681" s="4"/>
    </row>
    <row r="682" spans="1:63" x14ac:dyDescent="0.3">
      <c r="A682" s="103"/>
      <c r="B682" s="103"/>
      <c r="C682" s="103"/>
      <c r="D682" s="208"/>
      <c r="F682" s="178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U682" s="4"/>
      <c r="V682" s="4"/>
      <c r="W682" s="4"/>
      <c r="X682" s="4"/>
      <c r="Y682" s="4"/>
      <c r="Z682" s="4"/>
      <c r="AA682" s="4"/>
      <c r="AB682" s="4"/>
      <c r="AD682" s="4"/>
      <c r="AE682" s="4"/>
      <c r="AF682" s="4"/>
      <c r="AH682" s="4"/>
      <c r="AJ682" s="4"/>
      <c r="AK682" s="4"/>
      <c r="AL682" s="4"/>
      <c r="AN682" s="4"/>
      <c r="AO682" s="4"/>
      <c r="AP682" s="4"/>
      <c r="AQ682" s="4"/>
      <c r="AR682" s="4"/>
      <c r="AS682" s="4"/>
      <c r="AT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K682" s="4"/>
    </row>
    <row r="683" spans="1:63" x14ac:dyDescent="0.3">
      <c r="A683" s="103"/>
      <c r="B683" s="103"/>
      <c r="C683" s="103"/>
      <c r="D683" s="208"/>
      <c r="F683" s="178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U683" s="4"/>
      <c r="V683" s="4"/>
      <c r="W683" s="4"/>
      <c r="X683" s="4"/>
      <c r="Y683" s="4"/>
      <c r="Z683" s="4"/>
      <c r="AA683" s="4"/>
      <c r="AB683" s="4"/>
      <c r="AD683" s="4"/>
      <c r="AE683" s="4"/>
      <c r="AF683" s="4"/>
      <c r="AH683" s="4"/>
      <c r="AJ683" s="4"/>
      <c r="AK683" s="4"/>
      <c r="AL683" s="4"/>
      <c r="AN683" s="4"/>
      <c r="AO683" s="4"/>
      <c r="AP683" s="4"/>
      <c r="AQ683" s="4"/>
      <c r="AR683" s="4"/>
      <c r="AS683" s="4"/>
      <c r="AT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K683" s="4"/>
    </row>
    <row r="684" spans="1:63" x14ac:dyDescent="0.3">
      <c r="A684" s="103"/>
      <c r="B684" s="103"/>
      <c r="C684" s="103"/>
      <c r="D684" s="208"/>
      <c r="F684" s="178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U684" s="4"/>
      <c r="V684" s="4"/>
      <c r="W684" s="4"/>
      <c r="X684" s="4"/>
      <c r="Y684" s="4"/>
      <c r="Z684" s="4"/>
      <c r="AA684" s="4"/>
      <c r="AB684" s="4"/>
      <c r="AD684" s="4"/>
      <c r="AE684" s="4"/>
      <c r="AF684" s="4"/>
      <c r="AH684" s="4"/>
      <c r="AJ684" s="4"/>
      <c r="AK684" s="4"/>
      <c r="AL684" s="4"/>
      <c r="AN684" s="4"/>
      <c r="AO684" s="4"/>
      <c r="AP684" s="4"/>
      <c r="AQ684" s="4"/>
      <c r="AR684" s="4"/>
      <c r="AS684" s="4"/>
      <c r="AT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K684" s="4"/>
    </row>
    <row r="685" spans="1:63" x14ac:dyDescent="0.3">
      <c r="A685" s="103"/>
      <c r="B685" s="103"/>
      <c r="C685" s="103"/>
      <c r="D685" s="208"/>
      <c r="F685" s="178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U685" s="4"/>
      <c r="V685" s="4"/>
      <c r="W685" s="4"/>
      <c r="X685" s="4"/>
      <c r="Y685" s="4"/>
      <c r="Z685" s="4"/>
      <c r="AA685" s="4"/>
      <c r="AB685" s="4"/>
      <c r="AD685" s="4"/>
      <c r="AE685" s="4"/>
      <c r="AF685" s="4"/>
      <c r="AH685" s="4"/>
      <c r="AJ685" s="4"/>
      <c r="AK685" s="4"/>
      <c r="AL685" s="4"/>
      <c r="AN685" s="4"/>
      <c r="AO685" s="4"/>
      <c r="AP685" s="4"/>
      <c r="AQ685" s="4"/>
      <c r="AR685" s="4"/>
      <c r="AS685" s="4"/>
      <c r="AT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K685" s="4"/>
    </row>
    <row r="686" spans="1:63" x14ac:dyDescent="0.3">
      <c r="A686" s="103"/>
      <c r="B686" s="103"/>
      <c r="C686" s="103"/>
      <c r="D686" s="208"/>
      <c r="F686" s="178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U686" s="4"/>
      <c r="V686" s="4"/>
      <c r="W686" s="4"/>
      <c r="X686" s="4"/>
      <c r="Y686" s="4"/>
      <c r="Z686" s="4"/>
      <c r="AA686" s="4"/>
      <c r="AB686" s="4"/>
      <c r="AD686" s="4"/>
      <c r="AE686" s="4"/>
      <c r="AF686" s="4"/>
      <c r="AH686" s="4"/>
      <c r="AJ686" s="4"/>
      <c r="AK686" s="4"/>
      <c r="AL686" s="4"/>
      <c r="AN686" s="4"/>
      <c r="AO686" s="4"/>
      <c r="AP686" s="4"/>
      <c r="AQ686" s="4"/>
      <c r="AR686" s="4"/>
      <c r="AS686" s="4"/>
      <c r="AT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K686" s="4"/>
    </row>
    <row r="687" spans="1:63" x14ac:dyDescent="0.3">
      <c r="A687" s="103"/>
      <c r="B687" s="103"/>
      <c r="C687" s="103"/>
      <c r="D687" s="208"/>
      <c r="F687" s="178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U687" s="4"/>
      <c r="V687" s="4"/>
      <c r="W687" s="4"/>
      <c r="X687" s="4"/>
      <c r="Y687" s="4"/>
      <c r="Z687" s="4"/>
      <c r="AA687" s="4"/>
      <c r="AB687" s="4"/>
      <c r="AD687" s="4"/>
      <c r="AE687" s="4"/>
      <c r="AF687" s="4"/>
      <c r="AH687" s="4"/>
      <c r="AJ687" s="4"/>
      <c r="AK687" s="4"/>
      <c r="AL687" s="4"/>
      <c r="AN687" s="4"/>
      <c r="AO687" s="4"/>
      <c r="AP687" s="4"/>
      <c r="AQ687" s="4"/>
      <c r="AR687" s="4"/>
      <c r="AS687" s="4"/>
      <c r="AT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K687" s="4"/>
    </row>
    <row r="688" spans="1:63" x14ac:dyDescent="0.3">
      <c r="A688" s="103"/>
      <c r="B688" s="103"/>
      <c r="C688" s="103"/>
      <c r="D688" s="208"/>
      <c r="F688" s="178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U688" s="4"/>
      <c r="V688" s="4"/>
      <c r="W688" s="4"/>
      <c r="X688" s="4"/>
      <c r="Y688" s="4"/>
      <c r="Z688" s="4"/>
      <c r="AA688" s="4"/>
      <c r="AB688" s="4"/>
      <c r="AD688" s="4"/>
      <c r="AE688" s="4"/>
      <c r="AF688" s="4"/>
      <c r="AH688" s="4"/>
      <c r="AJ688" s="4"/>
      <c r="AK688" s="4"/>
      <c r="AL688" s="4"/>
      <c r="AN688" s="4"/>
      <c r="AO688" s="4"/>
      <c r="AP688" s="4"/>
      <c r="AQ688" s="4"/>
      <c r="AR688" s="4"/>
      <c r="AS688" s="4"/>
      <c r="AT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K688" s="4"/>
    </row>
    <row r="689" spans="1:63" x14ac:dyDescent="0.3">
      <c r="A689" s="103"/>
      <c r="B689" s="103"/>
      <c r="C689" s="103"/>
      <c r="D689" s="208"/>
      <c r="F689" s="178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U689" s="4"/>
      <c r="V689" s="4"/>
      <c r="W689" s="4"/>
      <c r="X689" s="4"/>
      <c r="Y689" s="4"/>
      <c r="Z689" s="4"/>
      <c r="AA689" s="4"/>
      <c r="AB689" s="4"/>
      <c r="AD689" s="4"/>
      <c r="AE689" s="4"/>
      <c r="AF689" s="4"/>
      <c r="AH689" s="4"/>
      <c r="AJ689" s="4"/>
      <c r="AK689" s="4"/>
      <c r="AL689" s="4"/>
      <c r="AN689" s="4"/>
      <c r="AO689" s="4"/>
      <c r="AP689" s="4"/>
      <c r="AQ689" s="4"/>
      <c r="AR689" s="4"/>
      <c r="AS689" s="4"/>
      <c r="AT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K689" s="4"/>
    </row>
    <row r="690" spans="1:63" x14ac:dyDescent="0.3">
      <c r="A690" s="103"/>
      <c r="B690" s="103"/>
      <c r="C690" s="103"/>
      <c r="D690" s="208"/>
      <c r="F690" s="178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U690" s="4"/>
      <c r="V690" s="4"/>
      <c r="W690" s="4"/>
      <c r="X690" s="4"/>
      <c r="Y690" s="4"/>
      <c r="Z690" s="4"/>
      <c r="AA690" s="4"/>
      <c r="AB690" s="4"/>
      <c r="AD690" s="4"/>
      <c r="AE690" s="4"/>
      <c r="AF690" s="4"/>
      <c r="AH690" s="4"/>
      <c r="AJ690" s="4"/>
      <c r="AK690" s="4"/>
      <c r="AL690" s="4"/>
      <c r="AN690" s="4"/>
      <c r="AO690" s="4"/>
      <c r="AP690" s="4"/>
      <c r="AQ690" s="4"/>
      <c r="AR690" s="4"/>
      <c r="AS690" s="4"/>
      <c r="AT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K690" s="4"/>
    </row>
    <row r="691" spans="1:63" x14ac:dyDescent="0.3">
      <c r="A691" s="103"/>
      <c r="B691" s="103"/>
      <c r="C691" s="103"/>
      <c r="D691" s="208"/>
      <c r="F691" s="178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U691" s="4"/>
      <c r="V691" s="4"/>
      <c r="W691" s="4"/>
      <c r="X691" s="4"/>
      <c r="Y691" s="4"/>
      <c r="Z691" s="4"/>
      <c r="AA691" s="4"/>
      <c r="AB691" s="4"/>
      <c r="AD691" s="4"/>
      <c r="AE691" s="4"/>
      <c r="AF691" s="4"/>
      <c r="AH691" s="4"/>
      <c r="AJ691" s="4"/>
      <c r="AK691" s="4"/>
      <c r="AL691" s="4"/>
      <c r="AN691" s="4"/>
      <c r="AO691" s="4"/>
      <c r="AP691" s="4"/>
      <c r="AQ691" s="4"/>
      <c r="AR691" s="4"/>
      <c r="AS691" s="4"/>
      <c r="AT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K691" s="4"/>
    </row>
    <row r="692" spans="1:63" x14ac:dyDescent="0.3">
      <c r="A692" s="103"/>
      <c r="B692" s="103"/>
      <c r="C692" s="103"/>
      <c r="D692" s="208"/>
      <c r="F692" s="178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U692" s="4"/>
      <c r="V692" s="4"/>
      <c r="W692" s="4"/>
      <c r="X692" s="4"/>
      <c r="Y692" s="4"/>
      <c r="Z692" s="4"/>
      <c r="AA692" s="4"/>
      <c r="AB692" s="4"/>
      <c r="AD692" s="4"/>
      <c r="AE692" s="4"/>
      <c r="AF692" s="4"/>
      <c r="AH692" s="4"/>
      <c r="AJ692" s="4"/>
      <c r="AK692" s="4"/>
      <c r="AL692" s="4"/>
      <c r="AN692" s="4"/>
      <c r="AO692" s="4"/>
      <c r="AP692" s="4"/>
      <c r="AQ692" s="4"/>
      <c r="AR692" s="4"/>
      <c r="AS692" s="4"/>
      <c r="AT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K692" s="4"/>
    </row>
    <row r="693" spans="1:63" x14ac:dyDescent="0.3">
      <c r="A693" s="103"/>
      <c r="B693" s="103"/>
      <c r="C693" s="103"/>
      <c r="D693" s="208"/>
      <c r="F693" s="178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U693" s="4"/>
      <c r="V693" s="4"/>
      <c r="W693" s="4"/>
      <c r="X693" s="4"/>
      <c r="Y693" s="4"/>
      <c r="Z693" s="4"/>
      <c r="AA693" s="4"/>
      <c r="AB693" s="4"/>
      <c r="AD693" s="4"/>
      <c r="AE693" s="4"/>
      <c r="AF693" s="4"/>
      <c r="AH693" s="4"/>
      <c r="AJ693" s="4"/>
      <c r="AK693" s="4"/>
      <c r="AL693" s="4"/>
      <c r="AN693" s="4"/>
      <c r="AO693" s="4"/>
      <c r="AP693" s="4"/>
      <c r="AQ693" s="4"/>
      <c r="AR693" s="4"/>
      <c r="AS693" s="4"/>
      <c r="AT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K693" s="4"/>
    </row>
    <row r="694" spans="1:63" x14ac:dyDescent="0.3">
      <c r="A694" s="103"/>
      <c r="B694" s="103"/>
      <c r="C694" s="103"/>
      <c r="D694" s="208"/>
      <c r="F694" s="178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U694" s="4"/>
      <c r="V694" s="4"/>
      <c r="W694" s="4"/>
      <c r="X694" s="4"/>
      <c r="Y694" s="4"/>
      <c r="Z694" s="4"/>
      <c r="AA694" s="4"/>
      <c r="AB694" s="4"/>
      <c r="AD694" s="4"/>
      <c r="AE694" s="4"/>
      <c r="AF694" s="4"/>
      <c r="AH694" s="4"/>
      <c r="AJ694" s="4"/>
      <c r="AK694" s="4"/>
      <c r="AL694" s="4"/>
      <c r="AN694" s="4"/>
      <c r="AO694" s="4"/>
      <c r="AP694" s="4"/>
      <c r="AQ694" s="4"/>
      <c r="AR694" s="4"/>
      <c r="AS694" s="4"/>
      <c r="AT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K694" s="4"/>
    </row>
    <row r="695" spans="1:63" x14ac:dyDescent="0.3">
      <c r="A695" s="103"/>
      <c r="B695" s="103"/>
      <c r="C695" s="103"/>
      <c r="D695" s="208"/>
      <c r="F695" s="178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U695" s="4"/>
      <c r="V695" s="4"/>
      <c r="W695" s="4"/>
      <c r="X695" s="4"/>
      <c r="Y695" s="4"/>
      <c r="Z695" s="4"/>
      <c r="AA695" s="4"/>
      <c r="AB695" s="4"/>
      <c r="AD695" s="4"/>
      <c r="AE695" s="4"/>
      <c r="AF695" s="4"/>
      <c r="AH695" s="4"/>
      <c r="AJ695" s="4"/>
      <c r="AK695" s="4"/>
      <c r="AL695" s="4"/>
      <c r="AN695" s="4"/>
      <c r="AO695" s="4"/>
      <c r="AP695" s="4"/>
      <c r="AQ695" s="4"/>
      <c r="AR695" s="4"/>
      <c r="AS695" s="4"/>
      <c r="AT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K695" s="4"/>
    </row>
    <row r="696" spans="1:63" x14ac:dyDescent="0.3">
      <c r="A696" s="103"/>
      <c r="B696" s="103"/>
      <c r="C696" s="103"/>
      <c r="D696" s="208"/>
      <c r="F696" s="178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U696" s="4"/>
      <c r="V696" s="4"/>
      <c r="W696" s="4"/>
      <c r="X696" s="4"/>
      <c r="Y696" s="4"/>
      <c r="Z696" s="4"/>
      <c r="AA696" s="4"/>
      <c r="AB696" s="4"/>
      <c r="AD696" s="4"/>
      <c r="AE696" s="4"/>
      <c r="AF696" s="4"/>
      <c r="AH696" s="4"/>
      <c r="AJ696" s="4"/>
      <c r="AK696" s="4"/>
      <c r="AL696" s="4"/>
      <c r="AN696" s="4"/>
      <c r="AO696" s="4"/>
      <c r="AP696" s="4"/>
      <c r="AQ696" s="4"/>
      <c r="AR696" s="4"/>
      <c r="AS696" s="4"/>
      <c r="AT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K696" s="4"/>
    </row>
    <row r="697" spans="1:63" x14ac:dyDescent="0.3">
      <c r="A697" s="103"/>
      <c r="B697" s="103"/>
      <c r="C697" s="103"/>
      <c r="D697" s="208"/>
      <c r="F697" s="178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U697" s="4"/>
      <c r="V697" s="4"/>
      <c r="W697" s="4"/>
      <c r="X697" s="4"/>
      <c r="Y697" s="4"/>
      <c r="Z697" s="4"/>
      <c r="AA697" s="4"/>
      <c r="AB697" s="4"/>
      <c r="AD697" s="4"/>
      <c r="AE697" s="4"/>
      <c r="AF697" s="4"/>
      <c r="AH697" s="4"/>
      <c r="AJ697" s="4"/>
      <c r="AK697" s="4"/>
      <c r="AL697" s="4"/>
      <c r="AN697" s="4"/>
      <c r="AO697" s="4"/>
      <c r="AP697" s="4"/>
      <c r="AQ697" s="4"/>
      <c r="AR697" s="4"/>
      <c r="AS697" s="4"/>
      <c r="AT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K697" s="4"/>
    </row>
    <row r="698" spans="1:63" x14ac:dyDescent="0.3">
      <c r="A698" s="103"/>
      <c r="B698" s="103"/>
      <c r="C698" s="103"/>
      <c r="D698" s="208"/>
      <c r="F698" s="178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U698" s="4"/>
      <c r="V698" s="4"/>
      <c r="W698" s="4"/>
      <c r="X698" s="4"/>
      <c r="Y698" s="4"/>
      <c r="Z698" s="4"/>
      <c r="AA698" s="4"/>
      <c r="AB698" s="4"/>
      <c r="AD698" s="4"/>
      <c r="AE698" s="4"/>
      <c r="AF698" s="4"/>
      <c r="AH698" s="4"/>
      <c r="AJ698" s="4"/>
      <c r="AK698" s="4"/>
      <c r="AL698" s="4"/>
      <c r="AN698" s="4"/>
      <c r="AO698" s="4"/>
      <c r="AP698" s="4"/>
      <c r="AQ698" s="4"/>
      <c r="AR698" s="4"/>
      <c r="AS698" s="4"/>
      <c r="AT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K698" s="4"/>
    </row>
    <row r="699" spans="1:63" x14ac:dyDescent="0.3">
      <c r="A699" s="103"/>
      <c r="B699" s="103"/>
      <c r="C699" s="103"/>
      <c r="D699" s="208"/>
      <c r="F699" s="178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U699" s="4"/>
      <c r="V699" s="4"/>
      <c r="W699" s="4"/>
      <c r="X699" s="4"/>
      <c r="Y699" s="4"/>
      <c r="Z699" s="4"/>
      <c r="AA699" s="4"/>
      <c r="AB699" s="4"/>
      <c r="AD699" s="4"/>
      <c r="AE699" s="4"/>
      <c r="AF699" s="4"/>
      <c r="AH699" s="4"/>
      <c r="AJ699" s="4"/>
      <c r="AK699" s="4"/>
      <c r="AL699" s="4"/>
      <c r="AN699" s="4"/>
      <c r="AO699" s="4"/>
      <c r="AP699" s="4"/>
      <c r="AQ699" s="4"/>
      <c r="AR699" s="4"/>
      <c r="AS699" s="4"/>
      <c r="AT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K699" s="4"/>
    </row>
    <row r="700" spans="1:63" x14ac:dyDescent="0.3">
      <c r="A700" s="103"/>
      <c r="B700" s="103"/>
      <c r="C700" s="103"/>
      <c r="D700" s="208"/>
      <c r="F700" s="178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U700" s="4"/>
      <c r="V700" s="4"/>
      <c r="W700" s="4"/>
      <c r="X700" s="4"/>
      <c r="Y700" s="4"/>
      <c r="Z700" s="4"/>
      <c r="AA700" s="4"/>
      <c r="AB700" s="4"/>
      <c r="AD700" s="4"/>
      <c r="AE700" s="4"/>
      <c r="AF700" s="4"/>
      <c r="AH700" s="4"/>
      <c r="AJ700" s="4"/>
      <c r="AK700" s="4"/>
      <c r="AL700" s="4"/>
      <c r="AN700" s="4"/>
      <c r="AO700" s="4"/>
      <c r="AP700" s="4"/>
      <c r="AQ700" s="4"/>
      <c r="AR700" s="4"/>
      <c r="AS700" s="4"/>
      <c r="AT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K700" s="4"/>
    </row>
    <row r="701" spans="1:63" x14ac:dyDescent="0.3">
      <c r="A701" s="103"/>
      <c r="B701" s="103"/>
      <c r="C701" s="103"/>
      <c r="D701" s="208"/>
      <c r="F701" s="178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U701" s="4"/>
      <c r="V701" s="4"/>
      <c r="W701" s="4"/>
      <c r="X701" s="4"/>
      <c r="Y701" s="4"/>
      <c r="Z701" s="4"/>
      <c r="AA701" s="4"/>
      <c r="AB701" s="4"/>
      <c r="AD701" s="4"/>
      <c r="AE701" s="4"/>
      <c r="AF701" s="4"/>
      <c r="AH701" s="4"/>
      <c r="AJ701" s="4"/>
      <c r="AK701" s="4"/>
      <c r="AL701" s="4"/>
      <c r="AN701" s="4"/>
      <c r="AO701" s="4"/>
      <c r="AP701" s="4"/>
      <c r="AQ701" s="4"/>
      <c r="AR701" s="4"/>
      <c r="AS701" s="4"/>
      <c r="AT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K701" s="4"/>
    </row>
    <row r="702" spans="1:63" x14ac:dyDescent="0.3">
      <c r="A702" s="103"/>
      <c r="B702" s="103"/>
      <c r="C702" s="103"/>
      <c r="D702" s="208"/>
      <c r="F702" s="178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U702" s="4"/>
      <c r="V702" s="4"/>
      <c r="W702" s="4"/>
      <c r="X702" s="4"/>
      <c r="Y702" s="4"/>
      <c r="Z702" s="4"/>
      <c r="AA702" s="4"/>
      <c r="AB702" s="4"/>
      <c r="AD702" s="4"/>
      <c r="AE702" s="4"/>
      <c r="AF702" s="4"/>
      <c r="AH702" s="4"/>
      <c r="AJ702" s="4"/>
      <c r="AK702" s="4"/>
      <c r="AL702" s="4"/>
      <c r="AN702" s="4"/>
      <c r="AO702" s="4"/>
      <c r="AP702" s="4"/>
      <c r="AQ702" s="4"/>
      <c r="AR702" s="4"/>
      <c r="AS702" s="4"/>
      <c r="AT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K702" s="4"/>
    </row>
    <row r="703" spans="1:63" x14ac:dyDescent="0.3">
      <c r="A703" s="103"/>
      <c r="B703" s="103"/>
      <c r="C703" s="103"/>
      <c r="D703" s="208"/>
      <c r="F703" s="178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U703" s="4"/>
      <c r="V703" s="4"/>
      <c r="W703" s="4"/>
      <c r="X703" s="4"/>
      <c r="Y703" s="4"/>
      <c r="Z703" s="4"/>
      <c r="AA703" s="4"/>
      <c r="AB703" s="4"/>
      <c r="AD703" s="4"/>
      <c r="AE703" s="4"/>
      <c r="AF703" s="4"/>
      <c r="AH703" s="4"/>
      <c r="AJ703" s="4"/>
      <c r="AK703" s="4"/>
      <c r="AL703" s="4"/>
      <c r="AN703" s="4"/>
      <c r="AO703" s="4"/>
      <c r="AP703" s="4"/>
      <c r="AQ703" s="4"/>
      <c r="AR703" s="4"/>
      <c r="AS703" s="4"/>
      <c r="AT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K703" s="4"/>
    </row>
    <row r="704" spans="1:63" x14ac:dyDescent="0.3">
      <c r="A704" s="103"/>
      <c r="B704" s="103"/>
      <c r="C704" s="103"/>
      <c r="D704" s="208"/>
      <c r="F704" s="178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U704" s="4"/>
      <c r="V704" s="4"/>
      <c r="W704" s="4"/>
      <c r="X704" s="4"/>
      <c r="Y704" s="4"/>
      <c r="Z704" s="4"/>
      <c r="AA704" s="4"/>
      <c r="AB704" s="4"/>
      <c r="AD704" s="4"/>
      <c r="AE704" s="4"/>
      <c r="AF704" s="4"/>
      <c r="AH704" s="4"/>
      <c r="AJ704" s="4"/>
      <c r="AK704" s="4"/>
      <c r="AL704" s="4"/>
      <c r="AN704" s="4"/>
      <c r="AO704" s="4"/>
      <c r="AP704" s="4"/>
      <c r="AQ704" s="4"/>
      <c r="AR704" s="4"/>
      <c r="AS704" s="4"/>
      <c r="AT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K704" s="4"/>
    </row>
    <row r="705" spans="1:63" x14ac:dyDescent="0.3">
      <c r="A705" s="103"/>
      <c r="B705" s="103"/>
      <c r="C705" s="103"/>
      <c r="D705" s="208"/>
      <c r="F705" s="178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U705" s="4"/>
      <c r="V705" s="4"/>
      <c r="W705" s="4"/>
      <c r="X705" s="4"/>
      <c r="Y705" s="4"/>
      <c r="Z705" s="4"/>
      <c r="AA705" s="4"/>
      <c r="AB705" s="4"/>
      <c r="AD705" s="4"/>
      <c r="AE705" s="4"/>
      <c r="AF705" s="4"/>
      <c r="AH705" s="4"/>
      <c r="AJ705" s="4"/>
      <c r="AK705" s="4"/>
      <c r="AL705" s="4"/>
      <c r="AN705" s="4"/>
      <c r="AO705" s="4"/>
      <c r="AP705" s="4"/>
      <c r="AQ705" s="4"/>
      <c r="AR705" s="4"/>
      <c r="AS705" s="4"/>
      <c r="AT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K705" s="4"/>
    </row>
    <row r="706" spans="1:63" x14ac:dyDescent="0.3">
      <c r="A706" s="103"/>
      <c r="B706" s="103"/>
      <c r="C706" s="103"/>
      <c r="D706" s="208"/>
      <c r="F706" s="178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U706" s="4"/>
      <c r="V706" s="4"/>
      <c r="W706" s="4"/>
      <c r="X706" s="4"/>
      <c r="Y706" s="4"/>
      <c r="Z706" s="4"/>
      <c r="AA706" s="4"/>
      <c r="AB706" s="4"/>
      <c r="AD706" s="4"/>
      <c r="AE706" s="4"/>
      <c r="AF706" s="4"/>
      <c r="AH706" s="4"/>
      <c r="AJ706" s="4"/>
      <c r="AK706" s="4"/>
      <c r="AL706" s="4"/>
      <c r="AN706" s="4"/>
      <c r="AO706" s="4"/>
      <c r="AP706" s="4"/>
      <c r="AQ706" s="4"/>
      <c r="AR706" s="4"/>
      <c r="AS706" s="4"/>
      <c r="AT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K706" s="4"/>
    </row>
    <row r="707" spans="1:63" x14ac:dyDescent="0.3">
      <c r="A707" s="103"/>
      <c r="B707" s="103"/>
      <c r="C707" s="103"/>
      <c r="D707" s="208"/>
      <c r="F707" s="178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U707" s="4"/>
      <c r="V707" s="4"/>
      <c r="W707" s="4"/>
      <c r="X707" s="4"/>
      <c r="Y707" s="4"/>
      <c r="Z707" s="4"/>
      <c r="AA707" s="4"/>
      <c r="AB707" s="4"/>
      <c r="AD707" s="4"/>
      <c r="AE707" s="4"/>
      <c r="AF707" s="4"/>
      <c r="AH707" s="4"/>
      <c r="AJ707" s="4"/>
      <c r="AK707" s="4"/>
      <c r="AL707" s="4"/>
      <c r="AN707" s="4"/>
      <c r="AO707" s="4"/>
      <c r="AP707" s="4"/>
      <c r="AQ707" s="4"/>
      <c r="AR707" s="4"/>
      <c r="AS707" s="4"/>
      <c r="AT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K707" s="4"/>
    </row>
    <row r="708" spans="1:63" x14ac:dyDescent="0.3">
      <c r="A708" s="103"/>
      <c r="B708" s="103"/>
      <c r="C708" s="103"/>
      <c r="D708" s="208"/>
      <c r="F708" s="178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U708" s="4"/>
      <c r="V708" s="4"/>
      <c r="W708" s="4"/>
      <c r="X708" s="4"/>
      <c r="Y708" s="4"/>
      <c r="Z708" s="4"/>
      <c r="AA708" s="4"/>
      <c r="AB708" s="4"/>
      <c r="AD708" s="4"/>
      <c r="AE708" s="4"/>
      <c r="AF708" s="4"/>
      <c r="AH708" s="4"/>
      <c r="AJ708" s="4"/>
      <c r="AK708" s="4"/>
      <c r="AL708" s="4"/>
      <c r="AN708" s="4"/>
      <c r="AO708" s="4"/>
      <c r="AP708" s="4"/>
      <c r="AQ708" s="4"/>
      <c r="AR708" s="4"/>
      <c r="AS708" s="4"/>
      <c r="AT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K708" s="4"/>
    </row>
    <row r="709" spans="1:63" x14ac:dyDescent="0.3">
      <c r="A709" s="103"/>
      <c r="B709" s="103"/>
      <c r="C709" s="103"/>
      <c r="D709" s="208"/>
      <c r="F709" s="178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U709" s="4"/>
      <c r="V709" s="4"/>
      <c r="W709" s="4"/>
      <c r="X709" s="4"/>
      <c r="Y709" s="4"/>
      <c r="Z709" s="4"/>
      <c r="AA709" s="4"/>
      <c r="AB709" s="4"/>
      <c r="AD709" s="4"/>
      <c r="AE709" s="4"/>
      <c r="AF709" s="4"/>
      <c r="AH709" s="4"/>
      <c r="AJ709" s="4"/>
      <c r="AK709" s="4"/>
      <c r="AL709" s="4"/>
      <c r="AN709" s="4"/>
      <c r="AO709" s="4"/>
      <c r="AP709" s="4"/>
      <c r="AQ709" s="4"/>
      <c r="AR709" s="4"/>
      <c r="AS709" s="4"/>
      <c r="AT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K709" s="4"/>
    </row>
    <row r="710" spans="1:63" x14ac:dyDescent="0.3">
      <c r="A710" s="103"/>
      <c r="B710" s="103"/>
      <c r="C710" s="103"/>
      <c r="D710" s="208"/>
      <c r="F710" s="178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U710" s="4"/>
      <c r="V710" s="4"/>
      <c r="W710" s="4"/>
      <c r="X710" s="4"/>
      <c r="Y710" s="4"/>
      <c r="Z710" s="4"/>
      <c r="AA710" s="4"/>
      <c r="AB710" s="4"/>
      <c r="AD710" s="4"/>
      <c r="AE710" s="4"/>
      <c r="AF710" s="4"/>
      <c r="AH710" s="4"/>
      <c r="AJ710" s="4"/>
      <c r="AK710" s="4"/>
      <c r="AL710" s="4"/>
      <c r="AN710" s="4"/>
      <c r="AO710" s="4"/>
      <c r="AP710" s="4"/>
      <c r="AQ710" s="4"/>
      <c r="AR710" s="4"/>
      <c r="AS710" s="4"/>
      <c r="AT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K710" s="4"/>
    </row>
    <row r="711" spans="1:63" x14ac:dyDescent="0.3">
      <c r="A711" s="103"/>
      <c r="B711" s="103"/>
      <c r="C711" s="103"/>
      <c r="D711" s="208"/>
      <c r="F711" s="178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U711" s="4"/>
      <c r="V711" s="4"/>
      <c r="W711" s="4"/>
      <c r="X711" s="4"/>
      <c r="Y711" s="4"/>
      <c r="Z711" s="4"/>
      <c r="AA711" s="4"/>
      <c r="AB711" s="4"/>
      <c r="AD711" s="4"/>
      <c r="AE711" s="4"/>
      <c r="AF711" s="4"/>
      <c r="AH711" s="4"/>
      <c r="AJ711" s="4"/>
      <c r="AK711" s="4"/>
      <c r="AL711" s="4"/>
      <c r="AN711" s="4"/>
      <c r="AO711" s="4"/>
      <c r="AP711" s="4"/>
      <c r="AQ711" s="4"/>
      <c r="AR711" s="4"/>
      <c r="AS711" s="4"/>
      <c r="AT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K711" s="4"/>
    </row>
    <row r="712" spans="1:63" x14ac:dyDescent="0.3">
      <c r="A712" s="103"/>
      <c r="B712" s="103"/>
      <c r="C712" s="103"/>
      <c r="D712" s="208"/>
      <c r="F712" s="178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U712" s="4"/>
      <c r="V712" s="4"/>
      <c r="W712" s="4"/>
      <c r="X712" s="4"/>
      <c r="Y712" s="4"/>
      <c r="Z712" s="4"/>
      <c r="AA712" s="4"/>
      <c r="AB712" s="4"/>
      <c r="AD712" s="4"/>
      <c r="AE712" s="4"/>
      <c r="AF712" s="4"/>
      <c r="AH712" s="4"/>
      <c r="AJ712" s="4"/>
      <c r="AK712" s="4"/>
      <c r="AL712" s="4"/>
      <c r="AN712" s="4"/>
      <c r="AO712" s="4"/>
      <c r="AP712" s="4"/>
      <c r="AQ712" s="4"/>
      <c r="AR712" s="4"/>
      <c r="AS712" s="4"/>
      <c r="AT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K712" s="4"/>
    </row>
    <row r="713" spans="1:63" x14ac:dyDescent="0.3">
      <c r="A713" s="103"/>
      <c r="B713" s="103"/>
      <c r="C713" s="103"/>
      <c r="D713" s="208"/>
      <c r="F713" s="178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U713" s="4"/>
      <c r="V713" s="4"/>
      <c r="W713" s="4"/>
      <c r="X713" s="4"/>
      <c r="Y713" s="4"/>
      <c r="Z713" s="4"/>
      <c r="AA713" s="4"/>
      <c r="AB713" s="4"/>
      <c r="AD713" s="4"/>
      <c r="AE713" s="4"/>
      <c r="AF713" s="4"/>
      <c r="AH713" s="4"/>
      <c r="AJ713" s="4"/>
      <c r="AK713" s="4"/>
      <c r="AL713" s="4"/>
      <c r="AN713" s="4"/>
      <c r="AO713" s="4"/>
      <c r="AP713" s="4"/>
      <c r="AQ713" s="4"/>
      <c r="AR713" s="4"/>
      <c r="AS713" s="4"/>
      <c r="AT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K713" s="4"/>
    </row>
    <row r="714" spans="1:63" x14ac:dyDescent="0.3">
      <c r="A714" s="103"/>
      <c r="B714" s="103"/>
      <c r="C714" s="103"/>
      <c r="D714" s="208"/>
      <c r="F714" s="178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U714" s="4"/>
      <c r="V714" s="4"/>
      <c r="W714" s="4"/>
      <c r="X714" s="4"/>
      <c r="Y714" s="4"/>
      <c r="Z714" s="4"/>
      <c r="AA714" s="4"/>
      <c r="AB714" s="4"/>
      <c r="AD714" s="4"/>
      <c r="AE714" s="4"/>
      <c r="AF714" s="4"/>
      <c r="AH714" s="4"/>
      <c r="AJ714" s="4"/>
      <c r="AK714" s="4"/>
      <c r="AL714" s="4"/>
      <c r="AN714" s="4"/>
      <c r="AO714" s="4"/>
      <c r="AP714" s="4"/>
      <c r="AQ714" s="4"/>
      <c r="AR714" s="4"/>
      <c r="AS714" s="4"/>
      <c r="AT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K714" s="4"/>
    </row>
    <row r="715" spans="1:63" x14ac:dyDescent="0.3">
      <c r="A715" s="103"/>
      <c r="B715" s="103"/>
      <c r="C715" s="103"/>
      <c r="D715" s="208"/>
      <c r="F715" s="178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U715" s="4"/>
      <c r="V715" s="4"/>
      <c r="W715" s="4"/>
      <c r="X715" s="4"/>
      <c r="Y715" s="4"/>
      <c r="Z715" s="4"/>
      <c r="AA715" s="4"/>
      <c r="AB715" s="4"/>
      <c r="AD715" s="4"/>
      <c r="AE715" s="4"/>
      <c r="AF715" s="4"/>
      <c r="AH715" s="4"/>
      <c r="AJ715" s="4"/>
      <c r="AK715" s="4"/>
      <c r="AL715" s="4"/>
      <c r="AN715" s="4"/>
      <c r="AO715" s="4"/>
      <c r="AP715" s="4"/>
      <c r="AQ715" s="4"/>
      <c r="AR715" s="4"/>
      <c r="AS715" s="4"/>
      <c r="AT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K715" s="4"/>
    </row>
    <row r="716" spans="1:63" x14ac:dyDescent="0.3">
      <c r="A716" s="103"/>
      <c r="B716" s="103"/>
      <c r="C716" s="103"/>
      <c r="D716" s="208"/>
      <c r="F716" s="178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U716" s="4"/>
      <c r="V716" s="4"/>
      <c r="W716" s="4"/>
      <c r="X716" s="4"/>
      <c r="Y716" s="4"/>
      <c r="Z716" s="4"/>
      <c r="AA716" s="4"/>
      <c r="AB716" s="4"/>
      <c r="AD716" s="4"/>
      <c r="AE716" s="4"/>
      <c r="AF716" s="4"/>
      <c r="AH716" s="4"/>
      <c r="AJ716" s="4"/>
      <c r="AK716" s="4"/>
      <c r="AL716" s="4"/>
      <c r="AN716" s="4"/>
      <c r="AO716" s="4"/>
      <c r="AP716" s="4"/>
      <c r="AQ716" s="4"/>
      <c r="AR716" s="4"/>
      <c r="AS716" s="4"/>
      <c r="AT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K716" s="4"/>
    </row>
    <row r="717" spans="1:63" x14ac:dyDescent="0.3">
      <c r="A717" s="103"/>
      <c r="B717" s="103"/>
      <c r="C717" s="103"/>
      <c r="D717" s="208"/>
      <c r="F717" s="178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U717" s="4"/>
      <c r="V717" s="4"/>
      <c r="W717" s="4"/>
      <c r="X717" s="4"/>
      <c r="Y717" s="4"/>
      <c r="Z717" s="4"/>
      <c r="AA717" s="4"/>
      <c r="AB717" s="4"/>
      <c r="AD717" s="4"/>
      <c r="AE717" s="4"/>
      <c r="AF717" s="4"/>
      <c r="AH717" s="4"/>
      <c r="AJ717" s="4"/>
      <c r="AK717" s="4"/>
      <c r="AL717" s="4"/>
      <c r="AN717" s="4"/>
      <c r="AO717" s="4"/>
      <c r="AP717" s="4"/>
      <c r="AQ717" s="4"/>
      <c r="AR717" s="4"/>
      <c r="AS717" s="4"/>
      <c r="AT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K717" s="4"/>
    </row>
    <row r="718" spans="1:63" x14ac:dyDescent="0.3">
      <c r="A718" s="103"/>
      <c r="B718" s="103"/>
      <c r="C718" s="103"/>
      <c r="D718" s="208"/>
      <c r="F718" s="178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U718" s="4"/>
      <c r="V718" s="4"/>
      <c r="W718" s="4"/>
      <c r="X718" s="4"/>
      <c r="Y718" s="4"/>
      <c r="Z718" s="4"/>
      <c r="AA718" s="4"/>
      <c r="AB718" s="4"/>
      <c r="AD718" s="4"/>
      <c r="AE718" s="4"/>
      <c r="AF718" s="4"/>
      <c r="AH718" s="4"/>
      <c r="AJ718" s="4"/>
      <c r="AK718" s="4"/>
      <c r="AL718" s="4"/>
      <c r="AN718" s="4"/>
      <c r="AO718" s="4"/>
      <c r="AP718" s="4"/>
      <c r="AQ718" s="4"/>
      <c r="AR718" s="4"/>
      <c r="AS718" s="4"/>
      <c r="AT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K718" s="4"/>
    </row>
    <row r="719" spans="1:63" x14ac:dyDescent="0.3">
      <c r="A719" s="103"/>
      <c r="B719" s="103"/>
      <c r="C719" s="103"/>
      <c r="D719" s="208"/>
      <c r="F719" s="178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U719" s="4"/>
      <c r="V719" s="4"/>
      <c r="W719" s="4"/>
      <c r="X719" s="4"/>
      <c r="Y719" s="4"/>
      <c r="Z719" s="4"/>
      <c r="AA719" s="4"/>
      <c r="AB719" s="4"/>
      <c r="AD719" s="4"/>
      <c r="AE719" s="4"/>
      <c r="AF719" s="4"/>
      <c r="AH719" s="4"/>
      <c r="AJ719" s="4"/>
      <c r="AK719" s="4"/>
      <c r="AL719" s="4"/>
      <c r="AN719" s="4"/>
      <c r="AO719" s="4"/>
      <c r="AP719" s="4"/>
      <c r="AQ719" s="4"/>
      <c r="AR719" s="4"/>
      <c r="AS719" s="4"/>
      <c r="AT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K719" s="4"/>
    </row>
    <row r="720" spans="1:63" x14ac:dyDescent="0.3">
      <c r="A720" s="103"/>
      <c r="B720" s="103"/>
      <c r="C720" s="103"/>
      <c r="D720" s="208"/>
      <c r="F720" s="178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U720" s="4"/>
      <c r="V720" s="4"/>
      <c r="W720" s="4"/>
      <c r="X720" s="4"/>
      <c r="Y720" s="4"/>
      <c r="Z720" s="4"/>
      <c r="AA720" s="4"/>
      <c r="AB720" s="4"/>
      <c r="AD720" s="4"/>
      <c r="AE720" s="4"/>
      <c r="AF720" s="4"/>
      <c r="AH720" s="4"/>
      <c r="AJ720" s="4"/>
      <c r="AK720" s="4"/>
      <c r="AL720" s="4"/>
      <c r="AN720" s="4"/>
      <c r="AO720" s="4"/>
      <c r="AP720" s="4"/>
      <c r="AQ720" s="4"/>
      <c r="AR720" s="4"/>
      <c r="AS720" s="4"/>
      <c r="AT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K720" s="4"/>
    </row>
    <row r="721" spans="1:63" x14ac:dyDescent="0.3">
      <c r="A721" s="103"/>
      <c r="B721" s="103"/>
      <c r="C721" s="103"/>
      <c r="D721" s="208"/>
      <c r="F721" s="178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U721" s="4"/>
      <c r="V721" s="4"/>
      <c r="W721" s="4"/>
      <c r="X721" s="4"/>
      <c r="Y721" s="4"/>
      <c r="Z721" s="4"/>
      <c r="AA721" s="4"/>
      <c r="AB721" s="4"/>
      <c r="AD721" s="4"/>
      <c r="AE721" s="4"/>
      <c r="AF721" s="4"/>
      <c r="AH721" s="4"/>
      <c r="AJ721" s="4"/>
      <c r="AK721" s="4"/>
      <c r="AL721" s="4"/>
      <c r="AN721" s="4"/>
      <c r="AO721" s="4"/>
      <c r="AP721" s="4"/>
      <c r="AQ721" s="4"/>
      <c r="AR721" s="4"/>
      <c r="AS721" s="4"/>
      <c r="AT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K721" s="4"/>
    </row>
    <row r="722" spans="1:63" x14ac:dyDescent="0.3">
      <c r="A722" s="103"/>
      <c r="B722" s="103"/>
      <c r="C722" s="103"/>
      <c r="D722" s="208"/>
      <c r="F722" s="178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U722" s="4"/>
      <c r="V722" s="4"/>
      <c r="W722" s="4"/>
      <c r="X722" s="4"/>
      <c r="Y722" s="4"/>
      <c r="Z722" s="4"/>
      <c r="AA722" s="4"/>
      <c r="AB722" s="4"/>
      <c r="AD722" s="4"/>
      <c r="AE722" s="4"/>
      <c r="AF722" s="4"/>
      <c r="AH722" s="4"/>
      <c r="AJ722" s="4"/>
      <c r="AK722" s="4"/>
      <c r="AL722" s="4"/>
      <c r="AN722" s="4"/>
      <c r="AO722" s="4"/>
      <c r="AP722" s="4"/>
      <c r="AQ722" s="4"/>
      <c r="AR722" s="4"/>
      <c r="AS722" s="4"/>
      <c r="AT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K722" s="4"/>
    </row>
    <row r="723" spans="1:63" x14ac:dyDescent="0.3">
      <c r="A723" s="103"/>
      <c r="B723" s="103"/>
      <c r="C723" s="103"/>
      <c r="D723" s="208"/>
      <c r="F723" s="178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U723" s="4"/>
      <c r="V723" s="4"/>
      <c r="W723" s="4"/>
      <c r="X723" s="4"/>
      <c r="Y723" s="4"/>
      <c r="Z723" s="4"/>
      <c r="AA723" s="4"/>
      <c r="AB723" s="4"/>
      <c r="AD723" s="4"/>
      <c r="AE723" s="4"/>
      <c r="AF723" s="4"/>
      <c r="AH723" s="4"/>
      <c r="AJ723" s="4"/>
      <c r="AK723" s="4"/>
      <c r="AL723" s="4"/>
      <c r="AN723" s="4"/>
      <c r="AO723" s="4"/>
      <c r="AP723" s="4"/>
      <c r="AQ723" s="4"/>
      <c r="AR723" s="4"/>
      <c r="AS723" s="4"/>
      <c r="AT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K723" s="4"/>
    </row>
    <row r="724" spans="1:63" x14ac:dyDescent="0.3">
      <c r="A724" s="103"/>
      <c r="B724" s="103"/>
      <c r="C724" s="103"/>
      <c r="D724" s="208"/>
      <c r="F724" s="178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U724" s="4"/>
      <c r="V724" s="4"/>
      <c r="W724" s="4"/>
      <c r="X724" s="4"/>
      <c r="Y724" s="4"/>
      <c r="Z724" s="4"/>
      <c r="AA724" s="4"/>
      <c r="AB724" s="4"/>
      <c r="AD724" s="4"/>
      <c r="AE724" s="4"/>
      <c r="AF724" s="4"/>
      <c r="AH724" s="4"/>
      <c r="AJ724" s="4"/>
      <c r="AK724" s="4"/>
      <c r="AL724" s="4"/>
      <c r="AN724" s="4"/>
      <c r="AO724" s="4"/>
      <c r="AP724" s="4"/>
      <c r="AQ724" s="4"/>
      <c r="AR724" s="4"/>
      <c r="AS724" s="4"/>
      <c r="AT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K724" s="4"/>
    </row>
    <row r="725" spans="1:63" x14ac:dyDescent="0.3">
      <c r="A725" s="103"/>
      <c r="B725" s="103"/>
      <c r="C725" s="103"/>
      <c r="D725" s="208"/>
      <c r="F725" s="178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U725" s="4"/>
      <c r="V725" s="4"/>
      <c r="W725" s="4"/>
      <c r="X725" s="4"/>
      <c r="Y725" s="4"/>
      <c r="Z725" s="4"/>
      <c r="AA725" s="4"/>
      <c r="AB725" s="4"/>
      <c r="AD725" s="4"/>
      <c r="AE725" s="4"/>
      <c r="AF725" s="4"/>
      <c r="AH725" s="4"/>
      <c r="AJ725" s="4"/>
      <c r="AK725" s="4"/>
      <c r="AL725" s="4"/>
      <c r="AN725" s="4"/>
      <c r="AO725" s="4"/>
      <c r="AP725" s="4"/>
      <c r="AQ725" s="4"/>
      <c r="AR725" s="4"/>
      <c r="AS725" s="4"/>
      <c r="AT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K725" s="4"/>
    </row>
    <row r="726" spans="1:63" x14ac:dyDescent="0.3">
      <c r="A726" s="103"/>
      <c r="B726" s="103"/>
      <c r="C726" s="103"/>
      <c r="D726" s="208"/>
      <c r="F726" s="178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U726" s="4"/>
      <c r="V726" s="4"/>
      <c r="W726" s="4"/>
      <c r="X726" s="4"/>
      <c r="Y726" s="4"/>
      <c r="Z726" s="4"/>
      <c r="AA726" s="4"/>
      <c r="AB726" s="4"/>
      <c r="AD726" s="4"/>
      <c r="AE726" s="4"/>
      <c r="AF726" s="4"/>
      <c r="AH726" s="4"/>
      <c r="AJ726" s="4"/>
      <c r="AK726" s="4"/>
      <c r="AL726" s="4"/>
      <c r="AN726" s="4"/>
      <c r="AO726" s="4"/>
      <c r="AP726" s="4"/>
      <c r="AQ726" s="4"/>
      <c r="AR726" s="4"/>
      <c r="AS726" s="4"/>
      <c r="AT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K726" s="4"/>
    </row>
    <row r="727" spans="1:63" x14ac:dyDescent="0.3">
      <c r="A727" s="103"/>
      <c r="B727" s="103"/>
      <c r="C727" s="103"/>
      <c r="D727" s="208"/>
      <c r="F727" s="178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U727" s="4"/>
      <c r="V727" s="4"/>
      <c r="W727" s="4"/>
      <c r="X727" s="4"/>
      <c r="Y727" s="4"/>
      <c r="Z727" s="4"/>
      <c r="AA727" s="4"/>
      <c r="AB727" s="4"/>
      <c r="AD727" s="4"/>
      <c r="AE727" s="4"/>
      <c r="AF727" s="4"/>
      <c r="AH727" s="4"/>
      <c r="AJ727" s="4"/>
      <c r="AK727" s="4"/>
      <c r="AL727" s="4"/>
      <c r="AN727" s="4"/>
      <c r="AO727" s="4"/>
      <c r="AP727" s="4"/>
      <c r="AQ727" s="4"/>
      <c r="AR727" s="4"/>
      <c r="AS727" s="4"/>
      <c r="AT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K727" s="4"/>
    </row>
    <row r="728" spans="1:63" x14ac:dyDescent="0.3">
      <c r="A728" s="103"/>
      <c r="B728" s="103"/>
      <c r="C728" s="103"/>
      <c r="D728" s="208"/>
      <c r="F728" s="178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U728" s="4"/>
      <c r="V728" s="4"/>
      <c r="W728" s="4"/>
      <c r="X728" s="4"/>
      <c r="Y728" s="4"/>
      <c r="Z728" s="4"/>
      <c r="AA728" s="4"/>
      <c r="AB728" s="4"/>
      <c r="AD728" s="4"/>
      <c r="AE728" s="4"/>
      <c r="AF728" s="4"/>
      <c r="AH728" s="4"/>
      <c r="AJ728" s="4"/>
      <c r="AK728" s="4"/>
      <c r="AL728" s="4"/>
      <c r="AN728" s="4"/>
      <c r="AO728" s="4"/>
      <c r="AP728" s="4"/>
      <c r="AQ728" s="4"/>
      <c r="AR728" s="4"/>
      <c r="AS728" s="4"/>
      <c r="AT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K728" s="4"/>
    </row>
    <row r="729" spans="1:63" x14ac:dyDescent="0.3">
      <c r="A729" s="103"/>
      <c r="B729" s="103"/>
      <c r="C729" s="103"/>
      <c r="D729" s="208"/>
      <c r="F729" s="178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U729" s="4"/>
      <c r="V729" s="4"/>
      <c r="W729" s="4"/>
      <c r="X729" s="4"/>
      <c r="Y729" s="4"/>
      <c r="Z729" s="4"/>
      <c r="AA729" s="4"/>
      <c r="AB729" s="4"/>
      <c r="AD729" s="4"/>
      <c r="AE729" s="4"/>
      <c r="AF729" s="4"/>
      <c r="AH729" s="4"/>
      <c r="AJ729" s="4"/>
      <c r="AK729" s="4"/>
      <c r="AL729" s="4"/>
      <c r="AN729" s="4"/>
      <c r="AO729" s="4"/>
      <c r="AP729" s="4"/>
      <c r="AQ729" s="4"/>
      <c r="AR729" s="4"/>
      <c r="AS729" s="4"/>
      <c r="AT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K729" s="4"/>
    </row>
    <row r="730" spans="1:63" x14ac:dyDescent="0.3">
      <c r="A730" s="103"/>
      <c r="B730" s="103"/>
      <c r="C730" s="103"/>
      <c r="D730" s="208"/>
      <c r="F730" s="178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U730" s="4"/>
      <c r="V730" s="4"/>
      <c r="W730" s="4"/>
      <c r="X730" s="4"/>
      <c r="Y730" s="4"/>
      <c r="Z730" s="4"/>
      <c r="AA730" s="4"/>
      <c r="AB730" s="4"/>
      <c r="AD730" s="4"/>
      <c r="AE730" s="4"/>
      <c r="AF730" s="4"/>
      <c r="AH730" s="4"/>
      <c r="AJ730" s="4"/>
      <c r="AK730" s="4"/>
      <c r="AL730" s="4"/>
      <c r="AN730" s="4"/>
      <c r="AO730" s="4"/>
      <c r="AP730" s="4"/>
      <c r="AQ730" s="4"/>
      <c r="AR730" s="4"/>
      <c r="AS730" s="4"/>
      <c r="AT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K730" s="4"/>
    </row>
    <row r="731" spans="1:63" x14ac:dyDescent="0.3">
      <c r="A731" s="103"/>
      <c r="B731" s="103"/>
      <c r="C731" s="103"/>
      <c r="D731" s="208"/>
      <c r="F731" s="178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U731" s="4"/>
      <c r="V731" s="4"/>
      <c r="W731" s="4"/>
      <c r="X731" s="4"/>
      <c r="Y731" s="4"/>
      <c r="Z731" s="4"/>
      <c r="AA731" s="4"/>
      <c r="AB731" s="4"/>
      <c r="AD731" s="4"/>
      <c r="AE731" s="4"/>
      <c r="AF731" s="4"/>
      <c r="AH731" s="4"/>
      <c r="AJ731" s="4"/>
      <c r="AK731" s="4"/>
      <c r="AL731" s="4"/>
      <c r="AN731" s="4"/>
      <c r="AO731" s="4"/>
      <c r="AP731" s="4"/>
      <c r="AQ731" s="4"/>
      <c r="AR731" s="4"/>
      <c r="AS731" s="4"/>
      <c r="AT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K731" s="4"/>
    </row>
    <row r="732" spans="1:63" x14ac:dyDescent="0.3">
      <c r="A732" s="103"/>
      <c r="B732" s="103"/>
      <c r="C732" s="103"/>
      <c r="D732" s="208"/>
      <c r="F732" s="178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U732" s="4"/>
      <c r="V732" s="4"/>
      <c r="W732" s="4"/>
      <c r="X732" s="4"/>
      <c r="Y732" s="4"/>
      <c r="Z732" s="4"/>
      <c r="AA732" s="4"/>
      <c r="AB732" s="4"/>
      <c r="AD732" s="4"/>
      <c r="AE732" s="4"/>
      <c r="AF732" s="4"/>
      <c r="AH732" s="4"/>
      <c r="AJ732" s="4"/>
      <c r="AK732" s="4"/>
      <c r="AL732" s="4"/>
      <c r="AN732" s="4"/>
      <c r="AO732" s="4"/>
      <c r="AP732" s="4"/>
      <c r="AQ732" s="4"/>
      <c r="AR732" s="4"/>
      <c r="AS732" s="4"/>
      <c r="AT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K732" s="4"/>
    </row>
    <row r="733" spans="1:63" x14ac:dyDescent="0.3">
      <c r="A733" s="103"/>
      <c r="B733" s="103"/>
      <c r="C733" s="103"/>
      <c r="D733" s="208"/>
      <c r="F733" s="178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U733" s="4"/>
      <c r="V733" s="4"/>
      <c r="W733" s="4"/>
      <c r="X733" s="4"/>
      <c r="Y733" s="4"/>
      <c r="Z733" s="4"/>
      <c r="AA733" s="4"/>
      <c r="AB733" s="4"/>
      <c r="AD733" s="4"/>
      <c r="AE733" s="4"/>
      <c r="AF733" s="4"/>
      <c r="AH733" s="4"/>
      <c r="AJ733" s="4"/>
      <c r="AK733" s="4"/>
      <c r="AL733" s="4"/>
      <c r="AN733" s="4"/>
      <c r="AO733" s="4"/>
      <c r="AP733" s="4"/>
      <c r="AQ733" s="4"/>
      <c r="AR733" s="4"/>
      <c r="AS733" s="4"/>
      <c r="AT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K733" s="4"/>
    </row>
    <row r="734" spans="1:63" x14ac:dyDescent="0.3">
      <c r="A734" s="103"/>
      <c r="B734" s="103"/>
      <c r="C734" s="103"/>
      <c r="D734" s="208"/>
      <c r="F734" s="178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U734" s="4"/>
      <c r="V734" s="4"/>
      <c r="W734" s="4"/>
      <c r="X734" s="4"/>
      <c r="Y734" s="4"/>
      <c r="Z734" s="4"/>
      <c r="AA734" s="4"/>
      <c r="AB734" s="4"/>
      <c r="AD734" s="4"/>
      <c r="AE734" s="4"/>
      <c r="AF734" s="4"/>
      <c r="AH734" s="4"/>
      <c r="AJ734" s="4"/>
      <c r="AK734" s="4"/>
      <c r="AL734" s="4"/>
      <c r="AN734" s="4"/>
      <c r="AO734" s="4"/>
      <c r="AP734" s="4"/>
      <c r="AQ734" s="4"/>
      <c r="AR734" s="4"/>
      <c r="AS734" s="4"/>
      <c r="AT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K734" s="4"/>
    </row>
    <row r="735" spans="1:63" x14ac:dyDescent="0.3">
      <c r="A735" s="103"/>
      <c r="B735" s="103"/>
      <c r="C735" s="103"/>
      <c r="D735" s="208"/>
      <c r="F735" s="178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U735" s="4"/>
      <c r="V735" s="4"/>
      <c r="W735" s="4"/>
      <c r="X735" s="4"/>
      <c r="Y735" s="4"/>
      <c r="Z735" s="4"/>
      <c r="AA735" s="4"/>
      <c r="AB735" s="4"/>
      <c r="AD735" s="4"/>
      <c r="AE735" s="4"/>
      <c r="AF735" s="4"/>
      <c r="AH735" s="4"/>
      <c r="AJ735" s="4"/>
      <c r="AK735" s="4"/>
      <c r="AL735" s="4"/>
      <c r="AN735" s="4"/>
      <c r="AO735" s="4"/>
      <c r="AP735" s="4"/>
      <c r="AQ735" s="4"/>
      <c r="AR735" s="4"/>
      <c r="AS735" s="4"/>
      <c r="AT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K735" s="4"/>
    </row>
    <row r="736" spans="1:63" x14ac:dyDescent="0.3">
      <c r="A736" s="103"/>
      <c r="B736" s="103"/>
      <c r="C736" s="103"/>
      <c r="D736" s="208"/>
      <c r="F736" s="178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U736" s="4"/>
      <c r="V736" s="4"/>
      <c r="W736" s="4"/>
      <c r="X736" s="4"/>
      <c r="Y736" s="4"/>
      <c r="Z736" s="4"/>
      <c r="AA736" s="4"/>
      <c r="AB736" s="4"/>
      <c r="AD736" s="4"/>
      <c r="AE736" s="4"/>
      <c r="AF736" s="4"/>
      <c r="AH736" s="4"/>
      <c r="AJ736" s="4"/>
      <c r="AK736" s="4"/>
      <c r="AL736" s="4"/>
      <c r="AN736" s="4"/>
      <c r="AO736" s="4"/>
      <c r="AP736" s="4"/>
      <c r="AQ736" s="4"/>
      <c r="AR736" s="4"/>
      <c r="AS736" s="4"/>
      <c r="AT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K736" s="4"/>
    </row>
    <row r="737" spans="1:63" x14ac:dyDescent="0.3">
      <c r="A737" s="103"/>
      <c r="B737" s="103"/>
      <c r="C737" s="103"/>
      <c r="D737" s="208"/>
      <c r="F737" s="178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U737" s="4"/>
      <c r="V737" s="4"/>
      <c r="W737" s="4"/>
      <c r="X737" s="4"/>
      <c r="Y737" s="4"/>
      <c r="Z737" s="4"/>
      <c r="AA737" s="4"/>
      <c r="AB737" s="4"/>
      <c r="AD737" s="4"/>
      <c r="AE737" s="4"/>
      <c r="AF737" s="4"/>
      <c r="AH737" s="4"/>
      <c r="AJ737" s="4"/>
      <c r="AK737" s="4"/>
      <c r="AL737" s="4"/>
      <c r="AN737" s="4"/>
      <c r="AO737" s="4"/>
      <c r="AP737" s="4"/>
      <c r="AQ737" s="4"/>
      <c r="AR737" s="4"/>
      <c r="AS737" s="4"/>
      <c r="AT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K737" s="4"/>
    </row>
    <row r="738" spans="1:63" x14ac:dyDescent="0.3">
      <c r="A738" s="103"/>
      <c r="B738" s="103"/>
      <c r="C738" s="103"/>
      <c r="D738" s="208"/>
      <c r="F738" s="178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U738" s="4"/>
      <c r="V738" s="4"/>
      <c r="W738" s="4"/>
      <c r="X738" s="4"/>
      <c r="Y738" s="4"/>
      <c r="Z738" s="4"/>
      <c r="AA738" s="4"/>
      <c r="AB738" s="4"/>
      <c r="AD738" s="4"/>
      <c r="AE738" s="4"/>
      <c r="AF738" s="4"/>
      <c r="AH738" s="4"/>
      <c r="AJ738" s="4"/>
      <c r="AK738" s="4"/>
      <c r="AL738" s="4"/>
      <c r="AN738" s="4"/>
      <c r="AO738" s="4"/>
      <c r="AP738" s="4"/>
      <c r="AQ738" s="4"/>
      <c r="AR738" s="4"/>
      <c r="AS738" s="4"/>
      <c r="AT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K738" s="4"/>
    </row>
    <row r="739" spans="1:63" x14ac:dyDescent="0.3">
      <c r="A739" s="103"/>
      <c r="B739" s="103"/>
      <c r="C739" s="103"/>
      <c r="D739" s="208"/>
      <c r="F739" s="178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U739" s="4"/>
      <c r="V739" s="4"/>
      <c r="W739" s="4"/>
      <c r="X739" s="4"/>
      <c r="Y739" s="4"/>
      <c r="Z739" s="4"/>
      <c r="AA739" s="4"/>
      <c r="AB739" s="4"/>
      <c r="AD739" s="4"/>
      <c r="AE739" s="4"/>
      <c r="AF739" s="4"/>
      <c r="AH739" s="4"/>
      <c r="AJ739" s="4"/>
      <c r="AK739" s="4"/>
      <c r="AL739" s="4"/>
      <c r="AN739" s="4"/>
      <c r="AO739" s="4"/>
      <c r="AP739" s="4"/>
      <c r="AQ739" s="4"/>
      <c r="AR739" s="4"/>
      <c r="AS739" s="4"/>
      <c r="AT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K739" s="4"/>
    </row>
    <row r="740" spans="1:63" x14ac:dyDescent="0.3">
      <c r="A740" s="103"/>
      <c r="B740" s="103"/>
      <c r="C740" s="103"/>
      <c r="D740" s="208"/>
      <c r="F740" s="178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U740" s="4"/>
      <c r="V740" s="4"/>
      <c r="W740" s="4"/>
      <c r="X740" s="4"/>
      <c r="Y740" s="4"/>
      <c r="Z740" s="4"/>
      <c r="AA740" s="4"/>
      <c r="AB740" s="4"/>
      <c r="AD740" s="4"/>
      <c r="AE740" s="4"/>
      <c r="AF740" s="4"/>
      <c r="AH740" s="4"/>
      <c r="AJ740" s="4"/>
      <c r="AK740" s="4"/>
      <c r="AL740" s="4"/>
      <c r="AN740" s="4"/>
      <c r="AO740" s="4"/>
      <c r="AP740" s="4"/>
      <c r="AQ740" s="4"/>
      <c r="AR740" s="4"/>
      <c r="AS740" s="4"/>
      <c r="AT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K740" s="4"/>
    </row>
    <row r="741" spans="1:63" x14ac:dyDescent="0.3">
      <c r="A741" s="103"/>
      <c r="B741" s="103"/>
      <c r="C741" s="103"/>
      <c r="D741" s="208"/>
      <c r="F741" s="178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U741" s="4"/>
      <c r="V741" s="4"/>
      <c r="W741" s="4"/>
      <c r="X741" s="4"/>
      <c r="Y741" s="4"/>
      <c r="Z741" s="4"/>
      <c r="AA741" s="4"/>
      <c r="AB741" s="4"/>
      <c r="AD741" s="4"/>
      <c r="AE741" s="4"/>
      <c r="AF741" s="4"/>
      <c r="AH741" s="4"/>
      <c r="AJ741" s="4"/>
      <c r="AK741" s="4"/>
      <c r="AL741" s="4"/>
      <c r="AN741" s="4"/>
      <c r="AO741" s="4"/>
      <c r="AP741" s="4"/>
      <c r="AQ741" s="4"/>
      <c r="AR741" s="4"/>
      <c r="AS741" s="4"/>
      <c r="AT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K741" s="4"/>
    </row>
    <row r="742" spans="1:63" x14ac:dyDescent="0.3">
      <c r="A742" s="103"/>
      <c r="B742" s="103"/>
      <c r="C742" s="103"/>
      <c r="D742" s="208"/>
      <c r="F742" s="178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U742" s="4"/>
      <c r="V742" s="4"/>
      <c r="W742" s="4"/>
      <c r="X742" s="4"/>
      <c r="Y742" s="4"/>
      <c r="Z742" s="4"/>
      <c r="AA742" s="4"/>
      <c r="AB742" s="4"/>
      <c r="AD742" s="4"/>
      <c r="AE742" s="4"/>
      <c r="AF742" s="4"/>
      <c r="AH742" s="4"/>
      <c r="AJ742" s="4"/>
      <c r="AK742" s="4"/>
      <c r="AL742" s="4"/>
      <c r="AN742" s="4"/>
      <c r="AO742" s="4"/>
      <c r="AP742" s="4"/>
      <c r="AQ742" s="4"/>
      <c r="AR742" s="4"/>
      <c r="AS742" s="4"/>
      <c r="AT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K742" s="4"/>
    </row>
    <row r="743" spans="1:63" x14ac:dyDescent="0.3">
      <c r="A743" s="103"/>
      <c r="B743" s="103"/>
      <c r="C743" s="103"/>
      <c r="D743" s="208"/>
      <c r="F743" s="178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U743" s="4"/>
      <c r="V743" s="4"/>
      <c r="W743" s="4"/>
      <c r="X743" s="4"/>
      <c r="Y743" s="4"/>
      <c r="Z743" s="4"/>
      <c r="AA743" s="4"/>
      <c r="AB743" s="4"/>
      <c r="AD743" s="4"/>
      <c r="AE743" s="4"/>
      <c r="AF743" s="4"/>
      <c r="AH743" s="4"/>
      <c r="AJ743" s="4"/>
      <c r="AK743" s="4"/>
      <c r="AL743" s="4"/>
      <c r="AN743" s="4"/>
      <c r="AO743" s="4"/>
      <c r="AP743" s="4"/>
      <c r="AQ743" s="4"/>
      <c r="AR743" s="4"/>
      <c r="AS743" s="4"/>
      <c r="AT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K743" s="4"/>
    </row>
    <row r="744" spans="1:63" x14ac:dyDescent="0.3">
      <c r="A744" s="103"/>
      <c r="B744" s="103"/>
      <c r="C744" s="103"/>
      <c r="D744" s="208"/>
      <c r="F744" s="178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U744" s="4"/>
      <c r="V744" s="4"/>
      <c r="W744" s="4"/>
      <c r="X744" s="4"/>
      <c r="Y744" s="4"/>
      <c r="Z744" s="4"/>
      <c r="AA744" s="4"/>
      <c r="AB744" s="4"/>
      <c r="AD744" s="4"/>
      <c r="AE744" s="4"/>
      <c r="AF744" s="4"/>
      <c r="AH744" s="4"/>
      <c r="AJ744" s="4"/>
      <c r="AK744" s="4"/>
      <c r="AL744" s="4"/>
      <c r="AN744" s="4"/>
      <c r="AO744" s="4"/>
      <c r="AP744" s="4"/>
      <c r="AQ744" s="4"/>
      <c r="AR744" s="4"/>
      <c r="AS744" s="4"/>
      <c r="AT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K744" s="4"/>
    </row>
    <row r="745" spans="1:63" x14ac:dyDescent="0.3">
      <c r="A745" s="103"/>
      <c r="B745" s="103"/>
      <c r="C745" s="103"/>
      <c r="D745" s="208"/>
      <c r="F745" s="178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U745" s="4"/>
      <c r="V745" s="4"/>
      <c r="W745" s="4"/>
      <c r="X745" s="4"/>
      <c r="Y745" s="4"/>
      <c r="Z745" s="4"/>
      <c r="AA745" s="4"/>
      <c r="AB745" s="4"/>
      <c r="AD745" s="4"/>
      <c r="AE745" s="4"/>
      <c r="AF745" s="4"/>
      <c r="AH745" s="4"/>
      <c r="AJ745" s="4"/>
      <c r="AK745" s="4"/>
      <c r="AL745" s="4"/>
      <c r="AN745" s="4"/>
      <c r="AO745" s="4"/>
      <c r="AP745" s="4"/>
      <c r="AQ745" s="4"/>
      <c r="AR745" s="4"/>
      <c r="AS745" s="4"/>
      <c r="AT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K745" s="4"/>
    </row>
    <row r="746" spans="1:63" x14ac:dyDescent="0.3">
      <c r="A746" s="103"/>
      <c r="B746" s="103"/>
      <c r="C746" s="103"/>
      <c r="D746" s="208"/>
      <c r="F746" s="178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U746" s="4"/>
      <c r="V746" s="4"/>
      <c r="W746" s="4"/>
      <c r="X746" s="4"/>
      <c r="Y746" s="4"/>
      <c r="Z746" s="4"/>
      <c r="AA746" s="4"/>
      <c r="AB746" s="4"/>
      <c r="AD746" s="4"/>
      <c r="AE746" s="4"/>
      <c r="AF746" s="4"/>
      <c r="AH746" s="4"/>
      <c r="AJ746" s="4"/>
      <c r="AK746" s="4"/>
      <c r="AL746" s="4"/>
      <c r="AN746" s="4"/>
      <c r="AO746" s="4"/>
      <c r="AP746" s="4"/>
      <c r="AQ746" s="4"/>
      <c r="AR746" s="4"/>
      <c r="AS746" s="4"/>
      <c r="AT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K746" s="4"/>
    </row>
    <row r="747" spans="1:63" x14ac:dyDescent="0.3">
      <c r="A747" s="103"/>
      <c r="B747" s="103"/>
      <c r="C747" s="103"/>
      <c r="D747" s="208"/>
      <c r="F747" s="178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U747" s="4"/>
      <c r="V747" s="4"/>
      <c r="W747" s="4"/>
      <c r="X747" s="4"/>
      <c r="Y747" s="4"/>
      <c r="Z747" s="4"/>
      <c r="AA747" s="4"/>
      <c r="AB747" s="4"/>
      <c r="AD747" s="4"/>
      <c r="AE747" s="4"/>
      <c r="AF747" s="4"/>
      <c r="AH747" s="4"/>
      <c r="AJ747" s="4"/>
      <c r="AK747" s="4"/>
      <c r="AL747" s="4"/>
      <c r="AN747" s="4"/>
      <c r="AO747" s="4"/>
      <c r="AP747" s="4"/>
      <c r="AQ747" s="4"/>
      <c r="AR747" s="4"/>
      <c r="AS747" s="4"/>
      <c r="AT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K747" s="4"/>
    </row>
    <row r="748" spans="1:63" x14ac:dyDescent="0.3">
      <c r="A748" s="103"/>
      <c r="B748" s="103"/>
      <c r="C748" s="103"/>
      <c r="D748" s="208"/>
      <c r="F748" s="178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U748" s="4"/>
      <c r="V748" s="4"/>
      <c r="W748" s="4"/>
      <c r="X748" s="4"/>
      <c r="Y748" s="4"/>
      <c r="Z748" s="4"/>
      <c r="AA748" s="4"/>
      <c r="AB748" s="4"/>
      <c r="AD748" s="4"/>
      <c r="AE748" s="4"/>
      <c r="AF748" s="4"/>
      <c r="AH748" s="4"/>
      <c r="AJ748" s="4"/>
      <c r="AK748" s="4"/>
      <c r="AL748" s="4"/>
      <c r="AN748" s="4"/>
      <c r="AO748" s="4"/>
      <c r="AP748" s="4"/>
      <c r="AQ748" s="4"/>
      <c r="AR748" s="4"/>
      <c r="AS748" s="4"/>
      <c r="AT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K748" s="4"/>
    </row>
    <row r="749" spans="1:63" x14ac:dyDescent="0.3">
      <c r="A749" s="103"/>
      <c r="B749" s="103"/>
      <c r="C749" s="103"/>
      <c r="D749" s="208"/>
      <c r="F749" s="178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U749" s="4"/>
      <c r="V749" s="4"/>
      <c r="W749" s="4"/>
      <c r="X749" s="4"/>
      <c r="Y749" s="4"/>
      <c r="Z749" s="4"/>
      <c r="AA749" s="4"/>
      <c r="AB749" s="4"/>
      <c r="AD749" s="4"/>
      <c r="AE749" s="4"/>
      <c r="AF749" s="4"/>
      <c r="AH749" s="4"/>
      <c r="AJ749" s="4"/>
      <c r="AK749" s="4"/>
      <c r="AL749" s="4"/>
      <c r="AN749" s="4"/>
      <c r="AO749" s="4"/>
      <c r="AP749" s="4"/>
      <c r="AQ749" s="4"/>
      <c r="AR749" s="4"/>
      <c r="AS749" s="4"/>
      <c r="AT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K749" s="4"/>
    </row>
    <row r="750" spans="1:63" x14ac:dyDescent="0.3">
      <c r="A750" s="103"/>
      <c r="B750" s="103"/>
      <c r="C750" s="103"/>
      <c r="D750" s="208"/>
      <c r="F750" s="178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U750" s="4"/>
      <c r="V750" s="4"/>
      <c r="W750" s="4"/>
      <c r="X750" s="4"/>
      <c r="Y750" s="4"/>
      <c r="Z750" s="4"/>
      <c r="AA750" s="4"/>
      <c r="AB750" s="4"/>
      <c r="AD750" s="4"/>
      <c r="AE750" s="4"/>
      <c r="AF750" s="4"/>
      <c r="AH750" s="4"/>
      <c r="AJ750" s="4"/>
      <c r="AK750" s="4"/>
      <c r="AL750" s="4"/>
      <c r="AN750" s="4"/>
      <c r="AO750" s="4"/>
      <c r="AP750" s="4"/>
      <c r="AQ750" s="4"/>
      <c r="AR750" s="4"/>
      <c r="AS750" s="4"/>
      <c r="AT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K750" s="4"/>
    </row>
    <row r="751" spans="1:63" x14ac:dyDescent="0.3">
      <c r="A751" s="103"/>
      <c r="B751" s="103"/>
      <c r="C751" s="103"/>
      <c r="D751" s="208"/>
      <c r="F751" s="178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U751" s="4"/>
      <c r="V751" s="4"/>
      <c r="W751" s="4"/>
      <c r="X751" s="4"/>
      <c r="Y751" s="4"/>
      <c r="Z751" s="4"/>
      <c r="AA751" s="4"/>
      <c r="AB751" s="4"/>
      <c r="AD751" s="4"/>
      <c r="AE751" s="4"/>
      <c r="AF751" s="4"/>
      <c r="AH751" s="4"/>
      <c r="AJ751" s="4"/>
      <c r="AK751" s="4"/>
      <c r="AL751" s="4"/>
      <c r="AN751" s="4"/>
      <c r="AO751" s="4"/>
      <c r="AP751" s="4"/>
      <c r="AQ751" s="4"/>
      <c r="AR751" s="4"/>
      <c r="AS751" s="4"/>
      <c r="AT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K751" s="4"/>
    </row>
    <row r="752" spans="1:63" x14ac:dyDescent="0.3">
      <c r="A752" s="103"/>
      <c r="B752" s="103"/>
      <c r="C752" s="103"/>
      <c r="D752" s="208"/>
      <c r="F752" s="178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U752" s="4"/>
      <c r="V752" s="4"/>
      <c r="W752" s="4"/>
      <c r="X752" s="4"/>
      <c r="Y752" s="4"/>
      <c r="Z752" s="4"/>
      <c r="AA752" s="4"/>
      <c r="AB752" s="4"/>
      <c r="AD752" s="4"/>
      <c r="AE752" s="4"/>
      <c r="AF752" s="4"/>
      <c r="AH752" s="4"/>
      <c r="AJ752" s="4"/>
      <c r="AK752" s="4"/>
      <c r="AL752" s="4"/>
      <c r="AN752" s="4"/>
      <c r="AO752" s="4"/>
      <c r="AP752" s="4"/>
      <c r="AQ752" s="4"/>
      <c r="AR752" s="4"/>
      <c r="AS752" s="4"/>
      <c r="AT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K752" s="4"/>
    </row>
    <row r="753" spans="1:63" x14ac:dyDescent="0.3">
      <c r="A753" s="103"/>
      <c r="B753" s="103"/>
      <c r="C753" s="103"/>
      <c r="D753" s="208"/>
      <c r="F753" s="178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U753" s="4"/>
      <c r="V753" s="4"/>
      <c r="W753" s="4"/>
      <c r="X753" s="4"/>
      <c r="Y753" s="4"/>
      <c r="Z753" s="4"/>
      <c r="AA753" s="4"/>
      <c r="AB753" s="4"/>
      <c r="AD753" s="4"/>
      <c r="AE753" s="4"/>
      <c r="AF753" s="4"/>
      <c r="AH753" s="4"/>
      <c r="AJ753" s="4"/>
      <c r="AK753" s="4"/>
      <c r="AL753" s="4"/>
      <c r="AN753" s="4"/>
      <c r="AO753" s="4"/>
      <c r="AP753" s="4"/>
      <c r="AQ753" s="4"/>
      <c r="AR753" s="4"/>
      <c r="AS753" s="4"/>
      <c r="AT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K753" s="4"/>
    </row>
    <row r="754" spans="1:63" x14ac:dyDescent="0.3">
      <c r="A754" s="103"/>
      <c r="B754" s="103"/>
      <c r="C754" s="103"/>
      <c r="D754" s="208"/>
      <c r="F754" s="178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U754" s="4"/>
      <c r="V754" s="4"/>
      <c r="W754" s="4"/>
      <c r="X754" s="4"/>
      <c r="Y754" s="4"/>
      <c r="Z754" s="4"/>
      <c r="AA754" s="4"/>
      <c r="AB754" s="4"/>
      <c r="AD754" s="4"/>
      <c r="AE754" s="4"/>
      <c r="AF754" s="4"/>
      <c r="AH754" s="4"/>
      <c r="AJ754" s="4"/>
      <c r="AK754" s="4"/>
      <c r="AL754" s="4"/>
      <c r="AN754" s="4"/>
      <c r="AO754" s="4"/>
      <c r="AP754" s="4"/>
      <c r="AQ754" s="4"/>
      <c r="AR754" s="4"/>
      <c r="AS754" s="4"/>
      <c r="AT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K754" s="4"/>
    </row>
    <row r="755" spans="1:63" x14ac:dyDescent="0.3">
      <c r="A755" s="103"/>
      <c r="B755" s="103"/>
      <c r="C755" s="103"/>
      <c r="D755" s="208"/>
      <c r="F755" s="178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U755" s="4"/>
      <c r="V755" s="4"/>
      <c r="W755" s="4"/>
      <c r="X755" s="4"/>
      <c r="Y755" s="4"/>
      <c r="Z755" s="4"/>
      <c r="AA755" s="4"/>
      <c r="AB755" s="4"/>
      <c r="AD755" s="4"/>
      <c r="AE755" s="4"/>
      <c r="AF755" s="4"/>
      <c r="AH755" s="4"/>
      <c r="AJ755" s="4"/>
      <c r="AK755" s="4"/>
      <c r="AL755" s="4"/>
      <c r="AN755" s="4"/>
      <c r="AO755" s="4"/>
      <c r="AP755" s="4"/>
      <c r="AQ755" s="4"/>
      <c r="AR755" s="4"/>
      <c r="AS755" s="4"/>
      <c r="AT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K755" s="4"/>
    </row>
    <row r="756" spans="1:63" x14ac:dyDescent="0.3">
      <c r="A756" s="103"/>
      <c r="B756" s="103"/>
      <c r="C756" s="103"/>
      <c r="D756" s="208"/>
      <c r="F756" s="178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U756" s="4"/>
      <c r="V756" s="4"/>
      <c r="W756" s="4"/>
      <c r="X756" s="4"/>
      <c r="Y756" s="4"/>
      <c r="Z756" s="4"/>
      <c r="AA756" s="4"/>
      <c r="AB756" s="4"/>
      <c r="AD756" s="4"/>
      <c r="AE756" s="4"/>
      <c r="AF756" s="4"/>
      <c r="AH756" s="4"/>
      <c r="AJ756" s="4"/>
      <c r="AK756" s="4"/>
      <c r="AL756" s="4"/>
      <c r="AN756" s="4"/>
      <c r="AO756" s="4"/>
      <c r="AP756" s="4"/>
      <c r="AQ756" s="4"/>
      <c r="AR756" s="4"/>
      <c r="AS756" s="4"/>
      <c r="AT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K756" s="4"/>
    </row>
    <row r="757" spans="1:63" x14ac:dyDescent="0.3">
      <c r="A757" s="103"/>
      <c r="B757" s="103"/>
      <c r="C757" s="103"/>
      <c r="D757" s="208"/>
      <c r="F757" s="178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U757" s="4"/>
      <c r="V757" s="4"/>
      <c r="W757" s="4"/>
      <c r="X757" s="4"/>
      <c r="Y757" s="4"/>
      <c r="Z757" s="4"/>
      <c r="AA757" s="4"/>
      <c r="AB757" s="4"/>
      <c r="AD757" s="4"/>
      <c r="AE757" s="4"/>
      <c r="AF757" s="4"/>
      <c r="AH757" s="4"/>
      <c r="AJ757" s="4"/>
      <c r="AK757" s="4"/>
      <c r="AL757" s="4"/>
      <c r="AN757" s="4"/>
      <c r="AO757" s="4"/>
      <c r="AP757" s="4"/>
      <c r="AQ757" s="4"/>
      <c r="AR757" s="4"/>
      <c r="AS757" s="4"/>
      <c r="AT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K757" s="4"/>
    </row>
    <row r="758" spans="1:63" x14ac:dyDescent="0.3">
      <c r="A758" s="103"/>
      <c r="B758" s="103"/>
      <c r="C758" s="103"/>
      <c r="D758" s="208"/>
      <c r="F758" s="178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U758" s="4"/>
      <c r="V758" s="4"/>
      <c r="W758" s="4"/>
      <c r="X758" s="4"/>
      <c r="Y758" s="4"/>
      <c r="Z758" s="4"/>
      <c r="AA758" s="4"/>
      <c r="AB758" s="4"/>
      <c r="AD758" s="4"/>
      <c r="AE758" s="4"/>
      <c r="AF758" s="4"/>
      <c r="AH758" s="4"/>
      <c r="AJ758" s="4"/>
      <c r="AK758" s="4"/>
      <c r="AL758" s="4"/>
      <c r="AN758" s="4"/>
      <c r="AO758" s="4"/>
      <c r="AP758" s="4"/>
      <c r="AQ758" s="4"/>
      <c r="AR758" s="4"/>
      <c r="AS758" s="4"/>
      <c r="AT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K758" s="4"/>
    </row>
    <row r="759" spans="1:63" x14ac:dyDescent="0.3">
      <c r="A759" s="103"/>
      <c r="B759" s="103"/>
      <c r="C759" s="103"/>
      <c r="D759" s="208"/>
      <c r="F759" s="178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U759" s="4"/>
      <c r="V759" s="4"/>
      <c r="W759" s="4"/>
      <c r="X759" s="4"/>
      <c r="Y759" s="4"/>
      <c r="Z759" s="4"/>
      <c r="AA759" s="4"/>
      <c r="AB759" s="4"/>
      <c r="AD759" s="4"/>
      <c r="AE759" s="4"/>
      <c r="AF759" s="4"/>
      <c r="AH759" s="4"/>
      <c r="AJ759" s="4"/>
      <c r="AK759" s="4"/>
      <c r="AL759" s="4"/>
      <c r="AN759" s="4"/>
      <c r="AO759" s="4"/>
      <c r="AP759" s="4"/>
      <c r="AQ759" s="4"/>
      <c r="AR759" s="4"/>
      <c r="AS759" s="4"/>
      <c r="AT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K759" s="4"/>
    </row>
    <row r="760" spans="1:63" x14ac:dyDescent="0.3">
      <c r="A760" s="103"/>
      <c r="B760" s="103"/>
      <c r="C760" s="103"/>
      <c r="D760" s="208"/>
      <c r="F760" s="178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U760" s="4"/>
      <c r="V760" s="4"/>
      <c r="W760" s="4"/>
      <c r="X760" s="4"/>
      <c r="Y760" s="4"/>
      <c r="Z760" s="4"/>
      <c r="AA760" s="4"/>
      <c r="AB760" s="4"/>
      <c r="AD760" s="4"/>
      <c r="AE760" s="4"/>
      <c r="AF760" s="4"/>
      <c r="AH760" s="4"/>
      <c r="AJ760" s="4"/>
      <c r="AK760" s="4"/>
      <c r="AL760" s="4"/>
      <c r="AN760" s="4"/>
      <c r="AO760" s="4"/>
      <c r="AP760" s="4"/>
      <c r="AQ760" s="4"/>
      <c r="AR760" s="4"/>
      <c r="AS760" s="4"/>
      <c r="AT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K760" s="4"/>
    </row>
    <row r="761" spans="1:63" x14ac:dyDescent="0.3">
      <c r="A761" s="103"/>
      <c r="B761" s="103"/>
      <c r="C761" s="103"/>
      <c r="D761" s="208"/>
      <c r="F761" s="178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U761" s="4"/>
      <c r="V761" s="4"/>
      <c r="W761" s="4"/>
      <c r="X761" s="4"/>
      <c r="Y761" s="4"/>
      <c r="Z761" s="4"/>
      <c r="AA761" s="4"/>
      <c r="AB761" s="4"/>
      <c r="AD761" s="4"/>
      <c r="AE761" s="4"/>
      <c r="AF761" s="4"/>
      <c r="AH761" s="4"/>
      <c r="AJ761" s="4"/>
      <c r="AK761" s="4"/>
      <c r="AL761" s="4"/>
      <c r="AN761" s="4"/>
      <c r="AO761" s="4"/>
      <c r="AP761" s="4"/>
      <c r="AQ761" s="4"/>
      <c r="AR761" s="4"/>
      <c r="AS761" s="4"/>
      <c r="AT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K761" s="4"/>
    </row>
    <row r="762" spans="1:63" x14ac:dyDescent="0.3">
      <c r="A762" s="103"/>
      <c r="B762" s="103"/>
      <c r="C762" s="103"/>
      <c r="D762" s="208"/>
      <c r="F762" s="178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U762" s="4"/>
      <c r="V762" s="4"/>
      <c r="W762" s="4"/>
      <c r="X762" s="4"/>
      <c r="Y762" s="4"/>
      <c r="Z762" s="4"/>
      <c r="AA762" s="4"/>
      <c r="AB762" s="4"/>
      <c r="AD762" s="4"/>
      <c r="AE762" s="4"/>
      <c r="AF762" s="4"/>
      <c r="AH762" s="4"/>
      <c r="AJ762" s="4"/>
      <c r="AK762" s="4"/>
      <c r="AL762" s="4"/>
      <c r="AN762" s="4"/>
      <c r="AO762" s="4"/>
      <c r="AP762" s="4"/>
      <c r="AQ762" s="4"/>
      <c r="AR762" s="4"/>
      <c r="AS762" s="4"/>
      <c r="AT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K762" s="4"/>
    </row>
    <row r="763" spans="1:63" x14ac:dyDescent="0.3">
      <c r="A763" s="103"/>
      <c r="B763" s="103"/>
      <c r="C763" s="103"/>
      <c r="D763" s="208"/>
      <c r="F763" s="178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U763" s="4"/>
      <c r="V763" s="4"/>
      <c r="W763" s="4"/>
      <c r="X763" s="4"/>
      <c r="Y763" s="4"/>
      <c r="Z763" s="4"/>
      <c r="AA763" s="4"/>
      <c r="AB763" s="4"/>
      <c r="AD763" s="4"/>
      <c r="AE763" s="4"/>
      <c r="AF763" s="4"/>
      <c r="AH763" s="4"/>
      <c r="AJ763" s="4"/>
      <c r="AK763" s="4"/>
      <c r="AL763" s="4"/>
      <c r="AN763" s="4"/>
      <c r="AO763" s="4"/>
      <c r="AP763" s="4"/>
      <c r="AQ763" s="4"/>
      <c r="AR763" s="4"/>
      <c r="AS763" s="4"/>
      <c r="AT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K763" s="4"/>
    </row>
    <row r="764" spans="1:63" x14ac:dyDescent="0.3">
      <c r="A764" s="103"/>
      <c r="B764" s="103"/>
      <c r="C764" s="103"/>
      <c r="D764" s="208"/>
      <c r="F764" s="178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U764" s="4"/>
      <c r="V764" s="4"/>
      <c r="W764" s="4"/>
      <c r="X764" s="4"/>
      <c r="Y764" s="4"/>
      <c r="Z764" s="4"/>
      <c r="AA764" s="4"/>
      <c r="AB764" s="4"/>
      <c r="AD764" s="4"/>
      <c r="AE764" s="4"/>
      <c r="AF764" s="4"/>
      <c r="AH764" s="4"/>
      <c r="AJ764" s="4"/>
      <c r="AK764" s="4"/>
      <c r="AL764" s="4"/>
      <c r="AN764" s="4"/>
      <c r="AO764" s="4"/>
      <c r="AP764" s="4"/>
      <c r="AQ764" s="4"/>
      <c r="AR764" s="4"/>
      <c r="AS764" s="4"/>
      <c r="AT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K764" s="4"/>
    </row>
    <row r="765" spans="1:63" x14ac:dyDescent="0.3">
      <c r="A765" s="103"/>
      <c r="B765" s="103"/>
      <c r="C765" s="103"/>
      <c r="D765" s="208"/>
      <c r="F765" s="178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U765" s="4"/>
      <c r="V765" s="4"/>
      <c r="W765" s="4"/>
      <c r="X765" s="4"/>
      <c r="Y765" s="4"/>
      <c r="Z765" s="4"/>
      <c r="AA765" s="4"/>
      <c r="AB765" s="4"/>
      <c r="AD765" s="4"/>
      <c r="AE765" s="4"/>
      <c r="AF765" s="4"/>
      <c r="AH765" s="4"/>
      <c r="AJ765" s="4"/>
      <c r="AK765" s="4"/>
      <c r="AL765" s="4"/>
      <c r="AN765" s="4"/>
      <c r="AO765" s="4"/>
      <c r="AP765" s="4"/>
      <c r="AQ765" s="4"/>
      <c r="AR765" s="4"/>
      <c r="AS765" s="4"/>
      <c r="AT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K765" s="4"/>
    </row>
    <row r="766" spans="1:63" x14ac:dyDescent="0.3">
      <c r="A766" s="103"/>
      <c r="B766" s="103"/>
      <c r="C766" s="103"/>
      <c r="D766" s="208"/>
      <c r="F766" s="178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U766" s="4"/>
      <c r="V766" s="4"/>
      <c r="W766" s="4"/>
      <c r="X766" s="4"/>
      <c r="Y766" s="4"/>
      <c r="Z766" s="4"/>
      <c r="AA766" s="4"/>
      <c r="AB766" s="4"/>
      <c r="AD766" s="4"/>
      <c r="AE766" s="4"/>
      <c r="AF766" s="4"/>
      <c r="AH766" s="4"/>
      <c r="AJ766" s="4"/>
      <c r="AK766" s="4"/>
      <c r="AL766" s="4"/>
      <c r="AN766" s="4"/>
      <c r="AO766" s="4"/>
      <c r="AP766" s="4"/>
      <c r="AQ766" s="4"/>
      <c r="AR766" s="4"/>
      <c r="AS766" s="4"/>
      <c r="AT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K766" s="4"/>
    </row>
    <row r="767" spans="1:63" x14ac:dyDescent="0.3">
      <c r="A767" s="103"/>
      <c r="B767" s="103"/>
      <c r="C767" s="103"/>
      <c r="D767" s="208"/>
      <c r="F767" s="178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U767" s="4"/>
      <c r="V767" s="4"/>
      <c r="W767" s="4"/>
      <c r="X767" s="4"/>
      <c r="Y767" s="4"/>
      <c r="Z767" s="4"/>
      <c r="AA767" s="4"/>
      <c r="AB767" s="4"/>
      <c r="AD767" s="4"/>
      <c r="AE767" s="4"/>
      <c r="AF767" s="4"/>
      <c r="AH767" s="4"/>
      <c r="AJ767" s="4"/>
      <c r="AK767" s="4"/>
      <c r="AL767" s="4"/>
      <c r="AN767" s="4"/>
      <c r="AO767" s="4"/>
      <c r="AP767" s="4"/>
      <c r="AQ767" s="4"/>
      <c r="AR767" s="4"/>
      <c r="AS767" s="4"/>
      <c r="AT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K767" s="4"/>
    </row>
    <row r="768" spans="1:63" x14ac:dyDescent="0.3">
      <c r="A768" s="103"/>
      <c r="B768" s="103"/>
      <c r="C768" s="103"/>
      <c r="D768" s="208"/>
      <c r="F768" s="178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U768" s="4"/>
      <c r="V768" s="4"/>
      <c r="W768" s="4"/>
      <c r="X768" s="4"/>
      <c r="Y768" s="4"/>
      <c r="Z768" s="4"/>
      <c r="AA768" s="4"/>
      <c r="AB768" s="4"/>
      <c r="AD768" s="4"/>
      <c r="AE768" s="4"/>
      <c r="AF768" s="4"/>
      <c r="AH768" s="4"/>
      <c r="AJ768" s="4"/>
      <c r="AK768" s="4"/>
      <c r="AL768" s="4"/>
      <c r="AN768" s="4"/>
      <c r="AO768" s="4"/>
      <c r="AP768" s="4"/>
      <c r="AQ768" s="4"/>
      <c r="AR768" s="4"/>
      <c r="AS768" s="4"/>
      <c r="AT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K768" s="4"/>
    </row>
    <row r="769" spans="1:63" x14ac:dyDescent="0.3">
      <c r="A769" s="103"/>
      <c r="B769" s="103"/>
      <c r="C769" s="103"/>
      <c r="D769" s="208"/>
      <c r="F769" s="178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U769" s="4"/>
      <c r="V769" s="4"/>
      <c r="W769" s="4"/>
      <c r="X769" s="4"/>
      <c r="Y769" s="4"/>
      <c r="Z769" s="4"/>
      <c r="AA769" s="4"/>
      <c r="AB769" s="4"/>
      <c r="AD769" s="4"/>
      <c r="AE769" s="4"/>
      <c r="AF769" s="4"/>
      <c r="AH769" s="4"/>
      <c r="AJ769" s="4"/>
      <c r="AK769" s="4"/>
      <c r="AL769" s="4"/>
      <c r="AN769" s="4"/>
      <c r="AO769" s="4"/>
      <c r="AP769" s="4"/>
      <c r="AQ769" s="4"/>
      <c r="AR769" s="4"/>
      <c r="AS769" s="4"/>
      <c r="AT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K769" s="4"/>
    </row>
    <row r="770" spans="1:63" x14ac:dyDescent="0.3">
      <c r="A770" s="103"/>
      <c r="B770" s="103"/>
      <c r="C770" s="103"/>
      <c r="D770" s="208"/>
      <c r="F770" s="178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U770" s="4"/>
      <c r="V770" s="4"/>
      <c r="W770" s="4"/>
      <c r="X770" s="4"/>
      <c r="Y770" s="4"/>
      <c r="Z770" s="4"/>
      <c r="AA770" s="4"/>
      <c r="AB770" s="4"/>
      <c r="AD770" s="4"/>
      <c r="AE770" s="4"/>
      <c r="AF770" s="4"/>
      <c r="AH770" s="4"/>
      <c r="AJ770" s="4"/>
      <c r="AK770" s="4"/>
      <c r="AL770" s="4"/>
      <c r="AN770" s="4"/>
      <c r="AO770" s="4"/>
      <c r="AP770" s="4"/>
      <c r="AQ770" s="4"/>
      <c r="AR770" s="4"/>
      <c r="AS770" s="4"/>
      <c r="AT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K770" s="4"/>
    </row>
    <row r="771" spans="1:63" x14ac:dyDescent="0.3">
      <c r="A771" s="103"/>
      <c r="B771" s="103"/>
      <c r="C771" s="103"/>
      <c r="D771" s="208"/>
      <c r="F771" s="178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U771" s="4"/>
      <c r="V771" s="4"/>
      <c r="W771" s="4"/>
      <c r="X771" s="4"/>
      <c r="Y771" s="4"/>
      <c r="Z771" s="4"/>
      <c r="AA771" s="4"/>
      <c r="AB771" s="4"/>
      <c r="AD771" s="4"/>
      <c r="AE771" s="4"/>
      <c r="AF771" s="4"/>
      <c r="AH771" s="4"/>
      <c r="AJ771" s="4"/>
      <c r="AK771" s="4"/>
      <c r="AL771" s="4"/>
      <c r="AN771" s="4"/>
      <c r="AO771" s="4"/>
      <c r="AP771" s="4"/>
      <c r="AQ771" s="4"/>
      <c r="AR771" s="4"/>
      <c r="AS771" s="4"/>
      <c r="AT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K771" s="4"/>
    </row>
    <row r="772" spans="1:63" x14ac:dyDescent="0.3">
      <c r="A772" s="103"/>
      <c r="B772" s="103"/>
      <c r="C772" s="103"/>
      <c r="D772" s="208"/>
      <c r="F772" s="178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U772" s="4"/>
      <c r="V772" s="4"/>
      <c r="W772" s="4"/>
      <c r="X772" s="4"/>
      <c r="Y772" s="4"/>
      <c r="Z772" s="4"/>
      <c r="AA772" s="4"/>
      <c r="AB772" s="4"/>
      <c r="AD772" s="4"/>
      <c r="AE772" s="4"/>
      <c r="AF772" s="4"/>
      <c r="AH772" s="4"/>
      <c r="AJ772" s="4"/>
      <c r="AK772" s="4"/>
      <c r="AL772" s="4"/>
      <c r="AN772" s="4"/>
      <c r="AO772" s="4"/>
      <c r="AP772" s="4"/>
      <c r="AQ772" s="4"/>
      <c r="AR772" s="4"/>
      <c r="AS772" s="4"/>
      <c r="AT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K772" s="4"/>
    </row>
    <row r="773" spans="1:63" x14ac:dyDescent="0.3">
      <c r="A773" s="103"/>
      <c r="B773" s="103"/>
      <c r="C773" s="103"/>
      <c r="D773" s="208"/>
      <c r="F773" s="178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U773" s="4"/>
      <c r="V773" s="4"/>
      <c r="W773" s="4"/>
      <c r="X773" s="4"/>
      <c r="Y773" s="4"/>
      <c r="Z773" s="4"/>
      <c r="AA773" s="4"/>
      <c r="AB773" s="4"/>
      <c r="AD773" s="4"/>
      <c r="AE773" s="4"/>
      <c r="AF773" s="4"/>
      <c r="AH773" s="4"/>
      <c r="AJ773" s="4"/>
      <c r="AK773" s="4"/>
      <c r="AL773" s="4"/>
      <c r="AN773" s="4"/>
      <c r="AO773" s="4"/>
      <c r="AP773" s="4"/>
      <c r="AQ773" s="4"/>
      <c r="AR773" s="4"/>
      <c r="AS773" s="4"/>
      <c r="AT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K773" s="4"/>
    </row>
    <row r="774" spans="1:63" x14ac:dyDescent="0.3">
      <c r="A774" s="103"/>
      <c r="B774" s="103"/>
      <c r="C774" s="103"/>
      <c r="D774" s="208"/>
      <c r="F774" s="178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U774" s="4"/>
      <c r="V774" s="4"/>
      <c r="W774" s="4"/>
      <c r="X774" s="4"/>
      <c r="Y774" s="4"/>
      <c r="Z774" s="4"/>
      <c r="AA774" s="4"/>
      <c r="AB774" s="4"/>
      <c r="AD774" s="4"/>
      <c r="AE774" s="4"/>
      <c r="AF774" s="4"/>
      <c r="AH774" s="4"/>
      <c r="AJ774" s="4"/>
      <c r="AK774" s="4"/>
      <c r="AL774" s="4"/>
      <c r="AN774" s="4"/>
      <c r="AO774" s="4"/>
      <c r="AP774" s="4"/>
      <c r="AQ774" s="4"/>
      <c r="AR774" s="4"/>
      <c r="AS774" s="4"/>
      <c r="AT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K774" s="4"/>
    </row>
    <row r="775" spans="1:63" x14ac:dyDescent="0.3">
      <c r="A775" s="103"/>
      <c r="B775" s="103"/>
      <c r="C775" s="103"/>
      <c r="D775" s="208"/>
      <c r="F775" s="178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U775" s="4"/>
      <c r="V775" s="4"/>
      <c r="W775" s="4"/>
      <c r="X775" s="4"/>
      <c r="Y775" s="4"/>
      <c r="Z775" s="4"/>
      <c r="AA775" s="4"/>
      <c r="AB775" s="4"/>
      <c r="AD775" s="4"/>
      <c r="AE775" s="4"/>
      <c r="AF775" s="4"/>
      <c r="AH775" s="4"/>
      <c r="AJ775" s="4"/>
      <c r="AK775" s="4"/>
      <c r="AL775" s="4"/>
      <c r="AN775" s="4"/>
      <c r="AO775" s="4"/>
      <c r="AP775" s="4"/>
      <c r="AQ775" s="4"/>
      <c r="AR775" s="4"/>
      <c r="AS775" s="4"/>
      <c r="AT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K775" s="4"/>
    </row>
    <row r="776" spans="1:63" x14ac:dyDescent="0.3">
      <c r="A776" s="103"/>
      <c r="B776" s="103"/>
      <c r="C776" s="103"/>
      <c r="D776" s="208"/>
      <c r="F776" s="178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U776" s="4"/>
      <c r="V776" s="4"/>
      <c r="W776" s="4"/>
      <c r="X776" s="4"/>
      <c r="Y776" s="4"/>
      <c r="Z776" s="4"/>
      <c r="AA776" s="4"/>
      <c r="AB776" s="4"/>
      <c r="AD776" s="4"/>
      <c r="AE776" s="4"/>
      <c r="AF776" s="4"/>
      <c r="AH776" s="4"/>
      <c r="AJ776" s="4"/>
      <c r="AK776" s="4"/>
      <c r="AL776" s="4"/>
      <c r="AN776" s="4"/>
      <c r="AO776" s="4"/>
      <c r="AP776" s="4"/>
      <c r="AQ776" s="4"/>
      <c r="AR776" s="4"/>
      <c r="AS776" s="4"/>
      <c r="AT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K776" s="4"/>
    </row>
    <row r="777" spans="1:63" x14ac:dyDescent="0.3">
      <c r="A777" s="103"/>
      <c r="B777" s="103"/>
      <c r="C777" s="103"/>
      <c r="D777" s="208"/>
      <c r="F777" s="178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U777" s="4"/>
      <c r="V777" s="4"/>
      <c r="W777" s="4"/>
      <c r="X777" s="4"/>
      <c r="Y777" s="4"/>
      <c r="Z777" s="4"/>
      <c r="AA777" s="4"/>
      <c r="AB777" s="4"/>
      <c r="AD777" s="4"/>
      <c r="AE777" s="4"/>
      <c r="AF777" s="4"/>
      <c r="AH777" s="4"/>
      <c r="AJ777" s="4"/>
      <c r="AK777" s="4"/>
      <c r="AL777" s="4"/>
      <c r="AN777" s="4"/>
      <c r="AO777" s="4"/>
      <c r="AP777" s="4"/>
      <c r="AQ777" s="4"/>
      <c r="AR777" s="4"/>
      <c r="AS777" s="4"/>
      <c r="AT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K777" s="4"/>
    </row>
    <row r="778" spans="1:63" x14ac:dyDescent="0.3">
      <c r="A778" s="103"/>
      <c r="B778" s="103"/>
      <c r="C778" s="103"/>
      <c r="D778" s="208"/>
      <c r="F778" s="178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U778" s="4"/>
      <c r="V778" s="4"/>
      <c r="W778" s="4"/>
      <c r="X778" s="4"/>
      <c r="Y778" s="4"/>
      <c r="Z778" s="4"/>
      <c r="AA778" s="4"/>
      <c r="AB778" s="4"/>
      <c r="AD778" s="4"/>
      <c r="AE778" s="4"/>
      <c r="AF778" s="4"/>
      <c r="AH778" s="4"/>
      <c r="AJ778" s="4"/>
      <c r="AK778" s="4"/>
      <c r="AL778" s="4"/>
      <c r="AN778" s="4"/>
      <c r="AO778" s="4"/>
      <c r="AP778" s="4"/>
      <c r="AQ778" s="4"/>
      <c r="AR778" s="4"/>
      <c r="AS778" s="4"/>
      <c r="AT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K778" s="4"/>
    </row>
    <row r="779" spans="1:63" x14ac:dyDescent="0.3">
      <c r="A779" s="103"/>
      <c r="B779" s="103"/>
      <c r="C779" s="103"/>
      <c r="D779" s="208"/>
      <c r="F779" s="178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U779" s="4"/>
      <c r="V779" s="4"/>
      <c r="W779" s="4"/>
      <c r="X779" s="4"/>
      <c r="Y779" s="4"/>
      <c r="Z779" s="4"/>
      <c r="AA779" s="4"/>
      <c r="AB779" s="4"/>
      <c r="AD779" s="4"/>
      <c r="AE779" s="4"/>
      <c r="AF779" s="4"/>
      <c r="AH779" s="4"/>
      <c r="AJ779" s="4"/>
      <c r="AK779" s="4"/>
      <c r="AL779" s="4"/>
      <c r="AN779" s="4"/>
      <c r="AO779" s="4"/>
      <c r="AP779" s="4"/>
      <c r="AQ779" s="4"/>
      <c r="AR779" s="4"/>
      <c r="AS779" s="4"/>
      <c r="AT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K779" s="4"/>
    </row>
    <row r="780" spans="1:63" x14ac:dyDescent="0.3">
      <c r="A780" s="103"/>
      <c r="B780" s="103"/>
      <c r="C780" s="103"/>
      <c r="D780" s="208"/>
      <c r="F780" s="178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U780" s="4"/>
      <c r="V780" s="4"/>
      <c r="W780" s="4"/>
      <c r="X780" s="4"/>
      <c r="Y780" s="4"/>
      <c r="Z780" s="4"/>
      <c r="AA780" s="4"/>
      <c r="AB780" s="4"/>
      <c r="AD780" s="4"/>
      <c r="AE780" s="4"/>
      <c r="AF780" s="4"/>
      <c r="AH780" s="4"/>
      <c r="AJ780" s="4"/>
      <c r="AK780" s="4"/>
      <c r="AL780" s="4"/>
      <c r="AN780" s="4"/>
      <c r="AO780" s="4"/>
      <c r="AP780" s="4"/>
      <c r="AQ780" s="4"/>
      <c r="AR780" s="4"/>
      <c r="AS780" s="4"/>
      <c r="AT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K780" s="4"/>
    </row>
    <row r="781" spans="1:63" x14ac:dyDescent="0.3">
      <c r="A781" s="103"/>
      <c r="B781" s="103"/>
      <c r="C781" s="103"/>
      <c r="D781" s="208"/>
      <c r="F781" s="178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U781" s="4"/>
      <c r="V781" s="4"/>
      <c r="W781" s="4"/>
      <c r="X781" s="4"/>
      <c r="Y781" s="4"/>
      <c r="Z781" s="4"/>
      <c r="AA781" s="4"/>
      <c r="AB781" s="4"/>
      <c r="AD781" s="4"/>
      <c r="AE781" s="4"/>
      <c r="AF781" s="4"/>
      <c r="AH781" s="4"/>
      <c r="AJ781" s="4"/>
      <c r="AK781" s="4"/>
      <c r="AL781" s="4"/>
      <c r="AN781" s="4"/>
      <c r="AO781" s="4"/>
      <c r="AP781" s="4"/>
      <c r="AQ781" s="4"/>
      <c r="AR781" s="4"/>
      <c r="AS781" s="4"/>
      <c r="AT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K781" s="4"/>
    </row>
    <row r="782" spans="1:63" x14ac:dyDescent="0.3">
      <c r="A782" s="103"/>
      <c r="B782" s="103"/>
      <c r="C782" s="103"/>
      <c r="D782" s="208"/>
      <c r="F782" s="178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U782" s="4"/>
      <c r="V782" s="4"/>
      <c r="W782" s="4"/>
      <c r="X782" s="4"/>
      <c r="Y782" s="4"/>
      <c r="Z782" s="4"/>
      <c r="AA782" s="4"/>
      <c r="AB782" s="4"/>
      <c r="AD782" s="4"/>
      <c r="AE782" s="4"/>
      <c r="AF782" s="4"/>
      <c r="AH782" s="4"/>
      <c r="AJ782" s="4"/>
      <c r="AK782" s="4"/>
      <c r="AL782" s="4"/>
      <c r="AN782" s="4"/>
      <c r="AO782" s="4"/>
      <c r="AP782" s="4"/>
      <c r="AQ782" s="4"/>
      <c r="AR782" s="4"/>
      <c r="AS782" s="4"/>
      <c r="AT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K782" s="4"/>
    </row>
    <row r="783" spans="1:63" x14ac:dyDescent="0.3">
      <c r="A783" s="103"/>
      <c r="B783" s="103"/>
      <c r="C783" s="103"/>
      <c r="D783" s="208"/>
      <c r="F783" s="178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U783" s="4"/>
      <c r="V783" s="4"/>
      <c r="W783" s="4"/>
      <c r="X783" s="4"/>
      <c r="Y783" s="4"/>
      <c r="Z783" s="4"/>
      <c r="AA783" s="4"/>
      <c r="AB783" s="4"/>
      <c r="AD783" s="4"/>
      <c r="AE783" s="4"/>
      <c r="AF783" s="4"/>
      <c r="AH783" s="4"/>
      <c r="AJ783" s="4"/>
      <c r="AK783" s="4"/>
      <c r="AL783" s="4"/>
      <c r="AN783" s="4"/>
      <c r="AO783" s="4"/>
      <c r="AP783" s="4"/>
      <c r="AQ783" s="4"/>
      <c r="AR783" s="4"/>
      <c r="AS783" s="4"/>
      <c r="AT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K783" s="4"/>
    </row>
    <row r="784" spans="1:63" x14ac:dyDescent="0.3">
      <c r="A784" s="103"/>
      <c r="B784" s="103"/>
      <c r="C784" s="103"/>
      <c r="D784" s="208"/>
      <c r="F784" s="178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U784" s="4"/>
      <c r="V784" s="4"/>
      <c r="W784" s="4"/>
      <c r="X784" s="4"/>
      <c r="Y784" s="4"/>
      <c r="Z784" s="4"/>
      <c r="AA784" s="4"/>
      <c r="AB784" s="4"/>
      <c r="AD784" s="4"/>
      <c r="AE784" s="4"/>
      <c r="AF784" s="4"/>
      <c r="AH784" s="4"/>
      <c r="AJ784" s="4"/>
      <c r="AK784" s="4"/>
      <c r="AL784" s="4"/>
      <c r="AN784" s="4"/>
      <c r="AO784" s="4"/>
      <c r="AP784" s="4"/>
      <c r="AQ784" s="4"/>
      <c r="AR784" s="4"/>
      <c r="AS784" s="4"/>
      <c r="AT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K784" s="4"/>
    </row>
    <row r="785" spans="1:63" x14ac:dyDescent="0.3">
      <c r="A785" s="103"/>
      <c r="B785" s="103"/>
      <c r="C785" s="103"/>
      <c r="D785" s="208"/>
      <c r="F785" s="178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U785" s="4"/>
      <c r="V785" s="4"/>
      <c r="W785" s="4"/>
      <c r="X785" s="4"/>
      <c r="Y785" s="4"/>
      <c r="Z785" s="4"/>
      <c r="AA785" s="4"/>
      <c r="AB785" s="4"/>
      <c r="AD785" s="4"/>
      <c r="AE785" s="4"/>
      <c r="AF785" s="4"/>
      <c r="AH785" s="4"/>
      <c r="AJ785" s="4"/>
      <c r="AK785" s="4"/>
      <c r="AL785" s="4"/>
      <c r="AN785" s="4"/>
      <c r="AO785" s="4"/>
      <c r="AP785" s="4"/>
      <c r="AQ785" s="4"/>
      <c r="AR785" s="4"/>
      <c r="AS785" s="4"/>
      <c r="AT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K785" s="4"/>
    </row>
    <row r="786" spans="1:63" x14ac:dyDescent="0.3">
      <c r="A786" s="103"/>
      <c r="B786" s="103"/>
      <c r="C786" s="103"/>
      <c r="D786" s="208"/>
      <c r="F786" s="178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U786" s="4"/>
      <c r="V786" s="4"/>
      <c r="W786" s="4"/>
      <c r="X786" s="4"/>
      <c r="Y786" s="4"/>
      <c r="Z786" s="4"/>
      <c r="AA786" s="4"/>
      <c r="AB786" s="4"/>
      <c r="AD786" s="4"/>
      <c r="AE786" s="4"/>
      <c r="AF786" s="4"/>
      <c r="AH786" s="4"/>
      <c r="AJ786" s="4"/>
      <c r="AK786" s="4"/>
      <c r="AL786" s="4"/>
      <c r="AN786" s="4"/>
      <c r="AO786" s="4"/>
      <c r="AP786" s="4"/>
      <c r="AQ786" s="4"/>
      <c r="AR786" s="4"/>
      <c r="AS786" s="4"/>
      <c r="AT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K786" s="4"/>
    </row>
    <row r="787" spans="1:63" x14ac:dyDescent="0.3">
      <c r="A787" s="103"/>
      <c r="B787" s="103"/>
      <c r="C787" s="103"/>
      <c r="D787" s="208"/>
      <c r="F787" s="178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U787" s="4"/>
      <c r="V787" s="4"/>
      <c r="W787" s="4"/>
      <c r="X787" s="4"/>
      <c r="Y787" s="4"/>
      <c r="Z787" s="4"/>
      <c r="AA787" s="4"/>
      <c r="AB787" s="4"/>
      <c r="AD787" s="4"/>
      <c r="AE787" s="4"/>
      <c r="AF787" s="4"/>
      <c r="AH787" s="4"/>
      <c r="AJ787" s="4"/>
      <c r="AK787" s="4"/>
      <c r="AL787" s="4"/>
      <c r="AN787" s="4"/>
      <c r="AO787" s="4"/>
      <c r="AP787" s="4"/>
      <c r="AQ787" s="4"/>
      <c r="AR787" s="4"/>
      <c r="AS787" s="4"/>
      <c r="AT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K787" s="4"/>
    </row>
    <row r="788" spans="1:63" x14ac:dyDescent="0.3">
      <c r="A788" s="103"/>
      <c r="B788" s="103"/>
      <c r="C788" s="103"/>
      <c r="D788" s="208"/>
      <c r="F788" s="178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U788" s="4"/>
      <c r="V788" s="4"/>
      <c r="W788" s="4"/>
      <c r="X788" s="4"/>
      <c r="Y788" s="4"/>
      <c r="Z788" s="4"/>
      <c r="AA788" s="4"/>
      <c r="AB788" s="4"/>
      <c r="AD788" s="4"/>
      <c r="AE788" s="4"/>
      <c r="AF788" s="4"/>
      <c r="AH788" s="4"/>
      <c r="AJ788" s="4"/>
      <c r="AK788" s="4"/>
      <c r="AL788" s="4"/>
      <c r="AN788" s="4"/>
      <c r="AO788" s="4"/>
      <c r="AP788" s="4"/>
      <c r="AQ788" s="4"/>
      <c r="AR788" s="4"/>
      <c r="AS788" s="4"/>
      <c r="AT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K788" s="4"/>
    </row>
    <row r="789" spans="1:63" x14ac:dyDescent="0.3">
      <c r="A789" s="103"/>
      <c r="B789" s="103"/>
      <c r="C789" s="103"/>
      <c r="D789" s="208"/>
      <c r="F789" s="178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U789" s="4"/>
      <c r="V789" s="4"/>
      <c r="W789" s="4"/>
      <c r="X789" s="4"/>
      <c r="Y789" s="4"/>
      <c r="Z789" s="4"/>
      <c r="AA789" s="4"/>
      <c r="AB789" s="4"/>
      <c r="AD789" s="4"/>
      <c r="AE789" s="4"/>
      <c r="AF789" s="4"/>
      <c r="AH789" s="4"/>
      <c r="AJ789" s="4"/>
      <c r="AK789" s="4"/>
      <c r="AL789" s="4"/>
      <c r="AN789" s="4"/>
      <c r="AO789" s="4"/>
      <c r="AP789" s="4"/>
      <c r="AQ789" s="4"/>
      <c r="AR789" s="4"/>
      <c r="AS789" s="4"/>
      <c r="AT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K789" s="4"/>
    </row>
    <row r="790" spans="1:63" x14ac:dyDescent="0.3">
      <c r="A790" s="103"/>
      <c r="B790" s="103"/>
      <c r="C790" s="103"/>
      <c r="D790" s="208"/>
      <c r="F790" s="178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U790" s="4"/>
      <c r="V790" s="4"/>
      <c r="W790" s="4"/>
      <c r="X790" s="4"/>
      <c r="Y790" s="4"/>
      <c r="Z790" s="4"/>
      <c r="AA790" s="4"/>
      <c r="AB790" s="4"/>
      <c r="AD790" s="4"/>
      <c r="AE790" s="4"/>
      <c r="AF790" s="4"/>
      <c r="AH790" s="4"/>
      <c r="AJ790" s="4"/>
      <c r="AK790" s="4"/>
      <c r="AL790" s="4"/>
      <c r="AN790" s="4"/>
      <c r="AO790" s="4"/>
      <c r="AP790" s="4"/>
      <c r="AQ790" s="4"/>
      <c r="AR790" s="4"/>
      <c r="AS790" s="4"/>
      <c r="AT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K790" s="4"/>
    </row>
    <row r="791" spans="1:63" x14ac:dyDescent="0.3">
      <c r="A791" s="103"/>
      <c r="B791" s="103"/>
      <c r="C791" s="103"/>
      <c r="D791" s="208"/>
      <c r="F791" s="178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U791" s="4"/>
      <c r="V791" s="4"/>
      <c r="W791" s="4"/>
      <c r="X791" s="4"/>
      <c r="Y791" s="4"/>
      <c r="Z791" s="4"/>
      <c r="AA791" s="4"/>
      <c r="AB791" s="4"/>
      <c r="AD791" s="4"/>
      <c r="AE791" s="4"/>
      <c r="AF791" s="4"/>
      <c r="AH791" s="4"/>
      <c r="AJ791" s="4"/>
      <c r="AK791" s="4"/>
      <c r="AL791" s="4"/>
      <c r="AN791" s="4"/>
      <c r="AO791" s="4"/>
      <c r="AP791" s="4"/>
      <c r="AQ791" s="4"/>
      <c r="AR791" s="4"/>
      <c r="AS791" s="4"/>
      <c r="AT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K791" s="4"/>
    </row>
    <row r="792" spans="1:63" x14ac:dyDescent="0.3">
      <c r="A792" s="103"/>
      <c r="B792" s="103"/>
      <c r="C792" s="103"/>
      <c r="D792" s="208"/>
      <c r="F792" s="178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U792" s="4"/>
      <c r="V792" s="4"/>
      <c r="W792" s="4"/>
      <c r="X792" s="4"/>
      <c r="Y792" s="4"/>
      <c r="Z792" s="4"/>
      <c r="AA792" s="4"/>
      <c r="AB792" s="4"/>
      <c r="AD792" s="4"/>
      <c r="AE792" s="4"/>
      <c r="AF792" s="4"/>
      <c r="AH792" s="4"/>
      <c r="AJ792" s="4"/>
      <c r="AK792" s="4"/>
      <c r="AL792" s="4"/>
      <c r="AN792" s="4"/>
      <c r="AO792" s="4"/>
      <c r="AP792" s="4"/>
      <c r="AQ792" s="4"/>
      <c r="AR792" s="4"/>
      <c r="AS792" s="4"/>
      <c r="AT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K792" s="4"/>
    </row>
    <row r="793" spans="1:63" x14ac:dyDescent="0.3">
      <c r="A793" s="103"/>
      <c r="B793" s="103"/>
      <c r="C793" s="103"/>
      <c r="D793" s="208"/>
      <c r="F793" s="178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U793" s="4"/>
      <c r="V793" s="4"/>
      <c r="W793" s="4"/>
      <c r="X793" s="4"/>
      <c r="Y793" s="4"/>
      <c r="Z793" s="4"/>
      <c r="AA793" s="4"/>
      <c r="AB793" s="4"/>
      <c r="AD793" s="4"/>
      <c r="AE793" s="4"/>
      <c r="AF793" s="4"/>
      <c r="AH793" s="4"/>
      <c r="AJ793" s="4"/>
      <c r="AK793" s="4"/>
      <c r="AL793" s="4"/>
      <c r="AN793" s="4"/>
      <c r="AO793" s="4"/>
      <c r="AP793" s="4"/>
      <c r="AQ793" s="4"/>
      <c r="AR793" s="4"/>
      <c r="AS793" s="4"/>
      <c r="AT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K793" s="4"/>
    </row>
    <row r="794" spans="1:63" x14ac:dyDescent="0.3">
      <c r="A794" s="103"/>
      <c r="B794" s="103"/>
      <c r="C794" s="103"/>
      <c r="D794" s="208"/>
      <c r="F794" s="178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U794" s="4"/>
      <c r="V794" s="4"/>
      <c r="W794" s="4"/>
      <c r="X794" s="4"/>
      <c r="Y794" s="4"/>
      <c r="Z794" s="4"/>
      <c r="AA794" s="4"/>
      <c r="AB794" s="4"/>
      <c r="AD794" s="4"/>
      <c r="AE794" s="4"/>
      <c r="AF794" s="4"/>
      <c r="AH794" s="4"/>
      <c r="AJ794" s="4"/>
      <c r="AK794" s="4"/>
      <c r="AL794" s="4"/>
      <c r="AN794" s="4"/>
      <c r="AO794" s="4"/>
      <c r="AP794" s="4"/>
      <c r="AQ794" s="4"/>
      <c r="AR794" s="4"/>
      <c r="AS794" s="4"/>
      <c r="AT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K794" s="4"/>
    </row>
    <row r="795" spans="1:63" x14ac:dyDescent="0.3">
      <c r="A795" s="103"/>
      <c r="B795" s="103"/>
      <c r="C795" s="103"/>
      <c r="D795" s="208"/>
      <c r="F795" s="178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U795" s="4"/>
      <c r="V795" s="4"/>
      <c r="W795" s="4"/>
      <c r="X795" s="4"/>
      <c r="Y795" s="4"/>
      <c r="Z795" s="4"/>
      <c r="AA795" s="4"/>
      <c r="AB795" s="4"/>
      <c r="AD795" s="4"/>
      <c r="AE795" s="4"/>
      <c r="AF795" s="4"/>
      <c r="AH795" s="4"/>
      <c r="AJ795" s="4"/>
      <c r="AK795" s="4"/>
      <c r="AL795" s="4"/>
      <c r="AN795" s="4"/>
      <c r="AO795" s="4"/>
      <c r="AP795" s="4"/>
      <c r="AQ795" s="4"/>
      <c r="AR795" s="4"/>
      <c r="AS795" s="4"/>
      <c r="AT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K795" s="4"/>
    </row>
    <row r="796" spans="1:63" x14ac:dyDescent="0.3">
      <c r="A796" s="103"/>
      <c r="B796" s="103"/>
      <c r="C796" s="103"/>
      <c r="D796" s="208"/>
      <c r="F796" s="178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U796" s="4"/>
      <c r="V796" s="4"/>
      <c r="W796" s="4"/>
      <c r="X796" s="4"/>
      <c r="Y796" s="4"/>
      <c r="Z796" s="4"/>
      <c r="AA796" s="4"/>
      <c r="AB796" s="4"/>
      <c r="AD796" s="4"/>
      <c r="AE796" s="4"/>
      <c r="AF796" s="4"/>
      <c r="AH796" s="4"/>
      <c r="AJ796" s="4"/>
      <c r="AK796" s="4"/>
      <c r="AL796" s="4"/>
      <c r="AN796" s="4"/>
      <c r="AO796" s="4"/>
      <c r="AP796" s="4"/>
      <c r="AQ796" s="4"/>
      <c r="AR796" s="4"/>
      <c r="AS796" s="4"/>
      <c r="AT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K796" s="4"/>
    </row>
    <row r="797" spans="1:63" x14ac:dyDescent="0.3">
      <c r="A797" s="103"/>
      <c r="B797" s="103"/>
      <c r="C797" s="103"/>
      <c r="D797" s="208"/>
      <c r="F797" s="178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U797" s="4"/>
      <c r="V797" s="4"/>
      <c r="W797" s="4"/>
      <c r="X797" s="4"/>
      <c r="Y797" s="4"/>
      <c r="Z797" s="4"/>
      <c r="AA797" s="4"/>
      <c r="AB797" s="4"/>
      <c r="AD797" s="4"/>
      <c r="AE797" s="4"/>
      <c r="AF797" s="4"/>
      <c r="AH797" s="4"/>
      <c r="AJ797" s="4"/>
      <c r="AK797" s="4"/>
      <c r="AL797" s="4"/>
      <c r="AN797" s="4"/>
      <c r="AO797" s="4"/>
      <c r="AP797" s="4"/>
      <c r="AQ797" s="4"/>
      <c r="AR797" s="4"/>
      <c r="AS797" s="4"/>
      <c r="AT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K797" s="4"/>
    </row>
    <row r="798" spans="1:63" x14ac:dyDescent="0.3">
      <c r="A798" s="103"/>
      <c r="B798" s="103"/>
      <c r="C798" s="103"/>
      <c r="D798" s="208"/>
      <c r="F798" s="178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U798" s="4"/>
      <c r="V798" s="4"/>
      <c r="W798" s="4"/>
      <c r="X798" s="4"/>
      <c r="Y798" s="4"/>
      <c r="Z798" s="4"/>
      <c r="AA798" s="4"/>
      <c r="AB798" s="4"/>
      <c r="AD798" s="4"/>
      <c r="AE798" s="4"/>
      <c r="AF798" s="4"/>
      <c r="AH798" s="4"/>
      <c r="AJ798" s="4"/>
      <c r="AK798" s="4"/>
      <c r="AL798" s="4"/>
      <c r="AN798" s="4"/>
      <c r="AO798" s="4"/>
      <c r="AP798" s="4"/>
      <c r="AQ798" s="4"/>
      <c r="AR798" s="4"/>
      <c r="AS798" s="4"/>
      <c r="AT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K798" s="4"/>
    </row>
    <row r="799" spans="1:63" x14ac:dyDescent="0.3">
      <c r="A799" s="103"/>
      <c r="B799" s="103"/>
      <c r="C799" s="103"/>
      <c r="D799" s="208"/>
      <c r="F799" s="178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U799" s="4"/>
      <c r="V799" s="4"/>
      <c r="W799" s="4"/>
      <c r="X799" s="4"/>
      <c r="Y799" s="4"/>
      <c r="Z799" s="4"/>
      <c r="AA799" s="4"/>
      <c r="AB799" s="4"/>
      <c r="AD799" s="4"/>
      <c r="AE799" s="4"/>
      <c r="AF799" s="4"/>
      <c r="AH799" s="4"/>
      <c r="AJ799" s="4"/>
      <c r="AK799" s="4"/>
      <c r="AL799" s="4"/>
      <c r="AN799" s="4"/>
      <c r="AO799" s="4"/>
      <c r="AP799" s="4"/>
      <c r="AQ799" s="4"/>
      <c r="AR799" s="4"/>
      <c r="AS799" s="4"/>
      <c r="AT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K799" s="4"/>
    </row>
    <row r="800" spans="1:63" x14ac:dyDescent="0.3">
      <c r="A800" s="103"/>
      <c r="B800" s="103"/>
      <c r="C800" s="103"/>
      <c r="D800" s="208"/>
      <c r="F800" s="178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U800" s="4"/>
      <c r="V800" s="4"/>
      <c r="W800" s="4"/>
      <c r="X800" s="4"/>
      <c r="Y800" s="4"/>
      <c r="Z800" s="4"/>
      <c r="AA800" s="4"/>
      <c r="AB800" s="4"/>
      <c r="AD800" s="4"/>
      <c r="AE800" s="4"/>
      <c r="AF800" s="4"/>
      <c r="AH800" s="4"/>
      <c r="AJ800" s="4"/>
      <c r="AK800" s="4"/>
      <c r="AL800" s="4"/>
      <c r="AN800" s="4"/>
      <c r="AO800" s="4"/>
      <c r="AP800" s="4"/>
      <c r="AQ800" s="4"/>
      <c r="AR800" s="4"/>
      <c r="AS800" s="4"/>
      <c r="AT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K800" s="4"/>
    </row>
    <row r="801" spans="1:63" x14ac:dyDescent="0.3">
      <c r="A801" s="103"/>
      <c r="B801" s="103"/>
      <c r="C801" s="103"/>
      <c r="D801" s="208"/>
      <c r="F801" s="178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U801" s="4"/>
      <c r="V801" s="4"/>
      <c r="W801" s="4"/>
      <c r="X801" s="4"/>
      <c r="Y801" s="4"/>
      <c r="Z801" s="4"/>
      <c r="AA801" s="4"/>
      <c r="AB801" s="4"/>
      <c r="AD801" s="4"/>
      <c r="AE801" s="4"/>
      <c r="AF801" s="4"/>
      <c r="AH801" s="4"/>
      <c r="AJ801" s="4"/>
      <c r="AK801" s="4"/>
      <c r="AL801" s="4"/>
      <c r="AN801" s="4"/>
      <c r="AO801" s="4"/>
      <c r="AP801" s="4"/>
      <c r="AQ801" s="4"/>
      <c r="AR801" s="4"/>
      <c r="AS801" s="4"/>
      <c r="AT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K801" s="4"/>
    </row>
    <row r="802" spans="1:63" x14ac:dyDescent="0.3">
      <c r="A802" s="103"/>
      <c r="B802" s="103"/>
      <c r="C802" s="103"/>
      <c r="D802" s="208"/>
      <c r="F802" s="178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U802" s="4"/>
      <c r="V802" s="4"/>
      <c r="W802" s="4"/>
      <c r="X802" s="4"/>
      <c r="Y802" s="4"/>
      <c r="Z802" s="4"/>
      <c r="AA802" s="4"/>
      <c r="AB802" s="4"/>
      <c r="AD802" s="4"/>
      <c r="AE802" s="4"/>
      <c r="AF802" s="4"/>
      <c r="AH802" s="4"/>
      <c r="AJ802" s="4"/>
      <c r="AK802" s="4"/>
      <c r="AL802" s="4"/>
      <c r="AN802" s="4"/>
      <c r="AO802" s="4"/>
      <c r="AP802" s="4"/>
      <c r="AQ802" s="4"/>
      <c r="AR802" s="4"/>
      <c r="AS802" s="4"/>
      <c r="AT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K802" s="4"/>
    </row>
    <row r="803" spans="1:63" x14ac:dyDescent="0.3">
      <c r="A803" s="103"/>
      <c r="B803" s="103"/>
      <c r="C803" s="103"/>
      <c r="D803" s="208"/>
      <c r="F803" s="178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U803" s="4"/>
      <c r="V803" s="4"/>
      <c r="W803" s="4"/>
      <c r="X803" s="4"/>
      <c r="Y803" s="4"/>
      <c r="Z803" s="4"/>
      <c r="AA803" s="4"/>
      <c r="AB803" s="4"/>
      <c r="AD803" s="4"/>
      <c r="AE803" s="4"/>
      <c r="AF803" s="4"/>
      <c r="AH803" s="4"/>
      <c r="AJ803" s="4"/>
      <c r="AK803" s="4"/>
      <c r="AL803" s="4"/>
      <c r="AN803" s="4"/>
      <c r="AO803" s="4"/>
      <c r="AP803" s="4"/>
      <c r="AQ803" s="4"/>
      <c r="AR803" s="4"/>
      <c r="AS803" s="4"/>
      <c r="AT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K803" s="4"/>
    </row>
    <row r="804" spans="1:63" x14ac:dyDescent="0.3">
      <c r="A804" s="103"/>
      <c r="B804" s="103"/>
      <c r="C804" s="103"/>
      <c r="D804" s="208"/>
      <c r="F804" s="178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U804" s="4"/>
      <c r="V804" s="4"/>
      <c r="W804" s="4"/>
      <c r="X804" s="4"/>
      <c r="Y804" s="4"/>
      <c r="Z804" s="4"/>
      <c r="AA804" s="4"/>
      <c r="AB804" s="4"/>
      <c r="AD804" s="4"/>
      <c r="AE804" s="4"/>
      <c r="AF804" s="4"/>
      <c r="AH804" s="4"/>
      <c r="AJ804" s="4"/>
      <c r="AK804" s="4"/>
      <c r="AL804" s="4"/>
      <c r="AN804" s="4"/>
      <c r="AO804" s="4"/>
      <c r="AP804" s="4"/>
      <c r="AQ804" s="4"/>
      <c r="AR804" s="4"/>
      <c r="AS804" s="4"/>
      <c r="AT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K804" s="4"/>
    </row>
    <row r="805" spans="1:63" x14ac:dyDescent="0.3">
      <c r="A805" s="103"/>
      <c r="B805" s="103"/>
      <c r="C805" s="103"/>
      <c r="D805" s="208"/>
      <c r="F805" s="178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U805" s="4"/>
      <c r="V805" s="4"/>
      <c r="W805" s="4"/>
      <c r="X805" s="4"/>
      <c r="Y805" s="4"/>
      <c r="Z805" s="4"/>
      <c r="AA805" s="4"/>
      <c r="AB805" s="4"/>
      <c r="AD805" s="4"/>
      <c r="AE805" s="4"/>
      <c r="AF805" s="4"/>
      <c r="AH805" s="4"/>
      <c r="AJ805" s="4"/>
      <c r="AK805" s="4"/>
      <c r="AL805" s="4"/>
      <c r="AN805" s="4"/>
      <c r="AO805" s="4"/>
      <c r="AP805" s="4"/>
      <c r="AQ805" s="4"/>
      <c r="AR805" s="4"/>
      <c r="AS805" s="4"/>
      <c r="AT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K805" s="4"/>
    </row>
    <row r="806" spans="1:63" x14ac:dyDescent="0.3">
      <c r="A806" s="103"/>
      <c r="B806" s="103"/>
      <c r="C806" s="103"/>
      <c r="D806" s="208"/>
      <c r="F806" s="178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U806" s="4"/>
      <c r="V806" s="4"/>
      <c r="W806" s="4"/>
      <c r="X806" s="4"/>
      <c r="Y806" s="4"/>
      <c r="Z806" s="4"/>
      <c r="AA806" s="4"/>
      <c r="AB806" s="4"/>
      <c r="AD806" s="4"/>
      <c r="AE806" s="4"/>
      <c r="AF806" s="4"/>
      <c r="AH806" s="4"/>
      <c r="AJ806" s="4"/>
      <c r="AK806" s="4"/>
      <c r="AL806" s="4"/>
      <c r="AN806" s="4"/>
      <c r="AO806" s="4"/>
      <c r="AP806" s="4"/>
      <c r="AQ806" s="4"/>
      <c r="AR806" s="4"/>
      <c r="AS806" s="4"/>
      <c r="AT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K806" s="4"/>
    </row>
    <row r="807" spans="1:63" x14ac:dyDescent="0.3">
      <c r="A807" s="103"/>
      <c r="B807" s="103"/>
      <c r="C807" s="103"/>
      <c r="D807" s="208"/>
      <c r="F807" s="178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U807" s="4"/>
      <c r="V807" s="4"/>
      <c r="W807" s="4"/>
      <c r="X807" s="4"/>
      <c r="Y807" s="4"/>
      <c r="Z807" s="4"/>
      <c r="AA807" s="4"/>
      <c r="AB807" s="4"/>
      <c r="AD807" s="4"/>
      <c r="AE807" s="4"/>
      <c r="AF807" s="4"/>
      <c r="AH807" s="4"/>
      <c r="AJ807" s="4"/>
      <c r="AK807" s="4"/>
      <c r="AL807" s="4"/>
      <c r="AN807" s="4"/>
      <c r="AO807" s="4"/>
      <c r="AP807" s="4"/>
      <c r="AQ807" s="4"/>
      <c r="AR807" s="4"/>
      <c r="AS807" s="4"/>
      <c r="AT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K807" s="4"/>
    </row>
    <row r="808" spans="1:63" x14ac:dyDescent="0.3">
      <c r="A808" s="103"/>
      <c r="B808" s="103"/>
      <c r="C808" s="103"/>
      <c r="D808" s="208"/>
      <c r="F808" s="178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U808" s="4"/>
      <c r="V808" s="4"/>
      <c r="W808" s="4"/>
      <c r="X808" s="4"/>
      <c r="Y808" s="4"/>
      <c r="Z808" s="4"/>
      <c r="AA808" s="4"/>
      <c r="AB808" s="4"/>
      <c r="AD808" s="4"/>
      <c r="AE808" s="4"/>
      <c r="AF808" s="4"/>
      <c r="AH808" s="4"/>
      <c r="AJ808" s="4"/>
      <c r="AK808" s="4"/>
      <c r="AL808" s="4"/>
      <c r="AN808" s="4"/>
      <c r="AO808" s="4"/>
      <c r="AP808" s="4"/>
      <c r="AQ808" s="4"/>
      <c r="AR808" s="4"/>
      <c r="AS808" s="4"/>
      <c r="AT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K808" s="4"/>
    </row>
    <row r="809" spans="1:63" x14ac:dyDescent="0.3">
      <c r="A809" s="103"/>
      <c r="B809" s="103"/>
      <c r="C809" s="103"/>
      <c r="D809" s="208"/>
      <c r="F809" s="178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U809" s="4"/>
      <c r="V809" s="4"/>
      <c r="W809" s="4"/>
      <c r="X809" s="4"/>
      <c r="Y809" s="4"/>
      <c r="Z809" s="4"/>
      <c r="AA809" s="4"/>
      <c r="AB809" s="4"/>
      <c r="AD809" s="4"/>
      <c r="AE809" s="4"/>
      <c r="AF809" s="4"/>
      <c r="AH809" s="4"/>
      <c r="AJ809" s="4"/>
      <c r="AK809" s="4"/>
      <c r="AL809" s="4"/>
      <c r="AN809" s="4"/>
      <c r="AO809" s="4"/>
      <c r="AP809" s="4"/>
      <c r="AQ809" s="4"/>
      <c r="AR809" s="4"/>
      <c r="AS809" s="4"/>
      <c r="AT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K809" s="4"/>
    </row>
    <row r="810" spans="1:63" x14ac:dyDescent="0.3">
      <c r="A810" s="103"/>
      <c r="B810" s="103"/>
      <c r="C810" s="103"/>
      <c r="D810" s="208"/>
      <c r="F810" s="178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U810" s="4"/>
      <c r="V810" s="4"/>
      <c r="W810" s="4"/>
      <c r="X810" s="4"/>
      <c r="Y810" s="4"/>
      <c r="Z810" s="4"/>
      <c r="AA810" s="4"/>
      <c r="AB810" s="4"/>
      <c r="AD810" s="4"/>
      <c r="AE810" s="4"/>
      <c r="AF810" s="4"/>
      <c r="AH810" s="4"/>
      <c r="AJ810" s="4"/>
      <c r="AK810" s="4"/>
      <c r="AL810" s="4"/>
      <c r="AN810" s="4"/>
      <c r="AO810" s="4"/>
      <c r="AP810" s="4"/>
      <c r="AQ810" s="4"/>
      <c r="AR810" s="4"/>
      <c r="AS810" s="4"/>
      <c r="AT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K810" s="4"/>
    </row>
    <row r="811" spans="1:63" x14ac:dyDescent="0.3">
      <c r="A811" s="103"/>
      <c r="B811" s="103"/>
      <c r="C811" s="103"/>
      <c r="D811" s="208"/>
      <c r="F811" s="178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U811" s="4"/>
      <c r="V811" s="4"/>
      <c r="W811" s="4"/>
      <c r="X811" s="4"/>
      <c r="Y811" s="4"/>
      <c r="Z811" s="4"/>
      <c r="AA811" s="4"/>
      <c r="AB811" s="4"/>
      <c r="AD811" s="4"/>
      <c r="AE811" s="4"/>
      <c r="AF811" s="4"/>
      <c r="AH811" s="4"/>
      <c r="AJ811" s="4"/>
      <c r="AK811" s="4"/>
      <c r="AL811" s="4"/>
      <c r="AN811" s="4"/>
      <c r="AO811" s="4"/>
      <c r="AP811" s="4"/>
      <c r="AQ811" s="4"/>
      <c r="AR811" s="4"/>
      <c r="AS811" s="4"/>
      <c r="AT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K811" s="4"/>
    </row>
    <row r="812" spans="1:63" x14ac:dyDescent="0.3">
      <c r="A812" s="103"/>
      <c r="B812" s="103"/>
      <c r="C812" s="103"/>
      <c r="D812" s="208"/>
      <c r="F812" s="178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U812" s="4"/>
      <c r="V812" s="4"/>
      <c r="W812" s="4"/>
      <c r="X812" s="4"/>
      <c r="Y812" s="4"/>
      <c r="Z812" s="4"/>
      <c r="AA812" s="4"/>
      <c r="AB812" s="4"/>
      <c r="AD812" s="4"/>
      <c r="AE812" s="4"/>
      <c r="AF812" s="4"/>
      <c r="AH812" s="4"/>
      <c r="AJ812" s="4"/>
      <c r="AK812" s="4"/>
      <c r="AL812" s="4"/>
      <c r="AN812" s="4"/>
      <c r="AO812" s="4"/>
      <c r="AP812" s="4"/>
      <c r="AQ812" s="4"/>
      <c r="AR812" s="4"/>
      <c r="AS812" s="4"/>
      <c r="AT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K812" s="4"/>
    </row>
    <row r="813" spans="1:63" x14ac:dyDescent="0.3">
      <c r="A813" s="103"/>
      <c r="B813" s="103"/>
      <c r="C813" s="103"/>
      <c r="D813" s="208"/>
      <c r="F813" s="178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U813" s="4"/>
      <c r="V813" s="4"/>
      <c r="W813" s="4"/>
      <c r="X813" s="4"/>
      <c r="Y813" s="4"/>
      <c r="Z813" s="4"/>
      <c r="AA813" s="4"/>
      <c r="AB813" s="4"/>
      <c r="AD813" s="4"/>
      <c r="AE813" s="4"/>
      <c r="AF813" s="4"/>
      <c r="AH813" s="4"/>
      <c r="AJ813" s="4"/>
      <c r="AK813" s="4"/>
      <c r="AL813" s="4"/>
      <c r="AN813" s="4"/>
      <c r="AO813" s="4"/>
      <c r="AP813" s="4"/>
      <c r="AQ813" s="4"/>
      <c r="AR813" s="4"/>
      <c r="AS813" s="4"/>
      <c r="AT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K813" s="4"/>
    </row>
    <row r="814" spans="1:63" x14ac:dyDescent="0.3">
      <c r="A814" s="103"/>
      <c r="B814" s="103"/>
      <c r="C814" s="103"/>
      <c r="D814" s="208"/>
      <c r="F814" s="178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U814" s="4"/>
      <c r="V814" s="4"/>
      <c r="W814" s="4"/>
      <c r="X814" s="4"/>
      <c r="Y814" s="4"/>
      <c r="Z814" s="4"/>
      <c r="AA814" s="4"/>
      <c r="AB814" s="4"/>
      <c r="AD814" s="4"/>
      <c r="AE814" s="4"/>
      <c r="AF814" s="4"/>
      <c r="AH814" s="4"/>
      <c r="AJ814" s="4"/>
      <c r="AK814" s="4"/>
      <c r="AL814" s="4"/>
      <c r="AN814" s="4"/>
      <c r="AO814" s="4"/>
      <c r="AP814" s="4"/>
      <c r="AQ814" s="4"/>
      <c r="AR814" s="4"/>
      <c r="AS814" s="4"/>
      <c r="AT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K814" s="4"/>
    </row>
    <row r="815" spans="1:63" x14ac:dyDescent="0.3">
      <c r="A815" s="103"/>
      <c r="B815" s="103"/>
      <c r="C815" s="103"/>
      <c r="D815" s="208"/>
      <c r="F815" s="178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U815" s="4"/>
      <c r="V815" s="4"/>
      <c r="W815" s="4"/>
      <c r="X815" s="4"/>
      <c r="Y815" s="4"/>
      <c r="Z815" s="4"/>
      <c r="AA815" s="4"/>
      <c r="AB815" s="4"/>
      <c r="AD815" s="4"/>
      <c r="AE815" s="4"/>
      <c r="AF815" s="4"/>
      <c r="AH815" s="4"/>
      <c r="AJ815" s="4"/>
      <c r="AK815" s="4"/>
      <c r="AL815" s="4"/>
      <c r="AN815" s="4"/>
      <c r="AO815" s="4"/>
      <c r="AP815" s="4"/>
      <c r="AQ815" s="4"/>
      <c r="AR815" s="4"/>
      <c r="AS815" s="4"/>
      <c r="AT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K815" s="4"/>
    </row>
    <row r="816" spans="1:63" x14ac:dyDescent="0.3">
      <c r="A816" s="103"/>
      <c r="B816" s="103"/>
      <c r="C816" s="103"/>
      <c r="D816" s="208"/>
      <c r="F816" s="178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U816" s="4"/>
      <c r="V816" s="4"/>
      <c r="W816" s="4"/>
      <c r="X816" s="4"/>
      <c r="Y816" s="4"/>
      <c r="Z816" s="4"/>
      <c r="AA816" s="4"/>
      <c r="AB816" s="4"/>
      <c r="AD816" s="4"/>
      <c r="AE816" s="4"/>
      <c r="AF816" s="4"/>
      <c r="AH816" s="4"/>
      <c r="AJ816" s="4"/>
      <c r="AK816" s="4"/>
      <c r="AL816" s="4"/>
      <c r="AN816" s="4"/>
      <c r="AO816" s="4"/>
      <c r="AP816" s="4"/>
      <c r="AQ816" s="4"/>
      <c r="AR816" s="4"/>
      <c r="AS816" s="4"/>
      <c r="AT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K816" s="4"/>
    </row>
    <row r="817" spans="1:63" x14ac:dyDescent="0.3">
      <c r="A817" s="103"/>
      <c r="B817" s="103"/>
      <c r="C817" s="103"/>
      <c r="D817" s="208"/>
      <c r="F817" s="178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U817" s="4"/>
      <c r="V817" s="4"/>
      <c r="W817" s="4"/>
      <c r="X817" s="4"/>
      <c r="Y817" s="4"/>
      <c r="Z817" s="4"/>
      <c r="AA817" s="4"/>
      <c r="AB817" s="4"/>
      <c r="AD817" s="4"/>
      <c r="AE817" s="4"/>
      <c r="AF817" s="4"/>
      <c r="AH817" s="4"/>
      <c r="AJ817" s="4"/>
      <c r="AK817" s="4"/>
      <c r="AL817" s="4"/>
      <c r="AN817" s="4"/>
      <c r="AO817" s="4"/>
      <c r="AP817" s="4"/>
      <c r="AQ817" s="4"/>
      <c r="AR817" s="4"/>
      <c r="AS817" s="4"/>
      <c r="AT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K817" s="4"/>
    </row>
    <row r="818" spans="1:63" x14ac:dyDescent="0.3">
      <c r="A818" s="103"/>
      <c r="B818" s="103"/>
      <c r="C818" s="103"/>
      <c r="D818" s="208"/>
      <c r="F818" s="178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U818" s="4"/>
      <c r="V818" s="4"/>
      <c r="W818" s="4"/>
      <c r="X818" s="4"/>
      <c r="Y818" s="4"/>
      <c r="Z818" s="4"/>
      <c r="AA818" s="4"/>
      <c r="AB818" s="4"/>
      <c r="AD818" s="4"/>
      <c r="AE818" s="4"/>
      <c r="AF818" s="4"/>
      <c r="AH818" s="4"/>
      <c r="AJ818" s="4"/>
      <c r="AK818" s="4"/>
      <c r="AL818" s="4"/>
      <c r="AN818" s="4"/>
      <c r="AO818" s="4"/>
      <c r="AP818" s="4"/>
      <c r="AQ818" s="4"/>
      <c r="AR818" s="4"/>
      <c r="AS818" s="4"/>
      <c r="AT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K818" s="4"/>
    </row>
    <row r="819" spans="1:63" x14ac:dyDescent="0.3">
      <c r="A819" s="103"/>
      <c r="B819" s="103"/>
      <c r="C819" s="103"/>
      <c r="D819" s="208"/>
      <c r="F819" s="178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U819" s="4"/>
      <c r="V819" s="4"/>
      <c r="W819" s="4"/>
      <c r="X819" s="4"/>
      <c r="Y819" s="4"/>
      <c r="Z819" s="4"/>
      <c r="AA819" s="4"/>
      <c r="AB819" s="4"/>
      <c r="AD819" s="4"/>
      <c r="AE819" s="4"/>
      <c r="AF819" s="4"/>
      <c r="AH819" s="4"/>
      <c r="AJ819" s="4"/>
      <c r="AK819" s="4"/>
      <c r="AL819" s="4"/>
      <c r="AN819" s="4"/>
      <c r="AO819" s="4"/>
      <c r="AP819" s="4"/>
      <c r="AQ819" s="4"/>
      <c r="AR819" s="4"/>
      <c r="AS819" s="4"/>
      <c r="AT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K819" s="4"/>
    </row>
    <row r="820" spans="1:63" x14ac:dyDescent="0.3">
      <c r="A820" s="103"/>
      <c r="B820" s="103"/>
      <c r="C820" s="103"/>
      <c r="D820" s="208"/>
      <c r="F820" s="178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U820" s="4"/>
      <c r="V820" s="4"/>
      <c r="W820" s="4"/>
      <c r="X820" s="4"/>
      <c r="Y820" s="4"/>
      <c r="Z820" s="4"/>
      <c r="AA820" s="4"/>
      <c r="AB820" s="4"/>
      <c r="AD820" s="4"/>
      <c r="AE820" s="4"/>
      <c r="AF820" s="4"/>
      <c r="AH820" s="4"/>
      <c r="AJ820" s="4"/>
      <c r="AK820" s="4"/>
      <c r="AL820" s="4"/>
      <c r="AN820" s="4"/>
      <c r="AO820" s="4"/>
      <c r="AP820" s="4"/>
      <c r="AQ820" s="4"/>
      <c r="AR820" s="4"/>
      <c r="AS820" s="4"/>
      <c r="AT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K820" s="4"/>
    </row>
    <row r="821" spans="1:63" x14ac:dyDescent="0.3">
      <c r="A821" s="103"/>
      <c r="B821" s="103"/>
      <c r="C821" s="103"/>
      <c r="D821" s="208"/>
      <c r="F821" s="178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U821" s="4"/>
      <c r="V821" s="4"/>
      <c r="W821" s="4"/>
      <c r="X821" s="4"/>
      <c r="Y821" s="4"/>
      <c r="Z821" s="4"/>
      <c r="AA821" s="4"/>
      <c r="AB821" s="4"/>
      <c r="AD821" s="4"/>
      <c r="AE821" s="4"/>
      <c r="AF821" s="4"/>
      <c r="AH821" s="4"/>
      <c r="AJ821" s="4"/>
      <c r="AK821" s="4"/>
      <c r="AL821" s="4"/>
      <c r="AN821" s="4"/>
      <c r="AO821" s="4"/>
      <c r="AP821" s="4"/>
      <c r="AQ821" s="4"/>
      <c r="AR821" s="4"/>
      <c r="AS821" s="4"/>
      <c r="AT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K821" s="4"/>
    </row>
    <row r="822" spans="1:63" x14ac:dyDescent="0.3">
      <c r="A822" s="103"/>
      <c r="B822" s="103"/>
      <c r="C822" s="103"/>
      <c r="D822" s="208"/>
      <c r="F822" s="178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U822" s="4"/>
      <c r="V822" s="4"/>
      <c r="W822" s="4"/>
      <c r="X822" s="4"/>
      <c r="Y822" s="4"/>
      <c r="Z822" s="4"/>
      <c r="AA822" s="4"/>
      <c r="AB822" s="4"/>
      <c r="AD822" s="4"/>
      <c r="AE822" s="4"/>
      <c r="AF822" s="4"/>
      <c r="AH822" s="4"/>
      <c r="AJ822" s="4"/>
      <c r="AK822" s="4"/>
      <c r="AL822" s="4"/>
      <c r="AN822" s="4"/>
      <c r="AO822" s="4"/>
      <c r="AP822" s="4"/>
      <c r="AQ822" s="4"/>
      <c r="AR822" s="4"/>
      <c r="AS822" s="4"/>
      <c r="AT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K822" s="4"/>
    </row>
    <row r="823" spans="1:63" x14ac:dyDescent="0.3">
      <c r="A823" s="103"/>
      <c r="B823" s="103"/>
      <c r="C823" s="103"/>
      <c r="D823" s="208"/>
      <c r="F823" s="178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U823" s="4"/>
      <c r="V823" s="4"/>
      <c r="W823" s="4"/>
      <c r="X823" s="4"/>
      <c r="Y823" s="4"/>
      <c r="Z823" s="4"/>
      <c r="AA823" s="4"/>
      <c r="AB823" s="4"/>
      <c r="AD823" s="4"/>
      <c r="AE823" s="4"/>
      <c r="AF823" s="4"/>
      <c r="AH823" s="4"/>
      <c r="AJ823" s="4"/>
      <c r="AK823" s="4"/>
      <c r="AL823" s="4"/>
      <c r="AN823" s="4"/>
      <c r="AO823" s="4"/>
      <c r="AP823" s="4"/>
      <c r="AQ823" s="4"/>
      <c r="AR823" s="4"/>
      <c r="AS823" s="4"/>
      <c r="AT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K823" s="4"/>
    </row>
    <row r="824" spans="1:63" x14ac:dyDescent="0.3">
      <c r="A824" s="103"/>
      <c r="B824" s="103"/>
      <c r="C824" s="103"/>
      <c r="D824" s="208"/>
      <c r="F824" s="178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U824" s="4"/>
      <c r="V824" s="4"/>
      <c r="W824" s="4"/>
      <c r="X824" s="4"/>
      <c r="Y824" s="4"/>
      <c r="Z824" s="4"/>
      <c r="AA824" s="4"/>
      <c r="AB824" s="4"/>
      <c r="AD824" s="4"/>
      <c r="AE824" s="4"/>
      <c r="AF824" s="4"/>
      <c r="AH824" s="4"/>
      <c r="AJ824" s="4"/>
      <c r="AK824" s="4"/>
      <c r="AL824" s="4"/>
      <c r="AN824" s="4"/>
      <c r="AO824" s="4"/>
      <c r="AP824" s="4"/>
      <c r="AQ824" s="4"/>
      <c r="AR824" s="4"/>
      <c r="AS824" s="4"/>
      <c r="AT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K824" s="4"/>
    </row>
    <row r="825" spans="1:63" x14ac:dyDescent="0.3">
      <c r="A825" s="103"/>
      <c r="B825" s="103"/>
      <c r="C825" s="103"/>
      <c r="D825" s="208"/>
      <c r="F825" s="178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U825" s="4"/>
      <c r="V825" s="4"/>
      <c r="W825" s="4"/>
      <c r="X825" s="4"/>
      <c r="Y825" s="4"/>
      <c r="Z825" s="4"/>
      <c r="AA825" s="4"/>
      <c r="AB825" s="4"/>
      <c r="AD825" s="4"/>
      <c r="AE825" s="4"/>
      <c r="AF825" s="4"/>
      <c r="AH825" s="4"/>
      <c r="AJ825" s="4"/>
      <c r="AK825" s="4"/>
      <c r="AL825" s="4"/>
      <c r="AN825" s="4"/>
      <c r="AO825" s="4"/>
      <c r="AP825" s="4"/>
      <c r="AQ825" s="4"/>
      <c r="AR825" s="4"/>
      <c r="AS825" s="4"/>
      <c r="AT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K825" s="4"/>
    </row>
    <row r="826" spans="1:63" x14ac:dyDescent="0.3">
      <c r="A826" s="103"/>
      <c r="B826" s="103"/>
      <c r="C826" s="103"/>
      <c r="D826" s="208"/>
      <c r="F826" s="178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U826" s="4"/>
      <c r="V826" s="4"/>
      <c r="W826" s="4"/>
      <c r="X826" s="4"/>
      <c r="Y826" s="4"/>
      <c r="Z826" s="4"/>
      <c r="AA826" s="4"/>
      <c r="AB826" s="4"/>
      <c r="AD826" s="4"/>
      <c r="AE826" s="4"/>
      <c r="AF826" s="4"/>
      <c r="AH826" s="4"/>
      <c r="AJ826" s="4"/>
      <c r="AK826" s="4"/>
      <c r="AL826" s="4"/>
      <c r="AN826" s="4"/>
      <c r="AO826" s="4"/>
      <c r="AP826" s="4"/>
      <c r="AQ826" s="4"/>
      <c r="AR826" s="4"/>
      <c r="AS826" s="4"/>
      <c r="AT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K826" s="4"/>
    </row>
    <row r="827" spans="1:63" x14ac:dyDescent="0.3">
      <c r="A827" s="103"/>
      <c r="B827" s="103"/>
      <c r="C827" s="103"/>
      <c r="D827" s="208"/>
      <c r="F827" s="178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U827" s="4"/>
      <c r="V827" s="4"/>
      <c r="W827" s="4"/>
      <c r="X827" s="4"/>
      <c r="Y827" s="4"/>
      <c r="Z827" s="4"/>
      <c r="AA827" s="4"/>
      <c r="AB827" s="4"/>
      <c r="AD827" s="4"/>
      <c r="AE827" s="4"/>
      <c r="AF827" s="4"/>
      <c r="AH827" s="4"/>
      <c r="AJ827" s="4"/>
      <c r="AK827" s="4"/>
      <c r="AL827" s="4"/>
      <c r="AN827" s="4"/>
      <c r="AO827" s="4"/>
      <c r="AP827" s="4"/>
      <c r="AQ827" s="4"/>
      <c r="AR827" s="4"/>
      <c r="AS827" s="4"/>
      <c r="AT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K827" s="4"/>
    </row>
    <row r="828" spans="1:63" x14ac:dyDescent="0.3">
      <c r="A828" s="103"/>
      <c r="B828" s="103"/>
      <c r="C828" s="103"/>
      <c r="D828" s="208"/>
      <c r="F828" s="178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U828" s="4"/>
      <c r="V828" s="4"/>
      <c r="W828" s="4"/>
      <c r="X828" s="4"/>
      <c r="Y828" s="4"/>
      <c r="Z828" s="4"/>
      <c r="AA828" s="4"/>
      <c r="AB828" s="4"/>
      <c r="AD828" s="4"/>
      <c r="AE828" s="4"/>
      <c r="AF828" s="4"/>
      <c r="AH828" s="4"/>
      <c r="AJ828" s="4"/>
      <c r="AK828" s="4"/>
      <c r="AL828" s="4"/>
      <c r="AN828" s="4"/>
      <c r="AO828" s="4"/>
      <c r="AP828" s="4"/>
      <c r="AQ828" s="4"/>
      <c r="AR828" s="4"/>
      <c r="AS828" s="4"/>
      <c r="AT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K828" s="4"/>
    </row>
    <row r="829" spans="1:63" x14ac:dyDescent="0.3">
      <c r="A829" s="103"/>
      <c r="B829" s="103"/>
      <c r="C829" s="103"/>
      <c r="D829" s="208"/>
      <c r="F829" s="178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U829" s="4"/>
      <c r="V829" s="4"/>
      <c r="W829" s="4"/>
      <c r="X829" s="4"/>
      <c r="Y829" s="4"/>
      <c r="Z829" s="4"/>
      <c r="AA829" s="4"/>
      <c r="AB829" s="4"/>
      <c r="AD829" s="4"/>
      <c r="AE829" s="4"/>
      <c r="AF829" s="4"/>
      <c r="AH829" s="4"/>
      <c r="AJ829" s="4"/>
      <c r="AK829" s="4"/>
      <c r="AL829" s="4"/>
      <c r="AN829" s="4"/>
      <c r="AO829" s="4"/>
      <c r="AP829" s="4"/>
      <c r="AQ829" s="4"/>
      <c r="AR829" s="4"/>
      <c r="AS829" s="4"/>
      <c r="AT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K829" s="4"/>
    </row>
    <row r="830" spans="1:63" x14ac:dyDescent="0.3">
      <c r="A830" s="103"/>
      <c r="B830" s="103"/>
      <c r="C830" s="103"/>
      <c r="D830" s="208"/>
      <c r="F830" s="178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U830" s="4"/>
      <c r="V830" s="4"/>
      <c r="W830" s="4"/>
      <c r="X830" s="4"/>
      <c r="Y830" s="4"/>
      <c r="Z830" s="4"/>
      <c r="AA830" s="4"/>
      <c r="AB830" s="4"/>
      <c r="AD830" s="4"/>
      <c r="AE830" s="4"/>
      <c r="AF830" s="4"/>
      <c r="AH830" s="4"/>
      <c r="AJ830" s="4"/>
      <c r="AK830" s="4"/>
      <c r="AL830" s="4"/>
      <c r="AN830" s="4"/>
      <c r="AO830" s="4"/>
      <c r="AP830" s="4"/>
      <c r="AQ830" s="4"/>
      <c r="AR830" s="4"/>
      <c r="AS830" s="4"/>
      <c r="AT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K830" s="4"/>
    </row>
    <row r="831" spans="1:63" x14ac:dyDescent="0.3">
      <c r="A831" s="103"/>
      <c r="B831" s="103"/>
      <c r="C831" s="103"/>
      <c r="D831" s="208"/>
      <c r="F831" s="178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U831" s="4"/>
      <c r="V831" s="4"/>
      <c r="W831" s="4"/>
      <c r="X831" s="4"/>
      <c r="Y831" s="4"/>
      <c r="Z831" s="4"/>
      <c r="AA831" s="4"/>
      <c r="AB831" s="4"/>
      <c r="AD831" s="4"/>
      <c r="AE831" s="4"/>
      <c r="AF831" s="4"/>
      <c r="AH831" s="4"/>
      <c r="AJ831" s="4"/>
      <c r="AK831" s="4"/>
      <c r="AL831" s="4"/>
      <c r="AN831" s="4"/>
      <c r="AO831" s="4"/>
      <c r="AP831" s="4"/>
      <c r="AQ831" s="4"/>
      <c r="AR831" s="4"/>
      <c r="AS831" s="4"/>
      <c r="AT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K831" s="4"/>
    </row>
    <row r="832" spans="1:63" x14ac:dyDescent="0.3">
      <c r="A832" s="103"/>
      <c r="B832" s="103"/>
      <c r="C832" s="103"/>
      <c r="D832" s="208"/>
      <c r="F832" s="178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U832" s="4"/>
      <c r="V832" s="4"/>
      <c r="W832" s="4"/>
      <c r="X832" s="4"/>
      <c r="Y832" s="4"/>
      <c r="Z832" s="4"/>
      <c r="AA832" s="4"/>
      <c r="AB832" s="4"/>
      <c r="AD832" s="4"/>
      <c r="AE832" s="4"/>
      <c r="AF832" s="4"/>
      <c r="AH832" s="4"/>
      <c r="AJ832" s="4"/>
      <c r="AK832" s="4"/>
      <c r="AL832" s="4"/>
      <c r="AN832" s="4"/>
      <c r="AO832" s="4"/>
      <c r="AP832" s="4"/>
      <c r="AQ832" s="4"/>
      <c r="AR832" s="4"/>
      <c r="AS832" s="4"/>
      <c r="AT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K832" s="4"/>
    </row>
    <row r="833" spans="1:63" x14ac:dyDescent="0.3">
      <c r="A833" s="103"/>
      <c r="B833" s="103"/>
      <c r="C833" s="103"/>
      <c r="D833" s="208"/>
      <c r="F833" s="178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U833" s="4"/>
      <c r="V833" s="4"/>
      <c r="W833" s="4"/>
      <c r="X833" s="4"/>
      <c r="Y833" s="4"/>
      <c r="Z833" s="4"/>
      <c r="AA833" s="4"/>
      <c r="AB833" s="4"/>
      <c r="AD833" s="4"/>
      <c r="AE833" s="4"/>
      <c r="AF833" s="4"/>
      <c r="AH833" s="4"/>
      <c r="AJ833" s="4"/>
      <c r="AK833" s="4"/>
      <c r="AL833" s="4"/>
      <c r="AN833" s="4"/>
      <c r="AO833" s="4"/>
      <c r="AP833" s="4"/>
      <c r="AQ833" s="4"/>
      <c r="AR833" s="4"/>
      <c r="AS833" s="4"/>
      <c r="AT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K833" s="4"/>
    </row>
    <row r="834" spans="1:63" x14ac:dyDescent="0.3">
      <c r="A834" s="103"/>
      <c r="B834" s="103"/>
      <c r="C834" s="103"/>
      <c r="D834" s="208"/>
      <c r="F834" s="178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U834" s="4"/>
      <c r="V834" s="4"/>
      <c r="W834" s="4"/>
      <c r="X834" s="4"/>
      <c r="Y834" s="4"/>
      <c r="Z834" s="4"/>
      <c r="AA834" s="4"/>
      <c r="AB834" s="4"/>
      <c r="AD834" s="4"/>
      <c r="AE834" s="4"/>
      <c r="AF834" s="4"/>
      <c r="AH834" s="4"/>
      <c r="AJ834" s="4"/>
      <c r="AK834" s="4"/>
      <c r="AL834" s="4"/>
      <c r="AN834" s="4"/>
      <c r="AO834" s="4"/>
      <c r="AP834" s="4"/>
      <c r="AQ834" s="4"/>
      <c r="AR834" s="4"/>
      <c r="AS834" s="4"/>
      <c r="AT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K834" s="4"/>
    </row>
    <row r="835" spans="1:63" x14ac:dyDescent="0.3">
      <c r="A835" s="103"/>
      <c r="B835" s="103"/>
      <c r="C835" s="103"/>
      <c r="D835" s="208"/>
      <c r="F835" s="178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U835" s="4"/>
      <c r="V835" s="4"/>
      <c r="W835" s="4"/>
      <c r="X835" s="4"/>
      <c r="Y835" s="4"/>
      <c r="Z835" s="4"/>
      <c r="AA835" s="4"/>
      <c r="AB835" s="4"/>
      <c r="AD835" s="4"/>
      <c r="AE835" s="4"/>
      <c r="AF835" s="4"/>
      <c r="AH835" s="4"/>
      <c r="AJ835" s="4"/>
      <c r="AK835" s="4"/>
      <c r="AL835" s="4"/>
      <c r="AN835" s="4"/>
      <c r="AO835" s="4"/>
      <c r="AP835" s="4"/>
      <c r="AQ835" s="4"/>
      <c r="AR835" s="4"/>
      <c r="AS835" s="4"/>
      <c r="AT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K835" s="4"/>
    </row>
    <row r="836" spans="1:63" x14ac:dyDescent="0.3">
      <c r="A836" s="103"/>
      <c r="B836" s="103"/>
      <c r="C836" s="103"/>
      <c r="D836" s="208"/>
      <c r="F836" s="178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U836" s="4"/>
      <c r="V836" s="4"/>
      <c r="W836" s="4"/>
      <c r="X836" s="4"/>
      <c r="Y836" s="4"/>
      <c r="Z836" s="4"/>
      <c r="AA836" s="4"/>
      <c r="AB836" s="4"/>
      <c r="AD836" s="4"/>
      <c r="AE836" s="4"/>
      <c r="AF836" s="4"/>
      <c r="AH836" s="4"/>
      <c r="AJ836" s="4"/>
      <c r="AK836" s="4"/>
      <c r="AL836" s="4"/>
      <c r="AN836" s="4"/>
      <c r="AO836" s="4"/>
      <c r="AP836" s="4"/>
      <c r="AQ836" s="4"/>
      <c r="AR836" s="4"/>
      <c r="AS836" s="4"/>
      <c r="AT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K836" s="4"/>
    </row>
    <row r="837" spans="1:63" x14ac:dyDescent="0.3">
      <c r="A837" s="103"/>
      <c r="B837" s="103"/>
      <c r="C837" s="103"/>
      <c r="D837" s="208"/>
      <c r="F837" s="178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U837" s="4"/>
      <c r="V837" s="4"/>
      <c r="W837" s="4"/>
      <c r="X837" s="4"/>
      <c r="Y837" s="4"/>
      <c r="Z837" s="4"/>
      <c r="AA837" s="4"/>
      <c r="AB837" s="4"/>
      <c r="AD837" s="4"/>
      <c r="AE837" s="4"/>
      <c r="AF837" s="4"/>
      <c r="AH837" s="4"/>
      <c r="AJ837" s="4"/>
      <c r="AK837" s="4"/>
      <c r="AL837" s="4"/>
      <c r="AN837" s="4"/>
      <c r="AO837" s="4"/>
      <c r="AP837" s="4"/>
      <c r="AQ837" s="4"/>
      <c r="AR837" s="4"/>
      <c r="AS837" s="4"/>
      <c r="AT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K837" s="4"/>
    </row>
    <row r="838" spans="1:63" x14ac:dyDescent="0.3">
      <c r="A838" s="103"/>
      <c r="B838" s="103"/>
      <c r="C838" s="103"/>
      <c r="D838" s="208"/>
      <c r="F838" s="178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U838" s="4"/>
      <c r="V838" s="4"/>
      <c r="W838" s="4"/>
      <c r="X838" s="4"/>
      <c r="Y838" s="4"/>
      <c r="Z838" s="4"/>
      <c r="AA838" s="4"/>
      <c r="AB838" s="4"/>
      <c r="AD838" s="4"/>
      <c r="AE838" s="4"/>
      <c r="AF838" s="4"/>
      <c r="AH838" s="4"/>
      <c r="AJ838" s="4"/>
      <c r="AK838" s="4"/>
      <c r="AL838" s="4"/>
      <c r="AN838" s="4"/>
      <c r="AO838" s="4"/>
      <c r="AP838" s="4"/>
      <c r="AQ838" s="4"/>
      <c r="AR838" s="4"/>
      <c r="AS838" s="4"/>
      <c r="AT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K838" s="4"/>
    </row>
    <row r="839" spans="1:63" x14ac:dyDescent="0.3">
      <c r="A839" s="103"/>
      <c r="B839" s="103"/>
      <c r="C839" s="103"/>
      <c r="D839" s="208"/>
      <c r="F839" s="178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U839" s="4"/>
      <c r="V839" s="4"/>
      <c r="W839" s="4"/>
      <c r="X839" s="4"/>
      <c r="Y839" s="4"/>
      <c r="Z839" s="4"/>
      <c r="AA839" s="4"/>
      <c r="AB839" s="4"/>
      <c r="AD839" s="4"/>
      <c r="AE839" s="4"/>
      <c r="AF839" s="4"/>
      <c r="AH839" s="4"/>
      <c r="AJ839" s="4"/>
      <c r="AK839" s="4"/>
      <c r="AL839" s="4"/>
      <c r="AN839" s="4"/>
      <c r="AO839" s="4"/>
      <c r="AP839" s="4"/>
      <c r="AQ839" s="4"/>
      <c r="AR839" s="4"/>
      <c r="AS839" s="4"/>
      <c r="AT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K839" s="4"/>
    </row>
    <row r="840" spans="1:63" x14ac:dyDescent="0.3">
      <c r="A840" s="103"/>
      <c r="B840" s="103"/>
      <c r="C840" s="103"/>
      <c r="D840" s="208"/>
      <c r="F840" s="178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U840" s="4"/>
      <c r="V840" s="4"/>
      <c r="W840" s="4"/>
      <c r="X840" s="4"/>
      <c r="Y840" s="4"/>
      <c r="Z840" s="4"/>
      <c r="AA840" s="4"/>
      <c r="AB840" s="4"/>
      <c r="AD840" s="4"/>
      <c r="AE840" s="4"/>
      <c r="AF840" s="4"/>
      <c r="AH840" s="4"/>
      <c r="AJ840" s="4"/>
      <c r="AK840" s="4"/>
      <c r="AL840" s="4"/>
      <c r="AN840" s="4"/>
      <c r="AO840" s="4"/>
      <c r="AP840" s="4"/>
      <c r="AQ840" s="4"/>
      <c r="AR840" s="4"/>
      <c r="AS840" s="4"/>
      <c r="AT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K840" s="4"/>
    </row>
    <row r="841" spans="1:63" x14ac:dyDescent="0.3">
      <c r="A841" s="103"/>
      <c r="B841" s="103"/>
      <c r="C841" s="103"/>
      <c r="D841" s="208"/>
      <c r="F841" s="178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U841" s="4"/>
      <c r="V841" s="4"/>
      <c r="W841" s="4"/>
      <c r="X841" s="4"/>
      <c r="Y841" s="4"/>
      <c r="Z841" s="4"/>
      <c r="AA841" s="4"/>
      <c r="AB841" s="4"/>
      <c r="AD841" s="4"/>
      <c r="AE841" s="4"/>
      <c r="AF841" s="4"/>
      <c r="AH841" s="4"/>
      <c r="AJ841" s="4"/>
      <c r="AK841" s="4"/>
      <c r="AL841" s="4"/>
      <c r="AN841" s="4"/>
      <c r="AO841" s="4"/>
      <c r="AP841" s="4"/>
      <c r="AQ841" s="4"/>
      <c r="AR841" s="4"/>
      <c r="AS841" s="4"/>
      <c r="AT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K841" s="4"/>
    </row>
    <row r="842" spans="1:63" x14ac:dyDescent="0.3">
      <c r="A842" s="103"/>
      <c r="B842" s="103"/>
      <c r="C842" s="103"/>
      <c r="D842" s="208"/>
      <c r="F842" s="178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U842" s="4"/>
      <c r="V842" s="4"/>
      <c r="W842" s="4"/>
      <c r="X842" s="4"/>
      <c r="Y842" s="4"/>
      <c r="Z842" s="4"/>
      <c r="AA842" s="4"/>
      <c r="AB842" s="4"/>
      <c r="AD842" s="4"/>
      <c r="AE842" s="4"/>
      <c r="AF842" s="4"/>
      <c r="AH842" s="4"/>
      <c r="AJ842" s="4"/>
      <c r="AK842" s="4"/>
      <c r="AL842" s="4"/>
      <c r="AN842" s="4"/>
      <c r="AO842" s="4"/>
      <c r="AP842" s="4"/>
      <c r="AQ842" s="4"/>
      <c r="AR842" s="4"/>
      <c r="AS842" s="4"/>
      <c r="AT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K842" s="4"/>
    </row>
    <row r="843" spans="1:63" x14ac:dyDescent="0.3">
      <c r="A843" s="103"/>
      <c r="B843" s="103"/>
      <c r="C843" s="103"/>
      <c r="D843" s="208"/>
      <c r="F843" s="178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U843" s="4"/>
      <c r="V843" s="4"/>
      <c r="W843" s="4"/>
      <c r="X843" s="4"/>
      <c r="Y843" s="4"/>
      <c r="Z843" s="4"/>
      <c r="AA843" s="4"/>
      <c r="AB843" s="4"/>
      <c r="AD843" s="4"/>
      <c r="AE843" s="4"/>
      <c r="AF843" s="4"/>
      <c r="AH843" s="4"/>
      <c r="AJ843" s="4"/>
      <c r="AK843" s="4"/>
      <c r="AL843" s="4"/>
      <c r="AN843" s="4"/>
      <c r="AO843" s="4"/>
      <c r="AP843" s="4"/>
      <c r="AQ843" s="4"/>
      <c r="AR843" s="4"/>
      <c r="AS843" s="4"/>
      <c r="AT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K843" s="4"/>
    </row>
    <row r="844" spans="1:63" x14ac:dyDescent="0.3">
      <c r="A844" s="103"/>
      <c r="B844" s="103"/>
      <c r="C844" s="103"/>
      <c r="D844" s="208"/>
      <c r="F844" s="178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U844" s="4"/>
      <c r="V844" s="4"/>
      <c r="W844" s="4"/>
      <c r="X844" s="4"/>
      <c r="Y844" s="4"/>
      <c r="Z844" s="4"/>
      <c r="AA844" s="4"/>
      <c r="AB844" s="4"/>
      <c r="AD844" s="4"/>
      <c r="AE844" s="4"/>
      <c r="AF844" s="4"/>
      <c r="AH844" s="4"/>
      <c r="AJ844" s="4"/>
      <c r="AK844" s="4"/>
      <c r="AL844" s="4"/>
      <c r="AN844" s="4"/>
      <c r="AO844" s="4"/>
      <c r="AP844" s="4"/>
      <c r="AQ844" s="4"/>
      <c r="AR844" s="4"/>
      <c r="AS844" s="4"/>
      <c r="AT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K844" s="4"/>
    </row>
    <row r="845" spans="1:63" x14ac:dyDescent="0.3">
      <c r="A845" s="103"/>
      <c r="B845" s="103"/>
      <c r="C845" s="103"/>
      <c r="D845" s="208"/>
      <c r="F845" s="178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U845" s="4"/>
      <c r="V845" s="4"/>
      <c r="W845" s="4"/>
      <c r="X845" s="4"/>
      <c r="Y845" s="4"/>
      <c r="Z845" s="4"/>
      <c r="AA845" s="4"/>
      <c r="AB845" s="4"/>
      <c r="AD845" s="4"/>
      <c r="AE845" s="4"/>
      <c r="AF845" s="4"/>
      <c r="AH845" s="4"/>
      <c r="AJ845" s="4"/>
      <c r="AK845" s="4"/>
      <c r="AL845" s="4"/>
      <c r="AN845" s="4"/>
      <c r="AO845" s="4"/>
      <c r="AP845" s="4"/>
      <c r="AQ845" s="4"/>
      <c r="AR845" s="4"/>
      <c r="AS845" s="4"/>
      <c r="AT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K845" s="4"/>
    </row>
    <row r="846" spans="1:63" x14ac:dyDescent="0.3">
      <c r="A846" s="103"/>
      <c r="B846" s="103"/>
      <c r="C846" s="103"/>
      <c r="D846" s="208"/>
      <c r="F846" s="178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U846" s="4"/>
      <c r="V846" s="4"/>
      <c r="W846" s="4"/>
      <c r="X846" s="4"/>
      <c r="Y846" s="4"/>
      <c r="Z846" s="4"/>
      <c r="AA846" s="4"/>
      <c r="AB846" s="4"/>
      <c r="AD846" s="4"/>
      <c r="AE846" s="4"/>
      <c r="AF846" s="4"/>
      <c r="AH846" s="4"/>
      <c r="AJ846" s="4"/>
      <c r="AK846" s="4"/>
      <c r="AL846" s="4"/>
      <c r="AN846" s="4"/>
      <c r="AO846" s="4"/>
      <c r="AP846" s="4"/>
      <c r="AQ846" s="4"/>
      <c r="AR846" s="4"/>
      <c r="AS846" s="4"/>
      <c r="AT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K846" s="4"/>
    </row>
    <row r="847" spans="1:63" x14ac:dyDescent="0.3">
      <c r="A847" s="103"/>
      <c r="B847" s="103"/>
      <c r="C847" s="103"/>
      <c r="D847" s="208"/>
      <c r="F847" s="178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U847" s="4"/>
      <c r="V847" s="4"/>
      <c r="W847" s="4"/>
      <c r="X847" s="4"/>
      <c r="Y847" s="4"/>
      <c r="Z847" s="4"/>
      <c r="AA847" s="4"/>
      <c r="AB847" s="4"/>
      <c r="AD847" s="4"/>
      <c r="AE847" s="4"/>
      <c r="AF847" s="4"/>
      <c r="AH847" s="4"/>
      <c r="AJ847" s="4"/>
      <c r="AK847" s="4"/>
      <c r="AL847" s="4"/>
      <c r="AN847" s="4"/>
      <c r="AO847" s="4"/>
      <c r="AP847" s="4"/>
      <c r="AQ847" s="4"/>
      <c r="AR847" s="4"/>
      <c r="AS847" s="4"/>
      <c r="AT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K847" s="4"/>
    </row>
    <row r="848" spans="1:63" x14ac:dyDescent="0.3">
      <c r="A848" s="103"/>
      <c r="B848" s="103"/>
      <c r="C848" s="103"/>
      <c r="D848" s="208"/>
      <c r="F848" s="178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U848" s="4"/>
      <c r="V848" s="4"/>
      <c r="W848" s="4"/>
      <c r="X848" s="4"/>
      <c r="Y848" s="4"/>
      <c r="Z848" s="4"/>
      <c r="AA848" s="4"/>
      <c r="AB848" s="4"/>
      <c r="AD848" s="4"/>
      <c r="AE848" s="4"/>
      <c r="AF848" s="4"/>
      <c r="AH848" s="4"/>
      <c r="AJ848" s="4"/>
      <c r="AK848" s="4"/>
      <c r="AL848" s="4"/>
      <c r="AN848" s="4"/>
      <c r="AO848" s="4"/>
      <c r="AP848" s="4"/>
      <c r="AQ848" s="4"/>
      <c r="AR848" s="4"/>
      <c r="AS848" s="4"/>
      <c r="AT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K848" s="4"/>
    </row>
    <row r="849" spans="1:63" x14ac:dyDescent="0.3">
      <c r="A849" s="103"/>
      <c r="B849" s="103"/>
      <c r="C849" s="103"/>
      <c r="D849" s="208"/>
      <c r="F849" s="178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U849" s="4"/>
      <c r="V849" s="4"/>
      <c r="W849" s="4"/>
      <c r="X849" s="4"/>
      <c r="Y849" s="4"/>
      <c r="Z849" s="4"/>
      <c r="AA849" s="4"/>
      <c r="AB849" s="4"/>
      <c r="AD849" s="4"/>
      <c r="AE849" s="4"/>
      <c r="AF849" s="4"/>
      <c r="AH849" s="4"/>
      <c r="AJ849" s="4"/>
      <c r="AK849" s="4"/>
      <c r="AL849" s="4"/>
      <c r="AN849" s="4"/>
      <c r="AO849" s="4"/>
      <c r="AP849" s="4"/>
      <c r="AQ849" s="4"/>
      <c r="AR849" s="4"/>
      <c r="AS849" s="4"/>
      <c r="AT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K849" s="4"/>
    </row>
    <row r="850" spans="1:63" x14ac:dyDescent="0.3">
      <c r="A850" s="103"/>
      <c r="B850" s="103"/>
      <c r="C850" s="103"/>
      <c r="D850" s="208"/>
      <c r="F850" s="178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U850" s="4"/>
      <c r="V850" s="4"/>
      <c r="W850" s="4"/>
      <c r="X850" s="4"/>
      <c r="Y850" s="4"/>
      <c r="Z850" s="4"/>
      <c r="AA850" s="4"/>
      <c r="AB850" s="4"/>
      <c r="AD850" s="4"/>
      <c r="AE850" s="4"/>
      <c r="AF850" s="4"/>
      <c r="AH850" s="4"/>
      <c r="AJ850" s="4"/>
      <c r="AK850" s="4"/>
      <c r="AL850" s="4"/>
      <c r="AN850" s="4"/>
      <c r="AO850" s="4"/>
      <c r="AP850" s="4"/>
      <c r="AQ850" s="4"/>
      <c r="AR850" s="4"/>
      <c r="AS850" s="4"/>
      <c r="AT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K850" s="4"/>
    </row>
    <row r="851" spans="1:63" x14ac:dyDescent="0.3">
      <c r="A851" s="103"/>
      <c r="B851" s="103"/>
      <c r="C851" s="103"/>
      <c r="D851" s="208"/>
      <c r="F851" s="178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U851" s="4"/>
      <c r="V851" s="4"/>
      <c r="W851" s="4"/>
      <c r="X851" s="4"/>
      <c r="Y851" s="4"/>
      <c r="Z851" s="4"/>
      <c r="AA851" s="4"/>
      <c r="AB851" s="4"/>
      <c r="AD851" s="4"/>
      <c r="AE851" s="4"/>
      <c r="AF851" s="4"/>
      <c r="AH851" s="4"/>
      <c r="AJ851" s="4"/>
      <c r="AK851" s="4"/>
      <c r="AL851" s="4"/>
      <c r="AN851" s="4"/>
      <c r="AO851" s="4"/>
      <c r="AP851" s="4"/>
      <c r="AQ851" s="4"/>
      <c r="AR851" s="4"/>
      <c r="AS851" s="4"/>
      <c r="AT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K851" s="4"/>
    </row>
    <row r="852" spans="1:63" x14ac:dyDescent="0.3">
      <c r="A852" s="103"/>
      <c r="B852" s="103"/>
      <c r="C852" s="103"/>
      <c r="D852" s="208"/>
      <c r="F852" s="178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U852" s="4"/>
      <c r="V852" s="4"/>
      <c r="W852" s="4"/>
      <c r="X852" s="4"/>
      <c r="Y852" s="4"/>
      <c r="Z852" s="4"/>
      <c r="AA852" s="4"/>
      <c r="AB852" s="4"/>
      <c r="AD852" s="4"/>
      <c r="AE852" s="4"/>
      <c r="AF852" s="4"/>
      <c r="AH852" s="4"/>
      <c r="AJ852" s="4"/>
      <c r="AK852" s="4"/>
      <c r="AL852" s="4"/>
      <c r="AN852" s="4"/>
      <c r="AO852" s="4"/>
      <c r="AP852" s="4"/>
      <c r="AQ852" s="4"/>
      <c r="AR852" s="4"/>
      <c r="AS852" s="4"/>
      <c r="AT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K852" s="4"/>
    </row>
    <row r="853" spans="1:63" x14ac:dyDescent="0.3">
      <c r="A853" s="103"/>
      <c r="B853" s="103"/>
      <c r="C853" s="103"/>
      <c r="D853" s="208"/>
      <c r="F853" s="178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U853" s="4"/>
      <c r="V853" s="4"/>
      <c r="W853" s="4"/>
      <c r="X853" s="4"/>
      <c r="Y853" s="4"/>
      <c r="Z853" s="4"/>
      <c r="AA853" s="4"/>
      <c r="AB853" s="4"/>
      <c r="AD853" s="4"/>
      <c r="AE853" s="4"/>
      <c r="AF853" s="4"/>
      <c r="AH853" s="4"/>
      <c r="AJ853" s="4"/>
      <c r="AK853" s="4"/>
      <c r="AL853" s="4"/>
      <c r="AN853" s="4"/>
      <c r="AO853" s="4"/>
      <c r="AP853" s="4"/>
      <c r="AQ853" s="4"/>
      <c r="AR853" s="4"/>
      <c r="AS853" s="4"/>
      <c r="AT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K853" s="4"/>
    </row>
    <row r="854" spans="1:63" x14ac:dyDescent="0.3">
      <c r="A854" s="103"/>
      <c r="B854" s="103"/>
      <c r="C854" s="103"/>
      <c r="D854" s="208"/>
      <c r="F854" s="178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U854" s="4"/>
      <c r="V854" s="4"/>
      <c r="W854" s="4"/>
      <c r="X854" s="4"/>
      <c r="Y854" s="4"/>
      <c r="Z854" s="4"/>
      <c r="AA854" s="4"/>
      <c r="AB854" s="4"/>
      <c r="AD854" s="4"/>
      <c r="AE854" s="4"/>
      <c r="AF854" s="4"/>
      <c r="AH854" s="4"/>
      <c r="AJ854" s="4"/>
      <c r="AK854" s="4"/>
      <c r="AL854" s="4"/>
      <c r="AN854" s="4"/>
      <c r="AO854" s="4"/>
      <c r="AP854" s="4"/>
      <c r="AQ854" s="4"/>
      <c r="AR854" s="4"/>
      <c r="AS854" s="4"/>
      <c r="AT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K854" s="4"/>
    </row>
    <row r="855" spans="1:63" x14ac:dyDescent="0.3">
      <c r="A855" s="103"/>
      <c r="B855" s="103"/>
      <c r="C855" s="103"/>
      <c r="D855" s="208"/>
      <c r="F855" s="178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U855" s="4"/>
      <c r="V855" s="4"/>
      <c r="W855" s="4"/>
      <c r="X855" s="4"/>
      <c r="Y855" s="4"/>
      <c r="Z855" s="4"/>
      <c r="AA855" s="4"/>
      <c r="AB855" s="4"/>
      <c r="AD855" s="4"/>
      <c r="AE855" s="4"/>
      <c r="AF855" s="4"/>
      <c r="AH855" s="4"/>
      <c r="AJ855" s="4"/>
      <c r="AK855" s="4"/>
      <c r="AL855" s="4"/>
      <c r="AN855" s="4"/>
      <c r="AO855" s="4"/>
      <c r="AP855" s="4"/>
      <c r="AQ855" s="4"/>
      <c r="AR855" s="4"/>
      <c r="AS855" s="4"/>
      <c r="AT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K855" s="4"/>
    </row>
    <row r="856" spans="1:63" x14ac:dyDescent="0.3">
      <c r="A856" s="103"/>
      <c r="B856" s="103"/>
      <c r="C856" s="103"/>
      <c r="D856" s="208"/>
      <c r="F856" s="178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U856" s="4"/>
      <c r="V856" s="4"/>
      <c r="W856" s="4"/>
      <c r="X856" s="4"/>
      <c r="Y856" s="4"/>
      <c r="Z856" s="4"/>
      <c r="AA856" s="4"/>
      <c r="AB856" s="4"/>
      <c r="AD856" s="4"/>
      <c r="AE856" s="4"/>
      <c r="AF856" s="4"/>
      <c r="AH856" s="4"/>
      <c r="AJ856" s="4"/>
      <c r="AK856" s="4"/>
      <c r="AL856" s="4"/>
      <c r="AN856" s="4"/>
      <c r="AO856" s="4"/>
      <c r="AP856" s="4"/>
      <c r="AQ856" s="4"/>
      <c r="AR856" s="4"/>
      <c r="AS856" s="4"/>
      <c r="AT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K856" s="4"/>
    </row>
    <row r="857" spans="1:63" x14ac:dyDescent="0.3">
      <c r="A857" s="103"/>
      <c r="B857" s="103"/>
      <c r="C857" s="103"/>
      <c r="D857" s="208"/>
      <c r="F857" s="178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U857" s="4"/>
      <c r="V857" s="4"/>
      <c r="W857" s="4"/>
      <c r="X857" s="4"/>
      <c r="Y857" s="4"/>
      <c r="Z857" s="4"/>
      <c r="AA857" s="4"/>
      <c r="AB857" s="4"/>
      <c r="AD857" s="4"/>
      <c r="AE857" s="4"/>
      <c r="AF857" s="4"/>
      <c r="AH857" s="4"/>
      <c r="AJ857" s="4"/>
      <c r="AK857" s="4"/>
      <c r="AL857" s="4"/>
      <c r="AN857" s="4"/>
      <c r="AO857" s="4"/>
      <c r="AP857" s="4"/>
      <c r="AQ857" s="4"/>
      <c r="AR857" s="4"/>
      <c r="AS857" s="4"/>
      <c r="AT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K857" s="4"/>
    </row>
    <row r="858" spans="1:63" x14ac:dyDescent="0.3">
      <c r="A858" s="103"/>
      <c r="B858" s="103"/>
      <c r="C858" s="103"/>
      <c r="D858" s="208"/>
      <c r="F858" s="178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U858" s="4"/>
      <c r="V858" s="4"/>
      <c r="W858" s="4"/>
      <c r="X858" s="4"/>
      <c r="Y858" s="4"/>
      <c r="Z858" s="4"/>
      <c r="AA858" s="4"/>
      <c r="AB858" s="4"/>
      <c r="AD858" s="4"/>
      <c r="AE858" s="4"/>
      <c r="AF858" s="4"/>
      <c r="AH858" s="4"/>
      <c r="AJ858" s="4"/>
      <c r="AK858" s="4"/>
      <c r="AL858" s="4"/>
      <c r="AN858" s="4"/>
      <c r="AO858" s="4"/>
      <c r="AP858" s="4"/>
      <c r="AQ858" s="4"/>
      <c r="AR858" s="4"/>
      <c r="AS858" s="4"/>
      <c r="AT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K858" s="4"/>
    </row>
    <row r="859" spans="1:63" x14ac:dyDescent="0.3">
      <c r="A859" s="103"/>
      <c r="B859" s="103"/>
      <c r="C859" s="103"/>
      <c r="D859" s="208"/>
      <c r="F859" s="178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U859" s="4"/>
      <c r="V859" s="4"/>
      <c r="W859" s="4"/>
      <c r="X859" s="4"/>
      <c r="Y859" s="4"/>
      <c r="Z859" s="4"/>
      <c r="AA859" s="4"/>
      <c r="AB859" s="4"/>
      <c r="AD859" s="4"/>
      <c r="AE859" s="4"/>
      <c r="AF859" s="4"/>
      <c r="AH859" s="4"/>
      <c r="AJ859" s="4"/>
      <c r="AK859" s="4"/>
      <c r="AL859" s="4"/>
      <c r="AN859" s="4"/>
      <c r="AO859" s="4"/>
      <c r="AP859" s="4"/>
      <c r="AQ859" s="4"/>
      <c r="AR859" s="4"/>
      <c r="AS859" s="4"/>
      <c r="AT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K859" s="4"/>
    </row>
    <row r="860" spans="1:63" x14ac:dyDescent="0.3">
      <c r="A860" s="103"/>
      <c r="B860" s="103"/>
      <c r="C860" s="103"/>
      <c r="D860" s="208"/>
      <c r="F860" s="178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U860" s="4"/>
      <c r="V860" s="4"/>
      <c r="W860" s="4"/>
      <c r="X860" s="4"/>
      <c r="Y860" s="4"/>
      <c r="Z860" s="4"/>
      <c r="AA860" s="4"/>
      <c r="AB860" s="4"/>
      <c r="AD860" s="4"/>
      <c r="AE860" s="4"/>
      <c r="AF860" s="4"/>
      <c r="AH860" s="4"/>
      <c r="AJ860" s="4"/>
      <c r="AK860" s="4"/>
      <c r="AL860" s="4"/>
      <c r="AN860" s="4"/>
      <c r="AO860" s="4"/>
      <c r="AP860" s="4"/>
      <c r="AQ860" s="4"/>
      <c r="AR860" s="4"/>
      <c r="AS860" s="4"/>
      <c r="AT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K860" s="4"/>
    </row>
    <row r="861" spans="1:63" x14ac:dyDescent="0.3">
      <c r="A861" s="103"/>
      <c r="B861" s="103"/>
      <c r="C861" s="103"/>
      <c r="D861" s="208"/>
      <c r="F861" s="178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U861" s="4"/>
      <c r="V861" s="4"/>
      <c r="W861" s="4"/>
      <c r="X861" s="4"/>
      <c r="Y861" s="4"/>
      <c r="Z861" s="4"/>
      <c r="AA861" s="4"/>
      <c r="AB861" s="4"/>
      <c r="AD861" s="4"/>
      <c r="AE861" s="4"/>
      <c r="AF861" s="4"/>
      <c r="AH861" s="4"/>
      <c r="AJ861" s="4"/>
      <c r="AK861" s="4"/>
      <c r="AL861" s="4"/>
      <c r="AN861" s="4"/>
      <c r="AO861" s="4"/>
      <c r="AP861" s="4"/>
      <c r="AQ861" s="4"/>
      <c r="AR861" s="4"/>
      <c r="AS861" s="4"/>
      <c r="AT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K861" s="4"/>
    </row>
    <row r="862" spans="1:63" x14ac:dyDescent="0.3">
      <c r="A862" s="103"/>
      <c r="B862" s="103"/>
      <c r="C862" s="103"/>
      <c r="D862" s="208"/>
      <c r="F862" s="178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U862" s="4"/>
      <c r="V862" s="4"/>
      <c r="W862" s="4"/>
      <c r="X862" s="4"/>
      <c r="Y862" s="4"/>
      <c r="Z862" s="4"/>
      <c r="AA862" s="4"/>
      <c r="AB862" s="4"/>
      <c r="AD862" s="4"/>
      <c r="AE862" s="4"/>
      <c r="AF862" s="4"/>
      <c r="AH862" s="4"/>
      <c r="AJ862" s="4"/>
      <c r="AK862" s="4"/>
      <c r="AL862" s="4"/>
      <c r="AN862" s="4"/>
      <c r="AO862" s="4"/>
      <c r="AP862" s="4"/>
      <c r="AQ862" s="4"/>
      <c r="AR862" s="4"/>
      <c r="AS862" s="4"/>
      <c r="AT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K862" s="4"/>
    </row>
    <row r="863" spans="1:63" x14ac:dyDescent="0.3">
      <c r="A863" s="103"/>
      <c r="B863" s="103"/>
      <c r="C863" s="103"/>
      <c r="D863" s="208"/>
      <c r="F863" s="178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U863" s="4"/>
      <c r="V863" s="4"/>
      <c r="W863" s="4"/>
      <c r="X863" s="4"/>
      <c r="Y863" s="4"/>
      <c r="Z863" s="4"/>
      <c r="AA863" s="4"/>
      <c r="AB863" s="4"/>
      <c r="AD863" s="4"/>
      <c r="AE863" s="4"/>
      <c r="AF863" s="4"/>
      <c r="AH863" s="4"/>
      <c r="AJ863" s="4"/>
      <c r="AK863" s="4"/>
      <c r="AL863" s="4"/>
      <c r="AN863" s="4"/>
      <c r="AO863" s="4"/>
      <c r="AP863" s="4"/>
      <c r="AQ863" s="4"/>
      <c r="AR863" s="4"/>
      <c r="AS863" s="4"/>
      <c r="AT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K863" s="4"/>
    </row>
    <row r="864" spans="1:63" x14ac:dyDescent="0.3">
      <c r="A864" s="103"/>
      <c r="B864" s="103"/>
      <c r="C864" s="103"/>
      <c r="D864" s="208"/>
      <c r="F864" s="178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U864" s="4"/>
      <c r="V864" s="4"/>
      <c r="W864" s="4"/>
      <c r="X864" s="4"/>
      <c r="Y864" s="4"/>
      <c r="Z864" s="4"/>
      <c r="AA864" s="4"/>
      <c r="AB864" s="4"/>
      <c r="AD864" s="4"/>
      <c r="AE864" s="4"/>
      <c r="AF864" s="4"/>
      <c r="AH864" s="4"/>
      <c r="AJ864" s="4"/>
      <c r="AK864" s="4"/>
      <c r="AL864" s="4"/>
      <c r="AN864" s="4"/>
      <c r="AO864" s="4"/>
      <c r="AP864" s="4"/>
      <c r="AQ864" s="4"/>
      <c r="AR864" s="4"/>
      <c r="AS864" s="4"/>
      <c r="AT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K864" s="4"/>
    </row>
    <row r="865" spans="1:63" x14ac:dyDescent="0.3">
      <c r="A865" s="103"/>
      <c r="B865" s="103"/>
      <c r="C865" s="103"/>
      <c r="D865" s="208"/>
      <c r="F865" s="178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U865" s="4"/>
      <c r="V865" s="4"/>
      <c r="W865" s="4"/>
      <c r="X865" s="4"/>
      <c r="Y865" s="4"/>
      <c r="Z865" s="4"/>
      <c r="AA865" s="4"/>
      <c r="AB865" s="4"/>
      <c r="AD865" s="4"/>
      <c r="AE865" s="4"/>
      <c r="AF865" s="4"/>
      <c r="AH865" s="4"/>
      <c r="AJ865" s="4"/>
      <c r="AK865" s="4"/>
      <c r="AL865" s="4"/>
      <c r="AN865" s="4"/>
      <c r="AO865" s="4"/>
      <c r="AP865" s="4"/>
      <c r="AQ865" s="4"/>
      <c r="AR865" s="4"/>
      <c r="AS865" s="4"/>
      <c r="AT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K865" s="4"/>
    </row>
    <row r="866" spans="1:63" x14ac:dyDescent="0.3">
      <c r="A866" s="103"/>
      <c r="B866" s="103"/>
      <c r="C866" s="103"/>
      <c r="D866" s="208"/>
      <c r="F866" s="178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U866" s="4"/>
      <c r="V866" s="4"/>
      <c r="W866" s="4"/>
      <c r="X866" s="4"/>
      <c r="Y866" s="4"/>
      <c r="Z866" s="4"/>
      <c r="AA866" s="4"/>
      <c r="AB866" s="4"/>
      <c r="AD866" s="4"/>
      <c r="AE866" s="4"/>
      <c r="AF866" s="4"/>
      <c r="AH866" s="4"/>
      <c r="AJ866" s="4"/>
      <c r="AK866" s="4"/>
      <c r="AL866" s="4"/>
      <c r="AN866" s="4"/>
      <c r="AO866" s="4"/>
      <c r="AP866" s="4"/>
      <c r="AQ866" s="4"/>
      <c r="AR866" s="4"/>
      <c r="AS866" s="4"/>
      <c r="AT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K866" s="4"/>
    </row>
    <row r="867" spans="1:63" x14ac:dyDescent="0.3">
      <c r="A867" s="103"/>
      <c r="B867" s="103"/>
      <c r="C867" s="103"/>
      <c r="D867" s="208"/>
      <c r="F867" s="178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U867" s="4"/>
      <c r="V867" s="4"/>
      <c r="W867" s="4"/>
      <c r="X867" s="4"/>
      <c r="Y867" s="4"/>
      <c r="Z867" s="4"/>
      <c r="AA867" s="4"/>
      <c r="AB867" s="4"/>
      <c r="AD867" s="4"/>
      <c r="AE867" s="4"/>
      <c r="AF867" s="4"/>
      <c r="AH867" s="4"/>
      <c r="AJ867" s="4"/>
      <c r="AK867" s="4"/>
      <c r="AL867" s="4"/>
      <c r="AN867" s="4"/>
      <c r="AO867" s="4"/>
      <c r="AP867" s="4"/>
      <c r="AQ867" s="4"/>
      <c r="AR867" s="4"/>
      <c r="AS867" s="4"/>
      <c r="AT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K867" s="4"/>
    </row>
    <row r="868" spans="1:63" x14ac:dyDescent="0.3">
      <c r="A868" s="103"/>
      <c r="B868" s="103"/>
      <c r="C868" s="103"/>
      <c r="D868" s="208"/>
      <c r="F868" s="178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U868" s="4"/>
      <c r="V868" s="4"/>
      <c r="W868" s="4"/>
      <c r="X868" s="4"/>
      <c r="Y868" s="4"/>
      <c r="Z868" s="4"/>
      <c r="AA868" s="4"/>
      <c r="AB868" s="4"/>
      <c r="AD868" s="4"/>
      <c r="AE868" s="4"/>
      <c r="AF868" s="4"/>
      <c r="AH868" s="4"/>
      <c r="AJ868" s="4"/>
      <c r="AK868" s="4"/>
      <c r="AL868" s="4"/>
      <c r="AN868" s="4"/>
      <c r="AO868" s="4"/>
      <c r="AP868" s="4"/>
      <c r="AQ868" s="4"/>
      <c r="AR868" s="4"/>
      <c r="AS868" s="4"/>
      <c r="AT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K868" s="4"/>
    </row>
    <row r="869" spans="1:63" x14ac:dyDescent="0.3">
      <c r="A869" s="103"/>
      <c r="B869" s="103"/>
      <c r="C869" s="103"/>
      <c r="D869" s="208"/>
      <c r="F869" s="178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U869" s="4"/>
      <c r="V869" s="4"/>
      <c r="W869" s="4"/>
      <c r="X869" s="4"/>
      <c r="Y869" s="4"/>
      <c r="Z869" s="4"/>
      <c r="AA869" s="4"/>
      <c r="AB869" s="4"/>
      <c r="AD869" s="4"/>
      <c r="AE869" s="4"/>
      <c r="AF869" s="4"/>
      <c r="AH869" s="4"/>
      <c r="AJ869" s="4"/>
      <c r="AK869" s="4"/>
      <c r="AL869" s="4"/>
      <c r="AN869" s="4"/>
      <c r="AO869" s="4"/>
      <c r="AP869" s="4"/>
      <c r="AQ869" s="4"/>
      <c r="AR869" s="4"/>
      <c r="AS869" s="4"/>
      <c r="AT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K869" s="4"/>
    </row>
    <row r="870" spans="1:63" x14ac:dyDescent="0.3">
      <c r="A870" s="103"/>
      <c r="B870" s="103"/>
      <c r="C870" s="103"/>
      <c r="D870" s="208"/>
      <c r="F870" s="178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U870" s="4"/>
      <c r="V870" s="4"/>
      <c r="W870" s="4"/>
      <c r="X870" s="4"/>
      <c r="Y870" s="4"/>
      <c r="Z870" s="4"/>
      <c r="AA870" s="4"/>
      <c r="AB870" s="4"/>
      <c r="AD870" s="4"/>
      <c r="AE870" s="4"/>
      <c r="AF870" s="4"/>
      <c r="AH870" s="4"/>
      <c r="AJ870" s="4"/>
      <c r="AK870" s="4"/>
      <c r="AL870" s="4"/>
      <c r="AN870" s="4"/>
      <c r="AO870" s="4"/>
      <c r="AP870" s="4"/>
      <c r="AQ870" s="4"/>
      <c r="AR870" s="4"/>
      <c r="AS870" s="4"/>
      <c r="AT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K870" s="4"/>
    </row>
    <row r="871" spans="1:63" x14ac:dyDescent="0.3">
      <c r="A871" s="103"/>
      <c r="B871" s="103"/>
      <c r="C871" s="103"/>
      <c r="D871" s="208"/>
      <c r="F871" s="178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U871" s="4"/>
      <c r="V871" s="4"/>
      <c r="W871" s="4"/>
      <c r="X871" s="4"/>
      <c r="Y871" s="4"/>
      <c r="Z871" s="4"/>
      <c r="AA871" s="4"/>
      <c r="AB871" s="4"/>
      <c r="AD871" s="4"/>
      <c r="AE871" s="4"/>
      <c r="AF871" s="4"/>
      <c r="AH871" s="4"/>
      <c r="AJ871" s="4"/>
      <c r="AK871" s="4"/>
      <c r="AL871" s="4"/>
      <c r="AN871" s="4"/>
      <c r="AO871" s="4"/>
      <c r="AP871" s="4"/>
      <c r="AQ871" s="4"/>
      <c r="AR871" s="4"/>
      <c r="AS871" s="4"/>
      <c r="AT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K871" s="4"/>
    </row>
    <row r="872" spans="1:63" x14ac:dyDescent="0.3">
      <c r="A872" s="103"/>
      <c r="B872" s="103"/>
      <c r="C872" s="103"/>
      <c r="D872" s="208"/>
      <c r="F872" s="178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U872" s="4"/>
      <c r="V872" s="4"/>
      <c r="W872" s="4"/>
      <c r="X872" s="4"/>
      <c r="Y872" s="4"/>
      <c r="Z872" s="4"/>
      <c r="AA872" s="4"/>
      <c r="AB872" s="4"/>
      <c r="AD872" s="4"/>
      <c r="AE872" s="4"/>
      <c r="AF872" s="4"/>
      <c r="AH872" s="4"/>
      <c r="AJ872" s="4"/>
      <c r="AK872" s="4"/>
      <c r="AL872" s="4"/>
      <c r="AN872" s="4"/>
      <c r="AO872" s="4"/>
      <c r="AP872" s="4"/>
      <c r="AQ872" s="4"/>
      <c r="AR872" s="4"/>
      <c r="AS872" s="4"/>
      <c r="AT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K872" s="4"/>
    </row>
    <row r="873" spans="1:63" x14ac:dyDescent="0.3">
      <c r="A873" s="103"/>
      <c r="B873" s="103"/>
      <c r="C873" s="103"/>
      <c r="D873" s="208"/>
      <c r="F873" s="178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U873" s="4"/>
      <c r="V873" s="4"/>
      <c r="W873" s="4"/>
      <c r="X873" s="4"/>
      <c r="Y873" s="4"/>
      <c r="Z873" s="4"/>
      <c r="AA873" s="4"/>
      <c r="AB873" s="4"/>
      <c r="AD873" s="4"/>
      <c r="AE873" s="4"/>
      <c r="AF873" s="4"/>
      <c r="AH873" s="4"/>
      <c r="AJ873" s="4"/>
      <c r="AK873" s="4"/>
      <c r="AL873" s="4"/>
      <c r="AN873" s="4"/>
      <c r="AO873" s="4"/>
      <c r="AP873" s="4"/>
      <c r="AQ873" s="4"/>
      <c r="AR873" s="4"/>
      <c r="AS873" s="4"/>
      <c r="AT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K873" s="4"/>
    </row>
    <row r="874" spans="1:63" x14ac:dyDescent="0.3">
      <c r="A874" s="103"/>
      <c r="B874" s="103"/>
      <c r="C874" s="103"/>
      <c r="D874" s="208"/>
      <c r="F874" s="178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U874" s="4"/>
      <c r="V874" s="4"/>
      <c r="W874" s="4"/>
      <c r="X874" s="4"/>
      <c r="Y874" s="4"/>
      <c r="Z874" s="4"/>
      <c r="AA874" s="4"/>
      <c r="AB874" s="4"/>
      <c r="AD874" s="4"/>
      <c r="AE874" s="4"/>
      <c r="AF874" s="4"/>
      <c r="AH874" s="4"/>
      <c r="AJ874" s="4"/>
      <c r="AK874" s="4"/>
      <c r="AL874" s="4"/>
      <c r="AN874" s="4"/>
      <c r="AO874" s="4"/>
      <c r="AP874" s="4"/>
      <c r="AQ874" s="4"/>
      <c r="AR874" s="4"/>
      <c r="AS874" s="4"/>
      <c r="AT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K874" s="4"/>
    </row>
    <row r="875" spans="1:63" x14ac:dyDescent="0.3">
      <c r="A875" s="103"/>
      <c r="B875" s="103"/>
      <c r="C875" s="103"/>
      <c r="D875" s="208"/>
      <c r="F875" s="178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U875" s="4"/>
      <c r="V875" s="4"/>
      <c r="W875" s="4"/>
      <c r="X875" s="4"/>
      <c r="Y875" s="4"/>
      <c r="Z875" s="4"/>
      <c r="AA875" s="4"/>
      <c r="AB875" s="4"/>
      <c r="AD875" s="4"/>
      <c r="AE875" s="4"/>
      <c r="AF875" s="4"/>
      <c r="AH875" s="4"/>
      <c r="AJ875" s="4"/>
      <c r="AK875" s="4"/>
      <c r="AL875" s="4"/>
      <c r="AN875" s="4"/>
      <c r="AO875" s="4"/>
      <c r="AP875" s="4"/>
      <c r="AQ875" s="4"/>
      <c r="AR875" s="4"/>
      <c r="AS875" s="4"/>
      <c r="AT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K875" s="4"/>
    </row>
    <row r="876" spans="1:63" x14ac:dyDescent="0.3">
      <c r="A876" s="103"/>
      <c r="B876" s="103"/>
      <c r="C876" s="103"/>
      <c r="D876" s="208"/>
      <c r="F876" s="178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U876" s="4"/>
      <c r="V876" s="4"/>
      <c r="W876" s="4"/>
      <c r="X876" s="4"/>
      <c r="Y876" s="4"/>
      <c r="Z876" s="4"/>
      <c r="AA876" s="4"/>
      <c r="AB876" s="4"/>
      <c r="AD876" s="4"/>
      <c r="AE876" s="4"/>
      <c r="AF876" s="4"/>
      <c r="AH876" s="4"/>
      <c r="AJ876" s="4"/>
      <c r="AK876" s="4"/>
      <c r="AL876" s="4"/>
      <c r="AN876" s="4"/>
      <c r="AO876" s="4"/>
      <c r="AP876" s="4"/>
      <c r="AQ876" s="4"/>
      <c r="AR876" s="4"/>
      <c r="AS876" s="4"/>
      <c r="AT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K876" s="4"/>
    </row>
    <row r="877" spans="1:63" x14ac:dyDescent="0.3">
      <c r="A877" s="103"/>
      <c r="B877" s="103"/>
      <c r="C877" s="103"/>
      <c r="D877" s="208"/>
      <c r="F877" s="178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U877" s="4"/>
      <c r="V877" s="4"/>
      <c r="W877" s="4"/>
      <c r="X877" s="4"/>
      <c r="Y877" s="4"/>
      <c r="Z877" s="4"/>
      <c r="AA877" s="4"/>
      <c r="AB877" s="4"/>
      <c r="AD877" s="4"/>
      <c r="AE877" s="4"/>
      <c r="AF877" s="4"/>
      <c r="AH877" s="4"/>
      <c r="AJ877" s="4"/>
      <c r="AK877" s="4"/>
      <c r="AL877" s="4"/>
      <c r="AN877" s="4"/>
      <c r="AO877" s="4"/>
      <c r="AP877" s="4"/>
      <c r="AQ877" s="4"/>
      <c r="AR877" s="4"/>
      <c r="AS877" s="4"/>
      <c r="AT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K877" s="4"/>
    </row>
    <row r="878" spans="1:63" x14ac:dyDescent="0.3">
      <c r="A878" s="103"/>
      <c r="B878" s="103"/>
      <c r="C878" s="103"/>
      <c r="D878" s="208"/>
      <c r="F878" s="178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U878" s="4"/>
      <c r="V878" s="4"/>
      <c r="W878" s="4"/>
      <c r="X878" s="4"/>
      <c r="Y878" s="4"/>
      <c r="Z878" s="4"/>
      <c r="AA878" s="4"/>
      <c r="AB878" s="4"/>
      <c r="AD878" s="4"/>
      <c r="AE878" s="4"/>
      <c r="AF878" s="4"/>
      <c r="AH878" s="4"/>
      <c r="AJ878" s="4"/>
      <c r="AK878" s="4"/>
      <c r="AL878" s="4"/>
      <c r="AN878" s="4"/>
      <c r="AO878" s="4"/>
      <c r="AP878" s="4"/>
      <c r="AQ878" s="4"/>
      <c r="AR878" s="4"/>
      <c r="AS878" s="4"/>
      <c r="AT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K878" s="4"/>
    </row>
    <row r="879" spans="1:63" x14ac:dyDescent="0.3">
      <c r="A879" s="103"/>
      <c r="B879" s="103"/>
      <c r="C879" s="103"/>
      <c r="D879" s="208"/>
      <c r="F879" s="178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U879" s="4"/>
      <c r="V879" s="4"/>
      <c r="W879" s="4"/>
      <c r="X879" s="4"/>
      <c r="Y879" s="4"/>
      <c r="Z879" s="4"/>
      <c r="AA879" s="4"/>
      <c r="AB879" s="4"/>
      <c r="AD879" s="4"/>
      <c r="AE879" s="4"/>
      <c r="AF879" s="4"/>
      <c r="AH879" s="4"/>
      <c r="AJ879" s="4"/>
      <c r="AK879" s="4"/>
      <c r="AL879" s="4"/>
      <c r="AN879" s="4"/>
      <c r="AO879" s="4"/>
      <c r="AP879" s="4"/>
      <c r="AQ879" s="4"/>
      <c r="AR879" s="4"/>
      <c r="AS879" s="4"/>
      <c r="AT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K879" s="4"/>
    </row>
    <row r="880" spans="1:63" x14ac:dyDescent="0.3">
      <c r="A880" s="103"/>
      <c r="B880" s="103"/>
      <c r="C880" s="103"/>
      <c r="D880" s="208"/>
      <c r="F880" s="178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U880" s="4"/>
      <c r="V880" s="4"/>
      <c r="W880" s="4"/>
      <c r="X880" s="4"/>
      <c r="Y880" s="4"/>
      <c r="Z880" s="4"/>
      <c r="AA880" s="4"/>
      <c r="AB880" s="4"/>
      <c r="AD880" s="4"/>
      <c r="AE880" s="4"/>
      <c r="AF880" s="4"/>
      <c r="AH880" s="4"/>
      <c r="AJ880" s="4"/>
      <c r="AK880" s="4"/>
      <c r="AL880" s="4"/>
      <c r="AN880" s="4"/>
      <c r="AO880" s="4"/>
      <c r="AP880" s="4"/>
      <c r="AQ880" s="4"/>
      <c r="AR880" s="4"/>
      <c r="AS880" s="4"/>
      <c r="AT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K880" s="4"/>
    </row>
    <row r="881" spans="1:63" x14ac:dyDescent="0.3">
      <c r="A881" s="103"/>
      <c r="B881" s="103"/>
      <c r="C881" s="103"/>
      <c r="D881" s="208"/>
      <c r="F881" s="178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U881" s="4"/>
      <c r="V881" s="4"/>
      <c r="W881" s="4"/>
      <c r="X881" s="4"/>
      <c r="Y881" s="4"/>
      <c r="Z881" s="4"/>
      <c r="AA881" s="4"/>
      <c r="AB881" s="4"/>
      <c r="AD881" s="4"/>
      <c r="AE881" s="4"/>
      <c r="AF881" s="4"/>
      <c r="AH881" s="4"/>
      <c r="AJ881" s="4"/>
      <c r="AK881" s="4"/>
      <c r="AL881" s="4"/>
      <c r="AN881" s="4"/>
      <c r="AO881" s="4"/>
      <c r="AP881" s="4"/>
      <c r="AQ881" s="4"/>
      <c r="AR881" s="4"/>
      <c r="AS881" s="4"/>
      <c r="AT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K881" s="4"/>
    </row>
    <row r="882" spans="1:63" x14ac:dyDescent="0.3">
      <c r="A882" s="103"/>
      <c r="B882" s="103"/>
      <c r="C882" s="103"/>
      <c r="D882" s="208"/>
      <c r="F882" s="178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U882" s="4"/>
      <c r="V882" s="4"/>
      <c r="W882" s="4"/>
      <c r="X882" s="4"/>
      <c r="Y882" s="4"/>
      <c r="Z882" s="4"/>
      <c r="AA882" s="4"/>
      <c r="AB882" s="4"/>
      <c r="AD882" s="4"/>
      <c r="AE882" s="4"/>
      <c r="AF882" s="4"/>
      <c r="AH882" s="4"/>
      <c r="AJ882" s="4"/>
      <c r="AK882" s="4"/>
      <c r="AL882" s="4"/>
      <c r="AN882" s="4"/>
      <c r="AO882" s="4"/>
      <c r="AP882" s="4"/>
      <c r="AQ882" s="4"/>
      <c r="AR882" s="4"/>
      <c r="AS882" s="4"/>
      <c r="AT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K882" s="4"/>
    </row>
    <row r="883" spans="1:63" x14ac:dyDescent="0.3">
      <c r="A883" s="103"/>
      <c r="B883" s="103"/>
      <c r="C883" s="103"/>
      <c r="D883" s="208"/>
      <c r="F883" s="178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U883" s="4"/>
      <c r="V883" s="4"/>
      <c r="W883" s="4"/>
      <c r="X883" s="4"/>
      <c r="Y883" s="4"/>
      <c r="Z883" s="4"/>
      <c r="AA883" s="4"/>
      <c r="AB883" s="4"/>
      <c r="AD883" s="4"/>
      <c r="AE883" s="4"/>
      <c r="AF883" s="4"/>
      <c r="AH883" s="4"/>
      <c r="AJ883" s="4"/>
      <c r="AK883" s="4"/>
      <c r="AL883" s="4"/>
      <c r="AN883" s="4"/>
      <c r="AO883" s="4"/>
      <c r="AP883" s="4"/>
      <c r="AQ883" s="4"/>
      <c r="AR883" s="4"/>
      <c r="AS883" s="4"/>
      <c r="AT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K883" s="4"/>
    </row>
    <row r="884" spans="1:63" x14ac:dyDescent="0.3">
      <c r="A884" s="103"/>
      <c r="B884" s="103"/>
      <c r="C884" s="103"/>
      <c r="D884" s="208"/>
      <c r="F884" s="178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U884" s="4"/>
      <c r="V884" s="4"/>
      <c r="W884" s="4"/>
      <c r="X884" s="4"/>
      <c r="Y884" s="4"/>
      <c r="Z884" s="4"/>
      <c r="AA884" s="4"/>
      <c r="AB884" s="4"/>
      <c r="AD884" s="4"/>
      <c r="AE884" s="4"/>
      <c r="AF884" s="4"/>
      <c r="AH884" s="4"/>
      <c r="AJ884" s="4"/>
      <c r="AK884" s="4"/>
      <c r="AL884" s="4"/>
      <c r="AN884" s="4"/>
      <c r="AO884" s="4"/>
      <c r="AP884" s="4"/>
      <c r="AQ884" s="4"/>
      <c r="AR884" s="4"/>
      <c r="AS884" s="4"/>
      <c r="AT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K884" s="4"/>
    </row>
    <row r="885" spans="1:63" x14ac:dyDescent="0.3">
      <c r="A885" s="103"/>
      <c r="B885" s="103"/>
      <c r="C885" s="103"/>
      <c r="D885" s="208"/>
      <c r="F885" s="178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U885" s="4"/>
      <c r="V885" s="4"/>
      <c r="W885" s="4"/>
      <c r="X885" s="4"/>
      <c r="Y885" s="4"/>
      <c r="Z885" s="4"/>
      <c r="AA885" s="4"/>
      <c r="AB885" s="4"/>
      <c r="AD885" s="4"/>
      <c r="AE885" s="4"/>
      <c r="AF885" s="4"/>
      <c r="AH885" s="4"/>
      <c r="AJ885" s="4"/>
      <c r="AK885" s="4"/>
      <c r="AL885" s="4"/>
      <c r="AN885" s="4"/>
      <c r="AO885" s="4"/>
      <c r="AP885" s="4"/>
      <c r="AQ885" s="4"/>
      <c r="AR885" s="4"/>
      <c r="AS885" s="4"/>
      <c r="AT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K885" s="4"/>
    </row>
    <row r="886" spans="1:63" x14ac:dyDescent="0.3">
      <c r="A886" s="103"/>
      <c r="B886" s="103"/>
      <c r="C886" s="103"/>
      <c r="D886" s="208"/>
      <c r="F886" s="178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U886" s="4"/>
      <c r="V886" s="4"/>
      <c r="W886" s="4"/>
      <c r="X886" s="4"/>
      <c r="Y886" s="4"/>
      <c r="Z886" s="4"/>
      <c r="AA886" s="4"/>
      <c r="AB886" s="4"/>
      <c r="AD886" s="4"/>
      <c r="AE886" s="4"/>
      <c r="AF886" s="4"/>
      <c r="AH886" s="4"/>
      <c r="AJ886" s="4"/>
      <c r="AK886" s="4"/>
      <c r="AL886" s="4"/>
      <c r="AN886" s="4"/>
      <c r="AO886" s="4"/>
      <c r="AP886" s="4"/>
      <c r="AQ886" s="4"/>
      <c r="AR886" s="4"/>
      <c r="AS886" s="4"/>
      <c r="AT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K886" s="4"/>
    </row>
    <row r="887" spans="1:63" x14ac:dyDescent="0.3">
      <c r="A887" s="103"/>
      <c r="B887" s="103"/>
      <c r="C887" s="103"/>
      <c r="D887" s="208"/>
      <c r="F887" s="178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U887" s="4"/>
      <c r="V887" s="4"/>
      <c r="W887" s="4"/>
      <c r="X887" s="4"/>
      <c r="Y887" s="4"/>
      <c r="Z887" s="4"/>
      <c r="AA887" s="4"/>
      <c r="AB887" s="4"/>
      <c r="AD887" s="4"/>
      <c r="AE887" s="4"/>
      <c r="AF887" s="4"/>
      <c r="AH887" s="4"/>
      <c r="AJ887" s="4"/>
      <c r="AK887" s="4"/>
      <c r="AL887" s="4"/>
      <c r="AN887" s="4"/>
      <c r="AO887" s="4"/>
      <c r="AP887" s="4"/>
      <c r="AQ887" s="4"/>
      <c r="AR887" s="4"/>
      <c r="AS887" s="4"/>
      <c r="AT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K887" s="4"/>
    </row>
    <row r="888" spans="1:63" x14ac:dyDescent="0.3">
      <c r="A888" s="103"/>
      <c r="B888" s="103"/>
      <c r="C888" s="103"/>
      <c r="D888" s="208"/>
      <c r="F888" s="178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U888" s="4"/>
      <c r="V888" s="4"/>
      <c r="W888" s="4"/>
      <c r="X888" s="4"/>
      <c r="Y888" s="4"/>
      <c r="Z888" s="4"/>
      <c r="AA888" s="4"/>
      <c r="AB888" s="4"/>
      <c r="AD888" s="4"/>
      <c r="AE888" s="4"/>
      <c r="AF888" s="4"/>
      <c r="AH888" s="4"/>
      <c r="AJ888" s="4"/>
      <c r="AK888" s="4"/>
      <c r="AL888" s="4"/>
      <c r="AN888" s="4"/>
      <c r="AO888" s="4"/>
      <c r="AP888" s="4"/>
      <c r="AQ888" s="4"/>
      <c r="AR888" s="4"/>
      <c r="AS888" s="4"/>
      <c r="AT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K888" s="4"/>
    </row>
    <row r="889" spans="1:63" x14ac:dyDescent="0.3">
      <c r="A889" s="103"/>
      <c r="B889" s="103"/>
      <c r="C889" s="103"/>
      <c r="D889" s="208"/>
      <c r="F889" s="178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U889" s="4"/>
      <c r="V889" s="4"/>
      <c r="W889" s="4"/>
      <c r="X889" s="4"/>
      <c r="Y889" s="4"/>
      <c r="Z889" s="4"/>
      <c r="AA889" s="4"/>
      <c r="AB889" s="4"/>
      <c r="AD889" s="4"/>
      <c r="AE889" s="4"/>
      <c r="AF889" s="4"/>
      <c r="AH889" s="4"/>
      <c r="AJ889" s="4"/>
      <c r="AK889" s="4"/>
      <c r="AL889" s="4"/>
      <c r="AN889" s="4"/>
      <c r="AO889" s="4"/>
      <c r="AP889" s="4"/>
      <c r="AQ889" s="4"/>
      <c r="AR889" s="4"/>
      <c r="AS889" s="4"/>
      <c r="AT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K889" s="4"/>
    </row>
    <row r="890" spans="1:63" x14ac:dyDescent="0.3">
      <c r="A890" s="103"/>
      <c r="B890" s="103"/>
      <c r="C890" s="103"/>
      <c r="D890" s="208"/>
      <c r="F890" s="178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U890" s="4"/>
      <c r="V890" s="4"/>
      <c r="W890" s="4"/>
      <c r="X890" s="4"/>
      <c r="Y890" s="4"/>
      <c r="Z890" s="4"/>
      <c r="AA890" s="4"/>
      <c r="AB890" s="4"/>
      <c r="AD890" s="4"/>
      <c r="AE890" s="4"/>
      <c r="AF890" s="4"/>
      <c r="AH890" s="4"/>
      <c r="AJ890" s="4"/>
      <c r="AK890" s="4"/>
      <c r="AL890" s="4"/>
      <c r="AN890" s="4"/>
      <c r="AO890" s="4"/>
      <c r="AP890" s="4"/>
      <c r="AQ890" s="4"/>
      <c r="AR890" s="4"/>
      <c r="AS890" s="4"/>
      <c r="AT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K890" s="4"/>
    </row>
    <row r="891" spans="1:63" x14ac:dyDescent="0.3">
      <c r="A891" s="103"/>
      <c r="B891" s="103"/>
      <c r="C891" s="103"/>
      <c r="D891" s="208"/>
      <c r="F891" s="178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U891" s="4"/>
      <c r="V891" s="4"/>
      <c r="W891" s="4"/>
      <c r="X891" s="4"/>
      <c r="Y891" s="4"/>
      <c r="Z891" s="4"/>
      <c r="AA891" s="4"/>
      <c r="AB891" s="4"/>
      <c r="AD891" s="4"/>
      <c r="AE891" s="4"/>
      <c r="AF891" s="4"/>
      <c r="AH891" s="4"/>
      <c r="AJ891" s="4"/>
      <c r="AK891" s="4"/>
      <c r="AL891" s="4"/>
      <c r="AN891" s="4"/>
      <c r="AO891" s="4"/>
      <c r="AP891" s="4"/>
      <c r="AQ891" s="4"/>
      <c r="AR891" s="4"/>
      <c r="AS891" s="4"/>
      <c r="AT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K891" s="4"/>
    </row>
    <row r="892" spans="1:63" x14ac:dyDescent="0.3">
      <c r="A892" s="103"/>
      <c r="B892" s="103"/>
      <c r="C892" s="103"/>
      <c r="D892" s="208"/>
      <c r="F892" s="178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U892" s="4"/>
      <c r="V892" s="4"/>
      <c r="W892" s="4"/>
      <c r="X892" s="4"/>
      <c r="Y892" s="4"/>
      <c r="Z892" s="4"/>
      <c r="AA892" s="4"/>
      <c r="AB892" s="4"/>
      <c r="AD892" s="4"/>
      <c r="AE892" s="4"/>
      <c r="AF892" s="4"/>
      <c r="AH892" s="4"/>
      <c r="AJ892" s="4"/>
      <c r="AK892" s="4"/>
      <c r="AL892" s="4"/>
      <c r="AN892" s="4"/>
      <c r="AO892" s="4"/>
      <c r="AP892" s="4"/>
      <c r="AQ892" s="4"/>
      <c r="AR892" s="4"/>
      <c r="AS892" s="4"/>
      <c r="AT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K892" s="4"/>
    </row>
    <row r="893" spans="1:63" x14ac:dyDescent="0.3">
      <c r="A893" s="103"/>
      <c r="B893" s="103"/>
      <c r="C893" s="103"/>
      <c r="D893" s="208"/>
      <c r="F893" s="178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U893" s="4"/>
      <c r="V893" s="4"/>
      <c r="W893" s="4"/>
      <c r="X893" s="4"/>
      <c r="Y893" s="4"/>
      <c r="Z893" s="4"/>
      <c r="AA893" s="4"/>
      <c r="AB893" s="4"/>
      <c r="AD893" s="4"/>
      <c r="AE893" s="4"/>
      <c r="AF893" s="4"/>
      <c r="AH893" s="4"/>
      <c r="AJ893" s="4"/>
      <c r="AK893" s="4"/>
      <c r="AL893" s="4"/>
      <c r="AN893" s="4"/>
      <c r="AO893" s="4"/>
      <c r="AP893" s="4"/>
      <c r="AQ893" s="4"/>
      <c r="AR893" s="4"/>
      <c r="AS893" s="4"/>
      <c r="AT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K893" s="4"/>
    </row>
    <row r="894" spans="1:63" x14ac:dyDescent="0.3">
      <c r="A894" s="103"/>
      <c r="B894" s="103"/>
      <c r="C894" s="103"/>
      <c r="D894" s="208"/>
      <c r="F894" s="178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U894" s="4"/>
      <c r="V894" s="4"/>
      <c r="W894" s="4"/>
      <c r="X894" s="4"/>
      <c r="Y894" s="4"/>
      <c r="Z894" s="4"/>
      <c r="AA894" s="4"/>
      <c r="AB894" s="4"/>
      <c r="AD894" s="4"/>
      <c r="AE894" s="4"/>
      <c r="AF894" s="4"/>
      <c r="AH894" s="4"/>
      <c r="AJ894" s="4"/>
      <c r="AK894" s="4"/>
      <c r="AL894" s="4"/>
      <c r="AN894" s="4"/>
      <c r="AO894" s="4"/>
      <c r="AP894" s="4"/>
      <c r="AQ894" s="4"/>
      <c r="AR894" s="4"/>
      <c r="AS894" s="4"/>
      <c r="AT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K894" s="4"/>
    </row>
    <row r="895" spans="1:63" x14ac:dyDescent="0.3">
      <c r="A895" s="103"/>
      <c r="B895" s="103"/>
      <c r="C895" s="103"/>
      <c r="D895" s="208"/>
      <c r="F895" s="178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U895" s="4"/>
      <c r="V895" s="4"/>
      <c r="W895" s="4"/>
      <c r="X895" s="4"/>
      <c r="Y895" s="4"/>
      <c r="Z895" s="4"/>
      <c r="AA895" s="4"/>
      <c r="AB895" s="4"/>
      <c r="AD895" s="4"/>
      <c r="AE895" s="4"/>
      <c r="AF895" s="4"/>
      <c r="AH895" s="4"/>
      <c r="AJ895" s="4"/>
      <c r="AK895" s="4"/>
      <c r="AL895" s="4"/>
      <c r="AN895" s="4"/>
      <c r="AO895" s="4"/>
      <c r="AP895" s="4"/>
      <c r="AQ895" s="4"/>
      <c r="AR895" s="4"/>
      <c r="AS895" s="4"/>
      <c r="AT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K895" s="4"/>
    </row>
    <row r="896" spans="1:63" x14ac:dyDescent="0.3">
      <c r="A896" s="103"/>
      <c r="B896" s="103"/>
      <c r="C896" s="103"/>
      <c r="D896" s="208"/>
      <c r="F896" s="178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U896" s="4"/>
      <c r="V896" s="4"/>
      <c r="W896" s="4"/>
      <c r="X896" s="4"/>
      <c r="Y896" s="4"/>
      <c r="Z896" s="4"/>
      <c r="AA896" s="4"/>
      <c r="AB896" s="4"/>
      <c r="AD896" s="4"/>
      <c r="AE896" s="4"/>
      <c r="AF896" s="4"/>
      <c r="AH896" s="4"/>
      <c r="AJ896" s="4"/>
      <c r="AK896" s="4"/>
      <c r="AL896" s="4"/>
      <c r="AN896" s="4"/>
      <c r="AO896" s="4"/>
      <c r="AP896" s="4"/>
      <c r="AQ896" s="4"/>
      <c r="AR896" s="4"/>
      <c r="AS896" s="4"/>
      <c r="AT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K896" s="4"/>
    </row>
    <row r="897" spans="1:63" x14ac:dyDescent="0.3">
      <c r="A897" s="103"/>
      <c r="B897" s="103"/>
      <c r="C897" s="103"/>
      <c r="D897" s="208"/>
      <c r="F897" s="178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U897" s="4"/>
      <c r="V897" s="4"/>
      <c r="W897" s="4"/>
      <c r="X897" s="4"/>
      <c r="Y897" s="4"/>
      <c r="Z897" s="4"/>
      <c r="AA897" s="4"/>
      <c r="AB897" s="4"/>
      <c r="AD897" s="4"/>
      <c r="AE897" s="4"/>
      <c r="AF897" s="4"/>
      <c r="AH897" s="4"/>
      <c r="AJ897" s="4"/>
      <c r="AK897" s="4"/>
      <c r="AL897" s="4"/>
      <c r="AN897" s="4"/>
      <c r="AO897" s="4"/>
      <c r="AP897" s="4"/>
      <c r="AQ897" s="4"/>
      <c r="AR897" s="4"/>
      <c r="AS897" s="4"/>
      <c r="AT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K897" s="4"/>
    </row>
    <row r="898" spans="1:63" x14ac:dyDescent="0.3">
      <c r="A898" s="103"/>
      <c r="B898" s="103"/>
      <c r="C898" s="103"/>
      <c r="D898" s="208"/>
      <c r="F898" s="178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U898" s="4"/>
      <c r="V898" s="4"/>
      <c r="W898" s="4"/>
      <c r="X898" s="4"/>
      <c r="Y898" s="4"/>
      <c r="Z898" s="4"/>
      <c r="AA898" s="4"/>
      <c r="AB898" s="4"/>
      <c r="AD898" s="4"/>
      <c r="AE898" s="4"/>
      <c r="AF898" s="4"/>
      <c r="AH898" s="4"/>
      <c r="AJ898" s="4"/>
      <c r="AK898" s="4"/>
      <c r="AL898" s="4"/>
      <c r="AN898" s="4"/>
      <c r="AO898" s="4"/>
      <c r="AP898" s="4"/>
      <c r="AQ898" s="4"/>
      <c r="AR898" s="4"/>
      <c r="AS898" s="4"/>
      <c r="AT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K898" s="4"/>
    </row>
    <row r="899" spans="1:63" x14ac:dyDescent="0.3">
      <c r="A899" s="103"/>
      <c r="B899" s="103"/>
      <c r="C899" s="103"/>
      <c r="D899" s="208"/>
      <c r="F899" s="178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U899" s="4"/>
      <c r="V899" s="4"/>
      <c r="W899" s="4"/>
      <c r="X899" s="4"/>
      <c r="Y899" s="4"/>
      <c r="Z899" s="4"/>
      <c r="AA899" s="4"/>
      <c r="AB899" s="4"/>
      <c r="AD899" s="4"/>
      <c r="AE899" s="4"/>
      <c r="AF899" s="4"/>
      <c r="AH899" s="4"/>
      <c r="AJ899" s="4"/>
      <c r="AK899" s="4"/>
      <c r="AL899" s="4"/>
      <c r="AN899" s="4"/>
      <c r="AO899" s="4"/>
      <c r="AP899" s="4"/>
      <c r="AQ899" s="4"/>
      <c r="AR899" s="4"/>
      <c r="AS899" s="4"/>
      <c r="AT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K899" s="4"/>
    </row>
    <row r="900" spans="1:63" x14ac:dyDescent="0.3">
      <c r="A900" s="103"/>
      <c r="B900" s="103"/>
      <c r="C900" s="103"/>
      <c r="D900" s="208"/>
      <c r="F900" s="178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U900" s="4"/>
      <c r="V900" s="4"/>
      <c r="W900" s="4"/>
      <c r="X900" s="4"/>
      <c r="Y900" s="4"/>
      <c r="Z900" s="4"/>
      <c r="AA900" s="4"/>
      <c r="AB900" s="4"/>
      <c r="AD900" s="4"/>
      <c r="AE900" s="4"/>
      <c r="AF900" s="4"/>
      <c r="AH900" s="4"/>
      <c r="AJ900" s="4"/>
      <c r="AK900" s="4"/>
      <c r="AL900" s="4"/>
      <c r="AN900" s="4"/>
      <c r="AO900" s="4"/>
      <c r="AP900" s="4"/>
      <c r="AQ900" s="4"/>
      <c r="AR900" s="4"/>
      <c r="AS900" s="4"/>
      <c r="AT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K900" s="4"/>
    </row>
    <row r="901" spans="1:63" x14ac:dyDescent="0.3">
      <c r="A901" s="103"/>
      <c r="B901" s="103"/>
      <c r="C901" s="103"/>
      <c r="D901" s="208"/>
      <c r="F901" s="178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U901" s="4"/>
      <c r="V901" s="4"/>
      <c r="W901" s="4"/>
      <c r="X901" s="4"/>
      <c r="Y901" s="4"/>
      <c r="Z901" s="4"/>
      <c r="AA901" s="4"/>
      <c r="AB901" s="4"/>
      <c r="AD901" s="4"/>
      <c r="AE901" s="4"/>
      <c r="AF901" s="4"/>
      <c r="AH901" s="4"/>
      <c r="AJ901" s="4"/>
      <c r="AK901" s="4"/>
      <c r="AL901" s="4"/>
      <c r="AN901" s="4"/>
      <c r="AO901" s="4"/>
      <c r="AP901" s="4"/>
      <c r="AQ901" s="4"/>
      <c r="AR901" s="4"/>
      <c r="AS901" s="4"/>
      <c r="AT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K901" s="4"/>
    </row>
    <row r="902" spans="1:63" x14ac:dyDescent="0.3">
      <c r="A902" s="103"/>
      <c r="B902" s="103"/>
      <c r="C902" s="103"/>
      <c r="D902" s="208"/>
      <c r="F902" s="178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U902" s="4"/>
      <c r="V902" s="4"/>
      <c r="W902" s="4"/>
      <c r="X902" s="4"/>
      <c r="Y902" s="4"/>
      <c r="Z902" s="4"/>
      <c r="AA902" s="4"/>
      <c r="AB902" s="4"/>
      <c r="AD902" s="4"/>
      <c r="AE902" s="4"/>
      <c r="AF902" s="4"/>
      <c r="AH902" s="4"/>
      <c r="AJ902" s="4"/>
      <c r="AK902" s="4"/>
      <c r="AL902" s="4"/>
      <c r="AN902" s="4"/>
      <c r="AO902" s="4"/>
      <c r="AP902" s="4"/>
      <c r="AQ902" s="4"/>
      <c r="AR902" s="4"/>
      <c r="AS902" s="4"/>
      <c r="AT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K902" s="4"/>
    </row>
    <row r="903" spans="1:63" x14ac:dyDescent="0.3">
      <c r="A903" s="103"/>
      <c r="B903" s="103"/>
      <c r="C903" s="103"/>
      <c r="D903" s="208"/>
      <c r="F903" s="178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U903" s="4"/>
      <c r="V903" s="4"/>
      <c r="W903" s="4"/>
      <c r="X903" s="4"/>
      <c r="Y903" s="4"/>
      <c r="Z903" s="4"/>
      <c r="AA903" s="4"/>
      <c r="AB903" s="4"/>
      <c r="AD903" s="4"/>
      <c r="AE903" s="4"/>
      <c r="AF903" s="4"/>
      <c r="AH903" s="4"/>
      <c r="AJ903" s="4"/>
      <c r="AK903" s="4"/>
      <c r="AL903" s="4"/>
      <c r="AN903" s="4"/>
      <c r="AO903" s="4"/>
      <c r="AP903" s="4"/>
      <c r="AQ903" s="4"/>
      <c r="AR903" s="4"/>
      <c r="AS903" s="4"/>
      <c r="AT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K903" s="4"/>
    </row>
    <row r="904" spans="1:63" x14ac:dyDescent="0.3">
      <c r="A904" s="103"/>
      <c r="B904" s="103"/>
      <c r="C904" s="103"/>
      <c r="D904" s="208"/>
      <c r="F904" s="178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U904" s="4"/>
      <c r="V904" s="4"/>
      <c r="W904" s="4"/>
      <c r="X904" s="4"/>
      <c r="Y904" s="4"/>
      <c r="Z904" s="4"/>
      <c r="AA904" s="4"/>
      <c r="AB904" s="4"/>
      <c r="AD904" s="4"/>
      <c r="AE904" s="4"/>
      <c r="AF904" s="4"/>
      <c r="AH904" s="4"/>
      <c r="AJ904" s="4"/>
      <c r="AK904" s="4"/>
      <c r="AL904" s="4"/>
      <c r="AN904" s="4"/>
      <c r="AO904" s="4"/>
      <c r="AP904" s="4"/>
      <c r="AQ904" s="4"/>
      <c r="AR904" s="4"/>
      <c r="AS904" s="4"/>
      <c r="AT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K904" s="4"/>
    </row>
    <row r="905" spans="1:63" x14ac:dyDescent="0.3">
      <c r="A905" s="103"/>
      <c r="B905" s="103"/>
      <c r="C905" s="103"/>
      <c r="D905" s="208"/>
      <c r="F905" s="178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U905" s="4"/>
      <c r="V905" s="4"/>
      <c r="W905" s="4"/>
      <c r="X905" s="4"/>
      <c r="Y905" s="4"/>
      <c r="Z905" s="4"/>
      <c r="AA905" s="4"/>
      <c r="AB905" s="4"/>
      <c r="AD905" s="4"/>
      <c r="AE905" s="4"/>
      <c r="AF905" s="4"/>
      <c r="AH905" s="4"/>
      <c r="AJ905" s="4"/>
      <c r="AK905" s="4"/>
      <c r="AL905" s="4"/>
      <c r="AN905" s="4"/>
      <c r="AO905" s="4"/>
      <c r="AP905" s="4"/>
      <c r="AQ905" s="4"/>
      <c r="AR905" s="4"/>
      <c r="AS905" s="4"/>
      <c r="AT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K905" s="4"/>
    </row>
    <row r="906" spans="1:63" x14ac:dyDescent="0.3">
      <c r="A906" s="103"/>
      <c r="B906" s="103"/>
      <c r="C906" s="103"/>
      <c r="D906" s="208"/>
      <c r="F906" s="178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U906" s="4"/>
      <c r="V906" s="4"/>
      <c r="W906" s="4"/>
      <c r="X906" s="4"/>
      <c r="Y906" s="4"/>
      <c r="Z906" s="4"/>
      <c r="AA906" s="4"/>
      <c r="AB906" s="4"/>
      <c r="AD906" s="4"/>
      <c r="AE906" s="4"/>
      <c r="AF906" s="4"/>
      <c r="AH906" s="4"/>
      <c r="AJ906" s="4"/>
      <c r="AK906" s="4"/>
      <c r="AL906" s="4"/>
      <c r="AN906" s="4"/>
      <c r="AO906" s="4"/>
      <c r="AP906" s="4"/>
      <c r="AQ906" s="4"/>
      <c r="AR906" s="4"/>
      <c r="AS906" s="4"/>
      <c r="AT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K906" s="4"/>
    </row>
    <row r="907" spans="1:63" x14ac:dyDescent="0.3">
      <c r="A907" s="103"/>
      <c r="B907" s="103"/>
      <c r="C907" s="103"/>
      <c r="D907" s="208"/>
      <c r="F907" s="178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U907" s="4"/>
      <c r="V907" s="4"/>
      <c r="W907" s="4"/>
      <c r="X907" s="4"/>
      <c r="Y907" s="4"/>
      <c r="Z907" s="4"/>
      <c r="AA907" s="4"/>
      <c r="AB907" s="4"/>
      <c r="AD907" s="4"/>
      <c r="AE907" s="4"/>
      <c r="AF907" s="4"/>
      <c r="AH907" s="4"/>
      <c r="AJ907" s="4"/>
      <c r="AK907" s="4"/>
      <c r="AL907" s="4"/>
      <c r="AN907" s="4"/>
      <c r="AO907" s="4"/>
      <c r="AP907" s="4"/>
      <c r="AQ907" s="4"/>
      <c r="AR907" s="4"/>
      <c r="AS907" s="4"/>
      <c r="AT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K907" s="4"/>
    </row>
    <row r="908" spans="1:63" x14ac:dyDescent="0.3">
      <c r="A908" s="103"/>
      <c r="B908" s="103"/>
      <c r="C908" s="103"/>
      <c r="D908" s="208"/>
      <c r="F908" s="178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U908" s="4"/>
      <c r="V908" s="4"/>
      <c r="W908" s="4"/>
      <c r="X908" s="4"/>
      <c r="Y908" s="4"/>
      <c r="Z908" s="4"/>
      <c r="AA908" s="4"/>
      <c r="AB908" s="4"/>
      <c r="AD908" s="4"/>
      <c r="AE908" s="4"/>
      <c r="AF908" s="4"/>
      <c r="AH908" s="4"/>
      <c r="AJ908" s="4"/>
      <c r="AK908" s="4"/>
      <c r="AL908" s="4"/>
      <c r="AN908" s="4"/>
      <c r="AO908" s="4"/>
      <c r="AP908" s="4"/>
      <c r="AQ908" s="4"/>
      <c r="AR908" s="4"/>
      <c r="AS908" s="4"/>
      <c r="AT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K908" s="4"/>
    </row>
    <row r="909" spans="1:63" x14ac:dyDescent="0.3">
      <c r="A909" s="103"/>
      <c r="B909" s="103"/>
      <c r="C909" s="103"/>
      <c r="D909" s="208"/>
      <c r="F909" s="178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U909" s="4"/>
      <c r="V909" s="4"/>
      <c r="W909" s="4"/>
      <c r="X909" s="4"/>
      <c r="Y909" s="4"/>
      <c r="Z909" s="4"/>
      <c r="AA909" s="4"/>
      <c r="AB909" s="4"/>
      <c r="AD909" s="4"/>
      <c r="AE909" s="4"/>
      <c r="AF909" s="4"/>
      <c r="AH909" s="4"/>
      <c r="AJ909" s="4"/>
      <c r="AK909" s="4"/>
      <c r="AL909" s="4"/>
      <c r="AN909" s="4"/>
      <c r="AO909" s="4"/>
      <c r="AP909" s="4"/>
      <c r="AQ909" s="4"/>
      <c r="AR909" s="4"/>
      <c r="AS909" s="4"/>
      <c r="AT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K909" s="4"/>
    </row>
    <row r="910" spans="1:63" x14ac:dyDescent="0.3">
      <c r="A910" s="103"/>
      <c r="B910" s="103"/>
      <c r="C910" s="103"/>
      <c r="D910" s="208"/>
      <c r="F910" s="178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U910" s="4"/>
      <c r="V910" s="4"/>
      <c r="W910" s="4"/>
      <c r="X910" s="4"/>
      <c r="Y910" s="4"/>
      <c r="Z910" s="4"/>
      <c r="AA910" s="4"/>
      <c r="AB910" s="4"/>
      <c r="AD910" s="4"/>
      <c r="AE910" s="4"/>
      <c r="AF910" s="4"/>
      <c r="AH910" s="4"/>
      <c r="AJ910" s="4"/>
      <c r="AK910" s="4"/>
      <c r="AL910" s="4"/>
      <c r="AN910" s="4"/>
      <c r="AO910" s="4"/>
      <c r="AP910" s="4"/>
      <c r="AQ910" s="4"/>
      <c r="AR910" s="4"/>
      <c r="AS910" s="4"/>
      <c r="AT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K910" s="4"/>
    </row>
    <row r="911" spans="1:63" x14ac:dyDescent="0.3">
      <c r="A911" s="103"/>
      <c r="B911" s="103"/>
      <c r="C911" s="103"/>
      <c r="D911" s="208"/>
      <c r="F911" s="178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U911" s="4"/>
      <c r="V911" s="4"/>
      <c r="W911" s="4"/>
      <c r="X911" s="4"/>
      <c r="Y911" s="4"/>
      <c r="Z911" s="4"/>
      <c r="AA911" s="4"/>
      <c r="AB911" s="4"/>
      <c r="AD911" s="4"/>
      <c r="AE911" s="4"/>
      <c r="AF911" s="4"/>
      <c r="AH911" s="4"/>
      <c r="AJ911" s="4"/>
      <c r="AK911" s="4"/>
      <c r="AL911" s="4"/>
      <c r="AN911" s="4"/>
      <c r="AO911" s="4"/>
      <c r="AP911" s="4"/>
      <c r="AQ911" s="4"/>
      <c r="AR911" s="4"/>
      <c r="AS911" s="4"/>
      <c r="AT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K911" s="4"/>
    </row>
    <row r="912" spans="1:63" x14ac:dyDescent="0.3">
      <c r="A912" s="103"/>
      <c r="B912" s="103"/>
      <c r="C912" s="103"/>
      <c r="D912" s="208"/>
      <c r="F912" s="178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U912" s="4"/>
      <c r="V912" s="4"/>
      <c r="W912" s="4"/>
      <c r="X912" s="4"/>
      <c r="Y912" s="4"/>
      <c r="Z912" s="4"/>
      <c r="AA912" s="4"/>
      <c r="AB912" s="4"/>
      <c r="AD912" s="4"/>
      <c r="AE912" s="4"/>
      <c r="AF912" s="4"/>
      <c r="AH912" s="4"/>
      <c r="AJ912" s="4"/>
      <c r="AK912" s="4"/>
      <c r="AL912" s="4"/>
      <c r="AN912" s="4"/>
      <c r="AO912" s="4"/>
      <c r="AP912" s="4"/>
      <c r="AQ912" s="4"/>
      <c r="AR912" s="4"/>
      <c r="AS912" s="4"/>
      <c r="AT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K912" s="4"/>
    </row>
    <row r="913" spans="1:63" x14ac:dyDescent="0.3">
      <c r="A913" s="103"/>
      <c r="B913" s="103"/>
      <c r="C913" s="103"/>
      <c r="D913" s="208"/>
      <c r="F913" s="178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U913" s="4"/>
      <c r="V913" s="4"/>
      <c r="W913" s="4"/>
      <c r="X913" s="4"/>
      <c r="Y913" s="4"/>
      <c r="Z913" s="4"/>
      <c r="AA913" s="4"/>
      <c r="AB913" s="4"/>
      <c r="AD913" s="4"/>
      <c r="AE913" s="4"/>
      <c r="AF913" s="4"/>
      <c r="AH913" s="4"/>
      <c r="AJ913" s="4"/>
      <c r="AK913" s="4"/>
      <c r="AL913" s="4"/>
      <c r="AN913" s="4"/>
      <c r="AO913" s="4"/>
      <c r="AP913" s="4"/>
      <c r="AQ913" s="4"/>
      <c r="AR913" s="4"/>
      <c r="AS913" s="4"/>
      <c r="AT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K913" s="4"/>
    </row>
    <row r="914" spans="1:63" x14ac:dyDescent="0.3">
      <c r="A914" s="103"/>
      <c r="B914" s="103"/>
      <c r="C914" s="103"/>
      <c r="D914" s="208"/>
      <c r="F914" s="178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U914" s="4"/>
      <c r="V914" s="4"/>
      <c r="W914" s="4"/>
      <c r="X914" s="4"/>
      <c r="Y914" s="4"/>
      <c r="Z914" s="4"/>
      <c r="AA914" s="4"/>
      <c r="AB914" s="4"/>
      <c r="AD914" s="4"/>
      <c r="AE914" s="4"/>
      <c r="AF914" s="4"/>
      <c r="AH914" s="4"/>
      <c r="AJ914" s="4"/>
      <c r="AK914" s="4"/>
      <c r="AL914" s="4"/>
      <c r="AN914" s="4"/>
      <c r="AO914" s="4"/>
      <c r="AP914" s="4"/>
      <c r="AQ914" s="4"/>
      <c r="AR914" s="4"/>
      <c r="AS914" s="4"/>
      <c r="AT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K914" s="4"/>
    </row>
    <row r="915" spans="1:63" x14ac:dyDescent="0.3">
      <c r="A915" s="103"/>
      <c r="B915" s="103"/>
      <c r="C915" s="103"/>
      <c r="D915" s="208"/>
      <c r="F915" s="178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U915" s="4"/>
      <c r="V915" s="4"/>
      <c r="W915" s="4"/>
      <c r="X915" s="4"/>
      <c r="Y915" s="4"/>
      <c r="Z915" s="4"/>
      <c r="AA915" s="4"/>
      <c r="AB915" s="4"/>
      <c r="AD915" s="4"/>
      <c r="AE915" s="4"/>
      <c r="AF915" s="4"/>
      <c r="AH915" s="4"/>
      <c r="AJ915" s="4"/>
      <c r="AK915" s="4"/>
      <c r="AL915" s="4"/>
      <c r="AN915" s="4"/>
      <c r="AO915" s="4"/>
      <c r="AP915" s="4"/>
      <c r="AQ915" s="4"/>
      <c r="AR915" s="4"/>
      <c r="AS915" s="4"/>
      <c r="AT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K915" s="4"/>
    </row>
    <row r="916" spans="1:63" x14ac:dyDescent="0.3">
      <c r="A916" s="103"/>
      <c r="B916" s="103"/>
      <c r="C916" s="103"/>
      <c r="D916" s="208"/>
      <c r="F916" s="178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U916" s="4"/>
      <c r="V916" s="4"/>
      <c r="W916" s="4"/>
      <c r="X916" s="4"/>
      <c r="Y916" s="4"/>
      <c r="Z916" s="4"/>
      <c r="AA916" s="4"/>
      <c r="AB916" s="4"/>
      <c r="AD916" s="4"/>
      <c r="AE916" s="4"/>
      <c r="AF916" s="4"/>
      <c r="AH916" s="4"/>
      <c r="AJ916" s="4"/>
      <c r="AK916" s="4"/>
      <c r="AL916" s="4"/>
      <c r="AN916" s="4"/>
      <c r="AO916" s="4"/>
      <c r="AP916" s="4"/>
      <c r="AQ916" s="4"/>
      <c r="AR916" s="4"/>
      <c r="AS916" s="4"/>
      <c r="AT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K916" s="4"/>
    </row>
    <row r="917" spans="1:63" x14ac:dyDescent="0.3">
      <c r="A917" s="103"/>
      <c r="B917" s="103"/>
      <c r="C917" s="103"/>
      <c r="D917" s="208"/>
      <c r="F917" s="178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U917" s="4"/>
      <c r="V917" s="4"/>
      <c r="W917" s="4"/>
      <c r="X917" s="4"/>
      <c r="Y917" s="4"/>
      <c r="Z917" s="4"/>
      <c r="AA917" s="4"/>
      <c r="AB917" s="4"/>
      <c r="AD917" s="4"/>
      <c r="AE917" s="4"/>
      <c r="AF917" s="4"/>
      <c r="AH917" s="4"/>
      <c r="AJ917" s="4"/>
      <c r="AK917" s="4"/>
      <c r="AL917" s="4"/>
      <c r="AN917" s="4"/>
      <c r="AO917" s="4"/>
      <c r="AP917" s="4"/>
      <c r="AQ917" s="4"/>
      <c r="AR917" s="4"/>
      <c r="AS917" s="4"/>
      <c r="AT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K917" s="4"/>
    </row>
    <row r="918" spans="1:63" x14ac:dyDescent="0.3">
      <c r="A918" s="103"/>
      <c r="B918" s="103"/>
      <c r="C918" s="103"/>
      <c r="D918" s="208"/>
      <c r="F918" s="178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U918" s="4"/>
      <c r="V918" s="4"/>
      <c r="W918" s="4"/>
      <c r="X918" s="4"/>
      <c r="Y918" s="4"/>
      <c r="Z918" s="4"/>
      <c r="AA918" s="4"/>
      <c r="AB918" s="4"/>
      <c r="AD918" s="4"/>
      <c r="AE918" s="4"/>
      <c r="AF918" s="4"/>
      <c r="AH918" s="4"/>
      <c r="AJ918" s="4"/>
      <c r="AK918" s="4"/>
      <c r="AL918" s="4"/>
      <c r="AN918" s="4"/>
      <c r="AO918" s="4"/>
      <c r="AP918" s="4"/>
      <c r="AQ918" s="4"/>
      <c r="AR918" s="4"/>
      <c r="AS918" s="4"/>
      <c r="AT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K918" s="4"/>
    </row>
    <row r="919" spans="1:63" x14ac:dyDescent="0.3">
      <c r="A919" s="103"/>
      <c r="B919" s="103"/>
      <c r="C919" s="103"/>
      <c r="D919" s="208"/>
      <c r="F919" s="178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U919" s="4"/>
      <c r="V919" s="4"/>
      <c r="W919" s="4"/>
      <c r="X919" s="4"/>
      <c r="Y919" s="4"/>
      <c r="Z919" s="4"/>
      <c r="AA919" s="4"/>
      <c r="AB919" s="4"/>
      <c r="AD919" s="4"/>
      <c r="AE919" s="4"/>
      <c r="AF919" s="4"/>
      <c r="AH919" s="4"/>
      <c r="AJ919" s="4"/>
      <c r="AK919" s="4"/>
      <c r="AL919" s="4"/>
      <c r="AN919" s="4"/>
      <c r="AO919" s="4"/>
      <c r="AP919" s="4"/>
      <c r="AQ919" s="4"/>
      <c r="AR919" s="4"/>
      <c r="AS919" s="4"/>
      <c r="AT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K919" s="4"/>
    </row>
    <row r="920" spans="1:63" x14ac:dyDescent="0.3">
      <c r="A920" s="103"/>
      <c r="B920" s="103"/>
      <c r="C920" s="103"/>
      <c r="D920" s="208"/>
      <c r="F920" s="178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U920" s="4"/>
      <c r="V920" s="4"/>
      <c r="W920" s="4"/>
      <c r="X920" s="4"/>
      <c r="Y920" s="4"/>
      <c r="Z920" s="4"/>
      <c r="AA920" s="4"/>
      <c r="AB920" s="4"/>
      <c r="AD920" s="4"/>
      <c r="AE920" s="4"/>
      <c r="AF920" s="4"/>
      <c r="AH920" s="4"/>
      <c r="AJ920" s="4"/>
      <c r="AK920" s="4"/>
      <c r="AL920" s="4"/>
      <c r="AN920" s="4"/>
      <c r="AO920" s="4"/>
      <c r="AP920" s="4"/>
      <c r="AQ920" s="4"/>
      <c r="AR920" s="4"/>
      <c r="AS920" s="4"/>
      <c r="AT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K920" s="4"/>
    </row>
    <row r="921" spans="1:63" x14ac:dyDescent="0.3">
      <c r="A921" s="103"/>
      <c r="B921" s="103"/>
      <c r="C921" s="103"/>
      <c r="D921" s="208"/>
      <c r="F921" s="178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U921" s="4"/>
      <c r="V921" s="4"/>
      <c r="W921" s="4"/>
      <c r="X921" s="4"/>
      <c r="Y921" s="4"/>
      <c r="Z921" s="4"/>
      <c r="AA921" s="4"/>
      <c r="AB921" s="4"/>
      <c r="AD921" s="4"/>
      <c r="AE921" s="4"/>
      <c r="AF921" s="4"/>
      <c r="AH921" s="4"/>
      <c r="AJ921" s="4"/>
      <c r="AK921" s="4"/>
      <c r="AL921" s="4"/>
      <c r="AN921" s="4"/>
      <c r="AO921" s="4"/>
      <c r="AP921" s="4"/>
      <c r="AQ921" s="4"/>
      <c r="AR921" s="4"/>
      <c r="AS921" s="4"/>
      <c r="AT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K921" s="4"/>
    </row>
    <row r="922" spans="1:63" x14ac:dyDescent="0.3">
      <c r="A922" s="103"/>
      <c r="B922" s="103"/>
      <c r="C922" s="103"/>
      <c r="D922" s="208"/>
      <c r="F922" s="178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U922" s="4"/>
      <c r="V922" s="4"/>
      <c r="W922" s="4"/>
      <c r="X922" s="4"/>
      <c r="Y922" s="4"/>
      <c r="Z922" s="4"/>
      <c r="AA922" s="4"/>
      <c r="AB922" s="4"/>
      <c r="AD922" s="4"/>
      <c r="AE922" s="4"/>
      <c r="AF922" s="4"/>
      <c r="AH922" s="4"/>
      <c r="AJ922" s="4"/>
      <c r="AK922" s="4"/>
      <c r="AL922" s="4"/>
      <c r="AN922" s="4"/>
      <c r="AO922" s="4"/>
      <c r="AP922" s="4"/>
      <c r="AQ922" s="4"/>
      <c r="AR922" s="4"/>
      <c r="AS922" s="4"/>
      <c r="AT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K922" s="4"/>
    </row>
    <row r="923" spans="1:63" x14ac:dyDescent="0.3">
      <c r="A923" s="103"/>
      <c r="B923" s="103"/>
      <c r="C923" s="103"/>
      <c r="D923" s="208"/>
      <c r="F923" s="178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U923" s="4"/>
      <c r="V923" s="4"/>
      <c r="W923" s="4"/>
      <c r="X923" s="4"/>
      <c r="Y923" s="4"/>
      <c r="Z923" s="4"/>
      <c r="AA923" s="4"/>
      <c r="AB923" s="4"/>
      <c r="AD923" s="4"/>
      <c r="AE923" s="4"/>
      <c r="AF923" s="4"/>
      <c r="AH923" s="4"/>
      <c r="AJ923" s="4"/>
      <c r="AK923" s="4"/>
      <c r="AL923" s="4"/>
      <c r="AN923" s="4"/>
      <c r="AO923" s="4"/>
      <c r="AP923" s="4"/>
      <c r="AQ923" s="4"/>
      <c r="AR923" s="4"/>
      <c r="AS923" s="4"/>
      <c r="AT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K923" s="4"/>
    </row>
    <row r="924" spans="1:63" x14ac:dyDescent="0.3">
      <c r="A924" s="103"/>
      <c r="B924" s="103"/>
      <c r="C924" s="103"/>
      <c r="D924" s="208"/>
      <c r="F924" s="178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U924" s="4"/>
      <c r="V924" s="4"/>
      <c r="W924" s="4"/>
      <c r="X924" s="4"/>
      <c r="Y924" s="4"/>
      <c r="Z924" s="4"/>
      <c r="AA924" s="4"/>
      <c r="AB924" s="4"/>
      <c r="AD924" s="4"/>
      <c r="AE924" s="4"/>
      <c r="AF924" s="4"/>
      <c r="AH924" s="4"/>
      <c r="AJ924" s="4"/>
      <c r="AK924" s="4"/>
      <c r="AL924" s="4"/>
      <c r="AN924" s="4"/>
      <c r="AO924" s="4"/>
      <c r="AP924" s="4"/>
      <c r="AQ924" s="4"/>
      <c r="AR924" s="4"/>
      <c r="AS924" s="4"/>
      <c r="AT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K924" s="4"/>
    </row>
    <row r="925" spans="1:63" x14ac:dyDescent="0.3">
      <c r="A925" s="103"/>
      <c r="B925" s="103"/>
      <c r="C925" s="103"/>
      <c r="D925" s="208"/>
      <c r="F925" s="178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U925" s="4"/>
      <c r="V925" s="4"/>
      <c r="W925" s="4"/>
      <c r="X925" s="4"/>
      <c r="Y925" s="4"/>
      <c r="Z925" s="4"/>
      <c r="AA925" s="4"/>
      <c r="AB925" s="4"/>
      <c r="AD925" s="4"/>
      <c r="AE925" s="4"/>
      <c r="AF925" s="4"/>
      <c r="AH925" s="4"/>
      <c r="AJ925" s="4"/>
      <c r="AK925" s="4"/>
      <c r="AL925" s="4"/>
      <c r="AN925" s="4"/>
      <c r="AO925" s="4"/>
      <c r="AP925" s="4"/>
      <c r="AQ925" s="4"/>
      <c r="AR925" s="4"/>
      <c r="AS925" s="4"/>
      <c r="AT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K925" s="4"/>
    </row>
    <row r="926" spans="1:63" x14ac:dyDescent="0.3">
      <c r="A926" s="103"/>
      <c r="B926" s="103"/>
      <c r="C926" s="103"/>
      <c r="D926" s="208"/>
      <c r="F926" s="178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U926" s="4"/>
      <c r="V926" s="4"/>
      <c r="W926" s="4"/>
      <c r="X926" s="4"/>
      <c r="Y926" s="4"/>
      <c r="Z926" s="4"/>
      <c r="AA926" s="4"/>
      <c r="AB926" s="4"/>
      <c r="AD926" s="4"/>
      <c r="AE926" s="4"/>
      <c r="AF926" s="4"/>
      <c r="AH926" s="4"/>
      <c r="AJ926" s="4"/>
      <c r="AK926" s="4"/>
      <c r="AL926" s="4"/>
      <c r="AN926" s="4"/>
      <c r="AO926" s="4"/>
      <c r="AP926" s="4"/>
      <c r="AQ926" s="4"/>
      <c r="AR926" s="4"/>
      <c r="AS926" s="4"/>
      <c r="AT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K926" s="4"/>
    </row>
    <row r="927" spans="1:63" x14ac:dyDescent="0.3">
      <c r="A927" s="103"/>
      <c r="B927" s="103"/>
      <c r="C927" s="103"/>
      <c r="D927" s="208"/>
      <c r="F927" s="178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U927" s="4"/>
      <c r="V927" s="4"/>
      <c r="W927" s="4"/>
      <c r="X927" s="4"/>
      <c r="Y927" s="4"/>
      <c r="Z927" s="4"/>
      <c r="AA927" s="4"/>
      <c r="AB927" s="4"/>
      <c r="AD927" s="4"/>
      <c r="AE927" s="4"/>
      <c r="AF927" s="4"/>
      <c r="AH927" s="4"/>
      <c r="AJ927" s="4"/>
      <c r="AK927" s="4"/>
      <c r="AL927" s="4"/>
      <c r="AN927" s="4"/>
      <c r="AO927" s="4"/>
      <c r="AP927" s="4"/>
      <c r="AQ927" s="4"/>
      <c r="AR927" s="4"/>
      <c r="AS927" s="4"/>
      <c r="AT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K927" s="4"/>
    </row>
    <row r="928" spans="1:63" x14ac:dyDescent="0.3">
      <c r="A928" s="103"/>
      <c r="B928" s="103"/>
      <c r="C928" s="103"/>
      <c r="D928" s="208"/>
      <c r="F928" s="178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U928" s="4"/>
      <c r="V928" s="4"/>
      <c r="W928" s="4"/>
      <c r="X928" s="4"/>
      <c r="Y928" s="4"/>
      <c r="Z928" s="4"/>
      <c r="AA928" s="4"/>
      <c r="AB928" s="4"/>
      <c r="AD928" s="4"/>
      <c r="AE928" s="4"/>
      <c r="AF928" s="4"/>
      <c r="AH928" s="4"/>
      <c r="AJ928" s="4"/>
      <c r="AK928" s="4"/>
      <c r="AL928" s="4"/>
      <c r="AN928" s="4"/>
      <c r="AO928" s="4"/>
      <c r="AP928" s="4"/>
      <c r="AQ928" s="4"/>
      <c r="AR928" s="4"/>
      <c r="AS928" s="4"/>
      <c r="AT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K928" s="4"/>
    </row>
    <row r="929" spans="1:63" x14ac:dyDescent="0.3">
      <c r="A929" s="103"/>
      <c r="B929" s="103"/>
      <c r="C929" s="103"/>
      <c r="D929" s="208"/>
      <c r="F929" s="178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U929" s="4"/>
      <c r="V929" s="4"/>
      <c r="W929" s="4"/>
      <c r="X929" s="4"/>
      <c r="Y929" s="4"/>
      <c r="Z929" s="4"/>
      <c r="AA929" s="4"/>
      <c r="AB929" s="4"/>
      <c r="AD929" s="4"/>
      <c r="AE929" s="4"/>
      <c r="AF929" s="4"/>
      <c r="AH929" s="4"/>
      <c r="AJ929" s="4"/>
      <c r="AK929" s="4"/>
      <c r="AL929" s="4"/>
      <c r="AN929" s="4"/>
      <c r="AO929" s="4"/>
      <c r="AP929" s="4"/>
      <c r="AQ929" s="4"/>
      <c r="AR929" s="4"/>
      <c r="AS929" s="4"/>
      <c r="AT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K929" s="4"/>
    </row>
    <row r="930" spans="1:63" x14ac:dyDescent="0.3">
      <c r="A930" s="103"/>
      <c r="B930" s="103"/>
      <c r="C930" s="103"/>
      <c r="D930" s="208"/>
      <c r="F930" s="178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U930" s="4"/>
      <c r="V930" s="4"/>
      <c r="W930" s="4"/>
      <c r="X930" s="4"/>
      <c r="Y930" s="4"/>
      <c r="Z930" s="4"/>
      <c r="AA930" s="4"/>
      <c r="AB930" s="4"/>
      <c r="AD930" s="4"/>
      <c r="AE930" s="4"/>
      <c r="AF930" s="4"/>
      <c r="AH930" s="4"/>
      <c r="AJ930" s="4"/>
      <c r="AK930" s="4"/>
      <c r="AL930" s="4"/>
      <c r="AN930" s="4"/>
      <c r="AO930" s="4"/>
      <c r="AP930" s="4"/>
      <c r="AQ930" s="4"/>
      <c r="AR930" s="4"/>
      <c r="AS930" s="4"/>
      <c r="AT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K930" s="4"/>
    </row>
    <row r="931" spans="1:63" x14ac:dyDescent="0.3">
      <c r="A931" s="103"/>
      <c r="B931" s="103"/>
      <c r="C931" s="103"/>
      <c r="D931" s="208"/>
      <c r="F931" s="178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U931" s="4"/>
      <c r="V931" s="4"/>
      <c r="W931" s="4"/>
      <c r="X931" s="4"/>
      <c r="Y931" s="4"/>
      <c r="Z931" s="4"/>
      <c r="AA931" s="4"/>
      <c r="AB931" s="4"/>
      <c r="AD931" s="4"/>
      <c r="AE931" s="4"/>
      <c r="AF931" s="4"/>
      <c r="AH931" s="4"/>
      <c r="AJ931" s="4"/>
      <c r="AK931" s="4"/>
      <c r="AL931" s="4"/>
      <c r="AN931" s="4"/>
      <c r="AO931" s="4"/>
      <c r="AP931" s="4"/>
      <c r="AQ931" s="4"/>
      <c r="AR931" s="4"/>
      <c r="AS931" s="4"/>
      <c r="AT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K931" s="4"/>
    </row>
    <row r="932" spans="1:63" x14ac:dyDescent="0.3">
      <c r="A932" s="103"/>
      <c r="B932" s="103"/>
      <c r="C932" s="103"/>
      <c r="D932" s="208"/>
      <c r="F932" s="178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U932" s="4"/>
      <c r="V932" s="4"/>
      <c r="W932" s="4"/>
      <c r="X932" s="4"/>
      <c r="Y932" s="4"/>
      <c r="Z932" s="4"/>
      <c r="AA932" s="4"/>
      <c r="AB932" s="4"/>
      <c r="AD932" s="4"/>
      <c r="AE932" s="4"/>
      <c r="AF932" s="4"/>
      <c r="AH932" s="4"/>
      <c r="AJ932" s="4"/>
      <c r="AK932" s="4"/>
      <c r="AL932" s="4"/>
      <c r="AN932" s="4"/>
      <c r="AO932" s="4"/>
      <c r="AP932" s="4"/>
      <c r="AQ932" s="4"/>
      <c r="AR932" s="4"/>
      <c r="AS932" s="4"/>
      <c r="AT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K932" s="4"/>
    </row>
    <row r="933" spans="1:63" x14ac:dyDescent="0.3">
      <c r="A933" s="103"/>
      <c r="B933" s="103"/>
      <c r="C933" s="103"/>
      <c r="D933" s="208"/>
      <c r="F933" s="178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U933" s="4"/>
      <c r="V933" s="4"/>
      <c r="W933" s="4"/>
      <c r="X933" s="4"/>
      <c r="Y933" s="4"/>
      <c r="Z933" s="4"/>
      <c r="AA933" s="4"/>
      <c r="AB933" s="4"/>
      <c r="AD933" s="4"/>
      <c r="AE933" s="4"/>
      <c r="AF933" s="4"/>
      <c r="AH933" s="4"/>
      <c r="AJ933" s="4"/>
      <c r="AK933" s="4"/>
      <c r="AL933" s="4"/>
      <c r="AN933" s="4"/>
      <c r="AO933" s="4"/>
      <c r="AP933" s="4"/>
      <c r="AQ933" s="4"/>
      <c r="AR933" s="4"/>
      <c r="AS933" s="4"/>
      <c r="AT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K933" s="4"/>
    </row>
    <row r="934" spans="1:63" x14ac:dyDescent="0.3">
      <c r="A934" s="103"/>
      <c r="B934" s="103"/>
      <c r="C934" s="103"/>
      <c r="D934" s="208"/>
      <c r="F934" s="178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U934" s="4"/>
      <c r="V934" s="4"/>
      <c r="W934" s="4"/>
      <c r="X934" s="4"/>
      <c r="Y934" s="4"/>
      <c r="Z934" s="4"/>
      <c r="AA934" s="4"/>
      <c r="AB934" s="4"/>
      <c r="AD934" s="4"/>
      <c r="AE934" s="4"/>
      <c r="AF934" s="4"/>
      <c r="AH934" s="4"/>
      <c r="AJ934" s="4"/>
      <c r="AK934" s="4"/>
      <c r="AL934" s="4"/>
      <c r="AN934" s="4"/>
      <c r="AO934" s="4"/>
      <c r="AP934" s="4"/>
      <c r="AQ934" s="4"/>
      <c r="AR934" s="4"/>
      <c r="AS934" s="4"/>
      <c r="AT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K934" s="4"/>
    </row>
    <row r="935" spans="1:63" x14ac:dyDescent="0.3">
      <c r="A935" s="103"/>
      <c r="B935" s="103"/>
      <c r="C935" s="103"/>
      <c r="D935" s="208"/>
      <c r="F935" s="178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U935" s="4"/>
      <c r="V935" s="4"/>
      <c r="W935" s="4"/>
      <c r="X935" s="4"/>
      <c r="Y935" s="4"/>
      <c r="Z935" s="4"/>
      <c r="AA935" s="4"/>
      <c r="AB935" s="4"/>
      <c r="AD935" s="4"/>
      <c r="AE935" s="4"/>
      <c r="AF935" s="4"/>
      <c r="AH935" s="4"/>
      <c r="AJ935" s="4"/>
      <c r="AK935" s="4"/>
      <c r="AL935" s="4"/>
      <c r="AN935" s="4"/>
      <c r="AO935" s="4"/>
      <c r="AP935" s="4"/>
      <c r="AQ935" s="4"/>
      <c r="AR935" s="4"/>
      <c r="AS935" s="4"/>
      <c r="AT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K935" s="4"/>
    </row>
    <row r="936" spans="1:63" x14ac:dyDescent="0.3">
      <c r="A936" s="103"/>
      <c r="B936" s="103"/>
      <c r="C936" s="103"/>
      <c r="D936" s="208"/>
      <c r="F936" s="178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U936" s="4"/>
      <c r="V936" s="4"/>
      <c r="W936" s="4"/>
      <c r="X936" s="4"/>
      <c r="Y936" s="4"/>
      <c r="Z936" s="4"/>
      <c r="AA936" s="4"/>
      <c r="AB936" s="4"/>
      <c r="AD936" s="4"/>
      <c r="AE936" s="4"/>
      <c r="AF936" s="4"/>
      <c r="AH936" s="4"/>
      <c r="AJ936" s="4"/>
      <c r="AK936" s="4"/>
      <c r="AL936" s="4"/>
      <c r="AN936" s="4"/>
      <c r="AO936" s="4"/>
      <c r="AP936" s="4"/>
      <c r="AQ936" s="4"/>
      <c r="AR936" s="4"/>
      <c r="AS936" s="4"/>
      <c r="AT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K936" s="4"/>
    </row>
    <row r="937" spans="1:63" x14ac:dyDescent="0.3">
      <c r="A937" s="103"/>
      <c r="B937" s="103"/>
      <c r="C937" s="103"/>
      <c r="D937" s="208"/>
      <c r="F937" s="178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U937" s="4"/>
      <c r="V937" s="4"/>
      <c r="W937" s="4"/>
      <c r="X937" s="4"/>
      <c r="Y937" s="4"/>
      <c r="Z937" s="4"/>
      <c r="AA937" s="4"/>
      <c r="AB937" s="4"/>
      <c r="AD937" s="4"/>
      <c r="AE937" s="4"/>
      <c r="AF937" s="4"/>
      <c r="AH937" s="4"/>
      <c r="AJ937" s="4"/>
      <c r="AK937" s="4"/>
      <c r="AL937" s="4"/>
      <c r="AN937" s="4"/>
      <c r="AO937" s="4"/>
      <c r="AP937" s="4"/>
      <c r="AQ937" s="4"/>
      <c r="AR937" s="4"/>
      <c r="AS937" s="4"/>
      <c r="AT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K937" s="4"/>
    </row>
    <row r="938" spans="1:63" x14ac:dyDescent="0.3">
      <c r="A938" s="103"/>
      <c r="B938" s="103"/>
      <c r="C938" s="103"/>
      <c r="D938" s="208"/>
      <c r="F938" s="178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U938" s="4"/>
      <c r="V938" s="4"/>
      <c r="W938" s="4"/>
      <c r="X938" s="4"/>
      <c r="Y938" s="4"/>
      <c r="Z938" s="4"/>
      <c r="AA938" s="4"/>
      <c r="AB938" s="4"/>
      <c r="AD938" s="4"/>
      <c r="AE938" s="4"/>
      <c r="AF938" s="4"/>
      <c r="AH938" s="4"/>
      <c r="AJ938" s="4"/>
      <c r="AK938" s="4"/>
      <c r="AL938" s="4"/>
      <c r="AN938" s="4"/>
      <c r="AO938" s="4"/>
      <c r="AP938" s="4"/>
      <c r="AQ938" s="4"/>
      <c r="AR938" s="4"/>
      <c r="AS938" s="4"/>
      <c r="AT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K938" s="4"/>
    </row>
    <row r="939" spans="1:63" x14ac:dyDescent="0.3">
      <c r="A939" s="103"/>
      <c r="B939" s="103"/>
      <c r="C939" s="103"/>
      <c r="D939" s="208"/>
      <c r="F939" s="178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U939" s="4"/>
      <c r="V939" s="4"/>
      <c r="W939" s="4"/>
      <c r="X939" s="4"/>
      <c r="Y939" s="4"/>
      <c r="Z939" s="4"/>
      <c r="AA939" s="4"/>
      <c r="AB939" s="4"/>
      <c r="AD939" s="4"/>
      <c r="AE939" s="4"/>
      <c r="AF939" s="4"/>
      <c r="AH939" s="4"/>
      <c r="AJ939" s="4"/>
      <c r="AK939" s="4"/>
      <c r="AL939" s="4"/>
      <c r="AN939" s="4"/>
      <c r="AO939" s="4"/>
      <c r="AP939" s="4"/>
      <c r="AQ939" s="4"/>
      <c r="AR939" s="4"/>
      <c r="AS939" s="4"/>
      <c r="AT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K939" s="4"/>
    </row>
    <row r="940" spans="1:63" x14ac:dyDescent="0.3">
      <c r="A940" s="103"/>
      <c r="B940" s="103"/>
      <c r="C940" s="103"/>
      <c r="D940" s="208"/>
      <c r="F940" s="178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U940" s="4"/>
      <c r="V940" s="4"/>
      <c r="W940" s="4"/>
      <c r="X940" s="4"/>
      <c r="Y940" s="4"/>
      <c r="Z940" s="4"/>
      <c r="AA940" s="4"/>
      <c r="AB940" s="4"/>
      <c r="AD940" s="4"/>
      <c r="AE940" s="4"/>
      <c r="AF940" s="4"/>
      <c r="AH940" s="4"/>
      <c r="AJ940" s="4"/>
      <c r="AK940" s="4"/>
      <c r="AL940" s="4"/>
      <c r="AN940" s="4"/>
      <c r="AO940" s="4"/>
      <c r="AP940" s="4"/>
      <c r="AQ940" s="4"/>
      <c r="AR940" s="4"/>
      <c r="AS940" s="4"/>
      <c r="AT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K940" s="4"/>
    </row>
    <row r="941" spans="1:63" x14ac:dyDescent="0.3">
      <c r="A941" s="103"/>
      <c r="B941" s="103"/>
      <c r="C941" s="103"/>
      <c r="D941" s="208"/>
      <c r="F941" s="178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U941" s="4"/>
      <c r="V941" s="4"/>
      <c r="W941" s="4"/>
      <c r="X941" s="4"/>
      <c r="Y941" s="4"/>
      <c r="Z941" s="4"/>
      <c r="AA941" s="4"/>
      <c r="AB941" s="4"/>
      <c r="AD941" s="4"/>
      <c r="AE941" s="4"/>
      <c r="AF941" s="4"/>
      <c r="AH941" s="4"/>
      <c r="AJ941" s="4"/>
      <c r="AK941" s="4"/>
      <c r="AL941" s="4"/>
      <c r="AN941" s="4"/>
      <c r="AO941" s="4"/>
      <c r="AP941" s="4"/>
      <c r="AQ941" s="4"/>
      <c r="AR941" s="4"/>
      <c r="AS941" s="4"/>
      <c r="AT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K941" s="4"/>
    </row>
    <row r="942" spans="1:63" x14ac:dyDescent="0.3">
      <c r="A942" s="103"/>
      <c r="B942" s="103"/>
      <c r="C942" s="103"/>
      <c r="D942" s="208"/>
      <c r="F942" s="178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U942" s="4"/>
      <c r="V942" s="4"/>
      <c r="W942" s="4"/>
      <c r="X942" s="4"/>
      <c r="Y942" s="4"/>
      <c r="Z942" s="4"/>
      <c r="AA942" s="4"/>
      <c r="AB942" s="4"/>
      <c r="AD942" s="4"/>
      <c r="AE942" s="4"/>
      <c r="AF942" s="4"/>
      <c r="AH942" s="4"/>
      <c r="AJ942" s="4"/>
      <c r="AK942" s="4"/>
      <c r="AL942" s="4"/>
      <c r="AN942" s="4"/>
      <c r="AO942" s="4"/>
      <c r="AP942" s="4"/>
      <c r="AQ942" s="4"/>
      <c r="AR942" s="4"/>
      <c r="AS942" s="4"/>
      <c r="AT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K942" s="4"/>
    </row>
    <row r="943" spans="1:63" x14ac:dyDescent="0.3">
      <c r="A943" s="103"/>
      <c r="B943" s="103"/>
      <c r="C943" s="103"/>
      <c r="D943" s="208"/>
      <c r="F943" s="178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U943" s="4"/>
      <c r="V943" s="4"/>
      <c r="W943" s="4"/>
      <c r="X943" s="4"/>
      <c r="Y943" s="4"/>
      <c r="Z943" s="4"/>
      <c r="AA943" s="4"/>
      <c r="AB943" s="4"/>
      <c r="AD943" s="4"/>
      <c r="AE943" s="4"/>
      <c r="AF943" s="4"/>
      <c r="AH943" s="4"/>
      <c r="AJ943" s="4"/>
      <c r="AK943" s="4"/>
      <c r="AL943" s="4"/>
      <c r="AN943" s="4"/>
      <c r="AO943" s="4"/>
      <c r="AP943" s="4"/>
      <c r="AQ943" s="4"/>
      <c r="AR943" s="4"/>
      <c r="AS943" s="4"/>
      <c r="AT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K943" s="4"/>
    </row>
    <row r="944" spans="1:63" x14ac:dyDescent="0.3">
      <c r="A944" s="103"/>
      <c r="B944" s="103"/>
      <c r="C944" s="103"/>
      <c r="D944" s="208"/>
      <c r="F944" s="178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U944" s="4"/>
      <c r="V944" s="4"/>
      <c r="W944" s="4"/>
      <c r="X944" s="4"/>
      <c r="Y944" s="4"/>
      <c r="Z944" s="4"/>
      <c r="AA944" s="4"/>
      <c r="AB944" s="4"/>
      <c r="AD944" s="4"/>
      <c r="AE944" s="4"/>
      <c r="AF944" s="4"/>
      <c r="AH944" s="4"/>
      <c r="AJ944" s="4"/>
      <c r="AK944" s="4"/>
      <c r="AL944" s="4"/>
      <c r="AN944" s="4"/>
      <c r="AO944" s="4"/>
      <c r="AP944" s="4"/>
      <c r="AQ944" s="4"/>
      <c r="AR944" s="4"/>
      <c r="AS944" s="4"/>
      <c r="AT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K944" s="4"/>
    </row>
    <row r="945" spans="1:63" x14ac:dyDescent="0.3">
      <c r="A945" s="103"/>
      <c r="B945" s="103"/>
      <c r="C945" s="103"/>
      <c r="D945" s="208"/>
      <c r="F945" s="178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U945" s="4"/>
      <c r="V945" s="4"/>
      <c r="W945" s="4"/>
      <c r="X945" s="4"/>
      <c r="Y945" s="4"/>
      <c r="Z945" s="4"/>
      <c r="AA945" s="4"/>
      <c r="AB945" s="4"/>
      <c r="AD945" s="4"/>
      <c r="AE945" s="4"/>
      <c r="AF945" s="4"/>
      <c r="AH945" s="4"/>
      <c r="AJ945" s="4"/>
      <c r="AK945" s="4"/>
      <c r="AL945" s="4"/>
      <c r="AN945" s="4"/>
      <c r="AO945" s="4"/>
      <c r="AP945" s="4"/>
      <c r="AQ945" s="4"/>
      <c r="AR945" s="4"/>
      <c r="AS945" s="4"/>
      <c r="AT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K945" s="4"/>
    </row>
    <row r="946" spans="1:63" x14ac:dyDescent="0.3">
      <c r="A946" s="103"/>
      <c r="B946" s="103"/>
      <c r="C946" s="103"/>
      <c r="D946" s="208"/>
      <c r="F946" s="178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U946" s="4"/>
      <c r="V946" s="4"/>
      <c r="W946" s="4"/>
      <c r="X946" s="4"/>
      <c r="Y946" s="4"/>
      <c r="Z946" s="4"/>
      <c r="AA946" s="4"/>
      <c r="AB946" s="4"/>
      <c r="AD946" s="4"/>
      <c r="AE946" s="4"/>
      <c r="AF946" s="4"/>
      <c r="AH946" s="4"/>
      <c r="AJ946" s="4"/>
      <c r="AK946" s="4"/>
      <c r="AL946" s="4"/>
      <c r="AN946" s="4"/>
      <c r="AO946" s="4"/>
      <c r="AP946" s="4"/>
      <c r="AQ946" s="4"/>
      <c r="AR946" s="4"/>
      <c r="AS946" s="4"/>
      <c r="AT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K946" s="4"/>
    </row>
    <row r="947" spans="1:63" x14ac:dyDescent="0.3">
      <c r="A947" s="103"/>
      <c r="B947" s="103"/>
      <c r="C947" s="103"/>
      <c r="D947" s="208"/>
      <c r="F947" s="178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U947" s="4"/>
      <c r="V947" s="4"/>
      <c r="W947" s="4"/>
      <c r="X947" s="4"/>
      <c r="Y947" s="4"/>
      <c r="Z947" s="4"/>
      <c r="AA947" s="4"/>
      <c r="AB947" s="4"/>
      <c r="AD947" s="4"/>
      <c r="AE947" s="4"/>
      <c r="AF947" s="4"/>
      <c r="AH947" s="4"/>
      <c r="AJ947" s="4"/>
      <c r="AK947" s="4"/>
      <c r="AL947" s="4"/>
      <c r="AN947" s="4"/>
      <c r="AO947" s="4"/>
      <c r="AP947" s="4"/>
      <c r="AQ947" s="4"/>
      <c r="AR947" s="4"/>
      <c r="AS947" s="4"/>
      <c r="AT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K947" s="4"/>
    </row>
    <row r="948" spans="1:63" x14ac:dyDescent="0.3">
      <c r="A948" s="103"/>
      <c r="B948" s="103"/>
      <c r="C948" s="103"/>
      <c r="D948" s="208"/>
      <c r="F948" s="178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U948" s="4"/>
      <c r="V948" s="4"/>
      <c r="W948" s="4"/>
      <c r="X948" s="4"/>
      <c r="Y948" s="4"/>
      <c r="Z948" s="4"/>
      <c r="AA948" s="4"/>
      <c r="AB948" s="4"/>
      <c r="AD948" s="4"/>
      <c r="AE948" s="4"/>
      <c r="AF948" s="4"/>
      <c r="AH948" s="4"/>
      <c r="AJ948" s="4"/>
      <c r="AK948" s="4"/>
      <c r="AL948" s="4"/>
      <c r="AN948" s="4"/>
      <c r="AO948" s="4"/>
      <c r="AP948" s="4"/>
      <c r="AQ948" s="4"/>
      <c r="AR948" s="4"/>
      <c r="AS948" s="4"/>
      <c r="AT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K948" s="4"/>
    </row>
    <row r="949" spans="1:63" x14ac:dyDescent="0.3">
      <c r="A949" s="103"/>
      <c r="B949" s="103"/>
      <c r="C949" s="103"/>
      <c r="D949" s="208"/>
      <c r="F949" s="178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U949" s="4"/>
      <c r="V949" s="4"/>
      <c r="W949" s="4"/>
      <c r="X949" s="4"/>
      <c r="Y949" s="4"/>
      <c r="Z949" s="4"/>
      <c r="AA949" s="4"/>
      <c r="AB949" s="4"/>
      <c r="AD949" s="4"/>
      <c r="AE949" s="4"/>
      <c r="AF949" s="4"/>
      <c r="AH949" s="4"/>
      <c r="AJ949" s="4"/>
      <c r="AK949" s="4"/>
      <c r="AL949" s="4"/>
      <c r="AN949" s="4"/>
      <c r="AO949" s="4"/>
      <c r="AP949" s="4"/>
      <c r="AQ949" s="4"/>
      <c r="AR949" s="4"/>
      <c r="AS949" s="4"/>
      <c r="AT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K949" s="4"/>
    </row>
    <row r="950" spans="1:63" x14ac:dyDescent="0.3">
      <c r="A950" s="103"/>
      <c r="B950" s="103"/>
      <c r="C950" s="103"/>
      <c r="D950" s="208"/>
      <c r="F950" s="178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U950" s="4"/>
      <c r="V950" s="4"/>
      <c r="W950" s="4"/>
      <c r="X950" s="4"/>
      <c r="Y950" s="4"/>
      <c r="Z950" s="4"/>
      <c r="AA950" s="4"/>
      <c r="AB950" s="4"/>
      <c r="AD950" s="4"/>
      <c r="AE950" s="4"/>
      <c r="AF950" s="4"/>
      <c r="AH950" s="4"/>
      <c r="AJ950" s="4"/>
      <c r="AK950" s="4"/>
      <c r="AL950" s="4"/>
      <c r="AN950" s="4"/>
      <c r="AO950" s="4"/>
      <c r="AP950" s="4"/>
      <c r="AQ950" s="4"/>
      <c r="AR950" s="4"/>
      <c r="AS950" s="4"/>
      <c r="AT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K950" s="4"/>
    </row>
    <row r="951" spans="1:63" x14ac:dyDescent="0.3">
      <c r="A951" s="103"/>
      <c r="B951" s="103"/>
      <c r="C951" s="103"/>
      <c r="D951" s="208"/>
      <c r="F951" s="178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U951" s="4"/>
      <c r="V951" s="4"/>
      <c r="W951" s="4"/>
      <c r="X951" s="4"/>
      <c r="Y951" s="4"/>
      <c r="Z951" s="4"/>
      <c r="AA951" s="4"/>
      <c r="AB951" s="4"/>
      <c r="AD951" s="4"/>
      <c r="AE951" s="4"/>
      <c r="AF951" s="4"/>
      <c r="AH951" s="4"/>
      <c r="AJ951" s="4"/>
      <c r="AK951" s="4"/>
      <c r="AL951" s="4"/>
      <c r="AN951" s="4"/>
      <c r="AO951" s="4"/>
      <c r="AP951" s="4"/>
      <c r="AQ951" s="4"/>
      <c r="AR951" s="4"/>
      <c r="AS951" s="4"/>
      <c r="AT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K951" s="4"/>
    </row>
    <row r="952" spans="1:63" x14ac:dyDescent="0.3">
      <c r="A952" s="103"/>
      <c r="B952" s="103"/>
      <c r="C952" s="103"/>
      <c r="D952" s="208"/>
      <c r="F952" s="178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U952" s="4"/>
      <c r="V952" s="4"/>
      <c r="W952" s="4"/>
      <c r="X952" s="4"/>
      <c r="Y952" s="4"/>
      <c r="Z952" s="4"/>
      <c r="AA952" s="4"/>
      <c r="AB952" s="4"/>
      <c r="AD952" s="4"/>
      <c r="AE952" s="4"/>
      <c r="AF952" s="4"/>
      <c r="AH952" s="4"/>
      <c r="AJ952" s="4"/>
      <c r="AK952" s="4"/>
      <c r="AL952" s="4"/>
      <c r="AN952" s="4"/>
      <c r="AO952" s="4"/>
      <c r="AP952" s="4"/>
      <c r="AQ952" s="4"/>
      <c r="AR952" s="4"/>
      <c r="AS952" s="4"/>
      <c r="AT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K952" s="4"/>
    </row>
    <row r="953" spans="1:63" x14ac:dyDescent="0.3">
      <c r="A953" s="103"/>
      <c r="B953" s="103"/>
      <c r="C953" s="103"/>
      <c r="D953" s="208"/>
      <c r="F953" s="178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U953" s="4"/>
      <c r="V953" s="4"/>
      <c r="W953" s="4"/>
      <c r="X953" s="4"/>
      <c r="Y953" s="4"/>
      <c r="Z953" s="4"/>
      <c r="AA953" s="4"/>
      <c r="AB953" s="4"/>
      <c r="AD953" s="4"/>
      <c r="AE953" s="4"/>
      <c r="AF953" s="4"/>
      <c r="AH953" s="4"/>
      <c r="AJ953" s="4"/>
      <c r="AK953" s="4"/>
      <c r="AL953" s="4"/>
      <c r="AN953" s="4"/>
      <c r="AO953" s="4"/>
      <c r="AP953" s="4"/>
      <c r="AQ953" s="4"/>
      <c r="AR953" s="4"/>
      <c r="AS953" s="4"/>
      <c r="AT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K953" s="4"/>
    </row>
    <row r="954" spans="1:63" x14ac:dyDescent="0.3">
      <c r="A954" s="103"/>
      <c r="B954" s="103"/>
      <c r="C954" s="103"/>
      <c r="D954" s="208"/>
      <c r="F954" s="178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U954" s="4"/>
      <c r="V954" s="4"/>
      <c r="W954" s="4"/>
      <c r="X954" s="4"/>
      <c r="Y954" s="4"/>
      <c r="Z954" s="4"/>
      <c r="AA954" s="4"/>
      <c r="AB954" s="4"/>
      <c r="AD954" s="4"/>
      <c r="AE954" s="4"/>
      <c r="AF954" s="4"/>
      <c r="AH954" s="4"/>
      <c r="AJ954" s="4"/>
      <c r="AK954" s="4"/>
      <c r="AL954" s="4"/>
      <c r="AN954" s="4"/>
      <c r="AO954" s="4"/>
      <c r="AP954" s="4"/>
      <c r="AQ954" s="4"/>
      <c r="AR954" s="4"/>
      <c r="AS954" s="4"/>
      <c r="AT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K954" s="4"/>
    </row>
    <row r="955" spans="1:63" x14ac:dyDescent="0.3">
      <c r="A955" s="103"/>
      <c r="B955" s="103"/>
      <c r="C955" s="103"/>
      <c r="D955" s="208"/>
      <c r="F955" s="178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U955" s="4"/>
      <c r="V955" s="4"/>
      <c r="W955" s="4"/>
      <c r="X955" s="4"/>
      <c r="Y955" s="4"/>
      <c r="Z955" s="4"/>
      <c r="AA955" s="4"/>
      <c r="AB955" s="4"/>
      <c r="AD955" s="4"/>
      <c r="AE955" s="4"/>
      <c r="AF955" s="4"/>
      <c r="AH955" s="4"/>
      <c r="AJ955" s="4"/>
      <c r="AK955" s="4"/>
      <c r="AL955" s="4"/>
      <c r="AN955" s="4"/>
      <c r="AO955" s="4"/>
      <c r="AP955" s="4"/>
      <c r="AQ955" s="4"/>
      <c r="AR955" s="4"/>
      <c r="AS955" s="4"/>
      <c r="AT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K955" s="4"/>
    </row>
    <row r="956" spans="1:63" x14ac:dyDescent="0.3">
      <c r="A956" s="103"/>
      <c r="B956" s="103"/>
      <c r="C956" s="103"/>
      <c r="D956" s="208"/>
      <c r="F956" s="178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U956" s="4"/>
      <c r="V956" s="4"/>
      <c r="W956" s="4"/>
      <c r="X956" s="4"/>
      <c r="Y956" s="4"/>
      <c r="Z956" s="4"/>
      <c r="AA956" s="4"/>
      <c r="AB956" s="4"/>
      <c r="AD956" s="4"/>
      <c r="AE956" s="4"/>
      <c r="AF956" s="4"/>
      <c r="AH956" s="4"/>
      <c r="AJ956" s="4"/>
      <c r="AK956" s="4"/>
      <c r="AL956" s="4"/>
      <c r="AN956" s="4"/>
      <c r="AO956" s="4"/>
      <c r="AP956" s="4"/>
      <c r="AQ956" s="4"/>
      <c r="AR956" s="4"/>
      <c r="AS956" s="4"/>
      <c r="AT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K956" s="4"/>
    </row>
    <row r="957" spans="1:63" x14ac:dyDescent="0.3">
      <c r="A957" s="103"/>
      <c r="B957" s="103"/>
      <c r="C957" s="103"/>
      <c r="D957" s="208"/>
      <c r="F957" s="178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U957" s="4"/>
      <c r="V957" s="4"/>
      <c r="W957" s="4"/>
      <c r="X957" s="4"/>
      <c r="Y957" s="4"/>
      <c r="Z957" s="4"/>
      <c r="AA957" s="4"/>
      <c r="AB957" s="4"/>
      <c r="AD957" s="4"/>
      <c r="AE957" s="4"/>
      <c r="AF957" s="4"/>
      <c r="AH957" s="4"/>
      <c r="AJ957" s="4"/>
      <c r="AK957" s="4"/>
      <c r="AL957" s="4"/>
      <c r="AN957" s="4"/>
      <c r="AO957" s="4"/>
      <c r="AP957" s="4"/>
      <c r="AQ957" s="4"/>
      <c r="AR957" s="4"/>
      <c r="AS957" s="4"/>
      <c r="AT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K957" s="4"/>
    </row>
    <row r="958" spans="1:63" x14ac:dyDescent="0.3">
      <c r="A958" s="103"/>
      <c r="B958" s="103"/>
      <c r="C958" s="103"/>
      <c r="D958" s="208"/>
      <c r="F958" s="178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U958" s="4"/>
      <c r="V958" s="4"/>
      <c r="W958" s="4"/>
      <c r="X958" s="4"/>
      <c r="Y958" s="4"/>
      <c r="Z958" s="4"/>
      <c r="AA958" s="4"/>
      <c r="AB958" s="4"/>
      <c r="AD958" s="4"/>
      <c r="AE958" s="4"/>
      <c r="AF958" s="4"/>
      <c r="AH958" s="4"/>
      <c r="AJ958" s="4"/>
      <c r="AK958" s="4"/>
      <c r="AL958" s="4"/>
      <c r="AN958" s="4"/>
      <c r="AO958" s="4"/>
      <c r="AP958" s="4"/>
      <c r="AQ958" s="4"/>
      <c r="AR958" s="4"/>
      <c r="AS958" s="4"/>
      <c r="AT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K958" s="4"/>
    </row>
    <row r="959" spans="1:63" x14ac:dyDescent="0.3">
      <c r="A959" s="103"/>
      <c r="B959" s="103"/>
      <c r="C959" s="103"/>
      <c r="D959" s="208"/>
      <c r="F959" s="178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U959" s="4"/>
      <c r="V959" s="4"/>
      <c r="W959" s="4"/>
      <c r="X959" s="4"/>
      <c r="Y959" s="4"/>
      <c r="Z959" s="4"/>
      <c r="AA959" s="4"/>
      <c r="AB959" s="4"/>
      <c r="AD959" s="4"/>
      <c r="AE959" s="4"/>
      <c r="AF959" s="4"/>
      <c r="AH959" s="4"/>
      <c r="AJ959" s="4"/>
      <c r="AK959" s="4"/>
      <c r="AL959" s="4"/>
      <c r="AN959" s="4"/>
      <c r="AO959" s="4"/>
      <c r="AP959" s="4"/>
      <c r="AQ959" s="4"/>
      <c r="AR959" s="4"/>
      <c r="AS959" s="4"/>
      <c r="AT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K959" s="4"/>
    </row>
    <row r="960" spans="1:63" x14ac:dyDescent="0.3">
      <c r="A960" s="103"/>
      <c r="B960" s="103"/>
      <c r="C960" s="103"/>
      <c r="D960" s="208"/>
      <c r="F960" s="178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U960" s="4"/>
      <c r="V960" s="4"/>
      <c r="W960" s="4"/>
      <c r="X960" s="4"/>
      <c r="Y960" s="4"/>
      <c r="Z960" s="4"/>
      <c r="AA960" s="4"/>
      <c r="AB960" s="4"/>
      <c r="AD960" s="4"/>
      <c r="AE960" s="4"/>
      <c r="AF960" s="4"/>
      <c r="AH960" s="4"/>
      <c r="AJ960" s="4"/>
      <c r="AK960" s="4"/>
      <c r="AL960" s="4"/>
      <c r="AN960" s="4"/>
      <c r="AO960" s="4"/>
      <c r="AP960" s="4"/>
      <c r="AQ960" s="4"/>
      <c r="AR960" s="4"/>
      <c r="AS960" s="4"/>
      <c r="AT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K960" s="4"/>
    </row>
    <row r="961" spans="1:63" x14ac:dyDescent="0.3">
      <c r="A961" s="103"/>
      <c r="B961" s="103"/>
      <c r="C961" s="103"/>
      <c r="D961" s="208"/>
      <c r="F961" s="178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U961" s="4"/>
      <c r="V961" s="4"/>
      <c r="W961" s="4"/>
      <c r="X961" s="4"/>
      <c r="Y961" s="4"/>
      <c r="Z961" s="4"/>
      <c r="AA961" s="4"/>
      <c r="AB961" s="4"/>
      <c r="AD961" s="4"/>
      <c r="AE961" s="4"/>
      <c r="AF961" s="4"/>
      <c r="AH961" s="4"/>
      <c r="AJ961" s="4"/>
      <c r="AK961" s="4"/>
      <c r="AL961" s="4"/>
      <c r="AN961" s="4"/>
      <c r="AO961" s="4"/>
      <c r="AP961" s="4"/>
      <c r="AQ961" s="4"/>
      <c r="AR961" s="4"/>
      <c r="AS961" s="4"/>
      <c r="AT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K961" s="4"/>
    </row>
    <row r="962" spans="1:63" x14ac:dyDescent="0.3">
      <c r="A962" s="103"/>
      <c r="B962" s="103"/>
      <c r="C962" s="103"/>
      <c r="D962" s="208"/>
      <c r="F962" s="178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U962" s="4"/>
      <c r="V962" s="4"/>
      <c r="W962" s="4"/>
      <c r="X962" s="4"/>
      <c r="Y962" s="4"/>
      <c r="Z962" s="4"/>
      <c r="AA962" s="4"/>
      <c r="AB962" s="4"/>
      <c r="AD962" s="4"/>
      <c r="AE962" s="4"/>
      <c r="AF962" s="4"/>
      <c r="AH962" s="4"/>
      <c r="AJ962" s="4"/>
      <c r="AK962" s="4"/>
      <c r="AL962" s="4"/>
      <c r="AN962" s="4"/>
      <c r="AO962" s="4"/>
      <c r="AP962" s="4"/>
      <c r="AQ962" s="4"/>
      <c r="AR962" s="4"/>
      <c r="AS962" s="4"/>
      <c r="AT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K962" s="4"/>
    </row>
    <row r="963" spans="1:63" x14ac:dyDescent="0.3">
      <c r="A963" s="103"/>
      <c r="B963" s="103"/>
      <c r="C963" s="103"/>
      <c r="D963" s="208"/>
      <c r="F963" s="178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U963" s="4"/>
      <c r="V963" s="4"/>
      <c r="W963" s="4"/>
      <c r="X963" s="4"/>
      <c r="Y963" s="4"/>
      <c r="Z963" s="4"/>
      <c r="AA963" s="4"/>
      <c r="AB963" s="4"/>
      <c r="AD963" s="4"/>
      <c r="AE963" s="4"/>
      <c r="AF963" s="4"/>
      <c r="AH963" s="4"/>
      <c r="AJ963" s="4"/>
      <c r="AK963" s="4"/>
      <c r="AL963" s="4"/>
      <c r="AN963" s="4"/>
      <c r="AO963" s="4"/>
      <c r="AP963" s="4"/>
      <c r="AQ963" s="4"/>
      <c r="AR963" s="4"/>
      <c r="AS963" s="4"/>
      <c r="AT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K963" s="4"/>
    </row>
    <row r="964" spans="1:63" x14ac:dyDescent="0.3">
      <c r="A964" s="103"/>
      <c r="B964" s="103"/>
      <c r="C964" s="103"/>
      <c r="D964" s="208"/>
      <c r="F964" s="178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U964" s="4"/>
      <c r="V964" s="4"/>
      <c r="W964" s="4"/>
      <c r="X964" s="4"/>
      <c r="Y964" s="4"/>
      <c r="Z964" s="4"/>
      <c r="AA964" s="4"/>
      <c r="AB964" s="4"/>
      <c r="AD964" s="4"/>
      <c r="AE964" s="4"/>
      <c r="AF964" s="4"/>
      <c r="AH964" s="4"/>
      <c r="AJ964" s="4"/>
      <c r="AK964" s="4"/>
      <c r="AL964" s="4"/>
      <c r="AN964" s="4"/>
      <c r="AO964" s="4"/>
      <c r="AP964" s="4"/>
      <c r="AQ964" s="4"/>
      <c r="AR964" s="4"/>
      <c r="AS964" s="4"/>
      <c r="AT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K964" s="4"/>
    </row>
    <row r="965" spans="1:63" x14ac:dyDescent="0.3">
      <c r="A965" s="103"/>
      <c r="B965" s="103"/>
      <c r="C965" s="103"/>
      <c r="D965" s="208"/>
      <c r="F965" s="178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U965" s="4"/>
      <c r="V965" s="4"/>
      <c r="W965" s="4"/>
      <c r="X965" s="4"/>
      <c r="Y965" s="4"/>
      <c r="Z965" s="4"/>
      <c r="AA965" s="4"/>
      <c r="AB965" s="4"/>
      <c r="AD965" s="4"/>
      <c r="AE965" s="4"/>
      <c r="AF965" s="4"/>
      <c r="AH965" s="4"/>
      <c r="AJ965" s="4"/>
      <c r="AK965" s="4"/>
      <c r="AL965" s="4"/>
      <c r="AN965" s="4"/>
      <c r="AO965" s="4"/>
      <c r="AP965" s="4"/>
      <c r="AQ965" s="4"/>
      <c r="AR965" s="4"/>
      <c r="AS965" s="4"/>
      <c r="AT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K965" s="4"/>
    </row>
    <row r="966" spans="1:63" x14ac:dyDescent="0.3">
      <c r="A966" s="103"/>
      <c r="B966" s="103"/>
      <c r="C966" s="103"/>
      <c r="D966" s="208"/>
      <c r="F966" s="178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U966" s="4"/>
      <c r="V966" s="4"/>
      <c r="W966" s="4"/>
      <c r="X966" s="4"/>
      <c r="Y966" s="4"/>
      <c r="Z966" s="4"/>
      <c r="AA966" s="4"/>
      <c r="AB966" s="4"/>
      <c r="AD966" s="4"/>
      <c r="AE966" s="4"/>
      <c r="AF966" s="4"/>
      <c r="AH966" s="4"/>
      <c r="AJ966" s="4"/>
      <c r="AK966" s="4"/>
      <c r="AL966" s="4"/>
      <c r="AN966" s="4"/>
      <c r="AO966" s="4"/>
      <c r="AP966" s="4"/>
      <c r="AQ966" s="4"/>
      <c r="AR966" s="4"/>
      <c r="AS966" s="4"/>
      <c r="AT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K966" s="4"/>
    </row>
    <row r="967" spans="1:63" x14ac:dyDescent="0.3">
      <c r="A967" s="103"/>
      <c r="B967" s="103"/>
      <c r="C967" s="103"/>
      <c r="D967" s="208"/>
      <c r="F967" s="178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U967" s="4"/>
      <c r="V967" s="4"/>
      <c r="W967" s="4"/>
      <c r="X967" s="4"/>
      <c r="Y967" s="4"/>
      <c r="Z967" s="4"/>
      <c r="AA967" s="4"/>
      <c r="AB967" s="4"/>
      <c r="AD967" s="4"/>
      <c r="AE967" s="4"/>
      <c r="AF967" s="4"/>
      <c r="AH967" s="4"/>
      <c r="AJ967" s="4"/>
      <c r="AK967" s="4"/>
      <c r="AL967" s="4"/>
      <c r="AN967" s="4"/>
      <c r="AO967" s="4"/>
      <c r="AP967" s="4"/>
      <c r="AQ967" s="4"/>
      <c r="AR967" s="4"/>
      <c r="AS967" s="4"/>
      <c r="AT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K967" s="4"/>
    </row>
    <row r="968" spans="1:63" x14ac:dyDescent="0.3">
      <c r="A968" s="103"/>
      <c r="B968" s="103"/>
      <c r="C968" s="103"/>
      <c r="D968" s="208"/>
      <c r="F968" s="178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U968" s="4"/>
      <c r="V968" s="4"/>
      <c r="W968" s="4"/>
      <c r="X968" s="4"/>
      <c r="Y968" s="4"/>
      <c r="Z968" s="4"/>
      <c r="AA968" s="4"/>
      <c r="AB968" s="4"/>
      <c r="AD968" s="4"/>
      <c r="AE968" s="4"/>
      <c r="AF968" s="4"/>
      <c r="AH968" s="4"/>
      <c r="AJ968" s="4"/>
      <c r="AK968" s="4"/>
      <c r="AL968" s="4"/>
      <c r="AN968" s="4"/>
      <c r="AO968" s="4"/>
      <c r="AP968" s="4"/>
      <c r="AQ968" s="4"/>
      <c r="AR968" s="4"/>
      <c r="AS968" s="4"/>
      <c r="AT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K968" s="4"/>
    </row>
    <row r="969" spans="1:63" x14ac:dyDescent="0.3">
      <c r="A969" s="103"/>
      <c r="B969" s="103"/>
      <c r="C969" s="103"/>
      <c r="D969" s="208"/>
      <c r="F969" s="178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U969" s="4"/>
      <c r="V969" s="4"/>
      <c r="W969" s="4"/>
      <c r="X969" s="4"/>
      <c r="Y969" s="4"/>
      <c r="Z969" s="4"/>
      <c r="AA969" s="4"/>
      <c r="AB969" s="4"/>
      <c r="AD969" s="4"/>
      <c r="AE969" s="4"/>
      <c r="AF969" s="4"/>
      <c r="AH969" s="4"/>
      <c r="AJ969" s="4"/>
      <c r="AK969" s="4"/>
      <c r="AL969" s="4"/>
      <c r="AN969" s="4"/>
      <c r="AO969" s="4"/>
      <c r="AP969" s="4"/>
      <c r="AQ969" s="4"/>
      <c r="AR969" s="4"/>
      <c r="AS969" s="4"/>
      <c r="AT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K969" s="4"/>
    </row>
    <row r="970" spans="1:63" x14ac:dyDescent="0.3">
      <c r="A970" s="103"/>
      <c r="B970" s="103"/>
      <c r="C970" s="103"/>
      <c r="D970" s="208"/>
      <c r="F970" s="178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U970" s="4"/>
      <c r="V970" s="4"/>
      <c r="W970" s="4"/>
      <c r="X970" s="4"/>
      <c r="Y970" s="4"/>
      <c r="Z970" s="4"/>
      <c r="AA970" s="4"/>
      <c r="AB970" s="4"/>
      <c r="AD970" s="4"/>
      <c r="AE970" s="4"/>
      <c r="AF970" s="4"/>
      <c r="AH970" s="4"/>
      <c r="AJ970" s="4"/>
      <c r="AK970" s="4"/>
      <c r="AL970" s="4"/>
      <c r="AN970" s="4"/>
      <c r="AO970" s="4"/>
      <c r="AP970" s="4"/>
      <c r="AQ970" s="4"/>
      <c r="AR970" s="4"/>
      <c r="AS970" s="4"/>
      <c r="AT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K970" s="4"/>
    </row>
    <row r="971" spans="1:63" x14ac:dyDescent="0.3">
      <c r="A971" s="103"/>
      <c r="B971" s="103"/>
      <c r="C971" s="103"/>
      <c r="D971" s="208"/>
      <c r="F971" s="178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U971" s="4"/>
      <c r="V971" s="4"/>
      <c r="W971" s="4"/>
      <c r="X971" s="4"/>
      <c r="Y971" s="4"/>
      <c r="Z971" s="4"/>
      <c r="AA971" s="4"/>
      <c r="AB971" s="4"/>
      <c r="AD971" s="4"/>
      <c r="AE971" s="4"/>
      <c r="AF971" s="4"/>
      <c r="AH971" s="4"/>
      <c r="AJ971" s="4"/>
      <c r="AK971" s="4"/>
      <c r="AL971" s="4"/>
      <c r="AN971" s="4"/>
      <c r="AO971" s="4"/>
      <c r="AP971" s="4"/>
      <c r="AQ971" s="4"/>
      <c r="AR971" s="4"/>
      <c r="AS971" s="4"/>
      <c r="AT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K971" s="4"/>
    </row>
    <row r="972" spans="1:63" x14ac:dyDescent="0.3">
      <c r="A972" s="103"/>
      <c r="B972" s="103"/>
      <c r="C972" s="103"/>
      <c r="D972" s="208"/>
      <c r="F972" s="178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U972" s="4"/>
      <c r="V972" s="4"/>
      <c r="W972" s="4"/>
      <c r="X972" s="4"/>
      <c r="Y972" s="4"/>
      <c r="Z972" s="4"/>
      <c r="AA972" s="4"/>
      <c r="AB972" s="4"/>
      <c r="AD972" s="4"/>
      <c r="AE972" s="4"/>
      <c r="AF972" s="4"/>
      <c r="AH972" s="4"/>
      <c r="AJ972" s="4"/>
      <c r="AK972" s="4"/>
      <c r="AL972" s="4"/>
      <c r="AN972" s="4"/>
      <c r="AO972" s="4"/>
      <c r="AP972" s="4"/>
      <c r="AQ972" s="4"/>
      <c r="AR972" s="4"/>
      <c r="AS972" s="4"/>
      <c r="AT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K972" s="4"/>
    </row>
    <row r="973" spans="1:63" x14ac:dyDescent="0.3">
      <c r="A973" s="103"/>
      <c r="B973" s="103"/>
      <c r="C973" s="103"/>
      <c r="D973" s="208"/>
      <c r="F973" s="178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U973" s="4"/>
      <c r="V973" s="4"/>
      <c r="W973" s="4"/>
      <c r="X973" s="4"/>
      <c r="Y973" s="4"/>
      <c r="Z973" s="4"/>
      <c r="AA973" s="4"/>
      <c r="AB973" s="4"/>
      <c r="AD973" s="4"/>
      <c r="AE973" s="4"/>
      <c r="AF973" s="4"/>
      <c r="AH973" s="4"/>
      <c r="AJ973" s="4"/>
      <c r="AK973" s="4"/>
      <c r="AL973" s="4"/>
      <c r="AN973" s="4"/>
      <c r="AO973" s="4"/>
      <c r="AP973" s="4"/>
      <c r="AQ973" s="4"/>
      <c r="AR973" s="4"/>
      <c r="AS973" s="4"/>
      <c r="AT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K973" s="4"/>
    </row>
    <row r="974" spans="1:63" x14ac:dyDescent="0.3">
      <c r="A974" s="103"/>
      <c r="B974" s="103"/>
      <c r="C974" s="103"/>
      <c r="D974" s="208"/>
      <c r="F974" s="178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U974" s="4"/>
      <c r="V974" s="4"/>
      <c r="W974" s="4"/>
      <c r="X974" s="4"/>
      <c r="Y974" s="4"/>
      <c r="Z974" s="4"/>
      <c r="AA974" s="4"/>
      <c r="AB974" s="4"/>
      <c r="AD974" s="4"/>
      <c r="AE974" s="4"/>
      <c r="AF974" s="4"/>
      <c r="AH974" s="4"/>
      <c r="AJ974" s="4"/>
      <c r="AK974" s="4"/>
      <c r="AL974" s="4"/>
      <c r="AN974" s="4"/>
      <c r="AO974" s="4"/>
      <c r="AP974" s="4"/>
      <c r="AQ974" s="4"/>
      <c r="AR974" s="4"/>
      <c r="AS974" s="4"/>
      <c r="AT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K974" s="4"/>
    </row>
    <row r="975" spans="1:63" x14ac:dyDescent="0.3">
      <c r="A975" s="103"/>
      <c r="B975" s="103"/>
      <c r="C975" s="103"/>
      <c r="D975" s="208"/>
      <c r="F975" s="178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U975" s="4"/>
      <c r="V975" s="4"/>
      <c r="W975" s="4"/>
      <c r="X975" s="4"/>
      <c r="Y975" s="4"/>
      <c r="Z975" s="4"/>
      <c r="AA975" s="4"/>
      <c r="AB975" s="4"/>
      <c r="AD975" s="4"/>
      <c r="AE975" s="4"/>
      <c r="AF975" s="4"/>
      <c r="AH975" s="4"/>
      <c r="AJ975" s="4"/>
      <c r="AK975" s="4"/>
      <c r="AL975" s="4"/>
      <c r="AN975" s="4"/>
      <c r="AO975" s="4"/>
      <c r="AP975" s="4"/>
      <c r="AQ975" s="4"/>
      <c r="AR975" s="4"/>
      <c r="AS975" s="4"/>
      <c r="AT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K975" s="4"/>
    </row>
    <row r="976" spans="1:63" x14ac:dyDescent="0.3">
      <c r="A976" s="103"/>
      <c r="B976" s="103"/>
      <c r="C976" s="103"/>
      <c r="D976" s="208"/>
      <c r="F976" s="178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U976" s="4"/>
      <c r="V976" s="4"/>
      <c r="W976" s="4"/>
      <c r="X976" s="4"/>
      <c r="Y976" s="4"/>
      <c r="Z976" s="4"/>
      <c r="AA976" s="4"/>
      <c r="AB976" s="4"/>
      <c r="AD976" s="4"/>
      <c r="AE976" s="4"/>
      <c r="AF976" s="4"/>
      <c r="AH976" s="4"/>
      <c r="AJ976" s="4"/>
      <c r="AK976" s="4"/>
      <c r="AL976" s="4"/>
      <c r="AN976" s="4"/>
      <c r="AO976" s="4"/>
      <c r="AP976" s="4"/>
      <c r="AQ976" s="4"/>
      <c r="AR976" s="4"/>
      <c r="AS976" s="4"/>
      <c r="AT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K976" s="4"/>
    </row>
    <row r="977" spans="1:63" x14ac:dyDescent="0.3">
      <c r="A977" s="103"/>
      <c r="B977" s="103"/>
      <c r="C977" s="103"/>
      <c r="D977" s="208"/>
      <c r="F977" s="178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U977" s="4"/>
      <c r="V977" s="4"/>
      <c r="W977" s="4"/>
      <c r="X977" s="4"/>
      <c r="Y977" s="4"/>
      <c r="Z977" s="4"/>
      <c r="AA977" s="4"/>
      <c r="AB977" s="4"/>
      <c r="AD977" s="4"/>
      <c r="AE977" s="4"/>
      <c r="AF977" s="4"/>
      <c r="AH977" s="4"/>
      <c r="AJ977" s="4"/>
      <c r="AK977" s="4"/>
      <c r="AL977" s="4"/>
      <c r="AN977" s="4"/>
      <c r="AO977" s="4"/>
      <c r="AP977" s="4"/>
      <c r="AQ977" s="4"/>
      <c r="AR977" s="4"/>
      <c r="AS977" s="4"/>
      <c r="AT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K977" s="4"/>
    </row>
    <row r="978" spans="1:63" x14ac:dyDescent="0.3">
      <c r="A978" s="103"/>
      <c r="B978" s="103"/>
      <c r="C978" s="103"/>
      <c r="D978" s="208"/>
      <c r="F978" s="178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U978" s="4"/>
      <c r="V978" s="4"/>
      <c r="W978" s="4"/>
      <c r="X978" s="4"/>
      <c r="Y978" s="4"/>
      <c r="Z978" s="4"/>
      <c r="AA978" s="4"/>
      <c r="AB978" s="4"/>
      <c r="AD978" s="4"/>
      <c r="AE978" s="4"/>
      <c r="AF978" s="4"/>
      <c r="AH978" s="4"/>
      <c r="AJ978" s="4"/>
      <c r="AK978" s="4"/>
      <c r="AL978" s="4"/>
      <c r="AN978" s="4"/>
      <c r="AO978" s="4"/>
      <c r="AP978" s="4"/>
      <c r="AQ978" s="4"/>
      <c r="AR978" s="4"/>
      <c r="AS978" s="4"/>
      <c r="AT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K978" s="4"/>
    </row>
    <row r="979" spans="1:63" x14ac:dyDescent="0.3">
      <c r="A979" s="103"/>
      <c r="B979" s="103"/>
      <c r="C979" s="103"/>
      <c r="D979" s="208"/>
      <c r="F979" s="178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U979" s="4"/>
      <c r="V979" s="4"/>
      <c r="W979" s="4"/>
      <c r="X979" s="4"/>
      <c r="Y979" s="4"/>
      <c r="Z979" s="4"/>
      <c r="AA979" s="4"/>
      <c r="AB979" s="4"/>
      <c r="AD979" s="4"/>
      <c r="AE979" s="4"/>
      <c r="AF979" s="4"/>
      <c r="AH979" s="4"/>
      <c r="AJ979" s="4"/>
      <c r="AK979" s="4"/>
      <c r="AL979" s="4"/>
      <c r="AN979" s="4"/>
      <c r="AO979" s="4"/>
      <c r="AP979" s="4"/>
      <c r="AQ979" s="4"/>
      <c r="AR979" s="4"/>
      <c r="AS979" s="4"/>
      <c r="AT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K979" s="4"/>
    </row>
    <row r="980" spans="1:63" x14ac:dyDescent="0.3">
      <c r="A980" s="103"/>
      <c r="B980" s="103"/>
      <c r="C980" s="103"/>
      <c r="D980" s="208"/>
      <c r="F980" s="178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U980" s="4"/>
      <c r="V980" s="4"/>
      <c r="W980" s="4"/>
      <c r="X980" s="4"/>
      <c r="Y980" s="4"/>
      <c r="Z980" s="4"/>
      <c r="AA980" s="4"/>
      <c r="AB980" s="4"/>
      <c r="AD980" s="4"/>
      <c r="AE980" s="4"/>
      <c r="AF980" s="4"/>
      <c r="AH980" s="4"/>
      <c r="AJ980" s="4"/>
      <c r="AK980" s="4"/>
      <c r="AL980" s="4"/>
      <c r="AN980" s="4"/>
      <c r="AO980" s="4"/>
      <c r="AP980" s="4"/>
      <c r="AQ980" s="4"/>
      <c r="AR980" s="4"/>
      <c r="AS980" s="4"/>
      <c r="AT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K980" s="4"/>
    </row>
    <row r="981" spans="1:63" x14ac:dyDescent="0.3">
      <c r="A981" s="103"/>
      <c r="B981" s="103"/>
      <c r="C981" s="103"/>
      <c r="D981" s="208"/>
      <c r="F981" s="178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U981" s="4"/>
      <c r="V981" s="4"/>
      <c r="W981" s="4"/>
      <c r="X981" s="4"/>
      <c r="Y981" s="4"/>
      <c r="Z981" s="4"/>
      <c r="AA981" s="4"/>
      <c r="AB981" s="4"/>
      <c r="AD981" s="4"/>
      <c r="AE981" s="4"/>
      <c r="AF981" s="4"/>
      <c r="AH981" s="4"/>
      <c r="AJ981" s="4"/>
      <c r="AK981" s="4"/>
      <c r="AL981" s="4"/>
      <c r="AN981" s="4"/>
      <c r="AO981" s="4"/>
      <c r="AP981" s="4"/>
      <c r="AQ981" s="4"/>
      <c r="AR981" s="4"/>
      <c r="AS981" s="4"/>
      <c r="AT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K981" s="4"/>
    </row>
    <row r="982" spans="1:63" x14ac:dyDescent="0.3">
      <c r="A982" s="103"/>
      <c r="B982" s="103"/>
      <c r="C982" s="103"/>
      <c r="D982" s="208"/>
      <c r="F982" s="178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U982" s="4"/>
      <c r="V982" s="4"/>
      <c r="W982" s="4"/>
      <c r="X982" s="4"/>
      <c r="Y982" s="4"/>
      <c r="Z982" s="4"/>
      <c r="AA982" s="4"/>
      <c r="AB982" s="4"/>
      <c r="AD982" s="4"/>
      <c r="AE982" s="4"/>
      <c r="AF982" s="4"/>
      <c r="AH982" s="4"/>
      <c r="AJ982" s="4"/>
      <c r="AK982" s="4"/>
      <c r="AL982" s="4"/>
      <c r="AN982" s="4"/>
      <c r="AO982" s="4"/>
      <c r="AP982" s="4"/>
      <c r="AQ982" s="4"/>
      <c r="AR982" s="4"/>
      <c r="AS982" s="4"/>
      <c r="AT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K982" s="4"/>
    </row>
    <row r="983" spans="1:63" x14ac:dyDescent="0.3">
      <c r="A983" s="103"/>
      <c r="B983" s="103"/>
      <c r="C983" s="103"/>
      <c r="D983" s="208"/>
      <c r="F983" s="178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U983" s="4"/>
      <c r="V983" s="4"/>
      <c r="W983" s="4"/>
      <c r="X983" s="4"/>
      <c r="Y983" s="4"/>
      <c r="Z983" s="4"/>
      <c r="AA983" s="4"/>
      <c r="AB983" s="4"/>
      <c r="AD983" s="4"/>
      <c r="AE983" s="4"/>
      <c r="AF983" s="4"/>
      <c r="AH983" s="4"/>
      <c r="AJ983" s="4"/>
      <c r="AK983" s="4"/>
      <c r="AL983" s="4"/>
      <c r="AN983" s="4"/>
      <c r="AO983" s="4"/>
      <c r="AP983" s="4"/>
      <c r="AQ983" s="4"/>
      <c r="AR983" s="4"/>
      <c r="AS983" s="4"/>
      <c r="AT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K983" s="4"/>
    </row>
    <row r="984" spans="1:63" x14ac:dyDescent="0.3">
      <c r="A984" s="103"/>
      <c r="B984" s="103"/>
      <c r="C984" s="103"/>
      <c r="D984" s="208"/>
      <c r="F984" s="178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U984" s="4"/>
      <c r="V984" s="4"/>
      <c r="W984" s="4"/>
      <c r="X984" s="4"/>
      <c r="Y984" s="4"/>
      <c r="Z984" s="4"/>
      <c r="AA984" s="4"/>
      <c r="AB984" s="4"/>
      <c r="AD984" s="4"/>
      <c r="AE984" s="4"/>
      <c r="AF984" s="4"/>
      <c r="AH984" s="4"/>
      <c r="AJ984" s="4"/>
      <c r="AK984" s="4"/>
      <c r="AL984" s="4"/>
      <c r="AN984" s="4"/>
      <c r="AO984" s="4"/>
      <c r="AP984" s="4"/>
      <c r="AQ984" s="4"/>
      <c r="AR984" s="4"/>
      <c r="AS984" s="4"/>
      <c r="AT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K984" s="4"/>
    </row>
    <row r="985" spans="1:63" x14ac:dyDescent="0.3">
      <c r="A985" s="103"/>
      <c r="B985" s="103"/>
      <c r="C985" s="103"/>
      <c r="D985" s="208"/>
      <c r="F985" s="178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U985" s="4"/>
      <c r="V985" s="4"/>
      <c r="W985" s="4"/>
      <c r="X985" s="4"/>
      <c r="Y985" s="4"/>
      <c r="Z985" s="4"/>
      <c r="AA985" s="4"/>
      <c r="AB985" s="4"/>
      <c r="AD985" s="4"/>
      <c r="AE985" s="4"/>
      <c r="AF985" s="4"/>
      <c r="AH985" s="4"/>
      <c r="AJ985" s="4"/>
      <c r="AK985" s="4"/>
      <c r="AL985" s="4"/>
      <c r="AN985" s="4"/>
      <c r="AO985" s="4"/>
      <c r="AP985" s="4"/>
      <c r="AQ985" s="4"/>
      <c r="AR985" s="4"/>
      <c r="AS985" s="4"/>
      <c r="AT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K985" s="4"/>
    </row>
    <row r="986" spans="1:63" x14ac:dyDescent="0.3">
      <c r="A986" s="103"/>
      <c r="B986" s="103"/>
      <c r="C986" s="103"/>
      <c r="D986" s="208"/>
      <c r="F986" s="178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U986" s="4"/>
      <c r="V986" s="4"/>
      <c r="W986" s="4"/>
      <c r="X986" s="4"/>
      <c r="Y986" s="4"/>
      <c r="Z986" s="4"/>
      <c r="AA986" s="4"/>
      <c r="AB986" s="4"/>
      <c r="AD986" s="4"/>
      <c r="AE986" s="4"/>
      <c r="AF986" s="4"/>
      <c r="AH986" s="4"/>
      <c r="AJ986" s="4"/>
      <c r="AK986" s="4"/>
      <c r="AL986" s="4"/>
      <c r="AN986" s="4"/>
      <c r="AO986" s="4"/>
      <c r="AP986" s="4"/>
      <c r="AQ986" s="4"/>
      <c r="AR986" s="4"/>
      <c r="AS986" s="4"/>
      <c r="AT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K986" s="4"/>
    </row>
    <row r="987" spans="1:63" x14ac:dyDescent="0.3">
      <c r="A987" s="103"/>
      <c r="B987" s="103"/>
      <c r="C987" s="103"/>
      <c r="D987" s="208"/>
      <c r="F987" s="178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U987" s="4"/>
      <c r="V987" s="4"/>
      <c r="W987" s="4"/>
      <c r="X987" s="4"/>
      <c r="Y987" s="4"/>
      <c r="Z987" s="4"/>
      <c r="AA987" s="4"/>
      <c r="AB987" s="4"/>
      <c r="AD987" s="4"/>
      <c r="AE987" s="4"/>
      <c r="AF987" s="4"/>
      <c r="AH987" s="4"/>
      <c r="AJ987" s="4"/>
      <c r="AK987" s="4"/>
      <c r="AL987" s="4"/>
      <c r="AN987" s="4"/>
      <c r="AO987" s="4"/>
      <c r="AP987" s="4"/>
      <c r="AQ987" s="4"/>
      <c r="AR987" s="4"/>
      <c r="AS987" s="4"/>
      <c r="AT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K987" s="4"/>
    </row>
    <row r="988" spans="1:63" x14ac:dyDescent="0.3">
      <c r="A988" s="103"/>
      <c r="B988" s="103"/>
      <c r="C988" s="103"/>
      <c r="D988" s="208"/>
      <c r="F988" s="178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U988" s="4"/>
      <c r="V988" s="4"/>
      <c r="W988" s="4"/>
      <c r="X988" s="4"/>
      <c r="Y988" s="4"/>
      <c r="Z988" s="4"/>
      <c r="AA988" s="4"/>
      <c r="AB988" s="4"/>
      <c r="AD988" s="4"/>
      <c r="AE988" s="4"/>
      <c r="AF988" s="4"/>
      <c r="AH988" s="4"/>
      <c r="AJ988" s="4"/>
      <c r="AK988" s="4"/>
      <c r="AL988" s="4"/>
      <c r="AN988" s="4"/>
      <c r="AO988" s="4"/>
      <c r="AP988" s="4"/>
      <c r="AQ988" s="4"/>
      <c r="AR988" s="4"/>
      <c r="AS988" s="4"/>
      <c r="AT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K988" s="4"/>
    </row>
    <row r="989" spans="1:63" x14ac:dyDescent="0.3">
      <c r="A989" s="103"/>
      <c r="B989" s="103"/>
      <c r="C989" s="103"/>
      <c r="D989" s="208"/>
      <c r="F989" s="178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U989" s="4"/>
      <c r="V989" s="4"/>
      <c r="W989" s="4"/>
      <c r="X989" s="4"/>
      <c r="Y989" s="4"/>
      <c r="Z989" s="4"/>
      <c r="AA989" s="4"/>
      <c r="AB989" s="4"/>
      <c r="AD989" s="4"/>
      <c r="AE989" s="4"/>
      <c r="AF989" s="4"/>
      <c r="AH989" s="4"/>
      <c r="AJ989" s="4"/>
      <c r="AK989" s="4"/>
      <c r="AL989" s="4"/>
      <c r="AN989" s="4"/>
      <c r="AO989" s="4"/>
      <c r="AP989" s="4"/>
      <c r="AQ989" s="4"/>
      <c r="AR989" s="4"/>
      <c r="AS989" s="4"/>
      <c r="AT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K989" s="4"/>
    </row>
    <row r="990" spans="1:63" x14ac:dyDescent="0.3">
      <c r="A990" s="103"/>
      <c r="B990" s="103"/>
      <c r="C990" s="103"/>
      <c r="D990" s="208"/>
      <c r="F990" s="178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U990" s="4"/>
      <c r="V990" s="4"/>
      <c r="W990" s="4"/>
      <c r="X990" s="4"/>
      <c r="Y990" s="4"/>
      <c r="Z990" s="4"/>
      <c r="AA990" s="4"/>
      <c r="AB990" s="4"/>
      <c r="AD990" s="4"/>
      <c r="AE990" s="4"/>
      <c r="AF990" s="4"/>
      <c r="AH990" s="4"/>
      <c r="AJ990" s="4"/>
      <c r="AK990" s="4"/>
      <c r="AL990" s="4"/>
      <c r="AN990" s="4"/>
      <c r="AO990" s="4"/>
      <c r="AP990" s="4"/>
      <c r="AQ990" s="4"/>
      <c r="AR990" s="4"/>
      <c r="AS990" s="4"/>
      <c r="AT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K990" s="4"/>
    </row>
    <row r="991" spans="1:63" x14ac:dyDescent="0.3">
      <c r="A991" s="103"/>
      <c r="B991" s="103"/>
      <c r="C991" s="103"/>
      <c r="D991" s="208"/>
      <c r="F991" s="178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U991" s="4"/>
      <c r="V991" s="4"/>
      <c r="W991" s="4"/>
      <c r="X991" s="4"/>
      <c r="Y991" s="4"/>
      <c r="Z991" s="4"/>
      <c r="AA991" s="4"/>
      <c r="AB991" s="4"/>
      <c r="AD991" s="4"/>
      <c r="AE991" s="4"/>
      <c r="AF991" s="4"/>
      <c r="AH991" s="4"/>
      <c r="AJ991" s="4"/>
      <c r="AK991" s="4"/>
      <c r="AL991" s="4"/>
      <c r="AN991" s="4"/>
      <c r="AO991" s="4"/>
      <c r="AP991" s="4"/>
      <c r="AQ991" s="4"/>
      <c r="AR991" s="4"/>
      <c r="AS991" s="4"/>
      <c r="AT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K991" s="4"/>
    </row>
    <row r="992" spans="1:63" x14ac:dyDescent="0.3">
      <c r="A992" s="103"/>
      <c r="B992" s="103"/>
      <c r="C992" s="103"/>
      <c r="D992" s="208"/>
      <c r="F992" s="178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U992" s="4"/>
      <c r="V992" s="4"/>
      <c r="W992" s="4"/>
      <c r="X992" s="4"/>
      <c r="Y992" s="4"/>
      <c r="Z992" s="4"/>
      <c r="AA992" s="4"/>
      <c r="AB992" s="4"/>
      <c r="AD992" s="4"/>
      <c r="AE992" s="4"/>
      <c r="AF992" s="4"/>
      <c r="AH992" s="4"/>
      <c r="AJ992" s="4"/>
      <c r="AK992" s="4"/>
      <c r="AL992" s="4"/>
      <c r="AN992" s="4"/>
      <c r="AO992" s="4"/>
      <c r="AP992" s="4"/>
      <c r="AQ992" s="4"/>
      <c r="AR992" s="4"/>
      <c r="AS992" s="4"/>
      <c r="AT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K992" s="4"/>
    </row>
    <row r="993" spans="1:63" x14ac:dyDescent="0.3">
      <c r="A993" s="103"/>
      <c r="B993" s="103"/>
      <c r="C993" s="103"/>
      <c r="D993" s="208"/>
      <c r="F993" s="178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U993" s="4"/>
      <c r="V993" s="4"/>
      <c r="W993" s="4"/>
      <c r="X993" s="4"/>
      <c r="Y993" s="4"/>
      <c r="Z993" s="4"/>
      <c r="AA993" s="4"/>
      <c r="AB993" s="4"/>
      <c r="AD993" s="4"/>
      <c r="AE993" s="4"/>
      <c r="AF993" s="4"/>
      <c r="AH993" s="4"/>
      <c r="AJ993" s="4"/>
      <c r="AK993" s="4"/>
      <c r="AL993" s="4"/>
      <c r="AN993" s="4"/>
      <c r="AO993" s="4"/>
      <c r="AP993" s="4"/>
      <c r="AQ993" s="4"/>
      <c r="AR993" s="4"/>
      <c r="AS993" s="4"/>
      <c r="AT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K993" s="4"/>
    </row>
    <row r="994" spans="1:63" x14ac:dyDescent="0.3">
      <c r="A994" s="103"/>
      <c r="B994" s="103"/>
      <c r="C994" s="103"/>
      <c r="D994" s="208"/>
      <c r="F994" s="178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U994" s="4"/>
      <c r="V994" s="4"/>
      <c r="W994" s="4"/>
      <c r="X994" s="4"/>
      <c r="Y994" s="4"/>
      <c r="Z994" s="4"/>
      <c r="AA994" s="4"/>
      <c r="AB994" s="4"/>
      <c r="AD994" s="4"/>
      <c r="AE994" s="4"/>
      <c r="AF994" s="4"/>
      <c r="AH994" s="4"/>
      <c r="AJ994" s="4"/>
      <c r="AK994" s="4"/>
      <c r="AL994" s="4"/>
      <c r="AN994" s="4"/>
      <c r="AO994" s="4"/>
      <c r="AP994" s="4"/>
      <c r="AQ994" s="4"/>
      <c r="AR994" s="4"/>
      <c r="AS994" s="4"/>
      <c r="AT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K994" s="4"/>
    </row>
    <row r="995" spans="1:63" x14ac:dyDescent="0.3">
      <c r="A995" s="103"/>
      <c r="B995" s="103"/>
      <c r="C995" s="103"/>
      <c r="D995" s="208"/>
      <c r="F995" s="178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U995" s="4"/>
      <c r="V995" s="4"/>
      <c r="W995" s="4"/>
      <c r="X995" s="4"/>
      <c r="Y995" s="4"/>
      <c r="Z995" s="4"/>
      <c r="AA995" s="4"/>
      <c r="AB995" s="4"/>
      <c r="AD995" s="4"/>
      <c r="AE995" s="4"/>
      <c r="AF995" s="4"/>
      <c r="AH995" s="4"/>
      <c r="AJ995" s="4"/>
      <c r="AK995" s="4"/>
      <c r="AL995" s="4"/>
      <c r="AN995" s="4"/>
      <c r="AO995" s="4"/>
      <c r="AP995" s="4"/>
      <c r="AQ995" s="4"/>
      <c r="AR995" s="4"/>
      <c r="AS995" s="4"/>
      <c r="AT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K995" s="4"/>
    </row>
    <row r="996" spans="1:63" x14ac:dyDescent="0.3">
      <c r="A996" s="103"/>
      <c r="B996" s="103"/>
      <c r="C996" s="103"/>
      <c r="D996" s="208"/>
      <c r="F996" s="178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U996" s="4"/>
      <c r="V996" s="4"/>
      <c r="W996" s="4"/>
      <c r="X996" s="4"/>
      <c r="Y996" s="4"/>
      <c r="Z996" s="4"/>
      <c r="AA996" s="4"/>
      <c r="AB996" s="4"/>
      <c r="AD996" s="4"/>
      <c r="AE996" s="4"/>
      <c r="AF996" s="4"/>
      <c r="AH996" s="4"/>
      <c r="AJ996" s="4"/>
      <c r="AK996" s="4"/>
      <c r="AL996" s="4"/>
      <c r="AN996" s="4"/>
      <c r="AO996" s="4"/>
      <c r="AP996" s="4"/>
      <c r="AQ996" s="4"/>
      <c r="AR996" s="4"/>
      <c r="AS996" s="4"/>
      <c r="AT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K996" s="4"/>
    </row>
    <row r="997" spans="1:63" x14ac:dyDescent="0.3">
      <c r="A997" s="103"/>
      <c r="B997" s="103"/>
      <c r="C997" s="103"/>
      <c r="D997" s="208"/>
      <c r="F997" s="178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U997" s="4"/>
      <c r="V997" s="4"/>
      <c r="W997" s="4"/>
      <c r="X997" s="4"/>
      <c r="Y997" s="4"/>
      <c r="Z997" s="4"/>
      <c r="AA997" s="4"/>
      <c r="AB997" s="4"/>
      <c r="AD997" s="4"/>
      <c r="AE997" s="4"/>
      <c r="AF997" s="4"/>
      <c r="AH997" s="4"/>
      <c r="AJ997" s="4"/>
      <c r="AK997" s="4"/>
      <c r="AL997" s="4"/>
      <c r="AN997" s="4"/>
      <c r="AO997" s="4"/>
      <c r="AP997" s="4"/>
      <c r="AQ997" s="4"/>
      <c r="AR997" s="4"/>
      <c r="AS997" s="4"/>
      <c r="AT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K997" s="4"/>
    </row>
    <row r="998" spans="1:63" x14ac:dyDescent="0.3">
      <c r="A998" s="103"/>
      <c r="B998" s="103"/>
      <c r="C998" s="103"/>
      <c r="D998" s="208"/>
      <c r="F998" s="178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U998" s="4"/>
      <c r="V998" s="4"/>
      <c r="W998" s="4"/>
      <c r="X998" s="4"/>
      <c r="Y998" s="4"/>
      <c r="Z998" s="4"/>
      <c r="AA998" s="4"/>
      <c r="AB998" s="4"/>
      <c r="AD998" s="4"/>
      <c r="AE998" s="4"/>
      <c r="AF998" s="4"/>
      <c r="AH998" s="4"/>
      <c r="AJ998" s="4"/>
      <c r="AK998" s="4"/>
      <c r="AL998" s="4"/>
      <c r="AN998" s="4"/>
      <c r="AO998" s="4"/>
      <c r="AP998" s="4"/>
      <c r="AQ998" s="4"/>
      <c r="AR998" s="4"/>
      <c r="AS998" s="4"/>
      <c r="AT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K998" s="4"/>
    </row>
    <row r="999" spans="1:63" x14ac:dyDescent="0.3">
      <c r="A999" s="103"/>
      <c r="B999" s="103"/>
      <c r="C999" s="103"/>
      <c r="D999" s="208"/>
      <c r="F999" s="178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U999" s="4"/>
      <c r="V999" s="4"/>
      <c r="W999" s="4"/>
      <c r="X999" s="4"/>
      <c r="Y999" s="4"/>
      <c r="Z999" s="4"/>
      <c r="AA999" s="4"/>
      <c r="AB999" s="4"/>
      <c r="AD999" s="4"/>
      <c r="AE999" s="4"/>
      <c r="AF999" s="4"/>
      <c r="AH999" s="4"/>
      <c r="AJ999" s="4"/>
      <c r="AK999" s="4"/>
      <c r="AL999" s="4"/>
      <c r="AN999" s="4"/>
      <c r="AO999" s="4"/>
      <c r="AP999" s="4"/>
      <c r="AQ999" s="4"/>
      <c r="AR999" s="4"/>
      <c r="AS999" s="4"/>
      <c r="AT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K999" s="4"/>
    </row>
    <row r="1000" spans="1:63" x14ac:dyDescent="0.3">
      <c r="A1000" s="103"/>
      <c r="B1000" s="103"/>
      <c r="C1000" s="103"/>
      <c r="D1000" s="208"/>
      <c r="F1000" s="178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U1000" s="4"/>
      <c r="V1000" s="4"/>
      <c r="W1000" s="4"/>
      <c r="X1000" s="4"/>
      <c r="Y1000" s="4"/>
      <c r="Z1000" s="4"/>
      <c r="AA1000" s="4"/>
      <c r="AB1000" s="4"/>
      <c r="AD1000" s="4"/>
      <c r="AE1000" s="4"/>
      <c r="AF1000" s="4"/>
      <c r="AH1000" s="4"/>
      <c r="AJ1000" s="4"/>
      <c r="AK1000" s="4"/>
      <c r="AL1000" s="4"/>
      <c r="AN1000" s="4"/>
      <c r="AO1000" s="4"/>
      <c r="AP1000" s="4"/>
      <c r="AQ1000" s="4"/>
      <c r="AR1000" s="4"/>
      <c r="AS1000" s="4"/>
      <c r="AT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K1000" s="4"/>
    </row>
    <row r="1001" spans="1:63" x14ac:dyDescent="0.3">
      <c r="A1001" s="103"/>
      <c r="B1001" s="103"/>
      <c r="C1001" s="103"/>
      <c r="D1001" s="208"/>
      <c r="F1001" s="178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U1001" s="4"/>
      <c r="V1001" s="4"/>
      <c r="W1001" s="4"/>
      <c r="X1001" s="4"/>
      <c r="Y1001" s="4"/>
      <c r="Z1001" s="4"/>
      <c r="AA1001" s="4"/>
      <c r="AB1001" s="4"/>
      <c r="AD1001" s="4"/>
      <c r="AE1001" s="4"/>
      <c r="AF1001" s="4"/>
      <c r="AH1001" s="4"/>
      <c r="AJ1001" s="4"/>
      <c r="AK1001" s="4"/>
      <c r="AL1001" s="4"/>
      <c r="AN1001" s="4"/>
      <c r="AO1001" s="4"/>
      <c r="AP1001" s="4"/>
      <c r="AQ1001" s="4"/>
      <c r="AR1001" s="4"/>
      <c r="AS1001" s="4"/>
      <c r="AT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K1001" s="4"/>
    </row>
    <row r="1002" spans="1:63" x14ac:dyDescent="0.3">
      <c r="A1002" s="103"/>
      <c r="B1002" s="103"/>
      <c r="C1002" s="103"/>
      <c r="D1002" s="208"/>
      <c r="F1002" s="178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U1002" s="4"/>
      <c r="V1002" s="4"/>
      <c r="W1002" s="4"/>
      <c r="X1002" s="4"/>
      <c r="Y1002" s="4"/>
      <c r="Z1002" s="4"/>
      <c r="AA1002" s="4"/>
      <c r="AB1002" s="4"/>
      <c r="AD1002" s="4"/>
      <c r="AE1002" s="4"/>
      <c r="AF1002" s="4"/>
      <c r="AH1002" s="4"/>
      <c r="AJ1002" s="4"/>
      <c r="AK1002" s="4"/>
      <c r="AL1002" s="4"/>
      <c r="AN1002" s="4"/>
      <c r="AO1002" s="4"/>
      <c r="AP1002" s="4"/>
      <c r="AQ1002" s="4"/>
      <c r="AR1002" s="4"/>
      <c r="AS1002" s="4"/>
      <c r="AT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K1002" s="4"/>
    </row>
    <row r="1003" spans="1:63" x14ac:dyDescent="0.3">
      <c r="A1003" s="103"/>
      <c r="B1003" s="103"/>
      <c r="C1003" s="103"/>
      <c r="D1003" s="208"/>
      <c r="F1003" s="178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U1003" s="4"/>
      <c r="V1003" s="4"/>
      <c r="W1003" s="4"/>
      <c r="X1003" s="4"/>
      <c r="Y1003" s="4"/>
      <c r="Z1003" s="4"/>
      <c r="AA1003" s="4"/>
      <c r="AB1003" s="4"/>
      <c r="AD1003" s="4"/>
      <c r="AE1003" s="4"/>
      <c r="AF1003" s="4"/>
      <c r="AH1003" s="4"/>
      <c r="AJ1003" s="4"/>
      <c r="AK1003" s="4"/>
      <c r="AL1003" s="4"/>
      <c r="AN1003" s="4"/>
      <c r="AO1003" s="4"/>
      <c r="AP1003" s="4"/>
      <c r="AQ1003" s="4"/>
      <c r="AR1003" s="4"/>
      <c r="AS1003" s="4"/>
      <c r="AT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K1003" s="4"/>
    </row>
    <row r="1004" spans="1:63" x14ac:dyDescent="0.3">
      <c r="A1004" s="103"/>
      <c r="B1004" s="103"/>
      <c r="C1004" s="103"/>
      <c r="D1004" s="208"/>
      <c r="F1004" s="178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U1004" s="4"/>
      <c r="V1004" s="4"/>
      <c r="W1004" s="4"/>
      <c r="X1004" s="4"/>
      <c r="Y1004" s="4"/>
      <c r="Z1004" s="4"/>
      <c r="AA1004" s="4"/>
      <c r="AB1004" s="4"/>
      <c r="AD1004" s="4"/>
      <c r="AE1004" s="4"/>
      <c r="AF1004" s="4"/>
      <c r="AH1004" s="4"/>
      <c r="AJ1004" s="4"/>
      <c r="AK1004" s="4"/>
      <c r="AL1004" s="4"/>
      <c r="AN1004" s="4"/>
      <c r="AO1004" s="4"/>
      <c r="AP1004" s="4"/>
      <c r="AQ1004" s="4"/>
      <c r="AR1004" s="4"/>
      <c r="AS1004" s="4"/>
      <c r="AT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K1004" s="4"/>
    </row>
    <row r="1005" spans="1:63" x14ac:dyDescent="0.3">
      <c r="A1005" s="103"/>
      <c r="B1005" s="103"/>
      <c r="C1005" s="103"/>
      <c r="D1005" s="208"/>
      <c r="F1005" s="178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U1005" s="4"/>
      <c r="V1005" s="4"/>
      <c r="W1005" s="4"/>
      <c r="X1005" s="4"/>
      <c r="Y1005" s="4"/>
      <c r="Z1005" s="4"/>
      <c r="AA1005" s="4"/>
      <c r="AB1005" s="4"/>
      <c r="AD1005" s="4"/>
      <c r="AE1005" s="4"/>
      <c r="AF1005" s="4"/>
      <c r="AH1005" s="4"/>
      <c r="AJ1005" s="4"/>
      <c r="AK1005" s="4"/>
      <c r="AL1005" s="4"/>
      <c r="AN1005" s="4"/>
      <c r="AO1005" s="4"/>
      <c r="AP1005" s="4"/>
      <c r="AQ1005" s="4"/>
      <c r="AR1005" s="4"/>
      <c r="AS1005" s="4"/>
      <c r="AT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K1005" s="4"/>
    </row>
    <row r="1006" spans="1:63" x14ac:dyDescent="0.3">
      <c r="A1006" s="103"/>
      <c r="B1006" s="103"/>
      <c r="C1006" s="103"/>
      <c r="D1006" s="208"/>
      <c r="F1006" s="178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U1006" s="4"/>
      <c r="V1006" s="4"/>
      <c r="W1006" s="4"/>
      <c r="X1006" s="4"/>
      <c r="Y1006" s="4"/>
      <c r="Z1006" s="4"/>
      <c r="AA1006" s="4"/>
      <c r="AB1006" s="4"/>
      <c r="AD1006" s="4"/>
      <c r="AE1006" s="4"/>
      <c r="AF1006" s="4"/>
      <c r="AH1006" s="4"/>
      <c r="AJ1006" s="4"/>
      <c r="AK1006" s="4"/>
      <c r="AL1006" s="4"/>
      <c r="AN1006" s="4"/>
      <c r="AO1006" s="4"/>
      <c r="AP1006" s="4"/>
      <c r="AQ1006" s="4"/>
      <c r="AR1006" s="4"/>
      <c r="AS1006" s="4"/>
      <c r="AT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K1006" s="4"/>
    </row>
    <row r="1007" spans="1:63" x14ac:dyDescent="0.3">
      <c r="A1007" s="103"/>
      <c r="B1007" s="103"/>
      <c r="C1007" s="103"/>
      <c r="D1007" s="208"/>
      <c r="F1007" s="178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U1007" s="4"/>
      <c r="V1007" s="4"/>
      <c r="W1007" s="4"/>
      <c r="X1007" s="4"/>
      <c r="Y1007" s="4"/>
      <c r="Z1007" s="4"/>
      <c r="AA1007" s="4"/>
      <c r="AB1007" s="4"/>
      <c r="AD1007" s="4"/>
      <c r="AE1007" s="4"/>
      <c r="AF1007" s="4"/>
      <c r="AH1007" s="4"/>
      <c r="AJ1007" s="4"/>
      <c r="AK1007" s="4"/>
      <c r="AL1007" s="4"/>
      <c r="AN1007" s="4"/>
      <c r="AO1007" s="4"/>
      <c r="AP1007" s="4"/>
      <c r="AQ1007" s="4"/>
      <c r="AR1007" s="4"/>
      <c r="AS1007" s="4"/>
      <c r="AT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K1007" s="4"/>
    </row>
    <row r="1008" spans="1:63" x14ac:dyDescent="0.3">
      <c r="A1008" s="103"/>
      <c r="B1008" s="103"/>
      <c r="C1008" s="103"/>
      <c r="D1008" s="208"/>
      <c r="F1008" s="178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U1008" s="4"/>
      <c r="V1008" s="4"/>
      <c r="W1008" s="4"/>
      <c r="X1008" s="4"/>
      <c r="Y1008" s="4"/>
      <c r="Z1008" s="4"/>
      <c r="AA1008" s="4"/>
      <c r="AB1008" s="4"/>
      <c r="AD1008" s="4"/>
      <c r="AE1008" s="4"/>
      <c r="AF1008" s="4"/>
      <c r="AH1008" s="4"/>
      <c r="AJ1008" s="4"/>
      <c r="AK1008" s="4"/>
      <c r="AL1008" s="4"/>
      <c r="AN1008" s="4"/>
      <c r="AO1008" s="4"/>
      <c r="AP1008" s="4"/>
      <c r="AQ1008" s="4"/>
      <c r="AR1008" s="4"/>
      <c r="AS1008" s="4"/>
      <c r="AT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K1008" s="4"/>
    </row>
    <row r="1009" spans="1:63" x14ac:dyDescent="0.3">
      <c r="A1009" s="103"/>
      <c r="B1009" s="103"/>
      <c r="C1009" s="103"/>
      <c r="D1009" s="208"/>
      <c r="F1009" s="178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U1009" s="4"/>
      <c r="V1009" s="4"/>
      <c r="W1009" s="4"/>
      <c r="X1009" s="4"/>
      <c r="Y1009" s="4"/>
      <c r="Z1009" s="4"/>
      <c r="AA1009" s="4"/>
      <c r="AB1009" s="4"/>
      <c r="AD1009" s="4"/>
      <c r="AE1009" s="4"/>
      <c r="AF1009" s="4"/>
      <c r="AH1009" s="4"/>
      <c r="AJ1009" s="4"/>
      <c r="AK1009" s="4"/>
      <c r="AL1009" s="4"/>
      <c r="AN1009" s="4"/>
      <c r="AO1009" s="4"/>
      <c r="AP1009" s="4"/>
      <c r="AQ1009" s="4"/>
      <c r="AR1009" s="4"/>
      <c r="AS1009" s="4"/>
      <c r="AT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K1009" s="4"/>
    </row>
    <row r="1010" spans="1:63" x14ac:dyDescent="0.3">
      <c r="A1010" s="103"/>
      <c r="B1010" s="103"/>
      <c r="C1010" s="103"/>
      <c r="D1010" s="208"/>
      <c r="F1010" s="178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U1010" s="4"/>
      <c r="V1010" s="4"/>
      <c r="W1010" s="4"/>
      <c r="X1010" s="4"/>
      <c r="Y1010" s="4"/>
      <c r="Z1010" s="4"/>
      <c r="AA1010" s="4"/>
      <c r="AB1010" s="4"/>
      <c r="AD1010" s="4"/>
      <c r="AE1010" s="4"/>
      <c r="AF1010" s="4"/>
      <c r="AH1010" s="4"/>
      <c r="AJ1010" s="4"/>
      <c r="AK1010" s="4"/>
      <c r="AL1010" s="4"/>
      <c r="AN1010" s="4"/>
      <c r="AO1010" s="4"/>
      <c r="AP1010" s="4"/>
      <c r="AQ1010" s="4"/>
      <c r="AR1010" s="4"/>
      <c r="AS1010" s="4"/>
      <c r="AT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K1010" s="4"/>
    </row>
    <row r="1011" spans="1:63" x14ac:dyDescent="0.3">
      <c r="A1011" s="103"/>
      <c r="B1011" s="103"/>
      <c r="C1011" s="103"/>
      <c r="D1011" s="208"/>
      <c r="F1011" s="178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U1011" s="4"/>
      <c r="V1011" s="4"/>
      <c r="W1011" s="4"/>
      <c r="X1011" s="4"/>
      <c r="Y1011" s="4"/>
      <c r="Z1011" s="4"/>
      <c r="AA1011" s="4"/>
      <c r="AB1011" s="4"/>
      <c r="AD1011" s="4"/>
      <c r="AE1011" s="4"/>
      <c r="AF1011" s="4"/>
      <c r="AH1011" s="4"/>
      <c r="AJ1011" s="4"/>
      <c r="AK1011" s="4"/>
      <c r="AL1011" s="4"/>
      <c r="AN1011" s="4"/>
      <c r="AO1011" s="4"/>
      <c r="AP1011" s="4"/>
      <c r="AQ1011" s="4"/>
      <c r="AR1011" s="4"/>
      <c r="AS1011" s="4"/>
      <c r="AT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K1011" s="4"/>
    </row>
    <row r="1012" spans="1:63" x14ac:dyDescent="0.3">
      <c r="A1012" s="103"/>
      <c r="B1012" s="103"/>
      <c r="C1012" s="103"/>
      <c r="D1012" s="208"/>
      <c r="F1012" s="178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U1012" s="4"/>
      <c r="V1012" s="4"/>
      <c r="W1012" s="4"/>
      <c r="X1012" s="4"/>
      <c r="Y1012" s="4"/>
      <c r="Z1012" s="4"/>
      <c r="AA1012" s="4"/>
      <c r="AB1012" s="4"/>
      <c r="AD1012" s="4"/>
      <c r="AE1012" s="4"/>
      <c r="AF1012" s="4"/>
      <c r="AH1012" s="4"/>
      <c r="AJ1012" s="4"/>
      <c r="AK1012" s="4"/>
      <c r="AL1012" s="4"/>
      <c r="AN1012" s="4"/>
      <c r="AO1012" s="4"/>
      <c r="AP1012" s="4"/>
      <c r="AQ1012" s="4"/>
      <c r="AR1012" s="4"/>
      <c r="AS1012" s="4"/>
      <c r="AT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K1012" s="4"/>
    </row>
    <row r="1013" spans="1:63" x14ac:dyDescent="0.3">
      <c r="A1013" s="103"/>
      <c r="B1013" s="103"/>
      <c r="C1013" s="103"/>
      <c r="D1013" s="208"/>
      <c r="F1013" s="178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U1013" s="4"/>
      <c r="V1013" s="4"/>
      <c r="W1013" s="4"/>
      <c r="X1013" s="4"/>
      <c r="Y1013" s="4"/>
      <c r="Z1013" s="4"/>
      <c r="AA1013" s="4"/>
      <c r="AB1013" s="4"/>
      <c r="AD1013" s="4"/>
      <c r="AE1013" s="4"/>
      <c r="AF1013" s="4"/>
      <c r="AH1013" s="4"/>
      <c r="AJ1013" s="4"/>
      <c r="AK1013" s="4"/>
      <c r="AL1013" s="4"/>
      <c r="AN1013" s="4"/>
      <c r="AO1013" s="4"/>
      <c r="AP1013" s="4"/>
      <c r="AQ1013" s="4"/>
      <c r="AR1013" s="4"/>
      <c r="AS1013" s="4"/>
      <c r="AT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K1013" s="4"/>
    </row>
    <row r="1014" spans="1:63" x14ac:dyDescent="0.3">
      <c r="A1014" s="103"/>
      <c r="B1014" s="103"/>
      <c r="C1014" s="103"/>
      <c r="D1014" s="208"/>
      <c r="F1014" s="178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U1014" s="4"/>
      <c r="V1014" s="4"/>
      <c r="W1014" s="4"/>
      <c r="X1014" s="4"/>
      <c r="Y1014" s="4"/>
      <c r="Z1014" s="4"/>
      <c r="AA1014" s="4"/>
      <c r="AB1014" s="4"/>
      <c r="AD1014" s="4"/>
      <c r="AE1014" s="4"/>
      <c r="AF1014" s="4"/>
      <c r="AH1014" s="4"/>
      <c r="AJ1014" s="4"/>
      <c r="AK1014" s="4"/>
      <c r="AL1014" s="4"/>
      <c r="AN1014" s="4"/>
      <c r="AO1014" s="4"/>
      <c r="AP1014" s="4"/>
      <c r="AQ1014" s="4"/>
      <c r="AR1014" s="4"/>
      <c r="AS1014" s="4"/>
      <c r="AT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K1014" s="4"/>
    </row>
    <row r="1015" spans="1:63" x14ac:dyDescent="0.3">
      <c r="A1015" s="103"/>
      <c r="B1015" s="103"/>
      <c r="C1015" s="103"/>
      <c r="D1015" s="208"/>
      <c r="F1015" s="178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U1015" s="4"/>
      <c r="V1015" s="4"/>
      <c r="W1015" s="4"/>
      <c r="X1015" s="4"/>
      <c r="Y1015" s="4"/>
      <c r="Z1015" s="4"/>
      <c r="AA1015" s="4"/>
      <c r="AB1015" s="4"/>
      <c r="AD1015" s="4"/>
      <c r="AE1015" s="4"/>
      <c r="AF1015" s="4"/>
      <c r="AH1015" s="4"/>
      <c r="AJ1015" s="4"/>
      <c r="AK1015" s="4"/>
      <c r="AL1015" s="4"/>
      <c r="AN1015" s="4"/>
      <c r="AO1015" s="4"/>
      <c r="AP1015" s="4"/>
      <c r="AQ1015" s="4"/>
      <c r="AR1015" s="4"/>
      <c r="AS1015" s="4"/>
      <c r="AT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K1015" s="4"/>
    </row>
    <row r="1016" spans="1:63" x14ac:dyDescent="0.3">
      <c r="A1016" s="103"/>
      <c r="B1016" s="103"/>
      <c r="C1016" s="103"/>
      <c r="D1016" s="208"/>
      <c r="F1016" s="178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U1016" s="4"/>
      <c r="V1016" s="4"/>
      <c r="W1016" s="4"/>
      <c r="X1016" s="4"/>
      <c r="Y1016" s="4"/>
      <c r="Z1016" s="4"/>
      <c r="AA1016" s="4"/>
      <c r="AB1016" s="4"/>
      <c r="AD1016" s="4"/>
      <c r="AE1016" s="4"/>
      <c r="AF1016" s="4"/>
      <c r="AH1016" s="4"/>
      <c r="AJ1016" s="4"/>
      <c r="AK1016" s="4"/>
      <c r="AL1016" s="4"/>
      <c r="AN1016" s="4"/>
      <c r="AO1016" s="4"/>
      <c r="AP1016" s="4"/>
      <c r="AQ1016" s="4"/>
      <c r="AR1016" s="4"/>
      <c r="AS1016" s="4"/>
      <c r="AT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K1016" s="4"/>
    </row>
    <row r="1017" spans="1:63" x14ac:dyDescent="0.3">
      <c r="A1017" s="103"/>
      <c r="B1017" s="103"/>
      <c r="C1017" s="103"/>
      <c r="D1017" s="208"/>
      <c r="F1017" s="178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U1017" s="4"/>
      <c r="V1017" s="4"/>
      <c r="W1017" s="4"/>
      <c r="X1017" s="4"/>
      <c r="Y1017" s="4"/>
      <c r="Z1017" s="4"/>
      <c r="AA1017" s="4"/>
      <c r="AB1017" s="4"/>
      <c r="AD1017" s="4"/>
      <c r="AE1017" s="4"/>
      <c r="AF1017" s="4"/>
      <c r="AH1017" s="4"/>
      <c r="AJ1017" s="4"/>
      <c r="AK1017" s="4"/>
      <c r="AL1017" s="4"/>
      <c r="AN1017" s="4"/>
      <c r="AO1017" s="4"/>
      <c r="AP1017" s="4"/>
      <c r="AQ1017" s="4"/>
      <c r="AR1017" s="4"/>
      <c r="AS1017" s="4"/>
      <c r="AT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K1017" s="4"/>
    </row>
    <row r="1018" spans="1:63" x14ac:dyDescent="0.3">
      <c r="A1018" s="103"/>
      <c r="B1018" s="103"/>
      <c r="C1018" s="103"/>
      <c r="D1018" s="208"/>
      <c r="F1018" s="178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U1018" s="4"/>
      <c r="V1018" s="4"/>
      <c r="W1018" s="4"/>
      <c r="X1018" s="4"/>
      <c r="Y1018" s="4"/>
      <c r="Z1018" s="4"/>
      <c r="AA1018" s="4"/>
      <c r="AB1018" s="4"/>
      <c r="AD1018" s="4"/>
      <c r="AE1018" s="4"/>
      <c r="AF1018" s="4"/>
      <c r="AH1018" s="4"/>
      <c r="AJ1018" s="4"/>
      <c r="AK1018" s="4"/>
      <c r="AL1018" s="4"/>
      <c r="AN1018" s="4"/>
      <c r="AO1018" s="4"/>
      <c r="AP1018" s="4"/>
      <c r="AQ1018" s="4"/>
      <c r="AR1018" s="4"/>
      <c r="AS1018" s="4"/>
      <c r="AT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K1018" s="4"/>
    </row>
    <row r="1019" spans="1:63" x14ac:dyDescent="0.3">
      <c r="A1019" s="103"/>
      <c r="B1019" s="103"/>
      <c r="C1019" s="103"/>
      <c r="D1019" s="208"/>
      <c r="F1019" s="178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U1019" s="4"/>
      <c r="V1019" s="4"/>
      <c r="W1019" s="4"/>
      <c r="X1019" s="4"/>
      <c r="Y1019" s="4"/>
      <c r="Z1019" s="4"/>
      <c r="AA1019" s="4"/>
      <c r="AB1019" s="4"/>
      <c r="AD1019" s="4"/>
      <c r="AE1019" s="4"/>
      <c r="AF1019" s="4"/>
      <c r="AH1019" s="4"/>
      <c r="AJ1019" s="4"/>
      <c r="AK1019" s="4"/>
      <c r="AL1019" s="4"/>
      <c r="AN1019" s="4"/>
      <c r="AO1019" s="4"/>
      <c r="AP1019" s="4"/>
      <c r="AQ1019" s="4"/>
      <c r="AR1019" s="4"/>
      <c r="AS1019" s="4"/>
      <c r="AT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K1019" s="4"/>
    </row>
    <row r="1020" spans="1:63" x14ac:dyDescent="0.3">
      <c r="A1020" s="103"/>
      <c r="B1020" s="103"/>
      <c r="C1020" s="103"/>
      <c r="D1020" s="208"/>
      <c r="F1020" s="178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U1020" s="4"/>
      <c r="V1020" s="4"/>
      <c r="W1020" s="4"/>
      <c r="X1020" s="4"/>
      <c r="Y1020" s="4"/>
      <c r="Z1020" s="4"/>
      <c r="AA1020" s="4"/>
      <c r="AB1020" s="4"/>
      <c r="AD1020" s="4"/>
      <c r="AE1020" s="4"/>
      <c r="AF1020" s="4"/>
      <c r="AH1020" s="4"/>
      <c r="AJ1020" s="4"/>
      <c r="AK1020" s="4"/>
      <c r="AL1020" s="4"/>
      <c r="AN1020" s="4"/>
      <c r="AO1020" s="4"/>
      <c r="AP1020" s="4"/>
      <c r="AQ1020" s="4"/>
      <c r="AR1020" s="4"/>
      <c r="AS1020" s="4"/>
      <c r="AT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K1020" s="4"/>
    </row>
    <row r="1021" spans="1:63" x14ac:dyDescent="0.3">
      <c r="A1021" s="103"/>
      <c r="B1021" s="103"/>
      <c r="C1021" s="103"/>
      <c r="D1021" s="208"/>
      <c r="F1021" s="178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U1021" s="4"/>
      <c r="V1021" s="4"/>
      <c r="W1021" s="4"/>
      <c r="X1021" s="4"/>
      <c r="Y1021" s="4"/>
      <c r="Z1021" s="4"/>
      <c r="AA1021" s="4"/>
      <c r="AB1021" s="4"/>
      <c r="AD1021" s="4"/>
      <c r="AE1021" s="4"/>
      <c r="AF1021" s="4"/>
      <c r="AH1021" s="4"/>
      <c r="AJ1021" s="4"/>
      <c r="AK1021" s="4"/>
      <c r="AL1021" s="4"/>
      <c r="AN1021" s="4"/>
      <c r="AO1021" s="4"/>
      <c r="AP1021" s="4"/>
      <c r="AQ1021" s="4"/>
      <c r="AR1021" s="4"/>
      <c r="AS1021" s="4"/>
      <c r="AT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K1021" s="4"/>
    </row>
    <row r="1022" spans="1:63" x14ac:dyDescent="0.3">
      <c r="A1022" s="103"/>
      <c r="B1022" s="103"/>
      <c r="C1022" s="103"/>
      <c r="D1022" s="208"/>
      <c r="F1022" s="178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U1022" s="4"/>
      <c r="V1022" s="4"/>
      <c r="W1022" s="4"/>
      <c r="X1022" s="4"/>
      <c r="Y1022" s="4"/>
      <c r="Z1022" s="4"/>
      <c r="AA1022" s="4"/>
      <c r="AB1022" s="4"/>
      <c r="AD1022" s="4"/>
      <c r="AE1022" s="4"/>
      <c r="AF1022" s="4"/>
      <c r="AH1022" s="4"/>
      <c r="AJ1022" s="4"/>
      <c r="AK1022" s="4"/>
      <c r="AL1022" s="4"/>
      <c r="AN1022" s="4"/>
      <c r="AO1022" s="4"/>
      <c r="AP1022" s="4"/>
      <c r="AQ1022" s="4"/>
      <c r="AR1022" s="4"/>
      <c r="AS1022" s="4"/>
      <c r="AT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K1022" s="4"/>
    </row>
    <row r="1023" spans="1:63" x14ac:dyDescent="0.3">
      <c r="A1023" s="103"/>
      <c r="B1023" s="103"/>
      <c r="C1023" s="103"/>
      <c r="D1023" s="208"/>
      <c r="F1023" s="178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U1023" s="4"/>
      <c r="V1023" s="4"/>
      <c r="W1023" s="4"/>
      <c r="X1023" s="4"/>
      <c r="Y1023" s="4"/>
      <c r="Z1023" s="4"/>
      <c r="AA1023" s="4"/>
      <c r="AB1023" s="4"/>
      <c r="AD1023" s="4"/>
      <c r="AE1023" s="4"/>
      <c r="AF1023" s="4"/>
      <c r="AH1023" s="4"/>
      <c r="AJ1023" s="4"/>
      <c r="AK1023" s="4"/>
      <c r="AL1023" s="4"/>
      <c r="AN1023" s="4"/>
      <c r="AO1023" s="4"/>
      <c r="AP1023" s="4"/>
      <c r="AQ1023" s="4"/>
      <c r="AR1023" s="4"/>
      <c r="AS1023" s="4"/>
      <c r="AT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K1023" s="4"/>
    </row>
    <row r="1024" spans="1:63" x14ac:dyDescent="0.3">
      <c r="A1024" s="103"/>
      <c r="B1024" s="103"/>
      <c r="C1024" s="103"/>
      <c r="D1024" s="208"/>
      <c r="F1024" s="178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U1024" s="4"/>
      <c r="V1024" s="4"/>
      <c r="W1024" s="4"/>
      <c r="X1024" s="4"/>
      <c r="Y1024" s="4"/>
      <c r="Z1024" s="4"/>
      <c r="AA1024" s="4"/>
      <c r="AB1024" s="4"/>
      <c r="AD1024" s="4"/>
      <c r="AE1024" s="4"/>
      <c r="AF1024" s="4"/>
      <c r="AH1024" s="4"/>
      <c r="AJ1024" s="4"/>
      <c r="AK1024" s="4"/>
      <c r="AL1024" s="4"/>
      <c r="AN1024" s="4"/>
      <c r="AO1024" s="4"/>
      <c r="AP1024" s="4"/>
      <c r="AQ1024" s="4"/>
      <c r="AR1024" s="4"/>
      <c r="AS1024" s="4"/>
      <c r="AT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K1024" s="4"/>
    </row>
    <row r="1025" spans="1:63" x14ac:dyDescent="0.3">
      <c r="A1025" s="103"/>
      <c r="B1025" s="103"/>
      <c r="C1025" s="103"/>
      <c r="D1025" s="208"/>
      <c r="F1025" s="178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U1025" s="4"/>
      <c r="V1025" s="4"/>
      <c r="W1025" s="4"/>
      <c r="X1025" s="4"/>
      <c r="Y1025" s="4"/>
      <c r="Z1025" s="4"/>
      <c r="AA1025" s="4"/>
      <c r="AB1025" s="4"/>
      <c r="AD1025" s="4"/>
      <c r="AE1025" s="4"/>
      <c r="AF1025" s="4"/>
      <c r="AH1025" s="4"/>
      <c r="AJ1025" s="4"/>
      <c r="AK1025" s="4"/>
      <c r="AL1025" s="4"/>
      <c r="AN1025" s="4"/>
      <c r="AO1025" s="4"/>
      <c r="AP1025" s="4"/>
      <c r="AQ1025" s="4"/>
      <c r="AR1025" s="4"/>
      <c r="AS1025" s="4"/>
      <c r="AT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K1025" s="4"/>
    </row>
    <row r="1026" spans="1:63" x14ac:dyDescent="0.3">
      <c r="A1026" s="103"/>
      <c r="B1026" s="103"/>
      <c r="C1026" s="103"/>
      <c r="D1026" s="208"/>
      <c r="F1026" s="178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U1026" s="4"/>
      <c r="V1026" s="4"/>
      <c r="W1026" s="4"/>
      <c r="X1026" s="4"/>
      <c r="Y1026" s="4"/>
      <c r="Z1026" s="4"/>
      <c r="AA1026" s="4"/>
      <c r="AB1026" s="4"/>
      <c r="AD1026" s="4"/>
      <c r="AE1026" s="4"/>
      <c r="AF1026" s="4"/>
      <c r="AH1026" s="4"/>
      <c r="AJ1026" s="4"/>
      <c r="AK1026" s="4"/>
      <c r="AL1026" s="4"/>
      <c r="AN1026" s="4"/>
      <c r="AO1026" s="4"/>
      <c r="AP1026" s="4"/>
      <c r="AQ1026" s="4"/>
      <c r="AR1026" s="4"/>
      <c r="AS1026" s="4"/>
      <c r="AT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K1026" s="4"/>
    </row>
    <row r="1027" spans="1:63" x14ac:dyDescent="0.3">
      <c r="A1027" s="103"/>
      <c r="B1027" s="103"/>
      <c r="C1027" s="103"/>
      <c r="D1027" s="208"/>
      <c r="F1027" s="178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U1027" s="4"/>
      <c r="V1027" s="4"/>
      <c r="W1027" s="4"/>
      <c r="X1027" s="4"/>
      <c r="Y1027" s="4"/>
      <c r="Z1027" s="4"/>
      <c r="AA1027" s="4"/>
      <c r="AB1027" s="4"/>
      <c r="AD1027" s="4"/>
      <c r="AE1027" s="4"/>
      <c r="AF1027" s="4"/>
      <c r="AH1027" s="4"/>
      <c r="AJ1027" s="4"/>
      <c r="AK1027" s="4"/>
      <c r="AL1027" s="4"/>
      <c r="AN1027" s="4"/>
      <c r="AO1027" s="4"/>
      <c r="AP1027" s="4"/>
      <c r="AQ1027" s="4"/>
      <c r="AR1027" s="4"/>
      <c r="AS1027" s="4"/>
      <c r="AT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K1027" s="4"/>
    </row>
    <row r="1028" spans="1:63" x14ac:dyDescent="0.3">
      <c r="A1028" s="103"/>
      <c r="B1028" s="103"/>
      <c r="C1028" s="103"/>
      <c r="D1028" s="208"/>
      <c r="F1028" s="178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U1028" s="4"/>
      <c r="V1028" s="4"/>
      <c r="W1028" s="4"/>
      <c r="X1028" s="4"/>
      <c r="Y1028" s="4"/>
      <c r="Z1028" s="4"/>
      <c r="AA1028" s="4"/>
      <c r="AB1028" s="4"/>
      <c r="AD1028" s="4"/>
      <c r="AE1028" s="4"/>
      <c r="AF1028" s="4"/>
      <c r="AH1028" s="4"/>
      <c r="AJ1028" s="4"/>
      <c r="AK1028" s="4"/>
      <c r="AL1028" s="4"/>
      <c r="AN1028" s="4"/>
      <c r="AO1028" s="4"/>
      <c r="AP1028" s="4"/>
      <c r="AQ1028" s="4"/>
      <c r="AR1028" s="4"/>
      <c r="AS1028" s="4"/>
      <c r="AT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K1028" s="4"/>
    </row>
    <row r="1029" spans="1:63" x14ac:dyDescent="0.3">
      <c r="A1029" s="103"/>
      <c r="B1029" s="103"/>
      <c r="C1029" s="103"/>
      <c r="D1029" s="208"/>
      <c r="F1029" s="178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U1029" s="4"/>
      <c r="V1029" s="4"/>
      <c r="W1029" s="4"/>
      <c r="X1029" s="4"/>
      <c r="Y1029" s="4"/>
      <c r="Z1029" s="4"/>
      <c r="AA1029" s="4"/>
      <c r="AB1029" s="4"/>
      <c r="AD1029" s="4"/>
      <c r="AE1029" s="4"/>
      <c r="AF1029" s="4"/>
      <c r="AH1029" s="4"/>
      <c r="AJ1029" s="4"/>
      <c r="AK1029" s="4"/>
      <c r="AL1029" s="4"/>
      <c r="AN1029" s="4"/>
      <c r="AO1029" s="4"/>
      <c r="AP1029" s="4"/>
      <c r="AQ1029" s="4"/>
      <c r="AR1029" s="4"/>
      <c r="AS1029" s="4"/>
      <c r="AT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K1029" s="4"/>
    </row>
    <row r="1030" spans="1:63" x14ac:dyDescent="0.3">
      <c r="A1030" s="103"/>
      <c r="B1030" s="103"/>
      <c r="C1030" s="103"/>
      <c r="D1030" s="208"/>
      <c r="F1030" s="178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U1030" s="4"/>
      <c r="V1030" s="4"/>
      <c r="W1030" s="4"/>
      <c r="X1030" s="4"/>
      <c r="Y1030" s="4"/>
      <c r="Z1030" s="4"/>
      <c r="AA1030" s="4"/>
      <c r="AB1030" s="4"/>
      <c r="AD1030" s="4"/>
      <c r="AE1030" s="4"/>
      <c r="AF1030" s="4"/>
      <c r="AH1030" s="4"/>
      <c r="AJ1030" s="4"/>
      <c r="AK1030" s="4"/>
      <c r="AL1030" s="4"/>
      <c r="AN1030" s="4"/>
      <c r="AO1030" s="4"/>
      <c r="AP1030" s="4"/>
      <c r="AQ1030" s="4"/>
      <c r="AR1030" s="4"/>
      <c r="AS1030" s="4"/>
      <c r="AT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K1030" s="4"/>
    </row>
    <row r="1031" spans="1:63" x14ac:dyDescent="0.3">
      <c r="A1031" s="103"/>
      <c r="B1031" s="103"/>
      <c r="C1031" s="103"/>
      <c r="D1031" s="208"/>
      <c r="F1031" s="178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U1031" s="4"/>
      <c r="V1031" s="4"/>
      <c r="W1031" s="4"/>
      <c r="X1031" s="4"/>
      <c r="Y1031" s="4"/>
      <c r="Z1031" s="4"/>
      <c r="AA1031" s="4"/>
      <c r="AB1031" s="4"/>
      <c r="AD1031" s="4"/>
      <c r="AE1031" s="4"/>
      <c r="AF1031" s="4"/>
      <c r="AH1031" s="4"/>
      <c r="AJ1031" s="4"/>
      <c r="AK1031" s="4"/>
      <c r="AL1031" s="4"/>
      <c r="AN1031" s="4"/>
      <c r="AO1031" s="4"/>
      <c r="AP1031" s="4"/>
      <c r="AQ1031" s="4"/>
      <c r="AR1031" s="4"/>
      <c r="AS1031" s="4"/>
      <c r="AT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K1031" s="4"/>
    </row>
    <row r="1032" spans="1:63" x14ac:dyDescent="0.3">
      <c r="A1032" s="103"/>
      <c r="B1032" s="103"/>
      <c r="C1032" s="103"/>
      <c r="D1032" s="208"/>
      <c r="F1032" s="178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U1032" s="4"/>
      <c r="V1032" s="4"/>
      <c r="W1032" s="4"/>
      <c r="X1032" s="4"/>
      <c r="Y1032" s="4"/>
      <c r="Z1032" s="4"/>
      <c r="AA1032" s="4"/>
      <c r="AB1032" s="4"/>
      <c r="AD1032" s="4"/>
      <c r="AE1032" s="4"/>
      <c r="AF1032" s="4"/>
      <c r="AH1032" s="4"/>
      <c r="AJ1032" s="4"/>
      <c r="AK1032" s="4"/>
      <c r="AL1032" s="4"/>
      <c r="AN1032" s="4"/>
      <c r="AO1032" s="4"/>
      <c r="AP1032" s="4"/>
      <c r="AQ1032" s="4"/>
      <c r="AR1032" s="4"/>
      <c r="AS1032" s="4"/>
      <c r="AT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K1032" s="4"/>
    </row>
    <row r="1033" spans="1:63" x14ac:dyDescent="0.3">
      <c r="A1033" s="103"/>
      <c r="B1033" s="103"/>
      <c r="C1033" s="103"/>
      <c r="D1033" s="208"/>
      <c r="F1033" s="178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U1033" s="4"/>
      <c r="V1033" s="4"/>
      <c r="W1033" s="4"/>
      <c r="X1033" s="4"/>
      <c r="Y1033" s="4"/>
      <c r="Z1033" s="4"/>
      <c r="AA1033" s="4"/>
      <c r="AB1033" s="4"/>
      <c r="AD1033" s="4"/>
      <c r="AE1033" s="4"/>
      <c r="AF1033" s="4"/>
      <c r="AH1033" s="4"/>
      <c r="AJ1033" s="4"/>
      <c r="AK1033" s="4"/>
      <c r="AL1033" s="4"/>
      <c r="AN1033" s="4"/>
      <c r="AO1033" s="4"/>
      <c r="AP1033" s="4"/>
      <c r="AQ1033" s="4"/>
      <c r="AR1033" s="4"/>
      <c r="AS1033" s="4"/>
      <c r="AT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K1033" s="4"/>
    </row>
    <row r="1034" spans="1:63" x14ac:dyDescent="0.3">
      <c r="A1034" s="103"/>
      <c r="B1034" s="103"/>
      <c r="C1034" s="103"/>
      <c r="D1034" s="208"/>
      <c r="F1034" s="178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U1034" s="4"/>
      <c r="V1034" s="4"/>
      <c r="W1034" s="4"/>
      <c r="X1034" s="4"/>
      <c r="Y1034" s="4"/>
      <c r="Z1034" s="4"/>
      <c r="AA1034" s="4"/>
      <c r="AB1034" s="4"/>
      <c r="AD1034" s="4"/>
      <c r="AE1034" s="4"/>
      <c r="AF1034" s="4"/>
      <c r="AH1034" s="4"/>
      <c r="AJ1034" s="4"/>
      <c r="AK1034" s="4"/>
      <c r="AL1034" s="4"/>
      <c r="AN1034" s="4"/>
      <c r="AO1034" s="4"/>
      <c r="AP1034" s="4"/>
      <c r="AQ1034" s="4"/>
      <c r="AR1034" s="4"/>
      <c r="AS1034" s="4"/>
      <c r="AT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K1034" s="4"/>
    </row>
    <row r="1035" spans="1:63" x14ac:dyDescent="0.3">
      <c r="A1035" s="103"/>
      <c r="B1035" s="103"/>
      <c r="C1035" s="103"/>
      <c r="D1035" s="208"/>
      <c r="F1035" s="178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U1035" s="4"/>
      <c r="V1035" s="4"/>
      <c r="W1035" s="4"/>
      <c r="X1035" s="4"/>
      <c r="Y1035" s="4"/>
      <c r="Z1035" s="4"/>
      <c r="AA1035" s="4"/>
      <c r="AB1035" s="4"/>
      <c r="AD1035" s="4"/>
      <c r="AE1035" s="4"/>
      <c r="AF1035" s="4"/>
      <c r="AH1035" s="4"/>
      <c r="AJ1035" s="4"/>
      <c r="AK1035" s="4"/>
      <c r="AL1035" s="4"/>
      <c r="AN1035" s="4"/>
      <c r="AO1035" s="4"/>
      <c r="AP1035" s="4"/>
      <c r="AQ1035" s="4"/>
      <c r="AR1035" s="4"/>
      <c r="AS1035" s="4"/>
      <c r="AT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K1035" s="4"/>
    </row>
    <row r="1036" spans="1:63" x14ac:dyDescent="0.3">
      <c r="A1036" s="103"/>
      <c r="B1036" s="103"/>
      <c r="C1036" s="103"/>
      <c r="D1036" s="208"/>
      <c r="F1036" s="178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U1036" s="4"/>
      <c r="V1036" s="4"/>
      <c r="W1036" s="4"/>
      <c r="X1036" s="4"/>
      <c r="Y1036" s="4"/>
      <c r="Z1036" s="4"/>
      <c r="AA1036" s="4"/>
      <c r="AB1036" s="4"/>
      <c r="AD1036" s="4"/>
      <c r="AE1036" s="4"/>
      <c r="AF1036" s="4"/>
      <c r="AH1036" s="4"/>
      <c r="AJ1036" s="4"/>
      <c r="AK1036" s="4"/>
      <c r="AL1036" s="4"/>
      <c r="AN1036" s="4"/>
      <c r="AO1036" s="4"/>
      <c r="AP1036" s="4"/>
      <c r="AQ1036" s="4"/>
      <c r="AR1036" s="4"/>
      <c r="AS1036" s="4"/>
      <c r="AT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K1036" s="4"/>
    </row>
    <row r="1037" spans="1:63" x14ac:dyDescent="0.3">
      <c r="A1037" s="103"/>
      <c r="B1037" s="103"/>
      <c r="C1037" s="103"/>
      <c r="D1037" s="208"/>
      <c r="F1037" s="178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U1037" s="4"/>
      <c r="V1037" s="4"/>
      <c r="W1037" s="4"/>
      <c r="X1037" s="4"/>
      <c r="Y1037" s="4"/>
      <c r="Z1037" s="4"/>
      <c r="AA1037" s="4"/>
      <c r="AB1037" s="4"/>
      <c r="AD1037" s="4"/>
      <c r="AE1037" s="4"/>
      <c r="AF1037" s="4"/>
      <c r="AH1037" s="4"/>
      <c r="AJ1037" s="4"/>
      <c r="AK1037" s="4"/>
      <c r="AL1037" s="4"/>
      <c r="AN1037" s="4"/>
      <c r="AO1037" s="4"/>
      <c r="AP1037" s="4"/>
      <c r="AQ1037" s="4"/>
      <c r="AR1037" s="4"/>
      <c r="AS1037" s="4"/>
      <c r="AT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K1037" s="4"/>
    </row>
    <row r="1038" spans="1:63" x14ac:dyDescent="0.3">
      <c r="A1038" s="103"/>
      <c r="B1038" s="103"/>
      <c r="C1038" s="103"/>
      <c r="D1038" s="208"/>
      <c r="F1038" s="178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U1038" s="4"/>
      <c r="V1038" s="4"/>
      <c r="W1038" s="4"/>
      <c r="X1038" s="4"/>
      <c r="Y1038" s="4"/>
      <c r="Z1038" s="4"/>
      <c r="AA1038" s="4"/>
      <c r="AB1038" s="4"/>
      <c r="AD1038" s="4"/>
      <c r="AE1038" s="4"/>
      <c r="AF1038" s="4"/>
      <c r="AH1038" s="4"/>
      <c r="AJ1038" s="4"/>
      <c r="AK1038" s="4"/>
      <c r="AL1038" s="4"/>
      <c r="AN1038" s="4"/>
      <c r="AO1038" s="4"/>
      <c r="AP1038" s="4"/>
      <c r="AQ1038" s="4"/>
      <c r="AR1038" s="4"/>
      <c r="AS1038" s="4"/>
      <c r="AT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K1038" s="4"/>
    </row>
    <row r="1039" spans="1:63" x14ac:dyDescent="0.3">
      <c r="A1039" s="103"/>
      <c r="B1039" s="103"/>
      <c r="C1039" s="103"/>
      <c r="D1039" s="208"/>
      <c r="F1039" s="178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U1039" s="4"/>
      <c r="V1039" s="4"/>
      <c r="W1039" s="4"/>
      <c r="X1039" s="4"/>
      <c r="Y1039" s="4"/>
      <c r="Z1039" s="4"/>
      <c r="AA1039" s="4"/>
      <c r="AB1039" s="4"/>
      <c r="AD1039" s="4"/>
      <c r="AE1039" s="4"/>
      <c r="AF1039" s="4"/>
      <c r="AH1039" s="4"/>
      <c r="AJ1039" s="4"/>
      <c r="AK1039" s="4"/>
      <c r="AL1039" s="4"/>
      <c r="AN1039" s="4"/>
      <c r="AO1039" s="4"/>
      <c r="AP1039" s="4"/>
      <c r="AQ1039" s="4"/>
      <c r="AR1039" s="4"/>
      <c r="AS1039" s="4"/>
      <c r="AT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K1039" s="4"/>
    </row>
    <row r="1040" spans="1:63" x14ac:dyDescent="0.3">
      <c r="A1040" s="103"/>
      <c r="B1040" s="103"/>
      <c r="C1040" s="103"/>
      <c r="D1040" s="208"/>
      <c r="F1040" s="178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U1040" s="4"/>
      <c r="V1040" s="4"/>
      <c r="W1040" s="4"/>
      <c r="X1040" s="4"/>
      <c r="Y1040" s="4"/>
      <c r="Z1040" s="4"/>
      <c r="AA1040" s="4"/>
      <c r="AB1040" s="4"/>
      <c r="AD1040" s="4"/>
      <c r="AE1040" s="4"/>
      <c r="AF1040" s="4"/>
      <c r="AH1040" s="4"/>
      <c r="AJ1040" s="4"/>
      <c r="AK1040" s="4"/>
      <c r="AL1040" s="4"/>
      <c r="AN1040" s="4"/>
      <c r="AO1040" s="4"/>
      <c r="AP1040" s="4"/>
      <c r="AQ1040" s="4"/>
      <c r="AR1040" s="4"/>
      <c r="AS1040" s="4"/>
      <c r="AT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K1040" s="4"/>
    </row>
    <row r="1041" spans="1:63" x14ac:dyDescent="0.3">
      <c r="A1041" s="103"/>
      <c r="B1041" s="103"/>
      <c r="C1041" s="103"/>
      <c r="D1041" s="208"/>
      <c r="F1041" s="178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U1041" s="4"/>
      <c r="V1041" s="4"/>
      <c r="W1041" s="4"/>
      <c r="X1041" s="4"/>
      <c r="Y1041" s="4"/>
      <c r="Z1041" s="4"/>
      <c r="AA1041" s="4"/>
      <c r="AB1041" s="4"/>
      <c r="AD1041" s="4"/>
      <c r="AE1041" s="4"/>
      <c r="AF1041" s="4"/>
      <c r="AH1041" s="4"/>
      <c r="AJ1041" s="4"/>
      <c r="AK1041" s="4"/>
      <c r="AL1041" s="4"/>
      <c r="AN1041" s="4"/>
      <c r="AO1041" s="4"/>
      <c r="AP1041" s="4"/>
      <c r="AQ1041" s="4"/>
      <c r="AR1041" s="4"/>
      <c r="AS1041" s="4"/>
      <c r="AT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K1041" s="4"/>
    </row>
    <row r="1042" spans="1:63" x14ac:dyDescent="0.3">
      <c r="A1042" s="103"/>
      <c r="B1042" s="103"/>
      <c r="C1042" s="103"/>
      <c r="D1042" s="208"/>
      <c r="F1042" s="178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U1042" s="4"/>
      <c r="V1042" s="4"/>
      <c r="W1042" s="4"/>
      <c r="X1042" s="4"/>
      <c r="Y1042" s="4"/>
      <c r="Z1042" s="4"/>
      <c r="AA1042" s="4"/>
      <c r="AB1042" s="4"/>
      <c r="AD1042" s="4"/>
      <c r="AE1042" s="4"/>
      <c r="AF1042" s="4"/>
      <c r="AH1042" s="4"/>
      <c r="AJ1042" s="4"/>
      <c r="AK1042" s="4"/>
      <c r="AL1042" s="4"/>
      <c r="AN1042" s="4"/>
      <c r="AO1042" s="4"/>
      <c r="AP1042" s="4"/>
      <c r="AQ1042" s="4"/>
      <c r="AR1042" s="4"/>
      <c r="AS1042" s="4"/>
      <c r="AT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K1042" s="4"/>
    </row>
    <row r="1043" spans="1:63" x14ac:dyDescent="0.3">
      <c r="A1043" s="103"/>
      <c r="B1043" s="103"/>
      <c r="C1043" s="103"/>
      <c r="D1043" s="208"/>
      <c r="F1043" s="178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U1043" s="4"/>
      <c r="V1043" s="4"/>
      <c r="W1043" s="4"/>
      <c r="X1043" s="4"/>
      <c r="Y1043" s="4"/>
      <c r="Z1043" s="4"/>
      <c r="AA1043" s="4"/>
      <c r="AB1043" s="4"/>
      <c r="AD1043" s="4"/>
      <c r="AE1043" s="4"/>
      <c r="AF1043" s="4"/>
      <c r="AH1043" s="4"/>
      <c r="AJ1043" s="4"/>
      <c r="AK1043" s="4"/>
      <c r="AL1043" s="4"/>
      <c r="AN1043" s="4"/>
      <c r="AO1043" s="4"/>
      <c r="AP1043" s="4"/>
      <c r="AQ1043" s="4"/>
      <c r="AR1043" s="4"/>
      <c r="AS1043" s="4"/>
      <c r="AT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K1043" s="4"/>
    </row>
    <row r="1044" spans="1:63" x14ac:dyDescent="0.3">
      <c r="A1044" s="103"/>
      <c r="B1044" s="103"/>
      <c r="C1044" s="103"/>
      <c r="D1044" s="208"/>
      <c r="F1044" s="178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U1044" s="4"/>
      <c r="V1044" s="4"/>
      <c r="W1044" s="4"/>
      <c r="X1044" s="4"/>
      <c r="Y1044" s="4"/>
      <c r="Z1044" s="4"/>
      <c r="AA1044" s="4"/>
      <c r="AB1044" s="4"/>
      <c r="AD1044" s="4"/>
      <c r="AE1044" s="4"/>
      <c r="AF1044" s="4"/>
      <c r="AH1044" s="4"/>
      <c r="AJ1044" s="4"/>
      <c r="AK1044" s="4"/>
      <c r="AL1044" s="4"/>
      <c r="AN1044" s="4"/>
      <c r="AO1044" s="4"/>
      <c r="AP1044" s="4"/>
      <c r="AQ1044" s="4"/>
      <c r="AR1044" s="4"/>
      <c r="AS1044" s="4"/>
      <c r="AT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K1044" s="4"/>
    </row>
    <row r="1045" spans="1:63" x14ac:dyDescent="0.3">
      <c r="A1045" s="103"/>
      <c r="B1045" s="103"/>
      <c r="C1045" s="103"/>
      <c r="D1045" s="208"/>
      <c r="F1045" s="178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U1045" s="4"/>
      <c r="V1045" s="4"/>
      <c r="W1045" s="4"/>
      <c r="X1045" s="4"/>
      <c r="Y1045" s="4"/>
      <c r="Z1045" s="4"/>
      <c r="AA1045" s="4"/>
      <c r="AB1045" s="4"/>
      <c r="AD1045" s="4"/>
      <c r="AE1045" s="4"/>
      <c r="AF1045" s="4"/>
      <c r="AH1045" s="4"/>
      <c r="AJ1045" s="4"/>
      <c r="AK1045" s="4"/>
      <c r="AL1045" s="4"/>
      <c r="AN1045" s="4"/>
      <c r="AO1045" s="4"/>
      <c r="AP1045" s="4"/>
      <c r="AQ1045" s="4"/>
      <c r="AR1045" s="4"/>
      <c r="AS1045" s="4"/>
      <c r="AT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K1045" s="4"/>
    </row>
    <row r="1046" spans="1:63" x14ac:dyDescent="0.3">
      <c r="A1046" s="103"/>
      <c r="B1046" s="103"/>
      <c r="C1046" s="103"/>
      <c r="D1046" s="208"/>
      <c r="F1046" s="178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U1046" s="4"/>
      <c r="V1046" s="4"/>
      <c r="W1046" s="4"/>
      <c r="X1046" s="4"/>
      <c r="Y1046" s="4"/>
      <c r="Z1046" s="4"/>
      <c r="AA1046" s="4"/>
      <c r="AB1046" s="4"/>
      <c r="AD1046" s="4"/>
      <c r="AE1046" s="4"/>
      <c r="AF1046" s="4"/>
      <c r="AH1046" s="4"/>
      <c r="AJ1046" s="4"/>
      <c r="AK1046" s="4"/>
      <c r="AL1046" s="4"/>
      <c r="AN1046" s="4"/>
      <c r="AO1046" s="4"/>
      <c r="AP1046" s="4"/>
      <c r="AQ1046" s="4"/>
      <c r="AR1046" s="4"/>
      <c r="AS1046" s="4"/>
      <c r="AT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K1046" s="4"/>
    </row>
    <row r="1047" spans="1:63" x14ac:dyDescent="0.3">
      <c r="A1047" s="103"/>
      <c r="B1047" s="103"/>
      <c r="C1047" s="103"/>
      <c r="D1047" s="208"/>
      <c r="F1047" s="178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U1047" s="4"/>
      <c r="V1047" s="4"/>
      <c r="W1047" s="4"/>
      <c r="X1047" s="4"/>
      <c r="Y1047" s="4"/>
      <c r="Z1047" s="4"/>
      <c r="AA1047" s="4"/>
      <c r="AB1047" s="4"/>
      <c r="AD1047" s="4"/>
      <c r="AE1047" s="4"/>
      <c r="AF1047" s="4"/>
      <c r="AH1047" s="4"/>
      <c r="AJ1047" s="4"/>
      <c r="AK1047" s="4"/>
      <c r="AL1047" s="4"/>
      <c r="AN1047" s="4"/>
      <c r="AO1047" s="4"/>
      <c r="AP1047" s="4"/>
      <c r="AQ1047" s="4"/>
      <c r="AR1047" s="4"/>
      <c r="AS1047" s="4"/>
      <c r="AT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K1047" s="4"/>
    </row>
    <row r="1048" spans="1:63" x14ac:dyDescent="0.3">
      <c r="A1048" s="103"/>
      <c r="B1048" s="103"/>
      <c r="C1048" s="103"/>
      <c r="D1048" s="208"/>
      <c r="F1048" s="178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U1048" s="4"/>
      <c r="V1048" s="4"/>
      <c r="W1048" s="4"/>
      <c r="X1048" s="4"/>
      <c r="Y1048" s="4"/>
      <c r="Z1048" s="4"/>
      <c r="AA1048" s="4"/>
      <c r="AB1048" s="4"/>
      <c r="AD1048" s="4"/>
      <c r="AE1048" s="4"/>
      <c r="AF1048" s="4"/>
      <c r="AH1048" s="4"/>
      <c r="AJ1048" s="4"/>
      <c r="AK1048" s="4"/>
      <c r="AL1048" s="4"/>
      <c r="AN1048" s="4"/>
      <c r="AO1048" s="4"/>
      <c r="AP1048" s="4"/>
      <c r="AQ1048" s="4"/>
      <c r="AR1048" s="4"/>
      <c r="AS1048" s="4"/>
      <c r="AT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K1048" s="4"/>
    </row>
    <row r="1049" spans="1:63" x14ac:dyDescent="0.3">
      <c r="A1049" s="103"/>
      <c r="B1049" s="103"/>
      <c r="C1049" s="103"/>
      <c r="D1049" s="208"/>
      <c r="F1049" s="178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U1049" s="4"/>
      <c r="V1049" s="4"/>
      <c r="W1049" s="4"/>
      <c r="X1049" s="4"/>
      <c r="Y1049" s="4"/>
      <c r="Z1049" s="4"/>
      <c r="AA1049" s="4"/>
      <c r="AB1049" s="4"/>
      <c r="AD1049" s="4"/>
      <c r="AE1049" s="4"/>
      <c r="AF1049" s="4"/>
      <c r="AH1049" s="4"/>
      <c r="AJ1049" s="4"/>
      <c r="AK1049" s="4"/>
      <c r="AL1049" s="4"/>
      <c r="AN1049" s="4"/>
      <c r="AO1049" s="4"/>
      <c r="AP1049" s="4"/>
      <c r="AQ1049" s="4"/>
      <c r="AR1049" s="4"/>
      <c r="AS1049" s="4"/>
      <c r="AT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K1049" s="4"/>
    </row>
    <row r="1050" spans="1:63" x14ac:dyDescent="0.3">
      <c r="A1050" s="103"/>
      <c r="B1050" s="103"/>
      <c r="C1050" s="103"/>
      <c r="D1050" s="208"/>
      <c r="F1050" s="178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U1050" s="4"/>
      <c r="V1050" s="4"/>
      <c r="W1050" s="4"/>
      <c r="X1050" s="4"/>
      <c r="Y1050" s="4"/>
      <c r="Z1050" s="4"/>
      <c r="AA1050" s="4"/>
      <c r="AB1050" s="4"/>
      <c r="AD1050" s="4"/>
      <c r="AE1050" s="4"/>
      <c r="AF1050" s="4"/>
      <c r="AH1050" s="4"/>
      <c r="AJ1050" s="4"/>
      <c r="AK1050" s="4"/>
      <c r="AL1050" s="4"/>
      <c r="AN1050" s="4"/>
      <c r="AO1050" s="4"/>
      <c r="AP1050" s="4"/>
      <c r="AQ1050" s="4"/>
      <c r="AR1050" s="4"/>
      <c r="AS1050" s="4"/>
      <c r="AT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K1050" s="4"/>
    </row>
    <row r="1051" spans="1:63" x14ac:dyDescent="0.3">
      <c r="A1051" s="103"/>
      <c r="B1051" s="103"/>
      <c r="C1051" s="103"/>
      <c r="D1051" s="208"/>
      <c r="F1051" s="178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U1051" s="4"/>
      <c r="V1051" s="4"/>
      <c r="W1051" s="4"/>
      <c r="X1051" s="4"/>
      <c r="Y1051" s="4"/>
      <c r="Z1051" s="4"/>
      <c r="AA1051" s="4"/>
      <c r="AB1051" s="4"/>
      <c r="AD1051" s="4"/>
      <c r="AE1051" s="4"/>
      <c r="AF1051" s="4"/>
      <c r="AH1051" s="4"/>
      <c r="AJ1051" s="4"/>
      <c r="AK1051" s="4"/>
      <c r="AL1051" s="4"/>
      <c r="AN1051" s="4"/>
      <c r="AO1051" s="4"/>
      <c r="AP1051" s="4"/>
      <c r="AQ1051" s="4"/>
      <c r="AR1051" s="4"/>
      <c r="AS1051" s="4"/>
      <c r="AT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K1051" s="4"/>
    </row>
    <row r="1052" spans="1:63" x14ac:dyDescent="0.3">
      <c r="A1052" s="103"/>
      <c r="B1052" s="103"/>
      <c r="C1052" s="103"/>
      <c r="D1052" s="208"/>
      <c r="F1052" s="178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U1052" s="4"/>
      <c r="V1052" s="4"/>
      <c r="W1052" s="4"/>
      <c r="X1052" s="4"/>
      <c r="Y1052" s="4"/>
      <c r="Z1052" s="4"/>
      <c r="AA1052" s="4"/>
      <c r="AB1052" s="4"/>
      <c r="AD1052" s="4"/>
      <c r="AE1052" s="4"/>
      <c r="AF1052" s="4"/>
      <c r="AH1052" s="4"/>
      <c r="AJ1052" s="4"/>
      <c r="AK1052" s="4"/>
      <c r="AL1052" s="4"/>
      <c r="AN1052" s="4"/>
      <c r="AO1052" s="4"/>
      <c r="AP1052" s="4"/>
      <c r="AQ1052" s="4"/>
      <c r="AR1052" s="4"/>
      <c r="AS1052" s="4"/>
      <c r="AT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K1052" s="4"/>
    </row>
    <row r="1053" spans="1:63" x14ac:dyDescent="0.3">
      <c r="A1053" s="103"/>
      <c r="B1053" s="103"/>
      <c r="C1053" s="103"/>
      <c r="D1053" s="208"/>
      <c r="F1053" s="178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U1053" s="4"/>
      <c r="V1053" s="4"/>
      <c r="W1053" s="4"/>
      <c r="X1053" s="4"/>
      <c r="Y1053" s="4"/>
      <c r="Z1053" s="4"/>
      <c r="AA1053" s="4"/>
      <c r="AB1053" s="4"/>
      <c r="AD1053" s="4"/>
      <c r="AE1053" s="4"/>
      <c r="AF1053" s="4"/>
      <c r="AH1053" s="4"/>
      <c r="AJ1053" s="4"/>
      <c r="AK1053" s="4"/>
      <c r="AL1053" s="4"/>
      <c r="AN1053" s="4"/>
      <c r="AO1053" s="4"/>
      <c r="AP1053" s="4"/>
      <c r="AQ1053" s="4"/>
      <c r="AR1053" s="4"/>
      <c r="AS1053" s="4"/>
      <c r="AT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K1053" s="4"/>
    </row>
    <row r="1054" spans="1:63" x14ac:dyDescent="0.3">
      <c r="A1054" s="103"/>
      <c r="B1054" s="103"/>
      <c r="C1054" s="103"/>
      <c r="D1054" s="208"/>
      <c r="F1054" s="178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U1054" s="4"/>
      <c r="V1054" s="4"/>
      <c r="W1054" s="4"/>
      <c r="X1054" s="4"/>
      <c r="Y1054" s="4"/>
      <c r="Z1054" s="4"/>
      <c r="AA1054" s="4"/>
      <c r="AB1054" s="4"/>
      <c r="AD1054" s="4"/>
      <c r="AE1054" s="4"/>
      <c r="AF1054" s="4"/>
      <c r="AH1054" s="4"/>
      <c r="AJ1054" s="4"/>
      <c r="AK1054" s="4"/>
      <c r="AL1054" s="4"/>
      <c r="AN1054" s="4"/>
      <c r="AO1054" s="4"/>
      <c r="AP1054" s="4"/>
      <c r="AQ1054" s="4"/>
      <c r="AR1054" s="4"/>
      <c r="AS1054" s="4"/>
      <c r="AT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K1054" s="4"/>
    </row>
    <row r="1055" spans="1:63" x14ac:dyDescent="0.3">
      <c r="A1055" s="103"/>
      <c r="B1055" s="103"/>
      <c r="C1055" s="103"/>
      <c r="D1055" s="208"/>
      <c r="F1055" s="178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U1055" s="4"/>
      <c r="V1055" s="4"/>
      <c r="W1055" s="4"/>
      <c r="X1055" s="4"/>
      <c r="Y1055" s="4"/>
      <c r="Z1055" s="4"/>
      <c r="AA1055" s="4"/>
      <c r="AB1055" s="4"/>
      <c r="AD1055" s="4"/>
      <c r="AE1055" s="4"/>
      <c r="AF1055" s="4"/>
      <c r="AH1055" s="4"/>
      <c r="AJ1055" s="4"/>
      <c r="AK1055" s="4"/>
      <c r="AL1055" s="4"/>
      <c r="AN1055" s="4"/>
      <c r="AO1055" s="4"/>
      <c r="AP1055" s="4"/>
      <c r="AQ1055" s="4"/>
      <c r="AR1055" s="4"/>
      <c r="AS1055" s="4"/>
      <c r="AT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K1055" s="4"/>
    </row>
    <row r="1056" spans="1:63" x14ac:dyDescent="0.3">
      <c r="A1056" s="103"/>
      <c r="B1056" s="103"/>
      <c r="C1056" s="103"/>
      <c r="D1056" s="208"/>
      <c r="F1056" s="178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U1056" s="4"/>
      <c r="V1056" s="4"/>
      <c r="W1056" s="4"/>
      <c r="X1056" s="4"/>
      <c r="Y1056" s="4"/>
      <c r="Z1056" s="4"/>
      <c r="AA1056" s="4"/>
      <c r="AB1056" s="4"/>
      <c r="AD1056" s="4"/>
      <c r="AE1056" s="4"/>
      <c r="AF1056" s="4"/>
      <c r="AH1056" s="4"/>
      <c r="AJ1056" s="4"/>
      <c r="AK1056" s="4"/>
      <c r="AL1056" s="4"/>
      <c r="AN1056" s="4"/>
      <c r="AO1056" s="4"/>
      <c r="AP1056" s="4"/>
      <c r="AQ1056" s="4"/>
      <c r="AR1056" s="4"/>
      <c r="AS1056" s="4"/>
      <c r="AT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K1056" s="4"/>
    </row>
    <row r="1057" spans="1:63" x14ac:dyDescent="0.3">
      <c r="A1057" s="103"/>
      <c r="B1057" s="103"/>
      <c r="C1057" s="103"/>
      <c r="D1057" s="208"/>
      <c r="F1057" s="178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U1057" s="4"/>
      <c r="V1057" s="4"/>
      <c r="W1057" s="4"/>
      <c r="X1057" s="4"/>
      <c r="Y1057" s="4"/>
      <c r="Z1057" s="4"/>
      <c r="AA1057" s="4"/>
      <c r="AB1057" s="4"/>
      <c r="AD1057" s="4"/>
      <c r="AE1057" s="4"/>
      <c r="AF1057" s="4"/>
      <c r="AH1057" s="4"/>
      <c r="AJ1057" s="4"/>
      <c r="AK1057" s="4"/>
      <c r="AL1057" s="4"/>
      <c r="AN1057" s="4"/>
      <c r="AO1057" s="4"/>
      <c r="AP1057" s="4"/>
      <c r="AQ1057" s="4"/>
      <c r="AR1057" s="4"/>
      <c r="AS1057" s="4"/>
      <c r="AT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K1057" s="4"/>
    </row>
    <row r="1058" spans="1:63" x14ac:dyDescent="0.3">
      <c r="A1058" s="103"/>
      <c r="B1058" s="103"/>
      <c r="C1058" s="103"/>
      <c r="D1058" s="208"/>
      <c r="F1058" s="178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U1058" s="4"/>
      <c r="V1058" s="4"/>
      <c r="W1058" s="4"/>
      <c r="X1058" s="4"/>
      <c r="Y1058" s="4"/>
      <c r="Z1058" s="4"/>
      <c r="AA1058" s="4"/>
      <c r="AB1058" s="4"/>
      <c r="AD1058" s="4"/>
      <c r="AE1058" s="4"/>
      <c r="AF1058" s="4"/>
      <c r="AH1058" s="4"/>
      <c r="AJ1058" s="4"/>
      <c r="AK1058" s="4"/>
      <c r="AL1058" s="4"/>
      <c r="AN1058" s="4"/>
      <c r="AO1058" s="4"/>
      <c r="AP1058" s="4"/>
      <c r="AQ1058" s="4"/>
      <c r="AR1058" s="4"/>
      <c r="AS1058" s="4"/>
      <c r="AT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K1058" s="4"/>
    </row>
    <row r="1059" spans="1:63" x14ac:dyDescent="0.3">
      <c r="A1059" s="103"/>
      <c r="B1059" s="103"/>
      <c r="C1059" s="103"/>
      <c r="D1059" s="208"/>
      <c r="F1059" s="178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U1059" s="4"/>
      <c r="V1059" s="4"/>
      <c r="W1059" s="4"/>
      <c r="X1059" s="4"/>
      <c r="Y1059" s="4"/>
      <c r="Z1059" s="4"/>
      <c r="AA1059" s="4"/>
      <c r="AB1059" s="4"/>
      <c r="AD1059" s="4"/>
      <c r="AE1059" s="4"/>
      <c r="AF1059" s="4"/>
      <c r="AH1059" s="4"/>
      <c r="AJ1059" s="4"/>
      <c r="AK1059" s="4"/>
      <c r="AL1059" s="4"/>
      <c r="AN1059" s="4"/>
      <c r="AO1059" s="4"/>
      <c r="AP1059" s="4"/>
      <c r="AQ1059" s="4"/>
      <c r="AR1059" s="4"/>
      <c r="AS1059" s="4"/>
      <c r="AT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K1059" s="4"/>
    </row>
    <row r="1060" spans="1:63" x14ac:dyDescent="0.3">
      <c r="A1060" s="103"/>
      <c r="B1060" s="103"/>
      <c r="C1060" s="103"/>
      <c r="D1060" s="208"/>
      <c r="F1060" s="178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U1060" s="4"/>
      <c r="V1060" s="4"/>
      <c r="W1060" s="4"/>
      <c r="X1060" s="4"/>
      <c r="Y1060" s="4"/>
      <c r="Z1060" s="4"/>
      <c r="AA1060" s="4"/>
      <c r="AB1060" s="4"/>
      <c r="AD1060" s="4"/>
      <c r="AE1060" s="4"/>
      <c r="AF1060" s="4"/>
      <c r="AH1060" s="4"/>
      <c r="AJ1060" s="4"/>
      <c r="AK1060" s="4"/>
      <c r="AL1060" s="4"/>
      <c r="AN1060" s="4"/>
      <c r="AO1060" s="4"/>
      <c r="AP1060" s="4"/>
      <c r="AQ1060" s="4"/>
      <c r="AR1060" s="4"/>
      <c r="AS1060" s="4"/>
      <c r="AT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K1060" s="4"/>
    </row>
    <row r="1061" spans="1:63" x14ac:dyDescent="0.3">
      <c r="A1061" s="103"/>
      <c r="B1061" s="103"/>
      <c r="C1061" s="103"/>
      <c r="D1061" s="208"/>
      <c r="F1061" s="178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U1061" s="4"/>
      <c r="V1061" s="4"/>
      <c r="W1061" s="4"/>
      <c r="X1061" s="4"/>
      <c r="Y1061" s="4"/>
      <c r="Z1061" s="4"/>
      <c r="AA1061" s="4"/>
      <c r="AB1061" s="4"/>
      <c r="AD1061" s="4"/>
      <c r="AE1061" s="4"/>
      <c r="AF1061" s="4"/>
      <c r="AH1061" s="4"/>
      <c r="AJ1061" s="4"/>
      <c r="AK1061" s="4"/>
      <c r="AL1061" s="4"/>
      <c r="AN1061" s="4"/>
      <c r="AO1061" s="4"/>
      <c r="AP1061" s="4"/>
      <c r="AQ1061" s="4"/>
      <c r="AR1061" s="4"/>
      <c r="AS1061" s="4"/>
      <c r="AT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K1061" s="4"/>
    </row>
    <row r="1062" spans="1:63" x14ac:dyDescent="0.3">
      <c r="A1062" s="103"/>
      <c r="B1062" s="103"/>
      <c r="C1062" s="103"/>
      <c r="D1062" s="208"/>
      <c r="F1062" s="178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U1062" s="4"/>
      <c r="V1062" s="4"/>
      <c r="W1062" s="4"/>
      <c r="X1062" s="4"/>
      <c r="Y1062" s="4"/>
      <c r="Z1062" s="4"/>
      <c r="AA1062" s="4"/>
      <c r="AB1062" s="4"/>
      <c r="AD1062" s="4"/>
      <c r="AE1062" s="4"/>
      <c r="AF1062" s="4"/>
      <c r="AH1062" s="4"/>
      <c r="AJ1062" s="4"/>
      <c r="AK1062" s="4"/>
      <c r="AL1062" s="4"/>
      <c r="AN1062" s="4"/>
      <c r="AO1062" s="4"/>
      <c r="AP1062" s="4"/>
      <c r="AQ1062" s="4"/>
      <c r="AR1062" s="4"/>
      <c r="AS1062" s="4"/>
      <c r="AT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K1062" s="4"/>
    </row>
    <row r="1063" spans="1:63" x14ac:dyDescent="0.3">
      <c r="A1063" s="103"/>
      <c r="B1063" s="103"/>
      <c r="C1063" s="103"/>
      <c r="D1063" s="208"/>
      <c r="F1063" s="178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U1063" s="4"/>
      <c r="V1063" s="4"/>
      <c r="W1063" s="4"/>
      <c r="X1063" s="4"/>
      <c r="Y1063" s="4"/>
      <c r="Z1063" s="4"/>
      <c r="AA1063" s="4"/>
      <c r="AB1063" s="4"/>
      <c r="AD1063" s="4"/>
      <c r="AE1063" s="4"/>
      <c r="AF1063" s="4"/>
      <c r="AH1063" s="4"/>
      <c r="AJ1063" s="4"/>
      <c r="AK1063" s="4"/>
      <c r="AL1063" s="4"/>
      <c r="AN1063" s="4"/>
      <c r="AO1063" s="4"/>
      <c r="AP1063" s="4"/>
      <c r="AQ1063" s="4"/>
      <c r="AR1063" s="4"/>
      <c r="AS1063" s="4"/>
      <c r="AT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K1063" s="4"/>
    </row>
    <row r="1064" spans="1:63" x14ac:dyDescent="0.3">
      <c r="A1064" s="103"/>
      <c r="B1064" s="103"/>
      <c r="C1064" s="103"/>
      <c r="D1064" s="208"/>
      <c r="F1064" s="178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U1064" s="4"/>
      <c r="V1064" s="4"/>
      <c r="W1064" s="4"/>
      <c r="X1064" s="4"/>
      <c r="Y1064" s="4"/>
      <c r="Z1064" s="4"/>
      <c r="AA1064" s="4"/>
      <c r="AB1064" s="4"/>
      <c r="AD1064" s="4"/>
      <c r="AE1064" s="4"/>
      <c r="AF1064" s="4"/>
      <c r="AH1064" s="4"/>
      <c r="AJ1064" s="4"/>
      <c r="AK1064" s="4"/>
      <c r="AL1064" s="4"/>
      <c r="AN1064" s="4"/>
      <c r="AO1064" s="4"/>
      <c r="AP1064" s="4"/>
      <c r="AQ1064" s="4"/>
      <c r="AR1064" s="4"/>
      <c r="AS1064" s="4"/>
      <c r="AT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K1064" s="4"/>
    </row>
    <row r="1065" spans="1:63" x14ac:dyDescent="0.3">
      <c r="A1065" s="103"/>
      <c r="B1065" s="103"/>
      <c r="C1065" s="103"/>
      <c r="D1065" s="208"/>
      <c r="F1065" s="178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U1065" s="4"/>
      <c r="V1065" s="4"/>
      <c r="W1065" s="4"/>
      <c r="X1065" s="4"/>
      <c r="Y1065" s="4"/>
      <c r="Z1065" s="4"/>
      <c r="AA1065" s="4"/>
      <c r="AB1065" s="4"/>
      <c r="AD1065" s="4"/>
      <c r="AE1065" s="4"/>
      <c r="AF1065" s="4"/>
      <c r="AH1065" s="4"/>
      <c r="AJ1065" s="4"/>
      <c r="AK1065" s="4"/>
      <c r="AL1065" s="4"/>
      <c r="AN1065" s="4"/>
      <c r="AO1065" s="4"/>
      <c r="AP1065" s="4"/>
      <c r="AQ1065" s="4"/>
      <c r="AR1065" s="4"/>
      <c r="AS1065" s="4"/>
      <c r="AT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K1065" s="4"/>
    </row>
    <row r="1066" spans="1:63" x14ac:dyDescent="0.3">
      <c r="A1066" s="103"/>
      <c r="B1066" s="103"/>
      <c r="C1066" s="103"/>
      <c r="D1066" s="208"/>
      <c r="F1066" s="178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U1066" s="4"/>
      <c r="V1066" s="4"/>
      <c r="W1066" s="4"/>
      <c r="X1066" s="4"/>
      <c r="Y1066" s="4"/>
      <c r="Z1066" s="4"/>
      <c r="AA1066" s="4"/>
      <c r="AB1066" s="4"/>
      <c r="AD1066" s="4"/>
      <c r="AE1066" s="4"/>
      <c r="AF1066" s="4"/>
      <c r="AH1066" s="4"/>
      <c r="AJ1066" s="4"/>
      <c r="AK1066" s="4"/>
      <c r="AL1066" s="4"/>
      <c r="AN1066" s="4"/>
      <c r="AO1066" s="4"/>
      <c r="AP1066" s="4"/>
      <c r="AQ1066" s="4"/>
      <c r="AR1066" s="4"/>
      <c r="AS1066" s="4"/>
      <c r="AT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K1066" s="4"/>
    </row>
    <row r="1067" spans="1:63" x14ac:dyDescent="0.3">
      <c r="A1067" s="103"/>
      <c r="B1067" s="103"/>
      <c r="C1067" s="103"/>
      <c r="D1067" s="208"/>
      <c r="F1067" s="178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U1067" s="4"/>
      <c r="V1067" s="4"/>
      <c r="W1067" s="4"/>
      <c r="X1067" s="4"/>
      <c r="Y1067" s="4"/>
      <c r="Z1067" s="4"/>
      <c r="AA1067" s="4"/>
      <c r="AB1067" s="4"/>
      <c r="AD1067" s="4"/>
      <c r="AE1067" s="4"/>
      <c r="AF1067" s="4"/>
      <c r="AH1067" s="4"/>
      <c r="AJ1067" s="4"/>
      <c r="AK1067" s="4"/>
      <c r="AL1067" s="4"/>
      <c r="AN1067" s="4"/>
      <c r="AO1067" s="4"/>
      <c r="AP1067" s="4"/>
      <c r="AQ1067" s="4"/>
      <c r="AR1067" s="4"/>
      <c r="AS1067" s="4"/>
      <c r="AT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K1067" s="4"/>
    </row>
    <row r="1068" spans="1:63" x14ac:dyDescent="0.3">
      <c r="A1068" s="103"/>
      <c r="B1068" s="103"/>
      <c r="C1068" s="103"/>
      <c r="D1068" s="208"/>
      <c r="F1068" s="178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U1068" s="4"/>
      <c r="V1068" s="4"/>
      <c r="W1068" s="4"/>
      <c r="X1068" s="4"/>
      <c r="Y1068" s="4"/>
      <c r="Z1068" s="4"/>
      <c r="AA1068" s="4"/>
      <c r="AB1068" s="4"/>
      <c r="AD1068" s="4"/>
      <c r="AE1068" s="4"/>
      <c r="AF1068" s="4"/>
      <c r="AH1068" s="4"/>
      <c r="AJ1068" s="4"/>
      <c r="AK1068" s="4"/>
      <c r="AL1068" s="4"/>
      <c r="AN1068" s="4"/>
      <c r="AO1068" s="4"/>
      <c r="AP1068" s="4"/>
      <c r="AQ1068" s="4"/>
      <c r="AR1068" s="4"/>
      <c r="AS1068" s="4"/>
      <c r="AT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K1068" s="4"/>
    </row>
    <row r="1069" spans="1:63" x14ac:dyDescent="0.3">
      <c r="A1069" s="103"/>
      <c r="B1069" s="103"/>
      <c r="C1069" s="103"/>
      <c r="D1069" s="208"/>
      <c r="F1069" s="178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U1069" s="4"/>
      <c r="V1069" s="4"/>
      <c r="W1069" s="4"/>
      <c r="X1069" s="4"/>
      <c r="Y1069" s="4"/>
      <c r="Z1069" s="4"/>
      <c r="AA1069" s="4"/>
      <c r="AB1069" s="4"/>
      <c r="AD1069" s="4"/>
      <c r="AE1069" s="4"/>
      <c r="AF1069" s="4"/>
      <c r="AH1069" s="4"/>
      <c r="AJ1069" s="4"/>
      <c r="AK1069" s="4"/>
      <c r="AL1069" s="4"/>
      <c r="AN1069" s="4"/>
      <c r="AO1069" s="4"/>
      <c r="AP1069" s="4"/>
      <c r="AQ1069" s="4"/>
      <c r="AR1069" s="4"/>
      <c r="AS1069" s="4"/>
      <c r="AT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K1069" s="4"/>
    </row>
    <row r="1070" spans="1:63" x14ac:dyDescent="0.3">
      <c r="A1070" s="103"/>
      <c r="B1070" s="103"/>
      <c r="C1070" s="103"/>
      <c r="D1070" s="208"/>
      <c r="F1070" s="178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U1070" s="4"/>
      <c r="V1070" s="4"/>
      <c r="W1070" s="4"/>
      <c r="X1070" s="4"/>
      <c r="Y1070" s="4"/>
      <c r="Z1070" s="4"/>
      <c r="AA1070" s="4"/>
      <c r="AB1070" s="4"/>
      <c r="AD1070" s="4"/>
      <c r="AE1070" s="4"/>
      <c r="AF1070" s="4"/>
      <c r="AH1070" s="4"/>
      <c r="AJ1070" s="4"/>
      <c r="AK1070" s="4"/>
      <c r="AL1070" s="4"/>
      <c r="AN1070" s="4"/>
      <c r="AO1070" s="4"/>
      <c r="AP1070" s="4"/>
      <c r="AQ1070" s="4"/>
      <c r="AR1070" s="4"/>
      <c r="AS1070" s="4"/>
      <c r="AT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K1070" s="4"/>
    </row>
    <row r="1071" spans="1:63" x14ac:dyDescent="0.3">
      <c r="A1071" s="103"/>
      <c r="B1071" s="103"/>
      <c r="C1071" s="103"/>
      <c r="D1071" s="208"/>
      <c r="F1071" s="178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U1071" s="4"/>
      <c r="V1071" s="4"/>
      <c r="W1071" s="4"/>
      <c r="X1071" s="4"/>
      <c r="Y1071" s="4"/>
      <c r="Z1071" s="4"/>
      <c r="AA1071" s="4"/>
      <c r="AB1071" s="4"/>
      <c r="AD1071" s="4"/>
      <c r="AE1071" s="4"/>
      <c r="AF1071" s="4"/>
      <c r="AH1071" s="4"/>
      <c r="AJ1071" s="4"/>
      <c r="AK1071" s="4"/>
      <c r="AL1071" s="4"/>
      <c r="AN1071" s="4"/>
      <c r="AO1071" s="4"/>
      <c r="AP1071" s="4"/>
      <c r="AQ1071" s="4"/>
      <c r="AR1071" s="4"/>
      <c r="AS1071" s="4"/>
      <c r="AT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K1071" s="4"/>
    </row>
    <row r="1072" spans="1:63" x14ac:dyDescent="0.3">
      <c r="A1072" s="103"/>
      <c r="B1072" s="103"/>
      <c r="C1072" s="103"/>
      <c r="D1072" s="208"/>
      <c r="F1072" s="178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U1072" s="4"/>
      <c r="V1072" s="4"/>
      <c r="W1072" s="4"/>
      <c r="X1072" s="4"/>
      <c r="Y1072" s="4"/>
      <c r="Z1072" s="4"/>
      <c r="AA1072" s="4"/>
      <c r="AB1072" s="4"/>
      <c r="AD1072" s="4"/>
      <c r="AE1072" s="4"/>
      <c r="AF1072" s="4"/>
      <c r="AH1072" s="4"/>
      <c r="AJ1072" s="4"/>
      <c r="AK1072" s="4"/>
      <c r="AL1072" s="4"/>
      <c r="AN1072" s="4"/>
      <c r="AO1072" s="4"/>
      <c r="AP1072" s="4"/>
      <c r="AQ1072" s="4"/>
      <c r="AR1072" s="4"/>
      <c r="AS1072" s="4"/>
      <c r="AT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K1072" s="4"/>
    </row>
    <row r="1073" spans="1:63" x14ac:dyDescent="0.3">
      <c r="A1073" s="103"/>
      <c r="B1073" s="103"/>
      <c r="C1073" s="103"/>
      <c r="D1073" s="208"/>
      <c r="F1073" s="178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U1073" s="4"/>
      <c r="V1073" s="4"/>
      <c r="W1073" s="4"/>
      <c r="X1073" s="4"/>
      <c r="Y1073" s="4"/>
      <c r="Z1073" s="4"/>
      <c r="AA1073" s="4"/>
      <c r="AB1073" s="4"/>
      <c r="AD1073" s="4"/>
      <c r="AE1073" s="4"/>
      <c r="AF1073" s="4"/>
      <c r="AH1073" s="4"/>
      <c r="AJ1073" s="4"/>
      <c r="AK1073" s="4"/>
      <c r="AL1073" s="4"/>
      <c r="AN1073" s="4"/>
      <c r="AO1073" s="4"/>
      <c r="AP1073" s="4"/>
      <c r="AQ1073" s="4"/>
      <c r="AR1073" s="4"/>
      <c r="AS1073" s="4"/>
      <c r="AT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K1073" s="4"/>
    </row>
    <row r="1074" spans="1:63" x14ac:dyDescent="0.3">
      <c r="A1074" s="103"/>
      <c r="B1074" s="103"/>
      <c r="C1074" s="103"/>
      <c r="D1074" s="208"/>
      <c r="F1074" s="178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U1074" s="4"/>
      <c r="V1074" s="4"/>
      <c r="W1074" s="4"/>
      <c r="X1074" s="4"/>
      <c r="Y1074" s="4"/>
      <c r="Z1074" s="4"/>
      <c r="AA1074" s="4"/>
      <c r="AB1074" s="4"/>
      <c r="AD1074" s="4"/>
      <c r="AE1074" s="4"/>
      <c r="AF1074" s="4"/>
      <c r="AH1074" s="4"/>
      <c r="AJ1074" s="4"/>
      <c r="AK1074" s="4"/>
      <c r="AL1074" s="4"/>
      <c r="AN1074" s="4"/>
      <c r="AO1074" s="4"/>
      <c r="AP1074" s="4"/>
      <c r="AQ1074" s="4"/>
      <c r="AR1074" s="4"/>
      <c r="AS1074" s="4"/>
      <c r="AT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K1074" s="4"/>
    </row>
    <row r="1075" spans="1:63" x14ac:dyDescent="0.3">
      <c r="A1075" s="103"/>
      <c r="B1075" s="103"/>
      <c r="C1075" s="103"/>
      <c r="D1075" s="208"/>
      <c r="F1075" s="178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U1075" s="4"/>
      <c r="V1075" s="4"/>
      <c r="W1075" s="4"/>
      <c r="X1075" s="4"/>
      <c r="Y1075" s="4"/>
      <c r="Z1075" s="4"/>
      <c r="AA1075" s="4"/>
      <c r="AB1075" s="4"/>
      <c r="AD1075" s="4"/>
      <c r="AE1075" s="4"/>
      <c r="AF1075" s="4"/>
      <c r="AH1075" s="4"/>
      <c r="AJ1075" s="4"/>
      <c r="AK1075" s="4"/>
      <c r="AL1075" s="4"/>
      <c r="AN1075" s="4"/>
      <c r="AO1075" s="4"/>
      <c r="AP1075" s="4"/>
      <c r="AQ1075" s="4"/>
      <c r="AR1075" s="4"/>
      <c r="AS1075" s="4"/>
      <c r="AT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K1075" s="4"/>
    </row>
    <row r="1076" spans="1:63" x14ac:dyDescent="0.3">
      <c r="A1076" s="103"/>
      <c r="B1076" s="103"/>
      <c r="C1076" s="103"/>
      <c r="D1076" s="208"/>
      <c r="F1076" s="178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U1076" s="4"/>
      <c r="V1076" s="4"/>
      <c r="W1076" s="4"/>
      <c r="X1076" s="4"/>
      <c r="Y1076" s="4"/>
      <c r="Z1076" s="4"/>
      <c r="AA1076" s="4"/>
      <c r="AB1076" s="4"/>
      <c r="AD1076" s="4"/>
      <c r="AE1076" s="4"/>
      <c r="AF1076" s="4"/>
      <c r="AH1076" s="4"/>
      <c r="AJ1076" s="4"/>
      <c r="AK1076" s="4"/>
      <c r="AL1076" s="4"/>
      <c r="AN1076" s="4"/>
      <c r="AO1076" s="4"/>
      <c r="AP1076" s="4"/>
      <c r="AQ1076" s="4"/>
      <c r="AR1076" s="4"/>
      <c r="AS1076" s="4"/>
      <c r="AT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K1076" s="4"/>
    </row>
    <row r="1077" spans="1:63" x14ac:dyDescent="0.3">
      <c r="A1077" s="103"/>
      <c r="B1077" s="103"/>
      <c r="C1077" s="103"/>
      <c r="D1077" s="208"/>
      <c r="F1077" s="178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U1077" s="4"/>
      <c r="V1077" s="4"/>
      <c r="W1077" s="4"/>
      <c r="X1077" s="4"/>
      <c r="Y1077" s="4"/>
      <c r="Z1077" s="4"/>
      <c r="AA1077" s="4"/>
      <c r="AB1077" s="4"/>
      <c r="AD1077" s="4"/>
      <c r="AE1077" s="4"/>
      <c r="AF1077" s="4"/>
      <c r="AH1077" s="4"/>
      <c r="AJ1077" s="4"/>
      <c r="AK1077" s="4"/>
      <c r="AL1077" s="4"/>
      <c r="AN1077" s="4"/>
      <c r="AO1077" s="4"/>
      <c r="AP1077" s="4"/>
      <c r="AQ1077" s="4"/>
      <c r="AR1077" s="4"/>
      <c r="AS1077" s="4"/>
      <c r="AT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K1077" s="4"/>
    </row>
    <row r="1078" spans="1:63" x14ac:dyDescent="0.3">
      <c r="A1078" s="103"/>
      <c r="B1078" s="103"/>
      <c r="C1078" s="103"/>
      <c r="D1078" s="208"/>
      <c r="F1078" s="178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U1078" s="4"/>
      <c r="V1078" s="4"/>
      <c r="W1078" s="4"/>
      <c r="X1078" s="4"/>
      <c r="Y1078" s="4"/>
      <c r="Z1078" s="4"/>
      <c r="AA1078" s="4"/>
      <c r="AB1078" s="4"/>
      <c r="AD1078" s="4"/>
      <c r="AE1078" s="4"/>
      <c r="AF1078" s="4"/>
      <c r="AH1078" s="4"/>
      <c r="AJ1078" s="4"/>
      <c r="AK1078" s="4"/>
      <c r="AL1078" s="4"/>
      <c r="AN1078" s="4"/>
      <c r="AO1078" s="4"/>
      <c r="AP1078" s="4"/>
      <c r="AQ1078" s="4"/>
      <c r="AR1078" s="4"/>
      <c r="AS1078" s="4"/>
      <c r="AT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K1078" s="4"/>
    </row>
    <row r="1079" spans="1:63" x14ac:dyDescent="0.3">
      <c r="A1079" s="103"/>
      <c r="B1079" s="103"/>
      <c r="C1079" s="103"/>
      <c r="D1079" s="208"/>
      <c r="F1079" s="178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U1079" s="4"/>
      <c r="V1079" s="4"/>
      <c r="W1079" s="4"/>
      <c r="X1079" s="4"/>
      <c r="Y1079" s="4"/>
      <c r="Z1079" s="4"/>
      <c r="AA1079" s="4"/>
      <c r="AB1079" s="4"/>
      <c r="AD1079" s="4"/>
      <c r="AE1079" s="4"/>
      <c r="AF1079" s="4"/>
      <c r="AH1079" s="4"/>
      <c r="AJ1079" s="4"/>
      <c r="AK1079" s="4"/>
      <c r="AL1079" s="4"/>
      <c r="AN1079" s="4"/>
      <c r="AO1079" s="4"/>
      <c r="AP1079" s="4"/>
      <c r="AQ1079" s="4"/>
      <c r="AR1079" s="4"/>
      <c r="AS1079" s="4"/>
      <c r="AT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K1079" s="4"/>
    </row>
    <row r="1080" spans="1:63" x14ac:dyDescent="0.3">
      <c r="A1080" s="103"/>
      <c r="B1080" s="103"/>
      <c r="C1080" s="103"/>
      <c r="D1080" s="208"/>
      <c r="F1080" s="178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U1080" s="4"/>
      <c r="V1080" s="4"/>
      <c r="W1080" s="4"/>
      <c r="X1080" s="4"/>
      <c r="Y1080" s="4"/>
      <c r="Z1080" s="4"/>
      <c r="AA1080" s="4"/>
      <c r="AB1080" s="4"/>
      <c r="AD1080" s="4"/>
      <c r="AE1080" s="4"/>
      <c r="AF1080" s="4"/>
      <c r="AH1080" s="4"/>
      <c r="AJ1080" s="4"/>
      <c r="AK1080" s="4"/>
      <c r="AL1080" s="4"/>
      <c r="AN1080" s="4"/>
      <c r="AO1080" s="4"/>
      <c r="AP1080" s="4"/>
      <c r="AQ1080" s="4"/>
      <c r="AR1080" s="4"/>
      <c r="AS1080" s="4"/>
      <c r="AT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K1080" s="4"/>
    </row>
    <row r="1081" spans="1:63" x14ac:dyDescent="0.3">
      <c r="A1081" s="103"/>
      <c r="B1081" s="103"/>
      <c r="C1081" s="103"/>
      <c r="D1081" s="208"/>
      <c r="F1081" s="178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U1081" s="4"/>
      <c r="V1081" s="4"/>
      <c r="W1081" s="4"/>
      <c r="X1081" s="4"/>
      <c r="Y1081" s="4"/>
      <c r="Z1081" s="4"/>
      <c r="AA1081" s="4"/>
      <c r="AB1081" s="4"/>
      <c r="AD1081" s="4"/>
      <c r="AE1081" s="4"/>
      <c r="AF1081" s="4"/>
      <c r="AH1081" s="4"/>
      <c r="AJ1081" s="4"/>
      <c r="AK1081" s="4"/>
      <c r="AL1081" s="4"/>
      <c r="AN1081" s="4"/>
      <c r="AO1081" s="4"/>
      <c r="AP1081" s="4"/>
      <c r="AQ1081" s="4"/>
      <c r="AR1081" s="4"/>
      <c r="AS1081" s="4"/>
      <c r="AT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K1081" s="4"/>
    </row>
    <row r="1082" spans="1:63" x14ac:dyDescent="0.3">
      <c r="A1082" s="103"/>
      <c r="B1082" s="103"/>
      <c r="C1082" s="103"/>
      <c r="D1082" s="208"/>
      <c r="F1082" s="178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U1082" s="4"/>
      <c r="V1082" s="4"/>
      <c r="W1082" s="4"/>
      <c r="X1082" s="4"/>
      <c r="Y1082" s="4"/>
      <c r="Z1082" s="4"/>
      <c r="AA1082" s="4"/>
      <c r="AB1082" s="4"/>
      <c r="AD1082" s="4"/>
      <c r="AE1082" s="4"/>
      <c r="AF1082" s="4"/>
      <c r="AH1082" s="4"/>
      <c r="AJ1082" s="4"/>
      <c r="AK1082" s="4"/>
      <c r="AL1082" s="4"/>
      <c r="AN1082" s="4"/>
      <c r="AO1082" s="4"/>
      <c r="AP1082" s="4"/>
      <c r="AQ1082" s="4"/>
      <c r="AR1082" s="4"/>
      <c r="AS1082" s="4"/>
      <c r="AT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K1082" s="4"/>
    </row>
    <row r="1083" spans="1:63" x14ac:dyDescent="0.3">
      <c r="A1083" s="103"/>
      <c r="B1083" s="103"/>
      <c r="C1083" s="103"/>
      <c r="D1083" s="208"/>
      <c r="F1083" s="178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U1083" s="4"/>
      <c r="V1083" s="4"/>
      <c r="W1083" s="4"/>
      <c r="X1083" s="4"/>
      <c r="Y1083" s="4"/>
      <c r="Z1083" s="4"/>
      <c r="AA1083" s="4"/>
      <c r="AB1083" s="4"/>
      <c r="AD1083" s="4"/>
      <c r="AE1083" s="4"/>
      <c r="AF1083" s="4"/>
      <c r="AH1083" s="4"/>
      <c r="AJ1083" s="4"/>
      <c r="AK1083" s="4"/>
      <c r="AL1083" s="4"/>
      <c r="AN1083" s="4"/>
      <c r="AO1083" s="4"/>
      <c r="AP1083" s="4"/>
      <c r="AQ1083" s="4"/>
      <c r="AR1083" s="4"/>
      <c r="AS1083" s="4"/>
      <c r="AT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K1083" s="4"/>
    </row>
    <row r="1084" spans="1:63" x14ac:dyDescent="0.3">
      <c r="A1084" s="103"/>
      <c r="B1084" s="103"/>
      <c r="C1084" s="103"/>
      <c r="D1084" s="208"/>
      <c r="F1084" s="178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U1084" s="4"/>
      <c r="V1084" s="4"/>
      <c r="W1084" s="4"/>
      <c r="X1084" s="4"/>
      <c r="Y1084" s="4"/>
      <c r="Z1084" s="4"/>
      <c r="AA1084" s="4"/>
      <c r="AB1084" s="4"/>
      <c r="AD1084" s="4"/>
      <c r="AE1084" s="4"/>
      <c r="AF1084" s="4"/>
      <c r="AH1084" s="4"/>
      <c r="AJ1084" s="4"/>
      <c r="AK1084" s="4"/>
      <c r="AL1084" s="4"/>
      <c r="AN1084" s="4"/>
      <c r="AO1084" s="4"/>
      <c r="AP1084" s="4"/>
      <c r="AQ1084" s="4"/>
      <c r="AR1084" s="4"/>
      <c r="AS1084" s="4"/>
      <c r="AT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K1084" s="4"/>
    </row>
    <row r="1085" spans="1:63" x14ac:dyDescent="0.3">
      <c r="A1085" s="103"/>
      <c r="B1085" s="103"/>
      <c r="C1085" s="103"/>
      <c r="D1085" s="208"/>
      <c r="F1085" s="178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U1085" s="4"/>
      <c r="V1085" s="4"/>
      <c r="W1085" s="4"/>
      <c r="X1085" s="4"/>
      <c r="Y1085" s="4"/>
      <c r="Z1085" s="4"/>
      <c r="AA1085" s="4"/>
      <c r="AB1085" s="4"/>
      <c r="AD1085" s="4"/>
      <c r="AE1085" s="4"/>
      <c r="AF1085" s="4"/>
      <c r="AH1085" s="4"/>
      <c r="AJ1085" s="4"/>
      <c r="AK1085" s="4"/>
      <c r="AL1085" s="4"/>
      <c r="AN1085" s="4"/>
      <c r="AO1085" s="4"/>
      <c r="AP1085" s="4"/>
      <c r="AQ1085" s="4"/>
      <c r="AR1085" s="4"/>
      <c r="AS1085" s="4"/>
      <c r="AT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K1085" s="4"/>
    </row>
    <row r="1086" spans="1:63" x14ac:dyDescent="0.3">
      <c r="A1086" s="103"/>
      <c r="B1086" s="103"/>
      <c r="C1086" s="103"/>
      <c r="D1086" s="208"/>
      <c r="F1086" s="178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U1086" s="4"/>
      <c r="V1086" s="4"/>
      <c r="W1086" s="4"/>
      <c r="X1086" s="4"/>
      <c r="Y1086" s="4"/>
      <c r="Z1086" s="4"/>
      <c r="AA1086" s="4"/>
      <c r="AB1086" s="4"/>
      <c r="AD1086" s="4"/>
      <c r="AE1086" s="4"/>
      <c r="AF1086" s="4"/>
      <c r="AH1086" s="4"/>
      <c r="AJ1086" s="4"/>
      <c r="AK1086" s="4"/>
      <c r="AL1086" s="4"/>
      <c r="AN1086" s="4"/>
      <c r="AO1086" s="4"/>
      <c r="AP1086" s="4"/>
      <c r="AQ1086" s="4"/>
      <c r="AR1086" s="4"/>
      <c r="AS1086" s="4"/>
      <c r="AT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K1086" s="4"/>
    </row>
    <row r="1087" spans="1:63" x14ac:dyDescent="0.3">
      <c r="A1087" s="103"/>
      <c r="B1087" s="103"/>
      <c r="C1087" s="103"/>
      <c r="D1087" s="208"/>
      <c r="F1087" s="178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U1087" s="4"/>
      <c r="V1087" s="4"/>
      <c r="W1087" s="4"/>
      <c r="X1087" s="4"/>
      <c r="Y1087" s="4"/>
      <c r="Z1087" s="4"/>
      <c r="AA1087" s="4"/>
      <c r="AB1087" s="4"/>
      <c r="AD1087" s="4"/>
      <c r="AE1087" s="4"/>
      <c r="AF1087" s="4"/>
      <c r="AH1087" s="4"/>
      <c r="AJ1087" s="4"/>
      <c r="AK1087" s="4"/>
      <c r="AL1087" s="4"/>
      <c r="AN1087" s="4"/>
      <c r="AO1087" s="4"/>
      <c r="AP1087" s="4"/>
      <c r="AQ1087" s="4"/>
      <c r="AR1087" s="4"/>
      <c r="AS1087" s="4"/>
      <c r="AT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K1087" s="4"/>
    </row>
    <row r="1088" spans="1:63" x14ac:dyDescent="0.3">
      <c r="A1088" s="103"/>
      <c r="B1088" s="103"/>
      <c r="C1088" s="103"/>
      <c r="D1088" s="208"/>
      <c r="F1088" s="178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U1088" s="4"/>
      <c r="V1088" s="4"/>
      <c r="W1088" s="4"/>
      <c r="X1088" s="4"/>
      <c r="Y1088" s="4"/>
      <c r="Z1088" s="4"/>
      <c r="AA1088" s="4"/>
      <c r="AB1088" s="4"/>
      <c r="AD1088" s="4"/>
      <c r="AE1088" s="4"/>
      <c r="AF1088" s="4"/>
      <c r="AH1088" s="4"/>
      <c r="AJ1088" s="4"/>
      <c r="AK1088" s="4"/>
      <c r="AL1088" s="4"/>
      <c r="AN1088" s="4"/>
      <c r="AO1088" s="4"/>
      <c r="AP1088" s="4"/>
      <c r="AQ1088" s="4"/>
      <c r="AR1088" s="4"/>
      <c r="AS1088" s="4"/>
      <c r="AT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K1088" s="4"/>
    </row>
    <row r="1089" spans="1:63" x14ac:dyDescent="0.3">
      <c r="A1089" s="103"/>
      <c r="B1089" s="103"/>
      <c r="C1089" s="103"/>
      <c r="D1089" s="208"/>
      <c r="F1089" s="178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U1089" s="4"/>
      <c r="V1089" s="4"/>
      <c r="W1089" s="4"/>
      <c r="X1089" s="4"/>
      <c r="Y1089" s="4"/>
      <c r="Z1089" s="4"/>
      <c r="AA1089" s="4"/>
      <c r="AB1089" s="4"/>
      <c r="AD1089" s="4"/>
      <c r="AE1089" s="4"/>
      <c r="AF1089" s="4"/>
      <c r="AH1089" s="4"/>
      <c r="AJ1089" s="4"/>
      <c r="AK1089" s="4"/>
      <c r="AL1089" s="4"/>
      <c r="AN1089" s="4"/>
      <c r="AO1089" s="4"/>
      <c r="AP1089" s="4"/>
      <c r="AQ1089" s="4"/>
      <c r="AR1089" s="4"/>
      <c r="AS1089" s="4"/>
      <c r="AT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K1089" s="4"/>
    </row>
    <row r="1090" spans="1:63" x14ac:dyDescent="0.3">
      <c r="A1090" s="103"/>
      <c r="B1090" s="103"/>
      <c r="C1090" s="103"/>
      <c r="D1090" s="208"/>
      <c r="F1090" s="178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U1090" s="4"/>
      <c r="V1090" s="4"/>
      <c r="W1090" s="4"/>
      <c r="X1090" s="4"/>
      <c r="Y1090" s="4"/>
      <c r="Z1090" s="4"/>
      <c r="AA1090" s="4"/>
      <c r="AB1090" s="4"/>
      <c r="AD1090" s="4"/>
      <c r="AE1090" s="4"/>
      <c r="AF1090" s="4"/>
      <c r="AH1090" s="4"/>
      <c r="AJ1090" s="4"/>
      <c r="AK1090" s="4"/>
      <c r="AL1090" s="4"/>
      <c r="AN1090" s="4"/>
      <c r="AO1090" s="4"/>
      <c r="AP1090" s="4"/>
      <c r="AQ1090" s="4"/>
      <c r="AR1090" s="4"/>
      <c r="AS1090" s="4"/>
      <c r="AT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K1090" s="4"/>
    </row>
    <row r="1091" spans="1:63" x14ac:dyDescent="0.3">
      <c r="A1091" s="103"/>
      <c r="B1091" s="103"/>
      <c r="C1091" s="103"/>
      <c r="D1091" s="208"/>
      <c r="F1091" s="178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U1091" s="4"/>
      <c r="V1091" s="4"/>
      <c r="W1091" s="4"/>
      <c r="X1091" s="4"/>
      <c r="Y1091" s="4"/>
      <c r="Z1091" s="4"/>
      <c r="AA1091" s="4"/>
      <c r="AB1091" s="4"/>
      <c r="AD1091" s="4"/>
      <c r="AE1091" s="4"/>
      <c r="AF1091" s="4"/>
      <c r="AH1091" s="4"/>
      <c r="AJ1091" s="4"/>
      <c r="AK1091" s="4"/>
      <c r="AL1091" s="4"/>
      <c r="AN1091" s="4"/>
      <c r="AO1091" s="4"/>
      <c r="AP1091" s="4"/>
      <c r="AQ1091" s="4"/>
      <c r="AR1091" s="4"/>
      <c r="AS1091" s="4"/>
      <c r="AT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K1091" s="4"/>
    </row>
    <row r="1092" spans="1:63" x14ac:dyDescent="0.3">
      <c r="A1092" s="103"/>
      <c r="B1092" s="103"/>
      <c r="C1092" s="103"/>
      <c r="D1092" s="208"/>
      <c r="F1092" s="178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U1092" s="4"/>
      <c r="V1092" s="4"/>
      <c r="W1092" s="4"/>
      <c r="X1092" s="4"/>
      <c r="Y1092" s="4"/>
      <c r="Z1092" s="4"/>
      <c r="AA1092" s="4"/>
      <c r="AB1092" s="4"/>
      <c r="AD1092" s="4"/>
      <c r="AE1092" s="4"/>
      <c r="AF1092" s="4"/>
      <c r="AH1092" s="4"/>
      <c r="AJ1092" s="4"/>
      <c r="AK1092" s="4"/>
      <c r="AL1092" s="4"/>
      <c r="AN1092" s="4"/>
      <c r="AO1092" s="4"/>
      <c r="AP1092" s="4"/>
      <c r="AQ1092" s="4"/>
      <c r="AR1092" s="4"/>
      <c r="AS1092" s="4"/>
      <c r="AT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K1092" s="4"/>
    </row>
    <row r="1093" spans="1:63" x14ac:dyDescent="0.3">
      <c r="A1093" s="103"/>
      <c r="B1093" s="103"/>
      <c r="C1093" s="103"/>
      <c r="D1093" s="208"/>
      <c r="F1093" s="178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U1093" s="4"/>
      <c r="V1093" s="4"/>
      <c r="W1093" s="4"/>
      <c r="X1093" s="4"/>
      <c r="Y1093" s="4"/>
      <c r="Z1093" s="4"/>
      <c r="AA1093" s="4"/>
      <c r="AB1093" s="4"/>
      <c r="AD1093" s="4"/>
      <c r="AE1093" s="4"/>
      <c r="AF1093" s="4"/>
      <c r="AH1093" s="4"/>
      <c r="AJ1093" s="4"/>
      <c r="AK1093" s="4"/>
      <c r="AL1093" s="4"/>
      <c r="AN1093" s="4"/>
      <c r="AO1093" s="4"/>
      <c r="AP1093" s="4"/>
      <c r="AQ1093" s="4"/>
      <c r="AR1093" s="4"/>
      <c r="AS1093" s="4"/>
      <c r="AT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K1093" s="4"/>
    </row>
    <row r="1094" spans="1:63" x14ac:dyDescent="0.3">
      <c r="A1094" s="103"/>
      <c r="B1094" s="103"/>
      <c r="C1094" s="103"/>
      <c r="D1094" s="208"/>
      <c r="F1094" s="178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U1094" s="4"/>
      <c r="V1094" s="4"/>
      <c r="W1094" s="4"/>
      <c r="X1094" s="4"/>
      <c r="Y1094" s="4"/>
      <c r="Z1094" s="4"/>
      <c r="AA1094" s="4"/>
      <c r="AB1094" s="4"/>
      <c r="AD1094" s="4"/>
      <c r="AE1094" s="4"/>
      <c r="AF1094" s="4"/>
      <c r="AH1094" s="4"/>
      <c r="AJ1094" s="4"/>
      <c r="AK1094" s="4"/>
      <c r="AL1094" s="4"/>
      <c r="AN1094" s="4"/>
      <c r="AO1094" s="4"/>
      <c r="AP1094" s="4"/>
      <c r="AQ1094" s="4"/>
      <c r="AR1094" s="4"/>
      <c r="AS1094" s="4"/>
      <c r="AT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K1094" s="4"/>
    </row>
    <row r="1095" spans="1:63" x14ac:dyDescent="0.3">
      <c r="A1095" s="103"/>
      <c r="B1095" s="103"/>
      <c r="C1095" s="103"/>
      <c r="D1095" s="208"/>
      <c r="F1095" s="178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U1095" s="4"/>
      <c r="V1095" s="4"/>
      <c r="W1095" s="4"/>
      <c r="X1095" s="4"/>
      <c r="Y1095" s="4"/>
      <c r="Z1095" s="4"/>
      <c r="AA1095" s="4"/>
      <c r="AB1095" s="4"/>
      <c r="AD1095" s="4"/>
      <c r="AE1095" s="4"/>
      <c r="AF1095" s="4"/>
      <c r="AH1095" s="4"/>
      <c r="AJ1095" s="4"/>
      <c r="AK1095" s="4"/>
      <c r="AL1095" s="4"/>
      <c r="AN1095" s="4"/>
      <c r="AO1095" s="4"/>
      <c r="AP1095" s="4"/>
      <c r="AQ1095" s="4"/>
      <c r="AR1095" s="4"/>
      <c r="AS1095" s="4"/>
      <c r="AT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K1095" s="4"/>
    </row>
    <row r="1096" spans="1:63" x14ac:dyDescent="0.3">
      <c r="A1096" s="103"/>
      <c r="B1096" s="103"/>
      <c r="C1096" s="103"/>
      <c r="D1096" s="208"/>
      <c r="F1096" s="178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U1096" s="4"/>
      <c r="V1096" s="4"/>
      <c r="W1096" s="4"/>
      <c r="X1096" s="4"/>
      <c r="Y1096" s="4"/>
      <c r="Z1096" s="4"/>
      <c r="AA1096" s="4"/>
      <c r="AB1096" s="4"/>
      <c r="AD1096" s="4"/>
      <c r="AE1096" s="4"/>
      <c r="AF1096" s="4"/>
      <c r="AH1096" s="4"/>
      <c r="AJ1096" s="4"/>
      <c r="AK1096" s="4"/>
      <c r="AL1096" s="4"/>
      <c r="AN1096" s="4"/>
      <c r="AO1096" s="4"/>
      <c r="AP1096" s="4"/>
      <c r="AQ1096" s="4"/>
      <c r="AR1096" s="4"/>
      <c r="AS1096" s="4"/>
      <c r="AT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K1096" s="4"/>
    </row>
    <row r="1097" spans="1:63" x14ac:dyDescent="0.3">
      <c r="A1097" s="103"/>
      <c r="B1097" s="103"/>
      <c r="C1097" s="103"/>
      <c r="D1097" s="208"/>
      <c r="F1097" s="178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U1097" s="4"/>
      <c r="V1097" s="4"/>
      <c r="W1097" s="4"/>
      <c r="X1097" s="4"/>
      <c r="Y1097" s="4"/>
      <c r="Z1097" s="4"/>
      <c r="AA1097" s="4"/>
      <c r="AB1097" s="4"/>
      <c r="AD1097" s="4"/>
      <c r="AE1097" s="4"/>
      <c r="AF1097" s="4"/>
      <c r="AH1097" s="4"/>
      <c r="AJ1097" s="4"/>
      <c r="AK1097" s="4"/>
      <c r="AL1097" s="4"/>
      <c r="AN1097" s="4"/>
      <c r="AO1097" s="4"/>
      <c r="AP1097" s="4"/>
      <c r="AQ1097" s="4"/>
      <c r="AR1097" s="4"/>
      <c r="AS1097" s="4"/>
      <c r="AT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K1097" s="4"/>
    </row>
    <row r="1098" spans="1:63" x14ac:dyDescent="0.3">
      <c r="A1098" s="103"/>
      <c r="B1098" s="103"/>
      <c r="C1098" s="103"/>
      <c r="D1098" s="208"/>
      <c r="F1098" s="178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U1098" s="4"/>
      <c r="V1098" s="4"/>
      <c r="W1098" s="4"/>
      <c r="X1098" s="4"/>
      <c r="Y1098" s="4"/>
      <c r="Z1098" s="4"/>
      <c r="AA1098" s="4"/>
      <c r="AB1098" s="4"/>
      <c r="AD1098" s="4"/>
      <c r="AE1098" s="4"/>
      <c r="AF1098" s="4"/>
      <c r="AH1098" s="4"/>
      <c r="AJ1098" s="4"/>
      <c r="AK1098" s="4"/>
      <c r="AL1098" s="4"/>
      <c r="AN1098" s="4"/>
      <c r="AO1098" s="4"/>
      <c r="AP1098" s="4"/>
      <c r="AQ1098" s="4"/>
      <c r="AR1098" s="4"/>
      <c r="AS1098" s="4"/>
      <c r="AT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K1098" s="4"/>
    </row>
    <row r="1099" spans="1:63" x14ac:dyDescent="0.3">
      <c r="A1099" s="103"/>
      <c r="B1099" s="103"/>
      <c r="C1099" s="103"/>
      <c r="D1099" s="208"/>
      <c r="F1099" s="178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U1099" s="4"/>
      <c r="V1099" s="4"/>
      <c r="W1099" s="4"/>
      <c r="X1099" s="4"/>
      <c r="Y1099" s="4"/>
      <c r="Z1099" s="4"/>
      <c r="AA1099" s="4"/>
      <c r="AB1099" s="4"/>
      <c r="AD1099" s="4"/>
      <c r="AE1099" s="4"/>
      <c r="AF1099" s="4"/>
      <c r="AH1099" s="4"/>
      <c r="AJ1099" s="4"/>
      <c r="AK1099" s="4"/>
      <c r="AL1099" s="4"/>
      <c r="AN1099" s="4"/>
      <c r="AO1099" s="4"/>
      <c r="AP1099" s="4"/>
      <c r="AQ1099" s="4"/>
      <c r="AR1099" s="4"/>
      <c r="AS1099" s="4"/>
      <c r="AT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K1099" s="4"/>
    </row>
    <row r="1100" spans="1:63" x14ac:dyDescent="0.3">
      <c r="A1100" s="103"/>
      <c r="B1100" s="103"/>
      <c r="C1100" s="103"/>
      <c r="D1100" s="208"/>
      <c r="F1100" s="178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U1100" s="4"/>
      <c r="V1100" s="4"/>
      <c r="W1100" s="4"/>
      <c r="X1100" s="4"/>
      <c r="Y1100" s="4"/>
      <c r="Z1100" s="4"/>
      <c r="AA1100" s="4"/>
      <c r="AB1100" s="4"/>
      <c r="AD1100" s="4"/>
      <c r="AE1100" s="4"/>
      <c r="AF1100" s="4"/>
      <c r="AH1100" s="4"/>
      <c r="AJ1100" s="4"/>
      <c r="AK1100" s="4"/>
      <c r="AL1100" s="4"/>
      <c r="AN1100" s="4"/>
      <c r="AO1100" s="4"/>
      <c r="AP1100" s="4"/>
      <c r="AQ1100" s="4"/>
      <c r="AR1100" s="4"/>
      <c r="AS1100" s="4"/>
      <c r="AT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K1100" s="4"/>
    </row>
    <row r="1101" spans="1:63" x14ac:dyDescent="0.3">
      <c r="A1101" s="103"/>
      <c r="B1101" s="103"/>
      <c r="C1101" s="103"/>
      <c r="D1101" s="208"/>
      <c r="F1101" s="178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U1101" s="4"/>
      <c r="V1101" s="4"/>
      <c r="W1101" s="4"/>
      <c r="X1101" s="4"/>
      <c r="Y1101" s="4"/>
      <c r="Z1101" s="4"/>
      <c r="AA1101" s="4"/>
      <c r="AB1101" s="4"/>
      <c r="AD1101" s="4"/>
      <c r="AE1101" s="4"/>
      <c r="AF1101" s="4"/>
      <c r="AH1101" s="4"/>
      <c r="AJ1101" s="4"/>
      <c r="AK1101" s="4"/>
      <c r="AL1101" s="4"/>
      <c r="AN1101" s="4"/>
      <c r="AO1101" s="4"/>
      <c r="AP1101" s="4"/>
      <c r="AQ1101" s="4"/>
      <c r="AR1101" s="4"/>
      <c r="AS1101" s="4"/>
      <c r="AT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K1101" s="4"/>
    </row>
    <row r="1102" spans="1:63" x14ac:dyDescent="0.3">
      <c r="A1102" s="103"/>
      <c r="B1102" s="103"/>
      <c r="C1102" s="103"/>
      <c r="D1102" s="208"/>
      <c r="F1102" s="178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U1102" s="4"/>
      <c r="V1102" s="4"/>
      <c r="W1102" s="4"/>
      <c r="X1102" s="4"/>
      <c r="Y1102" s="4"/>
      <c r="Z1102" s="4"/>
      <c r="AA1102" s="4"/>
      <c r="AB1102" s="4"/>
      <c r="AD1102" s="4"/>
      <c r="AE1102" s="4"/>
      <c r="AF1102" s="4"/>
      <c r="AH1102" s="4"/>
      <c r="AJ1102" s="4"/>
      <c r="AK1102" s="4"/>
      <c r="AL1102" s="4"/>
      <c r="AN1102" s="4"/>
      <c r="AO1102" s="4"/>
      <c r="AP1102" s="4"/>
      <c r="AQ1102" s="4"/>
      <c r="AR1102" s="4"/>
      <c r="AS1102" s="4"/>
      <c r="AT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K1102" s="4"/>
    </row>
    <row r="1103" spans="1:63" x14ac:dyDescent="0.3">
      <c r="A1103" s="103"/>
      <c r="B1103" s="103"/>
      <c r="C1103" s="103"/>
      <c r="D1103" s="208"/>
      <c r="F1103" s="178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U1103" s="4"/>
      <c r="V1103" s="4"/>
      <c r="W1103" s="4"/>
      <c r="X1103" s="4"/>
      <c r="Y1103" s="4"/>
      <c r="Z1103" s="4"/>
      <c r="AA1103" s="4"/>
      <c r="AB1103" s="4"/>
      <c r="AD1103" s="4"/>
      <c r="AE1103" s="4"/>
      <c r="AF1103" s="4"/>
      <c r="AH1103" s="4"/>
      <c r="AJ1103" s="4"/>
      <c r="AK1103" s="4"/>
      <c r="AL1103" s="4"/>
      <c r="AN1103" s="4"/>
      <c r="AO1103" s="4"/>
      <c r="AP1103" s="4"/>
      <c r="AQ1103" s="4"/>
      <c r="AR1103" s="4"/>
      <c r="AS1103" s="4"/>
      <c r="AT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K1103" s="4"/>
    </row>
    <row r="1104" spans="1:63" x14ac:dyDescent="0.3">
      <c r="A1104" s="103"/>
      <c r="B1104" s="103"/>
      <c r="C1104" s="103"/>
      <c r="D1104" s="208"/>
      <c r="F1104" s="178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U1104" s="4"/>
      <c r="V1104" s="4"/>
      <c r="W1104" s="4"/>
      <c r="X1104" s="4"/>
      <c r="Y1104" s="4"/>
      <c r="Z1104" s="4"/>
      <c r="AA1104" s="4"/>
      <c r="AB1104" s="4"/>
      <c r="AD1104" s="4"/>
      <c r="AE1104" s="4"/>
      <c r="AF1104" s="4"/>
      <c r="AH1104" s="4"/>
      <c r="AJ1104" s="4"/>
      <c r="AK1104" s="4"/>
      <c r="AL1104" s="4"/>
      <c r="AN1104" s="4"/>
      <c r="AO1104" s="4"/>
      <c r="AP1104" s="4"/>
      <c r="AQ1104" s="4"/>
      <c r="AR1104" s="4"/>
      <c r="AS1104" s="4"/>
      <c r="AT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K1104" s="4"/>
    </row>
    <row r="1105" spans="1:63" x14ac:dyDescent="0.3">
      <c r="A1105" s="103"/>
      <c r="B1105" s="103"/>
      <c r="C1105" s="103"/>
      <c r="D1105" s="208"/>
      <c r="F1105" s="178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U1105" s="4"/>
      <c r="V1105" s="4"/>
      <c r="W1105" s="4"/>
      <c r="X1105" s="4"/>
      <c r="Y1105" s="4"/>
      <c r="Z1105" s="4"/>
      <c r="AA1105" s="4"/>
      <c r="AB1105" s="4"/>
      <c r="AD1105" s="4"/>
      <c r="AE1105" s="4"/>
      <c r="AF1105" s="4"/>
      <c r="AH1105" s="4"/>
      <c r="AJ1105" s="4"/>
      <c r="AK1105" s="4"/>
      <c r="AL1105" s="4"/>
      <c r="AN1105" s="4"/>
      <c r="AO1105" s="4"/>
      <c r="AP1105" s="4"/>
      <c r="AQ1105" s="4"/>
      <c r="AR1105" s="4"/>
      <c r="AS1105" s="4"/>
      <c r="AT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K1105" s="4"/>
    </row>
    <row r="1106" spans="1:63" x14ac:dyDescent="0.3">
      <c r="A1106" s="103"/>
      <c r="B1106" s="103"/>
      <c r="C1106" s="103"/>
      <c r="D1106" s="208"/>
      <c r="F1106" s="178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U1106" s="4"/>
      <c r="V1106" s="4"/>
      <c r="W1106" s="4"/>
      <c r="X1106" s="4"/>
      <c r="Y1106" s="4"/>
      <c r="Z1106" s="4"/>
      <c r="AA1106" s="4"/>
      <c r="AB1106" s="4"/>
      <c r="AD1106" s="4"/>
      <c r="AE1106" s="4"/>
      <c r="AF1106" s="4"/>
      <c r="AH1106" s="4"/>
      <c r="AJ1106" s="4"/>
      <c r="AK1106" s="4"/>
      <c r="AL1106" s="4"/>
      <c r="AN1106" s="4"/>
      <c r="AO1106" s="4"/>
      <c r="AP1106" s="4"/>
      <c r="AQ1106" s="4"/>
      <c r="AR1106" s="4"/>
      <c r="AS1106" s="4"/>
      <c r="AT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K1106" s="4"/>
    </row>
    <row r="1107" spans="1:63" x14ac:dyDescent="0.3">
      <c r="A1107" s="103"/>
      <c r="B1107" s="103"/>
      <c r="C1107" s="103"/>
      <c r="D1107" s="208"/>
      <c r="F1107" s="178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U1107" s="4"/>
      <c r="V1107" s="4"/>
      <c r="W1107" s="4"/>
      <c r="X1107" s="4"/>
      <c r="Y1107" s="4"/>
      <c r="Z1107" s="4"/>
      <c r="AA1107" s="4"/>
      <c r="AB1107" s="4"/>
      <c r="AD1107" s="4"/>
      <c r="AE1107" s="4"/>
      <c r="AF1107" s="4"/>
      <c r="AH1107" s="4"/>
      <c r="AJ1107" s="4"/>
      <c r="AK1107" s="4"/>
      <c r="AL1107" s="4"/>
      <c r="AN1107" s="4"/>
      <c r="AO1107" s="4"/>
      <c r="AP1107" s="4"/>
      <c r="AQ1107" s="4"/>
      <c r="AR1107" s="4"/>
      <c r="AS1107" s="4"/>
      <c r="AT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K1107" s="4"/>
    </row>
    <row r="1108" spans="1:63" x14ac:dyDescent="0.3">
      <c r="A1108" s="103"/>
      <c r="B1108" s="103"/>
      <c r="C1108" s="103"/>
      <c r="D1108" s="208"/>
      <c r="F1108" s="178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U1108" s="4"/>
      <c r="V1108" s="4"/>
      <c r="W1108" s="4"/>
      <c r="X1108" s="4"/>
      <c r="Y1108" s="4"/>
      <c r="Z1108" s="4"/>
      <c r="AA1108" s="4"/>
      <c r="AB1108" s="4"/>
      <c r="AD1108" s="4"/>
      <c r="AE1108" s="4"/>
      <c r="AF1108" s="4"/>
      <c r="AH1108" s="4"/>
      <c r="AJ1108" s="4"/>
      <c r="AK1108" s="4"/>
      <c r="AL1108" s="4"/>
      <c r="AN1108" s="4"/>
      <c r="AO1108" s="4"/>
      <c r="AP1108" s="4"/>
      <c r="AQ1108" s="4"/>
      <c r="AR1108" s="4"/>
      <c r="AS1108" s="4"/>
      <c r="AT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K1108" s="4"/>
    </row>
    <row r="1109" spans="1:63" x14ac:dyDescent="0.3">
      <c r="A1109" s="103"/>
      <c r="B1109" s="103"/>
      <c r="C1109" s="103"/>
      <c r="D1109" s="208"/>
      <c r="F1109" s="178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U1109" s="4"/>
      <c r="V1109" s="4"/>
      <c r="W1109" s="4"/>
      <c r="X1109" s="4"/>
      <c r="Y1109" s="4"/>
      <c r="Z1109" s="4"/>
      <c r="AA1109" s="4"/>
      <c r="AB1109" s="4"/>
      <c r="AD1109" s="4"/>
      <c r="AE1109" s="4"/>
      <c r="AF1109" s="4"/>
      <c r="AH1109" s="4"/>
      <c r="AJ1109" s="4"/>
      <c r="AK1109" s="4"/>
      <c r="AL1109" s="4"/>
      <c r="AN1109" s="4"/>
      <c r="AO1109" s="4"/>
      <c r="AP1109" s="4"/>
      <c r="AQ1109" s="4"/>
      <c r="AR1109" s="4"/>
      <c r="AS1109" s="4"/>
      <c r="AT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K1109" s="4"/>
    </row>
    <row r="1110" spans="1:63" x14ac:dyDescent="0.3">
      <c r="A1110" s="103"/>
      <c r="B1110" s="103"/>
      <c r="C1110" s="103"/>
      <c r="D1110" s="208"/>
      <c r="F1110" s="178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U1110" s="4"/>
      <c r="V1110" s="4"/>
      <c r="W1110" s="4"/>
      <c r="X1110" s="4"/>
      <c r="Y1110" s="4"/>
      <c r="Z1110" s="4"/>
      <c r="AA1110" s="4"/>
      <c r="AB1110" s="4"/>
      <c r="AD1110" s="4"/>
      <c r="AE1110" s="4"/>
      <c r="AF1110" s="4"/>
      <c r="AH1110" s="4"/>
      <c r="AJ1110" s="4"/>
      <c r="AK1110" s="4"/>
      <c r="AL1110" s="4"/>
      <c r="AN1110" s="4"/>
      <c r="AO1110" s="4"/>
      <c r="AP1110" s="4"/>
      <c r="AQ1110" s="4"/>
      <c r="AR1110" s="4"/>
      <c r="AS1110" s="4"/>
      <c r="AT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K1110" s="4"/>
    </row>
    <row r="1111" spans="1:63" x14ac:dyDescent="0.3">
      <c r="A1111" s="103"/>
      <c r="B1111" s="103"/>
      <c r="C1111" s="103"/>
      <c r="D1111" s="208"/>
      <c r="F1111" s="178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U1111" s="4"/>
      <c r="V1111" s="4"/>
      <c r="W1111" s="4"/>
      <c r="X1111" s="4"/>
      <c r="Y1111" s="4"/>
      <c r="Z1111" s="4"/>
      <c r="AA1111" s="4"/>
      <c r="AB1111" s="4"/>
      <c r="AD1111" s="4"/>
      <c r="AE1111" s="4"/>
      <c r="AF1111" s="4"/>
      <c r="AH1111" s="4"/>
      <c r="AJ1111" s="4"/>
      <c r="AK1111" s="4"/>
      <c r="AL1111" s="4"/>
      <c r="AN1111" s="4"/>
      <c r="AO1111" s="4"/>
      <c r="AP1111" s="4"/>
      <c r="AQ1111" s="4"/>
      <c r="AR1111" s="4"/>
      <c r="AS1111" s="4"/>
      <c r="AT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K1111" s="4"/>
    </row>
    <row r="1112" spans="1:63" x14ac:dyDescent="0.3">
      <c r="A1112" s="103"/>
      <c r="B1112" s="103"/>
      <c r="C1112" s="103"/>
      <c r="D1112" s="208"/>
      <c r="F1112" s="178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U1112" s="4"/>
      <c r="V1112" s="4"/>
      <c r="W1112" s="4"/>
      <c r="X1112" s="4"/>
      <c r="Y1112" s="4"/>
      <c r="Z1112" s="4"/>
      <c r="AA1112" s="4"/>
      <c r="AB1112" s="4"/>
      <c r="AD1112" s="4"/>
      <c r="AE1112" s="4"/>
      <c r="AF1112" s="4"/>
      <c r="AH1112" s="4"/>
      <c r="AJ1112" s="4"/>
      <c r="AK1112" s="4"/>
      <c r="AL1112" s="4"/>
      <c r="AN1112" s="4"/>
      <c r="AO1112" s="4"/>
      <c r="AP1112" s="4"/>
      <c r="AQ1112" s="4"/>
      <c r="AR1112" s="4"/>
      <c r="AS1112" s="4"/>
      <c r="AT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K1112" s="4"/>
    </row>
    <row r="1113" spans="1:63" x14ac:dyDescent="0.3">
      <c r="A1113" s="103"/>
      <c r="B1113" s="103"/>
      <c r="C1113" s="103"/>
      <c r="D1113" s="208"/>
      <c r="F1113" s="178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U1113" s="4"/>
      <c r="V1113" s="4"/>
      <c r="W1113" s="4"/>
      <c r="X1113" s="4"/>
      <c r="Y1113" s="4"/>
      <c r="Z1113" s="4"/>
      <c r="AA1113" s="4"/>
      <c r="AB1113" s="4"/>
      <c r="AD1113" s="4"/>
      <c r="AE1113" s="4"/>
      <c r="AF1113" s="4"/>
      <c r="AH1113" s="4"/>
      <c r="AJ1113" s="4"/>
      <c r="AK1113" s="4"/>
      <c r="AL1113" s="4"/>
      <c r="AN1113" s="4"/>
      <c r="AO1113" s="4"/>
      <c r="AP1113" s="4"/>
      <c r="AQ1113" s="4"/>
      <c r="AR1113" s="4"/>
      <c r="AS1113" s="4"/>
      <c r="AT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K1113" s="4"/>
    </row>
    <row r="1114" spans="1:63" x14ac:dyDescent="0.3">
      <c r="A1114" s="103"/>
      <c r="B1114" s="103"/>
      <c r="C1114" s="103"/>
      <c r="D1114" s="208"/>
      <c r="F1114" s="178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U1114" s="4"/>
      <c r="V1114" s="4"/>
      <c r="W1114" s="4"/>
      <c r="X1114" s="4"/>
      <c r="Y1114" s="4"/>
      <c r="Z1114" s="4"/>
      <c r="AA1114" s="4"/>
      <c r="AB1114" s="4"/>
      <c r="AD1114" s="4"/>
      <c r="AE1114" s="4"/>
      <c r="AF1114" s="4"/>
      <c r="AH1114" s="4"/>
      <c r="AJ1114" s="4"/>
      <c r="AK1114" s="4"/>
      <c r="AL1114" s="4"/>
      <c r="AN1114" s="4"/>
      <c r="AO1114" s="4"/>
      <c r="AP1114" s="4"/>
      <c r="AQ1114" s="4"/>
      <c r="AR1114" s="4"/>
      <c r="AS1114" s="4"/>
      <c r="AT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K1114" s="4"/>
    </row>
    <row r="1115" spans="1:63" x14ac:dyDescent="0.3">
      <c r="A1115" s="103"/>
      <c r="B1115" s="103"/>
      <c r="C1115" s="103"/>
      <c r="D1115" s="208"/>
      <c r="F1115" s="178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U1115" s="4"/>
      <c r="V1115" s="4"/>
      <c r="W1115" s="4"/>
      <c r="X1115" s="4"/>
      <c r="Y1115" s="4"/>
      <c r="Z1115" s="4"/>
      <c r="AA1115" s="4"/>
      <c r="AB1115" s="4"/>
      <c r="AD1115" s="4"/>
      <c r="AE1115" s="4"/>
      <c r="AF1115" s="4"/>
      <c r="AH1115" s="4"/>
      <c r="AJ1115" s="4"/>
      <c r="AK1115" s="4"/>
      <c r="AL1115" s="4"/>
      <c r="AN1115" s="4"/>
      <c r="AO1115" s="4"/>
      <c r="AP1115" s="4"/>
      <c r="AQ1115" s="4"/>
      <c r="AR1115" s="4"/>
      <c r="AS1115" s="4"/>
      <c r="AT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K1115" s="4"/>
    </row>
    <row r="1116" spans="1:63" x14ac:dyDescent="0.3">
      <c r="A1116" s="103"/>
      <c r="B1116" s="103"/>
      <c r="C1116" s="103"/>
      <c r="D1116" s="208"/>
      <c r="F1116" s="178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U1116" s="4"/>
      <c r="V1116" s="4"/>
      <c r="W1116" s="4"/>
      <c r="X1116" s="4"/>
      <c r="Y1116" s="4"/>
      <c r="Z1116" s="4"/>
      <c r="AA1116" s="4"/>
      <c r="AB1116" s="4"/>
      <c r="AD1116" s="4"/>
      <c r="AE1116" s="4"/>
      <c r="AF1116" s="4"/>
      <c r="AH1116" s="4"/>
      <c r="AJ1116" s="4"/>
      <c r="AK1116" s="4"/>
      <c r="AL1116" s="4"/>
      <c r="AN1116" s="4"/>
      <c r="AO1116" s="4"/>
      <c r="AP1116" s="4"/>
      <c r="AQ1116" s="4"/>
      <c r="AR1116" s="4"/>
      <c r="AS1116" s="4"/>
      <c r="AT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K1116" s="4"/>
    </row>
    <row r="1117" spans="1:63" x14ac:dyDescent="0.3">
      <c r="A1117" s="103"/>
      <c r="B1117" s="103"/>
      <c r="C1117" s="103"/>
      <c r="D1117" s="208"/>
      <c r="F1117" s="178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U1117" s="4"/>
      <c r="V1117" s="4"/>
      <c r="W1117" s="4"/>
      <c r="X1117" s="4"/>
      <c r="Y1117" s="4"/>
      <c r="Z1117" s="4"/>
      <c r="AA1117" s="4"/>
      <c r="AB1117" s="4"/>
      <c r="AD1117" s="4"/>
      <c r="AE1117" s="4"/>
      <c r="AF1117" s="4"/>
      <c r="AH1117" s="4"/>
      <c r="AJ1117" s="4"/>
      <c r="AK1117" s="4"/>
      <c r="AL1117" s="4"/>
      <c r="AN1117" s="4"/>
      <c r="AO1117" s="4"/>
      <c r="AP1117" s="4"/>
      <c r="AQ1117" s="4"/>
      <c r="AR1117" s="4"/>
      <c r="AS1117" s="4"/>
      <c r="AT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K1117" s="4"/>
    </row>
    <row r="1118" spans="1:63" x14ac:dyDescent="0.3">
      <c r="A1118" s="103"/>
      <c r="B1118" s="103"/>
      <c r="C1118" s="103"/>
      <c r="D1118" s="208"/>
      <c r="F1118" s="178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U1118" s="4"/>
      <c r="V1118" s="4"/>
      <c r="W1118" s="4"/>
      <c r="X1118" s="4"/>
      <c r="Y1118" s="4"/>
      <c r="Z1118" s="4"/>
      <c r="AA1118" s="4"/>
      <c r="AB1118" s="4"/>
      <c r="AD1118" s="4"/>
      <c r="AE1118" s="4"/>
      <c r="AF1118" s="4"/>
      <c r="AH1118" s="4"/>
      <c r="AJ1118" s="4"/>
      <c r="AK1118" s="4"/>
      <c r="AL1118" s="4"/>
      <c r="AN1118" s="4"/>
      <c r="AO1118" s="4"/>
      <c r="AP1118" s="4"/>
      <c r="AQ1118" s="4"/>
      <c r="AR1118" s="4"/>
      <c r="AS1118" s="4"/>
      <c r="AT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K1118" s="4"/>
    </row>
    <row r="1119" spans="1:63" x14ac:dyDescent="0.3">
      <c r="A1119" s="103"/>
      <c r="B1119" s="103"/>
      <c r="C1119" s="103"/>
      <c r="D1119" s="208"/>
      <c r="F1119" s="178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U1119" s="4"/>
      <c r="V1119" s="4"/>
      <c r="W1119" s="4"/>
      <c r="X1119" s="4"/>
      <c r="Y1119" s="4"/>
      <c r="Z1119" s="4"/>
      <c r="AA1119" s="4"/>
      <c r="AB1119" s="4"/>
      <c r="AD1119" s="4"/>
      <c r="AE1119" s="4"/>
      <c r="AF1119" s="4"/>
      <c r="AH1119" s="4"/>
      <c r="AJ1119" s="4"/>
      <c r="AK1119" s="4"/>
      <c r="AL1119" s="4"/>
      <c r="AN1119" s="4"/>
      <c r="AO1119" s="4"/>
      <c r="AP1119" s="4"/>
      <c r="AQ1119" s="4"/>
      <c r="AR1119" s="4"/>
      <c r="AS1119" s="4"/>
      <c r="AT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K1119" s="4"/>
    </row>
    <row r="1120" spans="1:63" x14ac:dyDescent="0.3">
      <c r="A1120" s="103"/>
      <c r="B1120" s="103"/>
      <c r="C1120" s="103"/>
      <c r="D1120" s="208"/>
      <c r="F1120" s="178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U1120" s="4"/>
      <c r="V1120" s="4"/>
      <c r="W1120" s="4"/>
      <c r="X1120" s="4"/>
      <c r="Y1120" s="4"/>
      <c r="Z1120" s="4"/>
      <c r="AA1120" s="4"/>
      <c r="AB1120" s="4"/>
      <c r="AD1120" s="4"/>
      <c r="AE1120" s="4"/>
      <c r="AF1120" s="4"/>
      <c r="AH1120" s="4"/>
      <c r="AJ1120" s="4"/>
      <c r="AK1120" s="4"/>
      <c r="AL1120" s="4"/>
      <c r="AN1120" s="4"/>
      <c r="AO1120" s="4"/>
      <c r="AP1120" s="4"/>
      <c r="AQ1120" s="4"/>
      <c r="AR1120" s="4"/>
      <c r="AS1120" s="4"/>
      <c r="AT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K1120" s="4"/>
    </row>
    <row r="1121" spans="1:63" x14ac:dyDescent="0.3">
      <c r="A1121" s="103"/>
      <c r="B1121" s="103"/>
      <c r="C1121" s="103"/>
      <c r="D1121" s="208"/>
      <c r="F1121" s="178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U1121" s="4"/>
      <c r="V1121" s="4"/>
      <c r="W1121" s="4"/>
      <c r="X1121" s="4"/>
      <c r="Y1121" s="4"/>
      <c r="Z1121" s="4"/>
      <c r="AA1121" s="4"/>
      <c r="AB1121" s="4"/>
      <c r="AD1121" s="4"/>
      <c r="AE1121" s="4"/>
      <c r="AF1121" s="4"/>
      <c r="AH1121" s="4"/>
      <c r="AJ1121" s="4"/>
      <c r="AK1121" s="4"/>
      <c r="AL1121" s="4"/>
      <c r="AN1121" s="4"/>
      <c r="AO1121" s="4"/>
      <c r="AP1121" s="4"/>
      <c r="AQ1121" s="4"/>
      <c r="AR1121" s="4"/>
      <c r="AS1121" s="4"/>
      <c r="AT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K1121" s="4"/>
    </row>
    <row r="1122" spans="1:63" x14ac:dyDescent="0.3">
      <c r="A1122" s="103"/>
      <c r="B1122" s="103"/>
      <c r="C1122" s="103"/>
      <c r="D1122" s="208"/>
      <c r="F1122" s="178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U1122" s="4"/>
      <c r="V1122" s="4"/>
      <c r="W1122" s="4"/>
      <c r="X1122" s="4"/>
      <c r="Y1122" s="4"/>
      <c r="Z1122" s="4"/>
      <c r="AA1122" s="4"/>
      <c r="AB1122" s="4"/>
      <c r="AD1122" s="4"/>
      <c r="AE1122" s="4"/>
      <c r="AF1122" s="4"/>
      <c r="AH1122" s="4"/>
      <c r="AJ1122" s="4"/>
      <c r="AK1122" s="4"/>
      <c r="AL1122" s="4"/>
      <c r="AN1122" s="4"/>
      <c r="AO1122" s="4"/>
      <c r="AP1122" s="4"/>
      <c r="AQ1122" s="4"/>
      <c r="AR1122" s="4"/>
      <c r="AS1122" s="4"/>
      <c r="AT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K1122" s="4"/>
    </row>
    <row r="1123" spans="1:63" x14ac:dyDescent="0.3">
      <c r="A1123" s="103"/>
      <c r="B1123" s="103"/>
      <c r="C1123" s="103"/>
      <c r="D1123" s="208"/>
      <c r="F1123" s="178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U1123" s="4"/>
      <c r="V1123" s="4"/>
      <c r="W1123" s="4"/>
      <c r="X1123" s="4"/>
      <c r="Y1123" s="4"/>
      <c r="Z1123" s="4"/>
      <c r="AA1123" s="4"/>
      <c r="AB1123" s="4"/>
      <c r="AD1123" s="4"/>
      <c r="AE1123" s="4"/>
      <c r="AF1123" s="4"/>
      <c r="AH1123" s="4"/>
      <c r="AJ1123" s="4"/>
      <c r="AK1123" s="4"/>
      <c r="AL1123" s="4"/>
      <c r="AN1123" s="4"/>
      <c r="AO1123" s="4"/>
      <c r="AP1123" s="4"/>
      <c r="AQ1123" s="4"/>
      <c r="AR1123" s="4"/>
      <c r="AS1123" s="4"/>
      <c r="AT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K1123" s="4"/>
    </row>
    <row r="1124" spans="1:63" x14ac:dyDescent="0.3">
      <c r="A1124" s="103"/>
      <c r="B1124" s="103"/>
      <c r="C1124" s="103"/>
      <c r="D1124" s="208"/>
      <c r="F1124" s="178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U1124" s="4"/>
      <c r="V1124" s="4"/>
      <c r="W1124" s="4"/>
      <c r="X1124" s="4"/>
      <c r="Y1124" s="4"/>
      <c r="Z1124" s="4"/>
      <c r="AA1124" s="4"/>
      <c r="AB1124" s="4"/>
      <c r="AD1124" s="4"/>
      <c r="AE1124" s="4"/>
      <c r="AF1124" s="4"/>
      <c r="AH1124" s="4"/>
      <c r="AJ1124" s="4"/>
      <c r="AK1124" s="4"/>
      <c r="AL1124" s="4"/>
      <c r="AN1124" s="4"/>
      <c r="AO1124" s="4"/>
      <c r="AP1124" s="4"/>
      <c r="AQ1124" s="4"/>
      <c r="AR1124" s="4"/>
      <c r="AS1124" s="4"/>
      <c r="AT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K1124" s="4"/>
    </row>
    <row r="1125" spans="1:63" x14ac:dyDescent="0.3">
      <c r="A1125" s="103"/>
      <c r="B1125" s="103"/>
      <c r="C1125" s="103"/>
      <c r="D1125" s="208"/>
      <c r="F1125" s="178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U1125" s="4"/>
      <c r="V1125" s="4"/>
      <c r="W1125" s="4"/>
      <c r="X1125" s="4"/>
      <c r="Y1125" s="4"/>
      <c r="Z1125" s="4"/>
      <c r="AA1125" s="4"/>
      <c r="AB1125" s="4"/>
      <c r="AD1125" s="4"/>
      <c r="AE1125" s="4"/>
      <c r="AF1125" s="4"/>
      <c r="AH1125" s="4"/>
      <c r="AJ1125" s="4"/>
      <c r="AK1125" s="4"/>
      <c r="AL1125" s="4"/>
      <c r="AN1125" s="4"/>
      <c r="AO1125" s="4"/>
      <c r="AP1125" s="4"/>
      <c r="AQ1125" s="4"/>
      <c r="AR1125" s="4"/>
      <c r="AS1125" s="4"/>
      <c r="AT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K1125" s="4"/>
    </row>
    <row r="1126" spans="1:63" x14ac:dyDescent="0.3">
      <c r="A1126" s="103"/>
      <c r="B1126" s="103"/>
      <c r="C1126" s="103"/>
      <c r="D1126" s="208"/>
      <c r="F1126" s="178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U1126" s="4"/>
      <c r="V1126" s="4"/>
      <c r="W1126" s="4"/>
      <c r="X1126" s="4"/>
      <c r="Y1126" s="4"/>
      <c r="Z1126" s="4"/>
      <c r="AA1126" s="4"/>
      <c r="AB1126" s="4"/>
      <c r="AD1126" s="4"/>
      <c r="AE1126" s="4"/>
      <c r="AF1126" s="4"/>
      <c r="AH1126" s="4"/>
      <c r="AJ1126" s="4"/>
      <c r="AK1126" s="4"/>
      <c r="AL1126" s="4"/>
      <c r="AN1126" s="4"/>
      <c r="AO1126" s="4"/>
      <c r="AP1126" s="4"/>
      <c r="AQ1126" s="4"/>
      <c r="AR1126" s="4"/>
      <c r="AS1126" s="4"/>
      <c r="AT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K1126" s="4"/>
    </row>
    <row r="1127" spans="1:63" x14ac:dyDescent="0.3">
      <c r="A1127" s="103"/>
      <c r="B1127" s="103"/>
      <c r="C1127" s="103"/>
      <c r="D1127" s="208"/>
      <c r="F1127" s="178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U1127" s="4"/>
      <c r="V1127" s="4"/>
      <c r="W1127" s="4"/>
      <c r="X1127" s="4"/>
      <c r="Y1127" s="4"/>
      <c r="Z1127" s="4"/>
      <c r="AA1127" s="4"/>
      <c r="AB1127" s="4"/>
      <c r="AD1127" s="4"/>
      <c r="AE1127" s="4"/>
      <c r="AF1127" s="4"/>
      <c r="AH1127" s="4"/>
      <c r="AJ1127" s="4"/>
      <c r="AK1127" s="4"/>
      <c r="AL1127" s="4"/>
      <c r="AN1127" s="4"/>
      <c r="AO1127" s="4"/>
      <c r="AP1127" s="4"/>
      <c r="AQ1127" s="4"/>
      <c r="AR1127" s="4"/>
      <c r="AS1127" s="4"/>
      <c r="AT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K1127" s="4"/>
    </row>
    <row r="1128" spans="1:63" x14ac:dyDescent="0.3">
      <c r="A1128" s="103"/>
      <c r="B1128" s="103"/>
      <c r="C1128" s="103"/>
      <c r="D1128" s="208"/>
      <c r="F1128" s="178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U1128" s="4"/>
      <c r="V1128" s="4"/>
      <c r="W1128" s="4"/>
      <c r="X1128" s="4"/>
      <c r="Y1128" s="4"/>
      <c r="Z1128" s="4"/>
      <c r="AA1128" s="4"/>
      <c r="AB1128" s="4"/>
      <c r="AD1128" s="4"/>
      <c r="AE1128" s="4"/>
      <c r="AF1128" s="4"/>
      <c r="AH1128" s="4"/>
      <c r="AJ1128" s="4"/>
      <c r="AK1128" s="4"/>
      <c r="AL1128" s="4"/>
      <c r="AN1128" s="4"/>
      <c r="AO1128" s="4"/>
      <c r="AP1128" s="4"/>
      <c r="AQ1128" s="4"/>
      <c r="AR1128" s="4"/>
      <c r="AS1128" s="4"/>
      <c r="AT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K1128" s="4"/>
    </row>
    <row r="1129" spans="1:63" x14ac:dyDescent="0.3">
      <c r="A1129" s="103"/>
      <c r="B1129" s="103"/>
      <c r="C1129" s="103"/>
      <c r="D1129" s="208"/>
      <c r="F1129" s="178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U1129" s="4"/>
      <c r="V1129" s="4"/>
      <c r="W1129" s="4"/>
      <c r="X1129" s="4"/>
      <c r="Y1129" s="4"/>
      <c r="Z1129" s="4"/>
      <c r="AA1129" s="4"/>
      <c r="AB1129" s="4"/>
      <c r="AD1129" s="4"/>
      <c r="AE1129" s="4"/>
      <c r="AF1129" s="4"/>
      <c r="AH1129" s="4"/>
      <c r="AJ1129" s="4"/>
      <c r="AK1129" s="4"/>
      <c r="AL1129" s="4"/>
      <c r="AN1129" s="4"/>
      <c r="AO1129" s="4"/>
      <c r="AP1129" s="4"/>
      <c r="AQ1129" s="4"/>
      <c r="AR1129" s="4"/>
      <c r="AS1129" s="4"/>
      <c r="AT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K1129" s="4"/>
    </row>
    <row r="1130" spans="1:63" x14ac:dyDescent="0.3">
      <c r="A1130" s="103"/>
      <c r="B1130" s="103"/>
      <c r="C1130" s="103"/>
      <c r="D1130" s="208"/>
      <c r="F1130" s="178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U1130" s="4"/>
      <c r="V1130" s="4"/>
      <c r="W1130" s="4"/>
      <c r="X1130" s="4"/>
      <c r="Y1130" s="4"/>
      <c r="Z1130" s="4"/>
      <c r="AA1130" s="4"/>
      <c r="AB1130" s="4"/>
      <c r="AD1130" s="4"/>
      <c r="AE1130" s="4"/>
      <c r="AF1130" s="4"/>
      <c r="AH1130" s="4"/>
      <c r="AJ1130" s="4"/>
      <c r="AK1130" s="4"/>
      <c r="AL1130" s="4"/>
      <c r="AN1130" s="4"/>
      <c r="AO1130" s="4"/>
      <c r="AP1130" s="4"/>
      <c r="AQ1130" s="4"/>
      <c r="AR1130" s="4"/>
      <c r="AS1130" s="4"/>
      <c r="AT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K1130" s="4"/>
    </row>
    <row r="1131" spans="1:63" x14ac:dyDescent="0.3">
      <c r="A1131" s="103"/>
      <c r="B1131" s="103"/>
      <c r="C1131" s="103"/>
      <c r="D1131" s="208"/>
      <c r="F1131" s="178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U1131" s="4"/>
      <c r="V1131" s="4"/>
      <c r="W1131" s="4"/>
      <c r="X1131" s="4"/>
      <c r="Y1131" s="4"/>
      <c r="Z1131" s="4"/>
      <c r="AA1131" s="4"/>
      <c r="AB1131" s="4"/>
      <c r="AD1131" s="4"/>
      <c r="AE1131" s="4"/>
      <c r="AF1131" s="4"/>
      <c r="AH1131" s="4"/>
      <c r="AJ1131" s="4"/>
      <c r="AK1131" s="4"/>
      <c r="AL1131" s="4"/>
      <c r="AN1131" s="4"/>
      <c r="AO1131" s="4"/>
      <c r="AP1131" s="4"/>
      <c r="AQ1131" s="4"/>
      <c r="AR1131" s="4"/>
      <c r="AS1131" s="4"/>
      <c r="AT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K1131" s="4"/>
    </row>
    <row r="1132" spans="1:63" x14ac:dyDescent="0.3">
      <c r="A1132" s="103"/>
      <c r="B1132" s="103"/>
      <c r="C1132" s="103"/>
      <c r="D1132" s="208"/>
      <c r="F1132" s="178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U1132" s="4"/>
      <c r="V1132" s="4"/>
      <c r="W1132" s="4"/>
      <c r="X1132" s="4"/>
      <c r="Y1132" s="4"/>
      <c r="Z1132" s="4"/>
      <c r="AA1132" s="4"/>
      <c r="AB1132" s="4"/>
      <c r="AD1132" s="4"/>
      <c r="AE1132" s="4"/>
      <c r="AF1132" s="4"/>
      <c r="AH1132" s="4"/>
      <c r="AJ1132" s="4"/>
      <c r="AK1132" s="4"/>
      <c r="AL1132" s="4"/>
      <c r="AN1132" s="4"/>
      <c r="AO1132" s="4"/>
      <c r="AP1132" s="4"/>
      <c r="AQ1132" s="4"/>
      <c r="AR1132" s="4"/>
      <c r="AS1132" s="4"/>
      <c r="AT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K1132" s="4"/>
    </row>
    <row r="1133" spans="1:63" x14ac:dyDescent="0.3">
      <c r="A1133" s="103"/>
      <c r="B1133" s="103"/>
      <c r="C1133" s="103"/>
      <c r="D1133" s="208"/>
      <c r="F1133" s="178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U1133" s="4"/>
      <c r="V1133" s="4"/>
      <c r="W1133" s="4"/>
      <c r="X1133" s="4"/>
      <c r="Y1133" s="4"/>
      <c r="Z1133" s="4"/>
      <c r="AA1133" s="4"/>
      <c r="AB1133" s="4"/>
      <c r="AD1133" s="4"/>
      <c r="AE1133" s="4"/>
      <c r="AF1133" s="4"/>
      <c r="AH1133" s="4"/>
      <c r="AJ1133" s="4"/>
      <c r="AK1133" s="4"/>
      <c r="AL1133" s="4"/>
      <c r="AN1133" s="4"/>
      <c r="AO1133" s="4"/>
      <c r="AP1133" s="4"/>
      <c r="AQ1133" s="4"/>
      <c r="AR1133" s="4"/>
      <c r="AS1133" s="4"/>
      <c r="AT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K1133" s="4"/>
    </row>
    <row r="1134" spans="1:63" x14ac:dyDescent="0.3">
      <c r="A1134" s="103"/>
      <c r="B1134" s="103"/>
      <c r="C1134" s="103"/>
      <c r="D1134" s="208"/>
      <c r="F1134" s="178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U1134" s="4"/>
      <c r="V1134" s="4"/>
      <c r="W1134" s="4"/>
      <c r="X1134" s="4"/>
      <c r="Y1134" s="4"/>
      <c r="Z1134" s="4"/>
      <c r="AA1134" s="4"/>
      <c r="AB1134" s="4"/>
      <c r="AD1134" s="4"/>
      <c r="AE1134" s="4"/>
      <c r="AF1134" s="4"/>
      <c r="AH1134" s="4"/>
      <c r="AJ1134" s="4"/>
      <c r="AK1134" s="4"/>
      <c r="AL1134" s="4"/>
      <c r="AN1134" s="4"/>
      <c r="AO1134" s="4"/>
      <c r="AP1134" s="4"/>
      <c r="AQ1134" s="4"/>
      <c r="AR1134" s="4"/>
      <c r="AS1134" s="4"/>
      <c r="AT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K1134" s="4"/>
    </row>
    <row r="1135" spans="1:63" x14ac:dyDescent="0.3">
      <c r="A1135" s="103"/>
      <c r="B1135" s="103"/>
      <c r="C1135" s="103"/>
      <c r="D1135" s="208"/>
      <c r="F1135" s="178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U1135" s="4"/>
      <c r="V1135" s="4"/>
      <c r="W1135" s="4"/>
      <c r="X1135" s="4"/>
      <c r="Y1135" s="4"/>
      <c r="Z1135" s="4"/>
      <c r="AA1135" s="4"/>
      <c r="AB1135" s="4"/>
      <c r="AD1135" s="4"/>
      <c r="AE1135" s="4"/>
      <c r="AF1135" s="4"/>
      <c r="AH1135" s="4"/>
      <c r="AJ1135" s="4"/>
      <c r="AK1135" s="4"/>
      <c r="AL1135" s="4"/>
      <c r="AN1135" s="4"/>
      <c r="AO1135" s="4"/>
      <c r="AP1135" s="4"/>
      <c r="AQ1135" s="4"/>
      <c r="AR1135" s="4"/>
      <c r="AS1135" s="4"/>
      <c r="AT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K1135" s="4"/>
    </row>
    <row r="1136" spans="1:63" x14ac:dyDescent="0.3">
      <c r="A1136" s="103"/>
      <c r="B1136" s="103"/>
      <c r="C1136" s="103"/>
      <c r="D1136" s="208"/>
      <c r="F1136" s="178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U1136" s="4"/>
      <c r="V1136" s="4"/>
      <c r="W1136" s="4"/>
      <c r="X1136" s="4"/>
      <c r="Y1136" s="4"/>
      <c r="Z1136" s="4"/>
      <c r="AA1136" s="4"/>
      <c r="AB1136" s="4"/>
      <c r="AD1136" s="4"/>
      <c r="AE1136" s="4"/>
      <c r="AF1136" s="4"/>
      <c r="AH1136" s="4"/>
      <c r="AJ1136" s="4"/>
      <c r="AK1136" s="4"/>
      <c r="AL1136" s="4"/>
      <c r="AN1136" s="4"/>
      <c r="AO1136" s="4"/>
      <c r="AP1136" s="4"/>
      <c r="AQ1136" s="4"/>
      <c r="AR1136" s="4"/>
      <c r="AS1136" s="4"/>
      <c r="AT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K1136" s="4"/>
    </row>
    <row r="1137" spans="1:63" x14ac:dyDescent="0.3">
      <c r="A1137" s="103"/>
      <c r="B1137" s="103"/>
      <c r="C1137" s="103"/>
      <c r="D1137" s="208"/>
      <c r="F1137" s="178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U1137" s="4"/>
      <c r="V1137" s="4"/>
      <c r="W1137" s="4"/>
      <c r="X1137" s="4"/>
      <c r="Y1137" s="4"/>
      <c r="Z1137" s="4"/>
      <c r="AA1137" s="4"/>
      <c r="AB1137" s="4"/>
      <c r="AD1137" s="4"/>
      <c r="AE1137" s="4"/>
      <c r="AF1137" s="4"/>
      <c r="AH1137" s="4"/>
      <c r="AJ1137" s="4"/>
      <c r="AK1137" s="4"/>
      <c r="AL1137" s="4"/>
      <c r="AN1137" s="4"/>
      <c r="AO1137" s="4"/>
      <c r="AP1137" s="4"/>
      <c r="AQ1137" s="4"/>
      <c r="AR1137" s="4"/>
      <c r="AS1137" s="4"/>
      <c r="AT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K1137" s="4"/>
    </row>
    <row r="1138" spans="1:63" x14ac:dyDescent="0.3">
      <c r="A1138" s="103"/>
      <c r="B1138" s="103"/>
      <c r="C1138" s="103"/>
      <c r="D1138" s="208"/>
      <c r="F1138" s="178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U1138" s="4"/>
      <c r="V1138" s="4"/>
      <c r="W1138" s="4"/>
      <c r="X1138" s="4"/>
      <c r="Y1138" s="4"/>
      <c r="Z1138" s="4"/>
      <c r="AA1138" s="4"/>
      <c r="AB1138" s="4"/>
      <c r="AD1138" s="4"/>
      <c r="AE1138" s="4"/>
      <c r="AF1138" s="4"/>
      <c r="AH1138" s="4"/>
      <c r="AJ1138" s="4"/>
      <c r="AK1138" s="4"/>
      <c r="AL1138" s="4"/>
      <c r="AN1138" s="4"/>
      <c r="AO1138" s="4"/>
      <c r="AP1138" s="4"/>
      <c r="AQ1138" s="4"/>
      <c r="AR1138" s="4"/>
      <c r="AS1138" s="4"/>
      <c r="AT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K1138" s="4"/>
    </row>
    <row r="1139" spans="1:63" x14ac:dyDescent="0.3">
      <c r="A1139" s="103"/>
      <c r="B1139" s="103"/>
      <c r="C1139" s="103"/>
      <c r="D1139" s="208"/>
      <c r="F1139" s="178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U1139" s="4"/>
      <c r="V1139" s="4"/>
      <c r="W1139" s="4"/>
      <c r="X1139" s="4"/>
      <c r="Y1139" s="4"/>
      <c r="Z1139" s="4"/>
      <c r="AA1139" s="4"/>
      <c r="AB1139" s="4"/>
      <c r="AD1139" s="4"/>
      <c r="AE1139" s="4"/>
      <c r="AF1139" s="4"/>
      <c r="AH1139" s="4"/>
      <c r="AJ1139" s="4"/>
      <c r="AK1139" s="4"/>
      <c r="AL1139" s="4"/>
      <c r="AN1139" s="4"/>
      <c r="AO1139" s="4"/>
      <c r="AP1139" s="4"/>
      <c r="AQ1139" s="4"/>
      <c r="AR1139" s="4"/>
      <c r="AS1139" s="4"/>
      <c r="AT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K1139" s="4"/>
    </row>
    <row r="1140" spans="1:63" x14ac:dyDescent="0.3">
      <c r="A1140" s="103"/>
      <c r="B1140" s="103"/>
      <c r="C1140" s="103"/>
      <c r="D1140" s="208"/>
      <c r="F1140" s="178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U1140" s="4"/>
      <c r="V1140" s="4"/>
      <c r="W1140" s="4"/>
      <c r="X1140" s="4"/>
      <c r="Y1140" s="4"/>
      <c r="Z1140" s="4"/>
      <c r="AA1140" s="4"/>
      <c r="AB1140" s="4"/>
      <c r="AD1140" s="4"/>
      <c r="AE1140" s="4"/>
      <c r="AF1140" s="4"/>
      <c r="AH1140" s="4"/>
      <c r="AJ1140" s="4"/>
      <c r="AK1140" s="4"/>
      <c r="AL1140" s="4"/>
      <c r="AN1140" s="4"/>
      <c r="AO1140" s="4"/>
      <c r="AP1140" s="4"/>
      <c r="AQ1140" s="4"/>
      <c r="AR1140" s="4"/>
      <c r="AS1140" s="4"/>
      <c r="AT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K1140" s="4"/>
    </row>
    <row r="1141" spans="1:63" x14ac:dyDescent="0.3">
      <c r="A1141" s="103"/>
      <c r="B1141" s="103"/>
      <c r="C1141" s="103"/>
      <c r="D1141" s="208"/>
      <c r="F1141" s="178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U1141" s="4"/>
      <c r="V1141" s="4"/>
      <c r="W1141" s="4"/>
      <c r="X1141" s="4"/>
      <c r="Y1141" s="4"/>
      <c r="Z1141" s="4"/>
      <c r="AA1141" s="4"/>
      <c r="AB1141" s="4"/>
      <c r="AD1141" s="4"/>
      <c r="AE1141" s="4"/>
      <c r="AF1141" s="4"/>
      <c r="AH1141" s="4"/>
      <c r="AJ1141" s="4"/>
      <c r="AK1141" s="4"/>
      <c r="AL1141" s="4"/>
      <c r="AN1141" s="4"/>
      <c r="AO1141" s="4"/>
      <c r="AP1141" s="4"/>
      <c r="AQ1141" s="4"/>
      <c r="AR1141" s="4"/>
      <c r="AS1141" s="4"/>
      <c r="AT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K1141" s="4"/>
    </row>
    <row r="1142" spans="1:63" x14ac:dyDescent="0.3">
      <c r="A1142" s="103"/>
      <c r="B1142" s="103"/>
      <c r="C1142" s="103"/>
      <c r="D1142" s="208"/>
      <c r="F1142" s="178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U1142" s="4"/>
      <c r="V1142" s="4"/>
      <c r="W1142" s="4"/>
      <c r="X1142" s="4"/>
      <c r="Y1142" s="4"/>
      <c r="Z1142" s="4"/>
      <c r="AA1142" s="4"/>
      <c r="AB1142" s="4"/>
      <c r="AD1142" s="4"/>
      <c r="AE1142" s="4"/>
      <c r="AF1142" s="4"/>
      <c r="AH1142" s="4"/>
      <c r="AJ1142" s="4"/>
      <c r="AK1142" s="4"/>
      <c r="AL1142" s="4"/>
      <c r="AN1142" s="4"/>
      <c r="AO1142" s="4"/>
      <c r="AP1142" s="4"/>
      <c r="AQ1142" s="4"/>
      <c r="AR1142" s="4"/>
      <c r="AS1142" s="4"/>
      <c r="AT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K1142" s="4"/>
    </row>
    <row r="1143" spans="1:63" x14ac:dyDescent="0.3">
      <c r="A1143" s="103"/>
      <c r="B1143" s="103"/>
      <c r="C1143" s="103"/>
      <c r="D1143" s="208"/>
      <c r="F1143" s="178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U1143" s="4"/>
      <c r="V1143" s="4"/>
      <c r="W1143" s="4"/>
      <c r="X1143" s="4"/>
      <c r="Y1143" s="4"/>
      <c r="Z1143" s="4"/>
      <c r="AA1143" s="4"/>
      <c r="AB1143" s="4"/>
      <c r="AD1143" s="4"/>
      <c r="AE1143" s="4"/>
      <c r="AF1143" s="4"/>
      <c r="AH1143" s="4"/>
      <c r="AJ1143" s="4"/>
      <c r="AK1143" s="4"/>
      <c r="AL1143" s="4"/>
      <c r="AN1143" s="4"/>
      <c r="AO1143" s="4"/>
      <c r="AP1143" s="4"/>
      <c r="AQ1143" s="4"/>
      <c r="AR1143" s="4"/>
      <c r="AS1143" s="4"/>
      <c r="AT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K1143" s="4"/>
    </row>
    <row r="1144" spans="1:63" x14ac:dyDescent="0.3">
      <c r="A1144" s="103"/>
      <c r="B1144" s="103"/>
      <c r="C1144" s="103"/>
      <c r="D1144" s="208"/>
      <c r="F1144" s="178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U1144" s="4"/>
      <c r="V1144" s="4"/>
      <c r="W1144" s="4"/>
      <c r="X1144" s="4"/>
      <c r="Y1144" s="4"/>
      <c r="Z1144" s="4"/>
      <c r="AA1144" s="4"/>
      <c r="AB1144" s="4"/>
      <c r="AD1144" s="4"/>
      <c r="AE1144" s="4"/>
      <c r="AF1144" s="4"/>
      <c r="AH1144" s="4"/>
      <c r="AJ1144" s="4"/>
      <c r="AK1144" s="4"/>
      <c r="AL1144" s="4"/>
      <c r="AN1144" s="4"/>
      <c r="AO1144" s="4"/>
      <c r="AP1144" s="4"/>
      <c r="AQ1144" s="4"/>
      <c r="AR1144" s="4"/>
      <c r="AS1144" s="4"/>
      <c r="AT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K1144" s="4"/>
    </row>
    <row r="1145" spans="1:63" x14ac:dyDescent="0.3">
      <c r="A1145" s="103"/>
      <c r="B1145" s="103"/>
      <c r="C1145" s="103"/>
      <c r="D1145" s="208"/>
      <c r="F1145" s="178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U1145" s="4"/>
      <c r="V1145" s="4"/>
      <c r="W1145" s="4"/>
      <c r="X1145" s="4"/>
      <c r="Y1145" s="4"/>
      <c r="Z1145" s="4"/>
      <c r="AA1145" s="4"/>
      <c r="AB1145" s="4"/>
      <c r="AD1145" s="4"/>
      <c r="AE1145" s="4"/>
      <c r="AF1145" s="4"/>
      <c r="AH1145" s="4"/>
      <c r="AJ1145" s="4"/>
      <c r="AK1145" s="4"/>
      <c r="AL1145" s="4"/>
      <c r="AN1145" s="4"/>
      <c r="AO1145" s="4"/>
      <c r="AP1145" s="4"/>
      <c r="AQ1145" s="4"/>
      <c r="AR1145" s="4"/>
      <c r="AS1145" s="4"/>
      <c r="AT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K1145" s="4"/>
    </row>
    <row r="1146" spans="1:63" x14ac:dyDescent="0.3">
      <c r="A1146" s="103"/>
      <c r="B1146" s="103"/>
      <c r="C1146" s="103"/>
      <c r="D1146" s="208"/>
      <c r="F1146" s="178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U1146" s="4"/>
      <c r="V1146" s="4"/>
      <c r="W1146" s="4"/>
      <c r="X1146" s="4"/>
      <c r="Y1146" s="4"/>
      <c r="Z1146" s="4"/>
      <c r="AA1146" s="4"/>
      <c r="AB1146" s="4"/>
      <c r="AD1146" s="4"/>
      <c r="AE1146" s="4"/>
      <c r="AF1146" s="4"/>
      <c r="AH1146" s="4"/>
      <c r="AJ1146" s="4"/>
      <c r="AK1146" s="4"/>
      <c r="AL1146" s="4"/>
      <c r="AN1146" s="4"/>
      <c r="AO1146" s="4"/>
      <c r="AP1146" s="4"/>
      <c r="AQ1146" s="4"/>
      <c r="AR1146" s="4"/>
      <c r="AS1146" s="4"/>
      <c r="AT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K1146" s="4"/>
    </row>
    <row r="1147" spans="1:63" x14ac:dyDescent="0.3">
      <c r="A1147" s="103"/>
      <c r="B1147" s="103"/>
      <c r="C1147" s="103"/>
      <c r="D1147" s="208"/>
      <c r="F1147" s="178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U1147" s="4"/>
      <c r="V1147" s="4"/>
      <c r="W1147" s="4"/>
      <c r="X1147" s="4"/>
      <c r="Y1147" s="4"/>
      <c r="Z1147" s="4"/>
      <c r="AA1147" s="4"/>
      <c r="AB1147" s="4"/>
      <c r="AD1147" s="4"/>
      <c r="AE1147" s="4"/>
      <c r="AF1147" s="4"/>
      <c r="AH1147" s="4"/>
      <c r="AJ1147" s="4"/>
      <c r="AK1147" s="4"/>
      <c r="AL1147" s="4"/>
      <c r="AN1147" s="4"/>
      <c r="AO1147" s="4"/>
      <c r="AP1147" s="4"/>
      <c r="AQ1147" s="4"/>
      <c r="AR1147" s="4"/>
      <c r="AS1147" s="4"/>
      <c r="AT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K1147" s="4"/>
    </row>
    <row r="1148" spans="1:63" x14ac:dyDescent="0.3">
      <c r="A1148" s="103"/>
      <c r="B1148" s="103"/>
      <c r="C1148" s="103"/>
      <c r="D1148" s="208"/>
      <c r="F1148" s="178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U1148" s="4"/>
      <c r="V1148" s="4"/>
      <c r="W1148" s="4"/>
      <c r="X1148" s="4"/>
      <c r="Y1148" s="4"/>
      <c r="Z1148" s="4"/>
      <c r="AA1148" s="4"/>
      <c r="AB1148" s="4"/>
      <c r="AD1148" s="4"/>
      <c r="AE1148" s="4"/>
      <c r="AF1148" s="4"/>
      <c r="AH1148" s="4"/>
      <c r="AJ1148" s="4"/>
      <c r="AK1148" s="4"/>
      <c r="AL1148" s="4"/>
      <c r="AN1148" s="4"/>
      <c r="AO1148" s="4"/>
      <c r="AP1148" s="4"/>
      <c r="AQ1148" s="4"/>
      <c r="AR1148" s="4"/>
      <c r="AS1148" s="4"/>
      <c r="AT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K1148" s="4"/>
    </row>
    <row r="1149" spans="1:63" x14ac:dyDescent="0.3">
      <c r="A1149" s="103"/>
      <c r="B1149" s="103"/>
      <c r="C1149" s="103"/>
      <c r="D1149" s="208"/>
      <c r="F1149" s="178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U1149" s="4"/>
      <c r="V1149" s="4"/>
      <c r="W1149" s="4"/>
      <c r="X1149" s="4"/>
      <c r="Y1149" s="4"/>
      <c r="Z1149" s="4"/>
      <c r="AA1149" s="4"/>
      <c r="AB1149" s="4"/>
      <c r="AD1149" s="4"/>
      <c r="AE1149" s="4"/>
      <c r="AF1149" s="4"/>
      <c r="AH1149" s="4"/>
      <c r="AJ1149" s="4"/>
      <c r="AK1149" s="4"/>
      <c r="AL1149" s="4"/>
      <c r="AN1149" s="4"/>
      <c r="AO1149" s="4"/>
      <c r="AP1149" s="4"/>
      <c r="AQ1149" s="4"/>
      <c r="AR1149" s="4"/>
      <c r="AS1149" s="4"/>
      <c r="AT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K1149" s="4"/>
    </row>
    <row r="1150" spans="1:63" x14ac:dyDescent="0.3">
      <c r="A1150" s="103"/>
      <c r="B1150" s="103"/>
      <c r="C1150" s="103"/>
      <c r="D1150" s="208"/>
      <c r="F1150" s="178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U1150" s="4"/>
      <c r="V1150" s="4"/>
      <c r="W1150" s="4"/>
      <c r="X1150" s="4"/>
      <c r="Y1150" s="4"/>
      <c r="Z1150" s="4"/>
      <c r="AA1150" s="4"/>
      <c r="AB1150" s="4"/>
      <c r="AD1150" s="4"/>
      <c r="AE1150" s="4"/>
      <c r="AF1150" s="4"/>
      <c r="AH1150" s="4"/>
      <c r="AJ1150" s="4"/>
      <c r="AK1150" s="4"/>
      <c r="AL1150" s="4"/>
      <c r="AN1150" s="4"/>
      <c r="AO1150" s="4"/>
      <c r="AP1150" s="4"/>
      <c r="AQ1150" s="4"/>
      <c r="AR1150" s="4"/>
      <c r="AS1150" s="4"/>
      <c r="AT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K1150" s="4"/>
    </row>
    <row r="1151" spans="1:63" x14ac:dyDescent="0.3">
      <c r="A1151" s="103"/>
      <c r="B1151" s="103"/>
      <c r="C1151" s="103"/>
      <c r="D1151" s="208"/>
      <c r="F1151" s="178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U1151" s="4"/>
      <c r="V1151" s="4"/>
      <c r="W1151" s="4"/>
      <c r="X1151" s="4"/>
      <c r="Y1151" s="4"/>
      <c r="Z1151" s="4"/>
      <c r="AA1151" s="4"/>
      <c r="AB1151" s="4"/>
      <c r="AD1151" s="4"/>
      <c r="AE1151" s="4"/>
      <c r="AF1151" s="4"/>
      <c r="AH1151" s="4"/>
      <c r="AJ1151" s="4"/>
      <c r="AK1151" s="4"/>
      <c r="AL1151" s="4"/>
      <c r="AN1151" s="4"/>
      <c r="AO1151" s="4"/>
      <c r="AP1151" s="4"/>
      <c r="AQ1151" s="4"/>
      <c r="AR1151" s="4"/>
      <c r="AS1151" s="4"/>
      <c r="AT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K1151" s="4"/>
    </row>
    <row r="1152" spans="1:63" x14ac:dyDescent="0.3">
      <c r="A1152" s="103"/>
      <c r="B1152" s="103"/>
      <c r="C1152" s="103"/>
      <c r="D1152" s="208"/>
      <c r="F1152" s="178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U1152" s="4"/>
      <c r="V1152" s="4"/>
      <c r="W1152" s="4"/>
      <c r="X1152" s="4"/>
      <c r="Y1152" s="4"/>
      <c r="Z1152" s="4"/>
      <c r="AA1152" s="4"/>
      <c r="AB1152" s="4"/>
      <c r="AD1152" s="4"/>
      <c r="AE1152" s="4"/>
      <c r="AF1152" s="4"/>
      <c r="AH1152" s="4"/>
      <c r="AJ1152" s="4"/>
      <c r="AK1152" s="4"/>
      <c r="AL1152" s="4"/>
      <c r="AN1152" s="4"/>
      <c r="AO1152" s="4"/>
      <c r="AP1152" s="4"/>
      <c r="AQ1152" s="4"/>
      <c r="AR1152" s="4"/>
      <c r="AS1152" s="4"/>
      <c r="AT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K1152" s="4"/>
    </row>
    <row r="1153" spans="1:63" x14ac:dyDescent="0.3">
      <c r="A1153" s="103"/>
      <c r="B1153" s="103"/>
      <c r="C1153" s="103"/>
      <c r="D1153" s="208"/>
      <c r="F1153" s="178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U1153" s="4"/>
      <c r="V1153" s="4"/>
      <c r="W1153" s="4"/>
      <c r="X1153" s="4"/>
      <c r="Y1153" s="4"/>
      <c r="Z1153" s="4"/>
      <c r="AA1153" s="4"/>
      <c r="AB1153" s="4"/>
      <c r="AD1153" s="4"/>
      <c r="AE1153" s="4"/>
      <c r="AF1153" s="4"/>
      <c r="AH1153" s="4"/>
      <c r="AJ1153" s="4"/>
      <c r="AK1153" s="4"/>
      <c r="AL1153" s="4"/>
      <c r="AN1153" s="4"/>
      <c r="AO1153" s="4"/>
      <c r="AP1153" s="4"/>
      <c r="AQ1153" s="4"/>
      <c r="AR1153" s="4"/>
      <c r="AS1153" s="4"/>
      <c r="AT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K1153" s="4"/>
    </row>
    <row r="1154" spans="1:63" x14ac:dyDescent="0.3">
      <c r="A1154" s="103"/>
      <c r="B1154" s="103"/>
      <c r="C1154" s="103"/>
      <c r="D1154" s="208"/>
      <c r="F1154" s="178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U1154" s="4"/>
      <c r="V1154" s="4"/>
      <c r="W1154" s="4"/>
      <c r="X1154" s="4"/>
      <c r="Y1154" s="4"/>
      <c r="Z1154" s="4"/>
      <c r="AA1154" s="4"/>
      <c r="AB1154" s="4"/>
      <c r="AD1154" s="4"/>
      <c r="AE1154" s="4"/>
      <c r="AF1154" s="4"/>
      <c r="AH1154" s="4"/>
      <c r="AJ1154" s="4"/>
      <c r="AK1154" s="4"/>
      <c r="AL1154" s="4"/>
      <c r="AN1154" s="4"/>
      <c r="AO1154" s="4"/>
      <c r="AP1154" s="4"/>
      <c r="AQ1154" s="4"/>
      <c r="AR1154" s="4"/>
      <c r="AS1154" s="4"/>
      <c r="AT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K1154" s="4"/>
    </row>
    <row r="1155" spans="1:63" x14ac:dyDescent="0.3">
      <c r="A1155" s="103"/>
      <c r="B1155" s="103"/>
      <c r="C1155" s="103"/>
      <c r="D1155" s="208"/>
      <c r="F1155" s="178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U1155" s="4"/>
      <c r="V1155" s="4"/>
      <c r="W1155" s="4"/>
      <c r="X1155" s="4"/>
      <c r="Y1155" s="4"/>
      <c r="Z1155" s="4"/>
      <c r="AA1155" s="4"/>
      <c r="AB1155" s="4"/>
      <c r="AD1155" s="4"/>
      <c r="AE1155" s="4"/>
      <c r="AF1155" s="4"/>
      <c r="AH1155" s="4"/>
      <c r="AJ1155" s="4"/>
      <c r="AK1155" s="4"/>
      <c r="AL1155" s="4"/>
      <c r="AN1155" s="4"/>
      <c r="AO1155" s="4"/>
      <c r="AP1155" s="4"/>
      <c r="AQ1155" s="4"/>
      <c r="AR1155" s="4"/>
      <c r="AS1155" s="4"/>
      <c r="AT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K1155" s="4"/>
    </row>
    <row r="1156" spans="1:63" x14ac:dyDescent="0.3">
      <c r="A1156" s="103"/>
      <c r="B1156" s="103"/>
      <c r="C1156" s="103"/>
      <c r="D1156" s="208"/>
      <c r="F1156" s="178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U1156" s="4"/>
      <c r="V1156" s="4"/>
      <c r="W1156" s="4"/>
      <c r="X1156" s="4"/>
      <c r="Y1156" s="4"/>
      <c r="Z1156" s="4"/>
      <c r="AA1156" s="4"/>
      <c r="AB1156" s="4"/>
      <c r="AD1156" s="4"/>
      <c r="AE1156" s="4"/>
      <c r="AF1156" s="4"/>
      <c r="AH1156" s="4"/>
      <c r="AJ1156" s="4"/>
      <c r="AK1156" s="4"/>
      <c r="AL1156" s="4"/>
      <c r="AN1156" s="4"/>
      <c r="AO1156" s="4"/>
      <c r="AP1156" s="4"/>
      <c r="AQ1156" s="4"/>
      <c r="AR1156" s="4"/>
      <c r="AS1156" s="4"/>
      <c r="AT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K1156" s="4"/>
    </row>
    <row r="1157" spans="1:63" x14ac:dyDescent="0.3">
      <c r="A1157" s="103"/>
      <c r="B1157" s="103"/>
      <c r="C1157" s="103"/>
      <c r="D1157" s="208"/>
      <c r="F1157" s="178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U1157" s="4"/>
      <c r="V1157" s="4"/>
      <c r="W1157" s="4"/>
      <c r="X1157" s="4"/>
      <c r="Y1157" s="4"/>
      <c r="Z1157" s="4"/>
      <c r="AA1157" s="4"/>
      <c r="AB1157" s="4"/>
      <c r="AD1157" s="4"/>
      <c r="AE1157" s="4"/>
      <c r="AF1157" s="4"/>
      <c r="AH1157" s="4"/>
      <c r="AJ1157" s="4"/>
      <c r="AK1157" s="4"/>
      <c r="AL1157" s="4"/>
      <c r="AN1157" s="4"/>
      <c r="AO1157" s="4"/>
      <c r="AP1157" s="4"/>
      <c r="AQ1157" s="4"/>
      <c r="AR1157" s="4"/>
      <c r="AS1157" s="4"/>
      <c r="AT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K1157" s="4"/>
    </row>
    <row r="1158" spans="1:63" x14ac:dyDescent="0.3">
      <c r="A1158" s="103"/>
      <c r="B1158" s="103"/>
      <c r="C1158" s="103"/>
      <c r="D1158" s="208"/>
      <c r="F1158" s="178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U1158" s="4"/>
      <c r="V1158" s="4"/>
      <c r="W1158" s="4"/>
      <c r="X1158" s="4"/>
      <c r="Y1158" s="4"/>
      <c r="Z1158" s="4"/>
      <c r="AA1158" s="4"/>
      <c r="AB1158" s="4"/>
      <c r="AD1158" s="4"/>
      <c r="AE1158" s="4"/>
      <c r="AF1158" s="4"/>
      <c r="AH1158" s="4"/>
      <c r="AJ1158" s="4"/>
      <c r="AK1158" s="4"/>
      <c r="AL1158" s="4"/>
      <c r="AN1158" s="4"/>
      <c r="AO1158" s="4"/>
      <c r="AP1158" s="4"/>
      <c r="AQ1158" s="4"/>
      <c r="AR1158" s="4"/>
      <c r="AS1158" s="4"/>
      <c r="AT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K1158" s="4"/>
    </row>
    <row r="1159" spans="1:63" x14ac:dyDescent="0.3">
      <c r="A1159" s="103"/>
      <c r="B1159" s="103"/>
      <c r="C1159" s="103"/>
      <c r="D1159" s="208"/>
      <c r="F1159" s="178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U1159" s="4"/>
      <c r="V1159" s="4"/>
      <c r="W1159" s="4"/>
      <c r="X1159" s="4"/>
      <c r="Y1159" s="4"/>
      <c r="Z1159" s="4"/>
      <c r="AA1159" s="4"/>
      <c r="AB1159" s="4"/>
      <c r="AD1159" s="4"/>
      <c r="AE1159" s="4"/>
      <c r="AF1159" s="4"/>
      <c r="AH1159" s="4"/>
      <c r="AJ1159" s="4"/>
      <c r="AK1159" s="4"/>
      <c r="AL1159" s="4"/>
      <c r="AN1159" s="4"/>
      <c r="AO1159" s="4"/>
      <c r="AP1159" s="4"/>
      <c r="AQ1159" s="4"/>
      <c r="AR1159" s="4"/>
      <c r="AS1159" s="4"/>
      <c r="AT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K1159" s="4"/>
    </row>
    <row r="1160" spans="1:63" x14ac:dyDescent="0.3">
      <c r="A1160" s="103"/>
      <c r="B1160" s="103"/>
      <c r="C1160" s="103"/>
      <c r="D1160" s="208"/>
      <c r="F1160" s="178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U1160" s="4"/>
      <c r="V1160" s="4"/>
      <c r="W1160" s="4"/>
      <c r="X1160" s="4"/>
      <c r="Y1160" s="4"/>
      <c r="Z1160" s="4"/>
      <c r="AA1160" s="4"/>
      <c r="AB1160" s="4"/>
      <c r="AD1160" s="4"/>
      <c r="AE1160" s="4"/>
      <c r="AF1160" s="4"/>
      <c r="AH1160" s="4"/>
      <c r="AJ1160" s="4"/>
      <c r="AK1160" s="4"/>
      <c r="AL1160" s="4"/>
      <c r="AN1160" s="4"/>
      <c r="AO1160" s="4"/>
      <c r="AP1160" s="4"/>
      <c r="AQ1160" s="4"/>
      <c r="AR1160" s="4"/>
      <c r="AS1160" s="4"/>
      <c r="AT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K1160" s="4"/>
    </row>
    <row r="1161" spans="1:63" x14ac:dyDescent="0.3">
      <c r="A1161" s="103"/>
      <c r="B1161" s="103"/>
      <c r="C1161" s="103"/>
      <c r="D1161" s="208"/>
      <c r="F1161" s="178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U1161" s="4"/>
      <c r="V1161" s="4"/>
      <c r="W1161" s="4"/>
      <c r="X1161" s="4"/>
      <c r="Y1161" s="4"/>
      <c r="Z1161" s="4"/>
      <c r="AA1161" s="4"/>
      <c r="AB1161" s="4"/>
      <c r="AD1161" s="4"/>
      <c r="AE1161" s="4"/>
      <c r="AF1161" s="4"/>
      <c r="AH1161" s="4"/>
      <c r="AJ1161" s="4"/>
      <c r="AK1161" s="4"/>
      <c r="AL1161" s="4"/>
      <c r="AN1161" s="4"/>
      <c r="AO1161" s="4"/>
      <c r="AP1161" s="4"/>
      <c r="AQ1161" s="4"/>
      <c r="AR1161" s="4"/>
      <c r="AS1161" s="4"/>
      <c r="AT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K1161" s="4"/>
    </row>
    <row r="1162" spans="1:63" x14ac:dyDescent="0.3">
      <c r="A1162" s="103"/>
      <c r="B1162" s="103"/>
      <c r="C1162" s="103"/>
      <c r="D1162" s="208"/>
      <c r="F1162" s="178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U1162" s="4"/>
      <c r="V1162" s="4"/>
      <c r="W1162" s="4"/>
      <c r="X1162" s="4"/>
      <c r="Y1162" s="4"/>
      <c r="Z1162" s="4"/>
      <c r="AA1162" s="4"/>
      <c r="AB1162" s="4"/>
      <c r="AD1162" s="4"/>
      <c r="AE1162" s="4"/>
      <c r="AF1162" s="4"/>
      <c r="AH1162" s="4"/>
      <c r="AJ1162" s="4"/>
      <c r="AK1162" s="4"/>
      <c r="AL1162" s="4"/>
      <c r="AN1162" s="4"/>
      <c r="AO1162" s="4"/>
      <c r="AP1162" s="4"/>
      <c r="AQ1162" s="4"/>
      <c r="AR1162" s="4"/>
      <c r="AS1162" s="4"/>
      <c r="AT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K1162" s="4"/>
    </row>
    <row r="1163" spans="1:63" x14ac:dyDescent="0.3">
      <c r="A1163" s="103"/>
      <c r="B1163" s="103"/>
      <c r="C1163" s="103"/>
      <c r="D1163" s="208"/>
      <c r="F1163" s="178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U1163" s="4"/>
      <c r="V1163" s="4"/>
      <c r="W1163" s="4"/>
      <c r="X1163" s="4"/>
      <c r="Y1163" s="4"/>
      <c r="Z1163" s="4"/>
      <c r="AA1163" s="4"/>
      <c r="AB1163" s="4"/>
      <c r="AD1163" s="4"/>
      <c r="AE1163" s="4"/>
      <c r="AF1163" s="4"/>
      <c r="AH1163" s="4"/>
      <c r="AJ1163" s="4"/>
      <c r="AK1163" s="4"/>
      <c r="AL1163" s="4"/>
      <c r="AN1163" s="4"/>
      <c r="AO1163" s="4"/>
      <c r="AP1163" s="4"/>
      <c r="AQ1163" s="4"/>
      <c r="AR1163" s="4"/>
      <c r="AS1163" s="4"/>
      <c r="AT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K1163" s="4"/>
    </row>
    <row r="1164" spans="1:63" x14ac:dyDescent="0.3">
      <c r="A1164" s="103"/>
      <c r="B1164" s="103"/>
      <c r="C1164" s="103"/>
      <c r="D1164" s="208"/>
      <c r="F1164" s="178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U1164" s="4"/>
      <c r="V1164" s="4"/>
      <c r="W1164" s="4"/>
      <c r="X1164" s="4"/>
      <c r="Y1164" s="4"/>
      <c r="Z1164" s="4"/>
      <c r="AA1164" s="4"/>
      <c r="AB1164" s="4"/>
      <c r="AD1164" s="4"/>
      <c r="AE1164" s="4"/>
      <c r="AF1164" s="4"/>
      <c r="AH1164" s="4"/>
      <c r="AJ1164" s="4"/>
      <c r="AK1164" s="4"/>
      <c r="AL1164" s="4"/>
      <c r="AN1164" s="4"/>
      <c r="AO1164" s="4"/>
      <c r="AP1164" s="4"/>
      <c r="AQ1164" s="4"/>
      <c r="AR1164" s="4"/>
      <c r="AS1164" s="4"/>
      <c r="AT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K1164" s="4"/>
    </row>
    <row r="1165" spans="1:63" x14ac:dyDescent="0.3">
      <c r="A1165" s="103"/>
      <c r="B1165" s="103"/>
      <c r="C1165" s="103"/>
      <c r="D1165" s="208"/>
      <c r="F1165" s="178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U1165" s="4"/>
      <c r="V1165" s="4"/>
      <c r="W1165" s="4"/>
      <c r="X1165" s="4"/>
      <c r="Y1165" s="4"/>
      <c r="Z1165" s="4"/>
      <c r="AA1165" s="4"/>
      <c r="AB1165" s="4"/>
      <c r="AD1165" s="4"/>
      <c r="AE1165" s="4"/>
      <c r="AF1165" s="4"/>
      <c r="AH1165" s="4"/>
      <c r="AJ1165" s="4"/>
      <c r="AK1165" s="4"/>
      <c r="AL1165" s="4"/>
      <c r="AN1165" s="4"/>
      <c r="AO1165" s="4"/>
      <c r="AP1165" s="4"/>
      <c r="AQ1165" s="4"/>
      <c r="AR1165" s="4"/>
      <c r="AS1165" s="4"/>
      <c r="AT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K1165" s="4"/>
    </row>
    <row r="1166" spans="1:63" x14ac:dyDescent="0.3">
      <c r="A1166" s="103"/>
      <c r="B1166" s="103"/>
      <c r="C1166" s="103"/>
      <c r="D1166" s="208"/>
      <c r="F1166" s="178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U1166" s="4"/>
      <c r="V1166" s="4"/>
      <c r="W1166" s="4"/>
      <c r="X1166" s="4"/>
      <c r="Y1166" s="4"/>
      <c r="Z1166" s="4"/>
      <c r="AA1166" s="4"/>
      <c r="AB1166" s="4"/>
      <c r="AD1166" s="4"/>
      <c r="AE1166" s="4"/>
      <c r="AF1166" s="4"/>
      <c r="AH1166" s="4"/>
      <c r="AJ1166" s="4"/>
      <c r="AK1166" s="4"/>
      <c r="AL1166" s="4"/>
      <c r="AN1166" s="4"/>
      <c r="AO1166" s="4"/>
      <c r="AP1166" s="4"/>
      <c r="AQ1166" s="4"/>
      <c r="AR1166" s="4"/>
      <c r="AS1166" s="4"/>
      <c r="AT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K1166" s="4"/>
    </row>
    <row r="1167" spans="1:63" x14ac:dyDescent="0.3">
      <c r="A1167" s="103"/>
      <c r="B1167" s="103"/>
      <c r="C1167" s="103"/>
      <c r="D1167" s="208"/>
      <c r="F1167" s="178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U1167" s="4"/>
      <c r="V1167" s="4"/>
      <c r="W1167" s="4"/>
      <c r="X1167" s="4"/>
      <c r="Y1167" s="4"/>
      <c r="Z1167" s="4"/>
      <c r="AA1167" s="4"/>
      <c r="AB1167" s="4"/>
      <c r="AD1167" s="4"/>
      <c r="AE1167" s="4"/>
      <c r="AF1167" s="4"/>
      <c r="AH1167" s="4"/>
      <c r="AJ1167" s="4"/>
      <c r="AK1167" s="4"/>
      <c r="AL1167" s="4"/>
      <c r="AN1167" s="4"/>
      <c r="AO1167" s="4"/>
      <c r="AP1167" s="4"/>
      <c r="AQ1167" s="4"/>
      <c r="AR1167" s="4"/>
      <c r="AS1167" s="4"/>
      <c r="AT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K1167" s="4"/>
    </row>
    <row r="1168" spans="1:63" x14ac:dyDescent="0.3">
      <c r="A1168" s="103"/>
      <c r="B1168" s="103"/>
      <c r="C1168" s="103"/>
      <c r="D1168" s="208"/>
      <c r="F1168" s="178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U1168" s="4"/>
      <c r="V1168" s="4"/>
      <c r="W1168" s="4"/>
      <c r="X1168" s="4"/>
      <c r="Y1168" s="4"/>
      <c r="Z1168" s="4"/>
      <c r="AA1168" s="4"/>
      <c r="AB1168" s="4"/>
      <c r="AD1168" s="4"/>
      <c r="AE1168" s="4"/>
      <c r="AF1168" s="4"/>
      <c r="AH1168" s="4"/>
      <c r="AJ1168" s="4"/>
      <c r="AK1168" s="4"/>
      <c r="AL1168" s="4"/>
      <c r="AN1168" s="4"/>
      <c r="AO1168" s="4"/>
      <c r="AP1168" s="4"/>
      <c r="AQ1168" s="4"/>
      <c r="AR1168" s="4"/>
      <c r="AS1168" s="4"/>
      <c r="AT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K1168" s="4"/>
    </row>
    <row r="1169" spans="1:63" x14ac:dyDescent="0.3">
      <c r="A1169" s="103"/>
      <c r="B1169" s="103"/>
      <c r="C1169" s="103"/>
      <c r="D1169" s="208"/>
      <c r="F1169" s="178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U1169" s="4"/>
      <c r="V1169" s="4"/>
      <c r="W1169" s="4"/>
      <c r="X1169" s="4"/>
      <c r="Y1169" s="4"/>
      <c r="Z1169" s="4"/>
      <c r="AA1169" s="4"/>
      <c r="AB1169" s="4"/>
      <c r="AD1169" s="4"/>
      <c r="AE1169" s="4"/>
      <c r="AF1169" s="4"/>
      <c r="AH1169" s="4"/>
      <c r="AJ1169" s="4"/>
      <c r="AK1169" s="4"/>
      <c r="AL1169" s="4"/>
      <c r="AN1169" s="4"/>
      <c r="AO1169" s="4"/>
      <c r="AP1169" s="4"/>
      <c r="AQ1169" s="4"/>
      <c r="AR1169" s="4"/>
      <c r="AS1169" s="4"/>
      <c r="AT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K1169" s="4"/>
    </row>
    <row r="1170" spans="1:63" x14ac:dyDescent="0.3">
      <c r="A1170" s="103"/>
      <c r="B1170" s="103"/>
      <c r="C1170" s="103"/>
      <c r="D1170" s="208"/>
      <c r="F1170" s="178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U1170" s="4"/>
      <c r="V1170" s="4"/>
      <c r="W1170" s="4"/>
      <c r="X1170" s="4"/>
      <c r="Y1170" s="4"/>
      <c r="Z1170" s="4"/>
      <c r="AA1170" s="4"/>
      <c r="AB1170" s="4"/>
      <c r="AD1170" s="4"/>
      <c r="AE1170" s="4"/>
      <c r="AF1170" s="4"/>
      <c r="AH1170" s="4"/>
      <c r="AJ1170" s="4"/>
      <c r="AK1170" s="4"/>
      <c r="AL1170" s="4"/>
      <c r="AN1170" s="4"/>
      <c r="AO1170" s="4"/>
      <c r="AP1170" s="4"/>
      <c r="AQ1170" s="4"/>
      <c r="AR1170" s="4"/>
      <c r="AS1170" s="4"/>
      <c r="AT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K1170" s="4"/>
    </row>
    <row r="1171" spans="1:63" x14ac:dyDescent="0.3">
      <c r="A1171" s="103"/>
      <c r="B1171" s="103"/>
      <c r="C1171" s="103"/>
      <c r="D1171" s="208"/>
      <c r="F1171" s="178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U1171" s="4"/>
      <c r="V1171" s="4"/>
      <c r="W1171" s="4"/>
      <c r="X1171" s="4"/>
      <c r="Y1171" s="4"/>
      <c r="Z1171" s="4"/>
      <c r="AA1171" s="4"/>
      <c r="AB1171" s="4"/>
      <c r="AD1171" s="4"/>
      <c r="AE1171" s="4"/>
      <c r="AF1171" s="4"/>
      <c r="AH1171" s="4"/>
      <c r="AJ1171" s="4"/>
      <c r="AK1171" s="4"/>
      <c r="AL1171" s="4"/>
      <c r="AN1171" s="4"/>
      <c r="AO1171" s="4"/>
      <c r="AP1171" s="4"/>
      <c r="AQ1171" s="4"/>
      <c r="AR1171" s="4"/>
      <c r="AS1171" s="4"/>
      <c r="AT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K1171" s="4"/>
    </row>
    <row r="1172" spans="1:63" x14ac:dyDescent="0.3">
      <c r="A1172" s="103"/>
      <c r="B1172" s="103"/>
      <c r="C1172" s="103"/>
      <c r="D1172" s="208"/>
      <c r="F1172" s="178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U1172" s="4"/>
      <c r="V1172" s="4"/>
      <c r="W1172" s="4"/>
      <c r="X1172" s="4"/>
      <c r="Y1172" s="4"/>
      <c r="Z1172" s="4"/>
      <c r="AA1172" s="4"/>
      <c r="AB1172" s="4"/>
      <c r="AD1172" s="4"/>
      <c r="AE1172" s="4"/>
      <c r="AF1172" s="4"/>
      <c r="AH1172" s="4"/>
      <c r="AJ1172" s="4"/>
      <c r="AK1172" s="4"/>
      <c r="AL1172" s="4"/>
      <c r="AN1172" s="4"/>
      <c r="AO1172" s="4"/>
      <c r="AP1172" s="4"/>
      <c r="AQ1172" s="4"/>
      <c r="AR1172" s="4"/>
      <c r="AS1172" s="4"/>
      <c r="AT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K1172" s="4"/>
    </row>
    <row r="1173" spans="1:63" x14ac:dyDescent="0.3">
      <c r="A1173" s="103"/>
      <c r="B1173" s="103"/>
      <c r="C1173" s="103"/>
      <c r="D1173" s="208"/>
      <c r="F1173" s="178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U1173" s="4"/>
      <c r="V1173" s="4"/>
      <c r="W1173" s="4"/>
      <c r="X1173" s="4"/>
      <c r="Y1173" s="4"/>
      <c r="Z1173" s="4"/>
      <c r="AA1173" s="4"/>
      <c r="AB1173" s="4"/>
      <c r="AD1173" s="4"/>
      <c r="AE1173" s="4"/>
      <c r="AF1173" s="4"/>
      <c r="AH1173" s="4"/>
      <c r="AJ1173" s="4"/>
      <c r="AK1173" s="4"/>
      <c r="AL1173" s="4"/>
      <c r="AN1173" s="4"/>
      <c r="AO1173" s="4"/>
      <c r="AP1173" s="4"/>
      <c r="AQ1173" s="4"/>
      <c r="AR1173" s="4"/>
      <c r="AS1173" s="4"/>
      <c r="AT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K1173" s="4"/>
    </row>
    <row r="1174" spans="1:63" x14ac:dyDescent="0.3">
      <c r="A1174" s="103"/>
      <c r="B1174" s="103"/>
      <c r="C1174" s="103"/>
      <c r="D1174" s="208"/>
      <c r="F1174" s="178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U1174" s="4"/>
      <c r="V1174" s="4"/>
      <c r="W1174" s="4"/>
      <c r="X1174" s="4"/>
      <c r="Y1174" s="4"/>
      <c r="Z1174" s="4"/>
      <c r="AA1174" s="4"/>
      <c r="AB1174" s="4"/>
      <c r="AD1174" s="4"/>
      <c r="AE1174" s="4"/>
      <c r="AF1174" s="4"/>
      <c r="AH1174" s="4"/>
      <c r="AJ1174" s="4"/>
      <c r="AK1174" s="4"/>
      <c r="AL1174" s="4"/>
      <c r="AN1174" s="4"/>
      <c r="AO1174" s="4"/>
      <c r="AP1174" s="4"/>
      <c r="AQ1174" s="4"/>
      <c r="AR1174" s="4"/>
      <c r="AS1174" s="4"/>
      <c r="AT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K1174" s="4"/>
    </row>
    <row r="1175" spans="1:63" x14ac:dyDescent="0.3">
      <c r="A1175" s="103"/>
      <c r="B1175" s="103"/>
      <c r="C1175" s="103"/>
      <c r="D1175" s="208"/>
      <c r="F1175" s="178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U1175" s="4"/>
      <c r="V1175" s="4"/>
      <c r="W1175" s="4"/>
      <c r="X1175" s="4"/>
      <c r="Y1175" s="4"/>
      <c r="Z1175" s="4"/>
      <c r="AA1175" s="4"/>
      <c r="AB1175" s="4"/>
      <c r="AD1175" s="4"/>
      <c r="AE1175" s="4"/>
      <c r="AF1175" s="4"/>
      <c r="AH1175" s="4"/>
      <c r="AJ1175" s="4"/>
      <c r="AK1175" s="4"/>
      <c r="AL1175" s="4"/>
      <c r="AN1175" s="4"/>
      <c r="AO1175" s="4"/>
      <c r="AP1175" s="4"/>
      <c r="AQ1175" s="4"/>
      <c r="AR1175" s="4"/>
      <c r="AS1175" s="4"/>
      <c r="AT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K1175" s="4"/>
    </row>
    <row r="1176" spans="1:63" x14ac:dyDescent="0.3">
      <c r="A1176" s="103"/>
      <c r="B1176" s="103"/>
      <c r="C1176" s="103"/>
      <c r="D1176" s="208"/>
      <c r="F1176" s="178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U1176" s="4"/>
      <c r="V1176" s="4"/>
      <c r="W1176" s="4"/>
      <c r="X1176" s="4"/>
      <c r="Y1176" s="4"/>
      <c r="Z1176" s="4"/>
      <c r="AA1176" s="4"/>
      <c r="AB1176" s="4"/>
      <c r="AD1176" s="4"/>
      <c r="AE1176" s="4"/>
      <c r="AF1176" s="4"/>
      <c r="AH1176" s="4"/>
      <c r="AJ1176" s="4"/>
      <c r="AK1176" s="4"/>
      <c r="AL1176" s="4"/>
      <c r="AN1176" s="4"/>
      <c r="AO1176" s="4"/>
      <c r="AP1176" s="4"/>
      <c r="AQ1176" s="4"/>
      <c r="AR1176" s="4"/>
      <c r="AS1176" s="4"/>
      <c r="AT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K1176" s="4"/>
    </row>
    <row r="1177" spans="1:63" x14ac:dyDescent="0.3">
      <c r="A1177" s="103"/>
      <c r="B1177" s="103"/>
      <c r="C1177" s="103"/>
      <c r="D1177" s="208"/>
      <c r="F1177" s="178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U1177" s="4"/>
      <c r="V1177" s="4"/>
      <c r="W1177" s="4"/>
      <c r="X1177" s="4"/>
      <c r="Y1177" s="4"/>
      <c r="Z1177" s="4"/>
      <c r="AA1177" s="4"/>
      <c r="AB1177" s="4"/>
      <c r="AD1177" s="4"/>
      <c r="AE1177" s="4"/>
      <c r="AF1177" s="4"/>
      <c r="AH1177" s="4"/>
      <c r="AJ1177" s="4"/>
      <c r="AK1177" s="4"/>
      <c r="AL1177" s="4"/>
      <c r="AN1177" s="4"/>
      <c r="AO1177" s="4"/>
      <c r="AP1177" s="4"/>
      <c r="AQ1177" s="4"/>
      <c r="AR1177" s="4"/>
      <c r="AS1177" s="4"/>
      <c r="AT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K1177" s="4"/>
    </row>
    <row r="1178" spans="1:63" x14ac:dyDescent="0.3">
      <c r="A1178" s="103"/>
      <c r="B1178" s="103"/>
      <c r="C1178" s="103"/>
      <c r="D1178" s="208"/>
      <c r="F1178" s="178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U1178" s="4"/>
      <c r="V1178" s="4"/>
      <c r="W1178" s="4"/>
      <c r="X1178" s="4"/>
      <c r="Y1178" s="4"/>
      <c r="Z1178" s="4"/>
      <c r="AA1178" s="4"/>
      <c r="AB1178" s="4"/>
      <c r="AD1178" s="4"/>
      <c r="AE1178" s="4"/>
      <c r="AF1178" s="4"/>
      <c r="AH1178" s="4"/>
      <c r="AJ1178" s="4"/>
      <c r="AK1178" s="4"/>
      <c r="AL1178" s="4"/>
      <c r="AN1178" s="4"/>
      <c r="AO1178" s="4"/>
      <c r="AP1178" s="4"/>
      <c r="AQ1178" s="4"/>
      <c r="AR1178" s="4"/>
      <c r="AS1178" s="4"/>
      <c r="AT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K1178" s="4"/>
    </row>
    <row r="1179" spans="1:63" x14ac:dyDescent="0.3">
      <c r="A1179" s="103"/>
      <c r="B1179" s="103"/>
      <c r="C1179" s="103"/>
      <c r="D1179" s="208"/>
      <c r="F1179" s="178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U1179" s="4"/>
      <c r="V1179" s="4"/>
      <c r="W1179" s="4"/>
      <c r="X1179" s="4"/>
      <c r="Y1179" s="4"/>
      <c r="Z1179" s="4"/>
      <c r="AA1179" s="4"/>
      <c r="AB1179" s="4"/>
      <c r="AD1179" s="4"/>
      <c r="AE1179" s="4"/>
      <c r="AF1179" s="4"/>
      <c r="AH1179" s="4"/>
      <c r="AJ1179" s="4"/>
      <c r="AK1179" s="4"/>
      <c r="AL1179" s="4"/>
      <c r="AN1179" s="4"/>
      <c r="AO1179" s="4"/>
      <c r="AP1179" s="4"/>
      <c r="AQ1179" s="4"/>
      <c r="AR1179" s="4"/>
      <c r="AS1179" s="4"/>
      <c r="AT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K1179" s="4"/>
    </row>
    <row r="1180" spans="1:63" x14ac:dyDescent="0.3">
      <c r="A1180" s="103"/>
      <c r="B1180" s="103"/>
      <c r="C1180" s="103"/>
      <c r="D1180" s="208"/>
      <c r="F1180" s="178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U1180" s="4"/>
      <c r="V1180" s="4"/>
      <c r="W1180" s="4"/>
      <c r="X1180" s="4"/>
      <c r="Y1180" s="4"/>
      <c r="Z1180" s="4"/>
      <c r="AA1180" s="4"/>
      <c r="AB1180" s="4"/>
      <c r="AD1180" s="4"/>
      <c r="AE1180" s="4"/>
      <c r="AF1180" s="4"/>
      <c r="AH1180" s="4"/>
      <c r="AJ1180" s="4"/>
      <c r="AK1180" s="4"/>
      <c r="AL1180" s="4"/>
      <c r="AN1180" s="4"/>
      <c r="AO1180" s="4"/>
      <c r="AP1180" s="4"/>
      <c r="AQ1180" s="4"/>
      <c r="AR1180" s="4"/>
      <c r="AS1180" s="4"/>
      <c r="AT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K1180" s="4"/>
    </row>
    <row r="1181" spans="1:63" x14ac:dyDescent="0.3">
      <c r="A1181" s="103"/>
      <c r="B1181" s="103"/>
      <c r="C1181" s="103"/>
      <c r="D1181" s="208"/>
      <c r="F1181" s="178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U1181" s="4"/>
      <c r="V1181" s="4"/>
      <c r="W1181" s="4"/>
      <c r="X1181" s="4"/>
      <c r="Y1181" s="4"/>
      <c r="Z1181" s="4"/>
      <c r="AA1181" s="4"/>
      <c r="AB1181" s="4"/>
      <c r="AD1181" s="4"/>
      <c r="AE1181" s="4"/>
      <c r="AF1181" s="4"/>
      <c r="AH1181" s="4"/>
      <c r="AJ1181" s="4"/>
      <c r="AK1181" s="4"/>
      <c r="AL1181" s="4"/>
      <c r="AN1181" s="4"/>
      <c r="AO1181" s="4"/>
      <c r="AP1181" s="4"/>
      <c r="AQ1181" s="4"/>
      <c r="AR1181" s="4"/>
      <c r="AS1181" s="4"/>
      <c r="AT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K1181" s="4"/>
    </row>
    <row r="1182" spans="1:63" x14ac:dyDescent="0.3">
      <c r="A1182" s="103"/>
      <c r="B1182" s="103"/>
      <c r="C1182" s="103"/>
      <c r="D1182" s="208"/>
      <c r="F1182" s="178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U1182" s="4"/>
      <c r="V1182" s="4"/>
      <c r="W1182" s="4"/>
      <c r="X1182" s="4"/>
      <c r="Y1182" s="4"/>
      <c r="Z1182" s="4"/>
      <c r="AA1182" s="4"/>
      <c r="AB1182" s="4"/>
      <c r="AD1182" s="4"/>
      <c r="AE1182" s="4"/>
      <c r="AF1182" s="4"/>
      <c r="AH1182" s="4"/>
      <c r="AJ1182" s="4"/>
      <c r="AK1182" s="4"/>
      <c r="AL1182" s="4"/>
      <c r="AN1182" s="4"/>
      <c r="AO1182" s="4"/>
      <c r="AP1182" s="4"/>
      <c r="AQ1182" s="4"/>
      <c r="AR1182" s="4"/>
      <c r="AS1182" s="4"/>
      <c r="AT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K1182" s="4"/>
    </row>
    <row r="1183" spans="1:63" x14ac:dyDescent="0.3">
      <c r="A1183" s="103"/>
      <c r="B1183" s="103"/>
      <c r="C1183" s="103"/>
      <c r="D1183" s="208"/>
      <c r="F1183" s="178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U1183" s="4"/>
      <c r="V1183" s="4"/>
      <c r="W1183" s="4"/>
      <c r="X1183" s="4"/>
      <c r="Y1183" s="4"/>
      <c r="Z1183" s="4"/>
      <c r="AA1183" s="4"/>
      <c r="AB1183" s="4"/>
      <c r="AD1183" s="4"/>
      <c r="AE1183" s="4"/>
      <c r="AF1183" s="4"/>
      <c r="AH1183" s="4"/>
      <c r="AJ1183" s="4"/>
      <c r="AK1183" s="4"/>
      <c r="AL1183" s="4"/>
      <c r="AN1183" s="4"/>
      <c r="AO1183" s="4"/>
      <c r="AP1183" s="4"/>
      <c r="AQ1183" s="4"/>
      <c r="AR1183" s="4"/>
      <c r="AS1183" s="4"/>
      <c r="AT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K1183" s="4"/>
    </row>
    <row r="1184" spans="1:63" x14ac:dyDescent="0.3">
      <c r="A1184" s="103"/>
      <c r="B1184" s="103"/>
      <c r="C1184" s="103"/>
      <c r="D1184" s="208"/>
      <c r="F1184" s="178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U1184" s="4"/>
      <c r="V1184" s="4"/>
      <c r="W1184" s="4"/>
      <c r="X1184" s="4"/>
      <c r="Y1184" s="4"/>
      <c r="Z1184" s="4"/>
      <c r="AA1184" s="4"/>
      <c r="AB1184" s="4"/>
      <c r="AD1184" s="4"/>
      <c r="AE1184" s="4"/>
      <c r="AF1184" s="4"/>
      <c r="AH1184" s="4"/>
      <c r="AJ1184" s="4"/>
      <c r="AK1184" s="4"/>
      <c r="AL1184" s="4"/>
      <c r="AN1184" s="4"/>
      <c r="AO1184" s="4"/>
      <c r="AP1184" s="4"/>
      <c r="AQ1184" s="4"/>
      <c r="AR1184" s="4"/>
      <c r="AS1184" s="4"/>
      <c r="AT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K1184" s="4"/>
    </row>
    <row r="1185" spans="1:63" x14ac:dyDescent="0.3">
      <c r="A1185" s="103"/>
      <c r="B1185" s="103"/>
      <c r="C1185" s="103"/>
      <c r="D1185" s="208"/>
      <c r="F1185" s="178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U1185" s="4"/>
      <c r="V1185" s="4"/>
      <c r="W1185" s="4"/>
      <c r="X1185" s="4"/>
      <c r="Y1185" s="4"/>
      <c r="Z1185" s="4"/>
      <c r="AA1185" s="4"/>
      <c r="AB1185" s="4"/>
      <c r="AD1185" s="4"/>
      <c r="AE1185" s="4"/>
      <c r="AF1185" s="4"/>
      <c r="AH1185" s="4"/>
      <c r="AJ1185" s="4"/>
      <c r="AK1185" s="4"/>
      <c r="AL1185" s="4"/>
      <c r="AN1185" s="4"/>
      <c r="AO1185" s="4"/>
      <c r="AP1185" s="4"/>
      <c r="AQ1185" s="4"/>
      <c r="AR1185" s="4"/>
      <c r="AS1185" s="4"/>
      <c r="AT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K1185" s="4"/>
    </row>
    <row r="1186" spans="1:63" x14ac:dyDescent="0.3">
      <c r="A1186" s="103"/>
      <c r="B1186" s="103"/>
      <c r="C1186" s="103"/>
      <c r="D1186" s="208"/>
      <c r="F1186" s="178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U1186" s="4"/>
      <c r="V1186" s="4"/>
      <c r="W1186" s="4"/>
      <c r="X1186" s="4"/>
      <c r="Y1186" s="4"/>
      <c r="Z1186" s="4"/>
      <c r="AA1186" s="4"/>
      <c r="AB1186" s="4"/>
      <c r="AD1186" s="4"/>
      <c r="AE1186" s="4"/>
      <c r="AF1186" s="4"/>
      <c r="AH1186" s="4"/>
      <c r="AJ1186" s="4"/>
      <c r="AK1186" s="4"/>
      <c r="AL1186" s="4"/>
      <c r="AN1186" s="4"/>
      <c r="AO1186" s="4"/>
      <c r="AP1186" s="4"/>
      <c r="AQ1186" s="4"/>
      <c r="AR1186" s="4"/>
      <c r="AS1186" s="4"/>
      <c r="AT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K1186" s="4"/>
    </row>
    <row r="1187" spans="1:63" x14ac:dyDescent="0.3">
      <c r="A1187" s="103"/>
      <c r="B1187" s="103"/>
      <c r="C1187" s="103"/>
      <c r="D1187" s="208"/>
      <c r="F1187" s="178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U1187" s="4"/>
      <c r="V1187" s="4"/>
      <c r="W1187" s="4"/>
      <c r="X1187" s="4"/>
      <c r="Y1187" s="4"/>
      <c r="Z1187" s="4"/>
      <c r="AA1187" s="4"/>
      <c r="AB1187" s="4"/>
      <c r="AD1187" s="4"/>
      <c r="AE1187" s="4"/>
      <c r="AF1187" s="4"/>
      <c r="AH1187" s="4"/>
      <c r="AJ1187" s="4"/>
      <c r="AK1187" s="4"/>
      <c r="AL1187" s="4"/>
      <c r="AN1187" s="4"/>
      <c r="AO1187" s="4"/>
      <c r="AP1187" s="4"/>
      <c r="AQ1187" s="4"/>
      <c r="AR1187" s="4"/>
      <c r="AS1187" s="4"/>
      <c r="AT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K1187" s="4"/>
    </row>
    <row r="1188" spans="1:63" x14ac:dyDescent="0.3">
      <c r="A1188" s="103"/>
      <c r="B1188" s="103"/>
      <c r="C1188" s="103"/>
      <c r="D1188" s="208"/>
      <c r="F1188" s="178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U1188" s="4"/>
      <c r="V1188" s="4"/>
      <c r="W1188" s="4"/>
      <c r="X1188" s="4"/>
      <c r="Y1188" s="4"/>
      <c r="Z1188" s="4"/>
      <c r="AA1188" s="4"/>
      <c r="AB1188" s="4"/>
      <c r="AD1188" s="4"/>
      <c r="AE1188" s="4"/>
      <c r="AF1188" s="4"/>
      <c r="AH1188" s="4"/>
      <c r="AJ1188" s="4"/>
      <c r="AK1188" s="4"/>
      <c r="AL1188" s="4"/>
      <c r="AN1188" s="4"/>
      <c r="AO1188" s="4"/>
      <c r="AP1188" s="4"/>
      <c r="AQ1188" s="4"/>
      <c r="AR1188" s="4"/>
      <c r="AS1188" s="4"/>
      <c r="AT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K1188" s="4"/>
    </row>
    <row r="1189" spans="1:63" x14ac:dyDescent="0.3">
      <c r="A1189" s="103"/>
      <c r="B1189" s="103"/>
      <c r="C1189" s="103"/>
      <c r="D1189" s="208"/>
      <c r="F1189" s="178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U1189" s="4"/>
      <c r="V1189" s="4"/>
      <c r="W1189" s="4"/>
      <c r="X1189" s="4"/>
      <c r="Y1189" s="4"/>
      <c r="Z1189" s="4"/>
      <c r="AA1189" s="4"/>
      <c r="AB1189" s="4"/>
      <c r="AD1189" s="4"/>
      <c r="AE1189" s="4"/>
      <c r="AF1189" s="4"/>
      <c r="AH1189" s="4"/>
      <c r="AJ1189" s="4"/>
      <c r="AK1189" s="4"/>
      <c r="AL1189" s="4"/>
      <c r="AN1189" s="4"/>
      <c r="AO1189" s="4"/>
      <c r="AP1189" s="4"/>
      <c r="AQ1189" s="4"/>
      <c r="AR1189" s="4"/>
      <c r="AS1189" s="4"/>
      <c r="AT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K1189" s="4"/>
    </row>
    <row r="1190" spans="1:63" x14ac:dyDescent="0.3">
      <c r="A1190" s="103"/>
      <c r="B1190" s="103"/>
      <c r="C1190" s="103"/>
      <c r="D1190" s="208"/>
      <c r="F1190" s="178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U1190" s="4"/>
      <c r="V1190" s="4"/>
      <c r="W1190" s="4"/>
      <c r="X1190" s="4"/>
      <c r="Y1190" s="4"/>
      <c r="Z1190" s="4"/>
      <c r="AA1190" s="4"/>
      <c r="AB1190" s="4"/>
      <c r="AD1190" s="4"/>
      <c r="AE1190" s="4"/>
      <c r="AF1190" s="4"/>
      <c r="AH1190" s="4"/>
      <c r="AJ1190" s="4"/>
      <c r="AK1190" s="4"/>
      <c r="AL1190" s="4"/>
      <c r="AN1190" s="4"/>
      <c r="AO1190" s="4"/>
      <c r="AP1190" s="4"/>
      <c r="AQ1190" s="4"/>
      <c r="AR1190" s="4"/>
      <c r="AS1190" s="4"/>
      <c r="AT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K1190" s="4"/>
    </row>
    <row r="1191" spans="1:63" x14ac:dyDescent="0.3">
      <c r="A1191" s="103"/>
      <c r="B1191" s="103"/>
      <c r="C1191" s="103"/>
      <c r="D1191" s="208"/>
      <c r="F1191" s="178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U1191" s="4"/>
      <c r="V1191" s="4"/>
      <c r="W1191" s="4"/>
      <c r="X1191" s="4"/>
      <c r="Y1191" s="4"/>
      <c r="Z1191" s="4"/>
      <c r="AA1191" s="4"/>
      <c r="AB1191" s="4"/>
      <c r="AD1191" s="4"/>
      <c r="AE1191" s="4"/>
      <c r="AF1191" s="4"/>
      <c r="AH1191" s="4"/>
      <c r="AJ1191" s="4"/>
      <c r="AK1191" s="4"/>
      <c r="AL1191" s="4"/>
      <c r="AN1191" s="4"/>
      <c r="AO1191" s="4"/>
      <c r="AP1191" s="4"/>
      <c r="AQ1191" s="4"/>
      <c r="AR1191" s="4"/>
      <c r="AS1191" s="4"/>
      <c r="AT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K1191" s="4"/>
    </row>
    <row r="1192" spans="1:63" x14ac:dyDescent="0.3">
      <c r="A1192" s="103"/>
      <c r="B1192" s="103"/>
      <c r="C1192" s="103"/>
      <c r="D1192" s="208"/>
      <c r="F1192" s="178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U1192" s="4"/>
      <c r="V1192" s="4"/>
      <c r="W1192" s="4"/>
      <c r="X1192" s="4"/>
      <c r="Y1192" s="4"/>
      <c r="Z1192" s="4"/>
      <c r="AA1192" s="4"/>
      <c r="AB1192" s="4"/>
      <c r="AD1192" s="4"/>
      <c r="AE1192" s="4"/>
      <c r="AF1192" s="4"/>
      <c r="AH1192" s="4"/>
      <c r="AJ1192" s="4"/>
      <c r="AK1192" s="4"/>
      <c r="AL1192" s="4"/>
      <c r="AN1192" s="4"/>
      <c r="AO1192" s="4"/>
      <c r="AP1192" s="4"/>
      <c r="AQ1192" s="4"/>
      <c r="AR1192" s="4"/>
      <c r="AS1192" s="4"/>
      <c r="AT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K1192" s="4"/>
    </row>
    <row r="1193" spans="1:63" x14ac:dyDescent="0.3">
      <c r="A1193" s="103"/>
      <c r="B1193" s="103"/>
      <c r="C1193" s="103"/>
      <c r="D1193" s="208"/>
      <c r="F1193" s="178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U1193" s="4"/>
      <c r="V1193" s="4"/>
      <c r="W1193" s="4"/>
      <c r="X1193" s="4"/>
      <c r="Y1193" s="4"/>
      <c r="Z1193" s="4"/>
      <c r="AA1193" s="4"/>
      <c r="AB1193" s="4"/>
      <c r="AD1193" s="4"/>
      <c r="AE1193" s="4"/>
      <c r="AF1193" s="4"/>
      <c r="AH1193" s="4"/>
      <c r="AJ1193" s="4"/>
      <c r="AK1193" s="4"/>
      <c r="AL1193" s="4"/>
      <c r="AN1193" s="4"/>
      <c r="AO1193" s="4"/>
      <c r="AP1193" s="4"/>
      <c r="AQ1193" s="4"/>
      <c r="AR1193" s="4"/>
      <c r="AS1193" s="4"/>
      <c r="AT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K1193" s="4"/>
    </row>
    <row r="1194" spans="1:63" x14ac:dyDescent="0.3">
      <c r="A1194" s="103"/>
      <c r="B1194" s="103"/>
      <c r="C1194" s="103"/>
      <c r="D1194" s="208"/>
      <c r="F1194" s="178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U1194" s="4"/>
      <c r="V1194" s="4"/>
      <c r="W1194" s="4"/>
      <c r="X1194" s="4"/>
      <c r="Y1194" s="4"/>
      <c r="Z1194" s="4"/>
      <c r="AA1194" s="4"/>
      <c r="AB1194" s="4"/>
      <c r="AD1194" s="4"/>
      <c r="AE1194" s="4"/>
      <c r="AF1194" s="4"/>
      <c r="AH1194" s="4"/>
      <c r="AJ1194" s="4"/>
      <c r="AK1194" s="4"/>
      <c r="AL1194" s="4"/>
      <c r="AN1194" s="4"/>
      <c r="AO1194" s="4"/>
      <c r="AP1194" s="4"/>
      <c r="AQ1194" s="4"/>
      <c r="AR1194" s="4"/>
      <c r="AS1194" s="4"/>
      <c r="AT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K1194" s="4"/>
    </row>
    <row r="1195" spans="1:63" x14ac:dyDescent="0.3">
      <c r="A1195" s="103"/>
      <c r="B1195" s="103"/>
      <c r="C1195" s="103"/>
      <c r="D1195" s="208"/>
      <c r="F1195" s="178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U1195" s="4"/>
      <c r="V1195" s="4"/>
      <c r="W1195" s="4"/>
      <c r="X1195" s="4"/>
      <c r="Y1195" s="4"/>
      <c r="Z1195" s="4"/>
      <c r="AA1195" s="4"/>
      <c r="AB1195" s="4"/>
      <c r="AD1195" s="4"/>
      <c r="AE1195" s="4"/>
      <c r="AF1195" s="4"/>
      <c r="AH1195" s="4"/>
      <c r="AJ1195" s="4"/>
      <c r="AK1195" s="4"/>
      <c r="AL1195" s="4"/>
      <c r="AN1195" s="4"/>
      <c r="AO1195" s="4"/>
      <c r="AP1195" s="4"/>
      <c r="AQ1195" s="4"/>
      <c r="AR1195" s="4"/>
      <c r="AS1195" s="4"/>
      <c r="AT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K1195" s="4"/>
    </row>
    <row r="1196" spans="1:63" x14ac:dyDescent="0.3">
      <c r="A1196" s="103"/>
      <c r="B1196" s="103"/>
      <c r="C1196" s="103"/>
      <c r="D1196" s="208"/>
      <c r="F1196" s="178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U1196" s="4"/>
      <c r="V1196" s="4"/>
      <c r="W1196" s="4"/>
      <c r="X1196" s="4"/>
      <c r="Y1196" s="4"/>
      <c r="Z1196" s="4"/>
      <c r="AA1196" s="4"/>
      <c r="AB1196" s="4"/>
      <c r="AD1196" s="4"/>
      <c r="AE1196" s="4"/>
      <c r="AF1196" s="4"/>
      <c r="AH1196" s="4"/>
      <c r="AJ1196" s="4"/>
      <c r="AK1196" s="4"/>
      <c r="AL1196" s="4"/>
      <c r="AN1196" s="4"/>
      <c r="AO1196" s="4"/>
      <c r="AP1196" s="4"/>
      <c r="AQ1196" s="4"/>
      <c r="AR1196" s="4"/>
      <c r="AS1196" s="4"/>
      <c r="AT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K1196" s="4"/>
    </row>
    <row r="1197" spans="1:63" x14ac:dyDescent="0.3">
      <c r="A1197" s="103"/>
      <c r="B1197" s="103"/>
      <c r="C1197" s="103"/>
      <c r="D1197" s="208"/>
      <c r="F1197" s="178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U1197" s="4"/>
      <c r="V1197" s="4"/>
      <c r="W1197" s="4"/>
      <c r="X1197" s="4"/>
      <c r="Y1197" s="4"/>
      <c r="Z1197" s="4"/>
      <c r="AA1197" s="4"/>
      <c r="AB1197" s="4"/>
      <c r="AD1197" s="4"/>
      <c r="AE1197" s="4"/>
      <c r="AF1197" s="4"/>
      <c r="AH1197" s="4"/>
      <c r="AJ1197" s="4"/>
      <c r="AK1197" s="4"/>
      <c r="AL1197" s="4"/>
      <c r="AN1197" s="4"/>
      <c r="AO1197" s="4"/>
      <c r="AP1197" s="4"/>
      <c r="AQ1197" s="4"/>
      <c r="AR1197" s="4"/>
      <c r="AS1197" s="4"/>
      <c r="AT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K1197" s="4"/>
    </row>
    <row r="1198" spans="1:63" x14ac:dyDescent="0.3">
      <c r="A1198" s="103"/>
      <c r="B1198" s="103"/>
      <c r="C1198" s="103"/>
      <c r="D1198" s="208"/>
      <c r="F1198" s="178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U1198" s="4"/>
      <c r="V1198" s="4"/>
      <c r="W1198" s="4"/>
      <c r="X1198" s="4"/>
      <c r="Y1198" s="4"/>
      <c r="Z1198" s="4"/>
      <c r="AA1198" s="4"/>
      <c r="AB1198" s="4"/>
      <c r="AD1198" s="4"/>
      <c r="AE1198" s="4"/>
      <c r="AF1198" s="4"/>
      <c r="AH1198" s="4"/>
      <c r="AJ1198" s="4"/>
      <c r="AK1198" s="4"/>
      <c r="AL1198" s="4"/>
      <c r="AN1198" s="4"/>
      <c r="AO1198" s="4"/>
      <c r="AP1198" s="4"/>
      <c r="AQ1198" s="4"/>
      <c r="AR1198" s="4"/>
      <c r="AS1198" s="4"/>
      <c r="AT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K1198" s="4"/>
    </row>
    <row r="1199" spans="1:63" x14ac:dyDescent="0.3">
      <c r="A1199" s="103"/>
      <c r="B1199" s="103"/>
      <c r="C1199" s="103"/>
      <c r="D1199" s="208"/>
      <c r="F1199" s="178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U1199" s="4"/>
      <c r="V1199" s="4"/>
      <c r="W1199" s="4"/>
      <c r="X1199" s="4"/>
      <c r="Y1199" s="4"/>
      <c r="Z1199" s="4"/>
      <c r="AA1199" s="4"/>
      <c r="AB1199" s="4"/>
      <c r="AD1199" s="4"/>
      <c r="AE1199" s="4"/>
      <c r="AF1199" s="4"/>
      <c r="AH1199" s="4"/>
      <c r="AJ1199" s="4"/>
      <c r="AK1199" s="4"/>
      <c r="AL1199" s="4"/>
      <c r="AN1199" s="4"/>
      <c r="AO1199" s="4"/>
      <c r="AP1199" s="4"/>
      <c r="AQ1199" s="4"/>
      <c r="AR1199" s="4"/>
      <c r="AS1199" s="4"/>
      <c r="AT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K1199" s="4"/>
    </row>
    <row r="1200" spans="1:63" x14ac:dyDescent="0.3">
      <c r="A1200" s="103"/>
      <c r="B1200" s="103"/>
      <c r="C1200" s="103"/>
      <c r="D1200" s="208"/>
      <c r="F1200" s="178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U1200" s="4"/>
      <c r="V1200" s="4"/>
      <c r="W1200" s="4"/>
      <c r="X1200" s="4"/>
      <c r="Y1200" s="4"/>
      <c r="Z1200" s="4"/>
      <c r="AA1200" s="4"/>
      <c r="AB1200" s="4"/>
      <c r="AD1200" s="4"/>
      <c r="AE1200" s="4"/>
      <c r="AF1200" s="4"/>
      <c r="AH1200" s="4"/>
      <c r="AJ1200" s="4"/>
      <c r="AK1200" s="4"/>
      <c r="AL1200" s="4"/>
      <c r="AN1200" s="4"/>
      <c r="AO1200" s="4"/>
      <c r="AP1200" s="4"/>
      <c r="AQ1200" s="4"/>
      <c r="AR1200" s="4"/>
      <c r="AS1200" s="4"/>
      <c r="AT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K1200" s="4"/>
    </row>
    <row r="1201" spans="1:63" x14ac:dyDescent="0.3">
      <c r="A1201" s="103"/>
      <c r="B1201" s="103"/>
      <c r="C1201" s="103"/>
      <c r="D1201" s="208"/>
      <c r="F1201" s="178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U1201" s="4"/>
      <c r="V1201" s="4"/>
      <c r="W1201" s="4"/>
      <c r="X1201" s="4"/>
      <c r="Y1201" s="4"/>
      <c r="Z1201" s="4"/>
      <c r="AA1201" s="4"/>
      <c r="AB1201" s="4"/>
      <c r="AD1201" s="4"/>
      <c r="AE1201" s="4"/>
      <c r="AF1201" s="4"/>
      <c r="AH1201" s="4"/>
      <c r="AJ1201" s="4"/>
      <c r="AK1201" s="4"/>
      <c r="AL1201" s="4"/>
      <c r="AN1201" s="4"/>
      <c r="AO1201" s="4"/>
      <c r="AP1201" s="4"/>
      <c r="AQ1201" s="4"/>
      <c r="AR1201" s="4"/>
      <c r="AS1201" s="4"/>
      <c r="AT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K1201" s="4"/>
    </row>
    <row r="1202" spans="1:63" x14ac:dyDescent="0.3">
      <c r="A1202" s="103"/>
      <c r="B1202" s="103"/>
      <c r="C1202" s="103"/>
      <c r="D1202" s="208"/>
      <c r="F1202" s="178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U1202" s="4"/>
      <c r="V1202" s="4"/>
      <c r="W1202" s="4"/>
      <c r="X1202" s="4"/>
      <c r="Y1202" s="4"/>
      <c r="Z1202" s="4"/>
      <c r="AA1202" s="4"/>
      <c r="AB1202" s="4"/>
      <c r="AD1202" s="4"/>
      <c r="AE1202" s="4"/>
      <c r="AF1202" s="4"/>
      <c r="AH1202" s="4"/>
      <c r="AJ1202" s="4"/>
      <c r="AK1202" s="4"/>
      <c r="AL1202" s="4"/>
      <c r="AN1202" s="4"/>
      <c r="AO1202" s="4"/>
      <c r="AP1202" s="4"/>
      <c r="AQ1202" s="4"/>
      <c r="AR1202" s="4"/>
      <c r="AS1202" s="4"/>
      <c r="AT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K1202" s="4"/>
    </row>
    <row r="1203" spans="1:63" x14ac:dyDescent="0.3">
      <c r="A1203" s="103"/>
      <c r="B1203" s="103"/>
      <c r="C1203" s="103"/>
      <c r="D1203" s="208"/>
      <c r="F1203" s="178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U1203" s="4"/>
      <c r="V1203" s="4"/>
      <c r="W1203" s="4"/>
      <c r="X1203" s="4"/>
      <c r="Y1203" s="4"/>
      <c r="Z1203" s="4"/>
      <c r="AA1203" s="4"/>
      <c r="AB1203" s="4"/>
      <c r="AD1203" s="4"/>
      <c r="AE1203" s="4"/>
      <c r="AF1203" s="4"/>
      <c r="AH1203" s="4"/>
      <c r="AJ1203" s="4"/>
      <c r="AK1203" s="4"/>
      <c r="AL1203" s="4"/>
      <c r="AN1203" s="4"/>
      <c r="AO1203" s="4"/>
      <c r="AP1203" s="4"/>
      <c r="AQ1203" s="4"/>
      <c r="AR1203" s="4"/>
      <c r="AS1203" s="4"/>
      <c r="AT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K1203" s="4"/>
    </row>
    <row r="1204" spans="1:63" x14ac:dyDescent="0.3">
      <c r="A1204" s="103"/>
      <c r="B1204" s="103"/>
      <c r="C1204" s="103"/>
      <c r="D1204" s="208"/>
      <c r="F1204" s="178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U1204" s="4"/>
      <c r="V1204" s="4"/>
      <c r="W1204" s="4"/>
      <c r="X1204" s="4"/>
      <c r="Y1204" s="4"/>
      <c r="Z1204" s="4"/>
      <c r="AA1204" s="4"/>
      <c r="AB1204" s="4"/>
      <c r="AD1204" s="4"/>
      <c r="AE1204" s="4"/>
      <c r="AF1204" s="4"/>
      <c r="AH1204" s="4"/>
      <c r="AJ1204" s="4"/>
      <c r="AK1204" s="4"/>
      <c r="AL1204" s="4"/>
      <c r="AN1204" s="4"/>
      <c r="AO1204" s="4"/>
      <c r="AP1204" s="4"/>
      <c r="AQ1204" s="4"/>
      <c r="AR1204" s="4"/>
      <c r="AS1204" s="4"/>
      <c r="AT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K1204" s="4"/>
    </row>
    <row r="1205" spans="1:63" x14ac:dyDescent="0.3">
      <c r="A1205" s="103"/>
      <c r="B1205" s="103"/>
      <c r="C1205" s="103"/>
      <c r="D1205" s="208"/>
      <c r="F1205" s="178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U1205" s="4"/>
      <c r="V1205" s="4"/>
      <c r="W1205" s="4"/>
      <c r="X1205" s="4"/>
      <c r="Y1205" s="4"/>
      <c r="Z1205" s="4"/>
      <c r="AA1205" s="4"/>
      <c r="AB1205" s="4"/>
      <c r="AD1205" s="4"/>
      <c r="AE1205" s="4"/>
      <c r="AF1205" s="4"/>
      <c r="AH1205" s="4"/>
      <c r="AJ1205" s="4"/>
      <c r="AK1205" s="4"/>
      <c r="AL1205" s="4"/>
      <c r="AN1205" s="4"/>
      <c r="AO1205" s="4"/>
      <c r="AP1205" s="4"/>
      <c r="AQ1205" s="4"/>
      <c r="AR1205" s="4"/>
      <c r="AS1205" s="4"/>
      <c r="AT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K1205" s="4"/>
    </row>
    <row r="1206" spans="1:63" x14ac:dyDescent="0.3">
      <c r="A1206" s="103"/>
      <c r="B1206" s="103"/>
      <c r="C1206" s="103"/>
      <c r="D1206" s="208"/>
      <c r="F1206" s="178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U1206" s="4"/>
      <c r="V1206" s="4"/>
      <c r="W1206" s="4"/>
      <c r="X1206" s="4"/>
      <c r="Y1206" s="4"/>
      <c r="Z1206" s="4"/>
      <c r="AA1206" s="4"/>
      <c r="AB1206" s="4"/>
      <c r="AD1206" s="4"/>
      <c r="AE1206" s="4"/>
      <c r="AF1206" s="4"/>
      <c r="AH1206" s="4"/>
      <c r="AJ1206" s="4"/>
      <c r="AK1206" s="4"/>
      <c r="AL1206" s="4"/>
      <c r="AN1206" s="4"/>
      <c r="AO1206" s="4"/>
      <c r="AP1206" s="4"/>
      <c r="AQ1206" s="4"/>
      <c r="AR1206" s="4"/>
      <c r="AS1206" s="4"/>
      <c r="AT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K1206" s="4"/>
    </row>
    <row r="1207" spans="1:63" x14ac:dyDescent="0.3">
      <c r="A1207" s="103"/>
      <c r="B1207" s="103"/>
      <c r="C1207" s="103"/>
      <c r="D1207" s="208"/>
      <c r="F1207" s="178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U1207" s="4"/>
      <c r="V1207" s="4"/>
      <c r="W1207" s="4"/>
      <c r="X1207" s="4"/>
      <c r="Y1207" s="4"/>
      <c r="Z1207" s="4"/>
      <c r="AA1207" s="4"/>
      <c r="AB1207" s="4"/>
      <c r="AD1207" s="4"/>
      <c r="AE1207" s="4"/>
      <c r="AF1207" s="4"/>
      <c r="AH1207" s="4"/>
      <c r="AJ1207" s="4"/>
      <c r="AK1207" s="4"/>
      <c r="AL1207" s="4"/>
      <c r="AN1207" s="4"/>
      <c r="AO1207" s="4"/>
      <c r="AP1207" s="4"/>
      <c r="AQ1207" s="4"/>
      <c r="AR1207" s="4"/>
      <c r="AS1207" s="4"/>
      <c r="AT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K1207" s="4"/>
    </row>
    <row r="1208" spans="1:63" x14ac:dyDescent="0.3">
      <c r="A1208" s="103"/>
      <c r="B1208" s="103"/>
      <c r="C1208" s="103"/>
      <c r="D1208" s="208"/>
      <c r="F1208" s="178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U1208" s="4"/>
      <c r="V1208" s="4"/>
      <c r="W1208" s="4"/>
      <c r="X1208" s="4"/>
      <c r="Y1208" s="4"/>
      <c r="Z1208" s="4"/>
      <c r="AA1208" s="4"/>
      <c r="AB1208" s="4"/>
      <c r="AD1208" s="4"/>
      <c r="AE1208" s="4"/>
      <c r="AF1208" s="4"/>
      <c r="AH1208" s="4"/>
      <c r="AJ1208" s="4"/>
      <c r="AK1208" s="4"/>
      <c r="AL1208" s="4"/>
      <c r="AN1208" s="4"/>
      <c r="AO1208" s="4"/>
      <c r="AP1208" s="4"/>
      <c r="AQ1208" s="4"/>
      <c r="AR1208" s="4"/>
      <c r="AS1208" s="4"/>
      <c r="AT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K1208" s="4"/>
    </row>
    <row r="1209" spans="1:63" x14ac:dyDescent="0.3">
      <c r="A1209" s="103"/>
      <c r="B1209" s="103"/>
      <c r="C1209" s="103"/>
      <c r="D1209" s="208"/>
      <c r="F1209" s="178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U1209" s="4"/>
      <c r="V1209" s="4"/>
      <c r="W1209" s="4"/>
      <c r="X1209" s="4"/>
      <c r="Y1209" s="4"/>
      <c r="Z1209" s="4"/>
      <c r="AA1209" s="4"/>
      <c r="AB1209" s="4"/>
      <c r="AD1209" s="4"/>
      <c r="AE1209" s="4"/>
      <c r="AF1209" s="4"/>
      <c r="AH1209" s="4"/>
      <c r="AJ1209" s="4"/>
      <c r="AK1209" s="4"/>
      <c r="AL1209" s="4"/>
      <c r="AN1209" s="4"/>
      <c r="AO1209" s="4"/>
      <c r="AP1209" s="4"/>
      <c r="AQ1209" s="4"/>
      <c r="AR1209" s="4"/>
      <c r="AS1209" s="4"/>
      <c r="AT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K1209" s="4"/>
    </row>
    <row r="1210" spans="1:63" x14ac:dyDescent="0.3">
      <c r="A1210" s="103"/>
      <c r="B1210" s="103"/>
      <c r="C1210" s="103"/>
      <c r="D1210" s="208"/>
      <c r="F1210" s="178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U1210" s="4"/>
      <c r="V1210" s="4"/>
      <c r="W1210" s="4"/>
      <c r="X1210" s="4"/>
      <c r="Y1210" s="4"/>
      <c r="Z1210" s="4"/>
      <c r="AA1210" s="4"/>
      <c r="AB1210" s="4"/>
      <c r="AD1210" s="4"/>
      <c r="AE1210" s="4"/>
      <c r="AF1210" s="4"/>
      <c r="AH1210" s="4"/>
      <c r="AJ1210" s="4"/>
      <c r="AK1210" s="4"/>
      <c r="AL1210" s="4"/>
      <c r="AN1210" s="4"/>
      <c r="AO1210" s="4"/>
      <c r="AP1210" s="4"/>
      <c r="AQ1210" s="4"/>
      <c r="AR1210" s="4"/>
      <c r="AS1210" s="4"/>
      <c r="AT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K1210" s="4"/>
    </row>
    <row r="1211" spans="1:63" x14ac:dyDescent="0.3">
      <c r="A1211" s="103"/>
      <c r="B1211" s="103"/>
      <c r="C1211" s="103"/>
      <c r="D1211" s="208"/>
      <c r="F1211" s="178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U1211" s="4"/>
      <c r="V1211" s="4"/>
      <c r="W1211" s="4"/>
      <c r="X1211" s="4"/>
      <c r="Y1211" s="4"/>
      <c r="Z1211" s="4"/>
      <c r="AA1211" s="4"/>
      <c r="AB1211" s="4"/>
      <c r="AD1211" s="4"/>
      <c r="AE1211" s="4"/>
      <c r="AF1211" s="4"/>
      <c r="AH1211" s="4"/>
      <c r="AJ1211" s="4"/>
      <c r="AK1211" s="4"/>
      <c r="AL1211" s="4"/>
      <c r="AN1211" s="4"/>
      <c r="AO1211" s="4"/>
      <c r="AP1211" s="4"/>
      <c r="AQ1211" s="4"/>
      <c r="AR1211" s="4"/>
      <c r="AS1211" s="4"/>
      <c r="AT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K1211" s="4"/>
    </row>
    <row r="1212" spans="1:63" x14ac:dyDescent="0.3">
      <c r="A1212" s="103"/>
      <c r="B1212" s="103"/>
      <c r="C1212" s="103"/>
      <c r="D1212" s="208"/>
      <c r="F1212" s="178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U1212" s="4"/>
      <c r="V1212" s="4"/>
      <c r="W1212" s="4"/>
      <c r="X1212" s="4"/>
      <c r="Y1212" s="4"/>
      <c r="Z1212" s="4"/>
      <c r="AA1212" s="4"/>
      <c r="AB1212" s="4"/>
      <c r="AD1212" s="4"/>
      <c r="AE1212" s="4"/>
      <c r="AF1212" s="4"/>
      <c r="AH1212" s="4"/>
      <c r="AJ1212" s="4"/>
      <c r="AK1212" s="4"/>
      <c r="AL1212" s="4"/>
      <c r="AN1212" s="4"/>
      <c r="AO1212" s="4"/>
      <c r="AP1212" s="4"/>
      <c r="AQ1212" s="4"/>
      <c r="AR1212" s="4"/>
      <c r="AS1212" s="4"/>
      <c r="AT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K1212" s="4"/>
    </row>
    <row r="1213" spans="1:63" x14ac:dyDescent="0.3">
      <c r="A1213" s="103"/>
      <c r="B1213" s="103"/>
      <c r="C1213" s="103"/>
      <c r="D1213" s="208"/>
      <c r="F1213" s="178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U1213" s="4"/>
      <c r="V1213" s="4"/>
      <c r="W1213" s="4"/>
      <c r="X1213" s="4"/>
      <c r="Y1213" s="4"/>
      <c r="Z1213" s="4"/>
      <c r="AA1213" s="4"/>
      <c r="AB1213" s="4"/>
      <c r="AD1213" s="4"/>
      <c r="AE1213" s="4"/>
      <c r="AF1213" s="4"/>
      <c r="AH1213" s="4"/>
      <c r="AJ1213" s="4"/>
      <c r="AK1213" s="4"/>
      <c r="AL1213" s="4"/>
      <c r="AN1213" s="4"/>
      <c r="AO1213" s="4"/>
      <c r="AP1213" s="4"/>
      <c r="AQ1213" s="4"/>
      <c r="AR1213" s="4"/>
      <c r="AS1213" s="4"/>
      <c r="AT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K1213" s="4"/>
    </row>
    <row r="1214" spans="1:63" x14ac:dyDescent="0.3">
      <c r="A1214" s="103"/>
      <c r="B1214" s="103"/>
      <c r="C1214" s="103"/>
      <c r="D1214" s="208"/>
      <c r="F1214" s="178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U1214" s="4"/>
      <c r="V1214" s="4"/>
      <c r="W1214" s="4"/>
      <c r="X1214" s="4"/>
      <c r="Y1214" s="4"/>
      <c r="Z1214" s="4"/>
      <c r="AA1214" s="4"/>
      <c r="AB1214" s="4"/>
      <c r="AD1214" s="4"/>
      <c r="AE1214" s="4"/>
      <c r="AF1214" s="4"/>
      <c r="AH1214" s="4"/>
      <c r="AJ1214" s="4"/>
      <c r="AK1214" s="4"/>
      <c r="AL1214" s="4"/>
      <c r="AN1214" s="4"/>
      <c r="AO1214" s="4"/>
      <c r="AP1214" s="4"/>
      <c r="AQ1214" s="4"/>
      <c r="AR1214" s="4"/>
      <c r="AS1214" s="4"/>
      <c r="AT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K1214" s="4"/>
    </row>
    <row r="1215" spans="1:63" x14ac:dyDescent="0.3">
      <c r="A1215" s="103"/>
      <c r="B1215" s="103"/>
      <c r="C1215" s="103"/>
      <c r="D1215" s="208"/>
      <c r="F1215" s="178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U1215" s="4"/>
      <c r="V1215" s="4"/>
      <c r="W1215" s="4"/>
      <c r="X1215" s="4"/>
      <c r="Y1215" s="4"/>
      <c r="Z1215" s="4"/>
      <c r="AA1215" s="4"/>
      <c r="AB1215" s="4"/>
      <c r="AD1215" s="4"/>
      <c r="AE1215" s="4"/>
      <c r="AF1215" s="4"/>
      <c r="AH1215" s="4"/>
      <c r="AJ1215" s="4"/>
      <c r="AK1215" s="4"/>
      <c r="AL1215" s="4"/>
      <c r="AN1215" s="4"/>
      <c r="AO1215" s="4"/>
      <c r="AP1215" s="4"/>
      <c r="AQ1215" s="4"/>
      <c r="AR1215" s="4"/>
      <c r="AS1215" s="4"/>
      <c r="AT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K1215" s="4"/>
    </row>
    <row r="1216" spans="1:63" x14ac:dyDescent="0.3">
      <c r="A1216" s="103"/>
      <c r="B1216" s="103"/>
      <c r="C1216" s="103"/>
      <c r="D1216" s="208"/>
      <c r="F1216" s="178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U1216" s="4"/>
      <c r="V1216" s="4"/>
      <c r="W1216" s="4"/>
      <c r="X1216" s="4"/>
      <c r="Y1216" s="4"/>
      <c r="Z1216" s="4"/>
      <c r="AA1216" s="4"/>
      <c r="AB1216" s="4"/>
      <c r="AD1216" s="4"/>
      <c r="AE1216" s="4"/>
      <c r="AF1216" s="4"/>
      <c r="AH1216" s="4"/>
      <c r="AJ1216" s="4"/>
      <c r="AK1216" s="4"/>
      <c r="AL1216" s="4"/>
      <c r="AN1216" s="4"/>
      <c r="AO1216" s="4"/>
      <c r="AP1216" s="4"/>
      <c r="AQ1216" s="4"/>
      <c r="AR1216" s="4"/>
      <c r="AS1216" s="4"/>
      <c r="AT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K1216" s="4"/>
    </row>
    <row r="1217" spans="1:63" x14ac:dyDescent="0.3">
      <c r="A1217" s="103"/>
      <c r="B1217" s="103"/>
      <c r="C1217" s="103"/>
      <c r="D1217" s="208"/>
      <c r="F1217" s="178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U1217" s="4"/>
      <c r="V1217" s="4"/>
      <c r="W1217" s="4"/>
      <c r="X1217" s="4"/>
      <c r="Y1217" s="4"/>
      <c r="Z1217" s="4"/>
      <c r="AA1217" s="4"/>
      <c r="AB1217" s="4"/>
      <c r="AD1217" s="4"/>
      <c r="AE1217" s="4"/>
      <c r="AF1217" s="4"/>
      <c r="AH1217" s="4"/>
      <c r="AJ1217" s="4"/>
      <c r="AK1217" s="4"/>
      <c r="AL1217" s="4"/>
      <c r="AN1217" s="4"/>
      <c r="AO1217" s="4"/>
      <c r="AP1217" s="4"/>
      <c r="AQ1217" s="4"/>
      <c r="AR1217" s="4"/>
      <c r="AS1217" s="4"/>
      <c r="AT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K1217" s="4"/>
    </row>
    <row r="1218" spans="1:63" x14ac:dyDescent="0.3">
      <c r="A1218" s="103"/>
      <c r="B1218" s="103"/>
      <c r="C1218" s="103"/>
      <c r="D1218" s="208"/>
      <c r="F1218" s="178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U1218" s="4"/>
      <c r="V1218" s="4"/>
      <c r="W1218" s="4"/>
      <c r="X1218" s="4"/>
      <c r="Y1218" s="4"/>
      <c r="Z1218" s="4"/>
      <c r="AA1218" s="4"/>
      <c r="AB1218" s="4"/>
      <c r="AD1218" s="4"/>
      <c r="AE1218" s="4"/>
      <c r="AF1218" s="4"/>
      <c r="AH1218" s="4"/>
      <c r="AJ1218" s="4"/>
      <c r="AK1218" s="4"/>
      <c r="AL1218" s="4"/>
      <c r="AN1218" s="4"/>
      <c r="AO1218" s="4"/>
      <c r="AP1218" s="4"/>
      <c r="AQ1218" s="4"/>
      <c r="AR1218" s="4"/>
      <c r="AS1218" s="4"/>
      <c r="AT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K1218" s="4"/>
    </row>
    <row r="1219" spans="1:63" x14ac:dyDescent="0.3">
      <c r="A1219" s="103"/>
      <c r="B1219" s="103"/>
      <c r="C1219" s="103"/>
      <c r="D1219" s="208"/>
      <c r="F1219" s="178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U1219" s="4"/>
      <c r="V1219" s="4"/>
      <c r="W1219" s="4"/>
      <c r="X1219" s="4"/>
      <c r="Y1219" s="4"/>
      <c r="Z1219" s="4"/>
      <c r="AA1219" s="4"/>
      <c r="AB1219" s="4"/>
      <c r="AD1219" s="4"/>
      <c r="AE1219" s="4"/>
      <c r="AF1219" s="4"/>
      <c r="AH1219" s="4"/>
      <c r="AJ1219" s="4"/>
      <c r="AK1219" s="4"/>
      <c r="AL1219" s="4"/>
      <c r="AN1219" s="4"/>
      <c r="AO1219" s="4"/>
      <c r="AP1219" s="4"/>
      <c r="AQ1219" s="4"/>
      <c r="AR1219" s="4"/>
      <c r="AS1219" s="4"/>
      <c r="AT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K1219" s="4"/>
    </row>
    <row r="1220" spans="1:63" x14ac:dyDescent="0.3">
      <c r="A1220" s="103"/>
      <c r="B1220" s="103"/>
      <c r="C1220" s="103"/>
      <c r="D1220" s="208"/>
      <c r="F1220" s="178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U1220" s="4"/>
      <c r="V1220" s="4"/>
      <c r="W1220" s="4"/>
      <c r="X1220" s="4"/>
      <c r="Y1220" s="4"/>
      <c r="Z1220" s="4"/>
      <c r="AA1220" s="4"/>
      <c r="AB1220" s="4"/>
      <c r="AD1220" s="4"/>
      <c r="AE1220" s="4"/>
      <c r="AF1220" s="4"/>
      <c r="AH1220" s="4"/>
      <c r="AJ1220" s="4"/>
      <c r="AK1220" s="4"/>
      <c r="AL1220" s="4"/>
      <c r="AN1220" s="4"/>
      <c r="AO1220" s="4"/>
      <c r="AP1220" s="4"/>
      <c r="AQ1220" s="4"/>
      <c r="AR1220" s="4"/>
      <c r="AS1220" s="4"/>
      <c r="AT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K1220" s="4"/>
    </row>
    <row r="1221" spans="1:63" x14ac:dyDescent="0.3">
      <c r="A1221" s="103"/>
      <c r="B1221" s="103"/>
      <c r="C1221" s="103"/>
      <c r="D1221" s="208"/>
      <c r="F1221" s="178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U1221" s="4"/>
      <c r="V1221" s="4"/>
      <c r="W1221" s="4"/>
      <c r="X1221" s="4"/>
      <c r="Y1221" s="4"/>
      <c r="Z1221" s="4"/>
      <c r="AA1221" s="4"/>
      <c r="AB1221" s="4"/>
      <c r="AD1221" s="4"/>
      <c r="AE1221" s="4"/>
      <c r="AF1221" s="4"/>
      <c r="AH1221" s="4"/>
      <c r="AJ1221" s="4"/>
      <c r="AK1221" s="4"/>
      <c r="AL1221" s="4"/>
      <c r="AN1221" s="4"/>
      <c r="AO1221" s="4"/>
      <c r="AP1221" s="4"/>
      <c r="AQ1221" s="4"/>
      <c r="AR1221" s="4"/>
      <c r="AS1221" s="4"/>
      <c r="AT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K1221" s="4"/>
    </row>
    <row r="1222" spans="1:63" x14ac:dyDescent="0.3">
      <c r="A1222" s="103"/>
      <c r="B1222" s="103"/>
      <c r="C1222" s="103"/>
      <c r="D1222" s="208"/>
      <c r="F1222" s="178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U1222" s="4"/>
      <c r="V1222" s="4"/>
      <c r="W1222" s="4"/>
      <c r="X1222" s="4"/>
      <c r="Y1222" s="4"/>
      <c r="Z1222" s="4"/>
      <c r="AA1222" s="4"/>
      <c r="AB1222" s="4"/>
      <c r="AD1222" s="4"/>
      <c r="AE1222" s="4"/>
      <c r="AF1222" s="4"/>
      <c r="AH1222" s="4"/>
      <c r="AJ1222" s="4"/>
      <c r="AK1222" s="4"/>
      <c r="AL1222" s="4"/>
      <c r="AN1222" s="4"/>
      <c r="AO1222" s="4"/>
      <c r="AP1222" s="4"/>
      <c r="AQ1222" s="4"/>
      <c r="AR1222" s="4"/>
      <c r="AS1222" s="4"/>
      <c r="AT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K1222" s="4"/>
    </row>
    <row r="1223" spans="1:63" x14ac:dyDescent="0.3">
      <c r="A1223" s="103"/>
      <c r="B1223" s="103"/>
      <c r="C1223" s="103"/>
      <c r="D1223" s="208"/>
      <c r="F1223" s="178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U1223" s="4"/>
      <c r="V1223" s="4"/>
      <c r="W1223" s="4"/>
      <c r="X1223" s="4"/>
      <c r="Y1223" s="4"/>
      <c r="Z1223" s="4"/>
      <c r="AA1223" s="4"/>
      <c r="AB1223" s="4"/>
      <c r="AD1223" s="4"/>
      <c r="AE1223" s="4"/>
      <c r="AF1223" s="4"/>
      <c r="AH1223" s="4"/>
      <c r="AJ1223" s="4"/>
      <c r="AK1223" s="4"/>
      <c r="AL1223" s="4"/>
      <c r="AN1223" s="4"/>
      <c r="AO1223" s="4"/>
      <c r="AP1223" s="4"/>
      <c r="AQ1223" s="4"/>
      <c r="AR1223" s="4"/>
      <c r="AS1223" s="4"/>
      <c r="AT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K1223" s="4"/>
    </row>
    <row r="1224" spans="1:63" x14ac:dyDescent="0.3">
      <c r="A1224" s="103"/>
      <c r="B1224" s="103"/>
      <c r="C1224" s="103"/>
      <c r="D1224" s="208"/>
      <c r="F1224" s="178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U1224" s="4"/>
      <c r="V1224" s="4"/>
      <c r="W1224" s="4"/>
      <c r="X1224" s="4"/>
      <c r="Y1224" s="4"/>
      <c r="Z1224" s="4"/>
      <c r="AA1224" s="4"/>
      <c r="AB1224" s="4"/>
      <c r="AD1224" s="4"/>
      <c r="AE1224" s="4"/>
      <c r="AF1224" s="4"/>
      <c r="AH1224" s="4"/>
      <c r="AJ1224" s="4"/>
      <c r="AK1224" s="4"/>
      <c r="AL1224" s="4"/>
      <c r="AN1224" s="4"/>
      <c r="AO1224" s="4"/>
      <c r="AP1224" s="4"/>
      <c r="AQ1224" s="4"/>
      <c r="AR1224" s="4"/>
      <c r="AS1224" s="4"/>
      <c r="AT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K1224" s="4"/>
    </row>
    <row r="1225" spans="1:63" x14ac:dyDescent="0.3">
      <c r="A1225" s="103"/>
      <c r="B1225" s="103"/>
      <c r="C1225" s="103"/>
      <c r="D1225" s="208"/>
      <c r="F1225" s="178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U1225" s="4"/>
      <c r="V1225" s="4"/>
      <c r="W1225" s="4"/>
      <c r="X1225" s="4"/>
      <c r="Y1225" s="4"/>
      <c r="Z1225" s="4"/>
      <c r="AA1225" s="4"/>
      <c r="AB1225" s="4"/>
      <c r="AD1225" s="4"/>
      <c r="AE1225" s="4"/>
      <c r="AF1225" s="4"/>
      <c r="AH1225" s="4"/>
      <c r="AJ1225" s="4"/>
      <c r="AK1225" s="4"/>
      <c r="AL1225" s="4"/>
      <c r="AN1225" s="4"/>
      <c r="AO1225" s="4"/>
      <c r="AP1225" s="4"/>
      <c r="AQ1225" s="4"/>
      <c r="AR1225" s="4"/>
      <c r="AS1225" s="4"/>
      <c r="AT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K1225" s="4"/>
    </row>
    <row r="1226" spans="1:63" x14ac:dyDescent="0.3">
      <c r="A1226" s="103"/>
      <c r="B1226" s="103"/>
      <c r="C1226" s="103"/>
      <c r="D1226" s="208"/>
      <c r="F1226" s="178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U1226" s="4"/>
      <c r="V1226" s="4"/>
      <c r="W1226" s="4"/>
      <c r="X1226" s="4"/>
      <c r="Y1226" s="4"/>
      <c r="Z1226" s="4"/>
      <c r="AA1226" s="4"/>
      <c r="AB1226" s="4"/>
      <c r="AD1226" s="4"/>
      <c r="AE1226" s="4"/>
      <c r="AF1226" s="4"/>
      <c r="AH1226" s="4"/>
      <c r="AJ1226" s="4"/>
      <c r="AK1226" s="4"/>
      <c r="AL1226" s="4"/>
      <c r="AN1226" s="4"/>
      <c r="AO1226" s="4"/>
      <c r="AP1226" s="4"/>
      <c r="AQ1226" s="4"/>
      <c r="AR1226" s="4"/>
      <c r="AS1226" s="4"/>
      <c r="AT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K1226" s="4"/>
    </row>
    <row r="1227" spans="1:63" x14ac:dyDescent="0.3">
      <c r="A1227" s="103"/>
      <c r="B1227" s="103"/>
      <c r="C1227" s="103"/>
      <c r="D1227" s="208"/>
      <c r="F1227" s="178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U1227" s="4"/>
      <c r="V1227" s="4"/>
      <c r="W1227" s="4"/>
      <c r="X1227" s="4"/>
      <c r="Y1227" s="4"/>
      <c r="Z1227" s="4"/>
      <c r="AA1227" s="4"/>
      <c r="AB1227" s="4"/>
      <c r="AD1227" s="4"/>
      <c r="AE1227" s="4"/>
      <c r="AF1227" s="4"/>
      <c r="AH1227" s="4"/>
      <c r="AJ1227" s="4"/>
      <c r="AK1227" s="4"/>
      <c r="AL1227" s="4"/>
      <c r="AN1227" s="4"/>
      <c r="AO1227" s="4"/>
      <c r="AP1227" s="4"/>
      <c r="AQ1227" s="4"/>
      <c r="AR1227" s="4"/>
      <c r="AS1227" s="4"/>
      <c r="AT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K1227" s="4"/>
    </row>
    <row r="1228" spans="1:63" x14ac:dyDescent="0.3">
      <c r="A1228" s="103"/>
      <c r="B1228" s="103"/>
      <c r="C1228" s="103"/>
      <c r="D1228" s="208"/>
      <c r="F1228" s="178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U1228" s="4"/>
      <c r="V1228" s="4"/>
      <c r="W1228" s="4"/>
      <c r="X1228" s="4"/>
      <c r="Y1228" s="4"/>
      <c r="Z1228" s="4"/>
      <c r="AA1228" s="4"/>
      <c r="AB1228" s="4"/>
      <c r="AD1228" s="4"/>
      <c r="AE1228" s="4"/>
      <c r="AF1228" s="4"/>
      <c r="AH1228" s="4"/>
      <c r="AJ1228" s="4"/>
      <c r="AK1228" s="4"/>
      <c r="AL1228" s="4"/>
      <c r="AN1228" s="4"/>
      <c r="AO1228" s="4"/>
      <c r="AP1228" s="4"/>
      <c r="AQ1228" s="4"/>
      <c r="AR1228" s="4"/>
      <c r="AS1228" s="4"/>
      <c r="AT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K1228" s="4"/>
    </row>
    <row r="1229" spans="1:63" x14ac:dyDescent="0.3">
      <c r="A1229" s="103"/>
      <c r="B1229" s="103"/>
      <c r="C1229" s="103"/>
      <c r="D1229" s="208"/>
      <c r="F1229" s="178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U1229" s="4"/>
      <c r="V1229" s="4"/>
      <c r="W1229" s="4"/>
      <c r="X1229" s="4"/>
      <c r="Y1229" s="4"/>
      <c r="Z1229" s="4"/>
      <c r="AA1229" s="4"/>
      <c r="AB1229" s="4"/>
      <c r="AD1229" s="4"/>
      <c r="AE1229" s="4"/>
      <c r="AF1229" s="4"/>
      <c r="AH1229" s="4"/>
      <c r="AJ1229" s="4"/>
      <c r="AK1229" s="4"/>
      <c r="AL1229" s="4"/>
      <c r="AN1229" s="4"/>
      <c r="AO1229" s="4"/>
      <c r="AP1229" s="4"/>
      <c r="AQ1229" s="4"/>
      <c r="AR1229" s="4"/>
      <c r="AS1229" s="4"/>
      <c r="AT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K1229" s="4"/>
    </row>
    <row r="1230" spans="1:63" x14ac:dyDescent="0.3">
      <c r="A1230" s="103"/>
      <c r="B1230" s="103"/>
      <c r="C1230" s="103"/>
      <c r="D1230" s="208"/>
      <c r="F1230" s="178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U1230" s="4"/>
      <c r="V1230" s="4"/>
      <c r="W1230" s="4"/>
      <c r="X1230" s="4"/>
      <c r="Y1230" s="4"/>
      <c r="Z1230" s="4"/>
      <c r="AA1230" s="4"/>
      <c r="AB1230" s="4"/>
      <c r="AD1230" s="4"/>
      <c r="AE1230" s="4"/>
      <c r="AF1230" s="4"/>
      <c r="AH1230" s="4"/>
      <c r="AJ1230" s="4"/>
      <c r="AK1230" s="4"/>
      <c r="AL1230" s="4"/>
      <c r="AN1230" s="4"/>
      <c r="AO1230" s="4"/>
      <c r="AP1230" s="4"/>
      <c r="AQ1230" s="4"/>
      <c r="AR1230" s="4"/>
      <c r="AS1230" s="4"/>
      <c r="AT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K1230" s="4"/>
    </row>
    <row r="1231" spans="1:63" x14ac:dyDescent="0.3">
      <c r="A1231" s="103"/>
      <c r="B1231" s="103"/>
      <c r="C1231" s="103"/>
      <c r="D1231" s="208"/>
      <c r="F1231" s="178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U1231" s="4"/>
      <c r="V1231" s="4"/>
      <c r="W1231" s="4"/>
      <c r="X1231" s="4"/>
      <c r="Y1231" s="4"/>
      <c r="Z1231" s="4"/>
      <c r="AA1231" s="4"/>
      <c r="AB1231" s="4"/>
      <c r="AD1231" s="4"/>
      <c r="AE1231" s="4"/>
      <c r="AF1231" s="4"/>
      <c r="AH1231" s="4"/>
      <c r="AJ1231" s="4"/>
      <c r="AK1231" s="4"/>
      <c r="AL1231" s="4"/>
      <c r="AN1231" s="4"/>
      <c r="AO1231" s="4"/>
      <c r="AP1231" s="4"/>
      <c r="AQ1231" s="4"/>
      <c r="AR1231" s="4"/>
      <c r="AS1231" s="4"/>
      <c r="AT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K1231" s="4"/>
    </row>
    <row r="1232" spans="1:63" x14ac:dyDescent="0.3">
      <c r="A1232" s="103"/>
      <c r="B1232" s="103"/>
      <c r="C1232" s="103"/>
      <c r="D1232" s="208"/>
      <c r="F1232" s="178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U1232" s="4"/>
      <c r="V1232" s="4"/>
      <c r="W1232" s="4"/>
      <c r="X1232" s="4"/>
      <c r="Y1232" s="4"/>
      <c r="Z1232" s="4"/>
      <c r="AA1232" s="4"/>
      <c r="AB1232" s="4"/>
      <c r="AD1232" s="4"/>
      <c r="AE1232" s="4"/>
      <c r="AF1232" s="4"/>
      <c r="AH1232" s="4"/>
      <c r="AJ1232" s="4"/>
      <c r="AK1232" s="4"/>
      <c r="AL1232" s="4"/>
      <c r="AN1232" s="4"/>
      <c r="AO1232" s="4"/>
      <c r="AP1232" s="4"/>
      <c r="AQ1232" s="4"/>
      <c r="AR1232" s="4"/>
      <c r="AS1232" s="4"/>
      <c r="AT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K1232" s="4"/>
    </row>
    <row r="1233" spans="1:63" x14ac:dyDescent="0.3">
      <c r="A1233" s="103"/>
      <c r="B1233" s="103"/>
      <c r="C1233" s="103"/>
      <c r="D1233" s="208"/>
      <c r="F1233" s="178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U1233" s="4"/>
      <c r="V1233" s="4"/>
      <c r="W1233" s="4"/>
      <c r="X1233" s="4"/>
      <c r="Y1233" s="4"/>
      <c r="Z1233" s="4"/>
      <c r="AA1233" s="4"/>
      <c r="AB1233" s="4"/>
      <c r="AD1233" s="4"/>
      <c r="AE1233" s="4"/>
      <c r="AF1233" s="4"/>
      <c r="AH1233" s="4"/>
      <c r="AJ1233" s="4"/>
      <c r="AK1233" s="4"/>
      <c r="AL1233" s="4"/>
      <c r="AN1233" s="4"/>
      <c r="AO1233" s="4"/>
      <c r="AP1233" s="4"/>
      <c r="AQ1233" s="4"/>
      <c r="AR1233" s="4"/>
      <c r="AS1233" s="4"/>
      <c r="AT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K1233" s="4"/>
    </row>
    <row r="1234" spans="1:63" x14ac:dyDescent="0.3">
      <c r="A1234" s="103"/>
      <c r="B1234" s="103"/>
      <c r="C1234" s="103"/>
      <c r="D1234" s="208"/>
      <c r="F1234" s="178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U1234" s="4"/>
      <c r="V1234" s="4"/>
      <c r="W1234" s="4"/>
      <c r="X1234" s="4"/>
      <c r="Y1234" s="4"/>
      <c r="Z1234" s="4"/>
      <c r="AA1234" s="4"/>
      <c r="AB1234" s="4"/>
      <c r="AD1234" s="4"/>
      <c r="AE1234" s="4"/>
      <c r="AF1234" s="4"/>
      <c r="AH1234" s="4"/>
      <c r="AJ1234" s="4"/>
      <c r="AK1234" s="4"/>
      <c r="AL1234" s="4"/>
      <c r="AN1234" s="4"/>
      <c r="AO1234" s="4"/>
      <c r="AP1234" s="4"/>
      <c r="AQ1234" s="4"/>
      <c r="AR1234" s="4"/>
      <c r="AS1234" s="4"/>
      <c r="AT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K1234" s="4"/>
    </row>
    <row r="1235" spans="1:63" x14ac:dyDescent="0.3">
      <c r="A1235" s="103"/>
      <c r="B1235" s="103"/>
      <c r="C1235" s="103"/>
      <c r="D1235" s="208"/>
      <c r="F1235" s="178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U1235" s="4"/>
      <c r="V1235" s="4"/>
      <c r="W1235" s="4"/>
      <c r="X1235" s="4"/>
      <c r="Y1235" s="4"/>
      <c r="Z1235" s="4"/>
      <c r="AA1235" s="4"/>
      <c r="AB1235" s="4"/>
      <c r="AD1235" s="4"/>
      <c r="AE1235" s="4"/>
      <c r="AF1235" s="4"/>
      <c r="AH1235" s="4"/>
      <c r="AJ1235" s="4"/>
      <c r="AK1235" s="4"/>
      <c r="AL1235" s="4"/>
      <c r="AN1235" s="4"/>
      <c r="AO1235" s="4"/>
      <c r="AP1235" s="4"/>
      <c r="AQ1235" s="4"/>
      <c r="AR1235" s="4"/>
      <c r="AS1235" s="4"/>
      <c r="AT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K1235" s="4"/>
    </row>
    <row r="1236" spans="1:63" x14ac:dyDescent="0.3">
      <c r="A1236" s="103"/>
      <c r="B1236" s="103"/>
      <c r="C1236" s="103"/>
      <c r="D1236" s="208"/>
      <c r="F1236" s="178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U1236" s="4"/>
      <c r="V1236" s="4"/>
      <c r="W1236" s="4"/>
      <c r="X1236" s="4"/>
      <c r="Y1236" s="4"/>
      <c r="Z1236" s="4"/>
      <c r="AA1236" s="4"/>
      <c r="AB1236" s="4"/>
      <c r="AD1236" s="4"/>
      <c r="AE1236" s="4"/>
      <c r="AF1236" s="4"/>
      <c r="AH1236" s="4"/>
      <c r="AJ1236" s="4"/>
      <c r="AK1236" s="4"/>
      <c r="AL1236" s="4"/>
      <c r="AN1236" s="4"/>
      <c r="AO1236" s="4"/>
      <c r="AP1236" s="4"/>
      <c r="AQ1236" s="4"/>
      <c r="AR1236" s="4"/>
      <c r="AS1236" s="4"/>
      <c r="AT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K1236" s="4"/>
    </row>
    <row r="1237" spans="1:63" x14ac:dyDescent="0.3">
      <c r="A1237" s="103"/>
      <c r="B1237" s="103"/>
      <c r="C1237" s="103"/>
      <c r="D1237" s="208"/>
      <c r="F1237" s="178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U1237" s="4"/>
      <c r="V1237" s="4"/>
      <c r="W1237" s="4"/>
      <c r="X1237" s="4"/>
      <c r="Y1237" s="4"/>
      <c r="Z1237" s="4"/>
      <c r="AA1237" s="4"/>
      <c r="AB1237" s="4"/>
      <c r="AD1237" s="4"/>
      <c r="AE1237" s="4"/>
      <c r="AF1237" s="4"/>
      <c r="AH1237" s="4"/>
      <c r="AJ1237" s="4"/>
      <c r="AK1237" s="4"/>
      <c r="AL1237" s="4"/>
      <c r="AN1237" s="4"/>
      <c r="AO1237" s="4"/>
      <c r="AP1237" s="4"/>
      <c r="AQ1237" s="4"/>
      <c r="AR1237" s="4"/>
      <c r="AS1237" s="4"/>
      <c r="AT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K1237" s="4"/>
    </row>
    <row r="1238" spans="1:63" x14ac:dyDescent="0.3">
      <c r="A1238" s="103"/>
      <c r="B1238" s="103"/>
      <c r="C1238" s="103"/>
      <c r="D1238" s="208"/>
      <c r="F1238" s="178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U1238" s="4"/>
      <c r="V1238" s="4"/>
      <c r="W1238" s="4"/>
      <c r="X1238" s="4"/>
      <c r="Y1238" s="4"/>
      <c r="Z1238" s="4"/>
      <c r="AA1238" s="4"/>
      <c r="AB1238" s="4"/>
      <c r="AD1238" s="4"/>
      <c r="AE1238" s="4"/>
      <c r="AF1238" s="4"/>
      <c r="AH1238" s="4"/>
      <c r="AJ1238" s="4"/>
      <c r="AK1238" s="4"/>
      <c r="AL1238" s="4"/>
      <c r="AN1238" s="4"/>
      <c r="AO1238" s="4"/>
      <c r="AP1238" s="4"/>
      <c r="AQ1238" s="4"/>
      <c r="AR1238" s="4"/>
      <c r="AS1238" s="4"/>
      <c r="AT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K1238" s="4"/>
    </row>
    <row r="1239" spans="1:63" x14ac:dyDescent="0.3">
      <c r="A1239" s="103"/>
      <c r="B1239" s="103"/>
      <c r="C1239" s="103"/>
      <c r="D1239" s="208"/>
      <c r="F1239" s="178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U1239" s="4"/>
      <c r="V1239" s="4"/>
      <c r="W1239" s="4"/>
      <c r="X1239" s="4"/>
      <c r="Y1239" s="4"/>
      <c r="Z1239" s="4"/>
      <c r="AA1239" s="4"/>
      <c r="AB1239" s="4"/>
      <c r="AD1239" s="4"/>
      <c r="AE1239" s="4"/>
      <c r="AF1239" s="4"/>
      <c r="AH1239" s="4"/>
      <c r="AJ1239" s="4"/>
      <c r="AK1239" s="4"/>
      <c r="AL1239" s="4"/>
      <c r="AN1239" s="4"/>
      <c r="AO1239" s="4"/>
      <c r="AP1239" s="4"/>
      <c r="AQ1239" s="4"/>
      <c r="AR1239" s="4"/>
      <c r="AS1239" s="4"/>
      <c r="AT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K1239" s="4"/>
    </row>
    <row r="1240" spans="1:63" x14ac:dyDescent="0.3">
      <c r="A1240" s="103"/>
      <c r="B1240" s="103"/>
      <c r="C1240" s="103"/>
      <c r="D1240" s="208"/>
      <c r="F1240" s="178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U1240" s="4"/>
      <c r="V1240" s="4"/>
      <c r="W1240" s="4"/>
      <c r="X1240" s="4"/>
      <c r="Y1240" s="4"/>
      <c r="Z1240" s="4"/>
      <c r="AA1240" s="4"/>
      <c r="AB1240" s="4"/>
      <c r="AD1240" s="4"/>
      <c r="AE1240" s="4"/>
      <c r="AF1240" s="4"/>
      <c r="AH1240" s="4"/>
      <c r="AJ1240" s="4"/>
      <c r="AK1240" s="4"/>
      <c r="AL1240" s="4"/>
      <c r="AN1240" s="4"/>
      <c r="AO1240" s="4"/>
      <c r="AP1240" s="4"/>
      <c r="AQ1240" s="4"/>
      <c r="AR1240" s="4"/>
      <c r="AS1240" s="4"/>
      <c r="AT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K1240" s="4"/>
    </row>
    <row r="1241" spans="1:63" x14ac:dyDescent="0.3">
      <c r="A1241" s="103"/>
      <c r="B1241" s="103"/>
      <c r="C1241" s="103"/>
      <c r="D1241" s="208"/>
      <c r="F1241" s="178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U1241" s="4"/>
      <c r="V1241" s="4"/>
      <c r="W1241" s="4"/>
      <c r="X1241" s="4"/>
      <c r="Y1241" s="4"/>
      <c r="Z1241" s="4"/>
      <c r="AA1241" s="4"/>
      <c r="AB1241" s="4"/>
      <c r="AD1241" s="4"/>
      <c r="AE1241" s="4"/>
      <c r="AF1241" s="4"/>
      <c r="AH1241" s="4"/>
      <c r="AJ1241" s="4"/>
      <c r="AK1241" s="4"/>
      <c r="AL1241" s="4"/>
      <c r="AN1241" s="4"/>
      <c r="AO1241" s="4"/>
      <c r="AP1241" s="4"/>
      <c r="AQ1241" s="4"/>
      <c r="AR1241" s="4"/>
      <c r="AS1241" s="4"/>
      <c r="AT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K1241" s="4"/>
    </row>
    <row r="1242" spans="1:63" x14ac:dyDescent="0.3">
      <c r="A1242" s="103"/>
      <c r="B1242" s="103"/>
      <c r="C1242" s="103"/>
      <c r="D1242" s="208"/>
      <c r="F1242" s="178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U1242" s="4"/>
      <c r="V1242" s="4"/>
      <c r="W1242" s="4"/>
      <c r="X1242" s="4"/>
      <c r="Y1242" s="4"/>
      <c r="Z1242" s="4"/>
      <c r="AA1242" s="4"/>
      <c r="AB1242" s="4"/>
      <c r="AD1242" s="4"/>
      <c r="AE1242" s="4"/>
      <c r="AF1242" s="4"/>
      <c r="AH1242" s="4"/>
      <c r="AJ1242" s="4"/>
      <c r="AK1242" s="4"/>
      <c r="AL1242" s="4"/>
      <c r="AN1242" s="4"/>
      <c r="AO1242" s="4"/>
      <c r="AP1242" s="4"/>
      <c r="AQ1242" s="4"/>
      <c r="AR1242" s="4"/>
      <c r="AS1242" s="4"/>
      <c r="AT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K1242" s="4"/>
    </row>
    <row r="1243" spans="1:63" x14ac:dyDescent="0.3">
      <c r="A1243" s="103"/>
      <c r="B1243" s="103"/>
      <c r="C1243" s="103"/>
      <c r="D1243" s="208"/>
      <c r="F1243" s="178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U1243" s="4"/>
      <c r="V1243" s="4"/>
      <c r="W1243" s="4"/>
      <c r="X1243" s="4"/>
      <c r="Y1243" s="4"/>
      <c r="Z1243" s="4"/>
      <c r="AA1243" s="4"/>
      <c r="AB1243" s="4"/>
      <c r="AD1243" s="4"/>
      <c r="AE1243" s="4"/>
      <c r="AF1243" s="4"/>
      <c r="AH1243" s="4"/>
      <c r="AJ1243" s="4"/>
      <c r="AK1243" s="4"/>
      <c r="AL1243" s="4"/>
      <c r="AN1243" s="4"/>
      <c r="AO1243" s="4"/>
      <c r="AP1243" s="4"/>
      <c r="AQ1243" s="4"/>
      <c r="AR1243" s="4"/>
      <c r="AS1243" s="4"/>
      <c r="AT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K1243" s="4"/>
    </row>
    <row r="1244" spans="1:63" x14ac:dyDescent="0.3">
      <c r="A1244" s="103"/>
      <c r="B1244" s="103"/>
      <c r="C1244" s="103"/>
      <c r="D1244" s="208"/>
      <c r="F1244" s="178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U1244" s="4"/>
      <c r="V1244" s="4"/>
      <c r="W1244" s="4"/>
      <c r="X1244" s="4"/>
      <c r="Y1244" s="4"/>
      <c r="Z1244" s="4"/>
      <c r="AA1244" s="4"/>
      <c r="AB1244" s="4"/>
      <c r="AD1244" s="4"/>
      <c r="AE1244" s="4"/>
      <c r="AF1244" s="4"/>
      <c r="AH1244" s="4"/>
      <c r="AJ1244" s="4"/>
      <c r="AK1244" s="4"/>
      <c r="AL1244" s="4"/>
      <c r="AN1244" s="4"/>
      <c r="AO1244" s="4"/>
      <c r="AP1244" s="4"/>
      <c r="AQ1244" s="4"/>
      <c r="AR1244" s="4"/>
      <c r="AS1244" s="4"/>
      <c r="AT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K1244" s="4"/>
    </row>
    <row r="1245" spans="1:63" x14ac:dyDescent="0.3">
      <c r="A1245" s="103"/>
      <c r="B1245" s="103"/>
      <c r="C1245" s="103"/>
      <c r="D1245" s="208"/>
      <c r="F1245" s="178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U1245" s="4"/>
      <c r="V1245" s="4"/>
      <c r="W1245" s="4"/>
      <c r="X1245" s="4"/>
      <c r="Y1245" s="4"/>
      <c r="Z1245" s="4"/>
      <c r="AA1245" s="4"/>
      <c r="AB1245" s="4"/>
      <c r="AD1245" s="4"/>
      <c r="AE1245" s="4"/>
      <c r="AF1245" s="4"/>
      <c r="AH1245" s="4"/>
      <c r="AJ1245" s="4"/>
      <c r="AK1245" s="4"/>
      <c r="AL1245" s="4"/>
      <c r="AN1245" s="4"/>
      <c r="AO1245" s="4"/>
      <c r="AP1245" s="4"/>
      <c r="AQ1245" s="4"/>
      <c r="AR1245" s="4"/>
      <c r="AS1245" s="4"/>
      <c r="AT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K1245" s="4"/>
    </row>
    <row r="1246" spans="1:63" x14ac:dyDescent="0.3">
      <c r="A1246" s="103"/>
      <c r="B1246" s="103"/>
      <c r="C1246" s="103"/>
      <c r="D1246" s="208"/>
      <c r="F1246" s="178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U1246" s="4"/>
      <c r="V1246" s="4"/>
      <c r="W1246" s="4"/>
      <c r="X1246" s="4"/>
      <c r="Y1246" s="4"/>
      <c r="Z1246" s="4"/>
      <c r="AA1246" s="4"/>
      <c r="AB1246" s="4"/>
      <c r="AD1246" s="4"/>
      <c r="AE1246" s="4"/>
      <c r="AF1246" s="4"/>
      <c r="AH1246" s="4"/>
      <c r="AJ1246" s="4"/>
      <c r="AK1246" s="4"/>
      <c r="AL1246" s="4"/>
      <c r="AN1246" s="4"/>
      <c r="AO1246" s="4"/>
      <c r="AP1246" s="4"/>
      <c r="AQ1246" s="4"/>
      <c r="AR1246" s="4"/>
      <c r="AS1246" s="4"/>
      <c r="AT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K1246" s="4"/>
    </row>
    <row r="1247" spans="1:63" x14ac:dyDescent="0.3">
      <c r="A1247" s="103"/>
      <c r="B1247" s="103"/>
      <c r="C1247" s="103"/>
      <c r="D1247" s="208"/>
      <c r="F1247" s="178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U1247" s="4"/>
      <c r="V1247" s="4"/>
      <c r="W1247" s="4"/>
      <c r="X1247" s="4"/>
      <c r="Y1247" s="4"/>
      <c r="Z1247" s="4"/>
      <c r="AA1247" s="4"/>
      <c r="AB1247" s="4"/>
      <c r="AD1247" s="4"/>
      <c r="AE1247" s="4"/>
      <c r="AF1247" s="4"/>
      <c r="AH1247" s="4"/>
      <c r="AJ1247" s="4"/>
      <c r="AK1247" s="4"/>
      <c r="AL1247" s="4"/>
      <c r="AN1247" s="4"/>
      <c r="AO1247" s="4"/>
      <c r="AP1247" s="4"/>
      <c r="AQ1247" s="4"/>
      <c r="AR1247" s="4"/>
      <c r="AS1247" s="4"/>
      <c r="AT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K1247" s="4"/>
    </row>
    <row r="1248" spans="1:63" x14ac:dyDescent="0.3">
      <c r="A1248" s="103"/>
      <c r="B1248" s="103"/>
      <c r="C1248" s="103"/>
      <c r="D1248" s="208"/>
      <c r="F1248" s="178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U1248" s="4"/>
      <c r="V1248" s="4"/>
      <c r="W1248" s="4"/>
      <c r="X1248" s="4"/>
      <c r="Y1248" s="4"/>
      <c r="Z1248" s="4"/>
      <c r="AA1248" s="4"/>
      <c r="AB1248" s="4"/>
      <c r="AD1248" s="4"/>
      <c r="AE1248" s="4"/>
      <c r="AF1248" s="4"/>
      <c r="AH1248" s="4"/>
      <c r="AJ1248" s="4"/>
      <c r="AK1248" s="4"/>
      <c r="AL1248" s="4"/>
      <c r="AN1248" s="4"/>
      <c r="AO1248" s="4"/>
      <c r="AP1248" s="4"/>
      <c r="AQ1248" s="4"/>
      <c r="AR1248" s="4"/>
      <c r="AS1248" s="4"/>
      <c r="AT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K1248" s="4"/>
    </row>
    <row r="1249" spans="1:63" x14ac:dyDescent="0.3">
      <c r="A1249" s="103"/>
      <c r="B1249" s="103"/>
      <c r="C1249" s="103"/>
      <c r="D1249" s="208"/>
      <c r="F1249" s="178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U1249" s="4"/>
      <c r="V1249" s="4"/>
      <c r="W1249" s="4"/>
      <c r="X1249" s="4"/>
      <c r="Y1249" s="4"/>
      <c r="Z1249" s="4"/>
      <c r="AA1249" s="4"/>
      <c r="AB1249" s="4"/>
      <c r="AD1249" s="4"/>
      <c r="AE1249" s="4"/>
      <c r="AF1249" s="4"/>
      <c r="AH1249" s="4"/>
      <c r="AJ1249" s="4"/>
      <c r="AK1249" s="4"/>
      <c r="AL1249" s="4"/>
      <c r="AN1249" s="4"/>
      <c r="AO1249" s="4"/>
      <c r="AP1249" s="4"/>
      <c r="AQ1249" s="4"/>
      <c r="AR1249" s="4"/>
      <c r="AS1249" s="4"/>
      <c r="AT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K1249" s="4"/>
    </row>
    <row r="1250" spans="1:63" x14ac:dyDescent="0.3">
      <c r="A1250" s="103"/>
      <c r="B1250" s="103"/>
      <c r="C1250" s="103"/>
      <c r="D1250" s="208"/>
      <c r="F1250" s="178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U1250" s="4"/>
      <c r="V1250" s="4"/>
      <c r="W1250" s="4"/>
      <c r="X1250" s="4"/>
      <c r="Y1250" s="4"/>
      <c r="Z1250" s="4"/>
      <c r="AA1250" s="4"/>
      <c r="AB1250" s="4"/>
      <c r="AD1250" s="4"/>
      <c r="AE1250" s="4"/>
      <c r="AF1250" s="4"/>
      <c r="AH1250" s="4"/>
      <c r="AJ1250" s="4"/>
      <c r="AK1250" s="4"/>
      <c r="AL1250" s="4"/>
      <c r="AN1250" s="4"/>
      <c r="AO1250" s="4"/>
      <c r="AP1250" s="4"/>
      <c r="AQ1250" s="4"/>
      <c r="AR1250" s="4"/>
      <c r="AS1250" s="4"/>
      <c r="AT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K1250" s="4"/>
    </row>
    <row r="1251" spans="1:63" x14ac:dyDescent="0.3">
      <c r="A1251" s="103"/>
      <c r="B1251" s="103"/>
      <c r="C1251" s="103"/>
      <c r="D1251" s="208"/>
      <c r="F1251" s="178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U1251" s="4"/>
      <c r="V1251" s="4"/>
      <c r="W1251" s="4"/>
      <c r="X1251" s="4"/>
      <c r="Y1251" s="4"/>
      <c r="Z1251" s="4"/>
      <c r="AA1251" s="4"/>
      <c r="AB1251" s="4"/>
      <c r="AD1251" s="4"/>
      <c r="AE1251" s="4"/>
      <c r="AF1251" s="4"/>
      <c r="AH1251" s="4"/>
      <c r="AJ1251" s="4"/>
      <c r="AK1251" s="4"/>
      <c r="AL1251" s="4"/>
      <c r="AN1251" s="4"/>
      <c r="AO1251" s="4"/>
      <c r="AP1251" s="4"/>
      <c r="AQ1251" s="4"/>
      <c r="AR1251" s="4"/>
      <c r="AS1251" s="4"/>
      <c r="AT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K1251" s="4"/>
    </row>
    <row r="1252" spans="1:63" x14ac:dyDescent="0.3">
      <c r="A1252" s="103"/>
      <c r="B1252" s="103"/>
      <c r="C1252" s="103"/>
      <c r="D1252" s="208"/>
      <c r="F1252" s="178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U1252" s="4"/>
      <c r="V1252" s="4"/>
      <c r="W1252" s="4"/>
      <c r="X1252" s="4"/>
      <c r="Y1252" s="4"/>
      <c r="Z1252" s="4"/>
      <c r="AA1252" s="4"/>
      <c r="AB1252" s="4"/>
      <c r="AD1252" s="4"/>
      <c r="AE1252" s="4"/>
      <c r="AF1252" s="4"/>
      <c r="AH1252" s="4"/>
      <c r="AJ1252" s="4"/>
      <c r="AK1252" s="4"/>
      <c r="AL1252" s="4"/>
      <c r="AN1252" s="4"/>
      <c r="AO1252" s="4"/>
      <c r="AP1252" s="4"/>
      <c r="AQ1252" s="4"/>
      <c r="AR1252" s="4"/>
      <c r="AS1252" s="4"/>
      <c r="AT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K1252" s="4"/>
    </row>
    <row r="1253" spans="1:63" x14ac:dyDescent="0.3">
      <c r="A1253" s="103"/>
      <c r="B1253" s="103"/>
      <c r="C1253" s="103"/>
      <c r="D1253" s="208"/>
      <c r="F1253" s="178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U1253" s="4"/>
      <c r="V1253" s="4"/>
      <c r="W1253" s="4"/>
      <c r="X1253" s="4"/>
      <c r="Y1253" s="4"/>
      <c r="Z1253" s="4"/>
      <c r="AA1253" s="4"/>
      <c r="AB1253" s="4"/>
      <c r="AD1253" s="4"/>
      <c r="AE1253" s="4"/>
      <c r="AF1253" s="4"/>
      <c r="AH1253" s="4"/>
      <c r="AJ1253" s="4"/>
      <c r="AK1253" s="4"/>
      <c r="AL1253" s="4"/>
      <c r="AN1253" s="4"/>
      <c r="AO1253" s="4"/>
      <c r="AP1253" s="4"/>
      <c r="AQ1253" s="4"/>
      <c r="AR1253" s="4"/>
      <c r="AS1253" s="4"/>
      <c r="AT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K1253" s="4"/>
    </row>
    <row r="1254" spans="1:63" x14ac:dyDescent="0.3">
      <c r="A1254" s="103"/>
      <c r="B1254" s="103"/>
      <c r="C1254" s="103"/>
      <c r="D1254" s="208"/>
      <c r="F1254" s="178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U1254" s="4"/>
      <c r="V1254" s="4"/>
      <c r="W1254" s="4"/>
      <c r="X1254" s="4"/>
      <c r="Y1254" s="4"/>
      <c r="Z1254" s="4"/>
      <c r="AA1254" s="4"/>
      <c r="AB1254" s="4"/>
      <c r="AD1254" s="4"/>
      <c r="AE1254" s="4"/>
      <c r="AF1254" s="4"/>
      <c r="AH1254" s="4"/>
      <c r="AJ1254" s="4"/>
      <c r="AK1254" s="4"/>
      <c r="AL1254" s="4"/>
      <c r="AN1254" s="4"/>
      <c r="AO1254" s="4"/>
      <c r="AP1254" s="4"/>
      <c r="AQ1254" s="4"/>
      <c r="AR1254" s="4"/>
      <c r="AS1254" s="4"/>
      <c r="AT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K1254" s="4"/>
    </row>
    <row r="1255" spans="1:63" x14ac:dyDescent="0.3">
      <c r="A1255" s="103"/>
      <c r="B1255" s="103"/>
      <c r="C1255" s="103"/>
      <c r="D1255" s="208"/>
      <c r="F1255" s="178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U1255" s="4"/>
      <c r="V1255" s="4"/>
      <c r="W1255" s="4"/>
      <c r="X1255" s="4"/>
      <c r="Y1255" s="4"/>
      <c r="Z1255" s="4"/>
      <c r="AA1255" s="4"/>
      <c r="AB1255" s="4"/>
      <c r="AD1255" s="4"/>
      <c r="AE1255" s="4"/>
      <c r="AF1255" s="4"/>
      <c r="AH1255" s="4"/>
      <c r="AJ1255" s="4"/>
      <c r="AK1255" s="4"/>
      <c r="AL1255" s="4"/>
      <c r="AN1255" s="4"/>
      <c r="AO1255" s="4"/>
      <c r="AP1255" s="4"/>
      <c r="AQ1255" s="4"/>
      <c r="AR1255" s="4"/>
      <c r="AS1255" s="4"/>
      <c r="AT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K1255" s="4"/>
    </row>
    <row r="1256" spans="1:63" x14ac:dyDescent="0.3">
      <c r="A1256" s="103"/>
      <c r="B1256" s="103"/>
      <c r="C1256" s="103"/>
      <c r="D1256" s="208"/>
      <c r="F1256" s="178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U1256" s="4"/>
      <c r="V1256" s="4"/>
      <c r="W1256" s="4"/>
      <c r="X1256" s="4"/>
      <c r="Y1256" s="4"/>
      <c r="Z1256" s="4"/>
      <c r="AA1256" s="4"/>
      <c r="AB1256" s="4"/>
      <c r="AD1256" s="4"/>
      <c r="AE1256" s="4"/>
      <c r="AF1256" s="4"/>
      <c r="AH1256" s="4"/>
      <c r="AJ1256" s="4"/>
      <c r="AK1256" s="4"/>
      <c r="AL1256" s="4"/>
      <c r="AN1256" s="4"/>
      <c r="AO1256" s="4"/>
      <c r="AP1256" s="4"/>
      <c r="AQ1256" s="4"/>
      <c r="AR1256" s="4"/>
      <c r="AS1256" s="4"/>
      <c r="AT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K1256" s="4"/>
    </row>
    <row r="1257" spans="1:63" x14ac:dyDescent="0.3">
      <c r="A1257" s="103"/>
      <c r="B1257" s="103"/>
      <c r="C1257" s="103"/>
      <c r="D1257" s="208"/>
      <c r="F1257" s="178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U1257" s="4"/>
      <c r="V1257" s="4"/>
      <c r="W1257" s="4"/>
      <c r="X1257" s="4"/>
      <c r="Y1257" s="4"/>
      <c r="Z1257" s="4"/>
      <c r="AA1257" s="4"/>
      <c r="AB1257" s="4"/>
      <c r="AD1257" s="4"/>
      <c r="AE1257" s="4"/>
      <c r="AF1257" s="4"/>
      <c r="AH1257" s="4"/>
      <c r="AJ1257" s="4"/>
      <c r="AK1257" s="4"/>
      <c r="AL1257" s="4"/>
      <c r="AN1257" s="4"/>
      <c r="AO1257" s="4"/>
      <c r="AP1257" s="4"/>
      <c r="AQ1257" s="4"/>
      <c r="AR1257" s="4"/>
      <c r="AS1257" s="4"/>
      <c r="AT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K1257" s="4"/>
    </row>
    <row r="1258" spans="1:63" x14ac:dyDescent="0.3">
      <c r="A1258" s="103"/>
      <c r="B1258" s="103"/>
      <c r="C1258" s="103"/>
      <c r="D1258" s="208"/>
      <c r="F1258" s="178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U1258" s="4"/>
      <c r="V1258" s="4"/>
      <c r="W1258" s="4"/>
      <c r="X1258" s="4"/>
      <c r="Y1258" s="4"/>
      <c r="Z1258" s="4"/>
      <c r="AA1258" s="4"/>
      <c r="AB1258" s="4"/>
      <c r="AD1258" s="4"/>
      <c r="AE1258" s="4"/>
      <c r="AF1258" s="4"/>
      <c r="AH1258" s="4"/>
      <c r="AJ1258" s="4"/>
      <c r="AK1258" s="4"/>
      <c r="AL1258" s="4"/>
      <c r="AN1258" s="4"/>
      <c r="AO1258" s="4"/>
      <c r="AP1258" s="4"/>
      <c r="AQ1258" s="4"/>
      <c r="AR1258" s="4"/>
      <c r="AS1258" s="4"/>
      <c r="AT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K1258" s="4"/>
    </row>
    <row r="1259" spans="1:63" x14ac:dyDescent="0.3">
      <c r="A1259" s="103"/>
      <c r="B1259" s="103"/>
      <c r="C1259" s="103"/>
      <c r="D1259" s="208"/>
      <c r="F1259" s="178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U1259" s="4"/>
      <c r="V1259" s="4"/>
      <c r="W1259" s="4"/>
      <c r="X1259" s="4"/>
      <c r="Y1259" s="4"/>
      <c r="Z1259" s="4"/>
      <c r="AA1259" s="4"/>
      <c r="AB1259" s="4"/>
      <c r="AD1259" s="4"/>
      <c r="AE1259" s="4"/>
      <c r="AF1259" s="4"/>
      <c r="AH1259" s="4"/>
      <c r="AJ1259" s="4"/>
      <c r="AK1259" s="4"/>
      <c r="AL1259" s="4"/>
      <c r="AN1259" s="4"/>
      <c r="AO1259" s="4"/>
      <c r="AP1259" s="4"/>
      <c r="AQ1259" s="4"/>
      <c r="AR1259" s="4"/>
      <c r="AS1259" s="4"/>
      <c r="AT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K1259" s="4"/>
    </row>
    <row r="1260" spans="1:63" x14ac:dyDescent="0.3">
      <c r="A1260" s="103"/>
      <c r="B1260" s="103"/>
      <c r="C1260" s="103"/>
      <c r="D1260" s="208"/>
      <c r="F1260" s="178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U1260" s="4"/>
      <c r="V1260" s="4"/>
      <c r="W1260" s="4"/>
      <c r="X1260" s="4"/>
      <c r="Y1260" s="4"/>
      <c r="Z1260" s="4"/>
      <c r="AA1260" s="4"/>
      <c r="AB1260" s="4"/>
      <c r="AD1260" s="4"/>
      <c r="AE1260" s="4"/>
      <c r="AF1260" s="4"/>
      <c r="AH1260" s="4"/>
      <c r="AJ1260" s="4"/>
      <c r="AK1260" s="4"/>
      <c r="AL1260" s="4"/>
      <c r="AN1260" s="4"/>
      <c r="AO1260" s="4"/>
      <c r="AP1260" s="4"/>
      <c r="AQ1260" s="4"/>
      <c r="AR1260" s="4"/>
      <c r="AS1260" s="4"/>
      <c r="AT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K1260" s="4"/>
    </row>
    <row r="1261" spans="1:63" x14ac:dyDescent="0.3">
      <c r="A1261" s="103"/>
      <c r="B1261" s="103"/>
      <c r="C1261" s="103"/>
      <c r="D1261" s="208"/>
      <c r="F1261" s="178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U1261" s="4"/>
      <c r="V1261" s="4"/>
      <c r="W1261" s="4"/>
      <c r="X1261" s="4"/>
      <c r="Y1261" s="4"/>
      <c r="Z1261" s="4"/>
      <c r="AA1261" s="4"/>
      <c r="AB1261" s="4"/>
      <c r="AD1261" s="4"/>
      <c r="AE1261" s="4"/>
      <c r="AF1261" s="4"/>
      <c r="AH1261" s="4"/>
      <c r="AJ1261" s="4"/>
      <c r="AK1261" s="4"/>
      <c r="AL1261" s="4"/>
      <c r="AN1261" s="4"/>
      <c r="AO1261" s="4"/>
      <c r="AP1261" s="4"/>
      <c r="AQ1261" s="4"/>
      <c r="AR1261" s="4"/>
      <c r="AS1261" s="4"/>
      <c r="AT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K1261" s="4"/>
    </row>
    <row r="1262" spans="1:63" x14ac:dyDescent="0.3">
      <c r="A1262" s="103"/>
      <c r="B1262" s="103"/>
      <c r="C1262" s="103"/>
      <c r="D1262" s="208"/>
      <c r="F1262" s="178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U1262" s="4"/>
      <c r="V1262" s="4"/>
      <c r="W1262" s="4"/>
      <c r="X1262" s="4"/>
      <c r="Y1262" s="4"/>
      <c r="Z1262" s="4"/>
      <c r="AA1262" s="4"/>
      <c r="AB1262" s="4"/>
      <c r="AD1262" s="4"/>
      <c r="AE1262" s="4"/>
      <c r="AF1262" s="4"/>
      <c r="AH1262" s="4"/>
      <c r="AJ1262" s="4"/>
      <c r="AK1262" s="4"/>
      <c r="AL1262" s="4"/>
      <c r="AN1262" s="4"/>
      <c r="AO1262" s="4"/>
      <c r="AP1262" s="4"/>
      <c r="AQ1262" s="4"/>
      <c r="AR1262" s="4"/>
      <c r="AS1262" s="4"/>
      <c r="AT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K1262" s="4"/>
    </row>
    <row r="1263" spans="1:63" x14ac:dyDescent="0.3">
      <c r="A1263" s="103"/>
      <c r="B1263" s="103"/>
      <c r="C1263" s="103"/>
      <c r="D1263" s="208"/>
      <c r="F1263" s="178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U1263" s="4"/>
      <c r="V1263" s="4"/>
      <c r="W1263" s="4"/>
      <c r="X1263" s="4"/>
      <c r="Y1263" s="4"/>
      <c r="Z1263" s="4"/>
      <c r="AA1263" s="4"/>
      <c r="AB1263" s="4"/>
      <c r="AD1263" s="4"/>
      <c r="AE1263" s="4"/>
      <c r="AF1263" s="4"/>
      <c r="AH1263" s="4"/>
      <c r="AJ1263" s="4"/>
      <c r="AK1263" s="4"/>
      <c r="AL1263" s="4"/>
      <c r="AN1263" s="4"/>
      <c r="AO1263" s="4"/>
      <c r="AP1263" s="4"/>
      <c r="AQ1263" s="4"/>
      <c r="AR1263" s="4"/>
      <c r="AS1263" s="4"/>
      <c r="AT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K1263" s="4"/>
    </row>
    <row r="1264" spans="1:63" x14ac:dyDescent="0.3">
      <c r="A1264" s="103"/>
      <c r="B1264" s="103"/>
      <c r="C1264" s="103"/>
      <c r="D1264" s="208"/>
      <c r="F1264" s="178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U1264" s="4"/>
      <c r="V1264" s="4"/>
      <c r="W1264" s="4"/>
      <c r="X1264" s="4"/>
      <c r="Y1264" s="4"/>
      <c r="Z1264" s="4"/>
      <c r="AA1264" s="4"/>
      <c r="AB1264" s="4"/>
      <c r="AD1264" s="4"/>
      <c r="AE1264" s="4"/>
      <c r="AF1264" s="4"/>
      <c r="AH1264" s="4"/>
      <c r="AJ1264" s="4"/>
      <c r="AK1264" s="4"/>
      <c r="AL1264" s="4"/>
      <c r="AN1264" s="4"/>
      <c r="AO1264" s="4"/>
      <c r="AP1264" s="4"/>
      <c r="AQ1264" s="4"/>
      <c r="AR1264" s="4"/>
      <c r="AS1264" s="4"/>
      <c r="AT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K1264" s="4"/>
    </row>
    <row r="1265" spans="1:63" x14ac:dyDescent="0.3">
      <c r="A1265" s="103"/>
      <c r="B1265" s="103"/>
      <c r="C1265" s="103"/>
      <c r="D1265" s="208"/>
      <c r="F1265" s="178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U1265" s="4"/>
      <c r="V1265" s="4"/>
      <c r="W1265" s="4"/>
      <c r="X1265" s="4"/>
      <c r="Y1265" s="4"/>
      <c r="Z1265" s="4"/>
      <c r="AA1265" s="4"/>
      <c r="AB1265" s="4"/>
      <c r="AD1265" s="4"/>
      <c r="AE1265" s="4"/>
      <c r="AF1265" s="4"/>
      <c r="AH1265" s="4"/>
      <c r="AJ1265" s="4"/>
      <c r="AK1265" s="4"/>
      <c r="AL1265" s="4"/>
      <c r="AN1265" s="4"/>
      <c r="AO1265" s="4"/>
      <c r="AP1265" s="4"/>
      <c r="AQ1265" s="4"/>
      <c r="AR1265" s="4"/>
      <c r="AS1265" s="4"/>
      <c r="AT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K1265" s="4"/>
    </row>
    <row r="1266" spans="1:63" x14ac:dyDescent="0.3">
      <c r="A1266" s="103"/>
      <c r="B1266" s="103"/>
      <c r="C1266" s="103"/>
      <c r="D1266" s="208"/>
      <c r="F1266" s="178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U1266" s="4"/>
      <c r="V1266" s="4"/>
      <c r="W1266" s="4"/>
      <c r="X1266" s="4"/>
      <c r="Y1266" s="4"/>
      <c r="Z1266" s="4"/>
      <c r="AA1266" s="4"/>
      <c r="AB1266" s="4"/>
      <c r="AD1266" s="4"/>
      <c r="AE1266" s="4"/>
      <c r="AF1266" s="4"/>
      <c r="AH1266" s="4"/>
      <c r="AJ1266" s="4"/>
      <c r="AK1266" s="4"/>
      <c r="AL1266" s="4"/>
      <c r="AN1266" s="4"/>
      <c r="AO1266" s="4"/>
      <c r="AP1266" s="4"/>
      <c r="AQ1266" s="4"/>
      <c r="AR1266" s="4"/>
      <c r="AS1266" s="4"/>
      <c r="AT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K1266" s="4"/>
    </row>
    <row r="1267" spans="1:63" x14ac:dyDescent="0.3">
      <c r="A1267" s="103"/>
      <c r="B1267" s="103"/>
      <c r="C1267" s="103"/>
      <c r="D1267" s="208"/>
      <c r="F1267" s="178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U1267" s="4"/>
      <c r="V1267" s="4"/>
      <c r="W1267" s="4"/>
      <c r="X1267" s="4"/>
      <c r="Y1267" s="4"/>
      <c r="Z1267" s="4"/>
      <c r="AA1267" s="4"/>
      <c r="AB1267" s="4"/>
      <c r="AD1267" s="4"/>
      <c r="AE1267" s="4"/>
      <c r="AF1267" s="4"/>
      <c r="AH1267" s="4"/>
      <c r="AJ1267" s="4"/>
      <c r="AK1267" s="4"/>
      <c r="AL1267" s="4"/>
      <c r="AN1267" s="4"/>
      <c r="AO1267" s="4"/>
      <c r="AP1267" s="4"/>
      <c r="AQ1267" s="4"/>
      <c r="AR1267" s="4"/>
      <c r="AS1267" s="4"/>
      <c r="AT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K1267" s="4"/>
    </row>
    <row r="1268" spans="1:63" x14ac:dyDescent="0.3">
      <c r="A1268" s="103"/>
      <c r="B1268" s="103"/>
      <c r="C1268" s="103"/>
      <c r="D1268" s="208"/>
      <c r="F1268" s="178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U1268" s="4"/>
      <c r="V1268" s="4"/>
      <c r="W1268" s="4"/>
      <c r="X1268" s="4"/>
      <c r="Y1268" s="4"/>
      <c r="Z1268" s="4"/>
      <c r="AA1268" s="4"/>
      <c r="AB1268" s="4"/>
      <c r="AD1268" s="4"/>
      <c r="AE1268" s="4"/>
      <c r="AF1268" s="4"/>
      <c r="AH1268" s="4"/>
      <c r="AJ1268" s="4"/>
      <c r="AK1268" s="4"/>
      <c r="AL1268" s="4"/>
      <c r="AN1268" s="4"/>
      <c r="AO1268" s="4"/>
      <c r="AP1268" s="4"/>
      <c r="AQ1268" s="4"/>
      <c r="AR1268" s="4"/>
      <c r="AS1268" s="4"/>
      <c r="AT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K1268" s="4"/>
    </row>
    <row r="1269" spans="1:63" x14ac:dyDescent="0.3">
      <c r="A1269" s="103"/>
      <c r="B1269" s="103"/>
      <c r="C1269" s="103"/>
      <c r="D1269" s="208"/>
      <c r="F1269" s="178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U1269" s="4"/>
      <c r="V1269" s="4"/>
      <c r="W1269" s="4"/>
      <c r="X1269" s="4"/>
      <c r="Y1269" s="4"/>
      <c r="Z1269" s="4"/>
      <c r="AA1269" s="4"/>
      <c r="AB1269" s="4"/>
      <c r="AD1269" s="4"/>
      <c r="AE1269" s="4"/>
      <c r="AF1269" s="4"/>
      <c r="AH1269" s="4"/>
      <c r="AJ1269" s="4"/>
      <c r="AK1269" s="4"/>
      <c r="AL1269" s="4"/>
      <c r="AN1269" s="4"/>
      <c r="AO1269" s="4"/>
      <c r="AP1269" s="4"/>
      <c r="AQ1269" s="4"/>
      <c r="AR1269" s="4"/>
      <c r="AS1269" s="4"/>
      <c r="AT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K1269" s="4"/>
    </row>
    <row r="1270" spans="1:63" x14ac:dyDescent="0.3">
      <c r="A1270" s="103"/>
      <c r="B1270" s="103"/>
      <c r="C1270" s="103"/>
      <c r="D1270" s="208"/>
      <c r="F1270" s="178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U1270" s="4"/>
      <c r="V1270" s="4"/>
      <c r="W1270" s="4"/>
      <c r="X1270" s="4"/>
      <c r="Y1270" s="4"/>
      <c r="Z1270" s="4"/>
      <c r="AA1270" s="4"/>
      <c r="AB1270" s="4"/>
      <c r="AD1270" s="4"/>
      <c r="AE1270" s="4"/>
      <c r="AF1270" s="4"/>
      <c r="AH1270" s="4"/>
      <c r="AJ1270" s="4"/>
      <c r="AK1270" s="4"/>
      <c r="AL1270" s="4"/>
      <c r="AN1270" s="4"/>
      <c r="AO1270" s="4"/>
      <c r="AP1270" s="4"/>
      <c r="AQ1270" s="4"/>
      <c r="AR1270" s="4"/>
      <c r="AS1270" s="4"/>
      <c r="AT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K1270" s="4"/>
    </row>
    <row r="1271" spans="1:63" x14ac:dyDescent="0.3">
      <c r="A1271" s="103"/>
      <c r="B1271" s="103"/>
      <c r="C1271" s="103"/>
      <c r="D1271" s="208"/>
      <c r="F1271" s="178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U1271" s="4"/>
      <c r="V1271" s="4"/>
      <c r="W1271" s="4"/>
      <c r="X1271" s="4"/>
      <c r="Y1271" s="4"/>
      <c r="Z1271" s="4"/>
      <c r="AA1271" s="4"/>
      <c r="AB1271" s="4"/>
      <c r="AD1271" s="4"/>
      <c r="AE1271" s="4"/>
      <c r="AF1271" s="4"/>
      <c r="AH1271" s="4"/>
      <c r="AJ1271" s="4"/>
      <c r="AK1271" s="4"/>
      <c r="AL1271" s="4"/>
      <c r="AN1271" s="4"/>
      <c r="AO1271" s="4"/>
      <c r="AP1271" s="4"/>
      <c r="AQ1271" s="4"/>
      <c r="AR1271" s="4"/>
      <c r="AS1271" s="4"/>
      <c r="AT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K1271" s="4"/>
    </row>
    <row r="1272" spans="1:63" x14ac:dyDescent="0.3">
      <c r="A1272" s="103"/>
      <c r="B1272" s="103"/>
      <c r="C1272" s="103"/>
      <c r="D1272" s="208"/>
      <c r="F1272" s="178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U1272" s="4"/>
      <c r="V1272" s="4"/>
      <c r="W1272" s="4"/>
      <c r="X1272" s="4"/>
      <c r="Y1272" s="4"/>
      <c r="Z1272" s="4"/>
      <c r="AA1272" s="4"/>
      <c r="AB1272" s="4"/>
      <c r="AD1272" s="4"/>
      <c r="AE1272" s="4"/>
      <c r="AF1272" s="4"/>
      <c r="AH1272" s="4"/>
      <c r="AJ1272" s="4"/>
      <c r="AK1272" s="4"/>
      <c r="AL1272" s="4"/>
      <c r="AN1272" s="4"/>
      <c r="AO1272" s="4"/>
      <c r="AP1272" s="4"/>
      <c r="AQ1272" s="4"/>
      <c r="AR1272" s="4"/>
      <c r="AS1272" s="4"/>
      <c r="AT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K1272" s="4"/>
    </row>
    <row r="1273" spans="1:63" x14ac:dyDescent="0.3">
      <c r="A1273" s="103"/>
      <c r="B1273" s="103"/>
      <c r="C1273" s="103"/>
      <c r="D1273" s="208"/>
      <c r="F1273" s="178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U1273" s="4"/>
      <c r="V1273" s="4"/>
      <c r="W1273" s="4"/>
      <c r="X1273" s="4"/>
      <c r="Y1273" s="4"/>
      <c r="Z1273" s="4"/>
      <c r="AA1273" s="4"/>
      <c r="AB1273" s="4"/>
      <c r="AD1273" s="4"/>
      <c r="AE1273" s="4"/>
      <c r="AF1273" s="4"/>
      <c r="AH1273" s="4"/>
      <c r="AJ1273" s="4"/>
      <c r="AK1273" s="4"/>
      <c r="AL1273" s="4"/>
      <c r="AN1273" s="4"/>
      <c r="AO1273" s="4"/>
      <c r="AP1273" s="4"/>
      <c r="AQ1273" s="4"/>
      <c r="AR1273" s="4"/>
      <c r="AS1273" s="4"/>
      <c r="AT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K1273" s="4"/>
    </row>
    <row r="1274" spans="1:63" x14ac:dyDescent="0.3">
      <c r="A1274" s="103"/>
      <c r="B1274" s="103"/>
      <c r="C1274" s="103"/>
      <c r="D1274" s="208"/>
      <c r="F1274" s="178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U1274" s="4"/>
      <c r="V1274" s="4"/>
      <c r="W1274" s="4"/>
      <c r="X1274" s="4"/>
      <c r="Y1274" s="4"/>
      <c r="Z1274" s="4"/>
      <c r="AA1274" s="4"/>
      <c r="AB1274" s="4"/>
      <c r="AD1274" s="4"/>
      <c r="AE1274" s="4"/>
      <c r="AF1274" s="4"/>
      <c r="AH1274" s="4"/>
      <c r="AJ1274" s="4"/>
      <c r="AK1274" s="4"/>
      <c r="AL1274" s="4"/>
      <c r="AN1274" s="4"/>
      <c r="AO1274" s="4"/>
      <c r="AP1274" s="4"/>
      <c r="AQ1274" s="4"/>
      <c r="AR1274" s="4"/>
      <c r="AS1274" s="4"/>
      <c r="AT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K1274" s="4"/>
    </row>
    <row r="1275" spans="1:63" x14ac:dyDescent="0.3">
      <c r="A1275" s="103"/>
      <c r="B1275" s="103"/>
      <c r="C1275" s="103"/>
      <c r="D1275" s="208"/>
      <c r="F1275" s="178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U1275" s="4"/>
      <c r="V1275" s="4"/>
      <c r="W1275" s="4"/>
      <c r="X1275" s="4"/>
      <c r="Y1275" s="4"/>
      <c r="Z1275" s="4"/>
      <c r="AA1275" s="4"/>
      <c r="AB1275" s="4"/>
      <c r="AD1275" s="4"/>
      <c r="AE1275" s="4"/>
      <c r="AF1275" s="4"/>
      <c r="AH1275" s="4"/>
      <c r="AJ1275" s="4"/>
      <c r="AK1275" s="4"/>
      <c r="AL1275" s="4"/>
      <c r="AN1275" s="4"/>
      <c r="AO1275" s="4"/>
      <c r="AP1275" s="4"/>
      <c r="AQ1275" s="4"/>
      <c r="AR1275" s="4"/>
      <c r="AS1275" s="4"/>
      <c r="AT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K1275" s="4"/>
    </row>
    <row r="1276" spans="1:63" x14ac:dyDescent="0.3">
      <c r="A1276" s="103"/>
      <c r="B1276" s="103"/>
      <c r="C1276" s="103"/>
      <c r="D1276" s="208"/>
      <c r="F1276" s="178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U1276" s="4"/>
      <c r="V1276" s="4"/>
      <c r="W1276" s="4"/>
      <c r="X1276" s="4"/>
      <c r="Y1276" s="4"/>
      <c r="Z1276" s="4"/>
      <c r="AA1276" s="4"/>
      <c r="AB1276" s="4"/>
      <c r="AD1276" s="4"/>
      <c r="AE1276" s="4"/>
      <c r="AF1276" s="4"/>
      <c r="AH1276" s="4"/>
      <c r="AJ1276" s="4"/>
      <c r="AK1276" s="4"/>
      <c r="AL1276" s="4"/>
      <c r="AN1276" s="4"/>
      <c r="AO1276" s="4"/>
      <c r="AP1276" s="4"/>
      <c r="AQ1276" s="4"/>
      <c r="AR1276" s="4"/>
      <c r="AS1276" s="4"/>
      <c r="AT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K1276" s="4"/>
    </row>
    <row r="1277" spans="1:63" x14ac:dyDescent="0.3">
      <c r="A1277" s="103"/>
      <c r="B1277" s="103"/>
      <c r="C1277" s="103"/>
      <c r="D1277" s="208"/>
      <c r="F1277" s="178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U1277" s="4"/>
      <c r="V1277" s="4"/>
      <c r="W1277" s="4"/>
      <c r="X1277" s="4"/>
      <c r="Y1277" s="4"/>
      <c r="Z1277" s="4"/>
      <c r="AA1277" s="4"/>
      <c r="AB1277" s="4"/>
      <c r="AD1277" s="4"/>
      <c r="AE1277" s="4"/>
      <c r="AF1277" s="4"/>
      <c r="AH1277" s="4"/>
      <c r="AJ1277" s="4"/>
      <c r="AK1277" s="4"/>
      <c r="AL1277" s="4"/>
      <c r="AN1277" s="4"/>
      <c r="AO1277" s="4"/>
      <c r="AP1277" s="4"/>
      <c r="AQ1277" s="4"/>
      <c r="AR1277" s="4"/>
      <c r="AS1277" s="4"/>
      <c r="AT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K1277" s="4"/>
    </row>
    <row r="1278" spans="1:63" x14ac:dyDescent="0.3">
      <c r="A1278" s="103"/>
      <c r="B1278" s="103"/>
      <c r="C1278" s="103"/>
      <c r="D1278" s="208"/>
      <c r="F1278" s="178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U1278" s="4"/>
      <c r="V1278" s="4"/>
      <c r="W1278" s="4"/>
      <c r="X1278" s="4"/>
      <c r="Y1278" s="4"/>
      <c r="Z1278" s="4"/>
      <c r="AA1278" s="4"/>
      <c r="AB1278" s="4"/>
      <c r="AD1278" s="4"/>
      <c r="AE1278" s="4"/>
      <c r="AF1278" s="4"/>
      <c r="AH1278" s="4"/>
      <c r="AJ1278" s="4"/>
      <c r="AK1278" s="4"/>
      <c r="AL1278" s="4"/>
      <c r="AN1278" s="4"/>
      <c r="AO1278" s="4"/>
      <c r="AP1278" s="4"/>
      <c r="AQ1278" s="4"/>
      <c r="AR1278" s="4"/>
      <c r="AS1278" s="4"/>
      <c r="AT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K1278" s="4"/>
    </row>
    <row r="1279" spans="1:63" x14ac:dyDescent="0.3">
      <c r="A1279" s="103"/>
      <c r="B1279" s="103"/>
      <c r="C1279" s="103"/>
      <c r="D1279" s="208"/>
      <c r="F1279" s="178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U1279" s="4"/>
      <c r="V1279" s="4"/>
      <c r="W1279" s="4"/>
      <c r="X1279" s="4"/>
      <c r="Y1279" s="4"/>
      <c r="Z1279" s="4"/>
      <c r="AA1279" s="4"/>
      <c r="AB1279" s="4"/>
      <c r="AD1279" s="4"/>
      <c r="AE1279" s="4"/>
      <c r="AF1279" s="4"/>
      <c r="AH1279" s="4"/>
      <c r="AJ1279" s="4"/>
      <c r="AK1279" s="4"/>
      <c r="AL1279" s="4"/>
      <c r="AN1279" s="4"/>
      <c r="AO1279" s="4"/>
      <c r="AP1279" s="4"/>
      <c r="AQ1279" s="4"/>
      <c r="AR1279" s="4"/>
      <c r="AS1279" s="4"/>
      <c r="AT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K1279" s="4"/>
    </row>
    <row r="1280" spans="1:63" x14ac:dyDescent="0.3">
      <c r="A1280" s="103"/>
      <c r="B1280" s="103"/>
      <c r="C1280" s="103"/>
      <c r="D1280" s="208"/>
      <c r="F1280" s="178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U1280" s="4"/>
      <c r="V1280" s="4"/>
      <c r="W1280" s="4"/>
      <c r="X1280" s="4"/>
      <c r="Y1280" s="4"/>
      <c r="Z1280" s="4"/>
      <c r="AA1280" s="4"/>
      <c r="AB1280" s="4"/>
      <c r="AD1280" s="4"/>
      <c r="AE1280" s="4"/>
      <c r="AF1280" s="4"/>
      <c r="AH1280" s="4"/>
      <c r="AJ1280" s="4"/>
      <c r="AK1280" s="4"/>
      <c r="AL1280" s="4"/>
      <c r="AN1280" s="4"/>
      <c r="AO1280" s="4"/>
      <c r="AP1280" s="4"/>
      <c r="AQ1280" s="4"/>
      <c r="AR1280" s="4"/>
      <c r="AS1280" s="4"/>
      <c r="AT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K1280" s="4"/>
    </row>
    <row r="1281" spans="1:63" x14ac:dyDescent="0.3">
      <c r="A1281" s="103"/>
      <c r="B1281" s="103"/>
      <c r="C1281" s="103"/>
      <c r="D1281" s="208"/>
      <c r="F1281" s="178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U1281" s="4"/>
      <c r="V1281" s="4"/>
      <c r="W1281" s="4"/>
      <c r="X1281" s="4"/>
      <c r="Y1281" s="4"/>
      <c r="Z1281" s="4"/>
      <c r="AA1281" s="4"/>
      <c r="AB1281" s="4"/>
      <c r="AD1281" s="4"/>
      <c r="AE1281" s="4"/>
      <c r="AF1281" s="4"/>
      <c r="AH1281" s="4"/>
      <c r="AJ1281" s="4"/>
      <c r="AK1281" s="4"/>
      <c r="AL1281" s="4"/>
      <c r="AN1281" s="4"/>
      <c r="AO1281" s="4"/>
      <c r="AP1281" s="4"/>
      <c r="AQ1281" s="4"/>
      <c r="AR1281" s="4"/>
      <c r="AS1281" s="4"/>
      <c r="AT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K1281" s="4"/>
    </row>
    <row r="1282" spans="1:63" x14ac:dyDescent="0.3">
      <c r="A1282" s="103"/>
      <c r="B1282" s="103"/>
      <c r="C1282" s="103"/>
      <c r="D1282" s="208"/>
      <c r="F1282" s="178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U1282" s="4"/>
      <c r="V1282" s="4"/>
      <c r="W1282" s="4"/>
      <c r="X1282" s="4"/>
      <c r="Y1282" s="4"/>
      <c r="Z1282" s="4"/>
      <c r="AA1282" s="4"/>
      <c r="AB1282" s="4"/>
      <c r="AD1282" s="4"/>
      <c r="AE1282" s="4"/>
      <c r="AF1282" s="4"/>
      <c r="AH1282" s="4"/>
      <c r="AJ1282" s="4"/>
      <c r="AK1282" s="4"/>
      <c r="AL1282" s="4"/>
      <c r="AN1282" s="4"/>
      <c r="AO1282" s="4"/>
      <c r="AP1282" s="4"/>
      <c r="AQ1282" s="4"/>
      <c r="AR1282" s="4"/>
      <c r="AS1282" s="4"/>
      <c r="AT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K1282" s="4"/>
    </row>
    <row r="1283" spans="1:63" x14ac:dyDescent="0.3">
      <c r="A1283" s="103"/>
      <c r="B1283" s="103"/>
      <c r="C1283" s="103"/>
      <c r="D1283" s="208"/>
      <c r="F1283" s="178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U1283" s="4"/>
      <c r="V1283" s="4"/>
      <c r="W1283" s="4"/>
      <c r="X1283" s="4"/>
      <c r="Y1283" s="4"/>
      <c r="Z1283" s="4"/>
      <c r="AA1283" s="4"/>
      <c r="AB1283" s="4"/>
      <c r="AD1283" s="4"/>
      <c r="AE1283" s="4"/>
      <c r="AF1283" s="4"/>
      <c r="AH1283" s="4"/>
      <c r="AJ1283" s="4"/>
      <c r="AK1283" s="4"/>
      <c r="AL1283" s="4"/>
      <c r="AN1283" s="4"/>
      <c r="AO1283" s="4"/>
      <c r="AP1283" s="4"/>
      <c r="AQ1283" s="4"/>
      <c r="AR1283" s="4"/>
      <c r="AS1283" s="4"/>
      <c r="AT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K1283" s="4"/>
    </row>
    <row r="1284" spans="1:63" x14ac:dyDescent="0.3">
      <c r="A1284" s="103"/>
      <c r="B1284" s="103"/>
      <c r="C1284" s="103"/>
      <c r="D1284" s="208"/>
      <c r="F1284" s="178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U1284" s="4"/>
      <c r="V1284" s="4"/>
      <c r="W1284" s="4"/>
      <c r="X1284" s="4"/>
      <c r="Y1284" s="4"/>
      <c r="Z1284" s="4"/>
      <c r="AA1284" s="4"/>
      <c r="AB1284" s="4"/>
      <c r="AD1284" s="4"/>
      <c r="AE1284" s="4"/>
      <c r="AF1284" s="4"/>
      <c r="AH1284" s="4"/>
      <c r="AJ1284" s="4"/>
      <c r="AK1284" s="4"/>
      <c r="AL1284" s="4"/>
      <c r="AN1284" s="4"/>
      <c r="AO1284" s="4"/>
      <c r="AP1284" s="4"/>
      <c r="AQ1284" s="4"/>
      <c r="AR1284" s="4"/>
      <c r="AS1284" s="4"/>
      <c r="AT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K1284" s="4"/>
    </row>
    <row r="1285" spans="1:63" x14ac:dyDescent="0.3">
      <c r="A1285" s="103"/>
      <c r="B1285" s="103"/>
      <c r="C1285" s="103"/>
      <c r="D1285" s="208"/>
      <c r="F1285" s="178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U1285" s="4"/>
      <c r="V1285" s="4"/>
      <c r="W1285" s="4"/>
      <c r="X1285" s="4"/>
      <c r="Y1285" s="4"/>
      <c r="Z1285" s="4"/>
      <c r="AA1285" s="4"/>
      <c r="AB1285" s="4"/>
      <c r="AD1285" s="4"/>
      <c r="AE1285" s="4"/>
      <c r="AF1285" s="4"/>
      <c r="AH1285" s="4"/>
      <c r="AJ1285" s="4"/>
      <c r="AK1285" s="4"/>
      <c r="AL1285" s="4"/>
      <c r="AN1285" s="4"/>
      <c r="AO1285" s="4"/>
      <c r="AP1285" s="4"/>
      <c r="AQ1285" s="4"/>
      <c r="AR1285" s="4"/>
      <c r="AS1285" s="4"/>
      <c r="AT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K1285" s="4"/>
    </row>
    <row r="1286" spans="1:63" x14ac:dyDescent="0.3">
      <c r="A1286" s="103"/>
      <c r="B1286" s="103"/>
      <c r="C1286" s="103"/>
      <c r="D1286" s="208"/>
      <c r="F1286" s="178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U1286" s="4"/>
      <c r="V1286" s="4"/>
      <c r="W1286" s="4"/>
      <c r="X1286" s="4"/>
      <c r="Y1286" s="4"/>
      <c r="Z1286" s="4"/>
      <c r="AA1286" s="4"/>
      <c r="AB1286" s="4"/>
      <c r="AD1286" s="4"/>
      <c r="AE1286" s="4"/>
      <c r="AF1286" s="4"/>
      <c r="AH1286" s="4"/>
      <c r="AJ1286" s="4"/>
      <c r="AK1286" s="4"/>
      <c r="AL1286" s="4"/>
      <c r="AN1286" s="4"/>
      <c r="AO1286" s="4"/>
      <c r="AP1286" s="4"/>
      <c r="AQ1286" s="4"/>
      <c r="AR1286" s="4"/>
      <c r="AS1286" s="4"/>
      <c r="AT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K1286" s="4"/>
    </row>
    <row r="1287" spans="1:63" x14ac:dyDescent="0.3">
      <c r="A1287" s="103"/>
      <c r="B1287" s="103"/>
      <c r="C1287" s="103"/>
      <c r="D1287" s="208"/>
      <c r="F1287" s="178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U1287" s="4"/>
      <c r="V1287" s="4"/>
      <c r="W1287" s="4"/>
      <c r="X1287" s="4"/>
      <c r="Y1287" s="4"/>
      <c r="Z1287" s="4"/>
      <c r="AA1287" s="4"/>
      <c r="AB1287" s="4"/>
      <c r="AD1287" s="4"/>
      <c r="AE1287" s="4"/>
      <c r="AF1287" s="4"/>
      <c r="AH1287" s="4"/>
      <c r="AJ1287" s="4"/>
      <c r="AK1287" s="4"/>
      <c r="AL1287" s="4"/>
      <c r="AN1287" s="4"/>
      <c r="AO1287" s="4"/>
      <c r="AP1287" s="4"/>
      <c r="AQ1287" s="4"/>
      <c r="AR1287" s="4"/>
      <c r="AS1287" s="4"/>
      <c r="AT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K1287" s="4"/>
    </row>
    <row r="1288" spans="1:63" x14ac:dyDescent="0.3">
      <c r="A1288" s="103"/>
      <c r="B1288" s="103"/>
      <c r="C1288" s="103"/>
      <c r="D1288" s="208"/>
      <c r="F1288" s="178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U1288" s="4"/>
      <c r="V1288" s="4"/>
      <c r="W1288" s="4"/>
      <c r="X1288" s="4"/>
      <c r="Y1288" s="4"/>
      <c r="Z1288" s="4"/>
      <c r="AA1288" s="4"/>
      <c r="AB1288" s="4"/>
      <c r="AD1288" s="4"/>
      <c r="AE1288" s="4"/>
      <c r="AF1288" s="4"/>
      <c r="AH1288" s="4"/>
      <c r="AJ1288" s="4"/>
      <c r="AK1288" s="4"/>
      <c r="AL1288" s="4"/>
      <c r="AN1288" s="4"/>
      <c r="AO1288" s="4"/>
      <c r="AP1288" s="4"/>
      <c r="AQ1288" s="4"/>
      <c r="AR1288" s="4"/>
      <c r="AS1288" s="4"/>
      <c r="AT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K1288" s="4"/>
    </row>
    <row r="1289" spans="1:63" x14ac:dyDescent="0.3">
      <c r="A1289" s="103"/>
      <c r="B1289" s="103"/>
      <c r="C1289" s="103"/>
      <c r="D1289" s="208"/>
      <c r="F1289" s="178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U1289" s="4"/>
      <c r="V1289" s="4"/>
      <c r="W1289" s="4"/>
      <c r="X1289" s="4"/>
      <c r="Y1289" s="4"/>
      <c r="Z1289" s="4"/>
      <c r="AA1289" s="4"/>
      <c r="AB1289" s="4"/>
      <c r="AD1289" s="4"/>
      <c r="AE1289" s="4"/>
      <c r="AF1289" s="4"/>
      <c r="AH1289" s="4"/>
      <c r="AJ1289" s="4"/>
      <c r="AK1289" s="4"/>
      <c r="AL1289" s="4"/>
      <c r="AN1289" s="4"/>
      <c r="AO1289" s="4"/>
      <c r="AP1289" s="4"/>
      <c r="AQ1289" s="4"/>
      <c r="AR1289" s="4"/>
      <c r="AS1289" s="4"/>
      <c r="AT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K1289" s="4"/>
    </row>
    <row r="1290" spans="1:63" x14ac:dyDescent="0.3">
      <c r="A1290" s="103"/>
      <c r="B1290" s="103"/>
      <c r="C1290" s="103"/>
      <c r="D1290" s="208"/>
      <c r="F1290" s="178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U1290" s="4"/>
      <c r="V1290" s="4"/>
      <c r="W1290" s="4"/>
      <c r="X1290" s="4"/>
      <c r="Y1290" s="4"/>
      <c r="Z1290" s="4"/>
      <c r="AA1290" s="4"/>
      <c r="AB1290" s="4"/>
      <c r="AD1290" s="4"/>
      <c r="AE1290" s="4"/>
      <c r="AF1290" s="4"/>
      <c r="AH1290" s="4"/>
      <c r="AJ1290" s="4"/>
      <c r="AK1290" s="4"/>
      <c r="AL1290" s="4"/>
      <c r="AN1290" s="4"/>
      <c r="AO1290" s="4"/>
      <c r="AP1290" s="4"/>
      <c r="AQ1290" s="4"/>
      <c r="AR1290" s="4"/>
      <c r="AS1290" s="4"/>
      <c r="AT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K1290" s="4"/>
    </row>
    <row r="1291" spans="1:63" x14ac:dyDescent="0.3">
      <c r="A1291" s="103"/>
      <c r="B1291" s="103"/>
      <c r="C1291" s="103"/>
      <c r="D1291" s="208"/>
      <c r="F1291" s="178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U1291" s="4"/>
      <c r="V1291" s="4"/>
      <c r="W1291" s="4"/>
      <c r="X1291" s="4"/>
      <c r="Y1291" s="4"/>
      <c r="Z1291" s="4"/>
      <c r="AA1291" s="4"/>
      <c r="AB1291" s="4"/>
      <c r="AD1291" s="4"/>
      <c r="AE1291" s="4"/>
      <c r="AF1291" s="4"/>
      <c r="AH1291" s="4"/>
      <c r="AJ1291" s="4"/>
      <c r="AK1291" s="4"/>
      <c r="AL1291" s="4"/>
      <c r="AN1291" s="4"/>
      <c r="AO1291" s="4"/>
      <c r="AP1291" s="4"/>
      <c r="AQ1291" s="4"/>
      <c r="AR1291" s="4"/>
      <c r="AS1291" s="4"/>
      <c r="AT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K1291" s="4"/>
    </row>
    <row r="1292" spans="1:63" x14ac:dyDescent="0.3">
      <c r="A1292" s="103"/>
      <c r="B1292" s="103"/>
      <c r="C1292" s="103"/>
      <c r="D1292" s="208"/>
      <c r="F1292" s="178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U1292" s="4"/>
      <c r="V1292" s="4"/>
      <c r="W1292" s="4"/>
      <c r="X1292" s="4"/>
      <c r="Y1292" s="4"/>
      <c r="Z1292" s="4"/>
      <c r="AA1292" s="4"/>
      <c r="AB1292" s="4"/>
      <c r="AD1292" s="4"/>
      <c r="AE1292" s="4"/>
      <c r="AF1292" s="4"/>
      <c r="AH1292" s="4"/>
      <c r="AJ1292" s="4"/>
      <c r="AK1292" s="4"/>
      <c r="AL1292" s="4"/>
      <c r="AN1292" s="4"/>
      <c r="AO1292" s="4"/>
      <c r="AP1292" s="4"/>
      <c r="AQ1292" s="4"/>
      <c r="AR1292" s="4"/>
      <c r="AS1292" s="4"/>
      <c r="AT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K1292" s="4"/>
    </row>
    <row r="1293" spans="1:63" x14ac:dyDescent="0.3">
      <c r="A1293" s="103"/>
      <c r="B1293" s="103"/>
      <c r="C1293" s="103"/>
      <c r="D1293" s="208"/>
      <c r="F1293" s="178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U1293" s="4"/>
      <c r="V1293" s="4"/>
      <c r="W1293" s="4"/>
      <c r="X1293" s="4"/>
      <c r="Y1293" s="4"/>
      <c r="Z1293" s="4"/>
      <c r="AA1293" s="4"/>
      <c r="AB1293" s="4"/>
      <c r="AD1293" s="4"/>
      <c r="AE1293" s="4"/>
      <c r="AF1293" s="4"/>
      <c r="AH1293" s="4"/>
      <c r="AJ1293" s="4"/>
      <c r="AK1293" s="4"/>
      <c r="AL1293" s="4"/>
      <c r="AN1293" s="4"/>
      <c r="AO1293" s="4"/>
      <c r="AP1293" s="4"/>
      <c r="AQ1293" s="4"/>
      <c r="AR1293" s="4"/>
      <c r="AS1293" s="4"/>
      <c r="AT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K1293" s="4"/>
    </row>
    <row r="1294" spans="1:63" x14ac:dyDescent="0.3">
      <c r="A1294" s="103"/>
      <c r="B1294" s="103"/>
      <c r="C1294" s="103"/>
      <c r="D1294" s="208"/>
      <c r="F1294" s="178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U1294" s="4"/>
      <c r="V1294" s="4"/>
      <c r="W1294" s="4"/>
      <c r="X1294" s="4"/>
      <c r="Y1294" s="4"/>
      <c r="Z1294" s="4"/>
      <c r="AA1294" s="4"/>
      <c r="AB1294" s="4"/>
      <c r="AD1294" s="4"/>
      <c r="AE1294" s="4"/>
      <c r="AF1294" s="4"/>
      <c r="AH1294" s="4"/>
      <c r="AJ1294" s="4"/>
      <c r="AK1294" s="4"/>
      <c r="AL1294" s="4"/>
      <c r="AN1294" s="4"/>
      <c r="AO1294" s="4"/>
      <c r="AP1294" s="4"/>
      <c r="AQ1294" s="4"/>
      <c r="AR1294" s="4"/>
      <c r="AS1294" s="4"/>
      <c r="AT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K1294" s="4"/>
    </row>
    <row r="1295" spans="1:63" x14ac:dyDescent="0.3">
      <c r="A1295" s="103"/>
      <c r="B1295" s="103"/>
      <c r="C1295" s="103"/>
      <c r="D1295" s="208"/>
      <c r="F1295" s="178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U1295" s="4"/>
      <c r="V1295" s="4"/>
      <c r="W1295" s="4"/>
      <c r="X1295" s="4"/>
      <c r="Y1295" s="4"/>
      <c r="Z1295" s="4"/>
      <c r="AA1295" s="4"/>
      <c r="AB1295" s="4"/>
      <c r="AD1295" s="4"/>
      <c r="AE1295" s="4"/>
      <c r="AF1295" s="4"/>
      <c r="AH1295" s="4"/>
      <c r="AJ1295" s="4"/>
      <c r="AK1295" s="4"/>
      <c r="AL1295" s="4"/>
      <c r="AN1295" s="4"/>
      <c r="AO1295" s="4"/>
      <c r="AP1295" s="4"/>
      <c r="AQ1295" s="4"/>
      <c r="AR1295" s="4"/>
      <c r="AS1295" s="4"/>
      <c r="AT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K1295" s="4"/>
    </row>
    <row r="1296" spans="1:63" x14ac:dyDescent="0.3">
      <c r="A1296" s="103"/>
      <c r="B1296" s="103"/>
      <c r="C1296" s="103"/>
      <c r="D1296" s="208"/>
      <c r="F1296" s="178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U1296" s="4"/>
      <c r="V1296" s="4"/>
      <c r="W1296" s="4"/>
      <c r="X1296" s="4"/>
      <c r="Y1296" s="4"/>
      <c r="Z1296" s="4"/>
      <c r="AA1296" s="4"/>
      <c r="AB1296" s="4"/>
      <c r="AD1296" s="4"/>
      <c r="AE1296" s="4"/>
      <c r="AF1296" s="4"/>
      <c r="AH1296" s="4"/>
      <c r="AJ1296" s="4"/>
      <c r="AK1296" s="4"/>
      <c r="AL1296" s="4"/>
      <c r="AN1296" s="4"/>
      <c r="AO1296" s="4"/>
      <c r="AP1296" s="4"/>
      <c r="AQ1296" s="4"/>
      <c r="AR1296" s="4"/>
      <c r="AS1296" s="4"/>
      <c r="AT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K1296" s="4"/>
    </row>
    <row r="1297" spans="1:63" x14ac:dyDescent="0.3">
      <c r="A1297" s="103"/>
      <c r="B1297" s="103"/>
      <c r="C1297" s="103"/>
      <c r="D1297" s="208"/>
      <c r="F1297" s="178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U1297" s="4"/>
      <c r="V1297" s="4"/>
      <c r="W1297" s="4"/>
      <c r="X1297" s="4"/>
      <c r="Y1297" s="4"/>
      <c r="Z1297" s="4"/>
      <c r="AA1297" s="4"/>
      <c r="AB1297" s="4"/>
      <c r="AD1297" s="4"/>
      <c r="AE1297" s="4"/>
      <c r="AF1297" s="4"/>
      <c r="AH1297" s="4"/>
      <c r="AJ1297" s="4"/>
      <c r="AK1297" s="4"/>
      <c r="AL1297" s="4"/>
      <c r="AN1297" s="4"/>
      <c r="AO1297" s="4"/>
      <c r="AP1297" s="4"/>
      <c r="AQ1297" s="4"/>
      <c r="AR1297" s="4"/>
      <c r="AS1297" s="4"/>
      <c r="AT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K1297" s="4"/>
    </row>
    <row r="1298" spans="1:63" x14ac:dyDescent="0.3">
      <c r="A1298" s="103"/>
      <c r="B1298" s="103"/>
      <c r="C1298" s="103"/>
      <c r="D1298" s="208"/>
      <c r="F1298" s="178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U1298" s="4"/>
      <c r="V1298" s="4"/>
      <c r="W1298" s="4"/>
      <c r="X1298" s="4"/>
      <c r="Y1298" s="4"/>
      <c r="Z1298" s="4"/>
      <c r="AA1298" s="4"/>
      <c r="AB1298" s="4"/>
      <c r="AD1298" s="4"/>
      <c r="AE1298" s="4"/>
      <c r="AF1298" s="4"/>
      <c r="AH1298" s="4"/>
      <c r="AJ1298" s="4"/>
      <c r="AK1298" s="4"/>
      <c r="AL1298" s="4"/>
      <c r="AN1298" s="4"/>
      <c r="AO1298" s="4"/>
      <c r="AP1298" s="4"/>
      <c r="AQ1298" s="4"/>
      <c r="AR1298" s="4"/>
      <c r="AS1298" s="4"/>
      <c r="AT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K1298" s="4"/>
    </row>
    <row r="1299" spans="1:63" x14ac:dyDescent="0.3">
      <c r="A1299" s="103"/>
      <c r="B1299" s="103"/>
      <c r="C1299" s="103"/>
      <c r="D1299" s="208"/>
      <c r="F1299" s="178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U1299" s="4"/>
      <c r="V1299" s="4"/>
      <c r="W1299" s="4"/>
      <c r="X1299" s="4"/>
      <c r="Y1299" s="4"/>
      <c r="Z1299" s="4"/>
      <c r="AA1299" s="4"/>
      <c r="AB1299" s="4"/>
      <c r="AD1299" s="4"/>
      <c r="AE1299" s="4"/>
      <c r="AF1299" s="4"/>
      <c r="AH1299" s="4"/>
      <c r="AJ1299" s="4"/>
      <c r="AK1299" s="4"/>
      <c r="AL1299" s="4"/>
      <c r="AN1299" s="4"/>
      <c r="AO1299" s="4"/>
      <c r="AP1299" s="4"/>
      <c r="AQ1299" s="4"/>
      <c r="AR1299" s="4"/>
      <c r="AS1299" s="4"/>
      <c r="AT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K1299" s="4"/>
    </row>
    <row r="1300" spans="1:63" x14ac:dyDescent="0.3">
      <c r="A1300" s="103"/>
      <c r="B1300" s="103"/>
      <c r="C1300" s="103"/>
      <c r="D1300" s="208"/>
      <c r="F1300" s="178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U1300" s="4"/>
      <c r="V1300" s="4"/>
      <c r="W1300" s="4"/>
      <c r="X1300" s="4"/>
      <c r="Y1300" s="4"/>
      <c r="Z1300" s="4"/>
      <c r="AA1300" s="4"/>
      <c r="AB1300" s="4"/>
      <c r="AD1300" s="4"/>
      <c r="AE1300" s="4"/>
      <c r="AF1300" s="4"/>
      <c r="AH1300" s="4"/>
      <c r="AJ1300" s="4"/>
      <c r="AK1300" s="4"/>
      <c r="AL1300" s="4"/>
      <c r="AN1300" s="4"/>
      <c r="AO1300" s="4"/>
      <c r="AP1300" s="4"/>
      <c r="AQ1300" s="4"/>
      <c r="AR1300" s="4"/>
      <c r="AS1300" s="4"/>
      <c r="AT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K1300" s="4"/>
    </row>
    <row r="1301" spans="1:63" x14ac:dyDescent="0.3">
      <c r="A1301" s="103"/>
      <c r="B1301" s="103"/>
      <c r="C1301" s="103"/>
      <c r="D1301" s="208"/>
      <c r="F1301" s="178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U1301" s="4"/>
      <c r="V1301" s="4"/>
      <c r="W1301" s="4"/>
      <c r="X1301" s="4"/>
      <c r="Y1301" s="4"/>
      <c r="Z1301" s="4"/>
      <c r="AA1301" s="4"/>
      <c r="AB1301" s="4"/>
      <c r="AD1301" s="4"/>
      <c r="AE1301" s="4"/>
      <c r="AF1301" s="4"/>
      <c r="AH1301" s="4"/>
      <c r="AJ1301" s="4"/>
      <c r="AK1301" s="4"/>
      <c r="AL1301" s="4"/>
      <c r="AN1301" s="4"/>
      <c r="AO1301" s="4"/>
      <c r="AP1301" s="4"/>
      <c r="AQ1301" s="4"/>
      <c r="AR1301" s="4"/>
      <c r="AS1301" s="4"/>
      <c r="AT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K1301" s="4"/>
    </row>
    <row r="1302" spans="1:63" x14ac:dyDescent="0.3">
      <c r="A1302" s="103"/>
      <c r="B1302" s="103"/>
      <c r="C1302" s="103"/>
      <c r="D1302" s="208"/>
      <c r="F1302" s="178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U1302" s="4"/>
      <c r="V1302" s="4"/>
      <c r="W1302" s="4"/>
      <c r="X1302" s="4"/>
      <c r="Y1302" s="4"/>
      <c r="Z1302" s="4"/>
      <c r="AA1302" s="4"/>
      <c r="AB1302" s="4"/>
      <c r="AD1302" s="4"/>
      <c r="AE1302" s="4"/>
      <c r="AF1302" s="4"/>
      <c r="AH1302" s="4"/>
      <c r="AJ1302" s="4"/>
      <c r="AK1302" s="4"/>
      <c r="AL1302" s="4"/>
      <c r="AN1302" s="4"/>
      <c r="AO1302" s="4"/>
      <c r="AP1302" s="4"/>
      <c r="AQ1302" s="4"/>
      <c r="AR1302" s="4"/>
      <c r="AS1302" s="4"/>
      <c r="AT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K1302" s="4"/>
    </row>
    <row r="1303" spans="1:63" x14ac:dyDescent="0.3">
      <c r="A1303" s="103"/>
      <c r="B1303" s="103"/>
      <c r="C1303" s="103"/>
      <c r="D1303" s="208"/>
      <c r="F1303" s="178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U1303" s="4"/>
      <c r="V1303" s="4"/>
      <c r="W1303" s="4"/>
      <c r="X1303" s="4"/>
      <c r="Y1303" s="4"/>
      <c r="Z1303" s="4"/>
      <c r="AA1303" s="4"/>
      <c r="AB1303" s="4"/>
      <c r="AD1303" s="4"/>
      <c r="AE1303" s="4"/>
      <c r="AF1303" s="4"/>
      <c r="AH1303" s="4"/>
      <c r="AJ1303" s="4"/>
      <c r="AK1303" s="4"/>
      <c r="AL1303" s="4"/>
      <c r="AN1303" s="4"/>
      <c r="AO1303" s="4"/>
      <c r="AP1303" s="4"/>
      <c r="AQ1303" s="4"/>
      <c r="AR1303" s="4"/>
      <c r="AS1303" s="4"/>
      <c r="AT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K1303" s="4"/>
    </row>
    <row r="1304" spans="1:63" x14ac:dyDescent="0.3">
      <c r="A1304" s="103"/>
      <c r="B1304" s="103"/>
      <c r="C1304" s="103"/>
      <c r="D1304" s="208"/>
      <c r="F1304" s="178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U1304" s="4"/>
      <c r="V1304" s="4"/>
      <c r="W1304" s="4"/>
      <c r="X1304" s="4"/>
      <c r="Y1304" s="4"/>
      <c r="Z1304" s="4"/>
      <c r="AA1304" s="4"/>
      <c r="AB1304" s="4"/>
      <c r="AD1304" s="4"/>
      <c r="AE1304" s="4"/>
      <c r="AF1304" s="4"/>
      <c r="AH1304" s="4"/>
      <c r="AJ1304" s="4"/>
      <c r="AK1304" s="4"/>
      <c r="AL1304" s="4"/>
      <c r="AN1304" s="4"/>
      <c r="AO1304" s="4"/>
      <c r="AP1304" s="4"/>
      <c r="AQ1304" s="4"/>
      <c r="AR1304" s="4"/>
      <c r="AS1304" s="4"/>
      <c r="AT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K1304" s="4"/>
    </row>
    <row r="1305" spans="1:63" x14ac:dyDescent="0.3">
      <c r="A1305" s="103"/>
      <c r="B1305" s="103"/>
      <c r="C1305" s="103"/>
      <c r="D1305" s="208"/>
      <c r="F1305" s="178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U1305" s="4"/>
      <c r="V1305" s="4"/>
      <c r="W1305" s="4"/>
      <c r="X1305" s="4"/>
      <c r="Y1305" s="4"/>
      <c r="Z1305" s="4"/>
      <c r="AA1305" s="4"/>
      <c r="AB1305" s="4"/>
      <c r="AD1305" s="4"/>
      <c r="AE1305" s="4"/>
      <c r="AF1305" s="4"/>
      <c r="AH1305" s="4"/>
      <c r="AJ1305" s="4"/>
      <c r="AK1305" s="4"/>
      <c r="AL1305" s="4"/>
      <c r="AN1305" s="4"/>
      <c r="AO1305" s="4"/>
      <c r="AP1305" s="4"/>
      <c r="AQ1305" s="4"/>
      <c r="AR1305" s="4"/>
      <c r="AS1305" s="4"/>
      <c r="AT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K1305" s="4"/>
    </row>
    <row r="1306" spans="1:63" x14ac:dyDescent="0.3">
      <c r="A1306" s="103"/>
      <c r="B1306" s="103"/>
      <c r="C1306" s="103"/>
      <c r="D1306" s="208"/>
      <c r="F1306" s="178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U1306" s="4"/>
      <c r="V1306" s="4"/>
      <c r="W1306" s="4"/>
      <c r="X1306" s="4"/>
      <c r="Y1306" s="4"/>
      <c r="Z1306" s="4"/>
      <c r="AA1306" s="4"/>
      <c r="AB1306" s="4"/>
      <c r="AD1306" s="4"/>
      <c r="AE1306" s="4"/>
      <c r="AF1306" s="4"/>
      <c r="AH1306" s="4"/>
      <c r="AJ1306" s="4"/>
      <c r="AK1306" s="4"/>
      <c r="AL1306" s="4"/>
      <c r="AN1306" s="4"/>
      <c r="AO1306" s="4"/>
      <c r="AP1306" s="4"/>
      <c r="AQ1306" s="4"/>
      <c r="AR1306" s="4"/>
      <c r="AS1306" s="4"/>
      <c r="AT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K1306" s="4"/>
    </row>
    <row r="1307" spans="1:63" x14ac:dyDescent="0.3">
      <c r="A1307" s="103"/>
      <c r="B1307" s="103"/>
      <c r="C1307" s="103"/>
      <c r="D1307" s="208"/>
      <c r="F1307" s="178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U1307" s="4"/>
      <c r="V1307" s="4"/>
      <c r="W1307" s="4"/>
      <c r="X1307" s="4"/>
      <c r="Y1307" s="4"/>
      <c r="Z1307" s="4"/>
      <c r="AA1307" s="4"/>
      <c r="AB1307" s="4"/>
      <c r="AD1307" s="4"/>
      <c r="AE1307" s="4"/>
      <c r="AF1307" s="4"/>
      <c r="AH1307" s="4"/>
      <c r="AJ1307" s="4"/>
      <c r="AK1307" s="4"/>
      <c r="AL1307" s="4"/>
      <c r="AN1307" s="4"/>
      <c r="AO1307" s="4"/>
      <c r="AP1307" s="4"/>
      <c r="AQ1307" s="4"/>
      <c r="AR1307" s="4"/>
      <c r="AS1307" s="4"/>
      <c r="AT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K1307" s="4"/>
    </row>
    <row r="1308" spans="1:63" x14ac:dyDescent="0.3">
      <c r="A1308" s="103"/>
      <c r="B1308" s="103"/>
      <c r="C1308" s="103"/>
      <c r="D1308" s="208"/>
      <c r="F1308" s="178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U1308" s="4"/>
      <c r="V1308" s="4"/>
      <c r="W1308" s="4"/>
      <c r="X1308" s="4"/>
      <c r="Y1308" s="4"/>
      <c r="Z1308" s="4"/>
      <c r="AA1308" s="4"/>
      <c r="AB1308" s="4"/>
      <c r="AD1308" s="4"/>
      <c r="AE1308" s="4"/>
      <c r="AF1308" s="4"/>
      <c r="AH1308" s="4"/>
      <c r="AJ1308" s="4"/>
      <c r="AK1308" s="4"/>
      <c r="AL1308" s="4"/>
      <c r="AN1308" s="4"/>
      <c r="AO1308" s="4"/>
      <c r="AP1308" s="4"/>
      <c r="AQ1308" s="4"/>
      <c r="AR1308" s="4"/>
      <c r="AS1308" s="4"/>
      <c r="AT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K1308" s="4"/>
    </row>
    <row r="1309" spans="1:63" x14ac:dyDescent="0.3">
      <c r="A1309" s="103"/>
      <c r="B1309" s="103"/>
      <c r="C1309" s="103"/>
      <c r="D1309" s="208"/>
      <c r="F1309" s="178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U1309" s="4"/>
      <c r="V1309" s="4"/>
      <c r="W1309" s="4"/>
      <c r="X1309" s="4"/>
      <c r="Y1309" s="4"/>
      <c r="Z1309" s="4"/>
      <c r="AA1309" s="4"/>
      <c r="AB1309" s="4"/>
      <c r="AD1309" s="4"/>
      <c r="AE1309" s="4"/>
      <c r="AF1309" s="4"/>
      <c r="AH1309" s="4"/>
      <c r="AJ1309" s="4"/>
      <c r="AK1309" s="4"/>
      <c r="AL1309" s="4"/>
      <c r="AN1309" s="4"/>
      <c r="AO1309" s="4"/>
      <c r="AP1309" s="4"/>
      <c r="AQ1309" s="4"/>
      <c r="AR1309" s="4"/>
      <c r="AS1309" s="4"/>
      <c r="AT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K1309" s="4"/>
    </row>
    <row r="1310" spans="1:63" x14ac:dyDescent="0.3">
      <c r="A1310" s="103"/>
      <c r="B1310" s="103"/>
      <c r="C1310" s="103"/>
      <c r="D1310" s="208"/>
      <c r="F1310" s="178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U1310" s="4"/>
      <c r="V1310" s="4"/>
      <c r="W1310" s="4"/>
      <c r="X1310" s="4"/>
      <c r="Y1310" s="4"/>
      <c r="Z1310" s="4"/>
      <c r="AA1310" s="4"/>
      <c r="AB1310" s="4"/>
      <c r="AD1310" s="4"/>
      <c r="AE1310" s="4"/>
      <c r="AF1310" s="4"/>
      <c r="AH1310" s="4"/>
      <c r="AJ1310" s="4"/>
      <c r="AK1310" s="4"/>
      <c r="AL1310" s="4"/>
      <c r="AN1310" s="4"/>
      <c r="AO1310" s="4"/>
      <c r="AP1310" s="4"/>
      <c r="AQ1310" s="4"/>
      <c r="AR1310" s="4"/>
      <c r="AS1310" s="4"/>
      <c r="AT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K1310" s="4"/>
    </row>
    <row r="1311" spans="1:63" x14ac:dyDescent="0.3">
      <c r="A1311" s="103"/>
      <c r="B1311" s="103"/>
      <c r="C1311" s="103"/>
      <c r="D1311" s="208"/>
      <c r="F1311" s="178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U1311" s="4"/>
      <c r="V1311" s="4"/>
      <c r="W1311" s="4"/>
      <c r="X1311" s="4"/>
      <c r="Y1311" s="4"/>
      <c r="Z1311" s="4"/>
      <c r="AA1311" s="4"/>
      <c r="AB1311" s="4"/>
      <c r="AD1311" s="4"/>
      <c r="AE1311" s="4"/>
      <c r="AF1311" s="4"/>
      <c r="AH1311" s="4"/>
      <c r="AJ1311" s="4"/>
      <c r="AK1311" s="4"/>
      <c r="AL1311" s="4"/>
      <c r="AN1311" s="4"/>
      <c r="AO1311" s="4"/>
      <c r="AP1311" s="4"/>
      <c r="AQ1311" s="4"/>
      <c r="AR1311" s="4"/>
      <c r="AS1311" s="4"/>
      <c r="AT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K1311" s="4"/>
    </row>
    <row r="1312" spans="1:63" x14ac:dyDescent="0.3">
      <c r="A1312" s="103"/>
      <c r="B1312" s="103"/>
      <c r="C1312" s="103"/>
      <c r="D1312" s="208"/>
      <c r="F1312" s="178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U1312" s="4"/>
      <c r="V1312" s="4"/>
      <c r="W1312" s="4"/>
      <c r="X1312" s="4"/>
      <c r="Y1312" s="4"/>
      <c r="Z1312" s="4"/>
      <c r="AA1312" s="4"/>
      <c r="AB1312" s="4"/>
      <c r="AD1312" s="4"/>
      <c r="AE1312" s="4"/>
      <c r="AF1312" s="4"/>
      <c r="AH1312" s="4"/>
      <c r="AJ1312" s="4"/>
      <c r="AK1312" s="4"/>
      <c r="AL1312" s="4"/>
      <c r="AN1312" s="4"/>
      <c r="AO1312" s="4"/>
      <c r="AP1312" s="4"/>
      <c r="AQ1312" s="4"/>
      <c r="AR1312" s="4"/>
      <c r="AS1312" s="4"/>
      <c r="AT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K1312" s="4"/>
    </row>
    <row r="1313" spans="1:63" x14ac:dyDescent="0.3">
      <c r="A1313" s="103"/>
      <c r="B1313" s="103"/>
      <c r="C1313" s="103"/>
      <c r="D1313" s="208"/>
      <c r="F1313" s="178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U1313" s="4"/>
      <c r="V1313" s="4"/>
      <c r="W1313" s="4"/>
      <c r="X1313" s="4"/>
      <c r="Y1313" s="4"/>
      <c r="Z1313" s="4"/>
      <c r="AA1313" s="4"/>
      <c r="AB1313" s="4"/>
      <c r="AD1313" s="4"/>
      <c r="AE1313" s="4"/>
      <c r="AF1313" s="4"/>
      <c r="AH1313" s="4"/>
      <c r="AJ1313" s="4"/>
      <c r="AK1313" s="4"/>
      <c r="AL1313" s="4"/>
      <c r="AN1313" s="4"/>
      <c r="AO1313" s="4"/>
      <c r="AP1313" s="4"/>
      <c r="AQ1313" s="4"/>
      <c r="AR1313" s="4"/>
      <c r="AS1313" s="4"/>
      <c r="AT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K1313" s="4"/>
    </row>
    <row r="1314" spans="1:63" x14ac:dyDescent="0.3">
      <c r="A1314" s="103"/>
      <c r="B1314" s="103"/>
      <c r="C1314" s="103"/>
      <c r="D1314" s="208"/>
      <c r="F1314" s="178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U1314" s="4"/>
      <c r="V1314" s="4"/>
      <c r="W1314" s="4"/>
      <c r="X1314" s="4"/>
      <c r="Y1314" s="4"/>
      <c r="Z1314" s="4"/>
      <c r="AA1314" s="4"/>
      <c r="AB1314" s="4"/>
      <c r="AD1314" s="4"/>
      <c r="AE1314" s="4"/>
      <c r="AF1314" s="4"/>
      <c r="AH1314" s="4"/>
      <c r="AJ1314" s="4"/>
      <c r="AK1314" s="4"/>
      <c r="AL1314" s="4"/>
      <c r="AN1314" s="4"/>
      <c r="AO1314" s="4"/>
      <c r="AP1314" s="4"/>
      <c r="AQ1314" s="4"/>
      <c r="AR1314" s="4"/>
      <c r="AS1314" s="4"/>
      <c r="AT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K1314" s="4"/>
    </row>
    <row r="1315" spans="1:63" x14ac:dyDescent="0.3">
      <c r="A1315" s="103"/>
      <c r="B1315" s="103"/>
      <c r="C1315" s="103"/>
      <c r="D1315" s="208"/>
      <c r="F1315" s="178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U1315" s="4"/>
      <c r="V1315" s="4"/>
      <c r="W1315" s="4"/>
      <c r="X1315" s="4"/>
      <c r="Y1315" s="4"/>
      <c r="Z1315" s="4"/>
      <c r="AA1315" s="4"/>
      <c r="AB1315" s="4"/>
      <c r="AD1315" s="4"/>
      <c r="AE1315" s="4"/>
      <c r="AF1315" s="4"/>
      <c r="AH1315" s="4"/>
      <c r="AJ1315" s="4"/>
      <c r="AK1315" s="4"/>
      <c r="AL1315" s="4"/>
      <c r="AN1315" s="4"/>
      <c r="AO1315" s="4"/>
      <c r="AP1315" s="4"/>
      <c r="AQ1315" s="4"/>
      <c r="AR1315" s="4"/>
      <c r="AS1315" s="4"/>
      <c r="AT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K1315" s="4"/>
    </row>
    <row r="1316" spans="1:63" x14ac:dyDescent="0.3">
      <c r="A1316" s="103"/>
      <c r="B1316" s="103"/>
      <c r="C1316" s="103"/>
      <c r="D1316" s="208"/>
      <c r="F1316" s="178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U1316" s="4"/>
      <c r="V1316" s="4"/>
      <c r="W1316" s="4"/>
      <c r="X1316" s="4"/>
      <c r="Y1316" s="4"/>
      <c r="Z1316" s="4"/>
      <c r="AA1316" s="4"/>
      <c r="AB1316" s="4"/>
      <c r="AD1316" s="4"/>
      <c r="AE1316" s="4"/>
      <c r="AF1316" s="4"/>
      <c r="AH1316" s="4"/>
      <c r="AJ1316" s="4"/>
      <c r="AK1316" s="4"/>
      <c r="AL1316" s="4"/>
      <c r="AN1316" s="4"/>
      <c r="AO1316" s="4"/>
      <c r="AP1316" s="4"/>
      <c r="AQ1316" s="4"/>
      <c r="AR1316" s="4"/>
      <c r="AS1316" s="4"/>
      <c r="AT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K1316" s="4"/>
    </row>
    <row r="1317" spans="1:63" x14ac:dyDescent="0.3">
      <c r="A1317" s="103"/>
      <c r="B1317" s="103"/>
      <c r="C1317" s="103"/>
      <c r="D1317" s="208"/>
      <c r="F1317" s="178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U1317" s="4"/>
      <c r="V1317" s="4"/>
      <c r="W1317" s="4"/>
      <c r="X1317" s="4"/>
      <c r="Y1317" s="4"/>
      <c r="Z1317" s="4"/>
      <c r="AA1317" s="4"/>
      <c r="AB1317" s="4"/>
      <c r="AD1317" s="4"/>
      <c r="AE1317" s="4"/>
      <c r="AF1317" s="4"/>
      <c r="AH1317" s="4"/>
      <c r="AJ1317" s="4"/>
      <c r="AK1317" s="4"/>
      <c r="AL1317" s="4"/>
      <c r="AN1317" s="4"/>
      <c r="AO1317" s="4"/>
      <c r="AP1317" s="4"/>
      <c r="AQ1317" s="4"/>
      <c r="AR1317" s="4"/>
      <c r="AS1317" s="4"/>
      <c r="AT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K1317" s="4"/>
    </row>
    <row r="1318" spans="1:63" x14ac:dyDescent="0.3">
      <c r="A1318" s="103"/>
      <c r="B1318" s="103"/>
      <c r="C1318" s="103"/>
      <c r="D1318" s="208"/>
      <c r="F1318" s="178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U1318" s="4"/>
      <c r="V1318" s="4"/>
      <c r="W1318" s="4"/>
      <c r="X1318" s="4"/>
      <c r="Y1318" s="4"/>
      <c r="Z1318" s="4"/>
      <c r="AA1318" s="4"/>
      <c r="AB1318" s="4"/>
      <c r="AD1318" s="4"/>
      <c r="AE1318" s="4"/>
      <c r="AF1318" s="4"/>
      <c r="AH1318" s="4"/>
      <c r="AJ1318" s="4"/>
      <c r="AK1318" s="4"/>
      <c r="AL1318" s="4"/>
      <c r="AN1318" s="4"/>
      <c r="AO1318" s="4"/>
      <c r="AP1318" s="4"/>
      <c r="AQ1318" s="4"/>
      <c r="AR1318" s="4"/>
      <c r="AS1318" s="4"/>
      <c r="AT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K1318" s="4"/>
    </row>
    <row r="1319" spans="1:63" x14ac:dyDescent="0.3">
      <c r="A1319" s="103"/>
      <c r="B1319" s="103"/>
      <c r="C1319" s="103"/>
      <c r="D1319" s="208"/>
      <c r="F1319" s="178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U1319" s="4"/>
      <c r="V1319" s="4"/>
      <c r="W1319" s="4"/>
      <c r="X1319" s="4"/>
      <c r="Y1319" s="4"/>
      <c r="Z1319" s="4"/>
      <c r="AA1319" s="4"/>
      <c r="AB1319" s="4"/>
      <c r="AD1319" s="4"/>
      <c r="AE1319" s="4"/>
      <c r="AF1319" s="4"/>
      <c r="AH1319" s="4"/>
      <c r="AJ1319" s="4"/>
      <c r="AK1319" s="4"/>
      <c r="AL1319" s="4"/>
      <c r="AN1319" s="4"/>
      <c r="AO1319" s="4"/>
      <c r="AP1319" s="4"/>
      <c r="AQ1319" s="4"/>
      <c r="AR1319" s="4"/>
      <c r="AS1319" s="4"/>
      <c r="AT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K1319" s="4"/>
    </row>
    <row r="1320" spans="1:63" x14ac:dyDescent="0.3">
      <c r="A1320" s="103"/>
      <c r="B1320" s="103"/>
      <c r="C1320" s="103"/>
      <c r="D1320" s="208"/>
      <c r="F1320" s="178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U1320" s="4"/>
      <c r="V1320" s="4"/>
      <c r="W1320" s="4"/>
      <c r="X1320" s="4"/>
      <c r="Y1320" s="4"/>
      <c r="Z1320" s="4"/>
      <c r="AA1320" s="4"/>
      <c r="AB1320" s="4"/>
      <c r="AD1320" s="4"/>
      <c r="AE1320" s="4"/>
      <c r="AF1320" s="4"/>
      <c r="AH1320" s="4"/>
      <c r="AJ1320" s="4"/>
      <c r="AK1320" s="4"/>
      <c r="AL1320" s="4"/>
      <c r="AN1320" s="4"/>
      <c r="AO1320" s="4"/>
      <c r="AP1320" s="4"/>
      <c r="AQ1320" s="4"/>
      <c r="AR1320" s="4"/>
      <c r="AS1320" s="4"/>
      <c r="AT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K1320" s="4"/>
    </row>
    <row r="1321" spans="1:63" x14ac:dyDescent="0.3">
      <c r="A1321" s="103"/>
      <c r="B1321" s="103"/>
      <c r="C1321" s="103"/>
      <c r="D1321" s="208"/>
      <c r="F1321" s="178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U1321" s="4"/>
      <c r="V1321" s="4"/>
      <c r="W1321" s="4"/>
      <c r="X1321" s="4"/>
      <c r="Y1321" s="4"/>
      <c r="Z1321" s="4"/>
      <c r="AA1321" s="4"/>
      <c r="AB1321" s="4"/>
      <c r="AD1321" s="4"/>
      <c r="AE1321" s="4"/>
      <c r="AF1321" s="4"/>
      <c r="AH1321" s="4"/>
      <c r="AJ1321" s="4"/>
      <c r="AK1321" s="4"/>
      <c r="AL1321" s="4"/>
      <c r="AN1321" s="4"/>
      <c r="AO1321" s="4"/>
      <c r="AP1321" s="4"/>
      <c r="AQ1321" s="4"/>
      <c r="AR1321" s="4"/>
      <c r="AS1321" s="4"/>
      <c r="AT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K1321" s="4"/>
    </row>
    <row r="1322" spans="1:63" x14ac:dyDescent="0.3">
      <c r="A1322" s="103"/>
      <c r="B1322" s="103"/>
      <c r="C1322" s="103"/>
      <c r="D1322" s="208"/>
      <c r="F1322" s="178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U1322" s="4"/>
      <c r="V1322" s="4"/>
      <c r="W1322" s="4"/>
      <c r="X1322" s="4"/>
      <c r="Y1322" s="4"/>
      <c r="Z1322" s="4"/>
      <c r="AA1322" s="4"/>
      <c r="AB1322" s="4"/>
      <c r="AD1322" s="4"/>
      <c r="AE1322" s="4"/>
      <c r="AF1322" s="4"/>
      <c r="AH1322" s="4"/>
      <c r="AJ1322" s="4"/>
      <c r="AK1322" s="4"/>
      <c r="AL1322" s="4"/>
      <c r="AN1322" s="4"/>
      <c r="AO1322" s="4"/>
      <c r="AP1322" s="4"/>
      <c r="AQ1322" s="4"/>
      <c r="AR1322" s="4"/>
      <c r="AS1322" s="4"/>
      <c r="AT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K1322" s="4"/>
    </row>
    <row r="1323" spans="1:63" x14ac:dyDescent="0.3">
      <c r="A1323" s="103"/>
      <c r="B1323" s="103"/>
      <c r="C1323" s="103"/>
      <c r="D1323" s="208"/>
      <c r="F1323" s="178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U1323" s="4"/>
      <c r="V1323" s="4"/>
      <c r="W1323" s="4"/>
      <c r="X1323" s="4"/>
      <c r="Y1323" s="4"/>
      <c r="Z1323" s="4"/>
      <c r="AA1323" s="4"/>
      <c r="AB1323" s="4"/>
      <c r="AD1323" s="4"/>
      <c r="AE1323" s="4"/>
      <c r="AF1323" s="4"/>
      <c r="AH1323" s="4"/>
      <c r="AJ1323" s="4"/>
      <c r="AK1323" s="4"/>
      <c r="AL1323" s="4"/>
      <c r="AN1323" s="4"/>
      <c r="AO1323" s="4"/>
      <c r="AP1323" s="4"/>
      <c r="AQ1323" s="4"/>
      <c r="AR1323" s="4"/>
      <c r="AS1323" s="4"/>
      <c r="AT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K1323" s="4"/>
    </row>
    <row r="1324" spans="1:63" x14ac:dyDescent="0.3">
      <c r="A1324" s="103"/>
      <c r="B1324" s="103"/>
      <c r="C1324" s="103"/>
      <c r="D1324" s="208"/>
      <c r="F1324" s="178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U1324" s="4"/>
      <c r="V1324" s="4"/>
      <c r="W1324" s="4"/>
      <c r="X1324" s="4"/>
      <c r="Y1324" s="4"/>
      <c r="Z1324" s="4"/>
      <c r="AA1324" s="4"/>
      <c r="AB1324" s="4"/>
      <c r="AD1324" s="4"/>
      <c r="AE1324" s="4"/>
      <c r="AF1324" s="4"/>
      <c r="AH1324" s="4"/>
      <c r="AJ1324" s="4"/>
      <c r="AK1324" s="4"/>
      <c r="AL1324" s="4"/>
      <c r="AN1324" s="4"/>
      <c r="AO1324" s="4"/>
      <c r="AP1324" s="4"/>
      <c r="AQ1324" s="4"/>
      <c r="AR1324" s="4"/>
      <c r="AS1324" s="4"/>
      <c r="AT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K1324" s="4"/>
    </row>
    <row r="1325" spans="1:63" x14ac:dyDescent="0.3">
      <c r="A1325" s="103"/>
      <c r="B1325" s="103"/>
      <c r="C1325" s="103"/>
      <c r="D1325" s="208"/>
      <c r="F1325" s="178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U1325" s="4"/>
      <c r="V1325" s="4"/>
      <c r="W1325" s="4"/>
      <c r="X1325" s="4"/>
      <c r="Y1325" s="4"/>
      <c r="Z1325" s="4"/>
      <c r="AA1325" s="4"/>
      <c r="AB1325" s="4"/>
      <c r="AD1325" s="4"/>
      <c r="AE1325" s="4"/>
      <c r="AF1325" s="4"/>
      <c r="AH1325" s="4"/>
      <c r="AJ1325" s="4"/>
      <c r="AK1325" s="4"/>
      <c r="AL1325" s="4"/>
      <c r="AN1325" s="4"/>
      <c r="AO1325" s="4"/>
      <c r="AP1325" s="4"/>
      <c r="AQ1325" s="4"/>
      <c r="AR1325" s="4"/>
      <c r="AS1325" s="4"/>
      <c r="AT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K1325" s="4"/>
    </row>
    <row r="1326" spans="1:63" x14ac:dyDescent="0.3">
      <c r="A1326" s="103"/>
      <c r="B1326" s="103"/>
      <c r="C1326" s="103"/>
      <c r="D1326" s="208"/>
      <c r="F1326" s="178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U1326" s="4"/>
      <c r="V1326" s="4"/>
      <c r="W1326" s="4"/>
      <c r="X1326" s="4"/>
      <c r="Y1326" s="4"/>
      <c r="Z1326" s="4"/>
      <c r="AA1326" s="4"/>
      <c r="AB1326" s="4"/>
      <c r="AD1326" s="4"/>
      <c r="AE1326" s="4"/>
      <c r="AF1326" s="4"/>
      <c r="AH1326" s="4"/>
      <c r="AJ1326" s="4"/>
      <c r="AK1326" s="4"/>
      <c r="AL1326" s="4"/>
      <c r="AN1326" s="4"/>
      <c r="AO1326" s="4"/>
      <c r="AP1326" s="4"/>
      <c r="AQ1326" s="4"/>
      <c r="AR1326" s="4"/>
      <c r="AS1326" s="4"/>
      <c r="AT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K1326" s="4"/>
    </row>
    <row r="1327" spans="1:63" x14ac:dyDescent="0.3">
      <c r="A1327" s="103"/>
      <c r="B1327" s="103"/>
      <c r="C1327" s="103"/>
      <c r="D1327" s="208"/>
      <c r="F1327" s="178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U1327" s="4"/>
      <c r="V1327" s="4"/>
      <c r="W1327" s="4"/>
      <c r="X1327" s="4"/>
      <c r="Y1327" s="4"/>
      <c r="Z1327" s="4"/>
      <c r="AA1327" s="4"/>
      <c r="AB1327" s="4"/>
      <c r="AD1327" s="4"/>
      <c r="AE1327" s="4"/>
      <c r="AF1327" s="4"/>
      <c r="AH1327" s="4"/>
      <c r="AJ1327" s="4"/>
      <c r="AK1327" s="4"/>
      <c r="AL1327" s="4"/>
      <c r="AN1327" s="4"/>
      <c r="AO1327" s="4"/>
      <c r="AP1327" s="4"/>
      <c r="AQ1327" s="4"/>
      <c r="AR1327" s="4"/>
      <c r="AS1327" s="4"/>
      <c r="AT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K1327" s="4"/>
    </row>
    <row r="1328" spans="1:63" x14ac:dyDescent="0.3">
      <c r="A1328" s="103"/>
      <c r="B1328" s="103"/>
      <c r="C1328" s="103"/>
      <c r="D1328" s="208"/>
      <c r="F1328" s="178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U1328" s="4"/>
      <c r="V1328" s="4"/>
      <c r="W1328" s="4"/>
      <c r="X1328" s="4"/>
      <c r="Y1328" s="4"/>
      <c r="Z1328" s="4"/>
      <c r="AA1328" s="4"/>
      <c r="AB1328" s="4"/>
      <c r="AD1328" s="4"/>
      <c r="AE1328" s="4"/>
      <c r="AF1328" s="4"/>
      <c r="AH1328" s="4"/>
      <c r="AJ1328" s="4"/>
      <c r="AK1328" s="4"/>
      <c r="AL1328" s="4"/>
      <c r="AN1328" s="4"/>
      <c r="AO1328" s="4"/>
      <c r="AP1328" s="4"/>
      <c r="AQ1328" s="4"/>
      <c r="AR1328" s="4"/>
      <c r="AS1328" s="4"/>
      <c r="AT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K1328" s="4"/>
    </row>
    <row r="1329" spans="1:63" x14ac:dyDescent="0.3">
      <c r="A1329" s="103"/>
      <c r="B1329" s="103"/>
      <c r="C1329" s="103"/>
      <c r="D1329" s="208"/>
      <c r="F1329" s="178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U1329" s="4"/>
      <c r="V1329" s="4"/>
      <c r="W1329" s="4"/>
      <c r="X1329" s="4"/>
      <c r="Y1329" s="4"/>
      <c r="Z1329" s="4"/>
      <c r="AA1329" s="4"/>
      <c r="AB1329" s="4"/>
      <c r="AD1329" s="4"/>
      <c r="AE1329" s="4"/>
      <c r="AF1329" s="4"/>
      <c r="AH1329" s="4"/>
      <c r="AJ1329" s="4"/>
      <c r="AK1329" s="4"/>
      <c r="AL1329" s="4"/>
      <c r="AN1329" s="4"/>
      <c r="AO1329" s="4"/>
      <c r="AP1329" s="4"/>
      <c r="AQ1329" s="4"/>
      <c r="AR1329" s="4"/>
      <c r="AS1329" s="4"/>
      <c r="AT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K1329" s="4"/>
    </row>
    <row r="1330" spans="1:63" x14ac:dyDescent="0.3">
      <c r="A1330" s="103"/>
      <c r="B1330" s="103"/>
      <c r="C1330" s="103"/>
      <c r="D1330" s="208"/>
      <c r="F1330" s="178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U1330" s="4"/>
      <c r="V1330" s="4"/>
      <c r="W1330" s="4"/>
      <c r="X1330" s="4"/>
      <c r="Y1330" s="4"/>
      <c r="Z1330" s="4"/>
      <c r="AA1330" s="4"/>
      <c r="AB1330" s="4"/>
      <c r="AD1330" s="4"/>
      <c r="AE1330" s="4"/>
      <c r="AF1330" s="4"/>
      <c r="AH1330" s="4"/>
      <c r="AJ1330" s="4"/>
      <c r="AK1330" s="4"/>
      <c r="AL1330" s="4"/>
      <c r="AN1330" s="4"/>
      <c r="AO1330" s="4"/>
      <c r="AP1330" s="4"/>
      <c r="AQ1330" s="4"/>
      <c r="AR1330" s="4"/>
      <c r="AS1330" s="4"/>
      <c r="AT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K1330" s="4"/>
    </row>
    <row r="1331" spans="1:63" x14ac:dyDescent="0.3">
      <c r="A1331" s="103"/>
      <c r="B1331" s="103"/>
      <c r="C1331" s="103"/>
      <c r="D1331" s="208"/>
      <c r="F1331" s="178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U1331" s="4"/>
      <c r="V1331" s="4"/>
      <c r="W1331" s="4"/>
      <c r="X1331" s="4"/>
      <c r="Y1331" s="4"/>
      <c r="Z1331" s="4"/>
      <c r="AA1331" s="4"/>
      <c r="AB1331" s="4"/>
      <c r="AD1331" s="4"/>
      <c r="AE1331" s="4"/>
      <c r="AF1331" s="4"/>
      <c r="AH1331" s="4"/>
      <c r="AJ1331" s="4"/>
      <c r="AK1331" s="4"/>
      <c r="AL1331" s="4"/>
      <c r="AN1331" s="4"/>
      <c r="AO1331" s="4"/>
      <c r="AP1331" s="4"/>
      <c r="AQ1331" s="4"/>
      <c r="AR1331" s="4"/>
      <c r="AS1331" s="4"/>
      <c r="AT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K1331" s="4"/>
    </row>
    <row r="1332" spans="1:63" x14ac:dyDescent="0.3">
      <c r="A1332" s="103"/>
      <c r="B1332" s="103"/>
      <c r="C1332" s="103"/>
      <c r="D1332" s="208"/>
      <c r="F1332" s="178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U1332" s="4"/>
      <c r="V1332" s="4"/>
      <c r="W1332" s="4"/>
      <c r="X1332" s="4"/>
      <c r="Y1332" s="4"/>
      <c r="Z1332" s="4"/>
      <c r="AA1332" s="4"/>
      <c r="AB1332" s="4"/>
      <c r="AD1332" s="4"/>
      <c r="AE1332" s="4"/>
      <c r="AF1332" s="4"/>
      <c r="AH1332" s="4"/>
      <c r="AJ1332" s="4"/>
      <c r="AK1332" s="4"/>
      <c r="AL1332" s="4"/>
      <c r="AN1332" s="4"/>
      <c r="AO1332" s="4"/>
      <c r="AP1332" s="4"/>
      <c r="AQ1332" s="4"/>
      <c r="AR1332" s="4"/>
      <c r="AS1332" s="4"/>
      <c r="AT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K1332" s="4"/>
    </row>
    <row r="1333" spans="1:63" x14ac:dyDescent="0.3">
      <c r="A1333" s="103"/>
      <c r="B1333" s="103"/>
      <c r="C1333" s="103"/>
      <c r="D1333" s="208"/>
      <c r="F1333" s="178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U1333" s="4"/>
      <c r="V1333" s="4"/>
      <c r="W1333" s="4"/>
      <c r="X1333" s="4"/>
      <c r="Y1333" s="4"/>
      <c r="Z1333" s="4"/>
      <c r="AA1333" s="4"/>
      <c r="AB1333" s="4"/>
      <c r="AD1333" s="4"/>
      <c r="AE1333" s="4"/>
      <c r="AF1333" s="4"/>
      <c r="AH1333" s="4"/>
      <c r="AJ1333" s="4"/>
      <c r="AK1333" s="4"/>
      <c r="AL1333" s="4"/>
      <c r="AN1333" s="4"/>
      <c r="AO1333" s="4"/>
      <c r="AP1333" s="4"/>
      <c r="AQ1333" s="4"/>
      <c r="AR1333" s="4"/>
      <c r="AS1333" s="4"/>
      <c r="AT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K1333" s="4"/>
    </row>
    <row r="1334" spans="1:63" x14ac:dyDescent="0.3">
      <c r="A1334" s="103"/>
      <c r="B1334" s="103"/>
      <c r="C1334" s="103"/>
      <c r="D1334" s="208"/>
      <c r="F1334" s="178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U1334" s="4"/>
      <c r="V1334" s="4"/>
      <c r="W1334" s="4"/>
      <c r="X1334" s="4"/>
      <c r="Y1334" s="4"/>
      <c r="Z1334" s="4"/>
      <c r="AA1334" s="4"/>
      <c r="AB1334" s="4"/>
      <c r="AD1334" s="4"/>
      <c r="AE1334" s="4"/>
      <c r="AF1334" s="4"/>
      <c r="AH1334" s="4"/>
      <c r="AJ1334" s="4"/>
      <c r="AK1334" s="4"/>
      <c r="AL1334" s="4"/>
      <c r="AN1334" s="4"/>
      <c r="AO1334" s="4"/>
      <c r="AP1334" s="4"/>
      <c r="AQ1334" s="4"/>
      <c r="AR1334" s="4"/>
      <c r="AS1334" s="4"/>
      <c r="AT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K1334" s="4"/>
    </row>
    <row r="1335" spans="1:63" x14ac:dyDescent="0.3">
      <c r="A1335" s="103"/>
      <c r="B1335" s="103"/>
      <c r="C1335" s="103"/>
      <c r="D1335" s="208"/>
      <c r="F1335" s="178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U1335" s="4"/>
      <c r="V1335" s="4"/>
      <c r="W1335" s="4"/>
      <c r="X1335" s="4"/>
      <c r="Y1335" s="4"/>
      <c r="Z1335" s="4"/>
      <c r="AA1335" s="4"/>
      <c r="AB1335" s="4"/>
      <c r="AD1335" s="4"/>
      <c r="AE1335" s="4"/>
      <c r="AF1335" s="4"/>
      <c r="AH1335" s="4"/>
      <c r="AJ1335" s="4"/>
      <c r="AK1335" s="4"/>
      <c r="AL1335" s="4"/>
      <c r="AN1335" s="4"/>
      <c r="AO1335" s="4"/>
      <c r="AP1335" s="4"/>
      <c r="AQ1335" s="4"/>
      <c r="AR1335" s="4"/>
      <c r="AS1335" s="4"/>
      <c r="AT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K1335" s="4"/>
    </row>
    <row r="1336" spans="1:63" x14ac:dyDescent="0.3">
      <c r="A1336" s="103"/>
      <c r="B1336" s="103"/>
      <c r="C1336" s="103"/>
      <c r="D1336" s="208"/>
      <c r="F1336" s="178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U1336" s="4"/>
      <c r="V1336" s="4"/>
      <c r="W1336" s="4"/>
      <c r="X1336" s="4"/>
      <c r="Y1336" s="4"/>
      <c r="Z1336" s="4"/>
      <c r="AA1336" s="4"/>
      <c r="AB1336" s="4"/>
      <c r="AD1336" s="4"/>
      <c r="AE1336" s="4"/>
      <c r="AF1336" s="4"/>
      <c r="AH1336" s="4"/>
      <c r="AJ1336" s="4"/>
      <c r="AK1336" s="4"/>
      <c r="AL1336" s="4"/>
      <c r="AN1336" s="4"/>
      <c r="AO1336" s="4"/>
      <c r="AP1336" s="4"/>
      <c r="AQ1336" s="4"/>
      <c r="AR1336" s="4"/>
      <c r="AS1336" s="4"/>
      <c r="AT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K1336" s="4"/>
    </row>
    <row r="1337" spans="1:63" x14ac:dyDescent="0.3">
      <c r="A1337" s="103"/>
      <c r="B1337" s="103"/>
      <c r="C1337" s="103"/>
      <c r="D1337" s="208"/>
      <c r="F1337" s="178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U1337" s="4"/>
      <c r="V1337" s="4"/>
      <c r="W1337" s="4"/>
      <c r="X1337" s="4"/>
      <c r="Y1337" s="4"/>
      <c r="Z1337" s="4"/>
      <c r="AA1337" s="4"/>
      <c r="AB1337" s="4"/>
      <c r="AD1337" s="4"/>
      <c r="AE1337" s="4"/>
      <c r="AF1337" s="4"/>
      <c r="AH1337" s="4"/>
      <c r="AJ1337" s="4"/>
      <c r="AK1337" s="4"/>
      <c r="AL1337" s="4"/>
      <c r="AN1337" s="4"/>
      <c r="AO1337" s="4"/>
      <c r="AP1337" s="4"/>
      <c r="AQ1337" s="4"/>
      <c r="AR1337" s="4"/>
      <c r="AS1337" s="4"/>
      <c r="AT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K1337" s="4"/>
    </row>
    <row r="1338" spans="1:63" x14ac:dyDescent="0.3">
      <c r="A1338" s="103"/>
      <c r="B1338" s="103"/>
      <c r="C1338" s="103"/>
      <c r="D1338" s="208"/>
      <c r="F1338" s="178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U1338" s="4"/>
      <c r="V1338" s="4"/>
      <c r="W1338" s="4"/>
      <c r="X1338" s="4"/>
      <c r="Y1338" s="4"/>
      <c r="Z1338" s="4"/>
      <c r="AA1338" s="4"/>
      <c r="AB1338" s="4"/>
      <c r="AD1338" s="4"/>
      <c r="AE1338" s="4"/>
      <c r="AF1338" s="4"/>
      <c r="AH1338" s="4"/>
      <c r="AJ1338" s="4"/>
      <c r="AK1338" s="4"/>
      <c r="AL1338" s="4"/>
      <c r="AN1338" s="4"/>
      <c r="AO1338" s="4"/>
      <c r="AP1338" s="4"/>
      <c r="AQ1338" s="4"/>
      <c r="AR1338" s="4"/>
      <c r="AS1338" s="4"/>
      <c r="AT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K1338" s="4"/>
    </row>
    <row r="1339" spans="1:63" x14ac:dyDescent="0.3">
      <c r="A1339" s="103"/>
      <c r="B1339" s="103"/>
      <c r="C1339" s="103"/>
      <c r="D1339" s="208"/>
      <c r="F1339" s="178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U1339" s="4"/>
      <c r="V1339" s="4"/>
      <c r="W1339" s="4"/>
      <c r="X1339" s="4"/>
      <c r="Y1339" s="4"/>
      <c r="Z1339" s="4"/>
      <c r="AA1339" s="4"/>
      <c r="AB1339" s="4"/>
      <c r="AD1339" s="4"/>
      <c r="AE1339" s="4"/>
      <c r="AF1339" s="4"/>
      <c r="AH1339" s="4"/>
      <c r="AJ1339" s="4"/>
      <c r="AK1339" s="4"/>
      <c r="AL1339" s="4"/>
      <c r="AN1339" s="4"/>
      <c r="AO1339" s="4"/>
      <c r="AP1339" s="4"/>
      <c r="AQ1339" s="4"/>
      <c r="AR1339" s="4"/>
      <c r="AS1339" s="4"/>
      <c r="AT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K1339" s="4"/>
    </row>
    <row r="1340" spans="1:63" x14ac:dyDescent="0.3">
      <c r="A1340" s="103"/>
      <c r="B1340" s="103"/>
      <c r="C1340" s="103"/>
      <c r="D1340" s="208"/>
      <c r="F1340" s="178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U1340" s="4"/>
      <c r="V1340" s="4"/>
      <c r="W1340" s="4"/>
      <c r="X1340" s="4"/>
      <c r="Y1340" s="4"/>
      <c r="Z1340" s="4"/>
      <c r="AA1340" s="4"/>
      <c r="AB1340" s="4"/>
      <c r="AD1340" s="4"/>
      <c r="AE1340" s="4"/>
      <c r="AF1340" s="4"/>
      <c r="AH1340" s="4"/>
      <c r="AJ1340" s="4"/>
      <c r="AK1340" s="4"/>
      <c r="AL1340" s="4"/>
      <c r="AN1340" s="4"/>
      <c r="AO1340" s="4"/>
      <c r="AP1340" s="4"/>
      <c r="AQ1340" s="4"/>
      <c r="AR1340" s="4"/>
      <c r="AS1340" s="4"/>
      <c r="AT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K1340" s="4"/>
    </row>
    <row r="1341" spans="1:63" x14ac:dyDescent="0.3">
      <c r="A1341" s="103"/>
      <c r="B1341" s="103"/>
      <c r="C1341" s="103"/>
      <c r="D1341" s="208"/>
      <c r="F1341" s="178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U1341" s="4"/>
      <c r="V1341" s="4"/>
      <c r="W1341" s="4"/>
      <c r="X1341" s="4"/>
      <c r="Y1341" s="4"/>
      <c r="Z1341" s="4"/>
      <c r="AA1341" s="4"/>
      <c r="AB1341" s="4"/>
      <c r="AD1341" s="4"/>
      <c r="AE1341" s="4"/>
      <c r="AF1341" s="4"/>
      <c r="AH1341" s="4"/>
      <c r="AJ1341" s="4"/>
      <c r="AK1341" s="4"/>
      <c r="AL1341" s="4"/>
      <c r="AN1341" s="4"/>
      <c r="AO1341" s="4"/>
      <c r="AP1341" s="4"/>
      <c r="AQ1341" s="4"/>
      <c r="AR1341" s="4"/>
      <c r="AS1341" s="4"/>
      <c r="AT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K1341" s="4"/>
    </row>
    <row r="1342" spans="1:63" x14ac:dyDescent="0.3">
      <c r="A1342" s="103"/>
      <c r="B1342" s="103"/>
      <c r="C1342" s="103"/>
      <c r="D1342" s="208"/>
      <c r="F1342" s="178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U1342" s="4"/>
      <c r="V1342" s="4"/>
      <c r="W1342" s="4"/>
      <c r="X1342" s="4"/>
      <c r="Y1342" s="4"/>
      <c r="Z1342" s="4"/>
      <c r="AA1342" s="4"/>
      <c r="AB1342" s="4"/>
      <c r="AD1342" s="4"/>
      <c r="AE1342" s="4"/>
      <c r="AF1342" s="4"/>
      <c r="AH1342" s="4"/>
      <c r="AJ1342" s="4"/>
      <c r="AK1342" s="4"/>
      <c r="AL1342" s="4"/>
      <c r="AN1342" s="4"/>
      <c r="AO1342" s="4"/>
      <c r="AP1342" s="4"/>
      <c r="AQ1342" s="4"/>
      <c r="AR1342" s="4"/>
      <c r="AS1342" s="4"/>
      <c r="AT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K1342" s="4"/>
    </row>
    <row r="1343" spans="1:63" x14ac:dyDescent="0.3">
      <c r="A1343" s="103"/>
      <c r="B1343" s="103"/>
      <c r="C1343" s="103"/>
      <c r="D1343" s="208"/>
      <c r="F1343" s="178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U1343" s="4"/>
      <c r="V1343" s="4"/>
      <c r="W1343" s="4"/>
      <c r="X1343" s="4"/>
      <c r="Y1343" s="4"/>
      <c r="Z1343" s="4"/>
      <c r="AA1343" s="4"/>
      <c r="AB1343" s="4"/>
      <c r="AD1343" s="4"/>
      <c r="AE1343" s="4"/>
      <c r="AF1343" s="4"/>
      <c r="AH1343" s="4"/>
      <c r="AJ1343" s="4"/>
      <c r="AK1343" s="4"/>
      <c r="AL1343" s="4"/>
      <c r="AN1343" s="4"/>
      <c r="AO1343" s="4"/>
      <c r="AP1343" s="4"/>
      <c r="AQ1343" s="4"/>
      <c r="AR1343" s="4"/>
      <c r="AS1343" s="4"/>
      <c r="AT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K1343" s="4"/>
    </row>
    <row r="1344" spans="1:63" x14ac:dyDescent="0.3">
      <c r="A1344" s="103"/>
      <c r="B1344" s="103"/>
      <c r="C1344" s="103"/>
      <c r="D1344" s="208"/>
      <c r="F1344" s="178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U1344" s="4"/>
      <c r="V1344" s="4"/>
      <c r="W1344" s="4"/>
      <c r="X1344" s="4"/>
      <c r="Y1344" s="4"/>
      <c r="Z1344" s="4"/>
      <c r="AA1344" s="4"/>
      <c r="AB1344" s="4"/>
      <c r="AD1344" s="4"/>
      <c r="AE1344" s="4"/>
      <c r="AF1344" s="4"/>
      <c r="AH1344" s="4"/>
      <c r="AJ1344" s="4"/>
      <c r="AK1344" s="4"/>
      <c r="AL1344" s="4"/>
      <c r="AN1344" s="4"/>
      <c r="AO1344" s="4"/>
      <c r="AP1344" s="4"/>
      <c r="AQ1344" s="4"/>
      <c r="AR1344" s="4"/>
      <c r="AS1344" s="4"/>
      <c r="AT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K1344" s="4"/>
    </row>
    <row r="1345" spans="1:63" x14ac:dyDescent="0.3">
      <c r="A1345" s="103"/>
      <c r="B1345" s="103"/>
      <c r="C1345" s="103"/>
      <c r="D1345" s="208"/>
      <c r="F1345" s="178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U1345" s="4"/>
      <c r="V1345" s="4"/>
      <c r="W1345" s="4"/>
      <c r="X1345" s="4"/>
      <c r="Y1345" s="4"/>
      <c r="Z1345" s="4"/>
      <c r="AA1345" s="4"/>
      <c r="AB1345" s="4"/>
      <c r="AD1345" s="4"/>
      <c r="AE1345" s="4"/>
      <c r="AF1345" s="4"/>
      <c r="AH1345" s="4"/>
      <c r="AJ1345" s="4"/>
      <c r="AK1345" s="4"/>
      <c r="AL1345" s="4"/>
      <c r="AN1345" s="4"/>
      <c r="AO1345" s="4"/>
      <c r="AP1345" s="4"/>
      <c r="AQ1345" s="4"/>
      <c r="AR1345" s="4"/>
      <c r="AS1345" s="4"/>
      <c r="AT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K1345" s="4"/>
    </row>
    <row r="1346" spans="1:63" x14ac:dyDescent="0.3">
      <c r="A1346" s="103"/>
      <c r="B1346" s="103"/>
      <c r="C1346" s="103"/>
      <c r="D1346" s="208"/>
      <c r="F1346" s="178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U1346" s="4"/>
      <c r="V1346" s="4"/>
      <c r="W1346" s="4"/>
      <c r="X1346" s="4"/>
      <c r="Y1346" s="4"/>
      <c r="Z1346" s="4"/>
      <c r="AA1346" s="4"/>
      <c r="AB1346" s="4"/>
      <c r="AD1346" s="4"/>
      <c r="AE1346" s="4"/>
      <c r="AF1346" s="4"/>
      <c r="AH1346" s="4"/>
      <c r="AJ1346" s="4"/>
      <c r="AK1346" s="4"/>
      <c r="AL1346" s="4"/>
      <c r="AN1346" s="4"/>
      <c r="AO1346" s="4"/>
      <c r="AP1346" s="4"/>
      <c r="AQ1346" s="4"/>
      <c r="AR1346" s="4"/>
      <c r="AS1346" s="4"/>
      <c r="AT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K1346" s="4"/>
    </row>
    <row r="1347" spans="1:63" x14ac:dyDescent="0.3">
      <c r="A1347" s="103"/>
      <c r="B1347" s="103"/>
      <c r="C1347" s="103"/>
      <c r="D1347" s="208"/>
      <c r="F1347" s="178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U1347" s="4"/>
      <c r="V1347" s="4"/>
      <c r="W1347" s="4"/>
      <c r="X1347" s="4"/>
      <c r="Y1347" s="4"/>
      <c r="Z1347" s="4"/>
      <c r="AA1347" s="4"/>
      <c r="AB1347" s="4"/>
      <c r="AD1347" s="4"/>
      <c r="AE1347" s="4"/>
      <c r="AF1347" s="4"/>
      <c r="AH1347" s="4"/>
      <c r="AJ1347" s="4"/>
      <c r="AK1347" s="4"/>
      <c r="AL1347" s="4"/>
      <c r="AN1347" s="4"/>
      <c r="AO1347" s="4"/>
      <c r="AP1347" s="4"/>
      <c r="AQ1347" s="4"/>
      <c r="AR1347" s="4"/>
      <c r="AS1347" s="4"/>
      <c r="AT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K1347" s="4"/>
    </row>
    <row r="1348" spans="1:63" x14ac:dyDescent="0.3">
      <c r="A1348" s="103"/>
      <c r="B1348" s="103"/>
      <c r="C1348" s="103"/>
      <c r="D1348" s="208"/>
      <c r="F1348" s="178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U1348" s="4"/>
      <c r="V1348" s="4"/>
      <c r="W1348" s="4"/>
      <c r="X1348" s="4"/>
      <c r="Y1348" s="4"/>
      <c r="Z1348" s="4"/>
      <c r="AA1348" s="4"/>
      <c r="AB1348" s="4"/>
      <c r="AD1348" s="4"/>
      <c r="AE1348" s="4"/>
      <c r="AF1348" s="4"/>
      <c r="AH1348" s="4"/>
      <c r="AJ1348" s="4"/>
      <c r="AK1348" s="4"/>
      <c r="AL1348" s="4"/>
      <c r="AN1348" s="4"/>
      <c r="AO1348" s="4"/>
      <c r="AP1348" s="4"/>
      <c r="AQ1348" s="4"/>
      <c r="AR1348" s="4"/>
      <c r="AS1348" s="4"/>
      <c r="AT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K1348" s="4"/>
    </row>
    <row r="1349" spans="1:63" x14ac:dyDescent="0.3">
      <c r="A1349" s="103"/>
      <c r="B1349" s="103"/>
      <c r="C1349" s="103"/>
      <c r="D1349" s="208"/>
      <c r="F1349" s="178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U1349" s="4"/>
      <c r="V1349" s="4"/>
      <c r="W1349" s="4"/>
      <c r="X1349" s="4"/>
      <c r="Y1349" s="4"/>
      <c r="Z1349" s="4"/>
      <c r="AA1349" s="4"/>
      <c r="AB1349" s="4"/>
      <c r="AD1349" s="4"/>
      <c r="AE1349" s="4"/>
      <c r="AF1349" s="4"/>
      <c r="AH1349" s="4"/>
      <c r="AJ1349" s="4"/>
      <c r="AK1349" s="4"/>
      <c r="AL1349" s="4"/>
      <c r="AN1349" s="4"/>
      <c r="AO1349" s="4"/>
      <c r="AP1349" s="4"/>
      <c r="AQ1349" s="4"/>
      <c r="AR1349" s="4"/>
      <c r="AS1349" s="4"/>
      <c r="AT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K1349" s="4"/>
    </row>
    <row r="1350" spans="1:63" x14ac:dyDescent="0.3">
      <c r="A1350" s="103"/>
      <c r="B1350" s="103"/>
      <c r="C1350" s="103"/>
      <c r="D1350" s="208"/>
      <c r="F1350" s="178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U1350" s="4"/>
      <c r="V1350" s="4"/>
      <c r="W1350" s="4"/>
      <c r="X1350" s="4"/>
      <c r="Y1350" s="4"/>
      <c r="Z1350" s="4"/>
      <c r="AA1350" s="4"/>
      <c r="AB1350" s="4"/>
      <c r="AD1350" s="4"/>
      <c r="AE1350" s="4"/>
      <c r="AF1350" s="4"/>
      <c r="AH1350" s="4"/>
      <c r="AJ1350" s="4"/>
      <c r="AK1350" s="4"/>
      <c r="AL1350" s="4"/>
      <c r="AN1350" s="4"/>
      <c r="AO1350" s="4"/>
      <c r="AP1350" s="4"/>
      <c r="AQ1350" s="4"/>
      <c r="AR1350" s="4"/>
      <c r="AS1350" s="4"/>
      <c r="AT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K1350" s="4"/>
    </row>
    <row r="1351" spans="1:63" x14ac:dyDescent="0.3">
      <c r="A1351" s="103"/>
      <c r="B1351" s="103"/>
      <c r="C1351" s="103"/>
      <c r="D1351" s="208"/>
      <c r="F1351" s="178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U1351" s="4"/>
      <c r="V1351" s="4"/>
      <c r="W1351" s="4"/>
      <c r="X1351" s="4"/>
      <c r="Y1351" s="4"/>
      <c r="Z1351" s="4"/>
      <c r="AA1351" s="4"/>
      <c r="AB1351" s="4"/>
      <c r="AD1351" s="4"/>
      <c r="AE1351" s="4"/>
      <c r="AF1351" s="4"/>
      <c r="AH1351" s="4"/>
      <c r="AJ1351" s="4"/>
      <c r="AK1351" s="4"/>
      <c r="AL1351" s="4"/>
      <c r="AN1351" s="4"/>
      <c r="AO1351" s="4"/>
      <c r="AP1351" s="4"/>
      <c r="AQ1351" s="4"/>
      <c r="AR1351" s="4"/>
      <c r="AS1351" s="4"/>
      <c r="AT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K1351" s="4"/>
    </row>
    <row r="1352" spans="1:63" x14ac:dyDescent="0.3">
      <c r="A1352" s="103"/>
      <c r="B1352" s="103"/>
      <c r="C1352" s="103"/>
      <c r="D1352" s="208"/>
      <c r="F1352" s="178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U1352" s="4"/>
      <c r="V1352" s="4"/>
      <c r="W1352" s="4"/>
      <c r="X1352" s="4"/>
      <c r="Y1352" s="4"/>
      <c r="Z1352" s="4"/>
      <c r="AA1352" s="4"/>
      <c r="AB1352" s="4"/>
      <c r="AD1352" s="4"/>
      <c r="AE1352" s="4"/>
      <c r="AF1352" s="4"/>
      <c r="AH1352" s="4"/>
      <c r="AJ1352" s="4"/>
      <c r="AK1352" s="4"/>
      <c r="AL1352" s="4"/>
      <c r="AN1352" s="4"/>
      <c r="AO1352" s="4"/>
      <c r="AP1352" s="4"/>
      <c r="AQ1352" s="4"/>
      <c r="AR1352" s="4"/>
      <c r="AS1352" s="4"/>
      <c r="AT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K1352" s="4"/>
    </row>
    <row r="1353" spans="1:63" x14ac:dyDescent="0.3">
      <c r="A1353" s="103"/>
      <c r="B1353" s="103"/>
      <c r="C1353" s="103"/>
      <c r="D1353" s="208"/>
      <c r="F1353" s="178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U1353" s="4"/>
      <c r="V1353" s="4"/>
      <c r="W1353" s="4"/>
      <c r="X1353" s="4"/>
      <c r="Y1353" s="4"/>
      <c r="Z1353" s="4"/>
      <c r="AA1353" s="4"/>
      <c r="AB1353" s="4"/>
      <c r="AD1353" s="4"/>
      <c r="AE1353" s="4"/>
      <c r="AF1353" s="4"/>
      <c r="AH1353" s="4"/>
      <c r="AJ1353" s="4"/>
      <c r="AK1353" s="4"/>
      <c r="AL1353" s="4"/>
      <c r="AN1353" s="4"/>
      <c r="AO1353" s="4"/>
      <c r="AP1353" s="4"/>
      <c r="AQ1353" s="4"/>
      <c r="AR1353" s="4"/>
      <c r="AS1353" s="4"/>
      <c r="AT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K1353" s="4"/>
    </row>
    <row r="1354" spans="1:63" x14ac:dyDescent="0.3">
      <c r="A1354" s="103"/>
      <c r="B1354" s="103"/>
      <c r="C1354" s="103"/>
      <c r="D1354" s="208"/>
      <c r="F1354" s="178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U1354" s="4"/>
      <c r="V1354" s="4"/>
      <c r="W1354" s="4"/>
      <c r="X1354" s="4"/>
      <c r="Y1354" s="4"/>
      <c r="Z1354" s="4"/>
      <c r="AA1354" s="4"/>
      <c r="AB1354" s="4"/>
      <c r="AD1354" s="4"/>
      <c r="AE1354" s="4"/>
      <c r="AF1354" s="4"/>
      <c r="AH1354" s="4"/>
      <c r="AJ1354" s="4"/>
      <c r="AK1354" s="4"/>
      <c r="AL1354" s="4"/>
      <c r="AN1354" s="4"/>
      <c r="AO1354" s="4"/>
      <c r="AP1354" s="4"/>
      <c r="AQ1354" s="4"/>
      <c r="AR1354" s="4"/>
      <c r="AS1354" s="4"/>
      <c r="AT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K1354" s="4"/>
    </row>
    <row r="1355" spans="1:63" x14ac:dyDescent="0.3">
      <c r="A1355" s="103"/>
      <c r="B1355" s="103"/>
      <c r="C1355" s="103"/>
      <c r="D1355" s="208"/>
      <c r="F1355" s="178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U1355" s="4"/>
      <c r="V1355" s="4"/>
      <c r="W1355" s="4"/>
      <c r="X1355" s="4"/>
      <c r="Y1355" s="4"/>
      <c r="Z1355" s="4"/>
      <c r="AA1355" s="4"/>
      <c r="AB1355" s="4"/>
      <c r="AD1355" s="4"/>
      <c r="AE1355" s="4"/>
      <c r="AF1355" s="4"/>
      <c r="AH1355" s="4"/>
      <c r="AJ1355" s="4"/>
      <c r="AK1355" s="4"/>
      <c r="AL1355" s="4"/>
      <c r="AN1355" s="4"/>
      <c r="AO1355" s="4"/>
      <c r="AP1355" s="4"/>
      <c r="AQ1355" s="4"/>
      <c r="AR1355" s="4"/>
      <c r="AS1355" s="4"/>
      <c r="AT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K1355" s="4"/>
    </row>
    <row r="1356" spans="1:63" x14ac:dyDescent="0.3">
      <c r="A1356" s="103"/>
      <c r="B1356" s="103"/>
      <c r="C1356" s="103"/>
      <c r="D1356" s="208"/>
      <c r="F1356" s="178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U1356" s="4"/>
      <c r="V1356" s="4"/>
      <c r="W1356" s="4"/>
      <c r="X1356" s="4"/>
      <c r="Y1356" s="4"/>
      <c r="Z1356" s="4"/>
      <c r="AA1356" s="4"/>
      <c r="AB1356" s="4"/>
      <c r="AD1356" s="4"/>
      <c r="AE1356" s="4"/>
      <c r="AF1356" s="4"/>
      <c r="AH1356" s="4"/>
      <c r="AJ1356" s="4"/>
      <c r="AK1356" s="4"/>
      <c r="AL1356" s="4"/>
      <c r="AN1356" s="4"/>
      <c r="AO1356" s="4"/>
      <c r="AP1356" s="4"/>
      <c r="AQ1356" s="4"/>
      <c r="AR1356" s="4"/>
      <c r="AS1356" s="4"/>
      <c r="AT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K1356" s="4"/>
    </row>
    <row r="1357" spans="1:63" x14ac:dyDescent="0.3">
      <c r="A1357" s="103"/>
      <c r="B1357" s="103"/>
      <c r="C1357" s="103"/>
      <c r="D1357" s="208"/>
      <c r="F1357" s="178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U1357" s="4"/>
      <c r="V1357" s="4"/>
      <c r="W1357" s="4"/>
      <c r="X1357" s="4"/>
      <c r="Y1357" s="4"/>
      <c r="Z1357" s="4"/>
      <c r="AA1357" s="4"/>
      <c r="AB1357" s="4"/>
      <c r="AD1357" s="4"/>
      <c r="AE1357" s="4"/>
      <c r="AF1357" s="4"/>
      <c r="AH1357" s="4"/>
      <c r="AJ1357" s="4"/>
      <c r="AK1357" s="4"/>
      <c r="AL1357" s="4"/>
      <c r="AN1357" s="4"/>
      <c r="AO1357" s="4"/>
      <c r="AP1357" s="4"/>
      <c r="AQ1357" s="4"/>
      <c r="AR1357" s="4"/>
      <c r="AS1357" s="4"/>
      <c r="AT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K1357" s="4"/>
    </row>
    <row r="1358" spans="1:63" x14ac:dyDescent="0.3">
      <c r="A1358" s="103"/>
      <c r="B1358" s="103"/>
      <c r="C1358" s="103"/>
      <c r="D1358" s="208"/>
      <c r="F1358" s="178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U1358" s="4"/>
      <c r="V1358" s="4"/>
      <c r="W1358" s="4"/>
      <c r="X1358" s="4"/>
      <c r="Y1358" s="4"/>
      <c r="Z1358" s="4"/>
      <c r="AA1358" s="4"/>
      <c r="AB1358" s="4"/>
      <c r="AD1358" s="4"/>
      <c r="AE1358" s="4"/>
      <c r="AF1358" s="4"/>
      <c r="AH1358" s="4"/>
      <c r="AJ1358" s="4"/>
      <c r="AK1358" s="4"/>
      <c r="AL1358" s="4"/>
      <c r="AN1358" s="4"/>
      <c r="AO1358" s="4"/>
      <c r="AP1358" s="4"/>
      <c r="AQ1358" s="4"/>
      <c r="AR1358" s="4"/>
      <c r="AS1358" s="4"/>
      <c r="AT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K1358" s="4"/>
    </row>
    <row r="1359" spans="1:63" x14ac:dyDescent="0.3">
      <c r="A1359" s="103"/>
      <c r="B1359" s="103"/>
      <c r="C1359" s="103"/>
      <c r="D1359" s="208"/>
      <c r="F1359" s="178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U1359" s="4"/>
      <c r="V1359" s="4"/>
      <c r="W1359" s="4"/>
      <c r="X1359" s="4"/>
      <c r="Y1359" s="4"/>
      <c r="Z1359" s="4"/>
      <c r="AA1359" s="4"/>
      <c r="AB1359" s="4"/>
      <c r="AD1359" s="4"/>
      <c r="AE1359" s="4"/>
      <c r="AF1359" s="4"/>
      <c r="AH1359" s="4"/>
      <c r="AJ1359" s="4"/>
      <c r="AK1359" s="4"/>
      <c r="AL1359" s="4"/>
      <c r="AN1359" s="4"/>
      <c r="AO1359" s="4"/>
      <c r="AP1359" s="4"/>
      <c r="AQ1359" s="4"/>
      <c r="AR1359" s="4"/>
      <c r="AS1359" s="4"/>
      <c r="AT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K1359" s="4"/>
    </row>
    <row r="1360" spans="1:63" x14ac:dyDescent="0.3">
      <c r="A1360" s="103"/>
      <c r="B1360" s="103"/>
      <c r="C1360" s="103"/>
      <c r="D1360" s="208"/>
      <c r="F1360" s="178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U1360" s="4"/>
      <c r="V1360" s="4"/>
      <c r="W1360" s="4"/>
      <c r="X1360" s="4"/>
      <c r="Y1360" s="4"/>
      <c r="Z1360" s="4"/>
      <c r="AA1360" s="4"/>
      <c r="AB1360" s="4"/>
      <c r="AD1360" s="4"/>
      <c r="AE1360" s="4"/>
      <c r="AF1360" s="4"/>
      <c r="AH1360" s="4"/>
      <c r="AJ1360" s="4"/>
      <c r="AK1360" s="4"/>
      <c r="AL1360" s="4"/>
      <c r="AN1360" s="4"/>
      <c r="AO1360" s="4"/>
      <c r="AP1360" s="4"/>
      <c r="AQ1360" s="4"/>
      <c r="AR1360" s="4"/>
      <c r="AS1360" s="4"/>
      <c r="AT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K1360" s="4"/>
    </row>
    <row r="1361" spans="1:63" x14ac:dyDescent="0.3">
      <c r="A1361" s="103"/>
      <c r="B1361" s="103"/>
      <c r="C1361" s="103"/>
      <c r="D1361" s="208"/>
      <c r="F1361" s="178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U1361" s="4"/>
      <c r="V1361" s="4"/>
      <c r="W1361" s="4"/>
      <c r="X1361" s="4"/>
      <c r="Y1361" s="4"/>
      <c r="Z1361" s="4"/>
      <c r="AA1361" s="4"/>
      <c r="AB1361" s="4"/>
      <c r="AD1361" s="4"/>
      <c r="AE1361" s="4"/>
      <c r="AF1361" s="4"/>
      <c r="AH1361" s="4"/>
      <c r="AJ1361" s="4"/>
      <c r="AK1361" s="4"/>
      <c r="AL1361" s="4"/>
      <c r="AN1361" s="4"/>
      <c r="AO1361" s="4"/>
      <c r="AP1361" s="4"/>
      <c r="AQ1361" s="4"/>
      <c r="AR1361" s="4"/>
      <c r="AS1361" s="4"/>
      <c r="AT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K1361" s="4"/>
    </row>
    <row r="1362" spans="1:63" x14ac:dyDescent="0.3">
      <c r="A1362" s="103"/>
      <c r="B1362" s="103"/>
      <c r="C1362" s="103"/>
      <c r="D1362" s="208"/>
      <c r="F1362" s="178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U1362" s="4"/>
      <c r="V1362" s="4"/>
      <c r="W1362" s="4"/>
      <c r="X1362" s="4"/>
      <c r="Y1362" s="4"/>
      <c r="Z1362" s="4"/>
      <c r="AA1362" s="4"/>
      <c r="AB1362" s="4"/>
      <c r="AD1362" s="4"/>
      <c r="AE1362" s="4"/>
      <c r="AF1362" s="4"/>
      <c r="AH1362" s="4"/>
      <c r="AJ1362" s="4"/>
      <c r="AK1362" s="4"/>
      <c r="AL1362" s="4"/>
      <c r="AN1362" s="4"/>
      <c r="AO1362" s="4"/>
      <c r="AP1362" s="4"/>
      <c r="AQ1362" s="4"/>
      <c r="AR1362" s="4"/>
      <c r="AS1362" s="4"/>
      <c r="AT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K1362" s="4"/>
    </row>
    <row r="1363" spans="1:63" x14ac:dyDescent="0.3">
      <c r="A1363" s="103"/>
      <c r="B1363" s="103"/>
      <c r="C1363" s="103"/>
      <c r="D1363" s="208"/>
      <c r="F1363" s="178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U1363" s="4"/>
      <c r="V1363" s="4"/>
      <c r="W1363" s="4"/>
      <c r="X1363" s="4"/>
      <c r="Y1363" s="4"/>
      <c r="Z1363" s="4"/>
      <c r="AA1363" s="4"/>
      <c r="AB1363" s="4"/>
      <c r="AD1363" s="4"/>
      <c r="AE1363" s="4"/>
      <c r="AF1363" s="4"/>
      <c r="AH1363" s="4"/>
      <c r="AJ1363" s="4"/>
      <c r="AK1363" s="4"/>
      <c r="AL1363" s="4"/>
      <c r="AN1363" s="4"/>
      <c r="AO1363" s="4"/>
      <c r="AP1363" s="4"/>
      <c r="AQ1363" s="4"/>
      <c r="AR1363" s="4"/>
      <c r="AS1363" s="4"/>
      <c r="AT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K1363" s="4"/>
    </row>
    <row r="1364" spans="1:63" x14ac:dyDescent="0.3">
      <c r="A1364" s="103"/>
      <c r="B1364" s="103"/>
      <c r="C1364" s="103"/>
      <c r="D1364" s="208"/>
      <c r="F1364" s="178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U1364" s="4"/>
      <c r="V1364" s="4"/>
      <c r="W1364" s="4"/>
      <c r="X1364" s="4"/>
      <c r="Y1364" s="4"/>
      <c r="Z1364" s="4"/>
      <c r="AA1364" s="4"/>
      <c r="AB1364" s="4"/>
      <c r="AD1364" s="4"/>
      <c r="AE1364" s="4"/>
      <c r="AF1364" s="4"/>
      <c r="AH1364" s="4"/>
      <c r="AJ1364" s="4"/>
      <c r="AK1364" s="4"/>
      <c r="AL1364" s="4"/>
      <c r="AN1364" s="4"/>
      <c r="AO1364" s="4"/>
      <c r="AP1364" s="4"/>
      <c r="AQ1364" s="4"/>
      <c r="AR1364" s="4"/>
      <c r="AS1364" s="4"/>
      <c r="AT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K1364" s="4"/>
    </row>
    <row r="1365" spans="1:63" x14ac:dyDescent="0.3">
      <c r="A1365" s="103"/>
      <c r="B1365" s="103"/>
      <c r="C1365" s="103"/>
      <c r="D1365" s="208"/>
      <c r="F1365" s="178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U1365" s="4"/>
      <c r="V1365" s="4"/>
      <c r="W1365" s="4"/>
      <c r="X1365" s="4"/>
      <c r="Y1365" s="4"/>
      <c r="Z1365" s="4"/>
      <c r="AA1365" s="4"/>
      <c r="AB1365" s="4"/>
      <c r="AD1365" s="4"/>
      <c r="AE1365" s="4"/>
      <c r="AF1365" s="4"/>
      <c r="AH1365" s="4"/>
      <c r="AJ1365" s="4"/>
      <c r="AK1365" s="4"/>
      <c r="AL1365" s="4"/>
      <c r="AN1365" s="4"/>
      <c r="AO1365" s="4"/>
      <c r="AP1365" s="4"/>
      <c r="AQ1365" s="4"/>
      <c r="AR1365" s="4"/>
      <c r="AS1365" s="4"/>
      <c r="AT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K1365" s="4"/>
    </row>
    <row r="1366" spans="1:63" x14ac:dyDescent="0.3">
      <c r="A1366" s="103"/>
      <c r="B1366" s="103"/>
      <c r="C1366" s="103"/>
      <c r="D1366" s="208"/>
      <c r="F1366" s="178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U1366" s="4"/>
      <c r="V1366" s="4"/>
      <c r="W1366" s="4"/>
      <c r="X1366" s="4"/>
      <c r="Y1366" s="4"/>
      <c r="Z1366" s="4"/>
      <c r="AA1366" s="4"/>
      <c r="AB1366" s="4"/>
      <c r="AD1366" s="4"/>
      <c r="AE1366" s="4"/>
      <c r="AF1366" s="4"/>
      <c r="AH1366" s="4"/>
      <c r="AJ1366" s="4"/>
      <c r="AK1366" s="4"/>
      <c r="AL1366" s="4"/>
      <c r="AN1366" s="4"/>
      <c r="AO1366" s="4"/>
      <c r="AP1366" s="4"/>
      <c r="AQ1366" s="4"/>
      <c r="AR1366" s="4"/>
      <c r="AS1366" s="4"/>
      <c r="AT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K1366" s="4"/>
    </row>
    <row r="1367" spans="1:63" x14ac:dyDescent="0.3">
      <c r="A1367" s="103"/>
      <c r="B1367" s="103"/>
      <c r="C1367" s="103"/>
      <c r="D1367" s="208"/>
      <c r="F1367" s="178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U1367" s="4"/>
      <c r="V1367" s="4"/>
      <c r="W1367" s="4"/>
      <c r="X1367" s="4"/>
      <c r="Y1367" s="4"/>
      <c r="Z1367" s="4"/>
      <c r="AA1367" s="4"/>
      <c r="AB1367" s="4"/>
      <c r="AD1367" s="4"/>
      <c r="AE1367" s="4"/>
      <c r="AF1367" s="4"/>
      <c r="AH1367" s="4"/>
      <c r="AJ1367" s="4"/>
      <c r="AK1367" s="4"/>
      <c r="AL1367" s="4"/>
      <c r="AN1367" s="4"/>
      <c r="AO1367" s="4"/>
      <c r="AP1367" s="4"/>
      <c r="AQ1367" s="4"/>
      <c r="AR1367" s="4"/>
      <c r="AS1367" s="4"/>
      <c r="AT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K1367" s="4"/>
    </row>
    <row r="1368" spans="1:63" x14ac:dyDescent="0.3">
      <c r="A1368" s="103"/>
      <c r="B1368" s="103"/>
      <c r="C1368" s="103"/>
      <c r="D1368" s="208"/>
      <c r="F1368" s="178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U1368" s="4"/>
      <c r="V1368" s="4"/>
      <c r="W1368" s="4"/>
      <c r="X1368" s="4"/>
      <c r="Y1368" s="4"/>
      <c r="Z1368" s="4"/>
      <c r="AA1368" s="4"/>
      <c r="AB1368" s="4"/>
      <c r="AD1368" s="4"/>
      <c r="AE1368" s="4"/>
      <c r="AF1368" s="4"/>
      <c r="AH1368" s="4"/>
      <c r="AJ1368" s="4"/>
      <c r="AK1368" s="4"/>
      <c r="AL1368" s="4"/>
      <c r="AN1368" s="4"/>
      <c r="AO1368" s="4"/>
      <c r="AP1368" s="4"/>
      <c r="AQ1368" s="4"/>
      <c r="AR1368" s="4"/>
      <c r="AS1368" s="4"/>
      <c r="AT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K1368" s="4"/>
    </row>
    <row r="1369" spans="1:63" x14ac:dyDescent="0.3">
      <c r="A1369" s="103"/>
      <c r="B1369" s="103"/>
      <c r="C1369" s="103"/>
      <c r="D1369" s="208"/>
      <c r="F1369" s="178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U1369" s="4"/>
      <c r="V1369" s="4"/>
      <c r="W1369" s="4"/>
      <c r="X1369" s="4"/>
      <c r="Y1369" s="4"/>
      <c r="Z1369" s="4"/>
      <c r="AA1369" s="4"/>
      <c r="AB1369" s="4"/>
      <c r="AD1369" s="4"/>
      <c r="AE1369" s="4"/>
      <c r="AF1369" s="4"/>
      <c r="AH1369" s="4"/>
      <c r="AJ1369" s="4"/>
      <c r="AK1369" s="4"/>
      <c r="AL1369" s="4"/>
      <c r="AN1369" s="4"/>
      <c r="AO1369" s="4"/>
      <c r="AP1369" s="4"/>
      <c r="AQ1369" s="4"/>
      <c r="AR1369" s="4"/>
      <c r="AS1369" s="4"/>
      <c r="AT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K1369" s="4"/>
    </row>
    <row r="1370" spans="1:63" x14ac:dyDescent="0.3">
      <c r="A1370" s="103"/>
      <c r="B1370" s="103"/>
      <c r="C1370" s="103"/>
      <c r="D1370" s="208"/>
      <c r="F1370" s="178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U1370" s="4"/>
      <c r="V1370" s="4"/>
      <c r="W1370" s="4"/>
      <c r="X1370" s="4"/>
      <c r="Y1370" s="4"/>
      <c r="Z1370" s="4"/>
      <c r="AA1370" s="4"/>
      <c r="AB1370" s="4"/>
      <c r="AD1370" s="4"/>
      <c r="AE1370" s="4"/>
      <c r="AF1370" s="4"/>
      <c r="AH1370" s="4"/>
      <c r="AJ1370" s="4"/>
      <c r="AK1370" s="4"/>
      <c r="AL1370" s="4"/>
      <c r="AN1370" s="4"/>
      <c r="AO1370" s="4"/>
      <c r="AP1370" s="4"/>
      <c r="AQ1370" s="4"/>
      <c r="AR1370" s="4"/>
      <c r="AS1370" s="4"/>
      <c r="AT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K1370" s="4"/>
    </row>
    <row r="1371" spans="1:63" x14ac:dyDescent="0.3">
      <c r="A1371" s="103"/>
      <c r="B1371" s="103"/>
      <c r="C1371" s="103"/>
      <c r="D1371" s="208"/>
      <c r="F1371" s="178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U1371" s="4"/>
      <c r="V1371" s="4"/>
      <c r="W1371" s="4"/>
      <c r="X1371" s="4"/>
      <c r="Y1371" s="4"/>
      <c r="Z1371" s="4"/>
      <c r="AA1371" s="4"/>
      <c r="AB1371" s="4"/>
      <c r="AD1371" s="4"/>
      <c r="AE1371" s="4"/>
      <c r="AF1371" s="4"/>
      <c r="AH1371" s="4"/>
      <c r="AJ1371" s="4"/>
      <c r="AK1371" s="4"/>
      <c r="AL1371" s="4"/>
      <c r="AN1371" s="4"/>
      <c r="AO1371" s="4"/>
      <c r="AP1371" s="4"/>
      <c r="AQ1371" s="4"/>
      <c r="AR1371" s="4"/>
      <c r="AS1371" s="4"/>
      <c r="AT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K1371" s="4"/>
    </row>
    <row r="1372" spans="1:63" x14ac:dyDescent="0.3">
      <c r="A1372" s="103"/>
      <c r="B1372" s="103"/>
      <c r="C1372" s="103"/>
      <c r="D1372" s="208"/>
      <c r="F1372" s="178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U1372" s="4"/>
      <c r="V1372" s="4"/>
      <c r="W1372" s="4"/>
      <c r="X1372" s="4"/>
      <c r="Y1372" s="4"/>
      <c r="Z1372" s="4"/>
      <c r="AA1372" s="4"/>
      <c r="AB1372" s="4"/>
      <c r="AD1372" s="4"/>
      <c r="AE1372" s="4"/>
      <c r="AF1372" s="4"/>
      <c r="AH1372" s="4"/>
      <c r="AJ1372" s="4"/>
      <c r="AK1372" s="4"/>
      <c r="AL1372" s="4"/>
      <c r="AN1372" s="4"/>
      <c r="AO1372" s="4"/>
      <c r="AP1372" s="4"/>
      <c r="AQ1372" s="4"/>
      <c r="AR1372" s="4"/>
      <c r="AS1372" s="4"/>
      <c r="AT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K1372" s="4"/>
    </row>
    <row r="1373" spans="1:63" x14ac:dyDescent="0.3">
      <c r="A1373" s="103"/>
      <c r="B1373" s="103"/>
      <c r="C1373" s="103"/>
      <c r="D1373" s="208"/>
      <c r="F1373" s="178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U1373" s="4"/>
      <c r="V1373" s="4"/>
      <c r="W1373" s="4"/>
      <c r="X1373" s="4"/>
      <c r="Y1373" s="4"/>
      <c r="Z1373" s="4"/>
      <c r="AA1373" s="4"/>
      <c r="AB1373" s="4"/>
      <c r="AD1373" s="4"/>
      <c r="AE1373" s="4"/>
      <c r="AF1373" s="4"/>
      <c r="AH1373" s="4"/>
      <c r="AJ1373" s="4"/>
      <c r="AK1373" s="4"/>
      <c r="AL1373" s="4"/>
      <c r="AN1373" s="4"/>
      <c r="AO1373" s="4"/>
      <c r="AP1373" s="4"/>
      <c r="AQ1373" s="4"/>
      <c r="AR1373" s="4"/>
      <c r="AS1373" s="4"/>
      <c r="AT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K1373" s="4"/>
    </row>
    <row r="1374" spans="1:63" x14ac:dyDescent="0.3">
      <c r="A1374" s="103"/>
      <c r="B1374" s="103"/>
      <c r="C1374" s="103"/>
      <c r="D1374" s="208"/>
      <c r="F1374" s="178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U1374" s="4"/>
      <c r="V1374" s="4"/>
      <c r="W1374" s="4"/>
      <c r="X1374" s="4"/>
      <c r="Y1374" s="4"/>
      <c r="Z1374" s="4"/>
      <c r="AA1374" s="4"/>
      <c r="AB1374" s="4"/>
      <c r="AD1374" s="4"/>
      <c r="AE1374" s="4"/>
      <c r="AF1374" s="4"/>
      <c r="AH1374" s="4"/>
      <c r="AJ1374" s="4"/>
      <c r="AK1374" s="4"/>
      <c r="AL1374" s="4"/>
      <c r="AN1374" s="4"/>
      <c r="AO1374" s="4"/>
      <c r="AP1374" s="4"/>
      <c r="AQ1374" s="4"/>
      <c r="AR1374" s="4"/>
      <c r="AS1374" s="4"/>
      <c r="AT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K1374" s="4"/>
    </row>
    <row r="1375" spans="1:63" x14ac:dyDescent="0.3">
      <c r="A1375" s="103"/>
      <c r="B1375" s="103"/>
      <c r="C1375" s="103"/>
      <c r="D1375" s="208"/>
      <c r="F1375" s="178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U1375" s="4"/>
      <c r="V1375" s="4"/>
      <c r="W1375" s="4"/>
      <c r="X1375" s="4"/>
      <c r="Y1375" s="4"/>
      <c r="Z1375" s="4"/>
      <c r="AA1375" s="4"/>
      <c r="AB1375" s="4"/>
      <c r="AD1375" s="4"/>
      <c r="AE1375" s="4"/>
      <c r="AF1375" s="4"/>
      <c r="AH1375" s="4"/>
      <c r="AJ1375" s="4"/>
      <c r="AK1375" s="4"/>
      <c r="AL1375" s="4"/>
      <c r="AN1375" s="4"/>
      <c r="AO1375" s="4"/>
      <c r="AP1375" s="4"/>
      <c r="AQ1375" s="4"/>
      <c r="AR1375" s="4"/>
      <c r="AS1375" s="4"/>
      <c r="AT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K1375" s="4"/>
    </row>
    <row r="1376" spans="1:63" x14ac:dyDescent="0.3">
      <c r="A1376" s="103"/>
      <c r="B1376" s="103"/>
      <c r="C1376" s="103"/>
      <c r="D1376" s="208"/>
      <c r="F1376" s="178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U1376" s="4"/>
      <c r="V1376" s="4"/>
      <c r="W1376" s="4"/>
      <c r="X1376" s="4"/>
      <c r="Y1376" s="4"/>
      <c r="Z1376" s="4"/>
      <c r="AA1376" s="4"/>
      <c r="AB1376" s="4"/>
      <c r="AD1376" s="4"/>
      <c r="AE1376" s="4"/>
      <c r="AF1376" s="4"/>
      <c r="AH1376" s="4"/>
      <c r="AJ1376" s="4"/>
      <c r="AK1376" s="4"/>
      <c r="AL1376" s="4"/>
      <c r="AN1376" s="4"/>
      <c r="AO1376" s="4"/>
      <c r="AP1376" s="4"/>
      <c r="AQ1376" s="4"/>
      <c r="AR1376" s="4"/>
      <c r="AS1376" s="4"/>
      <c r="AT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K1376" s="4"/>
    </row>
    <row r="1377" spans="1:63" x14ac:dyDescent="0.3">
      <c r="A1377" s="103"/>
      <c r="B1377" s="103"/>
      <c r="C1377" s="103"/>
      <c r="D1377" s="208"/>
      <c r="F1377" s="178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U1377" s="4"/>
      <c r="V1377" s="4"/>
      <c r="W1377" s="4"/>
      <c r="X1377" s="4"/>
      <c r="Y1377" s="4"/>
      <c r="Z1377" s="4"/>
      <c r="AA1377" s="4"/>
      <c r="AB1377" s="4"/>
      <c r="AD1377" s="4"/>
      <c r="AE1377" s="4"/>
      <c r="AF1377" s="4"/>
      <c r="AH1377" s="4"/>
      <c r="AJ1377" s="4"/>
      <c r="AK1377" s="4"/>
      <c r="AL1377" s="4"/>
      <c r="AN1377" s="4"/>
      <c r="AO1377" s="4"/>
      <c r="AP1377" s="4"/>
      <c r="AQ1377" s="4"/>
      <c r="AR1377" s="4"/>
      <c r="AS1377" s="4"/>
      <c r="AT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K1377" s="4"/>
    </row>
    <row r="1378" spans="1:63" x14ac:dyDescent="0.3">
      <c r="A1378" s="103"/>
      <c r="B1378" s="103"/>
      <c r="C1378" s="103"/>
      <c r="D1378" s="208"/>
      <c r="F1378" s="178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U1378" s="4"/>
      <c r="V1378" s="4"/>
      <c r="W1378" s="4"/>
      <c r="X1378" s="4"/>
      <c r="Y1378" s="4"/>
      <c r="Z1378" s="4"/>
      <c r="AA1378" s="4"/>
      <c r="AB1378" s="4"/>
      <c r="AD1378" s="4"/>
      <c r="AE1378" s="4"/>
      <c r="AF1378" s="4"/>
      <c r="AH1378" s="4"/>
      <c r="AJ1378" s="4"/>
      <c r="AK1378" s="4"/>
      <c r="AL1378" s="4"/>
      <c r="AN1378" s="4"/>
      <c r="AO1378" s="4"/>
      <c r="AP1378" s="4"/>
      <c r="AQ1378" s="4"/>
      <c r="AR1378" s="4"/>
      <c r="AS1378" s="4"/>
      <c r="AT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K1378" s="4"/>
    </row>
    <row r="1379" spans="1:63" x14ac:dyDescent="0.3">
      <c r="A1379" s="103"/>
      <c r="B1379" s="103"/>
      <c r="C1379" s="103"/>
      <c r="D1379" s="208"/>
      <c r="F1379" s="178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U1379" s="4"/>
      <c r="V1379" s="4"/>
      <c r="W1379" s="4"/>
      <c r="X1379" s="4"/>
      <c r="Y1379" s="4"/>
      <c r="Z1379" s="4"/>
      <c r="AA1379" s="4"/>
      <c r="AB1379" s="4"/>
      <c r="AD1379" s="4"/>
      <c r="AE1379" s="4"/>
      <c r="AF1379" s="4"/>
      <c r="AH1379" s="4"/>
      <c r="AJ1379" s="4"/>
      <c r="AK1379" s="4"/>
      <c r="AL1379" s="4"/>
      <c r="AN1379" s="4"/>
      <c r="AO1379" s="4"/>
      <c r="AP1379" s="4"/>
      <c r="AQ1379" s="4"/>
      <c r="AR1379" s="4"/>
      <c r="AS1379" s="4"/>
      <c r="AT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K1379" s="4"/>
    </row>
    <row r="1380" spans="1:63" x14ac:dyDescent="0.3">
      <c r="A1380" s="103"/>
      <c r="B1380" s="103"/>
      <c r="C1380" s="103"/>
      <c r="D1380" s="208"/>
      <c r="F1380" s="178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U1380" s="4"/>
      <c r="V1380" s="4"/>
      <c r="W1380" s="4"/>
      <c r="X1380" s="4"/>
      <c r="Y1380" s="4"/>
      <c r="Z1380" s="4"/>
      <c r="AA1380" s="4"/>
      <c r="AB1380" s="4"/>
      <c r="AD1380" s="4"/>
      <c r="AE1380" s="4"/>
      <c r="AF1380" s="4"/>
      <c r="AH1380" s="4"/>
      <c r="AJ1380" s="4"/>
      <c r="AK1380" s="4"/>
      <c r="AL1380" s="4"/>
      <c r="AN1380" s="4"/>
      <c r="AO1380" s="4"/>
      <c r="AP1380" s="4"/>
      <c r="AQ1380" s="4"/>
      <c r="AR1380" s="4"/>
      <c r="AS1380" s="4"/>
      <c r="AT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K1380" s="4"/>
    </row>
    <row r="1381" spans="1:63" x14ac:dyDescent="0.3">
      <c r="A1381" s="103"/>
      <c r="B1381" s="103"/>
      <c r="C1381" s="103"/>
      <c r="D1381" s="208"/>
      <c r="F1381" s="178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U1381" s="4"/>
      <c r="V1381" s="4"/>
      <c r="W1381" s="4"/>
      <c r="X1381" s="4"/>
      <c r="Y1381" s="4"/>
      <c r="Z1381" s="4"/>
      <c r="AA1381" s="4"/>
      <c r="AB1381" s="4"/>
      <c r="AD1381" s="4"/>
      <c r="AE1381" s="4"/>
      <c r="AF1381" s="4"/>
      <c r="AH1381" s="4"/>
      <c r="AJ1381" s="4"/>
      <c r="AK1381" s="4"/>
      <c r="AL1381" s="4"/>
      <c r="AN1381" s="4"/>
      <c r="AO1381" s="4"/>
      <c r="AP1381" s="4"/>
      <c r="AQ1381" s="4"/>
      <c r="AR1381" s="4"/>
      <c r="AS1381" s="4"/>
      <c r="AT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K1381" s="4"/>
    </row>
    <row r="1382" spans="1:63" x14ac:dyDescent="0.3">
      <c r="A1382" s="103"/>
      <c r="B1382" s="103"/>
      <c r="C1382" s="103"/>
      <c r="D1382" s="208"/>
      <c r="F1382" s="178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U1382" s="4"/>
      <c r="V1382" s="4"/>
      <c r="W1382" s="4"/>
      <c r="X1382" s="4"/>
      <c r="Y1382" s="4"/>
      <c r="Z1382" s="4"/>
      <c r="AA1382" s="4"/>
      <c r="AB1382" s="4"/>
      <c r="AD1382" s="4"/>
      <c r="AE1382" s="4"/>
      <c r="AF1382" s="4"/>
      <c r="AH1382" s="4"/>
      <c r="AJ1382" s="4"/>
      <c r="AK1382" s="4"/>
      <c r="AL1382" s="4"/>
      <c r="AN1382" s="4"/>
      <c r="AO1382" s="4"/>
      <c r="AP1382" s="4"/>
      <c r="AQ1382" s="4"/>
      <c r="AR1382" s="4"/>
      <c r="AS1382" s="4"/>
      <c r="AT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K1382" s="4"/>
    </row>
    <row r="1383" spans="1:63" x14ac:dyDescent="0.3">
      <c r="A1383" s="103"/>
      <c r="B1383" s="103"/>
      <c r="C1383" s="103"/>
      <c r="D1383" s="208"/>
      <c r="F1383" s="178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U1383" s="4"/>
      <c r="V1383" s="4"/>
      <c r="W1383" s="4"/>
      <c r="X1383" s="4"/>
      <c r="Y1383" s="4"/>
      <c r="Z1383" s="4"/>
      <c r="AA1383" s="4"/>
      <c r="AB1383" s="4"/>
      <c r="AD1383" s="4"/>
      <c r="AE1383" s="4"/>
      <c r="AF1383" s="4"/>
      <c r="AH1383" s="4"/>
      <c r="AJ1383" s="4"/>
      <c r="AK1383" s="4"/>
      <c r="AL1383" s="4"/>
      <c r="AN1383" s="4"/>
      <c r="AO1383" s="4"/>
      <c r="AP1383" s="4"/>
      <c r="AQ1383" s="4"/>
      <c r="AR1383" s="4"/>
      <c r="AS1383" s="4"/>
      <c r="AT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K1383" s="4"/>
    </row>
    <row r="1384" spans="1:63" x14ac:dyDescent="0.3">
      <c r="A1384" s="103"/>
      <c r="B1384" s="103"/>
      <c r="C1384" s="103"/>
      <c r="D1384" s="208"/>
      <c r="F1384" s="178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U1384" s="4"/>
      <c r="V1384" s="4"/>
      <c r="W1384" s="4"/>
      <c r="X1384" s="4"/>
      <c r="Y1384" s="4"/>
      <c r="Z1384" s="4"/>
      <c r="AA1384" s="4"/>
      <c r="AB1384" s="4"/>
      <c r="AD1384" s="4"/>
      <c r="AE1384" s="4"/>
      <c r="AF1384" s="4"/>
      <c r="AH1384" s="4"/>
      <c r="AJ1384" s="4"/>
      <c r="AK1384" s="4"/>
      <c r="AL1384" s="4"/>
      <c r="AN1384" s="4"/>
      <c r="AO1384" s="4"/>
      <c r="AP1384" s="4"/>
      <c r="AQ1384" s="4"/>
      <c r="AR1384" s="4"/>
      <c r="AS1384" s="4"/>
      <c r="AT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K1384" s="4"/>
    </row>
    <row r="1385" spans="1:63" x14ac:dyDescent="0.3">
      <c r="A1385" s="103"/>
      <c r="B1385" s="103"/>
      <c r="C1385" s="103"/>
      <c r="D1385" s="208"/>
      <c r="F1385" s="178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U1385" s="4"/>
      <c r="V1385" s="4"/>
      <c r="W1385" s="4"/>
      <c r="X1385" s="4"/>
      <c r="Y1385" s="4"/>
      <c r="Z1385" s="4"/>
      <c r="AA1385" s="4"/>
      <c r="AB1385" s="4"/>
      <c r="AD1385" s="4"/>
      <c r="AE1385" s="4"/>
      <c r="AF1385" s="4"/>
      <c r="AH1385" s="4"/>
      <c r="AJ1385" s="4"/>
      <c r="AK1385" s="4"/>
      <c r="AL1385" s="4"/>
      <c r="AN1385" s="4"/>
      <c r="AO1385" s="4"/>
      <c r="AP1385" s="4"/>
      <c r="AQ1385" s="4"/>
      <c r="AR1385" s="4"/>
      <c r="AS1385" s="4"/>
      <c r="AT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K1385" s="4"/>
    </row>
    <row r="1386" spans="1:63" x14ac:dyDescent="0.3">
      <c r="A1386" s="103"/>
      <c r="B1386" s="103"/>
      <c r="C1386" s="103"/>
      <c r="D1386" s="208"/>
      <c r="F1386" s="178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U1386" s="4"/>
      <c r="V1386" s="4"/>
      <c r="W1386" s="4"/>
      <c r="X1386" s="4"/>
      <c r="Y1386" s="4"/>
      <c r="Z1386" s="4"/>
      <c r="AA1386" s="4"/>
      <c r="AB1386" s="4"/>
      <c r="AD1386" s="4"/>
      <c r="AE1386" s="4"/>
      <c r="AF1386" s="4"/>
      <c r="AH1386" s="4"/>
      <c r="AJ1386" s="4"/>
      <c r="AK1386" s="4"/>
      <c r="AL1386" s="4"/>
      <c r="AN1386" s="4"/>
      <c r="AO1386" s="4"/>
      <c r="AP1386" s="4"/>
      <c r="AQ1386" s="4"/>
      <c r="AR1386" s="4"/>
      <c r="AS1386" s="4"/>
      <c r="AT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K1386" s="4"/>
    </row>
    <row r="1387" spans="1:63" x14ac:dyDescent="0.3">
      <c r="A1387" s="103"/>
      <c r="B1387" s="103"/>
      <c r="C1387" s="103"/>
      <c r="D1387" s="208"/>
      <c r="F1387" s="178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U1387" s="4"/>
      <c r="V1387" s="4"/>
      <c r="W1387" s="4"/>
      <c r="X1387" s="4"/>
      <c r="Y1387" s="4"/>
      <c r="Z1387" s="4"/>
      <c r="AA1387" s="4"/>
      <c r="AB1387" s="4"/>
      <c r="AD1387" s="4"/>
      <c r="AE1387" s="4"/>
      <c r="AF1387" s="4"/>
      <c r="AH1387" s="4"/>
      <c r="AJ1387" s="4"/>
      <c r="AK1387" s="4"/>
      <c r="AL1387" s="4"/>
      <c r="AN1387" s="4"/>
      <c r="AO1387" s="4"/>
      <c r="AP1387" s="4"/>
      <c r="AQ1387" s="4"/>
      <c r="AR1387" s="4"/>
      <c r="AS1387" s="4"/>
      <c r="AT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K1387" s="4"/>
    </row>
    <row r="1388" spans="1:63" x14ac:dyDescent="0.3">
      <c r="A1388" s="103"/>
      <c r="B1388" s="103"/>
      <c r="C1388" s="103"/>
      <c r="D1388" s="208"/>
      <c r="F1388" s="178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U1388" s="4"/>
      <c r="V1388" s="4"/>
      <c r="W1388" s="4"/>
      <c r="X1388" s="4"/>
      <c r="Y1388" s="4"/>
      <c r="Z1388" s="4"/>
      <c r="AA1388" s="4"/>
      <c r="AB1388" s="4"/>
      <c r="AD1388" s="4"/>
      <c r="AE1388" s="4"/>
      <c r="AF1388" s="4"/>
      <c r="AH1388" s="4"/>
      <c r="AJ1388" s="4"/>
      <c r="AK1388" s="4"/>
      <c r="AL1388" s="4"/>
      <c r="AN1388" s="4"/>
      <c r="AO1388" s="4"/>
      <c r="AP1388" s="4"/>
      <c r="AQ1388" s="4"/>
      <c r="AR1388" s="4"/>
      <c r="AS1388" s="4"/>
      <c r="AT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K1388" s="4"/>
    </row>
    <row r="1389" spans="1:63" x14ac:dyDescent="0.3">
      <c r="A1389" s="103"/>
      <c r="B1389" s="103"/>
      <c r="C1389" s="103"/>
      <c r="D1389" s="208"/>
      <c r="F1389" s="178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U1389" s="4"/>
      <c r="V1389" s="4"/>
      <c r="W1389" s="4"/>
      <c r="X1389" s="4"/>
      <c r="Y1389" s="4"/>
      <c r="Z1389" s="4"/>
      <c r="AA1389" s="4"/>
      <c r="AB1389" s="4"/>
      <c r="AD1389" s="4"/>
      <c r="AE1389" s="4"/>
      <c r="AF1389" s="4"/>
      <c r="AH1389" s="4"/>
      <c r="AJ1389" s="4"/>
      <c r="AK1389" s="4"/>
      <c r="AL1389" s="4"/>
      <c r="AN1389" s="4"/>
      <c r="AO1389" s="4"/>
      <c r="AP1389" s="4"/>
      <c r="AQ1389" s="4"/>
      <c r="AR1389" s="4"/>
      <c r="AS1389" s="4"/>
      <c r="AT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K1389" s="4"/>
    </row>
    <row r="1390" spans="1:63" x14ac:dyDescent="0.3">
      <c r="A1390" s="103"/>
      <c r="B1390" s="103"/>
      <c r="C1390" s="103"/>
      <c r="D1390" s="208"/>
      <c r="F1390" s="178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U1390" s="4"/>
      <c r="V1390" s="4"/>
      <c r="W1390" s="4"/>
      <c r="X1390" s="4"/>
      <c r="Y1390" s="4"/>
      <c r="Z1390" s="4"/>
      <c r="AA1390" s="4"/>
      <c r="AB1390" s="4"/>
      <c r="AD1390" s="4"/>
      <c r="AE1390" s="4"/>
      <c r="AF1390" s="4"/>
      <c r="AH1390" s="4"/>
      <c r="AJ1390" s="4"/>
      <c r="AK1390" s="4"/>
      <c r="AL1390" s="4"/>
      <c r="AN1390" s="4"/>
      <c r="AO1390" s="4"/>
      <c r="AP1390" s="4"/>
      <c r="AQ1390" s="4"/>
      <c r="AR1390" s="4"/>
      <c r="AS1390" s="4"/>
      <c r="AT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K1390" s="4"/>
    </row>
    <row r="1391" spans="1:63" x14ac:dyDescent="0.3">
      <c r="A1391" s="103"/>
      <c r="B1391" s="103"/>
      <c r="C1391" s="103"/>
      <c r="D1391" s="208"/>
      <c r="F1391" s="178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U1391" s="4"/>
      <c r="V1391" s="4"/>
      <c r="W1391" s="4"/>
      <c r="X1391" s="4"/>
      <c r="Y1391" s="4"/>
      <c r="Z1391" s="4"/>
      <c r="AA1391" s="4"/>
      <c r="AB1391" s="4"/>
      <c r="AD1391" s="4"/>
      <c r="AE1391" s="4"/>
      <c r="AF1391" s="4"/>
      <c r="AH1391" s="4"/>
      <c r="AJ1391" s="4"/>
      <c r="AK1391" s="4"/>
      <c r="AL1391" s="4"/>
      <c r="AN1391" s="4"/>
      <c r="AO1391" s="4"/>
      <c r="AP1391" s="4"/>
      <c r="AQ1391" s="4"/>
      <c r="AR1391" s="4"/>
      <c r="AS1391" s="4"/>
      <c r="AT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K1391" s="4"/>
    </row>
    <row r="1392" spans="1:63" x14ac:dyDescent="0.3">
      <c r="A1392" s="103"/>
      <c r="B1392" s="103"/>
      <c r="C1392" s="103"/>
      <c r="D1392" s="208"/>
      <c r="F1392" s="178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U1392" s="4"/>
      <c r="V1392" s="4"/>
      <c r="W1392" s="4"/>
      <c r="X1392" s="4"/>
      <c r="Y1392" s="4"/>
      <c r="Z1392" s="4"/>
      <c r="AA1392" s="4"/>
      <c r="AB1392" s="4"/>
      <c r="AD1392" s="4"/>
      <c r="AE1392" s="4"/>
      <c r="AF1392" s="4"/>
      <c r="AH1392" s="4"/>
      <c r="AJ1392" s="4"/>
      <c r="AK1392" s="4"/>
      <c r="AL1392" s="4"/>
      <c r="AN1392" s="4"/>
      <c r="AO1392" s="4"/>
      <c r="AP1392" s="4"/>
      <c r="AQ1392" s="4"/>
      <c r="AR1392" s="4"/>
      <c r="AS1392" s="4"/>
      <c r="AT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K1392" s="4"/>
    </row>
    <row r="1393" spans="1:63" x14ac:dyDescent="0.3">
      <c r="A1393" s="103"/>
      <c r="B1393" s="103"/>
      <c r="C1393" s="103"/>
      <c r="D1393" s="208"/>
      <c r="F1393" s="178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U1393" s="4"/>
      <c r="V1393" s="4"/>
      <c r="W1393" s="4"/>
      <c r="X1393" s="4"/>
      <c r="Y1393" s="4"/>
      <c r="Z1393" s="4"/>
      <c r="AA1393" s="4"/>
      <c r="AB1393" s="4"/>
      <c r="AD1393" s="4"/>
      <c r="AE1393" s="4"/>
      <c r="AF1393" s="4"/>
      <c r="AH1393" s="4"/>
      <c r="AJ1393" s="4"/>
      <c r="AK1393" s="4"/>
      <c r="AL1393" s="4"/>
      <c r="AN1393" s="4"/>
      <c r="AO1393" s="4"/>
      <c r="AP1393" s="4"/>
      <c r="AQ1393" s="4"/>
      <c r="AR1393" s="4"/>
      <c r="AS1393" s="4"/>
      <c r="AT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K1393" s="4"/>
    </row>
    <row r="1394" spans="1:63" x14ac:dyDescent="0.3">
      <c r="A1394" s="103"/>
      <c r="B1394" s="103"/>
      <c r="C1394" s="103"/>
      <c r="D1394" s="208"/>
      <c r="F1394" s="178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U1394" s="4"/>
      <c r="V1394" s="4"/>
      <c r="W1394" s="4"/>
      <c r="X1394" s="4"/>
      <c r="Y1394" s="4"/>
      <c r="Z1394" s="4"/>
      <c r="AA1394" s="4"/>
      <c r="AB1394" s="4"/>
      <c r="AD1394" s="4"/>
      <c r="AE1394" s="4"/>
      <c r="AF1394" s="4"/>
      <c r="AH1394" s="4"/>
      <c r="AJ1394" s="4"/>
      <c r="AK1394" s="4"/>
      <c r="AL1394" s="4"/>
      <c r="AN1394" s="4"/>
      <c r="AO1394" s="4"/>
      <c r="AP1394" s="4"/>
      <c r="AQ1394" s="4"/>
      <c r="AR1394" s="4"/>
      <c r="AS1394" s="4"/>
      <c r="AT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K1394" s="4"/>
    </row>
    <row r="1395" spans="1:63" x14ac:dyDescent="0.3">
      <c r="A1395" s="103"/>
      <c r="B1395" s="103"/>
      <c r="C1395" s="103"/>
      <c r="D1395" s="208"/>
      <c r="F1395" s="178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U1395" s="4"/>
      <c r="V1395" s="4"/>
      <c r="W1395" s="4"/>
      <c r="X1395" s="4"/>
      <c r="Y1395" s="4"/>
      <c r="Z1395" s="4"/>
      <c r="AA1395" s="4"/>
      <c r="AB1395" s="4"/>
      <c r="AD1395" s="4"/>
      <c r="AE1395" s="4"/>
      <c r="AF1395" s="4"/>
      <c r="AH1395" s="4"/>
      <c r="AJ1395" s="4"/>
      <c r="AK1395" s="4"/>
      <c r="AL1395" s="4"/>
      <c r="AN1395" s="4"/>
      <c r="AO1395" s="4"/>
      <c r="AP1395" s="4"/>
      <c r="AQ1395" s="4"/>
      <c r="AR1395" s="4"/>
      <c r="AS1395" s="4"/>
      <c r="AT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K1395" s="4"/>
    </row>
    <row r="1396" spans="1:63" x14ac:dyDescent="0.3">
      <c r="A1396" s="103"/>
      <c r="B1396" s="103"/>
      <c r="C1396" s="103"/>
      <c r="D1396" s="208"/>
      <c r="F1396" s="178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U1396" s="4"/>
      <c r="V1396" s="4"/>
      <c r="W1396" s="4"/>
      <c r="X1396" s="4"/>
      <c r="Y1396" s="4"/>
      <c r="Z1396" s="4"/>
      <c r="AA1396" s="4"/>
      <c r="AB1396" s="4"/>
      <c r="AD1396" s="4"/>
      <c r="AE1396" s="4"/>
      <c r="AF1396" s="4"/>
      <c r="AH1396" s="4"/>
      <c r="AJ1396" s="4"/>
      <c r="AK1396" s="4"/>
      <c r="AL1396" s="4"/>
      <c r="AN1396" s="4"/>
      <c r="AO1396" s="4"/>
      <c r="AP1396" s="4"/>
      <c r="AQ1396" s="4"/>
      <c r="AR1396" s="4"/>
      <c r="AS1396" s="4"/>
      <c r="AT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K1396" s="4"/>
    </row>
    <row r="1397" spans="1:63" x14ac:dyDescent="0.3">
      <c r="A1397" s="103"/>
      <c r="B1397" s="103"/>
      <c r="C1397" s="103"/>
      <c r="D1397" s="208"/>
      <c r="F1397" s="178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U1397" s="4"/>
      <c r="V1397" s="4"/>
      <c r="W1397" s="4"/>
      <c r="X1397" s="4"/>
      <c r="Y1397" s="4"/>
      <c r="Z1397" s="4"/>
      <c r="AA1397" s="4"/>
      <c r="AB1397" s="4"/>
      <c r="AD1397" s="4"/>
      <c r="AE1397" s="4"/>
      <c r="AF1397" s="4"/>
      <c r="AH1397" s="4"/>
      <c r="AJ1397" s="4"/>
      <c r="AK1397" s="4"/>
      <c r="AL1397" s="4"/>
      <c r="AN1397" s="4"/>
      <c r="AO1397" s="4"/>
      <c r="AP1397" s="4"/>
      <c r="AQ1397" s="4"/>
      <c r="AR1397" s="4"/>
      <c r="AS1397" s="4"/>
      <c r="AT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K1397" s="4"/>
    </row>
    <row r="1398" spans="1:63" x14ac:dyDescent="0.3">
      <c r="A1398" s="103"/>
      <c r="B1398" s="103"/>
      <c r="C1398" s="103"/>
      <c r="D1398" s="208"/>
      <c r="F1398" s="178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U1398" s="4"/>
      <c r="V1398" s="4"/>
      <c r="W1398" s="4"/>
      <c r="X1398" s="4"/>
      <c r="Y1398" s="4"/>
      <c r="Z1398" s="4"/>
      <c r="AA1398" s="4"/>
      <c r="AB1398" s="4"/>
      <c r="AD1398" s="4"/>
      <c r="AE1398" s="4"/>
      <c r="AF1398" s="4"/>
      <c r="AH1398" s="4"/>
      <c r="AJ1398" s="4"/>
      <c r="AK1398" s="4"/>
      <c r="AL1398" s="4"/>
      <c r="AN1398" s="4"/>
      <c r="AO1398" s="4"/>
      <c r="AP1398" s="4"/>
      <c r="AQ1398" s="4"/>
      <c r="AR1398" s="4"/>
      <c r="AS1398" s="4"/>
      <c r="AT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K1398" s="4"/>
    </row>
    <row r="1399" spans="1:63" x14ac:dyDescent="0.3">
      <c r="A1399" s="103"/>
      <c r="B1399" s="103"/>
      <c r="C1399" s="103"/>
      <c r="D1399" s="208"/>
      <c r="F1399" s="178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U1399" s="4"/>
      <c r="V1399" s="4"/>
      <c r="W1399" s="4"/>
      <c r="X1399" s="4"/>
      <c r="Y1399" s="4"/>
      <c r="Z1399" s="4"/>
      <c r="AA1399" s="4"/>
      <c r="AB1399" s="4"/>
      <c r="AD1399" s="4"/>
      <c r="AE1399" s="4"/>
      <c r="AF1399" s="4"/>
      <c r="AH1399" s="4"/>
      <c r="AJ1399" s="4"/>
      <c r="AK1399" s="4"/>
      <c r="AL1399" s="4"/>
      <c r="AN1399" s="4"/>
      <c r="AO1399" s="4"/>
      <c r="AP1399" s="4"/>
      <c r="AQ1399" s="4"/>
      <c r="AR1399" s="4"/>
      <c r="AS1399" s="4"/>
      <c r="AT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K1399" s="4"/>
    </row>
    <row r="1400" spans="1:63" x14ac:dyDescent="0.3">
      <c r="A1400" s="103"/>
      <c r="B1400" s="103"/>
      <c r="C1400" s="103"/>
      <c r="D1400" s="208"/>
      <c r="F1400" s="178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U1400" s="4"/>
      <c r="V1400" s="4"/>
      <c r="W1400" s="4"/>
      <c r="X1400" s="4"/>
      <c r="Y1400" s="4"/>
      <c r="Z1400" s="4"/>
      <c r="AA1400" s="4"/>
      <c r="AB1400" s="4"/>
      <c r="AD1400" s="4"/>
      <c r="AE1400" s="4"/>
      <c r="AF1400" s="4"/>
      <c r="AH1400" s="4"/>
      <c r="AJ1400" s="4"/>
      <c r="AK1400" s="4"/>
      <c r="AL1400" s="4"/>
      <c r="AN1400" s="4"/>
      <c r="AO1400" s="4"/>
      <c r="AP1400" s="4"/>
      <c r="AQ1400" s="4"/>
      <c r="AR1400" s="4"/>
      <c r="AS1400" s="4"/>
      <c r="AT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K1400" s="4"/>
    </row>
    <row r="1401" spans="1:63" x14ac:dyDescent="0.3">
      <c r="A1401" s="103"/>
      <c r="B1401" s="103"/>
      <c r="C1401" s="103"/>
      <c r="D1401" s="208"/>
      <c r="F1401" s="178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U1401" s="4"/>
      <c r="V1401" s="4"/>
      <c r="W1401" s="4"/>
      <c r="X1401" s="4"/>
      <c r="Y1401" s="4"/>
      <c r="Z1401" s="4"/>
      <c r="AA1401" s="4"/>
      <c r="AB1401" s="4"/>
      <c r="AD1401" s="4"/>
      <c r="AE1401" s="4"/>
      <c r="AF1401" s="4"/>
      <c r="AH1401" s="4"/>
      <c r="AJ1401" s="4"/>
      <c r="AK1401" s="4"/>
      <c r="AL1401" s="4"/>
      <c r="AN1401" s="4"/>
      <c r="AO1401" s="4"/>
      <c r="AP1401" s="4"/>
      <c r="AQ1401" s="4"/>
      <c r="AR1401" s="4"/>
      <c r="AS1401" s="4"/>
      <c r="AT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K1401" s="4"/>
    </row>
    <row r="1402" spans="1:63" x14ac:dyDescent="0.3">
      <c r="A1402" s="103"/>
      <c r="B1402" s="103"/>
      <c r="C1402" s="103"/>
      <c r="D1402" s="208"/>
      <c r="F1402" s="178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U1402" s="4"/>
      <c r="V1402" s="4"/>
      <c r="W1402" s="4"/>
      <c r="X1402" s="4"/>
      <c r="Y1402" s="4"/>
      <c r="Z1402" s="4"/>
      <c r="AA1402" s="4"/>
      <c r="AB1402" s="4"/>
      <c r="AD1402" s="4"/>
      <c r="AE1402" s="4"/>
      <c r="AF1402" s="4"/>
      <c r="AH1402" s="4"/>
      <c r="AJ1402" s="4"/>
      <c r="AK1402" s="4"/>
      <c r="AL1402" s="4"/>
      <c r="AN1402" s="4"/>
      <c r="AO1402" s="4"/>
      <c r="AP1402" s="4"/>
      <c r="AQ1402" s="4"/>
      <c r="AR1402" s="4"/>
      <c r="AS1402" s="4"/>
      <c r="AT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K1402" s="4"/>
    </row>
    <row r="1403" spans="1:63" x14ac:dyDescent="0.3">
      <c r="A1403" s="103"/>
      <c r="B1403" s="103"/>
      <c r="C1403" s="103"/>
      <c r="D1403" s="208"/>
      <c r="F1403" s="178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U1403" s="4"/>
      <c r="V1403" s="4"/>
      <c r="W1403" s="4"/>
      <c r="X1403" s="4"/>
      <c r="Y1403" s="4"/>
      <c r="Z1403" s="4"/>
      <c r="AA1403" s="4"/>
      <c r="AB1403" s="4"/>
      <c r="AD1403" s="4"/>
      <c r="AE1403" s="4"/>
      <c r="AF1403" s="4"/>
      <c r="AH1403" s="4"/>
      <c r="AJ1403" s="4"/>
      <c r="AK1403" s="4"/>
      <c r="AL1403" s="4"/>
      <c r="AN1403" s="4"/>
      <c r="AO1403" s="4"/>
      <c r="AP1403" s="4"/>
      <c r="AQ1403" s="4"/>
      <c r="AR1403" s="4"/>
      <c r="AS1403" s="4"/>
      <c r="AT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K1403" s="4"/>
    </row>
    <row r="1404" spans="1:63" x14ac:dyDescent="0.3">
      <c r="A1404" s="103"/>
      <c r="B1404" s="103"/>
      <c r="C1404" s="103"/>
      <c r="D1404" s="208"/>
      <c r="F1404" s="178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U1404" s="4"/>
      <c r="V1404" s="4"/>
      <c r="W1404" s="4"/>
      <c r="X1404" s="4"/>
      <c r="Y1404" s="4"/>
      <c r="Z1404" s="4"/>
      <c r="AA1404" s="4"/>
      <c r="AB1404" s="4"/>
      <c r="AD1404" s="4"/>
      <c r="AE1404" s="4"/>
      <c r="AF1404" s="4"/>
      <c r="AH1404" s="4"/>
      <c r="AJ1404" s="4"/>
      <c r="AK1404" s="4"/>
      <c r="AL1404" s="4"/>
      <c r="AN1404" s="4"/>
      <c r="AO1404" s="4"/>
      <c r="AP1404" s="4"/>
      <c r="AQ1404" s="4"/>
      <c r="AR1404" s="4"/>
      <c r="AS1404" s="4"/>
      <c r="AT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K1404" s="4"/>
    </row>
    <row r="1405" spans="1:63" x14ac:dyDescent="0.3">
      <c r="A1405" s="103"/>
      <c r="B1405" s="103"/>
      <c r="C1405" s="103"/>
      <c r="D1405" s="208"/>
      <c r="F1405" s="178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U1405" s="4"/>
      <c r="V1405" s="4"/>
      <c r="W1405" s="4"/>
      <c r="X1405" s="4"/>
      <c r="Y1405" s="4"/>
      <c r="Z1405" s="4"/>
      <c r="AA1405" s="4"/>
      <c r="AB1405" s="4"/>
      <c r="AD1405" s="4"/>
      <c r="AE1405" s="4"/>
      <c r="AF1405" s="4"/>
      <c r="AH1405" s="4"/>
      <c r="AJ1405" s="4"/>
      <c r="AK1405" s="4"/>
      <c r="AL1405" s="4"/>
      <c r="AN1405" s="4"/>
      <c r="AO1405" s="4"/>
      <c r="AP1405" s="4"/>
      <c r="AQ1405" s="4"/>
      <c r="AR1405" s="4"/>
      <c r="AS1405" s="4"/>
      <c r="AT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K1405" s="4"/>
    </row>
    <row r="1406" spans="1:63" x14ac:dyDescent="0.3">
      <c r="A1406" s="103"/>
      <c r="B1406" s="103"/>
      <c r="C1406" s="103"/>
      <c r="D1406" s="208"/>
      <c r="F1406" s="178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U1406" s="4"/>
      <c r="V1406" s="4"/>
      <c r="W1406" s="4"/>
      <c r="X1406" s="4"/>
      <c r="Y1406" s="4"/>
      <c r="Z1406" s="4"/>
      <c r="AA1406" s="4"/>
      <c r="AB1406" s="4"/>
      <c r="AD1406" s="4"/>
      <c r="AE1406" s="4"/>
      <c r="AF1406" s="4"/>
      <c r="AH1406" s="4"/>
      <c r="AJ1406" s="4"/>
      <c r="AK1406" s="4"/>
      <c r="AL1406" s="4"/>
      <c r="AN1406" s="4"/>
      <c r="AO1406" s="4"/>
      <c r="AP1406" s="4"/>
      <c r="AQ1406" s="4"/>
      <c r="AR1406" s="4"/>
      <c r="AS1406" s="4"/>
      <c r="AT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K1406" s="4"/>
    </row>
    <row r="1407" spans="1:63" x14ac:dyDescent="0.3">
      <c r="A1407" s="103"/>
      <c r="B1407" s="103"/>
      <c r="C1407" s="103"/>
      <c r="D1407" s="208"/>
      <c r="F1407" s="178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U1407" s="4"/>
      <c r="V1407" s="4"/>
      <c r="W1407" s="4"/>
      <c r="X1407" s="4"/>
      <c r="Y1407" s="4"/>
      <c r="Z1407" s="4"/>
      <c r="AA1407" s="4"/>
      <c r="AB1407" s="4"/>
      <c r="AD1407" s="4"/>
      <c r="AE1407" s="4"/>
      <c r="AF1407" s="4"/>
      <c r="AH1407" s="4"/>
      <c r="AJ1407" s="4"/>
      <c r="AK1407" s="4"/>
      <c r="AL1407" s="4"/>
      <c r="AN1407" s="4"/>
      <c r="AO1407" s="4"/>
      <c r="AP1407" s="4"/>
      <c r="AQ1407" s="4"/>
      <c r="AR1407" s="4"/>
      <c r="AS1407" s="4"/>
      <c r="AT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K1407" s="4"/>
    </row>
    <row r="1408" spans="1:63" x14ac:dyDescent="0.3">
      <c r="A1408" s="103"/>
      <c r="B1408" s="103"/>
      <c r="C1408" s="103"/>
      <c r="D1408" s="208"/>
      <c r="F1408" s="178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U1408" s="4"/>
      <c r="V1408" s="4"/>
      <c r="W1408" s="4"/>
      <c r="X1408" s="4"/>
      <c r="Y1408" s="4"/>
      <c r="Z1408" s="4"/>
      <c r="AA1408" s="4"/>
      <c r="AB1408" s="4"/>
      <c r="AD1408" s="4"/>
      <c r="AE1408" s="4"/>
      <c r="AF1408" s="4"/>
      <c r="AH1408" s="4"/>
      <c r="AJ1408" s="4"/>
      <c r="AK1408" s="4"/>
      <c r="AL1408" s="4"/>
      <c r="AN1408" s="4"/>
      <c r="AO1408" s="4"/>
      <c r="AP1408" s="4"/>
      <c r="AQ1408" s="4"/>
      <c r="AR1408" s="4"/>
      <c r="AS1408" s="4"/>
      <c r="AT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K1408" s="4"/>
    </row>
    <row r="1409" spans="1:63" x14ac:dyDescent="0.3">
      <c r="A1409" s="103"/>
      <c r="B1409" s="103"/>
      <c r="C1409" s="103"/>
      <c r="D1409" s="208"/>
      <c r="F1409" s="178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U1409" s="4"/>
      <c r="V1409" s="4"/>
      <c r="W1409" s="4"/>
      <c r="X1409" s="4"/>
      <c r="Y1409" s="4"/>
      <c r="Z1409" s="4"/>
      <c r="AA1409" s="4"/>
      <c r="AB1409" s="4"/>
      <c r="AD1409" s="4"/>
      <c r="AE1409" s="4"/>
      <c r="AF1409" s="4"/>
      <c r="AH1409" s="4"/>
      <c r="AJ1409" s="4"/>
      <c r="AK1409" s="4"/>
      <c r="AL1409" s="4"/>
      <c r="AN1409" s="4"/>
      <c r="AO1409" s="4"/>
      <c r="AP1409" s="4"/>
      <c r="AQ1409" s="4"/>
      <c r="AR1409" s="4"/>
      <c r="AS1409" s="4"/>
      <c r="AT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K1409" s="4"/>
    </row>
    <row r="1410" spans="1:63" x14ac:dyDescent="0.3">
      <c r="A1410" s="103"/>
      <c r="B1410" s="103"/>
      <c r="C1410" s="103"/>
      <c r="D1410" s="208"/>
      <c r="F1410" s="178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U1410" s="4"/>
      <c r="V1410" s="4"/>
      <c r="W1410" s="4"/>
      <c r="X1410" s="4"/>
      <c r="Y1410" s="4"/>
      <c r="Z1410" s="4"/>
      <c r="AA1410" s="4"/>
      <c r="AB1410" s="4"/>
      <c r="AD1410" s="4"/>
      <c r="AE1410" s="4"/>
      <c r="AF1410" s="4"/>
      <c r="AH1410" s="4"/>
      <c r="AJ1410" s="4"/>
      <c r="AK1410" s="4"/>
      <c r="AL1410" s="4"/>
      <c r="AN1410" s="4"/>
      <c r="AO1410" s="4"/>
      <c r="AP1410" s="4"/>
      <c r="AQ1410" s="4"/>
      <c r="AR1410" s="4"/>
      <c r="AS1410" s="4"/>
      <c r="AT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K1410" s="4"/>
    </row>
    <row r="1411" spans="1:63" x14ac:dyDescent="0.3">
      <c r="A1411" s="103"/>
      <c r="B1411" s="103"/>
      <c r="C1411" s="103"/>
      <c r="D1411" s="208"/>
      <c r="F1411" s="178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U1411" s="4"/>
      <c r="V1411" s="4"/>
      <c r="W1411" s="4"/>
      <c r="X1411" s="4"/>
      <c r="Y1411" s="4"/>
      <c r="Z1411" s="4"/>
      <c r="AA1411" s="4"/>
      <c r="AB1411" s="4"/>
      <c r="AD1411" s="4"/>
      <c r="AE1411" s="4"/>
      <c r="AF1411" s="4"/>
      <c r="AH1411" s="4"/>
      <c r="AJ1411" s="4"/>
      <c r="AK1411" s="4"/>
      <c r="AL1411" s="4"/>
      <c r="AN1411" s="4"/>
      <c r="AO1411" s="4"/>
      <c r="AP1411" s="4"/>
      <c r="AQ1411" s="4"/>
      <c r="AR1411" s="4"/>
      <c r="AS1411" s="4"/>
      <c r="AT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K1411" s="4"/>
    </row>
    <row r="1412" spans="1:63" x14ac:dyDescent="0.3">
      <c r="A1412" s="103"/>
      <c r="B1412" s="103"/>
      <c r="C1412" s="103"/>
      <c r="D1412" s="208"/>
      <c r="F1412" s="178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U1412" s="4"/>
      <c r="V1412" s="4"/>
      <c r="W1412" s="4"/>
      <c r="X1412" s="4"/>
      <c r="Y1412" s="4"/>
      <c r="Z1412" s="4"/>
      <c r="AA1412" s="4"/>
      <c r="AB1412" s="4"/>
      <c r="AD1412" s="4"/>
      <c r="AE1412" s="4"/>
      <c r="AF1412" s="4"/>
      <c r="AH1412" s="4"/>
      <c r="AJ1412" s="4"/>
      <c r="AK1412" s="4"/>
      <c r="AL1412" s="4"/>
      <c r="AN1412" s="4"/>
      <c r="AO1412" s="4"/>
      <c r="AP1412" s="4"/>
      <c r="AQ1412" s="4"/>
      <c r="AR1412" s="4"/>
      <c r="AS1412" s="4"/>
      <c r="AT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K1412" s="4"/>
    </row>
    <row r="1413" spans="1:63" x14ac:dyDescent="0.3">
      <c r="A1413" s="103"/>
      <c r="B1413" s="103"/>
      <c r="C1413" s="103"/>
      <c r="D1413" s="208"/>
      <c r="F1413" s="178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U1413" s="4"/>
      <c r="V1413" s="4"/>
      <c r="W1413" s="4"/>
      <c r="X1413" s="4"/>
      <c r="Y1413" s="4"/>
      <c r="Z1413" s="4"/>
      <c r="AA1413" s="4"/>
      <c r="AB1413" s="4"/>
      <c r="AD1413" s="4"/>
      <c r="AE1413" s="4"/>
      <c r="AF1413" s="4"/>
      <c r="AH1413" s="4"/>
      <c r="AJ1413" s="4"/>
      <c r="AK1413" s="4"/>
      <c r="AL1413" s="4"/>
      <c r="AN1413" s="4"/>
      <c r="AO1413" s="4"/>
      <c r="AP1413" s="4"/>
      <c r="AQ1413" s="4"/>
      <c r="AR1413" s="4"/>
      <c r="AS1413" s="4"/>
      <c r="AT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K1413" s="4"/>
    </row>
    <row r="1414" spans="1:63" x14ac:dyDescent="0.3">
      <c r="A1414" s="103"/>
      <c r="B1414" s="103"/>
      <c r="C1414" s="103"/>
      <c r="D1414" s="208"/>
      <c r="F1414" s="178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U1414" s="4"/>
      <c r="V1414" s="4"/>
      <c r="W1414" s="4"/>
      <c r="X1414" s="4"/>
      <c r="Y1414" s="4"/>
      <c r="Z1414" s="4"/>
      <c r="AA1414" s="4"/>
      <c r="AB1414" s="4"/>
      <c r="AD1414" s="4"/>
      <c r="AE1414" s="4"/>
      <c r="AF1414" s="4"/>
      <c r="AH1414" s="4"/>
      <c r="AJ1414" s="4"/>
      <c r="AK1414" s="4"/>
      <c r="AL1414" s="4"/>
      <c r="AN1414" s="4"/>
      <c r="AO1414" s="4"/>
      <c r="AP1414" s="4"/>
      <c r="AQ1414" s="4"/>
      <c r="AR1414" s="4"/>
      <c r="AS1414" s="4"/>
      <c r="AT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K1414" s="4"/>
    </row>
    <row r="1415" spans="1:63" x14ac:dyDescent="0.3">
      <c r="A1415" s="103"/>
      <c r="B1415" s="103"/>
      <c r="C1415" s="103"/>
      <c r="D1415" s="208"/>
      <c r="F1415" s="178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U1415" s="4"/>
      <c r="V1415" s="4"/>
      <c r="W1415" s="4"/>
      <c r="X1415" s="4"/>
      <c r="Y1415" s="4"/>
      <c r="Z1415" s="4"/>
      <c r="AA1415" s="4"/>
      <c r="AB1415" s="4"/>
      <c r="AD1415" s="4"/>
      <c r="AE1415" s="4"/>
      <c r="AF1415" s="4"/>
      <c r="AH1415" s="4"/>
      <c r="AJ1415" s="4"/>
      <c r="AK1415" s="4"/>
      <c r="AL1415" s="4"/>
      <c r="AN1415" s="4"/>
      <c r="AO1415" s="4"/>
      <c r="AP1415" s="4"/>
      <c r="AQ1415" s="4"/>
      <c r="AR1415" s="4"/>
      <c r="AS1415" s="4"/>
      <c r="AT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K1415" s="4"/>
    </row>
    <row r="1416" spans="1:63" x14ac:dyDescent="0.3">
      <c r="A1416" s="103"/>
      <c r="B1416" s="103"/>
      <c r="C1416" s="103"/>
      <c r="D1416" s="208"/>
      <c r="F1416" s="178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U1416" s="4"/>
      <c r="V1416" s="4"/>
      <c r="W1416" s="4"/>
      <c r="X1416" s="4"/>
      <c r="Y1416" s="4"/>
      <c r="Z1416" s="4"/>
      <c r="AA1416" s="4"/>
      <c r="AB1416" s="4"/>
      <c r="AD1416" s="4"/>
      <c r="AE1416" s="4"/>
      <c r="AF1416" s="4"/>
      <c r="AH1416" s="4"/>
      <c r="AJ1416" s="4"/>
      <c r="AK1416" s="4"/>
      <c r="AL1416" s="4"/>
      <c r="AN1416" s="4"/>
      <c r="AO1416" s="4"/>
      <c r="AP1416" s="4"/>
      <c r="AQ1416" s="4"/>
      <c r="AR1416" s="4"/>
      <c r="AS1416" s="4"/>
      <c r="AT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K1416" s="4"/>
    </row>
    <row r="1417" spans="1:63" x14ac:dyDescent="0.3">
      <c r="A1417" s="103"/>
      <c r="B1417" s="103"/>
      <c r="C1417" s="103"/>
      <c r="D1417" s="208"/>
      <c r="F1417" s="178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U1417" s="4"/>
      <c r="V1417" s="4"/>
      <c r="W1417" s="4"/>
      <c r="X1417" s="4"/>
      <c r="Y1417" s="4"/>
      <c r="Z1417" s="4"/>
      <c r="AA1417" s="4"/>
      <c r="AB1417" s="4"/>
      <c r="AD1417" s="4"/>
      <c r="AE1417" s="4"/>
      <c r="AF1417" s="4"/>
      <c r="AH1417" s="4"/>
      <c r="AJ1417" s="4"/>
      <c r="AK1417" s="4"/>
      <c r="AL1417" s="4"/>
      <c r="AN1417" s="4"/>
      <c r="AO1417" s="4"/>
      <c r="AP1417" s="4"/>
      <c r="AQ1417" s="4"/>
      <c r="AR1417" s="4"/>
      <c r="AS1417" s="4"/>
      <c r="AT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K1417" s="4"/>
    </row>
    <row r="1418" spans="1:63" x14ac:dyDescent="0.3">
      <c r="A1418" s="103"/>
      <c r="B1418" s="103"/>
      <c r="C1418" s="103"/>
      <c r="D1418" s="208"/>
      <c r="F1418" s="178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U1418" s="4"/>
      <c r="V1418" s="4"/>
      <c r="W1418" s="4"/>
      <c r="X1418" s="4"/>
      <c r="Y1418" s="4"/>
      <c r="Z1418" s="4"/>
      <c r="AA1418" s="4"/>
      <c r="AB1418" s="4"/>
      <c r="AD1418" s="4"/>
      <c r="AE1418" s="4"/>
      <c r="AF1418" s="4"/>
      <c r="AH1418" s="4"/>
      <c r="AJ1418" s="4"/>
      <c r="AK1418" s="4"/>
      <c r="AL1418" s="4"/>
      <c r="AN1418" s="4"/>
      <c r="AO1418" s="4"/>
      <c r="AP1418" s="4"/>
      <c r="AQ1418" s="4"/>
      <c r="AR1418" s="4"/>
      <c r="AS1418" s="4"/>
      <c r="AT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K1418" s="4"/>
    </row>
    <row r="1419" spans="1:63" x14ac:dyDescent="0.3">
      <c r="A1419" s="103"/>
      <c r="B1419" s="103"/>
      <c r="C1419" s="103"/>
      <c r="D1419" s="208"/>
      <c r="F1419" s="178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U1419" s="4"/>
      <c r="V1419" s="4"/>
      <c r="W1419" s="4"/>
      <c r="X1419" s="4"/>
      <c r="Y1419" s="4"/>
      <c r="Z1419" s="4"/>
      <c r="AA1419" s="4"/>
      <c r="AB1419" s="4"/>
      <c r="AD1419" s="4"/>
      <c r="AE1419" s="4"/>
      <c r="AF1419" s="4"/>
      <c r="AH1419" s="4"/>
      <c r="AJ1419" s="4"/>
      <c r="AK1419" s="4"/>
      <c r="AL1419" s="4"/>
      <c r="AN1419" s="4"/>
      <c r="AO1419" s="4"/>
      <c r="AP1419" s="4"/>
      <c r="AQ1419" s="4"/>
      <c r="AR1419" s="4"/>
      <c r="AS1419" s="4"/>
      <c r="AT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K1419" s="4"/>
    </row>
    <row r="1420" spans="1:63" x14ac:dyDescent="0.3">
      <c r="A1420" s="103"/>
      <c r="B1420" s="103"/>
      <c r="C1420" s="103"/>
      <c r="D1420" s="208"/>
      <c r="F1420" s="178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U1420" s="4"/>
      <c r="V1420" s="4"/>
      <c r="W1420" s="4"/>
      <c r="X1420" s="4"/>
      <c r="Y1420" s="4"/>
      <c r="Z1420" s="4"/>
      <c r="AA1420" s="4"/>
      <c r="AB1420" s="4"/>
      <c r="AD1420" s="4"/>
      <c r="AE1420" s="4"/>
      <c r="AF1420" s="4"/>
      <c r="AH1420" s="4"/>
      <c r="AJ1420" s="4"/>
      <c r="AK1420" s="4"/>
      <c r="AL1420" s="4"/>
      <c r="AN1420" s="4"/>
      <c r="AO1420" s="4"/>
      <c r="AP1420" s="4"/>
      <c r="AQ1420" s="4"/>
      <c r="AR1420" s="4"/>
      <c r="AS1420" s="4"/>
      <c r="AT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K1420" s="4"/>
    </row>
    <row r="1421" spans="1:63" x14ac:dyDescent="0.3">
      <c r="A1421" s="103"/>
      <c r="B1421" s="103"/>
      <c r="C1421" s="103"/>
      <c r="D1421" s="208"/>
      <c r="F1421" s="178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U1421" s="4"/>
      <c r="V1421" s="4"/>
      <c r="W1421" s="4"/>
      <c r="X1421" s="4"/>
      <c r="Y1421" s="4"/>
      <c r="Z1421" s="4"/>
      <c r="AA1421" s="4"/>
      <c r="AB1421" s="4"/>
      <c r="AD1421" s="4"/>
      <c r="AE1421" s="4"/>
      <c r="AF1421" s="4"/>
      <c r="AH1421" s="4"/>
      <c r="AJ1421" s="4"/>
      <c r="AK1421" s="4"/>
      <c r="AL1421" s="4"/>
      <c r="AN1421" s="4"/>
      <c r="AO1421" s="4"/>
      <c r="AP1421" s="4"/>
      <c r="AQ1421" s="4"/>
      <c r="AR1421" s="4"/>
      <c r="AS1421" s="4"/>
      <c r="AT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K1421" s="4"/>
    </row>
    <row r="1422" spans="1:63" x14ac:dyDescent="0.3">
      <c r="A1422" s="103"/>
      <c r="B1422" s="103"/>
      <c r="C1422" s="103"/>
      <c r="D1422" s="208"/>
      <c r="F1422" s="178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U1422" s="4"/>
      <c r="V1422" s="4"/>
      <c r="W1422" s="4"/>
      <c r="X1422" s="4"/>
      <c r="Y1422" s="4"/>
      <c r="Z1422" s="4"/>
      <c r="AA1422" s="4"/>
      <c r="AB1422" s="4"/>
      <c r="AD1422" s="4"/>
      <c r="AE1422" s="4"/>
      <c r="AF1422" s="4"/>
      <c r="AH1422" s="4"/>
      <c r="AJ1422" s="4"/>
      <c r="AK1422" s="4"/>
      <c r="AL1422" s="4"/>
      <c r="AN1422" s="4"/>
      <c r="AO1422" s="4"/>
      <c r="AP1422" s="4"/>
      <c r="AQ1422" s="4"/>
      <c r="AR1422" s="4"/>
      <c r="AS1422" s="4"/>
      <c r="AT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K1422" s="4"/>
    </row>
    <row r="1423" spans="1:63" x14ac:dyDescent="0.3">
      <c r="A1423" s="103"/>
      <c r="B1423" s="103"/>
      <c r="C1423" s="103"/>
      <c r="D1423" s="208"/>
      <c r="F1423" s="178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U1423" s="4"/>
      <c r="V1423" s="4"/>
      <c r="W1423" s="4"/>
      <c r="X1423" s="4"/>
      <c r="Y1423" s="4"/>
      <c r="Z1423" s="4"/>
      <c r="AA1423" s="4"/>
      <c r="AB1423" s="4"/>
      <c r="AD1423" s="4"/>
      <c r="AE1423" s="4"/>
      <c r="AF1423" s="4"/>
      <c r="AH1423" s="4"/>
      <c r="AJ1423" s="4"/>
      <c r="AK1423" s="4"/>
      <c r="AL1423" s="4"/>
      <c r="AN1423" s="4"/>
      <c r="AO1423" s="4"/>
      <c r="AP1423" s="4"/>
      <c r="AQ1423" s="4"/>
      <c r="AR1423" s="4"/>
      <c r="AS1423" s="4"/>
      <c r="AT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K1423" s="4"/>
    </row>
    <row r="1424" spans="1:63" x14ac:dyDescent="0.3">
      <c r="A1424" s="103"/>
      <c r="B1424" s="103"/>
      <c r="C1424" s="103"/>
      <c r="D1424" s="208"/>
      <c r="F1424" s="178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U1424" s="4"/>
      <c r="V1424" s="4"/>
      <c r="W1424" s="4"/>
      <c r="X1424" s="4"/>
      <c r="Y1424" s="4"/>
      <c r="Z1424" s="4"/>
      <c r="AA1424" s="4"/>
      <c r="AB1424" s="4"/>
      <c r="AD1424" s="4"/>
      <c r="AE1424" s="4"/>
      <c r="AF1424" s="4"/>
      <c r="AH1424" s="4"/>
      <c r="AJ1424" s="4"/>
      <c r="AK1424" s="4"/>
      <c r="AL1424" s="4"/>
      <c r="AN1424" s="4"/>
      <c r="AO1424" s="4"/>
      <c r="AP1424" s="4"/>
      <c r="AQ1424" s="4"/>
      <c r="AR1424" s="4"/>
      <c r="AS1424" s="4"/>
      <c r="AT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K1424" s="4"/>
    </row>
    <row r="1425" spans="1:63" x14ac:dyDescent="0.3">
      <c r="A1425" s="103"/>
      <c r="B1425" s="103"/>
      <c r="C1425" s="103"/>
      <c r="D1425" s="208"/>
      <c r="F1425" s="178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U1425" s="4"/>
      <c r="V1425" s="4"/>
      <c r="W1425" s="4"/>
      <c r="X1425" s="4"/>
      <c r="Y1425" s="4"/>
      <c r="Z1425" s="4"/>
      <c r="AA1425" s="4"/>
      <c r="AB1425" s="4"/>
      <c r="AD1425" s="4"/>
      <c r="AE1425" s="4"/>
      <c r="AF1425" s="4"/>
      <c r="AH1425" s="4"/>
      <c r="AJ1425" s="4"/>
      <c r="AK1425" s="4"/>
      <c r="AL1425" s="4"/>
      <c r="AN1425" s="4"/>
      <c r="AO1425" s="4"/>
      <c r="AP1425" s="4"/>
      <c r="AQ1425" s="4"/>
      <c r="AR1425" s="4"/>
      <c r="AS1425" s="4"/>
      <c r="AT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K1425" s="4"/>
    </row>
    <row r="1426" spans="1:63" x14ac:dyDescent="0.3">
      <c r="A1426" s="103"/>
      <c r="B1426" s="103"/>
      <c r="C1426" s="103"/>
      <c r="D1426" s="208"/>
      <c r="F1426" s="178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U1426" s="4"/>
      <c r="V1426" s="4"/>
      <c r="W1426" s="4"/>
      <c r="X1426" s="4"/>
      <c r="Y1426" s="4"/>
      <c r="Z1426" s="4"/>
      <c r="AA1426" s="4"/>
      <c r="AB1426" s="4"/>
      <c r="AD1426" s="4"/>
      <c r="AE1426" s="4"/>
      <c r="AF1426" s="4"/>
      <c r="AH1426" s="4"/>
      <c r="AJ1426" s="4"/>
      <c r="AK1426" s="4"/>
      <c r="AL1426" s="4"/>
      <c r="AN1426" s="4"/>
      <c r="AO1426" s="4"/>
      <c r="AP1426" s="4"/>
      <c r="AQ1426" s="4"/>
      <c r="AR1426" s="4"/>
      <c r="AS1426" s="4"/>
      <c r="AT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K1426" s="4"/>
    </row>
    <row r="1427" spans="1:63" x14ac:dyDescent="0.3">
      <c r="A1427" s="103"/>
      <c r="B1427" s="103"/>
      <c r="C1427" s="103"/>
      <c r="D1427" s="208"/>
      <c r="F1427" s="178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U1427" s="4"/>
      <c r="V1427" s="4"/>
      <c r="W1427" s="4"/>
      <c r="X1427" s="4"/>
      <c r="Y1427" s="4"/>
      <c r="Z1427" s="4"/>
      <c r="AA1427" s="4"/>
      <c r="AB1427" s="4"/>
      <c r="AD1427" s="4"/>
      <c r="AE1427" s="4"/>
      <c r="AF1427" s="4"/>
      <c r="AH1427" s="4"/>
      <c r="AJ1427" s="4"/>
      <c r="AK1427" s="4"/>
      <c r="AL1427" s="4"/>
      <c r="AN1427" s="4"/>
      <c r="AO1427" s="4"/>
      <c r="AP1427" s="4"/>
      <c r="AQ1427" s="4"/>
      <c r="AR1427" s="4"/>
      <c r="AS1427" s="4"/>
      <c r="AT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K1427" s="4"/>
    </row>
    <row r="1428" spans="1:63" x14ac:dyDescent="0.3">
      <c r="A1428" s="103"/>
      <c r="B1428" s="103"/>
      <c r="C1428" s="103"/>
      <c r="D1428" s="208"/>
      <c r="F1428" s="178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U1428" s="4"/>
      <c r="V1428" s="4"/>
      <c r="W1428" s="4"/>
      <c r="X1428" s="4"/>
      <c r="Y1428" s="4"/>
      <c r="Z1428" s="4"/>
      <c r="AA1428" s="4"/>
      <c r="AB1428" s="4"/>
      <c r="AD1428" s="4"/>
      <c r="AE1428" s="4"/>
      <c r="AF1428" s="4"/>
      <c r="AH1428" s="4"/>
      <c r="AJ1428" s="4"/>
      <c r="AK1428" s="4"/>
      <c r="AL1428" s="4"/>
      <c r="AN1428" s="4"/>
      <c r="AO1428" s="4"/>
      <c r="AP1428" s="4"/>
      <c r="AQ1428" s="4"/>
      <c r="AR1428" s="4"/>
      <c r="AS1428" s="4"/>
      <c r="AT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K1428" s="4"/>
    </row>
    <row r="1429" spans="1:63" x14ac:dyDescent="0.3">
      <c r="A1429" s="103"/>
      <c r="B1429" s="103"/>
      <c r="C1429" s="103"/>
      <c r="D1429" s="208"/>
      <c r="F1429" s="178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U1429" s="4"/>
      <c r="V1429" s="4"/>
      <c r="W1429" s="4"/>
      <c r="X1429" s="4"/>
      <c r="Y1429" s="4"/>
      <c r="Z1429" s="4"/>
      <c r="AA1429" s="4"/>
      <c r="AB1429" s="4"/>
      <c r="AD1429" s="4"/>
      <c r="AE1429" s="4"/>
      <c r="AF1429" s="4"/>
      <c r="AH1429" s="4"/>
      <c r="AJ1429" s="4"/>
      <c r="AK1429" s="4"/>
      <c r="AL1429" s="4"/>
      <c r="AN1429" s="4"/>
      <c r="AO1429" s="4"/>
      <c r="AP1429" s="4"/>
      <c r="AQ1429" s="4"/>
      <c r="AR1429" s="4"/>
      <c r="AS1429" s="4"/>
      <c r="AT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K1429" s="4"/>
    </row>
    <row r="1430" spans="1:63" x14ac:dyDescent="0.3">
      <c r="A1430" s="103"/>
      <c r="B1430" s="103"/>
      <c r="C1430" s="103"/>
      <c r="D1430" s="208"/>
      <c r="F1430" s="178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U1430" s="4"/>
      <c r="V1430" s="4"/>
      <c r="W1430" s="4"/>
      <c r="X1430" s="4"/>
      <c r="Y1430" s="4"/>
      <c r="Z1430" s="4"/>
      <c r="AA1430" s="4"/>
      <c r="AB1430" s="4"/>
      <c r="AD1430" s="4"/>
      <c r="AE1430" s="4"/>
      <c r="AF1430" s="4"/>
      <c r="AH1430" s="4"/>
      <c r="AJ1430" s="4"/>
      <c r="AK1430" s="4"/>
      <c r="AL1430" s="4"/>
      <c r="AN1430" s="4"/>
      <c r="AO1430" s="4"/>
      <c r="AP1430" s="4"/>
      <c r="AQ1430" s="4"/>
      <c r="AR1430" s="4"/>
      <c r="AS1430" s="4"/>
      <c r="AT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K1430" s="4"/>
    </row>
    <row r="1431" spans="1:63" x14ac:dyDescent="0.3">
      <c r="A1431" s="103"/>
      <c r="B1431" s="103"/>
      <c r="C1431" s="103"/>
      <c r="D1431" s="208"/>
      <c r="F1431" s="178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U1431" s="4"/>
      <c r="V1431" s="4"/>
      <c r="W1431" s="4"/>
      <c r="X1431" s="4"/>
      <c r="Y1431" s="4"/>
      <c r="Z1431" s="4"/>
      <c r="AA1431" s="4"/>
      <c r="AB1431" s="4"/>
      <c r="AD1431" s="4"/>
      <c r="AE1431" s="4"/>
      <c r="AF1431" s="4"/>
      <c r="AH1431" s="4"/>
      <c r="AJ1431" s="4"/>
      <c r="AK1431" s="4"/>
      <c r="AL1431" s="4"/>
      <c r="AN1431" s="4"/>
      <c r="AO1431" s="4"/>
      <c r="AP1431" s="4"/>
      <c r="AQ1431" s="4"/>
      <c r="AR1431" s="4"/>
      <c r="AS1431" s="4"/>
      <c r="AT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K1431" s="4"/>
    </row>
    <row r="1432" spans="1:63" x14ac:dyDescent="0.3">
      <c r="A1432" s="103"/>
      <c r="B1432" s="103"/>
      <c r="C1432" s="103"/>
      <c r="D1432" s="208"/>
      <c r="F1432" s="178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U1432" s="4"/>
      <c r="V1432" s="4"/>
      <c r="W1432" s="4"/>
      <c r="X1432" s="4"/>
      <c r="Y1432" s="4"/>
      <c r="Z1432" s="4"/>
      <c r="AA1432" s="4"/>
      <c r="AB1432" s="4"/>
      <c r="AD1432" s="4"/>
      <c r="AE1432" s="4"/>
      <c r="AF1432" s="4"/>
      <c r="AH1432" s="4"/>
      <c r="AJ1432" s="4"/>
      <c r="AK1432" s="4"/>
      <c r="AL1432" s="4"/>
      <c r="AN1432" s="4"/>
      <c r="AO1432" s="4"/>
      <c r="AP1432" s="4"/>
      <c r="AQ1432" s="4"/>
      <c r="AR1432" s="4"/>
      <c r="AS1432" s="4"/>
      <c r="AT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K1432" s="4"/>
    </row>
    <row r="1433" spans="1:63" x14ac:dyDescent="0.3">
      <c r="A1433" s="103"/>
      <c r="B1433" s="103"/>
      <c r="C1433" s="103"/>
      <c r="D1433" s="208"/>
      <c r="F1433" s="178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U1433" s="4"/>
      <c r="V1433" s="4"/>
      <c r="W1433" s="4"/>
      <c r="X1433" s="4"/>
      <c r="Y1433" s="4"/>
      <c r="Z1433" s="4"/>
      <c r="AA1433" s="4"/>
      <c r="AB1433" s="4"/>
      <c r="AD1433" s="4"/>
      <c r="AE1433" s="4"/>
      <c r="AF1433" s="4"/>
      <c r="AH1433" s="4"/>
      <c r="AJ1433" s="4"/>
      <c r="AK1433" s="4"/>
      <c r="AL1433" s="4"/>
      <c r="AN1433" s="4"/>
      <c r="AO1433" s="4"/>
      <c r="AP1433" s="4"/>
      <c r="AQ1433" s="4"/>
      <c r="AR1433" s="4"/>
      <c r="AS1433" s="4"/>
      <c r="AT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K1433" s="4"/>
    </row>
    <row r="1434" spans="1:63" x14ac:dyDescent="0.3">
      <c r="A1434" s="103"/>
      <c r="B1434" s="103"/>
      <c r="C1434" s="103"/>
      <c r="D1434" s="208"/>
      <c r="F1434" s="178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U1434" s="4"/>
      <c r="V1434" s="4"/>
      <c r="W1434" s="4"/>
      <c r="X1434" s="4"/>
      <c r="Y1434" s="4"/>
      <c r="Z1434" s="4"/>
      <c r="AA1434" s="4"/>
      <c r="AB1434" s="4"/>
      <c r="AD1434" s="4"/>
      <c r="AE1434" s="4"/>
      <c r="AF1434" s="4"/>
      <c r="AH1434" s="4"/>
      <c r="AJ1434" s="4"/>
      <c r="AK1434" s="4"/>
      <c r="AL1434" s="4"/>
      <c r="AN1434" s="4"/>
      <c r="AO1434" s="4"/>
      <c r="AP1434" s="4"/>
      <c r="AQ1434" s="4"/>
      <c r="AR1434" s="4"/>
      <c r="AS1434" s="4"/>
      <c r="AT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K1434" s="4"/>
    </row>
    <row r="1435" spans="1:63" x14ac:dyDescent="0.3">
      <c r="A1435" s="103"/>
      <c r="B1435" s="103"/>
      <c r="C1435" s="103"/>
      <c r="D1435" s="208"/>
      <c r="F1435" s="178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U1435" s="4"/>
      <c r="V1435" s="4"/>
      <c r="W1435" s="4"/>
      <c r="X1435" s="4"/>
      <c r="Y1435" s="4"/>
      <c r="Z1435" s="4"/>
      <c r="AA1435" s="4"/>
      <c r="AB1435" s="4"/>
      <c r="AD1435" s="4"/>
      <c r="AE1435" s="4"/>
      <c r="AF1435" s="4"/>
      <c r="AH1435" s="4"/>
      <c r="AJ1435" s="4"/>
      <c r="AK1435" s="4"/>
      <c r="AL1435" s="4"/>
      <c r="AN1435" s="4"/>
      <c r="AO1435" s="4"/>
      <c r="AP1435" s="4"/>
      <c r="AQ1435" s="4"/>
      <c r="AR1435" s="4"/>
      <c r="AS1435" s="4"/>
      <c r="AT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K1435" s="4"/>
    </row>
    <row r="1436" spans="1:63" x14ac:dyDescent="0.3">
      <c r="A1436" s="103"/>
      <c r="B1436" s="103"/>
      <c r="C1436" s="103"/>
      <c r="D1436" s="208"/>
      <c r="F1436" s="178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U1436" s="4"/>
      <c r="V1436" s="4"/>
      <c r="W1436" s="4"/>
      <c r="X1436" s="4"/>
      <c r="Y1436" s="4"/>
      <c r="Z1436" s="4"/>
      <c r="AA1436" s="4"/>
      <c r="AB1436" s="4"/>
      <c r="AD1436" s="4"/>
      <c r="AE1436" s="4"/>
      <c r="AF1436" s="4"/>
      <c r="AH1436" s="4"/>
      <c r="AJ1436" s="4"/>
      <c r="AK1436" s="4"/>
      <c r="AL1436" s="4"/>
      <c r="AN1436" s="4"/>
      <c r="AO1436" s="4"/>
      <c r="AP1436" s="4"/>
      <c r="AQ1436" s="4"/>
      <c r="AR1436" s="4"/>
      <c r="AS1436" s="4"/>
      <c r="AT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K1436" s="4"/>
    </row>
    <row r="1437" spans="1:63" x14ac:dyDescent="0.3">
      <c r="A1437" s="103"/>
      <c r="B1437" s="103"/>
      <c r="C1437" s="103"/>
      <c r="D1437" s="208"/>
      <c r="F1437" s="178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U1437" s="4"/>
      <c r="V1437" s="4"/>
      <c r="W1437" s="4"/>
      <c r="X1437" s="4"/>
      <c r="Y1437" s="4"/>
      <c r="Z1437" s="4"/>
      <c r="AA1437" s="4"/>
      <c r="AB1437" s="4"/>
      <c r="AD1437" s="4"/>
      <c r="AE1437" s="4"/>
      <c r="AF1437" s="4"/>
      <c r="AH1437" s="4"/>
      <c r="AJ1437" s="4"/>
      <c r="AK1437" s="4"/>
      <c r="AL1437" s="4"/>
      <c r="AN1437" s="4"/>
      <c r="AO1437" s="4"/>
      <c r="AP1437" s="4"/>
      <c r="AQ1437" s="4"/>
      <c r="AR1437" s="4"/>
      <c r="AS1437" s="4"/>
      <c r="AT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K1437" s="4"/>
    </row>
    <row r="1438" spans="1:63" x14ac:dyDescent="0.3">
      <c r="A1438" s="103"/>
      <c r="B1438" s="103"/>
      <c r="C1438" s="103"/>
      <c r="D1438" s="208"/>
      <c r="F1438" s="178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U1438" s="4"/>
      <c r="V1438" s="4"/>
      <c r="W1438" s="4"/>
      <c r="X1438" s="4"/>
      <c r="Y1438" s="4"/>
      <c r="Z1438" s="4"/>
      <c r="AA1438" s="4"/>
      <c r="AB1438" s="4"/>
      <c r="AD1438" s="4"/>
      <c r="AE1438" s="4"/>
      <c r="AF1438" s="4"/>
      <c r="AH1438" s="4"/>
      <c r="AJ1438" s="4"/>
      <c r="AK1438" s="4"/>
      <c r="AL1438" s="4"/>
      <c r="AN1438" s="4"/>
      <c r="AO1438" s="4"/>
      <c r="AP1438" s="4"/>
      <c r="AQ1438" s="4"/>
      <c r="AR1438" s="4"/>
      <c r="AS1438" s="4"/>
      <c r="AT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K1438" s="4"/>
    </row>
    <row r="1439" spans="1:63" x14ac:dyDescent="0.3">
      <c r="A1439" s="103"/>
      <c r="B1439" s="103"/>
      <c r="C1439" s="103"/>
      <c r="D1439" s="208"/>
      <c r="F1439" s="178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U1439" s="4"/>
      <c r="V1439" s="4"/>
      <c r="W1439" s="4"/>
      <c r="X1439" s="4"/>
      <c r="Y1439" s="4"/>
      <c r="Z1439" s="4"/>
      <c r="AA1439" s="4"/>
      <c r="AB1439" s="4"/>
      <c r="AD1439" s="4"/>
      <c r="AE1439" s="4"/>
      <c r="AF1439" s="4"/>
      <c r="AH1439" s="4"/>
      <c r="AJ1439" s="4"/>
      <c r="AK1439" s="4"/>
      <c r="AL1439" s="4"/>
      <c r="AN1439" s="4"/>
      <c r="AO1439" s="4"/>
      <c r="AP1439" s="4"/>
      <c r="AQ1439" s="4"/>
      <c r="AR1439" s="4"/>
      <c r="AS1439" s="4"/>
      <c r="AT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K1439" s="4"/>
    </row>
    <row r="1440" spans="1:63" x14ac:dyDescent="0.3">
      <c r="A1440" s="103"/>
      <c r="B1440" s="103"/>
      <c r="C1440" s="103"/>
      <c r="D1440" s="208"/>
      <c r="F1440" s="178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U1440" s="4"/>
      <c r="V1440" s="4"/>
      <c r="W1440" s="4"/>
      <c r="X1440" s="4"/>
      <c r="Y1440" s="4"/>
      <c r="Z1440" s="4"/>
      <c r="AA1440" s="4"/>
      <c r="AB1440" s="4"/>
      <c r="AD1440" s="4"/>
      <c r="AE1440" s="4"/>
      <c r="AF1440" s="4"/>
      <c r="AH1440" s="4"/>
      <c r="AJ1440" s="4"/>
      <c r="AK1440" s="4"/>
      <c r="AL1440" s="4"/>
      <c r="AN1440" s="4"/>
      <c r="AO1440" s="4"/>
      <c r="AP1440" s="4"/>
      <c r="AQ1440" s="4"/>
      <c r="AR1440" s="4"/>
      <c r="AS1440" s="4"/>
      <c r="AT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K1440" s="4"/>
    </row>
    <row r="1441" spans="1:63" x14ac:dyDescent="0.3">
      <c r="A1441" s="103"/>
      <c r="B1441" s="103"/>
      <c r="C1441" s="103"/>
      <c r="D1441" s="208"/>
      <c r="F1441" s="178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U1441" s="4"/>
      <c r="V1441" s="4"/>
      <c r="W1441" s="4"/>
      <c r="X1441" s="4"/>
      <c r="Y1441" s="4"/>
      <c r="Z1441" s="4"/>
      <c r="AA1441" s="4"/>
      <c r="AB1441" s="4"/>
      <c r="AD1441" s="4"/>
      <c r="AE1441" s="4"/>
      <c r="AF1441" s="4"/>
      <c r="AH1441" s="4"/>
      <c r="AJ1441" s="4"/>
      <c r="AK1441" s="4"/>
      <c r="AL1441" s="4"/>
      <c r="AN1441" s="4"/>
      <c r="AO1441" s="4"/>
      <c r="AP1441" s="4"/>
      <c r="AQ1441" s="4"/>
      <c r="AR1441" s="4"/>
      <c r="AS1441" s="4"/>
      <c r="AT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K1441" s="4"/>
    </row>
    <row r="1442" spans="1:63" x14ac:dyDescent="0.3">
      <c r="A1442" s="103"/>
      <c r="B1442" s="103"/>
      <c r="C1442" s="103"/>
      <c r="D1442" s="208"/>
      <c r="F1442" s="178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U1442" s="4"/>
      <c r="V1442" s="4"/>
      <c r="W1442" s="4"/>
      <c r="X1442" s="4"/>
      <c r="Y1442" s="4"/>
      <c r="Z1442" s="4"/>
      <c r="AA1442" s="4"/>
      <c r="AB1442" s="4"/>
      <c r="AD1442" s="4"/>
      <c r="AE1442" s="4"/>
      <c r="AF1442" s="4"/>
      <c r="AH1442" s="4"/>
      <c r="AJ1442" s="4"/>
      <c r="AK1442" s="4"/>
      <c r="AL1442" s="4"/>
      <c r="AN1442" s="4"/>
      <c r="AO1442" s="4"/>
      <c r="AP1442" s="4"/>
      <c r="AQ1442" s="4"/>
      <c r="AR1442" s="4"/>
      <c r="AS1442" s="4"/>
      <c r="AT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K1442" s="4"/>
    </row>
    <row r="1443" spans="1:63" x14ac:dyDescent="0.3">
      <c r="A1443" s="103"/>
      <c r="B1443" s="103"/>
      <c r="C1443" s="103"/>
      <c r="D1443" s="208"/>
      <c r="F1443" s="178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U1443" s="4"/>
      <c r="V1443" s="4"/>
      <c r="W1443" s="4"/>
      <c r="X1443" s="4"/>
      <c r="Y1443" s="4"/>
      <c r="Z1443" s="4"/>
      <c r="AA1443" s="4"/>
      <c r="AB1443" s="4"/>
      <c r="AD1443" s="4"/>
      <c r="AE1443" s="4"/>
      <c r="AF1443" s="4"/>
      <c r="AH1443" s="4"/>
      <c r="AJ1443" s="4"/>
      <c r="AK1443" s="4"/>
      <c r="AL1443" s="4"/>
      <c r="AN1443" s="4"/>
      <c r="AO1443" s="4"/>
      <c r="AP1443" s="4"/>
      <c r="AQ1443" s="4"/>
      <c r="AR1443" s="4"/>
      <c r="AS1443" s="4"/>
      <c r="AT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K1443" s="4"/>
    </row>
    <row r="1444" spans="1:63" x14ac:dyDescent="0.3">
      <c r="A1444" s="103"/>
      <c r="B1444" s="103"/>
      <c r="C1444" s="103"/>
      <c r="D1444" s="208"/>
      <c r="F1444" s="178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U1444" s="4"/>
      <c r="V1444" s="4"/>
      <c r="W1444" s="4"/>
      <c r="X1444" s="4"/>
      <c r="Y1444" s="4"/>
      <c r="Z1444" s="4"/>
      <c r="AA1444" s="4"/>
      <c r="AB1444" s="4"/>
      <c r="AD1444" s="4"/>
      <c r="AE1444" s="4"/>
      <c r="AF1444" s="4"/>
      <c r="AH1444" s="4"/>
      <c r="AJ1444" s="4"/>
      <c r="AK1444" s="4"/>
      <c r="AL1444" s="4"/>
      <c r="AN1444" s="4"/>
      <c r="AO1444" s="4"/>
      <c r="AP1444" s="4"/>
      <c r="AQ1444" s="4"/>
      <c r="AR1444" s="4"/>
      <c r="AS1444" s="4"/>
      <c r="AT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K1444" s="4"/>
    </row>
    <row r="1445" spans="1:63" x14ac:dyDescent="0.3">
      <c r="A1445" s="103"/>
      <c r="B1445" s="103"/>
      <c r="C1445" s="103"/>
      <c r="D1445" s="208"/>
      <c r="F1445" s="178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U1445" s="4"/>
      <c r="V1445" s="4"/>
      <c r="W1445" s="4"/>
      <c r="X1445" s="4"/>
      <c r="Y1445" s="4"/>
      <c r="Z1445" s="4"/>
      <c r="AA1445" s="4"/>
      <c r="AB1445" s="4"/>
      <c r="AD1445" s="4"/>
      <c r="AE1445" s="4"/>
      <c r="AF1445" s="4"/>
      <c r="AH1445" s="4"/>
      <c r="AJ1445" s="4"/>
      <c r="AK1445" s="4"/>
      <c r="AL1445" s="4"/>
      <c r="AN1445" s="4"/>
      <c r="AO1445" s="4"/>
      <c r="AP1445" s="4"/>
      <c r="AQ1445" s="4"/>
      <c r="AR1445" s="4"/>
      <c r="AS1445" s="4"/>
      <c r="AT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K1445" s="4"/>
    </row>
    <row r="1446" spans="1:63" x14ac:dyDescent="0.3">
      <c r="A1446" s="103"/>
      <c r="B1446" s="103"/>
      <c r="C1446" s="103"/>
      <c r="D1446" s="208"/>
      <c r="F1446" s="178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U1446" s="4"/>
      <c r="V1446" s="4"/>
      <c r="W1446" s="4"/>
      <c r="X1446" s="4"/>
      <c r="Y1446" s="4"/>
      <c r="Z1446" s="4"/>
      <c r="AA1446" s="4"/>
      <c r="AB1446" s="4"/>
      <c r="AD1446" s="4"/>
      <c r="AE1446" s="4"/>
      <c r="AF1446" s="4"/>
      <c r="AH1446" s="4"/>
      <c r="AJ1446" s="4"/>
      <c r="AK1446" s="4"/>
      <c r="AL1446" s="4"/>
      <c r="AN1446" s="4"/>
      <c r="AO1446" s="4"/>
      <c r="AP1446" s="4"/>
      <c r="AQ1446" s="4"/>
      <c r="AR1446" s="4"/>
      <c r="AS1446" s="4"/>
      <c r="AT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K1446" s="4"/>
    </row>
    <row r="1447" spans="1:63" x14ac:dyDescent="0.3">
      <c r="A1447" s="103"/>
      <c r="B1447" s="103"/>
      <c r="C1447" s="103"/>
      <c r="D1447" s="208"/>
      <c r="F1447" s="178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U1447" s="4"/>
      <c r="V1447" s="4"/>
      <c r="W1447" s="4"/>
      <c r="X1447" s="4"/>
      <c r="Y1447" s="4"/>
      <c r="Z1447" s="4"/>
      <c r="AA1447" s="4"/>
      <c r="AB1447" s="4"/>
      <c r="AD1447" s="4"/>
      <c r="AE1447" s="4"/>
      <c r="AF1447" s="4"/>
      <c r="AH1447" s="4"/>
      <c r="AJ1447" s="4"/>
      <c r="AK1447" s="4"/>
      <c r="AL1447" s="4"/>
      <c r="AN1447" s="4"/>
      <c r="AO1447" s="4"/>
      <c r="AP1447" s="4"/>
      <c r="AQ1447" s="4"/>
      <c r="AR1447" s="4"/>
      <c r="AS1447" s="4"/>
      <c r="AT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K1447" s="4"/>
    </row>
    <row r="1448" spans="1:63" x14ac:dyDescent="0.3">
      <c r="A1448" s="103"/>
      <c r="B1448" s="103"/>
      <c r="C1448" s="103"/>
      <c r="D1448" s="208"/>
      <c r="F1448" s="178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U1448" s="4"/>
      <c r="V1448" s="4"/>
      <c r="W1448" s="4"/>
      <c r="X1448" s="4"/>
      <c r="Y1448" s="4"/>
      <c r="Z1448" s="4"/>
      <c r="AA1448" s="4"/>
      <c r="AB1448" s="4"/>
      <c r="AD1448" s="4"/>
      <c r="AE1448" s="4"/>
      <c r="AF1448" s="4"/>
      <c r="AH1448" s="4"/>
      <c r="AJ1448" s="4"/>
      <c r="AK1448" s="4"/>
      <c r="AL1448" s="4"/>
      <c r="AN1448" s="4"/>
      <c r="AO1448" s="4"/>
      <c r="AP1448" s="4"/>
      <c r="AQ1448" s="4"/>
      <c r="AR1448" s="4"/>
      <c r="AS1448" s="4"/>
      <c r="AT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K1448" s="4"/>
    </row>
    <row r="1449" spans="1:63" x14ac:dyDescent="0.3">
      <c r="A1449" s="103"/>
      <c r="B1449" s="103"/>
      <c r="C1449" s="103"/>
      <c r="D1449" s="208"/>
      <c r="F1449" s="178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U1449" s="4"/>
      <c r="V1449" s="4"/>
      <c r="W1449" s="4"/>
      <c r="X1449" s="4"/>
      <c r="Y1449" s="4"/>
      <c r="Z1449" s="4"/>
      <c r="AA1449" s="4"/>
      <c r="AB1449" s="4"/>
      <c r="AD1449" s="4"/>
      <c r="AE1449" s="4"/>
      <c r="AF1449" s="4"/>
      <c r="AH1449" s="4"/>
      <c r="AJ1449" s="4"/>
      <c r="AK1449" s="4"/>
      <c r="AL1449" s="4"/>
      <c r="AN1449" s="4"/>
      <c r="AO1449" s="4"/>
      <c r="AP1449" s="4"/>
      <c r="AQ1449" s="4"/>
      <c r="AR1449" s="4"/>
      <c r="AS1449" s="4"/>
      <c r="AT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K1449" s="4"/>
    </row>
    <row r="1450" spans="1:63" x14ac:dyDescent="0.3">
      <c r="A1450" s="103"/>
      <c r="B1450" s="103"/>
      <c r="C1450" s="103"/>
      <c r="D1450" s="208"/>
      <c r="F1450" s="178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U1450" s="4"/>
      <c r="V1450" s="4"/>
      <c r="W1450" s="4"/>
      <c r="X1450" s="4"/>
      <c r="Y1450" s="4"/>
      <c r="Z1450" s="4"/>
      <c r="AA1450" s="4"/>
      <c r="AB1450" s="4"/>
      <c r="AD1450" s="4"/>
      <c r="AE1450" s="4"/>
      <c r="AF1450" s="4"/>
      <c r="AH1450" s="4"/>
      <c r="AJ1450" s="4"/>
      <c r="AK1450" s="4"/>
      <c r="AL1450" s="4"/>
      <c r="AN1450" s="4"/>
      <c r="AO1450" s="4"/>
      <c r="AP1450" s="4"/>
      <c r="AQ1450" s="4"/>
      <c r="AR1450" s="4"/>
      <c r="AS1450" s="4"/>
      <c r="AT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K1450" s="4"/>
    </row>
    <row r="1451" spans="1:63" x14ac:dyDescent="0.3">
      <c r="A1451" s="103"/>
      <c r="B1451" s="103"/>
      <c r="C1451" s="103"/>
      <c r="D1451" s="208"/>
      <c r="F1451" s="178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U1451" s="4"/>
      <c r="V1451" s="4"/>
      <c r="W1451" s="4"/>
      <c r="X1451" s="4"/>
      <c r="Y1451" s="4"/>
      <c r="Z1451" s="4"/>
      <c r="AA1451" s="4"/>
      <c r="AB1451" s="4"/>
      <c r="AD1451" s="4"/>
      <c r="AE1451" s="4"/>
      <c r="AF1451" s="4"/>
      <c r="AH1451" s="4"/>
      <c r="AJ1451" s="4"/>
      <c r="AK1451" s="4"/>
      <c r="AL1451" s="4"/>
      <c r="AN1451" s="4"/>
      <c r="AO1451" s="4"/>
      <c r="AP1451" s="4"/>
      <c r="AQ1451" s="4"/>
      <c r="AR1451" s="4"/>
      <c r="AS1451" s="4"/>
      <c r="AT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K1451" s="4"/>
    </row>
    <row r="1452" spans="1:63" x14ac:dyDescent="0.3">
      <c r="A1452" s="103"/>
      <c r="B1452" s="103"/>
      <c r="C1452" s="103"/>
      <c r="D1452" s="208"/>
      <c r="F1452" s="178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U1452" s="4"/>
      <c r="V1452" s="4"/>
      <c r="W1452" s="4"/>
      <c r="X1452" s="4"/>
      <c r="Y1452" s="4"/>
      <c r="Z1452" s="4"/>
      <c r="AA1452" s="4"/>
      <c r="AB1452" s="4"/>
      <c r="AD1452" s="4"/>
      <c r="AE1452" s="4"/>
      <c r="AF1452" s="4"/>
      <c r="AH1452" s="4"/>
      <c r="AJ1452" s="4"/>
      <c r="AK1452" s="4"/>
      <c r="AL1452" s="4"/>
      <c r="AN1452" s="4"/>
      <c r="AO1452" s="4"/>
      <c r="AP1452" s="4"/>
      <c r="AQ1452" s="4"/>
      <c r="AR1452" s="4"/>
      <c r="AS1452" s="4"/>
      <c r="AT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K1452" s="4"/>
    </row>
    <row r="1453" spans="1:63" x14ac:dyDescent="0.3">
      <c r="A1453" s="103"/>
      <c r="B1453" s="103"/>
      <c r="C1453" s="103"/>
      <c r="D1453" s="208"/>
      <c r="F1453" s="178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U1453" s="4"/>
      <c r="V1453" s="4"/>
      <c r="W1453" s="4"/>
      <c r="X1453" s="4"/>
      <c r="Y1453" s="4"/>
      <c r="Z1453" s="4"/>
      <c r="AA1453" s="4"/>
      <c r="AB1453" s="4"/>
      <c r="AD1453" s="4"/>
      <c r="AE1453" s="4"/>
      <c r="AF1453" s="4"/>
      <c r="AH1453" s="4"/>
      <c r="AJ1453" s="4"/>
      <c r="AK1453" s="4"/>
      <c r="AL1453" s="4"/>
      <c r="AN1453" s="4"/>
      <c r="AO1453" s="4"/>
      <c r="AP1453" s="4"/>
      <c r="AQ1453" s="4"/>
      <c r="AR1453" s="4"/>
      <c r="AS1453" s="4"/>
      <c r="AT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K1453" s="4"/>
    </row>
    <row r="1454" spans="1:63" x14ac:dyDescent="0.3">
      <c r="A1454" s="103"/>
      <c r="B1454" s="103"/>
      <c r="C1454" s="103"/>
      <c r="D1454" s="208"/>
      <c r="F1454" s="178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U1454" s="4"/>
      <c r="V1454" s="4"/>
      <c r="W1454" s="4"/>
      <c r="X1454" s="4"/>
      <c r="Y1454" s="4"/>
      <c r="Z1454" s="4"/>
      <c r="AA1454" s="4"/>
      <c r="AB1454" s="4"/>
      <c r="AD1454" s="4"/>
      <c r="AE1454" s="4"/>
      <c r="AF1454" s="4"/>
      <c r="AH1454" s="4"/>
      <c r="AJ1454" s="4"/>
      <c r="AK1454" s="4"/>
      <c r="AL1454" s="4"/>
      <c r="AN1454" s="4"/>
      <c r="AO1454" s="4"/>
      <c r="AP1454" s="4"/>
      <c r="AQ1454" s="4"/>
      <c r="AR1454" s="4"/>
      <c r="AS1454" s="4"/>
      <c r="AT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K1454" s="4"/>
    </row>
    <row r="1455" spans="1:63" x14ac:dyDescent="0.3">
      <c r="A1455" s="103"/>
      <c r="B1455" s="103"/>
      <c r="C1455" s="103"/>
      <c r="D1455" s="208"/>
      <c r="F1455" s="178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U1455" s="4"/>
      <c r="V1455" s="4"/>
      <c r="W1455" s="4"/>
      <c r="X1455" s="4"/>
      <c r="Y1455" s="4"/>
      <c r="Z1455" s="4"/>
      <c r="AA1455" s="4"/>
      <c r="AB1455" s="4"/>
      <c r="AD1455" s="4"/>
      <c r="AE1455" s="4"/>
      <c r="AF1455" s="4"/>
      <c r="AH1455" s="4"/>
      <c r="AJ1455" s="4"/>
      <c r="AK1455" s="4"/>
      <c r="AL1455" s="4"/>
      <c r="AN1455" s="4"/>
      <c r="AO1455" s="4"/>
      <c r="AP1455" s="4"/>
      <c r="AQ1455" s="4"/>
      <c r="AR1455" s="4"/>
      <c r="AS1455" s="4"/>
      <c r="AT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K1455" s="4"/>
    </row>
    <row r="1456" spans="1:63" x14ac:dyDescent="0.3">
      <c r="A1456" s="103"/>
      <c r="B1456" s="103"/>
      <c r="C1456" s="103"/>
      <c r="D1456" s="208"/>
      <c r="F1456" s="178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U1456" s="4"/>
      <c r="V1456" s="4"/>
      <c r="W1456" s="4"/>
      <c r="X1456" s="4"/>
      <c r="Y1456" s="4"/>
      <c r="Z1456" s="4"/>
      <c r="AA1456" s="4"/>
      <c r="AB1456" s="4"/>
      <c r="AD1456" s="4"/>
      <c r="AE1456" s="4"/>
      <c r="AF1456" s="4"/>
      <c r="AH1456" s="4"/>
      <c r="AJ1456" s="4"/>
      <c r="AK1456" s="4"/>
      <c r="AL1456" s="4"/>
      <c r="AN1456" s="4"/>
      <c r="AO1456" s="4"/>
      <c r="AP1456" s="4"/>
      <c r="AQ1456" s="4"/>
      <c r="AR1456" s="4"/>
      <c r="AS1456" s="4"/>
      <c r="AT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K1456" s="4"/>
    </row>
    <row r="1457" spans="1:63" x14ac:dyDescent="0.3">
      <c r="A1457" s="103"/>
      <c r="B1457" s="103"/>
      <c r="C1457" s="103"/>
      <c r="D1457" s="208"/>
      <c r="F1457" s="178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U1457" s="4"/>
      <c r="V1457" s="4"/>
      <c r="W1457" s="4"/>
      <c r="X1457" s="4"/>
      <c r="Y1457" s="4"/>
      <c r="Z1457" s="4"/>
      <c r="AA1457" s="4"/>
      <c r="AB1457" s="4"/>
      <c r="AD1457" s="4"/>
      <c r="AE1457" s="4"/>
      <c r="AF1457" s="4"/>
      <c r="AH1457" s="4"/>
      <c r="AJ1457" s="4"/>
      <c r="AK1457" s="4"/>
      <c r="AL1457" s="4"/>
      <c r="AN1457" s="4"/>
      <c r="AO1457" s="4"/>
      <c r="AP1457" s="4"/>
      <c r="AQ1457" s="4"/>
      <c r="AR1457" s="4"/>
      <c r="AS1457" s="4"/>
      <c r="AT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K1457" s="4"/>
    </row>
    <row r="1458" spans="1:63" x14ac:dyDescent="0.3">
      <c r="A1458" s="103"/>
      <c r="B1458" s="103"/>
      <c r="C1458" s="103"/>
      <c r="D1458" s="208"/>
      <c r="F1458" s="178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U1458" s="4"/>
      <c r="V1458" s="4"/>
      <c r="W1458" s="4"/>
      <c r="X1458" s="4"/>
      <c r="Y1458" s="4"/>
      <c r="Z1458" s="4"/>
      <c r="AA1458" s="4"/>
      <c r="AB1458" s="4"/>
      <c r="AD1458" s="4"/>
      <c r="AE1458" s="4"/>
      <c r="AF1458" s="4"/>
      <c r="AH1458" s="4"/>
      <c r="AJ1458" s="4"/>
      <c r="AK1458" s="4"/>
      <c r="AL1458" s="4"/>
      <c r="AN1458" s="4"/>
      <c r="AO1458" s="4"/>
      <c r="AP1458" s="4"/>
      <c r="AQ1458" s="4"/>
      <c r="AR1458" s="4"/>
      <c r="AS1458" s="4"/>
      <c r="AT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K1458" s="4"/>
    </row>
    <row r="1459" spans="1:63" x14ac:dyDescent="0.3">
      <c r="A1459" s="103"/>
      <c r="B1459" s="103"/>
      <c r="C1459" s="103"/>
      <c r="D1459" s="208"/>
      <c r="F1459" s="178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U1459" s="4"/>
      <c r="V1459" s="4"/>
      <c r="W1459" s="4"/>
      <c r="X1459" s="4"/>
      <c r="Y1459" s="4"/>
      <c r="Z1459" s="4"/>
      <c r="AA1459" s="4"/>
      <c r="AB1459" s="4"/>
      <c r="AD1459" s="4"/>
      <c r="AE1459" s="4"/>
      <c r="AF1459" s="4"/>
      <c r="AH1459" s="4"/>
      <c r="AJ1459" s="4"/>
      <c r="AK1459" s="4"/>
      <c r="AL1459" s="4"/>
      <c r="AN1459" s="4"/>
      <c r="AO1459" s="4"/>
      <c r="AP1459" s="4"/>
      <c r="AQ1459" s="4"/>
      <c r="AR1459" s="4"/>
      <c r="AS1459" s="4"/>
      <c r="AT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K1459" s="4"/>
    </row>
    <row r="1460" spans="1:63" x14ac:dyDescent="0.3">
      <c r="A1460" s="103"/>
      <c r="B1460" s="103"/>
      <c r="C1460" s="103"/>
      <c r="D1460" s="208"/>
      <c r="F1460" s="178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U1460" s="4"/>
      <c r="V1460" s="4"/>
      <c r="W1460" s="4"/>
      <c r="X1460" s="4"/>
      <c r="Y1460" s="4"/>
      <c r="Z1460" s="4"/>
      <c r="AA1460" s="4"/>
      <c r="AB1460" s="4"/>
      <c r="AD1460" s="4"/>
      <c r="AE1460" s="4"/>
      <c r="AF1460" s="4"/>
      <c r="AH1460" s="4"/>
      <c r="AJ1460" s="4"/>
      <c r="AK1460" s="4"/>
      <c r="AL1460" s="4"/>
      <c r="AN1460" s="4"/>
      <c r="AO1460" s="4"/>
      <c r="AP1460" s="4"/>
      <c r="AQ1460" s="4"/>
      <c r="AR1460" s="4"/>
      <c r="AS1460" s="4"/>
      <c r="AT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K1460" s="4"/>
    </row>
    <row r="1461" spans="1:63" x14ac:dyDescent="0.3">
      <c r="A1461" s="103"/>
      <c r="B1461" s="103"/>
      <c r="C1461" s="103"/>
      <c r="D1461" s="208"/>
      <c r="F1461" s="178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U1461" s="4"/>
      <c r="V1461" s="4"/>
      <c r="W1461" s="4"/>
      <c r="X1461" s="4"/>
      <c r="Y1461" s="4"/>
      <c r="Z1461" s="4"/>
      <c r="AA1461" s="4"/>
      <c r="AB1461" s="4"/>
      <c r="AD1461" s="4"/>
      <c r="AE1461" s="4"/>
      <c r="AF1461" s="4"/>
      <c r="AH1461" s="4"/>
      <c r="AJ1461" s="4"/>
      <c r="AK1461" s="4"/>
      <c r="AL1461" s="4"/>
      <c r="AN1461" s="4"/>
      <c r="AO1461" s="4"/>
      <c r="AP1461" s="4"/>
      <c r="AQ1461" s="4"/>
      <c r="AR1461" s="4"/>
      <c r="AS1461" s="4"/>
      <c r="AT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K1461" s="4"/>
    </row>
    <row r="1462" spans="1:63" x14ac:dyDescent="0.3">
      <c r="A1462" s="103"/>
      <c r="B1462" s="103"/>
      <c r="C1462" s="103"/>
      <c r="D1462" s="208"/>
      <c r="F1462" s="178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U1462" s="4"/>
      <c r="V1462" s="4"/>
      <c r="W1462" s="4"/>
      <c r="X1462" s="4"/>
      <c r="Y1462" s="4"/>
      <c r="Z1462" s="4"/>
      <c r="AA1462" s="4"/>
      <c r="AB1462" s="4"/>
      <c r="AD1462" s="4"/>
      <c r="AE1462" s="4"/>
      <c r="AF1462" s="4"/>
      <c r="AH1462" s="4"/>
      <c r="AJ1462" s="4"/>
      <c r="AK1462" s="4"/>
      <c r="AL1462" s="4"/>
      <c r="AN1462" s="4"/>
      <c r="AO1462" s="4"/>
      <c r="AP1462" s="4"/>
      <c r="AQ1462" s="4"/>
      <c r="AR1462" s="4"/>
      <c r="AS1462" s="4"/>
      <c r="AT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K1462" s="4"/>
    </row>
    <row r="1463" spans="1:63" x14ac:dyDescent="0.3">
      <c r="A1463" s="103"/>
      <c r="B1463" s="103"/>
      <c r="C1463" s="103"/>
      <c r="D1463" s="208"/>
      <c r="F1463" s="178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U1463" s="4"/>
      <c r="V1463" s="4"/>
      <c r="W1463" s="4"/>
      <c r="X1463" s="4"/>
      <c r="Y1463" s="4"/>
      <c r="Z1463" s="4"/>
      <c r="AA1463" s="4"/>
      <c r="AB1463" s="4"/>
      <c r="AD1463" s="4"/>
      <c r="AE1463" s="4"/>
      <c r="AF1463" s="4"/>
      <c r="AH1463" s="4"/>
      <c r="AJ1463" s="4"/>
      <c r="AK1463" s="4"/>
      <c r="AL1463" s="4"/>
      <c r="AN1463" s="4"/>
      <c r="AO1463" s="4"/>
      <c r="AP1463" s="4"/>
      <c r="AQ1463" s="4"/>
      <c r="AR1463" s="4"/>
      <c r="AS1463" s="4"/>
      <c r="AT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K1463" s="4"/>
    </row>
    <row r="1464" spans="1:63" x14ac:dyDescent="0.3">
      <c r="A1464" s="103"/>
      <c r="B1464" s="103"/>
      <c r="C1464" s="103"/>
      <c r="D1464" s="208"/>
      <c r="F1464" s="178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U1464" s="4"/>
      <c r="V1464" s="4"/>
      <c r="W1464" s="4"/>
      <c r="X1464" s="4"/>
      <c r="Y1464" s="4"/>
      <c r="Z1464" s="4"/>
      <c r="AA1464" s="4"/>
      <c r="AB1464" s="4"/>
      <c r="AD1464" s="4"/>
      <c r="AE1464" s="4"/>
      <c r="AF1464" s="4"/>
      <c r="AH1464" s="4"/>
      <c r="AJ1464" s="4"/>
      <c r="AK1464" s="4"/>
      <c r="AL1464" s="4"/>
      <c r="AN1464" s="4"/>
      <c r="AO1464" s="4"/>
      <c r="AP1464" s="4"/>
      <c r="AQ1464" s="4"/>
      <c r="AR1464" s="4"/>
      <c r="AS1464" s="4"/>
      <c r="AT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K1464" s="4"/>
    </row>
    <row r="1465" spans="1:63" x14ac:dyDescent="0.3">
      <c r="A1465" s="103"/>
      <c r="B1465" s="103"/>
      <c r="C1465" s="103"/>
      <c r="D1465" s="208"/>
      <c r="F1465" s="178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U1465" s="4"/>
      <c r="V1465" s="4"/>
      <c r="W1465" s="4"/>
      <c r="X1465" s="4"/>
      <c r="Y1465" s="4"/>
      <c r="Z1465" s="4"/>
      <c r="AA1465" s="4"/>
      <c r="AB1465" s="4"/>
      <c r="AD1465" s="4"/>
      <c r="AE1465" s="4"/>
      <c r="AF1465" s="4"/>
      <c r="AH1465" s="4"/>
      <c r="AJ1465" s="4"/>
      <c r="AK1465" s="4"/>
      <c r="AL1465" s="4"/>
      <c r="AN1465" s="4"/>
      <c r="AO1465" s="4"/>
      <c r="AP1465" s="4"/>
      <c r="AQ1465" s="4"/>
      <c r="AR1465" s="4"/>
      <c r="AS1465" s="4"/>
      <c r="AT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K1465" s="4"/>
    </row>
    <row r="1466" spans="1:63" x14ac:dyDescent="0.3">
      <c r="A1466" s="103"/>
      <c r="B1466" s="103"/>
      <c r="C1466" s="103"/>
      <c r="D1466" s="208"/>
      <c r="F1466" s="178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U1466" s="4"/>
      <c r="V1466" s="4"/>
      <c r="W1466" s="4"/>
      <c r="X1466" s="4"/>
      <c r="Y1466" s="4"/>
      <c r="Z1466" s="4"/>
      <c r="AA1466" s="4"/>
      <c r="AB1466" s="4"/>
      <c r="AD1466" s="4"/>
      <c r="AE1466" s="4"/>
      <c r="AF1466" s="4"/>
      <c r="AH1466" s="4"/>
      <c r="AJ1466" s="4"/>
      <c r="AK1466" s="4"/>
      <c r="AL1466" s="4"/>
      <c r="AN1466" s="4"/>
      <c r="AO1466" s="4"/>
      <c r="AP1466" s="4"/>
      <c r="AQ1466" s="4"/>
      <c r="AR1466" s="4"/>
      <c r="AS1466" s="4"/>
      <c r="AT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K1466" s="4"/>
    </row>
    <row r="1467" spans="1:63" x14ac:dyDescent="0.3">
      <c r="A1467" s="103"/>
      <c r="B1467" s="103"/>
      <c r="C1467" s="103"/>
      <c r="D1467" s="208"/>
      <c r="F1467" s="178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U1467" s="4"/>
      <c r="V1467" s="4"/>
      <c r="W1467" s="4"/>
      <c r="X1467" s="4"/>
      <c r="Y1467" s="4"/>
      <c r="Z1467" s="4"/>
      <c r="AA1467" s="4"/>
      <c r="AB1467" s="4"/>
      <c r="AD1467" s="4"/>
      <c r="AE1467" s="4"/>
      <c r="AF1467" s="4"/>
      <c r="AH1467" s="4"/>
      <c r="AJ1467" s="4"/>
      <c r="AK1467" s="4"/>
      <c r="AL1467" s="4"/>
      <c r="AN1467" s="4"/>
      <c r="AO1467" s="4"/>
      <c r="AP1467" s="4"/>
      <c r="AQ1467" s="4"/>
      <c r="AR1467" s="4"/>
      <c r="AS1467" s="4"/>
      <c r="AT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K1467" s="4"/>
    </row>
    <row r="1468" spans="1:63" x14ac:dyDescent="0.3">
      <c r="A1468" s="103"/>
      <c r="B1468" s="103"/>
      <c r="C1468" s="103"/>
      <c r="D1468" s="208"/>
      <c r="F1468" s="178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U1468" s="4"/>
      <c r="V1468" s="4"/>
      <c r="W1468" s="4"/>
      <c r="X1468" s="4"/>
      <c r="Y1468" s="4"/>
      <c r="Z1468" s="4"/>
      <c r="AA1468" s="4"/>
      <c r="AB1468" s="4"/>
      <c r="AD1468" s="4"/>
      <c r="AE1468" s="4"/>
      <c r="AF1468" s="4"/>
      <c r="AH1468" s="4"/>
      <c r="AJ1468" s="4"/>
      <c r="AK1468" s="4"/>
      <c r="AL1468" s="4"/>
      <c r="AN1468" s="4"/>
      <c r="AO1468" s="4"/>
      <c r="AP1468" s="4"/>
      <c r="AQ1468" s="4"/>
      <c r="AR1468" s="4"/>
      <c r="AS1468" s="4"/>
      <c r="AT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K1468" s="4"/>
    </row>
    <row r="1469" spans="1:63" x14ac:dyDescent="0.3">
      <c r="A1469" s="103"/>
      <c r="B1469" s="103"/>
      <c r="C1469" s="103"/>
      <c r="D1469" s="208"/>
      <c r="F1469" s="178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U1469" s="4"/>
      <c r="V1469" s="4"/>
      <c r="W1469" s="4"/>
      <c r="X1469" s="4"/>
      <c r="Y1469" s="4"/>
      <c r="Z1469" s="4"/>
      <c r="AA1469" s="4"/>
      <c r="AB1469" s="4"/>
      <c r="AD1469" s="4"/>
      <c r="AE1469" s="4"/>
      <c r="AF1469" s="4"/>
      <c r="AH1469" s="4"/>
      <c r="AJ1469" s="4"/>
      <c r="AK1469" s="4"/>
      <c r="AL1469" s="4"/>
      <c r="AN1469" s="4"/>
      <c r="AO1469" s="4"/>
      <c r="AP1469" s="4"/>
      <c r="AQ1469" s="4"/>
      <c r="AR1469" s="4"/>
      <c r="AS1469" s="4"/>
      <c r="AT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K1469" s="4"/>
    </row>
    <row r="1470" spans="1:63" x14ac:dyDescent="0.3">
      <c r="A1470" s="103"/>
      <c r="B1470" s="103"/>
      <c r="C1470" s="103"/>
      <c r="D1470" s="208"/>
      <c r="F1470" s="178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U1470" s="4"/>
      <c r="V1470" s="4"/>
      <c r="W1470" s="4"/>
      <c r="X1470" s="4"/>
      <c r="Y1470" s="4"/>
      <c r="Z1470" s="4"/>
      <c r="AA1470" s="4"/>
      <c r="AB1470" s="4"/>
      <c r="AD1470" s="4"/>
      <c r="AE1470" s="4"/>
      <c r="AF1470" s="4"/>
      <c r="AH1470" s="4"/>
      <c r="AJ1470" s="4"/>
      <c r="AK1470" s="4"/>
      <c r="AL1470" s="4"/>
      <c r="AN1470" s="4"/>
      <c r="AO1470" s="4"/>
      <c r="AP1470" s="4"/>
      <c r="AQ1470" s="4"/>
      <c r="AR1470" s="4"/>
      <c r="AS1470" s="4"/>
      <c r="AT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K1470" s="4"/>
    </row>
    <row r="1471" spans="1:63" x14ac:dyDescent="0.3">
      <c r="A1471" s="103"/>
      <c r="B1471" s="103"/>
      <c r="C1471" s="103"/>
      <c r="D1471" s="208"/>
      <c r="F1471" s="178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U1471" s="4"/>
      <c r="V1471" s="4"/>
      <c r="W1471" s="4"/>
      <c r="X1471" s="4"/>
      <c r="Y1471" s="4"/>
      <c r="Z1471" s="4"/>
      <c r="AA1471" s="4"/>
      <c r="AB1471" s="4"/>
      <c r="AD1471" s="4"/>
      <c r="AE1471" s="4"/>
      <c r="AF1471" s="4"/>
      <c r="AH1471" s="4"/>
      <c r="AJ1471" s="4"/>
      <c r="AK1471" s="4"/>
      <c r="AL1471" s="4"/>
      <c r="AN1471" s="4"/>
      <c r="AO1471" s="4"/>
      <c r="AP1471" s="4"/>
      <c r="AQ1471" s="4"/>
      <c r="AR1471" s="4"/>
      <c r="AS1471" s="4"/>
      <c r="AT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K1471" s="4"/>
    </row>
    <row r="1472" spans="1:63" x14ac:dyDescent="0.3">
      <c r="A1472" s="103"/>
      <c r="B1472" s="103"/>
      <c r="C1472" s="103"/>
      <c r="D1472" s="208"/>
      <c r="F1472" s="178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U1472" s="4"/>
      <c r="V1472" s="4"/>
      <c r="W1472" s="4"/>
      <c r="X1472" s="4"/>
      <c r="Y1472" s="4"/>
      <c r="Z1472" s="4"/>
      <c r="AA1472" s="4"/>
      <c r="AB1472" s="4"/>
      <c r="AD1472" s="4"/>
      <c r="AE1472" s="4"/>
      <c r="AF1472" s="4"/>
      <c r="AH1472" s="4"/>
      <c r="AJ1472" s="4"/>
      <c r="AK1472" s="4"/>
      <c r="AL1472" s="4"/>
      <c r="AN1472" s="4"/>
      <c r="AO1472" s="4"/>
      <c r="AP1472" s="4"/>
      <c r="AQ1472" s="4"/>
      <c r="AR1472" s="4"/>
      <c r="AS1472" s="4"/>
      <c r="AT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K1472" s="4"/>
    </row>
    <row r="1473" spans="1:63" x14ac:dyDescent="0.3">
      <c r="A1473" s="103"/>
      <c r="B1473" s="103"/>
      <c r="C1473" s="103"/>
      <c r="D1473" s="208"/>
      <c r="F1473" s="178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U1473" s="4"/>
      <c r="V1473" s="4"/>
      <c r="W1473" s="4"/>
      <c r="X1473" s="4"/>
      <c r="Y1473" s="4"/>
      <c r="Z1473" s="4"/>
      <c r="AA1473" s="4"/>
      <c r="AB1473" s="4"/>
      <c r="AD1473" s="4"/>
      <c r="AE1473" s="4"/>
      <c r="AF1473" s="4"/>
      <c r="AH1473" s="4"/>
      <c r="AJ1473" s="4"/>
      <c r="AK1473" s="4"/>
      <c r="AL1473" s="4"/>
      <c r="AN1473" s="4"/>
      <c r="AO1473" s="4"/>
      <c r="AP1473" s="4"/>
      <c r="AQ1473" s="4"/>
      <c r="AR1473" s="4"/>
      <c r="AS1473" s="4"/>
      <c r="AT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K1473" s="4"/>
    </row>
    <row r="1474" spans="1:63" x14ac:dyDescent="0.3">
      <c r="A1474" s="103"/>
      <c r="B1474" s="103"/>
      <c r="C1474" s="103"/>
      <c r="D1474" s="208"/>
      <c r="F1474" s="178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U1474" s="4"/>
      <c r="V1474" s="4"/>
      <c r="W1474" s="4"/>
      <c r="X1474" s="4"/>
      <c r="Y1474" s="4"/>
      <c r="Z1474" s="4"/>
      <c r="AA1474" s="4"/>
      <c r="AB1474" s="4"/>
      <c r="AD1474" s="4"/>
      <c r="AE1474" s="4"/>
      <c r="AF1474" s="4"/>
      <c r="AH1474" s="4"/>
      <c r="AJ1474" s="4"/>
      <c r="AK1474" s="4"/>
      <c r="AL1474" s="4"/>
      <c r="AN1474" s="4"/>
      <c r="AO1474" s="4"/>
      <c r="AP1474" s="4"/>
      <c r="AQ1474" s="4"/>
      <c r="AR1474" s="4"/>
      <c r="AS1474" s="4"/>
      <c r="AT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K1474" s="4"/>
    </row>
    <row r="1475" spans="1:63" x14ac:dyDescent="0.3">
      <c r="A1475" s="103"/>
      <c r="B1475" s="103"/>
      <c r="C1475" s="103"/>
      <c r="D1475" s="208"/>
      <c r="F1475" s="178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U1475" s="4"/>
      <c r="V1475" s="4"/>
      <c r="W1475" s="4"/>
      <c r="X1475" s="4"/>
      <c r="Y1475" s="4"/>
      <c r="Z1475" s="4"/>
      <c r="AA1475" s="4"/>
      <c r="AB1475" s="4"/>
      <c r="AD1475" s="4"/>
      <c r="AE1475" s="4"/>
      <c r="AF1475" s="4"/>
      <c r="AH1475" s="4"/>
      <c r="AJ1475" s="4"/>
      <c r="AK1475" s="4"/>
      <c r="AL1475" s="4"/>
      <c r="AN1475" s="4"/>
      <c r="AO1475" s="4"/>
      <c r="AP1475" s="4"/>
      <c r="AQ1475" s="4"/>
      <c r="AR1475" s="4"/>
      <c r="AS1475" s="4"/>
      <c r="AT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K1475" s="4"/>
    </row>
    <row r="1476" spans="1:63" x14ac:dyDescent="0.3">
      <c r="A1476" s="103"/>
      <c r="B1476" s="103"/>
      <c r="C1476" s="103"/>
      <c r="D1476" s="208"/>
      <c r="F1476" s="178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U1476" s="4"/>
      <c r="V1476" s="4"/>
      <c r="W1476" s="4"/>
      <c r="X1476" s="4"/>
      <c r="Y1476" s="4"/>
      <c r="Z1476" s="4"/>
      <c r="AA1476" s="4"/>
      <c r="AB1476" s="4"/>
      <c r="AD1476" s="4"/>
      <c r="AE1476" s="4"/>
      <c r="AF1476" s="4"/>
      <c r="AH1476" s="4"/>
      <c r="AJ1476" s="4"/>
      <c r="AK1476" s="4"/>
      <c r="AL1476" s="4"/>
      <c r="AN1476" s="4"/>
      <c r="AO1476" s="4"/>
      <c r="AP1476" s="4"/>
      <c r="AQ1476" s="4"/>
      <c r="AR1476" s="4"/>
      <c r="AS1476" s="4"/>
      <c r="AT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K1476" s="4"/>
    </row>
    <row r="1477" spans="1:63" x14ac:dyDescent="0.3">
      <c r="A1477" s="103"/>
      <c r="B1477" s="103"/>
      <c r="C1477" s="103"/>
      <c r="D1477" s="208"/>
      <c r="F1477" s="178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U1477" s="4"/>
      <c r="V1477" s="4"/>
      <c r="W1477" s="4"/>
      <c r="X1477" s="4"/>
      <c r="Y1477" s="4"/>
      <c r="Z1477" s="4"/>
      <c r="AA1477" s="4"/>
      <c r="AB1477" s="4"/>
      <c r="AD1477" s="4"/>
      <c r="AE1477" s="4"/>
      <c r="AF1477" s="4"/>
      <c r="AH1477" s="4"/>
      <c r="AJ1477" s="4"/>
      <c r="AK1477" s="4"/>
      <c r="AL1477" s="4"/>
      <c r="AN1477" s="4"/>
      <c r="AO1477" s="4"/>
      <c r="AP1477" s="4"/>
      <c r="AQ1477" s="4"/>
      <c r="AR1477" s="4"/>
      <c r="AS1477" s="4"/>
      <c r="AT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K1477" s="4"/>
    </row>
    <row r="1478" spans="1:63" x14ac:dyDescent="0.3">
      <c r="A1478" s="103"/>
      <c r="B1478" s="103"/>
      <c r="C1478" s="103"/>
      <c r="D1478" s="208"/>
      <c r="F1478" s="178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U1478" s="4"/>
      <c r="V1478" s="4"/>
      <c r="W1478" s="4"/>
      <c r="X1478" s="4"/>
      <c r="Y1478" s="4"/>
      <c r="Z1478" s="4"/>
      <c r="AA1478" s="4"/>
      <c r="AB1478" s="4"/>
      <c r="AD1478" s="4"/>
      <c r="AE1478" s="4"/>
      <c r="AF1478" s="4"/>
      <c r="AH1478" s="4"/>
      <c r="AJ1478" s="4"/>
      <c r="AK1478" s="4"/>
      <c r="AL1478" s="4"/>
      <c r="AN1478" s="4"/>
      <c r="AO1478" s="4"/>
      <c r="AP1478" s="4"/>
      <c r="AQ1478" s="4"/>
      <c r="AR1478" s="4"/>
      <c r="AS1478" s="4"/>
      <c r="AT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K1478" s="4"/>
    </row>
    <row r="1479" spans="1:63" x14ac:dyDescent="0.3">
      <c r="A1479" s="103"/>
      <c r="B1479" s="103"/>
      <c r="C1479" s="103"/>
      <c r="D1479" s="208"/>
      <c r="F1479" s="178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U1479" s="4"/>
      <c r="V1479" s="4"/>
      <c r="W1479" s="4"/>
      <c r="X1479" s="4"/>
      <c r="Y1479" s="4"/>
      <c r="Z1479" s="4"/>
      <c r="AA1479" s="4"/>
      <c r="AB1479" s="4"/>
      <c r="AD1479" s="4"/>
      <c r="AE1479" s="4"/>
      <c r="AF1479" s="4"/>
      <c r="AH1479" s="4"/>
      <c r="AJ1479" s="4"/>
      <c r="AK1479" s="4"/>
      <c r="AL1479" s="4"/>
      <c r="AN1479" s="4"/>
      <c r="AO1479" s="4"/>
      <c r="AP1479" s="4"/>
      <c r="AQ1479" s="4"/>
      <c r="AR1479" s="4"/>
      <c r="AS1479" s="4"/>
      <c r="AT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K1479" s="4"/>
    </row>
    <row r="1480" spans="1:63" x14ac:dyDescent="0.3">
      <c r="A1480" s="103"/>
      <c r="B1480" s="103"/>
      <c r="C1480" s="103"/>
      <c r="D1480" s="208"/>
      <c r="F1480" s="178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U1480" s="4"/>
      <c r="V1480" s="4"/>
      <c r="W1480" s="4"/>
      <c r="X1480" s="4"/>
      <c r="Y1480" s="4"/>
      <c r="Z1480" s="4"/>
      <c r="AA1480" s="4"/>
      <c r="AB1480" s="4"/>
      <c r="AD1480" s="4"/>
      <c r="AE1480" s="4"/>
      <c r="AF1480" s="4"/>
      <c r="AH1480" s="4"/>
      <c r="AJ1480" s="4"/>
      <c r="AK1480" s="4"/>
      <c r="AL1480" s="4"/>
      <c r="AN1480" s="4"/>
      <c r="AO1480" s="4"/>
      <c r="AP1480" s="4"/>
      <c r="AQ1480" s="4"/>
      <c r="AR1480" s="4"/>
      <c r="AS1480" s="4"/>
      <c r="AT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K1480" s="4"/>
    </row>
    <row r="1481" spans="1:63" x14ac:dyDescent="0.3">
      <c r="A1481" s="103"/>
      <c r="B1481" s="103"/>
      <c r="C1481" s="103"/>
      <c r="D1481" s="208"/>
      <c r="F1481" s="178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U1481" s="4"/>
      <c r="V1481" s="4"/>
      <c r="W1481" s="4"/>
      <c r="X1481" s="4"/>
      <c r="Y1481" s="4"/>
      <c r="Z1481" s="4"/>
      <c r="AA1481" s="4"/>
      <c r="AB1481" s="4"/>
      <c r="AD1481" s="4"/>
      <c r="AE1481" s="4"/>
      <c r="AF1481" s="4"/>
      <c r="AH1481" s="4"/>
      <c r="AJ1481" s="4"/>
      <c r="AK1481" s="4"/>
      <c r="AL1481" s="4"/>
      <c r="AN1481" s="4"/>
      <c r="AO1481" s="4"/>
      <c r="AP1481" s="4"/>
      <c r="AQ1481" s="4"/>
      <c r="AR1481" s="4"/>
      <c r="AS1481" s="4"/>
      <c r="AT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K1481" s="4"/>
    </row>
    <row r="1482" spans="1:63" x14ac:dyDescent="0.3">
      <c r="A1482" s="103"/>
      <c r="B1482" s="103"/>
      <c r="C1482" s="103"/>
      <c r="D1482" s="208"/>
      <c r="F1482" s="178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U1482" s="4"/>
      <c r="V1482" s="4"/>
      <c r="W1482" s="4"/>
      <c r="X1482" s="4"/>
      <c r="Y1482" s="4"/>
      <c r="Z1482" s="4"/>
      <c r="AA1482" s="4"/>
      <c r="AB1482" s="4"/>
      <c r="AD1482" s="4"/>
      <c r="AE1482" s="4"/>
      <c r="AF1482" s="4"/>
      <c r="AH1482" s="4"/>
      <c r="AJ1482" s="4"/>
      <c r="AK1482" s="4"/>
      <c r="AL1482" s="4"/>
      <c r="AN1482" s="4"/>
      <c r="AO1482" s="4"/>
      <c r="AP1482" s="4"/>
      <c r="AQ1482" s="4"/>
      <c r="AR1482" s="4"/>
      <c r="AS1482" s="4"/>
      <c r="AT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K1482" s="4"/>
    </row>
    <row r="1483" spans="1:63" x14ac:dyDescent="0.3">
      <c r="A1483" s="103"/>
      <c r="B1483" s="103"/>
      <c r="C1483" s="103"/>
      <c r="D1483" s="208"/>
      <c r="F1483" s="178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U1483" s="4"/>
      <c r="V1483" s="4"/>
      <c r="W1483" s="4"/>
      <c r="X1483" s="4"/>
      <c r="Y1483" s="4"/>
      <c r="Z1483" s="4"/>
      <c r="AA1483" s="4"/>
      <c r="AB1483" s="4"/>
      <c r="AD1483" s="4"/>
      <c r="AE1483" s="4"/>
      <c r="AF1483" s="4"/>
      <c r="AH1483" s="4"/>
      <c r="AJ1483" s="4"/>
      <c r="AK1483" s="4"/>
      <c r="AL1483" s="4"/>
      <c r="AN1483" s="4"/>
      <c r="AO1483" s="4"/>
      <c r="AP1483" s="4"/>
      <c r="AQ1483" s="4"/>
      <c r="AR1483" s="4"/>
      <c r="AS1483" s="4"/>
      <c r="AT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K1483" s="4"/>
    </row>
    <row r="1484" spans="1:63" x14ac:dyDescent="0.3">
      <c r="A1484" s="103"/>
      <c r="B1484" s="103"/>
      <c r="C1484" s="103"/>
      <c r="D1484" s="208"/>
      <c r="F1484" s="178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U1484" s="4"/>
      <c r="V1484" s="4"/>
      <c r="W1484" s="4"/>
      <c r="X1484" s="4"/>
      <c r="Y1484" s="4"/>
      <c r="Z1484" s="4"/>
      <c r="AA1484" s="4"/>
      <c r="AB1484" s="4"/>
      <c r="AD1484" s="4"/>
      <c r="AE1484" s="4"/>
      <c r="AF1484" s="4"/>
      <c r="AH1484" s="4"/>
      <c r="AJ1484" s="4"/>
      <c r="AK1484" s="4"/>
      <c r="AL1484" s="4"/>
      <c r="AN1484" s="4"/>
      <c r="AO1484" s="4"/>
      <c r="AP1484" s="4"/>
      <c r="AQ1484" s="4"/>
      <c r="AR1484" s="4"/>
      <c r="AS1484" s="4"/>
      <c r="AT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K1484" s="4"/>
    </row>
    <row r="1485" spans="1:63" x14ac:dyDescent="0.3">
      <c r="A1485" s="103"/>
      <c r="B1485" s="103"/>
      <c r="C1485" s="103"/>
      <c r="D1485" s="208"/>
      <c r="F1485" s="178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U1485" s="4"/>
      <c r="V1485" s="4"/>
      <c r="W1485" s="4"/>
      <c r="X1485" s="4"/>
      <c r="Y1485" s="4"/>
      <c r="Z1485" s="4"/>
      <c r="AA1485" s="4"/>
      <c r="AB1485" s="4"/>
      <c r="AD1485" s="4"/>
      <c r="AE1485" s="4"/>
      <c r="AF1485" s="4"/>
      <c r="AH1485" s="4"/>
      <c r="AJ1485" s="4"/>
      <c r="AK1485" s="4"/>
      <c r="AL1485" s="4"/>
      <c r="AN1485" s="4"/>
      <c r="AO1485" s="4"/>
      <c r="AP1485" s="4"/>
      <c r="AQ1485" s="4"/>
      <c r="AR1485" s="4"/>
      <c r="AS1485" s="4"/>
      <c r="AT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K1485" s="4"/>
    </row>
    <row r="1486" spans="1:63" x14ac:dyDescent="0.3">
      <c r="A1486" s="103"/>
      <c r="B1486" s="103"/>
      <c r="C1486" s="103"/>
      <c r="D1486" s="208"/>
      <c r="F1486" s="178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U1486" s="4"/>
      <c r="V1486" s="4"/>
      <c r="W1486" s="4"/>
      <c r="X1486" s="4"/>
      <c r="Y1486" s="4"/>
      <c r="Z1486" s="4"/>
      <c r="AA1486" s="4"/>
      <c r="AB1486" s="4"/>
      <c r="AD1486" s="4"/>
      <c r="AE1486" s="4"/>
      <c r="AF1486" s="4"/>
      <c r="AH1486" s="4"/>
      <c r="AJ1486" s="4"/>
      <c r="AK1486" s="4"/>
      <c r="AL1486" s="4"/>
      <c r="AN1486" s="4"/>
      <c r="AO1486" s="4"/>
      <c r="AP1486" s="4"/>
      <c r="AQ1486" s="4"/>
      <c r="AR1486" s="4"/>
      <c r="AS1486" s="4"/>
      <c r="AT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K1486" s="4"/>
    </row>
    <row r="1487" spans="1:63" x14ac:dyDescent="0.3">
      <c r="A1487" s="103"/>
      <c r="B1487" s="103"/>
      <c r="C1487" s="103"/>
      <c r="D1487" s="208"/>
      <c r="F1487" s="178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U1487" s="4"/>
      <c r="V1487" s="4"/>
      <c r="W1487" s="4"/>
      <c r="X1487" s="4"/>
      <c r="Y1487" s="4"/>
      <c r="Z1487" s="4"/>
      <c r="AA1487" s="4"/>
      <c r="AB1487" s="4"/>
      <c r="AD1487" s="4"/>
      <c r="AE1487" s="4"/>
      <c r="AF1487" s="4"/>
      <c r="AH1487" s="4"/>
      <c r="AJ1487" s="4"/>
      <c r="AK1487" s="4"/>
      <c r="AL1487" s="4"/>
      <c r="AN1487" s="4"/>
      <c r="AO1487" s="4"/>
      <c r="AP1487" s="4"/>
      <c r="AQ1487" s="4"/>
      <c r="AR1487" s="4"/>
      <c r="AS1487" s="4"/>
      <c r="AT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K1487" s="4"/>
    </row>
    <row r="1488" spans="1:63" x14ac:dyDescent="0.3">
      <c r="A1488" s="103"/>
      <c r="B1488" s="103"/>
      <c r="C1488" s="103"/>
      <c r="D1488" s="208"/>
      <c r="F1488" s="178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U1488" s="4"/>
      <c r="V1488" s="4"/>
      <c r="W1488" s="4"/>
      <c r="X1488" s="4"/>
      <c r="Y1488" s="4"/>
      <c r="Z1488" s="4"/>
      <c r="AA1488" s="4"/>
      <c r="AB1488" s="4"/>
      <c r="AD1488" s="4"/>
      <c r="AE1488" s="4"/>
      <c r="AF1488" s="4"/>
      <c r="AH1488" s="4"/>
      <c r="AJ1488" s="4"/>
      <c r="AK1488" s="4"/>
      <c r="AL1488" s="4"/>
      <c r="AN1488" s="4"/>
      <c r="AO1488" s="4"/>
      <c r="AP1488" s="4"/>
      <c r="AQ1488" s="4"/>
      <c r="AR1488" s="4"/>
      <c r="AS1488" s="4"/>
      <c r="AT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K1488" s="4"/>
    </row>
    <row r="1489" spans="1:63" x14ac:dyDescent="0.3">
      <c r="A1489" s="103"/>
      <c r="B1489" s="103"/>
      <c r="C1489" s="103"/>
      <c r="D1489" s="208"/>
      <c r="F1489" s="178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U1489" s="4"/>
      <c r="V1489" s="4"/>
      <c r="W1489" s="4"/>
      <c r="X1489" s="4"/>
      <c r="Y1489" s="4"/>
      <c r="Z1489" s="4"/>
      <c r="AA1489" s="4"/>
      <c r="AB1489" s="4"/>
      <c r="AD1489" s="4"/>
      <c r="AE1489" s="4"/>
      <c r="AF1489" s="4"/>
      <c r="AH1489" s="4"/>
      <c r="AJ1489" s="4"/>
      <c r="AK1489" s="4"/>
      <c r="AL1489" s="4"/>
      <c r="AN1489" s="4"/>
      <c r="AO1489" s="4"/>
      <c r="AP1489" s="4"/>
      <c r="AQ1489" s="4"/>
      <c r="AR1489" s="4"/>
      <c r="AS1489" s="4"/>
      <c r="AT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K1489" s="4"/>
    </row>
    <row r="1490" spans="1:63" x14ac:dyDescent="0.3">
      <c r="A1490" s="103"/>
      <c r="B1490" s="103"/>
      <c r="C1490" s="103"/>
      <c r="D1490" s="208"/>
      <c r="F1490" s="178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U1490" s="4"/>
      <c r="V1490" s="4"/>
      <c r="W1490" s="4"/>
      <c r="X1490" s="4"/>
      <c r="Y1490" s="4"/>
      <c r="Z1490" s="4"/>
      <c r="AA1490" s="4"/>
      <c r="AB1490" s="4"/>
      <c r="AD1490" s="4"/>
      <c r="AE1490" s="4"/>
      <c r="AF1490" s="4"/>
      <c r="AH1490" s="4"/>
      <c r="AJ1490" s="4"/>
      <c r="AK1490" s="4"/>
      <c r="AL1490" s="4"/>
      <c r="AN1490" s="4"/>
      <c r="AO1490" s="4"/>
      <c r="AP1490" s="4"/>
      <c r="AQ1490" s="4"/>
      <c r="AR1490" s="4"/>
      <c r="AS1490" s="4"/>
      <c r="AT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K1490" s="4"/>
    </row>
    <row r="1491" spans="1:63" x14ac:dyDescent="0.3">
      <c r="A1491" s="103"/>
      <c r="B1491" s="103"/>
      <c r="C1491" s="103"/>
      <c r="D1491" s="208"/>
      <c r="F1491" s="178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U1491" s="4"/>
      <c r="V1491" s="4"/>
      <c r="W1491" s="4"/>
      <c r="X1491" s="4"/>
      <c r="Y1491" s="4"/>
      <c r="Z1491" s="4"/>
      <c r="AA1491" s="4"/>
      <c r="AB1491" s="4"/>
      <c r="AD1491" s="4"/>
      <c r="AE1491" s="4"/>
      <c r="AF1491" s="4"/>
      <c r="AH1491" s="4"/>
      <c r="AJ1491" s="4"/>
      <c r="AK1491" s="4"/>
      <c r="AL1491" s="4"/>
      <c r="AN1491" s="4"/>
      <c r="AO1491" s="4"/>
      <c r="AP1491" s="4"/>
      <c r="AQ1491" s="4"/>
      <c r="AR1491" s="4"/>
      <c r="AS1491" s="4"/>
      <c r="AT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K1491" s="4"/>
    </row>
    <row r="1492" spans="1:63" x14ac:dyDescent="0.3">
      <c r="A1492" s="103"/>
      <c r="B1492" s="103"/>
      <c r="C1492" s="103"/>
      <c r="D1492" s="208"/>
      <c r="F1492" s="178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U1492" s="4"/>
      <c r="V1492" s="4"/>
      <c r="W1492" s="4"/>
      <c r="X1492" s="4"/>
      <c r="Y1492" s="4"/>
      <c r="Z1492" s="4"/>
      <c r="AA1492" s="4"/>
      <c r="AB1492" s="4"/>
      <c r="AD1492" s="4"/>
      <c r="AE1492" s="4"/>
      <c r="AF1492" s="4"/>
      <c r="AH1492" s="4"/>
      <c r="AJ1492" s="4"/>
      <c r="AK1492" s="4"/>
      <c r="AL1492" s="4"/>
      <c r="AN1492" s="4"/>
      <c r="AO1492" s="4"/>
      <c r="AP1492" s="4"/>
      <c r="AQ1492" s="4"/>
      <c r="AR1492" s="4"/>
      <c r="AS1492" s="4"/>
      <c r="AT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K1492" s="4"/>
    </row>
    <row r="1493" spans="1:63" x14ac:dyDescent="0.3">
      <c r="A1493" s="103"/>
      <c r="B1493" s="103"/>
      <c r="C1493" s="103"/>
      <c r="D1493" s="208"/>
      <c r="F1493" s="178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U1493" s="4"/>
      <c r="V1493" s="4"/>
      <c r="W1493" s="4"/>
      <c r="X1493" s="4"/>
      <c r="Y1493" s="4"/>
      <c r="Z1493" s="4"/>
      <c r="AA1493" s="4"/>
      <c r="AB1493" s="4"/>
      <c r="AD1493" s="4"/>
      <c r="AE1493" s="4"/>
      <c r="AF1493" s="4"/>
      <c r="AH1493" s="4"/>
      <c r="AJ1493" s="4"/>
      <c r="AK1493" s="4"/>
      <c r="AL1493" s="4"/>
      <c r="AN1493" s="4"/>
      <c r="AO1493" s="4"/>
      <c r="AP1493" s="4"/>
      <c r="AQ1493" s="4"/>
      <c r="AR1493" s="4"/>
      <c r="AS1493" s="4"/>
      <c r="AT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K1493" s="4"/>
    </row>
    <row r="1494" spans="1:63" x14ac:dyDescent="0.3">
      <c r="A1494" s="103"/>
      <c r="B1494" s="103"/>
      <c r="C1494" s="103"/>
      <c r="D1494" s="208"/>
      <c r="F1494" s="178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U1494" s="4"/>
      <c r="V1494" s="4"/>
      <c r="W1494" s="4"/>
      <c r="X1494" s="4"/>
      <c r="Y1494" s="4"/>
      <c r="Z1494" s="4"/>
      <c r="AA1494" s="4"/>
      <c r="AB1494" s="4"/>
      <c r="AD1494" s="4"/>
      <c r="AE1494" s="4"/>
      <c r="AF1494" s="4"/>
      <c r="AH1494" s="4"/>
      <c r="AJ1494" s="4"/>
      <c r="AK1494" s="4"/>
      <c r="AL1494" s="4"/>
      <c r="AN1494" s="4"/>
      <c r="AO1494" s="4"/>
      <c r="AP1494" s="4"/>
      <c r="AQ1494" s="4"/>
      <c r="AR1494" s="4"/>
      <c r="AS1494" s="4"/>
      <c r="AT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K1494" s="4"/>
    </row>
    <row r="1495" spans="1:63" x14ac:dyDescent="0.3">
      <c r="A1495" s="103"/>
      <c r="B1495" s="103"/>
      <c r="C1495" s="103"/>
      <c r="D1495" s="208"/>
      <c r="F1495" s="178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U1495" s="4"/>
      <c r="V1495" s="4"/>
      <c r="W1495" s="4"/>
      <c r="X1495" s="4"/>
      <c r="Y1495" s="4"/>
      <c r="Z1495" s="4"/>
      <c r="AA1495" s="4"/>
      <c r="AB1495" s="4"/>
      <c r="AD1495" s="4"/>
      <c r="AE1495" s="4"/>
      <c r="AF1495" s="4"/>
      <c r="AH1495" s="4"/>
      <c r="AJ1495" s="4"/>
      <c r="AK1495" s="4"/>
      <c r="AL1495" s="4"/>
      <c r="AN1495" s="4"/>
      <c r="AO1495" s="4"/>
      <c r="AP1495" s="4"/>
      <c r="AQ1495" s="4"/>
      <c r="AR1495" s="4"/>
      <c r="AS1495" s="4"/>
      <c r="AT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K1495" s="4"/>
    </row>
    <row r="1496" spans="1:63" x14ac:dyDescent="0.3">
      <c r="A1496" s="103"/>
      <c r="B1496" s="103"/>
      <c r="C1496" s="103"/>
      <c r="D1496" s="208"/>
      <c r="F1496" s="178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U1496" s="4"/>
      <c r="V1496" s="4"/>
      <c r="W1496" s="4"/>
      <c r="X1496" s="4"/>
      <c r="Y1496" s="4"/>
      <c r="Z1496" s="4"/>
      <c r="AA1496" s="4"/>
      <c r="AB1496" s="4"/>
      <c r="AD1496" s="4"/>
      <c r="AE1496" s="4"/>
      <c r="AF1496" s="4"/>
      <c r="AH1496" s="4"/>
      <c r="AJ1496" s="4"/>
      <c r="AK1496" s="4"/>
      <c r="AL1496" s="4"/>
      <c r="AN1496" s="4"/>
      <c r="AO1496" s="4"/>
      <c r="AP1496" s="4"/>
      <c r="AQ1496" s="4"/>
      <c r="AR1496" s="4"/>
      <c r="AS1496" s="4"/>
      <c r="AT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K1496" s="4"/>
    </row>
    <row r="1497" spans="1:63" x14ac:dyDescent="0.3">
      <c r="A1497" s="103"/>
      <c r="B1497" s="103"/>
      <c r="C1497" s="103"/>
      <c r="D1497" s="208"/>
      <c r="F1497" s="178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U1497" s="4"/>
      <c r="V1497" s="4"/>
      <c r="W1497" s="4"/>
      <c r="X1497" s="4"/>
      <c r="Y1497" s="4"/>
      <c r="Z1497" s="4"/>
      <c r="AA1497" s="4"/>
      <c r="AB1497" s="4"/>
      <c r="AD1497" s="4"/>
      <c r="AE1497" s="4"/>
      <c r="AF1497" s="4"/>
      <c r="AH1497" s="4"/>
      <c r="AJ1497" s="4"/>
      <c r="AK1497" s="4"/>
      <c r="AL1497" s="4"/>
      <c r="AN1497" s="4"/>
      <c r="AO1497" s="4"/>
      <c r="AP1497" s="4"/>
      <c r="AQ1497" s="4"/>
      <c r="AR1497" s="4"/>
      <c r="AS1497" s="4"/>
      <c r="AT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K1497" s="4"/>
    </row>
    <row r="1498" spans="1:63" x14ac:dyDescent="0.3">
      <c r="A1498" s="103"/>
      <c r="B1498" s="103"/>
      <c r="C1498" s="103"/>
      <c r="D1498" s="208"/>
      <c r="F1498" s="178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U1498" s="4"/>
      <c r="V1498" s="4"/>
      <c r="W1498" s="4"/>
      <c r="X1498" s="4"/>
      <c r="Y1498" s="4"/>
      <c r="Z1498" s="4"/>
      <c r="AA1498" s="4"/>
      <c r="AB1498" s="4"/>
      <c r="AD1498" s="4"/>
      <c r="AE1498" s="4"/>
      <c r="AF1498" s="4"/>
      <c r="AH1498" s="4"/>
      <c r="AJ1498" s="4"/>
      <c r="AK1498" s="4"/>
      <c r="AL1498" s="4"/>
      <c r="AN1498" s="4"/>
      <c r="AO1498" s="4"/>
      <c r="AP1498" s="4"/>
      <c r="AQ1498" s="4"/>
      <c r="AR1498" s="4"/>
      <c r="AS1498" s="4"/>
      <c r="AT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K1498" s="4"/>
    </row>
    <row r="1499" spans="1:63" x14ac:dyDescent="0.3">
      <c r="A1499" s="103"/>
      <c r="B1499" s="103"/>
      <c r="C1499" s="103"/>
      <c r="D1499" s="208"/>
      <c r="F1499" s="178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U1499" s="4"/>
      <c r="V1499" s="4"/>
      <c r="W1499" s="4"/>
      <c r="X1499" s="4"/>
      <c r="Y1499" s="4"/>
      <c r="Z1499" s="4"/>
      <c r="AA1499" s="4"/>
      <c r="AB1499" s="4"/>
      <c r="AD1499" s="4"/>
      <c r="AE1499" s="4"/>
      <c r="AF1499" s="4"/>
      <c r="AH1499" s="4"/>
      <c r="AJ1499" s="4"/>
      <c r="AK1499" s="4"/>
      <c r="AL1499" s="4"/>
      <c r="AN1499" s="4"/>
      <c r="AO1499" s="4"/>
      <c r="AP1499" s="4"/>
      <c r="AQ1499" s="4"/>
      <c r="AR1499" s="4"/>
      <c r="AS1499" s="4"/>
      <c r="AT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K1499" s="4"/>
    </row>
    <row r="1500" spans="1:63" x14ac:dyDescent="0.3">
      <c r="A1500" s="103"/>
      <c r="B1500" s="103"/>
      <c r="C1500" s="103"/>
      <c r="D1500" s="208"/>
      <c r="F1500" s="178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U1500" s="4"/>
      <c r="V1500" s="4"/>
      <c r="W1500" s="4"/>
      <c r="X1500" s="4"/>
      <c r="Y1500" s="4"/>
      <c r="Z1500" s="4"/>
      <c r="AA1500" s="4"/>
      <c r="AB1500" s="4"/>
      <c r="AD1500" s="4"/>
      <c r="AE1500" s="4"/>
      <c r="AF1500" s="4"/>
      <c r="AH1500" s="4"/>
      <c r="AJ1500" s="4"/>
      <c r="AK1500" s="4"/>
      <c r="AL1500" s="4"/>
      <c r="AN1500" s="4"/>
      <c r="AO1500" s="4"/>
      <c r="AP1500" s="4"/>
      <c r="AQ1500" s="4"/>
      <c r="AR1500" s="4"/>
      <c r="AS1500" s="4"/>
      <c r="AT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K1500" s="4"/>
    </row>
    <row r="1501" spans="1:63" x14ac:dyDescent="0.3">
      <c r="A1501" s="103"/>
      <c r="B1501" s="103"/>
      <c r="C1501" s="103"/>
      <c r="D1501" s="208"/>
      <c r="F1501" s="178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U1501" s="4"/>
      <c r="V1501" s="4"/>
      <c r="W1501" s="4"/>
      <c r="X1501" s="4"/>
      <c r="Y1501" s="4"/>
      <c r="Z1501" s="4"/>
      <c r="AA1501" s="4"/>
      <c r="AB1501" s="4"/>
      <c r="AD1501" s="4"/>
      <c r="AE1501" s="4"/>
      <c r="AF1501" s="4"/>
      <c r="AH1501" s="4"/>
      <c r="AJ1501" s="4"/>
      <c r="AK1501" s="4"/>
      <c r="AL1501" s="4"/>
      <c r="AN1501" s="4"/>
      <c r="AO1501" s="4"/>
      <c r="AP1501" s="4"/>
      <c r="AQ1501" s="4"/>
      <c r="AR1501" s="4"/>
      <c r="AS1501" s="4"/>
      <c r="AT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K1501" s="4"/>
    </row>
    <row r="1502" spans="1:63" x14ac:dyDescent="0.3">
      <c r="A1502" s="103"/>
      <c r="B1502" s="103"/>
      <c r="C1502" s="103"/>
      <c r="D1502" s="208"/>
      <c r="F1502" s="178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U1502" s="4"/>
      <c r="V1502" s="4"/>
      <c r="W1502" s="4"/>
      <c r="X1502" s="4"/>
      <c r="Y1502" s="4"/>
      <c r="Z1502" s="4"/>
      <c r="AA1502" s="4"/>
      <c r="AB1502" s="4"/>
      <c r="AD1502" s="4"/>
      <c r="AE1502" s="4"/>
      <c r="AF1502" s="4"/>
      <c r="AH1502" s="4"/>
      <c r="AJ1502" s="4"/>
      <c r="AK1502" s="4"/>
      <c r="AL1502" s="4"/>
      <c r="AN1502" s="4"/>
      <c r="AO1502" s="4"/>
      <c r="AP1502" s="4"/>
      <c r="AQ1502" s="4"/>
      <c r="AR1502" s="4"/>
      <c r="AS1502" s="4"/>
      <c r="AT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K1502" s="4"/>
    </row>
    <row r="1503" spans="1:63" x14ac:dyDescent="0.3">
      <c r="A1503" s="103"/>
      <c r="B1503" s="103"/>
      <c r="C1503" s="103"/>
      <c r="D1503" s="208"/>
      <c r="F1503" s="178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U1503" s="4"/>
      <c r="V1503" s="4"/>
      <c r="W1503" s="4"/>
      <c r="X1503" s="4"/>
      <c r="Y1503" s="4"/>
      <c r="Z1503" s="4"/>
      <c r="AA1503" s="4"/>
      <c r="AB1503" s="4"/>
      <c r="AD1503" s="4"/>
      <c r="AE1503" s="4"/>
      <c r="AF1503" s="4"/>
      <c r="AH1503" s="4"/>
      <c r="AJ1503" s="4"/>
      <c r="AK1503" s="4"/>
      <c r="AL1503" s="4"/>
      <c r="AN1503" s="4"/>
      <c r="AO1503" s="4"/>
      <c r="AP1503" s="4"/>
      <c r="AQ1503" s="4"/>
      <c r="AR1503" s="4"/>
      <c r="AS1503" s="4"/>
      <c r="AT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K1503" s="4"/>
    </row>
    <row r="1504" spans="1:63" x14ac:dyDescent="0.3">
      <c r="A1504" s="103"/>
      <c r="B1504" s="103"/>
      <c r="C1504" s="103"/>
      <c r="D1504" s="208"/>
      <c r="F1504" s="178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U1504" s="4"/>
      <c r="V1504" s="4"/>
      <c r="W1504" s="4"/>
      <c r="X1504" s="4"/>
      <c r="Y1504" s="4"/>
      <c r="Z1504" s="4"/>
      <c r="AA1504" s="4"/>
      <c r="AB1504" s="4"/>
      <c r="AD1504" s="4"/>
      <c r="AE1504" s="4"/>
      <c r="AF1504" s="4"/>
      <c r="AH1504" s="4"/>
      <c r="AJ1504" s="4"/>
      <c r="AK1504" s="4"/>
      <c r="AL1504" s="4"/>
      <c r="AN1504" s="4"/>
      <c r="AO1504" s="4"/>
      <c r="AP1504" s="4"/>
      <c r="AQ1504" s="4"/>
      <c r="AR1504" s="4"/>
      <c r="AS1504" s="4"/>
      <c r="AT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K1504" s="4"/>
    </row>
    <row r="1505" spans="1:63" x14ac:dyDescent="0.3">
      <c r="A1505" s="103"/>
      <c r="B1505" s="103"/>
      <c r="C1505" s="103"/>
      <c r="D1505" s="208"/>
      <c r="F1505" s="178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U1505" s="4"/>
      <c r="V1505" s="4"/>
      <c r="W1505" s="4"/>
      <c r="X1505" s="4"/>
      <c r="Y1505" s="4"/>
      <c r="Z1505" s="4"/>
      <c r="AA1505" s="4"/>
      <c r="AB1505" s="4"/>
      <c r="AD1505" s="4"/>
      <c r="AE1505" s="4"/>
      <c r="AF1505" s="4"/>
      <c r="AH1505" s="4"/>
      <c r="AJ1505" s="4"/>
      <c r="AK1505" s="4"/>
      <c r="AL1505" s="4"/>
      <c r="AN1505" s="4"/>
      <c r="AO1505" s="4"/>
      <c r="AP1505" s="4"/>
      <c r="AQ1505" s="4"/>
      <c r="AR1505" s="4"/>
      <c r="AS1505" s="4"/>
      <c r="AT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K1505" s="4"/>
    </row>
    <row r="1506" spans="1:63" x14ac:dyDescent="0.3">
      <c r="A1506" s="103"/>
      <c r="B1506" s="103"/>
      <c r="C1506" s="103"/>
      <c r="D1506" s="208"/>
      <c r="F1506" s="178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U1506" s="4"/>
      <c r="V1506" s="4"/>
      <c r="W1506" s="4"/>
      <c r="X1506" s="4"/>
      <c r="Y1506" s="4"/>
      <c r="Z1506" s="4"/>
      <c r="AA1506" s="4"/>
      <c r="AB1506" s="4"/>
      <c r="AD1506" s="4"/>
      <c r="AE1506" s="4"/>
      <c r="AF1506" s="4"/>
      <c r="AH1506" s="4"/>
      <c r="AJ1506" s="4"/>
      <c r="AK1506" s="4"/>
      <c r="AL1506" s="4"/>
      <c r="AN1506" s="4"/>
      <c r="AO1506" s="4"/>
      <c r="AP1506" s="4"/>
      <c r="AQ1506" s="4"/>
      <c r="AR1506" s="4"/>
      <c r="AS1506" s="4"/>
      <c r="AT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K1506" s="4"/>
    </row>
    <row r="1507" spans="1:63" x14ac:dyDescent="0.3">
      <c r="A1507" s="103"/>
      <c r="B1507" s="103"/>
      <c r="C1507" s="103"/>
      <c r="D1507" s="208"/>
      <c r="F1507" s="178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U1507" s="4"/>
      <c r="V1507" s="4"/>
      <c r="W1507" s="4"/>
      <c r="X1507" s="4"/>
      <c r="Y1507" s="4"/>
      <c r="Z1507" s="4"/>
      <c r="AA1507" s="4"/>
      <c r="AB1507" s="4"/>
      <c r="AD1507" s="4"/>
      <c r="AE1507" s="4"/>
      <c r="AF1507" s="4"/>
      <c r="AH1507" s="4"/>
      <c r="AJ1507" s="4"/>
      <c r="AK1507" s="4"/>
      <c r="AL1507" s="4"/>
      <c r="AN1507" s="4"/>
      <c r="AO1507" s="4"/>
      <c r="AP1507" s="4"/>
      <c r="AQ1507" s="4"/>
      <c r="AR1507" s="4"/>
      <c r="AS1507" s="4"/>
      <c r="AT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K1507" s="4"/>
    </row>
    <row r="1508" spans="1:63" x14ac:dyDescent="0.3">
      <c r="A1508" s="103"/>
      <c r="B1508" s="103"/>
      <c r="C1508" s="103"/>
      <c r="D1508" s="208"/>
      <c r="F1508" s="178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U1508" s="4"/>
      <c r="V1508" s="4"/>
      <c r="W1508" s="4"/>
      <c r="X1508" s="4"/>
      <c r="Y1508" s="4"/>
      <c r="Z1508" s="4"/>
      <c r="AA1508" s="4"/>
      <c r="AB1508" s="4"/>
      <c r="AD1508" s="4"/>
      <c r="AE1508" s="4"/>
      <c r="AF1508" s="4"/>
      <c r="AH1508" s="4"/>
      <c r="AJ1508" s="4"/>
      <c r="AK1508" s="4"/>
      <c r="AL1508" s="4"/>
      <c r="AN1508" s="4"/>
      <c r="AO1508" s="4"/>
      <c r="AP1508" s="4"/>
      <c r="AQ1508" s="4"/>
      <c r="AR1508" s="4"/>
      <c r="AS1508" s="4"/>
      <c r="AT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K1508" s="4"/>
    </row>
    <row r="1509" spans="1:63" x14ac:dyDescent="0.3">
      <c r="A1509" s="103"/>
      <c r="B1509" s="103"/>
      <c r="C1509" s="103"/>
      <c r="D1509" s="208"/>
      <c r="F1509" s="178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U1509" s="4"/>
      <c r="V1509" s="4"/>
      <c r="W1509" s="4"/>
      <c r="X1509" s="4"/>
      <c r="Y1509" s="4"/>
      <c r="Z1509" s="4"/>
      <c r="AA1509" s="4"/>
      <c r="AB1509" s="4"/>
      <c r="AD1509" s="4"/>
      <c r="AE1509" s="4"/>
      <c r="AF1509" s="4"/>
      <c r="AH1509" s="4"/>
      <c r="AJ1509" s="4"/>
      <c r="AK1509" s="4"/>
      <c r="AL1509" s="4"/>
      <c r="AN1509" s="4"/>
      <c r="AO1509" s="4"/>
      <c r="AP1509" s="4"/>
      <c r="AQ1509" s="4"/>
      <c r="AR1509" s="4"/>
      <c r="AS1509" s="4"/>
      <c r="AT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K1509" s="4"/>
    </row>
    <row r="1510" spans="1:63" x14ac:dyDescent="0.3">
      <c r="A1510" s="103"/>
      <c r="B1510" s="103"/>
      <c r="C1510" s="103"/>
      <c r="D1510" s="208"/>
      <c r="F1510" s="178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U1510" s="4"/>
      <c r="V1510" s="4"/>
      <c r="W1510" s="4"/>
      <c r="X1510" s="4"/>
      <c r="Y1510" s="4"/>
      <c r="Z1510" s="4"/>
      <c r="AA1510" s="4"/>
      <c r="AB1510" s="4"/>
      <c r="AD1510" s="4"/>
      <c r="AE1510" s="4"/>
      <c r="AF1510" s="4"/>
      <c r="AH1510" s="4"/>
      <c r="AJ1510" s="4"/>
      <c r="AK1510" s="4"/>
      <c r="AL1510" s="4"/>
      <c r="AN1510" s="4"/>
      <c r="AO1510" s="4"/>
      <c r="AP1510" s="4"/>
      <c r="AQ1510" s="4"/>
      <c r="AR1510" s="4"/>
      <c r="AS1510" s="4"/>
      <c r="AT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K1510" s="4"/>
    </row>
    <row r="1511" spans="1:63" x14ac:dyDescent="0.3">
      <c r="A1511" s="103"/>
      <c r="B1511" s="103"/>
      <c r="C1511" s="103"/>
      <c r="D1511" s="208"/>
      <c r="F1511" s="178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U1511" s="4"/>
      <c r="V1511" s="4"/>
      <c r="W1511" s="4"/>
      <c r="X1511" s="4"/>
      <c r="Y1511" s="4"/>
      <c r="Z1511" s="4"/>
      <c r="AA1511" s="4"/>
      <c r="AB1511" s="4"/>
      <c r="AD1511" s="4"/>
      <c r="AE1511" s="4"/>
      <c r="AF1511" s="4"/>
      <c r="AH1511" s="4"/>
      <c r="AJ1511" s="4"/>
      <c r="AK1511" s="4"/>
      <c r="AL1511" s="4"/>
      <c r="AN1511" s="4"/>
      <c r="AO1511" s="4"/>
      <c r="AP1511" s="4"/>
      <c r="AQ1511" s="4"/>
      <c r="AR1511" s="4"/>
      <c r="AS1511" s="4"/>
      <c r="AT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K1511" s="4"/>
    </row>
    <row r="1512" spans="1:63" x14ac:dyDescent="0.3">
      <c r="A1512" s="103"/>
      <c r="B1512" s="103"/>
      <c r="C1512" s="103"/>
      <c r="D1512" s="208"/>
      <c r="F1512" s="178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U1512" s="4"/>
      <c r="V1512" s="4"/>
      <c r="W1512" s="4"/>
      <c r="X1512" s="4"/>
      <c r="Y1512" s="4"/>
      <c r="Z1512" s="4"/>
      <c r="AA1512" s="4"/>
      <c r="AB1512" s="4"/>
      <c r="AD1512" s="4"/>
      <c r="AE1512" s="4"/>
      <c r="AF1512" s="4"/>
      <c r="AH1512" s="4"/>
      <c r="AJ1512" s="4"/>
      <c r="AK1512" s="4"/>
      <c r="AL1512" s="4"/>
      <c r="AN1512" s="4"/>
      <c r="AO1512" s="4"/>
      <c r="AP1512" s="4"/>
      <c r="AQ1512" s="4"/>
      <c r="AR1512" s="4"/>
      <c r="AS1512" s="4"/>
      <c r="AT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K1512" s="4"/>
    </row>
    <row r="1513" spans="1:63" x14ac:dyDescent="0.3">
      <c r="A1513" s="103"/>
      <c r="B1513" s="103"/>
      <c r="C1513" s="103"/>
      <c r="D1513" s="208"/>
      <c r="F1513" s="178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U1513" s="4"/>
      <c r="V1513" s="4"/>
      <c r="W1513" s="4"/>
      <c r="X1513" s="4"/>
      <c r="Y1513" s="4"/>
      <c r="Z1513" s="4"/>
      <c r="AA1513" s="4"/>
      <c r="AB1513" s="4"/>
      <c r="AD1513" s="4"/>
      <c r="AE1513" s="4"/>
      <c r="AF1513" s="4"/>
      <c r="AH1513" s="4"/>
      <c r="AJ1513" s="4"/>
      <c r="AK1513" s="4"/>
      <c r="AL1513" s="4"/>
      <c r="AN1513" s="4"/>
      <c r="AO1513" s="4"/>
      <c r="AP1513" s="4"/>
      <c r="AQ1513" s="4"/>
      <c r="AR1513" s="4"/>
      <c r="AS1513" s="4"/>
      <c r="AT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K1513" s="4"/>
    </row>
    <row r="1514" spans="1:63" x14ac:dyDescent="0.3">
      <c r="A1514" s="103"/>
      <c r="B1514" s="103"/>
      <c r="C1514" s="103"/>
      <c r="D1514" s="208"/>
      <c r="F1514" s="178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U1514" s="4"/>
      <c r="V1514" s="4"/>
      <c r="W1514" s="4"/>
      <c r="X1514" s="4"/>
      <c r="Y1514" s="4"/>
      <c r="Z1514" s="4"/>
      <c r="AA1514" s="4"/>
      <c r="AB1514" s="4"/>
      <c r="AD1514" s="4"/>
      <c r="AE1514" s="4"/>
      <c r="AF1514" s="4"/>
      <c r="AH1514" s="4"/>
      <c r="AJ1514" s="4"/>
      <c r="AK1514" s="4"/>
      <c r="AL1514" s="4"/>
      <c r="AN1514" s="4"/>
      <c r="AO1514" s="4"/>
      <c r="AP1514" s="4"/>
      <c r="AQ1514" s="4"/>
      <c r="AR1514" s="4"/>
      <c r="AS1514" s="4"/>
      <c r="AT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K1514" s="4"/>
    </row>
    <row r="1515" spans="1:63" x14ac:dyDescent="0.3">
      <c r="A1515" s="103"/>
      <c r="B1515" s="103"/>
      <c r="C1515" s="103"/>
      <c r="D1515" s="208"/>
      <c r="F1515" s="178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U1515" s="4"/>
      <c r="V1515" s="4"/>
      <c r="W1515" s="4"/>
      <c r="X1515" s="4"/>
      <c r="Y1515" s="4"/>
      <c r="Z1515" s="4"/>
      <c r="AA1515" s="4"/>
      <c r="AB1515" s="4"/>
      <c r="AD1515" s="4"/>
      <c r="AE1515" s="4"/>
      <c r="AF1515" s="4"/>
      <c r="AH1515" s="4"/>
      <c r="AJ1515" s="4"/>
      <c r="AK1515" s="4"/>
      <c r="AL1515" s="4"/>
      <c r="AN1515" s="4"/>
      <c r="AO1515" s="4"/>
      <c r="AP1515" s="4"/>
      <c r="AQ1515" s="4"/>
      <c r="AR1515" s="4"/>
      <c r="AS1515" s="4"/>
      <c r="AT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K1515" s="4"/>
    </row>
    <row r="1516" spans="1:63" x14ac:dyDescent="0.3">
      <c r="A1516" s="103"/>
      <c r="B1516" s="103"/>
      <c r="C1516" s="103"/>
      <c r="D1516" s="208"/>
      <c r="F1516" s="178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U1516" s="4"/>
      <c r="V1516" s="4"/>
      <c r="W1516" s="4"/>
      <c r="X1516" s="4"/>
      <c r="Y1516" s="4"/>
      <c r="Z1516" s="4"/>
      <c r="AA1516" s="4"/>
      <c r="AB1516" s="4"/>
      <c r="AD1516" s="4"/>
      <c r="AE1516" s="4"/>
      <c r="AF1516" s="4"/>
      <c r="AH1516" s="4"/>
      <c r="AJ1516" s="4"/>
      <c r="AK1516" s="4"/>
      <c r="AL1516" s="4"/>
      <c r="AN1516" s="4"/>
      <c r="AO1516" s="4"/>
      <c r="AP1516" s="4"/>
      <c r="AQ1516" s="4"/>
      <c r="AR1516" s="4"/>
      <c r="AS1516" s="4"/>
      <c r="AT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K1516" s="4"/>
    </row>
    <row r="1517" spans="1:63" x14ac:dyDescent="0.3">
      <c r="A1517" s="103"/>
      <c r="B1517" s="103"/>
      <c r="C1517" s="103"/>
      <c r="D1517" s="208"/>
      <c r="F1517" s="178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U1517" s="4"/>
      <c r="V1517" s="4"/>
      <c r="W1517" s="4"/>
      <c r="X1517" s="4"/>
      <c r="Y1517" s="4"/>
      <c r="Z1517" s="4"/>
      <c r="AA1517" s="4"/>
      <c r="AB1517" s="4"/>
      <c r="AD1517" s="4"/>
      <c r="AE1517" s="4"/>
      <c r="AF1517" s="4"/>
      <c r="AH1517" s="4"/>
      <c r="AJ1517" s="4"/>
      <c r="AK1517" s="4"/>
      <c r="AL1517" s="4"/>
      <c r="AN1517" s="4"/>
      <c r="AO1517" s="4"/>
      <c r="AP1517" s="4"/>
      <c r="AQ1517" s="4"/>
      <c r="AR1517" s="4"/>
      <c r="AS1517" s="4"/>
      <c r="AT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K1517" s="4"/>
    </row>
    <row r="1518" spans="1:63" x14ac:dyDescent="0.3">
      <c r="A1518" s="103"/>
      <c r="B1518" s="103"/>
      <c r="C1518" s="103"/>
      <c r="D1518" s="208"/>
      <c r="F1518" s="178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U1518" s="4"/>
      <c r="V1518" s="4"/>
      <c r="W1518" s="4"/>
      <c r="X1518" s="4"/>
      <c r="Y1518" s="4"/>
      <c r="Z1518" s="4"/>
      <c r="AA1518" s="4"/>
      <c r="AB1518" s="4"/>
      <c r="AD1518" s="4"/>
      <c r="AE1518" s="4"/>
      <c r="AF1518" s="4"/>
      <c r="AH1518" s="4"/>
      <c r="AJ1518" s="4"/>
      <c r="AK1518" s="4"/>
      <c r="AL1518" s="4"/>
      <c r="AN1518" s="4"/>
      <c r="AO1518" s="4"/>
      <c r="AP1518" s="4"/>
      <c r="AQ1518" s="4"/>
      <c r="AR1518" s="4"/>
      <c r="AS1518" s="4"/>
      <c r="AT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K1518" s="4"/>
    </row>
    <row r="1519" spans="1:63" x14ac:dyDescent="0.3">
      <c r="A1519" s="103"/>
      <c r="B1519" s="103"/>
      <c r="C1519" s="103"/>
      <c r="D1519" s="208"/>
      <c r="F1519" s="178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U1519" s="4"/>
      <c r="V1519" s="4"/>
      <c r="W1519" s="4"/>
      <c r="X1519" s="4"/>
      <c r="Y1519" s="4"/>
      <c r="Z1519" s="4"/>
      <c r="AA1519" s="4"/>
      <c r="AB1519" s="4"/>
      <c r="AD1519" s="4"/>
      <c r="AE1519" s="4"/>
      <c r="AF1519" s="4"/>
      <c r="AH1519" s="4"/>
      <c r="AJ1519" s="4"/>
      <c r="AK1519" s="4"/>
      <c r="AL1519" s="4"/>
      <c r="AN1519" s="4"/>
      <c r="AO1519" s="4"/>
      <c r="AP1519" s="4"/>
      <c r="AQ1519" s="4"/>
      <c r="AR1519" s="4"/>
      <c r="AS1519" s="4"/>
      <c r="AT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K1519" s="4"/>
    </row>
    <row r="1520" spans="1:63" x14ac:dyDescent="0.3">
      <c r="A1520" s="103"/>
      <c r="B1520" s="103"/>
      <c r="C1520" s="103"/>
      <c r="D1520" s="208"/>
      <c r="F1520" s="178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U1520" s="4"/>
      <c r="V1520" s="4"/>
      <c r="W1520" s="4"/>
      <c r="X1520" s="4"/>
      <c r="Y1520" s="4"/>
      <c r="Z1520" s="4"/>
      <c r="AA1520" s="4"/>
      <c r="AB1520" s="4"/>
      <c r="AD1520" s="4"/>
      <c r="AE1520" s="4"/>
      <c r="AF1520" s="4"/>
      <c r="AH1520" s="4"/>
      <c r="AJ1520" s="4"/>
      <c r="AK1520" s="4"/>
      <c r="AL1520" s="4"/>
      <c r="AN1520" s="4"/>
      <c r="AO1520" s="4"/>
      <c r="AP1520" s="4"/>
      <c r="AQ1520" s="4"/>
      <c r="AR1520" s="4"/>
      <c r="AS1520" s="4"/>
      <c r="AT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K1520" s="4"/>
    </row>
    <row r="1521" spans="1:63" x14ac:dyDescent="0.3">
      <c r="A1521" s="103"/>
      <c r="B1521" s="103"/>
      <c r="C1521" s="103"/>
      <c r="D1521" s="208"/>
      <c r="F1521" s="178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U1521" s="4"/>
      <c r="V1521" s="4"/>
      <c r="W1521" s="4"/>
      <c r="X1521" s="4"/>
      <c r="Y1521" s="4"/>
      <c r="Z1521" s="4"/>
      <c r="AA1521" s="4"/>
      <c r="AB1521" s="4"/>
      <c r="AD1521" s="4"/>
      <c r="AE1521" s="4"/>
      <c r="AF1521" s="4"/>
      <c r="AH1521" s="4"/>
      <c r="AJ1521" s="4"/>
      <c r="AK1521" s="4"/>
      <c r="AL1521" s="4"/>
      <c r="AN1521" s="4"/>
      <c r="AO1521" s="4"/>
      <c r="AP1521" s="4"/>
      <c r="AQ1521" s="4"/>
      <c r="AR1521" s="4"/>
      <c r="AS1521" s="4"/>
      <c r="AT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K1521" s="4"/>
    </row>
    <row r="1522" spans="1:63" x14ac:dyDescent="0.3">
      <c r="A1522" s="103"/>
      <c r="B1522" s="103"/>
      <c r="C1522" s="103"/>
      <c r="D1522" s="208"/>
      <c r="F1522" s="178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U1522" s="4"/>
      <c r="V1522" s="4"/>
      <c r="W1522" s="4"/>
      <c r="X1522" s="4"/>
      <c r="Y1522" s="4"/>
      <c r="Z1522" s="4"/>
      <c r="AA1522" s="4"/>
      <c r="AB1522" s="4"/>
      <c r="AD1522" s="4"/>
      <c r="AE1522" s="4"/>
      <c r="AF1522" s="4"/>
      <c r="AH1522" s="4"/>
      <c r="AJ1522" s="4"/>
      <c r="AK1522" s="4"/>
      <c r="AL1522" s="4"/>
      <c r="AN1522" s="4"/>
      <c r="AO1522" s="4"/>
      <c r="AP1522" s="4"/>
      <c r="AQ1522" s="4"/>
      <c r="AR1522" s="4"/>
      <c r="AS1522" s="4"/>
      <c r="AT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K1522" s="4"/>
    </row>
    <row r="1523" spans="1:63" x14ac:dyDescent="0.3">
      <c r="A1523" s="103"/>
      <c r="B1523" s="103"/>
      <c r="C1523" s="103"/>
      <c r="D1523" s="208"/>
      <c r="F1523" s="178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U1523" s="4"/>
      <c r="V1523" s="4"/>
      <c r="W1523" s="4"/>
      <c r="X1523" s="4"/>
      <c r="Y1523" s="4"/>
      <c r="Z1523" s="4"/>
      <c r="AA1523" s="4"/>
      <c r="AB1523" s="4"/>
      <c r="AD1523" s="4"/>
      <c r="AE1523" s="4"/>
      <c r="AF1523" s="4"/>
      <c r="AH1523" s="4"/>
      <c r="AJ1523" s="4"/>
      <c r="AK1523" s="4"/>
      <c r="AL1523" s="4"/>
      <c r="AN1523" s="4"/>
      <c r="AO1523" s="4"/>
      <c r="AP1523" s="4"/>
      <c r="AQ1523" s="4"/>
      <c r="AR1523" s="4"/>
      <c r="AS1523" s="4"/>
      <c r="AT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K1523" s="4"/>
    </row>
    <row r="1524" spans="1:63" x14ac:dyDescent="0.3">
      <c r="A1524" s="103"/>
      <c r="B1524" s="103"/>
      <c r="C1524" s="103"/>
      <c r="D1524" s="208"/>
      <c r="F1524" s="178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U1524" s="4"/>
      <c r="V1524" s="4"/>
      <c r="W1524" s="4"/>
      <c r="X1524" s="4"/>
      <c r="Y1524" s="4"/>
      <c r="Z1524" s="4"/>
      <c r="AA1524" s="4"/>
      <c r="AB1524" s="4"/>
      <c r="AD1524" s="4"/>
      <c r="AE1524" s="4"/>
      <c r="AF1524" s="4"/>
      <c r="AH1524" s="4"/>
      <c r="AJ1524" s="4"/>
      <c r="AK1524" s="4"/>
      <c r="AL1524" s="4"/>
      <c r="AN1524" s="4"/>
      <c r="AO1524" s="4"/>
      <c r="AP1524" s="4"/>
      <c r="AQ1524" s="4"/>
      <c r="AR1524" s="4"/>
      <c r="AS1524" s="4"/>
      <c r="AT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K1524" s="4"/>
    </row>
    <row r="1525" spans="1:63" x14ac:dyDescent="0.3">
      <c r="A1525" s="103"/>
      <c r="B1525" s="103"/>
      <c r="C1525" s="103"/>
      <c r="D1525" s="208"/>
      <c r="F1525" s="178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U1525" s="4"/>
      <c r="V1525" s="4"/>
      <c r="W1525" s="4"/>
      <c r="X1525" s="4"/>
      <c r="Y1525" s="4"/>
      <c r="Z1525" s="4"/>
      <c r="AA1525" s="4"/>
      <c r="AB1525" s="4"/>
      <c r="AD1525" s="4"/>
      <c r="AE1525" s="4"/>
      <c r="AF1525" s="4"/>
      <c r="AH1525" s="4"/>
      <c r="AJ1525" s="4"/>
      <c r="AK1525" s="4"/>
      <c r="AL1525" s="4"/>
      <c r="AN1525" s="4"/>
      <c r="AO1525" s="4"/>
      <c r="AP1525" s="4"/>
      <c r="AQ1525" s="4"/>
      <c r="AR1525" s="4"/>
      <c r="AS1525" s="4"/>
      <c r="AT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K1525" s="4"/>
    </row>
    <row r="1526" spans="1:63" x14ac:dyDescent="0.3">
      <c r="A1526" s="103"/>
      <c r="B1526" s="103"/>
      <c r="C1526" s="103"/>
      <c r="D1526" s="208"/>
      <c r="F1526" s="178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U1526" s="4"/>
      <c r="V1526" s="4"/>
      <c r="W1526" s="4"/>
      <c r="X1526" s="4"/>
      <c r="Y1526" s="4"/>
      <c r="Z1526" s="4"/>
      <c r="AA1526" s="4"/>
      <c r="AB1526" s="4"/>
      <c r="AD1526" s="4"/>
      <c r="AE1526" s="4"/>
      <c r="AF1526" s="4"/>
      <c r="AH1526" s="4"/>
      <c r="AJ1526" s="4"/>
      <c r="AK1526" s="4"/>
      <c r="AL1526" s="4"/>
      <c r="AN1526" s="4"/>
      <c r="AO1526" s="4"/>
      <c r="AP1526" s="4"/>
      <c r="AQ1526" s="4"/>
      <c r="AR1526" s="4"/>
      <c r="AS1526" s="4"/>
      <c r="AT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K1526" s="4"/>
    </row>
    <row r="1527" spans="1:63" x14ac:dyDescent="0.3">
      <c r="A1527" s="103"/>
      <c r="B1527" s="103"/>
      <c r="C1527" s="103"/>
      <c r="D1527" s="208"/>
      <c r="F1527" s="178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U1527" s="4"/>
      <c r="V1527" s="4"/>
      <c r="W1527" s="4"/>
      <c r="X1527" s="4"/>
      <c r="Y1527" s="4"/>
      <c r="Z1527" s="4"/>
      <c r="AA1527" s="4"/>
      <c r="AB1527" s="4"/>
      <c r="AD1527" s="4"/>
      <c r="AE1527" s="4"/>
      <c r="AF1527" s="4"/>
      <c r="AH1527" s="4"/>
      <c r="AJ1527" s="4"/>
      <c r="AK1527" s="4"/>
      <c r="AL1527" s="4"/>
      <c r="AN1527" s="4"/>
      <c r="AO1527" s="4"/>
      <c r="AP1527" s="4"/>
      <c r="AQ1527" s="4"/>
      <c r="AR1527" s="4"/>
      <c r="AS1527" s="4"/>
      <c r="AT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K1527" s="4"/>
    </row>
    <row r="1528" spans="1:63" x14ac:dyDescent="0.3">
      <c r="A1528" s="103"/>
      <c r="B1528" s="103"/>
      <c r="C1528" s="103"/>
      <c r="D1528" s="208"/>
      <c r="F1528" s="178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U1528" s="4"/>
      <c r="V1528" s="4"/>
      <c r="W1528" s="4"/>
      <c r="X1528" s="4"/>
      <c r="Y1528" s="4"/>
      <c r="Z1528" s="4"/>
      <c r="AA1528" s="4"/>
      <c r="AB1528" s="4"/>
      <c r="AD1528" s="4"/>
      <c r="AE1528" s="4"/>
      <c r="AF1528" s="4"/>
      <c r="AH1528" s="4"/>
      <c r="AJ1528" s="4"/>
      <c r="AK1528" s="4"/>
      <c r="AL1528" s="4"/>
      <c r="AN1528" s="4"/>
      <c r="AO1528" s="4"/>
      <c r="AP1528" s="4"/>
      <c r="AQ1528" s="4"/>
      <c r="AR1528" s="4"/>
      <c r="AS1528" s="4"/>
      <c r="AT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K1528" s="4"/>
    </row>
    <row r="1529" spans="1:63" x14ac:dyDescent="0.3">
      <c r="A1529" s="103"/>
      <c r="B1529" s="103"/>
      <c r="C1529" s="103"/>
      <c r="D1529" s="208"/>
      <c r="F1529" s="178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U1529" s="4"/>
      <c r="V1529" s="4"/>
      <c r="W1529" s="4"/>
      <c r="X1529" s="4"/>
      <c r="Y1529" s="4"/>
      <c r="Z1529" s="4"/>
      <c r="AA1529" s="4"/>
      <c r="AB1529" s="4"/>
      <c r="AD1529" s="4"/>
      <c r="AE1529" s="4"/>
      <c r="AF1529" s="4"/>
      <c r="AH1529" s="4"/>
      <c r="AJ1529" s="4"/>
      <c r="AK1529" s="4"/>
      <c r="AL1529" s="4"/>
      <c r="AN1529" s="4"/>
      <c r="AO1529" s="4"/>
      <c r="AP1529" s="4"/>
      <c r="AQ1529" s="4"/>
      <c r="AR1529" s="4"/>
      <c r="AS1529" s="4"/>
      <c r="AT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K1529" s="4"/>
    </row>
    <row r="1530" spans="1:63" x14ac:dyDescent="0.3">
      <c r="A1530" s="103"/>
      <c r="B1530" s="103"/>
      <c r="C1530" s="103"/>
      <c r="D1530" s="208"/>
      <c r="F1530" s="178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U1530" s="4"/>
      <c r="V1530" s="4"/>
      <c r="W1530" s="4"/>
      <c r="X1530" s="4"/>
      <c r="Y1530" s="4"/>
      <c r="Z1530" s="4"/>
      <c r="AA1530" s="4"/>
      <c r="AB1530" s="4"/>
      <c r="AD1530" s="4"/>
      <c r="AE1530" s="4"/>
      <c r="AF1530" s="4"/>
      <c r="AH1530" s="4"/>
      <c r="AJ1530" s="4"/>
      <c r="AK1530" s="4"/>
      <c r="AL1530" s="4"/>
      <c r="AN1530" s="4"/>
      <c r="AO1530" s="4"/>
      <c r="AP1530" s="4"/>
      <c r="AQ1530" s="4"/>
      <c r="AR1530" s="4"/>
      <c r="AS1530" s="4"/>
      <c r="AT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K1530" s="4"/>
    </row>
    <row r="1531" spans="1:63" x14ac:dyDescent="0.3">
      <c r="A1531" s="103"/>
      <c r="B1531" s="103"/>
      <c r="C1531" s="103"/>
      <c r="D1531" s="208"/>
      <c r="F1531" s="178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U1531" s="4"/>
      <c r="V1531" s="4"/>
      <c r="W1531" s="4"/>
      <c r="X1531" s="4"/>
      <c r="Y1531" s="4"/>
      <c r="Z1531" s="4"/>
      <c r="AA1531" s="4"/>
      <c r="AB1531" s="4"/>
      <c r="AD1531" s="4"/>
      <c r="AE1531" s="4"/>
      <c r="AF1531" s="4"/>
      <c r="AH1531" s="4"/>
      <c r="AJ1531" s="4"/>
      <c r="AK1531" s="4"/>
      <c r="AL1531" s="4"/>
      <c r="AN1531" s="4"/>
      <c r="AO1531" s="4"/>
      <c r="AP1531" s="4"/>
      <c r="AQ1531" s="4"/>
      <c r="AR1531" s="4"/>
      <c r="AS1531" s="4"/>
      <c r="AT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K1531" s="4"/>
    </row>
    <row r="1532" spans="1:63" x14ac:dyDescent="0.3">
      <c r="A1532" s="103"/>
      <c r="B1532" s="103"/>
      <c r="C1532" s="103"/>
      <c r="D1532" s="208"/>
      <c r="F1532" s="178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U1532" s="4"/>
      <c r="V1532" s="4"/>
      <c r="W1532" s="4"/>
      <c r="X1532" s="4"/>
      <c r="Y1532" s="4"/>
      <c r="Z1532" s="4"/>
      <c r="AA1532" s="4"/>
      <c r="AB1532" s="4"/>
      <c r="AD1532" s="4"/>
      <c r="AE1532" s="4"/>
      <c r="AF1532" s="4"/>
      <c r="AH1532" s="4"/>
      <c r="AJ1532" s="4"/>
      <c r="AK1532" s="4"/>
      <c r="AL1532" s="4"/>
      <c r="AN1532" s="4"/>
      <c r="AO1532" s="4"/>
      <c r="AP1532" s="4"/>
      <c r="AQ1532" s="4"/>
      <c r="AR1532" s="4"/>
      <c r="AS1532" s="4"/>
      <c r="AT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K1532" s="4"/>
    </row>
    <row r="1533" spans="1:63" x14ac:dyDescent="0.3">
      <c r="A1533" s="103"/>
      <c r="B1533" s="103"/>
      <c r="C1533" s="103"/>
      <c r="D1533" s="208"/>
      <c r="F1533" s="178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U1533" s="4"/>
      <c r="V1533" s="4"/>
      <c r="W1533" s="4"/>
      <c r="X1533" s="4"/>
      <c r="Y1533" s="4"/>
      <c r="Z1533" s="4"/>
      <c r="AA1533" s="4"/>
      <c r="AB1533" s="4"/>
      <c r="AD1533" s="4"/>
      <c r="AE1533" s="4"/>
      <c r="AF1533" s="4"/>
      <c r="AH1533" s="4"/>
      <c r="AJ1533" s="4"/>
      <c r="AK1533" s="4"/>
      <c r="AL1533" s="4"/>
      <c r="AN1533" s="4"/>
      <c r="AO1533" s="4"/>
      <c r="AP1533" s="4"/>
      <c r="AQ1533" s="4"/>
      <c r="AR1533" s="4"/>
      <c r="AS1533" s="4"/>
      <c r="AT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K1533" s="4"/>
    </row>
    <row r="1534" spans="1:63" x14ac:dyDescent="0.3">
      <c r="A1534" s="103"/>
      <c r="B1534" s="103"/>
      <c r="C1534" s="103"/>
      <c r="D1534" s="208"/>
      <c r="F1534" s="178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U1534" s="4"/>
      <c r="V1534" s="4"/>
      <c r="W1534" s="4"/>
      <c r="X1534" s="4"/>
      <c r="Y1534" s="4"/>
      <c r="Z1534" s="4"/>
      <c r="AA1534" s="4"/>
      <c r="AB1534" s="4"/>
      <c r="AD1534" s="4"/>
      <c r="AE1534" s="4"/>
      <c r="AF1534" s="4"/>
      <c r="AH1534" s="4"/>
      <c r="AJ1534" s="4"/>
      <c r="AK1534" s="4"/>
      <c r="AL1534" s="4"/>
      <c r="AN1534" s="4"/>
      <c r="AO1534" s="4"/>
      <c r="AP1534" s="4"/>
      <c r="AQ1534" s="4"/>
      <c r="AR1534" s="4"/>
      <c r="AS1534" s="4"/>
      <c r="AT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K1534" s="4"/>
    </row>
    <row r="1535" spans="1:63" x14ac:dyDescent="0.3">
      <c r="A1535" s="103"/>
      <c r="B1535" s="103"/>
      <c r="C1535" s="103"/>
      <c r="D1535" s="208"/>
      <c r="F1535" s="178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U1535" s="4"/>
      <c r="V1535" s="4"/>
      <c r="W1535" s="4"/>
      <c r="X1535" s="4"/>
      <c r="Y1535" s="4"/>
      <c r="Z1535" s="4"/>
      <c r="AA1535" s="4"/>
      <c r="AB1535" s="4"/>
      <c r="AD1535" s="4"/>
      <c r="AE1535" s="4"/>
      <c r="AF1535" s="4"/>
      <c r="AH1535" s="4"/>
      <c r="AJ1535" s="4"/>
      <c r="AK1535" s="4"/>
      <c r="AL1535" s="4"/>
      <c r="AN1535" s="4"/>
      <c r="AO1535" s="4"/>
      <c r="AP1535" s="4"/>
      <c r="AQ1535" s="4"/>
      <c r="AR1535" s="4"/>
      <c r="AS1535" s="4"/>
      <c r="AT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K1535" s="4"/>
    </row>
    <row r="1536" spans="1:63" x14ac:dyDescent="0.3">
      <c r="A1536" s="103"/>
      <c r="B1536" s="103"/>
      <c r="C1536" s="103"/>
      <c r="D1536" s="208"/>
      <c r="F1536" s="178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U1536" s="4"/>
      <c r="V1536" s="4"/>
      <c r="W1536" s="4"/>
      <c r="X1536" s="4"/>
      <c r="Y1536" s="4"/>
      <c r="Z1536" s="4"/>
      <c r="AA1536" s="4"/>
      <c r="AB1536" s="4"/>
      <c r="AD1536" s="4"/>
      <c r="AE1536" s="4"/>
      <c r="AF1536" s="4"/>
      <c r="AH1536" s="4"/>
      <c r="AJ1536" s="4"/>
      <c r="AK1536" s="4"/>
      <c r="AL1536" s="4"/>
      <c r="AN1536" s="4"/>
      <c r="AO1536" s="4"/>
      <c r="AP1536" s="4"/>
      <c r="AQ1536" s="4"/>
      <c r="AR1536" s="4"/>
      <c r="AS1536" s="4"/>
      <c r="AT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K1536" s="4"/>
    </row>
    <row r="1537" spans="1:63" x14ac:dyDescent="0.3">
      <c r="A1537" s="103"/>
      <c r="B1537" s="103"/>
      <c r="C1537" s="103"/>
      <c r="D1537" s="208"/>
      <c r="F1537" s="178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U1537" s="4"/>
      <c r="V1537" s="4"/>
      <c r="W1537" s="4"/>
      <c r="X1537" s="4"/>
      <c r="Y1537" s="4"/>
      <c r="Z1537" s="4"/>
      <c r="AA1537" s="4"/>
      <c r="AB1537" s="4"/>
      <c r="AD1537" s="4"/>
      <c r="AE1537" s="4"/>
      <c r="AF1537" s="4"/>
      <c r="AH1537" s="4"/>
      <c r="AJ1537" s="4"/>
      <c r="AK1537" s="4"/>
      <c r="AL1537" s="4"/>
      <c r="AN1537" s="4"/>
      <c r="AO1537" s="4"/>
      <c r="AP1537" s="4"/>
      <c r="AQ1537" s="4"/>
      <c r="AR1537" s="4"/>
      <c r="AS1537" s="4"/>
      <c r="AT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K1537" s="4"/>
    </row>
    <row r="1538" spans="1:63" x14ac:dyDescent="0.3">
      <c r="A1538" s="103"/>
      <c r="B1538" s="103"/>
      <c r="C1538" s="103"/>
      <c r="D1538" s="208"/>
      <c r="F1538" s="178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U1538" s="4"/>
      <c r="V1538" s="4"/>
      <c r="W1538" s="4"/>
      <c r="X1538" s="4"/>
      <c r="Y1538" s="4"/>
      <c r="Z1538" s="4"/>
      <c r="AA1538" s="4"/>
      <c r="AB1538" s="4"/>
      <c r="AD1538" s="4"/>
      <c r="AE1538" s="4"/>
      <c r="AF1538" s="4"/>
      <c r="AH1538" s="4"/>
      <c r="AJ1538" s="4"/>
      <c r="AK1538" s="4"/>
      <c r="AL1538" s="4"/>
      <c r="AN1538" s="4"/>
      <c r="AO1538" s="4"/>
      <c r="AP1538" s="4"/>
      <c r="AQ1538" s="4"/>
      <c r="AR1538" s="4"/>
      <c r="AS1538" s="4"/>
      <c r="AT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K1538" s="4"/>
    </row>
    <row r="1539" spans="1:63" x14ac:dyDescent="0.3">
      <c r="A1539" s="103"/>
      <c r="B1539" s="103"/>
      <c r="C1539" s="103"/>
      <c r="D1539" s="208"/>
      <c r="F1539" s="178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U1539" s="4"/>
      <c r="V1539" s="4"/>
      <c r="W1539" s="4"/>
      <c r="X1539" s="4"/>
      <c r="Y1539" s="4"/>
      <c r="Z1539" s="4"/>
      <c r="AA1539" s="4"/>
      <c r="AB1539" s="4"/>
      <c r="AD1539" s="4"/>
      <c r="AE1539" s="4"/>
      <c r="AF1539" s="4"/>
      <c r="AH1539" s="4"/>
      <c r="AJ1539" s="4"/>
      <c r="AK1539" s="4"/>
      <c r="AL1539" s="4"/>
      <c r="AN1539" s="4"/>
      <c r="AO1539" s="4"/>
      <c r="AP1539" s="4"/>
      <c r="AQ1539" s="4"/>
      <c r="AR1539" s="4"/>
      <c r="AS1539" s="4"/>
      <c r="AT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K1539" s="4"/>
    </row>
    <row r="1540" spans="1:63" x14ac:dyDescent="0.3">
      <c r="A1540" s="103"/>
      <c r="B1540" s="103"/>
      <c r="C1540" s="103"/>
      <c r="D1540" s="208"/>
      <c r="F1540" s="178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U1540" s="4"/>
      <c r="V1540" s="4"/>
      <c r="W1540" s="4"/>
      <c r="X1540" s="4"/>
      <c r="Y1540" s="4"/>
      <c r="Z1540" s="4"/>
      <c r="AA1540" s="4"/>
      <c r="AB1540" s="4"/>
      <c r="AD1540" s="4"/>
      <c r="AE1540" s="4"/>
      <c r="AF1540" s="4"/>
      <c r="AH1540" s="4"/>
      <c r="AJ1540" s="4"/>
      <c r="AK1540" s="4"/>
      <c r="AL1540" s="4"/>
      <c r="AN1540" s="4"/>
      <c r="AO1540" s="4"/>
      <c r="AP1540" s="4"/>
      <c r="AQ1540" s="4"/>
      <c r="AR1540" s="4"/>
      <c r="AS1540" s="4"/>
      <c r="AT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K1540" s="4"/>
    </row>
    <row r="1541" spans="1:63" x14ac:dyDescent="0.3">
      <c r="A1541" s="103"/>
      <c r="B1541" s="103"/>
      <c r="C1541" s="103"/>
      <c r="D1541" s="208"/>
      <c r="F1541" s="178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U1541" s="4"/>
      <c r="V1541" s="4"/>
      <c r="W1541" s="4"/>
      <c r="X1541" s="4"/>
      <c r="Y1541" s="4"/>
      <c r="Z1541" s="4"/>
      <c r="AA1541" s="4"/>
      <c r="AB1541" s="4"/>
      <c r="AD1541" s="4"/>
      <c r="AE1541" s="4"/>
      <c r="AF1541" s="4"/>
      <c r="AH1541" s="4"/>
      <c r="AJ1541" s="4"/>
      <c r="AK1541" s="4"/>
      <c r="AL1541" s="4"/>
      <c r="AN1541" s="4"/>
      <c r="AO1541" s="4"/>
      <c r="AP1541" s="4"/>
      <c r="AQ1541" s="4"/>
      <c r="AR1541" s="4"/>
      <c r="AS1541" s="4"/>
      <c r="AT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K1541" s="4"/>
    </row>
    <row r="1542" spans="1:63" x14ac:dyDescent="0.3">
      <c r="A1542" s="103"/>
      <c r="B1542" s="103"/>
      <c r="C1542" s="103"/>
      <c r="D1542" s="208"/>
      <c r="F1542" s="178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U1542" s="4"/>
      <c r="V1542" s="4"/>
      <c r="W1542" s="4"/>
      <c r="X1542" s="4"/>
      <c r="Y1542" s="4"/>
      <c r="Z1542" s="4"/>
      <c r="AA1542" s="4"/>
      <c r="AB1542" s="4"/>
      <c r="AD1542" s="4"/>
      <c r="AE1542" s="4"/>
      <c r="AF1542" s="4"/>
      <c r="AH1542" s="4"/>
      <c r="AJ1542" s="4"/>
      <c r="AK1542" s="4"/>
      <c r="AL1542" s="4"/>
      <c r="AN1542" s="4"/>
      <c r="AO1542" s="4"/>
      <c r="AP1542" s="4"/>
      <c r="AQ1542" s="4"/>
      <c r="AR1542" s="4"/>
      <c r="AS1542" s="4"/>
      <c r="AT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K1542" s="4"/>
    </row>
    <row r="1543" spans="1:63" x14ac:dyDescent="0.3">
      <c r="A1543" s="103"/>
      <c r="B1543" s="103"/>
      <c r="C1543" s="103"/>
      <c r="D1543" s="208"/>
      <c r="F1543" s="178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U1543" s="4"/>
      <c r="V1543" s="4"/>
      <c r="W1543" s="4"/>
      <c r="X1543" s="4"/>
      <c r="Y1543" s="4"/>
      <c r="Z1543" s="4"/>
      <c r="AA1543" s="4"/>
      <c r="AB1543" s="4"/>
      <c r="AD1543" s="4"/>
      <c r="AE1543" s="4"/>
      <c r="AF1543" s="4"/>
      <c r="AH1543" s="4"/>
      <c r="AJ1543" s="4"/>
      <c r="AK1543" s="4"/>
      <c r="AL1543" s="4"/>
      <c r="AN1543" s="4"/>
      <c r="AO1543" s="4"/>
      <c r="AP1543" s="4"/>
      <c r="AQ1543" s="4"/>
      <c r="AR1543" s="4"/>
      <c r="AS1543" s="4"/>
      <c r="AT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K1543" s="4"/>
    </row>
    <row r="1544" spans="1:63" x14ac:dyDescent="0.3">
      <c r="A1544" s="103"/>
      <c r="B1544" s="103"/>
      <c r="C1544" s="103"/>
      <c r="D1544" s="208"/>
      <c r="F1544" s="178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U1544" s="4"/>
      <c r="V1544" s="4"/>
      <c r="W1544" s="4"/>
      <c r="X1544" s="4"/>
      <c r="Y1544" s="4"/>
      <c r="Z1544" s="4"/>
      <c r="AA1544" s="4"/>
      <c r="AB1544" s="4"/>
      <c r="AD1544" s="4"/>
      <c r="AE1544" s="4"/>
      <c r="AF1544" s="4"/>
      <c r="AH1544" s="4"/>
      <c r="AJ1544" s="4"/>
      <c r="AK1544" s="4"/>
      <c r="AL1544" s="4"/>
      <c r="AN1544" s="4"/>
      <c r="AO1544" s="4"/>
      <c r="AP1544" s="4"/>
      <c r="AQ1544" s="4"/>
      <c r="AR1544" s="4"/>
      <c r="AS1544" s="4"/>
      <c r="AT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K1544" s="4"/>
    </row>
    <row r="1545" spans="1:63" x14ac:dyDescent="0.3">
      <c r="A1545" s="103"/>
      <c r="B1545" s="103"/>
      <c r="C1545" s="103"/>
      <c r="D1545" s="208"/>
      <c r="F1545" s="178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U1545" s="4"/>
      <c r="V1545" s="4"/>
      <c r="W1545" s="4"/>
      <c r="X1545" s="4"/>
      <c r="Y1545" s="4"/>
      <c r="Z1545" s="4"/>
      <c r="AA1545" s="4"/>
      <c r="AB1545" s="4"/>
      <c r="AD1545" s="4"/>
      <c r="AE1545" s="4"/>
      <c r="AF1545" s="4"/>
      <c r="AH1545" s="4"/>
      <c r="AJ1545" s="4"/>
      <c r="AK1545" s="4"/>
      <c r="AL1545" s="4"/>
      <c r="AN1545" s="4"/>
      <c r="AO1545" s="4"/>
      <c r="AP1545" s="4"/>
      <c r="AQ1545" s="4"/>
      <c r="AR1545" s="4"/>
      <c r="AS1545" s="4"/>
      <c r="AT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K1545" s="4"/>
    </row>
    <row r="1546" spans="1:63" x14ac:dyDescent="0.3">
      <c r="A1546" s="103"/>
      <c r="B1546" s="103"/>
      <c r="C1546" s="103"/>
      <c r="D1546" s="208"/>
      <c r="F1546" s="178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U1546" s="4"/>
      <c r="V1546" s="4"/>
      <c r="W1546" s="4"/>
      <c r="X1546" s="4"/>
      <c r="Y1546" s="4"/>
      <c r="Z1546" s="4"/>
      <c r="AA1546" s="4"/>
      <c r="AB1546" s="4"/>
      <c r="AD1546" s="4"/>
      <c r="AE1546" s="4"/>
      <c r="AF1546" s="4"/>
      <c r="AH1546" s="4"/>
      <c r="AJ1546" s="4"/>
      <c r="AK1546" s="4"/>
      <c r="AL1546" s="4"/>
      <c r="AN1546" s="4"/>
      <c r="AO1546" s="4"/>
      <c r="AP1546" s="4"/>
      <c r="AQ1546" s="4"/>
      <c r="AR1546" s="4"/>
      <c r="AS1546" s="4"/>
      <c r="AT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K1546" s="4"/>
    </row>
    <row r="1547" spans="1:63" x14ac:dyDescent="0.3">
      <c r="A1547" s="103"/>
      <c r="B1547" s="103"/>
      <c r="C1547" s="103"/>
      <c r="D1547" s="208"/>
      <c r="F1547" s="178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U1547" s="4"/>
      <c r="V1547" s="4"/>
      <c r="W1547" s="4"/>
      <c r="X1547" s="4"/>
      <c r="Y1547" s="4"/>
      <c r="Z1547" s="4"/>
      <c r="AA1547" s="4"/>
      <c r="AB1547" s="4"/>
      <c r="AD1547" s="4"/>
      <c r="AE1547" s="4"/>
      <c r="AF1547" s="4"/>
      <c r="AH1547" s="4"/>
      <c r="AJ1547" s="4"/>
      <c r="AK1547" s="4"/>
      <c r="AL1547" s="4"/>
      <c r="AN1547" s="4"/>
      <c r="AO1547" s="4"/>
      <c r="AP1547" s="4"/>
      <c r="AQ1547" s="4"/>
      <c r="AR1547" s="4"/>
      <c r="AS1547" s="4"/>
      <c r="AT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K1547" s="4"/>
    </row>
    <row r="1548" spans="1:63" x14ac:dyDescent="0.3">
      <c r="A1548" s="103"/>
      <c r="B1548" s="103"/>
      <c r="C1548" s="103"/>
      <c r="D1548" s="208"/>
      <c r="F1548" s="178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U1548" s="4"/>
      <c r="V1548" s="4"/>
      <c r="W1548" s="4"/>
      <c r="X1548" s="4"/>
      <c r="Y1548" s="4"/>
      <c r="Z1548" s="4"/>
      <c r="AA1548" s="4"/>
      <c r="AB1548" s="4"/>
      <c r="AD1548" s="4"/>
      <c r="AE1548" s="4"/>
      <c r="AF1548" s="4"/>
      <c r="AH1548" s="4"/>
      <c r="AJ1548" s="4"/>
      <c r="AK1548" s="4"/>
      <c r="AL1548" s="4"/>
      <c r="AN1548" s="4"/>
      <c r="AO1548" s="4"/>
      <c r="AP1548" s="4"/>
      <c r="AQ1548" s="4"/>
      <c r="AR1548" s="4"/>
      <c r="AS1548" s="4"/>
      <c r="AT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K1548" s="4"/>
    </row>
    <row r="1549" spans="1:63" x14ac:dyDescent="0.3">
      <c r="A1549" s="103"/>
      <c r="B1549" s="103"/>
      <c r="C1549" s="103"/>
      <c r="D1549" s="208"/>
      <c r="F1549" s="178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U1549" s="4"/>
      <c r="V1549" s="4"/>
      <c r="W1549" s="4"/>
      <c r="X1549" s="4"/>
      <c r="Y1549" s="4"/>
      <c r="Z1549" s="4"/>
      <c r="AA1549" s="4"/>
      <c r="AB1549" s="4"/>
      <c r="AD1549" s="4"/>
      <c r="AE1549" s="4"/>
      <c r="AF1549" s="4"/>
      <c r="AH1549" s="4"/>
      <c r="AJ1549" s="4"/>
      <c r="AK1549" s="4"/>
      <c r="AL1549" s="4"/>
      <c r="AN1549" s="4"/>
      <c r="AO1549" s="4"/>
      <c r="AP1549" s="4"/>
      <c r="AQ1549" s="4"/>
      <c r="AR1549" s="4"/>
      <c r="AS1549" s="4"/>
      <c r="AT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K1549" s="4"/>
    </row>
    <row r="1550" spans="1:63" x14ac:dyDescent="0.3">
      <c r="A1550" s="103"/>
      <c r="B1550" s="103"/>
      <c r="C1550" s="103"/>
      <c r="D1550" s="208"/>
      <c r="F1550" s="178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U1550" s="4"/>
      <c r="V1550" s="4"/>
      <c r="W1550" s="4"/>
      <c r="X1550" s="4"/>
      <c r="Y1550" s="4"/>
      <c r="Z1550" s="4"/>
      <c r="AA1550" s="4"/>
      <c r="AB1550" s="4"/>
      <c r="AD1550" s="4"/>
      <c r="AE1550" s="4"/>
      <c r="AF1550" s="4"/>
      <c r="AH1550" s="4"/>
      <c r="AJ1550" s="4"/>
      <c r="AK1550" s="4"/>
      <c r="AL1550" s="4"/>
      <c r="AN1550" s="4"/>
      <c r="AO1550" s="4"/>
      <c r="AP1550" s="4"/>
      <c r="AQ1550" s="4"/>
      <c r="AR1550" s="4"/>
      <c r="AS1550" s="4"/>
      <c r="AT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K1550" s="4"/>
    </row>
    <row r="1551" spans="1:63" x14ac:dyDescent="0.3">
      <c r="A1551" s="103"/>
      <c r="B1551" s="103"/>
      <c r="C1551" s="103"/>
      <c r="D1551" s="208"/>
      <c r="F1551" s="178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U1551" s="4"/>
      <c r="V1551" s="4"/>
      <c r="W1551" s="4"/>
      <c r="X1551" s="4"/>
      <c r="Y1551" s="4"/>
      <c r="Z1551" s="4"/>
      <c r="AA1551" s="4"/>
      <c r="AB1551" s="4"/>
      <c r="AD1551" s="4"/>
      <c r="AE1551" s="4"/>
      <c r="AF1551" s="4"/>
      <c r="AH1551" s="4"/>
      <c r="AJ1551" s="4"/>
      <c r="AK1551" s="4"/>
      <c r="AL1551" s="4"/>
      <c r="AN1551" s="4"/>
      <c r="AO1551" s="4"/>
      <c r="AP1551" s="4"/>
      <c r="AQ1551" s="4"/>
      <c r="AR1551" s="4"/>
      <c r="AS1551" s="4"/>
      <c r="AT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K1551" s="4"/>
    </row>
    <row r="1552" spans="1:63" x14ac:dyDescent="0.3">
      <c r="A1552" s="103"/>
      <c r="B1552" s="103"/>
      <c r="C1552" s="103"/>
      <c r="D1552" s="208"/>
      <c r="F1552" s="178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U1552" s="4"/>
      <c r="V1552" s="4"/>
      <c r="W1552" s="4"/>
      <c r="X1552" s="4"/>
      <c r="Y1552" s="4"/>
      <c r="Z1552" s="4"/>
      <c r="AA1552" s="4"/>
      <c r="AB1552" s="4"/>
      <c r="AD1552" s="4"/>
      <c r="AE1552" s="4"/>
      <c r="AF1552" s="4"/>
      <c r="AH1552" s="4"/>
      <c r="AJ1552" s="4"/>
      <c r="AK1552" s="4"/>
      <c r="AL1552" s="4"/>
      <c r="AN1552" s="4"/>
      <c r="AO1552" s="4"/>
      <c r="AP1552" s="4"/>
      <c r="AQ1552" s="4"/>
      <c r="AR1552" s="4"/>
      <c r="AS1552" s="4"/>
      <c r="AT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K1552" s="4"/>
    </row>
    <row r="1553" spans="1:63" x14ac:dyDescent="0.3">
      <c r="A1553" s="103"/>
      <c r="B1553" s="103"/>
      <c r="C1553" s="103"/>
      <c r="D1553" s="208"/>
      <c r="F1553" s="178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U1553" s="4"/>
      <c r="V1553" s="4"/>
      <c r="W1553" s="4"/>
      <c r="X1553" s="4"/>
      <c r="Y1553" s="4"/>
      <c r="Z1553" s="4"/>
      <c r="AA1553" s="4"/>
      <c r="AB1553" s="4"/>
      <c r="AD1553" s="4"/>
      <c r="AE1553" s="4"/>
      <c r="AF1553" s="4"/>
      <c r="AH1553" s="4"/>
      <c r="AJ1553" s="4"/>
      <c r="AK1553" s="4"/>
      <c r="AL1553" s="4"/>
      <c r="AN1553" s="4"/>
      <c r="AO1553" s="4"/>
      <c r="AP1553" s="4"/>
      <c r="AQ1553" s="4"/>
      <c r="AR1553" s="4"/>
      <c r="AS1553" s="4"/>
      <c r="AT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K1553" s="4"/>
    </row>
    <row r="1554" spans="1:63" x14ac:dyDescent="0.3">
      <c r="A1554" s="103"/>
      <c r="B1554" s="103"/>
      <c r="C1554" s="103"/>
      <c r="D1554" s="208"/>
      <c r="F1554" s="178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U1554" s="4"/>
      <c r="V1554" s="4"/>
      <c r="W1554" s="4"/>
      <c r="X1554" s="4"/>
      <c r="Y1554" s="4"/>
      <c r="Z1554" s="4"/>
      <c r="AA1554" s="4"/>
      <c r="AB1554" s="4"/>
      <c r="AD1554" s="4"/>
      <c r="AE1554" s="4"/>
      <c r="AF1554" s="4"/>
      <c r="AH1554" s="4"/>
      <c r="AJ1554" s="4"/>
      <c r="AK1554" s="4"/>
      <c r="AL1554" s="4"/>
      <c r="AN1554" s="4"/>
      <c r="AO1554" s="4"/>
      <c r="AP1554" s="4"/>
      <c r="AQ1554" s="4"/>
      <c r="AR1554" s="4"/>
      <c r="AS1554" s="4"/>
      <c r="AT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K1554" s="4"/>
    </row>
    <row r="1555" spans="1:63" x14ac:dyDescent="0.3">
      <c r="A1555" s="103"/>
      <c r="B1555" s="103"/>
      <c r="C1555" s="103"/>
      <c r="D1555" s="208"/>
      <c r="F1555" s="178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U1555" s="4"/>
      <c r="V1555" s="4"/>
      <c r="W1555" s="4"/>
      <c r="X1555" s="4"/>
      <c r="Y1555" s="4"/>
      <c r="Z1555" s="4"/>
      <c r="AA1555" s="4"/>
      <c r="AB1555" s="4"/>
      <c r="AD1555" s="4"/>
      <c r="AE1555" s="4"/>
      <c r="AF1555" s="4"/>
      <c r="AH1555" s="4"/>
      <c r="AJ1555" s="4"/>
      <c r="AK1555" s="4"/>
      <c r="AL1555" s="4"/>
      <c r="AN1555" s="4"/>
      <c r="AO1555" s="4"/>
      <c r="AP1555" s="4"/>
      <c r="AQ1555" s="4"/>
      <c r="AR1555" s="4"/>
      <c r="AS1555" s="4"/>
      <c r="AT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K1555" s="4"/>
    </row>
    <row r="1556" spans="1:63" x14ac:dyDescent="0.3">
      <c r="A1556" s="103"/>
      <c r="B1556" s="103"/>
      <c r="C1556" s="103"/>
      <c r="D1556" s="208"/>
      <c r="F1556" s="178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U1556" s="4"/>
      <c r="V1556" s="4"/>
      <c r="W1556" s="4"/>
      <c r="X1556" s="4"/>
      <c r="Y1556" s="4"/>
      <c r="Z1556" s="4"/>
      <c r="AA1556" s="4"/>
      <c r="AB1556" s="4"/>
      <c r="AD1556" s="4"/>
      <c r="AE1556" s="4"/>
      <c r="AF1556" s="4"/>
      <c r="AH1556" s="4"/>
      <c r="AJ1556" s="4"/>
      <c r="AK1556" s="4"/>
      <c r="AL1556" s="4"/>
      <c r="AN1556" s="4"/>
      <c r="AO1556" s="4"/>
      <c r="AP1556" s="4"/>
      <c r="AQ1556" s="4"/>
      <c r="AR1556" s="4"/>
      <c r="AS1556" s="4"/>
      <c r="AT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K1556" s="4"/>
    </row>
    <row r="1557" spans="1:63" x14ac:dyDescent="0.3">
      <c r="A1557" s="103"/>
      <c r="B1557" s="103"/>
      <c r="C1557" s="103"/>
      <c r="D1557" s="208"/>
      <c r="F1557" s="178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U1557" s="4"/>
      <c r="V1557" s="4"/>
      <c r="W1557" s="4"/>
      <c r="X1557" s="4"/>
      <c r="Y1557" s="4"/>
      <c r="Z1557" s="4"/>
      <c r="AA1557" s="4"/>
      <c r="AB1557" s="4"/>
      <c r="AD1557" s="4"/>
      <c r="AE1557" s="4"/>
      <c r="AF1557" s="4"/>
      <c r="AH1557" s="4"/>
      <c r="AJ1557" s="4"/>
      <c r="AK1557" s="4"/>
      <c r="AL1557" s="4"/>
      <c r="AN1557" s="4"/>
      <c r="AO1557" s="4"/>
      <c r="AP1557" s="4"/>
      <c r="AQ1557" s="4"/>
      <c r="AR1557" s="4"/>
      <c r="AS1557" s="4"/>
      <c r="AT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K1557" s="4"/>
    </row>
    <row r="1558" spans="1:63" x14ac:dyDescent="0.3">
      <c r="A1558" s="103"/>
      <c r="B1558" s="103"/>
      <c r="C1558" s="103"/>
      <c r="D1558" s="208"/>
      <c r="F1558" s="178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U1558" s="4"/>
      <c r="V1558" s="4"/>
      <c r="W1558" s="4"/>
      <c r="X1558" s="4"/>
      <c r="Y1558" s="4"/>
      <c r="Z1558" s="4"/>
      <c r="AA1558" s="4"/>
      <c r="AB1558" s="4"/>
      <c r="AD1558" s="4"/>
      <c r="AE1558" s="4"/>
      <c r="AF1558" s="4"/>
      <c r="AH1558" s="4"/>
      <c r="AJ1558" s="4"/>
      <c r="AK1558" s="4"/>
      <c r="AL1558" s="4"/>
      <c r="AN1558" s="4"/>
      <c r="AO1558" s="4"/>
      <c r="AP1558" s="4"/>
      <c r="AQ1558" s="4"/>
      <c r="AR1558" s="4"/>
      <c r="AS1558" s="4"/>
      <c r="AT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K1558" s="4"/>
    </row>
    <row r="1559" spans="1:63" x14ac:dyDescent="0.3">
      <c r="A1559" s="103"/>
      <c r="B1559" s="103"/>
      <c r="C1559" s="103"/>
      <c r="D1559" s="208"/>
      <c r="F1559" s="178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U1559" s="4"/>
      <c r="V1559" s="4"/>
      <c r="W1559" s="4"/>
      <c r="X1559" s="4"/>
      <c r="Y1559" s="4"/>
      <c r="Z1559" s="4"/>
      <c r="AA1559" s="4"/>
      <c r="AB1559" s="4"/>
      <c r="AD1559" s="4"/>
      <c r="AE1559" s="4"/>
      <c r="AF1559" s="4"/>
      <c r="AH1559" s="4"/>
      <c r="AJ1559" s="4"/>
      <c r="AK1559" s="4"/>
      <c r="AL1559" s="4"/>
      <c r="AN1559" s="4"/>
      <c r="AO1559" s="4"/>
      <c r="AP1559" s="4"/>
      <c r="AQ1559" s="4"/>
      <c r="AR1559" s="4"/>
      <c r="AS1559" s="4"/>
      <c r="AT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K1559" s="4"/>
    </row>
    <row r="1560" spans="1:63" x14ac:dyDescent="0.3">
      <c r="A1560" s="103"/>
      <c r="B1560" s="103"/>
      <c r="C1560" s="103"/>
      <c r="D1560" s="208"/>
      <c r="F1560" s="178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U1560" s="4"/>
      <c r="V1560" s="4"/>
      <c r="W1560" s="4"/>
      <c r="X1560" s="4"/>
      <c r="Y1560" s="4"/>
      <c r="Z1560" s="4"/>
      <c r="AA1560" s="4"/>
      <c r="AB1560" s="4"/>
      <c r="AD1560" s="4"/>
      <c r="AE1560" s="4"/>
      <c r="AF1560" s="4"/>
      <c r="AH1560" s="4"/>
      <c r="AJ1560" s="4"/>
      <c r="AK1560" s="4"/>
      <c r="AL1560" s="4"/>
      <c r="AN1560" s="4"/>
      <c r="AO1560" s="4"/>
      <c r="AP1560" s="4"/>
      <c r="AQ1560" s="4"/>
      <c r="AR1560" s="4"/>
      <c r="AS1560" s="4"/>
      <c r="AT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K1560" s="4"/>
    </row>
    <row r="1561" spans="1:63" x14ac:dyDescent="0.3">
      <c r="A1561" s="103"/>
      <c r="B1561" s="103"/>
      <c r="C1561" s="103"/>
      <c r="D1561" s="208"/>
      <c r="F1561" s="178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U1561" s="4"/>
      <c r="V1561" s="4"/>
      <c r="W1561" s="4"/>
      <c r="X1561" s="4"/>
      <c r="Y1561" s="4"/>
      <c r="Z1561" s="4"/>
      <c r="AA1561" s="4"/>
      <c r="AB1561" s="4"/>
      <c r="AD1561" s="4"/>
      <c r="AE1561" s="4"/>
      <c r="AF1561" s="4"/>
      <c r="AH1561" s="4"/>
      <c r="AJ1561" s="4"/>
      <c r="AK1561" s="4"/>
      <c r="AL1561" s="4"/>
      <c r="AN1561" s="4"/>
      <c r="AO1561" s="4"/>
      <c r="AP1561" s="4"/>
      <c r="AQ1561" s="4"/>
      <c r="AR1561" s="4"/>
      <c r="AS1561" s="4"/>
      <c r="AT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K1561" s="4"/>
    </row>
    <row r="1562" spans="1:63" x14ac:dyDescent="0.3">
      <c r="A1562" s="103"/>
      <c r="B1562" s="103"/>
      <c r="C1562" s="103"/>
      <c r="D1562" s="208"/>
      <c r="F1562" s="178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U1562" s="4"/>
      <c r="V1562" s="4"/>
      <c r="W1562" s="4"/>
      <c r="X1562" s="4"/>
      <c r="Y1562" s="4"/>
      <c r="Z1562" s="4"/>
      <c r="AA1562" s="4"/>
      <c r="AB1562" s="4"/>
      <c r="AD1562" s="4"/>
      <c r="AE1562" s="4"/>
      <c r="AF1562" s="4"/>
      <c r="AH1562" s="4"/>
      <c r="AJ1562" s="4"/>
      <c r="AK1562" s="4"/>
      <c r="AL1562" s="4"/>
      <c r="AN1562" s="4"/>
      <c r="AO1562" s="4"/>
      <c r="AP1562" s="4"/>
      <c r="AQ1562" s="4"/>
      <c r="AR1562" s="4"/>
      <c r="AS1562" s="4"/>
      <c r="AT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K1562" s="4"/>
    </row>
    <row r="1563" spans="1:63" x14ac:dyDescent="0.3">
      <c r="A1563" s="103"/>
      <c r="B1563" s="103"/>
      <c r="C1563" s="103"/>
      <c r="D1563" s="208"/>
      <c r="F1563" s="178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U1563" s="4"/>
      <c r="V1563" s="4"/>
      <c r="W1563" s="4"/>
      <c r="X1563" s="4"/>
      <c r="Y1563" s="4"/>
      <c r="Z1563" s="4"/>
      <c r="AA1563" s="4"/>
      <c r="AB1563" s="4"/>
      <c r="AD1563" s="4"/>
      <c r="AE1563" s="4"/>
      <c r="AF1563" s="4"/>
      <c r="AH1563" s="4"/>
      <c r="AJ1563" s="4"/>
      <c r="AK1563" s="4"/>
      <c r="AL1563" s="4"/>
      <c r="AN1563" s="4"/>
      <c r="AO1563" s="4"/>
      <c r="AP1563" s="4"/>
      <c r="AQ1563" s="4"/>
      <c r="AR1563" s="4"/>
      <c r="AS1563" s="4"/>
      <c r="AT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K1563" s="4"/>
    </row>
    <row r="1564" spans="1:63" x14ac:dyDescent="0.3">
      <c r="A1564" s="103"/>
      <c r="B1564" s="103"/>
      <c r="C1564" s="103"/>
      <c r="D1564" s="208"/>
      <c r="F1564" s="178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U1564" s="4"/>
      <c r="V1564" s="4"/>
      <c r="W1564" s="4"/>
      <c r="X1564" s="4"/>
      <c r="Y1564" s="4"/>
      <c r="Z1564" s="4"/>
      <c r="AA1564" s="4"/>
      <c r="AB1564" s="4"/>
      <c r="AD1564" s="4"/>
      <c r="AE1564" s="4"/>
      <c r="AF1564" s="4"/>
      <c r="AH1564" s="4"/>
      <c r="AJ1564" s="4"/>
      <c r="AK1564" s="4"/>
      <c r="AL1564" s="4"/>
      <c r="AN1564" s="4"/>
      <c r="AO1564" s="4"/>
      <c r="AP1564" s="4"/>
      <c r="AQ1564" s="4"/>
      <c r="AR1564" s="4"/>
      <c r="AS1564" s="4"/>
      <c r="AT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K1564" s="4"/>
    </row>
    <row r="1565" spans="1:63" x14ac:dyDescent="0.3">
      <c r="A1565" s="103"/>
      <c r="B1565" s="103"/>
      <c r="C1565" s="103"/>
      <c r="D1565" s="208"/>
      <c r="F1565" s="178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U1565" s="4"/>
      <c r="V1565" s="4"/>
      <c r="W1565" s="4"/>
      <c r="X1565" s="4"/>
      <c r="Y1565" s="4"/>
      <c r="Z1565" s="4"/>
      <c r="AA1565" s="4"/>
      <c r="AB1565" s="4"/>
      <c r="AD1565" s="4"/>
      <c r="AE1565" s="4"/>
      <c r="AF1565" s="4"/>
      <c r="AH1565" s="4"/>
      <c r="AJ1565" s="4"/>
      <c r="AK1565" s="4"/>
      <c r="AL1565" s="4"/>
      <c r="AN1565" s="4"/>
      <c r="AO1565" s="4"/>
      <c r="AP1565" s="4"/>
      <c r="AQ1565" s="4"/>
      <c r="AR1565" s="4"/>
      <c r="AS1565" s="4"/>
      <c r="AT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K1565" s="4"/>
    </row>
    <row r="1566" spans="1:63" x14ac:dyDescent="0.3">
      <c r="A1566" s="103"/>
      <c r="B1566" s="103"/>
      <c r="C1566" s="103"/>
      <c r="D1566" s="208"/>
      <c r="F1566" s="178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U1566" s="4"/>
      <c r="V1566" s="4"/>
      <c r="W1566" s="4"/>
      <c r="X1566" s="4"/>
      <c r="Y1566" s="4"/>
      <c r="Z1566" s="4"/>
      <c r="AA1566" s="4"/>
      <c r="AB1566" s="4"/>
      <c r="AD1566" s="4"/>
      <c r="AE1566" s="4"/>
      <c r="AF1566" s="4"/>
      <c r="AH1566" s="4"/>
      <c r="AJ1566" s="4"/>
      <c r="AK1566" s="4"/>
      <c r="AL1566" s="4"/>
      <c r="AN1566" s="4"/>
      <c r="AO1566" s="4"/>
      <c r="AP1566" s="4"/>
      <c r="AQ1566" s="4"/>
      <c r="AR1566" s="4"/>
      <c r="AS1566" s="4"/>
      <c r="AT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K1566" s="4"/>
    </row>
    <row r="1567" spans="1:63" x14ac:dyDescent="0.3">
      <c r="A1567" s="103"/>
      <c r="B1567" s="103"/>
      <c r="C1567" s="103"/>
      <c r="D1567" s="208"/>
      <c r="F1567" s="178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U1567" s="4"/>
      <c r="V1567" s="4"/>
      <c r="W1567" s="4"/>
      <c r="X1567" s="4"/>
      <c r="Y1567" s="4"/>
      <c r="Z1567" s="4"/>
      <c r="AA1567" s="4"/>
      <c r="AB1567" s="4"/>
      <c r="AD1567" s="4"/>
      <c r="AE1567" s="4"/>
      <c r="AF1567" s="4"/>
      <c r="AH1567" s="4"/>
      <c r="AJ1567" s="4"/>
      <c r="AK1567" s="4"/>
      <c r="AL1567" s="4"/>
      <c r="AN1567" s="4"/>
      <c r="AO1567" s="4"/>
      <c r="AP1567" s="4"/>
      <c r="AQ1567" s="4"/>
      <c r="AR1567" s="4"/>
      <c r="AS1567" s="4"/>
      <c r="AT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K1567" s="4"/>
    </row>
    <row r="1568" spans="1:63" x14ac:dyDescent="0.3">
      <c r="A1568" s="103"/>
      <c r="B1568" s="103"/>
      <c r="C1568" s="103"/>
      <c r="D1568" s="208"/>
      <c r="F1568" s="178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U1568" s="4"/>
      <c r="V1568" s="4"/>
      <c r="W1568" s="4"/>
      <c r="X1568" s="4"/>
      <c r="Y1568" s="4"/>
      <c r="Z1568" s="4"/>
      <c r="AA1568" s="4"/>
      <c r="AB1568" s="4"/>
      <c r="AD1568" s="4"/>
      <c r="AE1568" s="4"/>
      <c r="AF1568" s="4"/>
      <c r="AH1568" s="4"/>
      <c r="AJ1568" s="4"/>
      <c r="AK1568" s="4"/>
      <c r="AL1568" s="4"/>
      <c r="AN1568" s="4"/>
      <c r="AO1568" s="4"/>
      <c r="AP1568" s="4"/>
      <c r="AQ1568" s="4"/>
      <c r="AR1568" s="4"/>
      <c r="AS1568" s="4"/>
      <c r="AT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K1568" s="4"/>
    </row>
    <row r="1569" spans="1:63" x14ac:dyDescent="0.3">
      <c r="A1569" s="103"/>
      <c r="B1569" s="103"/>
      <c r="C1569" s="103"/>
      <c r="D1569" s="208"/>
      <c r="F1569" s="178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U1569" s="4"/>
      <c r="V1569" s="4"/>
      <c r="W1569" s="4"/>
      <c r="X1569" s="4"/>
      <c r="Y1569" s="4"/>
      <c r="Z1569" s="4"/>
      <c r="AA1569" s="4"/>
      <c r="AB1569" s="4"/>
      <c r="AD1569" s="4"/>
      <c r="AE1569" s="4"/>
      <c r="AF1569" s="4"/>
      <c r="AH1569" s="4"/>
      <c r="AJ1569" s="4"/>
      <c r="AK1569" s="4"/>
      <c r="AL1569" s="4"/>
      <c r="AN1569" s="4"/>
      <c r="AO1569" s="4"/>
      <c r="AP1569" s="4"/>
      <c r="AQ1569" s="4"/>
      <c r="AR1569" s="4"/>
      <c r="AS1569" s="4"/>
      <c r="AT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K1569" s="4"/>
    </row>
    <row r="1570" spans="1:63" x14ac:dyDescent="0.3">
      <c r="A1570" s="103"/>
      <c r="B1570" s="103"/>
      <c r="C1570" s="103"/>
      <c r="D1570" s="208"/>
      <c r="F1570" s="178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U1570" s="4"/>
      <c r="V1570" s="4"/>
      <c r="W1570" s="4"/>
      <c r="X1570" s="4"/>
      <c r="Y1570" s="4"/>
      <c r="Z1570" s="4"/>
      <c r="AA1570" s="4"/>
      <c r="AB1570" s="4"/>
      <c r="AD1570" s="4"/>
      <c r="AE1570" s="4"/>
      <c r="AF1570" s="4"/>
      <c r="AH1570" s="4"/>
      <c r="AJ1570" s="4"/>
      <c r="AK1570" s="4"/>
      <c r="AL1570" s="4"/>
      <c r="AN1570" s="4"/>
      <c r="AO1570" s="4"/>
      <c r="AP1570" s="4"/>
      <c r="AQ1570" s="4"/>
      <c r="AR1570" s="4"/>
      <c r="AS1570" s="4"/>
      <c r="AT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K1570" s="4"/>
    </row>
    <row r="1571" spans="1:63" x14ac:dyDescent="0.3">
      <c r="A1571" s="103"/>
      <c r="B1571" s="103"/>
      <c r="C1571" s="103"/>
      <c r="D1571" s="208"/>
      <c r="F1571" s="178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U1571" s="4"/>
      <c r="V1571" s="4"/>
      <c r="W1571" s="4"/>
      <c r="X1571" s="4"/>
      <c r="Y1571" s="4"/>
      <c r="Z1571" s="4"/>
      <c r="AA1571" s="4"/>
      <c r="AB1571" s="4"/>
      <c r="AD1571" s="4"/>
      <c r="AE1571" s="4"/>
      <c r="AF1571" s="4"/>
      <c r="AH1571" s="4"/>
      <c r="AJ1571" s="4"/>
      <c r="AK1571" s="4"/>
      <c r="AL1571" s="4"/>
      <c r="AN1571" s="4"/>
      <c r="AO1571" s="4"/>
      <c r="AP1571" s="4"/>
      <c r="AQ1571" s="4"/>
      <c r="AR1571" s="4"/>
      <c r="AS1571" s="4"/>
      <c r="AT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K1571" s="4"/>
    </row>
    <row r="1572" spans="1:63" x14ac:dyDescent="0.3">
      <c r="A1572" s="103"/>
      <c r="B1572" s="103"/>
      <c r="C1572" s="103"/>
      <c r="D1572" s="208"/>
      <c r="F1572" s="178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U1572" s="4"/>
      <c r="V1572" s="4"/>
      <c r="W1572" s="4"/>
      <c r="X1572" s="4"/>
      <c r="Y1572" s="4"/>
      <c r="Z1572" s="4"/>
      <c r="AA1572" s="4"/>
      <c r="AB1572" s="4"/>
      <c r="AD1572" s="4"/>
      <c r="AE1572" s="4"/>
      <c r="AF1572" s="4"/>
      <c r="AH1572" s="4"/>
      <c r="AJ1572" s="4"/>
      <c r="AK1572" s="4"/>
      <c r="AL1572" s="4"/>
      <c r="AN1572" s="4"/>
      <c r="AO1572" s="4"/>
      <c r="AP1572" s="4"/>
      <c r="AQ1572" s="4"/>
      <c r="AR1572" s="4"/>
      <c r="AS1572" s="4"/>
      <c r="AT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K1572" s="4"/>
    </row>
    <row r="1573" spans="1:63" x14ac:dyDescent="0.3">
      <c r="A1573" s="103"/>
      <c r="B1573" s="103"/>
      <c r="C1573" s="103"/>
      <c r="D1573" s="208"/>
      <c r="F1573" s="178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U1573" s="4"/>
      <c r="V1573" s="4"/>
      <c r="W1573" s="4"/>
      <c r="X1573" s="4"/>
      <c r="Y1573" s="4"/>
      <c r="Z1573" s="4"/>
      <c r="AA1573" s="4"/>
      <c r="AB1573" s="4"/>
      <c r="AD1573" s="4"/>
      <c r="AE1573" s="4"/>
      <c r="AF1573" s="4"/>
      <c r="AH1573" s="4"/>
      <c r="AJ1573" s="4"/>
      <c r="AK1573" s="4"/>
      <c r="AL1573" s="4"/>
      <c r="AN1573" s="4"/>
      <c r="AO1573" s="4"/>
      <c r="AP1573" s="4"/>
      <c r="AQ1573" s="4"/>
      <c r="AR1573" s="4"/>
      <c r="AS1573" s="4"/>
      <c r="AT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K1573" s="4"/>
    </row>
    <row r="1574" spans="1:63" x14ac:dyDescent="0.3">
      <c r="A1574" s="103"/>
      <c r="B1574" s="103"/>
      <c r="C1574" s="103"/>
      <c r="D1574" s="208"/>
      <c r="F1574" s="178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U1574" s="4"/>
      <c r="V1574" s="4"/>
      <c r="W1574" s="4"/>
      <c r="X1574" s="4"/>
      <c r="Y1574" s="4"/>
      <c r="Z1574" s="4"/>
      <c r="AA1574" s="4"/>
      <c r="AB1574" s="4"/>
      <c r="AD1574" s="4"/>
      <c r="AE1574" s="4"/>
      <c r="AF1574" s="4"/>
      <c r="AH1574" s="4"/>
      <c r="AJ1574" s="4"/>
      <c r="AK1574" s="4"/>
      <c r="AL1574" s="4"/>
      <c r="AN1574" s="4"/>
      <c r="AO1574" s="4"/>
      <c r="AP1574" s="4"/>
      <c r="AQ1574" s="4"/>
      <c r="AR1574" s="4"/>
      <c r="AS1574" s="4"/>
      <c r="AT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K1574" s="4"/>
    </row>
    <row r="1575" spans="1:63" x14ac:dyDescent="0.3">
      <c r="A1575" s="103"/>
      <c r="B1575" s="103"/>
      <c r="C1575" s="103"/>
      <c r="D1575" s="208"/>
      <c r="F1575" s="178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U1575" s="4"/>
      <c r="V1575" s="4"/>
      <c r="W1575" s="4"/>
      <c r="X1575" s="4"/>
      <c r="Y1575" s="4"/>
      <c r="Z1575" s="4"/>
      <c r="AA1575" s="4"/>
      <c r="AB1575" s="4"/>
      <c r="AD1575" s="4"/>
      <c r="AE1575" s="4"/>
      <c r="AF1575" s="4"/>
      <c r="AH1575" s="4"/>
      <c r="AJ1575" s="4"/>
      <c r="AK1575" s="4"/>
      <c r="AL1575" s="4"/>
      <c r="AN1575" s="4"/>
      <c r="AO1575" s="4"/>
      <c r="AP1575" s="4"/>
      <c r="AQ1575" s="4"/>
      <c r="AR1575" s="4"/>
      <c r="AS1575" s="4"/>
      <c r="AT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K1575" s="4"/>
    </row>
    <row r="1576" spans="1:63" x14ac:dyDescent="0.3">
      <c r="A1576" s="103"/>
      <c r="B1576" s="103"/>
      <c r="C1576" s="103"/>
      <c r="D1576" s="208"/>
      <c r="F1576" s="178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U1576" s="4"/>
      <c r="V1576" s="4"/>
      <c r="W1576" s="4"/>
      <c r="X1576" s="4"/>
      <c r="Y1576" s="4"/>
      <c r="Z1576" s="4"/>
      <c r="AA1576" s="4"/>
      <c r="AB1576" s="4"/>
      <c r="AD1576" s="4"/>
      <c r="AE1576" s="4"/>
      <c r="AF1576" s="4"/>
      <c r="AH1576" s="4"/>
      <c r="AJ1576" s="4"/>
      <c r="AK1576" s="4"/>
      <c r="AL1576" s="4"/>
      <c r="AN1576" s="4"/>
      <c r="AO1576" s="4"/>
      <c r="AP1576" s="4"/>
      <c r="AQ1576" s="4"/>
      <c r="AR1576" s="4"/>
      <c r="AS1576" s="4"/>
      <c r="AT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K1576" s="4"/>
    </row>
    <row r="1577" spans="1:63" x14ac:dyDescent="0.3">
      <c r="A1577" s="103"/>
      <c r="B1577" s="103"/>
      <c r="C1577" s="103"/>
      <c r="D1577" s="208"/>
      <c r="F1577" s="178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U1577" s="4"/>
      <c r="V1577" s="4"/>
      <c r="W1577" s="4"/>
      <c r="X1577" s="4"/>
      <c r="Y1577" s="4"/>
      <c r="Z1577" s="4"/>
      <c r="AA1577" s="4"/>
      <c r="AB1577" s="4"/>
      <c r="AD1577" s="4"/>
      <c r="AE1577" s="4"/>
      <c r="AF1577" s="4"/>
      <c r="AH1577" s="4"/>
      <c r="AJ1577" s="4"/>
      <c r="AK1577" s="4"/>
      <c r="AL1577" s="4"/>
      <c r="AN1577" s="4"/>
      <c r="AO1577" s="4"/>
      <c r="AP1577" s="4"/>
      <c r="AQ1577" s="4"/>
      <c r="AR1577" s="4"/>
      <c r="AS1577" s="4"/>
      <c r="AT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K1577" s="4"/>
    </row>
    <row r="1578" spans="1:63" x14ac:dyDescent="0.3">
      <c r="A1578" s="103"/>
      <c r="B1578" s="103"/>
      <c r="C1578" s="103"/>
      <c r="D1578" s="208"/>
      <c r="F1578" s="178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U1578" s="4"/>
      <c r="V1578" s="4"/>
      <c r="W1578" s="4"/>
      <c r="X1578" s="4"/>
      <c r="Y1578" s="4"/>
      <c r="Z1578" s="4"/>
      <c r="AA1578" s="4"/>
      <c r="AB1578" s="4"/>
      <c r="AD1578" s="4"/>
      <c r="AE1578" s="4"/>
      <c r="AF1578" s="4"/>
      <c r="AH1578" s="4"/>
      <c r="AJ1578" s="4"/>
      <c r="AK1578" s="4"/>
      <c r="AL1578" s="4"/>
      <c r="AN1578" s="4"/>
      <c r="AO1578" s="4"/>
      <c r="AP1578" s="4"/>
      <c r="AQ1578" s="4"/>
      <c r="AR1578" s="4"/>
      <c r="AS1578" s="4"/>
      <c r="AT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K1578" s="4"/>
    </row>
    <row r="1579" spans="1:63" x14ac:dyDescent="0.3">
      <c r="A1579" s="103"/>
      <c r="B1579" s="103"/>
      <c r="C1579" s="103"/>
      <c r="D1579" s="208"/>
      <c r="F1579" s="178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U1579" s="4"/>
      <c r="V1579" s="4"/>
      <c r="W1579" s="4"/>
      <c r="X1579" s="4"/>
      <c r="Y1579" s="4"/>
      <c r="Z1579" s="4"/>
      <c r="AA1579" s="4"/>
      <c r="AB1579" s="4"/>
      <c r="AD1579" s="4"/>
      <c r="AE1579" s="4"/>
      <c r="AF1579" s="4"/>
      <c r="AH1579" s="4"/>
      <c r="AJ1579" s="4"/>
      <c r="AK1579" s="4"/>
      <c r="AL1579" s="4"/>
      <c r="AN1579" s="4"/>
      <c r="AO1579" s="4"/>
      <c r="AP1579" s="4"/>
      <c r="AQ1579" s="4"/>
      <c r="AR1579" s="4"/>
      <c r="AS1579" s="4"/>
      <c r="AT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K1579" s="4"/>
    </row>
    <row r="1580" spans="1:63" x14ac:dyDescent="0.3">
      <c r="A1580" s="103"/>
      <c r="B1580" s="103"/>
      <c r="C1580" s="103"/>
      <c r="D1580" s="208"/>
      <c r="F1580" s="178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U1580" s="4"/>
      <c r="V1580" s="4"/>
      <c r="W1580" s="4"/>
      <c r="X1580" s="4"/>
      <c r="Y1580" s="4"/>
      <c r="Z1580" s="4"/>
      <c r="AA1580" s="4"/>
      <c r="AB1580" s="4"/>
      <c r="AD1580" s="4"/>
      <c r="AE1580" s="4"/>
      <c r="AF1580" s="4"/>
      <c r="AH1580" s="4"/>
      <c r="AJ1580" s="4"/>
      <c r="AK1580" s="4"/>
      <c r="AL1580" s="4"/>
      <c r="AN1580" s="4"/>
      <c r="AO1580" s="4"/>
      <c r="AP1580" s="4"/>
      <c r="AQ1580" s="4"/>
      <c r="AR1580" s="4"/>
      <c r="AS1580" s="4"/>
      <c r="AT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K1580" s="4"/>
    </row>
    <row r="1581" spans="1:63" x14ac:dyDescent="0.3">
      <c r="A1581" s="103"/>
      <c r="B1581" s="103"/>
      <c r="C1581" s="103"/>
      <c r="D1581" s="208"/>
      <c r="F1581" s="178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U1581" s="4"/>
      <c r="V1581" s="4"/>
      <c r="W1581" s="4"/>
      <c r="X1581" s="4"/>
      <c r="Y1581" s="4"/>
      <c r="Z1581" s="4"/>
      <c r="AA1581" s="4"/>
      <c r="AB1581" s="4"/>
      <c r="AD1581" s="4"/>
      <c r="AE1581" s="4"/>
      <c r="AF1581" s="4"/>
      <c r="AH1581" s="4"/>
      <c r="AJ1581" s="4"/>
      <c r="AK1581" s="4"/>
      <c r="AL1581" s="4"/>
      <c r="AN1581" s="4"/>
      <c r="AO1581" s="4"/>
      <c r="AP1581" s="4"/>
      <c r="AQ1581" s="4"/>
      <c r="AR1581" s="4"/>
      <c r="AS1581" s="4"/>
      <c r="AT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K1581" s="4"/>
    </row>
    <row r="1582" spans="1:63" x14ac:dyDescent="0.3">
      <c r="A1582" s="103"/>
      <c r="B1582" s="103"/>
      <c r="C1582" s="103"/>
      <c r="D1582" s="208"/>
      <c r="F1582" s="178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U1582" s="4"/>
      <c r="V1582" s="4"/>
      <c r="W1582" s="4"/>
      <c r="X1582" s="4"/>
      <c r="Y1582" s="4"/>
      <c r="Z1582" s="4"/>
      <c r="AA1582" s="4"/>
      <c r="AB1582" s="4"/>
      <c r="AD1582" s="4"/>
      <c r="AE1582" s="4"/>
      <c r="AF1582" s="4"/>
      <c r="AH1582" s="4"/>
      <c r="AJ1582" s="4"/>
      <c r="AK1582" s="4"/>
      <c r="AL1582" s="4"/>
      <c r="AN1582" s="4"/>
      <c r="AO1582" s="4"/>
      <c r="AP1582" s="4"/>
      <c r="AQ1582" s="4"/>
      <c r="AR1582" s="4"/>
      <c r="AS1582" s="4"/>
      <c r="AT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K1582" s="4"/>
    </row>
    <row r="1583" spans="1:63" x14ac:dyDescent="0.3">
      <c r="A1583" s="103"/>
      <c r="B1583" s="103"/>
      <c r="C1583" s="103"/>
      <c r="D1583" s="208"/>
      <c r="F1583" s="178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U1583" s="4"/>
      <c r="V1583" s="4"/>
      <c r="W1583" s="4"/>
      <c r="X1583" s="4"/>
      <c r="Y1583" s="4"/>
      <c r="Z1583" s="4"/>
      <c r="AA1583" s="4"/>
      <c r="AB1583" s="4"/>
      <c r="AD1583" s="4"/>
      <c r="AE1583" s="4"/>
      <c r="AF1583" s="4"/>
      <c r="AH1583" s="4"/>
      <c r="AJ1583" s="4"/>
      <c r="AK1583" s="4"/>
      <c r="AL1583" s="4"/>
      <c r="AN1583" s="4"/>
      <c r="AO1583" s="4"/>
      <c r="AP1583" s="4"/>
      <c r="AQ1583" s="4"/>
      <c r="AR1583" s="4"/>
      <c r="AS1583" s="4"/>
      <c r="AT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K1583" s="4"/>
    </row>
    <row r="1584" spans="1:63" x14ac:dyDescent="0.3">
      <c r="A1584" s="103"/>
      <c r="B1584" s="103"/>
      <c r="C1584" s="103"/>
      <c r="D1584" s="208"/>
      <c r="F1584" s="178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U1584" s="4"/>
      <c r="V1584" s="4"/>
      <c r="W1584" s="4"/>
      <c r="X1584" s="4"/>
      <c r="Y1584" s="4"/>
      <c r="Z1584" s="4"/>
      <c r="AA1584" s="4"/>
      <c r="AB1584" s="4"/>
      <c r="AD1584" s="4"/>
      <c r="AE1584" s="4"/>
      <c r="AF1584" s="4"/>
      <c r="AH1584" s="4"/>
      <c r="AJ1584" s="4"/>
      <c r="AK1584" s="4"/>
      <c r="AL1584" s="4"/>
      <c r="AN1584" s="4"/>
      <c r="AO1584" s="4"/>
      <c r="AP1584" s="4"/>
      <c r="AQ1584" s="4"/>
      <c r="AR1584" s="4"/>
      <c r="AS1584" s="4"/>
      <c r="AT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K1584" s="4"/>
    </row>
    <row r="1585" spans="1:63" x14ac:dyDescent="0.3">
      <c r="A1585" s="103"/>
      <c r="B1585" s="103"/>
      <c r="C1585" s="103"/>
      <c r="D1585" s="208"/>
      <c r="F1585" s="178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U1585" s="4"/>
      <c r="V1585" s="4"/>
      <c r="W1585" s="4"/>
      <c r="X1585" s="4"/>
      <c r="Y1585" s="4"/>
      <c r="Z1585" s="4"/>
      <c r="AA1585" s="4"/>
      <c r="AB1585" s="4"/>
      <c r="AD1585" s="4"/>
      <c r="AE1585" s="4"/>
      <c r="AF1585" s="4"/>
      <c r="AH1585" s="4"/>
      <c r="AJ1585" s="4"/>
      <c r="AK1585" s="4"/>
      <c r="AL1585" s="4"/>
      <c r="AN1585" s="4"/>
      <c r="AO1585" s="4"/>
      <c r="AP1585" s="4"/>
      <c r="AQ1585" s="4"/>
      <c r="AR1585" s="4"/>
      <c r="AS1585" s="4"/>
      <c r="AT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K1585" s="4"/>
    </row>
    <row r="1586" spans="1:63" x14ac:dyDescent="0.3">
      <c r="A1586" s="103"/>
      <c r="B1586" s="103"/>
      <c r="C1586" s="103"/>
      <c r="D1586" s="208"/>
      <c r="F1586" s="178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U1586" s="4"/>
      <c r="V1586" s="4"/>
      <c r="W1586" s="4"/>
      <c r="X1586" s="4"/>
      <c r="Y1586" s="4"/>
      <c r="Z1586" s="4"/>
      <c r="AA1586" s="4"/>
      <c r="AB1586" s="4"/>
      <c r="AD1586" s="4"/>
      <c r="AE1586" s="4"/>
      <c r="AF1586" s="4"/>
      <c r="AH1586" s="4"/>
      <c r="AJ1586" s="4"/>
      <c r="AK1586" s="4"/>
      <c r="AL1586" s="4"/>
      <c r="AN1586" s="4"/>
      <c r="AO1586" s="4"/>
      <c r="AP1586" s="4"/>
      <c r="AQ1586" s="4"/>
      <c r="AR1586" s="4"/>
      <c r="AS1586" s="4"/>
      <c r="AT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K1586" s="4"/>
    </row>
    <row r="1587" spans="1:63" x14ac:dyDescent="0.3">
      <c r="A1587" s="103"/>
      <c r="B1587" s="103"/>
      <c r="C1587" s="103"/>
      <c r="D1587" s="208"/>
      <c r="F1587" s="178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U1587" s="4"/>
      <c r="V1587" s="4"/>
      <c r="W1587" s="4"/>
      <c r="X1587" s="4"/>
      <c r="Y1587" s="4"/>
      <c r="Z1587" s="4"/>
      <c r="AA1587" s="4"/>
      <c r="AB1587" s="4"/>
      <c r="AD1587" s="4"/>
      <c r="AE1587" s="4"/>
      <c r="AF1587" s="4"/>
      <c r="AH1587" s="4"/>
      <c r="AJ1587" s="4"/>
      <c r="AK1587" s="4"/>
      <c r="AL1587" s="4"/>
      <c r="AN1587" s="4"/>
      <c r="AO1587" s="4"/>
      <c r="AP1587" s="4"/>
      <c r="AQ1587" s="4"/>
      <c r="AR1587" s="4"/>
      <c r="AS1587" s="4"/>
      <c r="AT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K1587" s="4"/>
    </row>
    <row r="1588" spans="1:63" x14ac:dyDescent="0.3">
      <c r="A1588" s="103"/>
      <c r="B1588" s="103"/>
      <c r="C1588" s="103"/>
      <c r="D1588" s="208"/>
      <c r="F1588" s="178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U1588" s="4"/>
      <c r="V1588" s="4"/>
      <c r="W1588" s="4"/>
      <c r="X1588" s="4"/>
      <c r="Y1588" s="4"/>
      <c r="Z1588" s="4"/>
      <c r="AA1588" s="4"/>
      <c r="AB1588" s="4"/>
      <c r="AD1588" s="4"/>
      <c r="AE1588" s="4"/>
      <c r="AF1588" s="4"/>
      <c r="AH1588" s="4"/>
      <c r="AJ1588" s="4"/>
      <c r="AK1588" s="4"/>
      <c r="AL1588" s="4"/>
      <c r="AN1588" s="4"/>
      <c r="AO1588" s="4"/>
      <c r="AP1588" s="4"/>
      <c r="AQ1588" s="4"/>
      <c r="AR1588" s="4"/>
      <c r="AS1588" s="4"/>
      <c r="AT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K1588" s="4"/>
    </row>
    <row r="1589" spans="1:63" x14ac:dyDescent="0.3">
      <c r="A1589" s="103"/>
      <c r="B1589" s="103"/>
      <c r="C1589" s="103"/>
      <c r="D1589" s="208"/>
      <c r="F1589" s="178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U1589" s="4"/>
      <c r="V1589" s="4"/>
      <c r="W1589" s="4"/>
      <c r="X1589" s="4"/>
      <c r="Y1589" s="4"/>
      <c r="Z1589" s="4"/>
      <c r="AA1589" s="4"/>
      <c r="AB1589" s="4"/>
      <c r="AD1589" s="4"/>
      <c r="AE1589" s="4"/>
      <c r="AF1589" s="4"/>
      <c r="AH1589" s="4"/>
      <c r="AJ1589" s="4"/>
      <c r="AK1589" s="4"/>
      <c r="AL1589" s="4"/>
      <c r="AN1589" s="4"/>
      <c r="AO1589" s="4"/>
      <c r="AP1589" s="4"/>
      <c r="AQ1589" s="4"/>
      <c r="AR1589" s="4"/>
      <c r="AS1589" s="4"/>
      <c r="AT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K1589" s="4"/>
    </row>
    <row r="1590" spans="1:63" x14ac:dyDescent="0.3">
      <c r="A1590" s="103"/>
      <c r="B1590" s="103"/>
      <c r="C1590" s="103"/>
      <c r="D1590" s="208"/>
      <c r="F1590" s="178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U1590" s="4"/>
      <c r="V1590" s="4"/>
      <c r="W1590" s="4"/>
      <c r="X1590" s="4"/>
      <c r="Y1590" s="4"/>
      <c r="Z1590" s="4"/>
      <c r="AA1590" s="4"/>
      <c r="AB1590" s="4"/>
      <c r="AD1590" s="4"/>
      <c r="AE1590" s="4"/>
      <c r="AF1590" s="4"/>
      <c r="AH1590" s="4"/>
      <c r="AJ1590" s="4"/>
      <c r="AK1590" s="4"/>
      <c r="AL1590" s="4"/>
      <c r="AN1590" s="4"/>
      <c r="AO1590" s="4"/>
      <c r="AP1590" s="4"/>
      <c r="AQ1590" s="4"/>
      <c r="AR1590" s="4"/>
      <c r="AS1590" s="4"/>
      <c r="AT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K1590" s="4"/>
    </row>
    <row r="1591" spans="1:63" x14ac:dyDescent="0.3">
      <c r="A1591" s="103"/>
      <c r="B1591" s="103"/>
      <c r="C1591" s="103"/>
      <c r="D1591" s="208"/>
      <c r="F1591" s="178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U1591" s="4"/>
      <c r="V1591" s="4"/>
      <c r="W1591" s="4"/>
      <c r="X1591" s="4"/>
      <c r="Y1591" s="4"/>
      <c r="Z1591" s="4"/>
      <c r="AA1591" s="4"/>
      <c r="AB1591" s="4"/>
      <c r="AD1591" s="4"/>
      <c r="AE1591" s="4"/>
      <c r="AF1591" s="4"/>
      <c r="AH1591" s="4"/>
      <c r="AJ1591" s="4"/>
      <c r="AK1591" s="4"/>
      <c r="AL1591" s="4"/>
      <c r="AN1591" s="4"/>
      <c r="AO1591" s="4"/>
      <c r="AP1591" s="4"/>
      <c r="AQ1591" s="4"/>
      <c r="AR1591" s="4"/>
      <c r="AS1591" s="4"/>
      <c r="AT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K1591" s="4"/>
    </row>
    <row r="1592" spans="1:63" x14ac:dyDescent="0.3">
      <c r="A1592" s="103"/>
      <c r="B1592" s="103"/>
      <c r="C1592" s="103"/>
      <c r="D1592" s="208"/>
      <c r="F1592" s="178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U1592" s="4"/>
      <c r="V1592" s="4"/>
      <c r="W1592" s="4"/>
      <c r="X1592" s="4"/>
      <c r="Y1592" s="4"/>
      <c r="Z1592" s="4"/>
      <c r="AA1592" s="4"/>
      <c r="AB1592" s="4"/>
      <c r="AD1592" s="4"/>
      <c r="AE1592" s="4"/>
      <c r="AF1592" s="4"/>
      <c r="AH1592" s="4"/>
      <c r="AJ1592" s="4"/>
      <c r="AK1592" s="4"/>
      <c r="AL1592" s="4"/>
      <c r="AN1592" s="4"/>
      <c r="AO1592" s="4"/>
      <c r="AP1592" s="4"/>
      <c r="AQ1592" s="4"/>
      <c r="AR1592" s="4"/>
      <c r="AS1592" s="4"/>
      <c r="AT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K1592" s="4"/>
    </row>
    <row r="1593" spans="1:63" x14ac:dyDescent="0.3">
      <c r="A1593" s="103"/>
      <c r="B1593" s="103"/>
      <c r="C1593" s="103"/>
      <c r="D1593" s="208"/>
      <c r="F1593" s="178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U1593" s="4"/>
      <c r="V1593" s="4"/>
      <c r="W1593" s="4"/>
      <c r="X1593" s="4"/>
      <c r="Y1593" s="4"/>
      <c r="Z1593" s="4"/>
      <c r="AA1593" s="4"/>
      <c r="AB1593" s="4"/>
      <c r="AD1593" s="4"/>
      <c r="AE1593" s="4"/>
      <c r="AF1593" s="4"/>
      <c r="AH1593" s="4"/>
      <c r="AJ1593" s="4"/>
      <c r="AK1593" s="4"/>
      <c r="AL1593" s="4"/>
      <c r="AN1593" s="4"/>
      <c r="AO1593" s="4"/>
      <c r="AP1593" s="4"/>
      <c r="AQ1593" s="4"/>
      <c r="AR1593" s="4"/>
      <c r="AS1593" s="4"/>
      <c r="AT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K1593" s="4"/>
    </row>
    <row r="1594" spans="1:63" x14ac:dyDescent="0.3">
      <c r="A1594" s="103"/>
      <c r="B1594" s="103"/>
      <c r="C1594" s="103"/>
      <c r="D1594" s="208"/>
      <c r="F1594" s="178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U1594" s="4"/>
      <c r="V1594" s="4"/>
      <c r="W1594" s="4"/>
      <c r="X1594" s="4"/>
      <c r="Y1594" s="4"/>
      <c r="Z1594" s="4"/>
      <c r="AA1594" s="4"/>
      <c r="AB1594" s="4"/>
      <c r="AD1594" s="4"/>
      <c r="AE1594" s="4"/>
      <c r="AF1594" s="4"/>
      <c r="AH1594" s="4"/>
      <c r="AJ1594" s="4"/>
      <c r="AK1594" s="4"/>
      <c r="AL1594" s="4"/>
      <c r="AN1594" s="4"/>
      <c r="AO1594" s="4"/>
      <c r="AP1594" s="4"/>
      <c r="AQ1594" s="4"/>
      <c r="AR1594" s="4"/>
      <c r="AS1594" s="4"/>
      <c r="AT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K1594" s="4"/>
    </row>
    <row r="1595" spans="1:63" x14ac:dyDescent="0.3">
      <c r="A1595" s="103"/>
      <c r="B1595" s="103"/>
      <c r="C1595" s="103"/>
      <c r="D1595" s="208"/>
      <c r="F1595" s="178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U1595" s="4"/>
      <c r="V1595" s="4"/>
      <c r="W1595" s="4"/>
      <c r="X1595" s="4"/>
      <c r="Y1595" s="4"/>
      <c r="Z1595" s="4"/>
      <c r="AA1595" s="4"/>
      <c r="AB1595" s="4"/>
      <c r="AD1595" s="4"/>
      <c r="AE1595" s="4"/>
      <c r="AF1595" s="4"/>
      <c r="AH1595" s="4"/>
      <c r="AJ1595" s="4"/>
      <c r="AK1595" s="4"/>
      <c r="AL1595" s="4"/>
      <c r="AN1595" s="4"/>
      <c r="AO1595" s="4"/>
      <c r="AP1595" s="4"/>
      <c r="AQ1595" s="4"/>
      <c r="AR1595" s="4"/>
      <c r="AS1595" s="4"/>
      <c r="AT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K1595" s="4"/>
    </row>
    <row r="1596" spans="1:63" x14ac:dyDescent="0.3">
      <c r="A1596" s="103"/>
      <c r="B1596" s="103"/>
      <c r="C1596" s="103"/>
      <c r="D1596" s="208"/>
      <c r="F1596" s="178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U1596" s="4"/>
      <c r="V1596" s="4"/>
      <c r="W1596" s="4"/>
      <c r="X1596" s="4"/>
      <c r="Y1596" s="4"/>
      <c r="Z1596" s="4"/>
      <c r="AA1596" s="4"/>
      <c r="AB1596" s="4"/>
      <c r="AD1596" s="4"/>
      <c r="AE1596" s="4"/>
      <c r="AF1596" s="4"/>
      <c r="AH1596" s="4"/>
      <c r="AJ1596" s="4"/>
      <c r="AK1596" s="4"/>
      <c r="AL1596" s="4"/>
      <c r="AN1596" s="4"/>
      <c r="AO1596" s="4"/>
      <c r="AP1596" s="4"/>
      <c r="AQ1596" s="4"/>
      <c r="AR1596" s="4"/>
      <c r="AS1596" s="4"/>
      <c r="AT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K1596" s="4"/>
    </row>
    <row r="1597" spans="1:63" x14ac:dyDescent="0.3">
      <c r="A1597" s="103"/>
      <c r="B1597" s="103"/>
      <c r="C1597" s="103"/>
      <c r="D1597" s="208"/>
      <c r="F1597" s="178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U1597" s="4"/>
      <c r="V1597" s="4"/>
      <c r="W1597" s="4"/>
      <c r="X1597" s="4"/>
      <c r="Y1597" s="4"/>
      <c r="Z1597" s="4"/>
      <c r="AA1597" s="4"/>
      <c r="AB1597" s="4"/>
      <c r="AD1597" s="4"/>
      <c r="AE1597" s="4"/>
      <c r="AF1597" s="4"/>
      <c r="AH1597" s="4"/>
      <c r="AJ1597" s="4"/>
      <c r="AK1597" s="4"/>
      <c r="AL1597" s="4"/>
      <c r="AN1597" s="4"/>
      <c r="AO1597" s="4"/>
      <c r="AP1597" s="4"/>
      <c r="AQ1597" s="4"/>
      <c r="AR1597" s="4"/>
      <c r="AS1597" s="4"/>
      <c r="AT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K1597" s="4"/>
    </row>
    <row r="1598" spans="1:63" x14ac:dyDescent="0.3">
      <c r="A1598" s="103"/>
      <c r="B1598" s="103"/>
      <c r="C1598" s="103"/>
      <c r="D1598" s="208"/>
      <c r="F1598" s="178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U1598" s="4"/>
      <c r="V1598" s="4"/>
      <c r="W1598" s="4"/>
      <c r="X1598" s="4"/>
      <c r="Y1598" s="4"/>
      <c r="Z1598" s="4"/>
      <c r="AA1598" s="4"/>
      <c r="AB1598" s="4"/>
      <c r="AD1598" s="4"/>
      <c r="AE1598" s="4"/>
      <c r="AF1598" s="4"/>
      <c r="AH1598" s="4"/>
      <c r="AJ1598" s="4"/>
      <c r="AK1598" s="4"/>
      <c r="AL1598" s="4"/>
      <c r="AN1598" s="4"/>
      <c r="AO1598" s="4"/>
      <c r="AP1598" s="4"/>
      <c r="AQ1598" s="4"/>
      <c r="AR1598" s="4"/>
      <c r="AS1598" s="4"/>
      <c r="AT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K1598" s="4"/>
    </row>
    <row r="1599" spans="1:63" x14ac:dyDescent="0.3">
      <c r="A1599" s="103"/>
      <c r="B1599" s="103"/>
      <c r="C1599" s="103"/>
      <c r="D1599" s="208"/>
      <c r="F1599" s="178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U1599" s="4"/>
      <c r="V1599" s="4"/>
      <c r="W1599" s="4"/>
      <c r="X1599" s="4"/>
      <c r="Y1599" s="4"/>
      <c r="Z1599" s="4"/>
      <c r="AA1599" s="4"/>
      <c r="AB1599" s="4"/>
      <c r="AD1599" s="4"/>
      <c r="AE1599" s="4"/>
      <c r="AF1599" s="4"/>
      <c r="AH1599" s="4"/>
      <c r="AJ1599" s="4"/>
      <c r="AK1599" s="4"/>
      <c r="AL1599" s="4"/>
      <c r="AN1599" s="4"/>
      <c r="AO1599" s="4"/>
      <c r="AP1599" s="4"/>
      <c r="AQ1599" s="4"/>
      <c r="AR1599" s="4"/>
      <c r="AS1599" s="4"/>
      <c r="AT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K1599" s="4"/>
    </row>
    <row r="1600" spans="1:63" x14ac:dyDescent="0.3">
      <c r="A1600" s="103"/>
      <c r="B1600" s="103"/>
      <c r="C1600" s="103"/>
      <c r="D1600" s="208"/>
      <c r="F1600" s="178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U1600" s="4"/>
      <c r="V1600" s="4"/>
      <c r="W1600" s="4"/>
      <c r="X1600" s="4"/>
      <c r="Y1600" s="4"/>
      <c r="Z1600" s="4"/>
      <c r="AA1600" s="4"/>
      <c r="AB1600" s="4"/>
      <c r="AD1600" s="4"/>
      <c r="AE1600" s="4"/>
      <c r="AF1600" s="4"/>
      <c r="AH1600" s="4"/>
      <c r="AJ1600" s="4"/>
      <c r="AK1600" s="4"/>
      <c r="AL1600" s="4"/>
      <c r="AN1600" s="4"/>
      <c r="AO1600" s="4"/>
      <c r="AP1600" s="4"/>
      <c r="AQ1600" s="4"/>
      <c r="AR1600" s="4"/>
      <c r="AS1600" s="4"/>
      <c r="AT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K1600" s="4"/>
    </row>
    <row r="1601" spans="1:63" x14ac:dyDescent="0.3">
      <c r="A1601" s="103"/>
      <c r="B1601" s="103"/>
      <c r="C1601" s="103"/>
      <c r="D1601" s="208"/>
      <c r="F1601" s="178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U1601" s="4"/>
      <c r="V1601" s="4"/>
      <c r="W1601" s="4"/>
      <c r="X1601" s="4"/>
      <c r="Y1601" s="4"/>
      <c r="Z1601" s="4"/>
      <c r="AA1601" s="4"/>
      <c r="AB1601" s="4"/>
      <c r="AD1601" s="4"/>
      <c r="AE1601" s="4"/>
      <c r="AF1601" s="4"/>
      <c r="AH1601" s="4"/>
      <c r="AJ1601" s="4"/>
      <c r="AK1601" s="4"/>
      <c r="AL1601" s="4"/>
      <c r="AN1601" s="4"/>
      <c r="AO1601" s="4"/>
      <c r="AP1601" s="4"/>
      <c r="AQ1601" s="4"/>
      <c r="AR1601" s="4"/>
      <c r="AS1601" s="4"/>
      <c r="AT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K1601" s="4"/>
    </row>
    <row r="1602" spans="1:63" x14ac:dyDescent="0.3">
      <c r="A1602" s="103"/>
      <c r="B1602" s="103"/>
      <c r="C1602" s="103"/>
      <c r="D1602" s="208"/>
      <c r="F1602" s="178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U1602" s="4"/>
      <c r="V1602" s="4"/>
      <c r="W1602" s="4"/>
      <c r="X1602" s="4"/>
      <c r="Y1602" s="4"/>
      <c r="Z1602" s="4"/>
      <c r="AA1602" s="4"/>
      <c r="AB1602" s="4"/>
      <c r="AD1602" s="4"/>
      <c r="AE1602" s="4"/>
      <c r="AF1602" s="4"/>
      <c r="AH1602" s="4"/>
      <c r="AJ1602" s="4"/>
      <c r="AK1602" s="4"/>
      <c r="AL1602" s="4"/>
      <c r="AN1602" s="4"/>
      <c r="AO1602" s="4"/>
      <c r="AP1602" s="4"/>
      <c r="AQ1602" s="4"/>
      <c r="AR1602" s="4"/>
      <c r="AS1602" s="4"/>
      <c r="AT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K1602" s="4"/>
    </row>
    <row r="1603" spans="1:63" x14ac:dyDescent="0.3">
      <c r="A1603" s="103"/>
      <c r="B1603" s="103"/>
      <c r="C1603" s="103"/>
      <c r="D1603" s="208"/>
      <c r="F1603" s="178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U1603" s="4"/>
      <c r="V1603" s="4"/>
      <c r="W1603" s="4"/>
      <c r="X1603" s="4"/>
      <c r="Y1603" s="4"/>
      <c r="Z1603" s="4"/>
      <c r="AA1603" s="4"/>
      <c r="AB1603" s="4"/>
      <c r="AD1603" s="4"/>
      <c r="AE1603" s="4"/>
      <c r="AF1603" s="4"/>
      <c r="AH1603" s="4"/>
      <c r="AJ1603" s="4"/>
      <c r="AK1603" s="4"/>
      <c r="AL1603" s="4"/>
      <c r="AN1603" s="4"/>
      <c r="AO1603" s="4"/>
      <c r="AP1603" s="4"/>
      <c r="AQ1603" s="4"/>
      <c r="AR1603" s="4"/>
      <c r="AS1603" s="4"/>
      <c r="AT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K1603" s="4"/>
    </row>
    <row r="1604" spans="1:63" x14ac:dyDescent="0.3">
      <c r="A1604" s="103"/>
      <c r="B1604" s="103"/>
      <c r="C1604" s="103"/>
      <c r="D1604" s="208"/>
      <c r="F1604" s="178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U1604" s="4"/>
      <c r="V1604" s="4"/>
      <c r="W1604" s="4"/>
      <c r="X1604" s="4"/>
      <c r="Y1604" s="4"/>
      <c r="Z1604" s="4"/>
      <c r="AA1604" s="4"/>
      <c r="AB1604" s="4"/>
      <c r="AD1604" s="4"/>
      <c r="AE1604" s="4"/>
      <c r="AF1604" s="4"/>
      <c r="AH1604" s="4"/>
      <c r="AJ1604" s="4"/>
      <c r="AK1604" s="4"/>
      <c r="AL1604" s="4"/>
      <c r="AN1604" s="4"/>
      <c r="AO1604" s="4"/>
      <c r="AP1604" s="4"/>
      <c r="AQ1604" s="4"/>
      <c r="AR1604" s="4"/>
      <c r="AS1604" s="4"/>
      <c r="AT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K1604" s="4"/>
    </row>
    <row r="1605" spans="1:63" x14ac:dyDescent="0.3">
      <c r="A1605" s="103"/>
      <c r="B1605" s="103"/>
      <c r="C1605" s="103"/>
      <c r="D1605" s="208"/>
      <c r="F1605" s="178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U1605" s="4"/>
      <c r="V1605" s="4"/>
      <c r="W1605" s="4"/>
      <c r="X1605" s="4"/>
      <c r="Y1605" s="4"/>
      <c r="Z1605" s="4"/>
      <c r="AA1605" s="4"/>
      <c r="AB1605" s="4"/>
      <c r="AD1605" s="4"/>
      <c r="AE1605" s="4"/>
      <c r="AF1605" s="4"/>
      <c r="AH1605" s="4"/>
      <c r="AJ1605" s="4"/>
      <c r="AK1605" s="4"/>
      <c r="AL1605" s="4"/>
      <c r="AN1605" s="4"/>
      <c r="AO1605" s="4"/>
      <c r="AP1605" s="4"/>
      <c r="AQ1605" s="4"/>
      <c r="AR1605" s="4"/>
      <c r="AS1605" s="4"/>
      <c r="AT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K1605" s="4"/>
    </row>
    <row r="1606" spans="1:63" x14ac:dyDescent="0.3">
      <c r="A1606" s="103"/>
      <c r="B1606" s="103"/>
      <c r="C1606" s="103"/>
      <c r="D1606" s="208"/>
      <c r="F1606" s="178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U1606" s="4"/>
      <c r="V1606" s="4"/>
      <c r="W1606" s="4"/>
      <c r="X1606" s="4"/>
      <c r="Y1606" s="4"/>
      <c r="Z1606" s="4"/>
      <c r="AA1606" s="4"/>
      <c r="AB1606" s="4"/>
      <c r="AD1606" s="4"/>
      <c r="AE1606" s="4"/>
      <c r="AF1606" s="4"/>
      <c r="AH1606" s="4"/>
      <c r="AJ1606" s="4"/>
      <c r="AK1606" s="4"/>
      <c r="AL1606" s="4"/>
      <c r="AN1606" s="4"/>
      <c r="AO1606" s="4"/>
      <c r="AP1606" s="4"/>
      <c r="AQ1606" s="4"/>
      <c r="AR1606" s="4"/>
      <c r="AS1606" s="4"/>
      <c r="AT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K1606" s="4"/>
    </row>
    <row r="1607" spans="1:63" x14ac:dyDescent="0.3">
      <c r="A1607" s="103"/>
      <c r="B1607" s="103"/>
      <c r="C1607" s="103"/>
      <c r="D1607" s="208"/>
      <c r="F1607" s="178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U1607" s="4"/>
      <c r="V1607" s="4"/>
      <c r="W1607" s="4"/>
      <c r="X1607" s="4"/>
      <c r="Y1607" s="4"/>
      <c r="Z1607" s="4"/>
      <c r="AA1607" s="4"/>
      <c r="AB1607" s="4"/>
      <c r="AD1607" s="4"/>
      <c r="AE1607" s="4"/>
      <c r="AF1607" s="4"/>
      <c r="AH1607" s="4"/>
      <c r="AJ1607" s="4"/>
      <c r="AK1607" s="4"/>
      <c r="AL1607" s="4"/>
      <c r="AN1607" s="4"/>
      <c r="AO1607" s="4"/>
      <c r="AP1607" s="4"/>
      <c r="AQ1607" s="4"/>
      <c r="AR1607" s="4"/>
      <c r="AS1607" s="4"/>
      <c r="AT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K1607" s="4"/>
    </row>
    <row r="1608" spans="1:63" x14ac:dyDescent="0.3">
      <c r="A1608" s="103"/>
      <c r="B1608" s="103"/>
      <c r="C1608" s="103"/>
      <c r="D1608" s="208"/>
      <c r="F1608" s="178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U1608" s="4"/>
      <c r="V1608" s="4"/>
      <c r="W1608" s="4"/>
      <c r="X1608" s="4"/>
      <c r="Y1608" s="4"/>
      <c r="Z1608" s="4"/>
      <c r="AA1608" s="4"/>
      <c r="AB1608" s="4"/>
      <c r="AD1608" s="4"/>
      <c r="AE1608" s="4"/>
      <c r="AF1608" s="4"/>
      <c r="AH1608" s="4"/>
      <c r="AJ1608" s="4"/>
      <c r="AK1608" s="4"/>
      <c r="AL1608" s="4"/>
      <c r="AN1608" s="4"/>
      <c r="AO1608" s="4"/>
      <c r="AP1608" s="4"/>
      <c r="AQ1608" s="4"/>
      <c r="AR1608" s="4"/>
      <c r="AS1608" s="4"/>
      <c r="AT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K1608" s="4"/>
    </row>
    <row r="1609" spans="1:63" x14ac:dyDescent="0.3">
      <c r="A1609" s="103"/>
      <c r="B1609" s="103"/>
      <c r="C1609" s="103"/>
      <c r="D1609" s="208"/>
      <c r="F1609" s="178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U1609" s="4"/>
      <c r="V1609" s="4"/>
      <c r="W1609" s="4"/>
      <c r="X1609" s="4"/>
      <c r="Y1609" s="4"/>
      <c r="Z1609" s="4"/>
      <c r="AA1609" s="4"/>
      <c r="AB1609" s="4"/>
      <c r="AD1609" s="4"/>
      <c r="AE1609" s="4"/>
      <c r="AF1609" s="4"/>
      <c r="AH1609" s="4"/>
      <c r="AJ1609" s="4"/>
      <c r="AK1609" s="4"/>
      <c r="AL1609" s="4"/>
      <c r="AN1609" s="4"/>
      <c r="AO1609" s="4"/>
      <c r="AP1609" s="4"/>
      <c r="AQ1609" s="4"/>
      <c r="AR1609" s="4"/>
      <c r="AS1609" s="4"/>
      <c r="AT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K1609" s="4"/>
    </row>
    <row r="1610" spans="1:63" x14ac:dyDescent="0.3">
      <c r="A1610" s="103"/>
      <c r="B1610" s="103"/>
      <c r="C1610" s="103"/>
      <c r="D1610" s="208"/>
      <c r="F1610" s="178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U1610" s="4"/>
      <c r="V1610" s="4"/>
      <c r="W1610" s="4"/>
      <c r="X1610" s="4"/>
      <c r="Y1610" s="4"/>
      <c r="Z1610" s="4"/>
      <c r="AA1610" s="4"/>
      <c r="AB1610" s="4"/>
      <c r="AD1610" s="4"/>
      <c r="AE1610" s="4"/>
      <c r="AF1610" s="4"/>
      <c r="AH1610" s="4"/>
      <c r="AJ1610" s="4"/>
      <c r="AK1610" s="4"/>
      <c r="AL1610" s="4"/>
      <c r="AN1610" s="4"/>
      <c r="AO1610" s="4"/>
      <c r="AP1610" s="4"/>
      <c r="AQ1610" s="4"/>
      <c r="AR1610" s="4"/>
      <c r="AS1610" s="4"/>
      <c r="AT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K1610" s="4"/>
    </row>
    <row r="1611" spans="1:63" x14ac:dyDescent="0.3">
      <c r="A1611" s="103"/>
      <c r="B1611" s="103"/>
      <c r="C1611" s="103"/>
      <c r="D1611" s="208"/>
      <c r="F1611" s="178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U1611" s="4"/>
      <c r="V1611" s="4"/>
      <c r="W1611" s="4"/>
      <c r="X1611" s="4"/>
      <c r="Y1611" s="4"/>
      <c r="Z1611" s="4"/>
      <c r="AA1611" s="4"/>
      <c r="AB1611" s="4"/>
      <c r="AD1611" s="4"/>
      <c r="AE1611" s="4"/>
      <c r="AF1611" s="4"/>
      <c r="AH1611" s="4"/>
      <c r="AJ1611" s="4"/>
      <c r="AK1611" s="4"/>
      <c r="AL1611" s="4"/>
      <c r="AN1611" s="4"/>
      <c r="AO1611" s="4"/>
      <c r="AP1611" s="4"/>
      <c r="AQ1611" s="4"/>
      <c r="AR1611" s="4"/>
      <c r="AS1611" s="4"/>
      <c r="AT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K1611" s="4"/>
    </row>
    <row r="1612" spans="1:63" x14ac:dyDescent="0.3">
      <c r="A1612" s="103"/>
      <c r="B1612" s="103"/>
      <c r="C1612" s="103"/>
      <c r="D1612" s="208"/>
      <c r="F1612" s="178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U1612" s="4"/>
      <c r="V1612" s="4"/>
      <c r="W1612" s="4"/>
      <c r="X1612" s="4"/>
      <c r="Y1612" s="4"/>
      <c r="Z1612" s="4"/>
      <c r="AA1612" s="4"/>
      <c r="AB1612" s="4"/>
      <c r="AD1612" s="4"/>
      <c r="AE1612" s="4"/>
      <c r="AF1612" s="4"/>
      <c r="AH1612" s="4"/>
      <c r="AJ1612" s="4"/>
      <c r="AK1612" s="4"/>
      <c r="AL1612" s="4"/>
      <c r="AN1612" s="4"/>
      <c r="AO1612" s="4"/>
      <c r="AP1612" s="4"/>
      <c r="AQ1612" s="4"/>
      <c r="AR1612" s="4"/>
      <c r="AS1612" s="4"/>
      <c r="AT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K1612" s="4"/>
    </row>
    <row r="1613" spans="1:63" x14ac:dyDescent="0.3">
      <c r="A1613" s="103"/>
      <c r="B1613" s="103"/>
      <c r="C1613" s="103"/>
      <c r="D1613" s="208"/>
      <c r="F1613" s="178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U1613" s="4"/>
      <c r="V1613" s="4"/>
      <c r="W1613" s="4"/>
      <c r="X1613" s="4"/>
      <c r="Y1613" s="4"/>
      <c r="Z1613" s="4"/>
      <c r="AA1613" s="4"/>
      <c r="AB1613" s="4"/>
      <c r="AD1613" s="4"/>
      <c r="AE1613" s="4"/>
      <c r="AF1613" s="4"/>
      <c r="AH1613" s="4"/>
      <c r="AJ1613" s="4"/>
      <c r="AK1613" s="4"/>
      <c r="AL1613" s="4"/>
      <c r="AN1613" s="4"/>
      <c r="AO1613" s="4"/>
      <c r="AP1613" s="4"/>
      <c r="AQ1613" s="4"/>
      <c r="AR1613" s="4"/>
      <c r="AS1613" s="4"/>
      <c r="AT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K1613" s="4"/>
    </row>
    <row r="1614" spans="1:63" x14ac:dyDescent="0.3">
      <c r="A1614" s="103"/>
      <c r="B1614" s="103"/>
      <c r="C1614" s="103"/>
      <c r="D1614" s="208"/>
      <c r="F1614" s="178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U1614" s="4"/>
      <c r="V1614" s="4"/>
      <c r="W1614" s="4"/>
      <c r="X1614" s="4"/>
      <c r="Y1614" s="4"/>
      <c r="Z1614" s="4"/>
      <c r="AA1614" s="4"/>
      <c r="AB1614" s="4"/>
      <c r="AD1614" s="4"/>
      <c r="AE1614" s="4"/>
      <c r="AF1614" s="4"/>
      <c r="AH1614" s="4"/>
      <c r="AJ1614" s="4"/>
      <c r="AK1614" s="4"/>
      <c r="AL1614" s="4"/>
      <c r="AN1614" s="4"/>
      <c r="AO1614" s="4"/>
      <c r="AP1614" s="4"/>
      <c r="AQ1614" s="4"/>
      <c r="AR1614" s="4"/>
      <c r="AS1614" s="4"/>
      <c r="AT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K1614" s="4"/>
    </row>
    <row r="1615" spans="1:63" x14ac:dyDescent="0.3">
      <c r="A1615" s="103"/>
      <c r="B1615" s="103"/>
      <c r="C1615" s="103"/>
      <c r="D1615" s="208"/>
      <c r="F1615" s="178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U1615" s="4"/>
      <c r="V1615" s="4"/>
      <c r="W1615" s="4"/>
      <c r="X1615" s="4"/>
      <c r="Y1615" s="4"/>
      <c r="Z1615" s="4"/>
      <c r="AA1615" s="4"/>
      <c r="AB1615" s="4"/>
      <c r="AD1615" s="4"/>
      <c r="AE1615" s="4"/>
      <c r="AF1615" s="4"/>
      <c r="AH1615" s="4"/>
      <c r="AJ1615" s="4"/>
      <c r="AK1615" s="4"/>
      <c r="AL1615" s="4"/>
      <c r="AN1615" s="4"/>
      <c r="AO1615" s="4"/>
      <c r="AP1615" s="4"/>
      <c r="AQ1615" s="4"/>
      <c r="AR1615" s="4"/>
      <c r="AS1615" s="4"/>
      <c r="AT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K1615" s="4"/>
    </row>
    <row r="1616" spans="1:63" x14ac:dyDescent="0.3">
      <c r="A1616" s="103"/>
      <c r="B1616" s="103"/>
      <c r="C1616" s="103"/>
      <c r="D1616" s="208"/>
      <c r="F1616" s="178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U1616" s="4"/>
      <c r="V1616" s="4"/>
      <c r="W1616" s="4"/>
      <c r="X1616" s="4"/>
      <c r="Y1616" s="4"/>
      <c r="Z1616" s="4"/>
      <c r="AA1616" s="4"/>
      <c r="AB1616" s="4"/>
      <c r="AD1616" s="4"/>
      <c r="AE1616" s="4"/>
      <c r="AF1616" s="4"/>
      <c r="AH1616" s="4"/>
      <c r="AJ1616" s="4"/>
      <c r="AK1616" s="4"/>
      <c r="AL1616" s="4"/>
      <c r="AN1616" s="4"/>
      <c r="AO1616" s="4"/>
      <c r="AP1616" s="4"/>
      <c r="AQ1616" s="4"/>
      <c r="AR1616" s="4"/>
      <c r="AS1616" s="4"/>
      <c r="AT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K1616" s="4"/>
    </row>
    <row r="1617" spans="1:63" x14ac:dyDescent="0.3">
      <c r="A1617" s="103"/>
      <c r="B1617" s="103"/>
      <c r="C1617" s="103"/>
      <c r="D1617" s="208"/>
      <c r="F1617" s="178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U1617" s="4"/>
      <c r="V1617" s="4"/>
      <c r="W1617" s="4"/>
      <c r="X1617" s="4"/>
      <c r="Y1617" s="4"/>
      <c r="Z1617" s="4"/>
      <c r="AA1617" s="4"/>
      <c r="AB1617" s="4"/>
      <c r="AD1617" s="4"/>
      <c r="AE1617" s="4"/>
      <c r="AF1617" s="4"/>
      <c r="AH1617" s="4"/>
      <c r="AJ1617" s="4"/>
      <c r="AK1617" s="4"/>
      <c r="AL1617" s="4"/>
      <c r="AN1617" s="4"/>
      <c r="AO1617" s="4"/>
      <c r="AP1617" s="4"/>
      <c r="AQ1617" s="4"/>
      <c r="AR1617" s="4"/>
      <c r="AS1617" s="4"/>
      <c r="AT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K1617" s="4"/>
    </row>
    <row r="1618" spans="1:63" x14ac:dyDescent="0.3">
      <c r="A1618" s="103"/>
      <c r="B1618" s="103"/>
      <c r="C1618" s="103"/>
      <c r="D1618" s="208"/>
      <c r="F1618" s="178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U1618" s="4"/>
      <c r="V1618" s="4"/>
      <c r="W1618" s="4"/>
      <c r="X1618" s="4"/>
      <c r="Y1618" s="4"/>
      <c r="Z1618" s="4"/>
      <c r="AA1618" s="4"/>
      <c r="AB1618" s="4"/>
      <c r="AD1618" s="4"/>
      <c r="AE1618" s="4"/>
      <c r="AF1618" s="4"/>
      <c r="AH1618" s="4"/>
      <c r="AJ1618" s="4"/>
      <c r="AK1618" s="4"/>
      <c r="AL1618" s="4"/>
      <c r="AN1618" s="4"/>
      <c r="AO1618" s="4"/>
      <c r="AP1618" s="4"/>
      <c r="AQ1618" s="4"/>
      <c r="AR1618" s="4"/>
      <c r="AS1618" s="4"/>
      <c r="AT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K1618" s="4"/>
    </row>
    <row r="1619" spans="1:63" x14ac:dyDescent="0.3">
      <c r="A1619" s="103"/>
      <c r="B1619" s="103"/>
      <c r="C1619" s="103"/>
      <c r="D1619" s="208"/>
      <c r="F1619" s="178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U1619" s="4"/>
      <c r="V1619" s="4"/>
      <c r="W1619" s="4"/>
      <c r="X1619" s="4"/>
      <c r="Y1619" s="4"/>
      <c r="Z1619" s="4"/>
      <c r="AA1619" s="4"/>
      <c r="AB1619" s="4"/>
      <c r="AD1619" s="4"/>
      <c r="AE1619" s="4"/>
      <c r="AF1619" s="4"/>
      <c r="AH1619" s="4"/>
      <c r="AJ1619" s="4"/>
      <c r="AK1619" s="4"/>
      <c r="AL1619" s="4"/>
      <c r="AN1619" s="4"/>
      <c r="AO1619" s="4"/>
      <c r="AP1619" s="4"/>
      <c r="AQ1619" s="4"/>
      <c r="AR1619" s="4"/>
      <c r="AS1619" s="4"/>
      <c r="AT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K1619" s="4"/>
    </row>
    <row r="1620" spans="1:63" x14ac:dyDescent="0.3">
      <c r="A1620" s="103"/>
      <c r="B1620" s="103"/>
      <c r="C1620" s="103"/>
      <c r="D1620" s="208"/>
      <c r="F1620" s="178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U1620" s="4"/>
      <c r="V1620" s="4"/>
      <c r="W1620" s="4"/>
      <c r="X1620" s="4"/>
      <c r="Y1620" s="4"/>
      <c r="Z1620" s="4"/>
      <c r="AA1620" s="4"/>
      <c r="AB1620" s="4"/>
      <c r="AD1620" s="4"/>
      <c r="AE1620" s="4"/>
      <c r="AF1620" s="4"/>
      <c r="AH1620" s="4"/>
      <c r="AJ1620" s="4"/>
      <c r="AK1620" s="4"/>
      <c r="AL1620" s="4"/>
      <c r="AN1620" s="4"/>
      <c r="AO1620" s="4"/>
      <c r="AP1620" s="4"/>
      <c r="AQ1620" s="4"/>
      <c r="AR1620" s="4"/>
      <c r="AS1620" s="4"/>
      <c r="AT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K1620" s="4"/>
    </row>
    <row r="1621" spans="1:63" x14ac:dyDescent="0.3">
      <c r="A1621" s="103"/>
      <c r="B1621" s="103"/>
      <c r="C1621" s="103"/>
      <c r="D1621" s="208"/>
      <c r="F1621" s="178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U1621" s="4"/>
      <c r="V1621" s="4"/>
      <c r="W1621" s="4"/>
      <c r="X1621" s="4"/>
      <c r="Y1621" s="4"/>
      <c r="Z1621" s="4"/>
      <c r="AA1621" s="4"/>
      <c r="AB1621" s="4"/>
      <c r="AD1621" s="4"/>
      <c r="AE1621" s="4"/>
      <c r="AF1621" s="4"/>
      <c r="AH1621" s="4"/>
      <c r="AJ1621" s="4"/>
      <c r="AK1621" s="4"/>
      <c r="AL1621" s="4"/>
      <c r="AN1621" s="4"/>
      <c r="AO1621" s="4"/>
      <c r="AP1621" s="4"/>
      <c r="AQ1621" s="4"/>
      <c r="AR1621" s="4"/>
      <c r="AS1621" s="4"/>
      <c r="AT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K1621" s="4"/>
    </row>
    <row r="1622" spans="1:63" x14ac:dyDescent="0.3">
      <c r="A1622" s="103"/>
      <c r="B1622" s="103"/>
      <c r="C1622" s="103"/>
      <c r="D1622" s="208"/>
      <c r="F1622" s="178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U1622" s="4"/>
      <c r="V1622" s="4"/>
      <c r="W1622" s="4"/>
      <c r="X1622" s="4"/>
      <c r="Y1622" s="4"/>
      <c r="Z1622" s="4"/>
      <c r="AA1622" s="4"/>
      <c r="AB1622" s="4"/>
      <c r="AD1622" s="4"/>
      <c r="AE1622" s="4"/>
      <c r="AF1622" s="4"/>
      <c r="AH1622" s="4"/>
      <c r="AJ1622" s="4"/>
      <c r="AK1622" s="4"/>
      <c r="AL1622" s="4"/>
      <c r="AN1622" s="4"/>
      <c r="AO1622" s="4"/>
      <c r="AP1622" s="4"/>
      <c r="AQ1622" s="4"/>
      <c r="AR1622" s="4"/>
      <c r="AS1622" s="4"/>
      <c r="AT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K1622" s="4"/>
    </row>
    <row r="1623" spans="1:63" x14ac:dyDescent="0.3">
      <c r="A1623" s="103"/>
      <c r="B1623" s="103"/>
      <c r="C1623" s="103"/>
      <c r="D1623" s="208"/>
      <c r="F1623" s="178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U1623" s="4"/>
      <c r="V1623" s="4"/>
      <c r="W1623" s="4"/>
      <c r="X1623" s="4"/>
      <c r="Y1623" s="4"/>
      <c r="Z1623" s="4"/>
      <c r="AA1623" s="4"/>
      <c r="AB1623" s="4"/>
      <c r="AD1623" s="4"/>
      <c r="AE1623" s="4"/>
      <c r="AF1623" s="4"/>
      <c r="AH1623" s="4"/>
      <c r="AJ1623" s="4"/>
      <c r="AK1623" s="4"/>
      <c r="AL1623" s="4"/>
      <c r="AN1623" s="4"/>
      <c r="AO1623" s="4"/>
      <c r="AP1623" s="4"/>
      <c r="AQ1623" s="4"/>
      <c r="AR1623" s="4"/>
      <c r="AS1623" s="4"/>
      <c r="AT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K1623" s="4"/>
    </row>
    <row r="1624" spans="1:63" x14ac:dyDescent="0.3">
      <c r="A1624" s="103"/>
      <c r="B1624" s="103"/>
      <c r="C1624" s="103"/>
      <c r="D1624" s="208"/>
      <c r="F1624" s="178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U1624" s="4"/>
      <c r="V1624" s="4"/>
      <c r="W1624" s="4"/>
      <c r="X1624" s="4"/>
      <c r="Y1624" s="4"/>
      <c r="Z1624" s="4"/>
      <c r="AA1624" s="4"/>
      <c r="AB1624" s="4"/>
      <c r="AD1624" s="4"/>
      <c r="AE1624" s="4"/>
      <c r="AF1624" s="4"/>
      <c r="AH1624" s="4"/>
      <c r="AJ1624" s="4"/>
      <c r="AK1624" s="4"/>
      <c r="AL1624" s="4"/>
      <c r="AN1624" s="4"/>
      <c r="AO1624" s="4"/>
      <c r="AP1624" s="4"/>
      <c r="AQ1624" s="4"/>
      <c r="AR1624" s="4"/>
      <c r="AS1624" s="4"/>
      <c r="AT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K1624" s="4"/>
    </row>
    <row r="1625" spans="1:63" x14ac:dyDescent="0.3">
      <c r="A1625" s="103"/>
      <c r="B1625" s="103"/>
      <c r="C1625" s="103"/>
      <c r="D1625" s="208"/>
      <c r="F1625" s="178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U1625" s="4"/>
      <c r="V1625" s="4"/>
      <c r="W1625" s="4"/>
      <c r="X1625" s="4"/>
      <c r="Y1625" s="4"/>
      <c r="Z1625" s="4"/>
      <c r="AA1625" s="4"/>
      <c r="AB1625" s="4"/>
      <c r="AD1625" s="4"/>
      <c r="AE1625" s="4"/>
      <c r="AF1625" s="4"/>
      <c r="AH1625" s="4"/>
      <c r="AJ1625" s="4"/>
      <c r="AK1625" s="4"/>
      <c r="AL1625" s="4"/>
      <c r="AN1625" s="4"/>
      <c r="AO1625" s="4"/>
      <c r="AP1625" s="4"/>
      <c r="AQ1625" s="4"/>
      <c r="AR1625" s="4"/>
      <c r="AS1625" s="4"/>
      <c r="AT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K1625" s="4"/>
    </row>
    <row r="1626" spans="1:63" x14ac:dyDescent="0.3">
      <c r="A1626" s="103"/>
      <c r="B1626" s="103"/>
      <c r="C1626" s="103"/>
      <c r="D1626" s="208"/>
      <c r="F1626" s="178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U1626" s="4"/>
      <c r="V1626" s="4"/>
      <c r="W1626" s="4"/>
      <c r="X1626" s="4"/>
      <c r="Y1626" s="4"/>
      <c r="Z1626" s="4"/>
      <c r="AA1626" s="4"/>
      <c r="AB1626" s="4"/>
      <c r="AD1626" s="4"/>
      <c r="AE1626" s="4"/>
      <c r="AF1626" s="4"/>
      <c r="AH1626" s="4"/>
      <c r="AJ1626" s="4"/>
      <c r="AK1626" s="4"/>
      <c r="AL1626" s="4"/>
      <c r="AN1626" s="4"/>
      <c r="AO1626" s="4"/>
      <c r="AP1626" s="4"/>
      <c r="AQ1626" s="4"/>
      <c r="AR1626" s="4"/>
      <c r="AS1626" s="4"/>
      <c r="AT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K1626" s="4"/>
    </row>
    <row r="1627" spans="1:63" x14ac:dyDescent="0.3">
      <c r="A1627" s="103"/>
      <c r="B1627" s="103"/>
      <c r="C1627" s="103"/>
      <c r="D1627" s="208"/>
      <c r="F1627" s="178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U1627" s="4"/>
      <c r="V1627" s="4"/>
      <c r="W1627" s="4"/>
      <c r="X1627" s="4"/>
      <c r="Y1627" s="4"/>
      <c r="Z1627" s="4"/>
      <c r="AA1627" s="4"/>
      <c r="AB1627" s="4"/>
      <c r="AD1627" s="4"/>
      <c r="AE1627" s="4"/>
      <c r="AF1627" s="4"/>
      <c r="AH1627" s="4"/>
      <c r="AJ1627" s="4"/>
      <c r="AK1627" s="4"/>
      <c r="AL1627" s="4"/>
      <c r="AN1627" s="4"/>
      <c r="AO1627" s="4"/>
      <c r="AP1627" s="4"/>
      <c r="AQ1627" s="4"/>
      <c r="AR1627" s="4"/>
      <c r="AS1627" s="4"/>
      <c r="AT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K1627" s="4"/>
    </row>
    <row r="1628" spans="1:63" x14ac:dyDescent="0.3">
      <c r="A1628" s="103"/>
      <c r="B1628" s="103"/>
      <c r="C1628" s="103"/>
      <c r="D1628" s="208"/>
      <c r="F1628" s="178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U1628" s="4"/>
      <c r="V1628" s="4"/>
      <c r="W1628" s="4"/>
      <c r="X1628" s="4"/>
      <c r="Y1628" s="4"/>
      <c r="Z1628" s="4"/>
      <c r="AA1628" s="4"/>
      <c r="AB1628" s="4"/>
      <c r="AD1628" s="4"/>
      <c r="AE1628" s="4"/>
      <c r="AF1628" s="4"/>
      <c r="AH1628" s="4"/>
      <c r="AJ1628" s="4"/>
      <c r="AK1628" s="4"/>
      <c r="AL1628" s="4"/>
      <c r="AN1628" s="4"/>
      <c r="AO1628" s="4"/>
      <c r="AP1628" s="4"/>
      <c r="AQ1628" s="4"/>
      <c r="AR1628" s="4"/>
      <c r="AS1628" s="4"/>
      <c r="AT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K1628" s="4"/>
    </row>
    <row r="1629" spans="1:63" x14ac:dyDescent="0.3">
      <c r="A1629" s="103"/>
      <c r="B1629" s="103"/>
      <c r="C1629" s="103"/>
      <c r="D1629" s="208"/>
      <c r="F1629" s="178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U1629" s="4"/>
      <c r="V1629" s="4"/>
      <c r="W1629" s="4"/>
      <c r="X1629" s="4"/>
      <c r="Y1629" s="4"/>
      <c r="Z1629" s="4"/>
      <c r="AA1629" s="4"/>
      <c r="AB1629" s="4"/>
      <c r="AD1629" s="4"/>
      <c r="AE1629" s="4"/>
      <c r="AF1629" s="4"/>
      <c r="AH1629" s="4"/>
      <c r="AJ1629" s="4"/>
      <c r="AK1629" s="4"/>
      <c r="AL1629" s="4"/>
      <c r="AN1629" s="4"/>
      <c r="AO1629" s="4"/>
      <c r="AP1629" s="4"/>
      <c r="AQ1629" s="4"/>
      <c r="AR1629" s="4"/>
      <c r="AS1629" s="4"/>
      <c r="AT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K1629" s="4"/>
    </row>
    <row r="1630" spans="1:63" x14ac:dyDescent="0.3">
      <c r="A1630" s="103"/>
      <c r="B1630" s="103"/>
      <c r="C1630" s="103"/>
      <c r="D1630" s="208"/>
      <c r="F1630" s="178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U1630" s="4"/>
      <c r="V1630" s="4"/>
      <c r="W1630" s="4"/>
      <c r="X1630" s="4"/>
      <c r="Y1630" s="4"/>
      <c r="Z1630" s="4"/>
      <c r="AA1630" s="4"/>
      <c r="AB1630" s="4"/>
      <c r="AD1630" s="4"/>
      <c r="AE1630" s="4"/>
      <c r="AF1630" s="4"/>
      <c r="AH1630" s="4"/>
      <c r="AJ1630" s="4"/>
      <c r="AK1630" s="4"/>
      <c r="AL1630" s="4"/>
      <c r="AN1630" s="4"/>
      <c r="AO1630" s="4"/>
      <c r="AP1630" s="4"/>
      <c r="AQ1630" s="4"/>
      <c r="AR1630" s="4"/>
      <c r="AS1630" s="4"/>
      <c r="AT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K1630" s="4"/>
    </row>
    <row r="1631" spans="1:63" x14ac:dyDescent="0.3">
      <c r="A1631" s="103"/>
      <c r="B1631" s="103"/>
      <c r="C1631" s="103"/>
      <c r="D1631" s="208"/>
      <c r="F1631" s="178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U1631" s="4"/>
      <c r="V1631" s="4"/>
      <c r="W1631" s="4"/>
      <c r="X1631" s="4"/>
      <c r="Y1631" s="4"/>
      <c r="Z1631" s="4"/>
      <c r="AA1631" s="4"/>
      <c r="AB1631" s="4"/>
      <c r="AD1631" s="4"/>
      <c r="AE1631" s="4"/>
      <c r="AF1631" s="4"/>
      <c r="AH1631" s="4"/>
      <c r="AJ1631" s="4"/>
      <c r="AK1631" s="4"/>
      <c r="AL1631" s="4"/>
      <c r="AN1631" s="4"/>
      <c r="AO1631" s="4"/>
      <c r="AP1631" s="4"/>
      <c r="AQ1631" s="4"/>
      <c r="AR1631" s="4"/>
      <c r="AS1631" s="4"/>
      <c r="AT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K1631" s="4"/>
    </row>
    <row r="1632" spans="1:63" x14ac:dyDescent="0.3">
      <c r="A1632" s="103"/>
      <c r="B1632" s="103"/>
      <c r="C1632" s="103"/>
      <c r="D1632" s="208"/>
      <c r="F1632" s="178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U1632" s="4"/>
      <c r="V1632" s="4"/>
      <c r="W1632" s="4"/>
      <c r="X1632" s="4"/>
      <c r="Y1632" s="4"/>
      <c r="Z1632" s="4"/>
      <c r="AA1632" s="4"/>
      <c r="AB1632" s="4"/>
      <c r="AD1632" s="4"/>
      <c r="AE1632" s="4"/>
      <c r="AF1632" s="4"/>
      <c r="AH1632" s="4"/>
      <c r="AJ1632" s="4"/>
      <c r="AK1632" s="4"/>
      <c r="AL1632" s="4"/>
      <c r="AN1632" s="4"/>
      <c r="AO1632" s="4"/>
      <c r="AP1632" s="4"/>
      <c r="AQ1632" s="4"/>
      <c r="AR1632" s="4"/>
      <c r="AS1632" s="4"/>
      <c r="AT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K1632" s="4"/>
    </row>
    <row r="1633" spans="1:63" x14ac:dyDescent="0.3">
      <c r="A1633" s="103"/>
      <c r="B1633" s="103"/>
      <c r="C1633" s="103"/>
      <c r="D1633" s="208"/>
      <c r="F1633" s="178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U1633" s="4"/>
      <c r="V1633" s="4"/>
      <c r="W1633" s="4"/>
      <c r="X1633" s="4"/>
      <c r="Y1633" s="4"/>
      <c r="Z1633" s="4"/>
      <c r="AA1633" s="4"/>
      <c r="AB1633" s="4"/>
      <c r="AD1633" s="4"/>
      <c r="AE1633" s="4"/>
      <c r="AF1633" s="4"/>
      <c r="AH1633" s="4"/>
      <c r="AJ1633" s="4"/>
      <c r="AK1633" s="4"/>
      <c r="AL1633" s="4"/>
      <c r="AN1633" s="4"/>
      <c r="AO1633" s="4"/>
      <c r="AP1633" s="4"/>
      <c r="AQ1633" s="4"/>
      <c r="AR1633" s="4"/>
      <c r="AS1633" s="4"/>
      <c r="AT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K1633" s="4"/>
    </row>
    <row r="1634" spans="1:63" x14ac:dyDescent="0.3">
      <c r="A1634" s="103"/>
      <c r="B1634" s="103"/>
      <c r="C1634" s="103"/>
      <c r="D1634" s="208"/>
      <c r="F1634" s="178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U1634" s="4"/>
      <c r="V1634" s="4"/>
      <c r="W1634" s="4"/>
      <c r="X1634" s="4"/>
      <c r="Y1634" s="4"/>
      <c r="Z1634" s="4"/>
      <c r="AA1634" s="4"/>
      <c r="AB1634" s="4"/>
      <c r="AD1634" s="4"/>
      <c r="AE1634" s="4"/>
      <c r="AF1634" s="4"/>
      <c r="AH1634" s="4"/>
      <c r="AJ1634" s="4"/>
      <c r="AK1634" s="4"/>
      <c r="AL1634" s="4"/>
      <c r="AN1634" s="4"/>
      <c r="AO1634" s="4"/>
      <c r="AP1634" s="4"/>
      <c r="AQ1634" s="4"/>
      <c r="AR1634" s="4"/>
      <c r="AS1634" s="4"/>
      <c r="AT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K1634" s="4"/>
    </row>
    <row r="1635" spans="1:63" x14ac:dyDescent="0.3">
      <c r="A1635" s="103"/>
      <c r="B1635" s="103"/>
      <c r="C1635" s="103"/>
      <c r="D1635" s="208"/>
      <c r="F1635" s="178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U1635" s="4"/>
      <c r="V1635" s="4"/>
      <c r="W1635" s="4"/>
      <c r="X1635" s="4"/>
      <c r="Y1635" s="4"/>
      <c r="Z1635" s="4"/>
      <c r="AA1635" s="4"/>
      <c r="AB1635" s="4"/>
      <c r="AD1635" s="4"/>
      <c r="AE1635" s="4"/>
      <c r="AF1635" s="4"/>
      <c r="AH1635" s="4"/>
      <c r="AJ1635" s="4"/>
      <c r="AK1635" s="4"/>
      <c r="AL1635" s="4"/>
      <c r="AN1635" s="4"/>
      <c r="AO1635" s="4"/>
      <c r="AP1635" s="4"/>
      <c r="AQ1635" s="4"/>
      <c r="AR1635" s="4"/>
      <c r="AS1635" s="4"/>
      <c r="AT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K1635" s="4"/>
    </row>
    <row r="1636" spans="1:63" x14ac:dyDescent="0.3">
      <c r="A1636" s="103"/>
      <c r="B1636" s="103"/>
      <c r="C1636" s="103"/>
      <c r="D1636" s="208"/>
      <c r="F1636" s="178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U1636" s="4"/>
      <c r="V1636" s="4"/>
      <c r="W1636" s="4"/>
      <c r="X1636" s="4"/>
      <c r="Y1636" s="4"/>
      <c r="Z1636" s="4"/>
      <c r="AA1636" s="4"/>
      <c r="AB1636" s="4"/>
      <c r="AD1636" s="4"/>
      <c r="AE1636" s="4"/>
      <c r="AF1636" s="4"/>
      <c r="AH1636" s="4"/>
      <c r="AJ1636" s="4"/>
      <c r="AK1636" s="4"/>
      <c r="AL1636" s="4"/>
      <c r="AN1636" s="4"/>
      <c r="AO1636" s="4"/>
      <c r="AP1636" s="4"/>
      <c r="AQ1636" s="4"/>
      <c r="AR1636" s="4"/>
      <c r="AS1636" s="4"/>
      <c r="AT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K1636" s="4"/>
    </row>
    <row r="1637" spans="1:63" x14ac:dyDescent="0.3">
      <c r="A1637" s="103"/>
      <c r="B1637" s="103"/>
      <c r="C1637" s="103"/>
      <c r="D1637" s="208"/>
      <c r="F1637" s="178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U1637" s="4"/>
      <c r="V1637" s="4"/>
      <c r="W1637" s="4"/>
      <c r="X1637" s="4"/>
      <c r="Y1637" s="4"/>
      <c r="Z1637" s="4"/>
      <c r="AA1637" s="4"/>
      <c r="AB1637" s="4"/>
      <c r="AD1637" s="4"/>
      <c r="AE1637" s="4"/>
      <c r="AF1637" s="4"/>
      <c r="AH1637" s="4"/>
      <c r="AJ1637" s="4"/>
      <c r="AK1637" s="4"/>
      <c r="AL1637" s="4"/>
      <c r="AN1637" s="4"/>
      <c r="AO1637" s="4"/>
      <c r="AP1637" s="4"/>
      <c r="AQ1637" s="4"/>
      <c r="AR1637" s="4"/>
      <c r="AS1637" s="4"/>
      <c r="AT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K1637" s="4"/>
    </row>
    <row r="1638" spans="1:63" x14ac:dyDescent="0.3">
      <c r="A1638" s="103"/>
      <c r="B1638" s="103"/>
      <c r="C1638" s="103"/>
      <c r="D1638" s="208"/>
      <c r="F1638" s="178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U1638" s="4"/>
      <c r="V1638" s="4"/>
      <c r="W1638" s="4"/>
      <c r="X1638" s="4"/>
      <c r="Y1638" s="4"/>
      <c r="Z1638" s="4"/>
      <c r="AA1638" s="4"/>
      <c r="AB1638" s="4"/>
      <c r="AD1638" s="4"/>
      <c r="AE1638" s="4"/>
      <c r="AF1638" s="4"/>
      <c r="AH1638" s="4"/>
      <c r="AJ1638" s="4"/>
      <c r="AK1638" s="4"/>
      <c r="AL1638" s="4"/>
      <c r="AN1638" s="4"/>
      <c r="AO1638" s="4"/>
      <c r="AP1638" s="4"/>
      <c r="AQ1638" s="4"/>
      <c r="AR1638" s="4"/>
      <c r="AS1638" s="4"/>
      <c r="AT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K1638" s="4"/>
    </row>
    <row r="1639" spans="1:63" x14ac:dyDescent="0.3">
      <c r="A1639" s="103"/>
      <c r="B1639" s="103"/>
      <c r="C1639" s="103"/>
      <c r="D1639" s="208"/>
      <c r="F1639" s="178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U1639" s="4"/>
      <c r="V1639" s="4"/>
      <c r="W1639" s="4"/>
      <c r="X1639" s="4"/>
      <c r="Y1639" s="4"/>
      <c r="Z1639" s="4"/>
      <c r="AA1639" s="4"/>
      <c r="AB1639" s="4"/>
      <c r="AD1639" s="4"/>
      <c r="AE1639" s="4"/>
      <c r="AF1639" s="4"/>
      <c r="AH1639" s="4"/>
      <c r="AJ1639" s="4"/>
      <c r="AK1639" s="4"/>
      <c r="AL1639" s="4"/>
      <c r="AN1639" s="4"/>
      <c r="AO1639" s="4"/>
      <c r="AP1639" s="4"/>
      <c r="AQ1639" s="4"/>
      <c r="AR1639" s="4"/>
      <c r="AS1639" s="4"/>
      <c r="AT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K1639" s="4"/>
    </row>
    <row r="1640" spans="1:63" x14ac:dyDescent="0.3">
      <c r="A1640" s="103"/>
      <c r="B1640" s="103"/>
      <c r="C1640" s="103"/>
      <c r="D1640" s="208"/>
      <c r="F1640" s="178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U1640" s="4"/>
      <c r="V1640" s="4"/>
      <c r="W1640" s="4"/>
      <c r="X1640" s="4"/>
      <c r="Y1640" s="4"/>
      <c r="Z1640" s="4"/>
      <c r="AA1640" s="4"/>
      <c r="AB1640" s="4"/>
      <c r="AD1640" s="4"/>
      <c r="AE1640" s="4"/>
      <c r="AF1640" s="4"/>
      <c r="AH1640" s="4"/>
      <c r="AJ1640" s="4"/>
      <c r="AK1640" s="4"/>
      <c r="AL1640" s="4"/>
      <c r="AN1640" s="4"/>
      <c r="AO1640" s="4"/>
      <c r="AP1640" s="4"/>
      <c r="AQ1640" s="4"/>
      <c r="AR1640" s="4"/>
      <c r="AS1640" s="4"/>
      <c r="AT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K1640" s="4"/>
    </row>
    <row r="1641" spans="1:63" x14ac:dyDescent="0.3">
      <c r="A1641" s="103"/>
      <c r="B1641" s="103"/>
      <c r="C1641" s="103"/>
      <c r="D1641" s="208"/>
      <c r="F1641" s="178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U1641" s="4"/>
      <c r="V1641" s="4"/>
      <c r="W1641" s="4"/>
      <c r="X1641" s="4"/>
      <c r="Y1641" s="4"/>
      <c r="Z1641" s="4"/>
      <c r="AA1641" s="4"/>
      <c r="AB1641" s="4"/>
      <c r="AD1641" s="4"/>
      <c r="AE1641" s="4"/>
      <c r="AF1641" s="4"/>
      <c r="AH1641" s="4"/>
      <c r="AJ1641" s="4"/>
      <c r="AK1641" s="4"/>
      <c r="AL1641" s="4"/>
      <c r="AN1641" s="4"/>
      <c r="AO1641" s="4"/>
      <c r="AP1641" s="4"/>
      <c r="AQ1641" s="4"/>
      <c r="AR1641" s="4"/>
      <c r="AS1641" s="4"/>
      <c r="AT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K1641" s="4"/>
    </row>
    <row r="1642" spans="1:63" x14ac:dyDescent="0.3">
      <c r="A1642" s="103"/>
      <c r="B1642" s="103"/>
      <c r="C1642" s="103"/>
      <c r="D1642" s="208"/>
      <c r="F1642" s="178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U1642" s="4"/>
      <c r="V1642" s="4"/>
      <c r="W1642" s="4"/>
      <c r="X1642" s="4"/>
      <c r="Y1642" s="4"/>
      <c r="Z1642" s="4"/>
      <c r="AA1642" s="4"/>
      <c r="AB1642" s="4"/>
      <c r="AD1642" s="4"/>
      <c r="AE1642" s="4"/>
      <c r="AF1642" s="4"/>
      <c r="AH1642" s="4"/>
      <c r="AJ1642" s="4"/>
      <c r="AK1642" s="4"/>
      <c r="AL1642" s="4"/>
      <c r="AN1642" s="4"/>
      <c r="AO1642" s="4"/>
      <c r="AP1642" s="4"/>
      <c r="AQ1642" s="4"/>
      <c r="AR1642" s="4"/>
      <c r="AS1642" s="4"/>
      <c r="AT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K1642" s="4"/>
    </row>
    <row r="1643" spans="1:63" x14ac:dyDescent="0.3">
      <c r="A1643" s="103"/>
      <c r="B1643" s="103"/>
      <c r="C1643" s="103"/>
      <c r="D1643" s="208"/>
      <c r="F1643" s="178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U1643" s="4"/>
      <c r="V1643" s="4"/>
      <c r="W1643" s="4"/>
      <c r="X1643" s="4"/>
      <c r="Y1643" s="4"/>
      <c r="Z1643" s="4"/>
      <c r="AA1643" s="4"/>
      <c r="AB1643" s="4"/>
      <c r="AD1643" s="4"/>
      <c r="AE1643" s="4"/>
      <c r="AF1643" s="4"/>
      <c r="AH1643" s="4"/>
      <c r="AJ1643" s="4"/>
      <c r="AK1643" s="4"/>
      <c r="AL1643" s="4"/>
      <c r="AN1643" s="4"/>
      <c r="AO1643" s="4"/>
      <c r="AP1643" s="4"/>
      <c r="AQ1643" s="4"/>
      <c r="AR1643" s="4"/>
      <c r="AS1643" s="4"/>
      <c r="AT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K1643" s="4"/>
    </row>
    <row r="1644" spans="1:63" x14ac:dyDescent="0.3">
      <c r="A1644" s="103"/>
      <c r="B1644" s="103"/>
      <c r="C1644" s="103"/>
      <c r="D1644" s="208"/>
      <c r="F1644" s="178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U1644" s="4"/>
      <c r="V1644" s="4"/>
      <c r="W1644" s="4"/>
      <c r="X1644" s="4"/>
      <c r="Y1644" s="4"/>
      <c r="Z1644" s="4"/>
      <c r="AA1644" s="4"/>
      <c r="AB1644" s="4"/>
      <c r="AD1644" s="4"/>
      <c r="AE1644" s="4"/>
      <c r="AF1644" s="4"/>
      <c r="AH1644" s="4"/>
      <c r="AJ1644" s="4"/>
      <c r="AK1644" s="4"/>
      <c r="AL1644" s="4"/>
      <c r="AN1644" s="4"/>
      <c r="AO1644" s="4"/>
      <c r="AP1644" s="4"/>
      <c r="AQ1644" s="4"/>
      <c r="AR1644" s="4"/>
      <c r="AS1644" s="4"/>
      <c r="AT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K1644" s="4"/>
    </row>
    <row r="1645" spans="1:63" x14ac:dyDescent="0.3">
      <c r="A1645" s="103"/>
      <c r="B1645" s="103"/>
      <c r="C1645" s="103"/>
      <c r="D1645" s="208"/>
      <c r="F1645" s="178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U1645" s="4"/>
      <c r="V1645" s="4"/>
      <c r="W1645" s="4"/>
      <c r="X1645" s="4"/>
      <c r="Y1645" s="4"/>
      <c r="Z1645" s="4"/>
      <c r="AA1645" s="4"/>
      <c r="AB1645" s="4"/>
      <c r="AD1645" s="4"/>
      <c r="AE1645" s="4"/>
      <c r="AF1645" s="4"/>
      <c r="AH1645" s="4"/>
      <c r="AJ1645" s="4"/>
      <c r="AK1645" s="4"/>
      <c r="AL1645" s="4"/>
      <c r="AN1645" s="4"/>
      <c r="AO1645" s="4"/>
      <c r="AP1645" s="4"/>
      <c r="AQ1645" s="4"/>
      <c r="AR1645" s="4"/>
      <c r="AS1645" s="4"/>
      <c r="AT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K1645" s="4"/>
    </row>
    <row r="1646" spans="1:63" x14ac:dyDescent="0.3">
      <c r="A1646" s="103"/>
      <c r="B1646" s="103"/>
      <c r="C1646" s="103"/>
      <c r="D1646" s="208"/>
      <c r="F1646" s="178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U1646" s="4"/>
      <c r="V1646" s="4"/>
      <c r="W1646" s="4"/>
      <c r="X1646" s="4"/>
      <c r="Y1646" s="4"/>
      <c r="Z1646" s="4"/>
      <c r="AA1646" s="4"/>
      <c r="AB1646" s="4"/>
      <c r="AD1646" s="4"/>
      <c r="AE1646" s="4"/>
      <c r="AF1646" s="4"/>
      <c r="AH1646" s="4"/>
      <c r="AJ1646" s="4"/>
      <c r="AK1646" s="4"/>
      <c r="AL1646" s="4"/>
      <c r="AN1646" s="4"/>
      <c r="AO1646" s="4"/>
      <c r="AP1646" s="4"/>
      <c r="AQ1646" s="4"/>
      <c r="AR1646" s="4"/>
      <c r="AS1646" s="4"/>
      <c r="AT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K1646" s="4"/>
    </row>
    <row r="1647" spans="1:63" x14ac:dyDescent="0.3">
      <c r="A1647" s="103"/>
      <c r="B1647" s="103"/>
      <c r="C1647" s="103"/>
      <c r="D1647" s="208"/>
      <c r="F1647" s="178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U1647" s="4"/>
      <c r="V1647" s="4"/>
      <c r="W1647" s="4"/>
      <c r="X1647" s="4"/>
      <c r="Y1647" s="4"/>
      <c r="Z1647" s="4"/>
      <c r="AA1647" s="4"/>
      <c r="AB1647" s="4"/>
      <c r="AD1647" s="4"/>
      <c r="AE1647" s="4"/>
      <c r="AF1647" s="4"/>
      <c r="AH1647" s="4"/>
      <c r="AJ1647" s="4"/>
      <c r="AK1647" s="4"/>
      <c r="AL1647" s="4"/>
      <c r="AN1647" s="4"/>
      <c r="AO1647" s="4"/>
      <c r="AP1647" s="4"/>
      <c r="AQ1647" s="4"/>
      <c r="AR1647" s="4"/>
      <c r="AS1647" s="4"/>
      <c r="AT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K1647" s="4"/>
    </row>
    <row r="1648" spans="1:63" x14ac:dyDescent="0.3">
      <c r="A1648" s="103"/>
      <c r="B1648" s="103"/>
      <c r="C1648" s="103"/>
      <c r="D1648" s="208"/>
      <c r="F1648" s="178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U1648" s="4"/>
      <c r="V1648" s="4"/>
      <c r="W1648" s="4"/>
      <c r="X1648" s="4"/>
      <c r="Y1648" s="4"/>
      <c r="Z1648" s="4"/>
      <c r="AA1648" s="4"/>
      <c r="AB1648" s="4"/>
      <c r="AD1648" s="4"/>
      <c r="AE1648" s="4"/>
      <c r="AF1648" s="4"/>
      <c r="AH1648" s="4"/>
      <c r="AJ1648" s="4"/>
      <c r="AK1648" s="4"/>
      <c r="AL1648" s="4"/>
      <c r="AN1648" s="4"/>
      <c r="AO1648" s="4"/>
      <c r="AP1648" s="4"/>
      <c r="AQ1648" s="4"/>
      <c r="AR1648" s="4"/>
      <c r="AS1648" s="4"/>
      <c r="AT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K1648" s="4"/>
    </row>
    <row r="1649" spans="1:63" x14ac:dyDescent="0.3">
      <c r="A1649" s="103"/>
      <c r="B1649" s="103"/>
      <c r="C1649" s="103"/>
      <c r="D1649" s="208"/>
      <c r="F1649" s="178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U1649" s="4"/>
      <c r="V1649" s="4"/>
      <c r="W1649" s="4"/>
      <c r="X1649" s="4"/>
      <c r="Y1649" s="4"/>
      <c r="Z1649" s="4"/>
      <c r="AA1649" s="4"/>
      <c r="AB1649" s="4"/>
      <c r="AD1649" s="4"/>
      <c r="AE1649" s="4"/>
      <c r="AF1649" s="4"/>
      <c r="AH1649" s="4"/>
      <c r="AJ1649" s="4"/>
      <c r="AK1649" s="4"/>
      <c r="AL1649" s="4"/>
      <c r="AN1649" s="4"/>
      <c r="AO1649" s="4"/>
      <c r="AP1649" s="4"/>
      <c r="AQ1649" s="4"/>
      <c r="AR1649" s="4"/>
      <c r="AS1649" s="4"/>
      <c r="AT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K1649" s="4"/>
    </row>
    <row r="1650" spans="1:63" x14ac:dyDescent="0.3">
      <c r="A1650" s="103"/>
      <c r="B1650" s="103"/>
      <c r="C1650" s="103"/>
      <c r="D1650" s="208"/>
      <c r="F1650" s="178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U1650" s="4"/>
      <c r="V1650" s="4"/>
      <c r="W1650" s="4"/>
      <c r="X1650" s="4"/>
      <c r="Y1650" s="4"/>
      <c r="Z1650" s="4"/>
      <c r="AA1650" s="4"/>
      <c r="AB1650" s="4"/>
      <c r="AD1650" s="4"/>
      <c r="AE1650" s="4"/>
      <c r="AF1650" s="4"/>
      <c r="AH1650" s="4"/>
      <c r="AJ1650" s="4"/>
      <c r="AK1650" s="4"/>
      <c r="AL1650" s="4"/>
      <c r="AN1650" s="4"/>
      <c r="AO1650" s="4"/>
      <c r="AP1650" s="4"/>
      <c r="AQ1650" s="4"/>
      <c r="AR1650" s="4"/>
      <c r="AS1650" s="4"/>
      <c r="AT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K1650" s="4"/>
    </row>
    <row r="1651" spans="1:63" x14ac:dyDescent="0.3">
      <c r="A1651" s="103"/>
      <c r="B1651" s="103"/>
      <c r="C1651" s="103"/>
      <c r="D1651" s="208"/>
      <c r="F1651" s="178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U1651" s="4"/>
      <c r="V1651" s="4"/>
      <c r="W1651" s="4"/>
      <c r="X1651" s="4"/>
      <c r="Y1651" s="4"/>
      <c r="Z1651" s="4"/>
      <c r="AA1651" s="4"/>
      <c r="AB1651" s="4"/>
      <c r="AD1651" s="4"/>
      <c r="AE1651" s="4"/>
      <c r="AF1651" s="4"/>
      <c r="AH1651" s="4"/>
      <c r="AJ1651" s="4"/>
      <c r="AK1651" s="4"/>
      <c r="AL1651" s="4"/>
      <c r="AN1651" s="4"/>
      <c r="AO1651" s="4"/>
      <c r="AP1651" s="4"/>
      <c r="AQ1651" s="4"/>
      <c r="AR1651" s="4"/>
      <c r="AS1651" s="4"/>
      <c r="AT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K1651" s="4"/>
    </row>
    <row r="1652" spans="1:63" x14ac:dyDescent="0.3">
      <c r="A1652" s="103"/>
      <c r="B1652" s="103"/>
      <c r="C1652" s="103"/>
      <c r="D1652" s="208"/>
      <c r="F1652" s="178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U1652" s="4"/>
      <c r="V1652" s="4"/>
      <c r="W1652" s="4"/>
      <c r="X1652" s="4"/>
      <c r="Y1652" s="4"/>
      <c r="Z1652" s="4"/>
      <c r="AA1652" s="4"/>
      <c r="AB1652" s="4"/>
      <c r="AD1652" s="4"/>
      <c r="AE1652" s="4"/>
      <c r="AF1652" s="4"/>
      <c r="AH1652" s="4"/>
      <c r="AJ1652" s="4"/>
      <c r="AK1652" s="4"/>
      <c r="AL1652" s="4"/>
      <c r="AN1652" s="4"/>
      <c r="AO1652" s="4"/>
      <c r="AP1652" s="4"/>
      <c r="AQ1652" s="4"/>
      <c r="AR1652" s="4"/>
      <c r="AS1652" s="4"/>
      <c r="AT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K1652" s="4"/>
    </row>
    <row r="1653" spans="1:63" x14ac:dyDescent="0.3">
      <c r="A1653" s="103"/>
      <c r="B1653" s="103"/>
      <c r="C1653" s="103"/>
      <c r="D1653" s="208"/>
      <c r="F1653" s="178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U1653" s="4"/>
      <c r="V1653" s="4"/>
      <c r="W1653" s="4"/>
      <c r="X1653" s="4"/>
      <c r="Y1653" s="4"/>
      <c r="Z1653" s="4"/>
      <c r="AA1653" s="4"/>
      <c r="AB1653" s="4"/>
      <c r="AD1653" s="4"/>
      <c r="AE1653" s="4"/>
      <c r="AF1653" s="4"/>
      <c r="AH1653" s="4"/>
      <c r="AJ1653" s="4"/>
      <c r="AK1653" s="4"/>
      <c r="AL1653" s="4"/>
      <c r="AN1653" s="4"/>
      <c r="AO1653" s="4"/>
      <c r="AP1653" s="4"/>
      <c r="AQ1653" s="4"/>
      <c r="AR1653" s="4"/>
      <c r="AS1653" s="4"/>
      <c r="AT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K1653" s="4"/>
    </row>
    <row r="1654" spans="1:63" x14ac:dyDescent="0.3">
      <c r="A1654" s="103"/>
      <c r="B1654" s="103"/>
      <c r="C1654" s="103"/>
      <c r="D1654" s="208"/>
      <c r="F1654" s="178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U1654" s="4"/>
      <c r="V1654" s="4"/>
      <c r="W1654" s="4"/>
      <c r="X1654" s="4"/>
      <c r="Y1654" s="4"/>
      <c r="Z1654" s="4"/>
      <c r="AA1654" s="4"/>
      <c r="AB1654" s="4"/>
      <c r="AD1654" s="4"/>
      <c r="AE1654" s="4"/>
      <c r="AF1654" s="4"/>
      <c r="AH1654" s="4"/>
      <c r="AJ1654" s="4"/>
      <c r="AK1654" s="4"/>
      <c r="AL1654" s="4"/>
      <c r="AN1654" s="4"/>
      <c r="AO1654" s="4"/>
      <c r="AP1654" s="4"/>
      <c r="AQ1654" s="4"/>
      <c r="AR1654" s="4"/>
      <c r="AS1654" s="4"/>
      <c r="AT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K1654" s="4"/>
    </row>
    <row r="1655" spans="1:63" x14ac:dyDescent="0.3">
      <c r="A1655" s="103"/>
      <c r="B1655" s="103"/>
      <c r="C1655" s="103"/>
      <c r="D1655" s="208"/>
      <c r="F1655" s="178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U1655" s="4"/>
      <c r="V1655" s="4"/>
      <c r="W1655" s="4"/>
      <c r="X1655" s="4"/>
      <c r="Y1655" s="4"/>
      <c r="Z1655" s="4"/>
      <c r="AA1655" s="4"/>
      <c r="AB1655" s="4"/>
      <c r="AD1655" s="4"/>
      <c r="AE1655" s="4"/>
      <c r="AF1655" s="4"/>
      <c r="AH1655" s="4"/>
      <c r="AJ1655" s="4"/>
      <c r="AK1655" s="4"/>
      <c r="AL1655" s="4"/>
      <c r="AN1655" s="4"/>
      <c r="AO1655" s="4"/>
      <c r="AP1655" s="4"/>
      <c r="AQ1655" s="4"/>
      <c r="AR1655" s="4"/>
      <c r="AS1655" s="4"/>
      <c r="AT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K1655" s="4"/>
    </row>
    <row r="1656" spans="1:63" x14ac:dyDescent="0.3">
      <c r="A1656" s="103"/>
      <c r="B1656" s="103"/>
      <c r="C1656" s="103"/>
      <c r="D1656" s="208"/>
      <c r="F1656" s="178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U1656" s="4"/>
      <c r="V1656" s="4"/>
      <c r="W1656" s="4"/>
      <c r="X1656" s="4"/>
      <c r="Y1656" s="4"/>
      <c r="Z1656" s="4"/>
      <c r="AA1656" s="4"/>
      <c r="AB1656" s="4"/>
      <c r="AD1656" s="4"/>
      <c r="AE1656" s="4"/>
      <c r="AF1656" s="4"/>
      <c r="AH1656" s="4"/>
      <c r="AJ1656" s="4"/>
      <c r="AK1656" s="4"/>
      <c r="AL1656" s="4"/>
      <c r="AN1656" s="4"/>
      <c r="AO1656" s="4"/>
      <c r="AP1656" s="4"/>
      <c r="AQ1656" s="4"/>
      <c r="AR1656" s="4"/>
      <c r="AS1656" s="4"/>
      <c r="AT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K1656" s="4"/>
    </row>
    <row r="1657" spans="1:63" x14ac:dyDescent="0.3">
      <c r="A1657" s="103"/>
      <c r="B1657" s="103"/>
      <c r="C1657" s="103"/>
      <c r="D1657" s="208"/>
      <c r="F1657" s="178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U1657" s="4"/>
      <c r="V1657" s="4"/>
      <c r="W1657" s="4"/>
      <c r="X1657" s="4"/>
      <c r="Y1657" s="4"/>
      <c r="Z1657" s="4"/>
      <c r="AA1657" s="4"/>
      <c r="AB1657" s="4"/>
      <c r="AD1657" s="4"/>
      <c r="AE1657" s="4"/>
      <c r="AF1657" s="4"/>
      <c r="AH1657" s="4"/>
      <c r="AJ1657" s="4"/>
      <c r="AK1657" s="4"/>
      <c r="AL1657" s="4"/>
      <c r="AN1657" s="4"/>
      <c r="AO1657" s="4"/>
      <c r="AP1657" s="4"/>
      <c r="AQ1657" s="4"/>
      <c r="AR1657" s="4"/>
      <c r="AS1657" s="4"/>
      <c r="AT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K1657" s="4"/>
    </row>
    <row r="1658" spans="1:63" x14ac:dyDescent="0.3">
      <c r="A1658" s="103"/>
      <c r="B1658" s="103"/>
      <c r="C1658" s="103"/>
      <c r="D1658" s="208"/>
      <c r="F1658" s="178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U1658" s="4"/>
      <c r="V1658" s="4"/>
      <c r="W1658" s="4"/>
      <c r="X1658" s="4"/>
      <c r="Y1658" s="4"/>
      <c r="Z1658" s="4"/>
      <c r="AA1658" s="4"/>
      <c r="AB1658" s="4"/>
      <c r="AD1658" s="4"/>
      <c r="AE1658" s="4"/>
      <c r="AF1658" s="4"/>
      <c r="AH1658" s="4"/>
      <c r="AJ1658" s="4"/>
      <c r="AK1658" s="4"/>
      <c r="AL1658" s="4"/>
      <c r="AN1658" s="4"/>
      <c r="AO1658" s="4"/>
      <c r="AP1658" s="4"/>
      <c r="AQ1658" s="4"/>
      <c r="AR1658" s="4"/>
      <c r="AS1658" s="4"/>
      <c r="AT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K1658" s="4"/>
    </row>
    <row r="1659" spans="1:63" x14ac:dyDescent="0.3">
      <c r="A1659" s="103"/>
      <c r="B1659" s="103"/>
      <c r="C1659" s="103"/>
      <c r="D1659" s="208"/>
      <c r="F1659" s="178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U1659" s="4"/>
      <c r="V1659" s="4"/>
      <c r="W1659" s="4"/>
      <c r="X1659" s="4"/>
      <c r="Y1659" s="4"/>
      <c r="Z1659" s="4"/>
      <c r="AA1659" s="4"/>
      <c r="AB1659" s="4"/>
      <c r="AD1659" s="4"/>
      <c r="AE1659" s="4"/>
      <c r="AF1659" s="4"/>
      <c r="AH1659" s="4"/>
      <c r="AJ1659" s="4"/>
      <c r="AK1659" s="4"/>
      <c r="AL1659" s="4"/>
      <c r="AN1659" s="4"/>
      <c r="AO1659" s="4"/>
      <c r="AP1659" s="4"/>
      <c r="AQ1659" s="4"/>
      <c r="AR1659" s="4"/>
      <c r="AS1659" s="4"/>
      <c r="AT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K1659" s="4"/>
    </row>
    <row r="1660" spans="1:63" x14ac:dyDescent="0.3">
      <c r="A1660" s="103"/>
      <c r="B1660" s="103"/>
      <c r="C1660" s="103"/>
      <c r="D1660" s="208"/>
      <c r="F1660" s="178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U1660" s="4"/>
      <c r="V1660" s="4"/>
      <c r="W1660" s="4"/>
      <c r="X1660" s="4"/>
      <c r="Y1660" s="4"/>
      <c r="Z1660" s="4"/>
      <c r="AA1660" s="4"/>
      <c r="AB1660" s="4"/>
      <c r="AD1660" s="4"/>
      <c r="AE1660" s="4"/>
      <c r="AF1660" s="4"/>
      <c r="AH1660" s="4"/>
      <c r="AJ1660" s="4"/>
      <c r="AK1660" s="4"/>
      <c r="AL1660" s="4"/>
      <c r="AN1660" s="4"/>
      <c r="AO1660" s="4"/>
      <c r="AP1660" s="4"/>
      <c r="AQ1660" s="4"/>
      <c r="AR1660" s="4"/>
      <c r="AS1660" s="4"/>
      <c r="AT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K1660" s="4"/>
    </row>
    <row r="1661" spans="1:63" x14ac:dyDescent="0.3">
      <c r="A1661" s="103"/>
      <c r="B1661" s="103"/>
      <c r="C1661" s="103"/>
      <c r="D1661" s="208"/>
      <c r="F1661" s="178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U1661" s="4"/>
      <c r="V1661" s="4"/>
      <c r="W1661" s="4"/>
      <c r="X1661" s="4"/>
      <c r="Y1661" s="4"/>
      <c r="Z1661" s="4"/>
      <c r="AA1661" s="4"/>
      <c r="AB1661" s="4"/>
      <c r="AD1661" s="4"/>
      <c r="AE1661" s="4"/>
      <c r="AF1661" s="4"/>
      <c r="AH1661" s="4"/>
      <c r="AJ1661" s="4"/>
      <c r="AK1661" s="4"/>
      <c r="AL1661" s="4"/>
      <c r="AN1661" s="4"/>
      <c r="AO1661" s="4"/>
      <c r="AP1661" s="4"/>
      <c r="AQ1661" s="4"/>
      <c r="AR1661" s="4"/>
      <c r="AS1661" s="4"/>
      <c r="AT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K1661" s="4"/>
    </row>
    <row r="1662" spans="1:63" x14ac:dyDescent="0.3">
      <c r="A1662" s="103"/>
      <c r="B1662" s="103"/>
      <c r="C1662" s="103"/>
      <c r="D1662" s="208"/>
      <c r="F1662" s="178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U1662" s="4"/>
      <c r="V1662" s="4"/>
      <c r="W1662" s="4"/>
      <c r="X1662" s="4"/>
      <c r="Y1662" s="4"/>
      <c r="Z1662" s="4"/>
      <c r="AA1662" s="4"/>
      <c r="AB1662" s="4"/>
      <c r="AD1662" s="4"/>
      <c r="AE1662" s="4"/>
      <c r="AF1662" s="4"/>
      <c r="AH1662" s="4"/>
      <c r="AJ1662" s="4"/>
      <c r="AK1662" s="4"/>
      <c r="AL1662" s="4"/>
      <c r="AN1662" s="4"/>
      <c r="AO1662" s="4"/>
      <c r="AP1662" s="4"/>
      <c r="AQ1662" s="4"/>
      <c r="AR1662" s="4"/>
      <c r="AS1662" s="4"/>
      <c r="AT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K1662" s="4"/>
    </row>
    <row r="1663" spans="1:63" x14ac:dyDescent="0.3">
      <c r="A1663" s="103"/>
      <c r="B1663" s="103"/>
      <c r="C1663" s="103"/>
      <c r="D1663" s="208"/>
      <c r="F1663" s="178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U1663" s="4"/>
      <c r="V1663" s="4"/>
      <c r="W1663" s="4"/>
      <c r="X1663" s="4"/>
      <c r="Y1663" s="4"/>
      <c r="Z1663" s="4"/>
      <c r="AA1663" s="4"/>
      <c r="AB1663" s="4"/>
      <c r="AD1663" s="4"/>
      <c r="AE1663" s="4"/>
      <c r="AF1663" s="4"/>
      <c r="AH1663" s="4"/>
      <c r="AJ1663" s="4"/>
      <c r="AK1663" s="4"/>
      <c r="AL1663" s="4"/>
      <c r="AN1663" s="4"/>
      <c r="AO1663" s="4"/>
      <c r="AP1663" s="4"/>
      <c r="AQ1663" s="4"/>
      <c r="AR1663" s="4"/>
      <c r="AS1663" s="4"/>
      <c r="AT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K1663" s="4"/>
    </row>
    <row r="1664" spans="1:63" x14ac:dyDescent="0.3">
      <c r="A1664" s="103"/>
      <c r="B1664" s="103"/>
      <c r="C1664" s="103"/>
      <c r="D1664" s="208"/>
      <c r="F1664" s="178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U1664" s="4"/>
      <c r="V1664" s="4"/>
      <c r="W1664" s="4"/>
      <c r="X1664" s="4"/>
      <c r="Y1664" s="4"/>
      <c r="Z1664" s="4"/>
      <c r="AA1664" s="4"/>
      <c r="AB1664" s="4"/>
      <c r="AD1664" s="4"/>
      <c r="AE1664" s="4"/>
      <c r="AF1664" s="4"/>
      <c r="AH1664" s="4"/>
      <c r="AJ1664" s="4"/>
      <c r="AK1664" s="4"/>
      <c r="AL1664" s="4"/>
      <c r="AN1664" s="4"/>
      <c r="AO1664" s="4"/>
      <c r="AP1664" s="4"/>
      <c r="AQ1664" s="4"/>
      <c r="AR1664" s="4"/>
      <c r="AS1664" s="4"/>
      <c r="AT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K1664" s="4"/>
    </row>
    <row r="1665" spans="1:63" x14ac:dyDescent="0.3">
      <c r="A1665" s="103"/>
      <c r="B1665" s="103"/>
      <c r="C1665" s="103"/>
      <c r="D1665" s="208"/>
      <c r="F1665" s="178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U1665" s="4"/>
      <c r="V1665" s="4"/>
      <c r="W1665" s="4"/>
      <c r="X1665" s="4"/>
      <c r="Y1665" s="4"/>
      <c r="Z1665" s="4"/>
      <c r="AA1665" s="4"/>
      <c r="AB1665" s="4"/>
      <c r="AD1665" s="4"/>
      <c r="AE1665" s="4"/>
      <c r="AF1665" s="4"/>
      <c r="AH1665" s="4"/>
      <c r="AJ1665" s="4"/>
      <c r="AK1665" s="4"/>
      <c r="AL1665" s="4"/>
      <c r="AN1665" s="4"/>
      <c r="AO1665" s="4"/>
      <c r="AP1665" s="4"/>
      <c r="AQ1665" s="4"/>
      <c r="AR1665" s="4"/>
      <c r="AS1665" s="4"/>
      <c r="AT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K1665" s="4"/>
    </row>
    <row r="1666" spans="1:63" x14ac:dyDescent="0.3">
      <c r="A1666" s="103"/>
      <c r="B1666" s="103"/>
      <c r="C1666" s="103"/>
      <c r="D1666" s="208"/>
      <c r="F1666" s="178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U1666" s="4"/>
      <c r="V1666" s="4"/>
      <c r="W1666" s="4"/>
      <c r="X1666" s="4"/>
      <c r="Y1666" s="4"/>
      <c r="Z1666" s="4"/>
      <c r="AA1666" s="4"/>
      <c r="AB1666" s="4"/>
      <c r="AD1666" s="4"/>
      <c r="AE1666" s="4"/>
      <c r="AF1666" s="4"/>
      <c r="AH1666" s="4"/>
      <c r="AJ1666" s="4"/>
      <c r="AK1666" s="4"/>
      <c r="AL1666" s="4"/>
      <c r="AN1666" s="4"/>
      <c r="AO1666" s="4"/>
      <c r="AP1666" s="4"/>
      <c r="AQ1666" s="4"/>
      <c r="AR1666" s="4"/>
      <c r="AS1666" s="4"/>
      <c r="AT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K1666" s="4"/>
    </row>
    <row r="1667" spans="1:63" x14ac:dyDescent="0.3">
      <c r="A1667" s="103"/>
      <c r="B1667" s="103"/>
      <c r="C1667" s="103"/>
      <c r="D1667" s="208"/>
      <c r="F1667" s="178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U1667" s="4"/>
      <c r="V1667" s="4"/>
      <c r="W1667" s="4"/>
      <c r="X1667" s="4"/>
      <c r="Y1667" s="4"/>
      <c r="Z1667" s="4"/>
      <c r="AA1667" s="4"/>
      <c r="AB1667" s="4"/>
      <c r="AD1667" s="4"/>
      <c r="AE1667" s="4"/>
      <c r="AF1667" s="4"/>
      <c r="AH1667" s="4"/>
      <c r="AJ1667" s="4"/>
      <c r="AK1667" s="4"/>
      <c r="AL1667" s="4"/>
      <c r="AN1667" s="4"/>
      <c r="AO1667" s="4"/>
      <c r="AP1667" s="4"/>
      <c r="AQ1667" s="4"/>
      <c r="AR1667" s="4"/>
      <c r="AS1667" s="4"/>
      <c r="AT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K1667" s="4"/>
    </row>
    <row r="1668" spans="1:63" x14ac:dyDescent="0.3">
      <c r="A1668" s="103"/>
      <c r="B1668" s="103"/>
      <c r="C1668" s="103"/>
      <c r="D1668" s="208"/>
      <c r="F1668" s="178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U1668" s="4"/>
      <c r="V1668" s="4"/>
      <c r="W1668" s="4"/>
      <c r="X1668" s="4"/>
      <c r="Y1668" s="4"/>
      <c r="Z1668" s="4"/>
      <c r="AA1668" s="4"/>
      <c r="AB1668" s="4"/>
      <c r="AD1668" s="4"/>
      <c r="AE1668" s="4"/>
      <c r="AF1668" s="4"/>
      <c r="AH1668" s="4"/>
      <c r="AJ1668" s="4"/>
      <c r="AK1668" s="4"/>
      <c r="AL1668" s="4"/>
      <c r="AN1668" s="4"/>
      <c r="AO1668" s="4"/>
      <c r="AP1668" s="4"/>
      <c r="AQ1668" s="4"/>
      <c r="AR1668" s="4"/>
      <c r="AS1668" s="4"/>
      <c r="AT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K1668" s="4"/>
    </row>
    <row r="1669" spans="1:63" x14ac:dyDescent="0.3">
      <c r="A1669" s="103"/>
      <c r="B1669" s="103"/>
      <c r="C1669" s="103"/>
      <c r="D1669" s="208"/>
      <c r="F1669" s="178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U1669" s="4"/>
      <c r="V1669" s="4"/>
      <c r="W1669" s="4"/>
      <c r="X1669" s="4"/>
      <c r="Y1669" s="4"/>
      <c r="Z1669" s="4"/>
      <c r="AA1669" s="4"/>
      <c r="AB1669" s="4"/>
      <c r="AD1669" s="4"/>
      <c r="AE1669" s="4"/>
      <c r="AF1669" s="4"/>
      <c r="AH1669" s="4"/>
      <c r="AJ1669" s="4"/>
      <c r="AK1669" s="4"/>
      <c r="AL1669" s="4"/>
      <c r="AN1669" s="4"/>
      <c r="AO1669" s="4"/>
      <c r="AP1669" s="4"/>
      <c r="AQ1669" s="4"/>
      <c r="AR1669" s="4"/>
      <c r="AS1669" s="4"/>
      <c r="AT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K1669" s="4"/>
    </row>
    <row r="1670" spans="1:63" x14ac:dyDescent="0.3">
      <c r="A1670" s="103"/>
      <c r="B1670" s="103"/>
      <c r="C1670" s="103"/>
      <c r="D1670" s="208"/>
      <c r="F1670" s="178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U1670" s="4"/>
      <c r="V1670" s="4"/>
      <c r="W1670" s="4"/>
      <c r="X1670" s="4"/>
      <c r="Y1670" s="4"/>
      <c r="Z1670" s="4"/>
      <c r="AA1670" s="4"/>
      <c r="AB1670" s="4"/>
      <c r="AD1670" s="4"/>
      <c r="AE1670" s="4"/>
      <c r="AF1670" s="4"/>
      <c r="AH1670" s="4"/>
      <c r="AJ1670" s="4"/>
      <c r="AK1670" s="4"/>
      <c r="AL1670" s="4"/>
      <c r="AN1670" s="4"/>
      <c r="AO1670" s="4"/>
      <c r="AP1670" s="4"/>
      <c r="AQ1670" s="4"/>
      <c r="AR1670" s="4"/>
      <c r="AS1670" s="4"/>
      <c r="AT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K1670" s="4"/>
    </row>
    <row r="1671" spans="1:63" x14ac:dyDescent="0.3">
      <c r="A1671" s="103"/>
      <c r="B1671" s="103"/>
      <c r="C1671" s="103"/>
      <c r="D1671" s="208"/>
      <c r="F1671" s="178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U1671" s="4"/>
      <c r="V1671" s="4"/>
      <c r="W1671" s="4"/>
      <c r="X1671" s="4"/>
      <c r="Y1671" s="4"/>
      <c r="Z1671" s="4"/>
      <c r="AA1671" s="4"/>
      <c r="AB1671" s="4"/>
      <c r="AD1671" s="4"/>
      <c r="AE1671" s="4"/>
      <c r="AF1671" s="4"/>
      <c r="AH1671" s="4"/>
      <c r="AJ1671" s="4"/>
      <c r="AK1671" s="4"/>
      <c r="AL1671" s="4"/>
      <c r="AN1671" s="4"/>
      <c r="AO1671" s="4"/>
      <c r="AP1671" s="4"/>
      <c r="AQ1671" s="4"/>
      <c r="AR1671" s="4"/>
      <c r="AS1671" s="4"/>
      <c r="AT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K1671" s="4"/>
    </row>
    <row r="1672" spans="1:63" x14ac:dyDescent="0.3">
      <c r="A1672" s="103"/>
      <c r="B1672" s="103"/>
      <c r="C1672" s="103"/>
      <c r="D1672" s="208"/>
      <c r="F1672" s="178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U1672" s="4"/>
      <c r="V1672" s="4"/>
      <c r="W1672" s="4"/>
      <c r="X1672" s="4"/>
      <c r="Y1672" s="4"/>
      <c r="Z1672" s="4"/>
      <c r="AA1672" s="4"/>
      <c r="AB1672" s="4"/>
      <c r="AD1672" s="4"/>
      <c r="AE1672" s="4"/>
      <c r="AF1672" s="4"/>
      <c r="AH1672" s="4"/>
      <c r="AJ1672" s="4"/>
      <c r="AK1672" s="4"/>
      <c r="AL1672" s="4"/>
      <c r="AN1672" s="4"/>
      <c r="AO1672" s="4"/>
      <c r="AP1672" s="4"/>
      <c r="AQ1672" s="4"/>
      <c r="AR1672" s="4"/>
      <c r="AS1672" s="4"/>
      <c r="AT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K1672" s="4"/>
    </row>
    <row r="1673" spans="1:63" x14ac:dyDescent="0.3">
      <c r="A1673" s="103"/>
      <c r="B1673" s="103"/>
      <c r="C1673" s="103"/>
      <c r="D1673" s="208"/>
      <c r="F1673" s="178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U1673" s="4"/>
      <c r="V1673" s="4"/>
      <c r="W1673" s="4"/>
      <c r="X1673" s="4"/>
      <c r="Y1673" s="4"/>
      <c r="Z1673" s="4"/>
      <c r="AA1673" s="4"/>
      <c r="AB1673" s="4"/>
      <c r="AD1673" s="4"/>
      <c r="AE1673" s="4"/>
      <c r="AF1673" s="4"/>
      <c r="AH1673" s="4"/>
      <c r="AJ1673" s="4"/>
      <c r="AK1673" s="4"/>
      <c r="AL1673" s="4"/>
      <c r="AN1673" s="4"/>
      <c r="AO1673" s="4"/>
      <c r="AP1673" s="4"/>
      <c r="AQ1673" s="4"/>
      <c r="AR1673" s="4"/>
      <c r="AS1673" s="4"/>
      <c r="AT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K1673" s="4"/>
    </row>
    <row r="1674" spans="1:63" x14ac:dyDescent="0.3">
      <c r="A1674" s="103"/>
      <c r="B1674" s="103"/>
      <c r="C1674" s="103"/>
      <c r="D1674" s="208"/>
      <c r="F1674" s="178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U1674" s="4"/>
      <c r="V1674" s="4"/>
      <c r="W1674" s="4"/>
      <c r="X1674" s="4"/>
      <c r="Y1674" s="4"/>
      <c r="Z1674" s="4"/>
      <c r="AA1674" s="4"/>
      <c r="AB1674" s="4"/>
      <c r="AD1674" s="4"/>
      <c r="AE1674" s="4"/>
      <c r="AF1674" s="4"/>
      <c r="AH1674" s="4"/>
      <c r="AJ1674" s="4"/>
      <c r="AK1674" s="4"/>
      <c r="AL1674" s="4"/>
      <c r="AN1674" s="4"/>
      <c r="AO1674" s="4"/>
      <c r="AP1674" s="4"/>
      <c r="AQ1674" s="4"/>
      <c r="AR1674" s="4"/>
      <c r="AS1674" s="4"/>
      <c r="AT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K1674" s="4"/>
    </row>
    <row r="1675" spans="1:63" x14ac:dyDescent="0.3">
      <c r="A1675" s="103"/>
      <c r="B1675" s="103"/>
      <c r="C1675" s="103"/>
      <c r="D1675" s="208"/>
      <c r="F1675" s="178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U1675" s="4"/>
      <c r="V1675" s="4"/>
      <c r="W1675" s="4"/>
      <c r="X1675" s="4"/>
      <c r="Y1675" s="4"/>
      <c r="Z1675" s="4"/>
      <c r="AA1675" s="4"/>
      <c r="AB1675" s="4"/>
      <c r="AD1675" s="4"/>
      <c r="AE1675" s="4"/>
      <c r="AF1675" s="4"/>
      <c r="AH1675" s="4"/>
      <c r="AJ1675" s="4"/>
      <c r="AK1675" s="4"/>
      <c r="AL1675" s="4"/>
      <c r="AN1675" s="4"/>
      <c r="AO1675" s="4"/>
      <c r="AP1675" s="4"/>
      <c r="AQ1675" s="4"/>
      <c r="AR1675" s="4"/>
      <c r="AS1675" s="4"/>
      <c r="AT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K1675" s="4"/>
    </row>
    <row r="1676" spans="1:63" x14ac:dyDescent="0.3">
      <c r="A1676" s="103"/>
      <c r="B1676" s="103"/>
      <c r="C1676" s="103"/>
      <c r="D1676" s="208"/>
      <c r="F1676" s="178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U1676" s="4"/>
      <c r="V1676" s="4"/>
      <c r="W1676" s="4"/>
      <c r="X1676" s="4"/>
      <c r="Y1676" s="4"/>
      <c r="Z1676" s="4"/>
      <c r="AA1676" s="4"/>
      <c r="AB1676" s="4"/>
      <c r="AD1676" s="4"/>
      <c r="AE1676" s="4"/>
      <c r="AF1676" s="4"/>
      <c r="AH1676" s="4"/>
      <c r="AJ1676" s="4"/>
      <c r="AK1676" s="4"/>
      <c r="AL1676" s="4"/>
      <c r="AN1676" s="4"/>
      <c r="AO1676" s="4"/>
      <c r="AP1676" s="4"/>
      <c r="AQ1676" s="4"/>
      <c r="AR1676" s="4"/>
      <c r="AS1676" s="4"/>
      <c r="AT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K1676" s="4"/>
    </row>
    <row r="1677" spans="1:63" x14ac:dyDescent="0.3">
      <c r="A1677" s="103"/>
      <c r="B1677" s="103"/>
      <c r="C1677" s="103"/>
      <c r="D1677" s="208"/>
      <c r="F1677" s="178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U1677" s="4"/>
      <c r="V1677" s="4"/>
      <c r="W1677" s="4"/>
      <c r="X1677" s="4"/>
      <c r="Y1677" s="4"/>
      <c r="Z1677" s="4"/>
      <c r="AA1677" s="4"/>
      <c r="AB1677" s="4"/>
      <c r="AD1677" s="4"/>
      <c r="AE1677" s="4"/>
      <c r="AF1677" s="4"/>
      <c r="AH1677" s="4"/>
      <c r="AJ1677" s="4"/>
      <c r="AK1677" s="4"/>
      <c r="AL1677" s="4"/>
      <c r="AN1677" s="4"/>
      <c r="AO1677" s="4"/>
      <c r="AP1677" s="4"/>
      <c r="AQ1677" s="4"/>
      <c r="AR1677" s="4"/>
      <c r="AS1677" s="4"/>
      <c r="AT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K1677" s="4"/>
    </row>
    <row r="1678" spans="1:63" x14ac:dyDescent="0.3">
      <c r="A1678" s="103"/>
      <c r="B1678" s="103"/>
      <c r="C1678" s="103"/>
      <c r="D1678" s="208"/>
      <c r="F1678" s="178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U1678" s="4"/>
      <c r="V1678" s="4"/>
      <c r="W1678" s="4"/>
      <c r="X1678" s="4"/>
      <c r="Y1678" s="4"/>
      <c r="Z1678" s="4"/>
      <c r="AA1678" s="4"/>
      <c r="AB1678" s="4"/>
      <c r="AD1678" s="4"/>
      <c r="AE1678" s="4"/>
      <c r="AF1678" s="4"/>
      <c r="AH1678" s="4"/>
      <c r="AJ1678" s="4"/>
      <c r="AK1678" s="4"/>
      <c r="AL1678" s="4"/>
      <c r="AN1678" s="4"/>
      <c r="AO1678" s="4"/>
      <c r="AP1678" s="4"/>
      <c r="AQ1678" s="4"/>
      <c r="AR1678" s="4"/>
      <c r="AS1678" s="4"/>
      <c r="AT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K1678" s="4"/>
    </row>
    <row r="1679" spans="1:63" x14ac:dyDescent="0.3">
      <c r="A1679" s="103"/>
      <c r="B1679" s="103"/>
      <c r="C1679" s="103"/>
      <c r="D1679" s="208"/>
      <c r="F1679" s="178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U1679" s="4"/>
      <c r="V1679" s="4"/>
      <c r="W1679" s="4"/>
      <c r="X1679" s="4"/>
      <c r="Y1679" s="4"/>
      <c r="Z1679" s="4"/>
      <c r="AA1679" s="4"/>
      <c r="AB1679" s="4"/>
      <c r="AD1679" s="4"/>
      <c r="AE1679" s="4"/>
      <c r="AF1679" s="4"/>
      <c r="AH1679" s="4"/>
      <c r="AJ1679" s="4"/>
      <c r="AK1679" s="4"/>
      <c r="AL1679" s="4"/>
      <c r="AN1679" s="4"/>
      <c r="AO1679" s="4"/>
      <c r="AP1679" s="4"/>
      <c r="AQ1679" s="4"/>
      <c r="AR1679" s="4"/>
      <c r="AS1679" s="4"/>
      <c r="AT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K1679" s="4"/>
    </row>
    <row r="1680" spans="1:63" x14ac:dyDescent="0.3">
      <c r="A1680" s="103"/>
      <c r="B1680" s="103"/>
      <c r="C1680" s="103"/>
      <c r="D1680" s="208"/>
      <c r="F1680" s="178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U1680" s="4"/>
      <c r="V1680" s="4"/>
      <c r="W1680" s="4"/>
      <c r="X1680" s="4"/>
      <c r="Y1680" s="4"/>
      <c r="Z1680" s="4"/>
      <c r="AA1680" s="4"/>
      <c r="AB1680" s="4"/>
      <c r="AD1680" s="4"/>
      <c r="AE1680" s="4"/>
      <c r="AF1680" s="4"/>
      <c r="AH1680" s="4"/>
      <c r="AJ1680" s="4"/>
      <c r="AK1680" s="4"/>
      <c r="AL1680" s="4"/>
      <c r="AN1680" s="4"/>
      <c r="AO1680" s="4"/>
      <c r="AP1680" s="4"/>
      <c r="AQ1680" s="4"/>
      <c r="AR1680" s="4"/>
      <c r="AS1680" s="4"/>
      <c r="AT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K1680" s="4"/>
    </row>
    <row r="1681" spans="1:63" x14ac:dyDescent="0.3">
      <c r="A1681" s="103"/>
      <c r="B1681" s="103"/>
      <c r="C1681" s="103"/>
      <c r="D1681" s="208"/>
      <c r="F1681" s="178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U1681" s="4"/>
      <c r="V1681" s="4"/>
      <c r="W1681" s="4"/>
      <c r="X1681" s="4"/>
      <c r="Y1681" s="4"/>
      <c r="Z1681" s="4"/>
      <c r="AA1681" s="4"/>
      <c r="AB1681" s="4"/>
      <c r="AD1681" s="4"/>
      <c r="AE1681" s="4"/>
      <c r="AF1681" s="4"/>
      <c r="AH1681" s="4"/>
      <c r="AJ1681" s="4"/>
      <c r="AK1681" s="4"/>
      <c r="AL1681" s="4"/>
      <c r="AN1681" s="4"/>
      <c r="AO1681" s="4"/>
      <c r="AP1681" s="4"/>
      <c r="AQ1681" s="4"/>
      <c r="AR1681" s="4"/>
      <c r="AS1681" s="4"/>
      <c r="AT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K1681" s="4"/>
    </row>
    <row r="1682" spans="1:63" x14ac:dyDescent="0.3">
      <c r="A1682" s="103"/>
      <c r="B1682" s="103"/>
      <c r="C1682" s="103"/>
      <c r="D1682" s="208"/>
      <c r="F1682" s="178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U1682" s="4"/>
      <c r="V1682" s="4"/>
      <c r="W1682" s="4"/>
      <c r="X1682" s="4"/>
      <c r="Y1682" s="4"/>
      <c r="Z1682" s="4"/>
      <c r="AA1682" s="4"/>
      <c r="AB1682" s="4"/>
      <c r="AD1682" s="4"/>
      <c r="AE1682" s="4"/>
      <c r="AF1682" s="4"/>
      <c r="AH1682" s="4"/>
      <c r="AJ1682" s="4"/>
      <c r="AK1682" s="4"/>
      <c r="AL1682" s="4"/>
      <c r="AN1682" s="4"/>
      <c r="AO1682" s="4"/>
      <c r="AP1682" s="4"/>
      <c r="AQ1682" s="4"/>
      <c r="AR1682" s="4"/>
      <c r="AS1682" s="4"/>
      <c r="AT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K1682" s="4"/>
    </row>
    <row r="1683" spans="1:63" x14ac:dyDescent="0.3">
      <c r="A1683" s="103"/>
      <c r="B1683" s="103"/>
      <c r="C1683" s="103"/>
      <c r="D1683" s="208"/>
      <c r="F1683" s="178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U1683" s="4"/>
      <c r="V1683" s="4"/>
      <c r="W1683" s="4"/>
      <c r="X1683" s="4"/>
      <c r="Y1683" s="4"/>
      <c r="Z1683" s="4"/>
      <c r="AA1683" s="4"/>
      <c r="AB1683" s="4"/>
      <c r="AD1683" s="4"/>
      <c r="AE1683" s="4"/>
      <c r="AF1683" s="4"/>
      <c r="AH1683" s="4"/>
      <c r="AJ1683" s="4"/>
      <c r="AK1683" s="4"/>
      <c r="AL1683" s="4"/>
      <c r="AN1683" s="4"/>
      <c r="AO1683" s="4"/>
      <c r="AP1683" s="4"/>
      <c r="AQ1683" s="4"/>
      <c r="AR1683" s="4"/>
      <c r="AS1683" s="4"/>
      <c r="AT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K1683" s="4"/>
    </row>
    <row r="1684" spans="1:63" x14ac:dyDescent="0.3">
      <c r="A1684" s="103"/>
      <c r="B1684" s="103"/>
      <c r="C1684" s="103"/>
      <c r="D1684" s="208"/>
      <c r="F1684" s="178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U1684" s="4"/>
      <c r="V1684" s="4"/>
      <c r="W1684" s="4"/>
      <c r="X1684" s="4"/>
      <c r="Y1684" s="4"/>
      <c r="Z1684" s="4"/>
      <c r="AA1684" s="4"/>
      <c r="AB1684" s="4"/>
      <c r="AD1684" s="4"/>
      <c r="AE1684" s="4"/>
      <c r="AF1684" s="4"/>
      <c r="AH1684" s="4"/>
      <c r="AJ1684" s="4"/>
      <c r="AK1684" s="4"/>
      <c r="AL1684" s="4"/>
      <c r="AN1684" s="4"/>
      <c r="AO1684" s="4"/>
      <c r="AP1684" s="4"/>
      <c r="AQ1684" s="4"/>
      <c r="AR1684" s="4"/>
      <c r="AS1684" s="4"/>
      <c r="AT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K1684" s="4"/>
    </row>
    <row r="1685" spans="1:63" x14ac:dyDescent="0.3">
      <c r="A1685" s="103"/>
      <c r="B1685" s="103"/>
      <c r="C1685" s="103"/>
      <c r="D1685" s="208"/>
      <c r="F1685" s="178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U1685" s="4"/>
      <c r="V1685" s="4"/>
      <c r="W1685" s="4"/>
      <c r="X1685" s="4"/>
      <c r="Y1685" s="4"/>
      <c r="Z1685" s="4"/>
      <c r="AA1685" s="4"/>
      <c r="AB1685" s="4"/>
      <c r="AD1685" s="4"/>
      <c r="AE1685" s="4"/>
      <c r="AF1685" s="4"/>
      <c r="AH1685" s="4"/>
      <c r="AJ1685" s="4"/>
      <c r="AK1685" s="4"/>
      <c r="AL1685" s="4"/>
      <c r="AN1685" s="4"/>
      <c r="AO1685" s="4"/>
      <c r="AP1685" s="4"/>
      <c r="AQ1685" s="4"/>
      <c r="AR1685" s="4"/>
      <c r="AS1685" s="4"/>
      <c r="AT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K1685" s="4"/>
    </row>
    <row r="1686" spans="1:63" x14ac:dyDescent="0.3">
      <c r="A1686" s="103"/>
      <c r="B1686" s="103"/>
      <c r="C1686" s="103"/>
      <c r="D1686" s="208"/>
      <c r="F1686" s="178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U1686" s="4"/>
      <c r="V1686" s="4"/>
      <c r="W1686" s="4"/>
      <c r="X1686" s="4"/>
      <c r="Y1686" s="4"/>
      <c r="Z1686" s="4"/>
      <c r="AA1686" s="4"/>
      <c r="AB1686" s="4"/>
      <c r="AD1686" s="4"/>
      <c r="AE1686" s="4"/>
      <c r="AF1686" s="4"/>
      <c r="AH1686" s="4"/>
      <c r="AJ1686" s="4"/>
      <c r="AK1686" s="4"/>
      <c r="AL1686" s="4"/>
      <c r="AN1686" s="4"/>
      <c r="AO1686" s="4"/>
      <c r="AP1686" s="4"/>
      <c r="AQ1686" s="4"/>
      <c r="AR1686" s="4"/>
      <c r="AS1686" s="4"/>
      <c r="AT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K1686" s="4"/>
    </row>
    <row r="1687" spans="1:63" x14ac:dyDescent="0.3">
      <c r="A1687" s="103"/>
      <c r="B1687" s="103"/>
      <c r="C1687" s="103"/>
      <c r="D1687" s="208"/>
      <c r="F1687" s="178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U1687" s="4"/>
      <c r="V1687" s="4"/>
      <c r="W1687" s="4"/>
      <c r="X1687" s="4"/>
      <c r="Y1687" s="4"/>
      <c r="Z1687" s="4"/>
      <c r="AA1687" s="4"/>
      <c r="AB1687" s="4"/>
      <c r="AD1687" s="4"/>
      <c r="AE1687" s="4"/>
      <c r="AF1687" s="4"/>
      <c r="AH1687" s="4"/>
      <c r="AJ1687" s="4"/>
      <c r="AK1687" s="4"/>
      <c r="AL1687" s="4"/>
      <c r="AN1687" s="4"/>
      <c r="AO1687" s="4"/>
      <c r="AP1687" s="4"/>
      <c r="AQ1687" s="4"/>
      <c r="AR1687" s="4"/>
      <c r="AS1687" s="4"/>
      <c r="AT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K1687" s="4"/>
    </row>
    <row r="1688" spans="1:63" x14ac:dyDescent="0.3">
      <c r="A1688" s="103"/>
      <c r="B1688" s="103"/>
      <c r="C1688" s="103"/>
      <c r="D1688" s="208"/>
      <c r="F1688" s="178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U1688" s="4"/>
      <c r="V1688" s="4"/>
      <c r="W1688" s="4"/>
      <c r="X1688" s="4"/>
      <c r="Y1688" s="4"/>
      <c r="Z1688" s="4"/>
      <c r="AA1688" s="4"/>
      <c r="AB1688" s="4"/>
      <c r="AD1688" s="4"/>
      <c r="AE1688" s="4"/>
      <c r="AF1688" s="4"/>
      <c r="AH1688" s="4"/>
      <c r="AJ1688" s="4"/>
      <c r="AK1688" s="4"/>
      <c r="AL1688" s="4"/>
      <c r="AN1688" s="4"/>
      <c r="AO1688" s="4"/>
      <c r="AP1688" s="4"/>
      <c r="AQ1688" s="4"/>
      <c r="AR1688" s="4"/>
      <c r="AS1688" s="4"/>
      <c r="AT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K1688" s="4"/>
    </row>
    <row r="1689" spans="1:63" x14ac:dyDescent="0.3">
      <c r="A1689" s="103"/>
      <c r="B1689" s="103"/>
      <c r="C1689" s="103"/>
      <c r="D1689" s="208"/>
      <c r="F1689" s="178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U1689" s="4"/>
      <c r="V1689" s="4"/>
      <c r="W1689" s="4"/>
      <c r="X1689" s="4"/>
      <c r="Y1689" s="4"/>
      <c r="Z1689" s="4"/>
      <c r="AA1689" s="4"/>
      <c r="AB1689" s="4"/>
      <c r="AD1689" s="4"/>
      <c r="AE1689" s="4"/>
      <c r="AF1689" s="4"/>
      <c r="AH1689" s="4"/>
      <c r="AJ1689" s="4"/>
      <c r="AK1689" s="4"/>
      <c r="AL1689" s="4"/>
      <c r="AN1689" s="4"/>
      <c r="AO1689" s="4"/>
      <c r="AP1689" s="4"/>
      <c r="AQ1689" s="4"/>
      <c r="AR1689" s="4"/>
      <c r="AS1689" s="4"/>
      <c r="AT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K1689" s="4"/>
    </row>
    <row r="1690" spans="1:63" x14ac:dyDescent="0.3">
      <c r="A1690" s="103"/>
      <c r="B1690" s="103"/>
      <c r="C1690" s="103"/>
      <c r="D1690" s="208"/>
      <c r="F1690" s="178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U1690" s="4"/>
      <c r="V1690" s="4"/>
      <c r="W1690" s="4"/>
      <c r="X1690" s="4"/>
      <c r="Y1690" s="4"/>
      <c r="Z1690" s="4"/>
      <c r="AA1690" s="4"/>
      <c r="AB1690" s="4"/>
      <c r="AD1690" s="4"/>
      <c r="AE1690" s="4"/>
      <c r="AF1690" s="4"/>
      <c r="AH1690" s="4"/>
      <c r="AJ1690" s="4"/>
      <c r="AK1690" s="4"/>
      <c r="AL1690" s="4"/>
      <c r="AN1690" s="4"/>
      <c r="AO1690" s="4"/>
      <c r="AP1690" s="4"/>
      <c r="AQ1690" s="4"/>
      <c r="AR1690" s="4"/>
      <c r="AS1690" s="4"/>
      <c r="AT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K1690" s="4"/>
    </row>
    <row r="1691" spans="1:63" x14ac:dyDescent="0.3">
      <c r="A1691" s="103"/>
      <c r="B1691" s="103"/>
      <c r="C1691" s="103"/>
      <c r="D1691" s="208"/>
      <c r="F1691" s="178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U1691" s="4"/>
      <c r="V1691" s="4"/>
      <c r="W1691" s="4"/>
      <c r="X1691" s="4"/>
      <c r="Y1691" s="4"/>
      <c r="Z1691" s="4"/>
      <c r="AA1691" s="4"/>
      <c r="AB1691" s="4"/>
      <c r="AD1691" s="4"/>
      <c r="AE1691" s="4"/>
      <c r="AF1691" s="4"/>
      <c r="AH1691" s="4"/>
      <c r="AJ1691" s="4"/>
      <c r="AK1691" s="4"/>
      <c r="AL1691" s="4"/>
      <c r="AN1691" s="4"/>
      <c r="AO1691" s="4"/>
      <c r="AP1691" s="4"/>
      <c r="AQ1691" s="4"/>
      <c r="AR1691" s="4"/>
      <c r="AS1691" s="4"/>
      <c r="AT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K1691" s="4"/>
    </row>
    <row r="1692" spans="1:63" x14ac:dyDescent="0.3">
      <c r="A1692" s="103"/>
      <c r="B1692" s="103"/>
      <c r="C1692" s="103"/>
      <c r="D1692" s="208"/>
      <c r="F1692" s="178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U1692" s="4"/>
      <c r="V1692" s="4"/>
      <c r="W1692" s="4"/>
      <c r="X1692" s="4"/>
      <c r="Y1692" s="4"/>
      <c r="Z1692" s="4"/>
      <c r="AA1692" s="4"/>
      <c r="AB1692" s="4"/>
      <c r="AD1692" s="4"/>
      <c r="AE1692" s="4"/>
      <c r="AF1692" s="4"/>
      <c r="AH1692" s="4"/>
      <c r="AJ1692" s="4"/>
      <c r="AK1692" s="4"/>
      <c r="AL1692" s="4"/>
      <c r="AN1692" s="4"/>
      <c r="AO1692" s="4"/>
      <c r="AP1692" s="4"/>
      <c r="AQ1692" s="4"/>
      <c r="AR1692" s="4"/>
      <c r="AS1692" s="4"/>
      <c r="AT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K1692" s="4"/>
    </row>
    <row r="1693" spans="1:63" x14ac:dyDescent="0.3">
      <c r="A1693" s="103"/>
      <c r="B1693" s="103"/>
      <c r="C1693" s="103"/>
      <c r="D1693" s="208"/>
      <c r="F1693" s="178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U1693" s="4"/>
      <c r="V1693" s="4"/>
      <c r="W1693" s="4"/>
      <c r="X1693" s="4"/>
      <c r="Y1693" s="4"/>
      <c r="Z1693" s="4"/>
      <c r="AA1693" s="4"/>
      <c r="AB1693" s="4"/>
      <c r="AD1693" s="4"/>
      <c r="AE1693" s="4"/>
      <c r="AF1693" s="4"/>
      <c r="AH1693" s="4"/>
      <c r="AJ1693" s="4"/>
      <c r="AK1693" s="4"/>
      <c r="AL1693" s="4"/>
      <c r="AN1693" s="4"/>
      <c r="AO1693" s="4"/>
      <c r="AP1693" s="4"/>
      <c r="AQ1693" s="4"/>
      <c r="AR1693" s="4"/>
      <c r="AS1693" s="4"/>
      <c r="AT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K1693" s="4"/>
    </row>
    <row r="1694" spans="1:63" x14ac:dyDescent="0.3">
      <c r="A1694" s="103"/>
      <c r="B1694" s="103"/>
      <c r="C1694" s="103"/>
      <c r="D1694" s="208"/>
      <c r="F1694" s="178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U1694" s="4"/>
      <c r="V1694" s="4"/>
      <c r="W1694" s="4"/>
      <c r="X1694" s="4"/>
      <c r="Y1694" s="4"/>
      <c r="Z1694" s="4"/>
      <c r="AA1694" s="4"/>
      <c r="AB1694" s="4"/>
      <c r="AD1694" s="4"/>
      <c r="AE1694" s="4"/>
      <c r="AF1694" s="4"/>
      <c r="AH1694" s="4"/>
      <c r="AJ1694" s="4"/>
      <c r="AK1694" s="4"/>
      <c r="AL1694" s="4"/>
      <c r="AN1694" s="4"/>
      <c r="AO1694" s="4"/>
      <c r="AP1694" s="4"/>
      <c r="AQ1694" s="4"/>
      <c r="AR1694" s="4"/>
      <c r="AS1694" s="4"/>
      <c r="AT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K1694" s="4"/>
    </row>
    <row r="1695" spans="1:63" x14ac:dyDescent="0.3">
      <c r="A1695" s="103"/>
      <c r="B1695" s="103"/>
      <c r="C1695" s="103"/>
      <c r="D1695" s="208"/>
      <c r="F1695" s="178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U1695" s="4"/>
      <c r="V1695" s="4"/>
      <c r="W1695" s="4"/>
      <c r="X1695" s="4"/>
      <c r="Y1695" s="4"/>
      <c r="Z1695" s="4"/>
      <c r="AA1695" s="4"/>
      <c r="AB1695" s="4"/>
      <c r="AD1695" s="4"/>
      <c r="AE1695" s="4"/>
      <c r="AF1695" s="4"/>
      <c r="AH1695" s="4"/>
      <c r="AJ1695" s="4"/>
      <c r="AK1695" s="4"/>
      <c r="AL1695" s="4"/>
      <c r="AN1695" s="4"/>
      <c r="AO1695" s="4"/>
      <c r="AP1695" s="4"/>
      <c r="AQ1695" s="4"/>
      <c r="AR1695" s="4"/>
      <c r="AS1695" s="4"/>
      <c r="AT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K1695" s="4"/>
    </row>
    <row r="1696" spans="1:63" x14ac:dyDescent="0.3">
      <c r="A1696" s="103"/>
      <c r="B1696" s="103"/>
      <c r="C1696" s="103"/>
      <c r="D1696" s="208"/>
      <c r="F1696" s="178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U1696" s="4"/>
      <c r="V1696" s="4"/>
      <c r="W1696" s="4"/>
      <c r="X1696" s="4"/>
      <c r="Y1696" s="4"/>
      <c r="Z1696" s="4"/>
      <c r="AA1696" s="4"/>
      <c r="AB1696" s="4"/>
      <c r="AD1696" s="4"/>
      <c r="AE1696" s="4"/>
      <c r="AF1696" s="4"/>
      <c r="AH1696" s="4"/>
      <c r="AJ1696" s="4"/>
      <c r="AK1696" s="4"/>
      <c r="AL1696" s="4"/>
      <c r="AN1696" s="4"/>
      <c r="AO1696" s="4"/>
      <c r="AP1696" s="4"/>
      <c r="AQ1696" s="4"/>
      <c r="AR1696" s="4"/>
      <c r="AS1696" s="4"/>
      <c r="AT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K1696" s="4"/>
    </row>
    <row r="1697" spans="1:63" x14ac:dyDescent="0.3">
      <c r="A1697" s="103"/>
      <c r="B1697" s="103"/>
      <c r="C1697" s="103"/>
      <c r="D1697" s="208"/>
      <c r="F1697" s="178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U1697" s="4"/>
      <c r="V1697" s="4"/>
      <c r="W1697" s="4"/>
      <c r="X1697" s="4"/>
      <c r="Y1697" s="4"/>
      <c r="Z1697" s="4"/>
      <c r="AA1697" s="4"/>
      <c r="AB1697" s="4"/>
      <c r="AD1697" s="4"/>
      <c r="AE1697" s="4"/>
      <c r="AF1697" s="4"/>
      <c r="AH1697" s="4"/>
      <c r="AJ1697" s="4"/>
      <c r="AK1697" s="4"/>
      <c r="AL1697" s="4"/>
      <c r="AN1697" s="4"/>
      <c r="AO1697" s="4"/>
      <c r="AP1697" s="4"/>
      <c r="AQ1697" s="4"/>
      <c r="AR1697" s="4"/>
      <c r="AS1697" s="4"/>
      <c r="AT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K1697" s="4"/>
    </row>
    <row r="1698" spans="1:63" x14ac:dyDescent="0.3">
      <c r="A1698" s="103"/>
      <c r="B1698" s="103"/>
      <c r="C1698" s="103"/>
      <c r="D1698" s="208"/>
      <c r="F1698" s="178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U1698" s="4"/>
      <c r="V1698" s="4"/>
      <c r="W1698" s="4"/>
      <c r="X1698" s="4"/>
      <c r="Y1698" s="4"/>
      <c r="Z1698" s="4"/>
      <c r="AA1698" s="4"/>
      <c r="AB1698" s="4"/>
      <c r="AD1698" s="4"/>
      <c r="AE1698" s="4"/>
      <c r="AF1698" s="4"/>
      <c r="AH1698" s="4"/>
      <c r="AJ1698" s="4"/>
      <c r="AK1698" s="4"/>
      <c r="AL1698" s="4"/>
      <c r="AN1698" s="4"/>
      <c r="AO1698" s="4"/>
      <c r="AP1698" s="4"/>
      <c r="AQ1698" s="4"/>
      <c r="AR1698" s="4"/>
      <c r="AS1698" s="4"/>
      <c r="AT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K1698" s="4"/>
    </row>
    <row r="1699" spans="1:63" x14ac:dyDescent="0.3">
      <c r="A1699" s="103"/>
      <c r="B1699" s="103"/>
      <c r="C1699" s="103"/>
      <c r="D1699" s="208"/>
      <c r="F1699" s="178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U1699" s="4"/>
      <c r="V1699" s="4"/>
      <c r="W1699" s="4"/>
      <c r="X1699" s="4"/>
      <c r="Y1699" s="4"/>
      <c r="Z1699" s="4"/>
      <c r="AA1699" s="4"/>
      <c r="AB1699" s="4"/>
      <c r="AD1699" s="4"/>
      <c r="AE1699" s="4"/>
      <c r="AF1699" s="4"/>
      <c r="AH1699" s="4"/>
      <c r="AJ1699" s="4"/>
      <c r="AK1699" s="4"/>
      <c r="AL1699" s="4"/>
      <c r="AN1699" s="4"/>
      <c r="AO1699" s="4"/>
      <c r="AP1699" s="4"/>
      <c r="AQ1699" s="4"/>
      <c r="AR1699" s="4"/>
      <c r="AS1699" s="4"/>
      <c r="AT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K1699" s="4"/>
    </row>
    <row r="1700" spans="1:63" x14ac:dyDescent="0.3">
      <c r="A1700" s="103"/>
      <c r="B1700" s="103"/>
      <c r="C1700" s="103"/>
      <c r="D1700" s="208"/>
      <c r="F1700" s="178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U1700" s="4"/>
      <c r="V1700" s="4"/>
      <c r="W1700" s="4"/>
      <c r="X1700" s="4"/>
      <c r="Y1700" s="4"/>
      <c r="Z1700" s="4"/>
      <c r="AA1700" s="4"/>
      <c r="AB1700" s="4"/>
      <c r="AD1700" s="4"/>
      <c r="AE1700" s="4"/>
      <c r="AF1700" s="4"/>
      <c r="AH1700" s="4"/>
      <c r="AJ1700" s="4"/>
      <c r="AK1700" s="4"/>
      <c r="AL1700" s="4"/>
      <c r="AN1700" s="4"/>
      <c r="AO1700" s="4"/>
      <c r="AP1700" s="4"/>
      <c r="AQ1700" s="4"/>
      <c r="AR1700" s="4"/>
      <c r="AS1700" s="4"/>
      <c r="AT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K1700" s="4"/>
    </row>
    <row r="1701" spans="1:63" x14ac:dyDescent="0.3">
      <c r="A1701" s="103"/>
      <c r="B1701" s="103"/>
      <c r="C1701" s="103"/>
      <c r="D1701" s="208"/>
      <c r="F1701" s="178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U1701" s="4"/>
      <c r="V1701" s="4"/>
      <c r="W1701" s="4"/>
      <c r="X1701" s="4"/>
      <c r="Y1701" s="4"/>
      <c r="Z1701" s="4"/>
      <c r="AA1701" s="4"/>
      <c r="AB1701" s="4"/>
      <c r="AD1701" s="4"/>
      <c r="AE1701" s="4"/>
      <c r="AF1701" s="4"/>
      <c r="AH1701" s="4"/>
      <c r="AJ1701" s="4"/>
      <c r="AK1701" s="4"/>
      <c r="AL1701" s="4"/>
      <c r="AN1701" s="4"/>
      <c r="AO1701" s="4"/>
      <c r="AP1701" s="4"/>
      <c r="AQ1701" s="4"/>
      <c r="AR1701" s="4"/>
      <c r="AS1701" s="4"/>
      <c r="AT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K1701" s="4"/>
    </row>
    <row r="1702" spans="1:63" x14ac:dyDescent="0.3">
      <c r="A1702" s="103"/>
      <c r="B1702" s="103"/>
      <c r="C1702" s="103"/>
      <c r="D1702" s="208"/>
      <c r="F1702" s="178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U1702" s="4"/>
      <c r="V1702" s="4"/>
      <c r="W1702" s="4"/>
      <c r="X1702" s="4"/>
      <c r="Y1702" s="4"/>
      <c r="Z1702" s="4"/>
      <c r="AA1702" s="4"/>
      <c r="AB1702" s="4"/>
      <c r="AD1702" s="4"/>
      <c r="AE1702" s="4"/>
      <c r="AF1702" s="4"/>
      <c r="AH1702" s="4"/>
      <c r="AJ1702" s="4"/>
      <c r="AK1702" s="4"/>
      <c r="AL1702" s="4"/>
      <c r="AN1702" s="4"/>
      <c r="AO1702" s="4"/>
      <c r="AP1702" s="4"/>
      <c r="AQ1702" s="4"/>
      <c r="AR1702" s="4"/>
      <c r="AS1702" s="4"/>
      <c r="AT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K1702" s="4"/>
    </row>
    <row r="1703" spans="1:63" x14ac:dyDescent="0.3">
      <c r="A1703" s="103"/>
      <c r="B1703" s="103"/>
      <c r="C1703" s="103"/>
      <c r="D1703" s="208"/>
      <c r="F1703" s="178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U1703" s="4"/>
      <c r="V1703" s="4"/>
      <c r="W1703" s="4"/>
      <c r="X1703" s="4"/>
      <c r="Y1703" s="4"/>
      <c r="Z1703" s="4"/>
      <c r="AA1703" s="4"/>
      <c r="AB1703" s="4"/>
      <c r="AD1703" s="4"/>
      <c r="AE1703" s="4"/>
      <c r="AF1703" s="4"/>
      <c r="AH1703" s="4"/>
      <c r="AJ1703" s="4"/>
      <c r="AK1703" s="4"/>
      <c r="AL1703" s="4"/>
      <c r="AN1703" s="4"/>
      <c r="AO1703" s="4"/>
      <c r="AP1703" s="4"/>
      <c r="AQ1703" s="4"/>
      <c r="AR1703" s="4"/>
      <c r="AS1703" s="4"/>
      <c r="AT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K1703" s="4"/>
    </row>
    <row r="1704" spans="1:63" x14ac:dyDescent="0.3">
      <c r="A1704" s="103"/>
      <c r="B1704" s="103"/>
      <c r="C1704" s="103"/>
      <c r="D1704" s="208"/>
      <c r="F1704" s="178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U1704" s="4"/>
      <c r="V1704" s="4"/>
      <c r="W1704" s="4"/>
      <c r="X1704" s="4"/>
      <c r="Y1704" s="4"/>
      <c r="Z1704" s="4"/>
      <c r="AA1704" s="4"/>
      <c r="AB1704" s="4"/>
      <c r="AD1704" s="4"/>
      <c r="AE1704" s="4"/>
      <c r="AF1704" s="4"/>
      <c r="AH1704" s="4"/>
      <c r="AJ1704" s="4"/>
      <c r="AK1704" s="4"/>
      <c r="AL1704" s="4"/>
      <c r="AN1704" s="4"/>
      <c r="AO1704" s="4"/>
      <c r="AP1704" s="4"/>
      <c r="AQ1704" s="4"/>
      <c r="AR1704" s="4"/>
      <c r="AS1704" s="4"/>
      <c r="AT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K1704" s="4"/>
    </row>
    <row r="1705" spans="1:63" x14ac:dyDescent="0.3">
      <c r="A1705" s="103"/>
      <c r="B1705" s="103"/>
      <c r="C1705" s="103"/>
      <c r="D1705" s="208"/>
      <c r="F1705" s="178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U1705" s="4"/>
      <c r="V1705" s="4"/>
      <c r="W1705" s="4"/>
      <c r="X1705" s="4"/>
      <c r="Y1705" s="4"/>
      <c r="Z1705" s="4"/>
      <c r="AA1705" s="4"/>
      <c r="AB1705" s="4"/>
      <c r="AD1705" s="4"/>
      <c r="AE1705" s="4"/>
      <c r="AF1705" s="4"/>
      <c r="AH1705" s="4"/>
      <c r="AJ1705" s="4"/>
      <c r="AK1705" s="4"/>
      <c r="AL1705" s="4"/>
      <c r="AN1705" s="4"/>
      <c r="AO1705" s="4"/>
      <c r="AP1705" s="4"/>
      <c r="AQ1705" s="4"/>
      <c r="AR1705" s="4"/>
      <c r="AS1705" s="4"/>
      <c r="AT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K1705" s="4"/>
    </row>
    <row r="1706" spans="1:63" x14ac:dyDescent="0.3">
      <c r="A1706" s="103"/>
      <c r="B1706" s="103"/>
      <c r="C1706" s="103"/>
      <c r="D1706" s="208"/>
      <c r="F1706" s="178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U1706" s="4"/>
      <c r="V1706" s="4"/>
      <c r="W1706" s="4"/>
      <c r="X1706" s="4"/>
      <c r="Y1706" s="4"/>
      <c r="Z1706" s="4"/>
      <c r="AA1706" s="4"/>
      <c r="AB1706" s="4"/>
      <c r="AD1706" s="4"/>
      <c r="AE1706" s="4"/>
      <c r="AF1706" s="4"/>
      <c r="AH1706" s="4"/>
      <c r="AJ1706" s="4"/>
      <c r="AK1706" s="4"/>
      <c r="AL1706" s="4"/>
      <c r="AN1706" s="4"/>
      <c r="AO1706" s="4"/>
      <c r="AP1706" s="4"/>
      <c r="AQ1706" s="4"/>
      <c r="AR1706" s="4"/>
      <c r="AS1706" s="4"/>
      <c r="AT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K1706" s="4"/>
    </row>
    <row r="1707" spans="1:63" x14ac:dyDescent="0.3">
      <c r="A1707" s="103"/>
      <c r="B1707" s="103"/>
      <c r="C1707" s="103"/>
      <c r="D1707" s="208"/>
      <c r="F1707" s="178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U1707" s="4"/>
      <c r="V1707" s="4"/>
      <c r="W1707" s="4"/>
      <c r="X1707" s="4"/>
      <c r="Y1707" s="4"/>
      <c r="Z1707" s="4"/>
      <c r="AA1707" s="4"/>
      <c r="AB1707" s="4"/>
      <c r="AD1707" s="4"/>
      <c r="AE1707" s="4"/>
      <c r="AF1707" s="4"/>
      <c r="AH1707" s="4"/>
      <c r="AJ1707" s="4"/>
      <c r="AK1707" s="4"/>
      <c r="AL1707" s="4"/>
      <c r="AN1707" s="4"/>
      <c r="AO1707" s="4"/>
      <c r="AP1707" s="4"/>
      <c r="AQ1707" s="4"/>
      <c r="AR1707" s="4"/>
      <c r="AS1707" s="4"/>
      <c r="AT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K1707" s="4"/>
    </row>
    <row r="1708" spans="1:63" x14ac:dyDescent="0.3">
      <c r="A1708" s="103"/>
      <c r="B1708" s="103"/>
      <c r="C1708" s="103"/>
      <c r="D1708" s="208"/>
      <c r="F1708" s="178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U1708" s="4"/>
      <c r="V1708" s="4"/>
      <c r="W1708" s="4"/>
      <c r="X1708" s="4"/>
      <c r="Y1708" s="4"/>
      <c r="Z1708" s="4"/>
      <c r="AA1708" s="4"/>
      <c r="AB1708" s="4"/>
      <c r="AD1708" s="4"/>
      <c r="AE1708" s="4"/>
      <c r="AF1708" s="4"/>
      <c r="AH1708" s="4"/>
      <c r="AJ1708" s="4"/>
      <c r="AK1708" s="4"/>
      <c r="AL1708" s="4"/>
      <c r="AN1708" s="4"/>
      <c r="AO1708" s="4"/>
      <c r="AP1708" s="4"/>
      <c r="AQ1708" s="4"/>
      <c r="AR1708" s="4"/>
      <c r="AS1708" s="4"/>
      <c r="AT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K1708" s="4"/>
    </row>
    <row r="1709" spans="1:63" x14ac:dyDescent="0.3">
      <c r="A1709" s="103"/>
      <c r="B1709" s="103"/>
      <c r="C1709" s="103"/>
      <c r="D1709" s="208"/>
      <c r="F1709" s="178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U1709" s="4"/>
      <c r="V1709" s="4"/>
      <c r="W1709" s="4"/>
      <c r="X1709" s="4"/>
      <c r="Y1709" s="4"/>
      <c r="Z1709" s="4"/>
      <c r="AA1709" s="4"/>
      <c r="AB1709" s="4"/>
      <c r="AD1709" s="4"/>
      <c r="AE1709" s="4"/>
      <c r="AF1709" s="4"/>
      <c r="AH1709" s="4"/>
      <c r="AJ1709" s="4"/>
      <c r="AK1709" s="4"/>
      <c r="AL1709" s="4"/>
      <c r="AN1709" s="4"/>
      <c r="AO1709" s="4"/>
      <c r="AP1709" s="4"/>
      <c r="AQ1709" s="4"/>
      <c r="AR1709" s="4"/>
      <c r="AS1709" s="4"/>
      <c r="AT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K1709" s="4"/>
    </row>
    <row r="1710" spans="1:63" x14ac:dyDescent="0.3">
      <c r="A1710" s="103"/>
      <c r="B1710" s="103"/>
      <c r="C1710" s="103"/>
      <c r="D1710" s="208"/>
      <c r="F1710" s="178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U1710" s="4"/>
      <c r="V1710" s="4"/>
      <c r="W1710" s="4"/>
      <c r="X1710" s="4"/>
      <c r="Y1710" s="4"/>
      <c r="Z1710" s="4"/>
      <c r="AA1710" s="4"/>
      <c r="AB1710" s="4"/>
      <c r="AD1710" s="4"/>
      <c r="AE1710" s="4"/>
      <c r="AF1710" s="4"/>
      <c r="AH1710" s="4"/>
      <c r="AJ1710" s="4"/>
      <c r="AK1710" s="4"/>
      <c r="AL1710" s="4"/>
      <c r="AN1710" s="4"/>
      <c r="AO1710" s="4"/>
      <c r="AP1710" s="4"/>
      <c r="AQ1710" s="4"/>
      <c r="AR1710" s="4"/>
      <c r="AS1710" s="4"/>
      <c r="AT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K1710" s="4"/>
    </row>
    <row r="1711" spans="1:63" x14ac:dyDescent="0.3">
      <c r="A1711" s="103"/>
      <c r="B1711" s="103"/>
      <c r="C1711" s="103"/>
      <c r="D1711" s="208"/>
      <c r="F1711" s="178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U1711" s="4"/>
      <c r="V1711" s="4"/>
      <c r="W1711" s="4"/>
      <c r="X1711" s="4"/>
      <c r="Y1711" s="4"/>
      <c r="Z1711" s="4"/>
      <c r="AA1711" s="4"/>
      <c r="AB1711" s="4"/>
      <c r="AD1711" s="4"/>
      <c r="AE1711" s="4"/>
      <c r="AF1711" s="4"/>
      <c r="AH1711" s="4"/>
      <c r="AJ1711" s="4"/>
      <c r="AK1711" s="4"/>
      <c r="AL1711" s="4"/>
      <c r="AN1711" s="4"/>
      <c r="AO1711" s="4"/>
      <c r="AP1711" s="4"/>
      <c r="AQ1711" s="4"/>
      <c r="AR1711" s="4"/>
      <c r="AS1711" s="4"/>
      <c r="AT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K1711" s="4"/>
    </row>
    <row r="1712" spans="1:63" x14ac:dyDescent="0.3">
      <c r="A1712" s="103"/>
      <c r="B1712" s="103"/>
      <c r="C1712" s="103"/>
      <c r="D1712" s="208"/>
      <c r="F1712" s="178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U1712" s="4"/>
      <c r="V1712" s="4"/>
      <c r="W1712" s="4"/>
      <c r="X1712" s="4"/>
      <c r="Y1712" s="4"/>
      <c r="Z1712" s="4"/>
      <c r="AA1712" s="4"/>
      <c r="AB1712" s="4"/>
      <c r="AD1712" s="4"/>
      <c r="AE1712" s="4"/>
      <c r="AF1712" s="4"/>
      <c r="AH1712" s="4"/>
      <c r="AJ1712" s="4"/>
      <c r="AK1712" s="4"/>
      <c r="AL1712" s="4"/>
      <c r="AN1712" s="4"/>
      <c r="AO1712" s="4"/>
      <c r="AP1712" s="4"/>
      <c r="AQ1712" s="4"/>
      <c r="AR1712" s="4"/>
      <c r="AS1712" s="4"/>
      <c r="AT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K1712" s="4"/>
    </row>
    <row r="1713" spans="1:63" x14ac:dyDescent="0.3">
      <c r="A1713" s="103"/>
      <c r="B1713" s="103"/>
      <c r="C1713" s="103"/>
      <c r="D1713" s="208"/>
      <c r="F1713" s="178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U1713" s="4"/>
      <c r="V1713" s="4"/>
      <c r="W1713" s="4"/>
      <c r="X1713" s="4"/>
      <c r="Y1713" s="4"/>
      <c r="Z1713" s="4"/>
      <c r="AA1713" s="4"/>
      <c r="AB1713" s="4"/>
      <c r="AD1713" s="4"/>
      <c r="AE1713" s="4"/>
      <c r="AF1713" s="4"/>
      <c r="AH1713" s="4"/>
      <c r="AJ1713" s="4"/>
      <c r="AK1713" s="4"/>
      <c r="AL1713" s="4"/>
      <c r="AN1713" s="4"/>
      <c r="AO1713" s="4"/>
      <c r="AP1713" s="4"/>
      <c r="AQ1713" s="4"/>
      <c r="AR1713" s="4"/>
      <c r="AS1713" s="4"/>
      <c r="AT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K1713" s="4"/>
    </row>
    <row r="1714" spans="1:63" x14ac:dyDescent="0.3">
      <c r="A1714" s="103"/>
      <c r="B1714" s="103"/>
      <c r="C1714" s="103"/>
      <c r="D1714" s="208"/>
      <c r="F1714" s="178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U1714" s="4"/>
      <c r="V1714" s="4"/>
      <c r="W1714" s="4"/>
      <c r="X1714" s="4"/>
      <c r="Y1714" s="4"/>
      <c r="Z1714" s="4"/>
      <c r="AA1714" s="4"/>
      <c r="AB1714" s="4"/>
      <c r="AD1714" s="4"/>
      <c r="AE1714" s="4"/>
      <c r="AF1714" s="4"/>
      <c r="AH1714" s="4"/>
      <c r="AJ1714" s="4"/>
      <c r="AK1714" s="4"/>
      <c r="AL1714" s="4"/>
      <c r="AN1714" s="4"/>
      <c r="AO1714" s="4"/>
      <c r="AP1714" s="4"/>
      <c r="AQ1714" s="4"/>
      <c r="AR1714" s="4"/>
      <c r="AS1714" s="4"/>
      <c r="AT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K1714" s="4"/>
    </row>
    <row r="1715" spans="1:63" x14ac:dyDescent="0.3">
      <c r="A1715" s="103"/>
      <c r="B1715" s="103"/>
      <c r="C1715" s="103"/>
      <c r="D1715" s="208"/>
      <c r="F1715" s="178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U1715" s="4"/>
      <c r="V1715" s="4"/>
      <c r="W1715" s="4"/>
      <c r="X1715" s="4"/>
      <c r="Y1715" s="4"/>
      <c r="Z1715" s="4"/>
      <c r="AA1715" s="4"/>
      <c r="AB1715" s="4"/>
      <c r="AD1715" s="4"/>
      <c r="AE1715" s="4"/>
      <c r="AF1715" s="4"/>
      <c r="AH1715" s="4"/>
      <c r="AJ1715" s="4"/>
      <c r="AK1715" s="4"/>
      <c r="AL1715" s="4"/>
      <c r="AN1715" s="4"/>
      <c r="AO1715" s="4"/>
      <c r="AP1715" s="4"/>
      <c r="AQ1715" s="4"/>
      <c r="AR1715" s="4"/>
      <c r="AS1715" s="4"/>
      <c r="AT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K1715" s="4"/>
    </row>
    <row r="1716" spans="1:63" x14ac:dyDescent="0.3">
      <c r="A1716" s="103"/>
      <c r="B1716" s="103"/>
      <c r="C1716" s="103"/>
      <c r="D1716" s="208"/>
      <c r="F1716" s="178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U1716" s="4"/>
      <c r="V1716" s="4"/>
      <c r="W1716" s="4"/>
      <c r="X1716" s="4"/>
      <c r="Y1716" s="4"/>
      <c r="Z1716" s="4"/>
      <c r="AA1716" s="4"/>
      <c r="AB1716" s="4"/>
      <c r="AD1716" s="4"/>
      <c r="AE1716" s="4"/>
      <c r="AF1716" s="4"/>
      <c r="AH1716" s="4"/>
      <c r="AJ1716" s="4"/>
      <c r="AK1716" s="4"/>
      <c r="AL1716" s="4"/>
      <c r="AN1716" s="4"/>
      <c r="AO1716" s="4"/>
      <c r="AP1716" s="4"/>
      <c r="AQ1716" s="4"/>
      <c r="AR1716" s="4"/>
      <c r="AS1716" s="4"/>
      <c r="AT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K1716" s="4"/>
    </row>
    <row r="1717" spans="1:63" x14ac:dyDescent="0.3">
      <c r="A1717" s="103"/>
      <c r="B1717" s="103"/>
      <c r="C1717" s="103"/>
      <c r="D1717" s="208"/>
      <c r="F1717" s="178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U1717" s="4"/>
      <c r="V1717" s="4"/>
      <c r="W1717" s="4"/>
      <c r="X1717" s="4"/>
      <c r="Y1717" s="4"/>
      <c r="Z1717" s="4"/>
      <c r="AA1717" s="4"/>
      <c r="AB1717" s="4"/>
      <c r="AD1717" s="4"/>
      <c r="AE1717" s="4"/>
      <c r="AF1717" s="4"/>
      <c r="AH1717" s="4"/>
      <c r="AJ1717" s="4"/>
      <c r="AK1717" s="4"/>
      <c r="AL1717" s="4"/>
      <c r="AN1717" s="4"/>
      <c r="AO1717" s="4"/>
      <c r="AP1717" s="4"/>
      <c r="AQ1717" s="4"/>
      <c r="AR1717" s="4"/>
      <c r="AS1717" s="4"/>
      <c r="AT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K1717" s="4"/>
    </row>
    <row r="1718" spans="1:63" x14ac:dyDescent="0.3">
      <c r="A1718" s="103"/>
      <c r="B1718" s="103"/>
      <c r="C1718" s="103"/>
      <c r="D1718" s="208"/>
      <c r="F1718" s="178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U1718" s="4"/>
      <c r="V1718" s="4"/>
      <c r="W1718" s="4"/>
      <c r="X1718" s="4"/>
      <c r="Y1718" s="4"/>
      <c r="Z1718" s="4"/>
      <c r="AA1718" s="4"/>
      <c r="AB1718" s="4"/>
      <c r="AD1718" s="4"/>
      <c r="AE1718" s="4"/>
      <c r="AF1718" s="4"/>
      <c r="AH1718" s="4"/>
      <c r="AJ1718" s="4"/>
      <c r="AK1718" s="4"/>
      <c r="AL1718" s="4"/>
      <c r="AN1718" s="4"/>
      <c r="AO1718" s="4"/>
      <c r="AP1718" s="4"/>
      <c r="AQ1718" s="4"/>
      <c r="AR1718" s="4"/>
      <c r="AS1718" s="4"/>
      <c r="AT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K1718" s="4"/>
    </row>
    <row r="1719" spans="1:63" x14ac:dyDescent="0.3">
      <c r="A1719" s="103"/>
      <c r="B1719" s="103"/>
      <c r="C1719" s="103"/>
      <c r="D1719" s="208"/>
      <c r="F1719" s="178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U1719" s="4"/>
      <c r="V1719" s="4"/>
      <c r="W1719" s="4"/>
      <c r="X1719" s="4"/>
      <c r="Y1719" s="4"/>
      <c r="Z1719" s="4"/>
      <c r="AA1719" s="4"/>
      <c r="AB1719" s="4"/>
      <c r="AD1719" s="4"/>
      <c r="AE1719" s="4"/>
      <c r="AF1719" s="4"/>
      <c r="AH1719" s="4"/>
      <c r="AJ1719" s="4"/>
      <c r="AK1719" s="4"/>
      <c r="AL1719" s="4"/>
      <c r="AN1719" s="4"/>
      <c r="AO1719" s="4"/>
      <c r="AP1719" s="4"/>
      <c r="AQ1719" s="4"/>
      <c r="AR1719" s="4"/>
      <c r="AS1719" s="4"/>
      <c r="AT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K1719" s="4"/>
    </row>
    <row r="1720" spans="1:63" x14ac:dyDescent="0.3">
      <c r="A1720" s="103"/>
      <c r="B1720" s="103"/>
      <c r="C1720" s="103"/>
      <c r="D1720" s="208"/>
      <c r="F1720" s="178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U1720" s="4"/>
      <c r="V1720" s="4"/>
      <c r="W1720" s="4"/>
      <c r="X1720" s="4"/>
      <c r="Y1720" s="4"/>
      <c r="Z1720" s="4"/>
      <c r="AA1720" s="4"/>
      <c r="AB1720" s="4"/>
      <c r="AD1720" s="4"/>
      <c r="AE1720" s="4"/>
      <c r="AF1720" s="4"/>
      <c r="AH1720" s="4"/>
      <c r="AJ1720" s="4"/>
      <c r="AK1720" s="4"/>
      <c r="AL1720" s="4"/>
      <c r="AN1720" s="4"/>
      <c r="AO1720" s="4"/>
      <c r="AP1720" s="4"/>
      <c r="AQ1720" s="4"/>
      <c r="AR1720" s="4"/>
      <c r="AS1720" s="4"/>
      <c r="AT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K1720" s="4"/>
    </row>
    <row r="1721" spans="1:63" x14ac:dyDescent="0.3">
      <c r="A1721" s="103"/>
      <c r="B1721" s="103"/>
      <c r="C1721" s="103"/>
      <c r="D1721" s="208"/>
      <c r="F1721" s="178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U1721" s="4"/>
      <c r="V1721" s="4"/>
      <c r="W1721" s="4"/>
      <c r="X1721" s="4"/>
      <c r="Y1721" s="4"/>
      <c r="Z1721" s="4"/>
      <c r="AA1721" s="4"/>
      <c r="AB1721" s="4"/>
      <c r="AD1721" s="4"/>
      <c r="AE1721" s="4"/>
      <c r="AF1721" s="4"/>
      <c r="AH1721" s="4"/>
      <c r="AJ1721" s="4"/>
      <c r="AK1721" s="4"/>
      <c r="AL1721" s="4"/>
      <c r="AN1721" s="4"/>
      <c r="AO1721" s="4"/>
      <c r="AP1721" s="4"/>
      <c r="AQ1721" s="4"/>
      <c r="AR1721" s="4"/>
      <c r="AS1721" s="4"/>
      <c r="AT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K1721" s="4"/>
    </row>
    <row r="1722" spans="1:63" x14ac:dyDescent="0.3">
      <c r="A1722" s="103"/>
      <c r="B1722" s="103"/>
      <c r="C1722" s="103"/>
      <c r="D1722" s="208"/>
      <c r="F1722" s="178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U1722" s="4"/>
      <c r="V1722" s="4"/>
      <c r="W1722" s="4"/>
      <c r="X1722" s="4"/>
      <c r="Y1722" s="4"/>
      <c r="Z1722" s="4"/>
      <c r="AA1722" s="4"/>
      <c r="AB1722" s="4"/>
      <c r="AD1722" s="4"/>
      <c r="AE1722" s="4"/>
      <c r="AF1722" s="4"/>
      <c r="AH1722" s="4"/>
      <c r="AJ1722" s="4"/>
      <c r="AK1722" s="4"/>
      <c r="AL1722" s="4"/>
      <c r="AN1722" s="4"/>
      <c r="AO1722" s="4"/>
      <c r="AP1722" s="4"/>
      <c r="AQ1722" s="4"/>
      <c r="AR1722" s="4"/>
      <c r="AS1722" s="4"/>
      <c r="AT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K1722" s="4"/>
    </row>
    <row r="1723" spans="1:63" x14ac:dyDescent="0.3">
      <c r="A1723" s="103"/>
      <c r="B1723" s="103"/>
      <c r="C1723" s="103"/>
      <c r="D1723" s="208"/>
      <c r="F1723" s="178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U1723" s="4"/>
      <c r="V1723" s="4"/>
      <c r="W1723" s="4"/>
      <c r="X1723" s="4"/>
      <c r="Y1723" s="4"/>
      <c r="Z1723" s="4"/>
      <c r="AA1723" s="4"/>
      <c r="AB1723" s="4"/>
      <c r="AD1723" s="4"/>
      <c r="AE1723" s="4"/>
      <c r="AF1723" s="4"/>
      <c r="AH1723" s="4"/>
      <c r="AJ1723" s="4"/>
      <c r="AK1723" s="4"/>
      <c r="AL1723" s="4"/>
      <c r="AN1723" s="4"/>
      <c r="AO1723" s="4"/>
      <c r="AP1723" s="4"/>
      <c r="AQ1723" s="4"/>
      <c r="AR1723" s="4"/>
      <c r="AS1723" s="4"/>
      <c r="AT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K1723" s="4"/>
    </row>
    <row r="1724" spans="1:63" x14ac:dyDescent="0.3">
      <c r="A1724" s="103"/>
      <c r="B1724" s="103"/>
      <c r="C1724" s="103"/>
      <c r="D1724" s="208"/>
      <c r="F1724" s="178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U1724" s="4"/>
      <c r="V1724" s="4"/>
      <c r="W1724" s="4"/>
      <c r="X1724" s="4"/>
      <c r="Y1724" s="4"/>
      <c r="Z1724" s="4"/>
      <c r="AA1724" s="4"/>
      <c r="AB1724" s="4"/>
      <c r="AD1724" s="4"/>
      <c r="AE1724" s="4"/>
      <c r="AF1724" s="4"/>
      <c r="AH1724" s="4"/>
      <c r="AJ1724" s="4"/>
      <c r="AK1724" s="4"/>
      <c r="AL1724" s="4"/>
      <c r="AN1724" s="4"/>
      <c r="AO1724" s="4"/>
      <c r="AP1724" s="4"/>
      <c r="AQ1724" s="4"/>
      <c r="AR1724" s="4"/>
      <c r="AS1724" s="4"/>
      <c r="AT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K1724" s="4"/>
    </row>
    <row r="1725" spans="1:63" x14ac:dyDescent="0.3">
      <c r="A1725" s="103"/>
      <c r="B1725" s="103"/>
      <c r="C1725" s="103"/>
      <c r="D1725" s="208"/>
      <c r="F1725" s="178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U1725" s="4"/>
      <c r="V1725" s="4"/>
      <c r="W1725" s="4"/>
      <c r="X1725" s="4"/>
      <c r="Y1725" s="4"/>
      <c r="Z1725" s="4"/>
      <c r="AA1725" s="4"/>
      <c r="AB1725" s="4"/>
      <c r="AD1725" s="4"/>
      <c r="AE1725" s="4"/>
      <c r="AF1725" s="4"/>
      <c r="AH1725" s="4"/>
      <c r="AJ1725" s="4"/>
      <c r="AK1725" s="4"/>
      <c r="AL1725" s="4"/>
      <c r="AN1725" s="4"/>
      <c r="AO1725" s="4"/>
      <c r="AP1725" s="4"/>
      <c r="AQ1725" s="4"/>
      <c r="AR1725" s="4"/>
      <c r="AS1725" s="4"/>
      <c r="AT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K1725" s="4"/>
    </row>
    <row r="1726" spans="1:63" x14ac:dyDescent="0.3">
      <c r="A1726" s="103"/>
      <c r="B1726" s="103"/>
      <c r="C1726" s="103"/>
      <c r="D1726" s="208"/>
      <c r="F1726" s="178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U1726" s="4"/>
      <c r="V1726" s="4"/>
      <c r="W1726" s="4"/>
      <c r="X1726" s="4"/>
      <c r="Y1726" s="4"/>
      <c r="Z1726" s="4"/>
      <c r="AA1726" s="4"/>
      <c r="AB1726" s="4"/>
      <c r="AD1726" s="4"/>
      <c r="AE1726" s="4"/>
      <c r="AF1726" s="4"/>
      <c r="AH1726" s="4"/>
      <c r="AJ1726" s="4"/>
      <c r="AK1726" s="4"/>
      <c r="AL1726" s="4"/>
      <c r="AN1726" s="4"/>
      <c r="AO1726" s="4"/>
      <c r="AP1726" s="4"/>
      <c r="AQ1726" s="4"/>
      <c r="AR1726" s="4"/>
      <c r="AS1726" s="4"/>
      <c r="AT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K1726" s="4"/>
    </row>
    <row r="1727" spans="1:63" x14ac:dyDescent="0.3">
      <c r="A1727" s="103"/>
      <c r="B1727" s="103"/>
      <c r="C1727" s="103"/>
      <c r="D1727" s="208"/>
      <c r="F1727" s="178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U1727" s="4"/>
      <c r="V1727" s="4"/>
      <c r="W1727" s="4"/>
      <c r="X1727" s="4"/>
      <c r="Y1727" s="4"/>
      <c r="Z1727" s="4"/>
      <c r="AA1727" s="4"/>
      <c r="AB1727" s="4"/>
      <c r="AD1727" s="4"/>
      <c r="AE1727" s="4"/>
      <c r="AF1727" s="4"/>
      <c r="AH1727" s="4"/>
      <c r="AJ1727" s="4"/>
      <c r="AK1727" s="4"/>
      <c r="AL1727" s="4"/>
      <c r="AN1727" s="4"/>
      <c r="AO1727" s="4"/>
      <c r="AP1727" s="4"/>
      <c r="AQ1727" s="4"/>
      <c r="AR1727" s="4"/>
      <c r="AS1727" s="4"/>
      <c r="AT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K1727" s="4"/>
    </row>
    <row r="1728" spans="1:63" x14ac:dyDescent="0.3">
      <c r="A1728" s="103"/>
      <c r="B1728" s="103"/>
      <c r="C1728" s="103"/>
      <c r="D1728" s="208"/>
      <c r="F1728" s="178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U1728" s="4"/>
      <c r="V1728" s="4"/>
      <c r="W1728" s="4"/>
      <c r="X1728" s="4"/>
      <c r="Y1728" s="4"/>
      <c r="Z1728" s="4"/>
      <c r="AA1728" s="4"/>
      <c r="AB1728" s="4"/>
      <c r="AD1728" s="4"/>
      <c r="AE1728" s="4"/>
      <c r="AF1728" s="4"/>
      <c r="AH1728" s="4"/>
      <c r="AJ1728" s="4"/>
      <c r="AK1728" s="4"/>
      <c r="AL1728" s="4"/>
      <c r="AN1728" s="4"/>
      <c r="AO1728" s="4"/>
      <c r="AP1728" s="4"/>
      <c r="AQ1728" s="4"/>
      <c r="AR1728" s="4"/>
      <c r="AS1728" s="4"/>
      <c r="AT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K1728" s="4"/>
    </row>
    <row r="1729" spans="1:63" x14ac:dyDescent="0.3">
      <c r="A1729" s="103"/>
      <c r="B1729" s="103"/>
      <c r="C1729" s="103"/>
      <c r="D1729" s="208"/>
      <c r="F1729" s="178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U1729" s="4"/>
      <c r="V1729" s="4"/>
      <c r="W1729" s="4"/>
      <c r="X1729" s="4"/>
      <c r="Y1729" s="4"/>
      <c r="Z1729" s="4"/>
      <c r="AA1729" s="4"/>
      <c r="AB1729" s="4"/>
      <c r="AD1729" s="4"/>
      <c r="AE1729" s="4"/>
      <c r="AF1729" s="4"/>
      <c r="AH1729" s="4"/>
      <c r="AJ1729" s="4"/>
      <c r="AK1729" s="4"/>
      <c r="AL1729" s="4"/>
      <c r="AN1729" s="4"/>
      <c r="AO1729" s="4"/>
      <c r="AP1729" s="4"/>
      <c r="AQ1729" s="4"/>
      <c r="AR1729" s="4"/>
      <c r="AS1729" s="4"/>
      <c r="AT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K1729" s="4"/>
    </row>
    <row r="1730" spans="1:63" x14ac:dyDescent="0.3">
      <c r="A1730" s="103"/>
      <c r="B1730" s="103"/>
      <c r="C1730" s="103"/>
      <c r="D1730" s="208"/>
      <c r="F1730" s="178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U1730" s="4"/>
      <c r="V1730" s="4"/>
      <c r="W1730" s="4"/>
      <c r="X1730" s="4"/>
      <c r="Y1730" s="4"/>
      <c r="Z1730" s="4"/>
      <c r="AA1730" s="4"/>
      <c r="AB1730" s="4"/>
      <c r="AD1730" s="4"/>
      <c r="AE1730" s="4"/>
      <c r="AF1730" s="4"/>
      <c r="AH1730" s="4"/>
      <c r="AJ1730" s="4"/>
      <c r="AK1730" s="4"/>
      <c r="AL1730" s="4"/>
      <c r="AN1730" s="4"/>
      <c r="AO1730" s="4"/>
      <c r="AP1730" s="4"/>
      <c r="AQ1730" s="4"/>
      <c r="AR1730" s="4"/>
      <c r="AS1730" s="4"/>
      <c r="AT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K1730" s="4"/>
    </row>
    <row r="1731" spans="1:63" x14ac:dyDescent="0.3">
      <c r="A1731" s="103"/>
      <c r="B1731" s="103"/>
      <c r="C1731" s="103"/>
      <c r="D1731" s="208"/>
      <c r="F1731" s="178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U1731" s="4"/>
      <c r="V1731" s="4"/>
      <c r="W1731" s="4"/>
      <c r="X1731" s="4"/>
      <c r="Y1731" s="4"/>
      <c r="Z1731" s="4"/>
      <c r="AA1731" s="4"/>
      <c r="AB1731" s="4"/>
      <c r="AD1731" s="4"/>
      <c r="AE1731" s="4"/>
      <c r="AF1731" s="4"/>
      <c r="AH1731" s="4"/>
      <c r="AJ1731" s="4"/>
      <c r="AK1731" s="4"/>
      <c r="AL1731" s="4"/>
      <c r="AN1731" s="4"/>
      <c r="AO1731" s="4"/>
      <c r="AP1731" s="4"/>
      <c r="AQ1731" s="4"/>
      <c r="AR1731" s="4"/>
      <c r="AS1731" s="4"/>
      <c r="AT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K1731" s="4"/>
    </row>
    <row r="1732" spans="1:63" x14ac:dyDescent="0.3">
      <c r="A1732" s="103"/>
      <c r="B1732" s="103"/>
      <c r="C1732" s="103"/>
      <c r="D1732" s="208"/>
      <c r="F1732" s="178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U1732" s="4"/>
      <c r="V1732" s="4"/>
      <c r="W1732" s="4"/>
      <c r="X1732" s="4"/>
      <c r="Y1732" s="4"/>
      <c r="Z1732" s="4"/>
      <c r="AA1732" s="4"/>
      <c r="AB1732" s="4"/>
      <c r="AD1732" s="4"/>
      <c r="AE1732" s="4"/>
      <c r="AF1732" s="4"/>
      <c r="AH1732" s="4"/>
      <c r="AJ1732" s="4"/>
      <c r="AK1732" s="4"/>
      <c r="AL1732" s="4"/>
      <c r="AN1732" s="4"/>
      <c r="AO1732" s="4"/>
      <c r="AP1732" s="4"/>
      <c r="AQ1732" s="4"/>
      <c r="AR1732" s="4"/>
      <c r="AS1732" s="4"/>
      <c r="AT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K1732" s="4"/>
    </row>
    <row r="1733" spans="1:63" x14ac:dyDescent="0.3">
      <c r="A1733" s="103"/>
      <c r="B1733" s="103"/>
      <c r="C1733" s="103"/>
      <c r="D1733" s="208"/>
      <c r="F1733" s="178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U1733" s="4"/>
      <c r="V1733" s="4"/>
      <c r="W1733" s="4"/>
      <c r="X1733" s="4"/>
      <c r="Y1733" s="4"/>
      <c r="Z1733" s="4"/>
      <c r="AA1733" s="4"/>
      <c r="AB1733" s="4"/>
      <c r="AD1733" s="4"/>
      <c r="AE1733" s="4"/>
      <c r="AF1733" s="4"/>
      <c r="AH1733" s="4"/>
      <c r="AJ1733" s="4"/>
      <c r="AK1733" s="4"/>
      <c r="AL1733" s="4"/>
      <c r="AN1733" s="4"/>
      <c r="AO1733" s="4"/>
      <c r="AP1733" s="4"/>
      <c r="AQ1733" s="4"/>
      <c r="AR1733" s="4"/>
      <c r="AS1733" s="4"/>
      <c r="AT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K1733" s="4"/>
    </row>
    <row r="1734" spans="1:63" x14ac:dyDescent="0.3">
      <c r="A1734" s="103"/>
      <c r="B1734" s="103"/>
      <c r="C1734" s="103"/>
      <c r="D1734" s="208"/>
      <c r="F1734" s="178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U1734" s="4"/>
      <c r="V1734" s="4"/>
      <c r="W1734" s="4"/>
      <c r="X1734" s="4"/>
      <c r="Y1734" s="4"/>
      <c r="Z1734" s="4"/>
      <c r="AA1734" s="4"/>
      <c r="AB1734" s="4"/>
      <c r="AD1734" s="4"/>
      <c r="AE1734" s="4"/>
      <c r="AF1734" s="4"/>
      <c r="AH1734" s="4"/>
      <c r="AJ1734" s="4"/>
      <c r="AK1734" s="4"/>
      <c r="AL1734" s="4"/>
      <c r="AN1734" s="4"/>
      <c r="AO1734" s="4"/>
      <c r="AP1734" s="4"/>
      <c r="AQ1734" s="4"/>
      <c r="AR1734" s="4"/>
      <c r="AS1734" s="4"/>
      <c r="AT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K1734" s="4"/>
    </row>
    <row r="1735" spans="1:63" x14ac:dyDescent="0.3">
      <c r="A1735" s="103"/>
      <c r="B1735" s="103"/>
      <c r="C1735" s="103"/>
      <c r="D1735" s="208"/>
      <c r="F1735" s="178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U1735" s="4"/>
      <c r="V1735" s="4"/>
      <c r="W1735" s="4"/>
      <c r="X1735" s="4"/>
      <c r="Y1735" s="4"/>
      <c r="Z1735" s="4"/>
      <c r="AA1735" s="4"/>
      <c r="AB1735" s="4"/>
      <c r="AD1735" s="4"/>
      <c r="AE1735" s="4"/>
      <c r="AF1735" s="4"/>
      <c r="AH1735" s="4"/>
      <c r="AJ1735" s="4"/>
      <c r="AK1735" s="4"/>
      <c r="AL1735" s="4"/>
      <c r="AN1735" s="4"/>
      <c r="AO1735" s="4"/>
      <c r="AP1735" s="4"/>
      <c r="AQ1735" s="4"/>
      <c r="AR1735" s="4"/>
      <c r="AS1735" s="4"/>
      <c r="AT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K1735" s="4"/>
    </row>
    <row r="1736" spans="1:63" x14ac:dyDescent="0.3">
      <c r="A1736" s="103"/>
      <c r="B1736" s="103"/>
      <c r="C1736" s="103"/>
      <c r="D1736" s="208"/>
      <c r="F1736" s="178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U1736" s="4"/>
      <c r="V1736" s="4"/>
      <c r="W1736" s="4"/>
      <c r="X1736" s="4"/>
      <c r="Y1736" s="4"/>
      <c r="Z1736" s="4"/>
      <c r="AA1736" s="4"/>
      <c r="AB1736" s="4"/>
      <c r="AD1736" s="4"/>
      <c r="AE1736" s="4"/>
      <c r="AF1736" s="4"/>
      <c r="AH1736" s="4"/>
      <c r="AJ1736" s="4"/>
      <c r="AK1736" s="4"/>
      <c r="AL1736" s="4"/>
      <c r="AN1736" s="4"/>
      <c r="AO1736" s="4"/>
      <c r="AP1736" s="4"/>
      <c r="AQ1736" s="4"/>
      <c r="AR1736" s="4"/>
      <c r="AS1736" s="4"/>
      <c r="AT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K1736" s="4"/>
    </row>
    <row r="1737" spans="1:63" x14ac:dyDescent="0.3">
      <c r="A1737" s="103"/>
      <c r="B1737" s="103"/>
      <c r="C1737" s="103"/>
      <c r="D1737" s="208"/>
      <c r="F1737" s="178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U1737" s="4"/>
      <c r="V1737" s="4"/>
      <c r="W1737" s="4"/>
      <c r="X1737" s="4"/>
      <c r="Y1737" s="4"/>
      <c r="Z1737" s="4"/>
      <c r="AA1737" s="4"/>
      <c r="AB1737" s="4"/>
      <c r="AD1737" s="4"/>
      <c r="AE1737" s="4"/>
      <c r="AF1737" s="4"/>
      <c r="AH1737" s="4"/>
      <c r="AJ1737" s="4"/>
      <c r="AK1737" s="4"/>
      <c r="AL1737" s="4"/>
      <c r="AN1737" s="4"/>
      <c r="AO1737" s="4"/>
      <c r="AP1737" s="4"/>
      <c r="AQ1737" s="4"/>
      <c r="AR1737" s="4"/>
      <c r="AS1737" s="4"/>
      <c r="AT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K1737" s="4"/>
    </row>
    <row r="1738" spans="1:63" x14ac:dyDescent="0.3">
      <c r="A1738" s="103"/>
      <c r="B1738" s="103"/>
      <c r="C1738" s="103"/>
      <c r="D1738" s="208"/>
      <c r="F1738" s="178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U1738" s="4"/>
      <c r="V1738" s="4"/>
      <c r="W1738" s="4"/>
      <c r="X1738" s="4"/>
      <c r="Y1738" s="4"/>
      <c r="Z1738" s="4"/>
      <c r="AA1738" s="4"/>
      <c r="AB1738" s="4"/>
      <c r="AD1738" s="4"/>
      <c r="AE1738" s="4"/>
      <c r="AF1738" s="4"/>
      <c r="AH1738" s="4"/>
      <c r="AJ1738" s="4"/>
      <c r="AK1738" s="4"/>
      <c r="AL1738" s="4"/>
      <c r="AN1738" s="4"/>
      <c r="AO1738" s="4"/>
      <c r="AP1738" s="4"/>
      <c r="AQ1738" s="4"/>
      <c r="AR1738" s="4"/>
      <c r="AS1738" s="4"/>
      <c r="AT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K1738" s="4"/>
    </row>
    <row r="1739" spans="1:63" x14ac:dyDescent="0.3">
      <c r="A1739" s="103"/>
      <c r="B1739" s="103"/>
      <c r="C1739" s="103"/>
      <c r="D1739" s="208"/>
      <c r="F1739" s="178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U1739" s="4"/>
      <c r="V1739" s="4"/>
      <c r="W1739" s="4"/>
      <c r="X1739" s="4"/>
      <c r="Y1739" s="4"/>
      <c r="Z1739" s="4"/>
      <c r="AA1739" s="4"/>
      <c r="AB1739" s="4"/>
      <c r="AD1739" s="4"/>
      <c r="AE1739" s="4"/>
      <c r="AF1739" s="4"/>
      <c r="AH1739" s="4"/>
      <c r="AJ1739" s="4"/>
      <c r="AK1739" s="4"/>
      <c r="AL1739" s="4"/>
      <c r="AN1739" s="4"/>
      <c r="AO1739" s="4"/>
      <c r="AP1739" s="4"/>
      <c r="AQ1739" s="4"/>
      <c r="AR1739" s="4"/>
      <c r="AS1739" s="4"/>
      <c r="AT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K1739" s="4"/>
    </row>
    <row r="1740" spans="1:63" x14ac:dyDescent="0.3">
      <c r="A1740" s="103"/>
      <c r="B1740" s="103"/>
      <c r="C1740" s="103"/>
      <c r="D1740" s="208"/>
      <c r="F1740" s="178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U1740" s="4"/>
      <c r="V1740" s="4"/>
      <c r="W1740" s="4"/>
      <c r="X1740" s="4"/>
      <c r="Y1740" s="4"/>
      <c r="Z1740" s="4"/>
      <c r="AA1740" s="4"/>
      <c r="AB1740" s="4"/>
      <c r="AD1740" s="4"/>
      <c r="AE1740" s="4"/>
      <c r="AF1740" s="4"/>
      <c r="AH1740" s="4"/>
      <c r="AJ1740" s="4"/>
      <c r="AK1740" s="4"/>
      <c r="AL1740" s="4"/>
      <c r="AN1740" s="4"/>
      <c r="AO1740" s="4"/>
      <c r="AP1740" s="4"/>
      <c r="AQ1740" s="4"/>
      <c r="AR1740" s="4"/>
      <c r="AS1740" s="4"/>
      <c r="AT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K1740" s="4"/>
    </row>
    <row r="1741" spans="1:63" x14ac:dyDescent="0.3">
      <c r="A1741" s="103"/>
      <c r="B1741" s="103"/>
      <c r="C1741" s="103"/>
      <c r="D1741" s="208"/>
      <c r="F1741" s="178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U1741" s="4"/>
      <c r="V1741" s="4"/>
      <c r="W1741" s="4"/>
      <c r="X1741" s="4"/>
      <c r="Y1741" s="4"/>
      <c r="Z1741" s="4"/>
      <c r="AA1741" s="4"/>
      <c r="AB1741" s="4"/>
      <c r="AD1741" s="4"/>
      <c r="AE1741" s="4"/>
      <c r="AF1741" s="4"/>
      <c r="AH1741" s="4"/>
      <c r="AJ1741" s="4"/>
      <c r="AK1741" s="4"/>
      <c r="AL1741" s="4"/>
      <c r="AN1741" s="4"/>
      <c r="AO1741" s="4"/>
      <c r="AP1741" s="4"/>
      <c r="AQ1741" s="4"/>
      <c r="AR1741" s="4"/>
      <c r="AS1741" s="4"/>
      <c r="AT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K1741" s="4"/>
    </row>
    <row r="1742" spans="1:63" x14ac:dyDescent="0.3">
      <c r="A1742" s="103"/>
      <c r="B1742" s="103"/>
      <c r="C1742" s="103"/>
      <c r="D1742" s="208"/>
      <c r="F1742" s="178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U1742" s="4"/>
      <c r="V1742" s="4"/>
      <c r="W1742" s="4"/>
      <c r="X1742" s="4"/>
      <c r="Y1742" s="4"/>
      <c r="Z1742" s="4"/>
      <c r="AA1742" s="4"/>
      <c r="AB1742" s="4"/>
      <c r="AD1742" s="4"/>
      <c r="AE1742" s="4"/>
      <c r="AF1742" s="4"/>
      <c r="AH1742" s="4"/>
      <c r="AJ1742" s="4"/>
      <c r="AK1742" s="4"/>
      <c r="AL1742" s="4"/>
      <c r="AN1742" s="4"/>
      <c r="AO1742" s="4"/>
      <c r="AP1742" s="4"/>
      <c r="AQ1742" s="4"/>
      <c r="AR1742" s="4"/>
      <c r="AS1742" s="4"/>
      <c r="AT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K1742" s="4"/>
    </row>
    <row r="1743" spans="1:63" x14ac:dyDescent="0.3">
      <c r="A1743" s="103"/>
      <c r="B1743" s="103"/>
      <c r="C1743" s="103"/>
      <c r="D1743" s="208"/>
      <c r="F1743" s="178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U1743" s="4"/>
      <c r="V1743" s="4"/>
      <c r="W1743" s="4"/>
      <c r="X1743" s="4"/>
      <c r="Y1743" s="4"/>
      <c r="Z1743" s="4"/>
      <c r="AA1743" s="4"/>
      <c r="AB1743" s="4"/>
      <c r="AD1743" s="4"/>
      <c r="AE1743" s="4"/>
      <c r="AF1743" s="4"/>
      <c r="AH1743" s="4"/>
      <c r="AJ1743" s="4"/>
      <c r="AK1743" s="4"/>
      <c r="AL1743" s="4"/>
      <c r="AN1743" s="4"/>
      <c r="AO1743" s="4"/>
      <c r="AP1743" s="4"/>
      <c r="AQ1743" s="4"/>
      <c r="AR1743" s="4"/>
      <c r="AS1743" s="4"/>
      <c r="AT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K1743" s="4"/>
    </row>
    <row r="1744" spans="1:63" x14ac:dyDescent="0.3">
      <c r="A1744" s="103"/>
      <c r="B1744" s="103"/>
      <c r="C1744" s="103"/>
      <c r="D1744" s="208"/>
      <c r="F1744" s="178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U1744" s="4"/>
      <c r="V1744" s="4"/>
      <c r="W1744" s="4"/>
      <c r="X1744" s="4"/>
      <c r="Y1744" s="4"/>
      <c r="Z1744" s="4"/>
      <c r="AA1744" s="4"/>
      <c r="AB1744" s="4"/>
      <c r="AD1744" s="4"/>
      <c r="AE1744" s="4"/>
      <c r="AF1744" s="4"/>
      <c r="AH1744" s="4"/>
      <c r="AJ1744" s="4"/>
      <c r="AK1744" s="4"/>
      <c r="AL1744" s="4"/>
      <c r="AN1744" s="4"/>
      <c r="AO1744" s="4"/>
      <c r="AP1744" s="4"/>
      <c r="AQ1744" s="4"/>
      <c r="AR1744" s="4"/>
      <c r="AS1744" s="4"/>
      <c r="AT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K1744" s="4"/>
    </row>
    <row r="1745" spans="1:63" x14ac:dyDescent="0.3">
      <c r="A1745" s="103"/>
      <c r="B1745" s="103"/>
      <c r="C1745" s="103"/>
      <c r="D1745" s="208"/>
      <c r="F1745" s="178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U1745" s="4"/>
      <c r="V1745" s="4"/>
      <c r="W1745" s="4"/>
      <c r="X1745" s="4"/>
      <c r="Y1745" s="4"/>
      <c r="Z1745" s="4"/>
      <c r="AA1745" s="4"/>
      <c r="AB1745" s="4"/>
      <c r="AD1745" s="4"/>
      <c r="AE1745" s="4"/>
      <c r="AF1745" s="4"/>
      <c r="AH1745" s="4"/>
      <c r="AJ1745" s="4"/>
      <c r="AK1745" s="4"/>
      <c r="AL1745" s="4"/>
      <c r="AN1745" s="4"/>
      <c r="AO1745" s="4"/>
      <c r="AP1745" s="4"/>
      <c r="AQ1745" s="4"/>
      <c r="AR1745" s="4"/>
      <c r="AS1745" s="4"/>
      <c r="AT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K1745" s="4"/>
    </row>
    <row r="1746" spans="1:63" x14ac:dyDescent="0.3">
      <c r="A1746" s="103"/>
      <c r="B1746" s="103"/>
      <c r="C1746" s="103"/>
      <c r="D1746" s="208"/>
      <c r="F1746" s="178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U1746" s="4"/>
      <c r="V1746" s="4"/>
      <c r="W1746" s="4"/>
      <c r="X1746" s="4"/>
      <c r="Y1746" s="4"/>
      <c r="Z1746" s="4"/>
      <c r="AA1746" s="4"/>
      <c r="AB1746" s="4"/>
      <c r="AD1746" s="4"/>
      <c r="AE1746" s="4"/>
      <c r="AF1746" s="4"/>
      <c r="AH1746" s="4"/>
      <c r="AJ1746" s="4"/>
      <c r="AK1746" s="4"/>
      <c r="AL1746" s="4"/>
      <c r="AN1746" s="4"/>
      <c r="AO1746" s="4"/>
      <c r="AP1746" s="4"/>
      <c r="AQ1746" s="4"/>
      <c r="AR1746" s="4"/>
      <c r="AS1746" s="4"/>
      <c r="AT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K1746" s="4"/>
    </row>
    <row r="1747" spans="1:63" x14ac:dyDescent="0.3">
      <c r="A1747" s="103"/>
      <c r="B1747" s="103"/>
      <c r="C1747" s="103"/>
      <c r="D1747" s="208"/>
      <c r="F1747" s="178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U1747" s="4"/>
      <c r="V1747" s="4"/>
      <c r="W1747" s="4"/>
      <c r="X1747" s="4"/>
      <c r="Y1747" s="4"/>
      <c r="Z1747" s="4"/>
      <c r="AA1747" s="4"/>
      <c r="AB1747" s="4"/>
      <c r="AD1747" s="4"/>
      <c r="AE1747" s="4"/>
      <c r="AF1747" s="4"/>
      <c r="AH1747" s="4"/>
      <c r="AJ1747" s="4"/>
      <c r="AK1747" s="4"/>
      <c r="AL1747" s="4"/>
      <c r="AN1747" s="4"/>
      <c r="AO1747" s="4"/>
      <c r="AP1747" s="4"/>
      <c r="AQ1747" s="4"/>
      <c r="AR1747" s="4"/>
      <c r="AS1747" s="4"/>
      <c r="AT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K1747" s="4"/>
    </row>
    <row r="1748" spans="1:63" x14ac:dyDescent="0.3">
      <c r="A1748" s="103"/>
      <c r="B1748" s="103"/>
      <c r="C1748" s="103"/>
      <c r="D1748" s="208"/>
      <c r="F1748" s="178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U1748" s="4"/>
      <c r="V1748" s="4"/>
      <c r="W1748" s="4"/>
      <c r="X1748" s="4"/>
      <c r="Y1748" s="4"/>
      <c r="Z1748" s="4"/>
      <c r="AA1748" s="4"/>
      <c r="AB1748" s="4"/>
      <c r="AD1748" s="4"/>
      <c r="AE1748" s="4"/>
      <c r="AF1748" s="4"/>
      <c r="AH1748" s="4"/>
      <c r="AJ1748" s="4"/>
      <c r="AK1748" s="4"/>
      <c r="AL1748" s="4"/>
      <c r="AN1748" s="4"/>
      <c r="AO1748" s="4"/>
      <c r="AP1748" s="4"/>
      <c r="AQ1748" s="4"/>
      <c r="AR1748" s="4"/>
      <c r="AS1748" s="4"/>
      <c r="AT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K1748" s="4"/>
    </row>
    <row r="1749" spans="1:63" x14ac:dyDescent="0.3">
      <c r="A1749" s="103"/>
      <c r="B1749" s="103"/>
      <c r="C1749" s="103"/>
      <c r="D1749" s="208"/>
      <c r="F1749" s="178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U1749" s="4"/>
      <c r="V1749" s="4"/>
      <c r="W1749" s="4"/>
      <c r="X1749" s="4"/>
      <c r="Y1749" s="4"/>
      <c r="Z1749" s="4"/>
      <c r="AA1749" s="4"/>
      <c r="AB1749" s="4"/>
      <c r="AD1749" s="4"/>
      <c r="AE1749" s="4"/>
      <c r="AF1749" s="4"/>
      <c r="AH1749" s="4"/>
      <c r="AJ1749" s="4"/>
      <c r="AK1749" s="4"/>
      <c r="AL1749" s="4"/>
      <c r="AN1749" s="4"/>
      <c r="AO1749" s="4"/>
      <c r="AP1749" s="4"/>
      <c r="AQ1749" s="4"/>
      <c r="AR1749" s="4"/>
      <c r="AS1749" s="4"/>
      <c r="AT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K1749" s="4"/>
    </row>
    <row r="1750" spans="1:63" x14ac:dyDescent="0.3">
      <c r="A1750" s="103"/>
      <c r="B1750" s="103"/>
      <c r="C1750" s="103"/>
      <c r="D1750" s="208"/>
      <c r="F1750" s="178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U1750" s="4"/>
      <c r="V1750" s="4"/>
      <c r="W1750" s="4"/>
      <c r="X1750" s="4"/>
      <c r="Y1750" s="4"/>
      <c r="Z1750" s="4"/>
      <c r="AA1750" s="4"/>
      <c r="AB1750" s="4"/>
      <c r="AD1750" s="4"/>
      <c r="AE1750" s="4"/>
      <c r="AF1750" s="4"/>
      <c r="AH1750" s="4"/>
      <c r="AJ1750" s="4"/>
      <c r="AK1750" s="4"/>
      <c r="AL1750" s="4"/>
      <c r="AN1750" s="4"/>
      <c r="AO1750" s="4"/>
      <c r="AP1750" s="4"/>
      <c r="AQ1750" s="4"/>
      <c r="AR1750" s="4"/>
      <c r="AS1750" s="4"/>
      <c r="AT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K1750" s="4"/>
    </row>
    <row r="1751" spans="1:63" x14ac:dyDescent="0.3">
      <c r="A1751" s="103"/>
      <c r="B1751" s="103"/>
      <c r="C1751" s="103"/>
      <c r="D1751" s="208"/>
      <c r="F1751" s="178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U1751" s="4"/>
      <c r="V1751" s="4"/>
      <c r="W1751" s="4"/>
      <c r="X1751" s="4"/>
      <c r="Y1751" s="4"/>
      <c r="Z1751" s="4"/>
      <c r="AA1751" s="4"/>
      <c r="AB1751" s="4"/>
      <c r="AD1751" s="4"/>
      <c r="AE1751" s="4"/>
      <c r="AF1751" s="4"/>
      <c r="AH1751" s="4"/>
      <c r="AJ1751" s="4"/>
      <c r="AK1751" s="4"/>
      <c r="AL1751" s="4"/>
      <c r="AN1751" s="4"/>
      <c r="AO1751" s="4"/>
      <c r="AP1751" s="4"/>
      <c r="AQ1751" s="4"/>
      <c r="AR1751" s="4"/>
      <c r="AS1751" s="4"/>
      <c r="AT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K1751" s="4"/>
    </row>
    <row r="1752" spans="1:63" x14ac:dyDescent="0.3">
      <c r="A1752" s="103"/>
      <c r="B1752" s="103"/>
      <c r="C1752" s="103"/>
      <c r="D1752" s="208"/>
      <c r="F1752" s="178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U1752" s="4"/>
      <c r="V1752" s="4"/>
      <c r="W1752" s="4"/>
      <c r="X1752" s="4"/>
      <c r="Y1752" s="4"/>
      <c r="Z1752" s="4"/>
      <c r="AA1752" s="4"/>
      <c r="AB1752" s="4"/>
      <c r="AD1752" s="4"/>
      <c r="AE1752" s="4"/>
      <c r="AF1752" s="4"/>
      <c r="AH1752" s="4"/>
      <c r="AJ1752" s="4"/>
      <c r="AK1752" s="4"/>
      <c r="AL1752" s="4"/>
      <c r="AN1752" s="4"/>
      <c r="AO1752" s="4"/>
      <c r="AP1752" s="4"/>
      <c r="AQ1752" s="4"/>
      <c r="AR1752" s="4"/>
      <c r="AS1752" s="4"/>
      <c r="AT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K1752" s="4"/>
    </row>
    <row r="1753" spans="1:63" x14ac:dyDescent="0.3">
      <c r="A1753" s="103"/>
      <c r="B1753" s="103"/>
      <c r="C1753" s="103"/>
      <c r="D1753" s="208"/>
      <c r="F1753" s="178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U1753" s="4"/>
      <c r="V1753" s="4"/>
      <c r="W1753" s="4"/>
      <c r="X1753" s="4"/>
      <c r="Y1753" s="4"/>
      <c r="Z1753" s="4"/>
      <c r="AA1753" s="4"/>
      <c r="AB1753" s="4"/>
      <c r="AD1753" s="4"/>
      <c r="AE1753" s="4"/>
      <c r="AF1753" s="4"/>
      <c r="AH1753" s="4"/>
      <c r="AJ1753" s="4"/>
      <c r="AK1753" s="4"/>
      <c r="AL1753" s="4"/>
      <c r="AN1753" s="4"/>
      <c r="AO1753" s="4"/>
      <c r="AP1753" s="4"/>
      <c r="AQ1753" s="4"/>
      <c r="AR1753" s="4"/>
      <c r="AS1753" s="4"/>
      <c r="AT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K1753" s="4"/>
    </row>
    <row r="1754" spans="1:63" x14ac:dyDescent="0.3">
      <c r="A1754" s="103"/>
      <c r="B1754" s="103"/>
      <c r="C1754" s="103"/>
      <c r="D1754" s="208"/>
      <c r="F1754" s="178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U1754" s="4"/>
      <c r="V1754" s="4"/>
      <c r="W1754" s="4"/>
      <c r="X1754" s="4"/>
      <c r="Y1754" s="4"/>
      <c r="Z1754" s="4"/>
      <c r="AA1754" s="4"/>
      <c r="AB1754" s="4"/>
      <c r="AD1754" s="4"/>
      <c r="AE1754" s="4"/>
      <c r="AF1754" s="4"/>
      <c r="AH1754" s="4"/>
      <c r="AJ1754" s="4"/>
      <c r="AK1754" s="4"/>
      <c r="AL1754" s="4"/>
      <c r="AN1754" s="4"/>
      <c r="AO1754" s="4"/>
      <c r="AP1754" s="4"/>
      <c r="AQ1754" s="4"/>
      <c r="AR1754" s="4"/>
      <c r="AS1754" s="4"/>
      <c r="AT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K1754" s="4"/>
    </row>
    <row r="1755" spans="1:63" x14ac:dyDescent="0.3">
      <c r="A1755" s="103"/>
      <c r="B1755" s="103"/>
      <c r="C1755" s="103"/>
      <c r="D1755" s="208"/>
      <c r="F1755" s="178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U1755" s="4"/>
      <c r="V1755" s="4"/>
      <c r="W1755" s="4"/>
      <c r="X1755" s="4"/>
      <c r="Y1755" s="4"/>
      <c r="Z1755" s="4"/>
      <c r="AA1755" s="4"/>
      <c r="AB1755" s="4"/>
      <c r="AD1755" s="4"/>
      <c r="AE1755" s="4"/>
      <c r="AF1755" s="4"/>
      <c r="AH1755" s="4"/>
      <c r="AJ1755" s="4"/>
      <c r="AK1755" s="4"/>
      <c r="AL1755" s="4"/>
      <c r="AN1755" s="4"/>
      <c r="AO1755" s="4"/>
      <c r="AP1755" s="4"/>
      <c r="AQ1755" s="4"/>
      <c r="AR1755" s="4"/>
      <c r="AS1755" s="4"/>
      <c r="AT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K1755" s="4"/>
    </row>
    <row r="1756" spans="1:63" x14ac:dyDescent="0.3">
      <c r="A1756" s="103"/>
      <c r="B1756" s="103"/>
      <c r="C1756" s="103"/>
      <c r="D1756" s="208"/>
      <c r="F1756" s="178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U1756" s="4"/>
      <c r="V1756" s="4"/>
      <c r="W1756" s="4"/>
      <c r="X1756" s="4"/>
      <c r="Y1756" s="4"/>
      <c r="Z1756" s="4"/>
      <c r="AA1756" s="4"/>
      <c r="AB1756" s="4"/>
      <c r="AD1756" s="4"/>
      <c r="AE1756" s="4"/>
      <c r="AF1756" s="4"/>
      <c r="AH1756" s="4"/>
      <c r="AJ1756" s="4"/>
      <c r="AK1756" s="4"/>
      <c r="AL1756" s="4"/>
      <c r="AN1756" s="4"/>
      <c r="AO1756" s="4"/>
      <c r="AP1756" s="4"/>
      <c r="AQ1756" s="4"/>
      <c r="AR1756" s="4"/>
      <c r="AS1756" s="4"/>
      <c r="AT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K1756" s="4"/>
    </row>
    <row r="1757" spans="1:63" x14ac:dyDescent="0.3">
      <c r="A1757" s="103"/>
      <c r="B1757" s="103"/>
      <c r="C1757" s="103"/>
      <c r="D1757" s="208"/>
      <c r="F1757" s="178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U1757" s="4"/>
      <c r="V1757" s="4"/>
      <c r="W1757" s="4"/>
      <c r="X1757" s="4"/>
      <c r="Y1757" s="4"/>
      <c r="Z1757" s="4"/>
      <c r="AA1757" s="4"/>
      <c r="AB1757" s="4"/>
      <c r="AD1757" s="4"/>
      <c r="AE1757" s="4"/>
      <c r="AF1757" s="4"/>
      <c r="AH1757" s="4"/>
      <c r="AJ1757" s="4"/>
      <c r="AK1757" s="4"/>
      <c r="AL1757" s="4"/>
      <c r="AN1757" s="4"/>
      <c r="AO1757" s="4"/>
      <c r="AP1757" s="4"/>
      <c r="AQ1757" s="4"/>
      <c r="AR1757" s="4"/>
      <c r="AS1757" s="4"/>
      <c r="AT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K1757" s="4"/>
    </row>
    <row r="1758" spans="1:63" x14ac:dyDescent="0.3">
      <c r="A1758" s="103"/>
      <c r="B1758" s="103"/>
      <c r="C1758" s="103"/>
      <c r="D1758" s="208"/>
      <c r="F1758" s="178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U1758" s="4"/>
      <c r="V1758" s="4"/>
      <c r="W1758" s="4"/>
      <c r="X1758" s="4"/>
      <c r="Y1758" s="4"/>
      <c r="Z1758" s="4"/>
      <c r="AA1758" s="4"/>
      <c r="AB1758" s="4"/>
      <c r="AD1758" s="4"/>
      <c r="AE1758" s="4"/>
      <c r="AF1758" s="4"/>
      <c r="AH1758" s="4"/>
      <c r="AJ1758" s="4"/>
      <c r="AK1758" s="4"/>
      <c r="AL1758" s="4"/>
      <c r="AN1758" s="4"/>
      <c r="AO1758" s="4"/>
      <c r="AP1758" s="4"/>
      <c r="AQ1758" s="4"/>
      <c r="AR1758" s="4"/>
      <c r="AS1758" s="4"/>
      <c r="AT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K1758" s="4"/>
    </row>
    <row r="1759" spans="1:63" x14ac:dyDescent="0.3">
      <c r="A1759" s="103"/>
      <c r="B1759" s="103"/>
      <c r="C1759" s="103"/>
      <c r="D1759" s="208"/>
      <c r="F1759" s="178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U1759" s="4"/>
      <c r="V1759" s="4"/>
      <c r="W1759" s="4"/>
      <c r="X1759" s="4"/>
      <c r="Y1759" s="4"/>
      <c r="Z1759" s="4"/>
      <c r="AA1759" s="4"/>
      <c r="AB1759" s="4"/>
      <c r="AD1759" s="4"/>
      <c r="AE1759" s="4"/>
      <c r="AF1759" s="4"/>
      <c r="AH1759" s="4"/>
      <c r="AJ1759" s="4"/>
      <c r="AK1759" s="4"/>
      <c r="AL1759" s="4"/>
      <c r="AN1759" s="4"/>
      <c r="AO1759" s="4"/>
      <c r="AP1759" s="4"/>
      <c r="AQ1759" s="4"/>
      <c r="AR1759" s="4"/>
      <c r="AS1759" s="4"/>
      <c r="AT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K1759" s="4"/>
    </row>
    <row r="1760" spans="1:63" x14ac:dyDescent="0.3">
      <c r="A1760" s="103"/>
      <c r="B1760" s="103"/>
      <c r="C1760" s="103"/>
      <c r="D1760" s="208"/>
      <c r="F1760" s="178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U1760" s="4"/>
      <c r="V1760" s="4"/>
      <c r="W1760" s="4"/>
      <c r="X1760" s="4"/>
      <c r="Y1760" s="4"/>
      <c r="Z1760" s="4"/>
      <c r="AA1760" s="4"/>
      <c r="AB1760" s="4"/>
      <c r="AD1760" s="4"/>
      <c r="AE1760" s="4"/>
      <c r="AF1760" s="4"/>
      <c r="AH1760" s="4"/>
      <c r="AJ1760" s="4"/>
      <c r="AK1760" s="4"/>
      <c r="AL1760" s="4"/>
      <c r="AN1760" s="4"/>
      <c r="AO1760" s="4"/>
      <c r="AP1760" s="4"/>
      <c r="AQ1760" s="4"/>
      <c r="AR1760" s="4"/>
      <c r="AS1760" s="4"/>
      <c r="AT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K1760" s="4"/>
    </row>
    <row r="1761" spans="1:63" x14ac:dyDescent="0.3">
      <c r="A1761" s="103"/>
      <c r="B1761" s="103"/>
      <c r="C1761" s="103"/>
      <c r="D1761" s="208"/>
      <c r="F1761" s="178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U1761" s="4"/>
      <c r="V1761" s="4"/>
      <c r="W1761" s="4"/>
      <c r="X1761" s="4"/>
      <c r="Y1761" s="4"/>
      <c r="Z1761" s="4"/>
      <c r="AA1761" s="4"/>
      <c r="AB1761" s="4"/>
      <c r="AD1761" s="4"/>
      <c r="AE1761" s="4"/>
      <c r="AF1761" s="4"/>
      <c r="AH1761" s="4"/>
      <c r="AJ1761" s="4"/>
      <c r="AK1761" s="4"/>
      <c r="AL1761" s="4"/>
      <c r="AN1761" s="4"/>
      <c r="AO1761" s="4"/>
      <c r="AP1761" s="4"/>
      <c r="AQ1761" s="4"/>
      <c r="AR1761" s="4"/>
      <c r="AS1761" s="4"/>
      <c r="AT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K1761" s="4"/>
    </row>
    <row r="1762" spans="1:63" x14ac:dyDescent="0.3">
      <c r="A1762" s="103"/>
      <c r="B1762" s="103"/>
      <c r="C1762" s="103"/>
      <c r="D1762" s="208"/>
      <c r="F1762" s="178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U1762" s="4"/>
      <c r="V1762" s="4"/>
      <c r="W1762" s="4"/>
      <c r="X1762" s="4"/>
      <c r="Y1762" s="4"/>
      <c r="Z1762" s="4"/>
      <c r="AA1762" s="4"/>
      <c r="AB1762" s="4"/>
      <c r="AD1762" s="4"/>
      <c r="AE1762" s="4"/>
      <c r="AF1762" s="4"/>
      <c r="AH1762" s="4"/>
      <c r="AJ1762" s="4"/>
      <c r="AK1762" s="4"/>
      <c r="AL1762" s="4"/>
      <c r="AN1762" s="4"/>
      <c r="AO1762" s="4"/>
      <c r="AP1762" s="4"/>
      <c r="AQ1762" s="4"/>
      <c r="AR1762" s="4"/>
      <c r="AS1762" s="4"/>
      <c r="AT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K1762" s="4"/>
    </row>
    <row r="1763" spans="1:63" x14ac:dyDescent="0.3">
      <c r="A1763" s="103"/>
      <c r="B1763" s="103"/>
      <c r="C1763" s="103"/>
      <c r="D1763" s="208"/>
      <c r="F1763" s="178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U1763" s="4"/>
      <c r="V1763" s="4"/>
      <c r="W1763" s="4"/>
      <c r="X1763" s="4"/>
      <c r="Y1763" s="4"/>
      <c r="Z1763" s="4"/>
      <c r="AA1763" s="4"/>
      <c r="AB1763" s="4"/>
      <c r="AD1763" s="4"/>
      <c r="AE1763" s="4"/>
      <c r="AF1763" s="4"/>
      <c r="AH1763" s="4"/>
      <c r="AJ1763" s="4"/>
      <c r="AK1763" s="4"/>
      <c r="AL1763" s="4"/>
      <c r="AN1763" s="4"/>
      <c r="AO1763" s="4"/>
      <c r="AP1763" s="4"/>
      <c r="AQ1763" s="4"/>
      <c r="AR1763" s="4"/>
      <c r="AS1763" s="4"/>
      <c r="AT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K1763" s="4"/>
    </row>
    <row r="1764" spans="1:63" x14ac:dyDescent="0.3">
      <c r="A1764" s="103"/>
      <c r="B1764" s="103"/>
      <c r="C1764" s="103"/>
      <c r="D1764" s="208"/>
      <c r="F1764" s="178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U1764" s="4"/>
      <c r="V1764" s="4"/>
      <c r="W1764" s="4"/>
      <c r="X1764" s="4"/>
      <c r="Y1764" s="4"/>
      <c r="Z1764" s="4"/>
      <c r="AA1764" s="4"/>
      <c r="AB1764" s="4"/>
      <c r="AD1764" s="4"/>
      <c r="AE1764" s="4"/>
      <c r="AF1764" s="4"/>
      <c r="AH1764" s="4"/>
      <c r="AJ1764" s="4"/>
      <c r="AK1764" s="4"/>
      <c r="AL1764" s="4"/>
      <c r="AN1764" s="4"/>
      <c r="AO1764" s="4"/>
      <c r="AP1764" s="4"/>
      <c r="AQ1764" s="4"/>
      <c r="AR1764" s="4"/>
      <c r="AS1764" s="4"/>
      <c r="AT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K1764" s="4"/>
    </row>
    <row r="1765" spans="1:63" x14ac:dyDescent="0.3">
      <c r="A1765" s="103"/>
      <c r="B1765" s="103"/>
      <c r="C1765" s="103"/>
      <c r="D1765" s="208"/>
      <c r="F1765" s="178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U1765" s="4"/>
      <c r="V1765" s="4"/>
      <c r="W1765" s="4"/>
      <c r="X1765" s="4"/>
      <c r="Y1765" s="4"/>
      <c r="Z1765" s="4"/>
      <c r="AA1765" s="4"/>
      <c r="AB1765" s="4"/>
      <c r="AD1765" s="4"/>
      <c r="AE1765" s="4"/>
      <c r="AF1765" s="4"/>
      <c r="AH1765" s="4"/>
      <c r="AJ1765" s="4"/>
      <c r="AK1765" s="4"/>
      <c r="AL1765" s="4"/>
      <c r="AN1765" s="4"/>
      <c r="AO1765" s="4"/>
      <c r="AP1765" s="4"/>
      <c r="AQ1765" s="4"/>
      <c r="AR1765" s="4"/>
      <c r="AS1765" s="4"/>
      <c r="AT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K1765" s="4"/>
    </row>
    <row r="1766" spans="1:63" x14ac:dyDescent="0.3">
      <c r="A1766" s="103"/>
      <c r="B1766" s="103"/>
      <c r="C1766" s="103"/>
      <c r="D1766" s="208"/>
      <c r="F1766" s="178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U1766" s="4"/>
      <c r="V1766" s="4"/>
      <c r="W1766" s="4"/>
      <c r="X1766" s="4"/>
      <c r="Y1766" s="4"/>
      <c r="Z1766" s="4"/>
      <c r="AA1766" s="4"/>
      <c r="AB1766" s="4"/>
      <c r="AD1766" s="4"/>
      <c r="AE1766" s="4"/>
      <c r="AF1766" s="4"/>
      <c r="AH1766" s="4"/>
      <c r="AJ1766" s="4"/>
      <c r="AK1766" s="4"/>
      <c r="AL1766" s="4"/>
      <c r="AN1766" s="4"/>
      <c r="AO1766" s="4"/>
      <c r="AP1766" s="4"/>
      <c r="AQ1766" s="4"/>
      <c r="AR1766" s="4"/>
      <c r="AS1766" s="4"/>
      <c r="AT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K1766" s="4"/>
    </row>
    <row r="1767" spans="1:63" x14ac:dyDescent="0.3">
      <c r="A1767" s="103"/>
      <c r="B1767" s="103"/>
      <c r="C1767" s="103"/>
      <c r="D1767" s="208"/>
      <c r="F1767" s="178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U1767" s="4"/>
      <c r="V1767" s="4"/>
      <c r="W1767" s="4"/>
      <c r="X1767" s="4"/>
      <c r="Y1767" s="4"/>
      <c r="Z1767" s="4"/>
      <c r="AA1767" s="4"/>
      <c r="AB1767" s="4"/>
      <c r="AD1767" s="4"/>
      <c r="AE1767" s="4"/>
      <c r="AF1767" s="4"/>
      <c r="AH1767" s="4"/>
      <c r="AJ1767" s="4"/>
      <c r="AK1767" s="4"/>
      <c r="AL1767" s="4"/>
      <c r="AN1767" s="4"/>
      <c r="AO1767" s="4"/>
      <c r="AP1767" s="4"/>
      <c r="AQ1767" s="4"/>
      <c r="AR1767" s="4"/>
      <c r="AS1767" s="4"/>
      <c r="AT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K1767" s="4"/>
    </row>
    <row r="1768" spans="1:63" x14ac:dyDescent="0.3">
      <c r="A1768" s="103"/>
      <c r="B1768" s="103"/>
      <c r="C1768" s="103"/>
      <c r="D1768" s="208"/>
      <c r="F1768" s="178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U1768" s="4"/>
      <c r="V1768" s="4"/>
      <c r="W1768" s="4"/>
      <c r="X1768" s="4"/>
      <c r="Y1768" s="4"/>
      <c r="Z1768" s="4"/>
      <c r="AA1768" s="4"/>
      <c r="AB1768" s="4"/>
      <c r="AD1768" s="4"/>
      <c r="AE1768" s="4"/>
      <c r="AF1768" s="4"/>
      <c r="AH1768" s="4"/>
      <c r="AJ1768" s="4"/>
      <c r="AK1768" s="4"/>
      <c r="AL1768" s="4"/>
      <c r="AN1768" s="4"/>
      <c r="AO1768" s="4"/>
      <c r="AP1768" s="4"/>
      <c r="AQ1768" s="4"/>
      <c r="AR1768" s="4"/>
      <c r="AS1768" s="4"/>
      <c r="AT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K1768" s="4"/>
    </row>
    <row r="1769" spans="1:63" x14ac:dyDescent="0.3">
      <c r="A1769" s="103"/>
      <c r="B1769" s="103"/>
      <c r="C1769" s="103"/>
      <c r="D1769" s="208"/>
      <c r="F1769" s="178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U1769" s="4"/>
      <c r="V1769" s="4"/>
      <c r="W1769" s="4"/>
      <c r="X1769" s="4"/>
      <c r="Y1769" s="4"/>
      <c r="Z1769" s="4"/>
      <c r="AA1769" s="4"/>
      <c r="AB1769" s="4"/>
      <c r="AD1769" s="4"/>
      <c r="AE1769" s="4"/>
      <c r="AF1769" s="4"/>
      <c r="AH1769" s="4"/>
      <c r="AJ1769" s="4"/>
      <c r="AK1769" s="4"/>
      <c r="AL1769" s="4"/>
      <c r="AN1769" s="4"/>
      <c r="AO1769" s="4"/>
      <c r="AP1769" s="4"/>
      <c r="AQ1769" s="4"/>
      <c r="AR1769" s="4"/>
      <c r="AS1769" s="4"/>
      <c r="AT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K1769" s="4"/>
    </row>
    <row r="1770" spans="1:63" x14ac:dyDescent="0.3">
      <c r="A1770" s="103"/>
      <c r="B1770" s="103"/>
      <c r="C1770" s="103"/>
      <c r="D1770" s="208"/>
      <c r="F1770" s="178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U1770" s="4"/>
      <c r="V1770" s="4"/>
      <c r="W1770" s="4"/>
      <c r="X1770" s="4"/>
      <c r="Y1770" s="4"/>
      <c r="Z1770" s="4"/>
      <c r="AA1770" s="4"/>
      <c r="AB1770" s="4"/>
      <c r="AD1770" s="4"/>
      <c r="AE1770" s="4"/>
      <c r="AF1770" s="4"/>
      <c r="AH1770" s="4"/>
      <c r="AJ1770" s="4"/>
      <c r="AK1770" s="4"/>
      <c r="AL1770" s="4"/>
      <c r="AN1770" s="4"/>
      <c r="AO1770" s="4"/>
      <c r="AP1770" s="4"/>
      <c r="AQ1770" s="4"/>
      <c r="AR1770" s="4"/>
      <c r="AS1770" s="4"/>
      <c r="AT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K1770" s="4"/>
    </row>
    <row r="1771" spans="1:63" x14ac:dyDescent="0.3">
      <c r="A1771" s="103"/>
      <c r="B1771" s="103"/>
      <c r="C1771" s="103"/>
      <c r="D1771" s="208"/>
      <c r="F1771" s="178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U1771" s="4"/>
      <c r="V1771" s="4"/>
      <c r="W1771" s="4"/>
      <c r="X1771" s="4"/>
      <c r="Y1771" s="4"/>
      <c r="Z1771" s="4"/>
      <c r="AA1771" s="4"/>
      <c r="AB1771" s="4"/>
      <c r="AD1771" s="4"/>
      <c r="AE1771" s="4"/>
      <c r="AF1771" s="4"/>
      <c r="AH1771" s="4"/>
      <c r="AJ1771" s="4"/>
      <c r="AK1771" s="4"/>
      <c r="AL1771" s="4"/>
      <c r="AN1771" s="4"/>
      <c r="AO1771" s="4"/>
      <c r="AP1771" s="4"/>
      <c r="AQ1771" s="4"/>
      <c r="AR1771" s="4"/>
      <c r="AS1771" s="4"/>
      <c r="AT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K1771" s="4"/>
    </row>
    <row r="1772" spans="1:63" x14ac:dyDescent="0.3">
      <c r="A1772" s="103"/>
      <c r="B1772" s="103"/>
      <c r="C1772" s="103"/>
      <c r="D1772" s="208"/>
      <c r="F1772" s="178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U1772" s="4"/>
      <c r="V1772" s="4"/>
      <c r="W1772" s="4"/>
      <c r="X1772" s="4"/>
      <c r="Y1772" s="4"/>
      <c r="Z1772" s="4"/>
      <c r="AA1772" s="4"/>
      <c r="AB1772" s="4"/>
      <c r="AD1772" s="4"/>
      <c r="AE1772" s="4"/>
      <c r="AF1772" s="4"/>
      <c r="AH1772" s="4"/>
      <c r="AJ1772" s="4"/>
      <c r="AK1772" s="4"/>
      <c r="AL1772" s="4"/>
      <c r="AN1772" s="4"/>
      <c r="AO1772" s="4"/>
      <c r="AP1772" s="4"/>
      <c r="AQ1772" s="4"/>
      <c r="AR1772" s="4"/>
      <c r="AS1772" s="4"/>
      <c r="AT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K1772" s="4"/>
    </row>
    <row r="1773" spans="1:63" x14ac:dyDescent="0.3">
      <c r="A1773" s="103"/>
      <c r="B1773" s="103"/>
      <c r="C1773" s="103"/>
      <c r="D1773" s="208"/>
      <c r="F1773" s="178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U1773" s="4"/>
      <c r="V1773" s="4"/>
      <c r="W1773" s="4"/>
      <c r="X1773" s="4"/>
      <c r="Y1773" s="4"/>
      <c r="Z1773" s="4"/>
      <c r="AA1773" s="4"/>
      <c r="AB1773" s="4"/>
      <c r="AD1773" s="4"/>
      <c r="AE1773" s="4"/>
      <c r="AF1773" s="4"/>
      <c r="AH1773" s="4"/>
      <c r="AJ1773" s="4"/>
      <c r="AK1773" s="4"/>
      <c r="AL1773" s="4"/>
      <c r="AN1773" s="4"/>
      <c r="AO1773" s="4"/>
      <c r="AP1773" s="4"/>
      <c r="AQ1773" s="4"/>
      <c r="AR1773" s="4"/>
      <c r="AS1773" s="4"/>
      <c r="AT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K1773" s="4"/>
    </row>
    <row r="1774" spans="1:63" x14ac:dyDescent="0.3">
      <c r="A1774" s="103"/>
      <c r="B1774" s="103"/>
      <c r="C1774" s="103"/>
      <c r="D1774" s="208"/>
      <c r="F1774" s="178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U1774" s="4"/>
      <c r="V1774" s="4"/>
      <c r="W1774" s="4"/>
      <c r="X1774" s="4"/>
      <c r="Y1774" s="4"/>
      <c r="Z1774" s="4"/>
      <c r="AA1774" s="4"/>
      <c r="AB1774" s="4"/>
      <c r="AD1774" s="4"/>
      <c r="AE1774" s="4"/>
      <c r="AF1774" s="4"/>
      <c r="AH1774" s="4"/>
      <c r="AJ1774" s="4"/>
      <c r="AK1774" s="4"/>
      <c r="AL1774" s="4"/>
      <c r="AN1774" s="4"/>
      <c r="AO1774" s="4"/>
      <c r="AP1774" s="4"/>
      <c r="AQ1774" s="4"/>
      <c r="AR1774" s="4"/>
      <c r="AS1774" s="4"/>
      <c r="AT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K1774" s="4"/>
    </row>
    <row r="1775" spans="1:63" x14ac:dyDescent="0.3">
      <c r="A1775" s="103"/>
      <c r="B1775" s="103"/>
      <c r="C1775" s="103"/>
      <c r="D1775" s="208"/>
      <c r="F1775" s="178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U1775" s="4"/>
      <c r="V1775" s="4"/>
      <c r="W1775" s="4"/>
      <c r="X1775" s="4"/>
      <c r="Y1775" s="4"/>
      <c r="Z1775" s="4"/>
      <c r="AA1775" s="4"/>
      <c r="AB1775" s="4"/>
      <c r="AD1775" s="4"/>
      <c r="AE1775" s="4"/>
      <c r="AF1775" s="4"/>
      <c r="AH1775" s="4"/>
      <c r="AJ1775" s="4"/>
      <c r="AK1775" s="4"/>
      <c r="AL1775" s="4"/>
      <c r="AN1775" s="4"/>
      <c r="AO1775" s="4"/>
      <c r="AP1775" s="4"/>
      <c r="AQ1775" s="4"/>
      <c r="AR1775" s="4"/>
      <c r="AS1775" s="4"/>
      <c r="AT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K1775" s="4"/>
    </row>
    <row r="1776" spans="1:63" x14ac:dyDescent="0.3">
      <c r="A1776" s="103"/>
      <c r="B1776" s="103"/>
      <c r="C1776" s="103"/>
      <c r="D1776" s="208"/>
      <c r="F1776" s="178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U1776" s="4"/>
      <c r="V1776" s="4"/>
      <c r="W1776" s="4"/>
      <c r="X1776" s="4"/>
      <c r="Y1776" s="4"/>
      <c r="Z1776" s="4"/>
      <c r="AA1776" s="4"/>
      <c r="AB1776" s="4"/>
      <c r="AD1776" s="4"/>
      <c r="AE1776" s="4"/>
      <c r="AF1776" s="4"/>
      <c r="AH1776" s="4"/>
      <c r="AJ1776" s="4"/>
      <c r="AK1776" s="4"/>
      <c r="AL1776" s="4"/>
      <c r="AN1776" s="4"/>
      <c r="AO1776" s="4"/>
      <c r="AP1776" s="4"/>
      <c r="AQ1776" s="4"/>
      <c r="AR1776" s="4"/>
      <c r="AS1776" s="4"/>
      <c r="AT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K1776" s="4"/>
    </row>
    <row r="1777" spans="1:63" x14ac:dyDescent="0.3">
      <c r="A1777" s="103"/>
      <c r="B1777" s="103"/>
      <c r="C1777" s="103"/>
      <c r="D1777" s="208"/>
      <c r="F1777" s="178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U1777" s="4"/>
      <c r="V1777" s="4"/>
      <c r="W1777" s="4"/>
      <c r="X1777" s="4"/>
      <c r="Y1777" s="4"/>
      <c r="Z1777" s="4"/>
      <c r="AA1777" s="4"/>
      <c r="AB1777" s="4"/>
      <c r="AD1777" s="4"/>
      <c r="AE1777" s="4"/>
      <c r="AF1777" s="4"/>
      <c r="AH1777" s="4"/>
      <c r="AJ1777" s="4"/>
      <c r="AK1777" s="4"/>
      <c r="AL1777" s="4"/>
      <c r="AN1777" s="4"/>
      <c r="AO1777" s="4"/>
      <c r="AP1777" s="4"/>
      <c r="AQ1777" s="4"/>
      <c r="AR1777" s="4"/>
      <c r="AS1777" s="4"/>
      <c r="AT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K1777" s="4"/>
    </row>
    <row r="1778" spans="1:63" x14ac:dyDescent="0.3">
      <c r="A1778" s="103"/>
      <c r="B1778" s="103"/>
      <c r="C1778" s="103"/>
      <c r="D1778" s="208"/>
      <c r="F1778" s="178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U1778" s="4"/>
      <c r="V1778" s="4"/>
      <c r="W1778" s="4"/>
      <c r="X1778" s="4"/>
      <c r="Y1778" s="4"/>
      <c r="Z1778" s="4"/>
      <c r="AA1778" s="4"/>
      <c r="AB1778" s="4"/>
      <c r="AD1778" s="4"/>
      <c r="AE1778" s="4"/>
      <c r="AF1778" s="4"/>
      <c r="AH1778" s="4"/>
      <c r="AJ1778" s="4"/>
      <c r="AK1778" s="4"/>
      <c r="AL1778" s="4"/>
      <c r="AN1778" s="4"/>
      <c r="AO1778" s="4"/>
      <c r="AP1778" s="4"/>
      <c r="AQ1778" s="4"/>
      <c r="AR1778" s="4"/>
      <c r="AS1778" s="4"/>
      <c r="AT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K1778" s="4"/>
    </row>
    <row r="1779" spans="1:63" x14ac:dyDescent="0.3">
      <c r="A1779" s="103"/>
      <c r="B1779" s="103"/>
      <c r="C1779" s="103"/>
      <c r="D1779" s="208"/>
      <c r="F1779" s="178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U1779" s="4"/>
      <c r="V1779" s="4"/>
      <c r="W1779" s="4"/>
      <c r="X1779" s="4"/>
      <c r="Y1779" s="4"/>
      <c r="Z1779" s="4"/>
      <c r="AA1779" s="4"/>
      <c r="AB1779" s="4"/>
      <c r="AD1779" s="4"/>
      <c r="AE1779" s="4"/>
      <c r="AF1779" s="4"/>
      <c r="AH1779" s="4"/>
      <c r="AJ1779" s="4"/>
      <c r="AK1779" s="4"/>
      <c r="AL1779" s="4"/>
      <c r="AN1779" s="4"/>
      <c r="AO1779" s="4"/>
      <c r="AP1779" s="4"/>
      <c r="AQ1779" s="4"/>
      <c r="AR1779" s="4"/>
      <c r="AS1779" s="4"/>
      <c r="AT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K1779" s="4"/>
    </row>
    <row r="1780" spans="1:63" x14ac:dyDescent="0.3">
      <c r="A1780" s="103"/>
      <c r="B1780" s="103"/>
      <c r="C1780" s="103"/>
      <c r="D1780" s="208"/>
      <c r="F1780" s="178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U1780" s="4"/>
      <c r="V1780" s="4"/>
      <c r="W1780" s="4"/>
      <c r="X1780" s="4"/>
      <c r="Y1780" s="4"/>
      <c r="Z1780" s="4"/>
      <c r="AA1780" s="4"/>
      <c r="AB1780" s="4"/>
      <c r="AD1780" s="4"/>
      <c r="AE1780" s="4"/>
      <c r="AF1780" s="4"/>
      <c r="AH1780" s="4"/>
      <c r="AJ1780" s="4"/>
      <c r="AK1780" s="4"/>
      <c r="AL1780" s="4"/>
      <c r="AN1780" s="4"/>
      <c r="AO1780" s="4"/>
      <c r="AP1780" s="4"/>
      <c r="AQ1780" s="4"/>
      <c r="AR1780" s="4"/>
      <c r="AS1780" s="4"/>
      <c r="AT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K1780" s="4"/>
    </row>
    <row r="1781" spans="1:63" x14ac:dyDescent="0.3">
      <c r="A1781" s="103"/>
      <c r="B1781" s="103"/>
      <c r="C1781" s="103"/>
      <c r="D1781" s="208"/>
      <c r="F1781" s="178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U1781" s="4"/>
      <c r="V1781" s="4"/>
      <c r="W1781" s="4"/>
      <c r="X1781" s="4"/>
      <c r="Y1781" s="4"/>
      <c r="Z1781" s="4"/>
      <c r="AA1781" s="4"/>
      <c r="AB1781" s="4"/>
      <c r="AD1781" s="4"/>
      <c r="AE1781" s="4"/>
      <c r="AF1781" s="4"/>
      <c r="AH1781" s="4"/>
      <c r="AJ1781" s="4"/>
      <c r="AK1781" s="4"/>
      <c r="AL1781" s="4"/>
      <c r="AN1781" s="4"/>
      <c r="AO1781" s="4"/>
      <c r="AP1781" s="4"/>
      <c r="AQ1781" s="4"/>
      <c r="AR1781" s="4"/>
      <c r="AS1781" s="4"/>
      <c r="AT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K1781" s="4"/>
    </row>
    <row r="1782" spans="1:63" x14ac:dyDescent="0.3">
      <c r="A1782" s="103"/>
      <c r="B1782" s="103"/>
      <c r="C1782" s="103"/>
      <c r="D1782" s="208"/>
      <c r="F1782" s="178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U1782" s="4"/>
      <c r="V1782" s="4"/>
      <c r="W1782" s="4"/>
      <c r="X1782" s="4"/>
      <c r="Y1782" s="4"/>
      <c r="Z1782" s="4"/>
      <c r="AA1782" s="4"/>
      <c r="AB1782" s="4"/>
      <c r="AD1782" s="4"/>
      <c r="AE1782" s="4"/>
      <c r="AF1782" s="4"/>
      <c r="AH1782" s="4"/>
      <c r="AJ1782" s="4"/>
      <c r="AK1782" s="4"/>
      <c r="AL1782" s="4"/>
      <c r="AN1782" s="4"/>
      <c r="AO1782" s="4"/>
      <c r="AP1782" s="4"/>
      <c r="AQ1782" s="4"/>
      <c r="AR1782" s="4"/>
      <c r="AS1782" s="4"/>
      <c r="AT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K1782" s="4"/>
    </row>
    <row r="1783" spans="1:63" x14ac:dyDescent="0.3">
      <c r="A1783" s="103"/>
      <c r="B1783" s="103"/>
      <c r="C1783" s="103"/>
      <c r="D1783" s="208"/>
      <c r="F1783" s="178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U1783" s="4"/>
      <c r="V1783" s="4"/>
      <c r="W1783" s="4"/>
      <c r="X1783" s="4"/>
      <c r="Y1783" s="4"/>
      <c r="Z1783" s="4"/>
      <c r="AA1783" s="4"/>
      <c r="AB1783" s="4"/>
      <c r="AD1783" s="4"/>
      <c r="AE1783" s="4"/>
      <c r="AF1783" s="4"/>
      <c r="AH1783" s="4"/>
      <c r="AJ1783" s="4"/>
      <c r="AK1783" s="4"/>
      <c r="AL1783" s="4"/>
      <c r="AN1783" s="4"/>
      <c r="AO1783" s="4"/>
      <c r="AP1783" s="4"/>
      <c r="AQ1783" s="4"/>
      <c r="AR1783" s="4"/>
      <c r="AS1783" s="4"/>
      <c r="AT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K1783" s="4"/>
    </row>
    <row r="1784" spans="1:63" x14ac:dyDescent="0.3">
      <c r="A1784" s="103"/>
      <c r="B1784" s="103"/>
      <c r="C1784" s="103"/>
      <c r="D1784" s="208"/>
      <c r="F1784" s="178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U1784" s="4"/>
      <c r="V1784" s="4"/>
      <c r="W1784" s="4"/>
      <c r="X1784" s="4"/>
      <c r="Y1784" s="4"/>
      <c r="Z1784" s="4"/>
      <c r="AA1784" s="4"/>
      <c r="AB1784" s="4"/>
      <c r="AD1784" s="4"/>
      <c r="AE1784" s="4"/>
      <c r="AF1784" s="4"/>
      <c r="AH1784" s="4"/>
      <c r="AJ1784" s="4"/>
      <c r="AK1784" s="4"/>
      <c r="AL1784" s="4"/>
      <c r="AN1784" s="4"/>
      <c r="AO1784" s="4"/>
      <c r="AP1784" s="4"/>
      <c r="AQ1784" s="4"/>
      <c r="AR1784" s="4"/>
      <c r="AS1784" s="4"/>
      <c r="AT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K1784" s="4"/>
    </row>
    <row r="1785" spans="1:63" x14ac:dyDescent="0.3">
      <c r="A1785" s="103"/>
      <c r="B1785" s="103"/>
      <c r="C1785" s="103"/>
      <c r="D1785" s="208"/>
      <c r="F1785" s="178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U1785" s="4"/>
      <c r="V1785" s="4"/>
      <c r="W1785" s="4"/>
      <c r="X1785" s="4"/>
      <c r="Y1785" s="4"/>
      <c r="Z1785" s="4"/>
      <c r="AA1785" s="4"/>
      <c r="AB1785" s="4"/>
      <c r="AD1785" s="4"/>
      <c r="AE1785" s="4"/>
      <c r="AF1785" s="4"/>
      <c r="AH1785" s="4"/>
      <c r="AJ1785" s="4"/>
      <c r="AK1785" s="4"/>
      <c r="AL1785" s="4"/>
      <c r="AN1785" s="4"/>
      <c r="AO1785" s="4"/>
      <c r="AP1785" s="4"/>
      <c r="AQ1785" s="4"/>
      <c r="AR1785" s="4"/>
      <c r="AS1785" s="4"/>
      <c r="AT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K1785" s="4"/>
    </row>
    <row r="1786" spans="1:63" x14ac:dyDescent="0.3">
      <c r="A1786" s="103"/>
      <c r="B1786" s="103"/>
      <c r="C1786" s="103"/>
      <c r="D1786" s="208"/>
      <c r="F1786" s="178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U1786" s="4"/>
      <c r="V1786" s="4"/>
      <c r="W1786" s="4"/>
      <c r="X1786" s="4"/>
      <c r="Y1786" s="4"/>
      <c r="Z1786" s="4"/>
      <c r="AA1786" s="4"/>
      <c r="AB1786" s="4"/>
      <c r="AD1786" s="4"/>
      <c r="AE1786" s="4"/>
      <c r="AF1786" s="4"/>
      <c r="AH1786" s="4"/>
      <c r="AJ1786" s="4"/>
      <c r="AK1786" s="4"/>
      <c r="AL1786" s="4"/>
      <c r="AN1786" s="4"/>
      <c r="AO1786" s="4"/>
      <c r="AP1786" s="4"/>
      <c r="AQ1786" s="4"/>
      <c r="AR1786" s="4"/>
      <c r="AS1786" s="4"/>
      <c r="AT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K1786" s="4"/>
    </row>
    <row r="1787" spans="1:63" x14ac:dyDescent="0.3">
      <c r="A1787" s="103"/>
      <c r="B1787" s="103"/>
      <c r="C1787" s="103"/>
      <c r="D1787" s="208"/>
      <c r="F1787" s="178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U1787" s="4"/>
      <c r="V1787" s="4"/>
      <c r="W1787" s="4"/>
      <c r="X1787" s="4"/>
      <c r="Y1787" s="4"/>
      <c r="Z1787" s="4"/>
      <c r="AA1787" s="4"/>
      <c r="AB1787" s="4"/>
      <c r="AD1787" s="4"/>
      <c r="AE1787" s="4"/>
      <c r="AF1787" s="4"/>
      <c r="AH1787" s="4"/>
      <c r="AJ1787" s="4"/>
      <c r="AK1787" s="4"/>
      <c r="AL1787" s="4"/>
      <c r="AN1787" s="4"/>
      <c r="AO1787" s="4"/>
      <c r="AP1787" s="4"/>
      <c r="AQ1787" s="4"/>
      <c r="AR1787" s="4"/>
      <c r="AS1787" s="4"/>
      <c r="AT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K1787" s="4"/>
    </row>
    <row r="1788" spans="1:63" x14ac:dyDescent="0.3">
      <c r="A1788" s="103"/>
      <c r="B1788" s="103"/>
      <c r="C1788" s="103"/>
      <c r="D1788" s="208"/>
      <c r="F1788" s="178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U1788" s="4"/>
      <c r="V1788" s="4"/>
      <c r="W1788" s="4"/>
      <c r="X1788" s="4"/>
      <c r="Y1788" s="4"/>
      <c r="Z1788" s="4"/>
      <c r="AA1788" s="4"/>
      <c r="AB1788" s="4"/>
      <c r="AD1788" s="4"/>
      <c r="AE1788" s="4"/>
      <c r="AF1788" s="4"/>
      <c r="AH1788" s="4"/>
      <c r="AJ1788" s="4"/>
      <c r="AK1788" s="4"/>
      <c r="AL1788" s="4"/>
      <c r="AN1788" s="4"/>
      <c r="AO1788" s="4"/>
      <c r="AP1788" s="4"/>
      <c r="AQ1788" s="4"/>
      <c r="AR1788" s="4"/>
      <c r="AS1788" s="4"/>
      <c r="AT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K1788" s="4"/>
    </row>
    <row r="1789" spans="1:63" x14ac:dyDescent="0.3">
      <c r="A1789" s="103"/>
      <c r="B1789" s="103"/>
      <c r="C1789" s="103"/>
      <c r="D1789" s="208"/>
      <c r="F1789" s="178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U1789" s="4"/>
      <c r="V1789" s="4"/>
      <c r="W1789" s="4"/>
      <c r="X1789" s="4"/>
      <c r="Y1789" s="4"/>
      <c r="Z1789" s="4"/>
      <c r="AA1789" s="4"/>
      <c r="AB1789" s="4"/>
      <c r="AD1789" s="4"/>
      <c r="AE1789" s="4"/>
      <c r="AF1789" s="4"/>
      <c r="AH1789" s="4"/>
      <c r="AJ1789" s="4"/>
      <c r="AK1789" s="4"/>
      <c r="AL1789" s="4"/>
      <c r="AN1789" s="4"/>
      <c r="AO1789" s="4"/>
      <c r="AP1789" s="4"/>
      <c r="AQ1789" s="4"/>
      <c r="AR1789" s="4"/>
      <c r="AS1789" s="4"/>
      <c r="AT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K1789" s="4"/>
    </row>
    <row r="1790" spans="1:63" x14ac:dyDescent="0.3">
      <c r="A1790" s="103"/>
      <c r="B1790" s="103"/>
      <c r="C1790" s="103"/>
      <c r="D1790" s="208"/>
      <c r="F1790" s="178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U1790" s="4"/>
      <c r="V1790" s="4"/>
      <c r="W1790" s="4"/>
      <c r="X1790" s="4"/>
      <c r="Y1790" s="4"/>
      <c r="Z1790" s="4"/>
      <c r="AA1790" s="4"/>
      <c r="AB1790" s="4"/>
      <c r="AD1790" s="4"/>
      <c r="AE1790" s="4"/>
      <c r="AF1790" s="4"/>
      <c r="AH1790" s="4"/>
      <c r="AJ1790" s="4"/>
      <c r="AK1790" s="4"/>
      <c r="AL1790" s="4"/>
      <c r="AN1790" s="4"/>
      <c r="AO1790" s="4"/>
      <c r="AP1790" s="4"/>
      <c r="AQ1790" s="4"/>
      <c r="AR1790" s="4"/>
      <c r="AS1790" s="4"/>
      <c r="AT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K1790" s="4"/>
    </row>
    <row r="1791" spans="1:63" x14ac:dyDescent="0.3">
      <c r="A1791" s="103"/>
      <c r="B1791" s="103"/>
      <c r="C1791" s="103"/>
      <c r="D1791" s="208"/>
      <c r="F1791" s="178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U1791" s="4"/>
      <c r="V1791" s="4"/>
      <c r="W1791" s="4"/>
      <c r="X1791" s="4"/>
      <c r="Y1791" s="4"/>
      <c r="Z1791" s="4"/>
      <c r="AA1791" s="4"/>
      <c r="AB1791" s="4"/>
      <c r="AD1791" s="4"/>
      <c r="AE1791" s="4"/>
      <c r="AF1791" s="4"/>
      <c r="AH1791" s="4"/>
      <c r="AJ1791" s="4"/>
      <c r="AK1791" s="4"/>
      <c r="AL1791" s="4"/>
      <c r="AN1791" s="4"/>
      <c r="AO1791" s="4"/>
      <c r="AP1791" s="4"/>
      <c r="AQ1791" s="4"/>
      <c r="AR1791" s="4"/>
      <c r="AS1791" s="4"/>
      <c r="AT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K1791" s="4"/>
    </row>
    <row r="1792" spans="1:63" x14ac:dyDescent="0.3">
      <c r="A1792" s="103"/>
      <c r="B1792" s="103"/>
      <c r="C1792" s="103"/>
      <c r="D1792" s="208"/>
      <c r="F1792" s="178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U1792" s="4"/>
      <c r="V1792" s="4"/>
      <c r="W1792" s="4"/>
      <c r="X1792" s="4"/>
      <c r="Y1792" s="4"/>
      <c r="Z1792" s="4"/>
      <c r="AA1792" s="4"/>
      <c r="AB1792" s="4"/>
      <c r="AD1792" s="4"/>
      <c r="AE1792" s="4"/>
      <c r="AF1792" s="4"/>
      <c r="AH1792" s="4"/>
      <c r="AJ1792" s="4"/>
      <c r="AK1792" s="4"/>
      <c r="AL1792" s="4"/>
      <c r="AN1792" s="4"/>
      <c r="AO1792" s="4"/>
      <c r="AP1792" s="4"/>
      <c r="AQ1792" s="4"/>
      <c r="AR1792" s="4"/>
      <c r="AS1792" s="4"/>
      <c r="AT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K1792" s="4"/>
    </row>
    <row r="1793" spans="1:63" x14ac:dyDescent="0.3">
      <c r="A1793" s="103"/>
      <c r="B1793" s="103"/>
      <c r="C1793" s="103"/>
      <c r="D1793" s="208"/>
      <c r="F1793" s="178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U1793" s="4"/>
      <c r="V1793" s="4"/>
      <c r="W1793" s="4"/>
      <c r="X1793" s="4"/>
      <c r="Y1793" s="4"/>
      <c r="Z1793" s="4"/>
      <c r="AA1793" s="4"/>
      <c r="AB1793" s="4"/>
      <c r="AD1793" s="4"/>
      <c r="AE1793" s="4"/>
      <c r="AF1793" s="4"/>
      <c r="AH1793" s="4"/>
      <c r="AJ1793" s="4"/>
      <c r="AK1793" s="4"/>
      <c r="AL1793" s="4"/>
      <c r="AN1793" s="4"/>
      <c r="AO1793" s="4"/>
      <c r="AP1793" s="4"/>
      <c r="AQ1793" s="4"/>
      <c r="AR1793" s="4"/>
      <c r="AS1793" s="4"/>
      <c r="AT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K1793" s="4"/>
    </row>
    <row r="1794" spans="1:63" x14ac:dyDescent="0.3">
      <c r="A1794" s="103"/>
      <c r="B1794" s="103"/>
      <c r="C1794" s="103"/>
      <c r="D1794" s="208"/>
      <c r="F1794" s="178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U1794" s="4"/>
      <c r="V1794" s="4"/>
      <c r="W1794" s="4"/>
      <c r="X1794" s="4"/>
      <c r="Y1794" s="4"/>
      <c r="Z1794" s="4"/>
      <c r="AA1794" s="4"/>
      <c r="AB1794" s="4"/>
      <c r="AD1794" s="4"/>
      <c r="AE1794" s="4"/>
      <c r="AF1794" s="4"/>
      <c r="AH1794" s="4"/>
      <c r="AJ1794" s="4"/>
      <c r="AK1794" s="4"/>
      <c r="AL1794" s="4"/>
      <c r="AN1794" s="4"/>
      <c r="AO1794" s="4"/>
      <c r="AP1794" s="4"/>
      <c r="AQ1794" s="4"/>
      <c r="AR1794" s="4"/>
      <c r="AS1794" s="4"/>
      <c r="AT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K1794" s="4"/>
    </row>
    <row r="1795" spans="1:63" x14ac:dyDescent="0.3">
      <c r="A1795" s="103"/>
      <c r="B1795" s="103"/>
      <c r="C1795" s="103"/>
      <c r="D1795" s="208"/>
      <c r="F1795" s="178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U1795" s="4"/>
      <c r="V1795" s="4"/>
      <c r="W1795" s="4"/>
      <c r="X1795" s="4"/>
      <c r="Y1795" s="4"/>
      <c r="Z1795" s="4"/>
      <c r="AA1795" s="4"/>
      <c r="AB1795" s="4"/>
      <c r="AD1795" s="4"/>
      <c r="AE1795" s="4"/>
      <c r="AF1795" s="4"/>
      <c r="AH1795" s="4"/>
      <c r="AJ1795" s="4"/>
      <c r="AK1795" s="4"/>
      <c r="AL1795" s="4"/>
      <c r="AN1795" s="4"/>
      <c r="AO1795" s="4"/>
      <c r="AP1795" s="4"/>
      <c r="AQ1795" s="4"/>
      <c r="AR1795" s="4"/>
      <c r="AS1795" s="4"/>
      <c r="AT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K1795" s="4"/>
    </row>
    <row r="1796" spans="1:63" x14ac:dyDescent="0.3">
      <c r="A1796" s="103"/>
      <c r="B1796" s="103"/>
      <c r="C1796" s="103"/>
      <c r="D1796" s="208"/>
      <c r="F1796" s="178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U1796" s="4"/>
      <c r="V1796" s="4"/>
      <c r="W1796" s="4"/>
      <c r="X1796" s="4"/>
      <c r="Y1796" s="4"/>
      <c r="Z1796" s="4"/>
      <c r="AA1796" s="4"/>
      <c r="AB1796" s="4"/>
      <c r="AD1796" s="4"/>
      <c r="AE1796" s="4"/>
      <c r="AF1796" s="4"/>
      <c r="AH1796" s="4"/>
      <c r="AJ1796" s="4"/>
      <c r="AK1796" s="4"/>
      <c r="AL1796" s="4"/>
      <c r="AN1796" s="4"/>
      <c r="AO1796" s="4"/>
      <c r="AP1796" s="4"/>
      <c r="AQ1796" s="4"/>
      <c r="AR1796" s="4"/>
      <c r="AS1796" s="4"/>
      <c r="AT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K1796" s="4"/>
    </row>
    <row r="1797" spans="1:63" x14ac:dyDescent="0.3">
      <c r="A1797" s="103"/>
      <c r="B1797" s="103"/>
      <c r="C1797" s="103"/>
      <c r="D1797" s="208"/>
      <c r="F1797" s="178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U1797" s="4"/>
      <c r="V1797" s="4"/>
      <c r="W1797" s="4"/>
      <c r="X1797" s="4"/>
      <c r="Y1797" s="4"/>
      <c r="Z1797" s="4"/>
      <c r="AA1797" s="4"/>
      <c r="AB1797" s="4"/>
      <c r="AD1797" s="4"/>
      <c r="AE1797" s="4"/>
      <c r="AF1797" s="4"/>
      <c r="AH1797" s="4"/>
      <c r="AJ1797" s="4"/>
      <c r="AK1797" s="4"/>
      <c r="AL1797" s="4"/>
      <c r="AN1797" s="4"/>
      <c r="AO1797" s="4"/>
      <c r="AP1797" s="4"/>
      <c r="AQ1797" s="4"/>
      <c r="AR1797" s="4"/>
      <c r="AS1797" s="4"/>
      <c r="AT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K1797" s="4"/>
    </row>
    <row r="1798" spans="1:63" x14ac:dyDescent="0.3">
      <c r="A1798" s="103"/>
      <c r="B1798" s="103"/>
      <c r="C1798" s="103"/>
      <c r="D1798" s="208"/>
      <c r="F1798" s="178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U1798" s="4"/>
      <c r="V1798" s="4"/>
      <c r="W1798" s="4"/>
      <c r="X1798" s="4"/>
      <c r="Y1798" s="4"/>
      <c r="Z1798" s="4"/>
      <c r="AA1798" s="4"/>
      <c r="AB1798" s="4"/>
      <c r="AD1798" s="4"/>
      <c r="AE1798" s="4"/>
      <c r="AF1798" s="4"/>
      <c r="AH1798" s="4"/>
      <c r="AJ1798" s="4"/>
      <c r="AK1798" s="4"/>
      <c r="AL1798" s="4"/>
      <c r="AN1798" s="4"/>
      <c r="AO1798" s="4"/>
      <c r="AP1798" s="4"/>
      <c r="AQ1798" s="4"/>
      <c r="AR1798" s="4"/>
      <c r="AS1798" s="4"/>
      <c r="AT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K1798" s="4"/>
    </row>
    <row r="1799" spans="1:63" x14ac:dyDescent="0.3">
      <c r="A1799" s="103"/>
      <c r="B1799" s="103"/>
      <c r="C1799" s="103"/>
      <c r="D1799" s="208"/>
      <c r="F1799" s="178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U1799" s="4"/>
      <c r="V1799" s="4"/>
      <c r="W1799" s="4"/>
      <c r="X1799" s="4"/>
      <c r="Y1799" s="4"/>
      <c r="Z1799" s="4"/>
      <c r="AA1799" s="4"/>
      <c r="AB1799" s="4"/>
      <c r="AD1799" s="4"/>
      <c r="AE1799" s="4"/>
      <c r="AF1799" s="4"/>
      <c r="AH1799" s="4"/>
      <c r="AJ1799" s="4"/>
      <c r="AK1799" s="4"/>
      <c r="AL1799" s="4"/>
      <c r="AN1799" s="4"/>
      <c r="AO1799" s="4"/>
      <c r="AP1799" s="4"/>
      <c r="AQ1799" s="4"/>
      <c r="AR1799" s="4"/>
      <c r="AS1799" s="4"/>
      <c r="AT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K1799" s="4"/>
    </row>
    <row r="1800" spans="1:63" x14ac:dyDescent="0.3">
      <c r="A1800" s="103"/>
      <c r="B1800" s="103"/>
      <c r="C1800" s="103"/>
      <c r="D1800" s="208"/>
      <c r="F1800" s="178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U1800" s="4"/>
      <c r="V1800" s="4"/>
      <c r="W1800" s="4"/>
      <c r="X1800" s="4"/>
      <c r="Y1800" s="4"/>
      <c r="Z1800" s="4"/>
      <c r="AA1800" s="4"/>
      <c r="AB1800" s="4"/>
      <c r="AD1800" s="4"/>
      <c r="AE1800" s="4"/>
      <c r="AF1800" s="4"/>
      <c r="AH1800" s="4"/>
      <c r="AJ1800" s="4"/>
      <c r="AK1800" s="4"/>
      <c r="AL1800" s="4"/>
      <c r="AN1800" s="4"/>
      <c r="AO1800" s="4"/>
      <c r="AP1800" s="4"/>
      <c r="AQ1800" s="4"/>
      <c r="AR1800" s="4"/>
      <c r="AS1800" s="4"/>
      <c r="AT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K1800" s="4"/>
    </row>
    <row r="1801" spans="1:63" x14ac:dyDescent="0.3">
      <c r="A1801" s="103"/>
      <c r="B1801" s="103"/>
      <c r="C1801" s="103"/>
      <c r="D1801" s="208"/>
      <c r="F1801" s="178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U1801" s="4"/>
      <c r="V1801" s="4"/>
      <c r="W1801" s="4"/>
      <c r="X1801" s="4"/>
      <c r="Y1801" s="4"/>
      <c r="Z1801" s="4"/>
      <c r="AA1801" s="4"/>
      <c r="AB1801" s="4"/>
      <c r="AD1801" s="4"/>
      <c r="AE1801" s="4"/>
      <c r="AF1801" s="4"/>
      <c r="AH1801" s="4"/>
      <c r="AJ1801" s="4"/>
      <c r="AK1801" s="4"/>
      <c r="AL1801" s="4"/>
      <c r="AN1801" s="4"/>
      <c r="AO1801" s="4"/>
      <c r="AP1801" s="4"/>
      <c r="AQ1801" s="4"/>
      <c r="AR1801" s="4"/>
      <c r="AS1801" s="4"/>
      <c r="AT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K1801" s="4"/>
    </row>
    <row r="1802" spans="1:63" x14ac:dyDescent="0.3">
      <c r="A1802" s="103"/>
      <c r="B1802" s="103"/>
      <c r="C1802" s="103"/>
      <c r="D1802" s="208"/>
      <c r="F1802" s="178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U1802" s="4"/>
      <c r="V1802" s="4"/>
      <c r="W1802" s="4"/>
      <c r="X1802" s="4"/>
      <c r="Y1802" s="4"/>
      <c r="Z1802" s="4"/>
      <c r="AA1802" s="4"/>
      <c r="AB1802" s="4"/>
      <c r="AD1802" s="4"/>
      <c r="AE1802" s="4"/>
      <c r="AF1802" s="4"/>
      <c r="AH1802" s="4"/>
      <c r="AJ1802" s="4"/>
      <c r="AK1802" s="4"/>
      <c r="AL1802" s="4"/>
      <c r="AN1802" s="4"/>
      <c r="AO1802" s="4"/>
      <c r="AP1802" s="4"/>
      <c r="AQ1802" s="4"/>
      <c r="AR1802" s="4"/>
      <c r="AS1802" s="4"/>
      <c r="AT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K1802" s="4"/>
    </row>
    <row r="1803" spans="1:63" x14ac:dyDescent="0.3">
      <c r="A1803" s="103"/>
      <c r="B1803" s="103"/>
      <c r="C1803" s="103"/>
      <c r="D1803" s="208"/>
      <c r="F1803" s="178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U1803" s="4"/>
      <c r="V1803" s="4"/>
      <c r="W1803" s="4"/>
      <c r="X1803" s="4"/>
      <c r="Y1803" s="4"/>
      <c r="Z1803" s="4"/>
      <c r="AA1803" s="4"/>
      <c r="AB1803" s="4"/>
      <c r="AD1803" s="4"/>
      <c r="AE1803" s="4"/>
      <c r="AF1803" s="4"/>
      <c r="AH1803" s="4"/>
      <c r="AJ1803" s="4"/>
      <c r="AK1803" s="4"/>
      <c r="AL1803" s="4"/>
      <c r="AN1803" s="4"/>
      <c r="AO1803" s="4"/>
      <c r="AP1803" s="4"/>
      <c r="AQ1803" s="4"/>
      <c r="AR1803" s="4"/>
      <c r="AS1803" s="4"/>
      <c r="AT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K1803" s="4"/>
    </row>
    <row r="1804" spans="1:63" x14ac:dyDescent="0.3">
      <c r="A1804" s="103"/>
      <c r="B1804" s="103"/>
      <c r="C1804" s="103"/>
      <c r="D1804" s="208"/>
      <c r="F1804" s="178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U1804" s="4"/>
      <c r="V1804" s="4"/>
      <c r="W1804" s="4"/>
      <c r="X1804" s="4"/>
      <c r="Y1804" s="4"/>
      <c r="Z1804" s="4"/>
      <c r="AA1804" s="4"/>
      <c r="AB1804" s="4"/>
      <c r="AD1804" s="4"/>
      <c r="AE1804" s="4"/>
      <c r="AF1804" s="4"/>
      <c r="AH1804" s="4"/>
      <c r="AJ1804" s="4"/>
      <c r="AK1804" s="4"/>
      <c r="AL1804" s="4"/>
      <c r="AN1804" s="4"/>
      <c r="AO1804" s="4"/>
      <c r="AP1804" s="4"/>
      <c r="AQ1804" s="4"/>
      <c r="AR1804" s="4"/>
      <c r="AS1804" s="4"/>
      <c r="AT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K1804" s="4"/>
    </row>
    <row r="1805" spans="1:63" x14ac:dyDescent="0.3">
      <c r="A1805" s="103"/>
      <c r="B1805" s="103"/>
      <c r="C1805" s="103"/>
      <c r="D1805" s="208"/>
      <c r="F1805" s="178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U1805" s="4"/>
      <c r="V1805" s="4"/>
      <c r="W1805" s="4"/>
      <c r="X1805" s="4"/>
      <c r="Y1805" s="4"/>
      <c r="Z1805" s="4"/>
      <c r="AA1805" s="4"/>
      <c r="AB1805" s="4"/>
      <c r="AD1805" s="4"/>
      <c r="AE1805" s="4"/>
      <c r="AF1805" s="4"/>
      <c r="AH1805" s="4"/>
      <c r="AJ1805" s="4"/>
      <c r="AK1805" s="4"/>
      <c r="AL1805" s="4"/>
      <c r="AN1805" s="4"/>
      <c r="AO1805" s="4"/>
      <c r="AP1805" s="4"/>
      <c r="AQ1805" s="4"/>
      <c r="AR1805" s="4"/>
      <c r="AS1805" s="4"/>
      <c r="AT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K1805" s="4"/>
    </row>
    <row r="1806" spans="1:63" x14ac:dyDescent="0.3">
      <c r="A1806" s="103"/>
      <c r="B1806" s="103"/>
      <c r="C1806" s="103"/>
      <c r="D1806" s="208"/>
      <c r="F1806" s="178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U1806" s="4"/>
      <c r="V1806" s="4"/>
      <c r="W1806" s="4"/>
      <c r="X1806" s="4"/>
      <c r="Y1806" s="4"/>
      <c r="Z1806" s="4"/>
      <c r="AA1806" s="4"/>
      <c r="AB1806" s="4"/>
      <c r="AD1806" s="4"/>
      <c r="AE1806" s="4"/>
      <c r="AF1806" s="4"/>
      <c r="AH1806" s="4"/>
      <c r="AJ1806" s="4"/>
      <c r="AK1806" s="4"/>
      <c r="AL1806" s="4"/>
      <c r="AN1806" s="4"/>
      <c r="AO1806" s="4"/>
      <c r="AP1806" s="4"/>
      <c r="AQ1806" s="4"/>
      <c r="AR1806" s="4"/>
      <c r="AS1806" s="4"/>
      <c r="AT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K1806" s="4"/>
    </row>
    <row r="1807" spans="1:63" x14ac:dyDescent="0.3">
      <c r="A1807" s="103"/>
      <c r="B1807" s="103"/>
      <c r="C1807" s="103"/>
      <c r="D1807" s="208"/>
      <c r="F1807" s="178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U1807" s="4"/>
      <c r="V1807" s="4"/>
      <c r="W1807" s="4"/>
      <c r="X1807" s="4"/>
      <c r="Y1807" s="4"/>
      <c r="Z1807" s="4"/>
      <c r="AA1807" s="4"/>
      <c r="AB1807" s="4"/>
      <c r="AD1807" s="4"/>
      <c r="AE1807" s="4"/>
      <c r="AF1807" s="4"/>
      <c r="AH1807" s="4"/>
      <c r="AJ1807" s="4"/>
      <c r="AK1807" s="4"/>
      <c r="AL1807" s="4"/>
      <c r="AN1807" s="4"/>
      <c r="AO1807" s="4"/>
      <c r="AP1807" s="4"/>
      <c r="AQ1807" s="4"/>
      <c r="AR1807" s="4"/>
      <c r="AS1807" s="4"/>
      <c r="AT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K1807" s="4"/>
    </row>
    <row r="1808" spans="1:63" x14ac:dyDescent="0.3">
      <c r="A1808" s="103"/>
      <c r="B1808" s="103"/>
      <c r="C1808" s="103"/>
      <c r="D1808" s="208"/>
      <c r="F1808" s="178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U1808" s="4"/>
      <c r="V1808" s="4"/>
      <c r="W1808" s="4"/>
      <c r="X1808" s="4"/>
      <c r="Y1808" s="4"/>
      <c r="Z1808" s="4"/>
      <c r="AA1808" s="4"/>
      <c r="AB1808" s="4"/>
      <c r="AD1808" s="4"/>
      <c r="AE1808" s="4"/>
      <c r="AF1808" s="4"/>
      <c r="AH1808" s="4"/>
      <c r="AJ1808" s="4"/>
      <c r="AK1808" s="4"/>
      <c r="AL1808" s="4"/>
      <c r="AN1808" s="4"/>
      <c r="AO1808" s="4"/>
      <c r="AP1808" s="4"/>
      <c r="AQ1808" s="4"/>
      <c r="AR1808" s="4"/>
      <c r="AS1808" s="4"/>
      <c r="AT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K1808" s="4"/>
    </row>
    <row r="1809" spans="1:63" x14ac:dyDescent="0.3">
      <c r="A1809" s="103"/>
      <c r="B1809" s="103"/>
      <c r="C1809" s="103"/>
      <c r="D1809" s="208"/>
      <c r="F1809" s="178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U1809" s="4"/>
      <c r="V1809" s="4"/>
      <c r="W1809" s="4"/>
      <c r="X1809" s="4"/>
      <c r="Y1809" s="4"/>
      <c r="Z1809" s="4"/>
      <c r="AA1809" s="4"/>
      <c r="AB1809" s="4"/>
      <c r="AD1809" s="4"/>
      <c r="AE1809" s="4"/>
      <c r="AF1809" s="4"/>
      <c r="AH1809" s="4"/>
      <c r="AJ1809" s="4"/>
      <c r="AK1809" s="4"/>
      <c r="AL1809" s="4"/>
      <c r="AN1809" s="4"/>
      <c r="AO1809" s="4"/>
      <c r="AP1809" s="4"/>
      <c r="AQ1809" s="4"/>
      <c r="AR1809" s="4"/>
      <c r="AS1809" s="4"/>
      <c r="AT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K1809" s="4"/>
    </row>
    <row r="1810" spans="1:63" x14ac:dyDescent="0.3">
      <c r="A1810" s="103"/>
      <c r="B1810" s="103"/>
      <c r="C1810" s="103"/>
      <c r="D1810" s="208"/>
      <c r="F1810" s="178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U1810" s="4"/>
      <c r="V1810" s="4"/>
      <c r="W1810" s="4"/>
      <c r="X1810" s="4"/>
      <c r="Y1810" s="4"/>
      <c r="Z1810" s="4"/>
      <c r="AA1810" s="4"/>
      <c r="AB1810" s="4"/>
      <c r="AD1810" s="4"/>
      <c r="AE1810" s="4"/>
      <c r="AF1810" s="4"/>
      <c r="AH1810" s="4"/>
      <c r="AJ1810" s="4"/>
      <c r="AK1810" s="4"/>
      <c r="AL1810" s="4"/>
      <c r="AN1810" s="4"/>
      <c r="AO1810" s="4"/>
      <c r="AP1810" s="4"/>
      <c r="AQ1810" s="4"/>
      <c r="AR1810" s="4"/>
      <c r="AS1810" s="4"/>
      <c r="AT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K1810" s="4"/>
    </row>
    <row r="1811" spans="1:63" x14ac:dyDescent="0.3">
      <c r="A1811" s="103"/>
      <c r="B1811" s="103"/>
      <c r="C1811" s="103"/>
      <c r="D1811" s="208"/>
      <c r="F1811" s="178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U1811" s="4"/>
      <c r="V1811" s="4"/>
      <c r="W1811" s="4"/>
      <c r="X1811" s="4"/>
      <c r="Y1811" s="4"/>
      <c r="Z1811" s="4"/>
      <c r="AA1811" s="4"/>
      <c r="AB1811" s="4"/>
      <c r="AD1811" s="4"/>
      <c r="AE1811" s="4"/>
      <c r="AF1811" s="4"/>
      <c r="AH1811" s="4"/>
      <c r="AJ1811" s="4"/>
      <c r="AK1811" s="4"/>
      <c r="AL1811" s="4"/>
      <c r="AN1811" s="4"/>
      <c r="AO1811" s="4"/>
      <c r="AP1811" s="4"/>
      <c r="AQ1811" s="4"/>
      <c r="AR1811" s="4"/>
      <c r="AS1811" s="4"/>
      <c r="AT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K1811" s="4"/>
    </row>
    <row r="1812" spans="1:63" x14ac:dyDescent="0.3">
      <c r="A1812" s="103"/>
      <c r="B1812" s="103"/>
      <c r="C1812" s="103"/>
      <c r="D1812" s="208"/>
      <c r="F1812" s="178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U1812" s="4"/>
      <c r="V1812" s="4"/>
      <c r="W1812" s="4"/>
      <c r="X1812" s="4"/>
      <c r="Y1812" s="4"/>
      <c r="Z1812" s="4"/>
      <c r="AA1812" s="4"/>
      <c r="AB1812" s="4"/>
      <c r="AD1812" s="4"/>
      <c r="AE1812" s="4"/>
      <c r="AF1812" s="4"/>
      <c r="AH1812" s="4"/>
      <c r="AJ1812" s="4"/>
      <c r="AK1812" s="4"/>
      <c r="AL1812" s="4"/>
      <c r="AN1812" s="4"/>
      <c r="AO1812" s="4"/>
      <c r="AP1812" s="4"/>
      <c r="AQ1812" s="4"/>
      <c r="AR1812" s="4"/>
      <c r="AS1812" s="4"/>
      <c r="AT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K1812" s="4"/>
    </row>
    <row r="1813" spans="1:63" x14ac:dyDescent="0.3">
      <c r="A1813" s="103"/>
      <c r="B1813" s="103"/>
      <c r="C1813" s="103"/>
      <c r="D1813" s="208"/>
      <c r="F1813" s="178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U1813" s="4"/>
      <c r="V1813" s="4"/>
      <c r="W1813" s="4"/>
      <c r="X1813" s="4"/>
      <c r="Y1813" s="4"/>
      <c r="Z1813" s="4"/>
      <c r="AA1813" s="4"/>
      <c r="AB1813" s="4"/>
      <c r="AD1813" s="4"/>
      <c r="AE1813" s="4"/>
      <c r="AF1813" s="4"/>
      <c r="AH1813" s="4"/>
      <c r="AJ1813" s="4"/>
      <c r="AK1813" s="4"/>
      <c r="AL1813" s="4"/>
      <c r="AN1813" s="4"/>
      <c r="AO1813" s="4"/>
      <c r="AP1813" s="4"/>
      <c r="AQ1813" s="4"/>
      <c r="AR1813" s="4"/>
      <c r="AS1813" s="4"/>
      <c r="AT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K1813" s="4"/>
    </row>
    <row r="1814" spans="1:63" x14ac:dyDescent="0.3">
      <c r="A1814" s="103"/>
      <c r="B1814" s="103"/>
      <c r="C1814" s="103"/>
      <c r="D1814" s="208"/>
      <c r="F1814" s="178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U1814" s="4"/>
      <c r="V1814" s="4"/>
      <c r="W1814" s="4"/>
      <c r="X1814" s="4"/>
      <c r="Y1814" s="4"/>
      <c r="Z1814" s="4"/>
      <c r="AA1814" s="4"/>
      <c r="AB1814" s="4"/>
      <c r="AD1814" s="4"/>
      <c r="AE1814" s="4"/>
      <c r="AF1814" s="4"/>
      <c r="AH1814" s="4"/>
      <c r="AJ1814" s="4"/>
      <c r="AK1814" s="4"/>
      <c r="AL1814" s="4"/>
      <c r="AN1814" s="4"/>
      <c r="AO1814" s="4"/>
      <c r="AP1814" s="4"/>
      <c r="AQ1814" s="4"/>
      <c r="AR1814" s="4"/>
      <c r="AS1814" s="4"/>
      <c r="AT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K1814" s="4"/>
    </row>
    <row r="1815" spans="1:63" x14ac:dyDescent="0.3">
      <c r="A1815" s="103"/>
      <c r="B1815" s="103"/>
      <c r="C1815" s="103"/>
      <c r="D1815" s="208"/>
      <c r="F1815" s="178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U1815" s="4"/>
      <c r="V1815" s="4"/>
      <c r="W1815" s="4"/>
      <c r="X1815" s="4"/>
      <c r="Y1815" s="4"/>
      <c r="Z1815" s="4"/>
      <c r="AA1815" s="4"/>
      <c r="AB1815" s="4"/>
      <c r="AD1815" s="4"/>
      <c r="AE1815" s="4"/>
      <c r="AF1815" s="4"/>
      <c r="AH1815" s="4"/>
      <c r="AJ1815" s="4"/>
      <c r="AK1815" s="4"/>
      <c r="AL1815" s="4"/>
      <c r="AN1815" s="4"/>
      <c r="AO1815" s="4"/>
      <c r="AP1815" s="4"/>
      <c r="AQ1815" s="4"/>
      <c r="AR1815" s="4"/>
      <c r="AS1815" s="4"/>
      <c r="AT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K1815" s="4"/>
    </row>
    <row r="1816" spans="1:63" x14ac:dyDescent="0.3">
      <c r="A1816" s="103"/>
      <c r="B1816" s="103"/>
      <c r="C1816" s="103"/>
      <c r="D1816" s="208"/>
      <c r="F1816" s="178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U1816" s="4"/>
      <c r="V1816" s="4"/>
      <c r="W1816" s="4"/>
      <c r="X1816" s="4"/>
      <c r="Y1816" s="4"/>
      <c r="Z1816" s="4"/>
      <c r="AA1816" s="4"/>
      <c r="AB1816" s="4"/>
      <c r="AD1816" s="4"/>
      <c r="AE1816" s="4"/>
      <c r="AF1816" s="4"/>
      <c r="AH1816" s="4"/>
      <c r="AJ1816" s="4"/>
      <c r="AK1816" s="4"/>
      <c r="AL1816" s="4"/>
      <c r="AN1816" s="4"/>
      <c r="AO1816" s="4"/>
      <c r="AP1816" s="4"/>
      <c r="AQ1816" s="4"/>
      <c r="AR1816" s="4"/>
      <c r="AS1816" s="4"/>
      <c r="AT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K1816" s="4"/>
    </row>
    <row r="1817" spans="1:63" x14ac:dyDescent="0.3">
      <c r="A1817" s="103"/>
      <c r="B1817" s="103"/>
      <c r="C1817" s="103"/>
      <c r="D1817" s="208"/>
      <c r="F1817" s="178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U1817" s="4"/>
      <c r="V1817" s="4"/>
      <c r="W1817" s="4"/>
      <c r="X1817" s="4"/>
      <c r="Y1817" s="4"/>
      <c r="Z1817" s="4"/>
      <c r="AA1817" s="4"/>
      <c r="AB1817" s="4"/>
      <c r="AD1817" s="4"/>
      <c r="AE1817" s="4"/>
      <c r="AF1817" s="4"/>
      <c r="AH1817" s="4"/>
      <c r="AJ1817" s="4"/>
      <c r="AK1817" s="4"/>
      <c r="AL1817" s="4"/>
      <c r="AN1817" s="4"/>
      <c r="AO1817" s="4"/>
      <c r="AP1817" s="4"/>
      <c r="AQ1817" s="4"/>
      <c r="AR1817" s="4"/>
      <c r="AS1817" s="4"/>
      <c r="AT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K1817" s="4"/>
    </row>
    <row r="1818" spans="1:63" x14ac:dyDescent="0.3">
      <c r="A1818" s="103"/>
      <c r="B1818" s="103"/>
      <c r="C1818" s="103"/>
      <c r="D1818" s="208"/>
      <c r="F1818" s="178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U1818" s="4"/>
      <c r="V1818" s="4"/>
      <c r="W1818" s="4"/>
      <c r="X1818" s="4"/>
      <c r="Y1818" s="4"/>
      <c r="Z1818" s="4"/>
      <c r="AA1818" s="4"/>
      <c r="AB1818" s="4"/>
      <c r="AD1818" s="4"/>
      <c r="AE1818" s="4"/>
      <c r="AF1818" s="4"/>
      <c r="AH1818" s="4"/>
      <c r="AJ1818" s="4"/>
      <c r="AK1818" s="4"/>
      <c r="AL1818" s="4"/>
      <c r="AN1818" s="4"/>
      <c r="AO1818" s="4"/>
      <c r="AP1818" s="4"/>
      <c r="AQ1818" s="4"/>
      <c r="AR1818" s="4"/>
      <c r="AS1818" s="4"/>
      <c r="AT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K1818" s="4"/>
    </row>
    <row r="1819" spans="1:63" x14ac:dyDescent="0.3">
      <c r="A1819" s="103"/>
      <c r="B1819" s="103"/>
      <c r="C1819" s="103"/>
      <c r="D1819" s="208"/>
      <c r="F1819" s="178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U1819" s="4"/>
      <c r="V1819" s="4"/>
      <c r="W1819" s="4"/>
      <c r="X1819" s="4"/>
      <c r="Y1819" s="4"/>
      <c r="Z1819" s="4"/>
      <c r="AA1819" s="4"/>
      <c r="AB1819" s="4"/>
      <c r="AD1819" s="4"/>
      <c r="AE1819" s="4"/>
      <c r="AF1819" s="4"/>
      <c r="AH1819" s="4"/>
      <c r="AJ1819" s="4"/>
      <c r="AK1819" s="4"/>
      <c r="AL1819" s="4"/>
      <c r="AN1819" s="4"/>
      <c r="AO1819" s="4"/>
      <c r="AP1819" s="4"/>
      <c r="AQ1819" s="4"/>
      <c r="AR1819" s="4"/>
      <c r="AS1819" s="4"/>
      <c r="AT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K1819" s="4"/>
    </row>
    <row r="1820" spans="1:63" x14ac:dyDescent="0.3">
      <c r="A1820" s="103"/>
      <c r="B1820" s="103"/>
      <c r="C1820" s="103"/>
      <c r="D1820" s="208"/>
      <c r="F1820" s="178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U1820" s="4"/>
      <c r="V1820" s="4"/>
      <c r="W1820" s="4"/>
      <c r="X1820" s="4"/>
      <c r="Y1820" s="4"/>
      <c r="Z1820" s="4"/>
      <c r="AA1820" s="4"/>
      <c r="AB1820" s="4"/>
      <c r="AD1820" s="4"/>
      <c r="AE1820" s="4"/>
      <c r="AF1820" s="4"/>
      <c r="AH1820" s="4"/>
      <c r="AJ1820" s="4"/>
      <c r="AK1820" s="4"/>
      <c r="AL1820" s="4"/>
      <c r="AN1820" s="4"/>
      <c r="AO1820" s="4"/>
      <c r="AP1820" s="4"/>
      <c r="AQ1820" s="4"/>
      <c r="AR1820" s="4"/>
      <c r="AS1820" s="4"/>
      <c r="AT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K1820" s="4"/>
    </row>
    <row r="1821" spans="1:63" x14ac:dyDescent="0.3">
      <c r="A1821" s="103"/>
      <c r="B1821" s="103"/>
      <c r="C1821" s="103"/>
      <c r="D1821" s="208"/>
      <c r="F1821" s="178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U1821" s="4"/>
      <c r="V1821" s="4"/>
      <c r="W1821" s="4"/>
      <c r="X1821" s="4"/>
      <c r="Y1821" s="4"/>
      <c r="Z1821" s="4"/>
      <c r="AA1821" s="4"/>
      <c r="AB1821" s="4"/>
      <c r="AD1821" s="4"/>
      <c r="AE1821" s="4"/>
      <c r="AF1821" s="4"/>
      <c r="AH1821" s="4"/>
      <c r="AJ1821" s="4"/>
      <c r="AK1821" s="4"/>
      <c r="AL1821" s="4"/>
      <c r="AN1821" s="4"/>
      <c r="AO1821" s="4"/>
      <c r="AP1821" s="4"/>
      <c r="AQ1821" s="4"/>
      <c r="AR1821" s="4"/>
      <c r="AS1821" s="4"/>
      <c r="AT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K1821" s="4"/>
    </row>
    <row r="1822" spans="1:63" x14ac:dyDescent="0.3">
      <c r="A1822" s="103"/>
      <c r="B1822" s="103"/>
      <c r="C1822" s="103"/>
      <c r="D1822" s="208"/>
      <c r="F1822" s="178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U1822" s="4"/>
      <c r="V1822" s="4"/>
      <c r="W1822" s="4"/>
      <c r="X1822" s="4"/>
      <c r="Y1822" s="4"/>
      <c r="Z1822" s="4"/>
      <c r="AA1822" s="4"/>
      <c r="AB1822" s="4"/>
      <c r="AD1822" s="4"/>
      <c r="AE1822" s="4"/>
      <c r="AF1822" s="4"/>
      <c r="AH1822" s="4"/>
      <c r="AJ1822" s="4"/>
      <c r="AK1822" s="4"/>
      <c r="AL1822" s="4"/>
      <c r="AN1822" s="4"/>
      <c r="AO1822" s="4"/>
      <c r="AP1822" s="4"/>
      <c r="AQ1822" s="4"/>
      <c r="AR1822" s="4"/>
      <c r="AS1822" s="4"/>
      <c r="AT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K1822" s="4"/>
    </row>
    <row r="1823" spans="1:63" x14ac:dyDescent="0.3">
      <c r="A1823" s="103"/>
      <c r="B1823" s="103"/>
      <c r="C1823" s="103"/>
      <c r="D1823" s="208"/>
      <c r="F1823" s="178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U1823" s="4"/>
      <c r="V1823" s="4"/>
      <c r="W1823" s="4"/>
      <c r="X1823" s="4"/>
      <c r="Y1823" s="4"/>
      <c r="Z1823" s="4"/>
      <c r="AA1823" s="4"/>
      <c r="AB1823" s="4"/>
      <c r="AD1823" s="4"/>
      <c r="AE1823" s="4"/>
      <c r="AF1823" s="4"/>
      <c r="AH1823" s="4"/>
      <c r="AJ1823" s="4"/>
      <c r="AK1823" s="4"/>
      <c r="AL1823" s="4"/>
      <c r="AN1823" s="4"/>
      <c r="AO1823" s="4"/>
      <c r="AP1823" s="4"/>
      <c r="AQ1823" s="4"/>
      <c r="AR1823" s="4"/>
      <c r="AS1823" s="4"/>
      <c r="AT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K1823" s="4"/>
    </row>
    <row r="1824" spans="1:63" x14ac:dyDescent="0.3">
      <c r="A1824" s="103"/>
      <c r="B1824" s="103"/>
      <c r="C1824" s="103"/>
      <c r="D1824" s="208"/>
      <c r="F1824" s="178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U1824" s="4"/>
      <c r="V1824" s="4"/>
      <c r="W1824" s="4"/>
      <c r="X1824" s="4"/>
      <c r="Y1824" s="4"/>
      <c r="Z1824" s="4"/>
      <c r="AA1824" s="4"/>
      <c r="AB1824" s="4"/>
      <c r="AD1824" s="4"/>
      <c r="AE1824" s="4"/>
      <c r="AF1824" s="4"/>
      <c r="AH1824" s="4"/>
      <c r="AJ1824" s="4"/>
      <c r="AK1824" s="4"/>
      <c r="AL1824" s="4"/>
      <c r="AN1824" s="4"/>
      <c r="AO1824" s="4"/>
      <c r="AP1824" s="4"/>
      <c r="AQ1824" s="4"/>
      <c r="AR1824" s="4"/>
      <c r="AS1824" s="4"/>
      <c r="AT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K1824" s="4"/>
    </row>
    <row r="1825" spans="1:63" x14ac:dyDescent="0.3">
      <c r="A1825" s="103"/>
      <c r="B1825" s="103"/>
      <c r="C1825" s="103"/>
      <c r="D1825" s="208"/>
      <c r="F1825" s="178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U1825" s="4"/>
      <c r="V1825" s="4"/>
      <c r="W1825" s="4"/>
      <c r="X1825" s="4"/>
      <c r="Y1825" s="4"/>
      <c r="Z1825" s="4"/>
      <c r="AA1825" s="4"/>
      <c r="AB1825" s="4"/>
      <c r="AD1825" s="4"/>
      <c r="AE1825" s="4"/>
      <c r="AF1825" s="4"/>
      <c r="AH1825" s="4"/>
      <c r="AJ1825" s="4"/>
      <c r="AK1825" s="4"/>
      <c r="AL1825" s="4"/>
      <c r="AN1825" s="4"/>
      <c r="AO1825" s="4"/>
      <c r="AP1825" s="4"/>
      <c r="AQ1825" s="4"/>
      <c r="AR1825" s="4"/>
      <c r="AS1825" s="4"/>
      <c r="AT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K1825" s="4"/>
    </row>
    <row r="1826" spans="1:63" x14ac:dyDescent="0.3">
      <c r="A1826" s="103"/>
      <c r="B1826" s="103"/>
      <c r="C1826" s="103"/>
      <c r="D1826" s="208"/>
      <c r="F1826" s="178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U1826" s="4"/>
      <c r="V1826" s="4"/>
      <c r="W1826" s="4"/>
      <c r="X1826" s="4"/>
      <c r="Y1826" s="4"/>
      <c r="Z1826" s="4"/>
      <c r="AA1826" s="4"/>
      <c r="AB1826" s="4"/>
      <c r="AD1826" s="4"/>
      <c r="AE1826" s="4"/>
      <c r="AF1826" s="4"/>
      <c r="AH1826" s="4"/>
      <c r="AJ1826" s="4"/>
      <c r="AK1826" s="4"/>
      <c r="AL1826" s="4"/>
      <c r="AN1826" s="4"/>
      <c r="AO1826" s="4"/>
      <c r="AP1826" s="4"/>
      <c r="AQ1826" s="4"/>
      <c r="AR1826" s="4"/>
      <c r="AS1826" s="4"/>
      <c r="AT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K1826" s="4"/>
    </row>
    <row r="1827" spans="1:63" x14ac:dyDescent="0.3">
      <c r="A1827" s="103"/>
      <c r="B1827" s="103"/>
      <c r="C1827" s="103"/>
      <c r="D1827" s="208"/>
      <c r="F1827" s="178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U1827" s="4"/>
      <c r="V1827" s="4"/>
      <c r="W1827" s="4"/>
      <c r="X1827" s="4"/>
      <c r="Y1827" s="4"/>
      <c r="Z1827" s="4"/>
      <c r="AA1827" s="4"/>
      <c r="AB1827" s="4"/>
      <c r="AD1827" s="4"/>
      <c r="AE1827" s="4"/>
      <c r="AF1827" s="4"/>
      <c r="AH1827" s="4"/>
      <c r="AJ1827" s="4"/>
      <c r="AK1827" s="4"/>
      <c r="AL1827" s="4"/>
      <c r="AN1827" s="4"/>
      <c r="AO1827" s="4"/>
      <c r="AP1827" s="4"/>
      <c r="AQ1827" s="4"/>
      <c r="AR1827" s="4"/>
      <c r="AS1827" s="4"/>
      <c r="AT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K1827" s="4"/>
    </row>
    <row r="1828" spans="1:63" x14ac:dyDescent="0.3">
      <c r="A1828" s="103"/>
      <c r="B1828" s="103"/>
      <c r="C1828" s="103"/>
      <c r="D1828" s="208"/>
      <c r="F1828" s="178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U1828" s="4"/>
      <c r="V1828" s="4"/>
      <c r="W1828" s="4"/>
      <c r="X1828" s="4"/>
      <c r="Y1828" s="4"/>
      <c r="Z1828" s="4"/>
      <c r="AA1828" s="4"/>
      <c r="AB1828" s="4"/>
      <c r="AD1828" s="4"/>
      <c r="AE1828" s="4"/>
      <c r="AF1828" s="4"/>
      <c r="AH1828" s="4"/>
      <c r="AJ1828" s="4"/>
      <c r="AK1828" s="4"/>
      <c r="AL1828" s="4"/>
      <c r="AN1828" s="4"/>
      <c r="AO1828" s="4"/>
      <c r="AP1828" s="4"/>
      <c r="AQ1828" s="4"/>
      <c r="AR1828" s="4"/>
      <c r="AS1828" s="4"/>
      <c r="AT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K1828" s="4"/>
    </row>
    <row r="1829" spans="1:63" x14ac:dyDescent="0.3">
      <c r="A1829" s="103"/>
      <c r="B1829" s="103"/>
      <c r="C1829" s="103"/>
      <c r="D1829" s="208"/>
      <c r="F1829" s="178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U1829" s="4"/>
      <c r="V1829" s="4"/>
      <c r="W1829" s="4"/>
      <c r="X1829" s="4"/>
      <c r="Y1829" s="4"/>
      <c r="Z1829" s="4"/>
      <c r="AA1829" s="4"/>
      <c r="AB1829" s="4"/>
      <c r="AD1829" s="4"/>
      <c r="AE1829" s="4"/>
      <c r="AF1829" s="4"/>
      <c r="AH1829" s="4"/>
      <c r="AJ1829" s="4"/>
      <c r="AK1829" s="4"/>
      <c r="AL1829" s="4"/>
      <c r="AN1829" s="4"/>
      <c r="AO1829" s="4"/>
      <c r="AP1829" s="4"/>
      <c r="AQ1829" s="4"/>
      <c r="AR1829" s="4"/>
      <c r="AS1829" s="4"/>
      <c r="AT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K1829" s="4"/>
    </row>
    <row r="1830" spans="1:63" x14ac:dyDescent="0.3">
      <c r="A1830" s="103"/>
      <c r="B1830" s="103"/>
      <c r="C1830" s="103"/>
      <c r="D1830" s="208"/>
      <c r="F1830" s="178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U1830" s="4"/>
      <c r="V1830" s="4"/>
      <c r="W1830" s="4"/>
      <c r="X1830" s="4"/>
      <c r="Y1830" s="4"/>
      <c r="Z1830" s="4"/>
      <c r="AA1830" s="4"/>
      <c r="AB1830" s="4"/>
      <c r="AD1830" s="4"/>
      <c r="AE1830" s="4"/>
      <c r="AF1830" s="4"/>
      <c r="AH1830" s="4"/>
      <c r="AJ1830" s="4"/>
      <c r="AK1830" s="4"/>
      <c r="AL1830" s="4"/>
      <c r="AN1830" s="4"/>
      <c r="AO1830" s="4"/>
      <c r="AP1830" s="4"/>
      <c r="AQ1830" s="4"/>
      <c r="AR1830" s="4"/>
      <c r="AS1830" s="4"/>
      <c r="AT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K1830" s="4"/>
    </row>
    <row r="1831" spans="1:63" x14ac:dyDescent="0.3">
      <c r="A1831" s="103"/>
      <c r="B1831" s="103"/>
      <c r="C1831" s="103"/>
      <c r="D1831" s="208"/>
      <c r="F1831" s="178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U1831" s="4"/>
      <c r="V1831" s="4"/>
      <c r="W1831" s="4"/>
      <c r="X1831" s="4"/>
      <c r="Y1831" s="4"/>
      <c r="Z1831" s="4"/>
      <c r="AA1831" s="4"/>
      <c r="AB1831" s="4"/>
      <c r="AD1831" s="4"/>
      <c r="AE1831" s="4"/>
      <c r="AF1831" s="4"/>
      <c r="AH1831" s="4"/>
      <c r="AJ1831" s="4"/>
      <c r="AK1831" s="4"/>
      <c r="AL1831" s="4"/>
      <c r="AN1831" s="4"/>
      <c r="AO1831" s="4"/>
      <c r="AP1831" s="4"/>
      <c r="AQ1831" s="4"/>
      <c r="AR1831" s="4"/>
      <c r="AS1831" s="4"/>
      <c r="AT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K1831" s="4"/>
    </row>
    <row r="1832" spans="1:63" x14ac:dyDescent="0.3">
      <c r="A1832" s="103"/>
      <c r="B1832" s="103"/>
      <c r="C1832" s="103"/>
      <c r="D1832" s="208"/>
      <c r="F1832" s="178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U1832" s="4"/>
      <c r="V1832" s="4"/>
      <c r="W1832" s="4"/>
      <c r="X1832" s="4"/>
      <c r="Y1832" s="4"/>
      <c r="Z1832" s="4"/>
      <c r="AA1832" s="4"/>
      <c r="AB1832" s="4"/>
      <c r="AD1832" s="4"/>
      <c r="AE1832" s="4"/>
      <c r="AF1832" s="4"/>
      <c r="AH1832" s="4"/>
      <c r="AJ1832" s="4"/>
      <c r="AK1832" s="4"/>
      <c r="AL1832" s="4"/>
      <c r="AN1832" s="4"/>
      <c r="AO1832" s="4"/>
      <c r="AP1832" s="4"/>
      <c r="AQ1832" s="4"/>
      <c r="AR1832" s="4"/>
      <c r="AS1832" s="4"/>
      <c r="AT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K1832" s="4"/>
    </row>
    <row r="1833" spans="1:63" x14ac:dyDescent="0.3">
      <c r="A1833" s="103"/>
      <c r="B1833" s="103"/>
      <c r="C1833" s="103"/>
      <c r="D1833" s="208"/>
      <c r="F1833" s="178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U1833" s="4"/>
      <c r="V1833" s="4"/>
      <c r="W1833" s="4"/>
      <c r="X1833" s="4"/>
      <c r="Y1833" s="4"/>
      <c r="Z1833" s="4"/>
      <c r="AA1833" s="4"/>
      <c r="AB1833" s="4"/>
      <c r="AD1833" s="4"/>
      <c r="AE1833" s="4"/>
      <c r="AF1833" s="4"/>
      <c r="AH1833" s="4"/>
      <c r="AJ1833" s="4"/>
      <c r="AK1833" s="4"/>
      <c r="AL1833" s="4"/>
      <c r="AN1833" s="4"/>
      <c r="AO1833" s="4"/>
      <c r="AP1833" s="4"/>
      <c r="AQ1833" s="4"/>
      <c r="AR1833" s="4"/>
      <c r="AS1833" s="4"/>
      <c r="AT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K1833" s="4"/>
    </row>
    <row r="1834" spans="1:63" x14ac:dyDescent="0.3">
      <c r="A1834" s="103"/>
      <c r="B1834" s="103"/>
      <c r="C1834" s="103"/>
      <c r="D1834" s="208"/>
      <c r="F1834" s="178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U1834" s="4"/>
      <c r="V1834" s="4"/>
      <c r="W1834" s="4"/>
      <c r="X1834" s="4"/>
      <c r="Y1834" s="4"/>
      <c r="Z1834" s="4"/>
      <c r="AA1834" s="4"/>
      <c r="AB1834" s="4"/>
      <c r="AD1834" s="4"/>
      <c r="AE1834" s="4"/>
      <c r="AF1834" s="4"/>
      <c r="AH1834" s="4"/>
      <c r="AJ1834" s="4"/>
      <c r="AK1834" s="4"/>
      <c r="AL1834" s="4"/>
      <c r="AN1834" s="4"/>
      <c r="AO1834" s="4"/>
      <c r="AP1834" s="4"/>
      <c r="AQ1834" s="4"/>
      <c r="AR1834" s="4"/>
      <c r="AS1834" s="4"/>
      <c r="AT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K1834" s="4"/>
    </row>
    <row r="1835" spans="1:63" x14ac:dyDescent="0.3">
      <c r="A1835" s="103"/>
      <c r="B1835" s="103"/>
      <c r="C1835" s="103"/>
      <c r="D1835" s="208"/>
      <c r="F1835" s="178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U1835" s="4"/>
      <c r="V1835" s="4"/>
      <c r="W1835" s="4"/>
      <c r="X1835" s="4"/>
      <c r="Y1835" s="4"/>
      <c r="Z1835" s="4"/>
      <c r="AA1835" s="4"/>
      <c r="AB1835" s="4"/>
      <c r="AD1835" s="4"/>
      <c r="AE1835" s="4"/>
      <c r="AF1835" s="4"/>
      <c r="AH1835" s="4"/>
      <c r="AJ1835" s="4"/>
      <c r="AK1835" s="4"/>
      <c r="AL1835" s="4"/>
      <c r="AN1835" s="4"/>
      <c r="AO1835" s="4"/>
      <c r="AP1835" s="4"/>
      <c r="AQ1835" s="4"/>
      <c r="AR1835" s="4"/>
      <c r="AS1835" s="4"/>
      <c r="AT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K1835" s="4"/>
    </row>
    <row r="1836" spans="1:63" x14ac:dyDescent="0.3">
      <c r="A1836" s="103"/>
      <c r="B1836" s="103"/>
      <c r="C1836" s="103"/>
      <c r="D1836" s="208"/>
      <c r="F1836" s="178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U1836" s="4"/>
      <c r="V1836" s="4"/>
      <c r="W1836" s="4"/>
      <c r="X1836" s="4"/>
      <c r="Y1836" s="4"/>
      <c r="Z1836" s="4"/>
      <c r="AA1836" s="4"/>
      <c r="AB1836" s="4"/>
      <c r="AD1836" s="4"/>
      <c r="AE1836" s="4"/>
      <c r="AF1836" s="4"/>
      <c r="AH1836" s="4"/>
      <c r="AJ1836" s="4"/>
      <c r="AK1836" s="4"/>
      <c r="AL1836" s="4"/>
      <c r="AN1836" s="4"/>
      <c r="AO1836" s="4"/>
      <c r="AP1836" s="4"/>
      <c r="AQ1836" s="4"/>
      <c r="AR1836" s="4"/>
      <c r="AS1836" s="4"/>
      <c r="AT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K1836" s="4"/>
    </row>
    <row r="1837" spans="1:63" x14ac:dyDescent="0.3">
      <c r="A1837" s="103"/>
      <c r="B1837" s="103"/>
      <c r="C1837" s="103"/>
      <c r="D1837" s="208"/>
      <c r="F1837" s="178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U1837" s="4"/>
      <c r="V1837" s="4"/>
      <c r="W1837" s="4"/>
      <c r="X1837" s="4"/>
      <c r="Y1837" s="4"/>
      <c r="Z1837" s="4"/>
      <c r="AA1837" s="4"/>
      <c r="AB1837" s="4"/>
      <c r="AD1837" s="4"/>
      <c r="AE1837" s="4"/>
      <c r="AF1837" s="4"/>
      <c r="AH1837" s="4"/>
      <c r="AJ1837" s="4"/>
      <c r="AK1837" s="4"/>
      <c r="AL1837" s="4"/>
      <c r="AN1837" s="4"/>
      <c r="AO1837" s="4"/>
      <c r="AP1837" s="4"/>
      <c r="AQ1837" s="4"/>
      <c r="AR1837" s="4"/>
      <c r="AS1837" s="4"/>
      <c r="AT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K1837" s="4"/>
    </row>
    <row r="1838" spans="1:63" x14ac:dyDescent="0.3">
      <c r="A1838" s="103"/>
      <c r="B1838" s="103"/>
      <c r="C1838" s="103"/>
      <c r="D1838" s="208"/>
      <c r="F1838" s="178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U1838" s="4"/>
      <c r="V1838" s="4"/>
      <c r="W1838" s="4"/>
      <c r="X1838" s="4"/>
      <c r="Y1838" s="4"/>
      <c r="Z1838" s="4"/>
      <c r="AA1838" s="4"/>
      <c r="AB1838" s="4"/>
      <c r="AD1838" s="4"/>
      <c r="AE1838" s="4"/>
      <c r="AF1838" s="4"/>
      <c r="AH1838" s="4"/>
      <c r="AJ1838" s="4"/>
      <c r="AK1838" s="4"/>
      <c r="AL1838" s="4"/>
      <c r="AN1838" s="4"/>
      <c r="AO1838" s="4"/>
      <c r="AP1838" s="4"/>
      <c r="AQ1838" s="4"/>
      <c r="AR1838" s="4"/>
      <c r="AS1838" s="4"/>
      <c r="AT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K1838" s="4"/>
    </row>
    <row r="1839" spans="1:63" x14ac:dyDescent="0.3">
      <c r="A1839" s="103"/>
      <c r="B1839" s="103"/>
      <c r="C1839" s="103"/>
      <c r="D1839" s="208"/>
      <c r="F1839" s="178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U1839" s="4"/>
      <c r="V1839" s="4"/>
      <c r="W1839" s="4"/>
      <c r="X1839" s="4"/>
      <c r="Y1839" s="4"/>
      <c r="Z1839" s="4"/>
      <c r="AA1839" s="4"/>
      <c r="AB1839" s="4"/>
      <c r="AD1839" s="4"/>
      <c r="AE1839" s="4"/>
      <c r="AF1839" s="4"/>
      <c r="AH1839" s="4"/>
      <c r="AJ1839" s="4"/>
      <c r="AK1839" s="4"/>
      <c r="AL1839" s="4"/>
      <c r="AN1839" s="4"/>
      <c r="AO1839" s="4"/>
      <c r="AP1839" s="4"/>
      <c r="AQ1839" s="4"/>
      <c r="AR1839" s="4"/>
      <c r="AS1839" s="4"/>
      <c r="AT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K1839" s="4"/>
    </row>
    <row r="1840" spans="1:63" x14ac:dyDescent="0.3">
      <c r="A1840" s="103"/>
      <c r="B1840" s="103"/>
      <c r="C1840" s="103"/>
      <c r="D1840" s="208"/>
      <c r="F1840" s="178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U1840" s="4"/>
      <c r="V1840" s="4"/>
      <c r="W1840" s="4"/>
      <c r="X1840" s="4"/>
      <c r="Y1840" s="4"/>
      <c r="Z1840" s="4"/>
      <c r="AA1840" s="4"/>
      <c r="AB1840" s="4"/>
      <c r="AD1840" s="4"/>
      <c r="AE1840" s="4"/>
      <c r="AF1840" s="4"/>
      <c r="AH1840" s="4"/>
      <c r="AJ1840" s="4"/>
      <c r="AK1840" s="4"/>
      <c r="AL1840" s="4"/>
      <c r="AN1840" s="4"/>
      <c r="AO1840" s="4"/>
      <c r="AP1840" s="4"/>
      <c r="AQ1840" s="4"/>
      <c r="AR1840" s="4"/>
      <c r="AS1840" s="4"/>
      <c r="AT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K1840" s="4"/>
    </row>
    <row r="1841" spans="1:63" x14ac:dyDescent="0.3">
      <c r="A1841" s="103"/>
      <c r="B1841" s="103"/>
      <c r="C1841" s="103"/>
      <c r="D1841" s="208"/>
      <c r="F1841" s="178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U1841" s="4"/>
      <c r="V1841" s="4"/>
      <c r="W1841" s="4"/>
      <c r="X1841" s="4"/>
      <c r="Y1841" s="4"/>
      <c r="Z1841" s="4"/>
      <c r="AA1841" s="4"/>
      <c r="AB1841" s="4"/>
      <c r="AD1841" s="4"/>
      <c r="AE1841" s="4"/>
      <c r="AF1841" s="4"/>
      <c r="AH1841" s="4"/>
      <c r="AJ1841" s="4"/>
      <c r="AK1841" s="4"/>
      <c r="AL1841" s="4"/>
      <c r="AN1841" s="4"/>
      <c r="AO1841" s="4"/>
      <c r="AP1841" s="4"/>
      <c r="AQ1841" s="4"/>
      <c r="AR1841" s="4"/>
      <c r="AS1841" s="4"/>
      <c r="AT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K1841" s="4"/>
    </row>
    <row r="1842" spans="1:63" x14ac:dyDescent="0.3">
      <c r="A1842" s="103"/>
      <c r="B1842" s="103"/>
      <c r="C1842" s="103"/>
      <c r="D1842" s="208"/>
      <c r="F1842" s="178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U1842" s="4"/>
      <c r="V1842" s="4"/>
      <c r="W1842" s="4"/>
      <c r="X1842" s="4"/>
      <c r="Y1842" s="4"/>
      <c r="Z1842" s="4"/>
      <c r="AA1842" s="4"/>
      <c r="AB1842" s="4"/>
      <c r="AD1842" s="4"/>
      <c r="AE1842" s="4"/>
      <c r="AF1842" s="4"/>
      <c r="AH1842" s="4"/>
      <c r="AJ1842" s="4"/>
      <c r="AK1842" s="4"/>
      <c r="AL1842" s="4"/>
      <c r="AN1842" s="4"/>
      <c r="AO1842" s="4"/>
      <c r="AP1842" s="4"/>
      <c r="AQ1842" s="4"/>
      <c r="AR1842" s="4"/>
      <c r="AS1842" s="4"/>
      <c r="AT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K1842" s="4"/>
    </row>
    <row r="1843" spans="1:63" x14ac:dyDescent="0.3">
      <c r="A1843" s="103"/>
      <c r="B1843" s="103"/>
      <c r="C1843" s="103"/>
      <c r="D1843" s="208"/>
      <c r="F1843" s="178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U1843" s="4"/>
      <c r="V1843" s="4"/>
      <c r="W1843" s="4"/>
      <c r="X1843" s="4"/>
      <c r="Y1843" s="4"/>
      <c r="Z1843" s="4"/>
      <c r="AA1843" s="4"/>
      <c r="AB1843" s="4"/>
      <c r="AD1843" s="4"/>
      <c r="AE1843" s="4"/>
      <c r="AF1843" s="4"/>
      <c r="AH1843" s="4"/>
      <c r="AJ1843" s="4"/>
      <c r="AK1843" s="4"/>
      <c r="AL1843" s="4"/>
      <c r="AN1843" s="4"/>
      <c r="AO1843" s="4"/>
      <c r="AP1843" s="4"/>
      <c r="AQ1843" s="4"/>
      <c r="AR1843" s="4"/>
      <c r="AS1843" s="4"/>
      <c r="AT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K1843" s="4"/>
    </row>
    <row r="1844" spans="1:63" x14ac:dyDescent="0.3">
      <c r="A1844" s="103"/>
      <c r="B1844" s="103"/>
      <c r="C1844" s="103"/>
      <c r="D1844" s="208"/>
      <c r="F1844" s="178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U1844" s="4"/>
      <c r="V1844" s="4"/>
      <c r="W1844" s="4"/>
      <c r="X1844" s="4"/>
      <c r="Y1844" s="4"/>
      <c r="Z1844" s="4"/>
      <c r="AA1844" s="4"/>
      <c r="AB1844" s="4"/>
      <c r="AD1844" s="4"/>
      <c r="AE1844" s="4"/>
      <c r="AF1844" s="4"/>
      <c r="AH1844" s="4"/>
      <c r="AJ1844" s="4"/>
      <c r="AK1844" s="4"/>
      <c r="AL1844" s="4"/>
      <c r="AN1844" s="4"/>
      <c r="AO1844" s="4"/>
      <c r="AP1844" s="4"/>
      <c r="AQ1844" s="4"/>
      <c r="AR1844" s="4"/>
      <c r="AS1844" s="4"/>
      <c r="AT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K1844" s="4"/>
    </row>
    <row r="1845" spans="1:63" x14ac:dyDescent="0.3">
      <c r="A1845" s="103"/>
      <c r="B1845" s="103"/>
      <c r="C1845" s="103"/>
      <c r="D1845" s="208"/>
      <c r="F1845" s="178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U1845" s="4"/>
      <c r="V1845" s="4"/>
      <c r="W1845" s="4"/>
      <c r="X1845" s="4"/>
      <c r="Y1845" s="4"/>
      <c r="Z1845" s="4"/>
      <c r="AA1845" s="4"/>
      <c r="AB1845" s="4"/>
      <c r="AD1845" s="4"/>
      <c r="AE1845" s="4"/>
      <c r="AF1845" s="4"/>
      <c r="AH1845" s="4"/>
      <c r="AJ1845" s="4"/>
      <c r="AK1845" s="4"/>
      <c r="AL1845" s="4"/>
      <c r="AN1845" s="4"/>
      <c r="AO1845" s="4"/>
      <c r="AP1845" s="4"/>
      <c r="AQ1845" s="4"/>
      <c r="AR1845" s="4"/>
      <c r="AS1845" s="4"/>
      <c r="AT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K1845" s="4"/>
    </row>
    <row r="1846" spans="1:63" x14ac:dyDescent="0.3">
      <c r="A1846" s="103"/>
      <c r="B1846" s="103"/>
      <c r="C1846" s="103"/>
      <c r="D1846" s="208"/>
      <c r="F1846" s="178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U1846" s="4"/>
      <c r="V1846" s="4"/>
      <c r="W1846" s="4"/>
      <c r="X1846" s="4"/>
      <c r="Y1846" s="4"/>
      <c r="Z1846" s="4"/>
      <c r="AA1846" s="4"/>
      <c r="AB1846" s="4"/>
      <c r="AD1846" s="4"/>
      <c r="AE1846" s="4"/>
      <c r="AF1846" s="4"/>
      <c r="AH1846" s="4"/>
      <c r="AJ1846" s="4"/>
      <c r="AK1846" s="4"/>
      <c r="AL1846" s="4"/>
      <c r="AN1846" s="4"/>
      <c r="AO1846" s="4"/>
      <c r="AP1846" s="4"/>
      <c r="AQ1846" s="4"/>
      <c r="AR1846" s="4"/>
      <c r="AS1846" s="4"/>
      <c r="AT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K1846" s="4"/>
    </row>
    <row r="1847" spans="1:63" x14ac:dyDescent="0.3">
      <c r="A1847" s="103"/>
      <c r="B1847" s="103"/>
      <c r="C1847" s="103"/>
      <c r="D1847" s="208"/>
      <c r="F1847" s="178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U1847" s="4"/>
      <c r="V1847" s="4"/>
      <c r="W1847" s="4"/>
      <c r="X1847" s="4"/>
      <c r="Y1847" s="4"/>
      <c r="Z1847" s="4"/>
      <c r="AA1847" s="4"/>
      <c r="AB1847" s="4"/>
      <c r="AD1847" s="4"/>
      <c r="AE1847" s="4"/>
      <c r="AF1847" s="4"/>
      <c r="AH1847" s="4"/>
      <c r="AJ1847" s="4"/>
      <c r="AK1847" s="4"/>
      <c r="AL1847" s="4"/>
      <c r="AN1847" s="4"/>
      <c r="AO1847" s="4"/>
      <c r="AP1847" s="4"/>
      <c r="AQ1847" s="4"/>
      <c r="AR1847" s="4"/>
      <c r="AS1847" s="4"/>
      <c r="AT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K1847" s="4"/>
    </row>
    <row r="1848" spans="1:63" x14ac:dyDescent="0.3">
      <c r="A1848" s="103"/>
      <c r="B1848" s="103"/>
      <c r="C1848" s="103"/>
      <c r="D1848" s="208"/>
      <c r="F1848" s="178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U1848" s="4"/>
      <c r="V1848" s="4"/>
      <c r="W1848" s="4"/>
      <c r="X1848" s="4"/>
      <c r="Y1848" s="4"/>
      <c r="Z1848" s="4"/>
      <c r="AA1848" s="4"/>
      <c r="AB1848" s="4"/>
      <c r="AD1848" s="4"/>
      <c r="AE1848" s="4"/>
      <c r="AF1848" s="4"/>
      <c r="AH1848" s="4"/>
      <c r="AJ1848" s="4"/>
      <c r="AK1848" s="4"/>
      <c r="AL1848" s="4"/>
      <c r="AN1848" s="4"/>
      <c r="AO1848" s="4"/>
      <c r="AP1848" s="4"/>
      <c r="AQ1848" s="4"/>
      <c r="AR1848" s="4"/>
      <c r="AS1848" s="4"/>
      <c r="AT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K1848" s="4"/>
    </row>
    <row r="1849" spans="1:63" x14ac:dyDescent="0.3">
      <c r="A1849" s="103"/>
      <c r="B1849" s="103"/>
      <c r="C1849" s="103"/>
      <c r="D1849" s="208"/>
      <c r="F1849" s="178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U1849" s="4"/>
      <c r="V1849" s="4"/>
      <c r="W1849" s="4"/>
      <c r="X1849" s="4"/>
      <c r="Y1849" s="4"/>
      <c r="Z1849" s="4"/>
      <c r="AA1849" s="4"/>
      <c r="AB1849" s="4"/>
      <c r="AD1849" s="4"/>
      <c r="AE1849" s="4"/>
      <c r="AF1849" s="4"/>
      <c r="AH1849" s="4"/>
      <c r="AJ1849" s="4"/>
      <c r="AK1849" s="4"/>
      <c r="AL1849" s="4"/>
      <c r="AN1849" s="4"/>
      <c r="AO1849" s="4"/>
      <c r="AP1849" s="4"/>
      <c r="AQ1849" s="4"/>
      <c r="AR1849" s="4"/>
      <c r="AS1849" s="4"/>
      <c r="AT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K1849" s="4"/>
    </row>
    <row r="1850" spans="1:63" x14ac:dyDescent="0.3">
      <c r="A1850" s="103"/>
      <c r="B1850" s="103"/>
      <c r="C1850" s="103"/>
      <c r="D1850" s="208"/>
      <c r="F1850" s="178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U1850" s="4"/>
      <c r="V1850" s="4"/>
      <c r="W1850" s="4"/>
      <c r="X1850" s="4"/>
      <c r="Y1850" s="4"/>
      <c r="Z1850" s="4"/>
      <c r="AA1850" s="4"/>
      <c r="AB1850" s="4"/>
      <c r="AD1850" s="4"/>
      <c r="AE1850" s="4"/>
      <c r="AF1850" s="4"/>
      <c r="AH1850" s="4"/>
      <c r="AJ1850" s="4"/>
      <c r="AK1850" s="4"/>
      <c r="AL1850" s="4"/>
      <c r="AN1850" s="4"/>
      <c r="AO1850" s="4"/>
      <c r="AP1850" s="4"/>
      <c r="AQ1850" s="4"/>
      <c r="AR1850" s="4"/>
      <c r="AS1850" s="4"/>
      <c r="AT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K1850" s="4"/>
    </row>
    <row r="1851" spans="1:63" x14ac:dyDescent="0.3">
      <c r="A1851" s="103"/>
      <c r="B1851" s="103"/>
      <c r="C1851" s="103"/>
      <c r="D1851" s="208"/>
      <c r="F1851" s="178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U1851" s="4"/>
      <c r="V1851" s="4"/>
      <c r="W1851" s="4"/>
      <c r="X1851" s="4"/>
      <c r="Y1851" s="4"/>
      <c r="Z1851" s="4"/>
      <c r="AA1851" s="4"/>
      <c r="AB1851" s="4"/>
      <c r="AD1851" s="4"/>
      <c r="AE1851" s="4"/>
      <c r="AF1851" s="4"/>
      <c r="AH1851" s="4"/>
      <c r="AJ1851" s="4"/>
      <c r="AK1851" s="4"/>
      <c r="AL1851" s="4"/>
      <c r="AN1851" s="4"/>
      <c r="AO1851" s="4"/>
      <c r="AP1851" s="4"/>
      <c r="AQ1851" s="4"/>
      <c r="AR1851" s="4"/>
      <c r="AS1851" s="4"/>
      <c r="AT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K1851" s="4"/>
    </row>
    <row r="1852" spans="1:63" x14ac:dyDescent="0.3">
      <c r="A1852" s="103"/>
      <c r="B1852" s="103"/>
      <c r="C1852" s="103"/>
      <c r="D1852" s="208"/>
      <c r="F1852" s="178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U1852" s="4"/>
      <c r="V1852" s="4"/>
      <c r="W1852" s="4"/>
      <c r="X1852" s="4"/>
      <c r="Y1852" s="4"/>
      <c r="Z1852" s="4"/>
      <c r="AA1852" s="4"/>
      <c r="AB1852" s="4"/>
      <c r="AD1852" s="4"/>
      <c r="AE1852" s="4"/>
      <c r="AF1852" s="4"/>
      <c r="AH1852" s="4"/>
      <c r="AJ1852" s="4"/>
      <c r="AK1852" s="4"/>
      <c r="AL1852" s="4"/>
      <c r="AN1852" s="4"/>
      <c r="AO1852" s="4"/>
      <c r="AP1852" s="4"/>
      <c r="AQ1852" s="4"/>
      <c r="AR1852" s="4"/>
      <c r="AS1852" s="4"/>
      <c r="AT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K1852" s="4"/>
    </row>
    <row r="1853" spans="1:63" x14ac:dyDescent="0.3">
      <c r="A1853" s="103"/>
      <c r="B1853" s="103"/>
      <c r="C1853" s="103"/>
      <c r="D1853" s="208"/>
      <c r="F1853" s="178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U1853" s="4"/>
      <c r="V1853" s="4"/>
      <c r="W1853" s="4"/>
      <c r="X1853" s="4"/>
      <c r="Y1853" s="4"/>
      <c r="Z1853" s="4"/>
      <c r="AA1853" s="4"/>
      <c r="AB1853" s="4"/>
      <c r="AD1853" s="4"/>
      <c r="AE1853" s="4"/>
      <c r="AF1853" s="4"/>
      <c r="AH1853" s="4"/>
      <c r="AJ1853" s="4"/>
      <c r="AK1853" s="4"/>
      <c r="AL1853" s="4"/>
      <c r="AN1853" s="4"/>
      <c r="AO1853" s="4"/>
      <c r="AP1853" s="4"/>
      <c r="AQ1853" s="4"/>
      <c r="AR1853" s="4"/>
      <c r="AS1853" s="4"/>
      <c r="AT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K1853" s="4"/>
    </row>
    <row r="1854" spans="1:63" x14ac:dyDescent="0.3">
      <c r="A1854" s="103"/>
      <c r="B1854" s="103"/>
      <c r="C1854" s="103"/>
      <c r="D1854" s="208"/>
      <c r="F1854" s="178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U1854" s="4"/>
      <c r="V1854" s="4"/>
      <c r="W1854" s="4"/>
      <c r="X1854" s="4"/>
      <c r="Y1854" s="4"/>
      <c r="Z1854" s="4"/>
      <c r="AA1854" s="4"/>
      <c r="AB1854" s="4"/>
      <c r="AD1854" s="4"/>
      <c r="AE1854" s="4"/>
      <c r="AF1854" s="4"/>
      <c r="AH1854" s="4"/>
      <c r="AJ1854" s="4"/>
      <c r="AK1854" s="4"/>
      <c r="AL1854" s="4"/>
      <c r="AN1854" s="4"/>
      <c r="AO1854" s="4"/>
      <c r="AP1854" s="4"/>
      <c r="AQ1854" s="4"/>
      <c r="AR1854" s="4"/>
      <c r="AS1854" s="4"/>
      <c r="AT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K1854" s="4"/>
    </row>
    <row r="1855" spans="1:63" x14ac:dyDescent="0.3">
      <c r="A1855" s="103"/>
      <c r="B1855" s="103"/>
      <c r="C1855" s="103"/>
      <c r="D1855" s="208"/>
      <c r="F1855" s="178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U1855" s="4"/>
      <c r="V1855" s="4"/>
      <c r="W1855" s="4"/>
      <c r="X1855" s="4"/>
      <c r="Y1855" s="4"/>
      <c r="Z1855" s="4"/>
      <c r="AA1855" s="4"/>
      <c r="AB1855" s="4"/>
      <c r="AD1855" s="4"/>
      <c r="AE1855" s="4"/>
      <c r="AF1855" s="4"/>
      <c r="AH1855" s="4"/>
      <c r="AJ1855" s="4"/>
      <c r="AK1855" s="4"/>
      <c r="AL1855" s="4"/>
      <c r="AN1855" s="4"/>
      <c r="AO1855" s="4"/>
      <c r="AP1855" s="4"/>
      <c r="AQ1855" s="4"/>
      <c r="AR1855" s="4"/>
      <c r="AS1855" s="4"/>
      <c r="AT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K1855" s="4"/>
    </row>
    <row r="1856" spans="1:63" x14ac:dyDescent="0.3">
      <c r="A1856" s="103"/>
      <c r="B1856" s="103"/>
      <c r="C1856" s="103"/>
      <c r="D1856" s="208"/>
      <c r="F1856" s="178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U1856" s="4"/>
      <c r="V1856" s="4"/>
      <c r="W1856" s="4"/>
      <c r="X1856" s="4"/>
      <c r="Y1856" s="4"/>
      <c r="Z1856" s="4"/>
      <c r="AA1856" s="4"/>
      <c r="AB1856" s="4"/>
      <c r="AD1856" s="4"/>
      <c r="AE1856" s="4"/>
      <c r="AF1856" s="4"/>
      <c r="AH1856" s="4"/>
      <c r="AJ1856" s="4"/>
      <c r="AK1856" s="4"/>
      <c r="AL1856" s="4"/>
      <c r="AN1856" s="4"/>
      <c r="AO1856" s="4"/>
      <c r="AP1856" s="4"/>
      <c r="AQ1856" s="4"/>
      <c r="AR1856" s="4"/>
      <c r="AS1856" s="4"/>
      <c r="AT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K1856" s="4"/>
    </row>
    <row r="1857" spans="1:63" x14ac:dyDescent="0.3">
      <c r="A1857" s="103"/>
      <c r="B1857" s="103"/>
      <c r="C1857" s="103"/>
      <c r="D1857" s="208"/>
      <c r="F1857" s="178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U1857" s="4"/>
      <c r="V1857" s="4"/>
      <c r="W1857" s="4"/>
      <c r="X1857" s="4"/>
      <c r="Y1857" s="4"/>
      <c r="Z1857" s="4"/>
      <c r="AA1857" s="4"/>
      <c r="AB1857" s="4"/>
      <c r="AD1857" s="4"/>
      <c r="AE1857" s="4"/>
      <c r="AF1857" s="4"/>
      <c r="AH1857" s="4"/>
      <c r="AJ1857" s="4"/>
      <c r="AK1857" s="4"/>
      <c r="AL1857" s="4"/>
      <c r="AN1857" s="4"/>
      <c r="AO1857" s="4"/>
      <c r="AP1857" s="4"/>
      <c r="AQ1857" s="4"/>
      <c r="AR1857" s="4"/>
      <c r="AS1857" s="4"/>
      <c r="AT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K1857" s="4"/>
    </row>
    <row r="1858" spans="1:63" x14ac:dyDescent="0.3">
      <c r="A1858" s="103"/>
      <c r="B1858" s="103"/>
      <c r="C1858" s="103"/>
      <c r="D1858" s="208"/>
      <c r="F1858" s="178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U1858" s="4"/>
      <c r="V1858" s="4"/>
      <c r="W1858" s="4"/>
      <c r="X1858" s="4"/>
      <c r="Y1858" s="4"/>
      <c r="Z1858" s="4"/>
      <c r="AA1858" s="4"/>
      <c r="AB1858" s="4"/>
      <c r="AD1858" s="4"/>
      <c r="AE1858" s="4"/>
      <c r="AF1858" s="4"/>
      <c r="AH1858" s="4"/>
      <c r="AJ1858" s="4"/>
      <c r="AK1858" s="4"/>
      <c r="AL1858" s="4"/>
      <c r="AN1858" s="4"/>
      <c r="AO1858" s="4"/>
      <c r="AP1858" s="4"/>
      <c r="AQ1858" s="4"/>
      <c r="AR1858" s="4"/>
      <c r="AS1858" s="4"/>
      <c r="AT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K1858" s="4"/>
    </row>
    <row r="1859" spans="1:63" x14ac:dyDescent="0.3">
      <c r="A1859" s="103"/>
      <c r="B1859" s="103"/>
      <c r="C1859" s="103"/>
      <c r="D1859" s="208"/>
      <c r="F1859" s="178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U1859" s="4"/>
      <c r="V1859" s="4"/>
      <c r="W1859" s="4"/>
      <c r="X1859" s="4"/>
      <c r="Y1859" s="4"/>
      <c r="Z1859" s="4"/>
      <c r="AA1859" s="4"/>
      <c r="AB1859" s="4"/>
      <c r="AD1859" s="4"/>
      <c r="AE1859" s="4"/>
      <c r="AF1859" s="4"/>
      <c r="AH1859" s="4"/>
      <c r="AJ1859" s="4"/>
      <c r="AK1859" s="4"/>
      <c r="AL1859" s="4"/>
      <c r="AN1859" s="4"/>
      <c r="AO1859" s="4"/>
      <c r="AP1859" s="4"/>
      <c r="AQ1859" s="4"/>
      <c r="AR1859" s="4"/>
      <c r="AS1859" s="4"/>
      <c r="AT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K1859" s="4"/>
    </row>
    <row r="1860" spans="1:63" x14ac:dyDescent="0.3">
      <c r="A1860" s="103"/>
      <c r="B1860" s="103"/>
      <c r="C1860" s="103"/>
      <c r="D1860" s="208"/>
      <c r="F1860" s="178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U1860" s="4"/>
      <c r="V1860" s="4"/>
      <c r="W1860" s="4"/>
      <c r="X1860" s="4"/>
      <c r="Y1860" s="4"/>
      <c r="Z1860" s="4"/>
      <c r="AA1860" s="4"/>
      <c r="AB1860" s="4"/>
      <c r="AD1860" s="4"/>
      <c r="AE1860" s="4"/>
      <c r="AF1860" s="4"/>
      <c r="AH1860" s="4"/>
      <c r="AJ1860" s="4"/>
      <c r="AK1860" s="4"/>
      <c r="AL1860" s="4"/>
      <c r="AN1860" s="4"/>
      <c r="AO1860" s="4"/>
      <c r="AP1860" s="4"/>
      <c r="AQ1860" s="4"/>
      <c r="AR1860" s="4"/>
      <c r="AS1860" s="4"/>
      <c r="AT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K1860" s="4"/>
    </row>
    <row r="1861" spans="1:63" x14ac:dyDescent="0.3">
      <c r="A1861" s="103"/>
      <c r="B1861" s="103"/>
      <c r="C1861" s="103"/>
      <c r="D1861" s="208"/>
      <c r="F1861" s="178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U1861" s="4"/>
      <c r="V1861" s="4"/>
      <c r="W1861" s="4"/>
      <c r="X1861" s="4"/>
      <c r="Y1861" s="4"/>
      <c r="Z1861" s="4"/>
      <c r="AA1861" s="4"/>
      <c r="AB1861" s="4"/>
      <c r="AD1861" s="4"/>
      <c r="AE1861" s="4"/>
      <c r="AF1861" s="4"/>
      <c r="AH1861" s="4"/>
      <c r="AJ1861" s="4"/>
      <c r="AK1861" s="4"/>
      <c r="AL1861" s="4"/>
      <c r="AN1861" s="4"/>
      <c r="AO1861" s="4"/>
      <c r="AP1861" s="4"/>
      <c r="AQ1861" s="4"/>
      <c r="AR1861" s="4"/>
      <c r="AS1861" s="4"/>
      <c r="AT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K1861" s="4"/>
    </row>
    <row r="1862" spans="1:63" x14ac:dyDescent="0.3">
      <c r="A1862" s="103"/>
      <c r="B1862" s="103"/>
      <c r="C1862" s="103"/>
      <c r="D1862" s="208"/>
      <c r="F1862" s="178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U1862" s="4"/>
      <c r="V1862" s="4"/>
      <c r="W1862" s="4"/>
      <c r="X1862" s="4"/>
      <c r="Y1862" s="4"/>
      <c r="Z1862" s="4"/>
      <c r="AA1862" s="4"/>
      <c r="AB1862" s="4"/>
      <c r="AD1862" s="4"/>
      <c r="AE1862" s="4"/>
      <c r="AF1862" s="4"/>
      <c r="AH1862" s="4"/>
      <c r="AJ1862" s="4"/>
      <c r="AK1862" s="4"/>
      <c r="AL1862" s="4"/>
      <c r="AN1862" s="4"/>
      <c r="AO1862" s="4"/>
      <c r="AP1862" s="4"/>
      <c r="AQ1862" s="4"/>
      <c r="AR1862" s="4"/>
      <c r="AS1862" s="4"/>
      <c r="AT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K1862" s="4"/>
    </row>
    <row r="1863" spans="1:63" x14ac:dyDescent="0.3">
      <c r="A1863" s="103"/>
      <c r="B1863" s="103"/>
      <c r="C1863" s="103"/>
      <c r="D1863" s="208"/>
      <c r="F1863" s="178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U1863" s="4"/>
      <c r="V1863" s="4"/>
      <c r="W1863" s="4"/>
      <c r="X1863" s="4"/>
      <c r="Y1863" s="4"/>
      <c r="Z1863" s="4"/>
      <c r="AA1863" s="4"/>
      <c r="AB1863" s="4"/>
      <c r="AD1863" s="4"/>
      <c r="AE1863" s="4"/>
      <c r="AF1863" s="4"/>
      <c r="AH1863" s="4"/>
      <c r="AJ1863" s="4"/>
      <c r="AK1863" s="4"/>
      <c r="AL1863" s="4"/>
      <c r="AN1863" s="4"/>
      <c r="AO1863" s="4"/>
      <c r="AP1863" s="4"/>
      <c r="AQ1863" s="4"/>
      <c r="AR1863" s="4"/>
      <c r="AS1863" s="4"/>
      <c r="AT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K1863" s="4"/>
    </row>
    <row r="1864" spans="1:63" x14ac:dyDescent="0.3">
      <c r="A1864" s="103"/>
      <c r="B1864" s="103"/>
      <c r="C1864" s="103"/>
      <c r="D1864" s="208"/>
      <c r="F1864" s="178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U1864" s="4"/>
      <c r="V1864" s="4"/>
      <c r="W1864" s="4"/>
      <c r="X1864" s="4"/>
      <c r="Y1864" s="4"/>
      <c r="Z1864" s="4"/>
      <c r="AA1864" s="4"/>
      <c r="AB1864" s="4"/>
      <c r="AD1864" s="4"/>
      <c r="AE1864" s="4"/>
      <c r="AF1864" s="4"/>
      <c r="AH1864" s="4"/>
      <c r="AJ1864" s="4"/>
      <c r="AK1864" s="4"/>
      <c r="AL1864" s="4"/>
      <c r="AN1864" s="4"/>
      <c r="AO1864" s="4"/>
      <c r="AP1864" s="4"/>
      <c r="AQ1864" s="4"/>
      <c r="AR1864" s="4"/>
      <c r="AS1864" s="4"/>
      <c r="AT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K1864" s="4"/>
    </row>
    <row r="1865" spans="1:63" x14ac:dyDescent="0.3">
      <c r="A1865" s="103"/>
      <c r="B1865" s="103"/>
      <c r="C1865" s="103"/>
      <c r="D1865" s="208"/>
      <c r="F1865" s="178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U1865" s="4"/>
      <c r="V1865" s="4"/>
      <c r="W1865" s="4"/>
      <c r="X1865" s="4"/>
      <c r="Y1865" s="4"/>
      <c r="Z1865" s="4"/>
      <c r="AA1865" s="4"/>
      <c r="AB1865" s="4"/>
      <c r="AD1865" s="4"/>
      <c r="AE1865" s="4"/>
      <c r="AF1865" s="4"/>
      <c r="AH1865" s="4"/>
      <c r="AJ1865" s="4"/>
      <c r="AK1865" s="4"/>
      <c r="AL1865" s="4"/>
      <c r="AN1865" s="4"/>
      <c r="AO1865" s="4"/>
      <c r="AP1865" s="4"/>
      <c r="AQ1865" s="4"/>
      <c r="AR1865" s="4"/>
      <c r="AS1865" s="4"/>
      <c r="AT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K1865" s="4"/>
    </row>
    <row r="1866" spans="1:63" x14ac:dyDescent="0.3">
      <c r="A1866" s="103"/>
      <c r="B1866" s="103"/>
      <c r="C1866" s="103"/>
      <c r="D1866" s="208"/>
      <c r="F1866" s="178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U1866" s="4"/>
      <c r="V1866" s="4"/>
      <c r="W1866" s="4"/>
      <c r="X1866" s="4"/>
      <c r="Y1866" s="4"/>
      <c r="Z1866" s="4"/>
      <c r="AA1866" s="4"/>
      <c r="AB1866" s="4"/>
      <c r="AD1866" s="4"/>
      <c r="AE1866" s="4"/>
      <c r="AF1866" s="4"/>
      <c r="AH1866" s="4"/>
      <c r="AJ1866" s="4"/>
      <c r="AK1866" s="4"/>
      <c r="AL1866" s="4"/>
      <c r="AN1866" s="4"/>
      <c r="AO1866" s="4"/>
      <c r="AP1866" s="4"/>
      <c r="AQ1866" s="4"/>
      <c r="AR1866" s="4"/>
      <c r="AS1866" s="4"/>
      <c r="AT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K1866" s="4"/>
    </row>
    <row r="1867" spans="1:63" x14ac:dyDescent="0.3">
      <c r="A1867" s="103"/>
      <c r="B1867" s="103"/>
      <c r="C1867" s="103"/>
      <c r="D1867" s="208"/>
      <c r="F1867" s="178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U1867" s="4"/>
      <c r="V1867" s="4"/>
      <c r="W1867" s="4"/>
      <c r="X1867" s="4"/>
      <c r="Y1867" s="4"/>
      <c r="Z1867" s="4"/>
      <c r="AA1867" s="4"/>
      <c r="AB1867" s="4"/>
      <c r="AD1867" s="4"/>
      <c r="AE1867" s="4"/>
      <c r="AF1867" s="4"/>
      <c r="AH1867" s="4"/>
      <c r="AJ1867" s="4"/>
      <c r="AK1867" s="4"/>
      <c r="AL1867" s="4"/>
      <c r="AN1867" s="4"/>
      <c r="AO1867" s="4"/>
      <c r="AP1867" s="4"/>
      <c r="AQ1867" s="4"/>
      <c r="AR1867" s="4"/>
      <c r="AS1867" s="4"/>
      <c r="AT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K1867" s="4"/>
    </row>
    <row r="1868" spans="1:63" x14ac:dyDescent="0.3">
      <c r="A1868" s="103"/>
      <c r="B1868" s="103"/>
      <c r="C1868" s="103"/>
      <c r="D1868" s="208"/>
      <c r="F1868" s="178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U1868" s="4"/>
      <c r="V1868" s="4"/>
      <c r="W1868" s="4"/>
      <c r="X1868" s="4"/>
      <c r="Y1868" s="4"/>
      <c r="Z1868" s="4"/>
      <c r="AA1868" s="4"/>
      <c r="AB1868" s="4"/>
      <c r="AD1868" s="4"/>
      <c r="AE1868" s="4"/>
      <c r="AF1868" s="4"/>
      <c r="AH1868" s="4"/>
      <c r="AJ1868" s="4"/>
      <c r="AK1868" s="4"/>
      <c r="AL1868" s="4"/>
      <c r="AN1868" s="4"/>
      <c r="AO1868" s="4"/>
      <c r="AP1868" s="4"/>
      <c r="AQ1868" s="4"/>
      <c r="AR1868" s="4"/>
      <c r="AS1868" s="4"/>
      <c r="AT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K1868" s="4"/>
    </row>
    <row r="1869" spans="1:63" x14ac:dyDescent="0.3">
      <c r="A1869" s="103"/>
      <c r="B1869" s="103"/>
      <c r="C1869" s="103"/>
      <c r="D1869" s="208"/>
      <c r="F1869" s="178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U1869" s="4"/>
      <c r="V1869" s="4"/>
      <c r="W1869" s="4"/>
      <c r="X1869" s="4"/>
      <c r="Y1869" s="4"/>
      <c r="Z1869" s="4"/>
      <c r="AA1869" s="4"/>
      <c r="AB1869" s="4"/>
      <c r="AD1869" s="4"/>
      <c r="AE1869" s="4"/>
      <c r="AF1869" s="4"/>
      <c r="AH1869" s="4"/>
      <c r="AJ1869" s="4"/>
      <c r="AK1869" s="4"/>
      <c r="AL1869" s="4"/>
      <c r="AN1869" s="4"/>
      <c r="AO1869" s="4"/>
      <c r="AP1869" s="4"/>
      <c r="AQ1869" s="4"/>
      <c r="AR1869" s="4"/>
      <c r="AS1869" s="4"/>
      <c r="AT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K1869" s="4"/>
    </row>
    <row r="1870" spans="1:63" x14ac:dyDescent="0.3">
      <c r="A1870" s="103"/>
      <c r="B1870" s="103"/>
      <c r="C1870" s="103"/>
      <c r="D1870" s="208"/>
      <c r="F1870" s="178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U1870" s="4"/>
      <c r="V1870" s="4"/>
      <c r="W1870" s="4"/>
      <c r="X1870" s="4"/>
      <c r="Y1870" s="4"/>
      <c r="Z1870" s="4"/>
      <c r="AA1870" s="4"/>
      <c r="AB1870" s="4"/>
      <c r="AD1870" s="4"/>
      <c r="AE1870" s="4"/>
      <c r="AF1870" s="4"/>
      <c r="AH1870" s="4"/>
      <c r="AJ1870" s="4"/>
      <c r="AK1870" s="4"/>
      <c r="AL1870" s="4"/>
      <c r="AN1870" s="4"/>
      <c r="AO1870" s="4"/>
      <c r="AP1870" s="4"/>
      <c r="AQ1870" s="4"/>
      <c r="AR1870" s="4"/>
      <c r="AS1870" s="4"/>
      <c r="AT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K1870" s="4"/>
    </row>
    <row r="1871" spans="1:63" x14ac:dyDescent="0.3">
      <c r="A1871" s="103"/>
      <c r="B1871" s="103"/>
      <c r="C1871" s="103"/>
      <c r="D1871" s="208"/>
      <c r="F1871" s="178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U1871" s="4"/>
      <c r="V1871" s="4"/>
      <c r="W1871" s="4"/>
      <c r="X1871" s="4"/>
      <c r="Y1871" s="4"/>
      <c r="Z1871" s="4"/>
      <c r="AA1871" s="4"/>
      <c r="AB1871" s="4"/>
      <c r="AD1871" s="4"/>
      <c r="AE1871" s="4"/>
      <c r="AF1871" s="4"/>
      <c r="AH1871" s="4"/>
      <c r="AJ1871" s="4"/>
      <c r="AK1871" s="4"/>
      <c r="AL1871" s="4"/>
      <c r="AN1871" s="4"/>
      <c r="AO1871" s="4"/>
      <c r="AP1871" s="4"/>
      <c r="AQ1871" s="4"/>
      <c r="AR1871" s="4"/>
      <c r="AS1871" s="4"/>
      <c r="AT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K1871" s="4"/>
    </row>
    <row r="1872" spans="1:63" x14ac:dyDescent="0.3">
      <c r="A1872" s="103"/>
      <c r="B1872" s="103"/>
      <c r="C1872" s="103"/>
      <c r="D1872" s="208"/>
      <c r="F1872" s="178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U1872" s="4"/>
      <c r="V1872" s="4"/>
      <c r="W1872" s="4"/>
      <c r="X1872" s="4"/>
      <c r="Y1872" s="4"/>
      <c r="Z1872" s="4"/>
      <c r="AA1872" s="4"/>
      <c r="AB1872" s="4"/>
      <c r="AD1872" s="4"/>
      <c r="AE1872" s="4"/>
      <c r="AF1872" s="4"/>
      <c r="AH1872" s="4"/>
      <c r="AJ1872" s="4"/>
      <c r="AK1872" s="4"/>
      <c r="AL1872" s="4"/>
      <c r="AN1872" s="4"/>
      <c r="AO1872" s="4"/>
      <c r="AP1872" s="4"/>
      <c r="AQ1872" s="4"/>
      <c r="AR1872" s="4"/>
      <c r="AS1872" s="4"/>
      <c r="AT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K1872" s="4"/>
    </row>
    <row r="1873" spans="1:63" x14ac:dyDescent="0.3">
      <c r="A1873" s="103"/>
      <c r="B1873" s="103"/>
      <c r="C1873" s="103"/>
      <c r="D1873" s="208"/>
      <c r="F1873" s="178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U1873" s="4"/>
      <c r="V1873" s="4"/>
      <c r="W1873" s="4"/>
      <c r="X1873" s="4"/>
      <c r="Y1873" s="4"/>
      <c r="Z1873" s="4"/>
      <c r="AA1873" s="4"/>
      <c r="AB1873" s="4"/>
      <c r="AD1873" s="4"/>
      <c r="AE1873" s="4"/>
      <c r="AF1873" s="4"/>
      <c r="AH1873" s="4"/>
      <c r="AJ1873" s="4"/>
      <c r="AK1873" s="4"/>
      <c r="AL1873" s="4"/>
      <c r="AN1873" s="4"/>
      <c r="AO1873" s="4"/>
      <c r="AP1873" s="4"/>
      <c r="AQ1873" s="4"/>
      <c r="AR1873" s="4"/>
      <c r="AS1873" s="4"/>
      <c r="AT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K1873" s="4"/>
    </row>
    <row r="1874" spans="1:63" x14ac:dyDescent="0.3">
      <c r="A1874" s="103"/>
      <c r="B1874" s="103"/>
      <c r="C1874" s="103"/>
      <c r="D1874" s="208"/>
      <c r="F1874" s="178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U1874" s="4"/>
      <c r="V1874" s="4"/>
      <c r="W1874" s="4"/>
      <c r="X1874" s="4"/>
      <c r="Y1874" s="4"/>
      <c r="Z1874" s="4"/>
      <c r="AA1874" s="4"/>
      <c r="AB1874" s="4"/>
      <c r="AD1874" s="4"/>
      <c r="AE1874" s="4"/>
      <c r="AF1874" s="4"/>
      <c r="AH1874" s="4"/>
      <c r="AJ1874" s="4"/>
      <c r="AK1874" s="4"/>
      <c r="AL1874" s="4"/>
      <c r="AN1874" s="4"/>
      <c r="AO1874" s="4"/>
      <c r="AP1874" s="4"/>
      <c r="AQ1874" s="4"/>
      <c r="AR1874" s="4"/>
      <c r="AS1874" s="4"/>
      <c r="AT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K1874" s="4"/>
    </row>
    <row r="1875" spans="1:63" x14ac:dyDescent="0.3">
      <c r="A1875" s="103"/>
      <c r="B1875" s="103"/>
      <c r="C1875" s="103"/>
      <c r="D1875" s="208"/>
      <c r="F1875" s="178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U1875" s="4"/>
      <c r="V1875" s="4"/>
      <c r="W1875" s="4"/>
      <c r="X1875" s="4"/>
      <c r="Y1875" s="4"/>
      <c r="Z1875" s="4"/>
      <c r="AA1875" s="4"/>
      <c r="AB1875" s="4"/>
      <c r="AD1875" s="4"/>
      <c r="AE1875" s="4"/>
      <c r="AF1875" s="4"/>
      <c r="AH1875" s="4"/>
      <c r="AJ1875" s="4"/>
      <c r="AK1875" s="4"/>
      <c r="AL1875" s="4"/>
      <c r="AN1875" s="4"/>
      <c r="AO1875" s="4"/>
      <c r="AP1875" s="4"/>
      <c r="AQ1875" s="4"/>
      <c r="AR1875" s="4"/>
      <c r="AS1875" s="4"/>
      <c r="AT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K1875" s="4"/>
    </row>
    <row r="1876" spans="1:63" x14ac:dyDescent="0.3">
      <c r="A1876" s="103"/>
      <c r="B1876" s="103"/>
      <c r="C1876" s="103"/>
      <c r="D1876" s="208"/>
      <c r="F1876" s="178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U1876" s="4"/>
      <c r="V1876" s="4"/>
      <c r="W1876" s="4"/>
      <c r="X1876" s="4"/>
      <c r="Y1876" s="4"/>
      <c r="Z1876" s="4"/>
      <c r="AA1876" s="4"/>
      <c r="AB1876" s="4"/>
      <c r="AD1876" s="4"/>
      <c r="AE1876" s="4"/>
      <c r="AF1876" s="4"/>
      <c r="AH1876" s="4"/>
      <c r="AJ1876" s="4"/>
      <c r="AK1876" s="4"/>
      <c r="AL1876" s="4"/>
      <c r="AN1876" s="4"/>
      <c r="AO1876" s="4"/>
      <c r="AP1876" s="4"/>
      <c r="AQ1876" s="4"/>
      <c r="AR1876" s="4"/>
      <c r="AS1876" s="4"/>
      <c r="AT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K1876" s="4"/>
    </row>
    <row r="1877" spans="1:63" x14ac:dyDescent="0.3">
      <c r="A1877" s="103"/>
      <c r="B1877" s="103"/>
      <c r="C1877" s="103"/>
      <c r="D1877" s="208"/>
      <c r="F1877" s="178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U1877" s="4"/>
      <c r="V1877" s="4"/>
      <c r="W1877" s="4"/>
      <c r="X1877" s="4"/>
      <c r="Y1877" s="4"/>
      <c r="Z1877" s="4"/>
      <c r="AA1877" s="4"/>
      <c r="AB1877" s="4"/>
      <c r="AD1877" s="4"/>
      <c r="AE1877" s="4"/>
      <c r="AF1877" s="4"/>
      <c r="AH1877" s="4"/>
      <c r="AJ1877" s="4"/>
      <c r="AK1877" s="4"/>
      <c r="AL1877" s="4"/>
      <c r="AN1877" s="4"/>
      <c r="AO1877" s="4"/>
      <c r="AP1877" s="4"/>
      <c r="AQ1877" s="4"/>
      <c r="AR1877" s="4"/>
      <c r="AS1877" s="4"/>
      <c r="AT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K1877" s="4"/>
    </row>
    <row r="1878" spans="1:63" x14ac:dyDescent="0.3">
      <c r="A1878" s="103"/>
      <c r="B1878" s="103"/>
      <c r="C1878" s="103"/>
      <c r="D1878" s="208"/>
      <c r="F1878" s="178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U1878" s="4"/>
      <c r="V1878" s="4"/>
      <c r="W1878" s="4"/>
      <c r="X1878" s="4"/>
      <c r="Y1878" s="4"/>
      <c r="Z1878" s="4"/>
      <c r="AA1878" s="4"/>
      <c r="AB1878" s="4"/>
      <c r="AD1878" s="4"/>
      <c r="AE1878" s="4"/>
      <c r="AF1878" s="4"/>
      <c r="AH1878" s="4"/>
      <c r="AJ1878" s="4"/>
      <c r="AK1878" s="4"/>
      <c r="AL1878" s="4"/>
      <c r="AN1878" s="4"/>
      <c r="AO1878" s="4"/>
      <c r="AP1878" s="4"/>
      <c r="AQ1878" s="4"/>
      <c r="AR1878" s="4"/>
      <c r="AS1878" s="4"/>
      <c r="AT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K1878" s="4"/>
    </row>
    <row r="1879" spans="1:63" x14ac:dyDescent="0.3">
      <c r="A1879" s="103"/>
      <c r="B1879" s="103"/>
      <c r="C1879" s="103"/>
      <c r="D1879" s="208"/>
      <c r="F1879" s="178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U1879" s="4"/>
      <c r="V1879" s="4"/>
      <c r="W1879" s="4"/>
      <c r="X1879" s="4"/>
      <c r="Y1879" s="4"/>
      <c r="Z1879" s="4"/>
      <c r="AA1879" s="4"/>
      <c r="AB1879" s="4"/>
      <c r="AD1879" s="4"/>
      <c r="AE1879" s="4"/>
      <c r="AF1879" s="4"/>
      <c r="AH1879" s="4"/>
      <c r="AJ1879" s="4"/>
      <c r="AK1879" s="4"/>
      <c r="AL1879" s="4"/>
      <c r="AN1879" s="4"/>
      <c r="AO1879" s="4"/>
      <c r="AP1879" s="4"/>
      <c r="AQ1879" s="4"/>
      <c r="AR1879" s="4"/>
      <c r="AS1879" s="4"/>
      <c r="AT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K1879" s="4"/>
    </row>
    <row r="1880" spans="1:63" x14ac:dyDescent="0.3">
      <c r="A1880" s="103"/>
      <c r="B1880" s="103"/>
      <c r="C1880" s="103"/>
      <c r="D1880" s="208"/>
      <c r="F1880" s="178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U1880" s="4"/>
      <c r="V1880" s="4"/>
      <c r="W1880" s="4"/>
      <c r="X1880" s="4"/>
      <c r="Y1880" s="4"/>
      <c r="Z1880" s="4"/>
      <c r="AA1880" s="4"/>
      <c r="AB1880" s="4"/>
      <c r="AD1880" s="4"/>
      <c r="AE1880" s="4"/>
      <c r="AF1880" s="4"/>
      <c r="AH1880" s="4"/>
      <c r="AJ1880" s="4"/>
      <c r="AK1880" s="4"/>
      <c r="AL1880" s="4"/>
      <c r="AN1880" s="4"/>
      <c r="AO1880" s="4"/>
      <c r="AP1880" s="4"/>
      <c r="AQ1880" s="4"/>
      <c r="AR1880" s="4"/>
      <c r="AS1880" s="4"/>
      <c r="AT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K1880" s="4"/>
    </row>
    <row r="1881" spans="1:63" x14ac:dyDescent="0.3">
      <c r="A1881" s="103"/>
      <c r="B1881" s="103"/>
      <c r="C1881" s="103"/>
      <c r="D1881" s="208"/>
      <c r="F1881" s="178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U1881" s="4"/>
      <c r="V1881" s="4"/>
      <c r="W1881" s="4"/>
      <c r="X1881" s="4"/>
      <c r="Y1881" s="4"/>
      <c r="Z1881" s="4"/>
      <c r="AA1881" s="4"/>
      <c r="AB1881" s="4"/>
      <c r="AD1881" s="4"/>
      <c r="AE1881" s="4"/>
      <c r="AF1881" s="4"/>
      <c r="AH1881" s="4"/>
      <c r="AJ1881" s="4"/>
      <c r="AK1881" s="4"/>
      <c r="AL1881" s="4"/>
      <c r="AN1881" s="4"/>
      <c r="AO1881" s="4"/>
      <c r="AP1881" s="4"/>
      <c r="AQ1881" s="4"/>
      <c r="AR1881" s="4"/>
      <c r="AS1881" s="4"/>
      <c r="AT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K1881" s="4"/>
    </row>
    <row r="1882" spans="1:63" x14ac:dyDescent="0.3">
      <c r="A1882" s="103"/>
      <c r="B1882" s="103"/>
      <c r="C1882" s="103"/>
      <c r="D1882" s="208"/>
      <c r="F1882" s="178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U1882" s="4"/>
      <c r="V1882" s="4"/>
      <c r="W1882" s="4"/>
      <c r="X1882" s="4"/>
      <c r="Y1882" s="4"/>
      <c r="Z1882" s="4"/>
      <c r="AA1882" s="4"/>
      <c r="AB1882" s="4"/>
      <c r="AD1882" s="4"/>
      <c r="AE1882" s="4"/>
      <c r="AF1882" s="4"/>
      <c r="AH1882" s="4"/>
      <c r="AJ1882" s="4"/>
      <c r="AK1882" s="4"/>
      <c r="AL1882" s="4"/>
      <c r="AN1882" s="4"/>
      <c r="AO1882" s="4"/>
      <c r="AP1882" s="4"/>
      <c r="AQ1882" s="4"/>
      <c r="AR1882" s="4"/>
      <c r="AS1882" s="4"/>
      <c r="AT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K1882" s="4"/>
    </row>
    <row r="1883" spans="1:63" x14ac:dyDescent="0.3">
      <c r="A1883" s="103"/>
      <c r="B1883" s="103"/>
      <c r="C1883" s="103"/>
      <c r="D1883" s="208"/>
      <c r="F1883" s="178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U1883" s="4"/>
      <c r="V1883" s="4"/>
      <c r="W1883" s="4"/>
      <c r="X1883" s="4"/>
      <c r="Y1883" s="4"/>
      <c r="Z1883" s="4"/>
      <c r="AA1883" s="4"/>
      <c r="AB1883" s="4"/>
      <c r="AD1883" s="4"/>
      <c r="AE1883" s="4"/>
      <c r="AF1883" s="4"/>
      <c r="AH1883" s="4"/>
      <c r="AJ1883" s="4"/>
      <c r="AK1883" s="4"/>
      <c r="AL1883" s="4"/>
      <c r="AN1883" s="4"/>
      <c r="AO1883" s="4"/>
      <c r="AP1883" s="4"/>
      <c r="AQ1883" s="4"/>
      <c r="AR1883" s="4"/>
      <c r="AS1883" s="4"/>
      <c r="AT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K1883" s="4"/>
    </row>
    <row r="1884" spans="1:63" x14ac:dyDescent="0.3">
      <c r="A1884" s="103"/>
      <c r="B1884" s="103"/>
      <c r="C1884" s="103"/>
      <c r="D1884" s="208"/>
      <c r="F1884" s="178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U1884" s="4"/>
      <c r="V1884" s="4"/>
      <c r="W1884" s="4"/>
      <c r="X1884" s="4"/>
      <c r="Y1884" s="4"/>
      <c r="Z1884" s="4"/>
      <c r="AA1884" s="4"/>
      <c r="AB1884" s="4"/>
      <c r="AD1884" s="4"/>
      <c r="AE1884" s="4"/>
      <c r="AF1884" s="4"/>
      <c r="AH1884" s="4"/>
      <c r="AJ1884" s="4"/>
      <c r="AK1884" s="4"/>
      <c r="AL1884" s="4"/>
      <c r="AN1884" s="4"/>
      <c r="AO1884" s="4"/>
      <c r="AP1884" s="4"/>
      <c r="AQ1884" s="4"/>
      <c r="AR1884" s="4"/>
      <c r="AS1884" s="4"/>
      <c r="AT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K1884" s="4"/>
    </row>
    <row r="1885" spans="1:63" x14ac:dyDescent="0.3">
      <c r="A1885" s="103"/>
      <c r="B1885" s="103"/>
      <c r="C1885" s="103"/>
      <c r="D1885" s="208"/>
      <c r="F1885" s="178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U1885" s="4"/>
      <c r="V1885" s="4"/>
      <c r="W1885" s="4"/>
      <c r="X1885" s="4"/>
      <c r="Y1885" s="4"/>
      <c r="Z1885" s="4"/>
      <c r="AA1885" s="4"/>
      <c r="AB1885" s="4"/>
      <c r="AD1885" s="4"/>
      <c r="AE1885" s="4"/>
      <c r="AF1885" s="4"/>
      <c r="AH1885" s="4"/>
      <c r="AJ1885" s="4"/>
      <c r="AK1885" s="4"/>
      <c r="AL1885" s="4"/>
      <c r="AN1885" s="4"/>
      <c r="AO1885" s="4"/>
      <c r="AP1885" s="4"/>
      <c r="AQ1885" s="4"/>
      <c r="AR1885" s="4"/>
      <c r="AS1885" s="4"/>
      <c r="AT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K1885" s="4"/>
    </row>
    <row r="1886" spans="1:63" x14ac:dyDescent="0.3">
      <c r="A1886" s="103"/>
      <c r="B1886" s="103"/>
      <c r="C1886" s="103"/>
      <c r="D1886" s="208"/>
      <c r="F1886" s="178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U1886" s="4"/>
      <c r="V1886" s="4"/>
      <c r="W1886" s="4"/>
      <c r="X1886" s="4"/>
      <c r="Y1886" s="4"/>
      <c r="Z1886" s="4"/>
      <c r="AA1886" s="4"/>
      <c r="AB1886" s="4"/>
      <c r="AD1886" s="4"/>
      <c r="AE1886" s="4"/>
      <c r="AF1886" s="4"/>
      <c r="AH1886" s="4"/>
      <c r="AJ1886" s="4"/>
      <c r="AK1886" s="4"/>
      <c r="AL1886" s="4"/>
      <c r="AN1886" s="4"/>
      <c r="AO1886" s="4"/>
      <c r="AP1886" s="4"/>
      <c r="AQ1886" s="4"/>
      <c r="AR1886" s="4"/>
      <c r="AS1886" s="4"/>
      <c r="AT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K1886" s="4"/>
    </row>
    <row r="1887" spans="1:63" x14ac:dyDescent="0.3">
      <c r="A1887" s="103"/>
      <c r="B1887" s="103"/>
      <c r="C1887" s="103"/>
      <c r="D1887" s="208"/>
      <c r="F1887" s="178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U1887" s="4"/>
      <c r="V1887" s="4"/>
      <c r="W1887" s="4"/>
      <c r="X1887" s="4"/>
      <c r="Y1887" s="4"/>
      <c r="Z1887" s="4"/>
      <c r="AA1887" s="4"/>
      <c r="AB1887" s="4"/>
      <c r="AD1887" s="4"/>
      <c r="AE1887" s="4"/>
      <c r="AF1887" s="4"/>
      <c r="AH1887" s="4"/>
      <c r="AJ1887" s="4"/>
      <c r="AK1887" s="4"/>
      <c r="AL1887" s="4"/>
      <c r="AN1887" s="4"/>
      <c r="AO1887" s="4"/>
      <c r="AP1887" s="4"/>
      <c r="AQ1887" s="4"/>
      <c r="AR1887" s="4"/>
      <c r="AS1887" s="4"/>
      <c r="AT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K1887" s="4"/>
    </row>
    <row r="1888" spans="1:63" x14ac:dyDescent="0.3">
      <c r="A1888" s="103"/>
      <c r="B1888" s="103"/>
      <c r="C1888" s="103"/>
      <c r="D1888" s="208"/>
      <c r="F1888" s="178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U1888" s="4"/>
      <c r="V1888" s="4"/>
      <c r="W1888" s="4"/>
      <c r="X1888" s="4"/>
      <c r="Y1888" s="4"/>
      <c r="Z1888" s="4"/>
      <c r="AA1888" s="4"/>
      <c r="AB1888" s="4"/>
      <c r="AD1888" s="4"/>
      <c r="AE1888" s="4"/>
      <c r="AF1888" s="4"/>
      <c r="AH1888" s="4"/>
      <c r="AJ1888" s="4"/>
      <c r="AK1888" s="4"/>
      <c r="AL1888" s="4"/>
      <c r="AN1888" s="4"/>
      <c r="AO1888" s="4"/>
      <c r="AP1888" s="4"/>
      <c r="AQ1888" s="4"/>
      <c r="AR1888" s="4"/>
      <c r="AS1888" s="4"/>
      <c r="AT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K1888" s="4"/>
    </row>
    <row r="1889" spans="1:63" x14ac:dyDescent="0.3">
      <c r="A1889" s="103"/>
      <c r="B1889" s="103"/>
      <c r="C1889" s="103"/>
      <c r="D1889" s="208"/>
      <c r="F1889" s="178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U1889" s="4"/>
      <c r="V1889" s="4"/>
      <c r="W1889" s="4"/>
      <c r="X1889" s="4"/>
      <c r="Y1889" s="4"/>
      <c r="Z1889" s="4"/>
      <c r="AA1889" s="4"/>
      <c r="AB1889" s="4"/>
      <c r="AD1889" s="4"/>
      <c r="AE1889" s="4"/>
      <c r="AF1889" s="4"/>
      <c r="AH1889" s="4"/>
      <c r="AJ1889" s="4"/>
      <c r="AK1889" s="4"/>
      <c r="AL1889" s="4"/>
      <c r="AN1889" s="4"/>
      <c r="AO1889" s="4"/>
      <c r="AP1889" s="4"/>
      <c r="AQ1889" s="4"/>
      <c r="AR1889" s="4"/>
      <c r="AS1889" s="4"/>
      <c r="AT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K1889" s="4"/>
    </row>
    <row r="1890" spans="1:63" x14ac:dyDescent="0.3">
      <c r="A1890" s="103"/>
      <c r="B1890" s="103"/>
      <c r="C1890" s="103"/>
      <c r="D1890" s="208"/>
      <c r="F1890" s="178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U1890" s="4"/>
      <c r="V1890" s="4"/>
      <c r="W1890" s="4"/>
      <c r="X1890" s="4"/>
      <c r="Y1890" s="4"/>
      <c r="Z1890" s="4"/>
      <c r="AA1890" s="4"/>
      <c r="AB1890" s="4"/>
      <c r="AD1890" s="4"/>
      <c r="AE1890" s="4"/>
      <c r="AF1890" s="4"/>
      <c r="AH1890" s="4"/>
      <c r="AJ1890" s="4"/>
      <c r="AK1890" s="4"/>
      <c r="AL1890" s="4"/>
      <c r="AN1890" s="4"/>
      <c r="AO1890" s="4"/>
      <c r="AP1890" s="4"/>
      <c r="AQ1890" s="4"/>
      <c r="AR1890" s="4"/>
      <c r="AS1890" s="4"/>
      <c r="AT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K1890" s="4"/>
    </row>
    <row r="1891" spans="1:63" x14ac:dyDescent="0.3">
      <c r="A1891" s="103"/>
      <c r="B1891" s="103"/>
      <c r="C1891" s="103"/>
      <c r="D1891" s="208"/>
      <c r="F1891" s="178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U1891" s="4"/>
      <c r="V1891" s="4"/>
      <c r="W1891" s="4"/>
      <c r="X1891" s="4"/>
      <c r="Y1891" s="4"/>
      <c r="Z1891" s="4"/>
      <c r="AA1891" s="4"/>
      <c r="AB1891" s="4"/>
      <c r="AD1891" s="4"/>
      <c r="AE1891" s="4"/>
      <c r="AF1891" s="4"/>
      <c r="AH1891" s="4"/>
      <c r="AJ1891" s="4"/>
      <c r="AK1891" s="4"/>
      <c r="AL1891" s="4"/>
      <c r="AN1891" s="4"/>
      <c r="AO1891" s="4"/>
      <c r="AP1891" s="4"/>
      <c r="AQ1891" s="4"/>
      <c r="AR1891" s="4"/>
      <c r="AS1891" s="4"/>
      <c r="AT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K1891" s="4"/>
    </row>
    <row r="1892" spans="1:63" x14ac:dyDescent="0.3">
      <c r="A1892" s="103"/>
      <c r="B1892" s="103"/>
      <c r="C1892" s="103"/>
      <c r="D1892" s="208"/>
      <c r="F1892" s="178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U1892" s="4"/>
      <c r="V1892" s="4"/>
      <c r="W1892" s="4"/>
      <c r="X1892" s="4"/>
      <c r="Y1892" s="4"/>
      <c r="Z1892" s="4"/>
      <c r="AA1892" s="4"/>
      <c r="AB1892" s="4"/>
      <c r="AD1892" s="4"/>
      <c r="AE1892" s="4"/>
      <c r="AF1892" s="4"/>
      <c r="AH1892" s="4"/>
      <c r="AJ1892" s="4"/>
      <c r="AK1892" s="4"/>
      <c r="AL1892" s="4"/>
      <c r="AN1892" s="4"/>
      <c r="AO1892" s="4"/>
      <c r="AP1892" s="4"/>
      <c r="AQ1892" s="4"/>
      <c r="AR1892" s="4"/>
      <c r="AS1892" s="4"/>
      <c r="AT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K1892" s="4"/>
    </row>
    <row r="1893" spans="1:63" x14ac:dyDescent="0.3">
      <c r="A1893" s="103"/>
      <c r="B1893" s="103"/>
      <c r="C1893" s="103"/>
      <c r="D1893" s="208"/>
      <c r="F1893" s="178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U1893" s="4"/>
      <c r="V1893" s="4"/>
      <c r="W1893" s="4"/>
      <c r="X1893" s="4"/>
      <c r="Y1893" s="4"/>
      <c r="Z1893" s="4"/>
      <c r="AA1893" s="4"/>
      <c r="AB1893" s="4"/>
      <c r="AD1893" s="4"/>
      <c r="AE1893" s="4"/>
      <c r="AF1893" s="4"/>
      <c r="AH1893" s="4"/>
      <c r="AJ1893" s="4"/>
      <c r="AK1893" s="4"/>
      <c r="AL1893" s="4"/>
      <c r="AN1893" s="4"/>
      <c r="AO1893" s="4"/>
      <c r="AP1893" s="4"/>
      <c r="AQ1893" s="4"/>
      <c r="AR1893" s="4"/>
      <c r="AS1893" s="4"/>
      <c r="AT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K1893" s="4"/>
    </row>
    <row r="1894" spans="1:63" x14ac:dyDescent="0.3">
      <c r="A1894" s="103"/>
      <c r="B1894" s="103"/>
      <c r="C1894" s="103"/>
      <c r="D1894" s="208"/>
      <c r="F1894" s="178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U1894" s="4"/>
      <c r="V1894" s="4"/>
      <c r="W1894" s="4"/>
      <c r="X1894" s="4"/>
      <c r="Y1894" s="4"/>
      <c r="Z1894" s="4"/>
      <c r="AA1894" s="4"/>
      <c r="AB1894" s="4"/>
      <c r="AD1894" s="4"/>
      <c r="AE1894" s="4"/>
      <c r="AF1894" s="4"/>
      <c r="AH1894" s="4"/>
      <c r="AJ1894" s="4"/>
      <c r="AK1894" s="4"/>
      <c r="AL1894" s="4"/>
      <c r="AN1894" s="4"/>
      <c r="AO1894" s="4"/>
      <c r="AP1894" s="4"/>
      <c r="AQ1894" s="4"/>
      <c r="AR1894" s="4"/>
      <c r="AS1894" s="4"/>
      <c r="AT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K1894" s="4"/>
    </row>
    <row r="1895" spans="1:63" x14ac:dyDescent="0.3">
      <c r="A1895" s="103"/>
      <c r="B1895" s="103"/>
      <c r="C1895" s="103"/>
      <c r="D1895" s="208"/>
      <c r="F1895" s="178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U1895" s="4"/>
      <c r="V1895" s="4"/>
      <c r="W1895" s="4"/>
      <c r="X1895" s="4"/>
      <c r="Y1895" s="4"/>
      <c r="Z1895" s="4"/>
      <c r="AA1895" s="4"/>
      <c r="AB1895" s="4"/>
      <c r="AD1895" s="4"/>
      <c r="AE1895" s="4"/>
      <c r="AF1895" s="4"/>
      <c r="AH1895" s="4"/>
      <c r="AJ1895" s="4"/>
      <c r="AK1895" s="4"/>
      <c r="AL1895" s="4"/>
      <c r="AN1895" s="4"/>
      <c r="AO1895" s="4"/>
      <c r="AP1895" s="4"/>
      <c r="AQ1895" s="4"/>
      <c r="AR1895" s="4"/>
      <c r="AS1895" s="4"/>
      <c r="AT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K1895" s="4"/>
    </row>
    <row r="1896" spans="1:63" x14ac:dyDescent="0.3">
      <c r="A1896" s="103"/>
      <c r="B1896" s="103"/>
      <c r="C1896" s="103"/>
      <c r="D1896" s="208"/>
      <c r="F1896" s="178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U1896" s="4"/>
      <c r="V1896" s="4"/>
      <c r="W1896" s="4"/>
      <c r="X1896" s="4"/>
      <c r="Y1896" s="4"/>
      <c r="Z1896" s="4"/>
      <c r="AA1896" s="4"/>
      <c r="AB1896" s="4"/>
      <c r="AD1896" s="4"/>
      <c r="AE1896" s="4"/>
      <c r="AF1896" s="4"/>
      <c r="AH1896" s="4"/>
      <c r="AJ1896" s="4"/>
      <c r="AK1896" s="4"/>
      <c r="AL1896" s="4"/>
      <c r="AN1896" s="4"/>
      <c r="AO1896" s="4"/>
      <c r="AP1896" s="4"/>
      <c r="AQ1896" s="4"/>
      <c r="AR1896" s="4"/>
      <c r="AS1896" s="4"/>
      <c r="AT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K1896" s="4"/>
    </row>
    <row r="1897" spans="1:63" x14ac:dyDescent="0.3">
      <c r="A1897" s="103"/>
      <c r="B1897" s="103"/>
      <c r="C1897" s="103"/>
      <c r="D1897" s="208"/>
      <c r="F1897" s="178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U1897" s="4"/>
      <c r="V1897" s="4"/>
      <c r="W1897" s="4"/>
      <c r="X1897" s="4"/>
      <c r="Y1897" s="4"/>
      <c r="Z1897" s="4"/>
      <c r="AA1897" s="4"/>
      <c r="AB1897" s="4"/>
      <c r="AD1897" s="4"/>
      <c r="AE1897" s="4"/>
      <c r="AF1897" s="4"/>
      <c r="AH1897" s="4"/>
      <c r="AJ1897" s="4"/>
      <c r="AK1897" s="4"/>
      <c r="AL1897" s="4"/>
      <c r="AN1897" s="4"/>
      <c r="AO1897" s="4"/>
      <c r="AP1897" s="4"/>
      <c r="AQ1897" s="4"/>
      <c r="AR1897" s="4"/>
      <c r="AS1897" s="4"/>
      <c r="AT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K1897" s="4"/>
    </row>
    <row r="1898" spans="1:63" x14ac:dyDescent="0.3">
      <c r="A1898" s="103"/>
      <c r="B1898" s="103"/>
      <c r="C1898" s="103"/>
      <c r="D1898" s="208"/>
      <c r="F1898" s="178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U1898" s="4"/>
      <c r="V1898" s="4"/>
      <c r="W1898" s="4"/>
      <c r="X1898" s="4"/>
      <c r="Y1898" s="4"/>
      <c r="Z1898" s="4"/>
      <c r="AA1898" s="4"/>
      <c r="AB1898" s="4"/>
      <c r="AD1898" s="4"/>
      <c r="AE1898" s="4"/>
      <c r="AF1898" s="4"/>
      <c r="AH1898" s="4"/>
      <c r="AJ1898" s="4"/>
      <c r="AK1898" s="4"/>
      <c r="AL1898" s="4"/>
      <c r="AN1898" s="4"/>
      <c r="AO1898" s="4"/>
      <c r="AP1898" s="4"/>
      <c r="AQ1898" s="4"/>
      <c r="AR1898" s="4"/>
      <c r="AS1898" s="4"/>
      <c r="AT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K1898" s="4"/>
    </row>
    <row r="1899" spans="1:63" x14ac:dyDescent="0.3">
      <c r="A1899" s="103"/>
      <c r="B1899" s="103"/>
      <c r="C1899" s="103"/>
      <c r="D1899" s="208"/>
      <c r="F1899" s="178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U1899" s="4"/>
      <c r="V1899" s="4"/>
      <c r="W1899" s="4"/>
      <c r="X1899" s="4"/>
      <c r="Y1899" s="4"/>
      <c r="Z1899" s="4"/>
      <c r="AA1899" s="4"/>
      <c r="AB1899" s="4"/>
      <c r="AD1899" s="4"/>
      <c r="AE1899" s="4"/>
      <c r="AF1899" s="4"/>
      <c r="AH1899" s="4"/>
      <c r="AJ1899" s="4"/>
      <c r="AK1899" s="4"/>
      <c r="AL1899" s="4"/>
      <c r="AN1899" s="4"/>
      <c r="AO1899" s="4"/>
      <c r="AP1899" s="4"/>
      <c r="AQ1899" s="4"/>
      <c r="AR1899" s="4"/>
      <c r="AS1899" s="4"/>
      <c r="AT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K1899" s="4"/>
    </row>
    <row r="1900" spans="1:63" x14ac:dyDescent="0.3">
      <c r="A1900" s="103"/>
      <c r="B1900" s="103"/>
      <c r="C1900" s="103"/>
      <c r="D1900" s="208"/>
      <c r="F1900" s="178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U1900" s="4"/>
      <c r="V1900" s="4"/>
      <c r="W1900" s="4"/>
      <c r="X1900" s="4"/>
      <c r="Y1900" s="4"/>
      <c r="Z1900" s="4"/>
      <c r="AA1900" s="4"/>
      <c r="AB1900" s="4"/>
      <c r="AD1900" s="4"/>
      <c r="AE1900" s="4"/>
      <c r="AF1900" s="4"/>
      <c r="AH1900" s="4"/>
      <c r="AJ1900" s="4"/>
      <c r="AK1900" s="4"/>
      <c r="AL1900" s="4"/>
      <c r="AN1900" s="4"/>
      <c r="AO1900" s="4"/>
      <c r="AP1900" s="4"/>
      <c r="AQ1900" s="4"/>
      <c r="AR1900" s="4"/>
      <c r="AS1900" s="4"/>
      <c r="AT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K1900" s="4"/>
    </row>
    <row r="1901" spans="1:63" x14ac:dyDescent="0.3">
      <c r="A1901" s="103"/>
      <c r="B1901" s="103"/>
      <c r="C1901" s="103"/>
      <c r="D1901" s="208"/>
      <c r="F1901" s="178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U1901" s="4"/>
      <c r="V1901" s="4"/>
      <c r="W1901" s="4"/>
      <c r="X1901" s="4"/>
      <c r="Y1901" s="4"/>
      <c r="Z1901" s="4"/>
      <c r="AA1901" s="4"/>
      <c r="AB1901" s="4"/>
      <c r="AD1901" s="4"/>
      <c r="AE1901" s="4"/>
      <c r="AF1901" s="4"/>
      <c r="AH1901" s="4"/>
      <c r="AJ1901" s="4"/>
      <c r="AK1901" s="4"/>
      <c r="AL1901" s="4"/>
      <c r="AN1901" s="4"/>
      <c r="AO1901" s="4"/>
      <c r="AP1901" s="4"/>
      <c r="AQ1901" s="4"/>
      <c r="AR1901" s="4"/>
      <c r="AS1901" s="4"/>
      <c r="AT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K1901" s="4"/>
    </row>
    <row r="1902" spans="1:63" x14ac:dyDescent="0.3">
      <c r="A1902" s="103"/>
      <c r="B1902" s="103"/>
      <c r="C1902" s="103"/>
      <c r="D1902" s="208"/>
      <c r="F1902" s="178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U1902" s="4"/>
      <c r="V1902" s="4"/>
      <c r="W1902" s="4"/>
      <c r="X1902" s="4"/>
      <c r="Y1902" s="4"/>
      <c r="Z1902" s="4"/>
      <c r="AA1902" s="4"/>
      <c r="AB1902" s="4"/>
      <c r="AD1902" s="4"/>
      <c r="AE1902" s="4"/>
      <c r="AF1902" s="4"/>
      <c r="AH1902" s="4"/>
      <c r="AJ1902" s="4"/>
      <c r="AK1902" s="4"/>
      <c r="AL1902" s="4"/>
      <c r="AN1902" s="4"/>
      <c r="AO1902" s="4"/>
      <c r="AP1902" s="4"/>
      <c r="AQ1902" s="4"/>
      <c r="AR1902" s="4"/>
      <c r="AS1902" s="4"/>
      <c r="AT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K1902" s="4"/>
    </row>
    <row r="1903" spans="1:63" x14ac:dyDescent="0.3">
      <c r="A1903" s="103"/>
      <c r="B1903" s="103"/>
      <c r="C1903" s="103"/>
      <c r="D1903" s="208"/>
      <c r="F1903" s="178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U1903" s="4"/>
      <c r="V1903" s="4"/>
      <c r="W1903" s="4"/>
      <c r="X1903" s="4"/>
      <c r="Y1903" s="4"/>
      <c r="Z1903" s="4"/>
      <c r="AA1903" s="4"/>
      <c r="AB1903" s="4"/>
      <c r="AD1903" s="4"/>
      <c r="AE1903" s="4"/>
      <c r="AF1903" s="4"/>
      <c r="AH1903" s="4"/>
      <c r="AJ1903" s="4"/>
      <c r="AK1903" s="4"/>
      <c r="AL1903" s="4"/>
      <c r="AN1903" s="4"/>
      <c r="AO1903" s="4"/>
      <c r="AP1903" s="4"/>
      <c r="AQ1903" s="4"/>
      <c r="AR1903" s="4"/>
      <c r="AS1903" s="4"/>
      <c r="AT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K1903" s="4"/>
    </row>
    <row r="1904" spans="1:63" x14ac:dyDescent="0.3">
      <c r="A1904" s="103"/>
      <c r="B1904" s="103"/>
      <c r="C1904" s="103"/>
      <c r="D1904" s="208"/>
      <c r="F1904" s="178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U1904" s="4"/>
      <c r="V1904" s="4"/>
      <c r="W1904" s="4"/>
      <c r="X1904" s="4"/>
      <c r="Y1904" s="4"/>
      <c r="Z1904" s="4"/>
      <c r="AA1904" s="4"/>
      <c r="AB1904" s="4"/>
      <c r="AD1904" s="4"/>
      <c r="AE1904" s="4"/>
      <c r="AF1904" s="4"/>
      <c r="AH1904" s="4"/>
      <c r="AJ1904" s="4"/>
      <c r="AK1904" s="4"/>
      <c r="AL1904" s="4"/>
      <c r="AN1904" s="4"/>
      <c r="AO1904" s="4"/>
      <c r="AP1904" s="4"/>
      <c r="AQ1904" s="4"/>
      <c r="AR1904" s="4"/>
      <c r="AS1904" s="4"/>
      <c r="AT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K1904" s="4"/>
    </row>
    <row r="1905" spans="1:63" x14ac:dyDescent="0.3">
      <c r="A1905" s="103"/>
      <c r="B1905" s="103"/>
      <c r="C1905" s="103"/>
      <c r="D1905" s="208"/>
      <c r="F1905" s="178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U1905" s="4"/>
      <c r="V1905" s="4"/>
      <c r="W1905" s="4"/>
      <c r="X1905" s="4"/>
      <c r="Y1905" s="4"/>
      <c r="Z1905" s="4"/>
      <c r="AA1905" s="4"/>
      <c r="AB1905" s="4"/>
      <c r="AD1905" s="4"/>
      <c r="AE1905" s="4"/>
      <c r="AF1905" s="4"/>
      <c r="AH1905" s="4"/>
      <c r="AJ1905" s="4"/>
      <c r="AK1905" s="4"/>
      <c r="AL1905" s="4"/>
      <c r="AN1905" s="4"/>
      <c r="AO1905" s="4"/>
      <c r="AP1905" s="4"/>
      <c r="AQ1905" s="4"/>
      <c r="AR1905" s="4"/>
      <c r="AS1905" s="4"/>
      <c r="AT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K1905" s="4"/>
    </row>
    <row r="1906" spans="1:63" x14ac:dyDescent="0.3">
      <c r="A1906" s="103"/>
      <c r="B1906" s="103"/>
      <c r="C1906" s="103"/>
      <c r="D1906" s="208"/>
      <c r="F1906" s="178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U1906" s="4"/>
      <c r="V1906" s="4"/>
      <c r="W1906" s="4"/>
      <c r="X1906" s="4"/>
      <c r="Y1906" s="4"/>
      <c r="Z1906" s="4"/>
      <c r="AA1906" s="4"/>
      <c r="AB1906" s="4"/>
      <c r="AD1906" s="4"/>
      <c r="AE1906" s="4"/>
      <c r="AF1906" s="4"/>
      <c r="AH1906" s="4"/>
      <c r="AJ1906" s="4"/>
      <c r="AK1906" s="4"/>
      <c r="AL1906" s="4"/>
      <c r="AN1906" s="4"/>
      <c r="AO1906" s="4"/>
      <c r="AP1906" s="4"/>
      <c r="AQ1906" s="4"/>
      <c r="AR1906" s="4"/>
      <c r="AS1906" s="4"/>
      <c r="AT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K1906" s="4"/>
    </row>
    <row r="1907" spans="1:63" x14ac:dyDescent="0.3">
      <c r="A1907" s="103"/>
      <c r="B1907" s="103"/>
      <c r="C1907" s="103"/>
      <c r="D1907" s="208"/>
      <c r="F1907" s="178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U1907" s="4"/>
      <c r="V1907" s="4"/>
      <c r="W1907" s="4"/>
      <c r="X1907" s="4"/>
      <c r="Y1907" s="4"/>
      <c r="Z1907" s="4"/>
      <c r="AA1907" s="4"/>
      <c r="AB1907" s="4"/>
      <c r="AD1907" s="4"/>
      <c r="AE1907" s="4"/>
      <c r="AF1907" s="4"/>
      <c r="AH1907" s="4"/>
      <c r="AJ1907" s="4"/>
      <c r="AK1907" s="4"/>
      <c r="AL1907" s="4"/>
      <c r="AN1907" s="4"/>
      <c r="AO1907" s="4"/>
      <c r="AP1907" s="4"/>
      <c r="AQ1907" s="4"/>
      <c r="AR1907" s="4"/>
      <c r="AS1907" s="4"/>
      <c r="AT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K1907" s="4"/>
    </row>
    <row r="1908" spans="1:63" x14ac:dyDescent="0.3">
      <c r="A1908" s="103"/>
      <c r="B1908" s="103"/>
      <c r="C1908" s="103"/>
      <c r="D1908" s="208"/>
      <c r="F1908" s="178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U1908" s="4"/>
      <c r="V1908" s="4"/>
      <c r="W1908" s="4"/>
      <c r="X1908" s="4"/>
      <c r="Y1908" s="4"/>
      <c r="Z1908" s="4"/>
      <c r="AA1908" s="4"/>
      <c r="AB1908" s="4"/>
      <c r="AD1908" s="4"/>
      <c r="AE1908" s="4"/>
      <c r="AF1908" s="4"/>
      <c r="AH1908" s="4"/>
      <c r="AJ1908" s="4"/>
      <c r="AK1908" s="4"/>
      <c r="AL1908" s="4"/>
      <c r="AN1908" s="4"/>
      <c r="AO1908" s="4"/>
      <c r="AP1908" s="4"/>
      <c r="AQ1908" s="4"/>
      <c r="AR1908" s="4"/>
      <c r="AS1908" s="4"/>
      <c r="AT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K1908" s="4"/>
    </row>
    <row r="1909" spans="1:63" x14ac:dyDescent="0.3">
      <c r="A1909" s="103"/>
      <c r="B1909" s="103"/>
      <c r="C1909" s="103"/>
      <c r="D1909" s="208"/>
      <c r="F1909" s="178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U1909" s="4"/>
      <c r="V1909" s="4"/>
      <c r="W1909" s="4"/>
      <c r="X1909" s="4"/>
      <c r="Y1909" s="4"/>
      <c r="Z1909" s="4"/>
      <c r="AA1909" s="4"/>
      <c r="AB1909" s="4"/>
      <c r="AD1909" s="4"/>
      <c r="AE1909" s="4"/>
      <c r="AF1909" s="4"/>
      <c r="AH1909" s="4"/>
      <c r="AJ1909" s="4"/>
      <c r="AK1909" s="4"/>
      <c r="AL1909" s="4"/>
      <c r="AN1909" s="4"/>
      <c r="AO1909" s="4"/>
      <c r="AP1909" s="4"/>
      <c r="AQ1909" s="4"/>
      <c r="AR1909" s="4"/>
      <c r="AS1909" s="4"/>
      <c r="AT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K1909" s="4"/>
    </row>
    <row r="1910" spans="1:63" x14ac:dyDescent="0.3">
      <c r="A1910" s="103"/>
      <c r="B1910" s="103"/>
      <c r="C1910" s="103"/>
      <c r="D1910" s="208"/>
      <c r="F1910" s="178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U1910" s="4"/>
      <c r="V1910" s="4"/>
      <c r="W1910" s="4"/>
      <c r="X1910" s="4"/>
      <c r="Y1910" s="4"/>
      <c r="Z1910" s="4"/>
      <c r="AA1910" s="4"/>
      <c r="AB1910" s="4"/>
      <c r="AD1910" s="4"/>
      <c r="AE1910" s="4"/>
      <c r="AF1910" s="4"/>
      <c r="AH1910" s="4"/>
      <c r="AJ1910" s="4"/>
      <c r="AK1910" s="4"/>
      <c r="AL1910" s="4"/>
      <c r="AN1910" s="4"/>
      <c r="AO1910" s="4"/>
      <c r="AP1910" s="4"/>
      <c r="AQ1910" s="4"/>
      <c r="AR1910" s="4"/>
      <c r="AS1910" s="4"/>
      <c r="AT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K1910" s="4"/>
    </row>
    <row r="1911" spans="1:63" x14ac:dyDescent="0.3">
      <c r="A1911" s="103"/>
      <c r="B1911" s="103"/>
      <c r="C1911" s="103"/>
      <c r="D1911" s="208"/>
      <c r="F1911" s="178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U1911" s="4"/>
      <c r="V1911" s="4"/>
      <c r="W1911" s="4"/>
      <c r="X1911" s="4"/>
      <c r="Y1911" s="4"/>
      <c r="Z1911" s="4"/>
      <c r="AA1911" s="4"/>
      <c r="AB1911" s="4"/>
      <c r="AD1911" s="4"/>
      <c r="AE1911" s="4"/>
      <c r="AF1911" s="4"/>
      <c r="AH1911" s="4"/>
      <c r="AJ1911" s="4"/>
      <c r="AK1911" s="4"/>
      <c r="AL1911" s="4"/>
      <c r="AN1911" s="4"/>
      <c r="AO1911" s="4"/>
      <c r="AP1911" s="4"/>
      <c r="AQ1911" s="4"/>
      <c r="AR1911" s="4"/>
      <c r="AS1911" s="4"/>
      <c r="AT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K1911" s="4"/>
    </row>
    <row r="1912" spans="1:63" x14ac:dyDescent="0.3">
      <c r="A1912" s="103"/>
      <c r="B1912" s="103"/>
      <c r="C1912" s="103"/>
      <c r="D1912" s="208"/>
      <c r="F1912" s="178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U1912" s="4"/>
      <c r="V1912" s="4"/>
      <c r="W1912" s="4"/>
      <c r="X1912" s="4"/>
      <c r="Y1912" s="4"/>
      <c r="Z1912" s="4"/>
      <c r="AA1912" s="4"/>
      <c r="AB1912" s="4"/>
      <c r="AD1912" s="4"/>
      <c r="AE1912" s="4"/>
      <c r="AF1912" s="4"/>
      <c r="AH1912" s="4"/>
      <c r="AJ1912" s="4"/>
      <c r="AK1912" s="4"/>
      <c r="AL1912" s="4"/>
      <c r="AN1912" s="4"/>
      <c r="AO1912" s="4"/>
      <c r="AP1912" s="4"/>
      <c r="AQ1912" s="4"/>
      <c r="AR1912" s="4"/>
      <c r="AS1912" s="4"/>
      <c r="AT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K1912" s="4"/>
    </row>
    <row r="1913" spans="1:63" x14ac:dyDescent="0.3">
      <c r="A1913" s="103"/>
      <c r="B1913" s="103"/>
      <c r="C1913" s="103"/>
      <c r="D1913" s="208"/>
      <c r="F1913" s="178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U1913" s="4"/>
      <c r="V1913" s="4"/>
      <c r="W1913" s="4"/>
      <c r="X1913" s="4"/>
      <c r="Y1913" s="4"/>
      <c r="Z1913" s="4"/>
      <c r="AA1913" s="4"/>
      <c r="AB1913" s="4"/>
      <c r="AD1913" s="4"/>
      <c r="AE1913" s="4"/>
      <c r="AF1913" s="4"/>
      <c r="AH1913" s="4"/>
      <c r="AJ1913" s="4"/>
      <c r="AK1913" s="4"/>
      <c r="AL1913" s="4"/>
      <c r="AN1913" s="4"/>
      <c r="AO1913" s="4"/>
      <c r="AP1913" s="4"/>
      <c r="AQ1913" s="4"/>
      <c r="AR1913" s="4"/>
      <c r="AS1913" s="4"/>
      <c r="AT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K1913" s="4"/>
    </row>
    <row r="1914" spans="1:63" x14ac:dyDescent="0.3">
      <c r="A1914" s="103"/>
      <c r="B1914" s="103"/>
      <c r="C1914" s="103"/>
      <c r="D1914" s="208"/>
      <c r="F1914" s="178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U1914" s="4"/>
      <c r="V1914" s="4"/>
      <c r="W1914" s="4"/>
      <c r="X1914" s="4"/>
      <c r="Y1914" s="4"/>
      <c r="Z1914" s="4"/>
      <c r="AA1914" s="4"/>
      <c r="AB1914" s="4"/>
      <c r="AD1914" s="4"/>
      <c r="AE1914" s="4"/>
      <c r="AF1914" s="4"/>
      <c r="AH1914" s="4"/>
      <c r="AJ1914" s="4"/>
      <c r="AK1914" s="4"/>
      <c r="AL1914" s="4"/>
      <c r="AN1914" s="4"/>
      <c r="AO1914" s="4"/>
      <c r="AP1914" s="4"/>
      <c r="AQ1914" s="4"/>
      <c r="AR1914" s="4"/>
      <c r="AS1914" s="4"/>
      <c r="AT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K1914" s="4"/>
    </row>
    <row r="1915" spans="1:63" x14ac:dyDescent="0.3">
      <c r="A1915" s="103"/>
      <c r="B1915" s="103"/>
      <c r="C1915" s="103"/>
      <c r="D1915" s="208"/>
      <c r="F1915" s="178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U1915" s="4"/>
      <c r="V1915" s="4"/>
      <c r="W1915" s="4"/>
      <c r="X1915" s="4"/>
      <c r="Y1915" s="4"/>
      <c r="Z1915" s="4"/>
      <c r="AA1915" s="4"/>
      <c r="AB1915" s="4"/>
      <c r="AD1915" s="4"/>
      <c r="AE1915" s="4"/>
      <c r="AF1915" s="4"/>
      <c r="AH1915" s="4"/>
      <c r="AJ1915" s="4"/>
      <c r="AK1915" s="4"/>
      <c r="AL1915" s="4"/>
      <c r="AN1915" s="4"/>
      <c r="AO1915" s="4"/>
      <c r="AP1915" s="4"/>
      <c r="AQ1915" s="4"/>
      <c r="AR1915" s="4"/>
      <c r="AS1915" s="4"/>
      <c r="AT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K1915" s="4"/>
    </row>
    <row r="1916" spans="1:63" x14ac:dyDescent="0.3">
      <c r="A1916" s="103"/>
      <c r="B1916" s="103"/>
      <c r="C1916" s="103"/>
      <c r="D1916" s="208"/>
      <c r="F1916" s="178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U1916" s="4"/>
      <c r="V1916" s="4"/>
      <c r="W1916" s="4"/>
      <c r="X1916" s="4"/>
      <c r="Y1916" s="4"/>
      <c r="Z1916" s="4"/>
      <c r="AA1916" s="4"/>
      <c r="AB1916" s="4"/>
      <c r="AD1916" s="4"/>
      <c r="AE1916" s="4"/>
      <c r="AF1916" s="4"/>
      <c r="AH1916" s="4"/>
      <c r="AJ1916" s="4"/>
      <c r="AK1916" s="4"/>
      <c r="AL1916" s="4"/>
      <c r="AN1916" s="4"/>
      <c r="AO1916" s="4"/>
      <c r="AP1916" s="4"/>
      <c r="AQ1916" s="4"/>
      <c r="AR1916" s="4"/>
      <c r="AS1916" s="4"/>
      <c r="AT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K1916" s="4"/>
    </row>
    <row r="1917" spans="1:63" x14ac:dyDescent="0.3">
      <c r="A1917" s="103"/>
      <c r="B1917" s="103"/>
      <c r="C1917" s="103"/>
      <c r="D1917" s="208"/>
      <c r="F1917" s="178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U1917" s="4"/>
      <c r="V1917" s="4"/>
      <c r="W1917" s="4"/>
      <c r="X1917" s="4"/>
      <c r="Y1917" s="4"/>
      <c r="Z1917" s="4"/>
      <c r="AA1917" s="4"/>
      <c r="AB1917" s="4"/>
      <c r="AD1917" s="4"/>
      <c r="AE1917" s="4"/>
      <c r="AF1917" s="4"/>
      <c r="AH1917" s="4"/>
      <c r="AJ1917" s="4"/>
      <c r="AK1917" s="4"/>
      <c r="AL1917" s="4"/>
      <c r="AN1917" s="4"/>
      <c r="AO1917" s="4"/>
      <c r="AP1917" s="4"/>
      <c r="AQ1917" s="4"/>
      <c r="AR1917" s="4"/>
      <c r="AS1917" s="4"/>
      <c r="AT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K1917" s="4"/>
    </row>
    <row r="1918" spans="1:63" x14ac:dyDescent="0.3">
      <c r="A1918" s="103"/>
      <c r="B1918" s="103"/>
      <c r="C1918" s="103"/>
      <c r="D1918" s="208"/>
      <c r="F1918" s="178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U1918" s="4"/>
      <c r="V1918" s="4"/>
      <c r="W1918" s="4"/>
      <c r="X1918" s="4"/>
      <c r="Y1918" s="4"/>
      <c r="Z1918" s="4"/>
      <c r="AA1918" s="4"/>
      <c r="AB1918" s="4"/>
      <c r="AD1918" s="4"/>
      <c r="AE1918" s="4"/>
      <c r="AF1918" s="4"/>
      <c r="AH1918" s="4"/>
      <c r="AJ1918" s="4"/>
      <c r="AK1918" s="4"/>
      <c r="AL1918" s="4"/>
      <c r="AN1918" s="4"/>
      <c r="AO1918" s="4"/>
      <c r="AP1918" s="4"/>
      <c r="AQ1918" s="4"/>
      <c r="AR1918" s="4"/>
      <c r="AS1918" s="4"/>
      <c r="AT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K1918" s="4"/>
    </row>
    <row r="1919" spans="1:63" x14ac:dyDescent="0.3">
      <c r="A1919" s="103"/>
      <c r="B1919" s="103"/>
      <c r="C1919" s="103"/>
      <c r="D1919" s="208"/>
      <c r="F1919" s="178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U1919" s="4"/>
      <c r="V1919" s="4"/>
      <c r="W1919" s="4"/>
      <c r="X1919" s="4"/>
      <c r="Y1919" s="4"/>
      <c r="Z1919" s="4"/>
      <c r="AA1919" s="4"/>
      <c r="AB1919" s="4"/>
      <c r="AD1919" s="4"/>
      <c r="AE1919" s="4"/>
      <c r="AF1919" s="4"/>
      <c r="AH1919" s="4"/>
      <c r="AJ1919" s="4"/>
      <c r="AK1919" s="4"/>
      <c r="AL1919" s="4"/>
      <c r="AN1919" s="4"/>
      <c r="AO1919" s="4"/>
      <c r="AP1919" s="4"/>
      <c r="AQ1919" s="4"/>
      <c r="AR1919" s="4"/>
      <c r="AS1919" s="4"/>
      <c r="AT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K1919" s="4"/>
    </row>
    <row r="1920" spans="1:63" x14ac:dyDescent="0.3">
      <c r="A1920" s="103"/>
      <c r="B1920" s="103"/>
      <c r="C1920" s="103"/>
      <c r="D1920" s="208"/>
      <c r="F1920" s="178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U1920" s="4"/>
      <c r="V1920" s="4"/>
      <c r="W1920" s="4"/>
      <c r="X1920" s="4"/>
      <c r="Y1920" s="4"/>
      <c r="Z1920" s="4"/>
      <c r="AA1920" s="4"/>
      <c r="AB1920" s="4"/>
      <c r="AD1920" s="4"/>
      <c r="AE1920" s="4"/>
      <c r="AF1920" s="4"/>
      <c r="AH1920" s="4"/>
      <c r="AJ1920" s="4"/>
      <c r="AK1920" s="4"/>
      <c r="AL1920" s="4"/>
      <c r="AN1920" s="4"/>
      <c r="AO1920" s="4"/>
      <c r="AP1920" s="4"/>
      <c r="AQ1920" s="4"/>
      <c r="AR1920" s="4"/>
      <c r="AS1920" s="4"/>
      <c r="AT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K1920" s="4"/>
    </row>
    <row r="1921" spans="1:63" x14ac:dyDescent="0.3">
      <c r="A1921" s="103"/>
      <c r="B1921" s="103"/>
      <c r="C1921" s="103"/>
      <c r="D1921" s="208"/>
      <c r="F1921" s="178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U1921" s="4"/>
      <c r="V1921" s="4"/>
      <c r="W1921" s="4"/>
      <c r="X1921" s="4"/>
      <c r="Y1921" s="4"/>
      <c r="Z1921" s="4"/>
      <c r="AA1921" s="4"/>
      <c r="AB1921" s="4"/>
      <c r="AD1921" s="4"/>
      <c r="AE1921" s="4"/>
      <c r="AF1921" s="4"/>
      <c r="AH1921" s="4"/>
      <c r="AJ1921" s="4"/>
      <c r="AK1921" s="4"/>
      <c r="AL1921" s="4"/>
      <c r="AN1921" s="4"/>
      <c r="AO1921" s="4"/>
      <c r="AP1921" s="4"/>
      <c r="AQ1921" s="4"/>
      <c r="AR1921" s="4"/>
      <c r="AS1921" s="4"/>
      <c r="AT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K1921" s="4"/>
    </row>
    <row r="1922" spans="1:63" x14ac:dyDescent="0.3">
      <c r="A1922" s="103"/>
      <c r="B1922" s="103"/>
      <c r="C1922" s="103"/>
      <c r="D1922" s="208"/>
      <c r="F1922" s="178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U1922" s="4"/>
      <c r="V1922" s="4"/>
      <c r="W1922" s="4"/>
      <c r="X1922" s="4"/>
      <c r="Y1922" s="4"/>
      <c r="Z1922" s="4"/>
      <c r="AA1922" s="4"/>
      <c r="AB1922" s="4"/>
      <c r="AD1922" s="4"/>
      <c r="AE1922" s="4"/>
      <c r="AF1922" s="4"/>
      <c r="AH1922" s="4"/>
      <c r="AJ1922" s="4"/>
      <c r="AK1922" s="4"/>
      <c r="AL1922" s="4"/>
      <c r="AN1922" s="4"/>
      <c r="AO1922" s="4"/>
      <c r="AP1922" s="4"/>
      <c r="AQ1922" s="4"/>
      <c r="AR1922" s="4"/>
      <c r="AS1922" s="4"/>
      <c r="AT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K1922" s="4"/>
    </row>
    <row r="1923" spans="1:63" x14ac:dyDescent="0.3">
      <c r="A1923" s="103"/>
      <c r="B1923" s="103"/>
      <c r="C1923" s="103"/>
      <c r="D1923" s="208"/>
      <c r="F1923" s="178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U1923" s="4"/>
      <c r="V1923" s="4"/>
      <c r="W1923" s="4"/>
      <c r="X1923" s="4"/>
      <c r="Y1923" s="4"/>
      <c r="Z1923" s="4"/>
      <c r="AA1923" s="4"/>
      <c r="AB1923" s="4"/>
      <c r="AD1923" s="4"/>
      <c r="AE1923" s="4"/>
      <c r="AF1923" s="4"/>
      <c r="AH1923" s="4"/>
      <c r="AJ1923" s="4"/>
      <c r="AK1923" s="4"/>
      <c r="AL1923" s="4"/>
      <c r="AN1923" s="4"/>
      <c r="AO1923" s="4"/>
      <c r="AP1923" s="4"/>
      <c r="AQ1923" s="4"/>
      <c r="AR1923" s="4"/>
      <c r="AS1923" s="4"/>
      <c r="AT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K1923" s="4"/>
    </row>
    <row r="1924" spans="1:63" x14ac:dyDescent="0.3">
      <c r="A1924" s="103"/>
      <c r="B1924" s="103"/>
      <c r="C1924" s="103"/>
      <c r="D1924" s="208"/>
      <c r="F1924" s="178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U1924" s="4"/>
      <c r="V1924" s="4"/>
      <c r="W1924" s="4"/>
      <c r="X1924" s="4"/>
      <c r="Y1924" s="4"/>
      <c r="Z1924" s="4"/>
      <c r="AA1924" s="4"/>
      <c r="AB1924" s="4"/>
      <c r="AD1924" s="4"/>
      <c r="AE1924" s="4"/>
      <c r="AF1924" s="4"/>
      <c r="AH1924" s="4"/>
      <c r="AJ1924" s="4"/>
      <c r="AK1924" s="4"/>
      <c r="AL1924" s="4"/>
      <c r="AN1924" s="4"/>
      <c r="AO1924" s="4"/>
      <c r="AP1924" s="4"/>
      <c r="AQ1924" s="4"/>
      <c r="AR1924" s="4"/>
      <c r="AS1924" s="4"/>
      <c r="AT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K1924" s="4"/>
    </row>
    <row r="1925" spans="1:63" x14ac:dyDescent="0.3">
      <c r="A1925" s="103"/>
      <c r="B1925" s="103"/>
      <c r="C1925" s="103"/>
      <c r="D1925" s="208"/>
      <c r="F1925" s="178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U1925" s="4"/>
      <c r="V1925" s="4"/>
      <c r="W1925" s="4"/>
      <c r="X1925" s="4"/>
      <c r="Y1925" s="4"/>
      <c r="Z1925" s="4"/>
      <c r="AA1925" s="4"/>
      <c r="AB1925" s="4"/>
      <c r="AD1925" s="4"/>
      <c r="AE1925" s="4"/>
      <c r="AF1925" s="4"/>
      <c r="AH1925" s="4"/>
      <c r="AJ1925" s="4"/>
      <c r="AK1925" s="4"/>
      <c r="AL1925" s="4"/>
      <c r="AN1925" s="4"/>
      <c r="AO1925" s="4"/>
      <c r="AP1925" s="4"/>
      <c r="AQ1925" s="4"/>
      <c r="AR1925" s="4"/>
      <c r="AS1925" s="4"/>
      <c r="AT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K1925" s="4"/>
    </row>
    <row r="1926" spans="1:63" x14ac:dyDescent="0.3">
      <c r="A1926" s="103"/>
      <c r="B1926" s="103"/>
      <c r="C1926" s="103"/>
      <c r="D1926" s="208"/>
      <c r="F1926" s="178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U1926" s="4"/>
      <c r="V1926" s="4"/>
      <c r="W1926" s="4"/>
      <c r="X1926" s="4"/>
      <c r="Y1926" s="4"/>
      <c r="Z1926" s="4"/>
      <c r="AA1926" s="4"/>
      <c r="AB1926" s="4"/>
      <c r="AD1926" s="4"/>
      <c r="AE1926" s="4"/>
      <c r="AF1926" s="4"/>
      <c r="AH1926" s="4"/>
      <c r="AJ1926" s="4"/>
      <c r="AK1926" s="4"/>
      <c r="AL1926" s="4"/>
      <c r="AN1926" s="4"/>
      <c r="AO1926" s="4"/>
      <c r="AP1926" s="4"/>
      <c r="AQ1926" s="4"/>
      <c r="AR1926" s="4"/>
      <c r="AS1926" s="4"/>
      <c r="AT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K1926" s="4"/>
    </row>
    <row r="1927" spans="1:63" x14ac:dyDescent="0.3">
      <c r="A1927" s="103"/>
      <c r="B1927" s="103"/>
      <c r="C1927" s="103"/>
      <c r="D1927" s="208"/>
      <c r="F1927" s="178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U1927" s="4"/>
      <c r="V1927" s="4"/>
      <c r="W1927" s="4"/>
      <c r="X1927" s="4"/>
      <c r="Y1927" s="4"/>
      <c r="Z1927" s="4"/>
      <c r="AA1927" s="4"/>
      <c r="AB1927" s="4"/>
      <c r="AD1927" s="4"/>
      <c r="AE1927" s="4"/>
      <c r="AF1927" s="4"/>
      <c r="AH1927" s="4"/>
      <c r="AJ1927" s="4"/>
      <c r="AK1927" s="4"/>
      <c r="AL1927" s="4"/>
      <c r="AN1927" s="4"/>
      <c r="AO1927" s="4"/>
      <c r="AP1927" s="4"/>
      <c r="AQ1927" s="4"/>
      <c r="AR1927" s="4"/>
      <c r="AS1927" s="4"/>
      <c r="AT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K1927" s="4"/>
    </row>
    <row r="1928" spans="1:63" x14ac:dyDescent="0.3">
      <c r="A1928" s="103"/>
      <c r="B1928" s="103"/>
      <c r="C1928" s="103"/>
      <c r="D1928" s="208"/>
      <c r="F1928" s="178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U1928" s="4"/>
      <c r="V1928" s="4"/>
      <c r="W1928" s="4"/>
      <c r="X1928" s="4"/>
      <c r="Y1928" s="4"/>
      <c r="Z1928" s="4"/>
      <c r="AA1928" s="4"/>
      <c r="AB1928" s="4"/>
      <c r="AD1928" s="4"/>
      <c r="AE1928" s="4"/>
      <c r="AF1928" s="4"/>
      <c r="AH1928" s="4"/>
      <c r="AJ1928" s="4"/>
      <c r="AK1928" s="4"/>
      <c r="AL1928" s="4"/>
      <c r="AN1928" s="4"/>
      <c r="AO1928" s="4"/>
      <c r="AP1928" s="4"/>
      <c r="AQ1928" s="4"/>
      <c r="AR1928" s="4"/>
      <c r="AS1928" s="4"/>
      <c r="AT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K1928" s="4"/>
    </row>
    <row r="1929" spans="1:63" x14ac:dyDescent="0.3">
      <c r="A1929" s="103"/>
      <c r="B1929" s="103"/>
      <c r="C1929" s="103"/>
      <c r="D1929" s="208"/>
      <c r="F1929" s="178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U1929" s="4"/>
      <c r="V1929" s="4"/>
      <c r="W1929" s="4"/>
      <c r="X1929" s="4"/>
      <c r="Y1929" s="4"/>
      <c r="Z1929" s="4"/>
      <c r="AA1929" s="4"/>
      <c r="AB1929" s="4"/>
      <c r="AD1929" s="4"/>
      <c r="AE1929" s="4"/>
      <c r="AF1929" s="4"/>
      <c r="AH1929" s="4"/>
      <c r="AJ1929" s="4"/>
      <c r="AK1929" s="4"/>
      <c r="AL1929" s="4"/>
      <c r="AN1929" s="4"/>
      <c r="AO1929" s="4"/>
      <c r="AP1929" s="4"/>
      <c r="AQ1929" s="4"/>
      <c r="AR1929" s="4"/>
      <c r="AS1929" s="4"/>
      <c r="AT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K1929" s="4"/>
    </row>
    <row r="1930" spans="1:63" x14ac:dyDescent="0.3">
      <c r="A1930" s="103"/>
      <c r="B1930" s="103"/>
      <c r="C1930" s="103"/>
      <c r="D1930" s="208"/>
      <c r="F1930" s="178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U1930" s="4"/>
      <c r="V1930" s="4"/>
      <c r="W1930" s="4"/>
      <c r="X1930" s="4"/>
      <c r="Y1930" s="4"/>
      <c r="Z1930" s="4"/>
      <c r="AA1930" s="4"/>
      <c r="AB1930" s="4"/>
      <c r="AD1930" s="4"/>
      <c r="AE1930" s="4"/>
      <c r="AF1930" s="4"/>
      <c r="AH1930" s="4"/>
      <c r="AJ1930" s="4"/>
      <c r="AK1930" s="4"/>
      <c r="AL1930" s="4"/>
      <c r="AN1930" s="4"/>
      <c r="AO1930" s="4"/>
      <c r="AP1930" s="4"/>
      <c r="AQ1930" s="4"/>
      <c r="AR1930" s="4"/>
      <c r="AS1930" s="4"/>
      <c r="AT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K1930" s="4"/>
    </row>
    <row r="1931" spans="1:63" x14ac:dyDescent="0.3">
      <c r="A1931" s="103"/>
      <c r="B1931" s="103"/>
      <c r="C1931" s="103"/>
      <c r="D1931" s="208"/>
      <c r="F1931" s="178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U1931" s="4"/>
      <c r="V1931" s="4"/>
      <c r="W1931" s="4"/>
      <c r="X1931" s="4"/>
      <c r="Y1931" s="4"/>
      <c r="Z1931" s="4"/>
      <c r="AA1931" s="4"/>
      <c r="AB1931" s="4"/>
      <c r="AD1931" s="4"/>
      <c r="AE1931" s="4"/>
      <c r="AF1931" s="4"/>
      <c r="AH1931" s="4"/>
      <c r="AJ1931" s="4"/>
      <c r="AK1931" s="4"/>
      <c r="AL1931" s="4"/>
      <c r="AN1931" s="4"/>
      <c r="AO1931" s="4"/>
      <c r="AP1931" s="4"/>
      <c r="AQ1931" s="4"/>
      <c r="AR1931" s="4"/>
      <c r="AS1931" s="4"/>
      <c r="AT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K1931" s="4"/>
    </row>
    <row r="1932" spans="1:63" x14ac:dyDescent="0.3">
      <c r="A1932" s="103"/>
      <c r="B1932" s="103"/>
      <c r="C1932" s="103"/>
      <c r="D1932" s="208"/>
      <c r="F1932" s="178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U1932" s="4"/>
      <c r="V1932" s="4"/>
      <c r="W1932" s="4"/>
      <c r="X1932" s="4"/>
      <c r="Y1932" s="4"/>
      <c r="Z1932" s="4"/>
      <c r="AA1932" s="4"/>
      <c r="AB1932" s="4"/>
      <c r="AD1932" s="4"/>
      <c r="AE1932" s="4"/>
      <c r="AF1932" s="4"/>
      <c r="AH1932" s="4"/>
      <c r="AJ1932" s="4"/>
      <c r="AK1932" s="4"/>
      <c r="AL1932" s="4"/>
      <c r="AN1932" s="4"/>
      <c r="AO1932" s="4"/>
      <c r="AP1932" s="4"/>
      <c r="AQ1932" s="4"/>
      <c r="AR1932" s="4"/>
      <c r="AS1932" s="4"/>
      <c r="AT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K1932" s="4"/>
    </row>
    <row r="1933" spans="1:63" x14ac:dyDescent="0.3">
      <c r="A1933" s="103"/>
      <c r="B1933" s="103"/>
      <c r="C1933" s="103"/>
      <c r="D1933" s="208"/>
      <c r="F1933" s="178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U1933" s="4"/>
      <c r="V1933" s="4"/>
      <c r="W1933" s="4"/>
      <c r="X1933" s="4"/>
      <c r="Y1933" s="4"/>
      <c r="Z1933" s="4"/>
      <c r="AA1933" s="4"/>
      <c r="AB1933" s="4"/>
      <c r="AD1933" s="4"/>
      <c r="AE1933" s="4"/>
      <c r="AF1933" s="4"/>
      <c r="AH1933" s="4"/>
      <c r="AJ1933" s="4"/>
      <c r="AK1933" s="4"/>
      <c r="AL1933" s="4"/>
      <c r="AN1933" s="4"/>
      <c r="AO1933" s="4"/>
      <c r="AP1933" s="4"/>
      <c r="AQ1933" s="4"/>
      <c r="AR1933" s="4"/>
      <c r="AS1933" s="4"/>
      <c r="AT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K1933" s="4"/>
    </row>
    <row r="1934" spans="1:63" x14ac:dyDescent="0.3">
      <c r="A1934" s="103"/>
      <c r="B1934" s="103"/>
      <c r="C1934" s="103"/>
      <c r="D1934" s="208"/>
      <c r="F1934" s="178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U1934" s="4"/>
      <c r="V1934" s="4"/>
      <c r="W1934" s="4"/>
      <c r="X1934" s="4"/>
      <c r="Y1934" s="4"/>
      <c r="Z1934" s="4"/>
      <c r="AA1934" s="4"/>
      <c r="AB1934" s="4"/>
      <c r="AD1934" s="4"/>
      <c r="AE1934" s="4"/>
      <c r="AF1934" s="4"/>
      <c r="AH1934" s="4"/>
      <c r="AJ1934" s="4"/>
      <c r="AK1934" s="4"/>
      <c r="AL1934" s="4"/>
      <c r="AN1934" s="4"/>
      <c r="AO1934" s="4"/>
      <c r="AP1934" s="4"/>
      <c r="AQ1934" s="4"/>
      <c r="AR1934" s="4"/>
      <c r="AS1934" s="4"/>
      <c r="AT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K1934" s="4"/>
    </row>
    <row r="1935" spans="1:63" x14ac:dyDescent="0.3">
      <c r="A1935" s="103"/>
      <c r="B1935" s="103"/>
      <c r="C1935" s="103"/>
      <c r="D1935" s="208"/>
      <c r="F1935" s="178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U1935" s="4"/>
      <c r="V1935" s="4"/>
      <c r="W1935" s="4"/>
      <c r="X1935" s="4"/>
      <c r="Y1935" s="4"/>
      <c r="Z1935" s="4"/>
      <c r="AA1935" s="4"/>
      <c r="AB1935" s="4"/>
      <c r="AD1935" s="4"/>
      <c r="AE1935" s="4"/>
      <c r="AF1935" s="4"/>
      <c r="AH1935" s="4"/>
      <c r="AJ1935" s="4"/>
      <c r="AK1935" s="4"/>
      <c r="AL1935" s="4"/>
      <c r="AN1935" s="4"/>
      <c r="AO1935" s="4"/>
      <c r="AP1935" s="4"/>
      <c r="AQ1935" s="4"/>
      <c r="AR1935" s="4"/>
      <c r="AS1935" s="4"/>
      <c r="AT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K1935" s="4"/>
    </row>
    <row r="1936" spans="1:63" x14ac:dyDescent="0.3">
      <c r="A1936" s="103"/>
      <c r="B1936" s="103"/>
      <c r="C1936" s="103"/>
      <c r="D1936" s="208"/>
      <c r="F1936" s="178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U1936" s="4"/>
      <c r="V1936" s="4"/>
      <c r="W1936" s="4"/>
      <c r="X1936" s="4"/>
      <c r="Y1936" s="4"/>
      <c r="Z1936" s="4"/>
      <c r="AA1936" s="4"/>
      <c r="AB1936" s="4"/>
      <c r="AD1936" s="4"/>
      <c r="AE1936" s="4"/>
      <c r="AF1936" s="4"/>
      <c r="AH1936" s="4"/>
      <c r="AJ1936" s="4"/>
      <c r="AK1936" s="4"/>
      <c r="AL1936" s="4"/>
      <c r="AN1936" s="4"/>
      <c r="AO1936" s="4"/>
      <c r="AP1936" s="4"/>
      <c r="AQ1936" s="4"/>
      <c r="AR1936" s="4"/>
      <c r="AS1936" s="4"/>
      <c r="AT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K1936" s="4"/>
    </row>
    <row r="1937" spans="1:63" x14ac:dyDescent="0.3">
      <c r="A1937" s="103"/>
      <c r="B1937" s="103"/>
      <c r="C1937" s="103"/>
      <c r="D1937" s="208"/>
      <c r="F1937" s="178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U1937" s="4"/>
      <c r="V1937" s="4"/>
      <c r="W1937" s="4"/>
      <c r="X1937" s="4"/>
      <c r="Y1937" s="4"/>
      <c r="Z1937" s="4"/>
      <c r="AA1937" s="4"/>
      <c r="AB1937" s="4"/>
      <c r="AD1937" s="4"/>
      <c r="AE1937" s="4"/>
      <c r="AF1937" s="4"/>
      <c r="AH1937" s="4"/>
      <c r="AJ1937" s="4"/>
      <c r="AK1937" s="4"/>
      <c r="AL1937" s="4"/>
      <c r="AN1937" s="4"/>
      <c r="AO1937" s="4"/>
      <c r="AP1937" s="4"/>
      <c r="AQ1937" s="4"/>
      <c r="AR1937" s="4"/>
      <c r="AS1937" s="4"/>
      <c r="AT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K1937" s="4"/>
    </row>
    <row r="1938" spans="1:63" x14ac:dyDescent="0.3">
      <c r="A1938" s="103"/>
      <c r="B1938" s="103"/>
      <c r="C1938" s="103"/>
      <c r="D1938" s="208"/>
      <c r="F1938" s="178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U1938" s="4"/>
      <c r="V1938" s="4"/>
      <c r="W1938" s="4"/>
      <c r="X1938" s="4"/>
      <c r="Y1938" s="4"/>
      <c r="Z1938" s="4"/>
      <c r="AA1938" s="4"/>
      <c r="AB1938" s="4"/>
      <c r="AD1938" s="4"/>
      <c r="AE1938" s="4"/>
      <c r="AF1938" s="4"/>
      <c r="AH1938" s="4"/>
      <c r="AJ1938" s="4"/>
      <c r="AK1938" s="4"/>
      <c r="AL1938" s="4"/>
      <c r="AN1938" s="4"/>
      <c r="AO1938" s="4"/>
      <c r="AP1938" s="4"/>
      <c r="AQ1938" s="4"/>
      <c r="AR1938" s="4"/>
      <c r="AS1938" s="4"/>
      <c r="AT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K1938" s="4"/>
    </row>
    <row r="1939" spans="1:63" x14ac:dyDescent="0.3">
      <c r="A1939" s="103"/>
      <c r="B1939" s="103"/>
      <c r="C1939" s="103"/>
      <c r="D1939" s="208"/>
      <c r="F1939" s="178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U1939" s="4"/>
      <c r="V1939" s="4"/>
      <c r="W1939" s="4"/>
      <c r="X1939" s="4"/>
      <c r="Y1939" s="4"/>
      <c r="Z1939" s="4"/>
      <c r="AA1939" s="4"/>
      <c r="AB1939" s="4"/>
      <c r="AD1939" s="4"/>
      <c r="AE1939" s="4"/>
      <c r="AF1939" s="4"/>
      <c r="AH1939" s="4"/>
      <c r="AJ1939" s="4"/>
      <c r="AK1939" s="4"/>
      <c r="AL1939" s="4"/>
      <c r="AN1939" s="4"/>
      <c r="AO1939" s="4"/>
      <c r="AP1939" s="4"/>
      <c r="AQ1939" s="4"/>
      <c r="AR1939" s="4"/>
      <c r="AS1939" s="4"/>
      <c r="AT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K1939" s="4"/>
    </row>
    <row r="1940" spans="1:63" x14ac:dyDescent="0.3">
      <c r="A1940" s="103"/>
      <c r="B1940" s="103"/>
      <c r="C1940" s="103"/>
      <c r="D1940" s="208"/>
      <c r="F1940" s="178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U1940" s="4"/>
      <c r="V1940" s="4"/>
      <c r="W1940" s="4"/>
      <c r="X1940" s="4"/>
      <c r="Y1940" s="4"/>
      <c r="Z1940" s="4"/>
      <c r="AA1940" s="4"/>
      <c r="AB1940" s="4"/>
      <c r="AD1940" s="4"/>
      <c r="AE1940" s="4"/>
      <c r="AF1940" s="4"/>
      <c r="AH1940" s="4"/>
      <c r="AJ1940" s="4"/>
      <c r="AK1940" s="4"/>
      <c r="AL1940" s="4"/>
      <c r="AN1940" s="4"/>
      <c r="AO1940" s="4"/>
      <c r="AP1940" s="4"/>
      <c r="AQ1940" s="4"/>
      <c r="AR1940" s="4"/>
      <c r="AS1940" s="4"/>
      <c r="AT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K1940" s="4"/>
    </row>
    <row r="1941" spans="1:63" x14ac:dyDescent="0.3">
      <c r="A1941" s="103"/>
      <c r="B1941" s="103"/>
      <c r="C1941" s="103"/>
      <c r="D1941" s="208"/>
      <c r="F1941" s="178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U1941" s="4"/>
      <c r="V1941" s="4"/>
      <c r="W1941" s="4"/>
      <c r="X1941" s="4"/>
      <c r="Y1941" s="4"/>
      <c r="Z1941" s="4"/>
      <c r="AA1941" s="4"/>
      <c r="AB1941" s="4"/>
      <c r="AD1941" s="4"/>
      <c r="AE1941" s="4"/>
      <c r="AF1941" s="4"/>
      <c r="AH1941" s="4"/>
      <c r="AJ1941" s="4"/>
      <c r="AK1941" s="4"/>
      <c r="AL1941" s="4"/>
      <c r="AN1941" s="4"/>
      <c r="AO1941" s="4"/>
      <c r="AP1941" s="4"/>
      <c r="AQ1941" s="4"/>
      <c r="AR1941" s="4"/>
      <c r="AS1941" s="4"/>
      <c r="AT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K1941" s="4"/>
    </row>
    <row r="1942" spans="1:63" x14ac:dyDescent="0.3">
      <c r="A1942" s="103"/>
      <c r="B1942" s="103"/>
      <c r="C1942" s="103"/>
      <c r="D1942" s="208"/>
      <c r="F1942" s="178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U1942" s="4"/>
      <c r="V1942" s="4"/>
      <c r="W1942" s="4"/>
      <c r="X1942" s="4"/>
      <c r="Y1942" s="4"/>
      <c r="Z1942" s="4"/>
      <c r="AA1942" s="4"/>
      <c r="AB1942" s="4"/>
      <c r="AD1942" s="4"/>
      <c r="AE1942" s="4"/>
      <c r="AF1942" s="4"/>
      <c r="AH1942" s="4"/>
      <c r="AJ1942" s="4"/>
      <c r="AK1942" s="4"/>
      <c r="AL1942" s="4"/>
      <c r="AN1942" s="4"/>
      <c r="AO1942" s="4"/>
      <c r="AP1942" s="4"/>
      <c r="AQ1942" s="4"/>
      <c r="AR1942" s="4"/>
      <c r="AS1942" s="4"/>
      <c r="AT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K1942" s="4"/>
    </row>
    <row r="1943" spans="1:63" x14ac:dyDescent="0.3">
      <c r="A1943" s="103"/>
      <c r="B1943" s="103"/>
      <c r="C1943" s="103"/>
      <c r="D1943" s="208"/>
      <c r="F1943" s="178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U1943" s="4"/>
      <c r="V1943" s="4"/>
      <c r="W1943" s="4"/>
      <c r="X1943" s="4"/>
      <c r="Y1943" s="4"/>
      <c r="Z1943" s="4"/>
      <c r="AA1943" s="4"/>
      <c r="AB1943" s="4"/>
      <c r="AD1943" s="4"/>
      <c r="AE1943" s="4"/>
      <c r="AF1943" s="4"/>
      <c r="AH1943" s="4"/>
      <c r="AJ1943" s="4"/>
      <c r="AK1943" s="4"/>
      <c r="AL1943" s="4"/>
      <c r="AN1943" s="4"/>
      <c r="AO1943" s="4"/>
      <c r="AP1943" s="4"/>
      <c r="AQ1943" s="4"/>
      <c r="AR1943" s="4"/>
      <c r="AS1943" s="4"/>
      <c r="AT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K1943" s="4"/>
    </row>
    <row r="1944" spans="1:63" x14ac:dyDescent="0.3">
      <c r="A1944" s="103"/>
      <c r="B1944" s="103"/>
      <c r="C1944" s="103"/>
      <c r="D1944" s="208"/>
      <c r="F1944" s="178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U1944" s="4"/>
      <c r="V1944" s="4"/>
      <c r="W1944" s="4"/>
      <c r="X1944" s="4"/>
      <c r="Y1944" s="4"/>
      <c r="Z1944" s="4"/>
      <c r="AA1944" s="4"/>
      <c r="AB1944" s="4"/>
      <c r="AD1944" s="4"/>
      <c r="AE1944" s="4"/>
      <c r="AF1944" s="4"/>
      <c r="AH1944" s="4"/>
      <c r="AJ1944" s="4"/>
      <c r="AK1944" s="4"/>
      <c r="AL1944" s="4"/>
      <c r="AN1944" s="4"/>
      <c r="AO1944" s="4"/>
      <c r="AP1944" s="4"/>
      <c r="AQ1944" s="4"/>
      <c r="AR1944" s="4"/>
      <c r="AS1944" s="4"/>
      <c r="AT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K1944" s="4"/>
    </row>
    <row r="1945" spans="1:63" x14ac:dyDescent="0.3">
      <c r="A1945" s="103"/>
      <c r="B1945" s="103"/>
      <c r="C1945" s="103"/>
      <c r="D1945" s="208"/>
      <c r="F1945" s="178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U1945" s="4"/>
      <c r="V1945" s="4"/>
      <c r="W1945" s="4"/>
      <c r="X1945" s="4"/>
      <c r="Y1945" s="4"/>
      <c r="Z1945" s="4"/>
      <c r="AA1945" s="4"/>
      <c r="AB1945" s="4"/>
      <c r="AD1945" s="4"/>
      <c r="AE1945" s="4"/>
      <c r="AF1945" s="4"/>
      <c r="AH1945" s="4"/>
      <c r="AJ1945" s="4"/>
      <c r="AK1945" s="4"/>
      <c r="AL1945" s="4"/>
      <c r="AN1945" s="4"/>
      <c r="AO1945" s="4"/>
      <c r="AP1945" s="4"/>
      <c r="AQ1945" s="4"/>
      <c r="AR1945" s="4"/>
      <c r="AS1945" s="4"/>
      <c r="AT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K1945" s="4"/>
    </row>
    <row r="1946" spans="1:63" x14ac:dyDescent="0.3">
      <c r="A1946" s="103"/>
      <c r="B1946" s="103"/>
      <c r="C1946" s="103"/>
      <c r="D1946" s="208"/>
      <c r="F1946" s="178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U1946" s="4"/>
      <c r="V1946" s="4"/>
      <c r="W1946" s="4"/>
      <c r="X1946" s="4"/>
      <c r="Y1946" s="4"/>
      <c r="Z1946" s="4"/>
      <c r="AA1946" s="4"/>
      <c r="AB1946" s="4"/>
      <c r="AD1946" s="4"/>
      <c r="AE1946" s="4"/>
      <c r="AF1946" s="4"/>
      <c r="AH1946" s="4"/>
      <c r="AJ1946" s="4"/>
      <c r="AK1946" s="4"/>
      <c r="AL1946" s="4"/>
      <c r="AN1946" s="4"/>
      <c r="AO1946" s="4"/>
      <c r="AP1946" s="4"/>
      <c r="AQ1946" s="4"/>
      <c r="AR1946" s="4"/>
      <c r="AS1946" s="4"/>
      <c r="AT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K1946" s="4"/>
    </row>
    <row r="1947" spans="1:63" x14ac:dyDescent="0.3">
      <c r="A1947" s="103"/>
      <c r="B1947" s="103"/>
      <c r="C1947" s="103"/>
      <c r="D1947" s="208"/>
      <c r="F1947" s="178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U1947" s="4"/>
      <c r="V1947" s="4"/>
      <c r="W1947" s="4"/>
      <c r="X1947" s="4"/>
      <c r="Y1947" s="4"/>
      <c r="Z1947" s="4"/>
      <c r="AA1947" s="4"/>
      <c r="AB1947" s="4"/>
      <c r="AD1947" s="4"/>
      <c r="AE1947" s="4"/>
      <c r="AF1947" s="4"/>
      <c r="AH1947" s="4"/>
      <c r="AJ1947" s="4"/>
      <c r="AK1947" s="4"/>
      <c r="AL1947" s="4"/>
      <c r="AN1947" s="4"/>
      <c r="AO1947" s="4"/>
      <c r="AP1947" s="4"/>
      <c r="AQ1947" s="4"/>
      <c r="AR1947" s="4"/>
      <c r="AS1947" s="4"/>
      <c r="AT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K1947" s="4"/>
    </row>
    <row r="1948" spans="1:63" x14ac:dyDescent="0.3">
      <c r="A1948" s="103"/>
      <c r="B1948" s="103"/>
      <c r="C1948" s="103"/>
      <c r="D1948" s="208"/>
      <c r="F1948" s="178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U1948" s="4"/>
      <c r="V1948" s="4"/>
      <c r="W1948" s="4"/>
      <c r="X1948" s="4"/>
      <c r="Y1948" s="4"/>
      <c r="Z1948" s="4"/>
      <c r="AA1948" s="4"/>
      <c r="AB1948" s="4"/>
      <c r="AD1948" s="4"/>
      <c r="AE1948" s="4"/>
      <c r="AF1948" s="4"/>
      <c r="AH1948" s="4"/>
      <c r="AJ1948" s="4"/>
      <c r="AK1948" s="4"/>
      <c r="AL1948" s="4"/>
      <c r="AN1948" s="4"/>
      <c r="AO1948" s="4"/>
      <c r="AP1948" s="4"/>
      <c r="AQ1948" s="4"/>
      <c r="AR1948" s="4"/>
      <c r="AS1948" s="4"/>
      <c r="AT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K1948" s="4"/>
    </row>
    <row r="1949" spans="1:63" x14ac:dyDescent="0.3">
      <c r="A1949" s="103"/>
      <c r="B1949" s="103"/>
      <c r="C1949" s="103"/>
      <c r="D1949" s="208"/>
      <c r="F1949" s="178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U1949" s="4"/>
      <c r="V1949" s="4"/>
      <c r="W1949" s="4"/>
      <c r="X1949" s="4"/>
      <c r="Y1949" s="4"/>
      <c r="Z1949" s="4"/>
      <c r="AA1949" s="4"/>
      <c r="AB1949" s="4"/>
      <c r="AD1949" s="4"/>
      <c r="AE1949" s="4"/>
      <c r="AF1949" s="4"/>
      <c r="AH1949" s="4"/>
      <c r="AJ1949" s="4"/>
      <c r="AK1949" s="4"/>
      <c r="AL1949" s="4"/>
      <c r="AN1949" s="4"/>
      <c r="AO1949" s="4"/>
      <c r="AP1949" s="4"/>
      <c r="AQ1949" s="4"/>
      <c r="AR1949" s="4"/>
      <c r="AS1949" s="4"/>
      <c r="AT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K1949" s="4"/>
    </row>
    <row r="1950" spans="1:63" x14ac:dyDescent="0.3">
      <c r="A1950" s="103"/>
      <c r="B1950" s="103"/>
      <c r="C1950" s="103"/>
      <c r="D1950" s="208"/>
      <c r="F1950" s="178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U1950" s="4"/>
      <c r="V1950" s="4"/>
      <c r="W1950" s="4"/>
      <c r="X1950" s="4"/>
      <c r="Y1950" s="4"/>
      <c r="Z1950" s="4"/>
      <c r="AA1950" s="4"/>
      <c r="AB1950" s="4"/>
      <c r="AD1950" s="4"/>
      <c r="AE1950" s="4"/>
      <c r="AF1950" s="4"/>
      <c r="AH1950" s="4"/>
      <c r="AJ1950" s="4"/>
      <c r="AK1950" s="4"/>
      <c r="AL1950" s="4"/>
      <c r="AN1950" s="4"/>
      <c r="AO1950" s="4"/>
      <c r="AP1950" s="4"/>
      <c r="AQ1950" s="4"/>
      <c r="AR1950" s="4"/>
      <c r="AS1950" s="4"/>
      <c r="AT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K1950" s="4"/>
    </row>
    <row r="1951" spans="1:63" x14ac:dyDescent="0.3">
      <c r="A1951" s="103"/>
      <c r="B1951" s="103"/>
      <c r="C1951" s="103"/>
      <c r="D1951" s="208"/>
      <c r="F1951" s="178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U1951" s="4"/>
      <c r="V1951" s="4"/>
      <c r="W1951" s="4"/>
      <c r="X1951" s="4"/>
      <c r="Y1951" s="4"/>
      <c r="Z1951" s="4"/>
      <c r="AA1951" s="4"/>
      <c r="AB1951" s="4"/>
      <c r="AD1951" s="4"/>
      <c r="AE1951" s="4"/>
      <c r="AF1951" s="4"/>
      <c r="AH1951" s="4"/>
      <c r="AJ1951" s="4"/>
      <c r="AK1951" s="4"/>
      <c r="AL1951" s="4"/>
      <c r="AN1951" s="4"/>
      <c r="AO1951" s="4"/>
      <c r="AP1951" s="4"/>
      <c r="AQ1951" s="4"/>
      <c r="AR1951" s="4"/>
      <c r="AS1951" s="4"/>
      <c r="AT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K1951" s="4"/>
    </row>
    <row r="1952" spans="1:63" x14ac:dyDescent="0.3">
      <c r="A1952" s="103"/>
      <c r="B1952" s="103"/>
      <c r="C1952" s="103"/>
      <c r="D1952" s="208"/>
      <c r="F1952" s="178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U1952" s="4"/>
      <c r="V1952" s="4"/>
      <c r="W1952" s="4"/>
      <c r="X1952" s="4"/>
      <c r="Y1952" s="4"/>
      <c r="Z1952" s="4"/>
      <c r="AA1952" s="4"/>
      <c r="AB1952" s="4"/>
      <c r="AD1952" s="4"/>
      <c r="AE1952" s="4"/>
      <c r="AF1952" s="4"/>
      <c r="AH1952" s="4"/>
      <c r="AJ1952" s="4"/>
      <c r="AK1952" s="4"/>
      <c r="AL1952" s="4"/>
      <c r="AN1952" s="4"/>
      <c r="AO1952" s="4"/>
      <c r="AP1952" s="4"/>
      <c r="AQ1952" s="4"/>
      <c r="AR1952" s="4"/>
      <c r="AS1952" s="4"/>
      <c r="AT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K1952" s="4"/>
    </row>
    <row r="1953" spans="1:63" x14ac:dyDescent="0.3">
      <c r="A1953" s="103"/>
      <c r="B1953" s="103"/>
      <c r="C1953" s="103"/>
      <c r="D1953" s="208"/>
      <c r="F1953" s="178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U1953" s="4"/>
      <c r="V1953" s="4"/>
      <c r="W1953" s="4"/>
      <c r="X1953" s="4"/>
      <c r="Y1953" s="4"/>
      <c r="Z1953" s="4"/>
      <c r="AA1953" s="4"/>
      <c r="AB1953" s="4"/>
      <c r="AD1953" s="4"/>
      <c r="AE1953" s="4"/>
      <c r="AF1953" s="4"/>
      <c r="AH1953" s="4"/>
      <c r="AJ1953" s="4"/>
      <c r="AK1953" s="4"/>
      <c r="AL1953" s="4"/>
      <c r="AN1953" s="4"/>
      <c r="AO1953" s="4"/>
      <c r="AP1953" s="4"/>
      <c r="AQ1953" s="4"/>
      <c r="AR1953" s="4"/>
      <c r="AS1953" s="4"/>
      <c r="AT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K1953" s="4"/>
    </row>
    <row r="1954" spans="1:63" x14ac:dyDescent="0.3">
      <c r="A1954" s="103"/>
      <c r="B1954" s="103"/>
      <c r="C1954" s="103"/>
      <c r="D1954" s="208"/>
      <c r="F1954" s="178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U1954" s="4"/>
      <c r="V1954" s="4"/>
      <c r="W1954" s="4"/>
      <c r="X1954" s="4"/>
      <c r="Y1954" s="4"/>
      <c r="Z1954" s="4"/>
      <c r="AA1954" s="4"/>
      <c r="AB1954" s="4"/>
      <c r="AD1954" s="4"/>
      <c r="AE1954" s="4"/>
      <c r="AF1954" s="4"/>
      <c r="AH1954" s="4"/>
      <c r="AJ1954" s="4"/>
      <c r="AK1954" s="4"/>
      <c r="AL1954" s="4"/>
      <c r="AN1954" s="4"/>
      <c r="AO1954" s="4"/>
      <c r="AP1954" s="4"/>
      <c r="AQ1954" s="4"/>
      <c r="AR1954" s="4"/>
      <c r="AS1954" s="4"/>
      <c r="AT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K1954" s="4"/>
    </row>
    <row r="1955" spans="1:63" x14ac:dyDescent="0.3">
      <c r="A1955" s="103"/>
      <c r="B1955" s="103"/>
      <c r="C1955" s="103"/>
      <c r="D1955" s="208"/>
      <c r="F1955" s="178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U1955" s="4"/>
      <c r="V1955" s="4"/>
      <c r="W1955" s="4"/>
      <c r="X1955" s="4"/>
      <c r="Y1955" s="4"/>
      <c r="Z1955" s="4"/>
      <c r="AA1955" s="4"/>
      <c r="AB1955" s="4"/>
      <c r="AD1955" s="4"/>
      <c r="AE1955" s="4"/>
      <c r="AF1955" s="4"/>
      <c r="AH1955" s="4"/>
      <c r="AJ1955" s="4"/>
      <c r="AK1955" s="4"/>
      <c r="AL1955" s="4"/>
      <c r="AN1955" s="4"/>
      <c r="AO1955" s="4"/>
      <c r="AP1955" s="4"/>
      <c r="AQ1955" s="4"/>
      <c r="AR1955" s="4"/>
      <c r="AS1955" s="4"/>
      <c r="AT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K1955" s="4"/>
    </row>
    <row r="1956" spans="1:63" x14ac:dyDescent="0.3">
      <c r="A1956" s="103"/>
      <c r="B1956" s="103"/>
      <c r="C1956" s="103"/>
      <c r="D1956" s="208"/>
      <c r="F1956" s="178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U1956" s="4"/>
      <c r="V1956" s="4"/>
      <c r="W1956" s="4"/>
      <c r="X1956" s="4"/>
      <c r="Y1956" s="4"/>
      <c r="Z1956" s="4"/>
      <c r="AA1956" s="4"/>
      <c r="AB1956" s="4"/>
      <c r="AD1956" s="4"/>
      <c r="AE1956" s="4"/>
      <c r="AF1956" s="4"/>
      <c r="AH1956" s="4"/>
      <c r="AJ1956" s="4"/>
      <c r="AK1956" s="4"/>
      <c r="AL1956" s="4"/>
      <c r="AN1956" s="4"/>
      <c r="AO1956" s="4"/>
      <c r="AP1956" s="4"/>
      <c r="AQ1956" s="4"/>
      <c r="AR1956" s="4"/>
      <c r="AS1956" s="4"/>
      <c r="AT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K1956" s="4"/>
    </row>
    <row r="1957" spans="1:63" x14ac:dyDescent="0.3">
      <c r="A1957" s="103"/>
      <c r="B1957" s="103"/>
      <c r="C1957" s="103"/>
      <c r="D1957" s="208"/>
      <c r="F1957" s="178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U1957" s="4"/>
      <c r="V1957" s="4"/>
      <c r="W1957" s="4"/>
      <c r="X1957" s="4"/>
      <c r="Y1957" s="4"/>
      <c r="Z1957" s="4"/>
      <c r="AA1957" s="4"/>
      <c r="AB1957" s="4"/>
      <c r="AD1957" s="4"/>
      <c r="AE1957" s="4"/>
      <c r="AF1957" s="4"/>
      <c r="AH1957" s="4"/>
      <c r="AJ1957" s="4"/>
      <c r="AK1957" s="4"/>
      <c r="AL1957" s="4"/>
      <c r="AN1957" s="4"/>
      <c r="AO1957" s="4"/>
      <c r="AP1957" s="4"/>
      <c r="AQ1957" s="4"/>
      <c r="AR1957" s="4"/>
      <c r="AS1957" s="4"/>
      <c r="AT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K1957" s="4"/>
    </row>
    <row r="1958" spans="1:63" x14ac:dyDescent="0.3">
      <c r="A1958" s="103"/>
      <c r="B1958" s="103"/>
      <c r="C1958" s="103"/>
      <c r="D1958" s="208"/>
      <c r="F1958" s="178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U1958" s="4"/>
      <c r="V1958" s="4"/>
      <c r="W1958" s="4"/>
      <c r="X1958" s="4"/>
      <c r="Y1958" s="4"/>
      <c r="Z1958" s="4"/>
      <c r="AA1958" s="4"/>
      <c r="AB1958" s="4"/>
      <c r="AD1958" s="4"/>
      <c r="AE1958" s="4"/>
      <c r="AF1958" s="4"/>
      <c r="AH1958" s="4"/>
      <c r="AJ1958" s="4"/>
      <c r="AK1958" s="4"/>
      <c r="AL1958" s="4"/>
      <c r="AN1958" s="4"/>
      <c r="AO1958" s="4"/>
      <c r="AP1958" s="4"/>
      <c r="AQ1958" s="4"/>
      <c r="AR1958" s="4"/>
      <c r="AS1958" s="4"/>
      <c r="AT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K1958" s="4"/>
    </row>
    <row r="1959" spans="1:63" x14ac:dyDescent="0.3">
      <c r="A1959" s="103"/>
      <c r="B1959" s="103"/>
      <c r="C1959" s="103"/>
      <c r="D1959" s="208"/>
      <c r="F1959" s="178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U1959" s="4"/>
      <c r="V1959" s="4"/>
      <c r="W1959" s="4"/>
      <c r="X1959" s="4"/>
      <c r="Y1959" s="4"/>
      <c r="Z1959" s="4"/>
      <c r="AA1959" s="4"/>
      <c r="AB1959" s="4"/>
      <c r="AD1959" s="4"/>
      <c r="AE1959" s="4"/>
      <c r="AF1959" s="4"/>
      <c r="AH1959" s="4"/>
      <c r="AJ1959" s="4"/>
      <c r="AK1959" s="4"/>
      <c r="AL1959" s="4"/>
      <c r="AN1959" s="4"/>
      <c r="AO1959" s="4"/>
      <c r="AP1959" s="4"/>
      <c r="AQ1959" s="4"/>
      <c r="AR1959" s="4"/>
      <c r="AS1959" s="4"/>
      <c r="AT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K1959" s="4"/>
    </row>
    <row r="1960" spans="1:63" x14ac:dyDescent="0.3">
      <c r="A1960" s="103"/>
      <c r="B1960" s="103"/>
      <c r="C1960" s="103"/>
      <c r="D1960" s="208"/>
      <c r="F1960" s="178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U1960" s="4"/>
      <c r="V1960" s="4"/>
      <c r="W1960" s="4"/>
      <c r="X1960" s="4"/>
      <c r="Y1960" s="4"/>
      <c r="Z1960" s="4"/>
      <c r="AA1960" s="4"/>
      <c r="AB1960" s="4"/>
      <c r="AD1960" s="4"/>
      <c r="AE1960" s="4"/>
      <c r="AF1960" s="4"/>
      <c r="AH1960" s="4"/>
      <c r="AJ1960" s="4"/>
      <c r="AK1960" s="4"/>
      <c r="AL1960" s="4"/>
      <c r="AN1960" s="4"/>
      <c r="AO1960" s="4"/>
      <c r="AP1960" s="4"/>
      <c r="AQ1960" s="4"/>
      <c r="AR1960" s="4"/>
      <c r="AS1960" s="4"/>
      <c r="AT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K1960" s="4"/>
    </row>
    <row r="1961" spans="1:63" x14ac:dyDescent="0.3">
      <c r="A1961" s="103"/>
      <c r="B1961" s="103"/>
      <c r="C1961" s="103"/>
      <c r="D1961" s="208"/>
      <c r="F1961" s="178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U1961" s="4"/>
      <c r="V1961" s="4"/>
      <c r="W1961" s="4"/>
      <c r="X1961" s="4"/>
      <c r="Y1961" s="4"/>
      <c r="Z1961" s="4"/>
      <c r="AA1961" s="4"/>
      <c r="AB1961" s="4"/>
      <c r="AD1961" s="4"/>
      <c r="AE1961" s="4"/>
      <c r="AF1961" s="4"/>
      <c r="AH1961" s="4"/>
      <c r="AJ1961" s="4"/>
      <c r="AK1961" s="4"/>
      <c r="AL1961" s="4"/>
      <c r="AN1961" s="4"/>
      <c r="AO1961" s="4"/>
      <c r="AP1961" s="4"/>
      <c r="AQ1961" s="4"/>
      <c r="AR1961" s="4"/>
      <c r="AS1961" s="4"/>
      <c r="AT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K1961" s="4"/>
    </row>
    <row r="1962" spans="1:63" x14ac:dyDescent="0.3">
      <c r="A1962" s="103"/>
      <c r="B1962" s="103"/>
      <c r="C1962" s="103"/>
      <c r="D1962" s="208"/>
      <c r="F1962" s="178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U1962" s="4"/>
      <c r="V1962" s="4"/>
      <c r="W1962" s="4"/>
      <c r="X1962" s="4"/>
      <c r="Y1962" s="4"/>
      <c r="Z1962" s="4"/>
      <c r="AA1962" s="4"/>
      <c r="AB1962" s="4"/>
      <c r="AD1962" s="4"/>
      <c r="AE1962" s="4"/>
      <c r="AF1962" s="4"/>
      <c r="AH1962" s="4"/>
      <c r="AJ1962" s="4"/>
      <c r="AK1962" s="4"/>
      <c r="AL1962" s="4"/>
      <c r="AN1962" s="4"/>
      <c r="AO1962" s="4"/>
      <c r="AP1962" s="4"/>
      <c r="AQ1962" s="4"/>
      <c r="AR1962" s="4"/>
      <c r="AS1962" s="4"/>
      <c r="AT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K1962" s="4"/>
    </row>
    <row r="1963" spans="1:63" x14ac:dyDescent="0.3">
      <c r="A1963" s="103"/>
      <c r="B1963" s="103"/>
      <c r="C1963" s="103"/>
      <c r="D1963" s="208"/>
      <c r="F1963" s="178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U1963" s="4"/>
      <c r="V1963" s="4"/>
      <c r="W1963" s="4"/>
      <c r="X1963" s="4"/>
      <c r="Y1963" s="4"/>
      <c r="Z1963" s="4"/>
      <c r="AA1963" s="4"/>
      <c r="AB1963" s="4"/>
      <c r="AD1963" s="4"/>
      <c r="AE1963" s="4"/>
      <c r="AF1963" s="4"/>
      <c r="AH1963" s="4"/>
      <c r="AJ1963" s="4"/>
      <c r="AK1963" s="4"/>
      <c r="AL1963" s="4"/>
      <c r="AN1963" s="4"/>
      <c r="AO1963" s="4"/>
      <c r="AP1963" s="4"/>
      <c r="AQ1963" s="4"/>
      <c r="AR1963" s="4"/>
      <c r="AS1963" s="4"/>
      <c r="AT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K1963" s="4"/>
    </row>
    <row r="1964" spans="1:63" x14ac:dyDescent="0.3">
      <c r="A1964" s="103"/>
      <c r="B1964" s="103"/>
      <c r="C1964" s="103"/>
      <c r="D1964" s="208"/>
      <c r="F1964" s="178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U1964" s="4"/>
      <c r="V1964" s="4"/>
      <c r="W1964" s="4"/>
      <c r="X1964" s="4"/>
      <c r="Y1964" s="4"/>
      <c r="Z1964" s="4"/>
      <c r="AA1964" s="4"/>
      <c r="AB1964" s="4"/>
      <c r="AD1964" s="4"/>
      <c r="AE1964" s="4"/>
      <c r="AF1964" s="4"/>
      <c r="AH1964" s="4"/>
      <c r="AJ1964" s="4"/>
      <c r="AK1964" s="4"/>
      <c r="AL1964" s="4"/>
      <c r="AN1964" s="4"/>
      <c r="AO1964" s="4"/>
      <c r="AP1964" s="4"/>
      <c r="AQ1964" s="4"/>
      <c r="AR1964" s="4"/>
      <c r="AS1964" s="4"/>
      <c r="AT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K1964" s="4"/>
    </row>
    <row r="1965" spans="1:63" x14ac:dyDescent="0.3">
      <c r="A1965" s="103"/>
      <c r="B1965" s="103"/>
      <c r="C1965" s="103"/>
      <c r="D1965" s="208"/>
      <c r="F1965" s="178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U1965" s="4"/>
      <c r="V1965" s="4"/>
      <c r="W1965" s="4"/>
      <c r="X1965" s="4"/>
      <c r="Y1965" s="4"/>
      <c r="Z1965" s="4"/>
      <c r="AA1965" s="4"/>
      <c r="AB1965" s="4"/>
      <c r="AD1965" s="4"/>
      <c r="AE1965" s="4"/>
      <c r="AF1965" s="4"/>
      <c r="AH1965" s="4"/>
      <c r="AJ1965" s="4"/>
      <c r="AK1965" s="4"/>
      <c r="AL1965" s="4"/>
      <c r="AN1965" s="4"/>
      <c r="AO1965" s="4"/>
      <c r="AP1965" s="4"/>
      <c r="AQ1965" s="4"/>
      <c r="AR1965" s="4"/>
      <c r="AS1965" s="4"/>
      <c r="AT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K1965" s="4"/>
    </row>
    <row r="1966" spans="1:63" x14ac:dyDescent="0.3">
      <c r="A1966" s="103"/>
      <c r="B1966" s="103"/>
      <c r="C1966" s="103"/>
      <c r="D1966" s="208"/>
      <c r="F1966" s="178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U1966" s="4"/>
      <c r="V1966" s="4"/>
      <c r="W1966" s="4"/>
      <c r="X1966" s="4"/>
      <c r="Y1966" s="4"/>
      <c r="Z1966" s="4"/>
      <c r="AA1966" s="4"/>
      <c r="AB1966" s="4"/>
      <c r="AD1966" s="4"/>
      <c r="AE1966" s="4"/>
      <c r="AF1966" s="4"/>
      <c r="AH1966" s="4"/>
      <c r="AJ1966" s="4"/>
      <c r="AK1966" s="4"/>
      <c r="AL1966" s="4"/>
      <c r="AN1966" s="4"/>
      <c r="AO1966" s="4"/>
      <c r="AP1966" s="4"/>
      <c r="AQ1966" s="4"/>
      <c r="AR1966" s="4"/>
      <c r="AS1966" s="4"/>
      <c r="AT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K1966" s="4"/>
    </row>
    <row r="1967" spans="1:63" x14ac:dyDescent="0.3">
      <c r="A1967" s="103"/>
      <c r="B1967" s="103"/>
      <c r="C1967" s="103"/>
      <c r="D1967" s="208"/>
      <c r="F1967" s="178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U1967" s="4"/>
      <c r="V1967" s="4"/>
      <c r="W1967" s="4"/>
      <c r="X1967" s="4"/>
      <c r="Y1967" s="4"/>
      <c r="Z1967" s="4"/>
      <c r="AA1967" s="4"/>
      <c r="AB1967" s="4"/>
      <c r="AD1967" s="4"/>
      <c r="AE1967" s="4"/>
      <c r="AF1967" s="4"/>
      <c r="AH1967" s="4"/>
      <c r="AJ1967" s="4"/>
      <c r="AK1967" s="4"/>
      <c r="AL1967" s="4"/>
      <c r="AN1967" s="4"/>
      <c r="AO1967" s="4"/>
      <c r="AP1967" s="4"/>
      <c r="AQ1967" s="4"/>
      <c r="AR1967" s="4"/>
      <c r="AS1967" s="4"/>
      <c r="AT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K1967" s="4"/>
    </row>
    <row r="1968" spans="1:63" x14ac:dyDescent="0.3">
      <c r="A1968" s="103"/>
      <c r="B1968" s="103"/>
      <c r="C1968" s="103"/>
      <c r="D1968" s="208"/>
      <c r="F1968" s="178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U1968" s="4"/>
      <c r="V1968" s="4"/>
      <c r="W1968" s="4"/>
      <c r="X1968" s="4"/>
      <c r="Y1968" s="4"/>
      <c r="Z1968" s="4"/>
      <c r="AA1968" s="4"/>
      <c r="AB1968" s="4"/>
      <c r="AD1968" s="4"/>
      <c r="AE1968" s="4"/>
      <c r="AF1968" s="4"/>
      <c r="AH1968" s="4"/>
      <c r="AJ1968" s="4"/>
      <c r="AK1968" s="4"/>
      <c r="AL1968" s="4"/>
      <c r="AN1968" s="4"/>
      <c r="AO1968" s="4"/>
      <c r="AP1968" s="4"/>
      <c r="AQ1968" s="4"/>
      <c r="AR1968" s="4"/>
      <c r="AS1968" s="4"/>
      <c r="AT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K1968" s="4"/>
    </row>
    <row r="1969" spans="1:63" x14ac:dyDescent="0.3">
      <c r="A1969" s="103"/>
      <c r="B1969" s="103"/>
      <c r="C1969" s="103"/>
      <c r="D1969" s="208"/>
      <c r="F1969" s="178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U1969" s="4"/>
      <c r="V1969" s="4"/>
      <c r="W1969" s="4"/>
      <c r="X1969" s="4"/>
      <c r="Y1969" s="4"/>
      <c r="Z1969" s="4"/>
      <c r="AA1969" s="4"/>
      <c r="AB1969" s="4"/>
      <c r="AD1969" s="4"/>
      <c r="AE1969" s="4"/>
      <c r="AF1969" s="4"/>
      <c r="AH1969" s="4"/>
      <c r="AJ1969" s="4"/>
      <c r="AK1969" s="4"/>
      <c r="AL1969" s="4"/>
      <c r="AN1969" s="4"/>
      <c r="AO1969" s="4"/>
      <c r="AP1969" s="4"/>
      <c r="AQ1969" s="4"/>
      <c r="AR1969" s="4"/>
      <c r="AS1969" s="4"/>
      <c r="AT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K1969" s="4"/>
    </row>
    <row r="1970" spans="1:63" x14ac:dyDescent="0.3">
      <c r="A1970" s="103"/>
      <c r="B1970" s="103"/>
      <c r="C1970" s="103"/>
      <c r="D1970" s="208"/>
      <c r="F1970" s="178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U1970" s="4"/>
      <c r="V1970" s="4"/>
      <c r="W1970" s="4"/>
      <c r="X1970" s="4"/>
      <c r="Y1970" s="4"/>
      <c r="Z1970" s="4"/>
      <c r="AA1970" s="4"/>
      <c r="AB1970" s="4"/>
      <c r="AD1970" s="4"/>
      <c r="AE1970" s="4"/>
      <c r="AF1970" s="4"/>
      <c r="AH1970" s="4"/>
      <c r="AJ1970" s="4"/>
      <c r="AK1970" s="4"/>
      <c r="AL1970" s="4"/>
      <c r="AN1970" s="4"/>
      <c r="AO1970" s="4"/>
      <c r="AP1970" s="4"/>
      <c r="AQ1970" s="4"/>
      <c r="AR1970" s="4"/>
      <c r="AS1970" s="4"/>
      <c r="AT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K1970" s="4"/>
    </row>
    <row r="1971" spans="1:63" x14ac:dyDescent="0.3">
      <c r="A1971" s="103"/>
      <c r="B1971" s="103"/>
      <c r="C1971" s="103"/>
      <c r="D1971" s="208"/>
      <c r="F1971" s="178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U1971" s="4"/>
      <c r="V1971" s="4"/>
      <c r="W1971" s="4"/>
      <c r="X1971" s="4"/>
      <c r="Y1971" s="4"/>
      <c r="Z1971" s="4"/>
      <c r="AA1971" s="4"/>
      <c r="AB1971" s="4"/>
      <c r="AD1971" s="4"/>
      <c r="AE1971" s="4"/>
      <c r="AF1971" s="4"/>
      <c r="AH1971" s="4"/>
      <c r="AJ1971" s="4"/>
      <c r="AK1971" s="4"/>
      <c r="AL1971" s="4"/>
      <c r="AN1971" s="4"/>
      <c r="AO1971" s="4"/>
      <c r="AP1971" s="4"/>
      <c r="AQ1971" s="4"/>
      <c r="AR1971" s="4"/>
      <c r="AS1971" s="4"/>
      <c r="AT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K1971" s="4"/>
    </row>
    <row r="1972" spans="1:63" x14ac:dyDescent="0.3">
      <c r="A1972" s="103"/>
      <c r="B1972" s="103"/>
      <c r="C1972" s="103"/>
      <c r="D1972" s="208"/>
      <c r="F1972" s="178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U1972" s="4"/>
      <c r="V1972" s="4"/>
      <c r="W1972" s="4"/>
      <c r="X1972" s="4"/>
      <c r="Y1972" s="4"/>
      <c r="Z1972" s="4"/>
      <c r="AA1972" s="4"/>
      <c r="AB1972" s="4"/>
      <c r="AD1972" s="4"/>
      <c r="AE1972" s="4"/>
      <c r="AF1972" s="4"/>
      <c r="AH1972" s="4"/>
      <c r="AJ1972" s="4"/>
      <c r="AK1972" s="4"/>
      <c r="AL1972" s="4"/>
      <c r="AN1972" s="4"/>
      <c r="AO1972" s="4"/>
      <c r="AP1972" s="4"/>
      <c r="AQ1972" s="4"/>
      <c r="AR1972" s="4"/>
      <c r="AS1972" s="4"/>
      <c r="AT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K1972" s="4"/>
    </row>
    <row r="1973" spans="1:63" x14ac:dyDescent="0.3">
      <c r="A1973" s="103"/>
      <c r="B1973" s="103"/>
      <c r="C1973" s="103"/>
      <c r="D1973" s="208"/>
      <c r="F1973" s="178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U1973" s="4"/>
      <c r="V1973" s="4"/>
      <c r="W1973" s="4"/>
      <c r="X1973" s="4"/>
      <c r="Y1973" s="4"/>
      <c r="Z1973" s="4"/>
      <c r="AA1973" s="4"/>
      <c r="AB1973" s="4"/>
      <c r="AD1973" s="4"/>
      <c r="AE1973" s="4"/>
      <c r="AF1973" s="4"/>
      <c r="AH1973" s="4"/>
      <c r="AJ1973" s="4"/>
      <c r="AK1973" s="4"/>
      <c r="AL1973" s="4"/>
      <c r="AN1973" s="4"/>
      <c r="AO1973" s="4"/>
      <c r="AP1973" s="4"/>
      <c r="AQ1973" s="4"/>
      <c r="AR1973" s="4"/>
      <c r="AS1973" s="4"/>
      <c r="AT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K1973" s="4"/>
    </row>
    <row r="1974" spans="1:63" x14ac:dyDescent="0.3">
      <c r="A1974" s="103"/>
      <c r="B1974" s="103"/>
      <c r="C1974" s="103"/>
      <c r="D1974" s="208"/>
      <c r="F1974" s="178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U1974" s="4"/>
      <c r="V1974" s="4"/>
      <c r="W1974" s="4"/>
      <c r="X1974" s="4"/>
      <c r="Y1974" s="4"/>
      <c r="Z1974" s="4"/>
      <c r="AA1974" s="4"/>
      <c r="AB1974" s="4"/>
      <c r="AD1974" s="4"/>
      <c r="AE1974" s="4"/>
      <c r="AF1974" s="4"/>
      <c r="AH1974" s="4"/>
      <c r="AJ1974" s="4"/>
      <c r="AK1974" s="4"/>
      <c r="AL1974" s="4"/>
      <c r="AN1974" s="4"/>
      <c r="AO1974" s="4"/>
      <c r="AP1974" s="4"/>
      <c r="AQ1974" s="4"/>
      <c r="AR1974" s="4"/>
      <c r="AS1974" s="4"/>
      <c r="AT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K1974" s="4"/>
    </row>
    <row r="1975" spans="1:63" x14ac:dyDescent="0.3">
      <c r="A1975" s="103"/>
      <c r="B1975" s="103"/>
      <c r="C1975" s="103"/>
      <c r="D1975" s="208"/>
      <c r="F1975" s="178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U1975" s="4"/>
      <c r="V1975" s="4"/>
      <c r="W1975" s="4"/>
      <c r="X1975" s="4"/>
      <c r="Y1975" s="4"/>
      <c r="Z1975" s="4"/>
      <c r="AA1975" s="4"/>
      <c r="AB1975" s="4"/>
      <c r="AD1975" s="4"/>
      <c r="AE1975" s="4"/>
      <c r="AF1975" s="4"/>
      <c r="AH1975" s="4"/>
      <c r="AJ1975" s="4"/>
      <c r="AK1975" s="4"/>
      <c r="AL1975" s="4"/>
      <c r="AN1975" s="4"/>
      <c r="AO1975" s="4"/>
      <c r="AP1975" s="4"/>
      <c r="AQ1975" s="4"/>
      <c r="AR1975" s="4"/>
      <c r="AS1975" s="4"/>
      <c r="AT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K1975" s="4"/>
    </row>
    <row r="1976" spans="1:63" x14ac:dyDescent="0.3">
      <c r="A1976" s="103"/>
      <c r="B1976" s="103"/>
      <c r="C1976" s="103"/>
      <c r="D1976" s="208"/>
      <c r="F1976" s="178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U1976" s="4"/>
      <c r="V1976" s="4"/>
      <c r="W1976" s="4"/>
      <c r="X1976" s="4"/>
      <c r="Y1976" s="4"/>
      <c r="Z1976" s="4"/>
      <c r="AA1976" s="4"/>
      <c r="AB1976" s="4"/>
      <c r="AD1976" s="4"/>
      <c r="AE1976" s="4"/>
      <c r="AF1976" s="4"/>
      <c r="AH1976" s="4"/>
      <c r="AJ1976" s="4"/>
      <c r="AK1976" s="4"/>
      <c r="AL1976" s="4"/>
      <c r="AN1976" s="4"/>
      <c r="AO1976" s="4"/>
      <c r="AP1976" s="4"/>
      <c r="AQ1976" s="4"/>
      <c r="AR1976" s="4"/>
      <c r="AS1976" s="4"/>
      <c r="AT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K1976" s="4"/>
    </row>
    <row r="1977" spans="1:63" x14ac:dyDescent="0.3">
      <c r="A1977" s="103"/>
      <c r="B1977" s="103"/>
      <c r="C1977" s="103"/>
      <c r="D1977" s="208"/>
      <c r="F1977" s="178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U1977" s="4"/>
      <c r="V1977" s="4"/>
      <c r="W1977" s="4"/>
      <c r="X1977" s="4"/>
      <c r="Y1977" s="4"/>
      <c r="Z1977" s="4"/>
      <c r="AA1977" s="4"/>
      <c r="AB1977" s="4"/>
      <c r="AD1977" s="4"/>
      <c r="AE1977" s="4"/>
      <c r="AF1977" s="4"/>
      <c r="AH1977" s="4"/>
      <c r="AJ1977" s="4"/>
      <c r="AK1977" s="4"/>
      <c r="AL1977" s="4"/>
      <c r="AN1977" s="4"/>
      <c r="AO1977" s="4"/>
      <c r="AP1977" s="4"/>
      <c r="AQ1977" s="4"/>
      <c r="AR1977" s="4"/>
      <c r="AS1977" s="4"/>
      <c r="AT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K1977" s="4"/>
    </row>
    <row r="1978" spans="1:63" x14ac:dyDescent="0.3">
      <c r="A1978" s="103"/>
      <c r="B1978" s="103"/>
      <c r="C1978" s="103"/>
      <c r="D1978" s="208"/>
      <c r="F1978" s="178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U1978" s="4"/>
      <c r="V1978" s="4"/>
      <c r="W1978" s="4"/>
      <c r="X1978" s="4"/>
      <c r="Y1978" s="4"/>
      <c r="Z1978" s="4"/>
      <c r="AA1978" s="4"/>
      <c r="AB1978" s="4"/>
      <c r="AD1978" s="4"/>
      <c r="AE1978" s="4"/>
      <c r="AF1978" s="4"/>
      <c r="AH1978" s="4"/>
      <c r="AJ1978" s="4"/>
      <c r="AK1978" s="4"/>
      <c r="AL1978" s="4"/>
      <c r="AN1978" s="4"/>
      <c r="AO1978" s="4"/>
      <c r="AP1978" s="4"/>
      <c r="AQ1978" s="4"/>
      <c r="AR1978" s="4"/>
      <c r="AS1978" s="4"/>
      <c r="AT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K1978" s="4"/>
    </row>
    <row r="1979" spans="1:63" x14ac:dyDescent="0.3">
      <c r="A1979" s="103"/>
      <c r="B1979" s="103"/>
      <c r="C1979" s="103"/>
      <c r="D1979" s="208"/>
      <c r="F1979" s="178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U1979" s="4"/>
      <c r="V1979" s="4"/>
      <c r="W1979" s="4"/>
      <c r="X1979" s="4"/>
      <c r="Y1979" s="4"/>
      <c r="Z1979" s="4"/>
      <c r="AA1979" s="4"/>
      <c r="AB1979" s="4"/>
      <c r="AD1979" s="4"/>
      <c r="AE1979" s="4"/>
      <c r="AF1979" s="4"/>
      <c r="AH1979" s="4"/>
      <c r="AJ1979" s="4"/>
      <c r="AK1979" s="4"/>
      <c r="AL1979" s="4"/>
      <c r="AN1979" s="4"/>
      <c r="AO1979" s="4"/>
      <c r="AP1979" s="4"/>
      <c r="AQ1979" s="4"/>
      <c r="AR1979" s="4"/>
      <c r="AS1979" s="4"/>
      <c r="AT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K1979" s="4"/>
    </row>
    <row r="1980" spans="1:63" x14ac:dyDescent="0.3">
      <c r="A1980" s="103"/>
      <c r="B1980" s="103"/>
      <c r="C1980" s="103"/>
      <c r="D1980" s="208"/>
      <c r="F1980" s="178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U1980" s="4"/>
      <c r="V1980" s="4"/>
      <c r="W1980" s="4"/>
      <c r="X1980" s="4"/>
      <c r="Y1980" s="4"/>
      <c r="Z1980" s="4"/>
      <c r="AA1980" s="4"/>
      <c r="AB1980" s="4"/>
      <c r="AD1980" s="4"/>
      <c r="AE1980" s="4"/>
      <c r="AF1980" s="4"/>
      <c r="AH1980" s="4"/>
      <c r="AJ1980" s="4"/>
      <c r="AK1980" s="4"/>
      <c r="AL1980" s="4"/>
      <c r="AN1980" s="4"/>
      <c r="AO1980" s="4"/>
      <c r="AP1980" s="4"/>
      <c r="AQ1980" s="4"/>
      <c r="AR1980" s="4"/>
      <c r="AS1980" s="4"/>
      <c r="AT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K1980" s="4"/>
    </row>
    <row r="1981" spans="1:63" x14ac:dyDescent="0.3">
      <c r="A1981" s="103"/>
      <c r="B1981" s="103"/>
      <c r="C1981" s="103"/>
      <c r="D1981" s="208"/>
      <c r="F1981" s="178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U1981" s="4"/>
      <c r="V1981" s="4"/>
      <c r="W1981" s="4"/>
      <c r="X1981" s="4"/>
      <c r="Y1981" s="4"/>
      <c r="Z1981" s="4"/>
      <c r="AA1981" s="4"/>
      <c r="AB1981" s="4"/>
      <c r="AD1981" s="4"/>
      <c r="AE1981" s="4"/>
      <c r="AF1981" s="4"/>
      <c r="AH1981" s="4"/>
      <c r="AJ1981" s="4"/>
      <c r="AK1981" s="4"/>
      <c r="AL1981" s="4"/>
      <c r="AN1981" s="4"/>
      <c r="AO1981" s="4"/>
      <c r="AP1981" s="4"/>
      <c r="AQ1981" s="4"/>
      <c r="AR1981" s="4"/>
      <c r="AS1981" s="4"/>
      <c r="AT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K1981" s="4"/>
    </row>
    <row r="1982" spans="1:63" x14ac:dyDescent="0.3">
      <c r="A1982" s="103"/>
      <c r="B1982" s="103"/>
      <c r="C1982" s="103"/>
      <c r="D1982" s="208"/>
      <c r="F1982" s="178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U1982" s="4"/>
      <c r="V1982" s="4"/>
      <c r="W1982" s="4"/>
      <c r="X1982" s="4"/>
      <c r="Y1982" s="4"/>
      <c r="Z1982" s="4"/>
      <c r="AA1982" s="4"/>
      <c r="AB1982" s="4"/>
      <c r="AD1982" s="4"/>
      <c r="AE1982" s="4"/>
      <c r="AF1982" s="4"/>
      <c r="AH1982" s="4"/>
      <c r="AJ1982" s="4"/>
      <c r="AK1982" s="4"/>
      <c r="AL1982" s="4"/>
      <c r="AN1982" s="4"/>
      <c r="AO1982" s="4"/>
      <c r="AP1982" s="4"/>
      <c r="AQ1982" s="4"/>
      <c r="AR1982" s="4"/>
      <c r="AS1982" s="4"/>
      <c r="AT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K1982" s="4"/>
    </row>
    <row r="1983" spans="1:63" x14ac:dyDescent="0.3">
      <c r="A1983" s="103"/>
      <c r="B1983" s="103"/>
      <c r="C1983" s="103"/>
      <c r="D1983" s="208"/>
      <c r="F1983" s="178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U1983" s="4"/>
      <c r="V1983" s="4"/>
      <c r="W1983" s="4"/>
      <c r="X1983" s="4"/>
      <c r="Y1983" s="4"/>
      <c r="Z1983" s="4"/>
      <c r="AA1983" s="4"/>
      <c r="AB1983" s="4"/>
      <c r="AD1983" s="4"/>
      <c r="AE1983" s="4"/>
      <c r="AF1983" s="4"/>
      <c r="AH1983" s="4"/>
      <c r="AJ1983" s="4"/>
      <c r="AK1983" s="4"/>
      <c r="AL1983" s="4"/>
      <c r="AN1983" s="4"/>
      <c r="AO1983" s="4"/>
      <c r="AP1983" s="4"/>
      <c r="AQ1983" s="4"/>
      <c r="AR1983" s="4"/>
      <c r="AS1983" s="4"/>
      <c r="AT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K1983" s="4"/>
    </row>
    <row r="1984" spans="1:63" x14ac:dyDescent="0.3">
      <c r="A1984" s="103"/>
      <c r="B1984" s="103"/>
      <c r="C1984" s="103"/>
      <c r="D1984" s="208"/>
      <c r="F1984" s="178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U1984" s="4"/>
      <c r="V1984" s="4"/>
      <c r="W1984" s="4"/>
      <c r="X1984" s="4"/>
      <c r="Y1984" s="4"/>
      <c r="Z1984" s="4"/>
      <c r="AA1984" s="4"/>
      <c r="AB1984" s="4"/>
      <c r="AD1984" s="4"/>
      <c r="AE1984" s="4"/>
      <c r="AF1984" s="4"/>
      <c r="AH1984" s="4"/>
      <c r="AJ1984" s="4"/>
      <c r="AK1984" s="4"/>
      <c r="AL1984" s="4"/>
      <c r="AN1984" s="4"/>
      <c r="AO1984" s="4"/>
      <c r="AP1984" s="4"/>
      <c r="AQ1984" s="4"/>
      <c r="AR1984" s="4"/>
      <c r="AS1984" s="4"/>
      <c r="AT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K1984" s="4"/>
    </row>
    <row r="1985" spans="1:63" x14ac:dyDescent="0.3">
      <c r="A1985" s="103"/>
      <c r="B1985" s="103"/>
      <c r="C1985" s="103"/>
      <c r="D1985" s="208"/>
      <c r="F1985" s="178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U1985" s="4"/>
      <c r="V1985" s="4"/>
      <c r="W1985" s="4"/>
      <c r="X1985" s="4"/>
      <c r="Y1985" s="4"/>
      <c r="Z1985" s="4"/>
      <c r="AA1985" s="4"/>
      <c r="AB1985" s="4"/>
      <c r="AD1985" s="4"/>
      <c r="AE1985" s="4"/>
      <c r="AF1985" s="4"/>
      <c r="AH1985" s="4"/>
      <c r="AJ1985" s="4"/>
      <c r="AK1985" s="4"/>
      <c r="AL1985" s="4"/>
      <c r="AN1985" s="4"/>
      <c r="AO1985" s="4"/>
      <c r="AP1985" s="4"/>
      <c r="AQ1985" s="4"/>
      <c r="AR1985" s="4"/>
      <c r="AS1985" s="4"/>
      <c r="AT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K1985" s="4"/>
    </row>
    <row r="1986" spans="1:63" x14ac:dyDescent="0.3">
      <c r="A1986" s="103"/>
      <c r="B1986" s="103"/>
      <c r="C1986" s="103"/>
      <c r="D1986" s="208"/>
      <c r="F1986" s="178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U1986" s="4"/>
      <c r="V1986" s="4"/>
      <c r="W1986" s="4"/>
      <c r="X1986" s="4"/>
      <c r="Y1986" s="4"/>
      <c r="Z1986" s="4"/>
      <c r="AA1986" s="4"/>
      <c r="AB1986" s="4"/>
      <c r="AD1986" s="4"/>
      <c r="AE1986" s="4"/>
      <c r="AF1986" s="4"/>
      <c r="AH1986" s="4"/>
      <c r="AJ1986" s="4"/>
      <c r="AK1986" s="4"/>
      <c r="AL1986" s="4"/>
      <c r="AN1986" s="4"/>
      <c r="AO1986" s="4"/>
      <c r="AP1986" s="4"/>
      <c r="AQ1986" s="4"/>
      <c r="AR1986" s="4"/>
      <c r="AS1986" s="4"/>
      <c r="AT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K1986" s="4"/>
    </row>
    <row r="1987" spans="1:63" x14ac:dyDescent="0.3">
      <c r="A1987" s="103"/>
      <c r="B1987" s="103"/>
      <c r="C1987" s="103"/>
      <c r="D1987" s="208"/>
      <c r="F1987" s="178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U1987" s="4"/>
      <c r="V1987" s="4"/>
      <c r="W1987" s="4"/>
      <c r="X1987" s="4"/>
      <c r="Y1987" s="4"/>
      <c r="Z1987" s="4"/>
      <c r="AA1987" s="4"/>
      <c r="AB1987" s="4"/>
      <c r="AD1987" s="4"/>
      <c r="AE1987" s="4"/>
      <c r="AF1987" s="4"/>
      <c r="AH1987" s="4"/>
      <c r="AJ1987" s="4"/>
      <c r="AK1987" s="4"/>
      <c r="AL1987" s="4"/>
      <c r="AN1987" s="4"/>
      <c r="AO1987" s="4"/>
      <c r="AP1987" s="4"/>
      <c r="AQ1987" s="4"/>
      <c r="AR1987" s="4"/>
      <c r="AS1987" s="4"/>
      <c r="AT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K1987" s="4"/>
    </row>
    <row r="1988" spans="1:63" x14ac:dyDescent="0.3">
      <c r="A1988" s="103"/>
      <c r="B1988" s="103"/>
      <c r="C1988" s="103"/>
      <c r="D1988" s="208"/>
      <c r="F1988" s="178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U1988" s="4"/>
      <c r="V1988" s="4"/>
      <c r="W1988" s="4"/>
      <c r="X1988" s="4"/>
      <c r="Y1988" s="4"/>
      <c r="Z1988" s="4"/>
      <c r="AA1988" s="4"/>
      <c r="AB1988" s="4"/>
      <c r="AD1988" s="4"/>
      <c r="AE1988" s="4"/>
      <c r="AF1988" s="4"/>
      <c r="AH1988" s="4"/>
      <c r="AJ1988" s="4"/>
      <c r="AK1988" s="4"/>
      <c r="AL1988" s="4"/>
      <c r="AN1988" s="4"/>
      <c r="AO1988" s="4"/>
      <c r="AP1988" s="4"/>
      <c r="AQ1988" s="4"/>
      <c r="AR1988" s="4"/>
      <c r="AS1988" s="4"/>
      <c r="AT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K1988" s="4"/>
    </row>
    <row r="1989" spans="1:63" x14ac:dyDescent="0.3">
      <c r="A1989" s="103"/>
      <c r="B1989" s="103"/>
      <c r="C1989" s="103"/>
      <c r="D1989" s="208"/>
      <c r="F1989" s="178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U1989" s="4"/>
      <c r="V1989" s="4"/>
      <c r="W1989" s="4"/>
      <c r="X1989" s="4"/>
      <c r="Y1989" s="4"/>
      <c r="Z1989" s="4"/>
      <c r="AA1989" s="4"/>
      <c r="AB1989" s="4"/>
      <c r="AD1989" s="4"/>
      <c r="AE1989" s="4"/>
      <c r="AF1989" s="4"/>
      <c r="AH1989" s="4"/>
      <c r="AJ1989" s="4"/>
      <c r="AK1989" s="4"/>
      <c r="AL1989" s="4"/>
      <c r="AN1989" s="4"/>
      <c r="AO1989" s="4"/>
      <c r="AP1989" s="4"/>
      <c r="AQ1989" s="4"/>
      <c r="AR1989" s="4"/>
      <c r="AS1989" s="4"/>
      <c r="AT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K1989" s="4"/>
    </row>
    <row r="1990" spans="1:63" x14ac:dyDescent="0.3">
      <c r="A1990" s="103"/>
      <c r="B1990" s="103"/>
      <c r="C1990" s="103"/>
      <c r="D1990" s="208"/>
      <c r="F1990" s="178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U1990" s="4"/>
      <c r="V1990" s="4"/>
      <c r="W1990" s="4"/>
      <c r="X1990" s="4"/>
      <c r="Y1990" s="4"/>
      <c r="Z1990" s="4"/>
      <c r="AA1990" s="4"/>
      <c r="AB1990" s="4"/>
      <c r="AD1990" s="4"/>
      <c r="AE1990" s="4"/>
      <c r="AF1990" s="4"/>
      <c r="AH1990" s="4"/>
      <c r="AJ1990" s="4"/>
      <c r="AK1990" s="4"/>
      <c r="AL1990" s="4"/>
      <c r="AN1990" s="4"/>
      <c r="AO1990" s="4"/>
      <c r="AP1990" s="4"/>
      <c r="AQ1990" s="4"/>
      <c r="AR1990" s="4"/>
      <c r="AS1990" s="4"/>
      <c r="AT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K1990" s="4"/>
    </row>
    <row r="1991" spans="1:63" x14ac:dyDescent="0.3">
      <c r="A1991" s="103"/>
      <c r="B1991" s="103"/>
      <c r="C1991" s="103"/>
      <c r="D1991" s="208"/>
      <c r="F1991" s="178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U1991" s="4"/>
      <c r="V1991" s="4"/>
      <c r="W1991" s="4"/>
      <c r="X1991" s="4"/>
      <c r="Y1991" s="4"/>
      <c r="Z1991" s="4"/>
      <c r="AA1991" s="4"/>
      <c r="AB1991" s="4"/>
      <c r="AD1991" s="4"/>
      <c r="AE1991" s="4"/>
      <c r="AF1991" s="4"/>
      <c r="AH1991" s="4"/>
      <c r="AJ1991" s="4"/>
      <c r="AK1991" s="4"/>
      <c r="AL1991" s="4"/>
      <c r="AN1991" s="4"/>
      <c r="AO1991" s="4"/>
      <c r="AP1991" s="4"/>
      <c r="AQ1991" s="4"/>
      <c r="AR1991" s="4"/>
      <c r="AS1991" s="4"/>
      <c r="AT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K1991" s="4"/>
    </row>
    <row r="1992" spans="1:63" x14ac:dyDescent="0.3">
      <c r="A1992" s="103"/>
      <c r="B1992" s="103"/>
      <c r="C1992" s="103"/>
      <c r="D1992" s="208"/>
      <c r="F1992" s="178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U1992" s="4"/>
      <c r="V1992" s="4"/>
      <c r="W1992" s="4"/>
      <c r="X1992" s="4"/>
      <c r="Y1992" s="4"/>
      <c r="Z1992" s="4"/>
      <c r="AA1992" s="4"/>
      <c r="AB1992" s="4"/>
      <c r="AD1992" s="4"/>
      <c r="AE1992" s="4"/>
      <c r="AF1992" s="4"/>
      <c r="AH1992" s="4"/>
      <c r="AJ1992" s="4"/>
      <c r="AK1992" s="4"/>
      <c r="AL1992" s="4"/>
      <c r="AN1992" s="4"/>
      <c r="AO1992" s="4"/>
      <c r="AP1992" s="4"/>
      <c r="AQ1992" s="4"/>
      <c r="AR1992" s="4"/>
      <c r="AS1992" s="4"/>
      <c r="AT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K1992" s="4"/>
    </row>
    <row r="1993" spans="1:63" x14ac:dyDescent="0.3">
      <c r="A1993" s="103"/>
      <c r="B1993" s="103"/>
      <c r="C1993" s="103"/>
      <c r="D1993" s="208"/>
      <c r="F1993" s="178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U1993" s="4"/>
      <c r="V1993" s="4"/>
      <c r="W1993" s="4"/>
      <c r="X1993" s="4"/>
      <c r="Y1993" s="4"/>
      <c r="Z1993" s="4"/>
      <c r="AA1993" s="4"/>
      <c r="AB1993" s="4"/>
      <c r="AD1993" s="4"/>
      <c r="AE1993" s="4"/>
      <c r="AF1993" s="4"/>
      <c r="AH1993" s="4"/>
      <c r="AJ1993" s="4"/>
      <c r="AK1993" s="4"/>
      <c r="AL1993" s="4"/>
      <c r="AN1993" s="4"/>
      <c r="AO1993" s="4"/>
      <c r="AP1993" s="4"/>
      <c r="AQ1993" s="4"/>
      <c r="AR1993" s="4"/>
      <c r="AS1993" s="4"/>
      <c r="AT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K1993" s="4"/>
    </row>
    <row r="1994" spans="1:63" x14ac:dyDescent="0.3">
      <c r="A1994" s="103"/>
      <c r="B1994" s="103"/>
      <c r="C1994" s="103"/>
      <c r="D1994" s="208"/>
      <c r="F1994" s="178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U1994" s="4"/>
      <c r="V1994" s="4"/>
      <c r="W1994" s="4"/>
      <c r="X1994" s="4"/>
      <c r="Y1994" s="4"/>
      <c r="Z1994" s="4"/>
      <c r="AA1994" s="4"/>
      <c r="AB1994" s="4"/>
      <c r="AD1994" s="4"/>
      <c r="AE1994" s="4"/>
      <c r="AF1994" s="4"/>
      <c r="AH1994" s="4"/>
      <c r="AJ1994" s="4"/>
      <c r="AK1994" s="4"/>
      <c r="AL1994" s="4"/>
      <c r="AN1994" s="4"/>
      <c r="AO1994" s="4"/>
      <c r="AP1994" s="4"/>
      <c r="AQ1994" s="4"/>
      <c r="AR1994" s="4"/>
      <c r="AS1994" s="4"/>
      <c r="AT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K1994" s="4"/>
    </row>
    <row r="1995" spans="1:63" x14ac:dyDescent="0.3">
      <c r="A1995" s="103"/>
      <c r="B1995" s="103"/>
      <c r="C1995" s="103"/>
      <c r="D1995" s="208"/>
      <c r="F1995" s="178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U1995" s="4"/>
      <c r="V1995" s="4"/>
      <c r="W1995" s="4"/>
      <c r="X1995" s="4"/>
      <c r="Y1995" s="4"/>
      <c r="Z1995" s="4"/>
      <c r="AA1995" s="4"/>
      <c r="AB1995" s="4"/>
      <c r="AD1995" s="4"/>
      <c r="AE1995" s="4"/>
      <c r="AF1995" s="4"/>
      <c r="AH1995" s="4"/>
      <c r="AJ1995" s="4"/>
      <c r="AK1995" s="4"/>
      <c r="AL1995" s="4"/>
      <c r="AN1995" s="4"/>
      <c r="AO1995" s="4"/>
      <c r="AP1995" s="4"/>
      <c r="AQ1995" s="4"/>
      <c r="AR1995" s="4"/>
      <c r="AS1995" s="4"/>
      <c r="AT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K1995" s="4"/>
    </row>
    <row r="1996" spans="1:63" x14ac:dyDescent="0.3">
      <c r="A1996" s="103"/>
      <c r="B1996" s="103"/>
      <c r="C1996" s="103"/>
      <c r="D1996" s="208"/>
      <c r="F1996" s="178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U1996" s="4"/>
      <c r="V1996" s="4"/>
      <c r="W1996" s="4"/>
      <c r="X1996" s="4"/>
      <c r="Y1996" s="4"/>
      <c r="Z1996" s="4"/>
      <c r="AA1996" s="4"/>
      <c r="AB1996" s="4"/>
      <c r="AD1996" s="4"/>
      <c r="AE1996" s="4"/>
      <c r="AF1996" s="4"/>
      <c r="AH1996" s="4"/>
      <c r="AJ1996" s="4"/>
      <c r="AK1996" s="4"/>
      <c r="AL1996" s="4"/>
      <c r="AN1996" s="4"/>
      <c r="AO1996" s="4"/>
      <c r="AP1996" s="4"/>
      <c r="AQ1996" s="4"/>
      <c r="AR1996" s="4"/>
      <c r="AS1996" s="4"/>
      <c r="AT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K1996" s="4"/>
    </row>
    <row r="1997" spans="1:63" x14ac:dyDescent="0.3">
      <c r="A1997" s="103"/>
      <c r="B1997" s="103"/>
      <c r="C1997" s="103"/>
      <c r="D1997" s="208"/>
      <c r="F1997" s="178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U1997" s="4"/>
      <c r="V1997" s="4"/>
      <c r="W1997" s="4"/>
      <c r="X1997" s="4"/>
      <c r="Y1997" s="4"/>
      <c r="Z1997" s="4"/>
      <c r="AA1997" s="4"/>
      <c r="AB1997" s="4"/>
      <c r="AD1997" s="4"/>
      <c r="AE1997" s="4"/>
      <c r="AF1997" s="4"/>
      <c r="AH1997" s="4"/>
      <c r="AJ1997" s="4"/>
      <c r="AK1997" s="4"/>
      <c r="AL1997" s="4"/>
      <c r="AN1997" s="4"/>
      <c r="AO1997" s="4"/>
      <c r="AP1997" s="4"/>
      <c r="AQ1997" s="4"/>
      <c r="AR1997" s="4"/>
      <c r="AS1997" s="4"/>
      <c r="AT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K1997" s="4"/>
    </row>
    <row r="1998" spans="1:63" x14ac:dyDescent="0.3">
      <c r="A1998" s="103"/>
      <c r="B1998" s="103"/>
      <c r="C1998" s="103"/>
      <c r="D1998" s="208"/>
      <c r="F1998" s="178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U1998" s="4"/>
      <c r="V1998" s="4"/>
      <c r="W1998" s="4"/>
      <c r="X1998" s="4"/>
      <c r="Y1998" s="4"/>
      <c r="Z1998" s="4"/>
      <c r="AA1998" s="4"/>
      <c r="AB1998" s="4"/>
      <c r="AD1998" s="4"/>
      <c r="AE1998" s="4"/>
      <c r="AF1998" s="4"/>
      <c r="AH1998" s="4"/>
      <c r="AJ1998" s="4"/>
      <c r="AK1998" s="4"/>
      <c r="AL1998" s="4"/>
      <c r="AN1998" s="4"/>
      <c r="AO1998" s="4"/>
      <c r="AP1998" s="4"/>
      <c r="AQ1998" s="4"/>
      <c r="AR1998" s="4"/>
      <c r="AS1998" s="4"/>
      <c r="AT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K1998" s="4"/>
    </row>
    <row r="1999" spans="1:63" x14ac:dyDescent="0.3">
      <c r="A1999" s="103"/>
      <c r="B1999" s="103"/>
      <c r="C1999" s="103"/>
      <c r="D1999" s="208"/>
      <c r="F1999" s="178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U1999" s="4"/>
      <c r="V1999" s="4"/>
      <c r="W1999" s="4"/>
      <c r="X1999" s="4"/>
      <c r="Y1999" s="4"/>
      <c r="Z1999" s="4"/>
      <c r="AA1999" s="4"/>
      <c r="AB1999" s="4"/>
      <c r="AD1999" s="4"/>
      <c r="AE1999" s="4"/>
      <c r="AF1999" s="4"/>
      <c r="AH1999" s="4"/>
      <c r="AJ1999" s="4"/>
      <c r="AK1999" s="4"/>
      <c r="AL1999" s="4"/>
      <c r="AN1999" s="4"/>
      <c r="AO1999" s="4"/>
      <c r="AP1999" s="4"/>
      <c r="AQ1999" s="4"/>
      <c r="AR1999" s="4"/>
      <c r="AS1999" s="4"/>
      <c r="AT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K1999" s="4"/>
    </row>
    <row r="2000" spans="1:63" x14ac:dyDescent="0.3">
      <c r="A2000" s="103"/>
      <c r="B2000" s="103"/>
      <c r="C2000" s="103"/>
      <c r="D2000" s="208"/>
      <c r="F2000" s="178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U2000" s="4"/>
      <c r="V2000" s="4"/>
      <c r="W2000" s="4"/>
      <c r="X2000" s="4"/>
      <c r="Y2000" s="4"/>
      <c r="Z2000" s="4"/>
      <c r="AA2000" s="4"/>
      <c r="AB2000" s="4"/>
      <c r="AD2000" s="4"/>
      <c r="AE2000" s="4"/>
      <c r="AF2000" s="4"/>
      <c r="AH2000" s="4"/>
      <c r="AJ2000" s="4"/>
      <c r="AK2000" s="4"/>
      <c r="AL2000" s="4"/>
      <c r="AN2000" s="4"/>
      <c r="AO2000" s="4"/>
      <c r="AP2000" s="4"/>
      <c r="AQ2000" s="4"/>
      <c r="AR2000" s="4"/>
      <c r="AS2000" s="4"/>
      <c r="AT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K2000" s="4"/>
    </row>
    <row r="2001" spans="1:63" x14ac:dyDescent="0.3">
      <c r="A2001" s="103"/>
      <c r="B2001" s="103"/>
      <c r="C2001" s="103"/>
      <c r="D2001" s="208"/>
      <c r="F2001" s="178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U2001" s="4"/>
      <c r="V2001" s="4"/>
      <c r="W2001" s="4"/>
      <c r="X2001" s="4"/>
      <c r="Y2001" s="4"/>
      <c r="Z2001" s="4"/>
      <c r="AA2001" s="4"/>
      <c r="AB2001" s="4"/>
      <c r="AD2001" s="4"/>
      <c r="AE2001" s="4"/>
      <c r="AF2001" s="4"/>
      <c r="AH2001" s="4"/>
      <c r="AJ2001" s="4"/>
      <c r="AK2001" s="4"/>
      <c r="AL2001" s="4"/>
      <c r="AN2001" s="4"/>
      <c r="AO2001" s="4"/>
      <c r="AP2001" s="4"/>
      <c r="AQ2001" s="4"/>
      <c r="AR2001" s="4"/>
      <c r="AS2001" s="4"/>
      <c r="AT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K2001" s="4"/>
    </row>
    <row r="2002" spans="1:63" x14ac:dyDescent="0.3">
      <c r="A2002" s="103"/>
      <c r="B2002" s="103"/>
      <c r="C2002" s="103"/>
      <c r="D2002" s="208"/>
      <c r="F2002" s="178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U2002" s="4"/>
      <c r="V2002" s="4"/>
      <c r="W2002" s="4"/>
      <c r="X2002" s="4"/>
      <c r="Y2002" s="4"/>
      <c r="Z2002" s="4"/>
      <c r="AA2002" s="4"/>
      <c r="AB2002" s="4"/>
      <c r="AD2002" s="4"/>
      <c r="AE2002" s="4"/>
      <c r="AF2002" s="4"/>
      <c r="AH2002" s="4"/>
      <c r="AJ2002" s="4"/>
      <c r="AK2002" s="4"/>
      <c r="AL2002" s="4"/>
      <c r="AN2002" s="4"/>
      <c r="AO2002" s="4"/>
      <c r="AP2002" s="4"/>
      <c r="AQ2002" s="4"/>
      <c r="AR2002" s="4"/>
      <c r="AS2002" s="4"/>
      <c r="AT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K2002" s="4"/>
    </row>
    <row r="2003" spans="1:63" x14ac:dyDescent="0.3">
      <c r="A2003" s="103"/>
      <c r="B2003" s="103"/>
      <c r="C2003" s="103"/>
      <c r="D2003" s="208"/>
      <c r="F2003" s="178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U2003" s="4"/>
      <c r="V2003" s="4"/>
      <c r="W2003" s="4"/>
      <c r="X2003" s="4"/>
      <c r="Y2003" s="4"/>
      <c r="Z2003" s="4"/>
      <c r="AA2003" s="4"/>
      <c r="AB2003" s="4"/>
      <c r="AD2003" s="4"/>
      <c r="AE2003" s="4"/>
      <c r="AF2003" s="4"/>
      <c r="AH2003" s="4"/>
      <c r="AJ2003" s="4"/>
      <c r="AK2003" s="4"/>
      <c r="AL2003" s="4"/>
      <c r="AN2003" s="4"/>
      <c r="AO2003" s="4"/>
      <c r="AP2003" s="4"/>
      <c r="AQ2003" s="4"/>
      <c r="AR2003" s="4"/>
      <c r="AS2003" s="4"/>
      <c r="AT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K2003" s="4"/>
    </row>
    <row r="2004" spans="1:63" x14ac:dyDescent="0.3">
      <c r="A2004" s="103"/>
      <c r="B2004" s="103"/>
      <c r="C2004" s="103"/>
      <c r="D2004" s="208"/>
      <c r="F2004" s="178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U2004" s="4"/>
      <c r="V2004" s="4"/>
      <c r="W2004" s="4"/>
      <c r="X2004" s="4"/>
      <c r="Y2004" s="4"/>
      <c r="Z2004" s="4"/>
      <c r="AA2004" s="4"/>
      <c r="AB2004" s="4"/>
      <c r="AD2004" s="4"/>
      <c r="AE2004" s="4"/>
      <c r="AF2004" s="4"/>
      <c r="AH2004" s="4"/>
      <c r="AJ2004" s="4"/>
      <c r="AK2004" s="4"/>
      <c r="AL2004" s="4"/>
      <c r="AN2004" s="4"/>
      <c r="AO2004" s="4"/>
      <c r="AP2004" s="4"/>
      <c r="AQ2004" s="4"/>
      <c r="AR2004" s="4"/>
      <c r="AS2004" s="4"/>
      <c r="AT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K2004" s="4"/>
    </row>
    <row r="2005" spans="1:63" x14ac:dyDescent="0.3">
      <c r="A2005" s="103"/>
      <c r="B2005" s="103"/>
      <c r="C2005" s="103"/>
      <c r="D2005" s="208"/>
      <c r="F2005" s="178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U2005" s="4"/>
      <c r="V2005" s="4"/>
      <c r="W2005" s="4"/>
      <c r="X2005" s="4"/>
      <c r="Y2005" s="4"/>
      <c r="Z2005" s="4"/>
      <c r="AA2005" s="4"/>
      <c r="AB2005" s="4"/>
      <c r="AD2005" s="4"/>
      <c r="AE2005" s="4"/>
      <c r="AF2005" s="4"/>
      <c r="AH2005" s="4"/>
      <c r="AJ2005" s="4"/>
      <c r="AK2005" s="4"/>
      <c r="AL2005" s="4"/>
      <c r="AN2005" s="4"/>
      <c r="AO2005" s="4"/>
      <c r="AP2005" s="4"/>
      <c r="AQ2005" s="4"/>
      <c r="AR2005" s="4"/>
      <c r="AS2005" s="4"/>
      <c r="AT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K2005" s="4"/>
    </row>
    <row r="2006" spans="1:63" x14ac:dyDescent="0.3">
      <c r="A2006" s="103"/>
      <c r="B2006" s="103"/>
      <c r="C2006" s="103"/>
      <c r="D2006" s="208"/>
      <c r="F2006" s="178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U2006" s="4"/>
      <c r="V2006" s="4"/>
      <c r="W2006" s="4"/>
      <c r="X2006" s="4"/>
      <c r="Y2006" s="4"/>
      <c r="Z2006" s="4"/>
      <c r="AA2006" s="4"/>
      <c r="AB2006" s="4"/>
      <c r="AD2006" s="4"/>
      <c r="AE2006" s="4"/>
      <c r="AF2006" s="4"/>
      <c r="AH2006" s="4"/>
      <c r="AJ2006" s="4"/>
      <c r="AK2006" s="4"/>
      <c r="AL2006" s="4"/>
      <c r="AN2006" s="4"/>
      <c r="AO2006" s="4"/>
      <c r="AP2006" s="4"/>
      <c r="AQ2006" s="4"/>
      <c r="AR2006" s="4"/>
      <c r="AS2006" s="4"/>
      <c r="AT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K2006" s="4"/>
    </row>
    <row r="2007" spans="1:63" x14ac:dyDescent="0.3">
      <c r="A2007" s="103"/>
      <c r="B2007" s="103"/>
      <c r="C2007" s="103"/>
      <c r="D2007" s="208"/>
      <c r="F2007" s="178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U2007" s="4"/>
      <c r="V2007" s="4"/>
      <c r="W2007" s="4"/>
      <c r="X2007" s="4"/>
      <c r="Y2007" s="4"/>
      <c r="Z2007" s="4"/>
      <c r="AA2007" s="4"/>
      <c r="AB2007" s="4"/>
      <c r="AD2007" s="4"/>
      <c r="AE2007" s="4"/>
      <c r="AF2007" s="4"/>
      <c r="AH2007" s="4"/>
      <c r="AJ2007" s="4"/>
      <c r="AK2007" s="4"/>
      <c r="AL2007" s="4"/>
      <c r="AN2007" s="4"/>
      <c r="AO2007" s="4"/>
      <c r="AP2007" s="4"/>
      <c r="AQ2007" s="4"/>
      <c r="AR2007" s="4"/>
      <c r="AS2007" s="4"/>
      <c r="AT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K2007" s="4"/>
    </row>
    <row r="2008" spans="1:63" x14ac:dyDescent="0.3">
      <c r="A2008" s="103"/>
      <c r="B2008" s="103"/>
      <c r="C2008" s="103"/>
      <c r="D2008" s="208"/>
      <c r="F2008" s="178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U2008" s="4"/>
      <c r="V2008" s="4"/>
      <c r="W2008" s="4"/>
      <c r="X2008" s="4"/>
      <c r="Y2008" s="4"/>
      <c r="Z2008" s="4"/>
      <c r="AA2008" s="4"/>
      <c r="AB2008" s="4"/>
      <c r="AD2008" s="4"/>
      <c r="AE2008" s="4"/>
      <c r="AF2008" s="4"/>
      <c r="AH2008" s="4"/>
      <c r="AJ2008" s="4"/>
      <c r="AK2008" s="4"/>
      <c r="AL2008" s="4"/>
      <c r="AN2008" s="4"/>
      <c r="AO2008" s="4"/>
      <c r="AP2008" s="4"/>
      <c r="AQ2008" s="4"/>
      <c r="AR2008" s="4"/>
      <c r="AS2008" s="4"/>
      <c r="AT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K2008" s="4"/>
    </row>
    <row r="2009" spans="1:63" x14ac:dyDescent="0.3">
      <c r="A2009" s="103"/>
      <c r="B2009" s="103"/>
      <c r="C2009" s="103"/>
      <c r="D2009" s="208"/>
      <c r="F2009" s="178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U2009" s="4"/>
      <c r="V2009" s="4"/>
      <c r="W2009" s="4"/>
      <c r="X2009" s="4"/>
      <c r="Y2009" s="4"/>
      <c r="Z2009" s="4"/>
      <c r="AA2009" s="4"/>
      <c r="AB2009" s="4"/>
      <c r="AD2009" s="4"/>
      <c r="AE2009" s="4"/>
      <c r="AF2009" s="4"/>
      <c r="AH2009" s="4"/>
      <c r="AJ2009" s="4"/>
      <c r="AK2009" s="4"/>
      <c r="AL2009" s="4"/>
      <c r="AN2009" s="4"/>
      <c r="AO2009" s="4"/>
      <c r="AP2009" s="4"/>
      <c r="AQ2009" s="4"/>
      <c r="AR2009" s="4"/>
      <c r="AS2009" s="4"/>
      <c r="AT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K2009" s="4"/>
    </row>
    <row r="2010" spans="1:63" x14ac:dyDescent="0.3">
      <c r="A2010" s="103"/>
      <c r="B2010" s="103"/>
      <c r="C2010" s="103"/>
      <c r="D2010" s="208"/>
      <c r="F2010" s="178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U2010" s="4"/>
      <c r="V2010" s="4"/>
      <c r="W2010" s="4"/>
      <c r="X2010" s="4"/>
      <c r="Y2010" s="4"/>
      <c r="Z2010" s="4"/>
      <c r="AA2010" s="4"/>
      <c r="AB2010" s="4"/>
      <c r="AD2010" s="4"/>
      <c r="AE2010" s="4"/>
      <c r="AF2010" s="4"/>
      <c r="AH2010" s="4"/>
      <c r="AJ2010" s="4"/>
      <c r="AK2010" s="4"/>
      <c r="AL2010" s="4"/>
      <c r="AN2010" s="4"/>
      <c r="AO2010" s="4"/>
      <c r="AP2010" s="4"/>
      <c r="AQ2010" s="4"/>
      <c r="AR2010" s="4"/>
      <c r="AS2010" s="4"/>
      <c r="AT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K2010" s="4"/>
    </row>
    <row r="2011" spans="1:63" x14ac:dyDescent="0.3">
      <c r="A2011" s="103"/>
      <c r="B2011" s="103"/>
      <c r="C2011" s="103"/>
      <c r="D2011" s="208"/>
      <c r="F2011" s="178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U2011" s="4"/>
      <c r="V2011" s="4"/>
      <c r="W2011" s="4"/>
      <c r="X2011" s="4"/>
      <c r="Y2011" s="4"/>
      <c r="Z2011" s="4"/>
      <c r="AA2011" s="4"/>
      <c r="AB2011" s="4"/>
      <c r="AD2011" s="4"/>
      <c r="AE2011" s="4"/>
      <c r="AF2011" s="4"/>
      <c r="AH2011" s="4"/>
      <c r="AJ2011" s="4"/>
      <c r="AK2011" s="4"/>
      <c r="AL2011" s="4"/>
      <c r="AN2011" s="4"/>
      <c r="AO2011" s="4"/>
      <c r="AP2011" s="4"/>
      <c r="AQ2011" s="4"/>
      <c r="AR2011" s="4"/>
      <c r="AS2011" s="4"/>
      <c r="AT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K2011" s="4"/>
    </row>
    <row r="2012" spans="1:63" x14ac:dyDescent="0.3">
      <c r="A2012" s="103"/>
      <c r="B2012" s="103"/>
      <c r="C2012" s="103"/>
      <c r="D2012" s="208"/>
      <c r="F2012" s="178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U2012" s="4"/>
      <c r="V2012" s="4"/>
      <c r="W2012" s="4"/>
      <c r="X2012" s="4"/>
      <c r="Y2012" s="4"/>
      <c r="Z2012" s="4"/>
      <c r="AA2012" s="4"/>
      <c r="AB2012" s="4"/>
      <c r="AD2012" s="4"/>
      <c r="AE2012" s="4"/>
      <c r="AF2012" s="4"/>
      <c r="AH2012" s="4"/>
      <c r="AJ2012" s="4"/>
      <c r="AK2012" s="4"/>
      <c r="AL2012" s="4"/>
      <c r="AN2012" s="4"/>
      <c r="AO2012" s="4"/>
      <c r="AP2012" s="4"/>
      <c r="AQ2012" s="4"/>
      <c r="AR2012" s="4"/>
      <c r="AS2012" s="4"/>
      <c r="AT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K2012" s="4"/>
    </row>
    <row r="2013" spans="1:63" x14ac:dyDescent="0.3">
      <c r="A2013" s="103"/>
      <c r="B2013" s="103"/>
      <c r="C2013" s="103"/>
      <c r="D2013" s="208"/>
      <c r="F2013" s="178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U2013" s="4"/>
      <c r="V2013" s="4"/>
      <c r="W2013" s="4"/>
      <c r="X2013" s="4"/>
      <c r="Y2013" s="4"/>
      <c r="Z2013" s="4"/>
      <c r="AA2013" s="4"/>
      <c r="AB2013" s="4"/>
      <c r="AD2013" s="4"/>
      <c r="AE2013" s="4"/>
      <c r="AF2013" s="4"/>
      <c r="AH2013" s="4"/>
      <c r="AJ2013" s="4"/>
      <c r="AK2013" s="4"/>
      <c r="AL2013" s="4"/>
      <c r="AN2013" s="4"/>
      <c r="AO2013" s="4"/>
      <c r="AP2013" s="4"/>
      <c r="AQ2013" s="4"/>
      <c r="AR2013" s="4"/>
      <c r="AS2013" s="4"/>
      <c r="AT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K2013" s="4"/>
    </row>
    <row r="2014" spans="1:63" x14ac:dyDescent="0.3">
      <c r="A2014" s="103"/>
      <c r="B2014" s="103"/>
      <c r="C2014" s="103"/>
      <c r="D2014" s="208"/>
      <c r="F2014" s="178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U2014" s="4"/>
      <c r="V2014" s="4"/>
      <c r="W2014" s="4"/>
      <c r="X2014" s="4"/>
      <c r="Y2014" s="4"/>
      <c r="Z2014" s="4"/>
      <c r="AA2014" s="4"/>
      <c r="AB2014" s="4"/>
      <c r="AD2014" s="4"/>
      <c r="AE2014" s="4"/>
      <c r="AF2014" s="4"/>
      <c r="AH2014" s="4"/>
      <c r="AJ2014" s="4"/>
      <c r="AK2014" s="4"/>
      <c r="AL2014" s="4"/>
      <c r="AN2014" s="4"/>
      <c r="AO2014" s="4"/>
      <c r="AP2014" s="4"/>
      <c r="AQ2014" s="4"/>
      <c r="AR2014" s="4"/>
      <c r="AS2014" s="4"/>
      <c r="AT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K2014" s="4"/>
    </row>
    <row r="2015" spans="1:63" x14ac:dyDescent="0.3">
      <c r="A2015" s="103"/>
      <c r="B2015" s="103"/>
      <c r="C2015" s="103"/>
      <c r="D2015" s="208"/>
      <c r="F2015" s="178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U2015" s="4"/>
      <c r="V2015" s="4"/>
      <c r="W2015" s="4"/>
      <c r="X2015" s="4"/>
      <c r="Y2015" s="4"/>
      <c r="Z2015" s="4"/>
      <c r="AA2015" s="4"/>
      <c r="AB2015" s="4"/>
      <c r="AD2015" s="4"/>
      <c r="AE2015" s="4"/>
      <c r="AF2015" s="4"/>
      <c r="AH2015" s="4"/>
      <c r="AJ2015" s="4"/>
      <c r="AK2015" s="4"/>
      <c r="AL2015" s="4"/>
      <c r="AN2015" s="4"/>
      <c r="AO2015" s="4"/>
      <c r="AP2015" s="4"/>
      <c r="AQ2015" s="4"/>
      <c r="AR2015" s="4"/>
      <c r="AS2015" s="4"/>
      <c r="AT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K2015" s="4"/>
    </row>
    <row r="2016" spans="1:63" x14ac:dyDescent="0.3">
      <c r="A2016" s="103"/>
      <c r="B2016" s="103"/>
      <c r="C2016" s="103"/>
      <c r="D2016" s="208"/>
      <c r="F2016" s="178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U2016" s="4"/>
      <c r="V2016" s="4"/>
      <c r="W2016" s="4"/>
      <c r="X2016" s="4"/>
      <c r="Y2016" s="4"/>
      <c r="Z2016" s="4"/>
      <c r="AA2016" s="4"/>
      <c r="AB2016" s="4"/>
      <c r="AD2016" s="4"/>
      <c r="AE2016" s="4"/>
      <c r="AF2016" s="4"/>
      <c r="AH2016" s="4"/>
      <c r="AJ2016" s="4"/>
      <c r="AK2016" s="4"/>
      <c r="AL2016" s="4"/>
      <c r="AN2016" s="4"/>
      <c r="AO2016" s="4"/>
      <c r="AP2016" s="4"/>
      <c r="AQ2016" s="4"/>
      <c r="AR2016" s="4"/>
      <c r="AS2016" s="4"/>
      <c r="AT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K2016" s="4"/>
    </row>
    <row r="2017" spans="1:63" x14ac:dyDescent="0.3">
      <c r="A2017" s="103"/>
      <c r="B2017" s="103"/>
      <c r="C2017" s="103"/>
      <c r="D2017" s="208"/>
      <c r="F2017" s="178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U2017" s="4"/>
      <c r="V2017" s="4"/>
      <c r="W2017" s="4"/>
      <c r="X2017" s="4"/>
      <c r="Y2017" s="4"/>
      <c r="Z2017" s="4"/>
      <c r="AA2017" s="4"/>
      <c r="AB2017" s="4"/>
      <c r="AD2017" s="4"/>
      <c r="AE2017" s="4"/>
      <c r="AF2017" s="4"/>
      <c r="AH2017" s="4"/>
      <c r="AJ2017" s="4"/>
      <c r="AK2017" s="4"/>
      <c r="AL2017" s="4"/>
      <c r="AN2017" s="4"/>
      <c r="AO2017" s="4"/>
      <c r="AP2017" s="4"/>
      <c r="AQ2017" s="4"/>
      <c r="AR2017" s="4"/>
      <c r="AS2017" s="4"/>
      <c r="AT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K2017" s="4"/>
    </row>
    <row r="2018" spans="1:63" x14ac:dyDescent="0.3">
      <c r="A2018" s="103"/>
      <c r="B2018" s="103"/>
      <c r="C2018" s="103"/>
      <c r="D2018" s="208"/>
      <c r="F2018" s="178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U2018" s="4"/>
      <c r="V2018" s="4"/>
      <c r="W2018" s="4"/>
      <c r="X2018" s="4"/>
      <c r="Y2018" s="4"/>
      <c r="Z2018" s="4"/>
      <c r="AA2018" s="4"/>
      <c r="AB2018" s="4"/>
      <c r="AD2018" s="4"/>
      <c r="AE2018" s="4"/>
      <c r="AF2018" s="4"/>
      <c r="AH2018" s="4"/>
      <c r="AJ2018" s="4"/>
      <c r="AK2018" s="4"/>
      <c r="AL2018" s="4"/>
      <c r="AN2018" s="4"/>
      <c r="AO2018" s="4"/>
      <c r="AP2018" s="4"/>
      <c r="AQ2018" s="4"/>
      <c r="AR2018" s="4"/>
      <c r="AS2018" s="4"/>
      <c r="AT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K2018" s="4"/>
    </row>
    <row r="2019" spans="1:63" x14ac:dyDescent="0.3">
      <c r="A2019" s="103"/>
      <c r="B2019" s="103"/>
      <c r="C2019" s="103"/>
      <c r="D2019" s="208"/>
      <c r="F2019" s="178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U2019" s="4"/>
      <c r="V2019" s="4"/>
      <c r="W2019" s="4"/>
      <c r="X2019" s="4"/>
      <c r="Y2019" s="4"/>
      <c r="Z2019" s="4"/>
      <c r="AA2019" s="4"/>
      <c r="AB2019" s="4"/>
      <c r="AD2019" s="4"/>
      <c r="AE2019" s="4"/>
      <c r="AF2019" s="4"/>
      <c r="AH2019" s="4"/>
      <c r="AJ2019" s="4"/>
      <c r="AK2019" s="4"/>
      <c r="AL2019" s="4"/>
      <c r="AN2019" s="4"/>
      <c r="AO2019" s="4"/>
      <c r="AP2019" s="4"/>
      <c r="AQ2019" s="4"/>
      <c r="AR2019" s="4"/>
      <c r="AS2019" s="4"/>
      <c r="AT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K2019" s="4"/>
    </row>
    <row r="2020" spans="1:63" x14ac:dyDescent="0.3">
      <c r="A2020" s="103"/>
      <c r="B2020" s="103"/>
      <c r="C2020" s="103"/>
      <c r="D2020" s="208"/>
      <c r="F2020" s="178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U2020" s="4"/>
      <c r="V2020" s="4"/>
      <c r="W2020" s="4"/>
      <c r="X2020" s="4"/>
      <c r="Y2020" s="4"/>
      <c r="Z2020" s="4"/>
      <c r="AA2020" s="4"/>
      <c r="AB2020" s="4"/>
      <c r="AD2020" s="4"/>
      <c r="AE2020" s="4"/>
      <c r="AF2020" s="4"/>
      <c r="AH2020" s="4"/>
      <c r="AJ2020" s="4"/>
      <c r="AK2020" s="4"/>
      <c r="AL2020" s="4"/>
      <c r="AN2020" s="4"/>
      <c r="AO2020" s="4"/>
      <c r="AP2020" s="4"/>
      <c r="AQ2020" s="4"/>
      <c r="AR2020" s="4"/>
      <c r="AS2020" s="4"/>
      <c r="AT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K2020" s="4"/>
    </row>
    <row r="2021" spans="1:63" x14ac:dyDescent="0.3">
      <c r="A2021" s="103"/>
      <c r="B2021" s="103"/>
      <c r="C2021" s="103"/>
      <c r="D2021" s="208"/>
      <c r="F2021" s="178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U2021" s="4"/>
      <c r="V2021" s="4"/>
      <c r="W2021" s="4"/>
      <c r="X2021" s="4"/>
      <c r="Y2021" s="4"/>
      <c r="Z2021" s="4"/>
      <c r="AA2021" s="4"/>
      <c r="AB2021" s="4"/>
      <c r="AD2021" s="4"/>
      <c r="AE2021" s="4"/>
      <c r="AF2021" s="4"/>
      <c r="AH2021" s="4"/>
      <c r="AJ2021" s="4"/>
      <c r="AK2021" s="4"/>
      <c r="AL2021" s="4"/>
      <c r="AN2021" s="4"/>
      <c r="AO2021" s="4"/>
      <c r="AP2021" s="4"/>
      <c r="AQ2021" s="4"/>
      <c r="AR2021" s="4"/>
      <c r="AS2021" s="4"/>
      <c r="AT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K2021" s="4"/>
    </row>
    <row r="2022" spans="1:63" x14ac:dyDescent="0.3">
      <c r="A2022" s="103"/>
      <c r="B2022" s="103"/>
      <c r="C2022" s="103"/>
      <c r="D2022" s="208"/>
      <c r="F2022" s="178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U2022" s="4"/>
      <c r="V2022" s="4"/>
      <c r="W2022" s="4"/>
      <c r="X2022" s="4"/>
      <c r="Y2022" s="4"/>
      <c r="Z2022" s="4"/>
      <c r="AA2022" s="4"/>
      <c r="AB2022" s="4"/>
      <c r="AD2022" s="4"/>
      <c r="AE2022" s="4"/>
      <c r="AF2022" s="4"/>
      <c r="AH2022" s="4"/>
      <c r="AJ2022" s="4"/>
      <c r="AK2022" s="4"/>
      <c r="AL2022" s="4"/>
      <c r="AN2022" s="4"/>
      <c r="AO2022" s="4"/>
      <c r="AP2022" s="4"/>
      <c r="AQ2022" s="4"/>
      <c r="AR2022" s="4"/>
      <c r="AS2022" s="4"/>
      <c r="AT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K2022" s="4"/>
    </row>
    <row r="2023" spans="1:63" x14ac:dyDescent="0.3">
      <c r="A2023" s="103"/>
      <c r="B2023" s="103"/>
      <c r="C2023" s="103"/>
      <c r="D2023" s="208"/>
      <c r="F2023" s="178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U2023" s="4"/>
      <c r="V2023" s="4"/>
      <c r="W2023" s="4"/>
      <c r="X2023" s="4"/>
      <c r="Y2023" s="4"/>
      <c r="Z2023" s="4"/>
      <c r="AA2023" s="4"/>
      <c r="AB2023" s="4"/>
      <c r="AD2023" s="4"/>
      <c r="AE2023" s="4"/>
      <c r="AF2023" s="4"/>
      <c r="AH2023" s="4"/>
      <c r="AJ2023" s="4"/>
      <c r="AK2023" s="4"/>
      <c r="AL2023" s="4"/>
      <c r="AN2023" s="4"/>
      <c r="AO2023" s="4"/>
      <c r="AP2023" s="4"/>
      <c r="AQ2023" s="4"/>
      <c r="AR2023" s="4"/>
      <c r="AS2023" s="4"/>
      <c r="AT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K2023" s="4"/>
    </row>
    <row r="2024" spans="1:63" x14ac:dyDescent="0.3">
      <c r="A2024" s="103"/>
      <c r="B2024" s="103"/>
      <c r="C2024" s="103"/>
      <c r="D2024" s="208"/>
      <c r="F2024" s="178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U2024" s="4"/>
      <c r="V2024" s="4"/>
      <c r="W2024" s="4"/>
      <c r="X2024" s="4"/>
      <c r="Y2024" s="4"/>
      <c r="Z2024" s="4"/>
      <c r="AA2024" s="4"/>
      <c r="AB2024" s="4"/>
      <c r="AD2024" s="4"/>
      <c r="AE2024" s="4"/>
      <c r="AF2024" s="4"/>
      <c r="AH2024" s="4"/>
      <c r="AJ2024" s="4"/>
      <c r="AK2024" s="4"/>
      <c r="AL2024" s="4"/>
      <c r="AN2024" s="4"/>
      <c r="AO2024" s="4"/>
      <c r="AP2024" s="4"/>
      <c r="AQ2024" s="4"/>
      <c r="AR2024" s="4"/>
      <c r="AS2024" s="4"/>
      <c r="AT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K2024" s="4"/>
    </row>
    <row r="2025" spans="1:63" x14ac:dyDescent="0.3">
      <c r="A2025" s="103"/>
      <c r="B2025" s="103"/>
      <c r="C2025" s="103"/>
      <c r="D2025" s="208"/>
      <c r="F2025" s="178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U2025" s="4"/>
      <c r="V2025" s="4"/>
      <c r="W2025" s="4"/>
      <c r="X2025" s="4"/>
      <c r="Y2025" s="4"/>
      <c r="Z2025" s="4"/>
      <c r="AA2025" s="4"/>
      <c r="AB2025" s="4"/>
      <c r="AD2025" s="4"/>
      <c r="AE2025" s="4"/>
      <c r="AF2025" s="4"/>
      <c r="AH2025" s="4"/>
      <c r="AJ2025" s="4"/>
      <c r="AK2025" s="4"/>
      <c r="AL2025" s="4"/>
      <c r="AN2025" s="4"/>
      <c r="AO2025" s="4"/>
      <c r="AP2025" s="4"/>
      <c r="AQ2025" s="4"/>
      <c r="AR2025" s="4"/>
      <c r="AS2025" s="4"/>
      <c r="AT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K2025" s="4"/>
    </row>
    <row r="2026" spans="1:63" x14ac:dyDescent="0.3">
      <c r="A2026" s="103"/>
      <c r="B2026" s="103"/>
      <c r="C2026" s="103"/>
      <c r="D2026" s="208"/>
      <c r="F2026" s="178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U2026" s="4"/>
      <c r="V2026" s="4"/>
      <c r="W2026" s="4"/>
      <c r="X2026" s="4"/>
      <c r="Y2026" s="4"/>
      <c r="Z2026" s="4"/>
      <c r="AA2026" s="4"/>
      <c r="AB2026" s="4"/>
      <c r="AD2026" s="4"/>
      <c r="AE2026" s="4"/>
      <c r="AF2026" s="4"/>
      <c r="AH2026" s="4"/>
      <c r="AJ2026" s="4"/>
      <c r="AK2026" s="4"/>
      <c r="AL2026" s="4"/>
      <c r="AN2026" s="4"/>
      <c r="AO2026" s="4"/>
      <c r="AP2026" s="4"/>
      <c r="AQ2026" s="4"/>
      <c r="AR2026" s="4"/>
      <c r="AS2026" s="4"/>
      <c r="AT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K2026" s="4"/>
    </row>
    <row r="2027" spans="1:63" x14ac:dyDescent="0.3">
      <c r="A2027" s="103"/>
      <c r="B2027" s="103"/>
      <c r="C2027" s="103"/>
      <c r="D2027" s="208"/>
      <c r="F2027" s="178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U2027" s="4"/>
      <c r="V2027" s="4"/>
      <c r="W2027" s="4"/>
      <c r="X2027" s="4"/>
      <c r="Y2027" s="4"/>
      <c r="Z2027" s="4"/>
      <c r="AA2027" s="4"/>
      <c r="AB2027" s="4"/>
      <c r="AD2027" s="4"/>
      <c r="AE2027" s="4"/>
      <c r="AF2027" s="4"/>
      <c r="AH2027" s="4"/>
      <c r="AJ2027" s="4"/>
      <c r="AK2027" s="4"/>
      <c r="AL2027" s="4"/>
      <c r="AN2027" s="4"/>
      <c r="AO2027" s="4"/>
      <c r="AP2027" s="4"/>
      <c r="AQ2027" s="4"/>
      <c r="AR2027" s="4"/>
      <c r="AS2027" s="4"/>
      <c r="AT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K2027" s="4"/>
    </row>
    <row r="2028" spans="1:63" x14ac:dyDescent="0.3">
      <c r="A2028" s="103"/>
      <c r="B2028" s="103"/>
      <c r="C2028" s="103"/>
      <c r="D2028" s="208"/>
      <c r="F2028" s="178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U2028" s="4"/>
      <c r="V2028" s="4"/>
      <c r="W2028" s="4"/>
      <c r="X2028" s="4"/>
      <c r="Y2028" s="4"/>
      <c r="Z2028" s="4"/>
      <c r="AA2028" s="4"/>
      <c r="AB2028" s="4"/>
      <c r="AD2028" s="4"/>
      <c r="AE2028" s="4"/>
      <c r="AF2028" s="4"/>
      <c r="AH2028" s="4"/>
      <c r="AJ2028" s="4"/>
      <c r="AK2028" s="4"/>
      <c r="AL2028" s="4"/>
      <c r="AN2028" s="4"/>
      <c r="AO2028" s="4"/>
      <c r="AP2028" s="4"/>
      <c r="AQ2028" s="4"/>
      <c r="AR2028" s="4"/>
      <c r="AS2028" s="4"/>
      <c r="AT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K2028" s="4"/>
    </row>
    <row r="2029" spans="1:63" x14ac:dyDescent="0.3">
      <c r="A2029" s="103"/>
      <c r="B2029" s="103"/>
      <c r="C2029" s="103"/>
      <c r="D2029" s="208"/>
      <c r="F2029" s="178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U2029" s="4"/>
      <c r="V2029" s="4"/>
      <c r="W2029" s="4"/>
      <c r="X2029" s="4"/>
      <c r="Y2029" s="4"/>
      <c r="Z2029" s="4"/>
      <c r="AA2029" s="4"/>
      <c r="AB2029" s="4"/>
      <c r="AD2029" s="4"/>
      <c r="AE2029" s="4"/>
      <c r="AF2029" s="4"/>
      <c r="AH2029" s="4"/>
      <c r="AJ2029" s="4"/>
      <c r="AK2029" s="4"/>
      <c r="AL2029" s="4"/>
      <c r="AN2029" s="4"/>
      <c r="AO2029" s="4"/>
      <c r="AP2029" s="4"/>
      <c r="AQ2029" s="4"/>
      <c r="AR2029" s="4"/>
      <c r="AS2029" s="4"/>
      <c r="AT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K2029" s="4"/>
    </row>
    <row r="2030" spans="1:63" x14ac:dyDescent="0.3">
      <c r="A2030" s="103"/>
      <c r="B2030" s="103"/>
      <c r="C2030" s="103"/>
      <c r="D2030" s="208"/>
      <c r="F2030" s="178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U2030" s="4"/>
      <c r="V2030" s="4"/>
      <c r="W2030" s="4"/>
      <c r="X2030" s="4"/>
      <c r="Y2030" s="4"/>
      <c r="Z2030" s="4"/>
      <c r="AA2030" s="4"/>
      <c r="AB2030" s="4"/>
      <c r="AD2030" s="4"/>
      <c r="AE2030" s="4"/>
      <c r="AF2030" s="4"/>
      <c r="AH2030" s="4"/>
      <c r="AJ2030" s="4"/>
      <c r="AK2030" s="4"/>
      <c r="AL2030" s="4"/>
      <c r="AN2030" s="4"/>
      <c r="AO2030" s="4"/>
      <c r="AP2030" s="4"/>
      <c r="AQ2030" s="4"/>
      <c r="AR2030" s="4"/>
      <c r="AS2030" s="4"/>
      <c r="AT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K2030" s="4"/>
    </row>
    <row r="2031" spans="1:63" x14ac:dyDescent="0.3">
      <c r="A2031" s="103"/>
      <c r="B2031" s="103"/>
      <c r="C2031" s="103"/>
      <c r="D2031" s="208"/>
      <c r="F2031" s="178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U2031" s="4"/>
      <c r="V2031" s="4"/>
      <c r="W2031" s="4"/>
      <c r="X2031" s="4"/>
      <c r="Y2031" s="4"/>
      <c r="Z2031" s="4"/>
      <c r="AA2031" s="4"/>
      <c r="AB2031" s="4"/>
      <c r="AD2031" s="4"/>
      <c r="AE2031" s="4"/>
      <c r="AF2031" s="4"/>
      <c r="AH2031" s="4"/>
      <c r="AJ2031" s="4"/>
      <c r="AK2031" s="4"/>
      <c r="AL2031" s="4"/>
      <c r="AN2031" s="4"/>
      <c r="AO2031" s="4"/>
      <c r="AP2031" s="4"/>
      <c r="AQ2031" s="4"/>
      <c r="AR2031" s="4"/>
      <c r="AS2031" s="4"/>
      <c r="AT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K2031" s="4"/>
    </row>
    <row r="2032" spans="1:63" x14ac:dyDescent="0.3">
      <c r="A2032" s="103"/>
      <c r="B2032" s="103"/>
      <c r="C2032" s="103"/>
      <c r="D2032" s="208"/>
      <c r="F2032" s="178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U2032" s="4"/>
      <c r="V2032" s="4"/>
      <c r="W2032" s="4"/>
      <c r="X2032" s="4"/>
      <c r="Y2032" s="4"/>
      <c r="Z2032" s="4"/>
      <c r="AA2032" s="4"/>
      <c r="AB2032" s="4"/>
      <c r="AD2032" s="4"/>
      <c r="AE2032" s="4"/>
      <c r="AF2032" s="4"/>
      <c r="AH2032" s="4"/>
      <c r="AJ2032" s="4"/>
      <c r="AK2032" s="4"/>
      <c r="AL2032" s="4"/>
      <c r="AN2032" s="4"/>
      <c r="AO2032" s="4"/>
      <c r="AP2032" s="4"/>
      <c r="AQ2032" s="4"/>
      <c r="AR2032" s="4"/>
      <c r="AS2032" s="4"/>
      <c r="AT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K2032" s="4"/>
    </row>
    <row r="2033" spans="1:63" x14ac:dyDescent="0.3">
      <c r="A2033" s="103"/>
      <c r="B2033" s="103"/>
      <c r="C2033" s="103"/>
      <c r="D2033" s="208"/>
      <c r="F2033" s="178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U2033" s="4"/>
      <c r="V2033" s="4"/>
      <c r="W2033" s="4"/>
      <c r="X2033" s="4"/>
      <c r="Y2033" s="4"/>
      <c r="Z2033" s="4"/>
      <c r="AA2033" s="4"/>
      <c r="AB2033" s="4"/>
      <c r="AD2033" s="4"/>
      <c r="AE2033" s="4"/>
      <c r="AF2033" s="4"/>
      <c r="AH2033" s="4"/>
      <c r="AJ2033" s="4"/>
      <c r="AK2033" s="4"/>
      <c r="AL2033" s="4"/>
      <c r="AN2033" s="4"/>
      <c r="AO2033" s="4"/>
      <c r="AP2033" s="4"/>
      <c r="AQ2033" s="4"/>
      <c r="AR2033" s="4"/>
      <c r="AS2033" s="4"/>
      <c r="AT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K2033" s="4"/>
    </row>
    <row r="2034" spans="1:63" x14ac:dyDescent="0.3">
      <c r="A2034" s="103"/>
      <c r="B2034" s="103"/>
      <c r="C2034" s="103"/>
      <c r="D2034" s="208"/>
      <c r="F2034" s="178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U2034" s="4"/>
      <c r="V2034" s="4"/>
      <c r="W2034" s="4"/>
      <c r="X2034" s="4"/>
      <c r="Y2034" s="4"/>
      <c r="Z2034" s="4"/>
      <c r="AA2034" s="4"/>
      <c r="AB2034" s="4"/>
      <c r="AD2034" s="4"/>
      <c r="AE2034" s="4"/>
      <c r="AF2034" s="4"/>
      <c r="AH2034" s="4"/>
      <c r="AJ2034" s="4"/>
      <c r="AK2034" s="4"/>
      <c r="AL2034" s="4"/>
      <c r="AN2034" s="4"/>
      <c r="AO2034" s="4"/>
      <c r="AP2034" s="4"/>
      <c r="AQ2034" s="4"/>
      <c r="AR2034" s="4"/>
      <c r="AS2034" s="4"/>
      <c r="AT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K2034" s="4"/>
    </row>
    <row r="2035" spans="1:63" x14ac:dyDescent="0.3">
      <c r="A2035" s="103"/>
      <c r="B2035" s="103"/>
      <c r="C2035" s="103"/>
      <c r="D2035" s="208"/>
      <c r="F2035" s="178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U2035" s="4"/>
      <c r="V2035" s="4"/>
      <c r="W2035" s="4"/>
      <c r="X2035" s="4"/>
      <c r="Y2035" s="4"/>
      <c r="Z2035" s="4"/>
      <c r="AA2035" s="4"/>
      <c r="AB2035" s="4"/>
      <c r="AD2035" s="4"/>
      <c r="AE2035" s="4"/>
      <c r="AF2035" s="4"/>
      <c r="AH2035" s="4"/>
      <c r="AJ2035" s="4"/>
      <c r="AK2035" s="4"/>
      <c r="AL2035" s="4"/>
      <c r="AN2035" s="4"/>
      <c r="AO2035" s="4"/>
      <c r="AP2035" s="4"/>
      <c r="AQ2035" s="4"/>
      <c r="AR2035" s="4"/>
      <c r="AS2035" s="4"/>
      <c r="AT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K2035" s="4"/>
    </row>
    <row r="2036" spans="1:63" x14ac:dyDescent="0.3">
      <c r="A2036" s="103"/>
      <c r="B2036" s="103"/>
      <c r="C2036" s="103"/>
      <c r="D2036" s="208"/>
      <c r="F2036" s="178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U2036" s="4"/>
      <c r="V2036" s="4"/>
      <c r="W2036" s="4"/>
      <c r="X2036" s="4"/>
      <c r="Y2036" s="4"/>
      <c r="Z2036" s="4"/>
      <c r="AA2036" s="4"/>
      <c r="AB2036" s="4"/>
      <c r="AD2036" s="4"/>
      <c r="AE2036" s="4"/>
      <c r="AF2036" s="4"/>
      <c r="AH2036" s="4"/>
      <c r="AJ2036" s="4"/>
      <c r="AK2036" s="4"/>
      <c r="AL2036" s="4"/>
      <c r="AN2036" s="4"/>
      <c r="AO2036" s="4"/>
      <c r="AP2036" s="4"/>
      <c r="AQ2036" s="4"/>
      <c r="AR2036" s="4"/>
      <c r="AS2036" s="4"/>
      <c r="AT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K2036" s="4"/>
    </row>
    <row r="2037" spans="1:63" x14ac:dyDescent="0.3">
      <c r="A2037" s="103"/>
      <c r="B2037" s="103"/>
      <c r="C2037" s="103"/>
      <c r="D2037" s="208"/>
      <c r="F2037" s="178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U2037" s="4"/>
      <c r="V2037" s="4"/>
      <c r="W2037" s="4"/>
      <c r="X2037" s="4"/>
      <c r="Y2037" s="4"/>
      <c r="Z2037" s="4"/>
      <c r="AA2037" s="4"/>
      <c r="AB2037" s="4"/>
      <c r="AD2037" s="4"/>
      <c r="AE2037" s="4"/>
      <c r="AF2037" s="4"/>
      <c r="AH2037" s="4"/>
      <c r="AJ2037" s="4"/>
      <c r="AK2037" s="4"/>
      <c r="AL2037" s="4"/>
      <c r="AN2037" s="4"/>
      <c r="AO2037" s="4"/>
      <c r="AP2037" s="4"/>
      <c r="AQ2037" s="4"/>
      <c r="AR2037" s="4"/>
      <c r="AS2037" s="4"/>
      <c r="AT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K2037" s="4"/>
    </row>
    <row r="2038" spans="1:63" x14ac:dyDescent="0.3">
      <c r="A2038" s="103"/>
      <c r="B2038" s="103"/>
      <c r="C2038" s="103"/>
      <c r="D2038" s="208"/>
      <c r="F2038" s="178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U2038" s="4"/>
      <c r="V2038" s="4"/>
      <c r="W2038" s="4"/>
      <c r="X2038" s="4"/>
      <c r="Y2038" s="4"/>
      <c r="Z2038" s="4"/>
      <c r="AA2038" s="4"/>
      <c r="AB2038" s="4"/>
      <c r="AD2038" s="4"/>
      <c r="AE2038" s="4"/>
      <c r="AF2038" s="4"/>
      <c r="AH2038" s="4"/>
      <c r="AJ2038" s="4"/>
      <c r="AK2038" s="4"/>
      <c r="AL2038" s="4"/>
      <c r="AN2038" s="4"/>
      <c r="AO2038" s="4"/>
      <c r="AP2038" s="4"/>
      <c r="AQ2038" s="4"/>
      <c r="AR2038" s="4"/>
      <c r="AS2038" s="4"/>
      <c r="AT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K2038" s="4"/>
    </row>
    <row r="2039" spans="1:63" x14ac:dyDescent="0.3">
      <c r="A2039" s="103"/>
      <c r="B2039" s="103"/>
      <c r="C2039" s="103"/>
      <c r="D2039" s="208"/>
      <c r="F2039" s="178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U2039" s="4"/>
      <c r="V2039" s="4"/>
      <c r="W2039" s="4"/>
      <c r="X2039" s="4"/>
      <c r="Y2039" s="4"/>
      <c r="Z2039" s="4"/>
      <c r="AA2039" s="4"/>
      <c r="AB2039" s="4"/>
      <c r="AD2039" s="4"/>
      <c r="AE2039" s="4"/>
      <c r="AF2039" s="4"/>
      <c r="AH2039" s="4"/>
      <c r="AJ2039" s="4"/>
      <c r="AK2039" s="4"/>
      <c r="AL2039" s="4"/>
      <c r="AN2039" s="4"/>
      <c r="AO2039" s="4"/>
      <c r="AP2039" s="4"/>
      <c r="AQ2039" s="4"/>
      <c r="AR2039" s="4"/>
      <c r="AS2039" s="4"/>
      <c r="AT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K2039" s="4"/>
    </row>
    <row r="2040" spans="1:63" x14ac:dyDescent="0.3">
      <c r="A2040" s="103"/>
      <c r="B2040" s="103"/>
      <c r="C2040" s="103"/>
      <c r="D2040" s="208"/>
      <c r="F2040" s="178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U2040" s="4"/>
      <c r="V2040" s="4"/>
      <c r="W2040" s="4"/>
      <c r="X2040" s="4"/>
      <c r="Y2040" s="4"/>
      <c r="Z2040" s="4"/>
      <c r="AA2040" s="4"/>
      <c r="AB2040" s="4"/>
      <c r="AD2040" s="4"/>
      <c r="AE2040" s="4"/>
      <c r="AF2040" s="4"/>
      <c r="AH2040" s="4"/>
      <c r="AJ2040" s="4"/>
      <c r="AK2040" s="4"/>
      <c r="AL2040" s="4"/>
      <c r="AN2040" s="4"/>
      <c r="AO2040" s="4"/>
      <c r="AP2040" s="4"/>
      <c r="AQ2040" s="4"/>
      <c r="AR2040" s="4"/>
      <c r="AS2040" s="4"/>
      <c r="AT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K2040" s="4"/>
    </row>
    <row r="2041" spans="1:63" x14ac:dyDescent="0.3">
      <c r="A2041" s="103"/>
      <c r="B2041" s="103"/>
      <c r="C2041" s="103"/>
      <c r="D2041" s="208"/>
      <c r="F2041" s="178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U2041" s="4"/>
      <c r="V2041" s="4"/>
      <c r="W2041" s="4"/>
      <c r="X2041" s="4"/>
      <c r="Y2041" s="4"/>
      <c r="Z2041" s="4"/>
      <c r="AA2041" s="4"/>
      <c r="AB2041" s="4"/>
      <c r="AD2041" s="4"/>
      <c r="AE2041" s="4"/>
      <c r="AF2041" s="4"/>
      <c r="AH2041" s="4"/>
      <c r="AJ2041" s="4"/>
      <c r="AK2041" s="4"/>
      <c r="AL2041" s="4"/>
      <c r="AN2041" s="4"/>
      <c r="AO2041" s="4"/>
      <c r="AP2041" s="4"/>
      <c r="AQ2041" s="4"/>
      <c r="AR2041" s="4"/>
      <c r="AS2041" s="4"/>
      <c r="AT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K2041" s="4"/>
    </row>
    <row r="2042" spans="1:63" x14ac:dyDescent="0.3">
      <c r="A2042" s="103"/>
      <c r="B2042" s="103"/>
      <c r="C2042" s="103"/>
      <c r="D2042" s="208"/>
      <c r="F2042" s="178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U2042" s="4"/>
      <c r="V2042" s="4"/>
      <c r="W2042" s="4"/>
      <c r="X2042" s="4"/>
      <c r="Y2042" s="4"/>
      <c r="Z2042" s="4"/>
      <c r="AA2042" s="4"/>
      <c r="AB2042" s="4"/>
      <c r="AD2042" s="4"/>
      <c r="AE2042" s="4"/>
      <c r="AF2042" s="4"/>
      <c r="AH2042" s="4"/>
      <c r="AJ2042" s="4"/>
      <c r="AK2042" s="4"/>
      <c r="AL2042" s="4"/>
      <c r="AN2042" s="4"/>
      <c r="AO2042" s="4"/>
      <c r="AP2042" s="4"/>
      <c r="AQ2042" s="4"/>
      <c r="AR2042" s="4"/>
      <c r="AS2042" s="4"/>
      <c r="AT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K2042" s="4"/>
    </row>
    <row r="2043" spans="1:63" x14ac:dyDescent="0.3">
      <c r="A2043" s="103"/>
      <c r="B2043" s="103"/>
      <c r="C2043" s="103"/>
      <c r="D2043" s="208"/>
      <c r="F2043" s="178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U2043" s="4"/>
      <c r="V2043" s="4"/>
      <c r="W2043" s="4"/>
      <c r="X2043" s="4"/>
      <c r="Y2043" s="4"/>
      <c r="Z2043" s="4"/>
      <c r="AA2043" s="4"/>
      <c r="AB2043" s="4"/>
      <c r="AD2043" s="4"/>
      <c r="AE2043" s="4"/>
      <c r="AF2043" s="4"/>
      <c r="AH2043" s="4"/>
      <c r="AJ2043" s="4"/>
      <c r="AK2043" s="4"/>
      <c r="AL2043" s="4"/>
      <c r="AN2043" s="4"/>
      <c r="AO2043" s="4"/>
      <c r="AP2043" s="4"/>
      <c r="AQ2043" s="4"/>
      <c r="AR2043" s="4"/>
      <c r="AS2043" s="4"/>
      <c r="AT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K2043" s="4"/>
    </row>
    <row r="2044" spans="1:63" x14ac:dyDescent="0.3">
      <c r="A2044" s="103"/>
      <c r="B2044" s="103"/>
      <c r="C2044" s="103"/>
      <c r="D2044" s="208"/>
      <c r="F2044" s="178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U2044" s="4"/>
      <c r="V2044" s="4"/>
      <c r="W2044" s="4"/>
      <c r="X2044" s="4"/>
      <c r="Y2044" s="4"/>
      <c r="Z2044" s="4"/>
      <c r="AA2044" s="4"/>
      <c r="AB2044" s="4"/>
      <c r="AD2044" s="4"/>
      <c r="AE2044" s="4"/>
      <c r="AF2044" s="4"/>
      <c r="AH2044" s="4"/>
      <c r="AJ2044" s="4"/>
      <c r="AK2044" s="4"/>
      <c r="AL2044" s="4"/>
      <c r="AN2044" s="4"/>
      <c r="AO2044" s="4"/>
      <c r="AP2044" s="4"/>
      <c r="AQ2044" s="4"/>
      <c r="AR2044" s="4"/>
      <c r="AS2044" s="4"/>
      <c r="AT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K2044" s="4"/>
    </row>
    <row r="2045" spans="1:63" x14ac:dyDescent="0.3">
      <c r="A2045" s="103"/>
      <c r="B2045" s="103"/>
      <c r="C2045" s="103"/>
      <c r="D2045" s="208"/>
      <c r="F2045" s="178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U2045" s="4"/>
      <c r="V2045" s="4"/>
      <c r="W2045" s="4"/>
      <c r="X2045" s="4"/>
      <c r="Y2045" s="4"/>
      <c r="Z2045" s="4"/>
      <c r="AA2045" s="4"/>
      <c r="AB2045" s="4"/>
      <c r="AD2045" s="4"/>
      <c r="AE2045" s="4"/>
      <c r="AF2045" s="4"/>
      <c r="AH2045" s="4"/>
      <c r="AJ2045" s="4"/>
      <c r="AK2045" s="4"/>
      <c r="AL2045" s="4"/>
      <c r="AN2045" s="4"/>
      <c r="AO2045" s="4"/>
      <c r="AP2045" s="4"/>
      <c r="AQ2045" s="4"/>
      <c r="AR2045" s="4"/>
      <c r="AS2045" s="4"/>
      <c r="AT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K2045" s="4"/>
    </row>
    <row r="2046" spans="1:63" x14ac:dyDescent="0.3">
      <c r="A2046" s="103"/>
      <c r="B2046" s="103"/>
      <c r="C2046" s="103"/>
      <c r="D2046" s="208"/>
      <c r="F2046" s="178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U2046" s="4"/>
      <c r="V2046" s="4"/>
      <c r="W2046" s="4"/>
      <c r="X2046" s="4"/>
      <c r="Y2046" s="4"/>
      <c r="Z2046" s="4"/>
      <c r="AA2046" s="4"/>
      <c r="AB2046" s="4"/>
      <c r="AD2046" s="4"/>
      <c r="AE2046" s="4"/>
      <c r="AF2046" s="4"/>
      <c r="AH2046" s="4"/>
      <c r="AJ2046" s="4"/>
      <c r="AK2046" s="4"/>
      <c r="AL2046" s="4"/>
      <c r="AN2046" s="4"/>
      <c r="AO2046" s="4"/>
      <c r="AP2046" s="4"/>
      <c r="AQ2046" s="4"/>
      <c r="AR2046" s="4"/>
      <c r="AS2046" s="4"/>
      <c r="AT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K2046" s="4"/>
    </row>
    <row r="2047" spans="1:63" x14ac:dyDescent="0.3">
      <c r="A2047" s="103"/>
      <c r="B2047" s="103"/>
      <c r="C2047" s="103"/>
      <c r="D2047" s="208"/>
      <c r="F2047" s="178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U2047" s="4"/>
      <c r="V2047" s="4"/>
      <c r="W2047" s="4"/>
      <c r="X2047" s="4"/>
      <c r="Y2047" s="4"/>
      <c r="Z2047" s="4"/>
      <c r="AA2047" s="4"/>
      <c r="AB2047" s="4"/>
      <c r="AD2047" s="4"/>
      <c r="AE2047" s="4"/>
      <c r="AF2047" s="4"/>
      <c r="AH2047" s="4"/>
      <c r="AJ2047" s="4"/>
      <c r="AK2047" s="4"/>
      <c r="AL2047" s="4"/>
      <c r="AN2047" s="4"/>
      <c r="AO2047" s="4"/>
      <c r="AP2047" s="4"/>
      <c r="AQ2047" s="4"/>
      <c r="AR2047" s="4"/>
      <c r="AS2047" s="4"/>
      <c r="AT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K2047" s="4"/>
    </row>
    <row r="2048" spans="1:63" x14ac:dyDescent="0.3">
      <c r="A2048" s="103"/>
      <c r="B2048" s="103"/>
      <c r="C2048" s="103"/>
      <c r="D2048" s="208"/>
      <c r="F2048" s="178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U2048" s="4"/>
      <c r="V2048" s="4"/>
      <c r="W2048" s="4"/>
      <c r="X2048" s="4"/>
      <c r="Y2048" s="4"/>
      <c r="Z2048" s="4"/>
      <c r="AA2048" s="4"/>
      <c r="AB2048" s="4"/>
      <c r="AD2048" s="4"/>
      <c r="AE2048" s="4"/>
      <c r="AF2048" s="4"/>
      <c r="AH2048" s="4"/>
      <c r="AJ2048" s="4"/>
      <c r="AK2048" s="4"/>
      <c r="AL2048" s="4"/>
      <c r="AN2048" s="4"/>
      <c r="AO2048" s="4"/>
      <c r="AP2048" s="4"/>
      <c r="AQ2048" s="4"/>
      <c r="AR2048" s="4"/>
      <c r="AS2048" s="4"/>
      <c r="AT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K2048" s="4"/>
    </row>
    <row r="2049" spans="1:63" x14ac:dyDescent="0.3">
      <c r="A2049" s="103"/>
      <c r="B2049" s="103"/>
      <c r="C2049" s="103"/>
      <c r="D2049" s="208"/>
      <c r="F2049" s="178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U2049" s="4"/>
      <c r="V2049" s="4"/>
      <c r="W2049" s="4"/>
      <c r="X2049" s="4"/>
      <c r="Y2049" s="4"/>
      <c r="Z2049" s="4"/>
      <c r="AA2049" s="4"/>
      <c r="AB2049" s="4"/>
      <c r="AD2049" s="4"/>
      <c r="AE2049" s="4"/>
      <c r="AF2049" s="4"/>
      <c r="AH2049" s="4"/>
      <c r="AJ2049" s="4"/>
      <c r="AK2049" s="4"/>
      <c r="AL2049" s="4"/>
      <c r="AN2049" s="4"/>
      <c r="AO2049" s="4"/>
      <c r="AP2049" s="4"/>
      <c r="AQ2049" s="4"/>
      <c r="AR2049" s="4"/>
      <c r="AS2049" s="4"/>
      <c r="AT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K2049" s="4"/>
    </row>
    <row r="2050" spans="1:63" x14ac:dyDescent="0.3">
      <c r="A2050" s="103"/>
      <c r="B2050" s="103"/>
      <c r="C2050" s="103"/>
      <c r="D2050" s="208"/>
      <c r="F2050" s="178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U2050" s="4"/>
      <c r="V2050" s="4"/>
      <c r="W2050" s="4"/>
      <c r="X2050" s="4"/>
      <c r="Y2050" s="4"/>
      <c r="Z2050" s="4"/>
      <c r="AA2050" s="4"/>
      <c r="AB2050" s="4"/>
      <c r="AD2050" s="4"/>
      <c r="AE2050" s="4"/>
      <c r="AF2050" s="4"/>
      <c r="AH2050" s="4"/>
      <c r="AJ2050" s="4"/>
      <c r="AK2050" s="4"/>
      <c r="AL2050" s="4"/>
      <c r="AN2050" s="4"/>
      <c r="AO2050" s="4"/>
      <c r="AP2050" s="4"/>
      <c r="AQ2050" s="4"/>
      <c r="AR2050" s="4"/>
      <c r="AS2050" s="4"/>
      <c r="AT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K2050" s="4"/>
    </row>
    <row r="2051" spans="1:63" x14ac:dyDescent="0.3">
      <c r="A2051" s="103"/>
      <c r="B2051" s="103"/>
      <c r="C2051" s="103"/>
      <c r="D2051" s="208"/>
      <c r="F2051" s="178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U2051" s="4"/>
      <c r="V2051" s="4"/>
      <c r="W2051" s="4"/>
      <c r="X2051" s="4"/>
      <c r="Y2051" s="4"/>
      <c r="Z2051" s="4"/>
      <c r="AA2051" s="4"/>
      <c r="AB2051" s="4"/>
      <c r="AD2051" s="4"/>
      <c r="AE2051" s="4"/>
      <c r="AF2051" s="4"/>
      <c r="AH2051" s="4"/>
      <c r="AJ2051" s="4"/>
      <c r="AK2051" s="4"/>
      <c r="AL2051" s="4"/>
      <c r="AN2051" s="4"/>
      <c r="AO2051" s="4"/>
      <c r="AP2051" s="4"/>
      <c r="AQ2051" s="4"/>
      <c r="AR2051" s="4"/>
      <c r="AS2051" s="4"/>
      <c r="AT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K2051" s="4"/>
    </row>
    <row r="2052" spans="1:63" x14ac:dyDescent="0.3">
      <c r="A2052" s="103"/>
      <c r="B2052" s="103"/>
      <c r="C2052" s="103"/>
      <c r="D2052" s="208"/>
      <c r="F2052" s="178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U2052" s="4"/>
      <c r="V2052" s="4"/>
      <c r="W2052" s="4"/>
      <c r="X2052" s="4"/>
      <c r="Y2052" s="4"/>
      <c r="Z2052" s="4"/>
      <c r="AA2052" s="4"/>
      <c r="AB2052" s="4"/>
      <c r="AD2052" s="4"/>
      <c r="AE2052" s="4"/>
      <c r="AF2052" s="4"/>
      <c r="AH2052" s="4"/>
      <c r="AJ2052" s="4"/>
      <c r="AK2052" s="4"/>
      <c r="AL2052" s="4"/>
      <c r="AN2052" s="4"/>
      <c r="AO2052" s="4"/>
      <c r="AP2052" s="4"/>
      <c r="AQ2052" s="4"/>
      <c r="AR2052" s="4"/>
      <c r="AS2052" s="4"/>
      <c r="AT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K2052" s="4"/>
    </row>
    <row r="2053" spans="1:63" x14ac:dyDescent="0.3">
      <c r="A2053" s="103"/>
      <c r="B2053" s="103"/>
      <c r="C2053" s="103"/>
      <c r="D2053" s="208"/>
      <c r="F2053" s="178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U2053" s="4"/>
      <c r="V2053" s="4"/>
      <c r="W2053" s="4"/>
      <c r="X2053" s="4"/>
      <c r="Y2053" s="4"/>
      <c r="Z2053" s="4"/>
      <c r="AA2053" s="4"/>
      <c r="AB2053" s="4"/>
      <c r="AD2053" s="4"/>
      <c r="AE2053" s="4"/>
      <c r="AF2053" s="4"/>
      <c r="AH2053" s="4"/>
      <c r="AJ2053" s="4"/>
      <c r="AK2053" s="4"/>
      <c r="AL2053" s="4"/>
      <c r="AN2053" s="4"/>
      <c r="AO2053" s="4"/>
      <c r="AP2053" s="4"/>
      <c r="AQ2053" s="4"/>
      <c r="AR2053" s="4"/>
      <c r="AS2053" s="4"/>
      <c r="AT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K2053" s="4"/>
    </row>
    <row r="2054" spans="1:63" x14ac:dyDescent="0.3">
      <c r="A2054" s="103"/>
      <c r="B2054" s="103"/>
      <c r="C2054" s="103"/>
      <c r="D2054" s="208"/>
      <c r="F2054" s="178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U2054" s="4"/>
      <c r="V2054" s="4"/>
      <c r="W2054" s="4"/>
      <c r="X2054" s="4"/>
      <c r="Y2054" s="4"/>
      <c r="Z2054" s="4"/>
      <c r="AA2054" s="4"/>
      <c r="AB2054" s="4"/>
      <c r="AD2054" s="4"/>
      <c r="AE2054" s="4"/>
      <c r="AF2054" s="4"/>
      <c r="AH2054" s="4"/>
      <c r="AJ2054" s="4"/>
      <c r="AK2054" s="4"/>
      <c r="AL2054" s="4"/>
      <c r="AN2054" s="4"/>
      <c r="AO2054" s="4"/>
      <c r="AP2054" s="4"/>
      <c r="AQ2054" s="4"/>
      <c r="AR2054" s="4"/>
      <c r="AS2054" s="4"/>
      <c r="AT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K2054" s="4"/>
    </row>
    <row r="2055" spans="1:63" x14ac:dyDescent="0.3">
      <c r="A2055" s="103"/>
      <c r="B2055" s="103"/>
      <c r="C2055" s="103"/>
      <c r="D2055" s="208"/>
      <c r="F2055" s="178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U2055" s="4"/>
      <c r="V2055" s="4"/>
      <c r="W2055" s="4"/>
      <c r="X2055" s="4"/>
      <c r="Y2055" s="4"/>
      <c r="Z2055" s="4"/>
      <c r="AA2055" s="4"/>
      <c r="AB2055" s="4"/>
      <c r="AD2055" s="4"/>
      <c r="AE2055" s="4"/>
      <c r="AF2055" s="4"/>
      <c r="AH2055" s="4"/>
      <c r="AJ2055" s="4"/>
      <c r="AK2055" s="4"/>
      <c r="AL2055" s="4"/>
      <c r="AN2055" s="4"/>
      <c r="AO2055" s="4"/>
      <c r="AP2055" s="4"/>
      <c r="AQ2055" s="4"/>
      <c r="AR2055" s="4"/>
      <c r="AS2055" s="4"/>
      <c r="AT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K2055" s="4"/>
    </row>
    <row r="2056" spans="1:63" x14ac:dyDescent="0.3">
      <c r="A2056" s="103"/>
      <c r="B2056" s="103"/>
      <c r="C2056" s="103"/>
      <c r="D2056" s="208"/>
      <c r="F2056" s="178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U2056" s="4"/>
      <c r="V2056" s="4"/>
      <c r="W2056" s="4"/>
      <c r="X2056" s="4"/>
      <c r="Y2056" s="4"/>
      <c r="Z2056" s="4"/>
      <c r="AA2056" s="4"/>
      <c r="AB2056" s="4"/>
      <c r="AD2056" s="4"/>
      <c r="AE2056" s="4"/>
      <c r="AF2056" s="4"/>
      <c r="AH2056" s="4"/>
      <c r="AJ2056" s="4"/>
      <c r="AK2056" s="4"/>
      <c r="AL2056" s="4"/>
      <c r="AN2056" s="4"/>
      <c r="AO2056" s="4"/>
      <c r="AP2056" s="4"/>
      <c r="AQ2056" s="4"/>
      <c r="AR2056" s="4"/>
      <c r="AS2056" s="4"/>
      <c r="AT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K2056" s="4"/>
    </row>
    <row r="2057" spans="1:63" x14ac:dyDescent="0.3">
      <c r="A2057" s="103"/>
      <c r="B2057" s="103"/>
      <c r="C2057" s="103"/>
      <c r="D2057" s="208"/>
      <c r="F2057" s="178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U2057" s="4"/>
      <c r="V2057" s="4"/>
      <c r="W2057" s="4"/>
      <c r="X2057" s="4"/>
      <c r="Y2057" s="4"/>
      <c r="Z2057" s="4"/>
      <c r="AA2057" s="4"/>
      <c r="AB2057" s="4"/>
      <c r="AD2057" s="4"/>
      <c r="AE2057" s="4"/>
      <c r="AF2057" s="4"/>
      <c r="AH2057" s="4"/>
      <c r="AJ2057" s="4"/>
      <c r="AK2057" s="4"/>
      <c r="AL2057" s="4"/>
      <c r="AN2057" s="4"/>
      <c r="AO2057" s="4"/>
      <c r="AP2057" s="4"/>
      <c r="AQ2057" s="4"/>
      <c r="AR2057" s="4"/>
      <c r="AS2057" s="4"/>
      <c r="AT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K2057" s="4"/>
    </row>
    <row r="2058" spans="1:63" x14ac:dyDescent="0.3">
      <c r="A2058" s="103"/>
      <c r="B2058" s="103"/>
      <c r="C2058" s="103"/>
      <c r="D2058" s="208"/>
      <c r="F2058" s="178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U2058" s="4"/>
      <c r="V2058" s="4"/>
      <c r="W2058" s="4"/>
      <c r="X2058" s="4"/>
      <c r="Y2058" s="4"/>
      <c r="Z2058" s="4"/>
      <c r="AA2058" s="4"/>
      <c r="AB2058" s="4"/>
      <c r="AD2058" s="4"/>
      <c r="AE2058" s="4"/>
      <c r="AF2058" s="4"/>
      <c r="AH2058" s="4"/>
      <c r="AJ2058" s="4"/>
      <c r="AK2058" s="4"/>
      <c r="AL2058" s="4"/>
      <c r="AN2058" s="4"/>
      <c r="AO2058" s="4"/>
      <c r="AP2058" s="4"/>
      <c r="AQ2058" s="4"/>
      <c r="AR2058" s="4"/>
      <c r="AS2058" s="4"/>
      <c r="AT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K2058" s="4"/>
    </row>
    <row r="2059" spans="1:63" x14ac:dyDescent="0.3">
      <c r="A2059" s="103"/>
      <c r="B2059" s="103"/>
      <c r="C2059" s="103"/>
      <c r="D2059" s="208"/>
      <c r="F2059" s="178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U2059" s="4"/>
      <c r="V2059" s="4"/>
      <c r="W2059" s="4"/>
      <c r="X2059" s="4"/>
      <c r="Y2059" s="4"/>
      <c r="Z2059" s="4"/>
      <c r="AA2059" s="4"/>
      <c r="AB2059" s="4"/>
      <c r="AD2059" s="4"/>
      <c r="AE2059" s="4"/>
      <c r="AF2059" s="4"/>
      <c r="AH2059" s="4"/>
      <c r="AJ2059" s="4"/>
      <c r="AK2059" s="4"/>
      <c r="AL2059" s="4"/>
      <c r="AN2059" s="4"/>
      <c r="AO2059" s="4"/>
      <c r="AP2059" s="4"/>
      <c r="AQ2059" s="4"/>
      <c r="AR2059" s="4"/>
      <c r="AS2059" s="4"/>
      <c r="AT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K2059" s="4"/>
    </row>
    <row r="2060" spans="1:63" x14ac:dyDescent="0.3">
      <c r="A2060" s="103"/>
      <c r="B2060" s="103"/>
      <c r="C2060" s="103"/>
      <c r="D2060" s="208"/>
      <c r="F2060" s="178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U2060" s="4"/>
      <c r="V2060" s="4"/>
      <c r="W2060" s="4"/>
      <c r="X2060" s="4"/>
      <c r="Y2060" s="4"/>
      <c r="Z2060" s="4"/>
      <c r="AA2060" s="4"/>
      <c r="AB2060" s="4"/>
      <c r="AD2060" s="4"/>
      <c r="AE2060" s="4"/>
      <c r="AF2060" s="4"/>
      <c r="AH2060" s="4"/>
      <c r="AJ2060" s="4"/>
      <c r="AK2060" s="4"/>
      <c r="AL2060" s="4"/>
      <c r="AN2060" s="4"/>
      <c r="AO2060" s="4"/>
      <c r="AP2060" s="4"/>
      <c r="AQ2060" s="4"/>
      <c r="AR2060" s="4"/>
      <c r="AS2060" s="4"/>
      <c r="AT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K2060" s="4"/>
    </row>
    <row r="2061" spans="1:63" x14ac:dyDescent="0.3">
      <c r="A2061" s="103"/>
      <c r="B2061" s="103"/>
      <c r="C2061" s="103"/>
      <c r="D2061" s="208"/>
      <c r="F2061" s="178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U2061" s="4"/>
      <c r="V2061" s="4"/>
      <c r="W2061" s="4"/>
      <c r="X2061" s="4"/>
      <c r="Y2061" s="4"/>
      <c r="Z2061" s="4"/>
      <c r="AA2061" s="4"/>
      <c r="AB2061" s="4"/>
      <c r="AD2061" s="4"/>
      <c r="AE2061" s="4"/>
      <c r="AF2061" s="4"/>
      <c r="AH2061" s="4"/>
      <c r="AJ2061" s="4"/>
      <c r="AK2061" s="4"/>
      <c r="AL2061" s="4"/>
      <c r="AN2061" s="4"/>
      <c r="AO2061" s="4"/>
      <c r="AP2061" s="4"/>
      <c r="AQ2061" s="4"/>
      <c r="AR2061" s="4"/>
      <c r="AS2061" s="4"/>
      <c r="AT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K2061" s="4"/>
    </row>
    <row r="2062" spans="1:63" x14ac:dyDescent="0.3">
      <c r="A2062" s="103"/>
      <c r="B2062" s="103"/>
      <c r="C2062" s="103"/>
      <c r="D2062" s="208"/>
      <c r="F2062" s="178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U2062" s="4"/>
      <c r="V2062" s="4"/>
      <c r="W2062" s="4"/>
      <c r="X2062" s="4"/>
      <c r="Y2062" s="4"/>
      <c r="Z2062" s="4"/>
      <c r="AA2062" s="4"/>
      <c r="AB2062" s="4"/>
      <c r="AD2062" s="4"/>
      <c r="AE2062" s="4"/>
      <c r="AF2062" s="4"/>
      <c r="AH2062" s="4"/>
      <c r="AJ2062" s="4"/>
      <c r="AK2062" s="4"/>
      <c r="AL2062" s="4"/>
      <c r="AN2062" s="4"/>
      <c r="AO2062" s="4"/>
      <c r="AP2062" s="4"/>
      <c r="AQ2062" s="4"/>
      <c r="AR2062" s="4"/>
      <c r="AS2062" s="4"/>
      <c r="AT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K2062" s="4"/>
    </row>
    <row r="2063" spans="1:63" x14ac:dyDescent="0.3">
      <c r="A2063" s="103"/>
      <c r="B2063" s="103"/>
      <c r="C2063" s="103"/>
      <c r="D2063" s="208"/>
      <c r="F2063" s="178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U2063" s="4"/>
      <c r="V2063" s="4"/>
      <c r="W2063" s="4"/>
      <c r="X2063" s="4"/>
      <c r="Y2063" s="4"/>
      <c r="Z2063" s="4"/>
      <c r="AA2063" s="4"/>
      <c r="AB2063" s="4"/>
      <c r="AD2063" s="4"/>
      <c r="AE2063" s="4"/>
      <c r="AF2063" s="4"/>
      <c r="AH2063" s="4"/>
      <c r="AJ2063" s="4"/>
      <c r="AK2063" s="4"/>
      <c r="AL2063" s="4"/>
      <c r="AN2063" s="4"/>
      <c r="AO2063" s="4"/>
      <c r="AP2063" s="4"/>
      <c r="AQ2063" s="4"/>
      <c r="AR2063" s="4"/>
      <c r="AS2063" s="4"/>
      <c r="AT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K2063" s="4"/>
    </row>
    <row r="2064" spans="1:63" x14ac:dyDescent="0.3">
      <c r="A2064" s="103"/>
      <c r="B2064" s="103"/>
      <c r="C2064" s="103"/>
      <c r="D2064" s="208"/>
      <c r="F2064" s="178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U2064" s="4"/>
      <c r="V2064" s="4"/>
      <c r="W2064" s="4"/>
      <c r="X2064" s="4"/>
      <c r="Y2064" s="4"/>
      <c r="Z2064" s="4"/>
      <c r="AA2064" s="4"/>
      <c r="AB2064" s="4"/>
      <c r="AD2064" s="4"/>
      <c r="AE2064" s="4"/>
      <c r="AF2064" s="4"/>
      <c r="AH2064" s="4"/>
      <c r="AJ2064" s="4"/>
      <c r="AK2064" s="4"/>
      <c r="AL2064" s="4"/>
      <c r="AN2064" s="4"/>
      <c r="AO2064" s="4"/>
      <c r="AP2064" s="4"/>
      <c r="AQ2064" s="4"/>
      <c r="AR2064" s="4"/>
      <c r="AS2064" s="4"/>
      <c r="AT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K2064" s="4"/>
    </row>
    <row r="2065" spans="1:63" x14ac:dyDescent="0.3">
      <c r="A2065" s="103"/>
      <c r="B2065" s="103"/>
      <c r="C2065" s="103"/>
      <c r="D2065" s="208"/>
      <c r="F2065" s="178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U2065" s="4"/>
      <c r="V2065" s="4"/>
      <c r="W2065" s="4"/>
      <c r="X2065" s="4"/>
      <c r="Y2065" s="4"/>
      <c r="Z2065" s="4"/>
      <c r="AA2065" s="4"/>
      <c r="AB2065" s="4"/>
      <c r="AD2065" s="4"/>
      <c r="AE2065" s="4"/>
      <c r="AF2065" s="4"/>
      <c r="AH2065" s="4"/>
      <c r="AJ2065" s="4"/>
      <c r="AK2065" s="4"/>
      <c r="AL2065" s="4"/>
      <c r="AN2065" s="4"/>
      <c r="AO2065" s="4"/>
      <c r="AP2065" s="4"/>
      <c r="AQ2065" s="4"/>
      <c r="AR2065" s="4"/>
      <c r="AS2065" s="4"/>
      <c r="AT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K2065" s="4"/>
    </row>
    <row r="2066" spans="1:63" x14ac:dyDescent="0.3">
      <c r="A2066" s="103"/>
      <c r="B2066" s="103"/>
      <c r="C2066" s="103"/>
      <c r="D2066" s="208"/>
      <c r="F2066" s="178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U2066" s="4"/>
      <c r="V2066" s="4"/>
      <c r="W2066" s="4"/>
      <c r="X2066" s="4"/>
      <c r="Y2066" s="4"/>
      <c r="Z2066" s="4"/>
      <c r="AA2066" s="4"/>
      <c r="AB2066" s="4"/>
      <c r="AD2066" s="4"/>
      <c r="AE2066" s="4"/>
      <c r="AF2066" s="4"/>
      <c r="AH2066" s="4"/>
      <c r="AJ2066" s="4"/>
      <c r="AK2066" s="4"/>
      <c r="AL2066" s="4"/>
      <c r="AN2066" s="4"/>
      <c r="AO2066" s="4"/>
      <c r="AP2066" s="4"/>
      <c r="AQ2066" s="4"/>
      <c r="AR2066" s="4"/>
      <c r="AS2066" s="4"/>
      <c r="AT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K2066" s="4"/>
    </row>
    <row r="2067" spans="1:63" x14ac:dyDescent="0.3">
      <c r="A2067" s="103"/>
      <c r="B2067" s="103"/>
      <c r="C2067" s="103"/>
      <c r="D2067" s="208"/>
      <c r="F2067" s="178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U2067" s="4"/>
      <c r="V2067" s="4"/>
      <c r="W2067" s="4"/>
      <c r="X2067" s="4"/>
      <c r="Y2067" s="4"/>
      <c r="Z2067" s="4"/>
      <c r="AA2067" s="4"/>
      <c r="AB2067" s="4"/>
      <c r="AD2067" s="4"/>
      <c r="AE2067" s="4"/>
      <c r="AF2067" s="4"/>
      <c r="AH2067" s="4"/>
      <c r="AJ2067" s="4"/>
      <c r="AK2067" s="4"/>
      <c r="AL2067" s="4"/>
      <c r="AN2067" s="4"/>
      <c r="AO2067" s="4"/>
      <c r="AP2067" s="4"/>
      <c r="AQ2067" s="4"/>
      <c r="AR2067" s="4"/>
      <c r="AS2067" s="4"/>
      <c r="AT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K2067" s="4"/>
    </row>
    <row r="2068" spans="1:63" x14ac:dyDescent="0.3">
      <c r="A2068" s="103"/>
      <c r="B2068" s="103"/>
      <c r="C2068" s="103"/>
      <c r="D2068" s="208"/>
      <c r="F2068" s="178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U2068" s="4"/>
      <c r="V2068" s="4"/>
      <c r="W2068" s="4"/>
      <c r="X2068" s="4"/>
      <c r="Y2068" s="4"/>
      <c r="Z2068" s="4"/>
      <c r="AA2068" s="4"/>
      <c r="AB2068" s="4"/>
      <c r="AD2068" s="4"/>
      <c r="AE2068" s="4"/>
      <c r="AF2068" s="4"/>
      <c r="AH2068" s="4"/>
      <c r="AJ2068" s="4"/>
      <c r="AK2068" s="4"/>
      <c r="AL2068" s="4"/>
      <c r="AN2068" s="4"/>
      <c r="AO2068" s="4"/>
      <c r="AP2068" s="4"/>
      <c r="AQ2068" s="4"/>
      <c r="AR2068" s="4"/>
      <c r="AS2068" s="4"/>
      <c r="AT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K2068" s="4"/>
    </row>
    <row r="2069" spans="1:63" x14ac:dyDescent="0.3">
      <c r="A2069" s="103"/>
      <c r="B2069" s="103"/>
      <c r="C2069" s="103"/>
      <c r="D2069" s="208"/>
      <c r="F2069" s="178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U2069" s="4"/>
      <c r="V2069" s="4"/>
      <c r="W2069" s="4"/>
      <c r="X2069" s="4"/>
      <c r="Y2069" s="4"/>
      <c r="Z2069" s="4"/>
      <c r="AA2069" s="4"/>
      <c r="AB2069" s="4"/>
      <c r="AD2069" s="4"/>
      <c r="AE2069" s="4"/>
      <c r="AF2069" s="4"/>
      <c r="AH2069" s="4"/>
      <c r="AJ2069" s="4"/>
      <c r="AK2069" s="4"/>
      <c r="AL2069" s="4"/>
      <c r="AN2069" s="4"/>
      <c r="AO2069" s="4"/>
      <c r="AP2069" s="4"/>
      <c r="AQ2069" s="4"/>
      <c r="AR2069" s="4"/>
      <c r="AS2069" s="4"/>
      <c r="AT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K2069" s="4"/>
    </row>
    <row r="2070" spans="1:63" x14ac:dyDescent="0.3">
      <c r="A2070" s="103"/>
      <c r="B2070" s="103"/>
      <c r="C2070" s="103"/>
      <c r="D2070" s="208"/>
      <c r="F2070" s="178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U2070" s="4"/>
      <c r="V2070" s="4"/>
      <c r="W2070" s="4"/>
      <c r="X2070" s="4"/>
      <c r="Y2070" s="4"/>
      <c r="Z2070" s="4"/>
      <c r="AA2070" s="4"/>
      <c r="AB2070" s="4"/>
      <c r="AD2070" s="4"/>
      <c r="AE2070" s="4"/>
      <c r="AF2070" s="4"/>
      <c r="AH2070" s="4"/>
      <c r="AJ2070" s="4"/>
      <c r="AK2070" s="4"/>
      <c r="AL2070" s="4"/>
      <c r="AN2070" s="4"/>
      <c r="AO2070" s="4"/>
      <c r="AP2070" s="4"/>
      <c r="AQ2070" s="4"/>
      <c r="AR2070" s="4"/>
      <c r="AS2070" s="4"/>
      <c r="AT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K2070" s="4"/>
    </row>
    <row r="2071" spans="1:63" x14ac:dyDescent="0.3">
      <c r="A2071" s="103"/>
      <c r="B2071" s="103"/>
      <c r="C2071" s="103"/>
      <c r="D2071" s="208"/>
      <c r="F2071" s="178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U2071" s="4"/>
      <c r="V2071" s="4"/>
      <c r="W2071" s="4"/>
      <c r="X2071" s="4"/>
      <c r="Y2071" s="4"/>
      <c r="Z2071" s="4"/>
      <c r="AA2071" s="4"/>
      <c r="AB2071" s="4"/>
      <c r="AD2071" s="4"/>
      <c r="AE2071" s="4"/>
      <c r="AF2071" s="4"/>
      <c r="AH2071" s="4"/>
      <c r="AJ2071" s="4"/>
      <c r="AK2071" s="4"/>
      <c r="AL2071" s="4"/>
      <c r="AN2071" s="4"/>
      <c r="AO2071" s="4"/>
      <c r="AP2071" s="4"/>
      <c r="AQ2071" s="4"/>
      <c r="AR2071" s="4"/>
      <c r="AS2071" s="4"/>
      <c r="AT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K2071" s="4"/>
    </row>
    <row r="2072" spans="1:63" x14ac:dyDescent="0.3">
      <c r="A2072" s="103"/>
      <c r="B2072" s="103"/>
      <c r="C2072" s="103"/>
      <c r="D2072" s="208"/>
      <c r="F2072" s="178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U2072" s="4"/>
      <c r="V2072" s="4"/>
      <c r="W2072" s="4"/>
      <c r="X2072" s="4"/>
      <c r="Y2072" s="4"/>
      <c r="Z2072" s="4"/>
      <c r="AA2072" s="4"/>
      <c r="AB2072" s="4"/>
      <c r="AD2072" s="4"/>
      <c r="AE2072" s="4"/>
      <c r="AF2072" s="4"/>
      <c r="AH2072" s="4"/>
      <c r="AJ2072" s="4"/>
      <c r="AK2072" s="4"/>
      <c r="AL2072" s="4"/>
      <c r="AN2072" s="4"/>
      <c r="AO2072" s="4"/>
      <c r="AP2072" s="4"/>
      <c r="AQ2072" s="4"/>
      <c r="AR2072" s="4"/>
      <c r="AS2072" s="4"/>
      <c r="AT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K2072" s="4"/>
    </row>
    <row r="2073" spans="1:63" x14ac:dyDescent="0.3">
      <c r="A2073" s="103"/>
      <c r="B2073" s="103"/>
      <c r="C2073" s="103"/>
      <c r="D2073" s="208"/>
      <c r="F2073" s="178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U2073" s="4"/>
      <c r="V2073" s="4"/>
      <c r="W2073" s="4"/>
      <c r="X2073" s="4"/>
      <c r="Y2073" s="4"/>
      <c r="Z2073" s="4"/>
      <c r="AA2073" s="4"/>
      <c r="AB2073" s="4"/>
      <c r="AD2073" s="4"/>
      <c r="AE2073" s="4"/>
      <c r="AF2073" s="4"/>
      <c r="AH2073" s="4"/>
      <c r="AJ2073" s="4"/>
      <c r="AK2073" s="4"/>
      <c r="AL2073" s="4"/>
      <c r="AN2073" s="4"/>
      <c r="AO2073" s="4"/>
      <c r="AP2073" s="4"/>
      <c r="AQ2073" s="4"/>
      <c r="AR2073" s="4"/>
      <c r="AS2073" s="4"/>
      <c r="AT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K2073" s="4"/>
    </row>
    <row r="2074" spans="1:63" x14ac:dyDescent="0.3">
      <c r="A2074" s="103"/>
      <c r="B2074" s="103"/>
      <c r="C2074" s="103"/>
      <c r="D2074" s="208"/>
      <c r="F2074" s="178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U2074" s="4"/>
      <c r="V2074" s="4"/>
      <c r="W2074" s="4"/>
      <c r="X2074" s="4"/>
      <c r="Y2074" s="4"/>
      <c r="Z2074" s="4"/>
      <c r="AA2074" s="4"/>
      <c r="AB2074" s="4"/>
      <c r="AD2074" s="4"/>
      <c r="AE2074" s="4"/>
      <c r="AF2074" s="4"/>
      <c r="AH2074" s="4"/>
      <c r="AJ2074" s="4"/>
      <c r="AK2074" s="4"/>
      <c r="AL2074" s="4"/>
      <c r="AN2074" s="4"/>
      <c r="AO2074" s="4"/>
      <c r="AP2074" s="4"/>
      <c r="AQ2074" s="4"/>
      <c r="AR2074" s="4"/>
      <c r="AS2074" s="4"/>
      <c r="AT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K2074" s="4"/>
    </row>
    <row r="2075" spans="1:63" x14ac:dyDescent="0.3">
      <c r="A2075" s="103"/>
      <c r="B2075" s="103"/>
      <c r="C2075" s="103"/>
      <c r="D2075" s="208"/>
      <c r="F2075" s="178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U2075" s="4"/>
      <c r="V2075" s="4"/>
      <c r="W2075" s="4"/>
      <c r="X2075" s="4"/>
      <c r="Y2075" s="4"/>
      <c r="Z2075" s="4"/>
      <c r="AA2075" s="4"/>
      <c r="AB2075" s="4"/>
      <c r="AD2075" s="4"/>
      <c r="AE2075" s="4"/>
      <c r="AF2075" s="4"/>
      <c r="AH2075" s="4"/>
      <c r="AJ2075" s="4"/>
      <c r="AK2075" s="4"/>
      <c r="AL2075" s="4"/>
      <c r="AN2075" s="4"/>
      <c r="AO2075" s="4"/>
      <c r="AP2075" s="4"/>
      <c r="AQ2075" s="4"/>
      <c r="AR2075" s="4"/>
      <c r="AS2075" s="4"/>
      <c r="AT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K2075" s="4"/>
    </row>
    <row r="2076" spans="1:63" x14ac:dyDescent="0.3">
      <c r="A2076" s="103"/>
      <c r="B2076" s="103"/>
      <c r="C2076" s="103"/>
      <c r="D2076" s="208"/>
      <c r="F2076" s="178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U2076" s="4"/>
      <c r="V2076" s="4"/>
      <c r="W2076" s="4"/>
      <c r="X2076" s="4"/>
      <c r="Y2076" s="4"/>
      <c r="Z2076" s="4"/>
      <c r="AA2076" s="4"/>
      <c r="AB2076" s="4"/>
      <c r="AD2076" s="4"/>
      <c r="AE2076" s="4"/>
      <c r="AF2076" s="4"/>
      <c r="AH2076" s="4"/>
      <c r="AJ2076" s="4"/>
      <c r="AK2076" s="4"/>
      <c r="AL2076" s="4"/>
      <c r="AN2076" s="4"/>
      <c r="AO2076" s="4"/>
      <c r="AP2076" s="4"/>
      <c r="AQ2076" s="4"/>
      <c r="AR2076" s="4"/>
      <c r="AS2076" s="4"/>
      <c r="AT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K2076" s="4"/>
    </row>
    <row r="2077" spans="1:63" x14ac:dyDescent="0.3">
      <c r="A2077" s="103"/>
      <c r="B2077" s="103"/>
      <c r="C2077" s="103"/>
      <c r="D2077" s="208"/>
      <c r="F2077" s="178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U2077" s="4"/>
      <c r="V2077" s="4"/>
      <c r="W2077" s="4"/>
      <c r="X2077" s="4"/>
      <c r="Y2077" s="4"/>
      <c r="Z2077" s="4"/>
      <c r="AA2077" s="4"/>
      <c r="AB2077" s="4"/>
      <c r="AD2077" s="4"/>
      <c r="AE2077" s="4"/>
      <c r="AF2077" s="4"/>
      <c r="AH2077" s="4"/>
      <c r="AJ2077" s="4"/>
      <c r="AK2077" s="4"/>
      <c r="AL2077" s="4"/>
      <c r="AN2077" s="4"/>
      <c r="AO2077" s="4"/>
      <c r="AP2077" s="4"/>
      <c r="AQ2077" s="4"/>
      <c r="AR2077" s="4"/>
      <c r="AS2077" s="4"/>
      <c r="AT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K2077" s="4"/>
    </row>
    <row r="2078" spans="1:63" x14ac:dyDescent="0.3">
      <c r="A2078" s="103"/>
      <c r="B2078" s="103"/>
      <c r="C2078" s="103"/>
      <c r="D2078" s="208"/>
      <c r="F2078" s="178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U2078" s="4"/>
      <c r="V2078" s="4"/>
      <c r="W2078" s="4"/>
      <c r="X2078" s="4"/>
      <c r="Y2078" s="4"/>
      <c r="Z2078" s="4"/>
      <c r="AA2078" s="4"/>
      <c r="AB2078" s="4"/>
      <c r="AD2078" s="4"/>
      <c r="AE2078" s="4"/>
      <c r="AF2078" s="4"/>
      <c r="AH2078" s="4"/>
      <c r="AJ2078" s="4"/>
      <c r="AK2078" s="4"/>
      <c r="AL2078" s="4"/>
      <c r="AN2078" s="4"/>
      <c r="AO2078" s="4"/>
      <c r="AP2078" s="4"/>
      <c r="AQ2078" s="4"/>
      <c r="AR2078" s="4"/>
      <c r="AS2078" s="4"/>
      <c r="AT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K2078" s="4"/>
    </row>
    <row r="2079" spans="1:63" x14ac:dyDescent="0.3">
      <c r="A2079" s="103"/>
      <c r="B2079" s="103"/>
      <c r="C2079" s="103"/>
      <c r="D2079" s="208"/>
      <c r="F2079" s="178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U2079" s="4"/>
      <c r="V2079" s="4"/>
      <c r="W2079" s="4"/>
      <c r="X2079" s="4"/>
      <c r="Y2079" s="4"/>
      <c r="Z2079" s="4"/>
      <c r="AA2079" s="4"/>
      <c r="AB2079" s="4"/>
      <c r="AD2079" s="4"/>
      <c r="AE2079" s="4"/>
      <c r="AF2079" s="4"/>
      <c r="AH2079" s="4"/>
      <c r="AJ2079" s="4"/>
      <c r="AK2079" s="4"/>
      <c r="AL2079" s="4"/>
      <c r="AN2079" s="4"/>
      <c r="AO2079" s="4"/>
      <c r="AP2079" s="4"/>
      <c r="AQ2079" s="4"/>
      <c r="AR2079" s="4"/>
      <c r="AS2079" s="4"/>
      <c r="AT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K2079" s="4"/>
    </row>
    <row r="2080" spans="1:63" x14ac:dyDescent="0.3">
      <c r="A2080" s="103"/>
      <c r="B2080" s="103"/>
      <c r="C2080" s="103"/>
      <c r="D2080" s="208"/>
      <c r="F2080" s="178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U2080" s="4"/>
      <c r="V2080" s="4"/>
      <c r="W2080" s="4"/>
      <c r="X2080" s="4"/>
      <c r="Y2080" s="4"/>
      <c r="Z2080" s="4"/>
      <c r="AA2080" s="4"/>
      <c r="AB2080" s="4"/>
      <c r="AD2080" s="4"/>
      <c r="AE2080" s="4"/>
      <c r="AF2080" s="4"/>
      <c r="AH2080" s="4"/>
      <c r="AJ2080" s="4"/>
      <c r="AK2080" s="4"/>
      <c r="AL2080" s="4"/>
      <c r="AN2080" s="4"/>
      <c r="AO2080" s="4"/>
      <c r="AP2080" s="4"/>
      <c r="AQ2080" s="4"/>
      <c r="AR2080" s="4"/>
      <c r="AS2080" s="4"/>
      <c r="AT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K2080" s="4"/>
    </row>
    <row r="2081" spans="1:63" x14ac:dyDescent="0.3">
      <c r="A2081" s="103"/>
      <c r="B2081" s="103"/>
      <c r="C2081" s="103"/>
      <c r="D2081" s="208"/>
      <c r="F2081" s="178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U2081" s="4"/>
      <c r="V2081" s="4"/>
      <c r="W2081" s="4"/>
      <c r="X2081" s="4"/>
      <c r="Y2081" s="4"/>
      <c r="Z2081" s="4"/>
      <c r="AA2081" s="4"/>
      <c r="AB2081" s="4"/>
      <c r="AD2081" s="4"/>
      <c r="AE2081" s="4"/>
      <c r="AF2081" s="4"/>
      <c r="AH2081" s="4"/>
      <c r="AJ2081" s="4"/>
      <c r="AK2081" s="4"/>
      <c r="AL2081" s="4"/>
      <c r="AN2081" s="4"/>
      <c r="AO2081" s="4"/>
      <c r="AP2081" s="4"/>
      <c r="AQ2081" s="4"/>
      <c r="AR2081" s="4"/>
      <c r="AS2081" s="4"/>
      <c r="AT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K2081" s="4"/>
    </row>
    <row r="2082" spans="1:63" x14ac:dyDescent="0.3">
      <c r="A2082" s="103"/>
      <c r="B2082" s="103"/>
      <c r="C2082" s="103"/>
      <c r="D2082" s="208"/>
      <c r="F2082" s="178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U2082" s="4"/>
      <c r="V2082" s="4"/>
      <c r="W2082" s="4"/>
      <c r="X2082" s="4"/>
      <c r="Y2082" s="4"/>
      <c r="Z2082" s="4"/>
      <c r="AA2082" s="4"/>
      <c r="AB2082" s="4"/>
      <c r="AD2082" s="4"/>
      <c r="AE2082" s="4"/>
      <c r="AF2082" s="4"/>
      <c r="AH2082" s="4"/>
      <c r="AJ2082" s="4"/>
      <c r="AK2082" s="4"/>
      <c r="AL2082" s="4"/>
      <c r="AN2082" s="4"/>
      <c r="AO2082" s="4"/>
      <c r="AP2082" s="4"/>
      <c r="AQ2082" s="4"/>
      <c r="AR2082" s="4"/>
      <c r="AS2082" s="4"/>
      <c r="AT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K2082" s="4"/>
    </row>
    <row r="2083" spans="1:63" x14ac:dyDescent="0.3">
      <c r="A2083" s="103"/>
      <c r="B2083" s="103"/>
      <c r="C2083" s="103"/>
      <c r="D2083" s="208"/>
      <c r="F2083" s="178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U2083" s="4"/>
      <c r="V2083" s="4"/>
      <c r="W2083" s="4"/>
      <c r="X2083" s="4"/>
      <c r="Y2083" s="4"/>
      <c r="Z2083" s="4"/>
      <c r="AA2083" s="4"/>
      <c r="AB2083" s="4"/>
      <c r="AD2083" s="4"/>
      <c r="AE2083" s="4"/>
      <c r="AF2083" s="4"/>
      <c r="AH2083" s="4"/>
      <c r="AJ2083" s="4"/>
      <c r="AK2083" s="4"/>
      <c r="AL2083" s="4"/>
      <c r="AN2083" s="4"/>
      <c r="AO2083" s="4"/>
      <c r="AP2083" s="4"/>
      <c r="AQ2083" s="4"/>
      <c r="AR2083" s="4"/>
      <c r="AS2083" s="4"/>
      <c r="AT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K2083" s="4"/>
    </row>
    <row r="2084" spans="1:63" x14ac:dyDescent="0.3">
      <c r="A2084" s="103"/>
      <c r="B2084" s="103"/>
      <c r="C2084" s="103"/>
      <c r="D2084" s="208"/>
      <c r="F2084" s="178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U2084" s="4"/>
      <c r="V2084" s="4"/>
      <c r="W2084" s="4"/>
      <c r="X2084" s="4"/>
      <c r="Y2084" s="4"/>
      <c r="Z2084" s="4"/>
      <c r="AA2084" s="4"/>
      <c r="AB2084" s="4"/>
      <c r="AD2084" s="4"/>
      <c r="AE2084" s="4"/>
      <c r="AF2084" s="4"/>
      <c r="AH2084" s="4"/>
      <c r="AJ2084" s="4"/>
      <c r="AK2084" s="4"/>
      <c r="AL2084" s="4"/>
      <c r="AN2084" s="4"/>
      <c r="AO2084" s="4"/>
      <c r="AP2084" s="4"/>
      <c r="AQ2084" s="4"/>
      <c r="AR2084" s="4"/>
      <c r="AS2084" s="4"/>
      <c r="AT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K2084" s="4"/>
    </row>
    <row r="2085" spans="1:63" x14ac:dyDescent="0.3">
      <c r="A2085" s="103"/>
      <c r="B2085" s="103"/>
      <c r="C2085" s="103"/>
      <c r="D2085" s="208"/>
      <c r="F2085" s="178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U2085" s="4"/>
      <c r="V2085" s="4"/>
      <c r="W2085" s="4"/>
      <c r="X2085" s="4"/>
      <c r="Y2085" s="4"/>
      <c r="Z2085" s="4"/>
      <c r="AA2085" s="4"/>
      <c r="AB2085" s="4"/>
      <c r="AD2085" s="4"/>
      <c r="AE2085" s="4"/>
      <c r="AF2085" s="4"/>
      <c r="AH2085" s="4"/>
      <c r="AJ2085" s="4"/>
      <c r="AK2085" s="4"/>
      <c r="AL2085" s="4"/>
      <c r="AN2085" s="4"/>
      <c r="AO2085" s="4"/>
      <c r="AP2085" s="4"/>
      <c r="AQ2085" s="4"/>
      <c r="AR2085" s="4"/>
      <c r="AS2085" s="4"/>
      <c r="AT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K2085" s="4"/>
    </row>
    <row r="2086" spans="1:63" x14ac:dyDescent="0.3">
      <c r="A2086" s="103"/>
      <c r="B2086" s="103"/>
      <c r="C2086" s="103"/>
      <c r="D2086" s="208"/>
      <c r="F2086" s="178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U2086" s="4"/>
      <c r="V2086" s="4"/>
      <c r="W2086" s="4"/>
      <c r="X2086" s="4"/>
      <c r="Y2086" s="4"/>
      <c r="Z2086" s="4"/>
      <c r="AA2086" s="4"/>
      <c r="AB2086" s="4"/>
      <c r="AD2086" s="4"/>
      <c r="AE2086" s="4"/>
      <c r="AF2086" s="4"/>
      <c r="AH2086" s="4"/>
      <c r="AJ2086" s="4"/>
      <c r="AK2086" s="4"/>
      <c r="AL2086" s="4"/>
      <c r="AN2086" s="4"/>
      <c r="AO2086" s="4"/>
      <c r="AP2086" s="4"/>
      <c r="AQ2086" s="4"/>
      <c r="AR2086" s="4"/>
      <c r="AS2086" s="4"/>
      <c r="AT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K2086" s="4"/>
    </row>
    <row r="2087" spans="1:63" x14ac:dyDescent="0.3">
      <c r="A2087" s="103"/>
      <c r="B2087" s="103"/>
      <c r="C2087" s="103"/>
      <c r="D2087" s="208"/>
      <c r="F2087" s="178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U2087" s="4"/>
      <c r="V2087" s="4"/>
      <c r="W2087" s="4"/>
      <c r="X2087" s="4"/>
      <c r="Y2087" s="4"/>
      <c r="Z2087" s="4"/>
      <c r="AA2087" s="4"/>
      <c r="AB2087" s="4"/>
      <c r="AD2087" s="4"/>
      <c r="AE2087" s="4"/>
      <c r="AF2087" s="4"/>
      <c r="AH2087" s="4"/>
      <c r="AJ2087" s="4"/>
      <c r="AK2087" s="4"/>
      <c r="AL2087" s="4"/>
      <c r="AN2087" s="4"/>
      <c r="AO2087" s="4"/>
      <c r="AP2087" s="4"/>
      <c r="AQ2087" s="4"/>
      <c r="AR2087" s="4"/>
      <c r="AS2087" s="4"/>
      <c r="AT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K2087" s="4"/>
    </row>
    <row r="2088" spans="1:63" x14ac:dyDescent="0.3">
      <c r="A2088" s="103"/>
      <c r="B2088" s="103"/>
      <c r="C2088" s="103"/>
      <c r="D2088" s="208"/>
      <c r="F2088" s="178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U2088" s="4"/>
      <c r="V2088" s="4"/>
      <c r="W2088" s="4"/>
      <c r="X2088" s="4"/>
      <c r="Y2088" s="4"/>
      <c r="Z2088" s="4"/>
      <c r="AA2088" s="4"/>
      <c r="AB2088" s="4"/>
      <c r="AD2088" s="4"/>
      <c r="AE2088" s="4"/>
      <c r="AF2088" s="4"/>
      <c r="AH2088" s="4"/>
      <c r="AJ2088" s="4"/>
      <c r="AK2088" s="4"/>
      <c r="AL2088" s="4"/>
      <c r="AN2088" s="4"/>
      <c r="AO2088" s="4"/>
      <c r="AP2088" s="4"/>
      <c r="AQ2088" s="4"/>
      <c r="AR2088" s="4"/>
      <c r="AS2088" s="4"/>
      <c r="AT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K2088" s="4"/>
    </row>
    <row r="2089" spans="1:63" x14ac:dyDescent="0.3">
      <c r="A2089" s="103"/>
      <c r="B2089" s="103"/>
      <c r="C2089" s="103"/>
      <c r="D2089" s="208"/>
      <c r="F2089" s="178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U2089" s="4"/>
      <c r="V2089" s="4"/>
      <c r="W2089" s="4"/>
      <c r="X2089" s="4"/>
      <c r="Y2089" s="4"/>
      <c r="Z2089" s="4"/>
      <c r="AA2089" s="4"/>
      <c r="AB2089" s="4"/>
      <c r="AD2089" s="4"/>
      <c r="AE2089" s="4"/>
      <c r="AF2089" s="4"/>
      <c r="AH2089" s="4"/>
      <c r="AJ2089" s="4"/>
      <c r="AK2089" s="4"/>
      <c r="AL2089" s="4"/>
      <c r="AN2089" s="4"/>
      <c r="AO2089" s="4"/>
      <c r="AP2089" s="4"/>
      <c r="AQ2089" s="4"/>
      <c r="AR2089" s="4"/>
      <c r="AS2089" s="4"/>
      <c r="AT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K2089" s="4"/>
    </row>
    <row r="2090" spans="1:63" x14ac:dyDescent="0.3">
      <c r="A2090" s="103"/>
      <c r="B2090" s="103"/>
      <c r="C2090" s="103"/>
      <c r="D2090" s="208"/>
      <c r="F2090" s="178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U2090" s="4"/>
      <c r="V2090" s="4"/>
      <c r="W2090" s="4"/>
      <c r="X2090" s="4"/>
      <c r="Y2090" s="4"/>
      <c r="Z2090" s="4"/>
      <c r="AA2090" s="4"/>
      <c r="AB2090" s="4"/>
      <c r="AD2090" s="4"/>
      <c r="AE2090" s="4"/>
      <c r="AF2090" s="4"/>
      <c r="AH2090" s="4"/>
      <c r="AJ2090" s="4"/>
      <c r="AK2090" s="4"/>
      <c r="AL2090" s="4"/>
      <c r="AN2090" s="4"/>
      <c r="AO2090" s="4"/>
      <c r="AP2090" s="4"/>
      <c r="AQ2090" s="4"/>
      <c r="AR2090" s="4"/>
      <c r="AS2090" s="4"/>
      <c r="AT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K2090" s="4"/>
    </row>
    <row r="2091" spans="1:63" x14ac:dyDescent="0.3">
      <c r="A2091" s="103"/>
      <c r="B2091" s="103"/>
      <c r="C2091" s="103"/>
      <c r="D2091" s="208"/>
      <c r="F2091" s="178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U2091" s="4"/>
      <c r="V2091" s="4"/>
      <c r="W2091" s="4"/>
      <c r="X2091" s="4"/>
      <c r="Y2091" s="4"/>
      <c r="Z2091" s="4"/>
      <c r="AA2091" s="4"/>
      <c r="AB2091" s="4"/>
      <c r="AD2091" s="4"/>
      <c r="AE2091" s="4"/>
      <c r="AF2091" s="4"/>
      <c r="AH2091" s="4"/>
      <c r="AJ2091" s="4"/>
      <c r="AK2091" s="4"/>
      <c r="AL2091" s="4"/>
      <c r="AN2091" s="4"/>
      <c r="AO2091" s="4"/>
      <c r="AP2091" s="4"/>
      <c r="AQ2091" s="4"/>
      <c r="AR2091" s="4"/>
      <c r="AS2091" s="4"/>
      <c r="AT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K2091" s="4"/>
    </row>
    <row r="2092" spans="1:63" x14ac:dyDescent="0.3">
      <c r="A2092" s="103"/>
      <c r="B2092" s="103"/>
      <c r="C2092" s="103"/>
      <c r="D2092" s="208"/>
      <c r="F2092" s="178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U2092" s="4"/>
      <c r="V2092" s="4"/>
      <c r="W2092" s="4"/>
      <c r="X2092" s="4"/>
      <c r="Y2092" s="4"/>
      <c r="Z2092" s="4"/>
      <c r="AA2092" s="4"/>
      <c r="AB2092" s="4"/>
      <c r="AD2092" s="4"/>
      <c r="AE2092" s="4"/>
      <c r="AF2092" s="4"/>
      <c r="AH2092" s="4"/>
      <c r="AJ2092" s="4"/>
      <c r="AK2092" s="4"/>
      <c r="AL2092" s="4"/>
      <c r="AN2092" s="4"/>
      <c r="AO2092" s="4"/>
      <c r="AP2092" s="4"/>
      <c r="AQ2092" s="4"/>
      <c r="AR2092" s="4"/>
      <c r="AS2092" s="4"/>
      <c r="AT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K2092" s="4"/>
    </row>
    <row r="2093" spans="1:63" x14ac:dyDescent="0.3">
      <c r="A2093" s="103"/>
      <c r="B2093" s="103"/>
      <c r="C2093" s="103"/>
      <c r="D2093" s="208"/>
      <c r="F2093" s="178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U2093" s="4"/>
      <c r="V2093" s="4"/>
      <c r="W2093" s="4"/>
      <c r="X2093" s="4"/>
      <c r="Y2093" s="4"/>
      <c r="Z2093" s="4"/>
      <c r="AA2093" s="4"/>
      <c r="AB2093" s="4"/>
      <c r="AD2093" s="4"/>
      <c r="AE2093" s="4"/>
      <c r="AF2093" s="4"/>
      <c r="AH2093" s="4"/>
      <c r="AJ2093" s="4"/>
      <c r="AK2093" s="4"/>
      <c r="AL2093" s="4"/>
      <c r="AN2093" s="4"/>
      <c r="AO2093" s="4"/>
      <c r="AP2093" s="4"/>
      <c r="AQ2093" s="4"/>
      <c r="AR2093" s="4"/>
      <c r="AS2093" s="4"/>
      <c r="AT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K2093" s="4"/>
    </row>
    <row r="2094" spans="1:63" x14ac:dyDescent="0.3">
      <c r="A2094" s="103"/>
      <c r="B2094" s="103"/>
      <c r="C2094" s="103"/>
      <c r="D2094" s="208"/>
      <c r="F2094" s="178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U2094" s="4"/>
      <c r="V2094" s="4"/>
      <c r="W2094" s="4"/>
      <c r="X2094" s="4"/>
      <c r="Y2094" s="4"/>
      <c r="Z2094" s="4"/>
      <c r="AA2094" s="4"/>
      <c r="AB2094" s="4"/>
      <c r="AD2094" s="4"/>
      <c r="AE2094" s="4"/>
      <c r="AF2094" s="4"/>
      <c r="AH2094" s="4"/>
      <c r="AJ2094" s="4"/>
      <c r="AK2094" s="4"/>
      <c r="AL2094" s="4"/>
      <c r="AN2094" s="4"/>
      <c r="AO2094" s="4"/>
      <c r="AP2094" s="4"/>
      <c r="AQ2094" s="4"/>
      <c r="AR2094" s="4"/>
      <c r="AS2094" s="4"/>
      <c r="AT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K2094" s="4"/>
    </row>
    <row r="2095" spans="1:63" x14ac:dyDescent="0.3">
      <c r="A2095" s="103"/>
      <c r="B2095" s="103"/>
      <c r="C2095" s="103"/>
      <c r="D2095" s="208"/>
      <c r="F2095" s="178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U2095" s="4"/>
      <c r="V2095" s="4"/>
      <c r="W2095" s="4"/>
      <c r="X2095" s="4"/>
      <c r="Y2095" s="4"/>
      <c r="Z2095" s="4"/>
      <c r="AA2095" s="4"/>
      <c r="AB2095" s="4"/>
      <c r="AD2095" s="4"/>
      <c r="AE2095" s="4"/>
      <c r="AF2095" s="4"/>
      <c r="AH2095" s="4"/>
      <c r="AJ2095" s="4"/>
      <c r="AK2095" s="4"/>
      <c r="AL2095" s="4"/>
      <c r="AN2095" s="4"/>
      <c r="AO2095" s="4"/>
      <c r="AP2095" s="4"/>
      <c r="AQ2095" s="4"/>
      <c r="AR2095" s="4"/>
      <c r="AS2095" s="4"/>
      <c r="AT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K2095" s="4"/>
    </row>
    <row r="2096" spans="1:63" x14ac:dyDescent="0.3">
      <c r="A2096" s="103"/>
      <c r="B2096" s="103"/>
      <c r="C2096" s="103"/>
      <c r="D2096" s="208"/>
      <c r="F2096" s="178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U2096" s="4"/>
      <c r="V2096" s="4"/>
      <c r="W2096" s="4"/>
      <c r="X2096" s="4"/>
      <c r="Y2096" s="4"/>
      <c r="Z2096" s="4"/>
      <c r="AA2096" s="4"/>
      <c r="AB2096" s="4"/>
      <c r="AD2096" s="4"/>
      <c r="AE2096" s="4"/>
      <c r="AF2096" s="4"/>
      <c r="AH2096" s="4"/>
      <c r="AJ2096" s="4"/>
      <c r="AK2096" s="4"/>
      <c r="AL2096" s="4"/>
      <c r="AN2096" s="4"/>
      <c r="AO2096" s="4"/>
      <c r="AP2096" s="4"/>
      <c r="AQ2096" s="4"/>
      <c r="AR2096" s="4"/>
      <c r="AS2096" s="4"/>
      <c r="AT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K2096" s="4"/>
    </row>
    <row r="2097" spans="1:63" x14ac:dyDescent="0.3">
      <c r="A2097" s="103"/>
      <c r="B2097" s="103"/>
      <c r="C2097" s="103"/>
      <c r="D2097" s="208"/>
      <c r="F2097" s="178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U2097" s="4"/>
      <c r="V2097" s="4"/>
      <c r="W2097" s="4"/>
      <c r="X2097" s="4"/>
      <c r="Y2097" s="4"/>
      <c r="Z2097" s="4"/>
      <c r="AA2097" s="4"/>
      <c r="AB2097" s="4"/>
      <c r="AD2097" s="4"/>
      <c r="AE2097" s="4"/>
      <c r="AF2097" s="4"/>
      <c r="AH2097" s="4"/>
      <c r="AJ2097" s="4"/>
      <c r="AK2097" s="4"/>
      <c r="AL2097" s="4"/>
      <c r="AN2097" s="4"/>
      <c r="AO2097" s="4"/>
      <c r="AP2097" s="4"/>
      <c r="AQ2097" s="4"/>
      <c r="AR2097" s="4"/>
      <c r="AS2097" s="4"/>
      <c r="AT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K2097" s="4"/>
    </row>
    <row r="2098" spans="1:63" x14ac:dyDescent="0.3">
      <c r="A2098" s="103"/>
      <c r="B2098" s="103"/>
      <c r="C2098" s="103"/>
      <c r="D2098" s="208"/>
      <c r="F2098" s="178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U2098" s="4"/>
      <c r="V2098" s="4"/>
      <c r="W2098" s="4"/>
      <c r="X2098" s="4"/>
      <c r="Y2098" s="4"/>
      <c r="Z2098" s="4"/>
      <c r="AA2098" s="4"/>
      <c r="AB2098" s="4"/>
      <c r="AD2098" s="4"/>
      <c r="AE2098" s="4"/>
      <c r="AF2098" s="4"/>
      <c r="AH2098" s="4"/>
      <c r="AJ2098" s="4"/>
      <c r="AK2098" s="4"/>
      <c r="AL2098" s="4"/>
      <c r="AN2098" s="4"/>
      <c r="AO2098" s="4"/>
      <c r="AP2098" s="4"/>
      <c r="AQ2098" s="4"/>
      <c r="AR2098" s="4"/>
      <c r="AS2098" s="4"/>
      <c r="AT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K2098" s="4"/>
    </row>
    <row r="2099" spans="1:63" x14ac:dyDescent="0.3">
      <c r="A2099" s="103"/>
      <c r="B2099" s="103"/>
      <c r="C2099" s="103"/>
      <c r="D2099" s="208"/>
      <c r="F2099" s="178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U2099" s="4"/>
      <c r="V2099" s="4"/>
      <c r="W2099" s="4"/>
      <c r="X2099" s="4"/>
      <c r="Y2099" s="4"/>
      <c r="Z2099" s="4"/>
      <c r="AA2099" s="4"/>
      <c r="AB2099" s="4"/>
      <c r="AD2099" s="4"/>
      <c r="AE2099" s="4"/>
      <c r="AF2099" s="4"/>
      <c r="AH2099" s="4"/>
      <c r="AJ2099" s="4"/>
      <c r="AK2099" s="4"/>
      <c r="AL2099" s="4"/>
      <c r="AN2099" s="4"/>
      <c r="AO2099" s="4"/>
      <c r="AP2099" s="4"/>
      <c r="AQ2099" s="4"/>
      <c r="AR2099" s="4"/>
      <c r="AS2099" s="4"/>
      <c r="AT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K2099" s="4"/>
    </row>
    <row r="2100" spans="1:63" x14ac:dyDescent="0.3">
      <c r="A2100" s="103"/>
      <c r="B2100" s="103"/>
      <c r="C2100" s="103"/>
      <c r="D2100" s="208"/>
      <c r="F2100" s="178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U2100" s="4"/>
      <c r="V2100" s="4"/>
      <c r="W2100" s="4"/>
      <c r="X2100" s="4"/>
      <c r="Y2100" s="4"/>
      <c r="Z2100" s="4"/>
      <c r="AA2100" s="4"/>
      <c r="AB2100" s="4"/>
      <c r="AD2100" s="4"/>
      <c r="AE2100" s="4"/>
      <c r="AF2100" s="4"/>
      <c r="AH2100" s="4"/>
      <c r="AJ2100" s="4"/>
      <c r="AK2100" s="4"/>
      <c r="AL2100" s="4"/>
      <c r="AN2100" s="4"/>
      <c r="AO2100" s="4"/>
      <c r="AP2100" s="4"/>
      <c r="AQ2100" s="4"/>
      <c r="AR2100" s="4"/>
      <c r="AS2100" s="4"/>
      <c r="AT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K2100" s="4"/>
    </row>
    <row r="2101" spans="1:63" x14ac:dyDescent="0.3">
      <c r="A2101" s="103"/>
      <c r="B2101" s="103"/>
      <c r="C2101" s="103"/>
      <c r="D2101" s="208"/>
      <c r="F2101" s="178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U2101" s="4"/>
      <c r="V2101" s="4"/>
      <c r="W2101" s="4"/>
      <c r="X2101" s="4"/>
      <c r="Y2101" s="4"/>
      <c r="Z2101" s="4"/>
      <c r="AA2101" s="4"/>
      <c r="AB2101" s="4"/>
      <c r="AD2101" s="4"/>
      <c r="AE2101" s="4"/>
      <c r="AF2101" s="4"/>
      <c r="AH2101" s="4"/>
      <c r="AJ2101" s="4"/>
      <c r="AK2101" s="4"/>
      <c r="AL2101" s="4"/>
      <c r="AN2101" s="4"/>
      <c r="AO2101" s="4"/>
      <c r="AP2101" s="4"/>
      <c r="AQ2101" s="4"/>
      <c r="AR2101" s="4"/>
      <c r="AS2101" s="4"/>
      <c r="AT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K2101" s="4"/>
    </row>
    <row r="2102" spans="1:63" x14ac:dyDescent="0.3">
      <c r="A2102" s="103"/>
      <c r="B2102" s="103"/>
      <c r="C2102" s="103"/>
      <c r="D2102" s="208"/>
      <c r="F2102" s="178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U2102" s="4"/>
      <c r="V2102" s="4"/>
      <c r="W2102" s="4"/>
      <c r="X2102" s="4"/>
      <c r="Y2102" s="4"/>
      <c r="Z2102" s="4"/>
      <c r="AA2102" s="4"/>
      <c r="AB2102" s="4"/>
      <c r="AD2102" s="4"/>
      <c r="AE2102" s="4"/>
      <c r="AF2102" s="4"/>
      <c r="AH2102" s="4"/>
      <c r="AJ2102" s="4"/>
      <c r="AK2102" s="4"/>
      <c r="AL2102" s="4"/>
      <c r="AN2102" s="4"/>
      <c r="AO2102" s="4"/>
      <c r="AP2102" s="4"/>
      <c r="AQ2102" s="4"/>
      <c r="AR2102" s="4"/>
      <c r="AS2102" s="4"/>
      <c r="AT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K2102" s="4"/>
    </row>
    <row r="2103" spans="1:63" x14ac:dyDescent="0.3">
      <c r="A2103" s="103"/>
      <c r="B2103" s="103"/>
      <c r="C2103" s="103"/>
      <c r="D2103" s="208"/>
      <c r="F2103" s="178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U2103" s="4"/>
      <c r="V2103" s="4"/>
      <c r="W2103" s="4"/>
      <c r="X2103" s="4"/>
      <c r="Y2103" s="4"/>
      <c r="Z2103" s="4"/>
      <c r="AA2103" s="4"/>
      <c r="AB2103" s="4"/>
      <c r="AD2103" s="4"/>
      <c r="AE2103" s="4"/>
      <c r="AF2103" s="4"/>
      <c r="AH2103" s="4"/>
      <c r="AJ2103" s="4"/>
      <c r="AK2103" s="4"/>
      <c r="AL2103" s="4"/>
      <c r="AN2103" s="4"/>
      <c r="AO2103" s="4"/>
      <c r="AP2103" s="4"/>
      <c r="AQ2103" s="4"/>
      <c r="AR2103" s="4"/>
      <c r="AS2103" s="4"/>
      <c r="AT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K2103" s="4"/>
    </row>
    <row r="2104" spans="1:63" x14ac:dyDescent="0.3">
      <c r="A2104" s="103"/>
      <c r="B2104" s="103"/>
      <c r="C2104" s="103"/>
      <c r="D2104" s="208"/>
      <c r="F2104" s="178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U2104" s="4"/>
      <c r="V2104" s="4"/>
      <c r="W2104" s="4"/>
      <c r="X2104" s="4"/>
      <c r="Y2104" s="4"/>
      <c r="Z2104" s="4"/>
      <c r="AA2104" s="4"/>
      <c r="AB2104" s="4"/>
      <c r="AD2104" s="4"/>
      <c r="AE2104" s="4"/>
      <c r="AF2104" s="4"/>
      <c r="AH2104" s="4"/>
      <c r="AJ2104" s="4"/>
      <c r="AK2104" s="4"/>
      <c r="AL2104" s="4"/>
      <c r="AN2104" s="4"/>
      <c r="AO2104" s="4"/>
      <c r="AP2104" s="4"/>
      <c r="AQ2104" s="4"/>
      <c r="AR2104" s="4"/>
      <c r="AS2104" s="4"/>
      <c r="AT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K2104" s="4"/>
    </row>
    <row r="2105" spans="1:63" x14ac:dyDescent="0.3">
      <c r="A2105" s="103"/>
      <c r="B2105" s="103"/>
      <c r="C2105" s="103"/>
      <c r="D2105" s="208"/>
      <c r="F2105" s="178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U2105" s="4"/>
      <c r="V2105" s="4"/>
      <c r="W2105" s="4"/>
      <c r="X2105" s="4"/>
      <c r="Y2105" s="4"/>
      <c r="Z2105" s="4"/>
      <c r="AA2105" s="4"/>
      <c r="AB2105" s="4"/>
      <c r="AD2105" s="4"/>
      <c r="AE2105" s="4"/>
      <c r="AF2105" s="4"/>
      <c r="AH2105" s="4"/>
      <c r="AJ2105" s="4"/>
      <c r="AK2105" s="4"/>
      <c r="AL2105" s="4"/>
      <c r="AN2105" s="4"/>
      <c r="AO2105" s="4"/>
      <c r="AP2105" s="4"/>
      <c r="AQ2105" s="4"/>
      <c r="AR2105" s="4"/>
      <c r="AS2105" s="4"/>
      <c r="AT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K2105" s="4"/>
    </row>
    <row r="2106" spans="1:63" x14ac:dyDescent="0.3">
      <c r="A2106" s="103"/>
      <c r="B2106" s="103"/>
      <c r="C2106" s="103"/>
      <c r="D2106" s="208"/>
      <c r="F2106" s="178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U2106" s="4"/>
      <c r="V2106" s="4"/>
      <c r="W2106" s="4"/>
      <c r="X2106" s="4"/>
      <c r="Y2106" s="4"/>
      <c r="Z2106" s="4"/>
      <c r="AA2106" s="4"/>
      <c r="AB2106" s="4"/>
      <c r="AD2106" s="4"/>
      <c r="AE2106" s="4"/>
      <c r="AF2106" s="4"/>
      <c r="AH2106" s="4"/>
      <c r="AJ2106" s="4"/>
      <c r="AK2106" s="4"/>
      <c r="AL2106" s="4"/>
      <c r="AN2106" s="4"/>
      <c r="AO2106" s="4"/>
      <c r="AP2106" s="4"/>
      <c r="AQ2106" s="4"/>
      <c r="AR2106" s="4"/>
      <c r="AS2106" s="4"/>
      <c r="AT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K2106" s="4"/>
    </row>
    <row r="2107" spans="1:63" x14ac:dyDescent="0.3">
      <c r="A2107" s="103"/>
      <c r="B2107" s="103"/>
      <c r="C2107" s="103"/>
      <c r="D2107" s="208"/>
      <c r="F2107" s="178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U2107" s="4"/>
      <c r="V2107" s="4"/>
      <c r="W2107" s="4"/>
      <c r="X2107" s="4"/>
      <c r="Y2107" s="4"/>
      <c r="Z2107" s="4"/>
      <c r="AA2107" s="4"/>
      <c r="AB2107" s="4"/>
      <c r="AD2107" s="4"/>
      <c r="AE2107" s="4"/>
      <c r="AF2107" s="4"/>
      <c r="AH2107" s="4"/>
      <c r="AJ2107" s="4"/>
      <c r="AK2107" s="4"/>
      <c r="AL2107" s="4"/>
      <c r="AN2107" s="4"/>
      <c r="AO2107" s="4"/>
      <c r="AP2107" s="4"/>
      <c r="AQ2107" s="4"/>
      <c r="AR2107" s="4"/>
      <c r="AS2107" s="4"/>
      <c r="AT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K2107" s="4"/>
    </row>
    <row r="2108" spans="1:63" x14ac:dyDescent="0.3">
      <c r="A2108" s="103"/>
      <c r="B2108" s="103"/>
      <c r="C2108" s="103"/>
      <c r="D2108" s="208"/>
      <c r="F2108" s="178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U2108" s="4"/>
      <c r="V2108" s="4"/>
      <c r="W2108" s="4"/>
      <c r="X2108" s="4"/>
      <c r="Y2108" s="4"/>
      <c r="Z2108" s="4"/>
      <c r="AA2108" s="4"/>
      <c r="AB2108" s="4"/>
      <c r="AD2108" s="4"/>
      <c r="AE2108" s="4"/>
      <c r="AF2108" s="4"/>
      <c r="AH2108" s="4"/>
      <c r="AJ2108" s="4"/>
      <c r="AK2108" s="4"/>
      <c r="AL2108" s="4"/>
      <c r="AN2108" s="4"/>
      <c r="AO2108" s="4"/>
      <c r="AP2108" s="4"/>
      <c r="AQ2108" s="4"/>
      <c r="AR2108" s="4"/>
      <c r="AS2108" s="4"/>
      <c r="AT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K2108" s="4"/>
    </row>
    <row r="2109" spans="1:63" x14ac:dyDescent="0.3">
      <c r="A2109" s="103"/>
      <c r="B2109" s="103"/>
      <c r="C2109" s="103"/>
      <c r="D2109" s="208"/>
      <c r="F2109" s="178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U2109" s="4"/>
      <c r="V2109" s="4"/>
      <c r="W2109" s="4"/>
      <c r="X2109" s="4"/>
      <c r="Y2109" s="4"/>
      <c r="Z2109" s="4"/>
      <c r="AA2109" s="4"/>
      <c r="AB2109" s="4"/>
      <c r="AD2109" s="4"/>
      <c r="AE2109" s="4"/>
      <c r="AF2109" s="4"/>
      <c r="AH2109" s="4"/>
      <c r="AJ2109" s="4"/>
      <c r="AK2109" s="4"/>
      <c r="AL2109" s="4"/>
      <c r="AN2109" s="4"/>
      <c r="AO2109" s="4"/>
      <c r="AP2109" s="4"/>
      <c r="AQ2109" s="4"/>
      <c r="AR2109" s="4"/>
      <c r="AS2109" s="4"/>
      <c r="AT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K2109" s="4"/>
    </row>
    <row r="2110" spans="1:63" x14ac:dyDescent="0.3">
      <c r="A2110" s="103"/>
      <c r="B2110" s="103"/>
      <c r="C2110" s="103"/>
      <c r="D2110" s="208"/>
      <c r="F2110" s="178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U2110" s="4"/>
      <c r="V2110" s="4"/>
      <c r="W2110" s="4"/>
      <c r="X2110" s="4"/>
      <c r="Y2110" s="4"/>
      <c r="Z2110" s="4"/>
      <c r="AA2110" s="4"/>
      <c r="AB2110" s="4"/>
      <c r="AD2110" s="4"/>
      <c r="AE2110" s="4"/>
      <c r="AF2110" s="4"/>
      <c r="AH2110" s="4"/>
      <c r="AJ2110" s="4"/>
      <c r="AK2110" s="4"/>
      <c r="AL2110" s="4"/>
      <c r="AN2110" s="4"/>
      <c r="AO2110" s="4"/>
      <c r="AP2110" s="4"/>
      <c r="AQ2110" s="4"/>
      <c r="AR2110" s="4"/>
      <c r="AS2110" s="4"/>
      <c r="AT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K2110" s="4"/>
    </row>
    <row r="2111" spans="1:63" x14ac:dyDescent="0.3">
      <c r="A2111" s="103"/>
      <c r="B2111" s="103"/>
      <c r="C2111" s="103"/>
      <c r="D2111" s="208"/>
      <c r="F2111" s="178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U2111" s="4"/>
      <c r="V2111" s="4"/>
      <c r="W2111" s="4"/>
      <c r="X2111" s="4"/>
      <c r="Y2111" s="4"/>
      <c r="Z2111" s="4"/>
      <c r="AA2111" s="4"/>
      <c r="AB2111" s="4"/>
      <c r="AD2111" s="4"/>
      <c r="AE2111" s="4"/>
      <c r="AF2111" s="4"/>
      <c r="AH2111" s="4"/>
      <c r="AJ2111" s="4"/>
      <c r="AK2111" s="4"/>
      <c r="AL2111" s="4"/>
      <c r="AN2111" s="4"/>
      <c r="AO2111" s="4"/>
      <c r="AP2111" s="4"/>
      <c r="AQ2111" s="4"/>
      <c r="AR2111" s="4"/>
      <c r="AS2111" s="4"/>
      <c r="AT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K2111" s="4"/>
    </row>
    <row r="2112" spans="1:63" x14ac:dyDescent="0.3">
      <c r="A2112" s="103"/>
      <c r="B2112" s="103"/>
      <c r="C2112" s="103"/>
      <c r="D2112" s="208"/>
      <c r="F2112" s="178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U2112" s="4"/>
      <c r="V2112" s="4"/>
      <c r="W2112" s="4"/>
      <c r="X2112" s="4"/>
      <c r="Y2112" s="4"/>
      <c r="Z2112" s="4"/>
      <c r="AA2112" s="4"/>
      <c r="AB2112" s="4"/>
      <c r="AD2112" s="4"/>
      <c r="AE2112" s="4"/>
      <c r="AF2112" s="4"/>
      <c r="AH2112" s="4"/>
      <c r="AJ2112" s="4"/>
      <c r="AK2112" s="4"/>
      <c r="AL2112" s="4"/>
      <c r="AN2112" s="4"/>
      <c r="AO2112" s="4"/>
      <c r="AP2112" s="4"/>
      <c r="AQ2112" s="4"/>
      <c r="AR2112" s="4"/>
      <c r="AS2112" s="4"/>
      <c r="AT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K2112" s="4"/>
    </row>
    <row r="2113" spans="1:63" x14ac:dyDescent="0.3">
      <c r="A2113" s="103"/>
      <c r="B2113" s="103"/>
      <c r="C2113" s="103"/>
      <c r="D2113" s="208"/>
      <c r="F2113" s="178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U2113" s="4"/>
      <c r="V2113" s="4"/>
      <c r="W2113" s="4"/>
      <c r="X2113" s="4"/>
      <c r="Y2113" s="4"/>
      <c r="Z2113" s="4"/>
      <c r="AA2113" s="4"/>
      <c r="AB2113" s="4"/>
      <c r="AD2113" s="4"/>
      <c r="AE2113" s="4"/>
      <c r="AF2113" s="4"/>
      <c r="AH2113" s="4"/>
      <c r="AJ2113" s="4"/>
      <c r="AK2113" s="4"/>
      <c r="AL2113" s="4"/>
      <c r="AN2113" s="4"/>
      <c r="AO2113" s="4"/>
      <c r="AP2113" s="4"/>
      <c r="AQ2113" s="4"/>
      <c r="AR2113" s="4"/>
      <c r="AS2113" s="4"/>
      <c r="AT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K2113" s="4"/>
    </row>
    <row r="2114" spans="1:63" x14ac:dyDescent="0.3">
      <c r="A2114" s="103"/>
      <c r="B2114" s="103"/>
      <c r="C2114" s="103"/>
      <c r="D2114" s="208"/>
      <c r="F2114" s="178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U2114" s="4"/>
      <c r="V2114" s="4"/>
      <c r="W2114" s="4"/>
      <c r="X2114" s="4"/>
      <c r="Y2114" s="4"/>
      <c r="Z2114" s="4"/>
      <c r="AA2114" s="4"/>
      <c r="AB2114" s="4"/>
      <c r="AD2114" s="4"/>
      <c r="AE2114" s="4"/>
      <c r="AF2114" s="4"/>
      <c r="AH2114" s="4"/>
      <c r="AJ2114" s="4"/>
      <c r="AK2114" s="4"/>
      <c r="AL2114" s="4"/>
      <c r="AN2114" s="4"/>
      <c r="AO2114" s="4"/>
      <c r="AP2114" s="4"/>
      <c r="AQ2114" s="4"/>
      <c r="AR2114" s="4"/>
      <c r="AS2114" s="4"/>
      <c r="AT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K2114" s="4"/>
    </row>
    <row r="2115" spans="1:63" x14ac:dyDescent="0.3">
      <c r="A2115" s="103"/>
      <c r="B2115" s="103"/>
      <c r="C2115" s="103"/>
      <c r="D2115" s="208"/>
      <c r="F2115" s="178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U2115" s="4"/>
      <c r="V2115" s="4"/>
      <c r="W2115" s="4"/>
      <c r="X2115" s="4"/>
      <c r="Y2115" s="4"/>
      <c r="Z2115" s="4"/>
      <c r="AA2115" s="4"/>
      <c r="AB2115" s="4"/>
      <c r="AD2115" s="4"/>
      <c r="AE2115" s="4"/>
      <c r="AF2115" s="4"/>
      <c r="AH2115" s="4"/>
      <c r="AJ2115" s="4"/>
      <c r="AK2115" s="4"/>
      <c r="AL2115" s="4"/>
      <c r="AN2115" s="4"/>
      <c r="AO2115" s="4"/>
      <c r="AP2115" s="4"/>
      <c r="AQ2115" s="4"/>
      <c r="AR2115" s="4"/>
      <c r="AS2115" s="4"/>
      <c r="AT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K2115" s="4"/>
    </row>
    <row r="2116" spans="1:63" x14ac:dyDescent="0.3">
      <c r="A2116" s="103"/>
      <c r="B2116" s="103"/>
      <c r="C2116" s="103"/>
      <c r="D2116" s="208"/>
      <c r="F2116" s="178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U2116" s="4"/>
      <c r="V2116" s="4"/>
      <c r="W2116" s="4"/>
      <c r="X2116" s="4"/>
      <c r="Y2116" s="4"/>
      <c r="Z2116" s="4"/>
      <c r="AA2116" s="4"/>
      <c r="AB2116" s="4"/>
      <c r="AD2116" s="4"/>
      <c r="AE2116" s="4"/>
      <c r="AF2116" s="4"/>
      <c r="AH2116" s="4"/>
      <c r="AJ2116" s="4"/>
      <c r="AK2116" s="4"/>
      <c r="AL2116" s="4"/>
      <c r="AN2116" s="4"/>
      <c r="AO2116" s="4"/>
      <c r="AP2116" s="4"/>
      <c r="AQ2116" s="4"/>
      <c r="AR2116" s="4"/>
      <c r="AS2116" s="4"/>
      <c r="AT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K2116" s="4"/>
    </row>
    <row r="2117" spans="1:63" x14ac:dyDescent="0.3">
      <c r="A2117" s="103"/>
      <c r="B2117" s="103"/>
      <c r="C2117" s="103"/>
      <c r="D2117" s="208"/>
      <c r="F2117" s="178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U2117" s="4"/>
      <c r="V2117" s="4"/>
      <c r="W2117" s="4"/>
      <c r="X2117" s="4"/>
      <c r="Y2117" s="4"/>
      <c r="Z2117" s="4"/>
      <c r="AA2117" s="4"/>
      <c r="AB2117" s="4"/>
      <c r="AD2117" s="4"/>
      <c r="AE2117" s="4"/>
      <c r="AF2117" s="4"/>
      <c r="AH2117" s="4"/>
      <c r="AJ2117" s="4"/>
      <c r="AK2117" s="4"/>
      <c r="AL2117" s="4"/>
      <c r="AN2117" s="4"/>
      <c r="AO2117" s="4"/>
      <c r="AP2117" s="4"/>
      <c r="AQ2117" s="4"/>
      <c r="AR2117" s="4"/>
      <c r="AS2117" s="4"/>
      <c r="AT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K2117" s="4"/>
    </row>
    <row r="2118" spans="1:63" x14ac:dyDescent="0.3">
      <c r="A2118" s="103"/>
      <c r="B2118" s="103"/>
      <c r="C2118" s="103"/>
      <c r="D2118" s="208"/>
      <c r="F2118" s="178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U2118" s="4"/>
      <c r="V2118" s="4"/>
      <c r="W2118" s="4"/>
      <c r="X2118" s="4"/>
      <c r="Y2118" s="4"/>
      <c r="Z2118" s="4"/>
      <c r="AA2118" s="4"/>
      <c r="AB2118" s="4"/>
      <c r="AD2118" s="4"/>
      <c r="AE2118" s="4"/>
      <c r="AF2118" s="4"/>
      <c r="AH2118" s="4"/>
      <c r="AJ2118" s="4"/>
      <c r="AK2118" s="4"/>
      <c r="AL2118" s="4"/>
      <c r="AN2118" s="4"/>
      <c r="AO2118" s="4"/>
      <c r="AP2118" s="4"/>
      <c r="AQ2118" s="4"/>
      <c r="AR2118" s="4"/>
      <c r="AS2118" s="4"/>
      <c r="AT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K2118" s="4"/>
    </row>
    <row r="2119" spans="1:63" x14ac:dyDescent="0.3">
      <c r="A2119" s="103"/>
      <c r="B2119" s="103"/>
      <c r="C2119" s="103"/>
      <c r="D2119" s="208"/>
      <c r="F2119" s="178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U2119" s="4"/>
      <c r="V2119" s="4"/>
      <c r="W2119" s="4"/>
      <c r="X2119" s="4"/>
      <c r="Y2119" s="4"/>
      <c r="Z2119" s="4"/>
      <c r="AA2119" s="4"/>
      <c r="AB2119" s="4"/>
      <c r="AD2119" s="4"/>
      <c r="AE2119" s="4"/>
      <c r="AF2119" s="4"/>
      <c r="AH2119" s="4"/>
      <c r="AJ2119" s="4"/>
      <c r="AK2119" s="4"/>
      <c r="AL2119" s="4"/>
      <c r="AN2119" s="4"/>
      <c r="AO2119" s="4"/>
      <c r="AP2119" s="4"/>
      <c r="AQ2119" s="4"/>
      <c r="AR2119" s="4"/>
      <c r="AS2119" s="4"/>
      <c r="AT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K2119" s="4"/>
    </row>
    <row r="2120" spans="1:63" x14ac:dyDescent="0.3">
      <c r="A2120" s="103"/>
      <c r="B2120" s="103"/>
      <c r="C2120" s="103"/>
      <c r="D2120" s="208"/>
      <c r="F2120" s="178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U2120" s="4"/>
      <c r="V2120" s="4"/>
      <c r="W2120" s="4"/>
      <c r="X2120" s="4"/>
      <c r="Y2120" s="4"/>
      <c r="Z2120" s="4"/>
      <c r="AA2120" s="4"/>
      <c r="AB2120" s="4"/>
      <c r="AD2120" s="4"/>
      <c r="AE2120" s="4"/>
      <c r="AF2120" s="4"/>
      <c r="AH2120" s="4"/>
      <c r="AJ2120" s="4"/>
      <c r="AK2120" s="4"/>
      <c r="AL2120" s="4"/>
      <c r="AN2120" s="4"/>
      <c r="AO2120" s="4"/>
      <c r="AP2120" s="4"/>
      <c r="AQ2120" s="4"/>
      <c r="AR2120" s="4"/>
      <c r="AS2120" s="4"/>
      <c r="AT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K2120" s="4"/>
    </row>
    <row r="2121" spans="1:63" x14ac:dyDescent="0.3">
      <c r="A2121" s="103"/>
      <c r="B2121" s="103"/>
      <c r="C2121" s="103"/>
      <c r="D2121" s="208"/>
      <c r="F2121" s="178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U2121" s="4"/>
      <c r="V2121" s="4"/>
      <c r="W2121" s="4"/>
      <c r="X2121" s="4"/>
      <c r="Y2121" s="4"/>
      <c r="Z2121" s="4"/>
      <c r="AA2121" s="4"/>
      <c r="AB2121" s="4"/>
      <c r="AD2121" s="4"/>
      <c r="AE2121" s="4"/>
      <c r="AF2121" s="4"/>
      <c r="AH2121" s="4"/>
      <c r="AJ2121" s="4"/>
      <c r="AK2121" s="4"/>
      <c r="AL2121" s="4"/>
      <c r="AN2121" s="4"/>
      <c r="AO2121" s="4"/>
      <c r="AP2121" s="4"/>
      <c r="AQ2121" s="4"/>
      <c r="AR2121" s="4"/>
      <c r="AS2121" s="4"/>
      <c r="AT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K2121" s="4"/>
    </row>
    <row r="2122" spans="1:63" x14ac:dyDescent="0.3">
      <c r="A2122" s="103"/>
      <c r="B2122" s="103"/>
      <c r="C2122" s="103"/>
      <c r="D2122" s="208"/>
      <c r="F2122" s="178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U2122" s="4"/>
      <c r="V2122" s="4"/>
      <c r="W2122" s="4"/>
      <c r="X2122" s="4"/>
      <c r="Y2122" s="4"/>
      <c r="Z2122" s="4"/>
      <c r="AA2122" s="4"/>
      <c r="AB2122" s="4"/>
      <c r="AD2122" s="4"/>
      <c r="AE2122" s="4"/>
      <c r="AF2122" s="4"/>
      <c r="AH2122" s="4"/>
      <c r="AJ2122" s="4"/>
      <c r="AK2122" s="4"/>
      <c r="AL2122" s="4"/>
      <c r="AN2122" s="4"/>
      <c r="AO2122" s="4"/>
      <c r="AP2122" s="4"/>
      <c r="AQ2122" s="4"/>
      <c r="AR2122" s="4"/>
      <c r="AS2122" s="4"/>
      <c r="AT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K2122" s="4"/>
    </row>
    <row r="2123" spans="1:63" x14ac:dyDescent="0.3">
      <c r="A2123" s="103"/>
      <c r="B2123" s="103"/>
      <c r="C2123" s="103"/>
      <c r="D2123" s="208"/>
      <c r="F2123" s="178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U2123" s="4"/>
      <c r="V2123" s="4"/>
      <c r="W2123" s="4"/>
      <c r="X2123" s="4"/>
      <c r="Y2123" s="4"/>
      <c r="Z2123" s="4"/>
      <c r="AA2123" s="4"/>
      <c r="AB2123" s="4"/>
      <c r="AD2123" s="4"/>
      <c r="AE2123" s="4"/>
      <c r="AF2123" s="4"/>
      <c r="AH2123" s="4"/>
      <c r="AJ2123" s="4"/>
      <c r="AK2123" s="4"/>
      <c r="AL2123" s="4"/>
      <c r="AN2123" s="4"/>
      <c r="AO2123" s="4"/>
      <c r="AP2123" s="4"/>
      <c r="AQ2123" s="4"/>
      <c r="AR2123" s="4"/>
      <c r="AS2123" s="4"/>
      <c r="AT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K2123" s="4"/>
    </row>
    <row r="2124" spans="1:63" x14ac:dyDescent="0.3">
      <c r="A2124" s="103"/>
      <c r="B2124" s="103"/>
      <c r="C2124" s="103"/>
      <c r="D2124" s="208"/>
      <c r="F2124" s="178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U2124" s="4"/>
      <c r="V2124" s="4"/>
      <c r="W2124" s="4"/>
      <c r="X2124" s="4"/>
      <c r="Y2124" s="4"/>
      <c r="Z2124" s="4"/>
      <c r="AA2124" s="4"/>
      <c r="AB2124" s="4"/>
      <c r="AD2124" s="4"/>
      <c r="AE2124" s="4"/>
      <c r="AF2124" s="4"/>
      <c r="AH2124" s="4"/>
      <c r="AJ2124" s="4"/>
      <c r="AK2124" s="4"/>
      <c r="AL2124" s="4"/>
      <c r="AN2124" s="4"/>
      <c r="AO2124" s="4"/>
      <c r="AP2124" s="4"/>
      <c r="AQ2124" s="4"/>
      <c r="AR2124" s="4"/>
      <c r="AS2124" s="4"/>
      <c r="AT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K2124" s="4"/>
    </row>
    <row r="2125" spans="1:63" x14ac:dyDescent="0.3">
      <c r="A2125" s="103"/>
      <c r="B2125" s="103"/>
      <c r="C2125" s="103"/>
      <c r="D2125" s="208"/>
      <c r="F2125" s="178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U2125" s="4"/>
      <c r="V2125" s="4"/>
      <c r="W2125" s="4"/>
      <c r="X2125" s="4"/>
      <c r="Y2125" s="4"/>
      <c r="Z2125" s="4"/>
      <c r="AA2125" s="4"/>
      <c r="AB2125" s="4"/>
      <c r="AD2125" s="4"/>
      <c r="AE2125" s="4"/>
      <c r="AF2125" s="4"/>
      <c r="AH2125" s="4"/>
      <c r="AJ2125" s="4"/>
      <c r="AK2125" s="4"/>
      <c r="AL2125" s="4"/>
      <c r="AN2125" s="4"/>
      <c r="AO2125" s="4"/>
      <c r="AP2125" s="4"/>
      <c r="AQ2125" s="4"/>
      <c r="AR2125" s="4"/>
      <c r="AS2125" s="4"/>
      <c r="AT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K2125" s="4"/>
    </row>
    <row r="2126" spans="1:63" x14ac:dyDescent="0.3">
      <c r="A2126" s="103"/>
      <c r="B2126" s="103"/>
      <c r="C2126" s="103"/>
      <c r="D2126" s="208"/>
      <c r="F2126" s="178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U2126" s="4"/>
      <c r="V2126" s="4"/>
      <c r="W2126" s="4"/>
      <c r="X2126" s="4"/>
      <c r="Y2126" s="4"/>
      <c r="Z2126" s="4"/>
      <c r="AA2126" s="4"/>
      <c r="AB2126" s="4"/>
      <c r="AD2126" s="4"/>
      <c r="AE2126" s="4"/>
      <c r="AF2126" s="4"/>
      <c r="AH2126" s="4"/>
      <c r="AJ2126" s="4"/>
      <c r="AK2126" s="4"/>
      <c r="AL2126" s="4"/>
      <c r="AN2126" s="4"/>
      <c r="AO2126" s="4"/>
      <c r="AP2126" s="4"/>
      <c r="AQ2126" s="4"/>
      <c r="AR2126" s="4"/>
      <c r="AS2126" s="4"/>
      <c r="AT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K2126" s="4"/>
    </row>
    <row r="2127" spans="1:63" x14ac:dyDescent="0.3">
      <c r="A2127" s="103"/>
      <c r="B2127" s="103"/>
      <c r="C2127" s="103"/>
      <c r="D2127" s="208"/>
      <c r="F2127" s="178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U2127" s="4"/>
      <c r="V2127" s="4"/>
      <c r="W2127" s="4"/>
      <c r="X2127" s="4"/>
      <c r="Y2127" s="4"/>
      <c r="Z2127" s="4"/>
      <c r="AA2127" s="4"/>
      <c r="AB2127" s="4"/>
      <c r="AD2127" s="4"/>
      <c r="AE2127" s="4"/>
      <c r="AF2127" s="4"/>
      <c r="AH2127" s="4"/>
      <c r="AJ2127" s="4"/>
      <c r="AK2127" s="4"/>
      <c r="AL2127" s="4"/>
      <c r="AN2127" s="4"/>
      <c r="AO2127" s="4"/>
      <c r="AP2127" s="4"/>
      <c r="AQ2127" s="4"/>
      <c r="AR2127" s="4"/>
      <c r="AS2127" s="4"/>
      <c r="AT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K2127" s="4"/>
    </row>
    <row r="2128" spans="1:63" x14ac:dyDescent="0.3">
      <c r="A2128" s="103"/>
      <c r="B2128" s="103"/>
      <c r="C2128" s="103"/>
      <c r="D2128" s="208"/>
      <c r="F2128" s="178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U2128" s="4"/>
      <c r="V2128" s="4"/>
      <c r="W2128" s="4"/>
      <c r="X2128" s="4"/>
      <c r="Y2128" s="4"/>
      <c r="Z2128" s="4"/>
      <c r="AA2128" s="4"/>
      <c r="AB2128" s="4"/>
      <c r="AD2128" s="4"/>
      <c r="AE2128" s="4"/>
      <c r="AF2128" s="4"/>
      <c r="AH2128" s="4"/>
      <c r="AJ2128" s="4"/>
      <c r="AK2128" s="4"/>
      <c r="AL2128" s="4"/>
      <c r="AN2128" s="4"/>
      <c r="AO2128" s="4"/>
      <c r="AP2128" s="4"/>
      <c r="AQ2128" s="4"/>
      <c r="AR2128" s="4"/>
      <c r="AS2128" s="4"/>
      <c r="AT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K2128" s="4"/>
    </row>
    <row r="2129" spans="1:63" x14ac:dyDescent="0.3">
      <c r="A2129" s="103"/>
      <c r="B2129" s="103"/>
      <c r="C2129" s="103"/>
      <c r="D2129" s="208"/>
      <c r="F2129" s="178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U2129" s="4"/>
      <c r="V2129" s="4"/>
      <c r="W2129" s="4"/>
      <c r="X2129" s="4"/>
      <c r="Y2129" s="4"/>
      <c r="Z2129" s="4"/>
      <c r="AA2129" s="4"/>
      <c r="AB2129" s="4"/>
      <c r="AD2129" s="4"/>
      <c r="AE2129" s="4"/>
      <c r="AF2129" s="4"/>
      <c r="AH2129" s="4"/>
      <c r="AJ2129" s="4"/>
      <c r="AK2129" s="4"/>
      <c r="AL2129" s="4"/>
      <c r="AN2129" s="4"/>
      <c r="AO2129" s="4"/>
      <c r="AP2129" s="4"/>
      <c r="AQ2129" s="4"/>
      <c r="AR2129" s="4"/>
      <c r="AS2129" s="4"/>
      <c r="AT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K2129" s="4"/>
    </row>
    <row r="2130" spans="1:63" x14ac:dyDescent="0.3">
      <c r="A2130" s="103"/>
      <c r="B2130" s="103"/>
      <c r="C2130" s="103"/>
      <c r="D2130" s="208"/>
      <c r="F2130" s="178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U2130" s="4"/>
      <c r="V2130" s="4"/>
      <c r="W2130" s="4"/>
      <c r="X2130" s="4"/>
      <c r="Y2130" s="4"/>
      <c r="Z2130" s="4"/>
      <c r="AA2130" s="4"/>
      <c r="AB2130" s="4"/>
      <c r="AD2130" s="4"/>
      <c r="AE2130" s="4"/>
      <c r="AF2130" s="4"/>
      <c r="AH2130" s="4"/>
      <c r="AJ2130" s="4"/>
      <c r="AK2130" s="4"/>
      <c r="AL2130" s="4"/>
      <c r="AN2130" s="4"/>
      <c r="AO2130" s="4"/>
      <c r="AP2130" s="4"/>
      <c r="AQ2130" s="4"/>
      <c r="AR2130" s="4"/>
      <c r="AS2130" s="4"/>
      <c r="AT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K2130" s="4"/>
    </row>
    <row r="2131" spans="1:63" x14ac:dyDescent="0.3">
      <c r="A2131" s="103"/>
      <c r="B2131" s="103"/>
      <c r="C2131" s="103"/>
      <c r="D2131" s="208"/>
      <c r="F2131" s="178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U2131" s="4"/>
      <c r="V2131" s="4"/>
      <c r="W2131" s="4"/>
      <c r="X2131" s="4"/>
      <c r="Y2131" s="4"/>
      <c r="Z2131" s="4"/>
      <c r="AA2131" s="4"/>
      <c r="AB2131" s="4"/>
      <c r="AD2131" s="4"/>
      <c r="AE2131" s="4"/>
      <c r="AF2131" s="4"/>
      <c r="AH2131" s="4"/>
      <c r="AJ2131" s="4"/>
      <c r="AK2131" s="4"/>
      <c r="AL2131" s="4"/>
      <c r="AN2131" s="4"/>
      <c r="AO2131" s="4"/>
      <c r="AP2131" s="4"/>
      <c r="AQ2131" s="4"/>
      <c r="AR2131" s="4"/>
      <c r="AS2131" s="4"/>
      <c r="AT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K2131" s="4"/>
    </row>
    <row r="2132" spans="1:63" x14ac:dyDescent="0.3">
      <c r="A2132" s="103"/>
      <c r="B2132" s="103"/>
      <c r="C2132" s="103"/>
      <c r="D2132" s="208"/>
      <c r="F2132" s="178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U2132" s="4"/>
      <c r="V2132" s="4"/>
      <c r="W2132" s="4"/>
      <c r="X2132" s="4"/>
      <c r="Y2132" s="4"/>
      <c r="Z2132" s="4"/>
      <c r="AA2132" s="4"/>
      <c r="AB2132" s="4"/>
      <c r="AD2132" s="4"/>
      <c r="AE2132" s="4"/>
      <c r="AF2132" s="4"/>
      <c r="AH2132" s="4"/>
      <c r="AJ2132" s="4"/>
      <c r="AK2132" s="4"/>
      <c r="AL2132" s="4"/>
      <c r="AN2132" s="4"/>
      <c r="AO2132" s="4"/>
      <c r="AP2132" s="4"/>
      <c r="AQ2132" s="4"/>
      <c r="AR2132" s="4"/>
      <c r="AS2132" s="4"/>
      <c r="AT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K2132" s="4"/>
    </row>
    <row r="2133" spans="1:63" x14ac:dyDescent="0.3">
      <c r="A2133" s="103"/>
      <c r="B2133" s="103"/>
      <c r="C2133" s="103"/>
      <c r="D2133" s="208"/>
      <c r="F2133" s="178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U2133" s="4"/>
      <c r="V2133" s="4"/>
      <c r="W2133" s="4"/>
      <c r="X2133" s="4"/>
      <c r="Y2133" s="4"/>
      <c r="Z2133" s="4"/>
      <c r="AA2133" s="4"/>
      <c r="AB2133" s="4"/>
      <c r="AD2133" s="4"/>
      <c r="AE2133" s="4"/>
      <c r="AF2133" s="4"/>
      <c r="AH2133" s="4"/>
      <c r="AJ2133" s="4"/>
      <c r="AK2133" s="4"/>
      <c r="AL2133" s="4"/>
      <c r="AN2133" s="4"/>
      <c r="AO2133" s="4"/>
      <c r="AP2133" s="4"/>
      <c r="AQ2133" s="4"/>
      <c r="AR2133" s="4"/>
      <c r="AS2133" s="4"/>
      <c r="AT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K2133" s="4"/>
    </row>
    <row r="2134" spans="1:63" x14ac:dyDescent="0.3">
      <c r="A2134" s="103"/>
      <c r="B2134" s="103"/>
      <c r="C2134" s="103"/>
      <c r="D2134" s="208"/>
      <c r="F2134" s="178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U2134" s="4"/>
      <c r="V2134" s="4"/>
      <c r="W2134" s="4"/>
      <c r="X2134" s="4"/>
      <c r="Y2134" s="4"/>
      <c r="Z2134" s="4"/>
      <c r="AA2134" s="4"/>
      <c r="AB2134" s="4"/>
      <c r="AD2134" s="4"/>
      <c r="AE2134" s="4"/>
      <c r="AF2134" s="4"/>
      <c r="AH2134" s="4"/>
      <c r="AJ2134" s="4"/>
      <c r="AK2134" s="4"/>
      <c r="AL2134" s="4"/>
      <c r="AN2134" s="4"/>
      <c r="AO2134" s="4"/>
      <c r="AP2134" s="4"/>
      <c r="AQ2134" s="4"/>
      <c r="AR2134" s="4"/>
      <c r="AS2134" s="4"/>
      <c r="AT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K2134" s="4"/>
    </row>
    <row r="2135" spans="1:63" x14ac:dyDescent="0.3">
      <c r="A2135" s="103"/>
      <c r="B2135" s="103"/>
      <c r="C2135" s="103"/>
      <c r="D2135" s="208"/>
      <c r="F2135" s="178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U2135" s="4"/>
      <c r="V2135" s="4"/>
      <c r="W2135" s="4"/>
      <c r="X2135" s="4"/>
      <c r="Y2135" s="4"/>
      <c r="Z2135" s="4"/>
      <c r="AA2135" s="4"/>
      <c r="AB2135" s="4"/>
      <c r="AD2135" s="4"/>
      <c r="AE2135" s="4"/>
      <c r="AF2135" s="4"/>
      <c r="AH2135" s="4"/>
      <c r="AJ2135" s="4"/>
      <c r="AK2135" s="4"/>
      <c r="AL2135" s="4"/>
      <c r="AN2135" s="4"/>
      <c r="AO2135" s="4"/>
      <c r="AP2135" s="4"/>
      <c r="AQ2135" s="4"/>
      <c r="AR2135" s="4"/>
      <c r="AS2135" s="4"/>
      <c r="AT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K2135" s="4"/>
    </row>
    <row r="2136" spans="1:63" x14ac:dyDescent="0.3">
      <c r="A2136" s="103"/>
      <c r="B2136" s="103"/>
      <c r="C2136" s="103"/>
      <c r="D2136" s="208"/>
      <c r="F2136" s="178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U2136" s="4"/>
      <c r="V2136" s="4"/>
      <c r="W2136" s="4"/>
      <c r="X2136" s="4"/>
      <c r="Y2136" s="4"/>
      <c r="Z2136" s="4"/>
      <c r="AA2136" s="4"/>
      <c r="AB2136" s="4"/>
      <c r="AD2136" s="4"/>
      <c r="AE2136" s="4"/>
      <c r="AF2136" s="4"/>
      <c r="AH2136" s="4"/>
      <c r="AJ2136" s="4"/>
      <c r="AK2136" s="4"/>
      <c r="AL2136" s="4"/>
      <c r="AN2136" s="4"/>
      <c r="AO2136" s="4"/>
      <c r="AP2136" s="4"/>
      <c r="AQ2136" s="4"/>
      <c r="AR2136" s="4"/>
      <c r="AS2136" s="4"/>
      <c r="AT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K2136" s="4"/>
    </row>
    <row r="2137" spans="1:63" x14ac:dyDescent="0.3">
      <c r="A2137" s="103"/>
      <c r="B2137" s="103"/>
      <c r="C2137" s="103"/>
      <c r="D2137" s="208"/>
      <c r="F2137" s="178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U2137" s="4"/>
      <c r="V2137" s="4"/>
      <c r="W2137" s="4"/>
      <c r="X2137" s="4"/>
      <c r="Y2137" s="4"/>
      <c r="Z2137" s="4"/>
      <c r="AA2137" s="4"/>
      <c r="AB2137" s="4"/>
      <c r="AD2137" s="4"/>
      <c r="AE2137" s="4"/>
      <c r="AF2137" s="4"/>
      <c r="AH2137" s="4"/>
      <c r="AJ2137" s="4"/>
      <c r="AK2137" s="4"/>
      <c r="AL2137" s="4"/>
      <c r="AN2137" s="4"/>
      <c r="AO2137" s="4"/>
      <c r="AP2137" s="4"/>
      <c r="AQ2137" s="4"/>
      <c r="AR2137" s="4"/>
      <c r="AS2137" s="4"/>
      <c r="AT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K2137" s="4"/>
    </row>
    <row r="2138" spans="1:63" x14ac:dyDescent="0.3">
      <c r="A2138" s="103"/>
      <c r="B2138" s="103"/>
      <c r="C2138" s="103"/>
      <c r="D2138" s="208"/>
      <c r="F2138" s="178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U2138" s="4"/>
      <c r="V2138" s="4"/>
      <c r="W2138" s="4"/>
      <c r="X2138" s="4"/>
      <c r="Y2138" s="4"/>
      <c r="Z2138" s="4"/>
      <c r="AA2138" s="4"/>
      <c r="AB2138" s="4"/>
      <c r="AD2138" s="4"/>
      <c r="AE2138" s="4"/>
      <c r="AF2138" s="4"/>
      <c r="AH2138" s="4"/>
      <c r="AJ2138" s="4"/>
      <c r="AK2138" s="4"/>
      <c r="AL2138" s="4"/>
      <c r="AN2138" s="4"/>
      <c r="AO2138" s="4"/>
      <c r="AP2138" s="4"/>
      <c r="AQ2138" s="4"/>
      <c r="AR2138" s="4"/>
      <c r="AS2138" s="4"/>
      <c r="AT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K2138" s="4"/>
    </row>
    <row r="2139" spans="1:63" x14ac:dyDescent="0.3">
      <c r="A2139" s="103"/>
      <c r="B2139" s="103"/>
      <c r="C2139" s="103"/>
      <c r="D2139" s="208"/>
      <c r="F2139" s="178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U2139" s="4"/>
      <c r="V2139" s="4"/>
      <c r="W2139" s="4"/>
      <c r="X2139" s="4"/>
      <c r="Y2139" s="4"/>
      <c r="Z2139" s="4"/>
      <c r="AA2139" s="4"/>
      <c r="AB2139" s="4"/>
      <c r="AD2139" s="4"/>
      <c r="AE2139" s="4"/>
      <c r="AF2139" s="4"/>
      <c r="AH2139" s="4"/>
      <c r="AJ2139" s="4"/>
      <c r="AK2139" s="4"/>
      <c r="AL2139" s="4"/>
      <c r="AN2139" s="4"/>
      <c r="AO2139" s="4"/>
      <c r="AP2139" s="4"/>
      <c r="AQ2139" s="4"/>
      <c r="AR2139" s="4"/>
      <c r="AS2139" s="4"/>
      <c r="AT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K2139" s="4"/>
    </row>
    <row r="2140" spans="1:63" x14ac:dyDescent="0.3">
      <c r="A2140" s="103"/>
      <c r="B2140" s="103"/>
      <c r="C2140" s="103"/>
      <c r="D2140" s="208"/>
      <c r="F2140" s="178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U2140" s="4"/>
      <c r="V2140" s="4"/>
      <c r="W2140" s="4"/>
      <c r="X2140" s="4"/>
      <c r="Y2140" s="4"/>
      <c r="Z2140" s="4"/>
      <c r="AA2140" s="4"/>
      <c r="AB2140" s="4"/>
      <c r="AD2140" s="4"/>
      <c r="AE2140" s="4"/>
      <c r="AF2140" s="4"/>
      <c r="AH2140" s="4"/>
      <c r="AJ2140" s="4"/>
      <c r="AK2140" s="4"/>
      <c r="AL2140" s="4"/>
      <c r="AN2140" s="4"/>
      <c r="AO2140" s="4"/>
      <c r="AP2140" s="4"/>
      <c r="AQ2140" s="4"/>
      <c r="AR2140" s="4"/>
      <c r="AS2140" s="4"/>
      <c r="AT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K2140" s="4"/>
    </row>
    <row r="2141" spans="1:63" x14ac:dyDescent="0.3">
      <c r="A2141" s="103"/>
      <c r="B2141" s="103"/>
      <c r="C2141" s="103"/>
      <c r="D2141" s="208"/>
      <c r="F2141" s="178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U2141" s="4"/>
      <c r="V2141" s="4"/>
      <c r="W2141" s="4"/>
      <c r="X2141" s="4"/>
      <c r="Y2141" s="4"/>
      <c r="Z2141" s="4"/>
      <c r="AA2141" s="4"/>
      <c r="AB2141" s="4"/>
      <c r="AD2141" s="4"/>
      <c r="AE2141" s="4"/>
      <c r="AF2141" s="4"/>
      <c r="AH2141" s="4"/>
      <c r="AJ2141" s="4"/>
      <c r="AK2141" s="4"/>
      <c r="AL2141" s="4"/>
      <c r="AN2141" s="4"/>
      <c r="AO2141" s="4"/>
      <c r="AP2141" s="4"/>
      <c r="AQ2141" s="4"/>
      <c r="AR2141" s="4"/>
      <c r="AS2141" s="4"/>
      <c r="AT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K2141" s="4"/>
    </row>
    <row r="2142" spans="1:63" x14ac:dyDescent="0.3">
      <c r="A2142" s="103"/>
      <c r="B2142" s="103"/>
      <c r="C2142" s="103"/>
      <c r="D2142" s="208"/>
      <c r="F2142" s="178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U2142" s="4"/>
      <c r="V2142" s="4"/>
      <c r="W2142" s="4"/>
      <c r="X2142" s="4"/>
      <c r="Y2142" s="4"/>
      <c r="Z2142" s="4"/>
      <c r="AA2142" s="4"/>
      <c r="AB2142" s="4"/>
      <c r="AD2142" s="4"/>
      <c r="AE2142" s="4"/>
      <c r="AF2142" s="4"/>
      <c r="AH2142" s="4"/>
      <c r="AJ2142" s="4"/>
      <c r="AK2142" s="4"/>
      <c r="AL2142" s="4"/>
      <c r="AN2142" s="4"/>
      <c r="AO2142" s="4"/>
      <c r="AP2142" s="4"/>
      <c r="AQ2142" s="4"/>
      <c r="AR2142" s="4"/>
      <c r="AS2142" s="4"/>
      <c r="AT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K2142" s="4"/>
    </row>
    <row r="2143" spans="1:63" x14ac:dyDescent="0.3">
      <c r="A2143" s="103"/>
      <c r="B2143" s="103"/>
      <c r="C2143" s="103"/>
      <c r="D2143" s="208"/>
      <c r="F2143" s="178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U2143" s="4"/>
      <c r="V2143" s="4"/>
      <c r="W2143" s="4"/>
      <c r="X2143" s="4"/>
      <c r="Y2143" s="4"/>
      <c r="Z2143" s="4"/>
      <c r="AA2143" s="4"/>
      <c r="AB2143" s="4"/>
      <c r="AD2143" s="4"/>
      <c r="AE2143" s="4"/>
      <c r="AF2143" s="4"/>
      <c r="AH2143" s="4"/>
      <c r="AJ2143" s="4"/>
      <c r="AK2143" s="4"/>
      <c r="AL2143" s="4"/>
      <c r="AN2143" s="4"/>
      <c r="AO2143" s="4"/>
      <c r="AP2143" s="4"/>
      <c r="AQ2143" s="4"/>
      <c r="AR2143" s="4"/>
      <c r="AS2143" s="4"/>
      <c r="AT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K2143" s="4"/>
    </row>
    <row r="2144" spans="1:63" x14ac:dyDescent="0.3">
      <c r="A2144" s="103"/>
      <c r="B2144" s="103"/>
      <c r="C2144" s="103"/>
      <c r="D2144" s="208"/>
      <c r="F2144" s="178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U2144" s="4"/>
      <c r="V2144" s="4"/>
      <c r="W2144" s="4"/>
      <c r="X2144" s="4"/>
      <c r="Y2144" s="4"/>
      <c r="Z2144" s="4"/>
      <c r="AA2144" s="4"/>
      <c r="AB2144" s="4"/>
      <c r="AD2144" s="4"/>
      <c r="AE2144" s="4"/>
      <c r="AF2144" s="4"/>
      <c r="AH2144" s="4"/>
      <c r="AJ2144" s="4"/>
      <c r="AK2144" s="4"/>
      <c r="AL2144" s="4"/>
      <c r="AN2144" s="4"/>
      <c r="AO2144" s="4"/>
      <c r="AP2144" s="4"/>
      <c r="AQ2144" s="4"/>
      <c r="AR2144" s="4"/>
      <c r="AS2144" s="4"/>
      <c r="AT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K2144" s="4"/>
    </row>
    <row r="2145" spans="1:63" x14ac:dyDescent="0.3">
      <c r="A2145" s="103"/>
      <c r="B2145" s="103"/>
      <c r="C2145" s="103"/>
      <c r="D2145" s="208"/>
      <c r="F2145" s="178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U2145" s="4"/>
      <c r="V2145" s="4"/>
      <c r="W2145" s="4"/>
      <c r="X2145" s="4"/>
      <c r="Y2145" s="4"/>
      <c r="Z2145" s="4"/>
      <c r="AA2145" s="4"/>
      <c r="AB2145" s="4"/>
      <c r="AD2145" s="4"/>
      <c r="AE2145" s="4"/>
      <c r="AF2145" s="4"/>
      <c r="AH2145" s="4"/>
      <c r="AJ2145" s="4"/>
      <c r="AK2145" s="4"/>
      <c r="AL2145" s="4"/>
      <c r="AN2145" s="4"/>
      <c r="AO2145" s="4"/>
      <c r="AP2145" s="4"/>
      <c r="AQ2145" s="4"/>
      <c r="AR2145" s="4"/>
      <c r="AS2145" s="4"/>
      <c r="AT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K2145" s="4"/>
    </row>
    <row r="2146" spans="1:63" x14ac:dyDescent="0.3">
      <c r="A2146" s="103"/>
      <c r="B2146" s="103"/>
      <c r="C2146" s="103"/>
      <c r="D2146" s="208"/>
      <c r="F2146" s="178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U2146" s="4"/>
      <c r="V2146" s="4"/>
      <c r="W2146" s="4"/>
      <c r="X2146" s="4"/>
      <c r="Y2146" s="4"/>
      <c r="Z2146" s="4"/>
      <c r="AA2146" s="4"/>
      <c r="AB2146" s="4"/>
      <c r="AD2146" s="4"/>
      <c r="AE2146" s="4"/>
      <c r="AF2146" s="4"/>
      <c r="AH2146" s="4"/>
      <c r="AJ2146" s="4"/>
      <c r="AK2146" s="4"/>
      <c r="AL2146" s="4"/>
      <c r="AN2146" s="4"/>
      <c r="AO2146" s="4"/>
      <c r="AP2146" s="4"/>
      <c r="AQ2146" s="4"/>
      <c r="AR2146" s="4"/>
      <c r="AS2146" s="4"/>
      <c r="AT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K2146" s="4"/>
    </row>
    <row r="2147" spans="1:63" x14ac:dyDescent="0.3">
      <c r="A2147" s="103"/>
      <c r="B2147" s="103"/>
      <c r="C2147" s="103"/>
      <c r="D2147" s="208"/>
      <c r="F2147" s="178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U2147" s="4"/>
      <c r="V2147" s="4"/>
      <c r="W2147" s="4"/>
      <c r="X2147" s="4"/>
      <c r="Y2147" s="4"/>
      <c r="Z2147" s="4"/>
      <c r="AA2147" s="4"/>
      <c r="AB2147" s="4"/>
      <c r="AD2147" s="4"/>
      <c r="AE2147" s="4"/>
      <c r="AF2147" s="4"/>
      <c r="AH2147" s="4"/>
      <c r="AJ2147" s="4"/>
      <c r="AK2147" s="4"/>
      <c r="AL2147" s="4"/>
      <c r="AN2147" s="4"/>
      <c r="AO2147" s="4"/>
      <c r="AP2147" s="4"/>
      <c r="AQ2147" s="4"/>
      <c r="AR2147" s="4"/>
      <c r="AS2147" s="4"/>
      <c r="AT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K2147" s="4"/>
    </row>
    <row r="2148" spans="1:63" x14ac:dyDescent="0.3">
      <c r="A2148" s="103"/>
      <c r="B2148" s="103"/>
      <c r="C2148" s="103"/>
      <c r="D2148" s="208"/>
      <c r="F2148" s="178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U2148" s="4"/>
      <c r="V2148" s="4"/>
      <c r="W2148" s="4"/>
      <c r="X2148" s="4"/>
      <c r="Y2148" s="4"/>
      <c r="Z2148" s="4"/>
      <c r="AA2148" s="4"/>
      <c r="AB2148" s="4"/>
      <c r="AD2148" s="4"/>
      <c r="AE2148" s="4"/>
      <c r="AF2148" s="4"/>
      <c r="AH2148" s="4"/>
      <c r="AJ2148" s="4"/>
      <c r="AK2148" s="4"/>
      <c r="AL2148" s="4"/>
      <c r="AN2148" s="4"/>
      <c r="AO2148" s="4"/>
      <c r="AP2148" s="4"/>
      <c r="AQ2148" s="4"/>
      <c r="AR2148" s="4"/>
      <c r="AS2148" s="4"/>
      <c r="AT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K2148" s="4"/>
    </row>
    <row r="2149" spans="1:63" x14ac:dyDescent="0.3">
      <c r="A2149" s="103"/>
      <c r="B2149" s="103"/>
      <c r="C2149" s="103"/>
      <c r="D2149" s="208"/>
      <c r="F2149" s="178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U2149" s="4"/>
      <c r="V2149" s="4"/>
      <c r="W2149" s="4"/>
      <c r="X2149" s="4"/>
      <c r="Y2149" s="4"/>
      <c r="Z2149" s="4"/>
      <c r="AA2149" s="4"/>
      <c r="AB2149" s="4"/>
      <c r="AD2149" s="4"/>
      <c r="AE2149" s="4"/>
      <c r="AF2149" s="4"/>
      <c r="AH2149" s="4"/>
      <c r="AJ2149" s="4"/>
      <c r="AK2149" s="4"/>
      <c r="AL2149" s="4"/>
      <c r="AN2149" s="4"/>
      <c r="AO2149" s="4"/>
      <c r="AP2149" s="4"/>
      <c r="AQ2149" s="4"/>
      <c r="AR2149" s="4"/>
      <c r="AS2149" s="4"/>
      <c r="AT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K2149" s="4"/>
    </row>
    <row r="2150" spans="1:63" x14ac:dyDescent="0.3">
      <c r="A2150" s="103"/>
      <c r="B2150" s="103"/>
      <c r="C2150" s="103"/>
      <c r="D2150" s="208"/>
      <c r="F2150" s="178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U2150" s="4"/>
      <c r="V2150" s="4"/>
      <c r="W2150" s="4"/>
      <c r="X2150" s="4"/>
      <c r="Y2150" s="4"/>
      <c r="Z2150" s="4"/>
      <c r="AA2150" s="4"/>
      <c r="AB2150" s="4"/>
      <c r="AD2150" s="4"/>
      <c r="AE2150" s="4"/>
      <c r="AF2150" s="4"/>
      <c r="AH2150" s="4"/>
      <c r="AJ2150" s="4"/>
      <c r="AK2150" s="4"/>
      <c r="AL2150" s="4"/>
      <c r="AN2150" s="4"/>
      <c r="AO2150" s="4"/>
      <c r="AP2150" s="4"/>
      <c r="AQ2150" s="4"/>
      <c r="AR2150" s="4"/>
      <c r="AS2150" s="4"/>
      <c r="AT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K2150" s="4"/>
    </row>
    <row r="2151" spans="1:63" x14ac:dyDescent="0.3">
      <c r="A2151" s="103"/>
      <c r="B2151" s="103"/>
      <c r="C2151" s="103"/>
      <c r="D2151" s="208"/>
      <c r="F2151" s="178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U2151" s="4"/>
      <c r="V2151" s="4"/>
      <c r="W2151" s="4"/>
      <c r="X2151" s="4"/>
      <c r="Y2151" s="4"/>
      <c r="Z2151" s="4"/>
      <c r="AA2151" s="4"/>
      <c r="AB2151" s="4"/>
      <c r="AD2151" s="4"/>
      <c r="AE2151" s="4"/>
      <c r="AF2151" s="4"/>
      <c r="AH2151" s="4"/>
      <c r="AJ2151" s="4"/>
      <c r="AK2151" s="4"/>
      <c r="AL2151" s="4"/>
      <c r="AN2151" s="4"/>
      <c r="AO2151" s="4"/>
      <c r="AP2151" s="4"/>
      <c r="AQ2151" s="4"/>
      <c r="AR2151" s="4"/>
      <c r="AS2151" s="4"/>
      <c r="AT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K2151" s="4"/>
    </row>
    <row r="2152" spans="1:63" x14ac:dyDescent="0.3">
      <c r="A2152" s="103"/>
      <c r="B2152" s="103"/>
      <c r="C2152" s="103"/>
      <c r="D2152" s="208"/>
      <c r="F2152" s="178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U2152" s="4"/>
      <c r="V2152" s="4"/>
      <c r="W2152" s="4"/>
      <c r="X2152" s="4"/>
      <c r="Y2152" s="4"/>
      <c r="Z2152" s="4"/>
      <c r="AA2152" s="4"/>
      <c r="AB2152" s="4"/>
      <c r="AD2152" s="4"/>
      <c r="AE2152" s="4"/>
      <c r="AF2152" s="4"/>
      <c r="AH2152" s="4"/>
      <c r="AJ2152" s="4"/>
      <c r="AK2152" s="4"/>
      <c r="AL2152" s="4"/>
      <c r="AN2152" s="4"/>
      <c r="AO2152" s="4"/>
      <c r="AP2152" s="4"/>
      <c r="AQ2152" s="4"/>
      <c r="AR2152" s="4"/>
      <c r="AS2152" s="4"/>
      <c r="AT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K2152" s="4"/>
    </row>
    <row r="2153" spans="1:63" x14ac:dyDescent="0.3">
      <c r="A2153" s="103"/>
      <c r="B2153" s="103"/>
      <c r="C2153" s="103"/>
      <c r="D2153" s="208"/>
      <c r="F2153" s="178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U2153" s="4"/>
      <c r="V2153" s="4"/>
      <c r="W2153" s="4"/>
      <c r="X2153" s="4"/>
      <c r="Y2153" s="4"/>
      <c r="Z2153" s="4"/>
      <c r="AA2153" s="4"/>
      <c r="AB2153" s="4"/>
      <c r="AD2153" s="4"/>
      <c r="AE2153" s="4"/>
      <c r="AF2153" s="4"/>
      <c r="AH2153" s="4"/>
      <c r="AJ2153" s="4"/>
      <c r="AK2153" s="4"/>
      <c r="AL2153" s="4"/>
      <c r="AN2153" s="4"/>
      <c r="AO2153" s="4"/>
      <c r="AP2153" s="4"/>
      <c r="AQ2153" s="4"/>
      <c r="AR2153" s="4"/>
      <c r="AS2153" s="4"/>
      <c r="AT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K2153" s="4"/>
    </row>
    <row r="2154" spans="1:63" x14ac:dyDescent="0.3">
      <c r="A2154" s="103"/>
      <c r="B2154" s="103"/>
      <c r="C2154" s="103"/>
      <c r="D2154" s="208"/>
      <c r="F2154" s="178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U2154" s="4"/>
      <c r="V2154" s="4"/>
      <c r="W2154" s="4"/>
      <c r="X2154" s="4"/>
      <c r="Y2154" s="4"/>
      <c r="Z2154" s="4"/>
      <c r="AA2154" s="4"/>
      <c r="AB2154" s="4"/>
      <c r="AD2154" s="4"/>
      <c r="AE2154" s="4"/>
      <c r="AF2154" s="4"/>
      <c r="AH2154" s="4"/>
      <c r="AJ2154" s="4"/>
      <c r="AK2154" s="4"/>
      <c r="AL2154" s="4"/>
      <c r="AN2154" s="4"/>
      <c r="AO2154" s="4"/>
      <c r="AP2154" s="4"/>
      <c r="AQ2154" s="4"/>
      <c r="AR2154" s="4"/>
      <c r="AS2154" s="4"/>
      <c r="AT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K2154" s="4"/>
    </row>
    <row r="2155" spans="1:63" x14ac:dyDescent="0.3">
      <c r="A2155" s="103"/>
      <c r="B2155" s="103"/>
      <c r="C2155" s="103"/>
      <c r="D2155" s="208"/>
      <c r="F2155" s="178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U2155" s="4"/>
      <c r="V2155" s="4"/>
      <c r="W2155" s="4"/>
      <c r="X2155" s="4"/>
      <c r="Y2155" s="4"/>
      <c r="Z2155" s="4"/>
      <c r="AA2155" s="4"/>
      <c r="AB2155" s="4"/>
      <c r="AD2155" s="4"/>
      <c r="AE2155" s="4"/>
      <c r="AF2155" s="4"/>
      <c r="AH2155" s="4"/>
      <c r="AJ2155" s="4"/>
      <c r="AK2155" s="4"/>
      <c r="AL2155" s="4"/>
      <c r="AN2155" s="4"/>
      <c r="AO2155" s="4"/>
      <c r="AP2155" s="4"/>
      <c r="AQ2155" s="4"/>
      <c r="AR2155" s="4"/>
      <c r="AS2155" s="4"/>
      <c r="AT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K2155" s="4"/>
    </row>
    <row r="2156" spans="1:63" x14ac:dyDescent="0.3">
      <c r="A2156" s="103"/>
      <c r="B2156" s="103"/>
      <c r="C2156" s="103"/>
      <c r="D2156" s="208"/>
      <c r="F2156" s="178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U2156" s="4"/>
      <c r="V2156" s="4"/>
      <c r="W2156" s="4"/>
      <c r="X2156" s="4"/>
      <c r="Y2156" s="4"/>
      <c r="Z2156" s="4"/>
      <c r="AA2156" s="4"/>
      <c r="AB2156" s="4"/>
      <c r="AD2156" s="4"/>
      <c r="AE2156" s="4"/>
      <c r="AF2156" s="4"/>
      <c r="AH2156" s="4"/>
      <c r="AJ2156" s="4"/>
      <c r="AK2156" s="4"/>
      <c r="AL2156" s="4"/>
      <c r="AN2156" s="4"/>
      <c r="AO2156" s="4"/>
      <c r="AP2156" s="4"/>
      <c r="AQ2156" s="4"/>
      <c r="AR2156" s="4"/>
      <c r="AS2156" s="4"/>
      <c r="AT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K2156" s="4"/>
    </row>
    <row r="2157" spans="1:63" x14ac:dyDescent="0.3">
      <c r="A2157" s="103"/>
      <c r="B2157" s="103"/>
      <c r="C2157" s="103"/>
      <c r="D2157" s="208"/>
      <c r="F2157" s="178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U2157" s="4"/>
      <c r="V2157" s="4"/>
      <c r="W2157" s="4"/>
      <c r="X2157" s="4"/>
      <c r="Y2157" s="4"/>
      <c r="Z2157" s="4"/>
      <c r="AA2157" s="4"/>
      <c r="AB2157" s="4"/>
      <c r="AD2157" s="4"/>
      <c r="AE2157" s="4"/>
      <c r="AF2157" s="4"/>
      <c r="AH2157" s="4"/>
      <c r="AJ2157" s="4"/>
      <c r="AK2157" s="4"/>
      <c r="AL2157" s="4"/>
      <c r="AN2157" s="4"/>
      <c r="AO2157" s="4"/>
      <c r="AP2157" s="4"/>
      <c r="AQ2157" s="4"/>
      <c r="AR2157" s="4"/>
      <c r="AS2157" s="4"/>
      <c r="AT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K2157" s="4"/>
    </row>
    <row r="2158" spans="1:63" x14ac:dyDescent="0.3">
      <c r="A2158" s="103"/>
      <c r="B2158" s="103"/>
      <c r="C2158" s="103"/>
      <c r="D2158" s="208"/>
      <c r="F2158" s="178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U2158" s="4"/>
      <c r="V2158" s="4"/>
      <c r="W2158" s="4"/>
      <c r="X2158" s="4"/>
      <c r="Y2158" s="4"/>
      <c r="Z2158" s="4"/>
      <c r="AA2158" s="4"/>
      <c r="AB2158" s="4"/>
      <c r="AD2158" s="4"/>
      <c r="AE2158" s="4"/>
      <c r="AF2158" s="4"/>
      <c r="AH2158" s="4"/>
      <c r="AJ2158" s="4"/>
      <c r="AK2158" s="4"/>
      <c r="AL2158" s="4"/>
      <c r="AN2158" s="4"/>
      <c r="AO2158" s="4"/>
      <c r="AP2158" s="4"/>
      <c r="AQ2158" s="4"/>
      <c r="AR2158" s="4"/>
      <c r="AS2158" s="4"/>
      <c r="AT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K2158" s="4"/>
    </row>
    <row r="2159" spans="1:63" x14ac:dyDescent="0.3">
      <c r="A2159" s="103"/>
      <c r="B2159" s="103"/>
      <c r="C2159" s="103"/>
      <c r="D2159" s="208"/>
      <c r="F2159" s="178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U2159" s="4"/>
      <c r="V2159" s="4"/>
      <c r="W2159" s="4"/>
      <c r="X2159" s="4"/>
      <c r="Y2159" s="4"/>
      <c r="Z2159" s="4"/>
      <c r="AA2159" s="4"/>
      <c r="AB2159" s="4"/>
      <c r="AD2159" s="4"/>
      <c r="AE2159" s="4"/>
      <c r="AF2159" s="4"/>
      <c r="AH2159" s="4"/>
      <c r="AJ2159" s="4"/>
      <c r="AK2159" s="4"/>
      <c r="AL2159" s="4"/>
      <c r="AN2159" s="4"/>
      <c r="AO2159" s="4"/>
      <c r="AP2159" s="4"/>
      <c r="AQ2159" s="4"/>
      <c r="AR2159" s="4"/>
      <c r="AS2159" s="4"/>
      <c r="AT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K2159" s="4"/>
    </row>
    <row r="2160" spans="1:63" x14ac:dyDescent="0.3">
      <c r="A2160" s="103"/>
      <c r="B2160" s="103"/>
      <c r="C2160" s="103"/>
      <c r="D2160" s="208"/>
      <c r="F2160" s="178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U2160" s="4"/>
      <c r="V2160" s="4"/>
      <c r="W2160" s="4"/>
      <c r="X2160" s="4"/>
      <c r="Y2160" s="4"/>
      <c r="Z2160" s="4"/>
      <c r="AA2160" s="4"/>
      <c r="AB2160" s="4"/>
      <c r="AD2160" s="4"/>
      <c r="AE2160" s="4"/>
      <c r="AF2160" s="4"/>
      <c r="AH2160" s="4"/>
      <c r="AJ2160" s="4"/>
      <c r="AK2160" s="4"/>
      <c r="AL2160" s="4"/>
      <c r="AN2160" s="4"/>
      <c r="AO2160" s="4"/>
      <c r="AP2160" s="4"/>
      <c r="AQ2160" s="4"/>
      <c r="AR2160" s="4"/>
      <c r="AS2160" s="4"/>
      <c r="AT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K2160" s="4"/>
    </row>
    <row r="2161" spans="1:63" x14ac:dyDescent="0.3">
      <c r="A2161" s="103"/>
      <c r="B2161" s="103"/>
      <c r="C2161" s="103"/>
      <c r="D2161" s="208"/>
      <c r="F2161" s="178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U2161" s="4"/>
      <c r="V2161" s="4"/>
      <c r="W2161" s="4"/>
      <c r="X2161" s="4"/>
      <c r="Y2161" s="4"/>
      <c r="Z2161" s="4"/>
      <c r="AA2161" s="4"/>
      <c r="AB2161" s="4"/>
      <c r="AD2161" s="4"/>
      <c r="AE2161" s="4"/>
      <c r="AF2161" s="4"/>
      <c r="AH2161" s="4"/>
      <c r="AJ2161" s="4"/>
      <c r="AK2161" s="4"/>
      <c r="AL2161" s="4"/>
      <c r="AN2161" s="4"/>
      <c r="AO2161" s="4"/>
      <c r="AP2161" s="4"/>
      <c r="AQ2161" s="4"/>
      <c r="AR2161" s="4"/>
      <c r="AS2161" s="4"/>
      <c r="AT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K2161" s="4"/>
    </row>
    <row r="2162" spans="1:63" x14ac:dyDescent="0.3">
      <c r="A2162" s="103"/>
      <c r="B2162" s="103"/>
      <c r="C2162" s="103"/>
      <c r="D2162" s="208"/>
      <c r="F2162" s="178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U2162" s="4"/>
      <c r="V2162" s="4"/>
      <c r="W2162" s="4"/>
      <c r="X2162" s="4"/>
      <c r="Y2162" s="4"/>
      <c r="Z2162" s="4"/>
      <c r="AA2162" s="4"/>
      <c r="AB2162" s="4"/>
      <c r="AD2162" s="4"/>
      <c r="AE2162" s="4"/>
      <c r="AF2162" s="4"/>
      <c r="AH2162" s="4"/>
      <c r="AJ2162" s="4"/>
      <c r="AK2162" s="4"/>
      <c r="AL2162" s="4"/>
      <c r="AN2162" s="4"/>
      <c r="AO2162" s="4"/>
      <c r="AP2162" s="4"/>
      <c r="AQ2162" s="4"/>
      <c r="AR2162" s="4"/>
      <c r="AS2162" s="4"/>
      <c r="AT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K2162" s="4"/>
    </row>
    <row r="2163" spans="1:63" x14ac:dyDescent="0.3">
      <c r="A2163" s="103"/>
      <c r="B2163" s="103"/>
      <c r="C2163" s="103"/>
      <c r="D2163" s="208"/>
      <c r="F2163" s="178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U2163" s="4"/>
      <c r="V2163" s="4"/>
      <c r="W2163" s="4"/>
      <c r="X2163" s="4"/>
      <c r="Y2163" s="4"/>
      <c r="Z2163" s="4"/>
      <c r="AA2163" s="4"/>
      <c r="AB2163" s="4"/>
      <c r="AD2163" s="4"/>
      <c r="AE2163" s="4"/>
      <c r="AF2163" s="4"/>
      <c r="AH2163" s="4"/>
      <c r="AJ2163" s="4"/>
      <c r="AK2163" s="4"/>
      <c r="AL2163" s="4"/>
      <c r="AN2163" s="4"/>
      <c r="AO2163" s="4"/>
      <c r="AP2163" s="4"/>
      <c r="AQ2163" s="4"/>
      <c r="AR2163" s="4"/>
      <c r="AS2163" s="4"/>
      <c r="AT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K2163" s="4"/>
    </row>
    <row r="2164" spans="1:63" x14ac:dyDescent="0.3">
      <c r="A2164" s="103"/>
      <c r="B2164" s="103"/>
      <c r="C2164" s="103"/>
      <c r="D2164" s="208"/>
      <c r="F2164" s="178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U2164" s="4"/>
      <c r="V2164" s="4"/>
      <c r="W2164" s="4"/>
      <c r="X2164" s="4"/>
      <c r="Y2164" s="4"/>
      <c r="Z2164" s="4"/>
      <c r="AA2164" s="4"/>
      <c r="AB2164" s="4"/>
      <c r="AD2164" s="4"/>
      <c r="AE2164" s="4"/>
      <c r="AF2164" s="4"/>
      <c r="AH2164" s="4"/>
      <c r="AJ2164" s="4"/>
      <c r="AK2164" s="4"/>
      <c r="AL2164" s="4"/>
      <c r="AN2164" s="4"/>
      <c r="AO2164" s="4"/>
      <c r="AP2164" s="4"/>
      <c r="AQ2164" s="4"/>
      <c r="AR2164" s="4"/>
      <c r="AS2164" s="4"/>
      <c r="AT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K2164" s="4"/>
    </row>
    <row r="2165" spans="1:63" x14ac:dyDescent="0.3">
      <c r="A2165" s="103"/>
      <c r="B2165" s="103"/>
      <c r="C2165" s="103"/>
      <c r="D2165" s="208"/>
      <c r="F2165" s="178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U2165" s="4"/>
      <c r="V2165" s="4"/>
      <c r="W2165" s="4"/>
      <c r="X2165" s="4"/>
      <c r="Y2165" s="4"/>
      <c r="Z2165" s="4"/>
      <c r="AA2165" s="4"/>
      <c r="AB2165" s="4"/>
      <c r="AD2165" s="4"/>
      <c r="AE2165" s="4"/>
      <c r="AF2165" s="4"/>
      <c r="AH2165" s="4"/>
      <c r="AJ2165" s="4"/>
      <c r="AK2165" s="4"/>
      <c r="AL2165" s="4"/>
      <c r="AN2165" s="4"/>
      <c r="AO2165" s="4"/>
      <c r="AP2165" s="4"/>
      <c r="AQ2165" s="4"/>
      <c r="AR2165" s="4"/>
      <c r="AS2165" s="4"/>
      <c r="AT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K2165" s="4"/>
    </row>
    <row r="2166" spans="1:63" x14ac:dyDescent="0.3">
      <c r="A2166" s="103"/>
      <c r="B2166" s="103"/>
      <c r="C2166" s="103"/>
      <c r="D2166" s="208"/>
      <c r="F2166" s="178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U2166" s="4"/>
      <c r="V2166" s="4"/>
      <c r="W2166" s="4"/>
      <c r="X2166" s="4"/>
      <c r="Y2166" s="4"/>
      <c r="Z2166" s="4"/>
      <c r="AA2166" s="4"/>
      <c r="AB2166" s="4"/>
      <c r="AD2166" s="4"/>
      <c r="AE2166" s="4"/>
      <c r="AF2166" s="4"/>
      <c r="AH2166" s="4"/>
      <c r="AJ2166" s="4"/>
      <c r="AK2166" s="4"/>
      <c r="AL2166" s="4"/>
      <c r="AN2166" s="4"/>
      <c r="AO2166" s="4"/>
      <c r="AP2166" s="4"/>
      <c r="AQ2166" s="4"/>
      <c r="AR2166" s="4"/>
      <c r="AS2166" s="4"/>
      <c r="AT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K2166" s="4"/>
    </row>
    <row r="2167" spans="1:63" x14ac:dyDescent="0.3">
      <c r="A2167" s="103"/>
      <c r="B2167" s="103"/>
      <c r="C2167" s="103"/>
      <c r="D2167" s="208"/>
      <c r="F2167" s="178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U2167" s="4"/>
      <c r="V2167" s="4"/>
      <c r="W2167" s="4"/>
      <c r="X2167" s="4"/>
      <c r="Y2167" s="4"/>
      <c r="Z2167" s="4"/>
      <c r="AA2167" s="4"/>
      <c r="AB2167" s="4"/>
      <c r="AD2167" s="4"/>
      <c r="AE2167" s="4"/>
      <c r="AF2167" s="4"/>
      <c r="AH2167" s="4"/>
      <c r="AJ2167" s="4"/>
      <c r="AK2167" s="4"/>
      <c r="AL2167" s="4"/>
      <c r="AN2167" s="4"/>
      <c r="AO2167" s="4"/>
      <c r="AP2167" s="4"/>
      <c r="AQ2167" s="4"/>
      <c r="AR2167" s="4"/>
      <c r="AS2167" s="4"/>
      <c r="AT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K2167" s="4"/>
    </row>
    <row r="2168" spans="1:63" x14ac:dyDescent="0.3">
      <c r="A2168" s="103"/>
      <c r="B2168" s="103"/>
      <c r="C2168" s="103"/>
      <c r="D2168" s="208"/>
      <c r="F2168" s="178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U2168" s="4"/>
      <c r="V2168" s="4"/>
      <c r="W2168" s="4"/>
      <c r="X2168" s="4"/>
      <c r="Y2168" s="4"/>
      <c r="Z2168" s="4"/>
      <c r="AA2168" s="4"/>
      <c r="AB2168" s="4"/>
      <c r="AD2168" s="4"/>
      <c r="AE2168" s="4"/>
      <c r="AF2168" s="4"/>
      <c r="AH2168" s="4"/>
      <c r="AJ2168" s="4"/>
      <c r="AK2168" s="4"/>
      <c r="AL2168" s="4"/>
      <c r="AN2168" s="4"/>
      <c r="AO2168" s="4"/>
      <c r="AP2168" s="4"/>
      <c r="AQ2168" s="4"/>
      <c r="AR2168" s="4"/>
      <c r="AS2168" s="4"/>
      <c r="AT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K2168" s="4"/>
    </row>
    <row r="2169" spans="1:63" x14ac:dyDescent="0.3">
      <c r="A2169" s="103"/>
      <c r="B2169" s="103"/>
      <c r="C2169" s="103"/>
      <c r="D2169" s="208"/>
      <c r="F2169" s="178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U2169" s="4"/>
      <c r="V2169" s="4"/>
      <c r="W2169" s="4"/>
      <c r="X2169" s="4"/>
      <c r="Y2169" s="4"/>
      <c r="Z2169" s="4"/>
      <c r="AA2169" s="4"/>
      <c r="AB2169" s="4"/>
      <c r="AD2169" s="4"/>
      <c r="AE2169" s="4"/>
      <c r="AF2169" s="4"/>
      <c r="AH2169" s="4"/>
      <c r="AJ2169" s="4"/>
      <c r="AK2169" s="4"/>
      <c r="AL2169" s="4"/>
      <c r="AN2169" s="4"/>
      <c r="AO2169" s="4"/>
      <c r="AP2169" s="4"/>
      <c r="AQ2169" s="4"/>
      <c r="AR2169" s="4"/>
      <c r="AS2169" s="4"/>
      <c r="AT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K2169" s="4"/>
    </row>
    <row r="2170" spans="1:63" x14ac:dyDescent="0.3">
      <c r="A2170" s="103"/>
      <c r="B2170" s="103"/>
      <c r="C2170" s="103"/>
      <c r="D2170" s="208"/>
      <c r="F2170" s="178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U2170" s="4"/>
      <c r="V2170" s="4"/>
      <c r="W2170" s="4"/>
      <c r="X2170" s="4"/>
      <c r="Y2170" s="4"/>
      <c r="Z2170" s="4"/>
      <c r="AA2170" s="4"/>
      <c r="AB2170" s="4"/>
      <c r="AD2170" s="4"/>
      <c r="AE2170" s="4"/>
      <c r="AF2170" s="4"/>
      <c r="AH2170" s="4"/>
      <c r="AJ2170" s="4"/>
      <c r="AK2170" s="4"/>
      <c r="AL2170" s="4"/>
      <c r="AN2170" s="4"/>
      <c r="AO2170" s="4"/>
      <c r="AP2170" s="4"/>
      <c r="AQ2170" s="4"/>
      <c r="AR2170" s="4"/>
      <c r="AS2170" s="4"/>
      <c r="AT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K2170" s="4"/>
    </row>
    <row r="2171" spans="1:63" x14ac:dyDescent="0.3">
      <c r="A2171" s="103"/>
      <c r="B2171" s="103"/>
      <c r="C2171" s="103"/>
      <c r="D2171" s="208"/>
      <c r="F2171" s="178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U2171" s="4"/>
      <c r="V2171" s="4"/>
      <c r="W2171" s="4"/>
      <c r="X2171" s="4"/>
      <c r="Y2171" s="4"/>
      <c r="Z2171" s="4"/>
      <c r="AA2171" s="4"/>
      <c r="AB2171" s="4"/>
      <c r="AD2171" s="4"/>
      <c r="AE2171" s="4"/>
      <c r="AF2171" s="4"/>
      <c r="AH2171" s="4"/>
      <c r="AJ2171" s="4"/>
      <c r="AK2171" s="4"/>
      <c r="AL2171" s="4"/>
      <c r="AN2171" s="4"/>
      <c r="AO2171" s="4"/>
      <c r="AP2171" s="4"/>
      <c r="AQ2171" s="4"/>
      <c r="AR2171" s="4"/>
      <c r="AS2171" s="4"/>
      <c r="AT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K2171" s="4"/>
    </row>
    <row r="2172" spans="1:63" x14ac:dyDescent="0.3">
      <c r="A2172" s="103"/>
      <c r="B2172" s="103"/>
      <c r="C2172" s="103"/>
      <c r="D2172" s="208"/>
      <c r="F2172" s="178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U2172" s="4"/>
      <c r="V2172" s="4"/>
      <c r="W2172" s="4"/>
      <c r="X2172" s="4"/>
      <c r="Y2172" s="4"/>
      <c r="Z2172" s="4"/>
      <c r="AA2172" s="4"/>
      <c r="AB2172" s="4"/>
      <c r="AD2172" s="4"/>
      <c r="AE2172" s="4"/>
      <c r="AF2172" s="4"/>
      <c r="AH2172" s="4"/>
      <c r="AJ2172" s="4"/>
      <c r="AK2172" s="4"/>
      <c r="AL2172" s="4"/>
      <c r="AN2172" s="4"/>
      <c r="AO2172" s="4"/>
      <c r="AP2172" s="4"/>
      <c r="AQ2172" s="4"/>
      <c r="AR2172" s="4"/>
      <c r="AS2172" s="4"/>
      <c r="AT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K2172" s="4"/>
    </row>
    <row r="2173" spans="1:63" x14ac:dyDescent="0.3">
      <c r="A2173" s="103"/>
      <c r="B2173" s="103"/>
      <c r="C2173" s="103"/>
      <c r="D2173" s="208"/>
      <c r="F2173" s="178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U2173" s="4"/>
      <c r="V2173" s="4"/>
      <c r="W2173" s="4"/>
      <c r="X2173" s="4"/>
      <c r="Y2173" s="4"/>
      <c r="Z2173" s="4"/>
      <c r="AA2173" s="4"/>
      <c r="AB2173" s="4"/>
      <c r="AD2173" s="4"/>
      <c r="AE2173" s="4"/>
      <c r="AF2173" s="4"/>
      <c r="AH2173" s="4"/>
      <c r="AJ2173" s="4"/>
      <c r="AK2173" s="4"/>
      <c r="AL2173" s="4"/>
      <c r="AN2173" s="4"/>
      <c r="AO2173" s="4"/>
      <c r="AP2173" s="4"/>
      <c r="AQ2173" s="4"/>
      <c r="AR2173" s="4"/>
      <c r="AS2173" s="4"/>
      <c r="AT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K2173" s="4"/>
    </row>
    <row r="2174" spans="1:63" x14ac:dyDescent="0.3">
      <c r="A2174" s="103"/>
      <c r="B2174" s="103"/>
      <c r="C2174" s="103"/>
      <c r="D2174" s="208"/>
      <c r="F2174" s="178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U2174" s="4"/>
      <c r="V2174" s="4"/>
      <c r="W2174" s="4"/>
      <c r="X2174" s="4"/>
      <c r="Y2174" s="4"/>
      <c r="Z2174" s="4"/>
      <c r="AA2174" s="4"/>
      <c r="AB2174" s="4"/>
      <c r="AD2174" s="4"/>
      <c r="AE2174" s="4"/>
      <c r="AF2174" s="4"/>
      <c r="AH2174" s="4"/>
      <c r="AJ2174" s="4"/>
      <c r="AK2174" s="4"/>
      <c r="AL2174" s="4"/>
      <c r="AN2174" s="4"/>
      <c r="AO2174" s="4"/>
      <c r="AP2174" s="4"/>
      <c r="AQ2174" s="4"/>
      <c r="AR2174" s="4"/>
      <c r="AS2174" s="4"/>
      <c r="AT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K2174" s="4"/>
    </row>
    <row r="2175" spans="1:63" x14ac:dyDescent="0.3">
      <c r="A2175" s="103"/>
      <c r="B2175" s="103"/>
      <c r="C2175" s="103"/>
      <c r="D2175" s="208"/>
      <c r="F2175" s="178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U2175" s="4"/>
      <c r="V2175" s="4"/>
      <c r="W2175" s="4"/>
      <c r="X2175" s="4"/>
      <c r="Y2175" s="4"/>
      <c r="Z2175" s="4"/>
      <c r="AA2175" s="4"/>
      <c r="AB2175" s="4"/>
      <c r="AD2175" s="4"/>
      <c r="AE2175" s="4"/>
      <c r="AF2175" s="4"/>
      <c r="AH2175" s="4"/>
      <c r="AJ2175" s="4"/>
      <c r="AK2175" s="4"/>
      <c r="AL2175" s="4"/>
      <c r="AN2175" s="4"/>
      <c r="AO2175" s="4"/>
      <c r="AP2175" s="4"/>
      <c r="AQ2175" s="4"/>
      <c r="AR2175" s="4"/>
      <c r="AS2175" s="4"/>
      <c r="AT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K2175" s="4"/>
    </row>
    <row r="2176" spans="1:63" x14ac:dyDescent="0.3">
      <c r="A2176" s="103"/>
      <c r="B2176" s="103"/>
      <c r="C2176" s="103"/>
      <c r="D2176" s="208"/>
      <c r="F2176" s="178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U2176" s="4"/>
      <c r="V2176" s="4"/>
      <c r="W2176" s="4"/>
      <c r="X2176" s="4"/>
      <c r="Y2176" s="4"/>
      <c r="Z2176" s="4"/>
      <c r="AA2176" s="4"/>
      <c r="AB2176" s="4"/>
      <c r="AD2176" s="4"/>
      <c r="AE2176" s="4"/>
      <c r="AF2176" s="4"/>
      <c r="AH2176" s="4"/>
      <c r="AJ2176" s="4"/>
      <c r="AK2176" s="4"/>
      <c r="AL2176" s="4"/>
      <c r="AN2176" s="4"/>
      <c r="AO2176" s="4"/>
      <c r="AP2176" s="4"/>
      <c r="AQ2176" s="4"/>
      <c r="AR2176" s="4"/>
      <c r="AS2176" s="4"/>
      <c r="AT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K2176" s="4"/>
    </row>
    <row r="2177" spans="1:63" x14ac:dyDescent="0.3">
      <c r="A2177" s="103"/>
      <c r="B2177" s="103"/>
      <c r="C2177" s="103"/>
      <c r="D2177" s="208"/>
      <c r="F2177" s="178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U2177" s="4"/>
      <c r="V2177" s="4"/>
      <c r="W2177" s="4"/>
      <c r="X2177" s="4"/>
      <c r="Y2177" s="4"/>
      <c r="Z2177" s="4"/>
      <c r="AA2177" s="4"/>
      <c r="AB2177" s="4"/>
      <c r="AD2177" s="4"/>
      <c r="AE2177" s="4"/>
      <c r="AF2177" s="4"/>
      <c r="AH2177" s="4"/>
      <c r="AJ2177" s="4"/>
      <c r="AK2177" s="4"/>
      <c r="AL2177" s="4"/>
      <c r="AN2177" s="4"/>
      <c r="AO2177" s="4"/>
      <c r="AP2177" s="4"/>
      <c r="AQ2177" s="4"/>
      <c r="AR2177" s="4"/>
      <c r="AS2177" s="4"/>
      <c r="AT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K2177" s="4"/>
    </row>
    <row r="2178" spans="1:63" x14ac:dyDescent="0.3">
      <c r="A2178" s="103"/>
      <c r="B2178" s="103"/>
      <c r="C2178" s="103"/>
      <c r="D2178" s="208"/>
      <c r="F2178" s="178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U2178" s="4"/>
      <c r="V2178" s="4"/>
      <c r="W2178" s="4"/>
      <c r="X2178" s="4"/>
      <c r="Y2178" s="4"/>
      <c r="Z2178" s="4"/>
      <c r="AA2178" s="4"/>
      <c r="AB2178" s="4"/>
      <c r="AD2178" s="4"/>
      <c r="AE2178" s="4"/>
      <c r="AF2178" s="4"/>
      <c r="AH2178" s="4"/>
      <c r="AJ2178" s="4"/>
      <c r="AK2178" s="4"/>
      <c r="AL2178" s="4"/>
      <c r="AN2178" s="4"/>
      <c r="AO2178" s="4"/>
      <c r="AP2178" s="4"/>
      <c r="AQ2178" s="4"/>
      <c r="AR2178" s="4"/>
      <c r="AS2178" s="4"/>
      <c r="AT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K2178" s="4"/>
    </row>
    <row r="2179" spans="1:63" x14ac:dyDescent="0.3">
      <c r="A2179" s="103"/>
      <c r="B2179" s="103"/>
      <c r="C2179" s="103"/>
      <c r="D2179" s="208"/>
      <c r="F2179" s="178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U2179" s="4"/>
      <c r="V2179" s="4"/>
      <c r="W2179" s="4"/>
      <c r="X2179" s="4"/>
      <c r="Y2179" s="4"/>
      <c r="Z2179" s="4"/>
      <c r="AA2179" s="4"/>
      <c r="AB2179" s="4"/>
      <c r="AD2179" s="4"/>
      <c r="AE2179" s="4"/>
      <c r="AF2179" s="4"/>
      <c r="AH2179" s="4"/>
      <c r="AJ2179" s="4"/>
      <c r="AK2179" s="4"/>
      <c r="AL2179" s="4"/>
      <c r="AN2179" s="4"/>
      <c r="AO2179" s="4"/>
      <c r="AP2179" s="4"/>
      <c r="AQ2179" s="4"/>
      <c r="AR2179" s="4"/>
      <c r="AS2179" s="4"/>
      <c r="AT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K2179" s="4"/>
    </row>
    <row r="2180" spans="1:63" x14ac:dyDescent="0.3">
      <c r="A2180" s="103"/>
      <c r="B2180" s="103"/>
      <c r="C2180" s="103"/>
      <c r="D2180" s="208"/>
      <c r="F2180" s="178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U2180" s="4"/>
      <c r="V2180" s="4"/>
      <c r="W2180" s="4"/>
      <c r="X2180" s="4"/>
      <c r="Y2180" s="4"/>
      <c r="Z2180" s="4"/>
      <c r="AA2180" s="4"/>
      <c r="AB2180" s="4"/>
      <c r="AD2180" s="4"/>
      <c r="AE2180" s="4"/>
      <c r="AF2180" s="4"/>
      <c r="AH2180" s="4"/>
      <c r="AJ2180" s="4"/>
      <c r="AK2180" s="4"/>
      <c r="AL2180" s="4"/>
      <c r="AN2180" s="4"/>
      <c r="AO2180" s="4"/>
      <c r="AP2180" s="4"/>
      <c r="AQ2180" s="4"/>
      <c r="AR2180" s="4"/>
      <c r="AS2180" s="4"/>
      <c r="AT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K2180" s="4"/>
    </row>
    <row r="2181" spans="1:63" x14ac:dyDescent="0.3">
      <c r="A2181" s="103"/>
      <c r="B2181" s="103"/>
      <c r="C2181" s="103"/>
      <c r="D2181" s="208"/>
      <c r="F2181" s="178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U2181" s="4"/>
      <c r="V2181" s="4"/>
      <c r="W2181" s="4"/>
      <c r="X2181" s="4"/>
      <c r="Y2181" s="4"/>
      <c r="Z2181" s="4"/>
      <c r="AA2181" s="4"/>
      <c r="AB2181" s="4"/>
      <c r="AD2181" s="4"/>
      <c r="AE2181" s="4"/>
      <c r="AF2181" s="4"/>
      <c r="AH2181" s="4"/>
      <c r="AJ2181" s="4"/>
      <c r="AK2181" s="4"/>
      <c r="AL2181" s="4"/>
      <c r="AN2181" s="4"/>
      <c r="AO2181" s="4"/>
      <c r="AP2181" s="4"/>
      <c r="AQ2181" s="4"/>
      <c r="AR2181" s="4"/>
      <c r="AS2181" s="4"/>
      <c r="AT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K2181" s="4"/>
    </row>
    <row r="2182" spans="1:63" x14ac:dyDescent="0.3">
      <c r="A2182" s="103"/>
      <c r="B2182" s="103"/>
      <c r="C2182" s="103"/>
      <c r="D2182" s="208"/>
      <c r="F2182" s="178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U2182" s="4"/>
      <c r="V2182" s="4"/>
      <c r="W2182" s="4"/>
      <c r="X2182" s="4"/>
      <c r="Y2182" s="4"/>
      <c r="Z2182" s="4"/>
      <c r="AA2182" s="4"/>
      <c r="AB2182" s="4"/>
      <c r="AD2182" s="4"/>
      <c r="AE2182" s="4"/>
      <c r="AF2182" s="4"/>
      <c r="AH2182" s="4"/>
      <c r="AJ2182" s="4"/>
      <c r="AK2182" s="4"/>
      <c r="AL2182" s="4"/>
      <c r="AN2182" s="4"/>
      <c r="AO2182" s="4"/>
      <c r="AP2182" s="4"/>
      <c r="AQ2182" s="4"/>
      <c r="AR2182" s="4"/>
      <c r="AS2182" s="4"/>
      <c r="AT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K2182" s="4"/>
    </row>
    <row r="2183" spans="1:63" x14ac:dyDescent="0.3">
      <c r="A2183" s="103"/>
      <c r="B2183" s="103"/>
      <c r="C2183" s="103"/>
      <c r="D2183" s="208"/>
      <c r="F2183" s="178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U2183" s="4"/>
      <c r="V2183" s="4"/>
      <c r="W2183" s="4"/>
      <c r="X2183" s="4"/>
      <c r="Y2183" s="4"/>
      <c r="Z2183" s="4"/>
      <c r="AA2183" s="4"/>
      <c r="AB2183" s="4"/>
      <c r="AD2183" s="4"/>
      <c r="AE2183" s="4"/>
      <c r="AF2183" s="4"/>
      <c r="AH2183" s="4"/>
      <c r="AJ2183" s="4"/>
      <c r="AK2183" s="4"/>
      <c r="AL2183" s="4"/>
      <c r="AN2183" s="4"/>
      <c r="AO2183" s="4"/>
      <c r="AP2183" s="4"/>
      <c r="AQ2183" s="4"/>
      <c r="AR2183" s="4"/>
      <c r="AS2183" s="4"/>
      <c r="AT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K2183" s="4"/>
    </row>
    <row r="2184" spans="1:63" x14ac:dyDescent="0.3">
      <c r="A2184" s="103"/>
      <c r="B2184" s="103"/>
      <c r="C2184" s="103"/>
      <c r="D2184" s="208"/>
      <c r="F2184" s="178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U2184" s="4"/>
      <c r="V2184" s="4"/>
      <c r="W2184" s="4"/>
      <c r="X2184" s="4"/>
      <c r="Y2184" s="4"/>
      <c r="Z2184" s="4"/>
      <c r="AA2184" s="4"/>
      <c r="AB2184" s="4"/>
      <c r="AD2184" s="4"/>
      <c r="AE2184" s="4"/>
      <c r="AF2184" s="4"/>
      <c r="AH2184" s="4"/>
      <c r="AJ2184" s="4"/>
      <c r="AK2184" s="4"/>
      <c r="AL2184" s="4"/>
      <c r="AN2184" s="4"/>
      <c r="AO2184" s="4"/>
      <c r="AP2184" s="4"/>
      <c r="AQ2184" s="4"/>
      <c r="AR2184" s="4"/>
      <c r="AS2184" s="4"/>
      <c r="AT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K2184" s="4"/>
    </row>
    <row r="2185" spans="1:63" x14ac:dyDescent="0.3">
      <c r="A2185" s="103"/>
      <c r="B2185" s="103"/>
      <c r="C2185" s="103"/>
      <c r="D2185" s="208"/>
      <c r="F2185" s="178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U2185" s="4"/>
      <c r="V2185" s="4"/>
      <c r="W2185" s="4"/>
      <c r="X2185" s="4"/>
      <c r="Y2185" s="4"/>
      <c r="Z2185" s="4"/>
      <c r="AA2185" s="4"/>
      <c r="AB2185" s="4"/>
      <c r="AD2185" s="4"/>
      <c r="AE2185" s="4"/>
      <c r="AF2185" s="4"/>
      <c r="AH2185" s="4"/>
      <c r="AJ2185" s="4"/>
      <c r="AK2185" s="4"/>
      <c r="AL2185" s="4"/>
      <c r="AN2185" s="4"/>
      <c r="AO2185" s="4"/>
      <c r="AP2185" s="4"/>
      <c r="AQ2185" s="4"/>
      <c r="AR2185" s="4"/>
      <c r="AS2185" s="4"/>
      <c r="AT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K2185" s="4"/>
    </row>
    <row r="2186" spans="1:63" x14ac:dyDescent="0.3">
      <c r="A2186" s="103"/>
      <c r="B2186" s="103"/>
      <c r="C2186" s="103"/>
      <c r="D2186" s="208"/>
      <c r="F2186" s="178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U2186" s="4"/>
      <c r="V2186" s="4"/>
      <c r="W2186" s="4"/>
      <c r="X2186" s="4"/>
      <c r="Y2186" s="4"/>
      <c r="Z2186" s="4"/>
      <c r="AA2186" s="4"/>
      <c r="AB2186" s="4"/>
      <c r="AD2186" s="4"/>
      <c r="AE2186" s="4"/>
      <c r="AF2186" s="4"/>
      <c r="AH2186" s="4"/>
      <c r="AJ2186" s="4"/>
      <c r="AK2186" s="4"/>
      <c r="AL2186" s="4"/>
      <c r="AN2186" s="4"/>
      <c r="AO2186" s="4"/>
      <c r="AP2186" s="4"/>
      <c r="AQ2186" s="4"/>
      <c r="AR2186" s="4"/>
      <c r="AS2186" s="4"/>
      <c r="AT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K2186" s="4"/>
    </row>
    <row r="2187" spans="1:63" x14ac:dyDescent="0.3">
      <c r="A2187" s="103"/>
      <c r="B2187" s="103"/>
      <c r="C2187" s="103"/>
      <c r="D2187" s="208"/>
      <c r="F2187" s="178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U2187" s="4"/>
      <c r="V2187" s="4"/>
      <c r="W2187" s="4"/>
      <c r="X2187" s="4"/>
      <c r="Y2187" s="4"/>
      <c r="Z2187" s="4"/>
      <c r="AA2187" s="4"/>
      <c r="AB2187" s="4"/>
      <c r="AD2187" s="4"/>
      <c r="AE2187" s="4"/>
      <c r="AF2187" s="4"/>
      <c r="AH2187" s="4"/>
      <c r="AJ2187" s="4"/>
      <c r="AK2187" s="4"/>
      <c r="AL2187" s="4"/>
      <c r="AN2187" s="4"/>
      <c r="AO2187" s="4"/>
      <c r="AP2187" s="4"/>
      <c r="AQ2187" s="4"/>
      <c r="AR2187" s="4"/>
      <c r="AS2187" s="4"/>
      <c r="AT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K2187" s="4"/>
    </row>
    <row r="2188" spans="1:63" x14ac:dyDescent="0.3">
      <c r="A2188" s="103"/>
      <c r="B2188" s="103"/>
      <c r="C2188" s="103"/>
      <c r="D2188" s="208"/>
      <c r="F2188" s="178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U2188" s="4"/>
      <c r="V2188" s="4"/>
      <c r="W2188" s="4"/>
      <c r="X2188" s="4"/>
      <c r="Y2188" s="4"/>
      <c r="Z2188" s="4"/>
      <c r="AA2188" s="4"/>
      <c r="AB2188" s="4"/>
      <c r="AD2188" s="4"/>
      <c r="AE2188" s="4"/>
      <c r="AF2188" s="4"/>
      <c r="AH2188" s="4"/>
      <c r="AJ2188" s="4"/>
      <c r="AK2188" s="4"/>
      <c r="AL2188" s="4"/>
      <c r="AN2188" s="4"/>
      <c r="AO2188" s="4"/>
      <c r="AP2188" s="4"/>
      <c r="AQ2188" s="4"/>
      <c r="AR2188" s="4"/>
      <c r="AS2188" s="4"/>
      <c r="AT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K2188" s="4"/>
    </row>
    <row r="2189" spans="1:63" x14ac:dyDescent="0.3">
      <c r="A2189" s="103"/>
      <c r="B2189" s="103"/>
      <c r="C2189" s="103"/>
      <c r="D2189" s="208"/>
      <c r="F2189" s="178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U2189" s="4"/>
      <c r="V2189" s="4"/>
      <c r="W2189" s="4"/>
      <c r="X2189" s="4"/>
      <c r="Y2189" s="4"/>
      <c r="Z2189" s="4"/>
      <c r="AA2189" s="4"/>
      <c r="AB2189" s="4"/>
      <c r="AD2189" s="4"/>
      <c r="AE2189" s="4"/>
      <c r="AF2189" s="4"/>
      <c r="AH2189" s="4"/>
      <c r="AJ2189" s="4"/>
      <c r="AK2189" s="4"/>
      <c r="AL2189" s="4"/>
      <c r="AN2189" s="4"/>
      <c r="AO2189" s="4"/>
      <c r="AP2189" s="4"/>
      <c r="AQ2189" s="4"/>
      <c r="AR2189" s="4"/>
      <c r="AS2189" s="4"/>
      <c r="AT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K2189" s="4"/>
    </row>
    <row r="2190" spans="1:63" x14ac:dyDescent="0.3">
      <c r="A2190" s="103"/>
      <c r="B2190" s="103"/>
      <c r="C2190" s="103"/>
      <c r="D2190" s="208"/>
      <c r="F2190" s="178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U2190" s="4"/>
      <c r="V2190" s="4"/>
      <c r="W2190" s="4"/>
      <c r="X2190" s="4"/>
      <c r="Y2190" s="4"/>
      <c r="Z2190" s="4"/>
      <c r="AA2190" s="4"/>
      <c r="AB2190" s="4"/>
      <c r="AD2190" s="4"/>
      <c r="AE2190" s="4"/>
      <c r="AF2190" s="4"/>
      <c r="AH2190" s="4"/>
      <c r="AJ2190" s="4"/>
      <c r="AK2190" s="4"/>
      <c r="AL2190" s="4"/>
      <c r="AN2190" s="4"/>
      <c r="AO2190" s="4"/>
      <c r="AP2190" s="4"/>
      <c r="AQ2190" s="4"/>
      <c r="AR2190" s="4"/>
      <c r="AS2190" s="4"/>
      <c r="AT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K2190" s="4"/>
    </row>
    <row r="2191" spans="1:63" x14ac:dyDescent="0.3">
      <c r="A2191" s="103"/>
      <c r="B2191" s="103"/>
      <c r="C2191" s="103"/>
      <c r="D2191" s="208"/>
      <c r="F2191" s="178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U2191" s="4"/>
      <c r="V2191" s="4"/>
      <c r="W2191" s="4"/>
      <c r="X2191" s="4"/>
      <c r="Y2191" s="4"/>
      <c r="Z2191" s="4"/>
      <c r="AA2191" s="4"/>
      <c r="AB2191" s="4"/>
      <c r="AD2191" s="4"/>
      <c r="AE2191" s="4"/>
      <c r="AF2191" s="4"/>
      <c r="AH2191" s="4"/>
      <c r="AJ2191" s="4"/>
      <c r="AK2191" s="4"/>
      <c r="AL2191" s="4"/>
      <c r="AN2191" s="4"/>
      <c r="AO2191" s="4"/>
      <c r="AP2191" s="4"/>
      <c r="AQ2191" s="4"/>
      <c r="AR2191" s="4"/>
      <c r="AS2191" s="4"/>
      <c r="AT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K2191" s="4"/>
    </row>
    <row r="2192" spans="1:63" x14ac:dyDescent="0.3">
      <c r="A2192" s="103"/>
      <c r="B2192" s="103"/>
      <c r="C2192" s="103"/>
      <c r="D2192" s="208"/>
      <c r="F2192" s="178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U2192" s="4"/>
      <c r="V2192" s="4"/>
      <c r="W2192" s="4"/>
      <c r="X2192" s="4"/>
      <c r="Y2192" s="4"/>
      <c r="Z2192" s="4"/>
      <c r="AA2192" s="4"/>
      <c r="AB2192" s="4"/>
      <c r="AD2192" s="4"/>
      <c r="AE2192" s="4"/>
      <c r="AF2192" s="4"/>
      <c r="AH2192" s="4"/>
      <c r="AJ2192" s="4"/>
      <c r="AK2192" s="4"/>
      <c r="AL2192" s="4"/>
      <c r="AN2192" s="4"/>
      <c r="AO2192" s="4"/>
      <c r="AP2192" s="4"/>
      <c r="AQ2192" s="4"/>
      <c r="AR2192" s="4"/>
      <c r="AS2192" s="4"/>
      <c r="AT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K2192" s="4"/>
    </row>
    <row r="2193" spans="1:63" x14ac:dyDescent="0.3">
      <c r="A2193" s="103"/>
      <c r="B2193" s="103"/>
      <c r="C2193" s="103"/>
      <c r="D2193" s="208"/>
      <c r="F2193" s="178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U2193" s="4"/>
      <c r="V2193" s="4"/>
      <c r="W2193" s="4"/>
      <c r="X2193" s="4"/>
      <c r="Y2193" s="4"/>
      <c r="Z2193" s="4"/>
      <c r="AA2193" s="4"/>
      <c r="AB2193" s="4"/>
      <c r="AD2193" s="4"/>
      <c r="AE2193" s="4"/>
      <c r="AF2193" s="4"/>
      <c r="AH2193" s="4"/>
      <c r="AJ2193" s="4"/>
      <c r="AK2193" s="4"/>
      <c r="AL2193" s="4"/>
      <c r="AN2193" s="4"/>
      <c r="AO2193" s="4"/>
      <c r="AP2193" s="4"/>
      <c r="AQ2193" s="4"/>
      <c r="AR2193" s="4"/>
      <c r="AS2193" s="4"/>
      <c r="AT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K2193" s="4"/>
    </row>
    <row r="2194" spans="1:63" x14ac:dyDescent="0.3">
      <c r="A2194" s="103"/>
      <c r="B2194" s="103"/>
      <c r="C2194" s="103"/>
      <c r="D2194" s="208"/>
      <c r="F2194" s="178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U2194" s="4"/>
      <c r="V2194" s="4"/>
      <c r="W2194" s="4"/>
      <c r="X2194" s="4"/>
      <c r="Y2194" s="4"/>
      <c r="Z2194" s="4"/>
      <c r="AA2194" s="4"/>
      <c r="AB2194" s="4"/>
      <c r="AD2194" s="4"/>
      <c r="AE2194" s="4"/>
      <c r="AF2194" s="4"/>
      <c r="AH2194" s="4"/>
      <c r="AJ2194" s="4"/>
      <c r="AK2194" s="4"/>
      <c r="AL2194" s="4"/>
      <c r="AN2194" s="4"/>
      <c r="AO2194" s="4"/>
      <c r="AP2194" s="4"/>
      <c r="AQ2194" s="4"/>
      <c r="AR2194" s="4"/>
      <c r="AS2194" s="4"/>
      <c r="AT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K2194" s="4"/>
    </row>
    <row r="2195" spans="1:63" x14ac:dyDescent="0.3">
      <c r="A2195" s="103"/>
      <c r="B2195" s="103"/>
      <c r="C2195" s="103"/>
      <c r="D2195" s="208"/>
      <c r="F2195" s="178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U2195" s="4"/>
      <c r="V2195" s="4"/>
      <c r="W2195" s="4"/>
      <c r="X2195" s="4"/>
      <c r="Y2195" s="4"/>
      <c r="Z2195" s="4"/>
      <c r="AA2195" s="4"/>
      <c r="AB2195" s="4"/>
      <c r="AD2195" s="4"/>
      <c r="AE2195" s="4"/>
      <c r="AF2195" s="4"/>
      <c r="AH2195" s="4"/>
      <c r="AJ2195" s="4"/>
      <c r="AK2195" s="4"/>
      <c r="AL2195" s="4"/>
      <c r="AN2195" s="4"/>
      <c r="AO2195" s="4"/>
      <c r="AP2195" s="4"/>
      <c r="AQ2195" s="4"/>
      <c r="AR2195" s="4"/>
      <c r="AS2195" s="4"/>
      <c r="AT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K2195" s="4"/>
    </row>
    <row r="2196" spans="1:63" x14ac:dyDescent="0.3">
      <c r="A2196" s="103"/>
      <c r="B2196" s="103"/>
      <c r="C2196" s="103"/>
      <c r="D2196" s="208"/>
      <c r="F2196" s="178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U2196" s="4"/>
      <c r="V2196" s="4"/>
      <c r="W2196" s="4"/>
      <c r="X2196" s="4"/>
      <c r="Y2196" s="4"/>
      <c r="Z2196" s="4"/>
      <c r="AA2196" s="4"/>
      <c r="AB2196" s="4"/>
      <c r="AD2196" s="4"/>
      <c r="AE2196" s="4"/>
      <c r="AF2196" s="4"/>
      <c r="AH2196" s="4"/>
      <c r="AJ2196" s="4"/>
      <c r="AK2196" s="4"/>
      <c r="AL2196" s="4"/>
      <c r="AN2196" s="4"/>
      <c r="AO2196" s="4"/>
      <c r="AP2196" s="4"/>
      <c r="AQ2196" s="4"/>
      <c r="AR2196" s="4"/>
      <c r="AS2196" s="4"/>
      <c r="AT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K2196" s="4"/>
    </row>
    <row r="2197" spans="1:63" x14ac:dyDescent="0.3">
      <c r="A2197" s="103"/>
      <c r="B2197" s="103"/>
      <c r="C2197" s="103"/>
      <c r="D2197" s="208"/>
      <c r="F2197" s="178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U2197" s="4"/>
      <c r="V2197" s="4"/>
      <c r="W2197" s="4"/>
      <c r="X2197" s="4"/>
      <c r="Y2197" s="4"/>
      <c r="Z2197" s="4"/>
      <c r="AA2197" s="4"/>
      <c r="AB2197" s="4"/>
      <c r="AD2197" s="4"/>
      <c r="AE2197" s="4"/>
      <c r="AF2197" s="4"/>
      <c r="AH2197" s="4"/>
      <c r="AJ2197" s="4"/>
      <c r="AK2197" s="4"/>
      <c r="AL2197" s="4"/>
      <c r="AN2197" s="4"/>
      <c r="AO2197" s="4"/>
      <c r="AP2197" s="4"/>
      <c r="AQ2197" s="4"/>
      <c r="AR2197" s="4"/>
      <c r="AS2197" s="4"/>
      <c r="AT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K2197" s="4"/>
    </row>
    <row r="2198" spans="1:63" x14ac:dyDescent="0.3">
      <c r="A2198" s="103"/>
      <c r="B2198" s="103"/>
      <c r="C2198" s="103"/>
      <c r="D2198" s="208"/>
      <c r="F2198" s="178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U2198" s="4"/>
      <c r="V2198" s="4"/>
      <c r="W2198" s="4"/>
      <c r="X2198" s="4"/>
      <c r="Y2198" s="4"/>
      <c r="Z2198" s="4"/>
      <c r="AA2198" s="4"/>
      <c r="AB2198" s="4"/>
      <c r="AD2198" s="4"/>
      <c r="AE2198" s="4"/>
      <c r="AF2198" s="4"/>
      <c r="AH2198" s="4"/>
      <c r="AJ2198" s="4"/>
      <c r="AK2198" s="4"/>
      <c r="AL2198" s="4"/>
      <c r="AN2198" s="4"/>
      <c r="AO2198" s="4"/>
      <c r="AP2198" s="4"/>
      <c r="AQ2198" s="4"/>
      <c r="AR2198" s="4"/>
      <c r="AS2198" s="4"/>
      <c r="AT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K2198" s="4"/>
    </row>
    <row r="2199" spans="1:63" x14ac:dyDescent="0.3">
      <c r="A2199" s="103"/>
      <c r="B2199" s="103"/>
      <c r="C2199" s="103"/>
      <c r="D2199" s="208"/>
      <c r="F2199" s="178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U2199" s="4"/>
      <c r="V2199" s="4"/>
      <c r="W2199" s="4"/>
      <c r="X2199" s="4"/>
      <c r="Y2199" s="4"/>
      <c r="Z2199" s="4"/>
      <c r="AA2199" s="4"/>
      <c r="AB2199" s="4"/>
      <c r="AD2199" s="4"/>
      <c r="AE2199" s="4"/>
      <c r="AF2199" s="4"/>
      <c r="AH2199" s="4"/>
      <c r="AJ2199" s="4"/>
      <c r="AK2199" s="4"/>
      <c r="AL2199" s="4"/>
      <c r="AN2199" s="4"/>
      <c r="AO2199" s="4"/>
      <c r="AP2199" s="4"/>
      <c r="AQ2199" s="4"/>
      <c r="AR2199" s="4"/>
      <c r="AS2199" s="4"/>
      <c r="AT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K2199" s="4"/>
    </row>
    <row r="2200" spans="1:63" x14ac:dyDescent="0.3">
      <c r="A2200" s="103"/>
      <c r="B2200" s="103"/>
      <c r="C2200" s="103"/>
      <c r="D2200" s="208"/>
      <c r="F2200" s="178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U2200" s="4"/>
      <c r="V2200" s="4"/>
      <c r="W2200" s="4"/>
      <c r="X2200" s="4"/>
      <c r="Y2200" s="4"/>
      <c r="Z2200" s="4"/>
      <c r="AA2200" s="4"/>
      <c r="AB2200" s="4"/>
      <c r="AD2200" s="4"/>
      <c r="AE2200" s="4"/>
      <c r="AF2200" s="4"/>
      <c r="AH2200" s="4"/>
      <c r="AJ2200" s="4"/>
      <c r="AK2200" s="4"/>
      <c r="AL2200" s="4"/>
      <c r="AN2200" s="4"/>
      <c r="AO2200" s="4"/>
      <c r="AP2200" s="4"/>
      <c r="AQ2200" s="4"/>
      <c r="AR2200" s="4"/>
      <c r="AS2200" s="4"/>
      <c r="AT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K2200" s="4"/>
    </row>
    <row r="2201" spans="1:63" x14ac:dyDescent="0.3">
      <c r="A2201" s="103"/>
      <c r="B2201" s="103"/>
      <c r="C2201" s="103"/>
      <c r="D2201" s="208"/>
      <c r="F2201" s="178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U2201" s="4"/>
      <c r="V2201" s="4"/>
      <c r="W2201" s="4"/>
      <c r="X2201" s="4"/>
      <c r="Y2201" s="4"/>
      <c r="Z2201" s="4"/>
      <c r="AA2201" s="4"/>
      <c r="AB2201" s="4"/>
      <c r="AD2201" s="4"/>
      <c r="AE2201" s="4"/>
      <c r="AF2201" s="4"/>
      <c r="AH2201" s="4"/>
      <c r="AJ2201" s="4"/>
      <c r="AK2201" s="4"/>
      <c r="AL2201" s="4"/>
      <c r="AN2201" s="4"/>
      <c r="AO2201" s="4"/>
      <c r="AP2201" s="4"/>
      <c r="AQ2201" s="4"/>
      <c r="AR2201" s="4"/>
      <c r="AS2201" s="4"/>
      <c r="AT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K2201" s="4"/>
    </row>
    <row r="2202" spans="1:63" x14ac:dyDescent="0.3">
      <c r="A2202" s="103"/>
      <c r="B2202" s="103"/>
      <c r="C2202" s="103"/>
      <c r="D2202" s="208"/>
      <c r="F2202" s="178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U2202" s="4"/>
      <c r="V2202" s="4"/>
      <c r="W2202" s="4"/>
      <c r="X2202" s="4"/>
      <c r="Y2202" s="4"/>
      <c r="Z2202" s="4"/>
      <c r="AA2202" s="4"/>
      <c r="AB2202" s="4"/>
      <c r="AD2202" s="4"/>
      <c r="AE2202" s="4"/>
      <c r="AF2202" s="4"/>
      <c r="AH2202" s="4"/>
      <c r="AJ2202" s="4"/>
      <c r="AK2202" s="4"/>
      <c r="AL2202" s="4"/>
      <c r="AN2202" s="4"/>
      <c r="AO2202" s="4"/>
      <c r="AP2202" s="4"/>
      <c r="AQ2202" s="4"/>
      <c r="AR2202" s="4"/>
      <c r="AS2202" s="4"/>
      <c r="AT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K2202" s="4"/>
    </row>
    <row r="2203" spans="1:63" x14ac:dyDescent="0.3">
      <c r="A2203" s="103"/>
      <c r="B2203" s="103"/>
      <c r="C2203" s="103"/>
      <c r="D2203" s="208"/>
      <c r="F2203" s="178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U2203" s="4"/>
      <c r="V2203" s="4"/>
      <c r="W2203" s="4"/>
      <c r="X2203" s="4"/>
      <c r="Y2203" s="4"/>
      <c r="Z2203" s="4"/>
      <c r="AA2203" s="4"/>
      <c r="AB2203" s="4"/>
      <c r="AD2203" s="4"/>
      <c r="AE2203" s="4"/>
      <c r="AF2203" s="4"/>
      <c r="AH2203" s="4"/>
      <c r="AJ2203" s="4"/>
      <c r="AK2203" s="4"/>
      <c r="AL2203" s="4"/>
      <c r="AN2203" s="4"/>
      <c r="AO2203" s="4"/>
      <c r="AP2203" s="4"/>
      <c r="AQ2203" s="4"/>
      <c r="AR2203" s="4"/>
      <c r="AS2203" s="4"/>
      <c r="AT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K2203" s="4"/>
    </row>
    <row r="2204" spans="1:63" x14ac:dyDescent="0.3">
      <c r="A2204" s="103"/>
      <c r="B2204" s="103"/>
      <c r="C2204" s="103"/>
      <c r="D2204" s="208"/>
      <c r="F2204" s="178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U2204" s="4"/>
      <c r="V2204" s="4"/>
      <c r="W2204" s="4"/>
      <c r="X2204" s="4"/>
      <c r="Y2204" s="4"/>
      <c r="Z2204" s="4"/>
      <c r="AA2204" s="4"/>
      <c r="AB2204" s="4"/>
      <c r="AD2204" s="4"/>
      <c r="AE2204" s="4"/>
      <c r="AF2204" s="4"/>
      <c r="AH2204" s="4"/>
      <c r="AJ2204" s="4"/>
      <c r="AK2204" s="4"/>
      <c r="AL2204" s="4"/>
      <c r="AN2204" s="4"/>
      <c r="AO2204" s="4"/>
      <c r="AP2204" s="4"/>
      <c r="AQ2204" s="4"/>
      <c r="AR2204" s="4"/>
      <c r="AS2204" s="4"/>
      <c r="AT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K2204" s="4"/>
    </row>
    <row r="2205" spans="1:63" x14ac:dyDescent="0.3">
      <c r="A2205" s="103"/>
      <c r="B2205" s="103"/>
      <c r="C2205" s="103"/>
      <c r="D2205" s="208"/>
      <c r="F2205" s="178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U2205" s="4"/>
      <c r="V2205" s="4"/>
      <c r="W2205" s="4"/>
      <c r="X2205" s="4"/>
      <c r="Y2205" s="4"/>
      <c r="Z2205" s="4"/>
      <c r="AA2205" s="4"/>
      <c r="AB2205" s="4"/>
      <c r="AD2205" s="4"/>
      <c r="AE2205" s="4"/>
      <c r="AF2205" s="4"/>
      <c r="AH2205" s="4"/>
      <c r="AJ2205" s="4"/>
      <c r="AK2205" s="4"/>
      <c r="AL2205" s="4"/>
      <c r="AN2205" s="4"/>
      <c r="AO2205" s="4"/>
      <c r="AP2205" s="4"/>
      <c r="AQ2205" s="4"/>
      <c r="AR2205" s="4"/>
      <c r="AS2205" s="4"/>
      <c r="AT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K2205" s="4"/>
    </row>
    <row r="2206" spans="1:63" x14ac:dyDescent="0.3">
      <c r="A2206" s="103"/>
      <c r="B2206" s="103"/>
      <c r="C2206" s="103"/>
      <c r="D2206" s="208"/>
      <c r="F2206" s="178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U2206" s="4"/>
      <c r="V2206" s="4"/>
      <c r="W2206" s="4"/>
      <c r="X2206" s="4"/>
      <c r="Y2206" s="4"/>
      <c r="Z2206" s="4"/>
      <c r="AA2206" s="4"/>
      <c r="AB2206" s="4"/>
      <c r="AD2206" s="4"/>
      <c r="AE2206" s="4"/>
      <c r="AF2206" s="4"/>
      <c r="AH2206" s="4"/>
      <c r="AJ2206" s="4"/>
      <c r="AK2206" s="4"/>
      <c r="AL2206" s="4"/>
      <c r="AN2206" s="4"/>
      <c r="AO2206" s="4"/>
      <c r="AP2206" s="4"/>
      <c r="AQ2206" s="4"/>
      <c r="AR2206" s="4"/>
      <c r="AS2206" s="4"/>
      <c r="AT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K2206" s="4"/>
    </row>
    <row r="2207" spans="1:63" x14ac:dyDescent="0.3">
      <c r="A2207" s="103"/>
      <c r="B2207" s="103"/>
      <c r="C2207" s="103"/>
      <c r="D2207" s="208"/>
      <c r="F2207" s="178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U2207" s="4"/>
      <c r="V2207" s="4"/>
      <c r="W2207" s="4"/>
      <c r="X2207" s="4"/>
      <c r="Y2207" s="4"/>
      <c r="Z2207" s="4"/>
      <c r="AA2207" s="4"/>
      <c r="AB2207" s="4"/>
      <c r="AD2207" s="4"/>
      <c r="AE2207" s="4"/>
      <c r="AF2207" s="4"/>
      <c r="AH2207" s="4"/>
      <c r="AJ2207" s="4"/>
      <c r="AK2207" s="4"/>
      <c r="AL2207" s="4"/>
      <c r="AN2207" s="4"/>
      <c r="AO2207" s="4"/>
      <c r="AP2207" s="4"/>
      <c r="AQ2207" s="4"/>
      <c r="AR2207" s="4"/>
      <c r="AS2207" s="4"/>
      <c r="AT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K2207" s="4"/>
    </row>
    <row r="2208" spans="1:63" x14ac:dyDescent="0.3">
      <c r="A2208" s="103"/>
      <c r="B2208" s="103"/>
      <c r="C2208" s="103"/>
      <c r="D2208" s="208"/>
      <c r="F2208" s="178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U2208" s="4"/>
      <c r="V2208" s="4"/>
      <c r="W2208" s="4"/>
      <c r="X2208" s="4"/>
      <c r="Y2208" s="4"/>
      <c r="Z2208" s="4"/>
      <c r="AA2208" s="4"/>
      <c r="AB2208" s="4"/>
      <c r="AD2208" s="4"/>
      <c r="AE2208" s="4"/>
      <c r="AF2208" s="4"/>
      <c r="AH2208" s="4"/>
      <c r="AJ2208" s="4"/>
      <c r="AK2208" s="4"/>
      <c r="AL2208" s="4"/>
      <c r="AN2208" s="4"/>
      <c r="AO2208" s="4"/>
      <c r="AP2208" s="4"/>
      <c r="AQ2208" s="4"/>
      <c r="AR2208" s="4"/>
      <c r="AS2208" s="4"/>
      <c r="AT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K2208" s="4"/>
    </row>
    <row r="2209" spans="1:63" x14ac:dyDescent="0.3">
      <c r="A2209" s="103"/>
      <c r="B2209" s="103"/>
      <c r="C2209" s="103"/>
      <c r="D2209" s="208"/>
      <c r="F2209" s="178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U2209" s="4"/>
      <c r="V2209" s="4"/>
      <c r="W2209" s="4"/>
      <c r="X2209" s="4"/>
      <c r="Y2209" s="4"/>
      <c r="Z2209" s="4"/>
      <c r="AA2209" s="4"/>
      <c r="AB2209" s="4"/>
      <c r="AD2209" s="4"/>
      <c r="AE2209" s="4"/>
      <c r="AF2209" s="4"/>
      <c r="AH2209" s="4"/>
      <c r="AJ2209" s="4"/>
      <c r="AK2209" s="4"/>
      <c r="AL2209" s="4"/>
      <c r="AN2209" s="4"/>
      <c r="AO2209" s="4"/>
      <c r="AP2209" s="4"/>
      <c r="AQ2209" s="4"/>
      <c r="AR2209" s="4"/>
      <c r="AS2209" s="4"/>
      <c r="AT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K2209" s="4"/>
    </row>
    <row r="2210" spans="1:63" x14ac:dyDescent="0.3">
      <c r="A2210" s="103"/>
      <c r="B2210" s="103"/>
      <c r="C2210" s="103"/>
      <c r="D2210" s="208"/>
      <c r="F2210" s="178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U2210" s="4"/>
      <c r="V2210" s="4"/>
      <c r="W2210" s="4"/>
      <c r="X2210" s="4"/>
      <c r="Y2210" s="4"/>
      <c r="Z2210" s="4"/>
      <c r="AA2210" s="4"/>
      <c r="AB2210" s="4"/>
      <c r="AD2210" s="4"/>
      <c r="AE2210" s="4"/>
      <c r="AF2210" s="4"/>
      <c r="AH2210" s="4"/>
      <c r="AJ2210" s="4"/>
      <c r="AK2210" s="4"/>
      <c r="AL2210" s="4"/>
      <c r="AN2210" s="4"/>
      <c r="AO2210" s="4"/>
      <c r="AP2210" s="4"/>
      <c r="AQ2210" s="4"/>
      <c r="AR2210" s="4"/>
      <c r="AS2210" s="4"/>
      <c r="AT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K2210" s="4"/>
    </row>
    <row r="2211" spans="1:63" x14ac:dyDescent="0.3">
      <c r="A2211" s="103"/>
      <c r="B2211" s="103"/>
      <c r="C2211" s="103"/>
      <c r="D2211" s="208"/>
      <c r="F2211" s="178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U2211" s="4"/>
      <c r="V2211" s="4"/>
      <c r="W2211" s="4"/>
      <c r="X2211" s="4"/>
      <c r="Y2211" s="4"/>
      <c r="Z2211" s="4"/>
      <c r="AA2211" s="4"/>
      <c r="AB2211" s="4"/>
      <c r="AD2211" s="4"/>
      <c r="AE2211" s="4"/>
      <c r="AF2211" s="4"/>
      <c r="AH2211" s="4"/>
      <c r="AJ2211" s="4"/>
      <c r="AK2211" s="4"/>
      <c r="AL2211" s="4"/>
      <c r="AN2211" s="4"/>
      <c r="AO2211" s="4"/>
      <c r="AP2211" s="4"/>
      <c r="AQ2211" s="4"/>
      <c r="AR2211" s="4"/>
      <c r="AS2211" s="4"/>
      <c r="AT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K2211" s="4"/>
    </row>
    <row r="2212" spans="1:63" x14ac:dyDescent="0.3">
      <c r="A2212" s="103"/>
      <c r="B2212" s="103"/>
      <c r="C2212" s="103"/>
      <c r="D2212" s="208"/>
      <c r="F2212" s="178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U2212" s="4"/>
      <c r="V2212" s="4"/>
      <c r="W2212" s="4"/>
      <c r="X2212" s="4"/>
      <c r="Y2212" s="4"/>
      <c r="Z2212" s="4"/>
      <c r="AA2212" s="4"/>
      <c r="AB2212" s="4"/>
      <c r="AD2212" s="4"/>
      <c r="AE2212" s="4"/>
      <c r="AF2212" s="4"/>
      <c r="AH2212" s="4"/>
      <c r="AJ2212" s="4"/>
      <c r="AK2212" s="4"/>
      <c r="AL2212" s="4"/>
      <c r="AN2212" s="4"/>
      <c r="AO2212" s="4"/>
      <c r="AP2212" s="4"/>
      <c r="AQ2212" s="4"/>
      <c r="AR2212" s="4"/>
      <c r="AS2212" s="4"/>
      <c r="AT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K2212" s="4"/>
    </row>
    <row r="2213" spans="1:63" x14ac:dyDescent="0.3">
      <c r="A2213" s="103"/>
      <c r="B2213" s="103"/>
      <c r="C2213" s="103"/>
      <c r="D2213" s="208"/>
      <c r="F2213" s="178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U2213" s="4"/>
      <c r="V2213" s="4"/>
      <c r="W2213" s="4"/>
      <c r="X2213" s="4"/>
      <c r="Y2213" s="4"/>
      <c r="Z2213" s="4"/>
      <c r="AA2213" s="4"/>
      <c r="AB2213" s="4"/>
      <c r="AD2213" s="4"/>
      <c r="AE2213" s="4"/>
      <c r="AF2213" s="4"/>
      <c r="AH2213" s="4"/>
      <c r="AJ2213" s="4"/>
      <c r="AK2213" s="4"/>
      <c r="AL2213" s="4"/>
      <c r="AN2213" s="4"/>
      <c r="AO2213" s="4"/>
      <c r="AP2213" s="4"/>
      <c r="AQ2213" s="4"/>
      <c r="AR2213" s="4"/>
      <c r="AS2213" s="4"/>
      <c r="AT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K2213" s="4"/>
    </row>
    <row r="2214" spans="1:63" x14ac:dyDescent="0.3">
      <c r="A2214" s="103"/>
      <c r="B2214" s="103"/>
      <c r="C2214" s="103"/>
      <c r="D2214" s="208"/>
      <c r="F2214" s="178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U2214" s="4"/>
      <c r="V2214" s="4"/>
      <c r="W2214" s="4"/>
      <c r="X2214" s="4"/>
      <c r="Y2214" s="4"/>
      <c r="Z2214" s="4"/>
      <c r="AA2214" s="4"/>
      <c r="AB2214" s="4"/>
      <c r="AD2214" s="4"/>
      <c r="AE2214" s="4"/>
      <c r="AF2214" s="4"/>
      <c r="AH2214" s="4"/>
      <c r="AJ2214" s="4"/>
      <c r="AK2214" s="4"/>
      <c r="AL2214" s="4"/>
      <c r="AN2214" s="4"/>
      <c r="AO2214" s="4"/>
      <c r="AP2214" s="4"/>
      <c r="AQ2214" s="4"/>
      <c r="AR2214" s="4"/>
      <c r="AS2214" s="4"/>
      <c r="AT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K2214" s="4"/>
    </row>
    <row r="2215" spans="1:63" x14ac:dyDescent="0.3">
      <c r="A2215" s="103"/>
      <c r="B2215" s="103"/>
      <c r="C2215" s="103"/>
      <c r="D2215" s="208"/>
      <c r="F2215" s="178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U2215" s="4"/>
      <c r="V2215" s="4"/>
      <c r="W2215" s="4"/>
      <c r="X2215" s="4"/>
      <c r="Y2215" s="4"/>
      <c r="Z2215" s="4"/>
      <c r="AA2215" s="4"/>
      <c r="AB2215" s="4"/>
      <c r="AD2215" s="4"/>
      <c r="AE2215" s="4"/>
      <c r="AF2215" s="4"/>
      <c r="AH2215" s="4"/>
      <c r="AJ2215" s="4"/>
      <c r="AK2215" s="4"/>
      <c r="AL2215" s="4"/>
      <c r="AN2215" s="4"/>
      <c r="AO2215" s="4"/>
      <c r="AP2215" s="4"/>
      <c r="AQ2215" s="4"/>
      <c r="AR2215" s="4"/>
      <c r="AS2215" s="4"/>
      <c r="AT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K2215" s="4"/>
    </row>
    <row r="2216" spans="1:63" x14ac:dyDescent="0.3">
      <c r="A2216" s="103"/>
      <c r="B2216" s="103"/>
      <c r="C2216" s="103"/>
      <c r="D2216" s="208"/>
      <c r="F2216" s="178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U2216" s="4"/>
      <c r="V2216" s="4"/>
      <c r="W2216" s="4"/>
      <c r="X2216" s="4"/>
      <c r="Y2216" s="4"/>
      <c r="Z2216" s="4"/>
      <c r="AA2216" s="4"/>
      <c r="AB2216" s="4"/>
      <c r="AD2216" s="4"/>
      <c r="AE2216" s="4"/>
      <c r="AF2216" s="4"/>
      <c r="AH2216" s="4"/>
      <c r="AJ2216" s="4"/>
      <c r="AK2216" s="4"/>
      <c r="AL2216" s="4"/>
      <c r="AN2216" s="4"/>
      <c r="AO2216" s="4"/>
      <c r="AP2216" s="4"/>
      <c r="AQ2216" s="4"/>
      <c r="AR2216" s="4"/>
      <c r="AS2216" s="4"/>
      <c r="AT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K2216" s="4"/>
    </row>
    <row r="2217" spans="1:63" x14ac:dyDescent="0.3">
      <c r="A2217" s="103"/>
      <c r="B2217" s="103"/>
      <c r="C2217" s="103"/>
      <c r="D2217" s="208"/>
      <c r="F2217" s="178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U2217" s="4"/>
      <c r="V2217" s="4"/>
      <c r="W2217" s="4"/>
      <c r="X2217" s="4"/>
      <c r="Y2217" s="4"/>
      <c r="Z2217" s="4"/>
      <c r="AA2217" s="4"/>
      <c r="AB2217" s="4"/>
      <c r="AD2217" s="4"/>
      <c r="AE2217" s="4"/>
      <c r="AF2217" s="4"/>
      <c r="AH2217" s="4"/>
      <c r="AJ2217" s="4"/>
      <c r="AK2217" s="4"/>
      <c r="AL2217" s="4"/>
      <c r="AN2217" s="4"/>
      <c r="AO2217" s="4"/>
      <c r="AP2217" s="4"/>
      <c r="AQ2217" s="4"/>
      <c r="AR2217" s="4"/>
      <c r="AS2217" s="4"/>
      <c r="AT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K2217" s="4"/>
    </row>
    <row r="2218" spans="1:63" x14ac:dyDescent="0.3">
      <c r="A2218" s="103"/>
      <c r="B2218" s="103"/>
      <c r="C2218" s="103"/>
      <c r="D2218" s="208"/>
      <c r="F2218" s="178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U2218" s="4"/>
      <c r="V2218" s="4"/>
      <c r="W2218" s="4"/>
      <c r="X2218" s="4"/>
      <c r="Y2218" s="4"/>
      <c r="Z2218" s="4"/>
      <c r="AA2218" s="4"/>
      <c r="AB2218" s="4"/>
      <c r="AD2218" s="4"/>
      <c r="AE2218" s="4"/>
      <c r="AF2218" s="4"/>
      <c r="AH2218" s="4"/>
      <c r="AJ2218" s="4"/>
      <c r="AK2218" s="4"/>
      <c r="AL2218" s="4"/>
      <c r="AN2218" s="4"/>
      <c r="AO2218" s="4"/>
      <c r="AP2218" s="4"/>
      <c r="AQ2218" s="4"/>
      <c r="AR2218" s="4"/>
      <c r="AS2218" s="4"/>
      <c r="AT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K2218" s="4"/>
    </row>
    <row r="2219" spans="1:63" x14ac:dyDescent="0.3">
      <c r="A2219" s="103"/>
      <c r="B2219" s="103"/>
      <c r="C2219" s="103"/>
      <c r="D2219" s="208"/>
      <c r="F2219" s="178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U2219" s="4"/>
      <c r="V2219" s="4"/>
      <c r="W2219" s="4"/>
      <c r="X2219" s="4"/>
      <c r="Y2219" s="4"/>
      <c r="Z2219" s="4"/>
      <c r="AA2219" s="4"/>
      <c r="AB2219" s="4"/>
      <c r="AD2219" s="4"/>
      <c r="AE2219" s="4"/>
      <c r="AF2219" s="4"/>
      <c r="AH2219" s="4"/>
      <c r="AJ2219" s="4"/>
      <c r="AK2219" s="4"/>
      <c r="AL2219" s="4"/>
      <c r="AN2219" s="4"/>
      <c r="AO2219" s="4"/>
      <c r="AP2219" s="4"/>
      <c r="AQ2219" s="4"/>
      <c r="AR2219" s="4"/>
      <c r="AS2219" s="4"/>
      <c r="AT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K2219" s="4"/>
    </row>
    <row r="2220" spans="1:63" x14ac:dyDescent="0.3">
      <c r="A2220" s="103"/>
      <c r="B2220" s="103"/>
      <c r="C2220" s="103"/>
      <c r="D2220" s="208"/>
      <c r="F2220" s="178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U2220" s="4"/>
      <c r="V2220" s="4"/>
      <c r="W2220" s="4"/>
      <c r="X2220" s="4"/>
      <c r="Y2220" s="4"/>
      <c r="Z2220" s="4"/>
      <c r="AA2220" s="4"/>
      <c r="AB2220" s="4"/>
      <c r="AD2220" s="4"/>
      <c r="AE2220" s="4"/>
      <c r="AF2220" s="4"/>
      <c r="AH2220" s="4"/>
      <c r="AJ2220" s="4"/>
      <c r="AK2220" s="4"/>
      <c r="AL2220" s="4"/>
      <c r="AN2220" s="4"/>
      <c r="AO2220" s="4"/>
      <c r="AP2220" s="4"/>
      <c r="AQ2220" s="4"/>
      <c r="AR2220" s="4"/>
      <c r="AS2220" s="4"/>
      <c r="AT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K2220" s="4"/>
    </row>
    <row r="2221" spans="1:63" x14ac:dyDescent="0.3">
      <c r="A2221" s="103"/>
      <c r="B2221" s="103"/>
      <c r="C2221" s="103"/>
      <c r="D2221" s="208"/>
      <c r="F2221" s="178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U2221" s="4"/>
      <c r="V2221" s="4"/>
      <c r="W2221" s="4"/>
      <c r="X2221" s="4"/>
      <c r="Y2221" s="4"/>
      <c r="Z2221" s="4"/>
      <c r="AA2221" s="4"/>
      <c r="AB2221" s="4"/>
      <c r="AD2221" s="4"/>
      <c r="AE2221" s="4"/>
      <c r="AF2221" s="4"/>
      <c r="AH2221" s="4"/>
      <c r="AJ2221" s="4"/>
      <c r="AK2221" s="4"/>
      <c r="AL2221" s="4"/>
      <c r="AN2221" s="4"/>
      <c r="AO2221" s="4"/>
      <c r="AP2221" s="4"/>
      <c r="AQ2221" s="4"/>
      <c r="AR2221" s="4"/>
      <c r="AS2221" s="4"/>
      <c r="AT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K2221" s="4"/>
    </row>
    <row r="2222" spans="1:63" x14ac:dyDescent="0.3">
      <c r="A2222" s="103"/>
      <c r="B2222" s="103"/>
      <c r="C2222" s="103"/>
      <c r="D2222" s="208"/>
      <c r="F2222" s="178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U2222" s="4"/>
      <c r="V2222" s="4"/>
      <c r="W2222" s="4"/>
      <c r="X2222" s="4"/>
      <c r="Y2222" s="4"/>
      <c r="Z2222" s="4"/>
      <c r="AA2222" s="4"/>
      <c r="AB2222" s="4"/>
      <c r="AD2222" s="4"/>
      <c r="AE2222" s="4"/>
      <c r="AF2222" s="4"/>
      <c r="AH2222" s="4"/>
      <c r="AJ2222" s="4"/>
      <c r="AK2222" s="4"/>
      <c r="AL2222" s="4"/>
      <c r="AN2222" s="4"/>
      <c r="AO2222" s="4"/>
      <c r="AP2222" s="4"/>
      <c r="AQ2222" s="4"/>
      <c r="AR2222" s="4"/>
      <c r="AS2222" s="4"/>
      <c r="AT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K2222" s="4"/>
    </row>
    <row r="2223" spans="1:63" x14ac:dyDescent="0.3">
      <c r="A2223" s="103"/>
      <c r="B2223" s="103"/>
      <c r="C2223" s="103"/>
      <c r="D2223" s="208"/>
      <c r="F2223" s="178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U2223" s="4"/>
      <c r="V2223" s="4"/>
      <c r="W2223" s="4"/>
      <c r="X2223" s="4"/>
      <c r="Y2223" s="4"/>
      <c r="Z2223" s="4"/>
      <c r="AA2223" s="4"/>
      <c r="AB2223" s="4"/>
      <c r="AD2223" s="4"/>
      <c r="AE2223" s="4"/>
      <c r="AF2223" s="4"/>
      <c r="AH2223" s="4"/>
      <c r="AJ2223" s="4"/>
      <c r="AK2223" s="4"/>
      <c r="AL2223" s="4"/>
      <c r="AN2223" s="4"/>
      <c r="AO2223" s="4"/>
      <c r="AP2223" s="4"/>
      <c r="AQ2223" s="4"/>
      <c r="AR2223" s="4"/>
      <c r="AS2223" s="4"/>
      <c r="AT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K2223" s="4"/>
    </row>
    <row r="2224" spans="1:63" x14ac:dyDescent="0.3">
      <c r="A2224" s="103"/>
      <c r="B2224" s="103"/>
      <c r="C2224" s="103"/>
      <c r="D2224" s="208"/>
      <c r="F2224" s="178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U2224" s="4"/>
      <c r="V2224" s="4"/>
      <c r="W2224" s="4"/>
      <c r="X2224" s="4"/>
      <c r="Y2224" s="4"/>
      <c r="Z2224" s="4"/>
      <c r="AA2224" s="4"/>
      <c r="AB2224" s="4"/>
      <c r="AD2224" s="4"/>
      <c r="AE2224" s="4"/>
      <c r="AF2224" s="4"/>
      <c r="AH2224" s="4"/>
      <c r="AJ2224" s="4"/>
      <c r="AK2224" s="4"/>
      <c r="AL2224" s="4"/>
      <c r="AN2224" s="4"/>
      <c r="AO2224" s="4"/>
      <c r="AP2224" s="4"/>
      <c r="AQ2224" s="4"/>
      <c r="AR2224" s="4"/>
      <c r="AS2224" s="4"/>
      <c r="AT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K2224" s="4"/>
    </row>
    <row r="2225" spans="1:63" x14ac:dyDescent="0.3">
      <c r="A2225" s="103"/>
      <c r="B2225" s="103"/>
      <c r="C2225" s="103"/>
      <c r="D2225" s="208"/>
      <c r="F2225" s="178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U2225" s="4"/>
      <c r="V2225" s="4"/>
      <c r="W2225" s="4"/>
      <c r="X2225" s="4"/>
      <c r="Y2225" s="4"/>
      <c r="Z2225" s="4"/>
      <c r="AA2225" s="4"/>
      <c r="AB2225" s="4"/>
      <c r="AD2225" s="4"/>
      <c r="AE2225" s="4"/>
      <c r="AF2225" s="4"/>
      <c r="AH2225" s="4"/>
      <c r="AJ2225" s="4"/>
      <c r="AK2225" s="4"/>
      <c r="AL2225" s="4"/>
      <c r="AN2225" s="4"/>
      <c r="AO2225" s="4"/>
      <c r="AP2225" s="4"/>
      <c r="AQ2225" s="4"/>
      <c r="AR2225" s="4"/>
      <c r="AS2225" s="4"/>
      <c r="AT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K2225" s="4"/>
    </row>
    <row r="2226" spans="1:63" x14ac:dyDescent="0.3">
      <c r="A2226" s="103"/>
      <c r="B2226" s="103"/>
      <c r="C2226" s="103"/>
      <c r="D2226" s="208"/>
      <c r="F2226" s="178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U2226" s="4"/>
      <c r="V2226" s="4"/>
      <c r="W2226" s="4"/>
      <c r="X2226" s="4"/>
      <c r="Y2226" s="4"/>
      <c r="Z2226" s="4"/>
      <c r="AA2226" s="4"/>
      <c r="AB2226" s="4"/>
      <c r="AD2226" s="4"/>
      <c r="AE2226" s="4"/>
      <c r="AF2226" s="4"/>
      <c r="AH2226" s="4"/>
      <c r="AJ2226" s="4"/>
      <c r="AK2226" s="4"/>
      <c r="AL2226" s="4"/>
      <c r="AN2226" s="4"/>
      <c r="AO2226" s="4"/>
      <c r="AP2226" s="4"/>
      <c r="AQ2226" s="4"/>
      <c r="AR2226" s="4"/>
      <c r="AS2226" s="4"/>
      <c r="AT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K2226" s="4"/>
    </row>
    <row r="2227" spans="1:63" x14ac:dyDescent="0.3">
      <c r="A2227" s="103"/>
      <c r="B2227" s="103"/>
      <c r="C2227" s="103"/>
      <c r="D2227" s="208"/>
      <c r="F2227" s="178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U2227" s="4"/>
      <c r="V2227" s="4"/>
      <c r="W2227" s="4"/>
      <c r="X2227" s="4"/>
      <c r="Y2227" s="4"/>
      <c r="Z2227" s="4"/>
      <c r="AA2227" s="4"/>
      <c r="AB2227" s="4"/>
      <c r="AD2227" s="4"/>
      <c r="AE2227" s="4"/>
      <c r="AF2227" s="4"/>
      <c r="AH2227" s="4"/>
      <c r="AJ2227" s="4"/>
      <c r="AK2227" s="4"/>
      <c r="AL2227" s="4"/>
      <c r="AN2227" s="4"/>
      <c r="AO2227" s="4"/>
      <c r="AP2227" s="4"/>
      <c r="AQ2227" s="4"/>
      <c r="AR2227" s="4"/>
      <c r="AS2227" s="4"/>
      <c r="AT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K2227" s="4"/>
    </row>
    <row r="2228" spans="1:63" x14ac:dyDescent="0.3">
      <c r="A2228" s="103"/>
      <c r="B2228" s="103"/>
      <c r="C2228" s="103"/>
      <c r="D2228" s="208"/>
      <c r="F2228" s="178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U2228" s="4"/>
      <c r="V2228" s="4"/>
      <c r="W2228" s="4"/>
      <c r="X2228" s="4"/>
      <c r="Y2228" s="4"/>
      <c r="Z2228" s="4"/>
      <c r="AA2228" s="4"/>
      <c r="AB2228" s="4"/>
      <c r="AD2228" s="4"/>
      <c r="AE2228" s="4"/>
      <c r="AF2228" s="4"/>
      <c r="AH2228" s="4"/>
      <c r="AJ2228" s="4"/>
      <c r="AK2228" s="4"/>
      <c r="AL2228" s="4"/>
      <c r="AN2228" s="4"/>
      <c r="AO2228" s="4"/>
      <c r="AP2228" s="4"/>
      <c r="AQ2228" s="4"/>
      <c r="AR2228" s="4"/>
      <c r="AS2228" s="4"/>
      <c r="AT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K2228" s="4"/>
    </row>
    <row r="2229" spans="1:63" x14ac:dyDescent="0.3">
      <c r="A2229" s="103"/>
      <c r="B2229" s="103"/>
      <c r="C2229" s="103"/>
      <c r="D2229" s="208"/>
      <c r="F2229" s="178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U2229" s="4"/>
      <c r="V2229" s="4"/>
      <c r="W2229" s="4"/>
      <c r="X2229" s="4"/>
      <c r="Y2229" s="4"/>
      <c r="Z2229" s="4"/>
      <c r="AA2229" s="4"/>
      <c r="AB2229" s="4"/>
      <c r="AD2229" s="4"/>
      <c r="AE2229" s="4"/>
      <c r="AF2229" s="4"/>
      <c r="AH2229" s="4"/>
      <c r="AJ2229" s="4"/>
      <c r="AK2229" s="4"/>
      <c r="AL2229" s="4"/>
      <c r="AN2229" s="4"/>
      <c r="AO2229" s="4"/>
      <c r="AP2229" s="4"/>
      <c r="AQ2229" s="4"/>
      <c r="AR2229" s="4"/>
      <c r="AS2229" s="4"/>
      <c r="AT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K2229" s="4"/>
    </row>
    <row r="2230" spans="1:63" x14ac:dyDescent="0.3">
      <c r="A2230" s="103"/>
      <c r="B2230" s="103"/>
      <c r="C2230" s="103"/>
      <c r="D2230" s="208"/>
      <c r="F2230" s="178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U2230" s="4"/>
      <c r="V2230" s="4"/>
      <c r="W2230" s="4"/>
      <c r="X2230" s="4"/>
      <c r="Y2230" s="4"/>
      <c r="Z2230" s="4"/>
      <c r="AA2230" s="4"/>
      <c r="AB2230" s="4"/>
      <c r="AD2230" s="4"/>
      <c r="AE2230" s="4"/>
      <c r="AF2230" s="4"/>
      <c r="AH2230" s="4"/>
      <c r="AJ2230" s="4"/>
      <c r="AK2230" s="4"/>
      <c r="AL2230" s="4"/>
      <c r="AN2230" s="4"/>
      <c r="AO2230" s="4"/>
      <c r="AP2230" s="4"/>
      <c r="AQ2230" s="4"/>
      <c r="AR2230" s="4"/>
      <c r="AS2230" s="4"/>
      <c r="AT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K2230" s="4"/>
    </row>
    <row r="2231" spans="1:63" x14ac:dyDescent="0.3">
      <c r="A2231" s="103"/>
      <c r="B2231" s="103"/>
      <c r="C2231" s="103"/>
      <c r="D2231" s="208"/>
      <c r="F2231" s="178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U2231" s="4"/>
      <c r="V2231" s="4"/>
      <c r="W2231" s="4"/>
      <c r="X2231" s="4"/>
      <c r="Y2231" s="4"/>
      <c r="Z2231" s="4"/>
      <c r="AA2231" s="4"/>
      <c r="AB2231" s="4"/>
      <c r="AD2231" s="4"/>
      <c r="AE2231" s="4"/>
      <c r="AF2231" s="4"/>
      <c r="AH2231" s="4"/>
      <c r="AJ2231" s="4"/>
      <c r="AK2231" s="4"/>
      <c r="AL2231" s="4"/>
      <c r="AN2231" s="4"/>
      <c r="AO2231" s="4"/>
      <c r="AP2231" s="4"/>
      <c r="AQ2231" s="4"/>
      <c r="AR2231" s="4"/>
      <c r="AS2231" s="4"/>
      <c r="AT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K2231" s="4"/>
    </row>
    <row r="2232" spans="1:63" x14ac:dyDescent="0.3">
      <c r="A2232" s="103"/>
      <c r="B2232" s="103"/>
      <c r="C2232" s="103"/>
      <c r="D2232" s="208"/>
      <c r="F2232" s="178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U2232" s="4"/>
      <c r="V2232" s="4"/>
      <c r="W2232" s="4"/>
      <c r="X2232" s="4"/>
      <c r="Y2232" s="4"/>
      <c r="Z2232" s="4"/>
      <c r="AA2232" s="4"/>
      <c r="AB2232" s="4"/>
      <c r="AD2232" s="4"/>
      <c r="AE2232" s="4"/>
      <c r="AF2232" s="4"/>
      <c r="AH2232" s="4"/>
      <c r="AJ2232" s="4"/>
      <c r="AK2232" s="4"/>
      <c r="AL2232" s="4"/>
      <c r="AN2232" s="4"/>
      <c r="AO2232" s="4"/>
      <c r="AP2232" s="4"/>
      <c r="AQ2232" s="4"/>
      <c r="AR2232" s="4"/>
      <c r="AS2232" s="4"/>
      <c r="AT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K2232" s="4"/>
    </row>
    <row r="2233" spans="1:63" x14ac:dyDescent="0.3">
      <c r="A2233" s="103"/>
      <c r="B2233" s="103"/>
      <c r="C2233" s="103"/>
      <c r="D2233" s="208"/>
      <c r="F2233" s="178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U2233" s="4"/>
      <c r="V2233" s="4"/>
      <c r="W2233" s="4"/>
      <c r="X2233" s="4"/>
      <c r="Y2233" s="4"/>
      <c r="Z2233" s="4"/>
      <c r="AA2233" s="4"/>
      <c r="AB2233" s="4"/>
      <c r="AD2233" s="4"/>
      <c r="AE2233" s="4"/>
      <c r="AF2233" s="4"/>
      <c r="AH2233" s="4"/>
      <c r="AJ2233" s="4"/>
      <c r="AK2233" s="4"/>
      <c r="AL2233" s="4"/>
      <c r="AN2233" s="4"/>
      <c r="AO2233" s="4"/>
      <c r="AP2233" s="4"/>
      <c r="AQ2233" s="4"/>
      <c r="AR2233" s="4"/>
      <c r="AS2233" s="4"/>
      <c r="AT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K2233" s="4"/>
    </row>
    <row r="2234" spans="1:63" x14ac:dyDescent="0.3">
      <c r="A2234" s="103"/>
      <c r="B2234" s="103"/>
      <c r="C2234" s="103"/>
      <c r="D2234" s="208"/>
      <c r="F2234" s="178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U2234" s="4"/>
      <c r="V2234" s="4"/>
      <c r="W2234" s="4"/>
      <c r="X2234" s="4"/>
      <c r="Y2234" s="4"/>
      <c r="Z2234" s="4"/>
      <c r="AA2234" s="4"/>
      <c r="AB2234" s="4"/>
      <c r="AD2234" s="4"/>
      <c r="AE2234" s="4"/>
      <c r="AF2234" s="4"/>
      <c r="AH2234" s="4"/>
      <c r="AJ2234" s="4"/>
      <c r="AK2234" s="4"/>
      <c r="AL2234" s="4"/>
      <c r="AN2234" s="4"/>
      <c r="AO2234" s="4"/>
      <c r="AP2234" s="4"/>
      <c r="AQ2234" s="4"/>
      <c r="AR2234" s="4"/>
      <c r="AS2234" s="4"/>
      <c r="AT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K2234" s="4"/>
    </row>
    <row r="2235" spans="1:63" x14ac:dyDescent="0.3">
      <c r="A2235" s="103"/>
      <c r="B2235" s="103"/>
      <c r="C2235" s="103"/>
      <c r="D2235" s="208"/>
      <c r="F2235" s="178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U2235" s="4"/>
      <c r="V2235" s="4"/>
      <c r="W2235" s="4"/>
      <c r="X2235" s="4"/>
      <c r="Y2235" s="4"/>
      <c r="Z2235" s="4"/>
      <c r="AA2235" s="4"/>
      <c r="AB2235" s="4"/>
      <c r="AD2235" s="4"/>
      <c r="AE2235" s="4"/>
      <c r="AF2235" s="4"/>
      <c r="AH2235" s="4"/>
      <c r="AJ2235" s="4"/>
      <c r="AK2235" s="4"/>
      <c r="AL2235" s="4"/>
      <c r="AN2235" s="4"/>
      <c r="AO2235" s="4"/>
      <c r="AP2235" s="4"/>
      <c r="AQ2235" s="4"/>
      <c r="AR2235" s="4"/>
      <c r="AS2235" s="4"/>
      <c r="AT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K2235" s="4"/>
    </row>
    <row r="2236" spans="1:63" x14ac:dyDescent="0.3">
      <c r="A2236" s="103"/>
      <c r="B2236" s="103"/>
      <c r="C2236" s="103"/>
      <c r="D2236" s="208"/>
      <c r="F2236" s="178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U2236" s="4"/>
      <c r="V2236" s="4"/>
      <c r="W2236" s="4"/>
      <c r="X2236" s="4"/>
      <c r="Y2236" s="4"/>
      <c r="Z2236" s="4"/>
      <c r="AA2236" s="4"/>
      <c r="AB2236" s="4"/>
      <c r="AD2236" s="4"/>
      <c r="AE2236" s="4"/>
      <c r="AF2236" s="4"/>
      <c r="AH2236" s="4"/>
      <c r="AJ2236" s="4"/>
      <c r="AK2236" s="4"/>
      <c r="AL2236" s="4"/>
      <c r="AN2236" s="4"/>
      <c r="AO2236" s="4"/>
      <c r="AP2236" s="4"/>
      <c r="AQ2236" s="4"/>
      <c r="AR2236" s="4"/>
      <c r="AS2236" s="4"/>
      <c r="AT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K2236" s="4"/>
    </row>
    <row r="2237" spans="1:63" x14ac:dyDescent="0.3">
      <c r="A2237" s="103"/>
      <c r="B2237" s="103"/>
      <c r="C2237" s="103"/>
      <c r="D2237" s="208"/>
      <c r="F2237" s="178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U2237" s="4"/>
      <c r="V2237" s="4"/>
      <c r="W2237" s="4"/>
      <c r="X2237" s="4"/>
      <c r="Y2237" s="4"/>
      <c r="Z2237" s="4"/>
      <c r="AA2237" s="4"/>
      <c r="AB2237" s="4"/>
      <c r="AD2237" s="4"/>
      <c r="AE2237" s="4"/>
      <c r="AF2237" s="4"/>
      <c r="AH2237" s="4"/>
      <c r="AJ2237" s="4"/>
      <c r="AK2237" s="4"/>
      <c r="AL2237" s="4"/>
      <c r="AN2237" s="4"/>
      <c r="AO2237" s="4"/>
      <c r="AP2237" s="4"/>
      <c r="AQ2237" s="4"/>
      <c r="AR2237" s="4"/>
      <c r="AS2237" s="4"/>
      <c r="AT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K2237" s="4"/>
    </row>
    <row r="2238" spans="1:63" x14ac:dyDescent="0.3">
      <c r="A2238" s="103"/>
      <c r="B2238" s="103"/>
      <c r="C2238" s="103"/>
      <c r="D2238" s="208"/>
      <c r="F2238" s="178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U2238" s="4"/>
      <c r="V2238" s="4"/>
      <c r="W2238" s="4"/>
      <c r="X2238" s="4"/>
      <c r="Y2238" s="4"/>
      <c r="Z2238" s="4"/>
      <c r="AA2238" s="4"/>
      <c r="AB2238" s="4"/>
      <c r="AD2238" s="4"/>
      <c r="AE2238" s="4"/>
      <c r="AF2238" s="4"/>
      <c r="AH2238" s="4"/>
      <c r="AJ2238" s="4"/>
      <c r="AK2238" s="4"/>
      <c r="AL2238" s="4"/>
      <c r="AN2238" s="4"/>
      <c r="AO2238" s="4"/>
      <c r="AP2238" s="4"/>
      <c r="AQ2238" s="4"/>
      <c r="AR2238" s="4"/>
      <c r="AS2238" s="4"/>
      <c r="AT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K2238" s="4"/>
    </row>
    <row r="2239" spans="1:63" x14ac:dyDescent="0.3">
      <c r="A2239" s="103"/>
      <c r="B2239" s="103"/>
      <c r="C2239" s="103"/>
      <c r="D2239" s="208"/>
      <c r="F2239" s="178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U2239" s="4"/>
      <c r="V2239" s="4"/>
      <c r="W2239" s="4"/>
      <c r="X2239" s="4"/>
      <c r="Y2239" s="4"/>
      <c r="Z2239" s="4"/>
      <c r="AA2239" s="4"/>
      <c r="AB2239" s="4"/>
      <c r="AD2239" s="4"/>
      <c r="AE2239" s="4"/>
      <c r="AF2239" s="4"/>
      <c r="AH2239" s="4"/>
      <c r="AJ2239" s="4"/>
      <c r="AK2239" s="4"/>
      <c r="AL2239" s="4"/>
      <c r="AN2239" s="4"/>
      <c r="AO2239" s="4"/>
      <c r="AP2239" s="4"/>
      <c r="AQ2239" s="4"/>
      <c r="AR2239" s="4"/>
      <c r="AS2239" s="4"/>
      <c r="AT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K2239" s="4"/>
    </row>
    <row r="2240" spans="1:63" x14ac:dyDescent="0.3">
      <c r="A2240" s="103"/>
      <c r="B2240" s="103"/>
      <c r="C2240" s="103"/>
      <c r="D2240" s="208"/>
      <c r="F2240" s="178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U2240" s="4"/>
      <c r="V2240" s="4"/>
      <c r="W2240" s="4"/>
      <c r="X2240" s="4"/>
      <c r="Y2240" s="4"/>
      <c r="Z2240" s="4"/>
      <c r="AA2240" s="4"/>
      <c r="AB2240" s="4"/>
      <c r="AD2240" s="4"/>
      <c r="AE2240" s="4"/>
      <c r="AF2240" s="4"/>
      <c r="AH2240" s="4"/>
      <c r="AJ2240" s="4"/>
      <c r="AK2240" s="4"/>
      <c r="AL2240" s="4"/>
      <c r="AN2240" s="4"/>
      <c r="AO2240" s="4"/>
      <c r="AP2240" s="4"/>
      <c r="AQ2240" s="4"/>
      <c r="AR2240" s="4"/>
      <c r="AS2240" s="4"/>
      <c r="AT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K2240" s="4"/>
    </row>
    <row r="2241" spans="1:63" x14ac:dyDescent="0.3">
      <c r="A2241" s="103"/>
      <c r="B2241" s="103"/>
      <c r="C2241" s="103"/>
      <c r="D2241" s="208"/>
      <c r="F2241" s="178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U2241" s="4"/>
      <c r="V2241" s="4"/>
      <c r="W2241" s="4"/>
      <c r="X2241" s="4"/>
      <c r="Y2241" s="4"/>
      <c r="Z2241" s="4"/>
      <c r="AA2241" s="4"/>
      <c r="AB2241" s="4"/>
      <c r="AD2241" s="4"/>
      <c r="AE2241" s="4"/>
      <c r="AF2241" s="4"/>
      <c r="AH2241" s="4"/>
      <c r="AJ2241" s="4"/>
      <c r="AK2241" s="4"/>
      <c r="AL2241" s="4"/>
      <c r="AN2241" s="4"/>
      <c r="AO2241" s="4"/>
      <c r="AP2241" s="4"/>
      <c r="AQ2241" s="4"/>
      <c r="AR2241" s="4"/>
      <c r="AS2241" s="4"/>
      <c r="AT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K2241" s="4"/>
    </row>
    <row r="2242" spans="1:63" x14ac:dyDescent="0.3">
      <c r="A2242" s="103"/>
      <c r="B2242" s="103"/>
      <c r="C2242" s="103"/>
      <c r="D2242" s="208"/>
      <c r="F2242" s="178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U2242" s="4"/>
      <c r="V2242" s="4"/>
      <c r="W2242" s="4"/>
      <c r="X2242" s="4"/>
      <c r="Y2242" s="4"/>
      <c r="Z2242" s="4"/>
      <c r="AA2242" s="4"/>
      <c r="AB2242" s="4"/>
      <c r="AD2242" s="4"/>
      <c r="AE2242" s="4"/>
      <c r="AF2242" s="4"/>
      <c r="AH2242" s="4"/>
      <c r="AJ2242" s="4"/>
      <c r="AK2242" s="4"/>
      <c r="AL2242" s="4"/>
      <c r="AN2242" s="4"/>
      <c r="AO2242" s="4"/>
      <c r="AP2242" s="4"/>
      <c r="AQ2242" s="4"/>
      <c r="AR2242" s="4"/>
      <c r="AS2242" s="4"/>
      <c r="AT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K2242" s="4"/>
    </row>
    <row r="2243" spans="1:63" x14ac:dyDescent="0.3">
      <c r="A2243" s="103"/>
      <c r="B2243" s="103"/>
      <c r="C2243" s="103"/>
      <c r="D2243" s="208"/>
      <c r="F2243" s="178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U2243" s="4"/>
      <c r="V2243" s="4"/>
      <c r="W2243" s="4"/>
      <c r="X2243" s="4"/>
      <c r="Y2243" s="4"/>
      <c r="Z2243" s="4"/>
      <c r="AA2243" s="4"/>
      <c r="AB2243" s="4"/>
      <c r="AD2243" s="4"/>
      <c r="AE2243" s="4"/>
      <c r="AF2243" s="4"/>
      <c r="AH2243" s="4"/>
      <c r="AJ2243" s="4"/>
      <c r="AK2243" s="4"/>
      <c r="AL2243" s="4"/>
      <c r="AN2243" s="4"/>
      <c r="AO2243" s="4"/>
      <c r="AP2243" s="4"/>
      <c r="AQ2243" s="4"/>
      <c r="AR2243" s="4"/>
      <c r="AS2243" s="4"/>
      <c r="AT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K2243" s="4"/>
    </row>
    <row r="2244" spans="1:63" x14ac:dyDescent="0.3">
      <c r="A2244" s="103"/>
      <c r="B2244" s="103"/>
      <c r="C2244" s="103"/>
      <c r="D2244" s="208"/>
      <c r="F2244" s="178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U2244" s="4"/>
      <c r="V2244" s="4"/>
      <c r="W2244" s="4"/>
      <c r="X2244" s="4"/>
      <c r="Y2244" s="4"/>
      <c r="Z2244" s="4"/>
      <c r="AA2244" s="4"/>
      <c r="AB2244" s="4"/>
      <c r="AD2244" s="4"/>
      <c r="AE2244" s="4"/>
      <c r="AF2244" s="4"/>
      <c r="AH2244" s="4"/>
      <c r="AJ2244" s="4"/>
      <c r="AK2244" s="4"/>
      <c r="AL2244" s="4"/>
      <c r="AN2244" s="4"/>
      <c r="AO2244" s="4"/>
      <c r="AP2244" s="4"/>
      <c r="AQ2244" s="4"/>
      <c r="AR2244" s="4"/>
      <c r="AS2244" s="4"/>
      <c r="AT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K2244" s="4"/>
    </row>
    <row r="2245" spans="1:63" x14ac:dyDescent="0.3">
      <c r="A2245" s="103"/>
      <c r="B2245" s="103"/>
      <c r="C2245" s="103"/>
      <c r="D2245" s="208"/>
      <c r="F2245" s="178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U2245" s="4"/>
      <c r="V2245" s="4"/>
      <c r="W2245" s="4"/>
      <c r="X2245" s="4"/>
      <c r="Y2245" s="4"/>
      <c r="Z2245" s="4"/>
      <c r="AA2245" s="4"/>
      <c r="AB2245" s="4"/>
      <c r="AD2245" s="4"/>
      <c r="AE2245" s="4"/>
      <c r="AF2245" s="4"/>
      <c r="AH2245" s="4"/>
      <c r="AJ2245" s="4"/>
      <c r="AK2245" s="4"/>
      <c r="AL2245" s="4"/>
      <c r="AN2245" s="4"/>
      <c r="AO2245" s="4"/>
      <c r="AP2245" s="4"/>
      <c r="AQ2245" s="4"/>
      <c r="AR2245" s="4"/>
      <c r="AS2245" s="4"/>
      <c r="AT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K2245" s="4"/>
    </row>
    <row r="2246" spans="1:63" x14ac:dyDescent="0.3">
      <c r="A2246" s="103"/>
      <c r="B2246" s="103"/>
      <c r="C2246" s="103"/>
      <c r="D2246" s="208"/>
      <c r="F2246" s="178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U2246" s="4"/>
      <c r="V2246" s="4"/>
      <c r="W2246" s="4"/>
      <c r="X2246" s="4"/>
      <c r="Y2246" s="4"/>
      <c r="Z2246" s="4"/>
      <c r="AA2246" s="4"/>
      <c r="AB2246" s="4"/>
      <c r="AD2246" s="4"/>
      <c r="AE2246" s="4"/>
      <c r="AF2246" s="4"/>
      <c r="AH2246" s="4"/>
      <c r="AJ2246" s="4"/>
      <c r="AK2246" s="4"/>
      <c r="AL2246" s="4"/>
      <c r="AN2246" s="4"/>
      <c r="AO2246" s="4"/>
      <c r="AP2246" s="4"/>
      <c r="AQ2246" s="4"/>
      <c r="AR2246" s="4"/>
      <c r="AS2246" s="4"/>
      <c r="AT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K2246" s="4"/>
    </row>
    <row r="2247" spans="1:63" x14ac:dyDescent="0.3">
      <c r="A2247" s="103"/>
      <c r="B2247" s="103"/>
      <c r="C2247" s="103"/>
      <c r="D2247" s="208"/>
      <c r="F2247" s="178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U2247" s="4"/>
      <c r="V2247" s="4"/>
      <c r="W2247" s="4"/>
      <c r="X2247" s="4"/>
      <c r="Y2247" s="4"/>
      <c r="Z2247" s="4"/>
      <c r="AA2247" s="4"/>
      <c r="AB2247" s="4"/>
      <c r="AD2247" s="4"/>
      <c r="AE2247" s="4"/>
      <c r="AF2247" s="4"/>
      <c r="AH2247" s="4"/>
      <c r="AJ2247" s="4"/>
      <c r="AK2247" s="4"/>
      <c r="AL2247" s="4"/>
      <c r="AN2247" s="4"/>
      <c r="AO2247" s="4"/>
      <c r="AP2247" s="4"/>
      <c r="AQ2247" s="4"/>
      <c r="AR2247" s="4"/>
      <c r="AS2247" s="4"/>
      <c r="AT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K2247" s="4"/>
    </row>
    <row r="2248" spans="1:63" x14ac:dyDescent="0.3">
      <c r="A2248" s="103"/>
      <c r="B2248" s="103"/>
      <c r="C2248" s="103"/>
      <c r="D2248" s="208"/>
      <c r="F2248" s="178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U2248" s="4"/>
      <c r="V2248" s="4"/>
      <c r="W2248" s="4"/>
      <c r="X2248" s="4"/>
      <c r="Y2248" s="4"/>
      <c r="Z2248" s="4"/>
      <c r="AA2248" s="4"/>
      <c r="AB2248" s="4"/>
      <c r="AD2248" s="4"/>
      <c r="AE2248" s="4"/>
      <c r="AF2248" s="4"/>
      <c r="AH2248" s="4"/>
      <c r="AJ2248" s="4"/>
      <c r="AK2248" s="4"/>
      <c r="AL2248" s="4"/>
      <c r="AN2248" s="4"/>
      <c r="AO2248" s="4"/>
      <c r="AP2248" s="4"/>
      <c r="AQ2248" s="4"/>
      <c r="AR2248" s="4"/>
      <c r="AS2248" s="4"/>
      <c r="AT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K2248" s="4"/>
    </row>
    <row r="2249" spans="1:63" x14ac:dyDescent="0.3">
      <c r="A2249" s="103"/>
      <c r="B2249" s="103"/>
      <c r="C2249" s="103"/>
      <c r="D2249" s="208"/>
      <c r="F2249" s="178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U2249" s="4"/>
      <c r="V2249" s="4"/>
      <c r="W2249" s="4"/>
      <c r="X2249" s="4"/>
      <c r="Y2249" s="4"/>
      <c r="Z2249" s="4"/>
      <c r="AA2249" s="4"/>
      <c r="AB2249" s="4"/>
      <c r="AD2249" s="4"/>
      <c r="AE2249" s="4"/>
      <c r="AF2249" s="4"/>
      <c r="AH2249" s="4"/>
      <c r="AJ2249" s="4"/>
      <c r="AK2249" s="4"/>
      <c r="AL2249" s="4"/>
      <c r="AN2249" s="4"/>
      <c r="AO2249" s="4"/>
      <c r="AP2249" s="4"/>
      <c r="AQ2249" s="4"/>
      <c r="AR2249" s="4"/>
      <c r="AS2249" s="4"/>
      <c r="AT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K2249" s="4"/>
    </row>
    <row r="2250" spans="1:63" x14ac:dyDescent="0.3">
      <c r="A2250" s="103"/>
      <c r="B2250" s="103"/>
      <c r="C2250" s="103"/>
      <c r="D2250" s="208"/>
      <c r="F2250" s="178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U2250" s="4"/>
      <c r="V2250" s="4"/>
      <c r="W2250" s="4"/>
      <c r="X2250" s="4"/>
      <c r="Y2250" s="4"/>
      <c r="Z2250" s="4"/>
      <c r="AA2250" s="4"/>
      <c r="AB2250" s="4"/>
      <c r="AD2250" s="4"/>
      <c r="AE2250" s="4"/>
      <c r="AF2250" s="4"/>
      <c r="AH2250" s="4"/>
      <c r="AJ2250" s="4"/>
      <c r="AK2250" s="4"/>
      <c r="AL2250" s="4"/>
      <c r="AN2250" s="4"/>
      <c r="AO2250" s="4"/>
      <c r="AP2250" s="4"/>
      <c r="AQ2250" s="4"/>
      <c r="AR2250" s="4"/>
      <c r="AS2250" s="4"/>
      <c r="AT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K2250" s="4"/>
    </row>
    <row r="2251" spans="1:63" x14ac:dyDescent="0.3">
      <c r="A2251" s="103"/>
      <c r="B2251" s="103"/>
      <c r="C2251" s="103"/>
      <c r="D2251" s="208"/>
      <c r="F2251" s="178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U2251" s="4"/>
      <c r="V2251" s="4"/>
      <c r="W2251" s="4"/>
      <c r="X2251" s="4"/>
      <c r="Y2251" s="4"/>
      <c r="Z2251" s="4"/>
      <c r="AA2251" s="4"/>
      <c r="AB2251" s="4"/>
      <c r="AD2251" s="4"/>
      <c r="AE2251" s="4"/>
      <c r="AF2251" s="4"/>
      <c r="AH2251" s="4"/>
      <c r="AJ2251" s="4"/>
      <c r="AK2251" s="4"/>
      <c r="AL2251" s="4"/>
      <c r="AN2251" s="4"/>
      <c r="AO2251" s="4"/>
      <c r="AP2251" s="4"/>
      <c r="AQ2251" s="4"/>
      <c r="AR2251" s="4"/>
      <c r="AS2251" s="4"/>
      <c r="AT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K2251" s="4"/>
    </row>
    <row r="2252" spans="1:63" x14ac:dyDescent="0.3">
      <c r="A2252" s="103"/>
      <c r="B2252" s="103"/>
      <c r="C2252" s="103"/>
      <c r="D2252" s="208"/>
      <c r="F2252" s="178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U2252" s="4"/>
      <c r="V2252" s="4"/>
      <c r="W2252" s="4"/>
      <c r="X2252" s="4"/>
      <c r="Y2252" s="4"/>
      <c r="Z2252" s="4"/>
      <c r="AA2252" s="4"/>
      <c r="AB2252" s="4"/>
      <c r="AD2252" s="4"/>
      <c r="AE2252" s="4"/>
      <c r="AF2252" s="4"/>
      <c r="AH2252" s="4"/>
      <c r="AJ2252" s="4"/>
      <c r="AK2252" s="4"/>
      <c r="AL2252" s="4"/>
      <c r="AN2252" s="4"/>
      <c r="AO2252" s="4"/>
      <c r="AP2252" s="4"/>
      <c r="AQ2252" s="4"/>
      <c r="AR2252" s="4"/>
      <c r="AS2252" s="4"/>
      <c r="AT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K2252" s="4"/>
    </row>
    <row r="2253" spans="1:63" x14ac:dyDescent="0.3">
      <c r="A2253" s="103"/>
      <c r="B2253" s="103"/>
      <c r="C2253" s="103"/>
      <c r="D2253" s="208"/>
      <c r="F2253" s="178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U2253" s="4"/>
      <c r="V2253" s="4"/>
      <c r="W2253" s="4"/>
      <c r="X2253" s="4"/>
      <c r="Y2253" s="4"/>
      <c r="Z2253" s="4"/>
      <c r="AA2253" s="4"/>
      <c r="AB2253" s="4"/>
      <c r="AD2253" s="4"/>
      <c r="AE2253" s="4"/>
      <c r="AF2253" s="4"/>
      <c r="AH2253" s="4"/>
      <c r="AJ2253" s="4"/>
      <c r="AK2253" s="4"/>
      <c r="AL2253" s="4"/>
      <c r="AN2253" s="4"/>
      <c r="AO2253" s="4"/>
      <c r="AP2253" s="4"/>
      <c r="AQ2253" s="4"/>
      <c r="AR2253" s="4"/>
      <c r="AS2253" s="4"/>
      <c r="AT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K2253" s="4"/>
    </row>
    <row r="2254" spans="1:63" x14ac:dyDescent="0.3">
      <c r="A2254" s="103"/>
      <c r="B2254" s="103"/>
      <c r="C2254" s="103"/>
      <c r="D2254" s="208"/>
      <c r="F2254" s="178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U2254" s="4"/>
      <c r="V2254" s="4"/>
      <c r="W2254" s="4"/>
      <c r="X2254" s="4"/>
      <c r="Y2254" s="4"/>
      <c r="Z2254" s="4"/>
      <c r="AA2254" s="4"/>
      <c r="AB2254" s="4"/>
      <c r="AD2254" s="4"/>
      <c r="AE2254" s="4"/>
      <c r="AF2254" s="4"/>
      <c r="AH2254" s="4"/>
      <c r="AJ2254" s="4"/>
      <c r="AK2254" s="4"/>
      <c r="AL2254" s="4"/>
      <c r="AN2254" s="4"/>
      <c r="AO2254" s="4"/>
      <c r="AP2254" s="4"/>
      <c r="AQ2254" s="4"/>
      <c r="AR2254" s="4"/>
      <c r="AS2254" s="4"/>
      <c r="AT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K2254" s="4"/>
    </row>
    <row r="2255" spans="1:63" x14ac:dyDescent="0.3">
      <c r="A2255" s="103"/>
      <c r="B2255" s="103"/>
      <c r="C2255" s="103"/>
      <c r="D2255" s="208"/>
      <c r="F2255" s="178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U2255" s="4"/>
      <c r="V2255" s="4"/>
      <c r="W2255" s="4"/>
      <c r="X2255" s="4"/>
      <c r="Y2255" s="4"/>
      <c r="Z2255" s="4"/>
      <c r="AA2255" s="4"/>
      <c r="AB2255" s="4"/>
      <c r="AD2255" s="4"/>
      <c r="AE2255" s="4"/>
      <c r="AF2255" s="4"/>
      <c r="AH2255" s="4"/>
      <c r="AJ2255" s="4"/>
      <c r="AK2255" s="4"/>
      <c r="AL2255" s="4"/>
      <c r="AN2255" s="4"/>
      <c r="AO2255" s="4"/>
      <c r="AP2255" s="4"/>
      <c r="AQ2255" s="4"/>
      <c r="AR2255" s="4"/>
      <c r="AS2255" s="4"/>
      <c r="AT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K2255" s="4"/>
    </row>
    <row r="2256" spans="1:63" x14ac:dyDescent="0.3">
      <c r="A2256" s="103"/>
      <c r="B2256" s="103"/>
      <c r="C2256" s="103"/>
      <c r="D2256" s="208"/>
      <c r="F2256" s="178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U2256" s="4"/>
      <c r="V2256" s="4"/>
      <c r="W2256" s="4"/>
      <c r="X2256" s="4"/>
      <c r="Y2256" s="4"/>
      <c r="Z2256" s="4"/>
      <c r="AA2256" s="4"/>
      <c r="AB2256" s="4"/>
      <c r="AD2256" s="4"/>
      <c r="AE2256" s="4"/>
      <c r="AF2256" s="4"/>
      <c r="AH2256" s="4"/>
      <c r="AJ2256" s="4"/>
      <c r="AK2256" s="4"/>
      <c r="AL2256" s="4"/>
      <c r="AN2256" s="4"/>
      <c r="AO2256" s="4"/>
      <c r="AP2256" s="4"/>
      <c r="AQ2256" s="4"/>
      <c r="AR2256" s="4"/>
      <c r="AS2256" s="4"/>
      <c r="AT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K2256" s="4"/>
    </row>
    <row r="2257" spans="1:63" x14ac:dyDescent="0.3">
      <c r="A2257" s="103"/>
      <c r="B2257" s="103"/>
      <c r="C2257" s="103"/>
      <c r="D2257" s="208"/>
      <c r="F2257" s="178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U2257" s="4"/>
      <c r="V2257" s="4"/>
      <c r="W2257" s="4"/>
      <c r="X2257" s="4"/>
      <c r="Y2257" s="4"/>
      <c r="Z2257" s="4"/>
      <c r="AA2257" s="4"/>
      <c r="AB2257" s="4"/>
      <c r="AD2257" s="4"/>
      <c r="AE2257" s="4"/>
      <c r="AF2257" s="4"/>
      <c r="AH2257" s="4"/>
      <c r="AJ2257" s="4"/>
      <c r="AK2257" s="4"/>
      <c r="AL2257" s="4"/>
      <c r="AN2257" s="4"/>
      <c r="AO2257" s="4"/>
      <c r="AP2257" s="4"/>
      <c r="AQ2257" s="4"/>
      <c r="AR2257" s="4"/>
      <c r="AS2257" s="4"/>
      <c r="AT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K2257" s="4"/>
    </row>
    <row r="2258" spans="1:63" x14ac:dyDescent="0.3">
      <c r="A2258" s="103"/>
      <c r="B2258" s="103"/>
      <c r="C2258" s="103"/>
      <c r="D2258" s="208"/>
      <c r="F2258" s="178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U2258" s="4"/>
      <c r="V2258" s="4"/>
      <c r="W2258" s="4"/>
      <c r="X2258" s="4"/>
      <c r="Y2258" s="4"/>
      <c r="Z2258" s="4"/>
      <c r="AA2258" s="4"/>
      <c r="AB2258" s="4"/>
      <c r="AD2258" s="4"/>
      <c r="AE2258" s="4"/>
      <c r="AF2258" s="4"/>
      <c r="AH2258" s="4"/>
      <c r="AJ2258" s="4"/>
      <c r="AK2258" s="4"/>
      <c r="AL2258" s="4"/>
      <c r="AN2258" s="4"/>
      <c r="AO2258" s="4"/>
      <c r="AP2258" s="4"/>
      <c r="AQ2258" s="4"/>
      <c r="AR2258" s="4"/>
      <c r="AS2258" s="4"/>
      <c r="AT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K2258" s="4"/>
    </row>
    <row r="2259" spans="1:63" x14ac:dyDescent="0.3">
      <c r="A2259" s="103"/>
      <c r="B2259" s="103"/>
      <c r="C2259" s="103"/>
      <c r="D2259" s="208"/>
      <c r="F2259" s="178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U2259" s="4"/>
      <c r="V2259" s="4"/>
      <c r="W2259" s="4"/>
      <c r="X2259" s="4"/>
      <c r="Y2259" s="4"/>
      <c r="Z2259" s="4"/>
      <c r="AA2259" s="4"/>
      <c r="AB2259" s="4"/>
      <c r="AD2259" s="4"/>
      <c r="AE2259" s="4"/>
      <c r="AF2259" s="4"/>
      <c r="AH2259" s="4"/>
      <c r="AJ2259" s="4"/>
      <c r="AK2259" s="4"/>
      <c r="AL2259" s="4"/>
      <c r="AN2259" s="4"/>
      <c r="AO2259" s="4"/>
      <c r="AP2259" s="4"/>
      <c r="AQ2259" s="4"/>
      <c r="AR2259" s="4"/>
      <c r="AS2259" s="4"/>
      <c r="AT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K2259" s="4"/>
    </row>
    <row r="2260" spans="1:63" x14ac:dyDescent="0.3">
      <c r="A2260" s="103"/>
      <c r="B2260" s="103"/>
      <c r="C2260" s="103"/>
      <c r="D2260" s="208"/>
      <c r="F2260" s="178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U2260" s="4"/>
      <c r="V2260" s="4"/>
      <c r="W2260" s="4"/>
      <c r="X2260" s="4"/>
      <c r="Y2260" s="4"/>
      <c r="Z2260" s="4"/>
      <c r="AA2260" s="4"/>
      <c r="AB2260" s="4"/>
      <c r="AD2260" s="4"/>
      <c r="AE2260" s="4"/>
      <c r="AF2260" s="4"/>
      <c r="AH2260" s="4"/>
      <c r="AJ2260" s="4"/>
      <c r="AK2260" s="4"/>
      <c r="AL2260" s="4"/>
      <c r="AN2260" s="4"/>
      <c r="AO2260" s="4"/>
      <c r="AP2260" s="4"/>
      <c r="AQ2260" s="4"/>
      <c r="AR2260" s="4"/>
      <c r="AS2260" s="4"/>
      <c r="AT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K2260" s="4"/>
    </row>
    <row r="2261" spans="1:63" x14ac:dyDescent="0.3">
      <c r="A2261" s="103"/>
      <c r="B2261" s="103"/>
      <c r="C2261" s="103"/>
      <c r="D2261" s="208"/>
      <c r="F2261" s="178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U2261" s="4"/>
      <c r="V2261" s="4"/>
      <c r="W2261" s="4"/>
      <c r="X2261" s="4"/>
      <c r="Y2261" s="4"/>
      <c r="Z2261" s="4"/>
      <c r="AA2261" s="4"/>
      <c r="AB2261" s="4"/>
      <c r="AD2261" s="4"/>
      <c r="AE2261" s="4"/>
      <c r="AF2261" s="4"/>
      <c r="AH2261" s="4"/>
      <c r="AJ2261" s="4"/>
      <c r="AK2261" s="4"/>
      <c r="AL2261" s="4"/>
      <c r="AN2261" s="4"/>
      <c r="AO2261" s="4"/>
      <c r="AP2261" s="4"/>
      <c r="AQ2261" s="4"/>
      <c r="AR2261" s="4"/>
      <c r="AS2261" s="4"/>
      <c r="AT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K2261" s="4"/>
    </row>
    <row r="2262" spans="1:63" x14ac:dyDescent="0.3">
      <c r="A2262" s="103"/>
      <c r="B2262" s="103"/>
      <c r="C2262" s="103"/>
      <c r="D2262" s="208"/>
      <c r="F2262" s="178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U2262" s="4"/>
      <c r="V2262" s="4"/>
      <c r="W2262" s="4"/>
      <c r="X2262" s="4"/>
      <c r="Y2262" s="4"/>
      <c r="Z2262" s="4"/>
      <c r="AA2262" s="4"/>
      <c r="AB2262" s="4"/>
      <c r="AD2262" s="4"/>
      <c r="AE2262" s="4"/>
      <c r="AF2262" s="4"/>
      <c r="AH2262" s="4"/>
      <c r="AJ2262" s="4"/>
      <c r="AK2262" s="4"/>
      <c r="AL2262" s="4"/>
      <c r="AN2262" s="4"/>
      <c r="AO2262" s="4"/>
      <c r="AP2262" s="4"/>
      <c r="AQ2262" s="4"/>
      <c r="AR2262" s="4"/>
      <c r="AS2262" s="4"/>
      <c r="AT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K2262" s="4"/>
    </row>
    <row r="2263" spans="1:63" x14ac:dyDescent="0.3">
      <c r="A2263" s="103"/>
      <c r="B2263" s="103"/>
      <c r="C2263" s="103"/>
      <c r="D2263" s="208"/>
      <c r="F2263" s="178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U2263" s="4"/>
      <c r="V2263" s="4"/>
      <c r="W2263" s="4"/>
      <c r="X2263" s="4"/>
      <c r="Y2263" s="4"/>
      <c r="Z2263" s="4"/>
      <c r="AA2263" s="4"/>
      <c r="AB2263" s="4"/>
      <c r="AD2263" s="4"/>
      <c r="AE2263" s="4"/>
      <c r="AF2263" s="4"/>
      <c r="AH2263" s="4"/>
      <c r="AJ2263" s="4"/>
      <c r="AK2263" s="4"/>
      <c r="AL2263" s="4"/>
      <c r="AN2263" s="4"/>
      <c r="AO2263" s="4"/>
      <c r="AP2263" s="4"/>
      <c r="AQ2263" s="4"/>
      <c r="AR2263" s="4"/>
      <c r="AS2263" s="4"/>
      <c r="AT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K2263" s="4"/>
    </row>
    <row r="2264" spans="1:63" x14ac:dyDescent="0.3">
      <c r="A2264" s="103"/>
      <c r="B2264" s="103"/>
      <c r="C2264" s="103"/>
      <c r="D2264" s="208"/>
      <c r="F2264" s="178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U2264" s="4"/>
      <c r="V2264" s="4"/>
      <c r="W2264" s="4"/>
      <c r="X2264" s="4"/>
      <c r="Y2264" s="4"/>
      <c r="Z2264" s="4"/>
      <c r="AA2264" s="4"/>
      <c r="AB2264" s="4"/>
      <c r="AD2264" s="4"/>
      <c r="AE2264" s="4"/>
      <c r="AF2264" s="4"/>
      <c r="AH2264" s="4"/>
      <c r="AJ2264" s="4"/>
      <c r="AK2264" s="4"/>
      <c r="AL2264" s="4"/>
      <c r="AN2264" s="4"/>
      <c r="AO2264" s="4"/>
      <c r="AP2264" s="4"/>
      <c r="AQ2264" s="4"/>
      <c r="AR2264" s="4"/>
      <c r="AS2264" s="4"/>
      <c r="AT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K2264" s="4"/>
    </row>
    <row r="2265" spans="1:63" x14ac:dyDescent="0.3">
      <c r="A2265" s="103"/>
      <c r="B2265" s="103"/>
      <c r="C2265" s="103"/>
      <c r="D2265" s="208"/>
      <c r="F2265" s="178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U2265" s="4"/>
      <c r="V2265" s="4"/>
      <c r="W2265" s="4"/>
      <c r="X2265" s="4"/>
      <c r="Y2265" s="4"/>
      <c r="Z2265" s="4"/>
      <c r="AA2265" s="4"/>
      <c r="AB2265" s="4"/>
      <c r="AD2265" s="4"/>
      <c r="AE2265" s="4"/>
      <c r="AF2265" s="4"/>
      <c r="AH2265" s="4"/>
      <c r="AJ2265" s="4"/>
      <c r="AK2265" s="4"/>
      <c r="AL2265" s="4"/>
      <c r="AN2265" s="4"/>
      <c r="AO2265" s="4"/>
      <c r="AP2265" s="4"/>
      <c r="AQ2265" s="4"/>
      <c r="AR2265" s="4"/>
      <c r="AS2265" s="4"/>
      <c r="AT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K2265" s="4"/>
    </row>
    <row r="2266" spans="1:63" x14ac:dyDescent="0.3">
      <c r="A2266" s="103"/>
      <c r="B2266" s="103"/>
      <c r="C2266" s="103"/>
      <c r="D2266" s="208"/>
      <c r="F2266" s="178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U2266" s="4"/>
      <c r="V2266" s="4"/>
      <c r="W2266" s="4"/>
      <c r="X2266" s="4"/>
      <c r="Y2266" s="4"/>
      <c r="Z2266" s="4"/>
      <c r="AA2266" s="4"/>
      <c r="AB2266" s="4"/>
      <c r="AD2266" s="4"/>
      <c r="AE2266" s="4"/>
      <c r="AF2266" s="4"/>
      <c r="AH2266" s="4"/>
      <c r="AJ2266" s="4"/>
      <c r="AK2266" s="4"/>
      <c r="AL2266" s="4"/>
      <c r="AN2266" s="4"/>
      <c r="AO2266" s="4"/>
      <c r="AP2266" s="4"/>
      <c r="AQ2266" s="4"/>
      <c r="AR2266" s="4"/>
      <c r="AS2266" s="4"/>
      <c r="AT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K2266" s="4"/>
    </row>
    <row r="2267" spans="1:63" x14ac:dyDescent="0.3">
      <c r="A2267" s="103"/>
      <c r="B2267" s="103"/>
      <c r="C2267" s="103"/>
      <c r="D2267" s="208"/>
      <c r="F2267" s="178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U2267" s="4"/>
      <c r="V2267" s="4"/>
      <c r="W2267" s="4"/>
      <c r="X2267" s="4"/>
      <c r="Y2267" s="4"/>
      <c r="Z2267" s="4"/>
      <c r="AA2267" s="4"/>
      <c r="AB2267" s="4"/>
      <c r="AD2267" s="4"/>
      <c r="AE2267" s="4"/>
      <c r="AF2267" s="4"/>
      <c r="AH2267" s="4"/>
      <c r="AJ2267" s="4"/>
      <c r="AK2267" s="4"/>
      <c r="AL2267" s="4"/>
      <c r="AN2267" s="4"/>
      <c r="AO2267" s="4"/>
      <c r="AP2267" s="4"/>
      <c r="AQ2267" s="4"/>
      <c r="AR2267" s="4"/>
      <c r="AS2267" s="4"/>
      <c r="AT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K2267" s="4"/>
    </row>
    <row r="2268" spans="1:63" x14ac:dyDescent="0.3">
      <c r="A2268" s="103"/>
      <c r="B2268" s="103"/>
      <c r="C2268" s="103"/>
      <c r="D2268" s="208"/>
      <c r="F2268" s="178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U2268" s="4"/>
      <c r="V2268" s="4"/>
      <c r="W2268" s="4"/>
      <c r="X2268" s="4"/>
      <c r="Y2268" s="4"/>
      <c r="Z2268" s="4"/>
      <c r="AA2268" s="4"/>
      <c r="AB2268" s="4"/>
      <c r="AD2268" s="4"/>
      <c r="AE2268" s="4"/>
      <c r="AF2268" s="4"/>
      <c r="AH2268" s="4"/>
      <c r="AJ2268" s="4"/>
      <c r="AK2268" s="4"/>
      <c r="AL2268" s="4"/>
      <c r="AN2268" s="4"/>
      <c r="AO2268" s="4"/>
      <c r="AP2268" s="4"/>
      <c r="AQ2268" s="4"/>
      <c r="AR2268" s="4"/>
      <c r="AS2268" s="4"/>
      <c r="AT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K2268" s="4"/>
    </row>
    <row r="2269" spans="1:63" x14ac:dyDescent="0.3">
      <c r="A2269" s="103"/>
      <c r="B2269" s="103"/>
      <c r="C2269" s="103"/>
      <c r="D2269" s="208"/>
      <c r="F2269" s="178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U2269" s="4"/>
      <c r="V2269" s="4"/>
      <c r="W2269" s="4"/>
      <c r="X2269" s="4"/>
      <c r="Y2269" s="4"/>
      <c r="Z2269" s="4"/>
      <c r="AA2269" s="4"/>
      <c r="AB2269" s="4"/>
      <c r="AD2269" s="4"/>
      <c r="AE2269" s="4"/>
      <c r="AF2269" s="4"/>
      <c r="AH2269" s="4"/>
      <c r="AJ2269" s="4"/>
      <c r="AK2269" s="4"/>
      <c r="AL2269" s="4"/>
      <c r="AN2269" s="4"/>
      <c r="AO2269" s="4"/>
      <c r="AP2269" s="4"/>
      <c r="AQ2269" s="4"/>
      <c r="AR2269" s="4"/>
      <c r="AS2269" s="4"/>
      <c r="AT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K2269" s="4"/>
    </row>
    <row r="2270" spans="1:63" x14ac:dyDescent="0.3">
      <c r="A2270" s="103"/>
      <c r="B2270" s="103"/>
      <c r="C2270" s="103"/>
      <c r="D2270" s="208"/>
      <c r="F2270" s="178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U2270" s="4"/>
      <c r="V2270" s="4"/>
      <c r="W2270" s="4"/>
      <c r="X2270" s="4"/>
      <c r="Y2270" s="4"/>
      <c r="Z2270" s="4"/>
      <c r="AA2270" s="4"/>
      <c r="AB2270" s="4"/>
      <c r="AD2270" s="4"/>
      <c r="AE2270" s="4"/>
      <c r="AF2270" s="4"/>
      <c r="AH2270" s="4"/>
      <c r="AJ2270" s="4"/>
      <c r="AK2270" s="4"/>
      <c r="AL2270" s="4"/>
      <c r="AN2270" s="4"/>
      <c r="AO2270" s="4"/>
      <c r="AP2270" s="4"/>
      <c r="AQ2270" s="4"/>
      <c r="AR2270" s="4"/>
      <c r="AS2270" s="4"/>
      <c r="AT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K2270" s="4"/>
    </row>
    <row r="2271" spans="1:63" x14ac:dyDescent="0.3">
      <c r="A2271" s="103"/>
      <c r="B2271" s="103"/>
      <c r="C2271" s="103"/>
      <c r="D2271" s="208"/>
      <c r="F2271" s="178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U2271" s="4"/>
      <c r="V2271" s="4"/>
      <c r="W2271" s="4"/>
      <c r="X2271" s="4"/>
      <c r="Y2271" s="4"/>
      <c r="Z2271" s="4"/>
      <c r="AA2271" s="4"/>
      <c r="AB2271" s="4"/>
      <c r="AD2271" s="4"/>
      <c r="AE2271" s="4"/>
      <c r="AF2271" s="4"/>
      <c r="AH2271" s="4"/>
      <c r="AJ2271" s="4"/>
      <c r="AK2271" s="4"/>
      <c r="AL2271" s="4"/>
      <c r="AN2271" s="4"/>
      <c r="AO2271" s="4"/>
      <c r="AP2271" s="4"/>
      <c r="AQ2271" s="4"/>
      <c r="AR2271" s="4"/>
      <c r="AS2271" s="4"/>
      <c r="AT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K2271" s="4"/>
    </row>
    <row r="2272" spans="1:63" x14ac:dyDescent="0.3">
      <c r="A2272" s="103"/>
      <c r="B2272" s="103"/>
      <c r="C2272" s="103"/>
      <c r="D2272" s="208"/>
      <c r="F2272" s="178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U2272" s="4"/>
      <c r="V2272" s="4"/>
      <c r="W2272" s="4"/>
      <c r="X2272" s="4"/>
      <c r="Y2272" s="4"/>
      <c r="Z2272" s="4"/>
      <c r="AA2272" s="4"/>
      <c r="AB2272" s="4"/>
      <c r="AD2272" s="4"/>
      <c r="AE2272" s="4"/>
      <c r="AF2272" s="4"/>
      <c r="AH2272" s="4"/>
      <c r="AJ2272" s="4"/>
      <c r="AK2272" s="4"/>
      <c r="AL2272" s="4"/>
      <c r="AN2272" s="4"/>
      <c r="AO2272" s="4"/>
      <c r="AP2272" s="4"/>
      <c r="AQ2272" s="4"/>
      <c r="AR2272" s="4"/>
      <c r="AS2272" s="4"/>
      <c r="AT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K2272" s="4"/>
    </row>
    <row r="2273" spans="1:63" x14ac:dyDescent="0.3">
      <c r="A2273" s="103"/>
      <c r="B2273" s="103"/>
      <c r="C2273" s="103"/>
      <c r="D2273" s="208"/>
      <c r="F2273" s="178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U2273" s="4"/>
      <c r="V2273" s="4"/>
      <c r="W2273" s="4"/>
      <c r="X2273" s="4"/>
      <c r="Y2273" s="4"/>
      <c r="Z2273" s="4"/>
      <c r="AA2273" s="4"/>
      <c r="AB2273" s="4"/>
      <c r="AD2273" s="4"/>
      <c r="AE2273" s="4"/>
      <c r="AF2273" s="4"/>
      <c r="AH2273" s="4"/>
      <c r="AJ2273" s="4"/>
      <c r="AK2273" s="4"/>
      <c r="AL2273" s="4"/>
      <c r="AN2273" s="4"/>
      <c r="AO2273" s="4"/>
      <c r="AP2273" s="4"/>
      <c r="AQ2273" s="4"/>
      <c r="AR2273" s="4"/>
      <c r="AS2273" s="4"/>
      <c r="AT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K2273" s="4"/>
    </row>
    <row r="2274" spans="1:63" x14ac:dyDescent="0.3">
      <c r="A2274" s="103"/>
      <c r="B2274" s="103"/>
      <c r="C2274" s="103"/>
      <c r="D2274" s="208"/>
      <c r="F2274" s="178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U2274" s="4"/>
      <c r="V2274" s="4"/>
      <c r="W2274" s="4"/>
      <c r="X2274" s="4"/>
      <c r="Y2274" s="4"/>
      <c r="Z2274" s="4"/>
      <c r="AA2274" s="4"/>
      <c r="AB2274" s="4"/>
      <c r="AD2274" s="4"/>
      <c r="AE2274" s="4"/>
      <c r="AF2274" s="4"/>
      <c r="AH2274" s="4"/>
      <c r="AJ2274" s="4"/>
      <c r="AK2274" s="4"/>
      <c r="AL2274" s="4"/>
      <c r="AN2274" s="4"/>
      <c r="AO2274" s="4"/>
      <c r="AP2274" s="4"/>
      <c r="AQ2274" s="4"/>
      <c r="AR2274" s="4"/>
      <c r="AS2274" s="4"/>
      <c r="AT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K2274" s="4"/>
    </row>
    <row r="2275" spans="1:63" x14ac:dyDescent="0.3">
      <c r="A2275" s="103"/>
      <c r="B2275" s="103"/>
      <c r="C2275" s="103"/>
      <c r="D2275" s="208"/>
      <c r="F2275" s="178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U2275" s="4"/>
      <c r="V2275" s="4"/>
      <c r="W2275" s="4"/>
      <c r="X2275" s="4"/>
      <c r="Y2275" s="4"/>
      <c r="Z2275" s="4"/>
      <c r="AA2275" s="4"/>
      <c r="AB2275" s="4"/>
      <c r="AD2275" s="4"/>
      <c r="AE2275" s="4"/>
      <c r="AF2275" s="4"/>
      <c r="AH2275" s="4"/>
      <c r="AJ2275" s="4"/>
      <c r="AK2275" s="4"/>
      <c r="AL2275" s="4"/>
      <c r="AN2275" s="4"/>
      <c r="AO2275" s="4"/>
      <c r="AP2275" s="4"/>
      <c r="AQ2275" s="4"/>
      <c r="AR2275" s="4"/>
      <c r="AS2275" s="4"/>
      <c r="AT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K2275" s="4"/>
    </row>
    <row r="2276" spans="1:63" x14ac:dyDescent="0.3">
      <c r="A2276" s="103"/>
      <c r="B2276" s="103"/>
      <c r="C2276" s="103"/>
      <c r="D2276" s="208"/>
      <c r="F2276" s="178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U2276" s="4"/>
      <c r="V2276" s="4"/>
      <c r="W2276" s="4"/>
      <c r="X2276" s="4"/>
      <c r="Y2276" s="4"/>
      <c r="Z2276" s="4"/>
      <c r="AA2276" s="4"/>
      <c r="AB2276" s="4"/>
      <c r="AD2276" s="4"/>
      <c r="AE2276" s="4"/>
      <c r="AF2276" s="4"/>
      <c r="AH2276" s="4"/>
      <c r="AJ2276" s="4"/>
      <c r="AK2276" s="4"/>
      <c r="AL2276" s="4"/>
      <c r="AN2276" s="4"/>
      <c r="AO2276" s="4"/>
      <c r="AP2276" s="4"/>
      <c r="AQ2276" s="4"/>
      <c r="AR2276" s="4"/>
      <c r="AS2276" s="4"/>
      <c r="AT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K2276" s="4"/>
    </row>
    <row r="2277" spans="1:63" x14ac:dyDescent="0.3">
      <c r="A2277" s="103"/>
      <c r="B2277" s="103"/>
      <c r="C2277" s="103"/>
      <c r="D2277" s="208"/>
      <c r="F2277" s="178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U2277" s="4"/>
      <c r="V2277" s="4"/>
      <c r="W2277" s="4"/>
      <c r="X2277" s="4"/>
      <c r="Y2277" s="4"/>
      <c r="Z2277" s="4"/>
      <c r="AA2277" s="4"/>
      <c r="AB2277" s="4"/>
      <c r="AD2277" s="4"/>
      <c r="AE2277" s="4"/>
      <c r="AF2277" s="4"/>
      <c r="AH2277" s="4"/>
      <c r="AJ2277" s="4"/>
      <c r="AK2277" s="4"/>
      <c r="AL2277" s="4"/>
      <c r="AN2277" s="4"/>
      <c r="AO2277" s="4"/>
      <c r="AP2277" s="4"/>
      <c r="AQ2277" s="4"/>
      <c r="AR2277" s="4"/>
      <c r="AS2277" s="4"/>
      <c r="AT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K2277" s="4"/>
    </row>
    <row r="2278" spans="1:63" x14ac:dyDescent="0.3">
      <c r="A2278" s="103"/>
      <c r="B2278" s="103"/>
      <c r="C2278" s="103"/>
      <c r="D2278" s="208"/>
      <c r="F2278" s="178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U2278" s="4"/>
      <c r="V2278" s="4"/>
      <c r="W2278" s="4"/>
      <c r="X2278" s="4"/>
      <c r="Y2278" s="4"/>
      <c r="Z2278" s="4"/>
      <c r="AA2278" s="4"/>
      <c r="AB2278" s="4"/>
      <c r="AD2278" s="4"/>
      <c r="AE2278" s="4"/>
      <c r="AF2278" s="4"/>
      <c r="AH2278" s="4"/>
      <c r="AJ2278" s="4"/>
      <c r="AK2278" s="4"/>
      <c r="AL2278" s="4"/>
      <c r="AN2278" s="4"/>
      <c r="AO2278" s="4"/>
      <c r="AP2278" s="4"/>
      <c r="AQ2278" s="4"/>
      <c r="AR2278" s="4"/>
      <c r="AS2278" s="4"/>
      <c r="AT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K2278" s="4"/>
    </row>
    <row r="2279" spans="1:63" x14ac:dyDescent="0.3">
      <c r="A2279" s="103"/>
      <c r="B2279" s="103"/>
      <c r="C2279" s="103"/>
      <c r="D2279" s="208"/>
      <c r="F2279" s="178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U2279" s="4"/>
      <c r="V2279" s="4"/>
      <c r="W2279" s="4"/>
      <c r="X2279" s="4"/>
      <c r="Y2279" s="4"/>
      <c r="Z2279" s="4"/>
      <c r="AA2279" s="4"/>
      <c r="AB2279" s="4"/>
      <c r="AD2279" s="4"/>
      <c r="AE2279" s="4"/>
      <c r="AF2279" s="4"/>
      <c r="AH2279" s="4"/>
      <c r="AJ2279" s="4"/>
      <c r="AK2279" s="4"/>
      <c r="AL2279" s="4"/>
      <c r="AN2279" s="4"/>
      <c r="AO2279" s="4"/>
      <c r="AP2279" s="4"/>
      <c r="AQ2279" s="4"/>
      <c r="AR2279" s="4"/>
      <c r="AS2279" s="4"/>
      <c r="AT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K2279" s="4"/>
    </row>
    <row r="2280" spans="1:63" x14ac:dyDescent="0.3">
      <c r="A2280" s="103"/>
      <c r="B2280" s="103"/>
      <c r="C2280" s="103"/>
      <c r="D2280" s="208"/>
      <c r="F2280" s="178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U2280" s="4"/>
      <c r="V2280" s="4"/>
      <c r="W2280" s="4"/>
      <c r="X2280" s="4"/>
      <c r="Y2280" s="4"/>
      <c r="Z2280" s="4"/>
      <c r="AA2280" s="4"/>
      <c r="AB2280" s="4"/>
      <c r="AD2280" s="4"/>
      <c r="AE2280" s="4"/>
      <c r="AF2280" s="4"/>
      <c r="AH2280" s="4"/>
      <c r="AJ2280" s="4"/>
      <c r="AK2280" s="4"/>
      <c r="AL2280" s="4"/>
      <c r="AN2280" s="4"/>
      <c r="AO2280" s="4"/>
      <c r="AP2280" s="4"/>
      <c r="AQ2280" s="4"/>
      <c r="AR2280" s="4"/>
      <c r="AS2280" s="4"/>
      <c r="AT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K2280" s="4"/>
    </row>
    <row r="2281" spans="1:63" x14ac:dyDescent="0.3">
      <c r="A2281" s="103"/>
      <c r="B2281" s="103"/>
      <c r="C2281" s="103"/>
      <c r="D2281" s="208"/>
      <c r="F2281" s="178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U2281" s="4"/>
      <c r="V2281" s="4"/>
      <c r="W2281" s="4"/>
      <c r="X2281" s="4"/>
      <c r="Y2281" s="4"/>
      <c r="Z2281" s="4"/>
      <c r="AA2281" s="4"/>
      <c r="AB2281" s="4"/>
      <c r="AD2281" s="4"/>
      <c r="AE2281" s="4"/>
      <c r="AF2281" s="4"/>
      <c r="AH2281" s="4"/>
      <c r="AJ2281" s="4"/>
      <c r="AK2281" s="4"/>
      <c r="AL2281" s="4"/>
      <c r="AN2281" s="4"/>
      <c r="AO2281" s="4"/>
      <c r="AP2281" s="4"/>
      <c r="AQ2281" s="4"/>
      <c r="AR2281" s="4"/>
      <c r="AS2281" s="4"/>
      <c r="AT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K2281" s="4"/>
    </row>
    <row r="2282" spans="1:63" x14ac:dyDescent="0.3">
      <c r="A2282" s="103"/>
      <c r="B2282" s="103"/>
      <c r="C2282" s="103"/>
      <c r="D2282" s="208"/>
      <c r="F2282" s="178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U2282" s="4"/>
      <c r="V2282" s="4"/>
      <c r="W2282" s="4"/>
      <c r="X2282" s="4"/>
      <c r="Y2282" s="4"/>
      <c r="Z2282" s="4"/>
      <c r="AA2282" s="4"/>
      <c r="AB2282" s="4"/>
      <c r="AD2282" s="4"/>
      <c r="AE2282" s="4"/>
      <c r="AF2282" s="4"/>
      <c r="AH2282" s="4"/>
      <c r="AJ2282" s="4"/>
      <c r="AK2282" s="4"/>
      <c r="AL2282" s="4"/>
      <c r="AN2282" s="4"/>
      <c r="AO2282" s="4"/>
      <c r="AP2282" s="4"/>
      <c r="AQ2282" s="4"/>
      <c r="AR2282" s="4"/>
      <c r="AS2282" s="4"/>
      <c r="AT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K2282" s="4"/>
    </row>
    <row r="2283" spans="1:63" x14ac:dyDescent="0.3">
      <c r="A2283" s="103"/>
      <c r="B2283" s="103"/>
      <c r="C2283" s="103"/>
      <c r="D2283" s="208"/>
      <c r="F2283" s="178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U2283" s="4"/>
      <c r="V2283" s="4"/>
      <c r="W2283" s="4"/>
      <c r="X2283" s="4"/>
      <c r="Y2283" s="4"/>
      <c r="Z2283" s="4"/>
      <c r="AA2283" s="4"/>
      <c r="AB2283" s="4"/>
      <c r="AD2283" s="4"/>
      <c r="AE2283" s="4"/>
      <c r="AF2283" s="4"/>
      <c r="AH2283" s="4"/>
      <c r="AJ2283" s="4"/>
      <c r="AK2283" s="4"/>
      <c r="AL2283" s="4"/>
      <c r="AN2283" s="4"/>
      <c r="AO2283" s="4"/>
      <c r="AP2283" s="4"/>
      <c r="AQ2283" s="4"/>
      <c r="AR2283" s="4"/>
      <c r="AS2283" s="4"/>
      <c r="AT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K2283" s="4"/>
    </row>
    <row r="2284" spans="1:63" x14ac:dyDescent="0.3">
      <c r="A2284" s="103"/>
      <c r="B2284" s="103"/>
      <c r="C2284" s="103"/>
      <c r="D2284" s="208"/>
      <c r="F2284" s="178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U2284" s="4"/>
      <c r="V2284" s="4"/>
      <c r="W2284" s="4"/>
      <c r="X2284" s="4"/>
      <c r="Y2284" s="4"/>
      <c r="Z2284" s="4"/>
      <c r="AA2284" s="4"/>
      <c r="AB2284" s="4"/>
      <c r="AD2284" s="4"/>
      <c r="AE2284" s="4"/>
      <c r="AF2284" s="4"/>
      <c r="AH2284" s="4"/>
      <c r="AJ2284" s="4"/>
      <c r="AK2284" s="4"/>
      <c r="AL2284" s="4"/>
      <c r="AN2284" s="4"/>
      <c r="AO2284" s="4"/>
      <c r="AP2284" s="4"/>
      <c r="AQ2284" s="4"/>
      <c r="AR2284" s="4"/>
      <c r="AS2284" s="4"/>
      <c r="AT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K2284" s="4"/>
    </row>
    <row r="2285" spans="1:63" x14ac:dyDescent="0.3">
      <c r="A2285" s="103"/>
      <c r="B2285" s="103"/>
      <c r="C2285" s="103"/>
      <c r="D2285" s="208"/>
      <c r="F2285" s="178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U2285" s="4"/>
      <c r="V2285" s="4"/>
      <c r="W2285" s="4"/>
      <c r="X2285" s="4"/>
      <c r="Y2285" s="4"/>
      <c r="Z2285" s="4"/>
      <c r="AA2285" s="4"/>
      <c r="AB2285" s="4"/>
      <c r="AD2285" s="4"/>
      <c r="AE2285" s="4"/>
      <c r="AF2285" s="4"/>
      <c r="AH2285" s="4"/>
      <c r="AJ2285" s="4"/>
      <c r="AK2285" s="4"/>
      <c r="AL2285" s="4"/>
      <c r="AN2285" s="4"/>
      <c r="AO2285" s="4"/>
      <c r="AP2285" s="4"/>
      <c r="AQ2285" s="4"/>
      <c r="AR2285" s="4"/>
      <c r="AS2285" s="4"/>
      <c r="AT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K2285" s="4"/>
    </row>
    <row r="2286" spans="1:63" x14ac:dyDescent="0.3">
      <c r="A2286" s="103"/>
      <c r="B2286" s="103"/>
      <c r="C2286" s="103"/>
      <c r="D2286" s="208"/>
      <c r="F2286" s="178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U2286" s="4"/>
      <c r="V2286" s="4"/>
      <c r="W2286" s="4"/>
      <c r="X2286" s="4"/>
      <c r="Y2286" s="4"/>
      <c r="Z2286" s="4"/>
      <c r="AA2286" s="4"/>
      <c r="AB2286" s="4"/>
      <c r="AD2286" s="4"/>
      <c r="AE2286" s="4"/>
      <c r="AF2286" s="4"/>
      <c r="AH2286" s="4"/>
      <c r="AJ2286" s="4"/>
      <c r="AK2286" s="4"/>
      <c r="AL2286" s="4"/>
      <c r="AN2286" s="4"/>
      <c r="AO2286" s="4"/>
      <c r="AP2286" s="4"/>
      <c r="AQ2286" s="4"/>
      <c r="AR2286" s="4"/>
      <c r="AS2286" s="4"/>
      <c r="AT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K2286" s="4"/>
    </row>
    <row r="2287" spans="1:63" x14ac:dyDescent="0.3">
      <c r="A2287" s="103"/>
      <c r="B2287" s="103"/>
      <c r="C2287" s="103"/>
      <c r="D2287" s="208"/>
      <c r="F2287" s="178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U2287" s="4"/>
      <c r="V2287" s="4"/>
      <c r="W2287" s="4"/>
      <c r="X2287" s="4"/>
      <c r="Y2287" s="4"/>
      <c r="Z2287" s="4"/>
      <c r="AA2287" s="4"/>
      <c r="AB2287" s="4"/>
      <c r="AD2287" s="4"/>
      <c r="AE2287" s="4"/>
      <c r="AF2287" s="4"/>
      <c r="AH2287" s="4"/>
      <c r="AJ2287" s="4"/>
      <c r="AK2287" s="4"/>
      <c r="AL2287" s="4"/>
      <c r="AN2287" s="4"/>
      <c r="AO2287" s="4"/>
      <c r="AP2287" s="4"/>
      <c r="AQ2287" s="4"/>
      <c r="AR2287" s="4"/>
      <c r="AS2287" s="4"/>
      <c r="AT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K2287" s="4"/>
    </row>
    <row r="2288" spans="1:63" x14ac:dyDescent="0.3">
      <c r="A2288" s="103"/>
      <c r="B2288" s="103"/>
      <c r="C2288" s="103"/>
      <c r="D2288" s="208"/>
      <c r="F2288" s="178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U2288" s="4"/>
      <c r="V2288" s="4"/>
      <c r="W2288" s="4"/>
      <c r="X2288" s="4"/>
      <c r="Y2288" s="4"/>
      <c r="Z2288" s="4"/>
      <c r="AA2288" s="4"/>
      <c r="AB2288" s="4"/>
      <c r="AD2288" s="4"/>
      <c r="AE2288" s="4"/>
      <c r="AF2288" s="4"/>
      <c r="AH2288" s="4"/>
      <c r="AJ2288" s="4"/>
      <c r="AK2288" s="4"/>
      <c r="AL2288" s="4"/>
      <c r="AN2288" s="4"/>
      <c r="AO2288" s="4"/>
      <c r="AP2288" s="4"/>
      <c r="AQ2288" s="4"/>
      <c r="AR2288" s="4"/>
      <c r="AS2288" s="4"/>
      <c r="AT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K2288" s="4"/>
    </row>
    <row r="2289" spans="1:63" x14ac:dyDescent="0.3">
      <c r="A2289" s="103"/>
      <c r="B2289" s="103"/>
      <c r="C2289" s="103"/>
      <c r="D2289" s="208"/>
      <c r="F2289" s="178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U2289" s="4"/>
      <c r="V2289" s="4"/>
      <c r="W2289" s="4"/>
      <c r="X2289" s="4"/>
      <c r="Y2289" s="4"/>
      <c r="Z2289" s="4"/>
      <c r="AA2289" s="4"/>
      <c r="AB2289" s="4"/>
      <c r="AD2289" s="4"/>
      <c r="AE2289" s="4"/>
      <c r="AF2289" s="4"/>
      <c r="AH2289" s="4"/>
      <c r="AJ2289" s="4"/>
      <c r="AK2289" s="4"/>
      <c r="AL2289" s="4"/>
      <c r="AN2289" s="4"/>
      <c r="AO2289" s="4"/>
      <c r="AP2289" s="4"/>
      <c r="AQ2289" s="4"/>
      <c r="AR2289" s="4"/>
      <c r="AS2289" s="4"/>
      <c r="AT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K2289" s="4"/>
    </row>
    <row r="2290" spans="1:63" x14ac:dyDescent="0.3">
      <c r="A2290" s="103"/>
      <c r="B2290" s="103"/>
      <c r="C2290" s="103"/>
      <c r="D2290" s="208"/>
      <c r="F2290" s="178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U2290" s="4"/>
      <c r="V2290" s="4"/>
      <c r="W2290" s="4"/>
      <c r="X2290" s="4"/>
      <c r="Y2290" s="4"/>
      <c r="Z2290" s="4"/>
      <c r="AA2290" s="4"/>
      <c r="AB2290" s="4"/>
      <c r="AD2290" s="4"/>
      <c r="AE2290" s="4"/>
      <c r="AF2290" s="4"/>
      <c r="AH2290" s="4"/>
      <c r="AJ2290" s="4"/>
      <c r="AK2290" s="4"/>
      <c r="AL2290" s="4"/>
      <c r="AN2290" s="4"/>
      <c r="AO2290" s="4"/>
      <c r="AP2290" s="4"/>
      <c r="AQ2290" s="4"/>
      <c r="AR2290" s="4"/>
      <c r="AS2290" s="4"/>
      <c r="AT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K2290" s="4"/>
    </row>
    <row r="2291" spans="1:63" x14ac:dyDescent="0.3">
      <c r="A2291" s="103"/>
      <c r="B2291" s="103"/>
      <c r="C2291" s="103"/>
      <c r="D2291" s="208"/>
      <c r="F2291" s="178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U2291" s="4"/>
      <c r="V2291" s="4"/>
      <c r="W2291" s="4"/>
      <c r="X2291" s="4"/>
      <c r="Y2291" s="4"/>
      <c r="Z2291" s="4"/>
      <c r="AA2291" s="4"/>
      <c r="AB2291" s="4"/>
      <c r="AD2291" s="4"/>
      <c r="AE2291" s="4"/>
      <c r="AF2291" s="4"/>
      <c r="AH2291" s="4"/>
      <c r="AJ2291" s="4"/>
      <c r="AK2291" s="4"/>
      <c r="AL2291" s="4"/>
      <c r="AN2291" s="4"/>
      <c r="AO2291" s="4"/>
      <c r="AP2291" s="4"/>
      <c r="AQ2291" s="4"/>
      <c r="AR2291" s="4"/>
      <c r="AS2291" s="4"/>
      <c r="AT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K2291" s="4"/>
    </row>
    <row r="2292" spans="1:63" x14ac:dyDescent="0.3">
      <c r="A2292" s="103"/>
      <c r="B2292" s="103"/>
      <c r="C2292" s="103"/>
      <c r="D2292" s="208"/>
      <c r="F2292" s="178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U2292" s="4"/>
      <c r="V2292" s="4"/>
      <c r="W2292" s="4"/>
      <c r="X2292" s="4"/>
      <c r="Y2292" s="4"/>
      <c r="Z2292" s="4"/>
      <c r="AA2292" s="4"/>
      <c r="AB2292" s="4"/>
      <c r="AD2292" s="4"/>
      <c r="AE2292" s="4"/>
      <c r="AF2292" s="4"/>
      <c r="AH2292" s="4"/>
      <c r="AJ2292" s="4"/>
      <c r="AK2292" s="4"/>
      <c r="AL2292" s="4"/>
      <c r="AN2292" s="4"/>
      <c r="AO2292" s="4"/>
      <c r="AP2292" s="4"/>
      <c r="AQ2292" s="4"/>
      <c r="AR2292" s="4"/>
      <c r="AS2292" s="4"/>
      <c r="AT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K2292" s="4"/>
    </row>
    <row r="2293" spans="1:63" x14ac:dyDescent="0.3">
      <c r="A2293" s="103"/>
      <c r="B2293" s="103"/>
      <c r="C2293" s="103"/>
      <c r="D2293" s="208"/>
      <c r="F2293" s="178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U2293" s="4"/>
      <c r="V2293" s="4"/>
      <c r="W2293" s="4"/>
      <c r="X2293" s="4"/>
      <c r="Y2293" s="4"/>
      <c r="Z2293" s="4"/>
      <c r="AA2293" s="4"/>
      <c r="AB2293" s="4"/>
      <c r="AD2293" s="4"/>
      <c r="AE2293" s="4"/>
      <c r="AF2293" s="4"/>
      <c r="AH2293" s="4"/>
      <c r="AJ2293" s="4"/>
      <c r="AK2293" s="4"/>
      <c r="AL2293" s="4"/>
      <c r="AN2293" s="4"/>
      <c r="AO2293" s="4"/>
      <c r="AP2293" s="4"/>
      <c r="AQ2293" s="4"/>
      <c r="AR2293" s="4"/>
      <c r="AS2293" s="4"/>
      <c r="AT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K2293" s="4"/>
    </row>
    <row r="2294" spans="1:63" x14ac:dyDescent="0.3">
      <c r="A2294" s="103"/>
      <c r="B2294" s="103"/>
      <c r="C2294" s="103"/>
      <c r="D2294" s="208"/>
      <c r="F2294" s="178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U2294" s="4"/>
      <c r="V2294" s="4"/>
      <c r="W2294" s="4"/>
      <c r="X2294" s="4"/>
      <c r="Y2294" s="4"/>
      <c r="Z2294" s="4"/>
      <c r="AA2294" s="4"/>
      <c r="AB2294" s="4"/>
      <c r="AD2294" s="4"/>
      <c r="AE2294" s="4"/>
      <c r="AF2294" s="4"/>
      <c r="AH2294" s="4"/>
      <c r="AJ2294" s="4"/>
      <c r="AK2294" s="4"/>
      <c r="AL2294" s="4"/>
      <c r="AN2294" s="4"/>
      <c r="AO2294" s="4"/>
      <c r="AP2294" s="4"/>
      <c r="AQ2294" s="4"/>
      <c r="AR2294" s="4"/>
      <c r="AS2294" s="4"/>
      <c r="AT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K2294" s="4"/>
    </row>
    <row r="2295" spans="1:63" x14ac:dyDescent="0.3">
      <c r="A2295" s="103"/>
      <c r="B2295" s="103"/>
      <c r="C2295" s="103"/>
      <c r="D2295" s="208"/>
      <c r="F2295" s="178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U2295" s="4"/>
      <c r="V2295" s="4"/>
      <c r="W2295" s="4"/>
      <c r="X2295" s="4"/>
      <c r="Y2295" s="4"/>
      <c r="Z2295" s="4"/>
      <c r="AA2295" s="4"/>
      <c r="AB2295" s="4"/>
      <c r="AD2295" s="4"/>
      <c r="AE2295" s="4"/>
      <c r="AF2295" s="4"/>
      <c r="AH2295" s="4"/>
      <c r="AJ2295" s="4"/>
      <c r="AK2295" s="4"/>
      <c r="AL2295" s="4"/>
      <c r="AN2295" s="4"/>
      <c r="AO2295" s="4"/>
      <c r="AP2295" s="4"/>
      <c r="AQ2295" s="4"/>
      <c r="AR2295" s="4"/>
      <c r="AS2295" s="4"/>
      <c r="AT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K2295" s="4"/>
    </row>
    <row r="2296" spans="1:63" x14ac:dyDescent="0.3">
      <c r="A2296" s="103"/>
      <c r="B2296" s="103"/>
      <c r="C2296" s="103"/>
      <c r="D2296" s="208"/>
      <c r="F2296" s="178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U2296" s="4"/>
      <c r="V2296" s="4"/>
      <c r="W2296" s="4"/>
      <c r="X2296" s="4"/>
      <c r="Y2296" s="4"/>
      <c r="Z2296" s="4"/>
      <c r="AA2296" s="4"/>
      <c r="AB2296" s="4"/>
      <c r="AD2296" s="4"/>
      <c r="AE2296" s="4"/>
      <c r="AF2296" s="4"/>
      <c r="AH2296" s="4"/>
      <c r="AJ2296" s="4"/>
      <c r="AK2296" s="4"/>
      <c r="AL2296" s="4"/>
      <c r="AN2296" s="4"/>
      <c r="AO2296" s="4"/>
      <c r="AP2296" s="4"/>
      <c r="AQ2296" s="4"/>
      <c r="AR2296" s="4"/>
      <c r="AS2296" s="4"/>
      <c r="AT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K2296" s="4"/>
    </row>
    <row r="2297" spans="1:63" x14ac:dyDescent="0.3">
      <c r="A2297" s="103"/>
      <c r="B2297" s="103"/>
      <c r="C2297" s="103"/>
      <c r="D2297" s="208"/>
      <c r="F2297" s="178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U2297" s="4"/>
      <c r="V2297" s="4"/>
      <c r="W2297" s="4"/>
      <c r="X2297" s="4"/>
      <c r="Y2297" s="4"/>
      <c r="Z2297" s="4"/>
      <c r="AA2297" s="4"/>
      <c r="AB2297" s="4"/>
      <c r="AD2297" s="4"/>
      <c r="AE2297" s="4"/>
      <c r="AF2297" s="4"/>
      <c r="AH2297" s="4"/>
      <c r="AJ2297" s="4"/>
      <c r="AK2297" s="4"/>
      <c r="AL2297" s="4"/>
      <c r="AN2297" s="4"/>
      <c r="AO2297" s="4"/>
      <c r="AP2297" s="4"/>
      <c r="AQ2297" s="4"/>
      <c r="AR2297" s="4"/>
      <c r="AS2297" s="4"/>
      <c r="AT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K2297" s="4"/>
    </row>
    <row r="2298" spans="1:63" x14ac:dyDescent="0.3">
      <c r="A2298" s="103"/>
      <c r="B2298" s="103"/>
      <c r="C2298" s="103"/>
      <c r="D2298" s="208"/>
      <c r="F2298" s="178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U2298" s="4"/>
      <c r="V2298" s="4"/>
      <c r="W2298" s="4"/>
      <c r="X2298" s="4"/>
      <c r="Y2298" s="4"/>
      <c r="Z2298" s="4"/>
      <c r="AA2298" s="4"/>
      <c r="AB2298" s="4"/>
      <c r="AD2298" s="4"/>
      <c r="AE2298" s="4"/>
      <c r="AF2298" s="4"/>
      <c r="AH2298" s="4"/>
      <c r="AJ2298" s="4"/>
      <c r="AK2298" s="4"/>
      <c r="AL2298" s="4"/>
      <c r="AN2298" s="4"/>
      <c r="AO2298" s="4"/>
      <c r="AP2298" s="4"/>
      <c r="AQ2298" s="4"/>
      <c r="AR2298" s="4"/>
      <c r="AS2298" s="4"/>
      <c r="AT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K2298" s="4"/>
    </row>
    <row r="2299" spans="1:63" x14ac:dyDescent="0.3">
      <c r="A2299" s="103"/>
      <c r="B2299" s="103"/>
      <c r="C2299" s="103"/>
      <c r="D2299" s="208"/>
      <c r="F2299" s="178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U2299" s="4"/>
      <c r="V2299" s="4"/>
      <c r="W2299" s="4"/>
      <c r="X2299" s="4"/>
      <c r="Y2299" s="4"/>
      <c r="Z2299" s="4"/>
      <c r="AA2299" s="4"/>
      <c r="AB2299" s="4"/>
      <c r="AD2299" s="4"/>
      <c r="AE2299" s="4"/>
      <c r="AF2299" s="4"/>
      <c r="AH2299" s="4"/>
      <c r="AJ2299" s="4"/>
      <c r="AK2299" s="4"/>
      <c r="AL2299" s="4"/>
      <c r="AN2299" s="4"/>
      <c r="AO2299" s="4"/>
      <c r="AP2299" s="4"/>
      <c r="AQ2299" s="4"/>
      <c r="AR2299" s="4"/>
      <c r="AS2299" s="4"/>
      <c r="AT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K2299" s="4"/>
    </row>
    <row r="2300" spans="1:63" x14ac:dyDescent="0.3">
      <c r="A2300" s="103"/>
      <c r="B2300" s="103"/>
      <c r="C2300" s="103"/>
      <c r="D2300" s="208"/>
      <c r="F2300" s="178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U2300" s="4"/>
      <c r="V2300" s="4"/>
      <c r="W2300" s="4"/>
      <c r="X2300" s="4"/>
      <c r="Y2300" s="4"/>
      <c r="Z2300" s="4"/>
      <c r="AA2300" s="4"/>
      <c r="AB2300" s="4"/>
      <c r="AD2300" s="4"/>
      <c r="AE2300" s="4"/>
      <c r="AF2300" s="4"/>
      <c r="AH2300" s="4"/>
      <c r="AJ2300" s="4"/>
      <c r="AK2300" s="4"/>
      <c r="AL2300" s="4"/>
      <c r="AN2300" s="4"/>
      <c r="AO2300" s="4"/>
      <c r="AP2300" s="4"/>
      <c r="AQ2300" s="4"/>
      <c r="AR2300" s="4"/>
      <c r="AS2300" s="4"/>
      <c r="AT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K2300" s="4"/>
    </row>
    <row r="2301" spans="1:63" x14ac:dyDescent="0.3">
      <c r="A2301" s="103"/>
      <c r="B2301" s="103"/>
      <c r="C2301" s="103"/>
      <c r="D2301" s="208"/>
      <c r="F2301" s="178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U2301" s="4"/>
      <c r="V2301" s="4"/>
      <c r="W2301" s="4"/>
      <c r="X2301" s="4"/>
      <c r="Y2301" s="4"/>
      <c r="Z2301" s="4"/>
      <c r="AA2301" s="4"/>
      <c r="AB2301" s="4"/>
      <c r="AD2301" s="4"/>
      <c r="AE2301" s="4"/>
      <c r="AF2301" s="4"/>
      <c r="AH2301" s="4"/>
      <c r="AJ2301" s="4"/>
      <c r="AK2301" s="4"/>
      <c r="AL2301" s="4"/>
      <c r="AN2301" s="4"/>
      <c r="AO2301" s="4"/>
      <c r="AP2301" s="4"/>
      <c r="AQ2301" s="4"/>
      <c r="AR2301" s="4"/>
      <c r="AS2301" s="4"/>
      <c r="AT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K2301" s="4"/>
    </row>
    <row r="2302" spans="1:63" x14ac:dyDescent="0.3">
      <c r="A2302" s="103"/>
      <c r="B2302" s="103"/>
      <c r="C2302" s="103"/>
      <c r="D2302" s="208"/>
      <c r="F2302" s="178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U2302" s="4"/>
      <c r="V2302" s="4"/>
      <c r="W2302" s="4"/>
      <c r="X2302" s="4"/>
      <c r="Y2302" s="4"/>
      <c r="Z2302" s="4"/>
      <c r="AA2302" s="4"/>
      <c r="AB2302" s="4"/>
      <c r="AD2302" s="4"/>
      <c r="AE2302" s="4"/>
      <c r="AF2302" s="4"/>
      <c r="AH2302" s="4"/>
      <c r="AJ2302" s="4"/>
      <c r="AK2302" s="4"/>
      <c r="AL2302" s="4"/>
      <c r="AN2302" s="4"/>
      <c r="AO2302" s="4"/>
      <c r="AP2302" s="4"/>
      <c r="AQ2302" s="4"/>
      <c r="AR2302" s="4"/>
      <c r="AS2302" s="4"/>
      <c r="AT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K2302" s="4"/>
    </row>
    <row r="2303" spans="1:63" x14ac:dyDescent="0.3">
      <c r="A2303" s="103"/>
      <c r="B2303" s="103"/>
      <c r="C2303" s="103"/>
      <c r="D2303" s="208"/>
      <c r="F2303" s="178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U2303" s="4"/>
      <c r="V2303" s="4"/>
      <c r="W2303" s="4"/>
      <c r="X2303" s="4"/>
      <c r="Y2303" s="4"/>
      <c r="Z2303" s="4"/>
      <c r="AA2303" s="4"/>
      <c r="AB2303" s="4"/>
      <c r="AD2303" s="4"/>
      <c r="AE2303" s="4"/>
      <c r="AF2303" s="4"/>
      <c r="AH2303" s="4"/>
      <c r="AJ2303" s="4"/>
      <c r="AK2303" s="4"/>
      <c r="AL2303" s="4"/>
      <c r="AN2303" s="4"/>
      <c r="AO2303" s="4"/>
      <c r="AP2303" s="4"/>
      <c r="AQ2303" s="4"/>
      <c r="AR2303" s="4"/>
      <c r="AS2303" s="4"/>
      <c r="AT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K2303" s="4"/>
    </row>
    <row r="2304" spans="1:63" x14ac:dyDescent="0.3">
      <c r="A2304" s="103"/>
      <c r="B2304" s="103"/>
      <c r="C2304" s="103"/>
      <c r="D2304" s="208"/>
      <c r="F2304" s="178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U2304" s="4"/>
      <c r="V2304" s="4"/>
      <c r="W2304" s="4"/>
      <c r="X2304" s="4"/>
      <c r="Y2304" s="4"/>
      <c r="Z2304" s="4"/>
      <c r="AA2304" s="4"/>
      <c r="AB2304" s="4"/>
      <c r="AD2304" s="4"/>
      <c r="AE2304" s="4"/>
      <c r="AF2304" s="4"/>
      <c r="AH2304" s="4"/>
      <c r="AJ2304" s="4"/>
      <c r="AK2304" s="4"/>
      <c r="AL2304" s="4"/>
      <c r="AN2304" s="4"/>
      <c r="AO2304" s="4"/>
      <c r="AP2304" s="4"/>
      <c r="AQ2304" s="4"/>
      <c r="AR2304" s="4"/>
      <c r="AS2304" s="4"/>
      <c r="AT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K2304" s="4"/>
    </row>
    <row r="2305" spans="1:63" x14ac:dyDescent="0.3">
      <c r="A2305" s="103"/>
      <c r="B2305" s="103"/>
      <c r="C2305" s="103"/>
      <c r="D2305" s="208"/>
      <c r="F2305" s="178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U2305" s="4"/>
      <c r="V2305" s="4"/>
      <c r="W2305" s="4"/>
      <c r="X2305" s="4"/>
      <c r="Y2305" s="4"/>
      <c r="Z2305" s="4"/>
      <c r="AA2305" s="4"/>
      <c r="AB2305" s="4"/>
      <c r="AD2305" s="4"/>
      <c r="AE2305" s="4"/>
      <c r="AF2305" s="4"/>
      <c r="AH2305" s="4"/>
      <c r="AJ2305" s="4"/>
      <c r="AK2305" s="4"/>
      <c r="AL2305" s="4"/>
      <c r="AN2305" s="4"/>
      <c r="AO2305" s="4"/>
      <c r="AP2305" s="4"/>
      <c r="AQ2305" s="4"/>
      <c r="AR2305" s="4"/>
      <c r="AS2305" s="4"/>
      <c r="AT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K2305" s="4"/>
    </row>
    <row r="2306" spans="1:63" x14ac:dyDescent="0.3">
      <c r="A2306" s="103"/>
      <c r="B2306" s="103"/>
      <c r="C2306" s="103"/>
      <c r="D2306" s="208"/>
      <c r="F2306" s="178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U2306" s="4"/>
      <c r="V2306" s="4"/>
      <c r="W2306" s="4"/>
      <c r="X2306" s="4"/>
      <c r="Y2306" s="4"/>
      <c r="Z2306" s="4"/>
      <c r="AA2306" s="4"/>
      <c r="AB2306" s="4"/>
      <c r="AD2306" s="4"/>
      <c r="AE2306" s="4"/>
      <c r="AF2306" s="4"/>
      <c r="AH2306" s="4"/>
      <c r="AJ2306" s="4"/>
      <c r="AK2306" s="4"/>
      <c r="AL2306" s="4"/>
      <c r="AN2306" s="4"/>
      <c r="AO2306" s="4"/>
      <c r="AP2306" s="4"/>
      <c r="AQ2306" s="4"/>
      <c r="AR2306" s="4"/>
      <c r="AS2306" s="4"/>
      <c r="AT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K2306" s="4"/>
    </row>
    <row r="2307" spans="1:63" x14ac:dyDescent="0.3">
      <c r="A2307" s="103"/>
      <c r="B2307" s="103"/>
      <c r="C2307" s="103"/>
      <c r="D2307" s="208"/>
      <c r="F2307" s="178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U2307" s="4"/>
      <c r="V2307" s="4"/>
      <c r="W2307" s="4"/>
      <c r="X2307" s="4"/>
      <c r="Y2307" s="4"/>
      <c r="Z2307" s="4"/>
      <c r="AA2307" s="4"/>
      <c r="AB2307" s="4"/>
      <c r="AD2307" s="4"/>
      <c r="AE2307" s="4"/>
      <c r="AF2307" s="4"/>
      <c r="AH2307" s="4"/>
      <c r="AJ2307" s="4"/>
      <c r="AK2307" s="4"/>
      <c r="AL2307" s="4"/>
      <c r="AN2307" s="4"/>
      <c r="AO2307" s="4"/>
      <c r="AP2307" s="4"/>
      <c r="AQ2307" s="4"/>
      <c r="AR2307" s="4"/>
      <c r="AS2307" s="4"/>
      <c r="AT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K2307" s="4"/>
    </row>
    <row r="2308" spans="1:63" x14ac:dyDescent="0.3">
      <c r="A2308" s="103"/>
      <c r="B2308" s="103"/>
      <c r="C2308" s="103"/>
      <c r="D2308" s="208"/>
      <c r="F2308" s="178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U2308" s="4"/>
      <c r="V2308" s="4"/>
      <c r="W2308" s="4"/>
      <c r="X2308" s="4"/>
      <c r="Y2308" s="4"/>
      <c r="Z2308" s="4"/>
      <c r="AA2308" s="4"/>
      <c r="AB2308" s="4"/>
      <c r="AD2308" s="4"/>
      <c r="AE2308" s="4"/>
      <c r="AF2308" s="4"/>
      <c r="AH2308" s="4"/>
      <c r="AJ2308" s="4"/>
      <c r="AK2308" s="4"/>
      <c r="AL2308" s="4"/>
      <c r="AN2308" s="4"/>
      <c r="AO2308" s="4"/>
      <c r="AP2308" s="4"/>
      <c r="AQ2308" s="4"/>
      <c r="AR2308" s="4"/>
      <c r="AS2308" s="4"/>
      <c r="AT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K2308" s="4"/>
    </row>
    <row r="2309" spans="1:63" x14ac:dyDescent="0.3">
      <c r="A2309" s="103"/>
      <c r="B2309" s="103"/>
      <c r="C2309" s="103"/>
      <c r="D2309" s="208"/>
      <c r="F2309" s="178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U2309" s="4"/>
      <c r="V2309" s="4"/>
      <c r="W2309" s="4"/>
      <c r="X2309" s="4"/>
      <c r="Y2309" s="4"/>
      <c r="Z2309" s="4"/>
      <c r="AA2309" s="4"/>
      <c r="AB2309" s="4"/>
      <c r="AD2309" s="4"/>
      <c r="AE2309" s="4"/>
      <c r="AF2309" s="4"/>
      <c r="AH2309" s="4"/>
      <c r="AJ2309" s="4"/>
      <c r="AK2309" s="4"/>
      <c r="AL2309" s="4"/>
      <c r="AN2309" s="4"/>
      <c r="AO2309" s="4"/>
      <c r="AP2309" s="4"/>
      <c r="AQ2309" s="4"/>
      <c r="AR2309" s="4"/>
      <c r="AS2309" s="4"/>
      <c r="AT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K2309" s="4"/>
    </row>
    <row r="2310" spans="1:63" x14ac:dyDescent="0.3">
      <c r="A2310" s="103"/>
      <c r="B2310" s="103"/>
      <c r="C2310" s="103"/>
      <c r="D2310" s="208"/>
      <c r="F2310" s="178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U2310" s="4"/>
      <c r="V2310" s="4"/>
      <c r="W2310" s="4"/>
      <c r="X2310" s="4"/>
      <c r="Y2310" s="4"/>
      <c r="Z2310" s="4"/>
      <c r="AA2310" s="4"/>
      <c r="AB2310" s="4"/>
      <c r="AD2310" s="4"/>
      <c r="AE2310" s="4"/>
      <c r="AF2310" s="4"/>
      <c r="AH2310" s="4"/>
      <c r="AJ2310" s="4"/>
      <c r="AK2310" s="4"/>
      <c r="AL2310" s="4"/>
      <c r="AN2310" s="4"/>
      <c r="AO2310" s="4"/>
      <c r="AP2310" s="4"/>
      <c r="AQ2310" s="4"/>
      <c r="AR2310" s="4"/>
      <c r="AS2310" s="4"/>
      <c r="AT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K2310" s="4"/>
    </row>
    <row r="2311" spans="1:63" x14ac:dyDescent="0.3">
      <c r="A2311" s="103"/>
      <c r="B2311" s="103"/>
      <c r="C2311" s="103"/>
      <c r="D2311" s="208"/>
      <c r="F2311" s="178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U2311" s="4"/>
      <c r="V2311" s="4"/>
      <c r="W2311" s="4"/>
      <c r="X2311" s="4"/>
      <c r="Y2311" s="4"/>
      <c r="Z2311" s="4"/>
      <c r="AA2311" s="4"/>
      <c r="AB2311" s="4"/>
      <c r="AD2311" s="4"/>
      <c r="AE2311" s="4"/>
      <c r="AF2311" s="4"/>
      <c r="AH2311" s="4"/>
      <c r="AJ2311" s="4"/>
      <c r="AK2311" s="4"/>
      <c r="AL2311" s="4"/>
      <c r="AN2311" s="4"/>
      <c r="AO2311" s="4"/>
      <c r="AP2311" s="4"/>
      <c r="AQ2311" s="4"/>
      <c r="AR2311" s="4"/>
      <c r="AS2311" s="4"/>
      <c r="AT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K2311" s="4"/>
    </row>
    <row r="2312" spans="1:63" x14ac:dyDescent="0.3">
      <c r="A2312" s="103"/>
      <c r="B2312" s="103"/>
      <c r="C2312" s="103"/>
      <c r="D2312" s="208"/>
      <c r="F2312" s="178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U2312" s="4"/>
      <c r="V2312" s="4"/>
      <c r="W2312" s="4"/>
      <c r="X2312" s="4"/>
      <c r="Y2312" s="4"/>
      <c r="Z2312" s="4"/>
      <c r="AA2312" s="4"/>
      <c r="AB2312" s="4"/>
      <c r="AD2312" s="4"/>
      <c r="AE2312" s="4"/>
      <c r="AF2312" s="4"/>
      <c r="AH2312" s="4"/>
      <c r="AJ2312" s="4"/>
      <c r="AK2312" s="4"/>
      <c r="AL2312" s="4"/>
      <c r="AN2312" s="4"/>
      <c r="AO2312" s="4"/>
      <c r="AP2312" s="4"/>
      <c r="AQ2312" s="4"/>
      <c r="AR2312" s="4"/>
      <c r="AS2312" s="4"/>
      <c r="AT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K2312" s="4"/>
    </row>
    <row r="2313" spans="1:63" x14ac:dyDescent="0.3">
      <c r="A2313" s="103"/>
      <c r="B2313" s="103"/>
      <c r="C2313" s="103"/>
      <c r="D2313" s="208"/>
      <c r="F2313" s="178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U2313" s="4"/>
      <c r="V2313" s="4"/>
      <c r="W2313" s="4"/>
      <c r="X2313" s="4"/>
      <c r="Y2313" s="4"/>
      <c r="Z2313" s="4"/>
      <c r="AA2313" s="4"/>
      <c r="AB2313" s="4"/>
      <c r="AD2313" s="4"/>
      <c r="AE2313" s="4"/>
      <c r="AF2313" s="4"/>
      <c r="AH2313" s="4"/>
      <c r="AJ2313" s="4"/>
      <c r="AK2313" s="4"/>
      <c r="AL2313" s="4"/>
      <c r="AN2313" s="4"/>
      <c r="AO2313" s="4"/>
      <c r="AP2313" s="4"/>
      <c r="AQ2313" s="4"/>
      <c r="AR2313" s="4"/>
      <c r="AS2313" s="4"/>
      <c r="AT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K2313" s="4"/>
    </row>
    <row r="2314" spans="1:63" x14ac:dyDescent="0.3">
      <c r="A2314" s="103"/>
      <c r="B2314" s="103"/>
      <c r="C2314" s="103"/>
      <c r="D2314" s="208"/>
      <c r="F2314" s="178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U2314" s="4"/>
      <c r="V2314" s="4"/>
      <c r="W2314" s="4"/>
      <c r="X2314" s="4"/>
      <c r="Y2314" s="4"/>
      <c r="Z2314" s="4"/>
      <c r="AA2314" s="4"/>
      <c r="AB2314" s="4"/>
      <c r="AD2314" s="4"/>
      <c r="AE2314" s="4"/>
      <c r="AF2314" s="4"/>
      <c r="AH2314" s="4"/>
      <c r="AJ2314" s="4"/>
      <c r="AK2314" s="4"/>
      <c r="AL2314" s="4"/>
      <c r="AN2314" s="4"/>
      <c r="AO2314" s="4"/>
      <c r="AP2314" s="4"/>
      <c r="AQ2314" s="4"/>
      <c r="AR2314" s="4"/>
      <c r="AS2314" s="4"/>
      <c r="AT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K2314" s="4"/>
    </row>
    <row r="2315" spans="1:63" x14ac:dyDescent="0.3">
      <c r="A2315" s="103"/>
      <c r="B2315" s="103"/>
      <c r="C2315" s="103"/>
      <c r="D2315" s="208"/>
      <c r="F2315" s="178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U2315" s="4"/>
      <c r="V2315" s="4"/>
      <c r="W2315" s="4"/>
      <c r="X2315" s="4"/>
      <c r="Y2315" s="4"/>
      <c r="Z2315" s="4"/>
      <c r="AA2315" s="4"/>
      <c r="AB2315" s="4"/>
      <c r="AD2315" s="4"/>
      <c r="AE2315" s="4"/>
      <c r="AF2315" s="4"/>
      <c r="AH2315" s="4"/>
      <c r="AJ2315" s="4"/>
      <c r="AK2315" s="4"/>
      <c r="AL2315" s="4"/>
      <c r="AN2315" s="4"/>
      <c r="AO2315" s="4"/>
      <c r="AP2315" s="4"/>
      <c r="AQ2315" s="4"/>
      <c r="AR2315" s="4"/>
      <c r="AS2315" s="4"/>
      <c r="AT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K2315" s="4"/>
    </row>
    <row r="2316" spans="1:63" x14ac:dyDescent="0.3">
      <c r="A2316" s="103"/>
      <c r="B2316" s="103"/>
      <c r="C2316" s="103"/>
      <c r="D2316" s="208"/>
      <c r="F2316" s="178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U2316" s="4"/>
      <c r="V2316" s="4"/>
      <c r="W2316" s="4"/>
      <c r="X2316" s="4"/>
      <c r="Y2316" s="4"/>
      <c r="Z2316" s="4"/>
      <c r="AA2316" s="4"/>
      <c r="AB2316" s="4"/>
      <c r="AD2316" s="4"/>
      <c r="AE2316" s="4"/>
      <c r="AF2316" s="4"/>
      <c r="AH2316" s="4"/>
      <c r="AJ2316" s="4"/>
      <c r="AK2316" s="4"/>
      <c r="AL2316" s="4"/>
      <c r="AN2316" s="4"/>
      <c r="AO2316" s="4"/>
      <c r="AP2316" s="4"/>
      <c r="AQ2316" s="4"/>
      <c r="AR2316" s="4"/>
      <c r="AS2316" s="4"/>
      <c r="AT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K2316" s="4"/>
    </row>
    <row r="2317" spans="1:63" x14ac:dyDescent="0.3">
      <c r="A2317" s="103"/>
      <c r="B2317" s="103"/>
      <c r="C2317" s="103"/>
      <c r="D2317" s="208"/>
      <c r="F2317" s="178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U2317" s="4"/>
      <c r="V2317" s="4"/>
      <c r="W2317" s="4"/>
      <c r="X2317" s="4"/>
      <c r="Y2317" s="4"/>
      <c r="Z2317" s="4"/>
      <c r="AA2317" s="4"/>
      <c r="AB2317" s="4"/>
      <c r="AD2317" s="4"/>
      <c r="AE2317" s="4"/>
      <c r="AF2317" s="4"/>
      <c r="AH2317" s="4"/>
      <c r="AJ2317" s="4"/>
      <c r="AK2317" s="4"/>
      <c r="AL2317" s="4"/>
      <c r="AN2317" s="4"/>
      <c r="AO2317" s="4"/>
      <c r="AP2317" s="4"/>
      <c r="AQ2317" s="4"/>
      <c r="AR2317" s="4"/>
      <c r="AS2317" s="4"/>
      <c r="AT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K2317" s="4"/>
    </row>
    <row r="2318" spans="1:63" x14ac:dyDescent="0.3">
      <c r="A2318" s="103"/>
      <c r="B2318" s="103"/>
      <c r="C2318" s="103"/>
      <c r="D2318" s="208"/>
      <c r="F2318" s="178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U2318" s="4"/>
      <c r="V2318" s="4"/>
      <c r="W2318" s="4"/>
      <c r="X2318" s="4"/>
      <c r="Y2318" s="4"/>
      <c r="Z2318" s="4"/>
      <c r="AA2318" s="4"/>
      <c r="AB2318" s="4"/>
      <c r="AD2318" s="4"/>
      <c r="AE2318" s="4"/>
      <c r="AF2318" s="4"/>
      <c r="AH2318" s="4"/>
      <c r="AJ2318" s="4"/>
      <c r="AK2318" s="4"/>
      <c r="AL2318" s="4"/>
      <c r="AN2318" s="4"/>
      <c r="AO2318" s="4"/>
      <c r="AP2318" s="4"/>
      <c r="AQ2318" s="4"/>
      <c r="AR2318" s="4"/>
      <c r="AS2318" s="4"/>
      <c r="AT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K2318" s="4"/>
    </row>
    <row r="2319" spans="1:63" x14ac:dyDescent="0.3">
      <c r="A2319" s="103"/>
      <c r="B2319" s="103"/>
      <c r="C2319" s="103"/>
      <c r="D2319" s="208"/>
      <c r="F2319" s="178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U2319" s="4"/>
      <c r="V2319" s="4"/>
      <c r="W2319" s="4"/>
      <c r="X2319" s="4"/>
      <c r="Y2319" s="4"/>
      <c r="Z2319" s="4"/>
      <c r="AA2319" s="4"/>
      <c r="AB2319" s="4"/>
      <c r="AD2319" s="4"/>
      <c r="AE2319" s="4"/>
      <c r="AF2319" s="4"/>
      <c r="AH2319" s="4"/>
      <c r="AJ2319" s="4"/>
      <c r="AK2319" s="4"/>
      <c r="AL2319" s="4"/>
      <c r="AN2319" s="4"/>
      <c r="AO2319" s="4"/>
      <c r="AP2319" s="4"/>
      <c r="AQ2319" s="4"/>
      <c r="AR2319" s="4"/>
      <c r="AS2319" s="4"/>
      <c r="AT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K2319" s="4"/>
    </row>
    <row r="2320" spans="1:63" x14ac:dyDescent="0.3">
      <c r="A2320" s="103"/>
      <c r="B2320" s="103"/>
      <c r="C2320" s="103"/>
      <c r="D2320" s="208"/>
      <c r="F2320" s="178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U2320" s="4"/>
      <c r="V2320" s="4"/>
      <c r="W2320" s="4"/>
      <c r="X2320" s="4"/>
      <c r="Y2320" s="4"/>
      <c r="Z2320" s="4"/>
      <c r="AA2320" s="4"/>
      <c r="AB2320" s="4"/>
      <c r="AD2320" s="4"/>
      <c r="AE2320" s="4"/>
      <c r="AF2320" s="4"/>
      <c r="AH2320" s="4"/>
      <c r="AJ2320" s="4"/>
      <c r="AK2320" s="4"/>
      <c r="AL2320" s="4"/>
      <c r="AN2320" s="4"/>
      <c r="AO2320" s="4"/>
      <c r="AP2320" s="4"/>
      <c r="AQ2320" s="4"/>
      <c r="AR2320" s="4"/>
      <c r="AS2320" s="4"/>
      <c r="AT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K2320" s="4"/>
    </row>
    <row r="2321" spans="1:63" x14ac:dyDescent="0.3">
      <c r="A2321" s="103"/>
      <c r="B2321" s="103"/>
      <c r="C2321" s="103"/>
      <c r="D2321" s="208"/>
      <c r="F2321" s="178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U2321" s="4"/>
      <c r="V2321" s="4"/>
      <c r="W2321" s="4"/>
      <c r="X2321" s="4"/>
      <c r="Y2321" s="4"/>
      <c r="Z2321" s="4"/>
      <c r="AA2321" s="4"/>
      <c r="AB2321" s="4"/>
      <c r="AD2321" s="4"/>
      <c r="AE2321" s="4"/>
      <c r="AF2321" s="4"/>
      <c r="AH2321" s="4"/>
      <c r="AJ2321" s="4"/>
      <c r="AK2321" s="4"/>
      <c r="AL2321" s="4"/>
      <c r="AN2321" s="4"/>
      <c r="AO2321" s="4"/>
      <c r="AP2321" s="4"/>
      <c r="AQ2321" s="4"/>
      <c r="AR2321" s="4"/>
      <c r="AS2321" s="4"/>
      <c r="AT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K2321" s="4"/>
    </row>
    <row r="2322" spans="1:63" x14ac:dyDescent="0.3">
      <c r="A2322" s="103"/>
      <c r="B2322" s="103"/>
      <c r="C2322" s="103"/>
      <c r="D2322" s="208"/>
      <c r="F2322" s="178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U2322" s="4"/>
      <c r="V2322" s="4"/>
      <c r="W2322" s="4"/>
      <c r="X2322" s="4"/>
      <c r="Y2322" s="4"/>
      <c r="Z2322" s="4"/>
      <c r="AA2322" s="4"/>
      <c r="AB2322" s="4"/>
      <c r="AD2322" s="4"/>
      <c r="AE2322" s="4"/>
      <c r="AF2322" s="4"/>
      <c r="AH2322" s="4"/>
      <c r="AJ2322" s="4"/>
      <c r="AK2322" s="4"/>
      <c r="AL2322" s="4"/>
      <c r="AN2322" s="4"/>
      <c r="AO2322" s="4"/>
      <c r="AP2322" s="4"/>
      <c r="AQ2322" s="4"/>
      <c r="AR2322" s="4"/>
      <c r="AS2322" s="4"/>
      <c r="AT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K2322" s="4"/>
    </row>
    <row r="2323" spans="1:63" x14ac:dyDescent="0.3">
      <c r="A2323" s="103"/>
      <c r="B2323" s="103"/>
      <c r="C2323" s="103"/>
      <c r="D2323" s="208"/>
      <c r="F2323" s="178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U2323" s="4"/>
      <c r="V2323" s="4"/>
      <c r="W2323" s="4"/>
      <c r="X2323" s="4"/>
      <c r="Y2323" s="4"/>
      <c r="Z2323" s="4"/>
      <c r="AA2323" s="4"/>
      <c r="AB2323" s="4"/>
      <c r="AD2323" s="4"/>
      <c r="AE2323" s="4"/>
      <c r="AF2323" s="4"/>
      <c r="AH2323" s="4"/>
      <c r="AJ2323" s="4"/>
      <c r="AK2323" s="4"/>
      <c r="AL2323" s="4"/>
      <c r="AN2323" s="4"/>
      <c r="AO2323" s="4"/>
      <c r="AP2323" s="4"/>
      <c r="AQ2323" s="4"/>
      <c r="AR2323" s="4"/>
      <c r="AS2323" s="4"/>
      <c r="AT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K2323" s="4"/>
    </row>
    <row r="2324" spans="1:63" x14ac:dyDescent="0.3">
      <c r="A2324" s="103"/>
      <c r="B2324" s="103"/>
      <c r="C2324" s="103"/>
      <c r="D2324" s="208"/>
      <c r="F2324" s="178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U2324" s="4"/>
      <c r="V2324" s="4"/>
      <c r="W2324" s="4"/>
      <c r="X2324" s="4"/>
      <c r="Y2324" s="4"/>
      <c r="Z2324" s="4"/>
      <c r="AA2324" s="4"/>
      <c r="AB2324" s="4"/>
      <c r="AD2324" s="4"/>
      <c r="AE2324" s="4"/>
      <c r="AF2324" s="4"/>
      <c r="AH2324" s="4"/>
      <c r="AJ2324" s="4"/>
      <c r="AK2324" s="4"/>
      <c r="AL2324" s="4"/>
      <c r="AN2324" s="4"/>
      <c r="AO2324" s="4"/>
      <c r="AP2324" s="4"/>
      <c r="AQ2324" s="4"/>
      <c r="AR2324" s="4"/>
      <c r="AS2324" s="4"/>
      <c r="AT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K2324" s="4"/>
    </row>
    <row r="2325" spans="1:63" x14ac:dyDescent="0.3">
      <c r="A2325" s="103"/>
      <c r="B2325" s="103"/>
      <c r="C2325" s="103"/>
      <c r="D2325" s="208"/>
      <c r="F2325" s="178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U2325" s="4"/>
      <c r="V2325" s="4"/>
      <c r="W2325" s="4"/>
      <c r="X2325" s="4"/>
      <c r="Y2325" s="4"/>
      <c r="Z2325" s="4"/>
      <c r="AA2325" s="4"/>
      <c r="AB2325" s="4"/>
      <c r="AD2325" s="4"/>
      <c r="AE2325" s="4"/>
      <c r="AF2325" s="4"/>
      <c r="AH2325" s="4"/>
      <c r="AJ2325" s="4"/>
      <c r="AK2325" s="4"/>
      <c r="AL2325" s="4"/>
      <c r="AN2325" s="4"/>
      <c r="AO2325" s="4"/>
      <c r="AP2325" s="4"/>
      <c r="AQ2325" s="4"/>
      <c r="AR2325" s="4"/>
      <c r="AS2325" s="4"/>
      <c r="AT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K2325" s="4"/>
    </row>
    <row r="2326" spans="1:63" x14ac:dyDescent="0.3">
      <c r="A2326" s="103"/>
      <c r="B2326" s="103"/>
      <c r="C2326" s="103"/>
      <c r="D2326" s="208"/>
      <c r="F2326" s="178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U2326" s="4"/>
      <c r="V2326" s="4"/>
      <c r="W2326" s="4"/>
      <c r="X2326" s="4"/>
      <c r="Y2326" s="4"/>
      <c r="Z2326" s="4"/>
      <c r="AA2326" s="4"/>
      <c r="AB2326" s="4"/>
      <c r="AD2326" s="4"/>
      <c r="AE2326" s="4"/>
      <c r="AF2326" s="4"/>
      <c r="AH2326" s="4"/>
      <c r="AJ2326" s="4"/>
      <c r="AK2326" s="4"/>
      <c r="AL2326" s="4"/>
      <c r="AN2326" s="4"/>
      <c r="AO2326" s="4"/>
      <c r="AP2326" s="4"/>
      <c r="AQ2326" s="4"/>
      <c r="AR2326" s="4"/>
      <c r="AS2326" s="4"/>
      <c r="AT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K2326" s="4"/>
    </row>
    <row r="2327" spans="1:63" x14ac:dyDescent="0.3">
      <c r="A2327" s="103"/>
      <c r="B2327" s="103"/>
      <c r="C2327" s="103"/>
      <c r="D2327" s="208"/>
      <c r="F2327" s="178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U2327" s="4"/>
      <c r="V2327" s="4"/>
      <c r="W2327" s="4"/>
      <c r="X2327" s="4"/>
      <c r="Y2327" s="4"/>
      <c r="Z2327" s="4"/>
      <c r="AA2327" s="4"/>
      <c r="AB2327" s="4"/>
      <c r="AD2327" s="4"/>
      <c r="AE2327" s="4"/>
      <c r="AF2327" s="4"/>
      <c r="AH2327" s="4"/>
      <c r="AJ2327" s="4"/>
      <c r="AK2327" s="4"/>
      <c r="AL2327" s="4"/>
      <c r="AN2327" s="4"/>
      <c r="AO2327" s="4"/>
      <c r="AP2327" s="4"/>
      <c r="AQ2327" s="4"/>
      <c r="AR2327" s="4"/>
      <c r="AS2327" s="4"/>
      <c r="AT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K2327" s="4"/>
    </row>
    <row r="2328" spans="1:63" x14ac:dyDescent="0.3">
      <c r="A2328" s="103"/>
      <c r="B2328" s="103"/>
      <c r="C2328" s="103"/>
      <c r="D2328" s="208"/>
      <c r="F2328" s="178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U2328" s="4"/>
      <c r="V2328" s="4"/>
      <c r="W2328" s="4"/>
      <c r="X2328" s="4"/>
      <c r="Y2328" s="4"/>
      <c r="Z2328" s="4"/>
      <c r="AA2328" s="4"/>
      <c r="AB2328" s="4"/>
      <c r="AD2328" s="4"/>
      <c r="AE2328" s="4"/>
      <c r="AF2328" s="4"/>
      <c r="AH2328" s="4"/>
      <c r="AJ2328" s="4"/>
      <c r="AK2328" s="4"/>
      <c r="AL2328" s="4"/>
      <c r="AN2328" s="4"/>
      <c r="AO2328" s="4"/>
      <c r="AP2328" s="4"/>
      <c r="AQ2328" s="4"/>
      <c r="AR2328" s="4"/>
      <c r="AS2328" s="4"/>
      <c r="AT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K2328" s="4"/>
    </row>
    <row r="2329" spans="1:63" x14ac:dyDescent="0.3">
      <c r="A2329" s="103"/>
      <c r="B2329" s="103"/>
      <c r="C2329" s="103"/>
      <c r="D2329" s="208"/>
      <c r="F2329" s="178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U2329" s="4"/>
      <c r="V2329" s="4"/>
      <c r="W2329" s="4"/>
      <c r="X2329" s="4"/>
      <c r="Y2329" s="4"/>
      <c r="Z2329" s="4"/>
      <c r="AA2329" s="4"/>
      <c r="AB2329" s="4"/>
      <c r="AD2329" s="4"/>
      <c r="AE2329" s="4"/>
      <c r="AF2329" s="4"/>
      <c r="AH2329" s="4"/>
      <c r="AJ2329" s="4"/>
      <c r="AK2329" s="4"/>
      <c r="AL2329" s="4"/>
      <c r="AN2329" s="4"/>
      <c r="AO2329" s="4"/>
      <c r="AP2329" s="4"/>
      <c r="AQ2329" s="4"/>
      <c r="AR2329" s="4"/>
      <c r="AS2329" s="4"/>
      <c r="AT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K2329" s="4"/>
    </row>
    <row r="2330" spans="1:63" x14ac:dyDescent="0.3">
      <c r="A2330" s="103"/>
      <c r="B2330" s="103"/>
      <c r="C2330" s="103"/>
      <c r="D2330" s="208"/>
      <c r="F2330" s="178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U2330" s="4"/>
      <c r="V2330" s="4"/>
      <c r="W2330" s="4"/>
      <c r="X2330" s="4"/>
      <c r="Y2330" s="4"/>
      <c r="Z2330" s="4"/>
      <c r="AA2330" s="4"/>
      <c r="AB2330" s="4"/>
      <c r="AD2330" s="4"/>
      <c r="AE2330" s="4"/>
      <c r="AF2330" s="4"/>
      <c r="AH2330" s="4"/>
      <c r="AJ2330" s="4"/>
      <c r="AK2330" s="4"/>
      <c r="AL2330" s="4"/>
      <c r="AN2330" s="4"/>
      <c r="AO2330" s="4"/>
      <c r="AP2330" s="4"/>
      <c r="AQ2330" s="4"/>
      <c r="AR2330" s="4"/>
      <c r="AS2330" s="4"/>
      <c r="AT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K2330" s="4"/>
    </row>
    <row r="2331" spans="1:63" x14ac:dyDescent="0.3">
      <c r="A2331" s="103"/>
      <c r="B2331" s="103"/>
      <c r="C2331" s="103"/>
      <c r="D2331" s="208"/>
      <c r="F2331" s="178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U2331" s="4"/>
      <c r="V2331" s="4"/>
      <c r="W2331" s="4"/>
      <c r="X2331" s="4"/>
      <c r="Y2331" s="4"/>
      <c r="Z2331" s="4"/>
      <c r="AA2331" s="4"/>
      <c r="AB2331" s="4"/>
      <c r="AD2331" s="4"/>
      <c r="AE2331" s="4"/>
      <c r="AF2331" s="4"/>
      <c r="AH2331" s="4"/>
      <c r="AJ2331" s="4"/>
      <c r="AK2331" s="4"/>
      <c r="AL2331" s="4"/>
      <c r="AN2331" s="4"/>
      <c r="AO2331" s="4"/>
      <c r="AP2331" s="4"/>
      <c r="AQ2331" s="4"/>
      <c r="AR2331" s="4"/>
      <c r="AS2331" s="4"/>
      <c r="AT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K2331" s="4"/>
    </row>
    <row r="2332" spans="1:63" x14ac:dyDescent="0.3">
      <c r="A2332" s="103"/>
      <c r="B2332" s="103"/>
      <c r="C2332" s="103"/>
      <c r="D2332" s="208"/>
      <c r="F2332" s="178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U2332" s="4"/>
      <c r="V2332" s="4"/>
      <c r="W2332" s="4"/>
      <c r="X2332" s="4"/>
      <c r="Y2332" s="4"/>
      <c r="Z2332" s="4"/>
      <c r="AA2332" s="4"/>
      <c r="AB2332" s="4"/>
      <c r="AD2332" s="4"/>
      <c r="AE2332" s="4"/>
      <c r="AF2332" s="4"/>
      <c r="AH2332" s="4"/>
      <c r="AJ2332" s="4"/>
      <c r="AK2332" s="4"/>
      <c r="AL2332" s="4"/>
      <c r="AN2332" s="4"/>
      <c r="AO2332" s="4"/>
      <c r="AP2332" s="4"/>
      <c r="AQ2332" s="4"/>
      <c r="AR2332" s="4"/>
      <c r="AS2332" s="4"/>
      <c r="AT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K2332" s="4"/>
    </row>
    <row r="2333" spans="1:63" x14ac:dyDescent="0.3">
      <c r="A2333" s="103"/>
      <c r="B2333" s="103"/>
      <c r="C2333" s="103"/>
      <c r="D2333" s="208"/>
      <c r="F2333" s="178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U2333" s="4"/>
      <c r="V2333" s="4"/>
      <c r="W2333" s="4"/>
      <c r="X2333" s="4"/>
      <c r="Y2333" s="4"/>
      <c r="Z2333" s="4"/>
      <c r="AA2333" s="4"/>
      <c r="AB2333" s="4"/>
      <c r="AD2333" s="4"/>
      <c r="AE2333" s="4"/>
      <c r="AF2333" s="4"/>
      <c r="AH2333" s="4"/>
      <c r="AJ2333" s="4"/>
      <c r="AK2333" s="4"/>
      <c r="AL2333" s="4"/>
      <c r="AN2333" s="4"/>
      <c r="AO2333" s="4"/>
      <c r="AP2333" s="4"/>
      <c r="AQ2333" s="4"/>
      <c r="AR2333" s="4"/>
      <c r="AS2333" s="4"/>
      <c r="AT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K2333" s="4"/>
    </row>
    <row r="2334" spans="1:63" x14ac:dyDescent="0.3">
      <c r="A2334" s="103"/>
      <c r="B2334" s="103"/>
      <c r="C2334" s="103"/>
      <c r="D2334" s="208"/>
      <c r="F2334" s="178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U2334" s="4"/>
      <c r="V2334" s="4"/>
      <c r="W2334" s="4"/>
      <c r="X2334" s="4"/>
      <c r="Y2334" s="4"/>
      <c r="Z2334" s="4"/>
      <c r="AA2334" s="4"/>
      <c r="AB2334" s="4"/>
      <c r="AD2334" s="4"/>
      <c r="AE2334" s="4"/>
      <c r="AF2334" s="4"/>
      <c r="AH2334" s="4"/>
      <c r="AJ2334" s="4"/>
      <c r="AK2334" s="4"/>
      <c r="AL2334" s="4"/>
      <c r="AN2334" s="4"/>
      <c r="AO2334" s="4"/>
      <c r="AP2334" s="4"/>
      <c r="AQ2334" s="4"/>
      <c r="AR2334" s="4"/>
      <c r="AS2334" s="4"/>
      <c r="AT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K2334" s="4"/>
    </row>
    <row r="2335" spans="1:63" x14ac:dyDescent="0.3">
      <c r="A2335" s="103"/>
      <c r="B2335" s="103"/>
      <c r="C2335" s="103"/>
      <c r="D2335" s="208"/>
      <c r="F2335" s="178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U2335" s="4"/>
      <c r="V2335" s="4"/>
      <c r="W2335" s="4"/>
      <c r="X2335" s="4"/>
      <c r="Y2335" s="4"/>
      <c r="Z2335" s="4"/>
      <c r="AA2335" s="4"/>
      <c r="AB2335" s="4"/>
      <c r="AD2335" s="4"/>
      <c r="AE2335" s="4"/>
      <c r="AF2335" s="4"/>
      <c r="AH2335" s="4"/>
      <c r="AJ2335" s="4"/>
      <c r="AK2335" s="4"/>
      <c r="AL2335" s="4"/>
      <c r="AN2335" s="4"/>
      <c r="AO2335" s="4"/>
      <c r="AP2335" s="4"/>
      <c r="AQ2335" s="4"/>
      <c r="AR2335" s="4"/>
      <c r="AS2335" s="4"/>
      <c r="AT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K2335" s="4"/>
    </row>
    <row r="2336" spans="1:63" x14ac:dyDescent="0.3">
      <c r="A2336" s="103"/>
      <c r="B2336" s="103"/>
      <c r="C2336" s="103"/>
      <c r="D2336" s="208"/>
      <c r="F2336" s="178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U2336" s="4"/>
      <c r="V2336" s="4"/>
      <c r="W2336" s="4"/>
      <c r="X2336" s="4"/>
      <c r="Y2336" s="4"/>
      <c r="Z2336" s="4"/>
      <c r="AA2336" s="4"/>
      <c r="AB2336" s="4"/>
      <c r="AD2336" s="4"/>
      <c r="AE2336" s="4"/>
      <c r="AF2336" s="4"/>
      <c r="AH2336" s="4"/>
      <c r="AJ2336" s="4"/>
      <c r="AK2336" s="4"/>
      <c r="AL2336" s="4"/>
      <c r="AN2336" s="4"/>
      <c r="AO2336" s="4"/>
      <c r="AP2336" s="4"/>
      <c r="AQ2336" s="4"/>
      <c r="AR2336" s="4"/>
      <c r="AS2336" s="4"/>
      <c r="AT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K2336" s="4"/>
    </row>
    <row r="2337" spans="1:63" x14ac:dyDescent="0.3">
      <c r="A2337" s="103"/>
      <c r="B2337" s="103"/>
      <c r="C2337" s="103"/>
      <c r="D2337" s="208"/>
      <c r="F2337" s="178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U2337" s="4"/>
      <c r="V2337" s="4"/>
      <c r="W2337" s="4"/>
      <c r="X2337" s="4"/>
      <c r="Y2337" s="4"/>
      <c r="Z2337" s="4"/>
      <c r="AA2337" s="4"/>
      <c r="AB2337" s="4"/>
      <c r="AD2337" s="4"/>
      <c r="AE2337" s="4"/>
      <c r="AF2337" s="4"/>
      <c r="AH2337" s="4"/>
      <c r="AJ2337" s="4"/>
      <c r="AK2337" s="4"/>
      <c r="AL2337" s="4"/>
      <c r="AN2337" s="4"/>
      <c r="AO2337" s="4"/>
      <c r="AP2337" s="4"/>
      <c r="AQ2337" s="4"/>
      <c r="AR2337" s="4"/>
      <c r="AS2337" s="4"/>
      <c r="AT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K2337" s="4"/>
    </row>
    <row r="2338" spans="1:63" x14ac:dyDescent="0.3">
      <c r="A2338" s="103"/>
      <c r="B2338" s="103"/>
      <c r="C2338" s="103"/>
      <c r="D2338" s="208"/>
      <c r="F2338" s="178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U2338" s="4"/>
      <c r="V2338" s="4"/>
      <c r="W2338" s="4"/>
      <c r="X2338" s="4"/>
      <c r="Y2338" s="4"/>
      <c r="Z2338" s="4"/>
      <c r="AA2338" s="4"/>
      <c r="AB2338" s="4"/>
      <c r="AD2338" s="4"/>
      <c r="AE2338" s="4"/>
      <c r="AF2338" s="4"/>
      <c r="AH2338" s="4"/>
      <c r="AJ2338" s="4"/>
      <c r="AK2338" s="4"/>
      <c r="AL2338" s="4"/>
      <c r="AN2338" s="4"/>
      <c r="AO2338" s="4"/>
      <c r="AP2338" s="4"/>
      <c r="AQ2338" s="4"/>
      <c r="AR2338" s="4"/>
      <c r="AS2338" s="4"/>
      <c r="AT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K2338" s="4"/>
    </row>
    <row r="2339" spans="1:63" x14ac:dyDescent="0.3">
      <c r="A2339" s="103"/>
      <c r="B2339" s="103"/>
      <c r="C2339" s="103"/>
      <c r="D2339" s="208"/>
      <c r="F2339" s="178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U2339" s="4"/>
      <c r="V2339" s="4"/>
      <c r="W2339" s="4"/>
      <c r="X2339" s="4"/>
      <c r="Y2339" s="4"/>
      <c r="Z2339" s="4"/>
      <c r="AA2339" s="4"/>
      <c r="AB2339" s="4"/>
      <c r="AD2339" s="4"/>
      <c r="AE2339" s="4"/>
      <c r="AF2339" s="4"/>
      <c r="AH2339" s="4"/>
      <c r="AJ2339" s="4"/>
      <c r="AK2339" s="4"/>
      <c r="AL2339" s="4"/>
      <c r="AN2339" s="4"/>
      <c r="AO2339" s="4"/>
      <c r="AP2339" s="4"/>
      <c r="AQ2339" s="4"/>
      <c r="AR2339" s="4"/>
      <c r="AS2339" s="4"/>
      <c r="AT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K2339" s="4"/>
    </row>
    <row r="2340" spans="1:63" x14ac:dyDescent="0.3">
      <c r="A2340" s="103"/>
      <c r="B2340" s="103"/>
      <c r="C2340" s="103"/>
      <c r="D2340" s="208"/>
      <c r="F2340" s="178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U2340" s="4"/>
      <c r="V2340" s="4"/>
      <c r="W2340" s="4"/>
      <c r="X2340" s="4"/>
      <c r="Y2340" s="4"/>
      <c r="Z2340" s="4"/>
      <c r="AA2340" s="4"/>
      <c r="AB2340" s="4"/>
      <c r="AD2340" s="4"/>
      <c r="AE2340" s="4"/>
      <c r="AF2340" s="4"/>
      <c r="AH2340" s="4"/>
      <c r="AJ2340" s="4"/>
      <c r="AK2340" s="4"/>
      <c r="AL2340" s="4"/>
      <c r="AN2340" s="4"/>
      <c r="AO2340" s="4"/>
      <c r="AP2340" s="4"/>
      <c r="AQ2340" s="4"/>
      <c r="AR2340" s="4"/>
      <c r="AS2340" s="4"/>
      <c r="AT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K2340" s="4"/>
    </row>
    <row r="2341" spans="1:63" x14ac:dyDescent="0.3">
      <c r="A2341" s="103"/>
      <c r="B2341" s="103"/>
      <c r="C2341" s="103"/>
      <c r="D2341" s="208"/>
      <c r="F2341" s="178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U2341" s="4"/>
      <c r="V2341" s="4"/>
      <c r="W2341" s="4"/>
      <c r="X2341" s="4"/>
      <c r="Y2341" s="4"/>
      <c r="Z2341" s="4"/>
      <c r="AA2341" s="4"/>
      <c r="AB2341" s="4"/>
      <c r="AD2341" s="4"/>
      <c r="AE2341" s="4"/>
      <c r="AF2341" s="4"/>
      <c r="AH2341" s="4"/>
      <c r="AJ2341" s="4"/>
      <c r="AK2341" s="4"/>
      <c r="AL2341" s="4"/>
      <c r="AN2341" s="4"/>
      <c r="AO2341" s="4"/>
      <c r="AP2341" s="4"/>
      <c r="AQ2341" s="4"/>
      <c r="AR2341" s="4"/>
      <c r="AS2341" s="4"/>
      <c r="AT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K2341" s="4"/>
    </row>
    <row r="2342" spans="1:63" x14ac:dyDescent="0.3">
      <c r="A2342" s="103"/>
      <c r="B2342" s="103"/>
      <c r="C2342" s="103"/>
      <c r="D2342" s="208"/>
      <c r="F2342" s="178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U2342" s="4"/>
      <c r="V2342" s="4"/>
      <c r="W2342" s="4"/>
      <c r="X2342" s="4"/>
      <c r="Y2342" s="4"/>
      <c r="Z2342" s="4"/>
      <c r="AA2342" s="4"/>
      <c r="AB2342" s="4"/>
      <c r="AD2342" s="4"/>
      <c r="AE2342" s="4"/>
      <c r="AF2342" s="4"/>
      <c r="AH2342" s="4"/>
      <c r="AJ2342" s="4"/>
      <c r="AK2342" s="4"/>
      <c r="AL2342" s="4"/>
      <c r="AN2342" s="4"/>
      <c r="AO2342" s="4"/>
      <c r="AP2342" s="4"/>
      <c r="AQ2342" s="4"/>
      <c r="AR2342" s="4"/>
      <c r="AS2342" s="4"/>
      <c r="AT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K2342" s="4"/>
    </row>
    <row r="2343" spans="1:63" x14ac:dyDescent="0.3">
      <c r="A2343" s="103"/>
      <c r="B2343" s="103"/>
      <c r="C2343" s="103"/>
      <c r="D2343" s="208"/>
      <c r="F2343" s="178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U2343" s="4"/>
      <c r="V2343" s="4"/>
      <c r="W2343" s="4"/>
      <c r="X2343" s="4"/>
      <c r="Y2343" s="4"/>
      <c r="Z2343" s="4"/>
      <c r="AA2343" s="4"/>
      <c r="AB2343" s="4"/>
      <c r="AD2343" s="4"/>
      <c r="AE2343" s="4"/>
      <c r="AF2343" s="4"/>
      <c r="AH2343" s="4"/>
      <c r="AJ2343" s="4"/>
      <c r="AK2343" s="4"/>
      <c r="AL2343" s="4"/>
      <c r="AN2343" s="4"/>
      <c r="AO2343" s="4"/>
      <c r="AP2343" s="4"/>
      <c r="AQ2343" s="4"/>
      <c r="AR2343" s="4"/>
      <c r="AS2343" s="4"/>
      <c r="AT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K2343" s="4"/>
    </row>
    <row r="2344" spans="1:63" x14ac:dyDescent="0.3">
      <c r="A2344" s="103"/>
      <c r="B2344" s="103"/>
      <c r="C2344" s="103"/>
      <c r="D2344" s="208"/>
      <c r="F2344" s="178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U2344" s="4"/>
      <c r="V2344" s="4"/>
      <c r="W2344" s="4"/>
      <c r="X2344" s="4"/>
      <c r="Y2344" s="4"/>
      <c r="Z2344" s="4"/>
      <c r="AA2344" s="4"/>
      <c r="AB2344" s="4"/>
      <c r="AD2344" s="4"/>
      <c r="AE2344" s="4"/>
      <c r="AF2344" s="4"/>
      <c r="AH2344" s="4"/>
      <c r="AJ2344" s="4"/>
      <c r="AK2344" s="4"/>
      <c r="AL2344" s="4"/>
      <c r="AN2344" s="4"/>
      <c r="AO2344" s="4"/>
      <c r="AP2344" s="4"/>
      <c r="AQ2344" s="4"/>
      <c r="AR2344" s="4"/>
      <c r="AS2344" s="4"/>
      <c r="AT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K2344" s="4"/>
    </row>
    <row r="2345" spans="1:63" x14ac:dyDescent="0.3">
      <c r="A2345" s="103"/>
      <c r="B2345" s="103"/>
      <c r="C2345" s="103"/>
      <c r="D2345" s="208"/>
      <c r="F2345" s="178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U2345" s="4"/>
      <c r="V2345" s="4"/>
      <c r="W2345" s="4"/>
      <c r="X2345" s="4"/>
      <c r="Y2345" s="4"/>
      <c r="Z2345" s="4"/>
      <c r="AA2345" s="4"/>
      <c r="AB2345" s="4"/>
      <c r="AD2345" s="4"/>
      <c r="AE2345" s="4"/>
      <c r="AF2345" s="4"/>
      <c r="AH2345" s="4"/>
      <c r="AJ2345" s="4"/>
      <c r="AK2345" s="4"/>
      <c r="AL2345" s="4"/>
      <c r="AN2345" s="4"/>
      <c r="AO2345" s="4"/>
      <c r="AP2345" s="4"/>
      <c r="AQ2345" s="4"/>
      <c r="AR2345" s="4"/>
      <c r="AS2345" s="4"/>
      <c r="AT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K2345" s="4"/>
    </row>
    <row r="2346" spans="1:63" x14ac:dyDescent="0.3">
      <c r="A2346" s="103"/>
      <c r="B2346" s="103"/>
      <c r="C2346" s="103"/>
      <c r="D2346" s="208"/>
      <c r="F2346" s="178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U2346" s="4"/>
      <c r="V2346" s="4"/>
      <c r="W2346" s="4"/>
      <c r="X2346" s="4"/>
      <c r="Y2346" s="4"/>
      <c r="Z2346" s="4"/>
      <c r="AA2346" s="4"/>
      <c r="AB2346" s="4"/>
      <c r="AD2346" s="4"/>
      <c r="AE2346" s="4"/>
      <c r="AF2346" s="4"/>
      <c r="AH2346" s="4"/>
      <c r="AJ2346" s="4"/>
      <c r="AK2346" s="4"/>
      <c r="AL2346" s="4"/>
      <c r="AN2346" s="4"/>
      <c r="AO2346" s="4"/>
      <c r="AP2346" s="4"/>
      <c r="AQ2346" s="4"/>
      <c r="AR2346" s="4"/>
      <c r="AS2346" s="4"/>
      <c r="AT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K2346" s="4"/>
    </row>
    <row r="2347" spans="1:63" x14ac:dyDescent="0.3">
      <c r="A2347" s="103"/>
      <c r="B2347" s="103"/>
      <c r="C2347" s="103"/>
      <c r="D2347" s="208"/>
      <c r="F2347" s="178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U2347" s="4"/>
      <c r="V2347" s="4"/>
      <c r="W2347" s="4"/>
      <c r="X2347" s="4"/>
      <c r="Y2347" s="4"/>
      <c r="Z2347" s="4"/>
      <c r="AA2347" s="4"/>
      <c r="AB2347" s="4"/>
      <c r="AD2347" s="4"/>
      <c r="AE2347" s="4"/>
      <c r="AF2347" s="4"/>
      <c r="AH2347" s="4"/>
      <c r="AJ2347" s="4"/>
      <c r="AK2347" s="4"/>
      <c r="AL2347" s="4"/>
      <c r="AN2347" s="4"/>
      <c r="AO2347" s="4"/>
      <c r="AP2347" s="4"/>
      <c r="AQ2347" s="4"/>
      <c r="AR2347" s="4"/>
      <c r="AS2347" s="4"/>
      <c r="AT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K2347" s="4"/>
    </row>
    <row r="2348" spans="1:63" x14ac:dyDescent="0.3">
      <c r="A2348" s="103"/>
      <c r="B2348" s="103"/>
      <c r="C2348" s="103"/>
      <c r="D2348" s="208"/>
      <c r="F2348" s="178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U2348" s="4"/>
      <c r="V2348" s="4"/>
      <c r="W2348" s="4"/>
      <c r="X2348" s="4"/>
      <c r="Y2348" s="4"/>
      <c r="Z2348" s="4"/>
      <c r="AA2348" s="4"/>
      <c r="AB2348" s="4"/>
      <c r="AD2348" s="4"/>
      <c r="AE2348" s="4"/>
      <c r="AF2348" s="4"/>
      <c r="AH2348" s="4"/>
      <c r="AJ2348" s="4"/>
      <c r="AK2348" s="4"/>
      <c r="AL2348" s="4"/>
      <c r="AN2348" s="4"/>
      <c r="AO2348" s="4"/>
      <c r="AP2348" s="4"/>
      <c r="AQ2348" s="4"/>
      <c r="AR2348" s="4"/>
      <c r="AS2348" s="4"/>
      <c r="AT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K2348" s="4"/>
    </row>
    <row r="2349" spans="1:63" x14ac:dyDescent="0.3">
      <c r="A2349" s="103"/>
      <c r="B2349" s="103"/>
      <c r="C2349" s="103"/>
      <c r="D2349" s="208"/>
      <c r="F2349" s="178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U2349" s="4"/>
      <c r="V2349" s="4"/>
      <c r="W2349" s="4"/>
      <c r="X2349" s="4"/>
      <c r="Y2349" s="4"/>
      <c r="Z2349" s="4"/>
      <c r="AA2349" s="4"/>
      <c r="AB2349" s="4"/>
      <c r="AD2349" s="4"/>
      <c r="AE2349" s="4"/>
      <c r="AF2349" s="4"/>
      <c r="AH2349" s="4"/>
      <c r="AJ2349" s="4"/>
      <c r="AK2349" s="4"/>
      <c r="AL2349" s="4"/>
      <c r="AN2349" s="4"/>
      <c r="AO2349" s="4"/>
      <c r="AP2349" s="4"/>
      <c r="AQ2349" s="4"/>
      <c r="AR2349" s="4"/>
      <c r="AS2349" s="4"/>
      <c r="AT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K2349" s="4"/>
    </row>
    <row r="2350" spans="1:63" x14ac:dyDescent="0.3">
      <c r="A2350" s="103"/>
      <c r="B2350" s="103"/>
      <c r="C2350" s="103"/>
      <c r="D2350" s="208"/>
      <c r="F2350" s="178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U2350" s="4"/>
      <c r="V2350" s="4"/>
      <c r="W2350" s="4"/>
      <c r="X2350" s="4"/>
      <c r="Y2350" s="4"/>
      <c r="Z2350" s="4"/>
      <c r="AA2350" s="4"/>
      <c r="AB2350" s="4"/>
      <c r="AD2350" s="4"/>
      <c r="AE2350" s="4"/>
      <c r="AF2350" s="4"/>
      <c r="AH2350" s="4"/>
      <c r="AJ2350" s="4"/>
      <c r="AK2350" s="4"/>
      <c r="AL2350" s="4"/>
      <c r="AN2350" s="4"/>
      <c r="AO2350" s="4"/>
      <c r="AP2350" s="4"/>
      <c r="AQ2350" s="4"/>
      <c r="AR2350" s="4"/>
      <c r="AS2350" s="4"/>
      <c r="AT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K2350" s="4"/>
    </row>
    <row r="2351" spans="1:63" x14ac:dyDescent="0.3">
      <c r="A2351" s="103"/>
      <c r="B2351" s="103"/>
      <c r="C2351" s="103"/>
      <c r="D2351" s="208"/>
      <c r="F2351" s="178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U2351" s="4"/>
      <c r="V2351" s="4"/>
      <c r="W2351" s="4"/>
      <c r="X2351" s="4"/>
      <c r="Y2351" s="4"/>
      <c r="Z2351" s="4"/>
      <c r="AA2351" s="4"/>
      <c r="AB2351" s="4"/>
      <c r="AD2351" s="4"/>
      <c r="AE2351" s="4"/>
      <c r="AF2351" s="4"/>
      <c r="AH2351" s="4"/>
      <c r="AJ2351" s="4"/>
      <c r="AK2351" s="4"/>
      <c r="AL2351" s="4"/>
      <c r="AN2351" s="4"/>
      <c r="AO2351" s="4"/>
      <c r="AP2351" s="4"/>
      <c r="AQ2351" s="4"/>
      <c r="AR2351" s="4"/>
      <c r="AS2351" s="4"/>
      <c r="AT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K2351" s="4"/>
    </row>
    <row r="2352" spans="1:63" x14ac:dyDescent="0.3">
      <c r="A2352" s="103"/>
      <c r="B2352" s="103"/>
      <c r="C2352" s="103"/>
      <c r="D2352" s="208"/>
      <c r="F2352" s="178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U2352" s="4"/>
      <c r="V2352" s="4"/>
      <c r="W2352" s="4"/>
      <c r="X2352" s="4"/>
      <c r="Y2352" s="4"/>
      <c r="Z2352" s="4"/>
      <c r="AA2352" s="4"/>
      <c r="AB2352" s="4"/>
      <c r="AD2352" s="4"/>
      <c r="AE2352" s="4"/>
      <c r="AF2352" s="4"/>
      <c r="AH2352" s="4"/>
      <c r="AJ2352" s="4"/>
      <c r="AK2352" s="4"/>
      <c r="AL2352" s="4"/>
      <c r="AN2352" s="4"/>
      <c r="AO2352" s="4"/>
      <c r="AP2352" s="4"/>
      <c r="AQ2352" s="4"/>
      <c r="AR2352" s="4"/>
      <c r="AS2352" s="4"/>
      <c r="AT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K2352" s="4"/>
    </row>
    <row r="2353" spans="1:63" x14ac:dyDescent="0.3">
      <c r="A2353" s="103"/>
      <c r="B2353" s="103"/>
      <c r="C2353" s="103"/>
      <c r="D2353" s="208"/>
      <c r="F2353" s="178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U2353" s="4"/>
      <c r="V2353" s="4"/>
      <c r="W2353" s="4"/>
      <c r="X2353" s="4"/>
      <c r="Y2353" s="4"/>
      <c r="Z2353" s="4"/>
      <c r="AA2353" s="4"/>
      <c r="AB2353" s="4"/>
      <c r="AD2353" s="4"/>
      <c r="AE2353" s="4"/>
      <c r="AF2353" s="4"/>
      <c r="AH2353" s="4"/>
      <c r="AJ2353" s="4"/>
      <c r="AK2353" s="4"/>
      <c r="AL2353" s="4"/>
      <c r="AN2353" s="4"/>
      <c r="AO2353" s="4"/>
      <c r="AP2353" s="4"/>
      <c r="AQ2353" s="4"/>
      <c r="AR2353" s="4"/>
      <c r="AS2353" s="4"/>
      <c r="AT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K2353" s="4"/>
    </row>
    <row r="2354" spans="1:63" x14ac:dyDescent="0.3">
      <c r="A2354" s="103"/>
      <c r="B2354" s="103"/>
      <c r="C2354" s="103"/>
      <c r="D2354" s="208"/>
      <c r="F2354" s="178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U2354" s="4"/>
      <c r="V2354" s="4"/>
      <c r="W2354" s="4"/>
      <c r="X2354" s="4"/>
      <c r="Y2354" s="4"/>
      <c r="Z2354" s="4"/>
      <c r="AA2354" s="4"/>
      <c r="AB2354" s="4"/>
      <c r="AD2354" s="4"/>
      <c r="AE2354" s="4"/>
      <c r="AF2354" s="4"/>
      <c r="AH2354" s="4"/>
      <c r="AJ2354" s="4"/>
      <c r="AK2354" s="4"/>
      <c r="AL2354" s="4"/>
      <c r="AN2354" s="4"/>
      <c r="AO2354" s="4"/>
      <c r="AP2354" s="4"/>
      <c r="AQ2354" s="4"/>
      <c r="AR2354" s="4"/>
      <c r="AS2354" s="4"/>
      <c r="AT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K2354" s="4"/>
    </row>
    <row r="2355" spans="1:63" x14ac:dyDescent="0.3">
      <c r="A2355" s="103"/>
      <c r="B2355" s="103"/>
      <c r="C2355" s="103"/>
      <c r="D2355" s="208"/>
      <c r="F2355" s="178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U2355" s="4"/>
      <c r="V2355" s="4"/>
      <c r="W2355" s="4"/>
      <c r="X2355" s="4"/>
      <c r="Y2355" s="4"/>
      <c r="Z2355" s="4"/>
      <c r="AA2355" s="4"/>
      <c r="AB2355" s="4"/>
      <c r="AD2355" s="4"/>
      <c r="AE2355" s="4"/>
      <c r="AF2355" s="4"/>
      <c r="AH2355" s="4"/>
      <c r="AJ2355" s="4"/>
      <c r="AK2355" s="4"/>
      <c r="AL2355" s="4"/>
      <c r="AN2355" s="4"/>
      <c r="AO2355" s="4"/>
      <c r="AP2355" s="4"/>
      <c r="AQ2355" s="4"/>
      <c r="AR2355" s="4"/>
      <c r="AS2355" s="4"/>
      <c r="AT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K2355" s="4"/>
    </row>
    <row r="2356" spans="1:63" x14ac:dyDescent="0.3">
      <c r="A2356" s="103"/>
      <c r="B2356" s="103"/>
      <c r="C2356" s="103"/>
      <c r="D2356" s="208"/>
      <c r="F2356" s="178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U2356" s="4"/>
      <c r="V2356" s="4"/>
      <c r="W2356" s="4"/>
      <c r="X2356" s="4"/>
      <c r="Y2356" s="4"/>
      <c r="Z2356" s="4"/>
      <c r="AA2356" s="4"/>
      <c r="AB2356" s="4"/>
      <c r="AD2356" s="4"/>
      <c r="AE2356" s="4"/>
      <c r="AF2356" s="4"/>
      <c r="AH2356" s="4"/>
      <c r="AJ2356" s="4"/>
      <c r="AK2356" s="4"/>
      <c r="AL2356" s="4"/>
      <c r="AN2356" s="4"/>
      <c r="AO2356" s="4"/>
      <c r="AP2356" s="4"/>
      <c r="AQ2356" s="4"/>
      <c r="AR2356" s="4"/>
      <c r="AS2356" s="4"/>
      <c r="AT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K2356" s="4"/>
    </row>
    <row r="2357" spans="1:63" x14ac:dyDescent="0.3">
      <c r="A2357" s="103"/>
      <c r="B2357" s="103"/>
      <c r="C2357" s="103"/>
      <c r="D2357" s="208"/>
      <c r="F2357" s="178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U2357" s="4"/>
      <c r="V2357" s="4"/>
      <c r="W2357" s="4"/>
      <c r="X2357" s="4"/>
      <c r="Y2357" s="4"/>
      <c r="Z2357" s="4"/>
      <c r="AA2357" s="4"/>
      <c r="AB2357" s="4"/>
      <c r="AD2357" s="4"/>
      <c r="AE2357" s="4"/>
      <c r="AF2357" s="4"/>
      <c r="AH2357" s="4"/>
      <c r="AJ2357" s="4"/>
      <c r="AK2357" s="4"/>
      <c r="AL2357" s="4"/>
      <c r="AN2357" s="4"/>
      <c r="AO2357" s="4"/>
      <c r="AP2357" s="4"/>
      <c r="AQ2357" s="4"/>
      <c r="AR2357" s="4"/>
      <c r="AS2357" s="4"/>
      <c r="AT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K2357" s="4"/>
    </row>
    <row r="2358" spans="1:63" x14ac:dyDescent="0.3">
      <c r="A2358" s="103"/>
      <c r="B2358" s="103"/>
      <c r="C2358" s="103"/>
      <c r="D2358" s="208"/>
      <c r="F2358" s="178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U2358" s="4"/>
      <c r="V2358" s="4"/>
      <c r="W2358" s="4"/>
      <c r="X2358" s="4"/>
      <c r="Y2358" s="4"/>
      <c r="Z2358" s="4"/>
      <c r="AA2358" s="4"/>
      <c r="AB2358" s="4"/>
      <c r="AD2358" s="4"/>
      <c r="AE2358" s="4"/>
      <c r="AF2358" s="4"/>
      <c r="AH2358" s="4"/>
      <c r="AJ2358" s="4"/>
      <c r="AK2358" s="4"/>
      <c r="AL2358" s="4"/>
      <c r="AN2358" s="4"/>
      <c r="AO2358" s="4"/>
      <c r="AP2358" s="4"/>
      <c r="AQ2358" s="4"/>
      <c r="AR2358" s="4"/>
      <c r="AS2358" s="4"/>
      <c r="AT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K2358" s="4"/>
    </row>
    <row r="2359" spans="1:63" x14ac:dyDescent="0.3">
      <c r="A2359" s="103"/>
      <c r="B2359" s="103"/>
      <c r="C2359" s="103"/>
      <c r="D2359" s="208"/>
      <c r="F2359" s="178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U2359" s="4"/>
      <c r="V2359" s="4"/>
      <c r="W2359" s="4"/>
      <c r="X2359" s="4"/>
      <c r="Y2359" s="4"/>
      <c r="Z2359" s="4"/>
      <c r="AA2359" s="4"/>
      <c r="AB2359" s="4"/>
      <c r="AD2359" s="4"/>
      <c r="AE2359" s="4"/>
      <c r="AF2359" s="4"/>
      <c r="AH2359" s="4"/>
      <c r="AJ2359" s="4"/>
      <c r="AK2359" s="4"/>
      <c r="AL2359" s="4"/>
      <c r="AN2359" s="4"/>
      <c r="AO2359" s="4"/>
      <c r="AP2359" s="4"/>
      <c r="AQ2359" s="4"/>
      <c r="AR2359" s="4"/>
      <c r="AS2359" s="4"/>
      <c r="AT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K2359" s="4"/>
    </row>
    <row r="2360" spans="1:63" x14ac:dyDescent="0.3">
      <c r="A2360" s="103"/>
      <c r="B2360" s="103"/>
      <c r="C2360" s="103"/>
      <c r="D2360" s="208"/>
      <c r="F2360" s="178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U2360" s="4"/>
      <c r="V2360" s="4"/>
      <c r="W2360" s="4"/>
      <c r="X2360" s="4"/>
      <c r="Y2360" s="4"/>
      <c r="Z2360" s="4"/>
      <c r="AA2360" s="4"/>
      <c r="AB2360" s="4"/>
      <c r="AD2360" s="4"/>
      <c r="AE2360" s="4"/>
      <c r="AF2360" s="4"/>
      <c r="AH2360" s="4"/>
      <c r="AJ2360" s="4"/>
      <c r="AK2360" s="4"/>
      <c r="AL2360" s="4"/>
      <c r="AN2360" s="4"/>
      <c r="AO2360" s="4"/>
      <c r="AP2360" s="4"/>
      <c r="AQ2360" s="4"/>
      <c r="AR2360" s="4"/>
      <c r="AS2360" s="4"/>
      <c r="AT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K2360" s="4"/>
    </row>
    <row r="2361" spans="1:63" x14ac:dyDescent="0.3">
      <c r="A2361" s="103"/>
      <c r="B2361" s="103"/>
      <c r="C2361" s="103"/>
      <c r="D2361" s="208"/>
      <c r="F2361" s="178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U2361" s="4"/>
      <c r="V2361" s="4"/>
      <c r="W2361" s="4"/>
      <c r="X2361" s="4"/>
      <c r="Y2361" s="4"/>
      <c r="Z2361" s="4"/>
      <c r="AA2361" s="4"/>
      <c r="AB2361" s="4"/>
      <c r="AD2361" s="4"/>
      <c r="AE2361" s="4"/>
      <c r="AF2361" s="4"/>
      <c r="AH2361" s="4"/>
      <c r="AJ2361" s="4"/>
      <c r="AK2361" s="4"/>
      <c r="AL2361" s="4"/>
      <c r="AN2361" s="4"/>
      <c r="AO2361" s="4"/>
      <c r="AP2361" s="4"/>
      <c r="AQ2361" s="4"/>
      <c r="AR2361" s="4"/>
      <c r="AS2361" s="4"/>
      <c r="AT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K2361" s="4"/>
    </row>
    <row r="2362" spans="1:63" x14ac:dyDescent="0.3">
      <c r="A2362" s="103"/>
      <c r="B2362" s="103"/>
      <c r="C2362" s="103"/>
      <c r="D2362" s="208"/>
      <c r="F2362" s="178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U2362" s="4"/>
      <c r="V2362" s="4"/>
      <c r="W2362" s="4"/>
      <c r="X2362" s="4"/>
      <c r="Y2362" s="4"/>
      <c r="Z2362" s="4"/>
      <c r="AA2362" s="4"/>
      <c r="AB2362" s="4"/>
      <c r="AD2362" s="4"/>
      <c r="AE2362" s="4"/>
      <c r="AF2362" s="4"/>
      <c r="AH2362" s="4"/>
      <c r="AJ2362" s="4"/>
      <c r="AK2362" s="4"/>
      <c r="AL2362" s="4"/>
      <c r="AN2362" s="4"/>
      <c r="AO2362" s="4"/>
      <c r="AP2362" s="4"/>
      <c r="AQ2362" s="4"/>
      <c r="AR2362" s="4"/>
      <c r="AS2362" s="4"/>
      <c r="AT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K2362" s="4"/>
    </row>
    <row r="2363" spans="1:63" x14ac:dyDescent="0.3">
      <c r="A2363" s="103"/>
      <c r="B2363" s="103"/>
      <c r="C2363" s="103"/>
      <c r="D2363" s="208"/>
      <c r="F2363" s="178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U2363" s="4"/>
      <c r="V2363" s="4"/>
      <c r="W2363" s="4"/>
      <c r="X2363" s="4"/>
      <c r="Y2363" s="4"/>
      <c r="Z2363" s="4"/>
      <c r="AA2363" s="4"/>
      <c r="AB2363" s="4"/>
      <c r="AD2363" s="4"/>
      <c r="AE2363" s="4"/>
      <c r="AF2363" s="4"/>
      <c r="AH2363" s="4"/>
      <c r="AJ2363" s="4"/>
      <c r="AK2363" s="4"/>
      <c r="AL2363" s="4"/>
      <c r="AN2363" s="4"/>
      <c r="AO2363" s="4"/>
      <c r="AP2363" s="4"/>
      <c r="AQ2363" s="4"/>
      <c r="AR2363" s="4"/>
      <c r="AS2363" s="4"/>
      <c r="AT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K2363" s="4"/>
    </row>
    <row r="2364" spans="1:63" x14ac:dyDescent="0.3">
      <c r="A2364" s="103"/>
      <c r="B2364" s="103"/>
      <c r="C2364" s="103"/>
      <c r="D2364" s="208"/>
      <c r="F2364" s="178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U2364" s="4"/>
      <c r="V2364" s="4"/>
      <c r="W2364" s="4"/>
      <c r="X2364" s="4"/>
      <c r="Y2364" s="4"/>
      <c r="Z2364" s="4"/>
      <c r="AA2364" s="4"/>
      <c r="AB2364" s="4"/>
      <c r="AD2364" s="4"/>
      <c r="AE2364" s="4"/>
      <c r="AF2364" s="4"/>
      <c r="AH2364" s="4"/>
      <c r="AJ2364" s="4"/>
      <c r="AK2364" s="4"/>
      <c r="AL2364" s="4"/>
      <c r="AN2364" s="4"/>
      <c r="AO2364" s="4"/>
      <c r="AP2364" s="4"/>
      <c r="AQ2364" s="4"/>
      <c r="AR2364" s="4"/>
      <c r="AS2364" s="4"/>
      <c r="AT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K2364" s="4"/>
    </row>
    <row r="2365" spans="1:63" x14ac:dyDescent="0.3">
      <c r="A2365" s="103"/>
      <c r="B2365" s="103"/>
      <c r="C2365" s="103"/>
      <c r="D2365" s="208"/>
      <c r="F2365" s="178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U2365" s="4"/>
      <c r="V2365" s="4"/>
      <c r="W2365" s="4"/>
      <c r="X2365" s="4"/>
      <c r="Y2365" s="4"/>
      <c r="Z2365" s="4"/>
      <c r="AA2365" s="4"/>
      <c r="AB2365" s="4"/>
      <c r="AD2365" s="4"/>
      <c r="AE2365" s="4"/>
      <c r="AF2365" s="4"/>
      <c r="AH2365" s="4"/>
      <c r="AJ2365" s="4"/>
      <c r="AK2365" s="4"/>
      <c r="AL2365" s="4"/>
      <c r="AN2365" s="4"/>
      <c r="AO2365" s="4"/>
      <c r="AP2365" s="4"/>
      <c r="AQ2365" s="4"/>
      <c r="AR2365" s="4"/>
      <c r="AS2365" s="4"/>
      <c r="AT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K2365" s="4"/>
    </row>
    <row r="2366" spans="1:63" x14ac:dyDescent="0.3">
      <c r="A2366" s="103"/>
      <c r="B2366" s="103"/>
      <c r="C2366" s="103"/>
      <c r="D2366" s="208"/>
      <c r="F2366" s="178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U2366" s="4"/>
      <c r="V2366" s="4"/>
      <c r="W2366" s="4"/>
      <c r="X2366" s="4"/>
      <c r="Y2366" s="4"/>
      <c r="Z2366" s="4"/>
      <c r="AA2366" s="4"/>
      <c r="AB2366" s="4"/>
      <c r="AD2366" s="4"/>
      <c r="AE2366" s="4"/>
      <c r="AF2366" s="4"/>
      <c r="AH2366" s="4"/>
      <c r="AJ2366" s="4"/>
      <c r="AK2366" s="4"/>
      <c r="AL2366" s="4"/>
      <c r="AN2366" s="4"/>
      <c r="AO2366" s="4"/>
      <c r="AP2366" s="4"/>
      <c r="AQ2366" s="4"/>
      <c r="AR2366" s="4"/>
      <c r="AS2366" s="4"/>
      <c r="AT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K2366" s="4"/>
    </row>
    <row r="2367" spans="1:63" x14ac:dyDescent="0.3">
      <c r="A2367" s="103"/>
      <c r="B2367" s="103"/>
      <c r="C2367" s="103"/>
      <c r="D2367" s="208"/>
      <c r="F2367" s="178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U2367" s="4"/>
      <c r="V2367" s="4"/>
      <c r="W2367" s="4"/>
      <c r="X2367" s="4"/>
      <c r="Y2367" s="4"/>
      <c r="Z2367" s="4"/>
      <c r="AA2367" s="4"/>
      <c r="AB2367" s="4"/>
      <c r="AD2367" s="4"/>
      <c r="AE2367" s="4"/>
      <c r="AF2367" s="4"/>
      <c r="AH2367" s="4"/>
      <c r="AJ2367" s="4"/>
      <c r="AK2367" s="4"/>
      <c r="AL2367" s="4"/>
      <c r="AN2367" s="4"/>
      <c r="AO2367" s="4"/>
      <c r="AP2367" s="4"/>
      <c r="AQ2367" s="4"/>
      <c r="AR2367" s="4"/>
      <c r="AS2367" s="4"/>
      <c r="AT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K2367" s="4"/>
    </row>
    <row r="2368" spans="1:63" x14ac:dyDescent="0.3">
      <c r="A2368" s="103"/>
      <c r="B2368" s="103"/>
      <c r="C2368" s="103"/>
      <c r="D2368" s="208"/>
      <c r="F2368" s="178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U2368" s="4"/>
      <c r="V2368" s="4"/>
      <c r="W2368" s="4"/>
      <c r="X2368" s="4"/>
      <c r="Y2368" s="4"/>
      <c r="Z2368" s="4"/>
      <c r="AA2368" s="4"/>
      <c r="AB2368" s="4"/>
      <c r="AD2368" s="4"/>
      <c r="AE2368" s="4"/>
      <c r="AF2368" s="4"/>
      <c r="AH2368" s="4"/>
      <c r="AJ2368" s="4"/>
      <c r="AK2368" s="4"/>
      <c r="AL2368" s="4"/>
      <c r="AN2368" s="4"/>
      <c r="AO2368" s="4"/>
      <c r="AP2368" s="4"/>
      <c r="AQ2368" s="4"/>
      <c r="AR2368" s="4"/>
      <c r="AS2368" s="4"/>
      <c r="AT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K2368" s="4"/>
    </row>
    <row r="2369" spans="1:63" x14ac:dyDescent="0.3">
      <c r="A2369" s="103"/>
      <c r="B2369" s="103"/>
      <c r="C2369" s="103"/>
      <c r="D2369" s="208"/>
      <c r="F2369" s="178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U2369" s="4"/>
      <c r="V2369" s="4"/>
      <c r="W2369" s="4"/>
      <c r="X2369" s="4"/>
      <c r="Y2369" s="4"/>
      <c r="Z2369" s="4"/>
      <c r="AA2369" s="4"/>
      <c r="AB2369" s="4"/>
      <c r="AD2369" s="4"/>
      <c r="AE2369" s="4"/>
      <c r="AF2369" s="4"/>
      <c r="AH2369" s="4"/>
      <c r="AJ2369" s="4"/>
      <c r="AK2369" s="4"/>
      <c r="AL2369" s="4"/>
      <c r="AN2369" s="4"/>
      <c r="AO2369" s="4"/>
      <c r="AP2369" s="4"/>
      <c r="AQ2369" s="4"/>
      <c r="AR2369" s="4"/>
      <c r="AS2369" s="4"/>
      <c r="AT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K2369" s="4"/>
    </row>
    <row r="2370" spans="1:63" x14ac:dyDescent="0.3">
      <c r="A2370" s="103"/>
      <c r="B2370" s="103"/>
      <c r="C2370" s="103"/>
      <c r="D2370" s="208"/>
      <c r="F2370" s="178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U2370" s="4"/>
      <c r="V2370" s="4"/>
      <c r="W2370" s="4"/>
      <c r="X2370" s="4"/>
      <c r="Y2370" s="4"/>
      <c r="Z2370" s="4"/>
      <c r="AA2370" s="4"/>
      <c r="AB2370" s="4"/>
      <c r="AD2370" s="4"/>
      <c r="AE2370" s="4"/>
      <c r="AF2370" s="4"/>
      <c r="AH2370" s="4"/>
      <c r="AJ2370" s="4"/>
      <c r="AK2370" s="4"/>
      <c r="AL2370" s="4"/>
      <c r="AN2370" s="4"/>
      <c r="AO2370" s="4"/>
      <c r="AP2370" s="4"/>
      <c r="AQ2370" s="4"/>
      <c r="AR2370" s="4"/>
      <c r="AS2370" s="4"/>
      <c r="AT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K2370" s="4"/>
    </row>
    <row r="2371" spans="1:63" x14ac:dyDescent="0.3">
      <c r="A2371" s="103"/>
      <c r="B2371" s="103"/>
      <c r="C2371" s="103"/>
      <c r="D2371" s="208"/>
      <c r="F2371" s="178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U2371" s="4"/>
      <c r="V2371" s="4"/>
      <c r="W2371" s="4"/>
      <c r="X2371" s="4"/>
      <c r="Y2371" s="4"/>
      <c r="Z2371" s="4"/>
      <c r="AA2371" s="4"/>
      <c r="AB2371" s="4"/>
      <c r="AD2371" s="4"/>
      <c r="AE2371" s="4"/>
      <c r="AF2371" s="4"/>
      <c r="AH2371" s="4"/>
      <c r="AJ2371" s="4"/>
      <c r="AK2371" s="4"/>
      <c r="AL2371" s="4"/>
      <c r="AN2371" s="4"/>
      <c r="AO2371" s="4"/>
      <c r="AP2371" s="4"/>
      <c r="AQ2371" s="4"/>
      <c r="AR2371" s="4"/>
      <c r="AS2371" s="4"/>
      <c r="AT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K2371" s="4"/>
    </row>
    <row r="2372" spans="1:63" x14ac:dyDescent="0.3">
      <c r="A2372" s="103"/>
      <c r="B2372" s="103"/>
      <c r="C2372" s="103"/>
      <c r="D2372" s="208"/>
      <c r="F2372" s="178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U2372" s="4"/>
      <c r="V2372" s="4"/>
      <c r="W2372" s="4"/>
      <c r="X2372" s="4"/>
      <c r="Y2372" s="4"/>
      <c r="Z2372" s="4"/>
      <c r="AA2372" s="4"/>
      <c r="AB2372" s="4"/>
      <c r="AD2372" s="4"/>
      <c r="AE2372" s="4"/>
      <c r="AF2372" s="4"/>
      <c r="AH2372" s="4"/>
      <c r="AJ2372" s="4"/>
      <c r="AK2372" s="4"/>
      <c r="AL2372" s="4"/>
      <c r="AN2372" s="4"/>
      <c r="AO2372" s="4"/>
      <c r="AP2372" s="4"/>
      <c r="AQ2372" s="4"/>
      <c r="AR2372" s="4"/>
      <c r="AS2372" s="4"/>
      <c r="AT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K2372" s="4"/>
    </row>
    <row r="2373" spans="1:63" x14ac:dyDescent="0.3">
      <c r="A2373" s="103"/>
      <c r="B2373" s="103"/>
      <c r="C2373" s="103"/>
      <c r="D2373" s="208"/>
      <c r="F2373" s="178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U2373" s="4"/>
      <c r="V2373" s="4"/>
      <c r="W2373" s="4"/>
      <c r="X2373" s="4"/>
      <c r="Y2373" s="4"/>
      <c r="Z2373" s="4"/>
      <c r="AA2373" s="4"/>
      <c r="AB2373" s="4"/>
      <c r="AD2373" s="4"/>
      <c r="AE2373" s="4"/>
      <c r="AF2373" s="4"/>
      <c r="AH2373" s="4"/>
      <c r="AJ2373" s="4"/>
      <c r="AK2373" s="4"/>
      <c r="AL2373" s="4"/>
      <c r="AN2373" s="4"/>
      <c r="AO2373" s="4"/>
      <c r="AP2373" s="4"/>
      <c r="AQ2373" s="4"/>
      <c r="AR2373" s="4"/>
      <c r="AS2373" s="4"/>
      <c r="AT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K2373" s="4"/>
    </row>
    <row r="2374" spans="1:63" x14ac:dyDescent="0.3">
      <c r="A2374" s="103"/>
      <c r="B2374" s="103"/>
      <c r="C2374" s="103"/>
      <c r="D2374" s="208"/>
      <c r="F2374" s="178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U2374" s="4"/>
      <c r="V2374" s="4"/>
      <c r="W2374" s="4"/>
      <c r="X2374" s="4"/>
      <c r="Y2374" s="4"/>
      <c r="Z2374" s="4"/>
      <c r="AA2374" s="4"/>
      <c r="AB2374" s="4"/>
      <c r="AD2374" s="4"/>
      <c r="AE2374" s="4"/>
      <c r="AF2374" s="4"/>
      <c r="AH2374" s="4"/>
      <c r="AJ2374" s="4"/>
      <c r="AK2374" s="4"/>
      <c r="AL2374" s="4"/>
      <c r="AN2374" s="4"/>
      <c r="AO2374" s="4"/>
      <c r="AP2374" s="4"/>
      <c r="AQ2374" s="4"/>
      <c r="AR2374" s="4"/>
      <c r="AS2374" s="4"/>
      <c r="AT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K2374" s="4"/>
    </row>
    <row r="2375" spans="1:63" x14ac:dyDescent="0.3">
      <c r="A2375" s="103"/>
      <c r="B2375" s="103"/>
      <c r="C2375" s="103"/>
      <c r="D2375" s="208"/>
      <c r="F2375" s="178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U2375" s="4"/>
      <c r="V2375" s="4"/>
      <c r="W2375" s="4"/>
      <c r="X2375" s="4"/>
      <c r="Y2375" s="4"/>
      <c r="Z2375" s="4"/>
      <c r="AA2375" s="4"/>
      <c r="AB2375" s="4"/>
      <c r="AD2375" s="4"/>
      <c r="AE2375" s="4"/>
      <c r="AF2375" s="4"/>
      <c r="AH2375" s="4"/>
      <c r="AJ2375" s="4"/>
      <c r="AK2375" s="4"/>
      <c r="AL2375" s="4"/>
      <c r="AN2375" s="4"/>
      <c r="AO2375" s="4"/>
      <c r="AP2375" s="4"/>
      <c r="AQ2375" s="4"/>
      <c r="AR2375" s="4"/>
      <c r="AS2375" s="4"/>
      <c r="AT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K2375" s="4"/>
    </row>
    <row r="2376" spans="1:63" x14ac:dyDescent="0.3">
      <c r="A2376" s="103"/>
      <c r="B2376" s="103"/>
      <c r="C2376" s="103"/>
      <c r="D2376" s="208"/>
      <c r="F2376" s="178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U2376" s="4"/>
      <c r="V2376" s="4"/>
      <c r="W2376" s="4"/>
      <c r="X2376" s="4"/>
      <c r="Y2376" s="4"/>
      <c r="Z2376" s="4"/>
      <c r="AA2376" s="4"/>
      <c r="AB2376" s="4"/>
      <c r="AD2376" s="4"/>
      <c r="AE2376" s="4"/>
      <c r="AF2376" s="4"/>
      <c r="AH2376" s="4"/>
      <c r="AJ2376" s="4"/>
      <c r="AK2376" s="4"/>
      <c r="AL2376" s="4"/>
      <c r="AN2376" s="4"/>
      <c r="AO2376" s="4"/>
      <c r="AP2376" s="4"/>
      <c r="AQ2376" s="4"/>
      <c r="AR2376" s="4"/>
      <c r="AS2376" s="4"/>
      <c r="AT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K2376" s="4"/>
    </row>
    <row r="2377" spans="1:63" x14ac:dyDescent="0.3">
      <c r="A2377" s="103"/>
      <c r="B2377" s="103"/>
      <c r="C2377" s="103"/>
      <c r="D2377" s="208"/>
      <c r="F2377" s="178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U2377" s="4"/>
      <c r="V2377" s="4"/>
      <c r="W2377" s="4"/>
      <c r="X2377" s="4"/>
      <c r="Y2377" s="4"/>
      <c r="Z2377" s="4"/>
      <c r="AA2377" s="4"/>
      <c r="AB2377" s="4"/>
      <c r="AD2377" s="4"/>
      <c r="AE2377" s="4"/>
      <c r="AF2377" s="4"/>
      <c r="AH2377" s="4"/>
      <c r="AJ2377" s="4"/>
      <c r="AK2377" s="4"/>
      <c r="AL2377" s="4"/>
      <c r="AN2377" s="4"/>
      <c r="AO2377" s="4"/>
      <c r="AP2377" s="4"/>
      <c r="AQ2377" s="4"/>
      <c r="AR2377" s="4"/>
      <c r="AS2377" s="4"/>
      <c r="AT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K2377" s="4"/>
    </row>
    <row r="2378" spans="1:63" x14ac:dyDescent="0.3">
      <c r="A2378" s="103"/>
      <c r="B2378" s="103"/>
      <c r="C2378" s="103"/>
      <c r="D2378" s="208"/>
      <c r="F2378" s="178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U2378" s="4"/>
      <c r="V2378" s="4"/>
      <c r="W2378" s="4"/>
      <c r="X2378" s="4"/>
      <c r="Y2378" s="4"/>
      <c r="Z2378" s="4"/>
      <c r="AA2378" s="4"/>
      <c r="AB2378" s="4"/>
      <c r="AD2378" s="4"/>
      <c r="AE2378" s="4"/>
      <c r="AF2378" s="4"/>
      <c r="AH2378" s="4"/>
      <c r="AJ2378" s="4"/>
      <c r="AK2378" s="4"/>
      <c r="AL2378" s="4"/>
      <c r="AN2378" s="4"/>
      <c r="AO2378" s="4"/>
      <c r="AP2378" s="4"/>
      <c r="AQ2378" s="4"/>
      <c r="AR2378" s="4"/>
      <c r="AS2378" s="4"/>
      <c r="AT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K2378" s="4"/>
    </row>
    <row r="2379" spans="1:63" x14ac:dyDescent="0.3">
      <c r="A2379" s="103"/>
      <c r="B2379" s="103"/>
      <c r="C2379" s="103"/>
      <c r="D2379" s="208"/>
      <c r="F2379" s="178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U2379" s="4"/>
      <c r="V2379" s="4"/>
      <c r="W2379" s="4"/>
      <c r="X2379" s="4"/>
      <c r="Y2379" s="4"/>
      <c r="Z2379" s="4"/>
      <c r="AA2379" s="4"/>
      <c r="AB2379" s="4"/>
      <c r="AD2379" s="4"/>
      <c r="AE2379" s="4"/>
      <c r="AF2379" s="4"/>
      <c r="AH2379" s="4"/>
      <c r="AJ2379" s="4"/>
      <c r="AK2379" s="4"/>
      <c r="AL2379" s="4"/>
      <c r="AN2379" s="4"/>
      <c r="AO2379" s="4"/>
      <c r="AP2379" s="4"/>
      <c r="AQ2379" s="4"/>
      <c r="AR2379" s="4"/>
      <c r="AS2379" s="4"/>
      <c r="AT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K2379" s="4"/>
    </row>
    <row r="2380" spans="1:63" x14ac:dyDescent="0.3">
      <c r="A2380" s="103"/>
      <c r="B2380" s="103"/>
      <c r="C2380" s="103"/>
      <c r="D2380" s="208"/>
      <c r="F2380" s="178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U2380" s="4"/>
      <c r="V2380" s="4"/>
      <c r="W2380" s="4"/>
      <c r="X2380" s="4"/>
      <c r="Y2380" s="4"/>
      <c r="Z2380" s="4"/>
      <c r="AA2380" s="4"/>
      <c r="AB2380" s="4"/>
      <c r="AD2380" s="4"/>
      <c r="AE2380" s="4"/>
      <c r="AF2380" s="4"/>
      <c r="AH2380" s="4"/>
      <c r="AJ2380" s="4"/>
      <c r="AK2380" s="4"/>
      <c r="AL2380" s="4"/>
      <c r="AN2380" s="4"/>
      <c r="AO2380" s="4"/>
      <c r="AP2380" s="4"/>
      <c r="AQ2380" s="4"/>
      <c r="AR2380" s="4"/>
      <c r="AS2380" s="4"/>
      <c r="AT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K2380" s="4"/>
    </row>
    <row r="2381" spans="1:63" x14ac:dyDescent="0.3">
      <c r="A2381" s="103"/>
      <c r="B2381" s="103"/>
      <c r="C2381" s="103"/>
      <c r="D2381" s="208"/>
      <c r="F2381" s="178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U2381" s="4"/>
      <c r="V2381" s="4"/>
      <c r="W2381" s="4"/>
      <c r="X2381" s="4"/>
      <c r="Y2381" s="4"/>
      <c r="Z2381" s="4"/>
      <c r="AA2381" s="4"/>
      <c r="AB2381" s="4"/>
      <c r="AD2381" s="4"/>
      <c r="AE2381" s="4"/>
      <c r="AF2381" s="4"/>
      <c r="AH2381" s="4"/>
      <c r="AJ2381" s="4"/>
      <c r="AK2381" s="4"/>
      <c r="AL2381" s="4"/>
      <c r="AN2381" s="4"/>
      <c r="AO2381" s="4"/>
      <c r="AP2381" s="4"/>
      <c r="AQ2381" s="4"/>
      <c r="AR2381" s="4"/>
      <c r="AS2381" s="4"/>
      <c r="AT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K2381" s="4"/>
    </row>
    <row r="2382" spans="1:63" x14ac:dyDescent="0.3">
      <c r="A2382" s="103"/>
      <c r="B2382" s="103"/>
      <c r="C2382" s="103"/>
      <c r="D2382" s="208"/>
      <c r="F2382" s="178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U2382" s="4"/>
      <c r="V2382" s="4"/>
      <c r="W2382" s="4"/>
      <c r="X2382" s="4"/>
      <c r="Y2382" s="4"/>
      <c r="Z2382" s="4"/>
      <c r="AA2382" s="4"/>
      <c r="AB2382" s="4"/>
      <c r="AD2382" s="4"/>
      <c r="AE2382" s="4"/>
      <c r="AF2382" s="4"/>
      <c r="AH2382" s="4"/>
      <c r="AJ2382" s="4"/>
      <c r="AK2382" s="4"/>
      <c r="AL2382" s="4"/>
      <c r="AN2382" s="4"/>
      <c r="AO2382" s="4"/>
      <c r="AP2382" s="4"/>
      <c r="AQ2382" s="4"/>
      <c r="AR2382" s="4"/>
      <c r="AS2382" s="4"/>
      <c r="AT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K2382" s="4"/>
    </row>
    <row r="2383" spans="1:63" x14ac:dyDescent="0.3">
      <c r="A2383" s="103"/>
      <c r="B2383" s="103"/>
      <c r="C2383" s="103"/>
      <c r="D2383" s="208"/>
      <c r="F2383" s="178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U2383" s="4"/>
      <c r="V2383" s="4"/>
      <c r="W2383" s="4"/>
      <c r="X2383" s="4"/>
      <c r="Y2383" s="4"/>
      <c r="Z2383" s="4"/>
      <c r="AA2383" s="4"/>
      <c r="AB2383" s="4"/>
      <c r="AD2383" s="4"/>
      <c r="AE2383" s="4"/>
      <c r="AF2383" s="4"/>
      <c r="AH2383" s="4"/>
      <c r="AJ2383" s="4"/>
      <c r="AK2383" s="4"/>
      <c r="AL2383" s="4"/>
      <c r="AN2383" s="4"/>
      <c r="AO2383" s="4"/>
      <c r="AP2383" s="4"/>
      <c r="AQ2383" s="4"/>
      <c r="AR2383" s="4"/>
      <c r="AS2383" s="4"/>
      <c r="AT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K2383" s="4"/>
    </row>
    <row r="2384" spans="1:63" x14ac:dyDescent="0.3">
      <c r="A2384" s="103"/>
      <c r="B2384" s="103"/>
      <c r="C2384" s="103"/>
      <c r="D2384" s="208"/>
      <c r="F2384" s="178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U2384" s="4"/>
      <c r="V2384" s="4"/>
      <c r="W2384" s="4"/>
      <c r="X2384" s="4"/>
      <c r="Y2384" s="4"/>
      <c r="Z2384" s="4"/>
      <c r="AA2384" s="4"/>
      <c r="AB2384" s="4"/>
      <c r="AD2384" s="4"/>
      <c r="AE2384" s="4"/>
      <c r="AF2384" s="4"/>
      <c r="AH2384" s="4"/>
      <c r="AJ2384" s="4"/>
      <c r="AK2384" s="4"/>
      <c r="AL2384" s="4"/>
      <c r="AN2384" s="4"/>
      <c r="AO2384" s="4"/>
      <c r="AP2384" s="4"/>
      <c r="AQ2384" s="4"/>
      <c r="AR2384" s="4"/>
      <c r="AS2384" s="4"/>
      <c r="AT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K2384" s="4"/>
    </row>
    <row r="2385" spans="1:63" x14ac:dyDescent="0.3">
      <c r="A2385" s="103"/>
      <c r="B2385" s="103"/>
      <c r="C2385" s="103"/>
      <c r="D2385" s="208"/>
      <c r="F2385" s="178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U2385" s="4"/>
      <c r="V2385" s="4"/>
      <c r="W2385" s="4"/>
      <c r="X2385" s="4"/>
      <c r="Y2385" s="4"/>
      <c r="Z2385" s="4"/>
      <c r="AA2385" s="4"/>
      <c r="AB2385" s="4"/>
      <c r="AD2385" s="4"/>
      <c r="AE2385" s="4"/>
      <c r="AF2385" s="4"/>
      <c r="AH2385" s="4"/>
      <c r="AJ2385" s="4"/>
      <c r="AK2385" s="4"/>
      <c r="AL2385" s="4"/>
      <c r="AN2385" s="4"/>
      <c r="AO2385" s="4"/>
      <c r="AP2385" s="4"/>
      <c r="AQ2385" s="4"/>
      <c r="AR2385" s="4"/>
      <c r="AS2385" s="4"/>
      <c r="AT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K2385" s="4"/>
    </row>
    <row r="2386" spans="1:63" x14ac:dyDescent="0.3">
      <c r="A2386" s="103"/>
      <c r="B2386" s="103"/>
      <c r="C2386" s="103"/>
      <c r="D2386" s="208"/>
      <c r="F2386" s="178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U2386" s="4"/>
      <c r="V2386" s="4"/>
      <c r="W2386" s="4"/>
      <c r="X2386" s="4"/>
      <c r="Y2386" s="4"/>
      <c r="Z2386" s="4"/>
      <c r="AA2386" s="4"/>
      <c r="AB2386" s="4"/>
      <c r="AD2386" s="4"/>
      <c r="AE2386" s="4"/>
      <c r="AF2386" s="4"/>
      <c r="AH2386" s="4"/>
      <c r="AJ2386" s="4"/>
      <c r="AK2386" s="4"/>
      <c r="AL2386" s="4"/>
      <c r="AN2386" s="4"/>
      <c r="AO2386" s="4"/>
      <c r="AP2386" s="4"/>
      <c r="AQ2386" s="4"/>
      <c r="AR2386" s="4"/>
      <c r="AS2386" s="4"/>
      <c r="AT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K2386" s="4"/>
    </row>
    <row r="2387" spans="1:63" x14ac:dyDescent="0.3">
      <c r="A2387" s="103"/>
      <c r="B2387" s="103"/>
      <c r="C2387" s="103"/>
      <c r="D2387" s="208"/>
      <c r="F2387" s="178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U2387" s="4"/>
      <c r="V2387" s="4"/>
      <c r="W2387" s="4"/>
      <c r="X2387" s="4"/>
      <c r="Y2387" s="4"/>
      <c r="Z2387" s="4"/>
      <c r="AA2387" s="4"/>
      <c r="AB2387" s="4"/>
      <c r="AD2387" s="4"/>
      <c r="AE2387" s="4"/>
      <c r="AF2387" s="4"/>
      <c r="AH2387" s="4"/>
      <c r="AJ2387" s="4"/>
      <c r="AK2387" s="4"/>
      <c r="AL2387" s="4"/>
      <c r="AN2387" s="4"/>
      <c r="AO2387" s="4"/>
      <c r="AP2387" s="4"/>
      <c r="AQ2387" s="4"/>
      <c r="AR2387" s="4"/>
      <c r="AS2387" s="4"/>
      <c r="AT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K2387" s="4"/>
    </row>
    <row r="2388" spans="1:63" x14ac:dyDescent="0.3">
      <c r="A2388" s="103"/>
      <c r="B2388" s="103"/>
      <c r="C2388" s="103"/>
      <c r="D2388" s="208"/>
      <c r="F2388" s="178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U2388" s="4"/>
      <c r="V2388" s="4"/>
      <c r="W2388" s="4"/>
      <c r="X2388" s="4"/>
      <c r="Y2388" s="4"/>
      <c r="Z2388" s="4"/>
      <c r="AA2388" s="4"/>
      <c r="AB2388" s="4"/>
      <c r="AD2388" s="4"/>
      <c r="AE2388" s="4"/>
      <c r="AF2388" s="4"/>
      <c r="AH2388" s="4"/>
      <c r="AJ2388" s="4"/>
      <c r="AK2388" s="4"/>
      <c r="AL2388" s="4"/>
      <c r="AN2388" s="4"/>
      <c r="AO2388" s="4"/>
      <c r="AP2388" s="4"/>
      <c r="AQ2388" s="4"/>
      <c r="AR2388" s="4"/>
      <c r="AS2388" s="4"/>
      <c r="AT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K2388" s="4"/>
    </row>
    <row r="2389" spans="1:63" x14ac:dyDescent="0.3">
      <c r="A2389" s="103"/>
      <c r="B2389" s="103"/>
      <c r="C2389" s="103"/>
      <c r="D2389" s="208"/>
      <c r="F2389" s="178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U2389" s="4"/>
      <c r="V2389" s="4"/>
      <c r="W2389" s="4"/>
      <c r="X2389" s="4"/>
      <c r="Y2389" s="4"/>
      <c r="Z2389" s="4"/>
      <c r="AA2389" s="4"/>
      <c r="AB2389" s="4"/>
      <c r="AD2389" s="4"/>
      <c r="AE2389" s="4"/>
      <c r="AF2389" s="4"/>
      <c r="AH2389" s="4"/>
      <c r="AJ2389" s="4"/>
      <c r="AK2389" s="4"/>
      <c r="AL2389" s="4"/>
      <c r="AN2389" s="4"/>
      <c r="AO2389" s="4"/>
      <c r="AP2389" s="4"/>
      <c r="AQ2389" s="4"/>
      <c r="AR2389" s="4"/>
      <c r="AS2389" s="4"/>
      <c r="AT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K2389" s="4"/>
    </row>
    <row r="2390" spans="1:63" x14ac:dyDescent="0.3">
      <c r="A2390" s="103"/>
      <c r="B2390" s="103"/>
      <c r="C2390" s="103"/>
      <c r="D2390" s="208"/>
      <c r="F2390" s="178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U2390" s="4"/>
      <c r="V2390" s="4"/>
      <c r="W2390" s="4"/>
      <c r="X2390" s="4"/>
      <c r="Y2390" s="4"/>
      <c r="Z2390" s="4"/>
      <c r="AA2390" s="4"/>
      <c r="AB2390" s="4"/>
      <c r="AD2390" s="4"/>
      <c r="AE2390" s="4"/>
      <c r="AF2390" s="4"/>
      <c r="AH2390" s="4"/>
      <c r="AJ2390" s="4"/>
      <c r="AK2390" s="4"/>
      <c r="AL2390" s="4"/>
      <c r="AN2390" s="4"/>
      <c r="AO2390" s="4"/>
      <c r="AP2390" s="4"/>
      <c r="AQ2390" s="4"/>
      <c r="AR2390" s="4"/>
      <c r="AS2390" s="4"/>
      <c r="AT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K2390" s="4"/>
    </row>
    <row r="2391" spans="1:63" x14ac:dyDescent="0.3">
      <c r="A2391" s="103"/>
      <c r="B2391" s="103"/>
      <c r="C2391" s="103"/>
      <c r="D2391" s="208"/>
      <c r="F2391" s="178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U2391" s="4"/>
      <c r="V2391" s="4"/>
      <c r="W2391" s="4"/>
      <c r="X2391" s="4"/>
      <c r="Y2391" s="4"/>
      <c r="Z2391" s="4"/>
      <c r="AA2391" s="4"/>
      <c r="AB2391" s="4"/>
      <c r="AD2391" s="4"/>
      <c r="AE2391" s="4"/>
      <c r="AF2391" s="4"/>
      <c r="AH2391" s="4"/>
      <c r="AJ2391" s="4"/>
      <c r="AK2391" s="4"/>
      <c r="AL2391" s="4"/>
      <c r="AN2391" s="4"/>
      <c r="AO2391" s="4"/>
      <c r="AP2391" s="4"/>
      <c r="AQ2391" s="4"/>
      <c r="AR2391" s="4"/>
      <c r="AS2391" s="4"/>
      <c r="AT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K2391" s="4"/>
    </row>
    <row r="2392" spans="1:63" x14ac:dyDescent="0.3">
      <c r="A2392" s="103"/>
      <c r="B2392" s="103"/>
      <c r="C2392" s="103"/>
      <c r="D2392" s="208"/>
      <c r="F2392" s="178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U2392" s="4"/>
      <c r="V2392" s="4"/>
      <c r="W2392" s="4"/>
      <c r="X2392" s="4"/>
      <c r="Y2392" s="4"/>
      <c r="Z2392" s="4"/>
      <c r="AA2392" s="4"/>
      <c r="AB2392" s="4"/>
      <c r="AD2392" s="4"/>
      <c r="AE2392" s="4"/>
      <c r="AF2392" s="4"/>
      <c r="AH2392" s="4"/>
      <c r="AJ2392" s="4"/>
      <c r="AK2392" s="4"/>
      <c r="AL2392" s="4"/>
      <c r="AN2392" s="4"/>
      <c r="AO2392" s="4"/>
      <c r="AP2392" s="4"/>
      <c r="AQ2392" s="4"/>
      <c r="AR2392" s="4"/>
      <c r="AS2392" s="4"/>
      <c r="AT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K2392" s="4"/>
    </row>
    <row r="2393" spans="1:63" x14ac:dyDescent="0.3">
      <c r="A2393" s="103"/>
      <c r="B2393" s="103"/>
      <c r="C2393" s="103"/>
      <c r="D2393" s="208"/>
      <c r="F2393" s="178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U2393" s="4"/>
      <c r="V2393" s="4"/>
      <c r="W2393" s="4"/>
      <c r="X2393" s="4"/>
      <c r="Y2393" s="4"/>
      <c r="Z2393" s="4"/>
      <c r="AA2393" s="4"/>
      <c r="AB2393" s="4"/>
      <c r="AD2393" s="4"/>
      <c r="AE2393" s="4"/>
      <c r="AF2393" s="4"/>
      <c r="AH2393" s="4"/>
      <c r="AJ2393" s="4"/>
      <c r="AK2393" s="4"/>
      <c r="AL2393" s="4"/>
      <c r="AN2393" s="4"/>
      <c r="AO2393" s="4"/>
      <c r="AP2393" s="4"/>
      <c r="AQ2393" s="4"/>
      <c r="AR2393" s="4"/>
      <c r="AS2393" s="4"/>
      <c r="AT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K2393" s="4"/>
    </row>
    <row r="2394" spans="1:63" x14ac:dyDescent="0.3">
      <c r="A2394" s="103"/>
      <c r="B2394" s="103"/>
      <c r="C2394" s="103"/>
      <c r="D2394" s="208"/>
      <c r="F2394" s="178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U2394" s="4"/>
      <c r="V2394" s="4"/>
      <c r="W2394" s="4"/>
      <c r="X2394" s="4"/>
      <c r="Y2394" s="4"/>
      <c r="Z2394" s="4"/>
      <c r="AA2394" s="4"/>
      <c r="AB2394" s="4"/>
      <c r="AD2394" s="4"/>
      <c r="AE2394" s="4"/>
      <c r="AF2394" s="4"/>
      <c r="AH2394" s="4"/>
      <c r="AJ2394" s="4"/>
      <c r="AK2394" s="4"/>
      <c r="AL2394" s="4"/>
      <c r="AN2394" s="4"/>
      <c r="AO2394" s="4"/>
      <c r="AP2394" s="4"/>
      <c r="AQ2394" s="4"/>
      <c r="AR2394" s="4"/>
      <c r="AS2394" s="4"/>
      <c r="AT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K2394" s="4"/>
    </row>
    <row r="2395" spans="1:63" x14ac:dyDescent="0.3">
      <c r="A2395" s="103"/>
      <c r="B2395" s="103"/>
      <c r="C2395" s="103"/>
      <c r="D2395" s="208"/>
      <c r="F2395" s="178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U2395" s="4"/>
      <c r="V2395" s="4"/>
      <c r="W2395" s="4"/>
      <c r="X2395" s="4"/>
      <c r="Y2395" s="4"/>
      <c r="Z2395" s="4"/>
      <c r="AA2395" s="4"/>
      <c r="AB2395" s="4"/>
      <c r="AD2395" s="4"/>
      <c r="AE2395" s="4"/>
      <c r="AF2395" s="4"/>
      <c r="AH2395" s="4"/>
      <c r="AJ2395" s="4"/>
      <c r="AK2395" s="4"/>
      <c r="AL2395" s="4"/>
      <c r="AN2395" s="4"/>
      <c r="AO2395" s="4"/>
      <c r="AP2395" s="4"/>
      <c r="AQ2395" s="4"/>
      <c r="AR2395" s="4"/>
      <c r="AS2395" s="4"/>
      <c r="AT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K2395" s="4"/>
    </row>
    <row r="2396" spans="1:63" x14ac:dyDescent="0.3">
      <c r="A2396" s="103"/>
      <c r="B2396" s="103"/>
      <c r="C2396" s="103"/>
      <c r="D2396" s="208"/>
      <c r="F2396" s="178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U2396" s="4"/>
      <c r="V2396" s="4"/>
      <c r="W2396" s="4"/>
      <c r="X2396" s="4"/>
      <c r="Y2396" s="4"/>
      <c r="Z2396" s="4"/>
      <c r="AA2396" s="4"/>
      <c r="AB2396" s="4"/>
      <c r="AD2396" s="4"/>
      <c r="AE2396" s="4"/>
      <c r="AF2396" s="4"/>
      <c r="AH2396" s="4"/>
      <c r="AJ2396" s="4"/>
      <c r="AK2396" s="4"/>
      <c r="AL2396" s="4"/>
      <c r="AN2396" s="4"/>
      <c r="AO2396" s="4"/>
      <c r="AP2396" s="4"/>
      <c r="AQ2396" s="4"/>
      <c r="AR2396" s="4"/>
      <c r="AS2396" s="4"/>
      <c r="AT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K2396" s="4"/>
    </row>
    <row r="2397" spans="1:63" x14ac:dyDescent="0.3">
      <c r="A2397" s="103"/>
      <c r="B2397" s="103"/>
      <c r="C2397" s="103"/>
      <c r="D2397" s="208"/>
      <c r="F2397" s="178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U2397" s="4"/>
      <c r="V2397" s="4"/>
      <c r="W2397" s="4"/>
      <c r="X2397" s="4"/>
      <c r="Y2397" s="4"/>
      <c r="Z2397" s="4"/>
      <c r="AA2397" s="4"/>
      <c r="AB2397" s="4"/>
      <c r="AD2397" s="4"/>
      <c r="AE2397" s="4"/>
      <c r="AF2397" s="4"/>
      <c r="AH2397" s="4"/>
      <c r="AJ2397" s="4"/>
      <c r="AK2397" s="4"/>
      <c r="AL2397" s="4"/>
      <c r="AN2397" s="4"/>
      <c r="AO2397" s="4"/>
      <c r="AP2397" s="4"/>
      <c r="AQ2397" s="4"/>
      <c r="AR2397" s="4"/>
      <c r="AS2397" s="4"/>
      <c r="AT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K2397" s="4"/>
    </row>
    <row r="2398" spans="1:63" x14ac:dyDescent="0.3">
      <c r="A2398" s="103"/>
      <c r="B2398" s="103"/>
      <c r="C2398" s="103"/>
      <c r="D2398" s="208"/>
      <c r="F2398" s="178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U2398" s="4"/>
      <c r="V2398" s="4"/>
      <c r="W2398" s="4"/>
      <c r="X2398" s="4"/>
      <c r="Y2398" s="4"/>
      <c r="Z2398" s="4"/>
      <c r="AA2398" s="4"/>
      <c r="AB2398" s="4"/>
      <c r="AD2398" s="4"/>
      <c r="AE2398" s="4"/>
      <c r="AF2398" s="4"/>
      <c r="AH2398" s="4"/>
      <c r="AJ2398" s="4"/>
      <c r="AK2398" s="4"/>
      <c r="AL2398" s="4"/>
      <c r="AN2398" s="4"/>
      <c r="AO2398" s="4"/>
      <c r="AP2398" s="4"/>
      <c r="AQ2398" s="4"/>
      <c r="AR2398" s="4"/>
      <c r="AS2398" s="4"/>
      <c r="AT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K2398" s="4"/>
    </row>
    <row r="2399" spans="1:63" x14ac:dyDescent="0.3">
      <c r="A2399" s="103"/>
      <c r="B2399" s="103"/>
      <c r="C2399" s="103"/>
      <c r="D2399" s="208"/>
      <c r="F2399" s="178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U2399" s="4"/>
      <c r="V2399" s="4"/>
      <c r="W2399" s="4"/>
      <c r="X2399" s="4"/>
      <c r="Y2399" s="4"/>
      <c r="Z2399" s="4"/>
      <c r="AA2399" s="4"/>
      <c r="AB2399" s="4"/>
      <c r="AD2399" s="4"/>
      <c r="AE2399" s="4"/>
      <c r="AF2399" s="4"/>
      <c r="AH2399" s="4"/>
      <c r="AJ2399" s="4"/>
      <c r="AK2399" s="4"/>
      <c r="AL2399" s="4"/>
      <c r="AN2399" s="4"/>
      <c r="AO2399" s="4"/>
      <c r="AP2399" s="4"/>
      <c r="AQ2399" s="4"/>
      <c r="AR2399" s="4"/>
      <c r="AS2399" s="4"/>
      <c r="AT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K2399" s="4"/>
    </row>
    <row r="2400" spans="1:63" x14ac:dyDescent="0.3">
      <c r="A2400" s="103"/>
      <c r="B2400" s="103"/>
      <c r="C2400" s="103"/>
      <c r="D2400" s="208"/>
      <c r="F2400" s="178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U2400" s="4"/>
      <c r="V2400" s="4"/>
      <c r="W2400" s="4"/>
      <c r="X2400" s="4"/>
      <c r="Y2400" s="4"/>
      <c r="Z2400" s="4"/>
      <c r="AA2400" s="4"/>
      <c r="AB2400" s="4"/>
      <c r="AD2400" s="4"/>
      <c r="AE2400" s="4"/>
      <c r="AF2400" s="4"/>
      <c r="AH2400" s="4"/>
      <c r="AJ2400" s="4"/>
      <c r="AK2400" s="4"/>
      <c r="AL2400" s="4"/>
      <c r="AN2400" s="4"/>
      <c r="AO2400" s="4"/>
      <c r="AP2400" s="4"/>
      <c r="AQ2400" s="4"/>
      <c r="AR2400" s="4"/>
      <c r="AS2400" s="4"/>
      <c r="AT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K2400" s="4"/>
    </row>
    <row r="2401" spans="1:63" x14ac:dyDescent="0.3">
      <c r="A2401" s="103"/>
      <c r="B2401" s="103"/>
      <c r="C2401" s="103"/>
      <c r="D2401" s="208"/>
      <c r="F2401" s="178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U2401" s="4"/>
      <c r="V2401" s="4"/>
      <c r="W2401" s="4"/>
      <c r="X2401" s="4"/>
      <c r="Y2401" s="4"/>
      <c r="Z2401" s="4"/>
      <c r="AA2401" s="4"/>
      <c r="AB2401" s="4"/>
      <c r="AD2401" s="4"/>
      <c r="AE2401" s="4"/>
      <c r="AF2401" s="4"/>
      <c r="AH2401" s="4"/>
      <c r="AJ2401" s="4"/>
      <c r="AK2401" s="4"/>
      <c r="AL2401" s="4"/>
      <c r="AN2401" s="4"/>
      <c r="AO2401" s="4"/>
      <c r="AP2401" s="4"/>
      <c r="AQ2401" s="4"/>
      <c r="AR2401" s="4"/>
      <c r="AS2401" s="4"/>
      <c r="AT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K2401" s="4"/>
    </row>
    <row r="2402" spans="1:63" x14ac:dyDescent="0.3">
      <c r="A2402" s="103"/>
      <c r="B2402" s="103"/>
      <c r="C2402" s="103"/>
      <c r="D2402" s="208"/>
      <c r="F2402" s="178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U2402" s="4"/>
      <c r="V2402" s="4"/>
      <c r="W2402" s="4"/>
      <c r="X2402" s="4"/>
      <c r="Y2402" s="4"/>
      <c r="Z2402" s="4"/>
      <c r="AA2402" s="4"/>
      <c r="AB2402" s="4"/>
      <c r="AD2402" s="4"/>
      <c r="AE2402" s="4"/>
      <c r="AF2402" s="4"/>
      <c r="AH2402" s="4"/>
      <c r="AJ2402" s="4"/>
      <c r="AK2402" s="4"/>
      <c r="AL2402" s="4"/>
      <c r="AN2402" s="4"/>
      <c r="AO2402" s="4"/>
      <c r="AP2402" s="4"/>
      <c r="AQ2402" s="4"/>
      <c r="AR2402" s="4"/>
      <c r="AS2402" s="4"/>
      <c r="AT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K2402" s="4"/>
    </row>
    <row r="2403" spans="1:63" x14ac:dyDescent="0.3">
      <c r="A2403" s="103"/>
      <c r="B2403" s="103"/>
      <c r="C2403" s="103"/>
      <c r="D2403" s="208"/>
      <c r="F2403" s="178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U2403" s="4"/>
      <c r="V2403" s="4"/>
      <c r="W2403" s="4"/>
      <c r="X2403" s="4"/>
      <c r="Y2403" s="4"/>
      <c r="Z2403" s="4"/>
      <c r="AA2403" s="4"/>
      <c r="AB2403" s="4"/>
      <c r="AD2403" s="4"/>
      <c r="AE2403" s="4"/>
      <c r="AF2403" s="4"/>
      <c r="AH2403" s="4"/>
      <c r="AJ2403" s="4"/>
      <c r="AK2403" s="4"/>
      <c r="AL2403" s="4"/>
      <c r="AN2403" s="4"/>
      <c r="AO2403" s="4"/>
      <c r="AP2403" s="4"/>
      <c r="AQ2403" s="4"/>
      <c r="AR2403" s="4"/>
      <c r="AS2403" s="4"/>
      <c r="AT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K2403" s="4"/>
    </row>
    <row r="2404" spans="1:63" x14ac:dyDescent="0.3">
      <c r="A2404" s="103"/>
      <c r="B2404" s="103"/>
      <c r="C2404" s="103"/>
      <c r="D2404" s="208"/>
      <c r="F2404" s="178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U2404" s="4"/>
      <c r="V2404" s="4"/>
      <c r="W2404" s="4"/>
      <c r="X2404" s="4"/>
      <c r="Y2404" s="4"/>
      <c r="Z2404" s="4"/>
      <c r="AA2404" s="4"/>
      <c r="AB2404" s="4"/>
      <c r="AD2404" s="4"/>
      <c r="AE2404" s="4"/>
      <c r="AF2404" s="4"/>
      <c r="AH2404" s="4"/>
      <c r="AJ2404" s="4"/>
      <c r="AK2404" s="4"/>
      <c r="AL2404" s="4"/>
      <c r="AN2404" s="4"/>
      <c r="AO2404" s="4"/>
      <c r="AP2404" s="4"/>
      <c r="AQ2404" s="4"/>
      <c r="AR2404" s="4"/>
      <c r="AS2404" s="4"/>
      <c r="AT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K2404" s="4"/>
    </row>
    <row r="2405" spans="1:63" x14ac:dyDescent="0.3">
      <c r="A2405" s="103"/>
      <c r="B2405" s="103"/>
      <c r="C2405" s="103"/>
      <c r="D2405" s="208"/>
      <c r="F2405" s="178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U2405" s="4"/>
      <c r="V2405" s="4"/>
      <c r="W2405" s="4"/>
      <c r="X2405" s="4"/>
      <c r="Y2405" s="4"/>
      <c r="Z2405" s="4"/>
      <c r="AA2405" s="4"/>
      <c r="AB2405" s="4"/>
      <c r="AD2405" s="4"/>
      <c r="AE2405" s="4"/>
      <c r="AF2405" s="4"/>
      <c r="AH2405" s="4"/>
      <c r="AJ2405" s="4"/>
      <c r="AK2405" s="4"/>
      <c r="AL2405" s="4"/>
      <c r="AN2405" s="4"/>
      <c r="AO2405" s="4"/>
      <c r="AP2405" s="4"/>
      <c r="AQ2405" s="4"/>
      <c r="AR2405" s="4"/>
      <c r="AS2405" s="4"/>
      <c r="AT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K2405" s="4"/>
    </row>
    <row r="2406" spans="1:63" x14ac:dyDescent="0.3">
      <c r="A2406" s="103"/>
      <c r="B2406" s="103"/>
      <c r="C2406" s="103"/>
      <c r="D2406" s="208"/>
      <c r="F2406" s="178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U2406" s="4"/>
      <c r="V2406" s="4"/>
      <c r="W2406" s="4"/>
      <c r="X2406" s="4"/>
      <c r="Y2406" s="4"/>
      <c r="Z2406" s="4"/>
      <c r="AA2406" s="4"/>
      <c r="AB2406" s="4"/>
      <c r="AD2406" s="4"/>
      <c r="AE2406" s="4"/>
      <c r="AF2406" s="4"/>
      <c r="AH2406" s="4"/>
      <c r="AJ2406" s="4"/>
      <c r="AK2406" s="4"/>
      <c r="AL2406" s="4"/>
      <c r="AN2406" s="4"/>
      <c r="AO2406" s="4"/>
      <c r="AP2406" s="4"/>
      <c r="AQ2406" s="4"/>
      <c r="AR2406" s="4"/>
      <c r="AS2406" s="4"/>
      <c r="AT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K2406" s="4"/>
    </row>
    <row r="2407" spans="1:63" x14ac:dyDescent="0.3">
      <c r="A2407" s="103"/>
      <c r="B2407" s="103"/>
      <c r="C2407" s="103"/>
      <c r="D2407" s="208"/>
      <c r="F2407" s="178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U2407" s="4"/>
      <c r="V2407" s="4"/>
      <c r="W2407" s="4"/>
      <c r="X2407" s="4"/>
      <c r="Y2407" s="4"/>
      <c r="Z2407" s="4"/>
      <c r="AA2407" s="4"/>
      <c r="AB2407" s="4"/>
      <c r="AD2407" s="4"/>
      <c r="AE2407" s="4"/>
      <c r="AF2407" s="4"/>
      <c r="AH2407" s="4"/>
      <c r="AJ2407" s="4"/>
      <c r="AK2407" s="4"/>
      <c r="AL2407" s="4"/>
      <c r="AN2407" s="4"/>
      <c r="AO2407" s="4"/>
      <c r="AP2407" s="4"/>
      <c r="AQ2407" s="4"/>
      <c r="AR2407" s="4"/>
      <c r="AS2407" s="4"/>
      <c r="AT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K2407" s="4"/>
    </row>
    <row r="2408" spans="1:63" x14ac:dyDescent="0.3">
      <c r="A2408" s="103"/>
      <c r="B2408" s="103"/>
      <c r="C2408" s="103"/>
      <c r="D2408" s="208"/>
      <c r="F2408" s="178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U2408" s="4"/>
      <c r="V2408" s="4"/>
      <c r="W2408" s="4"/>
      <c r="X2408" s="4"/>
      <c r="Y2408" s="4"/>
      <c r="Z2408" s="4"/>
      <c r="AA2408" s="4"/>
      <c r="AB2408" s="4"/>
      <c r="AD2408" s="4"/>
      <c r="AE2408" s="4"/>
      <c r="AF2408" s="4"/>
      <c r="AH2408" s="4"/>
      <c r="AJ2408" s="4"/>
      <c r="AK2408" s="4"/>
      <c r="AL2408" s="4"/>
      <c r="AN2408" s="4"/>
      <c r="AO2408" s="4"/>
      <c r="AP2408" s="4"/>
      <c r="AQ2408" s="4"/>
      <c r="AR2408" s="4"/>
      <c r="AS2408" s="4"/>
      <c r="AT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K2408" s="4"/>
    </row>
    <row r="2409" spans="1:63" x14ac:dyDescent="0.3">
      <c r="A2409" s="103"/>
      <c r="B2409" s="103"/>
      <c r="C2409" s="103"/>
      <c r="D2409" s="208"/>
      <c r="F2409" s="178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U2409" s="4"/>
      <c r="V2409" s="4"/>
      <c r="W2409" s="4"/>
      <c r="X2409" s="4"/>
      <c r="Y2409" s="4"/>
      <c r="Z2409" s="4"/>
      <c r="AA2409" s="4"/>
      <c r="AB2409" s="4"/>
      <c r="AD2409" s="4"/>
      <c r="AE2409" s="4"/>
      <c r="AF2409" s="4"/>
      <c r="AH2409" s="4"/>
      <c r="AJ2409" s="4"/>
      <c r="AK2409" s="4"/>
      <c r="AL2409" s="4"/>
      <c r="AN2409" s="4"/>
      <c r="AO2409" s="4"/>
      <c r="AP2409" s="4"/>
      <c r="AQ2409" s="4"/>
      <c r="AR2409" s="4"/>
      <c r="AS2409" s="4"/>
      <c r="AT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K2409" s="4"/>
    </row>
    <row r="2410" spans="1:63" x14ac:dyDescent="0.3">
      <c r="A2410" s="103"/>
      <c r="B2410" s="103"/>
      <c r="C2410" s="103"/>
      <c r="D2410" s="208"/>
      <c r="F2410" s="178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U2410" s="4"/>
      <c r="V2410" s="4"/>
      <c r="W2410" s="4"/>
      <c r="X2410" s="4"/>
      <c r="Y2410" s="4"/>
      <c r="Z2410" s="4"/>
      <c r="AA2410" s="4"/>
      <c r="AB2410" s="4"/>
      <c r="AD2410" s="4"/>
      <c r="AE2410" s="4"/>
      <c r="AF2410" s="4"/>
      <c r="AH2410" s="4"/>
      <c r="AJ2410" s="4"/>
      <c r="AK2410" s="4"/>
      <c r="AL2410" s="4"/>
      <c r="AN2410" s="4"/>
      <c r="AO2410" s="4"/>
      <c r="AP2410" s="4"/>
      <c r="AQ2410" s="4"/>
      <c r="AR2410" s="4"/>
      <c r="AS2410" s="4"/>
      <c r="AT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K2410" s="4"/>
    </row>
    <row r="2411" spans="1:63" x14ac:dyDescent="0.3">
      <c r="A2411" s="103"/>
      <c r="B2411" s="103"/>
      <c r="C2411" s="103"/>
      <c r="D2411" s="208"/>
      <c r="F2411" s="178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U2411" s="4"/>
      <c r="V2411" s="4"/>
      <c r="W2411" s="4"/>
      <c r="X2411" s="4"/>
      <c r="Y2411" s="4"/>
      <c r="Z2411" s="4"/>
      <c r="AA2411" s="4"/>
      <c r="AB2411" s="4"/>
      <c r="AD2411" s="4"/>
      <c r="AE2411" s="4"/>
      <c r="AF2411" s="4"/>
      <c r="AH2411" s="4"/>
      <c r="AJ2411" s="4"/>
      <c r="AK2411" s="4"/>
      <c r="AL2411" s="4"/>
      <c r="AN2411" s="4"/>
      <c r="AO2411" s="4"/>
      <c r="AP2411" s="4"/>
      <c r="AQ2411" s="4"/>
      <c r="AR2411" s="4"/>
      <c r="AS2411" s="4"/>
      <c r="AT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K2411" s="4"/>
    </row>
    <row r="2412" spans="1:63" x14ac:dyDescent="0.3">
      <c r="A2412" s="103"/>
      <c r="B2412" s="103"/>
      <c r="C2412" s="103"/>
      <c r="D2412" s="208"/>
      <c r="F2412" s="178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U2412" s="4"/>
      <c r="V2412" s="4"/>
      <c r="W2412" s="4"/>
      <c r="X2412" s="4"/>
      <c r="Y2412" s="4"/>
      <c r="Z2412" s="4"/>
      <c r="AA2412" s="4"/>
      <c r="AB2412" s="4"/>
      <c r="AD2412" s="4"/>
      <c r="AE2412" s="4"/>
      <c r="AF2412" s="4"/>
      <c r="AH2412" s="4"/>
      <c r="AJ2412" s="4"/>
      <c r="AK2412" s="4"/>
      <c r="AL2412" s="4"/>
      <c r="AN2412" s="4"/>
      <c r="AO2412" s="4"/>
      <c r="AP2412" s="4"/>
      <c r="AQ2412" s="4"/>
      <c r="AR2412" s="4"/>
      <c r="AS2412" s="4"/>
      <c r="AT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K2412" s="4"/>
    </row>
    <row r="2413" spans="1:63" x14ac:dyDescent="0.3">
      <c r="A2413" s="103"/>
      <c r="B2413" s="103"/>
      <c r="C2413" s="103"/>
      <c r="D2413" s="208"/>
      <c r="F2413" s="178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U2413" s="4"/>
      <c r="V2413" s="4"/>
      <c r="W2413" s="4"/>
      <c r="X2413" s="4"/>
      <c r="Y2413" s="4"/>
      <c r="Z2413" s="4"/>
      <c r="AA2413" s="4"/>
      <c r="AB2413" s="4"/>
      <c r="AD2413" s="4"/>
      <c r="AE2413" s="4"/>
      <c r="AF2413" s="4"/>
      <c r="AH2413" s="4"/>
      <c r="AJ2413" s="4"/>
      <c r="AK2413" s="4"/>
      <c r="AL2413" s="4"/>
      <c r="AN2413" s="4"/>
      <c r="AO2413" s="4"/>
      <c r="AP2413" s="4"/>
      <c r="AQ2413" s="4"/>
      <c r="AR2413" s="4"/>
      <c r="AS2413" s="4"/>
      <c r="AT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K2413" s="4"/>
    </row>
    <row r="2414" spans="1:63" x14ac:dyDescent="0.3">
      <c r="A2414" s="103"/>
      <c r="B2414" s="103"/>
      <c r="C2414" s="103"/>
      <c r="D2414" s="208"/>
      <c r="F2414" s="178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U2414" s="4"/>
      <c r="V2414" s="4"/>
      <c r="W2414" s="4"/>
      <c r="X2414" s="4"/>
      <c r="Y2414" s="4"/>
      <c r="Z2414" s="4"/>
      <c r="AA2414" s="4"/>
      <c r="AB2414" s="4"/>
      <c r="AD2414" s="4"/>
      <c r="AE2414" s="4"/>
      <c r="AF2414" s="4"/>
      <c r="AH2414" s="4"/>
      <c r="AJ2414" s="4"/>
      <c r="AK2414" s="4"/>
      <c r="AL2414" s="4"/>
      <c r="AN2414" s="4"/>
      <c r="AO2414" s="4"/>
      <c r="AP2414" s="4"/>
      <c r="AQ2414" s="4"/>
      <c r="AR2414" s="4"/>
      <c r="AS2414" s="4"/>
      <c r="AT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K2414" s="4"/>
    </row>
    <row r="2415" spans="1:63" x14ac:dyDescent="0.3">
      <c r="A2415" s="103"/>
      <c r="B2415" s="103"/>
      <c r="C2415" s="103"/>
      <c r="D2415" s="208"/>
      <c r="F2415" s="178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U2415" s="4"/>
      <c r="V2415" s="4"/>
      <c r="W2415" s="4"/>
      <c r="X2415" s="4"/>
      <c r="Y2415" s="4"/>
      <c r="Z2415" s="4"/>
      <c r="AA2415" s="4"/>
      <c r="AB2415" s="4"/>
      <c r="AD2415" s="4"/>
      <c r="AE2415" s="4"/>
      <c r="AF2415" s="4"/>
      <c r="AH2415" s="4"/>
      <c r="AJ2415" s="4"/>
      <c r="AK2415" s="4"/>
      <c r="AL2415" s="4"/>
      <c r="AN2415" s="4"/>
      <c r="AO2415" s="4"/>
      <c r="AP2415" s="4"/>
      <c r="AQ2415" s="4"/>
      <c r="AR2415" s="4"/>
      <c r="AS2415" s="4"/>
      <c r="AT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K2415" s="4"/>
    </row>
    <row r="2416" spans="1:63" x14ac:dyDescent="0.3">
      <c r="A2416" s="103"/>
      <c r="B2416" s="103"/>
      <c r="C2416" s="103"/>
      <c r="D2416" s="208"/>
      <c r="F2416" s="178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U2416" s="4"/>
      <c r="V2416" s="4"/>
      <c r="W2416" s="4"/>
      <c r="X2416" s="4"/>
      <c r="Y2416" s="4"/>
      <c r="Z2416" s="4"/>
      <c r="AA2416" s="4"/>
      <c r="AB2416" s="4"/>
      <c r="AD2416" s="4"/>
      <c r="AE2416" s="4"/>
      <c r="AF2416" s="4"/>
      <c r="AH2416" s="4"/>
      <c r="AJ2416" s="4"/>
      <c r="AK2416" s="4"/>
      <c r="AL2416" s="4"/>
      <c r="AN2416" s="4"/>
      <c r="AO2416" s="4"/>
      <c r="AP2416" s="4"/>
      <c r="AQ2416" s="4"/>
      <c r="AR2416" s="4"/>
      <c r="AS2416" s="4"/>
      <c r="AT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K2416" s="4"/>
    </row>
    <row r="2417" spans="1:63" x14ac:dyDescent="0.3">
      <c r="A2417" s="103"/>
      <c r="B2417" s="103"/>
      <c r="C2417" s="103"/>
      <c r="D2417" s="208"/>
      <c r="F2417" s="178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U2417" s="4"/>
      <c r="V2417" s="4"/>
      <c r="W2417" s="4"/>
      <c r="X2417" s="4"/>
      <c r="Y2417" s="4"/>
      <c r="Z2417" s="4"/>
      <c r="AA2417" s="4"/>
      <c r="AB2417" s="4"/>
      <c r="AD2417" s="4"/>
      <c r="AE2417" s="4"/>
      <c r="AF2417" s="4"/>
      <c r="AH2417" s="4"/>
      <c r="AJ2417" s="4"/>
      <c r="AK2417" s="4"/>
      <c r="AL2417" s="4"/>
      <c r="AN2417" s="4"/>
      <c r="AO2417" s="4"/>
      <c r="AP2417" s="4"/>
      <c r="AQ2417" s="4"/>
      <c r="AR2417" s="4"/>
      <c r="AS2417" s="4"/>
      <c r="AT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K2417" s="4"/>
    </row>
    <row r="2418" spans="1:63" x14ac:dyDescent="0.3">
      <c r="A2418" s="103"/>
      <c r="B2418" s="103"/>
      <c r="C2418" s="103"/>
      <c r="D2418" s="208"/>
      <c r="F2418" s="178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U2418" s="4"/>
      <c r="V2418" s="4"/>
      <c r="W2418" s="4"/>
      <c r="X2418" s="4"/>
      <c r="Y2418" s="4"/>
      <c r="Z2418" s="4"/>
      <c r="AA2418" s="4"/>
      <c r="AB2418" s="4"/>
      <c r="AD2418" s="4"/>
      <c r="AE2418" s="4"/>
      <c r="AF2418" s="4"/>
      <c r="AH2418" s="4"/>
      <c r="AJ2418" s="4"/>
      <c r="AK2418" s="4"/>
      <c r="AL2418" s="4"/>
      <c r="AN2418" s="4"/>
      <c r="AO2418" s="4"/>
      <c r="AP2418" s="4"/>
      <c r="AQ2418" s="4"/>
      <c r="AR2418" s="4"/>
      <c r="AS2418" s="4"/>
      <c r="AT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K2418" s="4"/>
    </row>
    <row r="2419" spans="1:63" x14ac:dyDescent="0.3">
      <c r="A2419" s="103"/>
      <c r="B2419" s="103"/>
      <c r="C2419" s="103"/>
      <c r="D2419" s="208"/>
      <c r="F2419" s="178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U2419" s="4"/>
      <c r="V2419" s="4"/>
      <c r="W2419" s="4"/>
      <c r="X2419" s="4"/>
      <c r="Y2419" s="4"/>
      <c r="Z2419" s="4"/>
      <c r="AA2419" s="4"/>
      <c r="AB2419" s="4"/>
      <c r="AD2419" s="4"/>
      <c r="AE2419" s="4"/>
      <c r="AF2419" s="4"/>
      <c r="AH2419" s="4"/>
      <c r="AJ2419" s="4"/>
      <c r="AK2419" s="4"/>
      <c r="AL2419" s="4"/>
      <c r="AN2419" s="4"/>
      <c r="AO2419" s="4"/>
      <c r="AP2419" s="4"/>
      <c r="AQ2419" s="4"/>
      <c r="AR2419" s="4"/>
      <c r="AS2419" s="4"/>
      <c r="AT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K2419" s="4"/>
    </row>
    <row r="2420" spans="1:63" x14ac:dyDescent="0.3">
      <c r="A2420" s="103"/>
      <c r="B2420" s="103"/>
      <c r="C2420" s="103"/>
      <c r="D2420" s="208"/>
      <c r="F2420" s="178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U2420" s="4"/>
      <c r="V2420" s="4"/>
      <c r="W2420" s="4"/>
      <c r="X2420" s="4"/>
      <c r="Y2420" s="4"/>
      <c r="Z2420" s="4"/>
      <c r="AA2420" s="4"/>
      <c r="AB2420" s="4"/>
      <c r="AD2420" s="4"/>
      <c r="AE2420" s="4"/>
      <c r="AF2420" s="4"/>
      <c r="AH2420" s="4"/>
      <c r="AJ2420" s="4"/>
      <c r="AK2420" s="4"/>
      <c r="AL2420" s="4"/>
      <c r="AN2420" s="4"/>
      <c r="AO2420" s="4"/>
      <c r="AP2420" s="4"/>
      <c r="AQ2420" s="4"/>
      <c r="AR2420" s="4"/>
      <c r="AS2420" s="4"/>
      <c r="AT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K2420" s="4"/>
    </row>
    <row r="2421" spans="1:63" x14ac:dyDescent="0.3">
      <c r="A2421" s="103"/>
      <c r="B2421" s="103"/>
      <c r="C2421" s="103"/>
      <c r="D2421" s="208"/>
      <c r="F2421" s="178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U2421" s="4"/>
      <c r="V2421" s="4"/>
      <c r="W2421" s="4"/>
      <c r="X2421" s="4"/>
      <c r="Y2421" s="4"/>
      <c r="Z2421" s="4"/>
      <c r="AA2421" s="4"/>
      <c r="AB2421" s="4"/>
      <c r="AD2421" s="4"/>
      <c r="AE2421" s="4"/>
      <c r="AF2421" s="4"/>
      <c r="AH2421" s="4"/>
      <c r="AJ2421" s="4"/>
      <c r="AK2421" s="4"/>
      <c r="AL2421" s="4"/>
      <c r="AN2421" s="4"/>
      <c r="AO2421" s="4"/>
      <c r="AP2421" s="4"/>
      <c r="AQ2421" s="4"/>
      <c r="AR2421" s="4"/>
      <c r="AS2421" s="4"/>
      <c r="AT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K2421" s="4"/>
    </row>
    <row r="2422" spans="1:63" x14ac:dyDescent="0.3">
      <c r="A2422" s="103"/>
      <c r="B2422" s="103"/>
      <c r="C2422" s="103"/>
      <c r="D2422" s="208"/>
      <c r="F2422" s="178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U2422" s="4"/>
      <c r="V2422" s="4"/>
      <c r="W2422" s="4"/>
      <c r="X2422" s="4"/>
      <c r="Y2422" s="4"/>
      <c r="Z2422" s="4"/>
      <c r="AA2422" s="4"/>
      <c r="AB2422" s="4"/>
      <c r="AD2422" s="4"/>
      <c r="AE2422" s="4"/>
      <c r="AF2422" s="4"/>
      <c r="AH2422" s="4"/>
      <c r="AJ2422" s="4"/>
      <c r="AK2422" s="4"/>
      <c r="AL2422" s="4"/>
      <c r="AN2422" s="4"/>
      <c r="AO2422" s="4"/>
      <c r="AP2422" s="4"/>
      <c r="AQ2422" s="4"/>
      <c r="AR2422" s="4"/>
      <c r="AS2422" s="4"/>
      <c r="AT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K2422" s="4"/>
    </row>
    <row r="2423" spans="1:63" x14ac:dyDescent="0.3">
      <c r="A2423" s="103"/>
      <c r="B2423" s="103"/>
      <c r="C2423" s="103"/>
      <c r="D2423" s="208"/>
      <c r="F2423" s="178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U2423" s="4"/>
      <c r="V2423" s="4"/>
      <c r="W2423" s="4"/>
      <c r="X2423" s="4"/>
      <c r="Y2423" s="4"/>
      <c r="Z2423" s="4"/>
      <c r="AA2423" s="4"/>
      <c r="AB2423" s="4"/>
      <c r="AD2423" s="4"/>
      <c r="AE2423" s="4"/>
      <c r="AF2423" s="4"/>
      <c r="AH2423" s="4"/>
      <c r="AJ2423" s="4"/>
      <c r="AK2423" s="4"/>
      <c r="AL2423" s="4"/>
      <c r="AN2423" s="4"/>
      <c r="AO2423" s="4"/>
      <c r="AP2423" s="4"/>
      <c r="AQ2423" s="4"/>
      <c r="AR2423" s="4"/>
      <c r="AS2423" s="4"/>
      <c r="AT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K2423" s="4"/>
    </row>
    <row r="2424" spans="1:63" x14ac:dyDescent="0.3">
      <c r="A2424" s="103"/>
      <c r="B2424" s="103"/>
      <c r="C2424" s="103"/>
      <c r="D2424" s="208"/>
      <c r="F2424" s="178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U2424" s="4"/>
      <c r="V2424" s="4"/>
      <c r="W2424" s="4"/>
      <c r="X2424" s="4"/>
      <c r="Y2424" s="4"/>
      <c r="Z2424" s="4"/>
      <c r="AA2424" s="4"/>
      <c r="AB2424" s="4"/>
      <c r="AD2424" s="4"/>
      <c r="AE2424" s="4"/>
      <c r="AF2424" s="4"/>
      <c r="AH2424" s="4"/>
      <c r="AJ2424" s="4"/>
      <c r="AK2424" s="4"/>
      <c r="AL2424" s="4"/>
      <c r="AN2424" s="4"/>
      <c r="AO2424" s="4"/>
      <c r="AP2424" s="4"/>
      <c r="AQ2424" s="4"/>
      <c r="AR2424" s="4"/>
      <c r="AS2424" s="4"/>
      <c r="AT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K2424" s="4"/>
    </row>
    <row r="2425" spans="1:63" x14ac:dyDescent="0.3">
      <c r="A2425" s="103"/>
      <c r="B2425" s="103"/>
      <c r="C2425" s="103"/>
      <c r="D2425" s="208"/>
      <c r="F2425" s="178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U2425" s="4"/>
      <c r="V2425" s="4"/>
      <c r="W2425" s="4"/>
      <c r="X2425" s="4"/>
      <c r="Y2425" s="4"/>
      <c r="Z2425" s="4"/>
      <c r="AA2425" s="4"/>
      <c r="AB2425" s="4"/>
      <c r="AD2425" s="4"/>
      <c r="AE2425" s="4"/>
      <c r="AF2425" s="4"/>
      <c r="AH2425" s="4"/>
      <c r="AJ2425" s="4"/>
      <c r="AK2425" s="4"/>
      <c r="AL2425" s="4"/>
      <c r="AN2425" s="4"/>
      <c r="AO2425" s="4"/>
      <c r="AP2425" s="4"/>
      <c r="AQ2425" s="4"/>
      <c r="AR2425" s="4"/>
      <c r="AS2425" s="4"/>
      <c r="AT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K2425" s="4"/>
    </row>
    <row r="2426" spans="1:63" x14ac:dyDescent="0.3">
      <c r="A2426" s="103"/>
      <c r="B2426" s="103"/>
      <c r="C2426" s="103"/>
      <c r="D2426" s="208"/>
      <c r="F2426" s="178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U2426" s="4"/>
      <c r="V2426" s="4"/>
      <c r="W2426" s="4"/>
      <c r="X2426" s="4"/>
      <c r="Y2426" s="4"/>
      <c r="Z2426" s="4"/>
      <c r="AA2426" s="4"/>
      <c r="AB2426" s="4"/>
      <c r="AD2426" s="4"/>
      <c r="AE2426" s="4"/>
      <c r="AF2426" s="4"/>
      <c r="AH2426" s="4"/>
      <c r="AJ2426" s="4"/>
      <c r="AK2426" s="4"/>
      <c r="AL2426" s="4"/>
      <c r="AN2426" s="4"/>
      <c r="AO2426" s="4"/>
      <c r="AP2426" s="4"/>
      <c r="AQ2426" s="4"/>
      <c r="AR2426" s="4"/>
      <c r="AS2426" s="4"/>
      <c r="AT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K2426" s="4"/>
    </row>
    <row r="2427" spans="1:63" x14ac:dyDescent="0.3">
      <c r="A2427" s="103"/>
      <c r="B2427" s="103"/>
      <c r="C2427" s="103"/>
      <c r="D2427" s="208"/>
      <c r="F2427" s="178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U2427" s="4"/>
      <c r="V2427" s="4"/>
      <c r="W2427" s="4"/>
      <c r="X2427" s="4"/>
      <c r="Y2427" s="4"/>
      <c r="Z2427" s="4"/>
      <c r="AA2427" s="4"/>
      <c r="AB2427" s="4"/>
      <c r="AD2427" s="4"/>
      <c r="AE2427" s="4"/>
      <c r="AF2427" s="4"/>
      <c r="AH2427" s="4"/>
      <c r="AJ2427" s="4"/>
      <c r="AK2427" s="4"/>
      <c r="AL2427" s="4"/>
      <c r="AN2427" s="4"/>
      <c r="AO2427" s="4"/>
      <c r="AP2427" s="4"/>
      <c r="AQ2427" s="4"/>
      <c r="AR2427" s="4"/>
      <c r="AS2427" s="4"/>
      <c r="AT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K2427" s="4"/>
    </row>
    <row r="2428" spans="1:63" x14ac:dyDescent="0.3">
      <c r="A2428" s="103"/>
      <c r="B2428" s="103"/>
      <c r="C2428" s="103"/>
      <c r="D2428" s="208"/>
      <c r="F2428" s="178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U2428" s="4"/>
      <c r="V2428" s="4"/>
      <c r="W2428" s="4"/>
      <c r="X2428" s="4"/>
      <c r="Y2428" s="4"/>
      <c r="Z2428" s="4"/>
      <c r="AA2428" s="4"/>
      <c r="AB2428" s="4"/>
      <c r="AD2428" s="4"/>
      <c r="AE2428" s="4"/>
      <c r="AF2428" s="4"/>
      <c r="AH2428" s="4"/>
      <c r="AJ2428" s="4"/>
      <c r="AK2428" s="4"/>
      <c r="AL2428" s="4"/>
      <c r="AN2428" s="4"/>
      <c r="AO2428" s="4"/>
      <c r="AP2428" s="4"/>
      <c r="AQ2428" s="4"/>
      <c r="AR2428" s="4"/>
      <c r="AS2428" s="4"/>
      <c r="AT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K2428" s="4"/>
    </row>
    <row r="2429" spans="1:63" x14ac:dyDescent="0.3">
      <c r="A2429" s="103"/>
      <c r="B2429" s="103"/>
      <c r="C2429" s="103"/>
      <c r="D2429" s="208"/>
      <c r="F2429" s="178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U2429" s="4"/>
      <c r="V2429" s="4"/>
      <c r="W2429" s="4"/>
      <c r="X2429" s="4"/>
      <c r="Y2429" s="4"/>
      <c r="Z2429" s="4"/>
      <c r="AA2429" s="4"/>
      <c r="AB2429" s="4"/>
      <c r="AD2429" s="4"/>
      <c r="AE2429" s="4"/>
      <c r="AF2429" s="4"/>
      <c r="AH2429" s="4"/>
      <c r="AJ2429" s="4"/>
      <c r="AK2429" s="4"/>
      <c r="AL2429" s="4"/>
      <c r="AN2429" s="4"/>
      <c r="AO2429" s="4"/>
      <c r="AP2429" s="4"/>
      <c r="AQ2429" s="4"/>
      <c r="AR2429" s="4"/>
      <c r="AS2429" s="4"/>
      <c r="AT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K2429" s="4"/>
    </row>
    <row r="2430" spans="1:63" x14ac:dyDescent="0.3">
      <c r="A2430" s="103"/>
      <c r="B2430" s="103"/>
      <c r="C2430" s="103"/>
      <c r="D2430" s="208"/>
      <c r="F2430" s="178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U2430" s="4"/>
      <c r="V2430" s="4"/>
      <c r="W2430" s="4"/>
      <c r="X2430" s="4"/>
      <c r="Y2430" s="4"/>
      <c r="Z2430" s="4"/>
      <c r="AA2430" s="4"/>
      <c r="AB2430" s="4"/>
      <c r="AD2430" s="4"/>
      <c r="AE2430" s="4"/>
      <c r="AF2430" s="4"/>
      <c r="AH2430" s="4"/>
      <c r="AJ2430" s="4"/>
      <c r="AK2430" s="4"/>
      <c r="AL2430" s="4"/>
      <c r="AN2430" s="4"/>
      <c r="AO2430" s="4"/>
      <c r="AP2430" s="4"/>
      <c r="AQ2430" s="4"/>
      <c r="AR2430" s="4"/>
      <c r="AS2430" s="4"/>
      <c r="AT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K2430" s="4"/>
    </row>
    <row r="2431" spans="1:63" x14ac:dyDescent="0.3">
      <c r="A2431" s="103"/>
      <c r="B2431" s="103"/>
      <c r="C2431" s="103"/>
      <c r="D2431" s="208"/>
      <c r="F2431" s="178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U2431" s="4"/>
      <c r="V2431" s="4"/>
      <c r="W2431" s="4"/>
      <c r="X2431" s="4"/>
      <c r="Y2431" s="4"/>
      <c r="Z2431" s="4"/>
      <c r="AA2431" s="4"/>
      <c r="AB2431" s="4"/>
      <c r="AD2431" s="4"/>
      <c r="AE2431" s="4"/>
      <c r="AF2431" s="4"/>
      <c r="AH2431" s="4"/>
      <c r="AJ2431" s="4"/>
      <c r="AK2431" s="4"/>
      <c r="AL2431" s="4"/>
      <c r="AN2431" s="4"/>
      <c r="AO2431" s="4"/>
      <c r="AP2431" s="4"/>
      <c r="AQ2431" s="4"/>
      <c r="AR2431" s="4"/>
      <c r="AS2431" s="4"/>
      <c r="AT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K2431" s="4"/>
    </row>
    <row r="2432" spans="1:63" x14ac:dyDescent="0.3">
      <c r="A2432" s="103"/>
      <c r="B2432" s="103"/>
      <c r="C2432" s="103"/>
      <c r="D2432" s="208"/>
      <c r="F2432" s="178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U2432" s="4"/>
      <c r="V2432" s="4"/>
      <c r="W2432" s="4"/>
      <c r="X2432" s="4"/>
      <c r="Y2432" s="4"/>
      <c r="Z2432" s="4"/>
      <c r="AA2432" s="4"/>
      <c r="AB2432" s="4"/>
      <c r="AD2432" s="4"/>
      <c r="AE2432" s="4"/>
      <c r="AF2432" s="4"/>
      <c r="AH2432" s="4"/>
      <c r="AJ2432" s="4"/>
      <c r="AK2432" s="4"/>
      <c r="AL2432" s="4"/>
      <c r="AN2432" s="4"/>
      <c r="AO2432" s="4"/>
      <c r="AP2432" s="4"/>
      <c r="AQ2432" s="4"/>
      <c r="AR2432" s="4"/>
      <c r="AS2432" s="4"/>
      <c r="AT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K2432" s="4"/>
    </row>
    <row r="2433" spans="1:63" x14ac:dyDescent="0.3">
      <c r="A2433" s="103"/>
      <c r="B2433" s="103"/>
      <c r="C2433" s="103"/>
      <c r="D2433" s="208"/>
      <c r="F2433" s="178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U2433" s="4"/>
      <c r="V2433" s="4"/>
      <c r="W2433" s="4"/>
      <c r="X2433" s="4"/>
      <c r="Y2433" s="4"/>
      <c r="Z2433" s="4"/>
      <c r="AA2433" s="4"/>
      <c r="AB2433" s="4"/>
      <c r="AD2433" s="4"/>
      <c r="AE2433" s="4"/>
      <c r="AF2433" s="4"/>
      <c r="AH2433" s="4"/>
      <c r="AJ2433" s="4"/>
      <c r="AK2433" s="4"/>
      <c r="AL2433" s="4"/>
      <c r="AN2433" s="4"/>
      <c r="AO2433" s="4"/>
      <c r="AP2433" s="4"/>
      <c r="AQ2433" s="4"/>
      <c r="AR2433" s="4"/>
      <c r="AS2433" s="4"/>
      <c r="AT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K2433" s="4"/>
    </row>
    <row r="2434" spans="1:63" x14ac:dyDescent="0.3">
      <c r="A2434" s="103"/>
      <c r="B2434" s="103"/>
      <c r="C2434" s="103"/>
      <c r="D2434" s="208"/>
      <c r="F2434" s="178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U2434" s="4"/>
      <c r="V2434" s="4"/>
      <c r="W2434" s="4"/>
      <c r="X2434" s="4"/>
      <c r="Y2434" s="4"/>
      <c r="Z2434" s="4"/>
      <c r="AA2434" s="4"/>
      <c r="AB2434" s="4"/>
      <c r="AD2434" s="4"/>
      <c r="AE2434" s="4"/>
      <c r="AF2434" s="4"/>
      <c r="AH2434" s="4"/>
      <c r="AJ2434" s="4"/>
      <c r="AK2434" s="4"/>
      <c r="AL2434" s="4"/>
      <c r="AN2434" s="4"/>
      <c r="AO2434" s="4"/>
      <c r="AP2434" s="4"/>
      <c r="AQ2434" s="4"/>
      <c r="AR2434" s="4"/>
      <c r="AS2434" s="4"/>
      <c r="AT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K2434" s="4"/>
    </row>
    <row r="2435" spans="1:63" x14ac:dyDescent="0.3">
      <c r="A2435" s="103"/>
      <c r="B2435" s="103"/>
      <c r="C2435" s="103"/>
      <c r="D2435" s="208"/>
      <c r="F2435" s="178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U2435" s="4"/>
      <c r="V2435" s="4"/>
      <c r="W2435" s="4"/>
      <c r="X2435" s="4"/>
      <c r="Y2435" s="4"/>
      <c r="Z2435" s="4"/>
      <c r="AA2435" s="4"/>
      <c r="AB2435" s="4"/>
      <c r="AD2435" s="4"/>
      <c r="AE2435" s="4"/>
      <c r="AF2435" s="4"/>
      <c r="AH2435" s="4"/>
      <c r="AJ2435" s="4"/>
      <c r="AK2435" s="4"/>
      <c r="AL2435" s="4"/>
      <c r="AN2435" s="4"/>
      <c r="AO2435" s="4"/>
      <c r="AP2435" s="4"/>
      <c r="AQ2435" s="4"/>
      <c r="AR2435" s="4"/>
      <c r="AS2435" s="4"/>
      <c r="AT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K2435" s="4"/>
    </row>
    <row r="2436" spans="1:63" x14ac:dyDescent="0.3">
      <c r="A2436" s="103"/>
      <c r="B2436" s="103"/>
      <c r="C2436" s="103"/>
      <c r="D2436" s="208"/>
      <c r="F2436" s="178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U2436" s="4"/>
      <c r="V2436" s="4"/>
      <c r="W2436" s="4"/>
      <c r="X2436" s="4"/>
      <c r="Y2436" s="4"/>
      <c r="Z2436" s="4"/>
      <c r="AA2436" s="4"/>
      <c r="AB2436" s="4"/>
      <c r="AD2436" s="4"/>
      <c r="AE2436" s="4"/>
      <c r="AF2436" s="4"/>
      <c r="AH2436" s="4"/>
      <c r="AJ2436" s="4"/>
      <c r="AK2436" s="4"/>
      <c r="AL2436" s="4"/>
      <c r="AN2436" s="4"/>
      <c r="AO2436" s="4"/>
      <c r="AP2436" s="4"/>
      <c r="AQ2436" s="4"/>
      <c r="AR2436" s="4"/>
      <c r="AS2436" s="4"/>
      <c r="AT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K2436" s="4"/>
    </row>
    <row r="2437" spans="1:63" x14ac:dyDescent="0.3">
      <c r="A2437" s="103"/>
      <c r="B2437" s="103"/>
      <c r="C2437" s="103"/>
      <c r="D2437" s="208"/>
      <c r="F2437" s="178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U2437" s="4"/>
      <c r="V2437" s="4"/>
      <c r="W2437" s="4"/>
      <c r="X2437" s="4"/>
      <c r="Y2437" s="4"/>
      <c r="Z2437" s="4"/>
      <c r="AA2437" s="4"/>
      <c r="AB2437" s="4"/>
      <c r="AD2437" s="4"/>
      <c r="AE2437" s="4"/>
      <c r="AF2437" s="4"/>
      <c r="AH2437" s="4"/>
      <c r="AJ2437" s="4"/>
      <c r="AK2437" s="4"/>
      <c r="AL2437" s="4"/>
      <c r="AN2437" s="4"/>
      <c r="AO2437" s="4"/>
      <c r="AP2437" s="4"/>
      <c r="AQ2437" s="4"/>
      <c r="AR2437" s="4"/>
      <c r="AS2437" s="4"/>
      <c r="AT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K2437" s="4"/>
    </row>
    <row r="2438" spans="1:63" x14ac:dyDescent="0.3">
      <c r="A2438" s="103"/>
      <c r="B2438" s="103"/>
      <c r="C2438" s="103"/>
      <c r="D2438" s="208"/>
      <c r="F2438" s="178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U2438" s="4"/>
      <c r="V2438" s="4"/>
      <c r="W2438" s="4"/>
      <c r="X2438" s="4"/>
      <c r="Y2438" s="4"/>
      <c r="Z2438" s="4"/>
      <c r="AA2438" s="4"/>
      <c r="AB2438" s="4"/>
      <c r="AD2438" s="4"/>
      <c r="AE2438" s="4"/>
      <c r="AF2438" s="4"/>
      <c r="AH2438" s="4"/>
      <c r="AJ2438" s="4"/>
      <c r="AK2438" s="4"/>
      <c r="AL2438" s="4"/>
      <c r="AN2438" s="4"/>
      <c r="AO2438" s="4"/>
      <c r="AP2438" s="4"/>
      <c r="AQ2438" s="4"/>
      <c r="AR2438" s="4"/>
      <c r="AS2438" s="4"/>
      <c r="AT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K2438" s="4"/>
    </row>
    <row r="2439" spans="1:63" x14ac:dyDescent="0.3">
      <c r="A2439" s="103"/>
      <c r="B2439" s="103"/>
      <c r="C2439" s="103"/>
      <c r="D2439" s="208"/>
      <c r="F2439" s="178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U2439" s="4"/>
      <c r="V2439" s="4"/>
      <c r="W2439" s="4"/>
      <c r="X2439" s="4"/>
      <c r="Y2439" s="4"/>
      <c r="Z2439" s="4"/>
      <c r="AA2439" s="4"/>
      <c r="AB2439" s="4"/>
      <c r="AD2439" s="4"/>
      <c r="AE2439" s="4"/>
      <c r="AF2439" s="4"/>
      <c r="AH2439" s="4"/>
      <c r="AJ2439" s="4"/>
      <c r="AK2439" s="4"/>
      <c r="AL2439" s="4"/>
      <c r="AN2439" s="4"/>
      <c r="AO2439" s="4"/>
      <c r="AP2439" s="4"/>
      <c r="AQ2439" s="4"/>
      <c r="AR2439" s="4"/>
      <c r="AS2439" s="4"/>
      <c r="AT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K2439" s="4"/>
    </row>
    <row r="2440" spans="1:63" x14ac:dyDescent="0.3">
      <c r="A2440" s="103"/>
      <c r="B2440" s="103"/>
      <c r="C2440" s="103"/>
      <c r="D2440" s="208"/>
      <c r="F2440" s="178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U2440" s="4"/>
      <c r="V2440" s="4"/>
      <c r="W2440" s="4"/>
      <c r="X2440" s="4"/>
      <c r="Y2440" s="4"/>
      <c r="Z2440" s="4"/>
      <c r="AA2440" s="4"/>
      <c r="AB2440" s="4"/>
      <c r="AD2440" s="4"/>
      <c r="AE2440" s="4"/>
      <c r="AF2440" s="4"/>
      <c r="AH2440" s="4"/>
      <c r="AJ2440" s="4"/>
      <c r="AK2440" s="4"/>
      <c r="AL2440" s="4"/>
      <c r="AN2440" s="4"/>
      <c r="AO2440" s="4"/>
      <c r="AP2440" s="4"/>
      <c r="AQ2440" s="4"/>
      <c r="AR2440" s="4"/>
      <c r="AS2440" s="4"/>
      <c r="AT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K2440" s="4"/>
    </row>
    <row r="2441" spans="1:63" x14ac:dyDescent="0.3">
      <c r="A2441" s="103"/>
      <c r="B2441" s="103"/>
      <c r="C2441" s="103"/>
      <c r="D2441" s="208"/>
      <c r="F2441" s="178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U2441" s="4"/>
      <c r="V2441" s="4"/>
      <c r="W2441" s="4"/>
      <c r="X2441" s="4"/>
      <c r="Y2441" s="4"/>
      <c r="Z2441" s="4"/>
      <c r="AA2441" s="4"/>
      <c r="AB2441" s="4"/>
      <c r="AD2441" s="4"/>
      <c r="AE2441" s="4"/>
      <c r="AF2441" s="4"/>
      <c r="AH2441" s="4"/>
      <c r="AJ2441" s="4"/>
      <c r="AK2441" s="4"/>
      <c r="AL2441" s="4"/>
      <c r="AN2441" s="4"/>
      <c r="AO2441" s="4"/>
      <c r="AP2441" s="4"/>
      <c r="AQ2441" s="4"/>
      <c r="AR2441" s="4"/>
      <c r="AS2441" s="4"/>
      <c r="AT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K2441" s="4"/>
    </row>
    <row r="2442" spans="1:63" x14ac:dyDescent="0.3">
      <c r="A2442" s="103"/>
      <c r="B2442" s="103"/>
      <c r="C2442" s="103"/>
      <c r="D2442" s="208"/>
      <c r="F2442" s="178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U2442" s="4"/>
      <c r="V2442" s="4"/>
      <c r="W2442" s="4"/>
      <c r="X2442" s="4"/>
      <c r="Y2442" s="4"/>
      <c r="Z2442" s="4"/>
      <c r="AA2442" s="4"/>
      <c r="AB2442" s="4"/>
      <c r="AD2442" s="4"/>
      <c r="AE2442" s="4"/>
      <c r="AF2442" s="4"/>
      <c r="AH2442" s="4"/>
      <c r="AJ2442" s="4"/>
      <c r="AK2442" s="4"/>
      <c r="AL2442" s="4"/>
      <c r="AN2442" s="4"/>
      <c r="AO2442" s="4"/>
      <c r="AP2442" s="4"/>
      <c r="AQ2442" s="4"/>
      <c r="AR2442" s="4"/>
      <c r="AS2442" s="4"/>
      <c r="AT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K2442" s="4"/>
    </row>
    <row r="2443" spans="1:63" x14ac:dyDescent="0.3">
      <c r="A2443" s="103"/>
      <c r="B2443" s="103"/>
      <c r="C2443" s="103"/>
      <c r="D2443" s="208"/>
      <c r="F2443" s="178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U2443" s="4"/>
      <c r="V2443" s="4"/>
      <c r="W2443" s="4"/>
      <c r="X2443" s="4"/>
      <c r="Y2443" s="4"/>
      <c r="Z2443" s="4"/>
      <c r="AA2443" s="4"/>
      <c r="AB2443" s="4"/>
      <c r="AD2443" s="4"/>
      <c r="AE2443" s="4"/>
      <c r="AF2443" s="4"/>
      <c r="AH2443" s="4"/>
      <c r="AJ2443" s="4"/>
      <c r="AK2443" s="4"/>
      <c r="AL2443" s="4"/>
      <c r="AN2443" s="4"/>
      <c r="AO2443" s="4"/>
      <c r="AP2443" s="4"/>
      <c r="AQ2443" s="4"/>
      <c r="AR2443" s="4"/>
      <c r="AS2443" s="4"/>
      <c r="AT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K2443" s="4"/>
    </row>
    <row r="2444" spans="1:63" x14ac:dyDescent="0.3">
      <c r="A2444" s="103"/>
      <c r="B2444" s="103"/>
      <c r="C2444" s="103"/>
      <c r="D2444" s="208"/>
      <c r="F2444" s="178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U2444" s="4"/>
      <c r="V2444" s="4"/>
      <c r="W2444" s="4"/>
      <c r="X2444" s="4"/>
      <c r="Y2444" s="4"/>
      <c r="Z2444" s="4"/>
      <c r="AA2444" s="4"/>
      <c r="AB2444" s="4"/>
      <c r="AD2444" s="4"/>
      <c r="AE2444" s="4"/>
      <c r="AF2444" s="4"/>
      <c r="AH2444" s="4"/>
      <c r="AJ2444" s="4"/>
      <c r="AK2444" s="4"/>
      <c r="AL2444" s="4"/>
      <c r="AN2444" s="4"/>
      <c r="AO2444" s="4"/>
      <c r="AP2444" s="4"/>
      <c r="AQ2444" s="4"/>
      <c r="AR2444" s="4"/>
      <c r="AS2444" s="4"/>
      <c r="AT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K2444" s="4"/>
    </row>
    <row r="2445" spans="1:63" x14ac:dyDescent="0.3">
      <c r="A2445" s="103"/>
      <c r="B2445" s="103"/>
      <c r="C2445" s="103"/>
      <c r="D2445" s="208"/>
      <c r="F2445" s="178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U2445" s="4"/>
      <c r="V2445" s="4"/>
      <c r="W2445" s="4"/>
      <c r="X2445" s="4"/>
      <c r="Y2445" s="4"/>
      <c r="Z2445" s="4"/>
      <c r="AA2445" s="4"/>
      <c r="AB2445" s="4"/>
      <c r="AD2445" s="4"/>
      <c r="AE2445" s="4"/>
      <c r="AF2445" s="4"/>
      <c r="AH2445" s="4"/>
      <c r="AJ2445" s="4"/>
      <c r="AK2445" s="4"/>
      <c r="AL2445" s="4"/>
      <c r="AN2445" s="4"/>
      <c r="AO2445" s="4"/>
      <c r="AP2445" s="4"/>
      <c r="AQ2445" s="4"/>
      <c r="AR2445" s="4"/>
      <c r="AS2445" s="4"/>
      <c r="AT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K2445" s="4"/>
    </row>
    <row r="2446" spans="1:63" x14ac:dyDescent="0.3">
      <c r="A2446" s="103"/>
      <c r="B2446" s="103"/>
      <c r="C2446" s="103"/>
      <c r="D2446" s="208"/>
      <c r="F2446" s="178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U2446" s="4"/>
      <c r="V2446" s="4"/>
      <c r="W2446" s="4"/>
      <c r="X2446" s="4"/>
      <c r="Y2446" s="4"/>
      <c r="Z2446" s="4"/>
      <c r="AA2446" s="4"/>
      <c r="AB2446" s="4"/>
      <c r="AD2446" s="4"/>
      <c r="AE2446" s="4"/>
      <c r="AF2446" s="4"/>
      <c r="AH2446" s="4"/>
      <c r="AJ2446" s="4"/>
      <c r="AK2446" s="4"/>
      <c r="AL2446" s="4"/>
      <c r="AN2446" s="4"/>
      <c r="AO2446" s="4"/>
      <c r="AP2446" s="4"/>
      <c r="AQ2446" s="4"/>
      <c r="AR2446" s="4"/>
      <c r="AS2446" s="4"/>
      <c r="AT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K2446" s="4"/>
    </row>
    <row r="2447" spans="1:63" x14ac:dyDescent="0.3">
      <c r="A2447" s="103"/>
      <c r="B2447" s="103"/>
      <c r="C2447" s="103"/>
      <c r="D2447" s="208"/>
      <c r="F2447" s="178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U2447" s="4"/>
      <c r="V2447" s="4"/>
      <c r="W2447" s="4"/>
      <c r="X2447" s="4"/>
      <c r="Y2447" s="4"/>
      <c r="Z2447" s="4"/>
      <c r="AA2447" s="4"/>
      <c r="AB2447" s="4"/>
      <c r="AD2447" s="4"/>
      <c r="AE2447" s="4"/>
      <c r="AF2447" s="4"/>
      <c r="AH2447" s="4"/>
      <c r="AJ2447" s="4"/>
      <c r="AK2447" s="4"/>
      <c r="AL2447" s="4"/>
      <c r="AN2447" s="4"/>
      <c r="AO2447" s="4"/>
      <c r="AP2447" s="4"/>
      <c r="AQ2447" s="4"/>
      <c r="AR2447" s="4"/>
      <c r="AS2447" s="4"/>
      <c r="AT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K2447" s="4"/>
    </row>
    <row r="2448" spans="1:63" x14ac:dyDescent="0.3">
      <c r="A2448" s="103"/>
      <c r="B2448" s="103"/>
      <c r="C2448" s="103"/>
      <c r="D2448" s="208"/>
      <c r="F2448" s="178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U2448" s="4"/>
      <c r="V2448" s="4"/>
      <c r="W2448" s="4"/>
      <c r="X2448" s="4"/>
      <c r="Y2448" s="4"/>
      <c r="Z2448" s="4"/>
      <c r="AA2448" s="4"/>
      <c r="AB2448" s="4"/>
      <c r="AD2448" s="4"/>
      <c r="AE2448" s="4"/>
      <c r="AF2448" s="4"/>
      <c r="AH2448" s="4"/>
      <c r="AJ2448" s="4"/>
      <c r="AK2448" s="4"/>
      <c r="AL2448" s="4"/>
      <c r="AN2448" s="4"/>
      <c r="AO2448" s="4"/>
      <c r="AP2448" s="4"/>
      <c r="AQ2448" s="4"/>
      <c r="AR2448" s="4"/>
      <c r="AS2448" s="4"/>
      <c r="AT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K2448" s="4"/>
    </row>
    <row r="2449" spans="1:63" x14ac:dyDescent="0.3">
      <c r="A2449" s="103"/>
      <c r="B2449" s="103"/>
      <c r="C2449" s="103"/>
      <c r="D2449" s="208"/>
      <c r="F2449" s="178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U2449" s="4"/>
      <c r="V2449" s="4"/>
      <c r="W2449" s="4"/>
      <c r="X2449" s="4"/>
      <c r="Y2449" s="4"/>
      <c r="Z2449" s="4"/>
      <c r="AA2449" s="4"/>
      <c r="AB2449" s="4"/>
      <c r="AD2449" s="4"/>
      <c r="AE2449" s="4"/>
      <c r="AF2449" s="4"/>
      <c r="AH2449" s="4"/>
      <c r="AJ2449" s="4"/>
      <c r="AK2449" s="4"/>
      <c r="AL2449" s="4"/>
      <c r="AN2449" s="4"/>
      <c r="AO2449" s="4"/>
      <c r="AP2449" s="4"/>
      <c r="AQ2449" s="4"/>
      <c r="AR2449" s="4"/>
      <c r="AS2449" s="4"/>
      <c r="AT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K2449" s="4"/>
    </row>
    <row r="2450" spans="1:63" x14ac:dyDescent="0.3">
      <c r="A2450" s="103"/>
      <c r="B2450" s="103"/>
      <c r="C2450" s="103"/>
      <c r="D2450" s="208"/>
      <c r="F2450" s="178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U2450" s="4"/>
      <c r="V2450" s="4"/>
      <c r="W2450" s="4"/>
      <c r="X2450" s="4"/>
      <c r="Y2450" s="4"/>
      <c r="Z2450" s="4"/>
      <c r="AA2450" s="4"/>
      <c r="AB2450" s="4"/>
      <c r="AD2450" s="4"/>
      <c r="AE2450" s="4"/>
      <c r="AF2450" s="4"/>
      <c r="AH2450" s="4"/>
      <c r="AJ2450" s="4"/>
      <c r="AK2450" s="4"/>
      <c r="AL2450" s="4"/>
      <c r="AN2450" s="4"/>
      <c r="AO2450" s="4"/>
      <c r="AP2450" s="4"/>
      <c r="AQ2450" s="4"/>
      <c r="AR2450" s="4"/>
      <c r="AS2450" s="4"/>
      <c r="AT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K2450" s="4"/>
    </row>
    <row r="2451" spans="1:63" x14ac:dyDescent="0.3">
      <c r="A2451" s="103"/>
      <c r="B2451" s="103"/>
      <c r="C2451" s="103"/>
      <c r="D2451" s="208"/>
      <c r="F2451" s="178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U2451" s="4"/>
      <c r="V2451" s="4"/>
      <c r="W2451" s="4"/>
      <c r="X2451" s="4"/>
      <c r="Y2451" s="4"/>
      <c r="Z2451" s="4"/>
      <c r="AA2451" s="4"/>
      <c r="AB2451" s="4"/>
      <c r="AD2451" s="4"/>
      <c r="AE2451" s="4"/>
      <c r="AF2451" s="4"/>
      <c r="AH2451" s="4"/>
      <c r="AJ2451" s="4"/>
      <c r="AK2451" s="4"/>
      <c r="AL2451" s="4"/>
      <c r="AN2451" s="4"/>
      <c r="AO2451" s="4"/>
      <c r="AP2451" s="4"/>
      <c r="AQ2451" s="4"/>
      <c r="AR2451" s="4"/>
      <c r="AS2451" s="4"/>
      <c r="AT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K2451" s="4"/>
    </row>
    <row r="2452" spans="1:63" x14ac:dyDescent="0.3">
      <c r="A2452" s="103"/>
      <c r="B2452" s="103"/>
      <c r="C2452" s="103"/>
      <c r="D2452" s="208"/>
      <c r="F2452" s="178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U2452" s="4"/>
      <c r="V2452" s="4"/>
      <c r="W2452" s="4"/>
      <c r="X2452" s="4"/>
      <c r="Y2452" s="4"/>
      <c r="Z2452" s="4"/>
      <c r="AA2452" s="4"/>
      <c r="AB2452" s="4"/>
      <c r="AD2452" s="4"/>
      <c r="AE2452" s="4"/>
      <c r="AF2452" s="4"/>
      <c r="AH2452" s="4"/>
      <c r="AJ2452" s="4"/>
      <c r="AK2452" s="4"/>
      <c r="AL2452" s="4"/>
      <c r="AN2452" s="4"/>
      <c r="AO2452" s="4"/>
      <c r="AP2452" s="4"/>
      <c r="AQ2452" s="4"/>
      <c r="AR2452" s="4"/>
      <c r="AS2452" s="4"/>
      <c r="AT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K2452" s="4"/>
    </row>
    <row r="2453" spans="1:63" x14ac:dyDescent="0.3">
      <c r="A2453" s="103"/>
      <c r="B2453" s="103"/>
      <c r="C2453" s="103"/>
      <c r="D2453" s="208"/>
      <c r="F2453" s="178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U2453" s="4"/>
      <c r="V2453" s="4"/>
      <c r="W2453" s="4"/>
      <c r="X2453" s="4"/>
      <c r="Y2453" s="4"/>
      <c r="Z2453" s="4"/>
      <c r="AA2453" s="4"/>
      <c r="AB2453" s="4"/>
      <c r="AD2453" s="4"/>
      <c r="AE2453" s="4"/>
      <c r="AF2453" s="4"/>
      <c r="AH2453" s="4"/>
      <c r="AJ2453" s="4"/>
      <c r="AK2453" s="4"/>
      <c r="AL2453" s="4"/>
      <c r="AN2453" s="4"/>
      <c r="AO2453" s="4"/>
      <c r="AP2453" s="4"/>
      <c r="AQ2453" s="4"/>
      <c r="AR2453" s="4"/>
      <c r="AS2453" s="4"/>
      <c r="AT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K2453" s="4"/>
    </row>
    <row r="2454" spans="1:63" x14ac:dyDescent="0.3">
      <c r="A2454" s="103"/>
      <c r="B2454" s="103"/>
      <c r="C2454" s="103"/>
      <c r="D2454" s="208"/>
      <c r="F2454" s="178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U2454" s="4"/>
      <c r="V2454" s="4"/>
      <c r="W2454" s="4"/>
      <c r="X2454" s="4"/>
      <c r="Y2454" s="4"/>
      <c r="Z2454" s="4"/>
      <c r="AA2454" s="4"/>
      <c r="AB2454" s="4"/>
      <c r="AD2454" s="4"/>
      <c r="AE2454" s="4"/>
      <c r="AF2454" s="4"/>
      <c r="AH2454" s="4"/>
      <c r="AJ2454" s="4"/>
      <c r="AK2454" s="4"/>
      <c r="AL2454" s="4"/>
      <c r="AN2454" s="4"/>
      <c r="AO2454" s="4"/>
      <c r="AP2454" s="4"/>
      <c r="AQ2454" s="4"/>
      <c r="AR2454" s="4"/>
      <c r="AS2454" s="4"/>
      <c r="AT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K2454" s="4"/>
    </row>
    <row r="2455" spans="1:63" x14ac:dyDescent="0.3">
      <c r="A2455" s="103"/>
      <c r="B2455" s="103"/>
      <c r="C2455" s="103"/>
      <c r="D2455" s="208"/>
      <c r="F2455" s="178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U2455" s="4"/>
      <c r="V2455" s="4"/>
      <c r="W2455" s="4"/>
      <c r="X2455" s="4"/>
      <c r="Y2455" s="4"/>
      <c r="Z2455" s="4"/>
      <c r="AA2455" s="4"/>
      <c r="AB2455" s="4"/>
      <c r="AD2455" s="4"/>
      <c r="AE2455" s="4"/>
      <c r="AF2455" s="4"/>
      <c r="AH2455" s="4"/>
      <c r="AJ2455" s="4"/>
      <c r="AK2455" s="4"/>
      <c r="AL2455" s="4"/>
      <c r="AN2455" s="4"/>
      <c r="AO2455" s="4"/>
      <c r="AP2455" s="4"/>
      <c r="AQ2455" s="4"/>
      <c r="AR2455" s="4"/>
      <c r="AS2455" s="4"/>
      <c r="AT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K2455" s="4"/>
    </row>
    <row r="2456" spans="1:63" x14ac:dyDescent="0.3">
      <c r="A2456" s="103"/>
      <c r="B2456" s="103"/>
      <c r="C2456" s="103"/>
      <c r="D2456" s="208"/>
      <c r="F2456" s="178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U2456" s="4"/>
      <c r="V2456" s="4"/>
      <c r="W2456" s="4"/>
      <c r="X2456" s="4"/>
      <c r="Y2456" s="4"/>
      <c r="Z2456" s="4"/>
      <c r="AA2456" s="4"/>
      <c r="AB2456" s="4"/>
      <c r="AD2456" s="4"/>
      <c r="AE2456" s="4"/>
      <c r="AF2456" s="4"/>
      <c r="AH2456" s="4"/>
      <c r="AJ2456" s="4"/>
      <c r="AK2456" s="4"/>
      <c r="AL2456" s="4"/>
      <c r="AN2456" s="4"/>
      <c r="AO2456" s="4"/>
      <c r="AP2456" s="4"/>
      <c r="AQ2456" s="4"/>
      <c r="AR2456" s="4"/>
      <c r="AS2456" s="4"/>
      <c r="AT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K2456" s="4"/>
    </row>
    <row r="2457" spans="1:63" x14ac:dyDescent="0.3">
      <c r="A2457" s="103"/>
      <c r="B2457" s="103"/>
      <c r="C2457" s="103"/>
      <c r="D2457" s="208"/>
      <c r="F2457" s="178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U2457" s="4"/>
      <c r="V2457" s="4"/>
      <c r="W2457" s="4"/>
      <c r="X2457" s="4"/>
      <c r="Y2457" s="4"/>
      <c r="Z2457" s="4"/>
      <c r="AA2457" s="4"/>
      <c r="AB2457" s="4"/>
      <c r="AD2457" s="4"/>
      <c r="AE2457" s="4"/>
      <c r="AF2457" s="4"/>
      <c r="AH2457" s="4"/>
      <c r="AJ2457" s="4"/>
      <c r="AK2457" s="4"/>
      <c r="AL2457" s="4"/>
      <c r="AN2457" s="4"/>
      <c r="AO2457" s="4"/>
      <c r="AP2457" s="4"/>
      <c r="AQ2457" s="4"/>
      <c r="AR2457" s="4"/>
      <c r="AS2457" s="4"/>
      <c r="AT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K2457" s="4"/>
    </row>
    <row r="2458" spans="1:63" x14ac:dyDescent="0.3">
      <c r="A2458" s="103"/>
      <c r="B2458" s="103"/>
      <c r="C2458" s="103"/>
      <c r="D2458" s="208"/>
      <c r="F2458" s="178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U2458" s="4"/>
      <c r="V2458" s="4"/>
      <c r="W2458" s="4"/>
      <c r="X2458" s="4"/>
      <c r="Y2458" s="4"/>
      <c r="Z2458" s="4"/>
      <c r="AA2458" s="4"/>
      <c r="AB2458" s="4"/>
      <c r="AD2458" s="4"/>
      <c r="AE2458" s="4"/>
      <c r="AF2458" s="4"/>
      <c r="AH2458" s="4"/>
      <c r="AJ2458" s="4"/>
      <c r="AK2458" s="4"/>
      <c r="AL2458" s="4"/>
      <c r="AN2458" s="4"/>
      <c r="AO2458" s="4"/>
      <c r="AP2458" s="4"/>
      <c r="AQ2458" s="4"/>
      <c r="AR2458" s="4"/>
      <c r="AS2458" s="4"/>
      <c r="AT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K2458" s="4"/>
    </row>
    <row r="2459" spans="1:63" x14ac:dyDescent="0.3">
      <c r="A2459" s="103"/>
      <c r="B2459" s="103"/>
      <c r="C2459" s="103"/>
      <c r="D2459" s="208"/>
      <c r="F2459" s="178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U2459" s="4"/>
      <c r="V2459" s="4"/>
      <c r="W2459" s="4"/>
      <c r="X2459" s="4"/>
      <c r="Y2459" s="4"/>
      <c r="Z2459" s="4"/>
      <c r="AA2459" s="4"/>
      <c r="AB2459" s="4"/>
      <c r="AD2459" s="4"/>
      <c r="AE2459" s="4"/>
      <c r="AF2459" s="4"/>
      <c r="AH2459" s="4"/>
      <c r="AJ2459" s="4"/>
      <c r="AK2459" s="4"/>
      <c r="AL2459" s="4"/>
      <c r="AN2459" s="4"/>
      <c r="AO2459" s="4"/>
      <c r="AP2459" s="4"/>
      <c r="AQ2459" s="4"/>
      <c r="AR2459" s="4"/>
      <c r="AS2459" s="4"/>
      <c r="AT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K2459" s="4"/>
    </row>
    <row r="2460" spans="1:63" x14ac:dyDescent="0.3">
      <c r="A2460" s="103"/>
      <c r="B2460" s="103"/>
      <c r="C2460" s="103"/>
      <c r="D2460" s="208"/>
      <c r="F2460" s="178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U2460" s="4"/>
      <c r="V2460" s="4"/>
      <c r="W2460" s="4"/>
      <c r="X2460" s="4"/>
      <c r="Y2460" s="4"/>
      <c r="Z2460" s="4"/>
      <c r="AA2460" s="4"/>
      <c r="AB2460" s="4"/>
      <c r="AD2460" s="4"/>
      <c r="AE2460" s="4"/>
      <c r="AF2460" s="4"/>
      <c r="AH2460" s="4"/>
      <c r="AJ2460" s="4"/>
      <c r="AK2460" s="4"/>
      <c r="AL2460" s="4"/>
      <c r="AN2460" s="4"/>
      <c r="AO2460" s="4"/>
      <c r="AP2460" s="4"/>
      <c r="AQ2460" s="4"/>
      <c r="AR2460" s="4"/>
      <c r="AS2460" s="4"/>
      <c r="AT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K2460" s="4"/>
    </row>
    <row r="2461" spans="1:63" x14ac:dyDescent="0.3">
      <c r="A2461" s="103"/>
      <c r="B2461" s="103"/>
      <c r="C2461" s="103"/>
      <c r="D2461" s="208"/>
      <c r="F2461" s="178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U2461" s="4"/>
      <c r="V2461" s="4"/>
      <c r="W2461" s="4"/>
      <c r="X2461" s="4"/>
      <c r="Y2461" s="4"/>
      <c r="Z2461" s="4"/>
      <c r="AA2461" s="4"/>
      <c r="AB2461" s="4"/>
      <c r="AD2461" s="4"/>
      <c r="AE2461" s="4"/>
      <c r="AF2461" s="4"/>
      <c r="AH2461" s="4"/>
      <c r="AJ2461" s="4"/>
      <c r="AK2461" s="4"/>
      <c r="AL2461" s="4"/>
      <c r="AN2461" s="4"/>
      <c r="AO2461" s="4"/>
      <c r="AP2461" s="4"/>
      <c r="AQ2461" s="4"/>
      <c r="AR2461" s="4"/>
      <c r="AS2461" s="4"/>
      <c r="AT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K2461" s="4"/>
    </row>
    <row r="2462" spans="1:63" x14ac:dyDescent="0.3">
      <c r="A2462" s="103"/>
      <c r="B2462" s="103"/>
      <c r="C2462" s="103"/>
      <c r="D2462" s="208"/>
      <c r="F2462" s="178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U2462" s="4"/>
      <c r="V2462" s="4"/>
      <c r="W2462" s="4"/>
      <c r="X2462" s="4"/>
      <c r="Y2462" s="4"/>
      <c r="Z2462" s="4"/>
      <c r="AA2462" s="4"/>
      <c r="AB2462" s="4"/>
      <c r="AD2462" s="4"/>
      <c r="AE2462" s="4"/>
      <c r="AF2462" s="4"/>
      <c r="AH2462" s="4"/>
      <c r="AJ2462" s="4"/>
      <c r="AK2462" s="4"/>
      <c r="AL2462" s="4"/>
      <c r="AN2462" s="4"/>
      <c r="AO2462" s="4"/>
      <c r="AP2462" s="4"/>
      <c r="AQ2462" s="4"/>
      <c r="AR2462" s="4"/>
      <c r="AS2462" s="4"/>
      <c r="AT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K2462" s="4"/>
    </row>
    <row r="2463" spans="1:63" x14ac:dyDescent="0.3">
      <c r="A2463" s="103"/>
      <c r="B2463" s="103"/>
      <c r="C2463" s="103"/>
      <c r="D2463" s="208"/>
      <c r="F2463" s="178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U2463" s="4"/>
      <c r="V2463" s="4"/>
      <c r="W2463" s="4"/>
      <c r="X2463" s="4"/>
      <c r="Y2463" s="4"/>
      <c r="Z2463" s="4"/>
      <c r="AA2463" s="4"/>
      <c r="AB2463" s="4"/>
      <c r="AD2463" s="4"/>
      <c r="AE2463" s="4"/>
      <c r="AF2463" s="4"/>
      <c r="AH2463" s="4"/>
      <c r="AJ2463" s="4"/>
      <c r="AK2463" s="4"/>
      <c r="AL2463" s="4"/>
      <c r="AN2463" s="4"/>
      <c r="AO2463" s="4"/>
      <c r="AP2463" s="4"/>
      <c r="AQ2463" s="4"/>
      <c r="AR2463" s="4"/>
      <c r="AS2463" s="4"/>
      <c r="AT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K2463" s="4"/>
    </row>
    <row r="2464" spans="1:63" x14ac:dyDescent="0.3">
      <c r="A2464" s="103"/>
      <c r="B2464" s="103"/>
      <c r="C2464" s="103"/>
      <c r="D2464" s="208"/>
      <c r="F2464" s="178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U2464" s="4"/>
      <c r="V2464" s="4"/>
      <c r="W2464" s="4"/>
      <c r="X2464" s="4"/>
      <c r="Y2464" s="4"/>
      <c r="Z2464" s="4"/>
      <c r="AA2464" s="4"/>
      <c r="AB2464" s="4"/>
      <c r="AD2464" s="4"/>
      <c r="AE2464" s="4"/>
      <c r="AF2464" s="4"/>
      <c r="AH2464" s="4"/>
      <c r="AJ2464" s="4"/>
      <c r="AK2464" s="4"/>
      <c r="AL2464" s="4"/>
      <c r="AN2464" s="4"/>
      <c r="AO2464" s="4"/>
      <c r="AP2464" s="4"/>
      <c r="AQ2464" s="4"/>
      <c r="AR2464" s="4"/>
      <c r="AS2464" s="4"/>
      <c r="AT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K2464" s="4"/>
    </row>
    <row r="2465" spans="1:63" x14ac:dyDescent="0.3">
      <c r="A2465" s="103"/>
      <c r="B2465" s="103"/>
      <c r="C2465" s="103"/>
      <c r="D2465" s="208"/>
      <c r="F2465" s="178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U2465" s="4"/>
      <c r="V2465" s="4"/>
      <c r="W2465" s="4"/>
      <c r="X2465" s="4"/>
      <c r="Y2465" s="4"/>
      <c r="Z2465" s="4"/>
      <c r="AA2465" s="4"/>
      <c r="AB2465" s="4"/>
      <c r="AD2465" s="4"/>
      <c r="AE2465" s="4"/>
      <c r="AF2465" s="4"/>
      <c r="AH2465" s="4"/>
      <c r="AJ2465" s="4"/>
      <c r="AK2465" s="4"/>
      <c r="AL2465" s="4"/>
      <c r="AN2465" s="4"/>
      <c r="AO2465" s="4"/>
      <c r="AP2465" s="4"/>
      <c r="AQ2465" s="4"/>
      <c r="AR2465" s="4"/>
      <c r="AS2465" s="4"/>
      <c r="AT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K2465" s="4"/>
    </row>
    <row r="2466" spans="1:63" x14ac:dyDescent="0.3">
      <c r="A2466" s="103"/>
      <c r="B2466" s="103"/>
      <c r="C2466" s="103"/>
      <c r="D2466" s="208"/>
      <c r="F2466" s="178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U2466" s="4"/>
      <c r="V2466" s="4"/>
      <c r="W2466" s="4"/>
      <c r="X2466" s="4"/>
      <c r="Y2466" s="4"/>
      <c r="Z2466" s="4"/>
      <c r="AA2466" s="4"/>
      <c r="AB2466" s="4"/>
      <c r="AD2466" s="4"/>
      <c r="AE2466" s="4"/>
      <c r="AF2466" s="4"/>
      <c r="AH2466" s="4"/>
      <c r="AJ2466" s="4"/>
      <c r="AK2466" s="4"/>
      <c r="AL2466" s="4"/>
      <c r="AN2466" s="4"/>
      <c r="AO2466" s="4"/>
      <c r="AP2466" s="4"/>
      <c r="AQ2466" s="4"/>
      <c r="AR2466" s="4"/>
      <c r="AS2466" s="4"/>
      <c r="AT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K2466" s="4"/>
    </row>
    <row r="2467" spans="1:63" x14ac:dyDescent="0.3">
      <c r="A2467" s="103"/>
      <c r="B2467" s="103"/>
      <c r="C2467" s="103"/>
      <c r="D2467" s="208"/>
      <c r="F2467" s="178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U2467" s="4"/>
      <c r="V2467" s="4"/>
      <c r="W2467" s="4"/>
      <c r="X2467" s="4"/>
      <c r="Y2467" s="4"/>
      <c r="Z2467" s="4"/>
      <c r="AA2467" s="4"/>
      <c r="AB2467" s="4"/>
      <c r="AD2467" s="4"/>
      <c r="AE2467" s="4"/>
      <c r="AF2467" s="4"/>
      <c r="AH2467" s="4"/>
      <c r="AJ2467" s="4"/>
      <c r="AK2467" s="4"/>
      <c r="AL2467" s="4"/>
      <c r="AN2467" s="4"/>
      <c r="AO2467" s="4"/>
      <c r="AP2467" s="4"/>
      <c r="AQ2467" s="4"/>
      <c r="AR2467" s="4"/>
      <c r="AS2467" s="4"/>
      <c r="AT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K2467" s="4"/>
    </row>
    <row r="2468" spans="1:63" x14ac:dyDescent="0.3">
      <c r="A2468" s="103"/>
      <c r="B2468" s="103"/>
      <c r="C2468" s="103"/>
      <c r="D2468" s="208"/>
      <c r="F2468" s="178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U2468" s="4"/>
      <c r="V2468" s="4"/>
      <c r="W2468" s="4"/>
      <c r="X2468" s="4"/>
      <c r="Y2468" s="4"/>
      <c r="Z2468" s="4"/>
      <c r="AA2468" s="4"/>
      <c r="AB2468" s="4"/>
      <c r="AD2468" s="4"/>
      <c r="AE2468" s="4"/>
      <c r="AF2468" s="4"/>
      <c r="AH2468" s="4"/>
      <c r="AJ2468" s="4"/>
      <c r="AK2468" s="4"/>
      <c r="AL2468" s="4"/>
      <c r="AN2468" s="4"/>
      <c r="AO2468" s="4"/>
      <c r="AP2468" s="4"/>
      <c r="AQ2468" s="4"/>
      <c r="AR2468" s="4"/>
      <c r="AS2468" s="4"/>
      <c r="AT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K2468" s="4"/>
    </row>
    <row r="2469" spans="1:63" x14ac:dyDescent="0.3">
      <c r="A2469" s="103"/>
      <c r="B2469" s="103"/>
      <c r="C2469" s="103"/>
      <c r="D2469" s="208"/>
      <c r="F2469" s="178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U2469" s="4"/>
      <c r="V2469" s="4"/>
      <c r="W2469" s="4"/>
      <c r="X2469" s="4"/>
      <c r="Y2469" s="4"/>
      <c r="Z2469" s="4"/>
      <c r="AA2469" s="4"/>
      <c r="AB2469" s="4"/>
      <c r="AD2469" s="4"/>
      <c r="AE2469" s="4"/>
      <c r="AF2469" s="4"/>
      <c r="AH2469" s="4"/>
      <c r="AJ2469" s="4"/>
      <c r="AK2469" s="4"/>
      <c r="AL2469" s="4"/>
      <c r="AN2469" s="4"/>
      <c r="AO2469" s="4"/>
      <c r="AP2469" s="4"/>
      <c r="AQ2469" s="4"/>
      <c r="AR2469" s="4"/>
      <c r="AS2469" s="4"/>
      <c r="AT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K2469" s="4"/>
    </row>
    <row r="2470" spans="1:63" x14ac:dyDescent="0.3">
      <c r="A2470" s="103"/>
      <c r="B2470" s="103"/>
      <c r="C2470" s="103"/>
      <c r="D2470" s="208"/>
      <c r="F2470" s="178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U2470" s="4"/>
      <c r="V2470" s="4"/>
      <c r="W2470" s="4"/>
      <c r="X2470" s="4"/>
      <c r="Y2470" s="4"/>
      <c r="Z2470" s="4"/>
      <c r="AA2470" s="4"/>
      <c r="AB2470" s="4"/>
      <c r="AD2470" s="4"/>
      <c r="AE2470" s="4"/>
      <c r="AF2470" s="4"/>
      <c r="AH2470" s="4"/>
      <c r="AJ2470" s="4"/>
      <c r="AK2470" s="4"/>
      <c r="AL2470" s="4"/>
      <c r="AN2470" s="4"/>
      <c r="AO2470" s="4"/>
      <c r="AP2470" s="4"/>
      <c r="AQ2470" s="4"/>
      <c r="AR2470" s="4"/>
      <c r="AS2470" s="4"/>
      <c r="AT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K2470" s="4"/>
    </row>
    <row r="2471" spans="1:63" x14ac:dyDescent="0.3">
      <c r="A2471" s="103"/>
      <c r="B2471" s="103"/>
      <c r="C2471" s="103"/>
      <c r="D2471" s="208"/>
      <c r="F2471" s="178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U2471" s="4"/>
      <c r="V2471" s="4"/>
      <c r="W2471" s="4"/>
      <c r="X2471" s="4"/>
      <c r="Y2471" s="4"/>
      <c r="Z2471" s="4"/>
      <c r="AA2471" s="4"/>
      <c r="AB2471" s="4"/>
      <c r="AD2471" s="4"/>
      <c r="AE2471" s="4"/>
      <c r="AF2471" s="4"/>
      <c r="AH2471" s="4"/>
      <c r="AJ2471" s="4"/>
      <c r="AK2471" s="4"/>
      <c r="AL2471" s="4"/>
      <c r="AN2471" s="4"/>
      <c r="AO2471" s="4"/>
      <c r="AP2471" s="4"/>
      <c r="AQ2471" s="4"/>
      <c r="AR2471" s="4"/>
      <c r="AS2471" s="4"/>
      <c r="AT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K2471" s="4"/>
    </row>
    <row r="2472" spans="1:63" x14ac:dyDescent="0.3">
      <c r="A2472" s="103"/>
      <c r="B2472" s="103"/>
      <c r="C2472" s="103"/>
      <c r="D2472" s="208"/>
      <c r="F2472" s="178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U2472" s="4"/>
      <c r="V2472" s="4"/>
      <c r="W2472" s="4"/>
      <c r="X2472" s="4"/>
      <c r="Y2472" s="4"/>
      <c r="Z2472" s="4"/>
      <c r="AA2472" s="4"/>
      <c r="AB2472" s="4"/>
      <c r="AD2472" s="4"/>
      <c r="AE2472" s="4"/>
      <c r="AF2472" s="4"/>
      <c r="AH2472" s="4"/>
      <c r="AJ2472" s="4"/>
      <c r="AK2472" s="4"/>
      <c r="AL2472" s="4"/>
      <c r="AN2472" s="4"/>
      <c r="AO2472" s="4"/>
      <c r="AP2472" s="4"/>
      <c r="AQ2472" s="4"/>
      <c r="AR2472" s="4"/>
      <c r="AS2472" s="4"/>
      <c r="AT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K2472" s="4"/>
    </row>
    <row r="2473" spans="1:63" x14ac:dyDescent="0.3">
      <c r="A2473" s="103"/>
      <c r="B2473" s="103"/>
      <c r="C2473" s="103"/>
      <c r="D2473" s="208"/>
      <c r="F2473" s="178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U2473" s="4"/>
      <c r="V2473" s="4"/>
      <c r="W2473" s="4"/>
      <c r="X2473" s="4"/>
      <c r="Y2473" s="4"/>
      <c r="Z2473" s="4"/>
      <c r="AA2473" s="4"/>
      <c r="AB2473" s="4"/>
      <c r="AD2473" s="4"/>
      <c r="AE2473" s="4"/>
      <c r="AF2473" s="4"/>
      <c r="AH2473" s="4"/>
      <c r="AJ2473" s="4"/>
      <c r="AK2473" s="4"/>
      <c r="AL2473" s="4"/>
      <c r="AN2473" s="4"/>
      <c r="AO2473" s="4"/>
      <c r="AP2473" s="4"/>
      <c r="AQ2473" s="4"/>
      <c r="AR2473" s="4"/>
      <c r="AS2473" s="4"/>
      <c r="AT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K2473" s="4"/>
    </row>
    <row r="2474" spans="1:63" x14ac:dyDescent="0.3">
      <c r="A2474" s="103"/>
      <c r="B2474" s="103"/>
      <c r="C2474" s="103"/>
      <c r="D2474" s="208"/>
      <c r="F2474" s="178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U2474" s="4"/>
      <c r="V2474" s="4"/>
      <c r="W2474" s="4"/>
      <c r="X2474" s="4"/>
      <c r="Y2474" s="4"/>
      <c r="Z2474" s="4"/>
      <c r="AA2474" s="4"/>
      <c r="AB2474" s="4"/>
      <c r="AD2474" s="4"/>
      <c r="AE2474" s="4"/>
      <c r="AF2474" s="4"/>
      <c r="AH2474" s="4"/>
      <c r="AJ2474" s="4"/>
      <c r="AK2474" s="4"/>
      <c r="AL2474" s="4"/>
      <c r="AN2474" s="4"/>
      <c r="AO2474" s="4"/>
      <c r="AP2474" s="4"/>
      <c r="AQ2474" s="4"/>
      <c r="AR2474" s="4"/>
      <c r="AS2474" s="4"/>
      <c r="AT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K2474" s="4"/>
    </row>
    <row r="2475" spans="1:63" x14ac:dyDescent="0.3">
      <c r="A2475" s="103"/>
      <c r="B2475" s="103"/>
      <c r="C2475" s="103"/>
      <c r="D2475" s="208"/>
      <c r="F2475" s="178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U2475" s="4"/>
      <c r="V2475" s="4"/>
      <c r="W2475" s="4"/>
      <c r="X2475" s="4"/>
      <c r="Y2475" s="4"/>
      <c r="Z2475" s="4"/>
      <c r="AA2475" s="4"/>
      <c r="AB2475" s="4"/>
      <c r="AD2475" s="4"/>
      <c r="AE2475" s="4"/>
      <c r="AF2475" s="4"/>
      <c r="AH2475" s="4"/>
      <c r="AJ2475" s="4"/>
      <c r="AK2475" s="4"/>
      <c r="AL2475" s="4"/>
      <c r="AN2475" s="4"/>
      <c r="AO2475" s="4"/>
      <c r="AP2475" s="4"/>
      <c r="AQ2475" s="4"/>
      <c r="AR2475" s="4"/>
      <c r="AS2475" s="4"/>
      <c r="AT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K2475" s="4"/>
    </row>
    <row r="2476" spans="1:63" x14ac:dyDescent="0.3">
      <c r="A2476" s="103"/>
      <c r="B2476" s="103"/>
      <c r="C2476" s="103"/>
      <c r="D2476" s="208"/>
      <c r="F2476" s="178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U2476" s="4"/>
      <c r="V2476" s="4"/>
      <c r="W2476" s="4"/>
      <c r="X2476" s="4"/>
      <c r="Y2476" s="4"/>
      <c r="Z2476" s="4"/>
      <c r="AA2476" s="4"/>
      <c r="AB2476" s="4"/>
      <c r="AD2476" s="4"/>
      <c r="AE2476" s="4"/>
      <c r="AF2476" s="4"/>
      <c r="AH2476" s="4"/>
      <c r="AJ2476" s="4"/>
      <c r="AK2476" s="4"/>
      <c r="AL2476" s="4"/>
      <c r="AN2476" s="4"/>
      <c r="AO2476" s="4"/>
      <c r="AP2476" s="4"/>
      <c r="AQ2476" s="4"/>
      <c r="AR2476" s="4"/>
      <c r="AS2476" s="4"/>
      <c r="AT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K2476" s="4"/>
    </row>
    <row r="2477" spans="1:63" x14ac:dyDescent="0.3">
      <c r="A2477" s="103"/>
      <c r="B2477" s="103"/>
      <c r="C2477" s="103"/>
      <c r="D2477" s="208"/>
      <c r="F2477" s="178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U2477" s="4"/>
      <c r="V2477" s="4"/>
      <c r="W2477" s="4"/>
      <c r="X2477" s="4"/>
      <c r="Y2477" s="4"/>
      <c r="Z2477" s="4"/>
      <c r="AA2477" s="4"/>
      <c r="AB2477" s="4"/>
      <c r="AD2477" s="4"/>
      <c r="AE2477" s="4"/>
      <c r="AF2477" s="4"/>
      <c r="AH2477" s="4"/>
      <c r="AJ2477" s="4"/>
      <c r="AK2477" s="4"/>
      <c r="AL2477" s="4"/>
      <c r="AN2477" s="4"/>
      <c r="AO2477" s="4"/>
      <c r="AP2477" s="4"/>
      <c r="AQ2477" s="4"/>
      <c r="AR2477" s="4"/>
      <c r="AS2477" s="4"/>
      <c r="AT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K2477" s="4"/>
    </row>
    <row r="2478" spans="1:63" x14ac:dyDescent="0.3">
      <c r="A2478" s="103"/>
      <c r="B2478" s="103"/>
      <c r="C2478" s="103"/>
      <c r="D2478" s="208"/>
      <c r="F2478" s="178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U2478" s="4"/>
      <c r="V2478" s="4"/>
      <c r="W2478" s="4"/>
      <c r="X2478" s="4"/>
      <c r="Y2478" s="4"/>
      <c r="Z2478" s="4"/>
      <c r="AA2478" s="4"/>
      <c r="AB2478" s="4"/>
      <c r="AD2478" s="4"/>
      <c r="AE2478" s="4"/>
      <c r="AF2478" s="4"/>
      <c r="AH2478" s="4"/>
      <c r="AJ2478" s="4"/>
      <c r="AK2478" s="4"/>
      <c r="AL2478" s="4"/>
      <c r="AN2478" s="4"/>
      <c r="AO2478" s="4"/>
      <c r="AP2478" s="4"/>
      <c r="AQ2478" s="4"/>
      <c r="AR2478" s="4"/>
      <c r="AS2478" s="4"/>
      <c r="AT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K2478" s="4"/>
    </row>
    <row r="2479" spans="1:63" x14ac:dyDescent="0.3">
      <c r="A2479" s="103"/>
      <c r="B2479" s="103"/>
      <c r="C2479" s="103"/>
      <c r="D2479" s="208"/>
      <c r="F2479" s="178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U2479" s="4"/>
      <c r="V2479" s="4"/>
      <c r="W2479" s="4"/>
      <c r="X2479" s="4"/>
      <c r="Y2479" s="4"/>
      <c r="Z2479" s="4"/>
      <c r="AA2479" s="4"/>
      <c r="AB2479" s="4"/>
      <c r="AD2479" s="4"/>
      <c r="AE2479" s="4"/>
      <c r="AF2479" s="4"/>
      <c r="AH2479" s="4"/>
      <c r="AJ2479" s="4"/>
      <c r="AK2479" s="4"/>
      <c r="AL2479" s="4"/>
      <c r="AN2479" s="4"/>
      <c r="AO2479" s="4"/>
      <c r="AP2479" s="4"/>
      <c r="AQ2479" s="4"/>
      <c r="AR2479" s="4"/>
      <c r="AS2479" s="4"/>
      <c r="AT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K2479" s="4"/>
    </row>
    <row r="2480" spans="1:63" x14ac:dyDescent="0.3">
      <c r="A2480" s="103"/>
      <c r="B2480" s="103"/>
      <c r="C2480" s="103"/>
      <c r="D2480" s="208"/>
      <c r="F2480" s="178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U2480" s="4"/>
      <c r="V2480" s="4"/>
      <c r="W2480" s="4"/>
      <c r="X2480" s="4"/>
      <c r="Y2480" s="4"/>
      <c r="Z2480" s="4"/>
      <c r="AA2480" s="4"/>
      <c r="AB2480" s="4"/>
      <c r="AD2480" s="4"/>
      <c r="AE2480" s="4"/>
      <c r="AF2480" s="4"/>
      <c r="AH2480" s="4"/>
      <c r="AJ2480" s="4"/>
      <c r="AK2480" s="4"/>
      <c r="AL2480" s="4"/>
      <c r="AN2480" s="4"/>
      <c r="AO2480" s="4"/>
      <c r="AP2480" s="4"/>
      <c r="AQ2480" s="4"/>
      <c r="AR2480" s="4"/>
      <c r="AS2480" s="4"/>
      <c r="AT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K2480" s="4"/>
    </row>
    <row r="2481" spans="1:63" x14ac:dyDescent="0.3">
      <c r="A2481" s="103"/>
      <c r="B2481" s="103"/>
      <c r="C2481" s="103"/>
      <c r="D2481" s="208"/>
      <c r="F2481" s="178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U2481" s="4"/>
      <c r="V2481" s="4"/>
      <c r="W2481" s="4"/>
      <c r="X2481" s="4"/>
      <c r="Y2481" s="4"/>
      <c r="Z2481" s="4"/>
      <c r="AA2481" s="4"/>
      <c r="AB2481" s="4"/>
      <c r="AD2481" s="4"/>
      <c r="AE2481" s="4"/>
      <c r="AF2481" s="4"/>
      <c r="AH2481" s="4"/>
      <c r="AJ2481" s="4"/>
      <c r="AK2481" s="4"/>
      <c r="AL2481" s="4"/>
      <c r="AN2481" s="4"/>
      <c r="AO2481" s="4"/>
      <c r="AP2481" s="4"/>
      <c r="AQ2481" s="4"/>
      <c r="AR2481" s="4"/>
      <c r="AS2481" s="4"/>
      <c r="AT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K2481" s="4"/>
    </row>
    <row r="2482" spans="1:63" x14ac:dyDescent="0.3">
      <c r="A2482" s="103"/>
      <c r="B2482" s="103"/>
      <c r="C2482" s="103"/>
      <c r="D2482" s="208"/>
      <c r="F2482" s="178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U2482" s="4"/>
      <c r="V2482" s="4"/>
      <c r="W2482" s="4"/>
      <c r="X2482" s="4"/>
      <c r="Y2482" s="4"/>
      <c r="Z2482" s="4"/>
      <c r="AA2482" s="4"/>
      <c r="AB2482" s="4"/>
      <c r="AD2482" s="4"/>
      <c r="AE2482" s="4"/>
      <c r="AF2482" s="4"/>
      <c r="AH2482" s="4"/>
      <c r="AJ2482" s="4"/>
      <c r="AK2482" s="4"/>
      <c r="AL2482" s="4"/>
      <c r="AN2482" s="4"/>
      <c r="AO2482" s="4"/>
      <c r="AP2482" s="4"/>
      <c r="AQ2482" s="4"/>
      <c r="AR2482" s="4"/>
      <c r="AS2482" s="4"/>
      <c r="AT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K2482" s="4"/>
    </row>
    <row r="2483" spans="1:63" x14ac:dyDescent="0.3">
      <c r="A2483" s="103"/>
      <c r="B2483" s="103"/>
      <c r="C2483" s="103"/>
      <c r="D2483" s="208"/>
      <c r="F2483" s="178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U2483" s="4"/>
      <c r="V2483" s="4"/>
      <c r="W2483" s="4"/>
      <c r="X2483" s="4"/>
      <c r="Y2483" s="4"/>
      <c r="Z2483" s="4"/>
      <c r="AA2483" s="4"/>
      <c r="AB2483" s="4"/>
      <c r="AD2483" s="4"/>
      <c r="AE2483" s="4"/>
      <c r="AF2483" s="4"/>
      <c r="AH2483" s="4"/>
      <c r="AJ2483" s="4"/>
      <c r="AK2483" s="4"/>
      <c r="AL2483" s="4"/>
      <c r="AN2483" s="4"/>
      <c r="AO2483" s="4"/>
      <c r="AP2483" s="4"/>
      <c r="AQ2483" s="4"/>
      <c r="AR2483" s="4"/>
      <c r="AS2483" s="4"/>
      <c r="AT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K2483" s="4"/>
    </row>
    <row r="2484" spans="1:63" x14ac:dyDescent="0.3">
      <c r="A2484" s="103"/>
      <c r="B2484" s="103"/>
      <c r="C2484" s="103"/>
      <c r="D2484" s="208"/>
      <c r="F2484" s="178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U2484" s="4"/>
      <c r="V2484" s="4"/>
      <c r="W2484" s="4"/>
      <c r="X2484" s="4"/>
      <c r="Y2484" s="4"/>
      <c r="Z2484" s="4"/>
      <c r="AA2484" s="4"/>
      <c r="AB2484" s="4"/>
      <c r="AD2484" s="4"/>
      <c r="AE2484" s="4"/>
      <c r="AF2484" s="4"/>
      <c r="AH2484" s="4"/>
      <c r="AJ2484" s="4"/>
      <c r="AK2484" s="4"/>
      <c r="AL2484" s="4"/>
      <c r="AN2484" s="4"/>
      <c r="AO2484" s="4"/>
      <c r="AP2484" s="4"/>
      <c r="AQ2484" s="4"/>
      <c r="AR2484" s="4"/>
      <c r="AS2484" s="4"/>
      <c r="AT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K2484" s="4"/>
    </row>
    <row r="2485" spans="1:63" x14ac:dyDescent="0.3">
      <c r="A2485" s="103"/>
      <c r="B2485" s="103"/>
      <c r="C2485" s="103"/>
      <c r="D2485" s="208"/>
      <c r="F2485" s="178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U2485" s="4"/>
      <c r="V2485" s="4"/>
      <c r="W2485" s="4"/>
      <c r="X2485" s="4"/>
      <c r="Y2485" s="4"/>
      <c r="Z2485" s="4"/>
      <c r="AA2485" s="4"/>
      <c r="AB2485" s="4"/>
      <c r="AD2485" s="4"/>
      <c r="AE2485" s="4"/>
      <c r="AF2485" s="4"/>
      <c r="AH2485" s="4"/>
      <c r="AJ2485" s="4"/>
      <c r="AK2485" s="4"/>
      <c r="AL2485" s="4"/>
      <c r="AN2485" s="4"/>
      <c r="AO2485" s="4"/>
      <c r="AP2485" s="4"/>
      <c r="AQ2485" s="4"/>
      <c r="AR2485" s="4"/>
      <c r="AS2485" s="4"/>
      <c r="AT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K2485" s="4"/>
    </row>
    <row r="2486" spans="1:63" x14ac:dyDescent="0.3">
      <c r="A2486" s="103"/>
      <c r="B2486" s="103"/>
      <c r="C2486" s="103"/>
      <c r="D2486" s="208"/>
      <c r="F2486" s="178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U2486" s="4"/>
      <c r="V2486" s="4"/>
      <c r="W2486" s="4"/>
      <c r="X2486" s="4"/>
      <c r="Y2486" s="4"/>
      <c r="Z2486" s="4"/>
      <c r="AA2486" s="4"/>
      <c r="AB2486" s="4"/>
      <c r="AD2486" s="4"/>
      <c r="AE2486" s="4"/>
      <c r="AF2486" s="4"/>
      <c r="AH2486" s="4"/>
      <c r="AJ2486" s="4"/>
      <c r="AK2486" s="4"/>
      <c r="AL2486" s="4"/>
      <c r="AN2486" s="4"/>
      <c r="AO2486" s="4"/>
      <c r="AP2486" s="4"/>
      <c r="AQ2486" s="4"/>
      <c r="AR2486" s="4"/>
      <c r="AS2486" s="4"/>
      <c r="AT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K2486" s="4"/>
    </row>
    <row r="2487" spans="1:63" x14ac:dyDescent="0.3">
      <c r="A2487" s="103"/>
      <c r="B2487" s="103"/>
      <c r="C2487" s="103"/>
      <c r="D2487" s="208"/>
      <c r="F2487" s="178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U2487" s="4"/>
      <c r="V2487" s="4"/>
      <c r="W2487" s="4"/>
      <c r="X2487" s="4"/>
      <c r="Y2487" s="4"/>
      <c r="Z2487" s="4"/>
      <c r="AA2487" s="4"/>
      <c r="AB2487" s="4"/>
      <c r="AD2487" s="4"/>
      <c r="AE2487" s="4"/>
      <c r="AF2487" s="4"/>
      <c r="AH2487" s="4"/>
      <c r="AJ2487" s="4"/>
      <c r="AK2487" s="4"/>
      <c r="AL2487" s="4"/>
      <c r="AN2487" s="4"/>
      <c r="AO2487" s="4"/>
      <c r="AP2487" s="4"/>
      <c r="AQ2487" s="4"/>
      <c r="AR2487" s="4"/>
      <c r="AS2487" s="4"/>
      <c r="AT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K2487" s="4"/>
    </row>
    <row r="2488" spans="1:63" x14ac:dyDescent="0.3">
      <c r="A2488" s="103"/>
      <c r="B2488" s="103"/>
      <c r="C2488" s="103"/>
      <c r="D2488" s="208"/>
      <c r="F2488" s="178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U2488" s="4"/>
      <c r="V2488" s="4"/>
      <c r="W2488" s="4"/>
      <c r="X2488" s="4"/>
      <c r="Y2488" s="4"/>
      <c r="Z2488" s="4"/>
      <c r="AA2488" s="4"/>
      <c r="AB2488" s="4"/>
      <c r="AD2488" s="4"/>
      <c r="AE2488" s="4"/>
      <c r="AF2488" s="4"/>
      <c r="AH2488" s="4"/>
      <c r="AJ2488" s="4"/>
      <c r="AK2488" s="4"/>
      <c r="AL2488" s="4"/>
      <c r="AN2488" s="4"/>
      <c r="AO2488" s="4"/>
      <c r="AP2488" s="4"/>
      <c r="AQ2488" s="4"/>
      <c r="AR2488" s="4"/>
      <c r="AS2488" s="4"/>
      <c r="AT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K2488" s="4"/>
    </row>
    <row r="2489" spans="1:63" x14ac:dyDescent="0.3">
      <c r="A2489" s="103"/>
      <c r="B2489" s="103"/>
      <c r="C2489" s="103"/>
      <c r="D2489" s="208"/>
      <c r="F2489" s="178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U2489" s="4"/>
      <c r="V2489" s="4"/>
      <c r="W2489" s="4"/>
      <c r="X2489" s="4"/>
      <c r="Y2489" s="4"/>
      <c r="Z2489" s="4"/>
      <c r="AA2489" s="4"/>
      <c r="AB2489" s="4"/>
      <c r="AD2489" s="4"/>
      <c r="AE2489" s="4"/>
      <c r="AF2489" s="4"/>
      <c r="AH2489" s="4"/>
      <c r="AJ2489" s="4"/>
      <c r="AK2489" s="4"/>
      <c r="AL2489" s="4"/>
      <c r="AN2489" s="4"/>
      <c r="AO2489" s="4"/>
      <c r="AP2489" s="4"/>
      <c r="AQ2489" s="4"/>
      <c r="AR2489" s="4"/>
      <c r="AS2489" s="4"/>
      <c r="AT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K2489" s="4"/>
    </row>
    <row r="2490" spans="1:63" x14ac:dyDescent="0.3">
      <c r="A2490" s="103"/>
      <c r="B2490" s="103"/>
      <c r="C2490" s="103"/>
      <c r="D2490" s="208"/>
      <c r="F2490" s="178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U2490" s="4"/>
      <c r="V2490" s="4"/>
      <c r="W2490" s="4"/>
      <c r="X2490" s="4"/>
      <c r="Y2490" s="4"/>
      <c r="Z2490" s="4"/>
      <c r="AA2490" s="4"/>
      <c r="AB2490" s="4"/>
      <c r="AD2490" s="4"/>
      <c r="AE2490" s="4"/>
      <c r="AF2490" s="4"/>
      <c r="AH2490" s="4"/>
      <c r="AJ2490" s="4"/>
      <c r="AK2490" s="4"/>
      <c r="AL2490" s="4"/>
      <c r="AN2490" s="4"/>
      <c r="AO2490" s="4"/>
      <c r="AP2490" s="4"/>
      <c r="AQ2490" s="4"/>
      <c r="AR2490" s="4"/>
      <c r="AS2490" s="4"/>
      <c r="AT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K2490" s="4"/>
    </row>
    <row r="2491" spans="1:63" x14ac:dyDescent="0.3">
      <c r="A2491" s="103"/>
      <c r="B2491" s="103"/>
      <c r="C2491" s="103"/>
      <c r="D2491" s="208"/>
      <c r="F2491" s="178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U2491" s="4"/>
      <c r="V2491" s="4"/>
      <c r="W2491" s="4"/>
      <c r="X2491" s="4"/>
      <c r="Y2491" s="4"/>
      <c r="Z2491" s="4"/>
      <c r="AA2491" s="4"/>
      <c r="AB2491" s="4"/>
      <c r="AD2491" s="4"/>
      <c r="AE2491" s="4"/>
      <c r="AF2491" s="4"/>
      <c r="AH2491" s="4"/>
      <c r="AJ2491" s="4"/>
      <c r="AK2491" s="4"/>
      <c r="AL2491" s="4"/>
      <c r="AN2491" s="4"/>
      <c r="AO2491" s="4"/>
      <c r="AP2491" s="4"/>
      <c r="AQ2491" s="4"/>
      <c r="AR2491" s="4"/>
      <c r="AS2491" s="4"/>
      <c r="AT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K2491" s="4"/>
    </row>
    <row r="2492" spans="1:63" x14ac:dyDescent="0.3">
      <c r="A2492" s="103"/>
      <c r="B2492" s="103"/>
      <c r="C2492" s="103"/>
      <c r="D2492" s="208"/>
      <c r="F2492" s="178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U2492" s="4"/>
      <c r="V2492" s="4"/>
      <c r="W2492" s="4"/>
      <c r="X2492" s="4"/>
      <c r="Y2492" s="4"/>
      <c r="Z2492" s="4"/>
      <c r="AA2492" s="4"/>
      <c r="AB2492" s="4"/>
      <c r="AD2492" s="4"/>
      <c r="AE2492" s="4"/>
      <c r="AF2492" s="4"/>
      <c r="AH2492" s="4"/>
      <c r="AJ2492" s="4"/>
      <c r="AK2492" s="4"/>
      <c r="AL2492" s="4"/>
      <c r="AN2492" s="4"/>
      <c r="AO2492" s="4"/>
      <c r="AP2492" s="4"/>
      <c r="AQ2492" s="4"/>
      <c r="AR2492" s="4"/>
      <c r="AS2492" s="4"/>
      <c r="AT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K2492" s="4"/>
    </row>
    <row r="2493" spans="1:63" x14ac:dyDescent="0.3">
      <c r="A2493" s="103"/>
      <c r="B2493" s="103"/>
      <c r="C2493" s="103"/>
      <c r="D2493" s="208"/>
      <c r="F2493" s="178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U2493" s="4"/>
      <c r="V2493" s="4"/>
      <c r="W2493" s="4"/>
      <c r="X2493" s="4"/>
      <c r="Y2493" s="4"/>
      <c r="Z2493" s="4"/>
      <c r="AA2493" s="4"/>
      <c r="AB2493" s="4"/>
      <c r="AD2493" s="4"/>
      <c r="AE2493" s="4"/>
      <c r="AF2493" s="4"/>
      <c r="AH2493" s="4"/>
      <c r="AJ2493" s="4"/>
      <c r="AK2493" s="4"/>
      <c r="AL2493" s="4"/>
      <c r="AN2493" s="4"/>
      <c r="AO2493" s="4"/>
      <c r="AP2493" s="4"/>
      <c r="AQ2493" s="4"/>
      <c r="AR2493" s="4"/>
      <c r="AS2493" s="4"/>
      <c r="AT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K2493" s="4"/>
    </row>
    <row r="2494" spans="1:63" x14ac:dyDescent="0.3">
      <c r="A2494" s="103"/>
      <c r="B2494" s="103"/>
      <c r="C2494" s="103"/>
      <c r="D2494" s="208"/>
      <c r="F2494" s="178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U2494" s="4"/>
      <c r="V2494" s="4"/>
      <c r="W2494" s="4"/>
      <c r="X2494" s="4"/>
      <c r="Y2494" s="4"/>
      <c r="Z2494" s="4"/>
      <c r="AA2494" s="4"/>
      <c r="AB2494" s="4"/>
      <c r="AD2494" s="4"/>
      <c r="AE2494" s="4"/>
      <c r="AF2494" s="4"/>
      <c r="AH2494" s="4"/>
      <c r="AJ2494" s="4"/>
      <c r="AK2494" s="4"/>
      <c r="AL2494" s="4"/>
      <c r="AN2494" s="4"/>
      <c r="AO2494" s="4"/>
      <c r="AP2494" s="4"/>
      <c r="AQ2494" s="4"/>
      <c r="AR2494" s="4"/>
      <c r="AS2494" s="4"/>
      <c r="AT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K2494" s="4"/>
    </row>
    <row r="2495" spans="1:63" x14ac:dyDescent="0.3">
      <c r="A2495" s="103"/>
      <c r="B2495" s="103"/>
      <c r="C2495" s="103"/>
      <c r="D2495" s="208"/>
      <c r="F2495" s="178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U2495" s="4"/>
      <c r="V2495" s="4"/>
      <c r="W2495" s="4"/>
      <c r="X2495" s="4"/>
      <c r="Y2495" s="4"/>
      <c r="Z2495" s="4"/>
      <c r="AA2495" s="4"/>
      <c r="AB2495" s="4"/>
      <c r="AD2495" s="4"/>
      <c r="AE2495" s="4"/>
      <c r="AF2495" s="4"/>
      <c r="AH2495" s="4"/>
      <c r="AJ2495" s="4"/>
      <c r="AK2495" s="4"/>
      <c r="AL2495" s="4"/>
      <c r="AN2495" s="4"/>
      <c r="AO2495" s="4"/>
      <c r="AP2495" s="4"/>
      <c r="AQ2495" s="4"/>
      <c r="AR2495" s="4"/>
      <c r="AS2495" s="4"/>
      <c r="AT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K2495" s="4"/>
    </row>
    <row r="2496" spans="1:63" x14ac:dyDescent="0.3">
      <c r="A2496" s="103"/>
      <c r="B2496" s="103"/>
      <c r="C2496" s="103"/>
      <c r="D2496" s="208"/>
      <c r="F2496" s="178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U2496" s="4"/>
      <c r="V2496" s="4"/>
      <c r="W2496" s="4"/>
      <c r="X2496" s="4"/>
      <c r="Y2496" s="4"/>
      <c r="Z2496" s="4"/>
      <c r="AA2496" s="4"/>
      <c r="AB2496" s="4"/>
      <c r="AD2496" s="4"/>
      <c r="AE2496" s="4"/>
      <c r="AF2496" s="4"/>
      <c r="AH2496" s="4"/>
      <c r="AJ2496" s="4"/>
      <c r="AK2496" s="4"/>
      <c r="AL2496" s="4"/>
      <c r="AN2496" s="4"/>
      <c r="AO2496" s="4"/>
      <c r="AP2496" s="4"/>
      <c r="AQ2496" s="4"/>
      <c r="AR2496" s="4"/>
      <c r="AS2496" s="4"/>
      <c r="AT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K2496" s="4"/>
    </row>
    <row r="2497" spans="1:63" x14ac:dyDescent="0.3">
      <c r="A2497" s="103"/>
      <c r="B2497" s="103"/>
      <c r="C2497" s="103"/>
      <c r="D2497" s="208"/>
      <c r="F2497" s="178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U2497" s="4"/>
      <c r="V2497" s="4"/>
      <c r="W2497" s="4"/>
      <c r="X2497" s="4"/>
      <c r="Y2497" s="4"/>
      <c r="Z2497" s="4"/>
      <c r="AA2497" s="4"/>
      <c r="AB2497" s="4"/>
      <c r="AD2497" s="4"/>
      <c r="AE2497" s="4"/>
      <c r="AF2497" s="4"/>
      <c r="AH2497" s="4"/>
      <c r="AJ2497" s="4"/>
      <c r="AK2497" s="4"/>
      <c r="AL2497" s="4"/>
      <c r="AN2497" s="4"/>
      <c r="AO2497" s="4"/>
      <c r="AP2497" s="4"/>
      <c r="AQ2497" s="4"/>
      <c r="AR2497" s="4"/>
      <c r="AS2497" s="4"/>
      <c r="AT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K2497" s="4"/>
    </row>
    <row r="2498" spans="1:63" x14ac:dyDescent="0.3">
      <c r="A2498" s="103"/>
      <c r="B2498" s="103"/>
      <c r="C2498" s="103"/>
      <c r="D2498" s="208"/>
      <c r="F2498" s="178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U2498" s="4"/>
      <c r="V2498" s="4"/>
      <c r="W2498" s="4"/>
      <c r="X2498" s="4"/>
      <c r="Y2498" s="4"/>
      <c r="Z2498" s="4"/>
      <c r="AA2498" s="4"/>
      <c r="AB2498" s="4"/>
      <c r="AD2498" s="4"/>
      <c r="AE2498" s="4"/>
      <c r="AF2498" s="4"/>
      <c r="AH2498" s="4"/>
      <c r="AJ2498" s="4"/>
      <c r="AK2498" s="4"/>
      <c r="AL2498" s="4"/>
      <c r="AN2498" s="4"/>
      <c r="AO2498" s="4"/>
      <c r="AP2498" s="4"/>
      <c r="AQ2498" s="4"/>
      <c r="AR2498" s="4"/>
      <c r="AS2498" s="4"/>
      <c r="AT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K2498" s="4"/>
    </row>
    <row r="2499" spans="1:63" x14ac:dyDescent="0.3">
      <c r="A2499" s="103"/>
      <c r="B2499" s="103"/>
      <c r="C2499" s="103"/>
      <c r="D2499" s="208"/>
      <c r="F2499" s="178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U2499" s="4"/>
      <c r="V2499" s="4"/>
      <c r="W2499" s="4"/>
      <c r="X2499" s="4"/>
      <c r="Y2499" s="4"/>
      <c r="Z2499" s="4"/>
      <c r="AA2499" s="4"/>
      <c r="AB2499" s="4"/>
      <c r="AD2499" s="4"/>
      <c r="AE2499" s="4"/>
      <c r="AF2499" s="4"/>
      <c r="AH2499" s="4"/>
      <c r="AJ2499" s="4"/>
      <c r="AK2499" s="4"/>
      <c r="AL2499" s="4"/>
      <c r="AN2499" s="4"/>
      <c r="AO2499" s="4"/>
      <c r="AP2499" s="4"/>
      <c r="AQ2499" s="4"/>
      <c r="AR2499" s="4"/>
      <c r="AS2499" s="4"/>
      <c r="AT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K2499" s="4"/>
    </row>
    <row r="2500" spans="1:63" x14ac:dyDescent="0.3">
      <c r="A2500" s="103"/>
      <c r="B2500" s="103"/>
      <c r="C2500" s="103"/>
      <c r="D2500" s="208"/>
      <c r="F2500" s="178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U2500" s="4"/>
      <c r="V2500" s="4"/>
      <c r="W2500" s="4"/>
      <c r="X2500" s="4"/>
      <c r="Y2500" s="4"/>
      <c r="Z2500" s="4"/>
      <c r="AA2500" s="4"/>
      <c r="AB2500" s="4"/>
      <c r="AD2500" s="4"/>
      <c r="AE2500" s="4"/>
      <c r="AF2500" s="4"/>
      <c r="AH2500" s="4"/>
      <c r="AJ2500" s="4"/>
      <c r="AK2500" s="4"/>
      <c r="AL2500" s="4"/>
      <c r="AN2500" s="4"/>
      <c r="AO2500" s="4"/>
      <c r="AP2500" s="4"/>
      <c r="AQ2500" s="4"/>
      <c r="AR2500" s="4"/>
      <c r="AS2500" s="4"/>
      <c r="AT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K2500" s="4"/>
    </row>
  </sheetData>
  <mergeCells count="6">
    <mergeCell ref="R1:U1"/>
    <mergeCell ref="X1:AA1"/>
    <mergeCell ref="AV1:AZ1"/>
    <mergeCell ref="AD1:AG1"/>
    <mergeCell ref="AJ1:AM1"/>
    <mergeCell ref="AP1:AS1"/>
  </mergeCells>
  <phoneticPr fontId="2" type="noConversion"/>
  <conditionalFormatting sqref="BA9 AB9 AH9 AN9 V9 AT9 V92 V16 V120:V122 AB120:AB122 AH120:AH122 AN120:AN122 AT120:AT122 BA120:BA122 V96:V98 AB96:AB98 AH96:AH98 AN96:AN98 AT96:AT98 BA96:BA98 V113:V115 AB113:AB114 AH113:AH114 AN113:AN114 AT113:AT114 BA113:BA114 V22:V23 AB22:AB23 AH22:AH23 AN22:AN23 AT22:AT23 BA22:BA23 BA82:BA90 AT82:AT90 AN82:AN90 AH82:AH90 AB82:AB90 V25 AB25 AH25 AN25 AT25 BA25 V33:V56 BA34:BA56 AT34:AT56 AN34:AN56 AH34:AH56 AB34:AB56 BA102:BA105 AT102:AT105 AN102:AN105 AH102:AH105 AB102:AB105 V102:V105 AB58:AB80 AH58:AH80 AN58:AN80 AT58:AT80 BA58:BA80 V58:V90">
    <cfRule type="cellIs" dxfId="215" priority="515" operator="greaterThan">
      <formula>0</formula>
    </cfRule>
  </conditionalFormatting>
  <conditionalFormatting sqref="BA10 AB10 AH10 AN10 V10">
    <cfRule type="cellIs" dxfId="214" priority="374" operator="greaterThan">
      <formula>0</formula>
    </cfRule>
  </conditionalFormatting>
  <conditionalFormatting sqref="AT10">
    <cfRule type="cellIs" dxfId="213" priority="213" operator="greaterThan">
      <formula>0</formula>
    </cfRule>
  </conditionalFormatting>
  <conditionalFormatting sqref="V11">
    <cfRule type="cellIs" dxfId="212" priority="62" operator="greaterThan">
      <formula>0</formula>
    </cfRule>
  </conditionalFormatting>
  <conditionalFormatting sqref="V116:V119 V95 V17:V20 V12:V13 V15 V123:V124 V99:V100 V107:V111 V91 V26:V32 V24">
    <cfRule type="cellIs" dxfId="211" priority="55" operator="greaterThan">
      <formula>0</formula>
    </cfRule>
  </conditionalFormatting>
  <conditionalFormatting sqref="AB92 AB81 AB33 AB16 AB115">
    <cfRule type="cellIs" dxfId="210" priority="54" operator="greaterThan">
      <formula>0</formula>
    </cfRule>
  </conditionalFormatting>
  <conditionalFormatting sqref="AB11">
    <cfRule type="cellIs" dxfId="209" priority="53" operator="greaterThan">
      <formula>0</formula>
    </cfRule>
  </conditionalFormatting>
  <conditionalFormatting sqref="AB116:AB119 AB95 AB17:AB20 AB12:AB13 AB15 AB123:AB124 AB99:AB100 AB107:AB111 AB91 AB26:AB32 AB24">
    <cfRule type="cellIs" dxfId="208" priority="52" operator="greaterThan">
      <formula>0</formula>
    </cfRule>
  </conditionalFormatting>
  <conditionalFormatting sqref="AH92 AH81 AH33 AH16 AH115">
    <cfRule type="cellIs" dxfId="207" priority="51" operator="greaterThan">
      <formula>0</formula>
    </cfRule>
  </conditionalFormatting>
  <conditionalFormatting sqref="AH11">
    <cfRule type="cellIs" dxfId="206" priority="50" operator="greaterThan">
      <formula>0</formula>
    </cfRule>
  </conditionalFormatting>
  <conditionalFormatting sqref="AH116:AH119 AH95 AH17:AH20 AH12:AH13 AH15 AH123:AH124 AH99:AH100 AH107:AH111 AH91 AH26:AH32 AH24">
    <cfRule type="cellIs" dxfId="205" priority="49" operator="greaterThan">
      <formula>0</formula>
    </cfRule>
  </conditionalFormatting>
  <conditionalFormatting sqref="AN92 AN81 AN33 AN16 AN115">
    <cfRule type="cellIs" dxfId="204" priority="48" operator="greaterThan">
      <formula>0</formula>
    </cfRule>
  </conditionalFormatting>
  <conditionalFormatting sqref="AN11">
    <cfRule type="cellIs" dxfId="203" priority="47" operator="greaterThan">
      <formula>0</formula>
    </cfRule>
  </conditionalFormatting>
  <conditionalFormatting sqref="AN116:AN119 AN95 AN17:AN20 AN12:AN13 AN15 AN123:AN124 AN99:AN100 AN107:AN111 AN91 AN26:AN32 AN24">
    <cfRule type="cellIs" dxfId="202" priority="46" operator="greaterThan">
      <formula>0</formula>
    </cfRule>
  </conditionalFormatting>
  <conditionalFormatting sqref="AT92 AT81 AT33 AT16 AT115">
    <cfRule type="cellIs" dxfId="201" priority="45" operator="greaterThan">
      <formula>0</formula>
    </cfRule>
  </conditionalFormatting>
  <conditionalFormatting sqref="AT11">
    <cfRule type="cellIs" dxfId="200" priority="44" operator="greaterThan">
      <formula>0</formula>
    </cfRule>
  </conditionalFormatting>
  <conditionalFormatting sqref="AT116:AT119 AT95 AT17:AT20 AT12:AT13 AT15 AT123:AT124 AT99:AT100 AT107:AT111 AT91 AT26:AT32 AT24">
    <cfRule type="cellIs" dxfId="199" priority="43" operator="greaterThan">
      <formula>0</formula>
    </cfRule>
  </conditionalFormatting>
  <conditionalFormatting sqref="BA92 BA81 BA33 BA16 BA115">
    <cfRule type="cellIs" dxfId="198" priority="42" operator="greaterThan">
      <formula>0</formula>
    </cfRule>
  </conditionalFormatting>
  <conditionalFormatting sqref="BA11">
    <cfRule type="cellIs" dxfId="197" priority="41" operator="greaterThan">
      <formula>0</formula>
    </cfRule>
  </conditionalFormatting>
  <conditionalFormatting sqref="BA116:BA119 BA95 BA17:BA20 BA12:BA13 BA15 BA123:BA124 BA99:BA100 BA107:BA111 BA91 BA26:BA32 BA24">
    <cfRule type="cellIs" dxfId="196" priority="40" operator="greaterThan">
      <formula>0</formula>
    </cfRule>
  </conditionalFormatting>
  <conditionalFormatting sqref="V14">
    <cfRule type="cellIs" dxfId="195" priority="39" operator="greaterThan">
      <formula>0</formula>
    </cfRule>
  </conditionalFormatting>
  <conditionalFormatting sqref="AB14">
    <cfRule type="cellIs" dxfId="194" priority="38" operator="greaterThan">
      <formula>0</formula>
    </cfRule>
  </conditionalFormatting>
  <conditionalFormatting sqref="AH14">
    <cfRule type="cellIs" dxfId="193" priority="37" operator="greaterThan">
      <formula>0</formula>
    </cfRule>
  </conditionalFormatting>
  <conditionalFormatting sqref="AN14">
    <cfRule type="cellIs" dxfId="192" priority="36" operator="greaterThan">
      <formula>0</formula>
    </cfRule>
  </conditionalFormatting>
  <conditionalFormatting sqref="AT14">
    <cfRule type="cellIs" dxfId="191" priority="35" operator="greaterThan">
      <formula>0</formula>
    </cfRule>
  </conditionalFormatting>
  <conditionalFormatting sqref="BA14">
    <cfRule type="cellIs" dxfId="190" priority="34" operator="greaterThan">
      <formula>0</formula>
    </cfRule>
  </conditionalFormatting>
  <conditionalFormatting sqref="V93">
    <cfRule type="cellIs" dxfId="189" priority="33" operator="greaterThan">
      <formula>0</formula>
    </cfRule>
  </conditionalFormatting>
  <conditionalFormatting sqref="AB93">
    <cfRule type="cellIs" dxfId="188" priority="32" operator="greaterThan">
      <formula>0</formula>
    </cfRule>
  </conditionalFormatting>
  <conditionalFormatting sqref="AH93">
    <cfRule type="cellIs" dxfId="187" priority="31" operator="greaterThan">
      <formula>0</formula>
    </cfRule>
  </conditionalFormatting>
  <conditionalFormatting sqref="AN93">
    <cfRule type="cellIs" dxfId="186" priority="30" operator="greaterThan">
      <formula>0</formula>
    </cfRule>
  </conditionalFormatting>
  <conditionalFormatting sqref="AT93">
    <cfRule type="cellIs" dxfId="185" priority="29" operator="greaterThan">
      <formula>0</formula>
    </cfRule>
  </conditionalFormatting>
  <conditionalFormatting sqref="BA93">
    <cfRule type="cellIs" dxfId="184" priority="28" operator="greaterThan">
      <formula>0</formula>
    </cfRule>
  </conditionalFormatting>
  <conditionalFormatting sqref="V101">
    <cfRule type="cellIs" dxfId="183" priority="27" operator="greaterThan">
      <formula>0</formula>
    </cfRule>
  </conditionalFormatting>
  <conditionalFormatting sqref="AB101">
    <cfRule type="cellIs" dxfId="182" priority="26" operator="greaterThan">
      <formula>0</formula>
    </cfRule>
  </conditionalFormatting>
  <conditionalFormatting sqref="AH101">
    <cfRule type="cellIs" dxfId="181" priority="25" operator="greaterThan">
      <formula>0</formula>
    </cfRule>
  </conditionalFormatting>
  <conditionalFormatting sqref="AN101">
    <cfRule type="cellIs" dxfId="180" priority="24" operator="greaterThan">
      <formula>0</formula>
    </cfRule>
  </conditionalFormatting>
  <conditionalFormatting sqref="AT101">
    <cfRule type="cellIs" dxfId="179" priority="23" operator="greaterThan">
      <formula>0</formula>
    </cfRule>
  </conditionalFormatting>
  <conditionalFormatting sqref="BA101">
    <cfRule type="cellIs" dxfId="178" priority="22" operator="greaterThan">
      <formula>0</formula>
    </cfRule>
  </conditionalFormatting>
  <conditionalFormatting sqref="V112">
    <cfRule type="cellIs" dxfId="177" priority="21" operator="greaterThan">
      <formula>0</formula>
    </cfRule>
  </conditionalFormatting>
  <conditionalFormatting sqref="AB112">
    <cfRule type="cellIs" dxfId="176" priority="20" operator="greaterThan">
      <formula>0</formula>
    </cfRule>
  </conditionalFormatting>
  <conditionalFormatting sqref="AH112">
    <cfRule type="cellIs" dxfId="175" priority="19" operator="greaterThan">
      <formula>0</formula>
    </cfRule>
  </conditionalFormatting>
  <conditionalFormatting sqref="AN112">
    <cfRule type="cellIs" dxfId="174" priority="18" operator="greaterThan">
      <formula>0</formula>
    </cfRule>
  </conditionalFormatting>
  <conditionalFormatting sqref="AT112">
    <cfRule type="cellIs" dxfId="173" priority="17" operator="greaterThan">
      <formula>0</formula>
    </cfRule>
  </conditionalFormatting>
  <conditionalFormatting sqref="BA112">
    <cfRule type="cellIs" dxfId="172" priority="16" operator="greaterThan">
      <formula>0</formula>
    </cfRule>
  </conditionalFormatting>
  <conditionalFormatting sqref="V94">
    <cfRule type="cellIs" dxfId="171" priority="15" operator="greaterThan">
      <formula>0</formula>
    </cfRule>
  </conditionalFormatting>
  <conditionalFormatting sqref="AB94">
    <cfRule type="cellIs" dxfId="170" priority="14" operator="greaterThan">
      <formula>0</formula>
    </cfRule>
  </conditionalFormatting>
  <conditionalFormatting sqref="AH94">
    <cfRule type="cellIs" dxfId="169" priority="13" operator="greaterThan">
      <formula>0</formula>
    </cfRule>
  </conditionalFormatting>
  <conditionalFormatting sqref="AN94">
    <cfRule type="cellIs" dxfId="168" priority="12" operator="greaterThan">
      <formula>0</formula>
    </cfRule>
  </conditionalFormatting>
  <conditionalFormatting sqref="AT94">
    <cfRule type="cellIs" dxfId="167" priority="11" operator="greaterThan">
      <formula>0</formula>
    </cfRule>
  </conditionalFormatting>
  <conditionalFormatting sqref="BA94">
    <cfRule type="cellIs" dxfId="166" priority="10" operator="greaterThan">
      <formula>0</formula>
    </cfRule>
  </conditionalFormatting>
  <conditionalFormatting sqref="V21">
    <cfRule type="cellIs" dxfId="165" priority="9" operator="greaterThan">
      <formula>0</formula>
    </cfRule>
  </conditionalFormatting>
  <conditionalFormatting sqref="AB21">
    <cfRule type="cellIs" dxfId="164" priority="8" operator="greaterThan">
      <formula>0</formula>
    </cfRule>
  </conditionalFormatting>
  <conditionalFormatting sqref="AH21">
    <cfRule type="cellIs" dxfId="163" priority="7" operator="greaterThan">
      <formula>0</formula>
    </cfRule>
  </conditionalFormatting>
  <conditionalFormatting sqref="AN21">
    <cfRule type="cellIs" dxfId="162" priority="6" operator="greaterThan">
      <formula>0</formula>
    </cfRule>
  </conditionalFormatting>
  <conditionalFormatting sqref="AT21">
    <cfRule type="cellIs" dxfId="161" priority="5" operator="greaterThan">
      <formula>0</formula>
    </cfRule>
  </conditionalFormatting>
  <conditionalFormatting sqref="BA21">
    <cfRule type="cellIs" dxfId="160" priority="4" operator="greaterThan">
      <formula>0</formula>
    </cfRule>
  </conditionalFormatting>
  <conditionalFormatting sqref="AB57 AH57 AN57 AT57 BA57 V57">
    <cfRule type="cellIs" dxfId="159" priority="2" operator="greaterThan">
      <formula>0</formula>
    </cfRule>
  </conditionalFormatting>
  <conditionalFormatting sqref="AB106 AH106 AN106 AT106 BA106 V106">
    <cfRule type="cellIs" dxfId="158" priority="1" operator="greaterThan">
      <formula>0</formula>
    </cfRule>
  </conditionalFormatting>
  <pageMargins left="0.74803149606299213" right="0.74803149606299213" top="0.98425196850393704" bottom="0.98425196850393704" header="0.51181102362204722" footer="0.51181102362204722"/>
  <pageSetup paperSize="9" scale="130" orientation="portrait" r:id="rId1"/>
  <headerFooter alignWithMargins="0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A1:M2557"/>
  <sheetViews>
    <sheetView zoomScale="80" zoomScaleNormal="80" zoomScalePageLayoutView="80" workbookViewId="0">
      <pane xSplit="4" ySplit="5" topLeftCell="G19" activePane="bottomRight" state="frozen"/>
      <selection activeCell="B57" sqref="B57"/>
      <selection pane="topRight" activeCell="B57" sqref="B57"/>
      <selection pane="bottomLeft" activeCell="B57" sqref="B57"/>
      <selection pane="bottomRight" activeCell="B57" sqref="B57"/>
    </sheetView>
  </sheetViews>
  <sheetFormatPr defaultColWidth="8.85546875" defaultRowHeight="17.25" x14ac:dyDescent="0.3"/>
  <cols>
    <col min="1" max="1" width="23.28515625" style="4" customWidth="1"/>
    <col min="2" max="2" width="32.85546875" style="4" customWidth="1"/>
    <col min="3" max="3" width="19.7109375" style="4" hidden="1" customWidth="1"/>
    <col min="4" max="4" width="69" style="32" customWidth="1"/>
    <col min="5" max="5" width="17" style="4" customWidth="1"/>
    <col min="6" max="6" width="9.28515625" style="4" customWidth="1"/>
    <col min="7" max="9" width="9.85546875" style="4" customWidth="1"/>
    <col min="10" max="10" width="1.42578125" style="4" customWidth="1"/>
    <col min="11" max="11" width="8.85546875" style="4" customWidth="1"/>
    <col min="12" max="12" width="16.7109375" style="4" customWidth="1"/>
    <col min="13" max="16384" width="8.85546875" style="4"/>
  </cols>
  <sheetData>
    <row r="1" spans="1:10" x14ac:dyDescent="0.3">
      <c r="A1" s="30"/>
      <c r="B1" s="30"/>
      <c r="C1" s="30"/>
      <c r="E1" s="127"/>
      <c r="F1" s="127"/>
      <c r="G1" s="60"/>
      <c r="H1" s="31"/>
      <c r="I1" s="33"/>
      <c r="J1" s="31"/>
    </row>
    <row r="2" spans="1:10" ht="25.5" x14ac:dyDescent="0.5">
      <c r="D2" s="66" t="s">
        <v>90</v>
      </c>
      <c r="E2" s="409"/>
      <c r="F2" s="409"/>
      <c r="G2" s="745" t="s">
        <v>0</v>
      </c>
      <c r="H2" s="746"/>
      <c r="I2" s="747"/>
      <c r="J2" s="134"/>
    </row>
    <row r="3" spans="1:10" x14ac:dyDescent="0.3">
      <c r="A3" s="30"/>
      <c r="B3" s="30"/>
      <c r="C3" s="30"/>
      <c r="D3" s="108"/>
      <c r="E3" s="410"/>
      <c r="F3" s="410"/>
      <c r="G3" s="742" t="s">
        <v>89</v>
      </c>
      <c r="H3" s="743"/>
      <c r="I3" s="744"/>
      <c r="J3" s="135"/>
    </row>
    <row r="4" spans="1:10" x14ac:dyDescent="0.3">
      <c r="A4" s="593" t="str">
        <f>'ITMA Form Data'!A4</f>
        <v>NEW</v>
      </c>
      <c r="B4" s="5" t="str">
        <f>'ITMA Form Data'!B4</f>
        <v>CARRY OVER</v>
      </c>
      <c r="C4" s="431" t="str">
        <f>'ITMA Form Data'!C4</f>
        <v>CLOSE OUT</v>
      </c>
      <c r="D4" s="5" t="str">
        <f>'ITMA Form Data'!D4</f>
        <v>PRODUCT DESCRIPTION</v>
      </c>
      <c r="E4" s="113"/>
      <c r="F4" s="113"/>
      <c r="G4" s="110" t="s">
        <v>274</v>
      </c>
      <c r="H4" s="110" t="s">
        <v>583</v>
      </c>
      <c r="I4" s="110" t="s">
        <v>5</v>
      </c>
      <c r="J4" s="135"/>
    </row>
    <row r="5" spans="1:10" x14ac:dyDescent="0.3">
      <c r="A5" s="30"/>
      <c r="B5" s="30"/>
      <c r="C5" s="30"/>
      <c r="D5" s="10"/>
      <c r="E5" s="114"/>
      <c r="F5" s="114"/>
      <c r="G5" s="10"/>
      <c r="H5" s="10"/>
      <c r="I5" s="10"/>
      <c r="J5" s="136"/>
    </row>
    <row r="6" spans="1:10" ht="18.75" x14ac:dyDescent="0.3">
      <c r="A6" s="84"/>
      <c r="B6" s="84"/>
      <c r="C6" s="84"/>
      <c r="D6" s="10"/>
      <c r="E6" s="114"/>
      <c r="F6" s="114"/>
      <c r="G6" s="10"/>
      <c r="H6" s="10"/>
      <c r="I6" s="10"/>
      <c r="J6" s="136"/>
    </row>
    <row r="7" spans="1:10" x14ac:dyDescent="0.3">
      <c r="E7" s="183"/>
      <c r="F7" s="183"/>
      <c r="G7" s="19"/>
      <c r="H7" s="19"/>
      <c r="I7" s="19"/>
      <c r="J7" s="137"/>
    </row>
    <row r="8" spans="1:10" x14ac:dyDescent="0.3">
      <c r="A8" s="18"/>
      <c r="B8" s="18"/>
      <c r="C8" s="18"/>
      <c r="D8" s="19"/>
      <c r="E8" s="183"/>
      <c r="F8" s="183"/>
      <c r="G8" s="19"/>
      <c r="H8" s="19"/>
      <c r="I8" s="19"/>
      <c r="J8" s="137"/>
    </row>
    <row r="9" spans="1:10" x14ac:dyDescent="0.3">
      <c r="A9" s="312"/>
      <c r="B9" s="312"/>
      <c r="C9" s="312"/>
      <c r="D9" s="19"/>
      <c r="E9" s="191"/>
      <c r="F9" s="191"/>
      <c r="G9" s="141"/>
      <c r="H9" s="141"/>
      <c r="I9" s="87"/>
      <c r="J9" s="138"/>
    </row>
    <row r="10" spans="1:10" x14ac:dyDescent="0.3">
      <c r="A10" s="26" t="str">
        <f>'ITMA Form Data'!A10</f>
        <v>APPAREL - SPRING '17 (Jan 1, 2017)</v>
      </c>
      <c r="B10" s="26"/>
      <c r="C10" s="26"/>
      <c r="D10" s="19" t="str">
        <f>+'UK Prices'!D10</f>
        <v>Outer Layer</v>
      </c>
      <c r="E10" s="183"/>
      <c r="F10" s="183"/>
      <c r="G10" s="86"/>
      <c r="H10" s="86"/>
      <c r="I10" s="94"/>
      <c r="J10" s="137"/>
    </row>
    <row r="11" spans="1:10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+'UK Prices'!D11</f>
        <v>FJ Full Zip Wind Jacket</v>
      </c>
      <c r="E11" s="127" t="str">
        <f>'Std Cst'!F11</f>
        <v>EUR-OW-58</v>
      </c>
      <c r="F11" s="127"/>
      <c r="G11" s="86"/>
      <c r="H11" s="253">
        <v>35</v>
      </c>
      <c r="I11" s="87"/>
      <c r="J11" s="138"/>
    </row>
    <row r="12" spans="1:10" hidden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+'UK Prices'!D12</f>
        <v>FJ Windshirt</v>
      </c>
      <c r="E12" s="127" t="str">
        <f>'Std Cst'!F12</f>
        <v>EUR-OW-68</v>
      </c>
      <c r="F12" s="127"/>
      <c r="G12" s="86"/>
      <c r="H12" s="86"/>
      <c r="I12" s="87"/>
      <c r="J12" s="138"/>
    </row>
    <row r="13" spans="1:10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+'UK Prices'!D13</f>
        <v>FJ 1/2 zip Windshirt - S/S Solid Colour</v>
      </c>
      <c r="E13" s="127" t="str">
        <f>'Std Cst'!F13</f>
        <v>EUR-OW-112</v>
      </c>
      <c r="F13" s="127"/>
      <c r="G13" s="86"/>
      <c r="H13" s="86">
        <v>29</v>
      </c>
      <c r="I13" s="87"/>
      <c r="J13" s="138"/>
    </row>
    <row r="14" spans="1:10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+'UK Prices'!D14</f>
        <v>FJ 1/2 zip Windshirt - S/S Heather</v>
      </c>
      <c r="E14" s="127" t="str">
        <f>'Std Cst'!F14</f>
        <v>EUR-OW-112</v>
      </c>
      <c r="F14" s="127"/>
      <c r="G14" s="86"/>
      <c r="H14" s="86">
        <v>29</v>
      </c>
      <c r="I14" s="87"/>
      <c r="J14" s="138"/>
    </row>
    <row r="15" spans="1:10" hidden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+'UK Prices'!D15</f>
        <v>FJ Windshirt - S/S</v>
      </c>
      <c r="E15" s="127" t="str">
        <f>'Std Cst'!F15</f>
        <v>EUR-OW-69</v>
      </c>
      <c r="F15" s="127"/>
      <c r="G15" s="86">
        <v>39</v>
      </c>
      <c r="H15" s="86"/>
      <c r="I15" s="87"/>
      <c r="J15" s="138"/>
    </row>
    <row r="16" spans="1:10" x14ac:dyDescent="0.3">
      <c r="A16" s="206" t="str">
        <f>'ITMA Form Data'!A16</f>
        <v>MID LAYER - PULLOVERS</v>
      </c>
      <c r="B16" s="206"/>
      <c r="C16" s="500"/>
      <c r="D16" s="19" t="str">
        <f>+'UK Prices'!D16</f>
        <v>Pullovers</v>
      </c>
      <c r="E16" s="127"/>
      <c r="F16" s="127"/>
      <c r="G16" s="86"/>
      <c r="H16" s="86"/>
      <c r="I16" s="94"/>
      <c r="J16" s="138"/>
    </row>
    <row r="17" spans="1:13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+'UK Prices'!D17</f>
        <v>FJ Lambswool Lined 1/2 Zip (Midweight)</v>
      </c>
      <c r="E17" s="127" t="str">
        <f>'Std Cst'!F17</f>
        <v>EUR-BE-82</v>
      </c>
      <c r="F17" s="127"/>
      <c r="G17" s="253">
        <v>61.5</v>
      </c>
      <c r="H17" s="253">
        <v>65</v>
      </c>
      <c r="I17" s="252">
        <f t="shared" ref="I17:I20" si="0">(H17-G17)/G17</f>
        <v>5.6910569105691054E-2</v>
      </c>
      <c r="J17" s="138"/>
    </row>
    <row r="18" spans="1:13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+'UK Prices'!D18</f>
        <v>FJ Lambswool 1/2 Zip (Midweight)</v>
      </c>
      <c r="E18" s="127" t="str">
        <f>'Std Cst'!F18</f>
        <v>EUR-BE-160</v>
      </c>
      <c r="F18" s="127"/>
      <c r="G18" s="253">
        <v>54</v>
      </c>
      <c r="H18" s="253">
        <v>54</v>
      </c>
      <c r="I18" s="252">
        <f t="shared" si="0"/>
        <v>0</v>
      </c>
      <c r="J18" s="138"/>
    </row>
    <row r="19" spans="1:13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+'UK Prices'!D19</f>
        <v>FJ Lambswool V-Neck Pullover (Midweight)</v>
      </c>
      <c r="E19" s="127" t="str">
        <f>'Std Cst'!F19</f>
        <v>EUR-BE-69</v>
      </c>
      <c r="F19" s="127"/>
      <c r="G19" s="253">
        <v>50</v>
      </c>
      <c r="H19" s="253">
        <v>50</v>
      </c>
      <c r="I19" s="252">
        <f t="shared" si="0"/>
        <v>0</v>
      </c>
      <c r="J19" s="138"/>
    </row>
    <row r="20" spans="1:13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+'UK Prices'!D20</f>
        <v>FJ Lambswool Slipover (Midweight)</v>
      </c>
      <c r="E20" s="127" t="str">
        <f>'Std Cst'!F20</f>
        <v>EUR-BE-70</v>
      </c>
      <c r="F20" s="127"/>
      <c r="G20" s="253">
        <v>42</v>
      </c>
      <c r="H20" s="253">
        <v>44</v>
      </c>
      <c r="I20" s="252">
        <f t="shared" si="0"/>
        <v>4.7619047619047616E-2</v>
      </c>
      <c r="J20" s="138"/>
      <c r="L20" s="99"/>
      <c r="M20" s="198"/>
    </row>
    <row r="21" spans="1:13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+'UK Prices'!D21</f>
        <v>FJ Wind Shell Mid Layer</v>
      </c>
      <c r="E21" s="127" t="str">
        <f>'Std Cst'!F21</f>
        <v>EUR-OW-67</v>
      </c>
      <c r="F21" s="127"/>
      <c r="G21" s="86">
        <v>67.5</v>
      </c>
      <c r="H21" s="86">
        <v>67.5</v>
      </c>
      <c r="I21" s="87">
        <f>(H21-G21)/G21</f>
        <v>0</v>
      </c>
      <c r="J21" s="138"/>
    </row>
    <row r="22" spans="1:13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+'UK Prices'!D22</f>
        <v>Spun Poly Buttoned Pullover</v>
      </c>
      <c r="E22" s="127" t="str">
        <f>'Std Cst'!F22</f>
        <v>EUR-BE-175</v>
      </c>
      <c r="F22" s="102">
        <f>'UK Prices'!F22</f>
        <v>0</v>
      </c>
      <c r="G22" s="141"/>
      <c r="H22" s="242">
        <v>44</v>
      </c>
      <c r="I22" s="87"/>
      <c r="J22" s="138"/>
      <c r="L22" s="99"/>
      <c r="M22" s="245"/>
    </row>
    <row r="23" spans="1:13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+'UK Prices'!D23</f>
        <v>Spun Poly V-neck Pullover</v>
      </c>
      <c r="E23" s="127" t="str">
        <f>'Std Cst'!F23</f>
        <v>EUR-F16-22</v>
      </c>
      <c r="F23" s="102">
        <f>'UK Prices'!F23</f>
        <v>0</v>
      </c>
      <c r="G23" s="141"/>
      <c r="H23" s="242">
        <v>41.5</v>
      </c>
      <c r="I23" s="87"/>
      <c r="J23" s="138"/>
      <c r="L23" s="99"/>
      <c r="M23" s="245"/>
    </row>
    <row r="24" spans="1:13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+'UK Prices'!D24</f>
        <v>FJ Spun Poly Vest</v>
      </c>
      <c r="E24" s="127" t="str">
        <f>'Std Cst'!F24</f>
        <v>EUR-F15-20</v>
      </c>
      <c r="F24" s="127"/>
      <c r="G24" s="86">
        <v>39</v>
      </c>
      <c r="H24" s="86">
        <v>39</v>
      </c>
      <c r="I24" s="87"/>
      <c r="J24" s="138"/>
    </row>
    <row r="25" spans="1:13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+'UK Prices'!D25</f>
        <v>Double Layer Contrast Chill-Out</v>
      </c>
      <c r="E25" s="127" t="str">
        <f>'Std Cst'!F25</f>
        <v>EUR-BE-172</v>
      </c>
      <c r="F25" s="102">
        <f>'UK Prices'!F25</f>
        <v>0</v>
      </c>
      <c r="G25" s="141"/>
      <c r="H25" s="242">
        <v>47.5</v>
      </c>
      <c r="I25" s="87"/>
      <c r="J25" s="138"/>
      <c r="L25" s="99"/>
      <c r="M25" s="245"/>
    </row>
    <row r="26" spans="1:13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+'UK Prices'!D26</f>
        <v>FJ Textured Chill-Out 1/4 zip</v>
      </c>
      <c r="E26" s="127" t="str">
        <f>'Std Cst'!F26</f>
        <v>EUR-F15-21</v>
      </c>
      <c r="F26" s="127"/>
      <c r="G26" s="253">
        <v>47.5</v>
      </c>
      <c r="H26" s="253">
        <v>47.5</v>
      </c>
      <c r="I26" s="252">
        <f t="shared" ref="I26:I31" si="1">(H26-G26)/G26</f>
        <v>0</v>
      </c>
      <c r="J26" s="138"/>
    </row>
    <row r="27" spans="1:13" hidden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+'UK Prices'!D27</f>
        <v>FJ Mixed Texture Sport Chill-Out 1/2 Zip</v>
      </c>
      <c r="E27" s="127" t="str">
        <f>'Std Cst'!F27</f>
        <v>EUR-S16-19</v>
      </c>
      <c r="F27" s="127"/>
      <c r="G27" s="86">
        <v>47.5</v>
      </c>
      <c r="H27" s="86"/>
      <c r="I27" s="94">
        <f t="shared" si="1"/>
        <v>-1</v>
      </c>
      <c r="J27" s="138"/>
    </row>
    <row r="28" spans="1:13" hidden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+'UK Prices'!D28</f>
        <v>FJ Chill-Out w/Chest Piping</v>
      </c>
      <c r="E28" s="127" t="str">
        <f>'Std Cst'!F28</f>
        <v>EUR-S16-27</v>
      </c>
      <c r="F28" s="127"/>
      <c r="G28" s="253">
        <v>47.5</v>
      </c>
      <c r="H28" s="86"/>
      <c r="I28" s="94">
        <f t="shared" si="1"/>
        <v>-1</v>
      </c>
      <c r="J28" s="138"/>
    </row>
    <row r="29" spans="1:13" hidden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+'UK Prices'!D29</f>
        <v>FJ Jersey Knit Track Jacket</v>
      </c>
      <c r="E29" s="127" t="str">
        <f>'Std Cst'!F29</f>
        <v>EUR-S16-28</v>
      </c>
      <c r="F29" s="127"/>
      <c r="G29" s="253">
        <v>47.5</v>
      </c>
      <c r="H29" s="86"/>
      <c r="I29" s="94">
        <f t="shared" si="1"/>
        <v>-1</v>
      </c>
      <c r="J29" s="138"/>
      <c r="L29" s="99"/>
      <c r="M29" s="245"/>
    </row>
    <row r="30" spans="1:13" hidden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+'UK Prices'!D30</f>
        <v>FJ Drop Needle Pullover 1/2 zip</v>
      </c>
      <c r="E30" s="127" t="str">
        <f>'Std Cst'!F30</f>
        <v>EUR-BE-42</v>
      </c>
      <c r="F30" s="127"/>
      <c r="G30" s="86">
        <v>47.5</v>
      </c>
      <c r="H30" s="86"/>
      <c r="I30" s="94">
        <f t="shared" si="1"/>
        <v>-1</v>
      </c>
      <c r="J30" s="138"/>
      <c r="L30" s="99"/>
      <c r="M30" s="245"/>
    </row>
    <row r="31" spans="1:13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+'UK Prices'!D31</f>
        <v>FJ Sport Chill Out</v>
      </c>
      <c r="E31" s="127" t="str">
        <f>'Std Cst'!F31</f>
        <v>EUR-BE-32</v>
      </c>
      <c r="F31" s="127"/>
      <c r="G31" s="253">
        <v>44</v>
      </c>
      <c r="H31" s="253">
        <v>44</v>
      </c>
      <c r="I31" s="94">
        <f t="shared" si="1"/>
        <v>0</v>
      </c>
      <c r="J31" s="138"/>
      <c r="L31" s="99"/>
      <c r="M31" s="245"/>
    </row>
    <row r="32" spans="1:13" hidden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+'UK Prices'!D32</f>
        <v>FJ Sport Chill Out - American Golf</v>
      </c>
      <c r="E32" s="127" t="str">
        <f>'Std Cst'!F32</f>
        <v>AG-BE-32</v>
      </c>
      <c r="F32" s="127"/>
      <c r="G32" s="86"/>
      <c r="H32" s="253">
        <v>44</v>
      </c>
      <c r="I32" s="94"/>
      <c r="J32" s="138"/>
      <c r="L32" s="99"/>
      <c r="M32" s="245"/>
    </row>
    <row r="33" spans="1:13" x14ac:dyDescent="0.3">
      <c r="A33" s="206" t="str">
        <f>'ITMA Form Data'!A33</f>
        <v>MID LAYER - SHIRTS</v>
      </c>
      <c r="B33" s="206"/>
      <c r="C33" s="500"/>
      <c r="D33" s="19" t="str">
        <f>+'UK Prices'!D33</f>
        <v>Shirts</v>
      </c>
      <c r="E33" s="127"/>
      <c r="F33" s="127" t="s">
        <v>264</v>
      </c>
      <c r="G33" s="86"/>
      <c r="H33" s="86"/>
      <c r="I33" s="94"/>
      <c r="J33" s="138"/>
    </row>
    <row r="34" spans="1:13" x14ac:dyDescent="0.3">
      <c r="A34" s="332" t="str">
        <f>'ITMA Form Data'!A34</f>
        <v>Price Band 4 - Avg (2017 = 4, 2016 = 5, 2015 = 6, 2014 = 5)</v>
      </c>
      <c r="B34" s="19"/>
      <c r="C34" s="501"/>
      <c r="D34" s="19"/>
      <c r="E34" s="127"/>
      <c r="F34" s="127">
        <v>4</v>
      </c>
      <c r="G34" s="86">
        <v>37.5</v>
      </c>
      <c r="H34" s="86">
        <v>37.5</v>
      </c>
      <c r="I34" s="87">
        <f t="shared" ref="I34:I37" si="2">(H34-G34)/G34</f>
        <v>0</v>
      </c>
      <c r="J34" s="138"/>
    </row>
    <row r="35" spans="1:13" x14ac:dyDescent="0.3">
      <c r="A35" s="332" t="str">
        <f>'ITMA Form Data'!A35</f>
        <v>Price Band 3 - Avg (2017 = 7, 2016 = 8, 2015 = 7, 2014 = 4)</v>
      </c>
      <c r="B35" s="19"/>
      <c r="C35" s="501"/>
      <c r="D35" s="19"/>
      <c r="E35" s="127"/>
      <c r="F35" s="127">
        <v>3</v>
      </c>
      <c r="G35" s="86">
        <v>36</v>
      </c>
      <c r="H35" s="86">
        <v>36</v>
      </c>
      <c r="I35" s="87">
        <f t="shared" si="2"/>
        <v>0</v>
      </c>
      <c r="J35" s="138"/>
    </row>
    <row r="36" spans="1:13" x14ac:dyDescent="0.3">
      <c r="A36" s="332" t="str">
        <f>'ITMA Form Data'!A36</f>
        <v>Price Band 2 - Avg (2017 = 6, 2016 = 7, 2015 = 6, 2014 = 5)</v>
      </c>
      <c r="B36" s="19"/>
      <c r="C36" s="501"/>
      <c r="D36" s="19"/>
      <c r="E36" s="127"/>
      <c r="F36" s="127">
        <v>2</v>
      </c>
      <c r="G36" s="86">
        <v>34</v>
      </c>
      <c r="H36" s="86">
        <v>34</v>
      </c>
      <c r="I36" s="87">
        <f t="shared" si="2"/>
        <v>0</v>
      </c>
      <c r="J36" s="138"/>
    </row>
    <row r="37" spans="1:13" x14ac:dyDescent="0.3">
      <c r="A37" s="332" t="str">
        <f>'ITMA Form Data'!A37</f>
        <v>Price Band 1 - Avg (2017 = 2, 2016 = 2, 2015 = 3, 2014 = 3)</v>
      </c>
      <c r="B37" s="19"/>
      <c r="C37" s="501"/>
      <c r="D37" s="19"/>
      <c r="E37" s="127"/>
      <c r="F37" s="3">
        <v>1</v>
      </c>
      <c r="G37" s="86">
        <v>30</v>
      </c>
      <c r="H37" s="253">
        <v>30</v>
      </c>
      <c r="I37" s="252">
        <f t="shared" si="2"/>
        <v>0</v>
      </c>
      <c r="J37" s="138"/>
    </row>
    <row r="38" spans="1:13" x14ac:dyDescent="0.3">
      <c r="A38" s="681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+'UK Prices'!D38</f>
        <v>Raglan Chest Stripe Pique</v>
      </c>
      <c r="E38" s="127" t="str">
        <f>'Std Cst'!F38</f>
        <v>EUR-BE-171</v>
      </c>
      <c r="F38" s="102">
        <f>'UK Prices'!F38</f>
        <v>4</v>
      </c>
      <c r="G38" s="141"/>
      <c r="H38" s="242">
        <v>37.5</v>
      </c>
      <c r="I38" s="87"/>
      <c r="J38" s="138"/>
      <c r="L38" s="99"/>
      <c r="M38" s="245"/>
    </row>
    <row r="39" spans="1:13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+'UK Prices'!D39</f>
        <v>Stretch Pique w/Painted Stripes (A)</v>
      </c>
      <c r="E39" s="127" t="str">
        <f>'Std Cst'!F39</f>
        <v>EUR-S17-13</v>
      </c>
      <c r="F39" s="102">
        <f>'UK Prices'!F39</f>
        <v>4</v>
      </c>
      <c r="G39" s="141"/>
      <c r="H39" s="242">
        <v>37.5</v>
      </c>
      <c r="I39" s="87"/>
      <c r="J39" s="138"/>
      <c r="L39" s="99"/>
      <c r="M39" s="245"/>
    </row>
    <row r="40" spans="1:13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+'UK Prices'!D40</f>
        <v>Stretch Lisle Colour Block Space Dye (A)</v>
      </c>
      <c r="E40" s="127" t="str">
        <f>'Std Cst'!F40</f>
        <v>EUR-S17-07</v>
      </c>
      <c r="F40" s="102">
        <f>'UK Prices'!F40</f>
        <v>4</v>
      </c>
      <c r="G40" s="141"/>
      <c r="H40" s="141">
        <v>37.5</v>
      </c>
      <c r="I40" s="87"/>
      <c r="J40" s="138"/>
      <c r="L40" s="99"/>
      <c r="M40" s="245"/>
    </row>
    <row r="41" spans="1:13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+'UK Prices'!D41</f>
        <v>Heather Lisle Stripe (A)</v>
      </c>
      <c r="E41" s="127" t="str">
        <f>'Std Cst'!F41</f>
        <v>EUR-S17-12</v>
      </c>
      <c r="F41" s="102">
        <f>'UK Prices'!F41</f>
        <v>4</v>
      </c>
      <c r="G41" s="141"/>
      <c r="H41" s="141">
        <v>37.5</v>
      </c>
      <c r="I41" s="87"/>
      <c r="J41" s="138"/>
      <c r="L41" s="99"/>
      <c r="M41" s="245"/>
    </row>
    <row r="42" spans="1:13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+'UK Prices'!D42</f>
        <v>Pique Chest Stripe w/ Self Collar (T)</v>
      </c>
      <c r="E42" s="127" t="str">
        <f>'Std Cst'!F42</f>
        <v>EUR-BE-124</v>
      </c>
      <c r="F42" s="102">
        <f>'UK Prices'!F42</f>
        <v>3</v>
      </c>
      <c r="G42" s="141">
        <v>37.5</v>
      </c>
      <c r="H42" s="242">
        <v>37.5</v>
      </c>
      <c r="I42" s="87"/>
      <c r="J42" s="138"/>
      <c r="L42" s="99"/>
      <c r="M42" s="245"/>
    </row>
    <row r="43" spans="1:13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+'UK Prices'!D43</f>
        <v>Stretch Pique All Colours Chest Stripe (T)</v>
      </c>
      <c r="E43" s="127" t="str">
        <f>'Std Cst'!F43</f>
        <v>EUR-S17-18</v>
      </c>
      <c r="F43" s="102">
        <f>'UK Prices'!F43</f>
        <v>3</v>
      </c>
      <c r="G43" s="141"/>
      <c r="H43" s="242">
        <v>37.5</v>
      </c>
      <c r="I43" s="87"/>
      <c r="J43" s="138"/>
      <c r="L43" s="99"/>
      <c r="M43" s="245"/>
    </row>
    <row r="44" spans="1:13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+'UK Prices'!D44</f>
        <v>Stretch Pique Double Space Dye Chest Stripe (A)</v>
      </c>
      <c r="E44" s="127" t="str">
        <f>'Std Cst'!F44</f>
        <v>EUR-S17-09</v>
      </c>
      <c r="F44" s="102">
        <f>'UK Prices'!F44</f>
        <v>3</v>
      </c>
      <c r="G44" s="141"/>
      <c r="H44" s="141">
        <v>37.5</v>
      </c>
      <c r="I44" s="87"/>
      <c r="J44" s="138"/>
      <c r="L44" s="99"/>
      <c r="M44" s="245"/>
    </row>
    <row r="45" spans="1:13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+'UK Prices'!D45</f>
        <v>Smooth Pique Chest Stripe (T)</v>
      </c>
      <c r="E45" s="127" t="str">
        <f>'Std Cst'!F45</f>
        <v>EUR-S17-04</v>
      </c>
      <c r="F45" s="102">
        <f>'UK Prices'!F45</f>
        <v>3</v>
      </c>
      <c r="G45" s="141"/>
      <c r="H45" s="141">
        <v>36</v>
      </c>
      <c r="I45" s="87"/>
      <c r="J45" s="138"/>
      <c r="L45" s="99"/>
      <c r="M45" s="245"/>
    </row>
    <row r="46" spans="1:13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+'UK Prices'!D46</f>
        <v>Birdseye Pique w/Circle Print Trim (A)</v>
      </c>
      <c r="E46" s="127" t="str">
        <f>'Std Cst'!F46</f>
        <v>EUR-S17-20</v>
      </c>
      <c r="F46" s="102">
        <f>'UK Prices'!F46</f>
        <v>3</v>
      </c>
      <c r="G46" s="141"/>
      <c r="H46" s="242">
        <v>36</v>
      </c>
      <c r="I46" s="87"/>
      <c r="J46" s="138"/>
      <c r="L46" s="99"/>
      <c r="M46" s="245"/>
    </row>
    <row r="47" spans="1:13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+'UK Prices'!D47</f>
        <v>Smooth Pique w/Half Band Cuff (A)</v>
      </c>
      <c r="E47" s="127" t="str">
        <f>'Std Cst'!F47</f>
        <v>EUR-S17-19</v>
      </c>
      <c r="F47" s="102">
        <f>'UK Prices'!F47</f>
        <v>3</v>
      </c>
      <c r="G47" s="141"/>
      <c r="H47" s="242">
        <v>36</v>
      </c>
      <c r="I47" s="87"/>
      <c r="J47" s="138"/>
      <c r="L47" s="99"/>
      <c r="M47" s="245"/>
    </row>
    <row r="48" spans="1:13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+'UK Prices'!D48</f>
        <v>Stretch Pique Colour Block &amp; Contrast Trim (A)</v>
      </c>
      <c r="E48" s="127" t="str">
        <f>'Std Cst'!F48</f>
        <v>EUR-S17-21</v>
      </c>
      <c r="F48" s="102">
        <f>'UK Prices'!F48</f>
        <v>3</v>
      </c>
      <c r="G48" s="141"/>
      <c r="H48" s="242">
        <v>36</v>
      </c>
      <c r="I48" s="87"/>
      <c r="J48" s="138"/>
      <c r="L48" s="99"/>
      <c r="M48" s="245"/>
    </row>
    <row r="49" spans="1:13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+'UK Prices'!D49</f>
        <v>Stretch Lisle Tie Print (A)</v>
      </c>
      <c r="E49" s="127" t="str">
        <f>'Std Cst'!F49</f>
        <v>EUR-S17-08</v>
      </c>
      <c r="F49" s="102">
        <f>'UK Prices'!F49</f>
        <v>2</v>
      </c>
      <c r="G49" s="141"/>
      <c r="H49" s="141">
        <v>34</v>
      </c>
      <c r="I49" s="87"/>
      <c r="J49" s="138"/>
      <c r="L49" s="99"/>
      <c r="M49" s="245"/>
    </row>
    <row r="50" spans="1:13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+'UK Prices'!D50</f>
        <v>Stretch Lisle Open Stripe (T)</v>
      </c>
      <c r="E50" s="127" t="str">
        <f>'Std Cst'!F50</f>
        <v>EUR-S17-10</v>
      </c>
      <c r="F50" s="102">
        <f>'UK Prices'!F50</f>
        <v>2</v>
      </c>
      <c r="G50" s="141"/>
      <c r="H50" s="141">
        <v>36</v>
      </c>
      <c r="I50" s="87"/>
      <c r="J50" s="138"/>
      <c r="L50" s="99"/>
      <c r="M50" s="245"/>
    </row>
    <row r="51" spans="1:13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+'UK Prices'!D51</f>
        <v>Stretch Pique w/FJ Chest Logo (A)</v>
      </c>
      <c r="E51" s="127" t="str">
        <f>'Std Cst'!F51</f>
        <v>EUR-BE-170</v>
      </c>
      <c r="F51" s="102">
        <f>'UK Prices'!F51</f>
        <v>2</v>
      </c>
      <c r="G51" s="141"/>
      <c r="H51" s="242">
        <v>34</v>
      </c>
      <c r="I51" s="87"/>
      <c r="J51" s="138"/>
      <c r="L51" s="99"/>
      <c r="M51" s="245"/>
    </row>
    <row r="52" spans="1:13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+'UK Prices'!D52</f>
        <v>Smooth Pique w/Collar &amp; Sleeve Stripes (A)</v>
      </c>
      <c r="E52" s="127" t="str">
        <f>'Std Cst'!F52</f>
        <v>EUR-S17-11</v>
      </c>
      <c r="F52" s="102">
        <f>'UK Prices'!F52</f>
        <v>2</v>
      </c>
      <c r="G52" s="141"/>
      <c r="H52" s="141">
        <v>34</v>
      </c>
      <c r="I52" s="87"/>
      <c r="J52" s="138"/>
      <c r="L52" s="99"/>
      <c r="M52" s="245"/>
    </row>
    <row r="53" spans="1:13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+'UK Prices'!D53</f>
        <v>Stretch Pique w/Lisle Tie Print Trim (A)</v>
      </c>
      <c r="E53" s="127" t="str">
        <f>'Std Cst'!F53</f>
        <v>EUR-S17-22</v>
      </c>
      <c r="F53" s="102">
        <f>'UK Prices'!F53</f>
        <v>2</v>
      </c>
      <c r="G53" s="141"/>
      <c r="H53" s="242">
        <v>34</v>
      </c>
      <c r="I53" s="87"/>
      <c r="J53" s="138"/>
      <c r="L53" s="99"/>
      <c r="M53" s="245"/>
    </row>
    <row r="54" spans="1:13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+'UK Prices'!D54</f>
        <v>Stretch Jacquard Geometric (T)</v>
      </c>
      <c r="E54" s="127" t="str">
        <f>'Std Cst'!F54</f>
        <v>EUR-S17-14</v>
      </c>
      <c r="F54" s="102">
        <f>'UK Prices'!F54</f>
        <v>2</v>
      </c>
      <c r="G54" s="141"/>
      <c r="H54" s="141">
        <v>34</v>
      </c>
      <c r="I54" s="87"/>
      <c r="J54" s="138"/>
      <c r="L54" s="99"/>
      <c r="M54" s="245"/>
    </row>
    <row r="55" spans="1:13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+'UK Prices'!D55</f>
        <v>Stretch Pique (T)</v>
      </c>
      <c r="E55" s="127" t="str">
        <f>'Std Cst'!F55</f>
        <v>EUR-BE-07</v>
      </c>
      <c r="F55" s="102">
        <f>'UK Prices'!F55</f>
        <v>1</v>
      </c>
      <c r="G55" s="141">
        <v>30</v>
      </c>
      <c r="H55" s="242">
        <v>30</v>
      </c>
      <c r="I55" s="252">
        <f t="shared" ref="I55:I56" si="3">(H55-G55)/G55</f>
        <v>0</v>
      </c>
      <c r="J55" s="138"/>
      <c r="L55" s="99"/>
      <c r="M55" s="198"/>
    </row>
    <row r="56" spans="1:13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+'UK Prices'!D56</f>
        <v>Stretch Pique (A)</v>
      </c>
      <c r="E56" s="127" t="str">
        <f>'Std Cst'!F56</f>
        <v>EUR-BE-08</v>
      </c>
      <c r="F56" s="102">
        <f>'UK Prices'!F56</f>
        <v>1</v>
      </c>
      <c r="G56" s="141">
        <v>30</v>
      </c>
      <c r="H56" s="242">
        <v>30</v>
      </c>
      <c r="I56" s="252">
        <f t="shared" si="3"/>
        <v>0</v>
      </c>
      <c r="J56" s="138"/>
      <c r="L56" s="99"/>
      <c r="M56" s="198"/>
    </row>
    <row r="57" spans="1:13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+'UK Prices'!D57</f>
        <v>Stretch Pique Double Space Dye Chest Stripe (A) - Prosports</v>
      </c>
      <c r="E57" s="127" t="str">
        <f>'Std Cst'!F57</f>
        <v>EM-EUR-S17-09</v>
      </c>
      <c r="F57" s="102">
        <f>'UK Prices'!F57</f>
        <v>3</v>
      </c>
      <c r="G57" s="141"/>
      <c r="H57" s="141">
        <v>37.5</v>
      </c>
      <c r="I57" s="87"/>
      <c r="J57" s="138"/>
      <c r="L57" s="99"/>
      <c r="M57" s="245"/>
    </row>
    <row r="58" spans="1:13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+'UK Prices'!D58</f>
        <v>Stretch Pique (T) - American Golf</v>
      </c>
      <c r="E58" s="127" t="str">
        <f>'Std Cst'!F58</f>
        <v>AG-BE-07</v>
      </c>
      <c r="F58" s="102">
        <f>'UK Prices'!F58</f>
        <v>1</v>
      </c>
      <c r="G58" s="141"/>
      <c r="H58" s="242"/>
      <c r="I58" s="94"/>
      <c r="J58" s="138"/>
      <c r="L58" s="99"/>
      <c r="M58" s="198"/>
    </row>
    <row r="59" spans="1:13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+'UK Prices'!D59</f>
        <v>Stretch Pique (A) - American Golf</v>
      </c>
      <c r="E59" s="127" t="str">
        <f>'Std Cst'!F59</f>
        <v>AG-BE-08</v>
      </c>
      <c r="F59" s="102">
        <f>'UK Prices'!F59</f>
        <v>1</v>
      </c>
      <c r="G59" s="141"/>
      <c r="H59" s="242"/>
      <c r="I59" s="94"/>
      <c r="J59" s="138"/>
      <c r="L59" s="99"/>
      <c r="M59" s="198"/>
    </row>
    <row r="60" spans="1:13" hidden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+'UK Prices'!D60</f>
        <v>Lisle Tonal Print w/ Self Collar (T)</v>
      </c>
      <c r="E60" s="127" t="str">
        <f>'Std Cst'!F60</f>
        <v>EUR-S16-16</v>
      </c>
      <c r="F60" s="102">
        <f>'UK Prices'!F60</f>
        <v>4</v>
      </c>
      <c r="G60" s="141"/>
      <c r="H60" s="548">
        <v>37.5</v>
      </c>
      <c r="I60" s="87"/>
      <c r="J60" s="138"/>
      <c r="L60" s="99"/>
      <c r="M60" s="245"/>
    </row>
    <row r="61" spans="1:13" hidden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+'UK Prices'!D61</f>
        <v>Lisle Stripe w/ Self Collar (A)</v>
      </c>
      <c r="E61" s="127" t="str">
        <f>'Std Cst'!F61</f>
        <v>EUR-S16-18</v>
      </c>
      <c r="F61" s="102">
        <f>'UK Prices'!F61</f>
        <v>4</v>
      </c>
      <c r="G61" s="141"/>
      <c r="H61" s="548">
        <v>37.5</v>
      </c>
      <c r="I61" s="87"/>
      <c r="J61" s="138"/>
      <c r="L61" s="99"/>
      <c r="M61" s="245"/>
    </row>
    <row r="62" spans="1:13" hidden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+'UK Prices'!D62</f>
        <v>Jacquard Check w/ Button Down Collar (A)</v>
      </c>
      <c r="E62" s="127" t="str">
        <f>'Std Cst'!F62</f>
        <v>EUR-S16-01</v>
      </c>
      <c r="F62" s="102">
        <f>'UK Prices'!F62</f>
        <v>4</v>
      </c>
      <c r="G62" s="141"/>
      <c r="H62" s="548">
        <v>37.5</v>
      </c>
      <c r="I62" s="87"/>
      <c r="J62" s="138"/>
      <c r="L62" s="99"/>
      <c r="M62" s="245"/>
    </row>
    <row r="63" spans="1:13" hidden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+'UK Prices'!D63</f>
        <v>Raglan Chest Stripe w/ Self Collar (A)</v>
      </c>
      <c r="E63" s="127" t="str">
        <f>'Std Cst'!F63</f>
        <v>EUR-S16-23</v>
      </c>
      <c r="F63" s="102">
        <f>'UK Prices'!F63</f>
        <v>4</v>
      </c>
      <c r="G63" s="141"/>
      <c r="H63" s="242">
        <v>37.5</v>
      </c>
      <c r="I63" s="87"/>
      <c r="J63" s="138"/>
      <c r="L63" s="99"/>
      <c r="M63" s="245"/>
    </row>
    <row r="64" spans="1:13" hidden="1" x14ac:dyDescent="0.3">
      <c r="A64" s="332">
        <f>'ITMA Form Data'!A64</f>
        <v>0</v>
      </c>
      <c r="B64" s="329">
        <f>'ITMA Form Data'!B64</f>
        <v>0</v>
      </c>
      <c r="C64" s="428" t="str">
        <f>'ITMA Form Data'!C64</f>
        <v>91628/9/30</v>
      </c>
      <c r="D64" s="289" t="str">
        <f>+'UK Prices'!D65</f>
        <v>Pique Chest/Back Stripes (A)</v>
      </c>
      <c r="E64" s="127" t="str">
        <f>'Std Cst'!F64</f>
        <v>EUR-S16-13</v>
      </c>
      <c r="F64" s="102">
        <f>'UK Prices'!F64</f>
        <v>4</v>
      </c>
      <c r="G64" s="141"/>
      <c r="H64" s="141">
        <v>37.5</v>
      </c>
      <c r="I64" s="87"/>
      <c r="J64" s="138"/>
      <c r="L64" s="99"/>
      <c r="M64" s="245"/>
    </row>
    <row r="65" spans="1:13" hidden="1" x14ac:dyDescent="0.3">
      <c r="A65" s="332">
        <f>'ITMA Form Data'!A65</f>
        <v>0</v>
      </c>
      <c r="B65" s="329">
        <f>'ITMA Form Data'!B65</f>
        <v>0</v>
      </c>
      <c r="C65" s="428" t="str">
        <f>'ITMA Form Data'!C65</f>
        <v>91643/4/5/6</v>
      </c>
      <c r="D65" s="289" t="str">
        <f>+'UK Prices'!D64</f>
        <v>Smooth Pique Double Chest Stripe (T)</v>
      </c>
      <c r="E65" s="127" t="str">
        <f>'Std Cst'!F65</f>
        <v>EUR-S16-22</v>
      </c>
      <c r="F65" s="102">
        <f>'UK Prices'!F65</f>
        <v>3</v>
      </c>
      <c r="G65" s="141"/>
      <c r="H65" s="242">
        <v>36</v>
      </c>
      <c r="I65" s="87"/>
      <c r="J65" s="138"/>
      <c r="L65" s="99"/>
      <c r="M65" s="245"/>
    </row>
    <row r="66" spans="1:13" hidden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+'UK Prices'!D66</f>
        <v>Lisle Engineered Stripe w/Striped Self Collar (A)</v>
      </c>
      <c r="E66" s="127" t="str">
        <f>'Std Cst'!F66</f>
        <v>EUR-S15-09</v>
      </c>
      <c r="F66" s="102">
        <f>'UK Prices'!F66</f>
        <v>3</v>
      </c>
      <c r="G66" s="141"/>
      <c r="H66" s="242">
        <v>36</v>
      </c>
      <c r="I66" s="87"/>
      <c r="J66" s="138"/>
      <c r="L66" s="99"/>
      <c r="M66" s="245"/>
    </row>
    <row r="67" spans="1:13" hidden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+'UK Prices'!D67</f>
        <v>Birdseye Colorblock Pique w/ Self Collar (A)</v>
      </c>
      <c r="E67" s="127" t="str">
        <f>'Std Cst'!F67</f>
        <v>EUR-S16-04</v>
      </c>
      <c r="F67" s="102">
        <f>'UK Prices'!F67</f>
        <v>3</v>
      </c>
      <c r="G67" s="141"/>
      <c r="H67" s="141">
        <v>37.5</v>
      </c>
      <c r="I67" s="87"/>
      <c r="J67" s="138"/>
      <c r="L67" s="99"/>
      <c r="M67" s="245"/>
    </row>
    <row r="68" spans="1:13" hidden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+'UK Prices'!D68</f>
        <v>Pique Colour Block w/ Collar, Armhole &amp; Pocket Trim (A)</v>
      </c>
      <c r="E68" s="127" t="str">
        <f>'Std Cst'!F68</f>
        <v>EUR-S16-26</v>
      </c>
      <c r="F68" s="102">
        <f>'UK Prices'!F68</f>
        <v>3</v>
      </c>
      <c r="G68" s="141"/>
      <c r="H68" s="242">
        <v>36</v>
      </c>
      <c r="I68" s="87"/>
      <c r="J68" s="138"/>
      <c r="L68" s="99"/>
      <c r="M68" s="245"/>
    </row>
    <row r="69" spans="1:13" hidden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+'UK Prices'!D69</f>
        <v>Lisle Stripe w/ Contrast Top &amp; Knit Collar (A)</v>
      </c>
      <c r="E69" s="127" t="str">
        <f>'Std Cst'!F69</f>
        <v>EUR-S16-10</v>
      </c>
      <c r="F69" s="102">
        <f>'UK Prices'!F69</f>
        <v>3</v>
      </c>
      <c r="G69" s="141"/>
      <c r="H69" s="141">
        <v>37.5</v>
      </c>
      <c r="I69" s="87"/>
      <c r="J69" s="138"/>
      <c r="L69" s="99"/>
      <c r="M69" s="245"/>
    </row>
    <row r="70" spans="1:13" hidden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+'UK Prices'!D70</f>
        <v>Smooth Pique w/ Houndstooth Woven Collar &amp; Pocket Trim (A)</v>
      </c>
      <c r="E70" s="127" t="str">
        <f>'Std Cst'!F70</f>
        <v>EUR-S16-25</v>
      </c>
      <c r="F70" s="102">
        <f>'UK Prices'!F70</f>
        <v>3</v>
      </c>
      <c r="G70" s="141"/>
      <c r="H70" s="242">
        <v>36</v>
      </c>
      <c r="I70" s="87"/>
      <c r="J70" s="138"/>
      <c r="L70" s="99"/>
      <c r="M70" s="245"/>
    </row>
    <row r="71" spans="1:13" hidden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+'UK Prices'!D71</f>
        <v>Lisle Multi-Stripe w/ Self Collar (T)</v>
      </c>
      <c r="E71" s="127" t="str">
        <f>'Std Cst'!F71</f>
        <v>EUR-S16-06</v>
      </c>
      <c r="F71" s="102">
        <f>'UK Prices'!F71</f>
        <v>3</v>
      </c>
      <c r="G71" s="141"/>
      <c r="H71" s="141">
        <v>36</v>
      </c>
      <c r="I71" s="87"/>
      <c r="J71" s="138"/>
      <c r="L71" s="99"/>
      <c r="M71" s="245"/>
    </row>
    <row r="72" spans="1:13" hidden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+'UK Prices'!D72</f>
        <v>SuperDry Textured Sleeve Stripe w/ Self Fabric Reversible Collar (T)</v>
      </c>
      <c r="E72" s="127" t="str">
        <f>'Std Cst'!F72</f>
        <v>EUR-S16-12</v>
      </c>
      <c r="F72" s="102">
        <f>'UK Prices'!F72</f>
        <v>2</v>
      </c>
      <c r="G72" s="141"/>
      <c r="H72" s="141">
        <v>34</v>
      </c>
      <c r="I72" s="87"/>
      <c r="J72" s="138"/>
      <c r="L72" s="99"/>
      <c r="M72" s="245"/>
    </row>
    <row r="73" spans="1:13" hidden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+'UK Prices'!D73</f>
        <v>Pique Pin Dot Print w/ Self Collar (A)</v>
      </c>
      <c r="E73" s="127" t="str">
        <f>'Std Cst'!F73</f>
        <v>EUR-S16-14</v>
      </c>
      <c r="F73" s="102">
        <f>'UK Prices'!F73</f>
        <v>2</v>
      </c>
      <c r="G73" s="141"/>
      <c r="H73" s="141">
        <v>34</v>
      </c>
      <c r="I73" s="87"/>
      <c r="J73" s="138"/>
      <c r="L73" s="99"/>
      <c r="M73" s="245"/>
    </row>
    <row r="74" spans="1:13" hidden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+'UK Prices'!D74</f>
        <v>Raglan Jacquard w/ Solid Sleeves (T)</v>
      </c>
      <c r="E74" s="127" t="str">
        <f>'Std Cst'!F74</f>
        <v>EUR-S16-21</v>
      </c>
      <c r="F74" s="102">
        <f>'UK Prices'!F74</f>
        <v>2</v>
      </c>
      <c r="G74" s="141"/>
      <c r="H74" s="242">
        <v>34</v>
      </c>
      <c r="I74" s="87"/>
      <c r="J74" s="138"/>
      <c r="L74" s="99"/>
      <c r="M74" s="245"/>
    </row>
    <row r="75" spans="1:13" hidden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+'UK Prices'!D75</f>
        <v>Pieced Back Pique w/ Knit Collar (A)</v>
      </c>
      <c r="E75" s="127" t="str">
        <f>'Std Cst'!F75</f>
        <v>EUR-S16-07</v>
      </c>
      <c r="F75" s="102">
        <f>'UK Prices'!F75</f>
        <v>2</v>
      </c>
      <c r="G75" s="141"/>
      <c r="H75" s="141">
        <v>34</v>
      </c>
      <c r="I75" s="87"/>
      <c r="J75" s="138"/>
      <c r="L75" s="99"/>
      <c r="M75" s="245"/>
    </row>
    <row r="76" spans="1:13" hidden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+'UK Prices'!D76</f>
        <v>Smooth Pique Solid w/ Knit Collar (T)</v>
      </c>
      <c r="E76" s="127" t="str">
        <f>'Std Cst'!F76</f>
        <v>EUR-S16-05</v>
      </c>
      <c r="F76" s="102">
        <f>'UK Prices'!F76</f>
        <v>2</v>
      </c>
      <c r="G76" s="141"/>
      <c r="H76" s="548">
        <v>34</v>
      </c>
      <c r="I76" s="87"/>
      <c r="J76" s="138"/>
      <c r="L76" s="99"/>
      <c r="M76" s="245"/>
    </row>
    <row r="77" spans="1:13" hidden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+'UK Prices'!D77</f>
        <v>Lisle Solid Brother w/ Self Collar (A)</v>
      </c>
      <c r="E77" s="127" t="str">
        <f>'Std Cst'!F77</f>
        <v>EUR-S16-24</v>
      </c>
      <c r="F77" s="102">
        <f>'UK Prices'!F77</f>
        <v>2</v>
      </c>
      <c r="G77" s="141"/>
      <c r="H77" s="242">
        <v>34</v>
      </c>
      <c r="I77" s="87"/>
      <c r="J77" s="138"/>
      <c r="L77" s="99"/>
      <c r="M77" s="245"/>
    </row>
    <row r="78" spans="1:13" hidden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+'UK Prices'!D78</f>
        <v>Stretch Lisle w/neck tape trim (A)</v>
      </c>
      <c r="E78" s="127" t="str">
        <f>'Std Cst'!F78</f>
        <v>EUR-BE-06</v>
      </c>
      <c r="F78" s="102">
        <f>'UK Prices'!F78</f>
        <v>2</v>
      </c>
      <c r="G78" s="141">
        <v>32.5</v>
      </c>
      <c r="H78" s="548">
        <v>34</v>
      </c>
      <c r="I78" s="94">
        <f t="shared" ref="I78" si="4">(H78-G78)/G78</f>
        <v>4.6153846153846156E-2</v>
      </c>
      <c r="J78" s="138"/>
      <c r="L78" s="99"/>
      <c r="M78" s="198"/>
    </row>
    <row r="79" spans="1:13" hidden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+'UK Prices'!D79</f>
        <v>Performance T-Shirt</v>
      </c>
      <c r="E79" s="127" t="str">
        <f>'Std Cst'!F79</f>
        <v>EUR-BE-131</v>
      </c>
      <c r="F79" s="127"/>
      <c r="G79" s="141">
        <v>19.5</v>
      </c>
      <c r="H79" s="141"/>
      <c r="I79" s="87"/>
      <c r="J79" s="138"/>
      <c r="L79" s="99"/>
      <c r="M79" s="245"/>
    </row>
    <row r="80" spans="1:13" hidden="1" x14ac:dyDescent="0.3">
      <c r="A80" s="332">
        <f>'ITMA Form Data'!A80</f>
        <v>0</v>
      </c>
      <c r="B80" s="428" t="str">
        <f>'ITMA Form Data'!B80</f>
        <v>91670/2</v>
      </c>
      <c r="C80" s="428">
        <f>'ITMA Form Data'!C80</f>
        <v>0</v>
      </c>
      <c r="D80" s="289" t="str">
        <f>+'UK Prices'!D80</f>
        <v>Smooth Pique Double Chest Stripe (T) - Prosports</v>
      </c>
      <c r="E80" s="127" t="str">
        <f>'Std Cst'!F80</f>
        <v>EM-EUR-S16-22</v>
      </c>
      <c r="F80" s="102">
        <f>'UK Prices'!F80</f>
        <v>3</v>
      </c>
      <c r="G80" s="141"/>
      <c r="H80" s="242">
        <v>36</v>
      </c>
      <c r="I80" s="87"/>
      <c r="J80" s="138"/>
      <c r="L80" s="99"/>
      <c r="M80" s="245"/>
    </row>
    <row r="81" spans="1:13" x14ac:dyDescent="0.3">
      <c r="A81" s="206" t="str">
        <f>'ITMA Form Data'!A81</f>
        <v>OUTER LAYER - TROUSERS</v>
      </c>
      <c r="B81" s="206"/>
      <c r="C81" s="500"/>
      <c r="D81" s="19" t="str">
        <f>+'UK Prices'!D81</f>
        <v>Trousers</v>
      </c>
      <c r="E81" s="127"/>
      <c r="F81" s="127"/>
      <c r="G81" s="141"/>
      <c r="H81" s="141"/>
      <c r="I81" s="94"/>
      <c r="J81" s="138"/>
      <c r="L81" s="99"/>
      <c r="M81" s="205"/>
    </row>
    <row r="82" spans="1:13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+'UK Prices'!D82</f>
        <v>FJ Bedford Trouser (Slim Fit)</v>
      </c>
      <c r="E82" s="127" t="str">
        <f>'Std Cst'!F82</f>
        <v>EUR-BE-132</v>
      </c>
      <c r="F82" s="127"/>
      <c r="G82" s="242">
        <v>62.5</v>
      </c>
      <c r="H82" s="242">
        <v>55</v>
      </c>
      <c r="I82" s="252">
        <f>(H82-G82)/G82</f>
        <v>-0.12</v>
      </c>
      <c r="J82" s="138"/>
    </row>
    <row r="83" spans="1:13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+'UK Prices'!D83</f>
        <v>MT Lite Cooling Performance Trouser (Slim Fit)</v>
      </c>
      <c r="E83" s="127" t="str">
        <f>'Std Cst'!F83</f>
        <v>EUR-BE-173</v>
      </c>
      <c r="F83" s="102">
        <f>'UK Prices'!F83</f>
        <v>0</v>
      </c>
      <c r="G83" s="141"/>
      <c r="H83" s="242">
        <v>55</v>
      </c>
      <c r="I83" s="87"/>
      <c r="J83" s="138"/>
      <c r="L83" s="99"/>
      <c r="M83" s="245"/>
    </row>
    <row r="84" spans="1:13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+'UK Prices'!D84</f>
        <v>FJ WRT Xtreme Trouser</v>
      </c>
      <c r="E84" s="127" t="str">
        <f>'Std Cst'!F84</f>
        <v>EUR-BE-41</v>
      </c>
      <c r="F84" s="127"/>
      <c r="G84" s="242">
        <v>62.5</v>
      </c>
      <c r="H84" s="242">
        <v>56.5</v>
      </c>
      <c r="I84" s="252">
        <f t="shared" ref="I84:I86" si="5">(H84-G84)/G84</f>
        <v>-9.6000000000000002E-2</v>
      </c>
      <c r="J84" s="138"/>
      <c r="L84" s="99"/>
      <c r="M84" s="245"/>
    </row>
    <row r="85" spans="1:13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+'UK Prices'!D85</f>
        <v>FJ Performance Trouser</v>
      </c>
      <c r="E85" s="127" t="str">
        <f>'Std Cst'!F85</f>
        <v>EUR-BE-84</v>
      </c>
      <c r="F85" s="127"/>
      <c r="G85" s="242">
        <v>44</v>
      </c>
      <c r="H85" s="141">
        <v>44</v>
      </c>
      <c r="I85" s="94">
        <f t="shared" si="5"/>
        <v>0</v>
      </c>
      <c r="J85" s="138"/>
    </row>
    <row r="86" spans="1:13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+'UK Prices'!D86</f>
        <v>FJ Trouser (Slim Fit)</v>
      </c>
      <c r="E86" s="127" t="str">
        <f>'Std Cst'!F86</f>
        <v>EUR-BE-105</v>
      </c>
      <c r="F86" s="127"/>
      <c r="G86" s="242">
        <v>44</v>
      </c>
      <c r="H86" s="242">
        <v>44</v>
      </c>
      <c r="I86" s="252">
        <f t="shared" si="5"/>
        <v>0</v>
      </c>
      <c r="J86" s="138"/>
      <c r="L86" s="99"/>
      <c r="M86" s="199"/>
    </row>
    <row r="87" spans="1:13" hidden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+'UK Prices'!D87</f>
        <v>FJ Trouser (Regular Fit)</v>
      </c>
      <c r="E87" s="127" t="str">
        <f>'Std Cst'!F87</f>
        <v>EUR-BE-02</v>
      </c>
      <c r="F87" s="127"/>
      <c r="G87" s="141">
        <v>44</v>
      </c>
      <c r="H87" s="141">
        <v>44</v>
      </c>
      <c r="I87" s="252">
        <f>(H87-G87)/G87</f>
        <v>0</v>
      </c>
      <c r="J87" s="138"/>
      <c r="L87" s="99"/>
      <c r="M87" s="199"/>
    </row>
    <row r="88" spans="1:13" hidden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+'UK Prices'!D88</f>
        <v>FJ Madras Shorts</v>
      </c>
      <c r="E88" s="127" t="str">
        <f>'Std Cst'!F88</f>
        <v>EUR-S16-20</v>
      </c>
      <c r="F88" s="127"/>
      <c r="G88" s="141"/>
      <c r="H88" s="141"/>
      <c r="I88" s="252"/>
      <c r="J88" s="138"/>
      <c r="L88" s="99"/>
      <c r="M88" s="245"/>
    </row>
    <row r="89" spans="1:13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+'UK Prices'!D89</f>
        <v>FJ Bedford Shorts</v>
      </c>
      <c r="E89" s="127" t="str">
        <f>'Std Cst'!F89</f>
        <v>EUR-S16-29</v>
      </c>
      <c r="F89" s="127"/>
      <c r="G89" s="242">
        <v>42.5</v>
      </c>
      <c r="H89" s="242">
        <v>42.5</v>
      </c>
      <c r="I89" s="252">
        <f>(H89-G89)/G89</f>
        <v>0</v>
      </c>
      <c r="J89" s="138"/>
      <c r="L89" s="99"/>
      <c r="M89" s="245"/>
    </row>
    <row r="90" spans="1:13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+'UK Prices'!D90</f>
        <v>Tonal Plaid Shorts</v>
      </c>
      <c r="E90" s="127" t="str">
        <f>'Std Cst'!F90</f>
        <v>EUR-S17-17</v>
      </c>
      <c r="F90" s="102">
        <f>'UK Prices'!F90</f>
        <v>0</v>
      </c>
      <c r="G90" s="141"/>
      <c r="H90" s="242">
        <v>42.5</v>
      </c>
      <c r="I90" s="87"/>
      <c r="J90" s="138"/>
      <c r="L90" s="99"/>
      <c r="M90" s="245"/>
    </row>
    <row r="91" spans="1:13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+'UK Prices'!D91</f>
        <v>FJ Solid Colour Shorts</v>
      </c>
      <c r="E91" s="127" t="str">
        <f>'Std Cst'!F91</f>
        <v>EUR-BE-39</v>
      </c>
      <c r="F91" s="127"/>
      <c r="G91" s="141">
        <v>37.5</v>
      </c>
      <c r="H91" s="141">
        <v>37.5</v>
      </c>
      <c r="I91" s="94">
        <f>(H91-G91)/G91</f>
        <v>0</v>
      </c>
      <c r="J91" s="138"/>
      <c r="L91" s="99"/>
      <c r="M91" s="245"/>
    </row>
    <row r="92" spans="1:13" x14ac:dyDescent="0.25">
      <c r="A92" s="206" t="str">
        <f>'ITMA Form Data'!A92</f>
        <v>WOMEN'S</v>
      </c>
      <c r="B92" s="206"/>
      <c r="C92" s="500"/>
      <c r="D92" s="29" t="str">
        <f>+'UK Prices'!D92</f>
        <v>Women's</v>
      </c>
      <c r="E92" s="127"/>
      <c r="F92" s="127"/>
      <c r="G92" s="141"/>
      <c r="H92" s="141"/>
      <c r="I92" s="94"/>
      <c r="J92" s="139"/>
    </row>
    <row r="93" spans="1:13" x14ac:dyDescent="0.25">
      <c r="A93" s="206" t="str">
        <f>'ITMA Form Data'!A93</f>
        <v>MID LAYERS</v>
      </c>
      <c r="B93" s="206"/>
      <c r="C93" s="500"/>
      <c r="D93" s="29" t="str">
        <f>+'UK Prices'!D93</f>
        <v>Mid Layers</v>
      </c>
      <c r="E93" s="127"/>
      <c r="F93" s="127"/>
      <c r="G93" s="141"/>
      <c r="H93" s="141"/>
      <c r="I93" s="94"/>
      <c r="J93" s="139"/>
    </row>
    <row r="94" spans="1:13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+'UK Prices'!D94</f>
        <v>Womens DWR Lightweight Softshell Vest</v>
      </c>
      <c r="E94" s="127" t="str">
        <f>'Std Cst'!F94</f>
        <v>EUR-BE-152</v>
      </c>
      <c r="F94" s="127"/>
      <c r="G94" s="86"/>
      <c r="H94" s="86">
        <v>67.5</v>
      </c>
      <c r="I94" s="87"/>
      <c r="J94" s="138"/>
    </row>
    <row r="95" spans="1:13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+'UK Prices'!D95</f>
        <v>Womens FJ Lambswool V-Neck (Midweight)</v>
      </c>
      <c r="E95" s="127" t="str">
        <f>'Std Cst'!F95</f>
        <v>EUR-BE-135</v>
      </c>
      <c r="F95" s="127"/>
      <c r="G95" s="253">
        <v>50</v>
      </c>
      <c r="H95" s="253">
        <v>50</v>
      </c>
      <c r="I95" s="252">
        <f>(H95-G95)/G95</f>
        <v>0</v>
      </c>
      <c r="J95" s="138"/>
    </row>
    <row r="96" spans="1:13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+'UK Prices'!D96</f>
        <v>Women's Full Zip Hoody</v>
      </c>
      <c r="E96" s="127" t="str">
        <f>'Std Cst'!F96</f>
        <v>EUR-BE-151</v>
      </c>
      <c r="F96" s="102">
        <f>'UK Prices'!F96</f>
        <v>0</v>
      </c>
      <c r="G96" s="141"/>
      <c r="H96" s="141">
        <v>62.5</v>
      </c>
      <c r="I96" s="87"/>
      <c r="J96" s="138"/>
      <c r="L96" s="99"/>
      <c r="M96" s="245"/>
    </row>
    <row r="97" spans="1:13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+'UK Prices'!D97</f>
        <v>Women's Full Zip Brushed Chill-Out</v>
      </c>
      <c r="E97" s="127" t="str">
        <f>'Std Cst'!F97</f>
        <v>EUR-BE-150</v>
      </c>
      <c r="F97" s="102">
        <f>'UK Prices'!F97</f>
        <v>0</v>
      </c>
      <c r="G97" s="141"/>
      <c r="H97" s="141">
        <v>57.5</v>
      </c>
      <c r="I97" s="87"/>
      <c r="J97" s="138"/>
      <c r="L97" s="99"/>
      <c r="M97" s="245"/>
    </row>
    <row r="98" spans="1:13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+'UK Prices'!D98</f>
        <v>Women's Full Zip Brushed Chill-Out Vest</v>
      </c>
      <c r="E98" s="127" t="str">
        <f>'Std Cst'!F98</f>
        <v>EUR-BE-169</v>
      </c>
      <c r="F98" s="102">
        <f>'UK Prices'!F98</f>
        <v>0</v>
      </c>
      <c r="G98" s="141"/>
      <c r="H98" s="242">
        <v>54</v>
      </c>
      <c r="I98" s="87"/>
      <c r="J98" s="138"/>
      <c r="L98" s="99"/>
      <c r="M98" s="245"/>
    </row>
    <row r="99" spans="1:13" hidden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+'UK Prices'!D99</f>
        <v>Womens FJ Full Zip Chill-Out (Knit mid layer)</v>
      </c>
      <c r="E99" s="127" t="str">
        <f>'Std Cst'!F99</f>
        <v>EUR-BE-50</v>
      </c>
      <c r="F99" s="127"/>
      <c r="G99" s="141">
        <v>42.5</v>
      </c>
      <c r="H99" s="141"/>
      <c r="I99" s="87"/>
      <c r="J99" s="138"/>
    </row>
    <row r="100" spans="1:13" hidden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+'UK Prices'!D100</f>
        <v>Womens FJ Full Zip Chill-Out Vest (knit mid layer)</v>
      </c>
      <c r="E100" s="127" t="str">
        <f>'Std Cst'!F100</f>
        <v>EUR-BE-109</v>
      </c>
      <c r="F100" s="127"/>
      <c r="G100" s="242">
        <v>37.5</v>
      </c>
      <c r="H100" s="141"/>
      <c r="I100" s="87"/>
      <c r="J100" s="138"/>
    </row>
    <row r="101" spans="1:13" x14ac:dyDescent="0.25">
      <c r="A101" s="206" t="str">
        <f>'ITMA Form Data'!A101</f>
        <v>SHIRTS</v>
      </c>
      <c r="B101" s="206"/>
      <c r="C101" s="500"/>
      <c r="D101" s="29" t="str">
        <f>+'UK Prices'!D101</f>
        <v>Shirts</v>
      </c>
      <c r="E101" s="127"/>
      <c r="F101" s="127"/>
      <c r="G101" s="141"/>
      <c r="H101" s="141"/>
      <c r="I101" s="94"/>
      <c r="J101" s="139"/>
    </row>
    <row r="102" spans="1:13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+'UK Prices'!D102</f>
        <v>Women's Stretch Pique Open V-neck</v>
      </c>
      <c r="E102" s="127" t="str">
        <f>'Std Cst'!F102</f>
        <v>EUR-BE-178</v>
      </c>
      <c r="F102" s="102">
        <f>'UK Prices'!F102</f>
        <v>0</v>
      </c>
      <c r="G102" s="141"/>
      <c r="H102" s="242">
        <v>32.5</v>
      </c>
      <c r="I102" s="87"/>
      <c r="J102" s="138"/>
      <c r="L102" s="99"/>
      <c r="M102" s="245"/>
    </row>
    <row r="103" spans="1:13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+'UK Prices'!D103</f>
        <v>Women's Smooth Pique Cap Sleeve</v>
      </c>
      <c r="E103" s="127" t="str">
        <f>'Std Cst'!F103</f>
        <v>EUR-BE-179</v>
      </c>
      <c r="F103" s="102">
        <f>'UK Prices'!F103</f>
        <v>0</v>
      </c>
      <c r="G103" s="141"/>
      <c r="H103" s="242">
        <v>32.5</v>
      </c>
      <c r="I103" s="87"/>
      <c r="J103" s="138"/>
      <c r="L103" s="99"/>
      <c r="M103" s="245"/>
    </row>
    <row r="104" spans="1:13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+'UK Prices'!D104</f>
        <v>Women's Stretch Pique - Solid Colour</v>
      </c>
      <c r="E104" s="127" t="str">
        <f>'Std Cst'!F104</f>
        <v>EUR-BE-176</v>
      </c>
      <c r="F104" s="102">
        <f>'UK Prices'!F104</f>
        <v>0</v>
      </c>
      <c r="G104" s="141"/>
      <c r="H104" s="242">
        <v>32.5</v>
      </c>
      <c r="I104" s="87"/>
      <c r="J104" s="138"/>
      <c r="L104" s="99"/>
      <c r="M104" s="245"/>
    </row>
    <row r="105" spans="1:13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+'UK Prices'!D105</f>
        <v>Women's Interlock Sleeveless</v>
      </c>
      <c r="E105" s="127" t="str">
        <f>'Std Cst'!F105</f>
        <v>EUR-BE-177</v>
      </c>
      <c r="F105" s="102">
        <f>'UK Prices'!F105</f>
        <v>0</v>
      </c>
      <c r="G105" s="141"/>
      <c r="H105" s="141">
        <v>32.5</v>
      </c>
      <c r="I105" s="87"/>
      <c r="J105" s="138"/>
      <c r="L105" s="99"/>
      <c r="M105" s="245"/>
    </row>
    <row r="106" spans="1:13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+'UK Prices'!D106</f>
        <v>Stretch Pique Double Space Dye Chest Stripe (A) - Prosports</v>
      </c>
      <c r="E106" s="127" t="str">
        <f>'Std Cst'!F106</f>
        <v>EM-EUR-S17-09W</v>
      </c>
      <c r="F106" s="102">
        <f>'UK Prices'!F106</f>
        <v>3</v>
      </c>
      <c r="G106" s="141"/>
      <c r="H106" s="141">
        <v>37.5</v>
      </c>
      <c r="I106" s="87"/>
      <c r="J106" s="138"/>
      <c r="L106" s="99"/>
      <c r="M106" s="245"/>
    </row>
    <row r="107" spans="1:13" hidden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+'UK Prices'!D107</f>
        <v>Womens FJ Stretch Pique w/reversible collar</v>
      </c>
      <c r="E107" s="127" t="str">
        <f>'Std Cst'!F107</f>
        <v>EUR-BE-62</v>
      </c>
      <c r="F107" s="127"/>
      <c r="G107" s="617">
        <v>30</v>
      </c>
      <c r="H107" s="86"/>
      <c r="I107" s="87"/>
      <c r="J107" s="138"/>
    </row>
    <row r="108" spans="1:13" hidden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+'UK Prices'!D108</f>
        <v>Womens FJ Stretch Pique w/reversible collar - American Golf</v>
      </c>
      <c r="E108" s="127" t="str">
        <f>'Std Cst'!F108</f>
        <v>AG-BE-62</v>
      </c>
      <c r="F108" s="127"/>
      <c r="G108" s="86"/>
      <c r="H108" s="86"/>
      <c r="I108" s="87"/>
      <c r="J108" s="138"/>
    </row>
    <row r="109" spans="1:13" hidden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+'UK Prices'!D109</f>
        <v>Womens FJ Stretch Lisle Sleeveless</v>
      </c>
      <c r="E109" s="127" t="str">
        <f>'Std Cst'!F109</f>
        <v>EUR-BE-106</v>
      </c>
      <c r="F109" s="127"/>
      <c r="G109" s="253">
        <v>27.5</v>
      </c>
      <c r="H109" s="86"/>
      <c r="I109" s="87"/>
      <c r="J109" s="138"/>
    </row>
    <row r="110" spans="1:13" hidden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+'UK Prices'!D110</f>
        <v>Womens FJ Stretch Pique w/reversible collar - ProSports</v>
      </c>
      <c r="E110" s="127" t="str">
        <f>'Std Cst'!F110</f>
        <v>EM-EUR-BE-62W</v>
      </c>
      <c r="F110" s="127"/>
      <c r="G110" s="253">
        <v>32.5</v>
      </c>
      <c r="H110" s="86"/>
      <c r="I110" s="87"/>
      <c r="J110" s="138"/>
    </row>
    <row r="111" spans="1:13" hidden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+'UK Prices'!D111</f>
        <v>Women's Smooth Pique Double Chest Stripe - Prosports</v>
      </c>
      <c r="E111" s="127" t="str">
        <f>'Std Cst'!F111</f>
        <v>EM-EUR-S16-22W</v>
      </c>
      <c r="F111" s="127"/>
      <c r="G111" s="253">
        <v>34</v>
      </c>
      <c r="H111" s="86"/>
      <c r="I111" s="87"/>
      <c r="J111" s="138"/>
    </row>
    <row r="112" spans="1:13" x14ac:dyDescent="0.25">
      <c r="A112" s="206" t="str">
        <f>'ITMA Form Data'!A112</f>
        <v>TROUSERS</v>
      </c>
      <c r="B112" s="206"/>
      <c r="C112" s="500"/>
      <c r="D112" s="29" t="str">
        <f>+'UK Prices'!D112</f>
        <v>Trousers</v>
      </c>
      <c r="E112" s="127"/>
      <c r="F112" s="127"/>
      <c r="G112" s="141"/>
      <c r="H112" s="141"/>
      <c r="I112" s="94"/>
      <c r="J112" s="139"/>
    </row>
    <row r="113" spans="1:13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+'UK Prices'!D113</f>
        <v>Women's Performance 7/8 Trouser</v>
      </c>
      <c r="E113" s="127" t="str">
        <f>'Std Cst'!F113</f>
        <v>EUR-BE-174</v>
      </c>
      <c r="F113" s="102">
        <f>'UK Prices'!F113</f>
        <v>0</v>
      </c>
      <c r="G113" s="141"/>
      <c r="H113" s="242">
        <v>49</v>
      </c>
      <c r="I113" s="87"/>
      <c r="J113" s="138"/>
      <c r="L113" s="99"/>
      <c r="M113" s="245"/>
    </row>
    <row r="114" spans="1:13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+'UK Prices'!D114</f>
        <v>Women's Performance Skort</v>
      </c>
      <c r="E114" s="127" t="str">
        <f>'Std Cst'!F114</f>
        <v>EUR-BE-147</v>
      </c>
      <c r="F114" s="102">
        <f>'UK Prices'!F114</f>
        <v>0</v>
      </c>
      <c r="G114" s="141"/>
      <c r="H114" s="141">
        <v>42.5</v>
      </c>
      <c r="I114" s="87"/>
      <c r="J114" s="138"/>
      <c r="L114" s="99"/>
      <c r="M114" s="245"/>
    </row>
    <row r="115" spans="1:13" x14ac:dyDescent="0.25">
      <c r="A115" s="206" t="str">
        <f>'ITMA Form Data'!A115</f>
        <v>JUNIORS</v>
      </c>
      <c r="B115" s="206"/>
      <c r="C115" s="500"/>
      <c r="D115" s="29" t="str">
        <f>+'UK Prices'!D115</f>
        <v>Juniors</v>
      </c>
      <c r="E115" s="127"/>
      <c r="F115" s="127"/>
      <c r="G115" s="141"/>
      <c r="H115" s="141"/>
      <c r="I115" s="94"/>
      <c r="J115" s="139"/>
    </row>
    <row r="116" spans="1:13" hidden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+'UK Prices'!D116</f>
        <v>FJ Junior FJ Chill-Out w/ Chest Piping 1/4 Zip</v>
      </c>
      <c r="E116" s="127" t="str">
        <f>'Std Cst'!F116</f>
        <v>EUR-BE-138</v>
      </c>
      <c r="F116" s="127"/>
      <c r="G116" s="141">
        <v>34.5</v>
      </c>
      <c r="H116" s="141"/>
      <c r="I116" s="87"/>
      <c r="J116" s="138"/>
    </row>
    <row r="117" spans="1:13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+'UK Prices'!D117</f>
        <v>FJ Junior FJ Solid Colour Chill-Out 1/4 zip</v>
      </c>
      <c r="E117" s="127" t="str">
        <f>'Std Cst'!F117</f>
        <v>EUR-BE-144</v>
      </c>
      <c r="F117" s="127"/>
      <c r="G117" s="242">
        <v>32</v>
      </c>
      <c r="H117" s="242">
        <v>34</v>
      </c>
      <c r="I117" s="252">
        <f>(H117-G117)/G117</f>
        <v>6.25E-2</v>
      </c>
      <c r="J117" s="138"/>
    </row>
    <row r="118" spans="1:13" hidden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+'UK Prices'!D118</f>
        <v>FJ Junior Birdseye Colorblock Pique w/ Self Collar</v>
      </c>
      <c r="E118" s="127" t="str">
        <f>'Std Cst'!F118</f>
        <v>EUR-BE-136</v>
      </c>
      <c r="F118" s="127"/>
      <c r="G118" s="253">
        <v>27.5</v>
      </c>
      <c r="H118" s="86"/>
      <c r="I118" s="87"/>
      <c r="J118" s="138"/>
    </row>
    <row r="119" spans="1:13" hidden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+'UK Prices'!D119</f>
        <v>FJ Junior Smooth Pique Double Chest Stripe</v>
      </c>
      <c r="E119" s="127" t="str">
        <f>'Std Cst'!F119</f>
        <v>EUR-BE-137</v>
      </c>
      <c r="F119" s="127"/>
      <c r="G119" s="253">
        <v>27.5</v>
      </c>
      <c r="H119" s="86"/>
      <c r="I119" s="87"/>
      <c r="J119" s="138"/>
    </row>
    <row r="120" spans="1:13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+'UK Prices'!D120</f>
        <v>Junior Textured Chill-Out</v>
      </c>
      <c r="E120" s="127" t="str">
        <f>'Std Cst'!F120</f>
        <v>EUR-BE-123</v>
      </c>
      <c r="F120" s="102">
        <f>'UK Prices'!F120</f>
        <v>0</v>
      </c>
      <c r="G120" s="141"/>
      <c r="H120" s="242">
        <v>34</v>
      </c>
      <c r="I120" s="87"/>
      <c r="J120" s="138"/>
      <c r="L120" s="99"/>
      <c r="M120" s="245"/>
    </row>
    <row r="121" spans="1:13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+'UK Prices'!D121</f>
        <v>Junior Stretch Pique w/Painted Stripes</v>
      </c>
      <c r="E121" s="127" t="str">
        <f>'Std Cst'!F121</f>
        <v>EUR-BE-182</v>
      </c>
      <c r="F121" s="102">
        <f>'UK Prices'!F121</f>
        <v>0</v>
      </c>
      <c r="G121" s="141"/>
      <c r="H121" s="242">
        <v>28.5</v>
      </c>
      <c r="I121" s="87"/>
      <c r="J121" s="138"/>
      <c r="L121" s="99"/>
      <c r="M121" s="245"/>
    </row>
    <row r="122" spans="1:13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+'UK Prices'!D122</f>
        <v>Junior Smooth Pique w/Collar &amp; Sleeve Stripes</v>
      </c>
      <c r="E122" s="127" t="str">
        <f>'Std Cst'!F122</f>
        <v>EUR-BE-181</v>
      </c>
      <c r="F122" s="102">
        <f>'UK Prices'!F122</f>
        <v>0</v>
      </c>
      <c r="G122" s="141"/>
      <c r="H122" s="242">
        <v>26.5</v>
      </c>
      <c r="I122" s="87"/>
      <c r="J122" s="138"/>
      <c r="L122" s="99"/>
      <c r="M122" s="245"/>
    </row>
    <row r="123" spans="1:13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+'UK Prices'!D123</f>
        <v>FJ Junior Stretch Pique w/neck tape trim</v>
      </c>
      <c r="E123" s="127" t="str">
        <f>'Std Cst'!F123</f>
        <v>EUR-BE-117</v>
      </c>
      <c r="F123" s="127"/>
      <c r="G123" s="86">
        <v>25</v>
      </c>
      <c r="H123" s="86">
        <v>25</v>
      </c>
      <c r="I123" s="94">
        <f t="shared" ref="I123:I124" si="6">(H123-G123)/G123</f>
        <v>0</v>
      </c>
      <c r="J123" s="138"/>
    </row>
    <row r="124" spans="1:13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+'UK Prices'!D124</f>
        <v>FJ Junior Shorts</v>
      </c>
      <c r="E124" s="127" t="str">
        <f>'Std Cst'!F124</f>
        <v>EUR-BE-108</v>
      </c>
      <c r="F124" s="127"/>
      <c r="G124" s="253">
        <v>28</v>
      </c>
      <c r="H124" s="253">
        <v>28</v>
      </c>
      <c r="I124" s="252">
        <f t="shared" si="6"/>
        <v>0</v>
      </c>
      <c r="J124" s="138"/>
    </row>
    <row r="125" spans="1:13" x14ac:dyDescent="0.3">
      <c r="A125" s="180"/>
      <c r="B125" s="180"/>
      <c r="C125" s="180"/>
      <c r="D125" s="29"/>
    </row>
    <row r="126" spans="1:13" x14ac:dyDescent="0.3">
      <c r="A126" s="19"/>
      <c r="B126" s="19"/>
      <c r="C126" s="180"/>
      <c r="D126" s="29"/>
    </row>
    <row r="127" spans="1:13" x14ac:dyDescent="0.3">
      <c r="A127" s="180"/>
      <c r="B127" s="180"/>
      <c r="C127" s="180"/>
      <c r="D127" s="422"/>
    </row>
    <row r="128" spans="1:13" x14ac:dyDescent="0.3">
      <c r="A128" s="180"/>
      <c r="B128" s="180"/>
      <c r="C128" s="180"/>
      <c r="D128" s="21"/>
    </row>
    <row r="129" spans="1:4" x14ac:dyDescent="0.3">
      <c r="A129" s="180"/>
      <c r="B129" s="180"/>
      <c r="C129" s="180"/>
      <c r="D129" s="21"/>
    </row>
    <row r="130" spans="1:4" x14ac:dyDescent="0.3">
      <c r="A130" s="180"/>
      <c r="B130" s="180"/>
      <c r="C130" s="180"/>
      <c r="D130" s="21"/>
    </row>
    <row r="131" spans="1:4" x14ac:dyDescent="0.3">
      <c r="A131" s="180"/>
      <c r="B131" s="180"/>
      <c r="C131" s="180"/>
      <c r="D131" s="21"/>
    </row>
    <row r="132" spans="1:4" x14ac:dyDescent="0.3">
      <c r="D132" s="31"/>
    </row>
    <row r="133" spans="1:4" x14ac:dyDescent="0.3">
      <c r="D133" s="31"/>
    </row>
    <row r="134" spans="1:4" x14ac:dyDescent="0.3">
      <c r="D134" s="31"/>
    </row>
    <row r="135" spans="1:4" x14ac:dyDescent="0.3">
      <c r="D135" s="31"/>
    </row>
    <row r="136" spans="1:4" x14ac:dyDescent="0.3">
      <c r="D136" s="31"/>
    </row>
    <row r="137" spans="1:4" x14ac:dyDescent="0.3">
      <c r="D137" s="31"/>
    </row>
    <row r="138" spans="1:4" x14ac:dyDescent="0.3">
      <c r="D138" s="31"/>
    </row>
    <row r="139" spans="1:4" x14ac:dyDescent="0.3">
      <c r="D139" s="31"/>
    </row>
    <row r="140" spans="1:4" x14ac:dyDescent="0.3">
      <c r="D140" s="31"/>
    </row>
    <row r="141" spans="1:4" x14ac:dyDescent="0.3">
      <c r="D141" s="31"/>
    </row>
    <row r="142" spans="1:4" x14ac:dyDescent="0.3">
      <c r="D142" s="31"/>
    </row>
    <row r="143" spans="1:4" x14ac:dyDescent="0.3">
      <c r="D143" s="31"/>
    </row>
    <row r="144" spans="1:4" x14ac:dyDescent="0.3">
      <c r="D144" s="31"/>
    </row>
    <row r="145" spans="4:4" x14ac:dyDescent="0.3">
      <c r="D145" s="31"/>
    </row>
    <row r="146" spans="4:4" x14ac:dyDescent="0.3">
      <c r="D146" s="31"/>
    </row>
    <row r="147" spans="4:4" x14ac:dyDescent="0.3">
      <c r="D147" s="31"/>
    </row>
    <row r="148" spans="4:4" x14ac:dyDescent="0.3">
      <c r="D148" s="31"/>
    </row>
    <row r="149" spans="4:4" x14ac:dyDescent="0.3">
      <c r="D149" s="31"/>
    </row>
    <row r="150" spans="4:4" x14ac:dyDescent="0.3">
      <c r="D150" s="31"/>
    </row>
    <row r="151" spans="4:4" x14ac:dyDescent="0.3">
      <c r="D151" s="31"/>
    </row>
    <row r="152" spans="4:4" x14ac:dyDescent="0.3">
      <c r="D152" s="31"/>
    </row>
    <row r="153" spans="4:4" x14ac:dyDescent="0.3">
      <c r="D153" s="31"/>
    </row>
    <row r="154" spans="4:4" x14ac:dyDescent="0.3">
      <c r="D154" s="31"/>
    </row>
    <row r="155" spans="4:4" x14ac:dyDescent="0.3">
      <c r="D155" s="31"/>
    </row>
    <row r="156" spans="4:4" x14ac:dyDescent="0.3">
      <c r="D156" s="31"/>
    </row>
    <row r="157" spans="4:4" x14ac:dyDescent="0.3">
      <c r="D157" s="31"/>
    </row>
    <row r="158" spans="4:4" x14ac:dyDescent="0.3">
      <c r="D158" s="31"/>
    </row>
    <row r="159" spans="4:4" x14ac:dyDescent="0.3">
      <c r="D159" s="31"/>
    </row>
    <row r="160" spans="4:4" x14ac:dyDescent="0.3">
      <c r="D160" s="31"/>
    </row>
    <row r="161" spans="4:4" x14ac:dyDescent="0.3">
      <c r="D161" s="31"/>
    </row>
    <row r="162" spans="4:4" x14ac:dyDescent="0.3">
      <c r="D162" s="31"/>
    </row>
    <row r="163" spans="4:4" x14ac:dyDescent="0.3">
      <c r="D163" s="31"/>
    </row>
    <row r="164" spans="4:4" x14ac:dyDescent="0.3">
      <c r="D164" s="31"/>
    </row>
    <row r="165" spans="4:4" x14ac:dyDescent="0.3">
      <c r="D165" s="31"/>
    </row>
    <row r="166" spans="4:4" x14ac:dyDescent="0.3">
      <c r="D166" s="31"/>
    </row>
    <row r="167" spans="4:4" x14ac:dyDescent="0.3">
      <c r="D167" s="31"/>
    </row>
    <row r="168" spans="4:4" x14ac:dyDescent="0.3">
      <c r="D168" s="31"/>
    </row>
    <row r="169" spans="4:4" x14ac:dyDescent="0.3">
      <c r="D169" s="31"/>
    </row>
    <row r="170" spans="4:4" x14ac:dyDescent="0.3">
      <c r="D170" s="31"/>
    </row>
    <row r="171" spans="4:4" x14ac:dyDescent="0.3">
      <c r="D171" s="31"/>
    </row>
    <row r="172" spans="4:4" x14ac:dyDescent="0.3">
      <c r="D172" s="31"/>
    </row>
    <row r="173" spans="4:4" x14ac:dyDescent="0.3">
      <c r="D173" s="31"/>
    </row>
    <row r="174" spans="4:4" x14ac:dyDescent="0.3">
      <c r="D174" s="31"/>
    </row>
    <row r="175" spans="4:4" x14ac:dyDescent="0.3">
      <c r="D175" s="31"/>
    </row>
    <row r="176" spans="4:4" x14ac:dyDescent="0.3">
      <c r="D176" s="31"/>
    </row>
    <row r="177" spans="4:4" x14ac:dyDescent="0.3">
      <c r="D177" s="31"/>
    </row>
    <row r="178" spans="4:4" x14ac:dyDescent="0.3">
      <c r="D178" s="31"/>
    </row>
    <row r="179" spans="4:4" x14ac:dyDescent="0.3">
      <c r="D179" s="31"/>
    </row>
    <row r="180" spans="4:4" x14ac:dyDescent="0.3">
      <c r="D180" s="31"/>
    </row>
    <row r="181" spans="4:4" x14ac:dyDescent="0.3">
      <c r="D181" s="31"/>
    </row>
    <row r="182" spans="4:4" x14ac:dyDescent="0.3">
      <c r="D182" s="31"/>
    </row>
    <row r="183" spans="4:4" x14ac:dyDescent="0.3">
      <c r="D183" s="31"/>
    </row>
    <row r="184" spans="4:4" x14ac:dyDescent="0.3">
      <c r="D184" s="31"/>
    </row>
    <row r="185" spans="4:4" x14ac:dyDescent="0.3">
      <c r="D185" s="31"/>
    </row>
    <row r="186" spans="4:4" x14ac:dyDescent="0.3">
      <c r="D186" s="31"/>
    </row>
    <row r="187" spans="4:4" x14ac:dyDescent="0.3">
      <c r="D187" s="31"/>
    </row>
    <row r="188" spans="4:4" x14ac:dyDescent="0.3">
      <c r="D188" s="31"/>
    </row>
    <row r="189" spans="4:4" x14ac:dyDescent="0.3">
      <c r="D189" s="31"/>
    </row>
    <row r="190" spans="4:4" x14ac:dyDescent="0.3">
      <c r="D190" s="31"/>
    </row>
    <row r="191" spans="4:4" x14ac:dyDescent="0.3">
      <c r="D191" s="31"/>
    </row>
    <row r="192" spans="4:4" x14ac:dyDescent="0.3">
      <c r="D192" s="31"/>
    </row>
    <row r="193" spans="4:4" x14ac:dyDescent="0.3">
      <c r="D193" s="31"/>
    </row>
    <row r="194" spans="4:4" x14ac:dyDescent="0.3">
      <c r="D194" s="31"/>
    </row>
    <row r="195" spans="4:4" x14ac:dyDescent="0.3">
      <c r="D195" s="31"/>
    </row>
    <row r="196" spans="4:4" x14ac:dyDescent="0.3">
      <c r="D196" s="31"/>
    </row>
    <row r="197" spans="4:4" x14ac:dyDescent="0.3">
      <c r="D197" s="31"/>
    </row>
    <row r="198" spans="4:4" x14ac:dyDescent="0.3">
      <c r="D198" s="31"/>
    </row>
    <row r="199" spans="4:4" x14ac:dyDescent="0.3">
      <c r="D199" s="31"/>
    </row>
    <row r="200" spans="4:4" x14ac:dyDescent="0.3">
      <c r="D200" s="31"/>
    </row>
    <row r="201" spans="4:4" x14ac:dyDescent="0.3">
      <c r="D201" s="31"/>
    </row>
    <row r="202" spans="4:4" x14ac:dyDescent="0.3">
      <c r="D202" s="31"/>
    </row>
    <row r="203" spans="4:4" x14ac:dyDescent="0.3">
      <c r="D203" s="31"/>
    </row>
    <row r="204" spans="4:4" x14ac:dyDescent="0.3">
      <c r="D204" s="31"/>
    </row>
    <row r="205" spans="4:4" x14ac:dyDescent="0.3">
      <c r="D205" s="31"/>
    </row>
    <row r="206" spans="4:4" x14ac:dyDescent="0.3">
      <c r="D206" s="31"/>
    </row>
    <row r="207" spans="4:4" x14ac:dyDescent="0.3">
      <c r="D207" s="31"/>
    </row>
    <row r="208" spans="4:4" x14ac:dyDescent="0.3">
      <c r="D208" s="31"/>
    </row>
    <row r="209" spans="4:4" x14ac:dyDescent="0.3">
      <c r="D209" s="31"/>
    </row>
    <row r="210" spans="4:4" x14ac:dyDescent="0.3">
      <c r="D210" s="31"/>
    </row>
    <row r="211" spans="4:4" x14ac:dyDescent="0.3">
      <c r="D211" s="31"/>
    </row>
    <row r="212" spans="4:4" x14ac:dyDescent="0.3">
      <c r="D212" s="31"/>
    </row>
    <row r="213" spans="4:4" x14ac:dyDescent="0.3">
      <c r="D213" s="31"/>
    </row>
    <row r="214" spans="4:4" x14ac:dyDescent="0.3">
      <c r="D214" s="31"/>
    </row>
    <row r="215" spans="4:4" x14ac:dyDescent="0.3">
      <c r="D215" s="31"/>
    </row>
    <row r="216" spans="4:4" x14ac:dyDescent="0.3">
      <c r="D216" s="31"/>
    </row>
    <row r="217" spans="4:4" x14ac:dyDescent="0.3">
      <c r="D217" s="31"/>
    </row>
    <row r="218" spans="4:4" x14ac:dyDescent="0.3">
      <c r="D218" s="31"/>
    </row>
    <row r="219" spans="4:4" x14ac:dyDescent="0.3">
      <c r="D219" s="31"/>
    </row>
    <row r="220" spans="4:4" x14ac:dyDescent="0.3">
      <c r="D220" s="31"/>
    </row>
    <row r="221" spans="4:4" x14ac:dyDescent="0.3">
      <c r="D221" s="31"/>
    </row>
    <row r="222" spans="4:4" x14ac:dyDescent="0.3">
      <c r="D222" s="31"/>
    </row>
    <row r="223" spans="4:4" x14ac:dyDescent="0.3">
      <c r="D223" s="31"/>
    </row>
    <row r="224" spans="4:4" x14ac:dyDescent="0.3">
      <c r="D224" s="31"/>
    </row>
    <row r="225" spans="4:4" x14ac:dyDescent="0.3">
      <c r="D225" s="31"/>
    </row>
    <row r="226" spans="4:4" x14ac:dyDescent="0.3">
      <c r="D226" s="31"/>
    </row>
    <row r="227" spans="4:4" x14ac:dyDescent="0.3">
      <c r="D227" s="31"/>
    </row>
    <row r="228" spans="4:4" x14ac:dyDescent="0.3">
      <c r="D228" s="31"/>
    </row>
    <row r="229" spans="4:4" x14ac:dyDescent="0.3">
      <c r="D229" s="31"/>
    </row>
    <row r="230" spans="4:4" x14ac:dyDescent="0.3">
      <c r="D230" s="31"/>
    </row>
    <row r="231" spans="4:4" x14ac:dyDescent="0.3">
      <c r="D231" s="31"/>
    </row>
    <row r="232" spans="4:4" x14ac:dyDescent="0.3">
      <c r="D232" s="31"/>
    </row>
    <row r="233" spans="4:4" x14ac:dyDescent="0.3">
      <c r="D233" s="31"/>
    </row>
    <row r="234" spans="4:4" x14ac:dyDescent="0.3">
      <c r="D234" s="31"/>
    </row>
    <row r="235" spans="4:4" x14ac:dyDescent="0.3">
      <c r="D235" s="31"/>
    </row>
    <row r="236" spans="4:4" x14ac:dyDescent="0.3">
      <c r="D236" s="31"/>
    </row>
    <row r="237" spans="4:4" x14ac:dyDescent="0.3">
      <c r="D237" s="31"/>
    </row>
    <row r="238" spans="4:4" x14ac:dyDescent="0.3">
      <c r="D238" s="31"/>
    </row>
    <row r="239" spans="4:4" x14ac:dyDescent="0.3">
      <c r="D239" s="31"/>
    </row>
    <row r="240" spans="4:4" x14ac:dyDescent="0.3">
      <c r="D240" s="31"/>
    </row>
    <row r="241" spans="4:4" x14ac:dyDescent="0.3">
      <c r="D241" s="31"/>
    </row>
    <row r="242" spans="4:4" x14ac:dyDescent="0.3">
      <c r="D242" s="31"/>
    </row>
    <row r="243" spans="4:4" x14ac:dyDescent="0.3">
      <c r="D243" s="31"/>
    </row>
    <row r="244" spans="4:4" x14ac:dyDescent="0.3">
      <c r="D244" s="31"/>
    </row>
    <row r="245" spans="4:4" x14ac:dyDescent="0.3">
      <c r="D245" s="31"/>
    </row>
    <row r="246" spans="4:4" x14ac:dyDescent="0.3">
      <c r="D246" s="31"/>
    </row>
    <row r="247" spans="4:4" x14ac:dyDescent="0.3">
      <c r="D247" s="31"/>
    </row>
    <row r="248" spans="4:4" x14ac:dyDescent="0.3">
      <c r="D248" s="31"/>
    </row>
    <row r="249" spans="4:4" x14ac:dyDescent="0.3">
      <c r="D249" s="31"/>
    </row>
    <row r="250" spans="4:4" x14ac:dyDescent="0.3">
      <c r="D250" s="31"/>
    </row>
    <row r="251" spans="4:4" x14ac:dyDescent="0.3">
      <c r="D251" s="31"/>
    </row>
    <row r="252" spans="4:4" x14ac:dyDescent="0.3">
      <c r="D252" s="31"/>
    </row>
    <row r="253" spans="4:4" x14ac:dyDescent="0.3">
      <c r="D253" s="31"/>
    </row>
    <row r="254" spans="4:4" x14ac:dyDescent="0.3">
      <c r="D254" s="31"/>
    </row>
    <row r="255" spans="4:4" x14ac:dyDescent="0.3">
      <c r="D255" s="31"/>
    </row>
    <row r="256" spans="4:4" x14ac:dyDescent="0.3">
      <c r="D256" s="31"/>
    </row>
    <row r="257" spans="4:4" x14ac:dyDescent="0.3">
      <c r="D257" s="31"/>
    </row>
    <row r="258" spans="4:4" x14ac:dyDescent="0.3">
      <c r="D258" s="31"/>
    </row>
    <row r="259" spans="4:4" x14ac:dyDescent="0.3">
      <c r="D259" s="31"/>
    </row>
    <row r="260" spans="4:4" x14ac:dyDescent="0.3">
      <c r="D260" s="31"/>
    </row>
    <row r="261" spans="4:4" x14ac:dyDescent="0.3">
      <c r="D261" s="31"/>
    </row>
    <row r="262" spans="4:4" x14ac:dyDescent="0.3">
      <c r="D262" s="31"/>
    </row>
    <row r="263" spans="4:4" x14ac:dyDescent="0.3">
      <c r="D263" s="31"/>
    </row>
    <row r="264" spans="4:4" x14ac:dyDescent="0.3">
      <c r="D264" s="31"/>
    </row>
    <row r="265" spans="4:4" x14ac:dyDescent="0.3">
      <c r="D265" s="31"/>
    </row>
    <row r="266" spans="4:4" x14ac:dyDescent="0.3">
      <c r="D266" s="31"/>
    </row>
    <row r="267" spans="4:4" x14ac:dyDescent="0.3">
      <c r="D267" s="31"/>
    </row>
    <row r="268" spans="4:4" x14ac:dyDescent="0.3">
      <c r="D268" s="31"/>
    </row>
    <row r="269" spans="4:4" x14ac:dyDescent="0.3">
      <c r="D269" s="31"/>
    </row>
    <row r="270" spans="4:4" x14ac:dyDescent="0.3">
      <c r="D270" s="31"/>
    </row>
    <row r="271" spans="4:4" x14ac:dyDescent="0.3">
      <c r="D271" s="31"/>
    </row>
    <row r="272" spans="4:4" x14ac:dyDescent="0.3">
      <c r="D272" s="31"/>
    </row>
    <row r="273" spans="4:4" x14ac:dyDescent="0.3">
      <c r="D273" s="31"/>
    </row>
    <row r="274" spans="4:4" x14ac:dyDescent="0.3">
      <c r="D274" s="31"/>
    </row>
    <row r="275" spans="4:4" x14ac:dyDescent="0.3">
      <c r="D275" s="31"/>
    </row>
    <row r="276" spans="4:4" x14ac:dyDescent="0.3">
      <c r="D276" s="31"/>
    </row>
    <row r="277" spans="4:4" x14ac:dyDescent="0.3">
      <c r="D277" s="31"/>
    </row>
    <row r="278" spans="4:4" x14ac:dyDescent="0.3">
      <c r="D278" s="31"/>
    </row>
    <row r="279" spans="4:4" x14ac:dyDescent="0.3">
      <c r="D279" s="31"/>
    </row>
    <row r="280" spans="4:4" x14ac:dyDescent="0.3">
      <c r="D280" s="31"/>
    </row>
    <row r="281" spans="4:4" x14ac:dyDescent="0.3">
      <c r="D281" s="31"/>
    </row>
    <row r="282" spans="4:4" x14ac:dyDescent="0.3">
      <c r="D282" s="31"/>
    </row>
    <row r="283" spans="4:4" x14ac:dyDescent="0.3">
      <c r="D283" s="31"/>
    </row>
    <row r="284" spans="4:4" x14ac:dyDescent="0.3">
      <c r="D284" s="31"/>
    </row>
    <row r="285" spans="4:4" x14ac:dyDescent="0.3">
      <c r="D285" s="31"/>
    </row>
    <row r="286" spans="4:4" x14ac:dyDescent="0.3">
      <c r="D286" s="31"/>
    </row>
    <row r="287" spans="4:4" x14ac:dyDescent="0.3">
      <c r="D287" s="31"/>
    </row>
    <row r="288" spans="4:4" x14ac:dyDescent="0.3">
      <c r="D288" s="31"/>
    </row>
    <row r="289" spans="4:4" x14ac:dyDescent="0.3">
      <c r="D289" s="31"/>
    </row>
    <row r="290" spans="4:4" x14ac:dyDescent="0.3">
      <c r="D290" s="31"/>
    </row>
    <row r="291" spans="4:4" x14ac:dyDescent="0.3">
      <c r="D291" s="31"/>
    </row>
    <row r="292" spans="4:4" x14ac:dyDescent="0.3">
      <c r="D292" s="31"/>
    </row>
    <row r="293" spans="4:4" x14ac:dyDescent="0.3">
      <c r="D293" s="31"/>
    </row>
    <row r="294" spans="4:4" x14ac:dyDescent="0.3">
      <c r="D294" s="31"/>
    </row>
    <row r="295" spans="4:4" x14ac:dyDescent="0.3">
      <c r="D295" s="31"/>
    </row>
    <row r="296" spans="4:4" x14ac:dyDescent="0.3">
      <c r="D296" s="31"/>
    </row>
    <row r="297" spans="4:4" x14ac:dyDescent="0.3">
      <c r="D297" s="31"/>
    </row>
    <row r="298" spans="4:4" x14ac:dyDescent="0.3">
      <c r="D298" s="31"/>
    </row>
    <row r="299" spans="4:4" x14ac:dyDescent="0.3">
      <c r="D299" s="31"/>
    </row>
    <row r="300" spans="4:4" x14ac:dyDescent="0.3">
      <c r="D300" s="31"/>
    </row>
    <row r="301" spans="4:4" x14ac:dyDescent="0.3">
      <c r="D301" s="31"/>
    </row>
    <row r="302" spans="4:4" x14ac:dyDescent="0.3">
      <c r="D302" s="31"/>
    </row>
    <row r="303" spans="4:4" x14ac:dyDescent="0.3">
      <c r="D303" s="31"/>
    </row>
    <row r="304" spans="4:4" x14ac:dyDescent="0.3">
      <c r="D304" s="31"/>
    </row>
    <row r="305" spans="4:4" x14ac:dyDescent="0.3">
      <c r="D305" s="31"/>
    </row>
    <row r="306" spans="4:4" x14ac:dyDescent="0.3">
      <c r="D306" s="31"/>
    </row>
    <row r="307" spans="4:4" x14ac:dyDescent="0.3">
      <c r="D307" s="31"/>
    </row>
    <row r="308" spans="4:4" x14ac:dyDescent="0.3">
      <c r="D308" s="31"/>
    </row>
    <row r="309" spans="4:4" x14ac:dyDescent="0.3">
      <c r="D309" s="31"/>
    </row>
    <row r="310" spans="4:4" x14ac:dyDescent="0.3">
      <c r="D310" s="31"/>
    </row>
    <row r="311" spans="4:4" x14ac:dyDescent="0.3">
      <c r="D311" s="31"/>
    </row>
    <row r="312" spans="4:4" x14ac:dyDescent="0.3">
      <c r="D312" s="31"/>
    </row>
    <row r="313" spans="4:4" x14ac:dyDescent="0.3">
      <c r="D313" s="31"/>
    </row>
    <row r="314" spans="4:4" x14ac:dyDescent="0.3">
      <c r="D314" s="31"/>
    </row>
    <row r="315" spans="4:4" x14ac:dyDescent="0.3">
      <c r="D315" s="31"/>
    </row>
    <row r="316" spans="4:4" x14ac:dyDescent="0.3">
      <c r="D316" s="31"/>
    </row>
    <row r="317" spans="4:4" x14ac:dyDescent="0.3">
      <c r="D317" s="31"/>
    </row>
    <row r="318" spans="4:4" x14ac:dyDescent="0.3">
      <c r="D318" s="31"/>
    </row>
    <row r="319" spans="4:4" x14ac:dyDescent="0.3">
      <c r="D319" s="31"/>
    </row>
    <row r="320" spans="4:4" x14ac:dyDescent="0.3">
      <c r="D320" s="31"/>
    </row>
    <row r="321" spans="4:4" x14ac:dyDescent="0.3">
      <c r="D321" s="31"/>
    </row>
    <row r="322" spans="4:4" x14ac:dyDescent="0.3">
      <c r="D322" s="31"/>
    </row>
    <row r="323" spans="4:4" x14ac:dyDescent="0.3">
      <c r="D323" s="31"/>
    </row>
    <row r="324" spans="4:4" x14ac:dyDescent="0.3">
      <c r="D324" s="31"/>
    </row>
    <row r="325" spans="4:4" x14ac:dyDescent="0.3">
      <c r="D325" s="31"/>
    </row>
    <row r="326" spans="4:4" x14ac:dyDescent="0.3">
      <c r="D326" s="31"/>
    </row>
    <row r="327" spans="4:4" x14ac:dyDescent="0.3">
      <c r="D327" s="31"/>
    </row>
    <row r="328" spans="4:4" x14ac:dyDescent="0.3">
      <c r="D328" s="31"/>
    </row>
    <row r="329" spans="4:4" x14ac:dyDescent="0.3">
      <c r="D329" s="31"/>
    </row>
    <row r="330" spans="4:4" x14ac:dyDescent="0.3">
      <c r="D330" s="31"/>
    </row>
    <row r="331" spans="4:4" x14ac:dyDescent="0.3">
      <c r="D331" s="31"/>
    </row>
    <row r="332" spans="4:4" x14ac:dyDescent="0.3">
      <c r="D332" s="31"/>
    </row>
    <row r="333" spans="4:4" x14ac:dyDescent="0.3">
      <c r="D333" s="31"/>
    </row>
    <row r="334" spans="4:4" x14ac:dyDescent="0.3">
      <c r="D334" s="31"/>
    </row>
    <row r="335" spans="4:4" x14ac:dyDescent="0.3">
      <c r="D335" s="31"/>
    </row>
    <row r="336" spans="4:4" x14ac:dyDescent="0.3">
      <c r="D336" s="31"/>
    </row>
    <row r="337" spans="4:4" x14ac:dyDescent="0.3">
      <c r="D337" s="31"/>
    </row>
    <row r="338" spans="4:4" x14ac:dyDescent="0.3">
      <c r="D338" s="31"/>
    </row>
    <row r="339" spans="4:4" x14ac:dyDescent="0.3">
      <c r="D339" s="31"/>
    </row>
    <row r="340" spans="4:4" x14ac:dyDescent="0.3">
      <c r="D340" s="31"/>
    </row>
    <row r="341" spans="4:4" x14ac:dyDescent="0.3">
      <c r="D341" s="31"/>
    </row>
    <row r="342" spans="4:4" x14ac:dyDescent="0.3">
      <c r="D342" s="31"/>
    </row>
    <row r="343" spans="4:4" x14ac:dyDescent="0.3">
      <c r="D343" s="31"/>
    </row>
    <row r="344" spans="4:4" x14ac:dyDescent="0.3">
      <c r="D344" s="31"/>
    </row>
    <row r="345" spans="4:4" x14ac:dyDescent="0.3">
      <c r="D345" s="31"/>
    </row>
    <row r="346" spans="4:4" x14ac:dyDescent="0.3">
      <c r="D346" s="31"/>
    </row>
    <row r="347" spans="4:4" x14ac:dyDescent="0.3">
      <c r="D347" s="31"/>
    </row>
    <row r="348" spans="4:4" x14ac:dyDescent="0.3">
      <c r="D348" s="31"/>
    </row>
    <row r="349" spans="4:4" x14ac:dyDescent="0.3">
      <c r="D349" s="31"/>
    </row>
    <row r="350" spans="4:4" x14ac:dyDescent="0.3">
      <c r="D350" s="31"/>
    </row>
    <row r="351" spans="4:4" x14ac:dyDescent="0.3">
      <c r="D351" s="31"/>
    </row>
    <row r="352" spans="4:4" x14ac:dyDescent="0.3">
      <c r="D352" s="31"/>
    </row>
    <row r="353" spans="4:4" x14ac:dyDescent="0.3">
      <c r="D353" s="31"/>
    </row>
    <row r="354" spans="4:4" x14ac:dyDescent="0.3">
      <c r="D354" s="31"/>
    </row>
    <row r="355" spans="4:4" x14ac:dyDescent="0.3">
      <c r="D355" s="31"/>
    </row>
    <row r="356" spans="4:4" x14ac:dyDescent="0.3">
      <c r="D356" s="31"/>
    </row>
    <row r="357" spans="4:4" x14ac:dyDescent="0.3">
      <c r="D357" s="31"/>
    </row>
    <row r="358" spans="4:4" x14ac:dyDescent="0.3">
      <c r="D358" s="31"/>
    </row>
    <row r="359" spans="4:4" x14ac:dyDescent="0.3">
      <c r="D359" s="31"/>
    </row>
    <row r="360" spans="4:4" x14ac:dyDescent="0.3">
      <c r="D360" s="31"/>
    </row>
    <row r="361" spans="4:4" x14ac:dyDescent="0.3">
      <c r="D361" s="31"/>
    </row>
    <row r="362" spans="4:4" x14ac:dyDescent="0.3">
      <c r="D362" s="31"/>
    </row>
    <row r="363" spans="4:4" x14ac:dyDescent="0.3">
      <c r="D363" s="31"/>
    </row>
    <row r="364" spans="4:4" x14ac:dyDescent="0.3">
      <c r="D364" s="31"/>
    </row>
    <row r="365" spans="4:4" x14ac:dyDescent="0.3">
      <c r="D365" s="31"/>
    </row>
    <row r="366" spans="4:4" x14ac:dyDescent="0.3">
      <c r="D366" s="31"/>
    </row>
    <row r="367" spans="4:4" x14ac:dyDescent="0.3">
      <c r="D367" s="31"/>
    </row>
    <row r="368" spans="4:4" x14ac:dyDescent="0.3">
      <c r="D368" s="31"/>
    </row>
    <row r="369" spans="4:4" x14ac:dyDescent="0.3">
      <c r="D369" s="31"/>
    </row>
    <row r="370" spans="4:4" x14ac:dyDescent="0.3">
      <c r="D370" s="31"/>
    </row>
    <row r="371" spans="4:4" x14ac:dyDescent="0.3">
      <c r="D371" s="31"/>
    </row>
    <row r="372" spans="4:4" x14ac:dyDescent="0.3">
      <c r="D372" s="31"/>
    </row>
    <row r="373" spans="4:4" x14ac:dyDescent="0.3">
      <c r="D373" s="31"/>
    </row>
    <row r="374" spans="4:4" x14ac:dyDescent="0.3">
      <c r="D374" s="31"/>
    </row>
    <row r="375" spans="4:4" x14ac:dyDescent="0.3">
      <c r="D375" s="31"/>
    </row>
    <row r="376" spans="4:4" x14ac:dyDescent="0.3">
      <c r="D376" s="31"/>
    </row>
    <row r="377" spans="4:4" x14ac:dyDescent="0.3">
      <c r="D377" s="31"/>
    </row>
    <row r="378" spans="4:4" x14ac:dyDescent="0.3">
      <c r="D378" s="31"/>
    </row>
    <row r="379" spans="4:4" x14ac:dyDescent="0.3">
      <c r="D379" s="31"/>
    </row>
    <row r="380" spans="4:4" x14ac:dyDescent="0.3">
      <c r="D380" s="31"/>
    </row>
    <row r="381" spans="4:4" x14ac:dyDescent="0.3">
      <c r="D381" s="31"/>
    </row>
    <row r="382" spans="4:4" x14ac:dyDescent="0.3">
      <c r="D382" s="31"/>
    </row>
    <row r="383" spans="4:4" x14ac:dyDescent="0.3">
      <c r="D383" s="31"/>
    </row>
    <row r="384" spans="4:4" x14ac:dyDescent="0.3">
      <c r="D384" s="31"/>
    </row>
    <row r="385" spans="4:4" x14ac:dyDescent="0.3">
      <c r="D385" s="31"/>
    </row>
    <row r="386" spans="4:4" x14ac:dyDescent="0.3">
      <c r="D386" s="31"/>
    </row>
    <row r="387" spans="4:4" x14ac:dyDescent="0.3">
      <c r="D387" s="31"/>
    </row>
    <row r="388" spans="4:4" x14ac:dyDescent="0.3">
      <c r="D388" s="31"/>
    </row>
    <row r="389" spans="4:4" x14ac:dyDescent="0.3">
      <c r="D389" s="31"/>
    </row>
    <row r="390" spans="4:4" x14ac:dyDescent="0.3">
      <c r="D390" s="31"/>
    </row>
    <row r="391" spans="4:4" x14ac:dyDescent="0.3">
      <c r="D391" s="31"/>
    </row>
    <row r="392" spans="4:4" x14ac:dyDescent="0.3">
      <c r="D392" s="31"/>
    </row>
    <row r="393" spans="4:4" x14ac:dyDescent="0.3">
      <c r="D393" s="31"/>
    </row>
    <row r="394" spans="4:4" x14ac:dyDescent="0.3">
      <c r="D394" s="31"/>
    </row>
    <row r="395" spans="4:4" x14ac:dyDescent="0.3">
      <c r="D395" s="31"/>
    </row>
    <row r="396" spans="4:4" x14ac:dyDescent="0.3">
      <c r="D396" s="31"/>
    </row>
    <row r="397" spans="4:4" x14ac:dyDescent="0.3">
      <c r="D397" s="31"/>
    </row>
    <row r="398" spans="4:4" x14ac:dyDescent="0.3">
      <c r="D398" s="31"/>
    </row>
    <row r="399" spans="4:4" x14ac:dyDescent="0.3">
      <c r="D399" s="31"/>
    </row>
    <row r="400" spans="4:4" x14ac:dyDescent="0.3">
      <c r="D400" s="31"/>
    </row>
    <row r="401" spans="4:4" x14ac:dyDescent="0.3">
      <c r="D401" s="31"/>
    </row>
    <row r="402" spans="4:4" x14ac:dyDescent="0.3">
      <c r="D402" s="31"/>
    </row>
    <row r="403" spans="4:4" x14ac:dyDescent="0.3">
      <c r="D403" s="31"/>
    </row>
    <row r="404" spans="4:4" x14ac:dyDescent="0.3">
      <c r="D404" s="31"/>
    </row>
    <row r="405" spans="4:4" x14ac:dyDescent="0.3">
      <c r="D405" s="31"/>
    </row>
    <row r="406" spans="4:4" x14ac:dyDescent="0.3">
      <c r="D406" s="31"/>
    </row>
    <row r="407" spans="4:4" x14ac:dyDescent="0.3">
      <c r="D407" s="31"/>
    </row>
    <row r="408" spans="4:4" x14ac:dyDescent="0.3">
      <c r="D408" s="31"/>
    </row>
    <row r="409" spans="4:4" x14ac:dyDescent="0.3">
      <c r="D409" s="31"/>
    </row>
    <row r="410" spans="4:4" x14ac:dyDescent="0.3">
      <c r="D410" s="31"/>
    </row>
    <row r="411" spans="4:4" x14ac:dyDescent="0.3">
      <c r="D411" s="31"/>
    </row>
    <row r="412" spans="4:4" x14ac:dyDescent="0.3">
      <c r="D412" s="31"/>
    </row>
    <row r="413" spans="4:4" x14ac:dyDescent="0.3">
      <c r="D413" s="31"/>
    </row>
    <row r="414" spans="4:4" x14ac:dyDescent="0.3">
      <c r="D414" s="31"/>
    </row>
    <row r="415" spans="4:4" x14ac:dyDescent="0.3">
      <c r="D415" s="31"/>
    </row>
    <row r="416" spans="4:4" x14ac:dyDescent="0.3">
      <c r="D416" s="31"/>
    </row>
    <row r="417" spans="4:4" x14ac:dyDescent="0.3">
      <c r="D417" s="31"/>
    </row>
    <row r="418" spans="4:4" x14ac:dyDescent="0.3">
      <c r="D418" s="31"/>
    </row>
    <row r="419" spans="4:4" x14ac:dyDescent="0.3">
      <c r="D419" s="31"/>
    </row>
    <row r="420" spans="4:4" x14ac:dyDescent="0.3">
      <c r="D420" s="31"/>
    </row>
    <row r="421" spans="4:4" x14ac:dyDescent="0.3">
      <c r="D421" s="31"/>
    </row>
    <row r="422" spans="4:4" x14ac:dyDescent="0.3">
      <c r="D422" s="31"/>
    </row>
    <row r="423" spans="4:4" x14ac:dyDescent="0.3">
      <c r="D423" s="31"/>
    </row>
    <row r="424" spans="4:4" x14ac:dyDescent="0.3">
      <c r="D424" s="31"/>
    </row>
    <row r="425" spans="4:4" x14ac:dyDescent="0.3">
      <c r="D425" s="31"/>
    </row>
    <row r="426" spans="4:4" x14ac:dyDescent="0.3">
      <c r="D426" s="31"/>
    </row>
    <row r="427" spans="4:4" x14ac:dyDescent="0.3">
      <c r="D427" s="31"/>
    </row>
    <row r="428" spans="4:4" x14ac:dyDescent="0.3">
      <c r="D428" s="31"/>
    </row>
    <row r="429" spans="4:4" x14ac:dyDescent="0.3">
      <c r="D429" s="31"/>
    </row>
    <row r="430" spans="4:4" x14ac:dyDescent="0.3">
      <c r="D430" s="31"/>
    </row>
    <row r="431" spans="4:4" x14ac:dyDescent="0.3">
      <c r="D431" s="31"/>
    </row>
    <row r="432" spans="4:4" x14ac:dyDescent="0.3">
      <c r="D432" s="31"/>
    </row>
    <row r="433" spans="4:4" x14ac:dyDescent="0.3">
      <c r="D433" s="31"/>
    </row>
    <row r="434" spans="4:4" x14ac:dyDescent="0.3">
      <c r="D434" s="31"/>
    </row>
    <row r="435" spans="4:4" x14ac:dyDescent="0.3">
      <c r="D435" s="31"/>
    </row>
    <row r="436" spans="4:4" x14ac:dyDescent="0.3">
      <c r="D436" s="31"/>
    </row>
    <row r="437" spans="4:4" x14ac:dyDescent="0.3">
      <c r="D437" s="31"/>
    </row>
    <row r="438" spans="4:4" x14ac:dyDescent="0.3">
      <c r="D438" s="31"/>
    </row>
    <row r="439" spans="4:4" x14ac:dyDescent="0.3">
      <c r="D439" s="31"/>
    </row>
    <row r="440" spans="4:4" x14ac:dyDescent="0.3">
      <c r="D440" s="31"/>
    </row>
    <row r="441" spans="4:4" x14ac:dyDescent="0.3">
      <c r="D441" s="31"/>
    </row>
    <row r="442" spans="4:4" x14ac:dyDescent="0.3">
      <c r="D442" s="31"/>
    </row>
    <row r="443" spans="4:4" x14ac:dyDescent="0.3">
      <c r="D443" s="31"/>
    </row>
    <row r="444" spans="4:4" x14ac:dyDescent="0.3">
      <c r="D444" s="31"/>
    </row>
    <row r="445" spans="4:4" x14ac:dyDescent="0.3">
      <c r="D445" s="31"/>
    </row>
    <row r="446" spans="4:4" x14ac:dyDescent="0.3">
      <c r="D446" s="31"/>
    </row>
    <row r="447" spans="4:4" x14ac:dyDescent="0.3">
      <c r="D447" s="31"/>
    </row>
    <row r="448" spans="4:4" x14ac:dyDescent="0.3">
      <c r="D448" s="31"/>
    </row>
    <row r="449" spans="4:4" x14ac:dyDescent="0.3">
      <c r="D449" s="31"/>
    </row>
    <row r="450" spans="4:4" x14ac:dyDescent="0.3">
      <c r="D450" s="31"/>
    </row>
    <row r="451" spans="4:4" x14ac:dyDescent="0.3">
      <c r="D451" s="31"/>
    </row>
    <row r="452" spans="4:4" x14ac:dyDescent="0.3">
      <c r="D452" s="31"/>
    </row>
    <row r="453" spans="4:4" x14ac:dyDescent="0.3">
      <c r="D453" s="31"/>
    </row>
    <row r="454" spans="4:4" x14ac:dyDescent="0.3">
      <c r="D454" s="31"/>
    </row>
    <row r="455" spans="4:4" x14ac:dyDescent="0.3">
      <c r="D455" s="31"/>
    </row>
    <row r="456" spans="4:4" x14ac:dyDescent="0.3">
      <c r="D456" s="31"/>
    </row>
    <row r="457" spans="4:4" x14ac:dyDescent="0.3">
      <c r="D457" s="31"/>
    </row>
    <row r="458" spans="4:4" x14ac:dyDescent="0.3">
      <c r="D458" s="31"/>
    </row>
    <row r="459" spans="4:4" x14ac:dyDescent="0.3">
      <c r="D459" s="31"/>
    </row>
    <row r="460" spans="4:4" x14ac:dyDescent="0.3">
      <c r="D460" s="31"/>
    </row>
    <row r="461" spans="4:4" x14ac:dyDescent="0.3">
      <c r="D461" s="31"/>
    </row>
    <row r="462" spans="4:4" x14ac:dyDescent="0.3">
      <c r="D462" s="31"/>
    </row>
    <row r="463" spans="4:4" x14ac:dyDescent="0.3">
      <c r="D463" s="31"/>
    </row>
    <row r="464" spans="4:4" x14ac:dyDescent="0.3">
      <c r="D464" s="31"/>
    </row>
    <row r="465" spans="4:4" x14ac:dyDescent="0.3">
      <c r="D465" s="31"/>
    </row>
    <row r="466" spans="4:4" x14ac:dyDescent="0.3">
      <c r="D466" s="31"/>
    </row>
    <row r="467" spans="4:4" x14ac:dyDescent="0.3">
      <c r="D467" s="31"/>
    </row>
    <row r="468" spans="4:4" x14ac:dyDescent="0.3">
      <c r="D468" s="31"/>
    </row>
    <row r="469" spans="4:4" x14ac:dyDescent="0.3">
      <c r="D469" s="31"/>
    </row>
    <row r="470" spans="4:4" x14ac:dyDescent="0.3">
      <c r="D470" s="31"/>
    </row>
    <row r="471" spans="4:4" x14ac:dyDescent="0.3">
      <c r="D471" s="31"/>
    </row>
    <row r="472" spans="4:4" x14ac:dyDescent="0.3">
      <c r="D472" s="31"/>
    </row>
    <row r="473" spans="4:4" x14ac:dyDescent="0.3">
      <c r="D473" s="31"/>
    </row>
    <row r="474" spans="4:4" x14ac:dyDescent="0.3">
      <c r="D474" s="31"/>
    </row>
    <row r="475" spans="4:4" x14ac:dyDescent="0.3">
      <c r="D475" s="31"/>
    </row>
    <row r="476" spans="4:4" x14ac:dyDescent="0.3">
      <c r="D476" s="31"/>
    </row>
    <row r="477" spans="4:4" x14ac:dyDescent="0.3">
      <c r="D477" s="31"/>
    </row>
    <row r="478" spans="4:4" x14ac:dyDescent="0.3">
      <c r="D478" s="31"/>
    </row>
    <row r="479" spans="4:4" x14ac:dyDescent="0.3">
      <c r="D479" s="31"/>
    </row>
    <row r="480" spans="4:4" x14ac:dyDescent="0.3">
      <c r="D480" s="31"/>
    </row>
    <row r="481" spans="4:4" x14ac:dyDescent="0.3">
      <c r="D481" s="31"/>
    </row>
    <row r="482" spans="4:4" x14ac:dyDescent="0.3">
      <c r="D482" s="31"/>
    </row>
    <row r="483" spans="4:4" x14ac:dyDescent="0.3">
      <c r="D483" s="31"/>
    </row>
    <row r="484" spans="4:4" x14ac:dyDescent="0.3">
      <c r="D484" s="31"/>
    </row>
    <row r="485" spans="4:4" x14ac:dyDescent="0.3">
      <c r="D485" s="31"/>
    </row>
    <row r="486" spans="4:4" x14ac:dyDescent="0.3">
      <c r="D486" s="31"/>
    </row>
    <row r="487" spans="4:4" x14ac:dyDescent="0.3">
      <c r="D487" s="31"/>
    </row>
    <row r="488" spans="4:4" x14ac:dyDescent="0.3">
      <c r="D488" s="31"/>
    </row>
    <row r="489" spans="4:4" x14ac:dyDescent="0.3">
      <c r="D489" s="31"/>
    </row>
    <row r="490" spans="4:4" x14ac:dyDescent="0.3">
      <c r="D490" s="31"/>
    </row>
    <row r="491" spans="4:4" x14ac:dyDescent="0.3">
      <c r="D491" s="31"/>
    </row>
    <row r="492" spans="4:4" x14ac:dyDescent="0.3">
      <c r="D492" s="31"/>
    </row>
    <row r="493" spans="4:4" x14ac:dyDescent="0.3">
      <c r="D493" s="31"/>
    </row>
    <row r="494" spans="4:4" x14ac:dyDescent="0.3">
      <c r="D494" s="31"/>
    </row>
    <row r="495" spans="4:4" x14ac:dyDescent="0.3">
      <c r="D495" s="31"/>
    </row>
    <row r="496" spans="4:4" x14ac:dyDescent="0.3">
      <c r="D496" s="31"/>
    </row>
    <row r="497" spans="4:4" x14ac:dyDescent="0.3">
      <c r="D497" s="31"/>
    </row>
    <row r="498" spans="4:4" x14ac:dyDescent="0.3">
      <c r="D498" s="31"/>
    </row>
    <row r="499" spans="4:4" x14ac:dyDescent="0.3">
      <c r="D499" s="31"/>
    </row>
    <row r="500" spans="4:4" x14ac:dyDescent="0.3">
      <c r="D500" s="31"/>
    </row>
    <row r="501" spans="4:4" x14ac:dyDescent="0.3">
      <c r="D501" s="31"/>
    </row>
    <row r="502" spans="4:4" x14ac:dyDescent="0.3">
      <c r="D502" s="31"/>
    </row>
    <row r="503" spans="4:4" x14ac:dyDescent="0.3">
      <c r="D503" s="31"/>
    </row>
    <row r="504" spans="4:4" x14ac:dyDescent="0.3">
      <c r="D504" s="31"/>
    </row>
    <row r="505" spans="4:4" x14ac:dyDescent="0.3">
      <c r="D505" s="31"/>
    </row>
    <row r="506" spans="4:4" x14ac:dyDescent="0.3">
      <c r="D506" s="31"/>
    </row>
    <row r="507" spans="4:4" x14ac:dyDescent="0.3">
      <c r="D507" s="31"/>
    </row>
    <row r="508" spans="4:4" x14ac:dyDescent="0.3">
      <c r="D508" s="31"/>
    </row>
    <row r="509" spans="4:4" x14ac:dyDescent="0.3">
      <c r="D509" s="31"/>
    </row>
    <row r="510" spans="4:4" x14ac:dyDescent="0.3">
      <c r="D510" s="31"/>
    </row>
    <row r="511" spans="4:4" x14ac:dyDescent="0.3">
      <c r="D511" s="31"/>
    </row>
    <row r="512" spans="4:4" x14ac:dyDescent="0.3">
      <c r="D512" s="31"/>
    </row>
    <row r="513" spans="4:4" x14ac:dyDescent="0.3">
      <c r="D513" s="31"/>
    </row>
    <row r="514" spans="4:4" x14ac:dyDescent="0.3">
      <c r="D514" s="31"/>
    </row>
    <row r="515" spans="4:4" x14ac:dyDescent="0.3">
      <c r="D515" s="31"/>
    </row>
    <row r="516" spans="4:4" x14ac:dyDescent="0.3">
      <c r="D516" s="31"/>
    </row>
    <row r="517" spans="4:4" x14ac:dyDescent="0.3">
      <c r="D517" s="31"/>
    </row>
    <row r="518" spans="4:4" x14ac:dyDescent="0.3">
      <c r="D518" s="31"/>
    </row>
    <row r="519" spans="4:4" x14ac:dyDescent="0.3">
      <c r="D519" s="31"/>
    </row>
    <row r="520" spans="4:4" x14ac:dyDescent="0.3">
      <c r="D520" s="31"/>
    </row>
    <row r="521" spans="4:4" x14ac:dyDescent="0.3">
      <c r="D521" s="31"/>
    </row>
    <row r="522" spans="4:4" x14ac:dyDescent="0.3">
      <c r="D522" s="31"/>
    </row>
    <row r="523" spans="4:4" x14ac:dyDescent="0.3">
      <c r="D523" s="31"/>
    </row>
    <row r="524" spans="4:4" x14ac:dyDescent="0.3">
      <c r="D524" s="31"/>
    </row>
    <row r="525" spans="4:4" x14ac:dyDescent="0.3">
      <c r="D525" s="31"/>
    </row>
    <row r="526" spans="4:4" x14ac:dyDescent="0.3">
      <c r="D526" s="31"/>
    </row>
    <row r="527" spans="4:4" x14ac:dyDescent="0.3">
      <c r="D527" s="31"/>
    </row>
    <row r="528" spans="4:4" x14ac:dyDescent="0.3">
      <c r="D528" s="31"/>
    </row>
    <row r="529" spans="4:4" x14ac:dyDescent="0.3">
      <c r="D529" s="31"/>
    </row>
    <row r="530" spans="4:4" x14ac:dyDescent="0.3">
      <c r="D530" s="31"/>
    </row>
    <row r="531" spans="4:4" x14ac:dyDescent="0.3">
      <c r="D531" s="31"/>
    </row>
    <row r="532" spans="4:4" x14ac:dyDescent="0.3">
      <c r="D532" s="31"/>
    </row>
    <row r="533" spans="4:4" x14ac:dyDescent="0.3">
      <c r="D533" s="31"/>
    </row>
    <row r="534" spans="4:4" x14ac:dyDescent="0.3">
      <c r="D534" s="31"/>
    </row>
    <row r="535" spans="4:4" x14ac:dyDescent="0.3">
      <c r="D535" s="31"/>
    </row>
    <row r="536" spans="4:4" x14ac:dyDescent="0.3">
      <c r="D536" s="31"/>
    </row>
    <row r="537" spans="4:4" x14ac:dyDescent="0.3">
      <c r="D537" s="31"/>
    </row>
    <row r="538" spans="4:4" x14ac:dyDescent="0.3">
      <c r="D538" s="31"/>
    </row>
    <row r="539" spans="4:4" x14ac:dyDescent="0.3">
      <c r="D539" s="31"/>
    </row>
    <row r="540" spans="4:4" x14ac:dyDescent="0.3">
      <c r="D540" s="31"/>
    </row>
    <row r="541" spans="4:4" x14ac:dyDescent="0.3">
      <c r="D541" s="31"/>
    </row>
    <row r="542" spans="4:4" x14ac:dyDescent="0.3">
      <c r="D542" s="31"/>
    </row>
    <row r="543" spans="4:4" x14ac:dyDescent="0.3">
      <c r="D543" s="31"/>
    </row>
    <row r="544" spans="4:4" x14ac:dyDescent="0.3">
      <c r="D544" s="31"/>
    </row>
    <row r="545" spans="4:4" x14ac:dyDescent="0.3">
      <c r="D545" s="31"/>
    </row>
    <row r="546" spans="4:4" x14ac:dyDescent="0.3">
      <c r="D546" s="31"/>
    </row>
    <row r="547" spans="4:4" x14ac:dyDescent="0.3">
      <c r="D547" s="31"/>
    </row>
    <row r="548" spans="4:4" x14ac:dyDescent="0.3">
      <c r="D548" s="31"/>
    </row>
    <row r="549" spans="4:4" x14ac:dyDescent="0.3">
      <c r="D549" s="31"/>
    </row>
    <row r="550" spans="4:4" x14ac:dyDescent="0.3">
      <c r="D550" s="31"/>
    </row>
    <row r="551" spans="4:4" x14ac:dyDescent="0.3">
      <c r="D551" s="31"/>
    </row>
    <row r="552" spans="4:4" x14ac:dyDescent="0.3">
      <c r="D552" s="31"/>
    </row>
    <row r="553" spans="4:4" x14ac:dyDescent="0.3">
      <c r="D553" s="31"/>
    </row>
    <row r="554" spans="4:4" x14ac:dyDescent="0.3">
      <c r="D554" s="31"/>
    </row>
    <row r="555" spans="4:4" x14ac:dyDescent="0.3">
      <c r="D555" s="31"/>
    </row>
    <row r="556" spans="4:4" x14ac:dyDescent="0.3">
      <c r="D556" s="31"/>
    </row>
    <row r="557" spans="4:4" x14ac:dyDescent="0.3">
      <c r="D557" s="31"/>
    </row>
    <row r="558" spans="4:4" x14ac:dyDescent="0.3">
      <c r="D558" s="31"/>
    </row>
    <row r="559" spans="4:4" x14ac:dyDescent="0.3">
      <c r="D559" s="31"/>
    </row>
    <row r="560" spans="4:4" x14ac:dyDescent="0.3">
      <c r="D560" s="31"/>
    </row>
    <row r="561" spans="4:4" x14ac:dyDescent="0.3">
      <c r="D561" s="31"/>
    </row>
    <row r="562" spans="4:4" x14ac:dyDescent="0.3">
      <c r="D562" s="31"/>
    </row>
    <row r="563" spans="4:4" x14ac:dyDescent="0.3">
      <c r="D563" s="31"/>
    </row>
    <row r="564" spans="4:4" x14ac:dyDescent="0.3">
      <c r="D564" s="31"/>
    </row>
    <row r="565" spans="4:4" x14ac:dyDescent="0.3">
      <c r="D565" s="31"/>
    </row>
    <row r="566" spans="4:4" x14ac:dyDescent="0.3">
      <c r="D566" s="31"/>
    </row>
    <row r="567" spans="4:4" x14ac:dyDescent="0.3">
      <c r="D567" s="31"/>
    </row>
    <row r="568" spans="4:4" x14ac:dyDescent="0.3">
      <c r="D568" s="31"/>
    </row>
    <row r="569" spans="4:4" x14ac:dyDescent="0.3">
      <c r="D569" s="31"/>
    </row>
    <row r="570" spans="4:4" x14ac:dyDescent="0.3">
      <c r="D570" s="31"/>
    </row>
    <row r="571" spans="4:4" x14ac:dyDescent="0.3">
      <c r="D571" s="31"/>
    </row>
    <row r="572" spans="4:4" x14ac:dyDescent="0.3">
      <c r="D572" s="31"/>
    </row>
    <row r="573" spans="4:4" x14ac:dyDescent="0.3">
      <c r="D573" s="31"/>
    </row>
    <row r="574" spans="4:4" x14ac:dyDescent="0.3">
      <c r="D574" s="31"/>
    </row>
    <row r="575" spans="4:4" x14ac:dyDescent="0.3">
      <c r="D575" s="31"/>
    </row>
    <row r="576" spans="4:4" x14ac:dyDescent="0.3">
      <c r="D576" s="31"/>
    </row>
    <row r="577" spans="4:4" x14ac:dyDescent="0.3">
      <c r="D577" s="31"/>
    </row>
    <row r="578" spans="4:4" x14ac:dyDescent="0.3">
      <c r="D578" s="31"/>
    </row>
    <row r="579" spans="4:4" x14ac:dyDescent="0.3">
      <c r="D579" s="31"/>
    </row>
    <row r="580" spans="4:4" x14ac:dyDescent="0.3">
      <c r="D580" s="31"/>
    </row>
    <row r="581" spans="4:4" x14ac:dyDescent="0.3">
      <c r="D581" s="31"/>
    </row>
    <row r="582" spans="4:4" x14ac:dyDescent="0.3">
      <c r="D582" s="31"/>
    </row>
    <row r="583" spans="4:4" x14ac:dyDescent="0.3">
      <c r="D583" s="31"/>
    </row>
    <row r="584" spans="4:4" x14ac:dyDescent="0.3">
      <c r="D584" s="31"/>
    </row>
    <row r="585" spans="4:4" x14ac:dyDescent="0.3">
      <c r="D585" s="31"/>
    </row>
    <row r="586" spans="4:4" x14ac:dyDescent="0.3">
      <c r="D586" s="31"/>
    </row>
    <row r="587" spans="4:4" x14ac:dyDescent="0.3">
      <c r="D587" s="31"/>
    </row>
    <row r="588" spans="4:4" x14ac:dyDescent="0.3">
      <c r="D588" s="31"/>
    </row>
    <row r="589" spans="4:4" x14ac:dyDescent="0.3">
      <c r="D589" s="31"/>
    </row>
    <row r="590" spans="4:4" x14ac:dyDescent="0.3">
      <c r="D590" s="31"/>
    </row>
    <row r="591" spans="4:4" x14ac:dyDescent="0.3">
      <c r="D591" s="31"/>
    </row>
    <row r="592" spans="4:4" x14ac:dyDescent="0.3">
      <c r="D592" s="31"/>
    </row>
    <row r="593" spans="4:4" x14ac:dyDescent="0.3">
      <c r="D593" s="31"/>
    </row>
    <row r="594" spans="4:4" x14ac:dyDescent="0.3">
      <c r="D594" s="31"/>
    </row>
    <row r="595" spans="4:4" x14ac:dyDescent="0.3">
      <c r="D595" s="31"/>
    </row>
    <row r="596" spans="4:4" x14ac:dyDescent="0.3">
      <c r="D596" s="31"/>
    </row>
    <row r="597" spans="4:4" x14ac:dyDescent="0.3">
      <c r="D597" s="31"/>
    </row>
    <row r="598" spans="4:4" x14ac:dyDescent="0.3">
      <c r="D598" s="31"/>
    </row>
    <row r="599" spans="4:4" x14ac:dyDescent="0.3">
      <c r="D599" s="31"/>
    </row>
    <row r="600" spans="4:4" x14ac:dyDescent="0.3">
      <c r="D600" s="31"/>
    </row>
    <row r="601" spans="4:4" x14ac:dyDescent="0.3">
      <c r="D601" s="31"/>
    </row>
    <row r="602" spans="4:4" x14ac:dyDescent="0.3">
      <c r="D602" s="31"/>
    </row>
    <row r="603" spans="4:4" x14ac:dyDescent="0.3">
      <c r="D603" s="31"/>
    </row>
    <row r="604" spans="4:4" x14ac:dyDescent="0.3">
      <c r="D604" s="31"/>
    </row>
    <row r="605" spans="4:4" x14ac:dyDescent="0.3">
      <c r="D605" s="31"/>
    </row>
    <row r="606" spans="4:4" x14ac:dyDescent="0.3">
      <c r="D606" s="31"/>
    </row>
    <row r="607" spans="4:4" x14ac:dyDescent="0.3">
      <c r="D607" s="31"/>
    </row>
    <row r="608" spans="4:4" x14ac:dyDescent="0.3">
      <c r="D608" s="31"/>
    </row>
    <row r="609" spans="4:4" x14ac:dyDescent="0.3">
      <c r="D609" s="31"/>
    </row>
    <row r="610" spans="4:4" x14ac:dyDescent="0.3">
      <c r="D610" s="31"/>
    </row>
    <row r="611" spans="4:4" x14ac:dyDescent="0.3">
      <c r="D611" s="31"/>
    </row>
    <row r="612" spans="4:4" x14ac:dyDescent="0.3">
      <c r="D612" s="31"/>
    </row>
    <row r="613" spans="4:4" x14ac:dyDescent="0.3">
      <c r="D613" s="31"/>
    </row>
    <row r="614" spans="4:4" x14ac:dyDescent="0.3">
      <c r="D614" s="31"/>
    </row>
    <row r="615" spans="4:4" x14ac:dyDescent="0.3">
      <c r="D615" s="31"/>
    </row>
    <row r="616" spans="4:4" x14ac:dyDescent="0.3">
      <c r="D616" s="31"/>
    </row>
    <row r="617" spans="4:4" x14ac:dyDescent="0.3">
      <c r="D617" s="31"/>
    </row>
    <row r="618" spans="4:4" x14ac:dyDescent="0.3">
      <c r="D618" s="31"/>
    </row>
    <row r="619" spans="4:4" x14ac:dyDescent="0.3">
      <c r="D619" s="31"/>
    </row>
    <row r="620" spans="4:4" x14ac:dyDescent="0.3">
      <c r="D620" s="31"/>
    </row>
    <row r="621" spans="4:4" x14ac:dyDescent="0.3">
      <c r="D621" s="31"/>
    </row>
    <row r="622" spans="4:4" x14ac:dyDescent="0.3">
      <c r="D622" s="31"/>
    </row>
    <row r="623" spans="4:4" x14ac:dyDescent="0.3">
      <c r="D623" s="31"/>
    </row>
    <row r="624" spans="4:4" x14ac:dyDescent="0.3">
      <c r="D624" s="31"/>
    </row>
    <row r="625" spans="4:4" x14ac:dyDescent="0.3">
      <c r="D625" s="31"/>
    </row>
    <row r="626" spans="4:4" x14ac:dyDescent="0.3">
      <c r="D626" s="31"/>
    </row>
    <row r="627" spans="4:4" x14ac:dyDescent="0.3">
      <c r="D627" s="31"/>
    </row>
    <row r="628" spans="4:4" x14ac:dyDescent="0.3">
      <c r="D628" s="31"/>
    </row>
    <row r="629" spans="4:4" x14ac:dyDescent="0.3">
      <c r="D629" s="31"/>
    </row>
    <row r="630" spans="4:4" x14ac:dyDescent="0.3">
      <c r="D630" s="31"/>
    </row>
    <row r="631" spans="4:4" x14ac:dyDescent="0.3">
      <c r="D631" s="31"/>
    </row>
    <row r="632" spans="4:4" x14ac:dyDescent="0.3">
      <c r="D632" s="31"/>
    </row>
    <row r="633" spans="4:4" x14ac:dyDescent="0.3">
      <c r="D633" s="31"/>
    </row>
    <row r="634" spans="4:4" x14ac:dyDescent="0.3">
      <c r="D634" s="31"/>
    </row>
    <row r="635" spans="4:4" x14ac:dyDescent="0.3">
      <c r="D635" s="31"/>
    </row>
    <row r="636" spans="4:4" x14ac:dyDescent="0.3">
      <c r="D636" s="31"/>
    </row>
    <row r="637" spans="4:4" x14ac:dyDescent="0.3">
      <c r="D637" s="31"/>
    </row>
    <row r="638" spans="4:4" x14ac:dyDescent="0.3">
      <c r="D638" s="31"/>
    </row>
    <row r="639" spans="4:4" x14ac:dyDescent="0.3">
      <c r="D639" s="31"/>
    </row>
    <row r="640" spans="4:4" x14ac:dyDescent="0.3">
      <c r="D640" s="31"/>
    </row>
    <row r="641" spans="4:4" x14ac:dyDescent="0.3">
      <c r="D641" s="31"/>
    </row>
    <row r="642" spans="4:4" x14ac:dyDescent="0.3">
      <c r="D642" s="31"/>
    </row>
    <row r="643" spans="4:4" x14ac:dyDescent="0.3">
      <c r="D643" s="31"/>
    </row>
    <row r="644" spans="4:4" x14ac:dyDescent="0.3">
      <c r="D644" s="31"/>
    </row>
    <row r="645" spans="4:4" x14ac:dyDescent="0.3">
      <c r="D645" s="31"/>
    </row>
    <row r="646" spans="4:4" x14ac:dyDescent="0.3">
      <c r="D646" s="31"/>
    </row>
    <row r="647" spans="4:4" x14ac:dyDescent="0.3">
      <c r="D647" s="31"/>
    </row>
    <row r="648" spans="4:4" x14ac:dyDescent="0.3">
      <c r="D648" s="31"/>
    </row>
    <row r="649" spans="4:4" x14ac:dyDescent="0.3">
      <c r="D649" s="31"/>
    </row>
    <row r="650" spans="4:4" x14ac:dyDescent="0.3">
      <c r="D650" s="31"/>
    </row>
    <row r="651" spans="4:4" x14ac:dyDescent="0.3">
      <c r="D651" s="31"/>
    </row>
    <row r="652" spans="4:4" x14ac:dyDescent="0.3">
      <c r="D652" s="31"/>
    </row>
    <row r="653" spans="4:4" x14ac:dyDescent="0.3">
      <c r="D653" s="31"/>
    </row>
    <row r="654" spans="4:4" x14ac:dyDescent="0.3">
      <c r="D654" s="31"/>
    </row>
    <row r="655" spans="4:4" x14ac:dyDescent="0.3">
      <c r="D655" s="31"/>
    </row>
    <row r="656" spans="4:4" x14ac:dyDescent="0.3">
      <c r="D656" s="31"/>
    </row>
    <row r="657" spans="4:4" x14ac:dyDescent="0.3">
      <c r="D657" s="31"/>
    </row>
    <row r="658" spans="4:4" x14ac:dyDescent="0.3">
      <c r="D658" s="31"/>
    </row>
    <row r="659" spans="4:4" x14ac:dyDescent="0.3">
      <c r="D659" s="31"/>
    </row>
    <row r="660" spans="4:4" x14ac:dyDescent="0.3">
      <c r="D660" s="31"/>
    </row>
    <row r="661" spans="4:4" x14ac:dyDescent="0.3">
      <c r="D661" s="31"/>
    </row>
    <row r="662" spans="4:4" x14ac:dyDescent="0.3">
      <c r="D662" s="31"/>
    </row>
    <row r="663" spans="4:4" x14ac:dyDescent="0.3">
      <c r="D663" s="31"/>
    </row>
    <row r="664" spans="4:4" x14ac:dyDescent="0.3">
      <c r="D664" s="31"/>
    </row>
    <row r="665" spans="4:4" x14ac:dyDescent="0.3">
      <c r="D665" s="31"/>
    </row>
    <row r="666" spans="4:4" x14ac:dyDescent="0.3">
      <c r="D666" s="31"/>
    </row>
    <row r="667" spans="4:4" x14ac:dyDescent="0.3">
      <c r="D667" s="31"/>
    </row>
    <row r="668" spans="4:4" x14ac:dyDescent="0.3">
      <c r="D668" s="31"/>
    </row>
    <row r="669" spans="4:4" x14ac:dyDescent="0.3">
      <c r="D669" s="31"/>
    </row>
    <row r="670" spans="4:4" x14ac:dyDescent="0.3">
      <c r="D670" s="31"/>
    </row>
    <row r="671" spans="4:4" x14ac:dyDescent="0.3">
      <c r="D671" s="31"/>
    </row>
    <row r="672" spans="4:4" x14ac:dyDescent="0.3">
      <c r="D672" s="31"/>
    </row>
    <row r="673" spans="4:4" x14ac:dyDescent="0.3">
      <c r="D673" s="31"/>
    </row>
    <row r="674" spans="4:4" x14ac:dyDescent="0.3">
      <c r="D674" s="31"/>
    </row>
    <row r="675" spans="4:4" x14ac:dyDescent="0.3">
      <c r="D675" s="31"/>
    </row>
    <row r="676" spans="4:4" x14ac:dyDescent="0.3">
      <c r="D676" s="31"/>
    </row>
    <row r="677" spans="4:4" x14ac:dyDescent="0.3">
      <c r="D677" s="31"/>
    </row>
    <row r="678" spans="4:4" x14ac:dyDescent="0.3">
      <c r="D678" s="31"/>
    </row>
    <row r="679" spans="4:4" x14ac:dyDescent="0.3">
      <c r="D679" s="31"/>
    </row>
    <row r="680" spans="4:4" x14ac:dyDescent="0.3">
      <c r="D680" s="31"/>
    </row>
    <row r="681" spans="4:4" x14ac:dyDescent="0.3">
      <c r="D681" s="31"/>
    </row>
    <row r="682" spans="4:4" x14ac:dyDescent="0.3">
      <c r="D682" s="31"/>
    </row>
    <row r="683" spans="4:4" x14ac:dyDescent="0.3">
      <c r="D683" s="31"/>
    </row>
    <row r="684" spans="4:4" x14ac:dyDescent="0.3">
      <c r="D684" s="31"/>
    </row>
    <row r="685" spans="4:4" x14ac:dyDescent="0.3">
      <c r="D685" s="31"/>
    </row>
    <row r="686" spans="4:4" x14ac:dyDescent="0.3">
      <c r="D686" s="31"/>
    </row>
    <row r="687" spans="4:4" x14ac:dyDescent="0.3">
      <c r="D687" s="31"/>
    </row>
    <row r="688" spans="4:4" x14ac:dyDescent="0.3">
      <c r="D688" s="31"/>
    </row>
    <row r="689" spans="4:4" x14ac:dyDescent="0.3">
      <c r="D689" s="31"/>
    </row>
    <row r="690" spans="4:4" x14ac:dyDescent="0.3">
      <c r="D690" s="31"/>
    </row>
    <row r="691" spans="4:4" x14ac:dyDescent="0.3">
      <c r="D691" s="31"/>
    </row>
    <row r="692" spans="4:4" x14ac:dyDescent="0.3">
      <c r="D692" s="31"/>
    </row>
    <row r="693" spans="4:4" x14ac:dyDescent="0.3">
      <c r="D693" s="31"/>
    </row>
    <row r="694" spans="4:4" x14ac:dyDescent="0.3">
      <c r="D694" s="31"/>
    </row>
    <row r="695" spans="4:4" x14ac:dyDescent="0.3">
      <c r="D695" s="31"/>
    </row>
    <row r="696" spans="4:4" x14ac:dyDescent="0.3">
      <c r="D696" s="31"/>
    </row>
    <row r="697" spans="4:4" x14ac:dyDescent="0.3">
      <c r="D697" s="31"/>
    </row>
    <row r="698" spans="4:4" x14ac:dyDescent="0.3">
      <c r="D698" s="31"/>
    </row>
    <row r="699" spans="4:4" x14ac:dyDescent="0.3">
      <c r="D699" s="31"/>
    </row>
    <row r="700" spans="4:4" x14ac:dyDescent="0.3">
      <c r="D700" s="31"/>
    </row>
    <row r="701" spans="4:4" x14ac:dyDescent="0.3">
      <c r="D701" s="31"/>
    </row>
    <row r="702" spans="4:4" x14ac:dyDescent="0.3">
      <c r="D702" s="31"/>
    </row>
    <row r="703" spans="4:4" x14ac:dyDescent="0.3">
      <c r="D703" s="31"/>
    </row>
    <row r="704" spans="4:4" x14ac:dyDescent="0.3">
      <c r="D704" s="31"/>
    </row>
    <row r="705" spans="4:4" x14ac:dyDescent="0.3">
      <c r="D705" s="31"/>
    </row>
    <row r="706" spans="4:4" x14ac:dyDescent="0.3">
      <c r="D706" s="31"/>
    </row>
    <row r="707" spans="4:4" x14ac:dyDescent="0.3">
      <c r="D707" s="31"/>
    </row>
    <row r="708" spans="4:4" x14ac:dyDescent="0.3">
      <c r="D708" s="31"/>
    </row>
    <row r="709" spans="4:4" x14ac:dyDescent="0.3">
      <c r="D709" s="31"/>
    </row>
    <row r="710" spans="4:4" x14ac:dyDescent="0.3">
      <c r="D710" s="31"/>
    </row>
    <row r="711" spans="4:4" x14ac:dyDescent="0.3">
      <c r="D711" s="31"/>
    </row>
    <row r="712" spans="4:4" x14ac:dyDescent="0.3">
      <c r="D712" s="31"/>
    </row>
    <row r="713" spans="4:4" x14ac:dyDescent="0.3">
      <c r="D713" s="31"/>
    </row>
    <row r="714" spans="4:4" x14ac:dyDescent="0.3">
      <c r="D714" s="31"/>
    </row>
    <row r="715" spans="4:4" x14ac:dyDescent="0.3">
      <c r="D715" s="31"/>
    </row>
    <row r="716" spans="4:4" x14ac:dyDescent="0.3">
      <c r="D716" s="31"/>
    </row>
    <row r="717" spans="4:4" x14ac:dyDescent="0.3">
      <c r="D717" s="31"/>
    </row>
    <row r="718" spans="4:4" x14ac:dyDescent="0.3">
      <c r="D718" s="31"/>
    </row>
    <row r="719" spans="4:4" x14ac:dyDescent="0.3">
      <c r="D719" s="31"/>
    </row>
    <row r="720" spans="4:4" x14ac:dyDescent="0.3">
      <c r="D720" s="31"/>
    </row>
    <row r="721" spans="4:4" x14ac:dyDescent="0.3">
      <c r="D721" s="31"/>
    </row>
    <row r="722" spans="4:4" x14ac:dyDescent="0.3">
      <c r="D722" s="31"/>
    </row>
    <row r="723" spans="4:4" x14ac:dyDescent="0.3">
      <c r="D723" s="31"/>
    </row>
    <row r="724" spans="4:4" x14ac:dyDescent="0.3">
      <c r="D724" s="31"/>
    </row>
    <row r="725" spans="4:4" x14ac:dyDescent="0.3">
      <c r="D725" s="31"/>
    </row>
    <row r="726" spans="4:4" x14ac:dyDescent="0.3">
      <c r="D726" s="31"/>
    </row>
    <row r="727" spans="4:4" x14ac:dyDescent="0.3">
      <c r="D727" s="31"/>
    </row>
    <row r="728" spans="4:4" x14ac:dyDescent="0.3">
      <c r="D728" s="31"/>
    </row>
    <row r="729" spans="4:4" x14ac:dyDescent="0.3">
      <c r="D729" s="31"/>
    </row>
    <row r="730" spans="4:4" x14ac:dyDescent="0.3">
      <c r="D730" s="31"/>
    </row>
    <row r="731" spans="4:4" x14ac:dyDescent="0.3">
      <c r="D731" s="31"/>
    </row>
    <row r="732" spans="4:4" x14ac:dyDescent="0.3">
      <c r="D732" s="31"/>
    </row>
    <row r="733" spans="4:4" x14ac:dyDescent="0.3">
      <c r="D733" s="31"/>
    </row>
    <row r="734" spans="4:4" x14ac:dyDescent="0.3">
      <c r="D734" s="31"/>
    </row>
    <row r="735" spans="4:4" x14ac:dyDescent="0.3">
      <c r="D735" s="31"/>
    </row>
    <row r="736" spans="4:4" x14ac:dyDescent="0.3">
      <c r="D736" s="31"/>
    </row>
    <row r="737" spans="4:4" x14ac:dyDescent="0.3">
      <c r="D737" s="31"/>
    </row>
    <row r="738" spans="4:4" x14ac:dyDescent="0.3">
      <c r="D738" s="31"/>
    </row>
    <row r="739" spans="4:4" x14ac:dyDescent="0.3">
      <c r="D739" s="31"/>
    </row>
    <row r="740" spans="4:4" x14ac:dyDescent="0.3">
      <c r="D740" s="31"/>
    </row>
    <row r="741" spans="4:4" x14ac:dyDescent="0.3">
      <c r="D741" s="31"/>
    </row>
    <row r="742" spans="4:4" x14ac:dyDescent="0.3">
      <c r="D742" s="31"/>
    </row>
    <row r="743" spans="4:4" x14ac:dyDescent="0.3">
      <c r="D743" s="31"/>
    </row>
    <row r="744" spans="4:4" x14ac:dyDescent="0.3">
      <c r="D744" s="31"/>
    </row>
    <row r="745" spans="4:4" x14ac:dyDescent="0.3">
      <c r="D745" s="31"/>
    </row>
    <row r="746" spans="4:4" x14ac:dyDescent="0.3">
      <c r="D746" s="31"/>
    </row>
    <row r="747" spans="4:4" x14ac:dyDescent="0.3">
      <c r="D747" s="31"/>
    </row>
    <row r="748" spans="4:4" x14ac:dyDescent="0.3">
      <c r="D748" s="31"/>
    </row>
    <row r="749" spans="4:4" x14ac:dyDescent="0.3">
      <c r="D749" s="31"/>
    </row>
    <row r="750" spans="4:4" x14ac:dyDescent="0.3">
      <c r="D750" s="31"/>
    </row>
    <row r="751" spans="4:4" x14ac:dyDescent="0.3">
      <c r="D751" s="31"/>
    </row>
    <row r="752" spans="4:4" x14ac:dyDescent="0.3">
      <c r="D752" s="31"/>
    </row>
    <row r="753" spans="4:4" x14ac:dyDescent="0.3">
      <c r="D753" s="31"/>
    </row>
    <row r="754" spans="4:4" x14ac:dyDescent="0.3">
      <c r="D754" s="31"/>
    </row>
    <row r="755" spans="4:4" x14ac:dyDescent="0.3">
      <c r="D755" s="31"/>
    </row>
    <row r="756" spans="4:4" x14ac:dyDescent="0.3">
      <c r="D756" s="31"/>
    </row>
    <row r="757" spans="4:4" x14ac:dyDescent="0.3">
      <c r="D757" s="31"/>
    </row>
    <row r="758" spans="4:4" x14ac:dyDescent="0.3">
      <c r="D758" s="31"/>
    </row>
    <row r="759" spans="4:4" x14ac:dyDescent="0.3">
      <c r="D759" s="31"/>
    </row>
    <row r="760" spans="4:4" x14ac:dyDescent="0.3">
      <c r="D760" s="31"/>
    </row>
    <row r="761" spans="4:4" x14ac:dyDescent="0.3">
      <c r="D761" s="31"/>
    </row>
    <row r="762" spans="4:4" x14ac:dyDescent="0.3">
      <c r="D762" s="31"/>
    </row>
    <row r="763" spans="4:4" x14ac:dyDescent="0.3">
      <c r="D763" s="31"/>
    </row>
    <row r="764" spans="4:4" x14ac:dyDescent="0.3">
      <c r="D764" s="31"/>
    </row>
    <row r="765" spans="4:4" x14ac:dyDescent="0.3">
      <c r="D765" s="31"/>
    </row>
    <row r="766" spans="4:4" x14ac:dyDescent="0.3">
      <c r="D766" s="31"/>
    </row>
    <row r="767" spans="4:4" x14ac:dyDescent="0.3">
      <c r="D767" s="31"/>
    </row>
    <row r="768" spans="4:4" x14ac:dyDescent="0.3">
      <c r="D768" s="31"/>
    </row>
    <row r="769" spans="4:4" x14ac:dyDescent="0.3">
      <c r="D769" s="31"/>
    </row>
    <row r="770" spans="4:4" x14ac:dyDescent="0.3">
      <c r="D770" s="31"/>
    </row>
    <row r="771" spans="4:4" x14ac:dyDescent="0.3">
      <c r="D771" s="31"/>
    </row>
    <row r="772" spans="4:4" x14ac:dyDescent="0.3">
      <c r="D772" s="31"/>
    </row>
    <row r="773" spans="4:4" x14ac:dyDescent="0.3">
      <c r="D773" s="31"/>
    </row>
    <row r="774" spans="4:4" x14ac:dyDescent="0.3">
      <c r="D774" s="31"/>
    </row>
    <row r="775" spans="4:4" x14ac:dyDescent="0.3">
      <c r="D775" s="31"/>
    </row>
    <row r="776" spans="4:4" x14ac:dyDescent="0.3">
      <c r="D776" s="31"/>
    </row>
    <row r="777" spans="4:4" x14ac:dyDescent="0.3">
      <c r="D777" s="31"/>
    </row>
    <row r="778" spans="4:4" x14ac:dyDescent="0.3">
      <c r="D778" s="31"/>
    </row>
    <row r="779" spans="4:4" x14ac:dyDescent="0.3">
      <c r="D779" s="31"/>
    </row>
    <row r="780" spans="4:4" x14ac:dyDescent="0.3">
      <c r="D780" s="31"/>
    </row>
    <row r="781" spans="4:4" x14ac:dyDescent="0.3">
      <c r="D781" s="31"/>
    </row>
    <row r="782" spans="4:4" x14ac:dyDescent="0.3">
      <c r="D782" s="31"/>
    </row>
    <row r="783" spans="4:4" x14ac:dyDescent="0.3">
      <c r="D783" s="31"/>
    </row>
    <row r="784" spans="4:4" x14ac:dyDescent="0.3">
      <c r="D784" s="31"/>
    </row>
    <row r="785" spans="4:4" x14ac:dyDescent="0.3">
      <c r="D785" s="31"/>
    </row>
    <row r="786" spans="4:4" x14ac:dyDescent="0.3">
      <c r="D786" s="31"/>
    </row>
    <row r="787" spans="4:4" x14ac:dyDescent="0.3">
      <c r="D787" s="31"/>
    </row>
    <row r="788" spans="4:4" x14ac:dyDescent="0.3">
      <c r="D788" s="31"/>
    </row>
    <row r="789" spans="4:4" x14ac:dyDescent="0.3">
      <c r="D789" s="31"/>
    </row>
    <row r="790" spans="4:4" x14ac:dyDescent="0.3">
      <c r="D790" s="31"/>
    </row>
    <row r="791" spans="4:4" x14ac:dyDescent="0.3">
      <c r="D791" s="31"/>
    </row>
    <row r="792" spans="4:4" x14ac:dyDescent="0.3">
      <c r="D792" s="31"/>
    </row>
    <row r="793" spans="4:4" x14ac:dyDescent="0.3">
      <c r="D793" s="31"/>
    </row>
    <row r="794" spans="4:4" x14ac:dyDescent="0.3">
      <c r="D794" s="31"/>
    </row>
    <row r="795" spans="4:4" x14ac:dyDescent="0.3">
      <c r="D795" s="31"/>
    </row>
    <row r="796" spans="4:4" x14ac:dyDescent="0.3">
      <c r="D796" s="31"/>
    </row>
    <row r="797" spans="4:4" x14ac:dyDescent="0.3">
      <c r="D797" s="31"/>
    </row>
    <row r="798" spans="4:4" x14ac:dyDescent="0.3">
      <c r="D798" s="31"/>
    </row>
    <row r="799" spans="4:4" x14ac:dyDescent="0.3">
      <c r="D799" s="31"/>
    </row>
    <row r="800" spans="4:4" x14ac:dyDescent="0.3">
      <c r="D800" s="31"/>
    </row>
    <row r="801" spans="4:4" x14ac:dyDescent="0.3">
      <c r="D801" s="31"/>
    </row>
    <row r="802" spans="4:4" x14ac:dyDescent="0.3">
      <c r="D802" s="31"/>
    </row>
    <row r="803" spans="4:4" x14ac:dyDescent="0.3">
      <c r="D803" s="31"/>
    </row>
    <row r="804" spans="4:4" x14ac:dyDescent="0.3">
      <c r="D804" s="31"/>
    </row>
    <row r="805" spans="4:4" x14ac:dyDescent="0.3">
      <c r="D805" s="31"/>
    </row>
    <row r="806" spans="4:4" x14ac:dyDescent="0.3">
      <c r="D806" s="31"/>
    </row>
    <row r="807" spans="4:4" x14ac:dyDescent="0.3">
      <c r="D807" s="31"/>
    </row>
    <row r="808" spans="4:4" x14ac:dyDescent="0.3">
      <c r="D808" s="31"/>
    </row>
    <row r="809" spans="4:4" x14ac:dyDescent="0.3">
      <c r="D809" s="31"/>
    </row>
    <row r="810" spans="4:4" x14ac:dyDescent="0.3">
      <c r="D810" s="31"/>
    </row>
    <row r="811" spans="4:4" x14ac:dyDescent="0.3">
      <c r="D811" s="31"/>
    </row>
    <row r="812" spans="4:4" x14ac:dyDescent="0.3">
      <c r="D812" s="31"/>
    </row>
    <row r="813" spans="4:4" x14ac:dyDescent="0.3">
      <c r="D813" s="31"/>
    </row>
    <row r="814" spans="4:4" x14ac:dyDescent="0.3">
      <c r="D814" s="31"/>
    </row>
    <row r="815" spans="4:4" x14ac:dyDescent="0.3">
      <c r="D815" s="31"/>
    </row>
    <row r="816" spans="4:4" x14ac:dyDescent="0.3">
      <c r="D816" s="31"/>
    </row>
    <row r="817" spans="4:4" x14ac:dyDescent="0.3">
      <c r="D817" s="31"/>
    </row>
    <row r="818" spans="4:4" x14ac:dyDescent="0.3">
      <c r="D818" s="31"/>
    </row>
    <row r="819" spans="4:4" x14ac:dyDescent="0.3">
      <c r="D819" s="31"/>
    </row>
    <row r="820" spans="4:4" x14ac:dyDescent="0.3">
      <c r="D820" s="31"/>
    </row>
    <row r="821" spans="4:4" x14ac:dyDescent="0.3">
      <c r="D821" s="31"/>
    </row>
    <row r="822" spans="4:4" x14ac:dyDescent="0.3">
      <c r="D822" s="31"/>
    </row>
    <row r="823" spans="4:4" x14ac:dyDescent="0.3">
      <c r="D823" s="31"/>
    </row>
    <row r="824" spans="4:4" x14ac:dyDescent="0.3">
      <c r="D824" s="31"/>
    </row>
    <row r="825" spans="4:4" x14ac:dyDescent="0.3">
      <c r="D825" s="31"/>
    </row>
    <row r="826" spans="4:4" x14ac:dyDescent="0.3">
      <c r="D826" s="31"/>
    </row>
    <row r="827" spans="4:4" x14ac:dyDescent="0.3">
      <c r="D827" s="31"/>
    </row>
    <row r="828" spans="4:4" x14ac:dyDescent="0.3">
      <c r="D828" s="31"/>
    </row>
    <row r="829" spans="4:4" x14ac:dyDescent="0.3">
      <c r="D829" s="31"/>
    </row>
    <row r="830" spans="4:4" x14ac:dyDescent="0.3">
      <c r="D830" s="31"/>
    </row>
    <row r="831" spans="4:4" x14ac:dyDescent="0.3">
      <c r="D831" s="31"/>
    </row>
    <row r="832" spans="4:4" x14ac:dyDescent="0.3">
      <c r="D832" s="31"/>
    </row>
    <row r="833" spans="4:4" x14ac:dyDescent="0.3">
      <c r="D833" s="31"/>
    </row>
    <row r="834" spans="4:4" x14ac:dyDescent="0.3">
      <c r="D834" s="31"/>
    </row>
    <row r="835" spans="4:4" x14ac:dyDescent="0.3">
      <c r="D835" s="31"/>
    </row>
    <row r="836" spans="4:4" x14ac:dyDescent="0.3">
      <c r="D836" s="31"/>
    </row>
    <row r="837" spans="4:4" x14ac:dyDescent="0.3">
      <c r="D837" s="31"/>
    </row>
    <row r="838" spans="4:4" x14ac:dyDescent="0.3">
      <c r="D838" s="31"/>
    </row>
    <row r="839" spans="4:4" x14ac:dyDescent="0.3">
      <c r="D839" s="31"/>
    </row>
    <row r="840" spans="4:4" x14ac:dyDescent="0.3">
      <c r="D840" s="31"/>
    </row>
    <row r="841" spans="4:4" x14ac:dyDescent="0.3">
      <c r="D841" s="31"/>
    </row>
    <row r="842" spans="4:4" x14ac:dyDescent="0.3">
      <c r="D842" s="31"/>
    </row>
    <row r="843" spans="4:4" x14ac:dyDescent="0.3">
      <c r="D843" s="31"/>
    </row>
    <row r="844" spans="4:4" x14ac:dyDescent="0.3">
      <c r="D844" s="31"/>
    </row>
    <row r="845" spans="4:4" x14ac:dyDescent="0.3">
      <c r="D845" s="31"/>
    </row>
    <row r="846" spans="4:4" x14ac:dyDescent="0.3">
      <c r="D846" s="31"/>
    </row>
    <row r="847" spans="4:4" x14ac:dyDescent="0.3">
      <c r="D847" s="31"/>
    </row>
    <row r="848" spans="4:4" x14ac:dyDescent="0.3">
      <c r="D848" s="31"/>
    </row>
    <row r="849" spans="4:4" x14ac:dyDescent="0.3">
      <c r="D849" s="31"/>
    </row>
    <row r="850" spans="4:4" x14ac:dyDescent="0.3">
      <c r="D850" s="31"/>
    </row>
    <row r="851" spans="4:4" x14ac:dyDescent="0.3">
      <c r="D851" s="31"/>
    </row>
    <row r="852" spans="4:4" x14ac:dyDescent="0.3">
      <c r="D852" s="31"/>
    </row>
    <row r="853" spans="4:4" x14ac:dyDescent="0.3">
      <c r="D853" s="31"/>
    </row>
    <row r="854" spans="4:4" x14ac:dyDescent="0.3">
      <c r="D854" s="31"/>
    </row>
    <row r="855" spans="4:4" x14ac:dyDescent="0.3">
      <c r="D855" s="31"/>
    </row>
    <row r="856" spans="4:4" x14ac:dyDescent="0.3">
      <c r="D856" s="31"/>
    </row>
    <row r="857" spans="4:4" x14ac:dyDescent="0.3">
      <c r="D857" s="31"/>
    </row>
    <row r="858" spans="4:4" x14ac:dyDescent="0.3">
      <c r="D858" s="31"/>
    </row>
    <row r="859" spans="4:4" x14ac:dyDescent="0.3">
      <c r="D859" s="31"/>
    </row>
    <row r="860" spans="4:4" x14ac:dyDescent="0.3">
      <c r="D860" s="31"/>
    </row>
    <row r="861" spans="4:4" x14ac:dyDescent="0.3">
      <c r="D861" s="31"/>
    </row>
    <row r="862" spans="4:4" x14ac:dyDescent="0.3">
      <c r="D862" s="31"/>
    </row>
    <row r="863" spans="4:4" x14ac:dyDescent="0.3">
      <c r="D863" s="31"/>
    </row>
    <row r="864" spans="4:4" x14ac:dyDescent="0.3">
      <c r="D864" s="31"/>
    </row>
    <row r="865" spans="4:4" x14ac:dyDescent="0.3">
      <c r="D865" s="31"/>
    </row>
    <row r="866" spans="4:4" x14ac:dyDescent="0.3">
      <c r="D866" s="31"/>
    </row>
    <row r="867" spans="4:4" x14ac:dyDescent="0.3">
      <c r="D867" s="31"/>
    </row>
    <row r="868" spans="4:4" x14ac:dyDescent="0.3">
      <c r="D868" s="31"/>
    </row>
    <row r="869" spans="4:4" x14ac:dyDescent="0.3">
      <c r="D869" s="31"/>
    </row>
    <row r="870" spans="4:4" x14ac:dyDescent="0.3">
      <c r="D870" s="31"/>
    </row>
    <row r="871" spans="4:4" x14ac:dyDescent="0.3">
      <c r="D871" s="31"/>
    </row>
    <row r="872" spans="4:4" x14ac:dyDescent="0.3">
      <c r="D872" s="31"/>
    </row>
    <row r="873" spans="4:4" x14ac:dyDescent="0.3">
      <c r="D873" s="31"/>
    </row>
    <row r="874" spans="4:4" x14ac:dyDescent="0.3">
      <c r="D874" s="31"/>
    </row>
    <row r="875" spans="4:4" x14ac:dyDescent="0.3">
      <c r="D875" s="31"/>
    </row>
    <row r="876" spans="4:4" x14ac:dyDescent="0.3">
      <c r="D876" s="31"/>
    </row>
    <row r="877" spans="4:4" x14ac:dyDescent="0.3">
      <c r="D877" s="31"/>
    </row>
    <row r="878" spans="4:4" x14ac:dyDescent="0.3">
      <c r="D878" s="31"/>
    </row>
    <row r="879" spans="4:4" x14ac:dyDescent="0.3">
      <c r="D879" s="31"/>
    </row>
    <row r="880" spans="4:4" x14ac:dyDescent="0.3">
      <c r="D880" s="31"/>
    </row>
    <row r="881" spans="4:4" x14ac:dyDescent="0.3">
      <c r="D881" s="31"/>
    </row>
    <row r="882" spans="4:4" x14ac:dyDescent="0.3">
      <c r="D882" s="31"/>
    </row>
    <row r="883" spans="4:4" x14ac:dyDescent="0.3">
      <c r="D883" s="31"/>
    </row>
    <row r="884" spans="4:4" x14ac:dyDescent="0.3">
      <c r="D884" s="31"/>
    </row>
    <row r="885" spans="4:4" x14ac:dyDescent="0.3">
      <c r="D885" s="31"/>
    </row>
    <row r="886" spans="4:4" x14ac:dyDescent="0.3">
      <c r="D886" s="31"/>
    </row>
    <row r="887" spans="4:4" x14ac:dyDescent="0.3">
      <c r="D887" s="31"/>
    </row>
    <row r="888" spans="4:4" x14ac:dyDescent="0.3">
      <c r="D888" s="31"/>
    </row>
    <row r="889" spans="4:4" x14ac:dyDescent="0.3">
      <c r="D889" s="31"/>
    </row>
    <row r="890" spans="4:4" x14ac:dyDescent="0.3">
      <c r="D890" s="31"/>
    </row>
    <row r="891" spans="4:4" x14ac:dyDescent="0.3">
      <c r="D891" s="31"/>
    </row>
    <row r="892" spans="4:4" x14ac:dyDescent="0.3">
      <c r="D892" s="31"/>
    </row>
    <row r="893" spans="4:4" x14ac:dyDescent="0.3">
      <c r="D893" s="31"/>
    </row>
    <row r="894" spans="4:4" x14ac:dyDescent="0.3">
      <c r="D894" s="31"/>
    </row>
    <row r="895" spans="4:4" x14ac:dyDescent="0.3">
      <c r="D895" s="31"/>
    </row>
    <row r="896" spans="4:4" x14ac:dyDescent="0.3">
      <c r="D896" s="31"/>
    </row>
    <row r="897" spans="4:4" x14ac:dyDescent="0.3">
      <c r="D897" s="31"/>
    </row>
    <row r="898" spans="4:4" x14ac:dyDescent="0.3">
      <c r="D898" s="31"/>
    </row>
    <row r="899" spans="4:4" x14ac:dyDescent="0.3">
      <c r="D899" s="31"/>
    </row>
    <row r="900" spans="4:4" x14ac:dyDescent="0.3">
      <c r="D900" s="31"/>
    </row>
    <row r="901" spans="4:4" x14ac:dyDescent="0.3">
      <c r="D901" s="31"/>
    </row>
    <row r="902" spans="4:4" x14ac:dyDescent="0.3">
      <c r="D902" s="31"/>
    </row>
    <row r="903" spans="4:4" x14ac:dyDescent="0.3">
      <c r="D903" s="31"/>
    </row>
    <row r="904" spans="4:4" x14ac:dyDescent="0.3">
      <c r="D904" s="31"/>
    </row>
    <row r="905" spans="4:4" x14ac:dyDescent="0.3">
      <c r="D905" s="31"/>
    </row>
    <row r="906" spans="4:4" x14ac:dyDescent="0.3">
      <c r="D906" s="31"/>
    </row>
    <row r="907" spans="4:4" x14ac:dyDescent="0.3">
      <c r="D907" s="31"/>
    </row>
    <row r="908" spans="4:4" x14ac:dyDescent="0.3">
      <c r="D908" s="31"/>
    </row>
    <row r="909" spans="4:4" x14ac:dyDescent="0.3">
      <c r="D909" s="31"/>
    </row>
    <row r="910" spans="4:4" x14ac:dyDescent="0.3">
      <c r="D910" s="31"/>
    </row>
    <row r="911" spans="4:4" x14ac:dyDescent="0.3">
      <c r="D911" s="31"/>
    </row>
    <row r="912" spans="4:4" x14ac:dyDescent="0.3">
      <c r="D912" s="31"/>
    </row>
    <row r="913" spans="4:4" x14ac:dyDescent="0.3">
      <c r="D913" s="31"/>
    </row>
    <row r="914" spans="4:4" x14ac:dyDescent="0.3">
      <c r="D914" s="31"/>
    </row>
    <row r="915" spans="4:4" x14ac:dyDescent="0.3">
      <c r="D915" s="31"/>
    </row>
    <row r="916" spans="4:4" x14ac:dyDescent="0.3">
      <c r="D916" s="31"/>
    </row>
    <row r="917" spans="4:4" x14ac:dyDescent="0.3">
      <c r="D917" s="31"/>
    </row>
    <row r="918" spans="4:4" x14ac:dyDescent="0.3">
      <c r="D918" s="31"/>
    </row>
    <row r="919" spans="4:4" x14ac:dyDescent="0.3">
      <c r="D919" s="31"/>
    </row>
    <row r="920" spans="4:4" x14ac:dyDescent="0.3">
      <c r="D920" s="31"/>
    </row>
    <row r="921" spans="4:4" x14ac:dyDescent="0.3">
      <c r="D921" s="31"/>
    </row>
    <row r="922" spans="4:4" x14ac:dyDescent="0.3">
      <c r="D922" s="31"/>
    </row>
    <row r="923" spans="4:4" x14ac:dyDescent="0.3">
      <c r="D923" s="31"/>
    </row>
    <row r="924" spans="4:4" x14ac:dyDescent="0.3">
      <c r="D924" s="31"/>
    </row>
    <row r="925" spans="4:4" x14ac:dyDescent="0.3">
      <c r="D925" s="31"/>
    </row>
    <row r="926" spans="4:4" x14ac:dyDescent="0.3">
      <c r="D926" s="31"/>
    </row>
    <row r="927" spans="4:4" x14ac:dyDescent="0.3">
      <c r="D927" s="31"/>
    </row>
    <row r="928" spans="4:4" x14ac:dyDescent="0.3">
      <c r="D928" s="31"/>
    </row>
    <row r="929" spans="4:4" x14ac:dyDescent="0.3">
      <c r="D929" s="31"/>
    </row>
    <row r="930" spans="4:4" x14ac:dyDescent="0.3">
      <c r="D930" s="31"/>
    </row>
    <row r="931" spans="4:4" x14ac:dyDescent="0.3">
      <c r="D931" s="31"/>
    </row>
    <row r="932" spans="4:4" x14ac:dyDescent="0.3">
      <c r="D932" s="31"/>
    </row>
    <row r="933" spans="4:4" x14ac:dyDescent="0.3">
      <c r="D933" s="31"/>
    </row>
    <row r="934" spans="4:4" x14ac:dyDescent="0.3">
      <c r="D934" s="31"/>
    </row>
    <row r="935" spans="4:4" x14ac:dyDescent="0.3">
      <c r="D935" s="31"/>
    </row>
    <row r="936" spans="4:4" x14ac:dyDescent="0.3">
      <c r="D936" s="31"/>
    </row>
    <row r="937" spans="4:4" x14ac:dyDescent="0.3">
      <c r="D937" s="31"/>
    </row>
    <row r="938" spans="4:4" x14ac:dyDescent="0.3">
      <c r="D938" s="31"/>
    </row>
    <row r="939" spans="4:4" x14ac:dyDescent="0.3">
      <c r="D939" s="31"/>
    </row>
    <row r="940" spans="4:4" x14ac:dyDescent="0.3">
      <c r="D940" s="31"/>
    </row>
    <row r="941" spans="4:4" x14ac:dyDescent="0.3">
      <c r="D941" s="31"/>
    </row>
    <row r="942" spans="4:4" x14ac:dyDescent="0.3">
      <c r="D942" s="31"/>
    </row>
    <row r="943" spans="4:4" x14ac:dyDescent="0.3">
      <c r="D943" s="31"/>
    </row>
    <row r="944" spans="4:4" x14ac:dyDescent="0.3">
      <c r="D944" s="31"/>
    </row>
    <row r="945" spans="4:4" x14ac:dyDescent="0.3">
      <c r="D945" s="31"/>
    </row>
    <row r="946" spans="4:4" x14ac:dyDescent="0.3">
      <c r="D946" s="31"/>
    </row>
    <row r="947" spans="4:4" x14ac:dyDescent="0.3">
      <c r="D947" s="31"/>
    </row>
    <row r="948" spans="4:4" x14ac:dyDescent="0.3">
      <c r="D948" s="31"/>
    </row>
    <row r="949" spans="4:4" x14ac:dyDescent="0.3">
      <c r="D949" s="31"/>
    </row>
    <row r="950" spans="4:4" x14ac:dyDescent="0.3">
      <c r="D950" s="31"/>
    </row>
    <row r="951" spans="4:4" x14ac:dyDescent="0.3">
      <c r="D951" s="31"/>
    </row>
    <row r="952" spans="4:4" x14ac:dyDescent="0.3">
      <c r="D952" s="31"/>
    </row>
    <row r="953" spans="4:4" x14ac:dyDescent="0.3">
      <c r="D953" s="31"/>
    </row>
    <row r="954" spans="4:4" x14ac:dyDescent="0.3">
      <c r="D954" s="31"/>
    </row>
    <row r="955" spans="4:4" x14ac:dyDescent="0.3">
      <c r="D955" s="31"/>
    </row>
    <row r="956" spans="4:4" x14ac:dyDescent="0.3">
      <c r="D956" s="31"/>
    </row>
    <row r="957" spans="4:4" x14ac:dyDescent="0.3">
      <c r="D957" s="31"/>
    </row>
    <row r="958" spans="4:4" x14ac:dyDescent="0.3">
      <c r="D958" s="31"/>
    </row>
    <row r="959" spans="4:4" x14ac:dyDescent="0.3">
      <c r="D959" s="31"/>
    </row>
    <row r="960" spans="4:4" x14ac:dyDescent="0.3">
      <c r="D960" s="31"/>
    </row>
    <row r="961" spans="4:4" x14ac:dyDescent="0.3">
      <c r="D961" s="31"/>
    </row>
    <row r="962" spans="4:4" x14ac:dyDescent="0.3">
      <c r="D962" s="31"/>
    </row>
    <row r="963" spans="4:4" x14ac:dyDescent="0.3">
      <c r="D963" s="31"/>
    </row>
    <row r="964" spans="4:4" x14ac:dyDescent="0.3">
      <c r="D964" s="31"/>
    </row>
    <row r="965" spans="4:4" x14ac:dyDescent="0.3">
      <c r="D965" s="31"/>
    </row>
    <row r="966" spans="4:4" x14ac:dyDescent="0.3">
      <c r="D966" s="31"/>
    </row>
    <row r="967" spans="4:4" x14ac:dyDescent="0.3">
      <c r="D967" s="31"/>
    </row>
    <row r="968" spans="4:4" x14ac:dyDescent="0.3">
      <c r="D968" s="31"/>
    </row>
    <row r="969" spans="4:4" x14ac:dyDescent="0.3">
      <c r="D969" s="31"/>
    </row>
    <row r="970" spans="4:4" x14ac:dyDescent="0.3">
      <c r="D970" s="31"/>
    </row>
    <row r="971" spans="4:4" x14ac:dyDescent="0.3">
      <c r="D971" s="31"/>
    </row>
    <row r="972" spans="4:4" x14ac:dyDescent="0.3">
      <c r="D972" s="31"/>
    </row>
    <row r="973" spans="4:4" x14ac:dyDescent="0.3">
      <c r="D973" s="31"/>
    </row>
    <row r="974" spans="4:4" x14ac:dyDescent="0.3">
      <c r="D974" s="31"/>
    </row>
    <row r="975" spans="4:4" x14ac:dyDescent="0.3">
      <c r="D975" s="31"/>
    </row>
    <row r="976" spans="4:4" x14ac:dyDescent="0.3">
      <c r="D976" s="31"/>
    </row>
    <row r="977" spans="4:4" x14ac:dyDescent="0.3">
      <c r="D977" s="31"/>
    </row>
    <row r="978" spans="4:4" x14ac:dyDescent="0.3">
      <c r="D978" s="31"/>
    </row>
    <row r="979" spans="4:4" x14ac:dyDescent="0.3">
      <c r="D979" s="31"/>
    </row>
    <row r="980" spans="4:4" x14ac:dyDescent="0.3">
      <c r="D980" s="31"/>
    </row>
    <row r="981" spans="4:4" x14ac:dyDescent="0.3">
      <c r="D981" s="31"/>
    </row>
    <row r="982" spans="4:4" x14ac:dyDescent="0.3">
      <c r="D982" s="31"/>
    </row>
    <row r="983" spans="4:4" x14ac:dyDescent="0.3">
      <c r="D983" s="31"/>
    </row>
    <row r="984" spans="4:4" x14ac:dyDescent="0.3">
      <c r="D984" s="31"/>
    </row>
    <row r="985" spans="4:4" x14ac:dyDescent="0.3">
      <c r="D985" s="31"/>
    </row>
    <row r="986" spans="4:4" x14ac:dyDescent="0.3">
      <c r="D986" s="31"/>
    </row>
    <row r="987" spans="4:4" x14ac:dyDescent="0.3">
      <c r="D987" s="31"/>
    </row>
    <row r="988" spans="4:4" x14ac:dyDescent="0.3">
      <c r="D988" s="31"/>
    </row>
    <row r="989" spans="4:4" x14ac:dyDescent="0.3">
      <c r="D989" s="31"/>
    </row>
    <row r="990" spans="4:4" x14ac:dyDescent="0.3">
      <c r="D990" s="31"/>
    </row>
    <row r="991" spans="4:4" x14ac:dyDescent="0.3">
      <c r="D991" s="31"/>
    </row>
    <row r="992" spans="4:4" x14ac:dyDescent="0.3">
      <c r="D992" s="31"/>
    </row>
    <row r="993" spans="4:4" x14ac:dyDescent="0.3">
      <c r="D993" s="31"/>
    </row>
    <row r="994" spans="4:4" x14ac:dyDescent="0.3">
      <c r="D994" s="31"/>
    </row>
    <row r="995" spans="4:4" x14ac:dyDescent="0.3">
      <c r="D995" s="31"/>
    </row>
    <row r="996" spans="4:4" x14ac:dyDescent="0.3">
      <c r="D996" s="31"/>
    </row>
    <row r="997" spans="4:4" x14ac:dyDescent="0.3">
      <c r="D997" s="31"/>
    </row>
    <row r="998" spans="4:4" x14ac:dyDescent="0.3">
      <c r="D998" s="31"/>
    </row>
    <row r="999" spans="4:4" x14ac:dyDescent="0.3">
      <c r="D999" s="31"/>
    </row>
    <row r="1000" spans="4:4" x14ac:dyDescent="0.3">
      <c r="D1000" s="31"/>
    </row>
    <row r="1001" spans="4:4" x14ac:dyDescent="0.3">
      <c r="D1001" s="31"/>
    </row>
    <row r="1002" spans="4:4" x14ac:dyDescent="0.3">
      <c r="D1002" s="31"/>
    </row>
    <row r="1003" spans="4:4" x14ac:dyDescent="0.3">
      <c r="D1003" s="31"/>
    </row>
    <row r="1004" spans="4:4" x14ac:dyDescent="0.3">
      <c r="D1004" s="31"/>
    </row>
    <row r="1005" spans="4:4" x14ac:dyDescent="0.3">
      <c r="D1005" s="31"/>
    </row>
    <row r="1006" spans="4:4" x14ac:dyDescent="0.3">
      <c r="D1006" s="31"/>
    </row>
    <row r="1007" spans="4:4" x14ac:dyDescent="0.3">
      <c r="D1007" s="31"/>
    </row>
    <row r="1008" spans="4:4" x14ac:dyDescent="0.3">
      <c r="D1008" s="31"/>
    </row>
    <row r="1009" spans="4:4" x14ac:dyDescent="0.3">
      <c r="D1009" s="31"/>
    </row>
    <row r="1010" spans="4:4" x14ac:dyDescent="0.3">
      <c r="D1010" s="31"/>
    </row>
    <row r="1011" spans="4:4" x14ac:dyDescent="0.3">
      <c r="D1011" s="31"/>
    </row>
    <row r="1012" spans="4:4" x14ac:dyDescent="0.3">
      <c r="D1012" s="31"/>
    </row>
    <row r="1013" spans="4:4" x14ac:dyDescent="0.3">
      <c r="D1013" s="31"/>
    </row>
    <row r="1014" spans="4:4" x14ac:dyDescent="0.3">
      <c r="D1014" s="31"/>
    </row>
    <row r="1015" spans="4:4" x14ac:dyDescent="0.3">
      <c r="D1015" s="31"/>
    </row>
    <row r="1016" spans="4:4" x14ac:dyDescent="0.3">
      <c r="D1016" s="31"/>
    </row>
    <row r="1017" spans="4:4" x14ac:dyDescent="0.3">
      <c r="D1017" s="31"/>
    </row>
    <row r="1018" spans="4:4" x14ac:dyDescent="0.3">
      <c r="D1018" s="31"/>
    </row>
    <row r="1019" spans="4:4" x14ac:dyDescent="0.3">
      <c r="D1019" s="31"/>
    </row>
    <row r="1020" spans="4:4" x14ac:dyDescent="0.3">
      <c r="D1020" s="31"/>
    </row>
    <row r="1021" spans="4:4" x14ac:dyDescent="0.3">
      <c r="D1021" s="31"/>
    </row>
    <row r="1022" spans="4:4" x14ac:dyDescent="0.3">
      <c r="D1022" s="31"/>
    </row>
    <row r="1023" spans="4:4" x14ac:dyDescent="0.3">
      <c r="D1023" s="31"/>
    </row>
    <row r="1024" spans="4:4" x14ac:dyDescent="0.3">
      <c r="D1024" s="31"/>
    </row>
    <row r="1025" spans="4:4" x14ac:dyDescent="0.3">
      <c r="D1025" s="31"/>
    </row>
    <row r="1026" spans="4:4" x14ac:dyDescent="0.3">
      <c r="D1026" s="31"/>
    </row>
    <row r="1027" spans="4:4" x14ac:dyDescent="0.3">
      <c r="D1027" s="31"/>
    </row>
    <row r="1028" spans="4:4" x14ac:dyDescent="0.3">
      <c r="D1028" s="31"/>
    </row>
    <row r="1029" spans="4:4" x14ac:dyDescent="0.3">
      <c r="D1029" s="31"/>
    </row>
    <row r="1030" spans="4:4" x14ac:dyDescent="0.3">
      <c r="D1030" s="31"/>
    </row>
    <row r="1031" spans="4:4" x14ac:dyDescent="0.3">
      <c r="D1031" s="31"/>
    </row>
    <row r="1032" spans="4:4" x14ac:dyDescent="0.3">
      <c r="D1032" s="31"/>
    </row>
    <row r="1033" spans="4:4" x14ac:dyDescent="0.3">
      <c r="D1033" s="31"/>
    </row>
    <row r="1034" spans="4:4" x14ac:dyDescent="0.3">
      <c r="D1034" s="31"/>
    </row>
    <row r="1035" spans="4:4" x14ac:dyDescent="0.3">
      <c r="D1035" s="31"/>
    </row>
    <row r="1036" spans="4:4" x14ac:dyDescent="0.3">
      <c r="D1036" s="31"/>
    </row>
    <row r="1037" spans="4:4" x14ac:dyDescent="0.3">
      <c r="D1037" s="31"/>
    </row>
    <row r="1038" spans="4:4" x14ac:dyDescent="0.3">
      <c r="D1038" s="31"/>
    </row>
    <row r="1039" spans="4:4" x14ac:dyDescent="0.3">
      <c r="D1039" s="31"/>
    </row>
    <row r="1040" spans="4:4" x14ac:dyDescent="0.3">
      <c r="D1040" s="31"/>
    </row>
    <row r="1041" spans="4:4" x14ac:dyDescent="0.3">
      <c r="D1041" s="31"/>
    </row>
    <row r="1042" spans="4:4" x14ac:dyDescent="0.3">
      <c r="D1042" s="31"/>
    </row>
    <row r="1043" spans="4:4" x14ac:dyDescent="0.3">
      <c r="D1043" s="31"/>
    </row>
    <row r="1044" spans="4:4" x14ac:dyDescent="0.3">
      <c r="D1044" s="31"/>
    </row>
    <row r="1045" spans="4:4" x14ac:dyDescent="0.3">
      <c r="D1045" s="31"/>
    </row>
    <row r="1046" spans="4:4" x14ac:dyDescent="0.3">
      <c r="D1046" s="31"/>
    </row>
    <row r="1047" spans="4:4" x14ac:dyDescent="0.3">
      <c r="D1047" s="31"/>
    </row>
    <row r="1048" spans="4:4" x14ac:dyDescent="0.3">
      <c r="D1048" s="31"/>
    </row>
    <row r="1049" spans="4:4" x14ac:dyDescent="0.3">
      <c r="D1049" s="31"/>
    </row>
    <row r="1050" spans="4:4" x14ac:dyDescent="0.3">
      <c r="D1050" s="31"/>
    </row>
    <row r="1051" spans="4:4" x14ac:dyDescent="0.3">
      <c r="D1051" s="31"/>
    </row>
    <row r="1052" spans="4:4" x14ac:dyDescent="0.3">
      <c r="D1052" s="31"/>
    </row>
    <row r="1053" spans="4:4" x14ac:dyDescent="0.3">
      <c r="D1053" s="31"/>
    </row>
    <row r="1054" spans="4:4" x14ac:dyDescent="0.3">
      <c r="D1054" s="31"/>
    </row>
    <row r="1055" spans="4:4" x14ac:dyDescent="0.3">
      <c r="D1055" s="31"/>
    </row>
    <row r="1056" spans="4:4" x14ac:dyDescent="0.3">
      <c r="D1056" s="31"/>
    </row>
    <row r="1057" spans="4:4" x14ac:dyDescent="0.3">
      <c r="D1057" s="31"/>
    </row>
    <row r="1058" spans="4:4" x14ac:dyDescent="0.3">
      <c r="D1058" s="31"/>
    </row>
    <row r="1059" spans="4:4" x14ac:dyDescent="0.3">
      <c r="D1059" s="31"/>
    </row>
    <row r="1060" spans="4:4" x14ac:dyDescent="0.3">
      <c r="D1060" s="31"/>
    </row>
    <row r="1061" spans="4:4" x14ac:dyDescent="0.3">
      <c r="D1061" s="31"/>
    </row>
    <row r="1062" spans="4:4" x14ac:dyDescent="0.3">
      <c r="D1062" s="31"/>
    </row>
    <row r="1063" spans="4:4" x14ac:dyDescent="0.3">
      <c r="D1063" s="31"/>
    </row>
    <row r="1064" spans="4:4" x14ac:dyDescent="0.3">
      <c r="D1064" s="31"/>
    </row>
    <row r="1065" spans="4:4" x14ac:dyDescent="0.3">
      <c r="D1065" s="31"/>
    </row>
    <row r="1066" spans="4:4" x14ac:dyDescent="0.3">
      <c r="D1066" s="31"/>
    </row>
    <row r="1067" spans="4:4" x14ac:dyDescent="0.3">
      <c r="D1067" s="31"/>
    </row>
    <row r="1068" spans="4:4" x14ac:dyDescent="0.3">
      <c r="D1068" s="31"/>
    </row>
    <row r="1069" spans="4:4" x14ac:dyDescent="0.3">
      <c r="D1069" s="31"/>
    </row>
    <row r="1070" spans="4:4" x14ac:dyDescent="0.3">
      <c r="D1070" s="31"/>
    </row>
    <row r="1071" spans="4:4" x14ac:dyDescent="0.3">
      <c r="D1071" s="31"/>
    </row>
    <row r="1072" spans="4:4" x14ac:dyDescent="0.3">
      <c r="D1072" s="31"/>
    </row>
    <row r="1073" spans="4:4" x14ac:dyDescent="0.3">
      <c r="D1073" s="31"/>
    </row>
    <row r="1074" spans="4:4" x14ac:dyDescent="0.3">
      <c r="D1074" s="31"/>
    </row>
    <row r="1075" spans="4:4" x14ac:dyDescent="0.3">
      <c r="D1075" s="31"/>
    </row>
    <row r="1076" spans="4:4" x14ac:dyDescent="0.3">
      <c r="D1076" s="31"/>
    </row>
    <row r="1077" spans="4:4" x14ac:dyDescent="0.3">
      <c r="D1077" s="31"/>
    </row>
    <row r="1078" spans="4:4" x14ac:dyDescent="0.3">
      <c r="D1078" s="31"/>
    </row>
    <row r="1079" spans="4:4" x14ac:dyDescent="0.3">
      <c r="D1079" s="31"/>
    </row>
    <row r="1080" spans="4:4" x14ac:dyDescent="0.3">
      <c r="D1080" s="31"/>
    </row>
    <row r="1081" spans="4:4" x14ac:dyDescent="0.3">
      <c r="D1081" s="31"/>
    </row>
    <row r="1082" spans="4:4" x14ac:dyDescent="0.3">
      <c r="D1082" s="31"/>
    </row>
    <row r="1083" spans="4:4" x14ac:dyDescent="0.3">
      <c r="D1083" s="31"/>
    </row>
    <row r="1084" spans="4:4" x14ac:dyDescent="0.3">
      <c r="D1084" s="31"/>
    </row>
    <row r="1085" spans="4:4" x14ac:dyDescent="0.3">
      <c r="D1085" s="31"/>
    </row>
    <row r="1086" spans="4:4" x14ac:dyDescent="0.3">
      <c r="D1086" s="31"/>
    </row>
    <row r="1087" spans="4:4" x14ac:dyDescent="0.3">
      <c r="D1087" s="31"/>
    </row>
    <row r="1088" spans="4:4" x14ac:dyDescent="0.3">
      <c r="D1088" s="31"/>
    </row>
    <row r="1089" spans="4:4" x14ac:dyDescent="0.3">
      <c r="D1089" s="31"/>
    </row>
    <row r="1090" spans="4:4" x14ac:dyDescent="0.3">
      <c r="D1090" s="31"/>
    </row>
    <row r="1091" spans="4:4" x14ac:dyDescent="0.3">
      <c r="D1091" s="31"/>
    </row>
    <row r="1092" spans="4:4" x14ac:dyDescent="0.3">
      <c r="D1092" s="31"/>
    </row>
    <row r="1093" spans="4:4" x14ac:dyDescent="0.3">
      <c r="D1093" s="31"/>
    </row>
    <row r="1094" spans="4:4" x14ac:dyDescent="0.3">
      <c r="D1094" s="31"/>
    </row>
    <row r="1095" spans="4:4" x14ac:dyDescent="0.3">
      <c r="D1095" s="31"/>
    </row>
    <row r="1096" spans="4:4" x14ac:dyDescent="0.3">
      <c r="D1096" s="31"/>
    </row>
    <row r="1097" spans="4:4" x14ac:dyDescent="0.3">
      <c r="D1097" s="31"/>
    </row>
    <row r="1098" spans="4:4" x14ac:dyDescent="0.3">
      <c r="D1098" s="31"/>
    </row>
    <row r="1099" spans="4:4" x14ac:dyDescent="0.3">
      <c r="D1099" s="31"/>
    </row>
    <row r="1100" spans="4:4" x14ac:dyDescent="0.3">
      <c r="D1100" s="31"/>
    </row>
    <row r="1101" spans="4:4" x14ac:dyDescent="0.3">
      <c r="D1101" s="31"/>
    </row>
    <row r="1102" spans="4:4" x14ac:dyDescent="0.3">
      <c r="D1102" s="31"/>
    </row>
    <row r="1103" spans="4:4" x14ac:dyDescent="0.3">
      <c r="D1103" s="31"/>
    </row>
    <row r="1104" spans="4:4" x14ac:dyDescent="0.3">
      <c r="D1104" s="31"/>
    </row>
    <row r="1105" spans="4:4" x14ac:dyDescent="0.3">
      <c r="D1105" s="31"/>
    </row>
    <row r="1106" spans="4:4" x14ac:dyDescent="0.3">
      <c r="D1106" s="31"/>
    </row>
    <row r="1107" spans="4:4" x14ac:dyDescent="0.3">
      <c r="D1107" s="31"/>
    </row>
    <row r="1108" spans="4:4" x14ac:dyDescent="0.3">
      <c r="D1108" s="31"/>
    </row>
    <row r="1109" spans="4:4" x14ac:dyDescent="0.3">
      <c r="D1109" s="31"/>
    </row>
    <row r="1110" spans="4:4" x14ac:dyDescent="0.3">
      <c r="D1110" s="31"/>
    </row>
    <row r="1111" spans="4:4" x14ac:dyDescent="0.3">
      <c r="D1111" s="31"/>
    </row>
    <row r="1112" spans="4:4" x14ac:dyDescent="0.3">
      <c r="D1112" s="31"/>
    </row>
    <row r="1113" spans="4:4" x14ac:dyDescent="0.3">
      <c r="D1113" s="31"/>
    </row>
    <row r="1114" spans="4:4" x14ac:dyDescent="0.3">
      <c r="D1114" s="31"/>
    </row>
    <row r="1115" spans="4:4" x14ac:dyDescent="0.3">
      <c r="D1115" s="31"/>
    </row>
    <row r="1116" spans="4:4" x14ac:dyDescent="0.3">
      <c r="D1116" s="31"/>
    </row>
    <row r="1117" spans="4:4" x14ac:dyDescent="0.3">
      <c r="D1117" s="31"/>
    </row>
    <row r="1118" spans="4:4" x14ac:dyDescent="0.3">
      <c r="D1118" s="31"/>
    </row>
    <row r="1119" spans="4:4" x14ac:dyDescent="0.3">
      <c r="D1119" s="31"/>
    </row>
    <row r="1120" spans="4:4" x14ac:dyDescent="0.3">
      <c r="D1120" s="31"/>
    </row>
    <row r="1121" spans="4:4" x14ac:dyDescent="0.3">
      <c r="D1121" s="31"/>
    </row>
    <row r="1122" spans="4:4" x14ac:dyDescent="0.3">
      <c r="D1122" s="31"/>
    </row>
    <row r="1123" spans="4:4" x14ac:dyDescent="0.3">
      <c r="D1123" s="31"/>
    </row>
    <row r="1124" spans="4:4" x14ac:dyDescent="0.3">
      <c r="D1124" s="31"/>
    </row>
    <row r="1125" spans="4:4" x14ac:dyDescent="0.3">
      <c r="D1125" s="31"/>
    </row>
    <row r="1126" spans="4:4" x14ac:dyDescent="0.3">
      <c r="D1126" s="31"/>
    </row>
    <row r="1127" spans="4:4" x14ac:dyDescent="0.3">
      <c r="D1127" s="31"/>
    </row>
    <row r="1128" spans="4:4" x14ac:dyDescent="0.3">
      <c r="D1128" s="31"/>
    </row>
    <row r="1129" spans="4:4" x14ac:dyDescent="0.3">
      <c r="D1129" s="31"/>
    </row>
    <row r="1130" spans="4:4" x14ac:dyDescent="0.3">
      <c r="D1130" s="31"/>
    </row>
    <row r="1131" spans="4:4" x14ac:dyDescent="0.3">
      <c r="D1131" s="31"/>
    </row>
    <row r="1132" spans="4:4" x14ac:dyDescent="0.3">
      <c r="D1132" s="31"/>
    </row>
    <row r="1133" spans="4:4" x14ac:dyDescent="0.3">
      <c r="D1133" s="31"/>
    </row>
    <row r="1134" spans="4:4" x14ac:dyDescent="0.3">
      <c r="D1134" s="31"/>
    </row>
    <row r="1135" spans="4:4" x14ac:dyDescent="0.3">
      <c r="D1135" s="31"/>
    </row>
    <row r="1136" spans="4:4" x14ac:dyDescent="0.3">
      <c r="D1136" s="31"/>
    </row>
    <row r="1137" spans="4:4" x14ac:dyDescent="0.3">
      <c r="D1137" s="31"/>
    </row>
    <row r="1138" spans="4:4" x14ac:dyDescent="0.3">
      <c r="D1138" s="31"/>
    </row>
    <row r="1139" spans="4:4" x14ac:dyDescent="0.3">
      <c r="D1139" s="31"/>
    </row>
    <row r="1140" spans="4:4" x14ac:dyDescent="0.3">
      <c r="D1140" s="31"/>
    </row>
    <row r="1141" spans="4:4" x14ac:dyDescent="0.3">
      <c r="D1141" s="31"/>
    </row>
    <row r="1142" spans="4:4" x14ac:dyDescent="0.3">
      <c r="D1142" s="31"/>
    </row>
    <row r="1143" spans="4:4" x14ac:dyDescent="0.3">
      <c r="D1143" s="31"/>
    </row>
    <row r="1144" spans="4:4" x14ac:dyDescent="0.3">
      <c r="D1144" s="31"/>
    </row>
    <row r="1145" spans="4:4" x14ac:dyDescent="0.3">
      <c r="D1145" s="31"/>
    </row>
    <row r="1146" spans="4:4" x14ac:dyDescent="0.3">
      <c r="D1146" s="31"/>
    </row>
    <row r="1147" spans="4:4" x14ac:dyDescent="0.3">
      <c r="D1147" s="31"/>
    </row>
    <row r="1148" spans="4:4" x14ac:dyDescent="0.3">
      <c r="D1148" s="31"/>
    </row>
    <row r="1149" spans="4:4" x14ac:dyDescent="0.3">
      <c r="D1149" s="31"/>
    </row>
    <row r="1150" spans="4:4" x14ac:dyDescent="0.3">
      <c r="D1150" s="31"/>
    </row>
    <row r="1151" spans="4:4" x14ac:dyDescent="0.3">
      <c r="D1151" s="31"/>
    </row>
    <row r="1152" spans="4:4" x14ac:dyDescent="0.3">
      <c r="D1152" s="31"/>
    </row>
    <row r="1153" spans="4:4" x14ac:dyDescent="0.3">
      <c r="D1153" s="31"/>
    </row>
    <row r="1154" spans="4:4" x14ac:dyDescent="0.3">
      <c r="D1154" s="31"/>
    </row>
    <row r="1155" spans="4:4" x14ac:dyDescent="0.3">
      <c r="D1155" s="31"/>
    </row>
    <row r="1156" spans="4:4" x14ac:dyDescent="0.3">
      <c r="D1156" s="31"/>
    </row>
    <row r="1157" spans="4:4" x14ac:dyDescent="0.3">
      <c r="D1157" s="31"/>
    </row>
    <row r="1158" spans="4:4" x14ac:dyDescent="0.3">
      <c r="D1158" s="31"/>
    </row>
    <row r="1159" spans="4:4" x14ac:dyDescent="0.3">
      <c r="D1159" s="31"/>
    </row>
    <row r="1160" spans="4:4" x14ac:dyDescent="0.3">
      <c r="D1160" s="31"/>
    </row>
    <row r="1161" spans="4:4" x14ac:dyDescent="0.3">
      <c r="D1161" s="31"/>
    </row>
    <row r="1162" spans="4:4" x14ac:dyDescent="0.3">
      <c r="D1162" s="31"/>
    </row>
    <row r="1163" spans="4:4" x14ac:dyDescent="0.3">
      <c r="D1163" s="31"/>
    </row>
    <row r="1164" spans="4:4" x14ac:dyDescent="0.3">
      <c r="D1164" s="31"/>
    </row>
    <row r="1165" spans="4:4" x14ac:dyDescent="0.3">
      <c r="D1165" s="31"/>
    </row>
    <row r="1166" spans="4:4" x14ac:dyDescent="0.3">
      <c r="D1166" s="31"/>
    </row>
    <row r="1167" spans="4:4" x14ac:dyDescent="0.3">
      <c r="D1167" s="31"/>
    </row>
    <row r="1168" spans="4:4" x14ac:dyDescent="0.3">
      <c r="D1168" s="31"/>
    </row>
    <row r="1169" spans="4:4" x14ac:dyDescent="0.3">
      <c r="D1169" s="31"/>
    </row>
    <row r="1170" spans="4:4" x14ac:dyDescent="0.3">
      <c r="D1170" s="31"/>
    </row>
    <row r="1171" spans="4:4" x14ac:dyDescent="0.3">
      <c r="D1171" s="31"/>
    </row>
    <row r="1172" spans="4:4" x14ac:dyDescent="0.3">
      <c r="D1172" s="31"/>
    </row>
    <row r="1173" spans="4:4" x14ac:dyDescent="0.3">
      <c r="D1173" s="31"/>
    </row>
    <row r="1174" spans="4:4" x14ac:dyDescent="0.3">
      <c r="D1174" s="31"/>
    </row>
    <row r="1175" spans="4:4" x14ac:dyDescent="0.3">
      <c r="D1175" s="31"/>
    </row>
    <row r="1176" spans="4:4" x14ac:dyDescent="0.3">
      <c r="D1176" s="31"/>
    </row>
    <row r="1177" spans="4:4" x14ac:dyDescent="0.3">
      <c r="D1177" s="31"/>
    </row>
    <row r="1178" spans="4:4" x14ac:dyDescent="0.3">
      <c r="D1178" s="31"/>
    </row>
    <row r="1179" spans="4:4" x14ac:dyDescent="0.3">
      <c r="D1179" s="31"/>
    </row>
    <row r="1180" spans="4:4" x14ac:dyDescent="0.3">
      <c r="D1180" s="31"/>
    </row>
    <row r="1181" spans="4:4" x14ac:dyDescent="0.3">
      <c r="D1181" s="31"/>
    </row>
    <row r="1182" spans="4:4" x14ac:dyDescent="0.3">
      <c r="D1182" s="31"/>
    </row>
    <row r="1183" spans="4:4" x14ac:dyDescent="0.3">
      <c r="D1183" s="31"/>
    </row>
    <row r="1184" spans="4:4" x14ac:dyDescent="0.3">
      <c r="D1184" s="31"/>
    </row>
    <row r="1185" spans="4:4" x14ac:dyDescent="0.3">
      <c r="D1185" s="31"/>
    </row>
    <row r="1186" spans="4:4" x14ac:dyDescent="0.3">
      <c r="D1186" s="31"/>
    </row>
    <row r="1187" spans="4:4" x14ac:dyDescent="0.3">
      <c r="D1187" s="31"/>
    </row>
    <row r="1188" spans="4:4" x14ac:dyDescent="0.3">
      <c r="D1188" s="31"/>
    </row>
    <row r="1189" spans="4:4" x14ac:dyDescent="0.3">
      <c r="D1189" s="31"/>
    </row>
    <row r="1190" spans="4:4" x14ac:dyDescent="0.3">
      <c r="D1190" s="31"/>
    </row>
    <row r="1191" spans="4:4" x14ac:dyDescent="0.3">
      <c r="D1191" s="31"/>
    </row>
    <row r="1192" spans="4:4" x14ac:dyDescent="0.3">
      <c r="D1192" s="31"/>
    </row>
    <row r="1193" spans="4:4" x14ac:dyDescent="0.3">
      <c r="D1193" s="31"/>
    </row>
    <row r="1194" spans="4:4" x14ac:dyDescent="0.3">
      <c r="D1194" s="31"/>
    </row>
    <row r="1195" spans="4:4" x14ac:dyDescent="0.3">
      <c r="D1195" s="31"/>
    </row>
    <row r="1196" spans="4:4" x14ac:dyDescent="0.3">
      <c r="D1196" s="31"/>
    </row>
    <row r="1197" spans="4:4" x14ac:dyDescent="0.3">
      <c r="D1197" s="31"/>
    </row>
    <row r="1198" spans="4:4" x14ac:dyDescent="0.3">
      <c r="D1198" s="31"/>
    </row>
    <row r="1199" spans="4:4" x14ac:dyDescent="0.3">
      <c r="D1199" s="31"/>
    </row>
    <row r="1200" spans="4:4" x14ac:dyDescent="0.3">
      <c r="D1200" s="31"/>
    </row>
    <row r="1201" spans="4:4" x14ac:dyDescent="0.3">
      <c r="D1201" s="31"/>
    </row>
    <row r="1202" spans="4:4" x14ac:dyDescent="0.3">
      <c r="D1202" s="31"/>
    </row>
    <row r="1203" spans="4:4" x14ac:dyDescent="0.3">
      <c r="D1203" s="31"/>
    </row>
    <row r="1204" spans="4:4" x14ac:dyDescent="0.3">
      <c r="D1204" s="31"/>
    </row>
    <row r="1205" spans="4:4" x14ac:dyDescent="0.3">
      <c r="D1205" s="31"/>
    </row>
    <row r="1206" spans="4:4" x14ac:dyDescent="0.3">
      <c r="D1206" s="31"/>
    </row>
    <row r="1207" spans="4:4" x14ac:dyDescent="0.3">
      <c r="D1207" s="31"/>
    </row>
    <row r="1208" spans="4:4" x14ac:dyDescent="0.3">
      <c r="D1208" s="31"/>
    </row>
    <row r="1209" spans="4:4" x14ac:dyDescent="0.3">
      <c r="D1209" s="31"/>
    </row>
    <row r="1210" spans="4:4" x14ac:dyDescent="0.3">
      <c r="D1210" s="31"/>
    </row>
    <row r="1211" spans="4:4" x14ac:dyDescent="0.3">
      <c r="D1211" s="31"/>
    </row>
    <row r="1212" spans="4:4" x14ac:dyDescent="0.3">
      <c r="D1212" s="31"/>
    </row>
    <row r="1213" spans="4:4" x14ac:dyDescent="0.3">
      <c r="D1213" s="31"/>
    </row>
    <row r="1214" spans="4:4" x14ac:dyDescent="0.3">
      <c r="D1214" s="31"/>
    </row>
    <row r="1215" spans="4:4" x14ac:dyDescent="0.3">
      <c r="D1215" s="31"/>
    </row>
    <row r="1216" spans="4:4" x14ac:dyDescent="0.3">
      <c r="D1216" s="31"/>
    </row>
    <row r="1217" spans="4:4" x14ac:dyDescent="0.3">
      <c r="D1217" s="31"/>
    </row>
    <row r="1218" spans="4:4" x14ac:dyDescent="0.3">
      <c r="D1218" s="31"/>
    </row>
    <row r="1219" spans="4:4" x14ac:dyDescent="0.3">
      <c r="D1219" s="31"/>
    </row>
    <row r="1220" spans="4:4" x14ac:dyDescent="0.3">
      <c r="D1220" s="31"/>
    </row>
    <row r="1221" spans="4:4" x14ac:dyDescent="0.3">
      <c r="D1221" s="31"/>
    </row>
    <row r="1222" spans="4:4" x14ac:dyDescent="0.3">
      <c r="D1222" s="31"/>
    </row>
    <row r="1223" spans="4:4" x14ac:dyDescent="0.3">
      <c r="D1223" s="31"/>
    </row>
    <row r="1224" spans="4:4" x14ac:dyDescent="0.3">
      <c r="D1224" s="31"/>
    </row>
    <row r="1225" spans="4:4" x14ac:dyDescent="0.3">
      <c r="D1225" s="31"/>
    </row>
    <row r="1226" spans="4:4" x14ac:dyDescent="0.3">
      <c r="D1226" s="31"/>
    </row>
    <row r="1227" spans="4:4" x14ac:dyDescent="0.3">
      <c r="D1227" s="31"/>
    </row>
    <row r="1228" spans="4:4" x14ac:dyDescent="0.3">
      <c r="D1228" s="31"/>
    </row>
    <row r="1229" spans="4:4" x14ac:dyDescent="0.3">
      <c r="D1229" s="31"/>
    </row>
    <row r="1230" spans="4:4" x14ac:dyDescent="0.3">
      <c r="D1230" s="31"/>
    </row>
    <row r="1231" spans="4:4" x14ac:dyDescent="0.3">
      <c r="D1231" s="31"/>
    </row>
    <row r="1232" spans="4:4" x14ac:dyDescent="0.3">
      <c r="D1232" s="31"/>
    </row>
    <row r="1233" spans="4:4" x14ac:dyDescent="0.3">
      <c r="D1233" s="31"/>
    </row>
    <row r="1234" spans="4:4" x14ac:dyDescent="0.3">
      <c r="D1234" s="31"/>
    </row>
    <row r="1235" spans="4:4" x14ac:dyDescent="0.3">
      <c r="D1235" s="31"/>
    </row>
    <row r="1236" spans="4:4" x14ac:dyDescent="0.3">
      <c r="D1236" s="31"/>
    </row>
    <row r="1237" spans="4:4" x14ac:dyDescent="0.3">
      <c r="D1237" s="31"/>
    </row>
    <row r="1238" spans="4:4" x14ac:dyDescent="0.3">
      <c r="D1238" s="31"/>
    </row>
    <row r="1239" spans="4:4" x14ac:dyDescent="0.3">
      <c r="D1239" s="31"/>
    </row>
    <row r="1240" spans="4:4" x14ac:dyDescent="0.3">
      <c r="D1240" s="31"/>
    </row>
    <row r="1241" spans="4:4" x14ac:dyDescent="0.3">
      <c r="D1241" s="31"/>
    </row>
    <row r="1242" spans="4:4" x14ac:dyDescent="0.3">
      <c r="D1242" s="31"/>
    </row>
    <row r="1243" spans="4:4" x14ac:dyDescent="0.3">
      <c r="D1243" s="31"/>
    </row>
    <row r="1244" spans="4:4" x14ac:dyDescent="0.3">
      <c r="D1244" s="31"/>
    </row>
    <row r="1245" spans="4:4" x14ac:dyDescent="0.3">
      <c r="D1245" s="31"/>
    </row>
    <row r="1246" spans="4:4" x14ac:dyDescent="0.3">
      <c r="D1246" s="31"/>
    </row>
    <row r="1247" spans="4:4" x14ac:dyDescent="0.3">
      <c r="D1247" s="31"/>
    </row>
    <row r="1248" spans="4:4" x14ac:dyDescent="0.3">
      <c r="D1248" s="31"/>
    </row>
    <row r="1249" spans="4:4" x14ac:dyDescent="0.3">
      <c r="D1249" s="31"/>
    </row>
    <row r="1250" spans="4:4" x14ac:dyDescent="0.3">
      <c r="D1250" s="31"/>
    </row>
    <row r="1251" spans="4:4" x14ac:dyDescent="0.3">
      <c r="D1251" s="31"/>
    </row>
    <row r="1252" spans="4:4" x14ac:dyDescent="0.3">
      <c r="D1252" s="31"/>
    </row>
    <row r="1253" spans="4:4" x14ac:dyDescent="0.3">
      <c r="D1253" s="31"/>
    </row>
    <row r="1254" spans="4:4" x14ac:dyDescent="0.3">
      <c r="D1254" s="31"/>
    </row>
    <row r="1255" spans="4:4" x14ac:dyDescent="0.3">
      <c r="D1255" s="31"/>
    </row>
    <row r="1256" spans="4:4" x14ac:dyDescent="0.3">
      <c r="D1256" s="31"/>
    </row>
    <row r="1257" spans="4:4" x14ac:dyDescent="0.3">
      <c r="D1257" s="31"/>
    </row>
    <row r="1258" spans="4:4" x14ac:dyDescent="0.3">
      <c r="D1258" s="31"/>
    </row>
    <row r="1259" spans="4:4" x14ac:dyDescent="0.3">
      <c r="D1259" s="31"/>
    </row>
    <row r="1260" spans="4:4" x14ac:dyDescent="0.3">
      <c r="D1260" s="31"/>
    </row>
    <row r="1261" spans="4:4" x14ac:dyDescent="0.3">
      <c r="D1261" s="31"/>
    </row>
    <row r="1262" spans="4:4" x14ac:dyDescent="0.3">
      <c r="D1262" s="31"/>
    </row>
    <row r="1263" spans="4:4" x14ac:dyDescent="0.3">
      <c r="D1263" s="31"/>
    </row>
    <row r="1264" spans="4:4" x14ac:dyDescent="0.3">
      <c r="D1264" s="31"/>
    </row>
    <row r="1265" spans="4:4" x14ac:dyDescent="0.3">
      <c r="D1265" s="31"/>
    </row>
    <row r="1266" spans="4:4" x14ac:dyDescent="0.3">
      <c r="D1266" s="31"/>
    </row>
    <row r="1267" spans="4:4" x14ac:dyDescent="0.3">
      <c r="D1267" s="31"/>
    </row>
    <row r="1268" spans="4:4" x14ac:dyDescent="0.3">
      <c r="D1268" s="31"/>
    </row>
    <row r="1269" spans="4:4" x14ac:dyDescent="0.3">
      <c r="D1269" s="31"/>
    </row>
    <row r="1270" spans="4:4" x14ac:dyDescent="0.3">
      <c r="D1270" s="31"/>
    </row>
    <row r="1271" spans="4:4" x14ac:dyDescent="0.3">
      <c r="D1271" s="31"/>
    </row>
    <row r="1272" spans="4:4" x14ac:dyDescent="0.3">
      <c r="D1272" s="31"/>
    </row>
    <row r="1273" spans="4:4" x14ac:dyDescent="0.3">
      <c r="D1273" s="31"/>
    </row>
    <row r="1274" spans="4:4" x14ac:dyDescent="0.3">
      <c r="D1274" s="31"/>
    </row>
    <row r="1275" spans="4:4" x14ac:dyDescent="0.3">
      <c r="D1275" s="31"/>
    </row>
    <row r="1276" spans="4:4" x14ac:dyDescent="0.3">
      <c r="D1276" s="31"/>
    </row>
    <row r="1277" spans="4:4" x14ac:dyDescent="0.3">
      <c r="D1277" s="31"/>
    </row>
    <row r="1278" spans="4:4" x14ac:dyDescent="0.3">
      <c r="D1278" s="31"/>
    </row>
    <row r="1279" spans="4:4" x14ac:dyDescent="0.3">
      <c r="D1279" s="31"/>
    </row>
    <row r="1280" spans="4:4" x14ac:dyDescent="0.3">
      <c r="D1280" s="31"/>
    </row>
    <row r="1281" spans="4:4" x14ac:dyDescent="0.3">
      <c r="D1281" s="31"/>
    </row>
    <row r="1282" spans="4:4" x14ac:dyDescent="0.3">
      <c r="D1282" s="31"/>
    </row>
    <row r="1283" spans="4:4" x14ac:dyDescent="0.3">
      <c r="D1283" s="31"/>
    </row>
    <row r="1284" spans="4:4" x14ac:dyDescent="0.3">
      <c r="D1284" s="31"/>
    </row>
    <row r="1285" spans="4:4" x14ac:dyDescent="0.3">
      <c r="D1285" s="31"/>
    </row>
    <row r="1286" spans="4:4" x14ac:dyDescent="0.3">
      <c r="D1286" s="31"/>
    </row>
    <row r="1287" spans="4:4" x14ac:dyDescent="0.3">
      <c r="D1287" s="31"/>
    </row>
    <row r="1288" spans="4:4" x14ac:dyDescent="0.3">
      <c r="D1288" s="31"/>
    </row>
    <row r="1289" spans="4:4" x14ac:dyDescent="0.3">
      <c r="D1289" s="31"/>
    </row>
    <row r="1290" spans="4:4" x14ac:dyDescent="0.3">
      <c r="D1290" s="31"/>
    </row>
    <row r="1291" spans="4:4" x14ac:dyDescent="0.3">
      <c r="D1291" s="31"/>
    </row>
    <row r="1292" spans="4:4" x14ac:dyDescent="0.3">
      <c r="D1292" s="31"/>
    </row>
    <row r="1293" spans="4:4" x14ac:dyDescent="0.3">
      <c r="D1293" s="31"/>
    </row>
    <row r="1294" spans="4:4" x14ac:dyDescent="0.3">
      <c r="D1294" s="31"/>
    </row>
    <row r="1295" spans="4:4" x14ac:dyDescent="0.3">
      <c r="D1295" s="31"/>
    </row>
    <row r="1296" spans="4:4" x14ac:dyDescent="0.3">
      <c r="D1296" s="31"/>
    </row>
    <row r="1297" spans="4:4" x14ac:dyDescent="0.3">
      <c r="D1297" s="31"/>
    </row>
    <row r="1298" spans="4:4" x14ac:dyDescent="0.3">
      <c r="D1298" s="31"/>
    </row>
    <row r="1299" spans="4:4" x14ac:dyDescent="0.3">
      <c r="D1299" s="31"/>
    </row>
    <row r="1300" spans="4:4" x14ac:dyDescent="0.3">
      <c r="D1300" s="31"/>
    </row>
    <row r="1301" spans="4:4" x14ac:dyDescent="0.3">
      <c r="D1301" s="31"/>
    </row>
    <row r="1302" spans="4:4" x14ac:dyDescent="0.3">
      <c r="D1302" s="31"/>
    </row>
    <row r="1303" spans="4:4" x14ac:dyDescent="0.3">
      <c r="D1303" s="31"/>
    </row>
    <row r="1304" spans="4:4" x14ac:dyDescent="0.3">
      <c r="D1304" s="31"/>
    </row>
    <row r="1305" spans="4:4" x14ac:dyDescent="0.3">
      <c r="D1305" s="31"/>
    </row>
    <row r="1306" spans="4:4" x14ac:dyDescent="0.3">
      <c r="D1306" s="31"/>
    </row>
    <row r="1307" spans="4:4" x14ac:dyDescent="0.3">
      <c r="D1307" s="31"/>
    </row>
    <row r="1308" spans="4:4" x14ac:dyDescent="0.3">
      <c r="D1308" s="31"/>
    </row>
    <row r="1309" spans="4:4" x14ac:dyDescent="0.3">
      <c r="D1309" s="31"/>
    </row>
    <row r="1310" spans="4:4" x14ac:dyDescent="0.3">
      <c r="D1310" s="31"/>
    </row>
    <row r="1311" spans="4:4" x14ac:dyDescent="0.3">
      <c r="D1311" s="31"/>
    </row>
    <row r="1312" spans="4:4" x14ac:dyDescent="0.3">
      <c r="D1312" s="31"/>
    </row>
    <row r="1313" spans="4:4" x14ac:dyDescent="0.3">
      <c r="D1313" s="31"/>
    </row>
    <row r="1314" spans="4:4" x14ac:dyDescent="0.3">
      <c r="D1314" s="31"/>
    </row>
    <row r="1315" spans="4:4" x14ac:dyDescent="0.3">
      <c r="D1315" s="31"/>
    </row>
    <row r="1316" spans="4:4" x14ac:dyDescent="0.3">
      <c r="D1316" s="31"/>
    </row>
    <row r="1317" spans="4:4" x14ac:dyDescent="0.3">
      <c r="D1317" s="31"/>
    </row>
    <row r="1318" spans="4:4" x14ac:dyDescent="0.3">
      <c r="D1318" s="31"/>
    </row>
    <row r="1319" spans="4:4" x14ac:dyDescent="0.3">
      <c r="D1319" s="31"/>
    </row>
    <row r="1320" spans="4:4" x14ac:dyDescent="0.3">
      <c r="D1320" s="31"/>
    </row>
    <row r="1321" spans="4:4" x14ac:dyDescent="0.3">
      <c r="D1321" s="31"/>
    </row>
    <row r="1322" spans="4:4" x14ac:dyDescent="0.3">
      <c r="D1322" s="31"/>
    </row>
    <row r="1323" spans="4:4" x14ac:dyDescent="0.3">
      <c r="D1323" s="31"/>
    </row>
    <row r="1324" spans="4:4" x14ac:dyDescent="0.3">
      <c r="D1324" s="31"/>
    </row>
    <row r="1325" spans="4:4" x14ac:dyDescent="0.3">
      <c r="D1325" s="31"/>
    </row>
    <row r="1326" spans="4:4" x14ac:dyDescent="0.3">
      <c r="D1326" s="31"/>
    </row>
    <row r="1327" spans="4:4" x14ac:dyDescent="0.3">
      <c r="D1327" s="31"/>
    </row>
    <row r="1328" spans="4:4" x14ac:dyDescent="0.3">
      <c r="D1328" s="31"/>
    </row>
    <row r="1329" spans="4:4" x14ac:dyDescent="0.3">
      <c r="D1329" s="31"/>
    </row>
    <row r="1330" spans="4:4" x14ac:dyDescent="0.3">
      <c r="D1330" s="31"/>
    </row>
    <row r="1331" spans="4:4" x14ac:dyDescent="0.3">
      <c r="D1331" s="31"/>
    </row>
    <row r="1332" spans="4:4" x14ac:dyDescent="0.3">
      <c r="D1332" s="31"/>
    </row>
    <row r="1333" spans="4:4" x14ac:dyDescent="0.3">
      <c r="D1333" s="31"/>
    </row>
    <row r="1334" spans="4:4" x14ac:dyDescent="0.3">
      <c r="D1334" s="31"/>
    </row>
    <row r="1335" spans="4:4" x14ac:dyDescent="0.3">
      <c r="D1335" s="31"/>
    </row>
    <row r="1336" spans="4:4" x14ac:dyDescent="0.3">
      <c r="D1336" s="31"/>
    </row>
    <row r="1337" spans="4:4" x14ac:dyDescent="0.3">
      <c r="D1337" s="31"/>
    </row>
    <row r="1338" spans="4:4" x14ac:dyDescent="0.3">
      <c r="D1338" s="31"/>
    </row>
    <row r="1339" spans="4:4" x14ac:dyDescent="0.3">
      <c r="D1339" s="31"/>
    </row>
    <row r="1340" spans="4:4" x14ac:dyDescent="0.3">
      <c r="D1340" s="31"/>
    </row>
    <row r="1341" spans="4:4" x14ac:dyDescent="0.3">
      <c r="D1341" s="31"/>
    </row>
    <row r="1342" spans="4:4" x14ac:dyDescent="0.3">
      <c r="D1342" s="31"/>
    </row>
    <row r="1343" spans="4:4" x14ac:dyDescent="0.3">
      <c r="D1343" s="31"/>
    </row>
    <row r="1344" spans="4:4" x14ac:dyDescent="0.3">
      <c r="D1344" s="31"/>
    </row>
    <row r="1345" spans="4:4" x14ac:dyDescent="0.3">
      <c r="D1345" s="31"/>
    </row>
    <row r="1346" spans="4:4" x14ac:dyDescent="0.3">
      <c r="D1346" s="31"/>
    </row>
    <row r="1347" spans="4:4" x14ac:dyDescent="0.3">
      <c r="D1347" s="31"/>
    </row>
    <row r="1348" spans="4:4" x14ac:dyDescent="0.3">
      <c r="D1348" s="31"/>
    </row>
    <row r="1349" spans="4:4" x14ac:dyDescent="0.3">
      <c r="D1349" s="31"/>
    </row>
    <row r="1350" spans="4:4" x14ac:dyDescent="0.3">
      <c r="D1350" s="31"/>
    </row>
    <row r="1351" spans="4:4" x14ac:dyDescent="0.3">
      <c r="D1351" s="31"/>
    </row>
    <row r="1352" spans="4:4" x14ac:dyDescent="0.3">
      <c r="D1352" s="31"/>
    </row>
    <row r="1353" spans="4:4" x14ac:dyDescent="0.3">
      <c r="D1353" s="31"/>
    </row>
    <row r="1354" spans="4:4" x14ac:dyDescent="0.3">
      <c r="D1354" s="31"/>
    </row>
    <row r="1355" spans="4:4" x14ac:dyDescent="0.3">
      <c r="D1355" s="31"/>
    </row>
    <row r="1356" spans="4:4" x14ac:dyDescent="0.3">
      <c r="D1356" s="31"/>
    </row>
    <row r="1357" spans="4:4" x14ac:dyDescent="0.3">
      <c r="D1357" s="31"/>
    </row>
    <row r="1358" spans="4:4" x14ac:dyDescent="0.3">
      <c r="D1358" s="31"/>
    </row>
    <row r="1359" spans="4:4" x14ac:dyDescent="0.3">
      <c r="D1359" s="31"/>
    </row>
    <row r="1360" spans="4:4" x14ac:dyDescent="0.3">
      <c r="D1360" s="31"/>
    </row>
    <row r="1361" spans="4:4" x14ac:dyDescent="0.3">
      <c r="D1361" s="31"/>
    </row>
    <row r="1362" spans="4:4" x14ac:dyDescent="0.3">
      <c r="D1362" s="31"/>
    </row>
    <row r="1363" spans="4:4" x14ac:dyDescent="0.3">
      <c r="D1363" s="31"/>
    </row>
    <row r="1364" spans="4:4" x14ac:dyDescent="0.3">
      <c r="D1364" s="31"/>
    </row>
    <row r="1365" spans="4:4" x14ac:dyDescent="0.3">
      <c r="D1365" s="31"/>
    </row>
    <row r="1366" spans="4:4" x14ac:dyDescent="0.3">
      <c r="D1366" s="31"/>
    </row>
    <row r="1367" spans="4:4" x14ac:dyDescent="0.3">
      <c r="D1367" s="31"/>
    </row>
    <row r="1368" spans="4:4" x14ac:dyDescent="0.3">
      <c r="D1368" s="31"/>
    </row>
    <row r="1369" spans="4:4" x14ac:dyDescent="0.3">
      <c r="D1369" s="31"/>
    </row>
    <row r="1370" spans="4:4" x14ac:dyDescent="0.3">
      <c r="D1370" s="31"/>
    </row>
    <row r="1371" spans="4:4" x14ac:dyDescent="0.3">
      <c r="D1371" s="31"/>
    </row>
    <row r="1372" spans="4:4" x14ac:dyDescent="0.3">
      <c r="D1372" s="31"/>
    </row>
    <row r="1373" spans="4:4" x14ac:dyDescent="0.3">
      <c r="D1373" s="31"/>
    </row>
    <row r="1374" spans="4:4" x14ac:dyDescent="0.3">
      <c r="D1374" s="31"/>
    </row>
    <row r="1375" spans="4:4" x14ac:dyDescent="0.3">
      <c r="D1375" s="31"/>
    </row>
    <row r="1376" spans="4:4" x14ac:dyDescent="0.3">
      <c r="D1376" s="31"/>
    </row>
    <row r="1377" spans="4:4" x14ac:dyDescent="0.3">
      <c r="D1377" s="31"/>
    </row>
    <row r="1378" spans="4:4" x14ac:dyDescent="0.3">
      <c r="D1378" s="31"/>
    </row>
    <row r="1379" spans="4:4" x14ac:dyDescent="0.3">
      <c r="D1379" s="31"/>
    </row>
    <row r="1380" spans="4:4" x14ac:dyDescent="0.3">
      <c r="D1380" s="31"/>
    </row>
    <row r="1381" spans="4:4" x14ac:dyDescent="0.3">
      <c r="D1381" s="31"/>
    </row>
    <row r="1382" spans="4:4" x14ac:dyDescent="0.3">
      <c r="D1382" s="31"/>
    </row>
    <row r="1383" spans="4:4" x14ac:dyDescent="0.3">
      <c r="D1383" s="31"/>
    </row>
    <row r="1384" spans="4:4" x14ac:dyDescent="0.3">
      <c r="D1384" s="31"/>
    </row>
    <row r="1385" spans="4:4" x14ac:dyDescent="0.3">
      <c r="D1385" s="31"/>
    </row>
    <row r="1386" spans="4:4" x14ac:dyDescent="0.3">
      <c r="D1386" s="31"/>
    </row>
    <row r="1387" spans="4:4" x14ac:dyDescent="0.3">
      <c r="D1387" s="31"/>
    </row>
    <row r="1388" spans="4:4" x14ac:dyDescent="0.3">
      <c r="D1388" s="31"/>
    </row>
    <row r="1389" spans="4:4" x14ac:dyDescent="0.3">
      <c r="D1389" s="31"/>
    </row>
    <row r="1390" spans="4:4" x14ac:dyDescent="0.3">
      <c r="D1390" s="31"/>
    </row>
    <row r="1391" spans="4:4" x14ac:dyDescent="0.3">
      <c r="D1391" s="31"/>
    </row>
    <row r="1392" spans="4:4" x14ac:dyDescent="0.3">
      <c r="D1392" s="31"/>
    </row>
    <row r="1393" spans="4:4" x14ac:dyDescent="0.3">
      <c r="D1393" s="31"/>
    </row>
    <row r="1394" spans="4:4" x14ac:dyDescent="0.3">
      <c r="D1394" s="31"/>
    </row>
    <row r="1395" spans="4:4" x14ac:dyDescent="0.3">
      <c r="D1395" s="31"/>
    </row>
    <row r="1396" spans="4:4" x14ac:dyDescent="0.3">
      <c r="D1396" s="31"/>
    </row>
    <row r="1397" spans="4:4" x14ac:dyDescent="0.3">
      <c r="D1397" s="31"/>
    </row>
    <row r="1398" spans="4:4" x14ac:dyDescent="0.3">
      <c r="D1398" s="31"/>
    </row>
    <row r="1399" spans="4:4" x14ac:dyDescent="0.3">
      <c r="D1399" s="31"/>
    </row>
    <row r="1400" spans="4:4" x14ac:dyDescent="0.3">
      <c r="D1400" s="31"/>
    </row>
    <row r="1401" spans="4:4" x14ac:dyDescent="0.3">
      <c r="D1401" s="31"/>
    </row>
    <row r="1402" spans="4:4" x14ac:dyDescent="0.3">
      <c r="D1402" s="31"/>
    </row>
    <row r="1403" spans="4:4" x14ac:dyDescent="0.3">
      <c r="D1403" s="31"/>
    </row>
    <row r="1404" spans="4:4" x14ac:dyDescent="0.3">
      <c r="D1404" s="31"/>
    </row>
    <row r="1405" spans="4:4" x14ac:dyDescent="0.3">
      <c r="D1405" s="31"/>
    </row>
    <row r="1406" spans="4:4" x14ac:dyDescent="0.3">
      <c r="D1406" s="31"/>
    </row>
    <row r="1407" spans="4:4" x14ac:dyDescent="0.3">
      <c r="D1407" s="31"/>
    </row>
    <row r="1408" spans="4:4" x14ac:dyDescent="0.3">
      <c r="D1408" s="31"/>
    </row>
    <row r="1409" spans="4:4" x14ac:dyDescent="0.3">
      <c r="D1409" s="31"/>
    </row>
    <row r="1410" spans="4:4" x14ac:dyDescent="0.3">
      <c r="D1410" s="31"/>
    </row>
    <row r="1411" spans="4:4" x14ac:dyDescent="0.3">
      <c r="D1411" s="31"/>
    </row>
    <row r="1412" spans="4:4" x14ac:dyDescent="0.3">
      <c r="D1412" s="31"/>
    </row>
    <row r="1413" spans="4:4" x14ac:dyDescent="0.3">
      <c r="D1413" s="31"/>
    </row>
    <row r="1414" spans="4:4" x14ac:dyDescent="0.3">
      <c r="D1414" s="31"/>
    </row>
    <row r="1415" spans="4:4" x14ac:dyDescent="0.3">
      <c r="D1415" s="31"/>
    </row>
    <row r="1416" spans="4:4" x14ac:dyDescent="0.3">
      <c r="D1416" s="31"/>
    </row>
    <row r="1417" spans="4:4" x14ac:dyDescent="0.3">
      <c r="D1417" s="31"/>
    </row>
    <row r="1418" spans="4:4" x14ac:dyDescent="0.3">
      <c r="D1418" s="31"/>
    </row>
    <row r="1419" spans="4:4" x14ac:dyDescent="0.3">
      <c r="D1419" s="31"/>
    </row>
    <row r="1420" spans="4:4" x14ac:dyDescent="0.3">
      <c r="D1420" s="31"/>
    </row>
    <row r="1421" spans="4:4" x14ac:dyDescent="0.3">
      <c r="D1421" s="31"/>
    </row>
    <row r="1422" spans="4:4" x14ac:dyDescent="0.3">
      <c r="D1422" s="31"/>
    </row>
    <row r="1423" spans="4:4" x14ac:dyDescent="0.3">
      <c r="D1423" s="31"/>
    </row>
    <row r="1424" spans="4:4" x14ac:dyDescent="0.3">
      <c r="D1424" s="31"/>
    </row>
    <row r="1425" spans="4:4" x14ac:dyDescent="0.3">
      <c r="D1425" s="31"/>
    </row>
    <row r="1426" spans="4:4" x14ac:dyDescent="0.3">
      <c r="D1426" s="31"/>
    </row>
    <row r="1427" spans="4:4" x14ac:dyDescent="0.3">
      <c r="D1427" s="31"/>
    </row>
    <row r="1428" spans="4:4" x14ac:dyDescent="0.3">
      <c r="D1428" s="31"/>
    </row>
    <row r="1429" spans="4:4" x14ac:dyDescent="0.3">
      <c r="D1429" s="31"/>
    </row>
    <row r="1430" spans="4:4" x14ac:dyDescent="0.3">
      <c r="D1430" s="31"/>
    </row>
    <row r="1431" spans="4:4" x14ac:dyDescent="0.3">
      <c r="D1431" s="31"/>
    </row>
    <row r="1432" spans="4:4" x14ac:dyDescent="0.3">
      <c r="D1432" s="31"/>
    </row>
    <row r="1433" spans="4:4" x14ac:dyDescent="0.3">
      <c r="D1433" s="31"/>
    </row>
    <row r="1434" spans="4:4" x14ac:dyDescent="0.3">
      <c r="D1434" s="31"/>
    </row>
    <row r="1435" spans="4:4" x14ac:dyDescent="0.3">
      <c r="D1435" s="31"/>
    </row>
    <row r="1436" spans="4:4" x14ac:dyDescent="0.3">
      <c r="D1436" s="31"/>
    </row>
    <row r="1437" spans="4:4" x14ac:dyDescent="0.3">
      <c r="D1437" s="31"/>
    </row>
    <row r="1438" spans="4:4" x14ac:dyDescent="0.3">
      <c r="D1438" s="31"/>
    </row>
    <row r="1439" spans="4:4" x14ac:dyDescent="0.3">
      <c r="D1439" s="31"/>
    </row>
    <row r="1440" spans="4:4" x14ac:dyDescent="0.3">
      <c r="D1440" s="31"/>
    </row>
    <row r="1441" spans="4:4" x14ac:dyDescent="0.3">
      <c r="D1441" s="31"/>
    </row>
    <row r="1442" spans="4:4" x14ac:dyDescent="0.3">
      <c r="D1442" s="31"/>
    </row>
    <row r="1443" spans="4:4" x14ac:dyDescent="0.3">
      <c r="D1443" s="31"/>
    </row>
    <row r="1444" spans="4:4" x14ac:dyDescent="0.3">
      <c r="D1444" s="31"/>
    </row>
    <row r="1445" spans="4:4" x14ac:dyDescent="0.3">
      <c r="D1445" s="31"/>
    </row>
    <row r="1446" spans="4:4" x14ac:dyDescent="0.3">
      <c r="D1446" s="31"/>
    </row>
    <row r="1447" spans="4:4" x14ac:dyDescent="0.3">
      <c r="D1447" s="31"/>
    </row>
    <row r="1448" spans="4:4" x14ac:dyDescent="0.3">
      <c r="D1448" s="31"/>
    </row>
    <row r="1449" spans="4:4" x14ac:dyDescent="0.3">
      <c r="D1449" s="31"/>
    </row>
    <row r="1450" spans="4:4" x14ac:dyDescent="0.3">
      <c r="D1450" s="31"/>
    </row>
    <row r="1451" spans="4:4" x14ac:dyDescent="0.3">
      <c r="D1451" s="31"/>
    </row>
    <row r="1452" spans="4:4" x14ac:dyDescent="0.3">
      <c r="D1452" s="31"/>
    </row>
    <row r="1453" spans="4:4" x14ac:dyDescent="0.3">
      <c r="D1453" s="31"/>
    </row>
    <row r="1454" spans="4:4" x14ac:dyDescent="0.3">
      <c r="D1454" s="31"/>
    </row>
    <row r="1455" spans="4:4" x14ac:dyDescent="0.3">
      <c r="D1455" s="31"/>
    </row>
    <row r="1456" spans="4:4" x14ac:dyDescent="0.3">
      <c r="D1456" s="31"/>
    </row>
    <row r="1457" spans="4:4" x14ac:dyDescent="0.3">
      <c r="D1457" s="31"/>
    </row>
    <row r="1458" spans="4:4" x14ac:dyDescent="0.3">
      <c r="D1458" s="31"/>
    </row>
    <row r="1459" spans="4:4" x14ac:dyDescent="0.3">
      <c r="D1459" s="31"/>
    </row>
    <row r="1460" spans="4:4" x14ac:dyDescent="0.3">
      <c r="D1460" s="31"/>
    </row>
    <row r="1461" spans="4:4" x14ac:dyDescent="0.3">
      <c r="D1461" s="31"/>
    </row>
    <row r="1462" spans="4:4" x14ac:dyDescent="0.3">
      <c r="D1462" s="31"/>
    </row>
    <row r="1463" spans="4:4" x14ac:dyDescent="0.3">
      <c r="D1463" s="31"/>
    </row>
    <row r="1464" spans="4:4" x14ac:dyDescent="0.3">
      <c r="D1464" s="31"/>
    </row>
    <row r="1465" spans="4:4" x14ac:dyDescent="0.3">
      <c r="D1465" s="31"/>
    </row>
    <row r="1466" spans="4:4" x14ac:dyDescent="0.3">
      <c r="D1466" s="31"/>
    </row>
    <row r="1467" spans="4:4" x14ac:dyDescent="0.3">
      <c r="D1467" s="31"/>
    </row>
    <row r="1468" spans="4:4" x14ac:dyDescent="0.3">
      <c r="D1468" s="31"/>
    </row>
    <row r="1469" spans="4:4" x14ac:dyDescent="0.3">
      <c r="D1469" s="31"/>
    </row>
    <row r="1470" spans="4:4" x14ac:dyDescent="0.3">
      <c r="D1470" s="31"/>
    </row>
    <row r="1471" spans="4:4" x14ac:dyDescent="0.3">
      <c r="D1471" s="31"/>
    </row>
    <row r="1472" spans="4:4" x14ac:dyDescent="0.3">
      <c r="D1472" s="31"/>
    </row>
    <row r="1473" spans="4:4" x14ac:dyDescent="0.3">
      <c r="D1473" s="31"/>
    </row>
    <row r="1474" spans="4:4" x14ac:dyDescent="0.3">
      <c r="D1474" s="31"/>
    </row>
    <row r="1475" spans="4:4" x14ac:dyDescent="0.3">
      <c r="D1475" s="31"/>
    </row>
    <row r="1476" spans="4:4" x14ac:dyDescent="0.3">
      <c r="D1476" s="31"/>
    </row>
    <row r="1477" spans="4:4" x14ac:dyDescent="0.3">
      <c r="D1477" s="31"/>
    </row>
    <row r="1478" spans="4:4" x14ac:dyDescent="0.3">
      <c r="D1478" s="31"/>
    </row>
    <row r="1479" spans="4:4" x14ac:dyDescent="0.3">
      <c r="D1479" s="31"/>
    </row>
    <row r="1480" spans="4:4" x14ac:dyDescent="0.3">
      <c r="D1480" s="31"/>
    </row>
    <row r="1481" spans="4:4" x14ac:dyDescent="0.3">
      <c r="D1481" s="31"/>
    </row>
    <row r="1482" spans="4:4" x14ac:dyDescent="0.3">
      <c r="D1482" s="31"/>
    </row>
    <row r="1483" spans="4:4" x14ac:dyDescent="0.3">
      <c r="D1483" s="31"/>
    </row>
    <row r="1484" spans="4:4" x14ac:dyDescent="0.3">
      <c r="D1484" s="31"/>
    </row>
    <row r="1485" spans="4:4" x14ac:dyDescent="0.3">
      <c r="D1485" s="31"/>
    </row>
    <row r="1486" spans="4:4" x14ac:dyDescent="0.3">
      <c r="D1486" s="31"/>
    </row>
    <row r="1487" spans="4:4" x14ac:dyDescent="0.3">
      <c r="D1487" s="31"/>
    </row>
    <row r="1488" spans="4:4" x14ac:dyDescent="0.3">
      <c r="D1488" s="31"/>
    </row>
    <row r="1489" spans="4:4" x14ac:dyDescent="0.3">
      <c r="D1489" s="31"/>
    </row>
    <row r="1490" spans="4:4" x14ac:dyDescent="0.3">
      <c r="D1490" s="31"/>
    </row>
    <row r="1491" spans="4:4" x14ac:dyDescent="0.3">
      <c r="D1491" s="31"/>
    </row>
    <row r="1492" spans="4:4" x14ac:dyDescent="0.3">
      <c r="D1492" s="31"/>
    </row>
    <row r="1493" spans="4:4" x14ac:dyDescent="0.3">
      <c r="D1493" s="31"/>
    </row>
    <row r="1494" spans="4:4" x14ac:dyDescent="0.3">
      <c r="D1494" s="31"/>
    </row>
    <row r="1495" spans="4:4" x14ac:dyDescent="0.3">
      <c r="D1495" s="31"/>
    </row>
    <row r="1496" spans="4:4" x14ac:dyDescent="0.3">
      <c r="D1496" s="31"/>
    </row>
    <row r="1497" spans="4:4" x14ac:dyDescent="0.3">
      <c r="D1497" s="31"/>
    </row>
    <row r="1498" spans="4:4" x14ac:dyDescent="0.3">
      <c r="D1498" s="31"/>
    </row>
    <row r="1499" spans="4:4" x14ac:dyDescent="0.3">
      <c r="D1499" s="31"/>
    </row>
    <row r="1500" spans="4:4" x14ac:dyDescent="0.3">
      <c r="D1500" s="31"/>
    </row>
    <row r="1501" spans="4:4" x14ac:dyDescent="0.3">
      <c r="D1501" s="31"/>
    </row>
    <row r="1502" spans="4:4" x14ac:dyDescent="0.3">
      <c r="D1502" s="31"/>
    </row>
    <row r="1503" spans="4:4" x14ac:dyDescent="0.3">
      <c r="D1503" s="31"/>
    </row>
    <row r="1504" spans="4:4" x14ac:dyDescent="0.3">
      <c r="D1504" s="31"/>
    </row>
    <row r="1505" spans="4:4" x14ac:dyDescent="0.3">
      <c r="D1505" s="31"/>
    </row>
    <row r="1506" spans="4:4" x14ac:dyDescent="0.3">
      <c r="D1506" s="31"/>
    </row>
    <row r="1507" spans="4:4" x14ac:dyDescent="0.3">
      <c r="D1507" s="31"/>
    </row>
    <row r="1508" spans="4:4" x14ac:dyDescent="0.3">
      <c r="D1508" s="31"/>
    </row>
    <row r="1509" spans="4:4" x14ac:dyDescent="0.3">
      <c r="D1509" s="31"/>
    </row>
    <row r="1510" spans="4:4" x14ac:dyDescent="0.3">
      <c r="D1510" s="31"/>
    </row>
    <row r="1511" spans="4:4" x14ac:dyDescent="0.3">
      <c r="D1511" s="31"/>
    </row>
    <row r="1512" spans="4:4" x14ac:dyDescent="0.3">
      <c r="D1512" s="31"/>
    </row>
    <row r="1513" spans="4:4" x14ac:dyDescent="0.3">
      <c r="D1513" s="31"/>
    </row>
    <row r="1514" spans="4:4" x14ac:dyDescent="0.3">
      <c r="D1514" s="31"/>
    </row>
    <row r="1515" spans="4:4" x14ac:dyDescent="0.3">
      <c r="D1515" s="31"/>
    </row>
    <row r="1516" spans="4:4" x14ac:dyDescent="0.3">
      <c r="D1516" s="31"/>
    </row>
    <row r="1517" spans="4:4" x14ac:dyDescent="0.3">
      <c r="D1517" s="31"/>
    </row>
    <row r="1518" spans="4:4" x14ac:dyDescent="0.3">
      <c r="D1518" s="31"/>
    </row>
    <row r="1519" spans="4:4" x14ac:dyDescent="0.3">
      <c r="D1519" s="31"/>
    </row>
    <row r="1520" spans="4:4" x14ac:dyDescent="0.3">
      <c r="D1520" s="31"/>
    </row>
    <row r="1521" spans="4:4" x14ac:dyDescent="0.3">
      <c r="D1521" s="31"/>
    </row>
    <row r="1522" spans="4:4" x14ac:dyDescent="0.3">
      <c r="D1522" s="31"/>
    </row>
    <row r="1523" spans="4:4" x14ac:dyDescent="0.3">
      <c r="D1523" s="31"/>
    </row>
    <row r="1524" spans="4:4" x14ac:dyDescent="0.3">
      <c r="D1524" s="31"/>
    </row>
    <row r="1525" spans="4:4" x14ac:dyDescent="0.3">
      <c r="D1525" s="31"/>
    </row>
    <row r="1526" spans="4:4" x14ac:dyDescent="0.3">
      <c r="D1526" s="31"/>
    </row>
    <row r="1527" spans="4:4" x14ac:dyDescent="0.3">
      <c r="D1527" s="31"/>
    </row>
    <row r="1528" spans="4:4" x14ac:dyDescent="0.3">
      <c r="D1528" s="31"/>
    </row>
    <row r="1529" spans="4:4" x14ac:dyDescent="0.3">
      <c r="D1529" s="31"/>
    </row>
    <row r="1530" spans="4:4" x14ac:dyDescent="0.3">
      <c r="D1530" s="31"/>
    </row>
    <row r="1531" spans="4:4" x14ac:dyDescent="0.3">
      <c r="D1531" s="31"/>
    </row>
    <row r="1532" spans="4:4" x14ac:dyDescent="0.3">
      <c r="D1532" s="31"/>
    </row>
    <row r="1533" spans="4:4" x14ac:dyDescent="0.3">
      <c r="D1533" s="31"/>
    </row>
    <row r="1534" spans="4:4" x14ac:dyDescent="0.3">
      <c r="D1534" s="31"/>
    </row>
    <row r="1535" spans="4:4" x14ac:dyDescent="0.3">
      <c r="D1535" s="31"/>
    </row>
    <row r="1536" spans="4:4" x14ac:dyDescent="0.3">
      <c r="D1536" s="31"/>
    </row>
    <row r="1537" spans="4:4" x14ac:dyDescent="0.3">
      <c r="D1537" s="31"/>
    </row>
    <row r="1538" spans="4:4" x14ac:dyDescent="0.3">
      <c r="D1538" s="31"/>
    </row>
    <row r="1539" spans="4:4" x14ac:dyDescent="0.3">
      <c r="D1539" s="31"/>
    </row>
    <row r="1540" spans="4:4" x14ac:dyDescent="0.3">
      <c r="D1540" s="31"/>
    </row>
    <row r="1541" spans="4:4" x14ac:dyDescent="0.3">
      <c r="D1541" s="31"/>
    </row>
    <row r="1542" spans="4:4" x14ac:dyDescent="0.3">
      <c r="D1542" s="31"/>
    </row>
    <row r="1543" spans="4:4" x14ac:dyDescent="0.3">
      <c r="D1543" s="31"/>
    </row>
    <row r="1544" spans="4:4" x14ac:dyDescent="0.3">
      <c r="D1544" s="31"/>
    </row>
    <row r="1545" spans="4:4" x14ac:dyDescent="0.3">
      <c r="D1545" s="31"/>
    </row>
    <row r="1546" spans="4:4" x14ac:dyDescent="0.3">
      <c r="D1546" s="31"/>
    </row>
    <row r="1547" spans="4:4" x14ac:dyDescent="0.3">
      <c r="D1547" s="31"/>
    </row>
    <row r="1548" spans="4:4" x14ac:dyDescent="0.3">
      <c r="D1548" s="31"/>
    </row>
    <row r="1549" spans="4:4" x14ac:dyDescent="0.3">
      <c r="D1549" s="31"/>
    </row>
    <row r="1550" spans="4:4" x14ac:dyDescent="0.3">
      <c r="D1550" s="31"/>
    </row>
    <row r="1551" spans="4:4" x14ac:dyDescent="0.3">
      <c r="D1551" s="31"/>
    </row>
    <row r="1552" spans="4:4" x14ac:dyDescent="0.3">
      <c r="D1552" s="31"/>
    </row>
    <row r="1553" spans="4:4" x14ac:dyDescent="0.3">
      <c r="D1553" s="31"/>
    </row>
    <row r="1554" spans="4:4" x14ac:dyDescent="0.3">
      <c r="D1554" s="31"/>
    </row>
    <row r="1555" spans="4:4" x14ac:dyDescent="0.3">
      <c r="D1555" s="31"/>
    </row>
    <row r="1556" spans="4:4" x14ac:dyDescent="0.3">
      <c r="D1556" s="31"/>
    </row>
    <row r="1557" spans="4:4" x14ac:dyDescent="0.3">
      <c r="D1557" s="31"/>
    </row>
    <row r="1558" spans="4:4" x14ac:dyDescent="0.3">
      <c r="D1558" s="31"/>
    </row>
    <row r="1559" spans="4:4" x14ac:dyDescent="0.3">
      <c r="D1559" s="31"/>
    </row>
    <row r="1560" spans="4:4" x14ac:dyDescent="0.3">
      <c r="D1560" s="31"/>
    </row>
    <row r="1561" spans="4:4" x14ac:dyDescent="0.3">
      <c r="D1561" s="31"/>
    </row>
    <row r="1562" spans="4:4" x14ac:dyDescent="0.3">
      <c r="D1562" s="31"/>
    </row>
    <row r="1563" spans="4:4" x14ac:dyDescent="0.3">
      <c r="D1563" s="31"/>
    </row>
    <row r="1564" spans="4:4" x14ac:dyDescent="0.3">
      <c r="D1564" s="31"/>
    </row>
    <row r="1565" spans="4:4" x14ac:dyDescent="0.3">
      <c r="D1565" s="31"/>
    </row>
    <row r="1566" spans="4:4" x14ac:dyDescent="0.3">
      <c r="D1566" s="31"/>
    </row>
    <row r="1567" spans="4:4" x14ac:dyDescent="0.3">
      <c r="D1567" s="31"/>
    </row>
    <row r="1568" spans="4:4" x14ac:dyDescent="0.3">
      <c r="D1568" s="31"/>
    </row>
    <row r="1569" spans="4:4" x14ac:dyDescent="0.3">
      <c r="D1569" s="31"/>
    </row>
    <row r="1570" spans="4:4" x14ac:dyDescent="0.3">
      <c r="D1570" s="31"/>
    </row>
    <row r="1571" spans="4:4" x14ac:dyDescent="0.3">
      <c r="D1571" s="31"/>
    </row>
    <row r="1572" spans="4:4" x14ac:dyDescent="0.3">
      <c r="D1572" s="31"/>
    </row>
    <row r="1573" spans="4:4" x14ac:dyDescent="0.3">
      <c r="D1573" s="31"/>
    </row>
    <row r="1574" spans="4:4" x14ac:dyDescent="0.3">
      <c r="D1574" s="31"/>
    </row>
    <row r="1575" spans="4:4" x14ac:dyDescent="0.3">
      <c r="D1575" s="31"/>
    </row>
    <row r="1576" spans="4:4" x14ac:dyDescent="0.3">
      <c r="D1576" s="31"/>
    </row>
    <row r="1577" spans="4:4" x14ac:dyDescent="0.3">
      <c r="D1577" s="31"/>
    </row>
    <row r="1578" spans="4:4" x14ac:dyDescent="0.3">
      <c r="D1578" s="31"/>
    </row>
    <row r="1579" spans="4:4" x14ac:dyDescent="0.3">
      <c r="D1579" s="31"/>
    </row>
    <row r="1580" spans="4:4" x14ac:dyDescent="0.3">
      <c r="D1580" s="31"/>
    </row>
    <row r="1581" spans="4:4" x14ac:dyDescent="0.3">
      <c r="D1581" s="31"/>
    </row>
    <row r="1582" spans="4:4" x14ac:dyDescent="0.3">
      <c r="D1582" s="31"/>
    </row>
    <row r="1583" spans="4:4" x14ac:dyDescent="0.3">
      <c r="D1583" s="31"/>
    </row>
    <row r="1584" spans="4:4" x14ac:dyDescent="0.3">
      <c r="D1584" s="31"/>
    </row>
    <row r="1585" spans="4:4" x14ac:dyDescent="0.3">
      <c r="D1585" s="31"/>
    </row>
    <row r="1586" spans="4:4" x14ac:dyDescent="0.3">
      <c r="D1586" s="31"/>
    </row>
    <row r="1587" spans="4:4" x14ac:dyDescent="0.3">
      <c r="D1587" s="31"/>
    </row>
    <row r="1588" spans="4:4" x14ac:dyDescent="0.3">
      <c r="D1588" s="31"/>
    </row>
    <row r="1589" spans="4:4" x14ac:dyDescent="0.3">
      <c r="D1589" s="31"/>
    </row>
    <row r="1590" spans="4:4" x14ac:dyDescent="0.3">
      <c r="D1590" s="31"/>
    </row>
    <row r="1591" spans="4:4" x14ac:dyDescent="0.3">
      <c r="D1591" s="31"/>
    </row>
    <row r="1592" spans="4:4" x14ac:dyDescent="0.3">
      <c r="D1592" s="31"/>
    </row>
    <row r="1593" spans="4:4" x14ac:dyDescent="0.3">
      <c r="D1593" s="31"/>
    </row>
    <row r="1594" spans="4:4" x14ac:dyDescent="0.3">
      <c r="D1594" s="31"/>
    </row>
    <row r="1595" spans="4:4" x14ac:dyDescent="0.3">
      <c r="D1595" s="31"/>
    </row>
    <row r="1596" spans="4:4" x14ac:dyDescent="0.3">
      <c r="D1596" s="31"/>
    </row>
    <row r="1597" spans="4:4" x14ac:dyDescent="0.3">
      <c r="D1597" s="31"/>
    </row>
    <row r="1598" spans="4:4" x14ac:dyDescent="0.3">
      <c r="D1598" s="31"/>
    </row>
    <row r="1599" spans="4:4" x14ac:dyDescent="0.3">
      <c r="D1599" s="31"/>
    </row>
    <row r="1600" spans="4:4" x14ac:dyDescent="0.3">
      <c r="D1600" s="31"/>
    </row>
    <row r="1601" spans="4:4" x14ac:dyDescent="0.3">
      <c r="D1601" s="31"/>
    </row>
    <row r="1602" spans="4:4" x14ac:dyDescent="0.3">
      <c r="D1602" s="31"/>
    </row>
    <row r="1603" spans="4:4" x14ac:dyDescent="0.3">
      <c r="D1603" s="31"/>
    </row>
    <row r="1604" spans="4:4" x14ac:dyDescent="0.3">
      <c r="D1604" s="31"/>
    </row>
    <row r="1605" spans="4:4" x14ac:dyDescent="0.3">
      <c r="D1605" s="31"/>
    </row>
    <row r="1606" spans="4:4" x14ac:dyDescent="0.3">
      <c r="D1606" s="31"/>
    </row>
    <row r="1607" spans="4:4" x14ac:dyDescent="0.3">
      <c r="D1607" s="31"/>
    </row>
    <row r="1608" spans="4:4" x14ac:dyDescent="0.3">
      <c r="D1608" s="31"/>
    </row>
    <row r="1609" spans="4:4" x14ac:dyDescent="0.3">
      <c r="D1609" s="31"/>
    </row>
    <row r="1610" spans="4:4" x14ac:dyDescent="0.3">
      <c r="D1610" s="31"/>
    </row>
    <row r="1611" spans="4:4" x14ac:dyDescent="0.3">
      <c r="D1611" s="31"/>
    </row>
    <row r="1612" spans="4:4" x14ac:dyDescent="0.3">
      <c r="D1612" s="31"/>
    </row>
    <row r="1613" spans="4:4" x14ac:dyDescent="0.3">
      <c r="D1613" s="31"/>
    </row>
    <row r="1614" spans="4:4" x14ac:dyDescent="0.3">
      <c r="D1614" s="31"/>
    </row>
    <row r="1615" spans="4:4" x14ac:dyDescent="0.3">
      <c r="D1615" s="31"/>
    </row>
    <row r="1616" spans="4:4" x14ac:dyDescent="0.3">
      <c r="D1616" s="31"/>
    </row>
    <row r="1617" spans="4:4" x14ac:dyDescent="0.3">
      <c r="D1617" s="31"/>
    </row>
    <row r="1618" spans="4:4" x14ac:dyDescent="0.3">
      <c r="D1618" s="31"/>
    </row>
    <row r="1619" spans="4:4" x14ac:dyDescent="0.3">
      <c r="D1619" s="31"/>
    </row>
    <row r="1620" spans="4:4" x14ac:dyDescent="0.3">
      <c r="D1620" s="31"/>
    </row>
    <row r="1621" spans="4:4" x14ac:dyDescent="0.3">
      <c r="D1621" s="31"/>
    </row>
    <row r="1622" spans="4:4" x14ac:dyDescent="0.3">
      <c r="D1622" s="31"/>
    </row>
    <row r="1623" spans="4:4" x14ac:dyDescent="0.3">
      <c r="D1623" s="31"/>
    </row>
    <row r="1624" spans="4:4" x14ac:dyDescent="0.3">
      <c r="D1624" s="31"/>
    </row>
    <row r="1625" spans="4:4" x14ac:dyDescent="0.3">
      <c r="D1625" s="31"/>
    </row>
    <row r="1626" spans="4:4" x14ac:dyDescent="0.3">
      <c r="D1626" s="31"/>
    </row>
    <row r="1627" spans="4:4" x14ac:dyDescent="0.3">
      <c r="D1627" s="31"/>
    </row>
    <row r="1628" spans="4:4" x14ac:dyDescent="0.3">
      <c r="D1628" s="31"/>
    </row>
    <row r="1629" spans="4:4" x14ac:dyDescent="0.3">
      <c r="D1629" s="31"/>
    </row>
    <row r="1630" spans="4:4" x14ac:dyDescent="0.3">
      <c r="D1630" s="31"/>
    </row>
    <row r="1631" spans="4:4" x14ac:dyDescent="0.3">
      <c r="D1631" s="31"/>
    </row>
    <row r="1632" spans="4:4" x14ac:dyDescent="0.3">
      <c r="D1632" s="31"/>
    </row>
    <row r="1633" spans="4:4" x14ac:dyDescent="0.3">
      <c r="D1633" s="31"/>
    </row>
    <row r="1634" spans="4:4" x14ac:dyDescent="0.3">
      <c r="D1634" s="31"/>
    </row>
    <row r="1635" spans="4:4" x14ac:dyDescent="0.3">
      <c r="D1635" s="31"/>
    </row>
    <row r="1636" spans="4:4" x14ac:dyDescent="0.3">
      <c r="D1636" s="31"/>
    </row>
    <row r="1637" spans="4:4" x14ac:dyDescent="0.3">
      <c r="D1637" s="31"/>
    </row>
    <row r="1638" spans="4:4" x14ac:dyDescent="0.3">
      <c r="D1638" s="31"/>
    </row>
    <row r="1639" spans="4:4" x14ac:dyDescent="0.3">
      <c r="D1639" s="31"/>
    </row>
    <row r="1640" spans="4:4" x14ac:dyDescent="0.3">
      <c r="D1640" s="31"/>
    </row>
    <row r="1641" spans="4:4" x14ac:dyDescent="0.3">
      <c r="D1641" s="31"/>
    </row>
    <row r="1642" spans="4:4" x14ac:dyDescent="0.3">
      <c r="D1642" s="31"/>
    </row>
    <row r="1643" spans="4:4" x14ac:dyDescent="0.3">
      <c r="D1643" s="31"/>
    </row>
    <row r="1644" spans="4:4" x14ac:dyDescent="0.3">
      <c r="D1644" s="31"/>
    </row>
    <row r="1645" spans="4:4" x14ac:dyDescent="0.3">
      <c r="D1645" s="31"/>
    </row>
    <row r="1646" spans="4:4" x14ac:dyDescent="0.3">
      <c r="D1646" s="31"/>
    </row>
    <row r="1647" spans="4:4" x14ac:dyDescent="0.3">
      <c r="D1647" s="31"/>
    </row>
    <row r="1648" spans="4:4" x14ac:dyDescent="0.3">
      <c r="D1648" s="31"/>
    </row>
    <row r="1649" spans="4:4" x14ac:dyDescent="0.3">
      <c r="D1649" s="31"/>
    </row>
    <row r="1650" spans="4:4" x14ac:dyDescent="0.3">
      <c r="D1650" s="31"/>
    </row>
    <row r="1651" spans="4:4" x14ac:dyDescent="0.3">
      <c r="D1651" s="31"/>
    </row>
    <row r="1652" spans="4:4" x14ac:dyDescent="0.3">
      <c r="D1652" s="31"/>
    </row>
    <row r="1653" spans="4:4" x14ac:dyDescent="0.3">
      <c r="D1653" s="31"/>
    </row>
    <row r="1654" spans="4:4" x14ac:dyDescent="0.3">
      <c r="D1654" s="31"/>
    </row>
    <row r="1655" spans="4:4" x14ac:dyDescent="0.3">
      <c r="D1655" s="31"/>
    </row>
    <row r="1656" spans="4:4" x14ac:dyDescent="0.3">
      <c r="D1656" s="31"/>
    </row>
    <row r="1657" spans="4:4" x14ac:dyDescent="0.3">
      <c r="D1657" s="31"/>
    </row>
    <row r="1658" spans="4:4" x14ac:dyDescent="0.3">
      <c r="D1658" s="31"/>
    </row>
    <row r="1659" spans="4:4" x14ac:dyDescent="0.3">
      <c r="D1659" s="31"/>
    </row>
    <row r="1660" spans="4:4" x14ac:dyDescent="0.3">
      <c r="D1660" s="31"/>
    </row>
    <row r="1661" spans="4:4" x14ac:dyDescent="0.3">
      <c r="D1661" s="31"/>
    </row>
    <row r="1662" spans="4:4" x14ac:dyDescent="0.3">
      <c r="D1662" s="31"/>
    </row>
    <row r="1663" spans="4:4" x14ac:dyDescent="0.3">
      <c r="D1663" s="31"/>
    </row>
    <row r="1664" spans="4:4" x14ac:dyDescent="0.3">
      <c r="D1664" s="31"/>
    </row>
    <row r="1665" spans="4:4" x14ac:dyDescent="0.3">
      <c r="D1665" s="31"/>
    </row>
    <row r="1666" spans="4:4" x14ac:dyDescent="0.3">
      <c r="D1666" s="31"/>
    </row>
    <row r="1667" spans="4:4" x14ac:dyDescent="0.3">
      <c r="D1667" s="31"/>
    </row>
    <row r="1668" spans="4:4" x14ac:dyDescent="0.3">
      <c r="D1668" s="31"/>
    </row>
    <row r="1669" spans="4:4" x14ac:dyDescent="0.3">
      <c r="D1669" s="31"/>
    </row>
    <row r="1670" spans="4:4" x14ac:dyDescent="0.3">
      <c r="D1670" s="31"/>
    </row>
    <row r="1671" spans="4:4" x14ac:dyDescent="0.3">
      <c r="D1671" s="31"/>
    </row>
    <row r="1672" spans="4:4" x14ac:dyDescent="0.3">
      <c r="D1672" s="31"/>
    </row>
    <row r="1673" spans="4:4" x14ac:dyDescent="0.3">
      <c r="D1673" s="31"/>
    </row>
    <row r="1674" spans="4:4" x14ac:dyDescent="0.3">
      <c r="D1674" s="31"/>
    </row>
    <row r="1675" spans="4:4" x14ac:dyDescent="0.3">
      <c r="D1675" s="31"/>
    </row>
    <row r="1676" spans="4:4" x14ac:dyDescent="0.3">
      <c r="D1676" s="31"/>
    </row>
    <row r="1677" spans="4:4" x14ac:dyDescent="0.3">
      <c r="D1677" s="31"/>
    </row>
    <row r="1678" spans="4:4" x14ac:dyDescent="0.3">
      <c r="D1678" s="31"/>
    </row>
    <row r="1679" spans="4:4" x14ac:dyDescent="0.3">
      <c r="D1679" s="31"/>
    </row>
    <row r="1680" spans="4:4" x14ac:dyDescent="0.3">
      <c r="D1680" s="31"/>
    </row>
    <row r="1681" spans="4:4" x14ac:dyDescent="0.3">
      <c r="D1681" s="31"/>
    </row>
    <row r="1682" spans="4:4" x14ac:dyDescent="0.3">
      <c r="D1682" s="31"/>
    </row>
    <row r="1683" spans="4:4" x14ac:dyDescent="0.3">
      <c r="D1683" s="31"/>
    </row>
    <row r="1684" spans="4:4" x14ac:dyDescent="0.3">
      <c r="D1684" s="31"/>
    </row>
    <row r="1685" spans="4:4" x14ac:dyDescent="0.3">
      <c r="D1685" s="31"/>
    </row>
    <row r="1686" spans="4:4" x14ac:dyDescent="0.3">
      <c r="D1686" s="31"/>
    </row>
    <row r="1687" spans="4:4" x14ac:dyDescent="0.3">
      <c r="D1687" s="31"/>
    </row>
    <row r="1688" spans="4:4" x14ac:dyDescent="0.3">
      <c r="D1688" s="31"/>
    </row>
    <row r="1689" spans="4:4" x14ac:dyDescent="0.3">
      <c r="D1689" s="31"/>
    </row>
    <row r="1690" spans="4:4" x14ac:dyDescent="0.3">
      <c r="D1690" s="31"/>
    </row>
    <row r="1691" spans="4:4" x14ac:dyDescent="0.3">
      <c r="D1691" s="31"/>
    </row>
    <row r="1692" spans="4:4" x14ac:dyDescent="0.3">
      <c r="D1692" s="31"/>
    </row>
    <row r="1693" spans="4:4" x14ac:dyDescent="0.3">
      <c r="D1693" s="31"/>
    </row>
    <row r="1694" spans="4:4" x14ac:dyDescent="0.3">
      <c r="D1694" s="31"/>
    </row>
    <row r="1695" spans="4:4" x14ac:dyDescent="0.3">
      <c r="D1695" s="31"/>
    </row>
    <row r="1696" spans="4:4" x14ac:dyDescent="0.3">
      <c r="D1696" s="31"/>
    </row>
    <row r="1697" spans="4:4" x14ac:dyDescent="0.3">
      <c r="D1697" s="31"/>
    </row>
    <row r="1698" spans="4:4" x14ac:dyDescent="0.3">
      <c r="D1698" s="31"/>
    </row>
    <row r="1699" spans="4:4" x14ac:dyDescent="0.3">
      <c r="D1699" s="31"/>
    </row>
    <row r="1700" spans="4:4" x14ac:dyDescent="0.3">
      <c r="D1700" s="31"/>
    </row>
    <row r="1701" spans="4:4" x14ac:dyDescent="0.3">
      <c r="D1701" s="31"/>
    </row>
    <row r="1702" spans="4:4" x14ac:dyDescent="0.3">
      <c r="D1702" s="31"/>
    </row>
    <row r="1703" spans="4:4" x14ac:dyDescent="0.3">
      <c r="D1703" s="31"/>
    </row>
    <row r="1704" spans="4:4" x14ac:dyDescent="0.3">
      <c r="D1704" s="31"/>
    </row>
    <row r="1705" spans="4:4" x14ac:dyDescent="0.3">
      <c r="D1705" s="31"/>
    </row>
    <row r="1706" spans="4:4" x14ac:dyDescent="0.3">
      <c r="D1706" s="31"/>
    </row>
    <row r="1707" spans="4:4" x14ac:dyDescent="0.3">
      <c r="D1707" s="31"/>
    </row>
    <row r="1708" spans="4:4" x14ac:dyDescent="0.3">
      <c r="D1708" s="31"/>
    </row>
    <row r="1709" spans="4:4" x14ac:dyDescent="0.3">
      <c r="D1709" s="31"/>
    </row>
    <row r="1710" spans="4:4" x14ac:dyDescent="0.3">
      <c r="D1710" s="31"/>
    </row>
    <row r="1711" spans="4:4" x14ac:dyDescent="0.3">
      <c r="D1711" s="31"/>
    </row>
    <row r="1712" spans="4:4" x14ac:dyDescent="0.3">
      <c r="D1712" s="31"/>
    </row>
    <row r="1713" spans="4:4" x14ac:dyDescent="0.3">
      <c r="D1713" s="31"/>
    </row>
    <row r="1714" spans="4:4" x14ac:dyDescent="0.3">
      <c r="D1714" s="31"/>
    </row>
    <row r="1715" spans="4:4" x14ac:dyDescent="0.3">
      <c r="D1715" s="31"/>
    </row>
    <row r="1716" spans="4:4" x14ac:dyDescent="0.3">
      <c r="D1716" s="31"/>
    </row>
    <row r="1717" spans="4:4" x14ac:dyDescent="0.3">
      <c r="D1717" s="31"/>
    </row>
    <row r="1718" spans="4:4" x14ac:dyDescent="0.3">
      <c r="D1718" s="31"/>
    </row>
    <row r="1719" spans="4:4" x14ac:dyDescent="0.3">
      <c r="D1719" s="31"/>
    </row>
    <row r="1720" spans="4:4" x14ac:dyDescent="0.3">
      <c r="D1720" s="31"/>
    </row>
    <row r="1721" spans="4:4" x14ac:dyDescent="0.3">
      <c r="D1721" s="31"/>
    </row>
    <row r="1722" spans="4:4" x14ac:dyDescent="0.3">
      <c r="D1722" s="31"/>
    </row>
    <row r="1723" spans="4:4" x14ac:dyDescent="0.3">
      <c r="D1723" s="31"/>
    </row>
    <row r="1724" spans="4:4" x14ac:dyDescent="0.3">
      <c r="D1724" s="31"/>
    </row>
    <row r="1725" spans="4:4" x14ac:dyDescent="0.3">
      <c r="D1725" s="31"/>
    </row>
    <row r="1726" spans="4:4" x14ac:dyDescent="0.3">
      <c r="D1726" s="31"/>
    </row>
    <row r="1727" spans="4:4" x14ac:dyDescent="0.3">
      <c r="D1727" s="31"/>
    </row>
    <row r="1728" spans="4:4" x14ac:dyDescent="0.3">
      <c r="D1728" s="31"/>
    </row>
    <row r="1729" spans="4:4" x14ac:dyDescent="0.3">
      <c r="D1729" s="31"/>
    </row>
    <row r="1730" spans="4:4" x14ac:dyDescent="0.3">
      <c r="D1730" s="31"/>
    </row>
    <row r="1731" spans="4:4" x14ac:dyDescent="0.3">
      <c r="D1731" s="31"/>
    </row>
    <row r="1732" spans="4:4" x14ac:dyDescent="0.3">
      <c r="D1732" s="31"/>
    </row>
    <row r="1733" spans="4:4" x14ac:dyDescent="0.3">
      <c r="D1733" s="31"/>
    </row>
    <row r="1734" spans="4:4" x14ac:dyDescent="0.3">
      <c r="D1734" s="31"/>
    </row>
    <row r="1735" spans="4:4" x14ac:dyDescent="0.3">
      <c r="D1735" s="31"/>
    </row>
    <row r="1736" spans="4:4" x14ac:dyDescent="0.3">
      <c r="D1736" s="31"/>
    </row>
    <row r="1737" spans="4:4" x14ac:dyDescent="0.3">
      <c r="D1737" s="31"/>
    </row>
    <row r="1738" spans="4:4" x14ac:dyDescent="0.3">
      <c r="D1738" s="31"/>
    </row>
    <row r="1739" spans="4:4" x14ac:dyDescent="0.3">
      <c r="D1739" s="31"/>
    </row>
    <row r="1740" spans="4:4" x14ac:dyDescent="0.3">
      <c r="D1740" s="31"/>
    </row>
    <row r="1741" spans="4:4" x14ac:dyDescent="0.3">
      <c r="D1741" s="31"/>
    </row>
    <row r="1742" spans="4:4" x14ac:dyDescent="0.3">
      <c r="D1742" s="31"/>
    </row>
    <row r="1743" spans="4:4" x14ac:dyDescent="0.3">
      <c r="D1743" s="31"/>
    </row>
    <row r="1744" spans="4:4" x14ac:dyDescent="0.3">
      <c r="D1744" s="31"/>
    </row>
    <row r="1745" spans="4:4" x14ac:dyDescent="0.3">
      <c r="D1745" s="31"/>
    </row>
    <row r="1746" spans="4:4" x14ac:dyDescent="0.3">
      <c r="D1746" s="31"/>
    </row>
    <row r="1747" spans="4:4" x14ac:dyDescent="0.3">
      <c r="D1747" s="31"/>
    </row>
    <row r="1748" spans="4:4" x14ac:dyDescent="0.3">
      <c r="D1748" s="31"/>
    </row>
    <row r="1749" spans="4:4" x14ac:dyDescent="0.3">
      <c r="D1749" s="31"/>
    </row>
    <row r="1750" spans="4:4" x14ac:dyDescent="0.3">
      <c r="D1750" s="31"/>
    </row>
    <row r="1751" spans="4:4" x14ac:dyDescent="0.3">
      <c r="D1751" s="31"/>
    </row>
    <row r="1752" spans="4:4" x14ac:dyDescent="0.3">
      <c r="D1752" s="31"/>
    </row>
    <row r="1753" spans="4:4" x14ac:dyDescent="0.3">
      <c r="D1753" s="31"/>
    </row>
    <row r="1754" spans="4:4" x14ac:dyDescent="0.3">
      <c r="D1754" s="31"/>
    </row>
    <row r="1755" spans="4:4" x14ac:dyDescent="0.3">
      <c r="D1755" s="31"/>
    </row>
    <row r="1756" spans="4:4" x14ac:dyDescent="0.3">
      <c r="D1756" s="31"/>
    </row>
    <row r="1757" spans="4:4" x14ac:dyDescent="0.3">
      <c r="D1757" s="31"/>
    </row>
    <row r="1758" spans="4:4" x14ac:dyDescent="0.3">
      <c r="D1758" s="31"/>
    </row>
    <row r="1759" spans="4:4" x14ac:dyDescent="0.3">
      <c r="D1759" s="31"/>
    </row>
    <row r="1760" spans="4:4" x14ac:dyDescent="0.3">
      <c r="D1760" s="31"/>
    </row>
    <row r="1761" spans="4:4" x14ac:dyDescent="0.3">
      <c r="D1761" s="31"/>
    </row>
    <row r="1762" spans="4:4" x14ac:dyDescent="0.3">
      <c r="D1762" s="31"/>
    </row>
    <row r="1763" spans="4:4" x14ac:dyDescent="0.3">
      <c r="D1763" s="31"/>
    </row>
    <row r="1764" spans="4:4" x14ac:dyDescent="0.3">
      <c r="D1764" s="31"/>
    </row>
    <row r="1765" spans="4:4" x14ac:dyDescent="0.3">
      <c r="D1765" s="31"/>
    </row>
    <row r="1766" spans="4:4" x14ac:dyDescent="0.3">
      <c r="D1766" s="31"/>
    </row>
    <row r="1767" spans="4:4" x14ac:dyDescent="0.3">
      <c r="D1767" s="31"/>
    </row>
    <row r="1768" spans="4:4" x14ac:dyDescent="0.3">
      <c r="D1768" s="31"/>
    </row>
    <row r="1769" spans="4:4" x14ac:dyDescent="0.3">
      <c r="D1769" s="31"/>
    </row>
    <row r="1770" spans="4:4" x14ac:dyDescent="0.3">
      <c r="D1770" s="31"/>
    </row>
    <row r="1771" spans="4:4" x14ac:dyDescent="0.3">
      <c r="D1771" s="31"/>
    </row>
    <row r="1772" spans="4:4" x14ac:dyDescent="0.3">
      <c r="D1772" s="31"/>
    </row>
    <row r="1773" spans="4:4" x14ac:dyDescent="0.3">
      <c r="D1773" s="31"/>
    </row>
    <row r="1774" spans="4:4" x14ac:dyDescent="0.3">
      <c r="D1774" s="31"/>
    </row>
    <row r="1775" spans="4:4" x14ac:dyDescent="0.3">
      <c r="D1775" s="31"/>
    </row>
    <row r="1776" spans="4:4" x14ac:dyDescent="0.3">
      <c r="D1776" s="31"/>
    </row>
    <row r="1777" spans="4:4" x14ac:dyDescent="0.3">
      <c r="D1777" s="31"/>
    </row>
    <row r="1778" spans="4:4" x14ac:dyDescent="0.3">
      <c r="D1778" s="31"/>
    </row>
    <row r="1779" spans="4:4" x14ac:dyDescent="0.3">
      <c r="D1779" s="31"/>
    </row>
    <row r="1780" spans="4:4" x14ac:dyDescent="0.3">
      <c r="D1780" s="31"/>
    </row>
    <row r="1781" spans="4:4" x14ac:dyDescent="0.3">
      <c r="D1781" s="31"/>
    </row>
    <row r="1782" spans="4:4" x14ac:dyDescent="0.3">
      <c r="D1782" s="31"/>
    </row>
    <row r="1783" spans="4:4" x14ac:dyDescent="0.3">
      <c r="D1783" s="31"/>
    </row>
    <row r="1784" spans="4:4" x14ac:dyDescent="0.3">
      <c r="D1784" s="31"/>
    </row>
    <row r="1785" spans="4:4" x14ac:dyDescent="0.3">
      <c r="D1785" s="31"/>
    </row>
    <row r="1786" spans="4:4" x14ac:dyDescent="0.3">
      <c r="D1786" s="31"/>
    </row>
    <row r="1787" spans="4:4" x14ac:dyDescent="0.3">
      <c r="D1787" s="31"/>
    </row>
    <row r="1788" spans="4:4" x14ac:dyDescent="0.3">
      <c r="D1788" s="31"/>
    </row>
    <row r="1789" spans="4:4" x14ac:dyDescent="0.3">
      <c r="D1789" s="31"/>
    </row>
    <row r="1790" spans="4:4" x14ac:dyDescent="0.3">
      <c r="D1790" s="31"/>
    </row>
    <row r="1791" spans="4:4" x14ac:dyDescent="0.3">
      <c r="D1791" s="31"/>
    </row>
    <row r="1792" spans="4:4" x14ac:dyDescent="0.3">
      <c r="D1792" s="31"/>
    </row>
    <row r="1793" spans="4:4" x14ac:dyDescent="0.3">
      <c r="D1793" s="31"/>
    </row>
    <row r="1794" spans="4:4" x14ac:dyDescent="0.3">
      <c r="D1794" s="31"/>
    </row>
    <row r="1795" spans="4:4" x14ac:dyDescent="0.3">
      <c r="D1795" s="31"/>
    </row>
    <row r="1796" spans="4:4" x14ac:dyDescent="0.3">
      <c r="D1796" s="31"/>
    </row>
    <row r="1797" spans="4:4" x14ac:dyDescent="0.3">
      <c r="D1797" s="31"/>
    </row>
    <row r="1798" spans="4:4" x14ac:dyDescent="0.3">
      <c r="D1798" s="31"/>
    </row>
    <row r="1799" spans="4:4" x14ac:dyDescent="0.3">
      <c r="D1799" s="31"/>
    </row>
    <row r="1800" spans="4:4" x14ac:dyDescent="0.3">
      <c r="D1800" s="31"/>
    </row>
    <row r="1801" spans="4:4" x14ac:dyDescent="0.3">
      <c r="D1801" s="31"/>
    </row>
    <row r="1802" spans="4:4" x14ac:dyDescent="0.3">
      <c r="D1802" s="31"/>
    </row>
    <row r="1803" spans="4:4" x14ac:dyDescent="0.3">
      <c r="D1803" s="31"/>
    </row>
    <row r="1804" spans="4:4" x14ac:dyDescent="0.3">
      <c r="D1804" s="31"/>
    </row>
    <row r="1805" spans="4:4" x14ac:dyDescent="0.3">
      <c r="D1805" s="31"/>
    </row>
    <row r="1806" spans="4:4" x14ac:dyDescent="0.3">
      <c r="D1806" s="31"/>
    </row>
    <row r="1807" spans="4:4" x14ac:dyDescent="0.3">
      <c r="D1807" s="31"/>
    </row>
    <row r="1808" spans="4:4" x14ac:dyDescent="0.3">
      <c r="D1808" s="31"/>
    </row>
    <row r="1809" spans="4:4" x14ac:dyDescent="0.3">
      <c r="D1809" s="31"/>
    </row>
    <row r="1810" spans="4:4" x14ac:dyDescent="0.3">
      <c r="D1810" s="31"/>
    </row>
    <row r="1811" spans="4:4" x14ac:dyDescent="0.3">
      <c r="D1811" s="31"/>
    </row>
    <row r="1812" spans="4:4" x14ac:dyDescent="0.3">
      <c r="D1812" s="31"/>
    </row>
    <row r="1813" spans="4:4" x14ac:dyDescent="0.3">
      <c r="D1813" s="31"/>
    </row>
    <row r="1814" spans="4:4" x14ac:dyDescent="0.3">
      <c r="D1814" s="31"/>
    </row>
    <row r="1815" spans="4:4" x14ac:dyDescent="0.3">
      <c r="D1815" s="31"/>
    </row>
    <row r="1816" spans="4:4" x14ac:dyDescent="0.3">
      <c r="D1816" s="31"/>
    </row>
    <row r="1817" spans="4:4" x14ac:dyDescent="0.3">
      <c r="D1817" s="31"/>
    </row>
    <row r="1818" spans="4:4" x14ac:dyDescent="0.3">
      <c r="D1818" s="31"/>
    </row>
    <row r="1819" spans="4:4" x14ac:dyDescent="0.3">
      <c r="D1819" s="31"/>
    </row>
    <row r="1820" spans="4:4" x14ac:dyDescent="0.3">
      <c r="D1820" s="31"/>
    </row>
    <row r="1821" spans="4:4" x14ac:dyDescent="0.3">
      <c r="D1821" s="31"/>
    </row>
    <row r="1822" spans="4:4" x14ac:dyDescent="0.3">
      <c r="D1822" s="31"/>
    </row>
    <row r="1823" spans="4:4" x14ac:dyDescent="0.3">
      <c r="D1823" s="31"/>
    </row>
    <row r="1824" spans="4:4" x14ac:dyDescent="0.3">
      <c r="D1824" s="31"/>
    </row>
    <row r="1825" spans="4:4" x14ac:dyDescent="0.3">
      <c r="D1825" s="31"/>
    </row>
    <row r="1826" spans="4:4" x14ac:dyDescent="0.3">
      <c r="D1826" s="31"/>
    </row>
    <row r="1827" spans="4:4" x14ac:dyDescent="0.3">
      <c r="D1827" s="31"/>
    </row>
    <row r="1828" spans="4:4" x14ac:dyDescent="0.3">
      <c r="D1828" s="31"/>
    </row>
    <row r="1829" spans="4:4" x14ac:dyDescent="0.3">
      <c r="D1829" s="31"/>
    </row>
    <row r="1830" spans="4:4" x14ac:dyDescent="0.3">
      <c r="D1830" s="31"/>
    </row>
    <row r="1831" spans="4:4" x14ac:dyDescent="0.3">
      <c r="D1831" s="31"/>
    </row>
    <row r="1832" spans="4:4" x14ac:dyDescent="0.3">
      <c r="D1832" s="31"/>
    </row>
    <row r="1833" spans="4:4" x14ac:dyDescent="0.3">
      <c r="D1833" s="31"/>
    </row>
    <row r="1834" spans="4:4" x14ac:dyDescent="0.3">
      <c r="D1834" s="31"/>
    </row>
    <row r="1835" spans="4:4" x14ac:dyDescent="0.3">
      <c r="D1835" s="31"/>
    </row>
    <row r="1836" spans="4:4" x14ac:dyDescent="0.3">
      <c r="D1836" s="31"/>
    </row>
    <row r="1837" spans="4:4" x14ac:dyDescent="0.3">
      <c r="D1837" s="31"/>
    </row>
    <row r="1838" spans="4:4" x14ac:dyDescent="0.3">
      <c r="D1838" s="31"/>
    </row>
    <row r="1839" spans="4:4" x14ac:dyDescent="0.3">
      <c r="D1839" s="31"/>
    </row>
    <row r="1840" spans="4:4" x14ac:dyDescent="0.3">
      <c r="D1840" s="31"/>
    </row>
    <row r="1841" spans="4:4" x14ac:dyDescent="0.3">
      <c r="D1841" s="31"/>
    </row>
    <row r="1842" spans="4:4" x14ac:dyDescent="0.3">
      <c r="D1842" s="31"/>
    </row>
    <row r="1843" spans="4:4" x14ac:dyDescent="0.3">
      <c r="D1843" s="31"/>
    </row>
    <row r="1844" spans="4:4" x14ac:dyDescent="0.3">
      <c r="D1844" s="31"/>
    </row>
    <row r="1845" spans="4:4" x14ac:dyDescent="0.3">
      <c r="D1845" s="31"/>
    </row>
    <row r="1846" spans="4:4" x14ac:dyDescent="0.3">
      <c r="D1846" s="31"/>
    </row>
    <row r="1847" spans="4:4" x14ac:dyDescent="0.3">
      <c r="D1847" s="31"/>
    </row>
    <row r="1848" spans="4:4" x14ac:dyDescent="0.3">
      <c r="D1848" s="31"/>
    </row>
    <row r="1849" spans="4:4" x14ac:dyDescent="0.3">
      <c r="D1849" s="31"/>
    </row>
    <row r="1850" spans="4:4" x14ac:dyDescent="0.3">
      <c r="D1850" s="31"/>
    </row>
    <row r="1851" spans="4:4" x14ac:dyDescent="0.3">
      <c r="D1851" s="31"/>
    </row>
    <row r="1852" spans="4:4" x14ac:dyDescent="0.3">
      <c r="D1852" s="31"/>
    </row>
    <row r="1853" spans="4:4" x14ac:dyDescent="0.3">
      <c r="D1853" s="31"/>
    </row>
    <row r="1854" spans="4:4" x14ac:dyDescent="0.3">
      <c r="D1854" s="31"/>
    </row>
    <row r="1855" spans="4:4" x14ac:dyDescent="0.3">
      <c r="D1855" s="31"/>
    </row>
    <row r="1856" spans="4:4" x14ac:dyDescent="0.3">
      <c r="D1856" s="31"/>
    </row>
    <row r="1857" spans="4:4" x14ac:dyDescent="0.3">
      <c r="D1857" s="31"/>
    </row>
    <row r="1858" spans="4:4" x14ac:dyDescent="0.3">
      <c r="D1858" s="31"/>
    </row>
    <row r="1859" spans="4:4" x14ac:dyDescent="0.3">
      <c r="D1859" s="31"/>
    </row>
    <row r="1860" spans="4:4" x14ac:dyDescent="0.3">
      <c r="D1860" s="31"/>
    </row>
    <row r="1861" spans="4:4" x14ac:dyDescent="0.3">
      <c r="D1861" s="31"/>
    </row>
    <row r="1862" spans="4:4" x14ac:dyDescent="0.3">
      <c r="D1862" s="31"/>
    </row>
    <row r="1863" spans="4:4" x14ac:dyDescent="0.3">
      <c r="D1863" s="31"/>
    </row>
    <row r="1864" spans="4:4" x14ac:dyDescent="0.3">
      <c r="D1864" s="31"/>
    </row>
    <row r="1865" spans="4:4" x14ac:dyDescent="0.3">
      <c r="D1865" s="31"/>
    </row>
    <row r="1866" spans="4:4" x14ac:dyDescent="0.3">
      <c r="D1866" s="31"/>
    </row>
    <row r="1867" spans="4:4" x14ac:dyDescent="0.3">
      <c r="D1867" s="31"/>
    </row>
    <row r="1868" spans="4:4" x14ac:dyDescent="0.3">
      <c r="D1868" s="31"/>
    </row>
    <row r="1869" spans="4:4" x14ac:dyDescent="0.3">
      <c r="D1869" s="31"/>
    </row>
    <row r="1870" spans="4:4" x14ac:dyDescent="0.3">
      <c r="D1870" s="31"/>
    </row>
    <row r="1871" spans="4:4" x14ac:dyDescent="0.3">
      <c r="D1871" s="31"/>
    </row>
    <row r="1872" spans="4:4" x14ac:dyDescent="0.3">
      <c r="D1872" s="31"/>
    </row>
    <row r="1873" spans="4:4" x14ac:dyDescent="0.3">
      <c r="D1873" s="31"/>
    </row>
    <row r="1874" spans="4:4" x14ac:dyDescent="0.3">
      <c r="D1874" s="31"/>
    </row>
    <row r="1875" spans="4:4" x14ac:dyDescent="0.3">
      <c r="D1875" s="31"/>
    </row>
    <row r="1876" spans="4:4" x14ac:dyDescent="0.3">
      <c r="D1876" s="31"/>
    </row>
    <row r="1877" spans="4:4" x14ac:dyDescent="0.3">
      <c r="D1877" s="31"/>
    </row>
    <row r="1878" spans="4:4" x14ac:dyDescent="0.3">
      <c r="D1878" s="31"/>
    </row>
    <row r="1879" spans="4:4" x14ac:dyDescent="0.3">
      <c r="D1879" s="31"/>
    </row>
    <row r="1880" spans="4:4" x14ac:dyDescent="0.3">
      <c r="D1880" s="31"/>
    </row>
    <row r="1881" spans="4:4" x14ac:dyDescent="0.3">
      <c r="D1881" s="31"/>
    </row>
    <row r="1882" spans="4:4" x14ac:dyDescent="0.3">
      <c r="D1882" s="31"/>
    </row>
    <row r="1883" spans="4:4" x14ac:dyDescent="0.3">
      <c r="D1883" s="31"/>
    </row>
    <row r="1884" spans="4:4" x14ac:dyDescent="0.3">
      <c r="D1884" s="31"/>
    </row>
    <row r="1885" spans="4:4" x14ac:dyDescent="0.3">
      <c r="D1885" s="31"/>
    </row>
    <row r="1886" spans="4:4" x14ac:dyDescent="0.3">
      <c r="D1886" s="31"/>
    </row>
    <row r="1887" spans="4:4" x14ac:dyDescent="0.3">
      <c r="D1887" s="31"/>
    </row>
    <row r="1888" spans="4:4" x14ac:dyDescent="0.3">
      <c r="D1888" s="31"/>
    </row>
    <row r="1889" spans="4:4" x14ac:dyDescent="0.3">
      <c r="D1889" s="31"/>
    </row>
    <row r="1890" spans="4:4" x14ac:dyDescent="0.3">
      <c r="D1890" s="31"/>
    </row>
    <row r="1891" spans="4:4" x14ac:dyDescent="0.3">
      <c r="D1891" s="31"/>
    </row>
    <row r="1892" spans="4:4" x14ac:dyDescent="0.3">
      <c r="D1892" s="31"/>
    </row>
    <row r="1893" spans="4:4" x14ac:dyDescent="0.3">
      <c r="D1893" s="31"/>
    </row>
    <row r="1894" spans="4:4" x14ac:dyDescent="0.3">
      <c r="D1894" s="31"/>
    </row>
    <row r="1895" spans="4:4" x14ac:dyDescent="0.3">
      <c r="D1895" s="31"/>
    </row>
    <row r="1896" spans="4:4" x14ac:dyDescent="0.3">
      <c r="D1896" s="31"/>
    </row>
    <row r="1897" spans="4:4" x14ac:dyDescent="0.3">
      <c r="D1897" s="31"/>
    </row>
    <row r="1898" spans="4:4" x14ac:dyDescent="0.3">
      <c r="D1898" s="31"/>
    </row>
    <row r="1899" spans="4:4" x14ac:dyDescent="0.3">
      <c r="D1899" s="31"/>
    </row>
    <row r="1900" spans="4:4" x14ac:dyDescent="0.3">
      <c r="D1900" s="31"/>
    </row>
    <row r="1901" spans="4:4" x14ac:dyDescent="0.3">
      <c r="D1901" s="31"/>
    </row>
    <row r="1902" spans="4:4" x14ac:dyDescent="0.3">
      <c r="D1902" s="31"/>
    </row>
    <row r="1903" spans="4:4" x14ac:dyDescent="0.3">
      <c r="D1903" s="31"/>
    </row>
    <row r="1904" spans="4:4" x14ac:dyDescent="0.3">
      <c r="D1904" s="31"/>
    </row>
    <row r="1905" spans="4:4" x14ac:dyDescent="0.3">
      <c r="D1905" s="31"/>
    </row>
    <row r="1906" spans="4:4" x14ac:dyDescent="0.3">
      <c r="D1906" s="31"/>
    </row>
    <row r="1907" spans="4:4" x14ac:dyDescent="0.3">
      <c r="D1907" s="31"/>
    </row>
    <row r="1908" spans="4:4" x14ac:dyDescent="0.3">
      <c r="D1908" s="31"/>
    </row>
    <row r="1909" spans="4:4" x14ac:dyDescent="0.3">
      <c r="D1909" s="31"/>
    </row>
    <row r="1910" spans="4:4" x14ac:dyDescent="0.3">
      <c r="D1910" s="31"/>
    </row>
    <row r="1911" spans="4:4" x14ac:dyDescent="0.3">
      <c r="D1911" s="31"/>
    </row>
    <row r="1912" spans="4:4" x14ac:dyDescent="0.3">
      <c r="D1912" s="31"/>
    </row>
    <row r="1913" spans="4:4" x14ac:dyDescent="0.3">
      <c r="D1913" s="31"/>
    </row>
    <row r="1914" spans="4:4" x14ac:dyDescent="0.3">
      <c r="D1914" s="31"/>
    </row>
    <row r="1915" spans="4:4" x14ac:dyDescent="0.3">
      <c r="D1915" s="31"/>
    </row>
    <row r="1916" spans="4:4" x14ac:dyDescent="0.3">
      <c r="D1916" s="31"/>
    </row>
    <row r="1917" spans="4:4" x14ac:dyDescent="0.3">
      <c r="D1917" s="31"/>
    </row>
    <row r="1918" spans="4:4" x14ac:dyDescent="0.3">
      <c r="D1918" s="31"/>
    </row>
    <row r="1919" spans="4:4" x14ac:dyDescent="0.3">
      <c r="D1919" s="31"/>
    </row>
    <row r="1920" spans="4:4" x14ac:dyDescent="0.3">
      <c r="D1920" s="31"/>
    </row>
    <row r="1921" spans="4:4" x14ac:dyDescent="0.3">
      <c r="D1921" s="31"/>
    </row>
    <row r="1922" spans="4:4" x14ac:dyDescent="0.3">
      <c r="D1922" s="31"/>
    </row>
    <row r="1923" spans="4:4" x14ac:dyDescent="0.3">
      <c r="D1923" s="31"/>
    </row>
    <row r="1924" spans="4:4" x14ac:dyDescent="0.3">
      <c r="D1924" s="31"/>
    </row>
    <row r="1925" spans="4:4" x14ac:dyDescent="0.3">
      <c r="D1925" s="31"/>
    </row>
    <row r="1926" spans="4:4" x14ac:dyDescent="0.3">
      <c r="D1926" s="31"/>
    </row>
    <row r="1927" spans="4:4" x14ac:dyDescent="0.3">
      <c r="D1927" s="31"/>
    </row>
    <row r="1928" spans="4:4" x14ac:dyDescent="0.3">
      <c r="D1928" s="31"/>
    </row>
    <row r="1929" spans="4:4" x14ac:dyDescent="0.3">
      <c r="D1929" s="31"/>
    </row>
    <row r="1930" spans="4:4" x14ac:dyDescent="0.3">
      <c r="D1930" s="31"/>
    </row>
    <row r="1931" spans="4:4" x14ac:dyDescent="0.3">
      <c r="D1931" s="31"/>
    </row>
    <row r="1932" spans="4:4" x14ac:dyDescent="0.3">
      <c r="D1932" s="31"/>
    </row>
    <row r="1933" spans="4:4" x14ac:dyDescent="0.3">
      <c r="D1933" s="31"/>
    </row>
    <row r="1934" spans="4:4" x14ac:dyDescent="0.3">
      <c r="D1934" s="31"/>
    </row>
    <row r="1935" spans="4:4" x14ac:dyDescent="0.3">
      <c r="D1935" s="31"/>
    </row>
    <row r="1936" spans="4:4" x14ac:dyDescent="0.3">
      <c r="D1936" s="31"/>
    </row>
    <row r="1937" spans="4:4" x14ac:dyDescent="0.3">
      <c r="D1937" s="31"/>
    </row>
    <row r="1938" spans="4:4" x14ac:dyDescent="0.3">
      <c r="D1938" s="31"/>
    </row>
    <row r="1939" spans="4:4" x14ac:dyDescent="0.3">
      <c r="D1939" s="31"/>
    </row>
    <row r="1940" spans="4:4" x14ac:dyDescent="0.3">
      <c r="D1940" s="31"/>
    </row>
    <row r="1941" spans="4:4" x14ac:dyDescent="0.3">
      <c r="D1941" s="31"/>
    </row>
    <row r="1942" spans="4:4" x14ac:dyDescent="0.3">
      <c r="D1942" s="31"/>
    </row>
    <row r="1943" spans="4:4" x14ac:dyDescent="0.3">
      <c r="D1943" s="31"/>
    </row>
    <row r="1944" spans="4:4" x14ac:dyDescent="0.3">
      <c r="D1944" s="31"/>
    </row>
    <row r="1945" spans="4:4" x14ac:dyDescent="0.3">
      <c r="D1945" s="31"/>
    </row>
    <row r="1946" spans="4:4" x14ac:dyDescent="0.3">
      <c r="D1946" s="31"/>
    </row>
    <row r="1947" spans="4:4" x14ac:dyDescent="0.3">
      <c r="D1947" s="31"/>
    </row>
    <row r="1948" spans="4:4" x14ac:dyDescent="0.3">
      <c r="D1948" s="31"/>
    </row>
    <row r="1949" spans="4:4" x14ac:dyDescent="0.3">
      <c r="D1949" s="31"/>
    </row>
    <row r="1950" spans="4:4" x14ac:dyDescent="0.3">
      <c r="D1950" s="31"/>
    </row>
    <row r="1951" spans="4:4" x14ac:dyDescent="0.3">
      <c r="D1951" s="31"/>
    </row>
    <row r="1952" spans="4:4" x14ac:dyDescent="0.3">
      <c r="D1952" s="31"/>
    </row>
    <row r="1953" spans="4:4" x14ac:dyDescent="0.3">
      <c r="D1953" s="31"/>
    </row>
    <row r="1954" spans="4:4" x14ac:dyDescent="0.3">
      <c r="D1954" s="31"/>
    </row>
    <row r="1955" spans="4:4" x14ac:dyDescent="0.3">
      <c r="D1955" s="31"/>
    </row>
    <row r="1956" spans="4:4" x14ac:dyDescent="0.3">
      <c r="D1956" s="31"/>
    </row>
    <row r="1957" spans="4:4" x14ac:dyDescent="0.3">
      <c r="D1957" s="31"/>
    </row>
    <row r="1958" spans="4:4" x14ac:dyDescent="0.3">
      <c r="D1958" s="31"/>
    </row>
    <row r="1959" spans="4:4" x14ac:dyDescent="0.3">
      <c r="D1959" s="31"/>
    </row>
    <row r="1960" spans="4:4" x14ac:dyDescent="0.3">
      <c r="D1960" s="31"/>
    </row>
    <row r="1961" spans="4:4" x14ac:dyDescent="0.3">
      <c r="D1961" s="31"/>
    </row>
    <row r="1962" spans="4:4" x14ac:dyDescent="0.3">
      <c r="D1962" s="31"/>
    </row>
    <row r="1963" spans="4:4" x14ac:dyDescent="0.3">
      <c r="D1963" s="31"/>
    </row>
    <row r="1964" spans="4:4" x14ac:dyDescent="0.3">
      <c r="D1964" s="31"/>
    </row>
    <row r="1965" spans="4:4" x14ac:dyDescent="0.3">
      <c r="D1965" s="31"/>
    </row>
    <row r="1966" spans="4:4" x14ac:dyDescent="0.3">
      <c r="D1966" s="31"/>
    </row>
    <row r="1967" spans="4:4" x14ac:dyDescent="0.3">
      <c r="D1967" s="31"/>
    </row>
    <row r="1968" spans="4:4" x14ac:dyDescent="0.3">
      <c r="D1968" s="31"/>
    </row>
    <row r="1969" spans="4:4" x14ac:dyDescent="0.3">
      <c r="D1969" s="31"/>
    </row>
    <row r="1970" spans="4:4" x14ac:dyDescent="0.3">
      <c r="D1970" s="31"/>
    </row>
    <row r="1971" spans="4:4" x14ac:dyDescent="0.3">
      <c r="D1971" s="31"/>
    </row>
    <row r="1972" spans="4:4" x14ac:dyDescent="0.3">
      <c r="D1972" s="31"/>
    </row>
    <row r="1973" spans="4:4" x14ac:dyDescent="0.3">
      <c r="D1973" s="31"/>
    </row>
    <row r="1974" spans="4:4" x14ac:dyDescent="0.3">
      <c r="D1974" s="31"/>
    </row>
    <row r="1975" spans="4:4" x14ac:dyDescent="0.3">
      <c r="D1975" s="31"/>
    </row>
    <row r="1976" spans="4:4" x14ac:dyDescent="0.3">
      <c r="D1976" s="31"/>
    </row>
    <row r="1977" spans="4:4" x14ac:dyDescent="0.3">
      <c r="D1977" s="31"/>
    </row>
    <row r="1978" spans="4:4" x14ac:dyDescent="0.3">
      <c r="D1978" s="31"/>
    </row>
    <row r="1979" spans="4:4" x14ac:dyDescent="0.3">
      <c r="D1979" s="31"/>
    </row>
    <row r="1980" spans="4:4" x14ac:dyDescent="0.3">
      <c r="D1980" s="31"/>
    </row>
    <row r="1981" spans="4:4" x14ac:dyDescent="0.3">
      <c r="D1981" s="31"/>
    </row>
    <row r="1982" spans="4:4" x14ac:dyDescent="0.3">
      <c r="D1982" s="31"/>
    </row>
    <row r="1983" spans="4:4" x14ac:dyDescent="0.3">
      <c r="D1983" s="31"/>
    </row>
    <row r="1984" spans="4:4" x14ac:dyDescent="0.3">
      <c r="D1984" s="31"/>
    </row>
    <row r="1985" spans="4:4" x14ac:dyDescent="0.3">
      <c r="D1985" s="31"/>
    </row>
    <row r="1986" spans="4:4" x14ac:dyDescent="0.3">
      <c r="D1986" s="31"/>
    </row>
    <row r="1987" spans="4:4" x14ac:dyDescent="0.3">
      <c r="D1987" s="31"/>
    </row>
    <row r="1988" spans="4:4" x14ac:dyDescent="0.3">
      <c r="D1988" s="31"/>
    </row>
    <row r="1989" spans="4:4" x14ac:dyDescent="0.3">
      <c r="D1989" s="31"/>
    </row>
    <row r="1990" spans="4:4" x14ac:dyDescent="0.3">
      <c r="D1990" s="31"/>
    </row>
    <row r="1991" spans="4:4" x14ac:dyDescent="0.3">
      <c r="D1991" s="31"/>
    </row>
    <row r="1992" spans="4:4" x14ac:dyDescent="0.3">
      <c r="D1992" s="31"/>
    </row>
    <row r="1993" spans="4:4" x14ac:dyDescent="0.3">
      <c r="D1993" s="31"/>
    </row>
    <row r="1994" spans="4:4" x14ac:dyDescent="0.3">
      <c r="D1994" s="31"/>
    </row>
    <row r="1995" spans="4:4" x14ac:dyDescent="0.3">
      <c r="D1995" s="31"/>
    </row>
    <row r="1996" spans="4:4" x14ac:dyDescent="0.3">
      <c r="D1996" s="31"/>
    </row>
    <row r="1997" spans="4:4" x14ac:dyDescent="0.3">
      <c r="D1997" s="31"/>
    </row>
    <row r="1998" spans="4:4" x14ac:dyDescent="0.3">
      <c r="D1998" s="31"/>
    </row>
    <row r="1999" spans="4:4" x14ac:dyDescent="0.3">
      <c r="D1999" s="31"/>
    </row>
    <row r="2000" spans="4:4" x14ac:dyDescent="0.3">
      <c r="D2000" s="31"/>
    </row>
    <row r="2001" spans="4:4" x14ac:dyDescent="0.3">
      <c r="D2001" s="31"/>
    </row>
    <row r="2002" spans="4:4" x14ac:dyDescent="0.3">
      <c r="D2002" s="31"/>
    </row>
    <row r="2003" spans="4:4" x14ac:dyDescent="0.3">
      <c r="D2003" s="31"/>
    </row>
    <row r="2004" spans="4:4" x14ac:dyDescent="0.3">
      <c r="D2004" s="31"/>
    </row>
    <row r="2005" spans="4:4" x14ac:dyDescent="0.3">
      <c r="D2005" s="31"/>
    </row>
    <row r="2006" spans="4:4" x14ac:dyDescent="0.3">
      <c r="D2006" s="31"/>
    </row>
    <row r="2007" spans="4:4" x14ac:dyDescent="0.3">
      <c r="D2007" s="31"/>
    </row>
    <row r="2008" spans="4:4" x14ac:dyDescent="0.3">
      <c r="D2008" s="31"/>
    </row>
    <row r="2009" spans="4:4" x14ac:dyDescent="0.3">
      <c r="D2009" s="31"/>
    </row>
    <row r="2010" spans="4:4" x14ac:dyDescent="0.3">
      <c r="D2010" s="31"/>
    </row>
    <row r="2011" spans="4:4" x14ac:dyDescent="0.3">
      <c r="D2011" s="31"/>
    </row>
    <row r="2012" spans="4:4" x14ac:dyDescent="0.3">
      <c r="D2012" s="31"/>
    </row>
    <row r="2013" spans="4:4" x14ac:dyDescent="0.3">
      <c r="D2013" s="31"/>
    </row>
    <row r="2014" spans="4:4" x14ac:dyDescent="0.3">
      <c r="D2014" s="31"/>
    </row>
    <row r="2015" spans="4:4" x14ac:dyDescent="0.3">
      <c r="D2015" s="31"/>
    </row>
    <row r="2016" spans="4:4" x14ac:dyDescent="0.3">
      <c r="D2016" s="31"/>
    </row>
    <row r="2017" spans="4:4" x14ac:dyDescent="0.3">
      <c r="D2017" s="31"/>
    </row>
    <row r="2018" spans="4:4" x14ac:dyDescent="0.3">
      <c r="D2018" s="31"/>
    </row>
    <row r="2019" spans="4:4" x14ac:dyDescent="0.3">
      <c r="D2019" s="31"/>
    </row>
    <row r="2020" spans="4:4" x14ac:dyDescent="0.3">
      <c r="D2020" s="31"/>
    </row>
    <row r="2021" spans="4:4" x14ac:dyDescent="0.3">
      <c r="D2021" s="31"/>
    </row>
    <row r="2022" spans="4:4" x14ac:dyDescent="0.3">
      <c r="D2022" s="31"/>
    </row>
    <row r="2023" spans="4:4" x14ac:dyDescent="0.3">
      <c r="D2023" s="31"/>
    </row>
    <row r="2024" spans="4:4" x14ac:dyDescent="0.3">
      <c r="D2024" s="31"/>
    </row>
    <row r="2025" spans="4:4" x14ac:dyDescent="0.3">
      <c r="D2025" s="31"/>
    </row>
    <row r="2026" spans="4:4" x14ac:dyDescent="0.3">
      <c r="D2026" s="31"/>
    </row>
    <row r="2027" spans="4:4" x14ac:dyDescent="0.3">
      <c r="D2027" s="31"/>
    </row>
    <row r="2028" spans="4:4" x14ac:dyDescent="0.3">
      <c r="D2028" s="31"/>
    </row>
    <row r="2029" spans="4:4" x14ac:dyDescent="0.3">
      <c r="D2029" s="31"/>
    </row>
    <row r="2030" spans="4:4" x14ac:dyDescent="0.3">
      <c r="D2030" s="31"/>
    </row>
    <row r="2031" spans="4:4" x14ac:dyDescent="0.3">
      <c r="D2031" s="31"/>
    </row>
    <row r="2032" spans="4:4" x14ac:dyDescent="0.3">
      <c r="D2032" s="31"/>
    </row>
    <row r="2033" spans="4:4" x14ac:dyDescent="0.3">
      <c r="D2033" s="31"/>
    </row>
    <row r="2034" spans="4:4" x14ac:dyDescent="0.3">
      <c r="D2034" s="31"/>
    </row>
    <row r="2035" spans="4:4" x14ac:dyDescent="0.3">
      <c r="D2035" s="31"/>
    </row>
    <row r="2036" spans="4:4" x14ac:dyDescent="0.3">
      <c r="D2036" s="31"/>
    </row>
    <row r="2037" spans="4:4" x14ac:dyDescent="0.3">
      <c r="D2037" s="31"/>
    </row>
    <row r="2038" spans="4:4" x14ac:dyDescent="0.3">
      <c r="D2038" s="31"/>
    </row>
    <row r="2039" spans="4:4" x14ac:dyDescent="0.3">
      <c r="D2039" s="31"/>
    </row>
    <row r="2040" spans="4:4" x14ac:dyDescent="0.3">
      <c r="D2040" s="31"/>
    </row>
    <row r="2041" spans="4:4" x14ac:dyDescent="0.3">
      <c r="D2041" s="31"/>
    </row>
    <row r="2042" spans="4:4" x14ac:dyDescent="0.3">
      <c r="D2042" s="31"/>
    </row>
    <row r="2043" spans="4:4" x14ac:dyDescent="0.3">
      <c r="D2043" s="31"/>
    </row>
    <row r="2044" spans="4:4" x14ac:dyDescent="0.3">
      <c r="D2044" s="31"/>
    </row>
    <row r="2045" spans="4:4" x14ac:dyDescent="0.3">
      <c r="D2045" s="31"/>
    </row>
    <row r="2046" spans="4:4" x14ac:dyDescent="0.3">
      <c r="D2046" s="31"/>
    </row>
    <row r="2047" spans="4:4" x14ac:dyDescent="0.3">
      <c r="D2047" s="31"/>
    </row>
    <row r="2048" spans="4:4" x14ac:dyDescent="0.3">
      <c r="D2048" s="31"/>
    </row>
    <row r="2049" spans="4:4" x14ac:dyDescent="0.3">
      <c r="D2049" s="31"/>
    </row>
    <row r="2050" spans="4:4" x14ac:dyDescent="0.3">
      <c r="D2050" s="31"/>
    </row>
    <row r="2051" spans="4:4" x14ac:dyDescent="0.3">
      <c r="D2051" s="31"/>
    </row>
    <row r="2052" spans="4:4" x14ac:dyDescent="0.3">
      <c r="D2052" s="31"/>
    </row>
    <row r="2053" spans="4:4" x14ac:dyDescent="0.3">
      <c r="D2053" s="31"/>
    </row>
    <row r="2054" spans="4:4" x14ac:dyDescent="0.3">
      <c r="D2054" s="31"/>
    </row>
    <row r="2055" spans="4:4" x14ac:dyDescent="0.3">
      <c r="D2055" s="31"/>
    </row>
    <row r="2056" spans="4:4" x14ac:dyDescent="0.3">
      <c r="D2056" s="31"/>
    </row>
    <row r="2057" spans="4:4" x14ac:dyDescent="0.3">
      <c r="D2057" s="31"/>
    </row>
    <row r="2058" spans="4:4" x14ac:dyDescent="0.3">
      <c r="D2058" s="31"/>
    </row>
    <row r="2059" spans="4:4" x14ac:dyDescent="0.3">
      <c r="D2059" s="31"/>
    </row>
    <row r="2060" spans="4:4" x14ac:dyDescent="0.3">
      <c r="D2060" s="31"/>
    </row>
    <row r="2061" spans="4:4" x14ac:dyDescent="0.3">
      <c r="D2061" s="31"/>
    </row>
    <row r="2062" spans="4:4" x14ac:dyDescent="0.3">
      <c r="D2062" s="31"/>
    </row>
    <row r="2063" spans="4:4" x14ac:dyDescent="0.3">
      <c r="D2063" s="31"/>
    </row>
    <row r="2064" spans="4:4" x14ac:dyDescent="0.3">
      <c r="D2064" s="31"/>
    </row>
    <row r="2065" spans="4:4" x14ac:dyDescent="0.3">
      <c r="D2065" s="31"/>
    </row>
    <row r="2066" spans="4:4" x14ac:dyDescent="0.3">
      <c r="D2066" s="31"/>
    </row>
    <row r="2067" spans="4:4" x14ac:dyDescent="0.3">
      <c r="D2067" s="31"/>
    </row>
    <row r="2068" spans="4:4" x14ac:dyDescent="0.3">
      <c r="D2068" s="31"/>
    </row>
    <row r="2069" spans="4:4" x14ac:dyDescent="0.3">
      <c r="D2069" s="31"/>
    </row>
    <row r="2070" spans="4:4" x14ac:dyDescent="0.3">
      <c r="D2070" s="31"/>
    </row>
    <row r="2071" spans="4:4" x14ac:dyDescent="0.3">
      <c r="D2071" s="31"/>
    </row>
    <row r="2072" spans="4:4" x14ac:dyDescent="0.3">
      <c r="D2072" s="31"/>
    </row>
    <row r="2073" spans="4:4" x14ac:dyDescent="0.3">
      <c r="D2073" s="31"/>
    </row>
    <row r="2074" spans="4:4" x14ac:dyDescent="0.3">
      <c r="D2074" s="31"/>
    </row>
    <row r="2075" spans="4:4" x14ac:dyDescent="0.3">
      <c r="D2075" s="31"/>
    </row>
    <row r="2076" spans="4:4" x14ac:dyDescent="0.3">
      <c r="D2076" s="31"/>
    </row>
    <row r="2077" spans="4:4" x14ac:dyDescent="0.3">
      <c r="D2077" s="31"/>
    </row>
    <row r="2078" spans="4:4" x14ac:dyDescent="0.3">
      <c r="D2078" s="31"/>
    </row>
    <row r="2079" spans="4:4" x14ac:dyDescent="0.3">
      <c r="D2079" s="31"/>
    </row>
    <row r="2080" spans="4:4" x14ac:dyDescent="0.3">
      <c r="D2080" s="31"/>
    </row>
    <row r="2081" spans="4:4" x14ac:dyDescent="0.3">
      <c r="D2081" s="31"/>
    </row>
    <row r="2082" spans="4:4" x14ac:dyDescent="0.3">
      <c r="D2082" s="31"/>
    </row>
    <row r="2083" spans="4:4" x14ac:dyDescent="0.3">
      <c r="D2083" s="31"/>
    </row>
    <row r="2084" spans="4:4" x14ac:dyDescent="0.3">
      <c r="D2084" s="31"/>
    </row>
    <row r="2085" spans="4:4" x14ac:dyDescent="0.3">
      <c r="D2085" s="31"/>
    </row>
    <row r="2086" spans="4:4" x14ac:dyDescent="0.3">
      <c r="D2086" s="31"/>
    </row>
    <row r="2087" spans="4:4" x14ac:dyDescent="0.3">
      <c r="D2087" s="31"/>
    </row>
    <row r="2088" spans="4:4" x14ac:dyDescent="0.3">
      <c r="D2088" s="31"/>
    </row>
    <row r="2089" spans="4:4" x14ac:dyDescent="0.3">
      <c r="D2089" s="31"/>
    </row>
    <row r="2090" spans="4:4" x14ac:dyDescent="0.3">
      <c r="D2090" s="31"/>
    </row>
    <row r="2091" spans="4:4" x14ac:dyDescent="0.3">
      <c r="D2091" s="31"/>
    </row>
    <row r="2092" spans="4:4" x14ac:dyDescent="0.3">
      <c r="D2092" s="31"/>
    </row>
    <row r="2093" spans="4:4" x14ac:dyDescent="0.3">
      <c r="D2093" s="31"/>
    </row>
    <row r="2094" spans="4:4" x14ac:dyDescent="0.3">
      <c r="D2094" s="31"/>
    </row>
    <row r="2095" spans="4:4" x14ac:dyDescent="0.3">
      <c r="D2095" s="31"/>
    </row>
    <row r="2096" spans="4:4" x14ac:dyDescent="0.3">
      <c r="D2096" s="31"/>
    </row>
    <row r="2097" spans="4:4" x14ac:dyDescent="0.3">
      <c r="D2097" s="31"/>
    </row>
    <row r="2098" spans="4:4" x14ac:dyDescent="0.3">
      <c r="D2098" s="31"/>
    </row>
    <row r="2099" spans="4:4" x14ac:dyDescent="0.3">
      <c r="D2099" s="31"/>
    </row>
    <row r="2100" spans="4:4" x14ac:dyDescent="0.3">
      <c r="D2100" s="31"/>
    </row>
    <row r="2101" spans="4:4" x14ac:dyDescent="0.3">
      <c r="D2101" s="31"/>
    </row>
    <row r="2102" spans="4:4" x14ac:dyDescent="0.3">
      <c r="D2102" s="31"/>
    </row>
    <row r="2103" spans="4:4" x14ac:dyDescent="0.3">
      <c r="D2103" s="31"/>
    </row>
    <row r="2104" spans="4:4" x14ac:dyDescent="0.3">
      <c r="D2104" s="31"/>
    </row>
    <row r="2105" spans="4:4" x14ac:dyDescent="0.3">
      <c r="D2105" s="31"/>
    </row>
    <row r="2106" spans="4:4" x14ac:dyDescent="0.3">
      <c r="D2106" s="31"/>
    </row>
    <row r="2107" spans="4:4" x14ac:dyDescent="0.3">
      <c r="D2107" s="31"/>
    </row>
    <row r="2108" spans="4:4" x14ac:dyDescent="0.3">
      <c r="D2108" s="31"/>
    </row>
    <row r="2109" spans="4:4" x14ac:dyDescent="0.3">
      <c r="D2109" s="31"/>
    </row>
    <row r="2110" spans="4:4" x14ac:dyDescent="0.3">
      <c r="D2110" s="31"/>
    </row>
    <row r="2111" spans="4:4" x14ac:dyDescent="0.3">
      <c r="D2111" s="31"/>
    </row>
    <row r="2112" spans="4:4" x14ac:dyDescent="0.3">
      <c r="D2112" s="31"/>
    </row>
    <row r="2113" spans="4:4" x14ac:dyDescent="0.3">
      <c r="D2113" s="31"/>
    </row>
    <row r="2114" spans="4:4" x14ac:dyDescent="0.3">
      <c r="D2114" s="31"/>
    </row>
    <row r="2115" spans="4:4" x14ac:dyDescent="0.3">
      <c r="D2115" s="31"/>
    </row>
    <row r="2116" spans="4:4" x14ac:dyDescent="0.3">
      <c r="D2116" s="31"/>
    </row>
    <row r="2117" spans="4:4" x14ac:dyDescent="0.3">
      <c r="D2117" s="31"/>
    </row>
    <row r="2118" spans="4:4" x14ac:dyDescent="0.3">
      <c r="D2118" s="31"/>
    </row>
    <row r="2119" spans="4:4" x14ac:dyDescent="0.3">
      <c r="D2119" s="31"/>
    </row>
    <row r="2120" spans="4:4" x14ac:dyDescent="0.3">
      <c r="D2120" s="31"/>
    </row>
    <row r="2121" spans="4:4" x14ac:dyDescent="0.3">
      <c r="D2121" s="31"/>
    </row>
    <row r="2122" spans="4:4" x14ac:dyDescent="0.3">
      <c r="D2122" s="31"/>
    </row>
    <row r="2123" spans="4:4" x14ac:dyDescent="0.3">
      <c r="D2123" s="31"/>
    </row>
    <row r="2124" spans="4:4" x14ac:dyDescent="0.3">
      <c r="D2124" s="31"/>
    </row>
    <row r="2125" spans="4:4" x14ac:dyDescent="0.3">
      <c r="D2125" s="31"/>
    </row>
    <row r="2126" spans="4:4" x14ac:dyDescent="0.3">
      <c r="D2126" s="31"/>
    </row>
    <row r="2127" spans="4:4" x14ac:dyDescent="0.3">
      <c r="D2127" s="31"/>
    </row>
    <row r="2128" spans="4:4" x14ac:dyDescent="0.3">
      <c r="D2128" s="31"/>
    </row>
    <row r="2129" spans="4:4" x14ac:dyDescent="0.3">
      <c r="D2129" s="31"/>
    </row>
    <row r="2130" spans="4:4" x14ac:dyDescent="0.3">
      <c r="D2130" s="31"/>
    </row>
    <row r="2131" spans="4:4" x14ac:dyDescent="0.3">
      <c r="D2131" s="31"/>
    </row>
    <row r="2132" spans="4:4" x14ac:dyDescent="0.3">
      <c r="D2132" s="31"/>
    </row>
    <row r="2133" spans="4:4" x14ac:dyDescent="0.3">
      <c r="D2133" s="31"/>
    </row>
    <row r="2134" spans="4:4" x14ac:dyDescent="0.3">
      <c r="D2134" s="31"/>
    </row>
    <row r="2135" spans="4:4" x14ac:dyDescent="0.3">
      <c r="D2135" s="31"/>
    </row>
    <row r="2136" spans="4:4" x14ac:dyDescent="0.3">
      <c r="D2136" s="31"/>
    </row>
    <row r="2137" spans="4:4" x14ac:dyDescent="0.3">
      <c r="D2137" s="31"/>
    </row>
    <row r="2138" spans="4:4" x14ac:dyDescent="0.3">
      <c r="D2138" s="31"/>
    </row>
    <row r="2139" spans="4:4" x14ac:dyDescent="0.3">
      <c r="D2139" s="31"/>
    </row>
    <row r="2140" spans="4:4" x14ac:dyDescent="0.3">
      <c r="D2140" s="31"/>
    </row>
    <row r="2141" spans="4:4" x14ac:dyDescent="0.3">
      <c r="D2141" s="31"/>
    </row>
    <row r="2142" spans="4:4" x14ac:dyDescent="0.3">
      <c r="D2142" s="31"/>
    </row>
    <row r="2143" spans="4:4" x14ac:dyDescent="0.3">
      <c r="D2143" s="31"/>
    </row>
    <row r="2144" spans="4:4" x14ac:dyDescent="0.3">
      <c r="D2144" s="31"/>
    </row>
    <row r="2145" spans="4:4" x14ac:dyDescent="0.3">
      <c r="D2145" s="31"/>
    </row>
    <row r="2146" spans="4:4" x14ac:dyDescent="0.3">
      <c r="D2146" s="31"/>
    </row>
    <row r="2147" spans="4:4" x14ac:dyDescent="0.3">
      <c r="D2147" s="31"/>
    </row>
    <row r="2148" spans="4:4" x14ac:dyDescent="0.3">
      <c r="D2148" s="31"/>
    </row>
    <row r="2149" spans="4:4" x14ac:dyDescent="0.3">
      <c r="D2149" s="31"/>
    </row>
    <row r="2150" spans="4:4" x14ac:dyDescent="0.3">
      <c r="D2150" s="31"/>
    </row>
    <row r="2151" spans="4:4" x14ac:dyDescent="0.3">
      <c r="D2151" s="31"/>
    </row>
    <row r="2152" spans="4:4" x14ac:dyDescent="0.3">
      <c r="D2152" s="31"/>
    </row>
    <row r="2153" spans="4:4" x14ac:dyDescent="0.3">
      <c r="D2153" s="31"/>
    </row>
    <row r="2154" spans="4:4" x14ac:dyDescent="0.3">
      <c r="D2154" s="31"/>
    </row>
    <row r="2155" spans="4:4" x14ac:dyDescent="0.3">
      <c r="D2155" s="31"/>
    </row>
    <row r="2156" spans="4:4" x14ac:dyDescent="0.3">
      <c r="D2156" s="31"/>
    </row>
    <row r="2157" spans="4:4" x14ac:dyDescent="0.3">
      <c r="D2157" s="31"/>
    </row>
    <row r="2158" spans="4:4" x14ac:dyDescent="0.3">
      <c r="D2158" s="31"/>
    </row>
    <row r="2159" spans="4:4" x14ac:dyDescent="0.3">
      <c r="D2159" s="31"/>
    </row>
    <row r="2160" spans="4:4" x14ac:dyDescent="0.3">
      <c r="D2160" s="31"/>
    </row>
    <row r="2161" spans="4:4" x14ac:dyDescent="0.3">
      <c r="D2161" s="31"/>
    </row>
    <row r="2162" spans="4:4" x14ac:dyDescent="0.3">
      <c r="D2162" s="31"/>
    </row>
    <row r="2163" spans="4:4" x14ac:dyDescent="0.3">
      <c r="D2163" s="31"/>
    </row>
    <row r="2164" spans="4:4" x14ac:dyDescent="0.3">
      <c r="D2164" s="31"/>
    </row>
    <row r="2165" spans="4:4" x14ac:dyDescent="0.3">
      <c r="D2165" s="31"/>
    </row>
    <row r="2166" spans="4:4" x14ac:dyDescent="0.3">
      <c r="D2166" s="31"/>
    </row>
    <row r="2167" spans="4:4" x14ac:dyDescent="0.3">
      <c r="D2167" s="31"/>
    </row>
    <row r="2168" spans="4:4" x14ac:dyDescent="0.3">
      <c r="D2168" s="31"/>
    </row>
    <row r="2169" spans="4:4" x14ac:dyDescent="0.3">
      <c r="D2169" s="31"/>
    </row>
    <row r="2170" spans="4:4" x14ac:dyDescent="0.3">
      <c r="D2170" s="31"/>
    </row>
    <row r="2171" spans="4:4" x14ac:dyDescent="0.3">
      <c r="D2171" s="31"/>
    </row>
    <row r="2172" spans="4:4" x14ac:dyDescent="0.3">
      <c r="D2172" s="31"/>
    </row>
    <row r="2173" spans="4:4" x14ac:dyDescent="0.3">
      <c r="D2173" s="31"/>
    </row>
    <row r="2174" spans="4:4" x14ac:dyDescent="0.3">
      <c r="D2174" s="31"/>
    </row>
    <row r="2175" spans="4:4" x14ac:dyDescent="0.3">
      <c r="D2175" s="31"/>
    </row>
    <row r="2176" spans="4:4" x14ac:dyDescent="0.3">
      <c r="D2176" s="31"/>
    </row>
    <row r="2177" spans="4:4" x14ac:dyDescent="0.3">
      <c r="D2177" s="31"/>
    </row>
    <row r="2178" spans="4:4" x14ac:dyDescent="0.3">
      <c r="D2178" s="31"/>
    </row>
    <row r="2179" spans="4:4" x14ac:dyDescent="0.3">
      <c r="D2179" s="31"/>
    </row>
    <row r="2180" spans="4:4" x14ac:dyDescent="0.3">
      <c r="D2180" s="31"/>
    </row>
    <row r="2181" spans="4:4" x14ac:dyDescent="0.3">
      <c r="D2181" s="31"/>
    </row>
    <row r="2182" spans="4:4" x14ac:dyDescent="0.3">
      <c r="D2182" s="31"/>
    </row>
    <row r="2183" spans="4:4" x14ac:dyDescent="0.3">
      <c r="D2183" s="31"/>
    </row>
    <row r="2184" spans="4:4" x14ac:dyDescent="0.3">
      <c r="D2184" s="31"/>
    </row>
    <row r="2185" spans="4:4" x14ac:dyDescent="0.3">
      <c r="D2185" s="31"/>
    </row>
    <row r="2186" spans="4:4" x14ac:dyDescent="0.3">
      <c r="D2186" s="31"/>
    </row>
    <row r="2187" spans="4:4" x14ac:dyDescent="0.3">
      <c r="D2187" s="31"/>
    </row>
    <row r="2188" spans="4:4" x14ac:dyDescent="0.3">
      <c r="D2188" s="31"/>
    </row>
    <row r="2189" spans="4:4" x14ac:dyDescent="0.3">
      <c r="D2189" s="31"/>
    </row>
    <row r="2190" spans="4:4" x14ac:dyDescent="0.3">
      <c r="D2190" s="31"/>
    </row>
    <row r="2191" spans="4:4" x14ac:dyDescent="0.3">
      <c r="D2191" s="31"/>
    </row>
    <row r="2192" spans="4:4" x14ac:dyDescent="0.3">
      <c r="D2192" s="31"/>
    </row>
    <row r="2193" spans="4:4" x14ac:dyDescent="0.3">
      <c r="D2193" s="31"/>
    </row>
    <row r="2194" spans="4:4" x14ac:dyDescent="0.3">
      <c r="D2194" s="31"/>
    </row>
    <row r="2195" spans="4:4" x14ac:dyDescent="0.3">
      <c r="D2195" s="31"/>
    </row>
    <row r="2196" spans="4:4" x14ac:dyDescent="0.3">
      <c r="D2196" s="31"/>
    </row>
    <row r="2197" spans="4:4" x14ac:dyDescent="0.3">
      <c r="D2197" s="31"/>
    </row>
    <row r="2198" spans="4:4" x14ac:dyDescent="0.3">
      <c r="D2198" s="31"/>
    </row>
    <row r="2199" spans="4:4" x14ac:dyDescent="0.3">
      <c r="D2199" s="31"/>
    </row>
    <row r="2200" spans="4:4" x14ac:dyDescent="0.3">
      <c r="D2200" s="31"/>
    </row>
    <row r="2201" spans="4:4" x14ac:dyDescent="0.3">
      <c r="D2201" s="31"/>
    </row>
    <row r="2202" spans="4:4" x14ac:dyDescent="0.3">
      <c r="D2202" s="31"/>
    </row>
    <row r="2203" spans="4:4" x14ac:dyDescent="0.3">
      <c r="D2203" s="31"/>
    </row>
    <row r="2204" spans="4:4" x14ac:dyDescent="0.3">
      <c r="D2204" s="31"/>
    </row>
    <row r="2205" spans="4:4" x14ac:dyDescent="0.3">
      <c r="D2205" s="31"/>
    </row>
    <row r="2206" spans="4:4" x14ac:dyDescent="0.3">
      <c r="D2206" s="31"/>
    </row>
    <row r="2207" spans="4:4" x14ac:dyDescent="0.3">
      <c r="D2207" s="31"/>
    </row>
    <row r="2208" spans="4:4" x14ac:dyDescent="0.3">
      <c r="D2208" s="31"/>
    </row>
    <row r="2209" spans="4:4" x14ac:dyDescent="0.3">
      <c r="D2209" s="31"/>
    </row>
    <row r="2210" spans="4:4" x14ac:dyDescent="0.3">
      <c r="D2210" s="31"/>
    </row>
    <row r="2211" spans="4:4" x14ac:dyDescent="0.3">
      <c r="D2211" s="31"/>
    </row>
    <row r="2212" spans="4:4" x14ac:dyDescent="0.3">
      <c r="D2212" s="31"/>
    </row>
    <row r="2213" spans="4:4" x14ac:dyDescent="0.3">
      <c r="D2213" s="31"/>
    </row>
    <row r="2214" spans="4:4" x14ac:dyDescent="0.3">
      <c r="D2214" s="31"/>
    </row>
    <row r="2215" spans="4:4" x14ac:dyDescent="0.3">
      <c r="D2215" s="31"/>
    </row>
    <row r="2216" spans="4:4" x14ac:dyDescent="0.3">
      <c r="D2216" s="31"/>
    </row>
    <row r="2217" spans="4:4" x14ac:dyDescent="0.3">
      <c r="D2217" s="31"/>
    </row>
    <row r="2218" spans="4:4" x14ac:dyDescent="0.3">
      <c r="D2218" s="31"/>
    </row>
    <row r="2219" spans="4:4" x14ac:dyDescent="0.3">
      <c r="D2219" s="31"/>
    </row>
    <row r="2220" spans="4:4" x14ac:dyDescent="0.3">
      <c r="D2220" s="31"/>
    </row>
    <row r="2221" spans="4:4" x14ac:dyDescent="0.3">
      <c r="D2221" s="31"/>
    </row>
    <row r="2222" spans="4:4" x14ac:dyDescent="0.3">
      <c r="D2222" s="31"/>
    </row>
    <row r="2223" spans="4:4" x14ac:dyDescent="0.3">
      <c r="D2223" s="31"/>
    </row>
    <row r="2224" spans="4:4" x14ac:dyDescent="0.3">
      <c r="D2224" s="31"/>
    </row>
    <row r="2225" spans="4:4" x14ac:dyDescent="0.3">
      <c r="D2225" s="31"/>
    </row>
    <row r="2226" spans="4:4" x14ac:dyDescent="0.3">
      <c r="D2226" s="31"/>
    </row>
    <row r="2227" spans="4:4" x14ac:dyDescent="0.3">
      <c r="D2227" s="31"/>
    </row>
    <row r="2228" spans="4:4" x14ac:dyDescent="0.3">
      <c r="D2228" s="31"/>
    </row>
    <row r="2229" spans="4:4" x14ac:dyDescent="0.3">
      <c r="D2229" s="31"/>
    </row>
    <row r="2230" spans="4:4" x14ac:dyDescent="0.3">
      <c r="D2230" s="31"/>
    </row>
    <row r="2231" spans="4:4" x14ac:dyDescent="0.3">
      <c r="D2231" s="31"/>
    </row>
    <row r="2232" spans="4:4" x14ac:dyDescent="0.3">
      <c r="D2232" s="31"/>
    </row>
    <row r="2233" spans="4:4" x14ac:dyDescent="0.3">
      <c r="D2233" s="31"/>
    </row>
    <row r="2234" spans="4:4" x14ac:dyDescent="0.3">
      <c r="D2234" s="31"/>
    </row>
    <row r="2235" spans="4:4" x14ac:dyDescent="0.3">
      <c r="D2235" s="31"/>
    </row>
    <row r="2236" spans="4:4" x14ac:dyDescent="0.3">
      <c r="D2236" s="31"/>
    </row>
    <row r="2237" spans="4:4" x14ac:dyDescent="0.3">
      <c r="D2237" s="31"/>
    </row>
    <row r="2238" spans="4:4" x14ac:dyDescent="0.3">
      <c r="D2238" s="31"/>
    </row>
    <row r="2239" spans="4:4" x14ac:dyDescent="0.3">
      <c r="D2239" s="31"/>
    </row>
    <row r="2240" spans="4:4" x14ac:dyDescent="0.3">
      <c r="D2240" s="31"/>
    </row>
    <row r="2241" spans="4:4" x14ac:dyDescent="0.3">
      <c r="D2241" s="31"/>
    </row>
    <row r="2242" spans="4:4" x14ac:dyDescent="0.3">
      <c r="D2242" s="31"/>
    </row>
    <row r="2243" spans="4:4" x14ac:dyDescent="0.3">
      <c r="D2243" s="31"/>
    </row>
    <row r="2244" spans="4:4" x14ac:dyDescent="0.3">
      <c r="D2244" s="31"/>
    </row>
    <row r="2245" spans="4:4" x14ac:dyDescent="0.3">
      <c r="D2245" s="31"/>
    </row>
    <row r="2246" spans="4:4" x14ac:dyDescent="0.3">
      <c r="D2246" s="31"/>
    </row>
    <row r="2247" spans="4:4" x14ac:dyDescent="0.3">
      <c r="D2247" s="31"/>
    </row>
    <row r="2248" spans="4:4" x14ac:dyDescent="0.3">
      <c r="D2248" s="31"/>
    </row>
    <row r="2249" spans="4:4" x14ac:dyDescent="0.3">
      <c r="D2249" s="31"/>
    </row>
    <row r="2250" spans="4:4" x14ac:dyDescent="0.3">
      <c r="D2250" s="31"/>
    </row>
    <row r="2251" spans="4:4" x14ac:dyDescent="0.3">
      <c r="D2251" s="31"/>
    </row>
    <row r="2252" spans="4:4" x14ac:dyDescent="0.3">
      <c r="D2252" s="31"/>
    </row>
    <row r="2253" spans="4:4" x14ac:dyDescent="0.3">
      <c r="D2253" s="31"/>
    </row>
    <row r="2254" spans="4:4" x14ac:dyDescent="0.3">
      <c r="D2254" s="31"/>
    </row>
    <row r="2255" spans="4:4" x14ac:dyDescent="0.3">
      <c r="D2255" s="31"/>
    </row>
    <row r="2256" spans="4:4" x14ac:dyDescent="0.3">
      <c r="D2256" s="31"/>
    </row>
    <row r="2257" spans="4:4" x14ac:dyDescent="0.3">
      <c r="D2257" s="31"/>
    </row>
    <row r="2258" spans="4:4" x14ac:dyDescent="0.3">
      <c r="D2258" s="31"/>
    </row>
    <row r="2259" spans="4:4" x14ac:dyDescent="0.3">
      <c r="D2259" s="31"/>
    </row>
    <row r="2260" spans="4:4" x14ac:dyDescent="0.3">
      <c r="D2260" s="31"/>
    </row>
    <row r="2261" spans="4:4" x14ac:dyDescent="0.3">
      <c r="D2261" s="31"/>
    </row>
    <row r="2262" spans="4:4" x14ac:dyDescent="0.3">
      <c r="D2262" s="31"/>
    </row>
    <row r="2263" spans="4:4" x14ac:dyDescent="0.3">
      <c r="D2263" s="31"/>
    </row>
    <row r="2264" spans="4:4" x14ac:dyDescent="0.3">
      <c r="D2264" s="31"/>
    </row>
    <row r="2265" spans="4:4" x14ac:dyDescent="0.3">
      <c r="D2265" s="31"/>
    </row>
    <row r="2266" spans="4:4" x14ac:dyDescent="0.3">
      <c r="D2266" s="31"/>
    </row>
    <row r="2267" spans="4:4" x14ac:dyDescent="0.3">
      <c r="D2267" s="31"/>
    </row>
    <row r="2268" spans="4:4" x14ac:dyDescent="0.3">
      <c r="D2268" s="31"/>
    </row>
    <row r="2269" spans="4:4" x14ac:dyDescent="0.3">
      <c r="D2269" s="31"/>
    </row>
    <row r="2270" spans="4:4" x14ac:dyDescent="0.3">
      <c r="D2270" s="31"/>
    </row>
    <row r="2271" spans="4:4" x14ac:dyDescent="0.3">
      <c r="D2271" s="31"/>
    </row>
    <row r="2272" spans="4:4" x14ac:dyDescent="0.3">
      <c r="D2272" s="31"/>
    </row>
    <row r="2273" spans="4:4" x14ac:dyDescent="0.3">
      <c r="D2273" s="31"/>
    </row>
    <row r="2274" spans="4:4" x14ac:dyDescent="0.3">
      <c r="D2274" s="31"/>
    </row>
    <row r="2275" spans="4:4" x14ac:dyDescent="0.3">
      <c r="D2275" s="31"/>
    </row>
    <row r="2276" spans="4:4" x14ac:dyDescent="0.3">
      <c r="D2276" s="31"/>
    </row>
    <row r="2277" spans="4:4" x14ac:dyDescent="0.3">
      <c r="D2277" s="31"/>
    </row>
    <row r="2278" spans="4:4" x14ac:dyDescent="0.3">
      <c r="D2278" s="31"/>
    </row>
    <row r="2279" spans="4:4" x14ac:dyDescent="0.3">
      <c r="D2279" s="31"/>
    </row>
    <row r="2280" spans="4:4" x14ac:dyDescent="0.3">
      <c r="D2280" s="31"/>
    </row>
    <row r="2281" spans="4:4" x14ac:dyDescent="0.3">
      <c r="D2281" s="31"/>
    </row>
    <row r="2282" spans="4:4" x14ac:dyDescent="0.3">
      <c r="D2282" s="31"/>
    </row>
    <row r="2283" spans="4:4" x14ac:dyDescent="0.3">
      <c r="D2283" s="31"/>
    </row>
    <row r="2284" spans="4:4" x14ac:dyDescent="0.3">
      <c r="D2284" s="31"/>
    </row>
    <row r="2285" spans="4:4" x14ac:dyDescent="0.3">
      <c r="D2285" s="31"/>
    </row>
    <row r="2286" spans="4:4" x14ac:dyDescent="0.3">
      <c r="D2286" s="31"/>
    </row>
    <row r="2287" spans="4:4" x14ac:dyDescent="0.3">
      <c r="D2287" s="31"/>
    </row>
    <row r="2288" spans="4:4" x14ac:dyDescent="0.3">
      <c r="D2288" s="31"/>
    </row>
    <row r="2289" spans="4:4" x14ac:dyDescent="0.3">
      <c r="D2289" s="31"/>
    </row>
    <row r="2290" spans="4:4" x14ac:dyDescent="0.3">
      <c r="D2290" s="31"/>
    </row>
    <row r="2291" spans="4:4" x14ac:dyDescent="0.3">
      <c r="D2291" s="31"/>
    </row>
    <row r="2292" spans="4:4" x14ac:dyDescent="0.3">
      <c r="D2292" s="31"/>
    </row>
    <row r="2293" spans="4:4" x14ac:dyDescent="0.3">
      <c r="D2293" s="31"/>
    </row>
    <row r="2294" spans="4:4" x14ac:dyDescent="0.3">
      <c r="D2294" s="31"/>
    </row>
    <row r="2295" spans="4:4" x14ac:dyDescent="0.3">
      <c r="D2295" s="31"/>
    </row>
    <row r="2296" spans="4:4" x14ac:dyDescent="0.3">
      <c r="D2296" s="31"/>
    </row>
    <row r="2297" spans="4:4" x14ac:dyDescent="0.3">
      <c r="D2297" s="31"/>
    </row>
    <row r="2298" spans="4:4" x14ac:dyDescent="0.3">
      <c r="D2298" s="31"/>
    </row>
    <row r="2299" spans="4:4" x14ac:dyDescent="0.3">
      <c r="D2299" s="31"/>
    </row>
    <row r="2300" spans="4:4" x14ac:dyDescent="0.3">
      <c r="D2300" s="31"/>
    </row>
    <row r="2301" spans="4:4" x14ac:dyDescent="0.3">
      <c r="D2301" s="31"/>
    </row>
    <row r="2302" spans="4:4" x14ac:dyDescent="0.3">
      <c r="D2302" s="31"/>
    </row>
    <row r="2303" spans="4:4" x14ac:dyDescent="0.3">
      <c r="D2303" s="31"/>
    </row>
    <row r="2304" spans="4:4" x14ac:dyDescent="0.3">
      <c r="D2304" s="31"/>
    </row>
    <row r="2305" spans="4:4" x14ac:dyDescent="0.3">
      <c r="D2305" s="31"/>
    </row>
    <row r="2306" spans="4:4" x14ac:dyDescent="0.3">
      <c r="D2306" s="31"/>
    </row>
    <row r="2307" spans="4:4" x14ac:dyDescent="0.3">
      <c r="D2307" s="31"/>
    </row>
    <row r="2308" spans="4:4" x14ac:dyDescent="0.3">
      <c r="D2308" s="31"/>
    </row>
    <row r="2309" spans="4:4" x14ac:dyDescent="0.3">
      <c r="D2309" s="31"/>
    </row>
    <row r="2310" spans="4:4" x14ac:dyDescent="0.3">
      <c r="D2310" s="31"/>
    </row>
    <row r="2311" spans="4:4" x14ac:dyDescent="0.3">
      <c r="D2311" s="31"/>
    </row>
    <row r="2312" spans="4:4" x14ac:dyDescent="0.3">
      <c r="D2312" s="31"/>
    </row>
    <row r="2313" spans="4:4" x14ac:dyDescent="0.3">
      <c r="D2313" s="31"/>
    </row>
    <row r="2314" spans="4:4" x14ac:dyDescent="0.3">
      <c r="D2314" s="31"/>
    </row>
    <row r="2315" spans="4:4" x14ac:dyDescent="0.3">
      <c r="D2315" s="31"/>
    </row>
    <row r="2316" spans="4:4" x14ac:dyDescent="0.3">
      <c r="D2316" s="31"/>
    </row>
    <row r="2317" spans="4:4" x14ac:dyDescent="0.3">
      <c r="D2317" s="31"/>
    </row>
    <row r="2318" spans="4:4" x14ac:dyDescent="0.3">
      <c r="D2318" s="31"/>
    </row>
    <row r="2319" spans="4:4" x14ac:dyDescent="0.3">
      <c r="D2319" s="31"/>
    </row>
    <row r="2320" spans="4:4" x14ac:dyDescent="0.3">
      <c r="D2320" s="31"/>
    </row>
    <row r="2321" spans="4:4" x14ac:dyDescent="0.3">
      <c r="D2321" s="31"/>
    </row>
    <row r="2322" spans="4:4" x14ac:dyDescent="0.3">
      <c r="D2322" s="31"/>
    </row>
    <row r="2323" spans="4:4" x14ac:dyDescent="0.3">
      <c r="D2323" s="31"/>
    </row>
    <row r="2324" spans="4:4" x14ac:dyDescent="0.3">
      <c r="D2324" s="31"/>
    </row>
    <row r="2325" spans="4:4" x14ac:dyDescent="0.3">
      <c r="D2325" s="31"/>
    </row>
    <row r="2326" spans="4:4" x14ac:dyDescent="0.3">
      <c r="D2326" s="31"/>
    </row>
    <row r="2327" spans="4:4" x14ac:dyDescent="0.3">
      <c r="D2327" s="31"/>
    </row>
    <row r="2328" spans="4:4" x14ac:dyDescent="0.3">
      <c r="D2328" s="31"/>
    </row>
    <row r="2329" spans="4:4" x14ac:dyDescent="0.3">
      <c r="D2329" s="31"/>
    </row>
    <row r="2330" spans="4:4" x14ac:dyDescent="0.3">
      <c r="D2330" s="31"/>
    </row>
    <row r="2331" spans="4:4" x14ac:dyDescent="0.3">
      <c r="D2331" s="31"/>
    </row>
    <row r="2332" spans="4:4" x14ac:dyDescent="0.3">
      <c r="D2332" s="31"/>
    </row>
    <row r="2333" spans="4:4" x14ac:dyDescent="0.3">
      <c r="D2333" s="31"/>
    </row>
    <row r="2334" spans="4:4" x14ac:dyDescent="0.3">
      <c r="D2334" s="31"/>
    </row>
    <row r="2335" spans="4:4" x14ac:dyDescent="0.3">
      <c r="D2335" s="31"/>
    </row>
    <row r="2336" spans="4:4" x14ac:dyDescent="0.3">
      <c r="D2336" s="31"/>
    </row>
    <row r="2337" spans="4:4" x14ac:dyDescent="0.3">
      <c r="D2337" s="31"/>
    </row>
    <row r="2338" spans="4:4" x14ac:dyDescent="0.3">
      <c r="D2338" s="31"/>
    </row>
    <row r="2339" spans="4:4" x14ac:dyDescent="0.3">
      <c r="D2339" s="31"/>
    </row>
    <row r="2340" spans="4:4" x14ac:dyDescent="0.3">
      <c r="D2340" s="31"/>
    </row>
    <row r="2341" spans="4:4" x14ac:dyDescent="0.3">
      <c r="D2341" s="31"/>
    </row>
    <row r="2342" spans="4:4" x14ac:dyDescent="0.3">
      <c r="D2342" s="31"/>
    </row>
    <row r="2343" spans="4:4" x14ac:dyDescent="0.3">
      <c r="D2343" s="31"/>
    </row>
    <row r="2344" spans="4:4" x14ac:dyDescent="0.3">
      <c r="D2344" s="31"/>
    </row>
    <row r="2345" spans="4:4" x14ac:dyDescent="0.3">
      <c r="D2345" s="31"/>
    </row>
    <row r="2346" spans="4:4" x14ac:dyDescent="0.3">
      <c r="D2346" s="31"/>
    </row>
    <row r="2347" spans="4:4" x14ac:dyDescent="0.3">
      <c r="D2347" s="31"/>
    </row>
    <row r="2348" spans="4:4" x14ac:dyDescent="0.3">
      <c r="D2348" s="31"/>
    </row>
    <row r="2349" spans="4:4" x14ac:dyDescent="0.3">
      <c r="D2349" s="31"/>
    </row>
    <row r="2350" spans="4:4" x14ac:dyDescent="0.3">
      <c r="D2350" s="31"/>
    </row>
    <row r="2351" spans="4:4" x14ac:dyDescent="0.3">
      <c r="D2351" s="31"/>
    </row>
    <row r="2352" spans="4:4" x14ac:dyDescent="0.3">
      <c r="D2352" s="31"/>
    </row>
    <row r="2353" spans="4:4" x14ac:dyDescent="0.3">
      <c r="D2353" s="31"/>
    </row>
    <row r="2354" spans="4:4" x14ac:dyDescent="0.3">
      <c r="D2354" s="31"/>
    </row>
    <row r="2355" spans="4:4" x14ac:dyDescent="0.3">
      <c r="D2355" s="31"/>
    </row>
    <row r="2356" spans="4:4" x14ac:dyDescent="0.3">
      <c r="D2356" s="31"/>
    </row>
    <row r="2357" spans="4:4" x14ac:dyDescent="0.3">
      <c r="D2357" s="31"/>
    </row>
    <row r="2358" spans="4:4" x14ac:dyDescent="0.3">
      <c r="D2358" s="31"/>
    </row>
    <row r="2359" spans="4:4" x14ac:dyDescent="0.3">
      <c r="D2359" s="31"/>
    </row>
    <row r="2360" spans="4:4" x14ac:dyDescent="0.3">
      <c r="D2360" s="31"/>
    </row>
    <row r="2361" spans="4:4" x14ac:dyDescent="0.3">
      <c r="D2361" s="31"/>
    </row>
    <row r="2362" spans="4:4" x14ac:dyDescent="0.3">
      <c r="D2362" s="31"/>
    </row>
    <row r="2363" spans="4:4" x14ac:dyDescent="0.3">
      <c r="D2363" s="31"/>
    </row>
    <row r="2364" spans="4:4" x14ac:dyDescent="0.3">
      <c r="D2364" s="31"/>
    </row>
    <row r="2365" spans="4:4" x14ac:dyDescent="0.3">
      <c r="D2365" s="31"/>
    </row>
    <row r="2366" spans="4:4" x14ac:dyDescent="0.3">
      <c r="D2366" s="31"/>
    </row>
    <row r="2367" spans="4:4" x14ac:dyDescent="0.3">
      <c r="D2367" s="31"/>
    </row>
    <row r="2368" spans="4:4" x14ac:dyDescent="0.3">
      <c r="D2368" s="31"/>
    </row>
    <row r="2369" spans="4:4" x14ac:dyDescent="0.3">
      <c r="D2369" s="31"/>
    </row>
    <row r="2370" spans="4:4" x14ac:dyDescent="0.3">
      <c r="D2370" s="31"/>
    </row>
    <row r="2371" spans="4:4" x14ac:dyDescent="0.3">
      <c r="D2371" s="31"/>
    </row>
    <row r="2372" spans="4:4" x14ac:dyDescent="0.3">
      <c r="D2372" s="31"/>
    </row>
    <row r="2373" spans="4:4" x14ac:dyDescent="0.3">
      <c r="D2373" s="31"/>
    </row>
    <row r="2374" spans="4:4" x14ac:dyDescent="0.3">
      <c r="D2374" s="31"/>
    </row>
    <row r="2375" spans="4:4" x14ac:dyDescent="0.3">
      <c r="D2375" s="31"/>
    </row>
    <row r="2376" spans="4:4" x14ac:dyDescent="0.3">
      <c r="D2376" s="31"/>
    </row>
    <row r="2377" spans="4:4" x14ac:dyDescent="0.3">
      <c r="D2377" s="31"/>
    </row>
    <row r="2378" spans="4:4" x14ac:dyDescent="0.3">
      <c r="D2378" s="31"/>
    </row>
    <row r="2379" spans="4:4" x14ac:dyDescent="0.3">
      <c r="D2379" s="31"/>
    </row>
    <row r="2380" spans="4:4" x14ac:dyDescent="0.3">
      <c r="D2380" s="31"/>
    </row>
    <row r="2381" spans="4:4" x14ac:dyDescent="0.3">
      <c r="D2381" s="31"/>
    </row>
    <row r="2382" spans="4:4" x14ac:dyDescent="0.3">
      <c r="D2382" s="31"/>
    </row>
    <row r="2383" spans="4:4" x14ac:dyDescent="0.3">
      <c r="D2383" s="31"/>
    </row>
    <row r="2384" spans="4:4" x14ac:dyDescent="0.3">
      <c r="D2384" s="31"/>
    </row>
    <row r="2385" spans="4:4" x14ac:dyDescent="0.3">
      <c r="D2385" s="31"/>
    </row>
    <row r="2386" spans="4:4" x14ac:dyDescent="0.3">
      <c r="D2386" s="31"/>
    </row>
    <row r="2387" spans="4:4" x14ac:dyDescent="0.3">
      <c r="D2387" s="31"/>
    </row>
    <row r="2388" spans="4:4" x14ac:dyDescent="0.3">
      <c r="D2388" s="31"/>
    </row>
    <row r="2389" spans="4:4" x14ac:dyDescent="0.3">
      <c r="D2389" s="31"/>
    </row>
    <row r="2390" spans="4:4" x14ac:dyDescent="0.3">
      <c r="D2390" s="31"/>
    </row>
    <row r="2391" spans="4:4" x14ac:dyDescent="0.3">
      <c r="D2391" s="31"/>
    </row>
    <row r="2392" spans="4:4" x14ac:dyDescent="0.3">
      <c r="D2392" s="31"/>
    </row>
    <row r="2393" spans="4:4" x14ac:dyDescent="0.3">
      <c r="D2393" s="31"/>
    </row>
    <row r="2394" spans="4:4" x14ac:dyDescent="0.3">
      <c r="D2394" s="31"/>
    </row>
    <row r="2395" spans="4:4" x14ac:dyDescent="0.3">
      <c r="D2395" s="31"/>
    </row>
    <row r="2396" spans="4:4" x14ac:dyDescent="0.3">
      <c r="D2396" s="31"/>
    </row>
    <row r="2397" spans="4:4" x14ac:dyDescent="0.3">
      <c r="D2397" s="31"/>
    </row>
    <row r="2398" spans="4:4" x14ac:dyDescent="0.3">
      <c r="D2398" s="31"/>
    </row>
    <row r="2399" spans="4:4" x14ac:dyDescent="0.3">
      <c r="D2399" s="31"/>
    </row>
    <row r="2400" spans="4:4" x14ac:dyDescent="0.3">
      <c r="D2400" s="31"/>
    </row>
    <row r="2401" spans="4:4" x14ac:dyDescent="0.3">
      <c r="D2401" s="31"/>
    </row>
    <row r="2402" spans="4:4" x14ac:dyDescent="0.3">
      <c r="D2402" s="31"/>
    </row>
    <row r="2403" spans="4:4" x14ac:dyDescent="0.3">
      <c r="D2403" s="31"/>
    </row>
    <row r="2404" spans="4:4" x14ac:dyDescent="0.3">
      <c r="D2404" s="31"/>
    </row>
    <row r="2405" spans="4:4" x14ac:dyDescent="0.3">
      <c r="D2405" s="31"/>
    </row>
    <row r="2406" spans="4:4" x14ac:dyDescent="0.3">
      <c r="D2406" s="31"/>
    </row>
    <row r="2407" spans="4:4" x14ac:dyDescent="0.3">
      <c r="D2407" s="31"/>
    </row>
    <row r="2408" spans="4:4" x14ac:dyDescent="0.3">
      <c r="D2408" s="31"/>
    </row>
    <row r="2409" spans="4:4" x14ac:dyDescent="0.3">
      <c r="D2409" s="31"/>
    </row>
    <row r="2410" spans="4:4" x14ac:dyDescent="0.3">
      <c r="D2410" s="31"/>
    </row>
    <row r="2411" spans="4:4" x14ac:dyDescent="0.3">
      <c r="D2411" s="31"/>
    </row>
    <row r="2412" spans="4:4" x14ac:dyDescent="0.3">
      <c r="D2412" s="31"/>
    </row>
    <row r="2413" spans="4:4" x14ac:dyDescent="0.3">
      <c r="D2413" s="31"/>
    </row>
    <row r="2414" spans="4:4" x14ac:dyDescent="0.3">
      <c r="D2414" s="31"/>
    </row>
    <row r="2415" spans="4:4" x14ac:dyDescent="0.3">
      <c r="D2415" s="31"/>
    </row>
    <row r="2416" spans="4:4" x14ac:dyDescent="0.3">
      <c r="D2416" s="31"/>
    </row>
    <row r="2417" spans="4:4" x14ac:dyDescent="0.3">
      <c r="D2417" s="31"/>
    </row>
    <row r="2418" spans="4:4" x14ac:dyDescent="0.3">
      <c r="D2418" s="31"/>
    </row>
    <row r="2419" spans="4:4" x14ac:dyDescent="0.3">
      <c r="D2419" s="31"/>
    </row>
    <row r="2420" spans="4:4" x14ac:dyDescent="0.3">
      <c r="D2420" s="31"/>
    </row>
    <row r="2421" spans="4:4" x14ac:dyDescent="0.3">
      <c r="D2421" s="31"/>
    </row>
    <row r="2422" spans="4:4" x14ac:dyDescent="0.3">
      <c r="D2422" s="31"/>
    </row>
    <row r="2423" spans="4:4" x14ac:dyDescent="0.3">
      <c r="D2423" s="31"/>
    </row>
    <row r="2424" spans="4:4" x14ac:dyDescent="0.3">
      <c r="D2424" s="31"/>
    </row>
    <row r="2425" spans="4:4" x14ac:dyDescent="0.3">
      <c r="D2425" s="31"/>
    </row>
    <row r="2426" spans="4:4" x14ac:dyDescent="0.3">
      <c r="D2426" s="31"/>
    </row>
    <row r="2427" spans="4:4" x14ac:dyDescent="0.3">
      <c r="D2427" s="31"/>
    </row>
    <row r="2428" spans="4:4" x14ac:dyDescent="0.3">
      <c r="D2428" s="31"/>
    </row>
    <row r="2429" spans="4:4" x14ac:dyDescent="0.3">
      <c r="D2429" s="31"/>
    </row>
    <row r="2430" spans="4:4" x14ac:dyDescent="0.3">
      <c r="D2430" s="31"/>
    </row>
    <row r="2431" spans="4:4" x14ac:dyDescent="0.3">
      <c r="D2431" s="31"/>
    </row>
    <row r="2432" spans="4:4" x14ac:dyDescent="0.3">
      <c r="D2432" s="31"/>
    </row>
    <row r="2433" spans="4:4" x14ac:dyDescent="0.3">
      <c r="D2433" s="31"/>
    </row>
    <row r="2434" spans="4:4" x14ac:dyDescent="0.3">
      <c r="D2434" s="31"/>
    </row>
    <row r="2435" spans="4:4" x14ac:dyDescent="0.3">
      <c r="D2435" s="31"/>
    </row>
    <row r="2436" spans="4:4" x14ac:dyDescent="0.3">
      <c r="D2436" s="31"/>
    </row>
    <row r="2437" spans="4:4" x14ac:dyDescent="0.3">
      <c r="D2437" s="31"/>
    </row>
    <row r="2438" spans="4:4" x14ac:dyDescent="0.3">
      <c r="D2438" s="31"/>
    </row>
    <row r="2439" spans="4:4" x14ac:dyDescent="0.3">
      <c r="D2439" s="31"/>
    </row>
    <row r="2440" spans="4:4" x14ac:dyDescent="0.3">
      <c r="D2440" s="31"/>
    </row>
    <row r="2441" spans="4:4" x14ac:dyDescent="0.3">
      <c r="D2441" s="31"/>
    </row>
    <row r="2442" spans="4:4" x14ac:dyDescent="0.3">
      <c r="D2442" s="31"/>
    </row>
    <row r="2443" spans="4:4" x14ac:dyDescent="0.3">
      <c r="D2443" s="31"/>
    </row>
    <row r="2444" spans="4:4" x14ac:dyDescent="0.3">
      <c r="D2444" s="31"/>
    </row>
    <row r="2445" spans="4:4" x14ac:dyDescent="0.3">
      <c r="D2445" s="31"/>
    </row>
    <row r="2446" spans="4:4" x14ac:dyDescent="0.3">
      <c r="D2446" s="31"/>
    </row>
    <row r="2447" spans="4:4" x14ac:dyDescent="0.3">
      <c r="D2447" s="31"/>
    </row>
    <row r="2448" spans="4:4" x14ac:dyDescent="0.3">
      <c r="D2448" s="31"/>
    </row>
    <row r="2449" spans="4:4" x14ac:dyDescent="0.3">
      <c r="D2449" s="31"/>
    </row>
    <row r="2450" spans="4:4" x14ac:dyDescent="0.3">
      <c r="D2450" s="31"/>
    </row>
    <row r="2451" spans="4:4" x14ac:dyDescent="0.3">
      <c r="D2451" s="31"/>
    </row>
    <row r="2452" spans="4:4" x14ac:dyDescent="0.3">
      <c r="D2452" s="31"/>
    </row>
    <row r="2453" spans="4:4" x14ac:dyDescent="0.3">
      <c r="D2453" s="31"/>
    </row>
    <row r="2454" spans="4:4" x14ac:dyDescent="0.3">
      <c r="D2454" s="31"/>
    </row>
    <row r="2455" spans="4:4" x14ac:dyDescent="0.3">
      <c r="D2455" s="31"/>
    </row>
    <row r="2456" spans="4:4" x14ac:dyDescent="0.3">
      <c r="D2456" s="31"/>
    </row>
    <row r="2457" spans="4:4" x14ac:dyDescent="0.3">
      <c r="D2457" s="31"/>
    </row>
    <row r="2458" spans="4:4" x14ac:dyDescent="0.3">
      <c r="D2458" s="31"/>
    </row>
    <row r="2459" spans="4:4" x14ac:dyDescent="0.3">
      <c r="D2459" s="31"/>
    </row>
    <row r="2460" spans="4:4" x14ac:dyDescent="0.3">
      <c r="D2460" s="31"/>
    </row>
    <row r="2461" spans="4:4" x14ac:dyDescent="0.3">
      <c r="D2461" s="31"/>
    </row>
    <row r="2462" spans="4:4" x14ac:dyDescent="0.3">
      <c r="D2462" s="31"/>
    </row>
    <row r="2463" spans="4:4" x14ac:dyDescent="0.3">
      <c r="D2463" s="31"/>
    </row>
    <row r="2464" spans="4:4" x14ac:dyDescent="0.3">
      <c r="D2464" s="31"/>
    </row>
    <row r="2465" spans="4:4" x14ac:dyDescent="0.3">
      <c r="D2465" s="31"/>
    </row>
    <row r="2466" spans="4:4" x14ac:dyDescent="0.3">
      <c r="D2466" s="31"/>
    </row>
    <row r="2467" spans="4:4" x14ac:dyDescent="0.3">
      <c r="D2467" s="31"/>
    </row>
    <row r="2468" spans="4:4" x14ac:dyDescent="0.3">
      <c r="D2468" s="31"/>
    </row>
    <row r="2469" spans="4:4" x14ac:dyDescent="0.3">
      <c r="D2469" s="31"/>
    </row>
    <row r="2470" spans="4:4" x14ac:dyDescent="0.3">
      <c r="D2470" s="31"/>
    </row>
    <row r="2471" spans="4:4" x14ac:dyDescent="0.3">
      <c r="D2471" s="31"/>
    </row>
    <row r="2472" spans="4:4" x14ac:dyDescent="0.3">
      <c r="D2472" s="31"/>
    </row>
    <row r="2473" spans="4:4" x14ac:dyDescent="0.3">
      <c r="D2473" s="31"/>
    </row>
    <row r="2474" spans="4:4" x14ac:dyDescent="0.3">
      <c r="D2474" s="31"/>
    </row>
    <row r="2475" spans="4:4" x14ac:dyDescent="0.3">
      <c r="D2475" s="31"/>
    </row>
    <row r="2476" spans="4:4" x14ac:dyDescent="0.3">
      <c r="D2476" s="31"/>
    </row>
    <row r="2477" spans="4:4" x14ac:dyDescent="0.3">
      <c r="D2477" s="31"/>
    </row>
    <row r="2478" spans="4:4" x14ac:dyDescent="0.3">
      <c r="D2478" s="31"/>
    </row>
    <row r="2479" spans="4:4" x14ac:dyDescent="0.3">
      <c r="D2479" s="31"/>
    </row>
    <row r="2480" spans="4:4" x14ac:dyDescent="0.3">
      <c r="D2480" s="31"/>
    </row>
    <row r="2481" spans="4:4" x14ac:dyDescent="0.3">
      <c r="D2481" s="31"/>
    </row>
    <row r="2482" spans="4:4" x14ac:dyDescent="0.3">
      <c r="D2482" s="31"/>
    </row>
    <row r="2483" spans="4:4" x14ac:dyDescent="0.3">
      <c r="D2483" s="31"/>
    </row>
    <row r="2484" spans="4:4" x14ac:dyDescent="0.3">
      <c r="D2484" s="31"/>
    </row>
    <row r="2485" spans="4:4" x14ac:dyDescent="0.3">
      <c r="D2485" s="31"/>
    </row>
    <row r="2486" spans="4:4" x14ac:dyDescent="0.3">
      <c r="D2486" s="31"/>
    </row>
    <row r="2487" spans="4:4" x14ac:dyDescent="0.3">
      <c r="D2487" s="31"/>
    </row>
    <row r="2488" spans="4:4" x14ac:dyDescent="0.3">
      <c r="D2488" s="31"/>
    </row>
    <row r="2489" spans="4:4" x14ac:dyDescent="0.3">
      <c r="D2489" s="31"/>
    </row>
    <row r="2490" spans="4:4" x14ac:dyDescent="0.3">
      <c r="D2490" s="31"/>
    </row>
    <row r="2491" spans="4:4" x14ac:dyDescent="0.3">
      <c r="D2491" s="31"/>
    </row>
    <row r="2492" spans="4:4" x14ac:dyDescent="0.3">
      <c r="D2492" s="31"/>
    </row>
    <row r="2493" spans="4:4" x14ac:dyDescent="0.3">
      <c r="D2493" s="31"/>
    </row>
    <row r="2494" spans="4:4" x14ac:dyDescent="0.3">
      <c r="D2494" s="31"/>
    </row>
    <row r="2495" spans="4:4" x14ac:dyDescent="0.3">
      <c r="D2495" s="31"/>
    </row>
    <row r="2496" spans="4:4" x14ac:dyDescent="0.3">
      <c r="D2496" s="31"/>
    </row>
    <row r="2497" spans="4:4" x14ac:dyDescent="0.3">
      <c r="D2497" s="31"/>
    </row>
    <row r="2498" spans="4:4" x14ac:dyDescent="0.3">
      <c r="D2498" s="31"/>
    </row>
    <row r="2499" spans="4:4" x14ac:dyDescent="0.3">
      <c r="D2499" s="31"/>
    </row>
    <row r="2500" spans="4:4" x14ac:dyDescent="0.3">
      <c r="D2500" s="31"/>
    </row>
    <row r="2501" spans="4:4" x14ac:dyDescent="0.3">
      <c r="D2501" s="31"/>
    </row>
    <row r="2502" spans="4:4" x14ac:dyDescent="0.3">
      <c r="D2502" s="31"/>
    </row>
    <row r="2503" spans="4:4" x14ac:dyDescent="0.3">
      <c r="D2503" s="31"/>
    </row>
    <row r="2504" spans="4:4" x14ac:dyDescent="0.3">
      <c r="D2504" s="31"/>
    </row>
    <row r="2505" spans="4:4" x14ac:dyDescent="0.3">
      <c r="D2505" s="31"/>
    </row>
    <row r="2506" spans="4:4" x14ac:dyDescent="0.3">
      <c r="D2506" s="31"/>
    </row>
    <row r="2507" spans="4:4" x14ac:dyDescent="0.3">
      <c r="D2507" s="31"/>
    </row>
    <row r="2508" spans="4:4" x14ac:dyDescent="0.3">
      <c r="D2508" s="31"/>
    </row>
    <row r="2509" spans="4:4" x14ac:dyDescent="0.3">
      <c r="D2509" s="31"/>
    </row>
    <row r="2510" spans="4:4" x14ac:dyDescent="0.3">
      <c r="D2510" s="31"/>
    </row>
    <row r="2511" spans="4:4" x14ac:dyDescent="0.3">
      <c r="D2511" s="31"/>
    </row>
    <row r="2512" spans="4:4" x14ac:dyDescent="0.3">
      <c r="D2512" s="31"/>
    </row>
    <row r="2513" spans="4:4" x14ac:dyDescent="0.3">
      <c r="D2513" s="31"/>
    </row>
    <row r="2514" spans="4:4" x14ac:dyDescent="0.3">
      <c r="D2514" s="31"/>
    </row>
    <row r="2515" spans="4:4" x14ac:dyDescent="0.3">
      <c r="D2515" s="31"/>
    </row>
    <row r="2516" spans="4:4" x14ac:dyDescent="0.3">
      <c r="D2516" s="31"/>
    </row>
    <row r="2517" spans="4:4" x14ac:dyDescent="0.3">
      <c r="D2517" s="31"/>
    </row>
    <row r="2518" spans="4:4" x14ac:dyDescent="0.3">
      <c r="D2518" s="31"/>
    </row>
    <row r="2519" spans="4:4" x14ac:dyDescent="0.3">
      <c r="D2519" s="31"/>
    </row>
    <row r="2520" spans="4:4" x14ac:dyDescent="0.3">
      <c r="D2520" s="31"/>
    </row>
    <row r="2521" spans="4:4" x14ac:dyDescent="0.3">
      <c r="D2521" s="31"/>
    </row>
    <row r="2522" spans="4:4" x14ac:dyDescent="0.3">
      <c r="D2522" s="31"/>
    </row>
    <row r="2523" spans="4:4" x14ac:dyDescent="0.3">
      <c r="D2523" s="31"/>
    </row>
    <row r="2524" spans="4:4" x14ac:dyDescent="0.3">
      <c r="D2524" s="31"/>
    </row>
    <row r="2525" spans="4:4" x14ac:dyDescent="0.3">
      <c r="D2525" s="31"/>
    </row>
    <row r="2526" spans="4:4" x14ac:dyDescent="0.3">
      <c r="D2526" s="31"/>
    </row>
    <row r="2527" spans="4:4" x14ac:dyDescent="0.3">
      <c r="D2527" s="31"/>
    </row>
    <row r="2528" spans="4:4" x14ac:dyDescent="0.3">
      <c r="D2528" s="31"/>
    </row>
    <row r="2529" spans="4:4" x14ac:dyDescent="0.3">
      <c r="D2529" s="31"/>
    </row>
    <row r="2530" spans="4:4" x14ac:dyDescent="0.3">
      <c r="D2530" s="31"/>
    </row>
    <row r="2531" spans="4:4" x14ac:dyDescent="0.3">
      <c r="D2531" s="31"/>
    </row>
    <row r="2532" spans="4:4" x14ac:dyDescent="0.3">
      <c r="D2532" s="31"/>
    </row>
    <row r="2533" spans="4:4" x14ac:dyDescent="0.3">
      <c r="D2533" s="31"/>
    </row>
    <row r="2534" spans="4:4" x14ac:dyDescent="0.3">
      <c r="D2534" s="31"/>
    </row>
    <row r="2535" spans="4:4" x14ac:dyDescent="0.3">
      <c r="D2535" s="31"/>
    </row>
    <row r="2536" spans="4:4" x14ac:dyDescent="0.3">
      <c r="D2536" s="31"/>
    </row>
    <row r="2537" spans="4:4" x14ac:dyDescent="0.3">
      <c r="D2537" s="31"/>
    </row>
    <row r="2538" spans="4:4" x14ac:dyDescent="0.3">
      <c r="D2538" s="31"/>
    </row>
    <row r="2539" spans="4:4" x14ac:dyDescent="0.3">
      <c r="D2539" s="31"/>
    </row>
    <row r="2540" spans="4:4" x14ac:dyDescent="0.3">
      <c r="D2540" s="31"/>
    </row>
    <row r="2541" spans="4:4" x14ac:dyDescent="0.3">
      <c r="D2541" s="31"/>
    </row>
    <row r="2542" spans="4:4" x14ac:dyDescent="0.3">
      <c r="D2542" s="31"/>
    </row>
    <row r="2543" spans="4:4" x14ac:dyDescent="0.3">
      <c r="D2543" s="31"/>
    </row>
    <row r="2544" spans="4:4" x14ac:dyDescent="0.3">
      <c r="D2544" s="31"/>
    </row>
    <row r="2545" spans="4:4" x14ac:dyDescent="0.3">
      <c r="D2545" s="31"/>
    </row>
    <row r="2546" spans="4:4" x14ac:dyDescent="0.3">
      <c r="D2546" s="31"/>
    </row>
    <row r="2547" spans="4:4" x14ac:dyDescent="0.3">
      <c r="D2547" s="31"/>
    </row>
    <row r="2548" spans="4:4" x14ac:dyDescent="0.3">
      <c r="D2548" s="31"/>
    </row>
    <row r="2549" spans="4:4" x14ac:dyDescent="0.3">
      <c r="D2549" s="31"/>
    </row>
    <row r="2550" spans="4:4" x14ac:dyDescent="0.3">
      <c r="D2550" s="31"/>
    </row>
    <row r="2551" spans="4:4" x14ac:dyDescent="0.3">
      <c r="D2551" s="31"/>
    </row>
    <row r="2552" spans="4:4" x14ac:dyDescent="0.3">
      <c r="D2552" s="31"/>
    </row>
    <row r="2553" spans="4:4" x14ac:dyDescent="0.3">
      <c r="D2553" s="31"/>
    </row>
    <row r="2554" spans="4:4" x14ac:dyDescent="0.3">
      <c r="D2554" s="31"/>
    </row>
    <row r="2555" spans="4:4" x14ac:dyDescent="0.3">
      <c r="D2555" s="31"/>
    </row>
    <row r="2556" spans="4:4" x14ac:dyDescent="0.3">
      <c r="D2556" s="31"/>
    </row>
    <row r="2557" spans="4:4" x14ac:dyDescent="0.3">
      <c r="D2557" s="31"/>
    </row>
  </sheetData>
  <mergeCells count="2">
    <mergeCell ref="G3:I3"/>
    <mergeCell ref="G2:I2"/>
  </mergeCells>
  <phoneticPr fontId="2" type="noConversion"/>
  <pageMargins left="0.75" right="0.75" top="1" bottom="1" header="0.5" footer="0.5"/>
  <pageSetup orientation="portrait" r:id="rId1"/>
  <headerFooter alignWithMargins="0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57"/>
  <sheetViews>
    <sheetView zoomScale="80" zoomScaleNormal="80" workbookViewId="0">
      <pane xSplit="4" ySplit="6" topLeftCell="E7" activePane="bottomRight" state="frozen"/>
      <selection activeCell="B57" sqref="B57"/>
      <selection pane="topRight" activeCell="B57" sqref="B57"/>
      <selection pane="bottomLeft" activeCell="B57" sqref="B57"/>
      <selection pane="bottomRight" activeCell="B57" sqref="B57"/>
    </sheetView>
  </sheetViews>
  <sheetFormatPr defaultColWidth="8.85546875" defaultRowHeight="17.25" x14ac:dyDescent="0.3"/>
  <cols>
    <col min="1" max="1" width="23.28515625" style="30" customWidth="1"/>
    <col min="2" max="2" width="32.85546875" style="30" customWidth="1"/>
    <col min="3" max="3" width="19.7109375" style="30" hidden="1" customWidth="1"/>
    <col min="4" max="4" width="51" style="32" customWidth="1"/>
    <col min="5" max="5" width="12.85546875" style="102" hidden="1" customWidth="1"/>
    <col min="6" max="6" width="11.42578125" style="102" hidden="1" customWidth="1"/>
    <col min="7" max="8" width="11.42578125" style="4" hidden="1" customWidth="1"/>
    <col min="9" max="9" width="11.42578125" style="4" customWidth="1"/>
    <col min="10" max="10" width="12.85546875" style="632" customWidth="1"/>
    <col min="11" max="11" width="9.42578125" style="65" customWidth="1"/>
    <col min="12" max="12" width="1.28515625" style="102" customWidth="1"/>
    <col min="13" max="13" width="10.7109375" style="105" customWidth="1"/>
    <col min="14" max="14" width="1.28515625" style="102" customWidth="1"/>
    <col min="15" max="15" width="11.85546875" style="102" customWidth="1"/>
    <col min="16" max="16" width="1.28515625" style="102" customWidth="1"/>
    <col min="17" max="17" width="10.140625" style="4" customWidth="1"/>
    <col min="18" max="18" width="10.140625" style="67" customWidth="1"/>
    <col min="19" max="19" width="1.28515625" style="102" customWidth="1"/>
    <col min="20" max="21" width="8.42578125" style="3" hidden="1" customWidth="1"/>
    <col min="22" max="22" width="8.42578125" style="53" customWidth="1"/>
    <col min="23" max="23" width="8.42578125" style="129" customWidth="1"/>
    <col min="24" max="24" width="8.42578125" style="33" customWidth="1"/>
    <col min="25" max="25" width="1.28515625" style="4" customWidth="1"/>
    <col min="26" max="27" width="8.42578125" style="3" hidden="1" customWidth="1"/>
    <col min="28" max="28" width="8.42578125" style="53" customWidth="1"/>
    <col min="29" max="29" width="8.85546875" style="129" customWidth="1"/>
    <col min="30" max="30" width="8.85546875" style="33" customWidth="1"/>
    <col min="31" max="31" width="1.28515625" style="102" customWidth="1"/>
    <col min="32" max="32" width="10.7109375" style="4" customWidth="1"/>
    <col min="33" max="33" width="1.28515625" style="102" customWidth="1"/>
    <col min="34" max="34" width="11.7109375" style="33" bestFit="1" customWidth="1"/>
    <col min="35" max="35" width="1.28515625" style="102" customWidth="1"/>
    <col min="36" max="36" width="10.7109375" style="4" customWidth="1"/>
    <col min="37" max="37" width="1.28515625" style="4" customWidth="1"/>
    <col min="38" max="38" width="10.7109375" style="4" customWidth="1"/>
    <col min="39" max="39" width="1.140625" style="4" customWidth="1"/>
    <col min="40" max="41" width="8.85546875" style="4" customWidth="1"/>
    <col min="42" max="42" width="3.28515625" style="4" customWidth="1"/>
    <col min="43" max="44" width="8.85546875" style="4" customWidth="1"/>
    <col min="45" max="16384" width="8.85546875" style="4"/>
  </cols>
  <sheetData>
    <row r="1" spans="1:40" ht="25.5" x14ac:dyDescent="0.5">
      <c r="E1" s="31"/>
      <c r="F1" s="31"/>
      <c r="G1" s="21"/>
      <c r="H1" s="21"/>
      <c r="I1" s="19"/>
      <c r="J1" s="481"/>
      <c r="K1" s="127"/>
      <c r="L1" s="33"/>
      <c r="M1" s="31"/>
      <c r="N1" s="62"/>
      <c r="O1" s="62"/>
      <c r="P1" s="62"/>
      <c r="Q1" s="60"/>
      <c r="R1" s="63"/>
      <c r="S1" s="64"/>
      <c r="Z1" s="89"/>
      <c r="AA1" s="89"/>
      <c r="AB1" s="68"/>
      <c r="AE1" s="64"/>
      <c r="AG1" s="64"/>
      <c r="AH1" s="57" t="s">
        <v>3</v>
      </c>
      <c r="AI1" s="64"/>
    </row>
    <row r="2" spans="1:40" ht="25.5" x14ac:dyDescent="0.5">
      <c r="D2" s="66" t="s">
        <v>25</v>
      </c>
      <c r="E2" s="64"/>
      <c r="F2" s="64"/>
      <c r="L2" s="64"/>
      <c r="N2" s="64"/>
      <c r="O2" s="64"/>
      <c r="P2" s="64"/>
      <c r="S2" s="64"/>
      <c r="AE2" s="64"/>
      <c r="AG2" s="64"/>
      <c r="AH2" s="98">
        <v>0.2</v>
      </c>
      <c r="AI2" s="64"/>
    </row>
    <row r="3" spans="1:40" ht="25.5" x14ac:dyDescent="0.5">
      <c r="D3" s="108"/>
      <c r="E3" s="69"/>
      <c r="F3" s="69"/>
      <c r="G3" s="748" t="s">
        <v>95</v>
      </c>
      <c r="H3" s="749"/>
      <c r="I3" s="749"/>
      <c r="J3" s="749"/>
      <c r="K3" s="750"/>
      <c r="L3" s="69"/>
      <c r="M3" s="277" t="s">
        <v>41</v>
      </c>
      <c r="N3" s="69"/>
      <c r="O3" s="277" t="s">
        <v>633</v>
      </c>
      <c r="P3" s="69"/>
      <c r="Q3" s="71" t="s">
        <v>4</v>
      </c>
      <c r="R3" s="72"/>
      <c r="S3" s="69"/>
      <c r="T3" s="745" t="s">
        <v>207</v>
      </c>
      <c r="U3" s="746"/>
      <c r="V3" s="746"/>
      <c r="W3" s="746"/>
      <c r="X3" s="747"/>
      <c r="Y3" s="73"/>
      <c r="Z3" s="745" t="s">
        <v>208</v>
      </c>
      <c r="AA3" s="746"/>
      <c r="AB3" s="746"/>
      <c r="AC3" s="746"/>
      <c r="AD3" s="747"/>
      <c r="AE3" s="69"/>
      <c r="AF3" s="8" t="s">
        <v>2</v>
      </c>
      <c r="AG3" s="69"/>
      <c r="AH3" s="74" t="s">
        <v>43</v>
      </c>
      <c r="AI3" s="69"/>
      <c r="AJ3" s="74" t="s">
        <v>103</v>
      </c>
      <c r="AK3" s="73"/>
      <c r="AL3" s="8" t="s">
        <v>2</v>
      </c>
      <c r="AM3" s="133"/>
      <c r="AN3" s="8" t="s">
        <v>628</v>
      </c>
    </row>
    <row r="4" spans="1:40" ht="25.5" x14ac:dyDescent="0.5">
      <c r="A4" s="593" t="str">
        <f>'ITMA Form Data'!A4</f>
        <v>NEW</v>
      </c>
      <c r="B4" s="5" t="str">
        <f>'ITMA Form Data'!B4</f>
        <v>CARRY OVER</v>
      </c>
      <c r="C4" s="431" t="str">
        <f>'ITMA Form Data'!C4</f>
        <v>CLOSE OUT</v>
      </c>
      <c r="D4" s="5" t="str">
        <f>'ITMA Form Data'!D4</f>
        <v>PRODUCT DESCRIPTION</v>
      </c>
      <c r="E4" s="69"/>
      <c r="F4" s="69"/>
      <c r="G4" s="644" t="s">
        <v>277</v>
      </c>
      <c r="H4" s="644" t="s">
        <v>278</v>
      </c>
      <c r="I4" s="621" t="s">
        <v>279</v>
      </c>
      <c r="J4" s="441" t="s">
        <v>583</v>
      </c>
      <c r="K4" s="111" t="s">
        <v>5</v>
      </c>
      <c r="L4" s="69"/>
      <c r="M4" s="278" t="s">
        <v>42</v>
      </c>
      <c r="N4" s="69"/>
      <c r="O4" s="278" t="s">
        <v>629</v>
      </c>
      <c r="P4" s="69"/>
      <c r="Q4" s="441" t="s">
        <v>583</v>
      </c>
      <c r="R4" s="13" t="s">
        <v>584</v>
      </c>
      <c r="S4" s="69"/>
      <c r="T4" s="644" t="s">
        <v>277</v>
      </c>
      <c r="U4" s="644" t="s">
        <v>278</v>
      </c>
      <c r="V4" s="623" t="s">
        <v>279</v>
      </c>
      <c r="W4" s="441" t="s">
        <v>583</v>
      </c>
      <c r="X4" s="78" t="s">
        <v>35</v>
      </c>
      <c r="Y4" s="79"/>
      <c r="Z4" s="644" t="s">
        <v>277</v>
      </c>
      <c r="AA4" s="644" t="s">
        <v>278</v>
      </c>
      <c r="AB4" s="623" t="s">
        <v>279</v>
      </c>
      <c r="AC4" s="441" t="s">
        <v>583</v>
      </c>
      <c r="AD4" s="78" t="s">
        <v>35</v>
      </c>
      <c r="AE4" s="69"/>
      <c r="AF4" s="15" t="s">
        <v>24</v>
      </c>
      <c r="AG4" s="69"/>
      <c r="AH4" s="302" t="s">
        <v>1</v>
      </c>
      <c r="AI4" s="69"/>
      <c r="AJ4" s="16" t="s">
        <v>78</v>
      </c>
      <c r="AK4" s="79"/>
      <c r="AL4" s="12" t="s">
        <v>632</v>
      </c>
      <c r="AM4" s="133"/>
      <c r="AN4" s="15" t="s">
        <v>629</v>
      </c>
    </row>
    <row r="5" spans="1:40" x14ac:dyDescent="0.3">
      <c r="D5" s="10"/>
      <c r="E5" s="80"/>
      <c r="F5" s="80"/>
      <c r="G5" s="657" t="s">
        <v>22</v>
      </c>
      <c r="H5" s="657" t="s">
        <v>22</v>
      </c>
      <c r="I5" s="81" t="s">
        <v>22</v>
      </c>
      <c r="J5" s="470" t="s">
        <v>22</v>
      </c>
      <c r="L5" s="80"/>
      <c r="N5" s="80"/>
      <c r="O5" s="80"/>
      <c r="P5" s="80"/>
      <c r="Q5" s="83" t="s">
        <v>22</v>
      </c>
      <c r="R5" s="16" t="s">
        <v>5</v>
      </c>
      <c r="S5" s="80"/>
      <c r="U5" s="3" t="s">
        <v>283</v>
      </c>
      <c r="V5" s="53" t="s">
        <v>284</v>
      </c>
      <c r="W5" s="504" t="s">
        <v>284</v>
      </c>
      <c r="AA5" s="3" t="s">
        <v>283</v>
      </c>
      <c r="AB5" s="53" t="s">
        <v>284</v>
      </c>
      <c r="AC5" s="504" t="s">
        <v>284</v>
      </c>
      <c r="AE5" s="80"/>
      <c r="AG5" s="80"/>
      <c r="AI5" s="80"/>
      <c r="AL5" s="12" t="s">
        <v>631</v>
      </c>
      <c r="AM5" s="133"/>
      <c r="AN5" s="133"/>
    </row>
    <row r="6" spans="1:40" ht="18.75" x14ac:dyDescent="0.3">
      <c r="A6" s="84"/>
      <c r="B6" s="84"/>
      <c r="C6" s="84"/>
      <c r="D6" s="10"/>
      <c r="E6" s="80"/>
      <c r="F6" s="80"/>
      <c r="H6" s="658"/>
      <c r="I6" s="631"/>
      <c r="J6" s="471"/>
      <c r="L6" s="80"/>
      <c r="N6" s="80"/>
      <c r="O6" s="80"/>
      <c r="P6" s="80"/>
      <c r="S6" s="80"/>
      <c r="U6" s="3" t="s">
        <v>285</v>
      </c>
      <c r="V6" s="648">
        <v>1.45</v>
      </c>
      <c r="W6" s="540">
        <f>'Std Cst'!U2</f>
        <v>1.45</v>
      </c>
      <c r="AA6" s="3" t="s">
        <v>285</v>
      </c>
      <c r="AB6" s="648">
        <v>1.45</v>
      </c>
      <c r="AC6" s="540">
        <f>'Std Cst'!U2</f>
        <v>1.45</v>
      </c>
      <c r="AE6" s="80"/>
      <c r="AG6" s="80"/>
      <c r="AI6" s="80"/>
      <c r="AL6" s="15" t="s">
        <v>630</v>
      </c>
      <c r="AM6" s="133"/>
      <c r="AN6" s="133"/>
    </row>
    <row r="7" spans="1:40" ht="15.75" customHeight="1" x14ac:dyDescent="0.3">
      <c r="D7" s="19"/>
      <c r="E7" s="85"/>
      <c r="F7" s="85"/>
      <c r="G7" s="388"/>
      <c r="H7" s="59"/>
      <c r="I7" s="389"/>
      <c r="J7" s="349"/>
      <c r="K7" s="204"/>
      <c r="L7" s="391"/>
      <c r="M7" s="392"/>
      <c r="N7" s="388"/>
      <c r="O7" s="388"/>
      <c r="P7" s="388"/>
      <c r="Q7" s="388"/>
      <c r="R7" s="393"/>
      <c r="S7" s="391"/>
      <c r="T7" s="394"/>
      <c r="U7" s="394"/>
      <c r="V7" s="112"/>
      <c r="W7" s="394"/>
      <c r="X7" s="216"/>
      <c r="Y7" s="394"/>
      <c r="Z7" s="394"/>
      <c r="AA7" s="394"/>
      <c r="AB7" s="112"/>
      <c r="AC7" s="394"/>
      <c r="AD7" s="90"/>
      <c r="AE7" s="85"/>
      <c r="AF7" s="91"/>
      <c r="AG7" s="85"/>
      <c r="AH7" s="92"/>
      <c r="AI7" s="85"/>
      <c r="AK7" s="394"/>
    </row>
    <row r="8" spans="1:40" ht="15.75" customHeight="1" x14ac:dyDescent="0.3">
      <c r="A8" s="18"/>
      <c r="B8" s="18"/>
      <c r="C8" s="18"/>
      <c r="D8" s="19"/>
      <c r="E8" s="85"/>
      <c r="F8" s="85"/>
      <c r="G8" s="388"/>
      <c r="H8" s="140"/>
      <c r="I8" s="141"/>
      <c r="J8" s="472"/>
      <c r="K8" s="204"/>
      <c r="L8" s="391"/>
      <c r="M8" s="392"/>
      <c r="N8" s="388"/>
      <c r="O8" s="388"/>
      <c r="P8" s="388"/>
      <c r="Q8" s="388"/>
      <c r="R8" s="393"/>
      <c r="S8" s="391"/>
      <c r="T8" s="395"/>
      <c r="U8" s="395"/>
      <c r="V8" s="476"/>
      <c r="W8" s="395"/>
      <c r="X8" s="216"/>
      <c r="Y8" s="394"/>
      <c r="Z8" s="395"/>
      <c r="AA8" s="395"/>
      <c r="AB8" s="476"/>
      <c r="AC8" s="395"/>
      <c r="AD8" s="90"/>
      <c r="AE8" s="85"/>
      <c r="AF8" s="91"/>
      <c r="AG8" s="85"/>
      <c r="AH8" s="92"/>
      <c r="AI8" s="85"/>
      <c r="AK8" s="394"/>
    </row>
    <row r="9" spans="1:40" ht="15.75" customHeight="1" x14ac:dyDescent="0.3">
      <c r="A9" s="312"/>
      <c r="B9" s="312"/>
      <c r="C9" s="312"/>
      <c r="D9" s="19"/>
      <c r="G9" s="92"/>
      <c r="H9" s="92"/>
      <c r="I9" s="86"/>
      <c r="J9" s="454"/>
      <c r="K9" s="61"/>
      <c r="M9" s="88"/>
      <c r="N9" s="23"/>
      <c r="O9" s="23"/>
      <c r="P9" s="23"/>
      <c r="Q9" s="23"/>
      <c r="R9" s="95"/>
      <c r="S9" s="93"/>
      <c r="T9" s="89"/>
      <c r="U9" s="89"/>
      <c r="V9" s="68"/>
      <c r="W9" s="306"/>
      <c r="X9" s="90"/>
      <c r="Y9" s="89"/>
      <c r="Z9" s="89"/>
      <c r="AA9" s="89"/>
      <c r="AB9" s="68"/>
      <c r="AC9" s="306"/>
      <c r="AD9" s="90"/>
      <c r="AE9" s="93"/>
      <c r="AF9" s="96"/>
      <c r="AG9" s="103"/>
      <c r="AH9" s="92"/>
      <c r="AI9" s="103"/>
      <c r="AJ9" s="101"/>
      <c r="AK9" s="89"/>
    </row>
    <row r="10" spans="1:40" ht="15.75" customHeight="1" x14ac:dyDescent="0.3">
      <c r="A10" s="26" t="str">
        <f>'ITMA Form Data'!A10</f>
        <v>APPAREL - SPRING '17 (Jan 1, 2017)</v>
      </c>
      <c r="B10" s="26"/>
      <c r="C10" s="26"/>
      <c r="D10" s="19" t="str">
        <f>'ITMA Form Data'!D10</f>
        <v>Outer Layer</v>
      </c>
      <c r="E10" s="85"/>
      <c r="F10" s="85"/>
      <c r="G10" s="396"/>
      <c r="H10" s="396"/>
      <c r="I10" s="397"/>
      <c r="J10" s="437"/>
      <c r="K10" s="220"/>
      <c r="L10" s="399"/>
      <c r="M10" s="392"/>
      <c r="N10" s="388"/>
      <c r="O10" s="388"/>
      <c r="P10" s="388"/>
      <c r="Q10" s="388"/>
      <c r="R10" s="393"/>
      <c r="S10" s="391"/>
      <c r="T10" s="396"/>
      <c r="U10" s="396"/>
      <c r="V10" s="397"/>
      <c r="W10" s="397"/>
      <c r="X10" s="216"/>
      <c r="Y10" s="394"/>
      <c r="Z10" s="396"/>
      <c r="AA10" s="396"/>
      <c r="AB10" s="397"/>
      <c r="AC10" s="397"/>
      <c r="AD10" s="90"/>
      <c r="AE10" s="85"/>
      <c r="AF10" s="90"/>
      <c r="AG10" s="85"/>
      <c r="AH10" s="92"/>
      <c r="AI10" s="85"/>
      <c r="AJ10" s="33"/>
      <c r="AK10" s="394"/>
    </row>
    <row r="11" spans="1:40" ht="15.75" customHeight="1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'ITMA Form Data'!D11</f>
        <v>FJ Full Zip Wind Jacket</v>
      </c>
      <c r="G11" s="92">
        <v>29.9</v>
      </c>
      <c r="H11" s="92">
        <v>29.9</v>
      </c>
      <c r="I11" s="86">
        <v>30.9</v>
      </c>
      <c r="J11" s="454">
        <v>25.9</v>
      </c>
      <c r="K11" s="61">
        <f>(J11-I11)/I11</f>
        <v>-0.16181229773462785</v>
      </c>
      <c r="M11" s="88">
        <v>0.13</v>
      </c>
      <c r="N11" s="23">
        <f>'Std Cst'!R11</f>
        <v>14.371578936708861</v>
      </c>
      <c r="O11" s="592">
        <f>J11*(1-M11)</f>
        <v>22.532999999999998</v>
      </c>
      <c r="P11" s="23"/>
      <c r="Q11" s="23">
        <f>'Std Cst'!U11</f>
        <v>10.816585379310347</v>
      </c>
      <c r="R11" s="89">
        <f>'Std Cst'!V11</f>
        <v>-0.27653961246039571</v>
      </c>
      <c r="T11" s="89"/>
      <c r="U11" s="89"/>
      <c r="V11" s="68"/>
      <c r="W11" s="473">
        <f>(J11-Q11)/J11</f>
        <v>0.58237122087604842</v>
      </c>
      <c r="X11" s="90"/>
      <c r="Y11" s="68"/>
      <c r="Z11" s="89"/>
      <c r="AA11" s="89"/>
      <c r="AB11" s="68"/>
      <c r="AC11" s="473">
        <f>((J11*(1-M11))-Q11)/(J11*(1-M11))</f>
        <v>0.51996692054718197</v>
      </c>
      <c r="AD11" s="90"/>
      <c r="AF11" s="96">
        <f t="shared" ref="AF11:AF15" si="0">SUM((AH11/(1+$AH$2))-(J11))/(AH11/(1+$AH$2))</f>
        <v>0.40230769230769237</v>
      </c>
      <c r="AG11" s="103"/>
      <c r="AH11" s="92">
        <v>52</v>
      </c>
      <c r="AI11" s="103"/>
      <c r="AJ11" s="101">
        <f t="shared" ref="AJ11:AJ15" si="1">J11*2</f>
        <v>51.8</v>
      </c>
      <c r="AK11" s="68"/>
      <c r="AL11" s="96">
        <f>SUM((AN11/(1+$AH$2))-(O11))/(AN11/(1+$AH$2))</f>
        <v>0.39912000000000009</v>
      </c>
      <c r="AN11" s="92">
        <v>45</v>
      </c>
    </row>
    <row r="12" spans="1:40" ht="15.75" hidden="1" customHeight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'ITMA Form Data'!D12</f>
        <v>FJ Windshirt</v>
      </c>
      <c r="G12" s="92">
        <v>29.9</v>
      </c>
      <c r="H12" s="92">
        <v>29.9</v>
      </c>
      <c r="I12" s="86">
        <v>30.9</v>
      </c>
      <c r="J12" s="454"/>
      <c r="K12" s="61"/>
      <c r="M12" s="88">
        <v>0.13</v>
      </c>
      <c r="N12" s="23">
        <f>'Std Cst'!R12</f>
        <v>14.371578936708861</v>
      </c>
      <c r="O12" s="23"/>
      <c r="P12" s="23"/>
      <c r="Q12" s="23">
        <f>'Std Cst'!U12</f>
        <v>14.699034482758622</v>
      </c>
      <c r="R12" s="89">
        <f>'Std Cst'!V12</f>
        <v>-1.6864489999284558E-2</v>
      </c>
      <c r="T12" s="89">
        <v>0.51934518606324875</v>
      </c>
      <c r="U12" s="89">
        <v>0.53489805677043134</v>
      </c>
      <c r="V12" s="68">
        <v>0.51614309117286006</v>
      </c>
      <c r="W12" s="473"/>
      <c r="X12" s="90"/>
      <c r="Y12" s="68"/>
      <c r="Z12" s="89">
        <v>0.4475232023715503</v>
      </c>
      <c r="AA12" s="89">
        <v>0.4654000652533693</v>
      </c>
      <c r="AB12" s="68">
        <v>0.44384263353202308</v>
      </c>
      <c r="AC12" s="473"/>
      <c r="AD12" s="90"/>
      <c r="AF12" s="96">
        <f t="shared" si="0"/>
        <v>1</v>
      </c>
      <c r="AG12" s="103"/>
      <c r="AH12" s="92">
        <v>62.5</v>
      </c>
      <c r="AI12" s="103"/>
      <c r="AJ12" s="101">
        <f t="shared" si="1"/>
        <v>0</v>
      </c>
      <c r="AK12" s="68"/>
    </row>
    <row r="13" spans="1:40" ht="15.75" customHeight="1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'ITMA Form Data'!D13</f>
        <v>FJ 1/2 zip Windshirt - S/S Solid Colour</v>
      </c>
      <c r="G13" s="92">
        <v>26</v>
      </c>
      <c r="H13" s="92">
        <v>26</v>
      </c>
      <c r="I13" s="86">
        <v>27</v>
      </c>
      <c r="J13" s="454">
        <v>23.9</v>
      </c>
      <c r="K13" s="61">
        <f t="shared" ref="K13:K37" si="2">(J13-I13)/I13</f>
        <v>-0.11481481481481487</v>
      </c>
      <c r="M13" s="88">
        <v>0.13</v>
      </c>
      <c r="N13" s="23">
        <f>'Std Cst'!R13</f>
        <v>13.205577721518988</v>
      </c>
      <c r="O13" s="592">
        <f t="shared" ref="O13:O14" si="3">J13*(1-M13)</f>
        <v>20.792999999999999</v>
      </c>
      <c r="P13" s="23"/>
      <c r="Q13" s="23">
        <f>'Std Cst'!U13</f>
        <v>10.383161931034483</v>
      </c>
      <c r="R13" s="89">
        <f>'Std Cst'!V13</f>
        <v>-0.2236613667649425</v>
      </c>
      <c r="T13" s="89"/>
      <c r="U13" s="89"/>
      <c r="V13" s="68"/>
      <c r="W13" s="473">
        <f>(J13-Q13)/J13</f>
        <v>0.56555807819939397</v>
      </c>
      <c r="X13" s="90"/>
      <c r="Y13" s="68"/>
      <c r="Z13" s="89"/>
      <c r="AA13" s="89"/>
      <c r="AB13" s="68"/>
      <c r="AC13" s="473">
        <f>((J13*(1-M13))-Q13)/(J13*(1-M13))</f>
        <v>0.50064146919470576</v>
      </c>
      <c r="AD13" s="90"/>
      <c r="AF13" s="96">
        <f t="shared" si="0"/>
        <v>0.39621052631578957</v>
      </c>
      <c r="AG13" s="103"/>
      <c r="AH13" s="92">
        <v>47.5</v>
      </c>
      <c r="AI13" s="103"/>
      <c r="AJ13" s="101">
        <f t="shared" si="1"/>
        <v>47.8</v>
      </c>
      <c r="AK13" s="68"/>
      <c r="AL13" s="96">
        <f t="shared" ref="AL13:AL14" si="4">SUM((AN13/(1+$AH$2))-(O13))/(AN13/(1+$AH$2))</f>
        <v>0.37621000000000004</v>
      </c>
      <c r="AN13" s="92">
        <v>40</v>
      </c>
    </row>
    <row r="14" spans="1:40" ht="15.75" customHeight="1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'ITMA Form Data'!D14</f>
        <v>FJ 1/2 zip Windshirt - S/S Heather</v>
      </c>
      <c r="G14" s="92">
        <v>26</v>
      </c>
      <c r="H14" s="92">
        <v>26</v>
      </c>
      <c r="I14" s="86">
        <v>27</v>
      </c>
      <c r="J14" s="454">
        <v>23.9</v>
      </c>
      <c r="K14" s="61">
        <f t="shared" ref="K14" si="5">(J14-I14)/I14</f>
        <v>-0.11481481481481487</v>
      </c>
      <c r="M14" s="88">
        <v>0.13</v>
      </c>
      <c r="N14" s="23">
        <f>'Std Cst'!R14</f>
        <v>13.205577721518988</v>
      </c>
      <c r="O14" s="592">
        <f t="shared" si="3"/>
        <v>20.792999999999999</v>
      </c>
      <c r="P14" s="23"/>
      <c r="Q14" s="23">
        <f>'Std Cst'!U14</f>
        <v>12.345092965517242</v>
      </c>
      <c r="R14" s="89">
        <f>'Std Cst'!V14</f>
        <v>-7.6969745471886328E-2</v>
      </c>
      <c r="T14" s="89"/>
      <c r="U14" s="89"/>
      <c r="V14" s="68"/>
      <c r="W14" s="473">
        <f>(J14-Q14)/J14</f>
        <v>0.48346891357668437</v>
      </c>
      <c r="X14" s="90"/>
      <c r="Y14" s="68"/>
      <c r="Z14" s="89"/>
      <c r="AA14" s="89"/>
      <c r="AB14" s="68"/>
      <c r="AC14" s="473">
        <f>((J14*(1-M14))-Q14)/(J14*(1-M14))</f>
        <v>0.40628610755940736</v>
      </c>
      <c r="AD14" s="90"/>
      <c r="AF14" s="96">
        <f t="shared" si="0"/>
        <v>0.39621052631578957</v>
      </c>
      <c r="AG14" s="103"/>
      <c r="AH14" s="92">
        <v>47.5</v>
      </c>
      <c r="AI14" s="103"/>
      <c r="AJ14" s="101">
        <f t="shared" si="1"/>
        <v>47.8</v>
      </c>
      <c r="AK14" s="68"/>
      <c r="AL14" s="96">
        <f t="shared" si="4"/>
        <v>0.37621000000000004</v>
      </c>
      <c r="AN14" s="92">
        <v>40</v>
      </c>
    </row>
    <row r="15" spans="1:40" ht="15.75" hidden="1" customHeight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'ITMA Form Data'!D15</f>
        <v>FJ Windshirt - S/S</v>
      </c>
      <c r="G15" s="92">
        <v>26</v>
      </c>
      <c r="H15" s="92">
        <v>26</v>
      </c>
      <c r="I15" s="86">
        <v>27</v>
      </c>
      <c r="J15" s="454"/>
      <c r="K15" s="61"/>
      <c r="M15" s="88">
        <v>0.13</v>
      </c>
      <c r="N15" s="23">
        <f>'Std Cst'!R15</f>
        <v>13.205577721518988</v>
      </c>
      <c r="O15" s="23"/>
      <c r="P15" s="23"/>
      <c r="Q15" s="23">
        <f>'Std Cst'!U15</f>
        <v>13.154206896551726</v>
      </c>
      <c r="R15" s="89">
        <f>'Std Cst'!V15</f>
        <v>-1.6473106054824618E-2</v>
      </c>
      <c r="T15" s="89">
        <v>0.492093164556962</v>
      </c>
      <c r="U15" s="89">
        <v>0.52158358974358976</v>
      </c>
      <c r="V15" s="68">
        <v>0.50464715197956567</v>
      </c>
      <c r="W15" s="473"/>
      <c r="X15" s="90"/>
      <c r="Y15" s="68"/>
      <c r="Z15" s="89">
        <v>0.41619903972064598</v>
      </c>
      <c r="AA15" s="89">
        <v>0.45009608016504565</v>
      </c>
      <c r="AB15" s="68">
        <v>0.43062891032133982</v>
      </c>
      <c r="AC15" s="473"/>
      <c r="AD15" s="90"/>
      <c r="AF15" s="96">
        <f t="shared" si="0"/>
        <v>1</v>
      </c>
      <c r="AG15" s="103"/>
      <c r="AH15" s="92">
        <v>55</v>
      </c>
      <c r="AI15" s="103"/>
      <c r="AJ15" s="101">
        <f t="shared" si="1"/>
        <v>0</v>
      </c>
      <c r="AK15" s="68"/>
      <c r="AN15" s="92"/>
    </row>
    <row r="16" spans="1:40" ht="15.75" customHeight="1" x14ac:dyDescent="0.3">
      <c r="A16" s="206" t="str">
        <f>'ITMA Form Data'!A16</f>
        <v>MID LAYER - PULLOVERS</v>
      </c>
      <c r="B16" s="206"/>
      <c r="C16" s="500"/>
      <c r="D16" s="19" t="str">
        <f>'ITMA Form Data'!D16</f>
        <v>Pullovers</v>
      </c>
      <c r="G16" s="92"/>
      <c r="H16" s="92"/>
      <c r="I16" s="86"/>
      <c r="J16" s="454"/>
      <c r="K16" s="61"/>
      <c r="M16" s="88"/>
      <c r="N16" s="23"/>
      <c r="O16" s="23"/>
      <c r="P16" s="23"/>
      <c r="Q16" s="23"/>
      <c r="R16" s="89"/>
      <c r="T16" s="89"/>
      <c r="U16" s="89"/>
      <c r="V16" s="68"/>
      <c r="W16" s="473"/>
      <c r="X16" s="90"/>
      <c r="Y16" s="68"/>
      <c r="Z16" s="89"/>
      <c r="AA16" s="89"/>
      <c r="AB16" s="68"/>
      <c r="AC16" s="473"/>
      <c r="AD16" s="90"/>
      <c r="AF16" s="96"/>
      <c r="AG16" s="103"/>
      <c r="AH16" s="92"/>
      <c r="AI16" s="103"/>
      <c r="AJ16" s="101"/>
      <c r="AK16" s="68"/>
      <c r="AN16" s="92"/>
    </row>
    <row r="17" spans="1:40" ht="15.75" customHeight="1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'ITMA Form Data'!D17</f>
        <v>FJ Lambswool Lined 1/2 Zip (Midweight)</v>
      </c>
      <c r="G17" s="92">
        <v>45</v>
      </c>
      <c r="H17" s="92">
        <v>46.5</v>
      </c>
      <c r="I17" s="86">
        <v>47.5</v>
      </c>
      <c r="J17" s="454">
        <v>47.5</v>
      </c>
      <c r="K17" s="61">
        <f t="shared" si="2"/>
        <v>0</v>
      </c>
      <c r="M17" s="88">
        <v>0.13</v>
      </c>
      <c r="N17" s="23">
        <f>'Std Cst'!R17</f>
        <v>23.227959493670884</v>
      </c>
      <c r="O17" s="592">
        <f t="shared" ref="O17:O31" si="6">J17*(1-M17)</f>
        <v>41.325000000000003</v>
      </c>
      <c r="P17" s="23"/>
      <c r="Q17" s="23">
        <f>'Std Cst'!U17</f>
        <v>25.297944827586207</v>
      </c>
      <c r="R17" s="89">
        <f>'Std Cst'!V17</f>
        <v>0</v>
      </c>
      <c r="T17" s="89">
        <v>0.48382312236286923</v>
      </c>
      <c r="U17" s="89">
        <v>0.49390782464846977</v>
      </c>
      <c r="V17" s="68">
        <v>0.46741168784029036</v>
      </c>
      <c r="W17" s="473">
        <f t="shared" ref="W17:W31" si="7">(J17-Q17)/J17</f>
        <v>0.46741168784029036</v>
      </c>
      <c r="X17" s="90">
        <f t="shared" ref="X17:X31" si="8">W17-V17</f>
        <v>0</v>
      </c>
      <c r="Y17" s="68"/>
      <c r="Z17" s="89">
        <v>0.40669324409525198</v>
      </c>
      <c r="AA17" s="89">
        <v>0.41828485591778131</v>
      </c>
      <c r="AB17" s="68">
        <v>0.38782952625320738</v>
      </c>
      <c r="AC17" s="473">
        <f t="shared" ref="AC17:AC31" si="9">((J17*(1-M17))-Q17)/(J17*(1-M17))</f>
        <v>0.38782952625320738</v>
      </c>
      <c r="AD17" s="90">
        <f t="shared" ref="AD17:AD37" si="10">AC17-AB17</f>
        <v>0</v>
      </c>
      <c r="AF17" s="96">
        <f t="shared" ref="AF17:AF31" si="11">SUM((AH17/(1+$AH$2))-(J17))/(AH17/(1+$AH$2))</f>
        <v>0.4</v>
      </c>
      <c r="AG17" s="103"/>
      <c r="AH17" s="92">
        <v>95</v>
      </c>
      <c r="AI17" s="103"/>
      <c r="AJ17" s="101">
        <f t="shared" ref="AJ17:AJ31" si="12">J17*2</f>
        <v>95</v>
      </c>
      <c r="AK17" s="68"/>
      <c r="AL17" s="96">
        <f t="shared" ref="AL17:AL31" si="13">SUM((AN17/(1+$AH$2))-(O17))/(AN17/(1+$AH$2))</f>
        <v>0.38012499999999999</v>
      </c>
      <c r="AN17" s="92">
        <v>80</v>
      </c>
    </row>
    <row r="18" spans="1:40" ht="15.75" customHeight="1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'ITMA Form Data'!D18</f>
        <v>FJ Lambswool 1/2 Zip (Midweight)</v>
      </c>
      <c r="G18" s="92"/>
      <c r="H18" s="92"/>
      <c r="I18" s="86">
        <v>37.5</v>
      </c>
      <c r="J18" s="454">
        <v>37.5</v>
      </c>
      <c r="K18" s="61">
        <f t="shared" si="2"/>
        <v>0</v>
      </c>
      <c r="M18" s="88">
        <v>0.13</v>
      </c>
      <c r="N18" s="23">
        <f>'Std Cst'!R18</f>
        <v>23.227959493670884</v>
      </c>
      <c r="O18" s="592">
        <f t="shared" si="6"/>
        <v>32.625</v>
      </c>
      <c r="P18" s="23"/>
      <c r="Q18" s="23">
        <f>'Std Cst'!U18</f>
        <v>19.732206896551727</v>
      </c>
      <c r="R18" s="89">
        <f>'Std Cst'!V18</f>
        <v>0</v>
      </c>
      <c r="T18" s="89"/>
      <c r="U18" s="89"/>
      <c r="V18" s="68">
        <v>0.47380781609195394</v>
      </c>
      <c r="W18" s="473">
        <f t="shared" ref="W18" si="14">(J18-Q18)/J18</f>
        <v>0.47380781609195394</v>
      </c>
      <c r="X18" s="90">
        <f t="shared" si="8"/>
        <v>0</v>
      </c>
      <c r="Y18" s="68"/>
      <c r="Z18" s="89"/>
      <c r="AA18" s="89"/>
      <c r="AB18" s="68">
        <v>0.39518139780684364</v>
      </c>
      <c r="AC18" s="473">
        <f t="shared" ref="AC18" si="15">((J18*(1-M18))-Q18)/(J18*(1-M18))</f>
        <v>0.39518139780684364</v>
      </c>
      <c r="AD18" s="90">
        <f t="shared" si="10"/>
        <v>0</v>
      </c>
      <c r="AF18" s="96">
        <f t="shared" ref="AF18" si="16">SUM((AH18/(1+$AH$2))-(J18))/(AH18/(1+$AH$2))</f>
        <v>0.4</v>
      </c>
      <c r="AG18" s="103"/>
      <c r="AH18" s="92">
        <v>75</v>
      </c>
      <c r="AI18" s="103"/>
      <c r="AJ18" s="101">
        <f t="shared" ref="AJ18" si="17">J18*2</f>
        <v>75</v>
      </c>
      <c r="AK18" s="68"/>
      <c r="AL18" s="96">
        <f t="shared" si="13"/>
        <v>0.39769230769230773</v>
      </c>
      <c r="AN18" s="92">
        <v>65</v>
      </c>
    </row>
    <row r="19" spans="1:40" ht="15.75" customHeight="1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'ITMA Form Data'!D19</f>
        <v>FJ Lambswool V-Neck Pullover (Midweight)</v>
      </c>
      <c r="G19" s="92">
        <v>33.799999999999997</v>
      </c>
      <c r="H19" s="92">
        <v>35</v>
      </c>
      <c r="I19" s="86">
        <v>35</v>
      </c>
      <c r="J19" s="454">
        <v>35</v>
      </c>
      <c r="K19" s="61">
        <f t="shared" si="2"/>
        <v>0</v>
      </c>
      <c r="M19" s="88">
        <v>0.13</v>
      </c>
      <c r="N19" s="23">
        <f>'Std Cst'!R19</f>
        <v>16.742643443037974</v>
      </c>
      <c r="O19" s="592">
        <f t="shared" si="6"/>
        <v>30.45</v>
      </c>
      <c r="P19" s="23"/>
      <c r="Q19" s="23">
        <f>'Std Cst'!U19</f>
        <v>18.746289655172415</v>
      </c>
      <c r="R19" s="89">
        <f>'Std Cst'!V19</f>
        <v>0</v>
      </c>
      <c r="T19" s="89">
        <v>0.50465551943674625</v>
      </c>
      <c r="U19" s="89">
        <v>0.50158358974358974</v>
      </c>
      <c r="V19" s="68">
        <v>0.46439172413793101</v>
      </c>
      <c r="W19" s="473">
        <f t="shared" si="7"/>
        <v>0.46439172413793101</v>
      </c>
      <c r="X19" s="90">
        <f t="shared" si="8"/>
        <v>0</v>
      </c>
      <c r="Y19" s="68"/>
      <c r="Z19" s="89">
        <v>0.43063852808821418</v>
      </c>
      <c r="AA19" s="89">
        <v>0.42710757441791919</v>
      </c>
      <c r="AB19" s="68">
        <v>0.38435830360681722</v>
      </c>
      <c r="AC19" s="473">
        <f t="shared" si="9"/>
        <v>0.38435830360681722</v>
      </c>
      <c r="AD19" s="90">
        <f t="shared" si="10"/>
        <v>0</v>
      </c>
      <c r="AF19" s="96">
        <f t="shared" si="11"/>
        <v>0.4</v>
      </c>
      <c r="AG19" s="103"/>
      <c r="AH19" s="92">
        <v>70</v>
      </c>
      <c r="AI19" s="103"/>
      <c r="AJ19" s="101">
        <f t="shared" si="12"/>
        <v>70</v>
      </c>
      <c r="AK19" s="68"/>
      <c r="AL19" s="96">
        <f t="shared" si="13"/>
        <v>0.39100000000000001</v>
      </c>
      <c r="AN19" s="92">
        <v>60</v>
      </c>
    </row>
    <row r="20" spans="1:40" ht="15.75" customHeight="1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'ITMA Form Data'!D20</f>
        <v>FJ Lambswool Slipover (Midweight)</v>
      </c>
      <c r="G20" s="92">
        <v>29.7</v>
      </c>
      <c r="H20" s="92">
        <v>30.8</v>
      </c>
      <c r="I20" s="86">
        <v>31.5</v>
      </c>
      <c r="J20" s="454">
        <v>31.5</v>
      </c>
      <c r="K20" s="61">
        <f t="shared" si="2"/>
        <v>0</v>
      </c>
      <c r="M20" s="88">
        <v>0.13</v>
      </c>
      <c r="N20" s="23"/>
      <c r="O20" s="592">
        <f t="shared" si="6"/>
        <v>27.405000000000001</v>
      </c>
      <c r="P20" s="23"/>
      <c r="Q20" s="23">
        <f>'Std Cst'!U20</f>
        <v>15.58945379310345</v>
      </c>
      <c r="R20" s="89">
        <f>'Std Cst'!V20</f>
        <v>0</v>
      </c>
      <c r="S20" s="93"/>
      <c r="T20" s="89">
        <v>0.52809708562417434</v>
      </c>
      <c r="U20" s="89">
        <v>0.52913603729603731</v>
      </c>
      <c r="V20" s="68">
        <v>0.5050967049808428</v>
      </c>
      <c r="W20" s="473">
        <f t="shared" si="7"/>
        <v>0.5050967049808428</v>
      </c>
      <c r="X20" s="90">
        <f t="shared" si="8"/>
        <v>0</v>
      </c>
      <c r="Y20" s="89"/>
      <c r="Z20" s="89">
        <v>0.45758285703928081</v>
      </c>
      <c r="AA20" s="89">
        <v>0.45877705436326127</v>
      </c>
      <c r="AB20" s="68">
        <v>0.43114563790901478</v>
      </c>
      <c r="AC20" s="473">
        <f t="shared" si="9"/>
        <v>0.43114563790901478</v>
      </c>
      <c r="AD20" s="90">
        <f t="shared" si="10"/>
        <v>0</v>
      </c>
      <c r="AE20" s="93"/>
      <c r="AF20" s="96">
        <f t="shared" si="11"/>
        <v>0.39520000000000005</v>
      </c>
      <c r="AG20" s="103"/>
      <c r="AH20" s="92">
        <v>62.5</v>
      </c>
      <c r="AI20" s="103"/>
      <c r="AJ20" s="101">
        <f t="shared" si="12"/>
        <v>63</v>
      </c>
      <c r="AK20" s="89"/>
      <c r="AL20" s="96">
        <f t="shared" si="13"/>
        <v>0.4020727272727273</v>
      </c>
      <c r="AN20" s="92">
        <v>55</v>
      </c>
    </row>
    <row r="21" spans="1:40" ht="15.75" customHeight="1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'ITMA Form Data'!D21</f>
        <v>FJ Wind Shell Mid Layer</v>
      </c>
      <c r="G21" s="92">
        <v>29.9</v>
      </c>
      <c r="H21" s="92">
        <v>29.9</v>
      </c>
      <c r="I21" s="86">
        <v>45</v>
      </c>
      <c r="J21" s="454">
        <v>46</v>
      </c>
      <c r="K21" s="61">
        <f>(J21-I21)/I21</f>
        <v>2.2222222222222223E-2</v>
      </c>
      <c r="M21" s="88">
        <v>0.13</v>
      </c>
      <c r="N21" s="23">
        <f>'Std Cst'!R21</f>
        <v>0</v>
      </c>
      <c r="O21" s="592">
        <f>J21*(1-M21)</f>
        <v>40.020000000000003</v>
      </c>
      <c r="P21" s="23"/>
      <c r="Q21" s="23">
        <f>'Std Cst'!U21</f>
        <v>18.164049655172416</v>
      </c>
      <c r="R21" s="89">
        <f>'Std Cst'!V21</f>
        <v>2.2299863284229443E-4</v>
      </c>
      <c r="T21" s="89"/>
      <c r="U21" s="89"/>
      <c r="V21" s="68"/>
      <c r="W21" s="473">
        <f>(J21-Q21)/J21</f>
        <v>0.6051293553223388</v>
      </c>
      <c r="X21" s="90"/>
      <c r="Y21" s="68"/>
      <c r="Z21" s="89"/>
      <c r="AA21" s="89"/>
      <c r="AB21" s="68"/>
      <c r="AC21" s="473">
        <f>((J21*(1-M21))-Q21)/(J21*(1-M21))</f>
        <v>0.54612569577280323</v>
      </c>
      <c r="AD21" s="90"/>
      <c r="AF21" s="96">
        <f>SUM((AH21/(1+$AH$2))-(J21))/(AH21/(1+$AH$2))</f>
        <v>0.40324324324324334</v>
      </c>
      <c r="AG21" s="103"/>
      <c r="AH21" s="92">
        <v>92.5</v>
      </c>
      <c r="AI21" s="103"/>
      <c r="AJ21" s="101">
        <f>J21*2</f>
        <v>92</v>
      </c>
      <c r="AK21" s="68"/>
      <c r="AL21" s="96">
        <f>SUM((AN21/(1+$AH$2))-(O21))/(AN21/(1+$AH$2))</f>
        <v>0.3997</v>
      </c>
      <c r="AN21" s="92">
        <v>80</v>
      </c>
    </row>
    <row r="22" spans="1:40" ht="15.75" customHeight="1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'ITMA Form Data'!D22</f>
        <v>Spun Poly Buttoned Pullover</v>
      </c>
      <c r="F22" s="103"/>
      <c r="G22" s="92"/>
      <c r="H22" s="92"/>
      <c r="I22" s="86"/>
      <c r="J22" s="454">
        <v>31.9</v>
      </c>
      <c r="K22" s="61"/>
      <c r="M22" s="88">
        <v>0.13</v>
      </c>
      <c r="N22" s="23"/>
      <c r="O22" s="592">
        <f t="shared" si="6"/>
        <v>27.753</v>
      </c>
      <c r="P22" s="23"/>
      <c r="Q22" s="23">
        <f>'Std Cst'!U22</f>
        <v>13.028304000000002</v>
      </c>
      <c r="R22" s="89"/>
      <c r="S22" s="93"/>
      <c r="T22" s="89"/>
      <c r="U22" s="89"/>
      <c r="V22" s="68"/>
      <c r="W22" s="473">
        <f>(J22-Q22)/J22</f>
        <v>0.5915892163009403</v>
      </c>
      <c r="X22" s="90"/>
      <c r="Y22" s="89"/>
      <c r="Z22" s="89"/>
      <c r="AA22" s="89"/>
      <c r="AB22" s="68"/>
      <c r="AC22" s="473">
        <f>((J22*(1-M22))-Q22)/(J22*(1-M22))</f>
        <v>0.53056231758728778</v>
      </c>
      <c r="AD22" s="90"/>
      <c r="AE22" s="93"/>
      <c r="AF22" s="96">
        <f>SUM((AH22/(1+$AH$2))-(J22))/(AH22/(1+$AH$2))</f>
        <v>0.41107692307692317</v>
      </c>
      <c r="AG22" s="103"/>
      <c r="AH22" s="92">
        <v>65</v>
      </c>
      <c r="AI22" s="103"/>
      <c r="AJ22" s="101">
        <f>J22*2</f>
        <v>63.8</v>
      </c>
      <c r="AK22" s="89"/>
      <c r="AL22" s="96">
        <f t="shared" si="13"/>
        <v>0.39448000000000005</v>
      </c>
      <c r="AN22" s="92">
        <v>55</v>
      </c>
    </row>
    <row r="23" spans="1:40" ht="15.75" customHeight="1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'ITMA Form Data'!D23</f>
        <v>Spun Poly V-neck Pullover</v>
      </c>
      <c r="F23" s="103"/>
      <c r="G23" s="92"/>
      <c r="H23" s="92"/>
      <c r="I23" s="86"/>
      <c r="J23" s="454">
        <v>29.9</v>
      </c>
      <c r="K23" s="61"/>
      <c r="M23" s="88">
        <v>0.13</v>
      </c>
      <c r="N23" s="23"/>
      <c r="O23" s="592">
        <f t="shared" si="6"/>
        <v>26.012999999999998</v>
      </c>
      <c r="P23" s="23"/>
      <c r="Q23" s="23">
        <f>'Std Cst'!U23</f>
        <v>9.5515702068965513</v>
      </c>
      <c r="R23" s="89"/>
      <c r="S23" s="93"/>
      <c r="T23" s="89"/>
      <c r="U23" s="89"/>
      <c r="V23" s="68"/>
      <c r="W23" s="473">
        <f t="shared" ref="W23" si="18">(J23-Q23)/J23</f>
        <v>0.68054949140814214</v>
      </c>
      <c r="X23" s="90"/>
      <c r="Y23" s="89"/>
      <c r="Z23" s="89"/>
      <c r="AA23" s="89"/>
      <c r="AB23" s="68"/>
      <c r="AC23" s="473">
        <f t="shared" ref="AC23" si="19">((J23*(1-M23))-Q23)/(J23*(1-M23))</f>
        <v>0.6328155073656806</v>
      </c>
      <c r="AD23" s="90"/>
      <c r="AE23" s="93"/>
      <c r="AF23" s="96">
        <f t="shared" ref="AF23" si="20">SUM((AH23/(1+$AH$2))-(J23))/(AH23/(1+$AH$2))</f>
        <v>0.40200000000000002</v>
      </c>
      <c r="AG23" s="103"/>
      <c r="AH23" s="92">
        <v>60</v>
      </c>
      <c r="AI23" s="103"/>
      <c r="AJ23" s="101">
        <f>J23*2</f>
        <v>59.8</v>
      </c>
      <c r="AK23" s="89"/>
      <c r="AL23" s="96">
        <f t="shared" si="13"/>
        <v>0.37568800000000013</v>
      </c>
      <c r="AN23" s="92">
        <v>50</v>
      </c>
    </row>
    <row r="24" spans="1:40" ht="15.75" customHeight="1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'ITMA Form Data'!D24</f>
        <v>FJ Spun Poly Vest</v>
      </c>
      <c r="G24" s="92"/>
      <c r="H24" s="92"/>
      <c r="I24" s="86">
        <v>28</v>
      </c>
      <c r="J24" s="454">
        <v>28</v>
      </c>
      <c r="K24" s="61">
        <f>(J24-I24)/I24</f>
        <v>0</v>
      </c>
      <c r="M24" s="88">
        <v>0.13</v>
      </c>
      <c r="N24" s="23">
        <f>'Std Cst'!R24</f>
        <v>0</v>
      </c>
      <c r="O24" s="592">
        <f t="shared" si="6"/>
        <v>24.36</v>
      </c>
      <c r="P24" s="23"/>
      <c r="Q24" s="23">
        <f>'Std Cst'!U24</f>
        <v>10.926411034482758</v>
      </c>
      <c r="R24" s="89"/>
      <c r="T24" s="89"/>
      <c r="U24" s="89"/>
      <c r="V24" s="68">
        <v>0.61032275862068963</v>
      </c>
      <c r="W24" s="473">
        <f t="shared" ref="W24" si="21">(J24-Q24)/J24</f>
        <v>0.6097710344827586</v>
      </c>
      <c r="X24" s="90">
        <f>W24-V24</f>
        <v>-5.5172413793103114E-4</v>
      </c>
      <c r="Y24" s="68"/>
      <c r="Z24" s="89"/>
      <c r="AA24" s="89"/>
      <c r="AB24" s="68">
        <v>0.55209512485136736</v>
      </c>
      <c r="AC24" s="473">
        <f t="shared" ref="AC24" si="22">((J24*(1-M24))-Q24)/(J24*(1-M24))</f>
        <v>0.55146095917558469</v>
      </c>
      <c r="AD24" s="90">
        <f>AC24-AB24</f>
        <v>-6.3416567578267191E-4</v>
      </c>
      <c r="AF24" s="96">
        <f t="shared" ref="AF24" si="23">SUM((AH24/(1+$AH$2))-(J24))/(AH24/(1+$AH$2))</f>
        <v>0.41565217391304354</v>
      </c>
      <c r="AG24" s="103"/>
      <c r="AH24" s="92">
        <v>57.5</v>
      </c>
      <c r="AI24" s="103"/>
      <c r="AJ24" s="101">
        <f t="shared" ref="AJ24" si="24">J24*2</f>
        <v>56</v>
      </c>
      <c r="AK24" s="68"/>
      <c r="AL24" s="96">
        <f t="shared" si="13"/>
        <v>0.41536000000000006</v>
      </c>
      <c r="AN24" s="92">
        <v>50</v>
      </c>
    </row>
    <row r="25" spans="1:40" ht="15.75" customHeight="1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'ITMA Form Data'!D25</f>
        <v>Double Layer Contrast Chill-Out</v>
      </c>
      <c r="F25" s="103"/>
      <c r="G25" s="92"/>
      <c r="H25" s="92"/>
      <c r="I25" s="86"/>
      <c r="J25" s="454">
        <v>33.9</v>
      </c>
      <c r="K25" s="61"/>
      <c r="M25" s="88">
        <v>0.13</v>
      </c>
      <c r="N25" s="23"/>
      <c r="O25" s="592">
        <f t="shared" si="6"/>
        <v>29.492999999999999</v>
      </c>
      <c r="P25" s="23"/>
      <c r="Q25" s="23">
        <f>'Std Cst'!U25</f>
        <v>12.349451586206897</v>
      </c>
      <c r="R25" s="89"/>
      <c r="S25" s="93"/>
      <c r="T25" s="89"/>
      <c r="U25" s="89"/>
      <c r="V25" s="68"/>
      <c r="W25" s="473">
        <f>(J25-Q25)/J25</f>
        <v>0.63570939273725968</v>
      </c>
      <c r="X25" s="90"/>
      <c r="Y25" s="89"/>
      <c r="Z25" s="89"/>
      <c r="AA25" s="89"/>
      <c r="AB25" s="68"/>
      <c r="AC25" s="473">
        <f>((J25*(1-M25))-Q25)/(J25*(1-M25))</f>
        <v>0.5812751640658157</v>
      </c>
      <c r="AD25" s="90"/>
      <c r="AE25" s="93"/>
      <c r="AF25" s="96">
        <f>SUM((AH25/(1+$AH$2))-(J25))/(AH25/(1+$AH$2))</f>
        <v>0.39733333333333337</v>
      </c>
      <c r="AG25" s="103"/>
      <c r="AH25" s="92">
        <v>67.5</v>
      </c>
      <c r="AI25" s="103"/>
      <c r="AJ25" s="101">
        <f>J25*2</f>
        <v>67.8</v>
      </c>
      <c r="AK25" s="89"/>
      <c r="AL25" s="96">
        <f t="shared" si="13"/>
        <v>0.41014</v>
      </c>
      <c r="AN25" s="92">
        <v>60</v>
      </c>
    </row>
    <row r="26" spans="1:40" ht="15.75" customHeight="1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'ITMA Form Data'!D26</f>
        <v>FJ Textured Chill-Out 1/4 zip</v>
      </c>
      <c r="G26" s="92"/>
      <c r="H26" s="92">
        <v>31.9</v>
      </c>
      <c r="I26" s="86">
        <v>33.5</v>
      </c>
      <c r="J26" s="454">
        <v>33.9</v>
      </c>
      <c r="K26" s="61">
        <f t="shared" si="2"/>
        <v>1.1940298507462643E-2</v>
      </c>
      <c r="M26" s="88">
        <v>0.13</v>
      </c>
      <c r="N26" s="23">
        <f>'Std Cst'!R26</f>
        <v>0</v>
      </c>
      <c r="O26" s="592">
        <f t="shared" si="6"/>
        <v>29.492999999999999</v>
      </c>
      <c r="P26" s="23"/>
      <c r="Q26" s="23">
        <f>'Std Cst'!U26</f>
        <v>12.503934344827586</v>
      </c>
      <c r="R26" s="89"/>
      <c r="T26" s="89"/>
      <c r="U26" s="89"/>
      <c r="V26" s="68">
        <v>0.62684566134843023</v>
      </c>
      <c r="W26" s="473">
        <f t="shared" si="7"/>
        <v>0.63115237920862577</v>
      </c>
      <c r="X26" s="90">
        <f t="shared" si="8"/>
        <v>4.3067178601955414E-3</v>
      </c>
      <c r="Y26" s="68"/>
      <c r="Z26" s="89"/>
      <c r="AA26" s="89"/>
      <c r="AB26" s="68">
        <v>0.57108696706716122</v>
      </c>
      <c r="AC26" s="473">
        <f t="shared" si="9"/>
        <v>0.57603721748117898</v>
      </c>
      <c r="AD26" s="90">
        <f t="shared" si="10"/>
        <v>4.9502504140177539E-3</v>
      </c>
      <c r="AF26" s="96">
        <f t="shared" si="11"/>
        <v>0.39733333333333337</v>
      </c>
      <c r="AG26" s="103"/>
      <c r="AH26" s="92">
        <v>67.5</v>
      </c>
      <c r="AI26" s="103"/>
      <c r="AJ26" s="101">
        <f t="shared" si="12"/>
        <v>67.8</v>
      </c>
      <c r="AK26" s="68"/>
      <c r="AL26" s="96">
        <f t="shared" si="13"/>
        <v>0.41014</v>
      </c>
      <c r="AN26" s="92">
        <v>60</v>
      </c>
    </row>
    <row r="27" spans="1:40" ht="15.75" hidden="1" customHeight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'ITMA Form Data'!D27</f>
        <v>FJ Mixed Texture Sport Chill-Out 1/2 Zip</v>
      </c>
      <c r="G27" s="92"/>
      <c r="H27" s="92"/>
      <c r="I27" s="86">
        <v>33.5</v>
      </c>
      <c r="J27" s="454"/>
      <c r="K27" s="61"/>
      <c r="M27" s="88">
        <v>0.13</v>
      </c>
      <c r="N27" s="23">
        <f>'Std Cst'!R27</f>
        <v>0</v>
      </c>
      <c r="O27" s="592">
        <f t="shared" si="6"/>
        <v>0</v>
      </c>
      <c r="P27" s="23"/>
      <c r="Q27" s="23">
        <f>'Std Cst'!U27</f>
        <v>13.69489655172414</v>
      </c>
      <c r="R27" s="89"/>
      <c r="T27" s="89"/>
      <c r="U27" s="89"/>
      <c r="V27" s="68">
        <v>0.58303711785898094</v>
      </c>
      <c r="W27" s="473"/>
      <c r="X27" s="90"/>
      <c r="Y27" s="68"/>
      <c r="Z27" s="89"/>
      <c r="AA27" s="89"/>
      <c r="AB27" s="68">
        <v>0.52073231937813902</v>
      </c>
      <c r="AC27" s="473"/>
      <c r="AD27" s="90"/>
      <c r="AF27" s="96">
        <f t="shared" si="11"/>
        <v>1</v>
      </c>
      <c r="AG27" s="103"/>
      <c r="AH27" s="92">
        <v>67.5</v>
      </c>
      <c r="AI27" s="103"/>
      <c r="AJ27" s="101">
        <f t="shared" si="12"/>
        <v>0</v>
      </c>
      <c r="AK27" s="68"/>
      <c r="AL27" s="96" t="e">
        <f t="shared" si="13"/>
        <v>#DIV/0!</v>
      </c>
      <c r="AN27" s="92"/>
    </row>
    <row r="28" spans="1:40" ht="15.75" hidden="1" customHeight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'ITMA Form Data'!D28</f>
        <v>FJ Chill-Out w/Chest Piping</v>
      </c>
      <c r="G28" s="92"/>
      <c r="H28" s="92"/>
      <c r="I28" s="86">
        <v>33.5</v>
      </c>
      <c r="J28" s="454"/>
      <c r="K28" s="61"/>
      <c r="M28" s="88">
        <v>0.13</v>
      </c>
      <c r="N28" s="23">
        <f>'Std Cst'!R28</f>
        <v>0</v>
      </c>
      <c r="O28" s="592">
        <f t="shared" si="6"/>
        <v>0</v>
      </c>
      <c r="P28" s="23"/>
      <c r="Q28" s="23">
        <f>'Std Cst'!U28</f>
        <v>13.015172413793104</v>
      </c>
      <c r="R28" s="89"/>
      <c r="T28" s="89"/>
      <c r="U28" s="89"/>
      <c r="V28" s="68">
        <v>0.60332739063304164</v>
      </c>
      <c r="W28" s="473"/>
      <c r="X28" s="90"/>
      <c r="Y28" s="68"/>
      <c r="Z28" s="89"/>
      <c r="AA28" s="89"/>
      <c r="AB28" s="68">
        <v>0.54405447199200185</v>
      </c>
      <c r="AC28" s="473"/>
      <c r="AD28" s="90"/>
      <c r="AF28" s="96">
        <f t="shared" ref="AF28" si="25">SUM((AH28/(1+$AH$2))-(J28))/(AH28/(1+$AH$2))</f>
        <v>1</v>
      </c>
      <c r="AG28" s="103"/>
      <c r="AH28" s="92">
        <v>67.5</v>
      </c>
      <c r="AI28" s="103"/>
      <c r="AJ28" s="101">
        <f t="shared" ref="AJ28" si="26">J28*2</f>
        <v>0</v>
      </c>
      <c r="AK28" s="68"/>
      <c r="AL28" s="96" t="e">
        <f t="shared" si="13"/>
        <v>#DIV/0!</v>
      </c>
      <c r="AN28" s="92"/>
    </row>
    <row r="29" spans="1:40" ht="15.75" hidden="1" customHeight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'ITMA Form Data'!D29</f>
        <v>FJ Jersey Knit Track Jacket</v>
      </c>
      <c r="G29" s="92"/>
      <c r="H29" s="92">
        <v>32.299999999999997</v>
      </c>
      <c r="I29" s="86">
        <v>33.5</v>
      </c>
      <c r="J29" s="454"/>
      <c r="K29" s="61"/>
      <c r="M29" s="88">
        <v>0.13</v>
      </c>
      <c r="N29" s="23">
        <f>'Std Cst'!R29</f>
        <v>12.384320810126582</v>
      </c>
      <c r="O29" s="592">
        <f t="shared" si="6"/>
        <v>0</v>
      </c>
      <c r="P29" s="23"/>
      <c r="Q29" s="23">
        <f>'Std Cst'!U29</f>
        <v>13.401379310344829</v>
      </c>
      <c r="R29" s="89">
        <f>'Std Cst'!V29</f>
        <v>-1.9990143416716226E-2</v>
      </c>
      <c r="T29" s="89"/>
      <c r="U29" s="89">
        <v>0.64200000000000002</v>
      </c>
      <c r="V29" s="68">
        <v>0.59179882655687077</v>
      </c>
      <c r="W29" s="473"/>
      <c r="X29" s="90"/>
      <c r="Y29" s="68"/>
      <c r="Z29" s="89"/>
      <c r="AA29" s="89">
        <v>0.58899999999999997</v>
      </c>
      <c r="AB29" s="68">
        <v>0.53080324891594344</v>
      </c>
      <c r="AC29" s="473"/>
      <c r="AD29" s="90"/>
      <c r="AF29" s="96">
        <f t="shared" ref="AF29:AF30" si="27">SUM((AH29/(1+$AH$2))-(J29))/(AH29/(1+$AH$2))</f>
        <v>1</v>
      </c>
      <c r="AG29" s="103"/>
      <c r="AH29" s="92">
        <v>67.5</v>
      </c>
      <c r="AI29" s="103"/>
      <c r="AJ29" s="101">
        <f t="shared" ref="AJ29:AJ30" si="28">J29*2</f>
        <v>0</v>
      </c>
      <c r="AK29" s="68"/>
      <c r="AL29" s="96" t="e">
        <f t="shared" si="13"/>
        <v>#DIV/0!</v>
      </c>
      <c r="AN29" s="92"/>
    </row>
    <row r="30" spans="1:40" ht="15.75" hidden="1" customHeight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'ITMA Form Data'!D30</f>
        <v>FJ Drop Needle Pullover 1/2 zip</v>
      </c>
      <c r="G30" s="92"/>
      <c r="H30" s="92">
        <v>32.299999999999997</v>
      </c>
      <c r="I30" s="86">
        <v>33.5</v>
      </c>
      <c r="J30" s="454"/>
      <c r="K30" s="61"/>
      <c r="M30" s="88">
        <v>0.13</v>
      </c>
      <c r="N30" s="23">
        <f>'Std Cst'!R30</f>
        <v>0</v>
      </c>
      <c r="O30" s="592">
        <f t="shared" si="6"/>
        <v>0</v>
      </c>
      <c r="P30" s="23"/>
      <c r="Q30" s="23">
        <f>'Std Cst'!U30</f>
        <v>13.19</v>
      </c>
      <c r="R30" s="89">
        <f>'Std Cst'!V30</f>
        <v>0</v>
      </c>
      <c r="T30" s="89"/>
      <c r="U30" s="89"/>
      <c r="V30" s="68">
        <v>0.60626865671641794</v>
      </c>
      <c r="W30" s="473"/>
      <c r="X30" s="90"/>
      <c r="Y30" s="68"/>
      <c r="Z30" s="89"/>
      <c r="AA30" s="89"/>
      <c r="AB30" s="68">
        <v>0.54743523760507806</v>
      </c>
      <c r="AC30" s="473"/>
      <c r="AD30" s="90"/>
      <c r="AF30" s="96">
        <f t="shared" si="27"/>
        <v>1</v>
      </c>
      <c r="AG30" s="103"/>
      <c r="AH30" s="92">
        <v>67.5</v>
      </c>
      <c r="AI30" s="103"/>
      <c r="AJ30" s="101">
        <f t="shared" si="28"/>
        <v>0</v>
      </c>
      <c r="AK30" s="68"/>
      <c r="AL30" s="96" t="e">
        <f t="shared" si="13"/>
        <v>#DIV/0!</v>
      </c>
      <c r="AN30" s="92"/>
    </row>
    <row r="31" spans="1:40" ht="15.75" customHeight="1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'ITMA Form Data'!D31</f>
        <v>FJ Sport Chill Out</v>
      </c>
      <c r="G31" s="92">
        <v>29.6</v>
      </c>
      <c r="H31" s="92">
        <v>30.6</v>
      </c>
      <c r="I31" s="86">
        <v>31.5</v>
      </c>
      <c r="J31" s="454">
        <v>31.9</v>
      </c>
      <c r="K31" s="61">
        <f t="shared" si="2"/>
        <v>1.2698412698412653E-2</v>
      </c>
      <c r="M31" s="88">
        <v>0.13</v>
      </c>
      <c r="N31" s="23">
        <f>'Std Cst'!R31</f>
        <v>12.384320810126582</v>
      </c>
      <c r="O31" s="592">
        <f t="shared" si="6"/>
        <v>27.753</v>
      </c>
      <c r="P31" s="23"/>
      <c r="Q31" s="23">
        <f>'Std Cst'!U31</f>
        <v>13.491752275862069</v>
      </c>
      <c r="R31" s="89">
        <f>'Std Cst'!V31</f>
        <v>2.4198412255304282E-4</v>
      </c>
      <c r="T31" s="89">
        <v>0.58161078344166961</v>
      </c>
      <c r="U31" s="89">
        <v>0.58992949220713931</v>
      </c>
      <c r="V31" s="68">
        <v>0.57179402298850579</v>
      </c>
      <c r="W31" s="473">
        <f t="shared" si="7"/>
        <v>0.57706105718300726</v>
      </c>
      <c r="X31" s="90">
        <f t="shared" si="8"/>
        <v>5.2670341945014743E-3</v>
      </c>
      <c r="Y31" s="68"/>
      <c r="Z31" s="89">
        <v>0.51909285453065468</v>
      </c>
      <c r="AA31" s="89">
        <v>0.52865458874383831</v>
      </c>
      <c r="AB31" s="68">
        <v>0.50780922182586874</v>
      </c>
      <c r="AC31" s="473">
        <f t="shared" si="9"/>
        <v>0.5138632841183991</v>
      </c>
      <c r="AD31" s="90">
        <f t="shared" si="10"/>
        <v>6.05406229253036E-3</v>
      </c>
      <c r="AF31" s="96">
        <f t="shared" si="11"/>
        <v>0.41107692307692317</v>
      </c>
      <c r="AG31" s="103"/>
      <c r="AH31" s="92">
        <v>65</v>
      </c>
      <c r="AI31" s="103"/>
      <c r="AJ31" s="101">
        <f t="shared" si="12"/>
        <v>63.8</v>
      </c>
      <c r="AK31" s="68"/>
      <c r="AL31" s="96">
        <f t="shared" si="13"/>
        <v>0.39448000000000005</v>
      </c>
      <c r="AN31" s="92">
        <v>55</v>
      </c>
    </row>
    <row r="32" spans="1:40" ht="15.75" hidden="1" customHeight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'ITMA Form Data'!D32</f>
        <v>FJ Sport Chill Out - American Golf</v>
      </c>
      <c r="G32" s="92"/>
      <c r="H32" s="92"/>
      <c r="I32" s="86"/>
      <c r="J32" s="454"/>
      <c r="K32" s="61"/>
      <c r="M32" s="88">
        <v>0.13</v>
      </c>
      <c r="N32" s="23">
        <f>'Std Cst'!R32</f>
        <v>12.384320810126582</v>
      </c>
      <c r="O32" s="592"/>
      <c r="P32" s="23"/>
      <c r="Q32" s="23">
        <f>'Std Cst'!U32</f>
        <v>13.540413793103449</v>
      </c>
      <c r="R32" s="89"/>
      <c r="T32" s="89"/>
      <c r="U32" s="89"/>
      <c r="V32" s="68"/>
      <c r="W32" s="473"/>
      <c r="X32" s="90"/>
      <c r="Y32" s="68"/>
      <c r="Z32" s="89"/>
      <c r="AA32" s="89"/>
      <c r="AB32" s="68"/>
      <c r="AC32" s="473"/>
      <c r="AD32" s="90"/>
      <c r="AF32" s="96"/>
      <c r="AG32" s="103"/>
      <c r="AH32" s="92"/>
      <c r="AI32" s="103"/>
      <c r="AJ32" s="101"/>
      <c r="AK32" s="68"/>
      <c r="AL32" s="96"/>
      <c r="AN32" s="92"/>
    </row>
    <row r="33" spans="1:40" ht="15.75" customHeight="1" x14ac:dyDescent="0.3">
      <c r="A33" s="206" t="str">
        <f>'ITMA Form Data'!A33</f>
        <v>MID LAYER - SHIRTS</v>
      </c>
      <c r="B33" s="206"/>
      <c r="C33" s="500"/>
      <c r="D33" s="19" t="str">
        <f>'ITMA Form Data'!D33</f>
        <v>Shirts</v>
      </c>
      <c r="F33" s="102" t="s">
        <v>182</v>
      </c>
      <c r="G33" s="92"/>
      <c r="H33" s="92"/>
      <c r="I33" s="86"/>
      <c r="J33" s="454"/>
      <c r="K33" s="61"/>
      <c r="M33" s="88"/>
      <c r="N33" s="23"/>
      <c r="O33" s="23"/>
      <c r="P33" s="23"/>
      <c r="Q33" s="23"/>
      <c r="R33" s="89"/>
      <c r="T33" s="89"/>
      <c r="U33" s="89"/>
      <c r="V33" s="68"/>
      <c r="W33" s="473"/>
      <c r="X33" s="90"/>
      <c r="Y33" s="68"/>
      <c r="Z33" s="89"/>
      <c r="AA33" s="89"/>
      <c r="AB33" s="68"/>
      <c r="AC33" s="473"/>
      <c r="AD33" s="90"/>
      <c r="AF33" s="96"/>
      <c r="AG33" s="103"/>
      <c r="AH33" s="92"/>
      <c r="AI33" s="103"/>
      <c r="AJ33" s="101"/>
      <c r="AK33" s="68"/>
      <c r="AN33" s="92"/>
    </row>
    <row r="34" spans="1:40" ht="15.75" customHeight="1" x14ac:dyDescent="0.3">
      <c r="A34" s="332" t="str">
        <f>'ITMA Form Data'!A34</f>
        <v>Price Band 4 - Avg (2017 = 4, 2016 = 5, 2015 = 6, 2014 = 5)</v>
      </c>
      <c r="B34" s="19"/>
      <c r="C34" s="501"/>
      <c r="D34" s="19"/>
      <c r="F34" s="102">
        <v>4</v>
      </c>
      <c r="G34" s="92">
        <v>26.25</v>
      </c>
      <c r="H34" s="92">
        <v>27.4</v>
      </c>
      <c r="I34" s="86">
        <v>28.5</v>
      </c>
      <c r="J34" s="454">
        <v>28.9</v>
      </c>
      <c r="K34" s="61">
        <f t="shared" si="2"/>
        <v>1.4035087719298196E-2</v>
      </c>
      <c r="M34" s="88">
        <v>0.13</v>
      </c>
      <c r="N34" s="23"/>
      <c r="O34" s="592">
        <f t="shared" ref="O34:O56" si="29">J34*(1-M34)</f>
        <v>25.142999999999997</v>
      </c>
      <c r="P34" s="23"/>
      <c r="Q34" s="23">
        <f>'Std Cst'!U34</f>
        <v>11.138444689655172</v>
      </c>
      <c r="R34" s="89">
        <f>'Std Cst'!V34</f>
        <v>7.4932505338474342E-2</v>
      </c>
      <c r="T34" s="89">
        <v>0.64900000000000002</v>
      </c>
      <c r="U34" s="89">
        <v>0.63216690748019222</v>
      </c>
      <c r="V34" s="98">
        <v>0.63848101633393817</v>
      </c>
      <c r="W34" s="444">
        <f>AVERAGE(W38:W41)</f>
        <v>0.61458668893926738</v>
      </c>
      <c r="X34" s="90">
        <f t="shared" ref="X34:X37" si="30">W34-V34</f>
        <v>-2.3894327394670789E-2</v>
      </c>
      <c r="Y34" s="68"/>
      <c r="Z34" s="89">
        <v>0.59699999999999998</v>
      </c>
      <c r="AA34" s="89">
        <v>0.57720334193125533</v>
      </c>
      <c r="AB34" s="68">
        <v>0.58446093831487156</v>
      </c>
      <c r="AC34" s="444">
        <f>AVERAGE(AC38:AC41)</f>
        <v>0.5569961941830659</v>
      </c>
      <c r="AD34" s="90">
        <f t="shared" si="10"/>
        <v>-2.7464744131805663E-2</v>
      </c>
      <c r="AF34" s="96">
        <f t="shared" ref="AF34:AF37" si="31">SUM((AH34/(1+$AH$2))-(J34))/(AH34/(1+$AH$2))</f>
        <v>0.42200000000000004</v>
      </c>
      <c r="AG34" s="103"/>
      <c r="AH34" s="92">
        <v>60</v>
      </c>
      <c r="AI34" s="103"/>
      <c r="AJ34" s="101">
        <f t="shared" ref="AJ34:AJ37" si="32">J34*2</f>
        <v>57.8</v>
      </c>
      <c r="AK34" s="68"/>
      <c r="AL34" s="96">
        <f t="shared" ref="AL34:AL56" si="33">SUM((AN34/(1+$AH$2))-(O34))/(AN34/(1+$AH$2))</f>
        <v>0.39656800000000014</v>
      </c>
      <c r="AN34" s="92">
        <v>50</v>
      </c>
    </row>
    <row r="35" spans="1:40" ht="15.75" customHeight="1" x14ac:dyDescent="0.3">
      <c r="A35" s="332" t="str">
        <f>'ITMA Form Data'!A35</f>
        <v>Price Band 3 - Avg (2017 = 7, 2016 = 8, 2015 = 7, 2014 = 4)</v>
      </c>
      <c r="B35" s="19"/>
      <c r="C35" s="501"/>
      <c r="D35" s="19"/>
      <c r="F35" s="102">
        <v>3</v>
      </c>
      <c r="G35" s="92">
        <v>23.6</v>
      </c>
      <c r="H35" s="92">
        <v>24.6</v>
      </c>
      <c r="I35" s="86">
        <v>26</v>
      </c>
      <c r="J35" s="454">
        <v>26.4</v>
      </c>
      <c r="K35" s="61">
        <f t="shared" si="2"/>
        <v>1.538461538461533E-2</v>
      </c>
      <c r="M35" s="88">
        <v>0.13</v>
      </c>
      <c r="N35" s="23"/>
      <c r="O35" s="592">
        <f t="shared" si="29"/>
        <v>22.968</v>
      </c>
      <c r="P35" s="23"/>
      <c r="Q35" s="23">
        <f>'Std Cst'!U35</f>
        <v>10.210458482758618</v>
      </c>
      <c r="R35" s="89">
        <f>'Std Cst'!V35</f>
        <v>-5.8461075096385352E-2</v>
      </c>
      <c r="T35" s="89">
        <v>0.6</v>
      </c>
      <c r="U35" s="89">
        <v>0.62123337085678554</v>
      </c>
      <c r="V35" s="98">
        <v>0.58149517241379312</v>
      </c>
      <c r="W35" s="444">
        <f>AVERAGE(W42:W48)</f>
        <v>0.60776476489028219</v>
      </c>
      <c r="X35" s="90">
        <f t="shared" si="30"/>
        <v>2.6269592476489079E-2</v>
      </c>
      <c r="Y35" s="68"/>
      <c r="Z35" s="89">
        <v>0.54</v>
      </c>
      <c r="AA35" s="89">
        <v>0.56463605845607534</v>
      </c>
      <c r="AB35" s="68">
        <v>0.51895996829171631</v>
      </c>
      <c r="AC35" s="444">
        <f>AVERAGE(AC42:AC48)</f>
        <v>0.5491549021727381</v>
      </c>
      <c r="AD35" s="90">
        <f t="shared" si="10"/>
        <v>3.019493388102179E-2</v>
      </c>
      <c r="AF35" s="96">
        <f t="shared" si="31"/>
        <v>0.42400000000000004</v>
      </c>
      <c r="AG35" s="103"/>
      <c r="AH35" s="92">
        <v>55</v>
      </c>
      <c r="AI35" s="103"/>
      <c r="AJ35" s="101">
        <f t="shared" si="32"/>
        <v>52.8</v>
      </c>
      <c r="AK35" s="68"/>
      <c r="AL35" s="96">
        <f t="shared" si="33"/>
        <v>0.38751999999999998</v>
      </c>
      <c r="AN35" s="92">
        <v>45</v>
      </c>
    </row>
    <row r="36" spans="1:40" ht="15.75" customHeight="1" x14ac:dyDescent="0.3">
      <c r="A36" s="332" t="str">
        <f>'ITMA Form Data'!A36</f>
        <v>Price Band 2 - Avg (2017 = 6, 2016 = 7, 2015 = 6, 2014 = 5)</v>
      </c>
      <c r="B36" s="19"/>
      <c r="C36" s="501"/>
      <c r="D36" s="19"/>
      <c r="F36" s="102">
        <v>2</v>
      </c>
      <c r="G36" s="92">
        <v>21</v>
      </c>
      <c r="H36" s="92">
        <v>21.9</v>
      </c>
      <c r="I36" s="86">
        <v>23</v>
      </c>
      <c r="J36" s="454">
        <v>23.4</v>
      </c>
      <c r="K36" s="61">
        <f t="shared" si="2"/>
        <v>1.7391304347826025E-2</v>
      </c>
      <c r="M36" s="88">
        <v>0.13</v>
      </c>
      <c r="N36" s="23"/>
      <c r="O36" s="592">
        <f t="shared" si="29"/>
        <v>20.357999999999997</v>
      </c>
      <c r="P36" s="23"/>
      <c r="Q36" s="23">
        <f>'Std Cst'!U36</f>
        <v>9.2178865287356313</v>
      </c>
      <c r="R36" s="89">
        <f>'Std Cst'!V36</f>
        <v>-3.7418026571388596E-3</v>
      </c>
      <c r="T36" s="89">
        <v>0.57999999999999996</v>
      </c>
      <c r="U36" s="89">
        <v>0.60795052569956687</v>
      </c>
      <c r="V36" s="98">
        <v>0.5977170614692654</v>
      </c>
      <c r="W36" s="444">
        <f>AVERAGE(W49:W54)</f>
        <v>0.6060732252677079</v>
      </c>
      <c r="X36" s="90">
        <f t="shared" si="30"/>
        <v>8.3561637984425063E-3</v>
      </c>
      <c r="Y36" s="68"/>
      <c r="Z36" s="89">
        <v>0.51700000000000002</v>
      </c>
      <c r="AA36" s="89">
        <v>0.54936842034432964</v>
      </c>
      <c r="AB36" s="68">
        <v>0.53760581778076477</v>
      </c>
      <c r="AC36" s="444">
        <f>AVERAGE(AC49:AC54)</f>
        <v>0.54721060375598618</v>
      </c>
      <c r="AD36" s="90">
        <f t="shared" si="10"/>
        <v>9.6047859752214082E-3</v>
      </c>
      <c r="AF36" s="96">
        <f t="shared" si="31"/>
        <v>0.40884210526315795</v>
      </c>
      <c r="AG36" s="103"/>
      <c r="AH36" s="92">
        <v>47.5</v>
      </c>
      <c r="AI36" s="103"/>
      <c r="AJ36" s="101">
        <f t="shared" si="32"/>
        <v>46.8</v>
      </c>
      <c r="AK36" s="68"/>
      <c r="AL36" s="96">
        <f t="shared" si="33"/>
        <v>0.38926000000000016</v>
      </c>
      <c r="AN36" s="92">
        <v>40</v>
      </c>
    </row>
    <row r="37" spans="1:40" ht="15.75" customHeight="1" x14ac:dyDescent="0.3">
      <c r="A37" s="332" t="str">
        <f>'ITMA Form Data'!A37</f>
        <v>Price Band 1 - Avg (2017 = 2, 2016 = 2, 2015 = 3, 2014 = 3)</v>
      </c>
      <c r="B37" s="19"/>
      <c r="C37" s="501"/>
      <c r="D37" s="19"/>
      <c r="F37" s="102">
        <v>1</v>
      </c>
      <c r="G37" s="92">
        <v>18.399999999999999</v>
      </c>
      <c r="H37" s="92">
        <v>18.95</v>
      </c>
      <c r="I37" s="86">
        <v>19.5</v>
      </c>
      <c r="J37" s="454">
        <v>19.5</v>
      </c>
      <c r="K37" s="61">
        <f t="shared" si="2"/>
        <v>0</v>
      </c>
      <c r="M37" s="88">
        <v>0.13</v>
      </c>
      <c r="N37" s="23"/>
      <c r="O37" s="592">
        <f t="shared" si="29"/>
        <v>16.965</v>
      </c>
      <c r="P37" s="23"/>
      <c r="Q37" s="23">
        <f>'Std Cst'!U37</f>
        <v>7.983671724137932</v>
      </c>
      <c r="R37" s="89">
        <f>'Std Cst'!V37</f>
        <v>-6.4086109759135396E-3</v>
      </c>
      <c r="T37" s="89">
        <v>0.59</v>
      </c>
      <c r="U37" s="89">
        <v>0.59137994993572829</v>
      </c>
      <c r="V37" s="98">
        <v>0.59058093722369587</v>
      </c>
      <c r="W37" s="444">
        <f>AVERAGE(W55:W56)</f>
        <v>0.59058093722369587</v>
      </c>
      <c r="X37" s="90">
        <f t="shared" si="30"/>
        <v>0</v>
      </c>
      <c r="Y37" s="68"/>
      <c r="Z37" s="89">
        <v>0.52900000000000003</v>
      </c>
      <c r="AA37" s="89">
        <v>0.53032178153531984</v>
      </c>
      <c r="AB37" s="68">
        <v>0.52940337611919053</v>
      </c>
      <c r="AC37" s="444">
        <f>AVERAGE(AC55:AC56)</f>
        <v>0.52940337611919053</v>
      </c>
      <c r="AD37" s="90">
        <f t="shared" si="10"/>
        <v>0</v>
      </c>
      <c r="AF37" s="96">
        <f t="shared" si="31"/>
        <v>0.41500000000000004</v>
      </c>
      <c r="AG37" s="103"/>
      <c r="AH37" s="92">
        <v>40</v>
      </c>
      <c r="AI37" s="103"/>
      <c r="AJ37" s="101">
        <f t="shared" si="32"/>
        <v>39</v>
      </c>
      <c r="AK37" s="68"/>
      <c r="AL37" s="96">
        <f t="shared" si="33"/>
        <v>0.41834285714285718</v>
      </c>
      <c r="AN37" s="92">
        <v>35</v>
      </c>
    </row>
    <row r="38" spans="1:40" ht="15.75" customHeight="1" x14ac:dyDescent="0.3">
      <c r="A38" s="682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3" t="str">
        <f>'ITMA Form Data'!D38</f>
        <v>Raglan Chest Stripe Pique</v>
      </c>
      <c r="F38" s="103">
        <v>4</v>
      </c>
      <c r="G38" s="92"/>
      <c r="H38" s="92"/>
      <c r="I38" s="86"/>
      <c r="J38" s="454">
        <v>28.9</v>
      </c>
      <c r="K38" s="61"/>
      <c r="M38" s="88">
        <v>0.13</v>
      </c>
      <c r="N38" s="23"/>
      <c r="O38" s="592">
        <f t="shared" si="29"/>
        <v>25.142999999999997</v>
      </c>
      <c r="P38" s="23"/>
      <c r="Q38" s="23">
        <f>'Std Cst'!U38</f>
        <v>11.551686068965518</v>
      </c>
      <c r="R38" s="89"/>
      <c r="S38" s="93"/>
      <c r="T38" s="89"/>
      <c r="U38" s="89"/>
      <c r="V38" s="68"/>
      <c r="W38" s="473">
        <f>(J38-Q38)/J38</f>
        <v>0.60028767927454962</v>
      </c>
      <c r="X38" s="90"/>
      <c r="Y38" s="89"/>
      <c r="Z38" s="89"/>
      <c r="AA38" s="89"/>
      <c r="AB38" s="68"/>
      <c r="AC38" s="473">
        <f>((J38*(1-M38))-Q38)/(J38*(1-M38))</f>
        <v>0.54056055089028676</v>
      </c>
      <c r="AD38" s="90"/>
      <c r="AE38" s="93"/>
      <c r="AF38" s="96">
        <f>SUM((AH38/(1+$AH$2))-(J38))/(AH38/(1+$AH$2))</f>
        <v>0.42200000000000004</v>
      </c>
      <c r="AG38" s="103"/>
      <c r="AH38" s="92">
        <v>60</v>
      </c>
      <c r="AI38" s="103"/>
      <c r="AJ38" s="101">
        <f>J38*2</f>
        <v>57.8</v>
      </c>
      <c r="AK38" s="89"/>
      <c r="AL38" s="96">
        <f t="shared" si="33"/>
        <v>0.39656800000000014</v>
      </c>
      <c r="AN38" s="92">
        <v>50</v>
      </c>
    </row>
    <row r="39" spans="1:40" ht="15.75" customHeight="1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'ITMA Form Data'!D39</f>
        <v>Stretch Pique w/Painted Stripes (A)</v>
      </c>
      <c r="F39" s="103">
        <v>4</v>
      </c>
      <c r="G39" s="92"/>
      <c r="H39" s="92"/>
      <c r="I39" s="86"/>
      <c r="J39" s="454">
        <v>28.9</v>
      </c>
      <c r="K39" s="61"/>
      <c r="M39" s="88">
        <v>0.13</v>
      </c>
      <c r="N39" s="23"/>
      <c r="O39" s="592">
        <f t="shared" si="29"/>
        <v>25.142999999999997</v>
      </c>
      <c r="P39" s="23"/>
      <c r="Q39" s="23">
        <f>'Std Cst'!U39</f>
        <v>11.165479172413793</v>
      </c>
      <c r="R39" s="89"/>
      <c r="S39" s="93"/>
      <c r="T39" s="89"/>
      <c r="U39" s="89"/>
      <c r="V39" s="68"/>
      <c r="W39" s="473">
        <f>(J39-Q39)/J39</f>
        <v>0.61365123970886526</v>
      </c>
      <c r="X39" s="90"/>
      <c r="Y39" s="89"/>
      <c r="Z39" s="89"/>
      <c r="AA39" s="89"/>
      <c r="AB39" s="68"/>
      <c r="AC39" s="473">
        <f>((J39*(1-M39))-Q39)/(J39*(1-M39))</f>
        <v>0.5559209651826037</v>
      </c>
      <c r="AD39" s="90"/>
      <c r="AE39" s="93"/>
      <c r="AF39" s="96">
        <f>SUM((AH39/(1+$AH$2))-(J39))/(AH39/(1+$AH$2))</f>
        <v>0.42200000000000004</v>
      </c>
      <c r="AG39" s="103"/>
      <c r="AH39" s="92">
        <v>60</v>
      </c>
      <c r="AI39" s="103"/>
      <c r="AJ39" s="101">
        <f>J39*2</f>
        <v>57.8</v>
      </c>
      <c r="AK39" s="89"/>
      <c r="AL39" s="96">
        <f t="shared" si="33"/>
        <v>0.39656800000000014</v>
      </c>
      <c r="AN39" s="92">
        <v>50</v>
      </c>
    </row>
    <row r="40" spans="1:40" ht="15.75" customHeight="1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'ITMA Form Data'!D40</f>
        <v>Stretch Lisle Colour Block Space Dye (A)</v>
      </c>
      <c r="F40" s="103">
        <v>4</v>
      </c>
      <c r="G40" s="92"/>
      <c r="H40" s="92"/>
      <c r="I40" s="86"/>
      <c r="J40" s="454">
        <v>28.9</v>
      </c>
      <c r="K40" s="61"/>
      <c r="M40" s="88">
        <v>0.13</v>
      </c>
      <c r="N40" s="23"/>
      <c r="O40" s="592">
        <f t="shared" si="29"/>
        <v>25.142999999999997</v>
      </c>
      <c r="P40" s="23"/>
      <c r="Q40" s="23">
        <f>'Std Cst'!U40</f>
        <v>11.072789517241379</v>
      </c>
      <c r="R40" s="89"/>
      <c r="S40" s="93"/>
      <c r="T40" s="89"/>
      <c r="U40" s="89"/>
      <c r="V40" s="68"/>
      <c r="W40" s="473">
        <f t="shared" ref="W40:W54" si="34">(J40-Q40)/J40</f>
        <v>0.61685849421310102</v>
      </c>
      <c r="X40" s="90"/>
      <c r="Y40" s="89"/>
      <c r="Z40" s="89"/>
      <c r="AA40" s="89"/>
      <c r="AB40" s="68"/>
      <c r="AC40" s="473">
        <f t="shared" ref="AC40:AC54" si="35">((J40*(1-M40))-Q40)/(J40*(1-M40))</f>
        <v>0.55960746461275979</v>
      </c>
      <c r="AD40" s="90"/>
      <c r="AE40" s="93"/>
      <c r="AF40" s="96">
        <f t="shared" ref="AF40:AF54" si="36">SUM((AH40/(1+$AH$2))-(J40))/(AH40/(1+$AH$2))</f>
        <v>0.42200000000000004</v>
      </c>
      <c r="AG40" s="103"/>
      <c r="AH40" s="92">
        <v>60</v>
      </c>
      <c r="AI40" s="103"/>
      <c r="AJ40" s="101">
        <f t="shared" ref="AJ40:AJ54" si="37">J40*2</f>
        <v>57.8</v>
      </c>
      <c r="AK40" s="89"/>
      <c r="AL40" s="96">
        <f t="shared" si="33"/>
        <v>0.39656800000000014</v>
      </c>
      <c r="AN40" s="92">
        <v>50</v>
      </c>
    </row>
    <row r="41" spans="1:40" ht="15.75" customHeight="1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'ITMA Form Data'!D41</f>
        <v>Heather Lisle Stripe (A)</v>
      </c>
      <c r="F41" s="103">
        <v>4</v>
      </c>
      <c r="G41" s="92"/>
      <c r="H41" s="92"/>
      <c r="I41" s="86"/>
      <c r="J41" s="454">
        <v>28.9</v>
      </c>
      <c r="K41" s="61"/>
      <c r="M41" s="88">
        <v>0.13</v>
      </c>
      <c r="N41" s="23"/>
      <c r="O41" s="592">
        <f t="shared" si="29"/>
        <v>25.142999999999997</v>
      </c>
      <c r="P41" s="23"/>
      <c r="Q41" s="23">
        <f>'Std Cst'!U41</f>
        <v>10.763824</v>
      </c>
      <c r="R41" s="89"/>
      <c r="S41" s="93"/>
      <c r="T41" s="89"/>
      <c r="U41" s="89"/>
      <c r="V41" s="68"/>
      <c r="W41" s="473">
        <f t="shared" si="34"/>
        <v>0.62754934256055361</v>
      </c>
      <c r="X41" s="90"/>
      <c r="Y41" s="89"/>
      <c r="Z41" s="89"/>
      <c r="AA41" s="89"/>
      <c r="AB41" s="68"/>
      <c r="AC41" s="473">
        <f t="shared" si="35"/>
        <v>0.57189579604661334</v>
      </c>
      <c r="AD41" s="90"/>
      <c r="AE41" s="93"/>
      <c r="AF41" s="96">
        <f t="shared" si="36"/>
        <v>0.42200000000000004</v>
      </c>
      <c r="AG41" s="103"/>
      <c r="AH41" s="92">
        <v>60</v>
      </c>
      <c r="AI41" s="103"/>
      <c r="AJ41" s="101">
        <f t="shared" si="37"/>
        <v>57.8</v>
      </c>
      <c r="AK41" s="89"/>
      <c r="AL41" s="96">
        <f t="shared" si="33"/>
        <v>0.39656800000000014</v>
      </c>
      <c r="AN41" s="92">
        <v>50</v>
      </c>
    </row>
    <row r="42" spans="1:40" ht="15.75" customHeight="1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'ITMA Form Data'!D42</f>
        <v>Pique Chest Stripe w/ Self Collar (T)</v>
      </c>
      <c r="F42" s="103">
        <v>3</v>
      </c>
      <c r="G42" s="92"/>
      <c r="H42" s="92"/>
      <c r="I42" s="86">
        <v>26</v>
      </c>
      <c r="J42" s="454">
        <v>26.4</v>
      </c>
      <c r="K42" s="61">
        <f t="shared" ref="K42" si="38">(J42-I42)/I42</f>
        <v>1.538461538461533E-2</v>
      </c>
      <c r="M42" s="88">
        <v>0.13</v>
      </c>
      <c r="N42" s="23"/>
      <c r="O42" s="23">
        <f t="shared" si="29"/>
        <v>22.968</v>
      </c>
      <c r="P42" s="23"/>
      <c r="Q42" s="23">
        <f>'Std Cst'!U42</f>
        <v>11.222320551724136</v>
      </c>
      <c r="R42" s="89">
        <f>'Std Cst'!V42</f>
        <v>2.0682279181246085E-4</v>
      </c>
      <c r="S42" s="93"/>
      <c r="T42" s="89"/>
      <c r="U42" s="89"/>
      <c r="V42" s="68">
        <v>0.56849782493368706</v>
      </c>
      <c r="W42" s="473">
        <f t="shared" si="34"/>
        <v>0.57491210031347961</v>
      </c>
      <c r="X42" s="90"/>
      <c r="Y42" s="89"/>
      <c r="Z42" s="89"/>
      <c r="AA42" s="89"/>
      <c r="AB42" s="68">
        <v>0.5040204884295254</v>
      </c>
      <c r="AC42" s="473">
        <f t="shared" si="35"/>
        <v>0.51139321875112609</v>
      </c>
      <c r="AD42" s="90"/>
      <c r="AE42" s="93"/>
      <c r="AF42" s="96">
        <f t="shared" si="36"/>
        <v>0.42400000000000004</v>
      </c>
      <c r="AG42" s="103"/>
      <c r="AH42" s="92">
        <v>55</v>
      </c>
      <c r="AI42" s="103"/>
      <c r="AJ42" s="101">
        <f t="shared" si="37"/>
        <v>52.8</v>
      </c>
      <c r="AK42" s="89"/>
      <c r="AL42" s="96">
        <f t="shared" si="33"/>
        <v>0.38751999999999998</v>
      </c>
      <c r="AN42" s="92">
        <v>45</v>
      </c>
    </row>
    <row r="43" spans="1:40" ht="15.75" customHeight="1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'ITMA Form Data'!D43</f>
        <v>Stretch Pique All Colours Chest Stripe (T)</v>
      </c>
      <c r="F43" s="103">
        <v>3</v>
      </c>
      <c r="G43" s="92"/>
      <c r="H43" s="92"/>
      <c r="I43" s="86"/>
      <c r="J43" s="454">
        <v>26.4</v>
      </c>
      <c r="K43" s="61"/>
      <c r="M43" s="88">
        <v>0.13</v>
      </c>
      <c r="N43" s="23"/>
      <c r="O43" s="592">
        <f t="shared" si="29"/>
        <v>22.968</v>
      </c>
      <c r="P43" s="23"/>
      <c r="Q43" s="23">
        <f>'Std Cst'!U43</f>
        <v>10.666182620689654</v>
      </c>
      <c r="R43" s="89"/>
      <c r="S43" s="93"/>
      <c r="T43" s="89"/>
      <c r="U43" s="89"/>
      <c r="V43" s="68"/>
      <c r="W43" s="473">
        <f>(J43-Q43)/J43</f>
        <v>0.59597793103448282</v>
      </c>
      <c r="X43" s="90"/>
      <c r="Y43" s="89"/>
      <c r="Z43" s="89"/>
      <c r="AA43" s="89"/>
      <c r="AB43" s="68"/>
      <c r="AC43" s="473">
        <f>((J43*(1-M43))-Q43)/(J43*(1-M43))</f>
        <v>0.53560681728101478</v>
      </c>
      <c r="AD43" s="90"/>
      <c r="AE43" s="93"/>
      <c r="AF43" s="96">
        <f>SUM((AH43/(1+$AH$2))-(J43))/(AH43/(1+$AH$2))</f>
        <v>0.42400000000000004</v>
      </c>
      <c r="AG43" s="103"/>
      <c r="AH43" s="92">
        <v>55</v>
      </c>
      <c r="AI43" s="103"/>
      <c r="AJ43" s="101">
        <f>J43*2</f>
        <v>52.8</v>
      </c>
      <c r="AK43" s="89"/>
      <c r="AL43" s="96">
        <f t="shared" si="33"/>
        <v>0.38751999999999998</v>
      </c>
      <c r="AN43" s="92">
        <v>45</v>
      </c>
    </row>
    <row r="44" spans="1:40" ht="15.75" customHeight="1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'ITMA Form Data'!D44</f>
        <v>Stretch Pique Double Space Dye Chest Stripe (A)</v>
      </c>
      <c r="F44" s="103">
        <v>3</v>
      </c>
      <c r="G44" s="92"/>
      <c r="H44" s="92"/>
      <c r="I44" s="86"/>
      <c r="J44" s="454">
        <v>26.4</v>
      </c>
      <c r="K44" s="61"/>
      <c r="M44" s="88">
        <v>0.13</v>
      </c>
      <c r="N44" s="23"/>
      <c r="O44" s="592">
        <f t="shared" si="29"/>
        <v>22.968</v>
      </c>
      <c r="P44" s="23"/>
      <c r="Q44" s="23">
        <f>'Std Cst'!U44</f>
        <v>10.666182620689654</v>
      </c>
      <c r="R44" s="89"/>
      <c r="S44" s="93"/>
      <c r="T44" s="89"/>
      <c r="U44" s="89"/>
      <c r="V44" s="68"/>
      <c r="W44" s="473">
        <f t="shared" si="34"/>
        <v>0.59597793103448282</v>
      </c>
      <c r="X44" s="90"/>
      <c r="Y44" s="89"/>
      <c r="Z44" s="89"/>
      <c r="AA44" s="89"/>
      <c r="AB44" s="68"/>
      <c r="AC44" s="473">
        <f t="shared" si="35"/>
        <v>0.53560681728101478</v>
      </c>
      <c r="AD44" s="90"/>
      <c r="AE44" s="93"/>
      <c r="AF44" s="96">
        <f t="shared" si="36"/>
        <v>0.42400000000000004</v>
      </c>
      <c r="AG44" s="103"/>
      <c r="AH44" s="92">
        <v>55</v>
      </c>
      <c r="AI44" s="103"/>
      <c r="AJ44" s="101">
        <f t="shared" si="37"/>
        <v>52.8</v>
      </c>
      <c r="AK44" s="89"/>
      <c r="AL44" s="96">
        <f t="shared" si="33"/>
        <v>0.38751999999999998</v>
      </c>
      <c r="AN44" s="92">
        <v>45</v>
      </c>
    </row>
    <row r="45" spans="1:40" ht="15.75" customHeight="1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'ITMA Form Data'!D45</f>
        <v>Smooth Pique Chest Stripe (T)</v>
      </c>
      <c r="F45" s="103">
        <v>3</v>
      </c>
      <c r="G45" s="92"/>
      <c r="H45" s="92"/>
      <c r="I45" s="86"/>
      <c r="J45" s="454">
        <v>26.4</v>
      </c>
      <c r="K45" s="61"/>
      <c r="M45" s="88">
        <v>0.13</v>
      </c>
      <c r="N45" s="23"/>
      <c r="O45" s="592">
        <f t="shared" si="29"/>
        <v>22.968</v>
      </c>
      <c r="P45" s="23"/>
      <c r="Q45" s="23">
        <f>'Std Cst'!U45</f>
        <v>10.588941241379311</v>
      </c>
      <c r="R45" s="89"/>
      <c r="S45" s="93"/>
      <c r="T45" s="89"/>
      <c r="U45" s="89"/>
      <c r="V45" s="68"/>
      <c r="W45" s="473">
        <f t="shared" si="34"/>
        <v>0.59890374085684428</v>
      </c>
      <c r="X45" s="90"/>
      <c r="Y45" s="89"/>
      <c r="Z45" s="89"/>
      <c r="AA45" s="89"/>
      <c r="AB45" s="68"/>
      <c r="AC45" s="473">
        <f t="shared" si="35"/>
        <v>0.53896981707683245</v>
      </c>
      <c r="AD45" s="90"/>
      <c r="AE45" s="93"/>
      <c r="AF45" s="96">
        <f t="shared" si="36"/>
        <v>0.42400000000000004</v>
      </c>
      <c r="AG45" s="103"/>
      <c r="AH45" s="92">
        <v>55</v>
      </c>
      <c r="AI45" s="103"/>
      <c r="AJ45" s="101">
        <f t="shared" si="37"/>
        <v>52.8</v>
      </c>
      <c r="AK45" s="89"/>
      <c r="AL45" s="96">
        <f t="shared" si="33"/>
        <v>0.38751999999999998</v>
      </c>
      <c r="AN45" s="92">
        <v>45</v>
      </c>
    </row>
    <row r="46" spans="1:40" ht="15.75" customHeight="1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'ITMA Form Data'!D46</f>
        <v>Birdseye Pique w/Circle Print Trim (A)</v>
      </c>
      <c r="F46" s="103">
        <v>3</v>
      </c>
      <c r="G46" s="92"/>
      <c r="H46" s="92"/>
      <c r="I46" s="86"/>
      <c r="J46" s="454">
        <v>26.4</v>
      </c>
      <c r="K46" s="61"/>
      <c r="M46" s="88">
        <v>0.13</v>
      </c>
      <c r="N46" s="23"/>
      <c r="O46" s="592">
        <f t="shared" si="29"/>
        <v>22.968</v>
      </c>
      <c r="P46" s="23"/>
      <c r="Q46" s="23">
        <f>'Std Cst'!U46</f>
        <v>10.140941241379311</v>
      </c>
      <c r="R46" s="89"/>
      <c r="S46" s="93"/>
      <c r="T46" s="89"/>
      <c r="U46" s="89"/>
      <c r="V46" s="68"/>
      <c r="W46" s="473">
        <f t="shared" si="34"/>
        <v>0.61587343782654125</v>
      </c>
      <c r="X46" s="90"/>
      <c r="Y46" s="89"/>
      <c r="Z46" s="89"/>
      <c r="AA46" s="89"/>
      <c r="AB46" s="68"/>
      <c r="AC46" s="473">
        <f t="shared" si="35"/>
        <v>0.5584752158925762</v>
      </c>
      <c r="AD46" s="90"/>
      <c r="AE46" s="93"/>
      <c r="AF46" s="96">
        <f t="shared" si="36"/>
        <v>0.42400000000000004</v>
      </c>
      <c r="AG46" s="103"/>
      <c r="AH46" s="92">
        <v>55</v>
      </c>
      <c r="AI46" s="103"/>
      <c r="AJ46" s="101">
        <f t="shared" si="37"/>
        <v>52.8</v>
      </c>
      <c r="AK46" s="89"/>
      <c r="AL46" s="96">
        <f t="shared" si="33"/>
        <v>0.38751999999999998</v>
      </c>
      <c r="AN46" s="92">
        <v>45</v>
      </c>
    </row>
    <row r="47" spans="1:40" ht="15.75" customHeight="1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'ITMA Form Data'!D47</f>
        <v>Smooth Pique w/Half Band Cuff (A)</v>
      </c>
      <c r="F47" s="103">
        <v>3</v>
      </c>
      <c r="G47" s="92"/>
      <c r="H47" s="92"/>
      <c r="I47" s="86"/>
      <c r="J47" s="454">
        <v>26.4</v>
      </c>
      <c r="K47" s="61"/>
      <c r="M47" s="88">
        <v>0.13</v>
      </c>
      <c r="N47" s="23"/>
      <c r="O47" s="592">
        <f t="shared" si="29"/>
        <v>22.968</v>
      </c>
      <c r="P47" s="23"/>
      <c r="Q47" s="23">
        <f>'Std Cst'!U47</f>
        <v>9.7547343448275861</v>
      </c>
      <c r="R47" s="89"/>
      <c r="S47" s="93"/>
      <c r="T47" s="89"/>
      <c r="U47" s="89"/>
      <c r="V47" s="68"/>
      <c r="W47" s="473">
        <f t="shared" si="34"/>
        <v>0.63050248693834898</v>
      </c>
      <c r="X47" s="90"/>
      <c r="Y47" s="89"/>
      <c r="Z47" s="89"/>
      <c r="AA47" s="89"/>
      <c r="AB47" s="68"/>
      <c r="AC47" s="473">
        <f t="shared" si="35"/>
        <v>0.57529021487166554</v>
      </c>
      <c r="AD47" s="90"/>
      <c r="AE47" s="93"/>
      <c r="AF47" s="96">
        <f t="shared" si="36"/>
        <v>0.42400000000000004</v>
      </c>
      <c r="AG47" s="103"/>
      <c r="AH47" s="92">
        <v>55</v>
      </c>
      <c r="AI47" s="103"/>
      <c r="AJ47" s="101">
        <f t="shared" si="37"/>
        <v>52.8</v>
      </c>
      <c r="AK47" s="89"/>
      <c r="AL47" s="96">
        <f t="shared" si="33"/>
        <v>0.38751999999999998</v>
      </c>
      <c r="AN47" s="92">
        <v>45</v>
      </c>
    </row>
    <row r="48" spans="1:40" ht="15.75" customHeight="1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'ITMA Form Data'!D48</f>
        <v>Stretch Pique Colour Block &amp; Contrast Trim (A)</v>
      </c>
      <c r="F48" s="103">
        <v>3</v>
      </c>
      <c r="G48" s="92"/>
      <c r="H48" s="92"/>
      <c r="I48" s="86"/>
      <c r="J48" s="454">
        <v>26.4</v>
      </c>
      <c r="K48" s="61"/>
      <c r="M48" s="88">
        <v>0.13</v>
      </c>
      <c r="N48" s="23"/>
      <c r="O48" s="592">
        <f t="shared" si="29"/>
        <v>22.968</v>
      </c>
      <c r="P48" s="23"/>
      <c r="Q48" s="23">
        <f>'Std Cst'!U48</f>
        <v>9.4457688275862068</v>
      </c>
      <c r="R48" s="89"/>
      <c r="S48" s="93"/>
      <c r="T48" s="89"/>
      <c r="U48" s="89"/>
      <c r="V48" s="68"/>
      <c r="W48" s="473">
        <f t="shared" si="34"/>
        <v>0.64220572622779515</v>
      </c>
      <c r="X48" s="90"/>
      <c r="Y48" s="89"/>
      <c r="Z48" s="89"/>
      <c r="AA48" s="89"/>
      <c r="AB48" s="68"/>
      <c r="AC48" s="473">
        <f t="shared" si="35"/>
        <v>0.58874221405493699</v>
      </c>
      <c r="AD48" s="90"/>
      <c r="AE48" s="93"/>
      <c r="AF48" s="96">
        <f t="shared" si="36"/>
        <v>0.42400000000000004</v>
      </c>
      <c r="AG48" s="103"/>
      <c r="AH48" s="92">
        <v>55</v>
      </c>
      <c r="AI48" s="103"/>
      <c r="AJ48" s="101">
        <f t="shared" si="37"/>
        <v>52.8</v>
      </c>
      <c r="AK48" s="89"/>
      <c r="AL48" s="96">
        <f t="shared" si="33"/>
        <v>0.38751999999999998</v>
      </c>
      <c r="AN48" s="92">
        <v>45</v>
      </c>
    </row>
    <row r="49" spans="1:40" ht="15.75" customHeight="1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'ITMA Form Data'!D49</f>
        <v>Stretch Lisle Tie Print (A)</v>
      </c>
      <c r="F49" s="103">
        <v>2</v>
      </c>
      <c r="G49" s="92"/>
      <c r="H49" s="92"/>
      <c r="I49" s="86"/>
      <c r="J49" s="454">
        <v>23.4</v>
      </c>
      <c r="K49" s="61"/>
      <c r="M49" s="88">
        <v>0.13</v>
      </c>
      <c r="N49" s="23"/>
      <c r="O49" s="592">
        <f t="shared" si="29"/>
        <v>20.357999999999997</v>
      </c>
      <c r="P49" s="23"/>
      <c r="Q49" s="23">
        <f>'Std Cst'!U49</f>
        <v>9.4058405517241379</v>
      </c>
      <c r="R49" s="89"/>
      <c r="S49" s="93"/>
      <c r="T49" s="89"/>
      <c r="U49" s="89"/>
      <c r="V49" s="68"/>
      <c r="W49" s="473">
        <f t="shared" si="34"/>
        <v>0.59804100206307098</v>
      </c>
      <c r="X49" s="90"/>
      <c r="Y49" s="89"/>
      <c r="Z49" s="89"/>
      <c r="AA49" s="89"/>
      <c r="AB49" s="68"/>
      <c r="AC49" s="473">
        <f t="shared" si="35"/>
        <v>0.53797816329088621</v>
      </c>
      <c r="AD49" s="90"/>
      <c r="AE49" s="93"/>
      <c r="AF49" s="96">
        <f t="shared" si="36"/>
        <v>0.40884210526315795</v>
      </c>
      <c r="AG49" s="103"/>
      <c r="AH49" s="92">
        <v>47.5</v>
      </c>
      <c r="AI49" s="103"/>
      <c r="AJ49" s="101">
        <f t="shared" si="37"/>
        <v>46.8</v>
      </c>
      <c r="AK49" s="89"/>
      <c r="AL49" s="96">
        <f t="shared" si="33"/>
        <v>0.45712000000000008</v>
      </c>
      <c r="AN49" s="92">
        <v>45</v>
      </c>
    </row>
    <row r="50" spans="1:40" ht="15.75" customHeight="1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'ITMA Form Data'!D50</f>
        <v>Stretch Lisle Open Stripe (T)</v>
      </c>
      <c r="F50" s="103">
        <v>2</v>
      </c>
      <c r="G50" s="92"/>
      <c r="H50" s="92"/>
      <c r="I50" s="86"/>
      <c r="J50" s="454">
        <v>23.4</v>
      </c>
      <c r="K50" s="61"/>
      <c r="M50" s="88">
        <v>0.13</v>
      </c>
      <c r="N50" s="23"/>
      <c r="O50" s="592">
        <f t="shared" si="29"/>
        <v>20.357999999999997</v>
      </c>
      <c r="P50" s="23"/>
      <c r="Q50" s="23">
        <f>'Std Cst'!U50</f>
        <v>10.332737103448276</v>
      </c>
      <c r="R50" s="89"/>
      <c r="S50" s="93"/>
      <c r="T50" s="89"/>
      <c r="U50" s="89"/>
      <c r="V50" s="68"/>
      <c r="W50" s="473">
        <f>(J50-Q50)/J50</f>
        <v>0.55843003831417626</v>
      </c>
      <c r="X50" s="90"/>
      <c r="Y50" s="89"/>
      <c r="Z50" s="89"/>
      <c r="AA50" s="89"/>
      <c r="AB50" s="68"/>
      <c r="AC50" s="473">
        <f>((J50*(1-M50))-Q50)/(J50*(1-M50))</f>
        <v>0.49244831990135196</v>
      </c>
      <c r="AD50" s="90"/>
      <c r="AE50" s="93"/>
      <c r="AF50" s="96">
        <f>SUM((AH50/(1+$AH$2))-(J50))/(AH50/(1+$AH$2))</f>
        <v>0.40884210526315795</v>
      </c>
      <c r="AG50" s="103"/>
      <c r="AH50" s="92">
        <v>47.5</v>
      </c>
      <c r="AI50" s="103"/>
      <c r="AJ50" s="101">
        <f>J50*2</f>
        <v>46.8</v>
      </c>
      <c r="AK50" s="89"/>
      <c r="AL50" s="96">
        <f t="shared" si="33"/>
        <v>0.38926000000000016</v>
      </c>
      <c r="AN50" s="92">
        <v>40</v>
      </c>
    </row>
    <row r="51" spans="1:40" ht="15.75" customHeight="1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'ITMA Form Data'!D51</f>
        <v>Stretch Pique w/FJ Chest Logo (A)</v>
      </c>
      <c r="F51" s="103">
        <v>2</v>
      </c>
      <c r="G51" s="92"/>
      <c r="H51" s="92"/>
      <c r="I51" s="86"/>
      <c r="J51" s="454">
        <v>23.4</v>
      </c>
      <c r="K51" s="61"/>
      <c r="M51" s="88">
        <v>0.13</v>
      </c>
      <c r="N51" s="23"/>
      <c r="O51" s="592">
        <f t="shared" si="29"/>
        <v>20.357999999999997</v>
      </c>
      <c r="P51" s="23"/>
      <c r="Q51" s="23">
        <f>'Std Cst'!U51</f>
        <v>8.9578405517241375</v>
      </c>
      <c r="R51" s="89"/>
      <c r="S51" s="93"/>
      <c r="T51" s="89"/>
      <c r="U51" s="89"/>
      <c r="V51" s="68"/>
      <c r="W51" s="473">
        <f>(J51-Q51)/J51</f>
        <v>0.61718630120837015</v>
      </c>
      <c r="X51" s="90"/>
      <c r="Y51" s="89"/>
      <c r="Z51" s="89"/>
      <c r="AA51" s="89"/>
      <c r="AB51" s="68"/>
      <c r="AC51" s="473">
        <f>((J51*(1-M51))-Q51)/(J51*(1-M51))</f>
        <v>0.55998425426249443</v>
      </c>
      <c r="AD51" s="90"/>
      <c r="AE51" s="93"/>
      <c r="AF51" s="96">
        <f>SUM((AH51/(1+$AH$2))-(J51))/(AH51/(1+$AH$2))</f>
        <v>0.40884210526315795</v>
      </c>
      <c r="AG51" s="103"/>
      <c r="AH51" s="92">
        <v>47.5</v>
      </c>
      <c r="AI51" s="103"/>
      <c r="AJ51" s="101">
        <f>J51*2</f>
        <v>46.8</v>
      </c>
      <c r="AK51" s="89"/>
      <c r="AL51" s="96">
        <f t="shared" si="33"/>
        <v>0.38926000000000016</v>
      </c>
      <c r="AN51" s="92">
        <v>40</v>
      </c>
    </row>
    <row r="52" spans="1:40" ht="15.75" customHeight="1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'ITMA Form Data'!D52</f>
        <v>Smooth Pique w/Collar &amp; Sleeve Stripes (A)</v>
      </c>
      <c r="F52" s="103">
        <v>2</v>
      </c>
      <c r="G52" s="92"/>
      <c r="H52" s="92"/>
      <c r="I52" s="86"/>
      <c r="J52" s="454">
        <v>23.4</v>
      </c>
      <c r="K52" s="61"/>
      <c r="M52" s="88">
        <v>0.13</v>
      </c>
      <c r="N52" s="23"/>
      <c r="O52" s="592">
        <f t="shared" si="29"/>
        <v>20.357999999999997</v>
      </c>
      <c r="P52" s="23"/>
      <c r="Q52" s="23">
        <f>'Std Cst'!U52</f>
        <v>9.0968750344827587</v>
      </c>
      <c r="R52" s="89"/>
      <c r="S52" s="93"/>
      <c r="T52" s="89"/>
      <c r="U52" s="89"/>
      <c r="V52" s="68"/>
      <c r="W52" s="473">
        <f t="shared" si="34"/>
        <v>0.61124465664603589</v>
      </c>
      <c r="X52" s="90"/>
      <c r="Y52" s="89"/>
      <c r="Z52" s="89"/>
      <c r="AA52" s="89"/>
      <c r="AB52" s="68"/>
      <c r="AC52" s="473">
        <f t="shared" si="35"/>
        <v>0.5531547777540643</v>
      </c>
      <c r="AD52" s="90"/>
      <c r="AE52" s="93"/>
      <c r="AF52" s="96">
        <f t="shared" si="36"/>
        <v>0.40884210526315795</v>
      </c>
      <c r="AG52" s="103"/>
      <c r="AH52" s="92">
        <v>47.5</v>
      </c>
      <c r="AI52" s="103"/>
      <c r="AJ52" s="101">
        <f t="shared" si="37"/>
        <v>46.8</v>
      </c>
      <c r="AK52" s="89"/>
      <c r="AL52" s="96">
        <f t="shared" si="33"/>
        <v>0.38926000000000016</v>
      </c>
      <c r="AN52" s="92">
        <v>40</v>
      </c>
    </row>
    <row r="53" spans="1:40" ht="15.75" customHeight="1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'ITMA Form Data'!D53</f>
        <v>Stretch Pique w/Lisle Tie Print Trim (A)</v>
      </c>
      <c r="F53" s="103">
        <v>2</v>
      </c>
      <c r="G53" s="92"/>
      <c r="H53" s="92"/>
      <c r="I53" s="86"/>
      <c r="J53" s="454">
        <v>23.4</v>
      </c>
      <c r="K53" s="61"/>
      <c r="M53" s="88">
        <v>0.13</v>
      </c>
      <c r="N53" s="23"/>
      <c r="O53" s="592">
        <f t="shared" si="29"/>
        <v>20.357999999999997</v>
      </c>
      <c r="P53" s="23"/>
      <c r="Q53" s="23">
        <f>'Std Cst'!U53</f>
        <v>8.9578405517241375</v>
      </c>
      <c r="R53" s="89"/>
      <c r="S53" s="93"/>
      <c r="T53" s="89"/>
      <c r="U53" s="89"/>
      <c r="V53" s="68"/>
      <c r="W53" s="473">
        <f t="shared" si="34"/>
        <v>0.61718630120837015</v>
      </c>
      <c r="X53" s="90"/>
      <c r="Y53" s="89"/>
      <c r="Z53" s="89"/>
      <c r="AA53" s="89"/>
      <c r="AB53" s="68"/>
      <c r="AC53" s="473">
        <f t="shared" si="35"/>
        <v>0.55998425426249443</v>
      </c>
      <c r="AD53" s="90"/>
      <c r="AE53" s="93"/>
      <c r="AF53" s="96">
        <f t="shared" si="36"/>
        <v>0.40884210526315795</v>
      </c>
      <c r="AG53" s="103"/>
      <c r="AH53" s="92">
        <v>47.5</v>
      </c>
      <c r="AI53" s="103"/>
      <c r="AJ53" s="101">
        <f t="shared" si="37"/>
        <v>46.8</v>
      </c>
      <c r="AK53" s="89"/>
      <c r="AL53" s="96">
        <f t="shared" si="33"/>
        <v>0.38926000000000016</v>
      </c>
      <c r="AN53" s="92">
        <v>40</v>
      </c>
    </row>
    <row r="54" spans="1:40" ht="15.75" customHeight="1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'ITMA Form Data'!D54</f>
        <v>Stretch Jacquard Geometric (T)</v>
      </c>
      <c r="F54" s="103">
        <v>2</v>
      </c>
      <c r="G54" s="92"/>
      <c r="H54" s="92"/>
      <c r="I54" s="86"/>
      <c r="J54" s="454">
        <v>23.4</v>
      </c>
      <c r="K54" s="61"/>
      <c r="M54" s="88">
        <v>0.13</v>
      </c>
      <c r="N54" s="23"/>
      <c r="O54" s="592">
        <f t="shared" si="29"/>
        <v>20.357999999999997</v>
      </c>
      <c r="P54" s="23"/>
      <c r="Q54" s="23">
        <f>'Std Cst'!U54</f>
        <v>8.556185379310346</v>
      </c>
      <c r="R54" s="89"/>
      <c r="S54" s="93"/>
      <c r="T54" s="89"/>
      <c r="U54" s="89"/>
      <c r="V54" s="68"/>
      <c r="W54" s="473">
        <f t="shared" si="34"/>
        <v>0.63435105216622456</v>
      </c>
      <c r="X54" s="90"/>
      <c r="Y54" s="89"/>
      <c r="Z54" s="89"/>
      <c r="AA54" s="89"/>
      <c r="AB54" s="68"/>
      <c r="AC54" s="473">
        <f t="shared" si="35"/>
        <v>0.57971385306462586</v>
      </c>
      <c r="AD54" s="90"/>
      <c r="AE54" s="93"/>
      <c r="AF54" s="96">
        <f t="shared" si="36"/>
        <v>0.40884210526315795</v>
      </c>
      <c r="AG54" s="103"/>
      <c r="AH54" s="92">
        <v>47.5</v>
      </c>
      <c r="AI54" s="103"/>
      <c r="AJ54" s="101">
        <f t="shared" si="37"/>
        <v>46.8</v>
      </c>
      <c r="AK54" s="89"/>
      <c r="AL54" s="96">
        <f t="shared" si="33"/>
        <v>0.38926000000000016</v>
      </c>
      <c r="AN54" s="92">
        <v>40</v>
      </c>
    </row>
    <row r="55" spans="1:40" ht="15.75" customHeight="1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'ITMA Form Data'!D55</f>
        <v>Stretch Pique (T)</v>
      </c>
      <c r="F55" s="102">
        <v>1</v>
      </c>
      <c r="G55" s="92">
        <v>18.399999999999999</v>
      </c>
      <c r="H55" s="92">
        <v>18.95</v>
      </c>
      <c r="I55" s="86">
        <v>19.5</v>
      </c>
      <c r="J55" s="454">
        <v>19.5</v>
      </c>
      <c r="K55" s="61">
        <f>(J55-I55)/I55</f>
        <v>0</v>
      </c>
      <c r="M55" s="88">
        <v>0.13</v>
      </c>
      <c r="N55" s="23">
        <f>'Std Cst'!R55</f>
        <v>7.1891313417721516</v>
      </c>
      <c r="O55" s="592">
        <f t="shared" si="29"/>
        <v>16.965</v>
      </c>
      <c r="P55" s="23"/>
      <c r="Q55" s="23">
        <f>'Std Cst'!U55</f>
        <v>7.8291889655172415</v>
      </c>
      <c r="R55" s="89">
        <f>'Std Cst'!V55</f>
        <v>0</v>
      </c>
      <c r="T55" s="89">
        <v>0.60928634012107874</v>
      </c>
      <c r="U55" s="89">
        <v>0.61562729449969555</v>
      </c>
      <c r="V55" s="68">
        <v>0.59850312997347477</v>
      </c>
      <c r="W55" s="473">
        <f t="shared" ref="W55" si="39">(J55-Q55)/J55</f>
        <v>0.59850312997347477</v>
      </c>
      <c r="X55" s="90">
        <f t="shared" ref="X55" si="40">W55-V55</f>
        <v>0</v>
      </c>
      <c r="Y55" s="68"/>
      <c r="Z55" s="89">
        <v>0.55090383921963071</v>
      </c>
      <c r="AA55" s="89">
        <v>0.55819229252838565</v>
      </c>
      <c r="AB55" s="68">
        <v>0.53850934479709744</v>
      </c>
      <c r="AC55" s="473">
        <f t="shared" ref="AC55" si="41">((J55*(1-M55))-Q55)/(J55*(1-M55))</f>
        <v>0.53850934479709744</v>
      </c>
      <c r="AD55" s="90">
        <f>AC55-AB55</f>
        <v>0</v>
      </c>
      <c r="AF55" s="96">
        <f>SUM((AH55/(1+$AH$2))-(J55))/(AH55/(1+$AH$2))</f>
        <v>0.41500000000000004</v>
      </c>
      <c r="AG55" s="103"/>
      <c r="AH55" s="92">
        <v>40</v>
      </c>
      <c r="AI55" s="103"/>
      <c r="AJ55" s="101">
        <f>J55*2</f>
        <v>39</v>
      </c>
      <c r="AK55" s="68"/>
      <c r="AL55" s="96">
        <f t="shared" si="33"/>
        <v>0.41834285714285718</v>
      </c>
      <c r="AN55" s="92">
        <v>35</v>
      </c>
    </row>
    <row r="56" spans="1:40" ht="15.75" customHeight="1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'ITMA Form Data'!D56</f>
        <v>Stretch Pique (A)</v>
      </c>
      <c r="F56" s="102">
        <v>1</v>
      </c>
      <c r="G56" s="92">
        <v>18.399999999999999</v>
      </c>
      <c r="H56" s="92">
        <v>18.95</v>
      </c>
      <c r="I56" s="86">
        <v>19.5</v>
      </c>
      <c r="J56" s="454">
        <v>19.5</v>
      </c>
      <c r="K56" s="61">
        <f>(J56-I56)/I56</f>
        <v>0</v>
      </c>
      <c r="M56" s="88">
        <v>0.13</v>
      </c>
      <c r="N56" s="23">
        <f>'Std Cst'!R56</f>
        <v>7.4017895696202531</v>
      </c>
      <c r="O56" s="592">
        <f t="shared" si="29"/>
        <v>16.965</v>
      </c>
      <c r="P56" s="23"/>
      <c r="Q56" s="23">
        <f>'Std Cst'!U56</f>
        <v>8.1381544827586207</v>
      </c>
      <c r="R56" s="89">
        <f>'Std Cst'!V56</f>
        <v>0</v>
      </c>
      <c r="T56" s="89">
        <v>0.59772882773802971</v>
      </c>
      <c r="U56" s="89">
        <v>0.61562729449969555</v>
      </c>
      <c r="V56" s="68">
        <v>0.58265874447391686</v>
      </c>
      <c r="W56" s="473">
        <f>(J56-Q56)/J56</f>
        <v>0.58265874447391686</v>
      </c>
      <c r="X56" s="90">
        <f>W56-V56</f>
        <v>0</v>
      </c>
      <c r="Y56" s="68"/>
      <c r="Z56" s="89">
        <v>0.53761934222762042</v>
      </c>
      <c r="AA56" s="89">
        <v>0.55819229252838565</v>
      </c>
      <c r="AB56" s="68">
        <v>0.52029740744128372</v>
      </c>
      <c r="AC56" s="473">
        <f>((J56*(1-M56))-Q56)/(J56*(1-M56))</f>
        <v>0.52029740744128372</v>
      </c>
      <c r="AD56" s="90">
        <f>AC56-AB56</f>
        <v>0</v>
      </c>
      <c r="AF56" s="96">
        <f>SUM((AH56/(1+$AH$2))-(J56))/(AH56/(1+$AH$2))</f>
        <v>0.41500000000000004</v>
      </c>
      <c r="AG56" s="103"/>
      <c r="AH56" s="92">
        <v>40</v>
      </c>
      <c r="AI56" s="103"/>
      <c r="AJ56" s="101">
        <f>J56*2</f>
        <v>39</v>
      </c>
      <c r="AK56" s="68"/>
      <c r="AL56" s="96">
        <f t="shared" si="33"/>
        <v>0.41834285714285718</v>
      </c>
      <c r="AN56" s="92">
        <v>35</v>
      </c>
    </row>
    <row r="57" spans="1:40" ht="15.75" customHeight="1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'ITMA Form Data'!D57</f>
        <v>Stretch Pique Double Space Dye Chest Stripe (A) - Prosports</v>
      </c>
      <c r="F57" s="103">
        <v>3</v>
      </c>
      <c r="G57" s="92"/>
      <c r="H57" s="92"/>
      <c r="I57" s="86"/>
      <c r="J57" s="454">
        <v>26.4</v>
      </c>
      <c r="K57" s="61"/>
      <c r="M57" s="88">
        <v>0.13</v>
      </c>
      <c r="N57" s="23"/>
      <c r="O57" s="592">
        <f t="shared" ref="O57" si="42">J57*(1-M57)</f>
        <v>22.968</v>
      </c>
      <c r="P57" s="23"/>
      <c r="Q57" s="23">
        <f>'Std Cst'!U57</f>
        <v>10.666182620689654</v>
      </c>
      <c r="R57" s="89"/>
      <c r="S57" s="93"/>
      <c r="T57" s="89"/>
      <c r="U57" s="89"/>
      <c r="V57" s="68"/>
      <c r="W57" s="473">
        <f t="shared" ref="W57" si="43">(J57-Q57)/J57</f>
        <v>0.59597793103448282</v>
      </c>
      <c r="X57" s="90"/>
      <c r="Y57" s="89"/>
      <c r="Z57" s="89"/>
      <c r="AA57" s="89"/>
      <c r="AB57" s="68"/>
      <c r="AC57" s="473">
        <f t="shared" ref="AC57" si="44">((J57*(1-M57))-Q57)/(J57*(1-M57))</f>
        <v>0.53560681728101478</v>
      </c>
      <c r="AD57" s="90"/>
      <c r="AE57" s="93"/>
      <c r="AF57" s="96">
        <f t="shared" ref="AF57" si="45">SUM((AH57/(1+$AH$2))-(J57))/(AH57/(1+$AH$2))</f>
        <v>0.42400000000000004</v>
      </c>
      <c r="AG57" s="103"/>
      <c r="AH57" s="92">
        <v>55</v>
      </c>
      <c r="AI57" s="103"/>
      <c r="AJ57" s="101">
        <f t="shared" ref="AJ57" si="46">J57*2</f>
        <v>52.8</v>
      </c>
      <c r="AK57" s="89"/>
      <c r="AL57" s="96">
        <f t="shared" ref="AL57" si="47">SUM((AN57/(1+$AH$2))-(O57))/(AN57/(1+$AH$2))</f>
        <v>0.38751999999999998</v>
      </c>
      <c r="AN57" s="92">
        <v>45</v>
      </c>
    </row>
    <row r="58" spans="1:40" ht="15.75" customHeight="1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'ITMA Form Data'!D58</f>
        <v>Stretch Pique (T) - American Golf</v>
      </c>
      <c r="F58" s="102">
        <v>1</v>
      </c>
      <c r="G58" s="92"/>
      <c r="H58" s="92"/>
      <c r="I58" s="86"/>
      <c r="J58" s="454"/>
      <c r="K58" s="61"/>
      <c r="M58" s="88">
        <v>0.13</v>
      </c>
      <c r="N58" s="23">
        <f>'Std Cst'!R58</f>
        <v>7.1891313417721516</v>
      </c>
      <c r="O58" s="23"/>
      <c r="P58" s="23"/>
      <c r="Q58" s="23">
        <f>'Std Cst'!U58</f>
        <v>7.9790344827586202</v>
      </c>
      <c r="R58" s="89"/>
      <c r="T58" s="89"/>
      <c r="U58" s="89"/>
      <c r="V58" s="68"/>
      <c r="W58" s="473"/>
      <c r="X58" s="90"/>
      <c r="Y58" s="68"/>
      <c r="Z58" s="89"/>
      <c r="AA58" s="89"/>
      <c r="AB58" s="68"/>
      <c r="AC58" s="473"/>
      <c r="AD58" s="90"/>
      <c r="AF58" s="96"/>
      <c r="AG58" s="103"/>
      <c r="AH58" s="92"/>
      <c r="AI58" s="103"/>
      <c r="AJ58" s="101"/>
      <c r="AK58" s="68"/>
      <c r="AN58" s="92"/>
    </row>
    <row r="59" spans="1:40" ht="15.75" customHeight="1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'ITMA Form Data'!D59</f>
        <v>Stretch Pique (A) - American Golf</v>
      </c>
      <c r="F59" s="102">
        <v>1</v>
      </c>
      <c r="G59" s="92"/>
      <c r="H59" s="92"/>
      <c r="I59" s="86"/>
      <c r="J59" s="454"/>
      <c r="K59" s="61"/>
      <c r="M59" s="88">
        <v>0.13</v>
      </c>
      <c r="N59" s="23">
        <f>'Std Cst'!R59</f>
        <v>7.4017895696202531</v>
      </c>
      <c r="O59" s="23"/>
      <c r="P59" s="23"/>
      <c r="Q59" s="23">
        <f>'Std Cst'!U59</f>
        <v>8.2880000000000003</v>
      </c>
      <c r="R59" s="89"/>
      <c r="T59" s="89"/>
      <c r="U59" s="89"/>
      <c r="V59" s="68"/>
      <c r="W59" s="473"/>
      <c r="X59" s="90"/>
      <c r="Y59" s="68"/>
      <c r="Z59" s="89"/>
      <c r="AA59" s="89"/>
      <c r="AB59" s="68"/>
      <c r="AC59" s="473"/>
      <c r="AD59" s="90"/>
      <c r="AF59" s="96"/>
      <c r="AG59" s="103"/>
      <c r="AH59" s="92"/>
      <c r="AI59" s="103"/>
      <c r="AJ59" s="101"/>
      <c r="AK59" s="68"/>
      <c r="AN59" s="92"/>
    </row>
    <row r="60" spans="1:40" ht="15.75" hidden="1" customHeight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'ITMA Form Data'!D60</f>
        <v>Lisle Tonal Print w/ Self Collar (T)</v>
      </c>
      <c r="F60" s="103">
        <v>4</v>
      </c>
      <c r="G60" s="92"/>
      <c r="H60" s="92"/>
      <c r="I60" s="86">
        <v>28.5</v>
      </c>
      <c r="J60" s="454"/>
      <c r="K60" s="61"/>
      <c r="M60" s="88">
        <v>0.13</v>
      </c>
      <c r="N60" s="23"/>
      <c r="O60" s="23"/>
      <c r="P60" s="23"/>
      <c r="Q60" s="23">
        <f>'Std Cst'!U60</f>
        <v>9.6011034482758628</v>
      </c>
      <c r="R60" s="89"/>
      <c r="S60" s="93"/>
      <c r="T60" s="89"/>
      <c r="U60" s="89"/>
      <c r="V60" s="68">
        <v>0.65495917725347841</v>
      </c>
      <c r="W60" s="473"/>
      <c r="X60" s="90"/>
      <c r="Y60" s="89"/>
      <c r="Z60" s="89"/>
      <c r="AA60" s="89"/>
      <c r="AB60" s="68">
        <v>0.60340135316491783</v>
      </c>
      <c r="AC60" s="473"/>
      <c r="AD60" s="90"/>
      <c r="AE60" s="93"/>
      <c r="AF60" s="96"/>
      <c r="AG60" s="103"/>
      <c r="AH60" s="92">
        <v>60</v>
      </c>
      <c r="AI60" s="103"/>
      <c r="AJ60" s="101"/>
      <c r="AK60" s="89"/>
      <c r="AN60" s="92"/>
    </row>
    <row r="61" spans="1:40" ht="15.75" hidden="1" customHeight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'ITMA Form Data'!D61</f>
        <v>Lisle Stripe w/ Self Collar (A)</v>
      </c>
      <c r="F61" s="103">
        <v>4</v>
      </c>
      <c r="G61" s="92"/>
      <c r="H61" s="92"/>
      <c r="I61" s="86">
        <v>28.5</v>
      </c>
      <c r="J61" s="454"/>
      <c r="K61" s="61"/>
      <c r="M61" s="88">
        <v>0.13</v>
      </c>
      <c r="N61" s="23"/>
      <c r="O61" s="23"/>
      <c r="P61" s="23"/>
      <c r="Q61" s="23">
        <f>'Std Cst'!U61</f>
        <v>9.910068965517242</v>
      </c>
      <c r="R61" s="89"/>
      <c r="S61" s="93"/>
      <c r="T61" s="89"/>
      <c r="U61" s="89"/>
      <c r="V61" s="68">
        <v>0.64411828191167575</v>
      </c>
      <c r="W61" s="473"/>
      <c r="X61" s="90"/>
      <c r="Y61" s="89"/>
      <c r="Z61" s="89"/>
      <c r="AA61" s="89"/>
      <c r="AB61" s="68">
        <v>0.59094055392146638</v>
      </c>
      <c r="AC61" s="473"/>
      <c r="AD61" s="90"/>
      <c r="AE61" s="93"/>
      <c r="AF61" s="96"/>
      <c r="AG61" s="103"/>
      <c r="AH61" s="92">
        <v>60</v>
      </c>
      <c r="AI61" s="103"/>
      <c r="AJ61" s="101"/>
      <c r="AK61" s="89"/>
      <c r="AN61" s="92"/>
    </row>
    <row r="62" spans="1:40" ht="15.75" hidden="1" customHeight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'ITMA Form Data'!D62</f>
        <v>Jacquard Check w/ Button Down Collar (A)</v>
      </c>
      <c r="F62" s="103">
        <v>4</v>
      </c>
      <c r="G62" s="92"/>
      <c r="H62" s="92"/>
      <c r="I62" s="86">
        <v>28.5</v>
      </c>
      <c r="J62" s="454"/>
      <c r="K62" s="61"/>
      <c r="M62" s="88">
        <v>0.13</v>
      </c>
      <c r="N62" s="23"/>
      <c r="O62" s="23"/>
      <c r="P62" s="23"/>
      <c r="Q62" s="23">
        <f>'Std Cst'!U62</f>
        <v>8.5969655172413777</v>
      </c>
      <c r="R62" s="89"/>
      <c r="S62" s="93"/>
      <c r="T62" s="89"/>
      <c r="U62" s="89"/>
      <c r="V62" s="68">
        <v>0.69019208711433755</v>
      </c>
      <c r="W62" s="473"/>
      <c r="X62" s="90"/>
      <c r="Y62" s="89"/>
      <c r="Z62" s="89"/>
      <c r="AA62" s="89"/>
      <c r="AB62" s="68">
        <v>0.64389895070613512</v>
      </c>
      <c r="AC62" s="473"/>
      <c r="AD62" s="90"/>
      <c r="AE62" s="93"/>
      <c r="AF62" s="96"/>
      <c r="AG62" s="103"/>
      <c r="AH62" s="92">
        <v>60</v>
      </c>
      <c r="AI62" s="103"/>
      <c r="AJ62" s="101"/>
      <c r="AK62" s="89"/>
      <c r="AN62" s="92"/>
    </row>
    <row r="63" spans="1:40" ht="15.75" hidden="1" customHeight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'ITMA Form Data'!D63</f>
        <v>Raglan Chest Stripe w/ Self Collar (A)</v>
      </c>
      <c r="F63" s="103">
        <v>4</v>
      </c>
      <c r="G63" s="92"/>
      <c r="H63" s="92"/>
      <c r="I63" s="86">
        <v>28.5</v>
      </c>
      <c r="J63" s="454"/>
      <c r="K63" s="61"/>
      <c r="M63" s="88">
        <v>0.13</v>
      </c>
      <c r="N63" s="23"/>
      <c r="O63" s="23"/>
      <c r="P63" s="23"/>
      <c r="Q63" s="23">
        <f>'Std Cst'!U63</f>
        <v>11.315862068965519</v>
      </c>
      <c r="R63" s="89"/>
      <c r="S63" s="93"/>
      <c r="T63" s="89"/>
      <c r="U63" s="89"/>
      <c r="V63" s="68">
        <v>0.59479220810647293</v>
      </c>
      <c r="W63" s="473"/>
      <c r="X63" s="90"/>
      <c r="Y63" s="89"/>
      <c r="Z63" s="89"/>
      <c r="AA63" s="89"/>
      <c r="AB63" s="68">
        <v>0.53424391736376198</v>
      </c>
      <c r="AC63" s="473"/>
      <c r="AD63" s="90"/>
      <c r="AE63" s="93"/>
      <c r="AF63" s="96"/>
      <c r="AG63" s="103"/>
      <c r="AH63" s="92">
        <v>60</v>
      </c>
      <c r="AI63" s="103"/>
      <c r="AJ63" s="101"/>
      <c r="AK63" s="89"/>
      <c r="AN63" s="92"/>
    </row>
    <row r="64" spans="1:40" ht="15.75" hidden="1" customHeight="1" x14ac:dyDescent="0.3">
      <c r="A64" s="332">
        <f>'ITMA Form Data'!A65</f>
        <v>0</v>
      </c>
      <c r="B64" s="329">
        <f>'ITMA Form Data'!B65</f>
        <v>0</v>
      </c>
      <c r="C64" s="428" t="str">
        <f>'ITMA Form Data'!C65</f>
        <v>91643/4/5/6</v>
      </c>
      <c r="D64" s="289" t="str">
        <f>'ITMA Form Data'!D65</f>
        <v>Smooth Pique Double Chest Stripe (T)</v>
      </c>
      <c r="F64" s="103">
        <v>4</v>
      </c>
      <c r="G64" s="92"/>
      <c r="H64" s="92"/>
      <c r="I64" s="86">
        <v>28.5</v>
      </c>
      <c r="J64" s="454"/>
      <c r="K64" s="61"/>
      <c r="M64" s="88">
        <v>0.13</v>
      </c>
      <c r="N64" s="23"/>
      <c r="O64" s="23"/>
      <c r="P64" s="23"/>
      <c r="Q64" s="23">
        <f>'Std Cst'!U65</f>
        <v>10.929655172413794</v>
      </c>
      <c r="R64" s="89"/>
      <c r="S64" s="93"/>
      <c r="T64" s="89"/>
      <c r="U64" s="89"/>
      <c r="V64" s="68">
        <v>0.60834332728372653</v>
      </c>
      <c r="W64" s="473"/>
      <c r="X64" s="90"/>
      <c r="Y64" s="89"/>
      <c r="Z64" s="89"/>
      <c r="AA64" s="89"/>
      <c r="AB64" s="68">
        <v>0.54981991641807648</v>
      </c>
      <c r="AC64" s="473"/>
      <c r="AD64" s="90"/>
      <c r="AE64" s="93"/>
      <c r="AF64" s="96"/>
      <c r="AG64" s="103"/>
      <c r="AH64" s="92">
        <v>60</v>
      </c>
      <c r="AI64" s="103"/>
      <c r="AJ64" s="101"/>
      <c r="AK64" s="89"/>
      <c r="AN64" s="92"/>
    </row>
    <row r="65" spans="1:40" ht="15.75" hidden="1" customHeight="1" x14ac:dyDescent="0.3">
      <c r="A65" s="332">
        <f>'ITMA Form Data'!A64</f>
        <v>0</v>
      </c>
      <c r="B65" s="329">
        <f>'ITMA Form Data'!B64</f>
        <v>0</v>
      </c>
      <c r="C65" s="428" t="str">
        <f>'ITMA Form Data'!C64</f>
        <v>91628/9/30</v>
      </c>
      <c r="D65" s="289" t="str">
        <f>'ITMA Form Data'!D64</f>
        <v>Pique Chest/Back Stripes (A)</v>
      </c>
      <c r="F65" s="103">
        <v>3</v>
      </c>
      <c r="G65" s="92"/>
      <c r="H65" s="92"/>
      <c r="I65" s="86">
        <v>26</v>
      </c>
      <c r="J65" s="454"/>
      <c r="K65" s="61"/>
      <c r="M65" s="88">
        <v>0.13</v>
      </c>
      <c r="N65" s="23"/>
      <c r="O65" s="23"/>
      <c r="P65" s="23"/>
      <c r="Q65" s="23">
        <f>'Std Cst'!U64</f>
        <v>11.223172413793103</v>
      </c>
      <c r="R65" s="89"/>
      <c r="S65" s="93"/>
      <c r="T65" s="89"/>
      <c r="U65" s="89"/>
      <c r="V65" s="68">
        <v>0.56017952254641912</v>
      </c>
      <c r="W65" s="473"/>
      <c r="X65" s="90"/>
      <c r="Y65" s="89"/>
      <c r="Z65" s="89"/>
      <c r="AA65" s="89"/>
      <c r="AB65" s="68">
        <v>0.49445922131772313</v>
      </c>
      <c r="AC65" s="473"/>
      <c r="AD65" s="90"/>
      <c r="AE65" s="93"/>
      <c r="AF65" s="96"/>
      <c r="AG65" s="103"/>
      <c r="AH65" s="92">
        <v>55</v>
      </c>
      <c r="AI65" s="103"/>
      <c r="AJ65" s="101"/>
      <c r="AK65" s="89"/>
      <c r="AN65" s="92"/>
    </row>
    <row r="66" spans="1:40" ht="15.75" hidden="1" customHeight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'ITMA Form Data'!D66</f>
        <v>Lisle Engineered Stripe w/Striped Self Collar (A)</v>
      </c>
      <c r="F66" s="103">
        <v>3</v>
      </c>
      <c r="G66" s="92"/>
      <c r="H66" s="92"/>
      <c r="I66" s="86">
        <v>26</v>
      </c>
      <c r="J66" s="454"/>
      <c r="K66" s="61"/>
      <c r="M66" s="88">
        <v>0.13</v>
      </c>
      <c r="N66" s="23"/>
      <c r="O66" s="23"/>
      <c r="P66" s="23"/>
      <c r="Q66" s="23">
        <f>'Std Cst'!U66</f>
        <v>10.914206896551724</v>
      </c>
      <c r="R66" s="89"/>
      <c r="S66" s="93"/>
      <c r="T66" s="89"/>
      <c r="U66" s="89">
        <v>0.6215985626052779</v>
      </c>
      <c r="V66" s="68">
        <v>0.57206281167108752</v>
      </c>
      <c r="W66" s="473"/>
      <c r="X66" s="90"/>
      <c r="Y66" s="89"/>
      <c r="Z66" s="89"/>
      <c r="AA66" s="89">
        <v>0.56505581908652636</v>
      </c>
      <c r="AB66" s="68">
        <v>0.50811817433458339</v>
      </c>
      <c r="AC66" s="473"/>
      <c r="AD66" s="90"/>
      <c r="AE66" s="93"/>
      <c r="AF66" s="96"/>
      <c r="AG66" s="103"/>
      <c r="AH66" s="92">
        <v>55</v>
      </c>
      <c r="AI66" s="103"/>
      <c r="AJ66" s="101"/>
      <c r="AK66" s="89"/>
      <c r="AN66" s="92"/>
    </row>
    <row r="67" spans="1:40" ht="15.75" hidden="1" customHeight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'ITMA Form Data'!D67</f>
        <v>Birdseye Colorblock Pique w/ Self Collar (A)</v>
      </c>
      <c r="F67" s="103">
        <v>3</v>
      </c>
      <c r="G67" s="92"/>
      <c r="H67" s="92"/>
      <c r="I67" s="86">
        <v>26</v>
      </c>
      <c r="J67" s="454"/>
      <c r="K67" s="61"/>
      <c r="M67" s="88">
        <v>0.13</v>
      </c>
      <c r="N67" s="23"/>
      <c r="O67" s="23"/>
      <c r="P67" s="23"/>
      <c r="Q67" s="23">
        <f>'Std Cst'!U67</f>
        <v>10.83696551724138</v>
      </c>
      <c r="R67" s="89"/>
      <c r="S67" s="93"/>
      <c r="T67" s="89"/>
      <c r="U67" s="89"/>
      <c r="V67" s="68">
        <v>0.57503363395225471</v>
      </c>
      <c r="W67" s="473"/>
      <c r="X67" s="90"/>
      <c r="Y67" s="89"/>
      <c r="Z67" s="89"/>
      <c r="AA67" s="89"/>
      <c r="AB67" s="68">
        <v>0.51153291258879852</v>
      </c>
      <c r="AC67" s="473"/>
      <c r="AD67" s="90"/>
      <c r="AE67" s="93"/>
      <c r="AF67" s="96"/>
      <c r="AG67" s="103"/>
      <c r="AH67" s="92">
        <v>55</v>
      </c>
      <c r="AI67" s="103"/>
      <c r="AJ67" s="101"/>
      <c r="AK67" s="89"/>
      <c r="AN67" s="92"/>
    </row>
    <row r="68" spans="1:40" ht="15.75" hidden="1" customHeight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'ITMA Form Data'!D68</f>
        <v>Pique Colour Block w/ Collar, Armhole &amp; Pocket Trim (A)</v>
      </c>
      <c r="F68" s="103">
        <v>3</v>
      </c>
      <c r="G68" s="92"/>
      <c r="H68" s="92"/>
      <c r="I68" s="86">
        <v>26</v>
      </c>
      <c r="J68" s="454"/>
      <c r="K68" s="61"/>
      <c r="M68" s="88">
        <v>0.13</v>
      </c>
      <c r="N68" s="23"/>
      <c r="O68" s="23"/>
      <c r="P68" s="23"/>
      <c r="Q68" s="23">
        <f>'Std Cst'!U68</f>
        <v>10.790620689655171</v>
      </c>
      <c r="R68" s="89"/>
      <c r="S68" s="93"/>
      <c r="T68" s="89"/>
      <c r="U68" s="89"/>
      <c r="V68" s="68">
        <v>0.57681612732095489</v>
      </c>
      <c r="W68" s="473"/>
      <c r="X68" s="90"/>
      <c r="Y68" s="89"/>
      <c r="Z68" s="89"/>
      <c r="AA68" s="89"/>
      <c r="AB68" s="68">
        <v>0.51358175554132757</v>
      </c>
      <c r="AC68" s="473"/>
      <c r="AD68" s="90"/>
      <c r="AE68" s="93"/>
      <c r="AF68" s="96"/>
      <c r="AG68" s="103"/>
      <c r="AH68" s="92">
        <v>55</v>
      </c>
      <c r="AI68" s="103"/>
      <c r="AJ68" s="101"/>
      <c r="AK68" s="89"/>
      <c r="AN68" s="92"/>
    </row>
    <row r="69" spans="1:40" ht="15.75" hidden="1" customHeight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'ITMA Form Data'!D69</f>
        <v>Lisle Stripe w/ Contrast Top &amp; Knit Collar (A)</v>
      </c>
      <c r="F69" s="103">
        <v>3</v>
      </c>
      <c r="G69" s="92"/>
      <c r="H69" s="92"/>
      <c r="I69" s="86">
        <v>26</v>
      </c>
      <c r="J69" s="454"/>
      <c r="K69" s="61"/>
      <c r="M69" s="88">
        <v>0.13</v>
      </c>
      <c r="N69" s="23"/>
      <c r="O69" s="23"/>
      <c r="P69" s="23"/>
      <c r="Q69" s="23">
        <f>'Std Cst'!U69</f>
        <v>10.68248275862069</v>
      </c>
      <c r="R69" s="89"/>
      <c r="S69" s="93"/>
      <c r="T69" s="89"/>
      <c r="U69" s="89"/>
      <c r="V69" s="68">
        <v>0.58097527851458886</v>
      </c>
      <c r="W69" s="473"/>
      <c r="X69" s="90"/>
      <c r="Y69" s="89"/>
      <c r="Z69" s="89"/>
      <c r="AA69" s="89"/>
      <c r="AB69" s="68">
        <v>0.51836238909722865</v>
      </c>
      <c r="AC69" s="473"/>
      <c r="AD69" s="90"/>
      <c r="AE69" s="93"/>
      <c r="AF69" s="96"/>
      <c r="AG69" s="103"/>
      <c r="AH69" s="92">
        <v>55</v>
      </c>
      <c r="AI69" s="103"/>
      <c r="AJ69" s="101"/>
      <c r="AK69" s="89"/>
      <c r="AN69" s="92"/>
    </row>
    <row r="70" spans="1:40" ht="15.75" hidden="1" customHeight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'ITMA Form Data'!D70</f>
        <v>Smooth Pique w/ Houndstooth Woven Collar &amp; Pocket Trim (A)</v>
      </c>
      <c r="F70" s="103">
        <v>3</v>
      </c>
      <c r="G70" s="92"/>
      <c r="H70" s="92"/>
      <c r="I70" s="86">
        <v>26</v>
      </c>
      <c r="J70" s="454"/>
      <c r="K70" s="61"/>
      <c r="M70" s="88">
        <v>0.13</v>
      </c>
      <c r="N70" s="23"/>
      <c r="O70" s="23"/>
      <c r="P70" s="23"/>
      <c r="Q70" s="23">
        <f>'Std Cst'!U70</f>
        <v>10.141793103448276</v>
      </c>
      <c r="R70" s="89"/>
      <c r="S70" s="93"/>
      <c r="T70" s="89"/>
      <c r="U70" s="89"/>
      <c r="V70" s="68">
        <v>0.6017710344827587</v>
      </c>
      <c r="W70" s="473"/>
      <c r="X70" s="90"/>
      <c r="Y70" s="89"/>
      <c r="Z70" s="89"/>
      <c r="AA70" s="89"/>
      <c r="AB70" s="68">
        <v>0.54226555687673417</v>
      </c>
      <c r="AC70" s="473"/>
      <c r="AD70" s="90"/>
      <c r="AE70" s="93"/>
      <c r="AF70" s="96"/>
      <c r="AG70" s="103"/>
      <c r="AH70" s="92">
        <v>55</v>
      </c>
      <c r="AI70" s="103"/>
      <c r="AJ70" s="101"/>
      <c r="AK70" s="89"/>
      <c r="AN70" s="92"/>
    </row>
    <row r="71" spans="1:40" ht="15.75" hidden="1" customHeight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'ITMA Form Data'!D71</f>
        <v>Lisle Multi-Stripe w/ Self Collar (T)</v>
      </c>
      <c r="F71" s="103">
        <v>3</v>
      </c>
      <c r="G71" s="92"/>
      <c r="H71" s="92"/>
      <c r="I71" s="86">
        <v>26</v>
      </c>
      <c r="J71" s="454"/>
      <c r="K71" s="61"/>
      <c r="M71" s="88">
        <v>0.13</v>
      </c>
      <c r="N71" s="23"/>
      <c r="O71" s="23"/>
      <c r="P71" s="23"/>
      <c r="Q71" s="23">
        <f>'Std Cst'!U71</f>
        <v>9.7555862068965506</v>
      </c>
      <c r="R71" s="89"/>
      <c r="S71" s="93"/>
      <c r="T71" s="89"/>
      <c r="U71" s="89"/>
      <c r="V71" s="68">
        <v>0.61662514588859429</v>
      </c>
      <c r="W71" s="473"/>
      <c r="X71" s="90"/>
      <c r="Y71" s="89"/>
      <c r="Z71" s="89"/>
      <c r="AA71" s="89"/>
      <c r="AB71" s="68">
        <v>0.55933924814780944</v>
      </c>
      <c r="AC71" s="473"/>
      <c r="AD71" s="90"/>
      <c r="AE71" s="93"/>
      <c r="AF71" s="96"/>
      <c r="AG71" s="103"/>
      <c r="AH71" s="92">
        <v>55</v>
      </c>
      <c r="AI71" s="103"/>
      <c r="AJ71" s="101"/>
      <c r="AK71" s="89"/>
      <c r="AN71" s="92"/>
    </row>
    <row r="72" spans="1:40" ht="15.75" hidden="1" customHeight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'ITMA Form Data'!D72</f>
        <v>SuperDry Textured Sleeve Stripe w/ Self Fabric Reversible Collar (T)</v>
      </c>
      <c r="F72" s="103">
        <v>2</v>
      </c>
      <c r="G72" s="92"/>
      <c r="H72" s="92"/>
      <c r="I72" s="86">
        <v>23</v>
      </c>
      <c r="J72" s="454"/>
      <c r="K72" s="61"/>
      <c r="M72" s="88">
        <v>0.13</v>
      </c>
      <c r="N72" s="23"/>
      <c r="O72" s="23"/>
      <c r="P72" s="23"/>
      <c r="Q72" s="23">
        <f>'Std Cst'!U72</f>
        <v>9.6011034482758628</v>
      </c>
      <c r="R72" s="89"/>
      <c r="S72" s="93"/>
      <c r="T72" s="89"/>
      <c r="U72" s="89"/>
      <c r="V72" s="68">
        <v>0.57440071964017991</v>
      </c>
      <c r="W72" s="473"/>
      <c r="X72" s="90"/>
      <c r="Y72" s="89"/>
      <c r="Z72" s="89"/>
      <c r="AA72" s="89"/>
      <c r="AB72" s="68">
        <v>0.51080542487377012</v>
      </c>
      <c r="AC72" s="473"/>
      <c r="AD72" s="90"/>
      <c r="AE72" s="93"/>
      <c r="AF72" s="96"/>
      <c r="AG72" s="103"/>
      <c r="AH72" s="92">
        <v>47.5</v>
      </c>
      <c r="AI72" s="103"/>
      <c r="AJ72" s="101"/>
      <c r="AK72" s="89"/>
      <c r="AN72" s="92"/>
    </row>
    <row r="73" spans="1:40" ht="15.75" hidden="1" customHeight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'ITMA Form Data'!D73</f>
        <v>Pique Pin Dot Print w/ Self Collar (A)</v>
      </c>
      <c r="F73" s="103">
        <v>2</v>
      </c>
      <c r="G73" s="92"/>
      <c r="H73" s="92"/>
      <c r="I73" s="86">
        <v>23</v>
      </c>
      <c r="J73" s="454"/>
      <c r="K73" s="61"/>
      <c r="M73" s="88">
        <v>0.13</v>
      </c>
      <c r="N73" s="23"/>
      <c r="O73" s="23"/>
      <c r="P73" s="23"/>
      <c r="Q73" s="23">
        <f>'Std Cst'!U73</f>
        <v>9.6011034482758628</v>
      </c>
      <c r="R73" s="89"/>
      <c r="S73" s="93"/>
      <c r="T73" s="89"/>
      <c r="U73" s="89"/>
      <c r="V73" s="68">
        <v>0.57440071964017991</v>
      </c>
      <c r="W73" s="473"/>
      <c r="X73" s="90"/>
      <c r="Y73" s="89"/>
      <c r="Z73" s="89"/>
      <c r="AA73" s="89"/>
      <c r="AB73" s="68">
        <v>0.51080542487377012</v>
      </c>
      <c r="AC73" s="473"/>
      <c r="AD73" s="90"/>
      <c r="AE73" s="93"/>
      <c r="AF73" s="96"/>
      <c r="AG73" s="103"/>
      <c r="AH73" s="92">
        <v>47.5</v>
      </c>
      <c r="AI73" s="103"/>
      <c r="AJ73" s="101"/>
      <c r="AK73" s="89"/>
      <c r="AN73" s="92"/>
    </row>
    <row r="74" spans="1:40" ht="15.75" hidden="1" customHeight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'ITMA Form Data'!D74</f>
        <v>Raglan Jacquard w/ Solid Sleeves (T)</v>
      </c>
      <c r="F74" s="103">
        <v>2</v>
      </c>
      <c r="G74" s="92"/>
      <c r="H74" s="92"/>
      <c r="I74" s="86">
        <v>23</v>
      </c>
      <c r="J74" s="454"/>
      <c r="K74" s="61"/>
      <c r="M74" s="88">
        <v>0.13</v>
      </c>
      <c r="N74" s="23"/>
      <c r="O74" s="23"/>
      <c r="P74" s="23"/>
      <c r="Q74" s="23">
        <f>'Std Cst'!U74</f>
        <v>9.2689655172413801</v>
      </c>
      <c r="R74" s="89"/>
      <c r="S74" s="93"/>
      <c r="T74" s="89"/>
      <c r="U74" s="89"/>
      <c r="V74" s="68">
        <v>0.58884149925037477</v>
      </c>
      <c r="W74" s="473"/>
      <c r="X74" s="90"/>
      <c r="Y74" s="89"/>
      <c r="Z74" s="89"/>
      <c r="AA74" s="89"/>
      <c r="AB74" s="68">
        <v>0.52740402212686754</v>
      </c>
      <c r="AC74" s="473"/>
      <c r="AD74" s="90"/>
      <c r="AE74" s="93"/>
      <c r="AF74" s="96"/>
      <c r="AG74" s="103"/>
      <c r="AH74" s="92">
        <v>47.5</v>
      </c>
      <c r="AI74" s="103"/>
      <c r="AJ74" s="101"/>
      <c r="AK74" s="89"/>
      <c r="AN74" s="92"/>
    </row>
    <row r="75" spans="1:40" ht="15.75" hidden="1" customHeight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'ITMA Form Data'!D75</f>
        <v>Pieced Back Pique w/ Knit Collar (A)</v>
      </c>
      <c r="F75" s="103">
        <v>2</v>
      </c>
      <c r="G75" s="92"/>
      <c r="H75" s="92"/>
      <c r="I75" s="86">
        <v>23</v>
      </c>
      <c r="J75" s="454"/>
      <c r="K75" s="61"/>
      <c r="M75" s="88">
        <v>0.13</v>
      </c>
      <c r="N75" s="23"/>
      <c r="O75" s="23"/>
      <c r="P75" s="23"/>
      <c r="Q75" s="23">
        <f>'Std Cst'!U75</f>
        <v>9.1762758620689642</v>
      </c>
      <c r="R75" s="89"/>
      <c r="S75" s="93"/>
      <c r="T75" s="89"/>
      <c r="U75" s="89"/>
      <c r="V75" s="68">
        <v>0.59287148425787106</v>
      </c>
      <c r="W75" s="473"/>
      <c r="X75" s="90"/>
      <c r="Y75" s="89"/>
      <c r="Z75" s="89"/>
      <c r="AA75" s="89"/>
      <c r="AB75" s="68">
        <v>0.53203618880215076</v>
      </c>
      <c r="AC75" s="473"/>
      <c r="AD75" s="90"/>
      <c r="AE75" s="93"/>
      <c r="AF75" s="96"/>
      <c r="AG75" s="103"/>
      <c r="AH75" s="92">
        <v>47.5</v>
      </c>
      <c r="AI75" s="103"/>
      <c r="AJ75" s="101"/>
      <c r="AK75" s="89"/>
      <c r="AN75" s="92"/>
    </row>
    <row r="76" spans="1:40" ht="15.75" hidden="1" customHeight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'ITMA Form Data'!D76</f>
        <v>Smooth Pique Solid w/ Knit Collar (T)</v>
      </c>
      <c r="F76" s="103">
        <v>2</v>
      </c>
      <c r="G76" s="92"/>
      <c r="H76" s="92"/>
      <c r="I76" s="86">
        <v>23</v>
      </c>
      <c r="J76" s="454"/>
      <c r="K76" s="61"/>
      <c r="M76" s="88">
        <v>0.13</v>
      </c>
      <c r="N76" s="23"/>
      <c r="O76" s="23"/>
      <c r="P76" s="23"/>
      <c r="Q76" s="23">
        <f>'Std Cst'!U76</f>
        <v>9.137655172413794</v>
      </c>
      <c r="R76" s="89"/>
      <c r="S76" s="93"/>
      <c r="T76" s="89"/>
      <c r="U76" s="89"/>
      <c r="V76" s="68">
        <v>0.59455064467766117</v>
      </c>
      <c r="W76" s="473"/>
      <c r="X76" s="90"/>
      <c r="Y76" s="89"/>
      <c r="Z76" s="89"/>
      <c r="AA76" s="89"/>
      <c r="AB76" s="68">
        <v>0.53396625825018518</v>
      </c>
      <c r="AC76" s="473"/>
      <c r="AD76" s="90"/>
      <c r="AE76" s="93"/>
      <c r="AF76" s="96"/>
      <c r="AG76" s="103"/>
      <c r="AH76" s="92">
        <v>47.5</v>
      </c>
      <c r="AI76" s="103"/>
      <c r="AJ76" s="101"/>
      <c r="AK76" s="89"/>
      <c r="AN76" s="92"/>
    </row>
    <row r="77" spans="1:40" ht="15.75" hidden="1" customHeight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'ITMA Form Data'!D77</f>
        <v>Lisle Solid Brother w/ Self Collar (A)</v>
      </c>
      <c r="F77" s="103">
        <v>2</v>
      </c>
      <c r="G77" s="92"/>
      <c r="H77" s="92"/>
      <c r="I77" s="86">
        <v>23</v>
      </c>
      <c r="J77" s="454"/>
      <c r="K77" s="61"/>
      <c r="M77" s="88">
        <v>0.13</v>
      </c>
      <c r="N77" s="23"/>
      <c r="O77" s="23"/>
      <c r="P77" s="23"/>
      <c r="Q77" s="23">
        <f>'Std Cst'!U77</f>
        <v>8.9213793103448271</v>
      </c>
      <c r="R77" s="89"/>
      <c r="S77" s="93"/>
      <c r="T77" s="89"/>
      <c r="U77" s="89"/>
      <c r="V77" s="68">
        <v>0.60395394302848582</v>
      </c>
      <c r="W77" s="473"/>
      <c r="X77" s="90"/>
      <c r="Y77" s="89"/>
      <c r="Z77" s="89"/>
      <c r="AA77" s="89"/>
      <c r="AB77" s="68">
        <v>0.54477464715917912</v>
      </c>
      <c r="AC77" s="473"/>
      <c r="AD77" s="90"/>
      <c r="AE77" s="93"/>
      <c r="AF77" s="96"/>
      <c r="AG77" s="103"/>
      <c r="AH77" s="92">
        <v>47.5</v>
      </c>
      <c r="AI77" s="103"/>
      <c r="AJ77" s="101"/>
      <c r="AK77" s="89"/>
      <c r="AN77" s="92"/>
    </row>
    <row r="78" spans="1:40" ht="15.75" hidden="1" customHeight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'ITMA Form Data'!D78</f>
        <v>Stretch Lisle w/neck tape trim (A)</v>
      </c>
      <c r="F78" s="102">
        <v>2</v>
      </c>
      <c r="G78" s="92">
        <v>21</v>
      </c>
      <c r="H78" s="92">
        <v>21.9</v>
      </c>
      <c r="I78" s="86">
        <v>23</v>
      </c>
      <c r="J78" s="454"/>
      <c r="K78" s="61"/>
      <c r="M78" s="88">
        <v>0.13</v>
      </c>
      <c r="N78" s="23">
        <f>'Std Cst'!R78</f>
        <v>0</v>
      </c>
      <c r="O78" s="23"/>
      <c r="P78" s="23"/>
      <c r="Q78" s="23">
        <f>'Std Cst'!U78</f>
        <v>7.7473103448275857</v>
      </c>
      <c r="R78" s="89">
        <f>'Std Cst'!V78</f>
        <v>-2.3652202692639603E-2</v>
      </c>
      <c r="T78" s="89">
        <v>0.65327459915611819</v>
      </c>
      <c r="U78" s="89">
        <v>0.66302604378878349</v>
      </c>
      <c r="V78" s="68">
        <v>0.65500041979010493</v>
      </c>
      <c r="W78" s="473"/>
      <c r="X78" s="90"/>
      <c r="Y78" s="68"/>
      <c r="Z78" s="89">
        <v>0.60146505650128523</v>
      </c>
      <c r="AA78" s="89">
        <v>0.61267361355032579</v>
      </c>
      <c r="AB78" s="68">
        <v>0.60344875837943102</v>
      </c>
      <c r="AC78" s="473"/>
      <c r="AD78" s="90"/>
      <c r="AF78" s="96"/>
      <c r="AG78" s="103"/>
      <c r="AH78" s="92">
        <v>47.5</v>
      </c>
      <c r="AI78" s="103"/>
      <c r="AJ78" s="101"/>
      <c r="AK78" s="68"/>
      <c r="AN78" s="92"/>
    </row>
    <row r="79" spans="1:40" ht="15.75" hidden="1" customHeight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'ITMA Form Data'!D79</f>
        <v>Performance T-Shirt</v>
      </c>
      <c r="G79" s="92"/>
      <c r="H79" s="92">
        <v>11</v>
      </c>
      <c r="I79" s="86">
        <v>11.5</v>
      </c>
      <c r="J79" s="454"/>
      <c r="K79" s="61"/>
      <c r="M79" s="88">
        <v>0.13</v>
      </c>
      <c r="N79" s="23"/>
      <c r="O79" s="23"/>
      <c r="P79" s="23"/>
      <c r="Q79" s="23">
        <f>'Std Cst'!U79</f>
        <v>5.3528275862068968</v>
      </c>
      <c r="R79" s="89">
        <f>'Std Cst'!V79</f>
        <v>-1.722888326022301E-2</v>
      </c>
      <c r="S79" s="93"/>
      <c r="T79" s="89"/>
      <c r="U79" s="89">
        <v>0.6243807925407926</v>
      </c>
      <c r="V79" s="68">
        <v>0.52637673163418297</v>
      </c>
      <c r="W79" s="473"/>
      <c r="X79" s="90"/>
      <c r="Y79" s="89"/>
      <c r="Z79" s="89"/>
      <c r="AA79" s="89">
        <v>0.56825378452964659</v>
      </c>
      <c r="AB79" s="68">
        <v>0.45560543865998043</v>
      </c>
      <c r="AC79" s="473"/>
      <c r="AD79" s="90"/>
      <c r="AE79" s="93"/>
      <c r="AF79" s="96"/>
      <c r="AG79" s="103"/>
      <c r="AH79" s="92">
        <v>25</v>
      </c>
      <c r="AI79" s="103"/>
      <c r="AJ79" s="101"/>
      <c r="AK79" s="89"/>
      <c r="AN79" s="92"/>
    </row>
    <row r="80" spans="1:40" ht="15.75" hidden="1" customHeight="1" x14ac:dyDescent="0.3">
      <c r="A80" s="332">
        <f>'ITMA Form Data'!A79</f>
        <v>0</v>
      </c>
      <c r="B80" s="428">
        <f>'ITMA Form Data'!B79</f>
        <v>0</v>
      </c>
      <c r="C80" s="428" t="str">
        <f>'ITMA Form Data'!C79</f>
        <v>91659/60/61/62/63</v>
      </c>
      <c r="D80" s="289" t="str">
        <f>'ITMA Form Data'!D80</f>
        <v>Smooth Pique Double Chest Stripe (T) - Prosports</v>
      </c>
      <c r="F80" s="103">
        <v>3</v>
      </c>
      <c r="G80" s="92"/>
      <c r="H80" s="92"/>
      <c r="I80" s="86"/>
      <c r="J80" s="454"/>
      <c r="K80" s="61"/>
      <c r="M80" s="88">
        <v>0.13</v>
      </c>
      <c r="N80" s="23"/>
      <c r="O80" s="23"/>
      <c r="P80" s="23"/>
      <c r="Q80" s="23">
        <f>'Std Cst'!U79</f>
        <v>5.3528275862068968</v>
      </c>
      <c r="R80" s="89"/>
      <c r="S80" s="93"/>
      <c r="T80" s="89"/>
      <c r="U80" s="89"/>
      <c r="V80" s="68"/>
      <c r="W80" s="473"/>
      <c r="X80" s="90"/>
      <c r="Y80" s="89"/>
      <c r="Z80" s="89"/>
      <c r="AA80" s="89"/>
      <c r="AB80" s="68"/>
      <c r="AC80" s="473"/>
      <c r="AD80" s="90"/>
      <c r="AE80" s="93"/>
      <c r="AF80" s="96"/>
      <c r="AG80" s="103"/>
      <c r="AH80" s="92"/>
      <c r="AI80" s="103"/>
      <c r="AJ80" s="101"/>
      <c r="AK80" s="89"/>
      <c r="AN80" s="92"/>
    </row>
    <row r="81" spans="1:40" ht="15.75" customHeight="1" x14ac:dyDescent="0.3">
      <c r="A81" s="206" t="str">
        <f>'ITMA Form Data'!A81</f>
        <v>OUTER LAYER - TROUSERS</v>
      </c>
      <c r="B81" s="206"/>
      <c r="C81" s="500"/>
      <c r="D81" s="19" t="str">
        <f>'ITMA Form Data'!D81</f>
        <v>Trousers</v>
      </c>
      <c r="G81" s="92"/>
      <c r="H81" s="92"/>
      <c r="I81" s="86"/>
      <c r="J81" s="454"/>
      <c r="K81" s="61"/>
      <c r="M81" s="88"/>
      <c r="N81" s="23"/>
      <c r="O81" s="23"/>
      <c r="P81" s="23"/>
      <c r="Q81" s="23"/>
      <c r="R81" s="89"/>
      <c r="T81" s="89"/>
      <c r="U81" s="89"/>
      <c r="V81" s="68"/>
      <c r="W81" s="473"/>
      <c r="X81" s="90"/>
      <c r="Y81" s="68"/>
      <c r="Z81" s="89"/>
      <c r="AA81" s="89"/>
      <c r="AB81" s="68"/>
      <c r="AC81" s="473"/>
      <c r="AD81" s="90"/>
      <c r="AF81" s="96"/>
      <c r="AG81" s="103"/>
      <c r="AH81" s="92"/>
      <c r="AI81" s="103"/>
      <c r="AJ81" s="101"/>
      <c r="AK81" s="68"/>
      <c r="AN81" s="92"/>
    </row>
    <row r="82" spans="1:40" ht="15.75" customHeight="1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'ITMA Form Data'!D82</f>
        <v>FJ Bedford Trouser (Slim Fit)</v>
      </c>
      <c r="G82" s="92"/>
      <c r="H82" s="92"/>
      <c r="I82" s="86">
        <v>37.5</v>
      </c>
      <c r="J82" s="454">
        <v>38</v>
      </c>
      <c r="K82" s="61">
        <f t="shared" ref="K82:K124" si="48">(J82-I82)/I82</f>
        <v>1.3333333333333334E-2</v>
      </c>
      <c r="M82" s="88">
        <v>0.13</v>
      </c>
      <c r="N82" s="23">
        <f>'Std Cst'!R82</f>
        <v>0</v>
      </c>
      <c r="O82" s="592">
        <f t="shared" ref="O82:O91" si="49">J82*(1-M82)</f>
        <v>33.06</v>
      </c>
      <c r="P82" s="23"/>
      <c r="Q82" s="23">
        <f>'Std Cst'!U82</f>
        <v>19.118355862068967</v>
      </c>
      <c r="R82" s="89"/>
      <c r="T82" s="89"/>
      <c r="U82" s="89"/>
      <c r="V82" s="68">
        <v>0.49028597701149418</v>
      </c>
      <c r="W82" s="473">
        <f t="shared" ref="W82" si="50">(J82-Q82)/J82</f>
        <v>0.49688537205081668</v>
      </c>
      <c r="X82" s="90">
        <f t="shared" ref="X82:X91" si="51">W82-V82</f>
        <v>6.5993950393224976E-3</v>
      </c>
      <c r="Y82" s="68"/>
      <c r="Z82" s="89"/>
      <c r="AA82" s="89"/>
      <c r="AB82" s="68">
        <v>0.41412181265688985</v>
      </c>
      <c r="AC82" s="473">
        <f t="shared" ref="AC82" si="52">((J82*(1-M82))-Q82)/(J82*(1-M82))</f>
        <v>0.42170732419634105</v>
      </c>
      <c r="AD82" s="90">
        <f t="shared" ref="AD82:AD124" si="53">AC82-AB82</f>
        <v>7.5855115394511952E-3</v>
      </c>
      <c r="AF82" s="96">
        <f t="shared" ref="AF82" si="54">SUM((AH82/(1+$AH$2))-(J82))/(AH82/(1+$AH$2))</f>
        <v>0.39200000000000002</v>
      </c>
      <c r="AG82" s="103"/>
      <c r="AH82" s="92">
        <v>75</v>
      </c>
      <c r="AI82" s="103"/>
      <c r="AJ82" s="101">
        <f t="shared" ref="AJ82" si="55">J82*2</f>
        <v>76</v>
      </c>
      <c r="AK82" s="68"/>
      <c r="AL82" s="96">
        <f t="shared" ref="AL82:AL91" si="56">SUM((AN82/(1+$AH$2))-(O82))/(AN82/(1+$AH$2))</f>
        <v>0.38966153846153845</v>
      </c>
      <c r="AN82" s="92">
        <v>65</v>
      </c>
    </row>
    <row r="83" spans="1:40" ht="15.75" customHeight="1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'ITMA Form Data'!D83</f>
        <v>MT Lite Cooling Performance Trouser (Slim Fit)</v>
      </c>
      <c r="F83" s="103"/>
      <c r="G83" s="92"/>
      <c r="H83" s="92"/>
      <c r="I83" s="86"/>
      <c r="J83" s="454">
        <v>38</v>
      </c>
      <c r="K83" s="61"/>
      <c r="M83" s="88">
        <v>0.13</v>
      </c>
      <c r="N83" s="23"/>
      <c r="O83" s="592">
        <f t="shared" si="49"/>
        <v>33.06</v>
      </c>
      <c r="P83" s="23"/>
      <c r="Q83" s="23">
        <f>'Std Cst'!U83</f>
        <v>16.878355862068968</v>
      </c>
      <c r="R83" s="89"/>
      <c r="S83" s="93"/>
      <c r="T83" s="89"/>
      <c r="U83" s="89"/>
      <c r="V83" s="68"/>
      <c r="W83" s="473">
        <f t="shared" ref="W83" si="57">(J83-Q83)/J83</f>
        <v>0.55583274047186926</v>
      </c>
      <c r="X83" s="90"/>
      <c r="Y83" s="89"/>
      <c r="Z83" s="89"/>
      <c r="AA83" s="89"/>
      <c r="AB83" s="68"/>
      <c r="AC83" s="473">
        <f t="shared" ref="AC83" si="58">((J83*(1-M83))-Q83)/(J83*(1-M83))</f>
        <v>0.48946292008260839</v>
      </c>
      <c r="AD83" s="90"/>
      <c r="AE83" s="93"/>
      <c r="AF83" s="96">
        <f t="shared" ref="AF83" si="59">SUM((AH83/(1+$AH$2))-(J83))/(AH83/(1+$AH$2))</f>
        <v>0.39200000000000002</v>
      </c>
      <c r="AG83" s="103"/>
      <c r="AH83" s="92">
        <v>75</v>
      </c>
      <c r="AI83" s="103"/>
      <c r="AJ83" s="101">
        <f t="shared" ref="AJ83" si="60">J83*2</f>
        <v>76</v>
      </c>
      <c r="AK83" s="89"/>
      <c r="AL83" s="96">
        <f t="shared" si="56"/>
        <v>0.38966153846153845</v>
      </c>
      <c r="AN83" s="92">
        <v>65</v>
      </c>
    </row>
    <row r="84" spans="1:40" ht="15.75" customHeight="1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'ITMA Form Data'!D84</f>
        <v>FJ WRT Xtreme Trouser</v>
      </c>
      <c r="F84" s="103"/>
      <c r="G84" s="92">
        <v>37.6</v>
      </c>
      <c r="H84" s="92">
        <v>38.9</v>
      </c>
      <c r="I84" s="86">
        <v>39</v>
      </c>
      <c r="J84" s="454">
        <v>39</v>
      </c>
      <c r="K84" s="61">
        <f>(J84-I84)/I84</f>
        <v>0</v>
      </c>
      <c r="M84" s="88">
        <v>0.13</v>
      </c>
      <c r="N84" s="23"/>
      <c r="O84" s="592">
        <f t="shared" si="49"/>
        <v>33.93</v>
      </c>
      <c r="P84" s="23"/>
      <c r="Q84" s="23">
        <f>'Std Cst'!U84</f>
        <v>14.437964137931036</v>
      </c>
      <c r="R84" s="89">
        <f>'Std Cst'!V84</f>
        <v>0</v>
      </c>
      <c r="S84" s="93"/>
      <c r="T84" s="89">
        <v>0.64721301373552376</v>
      </c>
      <c r="U84" s="89">
        <v>0.65445947135983129</v>
      </c>
      <c r="V84" s="68">
        <v>0.62979579133510166</v>
      </c>
      <c r="W84" s="473">
        <f>(J84-Q84)/J84</f>
        <v>0.62979579133510166</v>
      </c>
      <c r="X84" s="90">
        <f>W84-V84</f>
        <v>0</v>
      </c>
      <c r="Y84" s="89"/>
      <c r="Z84" s="89">
        <v>0.59449771693738374</v>
      </c>
      <c r="AA84" s="89">
        <v>0.60282697857451861</v>
      </c>
      <c r="AB84" s="68">
        <v>0.57447792107482942</v>
      </c>
      <c r="AC84" s="473">
        <f>((J84*(1-M84))-Q84)/(J84*(1-M84))</f>
        <v>0.57447792107482942</v>
      </c>
      <c r="AD84" s="90">
        <f>AC84-AB84</f>
        <v>0</v>
      </c>
      <c r="AE84" s="93"/>
      <c r="AF84" s="96">
        <f>SUM((AH84/(1+$AH$2))-(J84))/(AH84/(1+$AH$2))</f>
        <v>0.39612903225806462</v>
      </c>
      <c r="AG84" s="103"/>
      <c r="AH84" s="92">
        <v>77.5</v>
      </c>
      <c r="AI84" s="103"/>
      <c r="AJ84" s="101">
        <f>J84*2</f>
        <v>78</v>
      </c>
      <c r="AK84" s="89"/>
      <c r="AL84" s="96">
        <f t="shared" si="56"/>
        <v>0.39679999999999999</v>
      </c>
      <c r="AN84" s="92">
        <v>67.5</v>
      </c>
    </row>
    <row r="85" spans="1:40" ht="15.75" customHeight="1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'ITMA Form Data'!D85</f>
        <v>FJ Performance Trouser</v>
      </c>
      <c r="F85" s="103"/>
      <c r="G85" s="92">
        <v>27.5</v>
      </c>
      <c r="H85" s="92">
        <v>27.6</v>
      </c>
      <c r="I85" s="86">
        <v>29</v>
      </c>
      <c r="J85" s="454">
        <v>29.4</v>
      </c>
      <c r="K85" s="61">
        <f>(J85-I85)/I85</f>
        <v>1.3793103448275813E-2</v>
      </c>
      <c r="M85" s="88">
        <v>0.13</v>
      </c>
      <c r="N85" s="23">
        <f>'Std Cst'!R85</f>
        <v>11.516551898734175</v>
      </c>
      <c r="O85" s="592">
        <f t="shared" si="49"/>
        <v>25.577999999999999</v>
      </c>
      <c r="P85" s="23"/>
      <c r="Q85" s="23">
        <f>'Std Cst'!U85</f>
        <v>12.544455724137931</v>
      </c>
      <c r="R85" s="89">
        <f>'Std Cst'!V85</f>
        <v>2.6026234761386487E-4</v>
      </c>
      <c r="T85" s="89">
        <v>0.58121629459148461</v>
      </c>
      <c r="U85" s="89">
        <v>0.57745872909698992</v>
      </c>
      <c r="V85" s="68">
        <v>0.56754511296076093</v>
      </c>
      <c r="W85" s="473">
        <f>(J85-Q85)/J85</f>
        <v>0.57331783251231516</v>
      </c>
      <c r="X85" s="90">
        <f>W85-V85</f>
        <v>5.7727195515542284E-3</v>
      </c>
      <c r="Y85" s="68"/>
      <c r="Z85" s="89">
        <v>0.5186394190706719</v>
      </c>
      <c r="AA85" s="89">
        <v>0.51432037827240229</v>
      </c>
      <c r="AB85" s="68">
        <v>0.50292541719627704</v>
      </c>
      <c r="AC85" s="473">
        <f>((J85*(1-M85))-Q85)/(J85*(1-M85))</f>
        <v>0.5095607270256497</v>
      </c>
      <c r="AD85" s="90">
        <f>AC85-AB85</f>
        <v>6.6353098293726598E-3</v>
      </c>
      <c r="AF85" s="96">
        <f>SUM((AH85/(1+$AH$2))-(J85))/(AH85/(1+$AH$2))</f>
        <v>0.41200000000000003</v>
      </c>
      <c r="AG85" s="103"/>
      <c r="AH85" s="92">
        <v>60</v>
      </c>
      <c r="AI85" s="103"/>
      <c r="AJ85" s="101">
        <f>J85*2</f>
        <v>58.8</v>
      </c>
      <c r="AK85" s="68"/>
      <c r="AL85" s="96">
        <f t="shared" si="56"/>
        <v>0.38612800000000008</v>
      </c>
      <c r="AN85" s="92">
        <v>50</v>
      </c>
    </row>
    <row r="86" spans="1:40" ht="15.75" customHeight="1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'ITMA Form Data'!D86</f>
        <v>FJ Trouser (Slim Fit)</v>
      </c>
      <c r="F86" s="103"/>
      <c r="G86" s="92"/>
      <c r="H86" s="92">
        <v>27.6</v>
      </c>
      <c r="I86" s="86">
        <v>29</v>
      </c>
      <c r="J86" s="454">
        <v>29.4</v>
      </c>
      <c r="K86" s="61">
        <f>(J86-I86)/I86</f>
        <v>1.3793103448275813E-2</v>
      </c>
      <c r="M86" s="88">
        <v>0.13</v>
      </c>
      <c r="N86" s="23"/>
      <c r="O86" s="592">
        <f t="shared" si="49"/>
        <v>25.577999999999999</v>
      </c>
      <c r="P86" s="23"/>
      <c r="Q86" s="23">
        <f>'Std Cst'!U86</f>
        <v>13.548593655172416</v>
      </c>
      <c r="R86" s="89">
        <f>'Std Cst'!V86</f>
        <v>2.4096866470554114E-4</v>
      </c>
      <c r="S86" s="93"/>
      <c r="T86" s="89"/>
      <c r="U86" s="89">
        <v>0.54364230397621705</v>
      </c>
      <c r="V86" s="68">
        <v>0.5329196670630203</v>
      </c>
      <c r="W86" s="473">
        <f>(J86-Q86)/J86</f>
        <v>0.53916348111658441</v>
      </c>
      <c r="X86" s="90">
        <f>W86-V86</f>
        <v>6.2438140535641118E-3</v>
      </c>
      <c r="Y86" s="89"/>
      <c r="Z86" s="89"/>
      <c r="AA86" s="89">
        <v>0.47545092411059431</v>
      </c>
      <c r="AB86" s="68">
        <v>0.46312605409542557</v>
      </c>
      <c r="AC86" s="473">
        <f>((J86*(1-M86))-Q86)/(J86*(1-M86))</f>
        <v>0.47030285185814308</v>
      </c>
      <c r="AD86" s="90">
        <f>AC86-AB86</f>
        <v>7.1767977627175128E-3</v>
      </c>
      <c r="AE86" s="93"/>
      <c r="AF86" s="96">
        <f>SUM((AH86/(1+$AH$2))-(J86))/(AH86/(1+$AH$2))</f>
        <v>0.41200000000000003</v>
      </c>
      <c r="AG86" s="103"/>
      <c r="AH86" s="92">
        <v>60</v>
      </c>
      <c r="AI86" s="103"/>
      <c r="AJ86" s="101">
        <f>J86*2</f>
        <v>58.8</v>
      </c>
      <c r="AK86" s="89"/>
      <c r="AL86" s="96">
        <f t="shared" si="56"/>
        <v>0.38612800000000008</v>
      </c>
      <c r="AN86" s="92">
        <v>50</v>
      </c>
    </row>
    <row r="87" spans="1:40" ht="15.75" hidden="1" customHeight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'ITMA Form Data'!D87</f>
        <v>FJ Trouser (Regular Fit)</v>
      </c>
      <c r="F87" s="103"/>
      <c r="G87" s="92">
        <v>26.8</v>
      </c>
      <c r="H87" s="92">
        <v>27.6</v>
      </c>
      <c r="I87" s="86">
        <v>29</v>
      </c>
      <c r="J87" s="454"/>
      <c r="K87" s="61"/>
      <c r="M87" s="88">
        <v>0.13</v>
      </c>
      <c r="N87" s="23"/>
      <c r="O87" s="592">
        <f t="shared" si="49"/>
        <v>0</v>
      </c>
      <c r="P87" s="23"/>
      <c r="Q87" s="23">
        <f>'Std Cst'!U87</f>
        <v>13.270068965517241</v>
      </c>
      <c r="R87" s="89">
        <f>'Std Cst'!V87</f>
        <v>-1.7520182052056035E-2</v>
      </c>
      <c r="S87" s="93"/>
      <c r="T87" s="89">
        <v>0.53742851313054985</v>
      </c>
      <c r="U87" s="89">
        <v>0.54494293571163144</v>
      </c>
      <c r="V87" s="68">
        <v>0.53425141498216411</v>
      </c>
      <c r="W87" s="473"/>
      <c r="X87" s="90"/>
      <c r="Y87" s="89"/>
      <c r="Z87" s="89">
        <v>0.46830863578224119</v>
      </c>
      <c r="AA87" s="89">
        <v>0.47694590311681773</v>
      </c>
      <c r="AB87" s="68">
        <v>0.46465679883007371</v>
      </c>
      <c r="AC87" s="473"/>
      <c r="AD87" s="90"/>
      <c r="AE87" s="93"/>
      <c r="AF87" s="96">
        <f>SUM((AH87/(1+$AH$2))-(J87))/(AH87/(1+$AH$2))</f>
        <v>1</v>
      </c>
      <c r="AG87" s="103"/>
      <c r="AH87" s="92">
        <v>60</v>
      </c>
      <c r="AI87" s="103"/>
      <c r="AJ87" s="237">
        <f>J87*2</f>
        <v>0</v>
      </c>
      <c r="AK87" s="89"/>
      <c r="AL87" s="96" t="e">
        <f t="shared" si="56"/>
        <v>#DIV/0!</v>
      </c>
      <c r="AN87" s="92"/>
    </row>
    <row r="88" spans="1:40" ht="15.75" hidden="1" customHeight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'ITMA Form Data'!D88</f>
        <v>FJ Madras Shorts</v>
      </c>
      <c r="F88" s="103"/>
      <c r="G88" s="92"/>
      <c r="H88" s="92"/>
      <c r="I88" s="86">
        <v>28.5</v>
      </c>
      <c r="J88" s="454"/>
      <c r="K88" s="61"/>
      <c r="M88" s="88">
        <v>0.13</v>
      </c>
      <c r="N88" s="23"/>
      <c r="O88" s="592">
        <f t="shared" si="49"/>
        <v>0</v>
      </c>
      <c r="P88" s="23"/>
      <c r="Q88" s="23">
        <f>'Std Cst'!U88</f>
        <v>12.613517241379313</v>
      </c>
      <c r="R88" s="89"/>
      <c r="S88" s="93"/>
      <c r="T88" s="89"/>
      <c r="U88" s="89"/>
      <c r="V88" s="68">
        <v>0.54926044767090132</v>
      </c>
      <c r="W88" s="473"/>
      <c r="X88" s="90"/>
      <c r="Y88" s="89"/>
      <c r="Z88" s="89"/>
      <c r="AA88" s="89"/>
      <c r="AB88" s="68">
        <v>0.48190856054126585</v>
      </c>
      <c r="AC88" s="473"/>
      <c r="AD88" s="90"/>
      <c r="AE88" s="93"/>
      <c r="AF88" s="96"/>
      <c r="AG88" s="103"/>
      <c r="AH88" s="92"/>
      <c r="AI88" s="103"/>
      <c r="AJ88" s="101">
        <f t="shared" ref="AJ88:AJ89" si="61">J88*2</f>
        <v>0</v>
      </c>
      <c r="AK88" s="89"/>
      <c r="AL88" s="96" t="e">
        <f t="shared" si="56"/>
        <v>#DIV/0!</v>
      </c>
      <c r="AN88" s="92"/>
    </row>
    <row r="89" spans="1:40" ht="15.75" customHeight="1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'ITMA Form Data'!D89</f>
        <v>FJ Bedford Shorts</v>
      </c>
      <c r="F89" s="103"/>
      <c r="G89" s="92"/>
      <c r="H89" s="92"/>
      <c r="I89" s="86">
        <v>28.5</v>
      </c>
      <c r="J89" s="454">
        <v>28.9</v>
      </c>
      <c r="K89" s="61">
        <f t="shared" si="48"/>
        <v>1.4035087719298196E-2</v>
      </c>
      <c r="M89" s="88">
        <v>0.13</v>
      </c>
      <c r="N89" s="23"/>
      <c r="O89" s="592">
        <f t="shared" si="49"/>
        <v>25.142999999999997</v>
      </c>
      <c r="P89" s="23"/>
      <c r="Q89" s="23">
        <f>'Std Cst'!U89</f>
        <v>15.321065379310346</v>
      </c>
      <c r="R89" s="89"/>
      <c r="S89" s="93"/>
      <c r="T89" s="89"/>
      <c r="U89" s="89"/>
      <c r="V89" s="68">
        <v>0.46253328493647911</v>
      </c>
      <c r="W89" s="473">
        <f t="shared" ref="W89" si="62">(J89-Q89)/J89</f>
        <v>0.46985932943562814</v>
      </c>
      <c r="X89" s="90">
        <f t="shared" si="51"/>
        <v>7.3260444991490314E-3</v>
      </c>
      <c r="Y89" s="89"/>
      <c r="Z89" s="89"/>
      <c r="AA89" s="89"/>
      <c r="AB89" s="68">
        <v>0.3822221665936541</v>
      </c>
      <c r="AC89" s="473">
        <f t="shared" ref="AC89" si="63">((J89*(1-M89))-Q89)/(J89*(1-M89))</f>
        <v>0.3906429073972737</v>
      </c>
      <c r="AD89" s="90">
        <f t="shared" si="53"/>
        <v>8.4207408036195974E-3</v>
      </c>
      <c r="AE89" s="93"/>
      <c r="AF89" s="96">
        <f t="shared" ref="AF89" si="64">SUM((AH89/(1+$AH$2))-(J89))/(AH89/(1+$AH$2))</f>
        <v>0.39686956521739142</v>
      </c>
      <c r="AG89" s="103"/>
      <c r="AH89" s="92">
        <v>57.5</v>
      </c>
      <c r="AI89" s="103"/>
      <c r="AJ89" s="101">
        <f t="shared" si="61"/>
        <v>57.8</v>
      </c>
      <c r="AK89" s="89"/>
      <c r="AL89" s="96">
        <f t="shared" si="56"/>
        <v>0.39656800000000014</v>
      </c>
      <c r="AN89" s="92">
        <v>50</v>
      </c>
    </row>
    <row r="90" spans="1:40" ht="15.75" customHeight="1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'ITMA Form Data'!D90</f>
        <v>Tonal Plaid Shorts</v>
      </c>
      <c r="F90" s="103"/>
      <c r="G90" s="92"/>
      <c r="H90" s="92"/>
      <c r="I90" s="86"/>
      <c r="J90" s="454">
        <v>28.9</v>
      </c>
      <c r="K90" s="61"/>
      <c r="M90" s="88">
        <v>0.13</v>
      </c>
      <c r="N90" s="23"/>
      <c r="O90" s="592">
        <f t="shared" si="49"/>
        <v>25.142999999999997</v>
      </c>
      <c r="P90" s="23"/>
      <c r="Q90" s="23">
        <f>'Std Cst'!U90</f>
        <v>12.926582620689654</v>
      </c>
      <c r="R90" s="89"/>
      <c r="S90" s="93"/>
      <c r="T90" s="89"/>
      <c r="U90" s="89"/>
      <c r="V90" s="68"/>
      <c r="W90" s="473">
        <f>(J90-Q90)/J90</f>
        <v>0.55271340412838565</v>
      </c>
      <c r="X90" s="90"/>
      <c r="Y90" s="89"/>
      <c r="Z90" s="89"/>
      <c r="AA90" s="89"/>
      <c r="AB90" s="68"/>
      <c r="AC90" s="473">
        <f>((J90*(1-M90))-Q90)/(J90*(1-M90))</f>
        <v>0.48587747600963865</v>
      </c>
      <c r="AD90" s="90"/>
      <c r="AE90" s="93"/>
      <c r="AF90" s="96">
        <f>SUM((AH90/(1+$AH$2))-(J90))/(AH90/(1+$AH$2))</f>
        <v>0.39686956521739142</v>
      </c>
      <c r="AG90" s="103"/>
      <c r="AH90" s="92">
        <v>57.5</v>
      </c>
      <c r="AI90" s="103"/>
      <c r="AJ90" s="101">
        <f>J90*2</f>
        <v>57.8</v>
      </c>
      <c r="AK90" s="89"/>
      <c r="AL90" s="96">
        <f t="shared" si="56"/>
        <v>0.39656800000000014</v>
      </c>
      <c r="AN90" s="92">
        <v>50</v>
      </c>
    </row>
    <row r="91" spans="1:40" ht="15.75" customHeight="1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'ITMA Form Data'!D91</f>
        <v>FJ Solid Colour Shorts</v>
      </c>
      <c r="F91" s="103"/>
      <c r="G91" s="92">
        <v>23.7</v>
      </c>
      <c r="H91" s="92">
        <v>24.25</v>
      </c>
      <c r="I91" s="86">
        <v>25</v>
      </c>
      <c r="J91" s="454">
        <v>25</v>
      </c>
      <c r="K91" s="61">
        <f t="shared" si="48"/>
        <v>0</v>
      </c>
      <c r="M91" s="88">
        <v>0.13</v>
      </c>
      <c r="N91" s="23"/>
      <c r="O91" s="592">
        <f t="shared" si="49"/>
        <v>21.75</v>
      </c>
      <c r="P91" s="23"/>
      <c r="Q91" s="23">
        <f>'Std Cst'!U91</f>
        <v>12.856137931034482</v>
      </c>
      <c r="R91" s="89">
        <f>'Std Cst'!V91</f>
        <v>0</v>
      </c>
      <c r="S91" s="93"/>
      <c r="T91" s="89">
        <v>0.50191851305880475</v>
      </c>
      <c r="U91" s="89">
        <v>0.5068915463917526</v>
      </c>
      <c r="V91" s="68">
        <v>0.48575448275862071</v>
      </c>
      <c r="W91" s="473">
        <f t="shared" ref="W91" si="65">(J91-Q91)/J91</f>
        <v>0.48575448275862071</v>
      </c>
      <c r="X91" s="90">
        <f t="shared" si="51"/>
        <v>0</v>
      </c>
      <c r="Y91" s="89"/>
      <c r="Z91" s="89">
        <v>0.42749254374575263</v>
      </c>
      <c r="AA91" s="89">
        <v>0.43320867401350877</v>
      </c>
      <c r="AB91" s="68">
        <v>0.40891319857312725</v>
      </c>
      <c r="AC91" s="473">
        <f t="shared" ref="AC91" si="66">((J91*(1-M91))-Q91)/(J91*(1-M91))</f>
        <v>0.40891319857312725</v>
      </c>
      <c r="AD91" s="90">
        <f t="shared" si="53"/>
        <v>0</v>
      </c>
      <c r="AE91" s="93"/>
      <c r="AF91" s="96">
        <f t="shared" ref="AF91" si="67">SUM((AH91/(1+$AH$2))-(J91))/(AH91/(1+$AH$2))</f>
        <v>0.40000000000000008</v>
      </c>
      <c r="AG91" s="103"/>
      <c r="AH91" s="92">
        <v>50</v>
      </c>
      <c r="AI91" s="103"/>
      <c r="AJ91" s="101">
        <f t="shared" ref="AJ91" si="68">J91*2</f>
        <v>50</v>
      </c>
      <c r="AK91" s="89"/>
      <c r="AL91" s="96">
        <f t="shared" si="56"/>
        <v>0.38588235294117657</v>
      </c>
      <c r="AN91" s="92">
        <v>42.5</v>
      </c>
    </row>
    <row r="92" spans="1:40" ht="15.75" customHeight="1" x14ac:dyDescent="0.3">
      <c r="A92" s="206" t="str">
        <f>'ITMA Form Data'!A92</f>
        <v>WOMEN'S</v>
      </c>
      <c r="B92" s="206"/>
      <c r="C92" s="500"/>
      <c r="D92" s="29" t="str">
        <f>'ITMA Form Data'!D92</f>
        <v>Women's</v>
      </c>
      <c r="E92" s="85"/>
      <c r="F92" s="85"/>
      <c r="G92" s="92"/>
      <c r="H92" s="92"/>
      <c r="I92" s="86"/>
      <c r="J92" s="454"/>
      <c r="K92" s="61"/>
      <c r="L92" s="85"/>
      <c r="M92" s="88"/>
      <c r="N92" s="23">
        <f>'Std Cst'!R92</f>
        <v>0</v>
      </c>
      <c r="O92" s="23"/>
      <c r="P92" s="23"/>
      <c r="Q92" s="92"/>
      <c r="R92" s="89"/>
      <c r="S92" s="92"/>
      <c r="T92" s="23"/>
      <c r="U92" s="23"/>
      <c r="V92" s="474"/>
      <c r="W92" s="454"/>
      <c r="X92" s="90"/>
      <c r="Y92" s="86"/>
      <c r="Z92" s="92"/>
      <c r="AA92" s="23"/>
      <c r="AB92" s="474"/>
      <c r="AC92" s="454"/>
      <c r="AD92" s="90"/>
      <c r="AE92" s="85"/>
      <c r="AF92" s="90"/>
      <c r="AG92" s="85"/>
      <c r="AH92" s="92"/>
      <c r="AI92" s="85"/>
      <c r="AJ92" s="104"/>
      <c r="AK92" s="86"/>
      <c r="AN92" s="92"/>
    </row>
    <row r="93" spans="1:40" ht="15.75" customHeight="1" x14ac:dyDescent="0.3">
      <c r="A93" s="206" t="str">
        <f>'ITMA Form Data'!A93</f>
        <v>MID LAYERS</v>
      </c>
      <c r="B93" s="206"/>
      <c r="C93" s="500"/>
      <c r="D93" s="29" t="str">
        <f>'ITMA Form Data'!D93</f>
        <v>Mid Layers</v>
      </c>
      <c r="E93" s="85"/>
      <c r="F93" s="85"/>
      <c r="G93" s="92"/>
      <c r="H93" s="92"/>
      <c r="I93" s="86"/>
      <c r="J93" s="454"/>
      <c r="K93" s="61"/>
      <c r="L93" s="85"/>
      <c r="M93" s="88"/>
      <c r="N93" s="23">
        <f>'Std Cst'!R93</f>
        <v>0</v>
      </c>
      <c r="O93" s="23"/>
      <c r="P93" s="23"/>
      <c r="Q93" s="92"/>
      <c r="R93" s="89"/>
      <c r="S93" s="92"/>
      <c r="T93" s="23"/>
      <c r="U93" s="23"/>
      <c r="V93" s="474"/>
      <c r="W93" s="454"/>
      <c r="X93" s="90"/>
      <c r="Y93" s="86"/>
      <c r="Z93" s="92"/>
      <c r="AA93" s="23"/>
      <c r="AB93" s="474"/>
      <c r="AC93" s="454"/>
      <c r="AD93" s="90"/>
      <c r="AE93" s="85"/>
      <c r="AF93" s="90"/>
      <c r="AG93" s="85"/>
      <c r="AH93" s="92"/>
      <c r="AI93" s="85"/>
      <c r="AJ93" s="104"/>
      <c r="AK93" s="86"/>
      <c r="AN93" s="92"/>
    </row>
    <row r="94" spans="1:40" ht="15.75" customHeight="1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'ITMA Form Data'!D94</f>
        <v>Womens DWR Lightweight Softshell Vest</v>
      </c>
      <c r="F94" s="103"/>
      <c r="G94" s="92"/>
      <c r="H94" s="92"/>
      <c r="I94" s="86"/>
      <c r="J94" s="454">
        <v>40</v>
      </c>
      <c r="K94" s="61"/>
      <c r="M94" s="88">
        <v>0.13</v>
      </c>
      <c r="N94" s="23">
        <f>'Std Cst'!R94</f>
        <v>0</v>
      </c>
      <c r="O94" s="592">
        <f t="shared" ref="O94" si="69">J94*(1-M94)</f>
        <v>34.799999999999997</v>
      </c>
      <c r="P94" s="23"/>
      <c r="Q94" s="23">
        <f>'Std Cst'!U94</f>
        <v>19.31233103448276</v>
      </c>
      <c r="R94" s="89"/>
      <c r="T94" s="89"/>
      <c r="U94" s="89"/>
      <c r="V94" s="68"/>
      <c r="W94" s="473">
        <f t="shared" ref="W94" si="70">(J94-Q94)/J94</f>
        <v>0.51719172413793102</v>
      </c>
      <c r="X94" s="90"/>
      <c r="Y94" s="68"/>
      <c r="Z94" s="89"/>
      <c r="AA94" s="89"/>
      <c r="AB94" s="68"/>
      <c r="AC94" s="473">
        <f t="shared" ref="AC94" si="71">((J94*(1-M94))-Q94)/(J94*(1-M94))</f>
        <v>0.44504795877923098</v>
      </c>
      <c r="AD94" s="90"/>
      <c r="AF94" s="96">
        <f t="shared" ref="AF94" si="72">SUM((AH94/(1+$AH$2))-(J94))/(AH94/(1+$AH$2))</f>
        <v>0.4</v>
      </c>
      <c r="AG94" s="103"/>
      <c r="AH94" s="92">
        <v>80</v>
      </c>
      <c r="AI94" s="103"/>
      <c r="AJ94" s="101">
        <f t="shared" ref="AJ94" si="73">J94*2</f>
        <v>80</v>
      </c>
      <c r="AK94" s="68"/>
      <c r="AL94" s="96">
        <f t="shared" ref="AL94" si="74">SUM((AN94/(1+$AH$2))-(O94))/(AN94/(1+$AH$2))</f>
        <v>0.40342857142857153</v>
      </c>
      <c r="AN94" s="92">
        <v>70</v>
      </c>
    </row>
    <row r="95" spans="1:40" ht="15.75" customHeight="1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'ITMA Form Data'!D95</f>
        <v>Womens FJ Lambswool V-Neck (Midweight)</v>
      </c>
      <c r="F95" s="103"/>
      <c r="G95" s="92"/>
      <c r="H95" s="92"/>
      <c r="I95" s="86">
        <v>34</v>
      </c>
      <c r="J95" s="454">
        <v>34</v>
      </c>
      <c r="K95" s="61">
        <f t="shared" si="48"/>
        <v>0</v>
      </c>
      <c r="M95" s="88">
        <v>0.13</v>
      </c>
      <c r="N95" s="23">
        <f>'Std Cst'!R95</f>
        <v>0</v>
      </c>
      <c r="O95" s="592">
        <f t="shared" ref="O95:O98" si="75">J95*(1-M95)</f>
        <v>29.58</v>
      </c>
      <c r="P95" s="23"/>
      <c r="Q95" s="23">
        <f>'Std Cst'!U95</f>
        <v>17.54088827586207</v>
      </c>
      <c r="R95" s="89"/>
      <c r="T95" s="89"/>
      <c r="U95" s="89"/>
      <c r="V95" s="68">
        <v>0.4840915212981744</v>
      </c>
      <c r="W95" s="473">
        <f t="shared" ref="W95" si="76">(J95-Q95)/J95</f>
        <v>0.4840915212981744</v>
      </c>
      <c r="X95" s="90">
        <f t="shared" ref="X95" si="77">W95-V95</f>
        <v>0</v>
      </c>
      <c r="Y95" s="68"/>
      <c r="Z95" s="89"/>
      <c r="AA95" s="89"/>
      <c r="AB95" s="68">
        <v>0.40700174861859123</v>
      </c>
      <c r="AC95" s="473">
        <f t="shared" ref="AC95" si="78">((J95*(1-M95))-Q95)/(J95*(1-M95))</f>
        <v>0.40700174861859123</v>
      </c>
      <c r="AD95" s="90">
        <f t="shared" si="53"/>
        <v>0</v>
      </c>
      <c r="AF95" s="96">
        <f t="shared" ref="AF95" si="79">SUM((AH95/(1+$AH$2))-(J95))/(AH95/(1+$AH$2))</f>
        <v>0.39555555555555555</v>
      </c>
      <c r="AG95" s="103"/>
      <c r="AH95" s="92">
        <v>67.5</v>
      </c>
      <c r="AI95" s="103"/>
      <c r="AJ95" s="101">
        <f t="shared" ref="AJ95:AJ109" si="80">J95*2</f>
        <v>68</v>
      </c>
      <c r="AK95" s="68"/>
      <c r="AL95" s="96">
        <f t="shared" ref="AL95:AL107" si="81">SUM((AN95/(1+$AH$2))-(O95))/(AN95/(1+$AH$2))</f>
        <v>0.40840000000000004</v>
      </c>
      <c r="AN95" s="92">
        <v>60</v>
      </c>
    </row>
    <row r="96" spans="1:40" ht="15.75" customHeight="1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'ITMA Form Data'!D96</f>
        <v>Women's Full Zip Hoody</v>
      </c>
      <c r="F96" s="103"/>
      <c r="G96" s="92"/>
      <c r="H96" s="92"/>
      <c r="I96" s="86"/>
      <c r="J96" s="454">
        <v>33.5</v>
      </c>
      <c r="K96" s="61"/>
      <c r="M96" s="88">
        <v>0.13</v>
      </c>
      <c r="N96" s="23"/>
      <c r="O96" s="592">
        <f t="shared" si="75"/>
        <v>29.145</v>
      </c>
      <c r="P96" s="23"/>
      <c r="Q96" s="23">
        <f>'Std Cst'!U96</f>
        <v>14.238601379310346</v>
      </c>
      <c r="R96" s="89"/>
      <c r="S96" s="93"/>
      <c r="T96" s="89"/>
      <c r="U96" s="89"/>
      <c r="V96" s="68"/>
      <c r="W96" s="473">
        <f>(J96-Q96)/J96</f>
        <v>0.57496712300566133</v>
      </c>
      <c r="X96" s="90"/>
      <c r="Y96" s="89"/>
      <c r="Z96" s="89"/>
      <c r="AA96" s="89"/>
      <c r="AB96" s="68"/>
      <c r="AC96" s="473">
        <f>((J96*(1-M96))-Q96)/(J96*(1-M96))</f>
        <v>0.51145646322489802</v>
      </c>
      <c r="AD96" s="90"/>
      <c r="AE96" s="93"/>
      <c r="AF96" s="96">
        <f>SUM((AH96/(1+$AH$2))-(J96))/(AH96/(1+$AH$2))</f>
        <v>0.40444444444444444</v>
      </c>
      <c r="AG96" s="103"/>
      <c r="AH96" s="92">
        <v>67.5</v>
      </c>
      <c r="AI96" s="103"/>
      <c r="AJ96" s="101">
        <f>J96*2</f>
        <v>67</v>
      </c>
      <c r="AK96" s="89"/>
      <c r="AL96" s="96">
        <f t="shared" si="81"/>
        <v>0.41710000000000003</v>
      </c>
      <c r="AN96" s="92">
        <v>60</v>
      </c>
    </row>
    <row r="97" spans="1:40" ht="15.75" customHeight="1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'ITMA Form Data'!D97</f>
        <v>Women's Full Zip Brushed Chill-Out</v>
      </c>
      <c r="F97" s="103"/>
      <c r="G97" s="92"/>
      <c r="H97" s="92"/>
      <c r="I97" s="86"/>
      <c r="J97" s="454">
        <v>31.5</v>
      </c>
      <c r="K97" s="61"/>
      <c r="M97" s="88">
        <v>0.13</v>
      </c>
      <c r="N97" s="23"/>
      <c r="O97" s="592">
        <f t="shared" si="75"/>
        <v>27.405000000000001</v>
      </c>
      <c r="P97" s="23"/>
      <c r="Q97" s="23">
        <f>'Std Cst'!U97</f>
        <v>13.411246896551726</v>
      </c>
      <c r="R97" s="89"/>
      <c r="S97" s="93"/>
      <c r="T97" s="89"/>
      <c r="U97" s="89"/>
      <c r="V97" s="68"/>
      <c r="W97" s="473">
        <f>(J97-Q97)/J97</f>
        <v>0.57424613026819926</v>
      </c>
      <c r="X97" s="90"/>
      <c r="Y97" s="89"/>
      <c r="Z97" s="89"/>
      <c r="AA97" s="89"/>
      <c r="AB97" s="68"/>
      <c r="AC97" s="473">
        <f>((J97*(1-M97))-Q97)/(J97*(1-M97))</f>
        <v>0.51062773594045885</v>
      </c>
      <c r="AD97" s="90"/>
      <c r="AE97" s="93"/>
      <c r="AF97" s="96">
        <f>SUM((AH97/(1+$AH$2))-(J97))/(AH97/(1+$AH$2))</f>
        <v>0.39520000000000005</v>
      </c>
      <c r="AG97" s="103"/>
      <c r="AH97" s="92">
        <v>62.5</v>
      </c>
      <c r="AI97" s="103"/>
      <c r="AJ97" s="101">
        <f>J97*2</f>
        <v>63</v>
      </c>
      <c r="AK97" s="89"/>
      <c r="AL97" s="96">
        <f t="shared" si="81"/>
        <v>0.4020727272727273</v>
      </c>
      <c r="AN97" s="92">
        <v>55</v>
      </c>
    </row>
    <row r="98" spans="1:40" ht="15.75" customHeight="1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'ITMA Form Data'!D98</f>
        <v>Women's Full Zip Brushed Chill-Out Vest</v>
      </c>
      <c r="F98" s="103"/>
      <c r="G98" s="92"/>
      <c r="H98" s="92"/>
      <c r="I98" s="86"/>
      <c r="J98" s="454">
        <v>28</v>
      </c>
      <c r="K98" s="61"/>
      <c r="M98" s="88">
        <v>0.13</v>
      </c>
      <c r="N98" s="23"/>
      <c r="O98" s="592">
        <f t="shared" si="75"/>
        <v>24.36</v>
      </c>
      <c r="P98" s="23"/>
      <c r="Q98" s="23">
        <f>'Std Cst'!U98</f>
        <v>13.089169655172416</v>
      </c>
      <c r="R98" s="89"/>
      <c r="S98" s="93"/>
      <c r="T98" s="89"/>
      <c r="U98" s="89"/>
      <c r="V98" s="68"/>
      <c r="W98" s="473">
        <f>(J98-Q98)/J98</f>
        <v>0.53252965517241369</v>
      </c>
      <c r="X98" s="90"/>
      <c r="Y98" s="89"/>
      <c r="Z98" s="89"/>
      <c r="AA98" s="89"/>
      <c r="AB98" s="68"/>
      <c r="AC98" s="473">
        <f>((J98*(1-M98))-Q98)/(J98*(1-M98))</f>
        <v>0.46267776456599274</v>
      </c>
      <c r="AD98" s="90"/>
      <c r="AE98" s="93"/>
      <c r="AF98" s="96">
        <f>SUM((AH98/(1+$AH$2))-(J98))/(AH98/(1+$AH$2))</f>
        <v>0.41565217391304354</v>
      </c>
      <c r="AG98" s="103"/>
      <c r="AH98" s="92">
        <v>57.5</v>
      </c>
      <c r="AI98" s="103"/>
      <c r="AJ98" s="101">
        <f>J98*2</f>
        <v>56</v>
      </c>
      <c r="AK98" s="89"/>
      <c r="AL98" s="96">
        <f t="shared" si="81"/>
        <v>0.41536000000000006</v>
      </c>
      <c r="AN98" s="92">
        <v>50</v>
      </c>
    </row>
    <row r="99" spans="1:40" ht="15.75" hidden="1" customHeight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'ITMA Form Data'!D99</f>
        <v>Womens FJ Full Zip Chill-Out (Knit mid layer)</v>
      </c>
      <c r="G99" s="92"/>
      <c r="H99" s="92">
        <v>27.6</v>
      </c>
      <c r="I99" s="86">
        <v>28.5</v>
      </c>
      <c r="J99" s="454"/>
      <c r="K99" s="61"/>
      <c r="M99" s="88">
        <v>0.13</v>
      </c>
      <c r="N99" s="23">
        <f>'Std Cst'!R99</f>
        <v>0</v>
      </c>
      <c r="O99" s="23"/>
      <c r="P99" s="23"/>
      <c r="Q99" s="23">
        <f>'Std Cst'!U99</f>
        <v>12.304551724137932</v>
      </c>
      <c r="R99" s="89">
        <f>'Std Cst'!V99</f>
        <v>-1.8549727011864095E-2</v>
      </c>
      <c r="T99" s="89"/>
      <c r="U99" s="89">
        <v>0.57745872909698992</v>
      </c>
      <c r="V99" s="68">
        <v>0.5601013430127042</v>
      </c>
      <c r="W99" s="473"/>
      <c r="X99" s="90"/>
      <c r="Y99" s="68"/>
      <c r="Z99" s="89"/>
      <c r="AA99" s="89">
        <v>0.51432037827240229</v>
      </c>
      <c r="AB99" s="68">
        <v>0.49436935978471741</v>
      </c>
      <c r="AC99" s="473"/>
      <c r="AD99" s="90"/>
      <c r="AF99" s="96"/>
      <c r="AG99" s="103"/>
      <c r="AH99" s="92"/>
      <c r="AI99" s="103"/>
      <c r="AJ99" s="101">
        <f t="shared" si="80"/>
        <v>0</v>
      </c>
      <c r="AK99" s="68"/>
      <c r="AL99" s="96" t="e">
        <f t="shared" si="81"/>
        <v>#DIV/0!</v>
      </c>
      <c r="AN99" s="92"/>
    </row>
    <row r="100" spans="1:40" ht="15.75" hidden="1" customHeight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'ITMA Form Data'!D100</f>
        <v>Womens FJ Full Zip Chill-Out Vest (knit mid layer)</v>
      </c>
      <c r="G100" s="92"/>
      <c r="H100" s="92">
        <v>25</v>
      </c>
      <c r="I100" s="86">
        <v>26</v>
      </c>
      <c r="J100" s="454"/>
      <c r="K100" s="61"/>
      <c r="M100" s="88">
        <v>0.13</v>
      </c>
      <c r="N100" s="23">
        <f>'Std Cst'!R100</f>
        <v>0</v>
      </c>
      <c r="O100" s="23"/>
      <c r="P100" s="23"/>
      <c r="Q100" s="23">
        <f>'Std Cst'!U100</f>
        <v>10.775172413793102</v>
      </c>
      <c r="R100" s="89">
        <f>'Std Cst'!V100</f>
        <v>-1.9309509534239881E-2</v>
      </c>
      <c r="T100" s="89"/>
      <c r="U100" s="89">
        <v>0.59122461538461546</v>
      </c>
      <c r="V100" s="68">
        <v>0.57741029177718839</v>
      </c>
      <c r="W100" s="473"/>
      <c r="X100" s="90"/>
      <c r="Y100" s="68"/>
      <c r="Z100" s="89"/>
      <c r="AA100" s="89">
        <v>0.53014323607427061</v>
      </c>
      <c r="AB100" s="68">
        <v>0.51426470319217055</v>
      </c>
      <c r="AC100" s="473"/>
      <c r="AD100" s="90"/>
      <c r="AF100" s="96"/>
      <c r="AG100" s="103"/>
      <c r="AH100" s="92"/>
      <c r="AI100" s="103"/>
      <c r="AJ100" s="101">
        <f t="shared" si="80"/>
        <v>0</v>
      </c>
      <c r="AK100" s="68"/>
      <c r="AL100" s="96" t="e">
        <f t="shared" si="81"/>
        <v>#DIV/0!</v>
      </c>
      <c r="AN100" s="92"/>
    </row>
    <row r="101" spans="1:40" ht="15.75" customHeight="1" x14ac:dyDescent="0.3">
      <c r="A101" s="206" t="str">
        <f>'ITMA Form Data'!A101</f>
        <v>SHIRTS</v>
      </c>
      <c r="B101" s="206"/>
      <c r="C101" s="500"/>
      <c r="D101" s="29" t="str">
        <f>'ITMA Form Data'!D101</f>
        <v>Shirts</v>
      </c>
      <c r="E101" s="85"/>
      <c r="F101" s="85"/>
      <c r="G101" s="92"/>
      <c r="H101" s="92"/>
      <c r="I101" s="86"/>
      <c r="J101" s="454"/>
      <c r="K101" s="61"/>
      <c r="L101" s="85"/>
      <c r="M101" s="88"/>
      <c r="N101" s="23">
        <f>'Std Cst'!R101</f>
        <v>0</v>
      </c>
      <c r="O101" s="23"/>
      <c r="P101" s="23"/>
      <c r="Q101" s="92"/>
      <c r="R101" s="89"/>
      <c r="S101" s="92"/>
      <c r="T101" s="23"/>
      <c r="U101" s="23"/>
      <c r="V101" s="474"/>
      <c r="W101" s="454"/>
      <c r="X101" s="90"/>
      <c r="Y101" s="86"/>
      <c r="Z101" s="92"/>
      <c r="AA101" s="23"/>
      <c r="AB101" s="474"/>
      <c r="AC101" s="454"/>
      <c r="AD101" s="90"/>
      <c r="AE101" s="85"/>
      <c r="AF101" s="90"/>
      <c r="AG101" s="85"/>
      <c r="AH101" s="92"/>
      <c r="AI101" s="85"/>
      <c r="AJ101" s="104"/>
      <c r="AK101" s="86"/>
      <c r="AL101" s="96"/>
      <c r="AN101" s="92"/>
    </row>
    <row r="102" spans="1:40" ht="15.75" customHeight="1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'ITMA Form Data'!D102</f>
        <v>Women's Stretch Pique Open V-neck</v>
      </c>
      <c r="F102" s="103"/>
      <c r="G102" s="92"/>
      <c r="H102" s="92"/>
      <c r="I102" s="86"/>
      <c r="J102" s="454">
        <v>19.5</v>
      </c>
      <c r="K102" s="61"/>
      <c r="M102" s="88">
        <v>0.13</v>
      </c>
      <c r="N102" s="23"/>
      <c r="O102" s="592">
        <f t="shared" ref="O102:O108" si="82">J102*(1-M102)</f>
        <v>16.965</v>
      </c>
      <c r="P102" s="23"/>
      <c r="Q102" s="23">
        <f>'Std Cst'!U102</f>
        <v>8.1536027586206892</v>
      </c>
      <c r="R102" s="89"/>
      <c r="S102" s="93"/>
      <c r="T102" s="89"/>
      <c r="U102" s="89"/>
      <c r="V102" s="68"/>
      <c r="W102" s="473">
        <f>(J102-Q102)/J102</f>
        <v>0.581866525198939</v>
      </c>
      <c r="X102" s="90"/>
      <c r="Y102" s="89"/>
      <c r="Z102" s="89"/>
      <c r="AA102" s="89"/>
      <c r="AB102" s="68"/>
      <c r="AC102" s="473">
        <f>((J102*(1-M102))-Q102)/(J102*(1-M102))</f>
        <v>0.51938681057349312</v>
      </c>
      <c r="AD102" s="90"/>
      <c r="AE102" s="93"/>
      <c r="AF102" s="96">
        <f>SUM((AH102/(1+$AH$2))-(J102))/(AH102/(1+$AH$2))</f>
        <v>0.41500000000000004</v>
      </c>
      <c r="AG102" s="103"/>
      <c r="AH102" s="92">
        <v>40</v>
      </c>
      <c r="AI102" s="103"/>
      <c r="AJ102" s="101">
        <f>J102*2</f>
        <v>39</v>
      </c>
      <c r="AK102" s="89"/>
      <c r="AL102" s="96">
        <f t="shared" si="81"/>
        <v>0.41834285714285718</v>
      </c>
      <c r="AN102" s="92">
        <v>35</v>
      </c>
    </row>
    <row r="103" spans="1:40" ht="15.75" customHeight="1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'ITMA Form Data'!D103</f>
        <v>Women's Smooth Pique Cap Sleeve</v>
      </c>
      <c r="F103" s="103"/>
      <c r="G103" s="92"/>
      <c r="H103" s="92"/>
      <c r="I103" s="86"/>
      <c r="J103" s="454">
        <v>19.5</v>
      </c>
      <c r="K103" s="61"/>
      <c r="M103" s="88">
        <v>0.13</v>
      </c>
      <c r="N103" s="23"/>
      <c r="O103" s="592">
        <f t="shared" si="82"/>
        <v>16.965</v>
      </c>
      <c r="P103" s="23"/>
      <c r="Q103" s="23">
        <f>'Std Cst'!U103</f>
        <v>7.767395862068966</v>
      </c>
      <c r="R103" s="89"/>
      <c r="S103" s="93"/>
      <c r="T103" s="89"/>
      <c r="U103" s="89"/>
      <c r="V103" s="68"/>
      <c r="W103" s="473">
        <f t="shared" ref="W103" si="83">(J103-Q103)/J103</f>
        <v>0.60167200707338631</v>
      </c>
      <c r="X103" s="90"/>
      <c r="Y103" s="89"/>
      <c r="Z103" s="89"/>
      <c r="AA103" s="89"/>
      <c r="AB103" s="68"/>
      <c r="AC103" s="473">
        <f t="shared" ref="AC103" si="84">((J103*(1-M103))-Q103)/(J103*(1-M103))</f>
        <v>0.54215173226826019</v>
      </c>
      <c r="AD103" s="90"/>
      <c r="AE103" s="93"/>
      <c r="AF103" s="96">
        <f t="shared" ref="AF103" si="85">SUM((AH103/(1+$AH$2))-(J103))/(AH103/(1+$AH$2))</f>
        <v>0.41500000000000004</v>
      </c>
      <c r="AG103" s="103"/>
      <c r="AH103" s="92">
        <v>40</v>
      </c>
      <c r="AI103" s="103"/>
      <c r="AJ103" s="101">
        <f t="shared" ref="AJ103" si="86">J103*2</f>
        <v>39</v>
      </c>
      <c r="AK103" s="89"/>
      <c r="AL103" s="96">
        <f t="shared" si="81"/>
        <v>0.41834285714285718</v>
      </c>
      <c r="AN103" s="92">
        <v>35</v>
      </c>
    </row>
    <row r="104" spans="1:40" ht="15.75" customHeight="1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'ITMA Form Data'!D104</f>
        <v>Women's Stretch Pique - Solid Colour</v>
      </c>
      <c r="F104" s="103"/>
      <c r="G104" s="92"/>
      <c r="H104" s="92"/>
      <c r="I104" s="86"/>
      <c r="J104" s="454">
        <v>19.5</v>
      </c>
      <c r="K104" s="61"/>
      <c r="M104" s="88">
        <v>0.13</v>
      </c>
      <c r="N104" s="23"/>
      <c r="O104" s="592">
        <f t="shared" si="82"/>
        <v>16.965</v>
      </c>
      <c r="P104" s="23"/>
      <c r="Q104" s="23">
        <f>'Std Cst'!U104</f>
        <v>7.767395862068966</v>
      </c>
      <c r="R104" s="89"/>
      <c r="S104" s="93"/>
      <c r="T104" s="89"/>
      <c r="U104" s="89"/>
      <c r="V104" s="68"/>
      <c r="W104" s="473">
        <f>(J104-Q104)/J104</f>
        <v>0.60167200707338631</v>
      </c>
      <c r="X104" s="90"/>
      <c r="Y104" s="89"/>
      <c r="Z104" s="89"/>
      <c r="AA104" s="89"/>
      <c r="AB104" s="68"/>
      <c r="AC104" s="473">
        <f>((J104*(1-M104))-Q104)/(J104*(1-M104))</f>
        <v>0.54215173226826019</v>
      </c>
      <c r="AD104" s="90"/>
      <c r="AE104" s="93"/>
      <c r="AF104" s="96">
        <f>SUM((AH104/(1+$AH$2))-(J104))/(AH104/(1+$AH$2))</f>
        <v>0.41500000000000004</v>
      </c>
      <c r="AG104" s="103"/>
      <c r="AH104" s="92">
        <v>40</v>
      </c>
      <c r="AI104" s="103"/>
      <c r="AJ104" s="101">
        <f>J104*2</f>
        <v>39</v>
      </c>
      <c r="AK104" s="89"/>
      <c r="AL104" s="96">
        <f t="shared" si="81"/>
        <v>0.41834285714285718</v>
      </c>
      <c r="AN104" s="92">
        <v>35</v>
      </c>
    </row>
    <row r="105" spans="1:40" ht="15.75" customHeight="1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'ITMA Form Data'!D105</f>
        <v>Women's Interlock Sleeveless</v>
      </c>
      <c r="F105" s="103"/>
      <c r="G105" s="92"/>
      <c r="H105" s="92"/>
      <c r="I105" s="86"/>
      <c r="J105" s="454">
        <v>17.5</v>
      </c>
      <c r="K105" s="61"/>
      <c r="M105" s="88">
        <v>0.13</v>
      </c>
      <c r="N105" s="23"/>
      <c r="O105" s="592">
        <f>J105*(1-M105)</f>
        <v>15.225</v>
      </c>
      <c r="P105" s="23"/>
      <c r="Q105" s="23">
        <f>'Std Cst'!U105</f>
        <v>8.1372827586206888</v>
      </c>
      <c r="R105" s="89"/>
      <c r="S105" s="93"/>
      <c r="T105" s="89"/>
      <c r="U105" s="89"/>
      <c r="V105" s="68"/>
      <c r="W105" s="473">
        <f>(J105-Q105)/J105</f>
        <v>0.53501241379310349</v>
      </c>
      <c r="X105" s="90"/>
      <c r="Y105" s="89"/>
      <c r="Z105" s="89"/>
      <c r="AA105" s="89"/>
      <c r="AB105" s="68"/>
      <c r="AC105" s="473">
        <f>((J105*(1-M105))-Q105)/(J105*(1-M105))</f>
        <v>0.46553151010701549</v>
      </c>
      <c r="AD105" s="90"/>
      <c r="AE105" s="93"/>
      <c r="AF105" s="96">
        <f>SUM((AH105/(1+$AH$2))-(J105))/(AH105/(1+$AH$2))</f>
        <v>0.4</v>
      </c>
      <c r="AG105" s="103"/>
      <c r="AH105" s="92">
        <v>35</v>
      </c>
      <c r="AI105" s="103"/>
      <c r="AJ105" s="101">
        <f>J105*2</f>
        <v>35</v>
      </c>
      <c r="AK105" s="89"/>
      <c r="AL105" s="96">
        <f>SUM((AN105/(1+$AH$2))-(O105))/(AN105/(1+$AH$2))</f>
        <v>0.39100000000000001</v>
      </c>
      <c r="AN105" s="92">
        <v>30</v>
      </c>
    </row>
    <row r="106" spans="1:40" ht="15.75" customHeight="1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'ITMA Form Data'!D106</f>
        <v>Stretch Pique Double Space Dye Chest Stripe (A) - Prosports</v>
      </c>
      <c r="F106" s="103">
        <v>3</v>
      </c>
      <c r="G106" s="92"/>
      <c r="H106" s="92"/>
      <c r="I106" s="86"/>
      <c r="J106" s="454">
        <v>26.4</v>
      </c>
      <c r="K106" s="61"/>
      <c r="M106" s="88">
        <v>0.13</v>
      </c>
      <c r="N106" s="23"/>
      <c r="O106" s="592">
        <f>J106*(1-M106)</f>
        <v>22.968</v>
      </c>
      <c r="P106" s="23"/>
      <c r="Q106" s="23">
        <f>'Std Cst'!U106</f>
        <v>10.666182620689654</v>
      </c>
      <c r="R106" s="89"/>
      <c r="S106" s="93"/>
      <c r="T106" s="89"/>
      <c r="U106" s="89"/>
      <c r="V106" s="68"/>
      <c r="W106" s="473">
        <f t="shared" ref="W106" si="87">(J106-Q106)/J106</f>
        <v>0.59597793103448282</v>
      </c>
      <c r="X106" s="90"/>
      <c r="Y106" s="89"/>
      <c r="Z106" s="89"/>
      <c r="AA106" s="89"/>
      <c r="AB106" s="68"/>
      <c r="AC106" s="473">
        <f t="shared" ref="AC106" si="88">((J106*(1-M106))-Q106)/(J106*(1-M106))</f>
        <v>0.53560681728101478</v>
      </c>
      <c r="AD106" s="90"/>
      <c r="AE106" s="93"/>
      <c r="AF106" s="96">
        <f t="shared" ref="AF106" si="89">SUM((AH106/(1+$AH$2))-(J106))/(AH106/(1+$AH$2))</f>
        <v>0.42400000000000004</v>
      </c>
      <c r="AG106" s="103"/>
      <c r="AH106" s="92">
        <v>55</v>
      </c>
      <c r="AI106" s="103"/>
      <c r="AJ106" s="101">
        <f t="shared" ref="AJ106" si="90">J106*2</f>
        <v>52.8</v>
      </c>
      <c r="AK106" s="89"/>
      <c r="AL106" s="96">
        <f t="shared" ref="AL106" si="91">SUM((AN106/(1+$AH$2))-(O106))/(AN106/(1+$AH$2))</f>
        <v>0.38751999999999998</v>
      </c>
      <c r="AN106" s="92">
        <v>45</v>
      </c>
    </row>
    <row r="107" spans="1:40" ht="15.75" hidden="1" customHeight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'ITMA Form Data'!D107</f>
        <v>Womens FJ Stretch Pique w/reversible collar</v>
      </c>
      <c r="F107" s="103"/>
      <c r="G107" s="92">
        <v>18.399999999999999</v>
      </c>
      <c r="H107" s="92">
        <v>18.95</v>
      </c>
      <c r="I107" s="86">
        <v>19.5</v>
      </c>
      <c r="J107" s="454"/>
      <c r="K107" s="61"/>
      <c r="M107" s="88">
        <v>0.13</v>
      </c>
      <c r="N107" s="23">
        <f>'Std Cst'!R107</f>
        <v>8.8195110886075945</v>
      </c>
      <c r="O107" s="592">
        <f t="shared" si="82"/>
        <v>0</v>
      </c>
      <c r="P107" s="23"/>
      <c r="Q107" s="23">
        <f>'Std Cst'!U107</f>
        <v>9.4466206896551732</v>
      </c>
      <c r="R107" s="89">
        <f>'Std Cst'!V107</f>
        <v>-1.6565094264033457E-2</v>
      </c>
      <c r="T107" s="89">
        <v>0.52067874518436985</v>
      </c>
      <c r="U107" s="89">
        <v>0.52848839997293817</v>
      </c>
      <c r="V107" s="68">
        <v>0.5073979133510168</v>
      </c>
      <c r="W107" s="473"/>
      <c r="X107" s="90"/>
      <c r="Y107" s="68"/>
      <c r="Z107" s="89">
        <v>0.44905602894755153</v>
      </c>
      <c r="AA107" s="89">
        <v>0.45803264364705537</v>
      </c>
      <c r="AB107" s="68">
        <v>0.43379070500116867</v>
      </c>
      <c r="AC107" s="473"/>
      <c r="AD107" s="90"/>
      <c r="AF107" s="96"/>
      <c r="AG107" s="103"/>
      <c r="AH107" s="92"/>
      <c r="AI107" s="103"/>
      <c r="AJ107" s="101">
        <f t="shared" si="80"/>
        <v>0</v>
      </c>
      <c r="AK107" s="68"/>
      <c r="AL107" s="96" t="e">
        <f t="shared" si="81"/>
        <v>#DIV/0!</v>
      </c>
      <c r="AN107" s="92"/>
    </row>
    <row r="108" spans="1:40" ht="15.75" hidden="1" customHeight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'ITMA Form Data'!D108</f>
        <v>Womens FJ Stretch Pique w/reversible collar - American Golf</v>
      </c>
      <c r="F108" s="103"/>
      <c r="G108" s="92"/>
      <c r="H108" s="92"/>
      <c r="I108" s="86"/>
      <c r="J108" s="454"/>
      <c r="K108" s="61"/>
      <c r="M108" s="88">
        <v>0.13</v>
      </c>
      <c r="N108" s="23">
        <f>'Std Cst'!R108</f>
        <v>8.8195110886075945</v>
      </c>
      <c r="O108" s="592">
        <f t="shared" si="82"/>
        <v>0</v>
      </c>
      <c r="P108" s="23"/>
      <c r="Q108" s="23">
        <f>'Std Cst'!U108</f>
        <v>9.7555862068965506</v>
      </c>
      <c r="R108" s="89">
        <f>'Std Cst'!V108</f>
        <v>0</v>
      </c>
      <c r="T108" s="89"/>
      <c r="U108" s="89"/>
      <c r="V108" s="68"/>
      <c r="W108" s="473"/>
      <c r="X108" s="90"/>
      <c r="Y108" s="68"/>
      <c r="Z108" s="89"/>
      <c r="AA108" s="89"/>
      <c r="AB108" s="68"/>
      <c r="AC108" s="473"/>
      <c r="AD108" s="90"/>
      <c r="AF108" s="96"/>
      <c r="AG108" s="103"/>
      <c r="AH108" s="92"/>
      <c r="AI108" s="103"/>
      <c r="AJ108" s="101"/>
      <c r="AK108" s="68"/>
      <c r="AL108" s="96"/>
      <c r="AN108" s="92"/>
    </row>
    <row r="109" spans="1:40" ht="15.75" hidden="1" customHeight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'ITMA Form Data'!D109</f>
        <v>Womens FJ Stretch Lisle Sleeveless</v>
      </c>
      <c r="F109" s="103"/>
      <c r="G109" s="92"/>
      <c r="H109" s="92">
        <v>15.95</v>
      </c>
      <c r="I109" s="86">
        <v>16.5</v>
      </c>
      <c r="J109" s="454"/>
      <c r="K109" s="61"/>
      <c r="M109" s="88">
        <v>0.13</v>
      </c>
      <c r="N109" s="23">
        <f>'Std Cst'!R109</f>
        <v>0</v>
      </c>
      <c r="O109" s="23"/>
      <c r="P109" s="23"/>
      <c r="Q109" s="23">
        <f>'Std Cst'!U109</f>
        <v>8.2262068965517248</v>
      </c>
      <c r="R109" s="89">
        <f>'Std Cst'!V109</f>
        <v>-1.6103631804994627E-2</v>
      </c>
      <c r="T109" s="89"/>
      <c r="U109" s="89">
        <v>0.51245731372076198</v>
      </c>
      <c r="V109" s="68">
        <v>0.4932820062695924</v>
      </c>
      <c r="W109" s="473"/>
      <c r="X109" s="90"/>
      <c r="Y109" s="68"/>
      <c r="Z109" s="89"/>
      <c r="AA109" s="89">
        <v>0.43960610772501379</v>
      </c>
      <c r="AB109" s="68">
        <v>0.41756552444780737</v>
      </c>
      <c r="AC109" s="473"/>
      <c r="AD109" s="90"/>
      <c r="AF109" s="96"/>
      <c r="AG109" s="103"/>
      <c r="AH109" s="92"/>
      <c r="AI109" s="103"/>
      <c r="AJ109" s="101">
        <f t="shared" si="80"/>
        <v>0</v>
      </c>
      <c r="AK109" s="68"/>
      <c r="AN109" s="92"/>
    </row>
    <row r="110" spans="1:40" ht="15.75" hidden="1" customHeight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'ITMA Form Data'!D110</f>
        <v>Womens FJ Stretch Pique w/reversible collar - ProSports</v>
      </c>
      <c r="F110" s="103"/>
      <c r="G110" s="92"/>
      <c r="H110" s="92"/>
      <c r="I110" s="86"/>
      <c r="J110" s="454"/>
      <c r="K110" s="61"/>
      <c r="M110" s="88">
        <v>0.13</v>
      </c>
      <c r="N110" s="23">
        <f>'Std Cst'!R110</f>
        <v>8.8195110886075945</v>
      </c>
      <c r="O110" s="23"/>
      <c r="P110" s="23"/>
      <c r="Q110" s="23">
        <f>'Std Cst'!U110</f>
        <v>9.7555862068965506</v>
      </c>
      <c r="R110" s="89"/>
      <c r="T110" s="89"/>
      <c r="U110" s="89"/>
      <c r="V110" s="68"/>
      <c r="W110" s="473"/>
      <c r="X110" s="90"/>
      <c r="Y110" s="68"/>
      <c r="Z110" s="89"/>
      <c r="AA110" s="89"/>
      <c r="AB110" s="68"/>
      <c r="AC110" s="473"/>
      <c r="AD110" s="90"/>
      <c r="AF110" s="96"/>
      <c r="AG110" s="103"/>
      <c r="AH110" s="92"/>
      <c r="AI110" s="103"/>
      <c r="AJ110" s="101"/>
      <c r="AK110" s="68"/>
      <c r="AN110" s="92"/>
    </row>
    <row r="111" spans="1:40" ht="15.75" hidden="1" customHeight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'ITMA Form Data'!D111</f>
        <v>Women's Smooth Pique Double Chest Stripe - Prosports</v>
      </c>
      <c r="F111" s="103"/>
      <c r="G111" s="92"/>
      <c r="H111" s="92"/>
      <c r="I111" s="86"/>
      <c r="J111" s="454"/>
      <c r="K111" s="61"/>
      <c r="M111" s="88">
        <v>0.13</v>
      </c>
      <c r="N111" s="23">
        <f>'Std Cst'!R111</f>
        <v>0</v>
      </c>
      <c r="O111" s="23"/>
      <c r="P111" s="23"/>
      <c r="Q111" s="23">
        <f>'Std Cst'!U111</f>
        <v>10.620689655172415</v>
      </c>
      <c r="R111" s="89"/>
      <c r="T111" s="89"/>
      <c r="U111" s="89"/>
      <c r="V111" s="68"/>
      <c r="W111" s="473"/>
      <c r="X111" s="90"/>
      <c r="Y111" s="68"/>
      <c r="Z111" s="89"/>
      <c r="AA111" s="89"/>
      <c r="AB111" s="68"/>
      <c r="AC111" s="473"/>
      <c r="AD111" s="90"/>
      <c r="AF111" s="96"/>
      <c r="AG111" s="103"/>
      <c r="AH111" s="92"/>
      <c r="AI111" s="103"/>
      <c r="AJ111" s="101"/>
      <c r="AK111" s="68"/>
      <c r="AN111" s="92"/>
    </row>
    <row r="112" spans="1:40" ht="15.75" customHeight="1" x14ac:dyDescent="0.3">
      <c r="A112" s="206" t="str">
        <f>'ITMA Form Data'!A112</f>
        <v>TROUSERS</v>
      </c>
      <c r="B112" s="206"/>
      <c r="C112" s="500"/>
      <c r="D112" s="29" t="str">
        <f>'ITMA Form Data'!D112</f>
        <v>Trousers</v>
      </c>
      <c r="E112" s="85"/>
      <c r="F112" s="85"/>
      <c r="G112" s="92"/>
      <c r="H112" s="92"/>
      <c r="I112" s="86"/>
      <c r="J112" s="454"/>
      <c r="K112" s="61"/>
      <c r="L112" s="85"/>
      <c r="M112" s="88"/>
      <c r="N112" s="23">
        <f>'Std Cst'!R112</f>
        <v>0</v>
      </c>
      <c r="O112" s="23"/>
      <c r="P112" s="23"/>
      <c r="Q112" s="92"/>
      <c r="R112" s="89"/>
      <c r="S112" s="92"/>
      <c r="T112" s="23"/>
      <c r="U112" s="23"/>
      <c r="V112" s="474"/>
      <c r="W112" s="454"/>
      <c r="X112" s="90"/>
      <c r="Y112" s="86"/>
      <c r="Z112" s="92"/>
      <c r="AA112" s="23"/>
      <c r="AB112" s="474"/>
      <c r="AC112" s="454"/>
      <c r="AD112" s="90"/>
      <c r="AE112" s="85"/>
      <c r="AF112" s="90"/>
      <c r="AG112" s="85"/>
      <c r="AH112" s="92"/>
      <c r="AI112" s="85"/>
      <c r="AJ112" s="104"/>
      <c r="AK112" s="86"/>
      <c r="AN112" s="92"/>
    </row>
    <row r="113" spans="1:40" ht="15.75" customHeight="1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'ITMA Form Data'!D113</f>
        <v>Women's Performance 7/8 Trouser</v>
      </c>
      <c r="F113" s="103"/>
      <c r="G113" s="92"/>
      <c r="H113" s="92"/>
      <c r="I113" s="86"/>
      <c r="J113" s="454">
        <v>34</v>
      </c>
      <c r="K113" s="61"/>
      <c r="M113" s="88">
        <v>0.13</v>
      </c>
      <c r="N113" s="23"/>
      <c r="O113" s="592">
        <f t="shared" ref="O113:O114" si="92">J113*(1-M113)</f>
        <v>29.58</v>
      </c>
      <c r="P113" s="23"/>
      <c r="Q113" s="23">
        <f>'Std Cst'!U113</f>
        <v>15.965164137931037</v>
      </c>
      <c r="R113" s="89"/>
      <c r="S113" s="93"/>
      <c r="T113" s="89"/>
      <c r="U113" s="89"/>
      <c r="V113" s="68"/>
      <c r="W113" s="473">
        <f>(J113-Q113)/J113</f>
        <v>0.53043634888438129</v>
      </c>
      <c r="X113" s="90"/>
      <c r="Y113" s="89"/>
      <c r="Z113" s="89"/>
      <c r="AA113" s="89"/>
      <c r="AB113" s="68"/>
      <c r="AC113" s="473">
        <f>((J113*(1-M113))-Q113)/(J113*(1-M113))</f>
        <v>0.46027166538434627</v>
      </c>
      <c r="AD113" s="90"/>
      <c r="AE113" s="93"/>
      <c r="AF113" s="96">
        <f>SUM((AH113/(1+$AH$2))-(J113))/(AH113/(1+$AH$2))</f>
        <v>0.39555555555555555</v>
      </c>
      <c r="AG113" s="103"/>
      <c r="AH113" s="92">
        <v>67.5</v>
      </c>
      <c r="AI113" s="103"/>
      <c r="AJ113" s="101">
        <f>J113*2</f>
        <v>68</v>
      </c>
      <c r="AK113" s="89"/>
      <c r="AL113" s="96">
        <f t="shared" ref="AL113:AL114" si="93">SUM((AN113/(1+$AH$2))-(O113))/(AN113/(1+$AH$2))</f>
        <v>0.40790658882402009</v>
      </c>
      <c r="AN113" s="92">
        <v>59.95</v>
      </c>
    </row>
    <row r="114" spans="1:40" ht="15.75" customHeight="1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'ITMA Form Data'!D114</f>
        <v>Women's Performance Skort</v>
      </c>
      <c r="F114" s="103"/>
      <c r="G114" s="92"/>
      <c r="H114" s="92"/>
      <c r="I114" s="86"/>
      <c r="J114" s="454">
        <v>29.9</v>
      </c>
      <c r="K114" s="61"/>
      <c r="M114" s="88">
        <v>0.13</v>
      </c>
      <c r="N114" s="23"/>
      <c r="O114" s="592">
        <f t="shared" si="92"/>
        <v>26.012999999999998</v>
      </c>
      <c r="P114" s="23"/>
      <c r="Q114" s="23">
        <f>'Std Cst'!U114</f>
        <v>9.2271564137931037</v>
      </c>
      <c r="R114" s="89"/>
      <c r="S114" s="93"/>
      <c r="T114" s="89"/>
      <c r="U114" s="89"/>
      <c r="V114" s="68"/>
      <c r="W114" s="473">
        <f>(J114-Q114)/J114</f>
        <v>0.69139945104370892</v>
      </c>
      <c r="X114" s="90"/>
      <c r="Y114" s="89"/>
      <c r="Z114" s="89"/>
      <c r="AA114" s="89"/>
      <c r="AB114" s="68"/>
      <c r="AC114" s="473">
        <f>((J114*(1-M114))-Q114)/(J114*(1-M114))</f>
        <v>0.64528672533759646</v>
      </c>
      <c r="AD114" s="90"/>
      <c r="AE114" s="93"/>
      <c r="AF114" s="96">
        <f>SUM((AH114/(1+$AH$2))-(J114))/(AH114/(1+$AH$2))</f>
        <v>0.40200000000000002</v>
      </c>
      <c r="AG114" s="103"/>
      <c r="AH114" s="92">
        <v>60</v>
      </c>
      <c r="AI114" s="103"/>
      <c r="AJ114" s="101">
        <f>J114*2</f>
        <v>59.8</v>
      </c>
      <c r="AK114" s="89"/>
      <c r="AL114" s="96">
        <f t="shared" si="93"/>
        <v>0.3750630630630632</v>
      </c>
      <c r="AN114" s="92">
        <v>49.95</v>
      </c>
    </row>
    <row r="115" spans="1:40" ht="15.75" customHeight="1" x14ac:dyDescent="0.3">
      <c r="A115" s="206" t="str">
        <f>'ITMA Form Data'!A115</f>
        <v>JUNIORS</v>
      </c>
      <c r="B115" s="206"/>
      <c r="C115" s="500"/>
      <c r="D115" s="29" t="str">
        <f>'ITMA Form Data'!D115</f>
        <v>Juniors</v>
      </c>
      <c r="E115" s="85"/>
      <c r="F115" s="85"/>
      <c r="G115" s="92"/>
      <c r="H115" s="92"/>
      <c r="I115" s="86"/>
      <c r="J115" s="454"/>
      <c r="K115" s="61"/>
      <c r="L115" s="85"/>
      <c r="M115" s="88"/>
      <c r="N115" s="23">
        <f>'Std Cst'!R115</f>
        <v>0</v>
      </c>
      <c r="O115" s="23"/>
      <c r="P115" s="23"/>
      <c r="Q115" s="92"/>
      <c r="R115" s="89"/>
      <c r="S115" s="92"/>
      <c r="T115" s="23"/>
      <c r="U115" s="23"/>
      <c r="V115" s="474"/>
      <c r="W115" s="454"/>
      <c r="X115" s="90"/>
      <c r="Y115" s="86"/>
      <c r="Z115" s="92"/>
      <c r="AA115" s="23"/>
      <c r="AB115" s="474"/>
      <c r="AC115" s="454"/>
      <c r="AD115" s="90"/>
      <c r="AE115" s="85"/>
      <c r="AF115" s="90"/>
      <c r="AG115" s="85"/>
      <c r="AH115" s="92"/>
      <c r="AI115" s="85"/>
      <c r="AJ115" s="104"/>
      <c r="AK115" s="86"/>
      <c r="AN115" s="92"/>
    </row>
    <row r="116" spans="1:40" ht="15.75" hidden="1" customHeight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'ITMA Form Data'!D116</f>
        <v>FJ Junior FJ Chill-Out w/ Chest Piping 1/4 Zip</v>
      </c>
      <c r="F116" s="103"/>
      <c r="G116" s="92">
        <v>21</v>
      </c>
      <c r="H116" s="92">
        <v>21.7</v>
      </c>
      <c r="I116" s="86">
        <v>22.2</v>
      </c>
      <c r="J116" s="454"/>
      <c r="K116" s="61"/>
      <c r="M116" s="88">
        <v>0.13</v>
      </c>
      <c r="N116" s="23">
        <f>'Std Cst'!R116</f>
        <v>0</v>
      </c>
      <c r="O116" s="23"/>
      <c r="P116" s="23"/>
      <c r="Q116" s="23">
        <f>'Std Cst'!U116</f>
        <v>12.32</v>
      </c>
      <c r="R116" s="89"/>
      <c r="T116" s="89">
        <v>0.44399189873417716</v>
      </c>
      <c r="U116" s="89">
        <v>0.45817581472291158</v>
      </c>
      <c r="V116" s="68">
        <v>0.43688504504504505</v>
      </c>
      <c r="W116" s="473"/>
      <c r="X116" s="90"/>
      <c r="Y116" s="68"/>
      <c r="Z116" s="89">
        <v>0.36091022843008869</v>
      </c>
      <c r="AA116" s="89">
        <v>0.37721358014127765</v>
      </c>
      <c r="AB116" s="68">
        <v>0.35274143108625872</v>
      </c>
      <c r="AC116" s="473"/>
      <c r="AD116" s="90"/>
      <c r="AF116" s="96"/>
      <c r="AG116" s="103"/>
      <c r="AH116" s="92"/>
      <c r="AI116" s="103"/>
      <c r="AJ116" s="101">
        <f t="shared" ref="AJ116:AJ124" si="94">J116*1.67</f>
        <v>0</v>
      </c>
      <c r="AK116" s="68"/>
      <c r="AN116" s="92"/>
    </row>
    <row r="117" spans="1:40" ht="15.75" customHeight="1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'ITMA Form Data'!D117</f>
        <v>FJ Junior FJ Solid Colour Chill-Out 1/4 zip</v>
      </c>
      <c r="F117" s="103"/>
      <c r="G117" s="92"/>
      <c r="H117" s="92"/>
      <c r="I117" s="86">
        <v>21.7</v>
      </c>
      <c r="J117" s="454">
        <v>22.1</v>
      </c>
      <c r="K117" s="61">
        <f t="shared" si="48"/>
        <v>1.8433179723502401E-2</v>
      </c>
      <c r="M117" s="88">
        <v>0.13</v>
      </c>
      <c r="N117" s="23">
        <f>'Std Cst'!R117</f>
        <v>0</v>
      </c>
      <c r="O117" s="592">
        <f t="shared" ref="O117:O124" si="95">J117*(1-M117)</f>
        <v>19.227</v>
      </c>
      <c r="P117" s="23"/>
      <c r="Q117" s="23">
        <f>'Std Cst'!U117</f>
        <v>12.03688772413793</v>
      </c>
      <c r="R117" s="89"/>
      <c r="T117" s="89"/>
      <c r="U117" s="89"/>
      <c r="V117" s="68">
        <v>0.44545512791991104</v>
      </c>
      <c r="W117" s="473">
        <f t="shared" ref="W117" si="96">(J117-Q117)/J117</f>
        <v>0.45534444687158693</v>
      </c>
      <c r="X117" s="90">
        <f t="shared" ref="X117:X124" si="97">W117-V117</f>
        <v>9.889318951675885E-3</v>
      </c>
      <c r="Y117" s="68"/>
      <c r="Z117" s="89"/>
      <c r="AA117" s="89"/>
      <c r="AB117" s="68">
        <v>0.36259210105736894</v>
      </c>
      <c r="AC117" s="473">
        <f t="shared" ref="AC117" si="98">((J117*(1-M117))-Q117)/(J117*(1-M117))</f>
        <v>0.37395913433515732</v>
      </c>
      <c r="AD117" s="90">
        <f t="shared" si="53"/>
        <v>1.1367033277788374E-2</v>
      </c>
      <c r="AF117" s="96">
        <f t="shared" ref="AF117" si="99">SUM((AH117/(1))-(J117))/(AH117/(1))</f>
        <v>0.40270270270270264</v>
      </c>
      <c r="AG117" s="103"/>
      <c r="AH117" s="92">
        <v>37</v>
      </c>
      <c r="AI117" s="103"/>
      <c r="AJ117" s="101">
        <f t="shared" ref="AJ117:AJ119" si="100">J117*1.67</f>
        <v>36.907000000000004</v>
      </c>
      <c r="AK117" s="68"/>
      <c r="AL117" s="96">
        <f>SUM((AN117/(1))-(O117))/(AN117/(1))</f>
        <v>0.40839999999999999</v>
      </c>
      <c r="AN117" s="92">
        <v>32.5</v>
      </c>
    </row>
    <row r="118" spans="1:40" ht="15.75" hidden="1" customHeight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'ITMA Form Data'!D118</f>
        <v>FJ Junior Birdseye Colorblock Pique w/ Self Collar</v>
      </c>
      <c r="F118" s="103"/>
      <c r="G118" s="92"/>
      <c r="H118" s="92">
        <v>18.600000000000001</v>
      </c>
      <c r="I118" s="86">
        <v>19</v>
      </c>
      <c r="J118" s="454"/>
      <c r="K118" s="61"/>
      <c r="M118" s="88">
        <v>0.13</v>
      </c>
      <c r="N118" s="23">
        <f>'Std Cst'!R118</f>
        <v>0</v>
      </c>
      <c r="O118" s="592">
        <f t="shared" si="95"/>
        <v>0</v>
      </c>
      <c r="P118" s="23"/>
      <c r="Q118" s="23">
        <f>'Std Cst'!U118</f>
        <v>10.002758620689654</v>
      </c>
      <c r="R118" s="89"/>
      <c r="T118" s="89"/>
      <c r="U118" s="89">
        <v>0.4610983402260822</v>
      </c>
      <c r="V118" s="68">
        <v>0.4653790199637024</v>
      </c>
      <c r="W118" s="473"/>
      <c r="X118" s="90"/>
      <c r="Y118" s="68"/>
      <c r="Z118" s="89"/>
      <c r="AA118" s="89">
        <v>0.38057280485756578</v>
      </c>
      <c r="AB118" s="68">
        <v>0.38549312639506028</v>
      </c>
      <c r="AC118" s="473"/>
      <c r="AD118" s="90"/>
      <c r="AF118" s="96"/>
      <c r="AG118" s="103"/>
      <c r="AH118" s="92"/>
      <c r="AI118" s="103"/>
      <c r="AJ118" s="101">
        <f t="shared" si="100"/>
        <v>0</v>
      </c>
      <c r="AK118" s="68"/>
      <c r="AL118" s="96" t="e">
        <f t="shared" ref="AL118:AL124" si="101">SUM((AN118/(1))-(O118))/(AN118/(1))</f>
        <v>#DIV/0!</v>
      </c>
      <c r="AN118" s="92"/>
    </row>
    <row r="119" spans="1:40" ht="15.75" hidden="1" customHeight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'ITMA Form Data'!D119</f>
        <v>FJ Junior Smooth Pique Double Chest Stripe</v>
      </c>
      <c r="F119" s="103"/>
      <c r="G119" s="92"/>
      <c r="H119" s="92">
        <v>18.600000000000001</v>
      </c>
      <c r="I119" s="86">
        <v>19</v>
      </c>
      <c r="J119" s="454"/>
      <c r="K119" s="61"/>
      <c r="M119" s="88">
        <v>0.13</v>
      </c>
      <c r="N119" s="23">
        <f>'Std Cst'!R119</f>
        <v>0</v>
      </c>
      <c r="O119" s="592">
        <f t="shared" si="95"/>
        <v>0</v>
      </c>
      <c r="P119" s="23"/>
      <c r="Q119" s="23">
        <f>'Std Cst'!U119</f>
        <v>9.9255172413793105</v>
      </c>
      <c r="R119" s="89"/>
      <c r="T119" s="89"/>
      <c r="U119" s="89">
        <v>0.45723840088227191</v>
      </c>
      <c r="V119" s="68">
        <v>0.46944435571687843</v>
      </c>
      <c r="W119" s="473"/>
      <c r="X119" s="90"/>
      <c r="Y119" s="68"/>
      <c r="Z119" s="89"/>
      <c r="AA119" s="89">
        <v>0.37613609296812867</v>
      </c>
      <c r="AB119" s="68">
        <v>0.39016592611135453</v>
      </c>
      <c r="AC119" s="473"/>
      <c r="AD119" s="90"/>
      <c r="AF119" s="96"/>
      <c r="AG119" s="103"/>
      <c r="AH119" s="92"/>
      <c r="AI119" s="103"/>
      <c r="AJ119" s="101">
        <f t="shared" si="100"/>
        <v>0</v>
      </c>
      <c r="AK119" s="68"/>
      <c r="AL119" s="96" t="e">
        <f t="shared" si="101"/>
        <v>#DIV/0!</v>
      </c>
      <c r="AN119" s="92"/>
    </row>
    <row r="120" spans="1:40" ht="15.75" customHeight="1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'ITMA Form Data'!D120</f>
        <v>Junior Textured Chill-Out</v>
      </c>
      <c r="F120" s="103"/>
      <c r="G120" s="92"/>
      <c r="H120" s="92"/>
      <c r="I120" s="86"/>
      <c r="J120" s="454">
        <v>22.1</v>
      </c>
      <c r="K120" s="61"/>
      <c r="M120" s="88">
        <v>0.13</v>
      </c>
      <c r="N120" s="23"/>
      <c r="O120" s="592">
        <f t="shared" si="95"/>
        <v>19.227</v>
      </c>
      <c r="P120" s="23"/>
      <c r="Q120" s="23">
        <f>'Std Cst'!U120</f>
        <v>11.109991172413794</v>
      </c>
      <c r="R120" s="89"/>
      <c r="S120" s="93"/>
      <c r="T120" s="89"/>
      <c r="U120" s="89"/>
      <c r="V120" s="68"/>
      <c r="W120" s="473">
        <f>(J120-Q120)/J120</f>
        <v>0.49728546731159307</v>
      </c>
      <c r="X120" s="90"/>
      <c r="Y120" s="89"/>
      <c r="Z120" s="89"/>
      <c r="AA120" s="89"/>
      <c r="AB120" s="68"/>
      <c r="AC120" s="473">
        <f>((J120*(1-M120))-Q120)/(J120*(1-M120))</f>
        <v>0.42216720380642875</v>
      </c>
      <c r="AD120" s="90"/>
      <c r="AE120" s="93"/>
      <c r="AF120" s="96">
        <f>SUM((AH120/(1+$AH$2))-(J120))/(AH120/(1+$AH$2))</f>
        <v>0.28324324324324324</v>
      </c>
      <c r="AG120" s="103"/>
      <c r="AH120" s="92">
        <v>37</v>
      </c>
      <c r="AI120" s="103"/>
      <c r="AJ120" s="101">
        <f t="shared" si="94"/>
        <v>36.907000000000004</v>
      </c>
      <c r="AK120" s="89"/>
      <c r="AL120" s="96">
        <f t="shared" si="101"/>
        <v>0.40839999999999999</v>
      </c>
      <c r="AN120" s="92">
        <v>32.5</v>
      </c>
    </row>
    <row r="121" spans="1:40" ht="15.75" customHeight="1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'ITMA Form Data'!D121</f>
        <v>Junior Stretch Pique w/Painted Stripes</v>
      </c>
      <c r="F121" s="103"/>
      <c r="G121" s="92"/>
      <c r="H121" s="92"/>
      <c r="I121" s="86"/>
      <c r="J121" s="454">
        <v>19.5</v>
      </c>
      <c r="K121" s="61"/>
      <c r="M121" s="88">
        <v>0.13</v>
      </c>
      <c r="N121" s="23"/>
      <c r="O121" s="592">
        <f t="shared" si="95"/>
        <v>16.965</v>
      </c>
      <c r="P121" s="23"/>
      <c r="Q121" s="23">
        <f>'Std Cst'!U121</f>
        <v>10.470844137931035</v>
      </c>
      <c r="R121" s="89"/>
      <c r="S121" s="93"/>
      <c r="T121" s="89"/>
      <c r="U121" s="89"/>
      <c r="V121" s="68"/>
      <c r="W121" s="473">
        <f>(J121-Q121)/J121</f>
        <v>0.46303363395225461</v>
      </c>
      <c r="X121" s="90"/>
      <c r="Y121" s="89"/>
      <c r="Z121" s="89"/>
      <c r="AA121" s="89"/>
      <c r="AB121" s="68"/>
      <c r="AC121" s="473">
        <f>((J121*(1-M121))-Q121)/(J121*(1-M121))</f>
        <v>0.38279728040489036</v>
      </c>
      <c r="AD121" s="90"/>
      <c r="AE121" s="93"/>
      <c r="AF121" s="96">
        <f>SUM((AH121/(1+$AH$2))-(J121))/(AH121/(1+$AH$2))</f>
        <v>0.26875000000000004</v>
      </c>
      <c r="AG121" s="103"/>
      <c r="AH121" s="92">
        <v>32</v>
      </c>
      <c r="AI121" s="103"/>
      <c r="AJ121" s="101">
        <f t="shared" si="94"/>
        <v>32.564999999999998</v>
      </c>
      <c r="AK121" s="89"/>
      <c r="AL121" s="96">
        <f t="shared" si="101"/>
        <v>0.38309090909090909</v>
      </c>
      <c r="AN121" s="92">
        <v>27.5</v>
      </c>
    </row>
    <row r="122" spans="1:40" ht="15.75" customHeight="1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'ITMA Form Data'!D122</f>
        <v>Junior Smooth Pique w/Collar &amp; Sleeve Stripes</v>
      </c>
      <c r="F122" s="103"/>
      <c r="G122" s="92"/>
      <c r="H122" s="92"/>
      <c r="I122" s="86"/>
      <c r="J122" s="454">
        <v>17.5</v>
      </c>
      <c r="K122" s="61"/>
      <c r="M122" s="88">
        <v>0.13</v>
      </c>
      <c r="N122" s="23"/>
      <c r="O122" s="592">
        <f t="shared" si="95"/>
        <v>15.225</v>
      </c>
      <c r="P122" s="23"/>
      <c r="Q122" s="23">
        <f>'Std Cst'!U122</f>
        <v>10.06831724137931</v>
      </c>
      <c r="R122" s="89"/>
      <c r="S122" s="93"/>
      <c r="T122" s="89"/>
      <c r="U122" s="89"/>
      <c r="V122" s="68"/>
      <c r="W122" s="473">
        <f>(J122-Q122)/J122</f>
        <v>0.4246675862068966</v>
      </c>
      <c r="X122" s="90"/>
      <c r="Y122" s="89"/>
      <c r="Z122" s="89"/>
      <c r="AA122" s="89"/>
      <c r="AB122" s="68"/>
      <c r="AC122" s="473">
        <f>((J122*(1-M122))-Q122)/(J122*(1-M122))</f>
        <v>0.33869837495045585</v>
      </c>
      <c r="AD122" s="90"/>
      <c r="AE122" s="93"/>
      <c r="AF122" s="96">
        <f>SUM((AH122/(1+$AH$2))-(J122))/(AH122/(1+$AH$2))</f>
        <v>0.27586206896551729</v>
      </c>
      <c r="AG122" s="103"/>
      <c r="AH122" s="92">
        <v>29</v>
      </c>
      <c r="AI122" s="103"/>
      <c r="AJ122" s="101">
        <f t="shared" si="94"/>
        <v>29.224999999999998</v>
      </c>
      <c r="AK122" s="89"/>
      <c r="AL122" s="96">
        <f t="shared" si="101"/>
        <v>0.39100000000000001</v>
      </c>
      <c r="AN122" s="92">
        <v>25</v>
      </c>
    </row>
    <row r="123" spans="1:40" ht="15.75" customHeight="1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'ITMA Form Data'!D123</f>
        <v>FJ Junior Stretch Pique w/neck tape trim</v>
      </c>
      <c r="F123" s="103"/>
      <c r="G123" s="92"/>
      <c r="H123" s="92">
        <v>14</v>
      </c>
      <c r="I123" s="86">
        <v>14.5</v>
      </c>
      <c r="J123" s="454">
        <v>14.5</v>
      </c>
      <c r="K123" s="61">
        <f t="shared" si="48"/>
        <v>0</v>
      </c>
      <c r="M123" s="88">
        <v>0.13</v>
      </c>
      <c r="N123" s="23">
        <f>'Std Cst'!R123</f>
        <v>0</v>
      </c>
      <c r="O123" s="592">
        <f t="shared" si="95"/>
        <v>12.615</v>
      </c>
      <c r="P123" s="23"/>
      <c r="Q123" s="23">
        <f>'Std Cst'!U123</f>
        <v>7.4948717241379299</v>
      </c>
      <c r="R123" s="89">
        <f>'Std Cst'!V123</f>
        <v>0</v>
      </c>
      <c r="T123" s="89"/>
      <c r="U123" s="89">
        <v>0.50209641025641027</v>
      </c>
      <c r="V123" s="68">
        <v>0.48311229488703933</v>
      </c>
      <c r="W123" s="473">
        <f t="shared" ref="W123:W124" si="102">(J123-Q123)/J123</f>
        <v>0.48311229488703933</v>
      </c>
      <c r="X123" s="90">
        <f t="shared" si="97"/>
        <v>0</v>
      </c>
      <c r="Y123" s="68"/>
      <c r="Z123" s="89"/>
      <c r="AA123" s="89">
        <v>0.42769702328323023</v>
      </c>
      <c r="AB123" s="68">
        <v>0.40587620101958544</v>
      </c>
      <c r="AC123" s="473">
        <f t="shared" ref="AC123:AC124" si="103">((J123*(1-M123))-Q123)/(J123*(1-M123))</f>
        <v>0.40587620101958544</v>
      </c>
      <c r="AD123" s="90">
        <f t="shared" si="53"/>
        <v>0</v>
      </c>
      <c r="AF123" s="96">
        <f t="shared" ref="AF123:AF124" si="104">SUM((AH123/(1))-(J123))/(AH123/(1))</f>
        <v>0.39583333333333331</v>
      </c>
      <c r="AG123" s="103"/>
      <c r="AH123" s="92">
        <v>24</v>
      </c>
      <c r="AI123" s="103"/>
      <c r="AJ123" s="101">
        <f t="shared" si="94"/>
        <v>24.215</v>
      </c>
      <c r="AK123" s="68"/>
      <c r="AL123" s="96">
        <f t="shared" si="101"/>
        <v>0.3992857142857143</v>
      </c>
      <c r="AN123" s="92">
        <v>21</v>
      </c>
    </row>
    <row r="124" spans="1:40" ht="15.75" customHeight="1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'ITMA Form Data'!D124</f>
        <v>FJ Junior Shorts</v>
      </c>
      <c r="F124" s="103"/>
      <c r="G124" s="92"/>
      <c r="H124" s="92">
        <v>16.600000000000001</v>
      </c>
      <c r="I124" s="86">
        <v>17</v>
      </c>
      <c r="J124" s="454">
        <v>17</v>
      </c>
      <c r="K124" s="61">
        <f t="shared" si="48"/>
        <v>0</v>
      </c>
      <c r="M124" s="88">
        <v>0.13</v>
      </c>
      <c r="N124" s="23">
        <f>'Std Cst'!R124</f>
        <v>0</v>
      </c>
      <c r="O124" s="592">
        <f t="shared" si="95"/>
        <v>14.79</v>
      </c>
      <c r="P124" s="23"/>
      <c r="Q124" s="23">
        <f>'Std Cst'!U124</f>
        <v>8.8129268965517245</v>
      </c>
      <c r="R124" s="89">
        <f>'Std Cst'!V124</f>
        <v>0</v>
      </c>
      <c r="T124" s="89"/>
      <c r="U124" s="89">
        <v>0.50614336731541554</v>
      </c>
      <c r="V124" s="68">
        <v>0.48159253549695741</v>
      </c>
      <c r="W124" s="473">
        <f t="shared" si="102"/>
        <v>0.48159253549695741</v>
      </c>
      <c r="X124" s="90">
        <f t="shared" si="97"/>
        <v>0</v>
      </c>
      <c r="Y124" s="68"/>
      <c r="Z124" s="89"/>
      <c r="AA124" s="89">
        <v>0.43234869806369608</v>
      </c>
      <c r="AB124" s="68">
        <v>0.40412935114592802</v>
      </c>
      <c r="AC124" s="473">
        <f t="shared" si="103"/>
        <v>0.40412935114592802</v>
      </c>
      <c r="AD124" s="90">
        <f t="shared" si="53"/>
        <v>0</v>
      </c>
      <c r="AF124" s="96">
        <f t="shared" si="104"/>
        <v>0.39285714285714285</v>
      </c>
      <c r="AG124" s="103"/>
      <c r="AH124" s="92">
        <v>28</v>
      </c>
      <c r="AI124" s="103"/>
      <c r="AJ124" s="101">
        <f t="shared" si="94"/>
        <v>28.39</v>
      </c>
      <c r="AK124" s="68"/>
      <c r="AL124" s="96">
        <f t="shared" si="101"/>
        <v>0.40840000000000004</v>
      </c>
      <c r="AN124" s="92">
        <v>25</v>
      </c>
    </row>
    <row r="125" spans="1:40" x14ac:dyDescent="0.3">
      <c r="A125" s="180"/>
      <c r="B125" s="180"/>
      <c r="C125" s="180"/>
      <c r="D125" s="29"/>
      <c r="E125" s="103"/>
      <c r="F125" s="103"/>
      <c r="L125" s="103"/>
      <c r="N125" s="103"/>
      <c r="O125" s="103"/>
      <c r="P125" s="103"/>
      <c r="S125" s="103"/>
      <c r="AE125" s="103"/>
      <c r="AG125" s="103"/>
      <c r="AI125" s="103"/>
    </row>
    <row r="126" spans="1:40" x14ac:dyDescent="0.3">
      <c r="A126" s="19"/>
      <c r="B126" s="19"/>
      <c r="C126" s="180"/>
      <c r="D126" s="29"/>
      <c r="E126" s="103"/>
      <c r="F126" s="103"/>
      <c r="L126" s="103"/>
      <c r="N126" s="103"/>
      <c r="O126" s="103"/>
      <c r="P126" s="103"/>
      <c r="S126" s="103"/>
      <c r="AE126" s="103"/>
      <c r="AG126" s="103"/>
      <c r="AI126" s="103"/>
    </row>
    <row r="127" spans="1:40" x14ac:dyDescent="0.3">
      <c r="A127" s="180"/>
      <c r="B127" s="180"/>
      <c r="C127" s="180"/>
      <c r="D127" s="422"/>
      <c r="E127" s="103"/>
      <c r="F127" s="103"/>
      <c r="L127" s="103"/>
      <c r="N127" s="103"/>
      <c r="O127" s="103"/>
      <c r="P127" s="103"/>
      <c r="S127" s="103"/>
      <c r="AE127" s="103"/>
      <c r="AG127" s="103"/>
      <c r="AI127" s="103"/>
    </row>
    <row r="128" spans="1:40" x14ac:dyDescent="0.3">
      <c r="A128" s="180"/>
      <c r="B128" s="180"/>
      <c r="C128" s="180"/>
      <c r="D128" s="21"/>
      <c r="E128" s="103"/>
      <c r="F128" s="103"/>
      <c r="L128" s="103"/>
      <c r="N128" s="103"/>
      <c r="O128" s="103"/>
      <c r="P128" s="103"/>
      <c r="S128" s="103"/>
      <c r="AE128" s="103"/>
      <c r="AG128" s="103"/>
      <c r="AI128" s="103"/>
    </row>
    <row r="129" spans="1:35" x14ac:dyDescent="0.3">
      <c r="A129" s="180"/>
      <c r="B129" s="180"/>
      <c r="C129" s="180"/>
      <c r="D129" s="21"/>
      <c r="E129" s="103"/>
      <c r="F129" s="103"/>
      <c r="L129" s="103"/>
      <c r="N129" s="103"/>
      <c r="O129" s="103"/>
      <c r="P129" s="103"/>
      <c r="S129" s="103"/>
      <c r="AE129" s="103"/>
      <c r="AG129" s="103"/>
      <c r="AI129" s="103"/>
    </row>
    <row r="130" spans="1:35" x14ac:dyDescent="0.3">
      <c r="A130" s="180"/>
      <c r="B130" s="180"/>
      <c r="C130" s="180"/>
      <c r="D130" s="21"/>
      <c r="E130" s="103"/>
      <c r="F130" s="103"/>
      <c r="L130" s="103"/>
      <c r="N130" s="103"/>
      <c r="O130" s="103"/>
      <c r="P130" s="103"/>
      <c r="S130" s="103"/>
      <c r="AE130" s="103"/>
      <c r="AG130" s="103"/>
      <c r="AI130" s="103"/>
    </row>
    <row r="131" spans="1:35" x14ac:dyDescent="0.3">
      <c r="A131" s="180"/>
      <c r="B131" s="180"/>
      <c r="C131" s="180"/>
      <c r="D131" s="21"/>
      <c r="E131" s="103"/>
      <c r="F131" s="103"/>
      <c r="L131" s="103"/>
      <c r="N131" s="103"/>
      <c r="O131" s="103"/>
      <c r="P131" s="103"/>
      <c r="S131" s="103"/>
      <c r="AE131" s="103"/>
      <c r="AG131" s="103"/>
      <c r="AI131" s="103"/>
    </row>
    <row r="132" spans="1:35" x14ac:dyDescent="0.3">
      <c r="D132" s="31"/>
      <c r="E132" s="103"/>
      <c r="F132" s="103"/>
      <c r="L132" s="103"/>
      <c r="N132" s="103"/>
      <c r="O132" s="103"/>
      <c r="P132" s="103"/>
      <c r="S132" s="103"/>
      <c r="AE132" s="103"/>
      <c r="AG132" s="103"/>
      <c r="AI132" s="103"/>
    </row>
    <row r="133" spans="1:35" x14ac:dyDescent="0.3">
      <c r="D133" s="31"/>
      <c r="E133" s="103"/>
      <c r="F133" s="103"/>
      <c r="L133" s="103"/>
      <c r="N133" s="103"/>
      <c r="O133" s="103"/>
      <c r="P133" s="103"/>
      <c r="S133" s="103"/>
      <c r="AE133" s="103"/>
      <c r="AG133" s="103"/>
      <c r="AI133" s="103"/>
    </row>
    <row r="134" spans="1:35" x14ac:dyDescent="0.3">
      <c r="D134" s="31"/>
      <c r="E134" s="103"/>
      <c r="F134" s="103"/>
      <c r="L134" s="103"/>
      <c r="N134" s="103"/>
      <c r="O134" s="103"/>
      <c r="P134" s="103"/>
      <c r="S134" s="103"/>
      <c r="AE134" s="103"/>
      <c r="AG134" s="103"/>
      <c r="AI134" s="103"/>
    </row>
    <row r="135" spans="1:35" x14ac:dyDescent="0.3">
      <c r="D135" s="31"/>
      <c r="E135" s="103"/>
      <c r="F135" s="103"/>
      <c r="L135" s="103"/>
      <c r="N135" s="103"/>
      <c r="O135" s="103"/>
      <c r="P135" s="103"/>
      <c r="S135" s="103"/>
      <c r="AE135" s="103"/>
      <c r="AG135" s="103"/>
      <c r="AI135" s="103"/>
    </row>
    <row r="136" spans="1:35" x14ac:dyDescent="0.3">
      <c r="D136" s="31"/>
      <c r="E136" s="103"/>
      <c r="F136" s="103"/>
      <c r="L136" s="103"/>
      <c r="N136" s="103"/>
      <c r="O136" s="103"/>
      <c r="P136" s="103"/>
      <c r="S136" s="103"/>
      <c r="AE136" s="103"/>
      <c r="AG136" s="103"/>
      <c r="AI136" s="103"/>
    </row>
    <row r="137" spans="1:35" x14ac:dyDescent="0.3">
      <c r="D137" s="31"/>
      <c r="E137" s="103"/>
      <c r="F137" s="103"/>
      <c r="L137" s="103"/>
      <c r="N137" s="103"/>
      <c r="O137" s="103"/>
      <c r="P137" s="103"/>
      <c r="S137" s="103"/>
      <c r="AE137" s="103"/>
      <c r="AG137" s="103"/>
      <c r="AI137" s="103"/>
    </row>
    <row r="138" spans="1:35" x14ac:dyDescent="0.3">
      <c r="D138" s="31"/>
      <c r="E138" s="103"/>
      <c r="F138" s="103"/>
      <c r="L138" s="103"/>
      <c r="N138" s="103"/>
      <c r="O138" s="103"/>
      <c r="P138" s="103"/>
      <c r="S138" s="103"/>
      <c r="AE138" s="103"/>
      <c r="AG138" s="103"/>
      <c r="AI138" s="103"/>
    </row>
    <row r="139" spans="1:35" x14ac:dyDescent="0.3">
      <c r="D139" s="31"/>
      <c r="E139" s="103"/>
      <c r="F139" s="103"/>
      <c r="L139" s="103"/>
      <c r="N139" s="103"/>
      <c r="O139" s="103"/>
      <c r="P139" s="103"/>
      <c r="S139" s="103"/>
      <c r="AE139" s="103"/>
      <c r="AG139" s="103"/>
      <c r="AI139" s="103"/>
    </row>
    <row r="140" spans="1:35" x14ac:dyDescent="0.3">
      <c r="D140" s="31"/>
      <c r="E140" s="103"/>
      <c r="F140" s="103"/>
      <c r="L140" s="103"/>
      <c r="N140" s="103"/>
      <c r="O140" s="103"/>
      <c r="P140" s="103"/>
      <c r="S140" s="103"/>
      <c r="AE140" s="103"/>
      <c r="AG140" s="103"/>
      <c r="AI140" s="103"/>
    </row>
    <row r="141" spans="1:35" x14ac:dyDescent="0.3">
      <c r="D141" s="31"/>
      <c r="E141" s="103"/>
      <c r="F141" s="103"/>
      <c r="L141" s="103"/>
      <c r="N141" s="103"/>
      <c r="O141" s="103"/>
      <c r="P141" s="103"/>
      <c r="S141" s="103"/>
      <c r="AE141" s="103"/>
      <c r="AG141" s="103"/>
      <c r="AI141" s="103"/>
    </row>
    <row r="142" spans="1:35" x14ac:dyDescent="0.3">
      <c r="D142" s="31"/>
      <c r="E142" s="103"/>
      <c r="F142" s="103"/>
      <c r="L142" s="103"/>
      <c r="N142" s="103"/>
      <c r="O142" s="103"/>
      <c r="P142" s="103"/>
      <c r="S142" s="103"/>
      <c r="AE142" s="103"/>
      <c r="AG142" s="103"/>
      <c r="AI142" s="103"/>
    </row>
    <row r="143" spans="1:35" x14ac:dyDescent="0.3">
      <c r="D143" s="31"/>
      <c r="E143" s="103"/>
      <c r="F143" s="103"/>
      <c r="L143" s="103"/>
      <c r="N143" s="103"/>
      <c r="O143" s="103"/>
      <c r="P143" s="103"/>
      <c r="S143" s="103"/>
      <c r="AE143" s="103"/>
      <c r="AG143" s="103"/>
      <c r="AI143" s="103"/>
    </row>
    <row r="144" spans="1:35" x14ac:dyDescent="0.3">
      <c r="D144" s="31"/>
      <c r="E144" s="103"/>
      <c r="F144" s="103"/>
      <c r="L144" s="103"/>
      <c r="N144" s="103"/>
      <c r="O144" s="103"/>
      <c r="P144" s="103"/>
      <c r="S144" s="103"/>
      <c r="AE144" s="103"/>
      <c r="AG144" s="103"/>
      <c r="AI144" s="103"/>
    </row>
    <row r="145" spans="4:35" x14ac:dyDescent="0.3">
      <c r="D145" s="31"/>
      <c r="E145" s="103"/>
      <c r="F145" s="103"/>
      <c r="L145" s="103"/>
      <c r="N145" s="103"/>
      <c r="O145" s="103"/>
      <c r="P145" s="103"/>
      <c r="S145" s="103"/>
      <c r="AE145" s="103"/>
      <c r="AG145" s="103"/>
      <c r="AI145" s="103"/>
    </row>
    <row r="146" spans="4:35" x14ac:dyDescent="0.3">
      <c r="D146" s="31"/>
      <c r="E146" s="103"/>
      <c r="F146" s="103"/>
      <c r="L146" s="103"/>
      <c r="N146" s="103"/>
      <c r="O146" s="103"/>
      <c r="P146" s="103"/>
      <c r="S146" s="103"/>
      <c r="AE146" s="103"/>
      <c r="AG146" s="103"/>
      <c r="AI146" s="103"/>
    </row>
    <row r="147" spans="4:35" x14ac:dyDescent="0.3">
      <c r="D147" s="31"/>
      <c r="E147" s="103"/>
      <c r="F147" s="103"/>
      <c r="L147" s="103"/>
      <c r="N147" s="103"/>
      <c r="O147" s="103"/>
      <c r="P147" s="103"/>
      <c r="S147" s="103"/>
      <c r="AE147" s="103"/>
      <c r="AG147" s="103"/>
      <c r="AI147" s="103"/>
    </row>
    <row r="148" spans="4:35" x14ac:dyDescent="0.3">
      <c r="D148" s="31"/>
      <c r="E148" s="103"/>
      <c r="F148" s="103"/>
      <c r="L148" s="103"/>
      <c r="N148" s="103"/>
      <c r="O148" s="103"/>
      <c r="P148" s="103"/>
      <c r="S148" s="103"/>
      <c r="AE148" s="103"/>
      <c r="AG148" s="103"/>
      <c r="AI148" s="103"/>
    </row>
    <row r="149" spans="4:35" x14ac:dyDescent="0.3">
      <c r="D149" s="31"/>
      <c r="E149" s="103"/>
      <c r="F149" s="103"/>
      <c r="L149" s="103"/>
      <c r="N149" s="103"/>
      <c r="O149" s="103"/>
      <c r="P149" s="103"/>
      <c r="S149" s="103"/>
      <c r="AE149" s="103"/>
      <c r="AG149" s="103"/>
      <c r="AI149" s="103"/>
    </row>
    <row r="150" spans="4:35" x14ac:dyDescent="0.3">
      <c r="D150" s="31"/>
      <c r="E150" s="103"/>
      <c r="F150" s="103"/>
      <c r="L150" s="103"/>
      <c r="N150" s="103"/>
      <c r="O150" s="103"/>
      <c r="P150" s="103"/>
      <c r="S150" s="103"/>
      <c r="AE150" s="103"/>
      <c r="AG150" s="103"/>
      <c r="AI150" s="103"/>
    </row>
    <row r="151" spans="4:35" x14ac:dyDescent="0.3">
      <c r="D151" s="31"/>
      <c r="E151" s="103"/>
      <c r="F151" s="103"/>
      <c r="L151" s="103"/>
      <c r="N151" s="103"/>
      <c r="O151" s="103"/>
      <c r="P151" s="103"/>
      <c r="S151" s="103"/>
      <c r="AE151" s="103"/>
      <c r="AG151" s="103"/>
      <c r="AI151" s="103"/>
    </row>
    <row r="152" spans="4:35" x14ac:dyDescent="0.3">
      <c r="D152" s="31"/>
      <c r="E152" s="103"/>
      <c r="F152" s="103"/>
      <c r="L152" s="103"/>
      <c r="N152" s="103"/>
      <c r="O152" s="103"/>
      <c r="P152" s="103"/>
      <c r="S152" s="103"/>
      <c r="AE152" s="103"/>
      <c r="AG152" s="103"/>
      <c r="AI152" s="103"/>
    </row>
    <row r="153" spans="4:35" x14ac:dyDescent="0.3">
      <c r="D153" s="31"/>
      <c r="E153" s="103"/>
      <c r="F153" s="103"/>
      <c r="L153" s="103"/>
      <c r="N153" s="103"/>
      <c r="O153" s="103"/>
      <c r="P153" s="103"/>
      <c r="S153" s="103"/>
      <c r="AE153" s="103"/>
      <c r="AG153" s="103"/>
      <c r="AI153" s="103"/>
    </row>
    <row r="154" spans="4:35" x14ac:dyDescent="0.3">
      <c r="D154" s="31"/>
      <c r="E154" s="103"/>
      <c r="F154" s="103"/>
      <c r="L154" s="103"/>
      <c r="N154" s="103"/>
      <c r="O154" s="103"/>
      <c r="P154" s="103"/>
      <c r="S154" s="103"/>
      <c r="AE154" s="103"/>
      <c r="AG154" s="103"/>
      <c r="AI154" s="103"/>
    </row>
    <row r="155" spans="4:35" x14ac:dyDescent="0.3">
      <c r="D155" s="31"/>
      <c r="E155" s="103"/>
      <c r="F155" s="103"/>
      <c r="L155" s="103"/>
      <c r="N155" s="103"/>
      <c r="O155" s="103"/>
      <c r="P155" s="103"/>
      <c r="S155" s="103"/>
      <c r="AE155" s="103"/>
      <c r="AG155" s="103"/>
      <c r="AI155" s="103"/>
    </row>
    <row r="156" spans="4:35" x14ac:dyDescent="0.3">
      <c r="D156" s="31"/>
      <c r="E156" s="103"/>
      <c r="F156" s="103"/>
      <c r="L156" s="103"/>
      <c r="N156" s="103"/>
      <c r="O156" s="103"/>
      <c r="P156" s="103"/>
      <c r="S156" s="103"/>
      <c r="AE156" s="103"/>
      <c r="AG156" s="103"/>
      <c r="AI156" s="103"/>
    </row>
    <row r="157" spans="4:35" x14ac:dyDescent="0.3">
      <c r="D157" s="31"/>
      <c r="E157" s="103"/>
      <c r="F157" s="103"/>
      <c r="L157" s="103"/>
      <c r="N157" s="103"/>
      <c r="O157" s="103"/>
      <c r="P157" s="103"/>
      <c r="S157" s="103"/>
      <c r="AE157" s="103"/>
      <c r="AG157" s="103"/>
      <c r="AI157" s="103"/>
    </row>
    <row r="158" spans="4:35" x14ac:dyDescent="0.3">
      <c r="D158" s="31"/>
      <c r="E158" s="103"/>
      <c r="F158" s="103"/>
      <c r="L158" s="103"/>
      <c r="N158" s="103"/>
      <c r="O158" s="103"/>
      <c r="P158" s="103"/>
      <c r="S158" s="103"/>
      <c r="AE158" s="103"/>
      <c r="AG158" s="103"/>
      <c r="AI158" s="103"/>
    </row>
    <row r="159" spans="4:35" x14ac:dyDescent="0.3">
      <c r="D159" s="31"/>
      <c r="E159" s="103"/>
      <c r="F159" s="103"/>
      <c r="L159" s="103"/>
      <c r="N159" s="103"/>
      <c r="O159" s="103"/>
      <c r="P159" s="103"/>
      <c r="S159" s="103"/>
      <c r="AE159" s="103"/>
      <c r="AG159" s="103"/>
      <c r="AI159" s="103"/>
    </row>
    <row r="160" spans="4:35" x14ac:dyDescent="0.3">
      <c r="D160" s="31"/>
      <c r="E160" s="103"/>
      <c r="F160" s="103"/>
      <c r="L160" s="103"/>
      <c r="N160" s="103"/>
      <c r="O160" s="103"/>
      <c r="P160" s="103"/>
      <c r="S160" s="103"/>
      <c r="AE160" s="103"/>
      <c r="AG160" s="103"/>
      <c r="AI160" s="103"/>
    </row>
    <row r="161" spans="4:35" x14ac:dyDescent="0.3">
      <c r="D161" s="31"/>
      <c r="E161" s="103"/>
      <c r="F161" s="103"/>
      <c r="L161" s="103"/>
      <c r="N161" s="103"/>
      <c r="O161" s="103"/>
      <c r="P161" s="103"/>
      <c r="S161" s="103"/>
      <c r="AE161" s="103"/>
      <c r="AG161" s="103"/>
      <c r="AI161" s="103"/>
    </row>
    <row r="162" spans="4:35" x14ac:dyDescent="0.3">
      <c r="D162" s="31"/>
      <c r="E162" s="103"/>
      <c r="F162" s="103"/>
      <c r="L162" s="103"/>
      <c r="N162" s="103"/>
      <c r="O162" s="103"/>
      <c r="P162" s="103"/>
      <c r="S162" s="103"/>
      <c r="AE162" s="103"/>
      <c r="AG162" s="103"/>
      <c r="AI162" s="103"/>
    </row>
    <row r="163" spans="4:35" x14ac:dyDescent="0.3">
      <c r="D163" s="31"/>
      <c r="E163" s="103"/>
      <c r="F163" s="103"/>
      <c r="L163" s="103"/>
      <c r="N163" s="103"/>
      <c r="O163" s="103"/>
      <c r="P163" s="103"/>
      <c r="S163" s="103"/>
      <c r="AE163" s="103"/>
      <c r="AG163" s="103"/>
      <c r="AI163" s="103"/>
    </row>
    <row r="164" spans="4:35" x14ac:dyDescent="0.3">
      <c r="D164" s="31"/>
      <c r="E164" s="103"/>
      <c r="F164" s="103"/>
      <c r="L164" s="103"/>
      <c r="N164" s="103"/>
      <c r="O164" s="103"/>
      <c r="P164" s="103"/>
      <c r="S164" s="103"/>
      <c r="AE164" s="103"/>
      <c r="AG164" s="103"/>
      <c r="AI164" s="103"/>
    </row>
    <row r="165" spans="4:35" x14ac:dyDescent="0.3">
      <c r="D165" s="31"/>
      <c r="E165" s="103"/>
      <c r="F165" s="103"/>
      <c r="L165" s="103"/>
      <c r="N165" s="103"/>
      <c r="O165" s="103"/>
      <c r="P165" s="103"/>
      <c r="S165" s="103"/>
      <c r="AE165" s="103"/>
      <c r="AG165" s="103"/>
      <c r="AI165" s="103"/>
    </row>
    <row r="166" spans="4:35" x14ac:dyDescent="0.3">
      <c r="D166" s="31"/>
      <c r="E166" s="103"/>
      <c r="F166" s="103"/>
      <c r="L166" s="103"/>
      <c r="N166" s="103"/>
      <c r="O166" s="103"/>
      <c r="P166" s="103"/>
      <c r="S166" s="103"/>
      <c r="AE166" s="103"/>
      <c r="AG166" s="103"/>
      <c r="AI166" s="103"/>
    </row>
    <row r="167" spans="4:35" x14ac:dyDescent="0.3">
      <c r="D167" s="31"/>
      <c r="E167" s="103"/>
      <c r="F167" s="103"/>
      <c r="L167" s="103"/>
      <c r="N167" s="103"/>
      <c r="O167" s="103"/>
      <c r="P167" s="103"/>
      <c r="S167" s="103"/>
      <c r="AE167" s="103"/>
      <c r="AG167" s="103"/>
      <c r="AI167" s="103"/>
    </row>
    <row r="168" spans="4:35" x14ac:dyDescent="0.3">
      <c r="D168" s="31"/>
      <c r="E168" s="103"/>
      <c r="F168" s="103"/>
      <c r="L168" s="103"/>
      <c r="N168" s="103"/>
      <c r="O168" s="103"/>
      <c r="P168" s="103"/>
      <c r="S168" s="103"/>
      <c r="AE168" s="103"/>
      <c r="AG168" s="103"/>
      <c r="AI168" s="103"/>
    </row>
    <row r="169" spans="4:35" x14ac:dyDescent="0.3">
      <c r="D169" s="31"/>
      <c r="E169" s="103"/>
      <c r="F169" s="103"/>
      <c r="L169" s="103"/>
      <c r="N169" s="103"/>
      <c r="O169" s="103"/>
      <c r="P169" s="103"/>
      <c r="S169" s="103"/>
      <c r="AE169" s="103"/>
      <c r="AG169" s="103"/>
      <c r="AI169" s="103"/>
    </row>
    <row r="170" spans="4:35" x14ac:dyDescent="0.3">
      <c r="D170" s="31"/>
      <c r="E170" s="103"/>
      <c r="F170" s="103"/>
      <c r="L170" s="103"/>
      <c r="N170" s="103"/>
      <c r="O170" s="103"/>
      <c r="P170" s="103"/>
      <c r="S170" s="103"/>
      <c r="AE170" s="103"/>
      <c r="AG170" s="103"/>
      <c r="AI170" s="103"/>
    </row>
    <row r="171" spans="4:35" x14ac:dyDescent="0.3">
      <c r="D171" s="31"/>
      <c r="E171" s="103"/>
      <c r="F171" s="103"/>
      <c r="L171" s="103"/>
      <c r="N171" s="103"/>
      <c r="O171" s="103"/>
      <c r="P171" s="103"/>
      <c r="S171" s="103"/>
      <c r="AE171" s="103"/>
      <c r="AG171" s="103"/>
      <c r="AI171" s="103"/>
    </row>
    <row r="172" spans="4:35" x14ac:dyDescent="0.3">
      <c r="D172" s="31"/>
      <c r="E172" s="103"/>
      <c r="F172" s="103"/>
      <c r="L172" s="103"/>
      <c r="N172" s="103"/>
      <c r="O172" s="103"/>
      <c r="P172" s="103"/>
      <c r="S172" s="103"/>
      <c r="AE172" s="103"/>
      <c r="AG172" s="103"/>
      <c r="AI172" s="103"/>
    </row>
    <row r="173" spans="4:35" x14ac:dyDescent="0.3">
      <c r="D173" s="31"/>
      <c r="E173" s="103"/>
      <c r="F173" s="103"/>
      <c r="L173" s="103"/>
      <c r="N173" s="103"/>
      <c r="O173" s="103"/>
      <c r="P173" s="103"/>
      <c r="S173" s="103"/>
      <c r="AE173" s="103"/>
      <c r="AG173" s="103"/>
      <c r="AI173" s="103"/>
    </row>
    <row r="174" spans="4:35" x14ac:dyDescent="0.3">
      <c r="D174" s="31"/>
      <c r="E174" s="103"/>
      <c r="F174" s="103"/>
      <c r="L174" s="103"/>
      <c r="N174" s="103"/>
      <c r="O174" s="103"/>
      <c r="P174" s="103"/>
      <c r="S174" s="103"/>
      <c r="AE174" s="103"/>
      <c r="AG174" s="103"/>
      <c r="AI174" s="103"/>
    </row>
    <row r="175" spans="4:35" x14ac:dyDescent="0.3">
      <c r="D175" s="31"/>
      <c r="E175" s="103"/>
      <c r="F175" s="103"/>
      <c r="L175" s="103"/>
      <c r="N175" s="103"/>
      <c r="O175" s="103"/>
      <c r="P175" s="103"/>
      <c r="S175" s="103"/>
      <c r="AE175" s="103"/>
      <c r="AG175" s="103"/>
      <c r="AI175" s="103"/>
    </row>
    <row r="176" spans="4:35" x14ac:dyDescent="0.3">
      <c r="D176" s="31"/>
      <c r="E176" s="103"/>
      <c r="F176" s="103"/>
      <c r="L176" s="103"/>
      <c r="N176" s="103"/>
      <c r="O176" s="103"/>
      <c r="P176" s="103"/>
      <c r="S176" s="103"/>
      <c r="AE176" s="103"/>
      <c r="AG176" s="103"/>
      <c r="AI176" s="103"/>
    </row>
    <row r="177" spans="4:35" x14ac:dyDescent="0.3">
      <c r="D177" s="31"/>
      <c r="E177" s="103"/>
      <c r="F177" s="103"/>
      <c r="L177" s="103"/>
      <c r="N177" s="103"/>
      <c r="O177" s="103"/>
      <c r="P177" s="103"/>
      <c r="S177" s="103"/>
      <c r="AE177" s="103"/>
      <c r="AG177" s="103"/>
      <c r="AI177" s="103"/>
    </row>
    <row r="178" spans="4:35" x14ac:dyDescent="0.3">
      <c r="D178" s="31"/>
      <c r="E178" s="103"/>
      <c r="F178" s="103"/>
      <c r="L178" s="103"/>
      <c r="N178" s="103"/>
      <c r="O178" s="103"/>
      <c r="P178" s="103"/>
      <c r="S178" s="103"/>
      <c r="AE178" s="103"/>
      <c r="AG178" s="103"/>
      <c r="AI178" s="103"/>
    </row>
    <row r="179" spans="4:35" x14ac:dyDescent="0.3">
      <c r="D179" s="31"/>
      <c r="E179" s="103"/>
      <c r="F179" s="103"/>
      <c r="L179" s="103"/>
      <c r="N179" s="103"/>
      <c r="O179" s="103"/>
      <c r="P179" s="103"/>
      <c r="S179" s="103"/>
      <c r="AE179" s="103"/>
      <c r="AG179" s="103"/>
      <c r="AI179" s="103"/>
    </row>
    <row r="180" spans="4:35" x14ac:dyDescent="0.3">
      <c r="D180" s="31"/>
      <c r="E180" s="103"/>
      <c r="F180" s="103"/>
      <c r="L180" s="103"/>
      <c r="N180" s="103"/>
      <c r="O180" s="103"/>
      <c r="P180" s="103"/>
      <c r="S180" s="103"/>
      <c r="AE180" s="103"/>
      <c r="AG180" s="103"/>
      <c r="AI180" s="103"/>
    </row>
    <row r="181" spans="4:35" x14ac:dyDescent="0.3">
      <c r="D181" s="31"/>
      <c r="E181" s="103"/>
      <c r="F181" s="103"/>
      <c r="L181" s="103"/>
      <c r="N181" s="103"/>
      <c r="O181" s="103"/>
      <c r="P181" s="103"/>
      <c r="S181" s="103"/>
      <c r="AE181" s="103"/>
      <c r="AG181" s="103"/>
      <c r="AI181" s="103"/>
    </row>
    <row r="182" spans="4:35" x14ac:dyDescent="0.3">
      <c r="D182" s="31"/>
      <c r="E182" s="103"/>
      <c r="F182" s="103"/>
      <c r="L182" s="103"/>
      <c r="N182" s="103"/>
      <c r="O182" s="103"/>
      <c r="P182" s="103"/>
      <c r="S182" s="103"/>
      <c r="AE182" s="103"/>
      <c r="AG182" s="103"/>
      <c r="AI182" s="103"/>
    </row>
    <row r="183" spans="4:35" x14ac:dyDescent="0.3">
      <c r="D183" s="31"/>
      <c r="E183" s="103"/>
      <c r="F183" s="103"/>
      <c r="L183" s="103"/>
      <c r="N183" s="103"/>
      <c r="O183" s="103"/>
      <c r="P183" s="103"/>
      <c r="S183" s="103"/>
      <c r="AE183" s="103"/>
      <c r="AG183" s="103"/>
      <c r="AI183" s="103"/>
    </row>
    <row r="184" spans="4:35" x14ac:dyDescent="0.3">
      <c r="D184" s="31"/>
      <c r="E184" s="103"/>
      <c r="F184" s="103"/>
      <c r="L184" s="103"/>
      <c r="N184" s="103"/>
      <c r="O184" s="103"/>
      <c r="P184" s="103"/>
      <c r="S184" s="103"/>
      <c r="AE184" s="103"/>
      <c r="AG184" s="103"/>
      <c r="AI184" s="103"/>
    </row>
    <row r="185" spans="4:35" x14ac:dyDescent="0.3">
      <c r="D185" s="31"/>
      <c r="E185" s="103"/>
      <c r="F185" s="103"/>
      <c r="L185" s="103"/>
      <c r="N185" s="103"/>
      <c r="O185" s="103"/>
      <c r="P185" s="103"/>
      <c r="S185" s="103"/>
      <c r="AE185" s="103"/>
      <c r="AG185" s="103"/>
      <c r="AI185" s="103"/>
    </row>
    <row r="186" spans="4:35" x14ac:dyDescent="0.3">
      <c r="D186" s="31"/>
      <c r="E186" s="103"/>
      <c r="F186" s="103"/>
      <c r="L186" s="103"/>
      <c r="N186" s="103"/>
      <c r="O186" s="103"/>
      <c r="P186" s="103"/>
      <c r="S186" s="103"/>
      <c r="AE186" s="103"/>
      <c r="AG186" s="103"/>
      <c r="AI186" s="103"/>
    </row>
    <row r="187" spans="4:35" x14ac:dyDescent="0.3">
      <c r="D187" s="31"/>
      <c r="E187" s="103"/>
      <c r="F187" s="103"/>
      <c r="L187" s="103"/>
      <c r="N187" s="103"/>
      <c r="O187" s="103"/>
      <c r="P187" s="103"/>
      <c r="S187" s="103"/>
      <c r="AE187" s="103"/>
      <c r="AG187" s="103"/>
      <c r="AI187" s="103"/>
    </row>
    <row r="188" spans="4:35" x14ac:dyDescent="0.3">
      <c r="D188" s="31"/>
      <c r="E188" s="103"/>
      <c r="F188" s="103"/>
      <c r="L188" s="103"/>
      <c r="N188" s="103"/>
      <c r="O188" s="103"/>
      <c r="P188" s="103"/>
      <c r="S188" s="103"/>
      <c r="AE188" s="103"/>
      <c r="AG188" s="103"/>
      <c r="AI188" s="103"/>
    </row>
    <row r="189" spans="4:35" x14ac:dyDescent="0.3">
      <c r="D189" s="31"/>
      <c r="E189" s="103"/>
      <c r="F189" s="103"/>
      <c r="L189" s="103"/>
      <c r="N189" s="103"/>
      <c r="O189" s="103"/>
      <c r="P189" s="103"/>
      <c r="S189" s="103"/>
      <c r="AE189" s="103"/>
      <c r="AG189" s="103"/>
      <c r="AI189" s="103"/>
    </row>
    <row r="190" spans="4:35" x14ac:dyDescent="0.3">
      <c r="D190" s="31"/>
      <c r="E190" s="103"/>
      <c r="F190" s="103"/>
      <c r="L190" s="103"/>
      <c r="N190" s="103"/>
      <c r="O190" s="103"/>
      <c r="P190" s="103"/>
      <c r="S190" s="103"/>
      <c r="AE190" s="103"/>
      <c r="AG190" s="103"/>
      <c r="AI190" s="103"/>
    </row>
    <row r="191" spans="4:35" x14ac:dyDescent="0.3">
      <c r="D191" s="31"/>
      <c r="E191" s="103"/>
      <c r="F191" s="103"/>
      <c r="L191" s="103"/>
      <c r="N191" s="103"/>
      <c r="O191" s="103"/>
      <c r="P191" s="103"/>
      <c r="S191" s="103"/>
      <c r="AE191" s="103"/>
      <c r="AG191" s="103"/>
      <c r="AI191" s="103"/>
    </row>
    <row r="192" spans="4:35" x14ac:dyDescent="0.3">
      <c r="D192" s="31"/>
      <c r="E192" s="103"/>
      <c r="F192" s="103"/>
      <c r="L192" s="103"/>
      <c r="N192" s="103"/>
      <c r="O192" s="103"/>
      <c r="P192" s="103"/>
      <c r="S192" s="103"/>
      <c r="AE192" s="103"/>
      <c r="AG192" s="103"/>
      <c r="AI192" s="103"/>
    </row>
    <row r="193" spans="4:35" x14ac:dyDescent="0.3">
      <c r="D193" s="31"/>
      <c r="E193" s="103"/>
      <c r="F193" s="103"/>
      <c r="L193" s="103"/>
      <c r="N193" s="103"/>
      <c r="O193" s="103"/>
      <c r="P193" s="103"/>
      <c r="S193" s="103"/>
      <c r="AE193" s="103"/>
      <c r="AG193" s="103"/>
      <c r="AI193" s="103"/>
    </row>
    <row r="194" spans="4:35" x14ac:dyDescent="0.3">
      <c r="D194" s="31"/>
      <c r="E194" s="103"/>
      <c r="F194" s="103"/>
      <c r="L194" s="103"/>
      <c r="N194" s="103"/>
      <c r="O194" s="103"/>
      <c r="P194" s="103"/>
      <c r="S194" s="103"/>
      <c r="AE194" s="103"/>
      <c r="AG194" s="103"/>
      <c r="AI194" s="103"/>
    </row>
    <row r="195" spans="4:35" x14ac:dyDescent="0.3">
      <c r="D195" s="31"/>
      <c r="E195" s="103"/>
      <c r="F195" s="103"/>
      <c r="L195" s="103"/>
      <c r="N195" s="103"/>
      <c r="O195" s="103"/>
      <c r="P195" s="103"/>
      <c r="S195" s="103"/>
      <c r="AE195" s="103"/>
      <c r="AG195" s="103"/>
      <c r="AI195" s="103"/>
    </row>
    <row r="196" spans="4:35" x14ac:dyDescent="0.3">
      <c r="D196" s="31"/>
      <c r="E196" s="103"/>
      <c r="F196" s="103"/>
      <c r="L196" s="103"/>
      <c r="N196" s="103"/>
      <c r="O196" s="103"/>
      <c r="P196" s="103"/>
      <c r="S196" s="103"/>
      <c r="AE196" s="103"/>
      <c r="AG196" s="103"/>
      <c r="AI196" s="103"/>
    </row>
    <row r="197" spans="4:35" x14ac:dyDescent="0.3">
      <c r="D197" s="31"/>
      <c r="E197" s="103"/>
      <c r="F197" s="103"/>
      <c r="L197" s="103"/>
      <c r="N197" s="103"/>
      <c r="O197" s="103"/>
      <c r="P197" s="103"/>
      <c r="S197" s="103"/>
      <c r="AE197" s="103"/>
      <c r="AG197" s="103"/>
      <c r="AI197" s="103"/>
    </row>
    <row r="198" spans="4:35" x14ac:dyDescent="0.3">
      <c r="D198" s="31"/>
      <c r="E198" s="103"/>
      <c r="F198" s="103"/>
      <c r="L198" s="103"/>
      <c r="N198" s="103"/>
      <c r="O198" s="103"/>
      <c r="P198" s="103"/>
      <c r="S198" s="103"/>
      <c r="AE198" s="103"/>
      <c r="AG198" s="103"/>
      <c r="AI198" s="103"/>
    </row>
    <row r="199" spans="4:35" x14ac:dyDescent="0.3">
      <c r="D199" s="31"/>
      <c r="E199" s="103"/>
      <c r="F199" s="103"/>
      <c r="L199" s="103"/>
      <c r="N199" s="103"/>
      <c r="O199" s="103"/>
      <c r="P199" s="103"/>
      <c r="S199" s="103"/>
      <c r="AE199" s="103"/>
      <c r="AG199" s="103"/>
      <c r="AI199" s="103"/>
    </row>
    <row r="200" spans="4:35" x14ac:dyDescent="0.3">
      <c r="D200" s="31"/>
      <c r="E200" s="103"/>
      <c r="F200" s="103"/>
      <c r="L200" s="103"/>
      <c r="N200" s="103"/>
      <c r="O200" s="103"/>
      <c r="P200" s="103"/>
      <c r="S200" s="103"/>
      <c r="AE200" s="103"/>
      <c r="AG200" s="103"/>
      <c r="AI200" s="103"/>
    </row>
    <row r="201" spans="4:35" x14ac:dyDescent="0.3">
      <c r="D201" s="31"/>
      <c r="E201" s="103"/>
      <c r="F201" s="103"/>
      <c r="L201" s="103"/>
      <c r="N201" s="103"/>
      <c r="O201" s="103"/>
      <c r="P201" s="103"/>
      <c r="S201" s="103"/>
      <c r="AE201" s="103"/>
      <c r="AG201" s="103"/>
      <c r="AI201" s="103"/>
    </row>
    <row r="202" spans="4:35" x14ac:dyDescent="0.3">
      <c r="D202" s="31"/>
      <c r="E202" s="103"/>
      <c r="F202" s="103"/>
      <c r="L202" s="103"/>
      <c r="N202" s="103"/>
      <c r="O202" s="103"/>
      <c r="P202" s="103"/>
      <c r="S202" s="103"/>
      <c r="AE202" s="103"/>
      <c r="AG202" s="103"/>
      <c r="AI202" s="103"/>
    </row>
    <row r="203" spans="4:35" x14ac:dyDescent="0.3">
      <c r="D203" s="31"/>
      <c r="E203" s="103"/>
      <c r="F203" s="103"/>
      <c r="L203" s="103"/>
      <c r="N203" s="103"/>
      <c r="O203" s="103"/>
      <c r="P203" s="103"/>
      <c r="S203" s="103"/>
      <c r="AE203" s="103"/>
      <c r="AG203" s="103"/>
      <c r="AI203" s="103"/>
    </row>
    <row r="204" spans="4:35" x14ac:dyDescent="0.3">
      <c r="D204" s="31"/>
      <c r="E204" s="103"/>
      <c r="F204" s="103"/>
      <c r="L204" s="103"/>
      <c r="N204" s="103"/>
      <c r="O204" s="103"/>
      <c r="P204" s="103"/>
      <c r="S204" s="103"/>
      <c r="AE204" s="103"/>
      <c r="AG204" s="103"/>
      <c r="AI204" s="103"/>
    </row>
    <row r="205" spans="4:35" x14ac:dyDescent="0.3">
      <c r="D205" s="31"/>
      <c r="E205" s="103"/>
      <c r="F205" s="103"/>
      <c r="L205" s="103"/>
      <c r="N205" s="103"/>
      <c r="O205" s="103"/>
      <c r="P205" s="103"/>
      <c r="S205" s="103"/>
      <c r="AE205" s="103"/>
      <c r="AG205" s="103"/>
      <c r="AI205" s="103"/>
    </row>
    <row r="206" spans="4:35" x14ac:dyDescent="0.3">
      <c r="D206" s="31"/>
      <c r="E206" s="103"/>
      <c r="F206" s="103"/>
      <c r="L206" s="103"/>
      <c r="N206" s="103"/>
      <c r="O206" s="103"/>
      <c r="P206" s="103"/>
      <c r="S206" s="103"/>
      <c r="AE206" s="103"/>
      <c r="AG206" s="103"/>
      <c r="AI206" s="103"/>
    </row>
    <row r="207" spans="4:35" x14ac:dyDescent="0.3">
      <c r="D207" s="31"/>
      <c r="E207" s="103"/>
      <c r="F207" s="103"/>
      <c r="L207" s="103"/>
      <c r="N207" s="103"/>
      <c r="O207" s="103"/>
      <c r="P207" s="103"/>
      <c r="S207" s="103"/>
      <c r="AE207" s="103"/>
      <c r="AG207" s="103"/>
      <c r="AI207" s="103"/>
    </row>
    <row r="208" spans="4:35" x14ac:dyDescent="0.3">
      <c r="D208" s="31"/>
      <c r="E208" s="103"/>
      <c r="F208" s="103"/>
      <c r="L208" s="103"/>
      <c r="N208" s="103"/>
      <c r="O208" s="103"/>
      <c r="P208" s="103"/>
      <c r="S208" s="103"/>
      <c r="AE208" s="103"/>
      <c r="AG208" s="103"/>
      <c r="AI208" s="103"/>
    </row>
    <row r="209" spans="4:35" x14ac:dyDescent="0.3">
      <c r="D209" s="31"/>
      <c r="E209" s="103"/>
      <c r="F209" s="103"/>
      <c r="L209" s="103"/>
      <c r="N209" s="103"/>
      <c r="O209" s="103"/>
      <c r="P209" s="103"/>
      <c r="S209" s="103"/>
      <c r="AE209" s="103"/>
      <c r="AG209" s="103"/>
      <c r="AI209" s="103"/>
    </row>
    <row r="210" spans="4:35" x14ac:dyDescent="0.3">
      <c r="D210" s="31"/>
      <c r="E210" s="103"/>
      <c r="F210" s="103"/>
      <c r="L210" s="103"/>
      <c r="N210" s="103"/>
      <c r="O210" s="103"/>
      <c r="P210" s="103"/>
      <c r="S210" s="103"/>
      <c r="AE210" s="103"/>
      <c r="AG210" s="103"/>
      <c r="AI210" s="103"/>
    </row>
    <row r="211" spans="4:35" x14ac:dyDescent="0.3">
      <c r="D211" s="31"/>
      <c r="E211" s="103"/>
      <c r="F211" s="103"/>
      <c r="L211" s="103"/>
      <c r="N211" s="103"/>
      <c r="O211" s="103"/>
      <c r="P211" s="103"/>
      <c r="S211" s="103"/>
      <c r="AE211" s="103"/>
      <c r="AG211" s="103"/>
      <c r="AI211" s="103"/>
    </row>
    <row r="212" spans="4:35" x14ac:dyDescent="0.3">
      <c r="D212" s="31"/>
      <c r="E212" s="103"/>
      <c r="F212" s="103"/>
      <c r="L212" s="103"/>
      <c r="N212" s="103"/>
      <c r="O212" s="103"/>
      <c r="P212" s="103"/>
      <c r="S212" s="103"/>
      <c r="AE212" s="103"/>
      <c r="AG212" s="103"/>
      <c r="AI212" s="103"/>
    </row>
    <row r="213" spans="4:35" x14ac:dyDescent="0.3">
      <c r="D213" s="31"/>
      <c r="E213" s="103"/>
      <c r="F213" s="103"/>
      <c r="L213" s="103"/>
      <c r="N213" s="103"/>
      <c r="O213" s="103"/>
      <c r="P213" s="103"/>
      <c r="S213" s="103"/>
      <c r="AE213" s="103"/>
      <c r="AG213" s="103"/>
      <c r="AI213" s="103"/>
    </row>
    <row r="214" spans="4:35" x14ac:dyDescent="0.3">
      <c r="D214" s="31"/>
      <c r="E214" s="103"/>
      <c r="F214" s="103"/>
      <c r="L214" s="103"/>
      <c r="N214" s="103"/>
      <c r="O214" s="103"/>
      <c r="P214" s="103"/>
      <c r="S214" s="103"/>
      <c r="AE214" s="103"/>
      <c r="AG214" s="103"/>
      <c r="AI214" s="103"/>
    </row>
    <row r="215" spans="4:35" x14ac:dyDescent="0.3">
      <c r="D215" s="31"/>
      <c r="E215" s="103"/>
      <c r="F215" s="103"/>
      <c r="L215" s="103"/>
      <c r="N215" s="103"/>
      <c r="O215" s="103"/>
      <c r="P215" s="103"/>
      <c r="S215" s="103"/>
      <c r="AE215" s="103"/>
      <c r="AG215" s="103"/>
      <c r="AI215" s="103"/>
    </row>
    <row r="216" spans="4:35" x14ac:dyDescent="0.3">
      <c r="D216" s="31"/>
      <c r="E216" s="103"/>
      <c r="F216" s="103"/>
      <c r="L216" s="103"/>
      <c r="N216" s="103"/>
      <c r="O216" s="103"/>
      <c r="P216" s="103"/>
      <c r="S216" s="103"/>
      <c r="AE216" s="103"/>
      <c r="AG216" s="103"/>
      <c r="AI216" s="103"/>
    </row>
    <row r="217" spans="4:35" x14ac:dyDescent="0.3">
      <c r="D217" s="31"/>
      <c r="E217" s="103"/>
      <c r="F217" s="103"/>
      <c r="L217" s="103"/>
      <c r="N217" s="103"/>
      <c r="O217" s="103"/>
      <c r="P217" s="103"/>
      <c r="S217" s="103"/>
      <c r="AE217" s="103"/>
      <c r="AG217" s="103"/>
      <c r="AI217" s="103"/>
    </row>
    <row r="218" spans="4:35" x14ac:dyDescent="0.3">
      <c r="D218" s="31"/>
      <c r="E218" s="103"/>
      <c r="F218" s="103"/>
      <c r="L218" s="103"/>
      <c r="N218" s="103"/>
      <c r="O218" s="103"/>
      <c r="P218" s="103"/>
      <c r="S218" s="103"/>
      <c r="AE218" s="103"/>
      <c r="AG218" s="103"/>
      <c r="AI218" s="103"/>
    </row>
    <row r="219" spans="4:35" x14ac:dyDescent="0.3">
      <c r="D219" s="31"/>
      <c r="E219" s="103"/>
      <c r="F219" s="103"/>
      <c r="L219" s="103"/>
      <c r="N219" s="103"/>
      <c r="O219" s="103"/>
      <c r="P219" s="103"/>
      <c r="S219" s="103"/>
      <c r="AE219" s="103"/>
      <c r="AG219" s="103"/>
      <c r="AI219" s="103"/>
    </row>
    <row r="220" spans="4:35" x14ac:dyDescent="0.3">
      <c r="D220" s="31"/>
      <c r="E220" s="103"/>
      <c r="F220" s="103"/>
      <c r="L220" s="103"/>
      <c r="N220" s="103"/>
      <c r="O220" s="103"/>
      <c r="P220" s="103"/>
      <c r="S220" s="103"/>
      <c r="AE220" s="103"/>
      <c r="AG220" s="103"/>
      <c r="AI220" s="103"/>
    </row>
    <row r="221" spans="4:35" x14ac:dyDescent="0.3">
      <c r="D221" s="31"/>
      <c r="E221" s="103"/>
      <c r="F221" s="103"/>
      <c r="L221" s="103"/>
      <c r="N221" s="103"/>
      <c r="O221" s="103"/>
      <c r="P221" s="103"/>
      <c r="S221" s="103"/>
      <c r="AE221" s="103"/>
      <c r="AG221" s="103"/>
      <c r="AI221" s="103"/>
    </row>
    <row r="222" spans="4:35" x14ac:dyDescent="0.3">
      <c r="D222" s="31"/>
      <c r="E222" s="103"/>
      <c r="F222" s="103"/>
      <c r="L222" s="103"/>
      <c r="N222" s="103"/>
      <c r="O222" s="103"/>
      <c r="P222" s="103"/>
      <c r="S222" s="103"/>
      <c r="AE222" s="103"/>
      <c r="AG222" s="103"/>
      <c r="AI222" s="103"/>
    </row>
    <row r="223" spans="4:35" x14ac:dyDescent="0.3">
      <c r="D223" s="31"/>
      <c r="E223" s="103"/>
      <c r="F223" s="103"/>
      <c r="L223" s="103"/>
      <c r="N223" s="103"/>
      <c r="O223" s="103"/>
      <c r="P223" s="103"/>
      <c r="S223" s="103"/>
      <c r="AE223" s="103"/>
      <c r="AG223" s="103"/>
      <c r="AI223" s="103"/>
    </row>
    <row r="224" spans="4:35" x14ac:dyDescent="0.3">
      <c r="D224" s="31"/>
      <c r="E224" s="103"/>
      <c r="F224" s="103"/>
      <c r="L224" s="103"/>
      <c r="N224" s="103"/>
      <c r="O224" s="103"/>
      <c r="P224" s="103"/>
      <c r="S224" s="103"/>
      <c r="AE224" s="103"/>
      <c r="AG224" s="103"/>
      <c r="AI224" s="103"/>
    </row>
    <row r="225" spans="4:35" x14ac:dyDescent="0.3">
      <c r="D225" s="31"/>
      <c r="E225" s="103"/>
      <c r="F225" s="103"/>
      <c r="L225" s="103"/>
      <c r="N225" s="103"/>
      <c r="O225" s="103"/>
      <c r="P225" s="103"/>
      <c r="S225" s="103"/>
      <c r="AE225" s="103"/>
      <c r="AG225" s="103"/>
      <c r="AI225" s="103"/>
    </row>
    <row r="226" spans="4:35" x14ac:dyDescent="0.3">
      <c r="D226" s="31"/>
      <c r="E226" s="103"/>
      <c r="F226" s="103"/>
      <c r="L226" s="103"/>
      <c r="N226" s="103"/>
      <c r="O226" s="103"/>
      <c r="P226" s="103"/>
      <c r="S226" s="103"/>
      <c r="AE226" s="103"/>
      <c r="AG226" s="103"/>
      <c r="AI226" s="103"/>
    </row>
    <row r="227" spans="4:35" x14ac:dyDescent="0.3">
      <c r="D227" s="31"/>
      <c r="E227" s="103"/>
      <c r="F227" s="103"/>
      <c r="L227" s="103"/>
      <c r="N227" s="103"/>
      <c r="O227" s="103"/>
      <c r="P227" s="103"/>
      <c r="S227" s="103"/>
      <c r="AE227" s="103"/>
      <c r="AG227" s="103"/>
      <c r="AI227" s="103"/>
    </row>
    <row r="228" spans="4:35" x14ac:dyDescent="0.3">
      <c r="D228" s="31"/>
      <c r="E228" s="103"/>
      <c r="F228" s="103"/>
      <c r="L228" s="103"/>
      <c r="N228" s="103"/>
      <c r="O228" s="103"/>
      <c r="P228" s="103"/>
      <c r="S228" s="103"/>
      <c r="AE228" s="103"/>
      <c r="AG228" s="103"/>
      <c r="AI228" s="103"/>
    </row>
    <row r="229" spans="4:35" x14ac:dyDescent="0.3">
      <c r="D229" s="31"/>
      <c r="E229" s="103"/>
      <c r="F229" s="103"/>
      <c r="L229" s="103"/>
      <c r="N229" s="103"/>
      <c r="O229" s="103"/>
      <c r="P229" s="103"/>
      <c r="S229" s="103"/>
      <c r="AE229" s="103"/>
      <c r="AG229" s="103"/>
      <c r="AI229" s="103"/>
    </row>
    <row r="230" spans="4:35" x14ac:dyDescent="0.3">
      <c r="D230" s="31"/>
      <c r="E230" s="103"/>
      <c r="F230" s="103"/>
      <c r="L230" s="103"/>
      <c r="N230" s="103"/>
      <c r="O230" s="103"/>
      <c r="P230" s="103"/>
      <c r="S230" s="103"/>
      <c r="AE230" s="103"/>
      <c r="AG230" s="103"/>
      <c r="AI230" s="103"/>
    </row>
    <row r="231" spans="4:35" x14ac:dyDescent="0.3">
      <c r="D231" s="31"/>
      <c r="E231" s="103"/>
      <c r="F231" s="103"/>
      <c r="L231" s="103"/>
      <c r="N231" s="103"/>
      <c r="O231" s="103"/>
      <c r="P231" s="103"/>
      <c r="S231" s="103"/>
      <c r="AE231" s="103"/>
      <c r="AG231" s="103"/>
      <c r="AI231" s="103"/>
    </row>
    <row r="232" spans="4:35" x14ac:dyDescent="0.3">
      <c r="D232" s="31"/>
      <c r="E232" s="103"/>
      <c r="F232" s="103"/>
      <c r="L232" s="103"/>
      <c r="N232" s="103"/>
      <c r="O232" s="103"/>
      <c r="P232" s="103"/>
      <c r="S232" s="103"/>
      <c r="AE232" s="103"/>
      <c r="AG232" s="103"/>
      <c r="AI232" s="103"/>
    </row>
    <row r="233" spans="4:35" x14ac:dyDescent="0.3">
      <c r="D233" s="31"/>
      <c r="E233" s="103"/>
      <c r="F233" s="103"/>
      <c r="L233" s="103"/>
      <c r="N233" s="103"/>
      <c r="O233" s="103"/>
      <c r="P233" s="103"/>
      <c r="S233" s="103"/>
      <c r="AE233" s="103"/>
      <c r="AG233" s="103"/>
      <c r="AI233" s="103"/>
    </row>
    <row r="234" spans="4:35" x14ac:dyDescent="0.3">
      <c r="D234" s="31"/>
      <c r="E234" s="103"/>
      <c r="F234" s="103"/>
      <c r="L234" s="103"/>
      <c r="N234" s="103"/>
      <c r="O234" s="103"/>
      <c r="P234" s="103"/>
      <c r="S234" s="103"/>
      <c r="AE234" s="103"/>
      <c r="AG234" s="103"/>
      <c r="AI234" s="103"/>
    </row>
    <row r="235" spans="4:35" x14ac:dyDescent="0.3">
      <c r="D235" s="31"/>
      <c r="E235" s="103"/>
      <c r="F235" s="103"/>
      <c r="L235" s="103"/>
      <c r="N235" s="103"/>
      <c r="O235" s="103"/>
      <c r="P235" s="103"/>
      <c r="S235" s="103"/>
      <c r="AE235" s="103"/>
      <c r="AG235" s="103"/>
      <c r="AI235" s="103"/>
    </row>
    <row r="236" spans="4:35" x14ac:dyDescent="0.3">
      <c r="D236" s="31"/>
      <c r="E236" s="103"/>
      <c r="F236" s="103"/>
      <c r="L236" s="103"/>
      <c r="N236" s="103"/>
      <c r="O236" s="103"/>
      <c r="P236" s="103"/>
      <c r="S236" s="103"/>
      <c r="AE236" s="103"/>
      <c r="AG236" s="103"/>
      <c r="AI236" s="103"/>
    </row>
    <row r="237" spans="4:35" x14ac:dyDescent="0.3">
      <c r="D237" s="31"/>
      <c r="E237" s="103"/>
      <c r="F237" s="103"/>
      <c r="L237" s="103"/>
      <c r="N237" s="103"/>
      <c r="O237" s="103"/>
      <c r="P237" s="103"/>
      <c r="S237" s="103"/>
      <c r="AE237" s="103"/>
      <c r="AG237" s="103"/>
      <c r="AI237" s="103"/>
    </row>
    <row r="238" spans="4:35" x14ac:dyDescent="0.3">
      <c r="D238" s="31"/>
      <c r="E238" s="103"/>
      <c r="F238" s="103"/>
      <c r="L238" s="103"/>
      <c r="N238" s="103"/>
      <c r="O238" s="103"/>
      <c r="P238" s="103"/>
      <c r="S238" s="103"/>
      <c r="AE238" s="103"/>
      <c r="AG238" s="103"/>
      <c r="AI238" s="103"/>
    </row>
    <row r="239" spans="4:35" x14ac:dyDescent="0.3">
      <c r="D239" s="31"/>
      <c r="E239" s="103"/>
      <c r="F239" s="103"/>
      <c r="L239" s="103"/>
      <c r="N239" s="103"/>
      <c r="O239" s="103"/>
      <c r="P239" s="103"/>
      <c r="S239" s="103"/>
      <c r="AE239" s="103"/>
      <c r="AG239" s="103"/>
      <c r="AI239" s="103"/>
    </row>
    <row r="240" spans="4:35" x14ac:dyDescent="0.3">
      <c r="D240" s="31"/>
      <c r="E240" s="103"/>
      <c r="F240" s="103"/>
      <c r="L240" s="103"/>
      <c r="N240" s="103"/>
      <c r="O240" s="103"/>
      <c r="P240" s="103"/>
      <c r="S240" s="103"/>
      <c r="AE240" s="103"/>
      <c r="AG240" s="103"/>
      <c r="AI240" s="103"/>
    </row>
    <row r="241" spans="4:35" x14ac:dyDescent="0.3">
      <c r="D241" s="31"/>
      <c r="E241" s="103"/>
      <c r="F241" s="103"/>
      <c r="L241" s="103"/>
      <c r="N241" s="103"/>
      <c r="O241" s="103"/>
      <c r="P241" s="103"/>
      <c r="S241" s="103"/>
      <c r="AE241" s="103"/>
      <c r="AG241" s="103"/>
      <c r="AI241" s="103"/>
    </row>
    <row r="242" spans="4:35" x14ac:dyDescent="0.3">
      <c r="D242" s="31"/>
      <c r="E242" s="103"/>
      <c r="F242" s="103"/>
      <c r="L242" s="103"/>
      <c r="N242" s="103"/>
      <c r="O242" s="103"/>
      <c r="P242" s="103"/>
      <c r="S242" s="103"/>
      <c r="AE242" s="103"/>
      <c r="AG242" s="103"/>
      <c r="AI242" s="103"/>
    </row>
    <row r="243" spans="4:35" x14ac:dyDescent="0.3">
      <c r="D243" s="31"/>
      <c r="E243" s="103"/>
      <c r="F243" s="103"/>
      <c r="L243" s="103"/>
      <c r="N243" s="103"/>
      <c r="O243" s="103"/>
      <c r="P243" s="103"/>
      <c r="S243" s="103"/>
      <c r="AE243" s="103"/>
      <c r="AG243" s="103"/>
      <c r="AI243" s="103"/>
    </row>
    <row r="244" spans="4:35" x14ac:dyDescent="0.3">
      <c r="D244" s="31"/>
      <c r="E244" s="103"/>
      <c r="F244" s="103"/>
      <c r="L244" s="103"/>
      <c r="N244" s="103"/>
      <c r="O244" s="103"/>
      <c r="P244" s="103"/>
      <c r="S244" s="103"/>
      <c r="AE244" s="103"/>
      <c r="AG244" s="103"/>
      <c r="AI244" s="103"/>
    </row>
    <row r="245" spans="4:35" x14ac:dyDescent="0.3">
      <c r="D245" s="31"/>
      <c r="E245" s="103"/>
      <c r="F245" s="103"/>
      <c r="L245" s="103"/>
      <c r="N245" s="103"/>
      <c r="O245" s="103"/>
      <c r="P245" s="103"/>
      <c r="S245" s="103"/>
      <c r="AE245" s="103"/>
      <c r="AG245" s="103"/>
      <c r="AI245" s="103"/>
    </row>
    <row r="246" spans="4:35" x14ac:dyDescent="0.3">
      <c r="D246" s="31"/>
      <c r="E246" s="103"/>
      <c r="F246" s="103"/>
      <c r="L246" s="103"/>
      <c r="N246" s="103"/>
      <c r="O246" s="103"/>
      <c r="P246" s="103"/>
      <c r="S246" s="103"/>
      <c r="AE246" s="103"/>
      <c r="AG246" s="103"/>
      <c r="AI246" s="103"/>
    </row>
    <row r="247" spans="4:35" x14ac:dyDescent="0.3">
      <c r="D247" s="31"/>
      <c r="E247" s="103"/>
      <c r="F247" s="103"/>
      <c r="L247" s="103"/>
      <c r="N247" s="103"/>
      <c r="O247" s="103"/>
      <c r="P247" s="103"/>
      <c r="S247" s="103"/>
      <c r="AE247" s="103"/>
      <c r="AG247" s="103"/>
      <c r="AI247" s="103"/>
    </row>
    <row r="248" spans="4:35" x14ac:dyDescent="0.3">
      <c r="D248" s="31"/>
      <c r="E248" s="103"/>
      <c r="F248" s="103"/>
      <c r="L248" s="103"/>
      <c r="N248" s="103"/>
      <c r="O248" s="103"/>
      <c r="P248" s="103"/>
      <c r="S248" s="103"/>
      <c r="AE248" s="103"/>
      <c r="AG248" s="103"/>
      <c r="AI248" s="103"/>
    </row>
    <row r="249" spans="4:35" x14ac:dyDescent="0.3">
      <c r="D249" s="31"/>
      <c r="E249" s="103"/>
      <c r="F249" s="103"/>
      <c r="L249" s="103"/>
      <c r="N249" s="103"/>
      <c r="O249" s="103"/>
      <c r="P249" s="103"/>
      <c r="S249" s="103"/>
      <c r="AE249" s="103"/>
      <c r="AG249" s="103"/>
      <c r="AI249" s="103"/>
    </row>
    <row r="250" spans="4:35" x14ac:dyDescent="0.3">
      <c r="D250" s="31"/>
      <c r="E250" s="103"/>
      <c r="F250" s="103"/>
      <c r="L250" s="103"/>
      <c r="N250" s="103"/>
      <c r="O250" s="103"/>
      <c r="P250" s="103"/>
      <c r="S250" s="103"/>
      <c r="AE250" s="103"/>
      <c r="AG250" s="103"/>
      <c r="AI250" s="103"/>
    </row>
    <row r="251" spans="4:35" x14ac:dyDescent="0.3">
      <c r="D251" s="31"/>
      <c r="E251" s="103"/>
      <c r="F251" s="103"/>
      <c r="L251" s="103"/>
      <c r="N251" s="103"/>
      <c r="O251" s="103"/>
      <c r="P251" s="103"/>
      <c r="S251" s="103"/>
      <c r="AE251" s="103"/>
      <c r="AG251" s="103"/>
      <c r="AI251" s="103"/>
    </row>
    <row r="252" spans="4:35" x14ac:dyDescent="0.3">
      <c r="D252" s="31"/>
      <c r="E252" s="103"/>
      <c r="F252" s="103"/>
      <c r="L252" s="103"/>
      <c r="N252" s="103"/>
      <c r="O252" s="103"/>
      <c r="P252" s="103"/>
      <c r="S252" s="103"/>
      <c r="AE252" s="103"/>
      <c r="AG252" s="103"/>
      <c r="AI252" s="103"/>
    </row>
    <row r="253" spans="4:35" x14ac:dyDescent="0.3">
      <c r="D253" s="31"/>
      <c r="E253" s="103"/>
      <c r="F253" s="103"/>
      <c r="L253" s="103"/>
      <c r="N253" s="103"/>
      <c r="O253" s="103"/>
      <c r="P253" s="103"/>
      <c r="S253" s="103"/>
      <c r="AE253" s="103"/>
      <c r="AG253" s="103"/>
      <c r="AI253" s="103"/>
    </row>
    <row r="254" spans="4:35" x14ac:dyDescent="0.3">
      <c r="D254" s="31"/>
      <c r="E254" s="103"/>
      <c r="F254" s="103"/>
      <c r="L254" s="103"/>
      <c r="N254" s="103"/>
      <c r="O254" s="103"/>
      <c r="P254" s="103"/>
      <c r="S254" s="103"/>
      <c r="AE254" s="103"/>
      <c r="AG254" s="103"/>
      <c r="AI254" s="103"/>
    </row>
    <row r="255" spans="4:35" x14ac:dyDescent="0.3">
      <c r="D255" s="31"/>
      <c r="E255" s="103"/>
      <c r="F255" s="103"/>
      <c r="L255" s="103"/>
      <c r="N255" s="103"/>
      <c r="O255" s="103"/>
      <c r="P255" s="103"/>
      <c r="S255" s="103"/>
      <c r="AE255" s="103"/>
      <c r="AG255" s="103"/>
      <c r="AI255" s="103"/>
    </row>
    <row r="256" spans="4:35" x14ac:dyDescent="0.3">
      <c r="D256" s="31"/>
      <c r="E256" s="103"/>
      <c r="F256" s="103"/>
      <c r="L256" s="103"/>
      <c r="N256" s="103"/>
      <c r="O256" s="103"/>
      <c r="P256" s="103"/>
      <c r="S256" s="103"/>
      <c r="AE256" s="103"/>
      <c r="AG256" s="103"/>
      <c r="AI256" s="103"/>
    </row>
    <row r="257" spans="4:35" x14ac:dyDescent="0.3">
      <c r="D257" s="31"/>
      <c r="E257" s="103"/>
      <c r="F257" s="103"/>
      <c r="L257" s="103"/>
      <c r="N257" s="103"/>
      <c r="O257" s="103"/>
      <c r="P257" s="103"/>
      <c r="S257" s="103"/>
      <c r="AE257" s="103"/>
      <c r="AG257" s="103"/>
      <c r="AI257" s="103"/>
    </row>
    <row r="258" spans="4:35" x14ac:dyDescent="0.3">
      <c r="D258" s="31"/>
      <c r="E258" s="103"/>
      <c r="F258" s="103"/>
      <c r="L258" s="103"/>
      <c r="N258" s="103"/>
      <c r="O258" s="103"/>
      <c r="P258" s="103"/>
      <c r="S258" s="103"/>
      <c r="AE258" s="103"/>
      <c r="AG258" s="103"/>
      <c r="AI258" s="103"/>
    </row>
    <row r="259" spans="4:35" x14ac:dyDescent="0.3">
      <c r="D259" s="31"/>
      <c r="E259" s="103"/>
      <c r="F259" s="103"/>
      <c r="L259" s="103"/>
      <c r="N259" s="103"/>
      <c r="O259" s="103"/>
      <c r="P259" s="103"/>
      <c r="S259" s="103"/>
      <c r="AE259" s="103"/>
      <c r="AG259" s="103"/>
      <c r="AI259" s="103"/>
    </row>
    <row r="260" spans="4:35" x14ac:dyDescent="0.3">
      <c r="D260" s="31"/>
      <c r="E260" s="103"/>
      <c r="F260" s="103"/>
      <c r="L260" s="103"/>
      <c r="N260" s="103"/>
      <c r="O260" s="103"/>
      <c r="P260" s="103"/>
      <c r="S260" s="103"/>
      <c r="AE260" s="103"/>
      <c r="AG260" s="103"/>
      <c r="AI260" s="103"/>
    </row>
    <row r="261" spans="4:35" x14ac:dyDescent="0.3">
      <c r="D261" s="31"/>
      <c r="E261" s="103"/>
      <c r="F261" s="103"/>
      <c r="L261" s="103"/>
      <c r="N261" s="103"/>
      <c r="O261" s="103"/>
      <c r="P261" s="103"/>
      <c r="S261" s="103"/>
      <c r="AE261" s="103"/>
      <c r="AG261" s="103"/>
      <c r="AI261" s="103"/>
    </row>
    <row r="262" spans="4:35" x14ac:dyDescent="0.3">
      <c r="D262" s="31"/>
      <c r="E262" s="103"/>
      <c r="F262" s="103"/>
      <c r="L262" s="103"/>
      <c r="N262" s="103"/>
      <c r="O262" s="103"/>
      <c r="P262" s="103"/>
      <c r="S262" s="103"/>
      <c r="AE262" s="103"/>
      <c r="AG262" s="103"/>
      <c r="AI262" s="103"/>
    </row>
    <row r="263" spans="4:35" x14ac:dyDescent="0.3">
      <c r="D263" s="31"/>
      <c r="E263" s="103"/>
      <c r="F263" s="103"/>
      <c r="L263" s="103"/>
      <c r="N263" s="103"/>
      <c r="O263" s="103"/>
      <c r="P263" s="103"/>
      <c r="S263" s="103"/>
      <c r="AE263" s="103"/>
      <c r="AG263" s="103"/>
      <c r="AI263" s="103"/>
    </row>
    <row r="264" spans="4:35" x14ac:dyDescent="0.3">
      <c r="D264" s="31"/>
      <c r="E264" s="103"/>
      <c r="F264" s="103"/>
      <c r="L264" s="103"/>
      <c r="N264" s="103"/>
      <c r="O264" s="103"/>
      <c r="P264" s="103"/>
      <c r="S264" s="103"/>
      <c r="AE264" s="103"/>
      <c r="AG264" s="103"/>
      <c r="AI264" s="103"/>
    </row>
    <row r="265" spans="4:35" x14ac:dyDescent="0.3">
      <c r="D265" s="31"/>
      <c r="E265" s="103"/>
      <c r="F265" s="103"/>
      <c r="L265" s="103"/>
      <c r="N265" s="103"/>
      <c r="O265" s="103"/>
      <c r="P265" s="103"/>
      <c r="S265" s="103"/>
      <c r="AE265" s="103"/>
      <c r="AG265" s="103"/>
      <c r="AI265" s="103"/>
    </row>
    <row r="266" spans="4:35" x14ac:dyDescent="0.3">
      <c r="D266" s="31"/>
      <c r="E266" s="103"/>
      <c r="F266" s="103"/>
      <c r="L266" s="103"/>
      <c r="N266" s="103"/>
      <c r="O266" s="103"/>
      <c r="P266" s="103"/>
      <c r="S266" s="103"/>
      <c r="AE266" s="103"/>
      <c r="AG266" s="103"/>
      <c r="AI266" s="103"/>
    </row>
    <row r="267" spans="4:35" x14ac:dyDescent="0.3">
      <c r="D267" s="31"/>
      <c r="E267" s="103"/>
      <c r="F267" s="103"/>
      <c r="L267" s="103"/>
      <c r="N267" s="103"/>
      <c r="O267" s="103"/>
      <c r="P267" s="103"/>
      <c r="S267" s="103"/>
      <c r="AE267" s="103"/>
      <c r="AG267" s="103"/>
      <c r="AI267" s="103"/>
    </row>
    <row r="268" spans="4:35" x14ac:dyDescent="0.3">
      <c r="D268" s="31"/>
      <c r="E268" s="103"/>
      <c r="F268" s="103"/>
      <c r="L268" s="103"/>
      <c r="N268" s="103"/>
      <c r="O268" s="103"/>
      <c r="P268" s="103"/>
      <c r="S268" s="103"/>
      <c r="AE268" s="103"/>
      <c r="AG268" s="103"/>
      <c r="AI268" s="103"/>
    </row>
    <row r="269" spans="4:35" x14ac:dyDescent="0.3">
      <c r="D269" s="31"/>
      <c r="E269" s="103"/>
      <c r="F269" s="103"/>
      <c r="L269" s="103"/>
      <c r="N269" s="103"/>
      <c r="O269" s="103"/>
      <c r="P269" s="103"/>
      <c r="S269" s="103"/>
      <c r="AE269" s="103"/>
      <c r="AG269" s="103"/>
      <c r="AI269" s="103"/>
    </row>
    <row r="270" spans="4:35" x14ac:dyDescent="0.3">
      <c r="D270" s="31"/>
      <c r="E270" s="103"/>
      <c r="F270" s="103"/>
      <c r="L270" s="103"/>
      <c r="N270" s="103"/>
      <c r="O270" s="103"/>
      <c r="P270" s="103"/>
      <c r="S270" s="103"/>
      <c r="AE270" s="103"/>
      <c r="AG270" s="103"/>
      <c r="AI270" s="103"/>
    </row>
    <row r="271" spans="4:35" x14ac:dyDescent="0.3">
      <c r="D271" s="31"/>
      <c r="E271" s="103"/>
      <c r="F271" s="103"/>
      <c r="L271" s="103"/>
      <c r="N271" s="103"/>
      <c r="O271" s="103"/>
      <c r="P271" s="103"/>
      <c r="S271" s="103"/>
      <c r="AE271" s="103"/>
      <c r="AG271" s="103"/>
      <c r="AI271" s="103"/>
    </row>
    <row r="272" spans="4:35" x14ac:dyDescent="0.3">
      <c r="D272" s="31"/>
      <c r="E272" s="103"/>
      <c r="F272" s="103"/>
      <c r="L272" s="103"/>
      <c r="N272" s="103"/>
      <c r="O272" s="103"/>
      <c r="P272" s="103"/>
      <c r="S272" s="103"/>
      <c r="AE272" s="103"/>
      <c r="AG272" s="103"/>
      <c r="AI272" s="103"/>
    </row>
    <row r="273" spans="4:35" x14ac:dyDescent="0.3">
      <c r="D273" s="31"/>
      <c r="E273" s="103"/>
      <c r="F273" s="103"/>
      <c r="L273" s="103"/>
      <c r="N273" s="103"/>
      <c r="O273" s="103"/>
      <c r="P273" s="103"/>
      <c r="S273" s="103"/>
      <c r="AE273" s="103"/>
      <c r="AG273" s="103"/>
      <c r="AI273" s="103"/>
    </row>
    <row r="274" spans="4:35" x14ac:dyDescent="0.3">
      <c r="D274" s="31"/>
      <c r="E274" s="103"/>
      <c r="F274" s="103"/>
      <c r="L274" s="103"/>
      <c r="N274" s="103"/>
      <c r="O274" s="103"/>
      <c r="P274" s="103"/>
      <c r="S274" s="103"/>
      <c r="AE274" s="103"/>
      <c r="AG274" s="103"/>
      <c r="AI274" s="103"/>
    </row>
    <row r="275" spans="4:35" x14ac:dyDescent="0.3">
      <c r="D275" s="31"/>
      <c r="E275" s="103"/>
      <c r="F275" s="103"/>
      <c r="L275" s="103"/>
      <c r="N275" s="103"/>
      <c r="O275" s="103"/>
      <c r="P275" s="103"/>
      <c r="S275" s="103"/>
      <c r="AE275" s="103"/>
      <c r="AG275" s="103"/>
      <c r="AI275" s="103"/>
    </row>
    <row r="276" spans="4:35" x14ac:dyDescent="0.3">
      <c r="D276" s="31"/>
      <c r="E276" s="103"/>
      <c r="F276" s="103"/>
      <c r="L276" s="103"/>
      <c r="N276" s="103"/>
      <c r="O276" s="103"/>
      <c r="P276" s="103"/>
      <c r="S276" s="103"/>
      <c r="AE276" s="103"/>
      <c r="AG276" s="103"/>
      <c r="AI276" s="103"/>
    </row>
    <row r="277" spans="4:35" x14ac:dyDescent="0.3">
      <c r="D277" s="31"/>
      <c r="E277" s="103"/>
      <c r="F277" s="103"/>
      <c r="L277" s="103"/>
      <c r="N277" s="103"/>
      <c r="O277" s="103"/>
      <c r="P277" s="103"/>
      <c r="S277" s="103"/>
      <c r="AE277" s="103"/>
      <c r="AG277" s="103"/>
      <c r="AI277" s="103"/>
    </row>
    <row r="278" spans="4:35" x14ac:dyDescent="0.3">
      <c r="D278" s="31"/>
      <c r="E278" s="103"/>
      <c r="F278" s="103"/>
      <c r="L278" s="103"/>
      <c r="N278" s="103"/>
      <c r="O278" s="103"/>
      <c r="P278" s="103"/>
      <c r="S278" s="103"/>
      <c r="AE278" s="103"/>
      <c r="AG278" s="103"/>
      <c r="AI278" s="103"/>
    </row>
    <row r="279" spans="4:35" x14ac:dyDescent="0.3">
      <c r="D279" s="31"/>
      <c r="E279" s="103"/>
      <c r="F279" s="103"/>
      <c r="L279" s="103"/>
      <c r="N279" s="103"/>
      <c r="O279" s="103"/>
      <c r="P279" s="103"/>
      <c r="S279" s="103"/>
      <c r="AE279" s="103"/>
      <c r="AG279" s="103"/>
      <c r="AI279" s="103"/>
    </row>
    <row r="280" spans="4:35" x14ac:dyDescent="0.3">
      <c r="D280" s="31"/>
      <c r="E280" s="103"/>
      <c r="F280" s="103"/>
      <c r="L280" s="103"/>
      <c r="N280" s="103"/>
      <c r="O280" s="103"/>
      <c r="P280" s="103"/>
      <c r="S280" s="103"/>
      <c r="AE280" s="103"/>
      <c r="AG280" s="103"/>
      <c r="AI280" s="103"/>
    </row>
    <row r="281" spans="4:35" x14ac:dyDescent="0.3">
      <c r="D281" s="31"/>
      <c r="E281" s="103"/>
      <c r="F281" s="103"/>
      <c r="L281" s="103"/>
      <c r="N281" s="103"/>
      <c r="O281" s="103"/>
      <c r="P281" s="103"/>
      <c r="S281" s="103"/>
      <c r="AE281" s="103"/>
      <c r="AG281" s="103"/>
      <c r="AI281" s="103"/>
    </row>
    <row r="282" spans="4:35" x14ac:dyDescent="0.3">
      <c r="D282" s="31"/>
      <c r="E282" s="103"/>
      <c r="F282" s="103"/>
      <c r="L282" s="103"/>
      <c r="N282" s="103"/>
      <c r="O282" s="103"/>
      <c r="P282" s="103"/>
      <c r="S282" s="103"/>
      <c r="AE282" s="103"/>
      <c r="AG282" s="103"/>
      <c r="AI282" s="103"/>
    </row>
    <row r="283" spans="4:35" x14ac:dyDescent="0.3">
      <c r="D283" s="31"/>
      <c r="E283" s="103"/>
      <c r="F283" s="103"/>
      <c r="L283" s="103"/>
      <c r="N283" s="103"/>
      <c r="O283" s="103"/>
      <c r="P283" s="103"/>
      <c r="S283" s="103"/>
      <c r="AE283" s="103"/>
      <c r="AG283" s="103"/>
      <c r="AI283" s="103"/>
    </row>
    <row r="284" spans="4:35" x14ac:dyDescent="0.3">
      <c r="D284" s="31"/>
      <c r="E284" s="103"/>
      <c r="F284" s="103"/>
      <c r="L284" s="103"/>
      <c r="N284" s="103"/>
      <c r="O284" s="103"/>
      <c r="P284" s="103"/>
      <c r="S284" s="103"/>
      <c r="AE284" s="103"/>
      <c r="AG284" s="103"/>
      <c r="AI284" s="103"/>
    </row>
    <row r="285" spans="4:35" x14ac:dyDescent="0.3">
      <c r="D285" s="31"/>
      <c r="E285" s="103"/>
      <c r="F285" s="103"/>
      <c r="L285" s="103"/>
      <c r="N285" s="103"/>
      <c r="O285" s="103"/>
      <c r="P285" s="103"/>
      <c r="S285" s="103"/>
      <c r="AE285" s="103"/>
      <c r="AG285" s="103"/>
      <c r="AI285" s="103"/>
    </row>
    <row r="286" spans="4:35" x14ac:dyDescent="0.3">
      <c r="D286" s="31"/>
      <c r="E286" s="103"/>
      <c r="F286" s="103"/>
      <c r="L286" s="103"/>
      <c r="N286" s="103"/>
      <c r="O286" s="103"/>
      <c r="P286" s="103"/>
      <c r="S286" s="103"/>
      <c r="AE286" s="103"/>
      <c r="AG286" s="103"/>
      <c r="AI286" s="103"/>
    </row>
    <row r="287" spans="4:35" x14ac:dyDescent="0.3">
      <c r="D287" s="31"/>
      <c r="E287" s="103"/>
      <c r="F287" s="103"/>
      <c r="L287" s="103"/>
      <c r="N287" s="103"/>
      <c r="O287" s="103"/>
      <c r="P287" s="103"/>
      <c r="S287" s="103"/>
      <c r="AE287" s="103"/>
      <c r="AG287" s="103"/>
      <c r="AI287" s="103"/>
    </row>
    <row r="288" spans="4:35" x14ac:dyDescent="0.3">
      <c r="D288" s="31"/>
      <c r="E288" s="103"/>
      <c r="F288" s="103"/>
      <c r="L288" s="103"/>
      <c r="N288" s="103"/>
      <c r="O288" s="103"/>
      <c r="P288" s="103"/>
      <c r="S288" s="103"/>
      <c r="AE288" s="103"/>
      <c r="AG288" s="103"/>
      <c r="AI288" s="103"/>
    </row>
    <row r="289" spans="4:35" x14ac:dyDescent="0.3">
      <c r="D289" s="31"/>
      <c r="E289" s="103"/>
      <c r="F289" s="103"/>
      <c r="L289" s="103"/>
      <c r="N289" s="103"/>
      <c r="O289" s="103"/>
      <c r="P289" s="103"/>
      <c r="S289" s="103"/>
      <c r="AE289" s="103"/>
      <c r="AG289" s="103"/>
      <c r="AI289" s="103"/>
    </row>
    <row r="290" spans="4:35" x14ac:dyDescent="0.3">
      <c r="D290" s="31"/>
      <c r="E290" s="103"/>
      <c r="F290" s="103"/>
      <c r="L290" s="103"/>
      <c r="N290" s="103"/>
      <c r="O290" s="103"/>
      <c r="P290" s="103"/>
      <c r="S290" s="103"/>
      <c r="AE290" s="103"/>
      <c r="AG290" s="103"/>
      <c r="AI290" s="103"/>
    </row>
    <row r="291" spans="4:35" x14ac:dyDescent="0.3">
      <c r="D291" s="31"/>
      <c r="E291" s="103"/>
      <c r="F291" s="103"/>
      <c r="L291" s="103"/>
      <c r="N291" s="103"/>
      <c r="O291" s="103"/>
      <c r="P291" s="103"/>
      <c r="S291" s="103"/>
      <c r="AE291" s="103"/>
      <c r="AG291" s="103"/>
      <c r="AI291" s="103"/>
    </row>
    <row r="292" spans="4:35" x14ac:dyDescent="0.3">
      <c r="D292" s="31"/>
      <c r="E292" s="103"/>
      <c r="F292" s="103"/>
      <c r="L292" s="103"/>
      <c r="N292" s="103"/>
      <c r="O292" s="103"/>
      <c r="P292" s="103"/>
      <c r="S292" s="103"/>
      <c r="AE292" s="103"/>
      <c r="AG292" s="103"/>
      <c r="AI292" s="103"/>
    </row>
    <row r="293" spans="4:35" x14ac:dyDescent="0.3">
      <c r="D293" s="31"/>
      <c r="E293" s="103"/>
      <c r="F293" s="103"/>
      <c r="L293" s="103"/>
      <c r="N293" s="103"/>
      <c r="O293" s="103"/>
      <c r="P293" s="103"/>
      <c r="S293" s="103"/>
      <c r="AE293" s="103"/>
      <c r="AG293" s="103"/>
      <c r="AI293" s="103"/>
    </row>
    <row r="294" spans="4:35" x14ac:dyDescent="0.3">
      <c r="D294" s="31"/>
      <c r="E294" s="103"/>
      <c r="F294" s="103"/>
      <c r="L294" s="103"/>
      <c r="N294" s="103"/>
      <c r="O294" s="103"/>
      <c r="P294" s="103"/>
      <c r="S294" s="103"/>
      <c r="AE294" s="103"/>
      <c r="AG294" s="103"/>
      <c r="AI294" s="103"/>
    </row>
    <row r="295" spans="4:35" x14ac:dyDescent="0.3">
      <c r="D295" s="31"/>
      <c r="E295" s="103"/>
      <c r="F295" s="103"/>
      <c r="L295" s="103"/>
      <c r="N295" s="103"/>
      <c r="O295" s="103"/>
      <c r="P295" s="103"/>
      <c r="S295" s="103"/>
      <c r="AE295" s="103"/>
      <c r="AG295" s="103"/>
      <c r="AI295" s="103"/>
    </row>
    <row r="296" spans="4:35" x14ac:dyDescent="0.3">
      <c r="D296" s="31"/>
      <c r="E296" s="103"/>
      <c r="F296" s="103"/>
      <c r="L296" s="103"/>
      <c r="N296" s="103"/>
      <c r="O296" s="103"/>
      <c r="P296" s="103"/>
      <c r="S296" s="103"/>
      <c r="AE296" s="103"/>
      <c r="AG296" s="103"/>
      <c r="AI296" s="103"/>
    </row>
    <row r="297" spans="4:35" x14ac:dyDescent="0.3">
      <c r="D297" s="31"/>
      <c r="E297" s="103"/>
      <c r="F297" s="103"/>
      <c r="L297" s="103"/>
      <c r="N297" s="103"/>
      <c r="O297" s="103"/>
      <c r="P297" s="103"/>
      <c r="S297" s="103"/>
      <c r="AE297" s="103"/>
      <c r="AG297" s="103"/>
      <c r="AI297" s="103"/>
    </row>
    <row r="298" spans="4:35" x14ac:dyDescent="0.3">
      <c r="D298" s="31"/>
      <c r="E298" s="103"/>
      <c r="F298" s="103"/>
      <c r="L298" s="103"/>
      <c r="N298" s="103"/>
      <c r="O298" s="103"/>
      <c r="P298" s="103"/>
      <c r="S298" s="103"/>
      <c r="AE298" s="103"/>
      <c r="AG298" s="103"/>
      <c r="AI298" s="103"/>
    </row>
    <row r="299" spans="4:35" x14ac:dyDescent="0.3">
      <c r="D299" s="31"/>
      <c r="E299" s="103"/>
      <c r="F299" s="103"/>
      <c r="L299" s="103"/>
      <c r="N299" s="103"/>
      <c r="O299" s="103"/>
      <c r="P299" s="103"/>
      <c r="S299" s="103"/>
      <c r="AE299" s="103"/>
      <c r="AG299" s="103"/>
      <c r="AI299" s="103"/>
    </row>
    <row r="300" spans="4:35" x14ac:dyDescent="0.3">
      <c r="D300" s="31"/>
      <c r="E300" s="103"/>
      <c r="F300" s="103"/>
      <c r="L300" s="103"/>
      <c r="N300" s="103"/>
      <c r="O300" s="103"/>
      <c r="P300" s="103"/>
      <c r="S300" s="103"/>
      <c r="AE300" s="103"/>
      <c r="AG300" s="103"/>
      <c r="AI300" s="103"/>
    </row>
    <row r="301" spans="4:35" x14ac:dyDescent="0.3">
      <c r="D301" s="31"/>
      <c r="E301" s="103"/>
      <c r="F301" s="103"/>
      <c r="L301" s="103"/>
      <c r="N301" s="103"/>
      <c r="O301" s="103"/>
      <c r="P301" s="103"/>
      <c r="S301" s="103"/>
      <c r="AE301" s="103"/>
      <c r="AG301" s="103"/>
      <c r="AI301" s="103"/>
    </row>
    <row r="302" spans="4:35" x14ac:dyDescent="0.3">
      <c r="D302" s="31"/>
      <c r="E302" s="103"/>
      <c r="F302" s="103"/>
      <c r="L302" s="103"/>
      <c r="N302" s="103"/>
      <c r="O302" s="103"/>
      <c r="P302" s="103"/>
      <c r="S302" s="103"/>
      <c r="AE302" s="103"/>
      <c r="AG302" s="103"/>
      <c r="AI302" s="103"/>
    </row>
    <row r="303" spans="4:35" x14ac:dyDescent="0.3">
      <c r="D303" s="31"/>
      <c r="E303" s="103"/>
      <c r="F303" s="103"/>
      <c r="L303" s="103"/>
      <c r="N303" s="103"/>
      <c r="O303" s="103"/>
      <c r="P303" s="103"/>
      <c r="S303" s="103"/>
      <c r="AE303" s="103"/>
      <c r="AG303" s="103"/>
      <c r="AI303" s="103"/>
    </row>
    <row r="304" spans="4:35" x14ac:dyDescent="0.3">
      <c r="D304" s="31"/>
      <c r="E304" s="103"/>
      <c r="F304" s="103"/>
      <c r="L304" s="103"/>
      <c r="N304" s="103"/>
      <c r="O304" s="103"/>
      <c r="P304" s="103"/>
      <c r="S304" s="103"/>
      <c r="AE304" s="103"/>
      <c r="AG304" s="103"/>
      <c r="AI304" s="103"/>
    </row>
    <row r="305" spans="4:35" x14ac:dyDescent="0.3">
      <c r="D305" s="31"/>
      <c r="E305" s="103"/>
      <c r="F305" s="103"/>
      <c r="L305" s="103"/>
      <c r="N305" s="103"/>
      <c r="O305" s="103"/>
      <c r="P305" s="103"/>
      <c r="S305" s="103"/>
      <c r="AE305" s="103"/>
      <c r="AG305" s="103"/>
      <c r="AI305" s="103"/>
    </row>
    <row r="306" spans="4:35" x14ac:dyDescent="0.3">
      <c r="D306" s="31"/>
      <c r="E306" s="103"/>
      <c r="F306" s="103"/>
      <c r="L306" s="103"/>
      <c r="N306" s="103"/>
      <c r="O306" s="103"/>
      <c r="P306" s="103"/>
      <c r="S306" s="103"/>
      <c r="AE306" s="103"/>
      <c r="AG306" s="103"/>
      <c r="AI306" s="103"/>
    </row>
    <row r="307" spans="4:35" x14ac:dyDescent="0.3">
      <c r="D307" s="31"/>
      <c r="E307" s="103"/>
      <c r="F307" s="103"/>
      <c r="L307" s="103"/>
      <c r="N307" s="103"/>
      <c r="O307" s="103"/>
      <c r="P307" s="103"/>
      <c r="S307" s="103"/>
      <c r="AE307" s="103"/>
      <c r="AG307" s="103"/>
      <c r="AI307" s="103"/>
    </row>
    <row r="308" spans="4:35" x14ac:dyDescent="0.3">
      <c r="D308" s="31"/>
      <c r="E308" s="103"/>
      <c r="F308" s="103"/>
      <c r="L308" s="103"/>
      <c r="N308" s="103"/>
      <c r="O308" s="103"/>
      <c r="P308" s="103"/>
      <c r="S308" s="103"/>
      <c r="AE308" s="103"/>
      <c r="AG308" s="103"/>
      <c r="AI308" s="103"/>
    </row>
    <row r="309" spans="4:35" x14ac:dyDescent="0.3">
      <c r="D309" s="31"/>
      <c r="E309" s="103"/>
      <c r="F309" s="103"/>
      <c r="L309" s="103"/>
      <c r="N309" s="103"/>
      <c r="O309" s="103"/>
      <c r="P309" s="103"/>
      <c r="S309" s="103"/>
      <c r="AE309" s="103"/>
      <c r="AG309" s="103"/>
      <c r="AI309" s="103"/>
    </row>
    <row r="310" spans="4:35" x14ac:dyDescent="0.3">
      <c r="D310" s="31"/>
      <c r="E310" s="103"/>
      <c r="F310" s="103"/>
      <c r="L310" s="103"/>
      <c r="N310" s="103"/>
      <c r="O310" s="103"/>
      <c r="P310" s="103"/>
      <c r="S310" s="103"/>
      <c r="AE310" s="103"/>
      <c r="AG310" s="103"/>
      <c r="AI310" s="103"/>
    </row>
    <row r="311" spans="4:35" x14ac:dyDescent="0.3">
      <c r="D311" s="31"/>
      <c r="E311" s="103"/>
      <c r="F311" s="103"/>
      <c r="L311" s="103"/>
      <c r="N311" s="103"/>
      <c r="O311" s="103"/>
      <c r="P311" s="103"/>
      <c r="S311" s="103"/>
      <c r="AE311" s="103"/>
      <c r="AG311" s="103"/>
      <c r="AI311" s="103"/>
    </row>
    <row r="312" spans="4:35" x14ac:dyDescent="0.3">
      <c r="D312" s="31"/>
      <c r="E312" s="103"/>
      <c r="F312" s="103"/>
      <c r="L312" s="103"/>
      <c r="N312" s="103"/>
      <c r="O312" s="103"/>
      <c r="P312" s="103"/>
      <c r="S312" s="103"/>
      <c r="AE312" s="103"/>
      <c r="AG312" s="103"/>
      <c r="AI312" s="103"/>
    </row>
    <row r="313" spans="4:35" x14ac:dyDescent="0.3">
      <c r="D313" s="31"/>
      <c r="E313" s="103"/>
      <c r="F313" s="103"/>
      <c r="L313" s="103"/>
      <c r="N313" s="103"/>
      <c r="O313" s="103"/>
      <c r="P313" s="103"/>
      <c r="S313" s="103"/>
      <c r="AE313" s="103"/>
      <c r="AG313" s="103"/>
      <c r="AI313" s="103"/>
    </row>
    <row r="314" spans="4:35" x14ac:dyDescent="0.3">
      <c r="D314" s="31"/>
      <c r="E314" s="103"/>
      <c r="F314" s="103"/>
      <c r="L314" s="103"/>
      <c r="N314" s="103"/>
      <c r="O314" s="103"/>
      <c r="P314" s="103"/>
      <c r="S314" s="103"/>
      <c r="AE314" s="103"/>
      <c r="AG314" s="103"/>
      <c r="AI314" s="103"/>
    </row>
    <row r="315" spans="4:35" x14ac:dyDescent="0.3">
      <c r="D315" s="31"/>
      <c r="E315" s="103"/>
      <c r="F315" s="103"/>
      <c r="L315" s="103"/>
      <c r="N315" s="103"/>
      <c r="O315" s="103"/>
      <c r="P315" s="103"/>
      <c r="S315" s="103"/>
      <c r="AE315" s="103"/>
      <c r="AG315" s="103"/>
      <c r="AI315" s="103"/>
    </row>
    <row r="316" spans="4:35" x14ac:dyDescent="0.3">
      <c r="D316" s="31"/>
      <c r="E316" s="103"/>
      <c r="F316" s="103"/>
      <c r="L316" s="103"/>
      <c r="N316" s="103"/>
      <c r="O316" s="103"/>
      <c r="P316" s="103"/>
      <c r="S316" s="103"/>
      <c r="AE316" s="103"/>
      <c r="AG316" s="103"/>
      <c r="AI316" s="103"/>
    </row>
    <row r="317" spans="4:35" x14ac:dyDescent="0.3">
      <c r="D317" s="31"/>
      <c r="E317" s="103"/>
      <c r="F317" s="103"/>
      <c r="L317" s="103"/>
      <c r="N317" s="103"/>
      <c r="O317" s="103"/>
      <c r="P317" s="103"/>
      <c r="S317" s="103"/>
      <c r="AE317" s="103"/>
      <c r="AG317" s="103"/>
      <c r="AI317" s="103"/>
    </row>
    <row r="318" spans="4:35" x14ac:dyDescent="0.3">
      <c r="D318" s="31"/>
      <c r="E318" s="103"/>
      <c r="F318" s="103"/>
      <c r="L318" s="103"/>
      <c r="N318" s="103"/>
      <c r="O318" s="103"/>
      <c r="P318" s="103"/>
      <c r="S318" s="103"/>
      <c r="AE318" s="103"/>
      <c r="AG318" s="103"/>
      <c r="AI318" s="103"/>
    </row>
    <row r="319" spans="4:35" x14ac:dyDescent="0.3">
      <c r="D319" s="31"/>
      <c r="E319" s="103"/>
      <c r="F319" s="103"/>
      <c r="L319" s="103"/>
      <c r="N319" s="103"/>
      <c r="O319" s="103"/>
      <c r="P319" s="103"/>
      <c r="S319" s="103"/>
      <c r="AE319" s="103"/>
      <c r="AG319" s="103"/>
      <c r="AI319" s="103"/>
    </row>
    <row r="320" spans="4:35" x14ac:dyDescent="0.3">
      <c r="D320" s="31"/>
      <c r="E320" s="103"/>
      <c r="F320" s="103"/>
      <c r="L320" s="103"/>
      <c r="N320" s="103"/>
      <c r="O320" s="103"/>
      <c r="P320" s="103"/>
      <c r="S320" s="103"/>
      <c r="AE320" s="103"/>
      <c r="AG320" s="103"/>
      <c r="AI320" s="103"/>
    </row>
    <row r="321" spans="4:35" x14ac:dyDescent="0.3">
      <c r="D321" s="31"/>
      <c r="E321" s="103"/>
      <c r="F321" s="103"/>
      <c r="L321" s="103"/>
      <c r="N321" s="103"/>
      <c r="O321" s="103"/>
      <c r="P321" s="103"/>
      <c r="S321" s="103"/>
      <c r="AE321" s="103"/>
      <c r="AG321" s="103"/>
      <c r="AI321" s="103"/>
    </row>
    <row r="322" spans="4:35" x14ac:dyDescent="0.3">
      <c r="D322" s="31"/>
      <c r="E322" s="103"/>
      <c r="F322" s="103"/>
      <c r="L322" s="103"/>
      <c r="N322" s="103"/>
      <c r="O322" s="103"/>
      <c r="P322" s="103"/>
      <c r="S322" s="103"/>
      <c r="AE322" s="103"/>
      <c r="AG322" s="103"/>
      <c r="AI322" s="103"/>
    </row>
    <row r="323" spans="4:35" x14ac:dyDescent="0.3">
      <c r="D323" s="31"/>
      <c r="E323" s="103"/>
      <c r="F323" s="103"/>
      <c r="L323" s="103"/>
      <c r="N323" s="103"/>
      <c r="O323" s="103"/>
      <c r="P323" s="103"/>
      <c r="S323" s="103"/>
      <c r="AE323" s="103"/>
      <c r="AG323" s="103"/>
      <c r="AI323" s="103"/>
    </row>
    <row r="324" spans="4:35" x14ac:dyDescent="0.3">
      <c r="D324" s="31"/>
      <c r="E324" s="103"/>
      <c r="F324" s="103"/>
      <c r="L324" s="103"/>
      <c r="N324" s="103"/>
      <c r="O324" s="103"/>
      <c r="P324" s="103"/>
      <c r="S324" s="103"/>
      <c r="AE324" s="103"/>
      <c r="AG324" s="103"/>
      <c r="AI324" s="103"/>
    </row>
    <row r="325" spans="4:35" x14ac:dyDescent="0.3">
      <c r="D325" s="31"/>
      <c r="E325" s="103"/>
      <c r="F325" s="103"/>
      <c r="L325" s="103"/>
      <c r="N325" s="103"/>
      <c r="O325" s="103"/>
      <c r="P325" s="103"/>
      <c r="S325" s="103"/>
      <c r="AE325" s="103"/>
      <c r="AG325" s="103"/>
      <c r="AI325" s="103"/>
    </row>
    <row r="326" spans="4:35" x14ac:dyDescent="0.3">
      <c r="D326" s="31"/>
      <c r="E326" s="103"/>
      <c r="F326" s="103"/>
      <c r="L326" s="103"/>
      <c r="N326" s="103"/>
      <c r="O326" s="103"/>
      <c r="P326" s="103"/>
      <c r="S326" s="103"/>
      <c r="AE326" s="103"/>
      <c r="AG326" s="103"/>
      <c r="AI326" s="103"/>
    </row>
    <row r="327" spans="4:35" x14ac:dyDescent="0.3">
      <c r="D327" s="31"/>
      <c r="E327" s="103"/>
      <c r="F327" s="103"/>
      <c r="L327" s="103"/>
      <c r="N327" s="103"/>
      <c r="O327" s="103"/>
      <c r="P327" s="103"/>
      <c r="S327" s="103"/>
      <c r="AE327" s="103"/>
      <c r="AG327" s="103"/>
      <c r="AI327" s="103"/>
    </row>
    <row r="328" spans="4:35" x14ac:dyDescent="0.3">
      <c r="D328" s="31"/>
      <c r="E328" s="103"/>
      <c r="F328" s="103"/>
      <c r="L328" s="103"/>
      <c r="N328" s="103"/>
      <c r="O328" s="103"/>
      <c r="P328" s="103"/>
      <c r="S328" s="103"/>
      <c r="AE328" s="103"/>
      <c r="AG328" s="103"/>
      <c r="AI328" s="103"/>
    </row>
    <row r="329" spans="4:35" x14ac:dyDescent="0.3">
      <c r="D329" s="31"/>
      <c r="E329" s="103"/>
      <c r="F329" s="103"/>
      <c r="L329" s="103"/>
      <c r="N329" s="103"/>
      <c r="O329" s="103"/>
      <c r="P329" s="103"/>
      <c r="S329" s="103"/>
      <c r="AE329" s="103"/>
      <c r="AG329" s="103"/>
      <c r="AI329" s="103"/>
    </row>
    <row r="330" spans="4:35" x14ac:dyDescent="0.3">
      <c r="D330" s="31"/>
      <c r="E330" s="103"/>
      <c r="F330" s="103"/>
      <c r="L330" s="103"/>
      <c r="N330" s="103"/>
      <c r="O330" s="103"/>
      <c r="P330" s="103"/>
      <c r="S330" s="103"/>
      <c r="AE330" s="103"/>
      <c r="AG330" s="103"/>
      <c r="AI330" s="103"/>
    </row>
    <row r="331" spans="4:35" x14ac:dyDescent="0.3">
      <c r="D331" s="31"/>
      <c r="E331" s="103"/>
      <c r="F331" s="103"/>
      <c r="L331" s="103"/>
      <c r="N331" s="103"/>
      <c r="O331" s="103"/>
      <c r="P331" s="103"/>
      <c r="S331" s="103"/>
      <c r="AE331" s="103"/>
      <c r="AG331" s="103"/>
      <c r="AI331" s="103"/>
    </row>
    <row r="332" spans="4:35" x14ac:dyDescent="0.3">
      <c r="D332" s="31"/>
      <c r="E332" s="103"/>
      <c r="F332" s="103"/>
      <c r="L332" s="103"/>
      <c r="N332" s="103"/>
      <c r="O332" s="103"/>
      <c r="P332" s="103"/>
      <c r="S332" s="103"/>
      <c r="AE332" s="103"/>
      <c r="AG332" s="103"/>
      <c r="AI332" s="103"/>
    </row>
    <row r="333" spans="4:35" x14ac:dyDescent="0.3">
      <c r="D333" s="31"/>
      <c r="E333" s="103"/>
      <c r="F333" s="103"/>
      <c r="L333" s="103"/>
      <c r="N333" s="103"/>
      <c r="O333" s="103"/>
      <c r="P333" s="103"/>
      <c r="S333" s="103"/>
      <c r="AE333" s="103"/>
      <c r="AG333" s="103"/>
      <c r="AI333" s="103"/>
    </row>
    <row r="334" spans="4:35" x14ac:dyDescent="0.3">
      <c r="D334" s="31"/>
      <c r="E334" s="103"/>
      <c r="F334" s="103"/>
      <c r="L334" s="103"/>
      <c r="N334" s="103"/>
      <c r="O334" s="103"/>
      <c r="P334" s="103"/>
      <c r="S334" s="103"/>
      <c r="AE334" s="103"/>
      <c r="AG334" s="103"/>
      <c r="AI334" s="103"/>
    </row>
    <row r="335" spans="4:35" x14ac:dyDescent="0.3">
      <c r="D335" s="31"/>
      <c r="E335" s="103"/>
      <c r="F335" s="103"/>
      <c r="L335" s="103"/>
      <c r="N335" s="103"/>
      <c r="O335" s="103"/>
      <c r="P335" s="103"/>
      <c r="S335" s="103"/>
      <c r="AE335" s="103"/>
      <c r="AG335" s="103"/>
      <c r="AI335" s="103"/>
    </row>
    <row r="336" spans="4:35" x14ac:dyDescent="0.3">
      <c r="D336" s="31"/>
      <c r="E336" s="103"/>
      <c r="F336" s="103"/>
      <c r="L336" s="103"/>
      <c r="N336" s="103"/>
      <c r="O336" s="103"/>
      <c r="P336" s="103"/>
      <c r="S336" s="103"/>
      <c r="AE336" s="103"/>
      <c r="AG336" s="103"/>
      <c r="AI336" s="103"/>
    </row>
    <row r="337" spans="4:35" x14ac:dyDescent="0.3">
      <c r="D337" s="31"/>
      <c r="E337" s="103"/>
      <c r="F337" s="103"/>
      <c r="L337" s="103"/>
      <c r="N337" s="103"/>
      <c r="O337" s="103"/>
      <c r="P337" s="103"/>
      <c r="S337" s="103"/>
      <c r="AE337" s="103"/>
      <c r="AG337" s="103"/>
      <c r="AI337" s="103"/>
    </row>
    <row r="338" spans="4:35" x14ac:dyDescent="0.3">
      <c r="D338" s="31"/>
      <c r="E338" s="103"/>
      <c r="F338" s="103"/>
      <c r="L338" s="103"/>
      <c r="N338" s="103"/>
      <c r="O338" s="103"/>
      <c r="P338" s="103"/>
      <c r="S338" s="103"/>
      <c r="AE338" s="103"/>
      <c r="AG338" s="103"/>
      <c r="AI338" s="103"/>
    </row>
    <row r="339" spans="4:35" x14ac:dyDescent="0.3">
      <c r="D339" s="31"/>
      <c r="E339" s="103"/>
      <c r="F339" s="103"/>
      <c r="L339" s="103"/>
      <c r="N339" s="103"/>
      <c r="O339" s="103"/>
      <c r="P339" s="103"/>
      <c r="S339" s="103"/>
      <c r="AE339" s="103"/>
      <c r="AG339" s="103"/>
      <c r="AI339" s="103"/>
    </row>
    <row r="340" spans="4:35" x14ac:dyDescent="0.3">
      <c r="D340" s="31"/>
      <c r="E340" s="103"/>
      <c r="F340" s="103"/>
      <c r="L340" s="103"/>
      <c r="N340" s="103"/>
      <c r="O340" s="103"/>
      <c r="P340" s="103"/>
      <c r="S340" s="103"/>
      <c r="AE340" s="103"/>
      <c r="AG340" s="103"/>
      <c r="AI340" s="103"/>
    </row>
    <row r="341" spans="4:35" x14ac:dyDescent="0.3">
      <c r="D341" s="31"/>
      <c r="E341" s="103"/>
      <c r="F341" s="103"/>
      <c r="L341" s="103"/>
      <c r="N341" s="103"/>
      <c r="O341" s="103"/>
      <c r="P341" s="103"/>
      <c r="S341" s="103"/>
      <c r="AE341" s="103"/>
      <c r="AG341" s="103"/>
      <c r="AI341" s="103"/>
    </row>
    <row r="342" spans="4:35" x14ac:dyDescent="0.3">
      <c r="D342" s="31"/>
      <c r="E342" s="103"/>
      <c r="F342" s="103"/>
      <c r="L342" s="103"/>
      <c r="N342" s="103"/>
      <c r="O342" s="103"/>
      <c r="P342" s="103"/>
      <c r="S342" s="103"/>
      <c r="AE342" s="103"/>
      <c r="AG342" s="103"/>
      <c r="AI342" s="103"/>
    </row>
    <row r="343" spans="4:35" x14ac:dyDescent="0.3">
      <c r="D343" s="31"/>
      <c r="E343" s="103"/>
      <c r="F343" s="103"/>
      <c r="L343" s="103"/>
      <c r="N343" s="103"/>
      <c r="O343" s="103"/>
      <c r="P343" s="103"/>
      <c r="S343" s="103"/>
      <c r="AE343" s="103"/>
      <c r="AG343" s="103"/>
      <c r="AI343" s="103"/>
    </row>
    <row r="344" spans="4:35" x14ac:dyDescent="0.3">
      <c r="D344" s="31"/>
      <c r="E344" s="103"/>
      <c r="F344" s="103"/>
      <c r="L344" s="103"/>
      <c r="N344" s="103"/>
      <c r="O344" s="103"/>
      <c r="P344" s="103"/>
      <c r="S344" s="103"/>
      <c r="AE344" s="103"/>
      <c r="AG344" s="103"/>
      <c r="AI344" s="103"/>
    </row>
    <row r="345" spans="4:35" x14ac:dyDescent="0.3">
      <c r="D345" s="31"/>
      <c r="E345" s="103"/>
      <c r="F345" s="103"/>
      <c r="L345" s="103"/>
      <c r="N345" s="103"/>
      <c r="O345" s="103"/>
      <c r="P345" s="103"/>
      <c r="S345" s="103"/>
      <c r="AE345" s="103"/>
      <c r="AG345" s="103"/>
      <c r="AI345" s="103"/>
    </row>
    <row r="346" spans="4:35" x14ac:dyDescent="0.3">
      <c r="D346" s="31"/>
      <c r="E346" s="103"/>
      <c r="F346" s="103"/>
      <c r="L346" s="103"/>
      <c r="N346" s="103"/>
      <c r="O346" s="103"/>
      <c r="P346" s="103"/>
      <c r="S346" s="103"/>
      <c r="AE346" s="103"/>
      <c r="AG346" s="103"/>
      <c r="AI346" s="103"/>
    </row>
    <row r="347" spans="4:35" x14ac:dyDescent="0.3">
      <c r="D347" s="31"/>
      <c r="E347" s="103"/>
      <c r="F347" s="103"/>
      <c r="L347" s="103"/>
      <c r="N347" s="103"/>
      <c r="O347" s="103"/>
      <c r="P347" s="103"/>
      <c r="S347" s="103"/>
      <c r="AE347" s="103"/>
      <c r="AG347" s="103"/>
      <c r="AI347" s="103"/>
    </row>
    <row r="348" spans="4:35" x14ac:dyDescent="0.3">
      <c r="D348" s="31"/>
      <c r="E348" s="103"/>
      <c r="F348" s="103"/>
      <c r="L348" s="103"/>
      <c r="N348" s="103"/>
      <c r="O348" s="103"/>
      <c r="P348" s="103"/>
      <c r="S348" s="103"/>
      <c r="AE348" s="103"/>
      <c r="AG348" s="103"/>
      <c r="AI348" s="103"/>
    </row>
    <row r="349" spans="4:35" x14ac:dyDescent="0.3">
      <c r="D349" s="31"/>
      <c r="E349" s="103"/>
      <c r="F349" s="103"/>
      <c r="L349" s="103"/>
      <c r="N349" s="103"/>
      <c r="O349" s="103"/>
      <c r="P349" s="103"/>
      <c r="S349" s="103"/>
      <c r="AE349" s="103"/>
      <c r="AG349" s="103"/>
      <c r="AI349" s="103"/>
    </row>
    <row r="350" spans="4:35" x14ac:dyDescent="0.3">
      <c r="D350" s="31"/>
      <c r="E350" s="103"/>
      <c r="F350" s="103"/>
      <c r="L350" s="103"/>
      <c r="N350" s="103"/>
      <c r="O350" s="103"/>
      <c r="P350" s="103"/>
      <c r="S350" s="103"/>
      <c r="AE350" s="103"/>
      <c r="AG350" s="103"/>
      <c r="AI350" s="103"/>
    </row>
    <row r="351" spans="4:35" x14ac:dyDescent="0.3">
      <c r="D351" s="31"/>
      <c r="E351" s="103"/>
      <c r="F351" s="103"/>
      <c r="L351" s="103"/>
      <c r="N351" s="103"/>
      <c r="O351" s="103"/>
      <c r="P351" s="103"/>
      <c r="S351" s="103"/>
      <c r="AE351" s="103"/>
      <c r="AG351" s="103"/>
      <c r="AI351" s="103"/>
    </row>
    <row r="352" spans="4:35" x14ac:dyDescent="0.3">
      <c r="D352" s="31"/>
      <c r="E352" s="103"/>
      <c r="F352" s="103"/>
      <c r="L352" s="103"/>
      <c r="N352" s="103"/>
      <c r="O352" s="103"/>
      <c r="P352" s="103"/>
      <c r="S352" s="103"/>
      <c r="AE352" s="103"/>
      <c r="AG352" s="103"/>
      <c r="AI352" s="103"/>
    </row>
    <row r="353" spans="4:35" x14ac:dyDescent="0.3">
      <c r="D353" s="31"/>
      <c r="E353" s="103"/>
      <c r="F353" s="103"/>
      <c r="L353" s="103"/>
      <c r="N353" s="103"/>
      <c r="O353" s="103"/>
      <c r="P353" s="103"/>
      <c r="S353" s="103"/>
      <c r="AE353" s="103"/>
      <c r="AG353" s="103"/>
      <c r="AI353" s="103"/>
    </row>
    <row r="354" spans="4:35" x14ac:dyDescent="0.3">
      <c r="D354" s="31"/>
      <c r="E354" s="103"/>
      <c r="F354" s="103"/>
      <c r="L354" s="103"/>
      <c r="N354" s="103"/>
      <c r="O354" s="103"/>
      <c r="P354" s="103"/>
      <c r="S354" s="103"/>
      <c r="AE354" s="103"/>
      <c r="AG354" s="103"/>
      <c r="AI354" s="103"/>
    </row>
    <row r="355" spans="4:35" x14ac:dyDescent="0.3">
      <c r="D355" s="31"/>
      <c r="E355" s="103"/>
      <c r="F355" s="103"/>
      <c r="L355" s="103"/>
      <c r="N355" s="103"/>
      <c r="O355" s="103"/>
      <c r="P355" s="103"/>
      <c r="S355" s="103"/>
      <c r="AE355" s="103"/>
      <c r="AG355" s="103"/>
      <c r="AI355" s="103"/>
    </row>
    <row r="356" spans="4:35" x14ac:dyDescent="0.3">
      <c r="D356" s="31"/>
      <c r="E356" s="103"/>
      <c r="F356" s="103"/>
      <c r="L356" s="103"/>
      <c r="N356" s="103"/>
      <c r="O356" s="103"/>
      <c r="P356" s="103"/>
      <c r="S356" s="103"/>
      <c r="AE356" s="103"/>
      <c r="AG356" s="103"/>
      <c r="AI356" s="103"/>
    </row>
    <row r="357" spans="4:35" x14ac:dyDescent="0.3">
      <c r="D357" s="31"/>
      <c r="E357" s="103"/>
      <c r="F357" s="103"/>
      <c r="L357" s="103"/>
      <c r="N357" s="103"/>
      <c r="O357" s="103"/>
      <c r="P357" s="103"/>
      <c r="S357" s="103"/>
      <c r="AE357" s="103"/>
      <c r="AG357" s="103"/>
      <c r="AI357" s="103"/>
    </row>
    <row r="358" spans="4:35" x14ac:dyDescent="0.3">
      <c r="D358" s="31"/>
      <c r="E358" s="103"/>
      <c r="F358" s="103"/>
      <c r="L358" s="103"/>
      <c r="N358" s="103"/>
      <c r="O358" s="103"/>
      <c r="P358" s="103"/>
      <c r="S358" s="103"/>
      <c r="AE358" s="103"/>
      <c r="AG358" s="103"/>
      <c r="AI358" s="103"/>
    </row>
    <row r="359" spans="4:35" x14ac:dyDescent="0.3">
      <c r="D359" s="31"/>
      <c r="E359" s="103"/>
      <c r="F359" s="103"/>
      <c r="L359" s="103"/>
      <c r="N359" s="103"/>
      <c r="O359" s="103"/>
      <c r="P359" s="103"/>
      <c r="S359" s="103"/>
      <c r="AE359" s="103"/>
      <c r="AG359" s="103"/>
      <c r="AI359" s="103"/>
    </row>
    <row r="360" spans="4:35" x14ac:dyDescent="0.3">
      <c r="D360" s="31"/>
      <c r="E360" s="103"/>
      <c r="F360" s="103"/>
      <c r="L360" s="103"/>
      <c r="N360" s="103"/>
      <c r="O360" s="103"/>
      <c r="P360" s="103"/>
      <c r="S360" s="103"/>
      <c r="AE360" s="103"/>
      <c r="AG360" s="103"/>
      <c r="AI360" s="103"/>
    </row>
    <row r="361" spans="4:35" x14ac:dyDescent="0.3">
      <c r="D361" s="31"/>
      <c r="E361" s="103"/>
      <c r="F361" s="103"/>
      <c r="L361" s="103"/>
      <c r="N361" s="103"/>
      <c r="O361" s="103"/>
      <c r="P361" s="103"/>
      <c r="S361" s="103"/>
      <c r="AE361" s="103"/>
      <c r="AG361" s="103"/>
      <c r="AI361" s="103"/>
    </row>
    <row r="362" spans="4:35" x14ac:dyDescent="0.3">
      <c r="D362" s="31"/>
      <c r="E362" s="103"/>
      <c r="F362" s="103"/>
      <c r="L362" s="103"/>
      <c r="N362" s="103"/>
      <c r="O362" s="103"/>
      <c r="P362" s="103"/>
      <c r="S362" s="103"/>
      <c r="AE362" s="103"/>
      <c r="AG362" s="103"/>
      <c r="AI362" s="103"/>
    </row>
    <row r="363" spans="4:35" x14ac:dyDescent="0.3">
      <c r="D363" s="31"/>
      <c r="E363" s="103"/>
      <c r="F363" s="103"/>
      <c r="L363" s="103"/>
      <c r="N363" s="103"/>
      <c r="O363" s="103"/>
      <c r="P363" s="103"/>
      <c r="S363" s="103"/>
      <c r="AE363" s="103"/>
      <c r="AG363" s="103"/>
      <c r="AI363" s="103"/>
    </row>
    <row r="364" spans="4:35" x14ac:dyDescent="0.3">
      <c r="D364" s="31"/>
      <c r="E364" s="103"/>
      <c r="F364" s="103"/>
      <c r="L364" s="103"/>
      <c r="N364" s="103"/>
      <c r="O364" s="103"/>
      <c r="P364" s="103"/>
      <c r="S364" s="103"/>
      <c r="AE364" s="103"/>
      <c r="AG364" s="103"/>
      <c r="AI364" s="103"/>
    </row>
    <row r="365" spans="4:35" x14ac:dyDescent="0.3">
      <c r="D365" s="31"/>
      <c r="E365" s="103"/>
      <c r="F365" s="103"/>
      <c r="L365" s="103"/>
      <c r="N365" s="103"/>
      <c r="O365" s="103"/>
      <c r="P365" s="103"/>
      <c r="S365" s="103"/>
      <c r="AE365" s="103"/>
      <c r="AG365" s="103"/>
      <c r="AI365" s="103"/>
    </row>
    <row r="366" spans="4:35" x14ac:dyDescent="0.3">
      <c r="D366" s="31"/>
      <c r="E366" s="103"/>
      <c r="F366" s="103"/>
      <c r="L366" s="103"/>
      <c r="N366" s="103"/>
      <c r="O366" s="103"/>
      <c r="P366" s="103"/>
      <c r="S366" s="103"/>
      <c r="AE366" s="103"/>
      <c r="AG366" s="103"/>
      <c r="AI366" s="103"/>
    </row>
    <row r="367" spans="4:35" x14ac:dyDescent="0.3">
      <c r="D367" s="31"/>
      <c r="E367" s="103"/>
      <c r="F367" s="103"/>
      <c r="L367" s="103"/>
      <c r="N367" s="103"/>
      <c r="O367" s="103"/>
      <c r="P367" s="103"/>
      <c r="S367" s="103"/>
      <c r="AE367" s="103"/>
      <c r="AG367" s="103"/>
      <c r="AI367" s="103"/>
    </row>
    <row r="368" spans="4:35" x14ac:dyDescent="0.3">
      <c r="D368" s="31"/>
      <c r="E368" s="103"/>
      <c r="F368" s="103"/>
      <c r="L368" s="103"/>
      <c r="N368" s="103"/>
      <c r="O368" s="103"/>
      <c r="P368" s="103"/>
      <c r="S368" s="103"/>
      <c r="AE368" s="103"/>
      <c r="AG368" s="103"/>
      <c r="AI368" s="103"/>
    </row>
    <row r="369" spans="4:35" x14ac:dyDescent="0.3">
      <c r="D369" s="31"/>
      <c r="E369" s="103"/>
      <c r="F369" s="103"/>
      <c r="L369" s="103"/>
      <c r="N369" s="103"/>
      <c r="O369" s="103"/>
      <c r="P369" s="103"/>
      <c r="S369" s="103"/>
      <c r="AE369" s="103"/>
      <c r="AG369" s="103"/>
      <c r="AI369" s="103"/>
    </row>
    <row r="370" spans="4:35" x14ac:dyDescent="0.3">
      <c r="D370" s="31"/>
      <c r="E370" s="103"/>
      <c r="F370" s="103"/>
      <c r="L370" s="103"/>
      <c r="N370" s="103"/>
      <c r="O370" s="103"/>
      <c r="P370" s="103"/>
      <c r="S370" s="103"/>
      <c r="AE370" s="103"/>
      <c r="AG370" s="103"/>
      <c r="AI370" s="103"/>
    </row>
    <row r="371" spans="4:35" x14ac:dyDescent="0.3">
      <c r="D371" s="31"/>
      <c r="E371" s="103"/>
      <c r="F371" s="103"/>
      <c r="L371" s="103"/>
      <c r="N371" s="103"/>
      <c r="O371" s="103"/>
      <c r="P371" s="103"/>
      <c r="S371" s="103"/>
      <c r="AE371" s="103"/>
      <c r="AG371" s="103"/>
      <c r="AI371" s="103"/>
    </row>
    <row r="372" spans="4:35" x14ac:dyDescent="0.3">
      <c r="D372" s="31"/>
      <c r="E372" s="103"/>
      <c r="F372" s="103"/>
      <c r="L372" s="103"/>
      <c r="N372" s="103"/>
      <c r="O372" s="103"/>
      <c r="P372" s="103"/>
      <c r="S372" s="103"/>
      <c r="AE372" s="103"/>
      <c r="AG372" s="103"/>
      <c r="AI372" s="103"/>
    </row>
    <row r="373" spans="4:35" x14ac:dyDescent="0.3">
      <c r="D373" s="31"/>
      <c r="E373" s="103"/>
      <c r="F373" s="103"/>
      <c r="L373" s="103"/>
      <c r="N373" s="103"/>
      <c r="O373" s="103"/>
      <c r="P373" s="103"/>
      <c r="S373" s="103"/>
      <c r="AE373" s="103"/>
      <c r="AG373" s="103"/>
      <c r="AI373" s="103"/>
    </row>
    <row r="374" spans="4:35" x14ac:dyDescent="0.3">
      <c r="D374" s="31"/>
      <c r="E374" s="103"/>
      <c r="F374" s="103"/>
      <c r="L374" s="103"/>
      <c r="N374" s="103"/>
      <c r="O374" s="103"/>
      <c r="P374" s="103"/>
      <c r="S374" s="103"/>
      <c r="AE374" s="103"/>
      <c r="AG374" s="103"/>
      <c r="AI374" s="103"/>
    </row>
    <row r="375" spans="4:35" x14ac:dyDescent="0.3">
      <c r="D375" s="31"/>
      <c r="E375" s="103"/>
      <c r="F375" s="103"/>
      <c r="L375" s="103"/>
      <c r="N375" s="103"/>
      <c r="O375" s="103"/>
      <c r="P375" s="103"/>
      <c r="S375" s="103"/>
      <c r="AE375" s="103"/>
      <c r="AG375" s="103"/>
      <c r="AI375" s="103"/>
    </row>
    <row r="376" spans="4:35" x14ac:dyDescent="0.3">
      <c r="D376" s="31"/>
      <c r="E376" s="103"/>
      <c r="F376" s="103"/>
      <c r="L376" s="103"/>
      <c r="N376" s="103"/>
      <c r="O376" s="103"/>
      <c r="P376" s="103"/>
      <c r="S376" s="103"/>
      <c r="AE376" s="103"/>
      <c r="AG376" s="103"/>
      <c r="AI376" s="103"/>
    </row>
    <row r="377" spans="4:35" x14ac:dyDescent="0.3">
      <c r="D377" s="31"/>
      <c r="E377" s="103"/>
      <c r="F377" s="103"/>
      <c r="L377" s="103"/>
      <c r="N377" s="103"/>
      <c r="O377" s="103"/>
      <c r="P377" s="103"/>
      <c r="S377" s="103"/>
      <c r="AE377" s="103"/>
      <c r="AG377" s="103"/>
      <c r="AI377" s="103"/>
    </row>
    <row r="378" spans="4:35" x14ac:dyDescent="0.3">
      <c r="D378" s="31"/>
      <c r="E378" s="103"/>
      <c r="F378" s="103"/>
      <c r="L378" s="103"/>
      <c r="N378" s="103"/>
      <c r="O378" s="103"/>
      <c r="P378" s="103"/>
      <c r="S378" s="103"/>
      <c r="AE378" s="103"/>
      <c r="AG378" s="103"/>
      <c r="AI378" s="103"/>
    </row>
    <row r="379" spans="4:35" x14ac:dyDescent="0.3">
      <c r="D379" s="31"/>
      <c r="E379" s="103"/>
      <c r="F379" s="103"/>
      <c r="L379" s="103"/>
      <c r="N379" s="103"/>
      <c r="O379" s="103"/>
      <c r="P379" s="103"/>
      <c r="S379" s="103"/>
      <c r="AE379" s="103"/>
      <c r="AG379" s="103"/>
      <c r="AI379" s="103"/>
    </row>
    <row r="380" spans="4:35" x14ac:dyDescent="0.3">
      <c r="D380" s="31"/>
      <c r="E380" s="103"/>
      <c r="F380" s="103"/>
      <c r="L380" s="103"/>
      <c r="N380" s="103"/>
      <c r="O380" s="103"/>
      <c r="P380" s="103"/>
      <c r="S380" s="103"/>
      <c r="AE380" s="103"/>
      <c r="AG380" s="103"/>
      <c r="AI380" s="103"/>
    </row>
    <row r="381" spans="4:35" x14ac:dyDescent="0.3">
      <c r="D381" s="31"/>
      <c r="E381" s="103"/>
      <c r="F381" s="103"/>
      <c r="L381" s="103"/>
      <c r="N381" s="103"/>
      <c r="O381" s="103"/>
      <c r="P381" s="103"/>
      <c r="S381" s="103"/>
      <c r="AE381" s="103"/>
      <c r="AG381" s="103"/>
      <c r="AI381" s="103"/>
    </row>
    <row r="382" spans="4:35" x14ac:dyDescent="0.3">
      <c r="D382" s="31"/>
      <c r="E382" s="103"/>
      <c r="F382" s="103"/>
      <c r="L382" s="103"/>
      <c r="N382" s="103"/>
      <c r="O382" s="103"/>
      <c r="P382" s="103"/>
      <c r="S382" s="103"/>
      <c r="AE382" s="103"/>
      <c r="AG382" s="103"/>
      <c r="AI382" s="103"/>
    </row>
    <row r="383" spans="4:35" x14ac:dyDescent="0.3">
      <c r="D383" s="31"/>
      <c r="E383" s="103"/>
      <c r="F383" s="103"/>
      <c r="L383" s="103"/>
      <c r="N383" s="103"/>
      <c r="O383" s="103"/>
      <c r="P383" s="103"/>
      <c r="S383" s="103"/>
      <c r="AE383" s="103"/>
      <c r="AG383" s="103"/>
      <c r="AI383" s="103"/>
    </row>
    <row r="384" spans="4:35" x14ac:dyDescent="0.3">
      <c r="D384" s="31"/>
      <c r="E384" s="103"/>
      <c r="F384" s="103"/>
      <c r="L384" s="103"/>
      <c r="N384" s="103"/>
      <c r="O384" s="103"/>
      <c r="P384" s="103"/>
      <c r="S384" s="103"/>
      <c r="AE384" s="103"/>
      <c r="AG384" s="103"/>
      <c r="AI384" s="103"/>
    </row>
    <row r="385" spans="4:35" x14ac:dyDescent="0.3">
      <c r="D385" s="31"/>
      <c r="E385" s="103"/>
      <c r="F385" s="103"/>
      <c r="L385" s="103"/>
      <c r="N385" s="103"/>
      <c r="O385" s="103"/>
      <c r="P385" s="103"/>
      <c r="S385" s="103"/>
      <c r="AE385" s="103"/>
      <c r="AG385" s="103"/>
      <c r="AI385" s="103"/>
    </row>
    <row r="386" spans="4:35" x14ac:dyDescent="0.3">
      <c r="D386" s="31"/>
      <c r="E386" s="103"/>
      <c r="F386" s="103"/>
      <c r="L386" s="103"/>
      <c r="N386" s="103"/>
      <c r="O386" s="103"/>
      <c r="P386" s="103"/>
      <c r="S386" s="103"/>
      <c r="AE386" s="103"/>
      <c r="AG386" s="103"/>
      <c r="AI386" s="103"/>
    </row>
    <row r="387" spans="4:35" x14ac:dyDescent="0.3">
      <c r="D387" s="31"/>
      <c r="E387" s="103"/>
      <c r="F387" s="103"/>
      <c r="L387" s="103"/>
      <c r="N387" s="103"/>
      <c r="O387" s="103"/>
      <c r="P387" s="103"/>
      <c r="S387" s="103"/>
      <c r="AE387" s="103"/>
      <c r="AG387" s="103"/>
      <c r="AI387" s="103"/>
    </row>
    <row r="388" spans="4:35" x14ac:dyDescent="0.3">
      <c r="D388" s="31"/>
      <c r="E388" s="103"/>
      <c r="F388" s="103"/>
      <c r="L388" s="103"/>
      <c r="N388" s="103"/>
      <c r="O388" s="103"/>
      <c r="P388" s="103"/>
      <c r="S388" s="103"/>
      <c r="AE388" s="103"/>
      <c r="AG388" s="103"/>
      <c r="AI388" s="103"/>
    </row>
    <row r="389" spans="4:35" x14ac:dyDescent="0.3">
      <c r="D389" s="31"/>
      <c r="E389" s="103"/>
      <c r="F389" s="103"/>
      <c r="L389" s="103"/>
      <c r="N389" s="103"/>
      <c r="O389" s="103"/>
      <c r="P389" s="103"/>
      <c r="S389" s="103"/>
      <c r="AE389" s="103"/>
      <c r="AG389" s="103"/>
      <c r="AI389" s="103"/>
    </row>
    <row r="390" spans="4:35" x14ac:dyDescent="0.3">
      <c r="D390" s="31"/>
      <c r="E390" s="103"/>
      <c r="F390" s="103"/>
      <c r="L390" s="103"/>
      <c r="N390" s="103"/>
      <c r="O390" s="103"/>
      <c r="P390" s="103"/>
      <c r="S390" s="103"/>
      <c r="AE390" s="103"/>
      <c r="AG390" s="103"/>
      <c r="AI390" s="103"/>
    </row>
    <row r="391" spans="4:35" x14ac:dyDescent="0.3">
      <c r="D391" s="31"/>
      <c r="E391" s="103"/>
      <c r="F391" s="103"/>
      <c r="L391" s="103"/>
      <c r="N391" s="103"/>
      <c r="O391" s="103"/>
      <c r="P391" s="103"/>
      <c r="S391" s="103"/>
      <c r="AE391" s="103"/>
      <c r="AG391" s="103"/>
      <c r="AI391" s="103"/>
    </row>
    <row r="392" spans="4:35" x14ac:dyDescent="0.3">
      <c r="D392" s="31"/>
      <c r="E392" s="103"/>
      <c r="F392" s="103"/>
      <c r="L392" s="103"/>
      <c r="N392" s="103"/>
      <c r="O392" s="103"/>
      <c r="P392" s="103"/>
      <c r="S392" s="103"/>
      <c r="AE392" s="103"/>
      <c r="AG392" s="103"/>
      <c r="AI392" s="103"/>
    </row>
    <row r="393" spans="4:35" x14ac:dyDescent="0.3">
      <c r="D393" s="31"/>
      <c r="E393" s="103"/>
      <c r="F393" s="103"/>
      <c r="L393" s="103"/>
      <c r="N393" s="103"/>
      <c r="O393" s="103"/>
      <c r="P393" s="103"/>
      <c r="S393" s="103"/>
      <c r="AE393" s="103"/>
      <c r="AG393" s="103"/>
      <c r="AI393" s="103"/>
    </row>
    <row r="394" spans="4:35" x14ac:dyDescent="0.3">
      <c r="D394" s="31"/>
      <c r="E394" s="103"/>
      <c r="F394" s="103"/>
      <c r="L394" s="103"/>
      <c r="N394" s="103"/>
      <c r="O394" s="103"/>
      <c r="P394" s="103"/>
      <c r="S394" s="103"/>
      <c r="AE394" s="103"/>
      <c r="AG394" s="103"/>
      <c r="AI394" s="103"/>
    </row>
    <row r="395" spans="4:35" x14ac:dyDescent="0.3">
      <c r="D395" s="31"/>
      <c r="E395" s="103"/>
      <c r="F395" s="103"/>
      <c r="L395" s="103"/>
      <c r="N395" s="103"/>
      <c r="O395" s="103"/>
      <c r="P395" s="103"/>
      <c r="S395" s="103"/>
      <c r="AE395" s="103"/>
      <c r="AG395" s="103"/>
      <c r="AI395" s="103"/>
    </row>
    <row r="396" spans="4:35" x14ac:dyDescent="0.3">
      <c r="D396" s="31"/>
      <c r="E396" s="103"/>
      <c r="F396" s="103"/>
      <c r="L396" s="103"/>
      <c r="N396" s="103"/>
      <c r="O396" s="103"/>
      <c r="P396" s="103"/>
      <c r="S396" s="103"/>
      <c r="AE396" s="103"/>
      <c r="AG396" s="103"/>
      <c r="AI396" s="103"/>
    </row>
    <row r="397" spans="4:35" x14ac:dyDescent="0.3">
      <c r="D397" s="31"/>
      <c r="E397" s="103"/>
      <c r="F397" s="103"/>
      <c r="L397" s="103"/>
      <c r="N397" s="103"/>
      <c r="O397" s="103"/>
      <c r="P397" s="103"/>
      <c r="S397" s="103"/>
      <c r="AE397" s="103"/>
      <c r="AG397" s="103"/>
      <c r="AI397" s="103"/>
    </row>
    <row r="398" spans="4:35" x14ac:dyDescent="0.3">
      <c r="D398" s="31"/>
      <c r="E398" s="103"/>
      <c r="F398" s="103"/>
      <c r="L398" s="103"/>
      <c r="N398" s="103"/>
      <c r="O398" s="103"/>
      <c r="P398" s="103"/>
      <c r="S398" s="103"/>
      <c r="AE398" s="103"/>
      <c r="AG398" s="103"/>
      <c r="AI398" s="103"/>
    </row>
    <row r="399" spans="4:35" x14ac:dyDescent="0.3">
      <c r="D399" s="31"/>
      <c r="E399" s="103"/>
      <c r="F399" s="103"/>
      <c r="L399" s="103"/>
      <c r="N399" s="103"/>
      <c r="O399" s="103"/>
      <c r="P399" s="103"/>
      <c r="S399" s="103"/>
      <c r="AE399" s="103"/>
      <c r="AG399" s="103"/>
      <c r="AI399" s="103"/>
    </row>
    <row r="400" spans="4:35" x14ac:dyDescent="0.3">
      <c r="D400" s="31"/>
      <c r="E400" s="103"/>
      <c r="F400" s="103"/>
      <c r="L400" s="103"/>
      <c r="N400" s="103"/>
      <c r="O400" s="103"/>
      <c r="P400" s="103"/>
      <c r="S400" s="103"/>
      <c r="AE400" s="103"/>
      <c r="AG400" s="103"/>
      <c r="AI400" s="103"/>
    </row>
    <row r="401" spans="4:35" x14ac:dyDescent="0.3">
      <c r="D401" s="31"/>
      <c r="E401" s="103"/>
      <c r="F401" s="103"/>
      <c r="L401" s="103"/>
      <c r="N401" s="103"/>
      <c r="O401" s="103"/>
      <c r="P401" s="103"/>
      <c r="S401" s="103"/>
      <c r="AE401" s="103"/>
      <c r="AG401" s="103"/>
      <c r="AI401" s="103"/>
    </row>
    <row r="402" spans="4:35" x14ac:dyDescent="0.3">
      <c r="D402" s="31"/>
      <c r="E402" s="103"/>
      <c r="F402" s="103"/>
      <c r="L402" s="103"/>
      <c r="N402" s="103"/>
      <c r="O402" s="103"/>
      <c r="P402" s="103"/>
      <c r="S402" s="103"/>
      <c r="AE402" s="103"/>
      <c r="AG402" s="103"/>
      <c r="AI402" s="103"/>
    </row>
    <row r="403" spans="4:35" x14ac:dyDescent="0.3">
      <c r="D403" s="31"/>
      <c r="E403" s="103"/>
      <c r="F403" s="103"/>
      <c r="L403" s="103"/>
      <c r="N403" s="103"/>
      <c r="O403" s="103"/>
      <c r="P403" s="103"/>
      <c r="S403" s="103"/>
      <c r="AE403" s="103"/>
      <c r="AG403" s="103"/>
      <c r="AI403" s="103"/>
    </row>
    <row r="404" spans="4:35" x14ac:dyDescent="0.3">
      <c r="D404" s="31"/>
      <c r="E404" s="103"/>
      <c r="F404" s="103"/>
      <c r="L404" s="103"/>
      <c r="N404" s="103"/>
      <c r="O404" s="103"/>
      <c r="P404" s="103"/>
      <c r="S404" s="103"/>
      <c r="AE404" s="103"/>
      <c r="AG404" s="103"/>
      <c r="AI404" s="103"/>
    </row>
    <row r="405" spans="4:35" x14ac:dyDescent="0.3">
      <c r="D405" s="31"/>
      <c r="E405" s="103"/>
      <c r="F405" s="103"/>
      <c r="L405" s="103"/>
      <c r="N405" s="103"/>
      <c r="O405" s="103"/>
      <c r="P405" s="103"/>
      <c r="S405" s="103"/>
      <c r="AE405" s="103"/>
      <c r="AG405" s="103"/>
      <c r="AI405" s="103"/>
    </row>
    <row r="406" spans="4:35" x14ac:dyDescent="0.3">
      <c r="D406" s="31"/>
      <c r="E406" s="103"/>
      <c r="F406" s="103"/>
      <c r="L406" s="103"/>
      <c r="N406" s="103"/>
      <c r="O406" s="103"/>
      <c r="P406" s="103"/>
      <c r="S406" s="103"/>
      <c r="AE406" s="103"/>
      <c r="AG406" s="103"/>
      <c r="AI406" s="103"/>
    </row>
    <row r="407" spans="4:35" x14ac:dyDescent="0.3">
      <c r="D407" s="31"/>
      <c r="E407" s="103"/>
      <c r="F407" s="103"/>
      <c r="L407" s="103"/>
      <c r="N407" s="103"/>
      <c r="O407" s="103"/>
      <c r="P407" s="103"/>
      <c r="S407" s="103"/>
      <c r="AE407" s="103"/>
      <c r="AG407" s="103"/>
      <c r="AI407" s="103"/>
    </row>
    <row r="408" spans="4:35" x14ac:dyDescent="0.3">
      <c r="D408" s="31"/>
      <c r="E408" s="103"/>
      <c r="F408" s="103"/>
      <c r="L408" s="103"/>
      <c r="N408" s="103"/>
      <c r="O408" s="103"/>
      <c r="P408" s="103"/>
      <c r="S408" s="103"/>
      <c r="AE408" s="103"/>
      <c r="AG408" s="103"/>
      <c r="AI408" s="103"/>
    </row>
    <row r="409" spans="4:35" x14ac:dyDescent="0.3">
      <c r="D409" s="31"/>
      <c r="E409" s="103"/>
      <c r="F409" s="103"/>
      <c r="L409" s="103"/>
      <c r="N409" s="103"/>
      <c r="O409" s="103"/>
      <c r="P409" s="103"/>
      <c r="S409" s="103"/>
      <c r="AE409" s="103"/>
      <c r="AG409" s="103"/>
      <c r="AI409" s="103"/>
    </row>
    <row r="410" spans="4:35" x14ac:dyDescent="0.3">
      <c r="D410" s="31"/>
      <c r="E410" s="103"/>
      <c r="F410" s="103"/>
      <c r="L410" s="103"/>
      <c r="N410" s="103"/>
      <c r="O410" s="103"/>
      <c r="P410" s="103"/>
      <c r="S410" s="103"/>
      <c r="AE410" s="103"/>
      <c r="AG410" s="103"/>
      <c r="AI410" s="103"/>
    </row>
    <row r="411" spans="4:35" x14ac:dyDescent="0.3">
      <c r="D411" s="31"/>
      <c r="E411" s="103"/>
      <c r="F411" s="103"/>
      <c r="L411" s="103"/>
      <c r="N411" s="103"/>
      <c r="O411" s="103"/>
      <c r="P411" s="103"/>
      <c r="S411" s="103"/>
      <c r="AE411" s="103"/>
      <c r="AG411" s="103"/>
      <c r="AI411" s="103"/>
    </row>
    <row r="412" spans="4:35" x14ac:dyDescent="0.3">
      <c r="D412" s="31"/>
      <c r="E412" s="103"/>
      <c r="F412" s="103"/>
      <c r="L412" s="103"/>
      <c r="N412" s="103"/>
      <c r="O412" s="103"/>
      <c r="P412" s="103"/>
      <c r="S412" s="103"/>
      <c r="AE412" s="103"/>
      <c r="AG412" s="103"/>
      <c r="AI412" s="103"/>
    </row>
    <row r="413" spans="4:35" x14ac:dyDescent="0.3">
      <c r="D413" s="31"/>
      <c r="E413" s="103"/>
      <c r="F413" s="103"/>
      <c r="L413" s="103"/>
      <c r="N413" s="103"/>
      <c r="O413" s="103"/>
      <c r="P413" s="103"/>
      <c r="S413" s="103"/>
      <c r="AE413" s="103"/>
      <c r="AG413" s="103"/>
      <c r="AI413" s="103"/>
    </row>
    <row r="414" spans="4:35" x14ac:dyDescent="0.3">
      <c r="D414" s="31"/>
      <c r="E414" s="103"/>
      <c r="F414" s="103"/>
      <c r="L414" s="103"/>
      <c r="N414" s="103"/>
      <c r="O414" s="103"/>
      <c r="P414" s="103"/>
      <c r="S414" s="103"/>
      <c r="AE414" s="103"/>
      <c r="AG414" s="103"/>
      <c r="AI414" s="103"/>
    </row>
    <row r="415" spans="4:35" x14ac:dyDescent="0.3">
      <c r="D415" s="31"/>
      <c r="E415" s="103"/>
      <c r="F415" s="103"/>
      <c r="L415" s="103"/>
      <c r="N415" s="103"/>
      <c r="O415" s="103"/>
      <c r="P415" s="103"/>
      <c r="S415" s="103"/>
      <c r="AE415" s="103"/>
      <c r="AG415" s="103"/>
      <c r="AI415" s="103"/>
    </row>
    <row r="416" spans="4:35" x14ac:dyDescent="0.3">
      <c r="D416" s="31"/>
      <c r="E416" s="103"/>
      <c r="F416" s="103"/>
      <c r="L416" s="103"/>
      <c r="N416" s="103"/>
      <c r="O416" s="103"/>
      <c r="P416" s="103"/>
      <c r="S416" s="103"/>
      <c r="AE416" s="103"/>
      <c r="AG416" s="103"/>
      <c r="AI416" s="103"/>
    </row>
    <row r="417" spans="4:35" x14ac:dyDescent="0.3">
      <c r="D417" s="31"/>
      <c r="E417" s="103"/>
      <c r="F417" s="103"/>
      <c r="L417" s="103"/>
      <c r="N417" s="103"/>
      <c r="O417" s="103"/>
      <c r="P417" s="103"/>
      <c r="S417" s="103"/>
      <c r="AE417" s="103"/>
      <c r="AG417" s="103"/>
      <c r="AI417" s="103"/>
    </row>
    <row r="418" spans="4:35" x14ac:dyDescent="0.3">
      <c r="D418" s="31"/>
      <c r="E418" s="103"/>
      <c r="F418" s="103"/>
      <c r="L418" s="103"/>
      <c r="N418" s="103"/>
      <c r="O418" s="103"/>
      <c r="P418" s="103"/>
      <c r="S418" s="103"/>
      <c r="AE418" s="103"/>
      <c r="AG418" s="103"/>
      <c r="AI418" s="103"/>
    </row>
    <row r="419" spans="4:35" x14ac:dyDescent="0.3">
      <c r="D419" s="31"/>
      <c r="E419" s="103"/>
      <c r="F419" s="103"/>
      <c r="L419" s="103"/>
      <c r="N419" s="103"/>
      <c r="O419" s="103"/>
      <c r="P419" s="103"/>
      <c r="S419" s="103"/>
      <c r="AE419" s="103"/>
      <c r="AG419" s="103"/>
      <c r="AI419" s="103"/>
    </row>
    <row r="420" spans="4:35" x14ac:dyDescent="0.3">
      <c r="D420" s="31"/>
      <c r="E420" s="103"/>
      <c r="F420" s="103"/>
      <c r="L420" s="103"/>
      <c r="N420" s="103"/>
      <c r="O420" s="103"/>
      <c r="P420" s="103"/>
      <c r="S420" s="103"/>
      <c r="AE420" s="103"/>
      <c r="AG420" s="103"/>
      <c r="AI420" s="103"/>
    </row>
    <row r="421" spans="4:35" x14ac:dyDescent="0.3">
      <c r="D421" s="31"/>
      <c r="E421" s="103"/>
      <c r="F421" s="103"/>
      <c r="L421" s="103"/>
      <c r="N421" s="103"/>
      <c r="O421" s="103"/>
      <c r="P421" s="103"/>
      <c r="S421" s="103"/>
      <c r="AE421" s="103"/>
      <c r="AG421" s="103"/>
      <c r="AI421" s="103"/>
    </row>
    <row r="422" spans="4:35" x14ac:dyDescent="0.3">
      <c r="D422" s="31"/>
      <c r="E422" s="103"/>
      <c r="F422" s="103"/>
      <c r="L422" s="103"/>
      <c r="N422" s="103"/>
      <c r="O422" s="103"/>
      <c r="P422" s="103"/>
      <c r="S422" s="103"/>
      <c r="AE422" s="103"/>
      <c r="AG422" s="103"/>
      <c r="AI422" s="103"/>
    </row>
    <row r="423" spans="4:35" x14ac:dyDescent="0.3">
      <c r="D423" s="31"/>
      <c r="E423" s="103"/>
      <c r="F423" s="103"/>
      <c r="L423" s="103"/>
      <c r="N423" s="103"/>
      <c r="O423" s="103"/>
      <c r="P423" s="103"/>
      <c r="S423" s="103"/>
      <c r="AE423" s="103"/>
      <c r="AG423" s="103"/>
      <c r="AI423" s="103"/>
    </row>
    <row r="424" spans="4:35" x14ac:dyDescent="0.3">
      <c r="D424" s="31"/>
      <c r="E424" s="103"/>
      <c r="F424" s="103"/>
      <c r="L424" s="103"/>
      <c r="N424" s="103"/>
      <c r="O424" s="103"/>
      <c r="P424" s="103"/>
      <c r="S424" s="103"/>
      <c r="AE424" s="103"/>
      <c r="AG424" s="103"/>
      <c r="AI424" s="103"/>
    </row>
    <row r="425" spans="4:35" x14ac:dyDescent="0.3">
      <c r="D425" s="31"/>
      <c r="E425" s="103"/>
      <c r="F425" s="103"/>
      <c r="L425" s="103"/>
      <c r="N425" s="103"/>
      <c r="O425" s="103"/>
      <c r="P425" s="103"/>
      <c r="S425" s="103"/>
      <c r="AE425" s="103"/>
      <c r="AG425" s="103"/>
      <c r="AI425" s="103"/>
    </row>
    <row r="426" spans="4:35" x14ac:dyDescent="0.3">
      <c r="D426" s="31"/>
      <c r="E426" s="103"/>
      <c r="F426" s="103"/>
      <c r="L426" s="103"/>
      <c r="N426" s="103"/>
      <c r="O426" s="103"/>
      <c r="P426" s="103"/>
      <c r="S426" s="103"/>
      <c r="AE426" s="103"/>
      <c r="AG426" s="103"/>
      <c r="AI426" s="103"/>
    </row>
    <row r="427" spans="4:35" x14ac:dyDescent="0.3">
      <c r="D427" s="31"/>
      <c r="E427" s="103"/>
      <c r="F427" s="103"/>
      <c r="L427" s="103"/>
      <c r="N427" s="103"/>
      <c r="O427" s="103"/>
      <c r="P427" s="103"/>
      <c r="S427" s="103"/>
      <c r="AE427" s="103"/>
      <c r="AG427" s="103"/>
      <c r="AI427" s="103"/>
    </row>
    <row r="428" spans="4:35" x14ac:dyDescent="0.3">
      <c r="D428" s="31"/>
      <c r="E428" s="103"/>
      <c r="F428" s="103"/>
      <c r="L428" s="103"/>
      <c r="N428" s="103"/>
      <c r="O428" s="103"/>
      <c r="P428" s="103"/>
      <c r="S428" s="103"/>
      <c r="AE428" s="103"/>
      <c r="AG428" s="103"/>
      <c r="AI428" s="103"/>
    </row>
    <row r="429" spans="4:35" x14ac:dyDescent="0.3">
      <c r="D429" s="31"/>
      <c r="E429" s="103"/>
      <c r="F429" s="103"/>
      <c r="L429" s="103"/>
      <c r="N429" s="103"/>
      <c r="O429" s="103"/>
      <c r="P429" s="103"/>
      <c r="S429" s="103"/>
      <c r="AE429" s="103"/>
      <c r="AG429" s="103"/>
      <c r="AI429" s="103"/>
    </row>
    <row r="430" spans="4:35" x14ac:dyDescent="0.3">
      <c r="D430" s="31"/>
      <c r="E430" s="103"/>
      <c r="F430" s="103"/>
      <c r="L430" s="103"/>
      <c r="N430" s="103"/>
      <c r="O430" s="103"/>
      <c r="P430" s="103"/>
      <c r="S430" s="103"/>
      <c r="AE430" s="103"/>
      <c r="AG430" s="103"/>
      <c r="AI430" s="103"/>
    </row>
    <row r="431" spans="4:35" x14ac:dyDescent="0.3">
      <c r="D431" s="31"/>
      <c r="E431" s="103"/>
      <c r="F431" s="103"/>
      <c r="L431" s="103"/>
      <c r="N431" s="103"/>
      <c r="O431" s="103"/>
      <c r="P431" s="103"/>
      <c r="S431" s="103"/>
      <c r="AE431" s="103"/>
      <c r="AG431" s="103"/>
      <c r="AI431" s="103"/>
    </row>
    <row r="432" spans="4:35" x14ac:dyDescent="0.3">
      <c r="D432" s="31"/>
      <c r="E432" s="103"/>
      <c r="F432" s="103"/>
      <c r="L432" s="103"/>
      <c r="N432" s="103"/>
      <c r="O432" s="103"/>
      <c r="P432" s="103"/>
      <c r="S432" s="103"/>
      <c r="AE432" s="103"/>
      <c r="AG432" s="103"/>
      <c r="AI432" s="103"/>
    </row>
    <row r="433" spans="4:35" x14ac:dyDescent="0.3">
      <c r="D433" s="31"/>
      <c r="E433" s="103"/>
      <c r="F433" s="103"/>
      <c r="L433" s="103"/>
      <c r="N433" s="103"/>
      <c r="O433" s="103"/>
      <c r="P433" s="103"/>
      <c r="S433" s="103"/>
      <c r="AE433" s="103"/>
      <c r="AG433" s="103"/>
      <c r="AI433" s="103"/>
    </row>
    <row r="434" spans="4:35" x14ac:dyDescent="0.3">
      <c r="D434" s="31"/>
      <c r="E434" s="103"/>
      <c r="F434" s="103"/>
      <c r="L434" s="103"/>
      <c r="N434" s="103"/>
      <c r="O434" s="103"/>
      <c r="P434" s="103"/>
      <c r="S434" s="103"/>
      <c r="AE434" s="103"/>
      <c r="AG434" s="103"/>
      <c r="AI434" s="103"/>
    </row>
    <row r="435" spans="4:35" x14ac:dyDescent="0.3">
      <c r="D435" s="31"/>
      <c r="E435" s="103"/>
      <c r="F435" s="103"/>
      <c r="L435" s="103"/>
      <c r="N435" s="103"/>
      <c r="O435" s="103"/>
      <c r="P435" s="103"/>
      <c r="S435" s="103"/>
      <c r="AE435" s="103"/>
      <c r="AG435" s="103"/>
      <c r="AI435" s="103"/>
    </row>
    <row r="436" spans="4:35" x14ac:dyDescent="0.3">
      <c r="D436" s="31"/>
      <c r="E436" s="103"/>
      <c r="F436" s="103"/>
      <c r="L436" s="103"/>
      <c r="N436" s="103"/>
      <c r="O436" s="103"/>
      <c r="P436" s="103"/>
      <c r="S436" s="103"/>
      <c r="AE436" s="103"/>
      <c r="AG436" s="103"/>
      <c r="AI436" s="103"/>
    </row>
    <row r="437" spans="4:35" x14ac:dyDescent="0.3">
      <c r="D437" s="31"/>
      <c r="E437" s="103"/>
      <c r="F437" s="103"/>
      <c r="L437" s="103"/>
      <c r="N437" s="103"/>
      <c r="O437" s="103"/>
      <c r="P437" s="103"/>
      <c r="S437" s="103"/>
      <c r="AE437" s="103"/>
      <c r="AG437" s="103"/>
      <c r="AI437" s="103"/>
    </row>
    <row r="438" spans="4:35" x14ac:dyDescent="0.3">
      <c r="D438" s="31"/>
      <c r="E438" s="103"/>
      <c r="F438" s="103"/>
      <c r="L438" s="103"/>
      <c r="N438" s="103"/>
      <c r="O438" s="103"/>
      <c r="P438" s="103"/>
      <c r="S438" s="103"/>
      <c r="AE438" s="103"/>
      <c r="AG438" s="103"/>
      <c r="AI438" s="103"/>
    </row>
    <row r="439" spans="4:35" x14ac:dyDescent="0.3">
      <c r="D439" s="31"/>
      <c r="E439" s="103"/>
      <c r="F439" s="103"/>
      <c r="L439" s="103"/>
      <c r="N439" s="103"/>
      <c r="O439" s="103"/>
      <c r="P439" s="103"/>
      <c r="S439" s="103"/>
      <c r="AE439" s="103"/>
      <c r="AG439" s="103"/>
      <c r="AI439" s="103"/>
    </row>
    <row r="440" spans="4:35" x14ac:dyDescent="0.3">
      <c r="D440" s="31"/>
      <c r="E440" s="103"/>
      <c r="F440" s="103"/>
      <c r="L440" s="103"/>
      <c r="N440" s="103"/>
      <c r="O440" s="103"/>
      <c r="P440" s="103"/>
      <c r="S440" s="103"/>
      <c r="AE440" s="103"/>
      <c r="AG440" s="103"/>
      <c r="AI440" s="103"/>
    </row>
    <row r="441" spans="4:35" x14ac:dyDescent="0.3">
      <c r="D441" s="31"/>
      <c r="E441" s="103"/>
      <c r="F441" s="103"/>
      <c r="L441" s="103"/>
      <c r="N441" s="103"/>
      <c r="O441" s="103"/>
      <c r="P441" s="103"/>
      <c r="S441" s="103"/>
      <c r="AE441" s="103"/>
      <c r="AG441" s="103"/>
      <c r="AI441" s="103"/>
    </row>
    <row r="442" spans="4:35" x14ac:dyDescent="0.3">
      <c r="D442" s="31"/>
      <c r="E442" s="103"/>
      <c r="F442" s="103"/>
      <c r="L442" s="103"/>
      <c r="N442" s="103"/>
      <c r="O442" s="103"/>
      <c r="P442" s="103"/>
      <c r="S442" s="103"/>
      <c r="AE442" s="103"/>
      <c r="AG442" s="103"/>
      <c r="AI442" s="103"/>
    </row>
    <row r="443" spans="4:35" x14ac:dyDescent="0.3">
      <c r="D443" s="31"/>
      <c r="E443" s="103"/>
      <c r="F443" s="103"/>
      <c r="L443" s="103"/>
      <c r="N443" s="103"/>
      <c r="O443" s="103"/>
      <c r="P443" s="103"/>
      <c r="S443" s="103"/>
      <c r="AE443" s="103"/>
      <c r="AG443" s="103"/>
      <c r="AI443" s="103"/>
    </row>
    <row r="444" spans="4:35" x14ac:dyDescent="0.3">
      <c r="D444" s="31"/>
      <c r="E444" s="103"/>
      <c r="F444" s="103"/>
      <c r="L444" s="103"/>
      <c r="N444" s="103"/>
      <c r="O444" s="103"/>
      <c r="P444" s="103"/>
      <c r="S444" s="103"/>
      <c r="AE444" s="103"/>
      <c r="AG444" s="103"/>
      <c r="AI444" s="103"/>
    </row>
    <row r="445" spans="4:35" x14ac:dyDescent="0.3">
      <c r="D445" s="31"/>
      <c r="E445" s="103"/>
      <c r="F445" s="103"/>
      <c r="L445" s="103"/>
      <c r="N445" s="103"/>
      <c r="O445" s="103"/>
      <c r="P445" s="103"/>
      <c r="S445" s="103"/>
      <c r="AE445" s="103"/>
      <c r="AG445" s="103"/>
      <c r="AI445" s="103"/>
    </row>
    <row r="446" spans="4:35" x14ac:dyDescent="0.3">
      <c r="D446" s="31"/>
      <c r="E446" s="103"/>
      <c r="F446" s="103"/>
      <c r="L446" s="103"/>
      <c r="N446" s="103"/>
      <c r="O446" s="103"/>
      <c r="P446" s="103"/>
      <c r="S446" s="103"/>
      <c r="AE446" s="103"/>
      <c r="AG446" s="103"/>
      <c r="AI446" s="103"/>
    </row>
    <row r="447" spans="4:35" x14ac:dyDescent="0.3">
      <c r="D447" s="31"/>
      <c r="E447" s="103"/>
      <c r="F447" s="103"/>
      <c r="L447" s="103"/>
      <c r="N447" s="103"/>
      <c r="O447" s="103"/>
      <c r="P447" s="103"/>
      <c r="S447" s="103"/>
      <c r="AE447" s="103"/>
      <c r="AG447" s="103"/>
      <c r="AI447" s="103"/>
    </row>
    <row r="448" spans="4:35" x14ac:dyDescent="0.3">
      <c r="D448" s="31"/>
      <c r="E448" s="103"/>
      <c r="F448" s="103"/>
      <c r="L448" s="103"/>
      <c r="N448" s="103"/>
      <c r="O448" s="103"/>
      <c r="P448" s="103"/>
      <c r="S448" s="103"/>
      <c r="AE448" s="103"/>
      <c r="AG448" s="103"/>
      <c r="AI448" s="103"/>
    </row>
    <row r="449" spans="4:35" x14ac:dyDescent="0.3">
      <c r="D449" s="31"/>
      <c r="E449" s="103"/>
      <c r="F449" s="103"/>
      <c r="L449" s="103"/>
      <c r="N449" s="103"/>
      <c r="O449" s="103"/>
      <c r="P449" s="103"/>
      <c r="S449" s="103"/>
      <c r="AE449" s="103"/>
      <c r="AG449" s="103"/>
      <c r="AI449" s="103"/>
    </row>
    <row r="450" spans="4:35" x14ac:dyDescent="0.3">
      <c r="D450" s="31"/>
      <c r="E450" s="103"/>
      <c r="F450" s="103"/>
      <c r="L450" s="103"/>
      <c r="N450" s="103"/>
      <c r="O450" s="103"/>
      <c r="P450" s="103"/>
      <c r="S450" s="103"/>
      <c r="AE450" s="103"/>
      <c r="AG450" s="103"/>
      <c r="AI450" s="103"/>
    </row>
    <row r="451" spans="4:35" x14ac:dyDescent="0.3">
      <c r="D451" s="31"/>
      <c r="E451" s="103"/>
      <c r="F451" s="103"/>
      <c r="L451" s="103"/>
      <c r="N451" s="103"/>
      <c r="O451" s="103"/>
      <c r="P451" s="103"/>
      <c r="S451" s="103"/>
      <c r="AE451" s="103"/>
      <c r="AG451" s="103"/>
      <c r="AI451" s="103"/>
    </row>
    <row r="452" spans="4:35" x14ac:dyDescent="0.3">
      <c r="D452" s="31"/>
      <c r="E452" s="103"/>
      <c r="F452" s="103"/>
      <c r="L452" s="103"/>
      <c r="N452" s="103"/>
      <c r="O452" s="103"/>
      <c r="P452" s="103"/>
      <c r="S452" s="103"/>
      <c r="AE452" s="103"/>
      <c r="AG452" s="103"/>
      <c r="AI452" s="103"/>
    </row>
    <row r="453" spans="4:35" x14ac:dyDescent="0.3">
      <c r="D453" s="31"/>
      <c r="E453" s="103"/>
      <c r="F453" s="103"/>
      <c r="L453" s="103"/>
      <c r="N453" s="103"/>
      <c r="O453" s="103"/>
      <c r="P453" s="103"/>
      <c r="S453" s="103"/>
      <c r="AE453" s="103"/>
      <c r="AG453" s="103"/>
      <c r="AI453" s="103"/>
    </row>
    <row r="454" spans="4:35" x14ac:dyDescent="0.3">
      <c r="D454" s="31"/>
      <c r="E454" s="103"/>
      <c r="F454" s="103"/>
      <c r="L454" s="103"/>
      <c r="N454" s="103"/>
      <c r="O454" s="103"/>
      <c r="P454" s="103"/>
      <c r="S454" s="103"/>
      <c r="AE454" s="103"/>
      <c r="AG454" s="103"/>
      <c r="AI454" s="103"/>
    </row>
    <row r="455" spans="4:35" x14ac:dyDescent="0.3">
      <c r="D455" s="31"/>
      <c r="E455" s="103"/>
      <c r="F455" s="103"/>
      <c r="L455" s="103"/>
      <c r="N455" s="103"/>
      <c r="O455" s="103"/>
      <c r="P455" s="103"/>
      <c r="S455" s="103"/>
      <c r="AE455" s="103"/>
      <c r="AG455" s="103"/>
      <c r="AI455" s="103"/>
    </row>
    <row r="456" spans="4:35" x14ac:dyDescent="0.3">
      <c r="D456" s="31"/>
      <c r="E456" s="103"/>
      <c r="F456" s="103"/>
      <c r="L456" s="103"/>
      <c r="N456" s="103"/>
      <c r="O456" s="103"/>
      <c r="P456" s="103"/>
      <c r="S456" s="103"/>
      <c r="AE456" s="103"/>
      <c r="AG456" s="103"/>
      <c r="AI456" s="103"/>
    </row>
    <row r="457" spans="4:35" x14ac:dyDescent="0.3">
      <c r="D457" s="31"/>
      <c r="E457" s="103"/>
      <c r="F457" s="103"/>
      <c r="L457" s="103"/>
      <c r="N457" s="103"/>
      <c r="O457" s="103"/>
      <c r="P457" s="103"/>
      <c r="S457" s="103"/>
      <c r="AE457" s="103"/>
      <c r="AG457" s="103"/>
      <c r="AI457" s="103"/>
    </row>
    <row r="458" spans="4:35" x14ac:dyDescent="0.3">
      <c r="D458" s="31"/>
      <c r="E458" s="103"/>
      <c r="F458" s="103"/>
      <c r="L458" s="103"/>
      <c r="N458" s="103"/>
      <c r="O458" s="103"/>
      <c r="P458" s="103"/>
      <c r="S458" s="103"/>
      <c r="AE458" s="103"/>
      <c r="AG458" s="103"/>
      <c r="AI458" s="103"/>
    </row>
    <row r="459" spans="4:35" x14ac:dyDescent="0.3">
      <c r="D459" s="31"/>
      <c r="E459" s="103"/>
      <c r="F459" s="103"/>
      <c r="L459" s="103"/>
      <c r="N459" s="103"/>
      <c r="O459" s="103"/>
      <c r="P459" s="103"/>
      <c r="S459" s="103"/>
      <c r="AE459" s="103"/>
      <c r="AG459" s="103"/>
      <c r="AI459" s="103"/>
    </row>
    <row r="460" spans="4:35" x14ac:dyDescent="0.3">
      <c r="D460" s="31"/>
      <c r="E460" s="103"/>
      <c r="F460" s="103"/>
      <c r="L460" s="103"/>
      <c r="N460" s="103"/>
      <c r="O460" s="103"/>
      <c r="P460" s="103"/>
      <c r="S460" s="103"/>
      <c r="AE460" s="103"/>
      <c r="AG460" s="103"/>
      <c r="AI460" s="103"/>
    </row>
    <row r="461" spans="4:35" x14ac:dyDescent="0.3">
      <c r="D461" s="31"/>
      <c r="E461" s="103"/>
      <c r="F461" s="103"/>
      <c r="L461" s="103"/>
      <c r="N461" s="103"/>
      <c r="O461" s="103"/>
      <c r="P461" s="103"/>
      <c r="S461" s="103"/>
      <c r="AE461" s="103"/>
      <c r="AG461" s="103"/>
      <c r="AI461" s="103"/>
    </row>
    <row r="462" spans="4:35" x14ac:dyDescent="0.3">
      <c r="D462" s="31"/>
      <c r="E462" s="103"/>
      <c r="F462" s="103"/>
      <c r="L462" s="103"/>
      <c r="N462" s="103"/>
      <c r="O462" s="103"/>
      <c r="P462" s="103"/>
      <c r="S462" s="103"/>
      <c r="AE462" s="103"/>
      <c r="AG462" s="103"/>
      <c r="AI462" s="103"/>
    </row>
    <row r="463" spans="4:35" x14ac:dyDescent="0.3">
      <c r="D463" s="31"/>
      <c r="E463" s="103"/>
      <c r="F463" s="103"/>
      <c r="L463" s="103"/>
      <c r="N463" s="103"/>
      <c r="O463" s="103"/>
      <c r="P463" s="103"/>
      <c r="S463" s="103"/>
      <c r="AE463" s="103"/>
      <c r="AG463" s="103"/>
      <c r="AI463" s="103"/>
    </row>
    <row r="464" spans="4:35" x14ac:dyDescent="0.3">
      <c r="D464" s="31"/>
      <c r="E464" s="103"/>
      <c r="F464" s="103"/>
      <c r="L464" s="103"/>
      <c r="N464" s="103"/>
      <c r="O464" s="103"/>
      <c r="P464" s="103"/>
      <c r="S464" s="103"/>
      <c r="AE464" s="103"/>
      <c r="AG464" s="103"/>
      <c r="AI464" s="103"/>
    </row>
    <row r="465" spans="4:35" x14ac:dyDescent="0.3">
      <c r="D465" s="31"/>
      <c r="E465" s="103"/>
      <c r="F465" s="103"/>
      <c r="L465" s="103"/>
      <c r="N465" s="103"/>
      <c r="O465" s="103"/>
      <c r="P465" s="103"/>
      <c r="S465" s="103"/>
      <c r="AE465" s="103"/>
      <c r="AG465" s="103"/>
      <c r="AI465" s="103"/>
    </row>
    <row r="466" spans="4:35" x14ac:dyDescent="0.3">
      <c r="D466" s="31"/>
      <c r="E466" s="103"/>
      <c r="F466" s="103"/>
      <c r="L466" s="103"/>
      <c r="N466" s="103"/>
      <c r="O466" s="103"/>
      <c r="P466" s="103"/>
      <c r="S466" s="103"/>
      <c r="AE466" s="103"/>
      <c r="AG466" s="103"/>
      <c r="AI466" s="103"/>
    </row>
    <row r="467" spans="4:35" x14ac:dyDescent="0.3">
      <c r="D467" s="31"/>
      <c r="E467" s="103"/>
      <c r="F467" s="103"/>
      <c r="L467" s="103"/>
      <c r="N467" s="103"/>
      <c r="O467" s="103"/>
      <c r="P467" s="103"/>
      <c r="S467" s="103"/>
      <c r="AE467" s="103"/>
      <c r="AG467" s="103"/>
      <c r="AI467" s="103"/>
    </row>
    <row r="468" spans="4:35" x14ac:dyDescent="0.3">
      <c r="D468" s="31"/>
      <c r="E468" s="103"/>
      <c r="F468" s="103"/>
      <c r="L468" s="103"/>
      <c r="N468" s="103"/>
      <c r="O468" s="103"/>
      <c r="P468" s="103"/>
      <c r="S468" s="103"/>
      <c r="AE468" s="103"/>
      <c r="AG468" s="103"/>
      <c r="AI468" s="103"/>
    </row>
    <row r="469" spans="4:35" x14ac:dyDescent="0.3">
      <c r="D469" s="31"/>
      <c r="E469" s="103"/>
      <c r="F469" s="103"/>
      <c r="L469" s="103"/>
      <c r="N469" s="103"/>
      <c r="O469" s="103"/>
      <c r="P469" s="103"/>
      <c r="S469" s="103"/>
      <c r="AE469" s="103"/>
      <c r="AG469" s="103"/>
      <c r="AI469" s="103"/>
    </row>
    <row r="470" spans="4:35" x14ac:dyDescent="0.3">
      <c r="D470" s="31"/>
      <c r="E470" s="103"/>
      <c r="F470" s="103"/>
      <c r="L470" s="103"/>
      <c r="N470" s="103"/>
      <c r="O470" s="103"/>
      <c r="P470" s="103"/>
      <c r="S470" s="103"/>
      <c r="AE470" s="103"/>
      <c r="AG470" s="103"/>
      <c r="AI470" s="103"/>
    </row>
    <row r="471" spans="4:35" x14ac:dyDescent="0.3">
      <c r="D471" s="31"/>
      <c r="E471" s="103"/>
      <c r="F471" s="103"/>
      <c r="L471" s="103"/>
      <c r="N471" s="103"/>
      <c r="O471" s="103"/>
      <c r="P471" s="103"/>
      <c r="S471" s="103"/>
      <c r="AE471" s="103"/>
      <c r="AG471" s="103"/>
      <c r="AI471" s="103"/>
    </row>
    <row r="472" spans="4:35" x14ac:dyDescent="0.3">
      <c r="D472" s="31"/>
      <c r="E472" s="103"/>
      <c r="F472" s="103"/>
      <c r="L472" s="103"/>
      <c r="N472" s="103"/>
      <c r="O472" s="103"/>
      <c r="P472" s="103"/>
      <c r="S472" s="103"/>
      <c r="AE472" s="103"/>
      <c r="AG472" s="103"/>
      <c r="AI472" s="103"/>
    </row>
    <row r="473" spans="4:35" x14ac:dyDescent="0.3">
      <c r="D473" s="31"/>
      <c r="E473" s="103"/>
      <c r="F473" s="103"/>
      <c r="L473" s="103"/>
      <c r="N473" s="103"/>
      <c r="O473" s="103"/>
      <c r="P473" s="103"/>
      <c r="S473" s="103"/>
      <c r="AE473" s="103"/>
      <c r="AG473" s="103"/>
      <c r="AI473" s="103"/>
    </row>
    <row r="474" spans="4:35" x14ac:dyDescent="0.3">
      <c r="D474" s="31"/>
      <c r="E474" s="103"/>
      <c r="F474" s="103"/>
      <c r="L474" s="103"/>
      <c r="N474" s="103"/>
      <c r="O474" s="103"/>
      <c r="P474" s="103"/>
      <c r="S474" s="103"/>
      <c r="AE474" s="103"/>
      <c r="AG474" s="103"/>
      <c r="AI474" s="103"/>
    </row>
    <row r="475" spans="4:35" x14ac:dyDescent="0.3">
      <c r="D475" s="31"/>
      <c r="E475" s="103"/>
      <c r="F475" s="103"/>
      <c r="L475" s="103"/>
      <c r="N475" s="103"/>
      <c r="O475" s="103"/>
      <c r="P475" s="103"/>
      <c r="S475" s="103"/>
      <c r="AE475" s="103"/>
      <c r="AG475" s="103"/>
      <c r="AI475" s="103"/>
    </row>
    <row r="476" spans="4:35" x14ac:dyDescent="0.3">
      <c r="D476" s="31"/>
      <c r="E476" s="103"/>
      <c r="F476" s="103"/>
      <c r="L476" s="103"/>
      <c r="N476" s="103"/>
      <c r="O476" s="103"/>
      <c r="P476" s="103"/>
      <c r="S476" s="103"/>
      <c r="AE476" s="103"/>
      <c r="AG476" s="103"/>
      <c r="AI476" s="103"/>
    </row>
    <row r="477" spans="4:35" x14ac:dyDescent="0.3">
      <c r="D477" s="31"/>
      <c r="E477" s="103"/>
      <c r="F477" s="103"/>
      <c r="L477" s="103"/>
      <c r="N477" s="103"/>
      <c r="O477" s="103"/>
      <c r="P477" s="103"/>
      <c r="S477" s="103"/>
      <c r="AE477" s="103"/>
      <c r="AG477" s="103"/>
      <c r="AI477" s="103"/>
    </row>
    <row r="478" spans="4:35" x14ac:dyDescent="0.3">
      <c r="D478" s="31"/>
      <c r="E478" s="103"/>
      <c r="F478" s="103"/>
      <c r="L478" s="103"/>
      <c r="N478" s="103"/>
      <c r="O478" s="103"/>
      <c r="P478" s="103"/>
      <c r="S478" s="103"/>
      <c r="AE478" s="103"/>
      <c r="AG478" s="103"/>
      <c r="AI478" s="103"/>
    </row>
    <row r="479" spans="4:35" x14ac:dyDescent="0.3">
      <c r="D479" s="31"/>
      <c r="E479" s="103"/>
      <c r="F479" s="103"/>
      <c r="L479" s="103"/>
      <c r="N479" s="103"/>
      <c r="O479" s="103"/>
      <c r="P479" s="103"/>
      <c r="S479" s="103"/>
      <c r="AE479" s="103"/>
      <c r="AG479" s="103"/>
      <c r="AI479" s="103"/>
    </row>
    <row r="480" spans="4:35" x14ac:dyDescent="0.3">
      <c r="D480" s="31"/>
      <c r="E480" s="103"/>
      <c r="F480" s="103"/>
      <c r="L480" s="103"/>
      <c r="N480" s="103"/>
      <c r="O480" s="103"/>
      <c r="P480" s="103"/>
      <c r="S480" s="103"/>
      <c r="AE480" s="103"/>
      <c r="AG480" s="103"/>
      <c r="AI480" s="103"/>
    </row>
    <row r="481" spans="4:35" x14ac:dyDescent="0.3">
      <c r="D481" s="31"/>
      <c r="E481" s="103"/>
      <c r="F481" s="103"/>
      <c r="L481" s="103"/>
      <c r="N481" s="103"/>
      <c r="O481" s="103"/>
      <c r="P481" s="103"/>
      <c r="S481" s="103"/>
      <c r="AE481" s="103"/>
      <c r="AG481" s="103"/>
      <c r="AI481" s="103"/>
    </row>
    <row r="482" spans="4:35" x14ac:dyDescent="0.3">
      <c r="D482" s="31"/>
      <c r="E482" s="103"/>
      <c r="F482" s="103"/>
      <c r="L482" s="103"/>
      <c r="N482" s="103"/>
      <c r="O482" s="103"/>
      <c r="P482" s="103"/>
      <c r="S482" s="103"/>
      <c r="AE482" s="103"/>
      <c r="AG482" s="103"/>
      <c r="AI482" s="103"/>
    </row>
    <row r="483" spans="4:35" x14ac:dyDescent="0.3">
      <c r="D483" s="31"/>
      <c r="E483" s="103"/>
      <c r="F483" s="103"/>
      <c r="L483" s="103"/>
      <c r="N483" s="103"/>
      <c r="O483" s="103"/>
      <c r="P483" s="103"/>
      <c r="S483" s="103"/>
      <c r="AE483" s="103"/>
      <c r="AG483" s="103"/>
      <c r="AI483" s="103"/>
    </row>
    <row r="484" spans="4:35" x14ac:dyDescent="0.3">
      <c r="D484" s="31"/>
      <c r="E484" s="103"/>
      <c r="F484" s="103"/>
      <c r="L484" s="103"/>
      <c r="N484" s="103"/>
      <c r="O484" s="103"/>
      <c r="P484" s="103"/>
      <c r="S484" s="103"/>
      <c r="AE484" s="103"/>
      <c r="AG484" s="103"/>
      <c r="AI484" s="103"/>
    </row>
    <row r="485" spans="4:35" x14ac:dyDescent="0.3">
      <c r="D485" s="31"/>
      <c r="E485" s="103"/>
      <c r="F485" s="103"/>
      <c r="L485" s="103"/>
      <c r="N485" s="103"/>
      <c r="O485" s="103"/>
      <c r="P485" s="103"/>
      <c r="S485" s="103"/>
      <c r="AE485" s="103"/>
      <c r="AG485" s="103"/>
      <c r="AI485" s="103"/>
    </row>
    <row r="486" spans="4:35" x14ac:dyDescent="0.3">
      <c r="D486" s="31"/>
      <c r="E486" s="103"/>
      <c r="F486" s="103"/>
      <c r="L486" s="103"/>
      <c r="N486" s="103"/>
      <c r="O486" s="103"/>
      <c r="P486" s="103"/>
      <c r="S486" s="103"/>
      <c r="AE486" s="103"/>
      <c r="AG486" s="103"/>
      <c r="AI486" s="103"/>
    </row>
    <row r="487" spans="4:35" x14ac:dyDescent="0.3">
      <c r="D487" s="31"/>
      <c r="E487" s="103"/>
      <c r="F487" s="103"/>
      <c r="L487" s="103"/>
      <c r="N487" s="103"/>
      <c r="O487" s="103"/>
      <c r="P487" s="103"/>
      <c r="S487" s="103"/>
      <c r="AE487" s="103"/>
      <c r="AG487" s="103"/>
      <c r="AI487" s="103"/>
    </row>
    <row r="488" spans="4:35" x14ac:dyDescent="0.3">
      <c r="D488" s="31"/>
      <c r="E488" s="103"/>
      <c r="F488" s="103"/>
      <c r="L488" s="103"/>
      <c r="N488" s="103"/>
      <c r="O488" s="103"/>
      <c r="P488" s="103"/>
      <c r="S488" s="103"/>
      <c r="AE488" s="103"/>
      <c r="AG488" s="103"/>
      <c r="AI488" s="103"/>
    </row>
    <row r="489" spans="4:35" x14ac:dyDescent="0.3">
      <c r="D489" s="31"/>
      <c r="E489" s="103"/>
      <c r="F489" s="103"/>
      <c r="L489" s="103"/>
      <c r="N489" s="103"/>
      <c r="O489" s="103"/>
      <c r="P489" s="103"/>
      <c r="S489" s="103"/>
      <c r="AE489" s="103"/>
      <c r="AG489" s="103"/>
      <c r="AI489" s="103"/>
    </row>
    <row r="490" spans="4:35" x14ac:dyDescent="0.3">
      <c r="D490" s="31"/>
      <c r="E490" s="103"/>
      <c r="F490" s="103"/>
      <c r="L490" s="103"/>
      <c r="N490" s="103"/>
      <c r="O490" s="103"/>
      <c r="P490" s="103"/>
      <c r="S490" s="103"/>
      <c r="AE490" s="103"/>
      <c r="AG490" s="103"/>
      <c r="AI490" s="103"/>
    </row>
    <row r="491" spans="4:35" x14ac:dyDescent="0.3">
      <c r="D491" s="31"/>
      <c r="E491" s="103"/>
      <c r="F491" s="103"/>
      <c r="L491" s="103"/>
      <c r="N491" s="103"/>
      <c r="O491" s="103"/>
      <c r="P491" s="103"/>
      <c r="S491" s="103"/>
      <c r="AE491" s="103"/>
      <c r="AG491" s="103"/>
      <c r="AI491" s="103"/>
    </row>
    <row r="492" spans="4:35" x14ac:dyDescent="0.3">
      <c r="D492" s="31"/>
      <c r="E492" s="103"/>
      <c r="F492" s="103"/>
      <c r="L492" s="103"/>
      <c r="N492" s="103"/>
      <c r="O492" s="103"/>
      <c r="P492" s="103"/>
      <c r="S492" s="103"/>
      <c r="AE492" s="103"/>
      <c r="AG492" s="103"/>
      <c r="AI492" s="103"/>
    </row>
    <row r="493" spans="4:35" x14ac:dyDescent="0.3">
      <c r="D493" s="31"/>
      <c r="E493" s="103"/>
      <c r="F493" s="103"/>
      <c r="L493" s="103"/>
      <c r="N493" s="103"/>
      <c r="O493" s="103"/>
      <c r="P493" s="103"/>
      <c r="S493" s="103"/>
      <c r="AE493" s="103"/>
      <c r="AG493" s="103"/>
      <c r="AI493" s="103"/>
    </row>
    <row r="494" spans="4:35" x14ac:dyDescent="0.3">
      <c r="D494" s="31"/>
      <c r="E494" s="103"/>
      <c r="F494" s="103"/>
      <c r="L494" s="103"/>
      <c r="N494" s="103"/>
      <c r="O494" s="103"/>
      <c r="P494" s="103"/>
      <c r="S494" s="103"/>
      <c r="AE494" s="103"/>
      <c r="AG494" s="103"/>
      <c r="AI494" s="103"/>
    </row>
    <row r="495" spans="4:35" x14ac:dyDescent="0.3">
      <c r="D495" s="31"/>
      <c r="E495" s="103"/>
      <c r="F495" s="103"/>
      <c r="L495" s="103"/>
      <c r="N495" s="103"/>
      <c r="O495" s="103"/>
      <c r="P495" s="103"/>
      <c r="S495" s="103"/>
      <c r="AE495" s="103"/>
      <c r="AG495" s="103"/>
      <c r="AI495" s="103"/>
    </row>
    <row r="496" spans="4:35" x14ac:dyDescent="0.3">
      <c r="D496" s="31"/>
      <c r="E496" s="103"/>
      <c r="F496" s="103"/>
      <c r="L496" s="103"/>
      <c r="N496" s="103"/>
      <c r="O496" s="103"/>
      <c r="P496" s="103"/>
      <c r="S496" s="103"/>
      <c r="AE496" s="103"/>
      <c r="AG496" s="103"/>
      <c r="AI496" s="103"/>
    </row>
    <row r="497" spans="4:35" x14ac:dyDescent="0.3">
      <c r="D497" s="31"/>
      <c r="E497" s="103"/>
      <c r="F497" s="103"/>
      <c r="L497" s="103"/>
      <c r="N497" s="103"/>
      <c r="O497" s="103"/>
      <c r="P497" s="103"/>
      <c r="S497" s="103"/>
      <c r="AE497" s="103"/>
      <c r="AG497" s="103"/>
      <c r="AI497" s="103"/>
    </row>
    <row r="498" spans="4:35" x14ac:dyDescent="0.3">
      <c r="D498" s="31"/>
      <c r="E498" s="103"/>
      <c r="F498" s="103"/>
      <c r="L498" s="103"/>
      <c r="N498" s="103"/>
      <c r="O498" s="103"/>
      <c r="P498" s="103"/>
      <c r="S498" s="103"/>
      <c r="AE498" s="103"/>
      <c r="AG498" s="103"/>
      <c r="AI498" s="103"/>
    </row>
    <row r="499" spans="4:35" x14ac:dyDescent="0.3">
      <c r="D499" s="31"/>
      <c r="E499" s="103"/>
      <c r="F499" s="103"/>
      <c r="L499" s="103"/>
      <c r="N499" s="103"/>
      <c r="O499" s="103"/>
      <c r="P499" s="103"/>
      <c r="S499" s="103"/>
      <c r="AE499" s="103"/>
      <c r="AG499" s="103"/>
      <c r="AI499" s="103"/>
    </row>
    <row r="500" spans="4:35" x14ac:dyDescent="0.3">
      <c r="D500" s="31"/>
      <c r="E500" s="103"/>
      <c r="F500" s="103"/>
      <c r="L500" s="103"/>
      <c r="N500" s="103"/>
      <c r="O500" s="103"/>
      <c r="P500" s="103"/>
      <c r="S500" s="103"/>
      <c r="AE500" s="103"/>
      <c r="AG500" s="103"/>
      <c r="AI500" s="103"/>
    </row>
    <row r="501" spans="4:35" x14ac:dyDescent="0.3">
      <c r="D501" s="31"/>
      <c r="E501" s="103"/>
      <c r="F501" s="103"/>
      <c r="L501" s="103"/>
      <c r="N501" s="103"/>
      <c r="O501" s="103"/>
      <c r="P501" s="103"/>
      <c r="S501" s="103"/>
      <c r="AE501" s="103"/>
      <c r="AG501" s="103"/>
      <c r="AI501" s="103"/>
    </row>
    <row r="502" spans="4:35" x14ac:dyDescent="0.3">
      <c r="D502" s="31"/>
      <c r="E502" s="103"/>
      <c r="F502" s="103"/>
      <c r="L502" s="103"/>
      <c r="N502" s="103"/>
      <c r="O502" s="103"/>
      <c r="P502" s="103"/>
      <c r="S502" s="103"/>
      <c r="AE502" s="103"/>
      <c r="AG502" s="103"/>
      <c r="AI502" s="103"/>
    </row>
    <row r="503" spans="4:35" x14ac:dyDescent="0.3">
      <c r="D503" s="31"/>
      <c r="E503" s="103"/>
      <c r="F503" s="103"/>
      <c r="L503" s="103"/>
      <c r="N503" s="103"/>
      <c r="O503" s="103"/>
      <c r="P503" s="103"/>
      <c r="S503" s="103"/>
      <c r="AE503" s="103"/>
      <c r="AG503" s="103"/>
      <c r="AI503" s="103"/>
    </row>
    <row r="504" spans="4:35" x14ac:dyDescent="0.3">
      <c r="D504" s="31"/>
      <c r="E504" s="103"/>
      <c r="F504" s="103"/>
      <c r="L504" s="103"/>
      <c r="N504" s="103"/>
      <c r="O504" s="103"/>
      <c r="P504" s="103"/>
      <c r="S504" s="103"/>
      <c r="AE504" s="103"/>
      <c r="AG504" s="103"/>
      <c r="AI504" s="103"/>
    </row>
    <row r="505" spans="4:35" x14ac:dyDescent="0.3">
      <c r="D505" s="31"/>
      <c r="E505" s="103"/>
      <c r="F505" s="103"/>
      <c r="L505" s="103"/>
      <c r="N505" s="103"/>
      <c r="O505" s="103"/>
      <c r="P505" s="103"/>
      <c r="S505" s="103"/>
      <c r="AE505" s="103"/>
      <c r="AG505" s="103"/>
      <c r="AI505" s="103"/>
    </row>
    <row r="506" spans="4:35" x14ac:dyDescent="0.3">
      <c r="D506" s="31"/>
      <c r="E506" s="103"/>
      <c r="F506" s="103"/>
      <c r="L506" s="103"/>
      <c r="N506" s="103"/>
      <c r="O506" s="103"/>
      <c r="P506" s="103"/>
      <c r="S506" s="103"/>
      <c r="AE506" s="103"/>
      <c r="AG506" s="103"/>
      <c r="AI506" s="103"/>
    </row>
    <row r="507" spans="4:35" x14ac:dyDescent="0.3">
      <c r="D507" s="31"/>
      <c r="E507" s="103"/>
      <c r="F507" s="103"/>
      <c r="L507" s="103"/>
      <c r="N507" s="103"/>
      <c r="O507" s="103"/>
      <c r="P507" s="103"/>
      <c r="S507" s="103"/>
      <c r="AE507" s="103"/>
      <c r="AG507" s="103"/>
      <c r="AI507" s="103"/>
    </row>
    <row r="508" spans="4:35" x14ac:dyDescent="0.3">
      <c r="D508" s="31"/>
      <c r="E508" s="103"/>
      <c r="F508" s="103"/>
      <c r="L508" s="103"/>
      <c r="N508" s="103"/>
      <c r="O508" s="103"/>
      <c r="P508" s="103"/>
      <c r="S508" s="103"/>
      <c r="AE508" s="103"/>
      <c r="AG508" s="103"/>
      <c r="AI508" s="103"/>
    </row>
    <row r="509" spans="4:35" x14ac:dyDescent="0.3">
      <c r="D509" s="31"/>
      <c r="E509" s="103"/>
      <c r="F509" s="103"/>
      <c r="L509" s="103"/>
      <c r="N509" s="103"/>
      <c r="O509" s="103"/>
      <c r="P509" s="103"/>
      <c r="S509" s="103"/>
      <c r="AE509" s="103"/>
      <c r="AG509" s="103"/>
      <c r="AI509" s="103"/>
    </row>
    <row r="510" spans="4:35" x14ac:dyDescent="0.3">
      <c r="D510" s="31"/>
      <c r="E510" s="103"/>
      <c r="F510" s="103"/>
      <c r="L510" s="103"/>
      <c r="N510" s="103"/>
      <c r="O510" s="103"/>
      <c r="P510" s="103"/>
      <c r="S510" s="103"/>
      <c r="AE510" s="103"/>
      <c r="AG510" s="103"/>
      <c r="AI510" s="103"/>
    </row>
    <row r="511" spans="4:35" x14ac:dyDescent="0.3">
      <c r="D511" s="31"/>
      <c r="E511" s="103"/>
      <c r="F511" s="103"/>
      <c r="L511" s="103"/>
      <c r="N511" s="103"/>
      <c r="O511" s="103"/>
      <c r="P511" s="103"/>
      <c r="S511" s="103"/>
      <c r="AE511" s="103"/>
      <c r="AG511" s="103"/>
      <c r="AI511" s="103"/>
    </row>
    <row r="512" spans="4:35" x14ac:dyDescent="0.3">
      <c r="D512" s="31"/>
      <c r="E512" s="103"/>
      <c r="F512" s="103"/>
      <c r="L512" s="103"/>
      <c r="N512" s="103"/>
      <c r="O512" s="103"/>
      <c r="P512" s="103"/>
      <c r="S512" s="103"/>
      <c r="AE512" s="103"/>
      <c r="AG512" s="103"/>
      <c r="AI512" s="103"/>
    </row>
    <row r="513" spans="4:35" x14ac:dyDescent="0.3">
      <c r="D513" s="31"/>
      <c r="E513" s="103"/>
      <c r="F513" s="103"/>
      <c r="L513" s="103"/>
      <c r="N513" s="103"/>
      <c r="O513" s="103"/>
      <c r="P513" s="103"/>
      <c r="S513" s="103"/>
      <c r="AE513" s="103"/>
      <c r="AG513" s="103"/>
      <c r="AI513" s="103"/>
    </row>
    <row r="514" spans="4:35" x14ac:dyDescent="0.3">
      <c r="D514" s="31"/>
      <c r="E514" s="103"/>
      <c r="F514" s="103"/>
      <c r="L514" s="103"/>
      <c r="N514" s="103"/>
      <c r="O514" s="103"/>
      <c r="P514" s="103"/>
      <c r="S514" s="103"/>
      <c r="AE514" s="103"/>
      <c r="AG514" s="103"/>
      <c r="AI514" s="103"/>
    </row>
    <row r="515" spans="4:35" x14ac:dyDescent="0.3">
      <c r="D515" s="31"/>
      <c r="E515" s="103"/>
      <c r="F515" s="103"/>
      <c r="L515" s="103"/>
      <c r="N515" s="103"/>
      <c r="O515" s="103"/>
      <c r="P515" s="103"/>
      <c r="S515" s="103"/>
      <c r="AE515" s="103"/>
      <c r="AG515" s="103"/>
      <c r="AI515" s="103"/>
    </row>
    <row r="516" spans="4:35" x14ac:dyDescent="0.3">
      <c r="D516" s="31"/>
      <c r="E516" s="103"/>
      <c r="F516" s="103"/>
      <c r="L516" s="103"/>
      <c r="N516" s="103"/>
      <c r="O516" s="103"/>
      <c r="P516" s="103"/>
      <c r="S516" s="103"/>
      <c r="AE516" s="103"/>
      <c r="AG516" s="103"/>
      <c r="AI516" s="103"/>
    </row>
    <row r="517" spans="4:35" x14ac:dyDescent="0.3">
      <c r="D517" s="31"/>
      <c r="E517" s="103"/>
      <c r="F517" s="103"/>
      <c r="L517" s="103"/>
      <c r="N517" s="103"/>
      <c r="O517" s="103"/>
      <c r="P517" s="103"/>
      <c r="S517" s="103"/>
      <c r="AE517" s="103"/>
      <c r="AG517" s="103"/>
      <c r="AI517" s="103"/>
    </row>
    <row r="518" spans="4:35" x14ac:dyDescent="0.3">
      <c r="D518" s="31"/>
      <c r="E518" s="103"/>
      <c r="F518" s="103"/>
      <c r="L518" s="103"/>
      <c r="N518" s="103"/>
      <c r="O518" s="103"/>
      <c r="P518" s="103"/>
      <c r="S518" s="103"/>
      <c r="AE518" s="103"/>
      <c r="AG518" s="103"/>
      <c r="AI518" s="103"/>
    </row>
    <row r="519" spans="4:35" x14ac:dyDescent="0.3">
      <c r="D519" s="31"/>
      <c r="E519" s="103"/>
      <c r="F519" s="103"/>
      <c r="L519" s="103"/>
      <c r="N519" s="103"/>
      <c r="O519" s="103"/>
      <c r="P519" s="103"/>
      <c r="S519" s="103"/>
      <c r="AE519" s="103"/>
      <c r="AG519" s="103"/>
      <c r="AI519" s="103"/>
    </row>
    <row r="520" spans="4:35" x14ac:dyDescent="0.3">
      <c r="D520" s="31"/>
      <c r="E520" s="103"/>
      <c r="F520" s="103"/>
      <c r="L520" s="103"/>
      <c r="N520" s="103"/>
      <c r="O520" s="103"/>
      <c r="P520" s="103"/>
      <c r="S520" s="103"/>
      <c r="AE520" s="103"/>
      <c r="AG520" s="103"/>
      <c r="AI520" s="103"/>
    </row>
    <row r="521" spans="4:35" x14ac:dyDescent="0.3">
      <c r="D521" s="31"/>
      <c r="E521" s="103"/>
      <c r="F521" s="103"/>
      <c r="L521" s="103"/>
      <c r="N521" s="103"/>
      <c r="O521" s="103"/>
      <c r="P521" s="103"/>
      <c r="S521" s="103"/>
      <c r="AE521" s="103"/>
      <c r="AG521" s="103"/>
      <c r="AI521" s="103"/>
    </row>
    <row r="522" spans="4:35" x14ac:dyDescent="0.3">
      <c r="D522" s="31"/>
      <c r="E522" s="103"/>
      <c r="F522" s="103"/>
      <c r="L522" s="103"/>
      <c r="N522" s="103"/>
      <c r="O522" s="103"/>
      <c r="P522" s="103"/>
      <c r="S522" s="103"/>
      <c r="AE522" s="103"/>
      <c r="AG522" s="103"/>
      <c r="AI522" s="103"/>
    </row>
    <row r="523" spans="4:35" x14ac:dyDescent="0.3">
      <c r="D523" s="31"/>
      <c r="E523" s="103"/>
      <c r="F523" s="103"/>
      <c r="L523" s="103"/>
      <c r="N523" s="103"/>
      <c r="O523" s="103"/>
      <c r="P523" s="103"/>
      <c r="S523" s="103"/>
      <c r="AE523" s="103"/>
      <c r="AG523" s="103"/>
      <c r="AI523" s="103"/>
    </row>
    <row r="524" spans="4:35" x14ac:dyDescent="0.3">
      <c r="D524" s="31"/>
      <c r="E524" s="103"/>
      <c r="F524" s="103"/>
      <c r="L524" s="103"/>
      <c r="N524" s="103"/>
      <c r="O524" s="103"/>
      <c r="P524" s="103"/>
      <c r="S524" s="103"/>
      <c r="AE524" s="103"/>
      <c r="AG524" s="103"/>
      <c r="AI524" s="103"/>
    </row>
    <row r="525" spans="4:35" x14ac:dyDescent="0.3">
      <c r="D525" s="31"/>
      <c r="E525" s="103"/>
      <c r="F525" s="103"/>
      <c r="L525" s="103"/>
      <c r="N525" s="103"/>
      <c r="O525" s="103"/>
      <c r="P525" s="103"/>
      <c r="S525" s="103"/>
      <c r="AE525" s="103"/>
      <c r="AG525" s="103"/>
      <c r="AI525" s="103"/>
    </row>
    <row r="526" spans="4:35" x14ac:dyDescent="0.3">
      <c r="D526" s="31"/>
      <c r="E526" s="103"/>
      <c r="F526" s="103"/>
      <c r="L526" s="103"/>
      <c r="N526" s="103"/>
      <c r="O526" s="103"/>
      <c r="P526" s="103"/>
      <c r="S526" s="103"/>
      <c r="AE526" s="103"/>
      <c r="AG526" s="103"/>
      <c r="AI526" s="103"/>
    </row>
    <row r="527" spans="4:35" x14ac:dyDescent="0.3">
      <c r="D527" s="31"/>
      <c r="E527" s="103"/>
      <c r="F527" s="103"/>
      <c r="L527" s="103"/>
      <c r="N527" s="103"/>
      <c r="O527" s="103"/>
      <c r="P527" s="103"/>
      <c r="S527" s="103"/>
      <c r="AE527" s="103"/>
      <c r="AG527" s="103"/>
      <c r="AI527" s="103"/>
    </row>
    <row r="528" spans="4:35" x14ac:dyDescent="0.3">
      <c r="D528" s="31"/>
      <c r="E528" s="103"/>
      <c r="F528" s="103"/>
      <c r="L528" s="103"/>
      <c r="N528" s="103"/>
      <c r="O528" s="103"/>
      <c r="P528" s="103"/>
      <c r="S528" s="103"/>
      <c r="AE528" s="103"/>
      <c r="AG528" s="103"/>
      <c r="AI528" s="103"/>
    </row>
    <row r="529" spans="4:35" x14ac:dyDescent="0.3">
      <c r="D529" s="31"/>
      <c r="E529" s="103"/>
      <c r="F529" s="103"/>
      <c r="L529" s="103"/>
      <c r="N529" s="103"/>
      <c r="O529" s="103"/>
      <c r="P529" s="103"/>
      <c r="S529" s="103"/>
      <c r="AE529" s="103"/>
      <c r="AG529" s="103"/>
      <c r="AI529" s="103"/>
    </row>
    <row r="530" spans="4:35" x14ac:dyDescent="0.3">
      <c r="D530" s="31"/>
      <c r="E530" s="103"/>
      <c r="F530" s="103"/>
      <c r="L530" s="103"/>
      <c r="N530" s="103"/>
      <c r="O530" s="103"/>
      <c r="P530" s="103"/>
      <c r="S530" s="103"/>
      <c r="AE530" s="103"/>
      <c r="AG530" s="103"/>
      <c r="AI530" s="103"/>
    </row>
    <row r="531" spans="4:35" x14ac:dyDescent="0.3">
      <c r="D531" s="31"/>
      <c r="E531" s="103"/>
      <c r="F531" s="103"/>
      <c r="L531" s="103"/>
      <c r="N531" s="103"/>
      <c r="O531" s="103"/>
      <c r="P531" s="103"/>
      <c r="S531" s="103"/>
      <c r="AE531" s="103"/>
      <c r="AG531" s="103"/>
      <c r="AI531" s="103"/>
    </row>
    <row r="532" spans="4:35" x14ac:dyDescent="0.3">
      <c r="D532" s="31"/>
      <c r="E532" s="103"/>
      <c r="F532" s="103"/>
      <c r="L532" s="103"/>
      <c r="N532" s="103"/>
      <c r="O532" s="103"/>
      <c r="P532" s="103"/>
      <c r="S532" s="103"/>
      <c r="AE532" s="103"/>
      <c r="AG532" s="103"/>
      <c r="AI532" s="103"/>
    </row>
    <row r="533" spans="4:35" x14ac:dyDescent="0.3">
      <c r="D533" s="31"/>
      <c r="E533" s="103"/>
      <c r="F533" s="103"/>
      <c r="L533" s="103"/>
      <c r="N533" s="103"/>
      <c r="O533" s="103"/>
      <c r="P533" s="103"/>
      <c r="S533" s="103"/>
      <c r="AE533" s="103"/>
      <c r="AG533" s="103"/>
      <c r="AI533" s="103"/>
    </row>
    <row r="534" spans="4:35" x14ac:dyDescent="0.3">
      <c r="D534" s="31"/>
      <c r="E534" s="103"/>
      <c r="F534" s="103"/>
      <c r="L534" s="103"/>
      <c r="N534" s="103"/>
      <c r="O534" s="103"/>
      <c r="P534" s="103"/>
      <c r="S534" s="103"/>
      <c r="AE534" s="103"/>
      <c r="AG534" s="103"/>
      <c r="AI534" s="103"/>
    </row>
    <row r="535" spans="4:35" x14ac:dyDescent="0.3">
      <c r="D535" s="31"/>
      <c r="E535" s="103"/>
      <c r="F535" s="103"/>
      <c r="L535" s="103"/>
      <c r="N535" s="103"/>
      <c r="O535" s="103"/>
      <c r="P535" s="103"/>
      <c r="S535" s="103"/>
      <c r="AE535" s="103"/>
      <c r="AG535" s="103"/>
      <c r="AI535" s="103"/>
    </row>
    <row r="536" spans="4:35" x14ac:dyDescent="0.3">
      <c r="D536" s="31"/>
      <c r="E536" s="103"/>
      <c r="F536" s="103"/>
      <c r="L536" s="103"/>
      <c r="N536" s="103"/>
      <c r="O536" s="103"/>
      <c r="P536" s="103"/>
      <c r="S536" s="103"/>
      <c r="AE536" s="103"/>
      <c r="AG536" s="103"/>
      <c r="AI536" s="103"/>
    </row>
    <row r="537" spans="4:35" x14ac:dyDescent="0.3">
      <c r="D537" s="31"/>
      <c r="E537" s="103"/>
      <c r="F537" s="103"/>
      <c r="L537" s="103"/>
      <c r="N537" s="103"/>
      <c r="O537" s="103"/>
      <c r="P537" s="103"/>
      <c r="S537" s="103"/>
      <c r="AE537" s="103"/>
      <c r="AG537" s="103"/>
      <c r="AI537" s="103"/>
    </row>
    <row r="538" spans="4:35" x14ac:dyDescent="0.3">
      <c r="D538" s="31"/>
      <c r="E538" s="103"/>
      <c r="F538" s="103"/>
      <c r="L538" s="103"/>
      <c r="N538" s="103"/>
      <c r="O538" s="103"/>
      <c r="P538" s="103"/>
      <c r="S538" s="103"/>
      <c r="AE538" s="103"/>
      <c r="AG538" s="103"/>
      <c r="AI538" s="103"/>
    </row>
    <row r="539" spans="4:35" x14ac:dyDescent="0.3">
      <c r="D539" s="31"/>
      <c r="E539" s="103"/>
      <c r="F539" s="103"/>
      <c r="L539" s="103"/>
      <c r="N539" s="103"/>
      <c r="O539" s="103"/>
      <c r="P539" s="103"/>
      <c r="S539" s="103"/>
      <c r="AE539" s="103"/>
      <c r="AG539" s="103"/>
      <c r="AI539" s="103"/>
    </row>
    <row r="540" spans="4:35" x14ac:dyDescent="0.3">
      <c r="D540" s="31"/>
      <c r="E540" s="103"/>
      <c r="F540" s="103"/>
      <c r="L540" s="103"/>
      <c r="N540" s="103"/>
      <c r="O540" s="103"/>
      <c r="P540" s="103"/>
      <c r="S540" s="103"/>
      <c r="AE540" s="103"/>
      <c r="AG540" s="103"/>
      <c r="AI540" s="103"/>
    </row>
    <row r="541" spans="4:35" x14ac:dyDescent="0.3">
      <c r="D541" s="31"/>
      <c r="E541" s="103"/>
      <c r="F541" s="103"/>
      <c r="L541" s="103"/>
      <c r="N541" s="103"/>
      <c r="O541" s="103"/>
      <c r="P541" s="103"/>
      <c r="S541" s="103"/>
      <c r="AE541" s="103"/>
      <c r="AG541" s="103"/>
      <c r="AI541" s="103"/>
    </row>
    <row r="542" spans="4:35" x14ac:dyDescent="0.3">
      <c r="D542" s="31"/>
      <c r="E542" s="103"/>
      <c r="F542" s="103"/>
      <c r="L542" s="103"/>
      <c r="N542" s="103"/>
      <c r="O542" s="103"/>
      <c r="P542" s="103"/>
      <c r="S542" s="103"/>
      <c r="AE542" s="103"/>
      <c r="AG542" s="103"/>
      <c r="AI542" s="103"/>
    </row>
    <row r="543" spans="4:35" x14ac:dyDescent="0.3">
      <c r="D543" s="31"/>
      <c r="E543" s="103"/>
      <c r="F543" s="103"/>
      <c r="L543" s="103"/>
      <c r="N543" s="103"/>
      <c r="O543" s="103"/>
      <c r="P543" s="103"/>
      <c r="S543" s="103"/>
      <c r="AE543" s="103"/>
      <c r="AG543" s="103"/>
      <c r="AI543" s="103"/>
    </row>
    <row r="544" spans="4:35" x14ac:dyDescent="0.3">
      <c r="D544" s="31"/>
      <c r="E544" s="103"/>
      <c r="F544" s="103"/>
      <c r="L544" s="103"/>
      <c r="N544" s="103"/>
      <c r="O544" s="103"/>
      <c r="P544" s="103"/>
      <c r="S544" s="103"/>
      <c r="AE544" s="103"/>
      <c r="AG544" s="103"/>
      <c r="AI544" s="103"/>
    </row>
    <row r="545" spans="4:35" x14ac:dyDescent="0.3">
      <c r="D545" s="31"/>
      <c r="E545" s="103"/>
      <c r="F545" s="103"/>
      <c r="L545" s="103"/>
      <c r="N545" s="103"/>
      <c r="O545" s="103"/>
      <c r="P545" s="103"/>
      <c r="S545" s="103"/>
      <c r="AE545" s="103"/>
      <c r="AG545" s="103"/>
      <c r="AI545" s="103"/>
    </row>
    <row r="546" spans="4:35" x14ac:dyDescent="0.3">
      <c r="D546" s="31"/>
      <c r="E546" s="103"/>
      <c r="F546" s="103"/>
      <c r="L546" s="103"/>
      <c r="N546" s="103"/>
      <c r="O546" s="103"/>
      <c r="P546" s="103"/>
      <c r="S546" s="103"/>
      <c r="AE546" s="103"/>
      <c r="AG546" s="103"/>
      <c r="AI546" s="103"/>
    </row>
    <row r="547" spans="4:35" x14ac:dyDescent="0.3">
      <c r="D547" s="31"/>
      <c r="E547" s="103"/>
      <c r="F547" s="103"/>
      <c r="L547" s="103"/>
      <c r="N547" s="103"/>
      <c r="O547" s="103"/>
      <c r="P547" s="103"/>
      <c r="S547" s="103"/>
      <c r="AE547" s="103"/>
      <c r="AG547" s="103"/>
      <c r="AI547" s="103"/>
    </row>
    <row r="548" spans="4:35" x14ac:dyDescent="0.3">
      <c r="D548" s="31"/>
      <c r="E548" s="103"/>
      <c r="F548" s="103"/>
      <c r="L548" s="103"/>
      <c r="N548" s="103"/>
      <c r="O548" s="103"/>
      <c r="P548" s="103"/>
      <c r="S548" s="103"/>
      <c r="AE548" s="103"/>
      <c r="AG548" s="103"/>
      <c r="AI548" s="103"/>
    </row>
    <row r="549" spans="4:35" x14ac:dyDescent="0.3">
      <c r="D549" s="31"/>
      <c r="E549" s="103"/>
      <c r="F549" s="103"/>
      <c r="L549" s="103"/>
      <c r="N549" s="103"/>
      <c r="O549" s="103"/>
      <c r="P549" s="103"/>
      <c r="S549" s="103"/>
      <c r="AE549" s="103"/>
      <c r="AG549" s="103"/>
      <c r="AI549" s="103"/>
    </row>
    <row r="550" spans="4:35" x14ac:dyDescent="0.3">
      <c r="D550" s="31"/>
      <c r="E550" s="103"/>
      <c r="F550" s="103"/>
      <c r="L550" s="103"/>
      <c r="N550" s="103"/>
      <c r="O550" s="103"/>
      <c r="P550" s="103"/>
      <c r="S550" s="103"/>
      <c r="AE550" s="103"/>
      <c r="AG550" s="103"/>
      <c r="AI550" s="103"/>
    </row>
    <row r="551" spans="4:35" x14ac:dyDescent="0.3">
      <c r="D551" s="31"/>
      <c r="E551" s="103"/>
      <c r="F551" s="103"/>
      <c r="L551" s="103"/>
      <c r="N551" s="103"/>
      <c r="O551" s="103"/>
      <c r="P551" s="103"/>
      <c r="S551" s="103"/>
      <c r="AE551" s="103"/>
      <c r="AG551" s="103"/>
      <c r="AI551" s="103"/>
    </row>
    <row r="552" spans="4:35" x14ac:dyDescent="0.3">
      <c r="D552" s="31"/>
      <c r="E552" s="103"/>
      <c r="F552" s="103"/>
      <c r="L552" s="103"/>
      <c r="N552" s="103"/>
      <c r="O552" s="103"/>
      <c r="P552" s="103"/>
      <c r="S552" s="103"/>
      <c r="AE552" s="103"/>
      <c r="AG552" s="103"/>
      <c r="AI552" s="103"/>
    </row>
    <row r="553" spans="4:35" x14ac:dyDescent="0.3">
      <c r="D553" s="31"/>
      <c r="E553" s="103"/>
      <c r="F553" s="103"/>
      <c r="L553" s="103"/>
      <c r="N553" s="103"/>
      <c r="O553" s="103"/>
      <c r="P553" s="103"/>
      <c r="S553" s="103"/>
      <c r="AE553" s="103"/>
      <c r="AG553" s="103"/>
      <c r="AI553" s="103"/>
    </row>
    <row r="554" spans="4:35" x14ac:dyDescent="0.3">
      <c r="D554" s="31"/>
      <c r="E554" s="103"/>
      <c r="F554" s="103"/>
      <c r="L554" s="103"/>
      <c r="N554" s="103"/>
      <c r="O554" s="103"/>
      <c r="P554" s="103"/>
      <c r="S554" s="103"/>
      <c r="AE554" s="103"/>
      <c r="AG554" s="103"/>
      <c r="AI554" s="103"/>
    </row>
    <row r="555" spans="4:35" x14ac:dyDescent="0.3">
      <c r="D555" s="31"/>
      <c r="E555" s="103"/>
      <c r="F555" s="103"/>
      <c r="L555" s="103"/>
      <c r="N555" s="103"/>
      <c r="O555" s="103"/>
      <c r="P555" s="103"/>
      <c r="S555" s="103"/>
      <c r="AE555" s="103"/>
      <c r="AG555" s="103"/>
      <c r="AI555" s="103"/>
    </row>
    <row r="556" spans="4:35" x14ac:dyDescent="0.3">
      <c r="D556" s="31"/>
      <c r="E556" s="103"/>
      <c r="F556" s="103"/>
      <c r="L556" s="103"/>
      <c r="N556" s="103"/>
      <c r="O556" s="103"/>
      <c r="P556" s="103"/>
      <c r="S556" s="103"/>
      <c r="AE556" s="103"/>
      <c r="AG556" s="103"/>
      <c r="AI556" s="103"/>
    </row>
    <row r="557" spans="4:35" x14ac:dyDescent="0.3">
      <c r="D557" s="31"/>
      <c r="E557" s="103"/>
      <c r="F557" s="103"/>
      <c r="L557" s="103"/>
      <c r="N557" s="103"/>
      <c r="O557" s="103"/>
      <c r="P557" s="103"/>
      <c r="S557" s="103"/>
      <c r="AE557" s="103"/>
      <c r="AG557" s="103"/>
      <c r="AI557" s="103"/>
    </row>
    <row r="558" spans="4:35" x14ac:dyDescent="0.3">
      <c r="D558" s="31"/>
      <c r="E558" s="103"/>
      <c r="F558" s="103"/>
      <c r="L558" s="103"/>
      <c r="N558" s="103"/>
      <c r="O558" s="103"/>
      <c r="P558" s="103"/>
      <c r="S558" s="103"/>
      <c r="AE558" s="103"/>
      <c r="AG558" s="103"/>
      <c r="AI558" s="103"/>
    </row>
    <row r="559" spans="4:35" x14ac:dyDescent="0.3">
      <c r="D559" s="31"/>
      <c r="E559" s="103"/>
      <c r="F559" s="103"/>
      <c r="L559" s="103"/>
      <c r="N559" s="103"/>
      <c r="O559" s="103"/>
      <c r="P559" s="103"/>
      <c r="S559" s="103"/>
      <c r="AE559" s="103"/>
      <c r="AG559" s="103"/>
      <c r="AI559" s="103"/>
    </row>
    <row r="560" spans="4:35" x14ac:dyDescent="0.3">
      <c r="D560" s="31"/>
      <c r="E560" s="103"/>
      <c r="F560" s="103"/>
      <c r="L560" s="103"/>
      <c r="N560" s="103"/>
      <c r="O560" s="103"/>
      <c r="P560" s="103"/>
      <c r="S560" s="103"/>
      <c r="AE560" s="103"/>
      <c r="AG560" s="103"/>
      <c r="AI560" s="103"/>
    </row>
    <row r="561" spans="4:35" x14ac:dyDescent="0.3">
      <c r="D561" s="31"/>
      <c r="E561" s="103"/>
      <c r="F561" s="103"/>
      <c r="L561" s="103"/>
      <c r="N561" s="103"/>
      <c r="O561" s="103"/>
      <c r="P561" s="103"/>
      <c r="S561" s="103"/>
      <c r="AE561" s="103"/>
      <c r="AG561" s="103"/>
      <c r="AI561" s="103"/>
    </row>
    <row r="562" spans="4:35" x14ac:dyDescent="0.3">
      <c r="D562" s="31"/>
      <c r="E562" s="103"/>
      <c r="F562" s="103"/>
      <c r="L562" s="103"/>
      <c r="N562" s="103"/>
      <c r="O562" s="103"/>
      <c r="P562" s="103"/>
      <c r="S562" s="103"/>
      <c r="AE562" s="103"/>
      <c r="AG562" s="103"/>
      <c r="AI562" s="103"/>
    </row>
    <row r="563" spans="4:35" x14ac:dyDescent="0.3">
      <c r="D563" s="31"/>
      <c r="E563" s="103"/>
      <c r="F563" s="103"/>
      <c r="L563" s="103"/>
      <c r="N563" s="103"/>
      <c r="O563" s="103"/>
      <c r="P563" s="103"/>
      <c r="S563" s="103"/>
      <c r="AE563" s="103"/>
      <c r="AG563" s="103"/>
      <c r="AI563" s="103"/>
    </row>
    <row r="564" spans="4:35" x14ac:dyDescent="0.3">
      <c r="D564" s="31"/>
      <c r="E564" s="103"/>
      <c r="F564" s="103"/>
      <c r="L564" s="103"/>
      <c r="N564" s="103"/>
      <c r="O564" s="103"/>
      <c r="P564" s="103"/>
      <c r="S564" s="103"/>
      <c r="AE564" s="103"/>
      <c r="AG564" s="103"/>
      <c r="AI564" s="103"/>
    </row>
    <row r="565" spans="4:35" x14ac:dyDescent="0.3">
      <c r="D565" s="31"/>
      <c r="E565" s="103"/>
      <c r="F565" s="103"/>
      <c r="L565" s="103"/>
      <c r="N565" s="103"/>
      <c r="O565" s="103"/>
      <c r="P565" s="103"/>
      <c r="S565" s="103"/>
      <c r="AE565" s="103"/>
      <c r="AG565" s="103"/>
      <c r="AI565" s="103"/>
    </row>
    <row r="566" spans="4:35" x14ac:dyDescent="0.3">
      <c r="D566" s="31"/>
      <c r="E566" s="103"/>
      <c r="F566" s="103"/>
      <c r="L566" s="103"/>
      <c r="N566" s="103"/>
      <c r="O566" s="103"/>
      <c r="P566" s="103"/>
      <c r="S566" s="103"/>
      <c r="AE566" s="103"/>
      <c r="AG566" s="103"/>
      <c r="AI566" s="103"/>
    </row>
    <row r="567" spans="4:35" x14ac:dyDescent="0.3">
      <c r="D567" s="31"/>
      <c r="E567" s="103"/>
      <c r="F567" s="103"/>
      <c r="L567" s="103"/>
      <c r="N567" s="103"/>
      <c r="O567" s="103"/>
      <c r="P567" s="103"/>
      <c r="S567" s="103"/>
      <c r="AE567" s="103"/>
      <c r="AG567" s="103"/>
      <c r="AI567" s="103"/>
    </row>
    <row r="568" spans="4:35" x14ac:dyDescent="0.3">
      <c r="D568" s="31"/>
      <c r="E568" s="103"/>
      <c r="F568" s="103"/>
      <c r="L568" s="103"/>
      <c r="N568" s="103"/>
      <c r="O568" s="103"/>
      <c r="P568" s="103"/>
      <c r="S568" s="103"/>
      <c r="AE568" s="103"/>
      <c r="AG568" s="103"/>
      <c r="AI568" s="103"/>
    </row>
    <row r="569" spans="4:35" x14ac:dyDescent="0.3">
      <c r="D569" s="31"/>
      <c r="E569" s="103"/>
      <c r="F569" s="103"/>
      <c r="L569" s="103"/>
      <c r="N569" s="103"/>
      <c r="O569" s="103"/>
      <c r="P569" s="103"/>
      <c r="S569" s="103"/>
      <c r="AE569" s="103"/>
      <c r="AG569" s="103"/>
      <c r="AI569" s="103"/>
    </row>
    <row r="570" spans="4:35" x14ac:dyDescent="0.3">
      <c r="D570" s="31"/>
      <c r="E570" s="103"/>
      <c r="F570" s="103"/>
      <c r="L570" s="103"/>
      <c r="N570" s="103"/>
      <c r="O570" s="103"/>
      <c r="P570" s="103"/>
      <c r="S570" s="103"/>
      <c r="AE570" s="103"/>
      <c r="AG570" s="103"/>
      <c r="AI570" s="103"/>
    </row>
    <row r="571" spans="4:35" x14ac:dyDescent="0.3">
      <c r="D571" s="31"/>
      <c r="E571" s="103"/>
      <c r="F571" s="103"/>
      <c r="L571" s="103"/>
      <c r="N571" s="103"/>
      <c r="O571" s="103"/>
      <c r="P571" s="103"/>
      <c r="S571" s="103"/>
      <c r="AE571" s="103"/>
      <c r="AG571" s="103"/>
      <c r="AI571" s="103"/>
    </row>
    <row r="572" spans="4:35" x14ac:dyDescent="0.3">
      <c r="D572" s="31"/>
      <c r="E572" s="103"/>
      <c r="F572" s="103"/>
      <c r="L572" s="103"/>
      <c r="N572" s="103"/>
      <c r="O572" s="103"/>
      <c r="P572" s="103"/>
      <c r="S572" s="103"/>
      <c r="AE572" s="103"/>
      <c r="AG572" s="103"/>
      <c r="AI572" s="103"/>
    </row>
    <row r="573" spans="4:35" x14ac:dyDescent="0.3">
      <c r="D573" s="31"/>
      <c r="E573" s="103"/>
      <c r="F573" s="103"/>
      <c r="L573" s="103"/>
      <c r="N573" s="103"/>
      <c r="O573" s="103"/>
      <c r="P573" s="103"/>
      <c r="S573" s="103"/>
      <c r="AE573" s="103"/>
      <c r="AG573" s="103"/>
      <c r="AI573" s="103"/>
    </row>
    <row r="574" spans="4:35" x14ac:dyDescent="0.3">
      <c r="D574" s="31"/>
      <c r="E574" s="103"/>
      <c r="F574" s="103"/>
      <c r="L574" s="103"/>
      <c r="N574" s="103"/>
      <c r="O574" s="103"/>
      <c r="P574" s="103"/>
      <c r="S574" s="103"/>
      <c r="AE574" s="103"/>
      <c r="AG574" s="103"/>
      <c r="AI574" s="103"/>
    </row>
    <row r="575" spans="4:35" x14ac:dyDescent="0.3">
      <c r="D575" s="31"/>
      <c r="E575" s="103"/>
      <c r="F575" s="103"/>
      <c r="L575" s="103"/>
      <c r="N575" s="103"/>
      <c r="O575" s="103"/>
      <c r="P575" s="103"/>
      <c r="S575" s="103"/>
      <c r="AE575" s="103"/>
      <c r="AG575" s="103"/>
      <c r="AI575" s="103"/>
    </row>
    <row r="576" spans="4:35" x14ac:dyDescent="0.3">
      <c r="D576" s="31"/>
      <c r="E576" s="103"/>
      <c r="F576" s="103"/>
      <c r="L576" s="103"/>
      <c r="N576" s="103"/>
      <c r="O576" s="103"/>
      <c r="P576" s="103"/>
      <c r="S576" s="103"/>
      <c r="AE576" s="103"/>
      <c r="AG576" s="103"/>
      <c r="AI576" s="103"/>
    </row>
    <row r="577" spans="4:35" x14ac:dyDescent="0.3">
      <c r="D577" s="31"/>
      <c r="E577" s="103"/>
      <c r="F577" s="103"/>
      <c r="L577" s="103"/>
      <c r="N577" s="103"/>
      <c r="O577" s="103"/>
      <c r="P577" s="103"/>
      <c r="S577" s="103"/>
      <c r="AE577" s="103"/>
      <c r="AG577" s="103"/>
      <c r="AI577" s="103"/>
    </row>
    <row r="578" spans="4:35" x14ac:dyDescent="0.3">
      <c r="D578" s="31"/>
      <c r="E578" s="103"/>
      <c r="F578" s="103"/>
      <c r="L578" s="103"/>
      <c r="N578" s="103"/>
      <c r="O578" s="103"/>
      <c r="P578" s="103"/>
      <c r="S578" s="103"/>
      <c r="AE578" s="103"/>
      <c r="AG578" s="103"/>
      <c r="AI578" s="103"/>
    </row>
    <row r="579" spans="4:35" x14ac:dyDescent="0.3">
      <c r="D579" s="31"/>
      <c r="E579" s="103"/>
      <c r="F579" s="103"/>
      <c r="L579" s="103"/>
      <c r="N579" s="103"/>
      <c r="O579" s="103"/>
      <c r="P579" s="103"/>
      <c r="S579" s="103"/>
      <c r="AE579" s="103"/>
      <c r="AG579" s="103"/>
      <c r="AI579" s="103"/>
    </row>
    <row r="580" spans="4:35" x14ac:dyDescent="0.3">
      <c r="D580" s="31"/>
      <c r="E580" s="103"/>
      <c r="F580" s="103"/>
      <c r="L580" s="103"/>
      <c r="N580" s="103"/>
      <c r="O580" s="103"/>
      <c r="P580" s="103"/>
      <c r="S580" s="103"/>
      <c r="AE580" s="103"/>
      <c r="AG580" s="103"/>
      <c r="AI580" s="103"/>
    </row>
    <row r="581" spans="4:35" x14ac:dyDescent="0.3">
      <c r="D581" s="31"/>
      <c r="E581" s="103"/>
      <c r="F581" s="103"/>
      <c r="L581" s="103"/>
      <c r="N581" s="103"/>
      <c r="O581" s="103"/>
      <c r="P581" s="103"/>
      <c r="S581" s="103"/>
      <c r="AE581" s="103"/>
      <c r="AG581" s="103"/>
      <c r="AI581" s="103"/>
    </row>
    <row r="582" spans="4:35" x14ac:dyDescent="0.3">
      <c r="D582" s="31"/>
      <c r="E582" s="103"/>
      <c r="F582" s="103"/>
      <c r="L582" s="103"/>
      <c r="N582" s="103"/>
      <c r="O582" s="103"/>
      <c r="P582" s="103"/>
      <c r="S582" s="103"/>
      <c r="AE582" s="103"/>
      <c r="AG582" s="103"/>
      <c r="AI582" s="103"/>
    </row>
    <row r="583" spans="4:35" x14ac:dyDescent="0.3">
      <c r="D583" s="31"/>
      <c r="E583" s="103"/>
      <c r="F583" s="103"/>
      <c r="L583" s="103"/>
      <c r="N583" s="103"/>
      <c r="O583" s="103"/>
      <c r="P583" s="103"/>
      <c r="S583" s="103"/>
      <c r="AE583" s="103"/>
      <c r="AG583" s="103"/>
      <c r="AI583" s="103"/>
    </row>
    <row r="584" spans="4:35" x14ac:dyDescent="0.3">
      <c r="D584" s="31"/>
      <c r="E584" s="103"/>
      <c r="F584" s="103"/>
      <c r="L584" s="103"/>
      <c r="N584" s="103"/>
      <c r="O584" s="103"/>
      <c r="P584" s="103"/>
      <c r="S584" s="103"/>
      <c r="AE584" s="103"/>
      <c r="AG584" s="103"/>
      <c r="AI584" s="103"/>
    </row>
    <row r="585" spans="4:35" x14ac:dyDescent="0.3">
      <c r="D585" s="31"/>
      <c r="E585" s="103"/>
      <c r="F585" s="103"/>
      <c r="L585" s="103"/>
      <c r="N585" s="103"/>
      <c r="O585" s="103"/>
      <c r="P585" s="103"/>
      <c r="S585" s="103"/>
      <c r="AE585" s="103"/>
      <c r="AG585" s="103"/>
      <c r="AI585" s="103"/>
    </row>
    <row r="586" spans="4:35" x14ac:dyDescent="0.3">
      <c r="D586" s="31"/>
      <c r="E586" s="103"/>
      <c r="F586" s="103"/>
      <c r="L586" s="103"/>
      <c r="N586" s="103"/>
      <c r="O586" s="103"/>
      <c r="P586" s="103"/>
      <c r="S586" s="103"/>
      <c r="AE586" s="103"/>
      <c r="AG586" s="103"/>
      <c r="AI586" s="103"/>
    </row>
    <row r="587" spans="4:35" x14ac:dyDescent="0.3">
      <c r="D587" s="31"/>
      <c r="E587" s="103"/>
      <c r="F587" s="103"/>
      <c r="L587" s="103"/>
      <c r="N587" s="103"/>
      <c r="O587" s="103"/>
      <c r="P587" s="103"/>
      <c r="S587" s="103"/>
      <c r="AE587" s="103"/>
      <c r="AG587" s="103"/>
      <c r="AI587" s="103"/>
    </row>
    <row r="588" spans="4:35" x14ac:dyDescent="0.3">
      <c r="D588" s="31"/>
      <c r="E588" s="103"/>
      <c r="F588" s="103"/>
      <c r="L588" s="103"/>
      <c r="N588" s="103"/>
      <c r="O588" s="103"/>
      <c r="P588" s="103"/>
      <c r="S588" s="103"/>
      <c r="AE588" s="103"/>
      <c r="AG588" s="103"/>
      <c r="AI588" s="103"/>
    </row>
    <row r="589" spans="4:35" x14ac:dyDescent="0.3">
      <c r="D589" s="31"/>
      <c r="E589" s="103"/>
      <c r="F589" s="103"/>
      <c r="L589" s="103"/>
      <c r="N589" s="103"/>
      <c r="O589" s="103"/>
      <c r="P589" s="103"/>
      <c r="S589" s="103"/>
      <c r="AE589" s="103"/>
      <c r="AG589" s="103"/>
      <c r="AI589" s="103"/>
    </row>
    <row r="590" spans="4:35" x14ac:dyDescent="0.3">
      <c r="D590" s="31"/>
      <c r="E590" s="103"/>
      <c r="F590" s="103"/>
      <c r="L590" s="103"/>
      <c r="N590" s="103"/>
      <c r="O590" s="103"/>
      <c r="P590" s="103"/>
      <c r="S590" s="103"/>
      <c r="AE590" s="103"/>
      <c r="AG590" s="103"/>
      <c r="AI590" s="103"/>
    </row>
    <row r="591" spans="4:35" x14ac:dyDescent="0.3">
      <c r="D591" s="31"/>
      <c r="E591" s="103"/>
      <c r="F591" s="103"/>
      <c r="L591" s="103"/>
      <c r="N591" s="103"/>
      <c r="O591" s="103"/>
      <c r="P591" s="103"/>
      <c r="S591" s="103"/>
      <c r="AE591" s="103"/>
      <c r="AG591" s="103"/>
      <c r="AI591" s="103"/>
    </row>
    <row r="592" spans="4:35" x14ac:dyDescent="0.3">
      <c r="D592" s="31"/>
      <c r="E592" s="103"/>
      <c r="F592" s="103"/>
      <c r="L592" s="103"/>
      <c r="N592" s="103"/>
      <c r="O592" s="103"/>
      <c r="P592" s="103"/>
      <c r="S592" s="103"/>
      <c r="AE592" s="103"/>
      <c r="AG592" s="103"/>
      <c r="AI592" s="103"/>
    </row>
    <row r="593" spans="4:35" x14ac:dyDescent="0.3">
      <c r="D593" s="31"/>
      <c r="E593" s="103"/>
      <c r="F593" s="103"/>
      <c r="L593" s="103"/>
      <c r="N593" s="103"/>
      <c r="O593" s="103"/>
      <c r="P593" s="103"/>
      <c r="S593" s="103"/>
      <c r="AE593" s="103"/>
      <c r="AG593" s="103"/>
      <c r="AI593" s="103"/>
    </row>
    <row r="594" spans="4:35" x14ac:dyDescent="0.3">
      <c r="D594" s="31"/>
      <c r="E594" s="103"/>
      <c r="F594" s="103"/>
      <c r="L594" s="103"/>
      <c r="N594" s="103"/>
      <c r="O594" s="103"/>
      <c r="P594" s="103"/>
      <c r="S594" s="103"/>
      <c r="AE594" s="103"/>
      <c r="AG594" s="103"/>
      <c r="AI594" s="103"/>
    </row>
    <row r="595" spans="4:35" x14ac:dyDescent="0.3">
      <c r="D595" s="31"/>
      <c r="E595" s="103"/>
      <c r="F595" s="103"/>
      <c r="L595" s="103"/>
      <c r="N595" s="103"/>
      <c r="O595" s="103"/>
      <c r="P595" s="103"/>
      <c r="S595" s="103"/>
      <c r="AE595" s="103"/>
      <c r="AG595" s="103"/>
      <c r="AI595" s="103"/>
    </row>
    <row r="596" spans="4:35" x14ac:dyDescent="0.3">
      <c r="D596" s="31"/>
      <c r="E596" s="103"/>
      <c r="F596" s="103"/>
      <c r="L596" s="103"/>
      <c r="N596" s="103"/>
      <c r="O596" s="103"/>
      <c r="P596" s="103"/>
      <c r="S596" s="103"/>
      <c r="AE596" s="103"/>
      <c r="AG596" s="103"/>
      <c r="AI596" s="103"/>
    </row>
    <row r="597" spans="4:35" x14ac:dyDescent="0.3">
      <c r="D597" s="31"/>
      <c r="E597" s="103"/>
      <c r="F597" s="103"/>
      <c r="L597" s="103"/>
      <c r="N597" s="103"/>
      <c r="O597" s="103"/>
      <c r="P597" s="103"/>
      <c r="S597" s="103"/>
      <c r="AE597" s="103"/>
      <c r="AG597" s="103"/>
      <c r="AI597" s="103"/>
    </row>
    <row r="598" spans="4:35" x14ac:dyDescent="0.3">
      <c r="D598" s="31"/>
      <c r="E598" s="103"/>
      <c r="F598" s="103"/>
      <c r="L598" s="103"/>
      <c r="N598" s="103"/>
      <c r="O598" s="103"/>
      <c r="P598" s="103"/>
      <c r="S598" s="103"/>
      <c r="AE598" s="103"/>
      <c r="AG598" s="103"/>
      <c r="AI598" s="103"/>
    </row>
    <row r="599" spans="4:35" x14ac:dyDescent="0.3">
      <c r="D599" s="31"/>
      <c r="E599" s="103"/>
      <c r="F599" s="103"/>
      <c r="L599" s="103"/>
      <c r="N599" s="103"/>
      <c r="O599" s="103"/>
      <c r="P599" s="103"/>
      <c r="S599" s="103"/>
      <c r="AE599" s="103"/>
      <c r="AG599" s="103"/>
      <c r="AI599" s="103"/>
    </row>
    <row r="600" spans="4:35" x14ac:dyDescent="0.3">
      <c r="D600" s="31"/>
      <c r="E600" s="103"/>
      <c r="F600" s="103"/>
      <c r="L600" s="103"/>
      <c r="N600" s="103"/>
      <c r="O600" s="103"/>
      <c r="P600" s="103"/>
      <c r="S600" s="103"/>
      <c r="AE600" s="103"/>
      <c r="AG600" s="103"/>
      <c r="AI600" s="103"/>
    </row>
    <row r="601" spans="4:35" x14ac:dyDescent="0.3">
      <c r="D601" s="31"/>
      <c r="E601" s="103"/>
      <c r="F601" s="103"/>
      <c r="L601" s="103"/>
      <c r="N601" s="103"/>
      <c r="O601" s="103"/>
      <c r="P601" s="103"/>
      <c r="S601" s="103"/>
      <c r="AE601" s="103"/>
      <c r="AG601" s="103"/>
      <c r="AI601" s="103"/>
    </row>
    <row r="602" spans="4:35" x14ac:dyDescent="0.3">
      <c r="D602" s="31"/>
      <c r="E602" s="103"/>
      <c r="F602" s="103"/>
      <c r="L602" s="103"/>
      <c r="N602" s="103"/>
      <c r="O602" s="103"/>
      <c r="P602" s="103"/>
      <c r="S602" s="103"/>
      <c r="AE602" s="103"/>
      <c r="AG602" s="103"/>
      <c r="AI602" s="103"/>
    </row>
    <row r="603" spans="4:35" x14ac:dyDescent="0.3">
      <c r="D603" s="31"/>
      <c r="E603" s="103"/>
      <c r="F603" s="103"/>
      <c r="L603" s="103"/>
      <c r="N603" s="103"/>
      <c r="O603" s="103"/>
      <c r="P603" s="103"/>
      <c r="S603" s="103"/>
      <c r="AE603" s="103"/>
      <c r="AG603" s="103"/>
      <c r="AI603" s="103"/>
    </row>
    <row r="604" spans="4:35" x14ac:dyDescent="0.3">
      <c r="D604" s="31"/>
      <c r="E604" s="103"/>
      <c r="F604" s="103"/>
      <c r="L604" s="103"/>
      <c r="N604" s="103"/>
      <c r="O604" s="103"/>
      <c r="P604" s="103"/>
      <c r="S604" s="103"/>
      <c r="AE604" s="103"/>
      <c r="AG604" s="103"/>
      <c r="AI604" s="103"/>
    </row>
    <row r="605" spans="4:35" x14ac:dyDescent="0.3">
      <c r="D605" s="31"/>
      <c r="E605" s="103"/>
      <c r="F605" s="103"/>
      <c r="L605" s="103"/>
      <c r="N605" s="103"/>
      <c r="O605" s="103"/>
      <c r="P605" s="103"/>
      <c r="S605" s="103"/>
      <c r="AE605" s="103"/>
      <c r="AG605" s="103"/>
      <c r="AI605" s="103"/>
    </row>
    <row r="606" spans="4:35" x14ac:dyDescent="0.3">
      <c r="D606" s="31"/>
      <c r="E606" s="103"/>
      <c r="F606" s="103"/>
      <c r="L606" s="103"/>
      <c r="N606" s="103"/>
      <c r="O606" s="103"/>
      <c r="P606" s="103"/>
      <c r="S606" s="103"/>
      <c r="AE606" s="103"/>
      <c r="AG606" s="103"/>
      <c r="AI606" s="103"/>
    </row>
    <row r="607" spans="4:35" x14ac:dyDescent="0.3">
      <c r="D607" s="31"/>
      <c r="E607" s="103"/>
      <c r="F607" s="103"/>
      <c r="L607" s="103"/>
      <c r="N607" s="103"/>
      <c r="O607" s="103"/>
      <c r="P607" s="103"/>
      <c r="S607" s="103"/>
      <c r="AE607" s="103"/>
      <c r="AG607" s="103"/>
      <c r="AI607" s="103"/>
    </row>
    <row r="608" spans="4:35" x14ac:dyDescent="0.3">
      <c r="D608" s="31"/>
      <c r="E608" s="103"/>
      <c r="F608" s="103"/>
      <c r="L608" s="103"/>
      <c r="N608" s="103"/>
      <c r="O608" s="103"/>
      <c r="P608" s="103"/>
      <c r="S608" s="103"/>
      <c r="AE608" s="103"/>
      <c r="AG608" s="103"/>
      <c r="AI608" s="103"/>
    </row>
    <row r="609" spans="4:35" x14ac:dyDescent="0.3">
      <c r="D609" s="31"/>
      <c r="E609" s="103"/>
      <c r="F609" s="103"/>
      <c r="L609" s="103"/>
      <c r="N609" s="103"/>
      <c r="O609" s="103"/>
      <c r="P609" s="103"/>
      <c r="S609" s="103"/>
      <c r="AE609" s="103"/>
      <c r="AG609" s="103"/>
      <c r="AI609" s="103"/>
    </row>
    <row r="610" spans="4:35" x14ac:dyDescent="0.3">
      <c r="D610" s="31"/>
      <c r="E610" s="103"/>
      <c r="F610" s="103"/>
      <c r="L610" s="103"/>
      <c r="N610" s="103"/>
      <c r="O610" s="103"/>
      <c r="P610" s="103"/>
      <c r="S610" s="103"/>
      <c r="AE610" s="103"/>
      <c r="AG610" s="103"/>
      <c r="AI610" s="103"/>
    </row>
    <row r="611" spans="4:35" x14ac:dyDescent="0.3">
      <c r="D611" s="31"/>
      <c r="E611" s="103"/>
      <c r="F611" s="103"/>
      <c r="L611" s="103"/>
      <c r="N611" s="103"/>
      <c r="O611" s="103"/>
      <c r="P611" s="103"/>
      <c r="S611" s="103"/>
      <c r="AE611" s="103"/>
      <c r="AG611" s="103"/>
      <c r="AI611" s="103"/>
    </row>
    <row r="612" spans="4:35" x14ac:dyDescent="0.3">
      <c r="D612" s="31"/>
      <c r="E612" s="103"/>
      <c r="F612" s="103"/>
      <c r="L612" s="103"/>
      <c r="N612" s="103"/>
      <c r="O612" s="103"/>
      <c r="P612" s="103"/>
      <c r="S612" s="103"/>
      <c r="AE612" s="103"/>
      <c r="AG612" s="103"/>
      <c r="AI612" s="103"/>
    </row>
    <row r="613" spans="4:35" x14ac:dyDescent="0.3">
      <c r="D613" s="31"/>
      <c r="E613" s="103"/>
      <c r="F613" s="103"/>
      <c r="L613" s="103"/>
      <c r="N613" s="103"/>
      <c r="O613" s="103"/>
      <c r="P613" s="103"/>
      <c r="S613" s="103"/>
      <c r="AE613" s="103"/>
      <c r="AG613" s="103"/>
      <c r="AI613" s="103"/>
    </row>
    <row r="614" spans="4:35" x14ac:dyDescent="0.3">
      <c r="D614" s="31"/>
      <c r="E614" s="103"/>
      <c r="F614" s="103"/>
      <c r="L614" s="103"/>
      <c r="N614" s="103"/>
      <c r="O614" s="103"/>
      <c r="P614" s="103"/>
      <c r="S614" s="103"/>
      <c r="AE614" s="103"/>
      <c r="AG614" s="103"/>
      <c r="AI614" s="103"/>
    </row>
    <row r="615" spans="4:35" x14ac:dyDescent="0.3">
      <c r="D615" s="31"/>
      <c r="E615" s="103"/>
      <c r="F615" s="103"/>
      <c r="L615" s="103"/>
      <c r="N615" s="103"/>
      <c r="O615" s="103"/>
      <c r="P615" s="103"/>
      <c r="S615" s="103"/>
      <c r="AE615" s="103"/>
      <c r="AG615" s="103"/>
      <c r="AI615" s="103"/>
    </row>
    <row r="616" spans="4:35" x14ac:dyDescent="0.3">
      <c r="D616" s="31"/>
      <c r="E616" s="103"/>
      <c r="F616" s="103"/>
      <c r="L616" s="103"/>
      <c r="N616" s="103"/>
      <c r="O616" s="103"/>
      <c r="P616" s="103"/>
      <c r="S616" s="103"/>
      <c r="AE616" s="103"/>
      <c r="AG616" s="103"/>
      <c r="AI616" s="103"/>
    </row>
    <row r="617" spans="4:35" x14ac:dyDescent="0.3">
      <c r="D617" s="31"/>
      <c r="E617" s="103"/>
      <c r="F617" s="103"/>
      <c r="L617" s="103"/>
      <c r="N617" s="103"/>
      <c r="O617" s="103"/>
      <c r="P617" s="103"/>
      <c r="S617" s="103"/>
      <c r="AE617" s="103"/>
      <c r="AG617" s="103"/>
      <c r="AI617" s="103"/>
    </row>
    <row r="618" spans="4:35" x14ac:dyDescent="0.3">
      <c r="D618" s="31"/>
      <c r="E618" s="103"/>
      <c r="F618" s="103"/>
      <c r="L618" s="103"/>
      <c r="N618" s="103"/>
      <c r="O618" s="103"/>
      <c r="P618" s="103"/>
      <c r="S618" s="103"/>
      <c r="AE618" s="103"/>
      <c r="AG618" s="103"/>
      <c r="AI618" s="103"/>
    </row>
    <row r="619" spans="4:35" x14ac:dyDescent="0.3">
      <c r="D619" s="31"/>
      <c r="E619" s="103"/>
      <c r="F619" s="103"/>
      <c r="L619" s="103"/>
      <c r="N619" s="103"/>
      <c r="O619" s="103"/>
      <c r="P619" s="103"/>
      <c r="S619" s="103"/>
      <c r="AE619" s="103"/>
      <c r="AG619" s="103"/>
      <c r="AI619" s="103"/>
    </row>
    <row r="620" spans="4:35" x14ac:dyDescent="0.3">
      <c r="D620" s="31"/>
      <c r="E620" s="103"/>
      <c r="F620" s="103"/>
      <c r="L620" s="103"/>
      <c r="N620" s="103"/>
      <c r="O620" s="103"/>
      <c r="P620" s="103"/>
      <c r="S620" s="103"/>
      <c r="AE620" s="103"/>
      <c r="AG620" s="103"/>
      <c r="AI620" s="103"/>
    </row>
    <row r="621" spans="4:35" x14ac:dyDescent="0.3">
      <c r="D621" s="31"/>
      <c r="E621" s="103"/>
      <c r="F621" s="103"/>
      <c r="L621" s="103"/>
      <c r="N621" s="103"/>
      <c r="O621" s="103"/>
      <c r="P621" s="103"/>
      <c r="S621" s="103"/>
      <c r="AE621" s="103"/>
      <c r="AG621" s="103"/>
      <c r="AI621" s="103"/>
    </row>
    <row r="622" spans="4:35" x14ac:dyDescent="0.3">
      <c r="D622" s="31"/>
      <c r="E622" s="103"/>
      <c r="F622" s="103"/>
      <c r="L622" s="103"/>
      <c r="N622" s="103"/>
      <c r="O622" s="103"/>
      <c r="P622" s="103"/>
      <c r="S622" s="103"/>
      <c r="AE622" s="103"/>
      <c r="AG622" s="103"/>
      <c r="AI622" s="103"/>
    </row>
    <row r="623" spans="4:35" x14ac:dyDescent="0.3">
      <c r="D623" s="31"/>
      <c r="E623" s="103"/>
      <c r="F623" s="103"/>
      <c r="L623" s="103"/>
      <c r="N623" s="103"/>
      <c r="O623" s="103"/>
      <c r="P623" s="103"/>
      <c r="S623" s="103"/>
      <c r="AE623" s="103"/>
      <c r="AG623" s="103"/>
      <c r="AI623" s="103"/>
    </row>
    <row r="624" spans="4:35" x14ac:dyDescent="0.3">
      <c r="D624" s="31"/>
      <c r="E624" s="103"/>
      <c r="F624" s="103"/>
      <c r="L624" s="103"/>
      <c r="N624" s="103"/>
      <c r="O624" s="103"/>
      <c r="P624" s="103"/>
      <c r="S624" s="103"/>
      <c r="AE624" s="103"/>
      <c r="AG624" s="103"/>
      <c r="AI624" s="103"/>
    </row>
    <row r="625" spans="4:35" x14ac:dyDescent="0.3">
      <c r="D625" s="31"/>
      <c r="E625" s="103"/>
      <c r="F625" s="103"/>
      <c r="L625" s="103"/>
      <c r="N625" s="103"/>
      <c r="O625" s="103"/>
      <c r="P625" s="103"/>
      <c r="S625" s="103"/>
      <c r="AE625" s="103"/>
      <c r="AG625" s="103"/>
      <c r="AI625" s="103"/>
    </row>
    <row r="626" spans="4:35" x14ac:dyDescent="0.3">
      <c r="D626" s="31"/>
      <c r="E626" s="103"/>
      <c r="F626" s="103"/>
      <c r="L626" s="103"/>
      <c r="N626" s="103"/>
      <c r="O626" s="103"/>
      <c r="P626" s="103"/>
      <c r="S626" s="103"/>
      <c r="AE626" s="103"/>
      <c r="AG626" s="103"/>
      <c r="AI626" s="103"/>
    </row>
    <row r="627" spans="4:35" x14ac:dyDescent="0.3">
      <c r="D627" s="31"/>
      <c r="E627" s="103"/>
      <c r="F627" s="103"/>
      <c r="L627" s="103"/>
      <c r="N627" s="103"/>
      <c r="O627" s="103"/>
      <c r="P627" s="103"/>
      <c r="S627" s="103"/>
      <c r="AE627" s="103"/>
      <c r="AG627" s="103"/>
      <c r="AI627" s="103"/>
    </row>
    <row r="628" spans="4:35" x14ac:dyDescent="0.3">
      <c r="D628" s="31"/>
      <c r="E628" s="103"/>
      <c r="F628" s="103"/>
      <c r="L628" s="103"/>
      <c r="N628" s="103"/>
      <c r="O628" s="103"/>
      <c r="P628" s="103"/>
      <c r="S628" s="103"/>
      <c r="AE628" s="103"/>
      <c r="AG628" s="103"/>
      <c r="AI628" s="103"/>
    </row>
    <row r="629" spans="4:35" x14ac:dyDescent="0.3">
      <c r="D629" s="31"/>
      <c r="E629" s="103"/>
      <c r="F629" s="103"/>
      <c r="L629" s="103"/>
      <c r="N629" s="103"/>
      <c r="O629" s="103"/>
      <c r="P629" s="103"/>
      <c r="S629" s="103"/>
      <c r="AE629" s="103"/>
      <c r="AG629" s="103"/>
      <c r="AI629" s="103"/>
    </row>
    <row r="630" spans="4:35" x14ac:dyDescent="0.3">
      <c r="D630" s="31"/>
      <c r="E630" s="103"/>
      <c r="F630" s="103"/>
      <c r="L630" s="103"/>
      <c r="N630" s="103"/>
      <c r="O630" s="103"/>
      <c r="P630" s="103"/>
      <c r="S630" s="103"/>
      <c r="AE630" s="103"/>
      <c r="AG630" s="103"/>
      <c r="AI630" s="103"/>
    </row>
    <row r="631" spans="4:35" x14ac:dyDescent="0.3">
      <c r="D631" s="31"/>
      <c r="E631" s="103"/>
      <c r="F631" s="103"/>
      <c r="L631" s="103"/>
      <c r="N631" s="103"/>
      <c r="O631" s="103"/>
      <c r="P631" s="103"/>
      <c r="S631" s="103"/>
      <c r="AE631" s="103"/>
      <c r="AG631" s="103"/>
      <c r="AI631" s="103"/>
    </row>
    <row r="632" spans="4:35" x14ac:dyDescent="0.3">
      <c r="D632" s="31"/>
      <c r="E632" s="103"/>
      <c r="F632" s="103"/>
      <c r="L632" s="103"/>
      <c r="N632" s="103"/>
      <c r="O632" s="103"/>
      <c r="P632" s="103"/>
      <c r="S632" s="103"/>
      <c r="AE632" s="103"/>
      <c r="AG632" s="103"/>
      <c r="AI632" s="103"/>
    </row>
    <row r="633" spans="4:35" x14ac:dyDescent="0.3">
      <c r="D633" s="31"/>
      <c r="E633" s="103"/>
      <c r="F633" s="103"/>
      <c r="L633" s="103"/>
      <c r="N633" s="103"/>
      <c r="O633" s="103"/>
      <c r="P633" s="103"/>
      <c r="S633" s="103"/>
      <c r="AE633" s="103"/>
      <c r="AG633" s="103"/>
      <c r="AI633" s="103"/>
    </row>
    <row r="634" spans="4:35" x14ac:dyDescent="0.3">
      <c r="D634" s="31"/>
      <c r="E634" s="103"/>
      <c r="F634" s="103"/>
      <c r="L634" s="103"/>
      <c r="N634" s="103"/>
      <c r="O634" s="103"/>
      <c r="P634" s="103"/>
      <c r="S634" s="103"/>
      <c r="AE634" s="103"/>
      <c r="AG634" s="103"/>
      <c r="AI634" s="103"/>
    </row>
    <row r="635" spans="4:35" x14ac:dyDescent="0.3">
      <c r="D635" s="31"/>
      <c r="E635" s="103"/>
      <c r="F635" s="103"/>
      <c r="L635" s="103"/>
      <c r="N635" s="103"/>
      <c r="O635" s="103"/>
      <c r="P635" s="103"/>
      <c r="S635" s="103"/>
      <c r="AE635" s="103"/>
      <c r="AG635" s="103"/>
      <c r="AI635" s="103"/>
    </row>
    <row r="636" spans="4:35" x14ac:dyDescent="0.3">
      <c r="D636" s="31"/>
      <c r="E636" s="103"/>
      <c r="F636" s="103"/>
      <c r="L636" s="103"/>
      <c r="N636" s="103"/>
      <c r="O636" s="103"/>
      <c r="P636" s="103"/>
      <c r="S636" s="103"/>
      <c r="AE636" s="103"/>
      <c r="AG636" s="103"/>
      <c r="AI636" s="103"/>
    </row>
    <row r="637" spans="4:35" x14ac:dyDescent="0.3">
      <c r="D637" s="31"/>
      <c r="E637" s="103"/>
      <c r="F637" s="103"/>
      <c r="L637" s="103"/>
      <c r="N637" s="103"/>
      <c r="O637" s="103"/>
      <c r="P637" s="103"/>
      <c r="S637" s="103"/>
      <c r="AE637" s="103"/>
      <c r="AG637" s="103"/>
      <c r="AI637" s="103"/>
    </row>
    <row r="638" spans="4:35" x14ac:dyDescent="0.3">
      <c r="D638" s="31"/>
      <c r="E638" s="103"/>
      <c r="F638" s="103"/>
      <c r="L638" s="103"/>
      <c r="N638" s="103"/>
      <c r="O638" s="103"/>
      <c r="P638" s="103"/>
      <c r="S638" s="103"/>
      <c r="AE638" s="103"/>
      <c r="AG638" s="103"/>
      <c r="AI638" s="103"/>
    </row>
    <row r="639" spans="4:35" x14ac:dyDescent="0.3">
      <c r="D639" s="31"/>
      <c r="E639" s="103"/>
      <c r="F639" s="103"/>
      <c r="L639" s="103"/>
      <c r="N639" s="103"/>
      <c r="O639" s="103"/>
      <c r="P639" s="103"/>
      <c r="S639" s="103"/>
      <c r="AE639" s="103"/>
      <c r="AG639" s="103"/>
      <c r="AI639" s="103"/>
    </row>
    <row r="640" spans="4:35" x14ac:dyDescent="0.3">
      <c r="D640" s="31"/>
      <c r="E640" s="103"/>
      <c r="F640" s="103"/>
      <c r="L640" s="103"/>
      <c r="N640" s="103"/>
      <c r="O640" s="103"/>
      <c r="P640" s="103"/>
      <c r="S640" s="103"/>
      <c r="AE640" s="103"/>
      <c r="AG640" s="103"/>
      <c r="AI640" s="103"/>
    </row>
    <row r="641" spans="4:35" x14ac:dyDescent="0.3">
      <c r="D641" s="31"/>
      <c r="E641" s="103"/>
      <c r="F641" s="103"/>
      <c r="L641" s="103"/>
      <c r="N641" s="103"/>
      <c r="O641" s="103"/>
      <c r="P641" s="103"/>
      <c r="S641" s="103"/>
      <c r="AE641" s="103"/>
      <c r="AG641" s="103"/>
      <c r="AI641" s="103"/>
    </row>
    <row r="642" spans="4:35" x14ac:dyDescent="0.3">
      <c r="D642" s="31"/>
      <c r="E642" s="103"/>
      <c r="F642" s="103"/>
      <c r="L642" s="103"/>
      <c r="N642" s="103"/>
      <c r="O642" s="103"/>
      <c r="P642" s="103"/>
      <c r="S642" s="103"/>
      <c r="AE642" s="103"/>
      <c r="AG642" s="103"/>
      <c r="AI642" s="103"/>
    </row>
    <row r="643" spans="4:35" x14ac:dyDescent="0.3">
      <c r="D643" s="31"/>
      <c r="E643" s="103"/>
      <c r="F643" s="103"/>
      <c r="L643" s="103"/>
      <c r="N643" s="103"/>
      <c r="O643" s="103"/>
      <c r="P643" s="103"/>
      <c r="S643" s="103"/>
      <c r="AE643" s="103"/>
      <c r="AG643" s="103"/>
      <c r="AI643" s="103"/>
    </row>
    <row r="644" spans="4:35" x14ac:dyDescent="0.3">
      <c r="D644" s="31"/>
      <c r="E644" s="103"/>
      <c r="F644" s="103"/>
      <c r="L644" s="103"/>
      <c r="N644" s="103"/>
      <c r="O644" s="103"/>
      <c r="P644" s="103"/>
      <c r="S644" s="103"/>
      <c r="AE644" s="103"/>
      <c r="AG644" s="103"/>
      <c r="AI644" s="103"/>
    </row>
    <row r="645" spans="4:35" x14ac:dyDescent="0.3">
      <c r="D645" s="31"/>
      <c r="E645" s="103"/>
      <c r="F645" s="103"/>
      <c r="L645" s="103"/>
      <c r="N645" s="103"/>
      <c r="O645" s="103"/>
      <c r="P645" s="103"/>
      <c r="S645" s="103"/>
      <c r="AE645" s="103"/>
      <c r="AG645" s="103"/>
      <c r="AI645" s="103"/>
    </row>
    <row r="646" spans="4:35" x14ac:dyDescent="0.3">
      <c r="D646" s="31"/>
      <c r="E646" s="103"/>
      <c r="F646" s="103"/>
      <c r="L646" s="103"/>
      <c r="N646" s="103"/>
      <c r="O646" s="103"/>
      <c r="P646" s="103"/>
      <c r="S646" s="103"/>
      <c r="AE646" s="103"/>
      <c r="AG646" s="103"/>
      <c r="AI646" s="103"/>
    </row>
    <row r="647" spans="4:35" x14ac:dyDescent="0.3">
      <c r="D647" s="31"/>
      <c r="E647" s="103"/>
      <c r="F647" s="103"/>
      <c r="L647" s="103"/>
      <c r="N647" s="103"/>
      <c r="O647" s="103"/>
      <c r="P647" s="103"/>
      <c r="S647" s="103"/>
      <c r="AE647" s="103"/>
      <c r="AG647" s="103"/>
      <c r="AI647" s="103"/>
    </row>
    <row r="648" spans="4:35" x14ac:dyDescent="0.3">
      <c r="D648" s="31"/>
      <c r="E648" s="103"/>
      <c r="F648" s="103"/>
      <c r="L648" s="103"/>
      <c r="N648" s="103"/>
      <c r="O648" s="103"/>
      <c r="P648" s="103"/>
      <c r="S648" s="103"/>
      <c r="AE648" s="103"/>
      <c r="AG648" s="103"/>
      <c r="AI648" s="103"/>
    </row>
    <row r="649" spans="4:35" x14ac:dyDescent="0.3">
      <c r="D649" s="31"/>
      <c r="E649" s="103"/>
      <c r="F649" s="103"/>
      <c r="L649" s="103"/>
      <c r="N649" s="103"/>
      <c r="O649" s="103"/>
      <c r="P649" s="103"/>
      <c r="S649" s="103"/>
      <c r="AE649" s="103"/>
      <c r="AG649" s="103"/>
      <c r="AI649" s="103"/>
    </row>
    <row r="650" spans="4:35" x14ac:dyDescent="0.3">
      <c r="D650" s="31"/>
      <c r="E650" s="103"/>
      <c r="F650" s="103"/>
      <c r="L650" s="103"/>
      <c r="N650" s="103"/>
      <c r="O650" s="103"/>
      <c r="P650" s="103"/>
      <c r="S650" s="103"/>
      <c r="AE650" s="103"/>
      <c r="AG650" s="103"/>
      <c r="AI650" s="103"/>
    </row>
    <row r="651" spans="4:35" x14ac:dyDescent="0.3">
      <c r="D651" s="31"/>
      <c r="E651" s="103"/>
      <c r="F651" s="103"/>
      <c r="L651" s="103"/>
      <c r="N651" s="103"/>
      <c r="O651" s="103"/>
      <c r="P651" s="103"/>
      <c r="S651" s="103"/>
      <c r="AE651" s="103"/>
      <c r="AG651" s="103"/>
      <c r="AI651" s="103"/>
    </row>
    <row r="652" spans="4:35" x14ac:dyDescent="0.3">
      <c r="D652" s="31"/>
      <c r="E652" s="103"/>
      <c r="F652" s="103"/>
      <c r="L652" s="103"/>
      <c r="N652" s="103"/>
      <c r="O652" s="103"/>
      <c r="P652" s="103"/>
      <c r="S652" s="103"/>
      <c r="AE652" s="103"/>
      <c r="AG652" s="103"/>
      <c r="AI652" s="103"/>
    </row>
    <row r="653" spans="4:35" x14ac:dyDescent="0.3">
      <c r="D653" s="31"/>
      <c r="E653" s="103"/>
      <c r="F653" s="103"/>
      <c r="L653" s="103"/>
      <c r="N653" s="103"/>
      <c r="O653" s="103"/>
      <c r="P653" s="103"/>
      <c r="S653" s="103"/>
      <c r="AE653" s="103"/>
      <c r="AG653" s="103"/>
      <c r="AI653" s="103"/>
    </row>
    <row r="654" spans="4:35" x14ac:dyDescent="0.3">
      <c r="D654" s="31"/>
      <c r="E654" s="103"/>
      <c r="F654" s="103"/>
      <c r="L654" s="103"/>
      <c r="N654" s="103"/>
      <c r="O654" s="103"/>
      <c r="P654" s="103"/>
      <c r="S654" s="103"/>
      <c r="AE654" s="103"/>
      <c r="AG654" s="103"/>
      <c r="AI654" s="103"/>
    </row>
    <row r="655" spans="4:35" x14ac:dyDescent="0.3">
      <c r="D655" s="31"/>
      <c r="E655" s="103"/>
      <c r="F655" s="103"/>
      <c r="L655" s="103"/>
      <c r="N655" s="103"/>
      <c r="O655" s="103"/>
      <c r="P655" s="103"/>
      <c r="S655" s="103"/>
      <c r="AE655" s="103"/>
      <c r="AG655" s="103"/>
      <c r="AI655" s="103"/>
    </row>
    <row r="656" spans="4:35" x14ac:dyDescent="0.3">
      <c r="D656" s="31"/>
      <c r="E656" s="103"/>
      <c r="F656" s="103"/>
      <c r="L656" s="103"/>
      <c r="N656" s="103"/>
      <c r="O656" s="103"/>
      <c r="P656" s="103"/>
      <c r="S656" s="103"/>
      <c r="AE656" s="103"/>
      <c r="AG656" s="103"/>
      <c r="AI656" s="103"/>
    </row>
    <row r="657" spans="4:35" x14ac:dyDescent="0.3">
      <c r="D657" s="31"/>
      <c r="E657" s="103"/>
      <c r="F657" s="103"/>
      <c r="L657" s="103"/>
      <c r="N657" s="103"/>
      <c r="O657" s="103"/>
      <c r="P657" s="103"/>
      <c r="S657" s="103"/>
      <c r="AE657" s="103"/>
      <c r="AG657" s="103"/>
      <c r="AI657" s="103"/>
    </row>
    <row r="658" spans="4:35" x14ac:dyDescent="0.3">
      <c r="D658" s="31"/>
      <c r="E658" s="103"/>
      <c r="F658" s="103"/>
      <c r="L658" s="103"/>
      <c r="N658" s="103"/>
      <c r="O658" s="103"/>
      <c r="P658" s="103"/>
      <c r="S658" s="103"/>
      <c r="AE658" s="103"/>
      <c r="AG658" s="103"/>
      <c r="AI658" s="103"/>
    </row>
    <row r="659" spans="4:35" x14ac:dyDescent="0.3">
      <c r="D659" s="31"/>
      <c r="E659" s="103"/>
      <c r="F659" s="103"/>
      <c r="L659" s="103"/>
      <c r="N659" s="103"/>
      <c r="O659" s="103"/>
      <c r="P659" s="103"/>
      <c r="S659" s="103"/>
      <c r="AE659" s="103"/>
      <c r="AG659" s="103"/>
      <c r="AI659" s="103"/>
    </row>
    <row r="660" spans="4:35" x14ac:dyDescent="0.3">
      <c r="D660" s="31"/>
      <c r="E660" s="103"/>
      <c r="F660" s="103"/>
      <c r="L660" s="103"/>
      <c r="N660" s="103"/>
      <c r="O660" s="103"/>
      <c r="P660" s="103"/>
      <c r="S660" s="103"/>
      <c r="AE660" s="103"/>
      <c r="AG660" s="103"/>
      <c r="AI660" s="103"/>
    </row>
    <row r="661" spans="4:35" x14ac:dyDescent="0.3">
      <c r="D661" s="31"/>
      <c r="E661" s="103"/>
      <c r="F661" s="103"/>
      <c r="L661" s="103"/>
      <c r="N661" s="103"/>
      <c r="O661" s="103"/>
      <c r="P661" s="103"/>
      <c r="S661" s="103"/>
      <c r="AE661" s="103"/>
      <c r="AG661" s="103"/>
      <c r="AI661" s="103"/>
    </row>
    <row r="662" spans="4:35" x14ac:dyDescent="0.3">
      <c r="D662" s="31"/>
      <c r="E662" s="103"/>
      <c r="F662" s="103"/>
      <c r="L662" s="103"/>
      <c r="N662" s="103"/>
      <c r="O662" s="103"/>
      <c r="P662" s="103"/>
      <c r="S662" s="103"/>
      <c r="AE662" s="103"/>
      <c r="AG662" s="103"/>
      <c r="AI662" s="103"/>
    </row>
    <row r="663" spans="4:35" x14ac:dyDescent="0.3">
      <c r="D663" s="31"/>
      <c r="E663" s="103"/>
      <c r="F663" s="103"/>
      <c r="L663" s="103"/>
      <c r="N663" s="103"/>
      <c r="O663" s="103"/>
      <c r="P663" s="103"/>
      <c r="S663" s="103"/>
      <c r="AE663" s="103"/>
      <c r="AG663" s="103"/>
      <c r="AI663" s="103"/>
    </row>
    <row r="664" spans="4:35" x14ac:dyDescent="0.3">
      <c r="D664" s="31"/>
      <c r="E664" s="103"/>
      <c r="F664" s="103"/>
      <c r="L664" s="103"/>
      <c r="N664" s="103"/>
      <c r="O664" s="103"/>
      <c r="P664" s="103"/>
      <c r="S664" s="103"/>
      <c r="AE664" s="103"/>
      <c r="AG664" s="103"/>
      <c r="AI664" s="103"/>
    </row>
    <row r="665" spans="4:35" x14ac:dyDescent="0.3">
      <c r="D665" s="31"/>
      <c r="E665" s="103"/>
      <c r="F665" s="103"/>
      <c r="L665" s="103"/>
      <c r="N665" s="103"/>
      <c r="O665" s="103"/>
      <c r="P665" s="103"/>
      <c r="S665" s="103"/>
      <c r="AE665" s="103"/>
      <c r="AG665" s="103"/>
      <c r="AI665" s="103"/>
    </row>
    <row r="666" spans="4:35" x14ac:dyDescent="0.3">
      <c r="D666" s="31"/>
      <c r="E666" s="103"/>
      <c r="F666" s="103"/>
      <c r="L666" s="103"/>
      <c r="N666" s="103"/>
      <c r="O666" s="103"/>
      <c r="P666" s="103"/>
      <c r="S666" s="103"/>
      <c r="AE666" s="103"/>
      <c r="AG666" s="103"/>
      <c r="AI666" s="103"/>
    </row>
    <row r="667" spans="4:35" x14ac:dyDescent="0.3">
      <c r="D667" s="31"/>
      <c r="E667" s="103"/>
      <c r="F667" s="103"/>
      <c r="L667" s="103"/>
      <c r="N667" s="103"/>
      <c r="O667" s="103"/>
      <c r="P667" s="103"/>
      <c r="S667" s="103"/>
      <c r="AE667" s="103"/>
      <c r="AG667" s="103"/>
      <c r="AI667" s="103"/>
    </row>
    <row r="668" spans="4:35" x14ac:dyDescent="0.3">
      <c r="D668" s="31"/>
      <c r="E668" s="103"/>
      <c r="F668" s="103"/>
      <c r="L668" s="103"/>
      <c r="N668" s="103"/>
      <c r="O668" s="103"/>
      <c r="P668" s="103"/>
      <c r="S668" s="103"/>
      <c r="AE668" s="103"/>
      <c r="AG668" s="103"/>
      <c r="AI668" s="103"/>
    </row>
    <row r="669" spans="4:35" x14ac:dyDescent="0.3">
      <c r="D669" s="31"/>
      <c r="E669" s="103"/>
      <c r="F669" s="103"/>
      <c r="L669" s="103"/>
      <c r="N669" s="103"/>
      <c r="O669" s="103"/>
      <c r="P669" s="103"/>
      <c r="S669" s="103"/>
      <c r="AE669" s="103"/>
      <c r="AG669" s="103"/>
      <c r="AI669" s="103"/>
    </row>
    <row r="670" spans="4:35" x14ac:dyDescent="0.3">
      <c r="D670" s="31"/>
      <c r="E670" s="103"/>
      <c r="F670" s="103"/>
      <c r="L670" s="103"/>
      <c r="N670" s="103"/>
      <c r="O670" s="103"/>
      <c r="P670" s="103"/>
      <c r="S670" s="103"/>
      <c r="AE670" s="103"/>
      <c r="AG670" s="103"/>
      <c r="AI670" s="103"/>
    </row>
    <row r="671" spans="4:35" x14ac:dyDescent="0.3">
      <c r="D671" s="31"/>
      <c r="E671" s="103"/>
      <c r="F671" s="103"/>
      <c r="L671" s="103"/>
      <c r="N671" s="103"/>
      <c r="O671" s="103"/>
      <c r="P671" s="103"/>
      <c r="S671" s="103"/>
      <c r="AE671" s="103"/>
      <c r="AG671" s="103"/>
      <c r="AI671" s="103"/>
    </row>
    <row r="672" spans="4:35" x14ac:dyDescent="0.3">
      <c r="D672" s="31"/>
      <c r="E672" s="103"/>
      <c r="F672" s="103"/>
      <c r="L672" s="103"/>
      <c r="N672" s="103"/>
      <c r="O672" s="103"/>
      <c r="P672" s="103"/>
      <c r="S672" s="103"/>
      <c r="AE672" s="103"/>
      <c r="AG672" s="103"/>
      <c r="AI672" s="103"/>
    </row>
    <row r="673" spans="4:35" x14ac:dyDescent="0.3">
      <c r="D673" s="31"/>
      <c r="E673" s="103"/>
      <c r="F673" s="103"/>
      <c r="L673" s="103"/>
      <c r="N673" s="103"/>
      <c r="O673" s="103"/>
      <c r="P673" s="103"/>
      <c r="S673" s="103"/>
      <c r="AE673" s="103"/>
      <c r="AG673" s="103"/>
      <c r="AI673" s="103"/>
    </row>
    <row r="674" spans="4:35" x14ac:dyDescent="0.3">
      <c r="D674" s="31"/>
      <c r="E674" s="103"/>
      <c r="F674" s="103"/>
      <c r="L674" s="103"/>
      <c r="N674" s="103"/>
      <c r="O674" s="103"/>
      <c r="P674" s="103"/>
      <c r="S674" s="103"/>
      <c r="AE674" s="103"/>
      <c r="AG674" s="103"/>
      <c r="AI674" s="103"/>
    </row>
    <row r="675" spans="4:35" x14ac:dyDescent="0.3">
      <c r="D675" s="31"/>
      <c r="E675" s="103"/>
      <c r="F675" s="103"/>
      <c r="L675" s="103"/>
      <c r="N675" s="103"/>
      <c r="O675" s="103"/>
      <c r="P675" s="103"/>
      <c r="S675" s="103"/>
      <c r="AE675" s="103"/>
      <c r="AG675" s="103"/>
      <c r="AI675" s="103"/>
    </row>
    <row r="676" spans="4:35" x14ac:dyDescent="0.3">
      <c r="D676" s="31"/>
      <c r="E676" s="103"/>
      <c r="F676" s="103"/>
      <c r="L676" s="103"/>
      <c r="N676" s="103"/>
      <c r="O676" s="103"/>
      <c r="P676" s="103"/>
      <c r="S676" s="103"/>
      <c r="AE676" s="103"/>
      <c r="AG676" s="103"/>
      <c r="AI676" s="103"/>
    </row>
    <row r="677" spans="4:35" x14ac:dyDescent="0.3">
      <c r="D677" s="31"/>
      <c r="E677" s="103"/>
      <c r="F677" s="103"/>
      <c r="L677" s="103"/>
      <c r="N677" s="103"/>
      <c r="O677" s="103"/>
      <c r="P677" s="103"/>
      <c r="S677" s="103"/>
      <c r="AE677" s="103"/>
      <c r="AG677" s="103"/>
      <c r="AI677" s="103"/>
    </row>
    <row r="678" spans="4:35" x14ac:dyDescent="0.3">
      <c r="D678" s="31"/>
      <c r="E678" s="103"/>
      <c r="F678" s="103"/>
      <c r="L678" s="103"/>
      <c r="N678" s="103"/>
      <c r="O678" s="103"/>
      <c r="P678" s="103"/>
      <c r="S678" s="103"/>
      <c r="AE678" s="103"/>
      <c r="AG678" s="103"/>
      <c r="AI678" s="103"/>
    </row>
    <row r="679" spans="4:35" x14ac:dyDescent="0.3">
      <c r="D679" s="31"/>
      <c r="E679" s="103"/>
      <c r="F679" s="103"/>
      <c r="L679" s="103"/>
      <c r="N679" s="103"/>
      <c r="O679" s="103"/>
      <c r="P679" s="103"/>
      <c r="S679" s="103"/>
      <c r="AE679" s="103"/>
      <c r="AG679" s="103"/>
      <c r="AI679" s="103"/>
    </row>
    <row r="680" spans="4:35" x14ac:dyDescent="0.3">
      <c r="D680" s="31"/>
      <c r="E680" s="103"/>
      <c r="F680" s="103"/>
      <c r="L680" s="103"/>
      <c r="N680" s="103"/>
      <c r="O680" s="103"/>
      <c r="P680" s="103"/>
      <c r="S680" s="103"/>
      <c r="AE680" s="103"/>
      <c r="AG680" s="103"/>
      <c r="AI680" s="103"/>
    </row>
    <row r="681" spans="4:35" x14ac:dyDescent="0.3">
      <c r="D681" s="31"/>
      <c r="E681" s="103"/>
      <c r="F681" s="103"/>
      <c r="L681" s="103"/>
      <c r="N681" s="103"/>
      <c r="O681" s="103"/>
      <c r="P681" s="103"/>
      <c r="S681" s="103"/>
      <c r="AE681" s="103"/>
      <c r="AG681" s="103"/>
      <c r="AI681" s="103"/>
    </row>
    <row r="682" spans="4:35" x14ac:dyDescent="0.3">
      <c r="D682" s="31"/>
      <c r="E682" s="103"/>
      <c r="F682" s="103"/>
      <c r="L682" s="103"/>
      <c r="N682" s="103"/>
      <c r="O682" s="103"/>
      <c r="P682" s="103"/>
      <c r="S682" s="103"/>
      <c r="AE682" s="103"/>
      <c r="AG682" s="103"/>
      <c r="AI682" s="103"/>
    </row>
    <row r="683" spans="4:35" x14ac:dyDescent="0.3">
      <c r="D683" s="31"/>
      <c r="E683" s="103"/>
      <c r="F683" s="103"/>
      <c r="L683" s="103"/>
      <c r="N683" s="103"/>
      <c r="O683" s="103"/>
      <c r="P683" s="103"/>
      <c r="S683" s="103"/>
      <c r="AE683" s="103"/>
      <c r="AG683" s="103"/>
      <c r="AI683" s="103"/>
    </row>
    <row r="684" spans="4:35" x14ac:dyDescent="0.3">
      <c r="D684" s="31"/>
      <c r="E684" s="103"/>
      <c r="F684" s="103"/>
      <c r="L684" s="103"/>
      <c r="N684" s="103"/>
      <c r="O684" s="103"/>
      <c r="P684" s="103"/>
      <c r="S684" s="103"/>
      <c r="AE684" s="103"/>
      <c r="AG684" s="103"/>
      <c r="AI684" s="103"/>
    </row>
    <row r="685" spans="4:35" x14ac:dyDescent="0.3">
      <c r="D685" s="31"/>
      <c r="E685" s="103"/>
      <c r="F685" s="103"/>
      <c r="L685" s="103"/>
      <c r="N685" s="103"/>
      <c r="O685" s="103"/>
      <c r="P685" s="103"/>
      <c r="S685" s="103"/>
      <c r="AE685" s="103"/>
      <c r="AG685" s="103"/>
      <c r="AI685" s="103"/>
    </row>
    <row r="686" spans="4:35" x14ac:dyDescent="0.3">
      <c r="D686" s="31"/>
      <c r="E686" s="103"/>
      <c r="F686" s="103"/>
      <c r="L686" s="103"/>
      <c r="N686" s="103"/>
      <c r="O686" s="103"/>
      <c r="P686" s="103"/>
      <c r="S686" s="103"/>
      <c r="AE686" s="103"/>
      <c r="AG686" s="103"/>
      <c r="AI686" s="103"/>
    </row>
    <row r="687" spans="4:35" x14ac:dyDescent="0.3">
      <c r="D687" s="31"/>
      <c r="E687" s="103"/>
      <c r="F687" s="103"/>
      <c r="L687" s="103"/>
      <c r="N687" s="103"/>
      <c r="O687" s="103"/>
      <c r="P687" s="103"/>
      <c r="S687" s="103"/>
      <c r="AE687" s="103"/>
      <c r="AG687" s="103"/>
      <c r="AI687" s="103"/>
    </row>
    <row r="688" spans="4:35" x14ac:dyDescent="0.3">
      <c r="D688" s="31"/>
      <c r="E688" s="103"/>
      <c r="F688" s="103"/>
      <c r="L688" s="103"/>
      <c r="N688" s="103"/>
      <c r="O688" s="103"/>
      <c r="P688" s="103"/>
      <c r="S688" s="103"/>
      <c r="AE688" s="103"/>
      <c r="AG688" s="103"/>
      <c r="AI688" s="103"/>
    </row>
    <row r="689" spans="4:35" x14ac:dyDescent="0.3">
      <c r="D689" s="31"/>
      <c r="E689" s="103"/>
      <c r="F689" s="103"/>
      <c r="L689" s="103"/>
      <c r="N689" s="103"/>
      <c r="O689" s="103"/>
      <c r="P689" s="103"/>
      <c r="S689" s="103"/>
      <c r="AE689" s="103"/>
      <c r="AG689" s="103"/>
      <c r="AI689" s="103"/>
    </row>
    <row r="690" spans="4:35" x14ac:dyDescent="0.3">
      <c r="D690" s="31"/>
      <c r="E690" s="103"/>
      <c r="F690" s="103"/>
      <c r="L690" s="103"/>
      <c r="N690" s="103"/>
      <c r="O690" s="103"/>
      <c r="P690" s="103"/>
      <c r="S690" s="103"/>
      <c r="AE690" s="103"/>
      <c r="AG690" s="103"/>
      <c r="AI690" s="103"/>
    </row>
    <row r="691" spans="4:35" x14ac:dyDescent="0.3">
      <c r="D691" s="31"/>
      <c r="E691" s="103"/>
      <c r="F691" s="103"/>
      <c r="L691" s="103"/>
      <c r="N691" s="103"/>
      <c r="O691" s="103"/>
      <c r="P691" s="103"/>
      <c r="S691" s="103"/>
      <c r="AE691" s="103"/>
      <c r="AG691" s="103"/>
      <c r="AI691" s="103"/>
    </row>
    <row r="692" spans="4:35" x14ac:dyDescent="0.3">
      <c r="D692" s="31"/>
      <c r="E692" s="103"/>
      <c r="F692" s="103"/>
      <c r="L692" s="103"/>
      <c r="N692" s="103"/>
      <c r="O692" s="103"/>
      <c r="P692" s="103"/>
      <c r="S692" s="103"/>
      <c r="AE692" s="103"/>
      <c r="AG692" s="103"/>
      <c r="AI692" s="103"/>
    </row>
    <row r="693" spans="4:35" x14ac:dyDescent="0.3">
      <c r="D693" s="31"/>
      <c r="E693" s="103"/>
      <c r="F693" s="103"/>
      <c r="L693" s="103"/>
      <c r="N693" s="103"/>
      <c r="O693" s="103"/>
      <c r="P693" s="103"/>
      <c r="S693" s="103"/>
      <c r="AE693" s="103"/>
      <c r="AG693" s="103"/>
      <c r="AI693" s="103"/>
    </row>
    <row r="694" spans="4:35" x14ac:dyDescent="0.3">
      <c r="D694" s="31"/>
      <c r="E694" s="103"/>
      <c r="F694" s="103"/>
      <c r="L694" s="103"/>
      <c r="N694" s="103"/>
      <c r="O694" s="103"/>
      <c r="P694" s="103"/>
      <c r="S694" s="103"/>
      <c r="AE694" s="103"/>
      <c r="AG694" s="103"/>
      <c r="AI694" s="103"/>
    </row>
    <row r="695" spans="4:35" x14ac:dyDescent="0.3">
      <c r="D695" s="31"/>
      <c r="E695" s="103"/>
      <c r="F695" s="103"/>
      <c r="L695" s="103"/>
      <c r="N695" s="103"/>
      <c r="O695" s="103"/>
      <c r="P695" s="103"/>
      <c r="S695" s="103"/>
      <c r="AE695" s="103"/>
      <c r="AG695" s="103"/>
      <c r="AI695" s="103"/>
    </row>
    <row r="696" spans="4:35" x14ac:dyDescent="0.3">
      <c r="D696" s="31"/>
      <c r="E696" s="103"/>
      <c r="F696" s="103"/>
      <c r="L696" s="103"/>
      <c r="N696" s="103"/>
      <c r="O696" s="103"/>
      <c r="P696" s="103"/>
      <c r="S696" s="103"/>
      <c r="AE696" s="103"/>
      <c r="AG696" s="103"/>
      <c r="AI696" s="103"/>
    </row>
    <row r="697" spans="4:35" x14ac:dyDescent="0.3">
      <c r="D697" s="31"/>
      <c r="E697" s="103"/>
      <c r="F697" s="103"/>
      <c r="L697" s="103"/>
      <c r="N697" s="103"/>
      <c r="O697" s="103"/>
      <c r="P697" s="103"/>
      <c r="S697" s="103"/>
      <c r="AE697" s="103"/>
      <c r="AG697" s="103"/>
      <c r="AI697" s="103"/>
    </row>
    <row r="698" spans="4:35" x14ac:dyDescent="0.3">
      <c r="D698" s="31"/>
      <c r="E698" s="103"/>
      <c r="F698" s="103"/>
      <c r="L698" s="103"/>
      <c r="N698" s="103"/>
      <c r="O698" s="103"/>
      <c r="P698" s="103"/>
      <c r="S698" s="103"/>
      <c r="AE698" s="103"/>
      <c r="AG698" s="103"/>
      <c r="AI698" s="103"/>
    </row>
    <row r="699" spans="4:35" x14ac:dyDescent="0.3">
      <c r="D699" s="31"/>
      <c r="E699" s="103"/>
      <c r="F699" s="103"/>
      <c r="L699" s="103"/>
      <c r="N699" s="103"/>
      <c r="O699" s="103"/>
      <c r="P699" s="103"/>
      <c r="S699" s="103"/>
      <c r="AE699" s="103"/>
      <c r="AG699" s="103"/>
      <c r="AI699" s="103"/>
    </row>
    <row r="700" spans="4:35" x14ac:dyDescent="0.3">
      <c r="D700" s="31"/>
      <c r="E700" s="103"/>
      <c r="F700" s="103"/>
      <c r="L700" s="103"/>
      <c r="N700" s="103"/>
      <c r="O700" s="103"/>
      <c r="P700" s="103"/>
      <c r="S700" s="103"/>
      <c r="AE700" s="103"/>
      <c r="AG700" s="103"/>
      <c r="AI700" s="103"/>
    </row>
    <row r="701" spans="4:35" x14ac:dyDescent="0.3">
      <c r="D701" s="31"/>
      <c r="E701" s="103"/>
      <c r="F701" s="103"/>
      <c r="L701" s="103"/>
      <c r="N701" s="103"/>
      <c r="O701" s="103"/>
      <c r="P701" s="103"/>
      <c r="S701" s="103"/>
      <c r="AE701" s="103"/>
      <c r="AG701" s="103"/>
      <c r="AI701" s="103"/>
    </row>
    <row r="702" spans="4:35" x14ac:dyDescent="0.3">
      <c r="D702" s="31"/>
      <c r="E702" s="103"/>
      <c r="F702" s="103"/>
      <c r="L702" s="103"/>
      <c r="N702" s="103"/>
      <c r="O702" s="103"/>
      <c r="P702" s="103"/>
      <c r="S702" s="103"/>
      <c r="AE702" s="103"/>
      <c r="AG702" s="103"/>
      <c r="AI702" s="103"/>
    </row>
    <row r="703" spans="4:35" x14ac:dyDescent="0.3">
      <c r="D703" s="31"/>
      <c r="E703" s="103"/>
      <c r="F703" s="103"/>
      <c r="L703" s="103"/>
      <c r="N703" s="103"/>
      <c r="O703" s="103"/>
      <c r="P703" s="103"/>
      <c r="S703" s="103"/>
      <c r="AE703" s="103"/>
      <c r="AG703" s="103"/>
      <c r="AI703" s="103"/>
    </row>
    <row r="704" spans="4:35" x14ac:dyDescent="0.3">
      <c r="D704" s="31"/>
      <c r="E704" s="103"/>
      <c r="F704" s="103"/>
      <c r="L704" s="103"/>
      <c r="N704" s="103"/>
      <c r="O704" s="103"/>
      <c r="P704" s="103"/>
      <c r="S704" s="103"/>
      <c r="AE704" s="103"/>
      <c r="AG704" s="103"/>
      <c r="AI704" s="103"/>
    </row>
    <row r="705" spans="4:35" x14ac:dyDescent="0.3">
      <c r="D705" s="31"/>
      <c r="E705" s="103"/>
      <c r="F705" s="103"/>
      <c r="L705" s="103"/>
      <c r="N705" s="103"/>
      <c r="O705" s="103"/>
      <c r="P705" s="103"/>
      <c r="S705" s="103"/>
      <c r="AE705" s="103"/>
      <c r="AG705" s="103"/>
      <c r="AI705" s="103"/>
    </row>
    <row r="706" spans="4:35" x14ac:dyDescent="0.3">
      <c r="D706" s="31"/>
      <c r="E706" s="103"/>
      <c r="F706" s="103"/>
      <c r="L706" s="103"/>
      <c r="N706" s="103"/>
      <c r="O706" s="103"/>
      <c r="P706" s="103"/>
      <c r="S706" s="103"/>
      <c r="AE706" s="103"/>
      <c r="AG706" s="103"/>
      <c r="AI706" s="103"/>
    </row>
    <row r="707" spans="4:35" x14ac:dyDescent="0.3">
      <c r="D707" s="31"/>
      <c r="E707" s="103"/>
      <c r="F707" s="103"/>
      <c r="L707" s="103"/>
      <c r="N707" s="103"/>
      <c r="O707" s="103"/>
      <c r="P707" s="103"/>
      <c r="S707" s="103"/>
      <c r="AE707" s="103"/>
      <c r="AG707" s="103"/>
      <c r="AI707" s="103"/>
    </row>
    <row r="708" spans="4:35" x14ac:dyDescent="0.3">
      <c r="D708" s="31"/>
      <c r="E708" s="103"/>
      <c r="F708" s="103"/>
      <c r="L708" s="103"/>
      <c r="N708" s="103"/>
      <c r="O708" s="103"/>
      <c r="P708" s="103"/>
      <c r="S708" s="103"/>
      <c r="AE708" s="103"/>
      <c r="AG708" s="103"/>
      <c r="AI708" s="103"/>
    </row>
    <row r="709" spans="4:35" x14ac:dyDescent="0.3">
      <c r="D709" s="31"/>
      <c r="E709" s="103"/>
      <c r="F709" s="103"/>
      <c r="L709" s="103"/>
      <c r="N709" s="103"/>
      <c r="O709" s="103"/>
      <c r="P709" s="103"/>
      <c r="S709" s="103"/>
      <c r="AE709" s="103"/>
      <c r="AG709" s="103"/>
      <c r="AI709" s="103"/>
    </row>
    <row r="710" spans="4:35" x14ac:dyDescent="0.3">
      <c r="D710" s="31"/>
      <c r="E710" s="103"/>
      <c r="F710" s="103"/>
      <c r="L710" s="103"/>
      <c r="N710" s="103"/>
      <c r="O710" s="103"/>
      <c r="P710" s="103"/>
      <c r="S710" s="103"/>
      <c r="AE710" s="103"/>
      <c r="AG710" s="103"/>
      <c r="AI710" s="103"/>
    </row>
    <row r="711" spans="4:35" x14ac:dyDescent="0.3">
      <c r="D711" s="31"/>
      <c r="E711" s="103"/>
      <c r="F711" s="103"/>
      <c r="L711" s="103"/>
      <c r="N711" s="103"/>
      <c r="O711" s="103"/>
      <c r="P711" s="103"/>
      <c r="S711" s="103"/>
      <c r="AE711" s="103"/>
      <c r="AG711" s="103"/>
      <c r="AI711" s="103"/>
    </row>
    <row r="712" spans="4:35" x14ac:dyDescent="0.3">
      <c r="D712" s="31"/>
      <c r="E712" s="103"/>
      <c r="F712" s="103"/>
      <c r="L712" s="103"/>
      <c r="N712" s="103"/>
      <c r="O712" s="103"/>
      <c r="P712" s="103"/>
      <c r="S712" s="103"/>
      <c r="AE712" s="103"/>
      <c r="AG712" s="103"/>
      <c r="AI712" s="103"/>
    </row>
    <row r="713" spans="4:35" x14ac:dyDescent="0.3">
      <c r="D713" s="31"/>
      <c r="E713" s="103"/>
      <c r="F713" s="103"/>
      <c r="L713" s="103"/>
      <c r="N713" s="103"/>
      <c r="O713" s="103"/>
      <c r="P713" s="103"/>
      <c r="S713" s="103"/>
      <c r="AE713" s="103"/>
      <c r="AG713" s="103"/>
      <c r="AI713" s="103"/>
    </row>
    <row r="714" spans="4:35" x14ac:dyDescent="0.3">
      <c r="D714" s="31"/>
      <c r="E714" s="103"/>
      <c r="F714" s="103"/>
      <c r="L714" s="103"/>
      <c r="N714" s="103"/>
      <c r="O714" s="103"/>
      <c r="P714" s="103"/>
      <c r="S714" s="103"/>
      <c r="AE714" s="103"/>
      <c r="AG714" s="103"/>
      <c r="AI714" s="103"/>
    </row>
    <row r="715" spans="4:35" x14ac:dyDescent="0.3">
      <c r="D715" s="31"/>
      <c r="E715" s="103"/>
      <c r="F715" s="103"/>
      <c r="L715" s="103"/>
      <c r="N715" s="103"/>
      <c r="O715" s="103"/>
      <c r="P715" s="103"/>
      <c r="S715" s="103"/>
      <c r="AE715" s="103"/>
      <c r="AG715" s="103"/>
      <c r="AI715" s="103"/>
    </row>
    <row r="716" spans="4:35" x14ac:dyDescent="0.3">
      <c r="D716" s="31"/>
      <c r="E716" s="103"/>
      <c r="F716" s="103"/>
      <c r="L716" s="103"/>
      <c r="N716" s="103"/>
      <c r="O716" s="103"/>
      <c r="P716" s="103"/>
      <c r="S716" s="103"/>
      <c r="AE716" s="103"/>
      <c r="AG716" s="103"/>
      <c r="AI716" s="103"/>
    </row>
    <row r="717" spans="4:35" x14ac:dyDescent="0.3">
      <c r="D717" s="31"/>
      <c r="E717" s="103"/>
      <c r="F717" s="103"/>
      <c r="L717" s="103"/>
      <c r="N717" s="103"/>
      <c r="O717" s="103"/>
      <c r="P717" s="103"/>
      <c r="S717" s="103"/>
      <c r="AE717" s="103"/>
      <c r="AG717" s="103"/>
      <c r="AI717" s="103"/>
    </row>
    <row r="718" spans="4:35" x14ac:dyDescent="0.3">
      <c r="D718" s="31"/>
      <c r="E718" s="103"/>
      <c r="F718" s="103"/>
      <c r="L718" s="103"/>
      <c r="N718" s="103"/>
      <c r="O718" s="103"/>
      <c r="P718" s="103"/>
      <c r="S718" s="103"/>
      <c r="AE718" s="103"/>
      <c r="AG718" s="103"/>
      <c r="AI718" s="103"/>
    </row>
    <row r="719" spans="4:35" x14ac:dyDescent="0.3">
      <c r="D719" s="31"/>
      <c r="E719" s="103"/>
      <c r="F719" s="103"/>
      <c r="L719" s="103"/>
      <c r="N719" s="103"/>
      <c r="O719" s="103"/>
      <c r="P719" s="103"/>
      <c r="S719" s="103"/>
      <c r="AE719" s="103"/>
      <c r="AG719" s="103"/>
      <c r="AI719" s="103"/>
    </row>
    <row r="720" spans="4:35" x14ac:dyDescent="0.3">
      <c r="D720" s="31"/>
      <c r="E720" s="103"/>
      <c r="F720" s="103"/>
      <c r="L720" s="103"/>
      <c r="N720" s="103"/>
      <c r="O720" s="103"/>
      <c r="P720" s="103"/>
      <c r="S720" s="103"/>
      <c r="AE720" s="103"/>
      <c r="AG720" s="103"/>
      <c r="AI720" s="103"/>
    </row>
    <row r="721" spans="4:35" x14ac:dyDescent="0.3">
      <c r="D721" s="31"/>
      <c r="E721" s="103"/>
      <c r="F721" s="103"/>
      <c r="L721" s="103"/>
      <c r="N721" s="103"/>
      <c r="O721" s="103"/>
      <c r="P721" s="103"/>
      <c r="S721" s="103"/>
      <c r="AE721" s="103"/>
      <c r="AG721" s="103"/>
      <c r="AI721" s="103"/>
    </row>
    <row r="722" spans="4:35" x14ac:dyDescent="0.3">
      <c r="D722" s="31"/>
      <c r="E722" s="103"/>
      <c r="F722" s="103"/>
      <c r="L722" s="103"/>
      <c r="N722" s="103"/>
      <c r="O722" s="103"/>
      <c r="P722" s="103"/>
      <c r="S722" s="103"/>
      <c r="AE722" s="103"/>
      <c r="AG722" s="103"/>
      <c r="AI722" s="103"/>
    </row>
    <row r="723" spans="4:35" x14ac:dyDescent="0.3">
      <c r="D723" s="31"/>
      <c r="E723" s="103"/>
      <c r="F723" s="103"/>
      <c r="L723" s="103"/>
      <c r="N723" s="103"/>
      <c r="O723" s="103"/>
      <c r="P723" s="103"/>
      <c r="S723" s="103"/>
      <c r="AE723" s="103"/>
      <c r="AG723" s="103"/>
      <c r="AI723" s="103"/>
    </row>
    <row r="724" spans="4:35" x14ac:dyDescent="0.3">
      <c r="D724" s="31"/>
      <c r="E724" s="103"/>
      <c r="F724" s="103"/>
      <c r="L724" s="103"/>
      <c r="N724" s="103"/>
      <c r="O724" s="103"/>
      <c r="P724" s="103"/>
      <c r="S724" s="103"/>
      <c r="AE724" s="103"/>
      <c r="AG724" s="103"/>
      <c r="AI724" s="103"/>
    </row>
    <row r="725" spans="4:35" x14ac:dyDescent="0.3">
      <c r="D725" s="31"/>
      <c r="E725" s="103"/>
      <c r="F725" s="103"/>
      <c r="L725" s="103"/>
      <c r="N725" s="103"/>
      <c r="O725" s="103"/>
      <c r="P725" s="103"/>
      <c r="S725" s="103"/>
      <c r="AE725" s="103"/>
      <c r="AG725" s="103"/>
      <c r="AI725" s="103"/>
    </row>
    <row r="726" spans="4:35" x14ac:dyDescent="0.3">
      <c r="D726" s="31"/>
      <c r="E726" s="103"/>
      <c r="F726" s="103"/>
      <c r="L726" s="103"/>
      <c r="N726" s="103"/>
      <c r="O726" s="103"/>
      <c r="P726" s="103"/>
      <c r="S726" s="103"/>
      <c r="AE726" s="103"/>
      <c r="AG726" s="103"/>
      <c r="AI726" s="103"/>
    </row>
    <row r="727" spans="4:35" x14ac:dyDescent="0.3">
      <c r="D727" s="31"/>
      <c r="E727" s="103"/>
      <c r="F727" s="103"/>
      <c r="L727" s="103"/>
      <c r="N727" s="103"/>
      <c r="O727" s="103"/>
      <c r="P727" s="103"/>
      <c r="S727" s="103"/>
      <c r="AE727" s="103"/>
      <c r="AG727" s="103"/>
      <c r="AI727" s="103"/>
    </row>
    <row r="728" spans="4:35" x14ac:dyDescent="0.3">
      <c r="D728" s="31"/>
      <c r="E728" s="103"/>
      <c r="F728" s="103"/>
      <c r="L728" s="103"/>
      <c r="N728" s="103"/>
      <c r="O728" s="103"/>
      <c r="P728" s="103"/>
      <c r="S728" s="103"/>
      <c r="AE728" s="103"/>
      <c r="AG728" s="103"/>
      <c r="AI728" s="103"/>
    </row>
    <row r="729" spans="4:35" x14ac:dyDescent="0.3">
      <c r="D729" s="31"/>
      <c r="E729" s="103"/>
      <c r="F729" s="103"/>
      <c r="L729" s="103"/>
      <c r="N729" s="103"/>
      <c r="O729" s="103"/>
      <c r="P729" s="103"/>
      <c r="S729" s="103"/>
      <c r="AE729" s="103"/>
      <c r="AG729" s="103"/>
      <c r="AI729" s="103"/>
    </row>
    <row r="730" spans="4:35" x14ac:dyDescent="0.3">
      <c r="D730" s="31"/>
      <c r="E730" s="103"/>
      <c r="F730" s="103"/>
      <c r="L730" s="103"/>
      <c r="N730" s="103"/>
      <c r="O730" s="103"/>
      <c r="P730" s="103"/>
      <c r="S730" s="103"/>
      <c r="AE730" s="103"/>
      <c r="AG730" s="103"/>
      <c r="AI730" s="103"/>
    </row>
    <row r="731" spans="4:35" x14ac:dyDescent="0.3">
      <c r="D731" s="31"/>
      <c r="E731" s="103"/>
      <c r="F731" s="103"/>
      <c r="L731" s="103"/>
      <c r="N731" s="103"/>
      <c r="O731" s="103"/>
      <c r="P731" s="103"/>
      <c r="S731" s="103"/>
      <c r="AE731" s="103"/>
      <c r="AG731" s="103"/>
      <c r="AI731" s="103"/>
    </row>
    <row r="732" spans="4:35" x14ac:dyDescent="0.3">
      <c r="D732" s="31"/>
      <c r="E732" s="103"/>
      <c r="F732" s="103"/>
      <c r="L732" s="103"/>
      <c r="N732" s="103"/>
      <c r="O732" s="103"/>
      <c r="P732" s="103"/>
      <c r="S732" s="103"/>
      <c r="AE732" s="103"/>
      <c r="AG732" s="103"/>
      <c r="AI732" s="103"/>
    </row>
    <row r="733" spans="4:35" x14ac:dyDescent="0.3">
      <c r="D733" s="31"/>
      <c r="E733" s="103"/>
      <c r="F733" s="103"/>
      <c r="L733" s="103"/>
      <c r="N733" s="103"/>
      <c r="O733" s="103"/>
      <c r="P733" s="103"/>
      <c r="S733" s="103"/>
      <c r="AE733" s="103"/>
      <c r="AG733" s="103"/>
      <c r="AI733" s="103"/>
    </row>
    <row r="734" spans="4:35" x14ac:dyDescent="0.3">
      <c r="D734" s="31"/>
      <c r="E734" s="103"/>
      <c r="F734" s="103"/>
      <c r="L734" s="103"/>
      <c r="N734" s="103"/>
      <c r="O734" s="103"/>
      <c r="P734" s="103"/>
      <c r="S734" s="103"/>
      <c r="AE734" s="103"/>
      <c r="AG734" s="103"/>
      <c r="AI734" s="103"/>
    </row>
    <row r="735" spans="4:35" x14ac:dyDescent="0.3">
      <c r="D735" s="31"/>
      <c r="E735" s="103"/>
      <c r="F735" s="103"/>
      <c r="L735" s="103"/>
      <c r="N735" s="103"/>
      <c r="O735" s="103"/>
      <c r="P735" s="103"/>
      <c r="S735" s="103"/>
      <c r="AE735" s="103"/>
      <c r="AG735" s="103"/>
      <c r="AI735" s="103"/>
    </row>
    <row r="736" spans="4:35" x14ac:dyDescent="0.3">
      <c r="D736" s="31"/>
      <c r="E736" s="103"/>
      <c r="F736" s="103"/>
      <c r="L736" s="103"/>
      <c r="N736" s="103"/>
      <c r="O736" s="103"/>
      <c r="P736" s="103"/>
      <c r="S736" s="103"/>
      <c r="AE736" s="103"/>
      <c r="AG736" s="103"/>
      <c r="AI736" s="103"/>
    </row>
    <row r="737" spans="4:35" x14ac:dyDescent="0.3">
      <c r="D737" s="31"/>
      <c r="E737" s="103"/>
      <c r="F737" s="103"/>
      <c r="L737" s="103"/>
      <c r="N737" s="103"/>
      <c r="O737" s="103"/>
      <c r="P737" s="103"/>
      <c r="S737" s="103"/>
      <c r="AE737" s="103"/>
      <c r="AG737" s="103"/>
      <c r="AI737" s="103"/>
    </row>
    <row r="738" spans="4:35" x14ac:dyDescent="0.3">
      <c r="D738" s="31"/>
      <c r="E738" s="103"/>
      <c r="F738" s="103"/>
      <c r="L738" s="103"/>
      <c r="N738" s="103"/>
      <c r="O738" s="103"/>
      <c r="P738" s="103"/>
      <c r="S738" s="103"/>
      <c r="AE738" s="103"/>
      <c r="AG738" s="103"/>
      <c r="AI738" s="103"/>
    </row>
    <row r="739" spans="4:35" x14ac:dyDescent="0.3">
      <c r="D739" s="31"/>
      <c r="E739" s="103"/>
      <c r="F739" s="103"/>
      <c r="L739" s="103"/>
      <c r="N739" s="103"/>
      <c r="O739" s="103"/>
      <c r="P739" s="103"/>
      <c r="S739" s="103"/>
      <c r="AE739" s="103"/>
      <c r="AG739" s="103"/>
      <c r="AI739" s="103"/>
    </row>
    <row r="740" spans="4:35" x14ac:dyDescent="0.3">
      <c r="D740" s="31"/>
      <c r="E740" s="103"/>
      <c r="F740" s="103"/>
      <c r="L740" s="103"/>
      <c r="N740" s="103"/>
      <c r="O740" s="103"/>
      <c r="P740" s="103"/>
      <c r="S740" s="103"/>
      <c r="AE740" s="103"/>
      <c r="AG740" s="103"/>
      <c r="AI740" s="103"/>
    </row>
    <row r="741" spans="4:35" x14ac:dyDescent="0.3">
      <c r="D741" s="31"/>
      <c r="E741" s="103"/>
      <c r="F741" s="103"/>
      <c r="L741" s="103"/>
      <c r="N741" s="103"/>
      <c r="O741" s="103"/>
      <c r="P741" s="103"/>
      <c r="S741" s="103"/>
      <c r="AE741" s="103"/>
      <c r="AG741" s="103"/>
      <c r="AI741" s="103"/>
    </row>
    <row r="742" spans="4:35" x14ac:dyDescent="0.3">
      <c r="D742" s="31"/>
      <c r="E742" s="103"/>
      <c r="F742" s="103"/>
      <c r="L742" s="103"/>
      <c r="N742" s="103"/>
      <c r="O742" s="103"/>
      <c r="P742" s="103"/>
      <c r="S742" s="103"/>
      <c r="AE742" s="103"/>
      <c r="AG742" s="103"/>
      <c r="AI742" s="103"/>
    </row>
    <row r="743" spans="4:35" x14ac:dyDescent="0.3">
      <c r="D743" s="31"/>
      <c r="E743" s="103"/>
      <c r="F743" s="103"/>
      <c r="L743" s="103"/>
      <c r="N743" s="103"/>
      <c r="O743" s="103"/>
      <c r="P743" s="103"/>
      <c r="S743" s="103"/>
      <c r="AE743" s="103"/>
      <c r="AG743" s="103"/>
      <c r="AI743" s="103"/>
    </row>
    <row r="744" spans="4:35" x14ac:dyDescent="0.3">
      <c r="D744" s="31"/>
      <c r="E744" s="103"/>
      <c r="F744" s="103"/>
      <c r="L744" s="103"/>
      <c r="N744" s="103"/>
      <c r="O744" s="103"/>
      <c r="P744" s="103"/>
      <c r="S744" s="103"/>
      <c r="AE744" s="103"/>
      <c r="AG744" s="103"/>
      <c r="AI744" s="103"/>
    </row>
    <row r="745" spans="4:35" x14ac:dyDescent="0.3">
      <c r="D745" s="31"/>
      <c r="E745" s="103"/>
      <c r="F745" s="103"/>
      <c r="L745" s="103"/>
      <c r="N745" s="103"/>
      <c r="O745" s="103"/>
      <c r="P745" s="103"/>
      <c r="S745" s="103"/>
      <c r="AE745" s="103"/>
      <c r="AG745" s="103"/>
      <c r="AI745" s="103"/>
    </row>
    <row r="746" spans="4:35" x14ac:dyDescent="0.3">
      <c r="D746" s="31"/>
      <c r="E746" s="103"/>
      <c r="F746" s="103"/>
      <c r="L746" s="103"/>
      <c r="N746" s="103"/>
      <c r="O746" s="103"/>
      <c r="P746" s="103"/>
      <c r="S746" s="103"/>
      <c r="AE746" s="103"/>
      <c r="AG746" s="103"/>
      <c r="AI746" s="103"/>
    </row>
    <row r="747" spans="4:35" x14ac:dyDescent="0.3">
      <c r="D747" s="31"/>
      <c r="E747" s="103"/>
      <c r="F747" s="103"/>
      <c r="L747" s="103"/>
      <c r="N747" s="103"/>
      <c r="O747" s="103"/>
      <c r="P747" s="103"/>
      <c r="S747" s="103"/>
      <c r="AE747" s="103"/>
      <c r="AG747" s="103"/>
      <c r="AI747" s="103"/>
    </row>
    <row r="748" spans="4:35" x14ac:dyDescent="0.3">
      <c r="D748" s="31"/>
      <c r="E748" s="103"/>
      <c r="F748" s="103"/>
      <c r="L748" s="103"/>
      <c r="N748" s="103"/>
      <c r="O748" s="103"/>
      <c r="P748" s="103"/>
      <c r="S748" s="103"/>
      <c r="AE748" s="103"/>
      <c r="AG748" s="103"/>
      <c r="AI748" s="103"/>
    </row>
    <row r="749" spans="4:35" x14ac:dyDescent="0.3">
      <c r="D749" s="31"/>
      <c r="E749" s="103"/>
      <c r="F749" s="103"/>
      <c r="L749" s="103"/>
      <c r="N749" s="103"/>
      <c r="O749" s="103"/>
      <c r="P749" s="103"/>
      <c r="S749" s="103"/>
      <c r="AE749" s="103"/>
      <c r="AG749" s="103"/>
      <c r="AI749" s="103"/>
    </row>
    <row r="750" spans="4:35" x14ac:dyDescent="0.3">
      <c r="D750" s="31"/>
      <c r="E750" s="103"/>
      <c r="F750" s="103"/>
      <c r="L750" s="103"/>
      <c r="N750" s="103"/>
      <c r="O750" s="103"/>
      <c r="P750" s="103"/>
      <c r="S750" s="103"/>
      <c r="AE750" s="103"/>
      <c r="AG750" s="103"/>
      <c r="AI750" s="103"/>
    </row>
    <row r="751" spans="4:35" x14ac:dyDescent="0.3">
      <c r="D751" s="31"/>
      <c r="E751" s="103"/>
      <c r="F751" s="103"/>
      <c r="L751" s="103"/>
      <c r="N751" s="103"/>
      <c r="O751" s="103"/>
      <c r="P751" s="103"/>
      <c r="S751" s="103"/>
      <c r="AE751" s="103"/>
      <c r="AG751" s="103"/>
      <c r="AI751" s="103"/>
    </row>
    <row r="752" spans="4:35" x14ac:dyDescent="0.3">
      <c r="D752" s="31"/>
      <c r="E752" s="103"/>
      <c r="F752" s="103"/>
      <c r="L752" s="103"/>
      <c r="N752" s="103"/>
      <c r="O752" s="103"/>
      <c r="P752" s="103"/>
      <c r="S752" s="103"/>
      <c r="AE752" s="103"/>
      <c r="AG752" s="103"/>
      <c r="AI752" s="103"/>
    </row>
    <row r="753" spans="4:35" x14ac:dyDescent="0.3">
      <c r="D753" s="31"/>
      <c r="E753" s="103"/>
      <c r="F753" s="103"/>
      <c r="L753" s="103"/>
      <c r="N753" s="103"/>
      <c r="O753" s="103"/>
      <c r="P753" s="103"/>
      <c r="S753" s="103"/>
      <c r="AE753" s="103"/>
      <c r="AG753" s="103"/>
      <c r="AI753" s="103"/>
    </row>
    <row r="754" spans="4:35" x14ac:dyDescent="0.3">
      <c r="D754" s="31"/>
      <c r="E754" s="103"/>
      <c r="F754" s="103"/>
      <c r="L754" s="103"/>
      <c r="N754" s="103"/>
      <c r="O754" s="103"/>
      <c r="P754" s="103"/>
      <c r="S754" s="103"/>
      <c r="AE754" s="103"/>
      <c r="AG754" s="103"/>
      <c r="AI754" s="103"/>
    </row>
    <row r="755" spans="4:35" x14ac:dyDescent="0.3">
      <c r="D755" s="31"/>
      <c r="E755" s="103"/>
      <c r="F755" s="103"/>
      <c r="L755" s="103"/>
      <c r="N755" s="103"/>
      <c r="O755" s="103"/>
      <c r="P755" s="103"/>
      <c r="S755" s="103"/>
      <c r="AE755" s="103"/>
      <c r="AG755" s="103"/>
      <c r="AI755" s="103"/>
    </row>
    <row r="756" spans="4:35" x14ac:dyDescent="0.3">
      <c r="D756" s="31"/>
      <c r="E756" s="103"/>
      <c r="F756" s="103"/>
      <c r="L756" s="103"/>
      <c r="N756" s="103"/>
      <c r="O756" s="103"/>
      <c r="P756" s="103"/>
      <c r="S756" s="103"/>
      <c r="AE756" s="103"/>
      <c r="AG756" s="103"/>
      <c r="AI756" s="103"/>
    </row>
    <row r="757" spans="4:35" x14ac:dyDescent="0.3">
      <c r="D757" s="31"/>
      <c r="E757" s="103"/>
      <c r="F757" s="103"/>
      <c r="L757" s="103"/>
      <c r="N757" s="103"/>
      <c r="O757" s="103"/>
      <c r="P757" s="103"/>
      <c r="S757" s="103"/>
      <c r="AE757" s="103"/>
      <c r="AG757" s="103"/>
      <c r="AI757" s="103"/>
    </row>
    <row r="758" spans="4:35" x14ac:dyDescent="0.3">
      <c r="D758" s="31"/>
      <c r="E758" s="103"/>
      <c r="F758" s="103"/>
      <c r="L758" s="103"/>
      <c r="N758" s="103"/>
      <c r="O758" s="103"/>
      <c r="P758" s="103"/>
      <c r="S758" s="103"/>
      <c r="AE758" s="103"/>
      <c r="AG758" s="103"/>
      <c r="AI758" s="103"/>
    </row>
    <row r="759" spans="4:35" x14ac:dyDescent="0.3">
      <c r="D759" s="31"/>
      <c r="E759" s="103"/>
      <c r="F759" s="103"/>
      <c r="L759" s="103"/>
      <c r="N759" s="103"/>
      <c r="O759" s="103"/>
      <c r="P759" s="103"/>
      <c r="S759" s="103"/>
      <c r="AE759" s="103"/>
      <c r="AG759" s="103"/>
      <c r="AI759" s="103"/>
    </row>
    <row r="760" spans="4:35" x14ac:dyDescent="0.3">
      <c r="D760" s="31"/>
      <c r="E760" s="103"/>
      <c r="F760" s="103"/>
      <c r="L760" s="103"/>
      <c r="N760" s="103"/>
      <c r="O760" s="103"/>
      <c r="P760" s="103"/>
      <c r="S760" s="103"/>
      <c r="AE760" s="103"/>
      <c r="AG760" s="103"/>
      <c r="AI760" s="103"/>
    </row>
    <row r="761" spans="4:35" x14ac:dyDescent="0.3">
      <c r="D761" s="31"/>
      <c r="E761" s="103"/>
      <c r="F761" s="103"/>
      <c r="L761" s="103"/>
      <c r="N761" s="103"/>
      <c r="O761" s="103"/>
      <c r="P761" s="103"/>
      <c r="S761" s="103"/>
      <c r="AE761" s="103"/>
      <c r="AG761" s="103"/>
      <c r="AI761" s="103"/>
    </row>
    <row r="762" spans="4:35" x14ac:dyDescent="0.3">
      <c r="D762" s="31"/>
      <c r="E762" s="103"/>
      <c r="F762" s="103"/>
      <c r="L762" s="103"/>
      <c r="N762" s="103"/>
      <c r="O762" s="103"/>
      <c r="P762" s="103"/>
      <c r="S762" s="103"/>
      <c r="AE762" s="103"/>
      <c r="AG762" s="103"/>
      <c r="AI762" s="103"/>
    </row>
    <row r="763" spans="4:35" x14ac:dyDescent="0.3">
      <c r="D763" s="31"/>
      <c r="E763" s="103"/>
      <c r="F763" s="103"/>
      <c r="L763" s="103"/>
      <c r="N763" s="103"/>
      <c r="O763" s="103"/>
      <c r="P763" s="103"/>
      <c r="S763" s="103"/>
      <c r="AE763" s="103"/>
      <c r="AG763" s="103"/>
      <c r="AI763" s="103"/>
    </row>
    <row r="764" spans="4:35" x14ac:dyDescent="0.3">
      <c r="D764" s="31"/>
      <c r="E764" s="103"/>
      <c r="F764" s="103"/>
      <c r="L764" s="103"/>
      <c r="N764" s="103"/>
      <c r="O764" s="103"/>
      <c r="P764" s="103"/>
      <c r="S764" s="103"/>
      <c r="AE764" s="103"/>
      <c r="AG764" s="103"/>
      <c r="AI764" s="103"/>
    </row>
    <row r="765" spans="4:35" x14ac:dyDescent="0.3">
      <c r="D765" s="31"/>
      <c r="E765" s="103"/>
      <c r="F765" s="103"/>
      <c r="L765" s="103"/>
      <c r="N765" s="103"/>
      <c r="O765" s="103"/>
      <c r="P765" s="103"/>
      <c r="S765" s="103"/>
      <c r="AE765" s="103"/>
      <c r="AG765" s="103"/>
      <c r="AI765" s="103"/>
    </row>
    <row r="766" spans="4:35" x14ac:dyDescent="0.3">
      <c r="D766" s="31"/>
      <c r="E766" s="103"/>
      <c r="F766" s="103"/>
      <c r="L766" s="103"/>
      <c r="N766" s="103"/>
      <c r="O766" s="103"/>
      <c r="P766" s="103"/>
      <c r="S766" s="103"/>
      <c r="AE766" s="103"/>
      <c r="AG766" s="103"/>
      <c r="AI766" s="103"/>
    </row>
    <row r="767" spans="4:35" x14ac:dyDescent="0.3">
      <c r="D767" s="31"/>
      <c r="E767" s="103"/>
      <c r="F767" s="103"/>
      <c r="L767" s="103"/>
      <c r="N767" s="103"/>
      <c r="O767" s="103"/>
      <c r="P767" s="103"/>
      <c r="S767" s="103"/>
      <c r="AE767" s="103"/>
      <c r="AG767" s="103"/>
      <c r="AI767" s="103"/>
    </row>
    <row r="768" spans="4:35" x14ac:dyDescent="0.3">
      <c r="D768" s="31"/>
      <c r="E768" s="103"/>
      <c r="F768" s="103"/>
      <c r="L768" s="103"/>
      <c r="N768" s="103"/>
      <c r="O768" s="103"/>
      <c r="P768" s="103"/>
      <c r="S768" s="103"/>
      <c r="AE768" s="103"/>
      <c r="AG768" s="103"/>
      <c r="AI768" s="103"/>
    </row>
    <row r="769" spans="4:35" x14ac:dyDescent="0.3">
      <c r="D769" s="31"/>
      <c r="E769" s="103"/>
      <c r="F769" s="103"/>
      <c r="L769" s="103"/>
      <c r="N769" s="103"/>
      <c r="O769" s="103"/>
      <c r="P769" s="103"/>
      <c r="S769" s="103"/>
      <c r="AE769" s="103"/>
      <c r="AG769" s="103"/>
      <c r="AI769" s="103"/>
    </row>
    <row r="770" spans="4:35" x14ac:dyDescent="0.3">
      <c r="D770" s="31"/>
      <c r="E770" s="103"/>
      <c r="F770" s="103"/>
      <c r="L770" s="103"/>
      <c r="N770" s="103"/>
      <c r="O770" s="103"/>
      <c r="P770" s="103"/>
      <c r="S770" s="103"/>
      <c r="AE770" s="103"/>
      <c r="AG770" s="103"/>
      <c r="AI770" s="103"/>
    </row>
    <row r="771" spans="4:35" x14ac:dyDescent="0.3">
      <c r="D771" s="31"/>
      <c r="E771" s="103"/>
      <c r="F771" s="103"/>
      <c r="L771" s="103"/>
      <c r="N771" s="103"/>
      <c r="O771" s="103"/>
      <c r="P771" s="103"/>
      <c r="S771" s="103"/>
      <c r="AE771" s="103"/>
      <c r="AG771" s="103"/>
      <c r="AI771" s="103"/>
    </row>
    <row r="772" spans="4:35" x14ac:dyDescent="0.3">
      <c r="D772" s="31"/>
      <c r="E772" s="103"/>
      <c r="F772" s="103"/>
      <c r="L772" s="103"/>
      <c r="N772" s="103"/>
      <c r="O772" s="103"/>
      <c r="P772" s="103"/>
      <c r="S772" s="103"/>
      <c r="AE772" s="103"/>
      <c r="AG772" s="103"/>
      <c r="AI772" s="103"/>
    </row>
    <row r="773" spans="4:35" x14ac:dyDescent="0.3">
      <c r="D773" s="31"/>
      <c r="E773" s="103"/>
      <c r="F773" s="103"/>
      <c r="L773" s="103"/>
      <c r="N773" s="103"/>
      <c r="O773" s="103"/>
      <c r="P773" s="103"/>
      <c r="S773" s="103"/>
      <c r="AE773" s="103"/>
      <c r="AG773" s="103"/>
      <c r="AI773" s="103"/>
    </row>
    <row r="774" spans="4:35" x14ac:dyDescent="0.3">
      <c r="D774" s="31"/>
      <c r="E774" s="103"/>
      <c r="F774" s="103"/>
      <c r="L774" s="103"/>
      <c r="N774" s="103"/>
      <c r="O774" s="103"/>
      <c r="P774" s="103"/>
      <c r="S774" s="103"/>
      <c r="AE774" s="103"/>
      <c r="AG774" s="103"/>
      <c r="AI774" s="103"/>
    </row>
    <row r="775" spans="4:35" x14ac:dyDescent="0.3">
      <c r="D775" s="31"/>
      <c r="E775" s="103"/>
      <c r="F775" s="103"/>
      <c r="L775" s="103"/>
      <c r="N775" s="103"/>
      <c r="O775" s="103"/>
      <c r="P775" s="103"/>
      <c r="S775" s="103"/>
      <c r="AE775" s="103"/>
      <c r="AG775" s="103"/>
      <c r="AI775" s="103"/>
    </row>
    <row r="776" spans="4:35" x14ac:dyDescent="0.3">
      <c r="D776" s="31"/>
      <c r="E776" s="103"/>
      <c r="F776" s="103"/>
      <c r="L776" s="103"/>
      <c r="N776" s="103"/>
      <c r="O776" s="103"/>
      <c r="P776" s="103"/>
      <c r="S776" s="103"/>
      <c r="AE776" s="103"/>
      <c r="AG776" s="103"/>
      <c r="AI776" s="103"/>
    </row>
    <row r="777" spans="4:35" x14ac:dyDescent="0.3">
      <c r="D777" s="31"/>
      <c r="E777" s="103"/>
      <c r="F777" s="103"/>
      <c r="L777" s="103"/>
      <c r="N777" s="103"/>
      <c r="O777" s="103"/>
      <c r="P777" s="103"/>
      <c r="S777" s="103"/>
      <c r="AE777" s="103"/>
      <c r="AG777" s="103"/>
      <c r="AI777" s="103"/>
    </row>
    <row r="778" spans="4:35" x14ac:dyDescent="0.3">
      <c r="D778" s="31"/>
      <c r="E778" s="103"/>
      <c r="F778" s="103"/>
      <c r="L778" s="103"/>
      <c r="N778" s="103"/>
      <c r="O778" s="103"/>
      <c r="P778" s="103"/>
      <c r="S778" s="103"/>
      <c r="AE778" s="103"/>
      <c r="AG778" s="103"/>
      <c r="AI778" s="103"/>
    </row>
    <row r="779" spans="4:35" x14ac:dyDescent="0.3">
      <c r="D779" s="31"/>
      <c r="E779" s="103"/>
      <c r="F779" s="103"/>
      <c r="L779" s="103"/>
      <c r="N779" s="103"/>
      <c r="O779" s="103"/>
      <c r="P779" s="103"/>
      <c r="S779" s="103"/>
      <c r="AE779" s="103"/>
      <c r="AG779" s="103"/>
      <c r="AI779" s="103"/>
    </row>
    <row r="780" spans="4:35" x14ac:dyDescent="0.3">
      <c r="D780" s="31"/>
      <c r="E780" s="103"/>
      <c r="F780" s="103"/>
      <c r="L780" s="103"/>
      <c r="N780" s="103"/>
      <c r="O780" s="103"/>
      <c r="P780" s="103"/>
      <c r="S780" s="103"/>
      <c r="AE780" s="103"/>
      <c r="AG780" s="103"/>
      <c r="AI780" s="103"/>
    </row>
    <row r="781" spans="4:35" x14ac:dyDescent="0.3">
      <c r="D781" s="31"/>
      <c r="E781" s="103"/>
      <c r="F781" s="103"/>
      <c r="L781" s="103"/>
      <c r="N781" s="103"/>
      <c r="O781" s="103"/>
      <c r="P781" s="103"/>
      <c r="S781" s="103"/>
      <c r="AE781" s="103"/>
      <c r="AG781" s="103"/>
      <c r="AI781" s="103"/>
    </row>
    <row r="782" spans="4:35" x14ac:dyDescent="0.3">
      <c r="D782" s="31"/>
      <c r="E782" s="103"/>
      <c r="F782" s="103"/>
      <c r="L782" s="103"/>
      <c r="N782" s="103"/>
      <c r="O782" s="103"/>
      <c r="P782" s="103"/>
      <c r="S782" s="103"/>
      <c r="AE782" s="103"/>
      <c r="AG782" s="103"/>
      <c r="AI782" s="103"/>
    </row>
    <row r="783" spans="4:35" x14ac:dyDescent="0.3">
      <c r="D783" s="31"/>
      <c r="E783" s="103"/>
      <c r="F783" s="103"/>
      <c r="L783" s="103"/>
      <c r="N783" s="103"/>
      <c r="O783" s="103"/>
      <c r="P783" s="103"/>
      <c r="S783" s="103"/>
      <c r="AE783" s="103"/>
      <c r="AG783" s="103"/>
      <c r="AI783" s="103"/>
    </row>
    <row r="784" spans="4:35" x14ac:dyDescent="0.3">
      <c r="D784" s="31"/>
      <c r="E784" s="103"/>
      <c r="F784" s="103"/>
      <c r="L784" s="103"/>
      <c r="N784" s="103"/>
      <c r="O784" s="103"/>
      <c r="P784" s="103"/>
      <c r="S784" s="103"/>
      <c r="AE784" s="103"/>
      <c r="AG784" s="103"/>
      <c r="AI784" s="103"/>
    </row>
    <row r="785" spans="4:35" x14ac:dyDescent="0.3">
      <c r="D785" s="31"/>
      <c r="E785" s="103"/>
      <c r="F785" s="103"/>
      <c r="L785" s="103"/>
      <c r="N785" s="103"/>
      <c r="O785" s="103"/>
      <c r="P785" s="103"/>
      <c r="S785" s="103"/>
      <c r="AE785" s="103"/>
      <c r="AG785" s="103"/>
      <c r="AI785" s="103"/>
    </row>
    <row r="786" spans="4:35" x14ac:dyDescent="0.3">
      <c r="D786" s="31"/>
      <c r="E786" s="103"/>
      <c r="F786" s="103"/>
      <c r="L786" s="103"/>
      <c r="N786" s="103"/>
      <c r="O786" s="103"/>
      <c r="P786" s="103"/>
      <c r="S786" s="103"/>
      <c r="AE786" s="103"/>
      <c r="AG786" s="103"/>
      <c r="AI786" s="103"/>
    </row>
    <row r="787" spans="4:35" x14ac:dyDescent="0.3">
      <c r="D787" s="31"/>
      <c r="E787" s="103"/>
      <c r="F787" s="103"/>
      <c r="L787" s="103"/>
      <c r="N787" s="103"/>
      <c r="O787" s="103"/>
      <c r="P787" s="103"/>
      <c r="S787" s="103"/>
      <c r="AE787" s="103"/>
      <c r="AG787" s="103"/>
      <c r="AI787" s="103"/>
    </row>
    <row r="788" spans="4:35" x14ac:dyDescent="0.3">
      <c r="D788" s="31"/>
      <c r="E788" s="103"/>
      <c r="F788" s="103"/>
      <c r="L788" s="103"/>
      <c r="N788" s="103"/>
      <c r="O788" s="103"/>
      <c r="P788" s="103"/>
      <c r="S788" s="103"/>
      <c r="AE788" s="103"/>
      <c r="AG788" s="103"/>
      <c r="AI788" s="103"/>
    </row>
    <row r="789" spans="4:35" x14ac:dyDescent="0.3">
      <c r="D789" s="31"/>
      <c r="E789" s="103"/>
      <c r="F789" s="103"/>
      <c r="L789" s="103"/>
      <c r="N789" s="103"/>
      <c r="O789" s="103"/>
      <c r="P789" s="103"/>
      <c r="S789" s="103"/>
      <c r="AE789" s="103"/>
      <c r="AG789" s="103"/>
      <c r="AI789" s="103"/>
    </row>
    <row r="790" spans="4:35" x14ac:dyDescent="0.3">
      <c r="D790" s="31"/>
      <c r="E790" s="103"/>
      <c r="F790" s="103"/>
      <c r="L790" s="103"/>
      <c r="N790" s="103"/>
      <c r="O790" s="103"/>
      <c r="P790" s="103"/>
      <c r="S790" s="103"/>
      <c r="AE790" s="103"/>
      <c r="AG790" s="103"/>
      <c r="AI790" s="103"/>
    </row>
    <row r="791" spans="4:35" x14ac:dyDescent="0.3">
      <c r="D791" s="31"/>
      <c r="E791" s="103"/>
      <c r="F791" s="103"/>
      <c r="L791" s="103"/>
      <c r="N791" s="103"/>
      <c r="O791" s="103"/>
      <c r="P791" s="103"/>
      <c r="S791" s="103"/>
      <c r="AE791" s="103"/>
      <c r="AG791" s="103"/>
      <c r="AI791" s="103"/>
    </row>
    <row r="792" spans="4:35" x14ac:dyDescent="0.3">
      <c r="D792" s="31"/>
      <c r="E792" s="103"/>
      <c r="F792" s="103"/>
      <c r="L792" s="103"/>
      <c r="N792" s="103"/>
      <c r="O792" s="103"/>
      <c r="P792" s="103"/>
      <c r="S792" s="103"/>
      <c r="AE792" s="103"/>
      <c r="AG792" s="103"/>
      <c r="AI792" s="103"/>
    </row>
    <row r="793" spans="4:35" x14ac:dyDescent="0.3">
      <c r="D793" s="31"/>
      <c r="E793" s="103"/>
      <c r="F793" s="103"/>
      <c r="L793" s="103"/>
      <c r="N793" s="103"/>
      <c r="O793" s="103"/>
      <c r="P793" s="103"/>
      <c r="S793" s="103"/>
      <c r="AE793" s="103"/>
      <c r="AG793" s="103"/>
      <c r="AI793" s="103"/>
    </row>
    <row r="794" spans="4:35" x14ac:dyDescent="0.3">
      <c r="D794" s="31"/>
      <c r="E794" s="103"/>
      <c r="F794" s="103"/>
      <c r="L794" s="103"/>
      <c r="N794" s="103"/>
      <c r="O794" s="103"/>
      <c r="P794" s="103"/>
      <c r="S794" s="103"/>
      <c r="AE794" s="103"/>
      <c r="AG794" s="103"/>
      <c r="AI794" s="103"/>
    </row>
    <row r="795" spans="4:35" x14ac:dyDescent="0.3">
      <c r="D795" s="31"/>
      <c r="E795" s="103"/>
      <c r="F795" s="103"/>
      <c r="L795" s="103"/>
      <c r="N795" s="103"/>
      <c r="O795" s="103"/>
      <c r="P795" s="103"/>
      <c r="S795" s="103"/>
      <c r="AE795" s="103"/>
      <c r="AG795" s="103"/>
      <c r="AI795" s="103"/>
    </row>
    <row r="796" spans="4:35" x14ac:dyDescent="0.3">
      <c r="D796" s="31"/>
      <c r="E796" s="103"/>
      <c r="F796" s="103"/>
      <c r="L796" s="103"/>
      <c r="N796" s="103"/>
      <c r="O796" s="103"/>
      <c r="P796" s="103"/>
      <c r="S796" s="103"/>
      <c r="AE796" s="103"/>
      <c r="AG796" s="103"/>
      <c r="AI796" s="103"/>
    </row>
    <row r="797" spans="4:35" x14ac:dyDescent="0.3">
      <c r="D797" s="31"/>
      <c r="E797" s="103"/>
      <c r="F797" s="103"/>
      <c r="L797" s="103"/>
      <c r="N797" s="103"/>
      <c r="O797" s="103"/>
      <c r="P797" s="103"/>
      <c r="S797" s="103"/>
      <c r="AE797" s="103"/>
      <c r="AG797" s="103"/>
      <c r="AI797" s="103"/>
    </row>
    <row r="798" spans="4:35" x14ac:dyDescent="0.3">
      <c r="D798" s="31"/>
      <c r="E798" s="103"/>
      <c r="F798" s="103"/>
      <c r="L798" s="103"/>
      <c r="N798" s="103"/>
      <c r="O798" s="103"/>
      <c r="P798" s="103"/>
      <c r="S798" s="103"/>
      <c r="AE798" s="103"/>
      <c r="AG798" s="103"/>
      <c r="AI798" s="103"/>
    </row>
    <row r="799" spans="4:35" x14ac:dyDescent="0.3">
      <c r="D799" s="31"/>
      <c r="E799" s="103"/>
      <c r="F799" s="103"/>
      <c r="L799" s="103"/>
      <c r="N799" s="103"/>
      <c r="O799" s="103"/>
      <c r="P799" s="103"/>
      <c r="S799" s="103"/>
      <c r="AE799" s="103"/>
      <c r="AG799" s="103"/>
      <c r="AI799" s="103"/>
    </row>
    <row r="800" spans="4:35" x14ac:dyDescent="0.3">
      <c r="D800" s="31"/>
      <c r="E800" s="103"/>
      <c r="F800" s="103"/>
      <c r="L800" s="103"/>
      <c r="N800" s="103"/>
      <c r="O800" s="103"/>
      <c r="P800" s="103"/>
      <c r="S800" s="103"/>
      <c r="AE800" s="103"/>
      <c r="AG800" s="103"/>
      <c r="AI800" s="103"/>
    </row>
    <row r="801" spans="4:35" x14ac:dyDescent="0.3">
      <c r="D801" s="31"/>
      <c r="E801" s="103"/>
      <c r="F801" s="103"/>
      <c r="L801" s="103"/>
      <c r="N801" s="103"/>
      <c r="O801" s="103"/>
      <c r="P801" s="103"/>
      <c r="S801" s="103"/>
      <c r="AE801" s="103"/>
      <c r="AG801" s="103"/>
      <c r="AI801" s="103"/>
    </row>
    <row r="802" spans="4:35" x14ac:dyDescent="0.3">
      <c r="D802" s="31"/>
      <c r="E802" s="103"/>
      <c r="F802" s="103"/>
      <c r="L802" s="103"/>
      <c r="N802" s="103"/>
      <c r="O802" s="103"/>
      <c r="P802" s="103"/>
      <c r="S802" s="103"/>
      <c r="AE802" s="103"/>
      <c r="AG802" s="103"/>
      <c r="AI802" s="103"/>
    </row>
    <row r="803" spans="4:35" x14ac:dyDescent="0.3">
      <c r="D803" s="31"/>
      <c r="E803" s="103"/>
      <c r="F803" s="103"/>
      <c r="L803" s="103"/>
      <c r="N803" s="103"/>
      <c r="O803" s="103"/>
      <c r="P803" s="103"/>
      <c r="S803" s="103"/>
      <c r="AE803" s="103"/>
      <c r="AG803" s="103"/>
      <c r="AI803" s="103"/>
    </row>
    <row r="804" spans="4:35" x14ac:dyDescent="0.3">
      <c r="D804" s="31"/>
      <c r="E804" s="103"/>
      <c r="F804" s="103"/>
      <c r="L804" s="103"/>
      <c r="N804" s="103"/>
      <c r="O804" s="103"/>
      <c r="P804" s="103"/>
      <c r="S804" s="103"/>
      <c r="AE804" s="103"/>
      <c r="AG804" s="103"/>
      <c r="AI804" s="103"/>
    </row>
    <row r="805" spans="4:35" x14ac:dyDescent="0.3">
      <c r="D805" s="31"/>
      <c r="E805" s="103"/>
      <c r="F805" s="103"/>
      <c r="L805" s="103"/>
      <c r="N805" s="103"/>
      <c r="O805" s="103"/>
      <c r="P805" s="103"/>
      <c r="S805" s="103"/>
      <c r="AE805" s="103"/>
      <c r="AG805" s="103"/>
      <c r="AI805" s="103"/>
    </row>
    <row r="806" spans="4:35" x14ac:dyDescent="0.3">
      <c r="D806" s="31"/>
      <c r="E806" s="103"/>
      <c r="F806" s="103"/>
      <c r="L806" s="103"/>
      <c r="N806" s="103"/>
      <c r="O806" s="103"/>
      <c r="P806" s="103"/>
      <c r="S806" s="103"/>
      <c r="AE806" s="103"/>
      <c r="AG806" s="103"/>
      <c r="AI806" s="103"/>
    </row>
    <row r="807" spans="4:35" x14ac:dyDescent="0.3">
      <c r="D807" s="31"/>
      <c r="E807" s="103"/>
      <c r="F807" s="103"/>
      <c r="L807" s="103"/>
      <c r="N807" s="103"/>
      <c r="O807" s="103"/>
      <c r="P807" s="103"/>
      <c r="S807" s="103"/>
      <c r="AE807" s="103"/>
      <c r="AG807" s="103"/>
      <c r="AI807" s="103"/>
    </row>
    <row r="808" spans="4:35" x14ac:dyDescent="0.3">
      <c r="D808" s="31"/>
      <c r="E808" s="103"/>
      <c r="F808" s="103"/>
      <c r="L808" s="103"/>
      <c r="N808" s="103"/>
      <c r="O808" s="103"/>
      <c r="P808" s="103"/>
      <c r="S808" s="103"/>
      <c r="AE808" s="103"/>
      <c r="AG808" s="103"/>
      <c r="AI808" s="103"/>
    </row>
    <row r="809" spans="4:35" x14ac:dyDescent="0.3">
      <c r="D809" s="31"/>
      <c r="E809" s="103"/>
      <c r="F809" s="103"/>
      <c r="L809" s="103"/>
      <c r="N809" s="103"/>
      <c r="O809" s="103"/>
      <c r="P809" s="103"/>
      <c r="S809" s="103"/>
      <c r="AE809" s="103"/>
      <c r="AG809" s="103"/>
      <c r="AI809" s="103"/>
    </row>
    <row r="810" spans="4:35" x14ac:dyDescent="0.3">
      <c r="D810" s="31"/>
      <c r="E810" s="103"/>
      <c r="F810" s="103"/>
      <c r="L810" s="103"/>
      <c r="N810" s="103"/>
      <c r="O810" s="103"/>
      <c r="P810" s="103"/>
      <c r="S810" s="103"/>
      <c r="AE810" s="103"/>
      <c r="AG810" s="103"/>
      <c r="AI810" s="103"/>
    </row>
    <row r="811" spans="4:35" x14ac:dyDescent="0.3">
      <c r="D811" s="31"/>
      <c r="E811" s="103"/>
      <c r="F811" s="103"/>
      <c r="L811" s="103"/>
      <c r="N811" s="103"/>
      <c r="O811" s="103"/>
      <c r="P811" s="103"/>
      <c r="S811" s="103"/>
      <c r="AE811" s="103"/>
      <c r="AG811" s="103"/>
      <c r="AI811" s="103"/>
    </row>
    <row r="812" spans="4:35" x14ac:dyDescent="0.3">
      <c r="D812" s="31"/>
      <c r="E812" s="103"/>
      <c r="F812" s="103"/>
      <c r="L812" s="103"/>
      <c r="N812" s="103"/>
      <c r="O812" s="103"/>
      <c r="P812" s="103"/>
      <c r="S812" s="103"/>
      <c r="AE812" s="103"/>
      <c r="AG812" s="103"/>
      <c r="AI812" s="103"/>
    </row>
    <row r="813" spans="4:35" x14ac:dyDescent="0.3">
      <c r="D813" s="31"/>
      <c r="E813" s="103"/>
      <c r="F813" s="103"/>
      <c r="L813" s="103"/>
      <c r="N813" s="103"/>
      <c r="O813" s="103"/>
      <c r="P813" s="103"/>
      <c r="S813" s="103"/>
      <c r="AE813" s="103"/>
      <c r="AG813" s="103"/>
      <c r="AI813" s="103"/>
    </row>
    <row r="814" spans="4:35" x14ac:dyDescent="0.3">
      <c r="D814" s="31"/>
      <c r="E814" s="103"/>
      <c r="F814" s="103"/>
      <c r="L814" s="103"/>
      <c r="N814" s="103"/>
      <c r="O814" s="103"/>
      <c r="P814" s="103"/>
      <c r="S814" s="103"/>
      <c r="AE814" s="103"/>
      <c r="AG814" s="103"/>
      <c r="AI814" s="103"/>
    </row>
    <row r="815" spans="4:35" x14ac:dyDescent="0.3">
      <c r="D815" s="31"/>
      <c r="E815" s="103"/>
      <c r="F815" s="103"/>
      <c r="L815" s="103"/>
      <c r="N815" s="103"/>
      <c r="O815" s="103"/>
      <c r="P815" s="103"/>
      <c r="S815" s="103"/>
      <c r="AE815" s="103"/>
      <c r="AG815" s="103"/>
      <c r="AI815" s="103"/>
    </row>
    <row r="816" spans="4:35" x14ac:dyDescent="0.3">
      <c r="D816" s="31"/>
      <c r="E816" s="103"/>
      <c r="F816" s="103"/>
      <c r="L816" s="103"/>
      <c r="N816" s="103"/>
      <c r="O816" s="103"/>
      <c r="P816" s="103"/>
      <c r="S816" s="103"/>
      <c r="AE816" s="103"/>
      <c r="AG816" s="103"/>
      <c r="AI816" s="103"/>
    </row>
    <row r="817" spans="4:35" x14ac:dyDescent="0.3">
      <c r="D817" s="31"/>
      <c r="E817" s="103"/>
      <c r="F817" s="103"/>
      <c r="L817" s="103"/>
      <c r="N817" s="103"/>
      <c r="O817" s="103"/>
      <c r="P817" s="103"/>
      <c r="S817" s="103"/>
      <c r="AE817" s="103"/>
      <c r="AG817" s="103"/>
      <c r="AI817" s="103"/>
    </row>
    <row r="818" spans="4:35" x14ac:dyDescent="0.3">
      <c r="D818" s="31"/>
      <c r="E818" s="103"/>
      <c r="F818" s="103"/>
      <c r="L818" s="103"/>
      <c r="N818" s="103"/>
      <c r="O818" s="103"/>
      <c r="P818" s="103"/>
      <c r="S818" s="103"/>
      <c r="AE818" s="103"/>
      <c r="AG818" s="103"/>
      <c r="AI818" s="103"/>
    </row>
    <row r="819" spans="4:35" x14ac:dyDescent="0.3">
      <c r="D819" s="31"/>
      <c r="E819" s="103"/>
      <c r="F819" s="103"/>
      <c r="L819" s="103"/>
      <c r="N819" s="103"/>
      <c r="O819" s="103"/>
      <c r="P819" s="103"/>
      <c r="S819" s="103"/>
      <c r="AE819" s="103"/>
      <c r="AG819" s="103"/>
      <c r="AI819" s="103"/>
    </row>
    <row r="820" spans="4:35" x14ac:dyDescent="0.3">
      <c r="D820" s="31"/>
      <c r="E820" s="103"/>
      <c r="F820" s="103"/>
      <c r="L820" s="103"/>
      <c r="N820" s="103"/>
      <c r="O820" s="103"/>
      <c r="P820" s="103"/>
      <c r="S820" s="103"/>
      <c r="AE820" s="103"/>
      <c r="AG820" s="103"/>
      <c r="AI820" s="103"/>
    </row>
    <row r="821" spans="4:35" x14ac:dyDescent="0.3">
      <c r="D821" s="31"/>
      <c r="E821" s="103"/>
      <c r="F821" s="103"/>
      <c r="L821" s="103"/>
      <c r="N821" s="103"/>
      <c r="O821" s="103"/>
      <c r="P821" s="103"/>
      <c r="S821" s="103"/>
      <c r="AE821" s="103"/>
      <c r="AG821" s="103"/>
      <c r="AI821" s="103"/>
    </row>
    <row r="822" spans="4:35" x14ac:dyDescent="0.3">
      <c r="D822" s="31"/>
      <c r="E822" s="103"/>
      <c r="F822" s="103"/>
      <c r="L822" s="103"/>
      <c r="N822" s="103"/>
      <c r="O822" s="103"/>
      <c r="P822" s="103"/>
      <c r="S822" s="103"/>
      <c r="AE822" s="103"/>
      <c r="AG822" s="103"/>
      <c r="AI822" s="103"/>
    </row>
    <row r="823" spans="4:35" x14ac:dyDescent="0.3">
      <c r="D823" s="31"/>
      <c r="E823" s="103"/>
      <c r="F823" s="103"/>
      <c r="L823" s="103"/>
      <c r="N823" s="103"/>
      <c r="O823" s="103"/>
      <c r="P823" s="103"/>
      <c r="S823" s="103"/>
      <c r="AE823" s="103"/>
      <c r="AG823" s="103"/>
      <c r="AI823" s="103"/>
    </row>
    <row r="824" spans="4:35" x14ac:dyDescent="0.3">
      <c r="D824" s="31"/>
      <c r="E824" s="103"/>
      <c r="F824" s="103"/>
      <c r="L824" s="103"/>
      <c r="N824" s="103"/>
      <c r="O824" s="103"/>
      <c r="P824" s="103"/>
      <c r="S824" s="103"/>
      <c r="AE824" s="103"/>
      <c r="AG824" s="103"/>
      <c r="AI824" s="103"/>
    </row>
    <row r="825" spans="4:35" x14ac:dyDescent="0.3">
      <c r="D825" s="31"/>
      <c r="E825" s="103"/>
      <c r="F825" s="103"/>
      <c r="L825" s="103"/>
      <c r="N825" s="103"/>
      <c r="O825" s="103"/>
      <c r="P825" s="103"/>
      <c r="S825" s="103"/>
      <c r="AE825" s="103"/>
      <c r="AG825" s="103"/>
      <c r="AI825" s="103"/>
    </row>
    <row r="826" spans="4:35" x14ac:dyDescent="0.3">
      <c r="D826" s="31"/>
      <c r="E826" s="103"/>
      <c r="F826" s="103"/>
      <c r="L826" s="103"/>
      <c r="N826" s="103"/>
      <c r="O826" s="103"/>
      <c r="P826" s="103"/>
      <c r="S826" s="103"/>
      <c r="AE826" s="103"/>
      <c r="AG826" s="103"/>
      <c r="AI826" s="103"/>
    </row>
    <row r="827" spans="4:35" x14ac:dyDescent="0.3">
      <c r="D827" s="31"/>
      <c r="E827" s="103"/>
      <c r="F827" s="103"/>
      <c r="L827" s="103"/>
      <c r="N827" s="103"/>
      <c r="O827" s="103"/>
      <c r="P827" s="103"/>
      <c r="S827" s="103"/>
      <c r="AE827" s="103"/>
      <c r="AG827" s="103"/>
      <c r="AI827" s="103"/>
    </row>
    <row r="828" spans="4:35" x14ac:dyDescent="0.3">
      <c r="D828" s="31"/>
      <c r="E828" s="103"/>
      <c r="F828" s="103"/>
      <c r="L828" s="103"/>
      <c r="N828" s="103"/>
      <c r="O828" s="103"/>
      <c r="P828" s="103"/>
      <c r="S828" s="103"/>
      <c r="AE828" s="103"/>
      <c r="AG828" s="103"/>
      <c r="AI828" s="103"/>
    </row>
    <row r="829" spans="4:35" x14ac:dyDescent="0.3">
      <c r="D829" s="31"/>
      <c r="E829" s="103"/>
      <c r="F829" s="103"/>
      <c r="L829" s="103"/>
      <c r="N829" s="103"/>
      <c r="O829" s="103"/>
      <c r="P829" s="103"/>
      <c r="S829" s="103"/>
      <c r="AE829" s="103"/>
      <c r="AG829" s="103"/>
      <c r="AI829" s="103"/>
    </row>
    <row r="830" spans="4:35" x14ac:dyDescent="0.3">
      <c r="D830" s="31"/>
      <c r="E830" s="103"/>
      <c r="F830" s="103"/>
      <c r="L830" s="103"/>
      <c r="N830" s="103"/>
      <c r="O830" s="103"/>
      <c r="P830" s="103"/>
      <c r="S830" s="103"/>
      <c r="AE830" s="103"/>
      <c r="AG830" s="103"/>
      <c r="AI830" s="103"/>
    </row>
    <row r="831" spans="4:35" x14ac:dyDescent="0.3">
      <c r="D831" s="31"/>
      <c r="E831" s="103"/>
      <c r="F831" s="103"/>
      <c r="L831" s="103"/>
      <c r="N831" s="103"/>
      <c r="O831" s="103"/>
      <c r="P831" s="103"/>
      <c r="S831" s="103"/>
      <c r="AE831" s="103"/>
      <c r="AG831" s="103"/>
      <c r="AI831" s="103"/>
    </row>
    <row r="832" spans="4:35" x14ac:dyDescent="0.3">
      <c r="D832" s="31"/>
      <c r="E832" s="103"/>
      <c r="F832" s="103"/>
      <c r="L832" s="103"/>
      <c r="N832" s="103"/>
      <c r="O832" s="103"/>
      <c r="P832" s="103"/>
      <c r="S832" s="103"/>
      <c r="AE832" s="103"/>
      <c r="AG832" s="103"/>
      <c r="AI832" s="103"/>
    </row>
    <row r="833" spans="4:35" x14ac:dyDescent="0.3">
      <c r="D833" s="31"/>
      <c r="E833" s="103"/>
      <c r="F833" s="103"/>
      <c r="L833" s="103"/>
      <c r="N833" s="103"/>
      <c r="O833" s="103"/>
      <c r="P833" s="103"/>
      <c r="S833" s="103"/>
      <c r="AE833" s="103"/>
      <c r="AG833" s="103"/>
      <c r="AI833" s="103"/>
    </row>
    <row r="834" spans="4:35" x14ac:dyDescent="0.3">
      <c r="D834" s="31"/>
      <c r="E834" s="103"/>
      <c r="F834" s="103"/>
      <c r="L834" s="103"/>
      <c r="N834" s="103"/>
      <c r="O834" s="103"/>
      <c r="P834" s="103"/>
      <c r="S834" s="103"/>
      <c r="AE834" s="103"/>
      <c r="AG834" s="103"/>
      <c r="AI834" s="103"/>
    </row>
    <row r="835" spans="4:35" x14ac:dyDescent="0.3">
      <c r="D835" s="31"/>
      <c r="E835" s="103"/>
      <c r="F835" s="103"/>
      <c r="L835" s="103"/>
      <c r="N835" s="103"/>
      <c r="O835" s="103"/>
      <c r="P835" s="103"/>
      <c r="S835" s="103"/>
      <c r="AE835" s="103"/>
      <c r="AG835" s="103"/>
      <c r="AI835" s="103"/>
    </row>
    <row r="836" spans="4:35" x14ac:dyDescent="0.3">
      <c r="D836" s="31"/>
      <c r="E836" s="103"/>
      <c r="F836" s="103"/>
      <c r="L836" s="103"/>
      <c r="N836" s="103"/>
      <c r="O836" s="103"/>
      <c r="P836" s="103"/>
      <c r="S836" s="103"/>
      <c r="AE836" s="103"/>
      <c r="AG836" s="103"/>
      <c r="AI836" s="103"/>
    </row>
    <row r="837" spans="4:35" x14ac:dyDescent="0.3">
      <c r="D837" s="31"/>
      <c r="E837" s="103"/>
      <c r="F837" s="103"/>
      <c r="L837" s="103"/>
      <c r="N837" s="103"/>
      <c r="O837" s="103"/>
      <c r="P837" s="103"/>
      <c r="S837" s="103"/>
      <c r="AE837" s="103"/>
      <c r="AG837" s="103"/>
      <c r="AI837" s="103"/>
    </row>
    <row r="838" spans="4:35" x14ac:dyDescent="0.3">
      <c r="D838" s="31"/>
      <c r="E838" s="103"/>
      <c r="F838" s="103"/>
      <c r="L838" s="103"/>
      <c r="N838" s="103"/>
      <c r="O838" s="103"/>
      <c r="P838" s="103"/>
      <c r="S838" s="103"/>
      <c r="AE838" s="103"/>
      <c r="AG838" s="103"/>
      <c r="AI838" s="103"/>
    </row>
    <row r="839" spans="4:35" x14ac:dyDescent="0.3">
      <c r="D839" s="31"/>
      <c r="E839" s="103"/>
      <c r="F839" s="103"/>
      <c r="L839" s="103"/>
      <c r="N839" s="103"/>
      <c r="O839" s="103"/>
      <c r="P839" s="103"/>
      <c r="S839" s="103"/>
      <c r="AE839" s="103"/>
      <c r="AG839" s="103"/>
      <c r="AI839" s="103"/>
    </row>
    <row r="840" spans="4:35" x14ac:dyDescent="0.3">
      <c r="D840" s="31"/>
      <c r="E840" s="103"/>
      <c r="F840" s="103"/>
      <c r="L840" s="103"/>
      <c r="N840" s="103"/>
      <c r="O840" s="103"/>
      <c r="P840" s="103"/>
      <c r="S840" s="103"/>
      <c r="AE840" s="103"/>
      <c r="AG840" s="103"/>
      <c r="AI840" s="103"/>
    </row>
    <row r="841" spans="4:35" x14ac:dyDescent="0.3">
      <c r="D841" s="31"/>
      <c r="E841" s="103"/>
      <c r="F841" s="103"/>
      <c r="L841" s="103"/>
      <c r="N841" s="103"/>
      <c r="O841" s="103"/>
      <c r="P841" s="103"/>
      <c r="S841" s="103"/>
      <c r="AE841" s="103"/>
      <c r="AG841" s="103"/>
      <c r="AI841" s="103"/>
    </row>
    <row r="842" spans="4:35" x14ac:dyDescent="0.3">
      <c r="D842" s="31"/>
      <c r="E842" s="103"/>
      <c r="F842" s="103"/>
      <c r="L842" s="103"/>
      <c r="N842" s="103"/>
      <c r="O842" s="103"/>
      <c r="P842" s="103"/>
      <c r="S842" s="103"/>
      <c r="AE842" s="103"/>
      <c r="AG842" s="103"/>
      <c r="AI842" s="103"/>
    </row>
    <row r="843" spans="4:35" x14ac:dyDescent="0.3">
      <c r="D843" s="31"/>
      <c r="E843" s="103"/>
      <c r="F843" s="103"/>
      <c r="L843" s="103"/>
      <c r="N843" s="103"/>
      <c r="O843" s="103"/>
      <c r="P843" s="103"/>
      <c r="S843" s="103"/>
      <c r="AE843" s="103"/>
      <c r="AG843" s="103"/>
      <c r="AI843" s="103"/>
    </row>
    <row r="844" spans="4:35" x14ac:dyDescent="0.3">
      <c r="D844" s="31"/>
      <c r="E844" s="103"/>
      <c r="F844" s="103"/>
      <c r="L844" s="103"/>
      <c r="N844" s="103"/>
      <c r="O844" s="103"/>
      <c r="P844" s="103"/>
      <c r="S844" s="103"/>
      <c r="AE844" s="103"/>
      <c r="AG844" s="103"/>
      <c r="AI844" s="103"/>
    </row>
    <row r="845" spans="4:35" x14ac:dyDescent="0.3">
      <c r="D845" s="31"/>
      <c r="E845" s="103"/>
      <c r="F845" s="103"/>
      <c r="L845" s="103"/>
      <c r="N845" s="103"/>
      <c r="O845" s="103"/>
      <c r="P845" s="103"/>
      <c r="S845" s="103"/>
      <c r="AE845" s="103"/>
      <c r="AG845" s="103"/>
      <c r="AI845" s="103"/>
    </row>
    <row r="846" spans="4:35" x14ac:dyDescent="0.3">
      <c r="D846" s="31"/>
      <c r="E846" s="103"/>
      <c r="F846" s="103"/>
      <c r="L846" s="103"/>
      <c r="N846" s="103"/>
      <c r="O846" s="103"/>
      <c r="P846" s="103"/>
      <c r="S846" s="103"/>
      <c r="AE846" s="103"/>
      <c r="AG846" s="103"/>
      <c r="AI846" s="103"/>
    </row>
    <row r="847" spans="4:35" x14ac:dyDescent="0.3">
      <c r="D847" s="31"/>
      <c r="E847" s="103"/>
      <c r="F847" s="103"/>
      <c r="L847" s="103"/>
      <c r="N847" s="103"/>
      <c r="O847" s="103"/>
      <c r="P847" s="103"/>
      <c r="S847" s="103"/>
      <c r="AE847" s="103"/>
      <c r="AG847" s="103"/>
      <c r="AI847" s="103"/>
    </row>
    <row r="848" spans="4:35" x14ac:dyDescent="0.3">
      <c r="D848" s="31"/>
      <c r="E848" s="103"/>
      <c r="F848" s="103"/>
      <c r="L848" s="103"/>
      <c r="N848" s="103"/>
      <c r="O848" s="103"/>
      <c r="P848" s="103"/>
      <c r="S848" s="103"/>
      <c r="AE848" s="103"/>
      <c r="AG848" s="103"/>
      <c r="AI848" s="103"/>
    </row>
    <row r="849" spans="4:35" x14ac:dyDescent="0.3">
      <c r="D849" s="31"/>
      <c r="E849" s="103"/>
      <c r="F849" s="103"/>
      <c r="L849" s="103"/>
      <c r="N849" s="103"/>
      <c r="O849" s="103"/>
      <c r="P849" s="103"/>
      <c r="S849" s="103"/>
      <c r="AE849" s="103"/>
      <c r="AG849" s="103"/>
      <c r="AI849" s="103"/>
    </row>
    <row r="850" spans="4:35" x14ac:dyDescent="0.3">
      <c r="D850" s="31"/>
      <c r="E850" s="103"/>
      <c r="F850" s="103"/>
      <c r="L850" s="103"/>
      <c r="N850" s="103"/>
      <c r="O850" s="103"/>
      <c r="P850" s="103"/>
      <c r="S850" s="103"/>
      <c r="AE850" s="103"/>
      <c r="AG850" s="103"/>
      <c r="AI850" s="103"/>
    </row>
    <row r="851" spans="4:35" x14ac:dyDescent="0.3">
      <c r="D851" s="31"/>
      <c r="E851" s="103"/>
      <c r="F851" s="103"/>
      <c r="L851" s="103"/>
      <c r="N851" s="103"/>
      <c r="O851" s="103"/>
      <c r="P851" s="103"/>
      <c r="S851" s="103"/>
      <c r="AE851" s="103"/>
      <c r="AG851" s="103"/>
      <c r="AI851" s="103"/>
    </row>
    <row r="852" spans="4:35" x14ac:dyDescent="0.3">
      <c r="D852" s="31"/>
      <c r="E852" s="103"/>
      <c r="F852" s="103"/>
      <c r="L852" s="103"/>
      <c r="N852" s="103"/>
      <c r="O852" s="103"/>
      <c r="P852" s="103"/>
      <c r="S852" s="103"/>
      <c r="AE852" s="103"/>
      <c r="AG852" s="103"/>
      <c r="AI852" s="103"/>
    </row>
    <row r="853" spans="4:35" x14ac:dyDescent="0.3">
      <c r="D853" s="31"/>
      <c r="E853" s="103"/>
      <c r="F853" s="103"/>
      <c r="L853" s="103"/>
      <c r="N853" s="103"/>
      <c r="O853" s="103"/>
      <c r="P853" s="103"/>
      <c r="S853" s="103"/>
      <c r="AE853" s="103"/>
      <c r="AG853" s="103"/>
      <c r="AI853" s="103"/>
    </row>
    <row r="854" spans="4:35" x14ac:dyDescent="0.3">
      <c r="D854" s="31"/>
      <c r="E854" s="103"/>
      <c r="F854" s="103"/>
      <c r="L854" s="103"/>
      <c r="N854" s="103"/>
      <c r="O854" s="103"/>
      <c r="P854" s="103"/>
      <c r="S854" s="103"/>
      <c r="AE854" s="103"/>
      <c r="AG854" s="103"/>
      <c r="AI854" s="103"/>
    </row>
    <row r="855" spans="4:35" x14ac:dyDescent="0.3">
      <c r="D855" s="31"/>
      <c r="E855" s="103"/>
      <c r="F855" s="103"/>
      <c r="L855" s="103"/>
      <c r="N855" s="103"/>
      <c r="O855" s="103"/>
      <c r="P855" s="103"/>
      <c r="S855" s="103"/>
      <c r="AE855" s="103"/>
      <c r="AG855" s="103"/>
      <c r="AI855" s="103"/>
    </row>
    <row r="856" spans="4:35" x14ac:dyDescent="0.3">
      <c r="D856" s="31"/>
      <c r="E856" s="103"/>
      <c r="F856" s="103"/>
      <c r="L856" s="103"/>
      <c r="N856" s="103"/>
      <c r="O856" s="103"/>
      <c r="P856" s="103"/>
      <c r="S856" s="103"/>
      <c r="AE856" s="103"/>
      <c r="AG856" s="103"/>
      <c r="AI856" s="103"/>
    </row>
    <row r="857" spans="4:35" x14ac:dyDescent="0.3">
      <c r="D857" s="31"/>
      <c r="E857" s="103"/>
      <c r="F857" s="103"/>
      <c r="L857" s="103"/>
      <c r="N857" s="103"/>
      <c r="O857" s="103"/>
      <c r="P857" s="103"/>
      <c r="S857" s="103"/>
      <c r="AE857" s="103"/>
      <c r="AG857" s="103"/>
      <c r="AI857" s="103"/>
    </row>
    <row r="858" spans="4:35" x14ac:dyDescent="0.3">
      <c r="D858" s="31"/>
      <c r="E858" s="103"/>
      <c r="F858" s="103"/>
      <c r="L858" s="103"/>
      <c r="N858" s="103"/>
      <c r="O858" s="103"/>
      <c r="P858" s="103"/>
      <c r="S858" s="103"/>
      <c r="AE858" s="103"/>
      <c r="AG858" s="103"/>
      <c r="AI858" s="103"/>
    </row>
    <row r="859" spans="4:35" x14ac:dyDescent="0.3">
      <c r="D859" s="31"/>
      <c r="E859" s="103"/>
      <c r="F859" s="103"/>
      <c r="L859" s="103"/>
      <c r="N859" s="103"/>
      <c r="O859" s="103"/>
      <c r="P859" s="103"/>
      <c r="S859" s="103"/>
      <c r="AE859" s="103"/>
      <c r="AG859" s="103"/>
      <c r="AI859" s="103"/>
    </row>
    <row r="860" spans="4:35" x14ac:dyDescent="0.3">
      <c r="D860" s="31"/>
      <c r="E860" s="103"/>
      <c r="F860" s="103"/>
      <c r="L860" s="103"/>
      <c r="N860" s="103"/>
      <c r="O860" s="103"/>
      <c r="P860" s="103"/>
      <c r="S860" s="103"/>
      <c r="AE860" s="103"/>
      <c r="AG860" s="103"/>
      <c r="AI860" s="103"/>
    </row>
    <row r="861" spans="4:35" x14ac:dyDescent="0.3">
      <c r="D861" s="31"/>
      <c r="E861" s="103"/>
      <c r="F861" s="103"/>
      <c r="L861" s="103"/>
      <c r="N861" s="103"/>
      <c r="O861" s="103"/>
      <c r="P861" s="103"/>
      <c r="S861" s="103"/>
      <c r="AE861" s="103"/>
      <c r="AG861" s="103"/>
      <c r="AI861" s="103"/>
    </row>
    <row r="862" spans="4:35" x14ac:dyDescent="0.3">
      <c r="D862" s="31"/>
      <c r="E862" s="103"/>
      <c r="F862" s="103"/>
      <c r="L862" s="103"/>
      <c r="N862" s="103"/>
      <c r="O862" s="103"/>
      <c r="P862" s="103"/>
      <c r="S862" s="103"/>
      <c r="AE862" s="103"/>
      <c r="AG862" s="103"/>
      <c r="AI862" s="103"/>
    </row>
    <row r="863" spans="4:35" x14ac:dyDescent="0.3">
      <c r="D863" s="31"/>
      <c r="E863" s="103"/>
      <c r="F863" s="103"/>
      <c r="L863" s="103"/>
      <c r="N863" s="103"/>
      <c r="O863" s="103"/>
      <c r="P863" s="103"/>
      <c r="S863" s="103"/>
      <c r="AE863" s="103"/>
      <c r="AG863" s="103"/>
      <c r="AI863" s="103"/>
    </row>
    <row r="864" spans="4:35" x14ac:dyDescent="0.3">
      <c r="D864" s="31"/>
      <c r="E864" s="103"/>
      <c r="F864" s="103"/>
      <c r="L864" s="103"/>
      <c r="N864" s="103"/>
      <c r="O864" s="103"/>
      <c r="P864" s="103"/>
      <c r="S864" s="103"/>
      <c r="AE864" s="103"/>
      <c r="AG864" s="103"/>
      <c r="AI864" s="103"/>
    </row>
    <row r="865" spans="4:35" x14ac:dyDescent="0.3">
      <c r="D865" s="31"/>
      <c r="E865" s="103"/>
      <c r="F865" s="103"/>
      <c r="L865" s="103"/>
      <c r="N865" s="103"/>
      <c r="O865" s="103"/>
      <c r="P865" s="103"/>
      <c r="S865" s="103"/>
      <c r="AE865" s="103"/>
      <c r="AG865" s="103"/>
      <c r="AI865" s="103"/>
    </row>
    <row r="866" spans="4:35" x14ac:dyDescent="0.3">
      <c r="D866" s="31"/>
      <c r="E866" s="103"/>
      <c r="F866" s="103"/>
      <c r="L866" s="103"/>
      <c r="N866" s="103"/>
      <c r="O866" s="103"/>
      <c r="P866" s="103"/>
      <c r="S866" s="103"/>
      <c r="AE866" s="103"/>
      <c r="AG866" s="103"/>
      <c r="AI866" s="103"/>
    </row>
    <row r="867" spans="4:35" x14ac:dyDescent="0.3">
      <c r="D867" s="31"/>
      <c r="E867" s="103"/>
      <c r="F867" s="103"/>
      <c r="L867" s="103"/>
      <c r="N867" s="103"/>
      <c r="O867" s="103"/>
      <c r="P867" s="103"/>
      <c r="S867" s="103"/>
      <c r="AE867" s="103"/>
      <c r="AG867" s="103"/>
      <c r="AI867" s="103"/>
    </row>
    <row r="868" spans="4:35" x14ac:dyDescent="0.3">
      <c r="D868" s="31"/>
      <c r="E868" s="103"/>
      <c r="F868" s="103"/>
      <c r="L868" s="103"/>
      <c r="N868" s="103"/>
      <c r="O868" s="103"/>
      <c r="P868" s="103"/>
      <c r="S868" s="103"/>
      <c r="AE868" s="103"/>
      <c r="AG868" s="103"/>
      <c r="AI868" s="103"/>
    </row>
    <row r="869" spans="4:35" x14ac:dyDescent="0.3">
      <c r="D869" s="31"/>
      <c r="E869" s="103"/>
      <c r="F869" s="103"/>
      <c r="L869" s="103"/>
      <c r="N869" s="103"/>
      <c r="O869" s="103"/>
      <c r="P869" s="103"/>
      <c r="S869" s="103"/>
      <c r="AE869" s="103"/>
      <c r="AG869" s="103"/>
      <c r="AI869" s="103"/>
    </row>
    <row r="870" spans="4:35" x14ac:dyDescent="0.3">
      <c r="D870" s="31"/>
      <c r="E870" s="103"/>
      <c r="F870" s="103"/>
      <c r="L870" s="103"/>
      <c r="N870" s="103"/>
      <c r="O870" s="103"/>
      <c r="P870" s="103"/>
      <c r="S870" s="103"/>
      <c r="AE870" s="103"/>
      <c r="AG870" s="103"/>
      <c r="AI870" s="103"/>
    </row>
    <row r="871" spans="4:35" x14ac:dyDescent="0.3">
      <c r="D871" s="31"/>
      <c r="E871" s="103"/>
      <c r="F871" s="103"/>
      <c r="L871" s="103"/>
      <c r="N871" s="103"/>
      <c r="O871" s="103"/>
      <c r="P871" s="103"/>
      <c r="S871" s="103"/>
      <c r="AE871" s="103"/>
      <c r="AG871" s="103"/>
      <c r="AI871" s="103"/>
    </row>
    <row r="872" spans="4:35" x14ac:dyDescent="0.3">
      <c r="D872" s="31"/>
      <c r="E872" s="103"/>
      <c r="F872" s="103"/>
      <c r="L872" s="103"/>
      <c r="N872" s="103"/>
      <c r="O872" s="103"/>
      <c r="P872" s="103"/>
      <c r="S872" s="103"/>
      <c r="AE872" s="103"/>
      <c r="AG872" s="103"/>
      <c r="AI872" s="103"/>
    </row>
    <row r="873" spans="4:35" x14ac:dyDescent="0.3">
      <c r="D873" s="31"/>
      <c r="E873" s="103"/>
      <c r="F873" s="103"/>
      <c r="L873" s="103"/>
      <c r="N873" s="103"/>
      <c r="O873" s="103"/>
      <c r="P873" s="103"/>
      <c r="S873" s="103"/>
      <c r="AE873" s="103"/>
      <c r="AG873" s="103"/>
      <c r="AI873" s="103"/>
    </row>
    <row r="874" spans="4:35" x14ac:dyDescent="0.3">
      <c r="D874" s="31"/>
      <c r="E874" s="103"/>
      <c r="F874" s="103"/>
      <c r="L874" s="103"/>
      <c r="N874" s="103"/>
      <c r="O874" s="103"/>
      <c r="P874" s="103"/>
      <c r="S874" s="103"/>
      <c r="AE874" s="103"/>
      <c r="AG874" s="103"/>
      <c r="AI874" s="103"/>
    </row>
    <row r="875" spans="4:35" x14ac:dyDescent="0.3">
      <c r="D875" s="31"/>
      <c r="E875" s="103"/>
      <c r="F875" s="103"/>
      <c r="L875" s="103"/>
      <c r="N875" s="103"/>
      <c r="O875" s="103"/>
      <c r="P875" s="103"/>
      <c r="S875" s="103"/>
      <c r="AE875" s="103"/>
      <c r="AG875" s="103"/>
      <c r="AI875" s="103"/>
    </row>
    <row r="876" spans="4:35" x14ac:dyDescent="0.3">
      <c r="D876" s="31"/>
      <c r="E876" s="103"/>
      <c r="F876" s="103"/>
      <c r="L876" s="103"/>
      <c r="N876" s="103"/>
      <c r="O876" s="103"/>
      <c r="P876" s="103"/>
      <c r="S876" s="103"/>
      <c r="AE876" s="103"/>
      <c r="AG876" s="103"/>
      <c r="AI876" s="103"/>
    </row>
    <row r="877" spans="4:35" x14ac:dyDescent="0.3">
      <c r="D877" s="31"/>
      <c r="E877" s="103"/>
      <c r="F877" s="103"/>
      <c r="L877" s="103"/>
      <c r="N877" s="103"/>
      <c r="O877" s="103"/>
      <c r="P877" s="103"/>
      <c r="S877" s="103"/>
      <c r="AE877" s="103"/>
      <c r="AG877" s="103"/>
      <c r="AI877" s="103"/>
    </row>
    <row r="878" spans="4:35" x14ac:dyDescent="0.3">
      <c r="D878" s="31"/>
      <c r="E878" s="103"/>
      <c r="F878" s="103"/>
      <c r="L878" s="103"/>
      <c r="N878" s="103"/>
      <c r="O878" s="103"/>
      <c r="P878" s="103"/>
      <c r="S878" s="103"/>
      <c r="AE878" s="103"/>
      <c r="AG878" s="103"/>
      <c r="AI878" s="103"/>
    </row>
    <row r="879" spans="4:35" x14ac:dyDescent="0.3">
      <c r="D879" s="31"/>
      <c r="E879" s="103"/>
      <c r="F879" s="103"/>
      <c r="L879" s="103"/>
      <c r="N879" s="103"/>
      <c r="O879" s="103"/>
      <c r="P879" s="103"/>
      <c r="S879" s="103"/>
      <c r="AE879" s="103"/>
      <c r="AG879" s="103"/>
      <c r="AI879" s="103"/>
    </row>
    <row r="880" spans="4:35" x14ac:dyDescent="0.3">
      <c r="D880" s="31"/>
      <c r="E880" s="103"/>
      <c r="F880" s="103"/>
      <c r="L880" s="103"/>
      <c r="N880" s="103"/>
      <c r="O880" s="103"/>
      <c r="P880" s="103"/>
      <c r="S880" s="103"/>
      <c r="AE880" s="103"/>
      <c r="AG880" s="103"/>
      <c r="AI880" s="103"/>
    </row>
    <row r="881" spans="4:35" x14ac:dyDescent="0.3">
      <c r="D881" s="31"/>
      <c r="E881" s="103"/>
      <c r="F881" s="103"/>
      <c r="L881" s="103"/>
      <c r="N881" s="103"/>
      <c r="O881" s="103"/>
      <c r="P881" s="103"/>
      <c r="S881" s="103"/>
      <c r="AE881" s="103"/>
      <c r="AG881" s="103"/>
      <c r="AI881" s="103"/>
    </row>
    <row r="882" spans="4:35" x14ac:dyDescent="0.3">
      <c r="D882" s="31"/>
      <c r="E882" s="103"/>
      <c r="F882" s="103"/>
      <c r="L882" s="103"/>
      <c r="N882" s="103"/>
      <c r="O882" s="103"/>
      <c r="P882" s="103"/>
      <c r="S882" s="103"/>
      <c r="AE882" s="103"/>
      <c r="AG882" s="103"/>
      <c r="AI882" s="103"/>
    </row>
    <row r="883" spans="4:35" x14ac:dyDescent="0.3">
      <c r="D883" s="31"/>
      <c r="E883" s="103"/>
      <c r="F883" s="103"/>
      <c r="L883" s="103"/>
      <c r="N883" s="103"/>
      <c r="O883" s="103"/>
      <c r="P883" s="103"/>
      <c r="S883" s="103"/>
      <c r="AE883" s="103"/>
      <c r="AG883" s="103"/>
      <c r="AI883" s="103"/>
    </row>
    <row r="884" spans="4:35" x14ac:dyDescent="0.3">
      <c r="D884" s="31"/>
      <c r="E884" s="103"/>
      <c r="F884" s="103"/>
      <c r="L884" s="103"/>
      <c r="N884" s="103"/>
      <c r="O884" s="103"/>
      <c r="P884" s="103"/>
      <c r="S884" s="103"/>
      <c r="AE884" s="103"/>
      <c r="AG884" s="103"/>
      <c r="AI884" s="103"/>
    </row>
    <row r="885" spans="4:35" x14ac:dyDescent="0.3">
      <c r="D885" s="31"/>
      <c r="E885" s="103"/>
      <c r="F885" s="103"/>
      <c r="L885" s="103"/>
      <c r="N885" s="103"/>
      <c r="O885" s="103"/>
      <c r="P885" s="103"/>
      <c r="S885" s="103"/>
      <c r="AE885" s="103"/>
      <c r="AG885" s="103"/>
      <c r="AI885" s="103"/>
    </row>
    <row r="886" spans="4:35" x14ac:dyDescent="0.3">
      <c r="D886" s="31"/>
      <c r="E886" s="103"/>
      <c r="F886" s="103"/>
      <c r="L886" s="103"/>
      <c r="N886" s="103"/>
      <c r="O886" s="103"/>
      <c r="P886" s="103"/>
      <c r="S886" s="103"/>
      <c r="AE886" s="103"/>
      <c r="AG886" s="103"/>
      <c r="AI886" s="103"/>
    </row>
    <row r="887" spans="4:35" x14ac:dyDescent="0.3">
      <c r="D887" s="31"/>
      <c r="E887" s="103"/>
      <c r="F887" s="103"/>
      <c r="L887" s="103"/>
      <c r="N887" s="103"/>
      <c r="O887" s="103"/>
      <c r="P887" s="103"/>
      <c r="S887" s="103"/>
      <c r="AE887" s="103"/>
      <c r="AG887" s="103"/>
      <c r="AI887" s="103"/>
    </row>
    <row r="888" spans="4:35" x14ac:dyDescent="0.3">
      <c r="D888" s="31"/>
      <c r="E888" s="103"/>
      <c r="F888" s="103"/>
      <c r="L888" s="103"/>
      <c r="N888" s="103"/>
      <c r="O888" s="103"/>
      <c r="P888" s="103"/>
      <c r="S888" s="103"/>
      <c r="AE888" s="103"/>
      <c r="AG888" s="103"/>
      <c r="AI888" s="103"/>
    </row>
    <row r="889" spans="4:35" x14ac:dyDescent="0.3">
      <c r="D889" s="31"/>
      <c r="E889" s="103"/>
      <c r="F889" s="103"/>
      <c r="L889" s="103"/>
      <c r="N889" s="103"/>
      <c r="O889" s="103"/>
      <c r="P889" s="103"/>
      <c r="S889" s="103"/>
      <c r="AE889" s="103"/>
      <c r="AG889" s="103"/>
      <c r="AI889" s="103"/>
    </row>
    <row r="890" spans="4:35" x14ac:dyDescent="0.3">
      <c r="D890" s="31"/>
      <c r="E890" s="103"/>
      <c r="F890" s="103"/>
      <c r="L890" s="103"/>
      <c r="N890" s="103"/>
      <c r="O890" s="103"/>
      <c r="P890" s="103"/>
      <c r="S890" s="103"/>
      <c r="AE890" s="103"/>
      <c r="AG890" s="103"/>
      <c r="AI890" s="103"/>
    </row>
    <row r="891" spans="4:35" x14ac:dyDescent="0.3">
      <c r="D891" s="31"/>
      <c r="E891" s="103"/>
      <c r="F891" s="103"/>
      <c r="L891" s="103"/>
      <c r="N891" s="103"/>
      <c r="O891" s="103"/>
      <c r="P891" s="103"/>
      <c r="S891" s="103"/>
      <c r="AE891" s="103"/>
      <c r="AG891" s="103"/>
      <c r="AI891" s="103"/>
    </row>
    <row r="892" spans="4:35" x14ac:dyDescent="0.3">
      <c r="D892" s="31"/>
      <c r="E892" s="103"/>
      <c r="F892" s="103"/>
      <c r="L892" s="103"/>
      <c r="N892" s="103"/>
      <c r="O892" s="103"/>
      <c r="P892" s="103"/>
      <c r="S892" s="103"/>
      <c r="AE892" s="103"/>
      <c r="AG892" s="103"/>
      <c r="AI892" s="103"/>
    </row>
    <row r="893" spans="4:35" x14ac:dyDescent="0.3">
      <c r="D893" s="31"/>
      <c r="E893" s="103"/>
      <c r="F893" s="103"/>
      <c r="L893" s="103"/>
      <c r="N893" s="103"/>
      <c r="O893" s="103"/>
      <c r="P893" s="103"/>
      <c r="S893" s="103"/>
      <c r="AE893" s="103"/>
      <c r="AG893" s="103"/>
      <c r="AI893" s="103"/>
    </row>
    <row r="894" spans="4:35" x14ac:dyDescent="0.3">
      <c r="D894" s="31"/>
      <c r="E894" s="103"/>
      <c r="F894" s="103"/>
      <c r="L894" s="103"/>
      <c r="N894" s="103"/>
      <c r="O894" s="103"/>
      <c r="P894" s="103"/>
      <c r="S894" s="103"/>
      <c r="AE894" s="103"/>
      <c r="AG894" s="103"/>
      <c r="AI894" s="103"/>
    </row>
    <row r="895" spans="4:35" x14ac:dyDescent="0.3">
      <c r="D895" s="31"/>
      <c r="E895" s="103"/>
      <c r="F895" s="103"/>
      <c r="L895" s="103"/>
      <c r="N895" s="103"/>
      <c r="O895" s="103"/>
      <c r="P895" s="103"/>
      <c r="S895" s="103"/>
      <c r="AE895" s="103"/>
      <c r="AG895" s="103"/>
      <c r="AI895" s="103"/>
    </row>
    <row r="896" spans="4:35" x14ac:dyDescent="0.3">
      <c r="D896" s="31"/>
      <c r="E896" s="103"/>
      <c r="F896" s="103"/>
      <c r="L896" s="103"/>
      <c r="N896" s="103"/>
      <c r="O896" s="103"/>
      <c r="P896" s="103"/>
      <c r="S896" s="103"/>
      <c r="AE896" s="103"/>
      <c r="AG896" s="103"/>
      <c r="AI896" s="103"/>
    </row>
    <row r="897" spans="4:35" x14ac:dyDescent="0.3">
      <c r="D897" s="31"/>
      <c r="E897" s="103"/>
      <c r="F897" s="103"/>
      <c r="L897" s="103"/>
      <c r="N897" s="103"/>
      <c r="O897" s="103"/>
      <c r="P897" s="103"/>
      <c r="S897" s="103"/>
      <c r="AE897" s="103"/>
      <c r="AG897" s="103"/>
      <c r="AI897" s="103"/>
    </row>
    <row r="898" spans="4:35" x14ac:dyDescent="0.3">
      <c r="D898" s="31"/>
      <c r="E898" s="103"/>
      <c r="F898" s="103"/>
      <c r="L898" s="103"/>
      <c r="N898" s="103"/>
      <c r="O898" s="103"/>
      <c r="P898" s="103"/>
      <c r="S898" s="103"/>
      <c r="AE898" s="103"/>
      <c r="AG898" s="103"/>
      <c r="AI898" s="103"/>
    </row>
    <row r="899" spans="4:35" x14ac:dyDescent="0.3">
      <c r="D899" s="31"/>
      <c r="E899" s="103"/>
      <c r="F899" s="103"/>
      <c r="L899" s="103"/>
      <c r="N899" s="103"/>
      <c r="O899" s="103"/>
      <c r="P899" s="103"/>
      <c r="S899" s="103"/>
      <c r="AE899" s="103"/>
      <c r="AG899" s="103"/>
      <c r="AI899" s="103"/>
    </row>
    <row r="900" spans="4:35" x14ac:dyDescent="0.3">
      <c r="D900" s="31"/>
      <c r="E900" s="103"/>
      <c r="F900" s="103"/>
      <c r="L900" s="103"/>
      <c r="N900" s="103"/>
      <c r="O900" s="103"/>
      <c r="P900" s="103"/>
      <c r="S900" s="103"/>
      <c r="AE900" s="103"/>
      <c r="AG900" s="103"/>
      <c r="AI900" s="103"/>
    </row>
    <row r="901" spans="4:35" x14ac:dyDescent="0.3">
      <c r="D901" s="31"/>
      <c r="E901" s="103"/>
      <c r="F901" s="103"/>
      <c r="L901" s="103"/>
      <c r="N901" s="103"/>
      <c r="O901" s="103"/>
      <c r="P901" s="103"/>
      <c r="S901" s="103"/>
      <c r="AE901" s="103"/>
      <c r="AG901" s="103"/>
      <c r="AI901" s="103"/>
    </row>
    <row r="902" spans="4:35" x14ac:dyDescent="0.3">
      <c r="D902" s="31"/>
      <c r="E902" s="103"/>
      <c r="F902" s="103"/>
      <c r="L902" s="103"/>
      <c r="N902" s="103"/>
      <c r="O902" s="103"/>
      <c r="P902" s="103"/>
      <c r="S902" s="103"/>
      <c r="AE902" s="103"/>
      <c r="AG902" s="103"/>
      <c r="AI902" s="103"/>
    </row>
    <row r="903" spans="4:35" x14ac:dyDescent="0.3">
      <c r="D903" s="31"/>
      <c r="E903" s="103"/>
      <c r="F903" s="103"/>
      <c r="L903" s="103"/>
      <c r="N903" s="103"/>
      <c r="O903" s="103"/>
      <c r="P903" s="103"/>
      <c r="S903" s="103"/>
      <c r="AE903" s="103"/>
      <c r="AG903" s="103"/>
      <c r="AI903" s="103"/>
    </row>
    <row r="904" spans="4:35" x14ac:dyDescent="0.3">
      <c r="D904" s="31"/>
      <c r="E904" s="103"/>
      <c r="F904" s="103"/>
      <c r="L904" s="103"/>
      <c r="N904" s="103"/>
      <c r="O904" s="103"/>
      <c r="P904" s="103"/>
      <c r="S904" s="103"/>
      <c r="AE904" s="103"/>
      <c r="AG904" s="103"/>
      <c r="AI904" s="103"/>
    </row>
    <row r="905" spans="4:35" x14ac:dyDescent="0.3">
      <c r="D905" s="31"/>
      <c r="E905" s="103"/>
      <c r="F905" s="103"/>
      <c r="L905" s="103"/>
      <c r="N905" s="103"/>
      <c r="O905" s="103"/>
      <c r="P905" s="103"/>
      <c r="S905" s="103"/>
      <c r="AE905" s="103"/>
      <c r="AG905" s="103"/>
      <c r="AI905" s="103"/>
    </row>
    <row r="906" spans="4:35" x14ac:dyDescent="0.3">
      <c r="D906" s="31"/>
      <c r="E906" s="103"/>
      <c r="F906" s="103"/>
      <c r="L906" s="103"/>
      <c r="N906" s="103"/>
      <c r="O906" s="103"/>
      <c r="P906" s="103"/>
      <c r="S906" s="103"/>
      <c r="AE906" s="103"/>
      <c r="AG906" s="103"/>
      <c r="AI906" s="103"/>
    </row>
    <row r="907" spans="4:35" x14ac:dyDescent="0.3">
      <c r="D907" s="31"/>
      <c r="E907" s="103"/>
      <c r="F907" s="103"/>
      <c r="L907" s="103"/>
      <c r="N907" s="103"/>
      <c r="O907" s="103"/>
      <c r="P907" s="103"/>
      <c r="S907" s="103"/>
      <c r="AE907" s="103"/>
      <c r="AG907" s="103"/>
      <c r="AI907" s="103"/>
    </row>
    <row r="908" spans="4:35" x14ac:dyDescent="0.3">
      <c r="D908" s="31"/>
      <c r="E908" s="103"/>
      <c r="F908" s="103"/>
      <c r="L908" s="103"/>
      <c r="N908" s="103"/>
      <c r="O908" s="103"/>
      <c r="P908" s="103"/>
      <c r="S908" s="103"/>
      <c r="AE908" s="103"/>
      <c r="AG908" s="103"/>
      <c r="AI908" s="103"/>
    </row>
    <row r="909" spans="4:35" x14ac:dyDescent="0.3">
      <c r="D909" s="31"/>
      <c r="E909" s="103"/>
      <c r="F909" s="103"/>
      <c r="L909" s="103"/>
      <c r="N909" s="103"/>
      <c r="O909" s="103"/>
      <c r="P909" s="103"/>
      <c r="S909" s="103"/>
      <c r="AE909" s="103"/>
      <c r="AG909" s="103"/>
      <c r="AI909" s="103"/>
    </row>
    <row r="910" spans="4:35" x14ac:dyDescent="0.3">
      <c r="D910" s="31"/>
      <c r="E910" s="103"/>
      <c r="F910" s="103"/>
      <c r="L910" s="103"/>
      <c r="N910" s="103"/>
      <c r="O910" s="103"/>
      <c r="P910" s="103"/>
      <c r="S910" s="103"/>
      <c r="AE910" s="103"/>
      <c r="AG910" s="103"/>
      <c r="AI910" s="103"/>
    </row>
    <row r="911" spans="4:35" x14ac:dyDescent="0.3">
      <c r="D911" s="31"/>
      <c r="E911" s="103"/>
      <c r="F911" s="103"/>
      <c r="L911" s="103"/>
      <c r="N911" s="103"/>
      <c r="O911" s="103"/>
      <c r="P911" s="103"/>
      <c r="S911" s="103"/>
      <c r="AE911" s="103"/>
      <c r="AG911" s="103"/>
      <c r="AI911" s="103"/>
    </row>
    <row r="912" spans="4:35" x14ac:dyDescent="0.3">
      <c r="D912" s="31"/>
      <c r="E912" s="103"/>
      <c r="F912" s="103"/>
      <c r="L912" s="103"/>
      <c r="N912" s="103"/>
      <c r="O912" s="103"/>
      <c r="P912" s="103"/>
      <c r="S912" s="103"/>
      <c r="AE912" s="103"/>
      <c r="AG912" s="103"/>
      <c r="AI912" s="103"/>
    </row>
    <row r="913" spans="4:35" x14ac:dyDescent="0.3">
      <c r="D913" s="31"/>
      <c r="E913" s="103"/>
      <c r="F913" s="103"/>
      <c r="L913" s="103"/>
      <c r="N913" s="103"/>
      <c r="O913" s="103"/>
      <c r="P913" s="103"/>
      <c r="S913" s="103"/>
      <c r="AE913" s="103"/>
      <c r="AG913" s="103"/>
      <c r="AI913" s="103"/>
    </row>
    <row r="914" spans="4:35" x14ac:dyDescent="0.3">
      <c r="D914" s="31"/>
      <c r="E914" s="103"/>
      <c r="F914" s="103"/>
      <c r="L914" s="103"/>
      <c r="N914" s="103"/>
      <c r="O914" s="103"/>
      <c r="P914" s="103"/>
      <c r="S914" s="103"/>
      <c r="AE914" s="103"/>
      <c r="AG914" s="103"/>
      <c r="AI914" s="103"/>
    </row>
    <row r="915" spans="4:35" x14ac:dyDescent="0.3">
      <c r="D915" s="31"/>
      <c r="E915" s="103"/>
      <c r="F915" s="103"/>
      <c r="L915" s="103"/>
      <c r="N915" s="103"/>
      <c r="O915" s="103"/>
      <c r="P915" s="103"/>
      <c r="S915" s="103"/>
      <c r="AE915" s="103"/>
      <c r="AG915" s="103"/>
      <c r="AI915" s="103"/>
    </row>
    <row r="916" spans="4:35" x14ac:dyDescent="0.3">
      <c r="D916" s="31"/>
      <c r="E916" s="103"/>
      <c r="F916" s="103"/>
      <c r="L916" s="103"/>
      <c r="N916" s="103"/>
      <c r="O916" s="103"/>
      <c r="P916" s="103"/>
      <c r="S916" s="103"/>
      <c r="AE916" s="103"/>
      <c r="AG916" s="103"/>
      <c r="AI916" s="103"/>
    </row>
    <row r="917" spans="4:35" x14ac:dyDescent="0.3">
      <c r="D917" s="31"/>
      <c r="E917" s="103"/>
      <c r="F917" s="103"/>
      <c r="L917" s="103"/>
      <c r="N917" s="103"/>
      <c r="O917" s="103"/>
      <c r="P917" s="103"/>
      <c r="S917" s="103"/>
      <c r="AE917" s="103"/>
      <c r="AG917" s="103"/>
      <c r="AI917" s="103"/>
    </row>
    <row r="918" spans="4:35" x14ac:dyDescent="0.3">
      <c r="D918" s="31"/>
      <c r="E918" s="103"/>
      <c r="F918" s="103"/>
      <c r="L918" s="103"/>
      <c r="N918" s="103"/>
      <c r="O918" s="103"/>
      <c r="P918" s="103"/>
      <c r="S918" s="103"/>
      <c r="AE918" s="103"/>
      <c r="AG918" s="103"/>
      <c r="AI918" s="103"/>
    </row>
    <row r="919" spans="4:35" x14ac:dyDescent="0.3">
      <c r="D919" s="31"/>
      <c r="E919" s="103"/>
      <c r="F919" s="103"/>
      <c r="L919" s="103"/>
      <c r="N919" s="103"/>
      <c r="O919" s="103"/>
      <c r="P919" s="103"/>
      <c r="S919" s="103"/>
      <c r="AE919" s="103"/>
      <c r="AG919" s="103"/>
      <c r="AI919" s="103"/>
    </row>
    <row r="920" spans="4:35" x14ac:dyDescent="0.3">
      <c r="D920" s="31"/>
      <c r="E920" s="103"/>
      <c r="F920" s="103"/>
      <c r="L920" s="103"/>
      <c r="N920" s="103"/>
      <c r="O920" s="103"/>
      <c r="P920" s="103"/>
      <c r="S920" s="103"/>
      <c r="AE920" s="103"/>
      <c r="AG920" s="103"/>
      <c r="AI920" s="103"/>
    </row>
    <row r="921" spans="4:35" x14ac:dyDescent="0.3">
      <c r="D921" s="31"/>
      <c r="E921" s="103"/>
      <c r="F921" s="103"/>
      <c r="L921" s="103"/>
      <c r="N921" s="103"/>
      <c r="O921" s="103"/>
      <c r="P921" s="103"/>
      <c r="S921" s="103"/>
      <c r="AE921" s="103"/>
      <c r="AG921" s="103"/>
      <c r="AI921" s="103"/>
    </row>
    <row r="922" spans="4:35" x14ac:dyDescent="0.3">
      <c r="D922" s="31"/>
      <c r="E922" s="103"/>
      <c r="F922" s="103"/>
      <c r="L922" s="103"/>
      <c r="N922" s="103"/>
      <c r="O922" s="103"/>
      <c r="P922" s="103"/>
      <c r="S922" s="103"/>
      <c r="AE922" s="103"/>
      <c r="AG922" s="103"/>
      <c r="AI922" s="103"/>
    </row>
    <row r="923" spans="4:35" x14ac:dyDescent="0.3">
      <c r="D923" s="31"/>
      <c r="E923" s="103"/>
      <c r="F923" s="103"/>
      <c r="L923" s="103"/>
      <c r="N923" s="103"/>
      <c r="O923" s="103"/>
      <c r="P923" s="103"/>
      <c r="S923" s="103"/>
      <c r="AE923" s="103"/>
      <c r="AG923" s="103"/>
      <c r="AI923" s="103"/>
    </row>
    <row r="924" spans="4:35" x14ac:dyDescent="0.3">
      <c r="D924" s="31"/>
      <c r="E924" s="103"/>
      <c r="F924" s="103"/>
      <c r="L924" s="103"/>
      <c r="N924" s="103"/>
      <c r="O924" s="103"/>
      <c r="P924" s="103"/>
      <c r="S924" s="103"/>
      <c r="AE924" s="103"/>
      <c r="AG924" s="103"/>
      <c r="AI924" s="103"/>
    </row>
    <row r="925" spans="4:35" x14ac:dyDescent="0.3">
      <c r="D925" s="31"/>
      <c r="E925" s="103"/>
      <c r="F925" s="103"/>
      <c r="L925" s="103"/>
      <c r="N925" s="103"/>
      <c r="O925" s="103"/>
      <c r="P925" s="103"/>
      <c r="S925" s="103"/>
      <c r="AE925" s="103"/>
      <c r="AG925" s="103"/>
      <c r="AI925" s="103"/>
    </row>
    <row r="926" spans="4:35" x14ac:dyDescent="0.3">
      <c r="D926" s="31"/>
      <c r="E926" s="103"/>
      <c r="F926" s="103"/>
      <c r="L926" s="103"/>
      <c r="N926" s="103"/>
      <c r="O926" s="103"/>
      <c r="P926" s="103"/>
      <c r="S926" s="103"/>
      <c r="AE926" s="103"/>
      <c r="AG926" s="103"/>
      <c r="AI926" s="103"/>
    </row>
    <row r="927" spans="4:35" x14ac:dyDescent="0.3">
      <c r="D927" s="31"/>
      <c r="E927" s="103"/>
      <c r="F927" s="103"/>
      <c r="L927" s="103"/>
      <c r="N927" s="103"/>
      <c r="O927" s="103"/>
      <c r="P927" s="103"/>
      <c r="S927" s="103"/>
      <c r="AE927" s="103"/>
      <c r="AG927" s="103"/>
      <c r="AI927" s="103"/>
    </row>
    <row r="928" spans="4:35" x14ac:dyDescent="0.3">
      <c r="D928" s="31"/>
      <c r="E928" s="103"/>
      <c r="F928" s="103"/>
      <c r="L928" s="103"/>
      <c r="N928" s="103"/>
      <c r="O928" s="103"/>
      <c r="P928" s="103"/>
      <c r="S928" s="103"/>
      <c r="AE928" s="103"/>
      <c r="AG928" s="103"/>
      <c r="AI928" s="103"/>
    </row>
    <row r="929" spans="4:35" x14ac:dyDescent="0.3">
      <c r="D929" s="31"/>
      <c r="E929" s="103"/>
      <c r="F929" s="103"/>
      <c r="L929" s="103"/>
      <c r="N929" s="103"/>
      <c r="O929" s="103"/>
      <c r="P929" s="103"/>
      <c r="S929" s="103"/>
      <c r="AE929" s="103"/>
      <c r="AG929" s="103"/>
      <c r="AI929" s="103"/>
    </row>
    <row r="930" spans="4:35" x14ac:dyDescent="0.3">
      <c r="D930" s="31"/>
      <c r="E930" s="103"/>
      <c r="F930" s="103"/>
      <c r="L930" s="103"/>
      <c r="N930" s="103"/>
      <c r="O930" s="103"/>
      <c r="P930" s="103"/>
      <c r="S930" s="103"/>
      <c r="AE930" s="103"/>
      <c r="AG930" s="103"/>
      <c r="AI930" s="103"/>
    </row>
    <row r="931" spans="4:35" x14ac:dyDescent="0.3">
      <c r="D931" s="31"/>
      <c r="E931" s="103"/>
      <c r="F931" s="103"/>
      <c r="L931" s="103"/>
      <c r="N931" s="103"/>
      <c r="O931" s="103"/>
      <c r="P931" s="103"/>
      <c r="S931" s="103"/>
      <c r="AE931" s="103"/>
      <c r="AG931" s="103"/>
      <c r="AI931" s="103"/>
    </row>
    <row r="932" spans="4:35" x14ac:dyDescent="0.3">
      <c r="D932" s="31"/>
      <c r="E932" s="103"/>
      <c r="F932" s="103"/>
      <c r="L932" s="103"/>
      <c r="N932" s="103"/>
      <c r="O932" s="103"/>
      <c r="P932" s="103"/>
      <c r="S932" s="103"/>
      <c r="AE932" s="103"/>
      <c r="AG932" s="103"/>
      <c r="AI932" s="103"/>
    </row>
    <row r="933" spans="4:35" x14ac:dyDescent="0.3">
      <c r="D933" s="31"/>
      <c r="E933" s="103"/>
      <c r="F933" s="103"/>
      <c r="L933" s="103"/>
      <c r="N933" s="103"/>
      <c r="O933" s="103"/>
      <c r="P933" s="103"/>
      <c r="S933" s="103"/>
      <c r="AE933" s="103"/>
      <c r="AG933" s="103"/>
      <c r="AI933" s="103"/>
    </row>
    <row r="934" spans="4:35" x14ac:dyDescent="0.3">
      <c r="D934" s="31"/>
      <c r="E934" s="103"/>
      <c r="F934" s="103"/>
      <c r="L934" s="103"/>
      <c r="N934" s="103"/>
      <c r="O934" s="103"/>
      <c r="P934" s="103"/>
      <c r="S934" s="103"/>
      <c r="AE934" s="103"/>
      <c r="AG934" s="103"/>
      <c r="AI934" s="103"/>
    </row>
    <row r="935" spans="4:35" x14ac:dyDescent="0.3">
      <c r="D935" s="31"/>
      <c r="E935" s="103"/>
      <c r="F935" s="103"/>
      <c r="L935" s="103"/>
      <c r="N935" s="103"/>
      <c r="O935" s="103"/>
      <c r="P935" s="103"/>
      <c r="S935" s="103"/>
      <c r="AE935" s="103"/>
      <c r="AG935" s="103"/>
      <c r="AI935" s="103"/>
    </row>
    <row r="936" spans="4:35" x14ac:dyDescent="0.3">
      <c r="D936" s="31"/>
      <c r="E936" s="103"/>
      <c r="F936" s="103"/>
      <c r="L936" s="103"/>
      <c r="N936" s="103"/>
      <c r="O936" s="103"/>
      <c r="P936" s="103"/>
      <c r="S936" s="103"/>
      <c r="AE936" s="103"/>
      <c r="AG936" s="103"/>
      <c r="AI936" s="103"/>
    </row>
    <row r="937" spans="4:35" x14ac:dyDescent="0.3">
      <c r="D937" s="31"/>
      <c r="E937" s="103"/>
      <c r="F937" s="103"/>
      <c r="L937" s="103"/>
      <c r="N937" s="103"/>
      <c r="O937" s="103"/>
      <c r="P937" s="103"/>
      <c r="S937" s="103"/>
      <c r="AE937" s="103"/>
      <c r="AG937" s="103"/>
      <c r="AI937" s="103"/>
    </row>
    <row r="938" spans="4:35" x14ac:dyDescent="0.3">
      <c r="D938" s="31"/>
      <c r="E938" s="103"/>
      <c r="F938" s="103"/>
      <c r="L938" s="103"/>
      <c r="N938" s="103"/>
      <c r="O938" s="103"/>
      <c r="P938" s="103"/>
      <c r="S938" s="103"/>
      <c r="AE938" s="103"/>
      <c r="AG938" s="103"/>
      <c r="AI938" s="103"/>
    </row>
    <row r="939" spans="4:35" x14ac:dyDescent="0.3">
      <c r="D939" s="31"/>
      <c r="E939" s="103"/>
      <c r="F939" s="103"/>
      <c r="L939" s="103"/>
      <c r="N939" s="103"/>
      <c r="O939" s="103"/>
      <c r="P939" s="103"/>
      <c r="S939" s="103"/>
      <c r="AE939" s="103"/>
      <c r="AG939" s="103"/>
      <c r="AI939" s="103"/>
    </row>
    <row r="940" spans="4:35" x14ac:dyDescent="0.3">
      <c r="D940" s="31"/>
      <c r="E940" s="103"/>
      <c r="F940" s="103"/>
      <c r="L940" s="103"/>
      <c r="N940" s="103"/>
      <c r="O940" s="103"/>
      <c r="P940" s="103"/>
      <c r="S940" s="103"/>
      <c r="AE940" s="103"/>
      <c r="AG940" s="103"/>
      <c r="AI940" s="103"/>
    </row>
    <row r="941" spans="4:35" x14ac:dyDescent="0.3">
      <c r="D941" s="31"/>
      <c r="E941" s="103"/>
      <c r="F941" s="103"/>
      <c r="L941" s="103"/>
      <c r="N941" s="103"/>
      <c r="O941" s="103"/>
      <c r="P941" s="103"/>
      <c r="S941" s="103"/>
      <c r="AE941" s="103"/>
      <c r="AG941" s="103"/>
      <c r="AI941" s="103"/>
    </row>
    <row r="942" spans="4:35" x14ac:dyDescent="0.3">
      <c r="D942" s="31"/>
      <c r="E942" s="103"/>
      <c r="F942" s="103"/>
      <c r="L942" s="103"/>
      <c r="N942" s="103"/>
      <c r="O942" s="103"/>
      <c r="P942" s="103"/>
      <c r="S942" s="103"/>
      <c r="AE942" s="103"/>
      <c r="AG942" s="103"/>
      <c r="AI942" s="103"/>
    </row>
    <row r="943" spans="4:35" x14ac:dyDescent="0.3">
      <c r="D943" s="31"/>
      <c r="E943" s="103"/>
      <c r="F943" s="103"/>
      <c r="L943" s="103"/>
      <c r="N943" s="103"/>
      <c r="O943" s="103"/>
      <c r="P943" s="103"/>
      <c r="S943" s="103"/>
      <c r="AE943" s="103"/>
      <c r="AG943" s="103"/>
      <c r="AI943" s="103"/>
    </row>
    <row r="944" spans="4:35" x14ac:dyDescent="0.3">
      <c r="D944" s="31"/>
      <c r="E944" s="103"/>
      <c r="F944" s="103"/>
      <c r="L944" s="103"/>
      <c r="N944" s="103"/>
      <c r="O944" s="103"/>
      <c r="P944" s="103"/>
      <c r="S944" s="103"/>
      <c r="AE944" s="103"/>
      <c r="AG944" s="103"/>
      <c r="AI944" s="103"/>
    </row>
    <row r="945" spans="4:35" x14ac:dyDescent="0.3">
      <c r="D945" s="31"/>
      <c r="E945" s="103"/>
      <c r="F945" s="103"/>
      <c r="L945" s="103"/>
      <c r="N945" s="103"/>
      <c r="O945" s="103"/>
      <c r="P945" s="103"/>
      <c r="S945" s="103"/>
      <c r="AE945" s="103"/>
      <c r="AG945" s="103"/>
      <c r="AI945" s="103"/>
    </row>
    <row r="946" spans="4:35" x14ac:dyDescent="0.3">
      <c r="D946" s="31"/>
      <c r="E946" s="103"/>
      <c r="F946" s="103"/>
      <c r="L946" s="103"/>
      <c r="N946" s="103"/>
      <c r="O946" s="103"/>
      <c r="P946" s="103"/>
      <c r="S946" s="103"/>
      <c r="AE946" s="103"/>
      <c r="AG946" s="103"/>
      <c r="AI946" s="103"/>
    </row>
    <row r="947" spans="4:35" x14ac:dyDescent="0.3">
      <c r="D947" s="31"/>
      <c r="E947" s="103"/>
      <c r="F947" s="103"/>
      <c r="L947" s="103"/>
      <c r="N947" s="103"/>
      <c r="O947" s="103"/>
      <c r="P947" s="103"/>
      <c r="S947" s="103"/>
      <c r="AE947" s="103"/>
      <c r="AG947" s="103"/>
      <c r="AI947" s="103"/>
    </row>
    <row r="948" spans="4:35" x14ac:dyDescent="0.3">
      <c r="D948" s="31"/>
      <c r="E948" s="103"/>
      <c r="F948" s="103"/>
      <c r="L948" s="103"/>
      <c r="N948" s="103"/>
      <c r="O948" s="103"/>
      <c r="P948" s="103"/>
      <c r="S948" s="103"/>
      <c r="AE948" s="103"/>
      <c r="AG948" s="103"/>
      <c r="AI948" s="103"/>
    </row>
    <row r="949" spans="4:35" x14ac:dyDescent="0.3">
      <c r="D949" s="31"/>
      <c r="E949" s="103"/>
      <c r="F949" s="103"/>
      <c r="L949" s="103"/>
      <c r="N949" s="103"/>
      <c r="O949" s="103"/>
      <c r="P949" s="103"/>
      <c r="S949" s="103"/>
      <c r="AE949" s="103"/>
      <c r="AG949" s="103"/>
      <c r="AI949" s="103"/>
    </row>
    <row r="950" spans="4:35" x14ac:dyDescent="0.3">
      <c r="D950" s="31"/>
      <c r="E950" s="103"/>
      <c r="F950" s="103"/>
      <c r="L950" s="103"/>
      <c r="N950" s="103"/>
      <c r="O950" s="103"/>
      <c r="P950" s="103"/>
      <c r="S950" s="103"/>
      <c r="AE950" s="103"/>
      <c r="AG950" s="103"/>
      <c r="AI950" s="103"/>
    </row>
    <row r="951" spans="4:35" x14ac:dyDescent="0.3">
      <c r="D951" s="31"/>
      <c r="E951" s="103"/>
      <c r="F951" s="103"/>
      <c r="L951" s="103"/>
      <c r="N951" s="103"/>
      <c r="O951" s="103"/>
      <c r="P951" s="103"/>
      <c r="S951" s="103"/>
      <c r="AE951" s="103"/>
      <c r="AG951" s="103"/>
      <c r="AI951" s="103"/>
    </row>
    <row r="952" spans="4:35" x14ac:dyDescent="0.3">
      <c r="D952" s="31"/>
      <c r="E952" s="103"/>
      <c r="F952" s="103"/>
      <c r="L952" s="103"/>
      <c r="N952" s="103"/>
      <c r="O952" s="103"/>
      <c r="P952" s="103"/>
      <c r="S952" s="103"/>
      <c r="AE952" s="103"/>
      <c r="AG952" s="103"/>
      <c r="AI952" s="103"/>
    </row>
    <row r="953" spans="4:35" x14ac:dyDescent="0.3">
      <c r="D953" s="31"/>
      <c r="E953" s="103"/>
      <c r="F953" s="103"/>
      <c r="L953" s="103"/>
      <c r="N953" s="103"/>
      <c r="O953" s="103"/>
      <c r="P953" s="103"/>
      <c r="S953" s="103"/>
      <c r="AE953" s="103"/>
      <c r="AG953" s="103"/>
      <c r="AI953" s="103"/>
    </row>
    <row r="954" spans="4:35" x14ac:dyDescent="0.3">
      <c r="D954" s="31"/>
      <c r="E954" s="103"/>
      <c r="F954" s="103"/>
      <c r="L954" s="103"/>
      <c r="N954" s="103"/>
      <c r="O954" s="103"/>
      <c r="P954" s="103"/>
      <c r="S954" s="103"/>
      <c r="AE954" s="103"/>
      <c r="AG954" s="103"/>
      <c r="AI954" s="103"/>
    </row>
    <row r="955" spans="4:35" x14ac:dyDescent="0.3">
      <c r="D955" s="31"/>
      <c r="E955" s="103"/>
      <c r="F955" s="103"/>
      <c r="L955" s="103"/>
      <c r="N955" s="103"/>
      <c r="O955" s="103"/>
      <c r="P955" s="103"/>
      <c r="S955" s="103"/>
      <c r="AE955" s="103"/>
      <c r="AG955" s="103"/>
      <c r="AI955" s="103"/>
    </row>
    <row r="956" spans="4:35" x14ac:dyDescent="0.3">
      <c r="D956" s="31"/>
      <c r="E956" s="103"/>
      <c r="F956" s="103"/>
      <c r="L956" s="103"/>
      <c r="N956" s="103"/>
      <c r="O956" s="103"/>
      <c r="P956" s="103"/>
      <c r="S956" s="103"/>
      <c r="AE956" s="103"/>
      <c r="AG956" s="103"/>
      <c r="AI956" s="103"/>
    </row>
    <row r="957" spans="4:35" x14ac:dyDescent="0.3">
      <c r="D957" s="31"/>
      <c r="E957" s="103"/>
      <c r="F957" s="103"/>
      <c r="L957" s="103"/>
      <c r="N957" s="103"/>
      <c r="O957" s="103"/>
      <c r="P957" s="103"/>
      <c r="S957" s="103"/>
      <c r="AE957" s="103"/>
      <c r="AG957" s="103"/>
      <c r="AI957" s="103"/>
    </row>
    <row r="958" spans="4:35" x14ac:dyDescent="0.3">
      <c r="D958" s="31"/>
      <c r="E958" s="103"/>
      <c r="F958" s="103"/>
      <c r="L958" s="103"/>
      <c r="N958" s="103"/>
      <c r="O958" s="103"/>
      <c r="P958" s="103"/>
      <c r="S958" s="103"/>
      <c r="AE958" s="103"/>
      <c r="AG958" s="103"/>
      <c r="AI958" s="103"/>
    </row>
    <row r="959" spans="4:35" x14ac:dyDescent="0.3">
      <c r="D959" s="31"/>
      <c r="E959" s="103"/>
      <c r="F959" s="103"/>
      <c r="L959" s="103"/>
      <c r="N959" s="103"/>
      <c r="O959" s="103"/>
      <c r="P959" s="103"/>
      <c r="S959" s="103"/>
      <c r="AE959" s="103"/>
      <c r="AG959" s="103"/>
      <c r="AI959" s="103"/>
    </row>
    <row r="960" spans="4:35" x14ac:dyDescent="0.3">
      <c r="D960" s="31"/>
      <c r="E960" s="103"/>
      <c r="F960" s="103"/>
      <c r="L960" s="103"/>
      <c r="N960" s="103"/>
      <c r="O960" s="103"/>
      <c r="P960" s="103"/>
      <c r="S960" s="103"/>
      <c r="AE960" s="103"/>
      <c r="AG960" s="103"/>
      <c r="AI960" s="103"/>
    </row>
    <row r="961" spans="4:35" x14ac:dyDescent="0.3">
      <c r="D961" s="31"/>
      <c r="E961" s="103"/>
      <c r="F961" s="103"/>
      <c r="L961" s="103"/>
      <c r="N961" s="103"/>
      <c r="O961" s="103"/>
      <c r="P961" s="103"/>
      <c r="S961" s="103"/>
      <c r="AE961" s="103"/>
      <c r="AG961" s="103"/>
      <c r="AI961" s="103"/>
    </row>
    <row r="962" spans="4:35" x14ac:dyDescent="0.3">
      <c r="D962" s="31"/>
      <c r="E962" s="103"/>
      <c r="F962" s="103"/>
      <c r="L962" s="103"/>
      <c r="N962" s="103"/>
      <c r="O962" s="103"/>
      <c r="P962" s="103"/>
      <c r="S962" s="103"/>
      <c r="AE962" s="103"/>
      <c r="AG962" s="103"/>
      <c r="AI962" s="103"/>
    </row>
    <row r="963" spans="4:35" x14ac:dyDescent="0.3">
      <c r="D963" s="31"/>
      <c r="E963" s="103"/>
      <c r="F963" s="103"/>
      <c r="L963" s="103"/>
      <c r="N963" s="103"/>
      <c r="O963" s="103"/>
      <c r="P963" s="103"/>
      <c r="S963" s="103"/>
      <c r="AE963" s="103"/>
      <c r="AG963" s="103"/>
      <c r="AI963" s="103"/>
    </row>
    <row r="964" spans="4:35" x14ac:dyDescent="0.3">
      <c r="D964" s="31"/>
      <c r="E964" s="103"/>
      <c r="F964" s="103"/>
      <c r="L964" s="103"/>
      <c r="N964" s="103"/>
      <c r="O964" s="103"/>
      <c r="P964" s="103"/>
      <c r="S964" s="103"/>
      <c r="AE964" s="103"/>
      <c r="AG964" s="103"/>
      <c r="AI964" s="103"/>
    </row>
    <row r="965" spans="4:35" x14ac:dyDescent="0.3">
      <c r="D965" s="31"/>
      <c r="E965" s="103"/>
      <c r="F965" s="103"/>
      <c r="L965" s="103"/>
      <c r="N965" s="103"/>
      <c r="O965" s="103"/>
      <c r="P965" s="103"/>
      <c r="S965" s="103"/>
      <c r="AE965" s="103"/>
      <c r="AG965" s="103"/>
      <c r="AI965" s="103"/>
    </row>
    <row r="966" spans="4:35" x14ac:dyDescent="0.3">
      <c r="D966" s="31"/>
      <c r="E966" s="103"/>
      <c r="F966" s="103"/>
      <c r="L966" s="103"/>
      <c r="N966" s="103"/>
      <c r="O966" s="103"/>
      <c r="P966" s="103"/>
      <c r="S966" s="103"/>
      <c r="AE966" s="103"/>
      <c r="AG966" s="103"/>
      <c r="AI966" s="103"/>
    </row>
    <row r="967" spans="4:35" x14ac:dyDescent="0.3">
      <c r="D967" s="31"/>
      <c r="E967" s="103"/>
      <c r="F967" s="103"/>
      <c r="L967" s="103"/>
      <c r="N967" s="103"/>
      <c r="O967" s="103"/>
      <c r="P967" s="103"/>
      <c r="S967" s="103"/>
      <c r="AE967" s="103"/>
      <c r="AG967" s="103"/>
      <c r="AI967" s="103"/>
    </row>
    <row r="968" spans="4:35" x14ac:dyDescent="0.3">
      <c r="D968" s="31"/>
      <c r="E968" s="103"/>
      <c r="F968" s="103"/>
      <c r="L968" s="103"/>
      <c r="N968" s="103"/>
      <c r="O968" s="103"/>
      <c r="P968" s="103"/>
      <c r="S968" s="103"/>
      <c r="AE968" s="103"/>
      <c r="AG968" s="103"/>
      <c r="AI968" s="103"/>
    </row>
    <row r="969" spans="4:35" x14ac:dyDescent="0.3">
      <c r="D969" s="31"/>
      <c r="E969" s="103"/>
      <c r="F969" s="103"/>
      <c r="L969" s="103"/>
      <c r="N969" s="103"/>
      <c r="O969" s="103"/>
      <c r="P969" s="103"/>
      <c r="S969" s="103"/>
      <c r="AE969" s="103"/>
      <c r="AG969" s="103"/>
      <c r="AI969" s="103"/>
    </row>
    <row r="970" spans="4:35" x14ac:dyDescent="0.3">
      <c r="D970" s="31"/>
      <c r="E970" s="103"/>
      <c r="F970" s="103"/>
      <c r="L970" s="103"/>
      <c r="N970" s="103"/>
      <c r="O970" s="103"/>
      <c r="P970" s="103"/>
      <c r="S970" s="103"/>
      <c r="AE970" s="103"/>
      <c r="AG970" s="103"/>
      <c r="AI970" s="103"/>
    </row>
    <row r="971" spans="4:35" x14ac:dyDescent="0.3">
      <c r="D971" s="31"/>
      <c r="E971" s="103"/>
      <c r="F971" s="103"/>
      <c r="L971" s="103"/>
      <c r="N971" s="103"/>
      <c r="O971" s="103"/>
      <c r="P971" s="103"/>
      <c r="S971" s="103"/>
      <c r="AE971" s="103"/>
      <c r="AG971" s="103"/>
      <c r="AI971" s="103"/>
    </row>
    <row r="972" spans="4:35" x14ac:dyDescent="0.3">
      <c r="D972" s="31"/>
      <c r="E972" s="103"/>
      <c r="F972" s="103"/>
      <c r="L972" s="103"/>
      <c r="N972" s="103"/>
      <c r="O972" s="103"/>
      <c r="P972" s="103"/>
      <c r="S972" s="103"/>
      <c r="AE972" s="103"/>
      <c r="AG972" s="103"/>
      <c r="AI972" s="103"/>
    </row>
    <row r="973" spans="4:35" x14ac:dyDescent="0.3">
      <c r="D973" s="31"/>
      <c r="E973" s="103"/>
      <c r="F973" s="103"/>
      <c r="L973" s="103"/>
      <c r="N973" s="103"/>
      <c r="O973" s="103"/>
      <c r="P973" s="103"/>
      <c r="S973" s="103"/>
      <c r="AE973" s="103"/>
      <c r="AG973" s="103"/>
      <c r="AI973" s="103"/>
    </row>
    <row r="974" spans="4:35" x14ac:dyDescent="0.3">
      <c r="D974" s="31"/>
      <c r="E974" s="103"/>
      <c r="F974" s="103"/>
      <c r="L974" s="103"/>
      <c r="N974" s="103"/>
      <c r="O974" s="103"/>
      <c r="P974" s="103"/>
      <c r="S974" s="103"/>
      <c r="AE974" s="103"/>
      <c r="AG974" s="103"/>
      <c r="AI974" s="103"/>
    </row>
    <row r="975" spans="4:35" x14ac:dyDescent="0.3">
      <c r="D975" s="31"/>
      <c r="E975" s="103"/>
      <c r="F975" s="103"/>
      <c r="L975" s="103"/>
      <c r="N975" s="103"/>
      <c r="O975" s="103"/>
      <c r="P975" s="103"/>
      <c r="S975" s="103"/>
      <c r="AE975" s="103"/>
      <c r="AG975" s="103"/>
      <c r="AI975" s="103"/>
    </row>
    <row r="976" spans="4:35" x14ac:dyDescent="0.3">
      <c r="D976" s="31"/>
      <c r="E976" s="103"/>
      <c r="F976" s="103"/>
      <c r="L976" s="103"/>
      <c r="N976" s="103"/>
      <c r="O976" s="103"/>
      <c r="P976" s="103"/>
      <c r="S976" s="103"/>
      <c r="AE976" s="103"/>
      <c r="AG976" s="103"/>
      <c r="AI976" s="103"/>
    </row>
    <row r="977" spans="4:35" x14ac:dyDescent="0.3">
      <c r="D977" s="31"/>
      <c r="E977" s="103"/>
      <c r="F977" s="103"/>
      <c r="L977" s="103"/>
      <c r="N977" s="103"/>
      <c r="O977" s="103"/>
      <c r="P977" s="103"/>
      <c r="S977" s="103"/>
      <c r="AE977" s="103"/>
      <c r="AG977" s="103"/>
      <c r="AI977" s="103"/>
    </row>
    <row r="978" spans="4:35" x14ac:dyDescent="0.3">
      <c r="D978" s="31"/>
      <c r="E978" s="103"/>
      <c r="F978" s="103"/>
      <c r="L978" s="103"/>
      <c r="N978" s="103"/>
      <c r="O978" s="103"/>
      <c r="P978" s="103"/>
      <c r="S978" s="103"/>
      <c r="AE978" s="103"/>
      <c r="AG978" s="103"/>
      <c r="AI978" s="103"/>
    </row>
    <row r="979" spans="4:35" x14ac:dyDescent="0.3">
      <c r="D979" s="31"/>
      <c r="E979" s="103"/>
      <c r="F979" s="103"/>
      <c r="L979" s="103"/>
      <c r="N979" s="103"/>
      <c r="O979" s="103"/>
      <c r="P979" s="103"/>
      <c r="S979" s="103"/>
      <c r="AE979" s="103"/>
      <c r="AG979" s="103"/>
      <c r="AI979" s="103"/>
    </row>
    <row r="980" spans="4:35" x14ac:dyDescent="0.3">
      <c r="D980" s="31"/>
      <c r="E980" s="103"/>
      <c r="F980" s="103"/>
      <c r="L980" s="103"/>
      <c r="N980" s="103"/>
      <c r="O980" s="103"/>
      <c r="P980" s="103"/>
      <c r="S980" s="103"/>
      <c r="AE980" s="103"/>
      <c r="AG980" s="103"/>
      <c r="AI980" s="103"/>
    </row>
    <row r="981" spans="4:35" x14ac:dyDescent="0.3">
      <c r="D981" s="31"/>
      <c r="E981" s="103"/>
      <c r="F981" s="103"/>
      <c r="L981" s="103"/>
      <c r="N981" s="103"/>
      <c r="O981" s="103"/>
      <c r="P981" s="103"/>
      <c r="S981" s="103"/>
      <c r="AE981" s="103"/>
      <c r="AG981" s="103"/>
      <c r="AI981" s="103"/>
    </row>
    <row r="982" spans="4:35" x14ac:dyDescent="0.3">
      <c r="D982" s="31"/>
      <c r="E982" s="103"/>
      <c r="F982" s="103"/>
      <c r="L982" s="103"/>
      <c r="N982" s="103"/>
      <c r="O982" s="103"/>
      <c r="P982" s="103"/>
      <c r="S982" s="103"/>
      <c r="AE982" s="103"/>
      <c r="AG982" s="103"/>
      <c r="AI982" s="103"/>
    </row>
    <row r="983" spans="4:35" x14ac:dyDescent="0.3">
      <c r="D983" s="31"/>
      <c r="E983" s="103"/>
      <c r="F983" s="103"/>
      <c r="L983" s="103"/>
      <c r="N983" s="103"/>
      <c r="O983" s="103"/>
      <c r="P983" s="103"/>
      <c r="S983" s="103"/>
      <c r="AE983" s="103"/>
      <c r="AG983" s="103"/>
      <c r="AI983" s="103"/>
    </row>
    <row r="984" spans="4:35" x14ac:dyDescent="0.3">
      <c r="D984" s="31"/>
      <c r="E984" s="103"/>
      <c r="F984" s="103"/>
      <c r="L984" s="103"/>
      <c r="N984" s="103"/>
      <c r="O984" s="103"/>
      <c r="P984" s="103"/>
      <c r="S984" s="103"/>
      <c r="AE984" s="103"/>
      <c r="AG984" s="103"/>
      <c r="AI984" s="103"/>
    </row>
    <row r="985" spans="4:35" x14ac:dyDescent="0.3">
      <c r="D985" s="31"/>
      <c r="E985" s="103"/>
      <c r="F985" s="103"/>
      <c r="L985" s="103"/>
      <c r="N985" s="103"/>
      <c r="O985" s="103"/>
      <c r="P985" s="103"/>
      <c r="S985" s="103"/>
      <c r="AE985" s="103"/>
      <c r="AG985" s="103"/>
      <c r="AI985" s="103"/>
    </row>
    <row r="986" spans="4:35" x14ac:dyDescent="0.3">
      <c r="D986" s="31"/>
      <c r="E986" s="103"/>
      <c r="F986" s="103"/>
      <c r="L986" s="103"/>
      <c r="N986" s="103"/>
      <c r="O986" s="103"/>
      <c r="P986" s="103"/>
      <c r="S986" s="103"/>
      <c r="AE986" s="103"/>
      <c r="AG986" s="103"/>
      <c r="AI986" s="103"/>
    </row>
    <row r="987" spans="4:35" x14ac:dyDescent="0.3">
      <c r="D987" s="31"/>
      <c r="E987" s="103"/>
      <c r="F987" s="103"/>
      <c r="L987" s="103"/>
      <c r="N987" s="103"/>
      <c r="O987" s="103"/>
      <c r="P987" s="103"/>
      <c r="S987" s="103"/>
      <c r="AE987" s="103"/>
      <c r="AG987" s="103"/>
      <c r="AI987" s="103"/>
    </row>
    <row r="988" spans="4:35" x14ac:dyDescent="0.3">
      <c r="D988" s="31"/>
      <c r="E988" s="103"/>
      <c r="F988" s="103"/>
      <c r="L988" s="103"/>
      <c r="N988" s="103"/>
      <c r="O988" s="103"/>
      <c r="P988" s="103"/>
      <c r="S988" s="103"/>
      <c r="AE988" s="103"/>
      <c r="AG988" s="103"/>
      <c r="AI988" s="103"/>
    </row>
    <row r="989" spans="4:35" x14ac:dyDescent="0.3">
      <c r="D989" s="31"/>
      <c r="E989" s="103"/>
      <c r="F989" s="103"/>
      <c r="L989" s="103"/>
      <c r="N989" s="103"/>
      <c r="O989" s="103"/>
      <c r="P989" s="103"/>
      <c r="S989" s="103"/>
      <c r="AE989" s="103"/>
      <c r="AG989" s="103"/>
      <c r="AI989" s="103"/>
    </row>
    <row r="990" spans="4:35" x14ac:dyDescent="0.3">
      <c r="D990" s="31"/>
      <c r="E990" s="103"/>
      <c r="F990" s="103"/>
      <c r="L990" s="103"/>
      <c r="N990" s="103"/>
      <c r="O990" s="103"/>
      <c r="P990" s="103"/>
      <c r="S990" s="103"/>
      <c r="AE990" s="103"/>
      <c r="AG990" s="103"/>
      <c r="AI990" s="103"/>
    </row>
    <row r="991" spans="4:35" x14ac:dyDescent="0.3">
      <c r="D991" s="31"/>
      <c r="E991" s="103"/>
      <c r="F991" s="103"/>
      <c r="L991" s="103"/>
      <c r="N991" s="103"/>
      <c r="O991" s="103"/>
      <c r="P991" s="103"/>
      <c r="S991" s="103"/>
      <c r="AE991" s="103"/>
      <c r="AG991" s="103"/>
      <c r="AI991" s="103"/>
    </row>
    <row r="992" spans="4:35" x14ac:dyDescent="0.3">
      <c r="D992" s="31"/>
      <c r="E992" s="103"/>
      <c r="F992" s="103"/>
      <c r="L992" s="103"/>
      <c r="N992" s="103"/>
      <c r="O992" s="103"/>
      <c r="P992" s="103"/>
      <c r="S992" s="103"/>
      <c r="AE992" s="103"/>
      <c r="AG992" s="103"/>
      <c r="AI992" s="103"/>
    </row>
    <row r="993" spans="4:35" x14ac:dyDescent="0.3">
      <c r="D993" s="31"/>
      <c r="E993" s="103"/>
      <c r="F993" s="103"/>
      <c r="L993" s="103"/>
      <c r="N993" s="103"/>
      <c r="O993" s="103"/>
      <c r="P993" s="103"/>
      <c r="S993" s="103"/>
      <c r="AE993" s="103"/>
      <c r="AG993" s="103"/>
      <c r="AI993" s="103"/>
    </row>
    <row r="994" spans="4:35" x14ac:dyDescent="0.3">
      <c r="D994" s="31"/>
      <c r="E994" s="103"/>
      <c r="F994" s="103"/>
      <c r="L994" s="103"/>
      <c r="N994" s="103"/>
      <c r="O994" s="103"/>
      <c r="P994" s="103"/>
      <c r="S994" s="103"/>
      <c r="AE994" s="103"/>
      <c r="AG994" s="103"/>
      <c r="AI994" s="103"/>
    </row>
    <row r="995" spans="4:35" x14ac:dyDescent="0.3">
      <c r="D995" s="31"/>
      <c r="E995" s="103"/>
      <c r="F995" s="103"/>
      <c r="L995" s="103"/>
      <c r="N995" s="103"/>
      <c r="O995" s="103"/>
      <c r="P995" s="103"/>
      <c r="S995" s="103"/>
      <c r="AE995" s="103"/>
      <c r="AG995" s="103"/>
      <c r="AI995" s="103"/>
    </row>
    <row r="996" spans="4:35" x14ac:dyDescent="0.3">
      <c r="D996" s="31"/>
      <c r="E996" s="103"/>
      <c r="F996" s="103"/>
      <c r="L996" s="103"/>
      <c r="N996" s="103"/>
      <c r="O996" s="103"/>
      <c r="P996" s="103"/>
      <c r="S996" s="103"/>
      <c r="AE996" s="103"/>
      <c r="AG996" s="103"/>
      <c r="AI996" s="103"/>
    </row>
    <row r="997" spans="4:35" x14ac:dyDescent="0.3">
      <c r="D997" s="31"/>
      <c r="E997" s="103"/>
      <c r="F997" s="103"/>
      <c r="L997" s="103"/>
      <c r="N997" s="103"/>
      <c r="O997" s="103"/>
      <c r="P997" s="103"/>
      <c r="S997" s="103"/>
      <c r="AE997" s="103"/>
      <c r="AG997" s="103"/>
      <c r="AI997" s="103"/>
    </row>
    <row r="998" spans="4:35" x14ac:dyDescent="0.3">
      <c r="D998" s="31"/>
      <c r="E998" s="103"/>
      <c r="F998" s="103"/>
      <c r="L998" s="103"/>
      <c r="N998" s="103"/>
      <c r="O998" s="103"/>
      <c r="P998" s="103"/>
      <c r="S998" s="103"/>
      <c r="AE998" s="103"/>
      <c r="AG998" s="103"/>
      <c r="AI998" s="103"/>
    </row>
    <row r="999" spans="4:35" x14ac:dyDescent="0.3">
      <c r="D999" s="31"/>
      <c r="E999" s="103"/>
      <c r="F999" s="103"/>
      <c r="L999" s="103"/>
      <c r="N999" s="103"/>
      <c r="O999" s="103"/>
      <c r="P999" s="103"/>
      <c r="S999" s="103"/>
      <c r="AE999" s="103"/>
      <c r="AG999" s="103"/>
      <c r="AI999" s="103"/>
    </row>
    <row r="1000" spans="4:35" x14ac:dyDescent="0.3">
      <c r="D1000" s="31"/>
      <c r="E1000" s="103"/>
      <c r="F1000" s="103"/>
      <c r="L1000" s="103"/>
      <c r="N1000" s="103"/>
      <c r="O1000" s="103"/>
      <c r="P1000" s="103"/>
      <c r="S1000" s="103"/>
      <c r="AE1000" s="103"/>
      <c r="AG1000" s="103"/>
      <c r="AI1000" s="103"/>
    </row>
    <row r="1001" spans="4:35" x14ac:dyDescent="0.3">
      <c r="D1001" s="31"/>
      <c r="E1001" s="103"/>
      <c r="F1001" s="103"/>
      <c r="L1001" s="103"/>
      <c r="N1001" s="103"/>
      <c r="O1001" s="103"/>
      <c r="P1001" s="103"/>
      <c r="S1001" s="103"/>
      <c r="AE1001" s="103"/>
      <c r="AG1001" s="103"/>
      <c r="AI1001" s="103"/>
    </row>
    <row r="1002" spans="4:35" x14ac:dyDescent="0.3">
      <c r="D1002" s="31"/>
      <c r="E1002" s="103"/>
      <c r="F1002" s="103"/>
      <c r="L1002" s="103"/>
      <c r="N1002" s="103"/>
      <c r="O1002" s="103"/>
      <c r="P1002" s="103"/>
      <c r="S1002" s="103"/>
      <c r="AE1002" s="103"/>
      <c r="AG1002" s="103"/>
      <c r="AI1002" s="103"/>
    </row>
    <row r="1003" spans="4:35" x14ac:dyDescent="0.3">
      <c r="D1003" s="31"/>
      <c r="E1003" s="103"/>
      <c r="F1003" s="103"/>
      <c r="L1003" s="103"/>
      <c r="N1003" s="103"/>
      <c r="O1003" s="103"/>
      <c r="P1003" s="103"/>
      <c r="S1003" s="103"/>
      <c r="AE1003" s="103"/>
      <c r="AG1003" s="103"/>
      <c r="AI1003" s="103"/>
    </row>
    <row r="1004" spans="4:35" x14ac:dyDescent="0.3">
      <c r="D1004" s="31"/>
      <c r="E1004" s="103"/>
      <c r="F1004" s="103"/>
      <c r="L1004" s="103"/>
      <c r="N1004" s="103"/>
      <c r="O1004" s="103"/>
      <c r="P1004" s="103"/>
      <c r="S1004" s="103"/>
      <c r="AE1004" s="103"/>
      <c r="AG1004" s="103"/>
      <c r="AI1004" s="103"/>
    </row>
    <row r="1005" spans="4:35" x14ac:dyDescent="0.3">
      <c r="D1005" s="31"/>
      <c r="E1005" s="103"/>
      <c r="F1005" s="103"/>
      <c r="L1005" s="103"/>
      <c r="N1005" s="103"/>
      <c r="O1005" s="103"/>
      <c r="P1005" s="103"/>
      <c r="S1005" s="103"/>
      <c r="AE1005" s="103"/>
      <c r="AG1005" s="103"/>
      <c r="AI1005" s="103"/>
    </row>
    <row r="1006" spans="4:35" x14ac:dyDescent="0.3">
      <c r="D1006" s="31"/>
      <c r="E1006" s="103"/>
      <c r="F1006" s="103"/>
      <c r="L1006" s="103"/>
      <c r="N1006" s="103"/>
      <c r="O1006" s="103"/>
      <c r="P1006" s="103"/>
      <c r="S1006" s="103"/>
      <c r="AE1006" s="103"/>
      <c r="AG1006" s="103"/>
      <c r="AI1006" s="103"/>
    </row>
    <row r="1007" spans="4:35" x14ac:dyDescent="0.3">
      <c r="D1007" s="31"/>
      <c r="E1007" s="103"/>
      <c r="F1007" s="103"/>
      <c r="L1007" s="103"/>
      <c r="N1007" s="103"/>
      <c r="O1007" s="103"/>
      <c r="P1007" s="103"/>
      <c r="S1007" s="103"/>
      <c r="AE1007" s="103"/>
      <c r="AG1007" s="103"/>
      <c r="AI1007" s="103"/>
    </row>
    <row r="1008" spans="4:35" x14ac:dyDescent="0.3">
      <c r="D1008" s="31"/>
      <c r="E1008" s="103"/>
      <c r="F1008" s="103"/>
      <c r="L1008" s="103"/>
      <c r="N1008" s="103"/>
      <c r="O1008" s="103"/>
      <c r="P1008" s="103"/>
      <c r="S1008" s="103"/>
      <c r="AE1008" s="103"/>
      <c r="AG1008" s="103"/>
      <c r="AI1008" s="103"/>
    </row>
    <row r="1009" spans="4:35" x14ac:dyDescent="0.3">
      <c r="D1009" s="31"/>
      <c r="E1009" s="103"/>
      <c r="F1009" s="103"/>
      <c r="L1009" s="103"/>
      <c r="N1009" s="103"/>
      <c r="O1009" s="103"/>
      <c r="P1009" s="103"/>
      <c r="S1009" s="103"/>
      <c r="AE1009" s="103"/>
      <c r="AG1009" s="103"/>
      <c r="AI1009" s="103"/>
    </row>
    <row r="1010" spans="4:35" x14ac:dyDescent="0.3">
      <c r="D1010" s="31"/>
      <c r="E1010" s="103"/>
      <c r="F1010" s="103"/>
      <c r="L1010" s="103"/>
      <c r="N1010" s="103"/>
      <c r="O1010" s="103"/>
      <c r="P1010" s="103"/>
      <c r="S1010" s="103"/>
      <c r="AE1010" s="103"/>
      <c r="AG1010" s="103"/>
      <c r="AI1010" s="103"/>
    </row>
    <row r="1011" spans="4:35" x14ac:dyDescent="0.3">
      <c r="D1011" s="31"/>
      <c r="E1011" s="103"/>
      <c r="F1011" s="103"/>
      <c r="L1011" s="103"/>
      <c r="N1011" s="103"/>
      <c r="O1011" s="103"/>
      <c r="P1011" s="103"/>
      <c r="S1011" s="103"/>
      <c r="AE1011" s="103"/>
      <c r="AG1011" s="103"/>
      <c r="AI1011" s="103"/>
    </row>
    <row r="1012" spans="4:35" x14ac:dyDescent="0.3">
      <c r="D1012" s="31"/>
      <c r="E1012" s="103"/>
      <c r="F1012" s="103"/>
      <c r="L1012" s="103"/>
      <c r="N1012" s="103"/>
      <c r="O1012" s="103"/>
      <c r="P1012" s="103"/>
      <c r="S1012" s="103"/>
      <c r="AE1012" s="103"/>
      <c r="AG1012" s="103"/>
      <c r="AI1012" s="103"/>
    </row>
    <row r="1013" spans="4:35" x14ac:dyDescent="0.3">
      <c r="D1013" s="31"/>
      <c r="E1013" s="103"/>
      <c r="F1013" s="103"/>
      <c r="L1013" s="103"/>
      <c r="N1013" s="103"/>
      <c r="O1013" s="103"/>
      <c r="P1013" s="103"/>
      <c r="S1013" s="103"/>
      <c r="AE1013" s="103"/>
      <c r="AG1013" s="103"/>
      <c r="AI1013" s="103"/>
    </row>
    <row r="1014" spans="4:35" x14ac:dyDescent="0.3">
      <c r="D1014" s="31"/>
      <c r="E1014" s="103"/>
      <c r="F1014" s="103"/>
      <c r="L1014" s="103"/>
      <c r="N1014" s="103"/>
      <c r="O1014" s="103"/>
      <c r="P1014" s="103"/>
      <c r="S1014" s="103"/>
      <c r="AE1014" s="103"/>
      <c r="AG1014" s="103"/>
      <c r="AI1014" s="103"/>
    </row>
    <row r="1015" spans="4:35" x14ac:dyDescent="0.3">
      <c r="D1015" s="31"/>
      <c r="E1015" s="103"/>
      <c r="F1015" s="103"/>
      <c r="L1015" s="103"/>
      <c r="N1015" s="103"/>
      <c r="O1015" s="103"/>
      <c r="P1015" s="103"/>
      <c r="S1015" s="103"/>
      <c r="AE1015" s="103"/>
      <c r="AG1015" s="103"/>
      <c r="AI1015" s="103"/>
    </row>
    <row r="1016" spans="4:35" x14ac:dyDescent="0.3">
      <c r="D1016" s="31"/>
      <c r="E1016" s="103"/>
      <c r="F1016" s="103"/>
      <c r="L1016" s="103"/>
      <c r="N1016" s="103"/>
      <c r="O1016" s="103"/>
      <c r="P1016" s="103"/>
      <c r="S1016" s="103"/>
      <c r="AE1016" s="103"/>
      <c r="AG1016" s="103"/>
      <c r="AI1016" s="103"/>
    </row>
    <row r="1017" spans="4:35" x14ac:dyDescent="0.3">
      <c r="D1017" s="31"/>
      <c r="E1017" s="103"/>
      <c r="F1017" s="103"/>
      <c r="L1017" s="103"/>
      <c r="N1017" s="103"/>
      <c r="O1017" s="103"/>
      <c r="P1017" s="103"/>
      <c r="S1017" s="103"/>
      <c r="AE1017" s="103"/>
      <c r="AG1017" s="103"/>
      <c r="AI1017" s="103"/>
    </row>
    <row r="1018" spans="4:35" x14ac:dyDescent="0.3">
      <c r="D1018" s="31"/>
      <c r="E1018" s="103"/>
      <c r="F1018" s="103"/>
      <c r="L1018" s="103"/>
      <c r="N1018" s="103"/>
      <c r="O1018" s="103"/>
      <c r="P1018" s="103"/>
      <c r="S1018" s="103"/>
      <c r="AE1018" s="103"/>
      <c r="AG1018" s="103"/>
      <c r="AI1018" s="103"/>
    </row>
    <row r="1019" spans="4:35" x14ac:dyDescent="0.3">
      <c r="D1019" s="31"/>
      <c r="E1019" s="103"/>
      <c r="F1019" s="103"/>
      <c r="L1019" s="103"/>
      <c r="N1019" s="103"/>
      <c r="O1019" s="103"/>
      <c r="P1019" s="103"/>
      <c r="S1019" s="103"/>
      <c r="AE1019" s="103"/>
      <c r="AG1019" s="103"/>
      <c r="AI1019" s="103"/>
    </row>
    <row r="1020" spans="4:35" x14ac:dyDescent="0.3">
      <c r="D1020" s="31"/>
      <c r="E1020" s="103"/>
      <c r="F1020" s="103"/>
      <c r="L1020" s="103"/>
      <c r="N1020" s="103"/>
      <c r="O1020" s="103"/>
      <c r="P1020" s="103"/>
      <c r="S1020" s="103"/>
      <c r="AE1020" s="103"/>
      <c r="AG1020" s="103"/>
      <c r="AI1020" s="103"/>
    </row>
    <row r="1021" spans="4:35" x14ac:dyDescent="0.3">
      <c r="D1021" s="31"/>
      <c r="E1021" s="103"/>
      <c r="F1021" s="103"/>
      <c r="L1021" s="103"/>
      <c r="N1021" s="103"/>
      <c r="O1021" s="103"/>
      <c r="P1021" s="103"/>
      <c r="S1021" s="103"/>
      <c r="AE1021" s="103"/>
      <c r="AG1021" s="103"/>
      <c r="AI1021" s="103"/>
    </row>
    <row r="1022" spans="4:35" x14ac:dyDescent="0.3">
      <c r="D1022" s="31"/>
      <c r="E1022" s="103"/>
      <c r="F1022" s="103"/>
      <c r="L1022" s="103"/>
      <c r="N1022" s="103"/>
      <c r="O1022" s="103"/>
      <c r="P1022" s="103"/>
      <c r="S1022" s="103"/>
      <c r="AE1022" s="103"/>
      <c r="AG1022" s="103"/>
      <c r="AI1022" s="103"/>
    </row>
    <row r="1023" spans="4:35" x14ac:dyDescent="0.3">
      <c r="D1023" s="31"/>
      <c r="E1023" s="103"/>
      <c r="F1023" s="103"/>
      <c r="L1023" s="103"/>
      <c r="N1023" s="103"/>
      <c r="O1023" s="103"/>
      <c r="P1023" s="103"/>
      <c r="S1023" s="103"/>
      <c r="AE1023" s="103"/>
      <c r="AG1023" s="103"/>
      <c r="AI1023" s="103"/>
    </row>
    <row r="1024" spans="4:35" x14ac:dyDescent="0.3">
      <c r="D1024" s="31"/>
      <c r="E1024" s="103"/>
      <c r="F1024" s="103"/>
      <c r="L1024" s="103"/>
      <c r="N1024" s="103"/>
      <c r="O1024" s="103"/>
      <c r="P1024" s="103"/>
      <c r="S1024" s="103"/>
      <c r="AE1024" s="103"/>
      <c r="AG1024" s="103"/>
      <c r="AI1024" s="103"/>
    </row>
    <row r="1025" spans="4:35" x14ac:dyDescent="0.3">
      <c r="D1025" s="31"/>
      <c r="E1025" s="103"/>
      <c r="F1025" s="103"/>
      <c r="L1025" s="103"/>
      <c r="N1025" s="103"/>
      <c r="O1025" s="103"/>
      <c r="P1025" s="103"/>
      <c r="S1025" s="103"/>
      <c r="AE1025" s="103"/>
      <c r="AG1025" s="103"/>
      <c r="AI1025" s="103"/>
    </row>
    <row r="1026" spans="4:35" x14ac:dyDescent="0.3">
      <c r="D1026" s="31"/>
      <c r="E1026" s="103"/>
      <c r="F1026" s="103"/>
      <c r="L1026" s="103"/>
      <c r="N1026" s="103"/>
      <c r="O1026" s="103"/>
      <c r="P1026" s="103"/>
      <c r="S1026" s="103"/>
      <c r="AE1026" s="103"/>
      <c r="AG1026" s="103"/>
      <c r="AI1026" s="103"/>
    </row>
    <row r="1027" spans="4:35" x14ac:dyDescent="0.3">
      <c r="D1027" s="31"/>
      <c r="E1027" s="103"/>
      <c r="F1027" s="103"/>
      <c r="L1027" s="103"/>
      <c r="N1027" s="103"/>
      <c r="O1027" s="103"/>
      <c r="P1027" s="103"/>
      <c r="S1027" s="103"/>
      <c r="AE1027" s="103"/>
      <c r="AG1027" s="103"/>
      <c r="AI1027" s="103"/>
    </row>
    <row r="1028" spans="4:35" x14ac:dyDescent="0.3">
      <c r="D1028" s="31"/>
      <c r="E1028" s="103"/>
      <c r="F1028" s="103"/>
      <c r="L1028" s="103"/>
      <c r="N1028" s="103"/>
      <c r="O1028" s="103"/>
      <c r="P1028" s="103"/>
      <c r="S1028" s="103"/>
      <c r="AE1028" s="103"/>
      <c r="AG1028" s="103"/>
      <c r="AI1028" s="103"/>
    </row>
    <row r="1029" spans="4:35" x14ac:dyDescent="0.3">
      <c r="D1029" s="31"/>
      <c r="E1029" s="103"/>
      <c r="F1029" s="103"/>
      <c r="L1029" s="103"/>
      <c r="N1029" s="103"/>
      <c r="O1029" s="103"/>
      <c r="P1029" s="103"/>
      <c r="S1029" s="103"/>
      <c r="AE1029" s="103"/>
      <c r="AG1029" s="103"/>
      <c r="AI1029" s="103"/>
    </row>
    <row r="1030" spans="4:35" x14ac:dyDescent="0.3">
      <c r="D1030" s="31"/>
      <c r="E1030" s="103"/>
      <c r="F1030" s="103"/>
      <c r="L1030" s="103"/>
      <c r="N1030" s="103"/>
      <c r="O1030" s="103"/>
      <c r="P1030" s="103"/>
      <c r="S1030" s="103"/>
      <c r="AE1030" s="103"/>
      <c r="AG1030" s="103"/>
      <c r="AI1030" s="103"/>
    </row>
    <row r="1031" spans="4:35" x14ac:dyDescent="0.3">
      <c r="D1031" s="31"/>
      <c r="E1031" s="103"/>
      <c r="F1031" s="103"/>
      <c r="L1031" s="103"/>
      <c r="N1031" s="103"/>
      <c r="O1031" s="103"/>
      <c r="P1031" s="103"/>
      <c r="S1031" s="103"/>
      <c r="AE1031" s="103"/>
      <c r="AG1031" s="103"/>
      <c r="AI1031" s="103"/>
    </row>
    <row r="1032" spans="4:35" x14ac:dyDescent="0.3">
      <c r="D1032" s="31"/>
      <c r="E1032" s="103"/>
      <c r="F1032" s="103"/>
      <c r="L1032" s="103"/>
      <c r="N1032" s="103"/>
      <c r="O1032" s="103"/>
      <c r="P1032" s="103"/>
      <c r="S1032" s="103"/>
      <c r="AE1032" s="103"/>
      <c r="AG1032" s="103"/>
      <c r="AI1032" s="103"/>
    </row>
    <row r="1033" spans="4:35" x14ac:dyDescent="0.3">
      <c r="D1033" s="31"/>
      <c r="E1033" s="103"/>
      <c r="F1033" s="103"/>
      <c r="L1033" s="103"/>
      <c r="N1033" s="103"/>
      <c r="O1033" s="103"/>
      <c r="P1033" s="103"/>
      <c r="S1033" s="103"/>
      <c r="AE1033" s="103"/>
      <c r="AG1033" s="103"/>
      <c r="AI1033" s="103"/>
    </row>
    <row r="1034" spans="4:35" x14ac:dyDescent="0.3">
      <c r="D1034" s="31"/>
      <c r="E1034" s="103"/>
      <c r="F1034" s="103"/>
      <c r="L1034" s="103"/>
      <c r="N1034" s="103"/>
      <c r="O1034" s="103"/>
      <c r="P1034" s="103"/>
      <c r="S1034" s="103"/>
      <c r="AE1034" s="103"/>
      <c r="AG1034" s="103"/>
      <c r="AI1034" s="103"/>
    </row>
    <row r="1035" spans="4:35" x14ac:dyDescent="0.3">
      <c r="D1035" s="31"/>
      <c r="E1035" s="103"/>
      <c r="F1035" s="103"/>
      <c r="L1035" s="103"/>
      <c r="N1035" s="103"/>
      <c r="O1035" s="103"/>
      <c r="P1035" s="103"/>
      <c r="S1035" s="103"/>
      <c r="AE1035" s="103"/>
      <c r="AG1035" s="103"/>
      <c r="AI1035" s="103"/>
    </row>
    <row r="1036" spans="4:35" x14ac:dyDescent="0.3">
      <c r="D1036" s="31"/>
      <c r="E1036" s="103"/>
      <c r="F1036" s="103"/>
      <c r="L1036" s="103"/>
      <c r="N1036" s="103"/>
      <c r="O1036" s="103"/>
      <c r="P1036" s="103"/>
      <c r="S1036" s="103"/>
      <c r="AE1036" s="103"/>
      <c r="AG1036" s="103"/>
      <c r="AI1036" s="103"/>
    </row>
    <row r="1037" spans="4:35" x14ac:dyDescent="0.3">
      <c r="D1037" s="31"/>
      <c r="E1037" s="103"/>
      <c r="F1037" s="103"/>
      <c r="L1037" s="103"/>
      <c r="N1037" s="103"/>
      <c r="O1037" s="103"/>
      <c r="P1037" s="103"/>
      <c r="S1037" s="103"/>
      <c r="AE1037" s="103"/>
      <c r="AG1037" s="103"/>
      <c r="AI1037" s="103"/>
    </row>
    <row r="1038" spans="4:35" x14ac:dyDescent="0.3">
      <c r="D1038" s="31"/>
      <c r="E1038" s="103"/>
      <c r="F1038" s="103"/>
      <c r="L1038" s="103"/>
      <c r="N1038" s="103"/>
      <c r="O1038" s="103"/>
      <c r="P1038" s="103"/>
      <c r="S1038" s="103"/>
      <c r="AE1038" s="103"/>
      <c r="AG1038" s="103"/>
      <c r="AI1038" s="103"/>
    </row>
    <row r="1039" spans="4:35" x14ac:dyDescent="0.3">
      <c r="D1039" s="31"/>
      <c r="E1039" s="103"/>
      <c r="F1039" s="103"/>
      <c r="L1039" s="103"/>
      <c r="N1039" s="103"/>
      <c r="O1039" s="103"/>
      <c r="P1039" s="103"/>
      <c r="S1039" s="103"/>
      <c r="AE1039" s="103"/>
      <c r="AG1039" s="103"/>
      <c r="AI1039" s="103"/>
    </row>
    <row r="1040" spans="4:35" x14ac:dyDescent="0.3">
      <c r="D1040" s="31"/>
      <c r="E1040" s="103"/>
      <c r="F1040" s="103"/>
      <c r="L1040" s="103"/>
      <c r="N1040" s="103"/>
      <c r="O1040" s="103"/>
      <c r="P1040" s="103"/>
      <c r="S1040" s="103"/>
      <c r="AE1040" s="103"/>
      <c r="AG1040" s="103"/>
      <c r="AI1040" s="103"/>
    </row>
    <row r="1041" spans="4:35" x14ac:dyDescent="0.3">
      <c r="D1041" s="31"/>
      <c r="E1041" s="103"/>
      <c r="F1041" s="103"/>
      <c r="L1041" s="103"/>
      <c r="N1041" s="103"/>
      <c r="O1041" s="103"/>
      <c r="P1041" s="103"/>
      <c r="S1041" s="103"/>
      <c r="AE1041" s="103"/>
      <c r="AG1041" s="103"/>
      <c r="AI1041" s="103"/>
    </row>
    <row r="1042" spans="4:35" x14ac:dyDescent="0.3">
      <c r="D1042" s="31"/>
      <c r="E1042" s="103"/>
      <c r="F1042" s="103"/>
      <c r="L1042" s="103"/>
      <c r="N1042" s="103"/>
      <c r="O1042" s="103"/>
      <c r="P1042" s="103"/>
      <c r="S1042" s="103"/>
      <c r="AE1042" s="103"/>
      <c r="AG1042" s="103"/>
      <c r="AI1042" s="103"/>
    </row>
    <row r="1043" spans="4:35" x14ac:dyDescent="0.3">
      <c r="D1043" s="31"/>
      <c r="E1043" s="103"/>
      <c r="F1043" s="103"/>
      <c r="L1043" s="103"/>
      <c r="N1043" s="103"/>
      <c r="O1043" s="103"/>
      <c r="P1043" s="103"/>
      <c r="S1043" s="103"/>
      <c r="AE1043" s="103"/>
      <c r="AG1043" s="103"/>
      <c r="AI1043" s="103"/>
    </row>
    <row r="1044" spans="4:35" x14ac:dyDescent="0.3">
      <c r="D1044" s="31"/>
      <c r="E1044" s="103"/>
      <c r="F1044" s="103"/>
      <c r="L1044" s="103"/>
      <c r="N1044" s="103"/>
      <c r="O1044" s="103"/>
      <c r="P1044" s="103"/>
      <c r="S1044" s="103"/>
      <c r="AE1044" s="103"/>
      <c r="AG1044" s="103"/>
      <c r="AI1044" s="103"/>
    </row>
    <row r="1045" spans="4:35" x14ac:dyDescent="0.3">
      <c r="D1045" s="31"/>
      <c r="E1045" s="103"/>
      <c r="F1045" s="103"/>
      <c r="L1045" s="103"/>
      <c r="N1045" s="103"/>
      <c r="O1045" s="103"/>
      <c r="P1045" s="103"/>
      <c r="S1045" s="103"/>
      <c r="AE1045" s="103"/>
      <c r="AG1045" s="103"/>
      <c r="AI1045" s="103"/>
    </row>
    <row r="1046" spans="4:35" x14ac:dyDescent="0.3">
      <c r="D1046" s="31"/>
      <c r="E1046" s="103"/>
      <c r="F1046" s="103"/>
      <c r="L1046" s="103"/>
      <c r="N1046" s="103"/>
      <c r="O1046" s="103"/>
      <c r="P1046" s="103"/>
      <c r="S1046" s="103"/>
      <c r="AE1046" s="103"/>
      <c r="AG1046" s="103"/>
      <c r="AI1046" s="103"/>
    </row>
    <row r="1047" spans="4:35" x14ac:dyDescent="0.3">
      <c r="D1047" s="31"/>
      <c r="E1047" s="103"/>
      <c r="F1047" s="103"/>
      <c r="L1047" s="103"/>
      <c r="N1047" s="103"/>
      <c r="O1047" s="103"/>
      <c r="P1047" s="103"/>
      <c r="S1047" s="103"/>
      <c r="AE1047" s="103"/>
      <c r="AG1047" s="103"/>
      <c r="AI1047" s="103"/>
    </row>
    <row r="1048" spans="4:35" x14ac:dyDescent="0.3">
      <c r="D1048" s="31"/>
      <c r="E1048" s="103"/>
      <c r="F1048" s="103"/>
      <c r="L1048" s="103"/>
      <c r="N1048" s="103"/>
      <c r="O1048" s="103"/>
      <c r="P1048" s="103"/>
      <c r="S1048" s="103"/>
      <c r="AE1048" s="103"/>
      <c r="AG1048" s="103"/>
      <c r="AI1048" s="103"/>
    </row>
    <row r="1049" spans="4:35" x14ac:dyDescent="0.3">
      <c r="D1049" s="31"/>
      <c r="E1049" s="103"/>
      <c r="F1049" s="103"/>
      <c r="L1049" s="103"/>
      <c r="N1049" s="103"/>
      <c r="O1049" s="103"/>
      <c r="P1049" s="103"/>
      <c r="S1049" s="103"/>
      <c r="AE1049" s="103"/>
      <c r="AG1049" s="103"/>
      <c r="AI1049" s="103"/>
    </row>
    <row r="1050" spans="4:35" x14ac:dyDescent="0.3">
      <c r="D1050" s="31"/>
      <c r="E1050" s="103"/>
      <c r="F1050" s="103"/>
      <c r="L1050" s="103"/>
      <c r="N1050" s="103"/>
      <c r="O1050" s="103"/>
      <c r="P1050" s="103"/>
      <c r="S1050" s="103"/>
      <c r="AE1050" s="103"/>
      <c r="AG1050" s="103"/>
      <c r="AI1050" s="103"/>
    </row>
    <row r="1051" spans="4:35" x14ac:dyDescent="0.3">
      <c r="D1051" s="31"/>
      <c r="E1051" s="103"/>
      <c r="F1051" s="103"/>
      <c r="L1051" s="103"/>
      <c r="N1051" s="103"/>
      <c r="O1051" s="103"/>
      <c r="P1051" s="103"/>
      <c r="S1051" s="103"/>
      <c r="AE1051" s="103"/>
      <c r="AG1051" s="103"/>
      <c r="AI1051" s="103"/>
    </row>
    <row r="1052" spans="4:35" x14ac:dyDescent="0.3">
      <c r="D1052" s="31"/>
      <c r="E1052" s="103"/>
      <c r="F1052" s="103"/>
      <c r="L1052" s="103"/>
      <c r="N1052" s="103"/>
      <c r="O1052" s="103"/>
      <c r="P1052" s="103"/>
      <c r="S1052" s="103"/>
      <c r="AE1052" s="103"/>
      <c r="AG1052" s="103"/>
      <c r="AI1052" s="103"/>
    </row>
    <row r="1053" spans="4:35" x14ac:dyDescent="0.3">
      <c r="D1053" s="31"/>
      <c r="E1053" s="103"/>
      <c r="F1053" s="103"/>
      <c r="L1053" s="103"/>
      <c r="N1053" s="103"/>
      <c r="O1053" s="103"/>
      <c r="P1053" s="103"/>
      <c r="S1053" s="103"/>
      <c r="AE1053" s="103"/>
      <c r="AG1053" s="103"/>
      <c r="AI1053" s="103"/>
    </row>
    <row r="1054" spans="4:35" x14ac:dyDescent="0.3">
      <c r="D1054" s="31"/>
      <c r="E1054" s="103"/>
      <c r="F1054" s="103"/>
      <c r="L1054" s="103"/>
      <c r="N1054" s="103"/>
      <c r="O1054" s="103"/>
      <c r="P1054" s="103"/>
      <c r="S1054" s="103"/>
      <c r="AE1054" s="103"/>
      <c r="AG1054" s="103"/>
      <c r="AI1054" s="103"/>
    </row>
    <row r="1055" spans="4:35" x14ac:dyDescent="0.3">
      <c r="D1055" s="31"/>
      <c r="E1055" s="103"/>
      <c r="F1055" s="103"/>
      <c r="L1055" s="103"/>
      <c r="N1055" s="103"/>
      <c r="O1055" s="103"/>
      <c r="P1055" s="103"/>
      <c r="S1055" s="103"/>
      <c r="AE1055" s="103"/>
      <c r="AG1055" s="103"/>
      <c r="AI1055" s="103"/>
    </row>
    <row r="1056" spans="4:35" x14ac:dyDescent="0.3">
      <c r="D1056" s="31"/>
      <c r="E1056" s="103"/>
      <c r="F1056" s="103"/>
      <c r="L1056" s="103"/>
      <c r="N1056" s="103"/>
      <c r="O1056" s="103"/>
      <c r="P1056" s="103"/>
      <c r="S1056" s="103"/>
      <c r="AE1056" s="103"/>
      <c r="AG1056" s="103"/>
      <c r="AI1056" s="103"/>
    </row>
    <row r="1057" spans="4:35" x14ac:dyDescent="0.3">
      <c r="D1057" s="31"/>
      <c r="E1057" s="103"/>
      <c r="F1057" s="103"/>
      <c r="L1057" s="103"/>
      <c r="N1057" s="103"/>
      <c r="O1057" s="103"/>
      <c r="P1057" s="103"/>
      <c r="S1057" s="103"/>
      <c r="AE1057" s="103"/>
      <c r="AG1057" s="103"/>
      <c r="AI1057" s="103"/>
    </row>
    <row r="1058" spans="4:35" x14ac:dyDescent="0.3">
      <c r="D1058" s="31"/>
      <c r="E1058" s="103"/>
      <c r="F1058" s="103"/>
      <c r="L1058" s="103"/>
      <c r="N1058" s="103"/>
      <c r="O1058" s="103"/>
      <c r="P1058" s="103"/>
      <c r="S1058" s="103"/>
      <c r="AE1058" s="103"/>
      <c r="AG1058" s="103"/>
      <c r="AI1058" s="103"/>
    </row>
    <row r="1059" spans="4:35" x14ac:dyDescent="0.3">
      <c r="D1059" s="31"/>
      <c r="E1059" s="103"/>
      <c r="F1059" s="103"/>
      <c r="L1059" s="103"/>
      <c r="N1059" s="103"/>
      <c r="O1059" s="103"/>
      <c r="P1059" s="103"/>
      <c r="S1059" s="103"/>
      <c r="AE1059" s="103"/>
      <c r="AG1059" s="103"/>
      <c r="AI1059" s="103"/>
    </row>
    <row r="1060" spans="4:35" x14ac:dyDescent="0.3">
      <c r="D1060" s="31"/>
      <c r="E1060" s="103"/>
      <c r="F1060" s="103"/>
      <c r="L1060" s="103"/>
      <c r="N1060" s="103"/>
      <c r="O1060" s="103"/>
      <c r="P1060" s="103"/>
      <c r="S1060" s="103"/>
      <c r="AE1060" s="103"/>
      <c r="AG1060" s="103"/>
      <c r="AI1060" s="103"/>
    </row>
    <row r="1061" spans="4:35" x14ac:dyDescent="0.3">
      <c r="D1061" s="31"/>
      <c r="E1061" s="103"/>
      <c r="F1061" s="103"/>
      <c r="L1061" s="103"/>
      <c r="N1061" s="103"/>
      <c r="O1061" s="103"/>
      <c r="P1061" s="103"/>
      <c r="S1061" s="103"/>
      <c r="AE1061" s="103"/>
      <c r="AG1061" s="103"/>
      <c r="AI1061" s="103"/>
    </row>
    <row r="1062" spans="4:35" x14ac:dyDescent="0.3">
      <c r="D1062" s="31"/>
      <c r="E1062" s="103"/>
      <c r="F1062" s="103"/>
      <c r="L1062" s="103"/>
      <c r="N1062" s="103"/>
      <c r="O1062" s="103"/>
      <c r="P1062" s="103"/>
      <c r="S1062" s="103"/>
      <c r="AE1062" s="103"/>
      <c r="AG1062" s="103"/>
      <c r="AI1062" s="103"/>
    </row>
    <row r="1063" spans="4:35" x14ac:dyDescent="0.3">
      <c r="D1063" s="31"/>
      <c r="E1063" s="103"/>
      <c r="F1063" s="103"/>
      <c r="L1063" s="103"/>
      <c r="N1063" s="103"/>
      <c r="O1063" s="103"/>
      <c r="P1063" s="103"/>
      <c r="S1063" s="103"/>
      <c r="AE1063" s="103"/>
      <c r="AG1063" s="103"/>
      <c r="AI1063" s="103"/>
    </row>
    <row r="1064" spans="4:35" x14ac:dyDescent="0.3">
      <c r="D1064" s="31"/>
      <c r="E1064" s="103"/>
      <c r="F1064" s="103"/>
      <c r="L1064" s="103"/>
      <c r="N1064" s="103"/>
      <c r="O1064" s="103"/>
      <c r="P1064" s="103"/>
      <c r="S1064" s="103"/>
      <c r="AE1064" s="103"/>
      <c r="AG1064" s="103"/>
      <c r="AI1064" s="103"/>
    </row>
    <row r="1065" spans="4:35" x14ac:dyDescent="0.3">
      <c r="D1065" s="31"/>
      <c r="E1065" s="103"/>
      <c r="F1065" s="103"/>
      <c r="L1065" s="103"/>
      <c r="N1065" s="103"/>
      <c r="O1065" s="103"/>
      <c r="P1065" s="103"/>
      <c r="S1065" s="103"/>
      <c r="AE1065" s="103"/>
      <c r="AG1065" s="103"/>
      <c r="AI1065" s="103"/>
    </row>
    <row r="1066" spans="4:35" x14ac:dyDescent="0.3">
      <c r="D1066" s="31"/>
      <c r="E1066" s="103"/>
      <c r="F1066" s="103"/>
      <c r="L1066" s="103"/>
      <c r="N1066" s="103"/>
      <c r="O1066" s="103"/>
      <c r="P1066" s="103"/>
      <c r="S1066" s="103"/>
      <c r="AE1066" s="103"/>
      <c r="AG1066" s="103"/>
      <c r="AI1066" s="103"/>
    </row>
    <row r="1067" spans="4:35" x14ac:dyDescent="0.3">
      <c r="D1067" s="31"/>
      <c r="E1067" s="103"/>
      <c r="F1067" s="103"/>
      <c r="L1067" s="103"/>
      <c r="N1067" s="103"/>
      <c r="O1067" s="103"/>
      <c r="P1067" s="103"/>
      <c r="S1067" s="103"/>
      <c r="AE1067" s="103"/>
      <c r="AG1067" s="103"/>
      <c r="AI1067" s="103"/>
    </row>
    <row r="1068" spans="4:35" x14ac:dyDescent="0.3">
      <c r="D1068" s="31"/>
      <c r="E1068" s="103"/>
      <c r="F1068" s="103"/>
      <c r="L1068" s="103"/>
      <c r="N1068" s="103"/>
      <c r="O1068" s="103"/>
      <c r="P1068" s="103"/>
      <c r="S1068" s="103"/>
      <c r="AE1068" s="103"/>
      <c r="AG1068" s="103"/>
      <c r="AI1068" s="103"/>
    </row>
    <row r="1069" spans="4:35" x14ac:dyDescent="0.3">
      <c r="D1069" s="31"/>
      <c r="E1069" s="103"/>
      <c r="F1069" s="103"/>
      <c r="L1069" s="103"/>
      <c r="N1069" s="103"/>
      <c r="O1069" s="103"/>
      <c r="P1069" s="103"/>
      <c r="S1069" s="103"/>
      <c r="AE1069" s="103"/>
      <c r="AG1069" s="103"/>
      <c r="AI1069" s="103"/>
    </row>
    <row r="1070" spans="4:35" x14ac:dyDescent="0.3">
      <c r="D1070" s="31"/>
      <c r="E1070" s="103"/>
      <c r="F1070" s="103"/>
      <c r="L1070" s="103"/>
      <c r="N1070" s="103"/>
      <c r="O1070" s="103"/>
      <c r="P1070" s="103"/>
      <c r="S1070" s="103"/>
      <c r="AE1070" s="103"/>
      <c r="AG1070" s="103"/>
      <c r="AI1070" s="103"/>
    </row>
    <row r="1071" spans="4:35" x14ac:dyDescent="0.3">
      <c r="D1071" s="31"/>
      <c r="E1071" s="103"/>
      <c r="F1071" s="103"/>
      <c r="L1071" s="103"/>
      <c r="N1071" s="103"/>
      <c r="O1071" s="103"/>
      <c r="P1071" s="103"/>
      <c r="S1071" s="103"/>
      <c r="AE1071" s="103"/>
      <c r="AG1071" s="103"/>
      <c r="AI1071" s="103"/>
    </row>
    <row r="1072" spans="4:35" x14ac:dyDescent="0.3">
      <c r="D1072" s="31"/>
      <c r="E1072" s="103"/>
      <c r="F1072" s="103"/>
      <c r="L1072" s="103"/>
      <c r="N1072" s="103"/>
      <c r="O1072" s="103"/>
      <c r="P1072" s="103"/>
      <c r="S1072" s="103"/>
      <c r="AE1072" s="103"/>
      <c r="AG1072" s="103"/>
      <c r="AI1072" s="103"/>
    </row>
    <row r="1073" spans="4:35" x14ac:dyDescent="0.3">
      <c r="D1073" s="31"/>
      <c r="E1073" s="103"/>
      <c r="F1073" s="103"/>
      <c r="L1073" s="103"/>
      <c r="N1073" s="103"/>
      <c r="O1073" s="103"/>
      <c r="P1073" s="103"/>
      <c r="S1073" s="103"/>
      <c r="AE1073" s="103"/>
      <c r="AG1073" s="103"/>
      <c r="AI1073" s="103"/>
    </row>
    <row r="1074" spans="4:35" x14ac:dyDescent="0.3">
      <c r="D1074" s="31"/>
      <c r="E1074" s="103"/>
      <c r="F1074" s="103"/>
      <c r="L1074" s="103"/>
      <c r="N1074" s="103"/>
      <c r="O1074" s="103"/>
      <c r="P1074" s="103"/>
      <c r="S1074" s="103"/>
      <c r="AE1074" s="103"/>
      <c r="AG1074" s="103"/>
      <c r="AI1074" s="103"/>
    </row>
    <row r="1075" spans="4:35" x14ac:dyDescent="0.3">
      <c r="D1075" s="31"/>
      <c r="E1075" s="103"/>
      <c r="F1075" s="103"/>
      <c r="L1075" s="103"/>
      <c r="N1075" s="103"/>
      <c r="O1075" s="103"/>
      <c r="P1075" s="103"/>
      <c r="S1075" s="103"/>
      <c r="AE1075" s="103"/>
      <c r="AG1075" s="103"/>
      <c r="AI1075" s="103"/>
    </row>
    <row r="1076" spans="4:35" x14ac:dyDescent="0.3">
      <c r="D1076" s="31"/>
      <c r="E1076" s="103"/>
      <c r="F1076" s="103"/>
      <c r="L1076" s="103"/>
      <c r="N1076" s="103"/>
      <c r="O1076" s="103"/>
      <c r="P1076" s="103"/>
      <c r="S1076" s="103"/>
      <c r="AE1076" s="103"/>
      <c r="AG1076" s="103"/>
      <c r="AI1076" s="103"/>
    </row>
    <row r="1077" spans="4:35" x14ac:dyDescent="0.3">
      <c r="D1077" s="31"/>
      <c r="E1077" s="103"/>
      <c r="F1077" s="103"/>
      <c r="L1077" s="103"/>
      <c r="N1077" s="103"/>
      <c r="O1077" s="103"/>
      <c r="P1077" s="103"/>
      <c r="S1077" s="103"/>
      <c r="AE1077" s="103"/>
      <c r="AG1077" s="103"/>
      <c r="AI1077" s="103"/>
    </row>
    <row r="1078" spans="4:35" x14ac:dyDescent="0.3">
      <c r="D1078" s="31"/>
      <c r="E1078" s="103"/>
      <c r="F1078" s="103"/>
      <c r="L1078" s="103"/>
      <c r="N1078" s="103"/>
      <c r="O1078" s="103"/>
      <c r="P1078" s="103"/>
      <c r="S1078" s="103"/>
      <c r="AE1078" s="103"/>
      <c r="AG1078" s="103"/>
      <c r="AI1078" s="103"/>
    </row>
    <row r="1079" spans="4:35" x14ac:dyDescent="0.3">
      <c r="D1079" s="31"/>
      <c r="E1079" s="103"/>
      <c r="F1079" s="103"/>
      <c r="L1079" s="103"/>
      <c r="N1079" s="103"/>
      <c r="O1079" s="103"/>
      <c r="P1079" s="103"/>
      <c r="S1079" s="103"/>
      <c r="AE1079" s="103"/>
      <c r="AG1079" s="103"/>
      <c r="AI1079" s="103"/>
    </row>
    <row r="1080" spans="4:35" x14ac:dyDescent="0.3">
      <c r="D1080" s="31"/>
      <c r="E1080" s="103"/>
      <c r="F1080" s="103"/>
      <c r="L1080" s="103"/>
      <c r="N1080" s="103"/>
      <c r="O1080" s="103"/>
      <c r="P1080" s="103"/>
      <c r="S1080" s="103"/>
      <c r="AE1080" s="103"/>
      <c r="AG1080" s="103"/>
      <c r="AI1080" s="103"/>
    </row>
    <row r="1081" spans="4:35" x14ac:dyDescent="0.3">
      <c r="D1081" s="31"/>
      <c r="E1081" s="103"/>
      <c r="F1081" s="103"/>
      <c r="L1081" s="103"/>
      <c r="N1081" s="103"/>
      <c r="O1081" s="103"/>
      <c r="P1081" s="103"/>
      <c r="S1081" s="103"/>
      <c r="AE1081" s="103"/>
      <c r="AG1081" s="103"/>
      <c r="AI1081" s="103"/>
    </row>
    <row r="1082" spans="4:35" x14ac:dyDescent="0.3">
      <c r="D1082" s="31"/>
      <c r="E1082" s="103"/>
      <c r="F1082" s="103"/>
      <c r="L1082" s="103"/>
      <c r="N1082" s="103"/>
      <c r="O1082" s="103"/>
      <c r="P1082" s="103"/>
      <c r="S1082" s="103"/>
      <c r="AE1082" s="103"/>
      <c r="AG1082" s="103"/>
      <c r="AI1082" s="103"/>
    </row>
    <row r="1083" spans="4:35" x14ac:dyDescent="0.3">
      <c r="D1083" s="31"/>
      <c r="E1083" s="103"/>
      <c r="F1083" s="103"/>
      <c r="L1083" s="103"/>
      <c r="N1083" s="103"/>
      <c r="O1083" s="103"/>
      <c r="P1083" s="103"/>
      <c r="S1083" s="103"/>
      <c r="AE1083" s="103"/>
      <c r="AG1083" s="103"/>
      <c r="AI1083" s="103"/>
    </row>
    <row r="1084" spans="4:35" x14ac:dyDescent="0.3">
      <c r="D1084" s="31"/>
      <c r="E1084" s="103"/>
      <c r="F1084" s="103"/>
      <c r="L1084" s="103"/>
      <c r="N1084" s="103"/>
      <c r="O1084" s="103"/>
      <c r="P1084" s="103"/>
      <c r="S1084" s="103"/>
      <c r="AE1084" s="103"/>
      <c r="AG1084" s="103"/>
      <c r="AI1084" s="103"/>
    </row>
    <row r="1085" spans="4:35" x14ac:dyDescent="0.3">
      <c r="D1085" s="31"/>
      <c r="E1085" s="103"/>
      <c r="F1085" s="103"/>
      <c r="L1085" s="103"/>
      <c r="N1085" s="103"/>
      <c r="O1085" s="103"/>
      <c r="P1085" s="103"/>
      <c r="S1085" s="103"/>
      <c r="AE1085" s="103"/>
      <c r="AG1085" s="103"/>
      <c r="AI1085" s="103"/>
    </row>
    <row r="1086" spans="4:35" x14ac:dyDescent="0.3">
      <c r="D1086" s="31"/>
      <c r="E1086" s="103"/>
      <c r="F1086" s="103"/>
      <c r="L1086" s="103"/>
      <c r="N1086" s="103"/>
      <c r="O1086" s="103"/>
      <c r="P1086" s="103"/>
      <c r="S1086" s="103"/>
      <c r="AE1086" s="103"/>
      <c r="AG1086" s="103"/>
      <c r="AI1086" s="103"/>
    </row>
    <row r="1087" spans="4:35" x14ac:dyDescent="0.3">
      <c r="D1087" s="31"/>
      <c r="E1087" s="103"/>
      <c r="F1087" s="103"/>
      <c r="L1087" s="103"/>
      <c r="N1087" s="103"/>
      <c r="O1087" s="103"/>
      <c r="P1087" s="103"/>
      <c r="S1087" s="103"/>
      <c r="AE1087" s="103"/>
      <c r="AG1087" s="103"/>
      <c r="AI1087" s="103"/>
    </row>
    <row r="1088" spans="4:35" x14ac:dyDescent="0.3">
      <c r="D1088" s="31"/>
      <c r="E1088" s="103"/>
      <c r="F1088" s="103"/>
      <c r="L1088" s="103"/>
      <c r="N1088" s="103"/>
      <c r="O1088" s="103"/>
      <c r="P1088" s="103"/>
      <c r="S1088" s="103"/>
      <c r="AE1088" s="103"/>
      <c r="AG1088" s="103"/>
      <c r="AI1088" s="103"/>
    </row>
    <row r="1089" spans="4:35" x14ac:dyDescent="0.3">
      <c r="D1089" s="31"/>
      <c r="E1089" s="103"/>
      <c r="F1089" s="103"/>
      <c r="L1089" s="103"/>
      <c r="N1089" s="103"/>
      <c r="O1089" s="103"/>
      <c r="P1089" s="103"/>
      <c r="S1089" s="103"/>
      <c r="AE1089" s="103"/>
      <c r="AG1089" s="103"/>
      <c r="AI1089" s="103"/>
    </row>
    <row r="1090" spans="4:35" x14ac:dyDescent="0.3">
      <c r="D1090" s="31"/>
      <c r="E1090" s="103"/>
      <c r="F1090" s="103"/>
      <c r="L1090" s="103"/>
      <c r="N1090" s="103"/>
      <c r="O1090" s="103"/>
      <c r="P1090" s="103"/>
      <c r="S1090" s="103"/>
      <c r="AE1090" s="103"/>
      <c r="AG1090" s="103"/>
      <c r="AI1090" s="103"/>
    </row>
    <row r="1091" spans="4:35" x14ac:dyDescent="0.3">
      <c r="D1091" s="31"/>
      <c r="E1091" s="103"/>
      <c r="F1091" s="103"/>
      <c r="L1091" s="103"/>
      <c r="N1091" s="103"/>
      <c r="O1091" s="103"/>
      <c r="P1091" s="103"/>
      <c r="S1091" s="103"/>
      <c r="AE1091" s="103"/>
      <c r="AG1091" s="103"/>
      <c r="AI1091" s="103"/>
    </row>
    <row r="1092" spans="4:35" x14ac:dyDescent="0.3">
      <c r="D1092" s="31"/>
      <c r="E1092" s="103"/>
      <c r="F1092" s="103"/>
      <c r="L1092" s="103"/>
      <c r="N1092" s="103"/>
      <c r="O1092" s="103"/>
      <c r="P1092" s="103"/>
      <c r="S1092" s="103"/>
      <c r="AE1092" s="103"/>
      <c r="AG1092" s="103"/>
      <c r="AI1092" s="103"/>
    </row>
    <row r="1093" spans="4:35" x14ac:dyDescent="0.3">
      <c r="D1093" s="31"/>
      <c r="E1093" s="103"/>
      <c r="F1093" s="103"/>
      <c r="L1093" s="103"/>
      <c r="N1093" s="103"/>
      <c r="O1093" s="103"/>
      <c r="P1093" s="103"/>
      <c r="S1093" s="103"/>
      <c r="AE1093" s="103"/>
      <c r="AG1093" s="103"/>
      <c r="AI1093" s="103"/>
    </row>
    <row r="1094" spans="4:35" x14ac:dyDescent="0.3">
      <c r="D1094" s="31"/>
      <c r="E1094" s="103"/>
      <c r="F1094" s="103"/>
      <c r="L1094" s="103"/>
      <c r="N1094" s="103"/>
      <c r="O1094" s="103"/>
      <c r="P1094" s="103"/>
      <c r="S1094" s="103"/>
      <c r="AE1094" s="103"/>
      <c r="AG1094" s="103"/>
      <c r="AI1094" s="103"/>
    </row>
    <row r="1095" spans="4:35" x14ac:dyDescent="0.3">
      <c r="D1095" s="31"/>
      <c r="E1095" s="103"/>
      <c r="F1095" s="103"/>
      <c r="L1095" s="103"/>
      <c r="N1095" s="103"/>
      <c r="O1095" s="103"/>
      <c r="P1095" s="103"/>
      <c r="S1095" s="103"/>
      <c r="AE1095" s="103"/>
      <c r="AG1095" s="103"/>
      <c r="AI1095" s="103"/>
    </row>
    <row r="1096" spans="4:35" x14ac:dyDescent="0.3">
      <c r="D1096" s="31"/>
      <c r="E1096" s="103"/>
      <c r="F1096" s="103"/>
      <c r="L1096" s="103"/>
      <c r="N1096" s="103"/>
      <c r="O1096" s="103"/>
      <c r="P1096" s="103"/>
      <c r="S1096" s="103"/>
      <c r="AE1096" s="103"/>
      <c r="AG1096" s="103"/>
      <c r="AI1096" s="103"/>
    </row>
    <row r="1097" spans="4:35" x14ac:dyDescent="0.3">
      <c r="D1097" s="31"/>
      <c r="E1097" s="103"/>
      <c r="F1097" s="103"/>
      <c r="L1097" s="103"/>
      <c r="N1097" s="103"/>
      <c r="O1097" s="103"/>
      <c r="P1097" s="103"/>
      <c r="S1097" s="103"/>
      <c r="AE1097" s="103"/>
      <c r="AG1097" s="103"/>
      <c r="AI1097" s="103"/>
    </row>
    <row r="1098" spans="4:35" x14ac:dyDescent="0.3">
      <c r="D1098" s="31"/>
      <c r="E1098" s="103"/>
      <c r="F1098" s="103"/>
      <c r="L1098" s="103"/>
      <c r="N1098" s="103"/>
      <c r="O1098" s="103"/>
      <c r="P1098" s="103"/>
      <c r="S1098" s="103"/>
      <c r="AE1098" s="103"/>
      <c r="AG1098" s="103"/>
      <c r="AI1098" s="103"/>
    </row>
    <row r="1099" spans="4:35" x14ac:dyDescent="0.3">
      <c r="D1099" s="31"/>
      <c r="E1099" s="103"/>
      <c r="F1099" s="103"/>
      <c r="L1099" s="103"/>
      <c r="N1099" s="103"/>
      <c r="O1099" s="103"/>
      <c r="P1099" s="103"/>
      <c r="S1099" s="103"/>
      <c r="AE1099" s="103"/>
      <c r="AG1099" s="103"/>
      <c r="AI1099" s="103"/>
    </row>
    <row r="1100" spans="4:35" x14ac:dyDescent="0.3">
      <c r="D1100" s="31"/>
      <c r="E1100" s="103"/>
      <c r="F1100" s="103"/>
      <c r="L1100" s="103"/>
      <c r="N1100" s="103"/>
      <c r="O1100" s="103"/>
      <c r="P1100" s="103"/>
      <c r="S1100" s="103"/>
      <c r="AE1100" s="103"/>
      <c r="AG1100" s="103"/>
      <c r="AI1100" s="103"/>
    </row>
    <row r="1101" spans="4:35" x14ac:dyDescent="0.3">
      <c r="D1101" s="31"/>
      <c r="E1101" s="103"/>
      <c r="F1101" s="103"/>
      <c r="L1101" s="103"/>
      <c r="N1101" s="103"/>
      <c r="O1101" s="103"/>
      <c r="P1101" s="103"/>
      <c r="S1101" s="103"/>
      <c r="AE1101" s="103"/>
      <c r="AG1101" s="103"/>
      <c r="AI1101" s="103"/>
    </row>
    <row r="1102" spans="4:35" x14ac:dyDescent="0.3">
      <c r="D1102" s="31"/>
      <c r="E1102" s="103"/>
      <c r="F1102" s="103"/>
      <c r="L1102" s="103"/>
      <c r="N1102" s="103"/>
      <c r="O1102" s="103"/>
      <c r="P1102" s="103"/>
      <c r="S1102" s="103"/>
      <c r="AE1102" s="103"/>
      <c r="AG1102" s="103"/>
      <c r="AI1102" s="103"/>
    </row>
    <row r="1103" spans="4:35" x14ac:dyDescent="0.3">
      <c r="D1103" s="31"/>
      <c r="E1103" s="103"/>
      <c r="F1103" s="103"/>
      <c r="L1103" s="103"/>
      <c r="N1103" s="103"/>
      <c r="O1103" s="103"/>
      <c r="P1103" s="103"/>
      <c r="S1103" s="103"/>
      <c r="AE1103" s="103"/>
      <c r="AG1103" s="103"/>
      <c r="AI1103" s="103"/>
    </row>
    <row r="1104" spans="4:35" x14ac:dyDescent="0.3">
      <c r="D1104" s="31"/>
      <c r="E1104" s="103"/>
      <c r="F1104" s="103"/>
      <c r="L1104" s="103"/>
      <c r="N1104" s="103"/>
      <c r="O1104" s="103"/>
      <c r="P1104" s="103"/>
      <c r="S1104" s="103"/>
      <c r="AE1104" s="103"/>
      <c r="AG1104" s="103"/>
      <c r="AI1104" s="103"/>
    </row>
    <row r="1105" spans="4:35" x14ac:dyDescent="0.3">
      <c r="D1105" s="31"/>
      <c r="E1105" s="103"/>
      <c r="F1105" s="103"/>
      <c r="L1105" s="103"/>
      <c r="N1105" s="103"/>
      <c r="O1105" s="103"/>
      <c r="P1105" s="103"/>
      <c r="S1105" s="103"/>
      <c r="AE1105" s="103"/>
      <c r="AG1105" s="103"/>
      <c r="AI1105" s="103"/>
    </row>
    <row r="1106" spans="4:35" x14ac:dyDescent="0.3">
      <c r="D1106" s="31"/>
      <c r="E1106" s="103"/>
      <c r="F1106" s="103"/>
      <c r="L1106" s="103"/>
      <c r="N1106" s="103"/>
      <c r="O1106" s="103"/>
      <c r="P1106" s="103"/>
      <c r="S1106" s="103"/>
      <c r="AE1106" s="103"/>
      <c r="AG1106" s="103"/>
      <c r="AI1106" s="103"/>
    </row>
    <row r="1107" spans="4:35" x14ac:dyDescent="0.3">
      <c r="D1107" s="31"/>
      <c r="E1107" s="103"/>
      <c r="F1107" s="103"/>
      <c r="L1107" s="103"/>
      <c r="N1107" s="103"/>
      <c r="O1107" s="103"/>
      <c r="P1107" s="103"/>
      <c r="S1107" s="103"/>
      <c r="AE1107" s="103"/>
      <c r="AG1107" s="103"/>
      <c r="AI1107" s="103"/>
    </row>
    <row r="1108" spans="4:35" x14ac:dyDescent="0.3">
      <c r="D1108" s="31"/>
      <c r="E1108" s="103"/>
      <c r="F1108" s="103"/>
      <c r="L1108" s="103"/>
      <c r="N1108" s="103"/>
      <c r="O1108" s="103"/>
      <c r="P1108" s="103"/>
      <c r="S1108" s="103"/>
      <c r="AE1108" s="103"/>
      <c r="AG1108" s="103"/>
      <c r="AI1108" s="103"/>
    </row>
    <row r="1109" spans="4:35" x14ac:dyDescent="0.3">
      <c r="D1109" s="31"/>
      <c r="E1109" s="103"/>
      <c r="F1109" s="103"/>
      <c r="L1109" s="103"/>
      <c r="N1109" s="103"/>
      <c r="O1109" s="103"/>
      <c r="P1109" s="103"/>
      <c r="S1109" s="103"/>
      <c r="AE1109" s="103"/>
      <c r="AG1109" s="103"/>
      <c r="AI1109" s="103"/>
    </row>
    <row r="1110" spans="4:35" x14ac:dyDescent="0.3">
      <c r="D1110" s="31"/>
      <c r="E1110" s="103"/>
      <c r="F1110" s="103"/>
      <c r="L1110" s="103"/>
      <c r="N1110" s="103"/>
      <c r="O1110" s="103"/>
      <c r="P1110" s="103"/>
      <c r="S1110" s="103"/>
      <c r="AE1110" s="103"/>
      <c r="AG1110" s="103"/>
      <c r="AI1110" s="103"/>
    </row>
    <row r="1111" spans="4:35" x14ac:dyDescent="0.3">
      <c r="D1111" s="31"/>
      <c r="E1111" s="103"/>
      <c r="F1111" s="103"/>
      <c r="L1111" s="103"/>
      <c r="N1111" s="103"/>
      <c r="O1111" s="103"/>
      <c r="P1111" s="103"/>
      <c r="S1111" s="103"/>
      <c r="AE1111" s="103"/>
      <c r="AG1111" s="103"/>
      <c r="AI1111" s="103"/>
    </row>
    <row r="1112" spans="4:35" x14ac:dyDescent="0.3">
      <c r="D1112" s="31"/>
      <c r="E1112" s="103"/>
      <c r="F1112" s="103"/>
      <c r="L1112" s="103"/>
      <c r="N1112" s="103"/>
      <c r="O1112" s="103"/>
      <c r="P1112" s="103"/>
      <c r="S1112" s="103"/>
      <c r="AE1112" s="103"/>
      <c r="AG1112" s="103"/>
      <c r="AI1112" s="103"/>
    </row>
    <row r="1113" spans="4:35" x14ac:dyDescent="0.3">
      <c r="D1113" s="31"/>
      <c r="E1113" s="103"/>
      <c r="F1113" s="103"/>
      <c r="L1113" s="103"/>
      <c r="N1113" s="103"/>
      <c r="O1113" s="103"/>
      <c r="P1113" s="103"/>
      <c r="S1113" s="103"/>
      <c r="AE1113" s="103"/>
      <c r="AG1113" s="103"/>
      <c r="AI1113" s="103"/>
    </row>
    <row r="1114" spans="4:35" x14ac:dyDescent="0.3">
      <c r="D1114" s="31"/>
      <c r="E1114" s="103"/>
      <c r="F1114" s="103"/>
      <c r="L1114" s="103"/>
      <c r="N1114" s="103"/>
      <c r="O1114" s="103"/>
      <c r="P1114" s="103"/>
      <c r="S1114" s="103"/>
      <c r="AE1114" s="103"/>
      <c r="AG1114" s="103"/>
      <c r="AI1114" s="103"/>
    </row>
    <row r="1115" spans="4:35" x14ac:dyDescent="0.3">
      <c r="D1115" s="31"/>
      <c r="E1115" s="103"/>
      <c r="F1115" s="103"/>
      <c r="L1115" s="103"/>
      <c r="N1115" s="103"/>
      <c r="O1115" s="103"/>
      <c r="P1115" s="103"/>
      <c r="S1115" s="103"/>
      <c r="AE1115" s="103"/>
      <c r="AG1115" s="103"/>
      <c r="AI1115" s="103"/>
    </row>
    <row r="1116" spans="4:35" x14ac:dyDescent="0.3">
      <c r="D1116" s="31"/>
      <c r="E1116" s="103"/>
      <c r="F1116" s="103"/>
      <c r="L1116" s="103"/>
      <c r="N1116" s="103"/>
      <c r="O1116" s="103"/>
      <c r="P1116" s="103"/>
      <c r="S1116" s="103"/>
      <c r="AE1116" s="103"/>
      <c r="AG1116" s="103"/>
      <c r="AI1116" s="103"/>
    </row>
    <row r="1117" spans="4:35" x14ac:dyDescent="0.3">
      <c r="D1117" s="31"/>
      <c r="E1117" s="103"/>
      <c r="F1117" s="103"/>
      <c r="L1117" s="103"/>
      <c r="N1117" s="103"/>
      <c r="O1117" s="103"/>
      <c r="P1117" s="103"/>
      <c r="S1117" s="103"/>
      <c r="AE1117" s="103"/>
      <c r="AG1117" s="103"/>
      <c r="AI1117" s="103"/>
    </row>
    <row r="1118" spans="4:35" x14ac:dyDescent="0.3">
      <c r="D1118" s="31"/>
      <c r="E1118" s="103"/>
      <c r="F1118" s="103"/>
      <c r="L1118" s="103"/>
      <c r="N1118" s="103"/>
      <c r="O1118" s="103"/>
      <c r="P1118" s="103"/>
      <c r="S1118" s="103"/>
      <c r="AE1118" s="103"/>
      <c r="AG1118" s="103"/>
      <c r="AI1118" s="103"/>
    </row>
    <row r="1119" spans="4:35" x14ac:dyDescent="0.3">
      <c r="D1119" s="31"/>
      <c r="E1119" s="103"/>
      <c r="F1119" s="103"/>
      <c r="L1119" s="103"/>
      <c r="N1119" s="103"/>
      <c r="O1119" s="103"/>
      <c r="P1119" s="103"/>
      <c r="S1119" s="103"/>
      <c r="AE1119" s="103"/>
      <c r="AG1119" s="103"/>
      <c r="AI1119" s="103"/>
    </row>
    <row r="1120" spans="4:35" x14ac:dyDescent="0.3">
      <c r="D1120" s="31"/>
      <c r="E1120" s="103"/>
      <c r="F1120" s="103"/>
      <c r="L1120" s="103"/>
      <c r="N1120" s="103"/>
      <c r="O1120" s="103"/>
      <c r="P1120" s="103"/>
      <c r="S1120" s="103"/>
      <c r="AE1120" s="103"/>
      <c r="AG1120" s="103"/>
      <c r="AI1120" s="103"/>
    </row>
    <row r="1121" spans="4:35" x14ac:dyDescent="0.3">
      <c r="D1121" s="31"/>
      <c r="E1121" s="103"/>
      <c r="F1121" s="103"/>
      <c r="L1121" s="103"/>
      <c r="N1121" s="103"/>
      <c r="O1121" s="103"/>
      <c r="P1121" s="103"/>
      <c r="S1121" s="103"/>
      <c r="AE1121" s="103"/>
      <c r="AG1121" s="103"/>
      <c r="AI1121" s="103"/>
    </row>
    <row r="1122" spans="4:35" x14ac:dyDescent="0.3">
      <c r="D1122" s="31"/>
      <c r="E1122" s="103"/>
      <c r="F1122" s="103"/>
      <c r="L1122" s="103"/>
      <c r="N1122" s="103"/>
      <c r="O1122" s="103"/>
      <c r="P1122" s="103"/>
      <c r="S1122" s="103"/>
      <c r="AE1122" s="103"/>
      <c r="AG1122" s="103"/>
      <c r="AI1122" s="103"/>
    </row>
    <row r="1123" spans="4:35" x14ac:dyDescent="0.3">
      <c r="D1123" s="31"/>
      <c r="E1123" s="103"/>
      <c r="F1123" s="103"/>
      <c r="L1123" s="103"/>
      <c r="N1123" s="103"/>
      <c r="O1123" s="103"/>
      <c r="P1123" s="103"/>
      <c r="S1123" s="103"/>
      <c r="AE1123" s="103"/>
      <c r="AG1123" s="103"/>
      <c r="AI1123" s="103"/>
    </row>
    <row r="1124" spans="4:35" x14ac:dyDescent="0.3">
      <c r="D1124" s="31"/>
      <c r="E1124" s="103"/>
      <c r="F1124" s="103"/>
      <c r="L1124" s="103"/>
      <c r="N1124" s="103"/>
      <c r="O1124" s="103"/>
      <c r="P1124" s="103"/>
      <c r="S1124" s="103"/>
      <c r="AE1124" s="103"/>
      <c r="AG1124" s="103"/>
      <c r="AI1124" s="103"/>
    </row>
    <row r="1125" spans="4:35" x14ac:dyDescent="0.3">
      <c r="D1125" s="31"/>
      <c r="E1125" s="103"/>
      <c r="F1125" s="103"/>
      <c r="L1125" s="103"/>
      <c r="N1125" s="103"/>
      <c r="O1125" s="103"/>
      <c r="P1125" s="103"/>
      <c r="S1125" s="103"/>
      <c r="AE1125" s="103"/>
      <c r="AG1125" s="103"/>
      <c r="AI1125" s="103"/>
    </row>
    <row r="1126" spans="4:35" x14ac:dyDescent="0.3">
      <c r="D1126" s="31"/>
      <c r="E1126" s="103"/>
      <c r="F1126" s="103"/>
      <c r="L1126" s="103"/>
      <c r="N1126" s="103"/>
      <c r="O1126" s="103"/>
      <c r="P1126" s="103"/>
      <c r="S1126" s="103"/>
      <c r="AE1126" s="103"/>
      <c r="AG1126" s="103"/>
      <c r="AI1126" s="103"/>
    </row>
    <row r="1127" spans="4:35" x14ac:dyDescent="0.3">
      <c r="D1127" s="31"/>
      <c r="E1127" s="103"/>
      <c r="F1127" s="103"/>
      <c r="L1127" s="103"/>
      <c r="N1127" s="103"/>
      <c r="O1127" s="103"/>
      <c r="P1127" s="103"/>
      <c r="S1127" s="103"/>
      <c r="AE1127" s="103"/>
      <c r="AG1127" s="103"/>
      <c r="AI1127" s="103"/>
    </row>
    <row r="1128" spans="4:35" x14ac:dyDescent="0.3">
      <c r="D1128" s="31"/>
      <c r="E1128" s="103"/>
      <c r="F1128" s="103"/>
      <c r="L1128" s="103"/>
      <c r="N1128" s="103"/>
      <c r="O1128" s="103"/>
      <c r="P1128" s="103"/>
      <c r="S1128" s="103"/>
      <c r="AE1128" s="103"/>
      <c r="AG1128" s="103"/>
      <c r="AI1128" s="103"/>
    </row>
    <row r="1129" spans="4:35" x14ac:dyDescent="0.3">
      <c r="D1129" s="31"/>
      <c r="E1129" s="103"/>
      <c r="F1129" s="103"/>
      <c r="L1129" s="103"/>
      <c r="N1129" s="103"/>
      <c r="O1129" s="103"/>
      <c r="P1129" s="103"/>
      <c r="S1129" s="103"/>
      <c r="AE1129" s="103"/>
      <c r="AG1129" s="103"/>
      <c r="AI1129" s="103"/>
    </row>
    <row r="1130" spans="4:35" x14ac:dyDescent="0.3">
      <c r="D1130" s="31"/>
      <c r="E1130" s="103"/>
      <c r="F1130" s="103"/>
      <c r="L1130" s="103"/>
      <c r="N1130" s="103"/>
      <c r="O1130" s="103"/>
      <c r="P1130" s="103"/>
      <c r="S1130" s="103"/>
      <c r="AE1130" s="103"/>
      <c r="AG1130" s="103"/>
      <c r="AI1130" s="103"/>
    </row>
    <row r="1131" spans="4:35" x14ac:dyDescent="0.3">
      <c r="D1131" s="31"/>
      <c r="E1131" s="103"/>
      <c r="F1131" s="103"/>
      <c r="L1131" s="103"/>
      <c r="N1131" s="103"/>
      <c r="O1131" s="103"/>
      <c r="P1131" s="103"/>
      <c r="S1131" s="103"/>
      <c r="AE1131" s="103"/>
      <c r="AG1131" s="103"/>
      <c r="AI1131" s="103"/>
    </row>
    <row r="1132" spans="4:35" x14ac:dyDescent="0.3">
      <c r="D1132" s="31"/>
      <c r="E1132" s="103"/>
      <c r="F1132" s="103"/>
      <c r="L1132" s="103"/>
      <c r="N1132" s="103"/>
      <c r="O1132" s="103"/>
      <c r="P1132" s="103"/>
      <c r="S1132" s="103"/>
      <c r="AE1132" s="103"/>
      <c r="AG1132" s="103"/>
      <c r="AI1132" s="103"/>
    </row>
    <row r="1133" spans="4:35" x14ac:dyDescent="0.3">
      <c r="D1133" s="31"/>
      <c r="E1133" s="103"/>
      <c r="F1133" s="103"/>
      <c r="L1133" s="103"/>
      <c r="N1133" s="103"/>
      <c r="O1133" s="103"/>
      <c r="P1133" s="103"/>
      <c r="S1133" s="103"/>
      <c r="AE1133" s="103"/>
      <c r="AG1133" s="103"/>
      <c r="AI1133" s="103"/>
    </row>
    <row r="1134" spans="4:35" x14ac:dyDescent="0.3">
      <c r="D1134" s="31"/>
      <c r="E1134" s="103"/>
      <c r="F1134" s="103"/>
      <c r="L1134" s="103"/>
      <c r="N1134" s="103"/>
      <c r="O1134" s="103"/>
      <c r="P1134" s="103"/>
      <c r="S1134" s="103"/>
      <c r="AE1134" s="103"/>
      <c r="AG1134" s="103"/>
      <c r="AI1134" s="103"/>
    </row>
    <row r="1135" spans="4:35" x14ac:dyDescent="0.3">
      <c r="D1135" s="31"/>
      <c r="E1135" s="103"/>
      <c r="F1135" s="103"/>
      <c r="L1135" s="103"/>
      <c r="N1135" s="103"/>
      <c r="O1135" s="103"/>
      <c r="P1135" s="103"/>
      <c r="S1135" s="103"/>
      <c r="AE1135" s="103"/>
      <c r="AG1135" s="103"/>
      <c r="AI1135" s="103"/>
    </row>
    <row r="1136" spans="4:35" x14ac:dyDescent="0.3">
      <c r="D1136" s="31"/>
      <c r="E1136" s="103"/>
      <c r="F1136" s="103"/>
      <c r="L1136" s="103"/>
      <c r="N1136" s="103"/>
      <c r="O1136" s="103"/>
      <c r="P1136" s="103"/>
      <c r="S1136" s="103"/>
      <c r="AE1136" s="103"/>
      <c r="AG1136" s="103"/>
      <c r="AI1136" s="103"/>
    </row>
    <row r="1137" spans="4:35" x14ac:dyDescent="0.3">
      <c r="D1137" s="31"/>
      <c r="E1137" s="103"/>
      <c r="F1137" s="103"/>
      <c r="L1137" s="103"/>
      <c r="N1137" s="103"/>
      <c r="O1137" s="103"/>
      <c r="P1137" s="103"/>
      <c r="S1137" s="103"/>
      <c r="AE1137" s="103"/>
      <c r="AG1137" s="103"/>
      <c r="AI1137" s="103"/>
    </row>
    <row r="1138" spans="4:35" x14ac:dyDescent="0.3">
      <c r="D1138" s="31"/>
      <c r="E1138" s="103"/>
      <c r="F1138" s="103"/>
      <c r="L1138" s="103"/>
      <c r="N1138" s="103"/>
      <c r="O1138" s="103"/>
      <c r="P1138" s="103"/>
      <c r="S1138" s="103"/>
      <c r="AE1138" s="103"/>
      <c r="AG1138" s="103"/>
      <c r="AI1138" s="103"/>
    </row>
    <row r="1139" spans="4:35" x14ac:dyDescent="0.3">
      <c r="D1139" s="31"/>
      <c r="E1139" s="103"/>
      <c r="F1139" s="103"/>
      <c r="L1139" s="103"/>
      <c r="N1139" s="103"/>
      <c r="O1139" s="103"/>
      <c r="P1139" s="103"/>
      <c r="S1139" s="103"/>
      <c r="AE1139" s="103"/>
      <c r="AG1139" s="103"/>
      <c r="AI1139" s="103"/>
    </row>
    <row r="1140" spans="4:35" x14ac:dyDescent="0.3">
      <c r="D1140" s="31"/>
      <c r="E1140" s="103"/>
      <c r="F1140" s="103"/>
      <c r="L1140" s="103"/>
      <c r="N1140" s="103"/>
      <c r="O1140" s="103"/>
      <c r="P1140" s="103"/>
      <c r="S1140" s="103"/>
      <c r="AE1140" s="103"/>
      <c r="AG1140" s="103"/>
      <c r="AI1140" s="103"/>
    </row>
    <row r="1141" spans="4:35" x14ac:dyDescent="0.3">
      <c r="D1141" s="31"/>
      <c r="E1141" s="103"/>
      <c r="F1141" s="103"/>
      <c r="L1141" s="103"/>
      <c r="N1141" s="103"/>
      <c r="O1141" s="103"/>
      <c r="P1141" s="103"/>
      <c r="S1141" s="103"/>
      <c r="AE1141" s="103"/>
      <c r="AG1141" s="103"/>
      <c r="AI1141" s="103"/>
    </row>
    <row r="1142" spans="4:35" x14ac:dyDescent="0.3">
      <c r="D1142" s="31"/>
      <c r="E1142" s="103"/>
      <c r="F1142" s="103"/>
      <c r="L1142" s="103"/>
      <c r="N1142" s="103"/>
      <c r="O1142" s="103"/>
      <c r="P1142" s="103"/>
      <c r="S1142" s="103"/>
      <c r="AE1142" s="103"/>
      <c r="AG1142" s="103"/>
      <c r="AI1142" s="103"/>
    </row>
    <row r="1143" spans="4:35" x14ac:dyDescent="0.3">
      <c r="D1143" s="31"/>
      <c r="E1143" s="103"/>
      <c r="F1143" s="103"/>
      <c r="L1143" s="103"/>
      <c r="N1143" s="103"/>
      <c r="O1143" s="103"/>
      <c r="P1143" s="103"/>
      <c r="S1143" s="103"/>
      <c r="AE1143" s="103"/>
      <c r="AG1143" s="103"/>
      <c r="AI1143" s="103"/>
    </row>
    <row r="1144" spans="4:35" x14ac:dyDescent="0.3">
      <c r="D1144" s="31"/>
      <c r="E1144" s="103"/>
      <c r="F1144" s="103"/>
      <c r="L1144" s="103"/>
      <c r="N1144" s="103"/>
      <c r="O1144" s="103"/>
      <c r="P1144" s="103"/>
      <c r="S1144" s="103"/>
      <c r="AE1144" s="103"/>
      <c r="AG1144" s="103"/>
      <c r="AI1144" s="103"/>
    </row>
    <row r="1145" spans="4:35" x14ac:dyDescent="0.3">
      <c r="D1145" s="31"/>
      <c r="E1145" s="103"/>
      <c r="F1145" s="103"/>
      <c r="L1145" s="103"/>
      <c r="N1145" s="103"/>
      <c r="O1145" s="103"/>
      <c r="P1145" s="103"/>
      <c r="S1145" s="103"/>
      <c r="AE1145" s="103"/>
      <c r="AG1145" s="103"/>
      <c r="AI1145" s="103"/>
    </row>
    <row r="1146" spans="4:35" x14ac:dyDescent="0.3">
      <c r="D1146" s="31"/>
      <c r="E1146" s="103"/>
      <c r="F1146" s="103"/>
      <c r="L1146" s="103"/>
      <c r="N1146" s="103"/>
      <c r="O1146" s="103"/>
      <c r="P1146" s="103"/>
      <c r="S1146" s="103"/>
      <c r="AE1146" s="103"/>
      <c r="AG1146" s="103"/>
      <c r="AI1146" s="103"/>
    </row>
    <row r="1147" spans="4:35" x14ac:dyDescent="0.3">
      <c r="D1147" s="31"/>
      <c r="E1147" s="103"/>
      <c r="F1147" s="103"/>
      <c r="L1147" s="103"/>
      <c r="N1147" s="103"/>
      <c r="O1147" s="103"/>
      <c r="P1147" s="103"/>
      <c r="S1147" s="103"/>
      <c r="AE1147" s="103"/>
      <c r="AG1147" s="103"/>
      <c r="AI1147" s="103"/>
    </row>
    <row r="1148" spans="4:35" x14ac:dyDescent="0.3">
      <c r="D1148" s="31"/>
      <c r="E1148" s="103"/>
      <c r="F1148" s="103"/>
      <c r="L1148" s="103"/>
      <c r="N1148" s="103"/>
      <c r="O1148" s="103"/>
      <c r="P1148" s="103"/>
      <c r="S1148" s="103"/>
      <c r="AE1148" s="103"/>
      <c r="AG1148" s="103"/>
      <c r="AI1148" s="103"/>
    </row>
    <row r="1149" spans="4:35" x14ac:dyDescent="0.3">
      <c r="D1149" s="31"/>
      <c r="E1149" s="103"/>
      <c r="F1149" s="103"/>
      <c r="L1149" s="103"/>
      <c r="N1149" s="103"/>
      <c r="O1149" s="103"/>
      <c r="P1149" s="103"/>
      <c r="S1149" s="103"/>
      <c r="AE1149" s="103"/>
      <c r="AG1149" s="103"/>
      <c r="AI1149" s="103"/>
    </row>
    <row r="1150" spans="4:35" x14ac:dyDescent="0.3">
      <c r="D1150" s="31"/>
      <c r="E1150" s="103"/>
      <c r="F1150" s="103"/>
      <c r="L1150" s="103"/>
      <c r="N1150" s="103"/>
      <c r="O1150" s="103"/>
      <c r="P1150" s="103"/>
      <c r="S1150" s="103"/>
      <c r="AE1150" s="103"/>
      <c r="AG1150" s="103"/>
      <c r="AI1150" s="103"/>
    </row>
    <row r="1151" spans="4:35" x14ac:dyDescent="0.3">
      <c r="D1151" s="31"/>
      <c r="E1151" s="103"/>
      <c r="F1151" s="103"/>
      <c r="L1151" s="103"/>
      <c r="N1151" s="103"/>
      <c r="O1151" s="103"/>
      <c r="P1151" s="103"/>
      <c r="S1151" s="103"/>
      <c r="AE1151" s="103"/>
      <c r="AG1151" s="103"/>
      <c r="AI1151" s="103"/>
    </row>
    <row r="1152" spans="4:35" x14ac:dyDescent="0.3">
      <c r="D1152" s="31"/>
      <c r="E1152" s="103"/>
      <c r="F1152" s="103"/>
      <c r="L1152" s="103"/>
      <c r="N1152" s="103"/>
      <c r="O1152" s="103"/>
      <c r="P1152" s="103"/>
      <c r="S1152" s="103"/>
      <c r="AE1152" s="103"/>
      <c r="AG1152" s="103"/>
      <c r="AI1152" s="103"/>
    </row>
    <row r="1153" spans="4:35" x14ac:dyDescent="0.3">
      <c r="D1153" s="31"/>
      <c r="E1153" s="103"/>
      <c r="F1153" s="103"/>
      <c r="L1153" s="103"/>
      <c r="N1153" s="103"/>
      <c r="O1153" s="103"/>
      <c r="P1153" s="103"/>
      <c r="S1153" s="103"/>
      <c r="AE1153" s="103"/>
      <c r="AG1153" s="103"/>
      <c r="AI1153" s="103"/>
    </row>
    <row r="1154" spans="4:35" x14ac:dyDescent="0.3">
      <c r="D1154" s="31"/>
      <c r="E1154" s="103"/>
      <c r="F1154" s="103"/>
      <c r="L1154" s="103"/>
      <c r="N1154" s="103"/>
      <c r="O1154" s="103"/>
      <c r="P1154" s="103"/>
      <c r="S1154" s="103"/>
      <c r="AE1154" s="103"/>
      <c r="AG1154" s="103"/>
      <c r="AI1154" s="103"/>
    </row>
    <row r="1155" spans="4:35" x14ac:dyDescent="0.3">
      <c r="D1155" s="31"/>
      <c r="E1155" s="103"/>
      <c r="F1155" s="103"/>
      <c r="L1155" s="103"/>
      <c r="N1155" s="103"/>
      <c r="O1155" s="103"/>
      <c r="P1155" s="103"/>
      <c r="S1155" s="103"/>
      <c r="AE1155" s="103"/>
      <c r="AG1155" s="103"/>
      <c r="AI1155" s="103"/>
    </row>
    <row r="1156" spans="4:35" x14ac:dyDescent="0.3">
      <c r="D1156" s="31"/>
      <c r="E1156" s="103"/>
      <c r="F1156" s="103"/>
      <c r="L1156" s="103"/>
      <c r="N1156" s="103"/>
      <c r="O1156" s="103"/>
      <c r="P1156" s="103"/>
      <c r="S1156" s="103"/>
      <c r="AE1156" s="103"/>
      <c r="AG1156" s="103"/>
      <c r="AI1156" s="103"/>
    </row>
    <row r="1157" spans="4:35" x14ac:dyDescent="0.3">
      <c r="D1157" s="31"/>
      <c r="E1157" s="103"/>
      <c r="F1157" s="103"/>
      <c r="L1157" s="103"/>
      <c r="N1157" s="103"/>
      <c r="O1157" s="103"/>
      <c r="P1157" s="103"/>
      <c r="S1157" s="103"/>
      <c r="AE1157" s="103"/>
      <c r="AG1157" s="103"/>
      <c r="AI1157" s="103"/>
    </row>
    <row r="1158" spans="4:35" x14ac:dyDescent="0.3">
      <c r="D1158" s="31"/>
      <c r="E1158" s="103"/>
      <c r="F1158" s="103"/>
      <c r="L1158" s="103"/>
      <c r="N1158" s="103"/>
      <c r="O1158" s="103"/>
      <c r="P1158" s="103"/>
      <c r="S1158" s="103"/>
      <c r="AE1158" s="103"/>
      <c r="AG1158" s="103"/>
      <c r="AI1158" s="103"/>
    </row>
    <row r="1159" spans="4:35" x14ac:dyDescent="0.3">
      <c r="D1159" s="31"/>
      <c r="E1159" s="103"/>
      <c r="F1159" s="103"/>
      <c r="L1159" s="103"/>
      <c r="N1159" s="103"/>
      <c r="O1159" s="103"/>
      <c r="P1159" s="103"/>
      <c r="S1159" s="103"/>
      <c r="AE1159" s="103"/>
      <c r="AG1159" s="103"/>
      <c r="AI1159" s="103"/>
    </row>
    <row r="1160" spans="4:35" x14ac:dyDescent="0.3">
      <c r="D1160" s="31"/>
      <c r="E1160" s="103"/>
      <c r="F1160" s="103"/>
      <c r="L1160" s="103"/>
      <c r="N1160" s="103"/>
      <c r="O1160" s="103"/>
      <c r="P1160" s="103"/>
      <c r="S1160" s="103"/>
      <c r="AE1160" s="103"/>
      <c r="AG1160" s="103"/>
      <c r="AI1160" s="103"/>
    </row>
    <row r="1161" spans="4:35" x14ac:dyDescent="0.3">
      <c r="D1161" s="31"/>
      <c r="E1161" s="103"/>
      <c r="F1161" s="103"/>
      <c r="L1161" s="103"/>
      <c r="N1161" s="103"/>
      <c r="O1161" s="103"/>
      <c r="P1161" s="103"/>
      <c r="S1161" s="103"/>
      <c r="AE1161" s="103"/>
      <c r="AG1161" s="103"/>
      <c r="AI1161" s="103"/>
    </row>
    <row r="1162" spans="4:35" x14ac:dyDescent="0.3">
      <c r="D1162" s="31"/>
      <c r="E1162" s="103"/>
      <c r="F1162" s="103"/>
      <c r="L1162" s="103"/>
      <c r="N1162" s="103"/>
      <c r="O1162" s="103"/>
      <c r="P1162" s="103"/>
      <c r="S1162" s="103"/>
      <c r="AE1162" s="103"/>
      <c r="AG1162" s="103"/>
      <c r="AI1162" s="103"/>
    </row>
    <row r="1163" spans="4:35" x14ac:dyDescent="0.3">
      <c r="D1163" s="31"/>
      <c r="E1163" s="103"/>
      <c r="F1163" s="103"/>
      <c r="L1163" s="103"/>
      <c r="N1163" s="103"/>
      <c r="O1163" s="103"/>
      <c r="P1163" s="103"/>
      <c r="S1163" s="103"/>
      <c r="AE1163" s="103"/>
      <c r="AG1163" s="103"/>
      <c r="AI1163" s="103"/>
    </row>
    <row r="1164" spans="4:35" x14ac:dyDescent="0.3">
      <c r="D1164" s="31"/>
      <c r="E1164" s="103"/>
      <c r="F1164" s="103"/>
      <c r="L1164" s="103"/>
      <c r="N1164" s="103"/>
      <c r="O1164" s="103"/>
      <c r="P1164" s="103"/>
      <c r="S1164" s="103"/>
      <c r="AE1164" s="103"/>
      <c r="AG1164" s="103"/>
      <c r="AI1164" s="103"/>
    </row>
    <row r="1165" spans="4:35" x14ac:dyDescent="0.3">
      <c r="D1165" s="31"/>
      <c r="E1165" s="103"/>
      <c r="F1165" s="103"/>
      <c r="L1165" s="103"/>
      <c r="N1165" s="103"/>
      <c r="O1165" s="103"/>
      <c r="P1165" s="103"/>
      <c r="S1165" s="103"/>
      <c r="AE1165" s="103"/>
      <c r="AG1165" s="103"/>
      <c r="AI1165" s="103"/>
    </row>
    <row r="1166" spans="4:35" x14ac:dyDescent="0.3">
      <c r="D1166" s="31"/>
      <c r="E1166" s="103"/>
      <c r="F1166" s="103"/>
      <c r="L1166" s="103"/>
      <c r="N1166" s="103"/>
      <c r="O1166" s="103"/>
      <c r="P1166" s="103"/>
      <c r="S1166" s="103"/>
      <c r="AE1166" s="103"/>
      <c r="AG1166" s="103"/>
      <c r="AI1166" s="103"/>
    </row>
    <row r="1167" spans="4:35" x14ac:dyDescent="0.3">
      <c r="D1167" s="31"/>
      <c r="E1167" s="103"/>
      <c r="F1167" s="103"/>
      <c r="L1167" s="103"/>
      <c r="N1167" s="103"/>
      <c r="O1167" s="103"/>
      <c r="P1167" s="103"/>
      <c r="S1167" s="103"/>
      <c r="AE1167" s="103"/>
      <c r="AG1167" s="103"/>
      <c r="AI1167" s="103"/>
    </row>
    <row r="1168" spans="4:35" x14ac:dyDescent="0.3">
      <c r="D1168" s="31"/>
      <c r="E1168" s="103"/>
      <c r="F1168" s="103"/>
      <c r="L1168" s="103"/>
      <c r="N1168" s="103"/>
      <c r="O1168" s="103"/>
      <c r="P1168" s="103"/>
      <c r="S1168" s="103"/>
      <c r="AE1168" s="103"/>
      <c r="AG1168" s="103"/>
      <c r="AI1168" s="103"/>
    </row>
    <row r="1169" spans="4:35" x14ac:dyDescent="0.3">
      <c r="D1169" s="31"/>
      <c r="E1169" s="103"/>
      <c r="F1169" s="103"/>
      <c r="L1169" s="103"/>
      <c r="N1169" s="103"/>
      <c r="O1169" s="103"/>
      <c r="P1169" s="103"/>
      <c r="S1169" s="103"/>
      <c r="AE1169" s="103"/>
      <c r="AG1169" s="103"/>
      <c r="AI1169" s="103"/>
    </row>
    <row r="1170" spans="4:35" x14ac:dyDescent="0.3">
      <c r="D1170" s="31"/>
      <c r="E1170" s="103"/>
      <c r="F1170" s="103"/>
      <c r="L1170" s="103"/>
      <c r="N1170" s="103"/>
      <c r="O1170" s="103"/>
      <c r="P1170" s="103"/>
      <c r="S1170" s="103"/>
      <c r="AE1170" s="103"/>
      <c r="AG1170" s="103"/>
      <c r="AI1170" s="103"/>
    </row>
    <row r="1171" spans="4:35" x14ac:dyDescent="0.3">
      <c r="D1171" s="31"/>
      <c r="E1171" s="103"/>
      <c r="F1171" s="103"/>
      <c r="L1171" s="103"/>
      <c r="N1171" s="103"/>
      <c r="O1171" s="103"/>
      <c r="P1171" s="103"/>
      <c r="S1171" s="103"/>
      <c r="AE1171" s="103"/>
      <c r="AG1171" s="103"/>
      <c r="AI1171" s="103"/>
    </row>
    <row r="1172" spans="4:35" x14ac:dyDescent="0.3">
      <c r="D1172" s="31"/>
      <c r="E1172" s="103"/>
      <c r="F1172" s="103"/>
      <c r="L1172" s="103"/>
      <c r="N1172" s="103"/>
      <c r="O1172" s="103"/>
      <c r="P1172" s="103"/>
      <c r="S1172" s="103"/>
      <c r="AE1172" s="103"/>
      <c r="AG1172" s="103"/>
      <c r="AI1172" s="103"/>
    </row>
    <row r="1173" spans="4:35" x14ac:dyDescent="0.3">
      <c r="D1173" s="31"/>
      <c r="E1173" s="103"/>
      <c r="F1173" s="103"/>
      <c r="L1173" s="103"/>
      <c r="N1173" s="103"/>
      <c r="O1173" s="103"/>
      <c r="P1173" s="103"/>
      <c r="S1173" s="103"/>
      <c r="AE1173" s="103"/>
      <c r="AG1173" s="103"/>
      <c r="AI1173" s="103"/>
    </row>
    <row r="1174" spans="4:35" x14ac:dyDescent="0.3">
      <c r="D1174" s="31"/>
      <c r="E1174" s="103"/>
      <c r="F1174" s="103"/>
      <c r="L1174" s="103"/>
      <c r="N1174" s="103"/>
      <c r="O1174" s="103"/>
      <c r="P1174" s="103"/>
      <c r="S1174" s="103"/>
      <c r="AE1174" s="103"/>
      <c r="AG1174" s="103"/>
      <c r="AI1174" s="103"/>
    </row>
    <row r="1175" spans="4:35" x14ac:dyDescent="0.3">
      <c r="D1175" s="31"/>
      <c r="E1175" s="103"/>
      <c r="F1175" s="103"/>
      <c r="L1175" s="103"/>
      <c r="N1175" s="103"/>
      <c r="O1175" s="103"/>
      <c r="P1175" s="103"/>
      <c r="S1175" s="103"/>
      <c r="AE1175" s="103"/>
      <c r="AG1175" s="103"/>
      <c r="AI1175" s="103"/>
    </row>
    <row r="1176" spans="4:35" x14ac:dyDescent="0.3">
      <c r="D1176" s="31"/>
      <c r="E1176" s="103"/>
      <c r="F1176" s="103"/>
      <c r="L1176" s="103"/>
      <c r="N1176" s="103"/>
      <c r="O1176" s="103"/>
      <c r="P1176" s="103"/>
      <c r="S1176" s="103"/>
      <c r="AE1176" s="103"/>
      <c r="AG1176" s="103"/>
      <c r="AI1176" s="103"/>
    </row>
    <row r="1177" spans="4:35" x14ac:dyDescent="0.3">
      <c r="D1177" s="31"/>
      <c r="E1177" s="103"/>
      <c r="F1177" s="103"/>
      <c r="L1177" s="103"/>
      <c r="N1177" s="103"/>
      <c r="O1177" s="103"/>
      <c r="P1177" s="103"/>
      <c r="S1177" s="103"/>
      <c r="AE1177" s="103"/>
      <c r="AG1177" s="103"/>
      <c r="AI1177" s="103"/>
    </row>
    <row r="1178" spans="4:35" x14ac:dyDescent="0.3">
      <c r="D1178" s="31"/>
      <c r="E1178" s="103"/>
      <c r="F1178" s="103"/>
      <c r="L1178" s="103"/>
      <c r="N1178" s="103"/>
      <c r="O1178" s="103"/>
      <c r="P1178" s="103"/>
      <c r="S1178" s="103"/>
      <c r="AE1178" s="103"/>
      <c r="AG1178" s="103"/>
      <c r="AI1178" s="103"/>
    </row>
    <row r="1179" spans="4:35" x14ac:dyDescent="0.3">
      <c r="D1179" s="31"/>
      <c r="E1179" s="103"/>
      <c r="F1179" s="103"/>
      <c r="L1179" s="103"/>
      <c r="N1179" s="103"/>
      <c r="O1179" s="103"/>
      <c r="P1179" s="103"/>
      <c r="S1179" s="103"/>
      <c r="AE1179" s="103"/>
      <c r="AG1179" s="103"/>
      <c r="AI1179" s="103"/>
    </row>
    <row r="1180" spans="4:35" x14ac:dyDescent="0.3">
      <c r="D1180" s="31"/>
      <c r="E1180" s="103"/>
      <c r="F1180" s="103"/>
      <c r="L1180" s="103"/>
      <c r="N1180" s="103"/>
      <c r="O1180" s="103"/>
      <c r="P1180" s="103"/>
      <c r="S1180" s="103"/>
      <c r="AE1180" s="103"/>
      <c r="AG1180" s="103"/>
      <c r="AI1180" s="103"/>
    </row>
    <row r="1181" spans="4:35" x14ac:dyDescent="0.3">
      <c r="D1181" s="31"/>
      <c r="E1181" s="103"/>
      <c r="F1181" s="103"/>
      <c r="L1181" s="103"/>
      <c r="N1181" s="103"/>
      <c r="O1181" s="103"/>
      <c r="P1181" s="103"/>
      <c r="S1181" s="103"/>
      <c r="AE1181" s="103"/>
      <c r="AG1181" s="103"/>
      <c r="AI1181" s="103"/>
    </row>
    <row r="1182" spans="4:35" x14ac:dyDescent="0.3">
      <c r="D1182" s="31"/>
      <c r="E1182" s="103"/>
      <c r="F1182" s="103"/>
      <c r="L1182" s="103"/>
      <c r="N1182" s="103"/>
      <c r="O1182" s="103"/>
      <c r="P1182" s="103"/>
      <c r="S1182" s="103"/>
      <c r="AE1182" s="103"/>
      <c r="AG1182" s="103"/>
      <c r="AI1182" s="103"/>
    </row>
    <row r="1183" spans="4:35" x14ac:dyDescent="0.3">
      <c r="D1183" s="31"/>
      <c r="E1183" s="103"/>
      <c r="F1183" s="103"/>
      <c r="L1183" s="103"/>
      <c r="N1183" s="103"/>
      <c r="O1183" s="103"/>
      <c r="P1183" s="103"/>
      <c r="S1183" s="103"/>
      <c r="AE1183" s="103"/>
      <c r="AG1183" s="103"/>
      <c r="AI1183" s="103"/>
    </row>
    <row r="1184" spans="4:35" x14ac:dyDescent="0.3">
      <c r="D1184" s="31"/>
      <c r="E1184" s="103"/>
      <c r="F1184" s="103"/>
      <c r="L1184" s="103"/>
      <c r="N1184" s="103"/>
      <c r="O1184" s="103"/>
      <c r="P1184" s="103"/>
      <c r="S1184" s="103"/>
      <c r="AE1184" s="103"/>
      <c r="AG1184" s="103"/>
      <c r="AI1184" s="103"/>
    </row>
    <row r="1185" spans="4:35" x14ac:dyDescent="0.3">
      <c r="D1185" s="31"/>
      <c r="E1185" s="103"/>
      <c r="F1185" s="103"/>
      <c r="L1185" s="103"/>
      <c r="N1185" s="103"/>
      <c r="O1185" s="103"/>
      <c r="P1185" s="103"/>
      <c r="S1185" s="103"/>
      <c r="AE1185" s="103"/>
      <c r="AG1185" s="103"/>
      <c r="AI1185" s="103"/>
    </row>
    <row r="1186" spans="4:35" x14ac:dyDescent="0.3">
      <c r="D1186" s="31"/>
      <c r="E1186" s="103"/>
      <c r="F1186" s="103"/>
      <c r="L1186" s="103"/>
      <c r="N1186" s="103"/>
      <c r="O1186" s="103"/>
      <c r="P1186" s="103"/>
      <c r="S1186" s="103"/>
      <c r="AE1186" s="103"/>
      <c r="AG1186" s="103"/>
      <c r="AI1186" s="103"/>
    </row>
    <row r="1187" spans="4:35" x14ac:dyDescent="0.3">
      <c r="D1187" s="31"/>
      <c r="E1187" s="103"/>
      <c r="F1187" s="103"/>
      <c r="L1187" s="103"/>
      <c r="N1187" s="103"/>
      <c r="O1187" s="103"/>
      <c r="P1187" s="103"/>
      <c r="S1187" s="103"/>
      <c r="AE1187" s="103"/>
      <c r="AG1187" s="103"/>
      <c r="AI1187" s="103"/>
    </row>
    <row r="1188" spans="4:35" x14ac:dyDescent="0.3">
      <c r="D1188" s="31"/>
      <c r="E1188" s="103"/>
      <c r="F1188" s="103"/>
      <c r="L1188" s="103"/>
      <c r="N1188" s="103"/>
      <c r="O1188" s="103"/>
      <c r="P1188" s="103"/>
      <c r="S1188" s="103"/>
      <c r="AE1188" s="103"/>
      <c r="AG1188" s="103"/>
      <c r="AI1188" s="103"/>
    </row>
    <row r="1189" spans="4:35" x14ac:dyDescent="0.3">
      <c r="D1189" s="31"/>
      <c r="E1189" s="103"/>
      <c r="F1189" s="103"/>
      <c r="L1189" s="103"/>
      <c r="N1189" s="103"/>
      <c r="O1189" s="103"/>
      <c r="P1189" s="103"/>
      <c r="S1189" s="103"/>
      <c r="AE1189" s="103"/>
      <c r="AG1189" s="103"/>
      <c r="AI1189" s="103"/>
    </row>
    <row r="1190" spans="4:35" x14ac:dyDescent="0.3">
      <c r="D1190" s="31"/>
      <c r="E1190" s="103"/>
      <c r="F1190" s="103"/>
      <c r="L1190" s="103"/>
      <c r="N1190" s="103"/>
      <c r="O1190" s="103"/>
      <c r="P1190" s="103"/>
      <c r="S1190" s="103"/>
      <c r="AE1190" s="103"/>
      <c r="AG1190" s="103"/>
      <c r="AI1190" s="103"/>
    </row>
    <row r="1191" spans="4:35" x14ac:dyDescent="0.3">
      <c r="D1191" s="31"/>
      <c r="E1191" s="103"/>
      <c r="F1191" s="103"/>
      <c r="L1191" s="103"/>
      <c r="N1191" s="103"/>
      <c r="O1191" s="103"/>
      <c r="P1191" s="103"/>
      <c r="S1191" s="103"/>
      <c r="AE1191" s="103"/>
      <c r="AG1191" s="103"/>
      <c r="AI1191" s="103"/>
    </row>
    <row r="1192" spans="4:35" x14ac:dyDescent="0.3">
      <c r="D1192" s="31"/>
      <c r="E1192" s="103"/>
      <c r="F1192" s="103"/>
      <c r="L1192" s="103"/>
      <c r="N1192" s="103"/>
      <c r="O1192" s="103"/>
      <c r="P1192" s="103"/>
      <c r="S1192" s="103"/>
      <c r="AE1192" s="103"/>
      <c r="AG1192" s="103"/>
      <c r="AI1192" s="103"/>
    </row>
    <row r="1193" spans="4:35" x14ac:dyDescent="0.3">
      <c r="D1193" s="31"/>
      <c r="E1193" s="103"/>
      <c r="F1193" s="103"/>
      <c r="L1193" s="103"/>
      <c r="N1193" s="103"/>
      <c r="O1193" s="103"/>
      <c r="P1193" s="103"/>
      <c r="S1193" s="103"/>
      <c r="AE1193" s="103"/>
      <c r="AG1193" s="103"/>
      <c r="AI1193" s="103"/>
    </row>
    <row r="1194" spans="4:35" x14ac:dyDescent="0.3">
      <c r="D1194" s="31"/>
      <c r="E1194" s="103"/>
      <c r="F1194" s="103"/>
      <c r="L1194" s="103"/>
      <c r="N1194" s="103"/>
      <c r="O1194" s="103"/>
      <c r="P1194" s="103"/>
      <c r="S1194" s="103"/>
      <c r="AE1194" s="103"/>
      <c r="AG1194" s="103"/>
      <c r="AI1194" s="103"/>
    </row>
    <row r="1195" spans="4:35" x14ac:dyDescent="0.3">
      <c r="D1195" s="31"/>
      <c r="E1195" s="103"/>
      <c r="F1195" s="103"/>
      <c r="L1195" s="103"/>
      <c r="N1195" s="103"/>
      <c r="O1195" s="103"/>
      <c r="P1195" s="103"/>
      <c r="S1195" s="103"/>
      <c r="AE1195" s="103"/>
      <c r="AG1195" s="103"/>
      <c r="AI1195" s="103"/>
    </row>
    <row r="1196" spans="4:35" x14ac:dyDescent="0.3">
      <c r="D1196" s="31"/>
      <c r="E1196" s="103"/>
      <c r="F1196" s="103"/>
      <c r="L1196" s="103"/>
      <c r="N1196" s="103"/>
      <c r="O1196" s="103"/>
      <c r="P1196" s="103"/>
      <c r="S1196" s="103"/>
      <c r="AE1196" s="103"/>
      <c r="AG1196" s="103"/>
      <c r="AI1196" s="103"/>
    </row>
    <row r="1197" spans="4:35" x14ac:dyDescent="0.3">
      <c r="D1197" s="31"/>
      <c r="E1197" s="103"/>
      <c r="F1197" s="103"/>
      <c r="L1197" s="103"/>
      <c r="N1197" s="103"/>
      <c r="O1197" s="103"/>
      <c r="P1197" s="103"/>
      <c r="S1197" s="103"/>
      <c r="AE1197" s="103"/>
      <c r="AG1197" s="103"/>
      <c r="AI1197" s="103"/>
    </row>
    <row r="1198" spans="4:35" x14ac:dyDescent="0.3">
      <c r="D1198" s="31"/>
      <c r="E1198" s="103"/>
      <c r="F1198" s="103"/>
      <c r="L1198" s="103"/>
      <c r="N1198" s="103"/>
      <c r="O1198" s="103"/>
      <c r="P1198" s="103"/>
      <c r="S1198" s="103"/>
      <c r="AE1198" s="103"/>
      <c r="AG1198" s="103"/>
      <c r="AI1198" s="103"/>
    </row>
    <row r="1199" spans="4:35" x14ac:dyDescent="0.3">
      <c r="D1199" s="31"/>
      <c r="E1199" s="103"/>
      <c r="F1199" s="103"/>
      <c r="L1199" s="103"/>
      <c r="N1199" s="103"/>
      <c r="O1199" s="103"/>
      <c r="P1199" s="103"/>
      <c r="S1199" s="103"/>
      <c r="AE1199" s="103"/>
      <c r="AG1199" s="103"/>
      <c r="AI1199" s="103"/>
    </row>
    <row r="1200" spans="4:35" x14ac:dyDescent="0.3">
      <c r="D1200" s="31"/>
      <c r="E1200" s="103"/>
      <c r="F1200" s="103"/>
      <c r="L1200" s="103"/>
      <c r="N1200" s="103"/>
      <c r="O1200" s="103"/>
      <c r="P1200" s="103"/>
      <c r="S1200" s="103"/>
      <c r="AE1200" s="103"/>
      <c r="AG1200" s="103"/>
      <c r="AI1200" s="103"/>
    </row>
    <row r="1201" spans="4:35" x14ac:dyDescent="0.3">
      <c r="D1201" s="31"/>
      <c r="E1201" s="103"/>
      <c r="F1201" s="103"/>
      <c r="L1201" s="103"/>
      <c r="N1201" s="103"/>
      <c r="O1201" s="103"/>
      <c r="P1201" s="103"/>
      <c r="S1201" s="103"/>
      <c r="AE1201" s="103"/>
      <c r="AG1201" s="103"/>
      <c r="AI1201" s="103"/>
    </row>
    <row r="1202" spans="4:35" x14ac:dyDescent="0.3">
      <c r="D1202" s="31"/>
      <c r="E1202" s="103"/>
      <c r="F1202" s="103"/>
      <c r="L1202" s="103"/>
      <c r="N1202" s="103"/>
      <c r="O1202" s="103"/>
      <c r="P1202" s="103"/>
      <c r="S1202" s="103"/>
      <c r="AE1202" s="103"/>
      <c r="AG1202" s="103"/>
      <c r="AI1202" s="103"/>
    </row>
    <row r="1203" spans="4:35" x14ac:dyDescent="0.3">
      <c r="D1203" s="31"/>
      <c r="E1203" s="103"/>
      <c r="F1203" s="103"/>
      <c r="L1203" s="103"/>
      <c r="N1203" s="103"/>
      <c r="O1203" s="103"/>
      <c r="P1203" s="103"/>
      <c r="S1203" s="103"/>
      <c r="AE1203" s="103"/>
      <c r="AG1203" s="103"/>
      <c r="AI1203" s="103"/>
    </row>
    <row r="1204" spans="4:35" x14ac:dyDescent="0.3">
      <c r="D1204" s="31"/>
      <c r="E1204" s="103"/>
      <c r="F1204" s="103"/>
      <c r="L1204" s="103"/>
      <c r="N1204" s="103"/>
      <c r="O1204" s="103"/>
      <c r="P1204" s="103"/>
      <c r="S1204" s="103"/>
      <c r="AE1204" s="103"/>
      <c r="AG1204" s="103"/>
      <c r="AI1204" s="103"/>
    </row>
    <row r="1205" spans="4:35" x14ac:dyDescent="0.3">
      <c r="D1205" s="31"/>
      <c r="E1205" s="103"/>
      <c r="F1205" s="103"/>
      <c r="L1205" s="103"/>
      <c r="N1205" s="103"/>
      <c r="O1205" s="103"/>
      <c r="P1205" s="103"/>
      <c r="S1205" s="103"/>
      <c r="AE1205" s="103"/>
      <c r="AG1205" s="103"/>
      <c r="AI1205" s="103"/>
    </row>
    <row r="1206" spans="4:35" x14ac:dyDescent="0.3">
      <c r="D1206" s="31"/>
      <c r="E1206" s="103"/>
      <c r="F1206" s="103"/>
      <c r="L1206" s="103"/>
      <c r="N1206" s="103"/>
      <c r="O1206" s="103"/>
      <c r="P1206" s="103"/>
      <c r="S1206" s="103"/>
      <c r="AE1206" s="103"/>
      <c r="AG1206" s="103"/>
      <c r="AI1206" s="103"/>
    </row>
    <row r="1207" spans="4:35" x14ac:dyDescent="0.3">
      <c r="D1207" s="31"/>
      <c r="E1207" s="103"/>
      <c r="F1207" s="103"/>
      <c r="L1207" s="103"/>
      <c r="N1207" s="103"/>
      <c r="O1207" s="103"/>
      <c r="P1207" s="103"/>
      <c r="S1207" s="103"/>
      <c r="AE1207" s="103"/>
      <c r="AG1207" s="103"/>
      <c r="AI1207" s="103"/>
    </row>
    <row r="1208" spans="4:35" x14ac:dyDescent="0.3">
      <c r="D1208" s="31"/>
      <c r="E1208" s="103"/>
      <c r="F1208" s="103"/>
      <c r="L1208" s="103"/>
      <c r="N1208" s="103"/>
      <c r="O1208" s="103"/>
      <c r="P1208" s="103"/>
      <c r="S1208" s="103"/>
      <c r="AE1208" s="103"/>
      <c r="AG1208" s="103"/>
      <c r="AI1208" s="103"/>
    </row>
    <row r="1209" spans="4:35" x14ac:dyDescent="0.3">
      <c r="D1209" s="31"/>
      <c r="E1209" s="103"/>
      <c r="F1209" s="103"/>
      <c r="L1209" s="103"/>
      <c r="N1209" s="103"/>
      <c r="O1209" s="103"/>
      <c r="P1209" s="103"/>
      <c r="S1209" s="103"/>
      <c r="AE1209" s="103"/>
      <c r="AG1209" s="103"/>
      <c r="AI1209" s="103"/>
    </row>
    <row r="1210" spans="4:35" x14ac:dyDescent="0.3">
      <c r="D1210" s="31"/>
      <c r="E1210" s="103"/>
      <c r="F1210" s="103"/>
      <c r="L1210" s="103"/>
      <c r="N1210" s="103"/>
      <c r="O1210" s="103"/>
      <c r="P1210" s="103"/>
      <c r="S1210" s="103"/>
      <c r="AE1210" s="103"/>
      <c r="AG1210" s="103"/>
      <c r="AI1210" s="103"/>
    </row>
    <row r="1211" spans="4:35" x14ac:dyDescent="0.3">
      <c r="D1211" s="31"/>
      <c r="E1211" s="103"/>
      <c r="F1211" s="103"/>
      <c r="L1211" s="103"/>
      <c r="N1211" s="103"/>
      <c r="O1211" s="103"/>
      <c r="P1211" s="103"/>
      <c r="S1211" s="103"/>
      <c r="AE1211" s="103"/>
      <c r="AG1211" s="103"/>
      <c r="AI1211" s="103"/>
    </row>
    <row r="1212" spans="4:35" x14ac:dyDescent="0.3">
      <c r="D1212" s="31"/>
      <c r="E1212" s="103"/>
      <c r="F1212" s="103"/>
      <c r="L1212" s="103"/>
      <c r="N1212" s="103"/>
      <c r="O1212" s="103"/>
      <c r="P1212" s="103"/>
      <c r="S1212" s="103"/>
      <c r="AE1212" s="103"/>
      <c r="AG1212" s="103"/>
      <c r="AI1212" s="103"/>
    </row>
    <row r="1213" spans="4:35" x14ac:dyDescent="0.3">
      <c r="D1213" s="31"/>
      <c r="E1213" s="103"/>
      <c r="F1213" s="103"/>
      <c r="L1213" s="103"/>
      <c r="N1213" s="103"/>
      <c r="O1213" s="103"/>
      <c r="P1213" s="103"/>
      <c r="S1213" s="103"/>
      <c r="AE1213" s="103"/>
      <c r="AG1213" s="103"/>
      <c r="AI1213" s="103"/>
    </row>
    <row r="1214" spans="4:35" x14ac:dyDescent="0.3">
      <c r="D1214" s="31"/>
      <c r="E1214" s="103"/>
      <c r="F1214" s="103"/>
      <c r="L1214" s="103"/>
      <c r="N1214" s="103"/>
      <c r="O1214" s="103"/>
      <c r="P1214" s="103"/>
      <c r="S1214" s="103"/>
      <c r="AE1214" s="103"/>
      <c r="AG1214" s="103"/>
      <c r="AI1214" s="103"/>
    </row>
    <row r="1215" spans="4:35" x14ac:dyDescent="0.3">
      <c r="D1215" s="31"/>
      <c r="E1215" s="103"/>
      <c r="F1215" s="103"/>
      <c r="L1215" s="103"/>
      <c r="N1215" s="103"/>
      <c r="O1215" s="103"/>
      <c r="P1215" s="103"/>
      <c r="S1215" s="103"/>
      <c r="AE1215" s="103"/>
      <c r="AG1215" s="103"/>
      <c r="AI1215" s="103"/>
    </row>
    <row r="1216" spans="4:35" x14ac:dyDescent="0.3">
      <c r="D1216" s="31"/>
      <c r="E1216" s="103"/>
      <c r="F1216" s="103"/>
      <c r="L1216" s="103"/>
      <c r="N1216" s="103"/>
      <c r="O1216" s="103"/>
      <c r="P1216" s="103"/>
      <c r="S1216" s="103"/>
      <c r="AE1216" s="103"/>
      <c r="AG1216" s="103"/>
      <c r="AI1216" s="103"/>
    </row>
    <row r="1217" spans="4:35" x14ac:dyDescent="0.3">
      <c r="D1217" s="31"/>
      <c r="E1217" s="103"/>
      <c r="F1217" s="103"/>
      <c r="L1217" s="103"/>
      <c r="N1217" s="103"/>
      <c r="O1217" s="103"/>
      <c r="P1217" s="103"/>
      <c r="S1217" s="103"/>
      <c r="AE1217" s="103"/>
      <c r="AG1217" s="103"/>
      <c r="AI1217" s="103"/>
    </row>
    <row r="1218" spans="4:35" x14ac:dyDescent="0.3">
      <c r="D1218" s="31"/>
      <c r="E1218" s="103"/>
      <c r="F1218" s="103"/>
      <c r="L1218" s="103"/>
      <c r="N1218" s="103"/>
      <c r="O1218" s="103"/>
      <c r="P1218" s="103"/>
      <c r="S1218" s="103"/>
      <c r="AE1218" s="103"/>
      <c r="AG1218" s="103"/>
      <c r="AI1218" s="103"/>
    </row>
    <row r="1219" spans="4:35" x14ac:dyDescent="0.3">
      <c r="D1219" s="31"/>
      <c r="E1219" s="103"/>
      <c r="F1219" s="103"/>
      <c r="L1219" s="103"/>
      <c r="N1219" s="103"/>
      <c r="O1219" s="103"/>
      <c r="P1219" s="103"/>
      <c r="S1219" s="103"/>
      <c r="AE1219" s="103"/>
      <c r="AG1219" s="103"/>
      <c r="AI1219" s="103"/>
    </row>
    <row r="1220" spans="4:35" x14ac:dyDescent="0.3">
      <c r="D1220" s="31"/>
      <c r="E1220" s="103"/>
      <c r="F1220" s="103"/>
      <c r="L1220" s="103"/>
      <c r="N1220" s="103"/>
      <c r="O1220" s="103"/>
      <c r="P1220" s="103"/>
      <c r="S1220" s="103"/>
      <c r="AE1220" s="103"/>
      <c r="AG1220" s="103"/>
      <c r="AI1220" s="103"/>
    </row>
    <row r="1221" spans="4:35" x14ac:dyDescent="0.3">
      <c r="D1221" s="31"/>
      <c r="E1221" s="103"/>
      <c r="F1221" s="103"/>
      <c r="L1221" s="103"/>
      <c r="N1221" s="103"/>
      <c r="O1221" s="103"/>
      <c r="P1221" s="103"/>
      <c r="S1221" s="103"/>
      <c r="AE1221" s="103"/>
      <c r="AG1221" s="103"/>
      <c r="AI1221" s="103"/>
    </row>
    <row r="1222" spans="4:35" x14ac:dyDescent="0.3">
      <c r="D1222" s="31"/>
      <c r="E1222" s="103"/>
      <c r="F1222" s="103"/>
      <c r="L1222" s="103"/>
      <c r="N1222" s="103"/>
      <c r="O1222" s="103"/>
      <c r="P1222" s="103"/>
      <c r="S1222" s="103"/>
      <c r="AE1222" s="103"/>
      <c r="AG1222" s="103"/>
      <c r="AI1222" s="103"/>
    </row>
    <row r="1223" spans="4:35" x14ac:dyDescent="0.3">
      <c r="D1223" s="31"/>
      <c r="E1223" s="103"/>
      <c r="F1223" s="103"/>
      <c r="L1223" s="103"/>
      <c r="N1223" s="103"/>
      <c r="O1223" s="103"/>
      <c r="P1223" s="103"/>
      <c r="S1223" s="103"/>
      <c r="AE1223" s="103"/>
      <c r="AG1223" s="103"/>
      <c r="AI1223" s="103"/>
    </row>
    <row r="1224" spans="4:35" x14ac:dyDescent="0.3">
      <c r="D1224" s="31"/>
      <c r="E1224" s="103"/>
      <c r="F1224" s="103"/>
      <c r="L1224" s="103"/>
      <c r="N1224" s="103"/>
      <c r="O1224" s="103"/>
      <c r="P1224" s="103"/>
      <c r="S1224" s="103"/>
      <c r="AE1224" s="103"/>
      <c r="AG1224" s="103"/>
      <c r="AI1224" s="103"/>
    </row>
    <row r="1225" spans="4:35" x14ac:dyDescent="0.3">
      <c r="D1225" s="31"/>
      <c r="E1225" s="103"/>
      <c r="F1225" s="103"/>
      <c r="L1225" s="103"/>
      <c r="N1225" s="103"/>
      <c r="O1225" s="103"/>
      <c r="P1225" s="103"/>
      <c r="S1225" s="103"/>
      <c r="AE1225" s="103"/>
      <c r="AG1225" s="103"/>
      <c r="AI1225" s="103"/>
    </row>
    <row r="1226" spans="4:35" x14ac:dyDescent="0.3">
      <c r="D1226" s="31"/>
      <c r="E1226" s="103"/>
      <c r="F1226" s="103"/>
      <c r="L1226" s="103"/>
      <c r="N1226" s="103"/>
      <c r="O1226" s="103"/>
      <c r="P1226" s="103"/>
      <c r="S1226" s="103"/>
      <c r="AE1226" s="103"/>
      <c r="AG1226" s="103"/>
      <c r="AI1226" s="103"/>
    </row>
    <row r="1227" spans="4:35" x14ac:dyDescent="0.3">
      <c r="D1227" s="31"/>
      <c r="E1227" s="103"/>
      <c r="F1227" s="103"/>
      <c r="L1227" s="103"/>
      <c r="N1227" s="103"/>
      <c r="O1227" s="103"/>
      <c r="P1227" s="103"/>
      <c r="S1227" s="103"/>
      <c r="AE1227" s="103"/>
      <c r="AG1227" s="103"/>
      <c r="AI1227" s="103"/>
    </row>
    <row r="1228" spans="4:35" x14ac:dyDescent="0.3">
      <c r="D1228" s="31"/>
      <c r="E1228" s="103"/>
      <c r="F1228" s="103"/>
      <c r="L1228" s="103"/>
      <c r="N1228" s="103"/>
      <c r="O1228" s="103"/>
      <c r="P1228" s="103"/>
      <c r="S1228" s="103"/>
      <c r="AE1228" s="103"/>
      <c r="AG1228" s="103"/>
      <c r="AI1228" s="103"/>
    </row>
    <row r="1229" spans="4:35" x14ac:dyDescent="0.3">
      <c r="D1229" s="31"/>
      <c r="E1229" s="103"/>
      <c r="F1229" s="103"/>
      <c r="L1229" s="103"/>
      <c r="N1229" s="103"/>
      <c r="O1229" s="103"/>
      <c r="P1229" s="103"/>
      <c r="S1229" s="103"/>
      <c r="AE1229" s="103"/>
      <c r="AG1229" s="103"/>
      <c r="AI1229" s="103"/>
    </row>
    <row r="1230" spans="4:35" x14ac:dyDescent="0.3">
      <c r="D1230" s="31"/>
      <c r="E1230" s="103"/>
      <c r="F1230" s="103"/>
      <c r="L1230" s="103"/>
      <c r="N1230" s="103"/>
      <c r="O1230" s="103"/>
      <c r="P1230" s="103"/>
      <c r="S1230" s="103"/>
      <c r="AE1230" s="103"/>
      <c r="AG1230" s="103"/>
      <c r="AI1230" s="103"/>
    </row>
    <row r="1231" spans="4:35" x14ac:dyDescent="0.3">
      <c r="D1231" s="31"/>
      <c r="E1231" s="103"/>
      <c r="F1231" s="103"/>
      <c r="L1231" s="103"/>
      <c r="N1231" s="103"/>
      <c r="O1231" s="103"/>
      <c r="P1231" s="103"/>
      <c r="S1231" s="103"/>
      <c r="AE1231" s="103"/>
      <c r="AG1231" s="103"/>
      <c r="AI1231" s="103"/>
    </row>
    <row r="1232" spans="4:35" x14ac:dyDescent="0.3">
      <c r="D1232" s="31"/>
      <c r="E1232" s="103"/>
      <c r="F1232" s="103"/>
      <c r="L1232" s="103"/>
      <c r="N1232" s="103"/>
      <c r="O1232" s="103"/>
      <c r="P1232" s="103"/>
      <c r="S1232" s="103"/>
      <c r="AE1232" s="103"/>
      <c r="AG1232" s="103"/>
      <c r="AI1232" s="103"/>
    </row>
    <row r="1233" spans="4:35" x14ac:dyDescent="0.3">
      <c r="D1233" s="31"/>
      <c r="E1233" s="103"/>
      <c r="F1233" s="103"/>
      <c r="L1233" s="103"/>
      <c r="N1233" s="103"/>
      <c r="O1233" s="103"/>
      <c r="P1233" s="103"/>
      <c r="S1233" s="103"/>
      <c r="AE1233" s="103"/>
      <c r="AG1233" s="103"/>
      <c r="AI1233" s="103"/>
    </row>
    <row r="1234" spans="4:35" x14ac:dyDescent="0.3">
      <c r="D1234" s="31"/>
      <c r="E1234" s="103"/>
      <c r="F1234" s="103"/>
      <c r="L1234" s="103"/>
      <c r="N1234" s="103"/>
      <c r="O1234" s="103"/>
      <c r="P1234" s="103"/>
      <c r="S1234" s="103"/>
      <c r="AE1234" s="103"/>
      <c r="AG1234" s="103"/>
      <c r="AI1234" s="103"/>
    </row>
    <row r="1235" spans="4:35" x14ac:dyDescent="0.3">
      <c r="D1235" s="31"/>
      <c r="E1235" s="103"/>
      <c r="F1235" s="103"/>
      <c r="L1235" s="103"/>
      <c r="N1235" s="103"/>
      <c r="O1235" s="103"/>
      <c r="P1235" s="103"/>
      <c r="S1235" s="103"/>
      <c r="AE1235" s="103"/>
      <c r="AG1235" s="103"/>
      <c r="AI1235" s="103"/>
    </row>
    <row r="1236" spans="4:35" x14ac:dyDescent="0.3">
      <c r="D1236" s="31"/>
      <c r="E1236" s="103"/>
      <c r="F1236" s="103"/>
      <c r="L1236" s="103"/>
      <c r="N1236" s="103"/>
      <c r="O1236" s="103"/>
      <c r="P1236" s="103"/>
      <c r="S1236" s="103"/>
      <c r="AE1236" s="103"/>
      <c r="AG1236" s="103"/>
      <c r="AI1236" s="103"/>
    </row>
    <row r="1237" spans="4:35" x14ac:dyDescent="0.3">
      <c r="D1237" s="31"/>
      <c r="E1237" s="103"/>
      <c r="F1237" s="103"/>
      <c r="L1237" s="103"/>
      <c r="N1237" s="103"/>
      <c r="O1237" s="103"/>
      <c r="P1237" s="103"/>
      <c r="S1237" s="103"/>
      <c r="AE1237" s="103"/>
      <c r="AG1237" s="103"/>
      <c r="AI1237" s="103"/>
    </row>
    <row r="1238" spans="4:35" x14ac:dyDescent="0.3">
      <c r="D1238" s="31"/>
      <c r="E1238" s="103"/>
      <c r="F1238" s="103"/>
      <c r="L1238" s="103"/>
      <c r="N1238" s="103"/>
      <c r="O1238" s="103"/>
      <c r="P1238" s="103"/>
      <c r="S1238" s="103"/>
      <c r="AE1238" s="103"/>
      <c r="AG1238" s="103"/>
      <c r="AI1238" s="103"/>
    </row>
    <row r="1239" spans="4:35" x14ac:dyDescent="0.3">
      <c r="D1239" s="31"/>
      <c r="E1239" s="103"/>
      <c r="F1239" s="103"/>
      <c r="L1239" s="103"/>
      <c r="N1239" s="103"/>
      <c r="O1239" s="103"/>
      <c r="P1239" s="103"/>
      <c r="S1239" s="103"/>
      <c r="AE1239" s="103"/>
      <c r="AG1239" s="103"/>
      <c r="AI1239" s="103"/>
    </row>
    <row r="1240" spans="4:35" x14ac:dyDescent="0.3">
      <c r="D1240" s="31"/>
      <c r="E1240" s="103"/>
      <c r="F1240" s="103"/>
      <c r="L1240" s="103"/>
      <c r="N1240" s="103"/>
      <c r="O1240" s="103"/>
      <c r="P1240" s="103"/>
      <c r="S1240" s="103"/>
      <c r="AE1240" s="103"/>
      <c r="AG1240" s="103"/>
      <c r="AI1240" s="103"/>
    </row>
    <row r="1241" spans="4:35" x14ac:dyDescent="0.3">
      <c r="D1241" s="31"/>
      <c r="E1241" s="103"/>
      <c r="F1241" s="103"/>
      <c r="L1241" s="103"/>
      <c r="N1241" s="103"/>
      <c r="O1241" s="103"/>
      <c r="P1241" s="103"/>
      <c r="S1241" s="103"/>
      <c r="AE1241" s="103"/>
      <c r="AG1241" s="103"/>
      <c r="AI1241" s="103"/>
    </row>
    <row r="1242" spans="4:35" x14ac:dyDescent="0.3">
      <c r="D1242" s="31"/>
      <c r="E1242" s="103"/>
      <c r="F1242" s="103"/>
      <c r="L1242" s="103"/>
      <c r="N1242" s="103"/>
      <c r="O1242" s="103"/>
      <c r="P1242" s="103"/>
      <c r="S1242" s="103"/>
      <c r="AE1242" s="103"/>
      <c r="AG1242" s="103"/>
      <c r="AI1242" s="103"/>
    </row>
    <row r="1243" spans="4:35" x14ac:dyDescent="0.3">
      <c r="D1243" s="31"/>
      <c r="E1243" s="103"/>
      <c r="F1243" s="103"/>
      <c r="L1243" s="103"/>
      <c r="N1243" s="103"/>
      <c r="O1243" s="103"/>
      <c r="P1243" s="103"/>
      <c r="S1243" s="103"/>
      <c r="AE1243" s="103"/>
      <c r="AG1243" s="103"/>
      <c r="AI1243" s="103"/>
    </row>
    <row r="1244" spans="4:35" x14ac:dyDescent="0.3">
      <c r="D1244" s="31"/>
      <c r="E1244" s="103"/>
      <c r="F1244" s="103"/>
      <c r="L1244" s="103"/>
      <c r="N1244" s="103"/>
      <c r="O1244" s="103"/>
      <c r="P1244" s="103"/>
      <c r="S1244" s="103"/>
      <c r="AE1244" s="103"/>
      <c r="AG1244" s="103"/>
      <c r="AI1244" s="103"/>
    </row>
    <row r="1245" spans="4:35" x14ac:dyDescent="0.3">
      <c r="D1245" s="31"/>
      <c r="E1245" s="103"/>
      <c r="F1245" s="103"/>
      <c r="L1245" s="103"/>
      <c r="N1245" s="103"/>
      <c r="O1245" s="103"/>
      <c r="P1245" s="103"/>
      <c r="S1245" s="103"/>
      <c r="AE1245" s="103"/>
      <c r="AG1245" s="103"/>
      <c r="AI1245" s="103"/>
    </row>
    <row r="1246" spans="4:35" x14ac:dyDescent="0.3">
      <c r="D1246" s="31"/>
      <c r="E1246" s="103"/>
      <c r="F1246" s="103"/>
      <c r="L1246" s="103"/>
      <c r="N1246" s="103"/>
      <c r="O1246" s="103"/>
      <c r="P1246" s="103"/>
      <c r="S1246" s="103"/>
      <c r="AE1246" s="103"/>
      <c r="AG1246" s="103"/>
      <c r="AI1246" s="103"/>
    </row>
    <row r="1247" spans="4:35" x14ac:dyDescent="0.3">
      <c r="D1247" s="31"/>
      <c r="E1247" s="103"/>
      <c r="F1247" s="103"/>
      <c r="L1247" s="103"/>
      <c r="N1247" s="103"/>
      <c r="O1247" s="103"/>
      <c r="P1247" s="103"/>
      <c r="S1247" s="103"/>
      <c r="AE1247" s="103"/>
      <c r="AG1247" s="103"/>
      <c r="AI1247" s="103"/>
    </row>
    <row r="1248" spans="4:35" x14ac:dyDescent="0.3">
      <c r="D1248" s="31"/>
      <c r="E1248" s="103"/>
      <c r="F1248" s="103"/>
      <c r="L1248" s="103"/>
      <c r="N1248" s="103"/>
      <c r="O1248" s="103"/>
      <c r="P1248" s="103"/>
      <c r="S1248" s="103"/>
      <c r="AE1248" s="103"/>
      <c r="AG1248" s="103"/>
      <c r="AI1248" s="103"/>
    </row>
    <row r="1249" spans="4:35" x14ac:dyDescent="0.3">
      <c r="D1249" s="31"/>
      <c r="E1249" s="103"/>
      <c r="F1249" s="103"/>
      <c r="L1249" s="103"/>
      <c r="N1249" s="103"/>
      <c r="O1249" s="103"/>
      <c r="P1249" s="103"/>
      <c r="S1249" s="103"/>
      <c r="AE1249" s="103"/>
      <c r="AG1249" s="103"/>
      <c r="AI1249" s="103"/>
    </row>
    <row r="1250" spans="4:35" x14ac:dyDescent="0.3">
      <c r="D1250" s="31"/>
      <c r="E1250" s="103"/>
      <c r="F1250" s="103"/>
      <c r="L1250" s="103"/>
      <c r="N1250" s="103"/>
      <c r="O1250" s="103"/>
      <c r="P1250" s="103"/>
      <c r="S1250" s="103"/>
      <c r="AE1250" s="103"/>
      <c r="AG1250" s="103"/>
      <c r="AI1250" s="103"/>
    </row>
    <row r="1251" spans="4:35" x14ac:dyDescent="0.3">
      <c r="D1251" s="31"/>
      <c r="E1251" s="103"/>
      <c r="F1251" s="103"/>
      <c r="L1251" s="103"/>
      <c r="N1251" s="103"/>
      <c r="O1251" s="103"/>
      <c r="P1251" s="103"/>
      <c r="S1251" s="103"/>
      <c r="AE1251" s="103"/>
      <c r="AG1251" s="103"/>
      <c r="AI1251" s="103"/>
    </row>
    <row r="1252" spans="4:35" x14ac:dyDescent="0.3">
      <c r="D1252" s="31"/>
      <c r="E1252" s="103"/>
      <c r="F1252" s="103"/>
      <c r="L1252" s="103"/>
      <c r="N1252" s="103"/>
      <c r="O1252" s="103"/>
      <c r="P1252" s="103"/>
      <c r="S1252" s="103"/>
      <c r="AE1252" s="103"/>
      <c r="AG1252" s="103"/>
      <c r="AI1252" s="103"/>
    </row>
    <row r="1253" spans="4:35" x14ac:dyDescent="0.3">
      <c r="D1253" s="31"/>
      <c r="E1253" s="103"/>
      <c r="F1253" s="103"/>
      <c r="L1253" s="103"/>
      <c r="N1253" s="103"/>
      <c r="O1253" s="103"/>
      <c r="P1253" s="103"/>
      <c r="S1253" s="103"/>
      <c r="AE1253" s="103"/>
      <c r="AG1253" s="103"/>
      <c r="AI1253" s="103"/>
    </row>
    <row r="1254" spans="4:35" x14ac:dyDescent="0.3">
      <c r="D1254" s="31"/>
      <c r="E1254" s="103"/>
      <c r="F1254" s="103"/>
      <c r="L1254" s="103"/>
      <c r="N1254" s="103"/>
      <c r="O1254" s="103"/>
      <c r="P1254" s="103"/>
      <c r="S1254" s="103"/>
      <c r="AE1254" s="103"/>
      <c r="AG1254" s="103"/>
      <c r="AI1254" s="103"/>
    </row>
    <row r="1255" spans="4:35" x14ac:dyDescent="0.3">
      <c r="D1255" s="31"/>
      <c r="E1255" s="103"/>
      <c r="F1255" s="103"/>
      <c r="L1255" s="103"/>
      <c r="N1255" s="103"/>
      <c r="O1255" s="103"/>
      <c r="P1255" s="103"/>
      <c r="S1255" s="103"/>
      <c r="AE1255" s="103"/>
      <c r="AG1255" s="103"/>
      <c r="AI1255" s="103"/>
    </row>
    <row r="1256" spans="4:35" x14ac:dyDescent="0.3">
      <c r="D1256" s="31"/>
      <c r="E1256" s="103"/>
      <c r="F1256" s="103"/>
      <c r="L1256" s="103"/>
      <c r="N1256" s="103"/>
      <c r="O1256" s="103"/>
      <c r="P1256" s="103"/>
      <c r="S1256" s="103"/>
      <c r="AE1256" s="103"/>
      <c r="AG1256" s="103"/>
      <c r="AI1256" s="103"/>
    </row>
    <row r="1257" spans="4:35" x14ac:dyDescent="0.3">
      <c r="D1257" s="31"/>
      <c r="E1257" s="103"/>
      <c r="F1257" s="103"/>
      <c r="L1257" s="103"/>
      <c r="N1257" s="103"/>
      <c r="O1257" s="103"/>
      <c r="P1257" s="103"/>
      <c r="S1257" s="103"/>
      <c r="AE1257" s="103"/>
      <c r="AG1257" s="103"/>
      <c r="AI1257" s="103"/>
    </row>
    <row r="1258" spans="4:35" x14ac:dyDescent="0.3">
      <c r="D1258" s="31"/>
      <c r="E1258" s="103"/>
      <c r="F1258" s="103"/>
      <c r="L1258" s="103"/>
      <c r="N1258" s="103"/>
      <c r="O1258" s="103"/>
      <c r="P1258" s="103"/>
      <c r="S1258" s="103"/>
      <c r="AE1258" s="103"/>
      <c r="AG1258" s="103"/>
      <c r="AI1258" s="103"/>
    </row>
    <row r="1259" spans="4:35" x14ac:dyDescent="0.3">
      <c r="D1259" s="31"/>
      <c r="E1259" s="103"/>
      <c r="F1259" s="103"/>
      <c r="L1259" s="103"/>
      <c r="N1259" s="103"/>
      <c r="O1259" s="103"/>
      <c r="P1259" s="103"/>
      <c r="S1259" s="103"/>
      <c r="AE1259" s="103"/>
      <c r="AG1259" s="103"/>
      <c r="AI1259" s="103"/>
    </row>
    <row r="1260" spans="4:35" x14ac:dyDescent="0.3">
      <c r="D1260" s="31"/>
      <c r="E1260" s="103"/>
      <c r="F1260" s="103"/>
      <c r="L1260" s="103"/>
      <c r="N1260" s="103"/>
      <c r="O1260" s="103"/>
      <c r="P1260" s="103"/>
      <c r="S1260" s="103"/>
      <c r="AE1260" s="103"/>
      <c r="AG1260" s="103"/>
      <c r="AI1260" s="103"/>
    </row>
    <row r="1261" spans="4:35" x14ac:dyDescent="0.3">
      <c r="D1261" s="31"/>
      <c r="E1261" s="103"/>
      <c r="F1261" s="103"/>
      <c r="L1261" s="103"/>
      <c r="N1261" s="103"/>
      <c r="O1261" s="103"/>
      <c r="P1261" s="103"/>
      <c r="S1261" s="103"/>
      <c r="AE1261" s="103"/>
      <c r="AG1261" s="103"/>
      <c r="AI1261" s="103"/>
    </row>
    <row r="1262" spans="4:35" x14ac:dyDescent="0.3">
      <c r="D1262" s="31"/>
      <c r="E1262" s="103"/>
      <c r="F1262" s="103"/>
      <c r="L1262" s="103"/>
      <c r="N1262" s="103"/>
      <c r="O1262" s="103"/>
      <c r="P1262" s="103"/>
      <c r="S1262" s="103"/>
      <c r="AE1262" s="103"/>
      <c r="AG1262" s="103"/>
      <c r="AI1262" s="103"/>
    </row>
    <row r="1263" spans="4:35" x14ac:dyDescent="0.3">
      <c r="D1263" s="31"/>
      <c r="E1263" s="103"/>
      <c r="F1263" s="103"/>
      <c r="L1263" s="103"/>
      <c r="N1263" s="103"/>
      <c r="O1263" s="103"/>
      <c r="P1263" s="103"/>
      <c r="S1263" s="103"/>
      <c r="AE1263" s="103"/>
      <c r="AG1263" s="103"/>
      <c r="AI1263" s="103"/>
    </row>
    <row r="1264" spans="4:35" x14ac:dyDescent="0.3">
      <c r="D1264" s="31"/>
      <c r="E1264" s="103"/>
      <c r="F1264" s="103"/>
      <c r="L1264" s="103"/>
      <c r="N1264" s="103"/>
      <c r="O1264" s="103"/>
      <c r="P1264" s="103"/>
      <c r="S1264" s="103"/>
      <c r="AE1264" s="103"/>
      <c r="AG1264" s="103"/>
      <c r="AI1264" s="103"/>
    </row>
    <row r="1265" spans="4:35" x14ac:dyDescent="0.3">
      <c r="D1265" s="31"/>
      <c r="E1265" s="103"/>
      <c r="F1265" s="103"/>
      <c r="L1265" s="103"/>
      <c r="N1265" s="103"/>
      <c r="O1265" s="103"/>
      <c r="P1265" s="103"/>
      <c r="S1265" s="103"/>
      <c r="AE1265" s="103"/>
      <c r="AG1265" s="103"/>
      <c r="AI1265" s="103"/>
    </row>
    <row r="1266" spans="4:35" x14ac:dyDescent="0.3">
      <c r="D1266" s="31"/>
      <c r="E1266" s="103"/>
      <c r="F1266" s="103"/>
      <c r="L1266" s="103"/>
      <c r="N1266" s="103"/>
      <c r="O1266" s="103"/>
      <c r="P1266" s="103"/>
      <c r="S1266" s="103"/>
      <c r="AE1266" s="103"/>
      <c r="AG1266" s="103"/>
      <c r="AI1266" s="103"/>
    </row>
    <row r="1267" spans="4:35" x14ac:dyDescent="0.3">
      <c r="D1267" s="31"/>
      <c r="E1267" s="103"/>
      <c r="F1267" s="103"/>
      <c r="L1267" s="103"/>
      <c r="N1267" s="103"/>
      <c r="O1267" s="103"/>
      <c r="P1267" s="103"/>
      <c r="S1267" s="103"/>
      <c r="AE1267" s="103"/>
      <c r="AG1267" s="103"/>
      <c r="AI1267" s="103"/>
    </row>
    <row r="1268" spans="4:35" x14ac:dyDescent="0.3">
      <c r="D1268" s="31"/>
      <c r="E1268" s="103"/>
      <c r="F1268" s="103"/>
      <c r="L1268" s="103"/>
      <c r="N1268" s="103"/>
      <c r="O1268" s="103"/>
      <c r="P1268" s="103"/>
      <c r="S1268" s="103"/>
      <c r="AE1268" s="103"/>
      <c r="AG1268" s="103"/>
      <c r="AI1268" s="103"/>
    </row>
    <row r="1269" spans="4:35" x14ac:dyDescent="0.3">
      <c r="D1269" s="31"/>
      <c r="E1269" s="103"/>
      <c r="F1269" s="103"/>
      <c r="L1269" s="103"/>
      <c r="N1269" s="103"/>
      <c r="O1269" s="103"/>
      <c r="P1269" s="103"/>
      <c r="S1269" s="103"/>
      <c r="AE1269" s="103"/>
      <c r="AG1269" s="103"/>
      <c r="AI1269" s="103"/>
    </row>
    <row r="1270" spans="4:35" x14ac:dyDescent="0.3">
      <c r="D1270" s="31"/>
      <c r="E1270" s="103"/>
      <c r="F1270" s="103"/>
      <c r="L1270" s="103"/>
      <c r="N1270" s="103"/>
      <c r="O1270" s="103"/>
      <c r="P1270" s="103"/>
      <c r="S1270" s="103"/>
      <c r="AE1270" s="103"/>
      <c r="AG1270" s="103"/>
      <c r="AI1270" s="103"/>
    </row>
    <row r="1271" spans="4:35" x14ac:dyDescent="0.3">
      <c r="D1271" s="31"/>
      <c r="E1271" s="103"/>
      <c r="F1271" s="103"/>
      <c r="L1271" s="103"/>
      <c r="N1271" s="103"/>
      <c r="O1271" s="103"/>
      <c r="P1271" s="103"/>
      <c r="S1271" s="103"/>
      <c r="AE1271" s="103"/>
      <c r="AG1271" s="103"/>
      <c r="AI1271" s="103"/>
    </row>
    <row r="1272" spans="4:35" x14ac:dyDescent="0.3">
      <c r="D1272" s="31"/>
      <c r="E1272" s="103"/>
      <c r="F1272" s="103"/>
      <c r="L1272" s="103"/>
      <c r="N1272" s="103"/>
      <c r="O1272" s="103"/>
      <c r="P1272" s="103"/>
      <c r="S1272" s="103"/>
      <c r="AE1272" s="103"/>
      <c r="AG1272" s="103"/>
      <c r="AI1272" s="103"/>
    </row>
    <row r="1273" spans="4:35" x14ac:dyDescent="0.3">
      <c r="D1273" s="31"/>
      <c r="E1273" s="103"/>
      <c r="F1273" s="103"/>
      <c r="L1273" s="103"/>
      <c r="N1273" s="103"/>
      <c r="O1273" s="103"/>
      <c r="P1273" s="103"/>
      <c r="S1273" s="103"/>
      <c r="AE1273" s="103"/>
      <c r="AG1273" s="103"/>
      <c r="AI1273" s="103"/>
    </row>
    <row r="1274" spans="4:35" x14ac:dyDescent="0.3">
      <c r="D1274" s="31"/>
      <c r="E1274" s="103"/>
      <c r="F1274" s="103"/>
      <c r="L1274" s="103"/>
      <c r="N1274" s="103"/>
      <c r="O1274" s="103"/>
      <c r="P1274" s="103"/>
      <c r="S1274" s="103"/>
      <c r="AE1274" s="103"/>
      <c r="AG1274" s="103"/>
      <c r="AI1274" s="103"/>
    </row>
    <row r="1275" spans="4:35" x14ac:dyDescent="0.3">
      <c r="D1275" s="31"/>
      <c r="E1275" s="103"/>
      <c r="F1275" s="103"/>
      <c r="L1275" s="103"/>
      <c r="N1275" s="103"/>
      <c r="O1275" s="103"/>
      <c r="P1275" s="103"/>
      <c r="S1275" s="103"/>
      <c r="AE1275" s="103"/>
      <c r="AG1275" s="103"/>
      <c r="AI1275" s="103"/>
    </row>
    <row r="1276" spans="4:35" x14ac:dyDescent="0.3">
      <c r="D1276" s="31"/>
      <c r="E1276" s="103"/>
      <c r="F1276" s="103"/>
      <c r="L1276" s="103"/>
      <c r="N1276" s="103"/>
      <c r="O1276" s="103"/>
      <c r="P1276" s="103"/>
      <c r="S1276" s="103"/>
      <c r="AE1276" s="103"/>
      <c r="AG1276" s="103"/>
      <c r="AI1276" s="103"/>
    </row>
    <row r="1277" spans="4:35" x14ac:dyDescent="0.3">
      <c r="D1277" s="31"/>
      <c r="E1277" s="103"/>
      <c r="F1277" s="103"/>
      <c r="L1277" s="103"/>
      <c r="N1277" s="103"/>
      <c r="O1277" s="103"/>
      <c r="P1277" s="103"/>
      <c r="S1277" s="103"/>
      <c r="AE1277" s="103"/>
      <c r="AG1277" s="103"/>
      <c r="AI1277" s="103"/>
    </row>
    <row r="1278" spans="4:35" x14ac:dyDescent="0.3">
      <c r="D1278" s="31"/>
      <c r="E1278" s="103"/>
      <c r="F1278" s="103"/>
      <c r="L1278" s="103"/>
      <c r="N1278" s="103"/>
      <c r="O1278" s="103"/>
      <c r="P1278" s="103"/>
      <c r="S1278" s="103"/>
      <c r="AE1278" s="103"/>
      <c r="AG1278" s="103"/>
      <c r="AI1278" s="103"/>
    </row>
    <row r="1279" spans="4:35" x14ac:dyDescent="0.3">
      <c r="D1279" s="31"/>
      <c r="E1279" s="103"/>
      <c r="F1279" s="103"/>
      <c r="L1279" s="103"/>
      <c r="N1279" s="103"/>
      <c r="O1279" s="103"/>
      <c r="P1279" s="103"/>
      <c r="S1279" s="103"/>
      <c r="AE1279" s="103"/>
      <c r="AG1279" s="103"/>
      <c r="AI1279" s="103"/>
    </row>
    <row r="1280" spans="4:35" x14ac:dyDescent="0.3">
      <c r="D1280" s="31"/>
      <c r="E1280" s="103"/>
      <c r="F1280" s="103"/>
      <c r="L1280" s="103"/>
      <c r="N1280" s="103"/>
      <c r="O1280" s="103"/>
      <c r="P1280" s="103"/>
      <c r="S1280" s="103"/>
      <c r="AE1280" s="103"/>
      <c r="AG1280" s="103"/>
      <c r="AI1280" s="103"/>
    </row>
    <row r="1281" spans="4:35" x14ac:dyDescent="0.3">
      <c r="D1281" s="31"/>
      <c r="E1281" s="103"/>
      <c r="F1281" s="103"/>
      <c r="L1281" s="103"/>
      <c r="N1281" s="103"/>
      <c r="O1281" s="103"/>
      <c r="P1281" s="103"/>
      <c r="S1281" s="103"/>
      <c r="AE1281" s="103"/>
      <c r="AG1281" s="103"/>
      <c r="AI1281" s="103"/>
    </row>
    <row r="1282" spans="4:35" x14ac:dyDescent="0.3">
      <c r="D1282" s="31"/>
      <c r="E1282" s="103"/>
      <c r="F1282" s="103"/>
      <c r="L1282" s="103"/>
      <c r="N1282" s="103"/>
      <c r="O1282" s="103"/>
      <c r="P1282" s="103"/>
      <c r="S1282" s="103"/>
      <c r="AE1282" s="103"/>
      <c r="AG1282" s="103"/>
      <c r="AI1282" s="103"/>
    </row>
    <row r="1283" spans="4:35" x14ac:dyDescent="0.3">
      <c r="D1283" s="31"/>
      <c r="E1283" s="103"/>
      <c r="F1283" s="103"/>
      <c r="L1283" s="103"/>
      <c r="N1283" s="103"/>
      <c r="O1283" s="103"/>
      <c r="P1283" s="103"/>
      <c r="S1283" s="103"/>
      <c r="AE1283" s="103"/>
      <c r="AG1283" s="103"/>
      <c r="AI1283" s="103"/>
    </row>
    <row r="1284" spans="4:35" x14ac:dyDescent="0.3">
      <c r="D1284" s="31"/>
      <c r="E1284" s="103"/>
      <c r="F1284" s="103"/>
      <c r="L1284" s="103"/>
      <c r="N1284" s="103"/>
      <c r="O1284" s="103"/>
      <c r="P1284" s="103"/>
      <c r="S1284" s="103"/>
      <c r="AE1284" s="103"/>
      <c r="AG1284" s="103"/>
      <c r="AI1284" s="103"/>
    </row>
    <row r="1285" spans="4:35" x14ac:dyDescent="0.3">
      <c r="D1285" s="31"/>
      <c r="E1285" s="103"/>
      <c r="F1285" s="103"/>
      <c r="L1285" s="103"/>
      <c r="N1285" s="103"/>
      <c r="O1285" s="103"/>
      <c r="P1285" s="103"/>
      <c r="S1285" s="103"/>
      <c r="AE1285" s="103"/>
      <c r="AG1285" s="103"/>
      <c r="AI1285" s="103"/>
    </row>
    <row r="1286" spans="4:35" x14ac:dyDescent="0.3">
      <c r="D1286" s="31"/>
      <c r="E1286" s="103"/>
      <c r="F1286" s="103"/>
      <c r="L1286" s="103"/>
      <c r="N1286" s="103"/>
      <c r="O1286" s="103"/>
      <c r="P1286" s="103"/>
      <c r="S1286" s="103"/>
      <c r="AE1286" s="103"/>
      <c r="AG1286" s="103"/>
      <c r="AI1286" s="103"/>
    </row>
    <row r="1287" spans="4:35" x14ac:dyDescent="0.3">
      <c r="D1287" s="31"/>
      <c r="E1287" s="103"/>
      <c r="F1287" s="103"/>
      <c r="L1287" s="103"/>
      <c r="N1287" s="103"/>
      <c r="O1287" s="103"/>
      <c r="P1287" s="103"/>
      <c r="S1287" s="103"/>
      <c r="AE1287" s="103"/>
      <c r="AG1287" s="103"/>
      <c r="AI1287" s="103"/>
    </row>
    <row r="1288" spans="4:35" x14ac:dyDescent="0.3">
      <c r="D1288" s="31"/>
      <c r="E1288" s="103"/>
      <c r="F1288" s="103"/>
      <c r="L1288" s="103"/>
      <c r="N1288" s="103"/>
      <c r="O1288" s="103"/>
      <c r="P1288" s="103"/>
      <c r="S1288" s="103"/>
      <c r="AE1288" s="103"/>
      <c r="AG1288" s="103"/>
      <c r="AI1288" s="103"/>
    </row>
    <row r="1289" spans="4:35" x14ac:dyDescent="0.3">
      <c r="D1289" s="31"/>
      <c r="E1289" s="103"/>
      <c r="F1289" s="103"/>
      <c r="L1289" s="103"/>
      <c r="N1289" s="103"/>
      <c r="O1289" s="103"/>
      <c r="P1289" s="103"/>
      <c r="S1289" s="103"/>
      <c r="AE1289" s="103"/>
      <c r="AG1289" s="103"/>
      <c r="AI1289" s="103"/>
    </row>
    <row r="1290" spans="4:35" x14ac:dyDescent="0.3">
      <c r="D1290" s="31"/>
      <c r="E1290" s="103"/>
      <c r="F1290" s="103"/>
      <c r="L1290" s="103"/>
      <c r="N1290" s="103"/>
      <c r="O1290" s="103"/>
      <c r="P1290" s="103"/>
      <c r="S1290" s="103"/>
      <c r="AE1290" s="103"/>
      <c r="AG1290" s="103"/>
      <c r="AI1290" s="103"/>
    </row>
    <row r="1291" spans="4:35" x14ac:dyDescent="0.3">
      <c r="D1291" s="31"/>
      <c r="E1291" s="103"/>
      <c r="F1291" s="103"/>
      <c r="L1291" s="103"/>
      <c r="N1291" s="103"/>
      <c r="O1291" s="103"/>
      <c r="P1291" s="103"/>
      <c r="S1291" s="103"/>
      <c r="AE1291" s="103"/>
      <c r="AG1291" s="103"/>
      <c r="AI1291" s="103"/>
    </row>
    <row r="1292" spans="4:35" x14ac:dyDescent="0.3">
      <c r="D1292" s="31"/>
      <c r="E1292" s="103"/>
      <c r="F1292" s="103"/>
      <c r="L1292" s="103"/>
      <c r="N1292" s="103"/>
      <c r="O1292" s="103"/>
      <c r="P1292" s="103"/>
      <c r="S1292" s="103"/>
      <c r="AE1292" s="103"/>
      <c r="AG1292" s="103"/>
      <c r="AI1292" s="103"/>
    </row>
    <row r="1293" spans="4:35" x14ac:dyDescent="0.3">
      <c r="D1293" s="31"/>
      <c r="E1293" s="103"/>
      <c r="F1293" s="103"/>
      <c r="L1293" s="103"/>
      <c r="N1293" s="103"/>
      <c r="O1293" s="103"/>
      <c r="P1293" s="103"/>
      <c r="S1293" s="103"/>
      <c r="AE1293" s="103"/>
      <c r="AG1293" s="103"/>
      <c r="AI1293" s="103"/>
    </row>
    <row r="1294" spans="4:35" x14ac:dyDescent="0.3">
      <c r="D1294" s="31"/>
      <c r="E1294" s="103"/>
      <c r="F1294" s="103"/>
      <c r="L1294" s="103"/>
      <c r="N1294" s="103"/>
      <c r="O1294" s="103"/>
      <c r="P1294" s="103"/>
      <c r="S1294" s="103"/>
      <c r="AE1294" s="103"/>
      <c r="AG1294" s="103"/>
      <c r="AI1294" s="103"/>
    </row>
    <row r="1295" spans="4:35" x14ac:dyDescent="0.3">
      <c r="D1295" s="31"/>
      <c r="E1295" s="103"/>
      <c r="F1295" s="103"/>
      <c r="L1295" s="103"/>
      <c r="N1295" s="103"/>
      <c r="O1295" s="103"/>
      <c r="P1295" s="103"/>
      <c r="S1295" s="103"/>
      <c r="AE1295" s="103"/>
      <c r="AG1295" s="103"/>
      <c r="AI1295" s="103"/>
    </row>
    <row r="1296" spans="4:35" x14ac:dyDescent="0.3">
      <c r="D1296" s="31"/>
      <c r="E1296" s="103"/>
      <c r="F1296" s="103"/>
      <c r="L1296" s="103"/>
      <c r="N1296" s="103"/>
      <c r="O1296" s="103"/>
      <c r="P1296" s="103"/>
      <c r="S1296" s="103"/>
      <c r="AE1296" s="103"/>
      <c r="AG1296" s="103"/>
      <c r="AI1296" s="103"/>
    </row>
    <row r="1297" spans="4:35" x14ac:dyDescent="0.3">
      <c r="D1297" s="31"/>
      <c r="E1297" s="103"/>
      <c r="F1297" s="103"/>
      <c r="L1297" s="103"/>
      <c r="N1297" s="103"/>
      <c r="O1297" s="103"/>
      <c r="P1297" s="103"/>
      <c r="S1297" s="103"/>
      <c r="AE1297" s="103"/>
      <c r="AG1297" s="103"/>
      <c r="AI1297" s="103"/>
    </row>
    <row r="1298" spans="4:35" x14ac:dyDescent="0.3">
      <c r="D1298" s="31"/>
      <c r="E1298" s="103"/>
      <c r="F1298" s="103"/>
      <c r="L1298" s="103"/>
      <c r="N1298" s="103"/>
      <c r="O1298" s="103"/>
      <c r="P1298" s="103"/>
      <c r="S1298" s="103"/>
      <c r="AE1298" s="103"/>
      <c r="AG1298" s="103"/>
      <c r="AI1298" s="103"/>
    </row>
    <row r="1299" spans="4:35" x14ac:dyDescent="0.3">
      <c r="D1299" s="31"/>
      <c r="E1299" s="103"/>
      <c r="F1299" s="103"/>
      <c r="L1299" s="103"/>
      <c r="N1299" s="103"/>
      <c r="O1299" s="103"/>
      <c r="P1299" s="103"/>
      <c r="S1299" s="103"/>
      <c r="AE1299" s="103"/>
      <c r="AG1299" s="103"/>
      <c r="AI1299" s="103"/>
    </row>
    <row r="1300" spans="4:35" x14ac:dyDescent="0.3">
      <c r="D1300" s="31"/>
      <c r="E1300" s="103"/>
      <c r="F1300" s="103"/>
      <c r="L1300" s="103"/>
      <c r="N1300" s="103"/>
      <c r="O1300" s="103"/>
      <c r="P1300" s="103"/>
      <c r="S1300" s="103"/>
      <c r="AE1300" s="103"/>
      <c r="AG1300" s="103"/>
      <c r="AI1300" s="103"/>
    </row>
    <row r="1301" spans="4:35" x14ac:dyDescent="0.3">
      <c r="D1301" s="31"/>
      <c r="E1301" s="103"/>
      <c r="F1301" s="103"/>
      <c r="L1301" s="103"/>
      <c r="N1301" s="103"/>
      <c r="O1301" s="103"/>
      <c r="P1301" s="103"/>
      <c r="S1301" s="103"/>
      <c r="AE1301" s="103"/>
      <c r="AG1301" s="103"/>
      <c r="AI1301" s="103"/>
    </row>
    <row r="1302" spans="4:35" x14ac:dyDescent="0.3">
      <c r="D1302" s="31"/>
      <c r="E1302" s="103"/>
      <c r="F1302" s="103"/>
      <c r="L1302" s="103"/>
      <c r="N1302" s="103"/>
      <c r="O1302" s="103"/>
      <c r="P1302" s="103"/>
      <c r="S1302" s="103"/>
      <c r="AE1302" s="103"/>
      <c r="AG1302" s="103"/>
      <c r="AI1302" s="103"/>
    </row>
    <row r="1303" spans="4:35" x14ac:dyDescent="0.3">
      <c r="D1303" s="31"/>
      <c r="E1303" s="103"/>
      <c r="F1303" s="103"/>
      <c r="L1303" s="103"/>
      <c r="N1303" s="103"/>
      <c r="O1303" s="103"/>
      <c r="P1303" s="103"/>
      <c r="S1303" s="103"/>
      <c r="AE1303" s="103"/>
      <c r="AG1303" s="103"/>
      <c r="AI1303" s="103"/>
    </row>
    <row r="1304" spans="4:35" x14ac:dyDescent="0.3">
      <c r="D1304" s="31"/>
      <c r="E1304" s="103"/>
      <c r="F1304" s="103"/>
      <c r="L1304" s="103"/>
      <c r="N1304" s="103"/>
      <c r="O1304" s="103"/>
      <c r="P1304" s="103"/>
      <c r="S1304" s="103"/>
      <c r="AE1304" s="103"/>
      <c r="AG1304" s="103"/>
      <c r="AI1304" s="103"/>
    </row>
    <row r="1305" spans="4:35" x14ac:dyDescent="0.3">
      <c r="D1305" s="31"/>
      <c r="E1305" s="103"/>
      <c r="F1305" s="103"/>
      <c r="L1305" s="103"/>
      <c r="N1305" s="103"/>
      <c r="O1305" s="103"/>
      <c r="P1305" s="103"/>
      <c r="S1305" s="103"/>
      <c r="AE1305" s="103"/>
      <c r="AG1305" s="103"/>
      <c r="AI1305" s="103"/>
    </row>
    <row r="1306" spans="4:35" x14ac:dyDescent="0.3">
      <c r="D1306" s="31"/>
      <c r="E1306" s="103"/>
      <c r="F1306" s="103"/>
      <c r="L1306" s="103"/>
      <c r="N1306" s="103"/>
      <c r="O1306" s="103"/>
      <c r="P1306" s="103"/>
      <c r="S1306" s="103"/>
      <c r="AE1306" s="103"/>
      <c r="AG1306" s="103"/>
      <c r="AI1306" s="103"/>
    </row>
    <row r="1307" spans="4:35" x14ac:dyDescent="0.3">
      <c r="D1307" s="31"/>
      <c r="E1307" s="103"/>
      <c r="F1307" s="103"/>
      <c r="L1307" s="103"/>
      <c r="N1307" s="103"/>
      <c r="O1307" s="103"/>
      <c r="P1307" s="103"/>
      <c r="S1307" s="103"/>
      <c r="AE1307" s="103"/>
      <c r="AG1307" s="103"/>
      <c r="AI1307" s="103"/>
    </row>
    <row r="1308" spans="4:35" x14ac:dyDescent="0.3">
      <c r="D1308" s="31"/>
      <c r="E1308" s="103"/>
      <c r="F1308" s="103"/>
      <c r="L1308" s="103"/>
      <c r="N1308" s="103"/>
      <c r="O1308" s="103"/>
      <c r="P1308" s="103"/>
      <c r="S1308" s="103"/>
      <c r="AE1308" s="103"/>
      <c r="AG1308" s="103"/>
      <c r="AI1308" s="103"/>
    </row>
    <row r="1309" spans="4:35" x14ac:dyDescent="0.3">
      <c r="D1309" s="31"/>
      <c r="E1309" s="103"/>
      <c r="F1309" s="103"/>
      <c r="L1309" s="103"/>
      <c r="N1309" s="103"/>
      <c r="O1309" s="103"/>
      <c r="P1309" s="103"/>
      <c r="S1309" s="103"/>
      <c r="AE1309" s="103"/>
      <c r="AG1309" s="103"/>
      <c r="AI1309" s="103"/>
    </row>
    <row r="1310" spans="4:35" x14ac:dyDescent="0.3">
      <c r="D1310" s="31"/>
      <c r="E1310" s="103"/>
      <c r="F1310" s="103"/>
      <c r="L1310" s="103"/>
      <c r="N1310" s="103"/>
      <c r="O1310" s="103"/>
      <c r="P1310" s="103"/>
      <c r="S1310" s="103"/>
      <c r="AE1310" s="103"/>
      <c r="AG1310" s="103"/>
      <c r="AI1310" s="103"/>
    </row>
    <row r="1311" spans="4:35" x14ac:dyDescent="0.3">
      <c r="D1311" s="31"/>
      <c r="E1311" s="103"/>
      <c r="F1311" s="103"/>
      <c r="L1311" s="103"/>
      <c r="N1311" s="103"/>
      <c r="O1311" s="103"/>
      <c r="P1311" s="103"/>
      <c r="S1311" s="103"/>
      <c r="AE1311" s="103"/>
      <c r="AG1311" s="103"/>
      <c r="AI1311" s="103"/>
    </row>
    <row r="1312" spans="4:35" x14ac:dyDescent="0.3">
      <c r="D1312" s="31"/>
      <c r="E1312" s="103"/>
      <c r="F1312" s="103"/>
      <c r="L1312" s="103"/>
      <c r="N1312" s="103"/>
      <c r="O1312" s="103"/>
      <c r="P1312" s="103"/>
      <c r="S1312" s="103"/>
      <c r="AE1312" s="103"/>
      <c r="AG1312" s="103"/>
      <c r="AI1312" s="103"/>
    </row>
    <row r="1313" spans="4:35" x14ac:dyDescent="0.3">
      <c r="D1313" s="31"/>
      <c r="E1313" s="103"/>
      <c r="F1313" s="103"/>
      <c r="L1313" s="103"/>
      <c r="N1313" s="103"/>
      <c r="O1313" s="103"/>
      <c r="P1313" s="103"/>
      <c r="S1313" s="103"/>
      <c r="AE1313" s="103"/>
      <c r="AG1313" s="103"/>
      <c r="AI1313" s="103"/>
    </row>
    <row r="1314" spans="4:35" x14ac:dyDescent="0.3">
      <c r="D1314" s="31"/>
      <c r="E1314" s="103"/>
      <c r="F1314" s="103"/>
      <c r="L1314" s="103"/>
      <c r="N1314" s="103"/>
      <c r="O1314" s="103"/>
      <c r="P1314" s="103"/>
      <c r="S1314" s="103"/>
      <c r="AE1314" s="103"/>
      <c r="AG1314" s="103"/>
      <c r="AI1314" s="103"/>
    </row>
    <row r="1315" spans="4:35" x14ac:dyDescent="0.3">
      <c r="D1315" s="31"/>
      <c r="E1315" s="103"/>
      <c r="F1315" s="103"/>
      <c r="L1315" s="103"/>
      <c r="N1315" s="103"/>
      <c r="O1315" s="103"/>
      <c r="P1315" s="103"/>
      <c r="S1315" s="103"/>
      <c r="AE1315" s="103"/>
      <c r="AG1315" s="103"/>
      <c r="AI1315" s="103"/>
    </row>
    <row r="1316" spans="4:35" x14ac:dyDescent="0.3">
      <c r="D1316" s="31"/>
      <c r="E1316" s="103"/>
      <c r="F1316" s="103"/>
      <c r="L1316" s="103"/>
      <c r="N1316" s="103"/>
      <c r="O1316" s="103"/>
      <c r="P1316" s="103"/>
      <c r="S1316" s="103"/>
      <c r="AE1316" s="103"/>
      <c r="AG1316" s="103"/>
      <c r="AI1316" s="103"/>
    </row>
    <row r="1317" spans="4:35" x14ac:dyDescent="0.3">
      <c r="D1317" s="31"/>
      <c r="E1317" s="103"/>
      <c r="F1317" s="103"/>
      <c r="L1317" s="103"/>
      <c r="N1317" s="103"/>
      <c r="O1317" s="103"/>
      <c r="P1317" s="103"/>
      <c r="S1317" s="103"/>
      <c r="AE1317" s="103"/>
      <c r="AG1317" s="103"/>
      <c r="AI1317" s="103"/>
    </row>
    <row r="1318" spans="4:35" x14ac:dyDescent="0.3">
      <c r="D1318" s="31"/>
      <c r="E1318" s="103"/>
      <c r="F1318" s="103"/>
      <c r="L1318" s="103"/>
      <c r="N1318" s="103"/>
      <c r="O1318" s="103"/>
      <c r="P1318" s="103"/>
      <c r="S1318" s="103"/>
      <c r="AE1318" s="103"/>
      <c r="AG1318" s="103"/>
      <c r="AI1318" s="103"/>
    </row>
    <row r="1319" spans="4:35" x14ac:dyDescent="0.3">
      <c r="D1319" s="31"/>
      <c r="E1319" s="103"/>
      <c r="F1319" s="103"/>
      <c r="L1319" s="103"/>
      <c r="N1319" s="103"/>
      <c r="O1319" s="103"/>
      <c r="P1319" s="103"/>
      <c r="S1319" s="103"/>
      <c r="AE1319" s="103"/>
      <c r="AG1319" s="103"/>
      <c r="AI1319" s="103"/>
    </row>
    <row r="1320" spans="4:35" x14ac:dyDescent="0.3">
      <c r="D1320" s="31"/>
      <c r="E1320" s="103"/>
      <c r="F1320" s="103"/>
      <c r="L1320" s="103"/>
      <c r="N1320" s="103"/>
      <c r="O1320" s="103"/>
      <c r="P1320" s="103"/>
      <c r="S1320" s="103"/>
      <c r="AE1320" s="103"/>
      <c r="AG1320" s="103"/>
      <c r="AI1320" s="103"/>
    </row>
    <row r="1321" spans="4:35" x14ac:dyDescent="0.3">
      <c r="D1321" s="31"/>
      <c r="E1321" s="103"/>
      <c r="F1321" s="103"/>
      <c r="L1321" s="103"/>
      <c r="N1321" s="103"/>
      <c r="O1321" s="103"/>
      <c r="P1321" s="103"/>
      <c r="S1321" s="103"/>
      <c r="AE1321" s="103"/>
      <c r="AG1321" s="103"/>
      <c r="AI1321" s="103"/>
    </row>
    <row r="1322" spans="4:35" x14ac:dyDescent="0.3">
      <c r="D1322" s="31"/>
      <c r="E1322" s="103"/>
      <c r="F1322" s="103"/>
      <c r="L1322" s="103"/>
      <c r="N1322" s="103"/>
      <c r="O1322" s="103"/>
      <c r="P1322" s="103"/>
      <c r="S1322" s="103"/>
      <c r="AE1322" s="103"/>
      <c r="AG1322" s="103"/>
      <c r="AI1322" s="103"/>
    </row>
    <row r="1323" spans="4:35" x14ac:dyDescent="0.3">
      <c r="D1323" s="31"/>
      <c r="E1323" s="103"/>
      <c r="F1323" s="103"/>
      <c r="L1323" s="103"/>
      <c r="N1323" s="103"/>
      <c r="O1323" s="103"/>
      <c r="P1323" s="103"/>
      <c r="S1323" s="103"/>
      <c r="AE1323" s="103"/>
      <c r="AG1323" s="103"/>
      <c r="AI1323" s="103"/>
    </row>
    <row r="1324" spans="4:35" x14ac:dyDescent="0.3">
      <c r="D1324" s="31"/>
      <c r="E1324" s="103"/>
      <c r="F1324" s="103"/>
      <c r="L1324" s="103"/>
      <c r="N1324" s="103"/>
      <c r="O1324" s="103"/>
      <c r="P1324" s="103"/>
      <c r="S1324" s="103"/>
      <c r="AE1324" s="103"/>
      <c r="AG1324" s="103"/>
      <c r="AI1324" s="103"/>
    </row>
    <row r="1325" spans="4:35" x14ac:dyDescent="0.3">
      <c r="D1325" s="31"/>
      <c r="E1325" s="103"/>
      <c r="F1325" s="103"/>
      <c r="L1325" s="103"/>
      <c r="N1325" s="103"/>
      <c r="O1325" s="103"/>
      <c r="P1325" s="103"/>
      <c r="S1325" s="103"/>
      <c r="AE1325" s="103"/>
      <c r="AG1325" s="103"/>
      <c r="AI1325" s="103"/>
    </row>
    <row r="1326" spans="4:35" x14ac:dyDescent="0.3">
      <c r="D1326" s="31"/>
      <c r="E1326" s="103"/>
      <c r="F1326" s="103"/>
      <c r="L1326" s="103"/>
      <c r="N1326" s="103"/>
      <c r="O1326" s="103"/>
      <c r="P1326" s="103"/>
      <c r="S1326" s="103"/>
      <c r="AE1326" s="103"/>
      <c r="AG1326" s="103"/>
      <c r="AI1326" s="103"/>
    </row>
    <row r="1327" spans="4:35" x14ac:dyDescent="0.3">
      <c r="D1327" s="31"/>
      <c r="E1327" s="103"/>
      <c r="F1327" s="103"/>
      <c r="L1327" s="103"/>
      <c r="N1327" s="103"/>
      <c r="O1327" s="103"/>
      <c r="P1327" s="103"/>
      <c r="S1327" s="103"/>
      <c r="AE1327" s="103"/>
      <c r="AG1327" s="103"/>
      <c r="AI1327" s="103"/>
    </row>
    <row r="1328" spans="4:35" x14ac:dyDescent="0.3">
      <c r="D1328" s="31"/>
      <c r="E1328" s="103"/>
      <c r="F1328" s="103"/>
      <c r="L1328" s="103"/>
      <c r="N1328" s="103"/>
      <c r="O1328" s="103"/>
      <c r="P1328" s="103"/>
      <c r="S1328" s="103"/>
      <c r="AE1328" s="103"/>
      <c r="AG1328" s="103"/>
      <c r="AI1328" s="103"/>
    </row>
    <row r="1329" spans="4:35" x14ac:dyDescent="0.3">
      <c r="D1329" s="31"/>
      <c r="E1329" s="103"/>
      <c r="F1329" s="103"/>
      <c r="L1329" s="103"/>
      <c r="N1329" s="103"/>
      <c r="O1329" s="103"/>
      <c r="P1329" s="103"/>
      <c r="S1329" s="103"/>
      <c r="AE1329" s="103"/>
      <c r="AG1329" s="103"/>
      <c r="AI1329" s="103"/>
    </row>
    <row r="1330" spans="4:35" x14ac:dyDescent="0.3">
      <c r="D1330" s="31"/>
      <c r="E1330" s="103"/>
      <c r="F1330" s="103"/>
      <c r="L1330" s="103"/>
      <c r="N1330" s="103"/>
      <c r="O1330" s="103"/>
      <c r="P1330" s="103"/>
      <c r="S1330" s="103"/>
      <c r="AE1330" s="103"/>
      <c r="AG1330" s="103"/>
      <c r="AI1330" s="103"/>
    </row>
    <row r="1331" spans="4:35" x14ac:dyDescent="0.3">
      <c r="D1331" s="31"/>
      <c r="E1331" s="103"/>
      <c r="F1331" s="103"/>
      <c r="L1331" s="103"/>
      <c r="N1331" s="103"/>
      <c r="O1331" s="103"/>
      <c r="P1331" s="103"/>
      <c r="S1331" s="103"/>
      <c r="AE1331" s="103"/>
      <c r="AG1331" s="103"/>
      <c r="AI1331" s="103"/>
    </row>
    <row r="1332" spans="4:35" x14ac:dyDescent="0.3">
      <c r="D1332" s="31"/>
      <c r="E1332" s="103"/>
      <c r="F1332" s="103"/>
      <c r="L1332" s="103"/>
      <c r="N1332" s="103"/>
      <c r="O1332" s="103"/>
      <c r="P1332" s="103"/>
      <c r="S1332" s="103"/>
      <c r="AE1332" s="103"/>
      <c r="AG1332" s="103"/>
      <c r="AI1332" s="103"/>
    </row>
    <row r="1333" spans="4:35" x14ac:dyDescent="0.3">
      <c r="D1333" s="31"/>
      <c r="E1333" s="103"/>
      <c r="F1333" s="103"/>
      <c r="L1333" s="103"/>
      <c r="N1333" s="103"/>
      <c r="O1333" s="103"/>
      <c r="P1333" s="103"/>
      <c r="S1333" s="103"/>
      <c r="AE1333" s="103"/>
      <c r="AG1333" s="103"/>
      <c r="AI1333" s="103"/>
    </row>
    <row r="1334" spans="4:35" x14ac:dyDescent="0.3">
      <c r="D1334" s="31"/>
      <c r="E1334" s="103"/>
      <c r="F1334" s="103"/>
      <c r="L1334" s="103"/>
      <c r="N1334" s="103"/>
      <c r="O1334" s="103"/>
      <c r="P1334" s="103"/>
      <c r="S1334" s="103"/>
      <c r="AE1334" s="103"/>
      <c r="AG1334" s="103"/>
      <c r="AI1334" s="103"/>
    </row>
    <row r="1335" spans="4:35" x14ac:dyDescent="0.3">
      <c r="D1335" s="31"/>
      <c r="E1335" s="103"/>
      <c r="F1335" s="103"/>
      <c r="L1335" s="103"/>
      <c r="N1335" s="103"/>
      <c r="O1335" s="103"/>
      <c r="P1335" s="103"/>
      <c r="S1335" s="103"/>
      <c r="AE1335" s="103"/>
      <c r="AG1335" s="103"/>
      <c r="AI1335" s="103"/>
    </row>
    <row r="1336" spans="4:35" x14ac:dyDescent="0.3">
      <c r="D1336" s="31"/>
      <c r="E1336" s="103"/>
      <c r="F1336" s="103"/>
      <c r="L1336" s="103"/>
      <c r="N1336" s="103"/>
      <c r="O1336" s="103"/>
      <c r="P1336" s="103"/>
      <c r="S1336" s="103"/>
      <c r="AE1336" s="103"/>
      <c r="AG1336" s="103"/>
      <c r="AI1336" s="103"/>
    </row>
    <row r="1337" spans="4:35" x14ac:dyDescent="0.3">
      <c r="D1337" s="31"/>
      <c r="E1337" s="103"/>
      <c r="F1337" s="103"/>
      <c r="L1337" s="103"/>
      <c r="N1337" s="103"/>
      <c r="O1337" s="103"/>
      <c r="P1337" s="103"/>
      <c r="S1337" s="103"/>
      <c r="AE1337" s="103"/>
      <c r="AG1337" s="103"/>
      <c r="AI1337" s="103"/>
    </row>
    <row r="1338" spans="4:35" x14ac:dyDescent="0.3">
      <c r="D1338" s="31"/>
      <c r="E1338" s="103"/>
      <c r="F1338" s="103"/>
      <c r="L1338" s="103"/>
      <c r="N1338" s="103"/>
      <c r="O1338" s="103"/>
      <c r="P1338" s="103"/>
      <c r="S1338" s="103"/>
      <c r="AE1338" s="103"/>
      <c r="AG1338" s="103"/>
      <c r="AI1338" s="103"/>
    </row>
    <row r="1339" spans="4:35" x14ac:dyDescent="0.3">
      <c r="D1339" s="31"/>
      <c r="E1339" s="103"/>
      <c r="F1339" s="103"/>
      <c r="L1339" s="103"/>
      <c r="N1339" s="103"/>
      <c r="O1339" s="103"/>
      <c r="P1339" s="103"/>
      <c r="S1339" s="103"/>
      <c r="AE1339" s="103"/>
      <c r="AG1339" s="103"/>
      <c r="AI1339" s="103"/>
    </row>
    <row r="1340" spans="4:35" x14ac:dyDescent="0.3">
      <c r="D1340" s="31"/>
      <c r="E1340" s="103"/>
      <c r="F1340" s="103"/>
      <c r="L1340" s="103"/>
      <c r="N1340" s="103"/>
      <c r="O1340" s="103"/>
      <c r="P1340" s="103"/>
      <c r="S1340" s="103"/>
      <c r="AE1340" s="103"/>
      <c r="AG1340" s="103"/>
      <c r="AI1340" s="103"/>
    </row>
    <row r="1341" spans="4:35" x14ac:dyDescent="0.3">
      <c r="D1341" s="31"/>
      <c r="E1341" s="103"/>
      <c r="F1341" s="103"/>
      <c r="L1341" s="103"/>
      <c r="N1341" s="103"/>
      <c r="O1341" s="103"/>
      <c r="P1341" s="103"/>
      <c r="S1341" s="103"/>
      <c r="AE1341" s="103"/>
      <c r="AG1341" s="103"/>
      <c r="AI1341" s="103"/>
    </row>
    <row r="1342" spans="4:35" x14ac:dyDescent="0.3">
      <c r="D1342" s="31"/>
      <c r="E1342" s="103"/>
      <c r="F1342" s="103"/>
      <c r="L1342" s="103"/>
      <c r="N1342" s="103"/>
      <c r="O1342" s="103"/>
      <c r="P1342" s="103"/>
      <c r="S1342" s="103"/>
      <c r="AE1342" s="103"/>
      <c r="AG1342" s="103"/>
      <c r="AI1342" s="103"/>
    </row>
    <row r="1343" spans="4:35" x14ac:dyDescent="0.3">
      <c r="D1343" s="31"/>
      <c r="E1343" s="103"/>
      <c r="F1343" s="103"/>
      <c r="L1343" s="103"/>
      <c r="N1343" s="103"/>
      <c r="O1343" s="103"/>
      <c r="P1343" s="103"/>
      <c r="S1343" s="103"/>
      <c r="AE1343" s="103"/>
      <c r="AG1343" s="103"/>
      <c r="AI1343" s="103"/>
    </row>
    <row r="1344" spans="4:35" x14ac:dyDescent="0.3">
      <c r="D1344" s="31"/>
      <c r="E1344" s="103"/>
      <c r="F1344" s="103"/>
      <c r="L1344" s="103"/>
      <c r="N1344" s="103"/>
      <c r="O1344" s="103"/>
      <c r="P1344" s="103"/>
      <c r="S1344" s="103"/>
      <c r="AE1344" s="103"/>
      <c r="AG1344" s="103"/>
      <c r="AI1344" s="103"/>
    </row>
    <row r="1345" spans="4:35" x14ac:dyDescent="0.3">
      <c r="D1345" s="31"/>
      <c r="E1345" s="103"/>
      <c r="F1345" s="103"/>
      <c r="L1345" s="103"/>
      <c r="N1345" s="103"/>
      <c r="O1345" s="103"/>
      <c r="P1345" s="103"/>
      <c r="S1345" s="103"/>
      <c r="AE1345" s="103"/>
      <c r="AG1345" s="103"/>
      <c r="AI1345" s="103"/>
    </row>
    <row r="1346" spans="4:35" x14ac:dyDescent="0.3">
      <c r="D1346" s="31"/>
      <c r="E1346" s="103"/>
      <c r="F1346" s="103"/>
      <c r="L1346" s="103"/>
      <c r="N1346" s="103"/>
      <c r="O1346" s="103"/>
      <c r="P1346" s="103"/>
      <c r="S1346" s="103"/>
      <c r="AE1346" s="103"/>
      <c r="AG1346" s="103"/>
      <c r="AI1346" s="103"/>
    </row>
    <row r="1347" spans="4:35" x14ac:dyDescent="0.3">
      <c r="D1347" s="31"/>
      <c r="E1347" s="103"/>
      <c r="F1347" s="103"/>
      <c r="L1347" s="103"/>
      <c r="N1347" s="103"/>
      <c r="O1347" s="103"/>
      <c r="P1347" s="103"/>
      <c r="S1347" s="103"/>
      <c r="AE1347" s="103"/>
      <c r="AG1347" s="103"/>
      <c r="AI1347" s="103"/>
    </row>
    <row r="1348" spans="4:35" x14ac:dyDescent="0.3">
      <c r="D1348" s="31"/>
      <c r="E1348" s="103"/>
      <c r="F1348" s="103"/>
      <c r="L1348" s="103"/>
      <c r="N1348" s="103"/>
      <c r="O1348" s="103"/>
      <c r="P1348" s="103"/>
      <c r="S1348" s="103"/>
      <c r="AE1348" s="103"/>
      <c r="AG1348" s="103"/>
      <c r="AI1348" s="103"/>
    </row>
    <row r="1349" spans="4:35" x14ac:dyDescent="0.3">
      <c r="D1349" s="31"/>
      <c r="E1349" s="103"/>
      <c r="F1349" s="103"/>
      <c r="L1349" s="103"/>
      <c r="N1349" s="103"/>
      <c r="O1349" s="103"/>
      <c r="P1349" s="103"/>
      <c r="S1349" s="103"/>
      <c r="AE1349" s="103"/>
      <c r="AG1349" s="103"/>
      <c r="AI1349" s="103"/>
    </row>
    <row r="1350" spans="4:35" x14ac:dyDescent="0.3">
      <c r="D1350" s="31"/>
      <c r="E1350" s="103"/>
      <c r="F1350" s="103"/>
      <c r="L1350" s="103"/>
      <c r="N1350" s="103"/>
      <c r="O1350" s="103"/>
      <c r="P1350" s="103"/>
      <c r="S1350" s="103"/>
      <c r="AE1350" s="103"/>
      <c r="AG1350" s="103"/>
      <c r="AI1350" s="103"/>
    </row>
    <row r="1351" spans="4:35" x14ac:dyDescent="0.3">
      <c r="D1351" s="31"/>
      <c r="E1351" s="103"/>
      <c r="F1351" s="103"/>
      <c r="L1351" s="103"/>
      <c r="N1351" s="103"/>
      <c r="O1351" s="103"/>
      <c r="P1351" s="103"/>
      <c r="S1351" s="103"/>
      <c r="AE1351" s="103"/>
      <c r="AG1351" s="103"/>
      <c r="AI1351" s="103"/>
    </row>
    <row r="1352" spans="4:35" x14ac:dyDescent="0.3">
      <c r="D1352" s="31"/>
      <c r="E1352" s="103"/>
      <c r="F1352" s="103"/>
      <c r="L1352" s="103"/>
      <c r="N1352" s="103"/>
      <c r="O1352" s="103"/>
      <c r="P1352" s="103"/>
      <c r="S1352" s="103"/>
      <c r="AE1352" s="103"/>
      <c r="AG1352" s="103"/>
      <c r="AI1352" s="103"/>
    </row>
    <row r="1353" spans="4:35" x14ac:dyDescent="0.3">
      <c r="D1353" s="31"/>
      <c r="E1353" s="103"/>
      <c r="F1353" s="103"/>
      <c r="L1353" s="103"/>
      <c r="N1353" s="103"/>
      <c r="O1353" s="103"/>
      <c r="P1353" s="103"/>
      <c r="S1353" s="103"/>
      <c r="AE1353" s="103"/>
      <c r="AG1353" s="103"/>
      <c r="AI1353" s="103"/>
    </row>
    <row r="1354" spans="4:35" x14ac:dyDescent="0.3">
      <c r="D1354" s="31"/>
      <c r="E1354" s="103"/>
      <c r="F1354" s="103"/>
      <c r="L1354" s="103"/>
      <c r="N1354" s="103"/>
      <c r="O1354" s="103"/>
      <c r="P1354" s="103"/>
      <c r="S1354" s="103"/>
      <c r="AE1354" s="103"/>
      <c r="AG1354" s="103"/>
      <c r="AI1354" s="103"/>
    </row>
    <row r="1355" spans="4:35" x14ac:dyDescent="0.3">
      <c r="D1355" s="31"/>
      <c r="E1355" s="103"/>
      <c r="F1355" s="103"/>
      <c r="L1355" s="103"/>
      <c r="N1355" s="103"/>
      <c r="O1355" s="103"/>
      <c r="P1355" s="103"/>
      <c r="S1355" s="103"/>
      <c r="AE1355" s="103"/>
      <c r="AG1355" s="103"/>
      <c r="AI1355" s="103"/>
    </row>
    <row r="1356" spans="4:35" x14ac:dyDescent="0.3">
      <c r="D1356" s="31"/>
      <c r="E1356" s="103"/>
      <c r="F1356" s="103"/>
      <c r="L1356" s="103"/>
      <c r="N1356" s="103"/>
      <c r="O1356" s="103"/>
      <c r="P1356" s="103"/>
      <c r="S1356" s="103"/>
      <c r="AE1356" s="103"/>
      <c r="AG1356" s="103"/>
      <c r="AI1356" s="103"/>
    </row>
    <row r="1357" spans="4:35" x14ac:dyDescent="0.3">
      <c r="D1357" s="31"/>
      <c r="E1357" s="103"/>
      <c r="F1357" s="103"/>
      <c r="L1357" s="103"/>
      <c r="N1357" s="103"/>
      <c r="O1357" s="103"/>
      <c r="P1357" s="103"/>
      <c r="S1357" s="103"/>
      <c r="AE1357" s="103"/>
      <c r="AG1357" s="103"/>
      <c r="AI1357" s="103"/>
    </row>
    <row r="1358" spans="4:35" x14ac:dyDescent="0.3">
      <c r="D1358" s="31"/>
      <c r="E1358" s="103"/>
      <c r="F1358" s="103"/>
      <c r="L1358" s="103"/>
      <c r="N1358" s="103"/>
      <c r="O1358" s="103"/>
      <c r="P1358" s="103"/>
      <c r="S1358" s="103"/>
      <c r="AE1358" s="103"/>
      <c r="AG1358" s="103"/>
      <c r="AI1358" s="103"/>
    </row>
    <row r="1359" spans="4:35" x14ac:dyDescent="0.3">
      <c r="D1359" s="31"/>
      <c r="E1359" s="103"/>
      <c r="F1359" s="103"/>
      <c r="L1359" s="103"/>
      <c r="N1359" s="103"/>
      <c r="O1359" s="103"/>
      <c r="P1359" s="103"/>
      <c r="S1359" s="103"/>
      <c r="AE1359" s="103"/>
      <c r="AG1359" s="103"/>
      <c r="AI1359" s="103"/>
    </row>
    <row r="1360" spans="4:35" x14ac:dyDescent="0.3">
      <c r="D1360" s="31"/>
      <c r="E1360" s="103"/>
      <c r="F1360" s="103"/>
      <c r="L1360" s="103"/>
      <c r="N1360" s="103"/>
      <c r="O1360" s="103"/>
      <c r="P1360" s="103"/>
      <c r="S1360" s="103"/>
      <c r="AE1360" s="103"/>
      <c r="AG1360" s="103"/>
      <c r="AI1360" s="103"/>
    </row>
    <row r="1361" spans="4:35" x14ac:dyDescent="0.3">
      <c r="D1361" s="31"/>
      <c r="E1361" s="103"/>
      <c r="F1361" s="103"/>
      <c r="L1361" s="103"/>
      <c r="N1361" s="103"/>
      <c r="O1361" s="103"/>
      <c r="P1361" s="103"/>
      <c r="S1361" s="103"/>
      <c r="AE1361" s="103"/>
      <c r="AG1361" s="103"/>
      <c r="AI1361" s="103"/>
    </row>
    <row r="1362" spans="4:35" x14ac:dyDescent="0.3">
      <c r="D1362" s="31"/>
      <c r="E1362" s="103"/>
      <c r="F1362" s="103"/>
      <c r="L1362" s="103"/>
      <c r="N1362" s="103"/>
      <c r="O1362" s="103"/>
      <c r="P1362" s="103"/>
      <c r="S1362" s="103"/>
      <c r="AE1362" s="103"/>
      <c r="AG1362" s="103"/>
      <c r="AI1362" s="103"/>
    </row>
    <row r="1363" spans="4:35" x14ac:dyDescent="0.3">
      <c r="D1363" s="31"/>
      <c r="E1363" s="103"/>
      <c r="F1363" s="103"/>
      <c r="L1363" s="103"/>
      <c r="N1363" s="103"/>
      <c r="O1363" s="103"/>
      <c r="P1363" s="103"/>
      <c r="S1363" s="103"/>
      <c r="AE1363" s="103"/>
      <c r="AG1363" s="103"/>
      <c r="AI1363" s="103"/>
    </row>
    <row r="1364" spans="4:35" x14ac:dyDescent="0.3">
      <c r="D1364" s="31"/>
      <c r="E1364" s="103"/>
      <c r="F1364" s="103"/>
      <c r="L1364" s="103"/>
      <c r="N1364" s="103"/>
      <c r="O1364" s="103"/>
      <c r="P1364" s="103"/>
      <c r="S1364" s="103"/>
      <c r="AE1364" s="103"/>
      <c r="AG1364" s="103"/>
      <c r="AI1364" s="103"/>
    </row>
    <row r="1365" spans="4:35" x14ac:dyDescent="0.3">
      <c r="D1365" s="31"/>
      <c r="E1365" s="103"/>
      <c r="F1365" s="103"/>
      <c r="L1365" s="103"/>
      <c r="N1365" s="103"/>
      <c r="O1365" s="103"/>
      <c r="P1365" s="103"/>
      <c r="S1365" s="103"/>
      <c r="AE1365" s="103"/>
      <c r="AG1365" s="103"/>
      <c r="AI1365" s="103"/>
    </row>
    <row r="1366" spans="4:35" x14ac:dyDescent="0.3">
      <c r="D1366" s="31"/>
      <c r="E1366" s="103"/>
      <c r="F1366" s="103"/>
      <c r="L1366" s="103"/>
      <c r="N1366" s="103"/>
      <c r="O1366" s="103"/>
      <c r="P1366" s="103"/>
      <c r="S1366" s="103"/>
      <c r="AE1366" s="103"/>
      <c r="AG1366" s="103"/>
      <c r="AI1366" s="103"/>
    </row>
    <row r="1367" spans="4:35" x14ac:dyDescent="0.3">
      <c r="D1367" s="31"/>
      <c r="E1367" s="103"/>
      <c r="F1367" s="103"/>
      <c r="L1367" s="103"/>
      <c r="N1367" s="103"/>
      <c r="O1367" s="103"/>
      <c r="P1367" s="103"/>
      <c r="S1367" s="103"/>
      <c r="AE1367" s="103"/>
      <c r="AG1367" s="103"/>
      <c r="AI1367" s="103"/>
    </row>
    <row r="1368" spans="4:35" x14ac:dyDescent="0.3">
      <c r="D1368" s="31"/>
      <c r="E1368" s="103"/>
      <c r="F1368" s="103"/>
      <c r="L1368" s="103"/>
      <c r="N1368" s="103"/>
      <c r="O1368" s="103"/>
      <c r="P1368" s="103"/>
      <c r="S1368" s="103"/>
      <c r="AE1368" s="103"/>
      <c r="AG1368" s="103"/>
      <c r="AI1368" s="103"/>
    </row>
    <row r="1369" spans="4:35" x14ac:dyDescent="0.3">
      <c r="D1369" s="31"/>
      <c r="E1369" s="103"/>
      <c r="F1369" s="103"/>
      <c r="L1369" s="103"/>
      <c r="N1369" s="103"/>
      <c r="O1369" s="103"/>
      <c r="P1369" s="103"/>
      <c r="S1369" s="103"/>
      <c r="AE1369" s="103"/>
      <c r="AG1369" s="103"/>
      <c r="AI1369" s="103"/>
    </row>
    <row r="1370" spans="4:35" x14ac:dyDescent="0.3">
      <c r="D1370" s="31"/>
      <c r="E1370" s="103"/>
      <c r="F1370" s="103"/>
      <c r="L1370" s="103"/>
      <c r="N1370" s="103"/>
      <c r="O1370" s="103"/>
      <c r="P1370" s="103"/>
      <c r="S1370" s="103"/>
      <c r="AE1370" s="103"/>
      <c r="AG1370" s="103"/>
      <c r="AI1370" s="103"/>
    </row>
    <row r="1371" spans="4:35" x14ac:dyDescent="0.3">
      <c r="D1371" s="31"/>
      <c r="E1371" s="103"/>
      <c r="F1371" s="103"/>
      <c r="L1371" s="103"/>
      <c r="N1371" s="103"/>
      <c r="O1371" s="103"/>
      <c r="P1371" s="103"/>
      <c r="S1371" s="103"/>
      <c r="AE1371" s="103"/>
      <c r="AG1371" s="103"/>
      <c r="AI1371" s="103"/>
    </row>
    <row r="1372" spans="4:35" x14ac:dyDescent="0.3">
      <c r="D1372" s="31"/>
      <c r="E1372" s="103"/>
      <c r="F1372" s="103"/>
      <c r="L1372" s="103"/>
      <c r="N1372" s="103"/>
      <c r="O1372" s="103"/>
      <c r="P1372" s="103"/>
      <c r="S1372" s="103"/>
      <c r="AE1372" s="103"/>
      <c r="AG1372" s="103"/>
      <c r="AI1372" s="103"/>
    </row>
    <row r="1373" spans="4:35" x14ac:dyDescent="0.3">
      <c r="D1373" s="31"/>
      <c r="E1373" s="103"/>
      <c r="F1373" s="103"/>
      <c r="L1373" s="103"/>
      <c r="N1373" s="103"/>
      <c r="O1373" s="103"/>
      <c r="P1373" s="103"/>
      <c r="S1373" s="103"/>
      <c r="AE1373" s="103"/>
      <c r="AG1373" s="103"/>
      <c r="AI1373" s="103"/>
    </row>
    <row r="1374" spans="4:35" x14ac:dyDescent="0.3">
      <c r="D1374" s="31"/>
      <c r="E1374" s="103"/>
      <c r="F1374" s="103"/>
      <c r="L1374" s="103"/>
      <c r="N1374" s="103"/>
      <c r="O1374" s="103"/>
      <c r="P1374" s="103"/>
      <c r="S1374" s="103"/>
      <c r="AE1374" s="103"/>
      <c r="AG1374" s="103"/>
      <c r="AI1374" s="103"/>
    </row>
    <row r="1375" spans="4:35" x14ac:dyDescent="0.3">
      <c r="D1375" s="31"/>
      <c r="E1375" s="103"/>
      <c r="F1375" s="103"/>
      <c r="L1375" s="103"/>
      <c r="N1375" s="103"/>
      <c r="O1375" s="103"/>
      <c r="P1375" s="103"/>
      <c r="S1375" s="103"/>
      <c r="AE1375" s="103"/>
      <c r="AG1375" s="103"/>
      <c r="AI1375" s="103"/>
    </row>
    <row r="1376" spans="4:35" x14ac:dyDescent="0.3">
      <c r="D1376" s="31"/>
      <c r="E1376" s="103"/>
      <c r="F1376" s="103"/>
      <c r="L1376" s="103"/>
      <c r="N1376" s="103"/>
      <c r="O1376" s="103"/>
      <c r="P1376" s="103"/>
      <c r="S1376" s="103"/>
      <c r="AE1376" s="103"/>
      <c r="AG1376" s="103"/>
      <c r="AI1376" s="103"/>
    </row>
    <row r="1377" spans="4:35" x14ac:dyDescent="0.3">
      <c r="D1377" s="31"/>
      <c r="E1377" s="103"/>
      <c r="F1377" s="103"/>
      <c r="L1377" s="103"/>
      <c r="N1377" s="103"/>
      <c r="O1377" s="103"/>
      <c r="P1377" s="103"/>
      <c r="S1377" s="103"/>
      <c r="AE1377" s="103"/>
      <c r="AG1377" s="103"/>
      <c r="AI1377" s="103"/>
    </row>
    <row r="1378" spans="4:35" x14ac:dyDescent="0.3">
      <c r="D1378" s="31"/>
      <c r="E1378" s="103"/>
      <c r="F1378" s="103"/>
      <c r="L1378" s="103"/>
      <c r="N1378" s="103"/>
      <c r="O1378" s="103"/>
      <c r="P1378" s="103"/>
      <c r="S1378" s="103"/>
      <c r="AE1378" s="103"/>
      <c r="AG1378" s="103"/>
      <c r="AI1378" s="103"/>
    </row>
    <row r="1379" spans="4:35" x14ac:dyDescent="0.3">
      <c r="D1379" s="31"/>
      <c r="E1379" s="103"/>
      <c r="F1379" s="103"/>
      <c r="L1379" s="103"/>
      <c r="N1379" s="103"/>
      <c r="O1379" s="103"/>
      <c r="P1379" s="103"/>
      <c r="S1379" s="103"/>
      <c r="AE1379" s="103"/>
      <c r="AG1379" s="103"/>
      <c r="AI1379" s="103"/>
    </row>
    <row r="1380" spans="4:35" x14ac:dyDescent="0.3">
      <c r="D1380" s="31"/>
      <c r="E1380" s="103"/>
      <c r="F1380" s="103"/>
      <c r="L1380" s="103"/>
      <c r="N1380" s="103"/>
      <c r="O1380" s="103"/>
      <c r="P1380" s="103"/>
      <c r="S1380" s="103"/>
      <c r="AE1380" s="103"/>
      <c r="AG1380" s="103"/>
      <c r="AI1380" s="103"/>
    </row>
    <row r="1381" spans="4:35" x14ac:dyDescent="0.3">
      <c r="D1381" s="31"/>
      <c r="E1381" s="103"/>
      <c r="F1381" s="103"/>
      <c r="L1381" s="103"/>
      <c r="N1381" s="103"/>
      <c r="O1381" s="103"/>
      <c r="P1381" s="103"/>
      <c r="S1381" s="103"/>
      <c r="AE1381" s="103"/>
      <c r="AG1381" s="103"/>
      <c r="AI1381" s="103"/>
    </row>
    <row r="1382" spans="4:35" x14ac:dyDescent="0.3">
      <c r="D1382" s="31"/>
      <c r="E1382" s="103"/>
      <c r="F1382" s="103"/>
      <c r="L1382" s="103"/>
      <c r="N1382" s="103"/>
      <c r="O1382" s="103"/>
      <c r="P1382" s="103"/>
      <c r="S1382" s="103"/>
      <c r="AE1382" s="103"/>
      <c r="AG1382" s="103"/>
      <c r="AI1382" s="103"/>
    </row>
    <row r="1383" spans="4:35" x14ac:dyDescent="0.3">
      <c r="D1383" s="31"/>
      <c r="E1383" s="103"/>
      <c r="F1383" s="103"/>
      <c r="L1383" s="103"/>
      <c r="N1383" s="103"/>
      <c r="O1383" s="103"/>
      <c r="P1383" s="103"/>
      <c r="S1383" s="103"/>
      <c r="AE1383" s="103"/>
      <c r="AG1383" s="103"/>
      <c r="AI1383" s="103"/>
    </row>
    <row r="1384" spans="4:35" x14ac:dyDescent="0.3">
      <c r="D1384" s="31"/>
      <c r="E1384" s="103"/>
      <c r="F1384" s="103"/>
      <c r="L1384" s="103"/>
      <c r="N1384" s="103"/>
      <c r="O1384" s="103"/>
      <c r="P1384" s="103"/>
      <c r="S1384" s="103"/>
      <c r="AE1384" s="103"/>
      <c r="AG1384" s="103"/>
      <c r="AI1384" s="103"/>
    </row>
    <row r="1385" spans="4:35" x14ac:dyDescent="0.3">
      <c r="D1385" s="31"/>
      <c r="E1385" s="103"/>
      <c r="F1385" s="103"/>
      <c r="L1385" s="103"/>
      <c r="N1385" s="103"/>
      <c r="O1385" s="103"/>
      <c r="P1385" s="103"/>
      <c r="S1385" s="103"/>
      <c r="AE1385" s="103"/>
      <c r="AG1385" s="103"/>
      <c r="AI1385" s="103"/>
    </row>
    <row r="1386" spans="4:35" x14ac:dyDescent="0.3">
      <c r="D1386" s="31"/>
      <c r="E1386" s="103"/>
      <c r="F1386" s="103"/>
      <c r="L1386" s="103"/>
      <c r="N1386" s="103"/>
      <c r="O1386" s="103"/>
      <c r="P1386" s="103"/>
      <c r="S1386" s="103"/>
      <c r="AE1386" s="103"/>
      <c r="AG1386" s="103"/>
      <c r="AI1386" s="103"/>
    </row>
    <row r="1387" spans="4:35" x14ac:dyDescent="0.3">
      <c r="D1387" s="31"/>
      <c r="E1387" s="103"/>
      <c r="F1387" s="103"/>
      <c r="L1387" s="103"/>
      <c r="N1387" s="103"/>
      <c r="O1387" s="103"/>
      <c r="P1387" s="103"/>
      <c r="S1387" s="103"/>
      <c r="AE1387" s="103"/>
      <c r="AG1387" s="103"/>
      <c r="AI1387" s="103"/>
    </row>
    <row r="1388" spans="4:35" x14ac:dyDescent="0.3">
      <c r="D1388" s="31"/>
      <c r="E1388" s="103"/>
      <c r="F1388" s="103"/>
      <c r="L1388" s="103"/>
      <c r="N1388" s="103"/>
      <c r="O1388" s="103"/>
      <c r="P1388" s="103"/>
      <c r="S1388" s="103"/>
      <c r="AE1388" s="103"/>
      <c r="AG1388" s="103"/>
      <c r="AI1388" s="103"/>
    </row>
    <row r="1389" spans="4:35" x14ac:dyDescent="0.3">
      <c r="D1389" s="31"/>
      <c r="E1389" s="103"/>
      <c r="F1389" s="103"/>
      <c r="L1389" s="103"/>
      <c r="N1389" s="103"/>
      <c r="O1389" s="103"/>
      <c r="P1389" s="103"/>
      <c r="S1389" s="103"/>
      <c r="AE1389" s="103"/>
      <c r="AG1389" s="103"/>
      <c r="AI1389" s="103"/>
    </row>
    <row r="1390" spans="4:35" x14ac:dyDescent="0.3">
      <c r="D1390" s="31"/>
      <c r="E1390" s="103"/>
      <c r="F1390" s="103"/>
      <c r="L1390" s="103"/>
      <c r="N1390" s="103"/>
      <c r="O1390" s="103"/>
      <c r="P1390" s="103"/>
      <c r="S1390" s="103"/>
      <c r="AE1390" s="103"/>
      <c r="AG1390" s="103"/>
      <c r="AI1390" s="103"/>
    </row>
    <row r="1391" spans="4:35" x14ac:dyDescent="0.3">
      <c r="D1391" s="31"/>
      <c r="E1391" s="103"/>
      <c r="F1391" s="103"/>
      <c r="L1391" s="103"/>
      <c r="N1391" s="103"/>
      <c r="O1391" s="103"/>
      <c r="P1391" s="103"/>
      <c r="S1391" s="103"/>
      <c r="AE1391" s="103"/>
      <c r="AG1391" s="103"/>
      <c r="AI1391" s="103"/>
    </row>
    <row r="1392" spans="4:35" x14ac:dyDescent="0.3">
      <c r="D1392" s="31"/>
      <c r="E1392" s="103"/>
      <c r="F1392" s="103"/>
      <c r="L1392" s="103"/>
      <c r="N1392" s="103"/>
      <c r="O1392" s="103"/>
      <c r="P1392" s="103"/>
      <c r="S1392" s="103"/>
      <c r="AE1392" s="103"/>
      <c r="AG1392" s="103"/>
      <c r="AI1392" s="103"/>
    </row>
    <row r="1393" spans="4:35" x14ac:dyDescent="0.3">
      <c r="D1393" s="31"/>
      <c r="E1393" s="103"/>
      <c r="F1393" s="103"/>
      <c r="L1393" s="103"/>
      <c r="N1393" s="103"/>
      <c r="O1393" s="103"/>
      <c r="P1393" s="103"/>
      <c r="S1393" s="103"/>
      <c r="AE1393" s="103"/>
      <c r="AG1393" s="103"/>
      <c r="AI1393" s="103"/>
    </row>
    <row r="1394" spans="4:35" x14ac:dyDescent="0.3">
      <c r="D1394" s="31"/>
      <c r="E1394" s="103"/>
      <c r="F1394" s="103"/>
      <c r="L1394" s="103"/>
      <c r="N1394" s="103"/>
      <c r="O1394" s="103"/>
      <c r="P1394" s="103"/>
      <c r="S1394" s="103"/>
      <c r="AE1394" s="103"/>
      <c r="AG1394" s="103"/>
      <c r="AI1394" s="103"/>
    </row>
    <row r="1395" spans="4:35" x14ac:dyDescent="0.3">
      <c r="D1395" s="31"/>
      <c r="E1395" s="103"/>
      <c r="F1395" s="103"/>
      <c r="L1395" s="103"/>
      <c r="N1395" s="103"/>
      <c r="O1395" s="103"/>
      <c r="P1395" s="103"/>
      <c r="S1395" s="103"/>
      <c r="AE1395" s="103"/>
      <c r="AG1395" s="103"/>
      <c r="AI1395" s="103"/>
    </row>
    <row r="1396" spans="4:35" x14ac:dyDescent="0.3">
      <c r="D1396" s="31"/>
      <c r="E1396" s="103"/>
      <c r="F1396" s="103"/>
      <c r="L1396" s="103"/>
      <c r="N1396" s="103"/>
      <c r="O1396" s="103"/>
      <c r="P1396" s="103"/>
      <c r="S1396" s="103"/>
      <c r="AE1396" s="103"/>
      <c r="AG1396" s="103"/>
      <c r="AI1396" s="103"/>
    </row>
    <row r="1397" spans="4:35" x14ac:dyDescent="0.3">
      <c r="D1397" s="31"/>
      <c r="E1397" s="103"/>
      <c r="F1397" s="103"/>
      <c r="L1397" s="103"/>
      <c r="N1397" s="103"/>
      <c r="O1397" s="103"/>
      <c r="P1397" s="103"/>
      <c r="S1397" s="103"/>
      <c r="AE1397" s="103"/>
      <c r="AG1397" s="103"/>
      <c r="AI1397" s="103"/>
    </row>
    <row r="1398" spans="4:35" x14ac:dyDescent="0.3">
      <c r="D1398" s="31"/>
      <c r="E1398" s="103"/>
      <c r="F1398" s="103"/>
      <c r="L1398" s="103"/>
      <c r="N1398" s="103"/>
      <c r="O1398" s="103"/>
      <c r="P1398" s="103"/>
      <c r="S1398" s="103"/>
      <c r="AE1398" s="103"/>
      <c r="AG1398" s="103"/>
      <c r="AI1398" s="103"/>
    </row>
    <row r="1399" spans="4:35" x14ac:dyDescent="0.3">
      <c r="D1399" s="31"/>
      <c r="E1399" s="103"/>
      <c r="F1399" s="103"/>
      <c r="L1399" s="103"/>
      <c r="N1399" s="103"/>
      <c r="O1399" s="103"/>
      <c r="P1399" s="103"/>
      <c r="S1399" s="103"/>
      <c r="AE1399" s="103"/>
      <c r="AG1399" s="103"/>
      <c r="AI1399" s="103"/>
    </row>
    <row r="1400" spans="4:35" x14ac:dyDescent="0.3">
      <c r="D1400" s="31"/>
      <c r="E1400" s="103"/>
      <c r="F1400" s="103"/>
      <c r="L1400" s="103"/>
      <c r="N1400" s="103"/>
      <c r="O1400" s="103"/>
      <c r="P1400" s="103"/>
      <c r="S1400" s="103"/>
      <c r="AE1400" s="103"/>
      <c r="AG1400" s="103"/>
      <c r="AI1400" s="103"/>
    </row>
    <row r="1401" spans="4:35" x14ac:dyDescent="0.3">
      <c r="D1401" s="31"/>
      <c r="E1401" s="103"/>
      <c r="F1401" s="103"/>
      <c r="L1401" s="103"/>
      <c r="N1401" s="103"/>
      <c r="O1401" s="103"/>
      <c r="P1401" s="103"/>
      <c r="S1401" s="103"/>
      <c r="AE1401" s="103"/>
      <c r="AG1401" s="103"/>
      <c r="AI1401" s="103"/>
    </row>
    <row r="1402" spans="4:35" x14ac:dyDescent="0.3">
      <c r="D1402" s="31"/>
      <c r="E1402" s="103"/>
      <c r="F1402" s="103"/>
      <c r="L1402" s="103"/>
      <c r="N1402" s="103"/>
      <c r="O1402" s="103"/>
      <c r="P1402" s="103"/>
      <c r="S1402" s="103"/>
      <c r="AE1402" s="103"/>
      <c r="AG1402" s="103"/>
      <c r="AI1402" s="103"/>
    </row>
    <row r="1403" spans="4:35" x14ac:dyDescent="0.3">
      <c r="D1403" s="31"/>
      <c r="E1403" s="103"/>
      <c r="F1403" s="103"/>
      <c r="L1403" s="103"/>
      <c r="N1403" s="103"/>
      <c r="O1403" s="103"/>
      <c r="P1403" s="103"/>
      <c r="S1403" s="103"/>
      <c r="AE1403" s="103"/>
      <c r="AG1403" s="103"/>
      <c r="AI1403" s="103"/>
    </row>
    <row r="1404" spans="4:35" x14ac:dyDescent="0.3">
      <c r="D1404" s="31"/>
      <c r="E1404" s="103"/>
      <c r="F1404" s="103"/>
      <c r="L1404" s="103"/>
      <c r="N1404" s="103"/>
      <c r="O1404" s="103"/>
      <c r="P1404" s="103"/>
      <c r="S1404" s="103"/>
      <c r="AE1404" s="103"/>
      <c r="AG1404" s="103"/>
      <c r="AI1404" s="103"/>
    </row>
    <row r="1405" spans="4:35" x14ac:dyDescent="0.3">
      <c r="D1405" s="31"/>
      <c r="E1405" s="103"/>
      <c r="F1405" s="103"/>
      <c r="L1405" s="103"/>
      <c r="N1405" s="103"/>
      <c r="O1405" s="103"/>
      <c r="P1405" s="103"/>
      <c r="S1405" s="103"/>
      <c r="AE1405" s="103"/>
      <c r="AG1405" s="103"/>
      <c r="AI1405" s="103"/>
    </row>
    <row r="1406" spans="4:35" x14ac:dyDescent="0.3">
      <c r="D1406" s="31"/>
      <c r="E1406" s="103"/>
      <c r="F1406" s="103"/>
      <c r="L1406" s="103"/>
      <c r="N1406" s="103"/>
      <c r="O1406" s="103"/>
      <c r="P1406" s="103"/>
      <c r="S1406" s="103"/>
      <c r="AE1406" s="103"/>
      <c r="AG1406" s="103"/>
      <c r="AI1406" s="103"/>
    </row>
    <row r="1407" spans="4:35" x14ac:dyDescent="0.3">
      <c r="D1407" s="31"/>
      <c r="E1407" s="103"/>
      <c r="F1407" s="103"/>
      <c r="L1407" s="103"/>
      <c r="N1407" s="103"/>
      <c r="O1407" s="103"/>
      <c r="P1407" s="103"/>
      <c r="S1407" s="103"/>
      <c r="AE1407" s="103"/>
      <c r="AG1407" s="103"/>
      <c r="AI1407" s="103"/>
    </row>
    <row r="1408" spans="4:35" x14ac:dyDescent="0.3">
      <c r="D1408" s="31"/>
      <c r="E1408" s="103"/>
      <c r="F1408" s="103"/>
      <c r="L1408" s="103"/>
      <c r="N1408" s="103"/>
      <c r="O1408" s="103"/>
      <c r="P1408" s="103"/>
      <c r="S1408" s="103"/>
      <c r="AE1408" s="103"/>
      <c r="AG1408" s="103"/>
      <c r="AI1408" s="103"/>
    </row>
    <row r="1409" spans="4:35" x14ac:dyDescent="0.3">
      <c r="D1409" s="31"/>
      <c r="E1409" s="103"/>
      <c r="F1409" s="103"/>
      <c r="L1409" s="103"/>
      <c r="N1409" s="103"/>
      <c r="O1409" s="103"/>
      <c r="P1409" s="103"/>
      <c r="S1409" s="103"/>
      <c r="AE1409" s="103"/>
      <c r="AG1409" s="103"/>
      <c r="AI1409" s="103"/>
    </row>
    <row r="1410" spans="4:35" x14ac:dyDescent="0.3">
      <c r="D1410" s="31"/>
      <c r="E1410" s="103"/>
      <c r="F1410" s="103"/>
      <c r="L1410" s="103"/>
      <c r="N1410" s="103"/>
      <c r="O1410" s="103"/>
      <c r="P1410" s="103"/>
      <c r="S1410" s="103"/>
      <c r="AE1410" s="103"/>
      <c r="AG1410" s="103"/>
      <c r="AI1410" s="103"/>
    </row>
    <row r="1411" spans="4:35" x14ac:dyDescent="0.3">
      <c r="D1411" s="31"/>
      <c r="E1411" s="103"/>
      <c r="F1411" s="103"/>
      <c r="L1411" s="103"/>
      <c r="N1411" s="103"/>
      <c r="O1411" s="103"/>
      <c r="P1411" s="103"/>
      <c r="S1411" s="103"/>
      <c r="AE1411" s="103"/>
      <c r="AG1411" s="103"/>
      <c r="AI1411" s="103"/>
    </row>
    <row r="1412" spans="4:35" x14ac:dyDescent="0.3">
      <c r="D1412" s="31"/>
      <c r="E1412" s="103"/>
      <c r="F1412" s="103"/>
      <c r="L1412" s="103"/>
      <c r="N1412" s="103"/>
      <c r="O1412" s="103"/>
      <c r="P1412" s="103"/>
      <c r="S1412" s="103"/>
      <c r="AE1412" s="103"/>
      <c r="AG1412" s="103"/>
      <c r="AI1412" s="103"/>
    </row>
    <row r="1413" spans="4:35" x14ac:dyDescent="0.3">
      <c r="D1413" s="31"/>
      <c r="E1413" s="103"/>
      <c r="F1413" s="103"/>
      <c r="L1413" s="103"/>
      <c r="N1413" s="103"/>
      <c r="O1413" s="103"/>
      <c r="P1413" s="103"/>
      <c r="S1413" s="103"/>
      <c r="AE1413" s="103"/>
      <c r="AG1413" s="103"/>
      <c r="AI1413" s="103"/>
    </row>
    <row r="1414" spans="4:35" x14ac:dyDescent="0.3">
      <c r="D1414" s="31"/>
      <c r="E1414" s="103"/>
      <c r="F1414" s="103"/>
      <c r="L1414" s="103"/>
      <c r="N1414" s="103"/>
      <c r="O1414" s="103"/>
      <c r="P1414" s="103"/>
      <c r="S1414" s="103"/>
      <c r="AE1414" s="103"/>
      <c r="AG1414" s="103"/>
      <c r="AI1414" s="103"/>
    </row>
    <row r="1415" spans="4:35" x14ac:dyDescent="0.3">
      <c r="D1415" s="31"/>
      <c r="E1415" s="103"/>
      <c r="F1415" s="103"/>
      <c r="L1415" s="103"/>
      <c r="N1415" s="103"/>
      <c r="O1415" s="103"/>
      <c r="P1415" s="103"/>
      <c r="S1415" s="103"/>
      <c r="AE1415" s="103"/>
      <c r="AG1415" s="103"/>
      <c r="AI1415" s="103"/>
    </row>
    <row r="1416" spans="4:35" x14ac:dyDescent="0.3">
      <c r="D1416" s="31"/>
      <c r="E1416" s="103"/>
      <c r="F1416" s="103"/>
      <c r="L1416" s="103"/>
      <c r="N1416" s="103"/>
      <c r="O1416" s="103"/>
      <c r="P1416" s="103"/>
      <c r="S1416" s="103"/>
      <c r="AE1416" s="103"/>
      <c r="AG1416" s="103"/>
      <c r="AI1416" s="103"/>
    </row>
    <row r="1417" spans="4:35" x14ac:dyDescent="0.3">
      <c r="D1417" s="31"/>
      <c r="E1417" s="103"/>
      <c r="F1417" s="103"/>
      <c r="L1417" s="103"/>
      <c r="N1417" s="103"/>
      <c r="O1417" s="103"/>
      <c r="P1417" s="103"/>
      <c r="S1417" s="103"/>
      <c r="AE1417" s="103"/>
      <c r="AG1417" s="103"/>
      <c r="AI1417" s="103"/>
    </row>
    <row r="1418" spans="4:35" x14ac:dyDescent="0.3">
      <c r="D1418" s="31"/>
      <c r="E1418" s="103"/>
      <c r="F1418" s="103"/>
      <c r="L1418" s="103"/>
      <c r="N1418" s="103"/>
      <c r="O1418" s="103"/>
      <c r="P1418" s="103"/>
      <c r="S1418" s="103"/>
      <c r="AE1418" s="103"/>
      <c r="AG1418" s="103"/>
      <c r="AI1418" s="103"/>
    </row>
    <row r="1419" spans="4:35" x14ac:dyDescent="0.3">
      <c r="D1419" s="31"/>
      <c r="E1419" s="103"/>
      <c r="F1419" s="103"/>
      <c r="L1419" s="103"/>
      <c r="N1419" s="103"/>
      <c r="O1419" s="103"/>
      <c r="P1419" s="103"/>
      <c r="S1419" s="103"/>
      <c r="AE1419" s="103"/>
      <c r="AG1419" s="103"/>
      <c r="AI1419" s="103"/>
    </row>
    <row r="1420" spans="4:35" x14ac:dyDescent="0.3">
      <c r="D1420" s="31"/>
      <c r="E1420" s="103"/>
      <c r="F1420" s="103"/>
      <c r="L1420" s="103"/>
      <c r="N1420" s="103"/>
      <c r="O1420" s="103"/>
      <c r="P1420" s="103"/>
      <c r="S1420" s="103"/>
      <c r="AE1420" s="103"/>
      <c r="AG1420" s="103"/>
      <c r="AI1420" s="103"/>
    </row>
    <row r="1421" spans="4:35" x14ac:dyDescent="0.3">
      <c r="D1421" s="31"/>
      <c r="E1421" s="103"/>
      <c r="F1421" s="103"/>
      <c r="L1421" s="103"/>
      <c r="N1421" s="103"/>
      <c r="O1421" s="103"/>
      <c r="P1421" s="103"/>
      <c r="S1421" s="103"/>
      <c r="AE1421" s="103"/>
      <c r="AG1421" s="103"/>
      <c r="AI1421" s="103"/>
    </row>
    <row r="1422" spans="4:35" x14ac:dyDescent="0.3">
      <c r="D1422" s="31"/>
      <c r="E1422" s="103"/>
      <c r="F1422" s="103"/>
      <c r="L1422" s="103"/>
      <c r="N1422" s="103"/>
      <c r="O1422" s="103"/>
      <c r="P1422" s="103"/>
      <c r="S1422" s="103"/>
      <c r="AE1422" s="103"/>
      <c r="AG1422" s="103"/>
      <c r="AI1422" s="103"/>
    </row>
    <row r="1423" spans="4:35" x14ac:dyDescent="0.3">
      <c r="D1423" s="31"/>
      <c r="E1423" s="103"/>
      <c r="F1423" s="103"/>
      <c r="L1423" s="103"/>
      <c r="N1423" s="103"/>
      <c r="O1423" s="103"/>
      <c r="P1423" s="103"/>
      <c r="S1423" s="103"/>
      <c r="AE1423" s="103"/>
      <c r="AG1423" s="103"/>
      <c r="AI1423" s="103"/>
    </row>
    <row r="1424" spans="4:35" x14ac:dyDescent="0.3">
      <c r="D1424" s="31"/>
      <c r="E1424" s="103"/>
      <c r="F1424" s="103"/>
      <c r="L1424" s="103"/>
      <c r="N1424" s="103"/>
      <c r="O1424" s="103"/>
      <c r="P1424" s="103"/>
      <c r="S1424" s="103"/>
      <c r="AE1424" s="103"/>
      <c r="AG1424" s="103"/>
      <c r="AI1424" s="103"/>
    </row>
    <row r="1425" spans="4:35" x14ac:dyDescent="0.3">
      <c r="D1425" s="31"/>
      <c r="E1425" s="103"/>
      <c r="F1425" s="103"/>
      <c r="L1425" s="103"/>
      <c r="N1425" s="103"/>
      <c r="O1425" s="103"/>
      <c r="P1425" s="103"/>
      <c r="S1425" s="103"/>
      <c r="AE1425" s="103"/>
      <c r="AG1425" s="103"/>
      <c r="AI1425" s="103"/>
    </row>
    <row r="1426" spans="4:35" x14ac:dyDescent="0.3">
      <c r="D1426" s="31"/>
      <c r="E1426" s="103"/>
      <c r="F1426" s="103"/>
      <c r="L1426" s="103"/>
      <c r="N1426" s="103"/>
      <c r="O1426" s="103"/>
      <c r="P1426" s="103"/>
      <c r="S1426" s="103"/>
      <c r="AE1426" s="103"/>
      <c r="AG1426" s="103"/>
      <c r="AI1426" s="103"/>
    </row>
    <row r="1427" spans="4:35" x14ac:dyDescent="0.3">
      <c r="D1427" s="31"/>
      <c r="E1427" s="103"/>
      <c r="F1427" s="103"/>
      <c r="L1427" s="103"/>
      <c r="N1427" s="103"/>
      <c r="O1427" s="103"/>
      <c r="P1427" s="103"/>
      <c r="S1427" s="103"/>
      <c r="AE1427" s="103"/>
      <c r="AG1427" s="103"/>
      <c r="AI1427" s="103"/>
    </row>
    <row r="1428" spans="4:35" x14ac:dyDescent="0.3">
      <c r="D1428" s="31"/>
      <c r="E1428" s="103"/>
      <c r="F1428" s="103"/>
      <c r="L1428" s="103"/>
      <c r="N1428" s="103"/>
      <c r="O1428" s="103"/>
      <c r="P1428" s="103"/>
      <c r="S1428" s="103"/>
      <c r="AE1428" s="103"/>
      <c r="AG1428" s="103"/>
      <c r="AI1428" s="103"/>
    </row>
    <row r="1429" spans="4:35" x14ac:dyDescent="0.3">
      <c r="D1429" s="31"/>
      <c r="E1429" s="103"/>
      <c r="F1429" s="103"/>
      <c r="L1429" s="103"/>
      <c r="N1429" s="103"/>
      <c r="O1429" s="103"/>
      <c r="P1429" s="103"/>
      <c r="S1429" s="103"/>
      <c r="AE1429" s="103"/>
      <c r="AG1429" s="103"/>
      <c r="AI1429" s="103"/>
    </row>
    <row r="1430" spans="4:35" x14ac:dyDescent="0.3">
      <c r="D1430" s="31"/>
      <c r="E1430" s="103"/>
      <c r="F1430" s="103"/>
      <c r="L1430" s="103"/>
      <c r="N1430" s="103"/>
      <c r="O1430" s="103"/>
      <c r="P1430" s="103"/>
      <c r="S1430" s="103"/>
      <c r="AE1430" s="103"/>
      <c r="AG1430" s="103"/>
      <c r="AI1430" s="103"/>
    </row>
    <row r="1431" spans="4:35" x14ac:dyDescent="0.3">
      <c r="D1431" s="31"/>
      <c r="E1431" s="103"/>
      <c r="F1431" s="103"/>
      <c r="L1431" s="103"/>
      <c r="N1431" s="103"/>
      <c r="O1431" s="103"/>
      <c r="P1431" s="103"/>
      <c r="S1431" s="103"/>
      <c r="AE1431" s="103"/>
      <c r="AG1431" s="103"/>
      <c r="AI1431" s="103"/>
    </row>
    <row r="1432" spans="4:35" x14ac:dyDescent="0.3">
      <c r="D1432" s="31"/>
      <c r="E1432" s="103"/>
      <c r="F1432" s="103"/>
      <c r="L1432" s="103"/>
      <c r="N1432" s="103"/>
      <c r="O1432" s="103"/>
      <c r="P1432" s="103"/>
      <c r="S1432" s="103"/>
      <c r="AE1432" s="103"/>
      <c r="AG1432" s="103"/>
      <c r="AI1432" s="103"/>
    </row>
    <row r="1433" spans="4:35" x14ac:dyDescent="0.3">
      <c r="D1433" s="31"/>
      <c r="E1433" s="103"/>
      <c r="F1433" s="103"/>
      <c r="L1433" s="103"/>
      <c r="N1433" s="103"/>
      <c r="O1433" s="103"/>
      <c r="P1433" s="103"/>
      <c r="S1433" s="103"/>
      <c r="AE1433" s="103"/>
      <c r="AG1433" s="103"/>
      <c r="AI1433" s="103"/>
    </row>
    <row r="1434" spans="4:35" x14ac:dyDescent="0.3">
      <c r="D1434" s="31"/>
      <c r="E1434" s="103"/>
      <c r="F1434" s="103"/>
      <c r="L1434" s="103"/>
      <c r="N1434" s="103"/>
      <c r="O1434" s="103"/>
      <c r="P1434" s="103"/>
      <c r="S1434" s="103"/>
      <c r="AE1434" s="103"/>
      <c r="AG1434" s="103"/>
      <c r="AI1434" s="103"/>
    </row>
    <row r="1435" spans="4:35" x14ac:dyDescent="0.3">
      <c r="D1435" s="31"/>
      <c r="E1435" s="103"/>
      <c r="F1435" s="103"/>
      <c r="L1435" s="103"/>
      <c r="N1435" s="103"/>
      <c r="O1435" s="103"/>
      <c r="P1435" s="103"/>
      <c r="S1435" s="103"/>
      <c r="AE1435" s="103"/>
      <c r="AG1435" s="103"/>
      <c r="AI1435" s="103"/>
    </row>
    <row r="1436" spans="4:35" x14ac:dyDescent="0.3">
      <c r="D1436" s="31"/>
      <c r="E1436" s="103"/>
      <c r="F1436" s="103"/>
      <c r="L1436" s="103"/>
      <c r="N1436" s="103"/>
      <c r="O1436" s="103"/>
      <c r="P1436" s="103"/>
      <c r="S1436" s="103"/>
      <c r="AE1436" s="103"/>
      <c r="AG1436" s="103"/>
      <c r="AI1436" s="103"/>
    </row>
    <row r="1437" spans="4:35" x14ac:dyDescent="0.3">
      <c r="D1437" s="31"/>
      <c r="E1437" s="103"/>
      <c r="F1437" s="103"/>
      <c r="L1437" s="103"/>
      <c r="N1437" s="103"/>
      <c r="O1437" s="103"/>
      <c r="P1437" s="103"/>
      <c r="S1437" s="103"/>
      <c r="AE1437" s="103"/>
      <c r="AG1437" s="103"/>
      <c r="AI1437" s="103"/>
    </row>
    <row r="1438" spans="4:35" x14ac:dyDescent="0.3">
      <c r="D1438" s="31"/>
      <c r="E1438" s="103"/>
      <c r="F1438" s="103"/>
      <c r="L1438" s="103"/>
      <c r="N1438" s="103"/>
      <c r="O1438" s="103"/>
      <c r="P1438" s="103"/>
      <c r="S1438" s="103"/>
      <c r="AE1438" s="103"/>
      <c r="AG1438" s="103"/>
      <c r="AI1438" s="103"/>
    </row>
    <row r="1439" spans="4:35" x14ac:dyDescent="0.3">
      <c r="D1439" s="31"/>
      <c r="E1439" s="103"/>
      <c r="F1439" s="103"/>
      <c r="L1439" s="103"/>
      <c r="N1439" s="103"/>
      <c r="O1439" s="103"/>
      <c r="P1439" s="103"/>
      <c r="S1439" s="103"/>
      <c r="AE1439" s="103"/>
      <c r="AG1439" s="103"/>
      <c r="AI1439" s="103"/>
    </row>
    <row r="1440" spans="4:35" x14ac:dyDescent="0.3">
      <c r="D1440" s="31"/>
      <c r="E1440" s="103"/>
      <c r="F1440" s="103"/>
      <c r="L1440" s="103"/>
      <c r="N1440" s="103"/>
      <c r="O1440" s="103"/>
      <c r="P1440" s="103"/>
      <c r="S1440" s="103"/>
      <c r="AE1440" s="103"/>
      <c r="AG1440" s="103"/>
      <c r="AI1440" s="103"/>
    </row>
    <row r="1441" spans="4:35" x14ac:dyDescent="0.3">
      <c r="D1441" s="31"/>
      <c r="E1441" s="103"/>
      <c r="F1441" s="103"/>
      <c r="L1441" s="103"/>
      <c r="N1441" s="103"/>
      <c r="O1441" s="103"/>
      <c r="P1441" s="103"/>
      <c r="S1441" s="103"/>
      <c r="AE1441" s="103"/>
      <c r="AG1441" s="103"/>
      <c r="AI1441" s="103"/>
    </row>
    <row r="1442" spans="4:35" x14ac:dyDescent="0.3">
      <c r="D1442" s="31"/>
      <c r="E1442" s="103"/>
      <c r="F1442" s="103"/>
      <c r="L1442" s="103"/>
      <c r="N1442" s="103"/>
      <c r="O1442" s="103"/>
      <c r="P1442" s="103"/>
      <c r="S1442" s="103"/>
      <c r="AE1442" s="103"/>
      <c r="AG1442" s="103"/>
      <c r="AI1442" s="103"/>
    </row>
    <row r="1443" spans="4:35" x14ac:dyDescent="0.3">
      <c r="D1443" s="31"/>
      <c r="E1443" s="103"/>
      <c r="F1443" s="103"/>
      <c r="L1443" s="103"/>
      <c r="N1443" s="103"/>
      <c r="O1443" s="103"/>
      <c r="P1443" s="103"/>
      <c r="S1443" s="103"/>
      <c r="AE1443" s="103"/>
      <c r="AG1443" s="103"/>
      <c r="AI1443" s="103"/>
    </row>
    <row r="1444" spans="4:35" x14ac:dyDescent="0.3">
      <c r="D1444" s="31"/>
      <c r="E1444" s="103"/>
      <c r="F1444" s="103"/>
      <c r="L1444" s="103"/>
      <c r="N1444" s="103"/>
      <c r="O1444" s="103"/>
      <c r="P1444" s="103"/>
      <c r="S1444" s="103"/>
      <c r="AE1444" s="103"/>
      <c r="AG1444" s="103"/>
      <c r="AI1444" s="103"/>
    </row>
    <row r="1445" spans="4:35" x14ac:dyDescent="0.3">
      <c r="D1445" s="31"/>
      <c r="E1445" s="103"/>
      <c r="F1445" s="103"/>
      <c r="L1445" s="103"/>
      <c r="N1445" s="103"/>
      <c r="O1445" s="103"/>
      <c r="P1445" s="103"/>
      <c r="S1445" s="103"/>
      <c r="AE1445" s="103"/>
      <c r="AG1445" s="103"/>
      <c r="AI1445" s="103"/>
    </row>
    <row r="1446" spans="4:35" x14ac:dyDescent="0.3">
      <c r="D1446" s="31"/>
      <c r="E1446" s="103"/>
      <c r="F1446" s="103"/>
      <c r="L1446" s="103"/>
      <c r="N1446" s="103"/>
      <c r="O1446" s="103"/>
      <c r="P1446" s="103"/>
      <c r="S1446" s="103"/>
      <c r="AE1446" s="103"/>
      <c r="AG1446" s="103"/>
      <c r="AI1446" s="103"/>
    </row>
    <row r="1447" spans="4:35" x14ac:dyDescent="0.3">
      <c r="D1447" s="31"/>
      <c r="E1447" s="103"/>
      <c r="F1447" s="103"/>
      <c r="L1447" s="103"/>
      <c r="N1447" s="103"/>
      <c r="O1447" s="103"/>
      <c r="P1447" s="103"/>
      <c r="S1447" s="103"/>
      <c r="AE1447" s="103"/>
      <c r="AG1447" s="103"/>
      <c r="AI1447" s="103"/>
    </row>
    <row r="1448" spans="4:35" x14ac:dyDescent="0.3">
      <c r="D1448" s="31"/>
      <c r="E1448" s="103"/>
      <c r="F1448" s="103"/>
      <c r="L1448" s="103"/>
      <c r="N1448" s="103"/>
      <c r="O1448" s="103"/>
      <c r="P1448" s="103"/>
      <c r="S1448" s="103"/>
      <c r="AE1448" s="103"/>
      <c r="AG1448" s="103"/>
      <c r="AI1448" s="103"/>
    </row>
    <row r="1449" spans="4:35" x14ac:dyDescent="0.3">
      <c r="D1449" s="31"/>
      <c r="E1449" s="103"/>
      <c r="F1449" s="103"/>
      <c r="L1449" s="103"/>
      <c r="N1449" s="103"/>
      <c r="O1449" s="103"/>
      <c r="P1449" s="103"/>
      <c r="S1449" s="103"/>
      <c r="AE1449" s="103"/>
      <c r="AG1449" s="103"/>
      <c r="AI1449" s="103"/>
    </row>
    <row r="1450" spans="4:35" x14ac:dyDescent="0.3">
      <c r="D1450" s="31"/>
      <c r="E1450" s="103"/>
      <c r="F1450" s="103"/>
      <c r="L1450" s="103"/>
      <c r="N1450" s="103"/>
      <c r="O1450" s="103"/>
      <c r="P1450" s="103"/>
      <c r="S1450" s="103"/>
      <c r="AE1450" s="103"/>
      <c r="AG1450" s="103"/>
      <c r="AI1450" s="103"/>
    </row>
    <row r="1451" spans="4:35" x14ac:dyDescent="0.3">
      <c r="D1451" s="31"/>
      <c r="E1451" s="103"/>
      <c r="F1451" s="103"/>
      <c r="L1451" s="103"/>
      <c r="N1451" s="103"/>
      <c r="O1451" s="103"/>
      <c r="P1451" s="103"/>
      <c r="S1451" s="103"/>
      <c r="AE1451" s="103"/>
      <c r="AG1451" s="103"/>
      <c r="AI1451" s="103"/>
    </row>
    <row r="1452" spans="4:35" x14ac:dyDescent="0.3">
      <c r="D1452" s="31"/>
      <c r="E1452" s="103"/>
      <c r="F1452" s="103"/>
      <c r="L1452" s="103"/>
      <c r="N1452" s="103"/>
      <c r="O1452" s="103"/>
      <c r="P1452" s="103"/>
      <c r="S1452" s="103"/>
      <c r="AE1452" s="103"/>
      <c r="AG1452" s="103"/>
      <c r="AI1452" s="103"/>
    </row>
    <row r="1453" spans="4:35" x14ac:dyDescent="0.3">
      <c r="D1453" s="31"/>
      <c r="E1453" s="103"/>
      <c r="F1453" s="103"/>
      <c r="L1453" s="103"/>
      <c r="N1453" s="103"/>
      <c r="O1453" s="103"/>
      <c r="P1453" s="103"/>
      <c r="S1453" s="103"/>
      <c r="AE1453" s="103"/>
      <c r="AG1453" s="103"/>
      <c r="AI1453" s="103"/>
    </row>
    <row r="1454" spans="4:35" x14ac:dyDescent="0.3">
      <c r="D1454" s="31"/>
      <c r="E1454" s="103"/>
      <c r="F1454" s="103"/>
      <c r="L1454" s="103"/>
      <c r="N1454" s="103"/>
      <c r="O1454" s="103"/>
      <c r="P1454" s="103"/>
      <c r="S1454" s="103"/>
      <c r="AE1454" s="103"/>
      <c r="AG1454" s="103"/>
      <c r="AI1454" s="103"/>
    </row>
    <row r="1455" spans="4:35" x14ac:dyDescent="0.3">
      <c r="D1455" s="31"/>
      <c r="E1455" s="103"/>
      <c r="F1455" s="103"/>
      <c r="L1455" s="103"/>
      <c r="N1455" s="103"/>
      <c r="O1455" s="103"/>
      <c r="P1455" s="103"/>
      <c r="S1455" s="103"/>
      <c r="AE1455" s="103"/>
      <c r="AG1455" s="103"/>
      <c r="AI1455" s="103"/>
    </row>
    <row r="1456" spans="4:35" x14ac:dyDescent="0.3">
      <c r="D1456" s="31"/>
      <c r="E1456" s="103"/>
      <c r="F1456" s="103"/>
      <c r="L1456" s="103"/>
      <c r="N1456" s="103"/>
      <c r="O1456" s="103"/>
      <c r="P1456" s="103"/>
      <c r="S1456" s="103"/>
      <c r="AE1456" s="103"/>
      <c r="AG1456" s="103"/>
      <c r="AI1456" s="103"/>
    </row>
    <row r="1457" spans="4:35" x14ac:dyDescent="0.3">
      <c r="D1457" s="31"/>
      <c r="E1457" s="103"/>
      <c r="F1457" s="103"/>
      <c r="L1457" s="103"/>
      <c r="N1457" s="103"/>
      <c r="O1457" s="103"/>
      <c r="P1457" s="103"/>
      <c r="S1457" s="103"/>
      <c r="AE1457" s="103"/>
      <c r="AG1457" s="103"/>
      <c r="AI1457" s="103"/>
    </row>
    <row r="1458" spans="4:35" x14ac:dyDescent="0.3">
      <c r="D1458" s="31"/>
      <c r="E1458" s="103"/>
      <c r="F1458" s="103"/>
      <c r="L1458" s="103"/>
      <c r="N1458" s="103"/>
      <c r="O1458" s="103"/>
      <c r="P1458" s="103"/>
      <c r="S1458" s="103"/>
      <c r="AE1458" s="103"/>
      <c r="AG1458" s="103"/>
      <c r="AI1458" s="103"/>
    </row>
    <row r="1459" spans="4:35" x14ac:dyDescent="0.3">
      <c r="D1459" s="31"/>
      <c r="E1459" s="103"/>
      <c r="F1459" s="103"/>
      <c r="L1459" s="103"/>
      <c r="N1459" s="103"/>
      <c r="O1459" s="103"/>
      <c r="P1459" s="103"/>
      <c r="S1459" s="103"/>
      <c r="AE1459" s="103"/>
      <c r="AG1459" s="103"/>
      <c r="AI1459" s="103"/>
    </row>
    <row r="1460" spans="4:35" x14ac:dyDescent="0.3">
      <c r="D1460" s="31"/>
      <c r="E1460" s="103"/>
      <c r="F1460" s="103"/>
      <c r="L1460" s="103"/>
      <c r="N1460" s="103"/>
      <c r="O1460" s="103"/>
      <c r="P1460" s="103"/>
      <c r="S1460" s="103"/>
      <c r="AE1460" s="103"/>
      <c r="AG1460" s="103"/>
      <c r="AI1460" s="103"/>
    </row>
    <row r="1461" spans="4:35" x14ac:dyDescent="0.3">
      <c r="D1461" s="31"/>
      <c r="E1461" s="103"/>
      <c r="F1461" s="103"/>
      <c r="L1461" s="103"/>
      <c r="N1461" s="103"/>
      <c r="O1461" s="103"/>
      <c r="P1461" s="103"/>
      <c r="S1461" s="103"/>
      <c r="AE1461" s="103"/>
      <c r="AG1461" s="103"/>
      <c r="AI1461" s="103"/>
    </row>
    <row r="1462" spans="4:35" x14ac:dyDescent="0.3">
      <c r="D1462" s="31"/>
      <c r="E1462" s="103"/>
      <c r="F1462" s="103"/>
      <c r="L1462" s="103"/>
      <c r="N1462" s="103"/>
      <c r="O1462" s="103"/>
      <c r="P1462" s="103"/>
      <c r="S1462" s="103"/>
      <c r="AE1462" s="103"/>
      <c r="AG1462" s="103"/>
      <c r="AI1462" s="103"/>
    </row>
    <row r="1463" spans="4:35" x14ac:dyDescent="0.3">
      <c r="D1463" s="31"/>
      <c r="E1463" s="103"/>
      <c r="F1463" s="103"/>
      <c r="L1463" s="103"/>
      <c r="N1463" s="103"/>
      <c r="O1463" s="103"/>
      <c r="P1463" s="103"/>
      <c r="S1463" s="103"/>
      <c r="AE1463" s="103"/>
      <c r="AG1463" s="103"/>
      <c r="AI1463" s="103"/>
    </row>
    <row r="1464" spans="4:35" x14ac:dyDescent="0.3">
      <c r="D1464" s="31"/>
      <c r="E1464" s="103"/>
      <c r="F1464" s="103"/>
      <c r="L1464" s="103"/>
      <c r="N1464" s="103"/>
      <c r="O1464" s="103"/>
      <c r="P1464" s="103"/>
      <c r="S1464" s="103"/>
      <c r="AE1464" s="103"/>
      <c r="AG1464" s="103"/>
      <c r="AI1464" s="103"/>
    </row>
    <row r="1465" spans="4:35" x14ac:dyDescent="0.3">
      <c r="D1465" s="31"/>
      <c r="E1465" s="103"/>
      <c r="F1465" s="103"/>
      <c r="L1465" s="103"/>
      <c r="N1465" s="103"/>
      <c r="O1465" s="103"/>
      <c r="P1465" s="103"/>
      <c r="S1465" s="103"/>
      <c r="AE1465" s="103"/>
      <c r="AG1465" s="103"/>
      <c r="AI1465" s="103"/>
    </row>
    <row r="1466" spans="4:35" x14ac:dyDescent="0.3">
      <c r="D1466" s="31"/>
      <c r="E1466" s="103"/>
      <c r="F1466" s="103"/>
      <c r="L1466" s="103"/>
      <c r="N1466" s="103"/>
      <c r="O1466" s="103"/>
      <c r="P1466" s="103"/>
      <c r="S1466" s="103"/>
      <c r="AE1466" s="103"/>
      <c r="AG1466" s="103"/>
      <c r="AI1466" s="103"/>
    </row>
    <row r="1467" spans="4:35" x14ac:dyDescent="0.3">
      <c r="D1467" s="31"/>
      <c r="E1467" s="103"/>
      <c r="F1467" s="103"/>
      <c r="L1467" s="103"/>
      <c r="N1467" s="103"/>
      <c r="O1467" s="103"/>
      <c r="P1467" s="103"/>
      <c r="S1467" s="103"/>
      <c r="AE1467" s="103"/>
      <c r="AG1467" s="103"/>
      <c r="AI1467" s="103"/>
    </row>
    <row r="1468" spans="4:35" x14ac:dyDescent="0.3">
      <c r="D1468" s="31"/>
      <c r="E1468" s="103"/>
      <c r="F1468" s="103"/>
      <c r="L1468" s="103"/>
      <c r="N1468" s="103"/>
      <c r="O1468" s="103"/>
      <c r="P1468" s="103"/>
      <c r="S1468" s="103"/>
      <c r="AE1468" s="103"/>
      <c r="AG1468" s="103"/>
      <c r="AI1468" s="103"/>
    </row>
    <row r="1469" spans="4:35" x14ac:dyDescent="0.3">
      <c r="D1469" s="31"/>
      <c r="E1469" s="103"/>
      <c r="F1469" s="103"/>
      <c r="L1469" s="103"/>
      <c r="N1469" s="103"/>
      <c r="O1469" s="103"/>
      <c r="P1469" s="103"/>
      <c r="S1469" s="103"/>
      <c r="AE1469" s="103"/>
      <c r="AG1469" s="103"/>
      <c r="AI1469" s="103"/>
    </row>
    <row r="1470" spans="4:35" x14ac:dyDescent="0.3">
      <c r="D1470" s="31"/>
      <c r="E1470" s="103"/>
      <c r="F1470" s="103"/>
      <c r="L1470" s="103"/>
      <c r="N1470" s="103"/>
      <c r="O1470" s="103"/>
      <c r="P1470" s="103"/>
      <c r="S1470" s="103"/>
      <c r="AE1470" s="103"/>
      <c r="AG1470" s="103"/>
      <c r="AI1470" s="103"/>
    </row>
    <row r="1471" spans="4:35" x14ac:dyDescent="0.3">
      <c r="D1471" s="31"/>
      <c r="E1471" s="103"/>
      <c r="F1471" s="103"/>
      <c r="L1471" s="103"/>
      <c r="N1471" s="103"/>
      <c r="O1471" s="103"/>
      <c r="P1471" s="103"/>
      <c r="S1471" s="103"/>
      <c r="AE1471" s="103"/>
      <c r="AG1471" s="103"/>
      <c r="AI1471" s="103"/>
    </row>
    <row r="1472" spans="4:35" x14ac:dyDescent="0.3">
      <c r="D1472" s="31"/>
      <c r="E1472" s="103"/>
      <c r="F1472" s="103"/>
      <c r="L1472" s="103"/>
      <c r="N1472" s="103"/>
      <c r="O1472" s="103"/>
      <c r="P1472" s="103"/>
      <c r="S1472" s="103"/>
      <c r="AE1472" s="103"/>
      <c r="AG1472" s="103"/>
      <c r="AI1472" s="103"/>
    </row>
    <row r="1473" spans="4:35" x14ac:dyDescent="0.3">
      <c r="D1473" s="31"/>
      <c r="E1473" s="103"/>
      <c r="F1473" s="103"/>
      <c r="L1473" s="103"/>
      <c r="N1473" s="103"/>
      <c r="O1473" s="103"/>
      <c r="P1473" s="103"/>
      <c r="S1473" s="103"/>
      <c r="AE1473" s="103"/>
      <c r="AG1473" s="103"/>
      <c r="AI1473" s="103"/>
    </row>
    <row r="1474" spans="4:35" x14ac:dyDescent="0.3">
      <c r="D1474" s="31"/>
      <c r="E1474" s="103"/>
      <c r="F1474" s="103"/>
      <c r="L1474" s="103"/>
      <c r="N1474" s="103"/>
      <c r="O1474" s="103"/>
      <c r="P1474" s="103"/>
      <c r="S1474" s="103"/>
      <c r="AE1474" s="103"/>
      <c r="AG1474" s="103"/>
      <c r="AI1474" s="103"/>
    </row>
    <row r="1475" spans="4:35" x14ac:dyDescent="0.3">
      <c r="D1475" s="31"/>
      <c r="E1475" s="103"/>
      <c r="F1475" s="103"/>
      <c r="L1475" s="103"/>
      <c r="N1475" s="103"/>
      <c r="O1475" s="103"/>
      <c r="P1475" s="103"/>
      <c r="S1475" s="103"/>
      <c r="AE1475" s="103"/>
      <c r="AG1475" s="103"/>
      <c r="AI1475" s="103"/>
    </row>
    <row r="1476" spans="4:35" x14ac:dyDescent="0.3">
      <c r="D1476" s="31"/>
      <c r="E1476" s="103"/>
      <c r="F1476" s="103"/>
      <c r="L1476" s="103"/>
      <c r="N1476" s="103"/>
      <c r="O1476" s="103"/>
      <c r="P1476" s="103"/>
      <c r="S1476" s="103"/>
      <c r="AE1476" s="103"/>
      <c r="AG1476" s="103"/>
      <c r="AI1476" s="103"/>
    </row>
    <row r="1477" spans="4:35" x14ac:dyDescent="0.3">
      <c r="D1477" s="31"/>
      <c r="E1477" s="103"/>
      <c r="F1477" s="103"/>
      <c r="L1477" s="103"/>
      <c r="N1477" s="103"/>
      <c r="O1477" s="103"/>
      <c r="P1477" s="103"/>
      <c r="S1477" s="103"/>
      <c r="AE1477" s="103"/>
      <c r="AG1477" s="103"/>
      <c r="AI1477" s="103"/>
    </row>
    <row r="1478" spans="4:35" x14ac:dyDescent="0.3">
      <c r="D1478" s="31"/>
      <c r="E1478" s="103"/>
      <c r="F1478" s="103"/>
      <c r="L1478" s="103"/>
      <c r="N1478" s="103"/>
      <c r="O1478" s="103"/>
      <c r="P1478" s="103"/>
      <c r="S1478" s="103"/>
      <c r="AE1478" s="103"/>
      <c r="AG1478" s="103"/>
      <c r="AI1478" s="103"/>
    </row>
    <row r="1479" spans="4:35" x14ac:dyDescent="0.3">
      <c r="D1479" s="31"/>
      <c r="E1479" s="103"/>
      <c r="F1479" s="103"/>
      <c r="L1479" s="103"/>
      <c r="N1479" s="103"/>
      <c r="O1479" s="103"/>
      <c r="P1479" s="103"/>
      <c r="S1479" s="103"/>
      <c r="AE1479" s="103"/>
      <c r="AG1479" s="103"/>
      <c r="AI1479" s="103"/>
    </row>
    <row r="1480" spans="4:35" x14ac:dyDescent="0.3">
      <c r="D1480" s="31"/>
      <c r="E1480" s="103"/>
      <c r="F1480" s="103"/>
      <c r="L1480" s="103"/>
      <c r="N1480" s="103"/>
      <c r="O1480" s="103"/>
      <c r="P1480" s="103"/>
      <c r="S1480" s="103"/>
      <c r="AE1480" s="103"/>
      <c r="AG1480" s="103"/>
      <c r="AI1480" s="103"/>
    </row>
    <row r="1481" spans="4:35" x14ac:dyDescent="0.3">
      <c r="D1481" s="31"/>
      <c r="E1481" s="103"/>
      <c r="F1481" s="103"/>
      <c r="L1481" s="103"/>
      <c r="N1481" s="103"/>
      <c r="O1481" s="103"/>
      <c r="P1481" s="103"/>
      <c r="S1481" s="103"/>
      <c r="AE1481" s="103"/>
      <c r="AG1481" s="103"/>
      <c r="AI1481" s="103"/>
    </row>
    <row r="1482" spans="4:35" x14ac:dyDescent="0.3">
      <c r="D1482" s="31"/>
      <c r="E1482" s="103"/>
      <c r="F1482" s="103"/>
      <c r="L1482" s="103"/>
      <c r="N1482" s="103"/>
      <c r="O1482" s="103"/>
      <c r="P1482" s="103"/>
      <c r="S1482" s="103"/>
      <c r="AE1482" s="103"/>
      <c r="AG1482" s="103"/>
      <c r="AI1482" s="103"/>
    </row>
    <row r="1483" spans="4:35" x14ac:dyDescent="0.3">
      <c r="D1483" s="31"/>
      <c r="E1483" s="103"/>
      <c r="F1483" s="103"/>
      <c r="L1483" s="103"/>
      <c r="N1483" s="103"/>
      <c r="O1483" s="103"/>
      <c r="P1483" s="103"/>
      <c r="S1483" s="103"/>
      <c r="AE1483" s="103"/>
      <c r="AG1483" s="103"/>
      <c r="AI1483" s="103"/>
    </row>
    <row r="1484" spans="4:35" x14ac:dyDescent="0.3">
      <c r="D1484" s="31"/>
      <c r="E1484" s="103"/>
      <c r="F1484" s="103"/>
      <c r="L1484" s="103"/>
      <c r="N1484" s="103"/>
      <c r="O1484" s="103"/>
      <c r="P1484" s="103"/>
      <c r="S1484" s="103"/>
      <c r="AE1484" s="103"/>
      <c r="AG1484" s="103"/>
      <c r="AI1484" s="103"/>
    </row>
    <row r="1485" spans="4:35" x14ac:dyDescent="0.3">
      <c r="D1485" s="31"/>
      <c r="E1485" s="103"/>
      <c r="F1485" s="103"/>
      <c r="L1485" s="103"/>
      <c r="N1485" s="103"/>
      <c r="O1485" s="103"/>
      <c r="P1485" s="103"/>
      <c r="S1485" s="103"/>
      <c r="AE1485" s="103"/>
      <c r="AG1485" s="103"/>
      <c r="AI1485" s="103"/>
    </row>
    <row r="1486" spans="4:35" x14ac:dyDescent="0.3">
      <c r="D1486" s="31"/>
      <c r="E1486" s="103"/>
      <c r="F1486" s="103"/>
      <c r="L1486" s="103"/>
      <c r="N1486" s="103"/>
      <c r="O1486" s="103"/>
      <c r="P1486" s="103"/>
      <c r="S1486" s="103"/>
      <c r="AE1486" s="103"/>
      <c r="AG1486" s="103"/>
      <c r="AI1486" s="103"/>
    </row>
    <row r="1487" spans="4:35" x14ac:dyDescent="0.3">
      <c r="D1487" s="31"/>
      <c r="E1487" s="103"/>
      <c r="F1487" s="103"/>
      <c r="L1487" s="103"/>
      <c r="N1487" s="103"/>
      <c r="O1487" s="103"/>
      <c r="P1487" s="103"/>
      <c r="S1487" s="103"/>
      <c r="AE1487" s="103"/>
      <c r="AG1487" s="103"/>
      <c r="AI1487" s="103"/>
    </row>
    <row r="1488" spans="4:35" x14ac:dyDescent="0.3">
      <c r="D1488" s="31"/>
      <c r="E1488" s="103"/>
      <c r="F1488" s="103"/>
      <c r="L1488" s="103"/>
      <c r="N1488" s="103"/>
      <c r="O1488" s="103"/>
      <c r="P1488" s="103"/>
      <c r="S1488" s="103"/>
      <c r="AE1488" s="103"/>
      <c r="AG1488" s="103"/>
      <c r="AI1488" s="103"/>
    </row>
    <row r="1489" spans="4:35" x14ac:dyDescent="0.3">
      <c r="D1489" s="31"/>
      <c r="E1489" s="103"/>
      <c r="F1489" s="103"/>
      <c r="L1489" s="103"/>
      <c r="N1489" s="103"/>
      <c r="O1489" s="103"/>
      <c r="P1489" s="103"/>
      <c r="S1489" s="103"/>
      <c r="AE1489" s="103"/>
      <c r="AG1489" s="103"/>
      <c r="AI1489" s="103"/>
    </row>
    <row r="1490" spans="4:35" x14ac:dyDescent="0.3">
      <c r="D1490" s="31"/>
      <c r="E1490" s="103"/>
      <c r="F1490" s="103"/>
      <c r="L1490" s="103"/>
      <c r="N1490" s="103"/>
      <c r="O1490" s="103"/>
      <c r="P1490" s="103"/>
      <c r="S1490" s="103"/>
      <c r="AE1490" s="103"/>
      <c r="AG1490" s="103"/>
      <c r="AI1490" s="103"/>
    </row>
    <row r="1491" spans="4:35" x14ac:dyDescent="0.3">
      <c r="D1491" s="31"/>
      <c r="E1491" s="103"/>
      <c r="F1491" s="103"/>
      <c r="L1491" s="103"/>
      <c r="N1491" s="103"/>
      <c r="O1491" s="103"/>
      <c r="P1491" s="103"/>
      <c r="S1491" s="103"/>
      <c r="AE1491" s="103"/>
      <c r="AG1491" s="103"/>
      <c r="AI1491" s="103"/>
    </row>
    <row r="1492" spans="4:35" x14ac:dyDescent="0.3">
      <c r="D1492" s="31"/>
      <c r="E1492" s="103"/>
      <c r="F1492" s="103"/>
      <c r="L1492" s="103"/>
      <c r="N1492" s="103"/>
      <c r="O1492" s="103"/>
      <c r="P1492" s="103"/>
      <c r="S1492" s="103"/>
      <c r="AE1492" s="103"/>
      <c r="AG1492" s="103"/>
      <c r="AI1492" s="103"/>
    </row>
    <row r="1493" spans="4:35" x14ac:dyDescent="0.3">
      <c r="D1493" s="31"/>
      <c r="E1493" s="103"/>
      <c r="F1493" s="103"/>
      <c r="L1493" s="103"/>
      <c r="N1493" s="103"/>
      <c r="O1493" s="103"/>
      <c r="P1493" s="103"/>
      <c r="S1493" s="103"/>
      <c r="AE1493" s="103"/>
      <c r="AG1493" s="103"/>
      <c r="AI1493" s="103"/>
    </row>
    <row r="1494" spans="4:35" x14ac:dyDescent="0.3">
      <c r="D1494" s="31"/>
      <c r="E1494" s="103"/>
      <c r="F1494" s="103"/>
      <c r="L1494" s="103"/>
      <c r="N1494" s="103"/>
      <c r="O1494" s="103"/>
      <c r="P1494" s="103"/>
      <c r="S1494" s="103"/>
      <c r="AE1494" s="103"/>
      <c r="AG1494" s="103"/>
      <c r="AI1494" s="103"/>
    </row>
    <row r="1495" spans="4:35" x14ac:dyDescent="0.3">
      <c r="D1495" s="31"/>
      <c r="E1495" s="103"/>
      <c r="F1495" s="103"/>
      <c r="L1495" s="103"/>
      <c r="N1495" s="103"/>
      <c r="O1495" s="103"/>
      <c r="P1495" s="103"/>
      <c r="S1495" s="103"/>
      <c r="AE1495" s="103"/>
      <c r="AG1495" s="103"/>
      <c r="AI1495" s="103"/>
    </row>
    <row r="1496" spans="4:35" x14ac:dyDescent="0.3">
      <c r="D1496" s="31"/>
      <c r="E1496" s="103"/>
      <c r="F1496" s="103"/>
      <c r="L1496" s="103"/>
      <c r="N1496" s="103"/>
      <c r="O1496" s="103"/>
      <c r="P1496" s="103"/>
      <c r="S1496" s="103"/>
      <c r="AE1496" s="103"/>
      <c r="AG1496" s="103"/>
      <c r="AI1496" s="103"/>
    </row>
    <row r="1497" spans="4:35" x14ac:dyDescent="0.3">
      <c r="D1497" s="31"/>
      <c r="E1497" s="103"/>
      <c r="F1497" s="103"/>
      <c r="L1497" s="103"/>
      <c r="N1497" s="103"/>
      <c r="O1497" s="103"/>
      <c r="P1497" s="103"/>
      <c r="S1497" s="103"/>
      <c r="AE1497" s="103"/>
      <c r="AG1497" s="103"/>
      <c r="AI1497" s="103"/>
    </row>
    <row r="1498" spans="4:35" x14ac:dyDescent="0.3">
      <c r="D1498" s="31"/>
      <c r="E1498" s="103"/>
      <c r="F1498" s="103"/>
      <c r="L1498" s="103"/>
      <c r="N1498" s="103"/>
      <c r="O1498" s="103"/>
      <c r="P1498" s="103"/>
      <c r="S1498" s="103"/>
      <c r="AE1498" s="103"/>
      <c r="AG1498" s="103"/>
      <c r="AI1498" s="103"/>
    </row>
    <row r="1499" spans="4:35" x14ac:dyDescent="0.3">
      <c r="D1499" s="31"/>
      <c r="E1499" s="103"/>
      <c r="F1499" s="103"/>
      <c r="L1499" s="103"/>
      <c r="N1499" s="103"/>
      <c r="O1499" s="103"/>
      <c r="P1499" s="103"/>
      <c r="S1499" s="103"/>
      <c r="AE1499" s="103"/>
      <c r="AG1499" s="103"/>
      <c r="AI1499" s="103"/>
    </row>
    <row r="1500" spans="4:35" x14ac:dyDescent="0.3">
      <c r="D1500" s="31"/>
      <c r="E1500" s="103"/>
      <c r="F1500" s="103"/>
      <c r="L1500" s="103"/>
      <c r="N1500" s="103"/>
      <c r="O1500" s="103"/>
      <c r="P1500" s="103"/>
      <c r="S1500" s="103"/>
      <c r="AE1500" s="103"/>
      <c r="AG1500" s="103"/>
      <c r="AI1500" s="103"/>
    </row>
    <row r="1501" spans="4:35" x14ac:dyDescent="0.3">
      <c r="D1501" s="31"/>
      <c r="E1501" s="103"/>
      <c r="F1501" s="103"/>
      <c r="L1501" s="103"/>
      <c r="N1501" s="103"/>
      <c r="O1501" s="103"/>
      <c r="P1501" s="103"/>
      <c r="S1501" s="103"/>
      <c r="AE1501" s="103"/>
      <c r="AG1501" s="103"/>
      <c r="AI1501" s="103"/>
    </row>
    <row r="1502" spans="4:35" x14ac:dyDescent="0.3">
      <c r="D1502" s="31"/>
      <c r="E1502" s="103"/>
      <c r="F1502" s="103"/>
      <c r="L1502" s="103"/>
      <c r="N1502" s="103"/>
      <c r="O1502" s="103"/>
      <c r="P1502" s="103"/>
      <c r="S1502" s="103"/>
      <c r="AE1502" s="103"/>
      <c r="AG1502" s="103"/>
      <c r="AI1502" s="103"/>
    </row>
    <row r="1503" spans="4:35" x14ac:dyDescent="0.3">
      <c r="D1503" s="31"/>
      <c r="E1503" s="103"/>
      <c r="F1503" s="103"/>
      <c r="L1503" s="103"/>
      <c r="N1503" s="103"/>
      <c r="O1503" s="103"/>
      <c r="P1503" s="103"/>
      <c r="S1503" s="103"/>
      <c r="AE1503" s="103"/>
      <c r="AG1503" s="103"/>
      <c r="AI1503" s="103"/>
    </row>
    <row r="1504" spans="4:35" x14ac:dyDescent="0.3">
      <c r="D1504" s="31"/>
      <c r="E1504" s="103"/>
      <c r="F1504" s="103"/>
      <c r="L1504" s="103"/>
      <c r="N1504" s="103"/>
      <c r="O1504" s="103"/>
      <c r="P1504" s="103"/>
      <c r="S1504" s="103"/>
      <c r="AE1504" s="103"/>
      <c r="AG1504" s="103"/>
      <c r="AI1504" s="103"/>
    </row>
    <row r="1505" spans="4:35" x14ac:dyDescent="0.3">
      <c r="D1505" s="31"/>
      <c r="E1505" s="103"/>
      <c r="F1505" s="103"/>
      <c r="L1505" s="103"/>
      <c r="N1505" s="103"/>
      <c r="O1505" s="103"/>
      <c r="P1505" s="103"/>
      <c r="S1505" s="103"/>
      <c r="AE1505" s="103"/>
      <c r="AG1505" s="103"/>
      <c r="AI1505" s="103"/>
    </row>
    <row r="1506" spans="4:35" x14ac:dyDescent="0.3">
      <c r="D1506" s="31"/>
      <c r="E1506" s="103"/>
      <c r="F1506" s="103"/>
      <c r="L1506" s="103"/>
      <c r="N1506" s="103"/>
      <c r="O1506" s="103"/>
      <c r="P1506" s="103"/>
      <c r="S1506" s="103"/>
      <c r="AE1506" s="103"/>
      <c r="AG1506" s="103"/>
      <c r="AI1506" s="103"/>
    </row>
    <row r="1507" spans="4:35" x14ac:dyDescent="0.3">
      <c r="D1507" s="31"/>
      <c r="E1507" s="103"/>
      <c r="F1507" s="103"/>
      <c r="L1507" s="103"/>
      <c r="N1507" s="103"/>
      <c r="O1507" s="103"/>
      <c r="P1507" s="103"/>
      <c r="S1507" s="103"/>
      <c r="AE1507" s="103"/>
      <c r="AG1507" s="103"/>
      <c r="AI1507" s="103"/>
    </row>
    <row r="1508" spans="4:35" x14ac:dyDescent="0.3">
      <c r="D1508" s="31"/>
      <c r="E1508" s="103"/>
      <c r="F1508" s="103"/>
      <c r="L1508" s="103"/>
      <c r="N1508" s="103"/>
      <c r="O1508" s="103"/>
      <c r="P1508" s="103"/>
      <c r="S1508" s="103"/>
      <c r="AE1508" s="103"/>
      <c r="AG1508" s="103"/>
      <c r="AI1508" s="103"/>
    </row>
    <row r="1509" spans="4:35" x14ac:dyDescent="0.3">
      <c r="D1509" s="31"/>
      <c r="E1509" s="103"/>
      <c r="F1509" s="103"/>
      <c r="L1509" s="103"/>
      <c r="N1509" s="103"/>
      <c r="O1509" s="103"/>
      <c r="P1509" s="103"/>
      <c r="S1509" s="103"/>
      <c r="AE1509" s="103"/>
      <c r="AG1509" s="103"/>
      <c r="AI1509" s="103"/>
    </row>
    <row r="1510" spans="4:35" x14ac:dyDescent="0.3">
      <c r="D1510" s="31"/>
      <c r="E1510" s="103"/>
      <c r="F1510" s="103"/>
      <c r="L1510" s="103"/>
      <c r="N1510" s="103"/>
      <c r="O1510" s="103"/>
      <c r="P1510" s="103"/>
      <c r="S1510" s="103"/>
      <c r="AE1510" s="103"/>
      <c r="AG1510" s="103"/>
      <c r="AI1510" s="103"/>
    </row>
    <row r="1511" spans="4:35" x14ac:dyDescent="0.3">
      <c r="D1511" s="31"/>
      <c r="E1511" s="103"/>
      <c r="F1511" s="103"/>
      <c r="L1511" s="103"/>
      <c r="N1511" s="103"/>
      <c r="O1511" s="103"/>
      <c r="P1511" s="103"/>
      <c r="S1511" s="103"/>
      <c r="AE1511" s="103"/>
      <c r="AG1511" s="103"/>
      <c r="AI1511" s="103"/>
    </row>
    <row r="1512" spans="4:35" x14ac:dyDescent="0.3">
      <c r="D1512" s="31"/>
      <c r="E1512" s="103"/>
      <c r="F1512" s="103"/>
      <c r="L1512" s="103"/>
      <c r="N1512" s="103"/>
      <c r="O1512" s="103"/>
      <c r="P1512" s="103"/>
      <c r="S1512" s="103"/>
      <c r="AE1512" s="103"/>
      <c r="AG1512" s="103"/>
      <c r="AI1512" s="103"/>
    </row>
    <row r="1513" spans="4:35" x14ac:dyDescent="0.3">
      <c r="D1513" s="31"/>
      <c r="E1513" s="103"/>
      <c r="F1513" s="103"/>
      <c r="L1513" s="103"/>
      <c r="N1513" s="103"/>
      <c r="O1513" s="103"/>
      <c r="P1513" s="103"/>
      <c r="S1513" s="103"/>
      <c r="AE1513" s="103"/>
      <c r="AG1513" s="103"/>
      <c r="AI1513" s="103"/>
    </row>
    <row r="1514" spans="4:35" x14ac:dyDescent="0.3">
      <c r="D1514" s="31"/>
      <c r="E1514" s="103"/>
      <c r="F1514" s="103"/>
      <c r="L1514" s="103"/>
      <c r="N1514" s="103"/>
      <c r="O1514" s="103"/>
      <c r="P1514" s="103"/>
      <c r="S1514" s="103"/>
      <c r="AE1514" s="103"/>
      <c r="AG1514" s="103"/>
      <c r="AI1514" s="103"/>
    </row>
    <row r="1515" spans="4:35" x14ac:dyDescent="0.3">
      <c r="D1515" s="31"/>
      <c r="E1515" s="103"/>
      <c r="F1515" s="103"/>
      <c r="L1515" s="103"/>
      <c r="N1515" s="103"/>
      <c r="O1515" s="103"/>
      <c r="P1515" s="103"/>
      <c r="S1515" s="103"/>
      <c r="AE1515" s="103"/>
      <c r="AG1515" s="103"/>
      <c r="AI1515" s="103"/>
    </row>
    <row r="1516" spans="4:35" x14ac:dyDescent="0.3">
      <c r="D1516" s="31"/>
      <c r="E1516" s="103"/>
      <c r="F1516" s="103"/>
      <c r="L1516" s="103"/>
      <c r="N1516" s="103"/>
      <c r="O1516" s="103"/>
      <c r="P1516" s="103"/>
      <c r="S1516" s="103"/>
      <c r="AE1516" s="103"/>
      <c r="AG1516" s="103"/>
      <c r="AI1516" s="103"/>
    </row>
    <row r="1517" spans="4:35" x14ac:dyDescent="0.3">
      <c r="D1517" s="31"/>
      <c r="E1517" s="103"/>
      <c r="F1517" s="103"/>
      <c r="L1517" s="103"/>
      <c r="N1517" s="103"/>
      <c r="O1517" s="103"/>
      <c r="P1517" s="103"/>
      <c r="S1517" s="103"/>
      <c r="AE1517" s="103"/>
      <c r="AG1517" s="103"/>
      <c r="AI1517" s="103"/>
    </row>
    <row r="1518" spans="4:35" x14ac:dyDescent="0.3">
      <c r="D1518" s="31"/>
      <c r="E1518" s="103"/>
      <c r="F1518" s="103"/>
      <c r="L1518" s="103"/>
      <c r="N1518" s="103"/>
      <c r="O1518" s="103"/>
      <c r="P1518" s="103"/>
      <c r="S1518" s="103"/>
      <c r="AE1518" s="103"/>
      <c r="AG1518" s="103"/>
      <c r="AI1518" s="103"/>
    </row>
    <row r="1519" spans="4:35" x14ac:dyDescent="0.3">
      <c r="D1519" s="31"/>
      <c r="E1519" s="103"/>
      <c r="F1519" s="103"/>
      <c r="L1519" s="103"/>
      <c r="N1519" s="103"/>
      <c r="O1519" s="103"/>
      <c r="P1519" s="103"/>
      <c r="S1519" s="103"/>
      <c r="AE1519" s="103"/>
      <c r="AG1519" s="103"/>
      <c r="AI1519" s="103"/>
    </row>
    <row r="1520" spans="4:35" x14ac:dyDescent="0.3">
      <c r="D1520" s="31"/>
      <c r="E1520" s="103"/>
      <c r="F1520" s="103"/>
      <c r="L1520" s="103"/>
      <c r="N1520" s="103"/>
      <c r="O1520" s="103"/>
      <c r="P1520" s="103"/>
      <c r="S1520" s="103"/>
      <c r="AE1520" s="103"/>
      <c r="AG1520" s="103"/>
      <c r="AI1520" s="103"/>
    </row>
    <row r="1521" spans="4:35" x14ac:dyDescent="0.3">
      <c r="D1521" s="31"/>
      <c r="E1521" s="103"/>
      <c r="F1521" s="103"/>
      <c r="L1521" s="103"/>
      <c r="N1521" s="103"/>
      <c r="O1521" s="103"/>
      <c r="P1521" s="103"/>
      <c r="S1521" s="103"/>
      <c r="AE1521" s="103"/>
      <c r="AG1521" s="103"/>
      <c r="AI1521" s="103"/>
    </row>
    <row r="1522" spans="4:35" x14ac:dyDescent="0.3">
      <c r="D1522" s="31"/>
      <c r="E1522" s="103"/>
      <c r="F1522" s="103"/>
      <c r="L1522" s="103"/>
      <c r="N1522" s="103"/>
      <c r="O1522" s="103"/>
      <c r="P1522" s="103"/>
      <c r="S1522" s="103"/>
      <c r="AE1522" s="103"/>
      <c r="AG1522" s="103"/>
      <c r="AI1522" s="103"/>
    </row>
    <row r="1523" spans="4:35" x14ac:dyDescent="0.3">
      <c r="D1523" s="31"/>
      <c r="E1523" s="103"/>
      <c r="F1523" s="103"/>
      <c r="L1523" s="103"/>
      <c r="N1523" s="103"/>
      <c r="O1523" s="103"/>
      <c r="P1523" s="103"/>
      <c r="S1523" s="103"/>
      <c r="AE1523" s="103"/>
      <c r="AG1523" s="103"/>
      <c r="AI1523" s="103"/>
    </row>
    <row r="1524" spans="4:35" x14ac:dyDescent="0.3">
      <c r="D1524" s="31"/>
      <c r="E1524" s="103"/>
      <c r="F1524" s="103"/>
      <c r="L1524" s="103"/>
      <c r="N1524" s="103"/>
      <c r="O1524" s="103"/>
      <c r="P1524" s="103"/>
      <c r="S1524" s="103"/>
      <c r="AE1524" s="103"/>
      <c r="AG1524" s="103"/>
      <c r="AI1524" s="103"/>
    </row>
    <row r="1525" spans="4:35" x14ac:dyDescent="0.3">
      <c r="D1525" s="31"/>
      <c r="E1525" s="103"/>
      <c r="F1525" s="103"/>
      <c r="L1525" s="103"/>
      <c r="N1525" s="103"/>
      <c r="O1525" s="103"/>
      <c r="P1525" s="103"/>
      <c r="S1525" s="103"/>
      <c r="AE1525" s="103"/>
      <c r="AG1525" s="103"/>
      <c r="AI1525" s="103"/>
    </row>
    <row r="1526" spans="4:35" x14ac:dyDescent="0.3">
      <c r="D1526" s="31"/>
      <c r="E1526" s="103"/>
      <c r="F1526" s="103"/>
      <c r="L1526" s="103"/>
      <c r="N1526" s="103"/>
      <c r="O1526" s="103"/>
      <c r="P1526" s="103"/>
      <c r="S1526" s="103"/>
      <c r="AE1526" s="103"/>
      <c r="AG1526" s="103"/>
      <c r="AI1526" s="103"/>
    </row>
    <row r="1527" spans="4:35" x14ac:dyDescent="0.3">
      <c r="D1527" s="31"/>
      <c r="E1527" s="103"/>
      <c r="F1527" s="103"/>
      <c r="L1527" s="103"/>
      <c r="N1527" s="103"/>
      <c r="O1527" s="103"/>
      <c r="P1527" s="103"/>
      <c r="S1527" s="103"/>
      <c r="AE1527" s="103"/>
      <c r="AG1527" s="103"/>
      <c r="AI1527" s="103"/>
    </row>
    <row r="1528" spans="4:35" x14ac:dyDescent="0.3">
      <c r="D1528" s="31"/>
      <c r="E1528" s="103"/>
      <c r="F1528" s="103"/>
      <c r="L1528" s="103"/>
      <c r="N1528" s="103"/>
      <c r="O1528" s="103"/>
      <c r="P1528" s="103"/>
      <c r="S1528" s="103"/>
      <c r="AE1528" s="103"/>
      <c r="AG1528" s="103"/>
      <c r="AI1528" s="103"/>
    </row>
    <row r="1529" spans="4:35" x14ac:dyDescent="0.3">
      <c r="D1529" s="31"/>
      <c r="E1529" s="103"/>
      <c r="F1529" s="103"/>
      <c r="L1529" s="103"/>
      <c r="N1529" s="103"/>
      <c r="O1529" s="103"/>
      <c r="P1529" s="103"/>
      <c r="S1529" s="103"/>
      <c r="AE1529" s="103"/>
      <c r="AG1529" s="103"/>
      <c r="AI1529" s="103"/>
    </row>
    <row r="1530" spans="4:35" x14ac:dyDescent="0.3">
      <c r="D1530" s="31"/>
      <c r="E1530" s="103"/>
      <c r="F1530" s="103"/>
      <c r="L1530" s="103"/>
      <c r="N1530" s="103"/>
      <c r="O1530" s="103"/>
      <c r="P1530" s="103"/>
      <c r="S1530" s="103"/>
      <c r="AE1530" s="103"/>
      <c r="AG1530" s="103"/>
      <c r="AI1530" s="103"/>
    </row>
    <row r="1531" spans="4:35" x14ac:dyDescent="0.3">
      <c r="D1531" s="31"/>
      <c r="E1531" s="103"/>
      <c r="F1531" s="103"/>
      <c r="L1531" s="103"/>
      <c r="N1531" s="103"/>
      <c r="O1531" s="103"/>
      <c r="P1531" s="103"/>
      <c r="S1531" s="103"/>
      <c r="AE1531" s="103"/>
      <c r="AG1531" s="103"/>
      <c r="AI1531" s="103"/>
    </row>
    <row r="1532" spans="4:35" x14ac:dyDescent="0.3">
      <c r="D1532" s="31"/>
      <c r="E1532" s="103"/>
      <c r="F1532" s="103"/>
      <c r="L1532" s="103"/>
      <c r="N1532" s="103"/>
      <c r="O1532" s="103"/>
      <c r="P1532" s="103"/>
      <c r="S1532" s="103"/>
      <c r="AE1532" s="103"/>
      <c r="AG1532" s="103"/>
      <c r="AI1532" s="103"/>
    </row>
    <row r="1533" spans="4:35" x14ac:dyDescent="0.3">
      <c r="D1533" s="31"/>
      <c r="E1533" s="103"/>
      <c r="F1533" s="103"/>
      <c r="L1533" s="103"/>
      <c r="N1533" s="103"/>
      <c r="O1533" s="103"/>
      <c r="P1533" s="103"/>
      <c r="S1533" s="103"/>
      <c r="AE1533" s="103"/>
      <c r="AG1533" s="103"/>
      <c r="AI1533" s="103"/>
    </row>
    <row r="1534" spans="4:35" x14ac:dyDescent="0.3">
      <c r="D1534" s="31"/>
      <c r="E1534" s="103"/>
      <c r="F1534" s="103"/>
      <c r="L1534" s="103"/>
      <c r="N1534" s="103"/>
      <c r="O1534" s="103"/>
      <c r="P1534" s="103"/>
      <c r="S1534" s="103"/>
      <c r="AE1534" s="103"/>
      <c r="AG1534" s="103"/>
      <c r="AI1534" s="103"/>
    </row>
    <row r="1535" spans="4:35" x14ac:dyDescent="0.3">
      <c r="D1535" s="31"/>
      <c r="E1535" s="103"/>
      <c r="F1535" s="103"/>
      <c r="L1535" s="103"/>
      <c r="N1535" s="103"/>
      <c r="O1535" s="103"/>
      <c r="P1535" s="103"/>
      <c r="S1535" s="103"/>
      <c r="AE1535" s="103"/>
      <c r="AG1535" s="103"/>
      <c r="AI1535" s="103"/>
    </row>
    <row r="1536" spans="4:35" x14ac:dyDescent="0.3">
      <c r="D1536" s="31"/>
      <c r="E1536" s="103"/>
      <c r="F1536" s="103"/>
      <c r="L1536" s="103"/>
      <c r="N1536" s="103"/>
      <c r="O1536" s="103"/>
      <c r="P1536" s="103"/>
      <c r="S1536" s="103"/>
      <c r="AE1536" s="103"/>
      <c r="AG1536" s="103"/>
      <c r="AI1536" s="103"/>
    </row>
    <row r="1537" spans="4:35" x14ac:dyDescent="0.3">
      <c r="D1537" s="31"/>
      <c r="E1537" s="103"/>
      <c r="F1537" s="103"/>
      <c r="L1537" s="103"/>
      <c r="N1537" s="103"/>
      <c r="O1537" s="103"/>
      <c r="P1537" s="103"/>
      <c r="S1537" s="103"/>
      <c r="AE1537" s="103"/>
      <c r="AG1537" s="103"/>
      <c r="AI1537" s="103"/>
    </row>
    <row r="1538" spans="4:35" x14ac:dyDescent="0.3">
      <c r="D1538" s="31"/>
      <c r="E1538" s="103"/>
      <c r="F1538" s="103"/>
      <c r="L1538" s="103"/>
      <c r="N1538" s="103"/>
      <c r="O1538" s="103"/>
      <c r="P1538" s="103"/>
      <c r="S1538" s="103"/>
      <c r="AE1538" s="103"/>
      <c r="AG1538" s="103"/>
      <c r="AI1538" s="103"/>
    </row>
    <row r="1539" spans="4:35" x14ac:dyDescent="0.3">
      <c r="D1539" s="31"/>
      <c r="E1539" s="103"/>
      <c r="F1539" s="103"/>
      <c r="L1539" s="103"/>
      <c r="N1539" s="103"/>
      <c r="O1539" s="103"/>
      <c r="P1539" s="103"/>
      <c r="S1539" s="103"/>
      <c r="AE1539" s="103"/>
      <c r="AG1539" s="103"/>
      <c r="AI1539" s="103"/>
    </row>
    <row r="1540" spans="4:35" x14ac:dyDescent="0.3">
      <c r="D1540" s="31"/>
      <c r="E1540" s="103"/>
      <c r="F1540" s="103"/>
      <c r="L1540" s="103"/>
      <c r="N1540" s="103"/>
      <c r="O1540" s="103"/>
      <c r="P1540" s="103"/>
      <c r="S1540" s="103"/>
      <c r="AE1540" s="103"/>
      <c r="AG1540" s="103"/>
      <c r="AI1540" s="103"/>
    </row>
    <row r="1541" spans="4:35" x14ac:dyDescent="0.3">
      <c r="D1541" s="31"/>
      <c r="E1541" s="103"/>
      <c r="F1541" s="103"/>
      <c r="L1541" s="103"/>
      <c r="N1541" s="103"/>
      <c r="O1541" s="103"/>
      <c r="P1541" s="103"/>
      <c r="S1541" s="103"/>
      <c r="AE1541" s="103"/>
      <c r="AG1541" s="103"/>
      <c r="AI1541" s="103"/>
    </row>
    <row r="1542" spans="4:35" x14ac:dyDescent="0.3">
      <c r="D1542" s="31"/>
      <c r="E1542" s="103"/>
      <c r="F1542" s="103"/>
      <c r="L1542" s="103"/>
      <c r="N1542" s="103"/>
      <c r="O1542" s="103"/>
      <c r="P1542" s="103"/>
      <c r="S1542" s="103"/>
      <c r="AE1542" s="103"/>
      <c r="AG1542" s="103"/>
      <c r="AI1542" s="103"/>
    </row>
    <row r="1543" spans="4:35" x14ac:dyDescent="0.3">
      <c r="D1543" s="31"/>
      <c r="E1543" s="103"/>
      <c r="F1543" s="103"/>
      <c r="L1543" s="103"/>
      <c r="N1543" s="103"/>
      <c r="O1543" s="103"/>
      <c r="P1543" s="103"/>
      <c r="S1543" s="103"/>
      <c r="AE1543" s="103"/>
      <c r="AG1543" s="103"/>
      <c r="AI1543" s="103"/>
    </row>
    <row r="1544" spans="4:35" x14ac:dyDescent="0.3">
      <c r="D1544" s="31"/>
      <c r="E1544" s="103"/>
      <c r="F1544" s="103"/>
      <c r="L1544" s="103"/>
      <c r="N1544" s="103"/>
      <c r="O1544" s="103"/>
      <c r="P1544" s="103"/>
      <c r="S1544" s="103"/>
      <c r="AE1544" s="103"/>
      <c r="AG1544" s="103"/>
      <c r="AI1544" s="103"/>
    </row>
    <row r="1545" spans="4:35" x14ac:dyDescent="0.3">
      <c r="D1545" s="31"/>
      <c r="E1545" s="103"/>
      <c r="F1545" s="103"/>
      <c r="L1545" s="103"/>
      <c r="N1545" s="103"/>
      <c r="O1545" s="103"/>
      <c r="P1545" s="103"/>
      <c r="S1545" s="103"/>
      <c r="AE1545" s="103"/>
      <c r="AG1545" s="103"/>
      <c r="AI1545" s="103"/>
    </row>
    <row r="1546" spans="4:35" x14ac:dyDescent="0.3">
      <c r="D1546" s="31"/>
      <c r="E1546" s="103"/>
      <c r="F1546" s="103"/>
      <c r="L1546" s="103"/>
      <c r="N1546" s="103"/>
      <c r="O1546" s="103"/>
      <c r="P1546" s="103"/>
      <c r="S1546" s="103"/>
      <c r="AE1546" s="103"/>
      <c r="AG1546" s="103"/>
      <c r="AI1546" s="103"/>
    </row>
    <row r="1547" spans="4:35" x14ac:dyDescent="0.3">
      <c r="D1547" s="31"/>
      <c r="E1547" s="103"/>
      <c r="F1547" s="103"/>
      <c r="L1547" s="103"/>
      <c r="N1547" s="103"/>
      <c r="O1547" s="103"/>
      <c r="P1547" s="103"/>
      <c r="S1547" s="103"/>
      <c r="AE1547" s="103"/>
      <c r="AG1547" s="103"/>
      <c r="AI1547" s="103"/>
    </row>
    <row r="1548" spans="4:35" x14ac:dyDescent="0.3">
      <c r="D1548" s="31"/>
      <c r="E1548" s="103"/>
      <c r="F1548" s="103"/>
      <c r="L1548" s="103"/>
      <c r="N1548" s="103"/>
      <c r="O1548" s="103"/>
      <c r="P1548" s="103"/>
      <c r="S1548" s="103"/>
      <c r="AE1548" s="103"/>
      <c r="AG1548" s="103"/>
      <c r="AI1548" s="103"/>
    </row>
    <row r="1549" spans="4:35" x14ac:dyDescent="0.3">
      <c r="D1549" s="31"/>
      <c r="E1549" s="103"/>
      <c r="F1549" s="103"/>
      <c r="L1549" s="103"/>
      <c r="N1549" s="103"/>
      <c r="O1549" s="103"/>
      <c r="P1549" s="103"/>
      <c r="S1549" s="103"/>
      <c r="AE1549" s="103"/>
      <c r="AG1549" s="103"/>
      <c r="AI1549" s="103"/>
    </row>
    <row r="1550" spans="4:35" x14ac:dyDescent="0.3">
      <c r="D1550" s="31"/>
      <c r="E1550" s="103"/>
      <c r="F1550" s="103"/>
      <c r="L1550" s="103"/>
      <c r="N1550" s="103"/>
      <c r="O1550" s="103"/>
      <c r="P1550" s="103"/>
      <c r="S1550" s="103"/>
      <c r="AE1550" s="103"/>
      <c r="AG1550" s="103"/>
      <c r="AI1550" s="103"/>
    </row>
    <row r="1551" spans="4:35" x14ac:dyDescent="0.3">
      <c r="D1551" s="31"/>
      <c r="E1551" s="103"/>
      <c r="F1551" s="103"/>
      <c r="L1551" s="103"/>
      <c r="N1551" s="103"/>
      <c r="O1551" s="103"/>
      <c r="P1551" s="103"/>
      <c r="S1551" s="103"/>
      <c r="AE1551" s="103"/>
      <c r="AG1551" s="103"/>
      <c r="AI1551" s="103"/>
    </row>
    <row r="1552" spans="4:35" x14ac:dyDescent="0.3">
      <c r="D1552" s="31"/>
      <c r="E1552" s="103"/>
      <c r="F1552" s="103"/>
      <c r="L1552" s="103"/>
      <c r="N1552" s="103"/>
      <c r="O1552" s="103"/>
      <c r="P1552" s="103"/>
      <c r="S1552" s="103"/>
      <c r="AE1552" s="103"/>
      <c r="AG1552" s="103"/>
      <c r="AI1552" s="103"/>
    </row>
    <row r="1553" spans="4:35" x14ac:dyDescent="0.3">
      <c r="D1553" s="31"/>
      <c r="E1553" s="103"/>
      <c r="F1553" s="103"/>
      <c r="L1553" s="103"/>
      <c r="N1553" s="103"/>
      <c r="O1553" s="103"/>
      <c r="P1553" s="103"/>
      <c r="S1553" s="103"/>
      <c r="AE1553" s="103"/>
      <c r="AG1553" s="103"/>
      <c r="AI1553" s="103"/>
    </row>
    <row r="1554" spans="4:35" x14ac:dyDescent="0.3">
      <c r="D1554" s="31"/>
      <c r="E1554" s="103"/>
      <c r="F1554" s="103"/>
      <c r="L1554" s="103"/>
      <c r="N1554" s="103"/>
      <c r="O1554" s="103"/>
      <c r="P1554" s="103"/>
      <c r="S1554" s="103"/>
      <c r="AE1554" s="103"/>
      <c r="AG1554" s="103"/>
      <c r="AI1554" s="103"/>
    </row>
    <row r="1555" spans="4:35" x14ac:dyDescent="0.3">
      <c r="D1555" s="31"/>
      <c r="E1555" s="103"/>
      <c r="F1555" s="103"/>
      <c r="L1555" s="103"/>
      <c r="N1555" s="103"/>
      <c r="O1555" s="103"/>
      <c r="P1555" s="103"/>
      <c r="S1555" s="103"/>
      <c r="AE1555" s="103"/>
      <c r="AG1555" s="103"/>
      <c r="AI1555" s="103"/>
    </row>
    <row r="1556" spans="4:35" x14ac:dyDescent="0.3">
      <c r="D1556" s="31"/>
      <c r="E1556" s="103"/>
      <c r="F1556" s="103"/>
      <c r="L1556" s="103"/>
      <c r="N1556" s="103"/>
      <c r="O1556" s="103"/>
      <c r="P1556" s="103"/>
      <c r="S1556" s="103"/>
      <c r="AE1556" s="103"/>
      <c r="AG1556" s="103"/>
      <c r="AI1556" s="103"/>
    </row>
    <row r="1557" spans="4:35" x14ac:dyDescent="0.3">
      <c r="D1557" s="31"/>
      <c r="E1557" s="103"/>
      <c r="F1557" s="103"/>
      <c r="L1557" s="103"/>
      <c r="N1557" s="103"/>
      <c r="O1557" s="103"/>
      <c r="P1557" s="103"/>
      <c r="S1557" s="103"/>
      <c r="AE1557" s="103"/>
      <c r="AG1557" s="103"/>
      <c r="AI1557" s="103"/>
    </row>
    <row r="1558" spans="4:35" x14ac:dyDescent="0.3">
      <c r="D1558" s="31"/>
      <c r="E1558" s="103"/>
      <c r="F1558" s="103"/>
      <c r="L1558" s="103"/>
      <c r="N1558" s="103"/>
      <c r="O1558" s="103"/>
      <c r="P1558" s="103"/>
      <c r="S1558" s="103"/>
      <c r="AE1558" s="103"/>
      <c r="AG1558" s="103"/>
      <c r="AI1558" s="103"/>
    </row>
    <row r="1559" spans="4:35" x14ac:dyDescent="0.3">
      <c r="D1559" s="31"/>
      <c r="E1559" s="103"/>
      <c r="F1559" s="103"/>
      <c r="L1559" s="103"/>
      <c r="N1559" s="103"/>
      <c r="O1559" s="103"/>
      <c r="P1559" s="103"/>
      <c r="S1559" s="103"/>
      <c r="AE1559" s="103"/>
      <c r="AG1559" s="103"/>
      <c r="AI1559" s="103"/>
    </row>
    <row r="1560" spans="4:35" x14ac:dyDescent="0.3">
      <c r="D1560" s="31"/>
      <c r="E1560" s="103"/>
      <c r="F1560" s="103"/>
      <c r="L1560" s="103"/>
      <c r="N1560" s="103"/>
      <c r="O1560" s="103"/>
      <c r="P1560" s="103"/>
      <c r="S1560" s="103"/>
      <c r="AE1560" s="103"/>
      <c r="AG1560" s="103"/>
      <c r="AI1560" s="103"/>
    </row>
    <row r="1561" spans="4:35" x14ac:dyDescent="0.3">
      <c r="D1561" s="31"/>
      <c r="E1561" s="103"/>
      <c r="F1561" s="103"/>
      <c r="L1561" s="103"/>
      <c r="N1561" s="103"/>
      <c r="O1561" s="103"/>
      <c r="P1561" s="103"/>
      <c r="S1561" s="103"/>
      <c r="AE1561" s="103"/>
      <c r="AG1561" s="103"/>
      <c r="AI1561" s="103"/>
    </row>
    <row r="1562" spans="4:35" x14ac:dyDescent="0.3">
      <c r="D1562" s="31"/>
      <c r="E1562" s="103"/>
      <c r="F1562" s="103"/>
      <c r="L1562" s="103"/>
      <c r="N1562" s="103"/>
      <c r="O1562" s="103"/>
      <c r="P1562" s="103"/>
      <c r="S1562" s="103"/>
      <c r="AE1562" s="103"/>
      <c r="AG1562" s="103"/>
      <c r="AI1562" s="103"/>
    </row>
    <row r="1563" spans="4:35" x14ac:dyDescent="0.3">
      <c r="D1563" s="31"/>
      <c r="E1563" s="103"/>
      <c r="F1563" s="103"/>
      <c r="L1563" s="103"/>
      <c r="N1563" s="103"/>
      <c r="O1563" s="103"/>
      <c r="P1563" s="103"/>
      <c r="S1563" s="103"/>
      <c r="AE1563" s="103"/>
      <c r="AG1563" s="103"/>
      <c r="AI1563" s="103"/>
    </row>
    <row r="1564" spans="4:35" x14ac:dyDescent="0.3">
      <c r="D1564" s="31"/>
      <c r="E1564" s="103"/>
      <c r="F1564" s="103"/>
      <c r="L1564" s="103"/>
      <c r="N1564" s="103"/>
      <c r="O1564" s="103"/>
      <c r="P1564" s="103"/>
      <c r="S1564" s="103"/>
      <c r="AE1564" s="103"/>
      <c r="AG1564" s="103"/>
      <c r="AI1564" s="103"/>
    </row>
    <row r="1565" spans="4:35" x14ac:dyDescent="0.3">
      <c r="D1565" s="31"/>
      <c r="E1565" s="103"/>
      <c r="F1565" s="103"/>
      <c r="L1565" s="103"/>
      <c r="N1565" s="103"/>
      <c r="O1565" s="103"/>
      <c r="P1565" s="103"/>
      <c r="S1565" s="103"/>
      <c r="AE1565" s="103"/>
      <c r="AG1565" s="103"/>
      <c r="AI1565" s="103"/>
    </row>
    <row r="1566" spans="4:35" x14ac:dyDescent="0.3">
      <c r="D1566" s="31"/>
      <c r="E1566" s="103"/>
      <c r="F1566" s="103"/>
      <c r="L1566" s="103"/>
      <c r="N1566" s="103"/>
      <c r="O1566" s="103"/>
      <c r="P1566" s="103"/>
      <c r="S1566" s="103"/>
      <c r="AE1566" s="103"/>
      <c r="AG1566" s="103"/>
      <c r="AI1566" s="103"/>
    </row>
    <row r="1567" spans="4:35" x14ac:dyDescent="0.3">
      <c r="D1567" s="31"/>
      <c r="E1567" s="103"/>
      <c r="F1567" s="103"/>
      <c r="L1567" s="103"/>
      <c r="N1567" s="103"/>
      <c r="O1567" s="103"/>
      <c r="P1567" s="103"/>
      <c r="S1567" s="103"/>
      <c r="AE1567" s="103"/>
      <c r="AG1567" s="103"/>
      <c r="AI1567" s="103"/>
    </row>
    <row r="1568" spans="4:35" x14ac:dyDescent="0.3">
      <c r="D1568" s="31"/>
      <c r="E1568" s="103"/>
      <c r="F1568" s="103"/>
      <c r="L1568" s="103"/>
      <c r="N1568" s="103"/>
      <c r="O1568" s="103"/>
      <c r="P1568" s="103"/>
      <c r="S1568" s="103"/>
      <c r="AE1568" s="103"/>
      <c r="AG1568" s="103"/>
      <c r="AI1568" s="103"/>
    </row>
    <row r="1569" spans="4:35" x14ac:dyDescent="0.3">
      <c r="D1569" s="31"/>
      <c r="E1569" s="103"/>
      <c r="F1569" s="103"/>
      <c r="L1569" s="103"/>
      <c r="N1569" s="103"/>
      <c r="O1569" s="103"/>
      <c r="P1569" s="103"/>
      <c r="S1569" s="103"/>
      <c r="AE1569" s="103"/>
      <c r="AG1569" s="103"/>
      <c r="AI1569" s="103"/>
    </row>
    <row r="1570" spans="4:35" x14ac:dyDescent="0.3">
      <c r="D1570" s="31"/>
      <c r="E1570" s="103"/>
      <c r="F1570" s="103"/>
      <c r="L1570" s="103"/>
      <c r="N1570" s="103"/>
      <c r="O1570" s="103"/>
      <c r="P1570" s="103"/>
      <c r="S1570" s="103"/>
      <c r="AE1570" s="103"/>
      <c r="AG1570" s="103"/>
      <c r="AI1570" s="103"/>
    </row>
    <row r="1571" spans="4:35" x14ac:dyDescent="0.3">
      <c r="D1571" s="31"/>
      <c r="E1571" s="103"/>
      <c r="F1571" s="103"/>
      <c r="L1571" s="103"/>
      <c r="N1571" s="103"/>
      <c r="O1571" s="103"/>
      <c r="P1571" s="103"/>
      <c r="S1571" s="103"/>
      <c r="AE1571" s="103"/>
      <c r="AG1571" s="103"/>
      <c r="AI1571" s="103"/>
    </row>
    <row r="1572" spans="4:35" x14ac:dyDescent="0.3">
      <c r="D1572" s="31"/>
      <c r="E1572" s="103"/>
      <c r="F1572" s="103"/>
      <c r="L1572" s="103"/>
      <c r="N1572" s="103"/>
      <c r="O1572" s="103"/>
      <c r="P1572" s="103"/>
      <c r="S1572" s="103"/>
      <c r="AE1572" s="103"/>
      <c r="AG1572" s="103"/>
      <c r="AI1572" s="103"/>
    </row>
    <row r="1573" spans="4:35" x14ac:dyDescent="0.3">
      <c r="D1573" s="31"/>
      <c r="E1573" s="103"/>
      <c r="F1573" s="103"/>
      <c r="L1573" s="103"/>
      <c r="N1573" s="103"/>
      <c r="O1573" s="103"/>
      <c r="P1573" s="103"/>
      <c r="S1573" s="103"/>
      <c r="AE1573" s="103"/>
      <c r="AG1573" s="103"/>
      <c r="AI1573" s="103"/>
    </row>
    <row r="1574" spans="4:35" x14ac:dyDescent="0.3">
      <c r="D1574" s="31"/>
      <c r="E1574" s="103"/>
      <c r="F1574" s="103"/>
      <c r="L1574" s="103"/>
      <c r="N1574" s="103"/>
      <c r="O1574" s="103"/>
      <c r="P1574" s="103"/>
      <c r="S1574" s="103"/>
      <c r="AE1574" s="103"/>
      <c r="AG1574" s="103"/>
      <c r="AI1574" s="103"/>
    </row>
    <row r="1575" spans="4:35" x14ac:dyDescent="0.3">
      <c r="D1575" s="31"/>
      <c r="E1575" s="103"/>
      <c r="F1575" s="103"/>
      <c r="L1575" s="103"/>
      <c r="N1575" s="103"/>
      <c r="O1575" s="103"/>
      <c r="P1575" s="103"/>
      <c r="S1575" s="103"/>
      <c r="AE1575" s="103"/>
      <c r="AG1575" s="103"/>
      <c r="AI1575" s="103"/>
    </row>
    <row r="1576" spans="4:35" x14ac:dyDescent="0.3">
      <c r="D1576" s="31"/>
      <c r="E1576" s="103"/>
      <c r="F1576" s="103"/>
      <c r="L1576" s="103"/>
      <c r="N1576" s="103"/>
      <c r="O1576" s="103"/>
      <c r="P1576" s="103"/>
      <c r="S1576" s="103"/>
      <c r="AE1576" s="103"/>
      <c r="AG1576" s="103"/>
      <c r="AI1576" s="103"/>
    </row>
    <row r="1577" spans="4:35" x14ac:dyDescent="0.3">
      <c r="D1577" s="31"/>
      <c r="E1577" s="103"/>
      <c r="F1577" s="103"/>
      <c r="L1577" s="103"/>
      <c r="N1577" s="103"/>
      <c r="O1577" s="103"/>
      <c r="P1577" s="103"/>
      <c r="S1577" s="103"/>
      <c r="AE1577" s="103"/>
      <c r="AG1577" s="103"/>
      <c r="AI1577" s="103"/>
    </row>
    <row r="1578" spans="4:35" x14ac:dyDescent="0.3">
      <c r="D1578" s="31"/>
      <c r="E1578" s="103"/>
      <c r="F1578" s="103"/>
      <c r="L1578" s="103"/>
      <c r="N1578" s="103"/>
      <c r="O1578" s="103"/>
      <c r="P1578" s="103"/>
      <c r="S1578" s="103"/>
      <c r="AE1578" s="103"/>
      <c r="AG1578" s="103"/>
      <c r="AI1578" s="103"/>
    </row>
    <row r="1579" spans="4:35" x14ac:dyDescent="0.3">
      <c r="D1579" s="31"/>
      <c r="E1579" s="103"/>
      <c r="F1579" s="103"/>
      <c r="L1579" s="103"/>
      <c r="N1579" s="103"/>
      <c r="O1579" s="103"/>
      <c r="P1579" s="103"/>
      <c r="S1579" s="103"/>
      <c r="AE1579" s="103"/>
      <c r="AG1579" s="103"/>
      <c r="AI1579" s="103"/>
    </row>
    <row r="1580" spans="4:35" x14ac:dyDescent="0.3">
      <c r="D1580" s="31"/>
      <c r="E1580" s="103"/>
      <c r="F1580" s="103"/>
      <c r="L1580" s="103"/>
      <c r="N1580" s="103"/>
      <c r="O1580" s="103"/>
      <c r="P1580" s="103"/>
      <c r="S1580" s="103"/>
      <c r="AE1580" s="103"/>
      <c r="AG1580" s="103"/>
      <c r="AI1580" s="103"/>
    </row>
    <row r="1581" spans="4:35" x14ac:dyDescent="0.3">
      <c r="D1581" s="31"/>
      <c r="E1581" s="103"/>
      <c r="F1581" s="103"/>
      <c r="L1581" s="103"/>
      <c r="N1581" s="103"/>
      <c r="O1581" s="103"/>
      <c r="P1581" s="103"/>
      <c r="S1581" s="103"/>
      <c r="AE1581" s="103"/>
      <c r="AG1581" s="103"/>
      <c r="AI1581" s="103"/>
    </row>
    <row r="1582" spans="4:35" x14ac:dyDescent="0.3">
      <c r="D1582" s="31"/>
      <c r="E1582" s="103"/>
      <c r="F1582" s="103"/>
      <c r="L1582" s="103"/>
      <c r="N1582" s="103"/>
      <c r="O1582" s="103"/>
      <c r="P1582" s="103"/>
      <c r="S1582" s="103"/>
      <c r="AE1582" s="103"/>
      <c r="AG1582" s="103"/>
      <c r="AI1582" s="103"/>
    </row>
    <row r="1583" spans="4:35" x14ac:dyDescent="0.3">
      <c r="D1583" s="31"/>
      <c r="E1583" s="103"/>
      <c r="F1583" s="103"/>
      <c r="L1583" s="103"/>
      <c r="N1583" s="103"/>
      <c r="O1583" s="103"/>
      <c r="P1583" s="103"/>
      <c r="S1583" s="103"/>
      <c r="AE1583" s="103"/>
      <c r="AG1583" s="103"/>
      <c r="AI1583" s="103"/>
    </row>
    <row r="1584" spans="4:35" x14ac:dyDescent="0.3">
      <c r="D1584" s="31"/>
      <c r="E1584" s="103"/>
      <c r="F1584" s="103"/>
      <c r="L1584" s="103"/>
      <c r="N1584" s="103"/>
      <c r="O1584" s="103"/>
      <c r="P1584" s="103"/>
      <c r="S1584" s="103"/>
      <c r="AE1584" s="103"/>
      <c r="AG1584" s="103"/>
      <c r="AI1584" s="103"/>
    </row>
    <row r="1585" spans="4:35" x14ac:dyDescent="0.3">
      <c r="D1585" s="31"/>
      <c r="E1585" s="103"/>
      <c r="F1585" s="103"/>
      <c r="L1585" s="103"/>
      <c r="N1585" s="103"/>
      <c r="O1585" s="103"/>
      <c r="P1585" s="103"/>
      <c r="S1585" s="103"/>
      <c r="AE1585" s="103"/>
      <c r="AG1585" s="103"/>
      <c r="AI1585" s="103"/>
    </row>
    <row r="1586" spans="4:35" x14ac:dyDescent="0.3">
      <c r="D1586" s="31"/>
      <c r="E1586" s="103"/>
      <c r="F1586" s="103"/>
      <c r="L1586" s="103"/>
      <c r="N1586" s="103"/>
      <c r="O1586" s="103"/>
      <c r="P1586" s="103"/>
      <c r="S1586" s="103"/>
      <c r="AE1586" s="103"/>
      <c r="AG1586" s="103"/>
      <c r="AI1586" s="103"/>
    </row>
    <row r="1587" spans="4:35" x14ac:dyDescent="0.3">
      <c r="D1587" s="31"/>
      <c r="E1587" s="103"/>
      <c r="F1587" s="103"/>
      <c r="L1587" s="103"/>
      <c r="N1587" s="103"/>
      <c r="O1587" s="103"/>
      <c r="P1587" s="103"/>
      <c r="S1587" s="103"/>
      <c r="AE1587" s="103"/>
      <c r="AG1587" s="103"/>
      <c r="AI1587" s="103"/>
    </row>
    <row r="1588" spans="4:35" x14ac:dyDescent="0.3">
      <c r="D1588" s="31"/>
      <c r="E1588" s="103"/>
      <c r="F1588" s="103"/>
      <c r="L1588" s="103"/>
      <c r="N1588" s="103"/>
      <c r="O1588" s="103"/>
      <c r="P1588" s="103"/>
      <c r="S1588" s="103"/>
      <c r="AE1588" s="103"/>
      <c r="AG1588" s="103"/>
      <c r="AI1588" s="103"/>
    </row>
    <row r="1589" spans="4:35" x14ac:dyDescent="0.3">
      <c r="D1589" s="31"/>
      <c r="E1589" s="103"/>
      <c r="F1589" s="103"/>
      <c r="L1589" s="103"/>
      <c r="N1589" s="103"/>
      <c r="O1589" s="103"/>
      <c r="P1589" s="103"/>
      <c r="S1589" s="103"/>
      <c r="AE1589" s="103"/>
      <c r="AG1589" s="103"/>
      <c r="AI1589" s="103"/>
    </row>
    <row r="1590" spans="4:35" x14ac:dyDescent="0.3">
      <c r="D1590" s="31"/>
      <c r="E1590" s="103"/>
      <c r="F1590" s="103"/>
      <c r="L1590" s="103"/>
      <c r="N1590" s="103"/>
      <c r="O1590" s="103"/>
      <c r="P1590" s="103"/>
      <c r="S1590" s="103"/>
      <c r="AE1590" s="103"/>
      <c r="AG1590" s="103"/>
      <c r="AI1590" s="103"/>
    </row>
    <row r="1591" spans="4:35" x14ac:dyDescent="0.3">
      <c r="D1591" s="31"/>
      <c r="E1591" s="103"/>
      <c r="F1591" s="103"/>
      <c r="L1591" s="103"/>
      <c r="N1591" s="103"/>
      <c r="O1591" s="103"/>
      <c r="P1591" s="103"/>
      <c r="S1591" s="103"/>
      <c r="AE1591" s="103"/>
      <c r="AG1591" s="103"/>
      <c r="AI1591" s="103"/>
    </row>
    <row r="1592" spans="4:35" x14ac:dyDescent="0.3">
      <c r="D1592" s="31"/>
      <c r="E1592" s="103"/>
      <c r="F1592" s="103"/>
      <c r="L1592" s="103"/>
      <c r="N1592" s="103"/>
      <c r="O1592" s="103"/>
      <c r="P1592" s="103"/>
      <c r="S1592" s="103"/>
      <c r="AE1592" s="103"/>
      <c r="AG1592" s="103"/>
      <c r="AI1592" s="103"/>
    </row>
    <row r="1593" spans="4:35" x14ac:dyDescent="0.3">
      <c r="D1593" s="31"/>
      <c r="E1593" s="103"/>
      <c r="F1593" s="103"/>
      <c r="L1593" s="103"/>
      <c r="N1593" s="103"/>
      <c r="O1593" s="103"/>
      <c r="P1593" s="103"/>
      <c r="S1593" s="103"/>
      <c r="AE1593" s="103"/>
      <c r="AG1593" s="103"/>
      <c r="AI1593" s="103"/>
    </row>
    <row r="1594" spans="4:35" x14ac:dyDescent="0.3">
      <c r="D1594" s="31"/>
      <c r="E1594" s="103"/>
      <c r="F1594" s="103"/>
      <c r="L1594" s="103"/>
      <c r="N1594" s="103"/>
      <c r="O1594" s="103"/>
      <c r="P1594" s="103"/>
      <c r="S1594" s="103"/>
      <c r="AE1594" s="103"/>
      <c r="AG1594" s="103"/>
      <c r="AI1594" s="103"/>
    </row>
    <row r="1595" spans="4:35" x14ac:dyDescent="0.3">
      <c r="D1595" s="31"/>
      <c r="E1595" s="103"/>
      <c r="F1595" s="103"/>
      <c r="L1595" s="103"/>
      <c r="N1595" s="103"/>
      <c r="O1595" s="103"/>
      <c r="P1595" s="103"/>
      <c r="S1595" s="103"/>
      <c r="AE1595" s="103"/>
      <c r="AG1595" s="103"/>
      <c r="AI1595" s="103"/>
    </row>
    <row r="1596" spans="4:35" x14ac:dyDescent="0.3">
      <c r="D1596" s="31"/>
      <c r="E1596" s="103"/>
      <c r="F1596" s="103"/>
      <c r="L1596" s="103"/>
      <c r="N1596" s="103"/>
      <c r="O1596" s="103"/>
      <c r="P1596" s="103"/>
      <c r="S1596" s="103"/>
      <c r="AE1596" s="103"/>
      <c r="AG1596" s="103"/>
      <c r="AI1596" s="103"/>
    </row>
    <row r="1597" spans="4:35" x14ac:dyDescent="0.3">
      <c r="D1597" s="31"/>
      <c r="E1597" s="103"/>
      <c r="F1597" s="103"/>
      <c r="L1597" s="103"/>
      <c r="N1597" s="103"/>
      <c r="O1597" s="103"/>
      <c r="P1597" s="103"/>
      <c r="S1597" s="103"/>
      <c r="AE1597" s="103"/>
      <c r="AG1597" s="103"/>
      <c r="AI1597" s="103"/>
    </row>
    <row r="1598" spans="4:35" x14ac:dyDescent="0.3">
      <c r="D1598" s="31"/>
      <c r="E1598" s="103"/>
      <c r="F1598" s="103"/>
      <c r="L1598" s="103"/>
      <c r="N1598" s="103"/>
      <c r="O1598" s="103"/>
      <c r="P1598" s="103"/>
      <c r="S1598" s="103"/>
      <c r="AE1598" s="103"/>
      <c r="AG1598" s="103"/>
      <c r="AI1598" s="103"/>
    </row>
    <row r="1599" spans="4:35" x14ac:dyDescent="0.3">
      <c r="D1599" s="31"/>
      <c r="E1599" s="103"/>
      <c r="F1599" s="103"/>
      <c r="L1599" s="103"/>
      <c r="N1599" s="103"/>
      <c r="O1599" s="103"/>
      <c r="P1599" s="103"/>
      <c r="S1599" s="103"/>
      <c r="AE1599" s="103"/>
      <c r="AG1599" s="103"/>
      <c r="AI1599" s="103"/>
    </row>
    <row r="1600" spans="4:35" x14ac:dyDescent="0.3">
      <c r="D1600" s="31"/>
      <c r="E1600" s="103"/>
      <c r="F1600" s="103"/>
      <c r="L1600" s="103"/>
      <c r="N1600" s="103"/>
      <c r="O1600" s="103"/>
      <c r="P1600" s="103"/>
      <c r="S1600" s="103"/>
      <c r="AE1600" s="103"/>
      <c r="AG1600" s="103"/>
      <c r="AI1600" s="103"/>
    </row>
    <row r="1601" spans="4:35" x14ac:dyDescent="0.3">
      <c r="D1601" s="31"/>
      <c r="E1601" s="103"/>
      <c r="F1601" s="103"/>
      <c r="L1601" s="103"/>
      <c r="N1601" s="103"/>
      <c r="O1601" s="103"/>
      <c r="P1601" s="103"/>
      <c r="S1601" s="103"/>
      <c r="AE1601" s="103"/>
      <c r="AG1601" s="103"/>
      <c r="AI1601" s="103"/>
    </row>
    <row r="1602" spans="4:35" x14ac:dyDescent="0.3">
      <c r="D1602" s="31"/>
      <c r="E1602" s="103"/>
      <c r="F1602" s="103"/>
      <c r="L1602" s="103"/>
      <c r="N1602" s="103"/>
      <c r="O1602" s="103"/>
      <c r="P1602" s="103"/>
      <c r="S1602" s="103"/>
      <c r="AE1602" s="103"/>
      <c r="AG1602" s="103"/>
      <c r="AI1602" s="103"/>
    </row>
    <row r="1603" spans="4:35" x14ac:dyDescent="0.3">
      <c r="D1603" s="31"/>
      <c r="E1603" s="103"/>
      <c r="F1603" s="103"/>
      <c r="L1603" s="103"/>
      <c r="N1603" s="103"/>
      <c r="O1603" s="103"/>
      <c r="P1603" s="103"/>
      <c r="S1603" s="103"/>
      <c r="AE1603" s="103"/>
      <c r="AG1603" s="103"/>
      <c r="AI1603" s="103"/>
    </row>
    <row r="1604" spans="4:35" x14ac:dyDescent="0.3">
      <c r="D1604" s="31"/>
      <c r="E1604" s="103"/>
      <c r="F1604" s="103"/>
      <c r="L1604" s="103"/>
      <c r="N1604" s="103"/>
      <c r="O1604" s="103"/>
      <c r="P1604" s="103"/>
      <c r="S1604" s="103"/>
      <c r="AE1604" s="103"/>
      <c r="AG1604" s="103"/>
      <c r="AI1604" s="103"/>
    </row>
    <row r="1605" spans="4:35" x14ac:dyDescent="0.3">
      <c r="D1605" s="31"/>
      <c r="E1605" s="103"/>
      <c r="F1605" s="103"/>
      <c r="L1605" s="103"/>
      <c r="N1605" s="103"/>
      <c r="O1605" s="103"/>
      <c r="P1605" s="103"/>
      <c r="S1605" s="103"/>
      <c r="AE1605" s="103"/>
      <c r="AG1605" s="103"/>
      <c r="AI1605" s="103"/>
    </row>
    <row r="1606" spans="4:35" x14ac:dyDescent="0.3">
      <c r="D1606" s="31"/>
      <c r="E1606" s="103"/>
      <c r="F1606" s="103"/>
      <c r="L1606" s="103"/>
      <c r="N1606" s="103"/>
      <c r="O1606" s="103"/>
      <c r="P1606" s="103"/>
      <c r="S1606" s="103"/>
      <c r="AE1606" s="103"/>
      <c r="AG1606" s="103"/>
      <c r="AI1606" s="103"/>
    </row>
    <row r="1607" spans="4:35" x14ac:dyDescent="0.3">
      <c r="D1607" s="31"/>
      <c r="E1607" s="103"/>
      <c r="F1607" s="103"/>
      <c r="L1607" s="103"/>
      <c r="N1607" s="103"/>
      <c r="O1607" s="103"/>
      <c r="P1607" s="103"/>
      <c r="S1607" s="103"/>
      <c r="AE1607" s="103"/>
      <c r="AG1607" s="103"/>
      <c r="AI1607" s="103"/>
    </row>
    <row r="1608" spans="4:35" x14ac:dyDescent="0.3">
      <c r="D1608" s="31"/>
      <c r="E1608" s="103"/>
      <c r="F1608" s="103"/>
      <c r="L1608" s="103"/>
      <c r="N1608" s="103"/>
      <c r="O1608" s="103"/>
      <c r="P1608" s="103"/>
      <c r="S1608" s="103"/>
      <c r="AE1608" s="103"/>
      <c r="AG1608" s="103"/>
      <c r="AI1608" s="103"/>
    </row>
    <row r="1609" spans="4:35" x14ac:dyDescent="0.3">
      <c r="D1609" s="31"/>
      <c r="E1609" s="103"/>
      <c r="F1609" s="103"/>
      <c r="L1609" s="103"/>
      <c r="N1609" s="103"/>
      <c r="O1609" s="103"/>
      <c r="P1609" s="103"/>
      <c r="S1609" s="103"/>
      <c r="AE1609" s="103"/>
      <c r="AG1609" s="103"/>
      <c r="AI1609" s="103"/>
    </row>
    <row r="1610" spans="4:35" x14ac:dyDescent="0.3">
      <c r="D1610" s="31"/>
      <c r="E1610" s="103"/>
      <c r="F1610" s="103"/>
      <c r="L1610" s="103"/>
      <c r="N1610" s="103"/>
      <c r="O1610" s="103"/>
      <c r="P1610" s="103"/>
      <c r="S1610" s="103"/>
      <c r="AE1610" s="103"/>
      <c r="AG1610" s="103"/>
      <c r="AI1610" s="103"/>
    </row>
    <row r="1611" spans="4:35" x14ac:dyDescent="0.3">
      <c r="D1611" s="31"/>
      <c r="E1611" s="103"/>
      <c r="F1611" s="103"/>
      <c r="L1611" s="103"/>
      <c r="N1611" s="103"/>
      <c r="O1611" s="103"/>
      <c r="P1611" s="103"/>
      <c r="S1611" s="103"/>
      <c r="AE1611" s="103"/>
      <c r="AG1611" s="103"/>
      <c r="AI1611" s="103"/>
    </row>
    <row r="1612" spans="4:35" x14ac:dyDescent="0.3">
      <c r="D1612" s="31"/>
      <c r="E1612" s="103"/>
      <c r="F1612" s="103"/>
      <c r="L1612" s="103"/>
      <c r="N1612" s="103"/>
      <c r="O1612" s="103"/>
      <c r="P1612" s="103"/>
      <c r="S1612" s="103"/>
      <c r="AE1612" s="103"/>
      <c r="AG1612" s="103"/>
      <c r="AI1612" s="103"/>
    </row>
    <row r="1613" spans="4:35" x14ac:dyDescent="0.3">
      <c r="D1613" s="31"/>
      <c r="E1613" s="103"/>
      <c r="F1613" s="103"/>
      <c r="L1613" s="103"/>
      <c r="N1613" s="103"/>
      <c r="O1613" s="103"/>
      <c r="P1613" s="103"/>
      <c r="S1613" s="103"/>
      <c r="AE1613" s="103"/>
      <c r="AG1613" s="103"/>
      <c r="AI1613" s="103"/>
    </row>
    <row r="1614" spans="4:35" x14ac:dyDescent="0.3">
      <c r="D1614" s="31"/>
      <c r="E1614" s="103"/>
      <c r="F1614" s="103"/>
      <c r="L1614" s="103"/>
      <c r="N1614" s="103"/>
      <c r="O1614" s="103"/>
      <c r="P1614" s="103"/>
      <c r="S1614" s="103"/>
      <c r="AE1614" s="103"/>
      <c r="AG1614" s="103"/>
      <c r="AI1614" s="103"/>
    </row>
    <row r="1615" spans="4:35" x14ac:dyDescent="0.3">
      <c r="D1615" s="31"/>
      <c r="E1615" s="103"/>
      <c r="F1615" s="103"/>
      <c r="L1615" s="103"/>
      <c r="N1615" s="103"/>
      <c r="O1615" s="103"/>
      <c r="P1615" s="103"/>
      <c r="S1615" s="103"/>
      <c r="AE1615" s="103"/>
      <c r="AG1615" s="103"/>
      <c r="AI1615" s="103"/>
    </row>
    <row r="1616" spans="4:35" x14ac:dyDescent="0.3">
      <c r="D1616" s="31"/>
      <c r="E1616" s="103"/>
      <c r="F1616" s="103"/>
      <c r="L1616" s="103"/>
      <c r="N1616" s="103"/>
      <c r="O1616" s="103"/>
      <c r="P1616" s="103"/>
      <c r="S1616" s="103"/>
      <c r="AE1616" s="103"/>
      <c r="AG1616" s="103"/>
      <c r="AI1616" s="103"/>
    </row>
    <row r="1617" spans="4:35" x14ac:dyDescent="0.3">
      <c r="D1617" s="31"/>
      <c r="E1617" s="103"/>
      <c r="F1617" s="103"/>
      <c r="L1617" s="103"/>
      <c r="N1617" s="103"/>
      <c r="O1617" s="103"/>
      <c r="P1617" s="103"/>
      <c r="S1617" s="103"/>
      <c r="AE1617" s="103"/>
      <c r="AG1617" s="103"/>
      <c r="AI1617" s="103"/>
    </row>
    <row r="1618" spans="4:35" x14ac:dyDescent="0.3">
      <c r="D1618" s="31"/>
      <c r="E1618" s="103"/>
      <c r="F1618" s="103"/>
      <c r="L1618" s="103"/>
      <c r="N1618" s="103"/>
      <c r="O1618" s="103"/>
      <c r="P1618" s="103"/>
      <c r="S1618" s="103"/>
      <c r="AE1618" s="103"/>
      <c r="AG1618" s="103"/>
      <c r="AI1618" s="103"/>
    </row>
    <row r="1619" spans="4:35" x14ac:dyDescent="0.3">
      <c r="D1619" s="31"/>
      <c r="E1619" s="103"/>
      <c r="F1619" s="103"/>
      <c r="L1619" s="103"/>
      <c r="N1619" s="103"/>
      <c r="O1619" s="103"/>
      <c r="P1619" s="103"/>
      <c r="S1619" s="103"/>
      <c r="AE1619" s="103"/>
      <c r="AG1619" s="103"/>
      <c r="AI1619" s="103"/>
    </row>
    <row r="1620" spans="4:35" x14ac:dyDescent="0.3">
      <c r="D1620" s="31"/>
      <c r="E1620" s="103"/>
      <c r="F1620" s="103"/>
      <c r="L1620" s="103"/>
      <c r="N1620" s="103"/>
      <c r="O1620" s="103"/>
      <c r="P1620" s="103"/>
      <c r="S1620" s="103"/>
      <c r="AE1620" s="103"/>
      <c r="AG1620" s="103"/>
      <c r="AI1620" s="103"/>
    </row>
    <row r="1621" spans="4:35" x14ac:dyDescent="0.3">
      <c r="D1621" s="31"/>
      <c r="E1621" s="103"/>
      <c r="F1621" s="103"/>
      <c r="L1621" s="103"/>
      <c r="N1621" s="103"/>
      <c r="O1621" s="103"/>
      <c r="P1621" s="103"/>
      <c r="S1621" s="103"/>
      <c r="AE1621" s="103"/>
      <c r="AG1621" s="103"/>
      <c r="AI1621" s="103"/>
    </row>
    <row r="1622" spans="4:35" x14ac:dyDescent="0.3">
      <c r="D1622" s="31"/>
      <c r="E1622" s="103"/>
      <c r="F1622" s="103"/>
      <c r="L1622" s="103"/>
      <c r="N1622" s="103"/>
      <c r="O1622" s="103"/>
      <c r="P1622" s="103"/>
      <c r="S1622" s="103"/>
      <c r="AE1622" s="103"/>
      <c r="AG1622" s="103"/>
      <c r="AI1622" s="103"/>
    </row>
    <row r="1623" spans="4:35" x14ac:dyDescent="0.3">
      <c r="D1623" s="31"/>
      <c r="E1623" s="103"/>
      <c r="F1623" s="103"/>
      <c r="L1623" s="103"/>
      <c r="N1623" s="103"/>
      <c r="O1623" s="103"/>
      <c r="P1623" s="103"/>
      <c r="S1623" s="103"/>
      <c r="AE1623" s="103"/>
      <c r="AG1623" s="103"/>
      <c r="AI1623" s="103"/>
    </row>
    <row r="1624" spans="4:35" x14ac:dyDescent="0.3">
      <c r="D1624" s="31"/>
      <c r="E1624" s="103"/>
      <c r="F1624" s="103"/>
      <c r="L1624" s="103"/>
      <c r="N1624" s="103"/>
      <c r="O1624" s="103"/>
      <c r="P1624" s="103"/>
      <c r="S1624" s="103"/>
      <c r="AE1624" s="103"/>
      <c r="AG1624" s="103"/>
      <c r="AI1624" s="103"/>
    </row>
    <row r="1625" spans="4:35" x14ac:dyDescent="0.3">
      <c r="D1625" s="31"/>
      <c r="E1625" s="103"/>
      <c r="F1625" s="103"/>
      <c r="L1625" s="103"/>
      <c r="N1625" s="103"/>
      <c r="O1625" s="103"/>
      <c r="P1625" s="103"/>
      <c r="S1625" s="103"/>
      <c r="AE1625" s="103"/>
      <c r="AG1625" s="103"/>
      <c r="AI1625" s="103"/>
    </row>
    <row r="1626" spans="4:35" x14ac:dyDescent="0.3">
      <c r="D1626" s="31"/>
      <c r="E1626" s="103"/>
      <c r="F1626" s="103"/>
      <c r="L1626" s="103"/>
      <c r="N1626" s="103"/>
      <c r="O1626" s="103"/>
      <c r="P1626" s="103"/>
      <c r="S1626" s="103"/>
      <c r="AE1626" s="103"/>
      <c r="AG1626" s="103"/>
      <c r="AI1626" s="103"/>
    </row>
    <row r="1627" spans="4:35" x14ac:dyDescent="0.3">
      <c r="D1627" s="31"/>
      <c r="E1627" s="103"/>
      <c r="F1627" s="103"/>
      <c r="L1627" s="103"/>
      <c r="N1627" s="103"/>
      <c r="O1627" s="103"/>
      <c r="P1627" s="103"/>
      <c r="S1627" s="103"/>
      <c r="AE1627" s="103"/>
      <c r="AG1627" s="103"/>
      <c r="AI1627" s="103"/>
    </row>
    <row r="1628" spans="4:35" x14ac:dyDescent="0.3">
      <c r="D1628" s="31"/>
      <c r="E1628" s="103"/>
      <c r="F1628" s="103"/>
      <c r="L1628" s="103"/>
      <c r="N1628" s="103"/>
      <c r="O1628" s="103"/>
      <c r="P1628" s="103"/>
      <c r="S1628" s="103"/>
      <c r="AE1628" s="103"/>
      <c r="AG1628" s="103"/>
      <c r="AI1628" s="103"/>
    </row>
    <row r="1629" spans="4:35" x14ac:dyDescent="0.3">
      <c r="D1629" s="31"/>
      <c r="E1629" s="103"/>
      <c r="F1629" s="103"/>
      <c r="L1629" s="103"/>
      <c r="N1629" s="103"/>
      <c r="O1629" s="103"/>
      <c r="P1629" s="103"/>
      <c r="S1629" s="103"/>
      <c r="AE1629" s="103"/>
      <c r="AG1629" s="103"/>
      <c r="AI1629" s="103"/>
    </row>
    <row r="1630" spans="4:35" x14ac:dyDescent="0.3">
      <c r="D1630" s="31"/>
      <c r="E1630" s="103"/>
      <c r="F1630" s="103"/>
      <c r="L1630" s="103"/>
      <c r="N1630" s="103"/>
      <c r="O1630" s="103"/>
      <c r="P1630" s="103"/>
      <c r="S1630" s="103"/>
      <c r="AE1630" s="103"/>
      <c r="AG1630" s="103"/>
      <c r="AI1630" s="103"/>
    </row>
    <row r="1631" spans="4:35" x14ac:dyDescent="0.3">
      <c r="D1631" s="31"/>
      <c r="E1631" s="103"/>
      <c r="F1631" s="103"/>
      <c r="L1631" s="103"/>
      <c r="N1631" s="103"/>
      <c r="O1631" s="103"/>
      <c r="P1631" s="103"/>
      <c r="S1631" s="103"/>
      <c r="AE1631" s="103"/>
      <c r="AG1631" s="103"/>
      <c r="AI1631" s="103"/>
    </row>
    <row r="1632" spans="4:35" x14ac:dyDescent="0.3">
      <c r="D1632" s="31"/>
      <c r="E1632" s="103"/>
      <c r="F1632" s="103"/>
      <c r="L1632" s="103"/>
      <c r="N1632" s="103"/>
      <c r="O1632" s="103"/>
      <c r="P1632" s="103"/>
      <c r="S1632" s="103"/>
      <c r="AE1632" s="103"/>
      <c r="AG1632" s="103"/>
      <c r="AI1632" s="103"/>
    </row>
    <row r="1633" spans="4:35" x14ac:dyDescent="0.3">
      <c r="D1633" s="31"/>
      <c r="E1633" s="103"/>
      <c r="F1633" s="103"/>
      <c r="L1633" s="103"/>
      <c r="N1633" s="103"/>
      <c r="O1633" s="103"/>
      <c r="P1633" s="103"/>
      <c r="S1633" s="103"/>
      <c r="AE1633" s="103"/>
      <c r="AG1633" s="103"/>
      <c r="AI1633" s="103"/>
    </row>
    <row r="1634" spans="4:35" x14ac:dyDescent="0.3">
      <c r="D1634" s="31"/>
      <c r="E1634" s="103"/>
      <c r="F1634" s="103"/>
      <c r="L1634" s="103"/>
      <c r="N1634" s="103"/>
      <c r="O1634" s="103"/>
      <c r="P1634" s="103"/>
      <c r="S1634" s="103"/>
      <c r="AE1634" s="103"/>
      <c r="AG1634" s="103"/>
      <c r="AI1634" s="103"/>
    </row>
    <row r="1635" spans="4:35" x14ac:dyDescent="0.3">
      <c r="D1635" s="31"/>
      <c r="E1635" s="103"/>
      <c r="F1635" s="103"/>
      <c r="L1635" s="103"/>
      <c r="N1635" s="103"/>
      <c r="O1635" s="103"/>
      <c r="P1635" s="103"/>
      <c r="S1635" s="103"/>
      <c r="AE1635" s="103"/>
      <c r="AG1635" s="103"/>
      <c r="AI1635" s="103"/>
    </row>
    <row r="1636" spans="4:35" x14ac:dyDescent="0.3">
      <c r="D1636" s="31"/>
      <c r="E1636" s="103"/>
      <c r="F1636" s="103"/>
      <c r="L1636" s="103"/>
      <c r="N1636" s="103"/>
      <c r="O1636" s="103"/>
      <c r="P1636" s="103"/>
      <c r="S1636" s="103"/>
      <c r="AE1636" s="103"/>
      <c r="AG1636" s="103"/>
      <c r="AI1636" s="103"/>
    </row>
    <row r="1637" spans="4:35" x14ac:dyDescent="0.3">
      <c r="D1637" s="31"/>
      <c r="E1637" s="103"/>
      <c r="F1637" s="103"/>
      <c r="L1637" s="103"/>
      <c r="N1637" s="103"/>
      <c r="O1637" s="103"/>
      <c r="P1637" s="103"/>
      <c r="S1637" s="103"/>
      <c r="AE1637" s="103"/>
      <c r="AG1637" s="103"/>
      <c r="AI1637" s="103"/>
    </row>
    <row r="1638" spans="4:35" x14ac:dyDescent="0.3">
      <c r="D1638" s="31"/>
      <c r="E1638" s="103"/>
      <c r="F1638" s="103"/>
      <c r="L1638" s="103"/>
      <c r="N1638" s="103"/>
      <c r="O1638" s="103"/>
      <c r="P1638" s="103"/>
      <c r="S1638" s="103"/>
      <c r="AE1638" s="103"/>
      <c r="AG1638" s="103"/>
      <c r="AI1638" s="103"/>
    </row>
    <row r="1639" spans="4:35" x14ac:dyDescent="0.3">
      <c r="D1639" s="31"/>
      <c r="E1639" s="103"/>
      <c r="F1639" s="103"/>
      <c r="L1639" s="103"/>
      <c r="N1639" s="103"/>
      <c r="O1639" s="103"/>
      <c r="P1639" s="103"/>
      <c r="S1639" s="103"/>
      <c r="AE1639" s="103"/>
      <c r="AG1639" s="103"/>
      <c r="AI1639" s="103"/>
    </row>
    <row r="1640" spans="4:35" x14ac:dyDescent="0.3">
      <c r="D1640" s="31"/>
      <c r="E1640" s="103"/>
      <c r="F1640" s="103"/>
      <c r="L1640" s="103"/>
      <c r="N1640" s="103"/>
      <c r="O1640" s="103"/>
      <c r="P1640" s="103"/>
      <c r="S1640" s="103"/>
      <c r="AE1640" s="103"/>
      <c r="AG1640" s="103"/>
      <c r="AI1640" s="103"/>
    </row>
    <row r="1641" spans="4:35" x14ac:dyDescent="0.3">
      <c r="D1641" s="31"/>
      <c r="E1641" s="103"/>
      <c r="F1641" s="103"/>
      <c r="L1641" s="103"/>
      <c r="N1641" s="103"/>
      <c r="O1641" s="103"/>
      <c r="P1641" s="103"/>
      <c r="S1641" s="103"/>
      <c r="AE1641" s="103"/>
      <c r="AG1641" s="103"/>
      <c r="AI1641" s="103"/>
    </row>
    <row r="1642" spans="4:35" x14ac:dyDescent="0.3">
      <c r="D1642" s="31"/>
      <c r="E1642" s="103"/>
      <c r="F1642" s="103"/>
      <c r="L1642" s="103"/>
      <c r="N1642" s="103"/>
      <c r="O1642" s="103"/>
      <c r="P1642" s="103"/>
      <c r="S1642" s="103"/>
      <c r="AE1642" s="103"/>
      <c r="AG1642" s="103"/>
      <c r="AI1642" s="103"/>
    </row>
    <row r="1643" spans="4:35" x14ac:dyDescent="0.3">
      <c r="D1643" s="31"/>
      <c r="E1643" s="103"/>
      <c r="F1643" s="103"/>
      <c r="L1643" s="103"/>
      <c r="N1643" s="103"/>
      <c r="O1643" s="103"/>
      <c r="P1643" s="103"/>
      <c r="S1643" s="103"/>
      <c r="AE1643" s="103"/>
      <c r="AG1643" s="103"/>
      <c r="AI1643" s="103"/>
    </row>
    <row r="1644" spans="4:35" x14ac:dyDescent="0.3">
      <c r="D1644" s="31"/>
      <c r="E1644" s="103"/>
      <c r="F1644" s="103"/>
      <c r="L1644" s="103"/>
      <c r="N1644" s="103"/>
      <c r="O1644" s="103"/>
      <c r="P1644" s="103"/>
      <c r="S1644" s="103"/>
      <c r="AE1644" s="103"/>
      <c r="AG1644" s="103"/>
      <c r="AI1644" s="103"/>
    </row>
    <row r="1645" spans="4:35" x14ac:dyDescent="0.3">
      <c r="D1645" s="31"/>
      <c r="E1645" s="103"/>
      <c r="F1645" s="103"/>
      <c r="L1645" s="103"/>
      <c r="N1645" s="103"/>
      <c r="O1645" s="103"/>
      <c r="P1645" s="103"/>
      <c r="S1645" s="103"/>
      <c r="AE1645" s="103"/>
      <c r="AG1645" s="103"/>
      <c r="AI1645" s="103"/>
    </row>
    <row r="1646" spans="4:35" x14ac:dyDescent="0.3">
      <c r="D1646" s="31"/>
      <c r="E1646" s="103"/>
      <c r="F1646" s="103"/>
      <c r="L1646" s="103"/>
      <c r="N1646" s="103"/>
      <c r="O1646" s="103"/>
      <c r="P1646" s="103"/>
      <c r="S1646" s="103"/>
      <c r="AE1646" s="103"/>
      <c r="AG1646" s="103"/>
      <c r="AI1646" s="103"/>
    </row>
    <row r="1647" spans="4:35" x14ac:dyDescent="0.3">
      <c r="D1647" s="31"/>
      <c r="E1647" s="103"/>
      <c r="F1647" s="103"/>
      <c r="L1647" s="103"/>
      <c r="N1647" s="103"/>
      <c r="O1647" s="103"/>
      <c r="P1647" s="103"/>
      <c r="S1647" s="103"/>
      <c r="AE1647" s="103"/>
      <c r="AG1647" s="103"/>
      <c r="AI1647" s="103"/>
    </row>
    <row r="1648" spans="4:35" x14ac:dyDescent="0.3">
      <c r="D1648" s="31"/>
      <c r="E1648" s="103"/>
      <c r="F1648" s="103"/>
      <c r="L1648" s="103"/>
      <c r="N1648" s="103"/>
      <c r="O1648" s="103"/>
      <c r="P1648" s="103"/>
      <c r="S1648" s="103"/>
      <c r="AE1648" s="103"/>
      <c r="AG1648" s="103"/>
      <c r="AI1648" s="103"/>
    </row>
    <row r="1649" spans="4:35" x14ac:dyDescent="0.3">
      <c r="D1649" s="31"/>
      <c r="E1649" s="103"/>
      <c r="F1649" s="103"/>
      <c r="L1649" s="103"/>
      <c r="N1649" s="103"/>
      <c r="O1649" s="103"/>
      <c r="P1649" s="103"/>
      <c r="S1649" s="103"/>
      <c r="AE1649" s="103"/>
      <c r="AG1649" s="103"/>
      <c r="AI1649" s="103"/>
    </row>
    <row r="1650" spans="4:35" x14ac:dyDescent="0.3">
      <c r="D1650" s="31"/>
      <c r="E1650" s="103"/>
      <c r="F1650" s="103"/>
      <c r="L1650" s="103"/>
      <c r="N1650" s="103"/>
      <c r="O1650" s="103"/>
      <c r="P1650" s="103"/>
      <c r="S1650" s="103"/>
      <c r="AE1650" s="103"/>
      <c r="AG1650" s="103"/>
      <c r="AI1650" s="103"/>
    </row>
    <row r="1651" spans="4:35" x14ac:dyDescent="0.3">
      <c r="D1651" s="31"/>
      <c r="E1651" s="103"/>
      <c r="F1651" s="103"/>
      <c r="L1651" s="103"/>
      <c r="N1651" s="103"/>
      <c r="O1651" s="103"/>
      <c r="P1651" s="103"/>
      <c r="S1651" s="103"/>
      <c r="AE1651" s="103"/>
      <c r="AG1651" s="103"/>
      <c r="AI1651" s="103"/>
    </row>
    <row r="1652" spans="4:35" x14ac:dyDescent="0.3">
      <c r="D1652" s="31"/>
      <c r="E1652" s="103"/>
      <c r="F1652" s="103"/>
      <c r="L1652" s="103"/>
      <c r="N1652" s="103"/>
      <c r="O1652" s="103"/>
      <c r="P1652" s="103"/>
      <c r="S1652" s="103"/>
      <c r="AE1652" s="103"/>
      <c r="AG1652" s="103"/>
      <c r="AI1652" s="103"/>
    </row>
    <row r="1653" spans="4:35" x14ac:dyDescent="0.3">
      <c r="D1653" s="31"/>
      <c r="E1653" s="103"/>
      <c r="F1653" s="103"/>
      <c r="L1653" s="103"/>
      <c r="N1653" s="103"/>
      <c r="O1653" s="103"/>
      <c r="P1653" s="103"/>
      <c r="S1653" s="103"/>
      <c r="AE1653" s="103"/>
      <c r="AG1653" s="103"/>
      <c r="AI1653" s="103"/>
    </row>
    <row r="1654" spans="4:35" x14ac:dyDescent="0.3">
      <c r="D1654" s="31"/>
      <c r="E1654" s="103"/>
      <c r="F1654" s="103"/>
      <c r="L1654" s="103"/>
      <c r="N1654" s="103"/>
      <c r="O1654" s="103"/>
      <c r="P1654" s="103"/>
      <c r="S1654" s="103"/>
      <c r="AE1654" s="103"/>
      <c r="AG1654" s="103"/>
      <c r="AI1654" s="103"/>
    </row>
    <row r="1655" spans="4:35" x14ac:dyDescent="0.3">
      <c r="D1655" s="31"/>
      <c r="E1655" s="103"/>
      <c r="F1655" s="103"/>
      <c r="L1655" s="103"/>
      <c r="N1655" s="103"/>
      <c r="O1655" s="103"/>
      <c r="P1655" s="103"/>
      <c r="S1655" s="103"/>
      <c r="AE1655" s="103"/>
      <c r="AG1655" s="103"/>
      <c r="AI1655" s="103"/>
    </row>
    <row r="1656" spans="4:35" x14ac:dyDescent="0.3">
      <c r="D1656" s="31"/>
      <c r="E1656" s="103"/>
      <c r="F1656" s="103"/>
      <c r="L1656" s="103"/>
      <c r="N1656" s="103"/>
      <c r="O1656" s="103"/>
      <c r="P1656" s="103"/>
      <c r="S1656" s="103"/>
      <c r="AE1656" s="103"/>
      <c r="AG1656" s="103"/>
      <c r="AI1656" s="103"/>
    </row>
    <row r="1657" spans="4:35" x14ac:dyDescent="0.3">
      <c r="D1657" s="31"/>
      <c r="E1657" s="103"/>
      <c r="F1657" s="103"/>
      <c r="L1657" s="103"/>
      <c r="N1657" s="103"/>
      <c r="O1657" s="103"/>
      <c r="P1657" s="103"/>
      <c r="S1657" s="103"/>
      <c r="AE1657" s="103"/>
      <c r="AG1657" s="103"/>
      <c r="AI1657" s="103"/>
    </row>
    <row r="1658" spans="4:35" x14ac:dyDescent="0.3">
      <c r="D1658" s="31"/>
      <c r="E1658" s="103"/>
      <c r="F1658" s="103"/>
      <c r="L1658" s="103"/>
      <c r="N1658" s="103"/>
      <c r="O1658" s="103"/>
      <c r="P1658" s="103"/>
      <c r="S1658" s="103"/>
      <c r="AE1658" s="103"/>
      <c r="AG1658" s="103"/>
      <c r="AI1658" s="103"/>
    </row>
    <row r="1659" spans="4:35" x14ac:dyDescent="0.3">
      <c r="D1659" s="31"/>
      <c r="E1659" s="103"/>
      <c r="F1659" s="103"/>
      <c r="L1659" s="103"/>
      <c r="N1659" s="103"/>
      <c r="O1659" s="103"/>
      <c r="P1659" s="103"/>
      <c r="S1659" s="103"/>
      <c r="AE1659" s="103"/>
      <c r="AG1659" s="103"/>
      <c r="AI1659" s="103"/>
    </row>
    <row r="1660" spans="4:35" x14ac:dyDescent="0.3">
      <c r="D1660" s="31"/>
      <c r="E1660" s="103"/>
      <c r="F1660" s="103"/>
      <c r="L1660" s="103"/>
      <c r="N1660" s="103"/>
      <c r="O1660" s="103"/>
      <c r="P1660" s="103"/>
      <c r="S1660" s="103"/>
      <c r="AE1660" s="103"/>
      <c r="AG1660" s="103"/>
      <c r="AI1660" s="103"/>
    </row>
    <row r="1661" spans="4:35" x14ac:dyDescent="0.3">
      <c r="D1661" s="31"/>
      <c r="E1661" s="103"/>
      <c r="F1661" s="103"/>
      <c r="L1661" s="103"/>
      <c r="N1661" s="103"/>
      <c r="O1661" s="103"/>
      <c r="P1661" s="103"/>
      <c r="S1661" s="103"/>
      <c r="AE1661" s="103"/>
      <c r="AG1661" s="103"/>
      <c r="AI1661" s="103"/>
    </row>
    <row r="1662" spans="4:35" x14ac:dyDescent="0.3">
      <c r="D1662" s="31"/>
      <c r="E1662" s="103"/>
      <c r="F1662" s="103"/>
      <c r="L1662" s="103"/>
      <c r="N1662" s="103"/>
      <c r="O1662" s="103"/>
      <c r="P1662" s="103"/>
      <c r="S1662" s="103"/>
      <c r="AE1662" s="103"/>
      <c r="AG1662" s="103"/>
      <c r="AI1662" s="103"/>
    </row>
    <row r="1663" spans="4:35" x14ac:dyDescent="0.3">
      <c r="D1663" s="31"/>
      <c r="E1663" s="103"/>
      <c r="F1663" s="103"/>
      <c r="L1663" s="103"/>
      <c r="N1663" s="103"/>
      <c r="O1663" s="103"/>
      <c r="P1663" s="103"/>
      <c r="S1663" s="103"/>
      <c r="AE1663" s="103"/>
      <c r="AG1663" s="103"/>
      <c r="AI1663" s="103"/>
    </row>
    <row r="1664" spans="4:35" x14ac:dyDescent="0.3">
      <c r="D1664" s="31"/>
      <c r="E1664" s="103"/>
      <c r="F1664" s="103"/>
      <c r="L1664" s="103"/>
      <c r="N1664" s="103"/>
      <c r="O1664" s="103"/>
      <c r="P1664" s="103"/>
      <c r="S1664" s="103"/>
      <c r="AE1664" s="103"/>
      <c r="AG1664" s="103"/>
      <c r="AI1664" s="103"/>
    </row>
    <row r="1665" spans="4:35" x14ac:dyDescent="0.3">
      <c r="D1665" s="31"/>
      <c r="E1665" s="103"/>
      <c r="F1665" s="103"/>
      <c r="L1665" s="103"/>
      <c r="N1665" s="103"/>
      <c r="O1665" s="103"/>
      <c r="P1665" s="103"/>
      <c r="S1665" s="103"/>
      <c r="AE1665" s="103"/>
      <c r="AG1665" s="103"/>
      <c r="AI1665" s="103"/>
    </row>
    <row r="1666" spans="4:35" x14ac:dyDescent="0.3">
      <c r="D1666" s="31"/>
      <c r="E1666" s="103"/>
      <c r="F1666" s="103"/>
      <c r="L1666" s="103"/>
      <c r="N1666" s="103"/>
      <c r="O1666" s="103"/>
      <c r="P1666" s="103"/>
      <c r="S1666" s="103"/>
      <c r="AE1666" s="103"/>
      <c r="AG1666" s="103"/>
      <c r="AI1666" s="103"/>
    </row>
    <row r="1667" spans="4:35" x14ac:dyDescent="0.3">
      <c r="D1667" s="31"/>
      <c r="E1667" s="103"/>
      <c r="F1667" s="103"/>
      <c r="L1667" s="103"/>
      <c r="N1667" s="103"/>
      <c r="O1667" s="103"/>
      <c r="P1667" s="103"/>
      <c r="S1667" s="103"/>
      <c r="AE1667" s="103"/>
      <c r="AG1667" s="103"/>
      <c r="AI1667" s="103"/>
    </row>
    <row r="1668" spans="4:35" x14ac:dyDescent="0.3">
      <c r="D1668" s="31"/>
      <c r="E1668" s="103"/>
      <c r="F1668" s="103"/>
      <c r="L1668" s="103"/>
      <c r="N1668" s="103"/>
      <c r="O1668" s="103"/>
      <c r="P1668" s="103"/>
      <c r="S1668" s="103"/>
      <c r="AE1668" s="103"/>
      <c r="AG1668" s="103"/>
      <c r="AI1668" s="103"/>
    </row>
    <row r="1669" spans="4:35" x14ac:dyDescent="0.3">
      <c r="D1669" s="31"/>
      <c r="E1669" s="103"/>
      <c r="F1669" s="103"/>
      <c r="L1669" s="103"/>
      <c r="N1669" s="103"/>
      <c r="O1669" s="103"/>
      <c r="P1669" s="103"/>
      <c r="S1669" s="103"/>
      <c r="AE1669" s="103"/>
      <c r="AG1669" s="103"/>
      <c r="AI1669" s="103"/>
    </row>
    <row r="1670" spans="4:35" x14ac:dyDescent="0.3">
      <c r="D1670" s="31"/>
      <c r="E1670" s="103"/>
      <c r="F1670" s="103"/>
      <c r="L1670" s="103"/>
      <c r="N1670" s="103"/>
      <c r="O1670" s="103"/>
      <c r="P1670" s="103"/>
      <c r="S1670" s="103"/>
      <c r="AE1670" s="103"/>
      <c r="AG1670" s="103"/>
      <c r="AI1670" s="103"/>
    </row>
    <row r="1671" spans="4:35" x14ac:dyDescent="0.3">
      <c r="D1671" s="31"/>
      <c r="E1671" s="103"/>
      <c r="F1671" s="103"/>
      <c r="L1671" s="103"/>
      <c r="N1671" s="103"/>
      <c r="O1671" s="103"/>
      <c r="P1671" s="103"/>
      <c r="S1671" s="103"/>
      <c r="AE1671" s="103"/>
      <c r="AG1671" s="103"/>
      <c r="AI1671" s="103"/>
    </row>
    <row r="1672" spans="4:35" x14ac:dyDescent="0.3">
      <c r="D1672" s="31"/>
      <c r="E1672" s="103"/>
      <c r="F1672" s="103"/>
      <c r="L1672" s="103"/>
      <c r="N1672" s="103"/>
      <c r="O1672" s="103"/>
      <c r="P1672" s="103"/>
      <c r="S1672" s="103"/>
      <c r="AE1672" s="103"/>
      <c r="AG1672" s="103"/>
      <c r="AI1672" s="103"/>
    </row>
    <row r="1673" spans="4:35" x14ac:dyDescent="0.3">
      <c r="D1673" s="31"/>
      <c r="E1673" s="103"/>
      <c r="F1673" s="103"/>
      <c r="L1673" s="103"/>
      <c r="N1673" s="103"/>
      <c r="O1673" s="103"/>
      <c r="P1673" s="103"/>
      <c r="S1673" s="103"/>
      <c r="AE1673" s="103"/>
      <c r="AG1673" s="103"/>
      <c r="AI1673" s="103"/>
    </row>
    <row r="1674" spans="4:35" x14ac:dyDescent="0.3">
      <c r="D1674" s="31"/>
      <c r="E1674" s="103"/>
      <c r="F1674" s="103"/>
      <c r="L1674" s="103"/>
      <c r="N1674" s="103"/>
      <c r="O1674" s="103"/>
      <c r="P1674" s="103"/>
      <c r="S1674" s="103"/>
      <c r="AE1674" s="103"/>
      <c r="AG1674" s="103"/>
      <c r="AI1674" s="103"/>
    </row>
    <row r="1675" spans="4:35" x14ac:dyDescent="0.3">
      <c r="D1675" s="31"/>
      <c r="E1675" s="103"/>
      <c r="F1675" s="103"/>
      <c r="L1675" s="103"/>
      <c r="N1675" s="103"/>
      <c r="O1675" s="103"/>
      <c r="P1675" s="103"/>
      <c r="S1675" s="103"/>
      <c r="AE1675" s="103"/>
      <c r="AG1675" s="103"/>
      <c r="AI1675" s="103"/>
    </row>
    <row r="1676" spans="4:35" x14ac:dyDescent="0.3">
      <c r="D1676" s="31"/>
      <c r="E1676" s="103"/>
      <c r="F1676" s="103"/>
      <c r="L1676" s="103"/>
      <c r="N1676" s="103"/>
      <c r="O1676" s="103"/>
      <c r="P1676" s="103"/>
      <c r="S1676" s="103"/>
      <c r="AE1676" s="103"/>
      <c r="AG1676" s="103"/>
      <c r="AI1676" s="103"/>
    </row>
    <row r="1677" spans="4:35" x14ac:dyDescent="0.3">
      <c r="D1677" s="31"/>
      <c r="E1677" s="103"/>
      <c r="F1677" s="103"/>
      <c r="L1677" s="103"/>
      <c r="N1677" s="103"/>
      <c r="O1677" s="103"/>
      <c r="P1677" s="103"/>
      <c r="S1677" s="103"/>
      <c r="AE1677" s="103"/>
      <c r="AG1677" s="103"/>
      <c r="AI1677" s="103"/>
    </row>
    <row r="1678" spans="4:35" x14ac:dyDescent="0.3">
      <c r="D1678" s="31"/>
      <c r="E1678" s="103"/>
      <c r="F1678" s="103"/>
      <c r="L1678" s="103"/>
      <c r="N1678" s="103"/>
      <c r="O1678" s="103"/>
      <c r="P1678" s="103"/>
      <c r="S1678" s="103"/>
      <c r="AE1678" s="103"/>
      <c r="AG1678" s="103"/>
      <c r="AI1678" s="103"/>
    </row>
    <row r="1679" spans="4:35" x14ac:dyDescent="0.3">
      <c r="D1679" s="31"/>
      <c r="E1679" s="103"/>
      <c r="F1679" s="103"/>
      <c r="L1679" s="103"/>
      <c r="N1679" s="103"/>
      <c r="O1679" s="103"/>
      <c r="P1679" s="103"/>
      <c r="S1679" s="103"/>
      <c r="AE1679" s="103"/>
      <c r="AG1679" s="103"/>
      <c r="AI1679" s="103"/>
    </row>
    <row r="1680" spans="4:35" x14ac:dyDescent="0.3">
      <c r="D1680" s="31"/>
      <c r="E1680" s="103"/>
      <c r="F1680" s="103"/>
      <c r="L1680" s="103"/>
      <c r="N1680" s="103"/>
      <c r="O1680" s="103"/>
      <c r="P1680" s="103"/>
      <c r="S1680" s="103"/>
      <c r="AE1680" s="103"/>
      <c r="AG1680" s="103"/>
      <c r="AI1680" s="103"/>
    </row>
    <row r="1681" spans="4:35" x14ac:dyDescent="0.3">
      <c r="D1681" s="31"/>
      <c r="E1681" s="103"/>
      <c r="F1681" s="103"/>
      <c r="L1681" s="103"/>
      <c r="N1681" s="103"/>
      <c r="O1681" s="103"/>
      <c r="P1681" s="103"/>
      <c r="S1681" s="103"/>
      <c r="AE1681" s="103"/>
      <c r="AG1681" s="103"/>
      <c r="AI1681" s="103"/>
    </row>
    <row r="1682" spans="4:35" x14ac:dyDescent="0.3">
      <c r="D1682" s="31"/>
      <c r="E1682" s="103"/>
      <c r="F1682" s="103"/>
      <c r="L1682" s="103"/>
      <c r="N1682" s="103"/>
      <c r="O1682" s="103"/>
      <c r="P1682" s="103"/>
      <c r="S1682" s="103"/>
      <c r="AE1682" s="103"/>
      <c r="AG1682" s="103"/>
      <c r="AI1682" s="103"/>
    </row>
    <row r="1683" spans="4:35" x14ac:dyDescent="0.3">
      <c r="D1683" s="31"/>
      <c r="E1683" s="103"/>
      <c r="F1683" s="103"/>
      <c r="L1683" s="103"/>
      <c r="N1683" s="103"/>
      <c r="O1683" s="103"/>
      <c r="P1683" s="103"/>
      <c r="S1683" s="103"/>
      <c r="AE1683" s="103"/>
      <c r="AG1683" s="103"/>
      <c r="AI1683" s="103"/>
    </row>
    <row r="1684" spans="4:35" x14ac:dyDescent="0.3">
      <c r="D1684" s="31"/>
      <c r="E1684" s="103"/>
      <c r="F1684" s="103"/>
      <c r="L1684" s="103"/>
      <c r="N1684" s="103"/>
      <c r="O1684" s="103"/>
      <c r="P1684" s="103"/>
      <c r="S1684" s="103"/>
      <c r="AE1684" s="103"/>
      <c r="AG1684" s="103"/>
      <c r="AI1684" s="103"/>
    </row>
    <row r="1685" spans="4:35" x14ac:dyDescent="0.3">
      <c r="D1685" s="31"/>
      <c r="E1685" s="103"/>
      <c r="F1685" s="103"/>
      <c r="L1685" s="103"/>
      <c r="N1685" s="103"/>
      <c r="O1685" s="103"/>
      <c r="P1685" s="103"/>
      <c r="S1685" s="103"/>
      <c r="AE1685" s="103"/>
      <c r="AG1685" s="103"/>
      <c r="AI1685" s="103"/>
    </row>
    <row r="1686" spans="4:35" x14ac:dyDescent="0.3">
      <c r="D1686" s="31"/>
      <c r="E1686" s="103"/>
      <c r="F1686" s="103"/>
      <c r="L1686" s="103"/>
      <c r="N1686" s="103"/>
      <c r="O1686" s="103"/>
      <c r="P1686" s="103"/>
      <c r="S1686" s="103"/>
      <c r="AE1686" s="103"/>
      <c r="AG1686" s="103"/>
      <c r="AI1686" s="103"/>
    </row>
    <row r="1687" spans="4:35" x14ac:dyDescent="0.3">
      <c r="D1687" s="31"/>
      <c r="E1687" s="103"/>
      <c r="F1687" s="103"/>
      <c r="L1687" s="103"/>
      <c r="N1687" s="103"/>
      <c r="O1687" s="103"/>
      <c r="P1687" s="103"/>
      <c r="S1687" s="103"/>
      <c r="AE1687" s="103"/>
      <c r="AG1687" s="103"/>
      <c r="AI1687" s="103"/>
    </row>
    <row r="1688" spans="4:35" x14ac:dyDescent="0.3">
      <c r="D1688" s="31"/>
      <c r="E1688" s="103"/>
      <c r="F1688" s="103"/>
      <c r="L1688" s="103"/>
      <c r="N1688" s="103"/>
      <c r="O1688" s="103"/>
      <c r="P1688" s="103"/>
      <c r="S1688" s="103"/>
      <c r="AE1688" s="103"/>
      <c r="AG1688" s="103"/>
      <c r="AI1688" s="103"/>
    </row>
    <row r="1689" spans="4:35" x14ac:dyDescent="0.3">
      <c r="D1689" s="31"/>
      <c r="E1689" s="103"/>
      <c r="F1689" s="103"/>
      <c r="L1689" s="103"/>
      <c r="N1689" s="103"/>
      <c r="O1689" s="103"/>
      <c r="P1689" s="103"/>
      <c r="S1689" s="103"/>
      <c r="AE1689" s="103"/>
      <c r="AG1689" s="103"/>
      <c r="AI1689" s="103"/>
    </row>
    <row r="1690" spans="4:35" x14ac:dyDescent="0.3">
      <c r="D1690" s="31"/>
      <c r="E1690" s="103"/>
      <c r="F1690" s="103"/>
      <c r="L1690" s="103"/>
      <c r="N1690" s="103"/>
      <c r="O1690" s="103"/>
      <c r="P1690" s="103"/>
      <c r="S1690" s="103"/>
      <c r="AE1690" s="103"/>
      <c r="AG1690" s="103"/>
      <c r="AI1690" s="103"/>
    </row>
    <row r="1691" spans="4:35" x14ac:dyDescent="0.3">
      <c r="D1691" s="31"/>
      <c r="E1691" s="103"/>
      <c r="F1691" s="103"/>
      <c r="L1691" s="103"/>
      <c r="N1691" s="103"/>
      <c r="O1691" s="103"/>
      <c r="P1691" s="103"/>
      <c r="S1691" s="103"/>
      <c r="AE1691" s="103"/>
      <c r="AG1691" s="103"/>
      <c r="AI1691" s="103"/>
    </row>
    <row r="1692" spans="4:35" x14ac:dyDescent="0.3">
      <c r="D1692" s="31"/>
      <c r="E1692" s="103"/>
      <c r="F1692" s="103"/>
      <c r="L1692" s="103"/>
      <c r="N1692" s="103"/>
      <c r="O1692" s="103"/>
      <c r="P1692" s="103"/>
      <c r="S1692" s="103"/>
      <c r="AE1692" s="103"/>
      <c r="AG1692" s="103"/>
      <c r="AI1692" s="103"/>
    </row>
    <row r="1693" spans="4:35" x14ac:dyDescent="0.3">
      <c r="D1693" s="31"/>
      <c r="E1693" s="103"/>
      <c r="F1693" s="103"/>
      <c r="L1693" s="103"/>
      <c r="N1693" s="103"/>
      <c r="O1693" s="103"/>
      <c r="P1693" s="103"/>
      <c r="S1693" s="103"/>
      <c r="AE1693" s="103"/>
      <c r="AG1693" s="103"/>
      <c r="AI1693" s="103"/>
    </row>
    <row r="1694" spans="4:35" x14ac:dyDescent="0.3">
      <c r="D1694" s="31"/>
      <c r="E1694" s="103"/>
      <c r="F1694" s="103"/>
      <c r="L1694" s="103"/>
      <c r="N1694" s="103"/>
      <c r="O1694" s="103"/>
      <c r="P1694" s="103"/>
      <c r="S1694" s="103"/>
      <c r="AE1694" s="103"/>
      <c r="AG1694" s="103"/>
      <c r="AI1694" s="103"/>
    </row>
    <row r="1695" spans="4:35" x14ac:dyDescent="0.3">
      <c r="D1695" s="31"/>
      <c r="E1695" s="103"/>
      <c r="F1695" s="103"/>
      <c r="L1695" s="103"/>
      <c r="N1695" s="103"/>
      <c r="O1695" s="103"/>
      <c r="P1695" s="103"/>
      <c r="S1695" s="103"/>
      <c r="AE1695" s="103"/>
      <c r="AG1695" s="103"/>
      <c r="AI1695" s="103"/>
    </row>
    <row r="1696" spans="4:35" x14ac:dyDescent="0.3">
      <c r="D1696" s="31"/>
      <c r="E1696" s="103"/>
      <c r="F1696" s="103"/>
      <c r="L1696" s="103"/>
      <c r="N1696" s="103"/>
      <c r="O1696" s="103"/>
      <c r="P1696" s="103"/>
      <c r="S1696" s="103"/>
      <c r="AE1696" s="103"/>
      <c r="AG1696" s="103"/>
      <c r="AI1696" s="103"/>
    </row>
    <row r="1697" spans="4:35" x14ac:dyDescent="0.3">
      <c r="D1697" s="31"/>
      <c r="E1697" s="103"/>
      <c r="F1697" s="103"/>
      <c r="L1697" s="103"/>
      <c r="N1697" s="103"/>
      <c r="O1697" s="103"/>
      <c r="P1697" s="103"/>
      <c r="S1697" s="103"/>
      <c r="AE1697" s="103"/>
      <c r="AG1697" s="103"/>
      <c r="AI1697" s="103"/>
    </row>
    <row r="1698" spans="4:35" x14ac:dyDescent="0.3">
      <c r="D1698" s="31"/>
      <c r="E1698" s="103"/>
      <c r="F1698" s="103"/>
      <c r="L1698" s="103"/>
      <c r="N1698" s="103"/>
      <c r="O1698" s="103"/>
      <c r="P1698" s="103"/>
      <c r="S1698" s="103"/>
      <c r="AE1698" s="103"/>
      <c r="AG1698" s="103"/>
      <c r="AI1698" s="103"/>
    </row>
    <row r="1699" spans="4:35" x14ac:dyDescent="0.3">
      <c r="D1699" s="31"/>
      <c r="E1699" s="103"/>
      <c r="F1699" s="103"/>
      <c r="L1699" s="103"/>
      <c r="N1699" s="103"/>
      <c r="O1699" s="103"/>
      <c r="P1699" s="103"/>
      <c r="S1699" s="103"/>
      <c r="AE1699" s="103"/>
      <c r="AG1699" s="103"/>
      <c r="AI1699" s="103"/>
    </row>
    <row r="1700" spans="4:35" x14ac:dyDescent="0.3">
      <c r="D1700" s="31"/>
      <c r="E1700" s="103"/>
      <c r="F1700" s="103"/>
      <c r="L1700" s="103"/>
      <c r="N1700" s="103"/>
      <c r="O1700" s="103"/>
      <c r="P1700" s="103"/>
      <c r="S1700" s="103"/>
      <c r="AE1700" s="103"/>
      <c r="AG1700" s="103"/>
      <c r="AI1700" s="103"/>
    </row>
    <row r="1701" spans="4:35" x14ac:dyDescent="0.3">
      <c r="D1701" s="31"/>
      <c r="E1701" s="103"/>
      <c r="F1701" s="103"/>
      <c r="L1701" s="103"/>
      <c r="N1701" s="103"/>
      <c r="O1701" s="103"/>
      <c r="P1701" s="103"/>
      <c r="S1701" s="103"/>
      <c r="AE1701" s="103"/>
      <c r="AG1701" s="103"/>
      <c r="AI1701" s="103"/>
    </row>
    <row r="1702" spans="4:35" x14ac:dyDescent="0.3">
      <c r="D1702" s="31"/>
      <c r="E1702" s="103"/>
      <c r="F1702" s="103"/>
      <c r="L1702" s="103"/>
      <c r="N1702" s="103"/>
      <c r="O1702" s="103"/>
      <c r="P1702" s="103"/>
      <c r="S1702" s="103"/>
      <c r="AE1702" s="103"/>
      <c r="AG1702" s="103"/>
      <c r="AI1702" s="103"/>
    </row>
    <row r="1703" spans="4:35" x14ac:dyDescent="0.3">
      <c r="D1703" s="31"/>
      <c r="E1703" s="103"/>
      <c r="F1703" s="103"/>
      <c r="L1703" s="103"/>
      <c r="N1703" s="103"/>
      <c r="O1703" s="103"/>
      <c r="P1703" s="103"/>
      <c r="S1703" s="103"/>
      <c r="AE1703" s="103"/>
      <c r="AG1703" s="103"/>
      <c r="AI1703" s="103"/>
    </row>
    <row r="1704" spans="4:35" x14ac:dyDescent="0.3">
      <c r="D1704" s="31"/>
      <c r="E1704" s="103"/>
      <c r="F1704" s="103"/>
      <c r="L1704" s="103"/>
      <c r="N1704" s="103"/>
      <c r="O1704" s="103"/>
      <c r="P1704" s="103"/>
      <c r="S1704" s="103"/>
      <c r="AE1704" s="103"/>
      <c r="AG1704" s="103"/>
      <c r="AI1704" s="103"/>
    </row>
    <row r="1705" spans="4:35" x14ac:dyDescent="0.3">
      <c r="D1705" s="31"/>
      <c r="E1705" s="103"/>
      <c r="F1705" s="103"/>
      <c r="L1705" s="103"/>
      <c r="N1705" s="103"/>
      <c r="O1705" s="103"/>
      <c r="P1705" s="103"/>
      <c r="S1705" s="103"/>
      <c r="AE1705" s="103"/>
      <c r="AG1705" s="103"/>
      <c r="AI1705" s="103"/>
    </row>
    <row r="1706" spans="4:35" x14ac:dyDescent="0.3">
      <c r="D1706" s="31"/>
      <c r="E1706" s="103"/>
      <c r="F1706" s="103"/>
      <c r="L1706" s="103"/>
      <c r="N1706" s="103"/>
      <c r="O1706" s="103"/>
      <c r="P1706" s="103"/>
      <c r="S1706" s="103"/>
      <c r="AE1706" s="103"/>
      <c r="AG1706" s="103"/>
      <c r="AI1706" s="103"/>
    </row>
    <row r="1707" spans="4:35" x14ac:dyDescent="0.3">
      <c r="D1707" s="31"/>
      <c r="E1707" s="103"/>
      <c r="F1707" s="103"/>
      <c r="L1707" s="103"/>
      <c r="N1707" s="103"/>
      <c r="O1707" s="103"/>
      <c r="P1707" s="103"/>
      <c r="S1707" s="103"/>
      <c r="AE1707" s="103"/>
      <c r="AG1707" s="103"/>
      <c r="AI1707" s="103"/>
    </row>
    <row r="1708" spans="4:35" x14ac:dyDescent="0.3">
      <c r="D1708" s="31"/>
      <c r="E1708" s="103"/>
      <c r="F1708" s="103"/>
      <c r="L1708" s="103"/>
      <c r="N1708" s="103"/>
      <c r="O1708" s="103"/>
      <c r="P1708" s="103"/>
      <c r="S1708" s="103"/>
      <c r="AE1708" s="103"/>
      <c r="AG1708" s="103"/>
      <c r="AI1708" s="103"/>
    </row>
    <row r="1709" spans="4:35" x14ac:dyDescent="0.3">
      <c r="D1709" s="31"/>
      <c r="E1709" s="103"/>
      <c r="F1709" s="103"/>
      <c r="L1709" s="103"/>
      <c r="N1709" s="103"/>
      <c r="O1709" s="103"/>
      <c r="P1709" s="103"/>
      <c r="S1709" s="103"/>
      <c r="AE1709" s="103"/>
      <c r="AG1709" s="103"/>
      <c r="AI1709" s="103"/>
    </row>
    <row r="1710" spans="4:35" x14ac:dyDescent="0.3">
      <c r="D1710" s="31"/>
      <c r="E1710" s="103"/>
      <c r="F1710" s="103"/>
      <c r="L1710" s="103"/>
      <c r="N1710" s="103"/>
      <c r="O1710" s="103"/>
      <c r="P1710" s="103"/>
      <c r="S1710" s="103"/>
      <c r="AE1710" s="103"/>
      <c r="AG1710" s="103"/>
      <c r="AI1710" s="103"/>
    </row>
    <row r="1711" spans="4:35" x14ac:dyDescent="0.3">
      <c r="D1711" s="31"/>
      <c r="E1711" s="103"/>
      <c r="F1711" s="103"/>
      <c r="L1711" s="103"/>
      <c r="N1711" s="103"/>
      <c r="O1711" s="103"/>
      <c r="P1711" s="103"/>
      <c r="S1711" s="103"/>
      <c r="AE1711" s="103"/>
      <c r="AG1711" s="103"/>
      <c r="AI1711" s="103"/>
    </row>
    <row r="1712" spans="4:35" x14ac:dyDescent="0.3">
      <c r="D1712" s="31"/>
      <c r="E1712" s="103"/>
      <c r="F1712" s="103"/>
      <c r="L1712" s="103"/>
      <c r="N1712" s="103"/>
      <c r="O1712" s="103"/>
      <c r="P1712" s="103"/>
      <c r="S1712" s="103"/>
      <c r="AE1712" s="103"/>
      <c r="AG1712" s="103"/>
      <c r="AI1712" s="103"/>
    </row>
    <row r="1713" spans="4:35" x14ac:dyDescent="0.3">
      <c r="D1713" s="31"/>
      <c r="E1713" s="103"/>
      <c r="F1713" s="103"/>
      <c r="L1713" s="103"/>
      <c r="N1713" s="103"/>
      <c r="O1713" s="103"/>
      <c r="P1713" s="103"/>
      <c r="S1713" s="103"/>
      <c r="AE1713" s="103"/>
      <c r="AG1713" s="103"/>
      <c r="AI1713" s="103"/>
    </row>
    <row r="1714" spans="4:35" x14ac:dyDescent="0.3">
      <c r="D1714" s="31"/>
      <c r="E1714" s="103"/>
      <c r="F1714" s="103"/>
      <c r="L1714" s="103"/>
      <c r="N1714" s="103"/>
      <c r="O1714" s="103"/>
      <c r="P1714" s="103"/>
      <c r="S1714" s="103"/>
      <c r="AE1714" s="103"/>
      <c r="AG1714" s="103"/>
      <c r="AI1714" s="103"/>
    </row>
    <row r="1715" spans="4:35" x14ac:dyDescent="0.3">
      <c r="D1715" s="31"/>
      <c r="E1715" s="103"/>
      <c r="F1715" s="103"/>
      <c r="L1715" s="103"/>
      <c r="N1715" s="103"/>
      <c r="O1715" s="103"/>
      <c r="P1715" s="103"/>
      <c r="S1715" s="103"/>
      <c r="AE1715" s="103"/>
      <c r="AG1715" s="103"/>
      <c r="AI1715" s="103"/>
    </row>
    <row r="1716" spans="4:35" x14ac:dyDescent="0.3">
      <c r="D1716" s="31"/>
      <c r="E1716" s="103"/>
      <c r="F1716" s="103"/>
      <c r="L1716" s="103"/>
      <c r="N1716" s="103"/>
      <c r="O1716" s="103"/>
      <c r="P1716" s="103"/>
      <c r="S1716" s="103"/>
      <c r="AE1716" s="103"/>
      <c r="AG1716" s="103"/>
      <c r="AI1716" s="103"/>
    </row>
    <row r="1717" spans="4:35" x14ac:dyDescent="0.3">
      <c r="D1717" s="31"/>
      <c r="E1717" s="103"/>
      <c r="F1717" s="103"/>
      <c r="L1717" s="103"/>
      <c r="N1717" s="103"/>
      <c r="O1717" s="103"/>
      <c r="P1717" s="103"/>
      <c r="S1717" s="103"/>
      <c r="AE1717" s="103"/>
      <c r="AG1717" s="103"/>
      <c r="AI1717" s="103"/>
    </row>
    <row r="1718" spans="4:35" x14ac:dyDescent="0.3">
      <c r="D1718" s="31"/>
      <c r="E1718" s="103"/>
      <c r="F1718" s="103"/>
      <c r="L1718" s="103"/>
      <c r="N1718" s="103"/>
      <c r="O1718" s="103"/>
      <c r="P1718" s="103"/>
      <c r="S1718" s="103"/>
      <c r="AE1718" s="103"/>
      <c r="AG1718" s="103"/>
      <c r="AI1718" s="103"/>
    </row>
    <row r="1719" spans="4:35" x14ac:dyDescent="0.3">
      <c r="D1719" s="31"/>
      <c r="E1719" s="103"/>
      <c r="F1719" s="103"/>
      <c r="L1719" s="103"/>
      <c r="N1719" s="103"/>
      <c r="O1719" s="103"/>
      <c r="P1719" s="103"/>
      <c r="S1719" s="103"/>
      <c r="AE1719" s="103"/>
      <c r="AG1719" s="103"/>
      <c r="AI1719" s="103"/>
    </row>
    <row r="1720" spans="4:35" x14ac:dyDescent="0.3">
      <c r="D1720" s="31"/>
      <c r="E1720" s="103"/>
      <c r="F1720" s="103"/>
      <c r="L1720" s="103"/>
      <c r="N1720" s="103"/>
      <c r="O1720" s="103"/>
      <c r="P1720" s="103"/>
      <c r="S1720" s="103"/>
      <c r="AE1720" s="103"/>
      <c r="AG1720" s="103"/>
      <c r="AI1720" s="103"/>
    </row>
    <row r="1721" spans="4:35" x14ac:dyDescent="0.3">
      <c r="D1721" s="31"/>
      <c r="E1721" s="103"/>
      <c r="F1721" s="103"/>
      <c r="L1721" s="103"/>
      <c r="N1721" s="103"/>
      <c r="O1721" s="103"/>
      <c r="P1721" s="103"/>
      <c r="S1721" s="103"/>
      <c r="AE1721" s="103"/>
      <c r="AG1721" s="103"/>
      <c r="AI1721" s="103"/>
    </row>
    <row r="1722" spans="4:35" x14ac:dyDescent="0.3">
      <c r="D1722" s="31"/>
      <c r="E1722" s="103"/>
      <c r="F1722" s="103"/>
      <c r="L1722" s="103"/>
      <c r="N1722" s="103"/>
      <c r="O1722" s="103"/>
      <c r="P1722" s="103"/>
      <c r="S1722" s="103"/>
      <c r="AE1722" s="103"/>
      <c r="AG1722" s="103"/>
      <c r="AI1722" s="103"/>
    </row>
    <row r="1723" spans="4:35" x14ac:dyDescent="0.3">
      <c r="D1723" s="31"/>
      <c r="E1723" s="103"/>
      <c r="F1723" s="103"/>
      <c r="L1723" s="103"/>
      <c r="N1723" s="103"/>
      <c r="O1723" s="103"/>
      <c r="P1723" s="103"/>
      <c r="S1723" s="103"/>
      <c r="AE1723" s="103"/>
      <c r="AG1723" s="103"/>
      <c r="AI1723" s="103"/>
    </row>
    <row r="1724" spans="4:35" x14ac:dyDescent="0.3">
      <c r="D1724" s="31"/>
      <c r="E1724" s="103"/>
      <c r="F1724" s="103"/>
      <c r="L1724" s="103"/>
      <c r="N1724" s="103"/>
      <c r="O1724" s="103"/>
      <c r="P1724" s="103"/>
      <c r="S1724" s="103"/>
      <c r="AE1724" s="103"/>
      <c r="AG1724" s="103"/>
      <c r="AI1724" s="103"/>
    </row>
    <row r="1725" spans="4:35" x14ac:dyDescent="0.3">
      <c r="D1725" s="31"/>
      <c r="E1725" s="103"/>
      <c r="F1725" s="103"/>
      <c r="L1725" s="103"/>
      <c r="N1725" s="103"/>
      <c r="O1725" s="103"/>
      <c r="P1725" s="103"/>
      <c r="S1725" s="103"/>
      <c r="AE1725" s="103"/>
      <c r="AG1725" s="103"/>
      <c r="AI1725" s="103"/>
    </row>
    <row r="1726" spans="4:35" x14ac:dyDescent="0.3">
      <c r="D1726" s="31"/>
      <c r="E1726" s="103"/>
      <c r="F1726" s="103"/>
      <c r="L1726" s="103"/>
      <c r="N1726" s="103"/>
      <c r="O1726" s="103"/>
      <c r="P1726" s="103"/>
      <c r="S1726" s="103"/>
      <c r="AE1726" s="103"/>
      <c r="AG1726" s="103"/>
      <c r="AI1726" s="103"/>
    </row>
    <row r="1727" spans="4:35" x14ac:dyDescent="0.3">
      <c r="D1727" s="31"/>
      <c r="E1727" s="103"/>
      <c r="F1727" s="103"/>
      <c r="L1727" s="103"/>
      <c r="N1727" s="103"/>
      <c r="O1727" s="103"/>
      <c r="P1727" s="103"/>
      <c r="S1727" s="103"/>
      <c r="AE1727" s="103"/>
      <c r="AG1727" s="103"/>
      <c r="AI1727" s="103"/>
    </row>
    <row r="1728" spans="4:35" x14ac:dyDescent="0.3">
      <c r="D1728" s="31"/>
      <c r="E1728" s="103"/>
      <c r="F1728" s="103"/>
      <c r="L1728" s="103"/>
      <c r="N1728" s="103"/>
      <c r="O1728" s="103"/>
      <c r="P1728" s="103"/>
      <c r="S1728" s="103"/>
      <c r="AE1728" s="103"/>
      <c r="AG1728" s="103"/>
      <c r="AI1728" s="103"/>
    </row>
    <row r="1729" spans="4:35" x14ac:dyDescent="0.3">
      <c r="D1729" s="31"/>
      <c r="E1729" s="103"/>
      <c r="F1729" s="103"/>
      <c r="L1729" s="103"/>
      <c r="N1729" s="103"/>
      <c r="O1729" s="103"/>
      <c r="P1729" s="103"/>
      <c r="S1729" s="103"/>
      <c r="AE1729" s="103"/>
      <c r="AG1729" s="103"/>
      <c r="AI1729" s="103"/>
    </row>
    <row r="1730" spans="4:35" x14ac:dyDescent="0.3">
      <c r="D1730" s="31"/>
      <c r="E1730" s="103"/>
      <c r="F1730" s="103"/>
      <c r="L1730" s="103"/>
      <c r="N1730" s="103"/>
      <c r="O1730" s="103"/>
      <c r="P1730" s="103"/>
      <c r="S1730" s="103"/>
      <c r="AE1730" s="103"/>
      <c r="AG1730" s="103"/>
      <c r="AI1730" s="103"/>
    </row>
    <row r="1731" spans="4:35" x14ac:dyDescent="0.3">
      <c r="D1731" s="31"/>
      <c r="E1731" s="103"/>
      <c r="F1731" s="103"/>
      <c r="L1731" s="103"/>
      <c r="N1731" s="103"/>
      <c r="O1731" s="103"/>
      <c r="P1731" s="103"/>
      <c r="S1731" s="103"/>
      <c r="AE1731" s="103"/>
      <c r="AG1731" s="103"/>
      <c r="AI1731" s="103"/>
    </row>
    <row r="1732" spans="4:35" x14ac:dyDescent="0.3">
      <c r="D1732" s="31"/>
      <c r="E1732" s="103"/>
      <c r="F1732" s="103"/>
      <c r="L1732" s="103"/>
      <c r="N1732" s="103"/>
      <c r="O1732" s="103"/>
      <c r="P1732" s="103"/>
      <c r="S1732" s="103"/>
      <c r="AE1732" s="103"/>
      <c r="AG1732" s="103"/>
      <c r="AI1732" s="103"/>
    </row>
    <row r="1733" spans="4:35" x14ac:dyDescent="0.3">
      <c r="D1733" s="31"/>
      <c r="E1733" s="103"/>
      <c r="F1733" s="103"/>
      <c r="L1733" s="103"/>
      <c r="N1733" s="103"/>
      <c r="O1733" s="103"/>
      <c r="P1733" s="103"/>
      <c r="S1733" s="103"/>
      <c r="AE1733" s="103"/>
      <c r="AG1733" s="103"/>
      <c r="AI1733" s="103"/>
    </row>
    <row r="1734" spans="4:35" x14ac:dyDescent="0.3">
      <c r="D1734" s="31"/>
      <c r="E1734" s="103"/>
      <c r="F1734" s="103"/>
      <c r="L1734" s="103"/>
      <c r="N1734" s="103"/>
      <c r="O1734" s="103"/>
      <c r="P1734" s="103"/>
      <c r="S1734" s="103"/>
      <c r="AE1734" s="103"/>
      <c r="AG1734" s="103"/>
      <c r="AI1734" s="103"/>
    </row>
    <row r="1735" spans="4:35" x14ac:dyDescent="0.3">
      <c r="D1735" s="31"/>
      <c r="E1735" s="103"/>
      <c r="F1735" s="103"/>
      <c r="L1735" s="103"/>
      <c r="N1735" s="103"/>
      <c r="O1735" s="103"/>
      <c r="P1735" s="103"/>
      <c r="S1735" s="103"/>
      <c r="AE1735" s="103"/>
      <c r="AG1735" s="103"/>
      <c r="AI1735" s="103"/>
    </row>
    <row r="1736" spans="4:35" x14ac:dyDescent="0.3">
      <c r="D1736" s="31"/>
      <c r="E1736" s="103"/>
      <c r="F1736" s="103"/>
      <c r="L1736" s="103"/>
      <c r="N1736" s="103"/>
      <c r="O1736" s="103"/>
      <c r="P1736" s="103"/>
      <c r="S1736" s="103"/>
      <c r="AE1736" s="103"/>
      <c r="AG1736" s="103"/>
      <c r="AI1736" s="103"/>
    </row>
    <row r="1737" spans="4:35" x14ac:dyDescent="0.3">
      <c r="D1737" s="31"/>
      <c r="E1737" s="103"/>
      <c r="F1737" s="103"/>
      <c r="L1737" s="103"/>
      <c r="N1737" s="103"/>
      <c r="O1737" s="103"/>
      <c r="P1737" s="103"/>
      <c r="S1737" s="103"/>
      <c r="AE1737" s="103"/>
      <c r="AG1737" s="103"/>
      <c r="AI1737" s="103"/>
    </row>
    <row r="1738" spans="4:35" x14ac:dyDescent="0.3">
      <c r="D1738" s="31"/>
      <c r="E1738" s="103"/>
      <c r="F1738" s="103"/>
      <c r="L1738" s="103"/>
      <c r="N1738" s="103"/>
      <c r="O1738" s="103"/>
      <c r="P1738" s="103"/>
      <c r="S1738" s="103"/>
      <c r="AE1738" s="103"/>
      <c r="AG1738" s="103"/>
      <c r="AI1738" s="103"/>
    </row>
    <row r="1739" spans="4:35" x14ac:dyDescent="0.3">
      <c r="D1739" s="31"/>
      <c r="E1739" s="103"/>
      <c r="F1739" s="103"/>
      <c r="L1739" s="103"/>
      <c r="N1739" s="103"/>
      <c r="O1739" s="103"/>
      <c r="P1739" s="103"/>
      <c r="S1739" s="103"/>
      <c r="AE1739" s="103"/>
      <c r="AG1739" s="103"/>
      <c r="AI1739" s="103"/>
    </row>
    <row r="1740" spans="4:35" x14ac:dyDescent="0.3">
      <c r="D1740" s="31"/>
      <c r="E1740" s="103"/>
      <c r="F1740" s="103"/>
      <c r="L1740" s="103"/>
      <c r="N1740" s="103"/>
      <c r="O1740" s="103"/>
      <c r="P1740" s="103"/>
      <c r="S1740" s="103"/>
      <c r="AE1740" s="103"/>
      <c r="AG1740" s="103"/>
      <c r="AI1740" s="103"/>
    </row>
    <row r="1741" spans="4:35" x14ac:dyDescent="0.3">
      <c r="D1741" s="31"/>
      <c r="E1741" s="103"/>
      <c r="F1741" s="103"/>
      <c r="L1741" s="103"/>
      <c r="N1741" s="103"/>
      <c r="O1741" s="103"/>
      <c r="P1741" s="103"/>
      <c r="S1741" s="103"/>
      <c r="AE1741" s="103"/>
      <c r="AG1741" s="103"/>
      <c r="AI1741" s="103"/>
    </row>
    <row r="1742" spans="4:35" x14ac:dyDescent="0.3">
      <c r="D1742" s="31"/>
      <c r="E1742" s="103"/>
      <c r="F1742" s="103"/>
      <c r="L1742" s="103"/>
      <c r="N1742" s="103"/>
      <c r="O1742" s="103"/>
      <c r="P1742" s="103"/>
      <c r="S1742" s="103"/>
      <c r="AE1742" s="103"/>
      <c r="AG1742" s="103"/>
      <c r="AI1742" s="103"/>
    </row>
    <row r="1743" spans="4:35" x14ac:dyDescent="0.3">
      <c r="D1743" s="31"/>
      <c r="E1743" s="103"/>
      <c r="F1743" s="103"/>
      <c r="L1743" s="103"/>
      <c r="N1743" s="103"/>
      <c r="O1743" s="103"/>
      <c r="P1743" s="103"/>
      <c r="S1743" s="103"/>
      <c r="AE1743" s="103"/>
      <c r="AG1743" s="103"/>
      <c r="AI1743" s="103"/>
    </row>
    <row r="1744" spans="4:35" x14ac:dyDescent="0.3">
      <c r="D1744" s="31"/>
      <c r="E1744" s="103"/>
      <c r="F1744" s="103"/>
      <c r="L1744" s="103"/>
      <c r="N1744" s="103"/>
      <c r="O1744" s="103"/>
      <c r="P1744" s="103"/>
      <c r="S1744" s="103"/>
      <c r="AE1744" s="103"/>
      <c r="AG1744" s="103"/>
      <c r="AI1744" s="103"/>
    </row>
    <row r="1745" spans="4:35" x14ac:dyDescent="0.3">
      <c r="D1745" s="31"/>
      <c r="E1745" s="103"/>
      <c r="F1745" s="103"/>
      <c r="L1745" s="103"/>
      <c r="N1745" s="103"/>
      <c r="O1745" s="103"/>
      <c r="P1745" s="103"/>
      <c r="S1745" s="103"/>
      <c r="AE1745" s="103"/>
      <c r="AG1745" s="103"/>
      <c r="AI1745" s="103"/>
    </row>
    <row r="1746" spans="4:35" x14ac:dyDescent="0.3">
      <c r="D1746" s="31"/>
      <c r="E1746" s="103"/>
      <c r="F1746" s="103"/>
      <c r="L1746" s="103"/>
      <c r="N1746" s="103"/>
      <c r="O1746" s="103"/>
      <c r="P1746" s="103"/>
      <c r="S1746" s="103"/>
      <c r="AE1746" s="103"/>
      <c r="AG1746" s="103"/>
      <c r="AI1746" s="103"/>
    </row>
    <row r="1747" spans="4:35" x14ac:dyDescent="0.3">
      <c r="D1747" s="31"/>
      <c r="E1747" s="103"/>
      <c r="F1747" s="103"/>
      <c r="L1747" s="103"/>
      <c r="N1747" s="103"/>
      <c r="O1747" s="103"/>
      <c r="P1747" s="103"/>
      <c r="S1747" s="103"/>
      <c r="AE1747" s="103"/>
      <c r="AG1747" s="103"/>
      <c r="AI1747" s="103"/>
    </row>
    <row r="1748" spans="4:35" x14ac:dyDescent="0.3">
      <c r="D1748" s="31"/>
      <c r="E1748" s="103"/>
      <c r="F1748" s="103"/>
      <c r="L1748" s="103"/>
      <c r="N1748" s="103"/>
      <c r="O1748" s="103"/>
      <c r="P1748" s="103"/>
      <c r="S1748" s="103"/>
      <c r="AE1748" s="103"/>
      <c r="AG1748" s="103"/>
      <c r="AI1748" s="103"/>
    </row>
    <row r="1749" spans="4:35" x14ac:dyDescent="0.3">
      <c r="D1749" s="31"/>
      <c r="E1749" s="103"/>
      <c r="F1749" s="103"/>
      <c r="L1749" s="103"/>
      <c r="N1749" s="103"/>
      <c r="O1749" s="103"/>
      <c r="P1749" s="103"/>
      <c r="S1749" s="103"/>
      <c r="AE1749" s="103"/>
      <c r="AG1749" s="103"/>
      <c r="AI1749" s="103"/>
    </row>
    <row r="1750" spans="4:35" x14ac:dyDescent="0.3">
      <c r="D1750" s="31"/>
      <c r="E1750" s="103"/>
      <c r="F1750" s="103"/>
      <c r="L1750" s="103"/>
      <c r="N1750" s="103"/>
      <c r="O1750" s="103"/>
      <c r="P1750" s="103"/>
      <c r="S1750" s="103"/>
      <c r="AE1750" s="103"/>
      <c r="AG1750" s="103"/>
      <c r="AI1750" s="103"/>
    </row>
    <row r="1751" spans="4:35" x14ac:dyDescent="0.3">
      <c r="D1751" s="31"/>
      <c r="E1751" s="103"/>
      <c r="F1751" s="103"/>
      <c r="L1751" s="103"/>
      <c r="N1751" s="103"/>
      <c r="O1751" s="103"/>
      <c r="P1751" s="103"/>
      <c r="S1751" s="103"/>
      <c r="AE1751" s="103"/>
      <c r="AG1751" s="103"/>
      <c r="AI1751" s="103"/>
    </row>
    <row r="1752" spans="4:35" x14ac:dyDescent="0.3">
      <c r="D1752" s="31"/>
      <c r="E1752" s="103"/>
      <c r="F1752" s="103"/>
      <c r="L1752" s="103"/>
      <c r="N1752" s="103"/>
      <c r="O1752" s="103"/>
      <c r="P1752" s="103"/>
      <c r="S1752" s="103"/>
      <c r="AE1752" s="103"/>
      <c r="AG1752" s="103"/>
      <c r="AI1752" s="103"/>
    </row>
    <row r="1753" spans="4:35" x14ac:dyDescent="0.3">
      <c r="D1753" s="31"/>
      <c r="E1753" s="103"/>
      <c r="F1753" s="103"/>
      <c r="L1753" s="103"/>
      <c r="N1753" s="103"/>
      <c r="O1753" s="103"/>
      <c r="P1753" s="103"/>
      <c r="S1753" s="103"/>
      <c r="AE1753" s="103"/>
      <c r="AG1753" s="103"/>
      <c r="AI1753" s="103"/>
    </row>
    <row r="1754" spans="4:35" x14ac:dyDescent="0.3">
      <c r="D1754" s="31"/>
      <c r="E1754" s="103"/>
      <c r="F1754" s="103"/>
      <c r="L1754" s="103"/>
      <c r="N1754" s="103"/>
      <c r="O1754" s="103"/>
      <c r="P1754" s="103"/>
      <c r="S1754" s="103"/>
      <c r="AE1754" s="103"/>
      <c r="AG1754" s="103"/>
      <c r="AI1754" s="103"/>
    </row>
    <row r="1755" spans="4:35" x14ac:dyDescent="0.3">
      <c r="D1755" s="31"/>
      <c r="E1755" s="103"/>
      <c r="F1755" s="103"/>
      <c r="L1755" s="103"/>
      <c r="N1755" s="103"/>
      <c r="O1755" s="103"/>
      <c r="P1755" s="103"/>
      <c r="S1755" s="103"/>
      <c r="AE1755" s="103"/>
      <c r="AG1755" s="103"/>
      <c r="AI1755" s="103"/>
    </row>
    <row r="1756" spans="4:35" x14ac:dyDescent="0.3">
      <c r="D1756" s="31"/>
      <c r="E1756" s="103"/>
      <c r="F1756" s="103"/>
      <c r="L1756" s="103"/>
      <c r="N1756" s="103"/>
      <c r="O1756" s="103"/>
      <c r="P1756" s="103"/>
      <c r="S1756" s="103"/>
      <c r="AE1756" s="103"/>
      <c r="AG1756" s="103"/>
      <c r="AI1756" s="103"/>
    </row>
    <row r="1757" spans="4:35" x14ac:dyDescent="0.3">
      <c r="D1757" s="31"/>
      <c r="E1757" s="103"/>
      <c r="F1757" s="103"/>
      <c r="L1757" s="103"/>
      <c r="N1757" s="103"/>
      <c r="O1757" s="103"/>
      <c r="P1757" s="103"/>
      <c r="S1757" s="103"/>
      <c r="AE1757" s="103"/>
      <c r="AG1757" s="103"/>
      <c r="AI1757" s="103"/>
    </row>
    <row r="1758" spans="4:35" x14ac:dyDescent="0.3">
      <c r="D1758" s="31"/>
      <c r="E1758" s="103"/>
      <c r="F1758" s="103"/>
      <c r="L1758" s="103"/>
      <c r="N1758" s="103"/>
      <c r="O1758" s="103"/>
      <c r="P1758" s="103"/>
      <c r="S1758" s="103"/>
      <c r="AE1758" s="103"/>
      <c r="AG1758" s="103"/>
      <c r="AI1758" s="103"/>
    </row>
    <row r="1759" spans="4:35" x14ac:dyDescent="0.3">
      <c r="D1759" s="31"/>
      <c r="E1759" s="103"/>
      <c r="F1759" s="103"/>
      <c r="L1759" s="103"/>
      <c r="N1759" s="103"/>
      <c r="O1759" s="103"/>
      <c r="P1759" s="103"/>
      <c r="S1759" s="103"/>
      <c r="AE1759" s="103"/>
      <c r="AG1759" s="103"/>
      <c r="AI1759" s="103"/>
    </row>
    <row r="1760" spans="4:35" x14ac:dyDescent="0.3">
      <c r="D1760" s="31"/>
      <c r="E1760" s="103"/>
      <c r="F1760" s="103"/>
      <c r="L1760" s="103"/>
      <c r="N1760" s="103"/>
      <c r="O1760" s="103"/>
      <c r="P1760" s="103"/>
      <c r="S1760" s="103"/>
      <c r="AE1760" s="103"/>
      <c r="AG1760" s="103"/>
      <c r="AI1760" s="103"/>
    </row>
    <row r="1761" spans="4:35" x14ac:dyDescent="0.3">
      <c r="D1761" s="31"/>
      <c r="E1761" s="103"/>
      <c r="F1761" s="103"/>
      <c r="L1761" s="103"/>
      <c r="N1761" s="103"/>
      <c r="O1761" s="103"/>
      <c r="P1761" s="103"/>
      <c r="S1761" s="103"/>
      <c r="AE1761" s="103"/>
      <c r="AG1761" s="103"/>
      <c r="AI1761" s="103"/>
    </row>
    <row r="1762" spans="4:35" x14ac:dyDescent="0.3">
      <c r="D1762" s="31"/>
      <c r="E1762" s="103"/>
      <c r="F1762" s="103"/>
      <c r="L1762" s="103"/>
      <c r="N1762" s="103"/>
      <c r="O1762" s="103"/>
      <c r="P1762" s="103"/>
      <c r="S1762" s="103"/>
      <c r="AE1762" s="103"/>
      <c r="AG1762" s="103"/>
      <c r="AI1762" s="103"/>
    </row>
    <row r="1763" spans="4:35" x14ac:dyDescent="0.3">
      <c r="D1763" s="31"/>
      <c r="E1763" s="103"/>
      <c r="F1763" s="103"/>
      <c r="L1763" s="103"/>
      <c r="N1763" s="103"/>
      <c r="O1763" s="103"/>
      <c r="P1763" s="103"/>
      <c r="S1763" s="103"/>
      <c r="AE1763" s="103"/>
      <c r="AG1763" s="103"/>
      <c r="AI1763" s="103"/>
    </row>
    <row r="1764" spans="4:35" x14ac:dyDescent="0.3">
      <c r="D1764" s="31"/>
      <c r="E1764" s="103"/>
      <c r="F1764" s="103"/>
      <c r="L1764" s="103"/>
      <c r="N1764" s="103"/>
      <c r="O1764" s="103"/>
      <c r="P1764" s="103"/>
      <c r="S1764" s="103"/>
      <c r="AE1764" s="103"/>
      <c r="AG1764" s="103"/>
      <c r="AI1764" s="103"/>
    </row>
    <row r="1765" spans="4:35" x14ac:dyDescent="0.3">
      <c r="D1765" s="31"/>
      <c r="E1765" s="103"/>
      <c r="F1765" s="103"/>
      <c r="L1765" s="103"/>
      <c r="N1765" s="103"/>
      <c r="O1765" s="103"/>
      <c r="P1765" s="103"/>
      <c r="S1765" s="103"/>
      <c r="AE1765" s="103"/>
      <c r="AG1765" s="103"/>
      <c r="AI1765" s="103"/>
    </row>
    <row r="1766" spans="4:35" x14ac:dyDescent="0.3">
      <c r="D1766" s="31"/>
      <c r="E1766" s="103"/>
      <c r="F1766" s="103"/>
      <c r="L1766" s="103"/>
      <c r="N1766" s="103"/>
      <c r="O1766" s="103"/>
      <c r="P1766" s="103"/>
      <c r="S1766" s="103"/>
      <c r="AE1766" s="103"/>
      <c r="AG1766" s="103"/>
      <c r="AI1766" s="103"/>
    </row>
    <row r="1767" spans="4:35" x14ac:dyDescent="0.3">
      <c r="D1767" s="31"/>
      <c r="E1767" s="103"/>
      <c r="F1767" s="103"/>
      <c r="L1767" s="103"/>
      <c r="N1767" s="103"/>
      <c r="O1767" s="103"/>
      <c r="P1767" s="103"/>
      <c r="S1767" s="103"/>
      <c r="AE1767" s="103"/>
      <c r="AG1767" s="103"/>
      <c r="AI1767" s="103"/>
    </row>
    <row r="1768" spans="4:35" x14ac:dyDescent="0.3">
      <c r="D1768" s="31"/>
      <c r="E1768" s="103"/>
      <c r="F1768" s="103"/>
      <c r="L1768" s="103"/>
      <c r="N1768" s="103"/>
      <c r="O1768" s="103"/>
      <c r="P1768" s="103"/>
      <c r="S1768" s="103"/>
      <c r="AE1768" s="103"/>
      <c r="AG1768" s="103"/>
      <c r="AI1768" s="103"/>
    </row>
    <row r="1769" spans="4:35" x14ac:dyDescent="0.3">
      <c r="D1769" s="31"/>
      <c r="E1769" s="103"/>
      <c r="F1769" s="103"/>
      <c r="L1769" s="103"/>
      <c r="N1769" s="103"/>
      <c r="O1769" s="103"/>
      <c r="P1769" s="103"/>
      <c r="S1769" s="103"/>
      <c r="AE1769" s="103"/>
      <c r="AG1769" s="103"/>
      <c r="AI1769" s="103"/>
    </row>
    <row r="1770" spans="4:35" x14ac:dyDescent="0.3">
      <c r="D1770" s="31"/>
      <c r="E1770" s="103"/>
      <c r="F1770" s="103"/>
      <c r="L1770" s="103"/>
      <c r="N1770" s="103"/>
      <c r="O1770" s="103"/>
      <c r="P1770" s="103"/>
      <c r="S1770" s="103"/>
      <c r="AE1770" s="103"/>
      <c r="AG1770" s="103"/>
      <c r="AI1770" s="103"/>
    </row>
    <row r="1771" spans="4:35" x14ac:dyDescent="0.3">
      <c r="D1771" s="31"/>
      <c r="E1771" s="103"/>
      <c r="F1771" s="103"/>
      <c r="L1771" s="103"/>
      <c r="N1771" s="103"/>
      <c r="O1771" s="103"/>
      <c r="P1771" s="103"/>
      <c r="S1771" s="103"/>
      <c r="AE1771" s="103"/>
      <c r="AG1771" s="103"/>
      <c r="AI1771" s="103"/>
    </row>
    <row r="1772" spans="4:35" x14ac:dyDescent="0.3">
      <c r="D1772" s="31"/>
      <c r="E1772" s="103"/>
      <c r="F1772" s="103"/>
      <c r="L1772" s="103"/>
      <c r="N1772" s="103"/>
      <c r="O1772" s="103"/>
      <c r="P1772" s="103"/>
      <c r="S1772" s="103"/>
      <c r="AE1772" s="103"/>
      <c r="AG1772" s="103"/>
      <c r="AI1772" s="103"/>
    </row>
    <row r="1773" spans="4:35" x14ac:dyDescent="0.3">
      <c r="D1773" s="31"/>
      <c r="E1773" s="103"/>
      <c r="F1773" s="103"/>
      <c r="L1773" s="103"/>
      <c r="N1773" s="103"/>
      <c r="O1773" s="103"/>
      <c r="P1773" s="103"/>
      <c r="S1773" s="103"/>
      <c r="AE1773" s="103"/>
      <c r="AG1773" s="103"/>
      <c r="AI1773" s="103"/>
    </row>
    <row r="1774" spans="4:35" x14ac:dyDescent="0.3">
      <c r="D1774" s="31"/>
      <c r="E1774" s="103"/>
      <c r="F1774" s="103"/>
      <c r="L1774" s="103"/>
      <c r="N1774" s="103"/>
      <c r="O1774" s="103"/>
      <c r="P1774" s="103"/>
      <c r="S1774" s="103"/>
      <c r="AE1774" s="103"/>
      <c r="AG1774" s="103"/>
      <c r="AI1774" s="103"/>
    </row>
    <row r="1775" spans="4:35" x14ac:dyDescent="0.3">
      <c r="D1775" s="31"/>
      <c r="E1775" s="103"/>
      <c r="F1775" s="103"/>
      <c r="L1775" s="103"/>
      <c r="N1775" s="103"/>
      <c r="O1775" s="103"/>
      <c r="P1775" s="103"/>
      <c r="S1775" s="103"/>
      <c r="AE1775" s="103"/>
      <c r="AG1775" s="103"/>
      <c r="AI1775" s="103"/>
    </row>
    <row r="1776" spans="4:35" x14ac:dyDescent="0.3">
      <c r="D1776" s="31"/>
      <c r="E1776" s="103"/>
      <c r="F1776" s="103"/>
      <c r="L1776" s="103"/>
      <c r="N1776" s="103"/>
      <c r="O1776" s="103"/>
      <c r="P1776" s="103"/>
      <c r="S1776" s="103"/>
      <c r="AE1776" s="103"/>
      <c r="AG1776" s="103"/>
      <c r="AI1776" s="103"/>
    </row>
    <row r="1777" spans="4:35" x14ac:dyDescent="0.3">
      <c r="D1777" s="31"/>
      <c r="E1777" s="103"/>
      <c r="F1777" s="103"/>
      <c r="L1777" s="103"/>
      <c r="N1777" s="103"/>
      <c r="O1777" s="103"/>
      <c r="P1777" s="103"/>
      <c r="S1777" s="103"/>
      <c r="AE1777" s="103"/>
      <c r="AG1777" s="103"/>
      <c r="AI1777" s="103"/>
    </row>
    <row r="1778" spans="4:35" x14ac:dyDescent="0.3">
      <c r="D1778" s="31"/>
      <c r="E1778" s="103"/>
      <c r="F1778" s="103"/>
      <c r="L1778" s="103"/>
      <c r="N1778" s="103"/>
      <c r="O1778" s="103"/>
      <c r="P1778" s="103"/>
      <c r="S1778" s="103"/>
      <c r="AE1778" s="103"/>
      <c r="AG1778" s="103"/>
      <c r="AI1778" s="103"/>
    </row>
    <row r="1779" spans="4:35" x14ac:dyDescent="0.3">
      <c r="D1779" s="31"/>
      <c r="E1779" s="103"/>
      <c r="F1779" s="103"/>
      <c r="L1779" s="103"/>
      <c r="N1779" s="103"/>
      <c r="O1779" s="103"/>
      <c r="P1779" s="103"/>
      <c r="S1779" s="103"/>
      <c r="AE1779" s="103"/>
      <c r="AG1779" s="103"/>
      <c r="AI1779" s="103"/>
    </row>
    <row r="1780" spans="4:35" x14ac:dyDescent="0.3">
      <c r="D1780" s="31"/>
      <c r="E1780" s="103"/>
      <c r="F1780" s="103"/>
      <c r="L1780" s="103"/>
      <c r="N1780" s="103"/>
      <c r="O1780" s="103"/>
      <c r="P1780" s="103"/>
      <c r="S1780" s="103"/>
      <c r="AE1780" s="103"/>
      <c r="AG1780" s="103"/>
      <c r="AI1780" s="103"/>
    </row>
    <row r="1781" spans="4:35" x14ac:dyDescent="0.3">
      <c r="D1781" s="31"/>
      <c r="E1781" s="103"/>
      <c r="F1781" s="103"/>
      <c r="L1781" s="103"/>
      <c r="N1781" s="103"/>
      <c r="O1781" s="103"/>
      <c r="P1781" s="103"/>
      <c r="S1781" s="103"/>
      <c r="AE1781" s="103"/>
      <c r="AG1781" s="103"/>
      <c r="AI1781" s="103"/>
    </row>
    <row r="1782" spans="4:35" x14ac:dyDescent="0.3">
      <c r="D1782" s="31"/>
      <c r="E1782" s="103"/>
      <c r="F1782" s="103"/>
      <c r="L1782" s="103"/>
      <c r="N1782" s="103"/>
      <c r="O1782" s="103"/>
      <c r="P1782" s="103"/>
      <c r="S1782" s="103"/>
      <c r="AE1782" s="103"/>
      <c r="AG1782" s="103"/>
      <c r="AI1782" s="103"/>
    </row>
    <row r="1783" spans="4:35" x14ac:dyDescent="0.3">
      <c r="D1783" s="31"/>
      <c r="E1783" s="103"/>
      <c r="F1783" s="103"/>
      <c r="L1783" s="103"/>
      <c r="N1783" s="103"/>
      <c r="O1783" s="103"/>
      <c r="P1783" s="103"/>
      <c r="S1783" s="103"/>
      <c r="AE1783" s="103"/>
      <c r="AG1783" s="103"/>
      <c r="AI1783" s="103"/>
    </row>
    <row r="1784" spans="4:35" x14ac:dyDescent="0.3">
      <c r="D1784" s="31"/>
      <c r="E1784" s="103"/>
      <c r="F1784" s="103"/>
      <c r="L1784" s="103"/>
      <c r="N1784" s="103"/>
      <c r="O1784" s="103"/>
      <c r="P1784" s="103"/>
      <c r="S1784" s="103"/>
      <c r="AE1784" s="103"/>
      <c r="AG1784" s="103"/>
      <c r="AI1784" s="103"/>
    </row>
    <row r="1785" spans="4:35" x14ac:dyDescent="0.3">
      <c r="D1785" s="31"/>
      <c r="E1785" s="103"/>
      <c r="F1785" s="103"/>
      <c r="L1785" s="103"/>
      <c r="N1785" s="103"/>
      <c r="O1785" s="103"/>
      <c r="P1785" s="103"/>
      <c r="S1785" s="103"/>
      <c r="AE1785" s="103"/>
      <c r="AG1785" s="103"/>
      <c r="AI1785" s="103"/>
    </row>
    <row r="1786" spans="4:35" x14ac:dyDescent="0.3">
      <c r="D1786" s="31"/>
      <c r="E1786" s="103"/>
      <c r="F1786" s="103"/>
      <c r="L1786" s="103"/>
      <c r="N1786" s="103"/>
      <c r="O1786" s="103"/>
      <c r="P1786" s="103"/>
      <c r="S1786" s="103"/>
      <c r="AE1786" s="103"/>
      <c r="AG1786" s="103"/>
      <c r="AI1786" s="103"/>
    </row>
    <row r="1787" spans="4:35" x14ac:dyDescent="0.3">
      <c r="D1787" s="31"/>
      <c r="E1787" s="103"/>
      <c r="F1787" s="103"/>
      <c r="L1787" s="103"/>
      <c r="N1787" s="103"/>
      <c r="O1787" s="103"/>
      <c r="P1787" s="103"/>
      <c r="S1787" s="103"/>
      <c r="AE1787" s="103"/>
      <c r="AG1787" s="103"/>
      <c r="AI1787" s="103"/>
    </row>
    <row r="1788" spans="4:35" x14ac:dyDescent="0.3">
      <c r="D1788" s="31"/>
      <c r="E1788" s="103"/>
      <c r="F1788" s="103"/>
      <c r="L1788" s="103"/>
      <c r="N1788" s="103"/>
      <c r="O1788" s="103"/>
      <c r="P1788" s="103"/>
      <c r="S1788" s="103"/>
      <c r="AE1788" s="103"/>
      <c r="AG1788" s="103"/>
      <c r="AI1788" s="103"/>
    </row>
    <row r="1789" spans="4:35" x14ac:dyDescent="0.3">
      <c r="D1789" s="31"/>
      <c r="E1789" s="103"/>
      <c r="F1789" s="103"/>
      <c r="L1789" s="103"/>
      <c r="N1789" s="103"/>
      <c r="O1789" s="103"/>
      <c r="P1789" s="103"/>
      <c r="S1789" s="103"/>
      <c r="AE1789" s="103"/>
      <c r="AG1789" s="103"/>
      <c r="AI1789" s="103"/>
    </row>
    <row r="1790" spans="4:35" x14ac:dyDescent="0.3">
      <c r="D1790" s="31"/>
      <c r="E1790" s="103"/>
      <c r="F1790" s="103"/>
      <c r="L1790" s="103"/>
      <c r="N1790" s="103"/>
      <c r="O1790" s="103"/>
      <c r="P1790" s="103"/>
      <c r="S1790" s="103"/>
      <c r="AE1790" s="103"/>
      <c r="AG1790" s="103"/>
      <c r="AI1790" s="103"/>
    </row>
    <row r="1791" spans="4:35" x14ac:dyDescent="0.3">
      <c r="D1791" s="31"/>
      <c r="E1791" s="103"/>
      <c r="F1791" s="103"/>
      <c r="L1791" s="103"/>
      <c r="N1791" s="103"/>
      <c r="O1791" s="103"/>
      <c r="P1791" s="103"/>
      <c r="S1791" s="103"/>
      <c r="AE1791" s="103"/>
      <c r="AG1791" s="103"/>
      <c r="AI1791" s="103"/>
    </row>
    <row r="1792" spans="4:35" x14ac:dyDescent="0.3">
      <c r="D1792" s="31"/>
      <c r="E1792" s="103"/>
      <c r="F1792" s="103"/>
      <c r="L1792" s="103"/>
      <c r="N1792" s="103"/>
      <c r="O1792" s="103"/>
      <c r="P1792" s="103"/>
      <c r="S1792" s="103"/>
      <c r="AE1792" s="103"/>
      <c r="AG1792" s="103"/>
      <c r="AI1792" s="103"/>
    </row>
    <row r="1793" spans="4:35" x14ac:dyDescent="0.3">
      <c r="D1793" s="31"/>
      <c r="E1793" s="103"/>
      <c r="F1793" s="103"/>
      <c r="L1793" s="103"/>
      <c r="N1793" s="103"/>
      <c r="O1793" s="103"/>
      <c r="P1793" s="103"/>
      <c r="S1793" s="103"/>
      <c r="AE1793" s="103"/>
      <c r="AG1793" s="103"/>
      <c r="AI1793" s="103"/>
    </row>
    <row r="1794" spans="4:35" x14ac:dyDescent="0.3">
      <c r="D1794" s="31"/>
      <c r="E1794" s="103"/>
      <c r="F1794" s="103"/>
      <c r="L1794" s="103"/>
      <c r="N1794" s="103"/>
      <c r="O1794" s="103"/>
      <c r="P1794" s="103"/>
      <c r="S1794" s="103"/>
      <c r="AE1794" s="103"/>
      <c r="AG1794" s="103"/>
      <c r="AI1794" s="103"/>
    </row>
    <row r="1795" spans="4:35" x14ac:dyDescent="0.3">
      <c r="D1795" s="31"/>
      <c r="E1795" s="103"/>
      <c r="F1795" s="103"/>
      <c r="L1795" s="103"/>
      <c r="N1795" s="103"/>
      <c r="O1795" s="103"/>
      <c r="P1795" s="103"/>
      <c r="S1795" s="103"/>
      <c r="AE1795" s="103"/>
      <c r="AG1795" s="103"/>
      <c r="AI1795" s="103"/>
    </row>
    <row r="1796" spans="4:35" x14ac:dyDescent="0.3">
      <c r="D1796" s="31"/>
      <c r="E1796" s="103"/>
      <c r="F1796" s="103"/>
      <c r="L1796" s="103"/>
      <c r="N1796" s="103"/>
      <c r="O1796" s="103"/>
      <c r="P1796" s="103"/>
      <c r="S1796" s="103"/>
      <c r="AE1796" s="103"/>
      <c r="AG1796" s="103"/>
      <c r="AI1796" s="103"/>
    </row>
    <row r="1797" spans="4:35" x14ac:dyDescent="0.3">
      <c r="D1797" s="31"/>
      <c r="E1797" s="103"/>
      <c r="F1797" s="103"/>
      <c r="L1797" s="103"/>
      <c r="N1797" s="103"/>
      <c r="O1797" s="103"/>
      <c r="P1797" s="103"/>
      <c r="S1797" s="103"/>
      <c r="AE1797" s="103"/>
      <c r="AG1797" s="103"/>
      <c r="AI1797" s="103"/>
    </row>
    <row r="1798" spans="4:35" x14ac:dyDescent="0.3">
      <c r="D1798" s="31"/>
      <c r="E1798" s="103"/>
      <c r="F1798" s="103"/>
      <c r="L1798" s="103"/>
      <c r="N1798" s="103"/>
      <c r="O1798" s="103"/>
      <c r="P1798" s="103"/>
      <c r="S1798" s="103"/>
      <c r="AE1798" s="103"/>
      <c r="AG1798" s="103"/>
      <c r="AI1798" s="103"/>
    </row>
    <row r="1799" spans="4:35" x14ac:dyDescent="0.3">
      <c r="D1799" s="31"/>
      <c r="E1799" s="103"/>
      <c r="F1799" s="103"/>
      <c r="L1799" s="103"/>
      <c r="N1799" s="103"/>
      <c r="O1799" s="103"/>
      <c r="P1799" s="103"/>
      <c r="S1799" s="103"/>
      <c r="AE1799" s="103"/>
      <c r="AG1799" s="103"/>
      <c r="AI1799" s="103"/>
    </row>
    <row r="1800" spans="4:35" x14ac:dyDescent="0.3">
      <c r="D1800" s="31"/>
      <c r="E1800" s="103"/>
      <c r="F1800" s="103"/>
      <c r="L1800" s="103"/>
      <c r="N1800" s="103"/>
      <c r="O1800" s="103"/>
      <c r="P1800" s="103"/>
      <c r="S1800" s="103"/>
      <c r="AE1800" s="103"/>
      <c r="AG1800" s="103"/>
      <c r="AI1800" s="103"/>
    </row>
    <row r="1801" spans="4:35" x14ac:dyDescent="0.3">
      <c r="D1801" s="31"/>
      <c r="E1801" s="103"/>
      <c r="F1801" s="103"/>
      <c r="L1801" s="103"/>
      <c r="N1801" s="103"/>
      <c r="O1801" s="103"/>
      <c r="P1801" s="103"/>
      <c r="S1801" s="103"/>
      <c r="AE1801" s="103"/>
      <c r="AG1801" s="103"/>
      <c r="AI1801" s="103"/>
    </row>
    <row r="1802" spans="4:35" x14ac:dyDescent="0.3">
      <c r="D1802" s="31"/>
      <c r="E1802" s="103"/>
      <c r="F1802" s="103"/>
      <c r="L1802" s="103"/>
      <c r="N1802" s="103"/>
      <c r="O1802" s="103"/>
      <c r="P1802" s="103"/>
      <c r="S1802" s="103"/>
      <c r="AE1802" s="103"/>
      <c r="AG1802" s="103"/>
      <c r="AI1802" s="103"/>
    </row>
    <row r="1803" spans="4:35" x14ac:dyDescent="0.3">
      <c r="D1803" s="31"/>
      <c r="E1803" s="103"/>
      <c r="F1803" s="103"/>
      <c r="L1803" s="103"/>
      <c r="N1803" s="103"/>
      <c r="O1803" s="103"/>
      <c r="P1803" s="103"/>
      <c r="S1803" s="103"/>
      <c r="AE1803" s="103"/>
      <c r="AG1803" s="103"/>
      <c r="AI1803" s="103"/>
    </row>
    <row r="1804" spans="4:35" x14ac:dyDescent="0.3">
      <c r="D1804" s="31"/>
      <c r="E1804" s="103"/>
      <c r="F1804" s="103"/>
      <c r="L1804" s="103"/>
      <c r="N1804" s="103"/>
      <c r="O1804" s="103"/>
      <c r="P1804" s="103"/>
      <c r="S1804" s="103"/>
      <c r="AE1804" s="103"/>
      <c r="AG1804" s="103"/>
      <c r="AI1804" s="103"/>
    </row>
    <row r="1805" spans="4:35" x14ac:dyDescent="0.3">
      <c r="D1805" s="31"/>
      <c r="E1805" s="103"/>
      <c r="F1805" s="103"/>
      <c r="L1805" s="103"/>
      <c r="N1805" s="103"/>
      <c r="O1805" s="103"/>
      <c r="P1805" s="103"/>
      <c r="S1805" s="103"/>
      <c r="AE1805" s="103"/>
      <c r="AG1805" s="103"/>
      <c r="AI1805" s="103"/>
    </row>
    <row r="1806" spans="4:35" x14ac:dyDescent="0.3">
      <c r="D1806" s="31"/>
      <c r="E1806" s="103"/>
      <c r="F1806" s="103"/>
      <c r="L1806" s="103"/>
      <c r="N1806" s="103"/>
      <c r="O1806" s="103"/>
      <c r="P1806" s="103"/>
      <c r="S1806" s="103"/>
      <c r="AE1806" s="103"/>
      <c r="AG1806" s="103"/>
      <c r="AI1806" s="103"/>
    </row>
    <row r="1807" spans="4:35" x14ac:dyDescent="0.3">
      <c r="D1807" s="31"/>
      <c r="E1807" s="103"/>
      <c r="F1807" s="103"/>
      <c r="L1807" s="103"/>
      <c r="N1807" s="103"/>
      <c r="O1807" s="103"/>
      <c r="P1807" s="103"/>
      <c r="S1807" s="103"/>
      <c r="AE1807" s="103"/>
      <c r="AG1807" s="103"/>
      <c r="AI1807" s="103"/>
    </row>
    <row r="1808" spans="4:35" x14ac:dyDescent="0.3">
      <c r="D1808" s="31"/>
      <c r="E1808" s="103"/>
      <c r="F1808" s="103"/>
      <c r="L1808" s="103"/>
      <c r="N1808" s="103"/>
      <c r="O1808" s="103"/>
      <c r="P1808" s="103"/>
      <c r="S1808" s="103"/>
      <c r="AE1808" s="103"/>
      <c r="AG1808" s="103"/>
      <c r="AI1808" s="103"/>
    </row>
    <row r="1809" spans="4:35" x14ac:dyDescent="0.3">
      <c r="D1809" s="31"/>
      <c r="E1809" s="103"/>
      <c r="F1809" s="103"/>
      <c r="L1809" s="103"/>
      <c r="N1809" s="103"/>
      <c r="O1809" s="103"/>
      <c r="P1809" s="103"/>
      <c r="S1809" s="103"/>
      <c r="AE1809" s="103"/>
      <c r="AG1809" s="103"/>
      <c r="AI1809" s="103"/>
    </row>
    <row r="1810" spans="4:35" x14ac:dyDescent="0.3">
      <c r="D1810" s="31"/>
      <c r="E1810" s="103"/>
      <c r="F1810" s="103"/>
      <c r="L1810" s="103"/>
      <c r="N1810" s="103"/>
      <c r="O1810" s="103"/>
      <c r="P1810" s="103"/>
      <c r="S1810" s="103"/>
      <c r="AE1810" s="103"/>
      <c r="AG1810" s="103"/>
      <c r="AI1810" s="103"/>
    </row>
    <row r="1811" spans="4:35" x14ac:dyDescent="0.3">
      <c r="D1811" s="31"/>
      <c r="E1811" s="103"/>
      <c r="F1811" s="103"/>
      <c r="L1811" s="103"/>
      <c r="N1811" s="103"/>
      <c r="O1811" s="103"/>
      <c r="P1811" s="103"/>
      <c r="S1811" s="103"/>
      <c r="AE1811" s="103"/>
      <c r="AG1811" s="103"/>
      <c r="AI1811" s="103"/>
    </row>
    <row r="1812" spans="4:35" x14ac:dyDescent="0.3">
      <c r="D1812" s="31"/>
      <c r="E1812" s="103"/>
      <c r="F1812" s="103"/>
      <c r="L1812" s="103"/>
      <c r="N1812" s="103"/>
      <c r="O1812" s="103"/>
      <c r="P1812" s="103"/>
      <c r="S1812" s="103"/>
      <c r="AE1812" s="103"/>
      <c r="AG1812" s="103"/>
      <c r="AI1812" s="103"/>
    </row>
    <row r="1813" spans="4:35" x14ac:dyDescent="0.3">
      <c r="D1813" s="31"/>
      <c r="E1813" s="103"/>
      <c r="F1813" s="103"/>
      <c r="L1813" s="103"/>
      <c r="N1813" s="103"/>
      <c r="O1813" s="103"/>
      <c r="P1813" s="103"/>
      <c r="S1813" s="103"/>
      <c r="AE1813" s="103"/>
      <c r="AG1813" s="103"/>
      <c r="AI1813" s="103"/>
    </row>
    <row r="1814" spans="4:35" x14ac:dyDescent="0.3">
      <c r="D1814" s="31"/>
      <c r="E1814" s="103"/>
      <c r="F1814" s="103"/>
      <c r="L1814" s="103"/>
      <c r="N1814" s="103"/>
      <c r="O1814" s="103"/>
      <c r="P1814" s="103"/>
      <c r="S1814" s="103"/>
      <c r="AE1814" s="103"/>
      <c r="AG1814" s="103"/>
      <c r="AI1814" s="103"/>
    </row>
    <row r="1815" spans="4:35" x14ac:dyDescent="0.3">
      <c r="D1815" s="31"/>
      <c r="E1815" s="103"/>
      <c r="F1815" s="103"/>
      <c r="L1815" s="103"/>
      <c r="N1815" s="103"/>
      <c r="O1815" s="103"/>
      <c r="P1815" s="103"/>
      <c r="S1815" s="103"/>
      <c r="AE1815" s="103"/>
      <c r="AG1815" s="103"/>
      <c r="AI1815" s="103"/>
    </row>
    <row r="1816" spans="4:35" x14ac:dyDescent="0.3">
      <c r="D1816" s="31"/>
      <c r="E1816" s="103"/>
      <c r="F1816" s="103"/>
      <c r="L1816" s="103"/>
      <c r="N1816" s="103"/>
      <c r="O1816" s="103"/>
      <c r="P1816" s="103"/>
      <c r="S1816" s="103"/>
      <c r="AE1816" s="103"/>
      <c r="AG1816" s="103"/>
      <c r="AI1816" s="103"/>
    </row>
    <row r="1817" spans="4:35" x14ac:dyDescent="0.3">
      <c r="D1817" s="31"/>
      <c r="E1817" s="103"/>
      <c r="F1817" s="103"/>
      <c r="L1817" s="103"/>
      <c r="N1817" s="103"/>
      <c r="O1817" s="103"/>
      <c r="P1817" s="103"/>
      <c r="S1817" s="103"/>
      <c r="AE1817" s="103"/>
      <c r="AG1817" s="103"/>
      <c r="AI1817" s="103"/>
    </row>
    <row r="1818" spans="4:35" x14ac:dyDescent="0.3">
      <c r="D1818" s="31"/>
      <c r="E1818" s="103"/>
      <c r="F1818" s="103"/>
      <c r="L1818" s="103"/>
      <c r="N1818" s="103"/>
      <c r="O1818" s="103"/>
      <c r="P1818" s="103"/>
      <c r="S1818" s="103"/>
      <c r="AE1818" s="103"/>
      <c r="AG1818" s="103"/>
      <c r="AI1818" s="103"/>
    </row>
    <row r="1819" spans="4:35" x14ac:dyDescent="0.3">
      <c r="D1819" s="31"/>
      <c r="E1819" s="103"/>
      <c r="F1819" s="103"/>
      <c r="L1819" s="103"/>
      <c r="N1819" s="103"/>
      <c r="O1819" s="103"/>
      <c r="P1819" s="103"/>
      <c r="S1819" s="103"/>
      <c r="AE1819" s="103"/>
      <c r="AG1819" s="103"/>
      <c r="AI1819" s="103"/>
    </row>
    <row r="1820" spans="4:35" x14ac:dyDescent="0.3">
      <c r="D1820" s="31"/>
      <c r="E1820" s="103"/>
      <c r="F1820" s="103"/>
      <c r="L1820" s="103"/>
      <c r="N1820" s="103"/>
      <c r="O1820" s="103"/>
      <c r="P1820" s="103"/>
      <c r="S1820" s="103"/>
      <c r="AE1820" s="103"/>
      <c r="AG1820" s="103"/>
      <c r="AI1820" s="103"/>
    </row>
    <row r="1821" spans="4:35" x14ac:dyDescent="0.3">
      <c r="D1821" s="31"/>
      <c r="E1821" s="103"/>
      <c r="F1821" s="103"/>
      <c r="L1821" s="103"/>
      <c r="N1821" s="103"/>
      <c r="O1821" s="103"/>
      <c r="P1821" s="103"/>
      <c r="S1821" s="103"/>
      <c r="AE1821" s="103"/>
      <c r="AG1821" s="103"/>
      <c r="AI1821" s="103"/>
    </row>
    <row r="1822" spans="4:35" x14ac:dyDescent="0.3">
      <c r="D1822" s="31"/>
      <c r="E1822" s="103"/>
      <c r="F1822" s="103"/>
      <c r="L1822" s="103"/>
      <c r="N1822" s="103"/>
      <c r="O1822" s="103"/>
      <c r="P1822" s="103"/>
      <c r="S1822" s="103"/>
      <c r="AE1822" s="103"/>
      <c r="AG1822" s="103"/>
      <c r="AI1822" s="103"/>
    </row>
    <row r="1823" spans="4:35" x14ac:dyDescent="0.3">
      <c r="D1823" s="31"/>
      <c r="E1823" s="103"/>
      <c r="F1823" s="103"/>
      <c r="L1823" s="103"/>
      <c r="N1823" s="103"/>
      <c r="O1823" s="103"/>
      <c r="P1823" s="103"/>
      <c r="S1823" s="103"/>
      <c r="AE1823" s="103"/>
      <c r="AG1823" s="103"/>
      <c r="AI1823" s="103"/>
    </row>
    <row r="1824" spans="4:35" x14ac:dyDescent="0.3">
      <c r="D1824" s="31"/>
      <c r="E1824" s="103"/>
      <c r="F1824" s="103"/>
      <c r="L1824" s="103"/>
      <c r="N1824" s="103"/>
      <c r="O1824" s="103"/>
      <c r="P1824" s="103"/>
      <c r="S1824" s="103"/>
      <c r="AE1824" s="103"/>
      <c r="AG1824" s="103"/>
      <c r="AI1824" s="103"/>
    </row>
    <row r="1825" spans="4:35" x14ac:dyDescent="0.3">
      <c r="D1825" s="31"/>
      <c r="E1825" s="103"/>
      <c r="F1825" s="103"/>
      <c r="L1825" s="103"/>
      <c r="N1825" s="103"/>
      <c r="O1825" s="103"/>
      <c r="P1825" s="103"/>
      <c r="S1825" s="103"/>
      <c r="AE1825" s="103"/>
      <c r="AG1825" s="103"/>
      <c r="AI1825" s="103"/>
    </row>
    <row r="1826" spans="4:35" x14ac:dyDescent="0.3">
      <c r="D1826" s="31"/>
      <c r="E1826" s="103"/>
      <c r="F1826" s="103"/>
      <c r="L1826" s="103"/>
      <c r="N1826" s="103"/>
      <c r="O1826" s="103"/>
      <c r="P1826" s="103"/>
      <c r="S1826" s="103"/>
      <c r="AE1826" s="103"/>
      <c r="AG1826" s="103"/>
      <c r="AI1826" s="103"/>
    </row>
    <row r="1827" spans="4:35" x14ac:dyDescent="0.3">
      <c r="D1827" s="31"/>
      <c r="E1827" s="103"/>
      <c r="F1827" s="103"/>
      <c r="L1827" s="103"/>
      <c r="N1827" s="103"/>
      <c r="O1827" s="103"/>
      <c r="P1827" s="103"/>
      <c r="S1827" s="103"/>
      <c r="AE1827" s="103"/>
      <c r="AG1827" s="103"/>
      <c r="AI1827" s="103"/>
    </row>
    <row r="1828" spans="4:35" x14ac:dyDescent="0.3">
      <c r="D1828" s="31"/>
      <c r="E1828" s="103"/>
      <c r="F1828" s="103"/>
      <c r="L1828" s="103"/>
      <c r="N1828" s="103"/>
      <c r="O1828" s="103"/>
      <c r="P1828" s="103"/>
      <c r="S1828" s="103"/>
      <c r="AE1828" s="103"/>
      <c r="AG1828" s="103"/>
      <c r="AI1828" s="103"/>
    </row>
    <row r="1829" spans="4:35" x14ac:dyDescent="0.3">
      <c r="D1829" s="31"/>
      <c r="E1829" s="103"/>
      <c r="F1829" s="103"/>
      <c r="L1829" s="103"/>
      <c r="N1829" s="103"/>
      <c r="O1829" s="103"/>
      <c r="P1829" s="103"/>
      <c r="S1829" s="103"/>
      <c r="AE1829" s="103"/>
      <c r="AG1829" s="103"/>
      <c r="AI1829" s="103"/>
    </row>
    <row r="1830" spans="4:35" x14ac:dyDescent="0.3">
      <c r="D1830" s="31"/>
      <c r="E1830" s="103"/>
      <c r="F1830" s="103"/>
      <c r="L1830" s="103"/>
      <c r="N1830" s="103"/>
      <c r="O1830" s="103"/>
      <c r="P1830" s="103"/>
      <c r="S1830" s="103"/>
      <c r="AE1830" s="103"/>
      <c r="AG1830" s="103"/>
      <c r="AI1830" s="103"/>
    </row>
    <row r="1831" spans="4:35" x14ac:dyDescent="0.3">
      <c r="D1831" s="31"/>
      <c r="E1831" s="103"/>
      <c r="F1831" s="103"/>
      <c r="L1831" s="103"/>
      <c r="N1831" s="103"/>
      <c r="O1831" s="103"/>
      <c r="P1831" s="103"/>
      <c r="S1831" s="103"/>
      <c r="AE1831" s="103"/>
      <c r="AG1831" s="103"/>
      <c r="AI1831" s="103"/>
    </row>
    <row r="1832" spans="4:35" x14ac:dyDescent="0.3">
      <c r="D1832" s="31"/>
      <c r="E1832" s="103"/>
      <c r="F1832" s="103"/>
      <c r="L1832" s="103"/>
      <c r="N1832" s="103"/>
      <c r="O1832" s="103"/>
      <c r="P1832" s="103"/>
      <c r="S1832" s="103"/>
      <c r="AE1832" s="103"/>
      <c r="AG1832" s="103"/>
      <c r="AI1832" s="103"/>
    </row>
    <row r="1833" spans="4:35" x14ac:dyDescent="0.3">
      <c r="D1833" s="31"/>
      <c r="E1833" s="103"/>
      <c r="F1833" s="103"/>
      <c r="L1833" s="103"/>
      <c r="N1833" s="103"/>
      <c r="O1833" s="103"/>
      <c r="P1833" s="103"/>
      <c r="S1833" s="103"/>
      <c r="AE1833" s="103"/>
      <c r="AG1833" s="103"/>
      <c r="AI1833" s="103"/>
    </row>
    <row r="1834" spans="4:35" x14ac:dyDescent="0.3">
      <c r="D1834" s="31"/>
      <c r="E1834" s="103"/>
      <c r="F1834" s="103"/>
      <c r="L1834" s="103"/>
      <c r="N1834" s="103"/>
      <c r="O1834" s="103"/>
      <c r="P1834" s="103"/>
      <c r="S1834" s="103"/>
      <c r="AE1834" s="103"/>
      <c r="AG1834" s="103"/>
      <c r="AI1834" s="103"/>
    </row>
    <row r="1835" spans="4:35" x14ac:dyDescent="0.3">
      <c r="D1835" s="31"/>
      <c r="E1835" s="103"/>
      <c r="F1835" s="103"/>
      <c r="L1835" s="103"/>
      <c r="N1835" s="103"/>
      <c r="O1835" s="103"/>
      <c r="P1835" s="103"/>
      <c r="S1835" s="103"/>
      <c r="AE1835" s="103"/>
      <c r="AG1835" s="103"/>
      <c r="AI1835" s="103"/>
    </row>
    <row r="1836" spans="4:35" x14ac:dyDescent="0.3">
      <c r="D1836" s="31"/>
      <c r="E1836" s="103"/>
      <c r="F1836" s="103"/>
      <c r="L1836" s="103"/>
      <c r="N1836" s="103"/>
      <c r="O1836" s="103"/>
      <c r="P1836" s="103"/>
      <c r="S1836" s="103"/>
      <c r="AE1836" s="103"/>
      <c r="AG1836" s="103"/>
      <c r="AI1836" s="103"/>
    </row>
    <row r="1837" spans="4:35" x14ac:dyDescent="0.3">
      <c r="D1837" s="31"/>
      <c r="E1837" s="103"/>
      <c r="F1837" s="103"/>
      <c r="L1837" s="103"/>
      <c r="N1837" s="103"/>
      <c r="O1837" s="103"/>
      <c r="P1837" s="103"/>
      <c r="S1837" s="103"/>
      <c r="AE1837" s="103"/>
      <c r="AG1837" s="103"/>
      <c r="AI1837" s="103"/>
    </row>
    <row r="1838" spans="4:35" x14ac:dyDescent="0.3">
      <c r="D1838" s="31"/>
      <c r="E1838" s="103"/>
      <c r="F1838" s="103"/>
      <c r="L1838" s="103"/>
      <c r="N1838" s="103"/>
      <c r="O1838" s="103"/>
      <c r="P1838" s="103"/>
      <c r="S1838" s="103"/>
      <c r="AE1838" s="103"/>
      <c r="AG1838" s="103"/>
      <c r="AI1838" s="103"/>
    </row>
    <row r="1839" spans="4:35" x14ac:dyDescent="0.3">
      <c r="D1839" s="31"/>
      <c r="E1839" s="103"/>
      <c r="F1839" s="103"/>
      <c r="L1839" s="103"/>
      <c r="N1839" s="103"/>
      <c r="O1839" s="103"/>
      <c r="P1839" s="103"/>
      <c r="S1839" s="103"/>
      <c r="AE1839" s="103"/>
      <c r="AG1839" s="103"/>
      <c r="AI1839" s="103"/>
    </row>
    <row r="1840" spans="4:35" x14ac:dyDescent="0.3">
      <c r="D1840" s="31"/>
      <c r="E1840" s="103"/>
      <c r="F1840" s="103"/>
      <c r="L1840" s="103"/>
      <c r="N1840" s="103"/>
      <c r="O1840" s="103"/>
      <c r="P1840" s="103"/>
      <c r="S1840" s="103"/>
      <c r="AE1840" s="103"/>
      <c r="AG1840" s="103"/>
      <c r="AI1840" s="103"/>
    </row>
    <row r="1841" spans="4:35" x14ac:dyDescent="0.3">
      <c r="D1841" s="31"/>
      <c r="E1841" s="103"/>
      <c r="F1841" s="103"/>
      <c r="L1841" s="103"/>
      <c r="N1841" s="103"/>
      <c r="O1841" s="103"/>
      <c r="P1841" s="103"/>
      <c r="S1841" s="103"/>
      <c r="AE1841" s="103"/>
      <c r="AG1841" s="103"/>
      <c r="AI1841" s="103"/>
    </row>
    <row r="1842" spans="4:35" x14ac:dyDescent="0.3">
      <c r="D1842" s="31"/>
      <c r="E1842" s="103"/>
      <c r="F1842" s="103"/>
      <c r="L1842" s="103"/>
      <c r="N1842" s="103"/>
      <c r="O1842" s="103"/>
      <c r="P1842" s="103"/>
      <c r="S1842" s="103"/>
      <c r="AE1842" s="103"/>
      <c r="AG1842" s="103"/>
      <c r="AI1842" s="103"/>
    </row>
    <row r="1843" spans="4:35" x14ac:dyDescent="0.3">
      <c r="D1843" s="31"/>
      <c r="E1843" s="103"/>
      <c r="F1843" s="103"/>
      <c r="L1843" s="103"/>
      <c r="N1843" s="103"/>
      <c r="O1843" s="103"/>
      <c r="P1843" s="103"/>
      <c r="S1843" s="103"/>
      <c r="AE1843" s="103"/>
      <c r="AG1843" s="103"/>
      <c r="AI1843" s="103"/>
    </row>
    <row r="1844" spans="4:35" x14ac:dyDescent="0.3">
      <c r="D1844" s="31"/>
      <c r="E1844" s="103"/>
      <c r="F1844" s="103"/>
      <c r="L1844" s="103"/>
      <c r="N1844" s="103"/>
      <c r="O1844" s="103"/>
      <c r="P1844" s="103"/>
      <c r="S1844" s="103"/>
      <c r="AE1844" s="103"/>
      <c r="AG1844" s="103"/>
      <c r="AI1844" s="103"/>
    </row>
    <row r="1845" spans="4:35" x14ac:dyDescent="0.3">
      <c r="D1845" s="31"/>
      <c r="E1845" s="103"/>
      <c r="F1845" s="103"/>
      <c r="L1845" s="103"/>
      <c r="N1845" s="103"/>
      <c r="O1845" s="103"/>
      <c r="P1845" s="103"/>
      <c r="S1845" s="103"/>
      <c r="AE1845" s="103"/>
      <c r="AG1845" s="103"/>
      <c r="AI1845" s="103"/>
    </row>
    <row r="1846" spans="4:35" x14ac:dyDescent="0.3">
      <c r="D1846" s="31"/>
      <c r="E1846" s="103"/>
      <c r="F1846" s="103"/>
      <c r="L1846" s="103"/>
      <c r="N1846" s="103"/>
      <c r="O1846" s="103"/>
      <c r="P1846" s="103"/>
      <c r="S1846" s="103"/>
      <c r="AE1846" s="103"/>
      <c r="AG1846" s="103"/>
      <c r="AI1846" s="103"/>
    </row>
    <row r="1847" spans="4:35" x14ac:dyDescent="0.3">
      <c r="D1847" s="31"/>
      <c r="E1847" s="103"/>
      <c r="F1847" s="103"/>
      <c r="L1847" s="103"/>
      <c r="N1847" s="103"/>
      <c r="O1847" s="103"/>
      <c r="P1847" s="103"/>
      <c r="S1847" s="103"/>
      <c r="AE1847" s="103"/>
      <c r="AG1847" s="103"/>
      <c r="AI1847" s="103"/>
    </row>
    <row r="1848" spans="4:35" x14ac:dyDescent="0.3">
      <c r="D1848" s="31"/>
      <c r="E1848" s="103"/>
      <c r="F1848" s="103"/>
      <c r="L1848" s="103"/>
      <c r="N1848" s="103"/>
      <c r="O1848" s="103"/>
      <c r="P1848" s="103"/>
      <c r="S1848" s="103"/>
      <c r="AE1848" s="103"/>
      <c r="AG1848" s="103"/>
      <c r="AI1848" s="103"/>
    </row>
    <row r="1849" spans="4:35" x14ac:dyDescent="0.3">
      <c r="D1849" s="31"/>
      <c r="E1849" s="103"/>
      <c r="F1849" s="103"/>
      <c r="L1849" s="103"/>
      <c r="N1849" s="103"/>
      <c r="O1849" s="103"/>
      <c r="P1849" s="103"/>
      <c r="S1849" s="103"/>
      <c r="AE1849" s="103"/>
      <c r="AG1849" s="103"/>
      <c r="AI1849" s="103"/>
    </row>
    <row r="1850" spans="4:35" x14ac:dyDescent="0.3">
      <c r="D1850" s="31"/>
      <c r="E1850" s="103"/>
      <c r="F1850" s="103"/>
      <c r="L1850" s="103"/>
      <c r="N1850" s="103"/>
      <c r="O1850" s="103"/>
      <c r="P1850" s="103"/>
      <c r="S1850" s="103"/>
      <c r="AE1850" s="103"/>
      <c r="AG1850" s="103"/>
      <c r="AI1850" s="103"/>
    </row>
    <row r="1851" spans="4:35" x14ac:dyDescent="0.3">
      <c r="D1851" s="31"/>
      <c r="E1851" s="103"/>
      <c r="F1851" s="103"/>
      <c r="L1851" s="103"/>
      <c r="N1851" s="103"/>
      <c r="O1851" s="103"/>
      <c r="P1851" s="103"/>
      <c r="S1851" s="103"/>
      <c r="AE1851" s="103"/>
      <c r="AG1851" s="103"/>
      <c r="AI1851" s="103"/>
    </row>
    <row r="1852" spans="4:35" x14ac:dyDescent="0.3">
      <c r="D1852" s="31"/>
      <c r="E1852" s="103"/>
      <c r="F1852" s="103"/>
      <c r="L1852" s="103"/>
      <c r="N1852" s="103"/>
      <c r="O1852" s="103"/>
      <c r="P1852" s="103"/>
      <c r="S1852" s="103"/>
      <c r="AE1852" s="103"/>
      <c r="AG1852" s="103"/>
      <c r="AI1852" s="103"/>
    </row>
    <row r="1853" spans="4:35" x14ac:dyDescent="0.3">
      <c r="D1853" s="31"/>
      <c r="E1853" s="103"/>
      <c r="F1853" s="103"/>
      <c r="L1853" s="103"/>
      <c r="N1853" s="103"/>
      <c r="O1853" s="103"/>
      <c r="P1853" s="103"/>
      <c r="S1853" s="103"/>
      <c r="AE1853" s="103"/>
      <c r="AG1853" s="103"/>
      <c r="AI1853" s="103"/>
    </row>
    <row r="1854" spans="4:35" x14ac:dyDescent="0.3">
      <c r="D1854" s="31"/>
      <c r="E1854" s="103"/>
      <c r="F1854" s="103"/>
      <c r="L1854" s="103"/>
      <c r="N1854" s="103"/>
      <c r="O1854" s="103"/>
      <c r="P1854" s="103"/>
      <c r="S1854" s="103"/>
      <c r="AE1854" s="103"/>
      <c r="AG1854" s="103"/>
      <c r="AI1854" s="103"/>
    </row>
    <row r="1855" spans="4:35" x14ac:dyDescent="0.3">
      <c r="D1855" s="31"/>
      <c r="E1855" s="103"/>
      <c r="F1855" s="103"/>
      <c r="L1855" s="103"/>
      <c r="N1855" s="103"/>
      <c r="O1855" s="103"/>
      <c r="P1855" s="103"/>
      <c r="S1855" s="103"/>
      <c r="AE1855" s="103"/>
      <c r="AG1855" s="103"/>
      <c r="AI1855" s="103"/>
    </row>
    <row r="1856" spans="4:35" x14ac:dyDescent="0.3">
      <c r="D1856" s="31"/>
      <c r="E1856" s="103"/>
      <c r="F1856" s="103"/>
      <c r="L1856" s="103"/>
      <c r="N1856" s="103"/>
      <c r="O1856" s="103"/>
      <c r="P1856" s="103"/>
      <c r="S1856" s="103"/>
      <c r="AE1856" s="103"/>
      <c r="AG1856" s="103"/>
      <c r="AI1856" s="103"/>
    </row>
    <row r="1857" spans="4:35" x14ac:dyDescent="0.3">
      <c r="D1857" s="31"/>
      <c r="E1857" s="103"/>
      <c r="F1857" s="103"/>
      <c r="L1857" s="103"/>
      <c r="N1857" s="103"/>
      <c r="O1857" s="103"/>
      <c r="P1857" s="103"/>
      <c r="S1857" s="103"/>
      <c r="AE1857" s="103"/>
      <c r="AG1857" s="103"/>
      <c r="AI1857" s="103"/>
    </row>
    <row r="1858" spans="4:35" x14ac:dyDescent="0.3">
      <c r="D1858" s="31"/>
      <c r="E1858" s="103"/>
      <c r="F1858" s="103"/>
      <c r="L1858" s="103"/>
      <c r="N1858" s="103"/>
      <c r="O1858" s="103"/>
      <c r="P1858" s="103"/>
      <c r="S1858" s="103"/>
      <c r="AE1858" s="103"/>
      <c r="AG1858" s="103"/>
      <c r="AI1858" s="103"/>
    </row>
    <row r="1859" spans="4:35" x14ac:dyDescent="0.3">
      <c r="D1859" s="31"/>
      <c r="E1859" s="103"/>
      <c r="F1859" s="103"/>
      <c r="L1859" s="103"/>
      <c r="N1859" s="103"/>
      <c r="O1859" s="103"/>
      <c r="P1859" s="103"/>
      <c r="S1859" s="103"/>
      <c r="AE1859" s="103"/>
      <c r="AG1859" s="103"/>
      <c r="AI1859" s="103"/>
    </row>
    <row r="1860" spans="4:35" x14ac:dyDescent="0.3">
      <c r="D1860" s="31"/>
      <c r="E1860" s="103"/>
      <c r="F1860" s="103"/>
      <c r="L1860" s="103"/>
      <c r="N1860" s="103"/>
      <c r="O1860" s="103"/>
      <c r="P1860" s="103"/>
      <c r="S1860" s="103"/>
      <c r="AE1860" s="103"/>
      <c r="AG1860" s="103"/>
      <c r="AI1860" s="103"/>
    </row>
    <row r="1861" spans="4:35" x14ac:dyDescent="0.3">
      <c r="D1861" s="31"/>
      <c r="E1861" s="103"/>
      <c r="F1861" s="103"/>
      <c r="L1861" s="103"/>
      <c r="N1861" s="103"/>
      <c r="O1861" s="103"/>
      <c r="P1861" s="103"/>
      <c r="S1861" s="103"/>
      <c r="AE1861" s="103"/>
      <c r="AG1861" s="103"/>
      <c r="AI1861" s="103"/>
    </row>
    <row r="1862" spans="4:35" x14ac:dyDescent="0.3">
      <c r="D1862" s="31"/>
      <c r="E1862" s="103"/>
      <c r="F1862" s="103"/>
      <c r="L1862" s="103"/>
      <c r="N1862" s="103"/>
      <c r="O1862" s="103"/>
      <c r="P1862" s="103"/>
      <c r="S1862" s="103"/>
      <c r="AE1862" s="103"/>
      <c r="AG1862" s="103"/>
      <c r="AI1862" s="103"/>
    </row>
    <row r="1863" spans="4:35" x14ac:dyDescent="0.3">
      <c r="D1863" s="31"/>
      <c r="E1863" s="103"/>
      <c r="F1863" s="103"/>
      <c r="L1863" s="103"/>
      <c r="N1863" s="103"/>
      <c r="O1863" s="103"/>
      <c r="P1863" s="103"/>
      <c r="S1863" s="103"/>
      <c r="AE1863" s="103"/>
      <c r="AG1863" s="103"/>
      <c r="AI1863" s="103"/>
    </row>
    <row r="1864" spans="4:35" x14ac:dyDescent="0.3">
      <c r="D1864" s="31"/>
      <c r="E1864" s="103"/>
      <c r="F1864" s="103"/>
      <c r="L1864" s="103"/>
      <c r="N1864" s="103"/>
      <c r="O1864" s="103"/>
      <c r="P1864" s="103"/>
      <c r="S1864" s="103"/>
      <c r="AE1864" s="103"/>
      <c r="AG1864" s="103"/>
      <c r="AI1864" s="103"/>
    </row>
    <row r="1865" spans="4:35" x14ac:dyDescent="0.3">
      <c r="D1865" s="31"/>
      <c r="E1865" s="103"/>
      <c r="F1865" s="103"/>
      <c r="L1865" s="103"/>
      <c r="N1865" s="103"/>
      <c r="O1865" s="103"/>
      <c r="P1865" s="103"/>
      <c r="S1865" s="103"/>
      <c r="AE1865" s="103"/>
      <c r="AG1865" s="103"/>
      <c r="AI1865" s="103"/>
    </row>
    <row r="1866" spans="4:35" x14ac:dyDescent="0.3">
      <c r="D1866" s="31"/>
      <c r="E1866" s="103"/>
      <c r="F1866" s="103"/>
      <c r="L1866" s="103"/>
      <c r="N1866" s="103"/>
      <c r="O1866" s="103"/>
      <c r="P1866" s="103"/>
      <c r="S1866" s="103"/>
      <c r="AE1866" s="103"/>
      <c r="AG1866" s="103"/>
      <c r="AI1866" s="103"/>
    </row>
    <row r="1867" spans="4:35" x14ac:dyDescent="0.3">
      <c r="D1867" s="31"/>
      <c r="E1867" s="103"/>
      <c r="F1867" s="103"/>
      <c r="L1867" s="103"/>
      <c r="N1867" s="103"/>
      <c r="O1867" s="103"/>
      <c r="P1867" s="103"/>
      <c r="S1867" s="103"/>
      <c r="AE1867" s="103"/>
      <c r="AG1867" s="103"/>
      <c r="AI1867" s="103"/>
    </row>
    <row r="1868" spans="4:35" x14ac:dyDescent="0.3">
      <c r="D1868" s="31"/>
      <c r="E1868" s="103"/>
      <c r="F1868" s="103"/>
      <c r="L1868" s="103"/>
      <c r="N1868" s="103"/>
      <c r="O1868" s="103"/>
      <c r="P1868" s="103"/>
      <c r="S1868" s="103"/>
      <c r="AE1868" s="103"/>
      <c r="AG1868" s="103"/>
      <c r="AI1868" s="103"/>
    </row>
    <row r="1869" spans="4:35" x14ac:dyDescent="0.3">
      <c r="D1869" s="31"/>
      <c r="E1869" s="103"/>
      <c r="F1869" s="103"/>
      <c r="L1869" s="103"/>
      <c r="N1869" s="103"/>
      <c r="O1869" s="103"/>
      <c r="P1869" s="103"/>
      <c r="S1869" s="103"/>
      <c r="AE1869" s="103"/>
      <c r="AG1869" s="103"/>
      <c r="AI1869" s="103"/>
    </row>
    <row r="1870" spans="4:35" x14ac:dyDescent="0.3">
      <c r="D1870" s="31"/>
      <c r="E1870" s="103"/>
      <c r="F1870" s="103"/>
      <c r="L1870" s="103"/>
      <c r="N1870" s="103"/>
      <c r="O1870" s="103"/>
      <c r="P1870" s="103"/>
      <c r="S1870" s="103"/>
      <c r="AE1870" s="103"/>
      <c r="AG1870" s="103"/>
      <c r="AI1870" s="103"/>
    </row>
    <row r="1871" spans="4:35" x14ac:dyDescent="0.3">
      <c r="D1871" s="31"/>
      <c r="E1871" s="103"/>
      <c r="F1871" s="103"/>
      <c r="L1871" s="103"/>
      <c r="N1871" s="103"/>
      <c r="O1871" s="103"/>
      <c r="P1871" s="103"/>
      <c r="S1871" s="103"/>
      <c r="AE1871" s="103"/>
      <c r="AG1871" s="103"/>
      <c r="AI1871" s="103"/>
    </row>
    <row r="1872" spans="4:35" x14ac:dyDescent="0.3">
      <c r="D1872" s="31"/>
      <c r="E1872" s="103"/>
      <c r="F1872" s="103"/>
      <c r="L1872" s="103"/>
      <c r="N1872" s="103"/>
      <c r="O1872" s="103"/>
      <c r="P1872" s="103"/>
      <c r="S1872" s="103"/>
      <c r="AE1872" s="103"/>
      <c r="AG1872" s="103"/>
      <c r="AI1872" s="103"/>
    </row>
    <row r="1873" spans="4:35" x14ac:dyDescent="0.3">
      <c r="D1873" s="31"/>
      <c r="E1873" s="103"/>
      <c r="F1873" s="103"/>
      <c r="L1873" s="103"/>
      <c r="N1873" s="103"/>
      <c r="O1873" s="103"/>
      <c r="P1873" s="103"/>
      <c r="S1873" s="103"/>
      <c r="AE1873" s="103"/>
      <c r="AG1873" s="103"/>
      <c r="AI1873" s="103"/>
    </row>
    <row r="1874" spans="4:35" x14ac:dyDescent="0.3">
      <c r="D1874" s="31"/>
      <c r="E1874" s="103"/>
      <c r="F1874" s="103"/>
      <c r="L1874" s="103"/>
      <c r="N1874" s="103"/>
      <c r="O1874" s="103"/>
      <c r="P1874" s="103"/>
      <c r="S1874" s="103"/>
      <c r="AE1874" s="103"/>
      <c r="AG1874" s="103"/>
      <c r="AI1874" s="103"/>
    </row>
    <row r="1875" spans="4:35" x14ac:dyDescent="0.3">
      <c r="D1875" s="31"/>
      <c r="E1875" s="103"/>
      <c r="F1875" s="103"/>
      <c r="L1875" s="103"/>
      <c r="N1875" s="103"/>
      <c r="O1875" s="103"/>
      <c r="P1875" s="103"/>
      <c r="S1875" s="103"/>
      <c r="AE1875" s="103"/>
      <c r="AG1875" s="103"/>
      <c r="AI1875" s="103"/>
    </row>
    <row r="1876" spans="4:35" x14ac:dyDescent="0.3">
      <c r="D1876" s="31"/>
      <c r="E1876" s="103"/>
      <c r="F1876" s="103"/>
      <c r="L1876" s="103"/>
      <c r="N1876" s="103"/>
      <c r="O1876" s="103"/>
      <c r="P1876" s="103"/>
      <c r="S1876" s="103"/>
      <c r="AE1876" s="103"/>
      <c r="AG1876" s="103"/>
      <c r="AI1876" s="103"/>
    </row>
    <row r="1877" spans="4:35" x14ac:dyDescent="0.3">
      <c r="D1877" s="31"/>
      <c r="E1877" s="103"/>
      <c r="F1877" s="103"/>
      <c r="L1877" s="103"/>
      <c r="N1877" s="103"/>
      <c r="O1877" s="103"/>
      <c r="P1877" s="103"/>
      <c r="S1877" s="103"/>
      <c r="AE1877" s="103"/>
      <c r="AG1877" s="103"/>
      <c r="AI1877" s="103"/>
    </row>
    <row r="1878" spans="4:35" x14ac:dyDescent="0.3">
      <c r="D1878" s="31"/>
      <c r="E1878" s="103"/>
      <c r="F1878" s="103"/>
      <c r="L1878" s="103"/>
      <c r="N1878" s="103"/>
      <c r="O1878" s="103"/>
      <c r="P1878" s="103"/>
      <c r="S1878" s="103"/>
      <c r="AE1878" s="103"/>
      <c r="AG1878" s="103"/>
      <c r="AI1878" s="103"/>
    </row>
    <row r="1879" spans="4:35" x14ac:dyDescent="0.3">
      <c r="D1879" s="31"/>
      <c r="E1879" s="103"/>
      <c r="F1879" s="103"/>
      <c r="L1879" s="103"/>
      <c r="N1879" s="103"/>
      <c r="O1879" s="103"/>
      <c r="P1879" s="103"/>
      <c r="S1879" s="103"/>
      <c r="AE1879" s="103"/>
      <c r="AG1879" s="103"/>
      <c r="AI1879" s="103"/>
    </row>
    <row r="1880" spans="4:35" x14ac:dyDescent="0.3">
      <c r="D1880" s="31"/>
      <c r="E1880" s="103"/>
      <c r="F1880" s="103"/>
      <c r="L1880" s="103"/>
      <c r="N1880" s="103"/>
      <c r="O1880" s="103"/>
      <c r="P1880" s="103"/>
      <c r="S1880" s="103"/>
      <c r="AE1880" s="103"/>
      <c r="AG1880" s="103"/>
      <c r="AI1880" s="103"/>
    </row>
    <row r="1881" spans="4:35" x14ac:dyDescent="0.3">
      <c r="D1881" s="31"/>
      <c r="E1881" s="103"/>
      <c r="F1881" s="103"/>
      <c r="L1881" s="103"/>
      <c r="N1881" s="103"/>
      <c r="O1881" s="103"/>
      <c r="P1881" s="103"/>
      <c r="S1881" s="103"/>
      <c r="AE1881" s="103"/>
      <c r="AG1881" s="103"/>
      <c r="AI1881" s="103"/>
    </row>
    <row r="1882" spans="4:35" x14ac:dyDescent="0.3">
      <c r="D1882" s="31"/>
      <c r="E1882" s="103"/>
      <c r="F1882" s="103"/>
      <c r="L1882" s="103"/>
      <c r="N1882" s="103"/>
      <c r="O1882" s="103"/>
      <c r="P1882" s="103"/>
      <c r="S1882" s="103"/>
      <c r="AE1882" s="103"/>
      <c r="AG1882" s="103"/>
      <c r="AI1882" s="103"/>
    </row>
    <row r="1883" spans="4:35" x14ac:dyDescent="0.3">
      <c r="D1883" s="31"/>
      <c r="E1883" s="103"/>
      <c r="F1883" s="103"/>
      <c r="L1883" s="103"/>
      <c r="N1883" s="103"/>
      <c r="O1883" s="103"/>
      <c r="P1883" s="103"/>
      <c r="S1883" s="103"/>
      <c r="AE1883" s="103"/>
      <c r="AG1883" s="103"/>
      <c r="AI1883" s="103"/>
    </row>
    <row r="1884" spans="4:35" x14ac:dyDescent="0.3">
      <c r="D1884" s="31"/>
      <c r="E1884" s="103"/>
      <c r="F1884" s="103"/>
      <c r="L1884" s="103"/>
      <c r="N1884" s="103"/>
      <c r="O1884" s="103"/>
      <c r="P1884" s="103"/>
      <c r="S1884" s="103"/>
      <c r="AE1884" s="103"/>
      <c r="AG1884" s="103"/>
      <c r="AI1884" s="103"/>
    </row>
    <row r="1885" spans="4:35" x14ac:dyDescent="0.3">
      <c r="D1885" s="31"/>
      <c r="E1885" s="103"/>
      <c r="F1885" s="103"/>
      <c r="L1885" s="103"/>
      <c r="N1885" s="103"/>
      <c r="O1885" s="103"/>
      <c r="P1885" s="103"/>
      <c r="S1885" s="103"/>
      <c r="AE1885" s="103"/>
      <c r="AG1885" s="103"/>
      <c r="AI1885" s="103"/>
    </row>
    <row r="1886" spans="4:35" x14ac:dyDescent="0.3">
      <c r="D1886" s="31"/>
      <c r="E1886" s="103"/>
      <c r="F1886" s="103"/>
      <c r="L1886" s="103"/>
      <c r="N1886" s="103"/>
      <c r="O1886" s="103"/>
      <c r="P1886" s="103"/>
      <c r="S1886" s="103"/>
      <c r="AE1886" s="103"/>
      <c r="AG1886" s="103"/>
      <c r="AI1886" s="103"/>
    </row>
    <row r="1887" spans="4:35" x14ac:dyDescent="0.3">
      <c r="D1887" s="31"/>
      <c r="E1887" s="103"/>
      <c r="F1887" s="103"/>
      <c r="L1887" s="103"/>
      <c r="N1887" s="103"/>
      <c r="O1887" s="103"/>
      <c r="P1887" s="103"/>
      <c r="S1887" s="103"/>
      <c r="AE1887" s="103"/>
      <c r="AG1887" s="103"/>
      <c r="AI1887" s="103"/>
    </row>
    <row r="1888" spans="4:35" x14ac:dyDescent="0.3">
      <c r="D1888" s="31"/>
      <c r="E1888" s="103"/>
      <c r="F1888" s="103"/>
      <c r="L1888" s="103"/>
      <c r="N1888" s="103"/>
      <c r="O1888" s="103"/>
      <c r="P1888" s="103"/>
      <c r="S1888" s="103"/>
      <c r="AE1888" s="103"/>
      <c r="AG1888" s="103"/>
      <c r="AI1888" s="103"/>
    </row>
    <row r="1889" spans="4:35" x14ac:dyDescent="0.3">
      <c r="D1889" s="31"/>
      <c r="E1889" s="103"/>
      <c r="F1889" s="103"/>
      <c r="L1889" s="103"/>
      <c r="N1889" s="103"/>
      <c r="O1889" s="103"/>
      <c r="P1889" s="103"/>
      <c r="S1889" s="103"/>
      <c r="AE1889" s="103"/>
      <c r="AG1889" s="103"/>
      <c r="AI1889" s="103"/>
    </row>
    <row r="1890" spans="4:35" x14ac:dyDescent="0.3">
      <c r="D1890" s="31"/>
      <c r="E1890" s="103"/>
      <c r="F1890" s="103"/>
      <c r="L1890" s="103"/>
      <c r="N1890" s="103"/>
      <c r="O1890" s="103"/>
      <c r="P1890" s="103"/>
      <c r="S1890" s="103"/>
      <c r="AE1890" s="103"/>
      <c r="AG1890" s="103"/>
      <c r="AI1890" s="103"/>
    </row>
    <row r="1891" spans="4:35" x14ac:dyDescent="0.3">
      <c r="D1891" s="31"/>
      <c r="E1891" s="103"/>
      <c r="F1891" s="103"/>
      <c r="L1891" s="103"/>
      <c r="N1891" s="103"/>
      <c r="O1891" s="103"/>
      <c r="P1891" s="103"/>
      <c r="S1891" s="103"/>
      <c r="AE1891" s="103"/>
      <c r="AG1891" s="103"/>
      <c r="AI1891" s="103"/>
    </row>
    <row r="1892" spans="4:35" x14ac:dyDescent="0.3">
      <c r="D1892" s="31"/>
      <c r="E1892" s="103"/>
      <c r="F1892" s="103"/>
      <c r="L1892" s="103"/>
      <c r="N1892" s="103"/>
      <c r="O1892" s="103"/>
      <c r="P1892" s="103"/>
      <c r="S1892" s="103"/>
      <c r="AE1892" s="103"/>
      <c r="AG1892" s="103"/>
      <c r="AI1892" s="103"/>
    </row>
    <row r="1893" spans="4:35" x14ac:dyDescent="0.3">
      <c r="D1893" s="31"/>
      <c r="E1893" s="103"/>
      <c r="F1893" s="103"/>
      <c r="L1893" s="103"/>
      <c r="N1893" s="103"/>
      <c r="O1893" s="103"/>
      <c r="P1893" s="103"/>
      <c r="S1893" s="103"/>
      <c r="AE1893" s="103"/>
      <c r="AG1893" s="103"/>
      <c r="AI1893" s="103"/>
    </row>
    <row r="1894" spans="4:35" x14ac:dyDescent="0.3">
      <c r="D1894" s="31"/>
      <c r="E1894" s="103"/>
      <c r="F1894" s="103"/>
      <c r="L1894" s="103"/>
      <c r="N1894" s="103"/>
      <c r="O1894" s="103"/>
      <c r="P1894" s="103"/>
      <c r="S1894" s="103"/>
      <c r="AE1894" s="103"/>
      <c r="AG1894" s="103"/>
      <c r="AI1894" s="103"/>
    </row>
    <row r="1895" spans="4:35" x14ac:dyDescent="0.3">
      <c r="D1895" s="31"/>
      <c r="E1895" s="103"/>
      <c r="F1895" s="103"/>
      <c r="L1895" s="103"/>
      <c r="N1895" s="103"/>
      <c r="O1895" s="103"/>
      <c r="P1895" s="103"/>
      <c r="S1895" s="103"/>
      <c r="AE1895" s="103"/>
      <c r="AG1895" s="103"/>
      <c r="AI1895" s="103"/>
    </row>
    <row r="1896" spans="4:35" x14ac:dyDescent="0.3">
      <c r="D1896" s="31"/>
      <c r="E1896" s="103"/>
      <c r="F1896" s="103"/>
      <c r="L1896" s="103"/>
      <c r="N1896" s="103"/>
      <c r="O1896" s="103"/>
      <c r="P1896" s="103"/>
      <c r="S1896" s="103"/>
      <c r="AE1896" s="103"/>
      <c r="AG1896" s="103"/>
      <c r="AI1896" s="103"/>
    </row>
    <row r="1897" spans="4:35" x14ac:dyDescent="0.3">
      <c r="D1897" s="31"/>
      <c r="E1897" s="103"/>
      <c r="F1897" s="103"/>
      <c r="L1897" s="103"/>
      <c r="N1897" s="103"/>
      <c r="O1897" s="103"/>
      <c r="P1897" s="103"/>
      <c r="S1897" s="103"/>
      <c r="AE1897" s="103"/>
      <c r="AG1897" s="103"/>
      <c r="AI1897" s="103"/>
    </row>
    <row r="1898" spans="4:35" x14ac:dyDescent="0.3">
      <c r="D1898" s="31"/>
      <c r="E1898" s="103"/>
      <c r="F1898" s="103"/>
      <c r="L1898" s="103"/>
      <c r="N1898" s="103"/>
      <c r="O1898" s="103"/>
      <c r="P1898" s="103"/>
      <c r="S1898" s="103"/>
      <c r="AE1898" s="103"/>
      <c r="AG1898" s="103"/>
      <c r="AI1898" s="103"/>
    </row>
    <row r="1899" spans="4:35" x14ac:dyDescent="0.3">
      <c r="D1899" s="31"/>
      <c r="E1899" s="103"/>
      <c r="F1899" s="103"/>
      <c r="L1899" s="103"/>
      <c r="N1899" s="103"/>
      <c r="O1899" s="103"/>
      <c r="P1899" s="103"/>
      <c r="S1899" s="103"/>
      <c r="AE1899" s="103"/>
      <c r="AG1899" s="103"/>
      <c r="AI1899" s="103"/>
    </row>
    <row r="1900" spans="4:35" x14ac:dyDescent="0.3">
      <c r="D1900" s="31"/>
      <c r="E1900" s="103"/>
      <c r="F1900" s="103"/>
      <c r="L1900" s="103"/>
      <c r="N1900" s="103"/>
      <c r="O1900" s="103"/>
      <c r="P1900" s="103"/>
      <c r="S1900" s="103"/>
      <c r="AE1900" s="103"/>
      <c r="AG1900" s="103"/>
      <c r="AI1900" s="103"/>
    </row>
    <row r="1901" spans="4:35" x14ac:dyDescent="0.3">
      <c r="D1901" s="31"/>
      <c r="E1901" s="103"/>
      <c r="F1901" s="103"/>
      <c r="L1901" s="103"/>
      <c r="N1901" s="103"/>
      <c r="O1901" s="103"/>
      <c r="P1901" s="103"/>
      <c r="S1901" s="103"/>
      <c r="AE1901" s="103"/>
      <c r="AG1901" s="103"/>
      <c r="AI1901" s="103"/>
    </row>
    <row r="1902" spans="4:35" x14ac:dyDescent="0.3">
      <c r="D1902" s="31"/>
      <c r="E1902" s="103"/>
      <c r="F1902" s="103"/>
      <c r="L1902" s="103"/>
      <c r="N1902" s="103"/>
      <c r="O1902" s="103"/>
      <c r="P1902" s="103"/>
      <c r="S1902" s="103"/>
      <c r="AE1902" s="103"/>
      <c r="AG1902" s="103"/>
      <c r="AI1902" s="103"/>
    </row>
    <row r="1903" spans="4:35" x14ac:dyDescent="0.3">
      <c r="D1903" s="31"/>
      <c r="E1903" s="103"/>
      <c r="F1903" s="103"/>
      <c r="L1903" s="103"/>
      <c r="N1903" s="103"/>
      <c r="O1903" s="103"/>
      <c r="P1903" s="103"/>
      <c r="S1903" s="103"/>
      <c r="AE1903" s="103"/>
      <c r="AG1903" s="103"/>
      <c r="AI1903" s="103"/>
    </row>
    <row r="1904" spans="4:35" x14ac:dyDescent="0.3">
      <c r="D1904" s="31"/>
      <c r="E1904" s="103"/>
      <c r="F1904" s="103"/>
      <c r="L1904" s="103"/>
      <c r="N1904" s="103"/>
      <c r="O1904" s="103"/>
      <c r="P1904" s="103"/>
      <c r="S1904" s="103"/>
      <c r="AE1904" s="103"/>
      <c r="AG1904" s="103"/>
      <c r="AI1904" s="103"/>
    </row>
    <row r="1905" spans="4:35" x14ac:dyDescent="0.3">
      <c r="D1905" s="31"/>
      <c r="E1905" s="103"/>
      <c r="F1905" s="103"/>
      <c r="L1905" s="103"/>
      <c r="N1905" s="103"/>
      <c r="O1905" s="103"/>
      <c r="P1905" s="103"/>
      <c r="S1905" s="103"/>
      <c r="AE1905" s="103"/>
      <c r="AG1905" s="103"/>
      <c r="AI1905" s="103"/>
    </row>
    <row r="1906" spans="4:35" x14ac:dyDescent="0.3">
      <c r="D1906" s="31"/>
      <c r="E1906" s="103"/>
      <c r="F1906" s="103"/>
      <c r="L1906" s="103"/>
      <c r="N1906" s="103"/>
      <c r="O1906" s="103"/>
      <c r="P1906" s="103"/>
      <c r="S1906" s="103"/>
      <c r="AE1906" s="103"/>
      <c r="AG1906" s="103"/>
      <c r="AI1906" s="103"/>
    </row>
    <row r="1907" spans="4:35" x14ac:dyDescent="0.3">
      <c r="D1907" s="31"/>
      <c r="E1907" s="103"/>
      <c r="F1907" s="103"/>
      <c r="L1907" s="103"/>
      <c r="N1907" s="103"/>
      <c r="O1907" s="103"/>
      <c r="P1907" s="103"/>
      <c r="S1907" s="103"/>
      <c r="AE1907" s="103"/>
      <c r="AG1907" s="103"/>
      <c r="AI1907" s="103"/>
    </row>
    <row r="1908" spans="4:35" x14ac:dyDescent="0.3">
      <c r="D1908" s="31"/>
      <c r="E1908" s="103"/>
      <c r="F1908" s="103"/>
      <c r="L1908" s="103"/>
      <c r="N1908" s="103"/>
      <c r="O1908" s="103"/>
      <c r="P1908" s="103"/>
      <c r="S1908" s="103"/>
      <c r="AE1908" s="103"/>
      <c r="AG1908" s="103"/>
      <c r="AI1908" s="103"/>
    </row>
    <row r="1909" spans="4:35" x14ac:dyDescent="0.3">
      <c r="D1909" s="31"/>
      <c r="E1909" s="103"/>
      <c r="F1909" s="103"/>
      <c r="L1909" s="103"/>
      <c r="N1909" s="103"/>
      <c r="O1909" s="103"/>
      <c r="P1909" s="103"/>
      <c r="S1909" s="103"/>
      <c r="AE1909" s="103"/>
      <c r="AG1909" s="103"/>
      <c r="AI1909" s="103"/>
    </row>
    <row r="1910" spans="4:35" x14ac:dyDescent="0.3">
      <c r="D1910" s="31"/>
      <c r="E1910" s="103"/>
      <c r="F1910" s="103"/>
      <c r="L1910" s="103"/>
      <c r="N1910" s="103"/>
      <c r="O1910" s="103"/>
      <c r="P1910" s="103"/>
      <c r="S1910" s="103"/>
      <c r="AE1910" s="103"/>
      <c r="AG1910" s="103"/>
      <c r="AI1910" s="103"/>
    </row>
    <row r="1911" spans="4:35" x14ac:dyDescent="0.3">
      <c r="D1911" s="31"/>
      <c r="E1911" s="103"/>
      <c r="F1911" s="103"/>
      <c r="L1911" s="103"/>
      <c r="N1911" s="103"/>
      <c r="O1911" s="103"/>
      <c r="P1911" s="103"/>
      <c r="S1911" s="103"/>
      <c r="AE1911" s="103"/>
      <c r="AG1911" s="103"/>
      <c r="AI1911" s="103"/>
    </row>
    <row r="1912" spans="4:35" x14ac:dyDescent="0.3">
      <c r="D1912" s="31"/>
      <c r="E1912" s="103"/>
      <c r="F1912" s="103"/>
      <c r="L1912" s="103"/>
      <c r="N1912" s="103"/>
      <c r="O1912" s="103"/>
      <c r="P1912" s="103"/>
      <c r="S1912" s="103"/>
      <c r="AE1912" s="103"/>
      <c r="AG1912" s="103"/>
      <c r="AI1912" s="103"/>
    </row>
    <row r="1913" spans="4:35" x14ac:dyDescent="0.3">
      <c r="D1913" s="31"/>
      <c r="E1913" s="103"/>
      <c r="F1913" s="103"/>
      <c r="L1913" s="103"/>
      <c r="N1913" s="103"/>
      <c r="O1913" s="103"/>
      <c r="P1913" s="103"/>
      <c r="S1913" s="103"/>
      <c r="AE1913" s="103"/>
      <c r="AG1913" s="103"/>
      <c r="AI1913" s="103"/>
    </row>
    <row r="1914" spans="4:35" x14ac:dyDescent="0.3">
      <c r="D1914" s="31"/>
      <c r="E1914" s="103"/>
      <c r="F1914" s="103"/>
      <c r="L1914" s="103"/>
      <c r="N1914" s="103"/>
      <c r="O1914" s="103"/>
      <c r="P1914" s="103"/>
      <c r="S1914" s="103"/>
      <c r="AE1914" s="103"/>
      <c r="AG1914" s="103"/>
      <c r="AI1914" s="103"/>
    </row>
    <row r="1915" spans="4:35" x14ac:dyDescent="0.3">
      <c r="D1915" s="31"/>
      <c r="E1915" s="103"/>
      <c r="F1915" s="103"/>
      <c r="L1915" s="103"/>
      <c r="N1915" s="103"/>
      <c r="O1915" s="103"/>
      <c r="P1915" s="103"/>
      <c r="S1915" s="103"/>
      <c r="AE1915" s="103"/>
      <c r="AG1915" s="103"/>
      <c r="AI1915" s="103"/>
    </row>
    <row r="1916" spans="4:35" x14ac:dyDescent="0.3">
      <c r="D1916" s="31"/>
      <c r="E1916" s="103"/>
      <c r="F1916" s="103"/>
      <c r="L1916" s="103"/>
      <c r="N1916" s="103"/>
      <c r="O1916" s="103"/>
      <c r="P1916" s="103"/>
      <c r="S1916" s="103"/>
      <c r="AE1916" s="103"/>
      <c r="AG1916" s="103"/>
      <c r="AI1916" s="103"/>
    </row>
    <row r="1917" spans="4:35" x14ac:dyDescent="0.3">
      <c r="D1917" s="31"/>
      <c r="E1917" s="103"/>
      <c r="F1917" s="103"/>
      <c r="L1917" s="103"/>
      <c r="N1917" s="103"/>
      <c r="O1917" s="103"/>
      <c r="P1917" s="103"/>
      <c r="S1917" s="103"/>
      <c r="AE1917" s="103"/>
      <c r="AG1917" s="103"/>
      <c r="AI1917" s="103"/>
    </row>
    <row r="1918" spans="4:35" x14ac:dyDescent="0.3">
      <c r="D1918" s="31"/>
      <c r="E1918" s="103"/>
      <c r="F1918" s="103"/>
      <c r="L1918" s="103"/>
      <c r="N1918" s="103"/>
      <c r="O1918" s="103"/>
      <c r="P1918" s="103"/>
      <c r="S1918" s="103"/>
      <c r="AE1918" s="103"/>
      <c r="AG1918" s="103"/>
      <c r="AI1918" s="103"/>
    </row>
    <row r="1919" spans="4:35" x14ac:dyDescent="0.3">
      <c r="D1919" s="31"/>
      <c r="E1919" s="103"/>
      <c r="F1919" s="103"/>
      <c r="L1919" s="103"/>
      <c r="N1919" s="103"/>
      <c r="O1919" s="103"/>
      <c r="P1919" s="103"/>
      <c r="S1919" s="103"/>
      <c r="AE1919" s="103"/>
      <c r="AG1919" s="103"/>
      <c r="AI1919" s="103"/>
    </row>
    <row r="1920" spans="4:35" x14ac:dyDescent="0.3">
      <c r="D1920" s="31"/>
      <c r="E1920" s="103"/>
      <c r="F1920" s="103"/>
      <c r="L1920" s="103"/>
      <c r="N1920" s="103"/>
      <c r="O1920" s="103"/>
      <c r="P1920" s="103"/>
      <c r="S1920" s="103"/>
      <c r="AE1920" s="103"/>
      <c r="AG1920" s="103"/>
      <c r="AI1920" s="103"/>
    </row>
    <row r="1921" spans="4:35" x14ac:dyDescent="0.3">
      <c r="D1921" s="31"/>
      <c r="E1921" s="103"/>
      <c r="F1921" s="103"/>
      <c r="L1921" s="103"/>
      <c r="N1921" s="103"/>
      <c r="O1921" s="103"/>
      <c r="P1921" s="103"/>
      <c r="S1921" s="103"/>
      <c r="AE1921" s="103"/>
      <c r="AG1921" s="103"/>
      <c r="AI1921" s="103"/>
    </row>
    <row r="1922" spans="4:35" x14ac:dyDescent="0.3">
      <c r="D1922" s="31"/>
      <c r="E1922" s="103"/>
      <c r="F1922" s="103"/>
      <c r="L1922" s="103"/>
      <c r="N1922" s="103"/>
      <c r="O1922" s="103"/>
      <c r="P1922" s="103"/>
      <c r="S1922" s="103"/>
      <c r="AE1922" s="103"/>
      <c r="AG1922" s="103"/>
      <c r="AI1922" s="103"/>
    </row>
    <row r="1923" spans="4:35" x14ac:dyDescent="0.3">
      <c r="D1923" s="31"/>
      <c r="E1923" s="103"/>
      <c r="F1923" s="103"/>
      <c r="L1923" s="103"/>
      <c r="N1923" s="103"/>
      <c r="O1923" s="103"/>
      <c r="P1923" s="103"/>
      <c r="S1923" s="103"/>
      <c r="AE1923" s="103"/>
      <c r="AG1923" s="103"/>
      <c r="AI1923" s="103"/>
    </row>
    <row r="1924" spans="4:35" x14ac:dyDescent="0.3">
      <c r="D1924" s="31"/>
      <c r="E1924" s="103"/>
      <c r="F1924" s="103"/>
      <c r="L1924" s="103"/>
      <c r="N1924" s="103"/>
      <c r="O1924" s="103"/>
      <c r="P1924" s="103"/>
      <c r="S1924" s="103"/>
      <c r="AE1924" s="103"/>
      <c r="AG1924" s="103"/>
      <c r="AI1924" s="103"/>
    </row>
    <row r="1925" spans="4:35" x14ac:dyDescent="0.3">
      <c r="D1925" s="31"/>
      <c r="E1925" s="103"/>
      <c r="F1925" s="103"/>
      <c r="L1925" s="103"/>
      <c r="N1925" s="103"/>
      <c r="O1925" s="103"/>
      <c r="P1925" s="103"/>
      <c r="S1925" s="103"/>
      <c r="AE1925" s="103"/>
      <c r="AG1925" s="103"/>
      <c r="AI1925" s="103"/>
    </row>
    <row r="1926" spans="4:35" x14ac:dyDescent="0.3">
      <c r="D1926" s="31"/>
      <c r="E1926" s="103"/>
      <c r="F1926" s="103"/>
      <c r="L1926" s="103"/>
      <c r="N1926" s="103"/>
      <c r="O1926" s="103"/>
      <c r="P1926" s="103"/>
      <c r="S1926" s="103"/>
      <c r="AE1926" s="103"/>
      <c r="AG1926" s="103"/>
      <c r="AI1926" s="103"/>
    </row>
    <row r="1927" spans="4:35" x14ac:dyDescent="0.3">
      <c r="D1927" s="31"/>
      <c r="E1927" s="103"/>
      <c r="F1927" s="103"/>
      <c r="L1927" s="103"/>
      <c r="N1927" s="103"/>
      <c r="O1927" s="103"/>
      <c r="P1927" s="103"/>
      <c r="S1927" s="103"/>
      <c r="AE1927" s="103"/>
      <c r="AG1927" s="103"/>
      <c r="AI1927" s="103"/>
    </row>
    <row r="1928" spans="4:35" x14ac:dyDescent="0.3">
      <c r="D1928" s="31"/>
      <c r="E1928" s="103"/>
      <c r="F1928" s="103"/>
      <c r="L1928" s="103"/>
      <c r="N1928" s="103"/>
      <c r="O1928" s="103"/>
      <c r="P1928" s="103"/>
      <c r="S1928" s="103"/>
      <c r="AE1928" s="103"/>
      <c r="AG1928" s="103"/>
      <c r="AI1928" s="103"/>
    </row>
    <row r="1929" spans="4:35" x14ac:dyDescent="0.3">
      <c r="D1929" s="31"/>
      <c r="E1929" s="103"/>
      <c r="F1929" s="103"/>
      <c r="L1929" s="103"/>
      <c r="N1929" s="103"/>
      <c r="O1929" s="103"/>
      <c r="P1929" s="103"/>
      <c r="S1929" s="103"/>
      <c r="AE1929" s="103"/>
      <c r="AG1929" s="103"/>
      <c r="AI1929" s="103"/>
    </row>
    <row r="1930" spans="4:35" x14ac:dyDescent="0.3">
      <c r="D1930" s="31"/>
      <c r="E1930" s="103"/>
      <c r="F1930" s="103"/>
      <c r="L1930" s="103"/>
      <c r="N1930" s="103"/>
      <c r="O1930" s="103"/>
      <c r="P1930" s="103"/>
      <c r="S1930" s="103"/>
      <c r="AE1930" s="103"/>
      <c r="AG1930" s="103"/>
      <c r="AI1930" s="103"/>
    </row>
    <row r="1931" spans="4:35" x14ac:dyDescent="0.3">
      <c r="D1931" s="31"/>
      <c r="E1931" s="103"/>
      <c r="F1931" s="103"/>
      <c r="L1931" s="103"/>
      <c r="N1931" s="103"/>
      <c r="O1931" s="103"/>
      <c r="P1931" s="103"/>
      <c r="S1931" s="103"/>
      <c r="AE1931" s="103"/>
      <c r="AG1931" s="103"/>
      <c r="AI1931" s="103"/>
    </row>
    <row r="1932" spans="4:35" x14ac:dyDescent="0.3">
      <c r="D1932" s="31"/>
      <c r="E1932" s="103"/>
      <c r="F1932" s="103"/>
      <c r="L1932" s="103"/>
      <c r="N1932" s="103"/>
      <c r="O1932" s="103"/>
      <c r="P1932" s="103"/>
      <c r="S1932" s="103"/>
      <c r="AE1932" s="103"/>
      <c r="AG1932" s="103"/>
      <c r="AI1932" s="103"/>
    </row>
    <row r="1933" spans="4:35" x14ac:dyDescent="0.3">
      <c r="D1933" s="31"/>
      <c r="E1933" s="103"/>
      <c r="F1933" s="103"/>
      <c r="L1933" s="103"/>
      <c r="N1933" s="103"/>
      <c r="O1933" s="103"/>
      <c r="P1933" s="103"/>
      <c r="S1933" s="103"/>
      <c r="AE1933" s="103"/>
      <c r="AG1933" s="103"/>
      <c r="AI1933" s="103"/>
    </row>
    <row r="1934" spans="4:35" x14ac:dyDescent="0.3">
      <c r="D1934" s="31"/>
      <c r="E1934" s="103"/>
      <c r="F1934" s="103"/>
      <c r="L1934" s="103"/>
      <c r="N1934" s="103"/>
      <c r="O1934" s="103"/>
      <c r="P1934" s="103"/>
      <c r="S1934" s="103"/>
      <c r="AE1934" s="103"/>
      <c r="AG1934" s="103"/>
      <c r="AI1934" s="103"/>
    </row>
    <row r="1935" spans="4:35" x14ac:dyDescent="0.3">
      <c r="D1935" s="31"/>
      <c r="E1935" s="103"/>
      <c r="F1935" s="103"/>
      <c r="L1935" s="103"/>
      <c r="N1935" s="103"/>
      <c r="O1935" s="103"/>
      <c r="P1935" s="103"/>
      <c r="S1935" s="103"/>
      <c r="AE1935" s="103"/>
      <c r="AG1935" s="103"/>
      <c r="AI1935" s="103"/>
    </row>
    <row r="1936" spans="4:35" x14ac:dyDescent="0.3">
      <c r="D1936" s="31"/>
      <c r="E1936" s="103"/>
      <c r="F1936" s="103"/>
      <c r="L1936" s="103"/>
      <c r="N1936" s="103"/>
      <c r="O1936" s="103"/>
      <c r="P1936" s="103"/>
      <c r="S1936" s="103"/>
      <c r="AE1936" s="103"/>
      <c r="AG1936" s="103"/>
      <c r="AI1936" s="103"/>
    </row>
    <row r="1937" spans="4:35" x14ac:dyDescent="0.3">
      <c r="D1937" s="31"/>
      <c r="E1937" s="103"/>
      <c r="F1937" s="103"/>
      <c r="L1937" s="103"/>
      <c r="N1937" s="103"/>
      <c r="O1937" s="103"/>
      <c r="P1937" s="103"/>
      <c r="S1937" s="103"/>
      <c r="AE1937" s="103"/>
      <c r="AG1937" s="103"/>
      <c r="AI1937" s="103"/>
    </row>
    <row r="1938" spans="4:35" x14ac:dyDescent="0.3">
      <c r="D1938" s="31"/>
      <c r="E1938" s="103"/>
      <c r="F1938" s="103"/>
      <c r="L1938" s="103"/>
      <c r="N1938" s="103"/>
      <c r="O1938" s="103"/>
      <c r="P1938" s="103"/>
      <c r="S1938" s="103"/>
      <c r="AE1938" s="103"/>
      <c r="AG1938" s="103"/>
      <c r="AI1938" s="103"/>
    </row>
    <row r="1939" spans="4:35" x14ac:dyDescent="0.3">
      <c r="D1939" s="31"/>
      <c r="E1939" s="103"/>
      <c r="F1939" s="103"/>
      <c r="L1939" s="103"/>
      <c r="N1939" s="103"/>
      <c r="O1939" s="103"/>
      <c r="P1939" s="103"/>
      <c r="S1939" s="103"/>
      <c r="AE1939" s="103"/>
      <c r="AG1939" s="103"/>
      <c r="AI1939" s="103"/>
    </row>
    <row r="1940" spans="4:35" x14ac:dyDescent="0.3">
      <c r="D1940" s="31"/>
      <c r="E1940" s="103"/>
      <c r="F1940" s="103"/>
      <c r="L1940" s="103"/>
      <c r="N1940" s="103"/>
      <c r="O1940" s="103"/>
      <c r="P1940" s="103"/>
      <c r="S1940" s="103"/>
      <c r="AE1940" s="103"/>
      <c r="AG1940" s="103"/>
      <c r="AI1940" s="103"/>
    </row>
    <row r="1941" spans="4:35" x14ac:dyDescent="0.3">
      <c r="D1941" s="31"/>
      <c r="E1941" s="103"/>
      <c r="F1941" s="103"/>
      <c r="L1941" s="103"/>
      <c r="N1941" s="103"/>
      <c r="O1941" s="103"/>
      <c r="P1941" s="103"/>
      <c r="S1941" s="103"/>
      <c r="AE1941" s="103"/>
      <c r="AG1941" s="103"/>
      <c r="AI1941" s="103"/>
    </row>
    <row r="1942" spans="4:35" x14ac:dyDescent="0.3">
      <c r="D1942" s="31"/>
      <c r="E1942" s="103"/>
      <c r="F1942" s="103"/>
      <c r="L1942" s="103"/>
      <c r="N1942" s="103"/>
      <c r="O1942" s="103"/>
      <c r="P1942" s="103"/>
      <c r="S1942" s="103"/>
      <c r="AE1942" s="103"/>
      <c r="AG1942" s="103"/>
      <c r="AI1942" s="103"/>
    </row>
    <row r="1943" spans="4:35" x14ac:dyDescent="0.3">
      <c r="D1943" s="31"/>
      <c r="E1943" s="103"/>
      <c r="F1943" s="103"/>
      <c r="L1943" s="103"/>
      <c r="N1943" s="103"/>
      <c r="O1943" s="103"/>
      <c r="P1943" s="103"/>
      <c r="S1943" s="103"/>
      <c r="AE1943" s="103"/>
      <c r="AG1943" s="103"/>
      <c r="AI1943" s="103"/>
    </row>
    <row r="1944" spans="4:35" x14ac:dyDescent="0.3">
      <c r="D1944" s="31"/>
      <c r="E1944" s="103"/>
      <c r="F1944" s="103"/>
      <c r="L1944" s="103"/>
      <c r="N1944" s="103"/>
      <c r="O1944" s="103"/>
      <c r="P1944" s="103"/>
      <c r="S1944" s="103"/>
      <c r="AE1944" s="103"/>
      <c r="AG1944" s="103"/>
      <c r="AI1944" s="103"/>
    </row>
    <row r="1945" spans="4:35" x14ac:dyDescent="0.3">
      <c r="D1945" s="31"/>
      <c r="E1945" s="103"/>
      <c r="F1945" s="103"/>
      <c r="L1945" s="103"/>
      <c r="N1945" s="103"/>
      <c r="O1945" s="103"/>
      <c r="P1945" s="103"/>
      <c r="S1945" s="103"/>
      <c r="AE1945" s="103"/>
      <c r="AG1945" s="103"/>
      <c r="AI1945" s="103"/>
    </row>
    <row r="1946" spans="4:35" x14ac:dyDescent="0.3">
      <c r="D1946" s="31"/>
      <c r="E1946" s="103"/>
      <c r="F1946" s="103"/>
      <c r="L1946" s="103"/>
      <c r="N1946" s="103"/>
      <c r="O1946" s="103"/>
      <c r="P1946" s="103"/>
      <c r="S1946" s="103"/>
      <c r="AE1946" s="103"/>
      <c r="AG1946" s="103"/>
      <c r="AI1946" s="103"/>
    </row>
    <row r="1947" spans="4:35" x14ac:dyDescent="0.3">
      <c r="D1947" s="31"/>
      <c r="E1947" s="103"/>
      <c r="F1947" s="103"/>
      <c r="L1947" s="103"/>
      <c r="N1947" s="103"/>
      <c r="O1947" s="103"/>
      <c r="P1947" s="103"/>
      <c r="S1947" s="103"/>
      <c r="AE1947" s="103"/>
      <c r="AG1947" s="103"/>
      <c r="AI1947" s="103"/>
    </row>
    <row r="1948" spans="4:35" x14ac:dyDescent="0.3">
      <c r="D1948" s="31"/>
      <c r="E1948" s="103"/>
      <c r="F1948" s="103"/>
      <c r="L1948" s="103"/>
      <c r="N1948" s="103"/>
      <c r="O1948" s="103"/>
      <c r="P1948" s="103"/>
      <c r="S1948" s="103"/>
      <c r="AE1948" s="103"/>
      <c r="AG1948" s="103"/>
      <c r="AI1948" s="103"/>
    </row>
    <row r="1949" spans="4:35" x14ac:dyDescent="0.3">
      <c r="D1949" s="31"/>
      <c r="E1949" s="103"/>
      <c r="F1949" s="103"/>
      <c r="L1949" s="103"/>
      <c r="N1949" s="103"/>
      <c r="O1949" s="103"/>
      <c r="P1949" s="103"/>
      <c r="S1949" s="103"/>
      <c r="AE1949" s="103"/>
      <c r="AG1949" s="103"/>
      <c r="AI1949" s="103"/>
    </row>
    <row r="1950" spans="4:35" x14ac:dyDescent="0.3">
      <c r="D1950" s="31"/>
      <c r="E1950" s="103"/>
      <c r="F1950" s="103"/>
      <c r="L1950" s="103"/>
      <c r="N1950" s="103"/>
      <c r="O1950" s="103"/>
      <c r="P1950" s="103"/>
      <c r="S1950" s="103"/>
      <c r="AE1950" s="103"/>
      <c r="AG1950" s="103"/>
      <c r="AI1950" s="103"/>
    </row>
    <row r="1951" spans="4:35" x14ac:dyDescent="0.3">
      <c r="D1951" s="31"/>
      <c r="E1951" s="103"/>
      <c r="F1951" s="103"/>
      <c r="L1951" s="103"/>
      <c r="N1951" s="103"/>
      <c r="O1951" s="103"/>
      <c r="P1951" s="103"/>
      <c r="S1951" s="103"/>
      <c r="AE1951" s="103"/>
      <c r="AG1951" s="103"/>
      <c r="AI1951" s="103"/>
    </row>
    <row r="1952" spans="4:35" x14ac:dyDescent="0.3">
      <c r="D1952" s="31"/>
      <c r="E1952" s="103"/>
      <c r="F1952" s="103"/>
      <c r="L1952" s="103"/>
      <c r="N1952" s="103"/>
      <c r="O1952" s="103"/>
      <c r="P1952" s="103"/>
      <c r="S1952" s="103"/>
      <c r="AE1952" s="103"/>
      <c r="AG1952" s="103"/>
      <c r="AI1952" s="103"/>
    </row>
    <row r="1953" spans="4:35" x14ac:dyDescent="0.3">
      <c r="D1953" s="31"/>
      <c r="E1953" s="103"/>
      <c r="F1953" s="103"/>
      <c r="L1953" s="103"/>
      <c r="N1953" s="103"/>
      <c r="O1953" s="103"/>
      <c r="P1953" s="103"/>
      <c r="S1953" s="103"/>
      <c r="AE1953" s="103"/>
      <c r="AG1953" s="103"/>
      <c r="AI1953" s="103"/>
    </row>
    <row r="1954" spans="4:35" x14ac:dyDescent="0.3">
      <c r="D1954" s="31"/>
      <c r="E1954" s="103"/>
      <c r="F1954" s="103"/>
      <c r="L1954" s="103"/>
      <c r="N1954" s="103"/>
      <c r="O1954" s="103"/>
      <c r="P1954" s="103"/>
      <c r="S1954" s="103"/>
      <c r="AE1954" s="103"/>
      <c r="AG1954" s="103"/>
      <c r="AI1954" s="103"/>
    </row>
    <row r="1955" spans="4:35" x14ac:dyDescent="0.3">
      <c r="D1955" s="31"/>
      <c r="E1955" s="103"/>
      <c r="F1955" s="103"/>
      <c r="L1955" s="103"/>
      <c r="N1955" s="103"/>
      <c r="O1955" s="103"/>
      <c r="P1955" s="103"/>
      <c r="S1955" s="103"/>
      <c r="AE1955" s="103"/>
      <c r="AG1955" s="103"/>
      <c r="AI1955" s="103"/>
    </row>
    <row r="1956" spans="4:35" x14ac:dyDescent="0.3">
      <c r="D1956" s="31"/>
      <c r="E1956" s="103"/>
      <c r="F1956" s="103"/>
      <c r="L1956" s="103"/>
      <c r="N1956" s="103"/>
      <c r="O1956" s="103"/>
      <c r="P1956" s="103"/>
      <c r="S1956" s="103"/>
      <c r="AE1956" s="103"/>
      <c r="AG1956" s="103"/>
      <c r="AI1956" s="103"/>
    </row>
    <row r="1957" spans="4:35" x14ac:dyDescent="0.3">
      <c r="D1957" s="31"/>
      <c r="E1957" s="103"/>
      <c r="F1957" s="103"/>
      <c r="L1957" s="103"/>
      <c r="N1957" s="103"/>
      <c r="O1957" s="103"/>
      <c r="P1957" s="103"/>
      <c r="S1957" s="103"/>
      <c r="AE1957" s="103"/>
      <c r="AG1957" s="103"/>
      <c r="AI1957" s="103"/>
    </row>
    <row r="1958" spans="4:35" x14ac:dyDescent="0.3">
      <c r="D1958" s="31"/>
      <c r="E1958" s="103"/>
      <c r="F1958" s="103"/>
      <c r="L1958" s="103"/>
      <c r="N1958" s="103"/>
      <c r="O1958" s="103"/>
      <c r="P1958" s="103"/>
      <c r="S1958" s="103"/>
      <c r="AE1958" s="103"/>
      <c r="AG1958" s="103"/>
      <c r="AI1958" s="103"/>
    </row>
    <row r="1959" spans="4:35" x14ac:dyDescent="0.3">
      <c r="D1959" s="31"/>
      <c r="E1959" s="103"/>
      <c r="F1959" s="103"/>
      <c r="L1959" s="103"/>
      <c r="N1959" s="103"/>
      <c r="O1959" s="103"/>
      <c r="P1959" s="103"/>
      <c r="S1959" s="103"/>
      <c r="AE1959" s="103"/>
      <c r="AG1959" s="103"/>
      <c r="AI1959" s="103"/>
    </row>
    <row r="1960" spans="4:35" x14ac:dyDescent="0.3">
      <c r="D1960" s="31"/>
      <c r="E1960" s="103"/>
      <c r="F1960" s="103"/>
      <c r="L1960" s="103"/>
      <c r="N1960" s="103"/>
      <c r="O1960" s="103"/>
      <c r="P1960" s="103"/>
      <c r="S1960" s="103"/>
      <c r="AE1960" s="103"/>
      <c r="AG1960" s="103"/>
      <c r="AI1960" s="103"/>
    </row>
    <row r="1961" spans="4:35" x14ac:dyDescent="0.3">
      <c r="D1961" s="31"/>
      <c r="E1961" s="103"/>
      <c r="F1961" s="103"/>
      <c r="L1961" s="103"/>
      <c r="N1961" s="103"/>
      <c r="O1961" s="103"/>
      <c r="P1961" s="103"/>
      <c r="S1961" s="103"/>
      <c r="AE1961" s="103"/>
      <c r="AG1961" s="103"/>
      <c r="AI1961" s="103"/>
    </row>
    <row r="1962" spans="4:35" x14ac:dyDescent="0.3">
      <c r="D1962" s="31"/>
      <c r="E1962" s="103"/>
      <c r="F1962" s="103"/>
      <c r="L1962" s="103"/>
      <c r="N1962" s="103"/>
      <c r="O1962" s="103"/>
      <c r="P1962" s="103"/>
      <c r="S1962" s="103"/>
      <c r="AE1962" s="103"/>
      <c r="AG1962" s="103"/>
      <c r="AI1962" s="103"/>
    </row>
    <row r="1963" spans="4:35" x14ac:dyDescent="0.3">
      <c r="D1963" s="31"/>
      <c r="E1963" s="103"/>
      <c r="F1963" s="103"/>
      <c r="L1963" s="103"/>
      <c r="N1963" s="103"/>
      <c r="O1963" s="103"/>
      <c r="P1963" s="103"/>
      <c r="S1963" s="103"/>
      <c r="AE1963" s="103"/>
      <c r="AG1963" s="103"/>
      <c r="AI1963" s="103"/>
    </row>
    <row r="1964" spans="4:35" x14ac:dyDescent="0.3">
      <c r="D1964" s="31"/>
      <c r="E1964" s="103"/>
      <c r="F1964" s="103"/>
      <c r="L1964" s="103"/>
      <c r="N1964" s="103"/>
      <c r="O1964" s="103"/>
      <c r="P1964" s="103"/>
      <c r="S1964" s="103"/>
      <c r="AE1964" s="103"/>
      <c r="AG1964" s="103"/>
      <c r="AI1964" s="103"/>
    </row>
    <row r="1965" spans="4:35" x14ac:dyDescent="0.3">
      <c r="D1965" s="31"/>
      <c r="E1965" s="103"/>
      <c r="F1965" s="103"/>
      <c r="L1965" s="103"/>
      <c r="N1965" s="103"/>
      <c r="O1965" s="103"/>
      <c r="P1965" s="103"/>
      <c r="S1965" s="103"/>
      <c r="AE1965" s="103"/>
      <c r="AG1965" s="103"/>
      <c r="AI1965" s="103"/>
    </row>
    <row r="1966" spans="4:35" x14ac:dyDescent="0.3">
      <c r="D1966" s="31"/>
      <c r="E1966" s="103"/>
      <c r="F1966" s="103"/>
      <c r="L1966" s="103"/>
      <c r="N1966" s="103"/>
      <c r="O1966" s="103"/>
      <c r="P1966" s="103"/>
      <c r="S1966" s="103"/>
      <c r="AE1966" s="103"/>
      <c r="AG1966" s="103"/>
      <c r="AI1966" s="103"/>
    </row>
    <row r="1967" spans="4:35" x14ac:dyDescent="0.3">
      <c r="D1967" s="31"/>
      <c r="E1967" s="103"/>
      <c r="F1967" s="103"/>
      <c r="L1967" s="103"/>
      <c r="N1967" s="103"/>
      <c r="O1967" s="103"/>
      <c r="P1967" s="103"/>
      <c r="S1967" s="103"/>
      <c r="AE1967" s="103"/>
      <c r="AG1967" s="103"/>
      <c r="AI1967" s="103"/>
    </row>
    <row r="1968" spans="4:35" x14ac:dyDescent="0.3">
      <c r="D1968" s="31"/>
      <c r="E1968" s="103"/>
      <c r="F1968" s="103"/>
      <c r="L1968" s="103"/>
      <c r="N1968" s="103"/>
      <c r="O1968" s="103"/>
      <c r="P1968" s="103"/>
      <c r="S1968" s="103"/>
      <c r="AE1968" s="103"/>
      <c r="AG1968" s="103"/>
      <c r="AI1968" s="103"/>
    </row>
    <row r="1969" spans="4:35" x14ac:dyDescent="0.3">
      <c r="D1969" s="31"/>
      <c r="E1969" s="103"/>
      <c r="F1969" s="103"/>
      <c r="L1969" s="103"/>
      <c r="N1969" s="103"/>
      <c r="O1969" s="103"/>
      <c r="P1969" s="103"/>
      <c r="S1969" s="103"/>
      <c r="AE1969" s="103"/>
      <c r="AG1969" s="103"/>
      <c r="AI1969" s="103"/>
    </row>
    <row r="1970" spans="4:35" x14ac:dyDescent="0.3">
      <c r="D1970" s="31"/>
      <c r="E1970" s="103"/>
      <c r="F1970" s="103"/>
      <c r="L1970" s="103"/>
      <c r="N1970" s="103"/>
      <c r="O1970" s="103"/>
      <c r="P1970" s="103"/>
      <c r="S1970" s="103"/>
      <c r="AE1970" s="103"/>
      <c r="AG1970" s="103"/>
      <c r="AI1970" s="103"/>
    </row>
    <row r="1971" spans="4:35" x14ac:dyDescent="0.3">
      <c r="D1971" s="31"/>
      <c r="E1971" s="103"/>
      <c r="F1971" s="103"/>
      <c r="L1971" s="103"/>
      <c r="N1971" s="103"/>
      <c r="O1971" s="103"/>
      <c r="P1971" s="103"/>
      <c r="S1971" s="103"/>
      <c r="AE1971" s="103"/>
      <c r="AG1971" s="103"/>
      <c r="AI1971" s="103"/>
    </row>
    <row r="1972" spans="4:35" x14ac:dyDescent="0.3">
      <c r="D1972" s="31"/>
      <c r="E1972" s="103"/>
      <c r="F1972" s="103"/>
      <c r="L1972" s="103"/>
      <c r="N1972" s="103"/>
      <c r="O1972" s="103"/>
      <c r="P1972" s="103"/>
      <c r="S1972" s="103"/>
      <c r="AE1972" s="103"/>
      <c r="AG1972" s="103"/>
      <c r="AI1972" s="103"/>
    </row>
    <row r="1973" spans="4:35" x14ac:dyDescent="0.3">
      <c r="D1973" s="31"/>
      <c r="E1973" s="103"/>
      <c r="F1973" s="103"/>
      <c r="L1973" s="103"/>
      <c r="N1973" s="103"/>
      <c r="O1973" s="103"/>
      <c r="P1973" s="103"/>
      <c r="S1973" s="103"/>
      <c r="AE1973" s="103"/>
      <c r="AG1973" s="103"/>
      <c r="AI1973" s="103"/>
    </row>
    <row r="1974" spans="4:35" x14ac:dyDescent="0.3">
      <c r="D1974" s="31"/>
      <c r="E1974" s="103"/>
      <c r="F1974" s="103"/>
      <c r="L1974" s="103"/>
      <c r="N1974" s="103"/>
      <c r="O1974" s="103"/>
      <c r="P1974" s="103"/>
      <c r="S1974" s="103"/>
      <c r="AE1974" s="103"/>
      <c r="AG1974" s="103"/>
      <c r="AI1974" s="103"/>
    </row>
    <row r="1975" spans="4:35" x14ac:dyDescent="0.3">
      <c r="D1975" s="31"/>
      <c r="E1975" s="103"/>
      <c r="F1975" s="103"/>
      <c r="L1975" s="103"/>
      <c r="N1975" s="103"/>
      <c r="O1975" s="103"/>
      <c r="P1975" s="103"/>
      <c r="S1975" s="103"/>
      <c r="AE1975" s="103"/>
      <c r="AG1975" s="103"/>
      <c r="AI1975" s="103"/>
    </row>
    <row r="1976" spans="4:35" x14ac:dyDescent="0.3">
      <c r="D1976" s="31"/>
      <c r="E1976" s="103"/>
      <c r="F1976" s="103"/>
      <c r="L1976" s="103"/>
      <c r="N1976" s="103"/>
      <c r="O1976" s="103"/>
      <c r="P1976" s="103"/>
      <c r="S1976" s="103"/>
      <c r="AE1976" s="103"/>
      <c r="AG1976" s="103"/>
      <c r="AI1976" s="103"/>
    </row>
    <row r="1977" spans="4:35" x14ac:dyDescent="0.3">
      <c r="D1977" s="31"/>
      <c r="E1977" s="103"/>
      <c r="F1977" s="103"/>
      <c r="L1977" s="103"/>
      <c r="N1977" s="103"/>
      <c r="O1977" s="103"/>
      <c r="P1977" s="103"/>
      <c r="S1977" s="103"/>
      <c r="AE1977" s="103"/>
      <c r="AG1977" s="103"/>
      <c r="AI1977" s="103"/>
    </row>
    <row r="1978" spans="4:35" x14ac:dyDescent="0.3">
      <c r="D1978" s="31"/>
      <c r="E1978" s="103"/>
      <c r="F1978" s="103"/>
      <c r="L1978" s="103"/>
      <c r="N1978" s="103"/>
      <c r="O1978" s="103"/>
      <c r="P1978" s="103"/>
      <c r="S1978" s="103"/>
      <c r="AE1978" s="103"/>
      <c r="AG1978" s="103"/>
      <c r="AI1978" s="103"/>
    </row>
    <row r="1979" spans="4:35" x14ac:dyDescent="0.3">
      <c r="D1979" s="31"/>
      <c r="E1979" s="103"/>
      <c r="F1979" s="103"/>
      <c r="L1979" s="103"/>
      <c r="N1979" s="103"/>
      <c r="O1979" s="103"/>
      <c r="P1979" s="103"/>
      <c r="S1979" s="103"/>
      <c r="AE1979" s="103"/>
      <c r="AG1979" s="103"/>
      <c r="AI1979" s="103"/>
    </row>
    <row r="1980" spans="4:35" x14ac:dyDescent="0.3">
      <c r="D1980" s="31"/>
      <c r="E1980" s="103"/>
      <c r="F1980" s="103"/>
      <c r="L1980" s="103"/>
      <c r="N1980" s="103"/>
      <c r="O1980" s="103"/>
      <c r="P1980" s="103"/>
      <c r="S1980" s="103"/>
      <c r="AE1980" s="103"/>
      <c r="AG1980" s="103"/>
      <c r="AI1980" s="103"/>
    </row>
    <row r="1981" spans="4:35" x14ac:dyDescent="0.3">
      <c r="D1981" s="31"/>
      <c r="E1981" s="103"/>
      <c r="F1981" s="103"/>
      <c r="L1981" s="103"/>
      <c r="N1981" s="103"/>
      <c r="O1981" s="103"/>
      <c r="P1981" s="103"/>
      <c r="S1981" s="103"/>
      <c r="AE1981" s="103"/>
      <c r="AG1981" s="103"/>
      <c r="AI1981" s="103"/>
    </row>
    <row r="1982" spans="4:35" x14ac:dyDescent="0.3">
      <c r="D1982" s="31"/>
      <c r="E1982" s="103"/>
      <c r="F1982" s="103"/>
      <c r="L1982" s="103"/>
      <c r="N1982" s="103"/>
      <c r="O1982" s="103"/>
      <c r="P1982" s="103"/>
      <c r="S1982" s="103"/>
      <c r="AE1982" s="103"/>
      <c r="AG1982" s="103"/>
      <c r="AI1982" s="103"/>
    </row>
    <row r="1983" spans="4:35" x14ac:dyDescent="0.3">
      <c r="D1983" s="31"/>
      <c r="E1983" s="103"/>
      <c r="F1983" s="103"/>
      <c r="L1983" s="103"/>
      <c r="N1983" s="103"/>
      <c r="O1983" s="103"/>
      <c r="P1983" s="103"/>
      <c r="S1983" s="103"/>
      <c r="AE1983" s="103"/>
      <c r="AG1983" s="103"/>
      <c r="AI1983" s="103"/>
    </row>
    <row r="1984" spans="4:35" x14ac:dyDescent="0.3">
      <c r="D1984" s="31"/>
      <c r="E1984" s="103"/>
      <c r="F1984" s="103"/>
      <c r="L1984" s="103"/>
      <c r="N1984" s="103"/>
      <c r="O1984" s="103"/>
      <c r="P1984" s="103"/>
      <c r="S1984" s="103"/>
      <c r="AE1984" s="103"/>
      <c r="AG1984" s="103"/>
      <c r="AI1984" s="103"/>
    </row>
    <row r="1985" spans="4:35" x14ac:dyDescent="0.3">
      <c r="D1985" s="31"/>
      <c r="E1985" s="103"/>
      <c r="F1985" s="103"/>
      <c r="L1985" s="103"/>
      <c r="N1985" s="103"/>
      <c r="O1985" s="103"/>
      <c r="P1985" s="103"/>
      <c r="S1985" s="103"/>
      <c r="AE1985" s="103"/>
      <c r="AG1985" s="103"/>
      <c r="AI1985" s="103"/>
    </row>
    <row r="1986" spans="4:35" x14ac:dyDescent="0.3">
      <c r="D1986" s="31"/>
      <c r="E1986" s="103"/>
      <c r="F1986" s="103"/>
      <c r="L1986" s="103"/>
      <c r="N1986" s="103"/>
      <c r="O1986" s="103"/>
      <c r="P1986" s="103"/>
      <c r="S1986" s="103"/>
      <c r="AE1986" s="103"/>
      <c r="AG1986" s="103"/>
      <c r="AI1986" s="103"/>
    </row>
    <row r="1987" spans="4:35" x14ac:dyDescent="0.3">
      <c r="D1987" s="31"/>
      <c r="E1987" s="103"/>
      <c r="F1987" s="103"/>
      <c r="L1987" s="103"/>
      <c r="N1987" s="103"/>
      <c r="O1987" s="103"/>
      <c r="P1987" s="103"/>
      <c r="S1987" s="103"/>
      <c r="AE1987" s="103"/>
      <c r="AG1987" s="103"/>
      <c r="AI1987" s="103"/>
    </row>
    <row r="1988" spans="4:35" x14ac:dyDescent="0.3">
      <c r="D1988" s="31"/>
      <c r="E1988" s="103"/>
      <c r="F1988" s="103"/>
      <c r="L1988" s="103"/>
      <c r="N1988" s="103"/>
      <c r="O1988" s="103"/>
      <c r="P1988" s="103"/>
      <c r="S1988" s="103"/>
      <c r="AE1988" s="103"/>
      <c r="AG1988" s="103"/>
      <c r="AI1988" s="103"/>
    </row>
    <row r="1989" spans="4:35" x14ac:dyDescent="0.3">
      <c r="D1989" s="31"/>
      <c r="E1989" s="103"/>
      <c r="F1989" s="103"/>
      <c r="L1989" s="103"/>
      <c r="N1989" s="103"/>
      <c r="O1989" s="103"/>
      <c r="P1989" s="103"/>
      <c r="S1989" s="103"/>
      <c r="AE1989" s="103"/>
      <c r="AG1989" s="103"/>
      <c r="AI1989" s="103"/>
    </row>
    <row r="1990" spans="4:35" x14ac:dyDescent="0.3">
      <c r="D1990" s="31"/>
      <c r="E1990" s="103"/>
      <c r="F1990" s="103"/>
      <c r="L1990" s="103"/>
      <c r="N1990" s="103"/>
      <c r="O1990" s="103"/>
      <c r="P1990" s="103"/>
      <c r="S1990" s="103"/>
      <c r="AE1990" s="103"/>
      <c r="AG1990" s="103"/>
      <c r="AI1990" s="103"/>
    </row>
    <row r="1991" spans="4:35" x14ac:dyDescent="0.3">
      <c r="D1991" s="31"/>
      <c r="E1991" s="103"/>
      <c r="F1991" s="103"/>
      <c r="L1991" s="103"/>
      <c r="N1991" s="103"/>
      <c r="O1991" s="103"/>
      <c r="P1991" s="103"/>
      <c r="S1991" s="103"/>
      <c r="AE1991" s="103"/>
      <c r="AG1991" s="103"/>
      <c r="AI1991" s="103"/>
    </row>
    <row r="1992" spans="4:35" x14ac:dyDescent="0.3">
      <c r="D1992" s="31"/>
      <c r="E1992" s="103"/>
      <c r="F1992" s="103"/>
      <c r="L1992" s="103"/>
      <c r="N1992" s="103"/>
      <c r="O1992" s="103"/>
      <c r="P1992" s="103"/>
      <c r="S1992" s="103"/>
      <c r="AE1992" s="103"/>
      <c r="AG1992" s="103"/>
      <c r="AI1992" s="103"/>
    </row>
    <row r="1993" spans="4:35" x14ac:dyDescent="0.3">
      <c r="D1993" s="31"/>
      <c r="E1993" s="103"/>
      <c r="F1993" s="103"/>
      <c r="L1993" s="103"/>
      <c r="N1993" s="103"/>
      <c r="O1993" s="103"/>
      <c r="P1993" s="103"/>
      <c r="S1993" s="103"/>
      <c r="AE1993" s="103"/>
      <c r="AG1993" s="103"/>
      <c r="AI1993" s="103"/>
    </row>
    <row r="1994" spans="4:35" x14ac:dyDescent="0.3">
      <c r="D1994" s="31"/>
      <c r="E1994" s="103"/>
      <c r="F1994" s="103"/>
      <c r="L1994" s="103"/>
      <c r="N1994" s="103"/>
      <c r="O1994" s="103"/>
      <c r="P1994" s="103"/>
      <c r="S1994" s="103"/>
      <c r="AE1994" s="103"/>
      <c r="AG1994" s="103"/>
      <c r="AI1994" s="103"/>
    </row>
    <row r="1995" spans="4:35" x14ac:dyDescent="0.3">
      <c r="D1995" s="31"/>
      <c r="E1995" s="103"/>
      <c r="F1995" s="103"/>
      <c r="L1995" s="103"/>
      <c r="N1995" s="103"/>
      <c r="O1995" s="103"/>
      <c r="P1995" s="103"/>
      <c r="S1995" s="103"/>
      <c r="AE1995" s="103"/>
      <c r="AG1995" s="103"/>
      <c r="AI1995" s="103"/>
    </row>
    <row r="1996" spans="4:35" x14ac:dyDescent="0.3">
      <c r="D1996" s="31"/>
      <c r="E1996" s="103"/>
      <c r="F1996" s="103"/>
      <c r="L1996" s="103"/>
      <c r="N1996" s="103"/>
      <c r="O1996" s="103"/>
      <c r="P1996" s="103"/>
      <c r="S1996" s="103"/>
      <c r="AE1996" s="103"/>
      <c r="AG1996" s="103"/>
      <c r="AI1996" s="103"/>
    </row>
    <row r="1997" spans="4:35" x14ac:dyDescent="0.3">
      <c r="D1997" s="31"/>
      <c r="E1997" s="103"/>
      <c r="F1997" s="103"/>
      <c r="L1997" s="103"/>
      <c r="N1997" s="103"/>
      <c r="O1997" s="103"/>
      <c r="P1997" s="103"/>
      <c r="S1997" s="103"/>
      <c r="AE1997" s="103"/>
      <c r="AG1997" s="103"/>
      <c r="AI1997" s="103"/>
    </row>
    <row r="1998" spans="4:35" x14ac:dyDescent="0.3">
      <c r="D1998" s="31"/>
      <c r="E1998" s="103"/>
      <c r="F1998" s="103"/>
      <c r="L1998" s="103"/>
      <c r="N1998" s="103"/>
      <c r="O1998" s="103"/>
      <c r="P1998" s="103"/>
      <c r="S1998" s="103"/>
      <c r="AE1998" s="103"/>
      <c r="AG1998" s="103"/>
      <c r="AI1998" s="103"/>
    </row>
    <row r="1999" spans="4:35" x14ac:dyDescent="0.3">
      <c r="D1999" s="31"/>
      <c r="E1999" s="103"/>
      <c r="F1999" s="103"/>
      <c r="L1999" s="103"/>
      <c r="N1999" s="103"/>
      <c r="O1999" s="103"/>
      <c r="P1999" s="103"/>
      <c r="S1999" s="103"/>
      <c r="AE1999" s="103"/>
      <c r="AG1999" s="103"/>
      <c r="AI1999" s="103"/>
    </row>
    <row r="2000" spans="4:35" x14ac:dyDescent="0.3">
      <c r="D2000" s="31"/>
      <c r="E2000" s="103"/>
      <c r="F2000" s="103"/>
      <c r="L2000" s="103"/>
      <c r="N2000" s="103"/>
      <c r="O2000" s="103"/>
      <c r="P2000" s="103"/>
      <c r="S2000" s="103"/>
      <c r="AE2000" s="103"/>
      <c r="AG2000" s="103"/>
      <c r="AI2000" s="103"/>
    </row>
    <row r="2001" spans="4:35" x14ac:dyDescent="0.3">
      <c r="D2001" s="31"/>
      <c r="E2001" s="103"/>
      <c r="F2001" s="103"/>
      <c r="L2001" s="103"/>
      <c r="N2001" s="103"/>
      <c r="O2001" s="103"/>
      <c r="P2001" s="103"/>
      <c r="S2001" s="103"/>
      <c r="AE2001" s="103"/>
      <c r="AG2001" s="103"/>
      <c r="AI2001" s="103"/>
    </row>
    <row r="2002" spans="4:35" x14ac:dyDescent="0.3">
      <c r="D2002" s="31"/>
      <c r="E2002" s="103"/>
      <c r="F2002" s="103"/>
      <c r="L2002" s="103"/>
      <c r="N2002" s="103"/>
      <c r="O2002" s="103"/>
      <c r="P2002" s="103"/>
      <c r="S2002" s="103"/>
      <c r="AE2002" s="103"/>
      <c r="AG2002" s="103"/>
      <c r="AI2002" s="103"/>
    </row>
    <row r="2003" spans="4:35" x14ac:dyDescent="0.3">
      <c r="D2003" s="31"/>
      <c r="E2003" s="103"/>
      <c r="F2003" s="103"/>
      <c r="L2003" s="103"/>
      <c r="N2003" s="103"/>
      <c r="O2003" s="103"/>
      <c r="P2003" s="103"/>
      <c r="S2003" s="103"/>
      <c r="AE2003" s="103"/>
      <c r="AG2003" s="103"/>
      <c r="AI2003" s="103"/>
    </row>
    <row r="2004" spans="4:35" x14ac:dyDescent="0.3">
      <c r="D2004" s="31"/>
      <c r="E2004" s="103"/>
      <c r="F2004" s="103"/>
      <c r="L2004" s="103"/>
      <c r="N2004" s="103"/>
      <c r="O2004" s="103"/>
      <c r="P2004" s="103"/>
      <c r="S2004" s="103"/>
      <c r="AE2004" s="103"/>
      <c r="AG2004" s="103"/>
      <c r="AI2004" s="103"/>
    </row>
    <row r="2005" spans="4:35" x14ac:dyDescent="0.3">
      <c r="D2005" s="31"/>
      <c r="E2005" s="103"/>
      <c r="F2005" s="103"/>
      <c r="L2005" s="103"/>
      <c r="N2005" s="103"/>
      <c r="O2005" s="103"/>
      <c r="P2005" s="103"/>
      <c r="S2005" s="103"/>
      <c r="AE2005" s="103"/>
      <c r="AG2005" s="103"/>
      <c r="AI2005" s="103"/>
    </row>
    <row r="2006" spans="4:35" x14ac:dyDescent="0.3">
      <c r="D2006" s="31"/>
      <c r="E2006" s="103"/>
      <c r="F2006" s="103"/>
      <c r="L2006" s="103"/>
      <c r="N2006" s="103"/>
      <c r="O2006" s="103"/>
      <c r="P2006" s="103"/>
      <c r="S2006" s="103"/>
      <c r="AE2006" s="103"/>
      <c r="AG2006" s="103"/>
      <c r="AI2006" s="103"/>
    </row>
    <row r="2007" spans="4:35" x14ac:dyDescent="0.3">
      <c r="D2007" s="31"/>
      <c r="E2007" s="103"/>
      <c r="F2007" s="103"/>
      <c r="L2007" s="103"/>
      <c r="N2007" s="103"/>
      <c r="O2007" s="103"/>
      <c r="P2007" s="103"/>
      <c r="S2007" s="103"/>
      <c r="AE2007" s="103"/>
      <c r="AG2007" s="103"/>
      <c r="AI2007" s="103"/>
    </row>
    <row r="2008" spans="4:35" x14ac:dyDescent="0.3">
      <c r="D2008" s="31"/>
      <c r="E2008" s="103"/>
      <c r="F2008" s="103"/>
      <c r="L2008" s="103"/>
      <c r="N2008" s="103"/>
      <c r="O2008" s="103"/>
      <c r="P2008" s="103"/>
      <c r="S2008" s="103"/>
      <c r="AE2008" s="103"/>
      <c r="AG2008" s="103"/>
      <c r="AI2008" s="103"/>
    </row>
    <row r="2009" spans="4:35" x14ac:dyDescent="0.3">
      <c r="D2009" s="31"/>
      <c r="E2009" s="103"/>
      <c r="F2009" s="103"/>
      <c r="L2009" s="103"/>
      <c r="N2009" s="103"/>
      <c r="O2009" s="103"/>
      <c r="P2009" s="103"/>
      <c r="S2009" s="103"/>
      <c r="AE2009" s="103"/>
      <c r="AG2009" s="103"/>
      <c r="AI2009" s="103"/>
    </row>
    <row r="2010" spans="4:35" x14ac:dyDescent="0.3">
      <c r="D2010" s="31"/>
      <c r="E2010" s="103"/>
      <c r="F2010" s="103"/>
      <c r="L2010" s="103"/>
      <c r="N2010" s="103"/>
      <c r="O2010" s="103"/>
      <c r="P2010" s="103"/>
      <c r="S2010" s="103"/>
      <c r="AE2010" s="103"/>
      <c r="AG2010" s="103"/>
      <c r="AI2010" s="103"/>
    </row>
    <row r="2011" spans="4:35" x14ac:dyDescent="0.3">
      <c r="D2011" s="31"/>
      <c r="E2011" s="103"/>
      <c r="F2011" s="103"/>
      <c r="L2011" s="103"/>
      <c r="N2011" s="103"/>
      <c r="O2011" s="103"/>
      <c r="P2011" s="103"/>
      <c r="S2011" s="103"/>
      <c r="AE2011" s="103"/>
      <c r="AG2011" s="103"/>
      <c r="AI2011" s="103"/>
    </row>
    <row r="2012" spans="4:35" x14ac:dyDescent="0.3">
      <c r="D2012" s="31"/>
      <c r="E2012" s="103"/>
      <c r="F2012" s="103"/>
      <c r="L2012" s="103"/>
      <c r="N2012" s="103"/>
      <c r="O2012" s="103"/>
      <c r="P2012" s="103"/>
      <c r="S2012" s="103"/>
      <c r="AE2012" s="103"/>
      <c r="AG2012" s="103"/>
      <c r="AI2012" s="103"/>
    </row>
    <row r="2013" spans="4:35" x14ac:dyDescent="0.3">
      <c r="D2013" s="31"/>
      <c r="E2013" s="103"/>
      <c r="F2013" s="103"/>
      <c r="L2013" s="103"/>
      <c r="N2013" s="103"/>
      <c r="O2013" s="103"/>
      <c r="P2013" s="103"/>
      <c r="S2013" s="103"/>
      <c r="AE2013" s="103"/>
      <c r="AG2013" s="103"/>
      <c r="AI2013" s="103"/>
    </row>
    <row r="2014" spans="4:35" x14ac:dyDescent="0.3">
      <c r="D2014" s="31"/>
      <c r="E2014" s="103"/>
      <c r="F2014" s="103"/>
      <c r="L2014" s="103"/>
      <c r="N2014" s="103"/>
      <c r="O2014" s="103"/>
      <c r="P2014" s="103"/>
      <c r="S2014" s="103"/>
      <c r="AE2014" s="103"/>
      <c r="AG2014" s="103"/>
      <c r="AI2014" s="103"/>
    </row>
    <row r="2015" spans="4:35" x14ac:dyDescent="0.3">
      <c r="D2015" s="31"/>
      <c r="E2015" s="103"/>
      <c r="F2015" s="103"/>
      <c r="L2015" s="103"/>
      <c r="N2015" s="103"/>
      <c r="O2015" s="103"/>
      <c r="P2015" s="103"/>
      <c r="S2015" s="103"/>
      <c r="AE2015" s="103"/>
      <c r="AG2015" s="103"/>
      <c r="AI2015" s="103"/>
    </row>
    <row r="2016" spans="4:35" x14ac:dyDescent="0.3">
      <c r="D2016" s="31"/>
      <c r="E2016" s="103"/>
      <c r="F2016" s="103"/>
      <c r="L2016" s="103"/>
      <c r="N2016" s="103"/>
      <c r="O2016" s="103"/>
      <c r="P2016" s="103"/>
      <c r="S2016" s="103"/>
      <c r="AE2016" s="103"/>
      <c r="AG2016" s="103"/>
      <c r="AI2016" s="103"/>
    </row>
    <row r="2017" spans="4:35" x14ac:dyDescent="0.3">
      <c r="D2017" s="31"/>
      <c r="E2017" s="103"/>
      <c r="F2017" s="103"/>
      <c r="L2017" s="103"/>
      <c r="N2017" s="103"/>
      <c r="O2017" s="103"/>
      <c r="P2017" s="103"/>
      <c r="S2017" s="103"/>
      <c r="AE2017" s="103"/>
      <c r="AG2017" s="103"/>
      <c r="AI2017" s="103"/>
    </row>
    <row r="2018" spans="4:35" x14ac:dyDescent="0.3">
      <c r="D2018" s="31"/>
      <c r="E2018" s="103"/>
      <c r="F2018" s="103"/>
      <c r="L2018" s="103"/>
      <c r="N2018" s="103"/>
      <c r="O2018" s="103"/>
      <c r="P2018" s="103"/>
      <c r="S2018" s="103"/>
      <c r="AE2018" s="103"/>
      <c r="AG2018" s="103"/>
      <c r="AI2018" s="103"/>
    </row>
    <row r="2019" spans="4:35" x14ac:dyDescent="0.3">
      <c r="D2019" s="31"/>
      <c r="E2019" s="103"/>
      <c r="F2019" s="103"/>
      <c r="L2019" s="103"/>
      <c r="N2019" s="103"/>
      <c r="O2019" s="103"/>
      <c r="P2019" s="103"/>
      <c r="S2019" s="103"/>
      <c r="AE2019" s="103"/>
      <c r="AG2019" s="103"/>
      <c r="AI2019" s="103"/>
    </row>
    <row r="2020" spans="4:35" x14ac:dyDescent="0.3">
      <c r="D2020" s="31"/>
      <c r="E2020" s="103"/>
      <c r="F2020" s="103"/>
      <c r="L2020" s="103"/>
      <c r="N2020" s="103"/>
      <c r="O2020" s="103"/>
      <c r="P2020" s="103"/>
      <c r="S2020" s="103"/>
      <c r="AE2020" s="103"/>
      <c r="AG2020" s="103"/>
      <c r="AI2020" s="103"/>
    </row>
    <row r="2021" spans="4:35" x14ac:dyDescent="0.3">
      <c r="D2021" s="31"/>
      <c r="E2021" s="103"/>
      <c r="F2021" s="103"/>
      <c r="L2021" s="103"/>
      <c r="N2021" s="103"/>
      <c r="O2021" s="103"/>
      <c r="P2021" s="103"/>
      <c r="S2021" s="103"/>
      <c r="AE2021" s="103"/>
      <c r="AG2021" s="103"/>
      <c r="AI2021" s="103"/>
    </row>
    <row r="2022" spans="4:35" x14ac:dyDescent="0.3">
      <c r="D2022" s="31"/>
      <c r="E2022" s="103"/>
      <c r="F2022" s="103"/>
      <c r="L2022" s="103"/>
      <c r="N2022" s="103"/>
      <c r="O2022" s="103"/>
      <c r="P2022" s="103"/>
      <c r="S2022" s="103"/>
      <c r="AE2022" s="103"/>
      <c r="AG2022" s="103"/>
      <c r="AI2022" s="103"/>
    </row>
    <row r="2023" spans="4:35" x14ac:dyDescent="0.3">
      <c r="D2023" s="31"/>
      <c r="E2023" s="103"/>
      <c r="F2023" s="103"/>
      <c r="L2023" s="103"/>
      <c r="N2023" s="103"/>
      <c r="O2023" s="103"/>
      <c r="P2023" s="103"/>
      <c r="S2023" s="103"/>
      <c r="AE2023" s="103"/>
      <c r="AG2023" s="103"/>
      <c r="AI2023" s="103"/>
    </row>
    <row r="2024" spans="4:35" x14ac:dyDescent="0.3">
      <c r="D2024" s="31"/>
      <c r="E2024" s="103"/>
      <c r="F2024" s="103"/>
      <c r="L2024" s="103"/>
      <c r="N2024" s="103"/>
      <c r="O2024" s="103"/>
      <c r="P2024" s="103"/>
      <c r="S2024" s="103"/>
      <c r="AE2024" s="103"/>
      <c r="AG2024" s="103"/>
      <c r="AI2024" s="103"/>
    </row>
    <row r="2025" spans="4:35" x14ac:dyDescent="0.3">
      <c r="D2025" s="31"/>
      <c r="E2025" s="103"/>
      <c r="F2025" s="103"/>
      <c r="L2025" s="103"/>
      <c r="N2025" s="103"/>
      <c r="O2025" s="103"/>
      <c r="P2025" s="103"/>
      <c r="S2025" s="103"/>
      <c r="AE2025" s="103"/>
      <c r="AG2025" s="103"/>
      <c r="AI2025" s="103"/>
    </row>
    <row r="2026" spans="4:35" x14ac:dyDescent="0.3">
      <c r="D2026" s="31"/>
      <c r="E2026" s="103"/>
      <c r="F2026" s="103"/>
      <c r="L2026" s="103"/>
      <c r="N2026" s="103"/>
      <c r="O2026" s="103"/>
      <c r="P2026" s="103"/>
      <c r="S2026" s="103"/>
      <c r="AE2026" s="103"/>
      <c r="AG2026" s="103"/>
      <c r="AI2026" s="103"/>
    </row>
    <row r="2027" spans="4:35" x14ac:dyDescent="0.3">
      <c r="D2027" s="31"/>
      <c r="E2027" s="103"/>
      <c r="F2027" s="103"/>
      <c r="L2027" s="103"/>
      <c r="N2027" s="103"/>
      <c r="O2027" s="103"/>
      <c r="P2027" s="103"/>
      <c r="S2027" s="103"/>
      <c r="AE2027" s="103"/>
      <c r="AG2027" s="103"/>
      <c r="AI2027" s="103"/>
    </row>
    <row r="2028" spans="4:35" x14ac:dyDescent="0.3">
      <c r="D2028" s="31"/>
      <c r="E2028" s="103"/>
      <c r="F2028" s="103"/>
      <c r="L2028" s="103"/>
      <c r="N2028" s="103"/>
      <c r="O2028" s="103"/>
      <c r="P2028" s="103"/>
      <c r="S2028" s="103"/>
      <c r="AE2028" s="103"/>
      <c r="AG2028" s="103"/>
      <c r="AI2028" s="103"/>
    </row>
    <row r="2029" spans="4:35" x14ac:dyDescent="0.3">
      <c r="D2029" s="31"/>
      <c r="E2029" s="103"/>
      <c r="F2029" s="103"/>
      <c r="L2029" s="103"/>
      <c r="N2029" s="103"/>
      <c r="O2029" s="103"/>
      <c r="P2029" s="103"/>
      <c r="S2029" s="103"/>
      <c r="AE2029" s="103"/>
      <c r="AG2029" s="103"/>
      <c r="AI2029" s="103"/>
    </row>
    <row r="2030" spans="4:35" x14ac:dyDescent="0.3">
      <c r="D2030" s="31"/>
      <c r="E2030" s="103"/>
      <c r="F2030" s="103"/>
      <c r="L2030" s="103"/>
      <c r="N2030" s="103"/>
      <c r="O2030" s="103"/>
      <c r="P2030" s="103"/>
      <c r="S2030" s="103"/>
      <c r="AE2030" s="103"/>
      <c r="AG2030" s="103"/>
      <c r="AI2030" s="103"/>
    </row>
    <row r="2031" spans="4:35" x14ac:dyDescent="0.3">
      <c r="D2031" s="31"/>
      <c r="E2031" s="103"/>
      <c r="F2031" s="103"/>
      <c r="L2031" s="103"/>
      <c r="N2031" s="103"/>
      <c r="O2031" s="103"/>
      <c r="P2031" s="103"/>
      <c r="S2031" s="103"/>
      <c r="AE2031" s="103"/>
      <c r="AG2031" s="103"/>
      <c r="AI2031" s="103"/>
    </row>
    <row r="2032" spans="4:35" x14ac:dyDescent="0.3">
      <c r="D2032" s="31"/>
      <c r="E2032" s="103"/>
      <c r="F2032" s="103"/>
      <c r="L2032" s="103"/>
      <c r="N2032" s="103"/>
      <c r="O2032" s="103"/>
      <c r="P2032" s="103"/>
      <c r="S2032" s="103"/>
      <c r="AE2032" s="103"/>
      <c r="AG2032" s="103"/>
      <c r="AI2032" s="103"/>
    </row>
    <row r="2033" spans="4:35" x14ac:dyDescent="0.3">
      <c r="D2033" s="31"/>
      <c r="E2033" s="103"/>
      <c r="F2033" s="103"/>
      <c r="L2033" s="103"/>
      <c r="N2033" s="103"/>
      <c r="O2033" s="103"/>
      <c r="P2033" s="103"/>
      <c r="S2033" s="103"/>
      <c r="AE2033" s="103"/>
      <c r="AG2033" s="103"/>
      <c r="AI2033" s="103"/>
    </row>
    <row r="2034" spans="4:35" x14ac:dyDescent="0.3">
      <c r="D2034" s="31"/>
      <c r="E2034" s="103"/>
      <c r="F2034" s="103"/>
      <c r="L2034" s="103"/>
      <c r="N2034" s="103"/>
      <c r="O2034" s="103"/>
      <c r="P2034" s="103"/>
      <c r="S2034" s="103"/>
      <c r="AE2034" s="103"/>
      <c r="AG2034" s="103"/>
      <c r="AI2034" s="103"/>
    </row>
    <row r="2035" spans="4:35" x14ac:dyDescent="0.3">
      <c r="D2035" s="31"/>
      <c r="E2035" s="103"/>
      <c r="F2035" s="103"/>
      <c r="L2035" s="103"/>
      <c r="N2035" s="103"/>
      <c r="O2035" s="103"/>
      <c r="P2035" s="103"/>
      <c r="S2035" s="103"/>
      <c r="AE2035" s="103"/>
      <c r="AG2035" s="103"/>
      <c r="AI2035" s="103"/>
    </row>
    <row r="2036" spans="4:35" x14ac:dyDescent="0.3">
      <c r="D2036" s="31"/>
      <c r="E2036" s="103"/>
      <c r="F2036" s="103"/>
      <c r="L2036" s="103"/>
      <c r="N2036" s="103"/>
      <c r="O2036" s="103"/>
      <c r="P2036" s="103"/>
      <c r="S2036" s="103"/>
      <c r="AE2036" s="103"/>
      <c r="AG2036" s="103"/>
      <c r="AI2036" s="103"/>
    </row>
    <row r="2037" spans="4:35" x14ac:dyDescent="0.3">
      <c r="D2037" s="31"/>
      <c r="E2037" s="103"/>
      <c r="F2037" s="103"/>
      <c r="L2037" s="103"/>
      <c r="N2037" s="103"/>
      <c r="O2037" s="103"/>
      <c r="P2037" s="103"/>
      <c r="S2037" s="103"/>
      <c r="AE2037" s="103"/>
      <c r="AG2037" s="103"/>
      <c r="AI2037" s="103"/>
    </row>
    <row r="2038" spans="4:35" x14ac:dyDescent="0.3">
      <c r="D2038" s="31"/>
      <c r="E2038" s="103"/>
      <c r="F2038" s="103"/>
      <c r="L2038" s="103"/>
      <c r="N2038" s="103"/>
      <c r="O2038" s="103"/>
      <c r="P2038" s="103"/>
      <c r="S2038" s="103"/>
      <c r="AE2038" s="103"/>
      <c r="AG2038" s="103"/>
      <c r="AI2038" s="103"/>
    </row>
    <row r="2039" spans="4:35" x14ac:dyDescent="0.3">
      <c r="D2039" s="31"/>
      <c r="E2039" s="103"/>
      <c r="F2039" s="103"/>
      <c r="L2039" s="103"/>
      <c r="N2039" s="103"/>
      <c r="O2039" s="103"/>
      <c r="P2039" s="103"/>
      <c r="S2039" s="103"/>
      <c r="AE2039" s="103"/>
      <c r="AG2039" s="103"/>
      <c r="AI2039" s="103"/>
    </row>
    <row r="2040" spans="4:35" x14ac:dyDescent="0.3">
      <c r="D2040" s="31"/>
      <c r="E2040" s="103"/>
      <c r="F2040" s="103"/>
      <c r="L2040" s="103"/>
      <c r="N2040" s="103"/>
      <c r="O2040" s="103"/>
      <c r="P2040" s="103"/>
      <c r="S2040" s="103"/>
      <c r="AE2040" s="103"/>
      <c r="AG2040" s="103"/>
      <c r="AI2040" s="103"/>
    </row>
    <row r="2041" spans="4:35" x14ac:dyDescent="0.3">
      <c r="D2041" s="31"/>
      <c r="E2041" s="103"/>
      <c r="F2041" s="103"/>
      <c r="L2041" s="103"/>
      <c r="N2041" s="103"/>
      <c r="O2041" s="103"/>
      <c r="P2041" s="103"/>
      <c r="S2041" s="103"/>
      <c r="AE2041" s="103"/>
      <c r="AG2041" s="103"/>
      <c r="AI2041" s="103"/>
    </row>
    <row r="2042" spans="4:35" x14ac:dyDescent="0.3">
      <c r="D2042" s="31"/>
      <c r="E2042" s="103"/>
      <c r="F2042" s="103"/>
      <c r="L2042" s="103"/>
      <c r="N2042" s="103"/>
      <c r="O2042" s="103"/>
      <c r="P2042" s="103"/>
      <c r="S2042" s="103"/>
      <c r="AE2042" s="103"/>
      <c r="AG2042" s="103"/>
      <c r="AI2042" s="103"/>
    </row>
    <row r="2043" spans="4:35" x14ac:dyDescent="0.3">
      <c r="D2043" s="31"/>
      <c r="E2043" s="103"/>
      <c r="F2043" s="103"/>
      <c r="L2043" s="103"/>
      <c r="N2043" s="103"/>
      <c r="O2043" s="103"/>
      <c r="P2043" s="103"/>
      <c r="S2043" s="103"/>
      <c r="AE2043" s="103"/>
      <c r="AG2043" s="103"/>
      <c r="AI2043" s="103"/>
    </row>
    <row r="2044" spans="4:35" x14ac:dyDescent="0.3">
      <c r="D2044" s="31"/>
      <c r="E2044" s="103"/>
      <c r="F2044" s="103"/>
      <c r="L2044" s="103"/>
      <c r="N2044" s="103"/>
      <c r="O2044" s="103"/>
      <c r="P2044" s="103"/>
      <c r="S2044" s="103"/>
      <c r="AE2044" s="103"/>
      <c r="AG2044" s="103"/>
      <c r="AI2044" s="103"/>
    </row>
    <row r="2045" spans="4:35" x14ac:dyDescent="0.3">
      <c r="D2045" s="31"/>
      <c r="E2045" s="103"/>
      <c r="F2045" s="103"/>
      <c r="L2045" s="103"/>
      <c r="N2045" s="103"/>
      <c r="O2045" s="103"/>
      <c r="P2045" s="103"/>
      <c r="S2045" s="103"/>
      <c r="AE2045" s="103"/>
      <c r="AG2045" s="103"/>
      <c r="AI2045" s="103"/>
    </row>
    <row r="2046" spans="4:35" x14ac:dyDescent="0.3">
      <c r="D2046" s="31"/>
      <c r="E2046" s="103"/>
      <c r="F2046" s="103"/>
      <c r="L2046" s="103"/>
      <c r="N2046" s="103"/>
      <c r="O2046" s="103"/>
      <c r="P2046" s="103"/>
      <c r="S2046" s="103"/>
      <c r="AE2046" s="103"/>
      <c r="AG2046" s="103"/>
      <c r="AI2046" s="103"/>
    </row>
    <row r="2047" spans="4:35" x14ac:dyDescent="0.3">
      <c r="D2047" s="31"/>
      <c r="E2047" s="103"/>
      <c r="F2047" s="103"/>
      <c r="L2047" s="103"/>
      <c r="N2047" s="103"/>
      <c r="O2047" s="103"/>
      <c r="P2047" s="103"/>
      <c r="S2047" s="103"/>
      <c r="AE2047" s="103"/>
      <c r="AG2047" s="103"/>
      <c r="AI2047" s="103"/>
    </row>
    <row r="2048" spans="4:35" x14ac:dyDescent="0.3">
      <c r="D2048" s="31"/>
      <c r="E2048" s="103"/>
      <c r="F2048" s="103"/>
      <c r="L2048" s="103"/>
      <c r="N2048" s="103"/>
      <c r="O2048" s="103"/>
      <c r="P2048" s="103"/>
      <c r="S2048" s="103"/>
      <c r="AE2048" s="103"/>
      <c r="AG2048" s="103"/>
      <c r="AI2048" s="103"/>
    </row>
    <row r="2049" spans="4:35" x14ac:dyDescent="0.3">
      <c r="D2049" s="31"/>
      <c r="E2049" s="103"/>
      <c r="F2049" s="103"/>
      <c r="L2049" s="103"/>
      <c r="N2049" s="103"/>
      <c r="O2049" s="103"/>
      <c r="P2049" s="103"/>
      <c r="S2049" s="103"/>
      <c r="AE2049" s="103"/>
      <c r="AG2049" s="103"/>
      <c r="AI2049" s="103"/>
    </row>
    <row r="2050" spans="4:35" x14ac:dyDescent="0.3">
      <c r="D2050" s="31"/>
      <c r="E2050" s="103"/>
      <c r="F2050" s="103"/>
      <c r="L2050" s="103"/>
      <c r="N2050" s="103"/>
      <c r="O2050" s="103"/>
      <c r="P2050" s="103"/>
      <c r="S2050" s="103"/>
      <c r="AE2050" s="103"/>
      <c r="AG2050" s="103"/>
      <c r="AI2050" s="103"/>
    </row>
    <row r="2051" spans="4:35" x14ac:dyDescent="0.3">
      <c r="D2051" s="31"/>
      <c r="E2051" s="103"/>
      <c r="F2051" s="103"/>
      <c r="L2051" s="103"/>
      <c r="N2051" s="103"/>
      <c r="O2051" s="103"/>
      <c r="P2051" s="103"/>
      <c r="S2051" s="103"/>
      <c r="AE2051" s="103"/>
      <c r="AG2051" s="103"/>
      <c r="AI2051" s="103"/>
    </row>
    <row r="2052" spans="4:35" x14ac:dyDescent="0.3">
      <c r="D2052" s="31"/>
      <c r="E2052" s="103"/>
      <c r="F2052" s="103"/>
      <c r="L2052" s="103"/>
      <c r="N2052" s="103"/>
      <c r="O2052" s="103"/>
      <c r="P2052" s="103"/>
      <c r="S2052" s="103"/>
      <c r="AE2052" s="103"/>
      <c r="AG2052" s="103"/>
      <c r="AI2052" s="103"/>
    </row>
    <row r="2053" spans="4:35" x14ac:dyDescent="0.3">
      <c r="D2053" s="31"/>
      <c r="E2053" s="103"/>
      <c r="F2053" s="103"/>
      <c r="L2053" s="103"/>
      <c r="N2053" s="103"/>
      <c r="O2053" s="103"/>
      <c r="P2053" s="103"/>
      <c r="S2053" s="103"/>
      <c r="AE2053" s="103"/>
      <c r="AG2053" s="103"/>
      <c r="AI2053" s="103"/>
    </row>
    <row r="2054" spans="4:35" x14ac:dyDescent="0.3">
      <c r="D2054" s="31"/>
      <c r="E2054" s="103"/>
      <c r="F2054" s="103"/>
      <c r="L2054" s="103"/>
      <c r="N2054" s="103"/>
      <c r="O2054" s="103"/>
      <c r="P2054" s="103"/>
      <c r="S2054" s="103"/>
      <c r="AE2054" s="103"/>
      <c r="AG2054" s="103"/>
      <c r="AI2054" s="103"/>
    </row>
    <row r="2055" spans="4:35" x14ac:dyDescent="0.3">
      <c r="D2055" s="31"/>
      <c r="E2055" s="103"/>
      <c r="F2055" s="103"/>
      <c r="L2055" s="103"/>
      <c r="N2055" s="103"/>
      <c r="O2055" s="103"/>
      <c r="P2055" s="103"/>
      <c r="S2055" s="103"/>
      <c r="AE2055" s="103"/>
      <c r="AG2055" s="103"/>
      <c r="AI2055" s="103"/>
    </row>
    <row r="2056" spans="4:35" x14ac:dyDescent="0.3">
      <c r="D2056" s="31"/>
      <c r="E2056" s="103"/>
      <c r="F2056" s="103"/>
      <c r="L2056" s="103"/>
      <c r="N2056" s="103"/>
      <c r="O2056" s="103"/>
      <c r="P2056" s="103"/>
      <c r="S2056" s="103"/>
      <c r="AE2056" s="103"/>
      <c r="AG2056" s="103"/>
      <c r="AI2056" s="103"/>
    </row>
    <row r="2057" spans="4:35" x14ac:dyDescent="0.3">
      <c r="D2057" s="31"/>
      <c r="E2057" s="103"/>
      <c r="F2057" s="103"/>
      <c r="L2057" s="103"/>
      <c r="N2057" s="103"/>
      <c r="O2057" s="103"/>
      <c r="P2057" s="103"/>
      <c r="S2057" s="103"/>
      <c r="AE2057" s="103"/>
      <c r="AG2057" s="103"/>
      <c r="AI2057" s="103"/>
    </row>
    <row r="2058" spans="4:35" x14ac:dyDescent="0.3">
      <c r="D2058" s="31"/>
      <c r="E2058" s="103"/>
      <c r="F2058" s="103"/>
      <c r="L2058" s="103"/>
      <c r="N2058" s="103"/>
      <c r="O2058" s="103"/>
      <c r="P2058" s="103"/>
      <c r="S2058" s="103"/>
      <c r="AE2058" s="103"/>
      <c r="AG2058" s="103"/>
      <c r="AI2058" s="103"/>
    </row>
    <row r="2059" spans="4:35" x14ac:dyDescent="0.3">
      <c r="D2059" s="31"/>
      <c r="E2059" s="103"/>
      <c r="F2059" s="103"/>
      <c r="L2059" s="103"/>
      <c r="N2059" s="103"/>
      <c r="O2059" s="103"/>
      <c r="P2059" s="103"/>
      <c r="S2059" s="103"/>
      <c r="AE2059" s="103"/>
      <c r="AG2059" s="103"/>
      <c r="AI2059" s="103"/>
    </row>
    <row r="2060" spans="4:35" x14ac:dyDescent="0.3">
      <c r="D2060" s="31"/>
      <c r="E2060" s="103"/>
      <c r="F2060" s="103"/>
      <c r="L2060" s="103"/>
      <c r="N2060" s="103"/>
      <c r="O2060" s="103"/>
      <c r="P2060" s="103"/>
      <c r="S2060" s="103"/>
      <c r="AE2060" s="103"/>
      <c r="AG2060" s="103"/>
      <c r="AI2060" s="103"/>
    </row>
    <row r="2061" spans="4:35" x14ac:dyDescent="0.3">
      <c r="D2061" s="31"/>
      <c r="E2061" s="103"/>
      <c r="F2061" s="103"/>
      <c r="L2061" s="103"/>
      <c r="N2061" s="103"/>
      <c r="O2061" s="103"/>
      <c r="P2061" s="103"/>
      <c r="S2061" s="103"/>
      <c r="AE2061" s="103"/>
      <c r="AG2061" s="103"/>
      <c r="AI2061" s="103"/>
    </row>
    <row r="2062" spans="4:35" x14ac:dyDescent="0.3">
      <c r="D2062" s="31"/>
      <c r="E2062" s="103"/>
      <c r="F2062" s="103"/>
      <c r="L2062" s="103"/>
      <c r="N2062" s="103"/>
      <c r="O2062" s="103"/>
      <c r="P2062" s="103"/>
      <c r="S2062" s="103"/>
      <c r="AE2062" s="103"/>
      <c r="AG2062" s="103"/>
      <c r="AI2062" s="103"/>
    </row>
    <row r="2063" spans="4:35" x14ac:dyDescent="0.3">
      <c r="D2063" s="31"/>
      <c r="E2063" s="103"/>
      <c r="F2063" s="103"/>
      <c r="L2063" s="103"/>
      <c r="N2063" s="103"/>
      <c r="O2063" s="103"/>
      <c r="P2063" s="103"/>
      <c r="S2063" s="103"/>
      <c r="AE2063" s="103"/>
      <c r="AG2063" s="103"/>
      <c r="AI2063" s="103"/>
    </row>
    <row r="2064" spans="4:35" x14ac:dyDescent="0.3">
      <c r="D2064" s="31"/>
      <c r="E2064" s="103"/>
      <c r="F2064" s="103"/>
      <c r="L2064" s="103"/>
      <c r="N2064" s="103"/>
      <c r="O2064" s="103"/>
      <c r="P2064" s="103"/>
      <c r="S2064" s="103"/>
      <c r="AE2064" s="103"/>
      <c r="AG2064" s="103"/>
      <c r="AI2064" s="103"/>
    </row>
    <row r="2065" spans="4:35" x14ac:dyDescent="0.3">
      <c r="D2065" s="31"/>
      <c r="E2065" s="103"/>
      <c r="F2065" s="103"/>
      <c r="L2065" s="103"/>
      <c r="N2065" s="103"/>
      <c r="O2065" s="103"/>
      <c r="P2065" s="103"/>
      <c r="S2065" s="103"/>
      <c r="AE2065" s="103"/>
      <c r="AG2065" s="103"/>
      <c r="AI2065" s="103"/>
    </row>
    <row r="2066" spans="4:35" x14ac:dyDescent="0.3">
      <c r="D2066" s="31"/>
      <c r="E2066" s="103"/>
      <c r="F2066" s="103"/>
      <c r="L2066" s="103"/>
      <c r="N2066" s="103"/>
      <c r="O2066" s="103"/>
      <c r="P2066" s="103"/>
      <c r="S2066" s="103"/>
      <c r="AE2066" s="103"/>
      <c r="AG2066" s="103"/>
      <c r="AI2066" s="103"/>
    </row>
    <row r="2067" spans="4:35" x14ac:dyDescent="0.3">
      <c r="D2067" s="31"/>
      <c r="E2067" s="103"/>
      <c r="F2067" s="103"/>
      <c r="L2067" s="103"/>
      <c r="N2067" s="103"/>
      <c r="O2067" s="103"/>
      <c r="P2067" s="103"/>
      <c r="S2067" s="103"/>
      <c r="AE2067" s="103"/>
      <c r="AG2067" s="103"/>
      <c r="AI2067" s="103"/>
    </row>
    <row r="2068" spans="4:35" x14ac:dyDescent="0.3">
      <c r="D2068" s="31"/>
      <c r="E2068" s="103"/>
      <c r="F2068" s="103"/>
      <c r="L2068" s="103"/>
      <c r="N2068" s="103"/>
      <c r="O2068" s="103"/>
      <c r="P2068" s="103"/>
      <c r="S2068" s="103"/>
      <c r="AE2068" s="103"/>
      <c r="AG2068" s="103"/>
      <c r="AI2068" s="103"/>
    </row>
    <row r="2069" spans="4:35" x14ac:dyDescent="0.3">
      <c r="D2069" s="31"/>
      <c r="E2069" s="103"/>
      <c r="F2069" s="103"/>
      <c r="L2069" s="103"/>
      <c r="N2069" s="103"/>
      <c r="O2069" s="103"/>
      <c r="P2069" s="103"/>
      <c r="S2069" s="103"/>
      <c r="AE2069" s="103"/>
      <c r="AG2069" s="103"/>
      <c r="AI2069" s="103"/>
    </row>
    <row r="2070" spans="4:35" x14ac:dyDescent="0.3">
      <c r="D2070" s="31"/>
      <c r="E2070" s="103"/>
      <c r="F2070" s="103"/>
      <c r="L2070" s="103"/>
      <c r="N2070" s="103"/>
      <c r="O2070" s="103"/>
      <c r="P2070" s="103"/>
      <c r="S2070" s="103"/>
      <c r="AE2070" s="103"/>
      <c r="AG2070" s="103"/>
      <c r="AI2070" s="103"/>
    </row>
    <row r="2071" spans="4:35" x14ac:dyDescent="0.3">
      <c r="D2071" s="31"/>
      <c r="E2071" s="103"/>
      <c r="F2071" s="103"/>
      <c r="L2071" s="103"/>
      <c r="N2071" s="103"/>
      <c r="O2071" s="103"/>
      <c r="P2071" s="103"/>
      <c r="S2071" s="103"/>
      <c r="AE2071" s="103"/>
      <c r="AG2071" s="103"/>
      <c r="AI2071" s="103"/>
    </row>
    <row r="2072" spans="4:35" x14ac:dyDescent="0.3">
      <c r="D2072" s="31"/>
      <c r="E2072" s="103"/>
      <c r="F2072" s="103"/>
      <c r="L2072" s="103"/>
      <c r="N2072" s="103"/>
      <c r="O2072" s="103"/>
      <c r="P2072" s="103"/>
      <c r="S2072" s="103"/>
      <c r="AE2072" s="103"/>
      <c r="AG2072" s="103"/>
      <c r="AI2072" s="103"/>
    </row>
    <row r="2073" spans="4:35" x14ac:dyDescent="0.3">
      <c r="D2073" s="31"/>
      <c r="E2073" s="103"/>
      <c r="F2073" s="103"/>
      <c r="L2073" s="103"/>
      <c r="N2073" s="103"/>
      <c r="O2073" s="103"/>
      <c r="P2073" s="103"/>
      <c r="S2073" s="103"/>
      <c r="AE2073" s="103"/>
      <c r="AG2073" s="103"/>
      <c r="AI2073" s="103"/>
    </row>
    <row r="2074" spans="4:35" x14ac:dyDescent="0.3">
      <c r="D2074" s="31"/>
      <c r="E2074" s="103"/>
      <c r="F2074" s="103"/>
      <c r="L2074" s="103"/>
      <c r="N2074" s="103"/>
      <c r="O2074" s="103"/>
      <c r="P2074" s="103"/>
      <c r="S2074" s="103"/>
      <c r="AE2074" s="103"/>
      <c r="AG2074" s="103"/>
      <c r="AI2074" s="103"/>
    </row>
    <row r="2075" spans="4:35" x14ac:dyDescent="0.3">
      <c r="D2075" s="31"/>
      <c r="E2075" s="103"/>
      <c r="F2075" s="103"/>
      <c r="L2075" s="103"/>
      <c r="N2075" s="103"/>
      <c r="O2075" s="103"/>
      <c r="P2075" s="103"/>
      <c r="S2075" s="103"/>
      <c r="AE2075" s="103"/>
      <c r="AG2075" s="103"/>
      <c r="AI2075" s="103"/>
    </row>
    <row r="2076" spans="4:35" x14ac:dyDescent="0.3">
      <c r="D2076" s="31"/>
      <c r="E2076" s="103"/>
      <c r="F2076" s="103"/>
      <c r="L2076" s="103"/>
      <c r="N2076" s="103"/>
      <c r="O2076" s="103"/>
      <c r="P2076" s="103"/>
      <c r="S2076" s="103"/>
      <c r="AE2076" s="103"/>
      <c r="AG2076" s="103"/>
      <c r="AI2076" s="103"/>
    </row>
    <row r="2077" spans="4:35" x14ac:dyDescent="0.3">
      <c r="D2077" s="31"/>
      <c r="E2077" s="103"/>
      <c r="F2077" s="103"/>
      <c r="L2077" s="103"/>
      <c r="N2077" s="103"/>
      <c r="O2077" s="103"/>
      <c r="P2077" s="103"/>
      <c r="S2077" s="103"/>
      <c r="AE2077" s="103"/>
      <c r="AG2077" s="103"/>
      <c r="AI2077" s="103"/>
    </row>
    <row r="2078" spans="4:35" x14ac:dyDescent="0.3">
      <c r="D2078" s="31"/>
      <c r="E2078" s="103"/>
      <c r="F2078" s="103"/>
      <c r="L2078" s="103"/>
      <c r="N2078" s="103"/>
      <c r="O2078" s="103"/>
      <c r="P2078" s="103"/>
      <c r="S2078" s="103"/>
      <c r="AE2078" s="103"/>
      <c r="AG2078" s="103"/>
      <c r="AI2078" s="103"/>
    </row>
    <row r="2079" spans="4:35" x14ac:dyDescent="0.3">
      <c r="D2079" s="31"/>
      <c r="E2079" s="103"/>
      <c r="F2079" s="103"/>
      <c r="L2079" s="103"/>
      <c r="N2079" s="103"/>
      <c r="O2079" s="103"/>
      <c r="P2079" s="103"/>
      <c r="S2079" s="103"/>
      <c r="AE2079" s="103"/>
      <c r="AG2079" s="103"/>
      <c r="AI2079" s="103"/>
    </row>
    <row r="2080" spans="4:35" x14ac:dyDescent="0.3">
      <c r="D2080" s="31"/>
      <c r="E2080" s="103"/>
      <c r="F2080" s="103"/>
      <c r="L2080" s="103"/>
      <c r="N2080" s="103"/>
      <c r="O2080" s="103"/>
      <c r="P2080" s="103"/>
      <c r="S2080" s="103"/>
      <c r="AE2080" s="103"/>
      <c r="AG2080" s="103"/>
      <c r="AI2080" s="103"/>
    </row>
    <row r="2081" spans="4:35" x14ac:dyDescent="0.3">
      <c r="D2081" s="31"/>
      <c r="E2081" s="103"/>
      <c r="F2081" s="103"/>
      <c r="L2081" s="103"/>
      <c r="N2081" s="103"/>
      <c r="O2081" s="103"/>
      <c r="P2081" s="103"/>
      <c r="S2081" s="103"/>
      <c r="AE2081" s="103"/>
      <c r="AG2081" s="103"/>
      <c r="AI2081" s="103"/>
    </row>
    <row r="2082" spans="4:35" x14ac:dyDescent="0.3">
      <c r="D2082" s="31"/>
      <c r="E2082" s="103"/>
      <c r="F2082" s="103"/>
      <c r="L2082" s="103"/>
      <c r="N2082" s="103"/>
      <c r="O2082" s="103"/>
      <c r="P2082" s="103"/>
      <c r="S2082" s="103"/>
      <c r="AE2082" s="103"/>
      <c r="AG2082" s="103"/>
      <c r="AI2082" s="103"/>
    </row>
    <row r="2083" spans="4:35" x14ac:dyDescent="0.3">
      <c r="D2083" s="31"/>
      <c r="E2083" s="103"/>
      <c r="F2083" s="103"/>
      <c r="L2083" s="103"/>
      <c r="N2083" s="103"/>
      <c r="O2083" s="103"/>
      <c r="P2083" s="103"/>
      <c r="S2083" s="103"/>
      <c r="AE2083" s="103"/>
      <c r="AG2083" s="103"/>
      <c r="AI2083" s="103"/>
    </row>
    <row r="2084" spans="4:35" x14ac:dyDescent="0.3">
      <c r="D2084" s="31"/>
      <c r="E2084" s="103"/>
      <c r="F2084" s="103"/>
      <c r="L2084" s="103"/>
      <c r="N2084" s="103"/>
      <c r="O2084" s="103"/>
      <c r="P2084" s="103"/>
      <c r="S2084" s="103"/>
      <c r="AE2084" s="103"/>
      <c r="AG2084" s="103"/>
      <c r="AI2084" s="103"/>
    </row>
    <row r="2085" spans="4:35" x14ac:dyDescent="0.3">
      <c r="D2085" s="31"/>
      <c r="E2085" s="103"/>
      <c r="F2085" s="103"/>
      <c r="L2085" s="103"/>
      <c r="N2085" s="103"/>
      <c r="O2085" s="103"/>
      <c r="P2085" s="103"/>
      <c r="S2085" s="103"/>
      <c r="AE2085" s="103"/>
      <c r="AG2085" s="103"/>
      <c r="AI2085" s="103"/>
    </row>
    <row r="2086" spans="4:35" x14ac:dyDescent="0.3">
      <c r="D2086" s="31"/>
      <c r="E2086" s="103"/>
      <c r="F2086" s="103"/>
      <c r="L2086" s="103"/>
      <c r="N2086" s="103"/>
      <c r="O2086" s="103"/>
      <c r="P2086" s="103"/>
      <c r="S2086" s="103"/>
      <c r="AE2086" s="103"/>
      <c r="AG2086" s="103"/>
      <c r="AI2086" s="103"/>
    </row>
    <row r="2087" spans="4:35" x14ac:dyDescent="0.3">
      <c r="D2087" s="31"/>
      <c r="E2087" s="103"/>
      <c r="F2087" s="103"/>
      <c r="L2087" s="103"/>
      <c r="N2087" s="103"/>
      <c r="O2087" s="103"/>
      <c r="P2087" s="103"/>
      <c r="S2087" s="103"/>
      <c r="AE2087" s="103"/>
      <c r="AG2087" s="103"/>
      <c r="AI2087" s="103"/>
    </row>
    <row r="2088" spans="4:35" x14ac:dyDescent="0.3">
      <c r="D2088" s="31"/>
      <c r="E2088" s="103"/>
      <c r="F2088" s="103"/>
      <c r="L2088" s="103"/>
      <c r="N2088" s="103"/>
      <c r="O2088" s="103"/>
      <c r="P2088" s="103"/>
      <c r="S2088" s="103"/>
      <c r="AE2088" s="103"/>
      <c r="AG2088" s="103"/>
      <c r="AI2088" s="103"/>
    </row>
    <row r="2089" spans="4:35" x14ac:dyDescent="0.3">
      <c r="D2089" s="31"/>
      <c r="E2089" s="103"/>
      <c r="F2089" s="103"/>
      <c r="L2089" s="103"/>
      <c r="N2089" s="103"/>
      <c r="O2089" s="103"/>
      <c r="P2089" s="103"/>
      <c r="S2089" s="103"/>
      <c r="AE2089" s="103"/>
      <c r="AG2089" s="103"/>
      <c r="AI2089" s="103"/>
    </row>
    <row r="2090" spans="4:35" x14ac:dyDescent="0.3">
      <c r="D2090" s="31"/>
      <c r="E2090" s="103"/>
      <c r="F2090" s="103"/>
      <c r="L2090" s="103"/>
      <c r="N2090" s="103"/>
      <c r="O2090" s="103"/>
      <c r="P2090" s="103"/>
      <c r="S2090" s="103"/>
      <c r="AE2090" s="103"/>
      <c r="AG2090" s="103"/>
      <c r="AI2090" s="103"/>
    </row>
    <row r="2091" spans="4:35" x14ac:dyDescent="0.3">
      <c r="D2091" s="31"/>
      <c r="E2091" s="103"/>
      <c r="F2091" s="103"/>
      <c r="L2091" s="103"/>
      <c r="N2091" s="103"/>
      <c r="O2091" s="103"/>
      <c r="P2091" s="103"/>
      <c r="S2091" s="103"/>
      <c r="AE2091" s="103"/>
      <c r="AG2091" s="103"/>
      <c r="AI2091" s="103"/>
    </row>
    <row r="2092" spans="4:35" x14ac:dyDescent="0.3">
      <c r="D2092" s="31"/>
      <c r="E2092" s="103"/>
      <c r="F2092" s="103"/>
      <c r="L2092" s="103"/>
      <c r="N2092" s="103"/>
      <c r="O2092" s="103"/>
      <c r="P2092" s="103"/>
      <c r="S2092" s="103"/>
      <c r="AE2092" s="103"/>
      <c r="AG2092" s="103"/>
      <c r="AI2092" s="103"/>
    </row>
    <row r="2093" spans="4:35" x14ac:dyDescent="0.3">
      <c r="D2093" s="31"/>
      <c r="E2093" s="103"/>
      <c r="F2093" s="103"/>
      <c r="L2093" s="103"/>
      <c r="N2093" s="103"/>
      <c r="O2093" s="103"/>
      <c r="P2093" s="103"/>
      <c r="S2093" s="103"/>
      <c r="AE2093" s="103"/>
      <c r="AG2093" s="103"/>
      <c r="AI2093" s="103"/>
    </row>
    <row r="2094" spans="4:35" x14ac:dyDescent="0.3">
      <c r="D2094" s="31"/>
      <c r="E2094" s="103"/>
      <c r="F2094" s="103"/>
      <c r="L2094" s="103"/>
      <c r="N2094" s="103"/>
      <c r="O2094" s="103"/>
      <c r="P2094" s="103"/>
      <c r="S2094" s="103"/>
      <c r="AE2094" s="103"/>
      <c r="AG2094" s="103"/>
      <c r="AI2094" s="103"/>
    </row>
    <row r="2095" spans="4:35" x14ac:dyDescent="0.3">
      <c r="D2095" s="31"/>
      <c r="E2095" s="103"/>
      <c r="F2095" s="103"/>
      <c r="L2095" s="103"/>
      <c r="N2095" s="103"/>
      <c r="O2095" s="103"/>
      <c r="P2095" s="103"/>
      <c r="S2095" s="103"/>
      <c r="AE2095" s="103"/>
      <c r="AG2095" s="103"/>
      <c r="AI2095" s="103"/>
    </row>
    <row r="2096" spans="4:35" x14ac:dyDescent="0.3">
      <c r="D2096" s="31"/>
      <c r="E2096" s="103"/>
      <c r="F2096" s="103"/>
      <c r="L2096" s="103"/>
      <c r="N2096" s="103"/>
      <c r="O2096" s="103"/>
      <c r="P2096" s="103"/>
      <c r="S2096" s="103"/>
      <c r="AE2096" s="103"/>
      <c r="AG2096" s="103"/>
      <c r="AI2096" s="103"/>
    </row>
    <row r="2097" spans="4:35" x14ac:dyDescent="0.3">
      <c r="D2097" s="31"/>
      <c r="E2097" s="103"/>
      <c r="F2097" s="103"/>
      <c r="L2097" s="103"/>
      <c r="N2097" s="103"/>
      <c r="O2097" s="103"/>
      <c r="P2097" s="103"/>
      <c r="S2097" s="103"/>
      <c r="AE2097" s="103"/>
      <c r="AG2097" s="103"/>
      <c r="AI2097" s="103"/>
    </row>
    <row r="2098" spans="4:35" x14ac:dyDescent="0.3">
      <c r="D2098" s="31"/>
      <c r="E2098" s="103"/>
      <c r="F2098" s="103"/>
      <c r="L2098" s="103"/>
      <c r="N2098" s="103"/>
      <c r="O2098" s="103"/>
      <c r="P2098" s="103"/>
      <c r="S2098" s="103"/>
      <c r="AE2098" s="103"/>
      <c r="AG2098" s="103"/>
      <c r="AI2098" s="103"/>
    </row>
    <row r="2099" spans="4:35" x14ac:dyDescent="0.3">
      <c r="D2099" s="31"/>
      <c r="E2099" s="103"/>
      <c r="F2099" s="103"/>
      <c r="L2099" s="103"/>
      <c r="N2099" s="103"/>
      <c r="O2099" s="103"/>
      <c r="P2099" s="103"/>
      <c r="S2099" s="103"/>
      <c r="AE2099" s="103"/>
      <c r="AG2099" s="103"/>
      <c r="AI2099" s="103"/>
    </row>
    <row r="2100" spans="4:35" x14ac:dyDescent="0.3">
      <c r="D2100" s="31"/>
      <c r="E2100" s="103"/>
      <c r="F2100" s="103"/>
      <c r="L2100" s="103"/>
      <c r="N2100" s="103"/>
      <c r="O2100" s="103"/>
      <c r="P2100" s="103"/>
      <c r="S2100" s="103"/>
      <c r="AE2100" s="103"/>
      <c r="AG2100" s="103"/>
      <c r="AI2100" s="103"/>
    </row>
    <row r="2101" spans="4:35" x14ac:dyDescent="0.3">
      <c r="D2101" s="31"/>
      <c r="E2101" s="103"/>
      <c r="F2101" s="103"/>
      <c r="L2101" s="103"/>
      <c r="N2101" s="103"/>
      <c r="O2101" s="103"/>
      <c r="P2101" s="103"/>
      <c r="S2101" s="103"/>
      <c r="AE2101" s="103"/>
      <c r="AG2101" s="103"/>
      <c r="AI2101" s="103"/>
    </row>
    <row r="2102" spans="4:35" x14ac:dyDescent="0.3">
      <c r="D2102" s="31"/>
      <c r="E2102" s="103"/>
      <c r="F2102" s="103"/>
      <c r="L2102" s="103"/>
      <c r="N2102" s="103"/>
      <c r="O2102" s="103"/>
      <c r="P2102" s="103"/>
      <c r="S2102" s="103"/>
      <c r="AE2102" s="103"/>
      <c r="AG2102" s="103"/>
      <c r="AI2102" s="103"/>
    </row>
    <row r="2103" spans="4:35" x14ac:dyDescent="0.3">
      <c r="D2103" s="31"/>
      <c r="E2103" s="103"/>
      <c r="F2103" s="103"/>
      <c r="L2103" s="103"/>
      <c r="N2103" s="103"/>
      <c r="O2103" s="103"/>
      <c r="P2103" s="103"/>
      <c r="S2103" s="103"/>
      <c r="AE2103" s="103"/>
      <c r="AG2103" s="103"/>
      <c r="AI2103" s="103"/>
    </row>
    <row r="2104" spans="4:35" x14ac:dyDescent="0.3">
      <c r="D2104" s="31"/>
      <c r="E2104" s="103"/>
      <c r="F2104" s="103"/>
      <c r="L2104" s="103"/>
      <c r="N2104" s="103"/>
      <c r="O2104" s="103"/>
      <c r="P2104" s="103"/>
      <c r="S2104" s="103"/>
      <c r="AE2104" s="103"/>
      <c r="AG2104" s="103"/>
      <c r="AI2104" s="103"/>
    </row>
    <row r="2105" spans="4:35" x14ac:dyDescent="0.3">
      <c r="D2105" s="31"/>
      <c r="E2105" s="103"/>
      <c r="F2105" s="103"/>
      <c r="L2105" s="103"/>
      <c r="N2105" s="103"/>
      <c r="O2105" s="103"/>
      <c r="P2105" s="103"/>
      <c r="S2105" s="103"/>
      <c r="AE2105" s="103"/>
      <c r="AG2105" s="103"/>
      <c r="AI2105" s="103"/>
    </row>
    <row r="2106" spans="4:35" x14ac:dyDescent="0.3">
      <c r="D2106" s="31"/>
      <c r="E2106" s="103"/>
      <c r="F2106" s="103"/>
      <c r="L2106" s="103"/>
      <c r="N2106" s="103"/>
      <c r="O2106" s="103"/>
      <c r="P2106" s="103"/>
      <c r="S2106" s="103"/>
      <c r="AE2106" s="103"/>
      <c r="AG2106" s="103"/>
      <c r="AI2106" s="103"/>
    </row>
    <row r="2107" spans="4:35" x14ac:dyDescent="0.3">
      <c r="D2107" s="31"/>
      <c r="E2107" s="103"/>
      <c r="F2107" s="103"/>
      <c r="L2107" s="103"/>
      <c r="N2107" s="103"/>
      <c r="O2107" s="103"/>
      <c r="P2107" s="103"/>
      <c r="S2107" s="103"/>
      <c r="AE2107" s="103"/>
      <c r="AG2107" s="103"/>
      <c r="AI2107" s="103"/>
    </row>
    <row r="2108" spans="4:35" x14ac:dyDescent="0.3">
      <c r="D2108" s="31"/>
      <c r="E2108" s="103"/>
      <c r="F2108" s="103"/>
      <c r="L2108" s="103"/>
      <c r="N2108" s="103"/>
      <c r="O2108" s="103"/>
      <c r="P2108" s="103"/>
      <c r="S2108" s="103"/>
      <c r="AE2108" s="103"/>
      <c r="AG2108" s="103"/>
      <c r="AI2108" s="103"/>
    </row>
    <row r="2109" spans="4:35" x14ac:dyDescent="0.3">
      <c r="D2109" s="31"/>
      <c r="E2109" s="103"/>
      <c r="F2109" s="103"/>
      <c r="L2109" s="103"/>
      <c r="N2109" s="103"/>
      <c r="O2109" s="103"/>
      <c r="P2109" s="103"/>
      <c r="S2109" s="103"/>
      <c r="AE2109" s="103"/>
      <c r="AG2109" s="103"/>
      <c r="AI2109" s="103"/>
    </row>
    <row r="2110" spans="4:35" x14ac:dyDescent="0.3">
      <c r="D2110" s="31"/>
      <c r="E2110" s="103"/>
      <c r="F2110" s="103"/>
      <c r="L2110" s="103"/>
      <c r="N2110" s="103"/>
      <c r="O2110" s="103"/>
      <c r="P2110" s="103"/>
      <c r="S2110" s="103"/>
      <c r="AE2110" s="103"/>
      <c r="AG2110" s="103"/>
      <c r="AI2110" s="103"/>
    </row>
    <row r="2111" spans="4:35" x14ac:dyDescent="0.3">
      <c r="D2111" s="31"/>
      <c r="E2111" s="103"/>
      <c r="F2111" s="103"/>
      <c r="L2111" s="103"/>
      <c r="N2111" s="103"/>
      <c r="O2111" s="103"/>
      <c r="P2111" s="103"/>
      <c r="S2111" s="103"/>
      <c r="AE2111" s="103"/>
      <c r="AG2111" s="103"/>
      <c r="AI2111" s="103"/>
    </row>
    <row r="2112" spans="4:35" x14ac:dyDescent="0.3">
      <c r="D2112" s="31"/>
      <c r="E2112" s="103"/>
      <c r="F2112" s="103"/>
      <c r="L2112" s="103"/>
      <c r="N2112" s="103"/>
      <c r="O2112" s="103"/>
      <c r="P2112" s="103"/>
      <c r="S2112" s="103"/>
      <c r="AE2112" s="103"/>
      <c r="AG2112" s="103"/>
      <c r="AI2112" s="103"/>
    </row>
    <row r="2113" spans="4:35" x14ac:dyDescent="0.3">
      <c r="D2113" s="31"/>
      <c r="E2113" s="103"/>
      <c r="F2113" s="103"/>
      <c r="L2113" s="103"/>
      <c r="N2113" s="103"/>
      <c r="O2113" s="103"/>
      <c r="P2113" s="103"/>
      <c r="S2113" s="103"/>
      <c r="AE2113" s="103"/>
      <c r="AG2113" s="103"/>
      <c r="AI2113" s="103"/>
    </row>
    <row r="2114" spans="4:35" x14ac:dyDescent="0.3">
      <c r="D2114" s="31"/>
      <c r="E2114" s="103"/>
      <c r="F2114" s="103"/>
      <c r="L2114" s="103"/>
      <c r="N2114" s="103"/>
      <c r="O2114" s="103"/>
      <c r="P2114" s="103"/>
      <c r="S2114" s="103"/>
      <c r="AE2114" s="103"/>
      <c r="AG2114" s="103"/>
      <c r="AI2114" s="103"/>
    </row>
    <row r="2115" spans="4:35" x14ac:dyDescent="0.3">
      <c r="D2115" s="31"/>
      <c r="E2115" s="103"/>
      <c r="F2115" s="103"/>
      <c r="L2115" s="103"/>
      <c r="N2115" s="103"/>
      <c r="O2115" s="103"/>
      <c r="P2115" s="103"/>
      <c r="S2115" s="103"/>
      <c r="AE2115" s="103"/>
      <c r="AG2115" s="103"/>
      <c r="AI2115" s="103"/>
    </row>
    <row r="2116" spans="4:35" x14ac:dyDescent="0.3">
      <c r="D2116" s="31"/>
      <c r="E2116" s="103"/>
      <c r="F2116" s="103"/>
      <c r="L2116" s="103"/>
      <c r="N2116" s="103"/>
      <c r="O2116" s="103"/>
      <c r="P2116" s="103"/>
      <c r="S2116" s="103"/>
      <c r="AE2116" s="103"/>
      <c r="AG2116" s="103"/>
      <c r="AI2116" s="103"/>
    </row>
    <row r="2117" spans="4:35" x14ac:dyDescent="0.3">
      <c r="D2117" s="31"/>
      <c r="E2117" s="103"/>
      <c r="F2117" s="103"/>
      <c r="L2117" s="103"/>
      <c r="N2117" s="103"/>
      <c r="O2117" s="103"/>
      <c r="P2117" s="103"/>
      <c r="S2117" s="103"/>
      <c r="AE2117" s="103"/>
      <c r="AG2117" s="103"/>
      <c r="AI2117" s="103"/>
    </row>
    <row r="2118" spans="4:35" x14ac:dyDescent="0.3">
      <c r="D2118" s="31"/>
      <c r="E2118" s="103"/>
      <c r="F2118" s="103"/>
      <c r="L2118" s="103"/>
      <c r="N2118" s="103"/>
      <c r="O2118" s="103"/>
      <c r="P2118" s="103"/>
      <c r="S2118" s="103"/>
      <c r="AE2118" s="103"/>
      <c r="AG2118" s="103"/>
      <c r="AI2118" s="103"/>
    </row>
    <row r="2119" spans="4:35" x14ac:dyDescent="0.3">
      <c r="D2119" s="31"/>
      <c r="E2119" s="103"/>
      <c r="F2119" s="103"/>
      <c r="L2119" s="103"/>
      <c r="N2119" s="103"/>
      <c r="O2119" s="103"/>
      <c r="P2119" s="103"/>
      <c r="S2119" s="103"/>
      <c r="AE2119" s="103"/>
      <c r="AG2119" s="103"/>
      <c r="AI2119" s="103"/>
    </row>
    <row r="2120" spans="4:35" x14ac:dyDescent="0.3">
      <c r="D2120" s="31"/>
      <c r="E2120" s="103"/>
      <c r="F2120" s="103"/>
      <c r="L2120" s="103"/>
      <c r="N2120" s="103"/>
      <c r="O2120" s="103"/>
      <c r="P2120" s="103"/>
      <c r="S2120" s="103"/>
      <c r="AE2120" s="103"/>
      <c r="AG2120" s="103"/>
      <c r="AI2120" s="103"/>
    </row>
    <row r="2121" spans="4:35" x14ac:dyDescent="0.3">
      <c r="D2121" s="31"/>
      <c r="E2121" s="103"/>
      <c r="F2121" s="103"/>
      <c r="L2121" s="103"/>
      <c r="N2121" s="103"/>
      <c r="O2121" s="103"/>
      <c r="P2121" s="103"/>
      <c r="S2121" s="103"/>
      <c r="AE2121" s="103"/>
      <c r="AG2121" s="103"/>
      <c r="AI2121" s="103"/>
    </row>
    <row r="2122" spans="4:35" x14ac:dyDescent="0.3">
      <c r="D2122" s="31"/>
      <c r="E2122" s="103"/>
      <c r="F2122" s="103"/>
      <c r="L2122" s="103"/>
      <c r="N2122" s="103"/>
      <c r="O2122" s="103"/>
      <c r="P2122" s="103"/>
      <c r="S2122" s="103"/>
      <c r="AE2122" s="103"/>
      <c r="AG2122" s="103"/>
      <c r="AI2122" s="103"/>
    </row>
    <row r="2123" spans="4:35" x14ac:dyDescent="0.3">
      <c r="D2123" s="31"/>
      <c r="E2123" s="103"/>
      <c r="F2123" s="103"/>
      <c r="L2123" s="103"/>
      <c r="N2123" s="103"/>
      <c r="O2123" s="103"/>
      <c r="P2123" s="103"/>
      <c r="S2123" s="103"/>
      <c r="AE2123" s="103"/>
      <c r="AG2123" s="103"/>
      <c r="AI2123" s="103"/>
    </row>
    <row r="2124" spans="4:35" x14ac:dyDescent="0.3">
      <c r="D2124" s="31"/>
      <c r="E2124" s="103"/>
      <c r="F2124" s="103"/>
      <c r="L2124" s="103"/>
      <c r="N2124" s="103"/>
      <c r="O2124" s="103"/>
      <c r="P2124" s="103"/>
      <c r="S2124" s="103"/>
      <c r="AE2124" s="103"/>
      <c r="AG2124" s="103"/>
      <c r="AI2124" s="103"/>
    </row>
    <row r="2125" spans="4:35" x14ac:dyDescent="0.3">
      <c r="D2125" s="31"/>
      <c r="E2125" s="103"/>
      <c r="F2125" s="103"/>
      <c r="L2125" s="103"/>
      <c r="N2125" s="103"/>
      <c r="O2125" s="103"/>
      <c r="P2125" s="103"/>
      <c r="S2125" s="103"/>
      <c r="AE2125" s="103"/>
      <c r="AG2125" s="103"/>
      <c r="AI2125" s="103"/>
    </row>
    <row r="2126" spans="4:35" x14ac:dyDescent="0.3">
      <c r="D2126" s="31"/>
      <c r="E2126" s="103"/>
      <c r="F2126" s="103"/>
      <c r="L2126" s="103"/>
      <c r="N2126" s="103"/>
      <c r="O2126" s="103"/>
      <c r="P2126" s="103"/>
      <c r="S2126" s="103"/>
      <c r="AE2126" s="103"/>
      <c r="AG2126" s="103"/>
      <c r="AI2126" s="103"/>
    </row>
    <row r="2127" spans="4:35" x14ac:dyDescent="0.3">
      <c r="D2127" s="31"/>
      <c r="E2127" s="103"/>
      <c r="F2127" s="103"/>
      <c r="L2127" s="103"/>
      <c r="N2127" s="103"/>
      <c r="O2127" s="103"/>
      <c r="P2127" s="103"/>
      <c r="S2127" s="103"/>
      <c r="AE2127" s="103"/>
      <c r="AG2127" s="103"/>
      <c r="AI2127" s="103"/>
    </row>
    <row r="2128" spans="4:35" x14ac:dyDescent="0.3">
      <c r="D2128" s="31"/>
      <c r="E2128" s="103"/>
      <c r="F2128" s="103"/>
      <c r="L2128" s="103"/>
      <c r="N2128" s="103"/>
      <c r="O2128" s="103"/>
      <c r="P2128" s="103"/>
      <c r="S2128" s="103"/>
      <c r="AE2128" s="103"/>
      <c r="AG2128" s="103"/>
      <c r="AI2128" s="103"/>
    </row>
    <row r="2129" spans="4:35" x14ac:dyDescent="0.3">
      <c r="D2129" s="31"/>
      <c r="E2129" s="103"/>
      <c r="F2129" s="103"/>
      <c r="L2129" s="103"/>
      <c r="N2129" s="103"/>
      <c r="O2129" s="103"/>
      <c r="P2129" s="103"/>
      <c r="S2129" s="103"/>
      <c r="AE2129" s="103"/>
      <c r="AG2129" s="103"/>
      <c r="AI2129" s="103"/>
    </row>
    <row r="2130" spans="4:35" x14ac:dyDescent="0.3">
      <c r="D2130" s="31"/>
      <c r="E2130" s="103"/>
      <c r="F2130" s="103"/>
      <c r="L2130" s="103"/>
      <c r="N2130" s="103"/>
      <c r="O2130" s="103"/>
      <c r="P2130" s="103"/>
      <c r="S2130" s="103"/>
      <c r="AE2130" s="103"/>
      <c r="AG2130" s="103"/>
      <c r="AI2130" s="103"/>
    </row>
    <row r="2131" spans="4:35" x14ac:dyDescent="0.3">
      <c r="D2131" s="31"/>
      <c r="E2131" s="103"/>
      <c r="F2131" s="103"/>
      <c r="L2131" s="103"/>
      <c r="N2131" s="103"/>
      <c r="O2131" s="103"/>
      <c r="P2131" s="103"/>
      <c r="S2131" s="103"/>
      <c r="AE2131" s="103"/>
      <c r="AG2131" s="103"/>
      <c r="AI2131" s="103"/>
    </row>
    <row r="2132" spans="4:35" x14ac:dyDescent="0.3">
      <c r="D2132" s="31"/>
      <c r="E2132" s="103"/>
      <c r="F2132" s="103"/>
      <c r="L2132" s="103"/>
      <c r="N2132" s="103"/>
      <c r="O2132" s="103"/>
      <c r="P2132" s="103"/>
      <c r="S2132" s="103"/>
      <c r="AE2132" s="103"/>
      <c r="AG2132" s="103"/>
      <c r="AI2132" s="103"/>
    </row>
    <row r="2133" spans="4:35" x14ac:dyDescent="0.3">
      <c r="D2133" s="31"/>
      <c r="E2133" s="103"/>
      <c r="F2133" s="103"/>
      <c r="L2133" s="103"/>
      <c r="N2133" s="103"/>
      <c r="O2133" s="103"/>
      <c r="P2133" s="103"/>
      <c r="S2133" s="103"/>
      <c r="AE2133" s="103"/>
      <c r="AG2133" s="103"/>
      <c r="AI2133" s="103"/>
    </row>
    <row r="2134" spans="4:35" x14ac:dyDescent="0.3">
      <c r="D2134" s="31"/>
      <c r="E2134" s="103"/>
      <c r="F2134" s="103"/>
      <c r="L2134" s="103"/>
      <c r="N2134" s="103"/>
      <c r="O2134" s="103"/>
      <c r="P2134" s="103"/>
      <c r="S2134" s="103"/>
      <c r="AE2134" s="103"/>
      <c r="AG2134" s="103"/>
      <c r="AI2134" s="103"/>
    </row>
    <row r="2135" spans="4:35" x14ac:dyDescent="0.3">
      <c r="D2135" s="31"/>
      <c r="E2135" s="103"/>
      <c r="F2135" s="103"/>
      <c r="L2135" s="103"/>
      <c r="N2135" s="103"/>
      <c r="O2135" s="103"/>
      <c r="P2135" s="103"/>
      <c r="S2135" s="103"/>
      <c r="AE2135" s="103"/>
      <c r="AG2135" s="103"/>
      <c r="AI2135" s="103"/>
    </row>
    <row r="2136" spans="4:35" x14ac:dyDescent="0.3">
      <c r="D2136" s="31"/>
      <c r="E2136" s="103"/>
      <c r="F2136" s="103"/>
      <c r="L2136" s="103"/>
      <c r="N2136" s="103"/>
      <c r="O2136" s="103"/>
      <c r="P2136" s="103"/>
      <c r="S2136" s="103"/>
      <c r="AE2136" s="103"/>
      <c r="AG2136" s="103"/>
      <c r="AI2136" s="103"/>
    </row>
    <row r="2137" spans="4:35" x14ac:dyDescent="0.3">
      <c r="D2137" s="31"/>
      <c r="E2137" s="103"/>
      <c r="F2137" s="103"/>
      <c r="L2137" s="103"/>
      <c r="N2137" s="103"/>
      <c r="O2137" s="103"/>
      <c r="P2137" s="103"/>
      <c r="S2137" s="103"/>
      <c r="AE2137" s="103"/>
      <c r="AG2137" s="103"/>
      <c r="AI2137" s="103"/>
    </row>
    <row r="2138" spans="4:35" x14ac:dyDescent="0.3">
      <c r="D2138" s="31"/>
      <c r="E2138" s="103"/>
      <c r="F2138" s="103"/>
      <c r="L2138" s="103"/>
      <c r="N2138" s="103"/>
      <c r="O2138" s="103"/>
      <c r="P2138" s="103"/>
      <c r="S2138" s="103"/>
      <c r="AE2138" s="103"/>
      <c r="AG2138" s="103"/>
      <c r="AI2138" s="103"/>
    </row>
    <row r="2139" spans="4:35" x14ac:dyDescent="0.3">
      <c r="D2139" s="31"/>
      <c r="E2139" s="103"/>
      <c r="F2139" s="103"/>
      <c r="L2139" s="103"/>
      <c r="N2139" s="103"/>
      <c r="O2139" s="103"/>
      <c r="P2139" s="103"/>
      <c r="S2139" s="103"/>
      <c r="AE2139" s="103"/>
      <c r="AG2139" s="103"/>
      <c r="AI2139" s="103"/>
    </row>
    <row r="2140" spans="4:35" x14ac:dyDescent="0.3">
      <c r="D2140" s="31"/>
      <c r="E2140" s="103"/>
      <c r="F2140" s="103"/>
      <c r="L2140" s="103"/>
      <c r="N2140" s="103"/>
      <c r="O2140" s="103"/>
      <c r="P2140" s="103"/>
      <c r="S2140" s="103"/>
      <c r="AE2140" s="103"/>
      <c r="AG2140" s="103"/>
      <c r="AI2140" s="103"/>
    </row>
    <row r="2141" spans="4:35" x14ac:dyDescent="0.3">
      <c r="D2141" s="31"/>
      <c r="E2141" s="103"/>
      <c r="F2141" s="103"/>
      <c r="L2141" s="103"/>
      <c r="N2141" s="103"/>
      <c r="O2141" s="103"/>
      <c r="P2141" s="103"/>
      <c r="S2141" s="103"/>
      <c r="AE2141" s="103"/>
      <c r="AG2141" s="103"/>
      <c r="AI2141" s="103"/>
    </row>
    <row r="2142" spans="4:35" x14ac:dyDescent="0.3">
      <c r="D2142" s="31"/>
      <c r="E2142" s="103"/>
      <c r="F2142" s="103"/>
      <c r="L2142" s="103"/>
      <c r="N2142" s="103"/>
      <c r="O2142" s="103"/>
      <c r="P2142" s="103"/>
      <c r="S2142" s="103"/>
      <c r="AE2142" s="103"/>
      <c r="AG2142" s="103"/>
      <c r="AI2142" s="103"/>
    </row>
    <row r="2143" spans="4:35" x14ac:dyDescent="0.3">
      <c r="D2143" s="31"/>
      <c r="E2143" s="103"/>
      <c r="F2143" s="103"/>
      <c r="L2143" s="103"/>
      <c r="N2143" s="103"/>
      <c r="O2143" s="103"/>
      <c r="P2143" s="103"/>
      <c r="S2143" s="103"/>
      <c r="AE2143" s="103"/>
      <c r="AG2143" s="103"/>
      <c r="AI2143" s="103"/>
    </row>
    <row r="2144" spans="4:35" x14ac:dyDescent="0.3">
      <c r="D2144" s="31"/>
      <c r="E2144" s="103"/>
      <c r="F2144" s="103"/>
      <c r="L2144" s="103"/>
      <c r="N2144" s="103"/>
      <c r="O2144" s="103"/>
      <c r="P2144" s="103"/>
      <c r="S2144" s="103"/>
      <c r="AE2144" s="103"/>
      <c r="AG2144" s="103"/>
      <c r="AI2144" s="103"/>
    </row>
    <row r="2145" spans="4:35" x14ac:dyDescent="0.3">
      <c r="D2145" s="31"/>
      <c r="E2145" s="103"/>
      <c r="F2145" s="103"/>
      <c r="L2145" s="103"/>
      <c r="N2145" s="103"/>
      <c r="O2145" s="103"/>
      <c r="P2145" s="103"/>
      <c r="S2145" s="103"/>
      <c r="AE2145" s="103"/>
      <c r="AG2145" s="103"/>
      <c r="AI2145" s="103"/>
    </row>
    <row r="2146" spans="4:35" x14ac:dyDescent="0.3">
      <c r="D2146" s="31"/>
      <c r="E2146" s="103"/>
      <c r="F2146" s="103"/>
      <c r="L2146" s="103"/>
      <c r="N2146" s="103"/>
      <c r="O2146" s="103"/>
      <c r="P2146" s="103"/>
      <c r="S2146" s="103"/>
      <c r="AE2146" s="103"/>
      <c r="AG2146" s="103"/>
      <c r="AI2146" s="103"/>
    </row>
    <row r="2147" spans="4:35" x14ac:dyDescent="0.3">
      <c r="D2147" s="31"/>
      <c r="E2147" s="103"/>
      <c r="F2147" s="103"/>
      <c r="L2147" s="103"/>
      <c r="N2147" s="103"/>
      <c r="O2147" s="103"/>
      <c r="P2147" s="103"/>
      <c r="S2147" s="103"/>
      <c r="AE2147" s="103"/>
      <c r="AG2147" s="103"/>
      <c r="AI2147" s="103"/>
    </row>
    <row r="2148" spans="4:35" x14ac:dyDescent="0.3">
      <c r="D2148" s="31"/>
      <c r="E2148" s="103"/>
      <c r="F2148" s="103"/>
      <c r="L2148" s="103"/>
      <c r="N2148" s="103"/>
      <c r="O2148" s="103"/>
      <c r="P2148" s="103"/>
      <c r="S2148" s="103"/>
      <c r="AE2148" s="103"/>
      <c r="AG2148" s="103"/>
      <c r="AI2148" s="103"/>
    </row>
    <row r="2149" spans="4:35" x14ac:dyDescent="0.3">
      <c r="D2149" s="31"/>
      <c r="E2149" s="103"/>
      <c r="F2149" s="103"/>
      <c r="L2149" s="103"/>
      <c r="N2149" s="103"/>
      <c r="O2149" s="103"/>
      <c r="P2149" s="103"/>
      <c r="S2149" s="103"/>
      <c r="AE2149" s="103"/>
      <c r="AG2149" s="103"/>
      <c r="AI2149" s="103"/>
    </row>
    <row r="2150" spans="4:35" x14ac:dyDescent="0.3">
      <c r="D2150" s="31"/>
      <c r="E2150" s="103"/>
      <c r="F2150" s="103"/>
      <c r="L2150" s="103"/>
      <c r="N2150" s="103"/>
      <c r="O2150" s="103"/>
      <c r="P2150" s="103"/>
      <c r="S2150" s="103"/>
      <c r="AE2150" s="103"/>
      <c r="AG2150" s="103"/>
      <c r="AI2150" s="103"/>
    </row>
    <row r="2151" spans="4:35" x14ac:dyDescent="0.3">
      <c r="D2151" s="31"/>
      <c r="E2151" s="103"/>
      <c r="F2151" s="103"/>
      <c r="L2151" s="103"/>
      <c r="N2151" s="103"/>
      <c r="O2151" s="103"/>
      <c r="P2151" s="103"/>
      <c r="S2151" s="103"/>
      <c r="AE2151" s="103"/>
      <c r="AG2151" s="103"/>
      <c r="AI2151" s="103"/>
    </row>
    <row r="2152" spans="4:35" x14ac:dyDescent="0.3">
      <c r="D2152" s="31"/>
      <c r="E2152" s="103"/>
      <c r="F2152" s="103"/>
      <c r="L2152" s="103"/>
      <c r="N2152" s="103"/>
      <c r="O2152" s="103"/>
      <c r="P2152" s="103"/>
      <c r="S2152" s="103"/>
      <c r="AE2152" s="103"/>
      <c r="AG2152" s="103"/>
      <c r="AI2152" s="103"/>
    </row>
    <row r="2153" spans="4:35" x14ac:dyDescent="0.3">
      <c r="D2153" s="31"/>
      <c r="E2153" s="103"/>
      <c r="F2153" s="103"/>
      <c r="L2153" s="103"/>
      <c r="N2153" s="103"/>
      <c r="O2153" s="103"/>
      <c r="P2153" s="103"/>
      <c r="S2153" s="103"/>
      <c r="AE2153" s="103"/>
      <c r="AG2153" s="103"/>
      <c r="AI2153" s="103"/>
    </row>
    <row r="2154" spans="4:35" x14ac:dyDescent="0.3">
      <c r="D2154" s="31"/>
      <c r="E2154" s="103"/>
      <c r="F2154" s="103"/>
      <c r="L2154" s="103"/>
      <c r="N2154" s="103"/>
      <c r="O2154" s="103"/>
      <c r="P2154" s="103"/>
      <c r="S2154" s="103"/>
      <c r="AE2154" s="103"/>
      <c r="AG2154" s="103"/>
      <c r="AI2154" s="103"/>
    </row>
    <row r="2155" spans="4:35" x14ac:dyDescent="0.3">
      <c r="D2155" s="31"/>
      <c r="E2155" s="103"/>
      <c r="F2155" s="103"/>
      <c r="L2155" s="103"/>
      <c r="N2155" s="103"/>
      <c r="O2155" s="103"/>
      <c r="P2155" s="103"/>
      <c r="S2155" s="103"/>
      <c r="AE2155" s="103"/>
      <c r="AG2155" s="103"/>
      <c r="AI2155" s="103"/>
    </row>
    <row r="2156" spans="4:35" x14ac:dyDescent="0.3">
      <c r="D2156" s="31"/>
      <c r="E2156" s="103"/>
      <c r="F2156" s="103"/>
      <c r="L2156" s="103"/>
      <c r="N2156" s="103"/>
      <c r="O2156" s="103"/>
      <c r="P2156" s="103"/>
      <c r="S2156" s="103"/>
      <c r="AE2156" s="103"/>
      <c r="AG2156" s="103"/>
      <c r="AI2156" s="103"/>
    </row>
    <row r="2157" spans="4:35" x14ac:dyDescent="0.3">
      <c r="D2157" s="31"/>
      <c r="E2157" s="103"/>
      <c r="F2157" s="103"/>
      <c r="L2157" s="103"/>
      <c r="N2157" s="103"/>
      <c r="O2157" s="103"/>
      <c r="P2157" s="103"/>
      <c r="S2157" s="103"/>
      <c r="AE2157" s="103"/>
      <c r="AG2157" s="103"/>
      <c r="AI2157" s="103"/>
    </row>
    <row r="2158" spans="4:35" x14ac:dyDescent="0.3">
      <c r="D2158" s="31"/>
      <c r="E2158" s="103"/>
      <c r="F2158" s="103"/>
      <c r="L2158" s="103"/>
      <c r="N2158" s="103"/>
      <c r="O2158" s="103"/>
      <c r="P2158" s="103"/>
      <c r="S2158" s="103"/>
      <c r="AE2158" s="103"/>
      <c r="AG2158" s="103"/>
      <c r="AI2158" s="103"/>
    </row>
    <row r="2159" spans="4:35" x14ac:dyDescent="0.3">
      <c r="D2159" s="31"/>
      <c r="E2159" s="103"/>
      <c r="F2159" s="103"/>
      <c r="L2159" s="103"/>
      <c r="N2159" s="103"/>
      <c r="O2159" s="103"/>
      <c r="P2159" s="103"/>
      <c r="S2159" s="103"/>
      <c r="AE2159" s="103"/>
      <c r="AG2159" s="103"/>
      <c r="AI2159" s="103"/>
    </row>
    <row r="2160" spans="4:35" x14ac:dyDescent="0.3">
      <c r="D2160" s="31"/>
      <c r="E2160" s="103"/>
      <c r="F2160" s="103"/>
      <c r="L2160" s="103"/>
      <c r="N2160" s="103"/>
      <c r="O2160" s="103"/>
      <c r="P2160" s="103"/>
      <c r="S2160" s="103"/>
      <c r="AE2160" s="103"/>
      <c r="AG2160" s="103"/>
      <c r="AI2160" s="103"/>
    </row>
    <row r="2161" spans="4:35" x14ac:dyDescent="0.3">
      <c r="D2161" s="31"/>
      <c r="E2161" s="103"/>
      <c r="F2161" s="103"/>
      <c r="L2161" s="103"/>
      <c r="N2161" s="103"/>
      <c r="O2161" s="103"/>
      <c r="P2161" s="103"/>
      <c r="S2161" s="103"/>
      <c r="AE2161" s="103"/>
      <c r="AG2161" s="103"/>
      <c r="AI2161" s="103"/>
    </row>
    <row r="2162" spans="4:35" x14ac:dyDescent="0.3">
      <c r="D2162" s="31"/>
      <c r="E2162" s="103"/>
      <c r="F2162" s="103"/>
      <c r="L2162" s="103"/>
      <c r="N2162" s="103"/>
      <c r="O2162" s="103"/>
      <c r="P2162" s="103"/>
      <c r="S2162" s="103"/>
      <c r="AE2162" s="103"/>
      <c r="AG2162" s="103"/>
      <c r="AI2162" s="103"/>
    </row>
    <row r="2163" spans="4:35" x14ac:dyDescent="0.3">
      <c r="D2163" s="31"/>
      <c r="E2163" s="103"/>
      <c r="F2163" s="103"/>
      <c r="L2163" s="103"/>
      <c r="N2163" s="103"/>
      <c r="O2163" s="103"/>
      <c r="P2163" s="103"/>
      <c r="S2163" s="103"/>
      <c r="AE2163" s="103"/>
      <c r="AG2163" s="103"/>
      <c r="AI2163" s="103"/>
    </row>
    <row r="2164" spans="4:35" x14ac:dyDescent="0.3">
      <c r="D2164" s="31"/>
      <c r="E2164" s="103"/>
      <c r="F2164" s="103"/>
      <c r="L2164" s="103"/>
      <c r="N2164" s="103"/>
      <c r="O2164" s="103"/>
      <c r="P2164" s="103"/>
      <c r="S2164" s="103"/>
      <c r="AE2164" s="103"/>
      <c r="AG2164" s="103"/>
      <c r="AI2164" s="103"/>
    </row>
    <row r="2165" spans="4:35" x14ac:dyDescent="0.3">
      <c r="D2165" s="31"/>
      <c r="E2165" s="103"/>
      <c r="F2165" s="103"/>
      <c r="L2165" s="103"/>
      <c r="N2165" s="103"/>
      <c r="O2165" s="103"/>
      <c r="P2165" s="103"/>
      <c r="S2165" s="103"/>
      <c r="AE2165" s="103"/>
      <c r="AG2165" s="103"/>
      <c r="AI2165" s="103"/>
    </row>
    <row r="2166" spans="4:35" x14ac:dyDescent="0.3">
      <c r="D2166" s="31"/>
      <c r="E2166" s="103"/>
      <c r="F2166" s="103"/>
      <c r="L2166" s="103"/>
      <c r="N2166" s="103"/>
      <c r="O2166" s="103"/>
      <c r="P2166" s="103"/>
      <c r="S2166" s="103"/>
      <c r="AE2166" s="103"/>
      <c r="AG2166" s="103"/>
      <c r="AI2166" s="103"/>
    </row>
    <row r="2167" spans="4:35" x14ac:dyDescent="0.3">
      <c r="D2167" s="31"/>
      <c r="E2167" s="103"/>
      <c r="F2167" s="103"/>
      <c r="L2167" s="103"/>
      <c r="N2167" s="103"/>
      <c r="O2167" s="103"/>
      <c r="P2167" s="103"/>
      <c r="S2167" s="103"/>
      <c r="AE2167" s="103"/>
      <c r="AG2167" s="103"/>
      <c r="AI2167" s="103"/>
    </row>
    <row r="2168" spans="4:35" x14ac:dyDescent="0.3">
      <c r="D2168" s="31"/>
      <c r="E2168" s="103"/>
      <c r="F2168" s="103"/>
      <c r="L2168" s="103"/>
      <c r="N2168" s="103"/>
      <c r="O2168" s="103"/>
      <c r="P2168" s="103"/>
      <c r="S2168" s="103"/>
      <c r="AE2168" s="103"/>
      <c r="AG2168" s="103"/>
      <c r="AI2168" s="103"/>
    </row>
    <row r="2169" spans="4:35" x14ac:dyDescent="0.3">
      <c r="D2169" s="31"/>
      <c r="E2169" s="103"/>
      <c r="F2169" s="103"/>
      <c r="L2169" s="103"/>
      <c r="N2169" s="103"/>
      <c r="O2169" s="103"/>
      <c r="P2169" s="103"/>
      <c r="S2169" s="103"/>
      <c r="AE2169" s="103"/>
      <c r="AG2169" s="103"/>
      <c r="AI2169" s="103"/>
    </row>
    <row r="2170" spans="4:35" x14ac:dyDescent="0.3">
      <c r="D2170" s="31"/>
      <c r="E2170" s="103"/>
      <c r="F2170" s="103"/>
      <c r="L2170" s="103"/>
      <c r="N2170" s="103"/>
      <c r="O2170" s="103"/>
      <c r="P2170" s="103"/>
      <c r="S2170" s="103"/>
      <c r="AE2170" s="103"/>
      <c r="AG2170" s="103"/>
      <c r="AI2170" s="103"/>
    </row>
    <row r="2171" spans="4:35" x14ac:dyDescent="0.3">
      <c r="D2171" s="31"/>
      <c r="E2171" s="103"/>
      <c r="F2171" s="103"/>
      <c r="L2171" s="103"/>
      <c r="N2171" s="103"/>
      <c r="O2171" s="103"/>
      <c r="P2171" s="103"/>
      <c r="S2171" s="103"/>
      <c r="AE2171" s="103"/>
      <c r="AG2171" s="103"/>
      <c r="AI2171" s="103"/>
    </row>
    <row r="2172" spans="4:35" x14ac:dyDescent="0.3">
      <c r="D2172" s="31"/>
      <c r="E2172" s="103"/>
      <c r="F2172" s="103"/>
      <c r="L2172" s="103"/>
      <c r="N2172" s="103"/>
      <c r="O2172" s="103"/>
      <c r="P2172" s="103"/>
      <c r="S2172" s="103"/>
      <c r="AE2172" s="103"/>
      <c r="AG2172" s="103"/>
      <c r="AI2172" s="103"/>
    </row>
    <row r="2173" spans="4:35" x14ac:dyDescent="0.3">
      <c r="D2173" s="31"/>
      <c r="E2173" s="103"/>
      <c r="F2173" s="103"/>
      <c r="L2173" s="103"/>
      <c r="N2173" s="103"/>
      <c r="O2173" s="103"/>
      <c r="P2173" s="103"/>
      <c r="S2173" s="103"/>
      <c r="AE2173" s="103"/>
      <c r="AG2173" s="103"/>
      <c r="AI2173" s="103"/>
    </row>
    <row r="2174" spans="4:35" x14ac:dyDescent="0.3">
      <c r="D2174" s="31"/>
      <c r="E2174" s="103"/>
      <c r="F2174" s="103"/>
      <c r="L2174" s="103"/>
      <c r="N2174" s="103"/>
      <c r="O2174" s="103"/>
      <c r="P2174" s="103"/>
      <c r="S2174" s="103"/>
      <c r="AE2174" s="103"/>
      <c r="AG2174" s="103"/>
      <c r="AI2174" s="103"/>
    </row>
    <row r="2175" spans="4:35" x14ac:dyDescent="0.3">
      <c r="D2175" s="31"/>
      <c r="E2175" s="103"/>
      <c r="F2175" s="103"/>
      <c r="L2175" s="103"/>
      <c r="N2175" s="103"/>
      <c r="O2175" s="103"/>
      <c r="P2175" s="103"/>
      <c r="S2175" s="103"/>
      <c r="AE2175" s="103"/>
      <c r="AG2175" s="103"/>
      <c r="AI2175" s="103"/>
    </row>
    <row r="2176" spans="4:35" x14ac:dyDescent="0.3">
      <c r="D2176" s="31"/>
      <c r="E2176" s="103"/>
      <c r="F2176" s="103"/>
      <c r="L2176" s="103"/>
      <c r="N2176" s="103"/>
      <c r="O2176" s="103"/>
      <c r="P2176" s="103"/>
      <c r="S2176" s="103"/>
      <c r="AE2176" s="103"/>
      <c r="AG2176" s="103"/>
      <c r="AI2176" s="103"/>
    </row>
    <row r="2177" spans="4:35" x14ac:dyDescent="0.3">
      <c r="D2177" s="31"/>
      <c r="E2177" s="103"/>
      <c r="F2177" s="103"/>
      <c r="L2177" s="103"/>
      <c r="N2177" s="103"/>
      <c r="O2177" s="103"/>
      <c r="P2177" s="103"/>
      <c r="S2177" s="103"/>
      <c r="AE2177" s="103"/>
      <c r="AG2177" s="103"/>
      <c r="AI2177" s="103"/>
    </row>
    <row r="2178" spans="4:35" x14ac:dyDescent="0.3">
      <c r="D2178" s="31"/>
      <c r="E2178" s="103"/>
      <c r="F2178" s="103"/>
      <c r="L2178" s="103"/>
      <c r="N2178" s="103"/>
      <c r="O2178" s="103"/>
      <c r="P2178" s="103"/>
      <c r="S2178" s="103"/>
      <c r="AE2178" s="103"/>
      <c r="AG2178" s="103"/>
      <c r="AI2178" s="103"/>
    </row>
    <row r="2179" spans="4:35" x14ac:dyDescent="0.3">
      <c r="D2179" s="31"/>
      <c r="E2179" s="103"/>
      <c r="F2179" s="103"/>
      <c r="L2179" s="103"/>
      <c r="N2179" s="103"/>
      <c r="O2179" s="103"/>
      <c r="P2179" s="103"/>
      <c r="S2179" s="103"/>
      <c r="AE2179" s="103"/>
      <c r="AG2179" s="103"/>
      <c r="AI2179" s="103"/>
    </row>
    <row r="2180" spans="4:35" x14ac:dyDescent="0.3">
      <c r="D2180" s="31"/>
      <c r="E2180" s="103"/>
      <c r="F2180" s="103"/>
      <c r="L2180" s="103"/>
      <c r="N2180" s="103"/>
      <c r="O2180" s="103"/>
      <c r="P2180" s="103"/>
      <c r="S2180" s="103"/>
      <c r="AE2180" s="103"/>
      <c r="AG2180" s="103"/>
      <c r="AI2180" s="103"/>
    </row>
    <row r="2181" spans="4:35" x14ac:dyDescent="0.3">
      <c r="D2181" s="31"/>
      <c r="E2181" s="103"/>
      <c r="F2181" s="103"/>
      <c r="L2181" s="103"/>
      <c r="N2181" s="103"/>
      <c r="O2181" s="103"/>
      <c r="P2181" s="103"/>
      <c r="S2181" s="103"/>
      <c r="AE2181" s="103"/>
      <c r="AG2181" s="103"/>
      <c r="AI2181" s="103"/>
    </row>
    <row r="2182" spans="4:35" x14ac:dyDescent="0.3">
      <c r="D2182" s="31"/>
      <c r="E2182" s="103"/>
      <c r="F2182" s="103"/>
      <c r="L2182" s="103"/>
      <c r="N2182" s="103"/>
      <c r="O2182" s="103"/>
      <c r="P2182" s="103"/>
      <c r="S2182" s="103"/>
      <c r="AE2182" s="103"/>
      <c r="AG2182" s="103"/>
      <c r="AI2182" s="103"/>
    </row>
    <row r="2183" spans="4:35" x14ac:dyDescent="0.3">
      <c r="D2183" s="31"/>
      <c r="E2183" s="103"/>
      <c r="F2183" s="103"/>
      <c r="L2183" s="103"/>
      <c r="N2183" s="103"/>
      <c r="O2183" s="103"/>
      <c r="P2183" s="103"/>
      <c r="S2183" s="103"/>
      <c r="AE2183" s="103"/>
      <c r="AG2183" s="103"/>
      <c r="AI2183" s="103"/>
    </row>
    <row r="2184" spans="4:35" x14ac:dyDescent="0.3">
      <c r="D2184" s="31"/>
      <c r="E2184" s="103"/>
      <c r="F2184" s="103"/>
      <c r="L2184" s="103"/>
      <c r="N2184" s="103"/>
      <c r="O2184" s="103"/>
      <c r="P2184" s="103"/>
      <c r="S2184" s="103"/>
      <c r="AE2184" s="103"/>
      <c r="AG2184" s="103"/>
      <c r="AI2184" s="103"/>
    </row>
    <row r="2185" spans="4:35" x14ac:dyDescent="0.3">
      <c r="D2185" s="31"/>
      <c r="E2185" s="103"/>
      <c r="F2185" s="103"/>
      <c r="L2185" s="103"/>
      <c r="N2185" s="103"/>
      <c r="O2185" s="103"/>
      <c r="P2185" s="103"/>
      <c r="S2185" s="103"/>
      <c r="AE2185" s="103"/>
      <c r="AG2185" s="103"/>
      <c r="AI2185" s="103"/>
    </row>
    <row r="2186" spans="4:35" x14ac:dyDescent="0.3">
      <c r="D2186" s="31"/>
      <c r="E2186" s="103"/>
      <c r="F2186" s="103"/>
      <c r="L2186" s="103"/>
      <c r="N2186" s="103"/>
      <c r="O2186" s="103"/>
      <c r="P2186" s="103"/>
      <c r="S2186" s="103"/>
      <c r="AE2186" s="103"/>
      <c r="AG2186" s="103"/>
      <c r="AI2186" s="103"/>
    </row>
    <row r="2187" spans="4:35" x14ac:dyDescent="0.3">
      <c r="D2187" s="31"/>
      <c r="E2187" s="103"/>
      <c r="F2187" s="103"/>
      <c r="L2187" s="103"/>
      <c r="N2187" s="103"/>
      <c r="O2187" s="103"/>
      <c r="P2187" s="103"/>
      <c r="S2187" s="103"/>
      <c r="AE2187" s="103"/>
      <c r="AG2187" s="103"/>
      <c r="AI2187" s="103"/>
    </row>
    <row r="2188" spans="4:35" x14ac:dyDescent="0.3">
      <c r="D2188" s="31"/>
      <c r="E2188" s="103"/>
      <c r="F2188" s="103"/>
      <c r="L2188" s="103"/>
      <c r="N2188" s="103"/>
      <c r="O2188" s="103"/>
      <c r="P2188" s="103"/>
      <c r="S2188" s="103"/>
      <c r="AE2188" s="103"/>
      <c r="AG2188" s="103"/>
      <c r="AI2188" s="103"/>
    </row>
    <row r="2189" spans="4:35" x14ac:dyDescent="0.3">
      <c r="D2189" s="31"/>
      <c r="E2189" s="103"/>
      <c r="F2189" s="103"/>
      <c r="L2189" s="103"/>
      <c r="N2189" s="103"/>
      <c r="O2189" s="103"/>
      <c r="P2189" s="103"/>
      <c r="S2189" s="103"/>
      <c r="AE2189" s="103"/>
      <c r="AG2189" s="103"/>
      <c r="AI2189" s="103"/>
    </row>
    <row r="2190" spans="4:35" x14ac:dyDescent="0.3">
      <c r="D2190" s="31"/>
      <c r="E2190" s="103"/>
      <c r="F2190" s="103"/>
      <c r="L2190" s="103"/>
      <c r="N2190" s="103"/>
      <c r="O2190" s="103"/>
      <c r="P2190" s="103"/>
      <c r="S2190" s="103"/>
      <c r="AE2190" s="103"/>
      <c r="AG2190" s="103"/>
      <c r="AI2190" s="103"/>
    </row>
    <row r="2191" spans="4:35" x14ac:dyDescent="0.3">
      <c r="D2191" s="31"/>
      <c r="E2191" s="103"/>
      <c r="F2191" s="103"/>
      <c r="L2191" s="103"/>
      <c r="N2191" s="103"/>
      <c r="O2191" s="103"/>
      <c r="P2191" s="103"/>
      <c r="S2191" s="103"/>
      <c r="AE2191" s="103"/>
      <c r="AG2191" s="103"/>
      <c r="AI2191" s="103"/>
    </row>
    <row r="2192" spans="4:35" x14ac:dyDescent="0.3">
      <c r="D2192" s="31"/>
      <c r="E2192" s="103"/>
      <c r="F2192" s="103"/>
      <c r="L2192" s="103"/>
      <c r="N2192" s="103"/>
      <c r="O2192" s="103"/>
      <c r="P2192" s="103"/>
      <c r="S2192" s="103"/>
      <c r="AE2192" s="103"/>
      <c r="AG2192" s="103"/>
      <c r="AI2192" s="103"/>
    </row>
    <row r="2193" spans="4:35" x14ac:dyDescent="0.3">
      <c r="D2193" s="31"/>
      <c r="E2193" s="103"/>
      <c r="F2193" s="103"/>
      <c r="L2193" s="103"/>
      <c r="N2193" s="103"/>
      <c r="O2193" s="103"/>
      <c r="P2193" s="103"/>
      <c r="S2193" s="103"/>
      <c r="AE2193" s="103"/>
      <c r="AG2193" s="103"/>
      <c r="AI2193" s="103"/>
    </row>
    <row r="2194" spans="4:35" x14ac:dyDescent="0.3">
      <c r="D2194" s="31"/>
      <c r="E2194" s="103"/>
      <c r="F2194" s="103"/>
      <c r="L2194" s="103"/>
      <c r="N2194" s="103"/>
      <c r="O2194" s="103"/>
      <c r="P2194" s="103"/>
      <c r="S2194" s="103"/>
      <c r="AE2194" s="103"/>
      <c r="AG2194" s="103"/>
      <c r="AI2194" s="103"/>
    </row>
    <row r="2195" spans="4:35" x14ac:dyDescent="0.3">
      <c r="D2195" s="31"/>
      <c r="E2195" s="103"/>
      <c r="F2195" s="103"/>
      <c r="L2195" s="103"/>
      <c r="N2195" s="103"/>
      <c r="O2195" s="103"/>
      <c r="P2195" s="103"/>
      <c r="S2195" s="103"/>
      <c r="AE2195" s="103"/>
      <c r="AG2195" s="103"/>
      <c r="AI2195" s="103"/>
    </row>
    <row r="2196" spans="4:35" x14ac:dyDescent="0.3">
      <c r="D2196" s="31"/>
      <c r="E2196" s="103"/>
      <c r="F2196" s="103"/>
      <c r="L2196" s="103"/>
      <c r="N2196" s="103"/>
      <c r="O2196" s="103"/>
      <c r="P2196" s="103"/>
      <c r="S2196" s="103"/>
      <c r="AE2196" s="103"/>
      <c r="AG2196" s="103"/>
      <c r="AI2196" s="103"/>
    </row>
    <row r="2197" spans="4:35" x14ac:dyDescent="0.3">
      <c r="D2197" s="31"/>
      <c r="E2197" s="103"/>
      <c r="F2197" s="103"/>
      <c r="L2197" s="103"/>
      <c r="N2197" s="103"/>
      <c r="O2197" s="103"/>
      <c r="P2197" s="103"/>
      <c r="S2197" s="103"/>
      <c r="AE2197" s="103"/>
      <c r="AG2197" s="103"/>
      <c r="AI2197" s="103"/>
    </row>
    <row r="2198" spans="4:35" x14ac:dyDescent="0.3">
      <c r="D2198" s="31"/>
      <c r="E2198" s="103"/>
      <c r="F2198" s="103"/>
      <c r="L2198" s="103"/>
      <c r="N2198" s="103"/>
      <c r="O2198" s="103"/>
      <c r="P2198" s="103"/>
      <c r="S2198" s="103"/>
      <c r="AE2198" s="103"/>
      <c r="AG2198" s="103"/>
      <c r="AI2198" s="103"/>
    </row>
    <row r="2199" spans="4:35" x14ac:dyDescent="0.3">
      <c r="D2199" s="31"/>
      <c r="E2199" s="103"/>
      <c r="F2199" s="103"/>
      <c r="L2199" s="103"/>
      <c r="N2199" s="103"/>
      <c r="O2199" s="103"/>
      <c r="P2199" s="103"/>
      <c r="S2199" s="103"/>
      <c r="AE2199" s="103"/>
      <c r="AG2199" s="103"/>
      <c r="AI2199" s="103"/>
    </row>
    <row r="2200" spans="4:35" x14ac:dyDescent="0.3">
      <c r="D2200" s="31"/>
      <c r="E2200" s="103"/>
      <c r="F2200" s="103"/>
      <c r="L2200" s="103"/>
      <c r="N2200" s="103"/>
      <c r="O2200" s="103"/>
      <c r="P2200" s="103"/>
      <c r="S2200" s="103"/>
      <c r="AE2200" s="103"/>
      <c r="AG2200" s="103"/>
      <c r="AI2200" s="103"/>
    </row>
    <row r="2201" spans="4:35" x14ac:dyDescent="0.3">
      <c r="D2201" s="31"/>
      <c r="E2201" s="103"/>
      <c r="F2201" s="103"/>
      <c r="L2201" s="103"/>
      <c r="N2201" s="103"/>
      <c r="O2201" s="103"/>
      <c r="P2201" s="103"/>
      <c r="S2201" s="103"/>
      <c r="AE2201" s="103"/>
      <c r="AG2201" s="103"/>
      <c r="AI2201" s="103"/>
    </row>
    <row r="2202" spans="4:35" x14ac:dyDescent="0.3">
      <c r="D2202" s="31"/>
      <c r="E2202" s="103"/>
      <c r="F2202" s="103"/>
      <c r="L2202" s="103"/>
      <c r="N2202" s="103"/>
      <c r="O2202" s="103"/>
      <c r="P2202" s="103"/>
      <c r="S2202" s="103"/>
      <c r="AE2202" s="103"/>
      <c r="AG2202" s="103"/>
      <c r="AI2202" s="103"/>
    </row>
    <row r="2203" spans="4:35" x14ac:dyDescent="0.3">
      <c r="D2203" s="31"/>
      <c r="E2203" s="103"/>
      <c r="F2203" s="103"/>
      <c r="L2203" s="103"/>
      <c r="N2203" s="103"/>
      <c r="O2203" s="103"/>
      <c r="P2203" s="103"/>
      <c r="S2203" s="103"/>
      <c r="AE2203" s="103"/>
      <c r="AG2203" s="103"/>
      <c r="AI2203" s="103"/>
    </row>
    <row r="2204" spans="4:35" x14ac:dyDescent="0.3">
      <c r="D2204" s="31"/>
      <c r="E2204" s="103"/>
      <c r="F2204" s="103"/>
      <c r="L2204" s="103"/>
      <c r="N2204" s="103"/>
      <c r="O2204" s="103"/>
      <c r="P2204" s="103"/>
      <c r="S2204" s="103"/>
      <c r="AE2204" s="103"/>
      <c r="AG2204" s="103"/>
      <c r="AI2204" s="103"/>
    </row>
    <row r="2205" spans="4:35" x14ac:dyDescent="0.3">
      <c r="D2205" s="31"/>
      <c r="E2205" s="103"/>
      <c r="F2205" s="103"/>
      <c r="L2205" s="103"/>
      <c r="N2205" s="103"/>
      <c r="O2205" s="103"/>
      <c r="P2205" s="103"/>
      <c r="S2205" s="103"/>
      <c r="AE2205" s="103"/>
      <c r="AG2205" s="103"/>
      <c r="AI2205" s="103"/>
    </row>
    <row r="2206" spans="4:35" x14ac:dyDescent="0.3">
      <c r="D2206" s="31"/>
      <c r="E2206" s="103"/>
      <c r="F2206" s="103"/>
      <c r="L2206" s="103"/>
      <c r="N2206" s="103"/>
      <c r="O2206" s="103"/>
      <c r="P2206" s="103"/>
      <c r="S2206" s="103"/>
      <c r="AE2206" s="103"/>
      <c r="AG2206" s="103"/>
      <c r="AI2206" s="103"/>
    </row>
    <row r="2207" spans="4:35" x14ac:dyDescent="0.3">
      <c r="D2207" s="31"/>
      <c r="E2207" s="103"/>
      <c r="F2207" s="103"/>
      <c r="L2207" s="103"/>
      <c r="N2207" s="103"/>
      <c r="O2207" s="103"/>
      <c r="P2207" s="103"/>
      <c r="S2207" s="103"/>
      <c r="AE2207" s="103"/>
      <c r="AG2207" s="103"/>
      <c r="AI2207" s="103"/>
    </row>
    <row r="2208" spans="4:35" x14ac:dyDescent="0.3">
      <c r="D2208" s="31"/>
      <c r="E2208" s="103"/>
      <c r="F2208" s="103"/>
      <c r="L2208" s="103"/>
      <c r="N2208" s="103"/>
      <c r="O2208" s="103"/>
      <c r="P2208" s="103"/>
      <c r="S2208" s="103"/>
      <c r="AE2208" s="103"/>
      <c r="AG2208" s="103"/>
      <c r="AI2208" s="103"/>
    </row>
    <row r="2209" spans="4:35" x14ac:dyDescent="0.3">
      <c r="D2209" s="31"/>
      <c r="E2209" s="103"/>
      <c r="F2209" s="103"/>
      <c r="L2209" s="103"/>
      <c r="N2209" s="103"/>
      <c r="O2209" s="103"/>
      <c r="P2209" s="103"/>
      <c r="S2209" s="103"/>
      <c r="AE2209" s="103"/>
      <c r="AG2209" s="103"/>
      <c r="AI2209" s="103"/>
    </row>
    <row r="2210" spans="4:35" x14ac:dyDescent="0.3">
      <c r="D2210" s="31"/>
      <c r="E2210" s="103"/>
      <c r="F2210" s="103"/>
      <c r="L2210" s="103"/>
      <c r="N2210" s="103"/>
      <c r="O2210" s="103"/>
      <c r="P2210" s="103"/>
      <c r="S2210" s="103"/>
      <c r="AE2210" s="103"/>
      <c r="AG2210" s="103"/>
      <c r="AI2210" s="103"/>
    </row>
    <row r="2211" spans="4:35" x14ac:dyDescent="0.3">
      <c r="D2211" s="31"/>
      <c r="E2211" s="103"/>
      <c r="F2211" s="103"/>
      <c r="L2211" s="103"/>
      <c r="N2211" s="103"/>
      <c r="O2211" s="103"/>
      <c r="P2211" s="103"/>
      <c r="S2211" s="103"/>
      <c r="AE2211" s="103"/>
      <c r="AG2211" s="103"/>
      <c r="AI2211" s="103"/>
    </row>
    <row r="2212" spans="4:35" x14ac:dyDescent="0.3">
      <c r="D2212" s="31"/>
      <c r="E2212" s="103"/>
      <c r="F2212" s="103"/>
      <c r="L2212" s="103"/>
      <c r="N2212" s="103"/>
      <c r="O2212" s="103"/>
      <c r="P2212" s="103"/>
      <c r="S2212" s="103"/>
      <c r="AE2212" s="103"/>
      <c r="AG2212" s="103"/>
      <c r="AI2212" s="103"/>
    </row>
    <row r="2213" spans="4:35" x14ac:dyDescent="0.3">
      <c r="D2213" s="31"/>
      <c r="E2213" s="103"/>
      <c r="F2213" s="103"/>
      <c r="L2213" s="103"/>
      <c r="N2213" s="103"/>
      <c r="O2213" s="103"/>
      <c r="P2213" s="103"/>
      <c r="S2213" s="103"/>
      <c r="AE2213" s="103"/>
      <c r="AG2213" s="103"/>
      <c r="AI2213" s="103"/>
    </row>
    <row r="2214" spans="4:35" x14ac:dyDescent="0.3">
      <c r="D2214" s="31"/>
      <c r="E2214" s="103"/>
      <c r="F2214" s="103"/>
      <c r="L2214" s="103"/>
      <c r="N2214" s="103"/>
      <c r="O2214" s="103"/>
      <c r="P2214" s="103"/>
      <c r="S2214" s="103"/>
      <c r="AE2214" s="103"/>
      <c r="AG2214" s="103"/>
      <c r="AI2214" s="103"/>
    </row>
    <row r="2215" spans="4:35" x14ac:dyDescent="0.3">
      <c r="D2215" s="31"/>
      <c r="E2215" s="103"/>
      <c r="F2215" s="103"/>
      <c r="L2215" s="103"/>
      <c r="N2215" s="103"/>
      <c r="O2215" s="103"/>
      <c r="P2215" s="103"/>
      <c r="S2215" s="103"/>
      <c r="AE2215" s="103"/>
      <c r="AG2215" s="103"/>
      <c r="AI2215" s="103"/>
    </row>
    <row r="2216" spans="4:35" x14ac:dyDescent="0.3">
      <c r="D2216" s="31"/>
      <c r="E2216" s="103"/>
      <c r="F2216" s="103"/>
      <c r="L2216" s="103"/>
      <c r="N2216" s="103"/>
      <c r="O2216" s="103"/>
      <c r="P2216" s="103"/>
      <c r="S2216" s="103"/>
      <c r="AE2216" s="103"/>
      <c r="AG2216" s="103"/>
      <c r="AI2216" s="103"/>
    </row>
    <row r="2217" spans="4:35" x14ac:dyDescent="0.3">
      <c r="D2217" s="31"/>
      <c r="E2217" s="103"/>
      <c r="F2217" s="103"/>
      <c r="L2217" s="103"/>
      <c r="N2217" s="103"/>
      <c r="O2217" s="103"/>
      <c r="P2217" s="103"/>
      <c r="S2217" s="103"/>
      <c r="AE2217" s="103"/>
      <c r="AG2217" s="103"/>
      <c r="AI2217" s="103"/>
    </row>
    <row r="2218" spans="4:35" x14ac:dyDescent="0.3">
      <c r="D2218" s="31"/>
      <c r="E2218" s="103"/>
      <c r="F2218" s="103"/>
      <c r="L2218" s="103"/>
      <c r="N2218" s="103"/>
      <c r="O2218" s="103"/>
      <c r="P2218" s="103"/>
      <c r="S2218" s="103"/>
      <c r="AE2218" s="103"/>
      <c r="AG2218" s="103"/>
      <c r="AI2218" s="103"/>
    </row>
    <row r="2219" spans="4:35" x14ac:dyDescent="0.3">
      <c r="D2219" s="31"/>
      <c r="E2219" s="103"/>
      <c r="F2219" s="103"/>
      <c r="L2219" s="103"/>
      <c r="N2219" s="103"/>
      <c r="O2219" s="103"/>
      <c r="P2219" s="103"/>
      <c r="S2219" s="103"/>
      <c r="AE2219" s="103"/>
      <c r="AG2219" s="103"/>
      <c r="AI2219" s="103"/>
    </row>
    <row r="2220" spans="4:35" x14ac:dyDescent="0.3">
      <c r="D2220" s="31"/>
      <c r="E2220" s="103"/>
      <c r="F2220" s="103"/>
      <c r="L2220" s="103"/>
      <c r="N2220" s="103"/>
      <c r="O2220" s="103"/>
      <c r="P2220" s="103"/>
      <c r="S2220" s="103"/>
      <c r="AE2220" s="103"/>
      <c r="AG2220" s="103"/>
      <c r="AI2220" s="103"/>
    </row>
    <row r="2221" spans="4:35" x14ac:dyDescent="0.3">
      <c r="D2221" s="31"/>
      <c r="E2221" s="103"/>
      <c r="F2221" s="103"/>
      <c r="L2221" s="103"/>
      <c r="N2221" s="103"/>
      <c r="O2221" s="103"/>
      <c r="P2221" s="103"/>
      <c r="S2221" s="103"/>
      <c r="AE2221" s="103"/>
      <c r="AG2221" s="103"/>
      <c r="AI2221" s="103"/>
    </row>
    <row r="2222" spans="4:35" x14ac:dyDescent="0.3">
      <c r="D2222" s="31"/>
      <c r="E2222" s="103"/>
      <c r="F2222" s="103"/>
      <c r="L2222" s="103"/>
      <c r="N2222" s="103"/>
      <c r="O2222" s="103"/>
      <c r="P2222" s="103"/>
      <c r="S2222" s="103"/>
      <c r="AE2222" s="103"/>
      <c r="AG2222" s="103"/>
      <c r="AI2222" s="103"/>
    </row>
    <row r="2223" spans="4:35" x14ac:dyDescent="0.3">
      <c r="D2223" s="31"/>
      <c r="E2223" s="103"/>
      <c r="F2223" s="103"/>
      <c r="L2223" s="103"/>
      <c r="N2223" s="103"/>
      <c r="O2223" s="103"/>
      <c r="P2223" s="103"/>
      <c r="S2223" s="103"/>
      <c r="AE2223" s="103"/>
      <c r="AG2223" s="103"/>
      <c r="AI2223" s="103"/>
    </row>
    <row r="2224" spans="4:35" x14ac:dyDescent="0.3">
      <c r="D2224" s="31"/>
      <c r="E2224" s="103"/>
      <c r="F2224" s="103"/>
      <c r="L2224" s="103"/>
      <c r="N2224" s="103"/>
      <c r="O2224" s="103"/>
      <c r="P2224" s="103"/>
      <c r="S2224" s="103"/>
      <c r="AE2224" s="103"/>
      <c r="AG2224" s="103"/>
      <c r="AI2224" s="103"/>
    </row>
    <row r="2225" spans="4:35" x14ac:dyDescent="0.3">
      <c r="D2225" s="31"/>
      <c r="E2225" s="103"/>
      <c r="F2225" s="103"/>
      <c r="L2225" s="103"/>
      <c r="N2225" s="103"/>
      <c r="O2225" s="103"/>
      <c r="P2225" s="103"/>
      <c r="S2225" s="103"/>
      <c r="AE2225" s="103"/>
      <c r="AG2225" s="103"/>
      <c r="AI2225" s="103"/>
    </row>
    <row r="2226" spans="4:35" x14ac:dyDescent="0.3">
      <c r="D2226" s="31"/>
      <c r="E2226" s="103"/>
      <c r="F2226" s="103"/>
      <c r="L2226" s="103"/>
      <c r="N2226" s="103"/>
      <c r="O2226" s="103"/>
      <c r="P2226" s="103"/>
      <c r="S2226" s="103"/>
      <c r="AE2226" s="103"/>
      <c r="AG2226" s="103"/>
      <c r="AI2226" s="103"/>
    </row>
    <row r="2227" spans="4:35" x14ac:dyDescent="0.3">
      <c r="D2227" s="31"/>
      <c r="E2227" s="103"/>
      <c r="F2227" s="103"/>
      <c r="L2227" s="103"/>
      <c r="N2227" s="103"/>
      <c r="O2227" s="103"/>
      <c r="P2227" s="103"/>
      <c r="S2227" s="103"/>
      <c r="AE2227" s="103"/>
      <c r="AG2227" s="103"/>
      <c r="AI2227" s="103"/>
    </row>
    <row r="2228" spans="4:35" x14ac:dyDescent="0.3">
      <c r="D2228" s="31"/>
      <c r="E2228" s="103"/>
      <c r="F2228" s="103"/>
      <c r="L2228" s="103"/>
      <c r="N2228" s="103"/>
      <c r="O2228" s="103"/>
      <c r="P2228" s="103"/>
      <c r="S2228" s="103"/>
      <c r="AE2228" s="103"/>
      <c r="AG2228" s="103"/>
      <c r="AI2228" s="103"/>
    </row>
    <row r="2229" spans="4:35" x14ac:dyDescent="0.3">
      <c r="D2229" s="31"/>
      <c r="E2229" s="103"/>
      <c r="F2229" s="103"/>
      <c r="L2229" s="103"/>
      <c r="N2229" s="103"/>
      <c r="O2229" s="103"/>
      <c r="P2229" s="103"/>
      <c r="S2229" s="103"/>
      <c r="AE2229" s="103"/>
      <c r="AG2229" s="103"/>
      <c r="AI2229" s="103"/>
    </row>
    <row r="2230" spans="4:35" x14ac:dyDescent="0.3">
      <c r="D2230" s="31"/>
      <c r="E2230" s="103"/>
      <c r="F2230" s="103"/>
      <c r="L2230" s="103"/>
      <c r="N2230" s="103"/>
      <c r="O2230" s="103"/>
      <c r="P2230" s="103"/>
      <c r="S2230" s="103"/>
      <c r="AE2230" s="103"/>
      <c r="AG2230" s="103"/>
      <c r="AI2230" s="103"/>
    </row>
    <row r="2231" spans="4:35" x14ac:dyDescent="0.3">
      <c r="D2231" s="31"/>
      <c r="E2231" s="103"/>
      <c r="F2231" s="103"/>
      <c r="L2231" s="103"/>
      <c r="N2231" s="103"/>
      <c r="O2231" s="103"/>
      <c r="P2231" s="103"/>
      <c r="S2231" s="103"/>
      <c r="AE2231" s="103"/>
      <c r="AG2231" s="103"/>
      <c r="AI2231" s="103"/>
    </row>
    <row r="2232" spans="4:35" x14ac:dyDescent="0.3">
      <c r="D2232" s="31"/>
      <c r="E2232" s="103"/>
      <c r="F2232" s="103"/>
      <c r="L2232" s="103"/>
      <c r="N2232" s="103"/>
      <c r="O2232" s="103"/>
      <c r="P2232" s="103"/>
      <c r="S2232" s="103"/>
      <c r="AE2232" s="103"/>
      <c r="AG2232" s="103"/>
      <c r="AI2232" s="103"/>
    </row>
    <row r="2233" spans="4:35" x14ac:dyDescent="0.3">
      <c r="D2233" s="31"/>
      <c r="E2233" s="103"/>
      <c r="F2233" s="103"/>
      <c r="L2233" s="103"/>
      <c r="N2233" s="103"/>
      <c r="O2233" s="103"/>
      <c r="P2233" s="103"/>
      <c r="S2233" s="103"/>
      <c r="AE2233" s="103"/>
      <c r="AG2233" s="103"/>
      <c r="AI2233" s="103"/>
    </row>
    <row r="2234" spans="4:35" x14ac:dyDescent="0.3">
      <c r="D2234" s="31"/>
      <c r="E2234" s="103"/>
      <c r="F2234" s="103"/>
      <c r="L2234" s="103"/>
      <c r="N2234" s="103"/>
      <c r="O2234" s="103"/>
      <c r="P2234" s="103"/>
      <c r="S2234" s="103"/>
      <c r="AE2234" s="103"/>
      <c r="AG2234" s="103"/>
      <c r="AI2234" s="103"/>
    </row>
    <row r="2235" spans="4:35" x14ac:dyDescent="0.3">
      <c r="D2235" s="31"/>
      <c r="E2235" s="103"/>
      <c r="F2235" s="103"/>
      <c r="L2235" s="103"/>
      <c r="N2235" s="103"/>
      <c r="O2235" s="103"/>
      <c r="P2235" s="103"/>
      <c r="S2235" s="103"/>
      <c r="AE2235" s="103"/>
      <c r="AG2235" s="103"/>
      <c r="AI2235" s="103"/>
    </row>
    <row r="2236" spans="4:35" x14ac:dyDescent="0.3">
      <c r="D2236" s="31"/>
      <c r="E2236" s="103"/>
      <c r="F2236" s="103"/>
      <c r="L2236" s="103"/>
      <c r="N2236" s="103"/>
      <c r="O2236" s="103"/>
      <c r="P2236" s="103"/>
      <c r="S2236" s="103"/>
      <c r="AE2236" s="103"/>
      <c r="AG2236" s="103"/>
      <c r="AI2236" s="103"/>
    </row>
    <row r="2237" spans="4:35" x14ac:dyDescent="0.3">
      <c r="D2237" s="31"/>
      <c r="E2237" s="103"/>
      <c r="F2237" s="103"/>
      <c r="L2237" s="103"/>
      <c r="N2237" s="103"/>
      <c r="O2237" s="103"/>
      <c r="P2237" s="103"/>
      <c r="S2237" s="103"/>
      <c r="AE2237" s="103"/>
      <c r="AG2237" s="103"/>
      <c r="AI2237" s="103"/>
    </row>
    <row r="2238" spans="4:35" x14ac:dyDescent="0.3">
      <c r="D2238" s="31"/>
      <c r="E2238" s="103"/>
      <c r="F2238" s="103"/>
      <c r="L2238" s="103"/>
      <c r="N2238" s="103"/>
      <c r="O2238" s="103"/>
      <c r="P2238" s="103"/>
      <c r="S2238" s="103"/>
      <c r="AE2238" s="103"/>
      <c r="AG2238" s="103"/>
      <c r="AI2238" s="103"/>
    </row>
    <row r="2239" spans="4:35" x14ac:dyDescent="0.3">
      <c r="D2239" s="31"/>
      <c r="E2239" s="103"/>
      <c r="F2239" s="103"/>
      <c r="L2239" s="103"/>
      <c r="N2239" s="103"/>
      <c r="O2239" s="103"/>
      <c r="P2239" s="103"/>
      <c r="S2239" s="103"/>
      <c r="AE2239" s="103"/>
      <c r="AG2239" s="103"/>
      <c r="AI2239" s="103"/>
    </row>
    <row r="2240" spans="4:35" x14ac:dyDescent="0.3">
      <c r="D2240" s="31"/>
      <c r="E2240" s="103"/>
      <c r="F2240" s="103"/>
      <c r="L2240" s="103"/>
      <c r="N2240" s="103"/>
      <c r="O2240" s="103"/>
      <c r="P2240" s="103"/>
      <c r="S2240" s="103"/>
      <c r="AE2240" s="103"/>
      <c r="AG2240" s="103"/>
      <c r="AI2240" s="103"/>
    </row>
    <row r="2241" spans="4:35" x14ac:dyDescent="0.3">
      <c r="D2241" s="31"/>
      <c r="E2241" s="103"/>
      <c r="F2241" s="103"/>
      <c r="L2241" s="103"/>
      <c r="N2241" s="103"/>
      <c r="O2241" s="103"/>
      <c r="P2241" s="103"/>
      <c r="S2241" s="103"/>
      <c r="AE2241" s="103"/>
      <c r="AG2241" s="103"/>
      <c r="AI2241" s="103"/>
    </row>
    <row r="2242" spans="4:35" x14ac:dyDescent="0.3">
      <c r="D2242" s="31"/>
      <c r="E2242" s="103"/>
      <c r="F2242" s="103"/>
      <c r="L2242" s="103"/>
      <c r="N2242" s="103"/>
      <c r="O2242" s="103"/>
      <c r="P2242" s="103"/>
      <c r="S2242" s="103"/>
      <c r="AE2242" s="103"/>
      <c r="AG2242" s="103"/>
      <c r="AI2242" s="103"/>
    </row>
    <row r="2243" spans="4:35" x14ac:dyDescent="0.3">
      <c r="D2243" s="31"/>
      <c r="E2243" s="103"/>
      <c r="F2243" s="103"/>
      <c r="L2243" s="103"/>
      <c r="N2243" s="103"/>
      <c r="O2243" s="103"/>
      <c r="P2243" s="103"/>
      <c r="S2243" s="103"/>
      <c r="AE2243" s="103"/>
      <c r="AG2243" s="103"/>
      <c r="AI2243" s="103"/>
    </row>
    <row r="2244" spans="4:35" x14ac:dyDescent="0.3">
      <c r="D2244" s="31"/>
      <c r="E2244" s="103"/>
      <c r="F2244" s="103"/>
      <c r="L2244" s="103"/>
      <c r="N2244" s="103"/>
      <c r="O2244" s="103"/>
      <c r="P2244" s="103"/>
      <c r="S2244" s="103"/>
      <c r="AE2244" s="103"/>
      <c r="AG2244" s="103"/>
      <c r="AI2244" s="103"/>
    </row>
    <row r="2245" spans="4:35" x14ac:dyDescent="0.3">
      <c r="D2245" s="31"/>
      <c r="E2245" s="103"/>
      <c r="F2245" s="103"/>
      <c r="L2245" s="103"/>
      <c r="N2245" s="103"/>
      <c r="O2245" s="103"/>
      <c r="P2245" s="103"/>
      <c r="S2245" s="103"/>
      <c r="AE2245" s="103"/>
      <c r="AG2245" s="103"/>
      <c r="AI2245" s="103"/>
    </row>
    <row r="2246" spans="4:35" x14ac:dyDescent="0.3">
      <c r="D2246" s="31"/>
      <c r="E2246" s="103"/>
      <c r="F2246" s="103"/>
      <c r="L2246" s="103"/>
      <c r="N2246" s="103"/>
      <c r="O2246" s="103"/>
      <c r="P2246" s="103"/>
      <c r="S2246" s="103"/>
      <c r="AE2246" s="103"/>
      <c r="AG2246" s="103"/>
      <c r="AI2246" s="103"/>
    </row>
    <row r="2247" spans="4:35" x14ac:dyDescent="0.3">
      <c r="D2247" s="31"/>
      <c r="E2247" s="103"/>
      <c r="F2247" s="103"/>
      <c r="L2247" s="103"/>
      <c r="N2247" s="103"/>
      <c r="O2247" s="103"/>
      <c r="P2247" s="103"/>
      <c r="S2247" s="103"/>
      <c r="AE2247" s="103"/>
      <c r="AG2247" s="103"/>
      <c r="AI2247" s="103"/>
    </row>
    <row r="2248" spans="4:35" x14ac:dyDescent="0.3">
      <c r="D2248" s="31"/>
      <c r="E2248" s="103"/>
      <c r="F2248" s="103"/>
      <c r="L2248" s="103"/>
      <c r="N2248" s="103"/>
      <c r="O2248" s="103"/>
      <c r="P2248" s="103"/>
      <c r="S2248" s="103"/>
      <c r="AE2248" s="103"/>
      <c r="AG2248" s="103"/>
      <c r="AI2248" s="103"/>
    </row>
    <row r="2249" spans="4:35" x14ac:dyDescent="0.3">
      <c r="D2249" s="31"/>
      <c r="E2249" s="103"/>
      <c r="F2249" s="103"/>
      <c r="L2249" s="103"/>
      <c r="N2249" s="103"/>
      <c r="O2249" s="103"/>
      <c r="P2249" s="103"/>
      <c r="S2249" s="103"/>
      <c r="AE2249" s="103"/>
      <c r="AG2249" s="103"/>
      <c r="AI2249" s="103"/>
    </row>
    <row r="2250" spans="4:35" x14ac:dyDescent="0.3">
      <c r="D2250" s="31"/>
      <c r="E2250" s="103"/>
      <c r="F2250" s="103"/>
      <c r="L2250" s="103"/>
      <c r="N2250" s="103"/>
      <c r="O2250" s="103"/>
      <c r="P2250" s="103"/>
      <c r="S2250" s="103"/>
      <c r="AE2250" s="103"/>
      <c r="AG2250" s="103"/>
      <c r="AI2250" s="103"/>
    </row>
    <row r="2251" spans="4:35" x14ac:dyDescent="0.3">
      <c r="D2251" s="31"/>
      <c r="E2251" s="103"/>
      <c r="F2251" s="103"/>
      <c r="L2251" s="103"/>
      <c r="N2251" s="103"/>
      <c r="O2251" s="103"/>
      <c r="P2251" s="103"/>
      <c r="S2251" s="103"/>
      <c r="AE2251" s="103"/>
      <c r="AG2251" s="103"/>
      <c r="AI2251" s="103"/>
    </row>
    <row r="2252" spans="4:35" x14ac:dyDescent="0.3">
      <c r="D2252" s="31"/>
      <c r="E2252" s="103"/>
      <c r="F2252" s="103"/>
      <c r="L2252" s="103"/>
      <c r="N2252" s="103"/>
      <c r="O2252" s="103"/>
      <c r="P2252" s="103"/>
      <c r="S2252" s="103"/>
      <c r="AE2252" s="103"/>
      <c r="AG2252" s="103"/>
      <c r="AI2252" s="103"/>
    </row>
    <row r="2253" spans="4:35" x14ac:dyDescent="0.3">
      <c r="D2253" s="31"/>
      <c r="E2253" s="103"/>
      <c r="F2253" s="103"/>
      <c r="L2253" s="103"/>
      <c r="N2253" s="103"/>
      <c r="O2253" s="103"/>
      <c r="P2253" s="103"/>
      <c r="S2253" s="103"/>
      <c r="AE2253" s="103"/>
      <c r="AG2253" s="103"/>
      <c r="AI2253" s="103"/>
    </row>
    <row r="2254" spans="4:35" x14ac:dyDescent="0.3">
      <c r="D2254" s="31"/>
      <c r="E2254" s="103"/>
      <c r="F2254" s="103"/>
      <c r="L2254" s="103"/>
      <c r="N2254" s="103"/>
      <c r="O2254" s="103"/>
      <c r="P2254" s="103"/>
      <c r="S2254" s="103"/>
      <c r="AE2254" s="103"/>
      <c r="AG2254" s="103"/>
      <c r="AI2254" s="103"/>
    </row>
    <row r="2255" spans="4:35" x14ac:dyDescent="0.3">
      <c r="D2255" s="31"/>
      <c r="E2255" s="103"/>
      <c r="F2255" s="103"/>
      <c r="L2255" s="103"/>
      <c r="N2255" s="103"/>
      <c r="O2255" s="103"/>
      <c r="P2255" s="103"/>
      <c r="S2255" s="103"/>
      <c r="AE2255" s="103"/>
      <c r="AG2255" s="103"/>
      <c r="AI2255" s="103"/>
    </row>
    <row r="2256" spans="4:35" x14ac:dyDescent="0.3">
      <c r="D2256" s="31"/>
      <c r="E2256" s="103"/>
      <c r="F2256" s="103"/>
      <c r="L2256" s="103"/>
      <c r="N2256" s="103"/>
      <c r="O2256" s="103"/>
      <c r="P2256" s="103"/>
      <c r="S2256" s="103"/>
      <c r="AE2256" s="103"/>
      <c r="AG2256" s="103"/>
      <c r="AI2256" s="103"/>
    </row>
    <row r="2257" spans="4:35" x14ac:dyDescent="0.3">
      <c r="D2257" s="31"/>
      <c r="E2257" s="103"/>
      <c r="F2257" s="103"/>
      <c r="L2257" s="103"/>
      <c r="N2257" s="103"/>
      <c r="O2257" s="103"/>
      <c r="P2257" s="103"/>
      <c r="S2257" s="103"/>
      <c r="AE2257" s="103"/>
      <c r="AG2257" s="103"/>
      <c r="AI2257" s="103"/>
    </row>
    <row r="2258" spans="4:35" x14ac:dyDescent="0.3">
      <c r="D2258" s="31"/>
      <c r="E2258" s="103"/>
      <c r="F2258" s="103"/>
      <c r="L2258" s="103"/>
      <c r="N2258" s="103"/>
      <c r="O2258" s="103"/>
      <c r="P2258" s="103"/>
      <c r="S2258" s="103"/>
      <c r="AE2258" s="103"/>
      <c r="AG2258" s="103"/>
      <c r="AI2258" s="103"/>
    </row>
    <row r="2259" spans="4:35" x14ac:dyDescent="0.3">
      <c r="D2259" s="31"/>
      <c r="E2259" s="103"/>
      <c r="F2259" s="103"/>
      <c r="L2259" s="103"/>
      <c r="N2259" s="103"/>
      <c r="O2259" s="103"/>
      <c r="P2259" s="103"/>
      <c r="S2259" s="103"/>
      <c r="AE2259" s="103"/>
      <c r="AG2259" s="103"/>
      <c r="AI2259" s="103"/>
    </row>
    <row r="2260" spans="4:35" x14ac:dyDescent="0.3">
      <c r="D2260" s="31"/>
      <c r="E2260" s="103"/>
      <c r="F2260" s="103"/>
      <c r="L2260" s="103"/>
      <c r="N2260" s="103"/>
      <c r="O2260" s="103"/>
      <c r="P2260" s="103"/>
      <c r="S2260" s="103"/>
      <c r="AE2260" s="103"/>
      <c r="AG2260" s="103"/>
      <c r="AI2260" s="103"/>
    </row>
    <row r="2261" spans="4:35" x14ac:dyDescent="0.3">
      <c r="D2261" s="31"/>
      <c r="E2261" s="103"/>
      <c r="F2261" s="103"/>
      <c r="L2261" s="103"/>
      <c r="N2261" s="103"/>
      <c r="O2261" s="103"/>
      <c r="P2261" s="103"/>
      <c r="S2261" s="103"/>
      <c r="AE2261" s="103"/>
      <c r="AG2261" s="103"/>
      <c r="AI2261" s="103"/>
    </row>
    <row r="2262" spans="4:35" x14ac:dyDescent="0.3">
      <c r="D2262" s="31"/>
      <c r="E2262" s="103"/>
      <c r="F2262" s="103"/>
      <c r="L2262" s="103"/>
      <c r="N2262" s="103"/>
      <c r="O2262" s="103"/>
      <c r="P2262" s="103"/>
      <c r="S2262" s="103"/>
      <c r="AE2262" s="103"/>
      <c r="AG2262" s="103"/>
      <c r="AI2262" s="103"/>
    </row>
    <row r="2263" spans="4:35" x14ac:dyDescent="0.3">
      <c r="D2263" s="31"/>
      <c r="E2263" s="103"/>
      <c r="F2263" s="103"/>
      <c r="L2263" s="103"/>
      <c r="N2263" s="103"/>
      <c r="O2263" s="103"/>
      <c r="P2263" s="103"/>
      <c r="S2263" s="103"/>
      <c r="AE2263" s="103"/>
      <c r="AG2263" s="103"/>
      <c r="AI2263" s="103"/>
    </row>
    <row r="2264" spans="4:35" x14ac:dyDescent="0.3">
      <c r="D2264" s="31"/>
      <c r="E2264" s="103"/>
      <c r="F2264" s="103"/>
      <c r="L2264" s="103"/>
      <c r="N2264" s="103"/>
      <c r="O2264" s="103"/>
      <c r="P2264" s="103"/>
      <c r="S2264" s="103"/>
      <c r="AE2264" s="103"/>
      <c r="AG2264" s="103"/>
      <c r="AI2264" s="103"/>
    </row>
    <row r="2265" spans="4:35" x14ac:dyDescent="0.3">
      <c r="D2265" s="31"/>
      <c r="E2265" s="103"/>
      <c r="F2265" s="103"/>
      <c r="L2265" s="103"/>
      <c r="N2265" s="103"/>
      <c r="O2265" s="103"/>
      <c r="P2265" s="103"/>
      <c r="S2265" s="103"/>
      <c r="AE2265" s="103"/>
      <c r="AG2265" s="103"/>
      <c r="AI2265" s="103"/>
    </row>
    <row r="2266" spans="4:35" x14ac:dyDescent="0.3">
      <c r="D2266" s="31"/>
      <c r="E2266" s="103"/>
      <c r="F2266" s="103"/>
      <c r="L2266" s="103"/>
      <c r="N2266" s="103"/>
      <c r="O2266" s="103"/>
      <c r="P2266" s="103"/>
      <c r="S2266" s="103"/>
      <c r="AE2266" s="103"/>
      <c r="AG2266" s="103"/>
      <c r="AI2266" s="103"/>
    </row>
    <row r="2267" spans="4:35" x14ac:dyDescent="0.3">
      <c r="D2267" s="31"/>
      <c r="E2267" s="103"/>
      <c r="F2267" s="103"/>
      <c r="L2267" s="103"/>
      <c r="N2267" s="103"/>
      <c r="O2267" s="103"/>
      <c r="P2267" s="103"/>
      <c r="S2267" s="103"/>
      <c r="AE2267" s="103"/>
      <c r="AG2267" s="103"/>
      <c r="AI2267" s="103"/>
    </row>
    <row r="2268" spans="4:35" x14ac:dyDescent="0.3">
      <c r="D2268" s="31"/>
      <c r="E2268" s="103"/>
      <c r="F2268" s="103"/>
      <c r="L2268" s="103"/>
      <c r="N2268" s="103"/>
      <c r="O2268" s="103"/>
      <c r="P2268" s="103"/>
      <c r="S2268" s="103"/>
      <c r="AE2268" s="103"/>
      <c r="AG2268" s="103"/>
      <c r="AI2268" s="103"/>
    </row>
    <row r="2269" spans="4:35" x14ac:dyDescent="0.3">
      <c r="D2269" s="31"/>
      <c r="E2269" s="103"/>
      <c r="F2269" s="103"/>
      <c r="L2269" s="103"/>
      <c r="N2269" s="103"/>
      <c r="O2269" s="103"/>
      <c r="P2269" s="103"/>
      <c r="S2269" s="103"/>
      <c r="AE2269" s="103"/>
      <c r="AG2269" s="103"/>
      <c r="AI2269" s="103"/>
    </row>
    <row r="2270" spans="4:35" x14ac:dyDescent="0.3">
      <c r="D2270" s="31"/>
      <c r="E2270" s="103"/>
      <c r="F2270" s="103"/>
      <c r="L2270" s="103"/>
      <c r="N2270" s="103"/>
      <c r="O2270" s="103"/>
      <c r="P2270" s="103"/>
      <c r="S2270" s="103"/>
      <c r="AE2270" s="103"/>
      <c r="AG2270" s="103"/>
      <c r="AI2270" s="103"/>
    </row>
    <row r="2271" spans="4:35" x14ac:dyDescent="0.3">
      <c r="D2271" s="31"/>
      <c r="E2271" s="103"/>
      <c r="F2271" s="103"/>
      <c r="L2271" s="103"/>
      <c r="N2271" s="103"/>
      <c r="O2271" s="103"/>
      <c r="P2271" s="103"/>
      <c r="S2271" s="103"/>
      <c r="AE2271" s="103"/>
      <c r="AG2271" s="103"/>
      <c r="AI2271" s="103"/>
    </row>
    <row r="2272" spans="4:35" x14ac:dyDescent="0.3">
      <c r="D2272" s="31"/>
      <c r="E2272" s="103"/>
      <c r="F2272" s="103"/>
      <c r="L2272" s="103"/>
      <c r="N2272" s="103"/>
      <c r="O2272" s="103"/>
      <c r="P2272" s="103"/>
      <c r="S2272" s="103"/>
      <c r="AE2272" s="103"/>
      <c r="AG2272" s="103"/>
      <c r="AI2272" s="103"/>
    </row>
    <row r="2273" spans="4:35" x14ac:dyDescent="0.3">
      <c r="D2273" s="31"/>
      <c r="E2273" s="103"/>
      <c r="F2273" s="103"/>
      <c r="L2273" s="103"/>
      <c r="N2273" s="103"/>
      <c r="O2273" s="103"/>
      <c r="P2273" s="103"/>
      <c r="S2273" s="103"/>
      <c r="AE2273" s="103"/>
      <c r="AG2273" s="103"/>
      <c r="AI2273" s="103"/>
    </row>
    <row r="2274" spans="4:35" x14ac:dyDescent="0.3">
      <c r="D2274" s="31"/>
      <c r="E2274" s="103"/>
      <c r="F2274" s="103"/>
      <c r="L2274" s="103"/>
      <c r="N2274" s="103"/>
      <c r="O2274" s="103"/>
      <c r="P2274" s="103"/>
      <c r="S2274" s="103"/>
      <c r="AE2274" s="103"/>
      <c r="AG2274" s="103"/>
      <c r="AI2274" s="103"/>
    </row>
    <row r="2275" spans="4:35" x14ac:dyDescent="0.3">
      <c r="D2275" s="31"/>
      <c r="E2275" s="103"/>
      <c r="F2275" s="103"/>
      <c r="L2275" s="103"/>
      <c r="N2275" s="103"/>
      <c r="O2275" s="103"/>
      <c r="P2275" s="103"/>
      <c r="S2275" s="103"/>
      <c r="AE2275" s="103"/>
      <c r="AG2275" s="103"/>
      <c r="AI2275" s="103"/>
    </row>
    <row r="2276" spans="4:35" x14ac:dyDescent="0.3">
      <c r="D2276" s="31"/>
      <c r="E2276" s="103"/>
      <c r="F2276" s="103"/>
      <c r="L2276" s="103"/>
      <c r="N2276" s="103"/>
      <c r="O2276" s="103"/>
      <c r="P2276" s="103"/>
      <c r="S2276" s="103"/>
      <c r="AE2276" s="103"/>
      <c r="AG2276" s="103"/>
      <c r="AI2276" s="103"/>
    </row>
    <row r="2277" spans="4:35" x14ac:dyDescent="0.3">
      <c r="D2277" s="31"/>
      <c r="E2277" s="103"/>
      <c r="F2277" s="103"/>
      <c r="L2277" s="103"/>
      <c r="N2277" s="103"/>
      <c r="O2277" s="103"/>
      <c r="P2277" s="103"/>
      <c r="S2277" s="103"/>
      <c r="AE2277" s="103"/>
      <c r="AG2277" s="103"/>
      <c r="AI2277" s="103"/>
    </row>
    <row r="2278" spans="4:35" x14ac:dyDescent="0.3">
      <c r="D2278" s="31"/>
      <c r="E2278" s="103"/>
      <c r="F2278" s="103"/>
      <c r="L2278" s="103"/>
      <c r="N2278" s="103"/>
      <c r="O2278" s="103"/>
      <c r="P2278" s="103"/>
      <c r="S2278" s="103"/>
      <c r="AE2278" s="103"/>
      <c r="AG2278" s="103"/>
      <c r="AI2278" s="103"/>
    </row>
    <row r="2279" spans="4:35" x14ac:dyDescent="0.3">
      <c r="D2279" s="31"/>
      <c r="E2279" s="103"/>
      <c r="F2279" s="103"/>
      <c r="L2279" s="103"/>
      <c r="N2279" s="103"/>
      <c r="O2279" s="103"/>
      <c r="P2279" s="103"/>
      <c r="S2279" s="103"/>
      <c r="AE2279" s="103"/>
      <c r="AG2279" s="103"/>
      <c r="AI2279" s="103"/>
    </row>
    <row r="2280" spans="4:35" x14ac:dyDescent="0.3">
      <c r="D2280" s="31"/>
      <c r="E2280" s="103"/>
      <c r="F2280" s="103"/>
      <c r="L2280" s="103"/>
      <c r="N2280" s="103"/>
      <c r="O2280" s="103"/>
      <c r="P2280" s="103"/>
      <c r="S2280" s="103"/>
      <c r="AE2280" s="103"/>
      <c r="AG2280" s="103"/>
      <c r="AI2280" s="103"/>
    </row>
    <row r="2281" spans="4:35" x14ac:dyDescent="0.3">
      <c r="D2281" s="31"/>
      <c r="E2281" s="103"/>
      <c r="F2281" s="103"/>
      <c r="L2281" s="103"/>
      <c r="N2281" s="103"/>
      <c r="O2281" s="103"/>
      <c r="P2281" s="103"/>
      <c r="S2281" s="103"/>
      <c r="AE2281" s="103"/>
      <c r="AG2281" s="103"/>
      <c r="AI2281" s="103"/>
    </row>
    <row r="2282" spans="4:35" x14ac:dyDescent="0.3">
      <c r="D2282" s="31"/>
      <c r="E2282" s="103"/>
      <c r="F2282" s="103"/>
      <c r="L2282" s="103"/>
      <c r="N2282" s="103"/>
      <c r="O2282" s="103"/>
      <c r="P2282" s="103"/>
      <c r="S2282" s="103"/>
      <c r="AE2282" s="103"/>
      <c r="AG2282" s="103"/>
      <c r="AI2282" s="103"/>
    </row>
    <row r="2283" spans="4:35" x14ac:dyDescent="0.3">
      <c r="D2283" s="31"/>
      <c r="E2283" s="103"/>
      <c r="F2283" s="103"/>
      <c r="L2283" s="103"/>
      <c r="N2283" s="103"/>
      <c r="O2283" s="103"/>
      <c r="P2283" s="103"/>
      <c r="S2283" s="103"/>
      <c r="AE2283" s="103"/>
      <c r="AG2283" s="103"/>
      <c r="AI2283" s="103"/>
    </row>
    <row r="2284" spans="4:35" x14ac:dyDescent="0.3">
      <c r="D2284" s="31"/>
      <c r="E2284" s="103"/>
      <c r="F2284" s="103"/>
      <c r="L2284" s="103"/>
      <c r="N2284" s="103"/>
      <c r="O2284" s="103"/>
      <c r="P2284" s="103"/>
      <c r="S2284" s="103"/>
      <c r="AE2284" s="103"/>
      <c r="AG2284" s="103"/>
      <c r="AI2284" s="103"/>
    </row>
    <row r="2285" spans="4:35" x14ac:dyDescent="0.3">
      <c r="D2285" s="31"/>
      <c r="E2285" s="103"/>
      <c r="F2285" s="103"/>
      <c r="L2285" s="103"/>
      <c r="N2285" s="103"/>
      <c r="O2285" s="103"/>
      <c r="P2285" s="103"/>
      <c r="S2285" s="103"/>
      <c r="AE2285" s="103"/>
      <c r="AG2285" s="103"/>
      <c r="AI2285" s="103"/>
    </row>
    <row r="2286" spans="4:35" x14ac:dyDescent="0.3">
      <c r="D2286" s="31"/>
      <c r="E2286" s="103"/>
      <c r="F2286" s="103"/>
      <c r="L2286" s="103"/>
      <c r="N2286" s="103"/>
      <c r="O2286" s="103"/>
      <c r="P2286" s="103"/>
      <c r="S2286" s="103"/>
      <c r="AE2286" s="103"/>
      <c r="AG2286" s="103"/>
      <c r="AI2286" s="103"/>
    </row>
    <row r="2287" spans="4:35" x14ac:dyDescent="0.3">
      <c r="D2287" s="31"/>
      <c r="E2287" s="103"/>
      <c r="F2287" s="103"/>
      <c r="L2287" s="103"/>
      <c r="N2287" s="103"/>
      <c r="O2287" s="103"/>
      <c r="P2287" s="103"/>
      <c r="S2287" s="103"/>
      <c r="AE2287" s="103"/>
      <c r="AG2287" s="103"/>
      <c r="AI2287" s="103"/>
    </row>
    <row r="2288" spans="4:35" x14ac:dyDescent="0.3">
      <c r="D2288" s="31"/>
      <c r="E2288" s="103"/>
      <c r="F2288" s="103"/>
      <c r="L2288" s="103"/>
      <c r="N2288" s="103"/>
      <c r="O2288" s="103"/>
      <c r="P2288" s="103"/>
      <c r="S2288" s="103"/>
      <c r="AE2288" s="103"/>
      <c r="AG2288" s="103"/>
      <c r="AI2288" s="103"/>
    </row>
    <row r="2289" spans="4:35" x14ac:dyDescent="0.3">
      <c r="D2289" s="31"/>
      <c r="E2289" s="103"/>
      <c r="F2289" s="103"/>
      <c r="L2289" s="103"/>
      <c r="N2289" s="103"/>
      <c r="O2289" s="103"/>
      <c r="P2289" s="103"/>
      <c r="S2289" s="103"/>
      <c r="AE2289" s="103"/>
      <c r="AG2289" s="103"/>
      <c r="AI2289" s="103"/>
    </row>
    <row r="2290" spans="4:35" x14ac:dyDescent="0.3">
      <c r="D2290" s="31"/>
      <c r="E2290" s="103"/>
      <c r="F2290" s="103"/>
      <c r="L2290" s="103"/>
      <c r="N2290" s="103"/>
      <c r="O2290" s="103"/>
      <c r="P2290" s="103"/>
      <c r="S2290" s="103"/>
      <c r="AE2290" s="103"/>
      <c r="AG2290" s="103"/>
      <c r="AI2290" s="103"/>
    </row>
    <row r="2291" spans="4:35" x14ac:dyDescent="0.3">
      <c r="D2291" s="31"/>
      <c r="E2291" s="103"/>
      <c r="F2291" s="103"/>
      <c r="L2291" s="103"/>
      <c r="N2291" s="103"/>
      <c r="O2291" s="103"/>
      <c r="P2291" s="103"/>
      <c r="S2291" s="103"/>
      <c r="AE2291" s="103"/>
      <c r="AG2291" s="103"/>
      <c r="AI2291" s="103"/>
    </row>
    <row r="2292" spans="4:35" x14ac:dyDescent="0.3">
      <c r="D2292" s="31"/>
      <c r="E2292" s="103"/>
      <c r="F2292" s="103"/>
      <c r="L2292" s="103"/>
      <c r="N2292" s="103"/>
      <c r="O2292" s="103"/>
      <c r="P2292" s="103"/>
      <c r="S2292" s="103"/>
      <c r="AE2292" s="103"/>
      <c r="AG2292" s="103"/>
      <c r="AI2292" s="103"/>
    </row>
    <row r="2293" spans="4:35" x14ac:dyDescent="0.3">
      <c r="D2293" s="31"/>
      <c r="E2293" s="103"/>
      <c r="F2293" s="103"/>
      <c r="L2293" s="103"/>
      <c r="N2293" s="103"/>
      <c r="O2293" s="103"/>
      <c r="P2293" s="103"/>
      <c r="S2293" s="103"/>
      <c r="AE2293" s="103"/>
      <c r="AG2293" s="103"/>
      <c r="AI2293" s="103"/>
    </row>
    <row r="2294" spans="4:35" x14ac:dyDescent="0.3">
      <c r="D2294" s="31"/>
      <c r="E2294" s="103"/>
      <c r="F2294" s="103"/>
      <c r="L2294" s="103"/>
      <c r="N2294" s="103"/>
      <c r="O2294" s="103"/>
      <c r="P2294" s="103"/>
      <c r="S2294" s="103"/>
      <c r="AE2294" s="103"/>
      <c r="AG2294" s="103"/>
      <c r="AI2294" s="103"/>
    </row>
    <row r="2295" spans="4:35" x14ac:dyDescent="0.3">
      <c r="D2295" s="31"/>
      <c r="E2295" s="103"/>
      <c r="F2295" s="103"/>
      <c r="L2295" s="103"/>
      <c r="N2295" s="103"/>
      <c r="O2295" s="103"/>
      <c r="P2295" s="103"/>
      <c r="S2295" s="103"/>
      <c r="AE2295" s="103"/>
      <c r="AG2295" s="103"/>
      <c r="AI2295" s="103"/>
    </row>
    <row r="2296" spans="4:35" x14ac:dyDescent="0.3">
      <c r="D2296" s="31"/>
      <c r="E2296" s="103"/>
      <c r="F2296" s="103"/>
      <c r="L2296" s="103"/>
      <c r="N2296" s="103"/>
      <c r="O2296" s="103"/>
      <c r="P2296" s="103"/>
      <c r="S2296" s="103"/>
      <c r="AE2296" s="103"/>
      <c r="AG2296" s="103"/>
      <c r="AI2296" s="103"/>
    </row>
    <row r="2297" spans="4:35" x14ac:dyDescent="0.3">
      <c r="D2297" s="31"/>
      <c r="E2297" s="103"/>
      <c r="F2297" s="103"/>
      <c r="L2297" s="103"/>
      <c r="N2297" s="103"/>
      <c r="O2297" s="103"/>
      <c r="P2297" s="103"/>
      <c r="S2297" s="103"/>
      <c r="AE2297" s="103"/>
      <c r="AG2297" s="103"/>
      <c r="AI2297" s="103"/>
    </row>
    <row r="2298" spans="4:35" x14ac:dyDescent="0.3">
      <c r="D2298" s="31"/>
      <c r="E2298" s="103"/>
      <c r="F2298" s="103"/>
      <c r="L2298" s="103"/>
      <c r="N2298" s="103"/>
      <c r="O2298" s="103"/>
      <c r="P2298" s="103"/>
      <c r="S2298" s="103"/>
      <c r="AE2298" s="103"/>
      <c r="AG2298" s="103"/>
      <c r="AI2298" s="103"/>
    </row>
    <row r="2299" spans="4:35" x14ac:dyDescent="0.3">
      <c r="D2299" s="31"/>
      <c r="E2299" s="103"/>
      <c r="F2299" s="103"/>
      <c r="L2299" s="103"/>
      <c r="N2299" s="103"/>
      <c r="O2299" s="103"/>
      <c r="P2299" s="103"/>
      <c r="S2299" s="103"/>
      <c r="AE2299" s="103"/>
      <c r="AG2299" s="103"/>
      <c r="AI2299" s="103"/>
    </row>
    <row r="2300" spans="4:35" x14ac:dyDescent="0.3">
      <c r="D2300" s="31"/>
      <c r="E2300" s="103"/>
      <c r="F2300" s="103"/>
      <c r="L2300" s="103"/>
      <c r="N2300" s="103"/>
      <c r="O2300" s="103"/>
      <c r="P2300" s="103"/>
      <c r="S2300" s="103"/>
      <c r="AE2300" s="103"/>
      <c r="AG2300" s="103"/>
      <c r="AI2300" s="103"/>
    </row>
    <row r="2301" spans="4:35" x14ac:dyDescent="0.3">
      <c r="D2301" s="31"/>
      <c r="E2301" s="103"/>
      <c r="F2301" s="103"/>
      <c r="L2301" s="103"/>
      <c r="N2301" s="103"/>
      <c r="O2301" s="103"/>
      <c r="P2301" s="103"/>
      <c r="S2301" s="103"/>
      <c r="AE2301" s="103"/>
      <c r="AG2301" s="103"/>
      <c r="AI2301" s="103"/>
    </row>
    <row r="2302" spans="4:35" x14ac:dyDescent="0.3">
      <c r="D2302" s="31"/>
      <c r="E2302" s="103"/>
      <c r="F2302" s="103"/>
      <c r="L2302" s="103"/>
      <c r="N2302" s="103"/>
      <c r="O2302" s="103"/>
      <c r="P2302" s="103"/>
      <c r="S2302" s="103"/>
      <c r="AE2302" s="103"/>
      <c r="AG2302" s="103"/>
      <c r="AI2302" s="103"/>
    </row>
    <row r="2303" spans="4:35" x14ac:dyDescent="0.3">
      <c r="D2303" s="31"/>
      <c r="E2303" s="103"/>
      <c r="F2303" s="103"/>
      <c r="L2303" s="103"/>
      <c r="N2303" s="103"/>
      <c r="O2303" s="103"/>
      <c r="P2303" s="103"/>
      <c r="S2303" s="103"/>
      <c r="AE2303" s="103"/>
      <c r="AG2303" s="103"/>
      <c r="AI2303" s="103"/>
    </row>
    <row r="2304" spans="4:35" x14ac:dyDescent="0.3">
      <c r="D2304" s="31"/>
      <c r="E2304" s="103"/>
      <c r="F2304" s="103"/>
      <c r="L2304" s="103"/>
      <c r="N2304" s="103"/>
      <c r="O2304" s="103"/>
      <c r="P2304" s="103"/>
      <c r="S2304" s="103"/>
      <c r="AE2304" s="103"/>
      <c r="AG2304" s="103"/>
      <c r="AI2304" s="103"/>
    </row>
    <row r="2305" spans="4:35" x14ac:dyDescent="0.3">
      <c r="D2305" s="31"/>
      <c r="E2305" s="103"/>
      <c r="F2305" s="103"/>
      <c r="L2305" s="103"/>
      <c r="N2305" s="103"/>
      <c r="O2305" s="103"/>
      <c r="P2305" s="103"/>
      <c r="S2305" s="103"/>
      <c r="AE2305" s="103"/>
      <c r="AG2305" s="103"/>
      <c r="AI2305" s="103"/>
    </row>
    <row r="2306" spans="4:35" x14ac:dyDescent="0.3">
      <c r="D2306" s="31"/>
      <c r="E2306" s="103"/>
      <c r="F2306" s="103"/>
      <c r="L2306" s="103"/>
      <c r="N2306" s="103"/>
      <c r="O2306" s="103"/>
      <c r="P2306" s="103"/>
      <c r="S2306" s="103"/>
      <c r="AE2306" s="103"/>
      <c r="AG2306" s="103"/>
      <c r="AI2306" s="103"/>
    </row>
    <row r="2307" spans="4:35" x14ac:dyDescent="0.3">
      <c r="D2307" s="31"/>
      <c r="E2307" s="103"/>
      <c r="F2307" s="103"/>
      <c r="L2307" s="103"/>
      <c r="N2307" s="103"/>
      <c r="O2307" s="103"/>
      <c r="P2307" s="103"/>
      <c r="S2307" s="103"/>
      <c r="AE2307" s="103"/>
      <c r="AG2307" s="103"/>
      <c r="AI2307" s="103"/>
    </row>
    <row r="2308" spans="4:35" x14ac:dyDescent="0.3">
      <c r="D2308" s="31"/>
      <c r="E2308" s="103"/>
      <c r="F2308" s="103"/>
      <c r="L2308" s="103"/>
      <c r="N2308" s="103"/>
      <c r="O2308" s="103"/>
      <c r="P2308" s="103"/>
      <c r="S2308" s="103"/>
      <c r="AE2308" s="103"/>
      <c r="AG2308" s="103"/>
      <c r="AI2308" s="103"/>
    </row>
    <row r="2309" spans="4:35" x14ac:dyDescent="0.3">
      <c r="D2309" s="31"/>
      <c r="E2309" s="103"/>
      <c r="F2309" s="103"/>
      <c r="L2309" s="103"/>
      <c r="N2309" s="103"/>
      <c r="O2309" s="103"/>
      <c r="P2309" s="103"/>
      <c r="S2309" s="103"/>
      <c r="AE2309" s="103"/>
      <c r="AG2309" s="103"/>
      <c r="AI2309" s="103"/>
    </row>
    <row r="2310" spans="4:35" x14ac:dyDescent="0.3">
      <c r="D2310" s="31"/>
      <c r="E2310" s="103"/>
      <c r="F2310" s="103"/>
      <c r="L2310" s="103"/>
      <c r="N2310" s="103"/>
      <c r="O2310" s="103"/>
      <c r="P2310" s="103"/>
      <c r="S2310" s="103"/>
      <c r="AE2310" s="103"/>
      <c r="AG2310" s="103"/>
      <c r="AI2310" s="103"/>
    </row>
    <row r="2311" spans="4:35" x14ac:dyDescent="0.3">
      <c r="D2311" s="31"/>
      <c r="E2311" s="103"/>
      <c r="F2311" s="103"/>
      <c r="L2311" s="103"/>
      <c r="N2311" s="103"/>
      <c r="O2311" s="103"/>
      <c r="P2311" s="103"/>
      <c r="S2311" s="103"/>
      <c r="AE2311" s="103"/>
      <c r="AG2311" s="103"/>
      <c r="AI2311" s="103"/>
    </row>
    <row r="2312" spans="4:35" x14ac:dyDescent="0.3">
      <c r="D2312" s="31"/>
      <c r="E2312" s="103"/>
      <c r="F2312" s="103"/>
      <c r="L2312" s="103"/>
      <c r="N2312" s="103"/>
      <c r="O2312" s="103"/>
      <c r="P2312" s="103"/>
      <c r="S2312" s="103"/>
      <c r="AE2312" s="103"/>
      <c r="AG2312" s="103"/>
      <c r="AI2312" s="103"/>
    </row>
    <row r="2313" spans="4:35" x14ac:dyDescent="0.3">
      <c r="D2313" s="31"/>
      <c r="E2313" s="103"/>
      <c r="F2313" s="103"/>
      <c r="L2313" s="103"/>
      <c r="N2313" s="103"/>
      <c r="O2313" s="103"/>
      <c r="P2313" s="103"/>
      <c r="S2313" s="103"/>
      <c r="AE2313" s="103"/>
      <c r="AG2313" s="103"/>
      <c r="AI2313" s="103"/>
    </row>
    <row r="2314" spans="4:35" x14ac:dyDescent="0.3">
      <c r="D2314" s="31"/>
      <c r="E2314" s="103"/>
      <c r="F2314" s="103"/>
      <c r="L2314" s="103"/>
      <c r="N2314" s="103"/>
      <c r="O2314" s="103"/>
      <c r="P2314" s="103"/>
      <c r="S2314" s="103"/>
      <c r="AE2314" s="103"/>
      <c r="AG2314" s="103"/>
      <c r="AI2314" s="103"/>
    </row>
    <row r="2315" spans="4:35" x14ac:dyDescent="0.3">
      <c r="D2315" s="31"/>
      <c r="E2315" s="103"/>
      <c r="F2315" s="103"/>
      <c r="L2315" s="103"/>
      <c r="N2315" s="103"/>
      <c r="O2315" s="103"/>
      <c r="P2315" s="103"/>
      <c r="S2315" s="103"/>
      <c r="AE2315" s="103"/>
      <c r="AG2315" s="103"/>
      <c r="AI2315" s="103"/>
    </row>
    <row r="2316" spans="4:35" x14ac:dyDescent="0.3">
      <c r="D2316" s="31"/>
      <c r="E2316" s="103"/>
      <c r="F2316" s="103"/>
      <c r="L2316" s="103"/>
      <c r="N2316" s="103"/>
      <c r="O2316" s="103"/>
      <c r="P2316" s="103"/>
      <c r="S2316" s="103"/>
      <c r="AE2316" s="103"/>
      <c r="AG2316" s="103"/>
      <c r="AI2316" s="103"/>
    </row>
    <row r="2317" spans="4:35" x14ac:dyDescent="0.3">
      <c r="D2317" s="31"/>
      <c r="E2317" s="103"/>
      <c r="F2317" s="103"/>
      <c r="L2317" s="103"/>
      <c r="N2317" s="103"/>
      <c r="O2317" s="103"/>
      <c r="P2317" s="103"/>
      <c r="S2317" s="103"/>
      <c r="AE2317" s="103"/>
      <c r="AG2317" s="103"/>
      <c r="AI2317" s="103"/>
    </row>
    <row r="2318" spans="4:35" x14ac:dyDescent="0.3">
      <c r="D2318" s="31"/>
      <c r="E2318" s="103"/>
      <c r="F2318" s="103"/>
      <c r="L2318" s="103"/>
      <c r="N2318" s="103"/>
      <c r="O2318" s="103"/>
      <c r="P2318" s="103"/>
      <c r="S2318" s="103"/>
      <c r="AE2318" s="103"/>
      <c r="AG2318" s="103"/>
      <c r="AI2318" s="103"/>
    </row>
    <row r="2319" spans="4:35" x14ac:dyDescent="0.3">
      <c r="D2319" s="31"/>
      <c r="E2319" s="103"/>
      <c r="F2319" s="103"/>
      <c r="L2319" s="103"/>
      <c r="N2319" s="103"/>
      <c r="O2319" s="103"/>
      <c r="P2319" s="103"/>
      <c r="S2319" s="103"/>
      <c r="AE2319" s="103"/>
      <c r="AG2319" s="103"/>
      <c r="AI2319" s="103"/>
    </row>
    <row r="2320" spans="4:35" x14ac:dyDescent="0.3">
      <c r="D2320" s="31"/>
      <c r="E2320" s="103"/>
      <c r="F2320" s="103"/>
      <c r="L2320" s="103"/>
      <c r="N2320" s="103"/>
      <c r="O2320" s="103"/>
      <c r="P2320" s="103"/>
      <c r="S2320" s="103"/>
      <c r="AE2320" s="103"/>
      <c r="AG2320" s="103"/>
      <c r="AI2320" s="103"/>
    </row>
    <row r="2321" spans="4:35" x14ac:dyDescent="0.3">
      <c r="D2321" s="31"/>
      <c r="E2321" s="103"/>
      <c r="F2321" s="103"/>
      <c r="L2321" s="103"/>
      <c r="N2321" s="103"/>
      <c r="O2321" s="103"/>
      <c r="P2321" s="103"/>
      <c r="S2321" s="103"/>
      <c r="AE2321" s="103"/>
      <c r="AG2321" s="103"/>
      <c r="AI2321" s="103"/>
    </row>
    <row r="2322" spans="4:35" x14ac:dyDescent="0.3">
      <c r="D2322" s="31"/>
      <c r="E2322" s="103"/>
      <c r="F2322" s="103"/>
      <c r="L2322" s="103"/>
      <c r="N2322" s="103"/>
      <c r="O2322" s="103"/>
      <c r="P2322" s="103"/>
      <c r="S2322" s="103"/>
      <c r="AE2322" s="103"/>
      <c r="AG2322" s="103"/>
      <c r="AI2322" s="103"/>
    </row>
    <row r="2323" spans="4:35" x14ac:dyDescent="0.3">
      <c r="D2323" s="31"/>
      <c r="E2323" s="103"/>
      <c r="F2323" s="103"/>
      <c r="L2323" s="103"/>
      <c r="N2323" s="103"/>
      <c r="O2323" s="103"/>
      <c r="P2323" s="103"/>
      <c r="S2323" s="103"/>
      <c r="AE2323" s="103"/>
      <c r="AG2323" s="103"/>
      <c r="AI2323" s="103"/>
    </row>
    <row r="2324" spans="4:35" x14ac:dyDescent="0.3">
      <c r="D2324" s="31"/>
      <c r="E2324" s="103"/>
      <c r="F2324" s="103"/>
      <c r="L2324" s="103"/>
      <c r="N2324" s="103"/>
      <c r="O2324" s="103"/>
      <c r="P2324" s="103"/>
      <c r="S2324" s="103"/>
      <c r="AE2324" s="103"/>
      <c r="AG2324" s="103"/>
      <c r="AI2324" s="103"/>
    </row>
    <row r="2325" spans="4:35" x14ac:dyDescent="0.3">
      <c r="D2325" s="31"/>
      <c r="E2325" s="103"/>
      <c r="F2325" s="103"/>
      <c r="L2325" s="103"/>
      <c r="N2325" s="103"/>
      <c r="O2325" s="103"/>
      <c r="P2325" s="103"/>
      <c r="S2325" s="103"/>
      <c r="AE2325" s="103"/>
      <c r="AG2325" s="103"/>
      <c r="AI2325" s="103"/>
    </row>
    <row r="2326" spans="4:35" x14ac:dyDescent="0.3">
      <c r="D2326" s="31"/>
      <c r="E2326" s="103"/>
      <c r="F2326" s="103"/>
      <c r="L2326" s="103"/>
      <c r="N2326" s="103"/>
      <c r="O2326" s="103"/>
      <c r="P2326" s="103"/>
      <c r="S2326" s="103"/>
      <c r="AE2326" s="103"/>
      <c r="AG2326" s="103"/>
      <c r="AI2326" s="103"/>
    </row>
    <row r="2327" spans="4:35" x14ac:dyDescent="0.3">
      <c r="D2327" s="31"/>
      <c r="E2327" s="103"/>
      <c r="F2327" s="103"/>
      <c r="L2327" s="103"/>
      <c r="N2327" s="103"/>
      <c r="O2327" s="103"/>
      <c r="P2327" s="103"/>
      <c r="S2327" s="103"/>
      <c r="AE2327" s="103"/>
      <c r="AG2327" s="103"/>
      <c r="AI2327" s="103"/>
    </row>
    <row r="2328" spans="4:35" x14ac:dyDescent="0.3">
      <c r="D2328" s="31"/>
      <c r="E2328" s="103"/>
      <c r="F2328" s="103"/>
      <c r="L2328" s="103"/>
      <c r="N2328" s="103"/>
      <c r="O2328" s="103"/>
      <c r="P2328" s="103"/>
      <c r="S2328" s="103"/>
      <c r="AE2328" s="103"/>
      <c r="AG2328" s="103"/>
      <c r="AI2328" s="103"/>
    </row>
    <row r="2329" spans="4:35" x14ac:dyDescent="0.3">
      <c r="D2329" s="31"/>
      <c r="E2329" s="103"/>
      <c r="F2329" s="103"/>
      <c r="L2329" s="103"/>
      <c r="N2329" s="103"/>
      <c r="O2329" s="103"/>
      <c r="P2329" s="103"/>
      <c r="S2329" s="103"/>
      <c r="AE2329" s="103"/>
      <c r="AG2329" s="103"/>
      <c r="AI2329" s="103"/>
    </row>
    <row r="2330" spans="4:35" x14ac:dyDescent="0.3">
      <c r="D2330" s="31"/>
      <c r="E2330" s="103"/>
      <c r="F2330" s="103"/>
      <c r="L2330" s="103"/>
      <c r="N2330" s="103"/>
      <c r="O2330" s="103"/>
      <c r="P2330" s="103"/>
      <c r="S2330" s="103"/>
      <c r="AE2330" s="103"/>
      <c r="AG2330" s="103"/>
      <c r="AI2330" s="103"/>
    </row>
    <row r="2331" spans="4:35" x14ac:dyDescent="0.3">
      <c r="D2331" s="31"/>
      <c r="E2331" s="103"/>
      <c r="F2331" s="103"/>
      <c r="L2331" s="103"/>
      <c r="N2331" s="103"/>
      <c r="O2331" s="103"/>
      <c r="P2331" s="103"/>
      <c r="S2331" s="103"/>
      <c r="AE2331" s="103"/>
      <c r="AG2331" s="103"/>
      <c r="AI2331" s="103"/>
    </row>
    <row r="2332" spans="4:35" x14ac:dyDescent="0.3">
      <c r="D2332" s="31"/>
      <c r="E2332" s="103"/>
      <c r="F2332" s="103"/>
      <c r="L2332" s="103"/>
      <c r="N2332" s="103"/>
      <c r="O2332" s="103"/>
      <c r="P2332" s="103"/>
      <c r="S2332" s="103"/>
      <c r="AE2332" s="103"/>
      <c r="AG2332" s="103"/>
      <c r="AI2332" s="103"/>
    </row>
    <row r="2333" spans="4:35" x14ac:dyDescent="0.3">
      <c r="D2333" s="31"/>
      <c r="E2333" s="103"/>
      <c r="F2333" s="103"/>
      <c r="L2333" s="103"/>
      <c r="N2333" s="103"/>
      <c r="O2333" s="103"/>
      <c r="P2333" s="103"/>
      <c r="S2333" s="103"/>
      <c r="AE2333" s="103"/>
      <c r="AG2333" s="103"/>
      <c r="AI2333" s="103"/>
    </row>
    <row r="2334" spans="4:35" x14ac:dyDescent="0.3">
      <c r="D2334" s="31"/>
      <c r="E2334" s="103"/>
      <c r="F2334" s="103"/>
      <c r="L2334" s="103"/>
      <c r="N2334" s="103"/>
      <c r="O2334" s="103"/>
      <c r="P2334" s="103"/>
      <c r="S2334" s="103"/>
      <c r="AE2334" s="103"/>
      <c r="AG2334" s="103"/>
      <c r="AI2334" s="103"/>
    </row>
    <row r="2335" spans="4:35" x14ac:dyDescent="0.3">
      <c r="D2335" s="31"/>
      <c r="E2335" s="103"/>
      <c r="F2335" s="103"/>
      <c r="L2335" s="103"/>
      <c r="N2335" s="103"/>
      <c r="O2335" s="103"/>
      <c r="P2335" s="103"/>
      <c r="S2335" s="103"/>
      <c r="AE2335" s="103"/>
      <c r="AG2335" s="103"/>
      <c r="AI2335" s="103"/>
    </row>
    <row r="2336" spans="4:35" x14ac:dyDescent="0.3">
      <c r="D2336" s="31"/>
      <c r="E2336" s="103"/>
      <c r="F2336" s="103"/>
      <c r="L2336" s="103"/>
      <c r="N2336" s="103"/>
      <c r="O2336" s="103"/>
      <c r="P2336" s="103"/>
      <c r="S2336" s="103"/>
      <c r="AE2336" s="103"/>
      <c r="AG2336" s="103"/>
      <c r="AI2336" s="103"/>
    </row>
    <row r="2337" spans="4:35" x14ac:dyDescent="0.3">
      <c r="D2337" s="31"/>
      <c r="E2337" s="103"/>
      <c r="F2337" s="103"/>
      <c r="L2337" s="103"/>
      <c r="N2337" s="103"/>
      <c r="O2337" s="103"/>
      <c r="P2337" s="103"/>
      <c r="S2337" s="103"/>
      <c r="AE2337" s="103"/>
      <c r="AG2337" s="103"/>
      <c r="AI2337" s="103"/>
    </row>
    <row r="2338" spans="4:35" x14ac:dyDescent="0.3">
      <c r="D2338" s="31"/>
      <c r="E2338" s="103"/>
      <c r="F2338" s="103"/>
      <c r="L2338" s="103"/>
      <c r="N2338" s="103"/>
      <c r="O2338" s="103"/>
      <c r="P2338" s="103"/>
      <c r="S2338" s="103"/>
      <c r="AE2338" s="103"/>
      <c r="AG2338" s="103"/>
      <c r="AI2338" s="103"/>
    </row>
    <row r="2339" spans="4:35" x14ac:dyDescent="0.3">
      <c r="D2339" s="31"/>
      <c r="E2339" s="103"/>
      <c r="F2339" s="103"/>
      <c r="L2339" s="103"/>
      <c r="N2339" s="103"/>
      <c r="O2339" s="103"/>
      <c r="P2339" s="103"/>
      <c r="S2339" s="103"/>
      <c r="AE2339" s="103"/>
      <c r="AG2339" s="103"/>
      <c r="AI2339" s="103"/>
    </row>
    <row r="2340" spans="4:35" x14ac:dyDescent="0.3">
      <c r="D2340" s="31"/>
      <c r="E2340" s="103"/>
      <c r="F2340" s="103"/>
      <c r="L2340" s="103"/>
      <c r="N2340" s="103"/>
      <c r="O2340" s="103"/>
      <c r="P2340" s="103"/>
      <c r="S2340" s="103"/>
      <c r="AE2340" s="103"/>
      <c r="AG2340" s="103"/>
      <c r="AI2340" s="103"/>
    </row>
    <row r="2341" spans="4:35" x14ac:dyDescent="0.3">
      <c r="D2341" s="31"/>
      <c r="E2341" s="103"/>
      <c r="F2341" s="103"/>
      <c r="L2341" s="103"/>
      <c r="N2341" s="103"/>
      <c r="O2341" s="103"/>
      <c r="P2341" s="103"/>
      <c r="S2341" s="103"/>
      <c r="AE2341" s="103"/>
      <c r="AG2341" s="103"/>
      <c r="AI2341" s="103"/>
    </row>
    <row r="2342" spans="4:35" x14ac:dyDescent="0.3">
      <c r="D2342" s="31"/>
      <c r="E2342" s="103"/>
      <c r="F2342" s="103"/>
      <c r="L2342" s="103"/>
      <c r="N2342" s="103"/>
      <c r="O2342" s="103"/>
      <c r="P2342" s="103"/>
      <c r="S2342" s="103"/>
      <c r="AE2342" s="103"/>
      <c r="AG2342" s="103"/>
      <c r="AI2342" s="103"/>
    </row>
    <row r="2343" spans="4:35" x14ac:dyDescent="0.3">
      <c r="D2343" s="31"/>
      <c r="E2343" s="103"/>
      <c r="F2343" s="103"/>
      <c r="L2343" s="103"/>
      <c r="N2343" s="103"/>
      <c r="O2343" s="103"/>
      <c r="P2343" s="103"/>
      <c r="S2343" s="103"/>
      <c r="AE2343" s="103"/>
      <c r="AG2343" s="103"/>
      <c r="AI2343" s="103"/>
    </row>
    <row r="2344" spans="4:35" x14ac:dyDescent="0.3">
      <c r="D2344" s="31"/>
      <c r="E2344" s="103"/>
      <c r="F2344" s="103"/>
      <c r="L2344" s="103"/>
      <c r="N2344" s="103"/>
      <c r="O2344" s="103"/>
      <c r="P2344" s="103"/>
      <c r="S2344" s="103"/>
      <c r="AE2344" s="103"/>
      <c r="AG2344" s="103"/>
      <c r="AI2344" s="103"/>
    </row>
    <row r="2345" spans="4:35" x14ac:dyDescent="0.3">
      <c r="D2345" s="31"/>
      <c r="E2345" s="103"/>
      <c r="F2345" s="103"/>
      <c r="L2345" s="103"/>
      <c r="N2345" s="103"/>
      <c r="O2345" s="103"/>
      <c r="P2345" s="103"/>
      <c r="S2345" s="103"/>
      <c r="AE2345" s="103"/>
      <c r="AG2345" s="103"/>
      <c r="AI2345" s="103"/>
    </row>
    <row r="2346" spans="4:35" x14ac:dyDescent="0.3">
      <c r="D2346" s="31"/>
      <c r="E2346" s="103"/>
      <c r="F2346" s="103"/>
      <c r="L2346" s="103"/>
      <c r="N2346" s="103"/>
      <c r="O2346" s="103"/>
      <c r="P2346" s="103"/>
      <c r="S2346" s="103"/>
      <c r="AE2346" s="103"/>
      <c r="AG2346" s="103"/>
      <c r="AI2346" s="103"/>
    </row>
    <row r="2347" spans="4:35" x14ac:dyDescent="0.3">
      <c r="D2347" s="31"/>
      <c r="E2347" s="103"/>
      <c r="F2347" s="103"/>
      <c r="L2347" s="103"/>
      <c r="N2347" s="103"/>
      <c r="O2347" s="103"/>
      <c r="P2347" s="103"/>
      <c r="S2347" s="103"/>
      <c r="AE2347" s="103"/>
      <c r="AG2347" s="103"/>
      <c r="AI2347" s="103"/>
    </row>
    <row r="2348" spans="4:35" x14ac:dyDescent="0.3">
      <c r="D2348" s="31"/>
      <c r="E2348" s="103"/>
      <c r="F2348" s="103"/>
      <c r="L2348" s="103"/>
      <c r="N2348" s="103"/>
      <c r="O2348" s="103"/>
      <c r="P2348" s="103"/>
      <c r="S2348" s="103"/>
      <c r="AE2348" s="103"/>
      <c r="AG2348" s="103"/>
      <c r="AI2348" s="103"/>
    </row>
    <row r="2349" spans="4:35" x14ac:dyDescent="0.3">
      <c r="D2349" s="31"/>
      <c r="E2349" s="103"/>
      <c r="F2349" s="103"/>
      <c r="L2349" s="103"/>
      <c r="N2349" s="103"/>
      <c r="O2349" s="103"/>
      <c r="P2349" s="103"/>
      <c r="S2349" s="103"/>
      <c r="AE2349" s="103"/>
      <c r="AG2349" s="103"/>
      <c r="AI2349" s="103"/>
    </row>
    <row r="2350" spans="4:35" x14ac:dyDescent="0.3">
      <c r="D2350" s="31"/>
      <c r="E2350" s="103"/>
      <c r="F2350" s="103"/>
      <c r="L2350" s="103"/>
      <c r="N2350" s="103"/>
      <c r="O2350" s="103"/>
      <c r="P2350" s="103"/>
      <c r="S2350" s="103"/>
      <c r="AE2350" s="103"/>
      <c r="AG2350" s="103"/>
      <c r="AI2350" s="103"/>
    </row>
    <row r="2351" spans="4:35" x14ac:dyDescent="0.3">
      <c r="D2351" s="31"/>
      <c r="E2351" s="103"/>
      <c r="F2351" s="103"/>
      <c r="L2351" s="103"/>
      <c r="N2351" s="103"/>
      <c r="O2351" s="103"/>
      <c r="P2351" s="103"/>
      <c r="S2351" s="103"/>
      <c r="AE2351" s="103"/>
      <c r="AG2351" s="103"/>
      <c r="AI2351" s="103"/>
    </row>
    <row r="2352" spans="4:35" x14ac:dyDescent="0.3">
      <c r="D2352" s="31"/>
      <c r="E2352" s="103"/>
      <c r="F2352" s="103"/>
      <c r="L2352" s="103"/>
      <c r="N2352" s="103"/>
      <c r="O2352" s="103"/>
      <c r="P2352" s="103"/>
      <c r="S2352" s="103"/>
      <c r="AE2352" s="103"/>
      <c r="AG2352" s="103"/>
      <c r="AI2352" s="103"/>
    </row>
    <row r="2353" spans="4:35" x14ac:dyDescent="0.3">
      <c r="D2353" s="31"/>
      <c r="E2353" s="103"/>
      <c r="F2353" s="103"/>
      <c r="L2353" s="103"/>
      <c r="N2353" s="103"/>
      <c r="O2353" s="103"/>
      <c r="P2353" s="103"/>
      <c r="S2353" s="103"/>
      <c r="AE2353" s="103"/>
      <c r="AG2353" s="103"/>
      <c r="AI2353" s="103"/>
    </row>
    <row r="2354" spans="4:35" x14ac:dyDescent="0.3">
      <c r="D2354" s="31"/>
      <c r="E2354" s="103"/>
      <c r="F2354" s="103"/>
      <c r="L2354" s="103"/>
      <c r="N2354" s="103"/>
      <c r="O2354" s="103"/>
      <c r="P2354" s="103"/>
      <c r="S2354" s="103"/>
      <c r="AE2354" s="103"/>
      <c r="AG2354" s="103"/>
      <c r="AI2354" s="103"/>
    </row>
    <row r="2355" spans="4:35" x14ac:dyDescent="0.3">
      <c r="D2355" s="31"/>
      <c r="E2355" s="103"/>
      <c r="F2355" s="103"/>
      <c r="L2355" s="103"/>
      <c r="N2355" s="103"/>
      <c r="O2355" s="103"/>
      <c r="P2355" s="103"/>
      <c r="S2355" s="103"/>
      <c r="AE2355" s="103"/>
      <c r="AG2355" s="103"/>
      <c r="AI2355" s="103"/>
    </row>
    <row r="2356" spans="4:35" x14ac:dyDescent="0.3">
      <c r="D2356" s="31"/>
      <c r="E2356" s="103"/>
      <c r="F2356" s="103"/>
      <c r="L2356" s="103"/>
      <c r="N2356" s="103"/>
      <c r="O2356" s="103"/>
      <c r="P2356" s="103"/>
      <c r="S2356" s="103"/>
      <c r="AE2356" s="103"/>
      <c r="AG2356" s="103"/>
      <c r="AI2356" s="103"/>
    </row>
    <row r="2357" spans="4:35" x14ac:dyDescent="0.3">
      <c r="D2357" s="31"/>
      <c r="E2357" s="103"/>
      <c r="F2357" s="103"/>
      <c r="L2357" s="103"/>
      <c r="N2357" s="103"/>
      <c r="O2357" s="103"/>
      <c r="P2357" s="103"/>
      <c r="S2357" s="103"/>
      <c r="AE2357" s="103"/>
      <c r="AG2357" s="103"/>
      <c r="AI2357" s="103"/>
    </row>
    <row r="2358" spans="4:35" x14ac:dyDescent="0.3">
      <c r="D2358" s="31"/>
      <c r="E2358" s="103"/>
      <c r="F2358" s="103"/>
      <c r="L2358" s="103"/>
      <c r="N2358" s="103"/>
      <c r="O2358" s="103"/>
      <c r="P2358" s="103"/>
      <c r="S2358" s="103"/>
      <c r="AE2358" s="103"/>
      <c r="AG2358" s="103"/>
      <c r="AI2358" s="103"/>
    </row>
    <row r="2359" spans="4:35" x14ac:dyDescent="0.3">
      <c r="D2359" s="31"/>
      <c r="E2359" s="103"/>
      <c r="F2359" s="103"/>
      <c r="L2359" s="103"/>
      <c r="N2359" s="103"/>
      <c r="O2359" s="103"/>
      <c r="P2359" s="103"/>
      <c r="S2359" s="103"/>
      <c r="AE2359" s="103"/>
      <c r="AG2359" s="103"/>
      <c r="AI2359" s="103"/>
    </row>
    <row r="2360" spans="4:35" x14ac:dyDescent="0.3">
      <c r="D2360" s="31"/>
      <c r="E2360" s="103"/>
      <c r="F2360" s="103"/>
      <c r="L2360" s="103"/>
      <c r="N2360" s="103"/>
      <c r="O2360" s="103"/>
      <c r="P2360" s="103"/>
      <c r="S2360" s="103"/>
      <c r="AE2360" s="103"/>
      <c r="AG2360" s="103"/>
      <c r="AI2360" s="103"/>
    </row>
    <row r="2361" spans="4:35" x14ac:dyDescent="0.3">
      <c r="D2361" s="31"/>
      <c r="E2361" s="103"/>
      <c r="F2361" s="103"/>
      <c r="L2361" s="103"/>
      <c r="N2361" s="103"/>
      <c r="O2361" s="103"/>
      <c r="P2361" s="103"/>
      <c r="S2361" s="103"/>
      <c r="AE2361" s="103"/>
      <c r="AG2361" s="103"/>
      <c r="AI2361" s="103"/>
    </row>
    <row r="2362" spans="4:35" x14ac:dyDescent="0.3">
      <c r="D2362" s="31"/>
      <c r="E2362" s="103"/>
      <c r="F2362" s="103"/>
      <c r="L2362" s="103"/>
      <c r="N2362" s="103"/>
      <c r="O2362" s="103"/>
      <c r="P2362" s="103"/>
      <c r="S2362" s="103"/>
      <c r="AE2362" s="103"/>
      <c r="AG2362" s="103"/>
      <c r="AI2362" s="103"/>
    </row>
    <row r="2363" spans="4:35" x14ac:dyDescent="0.3">
      <c r="D2363" s="31"/>
      <c r="E2363" s="103"/>
      <c r="F2363" s="103"/>
      <c r="L2363" s="103"/>
      <c r="N2363" s="103"/>
      <c r="O2363" s="103"/>
      <c r="P2363" s="103"/>
      <c r="S2363" s="103"/>
      <c r="AE2363" s="103"/>
      <c r="AG2363" s="103"/>
      <c r="AI2363" s="103"/>
    </row>
    <row r="2364" spans="4:35" x14ac:dyDescent="0.3">
      <c r="D2364" s="31"/>
      <c r="E2364" s="103"/>
      <c r="F2364" s="103"/>
      <c r="L2364" s="103"/>
      <c r="N2364" s="103"/>
      <c r="O2364" s="103"/>
      <c r="P2364" s="103"/>
      <c r="S2364" s="103"/>
      <c r="AE2364" s="103"/>
      <c r="AG2364" s="103"/>
      <c r="AI2364" s="103"/>
    </row>
    <row r="2365" spans="4:35" x14ac:dyDescent="0.3">
      <c r="D2365" s="31"/>
      <c r="E2365" s="103"/>
      <c r="F2365" s="103"/>
      <c r="L2365" s="103"/>
      <c r="N2365" s="103"/>
      <c r="O2365" s="103"/>
      <c r="P2365" s="103"/>
      <c r="S2365" s="103"/>
      <c r="AE2365" s="103"/>
      <c r="AG2365" s="103"/>
      <c r="AI2365" s="103"/>
    </row>
    <row r="2366" spans="4:35" x14ac:dyDescent="0.3">
      <c r="D2366" s="31"/>
      <c r="E2366" s="103"/>
      <c r="F2366" s="103"/>
      <c r="L2366" s="103"/>
      <c r="N2366" s="103"/>
      <c r="O2366" s="103"/>
      <c r="P2366" s="103"/>
      <c r="S2366" s="103"/>
      <c r="AE2366" s="103"/>
      <c r="AG2366" s="103"/>
      <c r="AI2366" s="103"/>
    </row>
    <row r="2367" spans="4:35" x14ac:dyDescent="0.3">
      <c r="D2367" s="31"/>
      <c r="E2367" s="103"/>
      <c r="F2367" s="103"/>
      <c r="L2367" s="103"/>
      <c r="N2367" s="103"/>
      <c r="O2367" s="103"/>
      <c r="P2367" s="103"/>
      <c r="S2367" s="103"/>
      <c r="AE2367" s="103"/>
      <c r="AG2367" s="103"/>
      <c r="AI2367" s="103"/>
    </row>
    <row r="2368" spans="4:35" x14ac:dyDescent="0.3">
      <c r="D2368" s="31"/>
      <c r="E2368" s="103"/>
      <c r="F2368" s="103"/>
      <c r="L2368" s="103"/>
      <c r="N2368" s="103"/>
      <c r="O2368" s="103"/>
      <c r="P2368" s="103"/>
      <c r="S2368" s="103"/>
      <c r="AE2368" s="103"/>
      <c r="AG2368" s="103"/>
      <c r="AI2368" s="103"/>
    </row>
    <row r="2369" spans="4:35" x14ac:dyDescent="0.3">
      <c r="D2369" s="31"/>
      <c r="E2369" s="103"/>
      <c r="F2369" s="103"/>
      <c r="L2369" s="103"/>
      <c r="N2369" s="103"/>
      <c r="O2369" s="103"/>
      <c r="P2369" s="103"/>
      <c r="S2369" s="103"/>
      <c r="AE2369" s="103"/>
      <c r="AG2369" s="103"/>
      <c r="AI2369" s="103"/>
    </row>
    <row r="2370" spans="4:35" x14ac:dyDescent="0.3">
      <c r="D2370" s="31"/>
      <c r="E2370" s="103"/>
      <c r="F2370" s="103"/>
      <c r="L2370" s="103"/>
      <c r="N2370" s="103"/>
      <c r="O2370" s="103"/>
      <c r="P2370" s="103"/>
      <c r="S2370" s="103"/>
      <c r="AE2370" s="103"/>
      <c r="AG2370" s="103"/>
      <c r="AI2370" s="103"/>
    </row>
    <row r="2371" spans="4:35" x14ac:dyDescent="0.3">
      <c r="D2371" s="31"/>
      <c r="E2371" s="103"/>
      <c r="F2371" s="103"/>
      <c r="L2371" s="103"/>
      <c r="N2371" s="103"/>
      <c r="O2371" s="103"/>
      <c r="P2371" s="103"/>
      <c r="S2371" s="103"/>
      <c r="AE2371" s="103"/>
      <c r="AG2371" s="103"/>
      <c r="AI2371" s="103"/>
    </row>
    <row r="2372" spans="4:35" x14ac:dyDescent="0.3">
      <c r="D2372" s="31"/>
      <c r="E2372" s="103"/>
      <c r="F2372" s="103"/>
      <c r="L2372" s="103"/>
      <c r="N2372" s="103"/>
      <c r="O2372" s="103"/>
      <c r="P2372" s="103"/>
      <c r="S2372" s="103"/>
      <c r="AE2372" s="103"/>
      <c r="AG2372" s="103"/>
      <c r="AI2372" s="103"/>
    </row>
    <row r="2373" spans="4:35" x14ac:dyDescent="0.3">
      <c r="D2373" s="31"/>
      <c r="E2373" s="103"/>
      <c r="F2373" s="103"/>
      <c r="L2373" s="103"/>
      <c r="N2373" s="103"/>
      <c r="O2373" s="103"/>
      <c r="P2373" s="103"/>
      <c r="S2373" s="103"/>
      <c r="AE2373" s="103"/>
      <c r="AG2373" s="103"/>
      <c r="AI2373" s="103"/>
    </row>
    <row r="2374" spans="4:35" x14ac:dyDescent="0.3">
      <c r="D2374" s="31"/>
      <c r="E2374" s="103"/>
      <c r="F2374" s="103"/>
      <c r="L2374" s="103"/>
      <c r="N2374" s="103"/>
      <c r="O2374" s="103"/>
      <c r="P2374" s="103"/>
      <c r="S2374" s="103"/>
      <c r="AE2374" s="103"/>
      <c r="AG2374" s="103"/>
      <c r="AI2374" s="103"/>
    </row>
    <row r="2375" spans="4:35" x14ac:dyDescent="0.3">
      <c r="D2375" s="31"/>
      <c r="E2375" s="103"/>
      <c r="F2375" s="103"/>
      <c r="L2375" s="103"/>
      <c r="N2375" s="103"/>
      <c r="O2375" s="103"/>
      <c r="P2375" s="103"/>
      <c r="S2375" s="103"/>
      <c r="AE2375" s="103"/>
      <c r="AG2375" s="103"/>
      <c r="AI2375" s="103"/>
    </row>
    <row r="2376" spans="4:35" x14ac:dyDescent="0.3">
      <c r="D2376" s="31"/>
      <c r="E2376" s="103"/>
      <c r="F2376" s="103"/>
      <c r="L2376" s="103"/>
      <c r="N2376" s="103"/>
      <c r="O2376" s="103"/>
      <c r="P2376" s="103"/>
      <c r="S2376" s="103"/>
      <c r="AE2376" s="103"/>
      <c r="AG2376" s="103"/>
      <c r="AI2376" s="103"/>
    </row>
    <row r="2377" spans="4:35" x14ac:dyDescent="0.3">
      <c r="D2377" s="31"/>
      <c r="E2377" s="103"/>
      <c r="F2377" s="103"/>
      <c r="L2377" s="103"/>
      <c r="N2377" s="103"/>
      <c r="O2377" s="103"/>
      <c r="P2377" s="103"/>
      <c r="S2377" s="103"/>
      <c r="AE2377" s="103"/>
      <c r="AG2377" s="103"/>
      <c r="AI2377" s="103"/>
    </row>
    <row r="2378" spans="4:35" x14ac:dyDescent="0.3">
      <c r="D2378" s="31"/>
      <c r="E2378" s="103"/>
      <c r="F2378" s="103"/>
      <c r="L2378" s="103"/>
      <c r="N2378" s="103"/>
      <c r="O2378" s="103"/>
      <c r="P2378" s="103"/>
      <c r="S2378" s="103"/>
      <c r="AE2378" s="103"/>
      <c r="AG2378" s="103"/>
      <c r="AI2378" s="103"/>
    </row>
    <row r="2379" spans="4:35" x14ac:dyDescent="0.3">
      <c r="D2379" s="31"/>
      <c r="E2379" s="103"/>
      <c r="F2379" s="103"/>
      <c r="L2379" s="103"/>
      <c r="N2379" s="103"/>
      <c r="O2379" s="103"/>
      <c r="P2379" s="103"/>
      <c r="S2379" s="103"/>
      <c r="AE2379" s="103"/>
      <c r="AG2379" s="103"/>
      <c r="AI2379" s="103"/>
    </row>
    <row r="2380" spans="4:35" x14ac:dyDescent="0.3">
      <c r="D2380" s="31"/>
      <c r="E2380" s="103"/>
      <c r="F2380" s="103"/>
      <c r="L2380" s="103"/>
      <c r="N2380" s="103"/>
      <c r="O2380" s="103"/>
      <c r="P2380" s="103"/>
      <c r="S2380" s="103"/>
      <c r="AE2380" s="103"/>
      <c r="AG2380" s="103"/>
      <c r="AI2380" s="103"/>
    </row>
    <row r="2381" spans="4:35" x14ac:dyDescent="0.3">
      <c r="D2381" s="31"/>
      <c r="E2381" s="103"/>
      <c r="F2381" s="103"/>
      <c r="L2381" s="103"/>
      <c r="N2381" s="103"/>
      <c r="O2381" s="103"/>
      <c r="P2381" s="103"/>
      <c r="S2381" s="103"/>
      <c r="AE2381" s="103"/>
      <c r="AG2381" s="103"/>
      <c r="AI2381" s="103"/>
    </row>
    <row r="2382" spans="4:35" x14ac:dyDescent="0.3">
      <c r="D2382" s="31"/>
      <c r="E2382" s="103"/>
      <c r="F2382" s="103"/>
      <c r="L2382" s="103"/>
      <c r="N2382" s="103"/>
      <c r="O2382" s="103"/>
      <c r="P2382" s="103"/>
      <c r="S2382" s="103"/>
      <c r="AE2382" s="103"/>
      <c r="AG2382" s="103"/>
      <c r="AI2382" s="103"/>
    </row>
    <row r="2383" spans="4:35" x14ac:dyDescent="0.3">
      <c r="D2383" s="31"/>
      <c r="E2383" s="103"/>
      <c r="F2383" s="103"/>
      <c r="L2383" s="103"/>
      <c r="N2383" s="103"/>
      <c r="O2383" s="103"/>
      <c r="P2383" s="103"/>
      <c r="S2383" s="103"/>
      <c r="AE2383" s="103"/>
      <c r="AG2383" s="103"/>
      <c r="AI2383" s="103"/>
    </row>
    <row r="2384" spans="4:35" x14ac:dyDescent="0.3">
      <c r="D2384" s="31"/>
      <c r="E2384" s="103"/>
      <c r="F2384" s="103"/>
      <c r="L2384" s="103"/>
      <c r="N2384" s="103"/>
      <c r="O2384" s="103"/>
      <c r="P2384" s="103"/>
      <c r="S2384" s="103"/>
      <c r="AE2384" s="103"/>
      <c r="AG2384" s="103"/>
      <c r="AI2384" s="103"/>
    </row>
    <row r="2385" spans="4:35" x14ac:dyDescent="0.3">
      <c r="D2385" s="31"/>
      <c r="E2385" s="103"/>
      <c r="F2385" s="103"/>
      <c r="L2385" s="103"/>
      <c r="N2385" s="103"/>
      <c r="O2385" s="103"/>
      <c r="P2385" s="103"/>
      <c r="S2385" s="103"/>
      <c r="AE2385" s="103"/>
      <c r="AG2385" s="103"/>
      <c r="AI2385" s="103"/>
    </row>
    <row r="2386" spans="4:35" x14ac:dyDescent="0.3">
      <c r="D2386" s="31"/>
      <c r="E2386" s="103"/>
      <c r="F2386" s="103"/>
      <c r="L2386" s="103"/>
      <c r="N2386" s="103"/>
      <c r="O2386" s="103"/>
      <c r="P2386" s="103"/>
      <c r="S2386" s="103"/>
      <c r="AE2386" s="103"/>
      <c r="AG2386" s="103"/>
      <c r="AI2386" s="103"/>
    </row>
    <row r="2387" spans="4:35" x14ac:dyDescent="0.3">
      <c r="D2387" s="31"/>
      <c r="E2387" s="103"/>
      <c r="F2387" s="103"/>
      <c r="L2387" s="103"/>
      <c r="N2387" s="103"/>
      <c r="O2387" s="103"/>
      <c r="P2387" s="103"/>
      <c r="S2387" s="103"/>
      <c r="AE2387" s="103"/>
      <c r="AG2387" s="103"/>
      <c r="AI2387" s="103"/>
    </row>
    <row r="2388" spans="4:35" x14ac:dyDescent="0.3">
      <c r="D2388" s="31"/>
      <c r="E2388" s="103"/>
      <c r="F2388" s="103"/>
      <c r="L2388" s="103"/>
      <c r="N2388" s="103"/>
      <c r="O2388" s="103"/>
      <c r="P2388" s="103"/>
      <c r="S2388" s="103"/>
      <c r="AE2388" s="103"/>
      <c r="AG2388" s="103"/>
      <c r="AI2388" s="103"/>
    </row>
    <row r="2389" spans="4:35" x14ac:dyDescent="0.3">
      <c r="D2389" s="31"/>
      <c r="E2389" s="103"/>
      <c r="F2389" s="103"/>
      <c r="L2389" s="103"/>
      <c r="N2389" s="103"/>
      <c r="O2389" s="103"/>
      <c r="P2389" s="103"/>
      <c r="S2389" s="103"/>
      <c r="AE2389" s="103"/>
      <c r="AG2389" s="103"/>
      <c r="AI2389" s="103"/>
    </row>
    <row r="2390" spans="4:35" x14ac:dyDescent="0.3">
      <c r="D2390" s="31"/>
      <c r="E2390" s="103"/>
      <c r="F2390" s="103"/>
      <c r="L2390" s="103"/>
      <c r="N2390" s="103"/>
      <c r="O2390" s="103"/>
      <c r="P2390" s="103"/>
      <c r="S2390" s="103"/>
      <c r="AE2390" s="103"/>
      <c r="AG2390" s="103"/>
      <c r="AI2390" s="103"/>
    </row>
    <row r="2391" spans="4:35" x14ac:dyDescent="0.3">
      <c r="D2391" s="31"/>
      <c r="E2391" s="103"/>
      <c r="F2391" s="103"/>
      <c r="L2391" s="103"/>
      <c r="N2391" s="103"/>
      <c r="O2391" s="103"/>
      <c r="P2391" s="103"/>
      <c r="S2391" s="103"/>
      <c r="AE2391" s="103"/>
      <c r="AG2391" s="103"/>
      <c r="AI2391" s="103"/>
    </row>
    <row r="2392" spans="4:35" x14ac:dyDescent="0.3">
      <c r="D2392" s="31"/>
      <c r="E2392" s="103"/>
      <c r="F2392" s="103"/>
      <c r="L2392" s="103"/>
      <c r="N2392" s="103"/>
      <c r="O2392" s="103"/>
      <c r="P2392" s="103"/>
      <c r="S2392" s="103"/>
      <c r="AE2392" s="103"/>
      <c r="AG2392" s="103"/>
      <c r="AI2392" s="103"/>
    </row>
    <row r="2393" spans="4:35" x14ac:dyDescent="0.3">
      <c r="D2393" s="31"/>
      <c r="E2393" s="103"/>
      <c r="F2393" s="103"/>
      <c r="L2393" s="103"/>
      <c r="N2393" s="103"/>
      <c r="O2393" s="103"/>
      <c r="P2393" s="103"/>
      <c r="S2393" s="103"/>
      <c r="AE2393" s="103"/>
      <c r="AG2393" s="103"/>
      <c r="AI2393" s="103"/>
    </row>
    <row r="2394" spans="4:35" x14ac:dyDescent="0.3">
      <c r="D2394" s="31"/>
      <c r="E2394" s="103"/>
      <c r="F2394" s="103"/>
      <c r="L2394" s="103"/>
      <c r="N2394" s="103"/>
      <c r="O2394" s="103"/>
      <c r="P2394" s="103"/>
      <c r="S2394" s="103"/>
      <c r="AE2394" s="103"/>
      <c r="AG2394" s="103"/>
      <c r="AI2394" s="103"/>
    </row>
    <row r="2395" spans="4:35" x14ac:dyDescent="0.3">
      <c r="D2395" s="31"/>
      <c r="E2395" s="103"/>
      <c r="F2395" s="103"/>
      <c r="L2395" s="103"/>
      <c r="N2395" s="103"/>
      <c r="O2395" s="103"/>
      <c r="P2395" s="103"/>
      <c r="S2395" s="103"/>
      <c r="AE2395" s="103"/>
      <c r="AG2395" s="103"/>
      <c r="AI2395" s="103"/>
    </row>
    <row r="2396" spans="4:35" x14ac:dyDescent="0.3">
      <c r="D2396" s="31"/>
      <c r="E2396" s="103"/>
      <c r="F2396" s="103"/>
      <c r="L2396" s="103"/>
      <c r="N2396" s="103"/>
      <c r="O2396" s="103"/>
      <c r="P2396" s="103"/>
      <c r="S2396" s="103"/>
      <c r="AE2396" s="103"/>
      <c r="AG2396" s="103"/>
      <c r="AI2396" s="103"/>
    </row>
    <row r="2397" spans="4:35" x14ac:dyDescent="0.3">
      <c r="D2397" s="31"/>
      <c r="E2397" s="103"/>
      <c r="F2397" s="103"/>
      <c r="L2397" s="103"/>
      <c r="N2397" s="103"/>
      <c r="O2397" s="103"/>
      <c r="P2397" s="103"/>
      <c r="S2397" s="103"/>
      <c r="AE2397" s="103"/>
      <c r="AG2397" s="103"/>
      <c r="AI2397" s="103"/>
    </row>
    <row r="2398" spans="4:35" x14ac:dyDescent="0.3">
      <c r="D2398" s="31"/>
      <c r="E2398" s="103"/>
      <c r="F2398" s="103"/>
      <c r="L2398" s="103"/>
      <c r="N2398" s="103"/>
      <c r="O2398" s="103"/>
      <c r="P2398" s="103"/>
      <c r="S2398" s="103"/>
      <c r="AE2398" s="103"/>
      <c r="AG2398" s="103"/>
      <c r="AI2398" s="103"/>
    </row>
    <row r="2399" spans="4:35" x14ac:dyDescent="0.3">
      <c r="D2399" s="31"/>
      <c r="E2399" s="103"/>
      <c r="F2399" s="103"/>
      <c r="L2399" s="103"/>
      <c r="N2399" s="103"/>
      <c r="O2399" s="103"/>
      <c r="P2399" s="103"/>
      <c r="S2399" s="103"/>
      <c r="AE2399" s="103"/>
      <c r="AG2399" s="103"/>
      <c r="AI2399" s="103"/>
    </row>
    <row r="2400" spans="4:35" x14ac:dyDescent="0.3">
      <c r="D2400" s="31"/>
      <c r="E2400" s="103"/>
      <c r="F2400" s="103"/>
      <c r="L2400" s="103"/>
      <c r="N2400" s="103"/>
      <c r="O2400" s="103"/>
      <c r="P2400" s="103"/>
      <c r="S2400" s="103"/>
      <c r="AE2400" s="103"/>
      <c r="AG2400" s="103"/>
      <c r="AI2400" s="103"/>
    </row>
    <row r="2401" spans="4:35" x14ac:dyDescent="0.3">
      <c r="D2401" s="31"/>
      <c r="E2401" s="103"/>
      <c r="F2401" s="103"/>
      <c r="L2401" s="103"/>
      <c r="N2401" s="103"/>
      <c r="O2401" s="103"/>
      <c r="P2401" s="103"/>
      <c r="S2401" s="103"/>
      <c r="AE2401" s="103"/>
      <c r="AG2401" s="103"/>
      <c r="AI2401" s="103"/>
    </row>
    <row r="2402" spans="4:35" x14ac:dyDescent="0.3">
      <c r="D2402" s="31"/>
      <c r="E2402" s="103"/>
      <c r="F2402" s="103"/>
      <c r="L2402" s="103"/>
      <c r="N2402" s="103"/>
      <c r="O2402" s="103"/>
      <c r="P2402" s="103"/>
      <c r="S2402" s="103"/>
      <c r="AE2402" s="103"/>
      <c r="AG2402" s="103"/>
      <c r="AI2402" s="103"/>
    </row>
    <row r="2403" spans="4:35" x14ac:dyDescent="0.3">
      <c r="D2403" s="31"/>
      <c r="E2403" s="103"/>
      <c r="F2403" s="103"/>
      <c r="L2403" s="103"/>
      <c r="N2403" s="103"/>
      <c r="O2403" s="103"/>
      <c r="P2403" s="103"/>
      <c r="S2403" s="103"/>
      <c r="AE2403" s="103"/>
      <c r="AG2403" s="103"/>
      <c r="AI2403" s="103"/>
    </row>
    <row r="2404" spans="4:35" x14ac:dyDescent="0.3">
      <c r="D2404" s="31"/>
      <c r="E2404" s="103"/>
      <c r="F2404" s="103"/>
      <c r="L2404" s="103"/>
      <c r="N2404" s="103"/>
      <c r="O2404" s="103"/>
      <c r="P2404" s="103"/>
      <c r="S2404" s="103"/>
      <c r="AE2404" s="103"/>
      <c r="AG2404" s="103"/>
      <c r="AI2404" s="103"/>
    </row>
    <row r="2405" spans="4:35" x14ac:dyDescent="0.3">
      <c r="D2405" s="31"/>
      <c r="E2405" s="103"/>
      <c r="F2405" s="103"/>
      <c r="L2405" s="103"/>
      <c r="N2405" s="103"/>
      <c r="O2405" s="103"/>
      <c r="P2405" s="103"/>
      <c r="S2405" s="103"/>
      <c r="AE2405" s="103"/>
      <c r="AG2405" s="103"/>
      <c r="AI2405" s="103"/>
    </row>
    <row r="2406" spans="4:35" x14ac:dyDescent="0.3">
      <c r="D2406" s="31"/>
      <c r="E2406" s="103"/>
      <c r="F2406" s="103"/>
      <c r="L2406" s="103"/>
      <c r="N2406" s="103"/>
      <c r="O2406" s="103"/>
      <c r="P2406" s="103"/>
      <c r="S2406" s="103"/>
      <c r="AE2406" s="103"/>
      <c r="AG2406" s="103"/>
      <c r="AI2406" s="103"/>
    </row>
    <row r="2407" spans="4:35" x14ac:dyDescent="0.3">
      <c r="D2407" s="31"/>
      <c r="E2407" s="103"/>
      <c r="F2407" s="103"/>
      <c r="L2407" s="103"/>
      <c r="N2407" s="103"/>
      <c r="O2407" s="103"/>
      <c r="P2407" s="103"/>
      <c r="S2407" s="103"/>
      <c r="AE2407" s="103"/>
      <c r="AG2407" s="103"/>
      <c r="AI2407" s="103"/>
    </row>
    <row r="2408" spans="4:35" x14ac:dyDescent="0.3">
      <c r="D2408" s="31"/>
      <c r="E2408" s="103"/>
      <c r="F2408" s="103"/>
      <c r="L2408" s="103"/>
      <c r="N2408" s="103"/>
      <c r="O2408" s="103"/>
      <c r="P2408" s="103"/>
      <c r="S2408" s="103"/>
      <c r="AE2408" s="103"/>
      <c r="AG2408" s="103"/>
      <c r="AI2408" s="103"/>
    </row>
    <row r="2409" spans="4:35" x14ac:dyDescent="0.3">
      <c r="D2409" s="31"/>
      <c r="E2409" s="103"/>
      <c r="F2409" s="103"/>
      <c r="L2409" s="103"/>
      <c r="N2409" s="103"/>
      <c r="O2409" s="103"/>
      <c r="P2409" s="103"/>
      <c r="S2409" s="103"/>
      <c r="AE2409" s="103"/>
      <c r="AG2409" s="103"/>
      <c r="AI2409" s="103"/>
    </row>
    <row r="2410" spans="4:35" x14ac:dyDescent="0.3">
      <c r="D2410" s="31"/>
      <c r="E2410" s="103"/>
      <c r="F2410" s="103"/>
      <c r="L2410" s="103"/>
      <c r="N2410" s="103"/>
      <c r="O2410" s="103"/>
      <c r="P2410" s="103"/>
      <c r="S2410" s="103"/>
      <c r="AE2410" s="103"/>
      <c r="AG2410" s="103"/>
      <c r="AI2410" s="103"/>
    </row>
    <row r="2411" spans="4:35" x14ac:dyDescent="0.3">
      <c r="D2411" s="31"/>
      <c r="E2411" s="103"/>
      <c r="F2411" s="103"/>
      <c r="L2411" s="103"/>
      <c r="N2411" s="103"/>
      <c r="O2411" s="103"/>
      <c r="P2411" s="103"/>
      <c r="S2411" s="103"/>
      <c r="AE2411" s="103"/>
      <c r="AG2411" s="103"/>
      <c r="AI2411" s="103"/>
    </row>
    <row r="2412" spans="4:35" x14ac:dyDescent="0.3">
      <c r="D2412" s="31"/>
      <c r="E2412" s="103"/>
      <c r="F2412" s="103"/>
      <c r="L2412" s="103"/>
      <c r="N2412" s="103"/>
      <c r="O2412" s="103"/>
      <c r="P2412" s="103"/>
      <c r="S2412" s="103"/>
      <c r="AE2412" s="103"/>
      <c r="AG2412" s="103"/>
      <c r="AI2412" s="103"/>
    </row>
    <row r="2413" spans="4:35" x14ac:dyDescent="0.3">
      <c r="D2413" s="31"/>
      <c r="E2413" s="103"/>
      <c r="F2413" s="103"/>
      <c r="L2413" s="103"/>
      <c r="N2413" s="103"/>
      <c r="O2413" s="103"/>
      <c r="P2413" s="103"/>
      <c r="S2413" s="103"/>
      <c r="AE2413" s="103"/>
      <c r="AG2413" s="103"/>
      <c r="AI2413" s="103"/>
    </row>
    <row r="2414" spans="4:35" x14ac:dyDescent="0.3">
      <c r="D2414" s="31"/>
      <c r="E2414" s="103"/>
      <c r="F2414" s="103"/>
      <c r="L2414" s="103"/>
      <c r="N2414" s="103"/>
      <c r="O2414" s="103"/>
      <c r="P2414" s="103"/>
      <c r="S2414" s="103"/>
      <c r="AE2414" s="103"/>
      <c r="AG2414" s="103"/>
      <c r="AI2414" s="103"/>
    </row>
    <row r="2415" spans="4:35" x14ac:dyDescent="0.3">
      <c r="D2415" s="31"/>
      <c r="E2415" s="103"/>
      <c r="F2415" s="103"/>
      <c r="L2415" s="103"/>
      <c r="N2415" s="103"/>
      <c r="O2415" s="103"/>
      <c r="P2415" s="103"/>
      <c r="S2415" s="103"/>
      <c r="AE2415" s="103"/>
      <c r="AG2415" s="103"/>
      <c r="AI2415" s="103"/>
    </row>
    <row r="2416" spans="4:35" x14ac:dyDescent="0.3">
      <c r="D2416" s="31"/>
      <c r="E2416" s="103"/>
      <c r="F2416" s="103"/>
      <c r="L2416" s="103"/>
      <c r="N2416" s="103"/>
      <c r="O2416" s="103"/>
      <c r="P2416" s="103"/>
      <c r="S2416" s="103"/>
      <c r="AE2416" s="103"/>
      <c r="AG2416" s="103"/>
      <c r="AI2416" s="103"/>
    </row>
    <row r="2417" spans="4:35" x14ac:dyDescent="0.3">
      <c r="D2417" s="31"/>
      <c r="E2417" s="103"/>
      <c r="F2417" s="103"/>
      <c r="L2417" s="103"/>
      <c r="N2417" s="103"/>
      <c r="O2417" s="103"/>
      <c r="P2417" s="103"/>
      <c r="S2417" s="103"/>
      <c r="AE2417" s="103"/>
      <c r="AG2417" s="103"/>
      <c r="AI2417" s="103"/>
    </row>
    <row r="2418" spans="4:35" x14ac:dyDescent="0.3">
      <c r="D2418" s="31"/>
      <c r="E2418" s="103"/>
      <c r="F2418" s="103"/>
      <c r="L2418" s="103"/>
      <c r="N2418" s="103"/>
      <c r="O2418" s="103"/>
      <c r="P2418" s="103"/>
      <c r="S2418" s="103"/>
      <c r="AE2418" s="103"/>
      <c r="AG2418" s="103"/>
      <c r="AI2418" s="103"/>
    </row>
    <row r="2419" spans="4:35" x14ac:dyDescent="0.3">
      <c r="D2419" s="31"/>
      <c r="E2419" s="103"/>
      <c r="F2419" s="103"/>
      <c r="L2419" s="103"/>
      <c r="N2419" s="103"/>
      <c r="O2419" s="103"/>
      <c r="P2419" s="103"/>
      <c r="S2419" s="103"/>
      <c r="AE2419" s="103"/>
      <c r="AG2419" s="103"/>
      <c r="AI2419" s="103"/>
    </row>
    <row r="2420" spans="4:35" x14ac:dyDescent="0.3">
      <c r="D2420" s="31"/>
      <c r="E2420" s="103"/>
      <c r="F2420" s="103"/>
      <c r="L2420" s="103"/>
      <c r="N2420" s="103"/>
      <c r="O2420" s="103"/>
      <c r="P2420" s="103"/>
      <c r="S2420" s="103"/>
      <c r="AE2420" s="103"/>
      <c r="AG2420" s="103"/>
      <c r="AI2420" s="103"/>
    </row>
    <row r="2421" spans="4:35" x14ac:dyDescent="0.3">
      <c r="D2421" s="31"/>
      <c r="E2421" s="103"/>
      <c r="F2421" s="103"/>
      <c r="L2421" s="103"/>
      <c r="N2421" s="103"/>
      <c r="O2421" s="103"/>
      <c r="P2421" s="103"/>
      <c r="S2421" s="103"/>
      <c r="AE2421" s="103"/>
      <c r="AG2421" s="103"/>
      <c r="AI2421" s="103"/>
    </row>
    <row r="2422" spans="4:35" x14ac:dyDescent="0.3">
      <c r="D2422" s="31"/>
      <c r="E2422" s="103"/>
      <c r="F2422" s="103"/>
      <c r="L2422" s="103"/>
      <c r="N2422" s="103"/>
      <c r="O2422" s="103"/>
      <c r="P2422" s="103"/>
      <c r="S2422" s="103"/>
      <c r="AE2422" s="103"/>
      <c r="AG2422" s="103"/>
      <c r="AI2422" s="103"/>
    </row>
    <row r="2423" spans="4:35" x14ac:dyDescent="0.3">
      <c r="D2423" s="31"/>
      <c r="E2423" s="103"/>
      <c r="F2423" s="103"/>
      <c r="L2423" s="103"/>
      <c r="N2423" s="103"/>
      <c r="O2423" s="103"/>
      <c r="P2423" s="103"/>
      <c r="S2423" s="103"/>
      <c r="AE2423" s="103"/>
      <c r="AG2423" s="103"/>
      <c r="AI2423" s="103"/>
    </row>
    <row r="2424" spans="4:35" x14ac:dyDescent="0.3">
      <c r="D2424" s="31"/>
      <c r="E2424" s="103"/>
      <c r="F2424" s="103"/>
      <c r="L2424" s="103"/>
      <c r="N2424" s="103"/>
      <c r="O2424" s="103"/>
      <c r="P2424" s="103"/>
      <c r="S2424" s="103"/>
      <c r="AE2424" s="103"/>
      <c r="AG2424" s="103"/>
      <c r="AI2424" s="103"/>
    </row>
    <row r="2425" spans="4:35" x14ac:dyDescent="0.3">
      <c r="D2425" s="31"/>
      <c r="E2425" s="103"/>
      <c r="F2425" s="103"/>
      <c r="L2425" s="103"/>
      <c r="N2425" s="103"/>
      <c r="O2425" s="103"/>
      <c r="P2425" s="103"/>
      <c r="S2425" s="103"/>
      <c r="AE2425" s="103"/>
      <c r="AG2425" s="103"/>
      <c r="AI2425" s="103"/>
    </row>
    <row r="2426" spans="4:35" x14ac:dyDescent="0.3">
      <c r="D2426" s="31"/>
      <c r="E2426" s="103"/>
      <c r="F2426" s="103"/>
      <c r="L2426" s="103"/>
      <c r="N2426" s="103"/>
      <c r="O2426" s="103"/>
      <c r="P2426" s="103"/>
      <c r="S2426" s="103"/>
      <c r="AE2426" s="103"/>
      <c r="AG2426" s="103"/>
      <c r="AI2426" s="103"/>
    </row>
    <row r="2427" spans="4:35" x14ac:dyDescent="0.3">
      <c r="D2427" s="31"/>
      <c r="E2427" s="103"/>
      <c r="F2427" s="103"/>
      <c r="L2427" s="103"/>
      <c r="N2427" s="103"/>
      <c r="O2427" s="103"/>
      <c r="P2427" s="103"/>
      <c r="S2427" s="103"/>
      <c r="AE2427" s="103"/>
      <c r="AG2427" s="103"/>
      <c r="AI2427" s="103"/>
    </row>
    <row r="2428" spans="4:35" x14ac:dyDescent="0.3">
      <c r="D2428" s="31"/>
      <c r="E2428" s="103"/>
      <c r="F2428" s="103"/>
      <c r="L2428" s="103"/>
      <c r="N2428" s="103"/>
      <c r="O2428" s="103"/>
      <c r="P2428" s="103"/>
      <c r="S2428" s="103"/>
      <c r="AE2428" s="103"/>
      <c r="AG2428" s="103"/>
      <c r="AI2428" s="103"/>
    </row>
    <row r="2429" spans="4:35" x14ac:dyDescent="0.3">
      <c r="D2429" s="31"/>
      <c r="E2429" s="103"/>
      <c r="F2429" s="103"/>
      <c r="L2429" s="103"/>
      <c r="N2429" s="103"/>
      <c r="O2429" s="103"/>
      <c r="P2429" s="103"/>
      <c r="S2429" s="103"/>
      <c r="AE2429" s="103"/>
      <c r="AG2429" s="103"/>
      <c r="AI2429" s="103"/>
    </row>
    <row r="2430" spans="4:35" x14ac:dyDescent="0.3">
      <c r="D2430" s="31"/>
      <c r="E2430" s="103"/>
      <c r="F2430" s="103"/>
      <c r="L2430" s="103"/>
      <c r="N2430" s="103"/>
      <c r="O2430" s="103"/>
      <c r="P2430" s="103"/>
      <c r="S2430" s="103"/>
      <c r="AE2430" s="103"/>
      <c r="AG2430" s="103"/>
      <c r="AI2430" s="103"/>
    </row>
    <row r="2431" spans="4:35" x14ac:dyDescent="0.3">
      <c r="D2431" s="31"/>
      <c r="E2431" s="103"/>
      <c r="F2431" s="103"/>
      <c r="L2431" s="103"/>
      <c r="N2431" s="103"/>
      <c r="O2431" s="103"/>
      <c r="P2431" s="103"/>
      <c r="S2431" s="103"/>
      <c r="AE2431" s="103"/>
      <c r="AG2431" s="103"/>
      <c r="AI2431" s="103"/>
    </row>
    <row r="2432" spans="4:35" x14ac:dyDescent="0.3">
      <c r="D2432" s="31"/>
      <c r="E2432" s="103"/>
      <c r="F2432" s="103"/>
      <c r="L2432" s="103"/>
      <c r="N2432" s="103"/>
      <c r="O2432" s="103"/>
      <c r="P2432" s="103"/>
      <c r="S2432" s="103"/>
      <c r="AE2432" s="103"/>
      <c r="AG2432" s="103"/>
      <c r="AI2432" s="103"/>
    </row>
    <row r="2433" spans="4:35" x14ac:dyDescent="0.3">
      <c r="D2433" s="31"/>
      <c r="E2433" s="103"/>
      <c r="F2433" s="103"/>
      <c r="L2433" s="103"/>
      <c r="N2433" s="103"/>
      <c r="O2433" s="103"/>
      <c r="P2433" s="103"/>
      <c r="S2433" s="103"/>
      <c r="AE2433" s="103"/>
      <c r="AG2433" s="103"/>
      <c r="AI2433" s="103"/>
    </row>
    <row r="2434" spans="4:35" x14ac:dyDescent="0.3">
      <c r="D2434" s="31"/>
      <c r="E2434" s="103"/>
      <c r="F2434" s="103"/>
      <c r="L2434" s="103"/>
      <c r="N2434" s="103"/>
      <c r="O2434" s="103"/>
      <c r="P2434" s="103"/>
      <c r="S2434" s="103"/>
      <c r="AE2434" s="103"/>
      <c r="AG2434" s="103"/>
      <c r="AI2434" s="103"/>
    </row>
    <row r="2435" spans="4:35" x14ac:dyDescent="0.3">
      <c r="D2435" s="31"/>
      <c r="E2435" s="103"/>
      <c r="F2435" s="103"/>
      <c r="L2435" s="103"/>
      <c r="N2435" s="103"/>
      <c r="O2435" s="103"/>
      <c r="P2435" s="103"/>
      <c r="S2435" s="103"/>
      <c r="AE2435" s="103"/>
      <c r="AG2435" s="103"/>
      <c r="AI2435" s="103"/>
    </row>
    <row r="2436" spans="4:35" x14ac:dyDescent="0.3">
      <c r="D2436" s="31"/>
      <c r="E2436" s="103"/>
      <c r="F2436" s="103"/>
      <c r="L2436" s="103"/>
      <c r="N2436" s="103"/>
      <c r="O2436" s="103"/>
      <c r="P2436" s="103"/>
      <c r="S2436" s="103"/>
      <c r="AE2436" s="103"/>
      <c r="AG2436" s="103"/>
      <c r="AI2436" s="103"/>
    </row>
    <row r="2437" spans="4:35" x14ac:dyDescent="0.3">
      <c r="D2437" s="31"/>
      <c r="E2437" s="103"/>
      <c r="F2437" s="103"/>
      <c r="L2437" s="103"/>
      <c r="N2437" s="103"/>
      <c r="O2437" s="103"/>
      <c r="P2437" s="103"/>
      <c r="S2437" s="103"/>
      <c r="AE2437" s="103"/>
      <c r="AG2437" s="103"/>
      <c r="AI2437" s="103"/>
    </row>
    <row r="2438" spans="4:35" x14ac:dyDescent="0.3">
      <c r="D2438" s="31"/>
      <c r="E2438" s="103"/>
      <c r="F2438" s="103"/>
      <c r="L2438" s="103"/>
      <c r="N2438" s="103"/>
      <c r="O2438" s="103"/>
      <c r="P2438" s="103"/>
      <c r="S2438" s="103"/>
      <c r="AE2438" s="103"/>
      <c r="AG2438" s="103"/>
      <c r="AI2438" s="103"/>
    </row>
    <row r="2439" spans="4:35" x14ac:dyDescent="0.3">
      <c r="D2439" s="31"/>
      <c r="E2439" s="103"/>
      <c r="F2439" s="103"/>
      <c r="L2439" s="103"/>
      <c r="N2439" s="103"/>
      <c r="O2439" s="103"/>
      <c r="P2439" s="103"/>
      <c r="S2439" s="103"/>
      <c r="AE2439" s="103"/>
      <c r="AG2439" s="103"/>
      <c r="AI2439" s="103"/>
    </row>
    <row r="2440" spans="4:35" x14ac:dyDescent="0.3">
      <c r="D2440" s="31"/>
      <c r="E2440" s="103"/>
      <c r="F2440" s="103"/>
      <c r="L2440" s="103"/>
      <c r="N2440" s="103"/>
      <c r="O2440" s="103"/>
      <c r="P2440" s="103"/>
      <c r="S2440" s="103"/>
      <c r="AE2440" s="103"/>
      <c r="AG2440" s="103"/>
      <c r="AI2440" s="103"/>
    </row>
    <row r="2441" spans="4:35" x14ac:dyDescent="0.3">
      <c r="D2441" s="31"/>
      <c r="E2441" s="103"/>
      <c r="F2441" s="103"/>
      <c r="L2441" s="103"/>
      <c r="N2441" s="103"/>
      <c r="O2441" s="103"/>
      <c r="P2441" s="103"/>
      <c r="S2441" s="103"/>
      <c r="AE2441" s="103"/>
      <c r="AG2441" s="103"/>
      <c r="AI2441" s="103"/>
    </row>
    <row r="2442" spans="4:35" x14ac:dyDescent="0.3">
      <c r="D2442" s="31"/>
      <c r="E2442" s="103"/>
      <c r="F2442" s="103"/>
      <c r="L2442" s="103"/>
      <c r="N2442" s="103"/>
      <c r="O2442" s="103"/>
      <c r="P2442" s="103"/>
      <c r="S2442" s="103"/>
      <c r="AE2442" s="103"/>
      <c r="AG2442" s="103"/>
      <c r="AI2442" s="103"/>
    </row>
    <row r="2443" spans="4:35" x14ac:dyDescent="0.3">
      <c r="D2443" s="31"/>
      <c r="E2443" s="103"/>
      <c r="F2443" s="103"/>
      <c r="L2443" s="103"/>
      <c r="N2443" s="103"/>
      <c r="O2443" s="103"/>
      <c r="P2443" s="103"/>
      <c r="S2443" s="103"/>
      <c r="AE2443" s="103"/>
      <c r="AG2443" s="103"/>
      <c r="AI2443" s="103"/>
    </row>
    <row r="2444" spans="4:35" x14ac:dyDescent="0.3">
      <c r="D2444" s="31"/>
      <c r="E2444" s="103"/>
      <c r="F2444" s="103"/>
      <c r="L2444" s="103"/>
      <c r="N2444" s="103"/>
      <c r="O2444" s="103"/>
      <c r="P2444" s="103"/>
      <c r="S2444" s="103"/>
      <c r="AE2444" s="103"/>
      <c r="AG2444" s="103"/>
      <c r="AI2444" s="103"/>
    </row>
    <row r="2445" spans="4:35" x14ac:dyDescent="0.3">
      <c r="D2445" s="31"/>
      <c r="E2445" s="103"/>
      <c r="F2445" s="103"/>
      <c r="L2445" s="103"/>
      <c r="N2445" s="103"/>
      <c r="O2445" s="103"/>
      <c r="P2445" s="103"/>
      <c r="S2445" s="103"/>
      <c r="AE2445" s="103"/>
      <c r="AG2445" s="103"/>
      <c r="AI2445" s="103"/>
    </row>
    <row r="2446" spans="4:35" x14ac:dyDescent="0.3">
      <c r="D2446" s="31"/>
      <c r="E2446" s="103"/>
      <c r="F2446" s="103"/>
      <c r="L2446" s="103"/>
      <c r="N2446" s="103"/>
      <c r="O2446" s="103"/>
      <c r="P2446" s="103"/>
      <c r="S2446" s="103"/>
      <c r="AE2446" s="103"/>
      <c r="AG2446" s="103"/>
      <c r="AI2446" s="103"/>
    </row>
    <row r="2447" spans="4:35" x14ac:dyDescent="0.3">
      <c r="D2447" s="31"/>
      <c r="E2447" s="103"/>
      <c r="F2447" s="103"/>
      <c r="L2447" s="103"/>
      <c r="N2447" s="103"/>
      <c r="O2447" s="103"/>
      <c r="P2447" s="103"/>
      <c r="S2447" s="103"/>
      <c r="AE2447" s="103"/>
      <c r="AG2447" s="103"/>
      <c r="AI2447" s="103"/>
    </row>
    <row r="2448" spans="4:35" x14ac:dyDescent="0.3">
      <c r="D2448" s="31"/>
      <c r="E2448" s="103"/>
      <c r="F2448" s="103"/>
      <c r="L2448" s="103"/>
      <c r="N2448" s="103"/>
      <c r="O2448" s="103"/>
      <c r="P2448" s="103"/>
      <c r="S2448" s="103"/>
      <c r="AE2448" s="103"/>
      <c r="AG2448" s="103"/>
      <c r="AI2448" s="103"/>
    </row>
    <row r="2449" spans="4:35" x14ac:dyDescent="0.3">
      <c r="D2449" s="31"/>
      <c r="E2449" s="103"/>
      <c r="F2449" s="103"/>
      <c r="L2449" s="103"/>
      <c r="N2449" s="103"/>
      <c r="O2449" s="103"/>
      <c r="P2449" s="103"/>
      <c r="S2449" s="103"/>
      <c r="AE2449" s="103"/>
      <c r="AG2449" s="103"/>
      <c r="AI2449" s="103"/>
    </row>
    <row r="2450" spans="4:35" x14ac:dyDescent="0.3">
      <c r="D2450" s="31"/>
      <c r="E2450" s="103"/>
      <c r="F2450" s="103"/>
      <c r="L2450" s="103"/>
      <c r="N2450" s="103"/>
      <c r="O2450" s="103"/>
      <c r="P2450" s="103"/>
      <c r="S2450" s="103"/>
      <c r="AE2450" s="103"/>
      <c r="AG2450" s="103"/>
      <c r="AI2450" s="103"/>
    </row>
    <row r="2451" spans="4:35" x14ac:dyDescent="0.3">
      <c r="D2451" s="31"/>
      <c r="E2451" s="103"/>
      <c r="F2451" s="103"/>
      <c r="L2451" s="103"/>
      <c r="N2451" s="103"/>
      <c r="O2451" s="103"/>
      <c r="P2451" s="103"/>
      <c r="S2451" s="103"/>
      <c r="AE2451" s="103"/>
      <c r="AG2451" s="103"/>
      <c r="AI2451" s="103"/>
    </row>
    <row r="2452" spans="4:35" x14ac:dyDescent="0.3">
      <c r="D2452" s="31"/>
      <c r="E2452" s="103"/>
      <c r="F2452" s="103"/>
      <c r="L2452" s="103"/>
      <c r="N2452" s="103"/>
      <c r="O2452" s="103"/>
      <c r="P2452" s="103"/>
      <c r="S2452" s="103"/>
      <c r="AE2452" s="103"/>
      <c r="AG2452" s="103"/>
      <c r="AI2452" s="103"/>
    </row>
    <row r="2453" spans="4:35" x14ac:dyDescent="0.3">
      <c r="D2453" s="31"/>
      <c r="E2453" s="103"/>
      <c r="F2453" s="103"/>
      <c r="L2453" s="103"/>
      <c r="N2453" s="103"/>
      <c r="O2453" s="103"/>
      <c r="P2453" s="103"/>
      <c r="S2453" s="103"/>
      <c r="AE2453" s="103"/>
      <c r="AG2453" s="103"/>
      <c r="AI2453" s="103"/>
    </row>
    <row r="2454" spans="4:35" x14ac:dyDescent="0.3">
      <c r="D2454" s="31"/>
      <c r="E2454" s="103"/>
      <c r="F2454" s="103"/>
      <c r="L2454" s="103"/>
      <c r="N2454" s="103"/>
      <c r="O2454" s="103"/>
      <c r="P2454" s="103"/>
      <c r="S2454" s="103"/>
      <c r="AE2454" s="103"/>
      <c r="AG2454" s="103"/>
      <c r="AI2454" s="103"/>
    </row>
    <row r="2455" spans="4:35" x14ac:dyDescent="0.3">
      <c r="D2455" s="31"/>
      <c r="E2455" s="103"/>
      <c r="F2455" s="103"/>
      <c r="L2455" s="103"/>
      <c r="N2455" s="103"/>
      <c r="O2455" s="103"/>
      <c r="P2455" s="103"/>
      <c r="S2455" s="103"/>
      <c r="AE2455" s="103"/>
      <c r="AG2455" s="103"/>
      <c r="AI2455" s="103"/>
    </row>
    <row r="2456" spans="4:35" x14ac:dyDescent="0.3">
      <c r="D2456" s="31"/>
      <c r="E2456" s="103"/>
      <c r="F2456" s="103"/>
      <c r="L2456" s="103"/>
      <c r="N2456" s="103"/>
      <c r="O2456" s="103"/>
      <c r="P2456" s="103"/>
      <c r="S2456" s="103"/>
      <c r="AE2456" s="103"/>
      <c r="AG2456" s="103"/>
      <c r="AI2456" s="103"/>
    </row>
    <row r="2457" spans="4:35" x14ac:dyDescent="0.3">
      <c r="D2457" s="31"/>
      <c r="E2457" s="103"/>
      <c r="F2457" s="103"/>
      <c r="L2457" s="103"/>
      <c r="N2457" s="103"/>
      <c r="O2457" s="103"/>
      <c r="P2457" s="103"/>
      <c r="S2457" s="103"/>
      <c r="AE2457" s="103"/>
      <c r="AG2457" s="103"/>
      <c r="AI2457" s="103"/>
    </row>
    <row r="2458" spans="4:35" x14ac:dyDescent="0.3">
      <c r="D2458" s="31"/>
      <c r="E2458" s="103"/>
      <c r="F2458" s="103"/>
      <c r="L2458" s="103"/>
      <c r="N2458" s="103"/>
      <c r="O2458" s="103"/>
      <c r="P2458" s="103"/>
      <c r="S2458" s="103"/>
      <c r="AE2458" s="103"/>
      <c r="AG2458" s="103"/>
      <c r="AI2458" s="103"/>
    </row>
    <row r="2459" spans="4:35" x14ac:dyDescent="0.3">
      <c r="D2459" s="31"/>
      <c r="E2459" s="103"/>
      <c r="F2459" s="103"/>
      <c r="L2459" s="103"/>
      <c r="N2459" s="103"/>
      <c r="O2459" s="103"/>
      <c r="P2459" s="103"/>
      <c r="S2459" s="103"/>
      <c r="AE2459" s="103"/>
      <c r="AG2459" s="103"/>
      <c r="AI2459" s="103"/>
    </row>
    <row r="2460" spans="4:35" x14ac:dyDescent="0.3">
      <c r="D2460" s="31"/>
      <c r="E2460" s="103"/>
      <c r="F2460" s="103"/>
      <c r="L2460" s="103"/>
      <c r="N2460" s="103"/>
      <c r="O2460" s="103"/>
      <c r="P2460" s="103"/>
      <c r="S2460" s="103"/>
      <c r="AE2460" s="103"/>
      <c r="AG2460" s="103"/>
      <c r="AI2460" s="103"/>
    </row>
    <row r="2461" spans="4:35" x14ac:dyDescent="0.3">
      <c r="D2461" s="31"/>
      <c r="E2461" s="103"/>
      <c r="F2461" s="103"/>
      <c r="L2461" s="103"/>
      <c r="N2461" s="103"/>
      <c r="O2461" s="103"/>
      <c r="P2461" s="103"/>
      <c r="S2461" s="103"/>
      <c r="AE2461" s="103"/>
      <c r="AG2461" s="103"/>
      <c r="AI2461" s="103"/>
    </row>
    <row r="2462" spans="4:35" x14ac:dyDescent="0.3">
      <c r="D2462" s="31"/>
      <c r="E2462" s="103"/>
      <c r="F2462" s="103"/>
      <c r="L2462" s="103"/>
      <c r="N2462" s="103"/>
      <c r="O2462" s="103"/>
      <c r="P2462" s="103"/>
      <c r="S2462" s="103"/>
      <c r="AE2462" s="103"/>
      <c r="AG2462" s="103"/>
      <c r="AI2462" s="103"/>
    </row>
    <row r="2463" spans="4:35" x14ac:dyDescent="0.3">
      <c r="D2463" s="31"/>
      <c r="E2463" s="103"/>
      <c r="F2463" s="103"/>
      <c r="L2463" s="103"/>
      <c r="N2463" s="103"/>
      <c r="O2463" s="103"/>
      <c r="P2463" s="103"/>
      <c r="S2463" s="103"/>
      <c r="AE2463" s="103"/>
      <c r="AG2463" s="103"/>
      <c r="AI2463" s="103"/>
    </row>
    <row r="2464" spans="4:35" x14ac:dyDescent="0.3">
      <c r="D2464" s="31"/>
      <c r="E2464" s="103"/>
      <c r="F2464" s="103"/>
      <c r="L2464" s="103"/>
      <c r="N2464" s="103"/>
      <c r="O2464" s="103"/>
      <c r="P2464" s="103"/>
      <c r="S2464" s="103"/>
      <c r="AE2464" s="103"/>
      <c r="AG2464" s="103"/>
      <c r="AI2464" s="103"/>
    </row>
    <row r="2465" spans="4:35" x14ac:dyDescent="0.3">
      <c r="D2465" s="31"/>
      <c r="E2465" s="103"/>
      <c r="F2465" s="103"/>
      <c r="L2465" s="103"/>
      <c r="N2465" s="103"/>
      <c r="O2465" s="103"/>
      <c r="P2465" s="103"/>
      <c r="S2465" s="103"/>
      <c r="AE2465" s="103"/>
      <c r="AG2465" s="103"/>
      <c r="AI2465" s="103"/>
    </row>
    <row r="2466" spans="4:35" x14ac:dyDescent="0.3">
      <c r="D2466" s="31"/>
      <c r="E2466" s="103"/>
      <c r="F2466" s="103"/>
      <c r="L2466" s="103"/>
      <c r="N2466" s="103"/>
      <c r="O2466" s="103"/>
      <c r="P2466" s="103"/>
      <c r="S2466" s="103"/>
      <c r="AE2466" s="103"/>
      <c r="AG2466" s="103"/>
      <c r="AI2466" s="103"/>
    </row>
    <row r="2467" spans="4:35" x14ac:dyDescent="0.3">
      <c r="D2467" s="31"/>
      <c r="E2467" s="103"/>
      <c r="F2467" s="103"/>
      <c r="L2467" s="103"/>
      <c r="N2467" s="103"/>
      <c r="O2467" s="103"/>
      <c r="P2467" s="103"/>
      <c r="S2467" s="103"/>
      <c r="AE2467" s="103"/>
      <c r="AG2467" s="103"/>
      <c r="AI2467" s="103"/>
    </row>
    <row r="2468" spans="4:35" x14ac:dyDescent="0.3">
      <c r="D2468" s="31"/>
      <c r="E2468" s="103"/>
      <c r="F2468" s="103"/>
      <c r="L2468" s="103"/>
      <c r="N2468" s="103"/>
      <c r="O2468" s="103"/>
      <c r="P2468" s="103"/>
      <c r="S2468" s="103"/>
      <c r="AE2468" s="103"/>
      <c r="AG2468" s="103"/>
      <c r="AI2468" s="103"/>
    </row>
    <row r="2469" spans="4:35" x14ac:dyDescent="0.3">
      <c r="D2469" s="31"/>
      <c r="E2469" s="103"/>
      <c r="F2469" s="103"/>
      <c r="L2469" s="103"/>
      <c r="N2469" s="103"/>
      <c r="O2469" s="103"/>
      <c r="P2469" s="103"/>
      <c r="S2469" s="103"/>
      <c r="AE2469" s="103"/>
      <c r="AG2469" s="103"/>
      <c r="AI2469" s="103"/>
    </row>
    <row r="2470" spans="4:35" x14ac:dyDescent="0.3">
      <c r="D2470" s="31"/>
      <c r="E2470" s="103"/>
      <c r="F2470" s="103"/>
      <c r="L2470" s="103"/>
      <c r="N2470" s="103"/>
      <c r="O2470" s="103"/>
      <c r="P2470" s="103"/>
      <c r="S2470" s="103"/>
      <c r="AE2470" s="103"/>
      <c r="AG2470" s="103"/>
      <c r="AI2470" s="103"/>
    </row>
    <row r="2471" spans="4:35" x14ac:dyDescent="0.3">
      <c r="D2471" s="31"/>
      <c r="E2471" s="103"/>
      <c r="F2471" s="103"/>
      <c r="L2471" s="103"/>
      <c r="N2471" s="103"/>
      <c r="O2471" s="103"/>
      <c r="P2471" s="103"/>
      <c r="S2471" s="103"/>
      <c r="AE2471" s="103"/>
      <c r="AG2471" s="103"/>
      <c r="AI2471" s="103"/>
    </row>
    <row r="2472" spans="4:35" x14ac:dyDescent="0.3">
      <c r="D2472" s="31"/>
      <c r="E2472" s="103"/>
      <c r="F2472" s="103"/>
      <c r="L2472" s="103"/>
      <c r="N2472" s="103"/>
      <c r="O2472" s="103"/>
      <c r="P2472" s="103"/>
      <c r="S2472" s="103"/>
      <c r="AE2472" s="103"/>
      <c r="AG2472" s="103"/>
      <c r="AI2472" s="103"/>
    </row>
    <row r="2473" spans="4:35" x14ac:dyDescent="0.3">
      <c r="D2473" s="31"/>
      <c r="E2473" s="103"/>
      <c r="F2473" s="103"/>
      <c r="L2473" s="103"/>
      <c r="N2473" s="103"/>
      <c r="O2473" s="103"/>
      <c r="P2473" s="103"/>
      <c r="S2473" s="103"/>
      <c r="AE2473" s="103"/>
      <c r="AG2473" s="103"/>
      <c r="AI2473" s="103"/>
    </row>
    <row r="2474" spans="4:35" x14ac:dyDescent="0.3">
      <c r="D2474" s="31"/>
      <c r="E2474" s="103"/>
      <c r="F2474" s="103"/>
      <c r="L2474" s="103"/>
      <c r="N2474" s="103"/>
      <c r="O2474" s="103"/>
      <c r="P2474" s="103"/>
      <c r="S2474" s="103"/>
      <c r="AE2474" s="103"/>
      <c r="AG2474" s="103"/>
      <c r="AI2474" s="103"/>
    </row>
    <row r="2475" spans="4:35" x14ac:dyDescent="0.3">
      <c r="D2475" s="31"/>
      <c r="E2475" s="103"/>
      <c r="F2475" s="103"/>
      <c r="L2475" s="103"/>
      <c r="N2475" s="103"/>
      <c r="O2475" s="103"/>
      <c r="P2475" s="103"/>
      <c r="S2475" s="103"/>
      <c r="AE2475" s="103"/>
      <c r="AG2475" s="103"/>
      <c r="AI2475" s="103"/>
    </row>
    <row r="2476" spans="4:35" x14ac:dyDescent="0.3">
      <c r="D2476" s="31"/>
      <c r="E2476" s="103"/>
      <c r="F2476" s="103"/>
      <c r="L2476" s="103"/>
      <c r="N2476" s="103"/>
      <c r="O2476" s="103"/>
      <c r="P2476" s="103"/>
      <c r="S2476" s="103"/>
      <c r="AE2476" s="103"/>
      <c r="AG2476" s="103"/>
      <c r="AI2476" s="103"/>
    </row>
    <row r="2477" spans="4:35" x14ac:dyDescent="0.3">
      <c r="D2477" s="31"/>
      <c r="E2477" s="103"/>
      <c r="F2477" s="103"/>
      <c r="L2477" s="103"/>
      <c r="N2477" s="103"/>
      <c r="O2477" s="103"/>
      <c r="P2477" s="103"/>
      <c r="S2477" s="103"/>
      <c r="AE2477" s="103"/>
      <c r="AG2477" s="103"/>
      <c r="AI2477" s="103"/>
    </row>
    <row r="2478" spans="4:35" x14ac:dyDescent="0.3">
      <c r="D2478" s="31"/>
      <c r="E2478" s="103"/>
      <c r="F2478" s="103"/>
      <c r="L2478" s="103"/>
      <c r="N2478" s="103"/>
      <c r="O2478" s="103"/>
      <c r="P2478" s="103"/>
      <c r="S2478" s="103"/>
      <c r="AE2478" s="103"/>
      <c r="AG2478" s="103"/>
      <c r="AI2478" s="103"/>
    </row>
    <row r="2479" spans="4:35" x14ac:dyDescent="0.3">
      <c r="D2479" s="31"/>
      <c r="E2479" s="103"/>
      <c r="F2479" s="103"/>
      <c r="L2479" s="103"/>
      <c r="N2479" s="103"/>
      <c r="O2479" s="103"/>
      <c r="P2479" s="103"/>
      <c r="S2479" s="103"/>
      <c r="AE2479" s="103"/>
      <c r="AG2479" s="103"/>
      <c r="AI2479" s="103"/>
    </row>
    <row r="2480" spans="4:35" x14ac:dyDescent="0.3">
      <c r="D2480" s="31"/>
      <c r="E2480" s="103"/>
      <c r="F2480" s="103"/>
      <c r="L2480" s="103"/>
      <c r="N2480" s="103"/>
      <c r="O2480" s="103"/>
      <c r="P2480" s="103"/>
      <c r="S2480" s="103"/>
      <c r="AE2480" s="103"/>
      <c r="AG2480" s="103"/>
      <c r="AI2480" s="103"/>
    </row>
    <row r="2481" spans="4:35" x14ac:dyDescent="0.3">
      <c r="D2481" s="31"/>
      <c r="E2481" s="103"/>
      <c r="F2481" s="103"/>
      <c r="L2481" s="103"/>
      <c r="N2481" s="103"/>
      <c r="O2481" s="103"/>
      <c r="P2481" s="103"/>
      <c r="S2481" s="103"/>
      <c r="AE2481" s="103"/>
      <c r="AG2481" s="103"/>
      <c r="AI2481" s="103"/>
    </row>
    <row r="2482" spans="4:35" x14ac:dyDescent="0.3">
      <c r="D2482" s="31"/>
      <c r="E2482" s="103"/>
      <c r="F2482" s="103"/>
      <c r="L2482" s="103"/>
      <c r="N2482" s="103"/>
      <c r="O2482" s="103"/>
      <c r="P2482" s="103"/>
      <c r="S2482" s="103"/>
      <c r="AE2482" s="103"/>
      <c r="AG2482" s="103"/>
      <c r="AI2482" s="103"/>
    </row>
    <row r="2483" spans="4:35" x14ac:dyDescent="0.3">
      <c r="D2483" s="31"/>
      <c r="E2483" s="103"/>
      <c r="F2483" s="103"/>
      <c r="L2483" s="103"/>
      <c r="N2483" s="103"/>
      <c r="O2483" s="103"/>
      <c r="P2483" s="103"/>
      <c r="S2483" s="103"/>
      <c r="AE2483" s="103"/>
      <c r="AG2483" s="103"/>
      <c r="AI2483" s="103"/>
    </row>
    <row r="2484" spans="4:35" x14ac:dyDescent="0.3">
      <c r="D2484" s="31"/>
      <c r="E2484" s="103"/>
      <c r="F2484" s="103"/>
      <c r="L2484" s="103"/>
      <c r="N2484" s="103"/>
      <c r="O2484" s="103"/>
      <c r="P2484" s="103"/>
      <c r="S2484" s="103"/>
      <c r="AE2484" s="103"/>
      <c r="AG2484" s="103"/>
      <c r="AI2484" s="103"/>
    </row>
    <row r="2485" spans="4:35" x14ac:dyDescent="0.3">
      <c r="D2485" s="31"/>
      <c r="E2485" s="103"/>
      <c r="F2485" s="103"/>
      <c r="L2485" s="103"/>
      <c r="N2485" s="103"/>
      <c r="O2485" s="103"/>
      <c r="P2485" s="103"/>
      <c r="S2485" s="103"/>
      <c r="AE2485" s="103"/>
      <c r="AG2485" s="103"/>
      <c r="AI2485" s="103"/>
    </row>
    <row r="2486" spans="4:35" x14ac:dyDescent="0.3">
      <c r="D2486" s="31"/>
      <c r="E2486" s="103"/>
      <c r="F2486" s="103"/>
      <c r="L2486" s="103"/>
      <c r="N2486" s="103"/>
      <c r="O2486" s="103"/>
      <c r="P2486" s="103"/>
      <c r="S2486" s="103"/>
      <c r="AE2486" s="103"/>
      <c r="AG2486" s="103"/>
      <c r="AI2486" s="103"/>
    </row>
    <row r="2487" spans="4:35" x14ac:dyDescent="0.3">
      <c r="D2487" s="31"/>
      <c r="E2487" s="103"/>
      <c r="F2487" s="103"/>
      <c r="L2487" s="103"/>
      <c r="N2487" s="103"/>
      <c r="O2487" s="103"/>
      <c r="P2487" s="103"/>
      <c r="S2487" s="103"/>
      <c r="AE2487" s="103"/>
      <c r="AG2487" s="103"/>
      <c r="AI2487" s="103"/>
    </row>
    <row r="2488" spans="4:35" x14ac:dyDescent="0.3">
      <c r="D2488" s="31"/>
      <c r="E2488" s="103"/>
      <c r="F2488" s="103"/>
      <c r="L2488" s="103"/>
      <c r="N2488" s="103"/>
      <c r="O2488" s="103"/>
      <c r="P2488" s="103"/>
      <c r="S2488" s="103"/>
      <c r="AE2488" s="103"/>
      <c r="AG2488" s="103"/>
      <c r="AI2488" s="103"/>
    </row>
    <row r="2489" spans="4:35" x14ac:dyDescent="0.3">
      <c r="D2489" s="31"/>
      <c r="E2489" s="103"/>
      <c r="F2489" s="103"/>
      <c r="L2489" s="103"/>
      <c r="N2489" s="103"/>
      <c r="O2489" s="103"/>
      <c r="P2489" s="103"/>
      <c r="S2489" s="103"/>
      <c r="AE2489" s="103"/>
      <c r="AG2489" s="103"/>
      <c r="AI2489" s="103"/>
    </row>
    <row r="2490" spans="4:35" x14ac:dyDescent="0.3">
      <c r="D2490" s="31"/>
      <c r="E2490" s="103"/>
      <c r="F2490" s="103"/>
      <c r="L2490" s="103"/>
      <c r="N2490" s="103"/>
      <c r="O2490" s="103"/>
      <c r="P2490" s="103"/>
      <c r="S2490" s="103"/>
      <c r="AE2490" s="103"/>
      <c r="AG2490" s="103"/>
      <c r="AI2490" s="103"/>
    </row>
    <row r="2491" spans="4:35" x14ac:dyDescent="0.3">
      <c r="D2491" s="31"/>
      <c r="E2491" s="103"/>
      <c r="F2491" s="103"/>
      <c r="L2491" s="103"/>
      <c r="N2491" s="103"/>
      <c r="O2491" s="103"/>
      <c r="P2491" s="103"/>
      <c r="S2491" s="103"/>
      <c r="AE2491" s="103"/>
      <c r="AG2491" s="103"/>
      <c r="AI2491" s="103"/>
    </row>
    <row r="2492" spans="4:35" x14ac:dyDescent="0.3">
      <c r="D2492" s="31"/>
      <c r="E2492" s="103"/>
      <c r="F2492" s="103"/>
      <c r="L2492" s="103"/>
      <c r="N2492" s="103"/>
      <c r="O2492" s="103"/>
      <c r="P2492" s="103"/>
      <c r="S2492" s="103"/>
      <c r="AE2492" s="103"/>
      <c r="AG2492" s="103"/>
      <c r="AI2492" s="103"/>
    </row>
    <row r="2493" spans="4:35" x14ac:dyDescent="0.3">
      <c r="D2493" s="31"/>
      <c r="E2493" s="103"/>
      <c r="F2493" s="103"/>
      <c r="L2493" s="103"/>
      <c r="N2493" s="103"/>
      <c r="O2493" s="103"/>
      <c r="P2493" s="103"/>
      <c r="S2493" s="103"/>
      <c r="AE2493" s="103"/>
      <c r="AG2493" s="103"/>
      <c r="AI2493" s="103"/>
    </row>
    <row r="2494" spans="4:35" x14ac:dyDescent="0.3">
      <c r="D2494" s="31"/>
      <c r="E2494" s="103"/>
      <c r="F2494" s="103"/>
      <c r="L2494" s="103"/>
      <c r="N2494" s="103"/>
      <c r="O2494" s="103"/>
      <c r="P2494" s="103"/>
      <c r="S2494" s="103"/>
      <c r="AE2494" s="103"/>
      <c r="AG2494" s="103"/>
      <c r="AI2494" s="103"/>
    </row>
    <row r="2495" spans="4:35" x14ac:dyDescent="0.3">
      <c r="D2495" s="31"/>
      <c r="E2495" s="103"/>
      <c r="F2495" s="103"/>
      <c r="L2495" s="103"/>
      <c r="N2495" s="103"/>
      <c r="O2495" s="103"/>
      <c r="P2495" s="103"/>
      <c r="S2495" s="103"/>
      <c r="AE2495" s="103"/>
      <c r="AG2495" s="103"/>
      <c r="AI2495" s="103"/>
    </row>
    <row r="2496" spans="4:35" x14ac:dyDescent="0.3">
      <c r="D2496" s="31"/>
      <c r="E2496" s="103"/>
      <c r="F2496" s="103"/>
      <c r="L2496" s="103"/>
      <c r="N2496" s="103"/>
      <c r="O2496" s="103"/>
      <c r="P2496" s="103"/>
      <c r="S2496" s="103"/>
      <c r="AE2496" s="103"/>
      <c r="AG2496" s="103"/>
      <c r="AI2496" s="103"/>
    </row>
    <row r="2497" spans="4:35" x14ac:dyDescent="0.3">
      <c r="D2497" s="31"/>
      <c r="E2497" s="103"/>
      <c r="F2497" s="103"/>
      <c r="L2497" s="103"/>
      <c r="N2497" s="103"/>
      <c r="O2497" s="103"/>
      <c r="P2497" s="103"/>
      <c r="S2497" s="103"/>
      <c r="AE2497" s="103"/>
      <c r="AG2497" s="103"/>
      <c r="AI2497" s="103"/>
    </row>
    <row r="2498" spans="4:35" x14ac:dyDescent="0.3">
      <c r="D2498" s="31"/>
      <c r="E2498" s="103"/>
      <c r="F2498" s="103"/>
      <c r="L2498" s="103"/>
      <c r="N2498" s="103"/>
      <c r="O2498" s="103"/>
      <c r="P2498" s="103"/>
      <c r="S2498" s="103"/>
      <c r="AE2498" s="103"/>
      <c r="AG2498" s="103"/>
      <c r="AI2498" s="103"/>
    </row>
    <row r="2499" spans="4:35" x14ac:dyDescent="0.3">
      <c r="D2499" s="31"/>
      <c r="E2499" s="103"/>
      <c r="F2499" s="103"/>
      <c r="L2499" s="103"/>
      <c r="N2499" s="103"/>
      <c r="O2499" s="103"/>
      <c r="P2499" s="103"/>
      <c r="S2499" s="103"/>
      <c r="AE2499" s="103"/>
      <c r="AG2499" s="103"/>
      <c r="AI2499" s="103"/>
    </row>
    <row r="2500" spans="4:35" x14ac:dyDescent="0.3">
      <c r="D2500" s="31"/>
      <c r="E2500" s="103"/>
      <c r="F2500" s="103"/>
      <c r="L2500" s="103"/>
      <c r="N2500" s="103"/>
      <c r="O2500" s="103"/>
      <c r="P2500" s="103"/>
      <c r="S2500" s="103"/>
      <c r="AE2500" s="103"/>
      <c r="AG2500" s="103"/>
      <c r="AI2500" s="103"/>
    </row>
    <row r="2501" spans="4:35" x14ac:dyDescent="0.3">
      <c r="D2501" s="31"/>
      <c r="E2501" s="103"/>
      <c r="F2501" s="103"/>
      <c r="L2501" s="103"/>
      <c r="N2501" s="103"/>
      <c r="O2501" s="103"/>
      <c r="P2501" s="103"/>
      <c r="S2501" s="103"/>
      <c r="AE2501" s="103"/>
      <c r="AG2501" s="103"/>
      <c r="AI2501" s="103"/>
    </row>
    <row r="2502" spans="4:35" x14ac:dyDescent="0.3">
      <c r="D2502" s="31"/>
      <c r="E2502" s="103"/>
      <c r="F2502" s="103"/>
      <c r="L2502" s="103"/>
      <c r="N2502" s="103"/>
      <c r="O2502" s="103"/>
      <c r="P2502" s="103"/>
      <c r="S2502" s="103"/>
      <c r="AE2502" s="103"/>
      <c r="AG2502" s="103"/>
      <c r="AI2502" s="103"/>
    </row>
    <row r="2503" spans="4:35" x14ac:dyDescent="0.3">
      <c r="D2503" s="31"/>
      <c r="E2503" s="103"/>
      <c r="F2503" s="103"/>
      <c r="L2503" s="103"/>
      <c r="N2503" s="103"/>
      <c r="O2503" s="103"/>
      <c r="P2503" s="103"/>
      <c r="S2503" s="103"/>
      <c r="AE2503" s="103"/>
      <c r="AG2503" s="103"/>
      <c r="AI2503" s="103"/>
    </row>
    <row r="2504" spans="4:35" x14ac:dyDescent="0.3">
      <c r="D2504" s="31"/>
      <c r="E2504" s="103"/>
      <c r="F2504" s="103"/>
      <c r="L2504" s="103"/>
      <c r="N2504" s="103"/>
      <c r="O2504" s="103"/>
      <c r="P2504" s="103"/>
      <c r="S2504" s="103"/>
      <c r="AE2504" s="103"/>
      <c r="AG2504" s="103"/>
      <c r="AI2504" s="103"/>
    </row>
    <row r="2505" spans="4:35" x14ac:dyDescent="0.3">
      <c r="D2505" s="31"/>
      <c r="E2505" s="103"/>
      <c r="F2505" s="103"/>
      <c r="L2505" s="103"/>
      <c r="N2505" s="103"/>
      <c r="O2505" s="103"/>
      <c r="P2505" s="103"/>
      <c r="S2505" s="103"/>
      <c r="AE2505" s="103"/>
      <c r="AG2505" s="103"/>
      <c r="AI2505" s="103"/>
    </row>
    <row r="2506" spans="4:35" x14ac:dyDescent="0.3">
      <c r="D2506" s="31"/>
      <c r="E2506" s="103"/>
      <c r="F2506" s="103"/>
      <c r="L2506" s="103"/>
      <c r="N2506" s="103"/>
      <c r="O2506" s="103"/>
      <c r="P2506" s="103"/>
      <c r="S2506" s="103"/>
      <c r="AE2506" s="103"/>
      <c r="AG2506" s="103"/>
      <c r="AI2506" s="103"/>
    </row>
    <row r="2507" spans="4:35" x14ac:dyDescent="0.3">
      <c r="D2507" s="31"/>
      <c r="E2507" s="103"/>
      <c r="F2507" s="103"/>
      <c r="L2507" s="103"/>
      <c r="N2507" s="103"/>
      <c r="O2507" s="103"/>
      <c r="P2507" s="103"/>
      <c r="S2507" s="103"/>
      <c r="AE2507" s="103"/>
      <c r="AG2507" s="103"/>
      <c r="AI2507" s="103"/>
    </row>
    <row r="2508" spans="4:35" x14ac:dyDescent="0.3">
      <c r="D2508" s="31"/>
      <c r="E2508" s="103"/>
      <c r="F2508" s="103"/>
      <c r="L2508" s="103"/>
      <c r="N2508" s="103"/>
      <c r="O2508" s="103"/>
      <c r="P2508" s="103"/>
      <c r="S2508" s="103"/>
      <c r="AE2508" s="103"/>
      <c r="AG2508" s="103"/>
      <c r="AI2508" s="103"/>
    </row>
    <row r="2509" spans="4:35" x14ac:dyDescent="0.3">
      <c r="D2509" s="31"/>
      <c r="E2509" s="103"/>
      <c r="F2509" s="103"/>
      <c r="L2509" s="103"/>
      <c r="N2509" s="103"/>
      <c r="O2509" s="103"/>
      <c r="P2509" s="103"/>
      <c r="S2509" s="103"/>
      <c r="AE2509" s="103"/>
      <c r="AG2509" s="103"/>
      <c r="AI2509" s="103"/>
    </row>
    <row r="2510" spans="4:35" x14ac:dyDescent="0.3">
      <c r="D2510" s="31"/>
      <c r="E2510" s="103"/>
      <c r="F2510" s="103"/>
      <c r="L2510" s="103"/>
      <c r="N2510" s="103"/>
      <c r="O2510" s="103"/>
      <c r="P2510" s="103"/>
      <c r="S2510" s="103"/>
      <c r="AE2510" s="103"/>
      <c r="AG2510" s="103"/>
      <c r="AI2510" s="103"/>
    </row>
    <row r="2511" spans="4:35" x14ac:dyDescent="0.3">
      <c r="D2511" s="31"/>
      <c r="E2511" s="103"/>
      <c r="F2511" s="103"/>
      <c r="L2511" s="103"/>
      <c r="N2511" s="103"/>
      <c r="O2511" s="103"/>
      <c r="P2511" s="103"/>
      <c r="S2511" s="103"/>
      <c r="AE2511" s="103"/>
      <c r="AG2511" s="103"/>
      <c r="AI2511" s="103"/>
    </row>
    <row r="2512" spans="4:35" x14ac:dyDescent="0.3">
      <c r="D2512" s="31"/>
      <c r="E2512" s="103"/>
      <c r="F2512" s="103"/>
      <c r="L2512" s="103"/>
      <c r="N2512" s="103"/>
      <c r="O2512" s="103"/>
      <c r="P2512" s="103"/>
      <c r="S2512" s="103"/>
      <c r="AE2512" s="103"/>
      <c r="AG2512" s="103"/>
      <c r="AI2512" s="103"/>
    </row>
    <row r="2513" spans="4:35" x14ac:dyDescent="0.3">
      <c r="D2513" s="31"/>
      <c r="E2513" s="103"/>
      <c r="F2513" s="103"/>
      <c r="L2513" s="103"/>
      <c r="N2513" s="103"/>
      <c r="O2513" s="103"/>
      <c r="P2513" s="103"/>
      <c r="S2513" s="103"/>
      <c r="AE2513" s="103"/>
      <c r="AG2513" s="103"/>
      <c r="AI2513" s="103"/>
    </row>
    <row r="2514" spans="4:35" x14ac:dyDescent="0.3">
      <c r="D2514" s="31"/>
      <c r="E2514" s="103"/>
      <c r="F2514" s="103"/>
      <c r="L2514" s="103"/>
      <c r="N2514" s="103"/>
      <c r="O2514" s="103"/>
      <c r="P2514" s="103"/>
      <c r="S2514" s="103"/>
      <c r="AE2514" s="103"/>
      <c r="AG2514" s="103"/>
      <c r="AI2514" s="103"/>
    </row>
    <row r="2515" spans="4:35" x14ac:dyDescent="0.3">
      <c r="D2515" s="31"/>
      <c r="E2515" s="103"/>
      <c r="F2515" s="103"/>
      <c r="L2515" s="103"/>
      <c r="N2515" s="103"/>
      <c r="O2515" s="103"/>
      <c r="P2515" s="103"/>
      <c r="S2515" s="103"/>
      <c r="AE2515" s="103"/>
      <c r="AG2515" s="103"/>
      <c r="AI2515" s="103"/>
    </row>
    <row r="2516" spans="4:35" x14ac:dyDescent="0.3">
      <c r="D2516" s="31"/>
      <c r="E2516" s="103"/>
      <c r="F2516" s="103"/>
      <c r="L2516" s="103"/>
      <c r="N2516" s="103"/>
      <c r="O2516" s="103"/>
      <c r="P2516" s="103"/>
      <c r="S2516" s="103"/>
      <c r="AE2516" s="103"/>
      <c r="AG2516" s="103"/>
      <c r="AI2516" s="103"/>
    </row>
    <row r="2517" spans="4:35" x14ac:dyDescent="0.3">
      <c r="D2517" s="31"/>
      <c r="E2517" s="103"/>
      <c r="F2517" s="103"/>
      <c r="L2517" s="103"/>
      <c r="N2517" s="103"/>
      <c r="O2517" s="103"/>
      <c r="P2517" s="103"/>
      <c r="S2517" s="103"/>
      <c r="AE2517" s="103"/>
      <c r="AG2517" s="103"/>
      <c r="AI2517" s="103"/>
    </row>
    <row r="2518" spans="4:35" x14ac:dyDescent="0.3">
      <c r="D2518" s="31"/>
      <c r="E2518" s="103"/>
      <c r="F2518" s="103"/>
      <c r="L2518" s="103"/>
      <c r="N2518" s="103"/>
      <c r="O2518" s="103"/>
      <c r="P2518" s="103"/>
      <c r="S2518" s="103"/>
      <c r="AE2518" s="103"/>
      <c r="AG2518" s="103"/>
      <c r="AI2518" s="103"/>
    </row>
    <row r="2519" spans="4:35" x14ac:dyDescent="0.3">
      <c r="D2519" s="31"/>
      <c r="E2519" s="103"/>
      <c r="F2519" s="103"/>
      <c r="L2519" s="103"/>
      <c r="N2519" s="103"/>
      <c r="O2519" s="103"/>
      <c r="P2519" s="103"/>
      <c r="S2519" s="103"/>
      <c r="AE2519" s="103"/>
      <c r="AG2519" s="103"/>
      <c r="AI2519" s="103"/>
    </row>
    <row r="2520" spans="4:35" x14ac:dyDescent="0.3">
      <c r="D2520" s="31"/>
      <c r="E2520" s="103"/>
      <c r="F2520" s="103"/>
      <c r="L2520" s="103"/>
      <c r="N2520" s="103"/>
      <c r="O2520" s="103"/>
      <c r="P2520" s="103"/>
      <c r="S2520" s="103"/>
      <c r="AE2520" s="103"/>
      <c r="AG2520" s="103"/>
      <c r="AI2520" s="103"/>
    </row>
    <row r="2521" spans="4:35" x14ac:dyDescent="0.3">
      <c r="D2521" s="31"/>
      <c r="E2521" s="103"/>
      <c r="F2521" s="103"/>
      <c r="L2521" s="103"/>
      <c r="N2521" s="103"/>
      <c r="O2521" s="103"/>
      <c r="P2521" s="103"/>
      <c r="S2521" s="103"/>
      <c r="AE2521" s="103"/>
      <c r="AG2521" s="103"/>
      <c r="AI2521" s="103"/>
    </row>
    <row r="2522" spans="4:35" x14ac:dyDescent="0.3">
      <c r="D2522" s="31"/>
      <c r="E2522" s="103"/>
      <c r="F2522" s="103"/>
      <c r="L2522" s="103"/>
      <c r="N2522" s="103"/>
      <c r="O2522" s="103"/>
      <c r="P2522" s="103"/>
      <c r="S2522" s="103"/>
      <c r="AE2522" s="103"/>
      <c r="AG2522" s="103"/>
      <c r="AI2522" s="103"/>
    </row>
    <row r="2523" spans="4:35" x14ac:dyDescent="0.3">
      <c r="D2523" s="31"/>
      <c r="E2523" s="103"/>
      <c r="F2523" s="103"/>
      <c r="L2523" s="103"/>
      <c r="N2523" s="103"/>
      <c r="O2523" s="103"/>
      <c r="P2523" s="103"/>
      <c r="S2523" s="103"/>
      <c r="AE2523" s="103"/>
      <c r="AG2523" s="103"/>
      <c r="AI2523" s="103"/>
    </row>
    <row r="2524" spans="4:35" x14ac:dyDescent="0.3">
      <c r="D2524" s="31"/>
      <c r="E2524" s="103"/>
      <c r="F2524" s="103"/>
      <c r="L2524" s="103"/>
      <c r="N2524" s="103"/>
      <c r="O2524" s="103"/>
      <c r="P2524" s="103"/>
      <c r="S2524" s="103"/>
      <c r="AE2524" s="103"/>
      <c r="AG2524" s="103"/>
      <c r="AI2524" s="103"/>
    </row>
    <row r="2525" spans="4:35" x14ac:dyDescent="0.3">
      <c r="D2525" s="31"/>
      <c r="E2525" s="103"/>
      <c r="F2525" s="103"/>
      <c r="L2525" s="103"/>
      <c r="N2525" s="103"/>
      <c r="O2525" s="103"/>
      <c r="P2525" s="103"/>
      <c r="S2525" s="103"/>
      <c r="AE2525" s="103"/>
      <c r="AG2525" s="103"/>
      <c r="AI2525" s="103"/>
    </row>
    <row r="2526" spans="4:35" x14ac:dyDescent="0.3">
      <c r="D2526" s="31"/>
      <c r="E2526" s="103"/>
      <c r="F2526" s="103"/>
      <c r="L2526" s="103"/>
      <c r="N2526" s="103"/>
      <c r="O2526" s="103"/>
      <c r="P2526" s="103"/>
      <c r="S2526" s="103"/>
      <c r="AE2526" s="103"/>
      <c r="AG2526" s="103"/>
      <c r="AI2526" s="103"/>
    </row>
    <row r="2527" spans="4:35" x14ac:dyDescent="0.3">
      <c r="D2527" s="31"/>
      <c r="E2527" s="103"/>
      <c r="F2527" s="103"/>
      <c r="L2527" s="103"/>
      <c r="N2527" s="103"/>
      <c r="O2527" s="103"/>
      <c r="P2527" s="103"/>
      <c r="S2527" s="103"/>
      <c r="AE2527" s="103"/>
      <c r="AG2527" s="103"/>
      <c r="AI2527" s="103"/>
    </row>
    <row r="2528" spans="4:35" x14ac:dyDescent="0.3">
      <c r="D2528" s="31"/>
      <c r="E2528" s="103"/>
      <c r="F2528" s="103"/>
      <c r="L2528" s="103"/>
      <c r="N2528" s="103"/>
      <c r="O2528" s="103"/>
      <c r="P2528" s="103"/>
      <c r="S2528" s="103"/>
      <c r="AE2528" s="103"/>
      <c r="AG2528" s="103"/>
      <c r="AI2528" s="103"/>
    </row>
    <row r="2529" spans="4:35" x14ac:dyDescent="0.3">
      <c r="D2529" s="31"/>
      <c r="E2529" s="103"/>
      <c r="F2529" s="103"/>
      <c r="L2529" s="103"/>
      <c r="N2529" s="103"/>
      <c r="O2529" s="103"/>
      <c r="P2529" s="103"/>
      <c r="S2529" s="103"/>
      <c r="AE2529" s="103"/>
      <c r="AG2529" s="103"/>
      <c r="AI2529" s="103"/>
    </row>
    <row r="2530" spans="4:35" x14ac:dyDescent="0.3">
      <c r="D2530" s="31"/>
      <c r="E2530" s="103"/>
      <c r="F2530" s="103"/>
      <c r="L2530" s="103"/>
      <c r="N2530" s="103"/>
      <c r="O2530" s="103"/>
      <c r="P2530" s="103"/>
      <c r="S2530" s="103"/>
      <c r="AE2530" s="103"/>
      <c r="AG2530" s="103"/>
      <c r="AI2530" s="103"/>
    </row>
    <row r="2531" spans="4:35" x14ac:dyDescent="0.3">
      <c r="D2531" s="31"/>
      <c r="E2531" s="103"/>
      <c r="F2531" s="103"/>
      <c r="L2531" s="103"/>
      <c r="N2531" s="103"/>
      <c r="O2531" s="103"/>
      <c r="P2531" s="103"/>
      <c r="S2531" s="103"/>
      <c r="AE2531" s="103"/>
      <c r="AG2531" s="103"/>
      <c r="AI2531" s="103"/>
    </row>
    <row r="2532" spans="4:35" x14ac:dyDescent="0.3">
      <c r="D2532" s="31"/>
      <c r="E2532" s="103"/>
      <c r="F2532" s="103"/>
      <c r="L2532" s="103"/>
      <c r="N2532" s="103"/>
      <c r="O2532" s="103"/>
      <c r="P2532" s="103"/>
      <c r="S2532" s="103"/>
      <c r="AE2532" s="103"/>
      <c r="AG2532" s="103"/>
      <c r="AI2532" s="103"/>
    </row>
    <row r="2533" spans="4:35" x14ac:dyDescent="0.3">
      <c r="D2533" s="31"/>
      <c r="E2533" s="103"/>
      <c r="F2533" s="103"/>
      <c r="L2533" s="103"/>
      <c r="N2533" s="103"/>
      <c r="O2533" s="103"/>
      <c r="P2533" s="103"/>
      <c r="S2533" s="103"/>
      <c r="AE2533" s="103"/>
      <c r="AG2533" s="103"/>
      <c r="AI2533" s="103"/>
    </row>
    <row r="2534" spans="4:35" x14ac:dyDescent="0.3">
      <c r="D2534" s="31"/>
      <c r="E2534" s="103"/>
      <c r="F2534" s="103"/>
      <c r="L2534" s="103"/>
      <c r="N2534" s="103"/>
      <c r="O2534" s="103"/>
      <c r="P2534" s="103"/>
      <c r="S2534" s="103"/>
      <c r="AE2534" s="103"/>
      <c r="AG2534" s="103"/>
      <c r="AI2534" s="103"/>
    </row>
    <row r="2535" spans="4:35" x14ac:dyDescent="0.3">
      <c r="D2535" s="31"/>
      <c r="E2535" s="103"/>
      <c r="F2535" s="103"/>
      <c r="L2535" s="103"/>
      <c r="N2535" s="103"/>
      <c r="O2535" s="103"/>
      <c r="P2535" s="103"/>
      <c r="S2535" s="103"/>
      <c r="AE2535" s="103"/>
      <c r="AG2535" s="103"/>
      <c r="AI2535" s="103"/>
    </row>
    <row r="2536" spans="4:35" x14ac:dyDescent="0.3">
      <c r="D2536" s="31"/>
      <c r="E2536" s="103"/>
      <c r="F2536" s="103"/>
      <c r="L2536" s="103"/>
      <c r="N2536" s="103"/>
      <c r="O2536" s="103"/>
      <c r="P2536" s="103"/>
      <c r="S2536" s="103"/>
      <c r="AE2536" s="103"/>
      <c r="AG2536" s="103"/>
      <c r="AI2536" s="103"/>
    </row>
    <row r="2537" spans="4:35" x14ac:dyDescent="0.3">
      <c r="D2537" s="31"/>
      <c r="E2537" s="103"/>
      <c r="F2537" s="103"/>
      <c r="L2537" s="103"/>
      <c r="N2537" s="103"/>
      <c r="O2537" s="103"/>
      <c r="P2537" s="103"/>
      <c r="S2537" s="103"/>
      <c r="AE2537" s="103"/>
      <c r="AG2537" s="103"/>
      <c r="AI2537" s="103"/>
    </row>
    <row r="2538" spans="4:35" x14ac:dyDescent="0.3">
      <c r="D2538" s="31"/>
      <c r="E2538" s="103"/>
      <c r="F2538" s="103"/>
      <c r="L2538" s="103"/>
      <c r="N2538" s="103"/>
      <c r="O2538" s="103"/>
      <c r="P2538" s="103"/>
      <c r="S2538" s="103"/>
      <c r="AE2538" s="103"/>
      <c r="AG2538" s="103"/>
      <c r="AI2538" s="103"/>
    </row>
    <row r="2539" spans="4:35" x14ac:dyDescent="0.3">
      <c r="D2539" s="31"/>
      <c r="E2539" s="103"/>
      <c r="F2539" s="103"/>
      <c r="L2539" s="103"/>
      <c r="N2539" s="103"/>
      <c r="O2539" s="103"/>
      <c r="P2539" s="103"/>
      <c r="S2539" s="103"/>
      <c r="AE2539" s="103"/>
      <c r="AG2539" s="103"/>
      <c r="AI2539" s="103"/>
    </row>
    <row r="2540" spans="4:35" x14ac:dyDescent="0.3">
      <c r="D2540" s="31"/>
      <c r="E2540" s="103"/>
      <c r="F2540" s="103"/>
      <c r="L2540" s="103"/>
      <c r="N2540" s="103"/>
      <c r="O2540" s="103"/>
      <c r="P2540" s="103"/>
      <c r="S2540" s="103"/>
      <c r="AE2540" s="103"/>
      <c r="AG2540" s="103"/>
      <c r="AI2540" s="103"/>
    </row>
    <row r="2541" spans="4:35" x14ac:dyDescent="0.3">
      <c r="D2541" s="31"/>
      <c r="E2541" s="103"/>
      <c r="F2541" s="103"/>
      <c r="L2541" s="103"/>
      <c r="N2541" s="103"/>
      <c r="O2541" s="103"/>
      <c r="P2541" s="103"/>
      <c r="S2541" s="103"/>
      <c r="AE2541" s="103"/>
      <c r="AG2541" s="103"/>
      <c r="AI2541" s="103"/>
    </row>
    <row r="2542" spans="4:35" x14ac:dyDescent="0.3">
      <c r="D2542" s="31"/>
      <c r="E2542" s="103"/>
      <c r="F2542" s="103"/>
      <c r="L2542" s="103"/>
      <c r="N2542" s="103"/>
      <c r="O2542" s="103"/>
      <c r="P2542" s="103"/>
      <c r="S2542" s="103"/>
      <c r="AE2542" s="103"/>
      <c r="AG2542" s="103"/>
      <c r="AI2542" s="103"/>
    </row>
    <row r="2543" spans="4:35" x14ac:dyDescent="0.3">
      <c r="D2543" s="31"/>
      <c r="E2543" s="103"/>
      <c r="F2543" s="103"/>
      <c r="L2543" s="103"/>
      <c r="N2543" s="103"/>
      <c r="O2543" s="103"/>
      <c r="P2543" s="103"/>
      <c r="S2543" s="103"/>
      <c r="AE2543" s="103"/>
      <c r="AG2543" s="103"/>
      <c r="AI2543" s="103"/>
    </row>
    <row r="2544" spans="4:35" x14ac:dyDescent="0.3">
      <c r="D2544" s="31"/>
      <c r="E2544" s="103"/>
      <c r="F2544" s="103"/>
      <c r="L2544" s="103"/>
      <c r="N2544" s="103"/>
      <c r="O2544" s="103"/>
      <c r="P2544" s="103"/>
      <c r="S2544" s="103"/>
      <c r="AE2544" s="103"/>
      <c r="AG2544" s="103"/>
      <c r="AI2544" s="103"/>
    </row>
    <row r="2545" spans="4:35" x14ac:dyDescent="0.3">
      <c r="D2545" s="31"/>
      <c r="E2545" s="103"/>
      <c r="F2545" s="103"/>
      <c r="L2545" s="103"/>
      <c r="N2545" s="103"/>
      <c r="O2545" s="103"/>
      <c r="P2545" s="103"/>
      <c r="S2545" s="103"/>
      <c r="AE2545" s="103"/>
      <c r="AG2545" s="103"/>
      <c r="AI2545" s="103"/>
    </row>
    <row r="2546" spans="4:35" x14ac:dyDescent="0.3">
      <c r="D2546" s="31"/>
      <c r="E2546" s="103"/>
      <c r="F2546" s="103"/>
      <c r="L2546" s="103"/>
      <c r="N2546" s="103"/>
      <c r="O2546" s="103"/>
      <c r="P2546" s="103"/>
      <c r="S2546" s="103"/>
      <c r="AE2546" s="103"/>
      <c r="AG2546" s="103"/>
      <c r="AI2546" s="103"/>
    </row>
    <row r="2547" spans="4:35" x14ac:dyDescent="0.3">
      <c r="D2547" s="31"/>
      <c r="E2547" s="103"/>
      <c r="F2547" s="103"/>
      <c r="L2547" s="103"/>
      <c r="N2547" s="103"/>
      <c r="O2547" s="103"/>
      <c r="P2547" s="103"/>
      <c r="S2547" s="103"/>
      <c r="AE2547" s="103"/>
      <c r="AG2547" s="103"/>
      <c r="AI2547" s="103"/>
    </row>
    <row r="2548" spans="4:35" x14ac:dyDescent="0.3">
      <c r="D2548" s="31"/>
      <c r="E2548" s="103"/>
      <c r="F2548" s="103"/>
      <c r="L2548" s="103"/>
      <c r="N2548" s="103"/>
      <c r="O2548" s="103"/>
      <c r="P2548" s="103"/>
      <c r="S2548" s="103"/>
      <c r="AE2548" s="103"/>
      <c r="AG2548" s="103"/>
      <c r="AI2548" s="103"/>
    </row>
    <row r="2549" spans="4:35" x14ac:dyDescent="0.3">
      <c r="D2549" s="31"/>
      <c r="E2549" s="103"/>
      <c r="F2549" s="103"/>
      <c r="L2549" s="103"/>
      <c r="N2549" s="103"/>
      <c r="O2549" s="103"/>
      <c r="P2549" s="103"/>
      <c r="S2549" s="103"/>
      <c r="AE2549" s="103"/>
      <c r="AG2549" s="103"/>
      <c r="AI2549" s="103"/>
    </row>
    <row r="2550" spans="4:35" x14ac:dyDescent="0.3">
      <c r="D2550" s="31"/>
      <c r="E2550" s="103"/>
      <c r="F2550" s="103"/>
      <c r="L2550" s="103"/>
      <c r="N2550" s="103"/>
      <c r="O2550" s="103"/>
      <c r="P2550" s="103"/>
      <c r="S2550" s="103"/>
      <c r="AE2550" s="103"/>
      <c r="AG2550" s="103"/>
      <c r="AI2550" s="103"/>
    </row>
    <row r="2551" spans="4:35" x14ac:dyDescent="0.3">
      <c r="D2551" s="31"/>
      <c r="E2551" s="103"/>
      <c r="F2551" s="103"/>
      <c r="L2551" s="103"/>
      <c r="N2551" s="103"/>
      <c r="O2551" s="103"/>
      <c r="P2551" s="103"/>
      <c r="S2551" s="103"/>
      <c r="AE2551" s="103"/>
      <c r="AG2551" s="103"/>
      <c r="AI2551" s="103"/>
    </row>
    <row r="2552" spans="4:35" x14ac:dyDescent="0.3">
      <c r="D2552" s="31"/>
      <c r="E2552" s="103"/>
      <c r="F2552" s="103"/>
      <c r="L2552" s="103"/>
      <c r="N2552" s="103"/>
      <c r="O2552" s="103"/>
      <c r="P2552" s="103"/>
      <c r="S2552" s="103"/>
      <c r="AE2552" s="103"/>
      <c r="AG2552" s="103"/>
      <c r="AI2552" s="103"/>
    </row>
    <row r="2553" spans="4:35" x14ac:dyDescent="0.3">
      <c r="D2553" s="31"/>
      <c r="E2553" s="103"/>
      <c r="F2553" s="103"/>
      <c r="L2553" s="103"/>
      <c r="N2553" s="103"/>
      <c r="O2553" s="103"/>
      <c r="P2553" s="103"/>
      <c r="S2553" s="103"/>
      <c r="AE2553" s="103"/>
      <c r="AG2553" s="103"/>
      <c r="AI2553" s="103"/>
    </row>
    <row r="2554" spans="4:35" x14ac:dyDescent="0.3">
      <c r="D2554" s="31"/>
      <c r="E2554" s="103"/>
      <c r="F2554" s="103"/>
      <c r="L2554" s="103"/>
      <c r="N2554" s="103"/>
      <c r="O2554" s="103"/>
      <c r="P2554" s="103"/>
      <c r="S2554" s="103"/>
      <c r="AE2554" s="103"/>
      <c r="AG2554" s="103"/>
      <c r="AI2554" s="103"/>
    </row>
    <row r="2555" spans="4:35" x14ac:dyDescent="0.3">
      <c r="D2555" s="31"/>
      <c r="E2555" s="103"/>
      <c r="F2555" s="103"/>
      <c r="L2555" s="103"/>
      <c r="N2555" s="103"/>
      <c r="O2555" s="103"/>
      <c r="P2555" s="103"/>
      <c r="S2555" s="103"/>
      <c r="AE2555" s="103"/>
      <c r="AG2555" s="103"/>
      <c r="AI2555" s="103"/>
    </row>
    <row r="2556" spans="4:35" x14ac:dyDescent="0.3">
      <c r="D2556" s="31"/>
      <c r="E2556" s="103"/>
      <c r="F2556" s="103"/>
      <c r="L2556" s="103"/>
      <c r="N2556" s="103"/>
      <c r="O2556" s="103"/>
      <c r="P2556" s="103"/>
      <c r="S2556" s="103"/>
      <c r="AE2556" s="103"/>
      <c r="AG2556" s="103"/>
      <c r="AI2556" s="103"/>
    </row>
    <row r="2557" spans="4:35" x14ac:dyDescent="0.3">
      <c r="D2557" s="31"/>
      <c r="E2557" s="103"/>
      <c r="F2557" s="103"/>
      <c r="L2557" s="103"/>
      <c r="N2557" s="103"/>
      <c r="O2557" s="103"/>
      <c r="P2557" s="103"/>
      <c r="S2557" s="103"/>
      <c r="AE2557" s="103"/>
      <c r="AG2557" s="103"/>
      <c r="AI2557" s="103"/>
    </row>
  </sheetData>
  <mergeCells count="3">
    <mergeCell ref="G3:K3"/>
    <mergeCell ref="T3:X3"/>
    <mergeCell ref="Z3:AD3"/>
  </mergeCells>
  <phoneticPr fontId="2" type="noConversion"/>
  <conditionalFormatting sqref="AD9 X9 X92 X16 X120:X122 X96:X98 X113:X115 AD95:AD100 AD113:AD124 X22:X23 X25 AD15:AD20 X33:X56 AD22:AD56 AD102:AD105 X102:X105 AD107:AD111 AD58:AD92 X58:X90">
    <cfRule type="cellIs" dxfId="157" priority="148" operator="lessThan">
      <formula>0</formula>
    </cfRule>
  </conditionalFormatting>
  <conditionalFormatting sqref="X10 AD10">
    <cfRule type="cellIs" dxfId="156" priority="124" operator="lessThan">
      <formula>0</formula>
    </cfRule>
  </conditionalFormatting>
  <conditionalFormatting sqref="AD11 X11">
    <cfRule type="cellIs" dxfId="155" priority="16" operator="lessThan">
      <formula>0</formula>
    </cfRule>
  </conditionalFormatting>
  <conditionalFormatting sqref="X116:X119 X95 X17:X20 X12:X13 X15 X123:X124 X99:X100 X107:X111 X91 X26:X32 X24">
    <cfRule type="cellIs" dxfId="154" priority="13" operator="lessThan">
      <formula>0</formula>
    </cfRule>
  </conditionalFormatting>
  <conditionalFormatting sqref="AD12:AD13">
    <cfRule type="cellIs" dxfId="153" priority="12" operator="lessThan">
      <formula>0</formula>
    </cfRule>
  </conditionalFormatting>
  <conditionalFormatting sqref="X14">
    <cfRule type="cellIs" dxfId="152" priority="11" operator="lessThan">
      <formula>0</formula>
    </cfRule>
  </conditionalFormatting>
  <conditionalFormatting sqref="AD14">
    <cfRule type="cellIs" dxfId="151" priority="10" operator="lessThan">
      <formula>0</formula>
    </cfRule>
  </conditionalFormatting>
  <conditionalFormatting sqref="X93 AD93">
    <cfRule type="cellIs" dxfId="150" priority="9" operator="lessThan">
      <formula>0</formula>
    </cfRule>
  </conditionalFormatting>
  <conditionalFormatting sqref="X101 AD101">
    <cfRule type="cellIs" dxfId="149" priority="8" operator="lessThan">
      <formula>0</formula>
    </cfRule>
  </conditionalFormatting>
  <conditionalFormatting sqref="X112 AD112">
    <cfRule type="cellIs" dxfId="148" priority="7" operator="lessThan">
      <formula>0</formula>
    </cfRule>
  </conditionalFormatting>
  <conditionalFormatting sqref="AD94">
    <cfRule type="cellIs" dxfId="147" priority="6" operator="lessThan">
      <formula>0</formula>
    </cfRule>
  </conditionalFormatting>
  <conditionalFormatting sqref="X94">
    <cfRule type="cellIs" dxfId="146" priority="5" operator="lessThan">
      <formula>0</formula>
    </cfRule>
  </conditionalFormatting>
  <conditionalFormatting sqref="AD21 X21">
    <cfRule type="cellIs" dxfId="145" priority="4" operator="lessThan">
      <formula>0</formula>
    </cfRule>
  </conditionalFormatting>
  <conditionalFormatting sqref="AD57 X57">
    <cfRule type="cellIs" dxfId="144" priority="2" operator="lessThan">
      <formula>0</formula>
    </cfRule>
  </conditionalFormatting>
  <conditionalFormatting sqref="AD106 X106">
    <cfRule type="cellIs" dxfId="143" priority="1" operator="lessThan">
      <formula>0</formula>
    </cfRule>
  </conditionalFormatting>
  <printOptions horizontalCentered="1"/>
  <pageMargins left="0.31496062992125984" right="0.35433070866141736" top="0.51181102362204722" bottom="0.47244094488188981" header="0.51181102362204722" footer="0.51181102362204722"/>
  <pageSetup paperSize="9" scale="75" fitToHeight="3" orientation="landscape" r:id="rId1"/>
  <headerFooter alignWithMargins="0"/>
  <colBreaks count="1" manualBreakCount="1">
    <brk id="34" max="349" man="1"/>
  </colBreaks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2557"/>
  <sheetViews>
    <sheetView zoomScale="80" zoomScaleNormal="80" workbookViewId="0">
      <pane xSplit="4" ySplit="6" topLeftCell="E7" activePane="bottomRight" state="frozen"/>
      <selection activeCell="B57" sqref="B57"/>
      <selection pane="topRight" activeCell="B57" sqref="B57"/>
      <selection pane="bottomLeft" activeCell="B57" sqref="B57"/>
      <selection pane="bottomRight" activeCell="B57" sqref="B57"/>
    </sheetView>
  </sheetViews>
  <sheetFormatPr defaultColWidth="8.85546875" defaultRowHeight="17.25" x14ac:dyDescent="0.3"/>
  <cols>
    <col min="1" max="1" width="23.28515625" style="30" customWidth="1"/>
    <col min="2" max="2" width="32.85546875" style="30" customWidth="1"/>
    <col min="3" max="3" width="19.7109375" style="30" hidden="1" customWidth="1"/>
    <col min="4" max="4" width="51.140625" style="32" customWidth="1"/>
    <col min="5" max="5" width="4.5703125" style="102" hidden="1" customWidth="1"/>
    <col min="6" max="6" width="11.42578125" style="102" hidden="1" customWidth="1"/>
    <col min="7" max="10" width="10" style="4" hidden="1" customWidth="1"/>
    <col min="11" max="11" width="10" style="316" customWidth="1"/>
    <col min="12" max="12" width="10" style="133" customWidth="1"/>
    <col min="13" max="13" width="8.140625" style="65" customWidth="1"/>
    <col min="14" max="14" width="1.28515625" style="65" customWidth="1"/>
    <col min="15" max="15" width="10.7109375" style="105" customWidth="1"/>
    <col min="16" max="16" width="1.28515625" style="65" customWidth="1"/>
    <col min="17" max="18" width="10" style="65" customWidth="1"/>
    <col min="19" max="19" width="1.28515625" style="65" customWidth="1"/>
    <col min="20" max="22" width="8.140625" style="89" hidden="1" customWidth="1"/>
    <col min="23" max="23" width="10" style="89" customWidth="1"/>
    <col min="24" max="24" width="8.140625" style="107" customWidth="1"/>
    <col min="25" max="25" width="8.140625" style="105" customWidth="1"/>
    <col min="26" max="26" width="1.28515625" style="65" customWidth="1"/>
    <col min="27" max="29" width="8.140625" style="89" hidden="1" customWidth="1"/>
    <col min="30" max="30" width="10" style="89" customWidth="1"/>
    <col min="31" max="31" width="8.85546875" style="102" customWidth="1"/>
    <col min="32" max="32" width="8.85546875" style="103" customWidth="1"/>
    <col min="33" max="33" width="1.28515625" style="102" customWidth="1"/>
    <col min="34" max="34" width="10.85546875" style="3" customWidth="1"/>
    <col min="35" max="35" width="8.85546875" style="3"/>
    <col min="36" max="16384" width="8.85546875" style="4"/>
  </cols>
  <sheetData>
    <row r="1" spans="1:38" ht="25.5" x14ac:dyDescent="0.5">
      <c r="E1" s="64"/>
      <c r="F1" s="64"/>
      <c r="G1" s="261" t="s">
        <v>269</v>
      </c>
      <c r="H1" s="503">
        <v>1.3</v>
      </c>
      <c r="I1" s="503">
        <v>1.35</v>
      </c>
      <c r="J1" s="503">
        <v>1.35</v>
      </c>
      <c r="K1" s="634">
        <v>1.3</v>
      </c>
      <c r="L1" s="502">
        <v>1.3</v>
      </c>
      <c r="M1" s="33"/>
      <c r="N1" s="31"/>
      <c r="O1" s="31"/>
      <c r="P1" s="33"/>
      <c r="Q1" s="105"/>
      <c r="R1" s="105"/>
      <c r="S1" s="105"/>
      <c r="T1" s="303"/>
      <c r="U1" s="303"/>
      <c r="V1" s="303"/>
      <c r="W1" s="303"/>
      <c r="X1" s="106"/>
      <c r="Z1" s="105"/>
      <c r="AA1" s="90"/>
      <c r="AB1" s="90"/>
      <c r="AC1" s="90"/>
      <c r="AD1" s="90"/>
      <c r="AE1" s="64"/>
      <c r="AF1" s="62"/>
      <c r="AG1" s="64"/>
    </row>
    <row r="2" spans="1:38" ht="25.5" x14ac:dyDescent="0.5">
      <c r="D2" s="66" t="s">
        <v>268</v>
      </c>
      <c r="E2" s="64"/>
      <c r="F2" s="64"/>
      <c r="AE2" s="64"/>
      <c r="AF2" s="62"/>
      <c r="AG2" s="64"/>
    </row>
    <row r="3" spans="1:38" ht="25.5" x14ac:dyDescent="0.5">
      <c r="D3" s="108"/>
      <c r="E3" s="69"/>
      <c r="F3" s="69"/>
      <c r="G3" s="751" t="s">
        <v>267</v>
      </c>
      <c r="H3" s="752"/>
      <c r="I3" s="752"/>
      <c r="J3" s="752"/>
      <c r="K3" s="752"/>
      <c r="L3" s="752"/>
      <c r="M3" s="753"/>
      <c r="N3" s="449"/>
      <c r="O3" s="277" t="s">
        <v>41</v>
      </c>
      <c r="P3" s="73"/>
      <c r="Q3" s="71" t="s">
        <v>4</v>
      </c>
      <c r="R3" s="404"/>
      <c r="S3" s="73"/>
      <c r="T3" s="745" t="s">
        <v>207</v>
      </c>
      <c r="U3" s="746"/>
      <c r="V3" s="746"/>
      <c r="W3" s="746"/>
      <c r="X3" s="746"/>
      <c r="Y3" s="747"/>
      <c r="Z3" s="73"/>
      <c r="AA3" s="745" t="s">
        <v>208</v>
      </c>
      <c r="AB3" s="746"/>
      <c r="AC3" s="746"/>
      <c r="AD3" s="746"/>
      <c r="AE3" s="746"/>
      <c r="AF3" s="747"/>
      <c r="AG3" s="69"/>
    </row>
    <row r="4" spans="1:38" ht="25.5" x14ac:dyDescent="0.5">
      <c r="A4" s="593" t="str">
        <f>'ITMA Form Data'!A4</f>
        <v>NEW</v>
      </c>
      <c r="B4" s="5" t="str">
        <f>'ITMA Form Data'!B4</f>
        <v>CARRY OVER</v>
      </c>
      <c r="C4" s="431" t="str">
        <f>'ITMA Form Data'!C4</f>
        <v>CLOSE OUT</v>
      </c>
      <c r="D4" s="5" t="str">
        <f>'ITMA Form Data'!D4</f>
        <v>PRODUCT DESCRIPTION</v>
      </c>
      <c r="E4" s="69"/>
      <c r="F4" s="69"/>
      <c r="G4" s="463" t="s">
        <v>277</v>
      </c>
      <c r="H4" s="463" t="s">
        <v>278</v>
      </c>
      <c r="I4" s="621" t="s">
        <v>411</v>
      </c>
      <c r="J4" s="623" t="s">
        <v>279</v>
      </c>
      <c r="K4" s="301" t="s">
        <v>585</v>
      </c>
      <c r="L4" s="441" t="s">
        <v>583</v>
      </c>
      <c r="M4" s="111" t="s">
        <v>5</v>
      </c>
      <c r="N4" s="112"/>
      <c r="O4" s="278" t="s">
        <v>42</v>
      </c>
      <c r="P4" s="112"/>
      <c r="Q4" s="78" t="s">
        <v>583</v>
      </c>
      <c r="R4" s="450" t="s">
        <v>584</v>
      </c>
      <c r="S4" s="112"/>
      <c r="T4" s="463" t="s">
        <v>277</v>
      </c>
      <c r="U4" s="282" t="s">
        <v>210</v>
      </c>
      <c r="V4" s="621" t="s">
        <v>279</v>
      </c>
      <c r="W4" s="623" t="s">
        <v>585</v>
      </c>
      <c r="X4" s="441" t="s">
        <v>583</v>
      </c>
      <c r="Y4" s="78" t="s">
        <v>34</v>
      </c>
      <c r="Z4" s="73"/>
      <c r="AA4" s="463" t="s">
        <v>277</v>
      </c>
      <c r="AB4" s="282" t="s">
        <v>210</v>
      </c>
      <c r="AC4" s="621" t="s">
        <v>279</v>
      </c>
      <c r="AD4" s="623" t="s">
        <v>585</v>
      </c>
      <c r="AE4" s="441" t="s">
        <v>583</v>
      </c>
      <c r="AF4" s="78" t="s">
        <v>34</v>
      </c>
      <c r="AG4" s="113"/>
    </row>
    <row r="5" spans="1:38" x14ac:dyDescent="0.3">
      <c r="D5" s="10"/>
      <c r="E5" s="80"/>
      <c r="F5" s="80"/>
      <c r="G5" s="448" t="s">
        <v>26</v>
      </c>
      <c r="H5" s="462" t="s">
        <v>26</v>
      </c>
      <c r="I5" s="622" t="s">
        <v>26</v>
      </c>
      <c r="J5" s="624" t="s">
        <v>26</v>
      </c>
      <c r="K5" s="361" t="s">
        <v>26</v>
      </c>
      <c r="L5" s="448" t="s">
        <v>26</v>
      </c>
      <c r="Q5" s="78" t="s">
        <v>26</v>
      </c>
      <c r="R5" s="16" t="s">
        <v>5</v>
      </c>
      <c r="U5" s="89" t="s">
        <v>284</v>
      </c>
      <c r="V5" s="89" t="s">
        <v>284</v>
      </c>
      <c r="W5" s="89" t="s">
        <v>284</v>
      </c>
      <c r="X5" s="294" t="s">
        <v>284</v>
      </c>
      <c r="AB5" s="89" t="s">
        <v>284</v>
      </c>
      <c r="AC5" s="89" t="s">
        <v>284</v>
      </c>
      <c r="AD5" s="89" t="s">
        <v>284</v>
      </c>
      <c r="AE5" s="294" t="s">
        <v>284</v>
      </c>
      <c r="AF5" s="207"/>
      <c r="AG5" s="114"/>
    </row>
    <row r="6" spans="1:38" ht="18.75" x14ac:dyDescent="0.3">
      <c r="A6" s="84"/>
      <c r="B6" s="84"/>
      <c r="C6" s="84"/>
      <c r="D6" s="10"/>
      <c r="E6" s="80"/>
      <c r="F6" s="80"/>
      <c r="H6" s="152"/>
      <c r="I6" s="152"/>
      <c r="J6" s="152"/>
      <c r="K6" s="635"/>
      <c r="L6" s="482"/>
      <c r="U6" s="89" t="s">
        <v>359</v>
      </c>
      <c r="V6" s="142">
        <v>1.05</v>
      </c>
      <c r="W6" s="142">
        <v>1.05</v>
      </c>
      <c r="X6" s="540">
        <f>'Std Cst'!AA2</f>
        <v>1.05</v>
      </c>
      <c r="AB6" s="89" t="s">
        <v>359</v>
      </c>
      <c r="AC6" s="142">
        <v>1.05</v>
      </c>
      <c r="AD6" s="142">
        <v>1.05</v>
      </c>
      <c r="AE6" s="540">
        <f>'Std Cst'!AA2</f>
        <v>1.05</v>
      </c>
      <c r="AF6" s="207"/>
      <c r="AG6" s="114"/>
    </row>
    <row r="7" spans="1:38" ht="15.75" customHeight="1" x14ac:dyDescent="0.3">
      <c r="E7" s="85"/>
      <c r="F7" s="85"/>
      <c r="G7" s="141"/>
      <c r="H7" s="141"/>
      <c r="I7" s="141"/>
      <c r="J7" s="141"/>
      <c r="K7" s="636"/>
      <c r="L7" s="141"/>
      <c r="M7" s="204"/>
      <c r="N7" s="390"/>
      <c r="O7" s="390"/>
      <c r="P7" s="390"/>
      <c r="Q7" s="390"/>
      <c r="R7" s="204"/>
      <c r="S7" s="390"/>
      <c r="T7" s="394"/>
      <c r="U7" s="394"/>
      <c r="V7" s="394"/>
      <c r="W7" s="394"/>
      <c r="X7" s="394"/>
      <c r="Y7" s="390"/>
      <c r="Z7" s="390"/>
      <c r="AA7" s="394"/>
      <c r="AB7" s="394"/>
      <c r="AC7" s="394"/>
      <c r="AD7" s="394"/>
      <c r="AE7" s="394"/>
      <c r="AF7" s="85"/>
      <c r="AG7" s="85"/>
    </row>
    <row r="8" spans="1:38" ht="15.75" customHeight="1" x14ac:dyDescent="0.3">
      <c r="A8" s="18"/>
      <c r="B8" s="18"/>
      <c r="C8" s="18"/>
      <c r="D8" s="19"/>
      <c r="E8" s="85"/>
      <c r="F8" s="85"/>
      <c r="G8" s="141"/>
      <c r="H8" s="141"/>
      <c r="I8" s="141"/>
      <c r="J8" s="141"/>
      <c r="K8" s="636"/>
      <c r="L8" s="141"/>
      <c r="M8" s="204"/>
      <c r="N8" s="390"/>
      <c r="O8" s="390"/>
      <c r="P8" s="390"/>
      <c r="Q8" s="390"/>
      <c r="R8" s="204"/>
      <c r="S8" s="390"/>
      <c r="T8" s="395"/>
      <c r="U8" s="395"/>
      <c r="V8" s="395"/>
      <c r="W8" s="395"/>
      <c r="X8" s="395"/>
      <c r="Y8" s="390"/>
      <c r="Z8" s="390"/>
      <c r="AA8" s="395"/>
      <c r="AB8" s="395"/>
      <c r="AC8" s="395"/>
      <c r="AD8" s="395"/>
      <c r="AE8" s="395"/>
      <c r="AF8" s="85"/>
      <c r="AG8" s="85"/>
    </row>
    <row r="9" spans="1:38" ht="15.75" customHeight="1" x14ac:dyDescent="0.3">
      <c r="A9" s="312"/>
      <c r="B9" s="312"/>
      <c r="C9" s="312"/>
      <c r="D9" s="19" t="str">
        <f>IF('UK Prices'!D9=0,"",'UK Prices'!D9)</f>
        <v/>
      </c>
      <c r="G9" s="92"/>
      <c r="H9" s="127"/>
      <c r="I9" s="127"/>
      <c r="J9" s="127"/>
      <c r="K9" s="403"/>
      <c r="L9" s="57"/>
      <c r="M9" s="61"/>
      <c r="N9" s="94"/>
      <c r="O9" s="88"/>
      <c r="P9" s="94"/>
      <c r="Q9" s="115"/>
      <c r="R9" s="115"/>
      <c r="S9" s="94"/>
      <c r="X9" s="116"/>
      <c r="Y9" s="119"/>
      <c r="Z9" s="61"/>
      <c r="AA9" s="61"/>
      <c r="AB9" s="61"/>
      <c r="AC9" s="61"/>
      <c r="AD9" s="61"/>
      <c r="AE9" s="118"/>
      <c r="AF9" s="119"/>
    </row>
    <row r="10" spans="1:38" ht="15.75" customHeight="1" x14ac:dyDescent="0.3">
      <c r="A10" s="26" t="str">
        <f>'ITMA Form Data'!A10</f>
        <v>APPAREL - SPRING '17 (Jan 1, 2017)</v>
      </c>
      <c r="B10" s="26"/>
      <c r="C10" s="26"/>
      <c r="D10" s="19" t="str">
        <f>IF('UK Prices'!D10=0,"",'UK Prices'!D10)</f>
        <v>Outer Layer</v>
      </c>
      <c r="E10" s="85"/>
      <c r="F10" s="85"/>
      <c r="G10" s="396"/>
      <c r="H10" s="396"/>
      <c r="I10" s="396"/>
      <c r="J10" s="396"/>
      <c r="K10" s="637"/>
      <c r="L10" s="397"/>
      <c r="M10" s="204"/>
      <c r="N10" s="390"/>
      <c r="O10" s="392"/>
      <c r="P10" s="390"/>
      <c r="Q10" s="400"/>
      <c r="R10" s="400"/>
      <c r="S10" s="398"/>
      <c r="T10" s="396"/>
      <c r="U10" s="396"/>
      <c r="V10" s="396"/>
      <c r="W10" s="396"/>
      <c r="X10" s="397"/>
      <c r="Y10" s="204"/>
      <c r="Z10" s="220"/>
      <c r="AA10" s="396"/>
      <c r="AB10" s="396"/>
      <c r="AC10" s="396"/>
      <c r="AD10" s="396"/>
      <c r="AE10" s="397"/>
      <c r="AF10" s="119"/>
      <c r="AG10" s="85"/>
    </row>
    <row r="11" spans="1:38" ht="15.75" customHeight="1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IF('UK Prices'!D11=0,"",'UK Prices'!D11)</f>
        <v>FJ Full Zip Wind Jacket</v>
      </c>
      <c r="G11" s="92">
        <v>39.6</v>
      </c>
      <c r="H11" s="86">
        <f>'UK Prices'!H11*'IRISH Pricing'!$H$1</f>
        <v>38.869999999999997</v>
      </c>
      <c r="I11" s="86">
        <f>'UK Prices'!H11*'IRISH Pricing'!$I$1</f>
        <v>40.365000000000002</v>
      </c>
      <c r="J11" s="86">
        <v>41.715000000000003</v>
      </c>
      <c r="K11" s="307">
        <f>'UK Prices'!I11*$L$1</f>
        <v>40.17</v>
      </c>
      <c r="L11" s="454">
        <f>'UK Prices'!J11*$L$1</f>
        <v>33.67</v>
      </c>
      <c r="M11" s="61">
        <f>(L11-K11)/K11</f>
        <v>-0.16181229773462782</v>
      </c>
      <c r="N11" s="94"/>
      <c r="O11" s="88">
        <v>0.13</v>
      </c>
      <c r="P11" s="94"/>
      <c r="Q11" s="115">
        <f>'Std Cst'!AA11</f>
        <v>14.937189333333334</v>
      </c>
      <c r="R11" s="89">
        <f>'Std Cst'!AB11</f>
        <v>-0.27653961246039566</v>
      </c>
      <c r="S11" s="94"/>
      <c r="T11" s="61"/>
      <c r="U11" s="116"/>
      <c r="V11" s="116"/>
      <c r="W11" s="116"/>
      <c r="X11" s="453">
        <f>(L11-Q11)/L11</f>
        <v>0.55636503316503305</v>
      </c>
      <c r="Y11" s="90"/>
      <c r="Z11" s="61"/>
      <c r="AA11" s="117"/>
      <c r="AB11" s="116"/>
      <c r="AC11" s="116"/>
      <c r="AD11" s="116"/>
      <c r="AE11" s="453">
        <f>((L11*(1-O11))-Q11)/(L11*(1-O11))</f>
        <v>0.49007475076440593</v>
      </c>
      <c r="AF11" s="90"/>
      <c r="AH11" s="23">
        <f>'€uro Prices'!AQ11</f>
        <v>89</v>
      </c>
      <c r="AI11" s="23">
        <f>AH11/L11</f>
        <v>2.643302643302643</v>
      </c>
      <c r="AJ11" s="152">
        <f>L11*2</f>
        <v>67.34</v>
      </c>
      <c r="AK11" s="4">
        <v>75</v>
      </c>
      <c r="AL11" s="4">
        <f>AK11/L11</f>
        <v>2.2275022275022276</v>
      </c>
    </row>
    <row r="12" spans="1:38" ht="15.75" hidden="1" customHeight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IF('UK Prices'!D12=0,"",'UK Prices'!D12)</f>
        <v>FJ Windshirt</v>
      </c>
      <c r="G12" s="92">
        <v>39.6</v>
      </c>
      <c r="H12" s="86">
        <f>'UK Prices'!H12*'IRISH Pricing'!$H$1</f>
        <v>38.869999999999997</v>
      </c>
      <c r="I12" s="86">
        <f>'UK Prices'!H12*'IRISH Pricing'!$I$1</f>
        <v>40.365000000000002</v>
      </c>
      <c r="J12" s="86">
        <v>41.715000000000003</v>
      </c>
      <c r="K12" s="307">
        <f>'UK Prices'!I12*$L$1</f>
        <v>40.17</v>
      </c>
      <c r="L12" s="454"/>
      <c r="M12" s="61"/>
      <c r="N12" s="94"/>
      <c r="O12" s="88">
        <v>0.13</v>
      </c>
      <c r="P12" s="94"/>
      <c r="Q12" s="115">
        <f>'Std Cst'!AA12</f>
        <v>20.298666666666666</v>
      </c>
      <c r="R12" s="89">
        <f>'Std Cst'!AB12</f>
        <v>-1.686448999928452E-2</v>
      </c>
      <c r="S12" s="94"/>
      <c r="T12" s="61">
        <v>0.57525075346053123</v>
      </c>
      <c r="U12" s="116">
        <v>0.52733413856706179</v>
      </c>
      <c r="V12" s="116">
        <v>0.50504937015918683</v>
      </c>
      <c r="W12" s="116">
        <v>0.48601280747300168</v>
      </c>
      <c r="X12" s="453"/>
      <c r="Y12" s="90"/>
      <c r="Z12" s="61"/>
      <c r="AA12" s="117">
        <v>0.51178247524198994</v>
      </c>
      <c r="AB12" s="116">
        <v>0.45670590639892161</v>
      </c>
      <c r="AC12" s="116">
        <v>0.43109123006803085</v>
      </c>
      <c r="AD12" s="116">
        <v>0.40921012353218589</v>
      </c>
      <c r="AE12" s="453"/>
      <c r="AF12" s="90"/>
      <c r="AI12" s="23"/>
      <c r="AJ12" s="152">
        <f t="shared" ref="AJ12:AJ76" si="0">L12*2</f>
        <v>0</v>
      </c>
    </row>
    <row r="13" spans="1:38" ht="15.75" customHeight="1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IF('UK Prices'!D13=0,"",'UK Prices'!D13)</f>
        <v>FJ 1/2 zip Windshirt - S/S Solid Colour</v>
      </c>
      <c r="G13" s="92">
        <v>34.5</v>
      </c>
      <c r="H13" s="86">
        <f>'UK Prices'!H13*'IRISH Pricing'!$H$1</f>
        <v>33.800000000000004</v>
      </c>
      <c r="I13" s="86">
        <f>'UK Prices'!H13*'IRISH Pricing'!$I$1</f>
        <v>35.1</v>
      </c>
      <c r="J13" s="86">
        <v>36.450000000000003</v>
      </c>
      <c r="K13" s="307">
        <f>'UK Prices'!I13*$L$1</f>
        <v>35.1</v>
      </c>
      <c r="L13" s="454">
        <f>'UK Prices'!J13*$L$1</f>
        <v>31.07</v>
      </c>
      <c r="M13" s="61">
        <f t="shared" ref="M13:M37" si="1">(L13-K13)/K13</f>
        <v>-0.11481481481481484</v>
      </c>
      <c r="N13" s="94"/>
      <c r="O13" s="88">
        <v>0.13</v>
      </c>
      <c r="P13" s="94"/>
      <c r="Q13" s="115">
        <f>'Std Cst'!AA13</f>
        <v>14.338652190476187</v>
      </c>
      <c r="R13" s="89">
        <f>'Std Cst'!AB13</f>
        <v>-0.22366136676494255</v>
      </c>
      <c r="S13" s="94"/>
      <c r="T13" s="61"/>
      <c r="U13" s="116"/>
      <c r="V13" s="116"/>
      <c r="W13" s="116"/>
      <c r="X13" s="453">
        <f>(L13-Q13)/L13</f>
        <v>0.53850491823378854</v>
      </c>
      <c r="Y13" s="90"/>
      <c r="Z13" s="61"/>
      <c r="AA13" s="117"/>
      <c r="AB13" s="116"/>
      <c r="AC13" s="116"/>
      <c r="AD13" s="116"/>
      <c r="AE13" s="453">
        <f>((L13*(1-O13))-Q13)/(L13*(1-O13))</f>
        <v>0.46954588302734324</v>
      </c>
      <c r="AF13" s="90"/>
      <c r="AH13" s="23">
        <f>'€uro Prices'!AQ13</f>
        <v>85</v>
      </c>
      <c r="AI13" s="23">
        <f t="shared" ref="AI13:AI77" si="2">AH13/L13</f>
        <v>2.7357579658834887</v>
      </c>
      <c r="AJ13" s="152">
        <f t="shared" si="0"/>
        <v>62.14</v>
      </c>
      <c r="AK13" s="4">
        <v>70</v>
      </c>
      <c r="AL13" s="4">
        <f t="shared" ref="AL13:AL77" si="3">AK13/L13</f>
        <v>2.2529771483746379</v>
      </c>
    </row>
    <row r="14" spans="1:38" ht="15.75" customHeight="1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IF('UK Prices'!D14=0,"",'UK Prices'!D14)</f>
        <v>FJ 1/2 zip Windshirt - S/S Heather</v>
      </c>
      <c r="G14" s="92">
        <v>34.5</v>
      </c>
      <c r="H14" s="86">
        <f>'UK Prices'!H14*'IRISH Pricing'!$H$1</f>
        <v>33.800000000000004</v>
      </c>
      <c r="I14" s="86">
        <f>'UK Prices'!H14*'IRISH Pricing'!$I$1</f>
        <v>35.1</v>
      </c>
      <c r="J14" s="86">
        <v>36.450000000000003</v>
      </c>
      <c r="K14" s="307">
        <f>'UK Prices'!I14*$L$1</f>
        <v>35.1</v>
      </c>
      <c r="L14" s="454">
        <f>'UK Prices'!J14*$L$1</f>
        <v>31.07</v>
      </c>
      <c r="M14" s="61">
        <f t="shared" ref="M14" si="4">(L14-K14)/K14</f>
        <v>-0.11481481481481484</v>
      </c>
      <c r="N14" s="94"/>
      <c r="O14" s="88">
        <v>0.13</v>
      </c>
      <c r="P14" s="94"/>
      <c r="Q14" s="115">
        <f>'Std Cst'!AA14</f>
        <v>17.047985523809523</v>
      </c>
      <c r="R14" s="89">
        <f>'Std Cst'!AB14</f>
        <v>-7.6969745471886342E-2</v>
      </c>
      <c r="S14" s="94"/>
      <c r="T14" s="61"/>
      <c r="U14" s="116"/>
      <c r="V14" s="116"/>
      <c r="W14" s="116"/>
      <c r="X14" s="453">
        <f>(L14-Q14)/L14</f>
        <v>0.4513039741290788</v>
      </c>
      <c r="Y14" s="90"/>
      <c r="Z14" s="61"/>
      <c r="AA14" s="117"/>
      <c r="AB14" s="116"/>
      <c r="AC14" s="116"/>
      <c r="AD14" s="116"/>
      <c r="AE14" s="453">
        <f>((L14*(1-O14))-Q14)/(L14*(1-O14))</f>
        <v>0.36931491279204454</v>
      </c>
      <c r="AF14" s="90"/>
      <c r="AH14" s="23">
        <f>'€uro Prices'!AQ14</f>
        <v>85</v>
      </c>
      <c r="AI14" s="23">
        <f t="shared" si="2"/>
        <v>2.7357579658834887</v>
      </c>
      <c r="AJ14" s="152">
        <f t="shared" si="0"/>
        <v>62.14</v>
      </c>
      <c r="AK14" s="4">
        <v>70</v>
      </c>
      <c r="AL14" s="4">
        <f t="shared" si="3"/>
        <v>2.2529771483746379</v>
      </c>
    </row>
    <row r="15" spans="1:38" ht="15.75" hidden="1" customHeight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IF('UK Prices'!D15=0,"",'UK Prices'!D15)</f>
        <v>FJ Windshirt - S/S</v>
      </c>
      <c r="G15" s="92">
        <v>34.5</v>
      </c>
      <c r="H15" s="86">
        <f>'UK Prices'!H15*'IRISH Pricing'!$H$1</f>
        <v>33.800000000000004</v>
      </c>
      <c r="I15" s="86">
        <f>'UK Prices'!H15*'IRISH Pricing'!$I$1</f>
        <v>35.1</v>
      </c>
      <c r="J15" s="86">
        <v>36.450000000000003</v>
      </c>
      <c r="K15" s="307">
        <f>'UK Prices'!I15*$L$1</f>
        <v>35.1</v>
      </c>
      <c r="L15" s="454"/>
      <c r="M15" s="61"/>
      <c r="N15" s="94"/>
      <c r="O15" s="88">
        <v>0.13</v>
      </c>
      <c r="P15" s="94"/>
      <c r="Q15" s="115">
        <f>'Std Cst'!AA15</f>
        <v>18.165333333333336</v>
      </c>
      <c r="R15" s="89">
        <f>'Std Cst'!AB15</f>
        <v>-1.6473106054824421E-2</v>
      </c>
      <c r="S15" s="94"/>
      <c r="T15" s="61">
        <v>0.55201690177133644</v>
      </c>
      <c r="U15" s="116">
        <v>0.51379400260756192</v>
      </c>
      <c r="V15" s="116">
        <v>0.49328985564047295</v>
      </c>
      <c r="W15" s="116">
        <v>0.47380100393433727</v>
      </c>
      <c r="X15" s="453"/>
      <c r="Y15" s="90"/>
      <c r="Z15" s="61"/>
      <c r="AA15" s="117">
        <v>0.48507689858774317</v>
      </c>
      <c r="AB15" s="116">
        <v>0.44114253173282969</v>
      </c>
      <c r="AC15" s="116">
        <v>0.41757454671318728</v>
      </c>
      <c r="AD15" s="116">
        <v>0.39517356774061757</v>
      </c>
      <c r="AE15" s="453"/>
      <c r="AF15" s="90"/>
      <c r="AI15" s="23" t="e">
        <f t="shared" si="2"/>
        <v>#DIV/0!</v>
      </c>
      <c r="AJ15" s="152">
        <f t="shared" si="0"/>
        <v>0</v>
      </c>
      <c r="AL15" s="4" t="e">
        <f t="shared" si="3"/>
        <v>#DIV/0!</v>
      </c>
    </row>
    <row r="16" spans="1:38" ht="15.75" customHeight="1" x14ac:dyDescent="0.3">
      <c r="A16" s="206" t="str">
        <f>'ITMA Form Data'!A16</f>
        <v>MID LAYER - PULLOVERS</v>
      </c>
      <c r="B16" s="206"/>
      <c r="C16" s="500"/>
      <c r="D16" s="19" t="str">
        <f>IF('UK Prices'!D16=0,"",'UK Prices'!D16)</f>
        <v>Pullovers</v>
      </c>
      <c r="G16" s="127"/>
      <c r="H16" s="86"/>
      <c r="I16" s="86"/>
      <c r="J16" s="86"/>
      <c r="K16" s="307"/>
      <c r="L16" s="454"/>
      <c r="M16" s="61"/>
      <c r="N16" s="94"/>
      <c r="O16" s="88"/>
      <c r="P16" s="94"/>
      <c r="Q16" s="115"/>
      <c r="R16" s="89"/>
      <c r="S16" s="94"/>
      <c r="U16" s="68"/>
      <c r="V16" s="68"/>
      <c r="W16" s="68"/>
      <c r="X16" s="453"/>
      <c r="Y16" s="90"/>
      <c r="Z16" s="61"/>
      <c r="AB16" s="68"/>
      <c r="AC16" s="68"/>
      <c r="AD16" s="68"/>
      <c r="AE16" s="453"/>
      <c r="AF16" s="90"/>
      <c r="AI16" s="23"/>
      <c r="AJ16" s="152"/>
    </row>
    <row r="17" spans="1:38" ht="15.75" customHeight="1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IF('UK Prices'!D17=0,"",'UK Prices'!D17)</f>
        <v>FJ Lambswool Lined 1/2 Zip (Midweight)</v>
      </c>
      <c r="G17" s="92">
        <v>57.2</v>
      </c>
      <c r="H17" s="86">
        <f>'UK Prices'!H17*'IRISH Pricing'!$H$1</f>
        <v>60.45</v>
      </c>
      <c r="I17" s="86">
        <f>'UK Prices'!H17*'IRISH Pricing'!$I$1</f>
        <v>62.775000000000006</v>
      </c>
      <c r="J17" s="86">
        <v>64.125</v>
      </c>
      <c r="K17" s="307">
        <f>'UK Prices'!I17*$L$1</f>
        <v>61.75</v>
      </c>
      <c r="L17" s="454">
        <f>'UK Prices'!J17*$L$1</f>
        <v>61.75</v>
      </c>
      <c r="M17" s="61">
        <f t="shared" si="1"/>
        <v>0</v>
      </c>
      <c r="N17" s="94"/>
      <c r="O17" s="88">
        <v>0.13</v>
      </c>
      <c r="P17" s="94"/>
      <c r="Q17" s="115">
        <f>'Std Cst'!AA17</f>
        <v>34.935257142857139</v>
      </c>
      <c r="R17" s="89">
        <f>'Std Cst'!AB17</f>
        <v>0</v>
      </c>
      <c r="S17" s="94"/>
      <c r="T17" s="89">
        <v>0.52473224553224562</v>
      </c>
      <c r="U17" s="68">
        <v>0.48564915674811793</v>
      </c>
      <c r="V17" s="68">
        <v>0.45520066833751049</v>
      </c>
      <c r="W17" s="68">
        <v>0.43424684788895318</v>
      </c>
      <c r="X17" s="453">
        <f>(L17-Q17)/L17</f>
        <v>0.43424684788895318</v>
      </c>
      <c r="Y17" s="90">
        <f t="shared" ref="Y17:Y32" si="5">X17-V17</f>
        <v>-2.0953820448557314E-2</v>
      </c>
      <c r="Z17" s="61"/>
      <c r="AA17" s="89">
        <v>0.45371522474970755</v>
      </c>
      <c r="AB17" s="68">
        <v>0.40879213419323901</v>
      </c>
      <c r="AC17" s="68">
        <v>0.37379387165231093</v>
      </c>
      <c r="AD17" s="68">
        <v>0.34970902056201514</v>
      </c>
      <c r="AE17" s="453">
        <f>((L17*(1-O17))-Q17)/(L17*(1-O17))</f>
        <v>0.34970902056201514</v>
      </c>
      <c r="AF17" s="90">
        <f t="shared" ref="AF17:AF32" si="6">AE17-AC17</f>
        <v>-2.4084851090295789E-2</v>
      </c>
      <c r="AH17" s="23">
        <f>'€uro Prices'!AQ17</f>
        <v>155</v>
      </c>
      <c r="AI17" s="23">
        <f t="shared" si="2"/>
        <v>2.5101214574898787</v>
      </c>
      <c r="AJ17" s="152">
        <f t="shared" si="0"/>
        <v>123.5</v>
      </c>
      <c r="AK17" s="4">
        <v>140</v>
      </c>
      <c r="AL17" s="4">
        <f t="shared" si="3"/>
        <v>2.2672064777327936</v>
      </c>
    </row>
    <row r="18" spans="1:38" ht="15.75" customHeight="1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IF('UK Prices'!D18=0,"",'UK Prices'!D18)</f>
        <v>FJ Lambswool 1/2 Zip (Midweight)</v>
      </c>
      <c r="G18" s="92"/>
      <c r="H18" s="86"/>
      <c r="I18" s="86"/>
      <c r="J18" s="86">
        <v>50.625</v>
      </c>
      <c r="K18" s="307">
        <f>'UK Prices'!I18*$L$1</f>
        <v>48.75</v>
      </c>
      <c r="L18" s="454">
        <f>'UK Prices'!J18*$L$1</f>
        <v>48.75</v>
      </c>
      <c r="M18" s="61">
        <f t="shared" si="1"/>
        <v>0</v>
      </c>
      <c r="N18" s="94"/>
      <c r="O18" s="88">
        <v>0.13</v>
      </c>
      <c r="P18" s="94"/>
      <c r="Q18" s="115">
        <f>'Std Cst'!AA18</f>
        <v>27.249238095238095</v>
      </c>
      <c r="R18" s="89">
        <f>'Std Cst'!AB18</f>
        <v>0</v>
      </c>
      <c r="S18" s="94"/>
      <c r="U18" s="68"/>
      <c r="V18" s="68">
        <v>0.46174344503233394</v>
      </c>
      <c r="W18" s="68">
        <v>0.44104126984126985</v>
      </c>
      <c r="X18" s="453">
        <f>(L18-Q18)/L18</f>
        <v>0.44104126984126985</v>
      </c>
      <c r="Y18" s="90">
        <f t="shared" si="5"/>
        <v>-2.0702175191064098E-2</v>
      </c>
      <c r="Z18" s="61"/>
      <c r="AB18" s="68"/>
      <c r="AC18" s="68">
        <v>0.38131430463486665</v>
      </c>
      <c r="AD18" s="68">
        <v>0.35751870096697685</v>
      </c>
      <c r="AE18" s="453">
        <f>((L18*(1-O18))-Q18)/(L18*(1-O18))</f>
        <v>0.35751870096697685</v>
      </c>
      <c r="AF18" s="90">
        <f t="shared" si="6"/>
        <v>-2.3795603667889798E-2</v>
      </c>
      <c r="AH18" s="23">
        <f>'€uro Prices'!AQ18</f>
        <v>125</v>
      </c>
      <c r="AI18" s="23">
        <f t="shared" si="2"/>
        <v>2.5641025641025643</v>
      </c>
      <c r="AJ18" s="152">
        <f t="shared" si="0"/>
        <v>97.5</v>
      </c>
      <c r="AK18" s="4">
        <v>110</v>
      </c>
      <c r="AL18" s="4">
        <f t="shared" si="3"/>
        <v>2.2564102564102564</v>
      </c>
    </row>
    <row r="19" spans="1:38" ht="15.75" customHeight="1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IF('UK Prices'!D19=0,"",'UK Prices'!D19)</f>
        <v>FJ Lambswool V-Neck Pullover (Midweight)</v>
      </c>
      <c r="G19" s="92">
        <v>44.5</v>
      </c>
      <c r="H19" s="86">
        <f>'UK Prices'!H19*'IRISH Pricing'!$H$1</f>
        <v>45.5</v>
      </c>
      <c r="I19" s="86">
        <f>'UK Prices'!H19*'IRISH Pricing'!$I$1</f>
        <v>47.25</v>
      </c>
      <c r="J19" s="86">
        <v>47.25</v>
      </c>
      <c r="K19" s="307">
        <f>'UK Prices'!I19*$L$1</f>
        <v>45.5</v>
      </c>
      <c r="L19" s="454">
        <f>'UK Prices'!J19*$L$1</f>
        <v>45.5</v>
      </c>
      <c r="M19" s="61">
        <f t="shared" si="1"/>
        <v>0</v>
      </c>
      <c r="N19" s="94"/>
      <c r="O19" s="88">
        <v>0.13</v>
      </c>
      <c r="P19" s="94"/>
      <c r="Q19" s="115">
        <f>'Std Cst'!AA19</f>
        <v>25.887733333333333</v>
      </c>
      <c r="R19" s="89">
        <f>'Std Cst'!AB19</f>
        <v>0</v>
      </c>
      <c r="S19" s="94"/>
      <c r="T19" s="89">
        <v>0.55966081331668749</v>
      </c>
      <c r="U19" s="68">
        <v>0.49345501955671439</v>
      </c>
      <c r="V19" s="68">
        <v>0.45211146384479717</v>
      </c>
      <c r="W19" s="68">
        <v>0.43103882783882785</v>
      </c>
      <c r="X19" s="453">
        <f>(L19-Q19)/L19</f>
        <v>0.43103882783882785</v>
      </c>
      <c r="Y19" s="90">
        <f t="shared" si="5"/>
        <v>-2.1072636005969314E-2</v>
      </c>
      <c r="Z19" s="61"/>
      <c r="AA19" s="89">
        <v>0.49386300381228437</v>
      </c>
      <c r="AB19" s="68">
        <v>0.41776439029507401</v>
      </c>
      <c r="AC19" s="68">
        <v>0.37024306189057149</v>
      </c>
      <c r="AD19" s="68">
        <v>0.34602164119405499</v>
      </c>
      <c r="AE19" s="453">
        <f>((L19*(1-O19))-Q19)/(L19*(1-O19))</f>
        <v>0.34602164119405499</v>
      </c>
      <c r="AF19" s="90">
        <f t="shared" si="6"/>
        <v>-2.4221420696516505E-2</v>
      </c>
      <c r="AH19" s="23">
        <f>'€uro Prices'!AQ19</f>
        <v>119</v>
      </c>
      <c r="AI19" s="23">
        <f t="shared" si="2"/>
        <v>2.6153846153846154</v>
      </c>
      <c r="AJ19" s="152">
        <f t="shared" si="0"/>
        <v>91</v>
      </c>
      <c r="AK19" s="4">
        <v>105</v>
      </c>
      <c r="AL19" s="4">
        <f t="shared" si="3"/>
        <v>2.3076923076923075</v>
      </c>
    </row>
    <row r="20" spans="1:38" ht="15.75" customHeight="1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IF('UK Prices'!D20=0,"",'UK Prices'!D20)</f>
        <v>FJ Lambswool Slipover (Midweight)</v>
      </c>
      <c r="G20" s="92">
        <v>39.294999999999995</v>
      </c>
      <c r="H20" s="86">
        <f>'UK Prices'!H20*'IRISH Pricing'!$H$1</f>
        <v>40.04</v>
      </c>
      <c r="I20" s="86">
        <f>'UK Prices'!H20*'IRISH Pricing'!$I$1</f>
        <v>41.580000000000005</v>
      </c>
      <c r="J20" s="86">
        <v>42.525000000000006</v>
      </c>
      <c r="K20" s="307">
        <f>'UK Prices'!I20*$L$1</f>
        <v>40.950000000000003</v>
      </c>
      <c r="L20" s="454">
        <f>'UK Prices'!J20*$L$1</f>
        <v>40.950000000000003</v>
      </c>
      <c r="M20" s="61">
        <f t="shared" si="1"/>
        <v>0</v>
      </c>
      <c r="N20" s="94"/>
      <c r="O20" s="88">
        <v>0.13</v>
      </c>
      <c r="P20" s="94"/>
      <c r="Q20" s="115">
        <f>'Std Cst'!AA20</f>
        <v>21.528293333333334</v>
      </c>
      <c r="R20" s="89">
        <f>'Std Cst'!AB20</f>
        <v>0</v>
      </c>
      <c r="S20" s="94"/>
      <c r="T20" s="61">
        <v>0.58255896924026707</v>
      </c>
      <c r="U20" s="116">
        <v>0.52147445774564416</v>
      </c>
      <c r="V20" s="116">
        <v>0.49374971585341959</v>
      </c>
      <c r="W20" s="116">
        <v>0.4742785510785511</v>
      </c>
      <c r="X20" s="453">
        <f t="shared" ref="X20" si="7">(L20-Q20)/L20</f>
        <v>0.4742785510785511</v>
      </c>
      <c r="Y20" s="90">
        <f t="shared" si="5"/>
        <v>-1.9471164774868488E-2</v>
      </c>
      <c r="Z20" s="61"/>
      <c r="AA20" s="61">
        <v>0.52018272326467485</v>
      </c>
      <c r="AB20" s="116">
        <v>0.44997064108694729</v>
      </c>
      <c r="AC20" s="116">
        <v>0.41810312167059727</v>
      </c>
      <c r="AD20" s="116">
        <v>0.39572247250408166</v>
      </c>
      <c r="AE20" s="453">
        <f t="shared" ref="AE20" si="8">((L20*(1-O20))-Q20)/(L20*(1-O20))</f>
        <v>0.39572247250408166</v>
      </c>
      <c r="AF20" s="90">
        <f t="shared" si="6"/>
        <v>-2.2380649166515609E-2</v>
      </c>
      <c r="AH20" s="23">
        <f>'€uro Prices'!AQ20</f>
        <v>109</v>
      </c>
      <c r="AI20" s="23">
        <f t="shared" si="2"/>
        <v>2.6617826617826617</v>
      </c>
      <c r="AJ20" s="152">
        <f t="shared" si="0"/>
        <v>81.900000000000006</v>
      </c>
      <c r="AK20" s="4">
        <v>95</v>
      </c>
      <c r="AL20" s="4">
        <f t="shared" si="3"/>
        <v>2.3199023199023197</v>
      </c>
    </row>
    <row r="21" spans="1:38" ht="15.75" customHeight="1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IF('UK Prices'!D21=0,"",'UK Prices'!D21)</f>
        <v>FJ Wind Shell Mid Layer</v>
      </c>
      <c r="G21" s="92">
        <v>39.6</v>
      </c>
      <c r="H21" s="86">
        <f>'UK Prices'!H21*'IRISH Pricing'!$H$1</f>
        <v>38.869999999999997</v>
      </c>
      <c r="I21" s="86">
        <f>'UK Prices'!H21*'IRISH Pricing'!$I$1</f>
        <v>40.365000000000002</v>
      </c>
      <c r="J21" s="86">
        <v>41.715000000000003</v>
      </c>
      <c r="K21" s="307">
        <f>'UK Prices'!I21*$L$1</f>
        <v>58.5</v>
      </c>
      <c r="L21" s="454">
        <f>'UK Prices'!J21*$L$1</f>
        <v>59.800000000000004</v>
      </c>
      <c r="M21" s="61">
        <f>(L21-K21)/K21</f>
        <v>2.2222222222222296E-2</v>
      </c>
      <c r="N21" s="94"/>
      <c r="O21" s="88">
        <v>0.13</v>
      </c>
      <c r="P21" s="94"/>
      <c r="Q21" s="115">
        <f>'Std Cst'!AA21</f>
        <v>25.08368761904762</v>
      </c>
      <c r="R21" s="89">
        <f>'Std Cst'!AB21</f>
        <v>1.470342522975033E-4</v>
      </c>
      <c r="S21" s="94"/>
      <c r="T21" s="61"/>
      <c r="U21" s="116"/>
      <c r="V21" s="116"/>
      <c r="W21" s="116"/>
      <c r="X21" s="453">
        <f>(L21-Q21)/L21</f>
        <v>0.58054034081860173</v>
      </c>
      <c r="Y21" s="90"/>
      <c r="Z21" s="61"/>
      <c r="AA21" s="117"/>
      <c r="AB21" s="116"/>
      <c r="AC21" s="116"/>
      <c r="AD21" s="116"/>
      <c r="AE21" s="453">
        <f>((L21*(1-O21))-Q21)/(L21*(1-O21))</f>
        <v>0.51786246071103648</v>
      </c>
      <c r="AF21" s="90"/>
      <c r="AH21" s="23">
        <f>'€uro Prices'!AQ21</f>
        <v>130</v>
      </c>
      <c r="AI21" s="23">
        <f t="shared" si="2"/>
        <v>2.1739130434782608</v>
      </c>
      <c r="AJ21" s="152">
        <f t="shared" si="0"/>
        <v>119.60000000000001</v>
      </c>
      <c r="AK21" s="4">
        <v>130</v>
      </c>
      <c r="AL21" s="4">
        <f t="shared" si="3"/>
        <v>2.1739130434782608</v>
      </c>
    </row>
    <row r="22" spans="1:38" ht="15.75" customHeight="1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IF('UK Prices'!D22=0,"",'UK Prices'!D22)</f>
        <v>Spun Poly Buttoned Pullover</v>
      </c>
      <c r="F22" s="103"/>
      <c r="G22" s="92"/>
      <c r="H22" s="86"/>
      <c r="I22" s="86"/>
      <c r="J22" s="86"/>
      <c r="K22" s="307"/>
      <c r="L22" s="454">
        <f>'UK Prices'!J22*$L$1</f>
        <v>41.47</v>
      </c>
      <c r="M22" s="61"/>
      <c r="N22" s="94"/>
      <c r="O22" s="88">
        <v>0.13</v>
      </c>
      <c r="P22" s="94"/>
      <c r="Q22" s="115">
        <f>'Std Cst'!AA22</f>
        <v>17.991467428571429</v>
      </c>
      <c r="R22" s="89"/>
      <c r="S22" s="94"/>
      <c r="T22" s="61"/>
      <c r="U22" s="116"/>
      <c r="V22" s="116"/>
      <c r="W22" s="116"/>
      <c r="X22" s="453">
        <f>(L22-Q22)/L22</f>
        <v>0.56615704295704294</v>
      </c>
      <c r="Y22" s="90"/>
      <c r="Z22" s="61"/>
      <c r="AA22" s="117"/>
      <c r="AB22" s="116"/>
      <c r="AC22" s="116"/>
      <c r="AD22" s="116"/>
      <c r="AE22" s="453">
        <f>((L22*(1-O22))-Q22)/(L22*(1-O22))</f>
        <v>0.5013299344333827</v>
      </c>
      <c r="AF22" s="90"/>
      <c r="AH22" s="23">
        <f>'€uro Prices'!AQ22</f>
        <v>109</v>
      </c>
      <c r="AI22" s="23">
        <f t="shared" si="2"/>
        <v>2.628406076681939</v>
      </c>
      <c r="AJ22" s="152">
        <f t="shared" si="0"/>
        <v>82.94</v>
      </c>
      <c r="AK22" s="4">
        <v>95</v>
      </c>
      <c r="AL22" s="4">
        <f t="shared" si="3"/>
        <v>2.2908126356402221</v>
      </c>
    </row>
    <row r="23" spans="1:38" ht="15.75" customHeight="1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IF('UK Prices'!D23=0,"",'UK Prices'!D23)</f>
        <v>Spun Poly V-neck Pullover</v>
      </c>
      <c r="F23" s="103"/>
      <c r="G23" s="92"/>
      <c r="H23" s="86"/>
      <c r="I23" s="86"/>
      <c r="J23" s="86"/>
      <c r="K23" s="307"/>
      <c r="L23" s="454">
        <f>'UK Prices'!J23*$L$1</f>
        <v>38.869999999999997</v>
      </c>
      <c r="M23" s="61"/>
      <c r="N23" s="94"/>
      <c r="O23" s="88">
        <v>0.13</v>
      </c>
      <c r="P23" s="94"/>
      <c r="Q23" s="115">
        <f>'Std Cst'!AA23</f>
        <v>13.190263619047618</v>
      </c>
      <c r="R23" s="89"/>
      <c r="S23" s="94"/>
      <c r="T23" s="61"/>
      <c r="U23" s="116"/>
      <c r="V23" s="116"/>
      <c r="W23" s="116"/>
      <c r="X23" s="453">
        <f t="shared" ref="X23" si="9">(L23-Q23)/L23</f>
        <v>0.66065696889509595</v>
      </c>
      <c r="Y23" s="90"/>
      <c r="Z23" s="61"/>
      <c r="AA23" s="117"/>
      <c r="AB23" s="116"/>
      <c r="AC23" s="116"/>
      <c r="AD23" s="116"/>
      <c r="AE23" s="453">
        <f t="shared" ref="AE23" si="10">((L23*(1-O23))-Q23)/(L23*(1-O23))</f>
        <v>0.60995053895988038</v>
      </c>
      <c r="AF23" s="90"/>
      <c r="AH23" s="23">
        <f>'€uro Prices'!AQ23</f>
        <v>99</v>
      </c>
      <c r="AI23" s="23">
        <f t="shared" si="2"/>
        <v>2.5469513763828147</v>
      </c>
      <c r="AJ23" s="152">
        <f t="shared" si="0"/>
        <v>77.739999999999995</v>
      </c>
      <c r="AK23" s="4">
        <v>85</v>
      </c>
      <c r="AL23" s="4">
        <f t="shared" si="3"/>
        <v>2.1867764342680731</v>
      </c>
    </row>
    <row r="24" spans="1:38" ht="15.75" customHeight="1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IF('UK Prices'!D24=0,"",'UK Prices'!D24)</f>
        <v>FJ Spun Poly Vest</v>
      </c>
      <c r="G24" s="92"/>
      <c r="H24" s="86"/>
      <c r="I24" s="86"/>
      <c r="J24" s="86">
        <v>37.800000000000004</v>
      </c>
      <c r="K24" s="307">
        <f>'UK Prices'!I24*$L$1</f>
        <v>36.4</v>
      </c>
      <c r="L24" s="454">
        <f>'UK Prices'!J24*$L$1</f>
        <v>36.4</v>
      </c>
      <c r="M24" s="61">
        <f>(L24-K24)/K24</f>
        <v>0</v>
      </c>
      <c r="N24" s="94"/>
      <c r="O24" s="88">
        <v>0.13</v>
      </c>
      <c r="P24" s="94"/>
      <c r="Q24" s="115">
        <f>'Std Cst'!AA24</f>
        <v>15.088853333333331</v>
      </c>
      <c r="R24" s="89"/>
      <c r="S24" s="94"/>
      <c r="V24" s="89">
        <v>0.60138835978835981</v>
      </c>
      <c r="W24" s="89">
        <v>0.58605714285714283</v>
      </c>
      <c r="X24" s="453">
        <f>(L24-Q24)/L24</f>
        <v>0.58547106227106227</v>
      </c>
      <c r="Y24" s="90">
        <f>X24-V24</f>
        <v>-1.5917297517297535E-2</v>
      </c>
      <c r="Z24" s="61"/>
      <c r="AC24" s="89">
        <v>0.54182570090616067</v>
      </c>
      <c r="AD24" s="89">
        <v>0.52420361247947445</v>
      </c>
      <c r="AE24" s="443">
        <f>((L24*(1-O24))-Q24)/(L24*(1-O24))</f>
        <v>0.52352995663340496</v>
      </c>
      <c r="AF24" s="90">
        <f>AE24-AC24</f>
        <v>-1.829574427275571E-2</v>
      </c>
      <c r="AH24" s="23">
        <f>'€uro Prices'!AQ24</f>
        <v>95</v>
      </c>
      <c r="AI24" s="23">
        <f t="shared" si="2"/>
        <v>2.6098901098901099</v>
      </c>
      <c r="AJ24" s="152">
        <f t="shared" si="0"/>
        <v>72.8</v>
      </c>
      <c r="AK24" s="4">
        <v>85</v>
      </c>
      <c r="AL24" s="4">
        <f t="shared" si="3"/>
        <v>2.3351648351648353</v>
      </c>
    </row>
    <row r="25" spans="1:38" ht="15.75" customHeight="1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IF('UK Prices'!D25=0,"",'UK Prices'!D25)</f>
        <v>Double Layer Contrast Chill-Out</v>
      </c>
      <c r="F25" s="103"/>
      <c r="G25" s="92"/>
      <c r="H25" s="86"/>
      <c r="I25" s="86"/>
      <c r="J25" s="86"/>
      <c r="K25" s="307"/>
      <c r="L25" s="454">
        <f>'UK Prices'!J25*$L$1</f>
        <v>44.07</v>
      </c>
      <c r="M25" s="61"/>
      <c r="N25" s="94"/>
      <c r="O25" s="88">
        <v>0.13</v>
      </c>
      <c r="P25" s="94"/>
      <c r="Q25" s="115">
        <f>'Std Cst'!AA25</f>
        <v>17.054004571428571</v>
      </c>
      <c r="R25" s="89"/>
      <c r="S25" s="94"/>
      <c r="T25" s="61"/>
      <c r="U25" s="116"/>
      <c r="V25" s="116"/>
      <c r="W25" s="116"/>
      <c r="X25" s="453">
        <f>(L25-Q25)/L25</f>
        <v>0.61302462964763849</v>
      </c>
      <c r="Y25" s="90"/>
      <c r="Z25" s="61"/>
      <c r="AA25" s="117"/>
      <c r="AB25" s="116"/>
      <c r="AC25" s="116"/>
      <c r="AD25" s="116"/>
      <c r="AE25" s="453">
        <f>((L25*(1-O25))-Q25)/(L25*(1-O25))</f>
        <v>0.55520072373291784</v>
      </c>
      <c r="AF25" s="90"/>
      <c r="AH25" s="23">
        <f>'€uro Prices'!AQ25</f>
        <v>115</v>
      </c>
      <c r="AI25" s="23">
        <f t="shared" si="2"/>
        <v>2.6094849103698663</v>
      </c>
      <c r="AJ25" s="152">
        <f t="shared" si="0"/>
        <v>88.14</v>
      </c>
      <c r="AK25" s="4">
        <v>100</v>
      </c>
      <c r="AL25" s="4">
        <f t="shared" si="3"/>
        <v>2.269117313365101</v>
      </c>
    </row>
    <row r="26" spans="1:38" ht="15.75" customHeight="1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IF('UK Prices'!D26=0,"",'UK Prices'!D26)</f>
        <v>FJ Textured Chill-Out 1/4 zip</v>
      </c>
      <c r="G26" s="92"/>
      <c r="H26" s="86">
        <f>'UK Prices'!H26*'IRISH Pricing'!$H$1</f>
        <v>41.47</v>
      </c>
      <c r="I26" s="86">
        <f>'UK Prices'!H26*'IRISH Pricing'!$I$1</f>
        <v>43.064999999999998</v>
      </c>
      <c r="J26" s="86">
        <v>45.225000000000001</v>
      </c>
      <c r="K26" s="307">
        <f>'UK Prices'!I26*$L$1</f>
        <v>43.550000000000004</v>
      </c>
      <c r="L26" s="454">
        <f>'UK Prices'!J26*$L$1</f>
        <v>44.07</v>
      </c>
      <c r="M26" s="61">
        <f t="shared" si="1"/>
        <v>1.1940298507462595E-2</v>
      </c>
      <c r="N26" s="94"/>
      <c r="O26" s="88">
        <v>0.13</v>
      </c>
      <c r="P26" s="94"/>
      <c r="Q26" s="115">
        <f>'Std Cst'!AA26</f>
        <v>17.267337904761906</v>
      </c>
      <c r="R26" s="89"/>
      <c r="S26" s="94"/>
      <c r="V26" s="89">
        <v>0.61829009450103978</v>
      </c>
      <c r="W26" s="89">
        <v>0.60360894428954137</v>
      </c>
      <c r="X26" s="453">
        <f t="shared" ref="X26:X31" si="11">(L26-Q26)/L26</f>
        <v>0.6081838460457929</v>
      </c>
      <c r="Y26" s="90">
        <f t="shared" si="5"/>
        <v>-1.010624845524688E-2</v>
      </c>
      <c r="Z26" s="61"/>
      <c r="AC26" s="89">
        <v>0.56125298218510322</v>
      </c>
      <c r="AD26" s="89">
        <v>0.5443780968845302</v>
      </c>
      <c r="AE26" s="443">
        <f t="shared" ref="AE26:AE31" si="12">((L26*(1-O26))-Q26)/(L26*(1-O26))</f>
        <v>0.5496366046503367</v>
      </c>
      <c r="AF26" s="90">
        <f t="shared" si="6"/>
        <v>-1.161637753476652E-2</v>
      </c>
      <c r="AH26" s="23">
        <f>'€uro Prices'!AQ26</f>
        <v>115</v>
      </c>
      <c r="AI26" s="23">
        <f t="shared" si="2"/>
        <v>2.6094849103698663</v>
      </c>
      <c r="AJ26" s="152">
        <f t="shared" si="0"/>
        <v>88.14</v>
      </c>
      <c r="AK26" s="4">
        <v>100</v>
      </c>
      <c r="AL26" s="4">
        <f t="shared" si="3"/>
        <v>2.269117313365101</v>
      </c>
    </row>
    <row r="27" spans="1:38" ht="15.75" hidden="1" customHeight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IF('UK Prices'!D27=0,"",'UK Prices'!D27)</f>
        <v>FJ Mixed Texture Sport Chill-Out 1/2 Zip</v>
      </c>
      <c r="G27" s="92"/>
      <c r="H27" s="86"/>
      <c r="I27" s="86"/>
      <c r="J27" s="86">
        <v>45.225000000000001</v>
      </c>
      <c r="K27" s="307">
        <f>'UK Prices'!I27*$L$1</f>
        <v>43.550000000000004</v>
      </c>
      <c r="L27" s="454"/>
      <c r="M27" s="61"/>
      <c r="N27" s="94"/>
      <c r="O27" s="88">
        <v>0.13</v>
      </c>
      <c r="P27" s="94"/>
      <c r="Q27" s="115">
        <f>'Std Cst'!AA27</f>
        <v>18.911999999999999</v>
      </c>
      <c r="R27" s="89"/>
      <c r="S27" s="94"/>
      <c r="V27" s="89">
        <v>0.57347712232488346</v>
      </c>
      <c r="W27" s="89">
        <v>0.55707239626045602</v>
      </c>
      <c r="X27" s="453"/>
      <c r="Y27" s="90"/>
      <c r="Z27" s="61"/>
      <c r="AC27" s="89">
        <v>0.50974381876423391</v>
      </c>
      <c r="AD27" s="89">
        <v>0.4908878117936275</v>
      </c>
      <c r="AE27" s="443"/>
      <c r="AF27" s="90"/>
      <c r="AH27" s="23">
        <f>'€uro Prices'!AQ27</f>
        <v>0</v>
      </c>
      <c r="AI27" s="23" t="e">
        <f t="shared" si="2"/>
        <v>#DIV/0!</v>
      </c>
      <c r="AJ27" s="152">
        <f t="shared" si="0"/>
        <v>0</v>
      </c>
      <c r="AL27" s="4" t="e">
        <f t="shared" si="3"/>
        <v>#DIV/0!</v>
      </c>
    </row>
    <row r="28" spans="1:38" ht="15.75" hidden="1" customHeight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IF('UK Prices'!D28=0,"",'UK Prices'!D28)</f>
        <v>FJ Chill-Out w/Chest Piping</v>
      </c>
      <c r="G28" s="92"/>
      <c r="H28" s="86"/>
      <c r="I28" s="86"/>
      <c r="J28" s="86">
        <v>45.225000000000001</v>
      </c>
      <c r="K28" s="307">
        <f>'UK Prices'!I28*$L$1</f>
        <v>43.550000000000004</v>
      </c>
      <c r="L28" s="454"/>
      <c r="M28" s="61"/>
      <c r="N28" s="94"/>
      <c r="O28" s="88">
        <v>0.13</v>
      </c>
      <c r="P28" s="94"/>
      <c r="Q28" s="115">
        <f>'Std Cst'!AA28</f>
        <v>17.973333333333333</v>
      </c>
      <c r="R28" s="89"/>
      <c r="S28" s="94"/>
      <c r="V28" s="89">
        <v>0.59423260417489276</v>
      </c>
      <c r="W28" s="89">
        <v>0.57862616587392712</v>
      </c>
      <c r="X28" s="453"/>
      <c r="Y28" s="90"/>
      <c r="Z28" s="61"/>
      <c r="AC28" s="89">
        <v>0.53360069445389968</v>
      </c>
      <c r="AD28" s="89">
        <v>0.51566225962520351</v>
      </c>
      <c r="AE28" s="443"/>
      <c r="AF28" s="90"/>
      <c r="AH28" s="23">
        <f>'€uro Prices'!AQ28</f>
        <v>0</v>
      </c>
      <c r="AI28" s="23" t="e">
        <f t="shared" si="2"/>
        <v>#DIV/0!</v>
      </c>
      <c r="AJ28" s="152">
        <f t="shared" si="0"/>
        <v>0</v>
      </c>
      <c r="AL28" s="4" t="e">
        <f t="shared" si="3"/>
        <v>#DIV/0!</v>
      </c>
    </row>
    <row r="29" spans="1:38" ht="15.75" hidden="1" customHeight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IF('UK Prices'!D29=0,"",'UK Prices'!D29)</f>
        <v>FJ Jersey Knit Track Jacket</v>
      </c>
      <c r="G29" s="92">
        <v>39.294999999999995</v>
      </c>
      <c r="H29" s="86">
        <f>'UK Prices'!H29*'IRISH Pricing'!$H$1</f>
        <v>41.989999999999995</v>
      </c>
      <c r="I29" s="86">
        <f>'UK Prices'!H29*'IRISH Pricing'!$I$1</f>
        <v>43.604999999999997</v>
      </c>
      <c r="J29" s="86">
        <v>45.225000000000001</v>
      </c>
      <c r="K29" s="307">
        <f>'UK Prices'!I29*$L$1</f>
        <v>43.550000000000004</v>
      </c>
      <c r="L29" s="454"/>
      <c r="M29" s="61"/>
      <c r="N29" s="94"/>
      <c r="O29" s="88">
        <v>0.13</v>
      </c>
      <c r="P29" s="94"/>
      <c r="Q29" s="115">
        <f>'Std Cst'!AA29</f>
        <v>18.506666666666668</v>
      </c>
      <c r="R29" s="89">
        <f>'Std Cst'!AB29</f>
        <v>-1.9990143416716122E-2</v>
      </c>
      <c r="S29" s="94"/>
      <c r="T29" s="89">
        <v>0.63114283920770242</v>
      </c>
      <c r="U29" s="68">
        <v>0.58329831019761236</v>
      </c>
      <c r="V29" s="68">
        <v>0.58243971676011475</v>
      </c>
      <c r="W29" s="68">
        <v>0.56637970586627306</v>
      </c>
      <c r="X29" s="453"/>
      <c r="Y29" s="90"/>
      <c r="Z29" s="61"/>
      <c r="AA29" s="61">
        <v>0.57602625196287638</v>
      </c>
      <c r="AB29" s="68">
        <v>0.52103254045702574</v>
      </c>
      <c r="AC29" s="68">
        <v>0.52004565144840786</v>
      </c>
      <c r="AD29" s="68">
        <v>0.50158586881180811</v>
      </c>
      <c r="AE29" s="453"/>
      <c r="AF29" s="90"/>
      <c r="AH29" s="23">
        <f>'€uro Prices'!AQ29</f>
        <v>0</v>
      </c>
      <c r="AI29" s="23" t="e">
        <f t="shared" si="2"/>
        <v>#DIV/0!</v>
      </c>
      <c r="AJ29" s="152">
        <f t="shared" si="0"/>
        <v>0</v>
      </c>
      <c r="AL29" s="4" t="e">
        <f t="shared" si="3"/>
        <v>#DIV/0!</v>
      </c>
    </row>
    <row r="30" spans="1:38" ht="15.75" hidden="1" customHeight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IF('UK Prices'!D30=0,"",'UK Prices'!D30)</f>
        <v>FJ Drop Needle Pullover 1/2 zip</v>
      </c>
      <c r="G30" s="92"/>
      <c r="H30" s="86">
        <f>'UK Prices'!H30*'IRISH Pricing'!$H$1</f>
        <v>41.989999999999995</v>
      </c>
      <c r="I30" s="86">
        <f>'UK Prices'!H30*'IRISH Pricing'!$I$1</f>
        <v>43.604999999999997</v>
      </c>
      <c r="J30" s="86">
        <v>45.225000000000001</v>
      </c>
      <c r="K30" s="307">
        <f>'UK Prices'!I30*$L$1</f>
        <v>43.550000000000004</v>
      </c>
      <c r="L30" s="454"/>
      <c r="M30" s="61"/>
      <c r="N30" s="94"/>
      <c r="O30" s="88">
        <v>0.13</v>
      </c>
      <c r="P30" s="94"/>
      <c r="Q30" s="115">
        <f>'Std Cst'!AA30</f>
        <v>15.43</v>
      </c>
      <c r="R30" s="89">
        <f>'Std Cst'!AB30</f>
        <v>0</v>
      </c>
      <c r="S30" s="94"/>
      <c r="U30" s="68"/>
      <c r="V30" s="68">
        <v>0.65881702598120506</v>
      </c>
      <c r="W30" s="68">
        <v>0.64569460390355915</v>
      </c>
      <c r="X30" s="453"/>
      <c r="Y30" s="90"/>
      <c r="Z30" s="61"/>
      <c r="AA30" s="61"/>
      <c r="AB30" s="68"/>
      <c r="AC30" s="68">
        <v>0.60783566204736217</v>
      </c>
      <c r="AD30" s="68">
        <v>0.59275241827995306</v>
      </c>
      <c r="AE30" s="453"/>
      <c r="AF30" s="90"/>
      <c r="AH30" s="23">
        <f>'€uro Prices'!AQ30</f>
        <v>0</v>
      </c>
      <c r="AI30" s="23" t="e">
        <f t="shared" si="2"/>
        <v>#DIV/0!</v>
      </c>
      <c r="AJ30" s="152">
        <f t="shared" si="0"/>
        <v>0</v>
      </c>
      <c r="AL30" s="4" t="e">
        <f t="shared" si="3"/>
        <v>#DIV/0!</v>
      </c>
    </row>
    <row r="31" spans="1:38" ht="15.75" customHeight="1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IF('UK Prices'!D31=0,"",'UK Prices'!D31)</f>
        <v>FJ Sport Chill Out</v>
      </c>
      <c r="G31" s="92">
        <v>39.294999999999995</v>
      </c>
      <c r="H31" s="86">
        <f>'UK Prices'!H31*'IRISH Pricing'!$H$1</f>
        <v>39.78</v>
      </c>
      <c r="I31" s="86">
        <f>'UK Prices'!H31*'IRISH Pricing'!$I$1</f>
        <v>41.31</v>
      </c>
      <c r="J31" s="86">
        <v>42.525000000000006</v>
      </c>
      <c r="K31" s="307">
        <f>'UK Prices'!I31*$L$1</f>
        <v>40.950000000000003</v>
      </c>
      <c r="L31" s="454">
        <f>'UK Prices'!J31*$L$1</f>
        <v>41.47</v>
      </c>
      <c r="M31" s="61">
        <f t="shared" si="1"/>
        <v>1.26984126984126E-2</v>
      </c>
      <c r="N31" s="94"/>
      <c r="O31" s="88">
        <v>0.13</v>
      </c>
      <c r="P31" s="94"/>
      <c r="Q31" s="115">
        <f>'Std Cst'!AA31</f>
        <v>18.631467428571426</v>
      </c>
      <c r="R31" s="89">
        <f>'Std Cst'!AB31</f>
        <v>2.4198412255297018E-4</v>
      </c>
      <c r="S31" s="94"/>
      <c r="T31" s="89">
        <v>0.63114283920770242</v>
      </c>
      <c r="U31" s="68">
        <v>0.58329831019761236</v>
      </c>
      <c r="V31" s="68">
        <v>0.56197624926513834</v>
      </c>
      <c r="W31" s="68">
        <v>0.54512918192918203</v>
      </c>
      <c r="X31" s="453">
        <f t="shared" si="11"/>
        <v>0.55072419993799304</v>
      </c>
      <c r="Y31" s="90">
        <f t="shared" si="5"/>
        <v>-1.1252049327145297E-2</v>
      </c>
      <c r="Z31" s="61"/>
      <c r="AA31" s="61">
        <v>0.57602625196287638</v>
      </c>
      <c r="AB31" s="68">
        <v>0.52103254045702574</v>
      </c>
      <c r="AC31" s="68">
        <v>0.49652442444268768</v>
      </c>
      <c r="AD31" s="68">
        <v>0.47715997922894482</v>
      </c>
      <c r="AE31" s="453">
        <f t="shared" si="12"/>
        <v>0.48359103441148626</v>
      </c>
      <c r="AF31" s="90">
        <f t="shared" si="6"/>
        <v>-1.2933390031201419E-2</v>
      </c>
      <c r="AH31" s="23">
        <f>'€uro Prices'!AQ31</f>
        <v>109</v>
      </c>
      <c r="AI31" s="23">
        <f t="shared" si="2"/>
        <v>2.628406076681939</v>
      </c>
      <c r="AJ31" s="152">
        <f t="shared" si="0"/>
        <v>82.94</v>
      </c>
      <c r="AK31" s="4">
        <v>95</v>
      </c>
      <c r="AL31" s="4">
        <f t="shared" si="3"/>
        <v>2.2908126356402221</v>
      </c>
    </row>
    <row r="32" spans="1:38" ht="15.75" hidden="1" customHeight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IF('UK Prices'!D32=0,"",'UK Prices'!D32)</f>
        <v>FJ Sport Chill Out - American Golf</v>
      </c>
      <c r="G32" s="92"/>
      <c r="H32" s="86"/>
      <c r="I32" s="86"/>
      <c r="J32" s="86"/>
      <c r="K32" s="307"/>
      <c r="L32" s="454"/>
      <c r="M32" s="61"/>
      <c r="N32" s="94"/>
      <c r="O32" s="88">
        <v>0.13</v>
      </c>
      <c r="P32" s="94"/>
      <c r="Q32" s="115">
        <f>'Std Cst'!AA32</f>
        <v>18.698666666666668</v>
      </c>
      <c r="R32" s="89">
        <f>'Std Cst'!AB32</f>
        <v>0</v>
      </c>
      <c r="S32" s="94"/>
      <c r="U32" s="68"/>
      <c r="V32" s="68"/>
      <c r="W32" s="68"/>
      <c r="X32" s="453"/>
      <c r="Y32" s="90">
        <f t="shared" si="5"/>
        <v>0</v>
      </c>
      <c r="Z32" s="61"/>
      <c r="AA32" s="61"/>
      <c r="AB32" s="68"/>
      <c r="AC32" s="68"/>
      <c r="AD32" s="68"/>
      <c r="AE32" s="453"/>
      <c r="AF32" s="90">
        <f t="shared" si="6"/>
        <v>0</v>
      </c>
      <c r="AI32" s="23" t="e">
        <f t="shared" si="2"/>
        <v>#DIV/0!</v>
      </c>
      <c r="AJ32" s="152">
        <f t="shared" si="0"/>
        <v>0</v>
      </c>
      <c r="AL32" s="4" t="e">
        <f t="shared" si="3"/>
        <v>#DIV/0!</v>
      </c>
    </row>
    <row r="33" spans="1:38" ht="15.75" customHeight="1" x14ac:dyDescent="0.3">
      <c r="A33" s="206" t="str">
        <f>'ITMA Form Data'!A33</f>
        <v>MID LAYER - SHIRTS</v>
      </c>
      <c r="B33" s="206"/>
      <c r="C33" s="500"/>
      <c r="D33" s="19" t="str">
        <f>IF('UK Prices'!D33=0,"",'UK Prices'!D33)</f>
        <v>Shirts</v>
      </c>
      <c r="F33" s="102" t="s">
        <v>182</v>
      </c>
      <c r="G33" s="127"/>
      <c r="H33" s="86"/>
      <c r="I33" s="86"/>
      <c r="J33" s="86"/>
      <c r="K33" s="307"/>
      <c r="L33" s="454"/>
      <c r="M33" s="61"/>
      <c r="N33" s="94"/>
      <c r="O33" s="88"/>
      <c r="P33" s="94"/>
      <c r="Q33" s="115"/>
      <c r="R33" s="89"/>
      <c r="S33" s="94"/>
      <c r="U33" s="68"/>
      <c r="V33" s="68"/>
      <c r="W33" s="68"/>
      <c r="X33" s="453"/>
      <c r="Y33" s="90"/>
      <c r="Z33" s="61"/>
      <c r="AB33" s="68"/>
      <c r="AC33" s="68"/>
      <c r="AD33" s="68"/>
      <c r="AE33" s="453"/>
      <c r="AF33" s="90"/>
      <c r="AI33" s="23"/>
      <c r="AJ33" s="152"/>
    </row>
    <row r="34" spans="1:38" ht="15.75" customHeight="1" x14ac:dyDescent="0.3">
      <c r="A34" s="332" t="str">
        <f>'ITMA Form Data'!A34</f>
        <v>Price Band 4 - Avg (2017 = 4, 2016 = 5, 2015 = 6, 2014 = 5)</v>
      </c>
      <c r="B34" s="19"/>
      <c r="C34" s="501"/>
      <c r="D34" s="19"/>
      <c r="F34" s="102">
        <v>4</v>
      </c>
      <c r="G34" s="92">
        <v>34.799999999999997</v>
      </c>
      <c r="H34" s="86">
        <f>'UK Prices'!H34*'IRISH Pricing'!$H$1</f>
        <v>35.619999999999997</v>
      </c>
      <c r="I34" s="86">
        <f>'UK Prices'!H34*'IRISH Pricing'!$I$1</f>
        <v>36.99</v>
      </c>
      <c r="J34" s="86">
        <v>38.475000000000001</v>
      </c>
      <c r="K34" s="307">
        <f>'UK Prices'!I34*$L$1</f>
        <v>37.050000000000004</v>
      </c>
      <c r="L34" s="454">
        <f>'UK Prices'!J34*$L$1</f>
        <v>37.57</v>
      </c>
      <c r="M34" s="61">
        <f t="shared" si="1"/>
        <v>1.4035087719298137E-2</v>
      </c>
      <c r="N34" s="94"/>
      <c r="O34" s="88"/>
      <c r="P34" s="94"/>
      <c r="Q34" s="115"/>
      <c r="R34" s="89"/>
      <c r="S34" s="94"/>
      <c r="T34" s="89">
        <v>0.69099999999999995</v>
      </c>
      <c r="U34" s="68">
        <v>0.60825693397242409</v>
      </c>
      <c r="V34" s="68">
        <v>0.58931745124865786</v>
      </c>
      <c r="W34" s="68">
        <v>0.61596884518989792</v>
      </c>
      <c r="X34" s="444">
        <f>AVERAGE(X38:X41)</f>
        <v>0.59058659264610824</v>
      </c>
      <c r="Y34" s="90">
        <f>X34-W34</f>
        <v>-2.5382252543789674E-2</v>
      </c>
      <c r="Z34" s="68"/>
      <c r="AA34" s="89">
        <v>0.64400000000000002</v>
      </c>
      <c r="AB34" s="68">
        <v>0.54972061376140702</v>
      </c>
      <c r="AC34" s="68">
        <v>0.52795109338926194</v>
      </c>
      <c r="AD34" s="68">
        <v>0.55858487952861835</v>
      </c>
      <c r="AE34" s="444">
        <f>AVERAGE(AE38:AE41)</f>
        <v>0.52940987660472205</v>
      </c>
      <c r="AF34" s="90">
        <f>AE34-AD34</f>
        <v>-2.9175002923896298E-2</v>
      </c>
      <c r="AH34" s="23">
        <f>'€uro Prices'!AQ34</f>
        <v>95</v>
      </c>
      <c r="AI34" s="23">
        <f t="shared" si="2"/>
        <v>2.5286132552568539</v>
      </c>
      <c r="AJ34" s="152">
        <f t="shared" si="0"/>
        <v>75.14</v>
      </c>
      <c r="AK34" s="4">
        <v>85</v>
      </c>
      <c r="AL34" s="4">
        <f t="shared" si="3"/>
        <v>2.2624434389140271</v>
      </c>
    </row>
    <row r="35" spans="1:38" ht="15.75" customHeight="1" x14ac:dyDescent="0.3">
      <c r="A35" s="332" t="str">
        <f>'ITMA Form Data'!A35</f>
        <v>Price Band 3 - Avg (2017 = 7, 2016 = 8, 2015 = 7, 2014 = 4)</v>
      </c>
      <c r="B35" s="19"/>
      <c r="C35" s="501"/>
      <c r="D35" s="19"/>
      <c r="F35" s="102">
        <v>3</v>
      </c>
      <c r="G35" s="92">
        <v>31.7</v>
      </c>
      <c r="H35" s="86">
        <f>'UK Prices'!H35*'IRISH Pricing'!$H$1</f>
        <v>31.980000000000004</v>
      </c>
      <c r="I35" s="86">
        <f>'UK Prices'!H35*'IRISH Pricing'!$I$1</f>
        <v>33.21</v>
      </c>
      <c r="J35" s="86">
        <v>35.1</v>
      </c>
      <c r="K35" s="307">
        <f>'UK Prices'!I35*$L$1</f>
        <v>33.800000000000004</v>
      </c>
      <c r="L35" s="454">
        <f>'UK Prices'!J35*$L$1</f>
        <v>34.32</v>
      </c>
      <c r="M35" s="61">
        <f t="shared" si="1"/>
        <v>1.5384615384615266E-2</v>
      </c>
      <c r="N35" s="94"/>
      <c r="O35" s="88"/>
      <c r="P35" s="94"/>
      <c r="Q35" s="115"/>
      <c r="R35" s="89"/>
      <c r="S35" s="94"/>
      <c r="T35" s="89">
        <v>0.65100000000000002</v>
      </c>
      <c r="U35" s="68">
        <v>0.62037852588958042</v>
      </c>
      <c r="V35" s="68">
        <v>0.57305924392301211</v>
      </c>
      <c r="W35" s="68">
        <v>0.55543443223443234</v>
      </c>
      <c r="X35" s="444">
        <f>AVERAGE(X43:X48)</f>
        <v>0.58915626595626591</v>
      </c>
      <c r="Y35" s="90">
        <f t="shared" ref="Y35:Y37" si="13">X35-W35</f>
        <v>3.3721833721833572E-2</v>
      </c>
      <c r="Z35" s="68"/>
      <c r="AA35" s="89">
        <v>0.59899999999999998</v>
      </c>
      <c r="AB35" s="68">
        <v>0.56365347803400045</v>
      </c>
      <c r="AC35" s="68">
        <v>0.50926349876208277</v>
      </c>
      <c r="AD35" s="68">
        <v>0.48900509452233598</v>
      </c>
      <c r="AE35" s="444">
        <f>AVERAGE(AE43:AE48)</f>
        <v>0.52776582293823682</v>
      </c>
      <c r="AF35" s="90">
        <f t="shared" ref="AF35:AF37" si="14">AE35-AD35</f>
        <v>3.8760728415900836E-2</v>
      </c>
      <c r="AH35" s="23">
        <f>'€uro Prices'!AQ35</f>
        <v>85</v>
      </c>
      <c r="AI35" s="23">
        <f t="shared" si="2"/>
        <v>2.4766899766899768</v>
      </c>
      <c r="AJ35" s="152">
        <f t="shared" si="0"/>
        <v>68.64</v>
      </c>
      <c r="AK35" s="4">
        <v>75</v>
      </c>
      <c r="AL35" s="4">
        <f t="shared" si="3"/>
        <v>2.1853146853146854</v>
      </c>
    </row>
    <row r="36" spans="1:38" ht="15.75" customHeight="1" x14ac:dyDescent="0.3">
      <c r="A36" s="332" t="str">
        <f>'ITMA Form Data'!A36</f>
        <v>Price Band 2 - Avg (2017 = 6, 2016 = 7, 2015 = 6, 2014 = 5)</v>
      </c>
      <c r="B36" s="19"/>
      <c r="C36" s="501"/>
      <c r="D36" s="19"/>
      <c r="F36" s="102">
        <v>2</v>
      </c>
      <c r="G36" s="92">
        <v>27.9</v>
      </c>
      <c r="H36" s="86">
        <f>'UK Prices'!H36*'IRISH Pricing'!$H$1</f>
        <v>28.47</v>
      </c>
      <c r="I36" s="86">
        <f>'UK Prices'!H36*'IRISH Pricing'!$I$1</f>
        <v>29.565000000000001</v>
      </c>
      <c r="J36" s="86">
        <v>31.05</v>
      </c>
      <c r="K36" s="307">
        <f>'UK Prices'!I36*$L$1</f>
        <v>29.900000000000002</v>
      </c>
      <c r="L36" s="454">
        <f>'UK Prices'!J36*$L$1</f>
        <v>30.419999999999998</v>
      </c>
      <c r="M36" s="61">
        <f t="shared" si="1"/>
        <v>1.7391304347825952E-2</v>
      </c>
      <c r="N36" s="94"/>
      <c r="O36" s="88"/>
      <c r="P36" s="94"/>
      <c r="Q36" s="115"/>
      <c r="R36" s="89"/>
      <c r="S36" s="94"/>
      <c r="T36" s="89">
        <v>0.63</v>
      </c>
      <c r="U36" s="68">
        <v>0.61043222265902219</v>
      </c>
      <c r="V36" s="68">
        <v>0.59228075987069118</v>
      </c>
      <c r="W36" s="68">
        <v>0.5726664755534322</v>
      </c>
      <c r="X36" s="444">
        <f>AVERAGE(X49:X54)</f>
        <v>0.58154298654811476</v>
      </c>
      <c r="Y36" s="90">
        <f t="shared" si="13"/>
        <v>8.8765109946825627E-3</v>
      </c>
      <c r="Z36" s="68"/>
      <c r="AA36" s="89">
        <v>0.57399999999999995</v>
      </c>
      <c r="AB36" s="68">
        <v>0.55222094558508306</v>
      </c>
      <c r="AC36" s="68">
        <v>0.5313571952536682</v>
      </c>
      <c r="AD36" s="68">
        <v>0.50881204086601395</v>
      </c>
      <c r="AE36" s="444">
        <f>AVERAGE(AE49:AE54)</f>
        <v>0.51901492706679864</v>
      </c>
      <c r="AF36" s="90">
        <f t="shared" si="14"/>
        <v>1.0202886200784689E-2</v>
      </c>
      <c r="AH36" s="23">
        <f>'€uro Prices'!AQ36</f>
        <v>75</v>
      </c>
      <c r="AI36" s="23">
        <f t="shared" si="2"/>
        <v>2.4654832347140041</v>
      </c>
      <c r="AJ36" s="152">
        <f t="shared" si="0"/>
        <v>60.839999999999996</v>
      </c>
      <c r="AK36" s="4">
        <v>70</v>
      </c>
      <c r="AL36" s="4">
        <f t="shared" si="3"/>
        <v>2.3011176857330704</v>
      </c>
    </row>
    <row r="37" spans="1:38" ht="15.75" customHeight="1" x14ac:dyDescent="0.3">
      <c r="A37" s="332" t="str">
        <f>'ITMA Form Data'!A37</f>
        <v>Price Band 1 - Avg (2017 = 2, 2016 = 2, 2015 = 3, 2014 = 3)</v>
      </c>
      <c r="B37" s="19"/>
      <c r="C37" s="501"/>
      <c r="D37" s="19"/>
      <c r="F37" s="102">
        <v>1</v>
      </c>
      <c r="G37" s="127">
        <v>24.85</v>
      </c>
      <c r="H37" s="86">
        <f>'UK Prices'!H37*'IRISH Pricing'!$H$1</f>
        <v>24.635000000000002</v>
      </c>
      <c r="I37" s="86">
        <f>'UK Prices'!H37*'IRISH Pricing'!$I$1</f>
        <v>25.5825</v>
      </c>
      <c r="J37" s="86">
        <v>26.325000000000003</v>
      </c>
      <c r="K37" s="307">
        <f>'UK Prices'!I37*$L$1</f>
        <v>25.35</v>
      </c>
      <c r="L37" s="454">
        <f>'UK Prices'!J37*$L$1</f>
        <v>25.35</v>
      </c>
      <c r="M37" s="61">
        <f t="shared" si="1"/>
        <v>0</v>
      </c>
      <c r="N37" s="94"/>
      <c r="O37" s="88"/>
      <c r="P37" s="94"/>
      <c r="Q37" s="115"/>
      <c r="R37" s="89"/>
      <c r="S37" s="94"/>
      <c r="T37" s="89">
        <v>0.64500000000000002</v>
      </c>
      <c r="U37" s="68">
        <v>0.61395877130161536</v>
      </c>
      <c r="V37" s="68">
        <v>0.58930173823313936</v>
      </c>
      <c r="W37" s="68">
        <v>0.56508597727059273</v>
      </c>
      <c r="X37" s="444">
        <f>AVERAGE(X55:X56)</f>
        <v>0.56508597727059273</v>
      </c>
      <c r="Y37" s="90">
        <f t="shared" si="13"/>
        <v>0</v>
      </c>
      <c r="Z37" s="68"/>
      <c r="AA37" s="89">
        <v>0.59199999999999997</v>
      </c>
      <c r="AB37" s="68">
        <v>0.5562744497719716</v>
      </c>
      <c r="AC37" s="68">
        <v>0.52793303245188417</v>
      </c>
      <c r="AD37" s="68">
        <v>0.50009882444895715</v>
      </c>
      <c r="AE37" s="444">
        <f>AVERAGE(AE55:AE56)</f>
        <v>0.50009882444895715</v>
      </c>
      <c r="AF37" s="90">
        <f t="shared" si="14"/>
        <v>0</v>
      </c>
      <c r="AH37" s="23">
        <f>'€uro Prices'!AQ37</f>
        <v>69</v>
      </c>
      <c r="AI37" s="23">
        <f t="shared" si="2"/>
        <v>2.72189349112426</v>
      </c>
      <c r="AJ37" s="152">
        <f t="shared" si="0"/>
        <v>50.7</v>
      </c>
      <c r="AK37" s="4">
        <v>60</v>
      </c>
      <c r="AL37" s="4">
        <f t="shared" si="3"/>
        <v>2.3668639053254434</v>
      </c>
    </row>
    <row r="38" spans="1:38" ht="15.75" customHeight="1" x14ac:dyDescent="0.3">
      <c r="A38" s="681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IF('UK Prices'!D38=0,"",'UK Prices'!D38)</f>
        <v>Raglan Chest Stripe Pique</v>
      </c>
      <c r="F38" s="103">
        <v>4</v>
      </c>
      <c r="G38" s="92"/>
      <c r="H38" s="86"/>
      <c r="I38" s="86"/>
      <c r="J38" s="86"/>
      <c r="K38" s="307"/>
      <c r="L38" s="454">
        <f>'UK Prices'!J38*$L$1</f>
        <v>37.57</v>
      </c>
      <c r="M38" s="61"/>
      <c r="N38" s="94"/>
      <c r="O38" s="88">
        <v>0.13</v>
      </c>
      <c r="P38" s="94"/>
      <c r="Q38" s="115">
        <f>'Std Cst'!AA38</f>
        <v>15.952328380952382</v>
      </c>
      <c r="R38" s="89" t="e">
        <f>'Std Cst'!AB38</f>
        <v>#DIV/0!</v>
      </c>
      <c r="S38" s="94"/>
      <c r="T38" s="61"/>
      <c r="U38" s="116"/>
      <c r="V38" s="116"/>
      <c r="W38" s="116"/>
      <c r="X38" s="453">
        <f>(L38-Q38)/L38</f>
        <v>0.57539716846014421</v>
      </c>
      <c r="Y38" s="90"/>
      <c r="Z38" s="61"/>
      <c r="AA38" s="117"/>
      <c r="AB38" s="116"/>
      <c r="AC38" s="116"/>
      <c r="AD38" s="116"/>
      <c r="AE38" s="453">
        <f>((L38*(1-O38))-Q38)/(L38*(1-O38))</f>
        <v>0.51195076834499331</v>
      </c>
      <c r="AF38" s="90"/>
      <c r="AH38" s="23">
        <f>'€uro Prices'!AQ38</f>
        <v>95</v>
      </c>
      <c r="AI38" s="23">
        <f t="shared" si="2"/>
        <v>2.5286132552568539</v>
      </c>
      <c r="AJ38" s="152">
        <f t="shared" si="0"/>
        <v>75.14</v>
      </c>
      <c r="AK38" s="4">
        <v>85</v>
      </c>
      <c r="AL38" s="4">
        <f t="shared" si="3"/>
        <v>2.2624434389140271</v>
      </c>
    </row>
    <row r="39" spans="1:38" ht="15.75" customHeight="1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IF('UK Prices'!D39=0,"",'UK Prices'!D39)</f>
        <v>Stretch Pique w/Painted Stripes (A)</v>
      </c>
      <c r="F39" s="103">
        <v>4</v>
      </c>
      <c r="G39" s="92"/>
      <c r="H39" s="86"/>
      <c r="I39" s="86"/>
      <c r="J39" s="86"/>
      <c r="K39" s="307"/>
      <c r="L39" s="454">
        <f>'UK Prices'!J39*$L$1</f>
        <v>37.57</v>
      </c>
      <c r="M39" s="61"/>
      <c r="N39" s="94"/>
      <c r="O39" s="88">
        <v>0.13</v>
      </c>
      <c r="P39" s="94"/>
      <c r="Q39" s="115">
        <f>'Std Cst'!AA39</f>
        <v>15.418995047619045</v>
      </c>
      <c r="R39" s="89" t="e">
        <f>'Std Cst'!AB39</f>
        <v>#DIV/0!</v>
      </c>
      <c r="S39" s="94"/>
      <c r="T39" s="61"/>
      <c r="U39" s="116"/>
      <c r="V39" s="116"/>
      <c r="W39" s="116"/>
      <c r="X39" s="453">
        <f>(L39-Q39)/L39</f>
        <v>0.58959289199842835</v>
      </c>
      <c r="Y39" s="90"/>
      <c r="Z39" s="61"/>
      <c r="AA39" s="117"/>
      <c r="AB39" s="116"/>
      <c r="AC39" s="116"/>
      <c r="AD39" s="116"/>
      <c r="AE39" s="453">
        <f>((L39*(1-O39))-Q39)/(L39*(1-O39))</f>
        <v>0.52826769195221646</v>
      </c>
      <c r="AF39" s="90"/>
      <c r="AH39" s="23">
        <f>'€uro Prices'!AQ39</f>
        <v>95</v>
      </c>
      <c r="AI39" s="23">
        <f t="shared" si="2"/>
        <v>2.5286132552568539</v>
      </c>
      <c r="AJ39" s="152">
        <f t="shared" si="0"/>
        <v>75.14</v>
      </c>
      <c r="AK39" s="4">
        <v>85</v>
      </c>
      <c r="AL39" s="4">
        <f t="shared" si="3"/>
        <v>2.2624434389140271</v>
      </c>
    </row>
    <row r="40" spans="1:38" ht="15.75" customHeight="1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IF('UK Prices'!D40=0,"",'UK Prices'!D40)</f>
        <v>Stretch Lisle Colour Block Space Dye (A)</v>
      </c>
      <c r="F40" s="103">
        <v>4</v>
      </c>
      <c r="G40" s="92"/>
      <c r="H40" s="86"/>
      <c r="I40" s="86"/>
      <c r="J40" s="86"/>
      <c r="K40" s="307"/>
      <c r="L40" s="454">
        <f>'UK Prices'!J40*$L$1</f>
        <v>37.57</v>
      </c>
      <c r="M40" s="61"/>
      <c r="N40" s="94"/>
      <c r="O40" s="88">
        <v>0.13</v>
      </c>
      <c r="P40" s="94"/>
      <c r="Q40" s="115">
        <f>'Std Cst'!AA40</f>
        <v>15.290995047619047</v>
      </c>
      <c r="R40" s="89" t="e">
        <f>'Std Cst'!AB40</f>
        <v>#DIV/0!</v>
      </c>
      <c r="S40" s="94"/>
      <c r="T40" s="61"/>
      <c r="U40" s="116"/>
      <c r="V40" s="116"/>
      <c r="W40" s="116"/>
      <c r="X40" s="453">
        <f t="shared" ref="X40:X54" si="15">(L40-Q40)/L40</f>
        <v>0.59299986564761653</v>
      </c>
      <c r="Y40" s="90"/>
      <c r="Z40" s="61"/>
      <c r="AA40" s="117"/>
      <c r="AB40" s="116"/>
      <c r="AC40" s="116"/>
      <c r="AD40" s="116"/>
      <c r="AE40" s="453">
        <f t="shared" ref="AE40:AE54" si="16">((L40*(1-O40))-Q40)/(L40*(1-O40))</f>
        <v>0.5321837536179499</v>
      </c>
      <c r="AF40" s="90"/>
      <c r="AH40" s="23">
        <f>'€uro Prices'!AQ40</f>
        <v>95</v>
      </c>
      <c r="AI40" s="23">
        <f t="shared" si="2"/>
        <v>2.5286132552568539</v>
      </c>
      <c r="AJ40" s="152">
        <f t="shared" si="0"/>
        <v>75.14</v>
      </c>
      <c r="AK40" s="4">
        <v>85</v>
      </c>
      <c r="AL40" s="4">
        <f t="shared" si="3"/>
        <v>2.2624434389140271</v>
      </c>
    </row>
    <row r="41" spans="1:38" ht="15.75" customHeight="1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IF('UK Prices'!D41=0,"",'UK Prices'!D41)</f>
        <v>Heather Lisle Stripe (A)</v>
      </c>
      <c r="F41" s="103">
        <v>4</v>
      </c>
      <c r="G41" s="92"/>
      <c r="H41" s="86"/>
      <c r="I41" s="86"/>
      <c r="J41" s="86"/>
      <c r="K41" s="307"/>
      <c r="L41" s="454">
        <f>'UK Prices'!J41*$L$1</f>
        <v>37.57</v>
      </c>
      <c r="M41" s="61"/>
      <c r="N41" s="94"/>
      <c r="O41" s="88">
        <v>0.13</v>
      </c>
      <c r="P41" s="94"/>
      <c r="Q41" s="115">
        <f>'Std Cst'!AA41</f>
        <v>14.864328380952379</v>
      </c>
      <c r="R41" s="89" t="e">
        <f>'Std Cst'!AB41</f>
        <v>#DIV/0!</v>
      </c>
      <c r="S41" s="94"/>
      <c r="T41" s="61"/>
      <c r="U41" s="116"/>
      <c r="V41" s="116"/>
      <c r="W41" s="116"/>
      <c r="X41" s="453">
        <f t="shared" si="15"/>
        <v>0.60435644447824388</v>
      </c>
      <c r="Y41" s="90"/>
      <c r="Z41" s="61"/>
      <c r="AA41" s="117"/>
      <c r="AB41" s="116"/>
      <c r="AC41" s="116"/>
      <c r="AD41" s="116"/>
      <c r="AE41" s="453">
        <f t="shared" si="16"/>
        <v>0.54523729250372854</v>
      </c>
      <c r="AF41" s="90"/>
      <c r="AH41" s="23">
        <f>'€uro Prices'!AQ41</f>
        <v>95</v>
      </c>
      <c r="AI41" s="23">
        <f t="shared" si="2"/>
        <v>2.5286132552568539</v>
      </c>
      <c r="AJ41" s="152">
        <f t="shared" si="0"/>
        <v>75.14</v>
      </c>
      <c r="AK41" s="4">
        <v>85</v>
      </c>
      <c r="AL41" s="4">
        <f t="shared" si="3"/>
        <v>2.2624434389140271</v>
      </c>
    </row>
    <row r="42" spans="1:38" ht="15.75" customHeight="1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IF('UK Prices'!D42=0,"",'UK Prices'!D42)</f>
        <v>Pique Chest Stripe w/ Self Collar (T)</v>
      </c>
      <c r="F42" s="103">
        <v>3</v>
      </c>
      <c r="G42" s="92">
        <v>27.9</v>
      </c>
      <c r="H42" s="86"/>
      <c r="I42" s="86"/>
      <c r="J42" s="86">
        <v>35.1</v>
      </c>
      <c r="K42" s="307">
        <f>'UK Prices'!I42*$L$1</f>
        <v>33.800000000000004</v>
      </c>
      <c r="L42" s="454">
        <f>'UK Prices'!J42*$L$1</f>
        <v>34.32</v>
      </c>
      <c r="M42" s="61"/>
      <c r="N42" s="94"/>
      <c r="O42" s="88">
        <v>0.13</v>
      </c>
      <c r="P42" s="94"/>
      <c r="Q42" s="115">
        <f>'Std Cst'!AA42</f>
        <v>15.497490285714283</v>
      </c>
      <c r="R42" s="89">
        <f>'Std Cst'!AB42</f>
        <v>-1.6191705069139799E-4</v>
      </c>
      <c r="S42" s="94"/>
      <c r="T42" s="89">
        <v>0.58453872826231257</v>
      </c>
      <c r="U42" s="68">
        <v>0.53428062843433166</v>
      </c>
      <c r="V42" s="68">
        <v>0.55860447700447702</v>
      </c>
      <c r="W42" s="68">
        <v>0.54162772612003396</v>
      </c>
      <c r="X42" s="453">
        <f t="shared" si="15"/>
        <v>0.54844142524142525</v>
      </c>
      <c r="Y42" s="90">
        <f t="shared" ref="Y42" si="17">X42-W42</f>
        <v>6.8136991213912923E-3</v>
      </c>
      <c r="Z42" s="61"/>
      <c r="AA42" s="117">
        <v>0.52245830834748563</v>
      </c>
      <c r="AB42" s="68">
        <v>0.46469037751072606</v>
      </c>
      <c r="AC42" s="68">
        <v>0.49264882414307709</v>
      </c>
      <c r="AD42" s="68">
        <v>0.47313531737934927</v>
      </c>
      <c r="AE42" s="453">
        <f t="shared" si="16"/>
        <v>0.48096715544991414</v>
      </c>
      <c r="AF42" s="90">
        <f t="shared" ref="AF42" si="18">AE42-AD42</f>
        <v>7.8318380705648671E-3</v>
      </c>
      <c r="AH42" s="23">
        <f>'€uro Prices'!AQ42</f>
        <v>85</v>
      </c>
      <c r="AI42" s="23">
        <f>AH42/L42</f>
        <v>2.4766899766899768</v>
      </c>
      <c r="AJ42" s="152">
        <f>L42*2</f>
        <v>68.64</v>
      </c>
      <c r="AK42" s="4">
        <v>75</v>
      </c>
      <c r="AL42" s="4">
        <f>AK42/L42</f>
        <v>2.1853146853146854</v>
      </c>
    </row>
    <row r="43" spans="1:38" ht="15.75" customHeight="1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IF('UK Prices'!D43=0,"",'UK Prices'!D43)</f>
        <v>Stretch Pique All Colours Chest Stripe (T)</v>
      </c>
      <c r="F43" s="103">
        <v>3</v>
      </c>
      <c r="G43" s="92"/>
      <c r="H43" s="86"/>
      <c r="I43" s="86"/>
      <c r="J43" s="86"/>
      <c r="K43" s="307"/>
      <c r="L43" s="454">
        <f>'UK Prices'!J43*$L$1</f>
        <v>34.32</v>
      </c>
      <c r="M43" s="61"/>
      <c r="N43" s="94"/>
      <c r="O43" s="88">
        <v>0.13</v>
      </c>
      <c r="P43" s="94"/>
      <c r="Q43" s="115">
        <f>'Std Cst'!AA43</f>
        <v>14.729490285714283</v>
      </c>
      <c r="R43" s="89" t="e">
        <f>'Std Cst'!AB43</f>
        <v>#DIV/0!</v>
      </c>
      <c r="S43" s="94"/>
      <c r="T43" s="61"/>
      <c r="U43" s="116"/>
      <c r="V43" s="116"/>
      <c r="W43" s="116"/>
      <c r="X43" s="453">
        <f>(L43-Q43)/L43</f>
        <v>0.57081904761904767</v>
      </c>
      <c r="Y43" s="90"/>
      <c r="Z43" s="61"/>
      <c r="AA43" s="117"/>
      <c r="AB43" s="116"/>
      <c r="AC43" s="116"/>
      <c r="AD43" s="116"/>
      <c r="AE43" s="453">
        <f>((L43*(1-O43))-Q43)/(L43*(1-O43))</f>
        <v>0.506688560481664</v>
      </c>
      <c r="AF43" s="90"/>
      <c r="AH43" s="23">
        <f>'€uro Prices'!AQ43</f>
        <v>85</v>
      </c>
      <c r="AI43" s="23">
        <f t="shared" si="2"/>
        <v>2.4766899766899768</v>
      </c>
      <c r="AJ43" s="152">
        <f t="shared" si="0"/>
        <v>68.64</v>
      </c>
      <c r="AK43" s="4">
        <v>75</v>
      </c>
      <c r="AL43" s="4">
        <f t="shared" si="3"/>
        <v>2.1853146853146854</v>
      </c>
    </row>
    <row r="44" spans="1:38" ht="15.75" customHeight="1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IF('UK Prices'!D44=0,"",'UK Prices'!D44)</f>
        <v>Stretch Pique Double Space Dye Chest Stripe (A)</v>
      </c>
      <c r="F44" s="103">
        <v>3</v>
      </c>
      <c r="G44" s="92"/>
      <c r="H44" s="86"/>
      <c r="I44" s="86"/>
      <c r="J44" s="86"/>
      <c r="K44" s="307"/>
      <c r="L44" s="454">
        <f>'UK Prices'!J44*$L$1</f>
        <v>34.32</v>
      </c>
      <c r="M44" s="61"/>
      <c r="N44" s="94"/>
      <c r="O44" s="88">
        <v>0.13</v>
      </c>
      <c r="P44" s="94"/>
      <c r="Q44" s="115">
        <f>'Std Cst'!AA44</f>
        <v>14.729490285714283</v>
      </c>
      <c r="R44" s="89" t="e">
        <f>'Std Cst'!AB44</f>
        <v>#DIV/0!</v>
      </c>
      <c r="S44" s="94"/>
      <c r="T44" s="61"/>
      <c r="U44" s="116"/>
      <c r="V44" s="116"/>
      <c r="W44" s="116"/>
      <c r="X44" s="453">
        <f t="shared" si="15"/>
        <v>0.57081904761904767</v>
      </c>
      <c r="Y44" s="90"/>
      <c r="Z44" s="61"/>
      <c r="AA44" s="117"/>
      <c r="AB44" s="116"/>
      <c r="AC44" s="116"/>
      <c r="AD44" s="116"/>
      <c r="AE44" s="453">
        <f t="shared" si="16"/>
        <v>0.506688560481664</v>
      </c>
      <c r="AF44" s="90"/>
      <c r="AH44" s="23">
        <f>'€uro Prices'!AQ44</f>
        <v>85</v>
      </c>
      <c r="AI44" s="23">
        <f t="shared" si="2"/>
        <v>2.4766899766899768</v>
      </c>
      <c r="AJ44" s="152">
        <f t="shared" si="0"/>
        <v>68.64</v>
      </c>
      <c r="AK44" s="4">
        <v>75</v>
      </c>
      <c r="AL44" s="4">
        <f t="shared" si="3"/>
        <v>2.1853146853146854</v>
      </c>
    </row>
    <row r="45" spans="1:38" ht="15.75" customHeight="1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IF('UK Prices'!D45=0,"",'UK Prices'!D45)</f>
        <v>Smooth Pique Chest Stripe (T)</v>
      </c>
      <c r="F45" s="103">
        <v>3</v>
      </c>
      <c r="G45" s="92"/>
      <c r="H45" s="86"/>
      <c r="I45" s="86"/>
      <c r="J45" s="86"/>
      <c r="K45" s="307"/>
      <c r="L45" s="454">
        <f>'UK Prices'!J45*$L$1</f>
        <v>34.32</v>
      </c>
      <c r="M45" s="61"/>
      <c r="N45" s="94"/>
      <c r="O45" s="88">
        <v>0.13</v>
      </c>
      <c r="P45" s="94"/>
      <c r="Q45" s="115">
        <f>'Std Cst'!AA45</f>
        <v>14.622823619047619</v>
      </c>
      <c r="R45" s="89" t="e">
        <f>'Std Cst'!AB45</f>
        <v>#DIV/0!</v>
      </c>
      <c r="S45" s="94"/>
      <c r="T45" s="61"/>
      <c r="U45" s="116"/>
      <c r="V45" s="116"/>
      <c r="W45" s="116"/>
      <c r="X45" s="453">
        <f t="shared" si="15"/>
        <v>0.57392705072705075</v>
      </c>
      <c r="Y45" s="90"/>
      <c r="Z45" s="61"/>
      <c r="AA45" s="117"/>
      <c r="AB45" s="116"/>
      <c r="AC45" s="116"/>
      <c r="AD45" s="116"/>
      <c r="AE45" s="453">
        <f t="shared" si="16"/>
        <v>0.51026097784718472</v>
      </c>
      <c r="AF45" s="90"/>
      <c r="AH45" s="23">
        <f>'€uro Prices'!AQ45</f>
        <v>85</v>
      </c>
      <c r="AI45" s="23">
        <f t="shared" si="2"/>
        <v>2.4766899766899768</v>
      </c>
      <c r="AJ45" s="152">
        <f t="shared" si="0"/>
        <v>68.64</v>
      </c>
      <c r="AK45" s="4">
        <v>75</v>
      </c>
      <c r="AL45" s="4">
        <f t="shared" si="3"/>
        <v>2.1853146853146854</v>
      </c>
    </row>
    <row r="46" spans="1:38" ht="15.75" customHeight="1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IF('UK Prices'!D46=0,"",'UK Prices'!D46)</f>
        <v>Birdseye Pique w/Circle Print Trim (A)</v>
      </c>
      <c r="F46" s="103">
        <v>3</v>
      </c>
      <c r="G46" s="92"/>
      <c r="H46" s="86"/>
      <c r="I46" s="86"/>
      <c r="J46" s="86"/>
      <c r="K46" s="307"/>
      <c r="L46" s="454">
        <f>'UK Prices'!J46*$L$1</f>
        <v>34.32</v>
      </c>
      <c r="M46" s="61"/>
      <c r="N46" s="94"/>
      <c r="O46" s="88">
        <v>0.13</v>
      </c>
      <c r="P46" s="94"/>
      <c r="Q46" s="115">
        <f>'Std Cst'!AA46</f>
        <v>14.004156952380953</v>
      </c>
      <c r="R46" s="89" t="e">
        <f>'Std Cst'!AB46</f>
        <v>#DIV/0!</v>
      </c>
      <c r="S46" s="94"/>
      <c r="T46" s="61"/>
      <c r="U46" s="116"/>
      <c r="V46" s="116"/>
      <c r="W46" s="116"/>
      <c r="X46" s="453">
        <f t="shared" si="15"/>
        <v>0.59195346875346877</v>
      </c>
      <c r="Y46" s="90"/>
      <c r="Z46" s="61"/>
      <c r="AA46" s="117"/>
      <c r="AB46" s="116"/>
      <c r="AC46" s="116"/>
      <c r="AD46" s="116"/>
      <c r="AE46" s="453">
        <f t="shared" si="16"/>
        <v>0.53098099856720549</v>
      </c>
      <c r="AF46" s="90"/>
      <c r="AH46" s="23">
        <f>'€uro Prices'!AQ46</f>
        <v>85</v>
      </c>
      <c r="AI46" s="23">
        <f t="shared" si="2"/>
        <v>2.4766899766899768</v>
      </c>
      <c r="AJ46" s="152">
        <f t="shared" si="0"/>
        <v>68.64</v>
      </c>
      <c r="AK46" s="4">
        <v>75</v>
      </c>
      <c r="AL46" s="4">
        <f t="shared" si="3"/>
        <v>2.1853146853146854</v>
      </c>
    </row>
    <row r="47" spans="1:38" ht="15.75" customHeight="1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IF('UK Prices'!D47=0,"",'UK Prices'!D47)</f>
        <v>Smooth Pique w/Half Band Cuff (A)</v>
      </c>
      <c r="F47" s="103">
        <v>3</v>
      </c>
      <c r="G47" s="92"/>
      <c r="H47" s="86"/>
      <c r="I47" s="86"/>
      <c r="J47" s="86"/>
      <c r="K47" s="307"/>
      <c r="L47" s="454">
        <f>'UK Prices'!J47*$L$1</f>
        <v>34.32</v>
      </c>
      <c r="M47" s="61"/>
      <c r="N47" s="94"/>
      <c r="O47" s="88">
        <v>0.13</v>
      </c>
      <c r="P47" s="94"/>
      <c r="Q47" s="115">
        <f>'Std Cst'!AA47</f>
        <v>13.470823619047618</v>
      </c>
      <c r="R47" s="89" t="e">
        <f>'Std Cst'!AB47</f>
        <v>#DIV/0!</v>
      </c>
      <c r="S47" s="94"/>
      <c r="T47" s="61"/>
      <c r="U47" s="116"/>
      <c r="V47" s="116"/>
      <c r="W47" s="116"/>
      <c r="X47" s="453">
        <f t="shared" si="15"/>
        <v>0.60749348429348438</v>
      </c>
      <c r="Y47" s="90"/>
      <c r="Z47" s="61"/>
      <c r="AA47" s="117"/>
      <c r="AB47" s="116"/>
      <c r="AC47" s="116"/>
      <c r="AD47" s="116"/>
      <c r="AE47" s="453">
        <f t="shared" si="16"/>
        <v>0.54884308539480953</v>
      </c>
      <c r="AF47" s="90"/>
      <c r="AH47" s="23">
        <f>'€uro Prices'!AQ47</f>
        <v>85</v>
      </c>
      <c r="AI47" s="23">
        <f t="shared" si="2"/>
        <v>2.4766899766899768</v>
      </c>
      <c r="AJ47" s="152">
        <f t="shared" si="0"/>
        <v>68.64</v>
      </c>
      <c r="AK47" s="4">
        <v>75</v>
      </c>
      <c r="AL47" s="4">
        <f t="shared" si="3"/>
        <v>2.1853146853146854</v>
      </c>
    </row>
    <row r="48" spans="1:38" ht="15.75" customHeight="1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IF('UK Prices'!D48=0,"",'UK Prices'!D48)</f>
        <v>Stretch Pique Colour Block &amp; Contrast Trim (A)</v>
      </c>
      <c r="F48" s="103">
        <v>3</v>
      </c>
      <c r="G48" s="92"/>
      <c r="H48" s="86"/>
      <c r="I48" s="86"/>
      <c r="J48" s="86"/>
      <c r="K48" s="307"/>
      <c r="L48" s="454">
        <f>'UK Prices'!J48*$L$1</f>
        <v>34.32</v>
      </c>
      <c r="M48" s="61"/>
      <c r="N48" s="94"/>
      <c r="O48" s="88">
        <v>0.13</v>
      </c>
      <c r="P48" s="94"/>
      <c r="Q48" s="115">
        <f>'Std Cst'!AA48</f>
        <v>13.044156952380952</v>
      </c>
      <c r="R48" s="89" t="e">
        <f>'Std Cst'!AB48</f>
        <v>#DIV/0!</v>
      </c>
      <c r="S48" s="94"/>
      <c r="T48" s="61"/>
      <c r="U48" s="116"/>
      <c r="V48" s="116"/>
      <c r="W48" s="116"/>
      <c r="X48" s="453">
        <f t="shared" si="15"/>
        <v>0.61992549672549679</v>
      </c>
      <c r="Y48" s="90"/>
      <c r="Z48" s="61"/>
      <c r="AA48" s="117"/>
      <c r="AB48" s="116"/>
      <c r="AC48" s="116"/>
      <c r="AD48" s="116"/>
      <c r="AE48" s="453">
        <f t="shared" si="16"/>
        <v>0.56313275485689285</v>
      </c>
      <c r="AF48" s="90"/>
      <c r="AH48" s="23">
        <f>'€uro Prices'!AQ48</f>
        <v>85</v>
      </c>
      <c r="AI48" s="23">
        <f t="shared" si="2"/>
        <v>2.4766899766899768</v>
      </c>
      <c r="AJ48" s="152">
        <f t="shared" si="0"/>
        <v>68.64</v>
      </c>
      <c r="AK48" s="4">
        <v>75</v>
      </c>
      <c r="AL48" s="4">
        <f t="shared" si="3"/>
        <v>2.1853146853146854</v>
      </c>
    </row>
    <row r="49" spans="1:38" ht="15.75" customHeight="1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IF('UK Prices'!D49=0,"",'UK Prices'!D49)</f>
        <v>Stretch Lisle Tie Print (A)</v>
      </c>
      <c r="F49" s="103">
        <v>2</v>
      </c>
      <c r="G49" s="92"/>
      <c r="H49" s="86"/>
      <c r="I49" s="86"/>
      <c r="J49" s="86"/>
      <c r="K49" s="307"/>
      <c r="L49" s="454">
        <f>'UK Prices'!J49*$L$1</f>
        <v>30.419999999999998</v>
      </c>
      <c r="M49" s="61"/>
      <c r="N49" s="94"/>
      <c r="O49" s="88">
        <v>0.13</v>
      </c>
      <c r="P49" s="94"/>
      <c r="Q49" s="115">
        <f>'Std Cst'!AA49</f>
        <v>12.989017904761905</v>
      </c>
      <c r="R49" s="89" t="e">
        <f>'Std Cst'!AB49</f>
        <v>#DIV/0!</v>
      </c>
      <c r="S49" s="94"/>
      <c r="T49" s="61"/>
      <c r="U49" s="116"/>
      <c r="V49" s="116"/>
      <c r="W49" s="116"/>
      <c r="X49" s="453">
        <f t="shared" si="15"/>
        <v>0.5730105882721267</v>
      </c>
      <c r="Y49" s="90"/>
      <c r="Z49" s="61"/>
      <c r="AA49" s="117"/>
      <c r="AB49" s="116"/>
      <c r="AC49" s="116"/>
      <c r="AD49" s="116"/>
      <c r="AE49" s="453">
        <f t="shared" si="16"/>
        <v>0.50920757272658246</v>
      </c>
      <c r="AF49" s="90"/>
      <c r="AH49" s="23">
        <f>'€uro Prices'!AQ49</f>
        <v>75</v>
      </c>
      <c r="AI49" s="23">
        <f t="shared" si="2"/>
        <v>2.4654832347140041</v>
      </c>
      <c r="AJ49" s="152">
        <f t="shared" si="0"/>
        <v>60.839999999999996</v>
      </c>
      <c r="AK49" s="4">
        <v>70</v>
      </c>
      <c r="AL49" s="4">
        <f t="shared" si="3"/>
        <v>2.3011176857330704</v>
      </c>
    </row>
    <row r="50" spans="1:38" ht="15.75" customHeight="1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IF('UK Prices'!D50=0,"",'UK Prices'!D50)</f>
        <v>Stretch Lisle Open Stripe (T)</v>
      </c>
      <c r="F50" s="103">
        <v>2</v>
      </c>
      <c r="G50" s="92"/>
      <c r="H50" s="86"/>
      <c r="I50" s="86"/>
      <c r="J50" s="86"/>
      <c r="K50" s="307"/>
      <c r="L50" s="454">
        <f>'UK Prices'!J50*$L$1</f>
        <v>30.419999999999998</v>
      </c>
      <c r="M50" s="61"/>
      <c r="N50" s="94"/>
      <c r="O50" s="88">
        <v>0.13</v>
      </c>
      <c r="P50" s="94"/>
      <c r="Q50" s="115">
        <f>'Std Cst'!AA50</f>
        <v>14.269017904761904</v>
      </c>
      <c r="R50" s="89" t="e">
        <f>'Std Cst'!AB50</f>
        <v>#DIV/0!</v>
      </c>
      <c r="S50" s="94"/>
      <c r="T50" s="61"/>
      <c r="U50" s="116"/>
      <c r="V50" s="116"/>
      <c r="W50" s="116"/>
      <c r="X50" s="453">
        <f>(L50-Q50)/L50</f>
        <v>0.53093300773300767</v>
      </c>
      <c r="Y50" s="90"/>
      <c r="Z50" s="61"/>
      <c r="AA50" s="117"/>
      <c r="AB50" s="116"/>
      <c r="AC50" s="116"/>
      <c r="AD50" s="116"/>
      <c r="AE50" s="453">
        <f>((L50*(1-O50))-Q50)/(L50*(1-O50))</f>
        <v>0.46084253762414679</v>
      </c>
      <c r="AF50" s="90"/>
      <c r="AH50" s="23">
        <f>'€uro Prices'!AQ50</f>
        <v>75</v>
      </c>
      <c r="AI50" s="23">
        <f t="shared" si="2"/>
        <v>2.4654832347140041</v>
      </c>
      <c r="AJ50" s="152">
        <f t="shared" si="0"/>
        <v>60.839999999999996</v>
      </c>
      <c r="AK50" s="4">
        <v>70</v>
      </c>
      <c r="AL50" s="4">
        <f t="shared" si="3"/>
        <v>2.3011176857330704</v>
      </c>
    </row>
    <row r="51" spans="1:38" ht="15.75" customHeight="1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IF('UK Prices'!D51=0,"",'UK Prices'!D51)</f>
        <v>Stretch Pique w/FJ Chest Logo (A)</v>
      </c>
      <c r="F51" s="103">
        <v>2</v>
      </c>
      <c r="G51" s="92"/>
      <c r="H51" s="86"/>
      <c r="I51" s="86"/>
      <c r="J51" s="86"/>
      <c r="K51" s="307"/>
      <c r="L51" s="454">
        <f>'UK Prices'!J51*$L$1</f>
        <v>30.419999999999998</v>
      </c>
      <c r="M51" s="61"/>
      <c r="N51" s="94"/>
      <c r="O51" s="88">
        <v>0.13</v>
      </c>
      <c r="P51" s="94"/>
      <c r="Q51" s="115">
        <f>'Std Cst'!AA51</f>
        <v>12.370351238095237</v>
      </c>
      <c r="R51" s="89" t="e">
        <f>'Std Cst'!AB51</f>
        <v>#DIV/0!</v>
      </c>
      <c r="S51" s="94"/>
      <c r="T51" s="61"/>
      <c r="U51" s="116"/>
      <c r="V51" s="116"/>
      <c r="W51" s="116"/>
      <c r="X51" s="453">
        <f>(L51-Q51)/L51</f>
        <v>0.59334808553270102</v>
      </c>
      <c r="Y51" s="90"/>
      <c r="Z51" s="61"/>
      <c r="AA51" s="117"/>
      <c r="AB51" s="116"/>
      <c r="AC51" s="116"/>
      <c r="AD51" s="116"/>
      <c r="AE51" s="453">
        <f>((L51*(1-O51))-Q51)/(L51*(1-O51))</f>
        <v>0.53258400635942638</v>
      </c>
      <c r="AF51" s="90"/>
      <c r="AH51" s="23">
        <f>'€uro Prices'!AQ51</f>
        <v>75</v>
      </c>
      <c r="AI51" s="23">
        <f t="shared" si="2"/>
        <v>2.4654832347140041</v>
      </c>
      <c r="AJ51" s="152">
        <f t="shared" si="0"/>
        <v>60.839999999999996</v>
      </c>
      <c r="AK51" s="4">
        <v>70</v>
      </c>
      <c r="AL51" s="4">
        <f t="shared" si="3"/>
        <v>2.3011176857330704</v>
      </c>
    </row>
    <row r="52" spans="1:38" ht="15.75" customHeight="1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IF('UK Prices'!D52=0,"",'UK Prices'!D52)</f>
        <v>Smooth Pique w/Collar &amp; Sleeve Stripes (A)</v>
      </c>
      <c r="F52" s="103">
        <v>2</v>
      </c>
      <c r="G52" s="92"/>
      <c r="H52" s="86"/>
      <c r="I52" s="86"/>
      <c r="J52" s="86"/>
      <c r="K52" s="307"/>
      <c r="L52" s="454">
        <f>'UK Prices'!J52*$L$1</f>
        <v>30.419999999999998</v>
      </c>
      <c r="M52" s="61"/>
      <c r="N52" s="94"/>
      <c r="O52" s="88">
        <v>0.13</v>
      </c>
      <c r="P52" s="94"/>
      <c r="Q52" s="115">
        <f>'Std Cst'!AA52</f>
        <v>12.562351238095237</v>
      </c>
      <c r="R52" s="89" t="e">
        <f>'Std Cst'!AB52</f>
        <v>#DIV/0!</v>
      </c>
      <c r="S52" s="94"/>
      <c r="T52" s="61"/>
      <c r="U52" s="116"/>
      <c r="V52" s="116"/>
      <c r="W52" s="116"/>
      <c r="X52" s="453">
        <f t="shared" si="15"/>
        <v>0.58703644845183311</v>
      </c>
      <c r="Y52" s="90"/>
      <c r="Z52" s="61"/>
      <c r="AA52" s="117"/>
      <c r="AB52" s="116"/>
      <c r="AC52" s="116"/>
      <c r="AD52" s="116"/>
      <c r="AE52" s="453">
        <f t="shared" si="16"/>
        <v>0.52532925109406103</v>
      </c>
      <c r="AF52" s="90"/>
      <c r="AH52" s="23">
        <f>'€uro Prices'!AQ52</f>
        <v>75</v>
      </c>
      <c r="AI52" s="23">
        <f t="shared" si="2"/>
        <v>2.4654832347140041</v>
      </c>
      <c r="AJ52" s="152">
        <f t="shared" si="0"/>
        <v>60.839999999999996</v>
      </c>
      <c r="AK52" s="4">
        <v>70</v>
      </c>
      <c r="AL52" s="4">
        <f t="shared" si="3"/>
        <v>2.3011176857330704</v>
      </c>
    </row>
    <row r="53" spans="1:38" ht="15.75" customHeight="1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IF('UK Prices'!D53=0,"",'UK Prices'!D53)</f>
        <v>Stretch Pique w/Lisle Tie Print Trim (A)</v>
      </c>
      <c r="F53" s="103">
        <v>2</v>
      </c>
      <c r="G53" s="92"/>
      <c r="H53" s="86"/>
      <c r="I53" s="86"/>
      <c r="J53" s="86"/>
      <c r="K53" s="307"/>
      <c r="L53" s="454">
        <f>'UK Prices'!J53*$L$1</f>
        <v>30.419999999999998</v>
      </c>
      <c r="M53" s="61"/>
      <c r="N53" s="94"/>
      <c r="O53" s="88">
        <v>0.13</v>
      </c>
      <c r="P53" s="94"/>
      <c r="Q53" s="115">
        <f>'Std Cst'!AA53</f>
        <v>12.370351238095237</v>
      </c>
      <c r="R53" s="89" t="e">
        <f>'Std Cst'!AB53</f>
        <v>#DIV/0!</v>
      </c>
      <c r="S53" s="94"/>
      <c r="T53" s="61"/>
      <c r="U53" s="116"/>
      <c r="V53" s="116"/>
      <c r="W53" s="116"/>
      <c r="X53" s="453">
        <f t="shared" si="15"/>
        <v>0.59334808553270102</v>
      </c>
      <c r="Y53" s="90"/>
      <c r="Z53" s="61"/>
      <c r="AA53" s="117"/>
      <c r="AB53" s="116"/>
      <c r="AC53" s="116"/>
      <c r="AD53" s="116"/>
      <c r="AE53" s="453">
        <f t="shared" si="16"/>
        <v>0.53258400635942638</v>
      </c>
      <c r="AF53" s="90"/>
      <c r="AH53" s="23">
        <f>'€uro Prices'!AQ53</f>
        <v>75</v>
      </c>
      <c r="AI53" s="23">
        <f t="shared" si="2"/>
        <v>2.4654832347140041</v>
      </c>
      <c r="AJ53" s="152">
        <f t="shared" si="0"/>
        <v>60.839999999999996</v>
      </c>
      <c r="AK53" s="4">
        <v>70</v>
      </c>
      <c r="AL53" s="4">
        <f t="shared" si="3"/>
        <v>2.3011176857330704</v>
      </c>
    </row>
    <row r="54" spans="1:38" ht="15.75" customHeight="1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IF('UK Prices'!D54=0,"",'UK Prices'!D54)</f>
        <v>Stretch Jacquard Geometric (T)</v>
      </c>
      <c r="F54" s="103">
        <v>2</v>
      </c>
      <c r="G54" s="92"/>
      <c r="H54" s="86"/>
      <c r="I54" s="86"/>
      <c r="J54" s="86"/>
      <c r="K54" s="307"/>
      <c r="L54" s="454">
        <f>'UK Prices'!J54*$L$1</f>
        <v>30.419999999999998</v>
      </c>
      <c r="M54" s="61"/>
      <c r="N54" s="94"/>
      <c r="O54" s="88">
        <v>0.13</v>
      </c>
      <c r="P54" s="94"/>
      <c r="Q54" s="115">
        <f>'Std Cst'!AA54</f>
        <v>11.815684571428571</v>
      </c>
      <c r="R54" s="89" t="e">
        <f>'Std Cst'!AB54</f>
        <v>#DIV/0!</v>
      </c>
      <c r="S54" s="94"/>
      <c r="T54" s="61"/>
      <c r="U54" s="116"/>
      <c r="V54" s="116"/>
      <c r="W54" s="116"/>
      <c r="X54" s="453">
        <f t="shared" si="15"/>
        <v>0.61158170376631904</v>
      </c>
      <c r="Y54" s="90"/>
      <c r="Z54" s="61"/>
      <c r="AA54" s="117"/>
      <c r="AB54" s="116"/>
      <c r="AC54" s="116"/>
      <c r="AD54" s="116"/>
      <c r="AE54" s="453">
        <f t="shared" si="16"/>
        <v>0.5535421882371484</v>
      </c>
      <c r="AF54" s="90"/>
      <c r="AH54" s="23">
        <f>'€uro Prices'!AQ54</f>
        <v>75</v>
      </c>
      <c r="AI54" s="23">
        <f t="shared" si="2"/>
        <v>2.4654832347140041</v>
      </c>
      <c r="AJ54" s="152">
        <f t="shared" si="0"/>
        <v>60.839999999999996</v>
      </c>
      <c r="AK54" s="4">
        <v>70</v>
      </c>
      <c r="AL54" s="4">
        <f t="shared" si="3"/>
        <v>2.3011176857330704</v>
      </c>
    </row>
    <row r="55" spans="1:38" ht="15.75" customHeight="1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IF('UK Prices'!D55=0,"",'UK Prices'!D55)</f>
        <v>Stretch Pique (T)</v>
      </c>
      <c r="F55" s="102">
        <v>1</v>
      </c>
      <c r="G55" s="92">
        <v>24.85</v>
      </c>
      <c r="H55" s="86">
        <f>'UK Prices'!H55*'IRISH Pricing'!$H$1</f>
        <v>24.635000000000002</v>
      </c>
      <c r="I55" s="86">
        <f>'UK Prices'!H55*'IRISH Pricing'!$I$1</f>
        <v>25.5825</v>
      </c>
      <c r="J55" s="86">
        <v>26.325000000000003</v>
      </c>
      <c r="K55" s="307">
        <f>'UK Prices'!I55*$L$1</f>
        <v>25.35</v>
      </c>
      <c r="L55" s="454">
        <f>'UK Prices'!J55*$L$1</f>
        <v>25.35</v>
      </c>
      <c r="M55" s="61">
        <f>(L55-K55)/K55</f>
        <v>0</v>
      </c>
      <c r="N55" s="94"/>
      <c r="O55" s="88">
        <v>0.13</v>
      </c>
      <c r="P55" s="94"/>
      <c r="Q55" s="115">
        <f>'Std Cst'!AA55</f>
        <v>10.811737142857142</v>
      </c>
      <c r="R55" s="89">
        <f>'Std Cst'!AB55</f>
        <v>0</v>
      </c>
      <c r="S55" s="94"/>
      <c r="T55" s="89">
        <v>0.66141061122289291</v>
      </c>
      <c r="U55" s="68">
        <v>0.60943166846122887</v>
      </c>
      <c r="V55" s="68">
        <v>0.58929773436440114</v>
      </c>
      <c r="W55" s="68">
        <v>0.57350149337841649</v>
      </c>
      <c r="X55" s="453">
        <f t="shared" ref="X55" si="19">(L55-Q55)/L55</f>
        <v>0.57350149337841649</v>
      </c>
      <c r="Y55" s="90">
        <f>X55-V55</f>
        <v>-1.5796240985984644E-2</v>
      </c>
      <c r="Z55" s="61"/>
      <c r="AA55" s="61">
        <v>0.61081679450907234</v>
      </c>
      <c r="AB55" s="68">
        <v>0.55107088328876885</v>
      </c>
      <c r="AC55" s="68">
        <v>0.52792843030390924</v>
      </c>
      <c r="AD55" s="68">
        <v>0.50977183146944427</v>
      </c>
      <c r="AE55" s="453">
        <f t="shared" ref="AE55" si="20">((L55*(1-O55))-Q55)/(L55*(1-O55))</f>
        <v>0.50977183146944427</v>
      </c>
      <c r="AF55" s="90">
        <f>AE55-AC55</f>
        <v>-1.8156598834464965E-2</v>
      </c>
      <c r="AH55" s="23">
        <f>'€uro Prices'!AQ55</f>
        <v>69</v>
      </c>
      <c r="AI55" s="23">
        <f t="shared" si="2"/>
        <v>2.72189349112426</v>
      </c>
      <c r="AJ55" s="152">
        <f t="shared" si="0"/>
        <v>50.7</v>
      </c>
      <c r="AK55" s="4">
        <v>60</v>
      </c>
      <c r="AL55" s="4">
        <f t="shared" si="3"/>
        <v>2.3668639053254434</v>
      </c>
    </row>
    <row r="56" spans="1:38" ht="15.75" customHeight="1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IF('UK Prices'!D56=0,"",'UK Prices'!D56)</f>
        <v>Stretch Pique (A)</v>
      </c>
      <c r="F56" s="102">
        <v>1</v>
      </c>
      <c r="G56" s="92">
        <v>24.85</v>
      </c>
      <c r="H56" s="86">
        <f>'UK Prices'!H56*'IRISH Pricing'!$H$1</f>
        <v>24.635000000000002</v>
      </c>
      <c r="I56" s="86">
        <f>'UK Prices'!H56*'IRISH Pricing'!$I$1</f>
        <v>25.5825</v>
      </c>
      <c r="J56" s="86">
        <v>26.325000000000003</v>
      </c>
      <c r="K56" s="307">
        <f>'UK Prices'!I56*$L$1</f>
        <v>25.35</v>
      </c>
      <c r="L56" s="454">
        <f>'UK Prices'!J56*$L$1</f>
        <v>25.35</v>
      </c>
      <c r="M56" s="61">
        <f>(L56-K56)/K56</f>
        <v>0</v>
      </c>
      <c r="N56" s="94"/>
      <c r="O56" s="88">
        <v>0.13</v>
      </c>
      <c r="P56" s="94"/>
      <c r="Q56" s="115">
        <f>'Std Cst'!AA56</f>
        <v>11.23840380952381</v>
      </c>
      <c r="R56" s="89">
        <f>'Std Cst'!AB56</f>
        <v>0</v>
      </c>
      <c r="S56" s="94"/>
      <c r="T56" s="89">
        <v>0.65139496177062373</v>
      </c>
      <c r="U56" s="68">
        <v>0.60943166846122887</v>
      </c>
      <c r="V56" s="68">
        <v>0.57309007371229592</v>
      </c>
      <c r="W56" s="68">
        <v>0.55667046116276886</v>
      </c>
      <c r="X56" s="453">
        <f>(L56-Q56)/L56</f>
        <v>0.55667046116276886</v>
      </c>
      <c r="Y56" s="90">
        <f>X56-V56</f>
        <v>-1.6419612549527063E-2</v>
      </c>
      <c r="Z56" s="61"/>
      <c r="AA56" s="61">
        <v>0.59930455375933767</v>
      </c>
      <c r="AB56" s="68">
        <v>0.55107088328876885</v>
      </c>
      <c r="AC56" s="68">
        <v>0.50929893530148962</v>
      </c>
      <c r="AD56" s="68">
        <v>0.49042581742846997</v>
      </c>
      <c r="AE56" s="453">
        <f>((L56*(1-O56))-Q56)/(L56*(1-O56))</f>
        <v>0.49042581742846997</v>
      </c>
      <c r="AF56" s="90">
        <f>AE56-AC56</f>
        <v>-1.8873117873019651E-2</v>
      </c>
      <c r="AH56" s="23">
        <f>'€uro Prices'!AQ56</f>
        <v>69</v>
      </c>
      <c r="AI56" s="23">
        <f t="shared" si="2"/>
        <v>2.72189349112426</v>
      </c>
      <c r="AJ56" s="152">
        <f t="shared" si="0"/>
        <v>50.7</v>
      </c>
      <c r="AK56" s="4">
        <v>60</v>
      </c>
      <c r="AL56" s="4">
        <f t="shared" si="3"/>
        <v>2.3668639053254434</v>
      </c>
    </row>
    <row r="57" spans="1:38" ht="15.75" customHeight="1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IF('UK Prices'!D57=0,"",'UK Prices'!D57)</f>
        <v>Stretch Pique Double Space Dye Chest Stripe (A) - Prosports</v>
      </c>
      <c r="F57" s="103">
        <v>3</v>
      </c>
      <c r="G57" s="92"/>
      <c r="H57" s="86"/>
      <c r="I57" s="86"/>
      <c r="J57" s="86"/>
      <c r="K57" s="307"/>
      <c r="L57" s="454">
        <f>'UK Prices'!J57*$L$1</f>
        <v>34.32</v>
      </c>
      <c r="M57" s="61"/>
      <c r="N57" s="94"/>
      <c r="O57" s="88">
        <v>0.13</v>
      </c>
      <c r="P57" s="94"/>
      <c r="Q57" s="115">
        <f>'Std Cst'!AA57</f>
        <v>14.729490285714283</v>
      </c>
      <c r="R57" s="89" t="e">
        <f>'Std Cst'!AB57</f>
        <v>#DIV/0!</v>
      </c>
      <c r="S57" s="94"/>
      <c r="T57" s="61"/>
      <c r="U57" s="116"/>
      <c r="V57" s="116"/>
      <c r="W57" s="116"/>
      <c r="X57" s="453">
        <f t="shared" ref="X57" si="21">(L57-Q57)/L57</f>
        <v>0.57081904761904767</v>
      </c>
      <c r="Y57" s="90"/>
      <c r="Z57" s="61"/>
      <c r="AA57" s="117"/>
      <c r="AB57" s="116"/>
      <c r="AC57" s="116"/>
      <c r="AD57" s="116"/>
      <c r="AE57" s="453">
        <f t="shared" ref="AE57" si="22">((L57*(1-O57))-Q57)/(L57*(1-O57))</f>
        <v>0.506688560481664</v>
      </c>
      <c r="AF57" s="90"/>
      <c r="AH57" s="23">
        <f>'€uro Prices'!AQ57</f>
        <v>85</v>
      </c>
      <c r="AI57" s="23">
        <f t="shared" ref="AI57" si="23">AH57/L57</f>
        <v>2.4766899766899768</v>
      </c>
      <c r="AJ57" s="152">
        <f t="shared" ref="AJ57" si="24">L57*2</f>
        <v>68.64</v>
      </c>
      <c r="AK57" s="4">
        <v>75</v>
      </c>
      <c r="AL57" s="4">
        <f t="shared" ref="AL57" si="25">AK57/L57</f>
        <v>2.1853146853146854</v>
      </c>
    </row>
    <row r="58" spans="1:38" ht="15.75" customHeight="1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IF('UK Prices'!D58=0,"",'UK Prices'!D58)</f>
        <v>Stretch Pique (T) - American Golf</v>
      </c>
      <c r="F58" s="102">
        <v>1</v>
      </c>
      <c r="G58" s="92">
        <v>24.85</v>
      </c>
      <c r="H58" s="86"/>
      <c r="I58" s="86"/>
      <c r="J58" s="86"/>
      <c r="K58" s="307"/>
      <c r="L58" s="454"/>
      <c r="M58" s="61"/>
      <c r="N58" s="94"/>
      <c r="O58" s="88">
        <v>0.13</v>
      </c>
      <c r="P58" s="94"/>
      <c r="Q58" s="115">
        <f>'Std Cst'!AA58</f>
        <v>11.018666666666666</v>
      </c>
      <c r="R58" s="89">
        <f>'Std Cst'!AB58</f>
        <v>0</v>
      </c>
      <c r="S58" s="94"/>
      <c r="U58" s="68"/>
      <c r="V58" s="68"/>
      <c r="W58" s="68"/>
      <c r="X58" s="453"/>
      <c r="Y58" s="90"/>
      <c r="Z58" s="61"/>
      <c r="AA58" s="61"/>
      <c r="AB58" s="68"/>
      <c r="AC58" s="68"/>
      <c r="AD58" s="68"/>
      <c r="AE58" s="453"/>
      <c r="AF58" s="90"/>
      <c r="AI58" s="23" t="e">
        <f t="shared" si="2"/>
        <v>#DIV/0!</v>
      </c>
      <c r="AJ58" s="152">
        <f t="shared" si="0"/>
        <v>0</v>
      </c>
      <c r="AL58" s="4" t="e">
        <f t="shared" si="3"/>
        <v>#DIV/0!</v>
      </c>
    </row>
    <row r="59" spans="1:38" ht="15.75" customHeight="1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IF('UK Prices'!D59=0,"",'UK Prices'!D59)</f>
        <v>Stretch Pique (A) - American Golf</v>
      </c>
      <c r="F59" s="102">
        <v>1</v>
      </c>
      <c r="G59" s="92">
        <v>24.85</v>
      </c>
      <c r="H59" s="86"/>
      <c r="I59" s="86"/>
      <c r="J59" s="86"/>
      <c r="K59" s="307"/>
      <c r="L59" s="454"/>
      <c r="M59" s="61"/>
      <c r="N59" s="94"/>
      <c r="O59" s="88">
        <v>0.13</v>
      </c>
      <c r="P59" s="94"/>
      <c r="Q59" s="115">
        <f>'Std Cst'!AA59</f>
        <v>11.445333333333332</v>
      </c>
      <c r="R59" s="89">
        <f>'Std Cst'!AB59</f>
        <v>0</v>
      </c>
      <c r="S59" s="94"/>
      <c r="U59" s="68"/>
      <c r="V59" s="68"/>
      <c r="W59" s="68"/>
      <c r="X59" s="453"/>
      <c r="Y59" s="90"/>
      <c r="Z59" s="61"/>
      <c r="AA59" s="61"/>
      <c r="AB59" s="68"/>
      <c r="AC59" s="68"/>
      <c r="AD59" s="68"/>
      <c r="AE59" s="453"/>
      <c r="AF59" s="90"/>
      <c r="AI59" s="23" t="e">
        <f t="shared" si="2"/>
        <v>#DIV/0!</v>
      </c>
      <c r="AJ59" s="152">
        <f t="shared" si="0"/>
        <v>0</v>
      </c>
      <c r="AL59" s="4" t="e">
        <f t="shared" si="3"/>
        <v>#DIV/0!</v>
      </c>
    </row>
    <row r="60" spans="1:38" ht="15.75" hidden="1" customHeight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IF('UK Prices'!D60=0,"",'UK Prices'!D60)</f>
        <v>Lisle Tonal Print w/ Self Collar (T)</v>
      </c>
      <c r="F60" s="103">
        <v>4</v>
      </c>
      <c r="G60" s="92"/>
      <c r="H60" s="86"/>
      <c r="I60" s="86"/>
      <c r="J60" s="86">
        <v>38.475000000000001</v>
      </c>
      <c r="K60" s="307">
        <f>'UK Prices'!I60*$L$1</f>
        <v>37.050000000000004</v>
      </c>
      <c r="L60" s="454"/>
      <c r="M60" s="61"/>
      <c r="N60" s="94"/>
      <c r="O60" s="88">
        <v>0.13</v>
      </c>
      <c r="P60" s="94"/>
      <c r="Q60" s="115">
        <f>'Std Cst'!AA60</f>
        <v>13.258666666666667</v>
      </c>
      <c r="R60" s="89">
        <f>'Std Cst'!AB60</f>
        <v>-2.3649375558075836E-2</v>
      </c>
      <c r="S60" s="94"/>
      <c r="T60" s="61"/>
      <c r="U60" s="116">
        <v>0.62547821201810461</v>
      </c>
      <c r="V60" s="116">
        <v>0.64704818837216505</v>
      </c>
      <c r="W60" s="116">
        <v>0.63347311869417144</v>
      </c>
      <c r="X60" s="453"/>
      <c r="Y60" s="90"/>
      <c r="Z60" s="61"/>
      <c r="AA60" s="117"/>
      <c r="AB60" s="116">
        <v>0.56951518622770647</v>
      </c>
      <c r="AC60" s="116">
        <v>0.59430826249674151</v>
      </c>
      <c r="AD60" s="116">
        <v>0.57870473413123158</v>
      </c>
      <c r="AE60" s="453"/>
      <c r="AF60" s="90"/>
      <c r="AI60" s="23" t="e">
        <f t="shared" si="2"/>
        <v>#DIV/0!</v>
      </c>
      <c r="AJ60" s="152">
        <f t="shared" si="0"/>
        <v>0</v>
      </c>
      <c r="AL60" s="4" t="e">
        <f t="shared" si="3"/>
        <v>#DIV/0!</v>
      </c>
    </row>
    <row r="61" spans="1:38" ht="15.75" hidden="1" customHeight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IF('UK Prices'!D61=0,"",'UK Prices'!D61)</f>
        <v>Lisle Stripe w/ Self Collar (A)</v>
      </c>
      <c r="F61" s="103">
        <v>4</v>
      </c>
      <c r="G61" s="92"/>
      <c r="H61" s="86"/>
      <c r="I61" s="86"/>
      <c r="J61" s="86">
        <v>38.475000000000001</v>
      </c>
      <c r="K61" s="307">
        <f>'UK Prices'!I61*$L$1</f>
        <v>37.050000000000004</v>
      </c>
      <c r="L61" s="454"/>
      <c r="M61" s="61"/>
      <c r="N61" s="94"/>
      <c r="O61" s="88">
        <v>0.13</v>
      </c>
      <c r="P61" s="94"/>
      <c r="Q61" s="115">
        <f>'Std Cst'!AA61</f>
        <v>13.685333333333332</v>
      </c>
      <c r="R61" s="89">
        <f>'Std Cst'!AB61</f>
        <v>-2.2928966522452333E-2</v>
      </c>
      <c r="S61" s="94"/>
      <c r="T61" s="61"/>
      <c r="U61" s="116">
        <v>0.63141412535376984</v>
      </c>
      <c r="V61" s="116">
        <v>0.63595873634704048</v>
      </c>
      <c r="W61" s="116">
        <v>0.62195714928346513</v>
      </c>
      <c r="X61" s="453"/>
      <c r="Y61" s="90"/>
      <c r="Z61" s="61"/>
      <c r="AA61" s="117"/>
      <c r="AB61" s="116">
        <v>0.57633807511927571</v>
      </c>
      <c r="AC61" s="116">
        <v>0.58156176591613851</v>
      </c>
      <c r="AD61" s="116">
        <v>0.5654679876821439</v>
      </c>
      <c r="AE61" s="453"/>
      <c r="AF61" s="90"/>
      <c r="AI61" s="23" t="e">
        <f t="shared" si="2"/>
        <v>#DIV/0!</v>
      </c>
      <c r="AJ61" s="152">
        <f t="shared" si="0"/>
        <v>0</v>
      </c>
      <c r="AL61" s="4" t="e">
        <f t="shared" si="3"/>
        <v>#DIV/0!</v>
      </c>
    </row>
    <row r="62" spans="1:38" ht="15.75" hidden="1" customHeight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IF('UK Prices'!D62=0,"",'UK Prices'!D62)</f>
        <v>Jacquard Check w/ Button Down Collar (A)</v>
      </c>
      <c r="F62" s="103">
        <v>4</v>
      </c>
      <c r="G62" s="92"/>
      <c r="H62" s="86"/>
      <c r="I62" s="86"/>
      <c r="J62" s="86">
        <v>38.475000000000001</v>
      </c>
      <c r="K62" s="307">
        <f>'UK Prices'!I62*$L$1</f>
        <v>37.050000000000004</v>
      </c>
      <c r="L62" s="454"/>
      <c r="M62" s="61"/>
      <c r="N62" s="94"/>
      <c r="O62" s="88">
        <v>0.13</v>
      </c>
      <c r="P62" s="94"/>
      <c r="Q62" s="115">
        <f>'Std Cst'!AA62</f>
        <v>11.871999999999998</v>
      </c>
      <c r="R62" s="89">
        <f>'Std Cst'!AB62</f>
        <v>-2.6338901172648657E-2</v>
      </c>
      <c r="S62" s="94"/>
      <c r="T62" s="61"/>
      <c r="U62" s="116">
        <v>0.60164790300630944</v>
      </c>
      <c r="V62" s="116">
        <v>0.68308890745381978</v>
      </c>
      <c r="W62" s="116">
        <v>0.6709000192789667</v>
      </c>
      <c r="X62" s="453"/>
      <c r="Y62" s="90"/>
      <c r="Z62" s="61"/>
      <c r="AA62" s="117"/>
      <c r="AB62" s="116">
        <v>0.54212402644403379</v>
      </c>
      <c r="AC62" s="116">
        <v>0.63573437638370089</v>
      </c>
      <c r="AD62" s="116">
        <v>0.62172416009076636</v>
      </c>
      <c r="AE62" s="453"/>
      <c r="AF62" s="90"/>
      <c r="AI62" s="23" t="e">
        <f t="shared" si="2"/>
        <v>#DIV/0!</v>
      </c>
      <c r="AJ62" s="152">
        <f t="shared" si="0"/>
        <v>0</v>
      </c>
      <c r="AL62" s="4" t="e">
        <f t="shared" si="3"/>
        <v>#DIV/0!</v>
      </c>
    </row>
    <row r="63" spans="1:38" ht="15.75" hidden="1" customHeight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IF('UK Prices'!D63=0,"",'UK Prices'!D63)</f>
        <v>Raglan Chest Stripe w/ Self Collar (A)</v>
      </c>
      <c r="F63" s="103">
        <v>4</v>
      </c>
      <c r="G63" s="92"/>
      <c r="H63" s="86"/>
      <c r="I63" s="86"/>
      <c r="J63" s="86">
        <v>38.475000000000001</v>
      </c>
      <c r="K63" s="307">
        <f>'UK Prices'!I63*$L$1</f>
        <v>37.050000000000004</v>
      </c>
      <c r="L63" s="454"/>
      <c r="M63" s="61"/>
      <c r="N63" s="94"/>
      <c r="O63" s="88">
        <v>0.13</v>
      </c>
      <c r="P63" s="94"/>
      <c r="Q63" s="115">
        <f>'Std Cst'!AA63</f>
        <v>15.626666666666667</v>
      </c>
      <c r="R63" s="89">
        <f>'Std Cst'!AB63</f>
        <v>-2.0137816111256285E-2</v>
      </c>
      <c r="S63" s="94"/>
      <c r="T63" s="61"/>
      <c r="U63" s="116">
        <v>0.59362349901472256</v>
      </c>
      <c r="V63" s="116">
        <v>0.58550172963272373</v>
      </c>
      <c r="W63" s="116">
        <v>0.56955948846475157</v>
      </c>
      <c r="X63" s="453"/>
      <c r="Y63" s="90"/>
      <c r="Z63" s="61"/>
      <c r="AA63" s="117"/>
      <c r="AB63" s="116">
        <v>0.53290057358014098</v>
      </c>
      <c r="AC63" s="116">
        <v>0.52356520647439508</v>
      </c>
      <c r="AD63" s="116">
        <v>0.50524079133879496</v>
      </c>
      <c r="AE63" s="453"/>
      <c r="AF63" s="90"/>
      <c r="AI63" s="23" t="e">
        <f t="shared" si="2"/>
        <v>#DIV/0!</v>
      </c>
      <c r="AJ63" s="152">
        <f t="shared" si="0"/>
        <v>0</v>
      </c>
      <c r="AL63" s="4" t="e">
        <f t="shared" si="3"/>
        <v>#DIV/0!</v>
      </c>
    </row>
    <row r="64" spans="1:38" ht="15.75" hidden="1" customHeight="1" x14ac:dyDescent="0.3">
      <c r="A64" s="332">
        <f>'ITMA Form Data'!A65</f>
        <v>0</v>
      </c>
      <c r="B64" s="329">
        <f>'ITMA Form Data'!B65</f>
        <v>0</v>
      </c>
      <c r="C64" s="428" t="str">
        <f>'ITMA Form Data'!C65</f>
        <v>91643/4/5/6</v>
      </c>
      <c r="D64" s="289" t="str">
        <f>IF('UK Prices'!D64=0,"",'UK Prices'!D64)</f>
        <v>Smooth Pique Double Chest Stripe (T)</v>
      </c>
      <c r="F64" s="103">
        <v>4</v>
      </c>
      <c r="G64" s="92"/>
      <c r="H64" s="86"/>
      <c r="I64" s="86"/>
      <c r="J64" s="86">
        <v>38.475000000000001</v>
      </c>
      <c r="K64" s="307">
        <f>'UK Prices'!I64*$L$1</f>
        <v>37.050000000000004</v>
      </c>
      <c r="L64" s="454"/>
      <c r="M64" s="61"/>
      <c r="N64" s="94"/>
      <c r="O64" s="88">
        <v>0.13</v>
      </c>
      <c r="P64" s="94"/>
      <c r="Q64" s="115">
        <f>'Std Cst'!AA65</f>
        <v>15.093333333333334</v>
      </c>
      <c r="R64" s="89">
        <f>'Std Cst'!AB65</f>
        <v>-2.0834574177959388E-2</v>
      </c>
      <c r="S64" s="94"/>
      <c r="T64" s="61"/>
      <c r="U64" s="116">
        <v>0.63200771668733646</v>
      </c>
      <c r="V64" s="116">
        <v>0.59936354466412944</v>
      </c>
      <c r="W64" s="116">
        <v>0.58395445022813453</v>
      </c>
      <c r="X64" s="453"/>
      <c r="Y64" s="90"/>
      <c r="Z64" s="61"/>
      <c r="AA64" s="117"/>
      <c r="AB64" s="116">
        <v>0.57702036400843271</v>
      </c>
      <c r="AC64" s="116">
        <v>0.53949832720014879</v>
      </c>
      <c r="AD64" s="116">
        <v>0.52178672440015461</v>
      </c>
      <c r="AE64" s="453"/>
      <c r="AF64" s="90"/>
      <c r="AI64" s="23" t="e">
        <f t="shared" si="2"/>
        <v>#DIV/0!</v>
      </c>
      <c r="AJ64" s="152">
        <f t="shared" si="0"/>
        <v>0</v>
      </c>
      <c r="AL64" s="4" t="e">
        <f t="shared" si="3"/>
        <v>#DIV/0!</v>
      </c>
    </row>
    <row r="65" spans="1:38" ht="15.75" hidden="1" customHeight="1" x14ac:dyDescent="0.3">
      <c r="A65" s="332">
        <f>'ITMA Form Data'!A64</f>
        <v>0</v>
      </c>
      <c r="B65" s="329">
        <f>'ITMA Form Data'!B64</f>
        <v>0</v>
      </c>
      <c r="C65" s="428" t="str">
        <f>'ITMA Form Data'!C64</f>
        <v>91628/9/30</v>
      </c>
      <c r="D65" s="289" t="str">
        <f>IF('UK Prices'!D65=0,"",'UK Prices'!D65)</f>
        <v>Pique Chest/Back Stripes (A)</v>
      </c>
      <c r="F65" s="103">
        <v>3</v>
      </c>
      <c r="G65" s="92"/>
      <c r="H65" s="86"/>
      <c r="I65" s="86"/>
      <c r="J65" s="86">
        <v>35.1</v>
      </c>
      <c r="K65" s="307">
        <f>'UK Prices'!I65*$L$1</f>
        <v>33.800000000000004</v>
      </c>
      <c r="L65" s="454"/>
      <c r="M65" s="61"/>
      <c r="N65" s="94"/>
      <c r="O65" s="88">
        <v>0.13</v>
      </c>
      <c r="P65" s="94"/>
      <c r="Q65" s="115">
        <f>'Std Cst'!AA64</f>
        <v>15.498666666666665</v>
      </c>
      <c r="R65" s="89">
        <f>'Std Cst'!AB64</f>
        <v>-1.8553024286735824E-2</v>
      </c>
      <c r="S65" s="94"/>
      <c r="T65" s="61"/>
      <c r="U65" s="116">
        <v>0.59045632333767939</v>
      </c>
      <c r="V65" s="116">
        <v>0.55009545516212177</v>
      </c>
      <c r="W65" s="116">
        <v>0.53279143420681885</v>
      </c>
      <c r="X65" s="453"/>
      <c r="Y65" s="90"/>
      <c r="Z65" s="61"/>
      <c r="AA65" s="117"/>
      <c r="AB65" s="116">
        <v>0.52926014176744751</v>
      </c>
      <c r="AC65" s="116">
        <v>0.48286833926680678</v>
      </c>
      <c r="AD65" s="116">
        <v>0.46297866000783777</v>
      </c>
      <c r="AE65" s="453"/>
      <c r="AF65" s="90"/>
      <c r="AI65" s="23" t="e">
        <f t="shared" si="2"/>
        <v>#DIV/0!</v>
      </c>
      <c r="AJ65" s="152">
        <f t="shared" si="0"/>
        <v>0</v>
      </c>
      <c r="AL65" s="4" t="e">
        <f t="shared" si="3"/>
        <v>#DIV/0!</v>
      </c>
    </row>
    <row r="66" spans="1:38" ht="15.75" hidden="1" customHeight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IF('UK Prices'!D66=0,"",'UK Prices'!D66)</f>
        <v>Lisle Engineered Stripe w/Striped Self Collar (A)</v>
      </c>
      <c r="F66" s="103">
        <v>3</v>
      </c>
      <c r="G66" s="92"/>
      <c r="H66" s="86"/>
      <c r="I66" s="86"/>
      <c r="J66" s="86">
        <v>35.1</v>
      </c>
      <c r="K66" s="307">
        <f>'UK Prices'!I66*$L$1</f>
        <v>33.800000000000004</v>
      </c>
      <c r="L66" s="454"/>
      <c r="M66" s="61"/>
      <c r="N66" s="94"/>
      <c r="O66" s="88">
        <v>0.13</v>
      </c>
      <c r="P66" s="94"/>
      <c r="Q66" s="115">
        <f>'Std Cst'!AA66</f>
        <v>15.071999999999997</v>
      </c>
      <c r="R66" s="89">
        <f>'Std Cst'!AB66</f>
        <v>-1.9068218940879376E-2</v>
      </c>
      <c r="S66" s="94"/>
      <c r="T66" s="61"/>
      <c r="U66" s="116">
        <v>0.61550414450080415</v>
      </c>
      <c r="V66" s="116">
        <v>0.56225120065120071</v>
      </c>
      <c r="W66" s="116">
        <v>0.54541470836855466</v>
      </c>
      <c r="X66" s="453"/>
      <c r="Y66" s="90"/>
      <c r="Z66" s="61"/>
      <c r="AA66" s="117"/>
      <c r="AB66" s="116">
        <v>0.55805074080552197</v>
      </c>
      <c r="AC66" s="116">
        <v>0.49684046051862152</v>
      </c>
      <c r="AD66" s="116">
        <v>0.47748817053856851</v>
      </c>
      <c r="AE66" s="453"/>
      <c r="AF66" s="90"/>
      <c r="AI66" s="23" t="e">
        <f t="shared" si="2"/>
        <v>#DIV/0!</v>
      </c>
      <c r="AJ66" s="152">
        <f t="shared" si="0"/>
        <v>0</v>
      </c>
      <c r="AL66" s="4" t="e">
        <f t="shared" si="3"/>
        <v>#DIV/0!</v>
      </c>
    </row>
    <row r="67" spans="1:38" ht="15.75" hidden="1" customHeight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IF('UK Prices'!D67=0,"",'UK Prices'!D67)</f>
        <v>Birdseye Colorblock Pique w/ Self Collar (A)</v>
      </c>
      <c r="F67" s="103">
        <v>3</v>
      </c>
      <c r="G67" s="92"/>
      <c r="H67" s="86"/>
      <c r="I67" s="86"/>
      <c r="J67" s="86">
        <v>35.1</v>
      </c>
      <c r="K67" s="307">
        <f>'UK Prices'!I67*$L$1</f>
        <v>33.800000000000004</v>
      </c>
      <c r="L67" s="454"/>
      <c r="M67" s="61"/>
      <c r="N67" s="94"/>
      <c r="O67" s="88">
        <v>0.13</v>
      </c>
      <c r="P67" s="94"/>
      <c r="Q67" s="115">
        <f>'Std Cst'!AA67</f>
        <v>14.965333333333332</v>
      </c>
      <c r="R67" s="89">
        <f>'Std Cst'!AB67</f>
        <v>-1.9201519583512641E-2</v>
      </c>
      <c r="S67" s="94"/>
      <c r="T67" s="61"/>
      <c r="U67" s="116">
        <v>0.60431256483217388</v>
      </c>
      <c r="V67" s="116">
        <v>0.56529013702347053</v>
      </c>
      <c r="W67" s="116">
        <v>0.54857052690898866</v>
      </c>
      <c r="X67" s="453"/>
      <c r="Y67" s="90"/>
      <c r="Z67" s="61"/>
      <c r="AA67" s="117"/>
      <c r="AB67" s="116">
        <v>0.54518685612893547</v>
      </c>
      <c r="AC67" s="116">
        <v>0.50033349083157519</v>
      </c>
      <c r="AD67" s="116">
        <v>0.48111554817125118</v>
      </c>
      <c r="AE67" s="453"/>
      <c r="AF67" s="90"/>
      <c r="AI67" s="23" t="e">
        <f t="shared" si="2"/>
        <v>#DIV/0!</v>
      </c>
      <c r="AJ67" s="152">
        <f t="shared" si="0"/>
        <v>0</v>
      </c>
      <c r="AL67" s="4" t="e">
        <f t="shared" si="3"/>
        <v>#DIV/0!</v>
      </c>
    </row>
    <row r="68" spans="1:38" ht="15.75" hidden="1" customHeight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IF('UK Prices'!D68=0,"",'UK Prices'!D68)</f>
        <v>Pique Colour Block w/ Collar, Armhole &amp; Pocket Trim (A)</v>
      </c>
      <c r="F68" s="103">
        <v>3</v>
      </c>
      <c r="G68" s="92"/>
      <c r="H68" s="86"/>
      <c r="I68" s="86"/>
      <c r="J68" s="86">
        <v>35.1</v>
      </c>
      <c r="K68" s="307">
        <f>'UK Prices'!I68*$L$1</f>
        <v>33.800000000000004</v>
      </c>
      <c r="L68" s="454"/>
      <c r="M68" s="61"/>
      <c r="N68" s="94"/>
      <c r="O68" s="88">
        <v>0.13</v>
      </c>
      <c r="P68" s="94"/>
      <c r="Q68" s="115">
        <f>'Std Cst'!AA68</f>
        <v>14.901333333333332</v>
      </c>
      <c r="R68" s="89">
        <f>'Std Cst'!AB68</f>
        <v>-1.9282398330403211E-2</v>
      </c>
      <c r="S68" s="94"/>
      <c r="T68" s="61"/>
      <c r="U68" s="116">
        <v>0.60695897554964184</v>
      </c>
      <c r="V68" s="116">
        <v>0.56711349884683226</v>
      </c>
      <c r="W68" s="116">
        <v>0.55046401803324896</v>
      </c>
      <c r="X68" s="453"/>
      <c r="Y68" s="90"/>
      <c r="Z68" s="61"/>
      <c r="AA68" s="117"/>
      <c r="AB68" s="116">
        <v>0.54822870752832398</v>
      </c>
      <c r="AC68" s="116">
        <v>0.50242930901934746</v>
      </c>
      <c r="AD68" s="116">
        <v>0.48329197475086083</v>
      </c>
      <c r="AE68" s="453"/>
      <c r="AF68" s="90"/>
      <c r="AI68" s="23" t="e">
        <f t="shared" si="2"/>
        <v>#DIV/0!</v>
      </c>
      <c r="AJ68" s="152">
        <f t="shared" si="0"/>
        <v>0</v>
      </c>
      <c r="AL68" s="4" t="e">
        <f t="shared" si="3"/>
        <v>#DIV/0!</v>
      </c>
    </row>
    <row r="69" spans="1:38" ht="15.75" hidden="1" customHeight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IF('UK Prices'!D69=0,"",'UK Prices'!D69)</f>
        <v>Lisle Stripe w/ Contrast Top &amp; Knit Collar (A)</v>
      </c>
      <c r="F69" s="103">
        <v>3</v>
      </c>
      <c r="G69" s="92"/>
      <c r="H69" s="86"/>
      <c r="I69" s="86"/>
      <c r="J69" s="86">
        <v>35.1</v>
      </c>
      <c r="K69" s="307">
        <f>'UK Prices'!I69*$L$1</f>
        <v>33.800000000000004</v>
      </c>
      <c r="L69" s="454"/>
      <c r="M69" s="61"/>
      <c r="N69" s="94"/>
      <c r="O69" s="88">
        <v>0.13</v>
      </c>
      <c r="P69" s="94"/>
      <c r="Q69" s="115">
        <f>'Std Cst'!AA69</f>
        <v>14.751999999999999</v>
      </c>
      <c r="R69" s="89">
        <f>'Std Cst'!AB69</f>
        <v>-1.9473791357878356E-2</v>
      </c>
      <c r="S69" s="94"/>
      <c r="T69" s="61"/>
      <c r="U69" s="116">
        <v>0.65494113952359645</v>
      </c>
      <c r="V69" s="116">
        <v>0.57136800976800983</v>
      </c>
      <c r="W69" s="116">
        <v>0.55488216398985646</v>
      </c>
      <c r="X69" s="453"/>
      <c r="Y69" s="90"/>
      <c r="Z69" s="61"/>
      <c r="AA69" s="117"/>
      <c r="AB69" s="116">
        <v>0.60338062014206484</v>
      </c>
      <c r="AC69" s="116">
        <v>0.50731955145748264</v>
      </c>
      <c r="AD69" s="116">
        <v>0.48837030343661653</v>
      </c>
      <c r="AE69" s="453"/>
      <c r="AF69" s="90"/>
      <c r="AI69" s="23" t="e">
        <f t="shared" si="2"/>
        <v>#DIV/0!</v>
      </c>
      <c r="AJ69" s="152">
        <f t="shared" si="0"/>
        <v>0</v>
      </c>
      <c r="AL69" s="4" t="e">
        <f t="shared" si="3"/>
        <v>#DIV/0!</v>
      </c>
    </row>
    <row r="70" spans="1:38" ht="15.75" hidden="1" customHeight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IF('UK Prices'!D70=0,"",'UK Prices'!D70)</f>
        <v>Smooth Pique w/ Houndstooth Woven Collar &amp; Pocket Trim (A)</v>
      </c>
      <c r="F70" s="103">
        <v>3</v>
      </c>
      <c r="G70" s="92"/>
      <c r="H70" s="86"/>
      <c r="I70" s="86"/>
      <c r="J70" s="86">
        <v>35.1</v>
      </c>
      <c r="K70" s="307">
        <f>'UK Prices'!I70*$L$1</f>
        <v>33.800000000000004</v>
      </c>
      <c r="L70" s="454"/>
      <c r="M70" s="61"/>
      <c r="N70" s="94"/>
      <c r="O70" s="88">
        <v>0.13</v>
      </c>
      <c r="P70" s="94"/>
      <c r="Q70" s="115">
        <f>'Std Cst'!AA70</f>
        <v>14.005333333333331</v>
      </c>
      <c r="R70" s="89">
        <f>'Std Cst'!AB70</f>
        <v>-2.0490724448939526E-2</v>
      </c>
      <c r="S70" s="94"/>
      <c r="T70" s="61"/>
      <c r="U70" s="116">
        <v>0.53545671894404057</v>
      </c>
      <c r="V70" s="116">
        <v>0.59264056437389778</v>
      </c>
      <c r="W70" s="116">
        <v>0.57697289377289385</v>
      </c>
      <c r="X70" s="453"/>
      <c r="Y70" s="90"/>
      <c r="Z70" s="61"/>
      <c r="AA70" s="117"/>
      <c r="AB70" s="116">
        <v>0.46604220568280535</v>
      </c>
      <c r="AC70" s="116">
        <v>0.53177076364815834</v>
      </c>
      <c r="AD70" s="116">
        <v>0.51376194686539522</v>
      </c>
      <c r="AE70" s="453"/>
      <c r="AF70" s="90"/>
      <c r="AI70" s="23" t="e">
        <f t="shared" si="2"/>
        <v>#DIV/0!</v>
      </c>
      <c r="AJ70" s="152">
        <f t="shared" si="0"/>
        <v>0</v>
      </c>
      <c r="AL70" s="4" t="e">
        <f t="shared" si="3"/>
        <v>#DIV/0!</v>
      </c>
    </row>
    <row r="71" spans="1:38" ht="15.75" hidden="1" customHeight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IF('UK Prices'!D71=0,"",'UK Prices'!D71)</f>
        <v>Lisle Multi-Stripe w/ Self Collar (T)</v>
      </c>
      <c r="F71" s="103">
        <v>3</v>
      </c>
      <c r="G71" s="92"/>
      <c r="H71" s="86"/>
      <c r="I71" s="86"/>
      <c r="J71" s="86">
        <v>35.1</v>
      </c>
      <c r="K71" s="307">
        <f>'UK Prices'!I71*$L$1</f>
        <v>33.800000000000004</v>
      </c>
      <c r="L71" s="454"/>
      <c r="M71" s="61"/>
      <c r="N71" s="94"/>
      <c r="O71" s="88">
        <v>0.13</v>
      </c>
      <c r="P71" s="94"/>
      <c r="Q71" s="115">
        <f>'Std Cst'!AA71</f>
        <v>13.471999999999998</v>
      </c>
      <c r="R71" s="89">
        <f>'Std Cst'!AB71</f>
        <v>-2.1284651073199368E-2</v>
      </c>
      <c r="S71" s="94"/>
      <c r="T71" s="61"/>
      <c r="U71" s="116">
        <v>0.62616279180426149</v>
      </c>
      <c r="V71" s="116">
        <v>0.60783524623524632</v>
      </c>
      <c r="W71" s="116">
        <v>0.59275198647506355</v>
      </c>
      <c r="X71" s="453"/>
      <c r="Y71" s="90"/>
      <c r="Z71" s="61"/>
      <c r="AA71" s="117"/>
      <c r="AB71" s="116">
        <v>0.57030205954512814</v>
      </c>
      <c r="AC71" s="116">
        <v>0.54923591521292681</v>
      </c>
      <c r="AD71" s="116">
        <v>0.53189883502880864</v>
      </c>
      <c r="AE71" s="453"/>
      <c r="AF71" s="90"/>
      <c r="AI71" s="23" t="e">
        <f t="shared" si="2"/>
        <v>#DIV/0!</v>
      </c>
      <c r="AJ71" s="152">
        <f t="shared" si="0"/>
        <v>0</v>
      </c>
      <c r="AL71" s="4" t="e">
        <f t="shared" si="3"/>
        <v>#DIV/0!</v>
      </c>
    </row>
    <row r="72" spans="1:38" ht="15.75" hidden="1" customHeight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IF('UK Prices'!D72=0,"",'UK Prices'!D72)</f>
        <v>SuperDry Textured Sleeve Stripe w/ Self Fabric Reversible Collar (T)</v>
      </c>
      <c r="F72" s="103">
        <v>2</v>
      </c>
      <c r="G72" s="92"/>
      <c r="H72" s="86"/>
      <c r="I72" s="86"/>
      <c r="J72" s="86">
        <v>31.05</v>
      </c>
      <c r="K72" s="307">
        <f>'UK Prices'!I72*$L$1</f>
        <v>29.900000000000002</v>
      </c>
      <c r="L72" s="454"/>
      <c r="M72" s="61"/>
      <c r="N72" s="94"/>
      <c r="O72" s="88">
        <v>0.13</v>
      </c>
      <c r="P72" s="94"/>
      <c r="Q72" s="115">
        <f>'Std Cst'!AA72</f>
        <v>13.258666666666667</v>
      </c>
      <c r="R72" s="89">
        <f>'Std Cst'!AB72</f>
        <v>-1.9172964750084082E-2</v>
      </c>
      <c r="S72" s="94"/>
      <c r="T72" s="61"/>
      <c r="U72" s="116">
        <v>0.57205499199711685</v>
      </c>
      <c r="V72" s="116">
        <v>0.56464271144850864</v>
      </c>
      <c r="W72" s="116">
        <v>0.5478982003503744</v>
      </c>
      <c r="X72" s="453"/>
      <c r="Y72" s="90"/>
      <c r="Z72" s="61"/>
      <c r="AA72" s="117"/>
      <c r="AB72" s="116">
        <v>0.50810918620358259</v>
      </c>
      <c r="AC72" s="116">
        <v>0.49958932350403285</v>
      </c>
      <c r="AD72" s="116">
        <v>0.48034275902341877</v>
      </c>
      <c r="AE72" s="453"/>
      <c r="AF72" s="90"/>
      <c r="AI72" s="23" t="e">
        <f t="shared" si="2"/>
        <v>#DIV/0!</v>
      </c>
      <c r="AJ72" s="152">
        <f t="shared" si="0"/>
        <v>0</v>
      </c>
      <c r="AL72" s="4" t="e">
        <f t="shared" si="3"/>
        <v>#DIV/0!</v>
      </c>
    </row>
    <row r="73" spans="1:38" ht="15.75" hidden="1" customHeight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IF('UK Prices'!D73=0,"",'UK Prices'!D73)</f>
        <v>Pique Pin Dot Print w/ Self Collar (A)</v>
      </c>
      <c r="F73" s="103">
        <v>2</v>
      </c>
      <c r="G73" s="92"/>
      <c r="H73" s="86"/>
      <c r="I73" s="86"/>
      <c r="J73" s="86">
        <v>31.05</v>
      </c>
      <c r="K73" s="307">
        <f>'UK Prices'!I73*$L$1</f>
        <v>29.900000000000002</v>
      </c>
      <c r="L73" s="454"/>
      <c r="M73" s="61"/>
      <c r="N73" s="94"/>
      <c r="O73" s="88">
        <v>0.13</v>
      </c>
      <c r="P73" s="94"/>
      <c r="Q73" s="115">
        <f>'Std Cst'!AA73</f>
        <v>13.258666666666667</v>
      </c>
      <c r="R73" s="89">
        <f>'Std Cst'!AB73</f>
        <v>-1.9172964750084082E-2</v>
      </c>
      <c r="S73" s="94"/>
      <c r="T73" s="61"/>
      <c r="U73" s="116">
        <v>0.62251025535027205</v>
      </c>
      <c r="V73" s="116">
        <v>0.56464271144850864</v>
      </c>
      <c r="W73" s="116">
        <v>0.5478982003503744</v>
      </c>
      <c r="X73" s="453"/>
      <c r="Y73" s="90"/>
      <c r="Z73" s="61"/>
      <c r="AA73" s="117"/>
      <c r="AB73" s="116">
        <v>0.5661037417819218</v>
      </c>
      <c r="AC73" s="116">
        <v>0.49958932350403285</v>
      </c>
      <c r="AD73" s="116">
        <v>0.48034275902341877</v>
      </c>
      <c r="AE73" s="453"/>
      <c r="AF73" s="90"/>
      <c r="AI73" s="23" t="e">
        <f t="shared" si="2"/>
        <v>#DIV/0!</v>
      </c>
      <c r="AJ73" s="152">
        <f t="shared" si="0"/>
        <v>0</v>
      </c>
      <c r="AL73" s="4" t="e">
        <f t="shared" si="3"/>
        <v>#DIV/0!</v>
      </c>
    </row>
    <row r="74" spans="1:38" ht="15.75" hidden="1" customHeight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IF('UK Prices'!D74=0,"",'UK Prices'!D74)</f>
        <v>Raglan Jacquard w/ Solid Sleeves (T)</v>
      </c>
      <c r="F74" s="103">
        <v>2</v>
      </c>
      <c r="G74" s="92"/>
      <c r="H74" s="86"/>
      <c r="I74" s="86"/>
      <c r="J74" s="86">
        <v>31.05</v>
      </c>
      <c r="K74" s="307">
        <f>'UK Prices'!I74*$L$1</f>
        <v>29.900000000000002</v>
      </c>
      <c r="L74" s="454"/>
      <c r="M74" s="61"/>
      <c r="N74" s="94"/>
      <c r="O74" s="88">
        <v>0.13</v>
      </c>
      <c r="P74" s="94"/>
      <c r="Q74" s="115">
        <f>'Std Cst'!AA74</f>
        <v>12.799999999999999</v>
      </c>
      <c r="R74" s="89">
        <f>'Std Cst'!AB74</f>
        <v>-1.9846360917073848E-2</v>
      </c>
      <c r="S74" s="94"/>
      <c r="T74" s="61"/>
      <c r="U74" s="116">
        <v>0.63200771668733646</v>
      </c>
      <c r="V74" s="116">
        <v>0.57941458477110652</v>
      </c>
      <c r="W74" s="116">
        <v>0.56323822264691836</v>
      </c>
      <c r="X74" s="453"/>
      <c r="Y74" s="90"/>
      <c r="Z74" s="61"/>
      <c r="AA74" s="117"/>
      <c r="AB74" s="116">
        <v>0.57702036400843271</v>
      </c>
      <c r="AC74" s="116">
        <v>0.51656848824265111</v>
      </c>
      <c r="AD74" s="116">
        <v>0.49797496855967621</v>
      </c>
      <c r="AE74" s="453"/>
      <c r="AF74" s="90"/>
      <c r="AI74" s="23" t="e">
        <f t="shared" si="2"/>
        <v>#DIV/0!</v>
      </c>
      <c r="AJ74" s="152">
        <f t="shared" si="0"/>
        <v>0</v>
      </c>
      <c r="AL74" s="4" t="e">
        <f t="shared" si="3"/>
        <v>#DIV/0!</v>
      </c>
    </row>
    <row r="75" spans="1:38" ht="15.75" hidden="1" customHeight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IF('UK Prices'!D75=0,"",'UK Prices'!D75)</f>
        <v>Pieced Back Pique w/ Knit Collar (A)</v>
      </c>
      <c r="F75" s="103">
        <v>2</v>
      </c>
      <c r="G75" s="92"/>
      <c r="H75" s="86"/>
      <c r="I75" s="86"/>
      <c r="J75" s="86">
        <v>31.05</v>
      </c>
      <c r="K75" s="307">
        <f>'UK Prices'!I75*$L$1</f>
        <v>29.900000000000002</v>
      </c>
      <c r="L75" s="454"/>
      <c r="M75" s="61"/>
      <c r="N75" s="94"/>
      <c r="O75" s="88">
        <v>0.13</v>
      </c>
      <c r="P75" s="94"/>
      <c r="Q75" s="115">
        <f>'Std Cst'!AA75</f>
        <v>12.671999999999997</v>
      </c>
      <c r="R75" s="89">
        <f>'Std Cst'!AB75</f>
        <v>-2.004281126102329E-2</v>
      </c>
      <c r="S75" s="94"/>
      <c r="T75" s="61"/>
      <c r="U75" s="116">
        <v>0.65494113952359645</v>
      </c>
      <c r="V75" s="116">
        <v>0.58353696802392463</v>
      </c>
      <c r="W75" s="116">
        <v>0.56751915910176787</v>
      </c>
      <c r="X75" s="453"/>
      <c r="Y75" s="90"/>
      <c r="Z75" s="61"/>
      <c r="AA75" s="117"/>
      <c r="AB75" s="116">
        <v>0.60338062014206484</v>
      </c>
      <c r="AC75" s="116">
        <v>0.52130685979761449</v>
      </c>
      <c r="AD75" s="116">
        <v>0.50289558517444588</v>
      </c>
      <c r="AE75" s="453"/>
      <c r="AF75" s="90"/>
      <c r="AI75" s="23" t="e">
        <f t="shared" si="2"/>
        <v>#DIV/0!</v>
      </c>
      <c r="AJ75" s="152">
        <f t="shared" si="0"/>
        <v>0</v>
      </c>
      <c r="AL75" s="4" t="e">
        <f t="shared" si="3"/>
        <v>#DIV/0!</v>
      </c>
    </row>
    <row r="76" spans="1:38" ht="15.75" hidden="1" customHeight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IF('UK Prices'!D76=0,"",'UK Prices'!D76)</f>
        <v>Smooth Pique Solid w/ Knit Collar (T)</v>
      </c>
      <c r="F76" s="103">
        <v>2</v>
      </c>
      <c r="G76" s="92"/>
      <c r="H76" s="86"/>
      <c r="I76" s="86"/>
      <c r="J76" s="86">
        <v>31.05</v>
      </c>
      <c r="K76" s="307">
        <f>'UK Prices'!I76*$L$1</f>
        <v>29.900000000000002</v>
      </c>
      <c r="L76" s="454"/>
      <c r="M76" s="61"/>
      <c r="N76" s="94"/>
      <c r="O76" s="88">
        <v>0.13</v>
      </c>
      <c r="P76" s="94"/>
      <c r="Q76" s="115">
        <f>'Std Cst'!AA76</f>
        <v>12.618666666666668</v>
      </c>
      <c r="R76" s="89">
        <f>'Std Cst'!AB76</f>
        <v>-2.0125818164176509E-2</v>
      </c>
      <c r="S76" s="94"/>
      <c r="T76" s="61"/>
      <c r="U76" s="116">
        <v>0.61362671381710154</v>
      </c>
      <c r="V76" s="116">
        <v>0.58525462771259873</v>
      </c>
      <c r="W76" s="116">
        <v>0.56930288262462181</v>
      </c>
      <c r="X76" s="453"/>
      <c r="Y76" s="90"/>
      <c r="Z76" s="61"/>
      <c r="AA76" s="117"/>
      <c r="AB76" s="116">
        <v>0.55589277450241559</v>
      </c>
      <c r="AC76" s="116">
        <v>0.52328118127884915</v>
      </c>
      <c r="AD76" s="116">
        <v>0.50494584209726634</v>
      </c>
      <c r="AE76" s="453"/>
      <c r="AF76" s="90"/>
      <c r="AI76" s="23" t="e">
        <f t="shared" si="2"/>
        <v>#DIV/0!</v>
      </c>
      <c r="AJ76" s="152">
        <f t="shared" si="0"/>
        <v>0</v>
      </c>
      <c r="AL76" s="4" t="e">
        <f t="shared" si="3"/>
        <v>#DIV/0!</v>
      </c>
    </row>
    <row r="77" spans="1:38" ht="15.75" hidden="1" customHeight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IF('UK Prices'!D77=0,"",'UK Prices'!D77)</f>
        <v>Lisle Solid Brother w/ Self Collar (A)</v>
      </c>
      <c r="F77" s="103">
        <v>2</v>
      </c>
      <c r="G77" s="92"/>
      <c r="H77" s="86"/>
      <c r="I77" s="86"/>
      <c r="J77" s="86">
        <v>31.05</v>
      </c>
      <c r="K77" s="307">
        <f>'UK Prices'!I77*$L$1</f>
        <v>29.900000000000002</v>
      </c>
      <c r="L77" s="454"/>
      <c r="M77" s="61"/>
      <c r="N77" s="94"/>
      <c r="O77" s="88">
        <v>0.13</v>
      </c>
      <c r="P77" s="94"/>
      <c r="Q77" s="115">
        <f>'Std Cst'!AA77</f>
        <v>12.319999999999999</v>
      </c>
      <c r="R77" s="89">
        <f>'Std Cst'!AB77</f>
        <v>-2.0603664286921435E-2</v>
      </c>
      <c r="S77" s="94"/>
      <c r="T77" s="61"/>
      <c r="U77" s="116">
        <v>0.60362510641591205</v>
      </c>
      <c r="V77" s="116">
        <v>0.59487352196917409</v>
      </c>
      <c r="W77" s="116">
        <v>0.57929173435260395</v>
      </c>
      <c r="X77" s="453"/>
      <c r="Y77" s="90"/>
      <c r="Z77" s="61"/>
      <c r="AA77" s="117"/>
      <c r="AB77" s="116">
        <v>0.54439667404127823</v>
      </c>
      <c r="AC77" s="116">
        <v>0.53433738157376343</v>
      </c>
      <c r="AD77" s="116">
        <v>0.51642728086506207</v>
      </c>
      <c r="AE77" s="453"/>
      <c r="AF77" s="90"/>
      <c r="AI77" s="23" t="e">
        <f t="shared" si="2"/>
        <v>#DIV/0!</v>
      </c>
      <c r="AJ77" s="152">
        <f t="shared" ref="AJ77:AJ124" si="26">L77*2</f>
        <v>0</v>
      </c>
      <c r="AL77" s="4" t="e">
        <f t="shared" si="3"/>
        <v>#DIV/0!</v>
      </c>
    </row>
    <row r="78" spans="1:38" ht="15.75" hidden="1" customHeight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IF('UK Prices'!D78=0,"",'UK Prices'!D78)</f>
        <v>Stretch Lisle w/neck tape trim (A)</v>
      </c>
      <c r="F78" s="102">
        <v>2</v>
      </c>
      <c r="G78" s="92">
        <v>27.9</v>
      </c>
      <c r="H78" s="86">
        <f>'UK Prices'!H78*'IRISH Pricing'!$H$1</f>
        <v>28.47</v>
      </c>
      <c r="I78" s="86">
        <f>'UK Prices'!H78*'IRISH Pricing'!$I$1</f>
        <v>29.565000000000001</v>
      </c>
      <c r="J78" s="86">
        <v>31.05</v>
      </c>
      <c r="K78" s="307">
        <f>'UK Prices'!I78*$L$1</f>
        <v>29.900000000000002</v>
      </c>
      <c r="L78" s="454"/>
      <c r="M78" s="61"/>
      <c r="N78" s="94"/>
      <c r="O78" s="88">
        <v>0.13</v>
      </c>
      <c r="P78" s="94"/>
      <c r="Q78" s="115">
        <f>'Std Cst'!AA78</f>
        <v>10.698666666666666</v>
      </c>
      <c r="R78" s="89">
        <f>'Std Cst'!AB78</f>
        <v>-2.3652202692639519E-2</v>
      </c>
      <c r="S78" s="94"/>
      <c r="T78" s="89">
        <v>0.6945612956325502</v>
      </c>
      <c r="U78" s="68">
        <v>0.65763378638233527</v>
      </c>
      <c r="V78" s="68">
        <v>0.64709037650486934</v>
      </c>
      <c r="W78" s="68">
        <v>0.63351692944736426</v>
      </c>
      <c r="X78" s="453"/>
      <c r="Y78" s="90"/>
      <c r="Z78" s="61"/>
      <c r="AA78" s="61">
        <v>0.64892102946270136</v>
      </c>
      <c r="AB78" s="68">
        <v>0.60647561653141979</v>
      </c>
      <c r="AC78" s="68">
        <v>0.59435675460329807</v>
      </c>
      <c r="AD78" s="68">
        <v>0.57875509131880953</v>
      </c>
      <c r="AE78" s="453"/>
      <c r="AF78" s="90"/>
      <c r="AI78" s="23" t="e">
        <f t="shared" ref="AI78:AI124" si="27">AH78/L78</f>
        <v>#DIV/0!</v>
      </c>
      <c r="AJ78" s="152">
        <f t="shared" si="26"/>
        <v>0</v>
      </c>
      <c r="AL78" s="4" t="e">
        <f t="shared" ref="AL78:AL124" si="28">AK78/L78</f>
        <v>#DIV/0!</v>
      </c>
    </row>
    <row r="79" spans="1:38" ht="15.75" hidden="1" customHeight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IF('UK Prices'!D79=0,"",'UK Prices'!D79)</f>
        <v>Performance T-Shirt</v>
      </c>
      <c r="G79" s="92"/>
      <c r="H79" s="86">
        <f>'UK Prices'!H79*'IRISH Pricing'!$H$1</f>
        <v>14.3</v>
      </c>
      <c r="I79" s="86">
        <f>'UK Prices'!H79*'IRISH Pricing'!$I$1</f>
        <v>14.850000000000001</v>
      </c>
      <c r="J79" s="86">
        <v>15.525</v>
      </c>
      <c r="K79" s="307">
        <f>'UK Prices'!I79*$L$1</f>
        <v>14.950000000000001</v>
      </c>
      <c r="L79" s="454"/>
      <c r="M79" s="61"/>
      <c r="N79" s="94"/>
      <c r="O79" s="88">
        <v>0.13</v>
      </c>
      <c r="P79" s="94"/>
      <c r="Q79" s="115">
        <f>'Std Cst'!AA79</f>
        <v>7.3919999999999995</v>
      </c>
      <c r="R79" s="89">
        <f>'Std Cst'!AB79</f>
        <v>-1.7228883260223111E-2</v>
      </c>
      <c r="S79" s="94"/>
      <c r="T79" s="61"/>
      <c r="U79" s="116">
        <v>0.61833353087590381</v>
      </c>
      <c r="V79" s="116">
        <v>0.51551764435242697</v>
      </c>
      <c r="W79" s="116">
        <v>0.49688370759675116</v>
      </c>
      <c r="X79" s="453"/>
      <c r="Y79" s="90"/>
      <c r="Z79" s="61"/>
      <c r="AA79" s="117"/>
      <c r="AB79" s="116">
        <v>0.56130290905276292</v>
      </c>
      <c r="AC79" s="116">
        <v>0.44312372914072073</v>
      </c>
      <c r="AD79" s="116">
        <v>0.42170541103074843</v>
      </c>
      <c r="AE79" s="453"/>
      <c r="AF79" s="90"/>
      <c r="AI79" s="23" t="e">
        <f t="shared" si="27"/>
        <v>#DIV/0!</v>
      </c>
      <c r="AJ79" s="152">
        <f t="shared" si="26"/>
        <v>0</v>
      </c>
      <c r="AL79" s="4" t="e">
        <f t="shared" si="28"/>
        <v>#DIV/0!</v>
      </c>
    </row>
    <row r="80" spans="1:38" ht="15.75" hidden="1" customHeight="1" x14ac:dyDescent="0.3">
      <c r="A80" s="332">
        <f>'ITMA Form Data'!A79</f>
        <v>0</v>
      </c>
      <c r="B80" s="428">
        <f>'ITMA Form Data'!B79</f>
        <v>0</v>
      </c>
      <c r="C80" s="428" t="str">
        <f>'ITMA Form Data'!C79</f>
        <v>91659/60/61/62/63</v>
      </c>
      <c r="D80" s="289" t="str">
        <f>IF('UK Prices'!D80=0,"",'UK Prices'!D80)</f>
        <v>Smooth Pique Double Chest Stripe (T) - Prosports</v>
      </c>
      <c r="F80" s="103">
        <v>3</v>
      </c>
      <c r="G80" s="92"/>
      <c r="H80" s="86"/>
      <c r="I80" s="86">
        <f>'UK Prices'!H80*'IRISH Pricing'!$I$1</f>
        <v>0</v>
      </c>
      <c r="J80" s="86">
        <v>0</v>
      </c>
      <c r="K80" s="307">
        <f>'UK Prices'!I80*$L$1</f>
        <v>0</v>
      </c>
      <c r="L80" s="454"/>
      <c r="M80" s="61"/>
      <c r="N80" s="94"/>
      <c r="O80" s="88">
        <v>0.13</v>
      </c>
      <c r="P80" s="94"/>
      <c r="Q80" s="115">
        <f>'Std Cst'!AA79</f>
        <v>7.3919999999999995</v>
      </c>
      <c r="R80" s="89">
        <f>'Std Cst'!AB79</f>
        <v>-1.7228883260223111E-2</v>
      </c>
      <c r="S80" s="94"/>
      <c r="T80" s="61"/>
      <c r="U80" s="116"/>
      <c r="V80" s="116"/>
      <c r="W80" s="116"/>
      <c r="X80" s="453"/>
      <c r="Y80" s="90"/>
      <c r="Z80" s="61"/>
      <c r="AA80" s="117"/>
      <c r="AB80" s="116"/>
      <c r="AC80" s="116"/>
      <c r="AD80" s="116"/>
      <c r="AE80" s="453"/>
      <c r="AF80" s="90"/>
      <c r="AI80" s="23" t="e">
        <f t="shared" si="27"/>
        <v>#DIV/0!</v>
      </c>
      <c r="AJ80" s="152">
        <f t="shared" si="26"/>
        <v>0</v>
      </c>
      <c r="AL80" s="4" t="e">
        <f t="shared" si="28"/>
        <v>#DIV/0!</v>
      </c>
    </row>
    <row r="81" spans="1:38" ht="15.75" customHeight="1" x14ac:dyDescent="0.3">
      <c r="A81" s="206" t="str">
        <f>'ITMA Form Data'!A81</f>
        <v>OUTER LAYER - TROUSERS</v>
      </c>
      <c r="B81" s="206"/>
      <c r="C81" s="500"/>
      <c r="D81" s="19" t="str">
        <f>IF('UK Prices'!D81=0,"",'UK Prices'!D81)</f>
        <v>Trousers</v>
      </c>
      <c r="G81" s="127"/>
      <c r="H81" s="86"/>
      <c r="I81" s="86"/>
      <c r="J81" s="86"/>
      <c r="K81" s="307"/>
      <c r="L81" s="454"/>
      <c r="M81" s="61"/>
      <c r="N81" s="94"/>
      <c r="O81" s="88"/>
      <c r="P81" s="94"/>
      <c r="Q81" s="115"/>
      <c r="R81" s="89"/>
      <c r="S81" s="94"/>
      <c r="U81" s="68"/>
      <c r="V81" s="68"/>
      <c r="W81" s="68"/>
      <c r="X81" s="453"/>
      <c r="Y81" s="90"/>
      <c r="Z81" s="61"/>
      <c r="AB81" s="68"/>
      <c r="AC81" s="68"/>
      <c r="AD81" s="68"/>
      <c r="AE81" s="453"/>
      <c r="AF81" s="90"/>
      <c r="AI81" s="23"/>
      <c r="AJ81" s="152"/>
    </row>
    <row r="82" spans="1:38" ht="15.75" customHeight="1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IF('UK Prices'!D82=0,"",'UK Prices'!D82)</f>
        <v>FJ Bedford Trouser (Slim Fit)</v>
      </c>
      <c r="G82" s="92">
        <v>45.5</v>
      </c>
      <c r="H82" s="86"/>
      <c r="I82" s="86"/>
      <c r="J82" s="86">
        <v>50.625</v>
      </c>
      <c r="K82" s="307">
        <f>'UK Prices'!I82*$L$1</f>
        <v>48.75</v>
      </c>
      <c r="L82" s="454">
        <f>'UK Prices'!J82*$L$1</f>
        <v>49.4</v>
      </c>
      <c r="M82" s="61">
        <f t="shared" ref="M82:M124" si="29">(L82-K82)/K82</f>
        <v>1.3333333333333305E-2</v>
      </c>
      <c r="N82" s="94"/>
      <c r="O82" s="88">
        <v>0.13</v>
      </c>
      <c r="P82" s="94"/>
      <c r="Q82" s="115">
        <f>'Std Cst'!AA82</f>
        <v>26.401539047619046</v>
      </c>
      <c r="R82" s="89">
        <f>'Std Cst'!AB82</f>
        <v>2.1345302481976604E-4</v>
      </c>
      <c r="S82" s="94"/>
      <c r="T82" s="89">
        <v>0.59789584045584043</v>
      </c>
      <c r="U82" s="68">
        <v>0.52251484861654351</v>
      </c>
      <c r="V82" s="68">
        <v>0.4785994121105232</v>
      </c>
      <c r="W82" s="68">
        <v>0.45854554334554332</v>
      </c>
      <c r="X82" s="453">
        <f>(L82-Q82)/L82</f>
        <v>0.46555588972431078</v>
      </c>
      <c r="Y82" s="90">
        <f t="shared" ref="Y82:Y124" si="30">X82-V82</f>
        <v>-1.3043522386212425E-2</v>
      </c>
      <c r="Z82" s="61"/>
      <c r="AA82" s="61">
        <v>0.53781131086878209</v>
      </c>
      <c r="AB82" s="68">
        <v>0.45116649266269365</v>
      </c>
      <c r="AC82" s="68">
        <v>0.40068897943738302</v>
      </c>
      <c r="AD82" s="68">
        <v>0.37763855556959003</v>
      </c>
      <c r="AE82" s="453">
        <f>((L82*(1-O82))-Q82)/(L82*(1-O82))</f>
        <v>0.38569642497047224</v>
      </c>
      <c r="AF82" s="90">
        <f t="shared" ref="AF82:AF124" si="31">AE82-AC82</f>
        <v>-1.4992554466910779E-2</v>
      </c>
      <c r="AH82" s="23">
        <f>'€uro Prices'!AQ82</f>
        <v>125</v>
      </c>
      <c r="AI82" s="23">
        <f t="shared" si="27"/>
        <v>2.5303643724696356</v>
      </c>
      <c r="AJ82" s="152">
        <f t="shared" si="26"/>
        <v>98.8</v>
      </c>
      <c r="AK82" s="4">
        <v>115</v>
      </c>
      <c r="AL82" s="4">
        <f t="shared" si="28"/>
        <v>2.3279352226720649</v>
      </c>
    </row>
    <row r="83" spans="1:38" ht="15.75" customHeight="1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IF('UK Prices'!D83=0,"",'UK Prices'!D83)</f>
        <v>MT Lite Cooling Performance Trouser (Slim Fit)</v>
      </c>
      <c r="F83" s="103"/>
      <c r="G83" s="92"/>
      <c r="H83" s="86"/>
      <c r="I83" s="86"/>
      <c r="J83" s="86"/>
      <c r="K83" s="307"/>
      <c r="L83" s="454">
        <f>'UK Prices'!J83*$L$1</f>
        <v>49.4</v>
      </c>
      <c r="M83" s="61"/>
      <c r="N83" s="94"/>
      <c r="O83" s="88">
        <v>0.13</v>
      </c>
      <c r="P83" s="94"/>
      <c r="Q83" s="115">
        <f>'Std Cst'!AA83</f>
        <v>23.308205714285716</v>
      </c>
      <c r="R83" s="89"/>
      <c r="S83" s="94"/>
      <c r="T83" s="61"/>
      <c r="U83" s="116"/>
      <c r="V83" s="116"/>
      <c r="W83" s="116"/>
      <c r="X83" s="453">
        <f t="shared" ref="X83" si="32">(L83-Q83)/L83</f>
        <v>0.52817397339502603</v>
      </c>
      <c r="Y83" s="90"/>
      <c r="Z83" s="61"/>
      <c r="AA83" s="117"/>
      <c r="AB83" s="116"/>
      <c r="AC83" s="116"/>
      <c r="AD83" s="116"/>
      <c r="AE83" s="453">
        <f t="shared" ref="AE83" si="33">((L83*(1-O83))-Q83)/(L83*(1-O83))</f>
        <v>0.45767123378738622</v>
      </c>
      <c r="AF83" s="90"/>
      <c r="AH83" s="23">
        <f>'€uro Prices'!AQ83</f>
        <v>125</v>
      </c>
      <c r="AI83" s="23">
        <f t="shared" si="27"/>
        <v>2.5303643724696356</v>
      </c>
      <c r="AJ83" s="152">
        <f t="shared" si="26"/>
        <v>98.8</v>
      </c>
      <c r="AK83" s="4">
        <v>115</v>
      </c>
      <c r="AL83" s="4">
        <f t="shared" si="28"/>
        <v>2.3279352226720649</v>
      </c>
    </row>
    <row r="84" spans="1:38" ht="15.75" customHeight="1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IF('UK Prices'!D84=0,"",'UK Prices'!D84)</f>
        <v>FJ WRT Xtreme Trouser</v>
      </c>
      <c r="F84" s="103"/>
      <c r="G84" s="92">
        <v>49.55</v>
      </c>
      <c r="H84" s="86">
        <f>'UK Prices'!H84*'IRISH Pricing'!$H$1</f>
        <v>50.57</v>
      </c>
      <c r="I84" s="86">
        <f>'UK Prices'!H84*'IRISH Pricing'!$I$1</f>
        <v>52.515000000000001</v>
      </c>
      <c r="J84" s="86">
        <v>52.650000000000006</v>
      </c>
      <c r="K84" s="307">
        <f>'UK Prices'!I84*$L$1</f>
        <v>50.7</v>
      </c>
      <c r="L84" s="454">
        <f>'UK Prices'!J84*$L$1</f>
        <v>50.7</v>
      </c>
      <c r="M84" s="61">
        <f>(L84-K84)/K84</f>
        <v>0</v>
      </c>
      <c r="N84" s="94"/>
      <c r="O84" s="88">
        <v>0.13</v>
      </c>
      <c r="P84" s="94"/>
      <c r="Q84" s="115">
        <f>'Std Cst'!AA84</f>
        <v>19.938140952380952</v>
      </c>
      <c r="R84" s="89">
        <f>'Std Cst'!V84</f>
        <v>0</v>
      </c>
      <c r="S84" s="94"/>
      <c r="T84" s="89">
        <v>0.68668581260978434</v>
      </c>
      <c r="U84" s="89">
        <v>0.64892201781051928</v>
      </c>
      <c r="V84" s="89">
        <v>0.62130786415230876</v>
      </c>
      <c r="W84" s="89">
        <v>0.60674278200432052</v>
      </c>
      <c r="X84" s="453">
        <f>(L84-Q84)/L84</f>
        <v>0.60674278200432052</v>
      </c>
      <c r="Y84" s="90">
        <f>X84-V84</f>
        <v>-1.456508214798824E-2</v>
      </c>
      <c r="Z84" s="61"/>
      <c r="AA84" s="61">
        <v>0.63986875012618893</v>
      </c>
      <c r="AB84" s="61">
        <v>0.59646208943737855</v>
      </c>
      <c r="AC84" s="61">
        <v>0.56472168293368807</v>
      </c>
      <c r="AD84" s="61">
        <v>0.54798020920036838</v>
      </c>
      <c r="AE84" s="443">
        <f>((L84*(1-O84))-Q84)/(L84*(1-O84))</f>
        <v>0.54798020920036838</v>
      </c>
      <c r="AF84" s="90">
        <f>AE84-AC84</f>
        <v>-1.6741473733319689E-2</v>
      </c>
      <c r="AH84" s="23">
        <f>'€uro Prices'!AQ84</f>
        <v>129</v>
      </c>
      <c r="AI84" s="23">
        <f t="shared" si="27"/>
        <v>2.5443786982248517</v>
      </c>
      <c r="AJ84" s="152">
        <f t="shared" si="26"/>
        <v>101.4</v>
      </c>
      <c r="AK84" s="4">
        <v>120</v>
      </c>
      <c r="AL84" s="4">
        <f t="shared" si="28"/>
        <v>2.3668639053254434</v>
      </c>
    </row>
    <row r="85" spans="1:38" ht="15.75" customHeight="1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IF('UK Prices'!D85=0,"",'UK Prices'!D85)</f>
        <v>FJ Performance Trouser</v>
      </c>
      <c r="F85" s="103"/>
      <c r="G85" s="92">
        <v>35.9</v>
      </c>
      <c r="H85" s="86">
        <f>'UK Prices'!H85*'IRISH Pricing'!$H$1</f>
        <v>35.880000000000003</v>
      </c>
      <c r="I85" s="86">
        <f>'UK Prices'!H85*'IRISH Pricing'!$I$1</f>
        <v>37.260000000000005</v>
      </c>
      <c r="J85" s="86">
        <v>39.150000000000006</v>
      </c>
      <c r="K85" s="307">
        <f>'UK Prices'!I85*$L$1</f>
        <v>37.700000000000003</v>
      </c>
      <c r="L85" s="454">
        <f>'UK Prices'!J85*$L$1</f>
        <v>38.22</v>
      </c>
      <c r="M85" s="61">
        <f>(L85-K85)/K85</f>
        <v>1.3793103448275756E-2</v>
      </c>
      <c r="N85" s="94"/>
      <c r="O85" s="88">
        <v>0.13</v>
      </c>
      <c r="P85" s="94"/>
      <c r="Q85" s="115">
        <f>'Std Cst'!AA85</f>
        <v>17.323295999999999</v>
      </c>
      <c r="R85" s="89">
        <f>'Std Cst'!AB85</f>
        <v>2.602623476139284E-4</v>
      </c>
      <c r="S85" s="94"/>
      <c r="T85" s="89">
        <v>0.62455066542866</v>
      </c>
      <c r="U85" s="68">
        <v>0.57061617822118915</v>
      </c>
      <c r="V85" s="68">
        <v>0.55762992154716307</v>
      </c>
      <c r="W85" s="68">
        <v>0.54061568776051538</v>
      </c>
      <c r="X85" s="453">
        <f>(L85-Q85)/L85</f>
        <v>0.54674788069073788</v>
      </c>
      <c r="Y85" s="90">
        <f>X85-V85</f>
        <v>-1.088204085642519E-2</v>
      </c>
      <c r="Z85" s="61"/>
      <c r="AA85" s="61">
        <v>0.56844904072259761</v>
      </c>
      <c r="AB85" s="68">
        <v>0.50645537726573475</v>
      </c>
      <c r="AC85" s="68">
        <v>0.49152864545650921</v>
      </c>
      <c r="AD85" s="68">
        <v>0.47197205489714411</v>
      </c>
      <c r="AE85" s="453">
        <f>((L85*(1-O85))-Q85)/(L85*(1-O85))</f>
        <v>0.47902055251808945</v>
      </c>
      <c r="AF85" s="90">
        <f>AE85-AC85</f>
        <v>-1.2508092938419757E-2</v>
      </c>
      <c r="AH85" s="23">
        <f>'€uro Prices'!AQ85</f>
        <v>95</v>
      </c>
      <c r="AI85" s="23">
        <f t="shared" si="27"/>
        <v>2.4856096284667712</v>
      </c>
      <c r="AJ85" s="152">
        <f t="shared" si="26"/>
        <v>76.44</v>
      </c>
      <c r="AK85" s="4">
        <v>85</v>
      </c>
      <c r="AL85" s="4">
        <f t="shared" si="28"/>
        <v>2.2239665096807957</v>
      </c>
    </row>
    <row r="86" spans="1:38" ht="15.75" customHeight="1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IF('UK Prices'!D86=0,"",'UK Prices'!D86)</f>
        <v>FJ Trouser (Slim Fit)</v>
      </c>
      <c r="F86" s="103"/>
      <c r="G86" s="92"/>
      <c r="H86" s="86">
        <f>'UK Prices'!H86*'IRISH Pricing'!$H$1</f>
        <v>35.880000000000003</v>
      </c>
      <c r="I86" s="86">
        <f>'UK Prices'!H86*'IRISH Pricing'!$I$1</f>
        <v>37.260000000000005</v>
      </c>
      <c r="J86" s="86">
        <v>39.150000000000006</v>
      </c>
      <c r="K86" s="307">
        <f>'UK Prices'!I86*$L$1</f>
        <v>37.700000000000003</v>
      </c>
      <c r="L86" s="454">
        <f>'UK Prices'!J86*$L$1</f>
        <v>38.22</v>
      </c>
      <c r="M86" s="61">
        <f>(L86-K86)/K86</f>
        <v>1.3793103448275756E-2</v>
      </c>
      <c r="N86" s="94"/>
      <c r="O86" s="88">
        <v>0.13</v>
      </c>
      <c r="P86" s="94"/>
      <c r="Q86" s="115">
        <f>'Std Cst'!AA86</f>
        <v>18.709962666666669</v>
      </c>
      <c r="R86" s="89">
        <f>'Std Cst'!AB86</f>
        <v>2.4096866470552756E-4</v>
      </c>
      <c r="S86" s="94"/>
      <c r="U86" s="68">
        <v>0.53622659335260658</v>
      </c>
      <c r="V86" s="68">
        <v>0.52221059417381266</v>
      </c>
      <c r="W86" s="68">
        <v>0.50383407856511309</v>
      </c>
      <c r="X86" s="453">
        <f>(L86-Q86)/L86</f>
        <v>0.5104667015524158</v>
      </c>
      <c r="Y86" s="90">
        <f>X86-V86</f>
        <v>-1.1743892621396856E-2</v>
      </c>
      <c r="Z86" s="61"/>
      <c r="AA86" s="61"/>
      <c r="AB86" s="68">
        <v>0.46692711879609955</v>
      </c>
      <c r="AC86" s="68">
        <v>0.45081677491242833</v>
      </c>
      <c r="AD86" s="68">
        <v>0.42969434317829092</v>
      </c>
      <c r="AE86" s="453">
        <f>((L86*(1-O86))-Q86)/(L86*(1-O86))</f>
        <v>0.43731804776139738</v>
      </c>
      <c r="AF86" s="90">
        <f>AE86-AC86</f>
        <v>-1.3498727151030954E-2</v>
      </c>
      <c r="AH86" s="23">
        <f>'€uro Prices'!AQ86</f>
        <v>95</v>
      </c>
      <c r="AI86" s="23">
        <f t="shared" si="27"/>
        <v>2.4856096284667712</v>
      </c>
      <c r="AJ86" s="152">
        <f t="shared" si="26"/>
        <v>76.44</v>
      </c>
      <c r="AK86" s="4">
        <v>85</v>
      </c>
      <c r="AL86" s="4">
        <f t="shared" si="28"/>
        <v>2.2239665096807957</v>
      </c>
    </row>
    <row r="87" spans="1:38" ht="15.75" hidden="1" customHeight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IF('UK Prices'!D87=0,"",'UK Prices'!D87)</f>
        <v>FJ Trouser (Regular Fit)</v>
      </c>
      <c r="F87" s="103"/>
      <c r="G87" s="92">
        <v>35.700000000000003</v>
      </c>
      <c r="H87" s="86">
        <f>'UK Prices'!H87*'IRISH Pricing'!$H$1</f>
        <v>35.880000000000003</v>
      </c>
      <c r="I87" s="86">
        <f>'UK Prices'!H87*'IRISH Pricing'!$I$1</f>
        <v>37.260000000000005</v>
      </c>
      <c r="J87" s="86">
        <v>39.150000000000006</v>
      </c>
      <c r="K87" s="307">
        <f>'UK Prices'!I87*$L$1</f>
        <v>37.700000000000003</v>
      </c>
      <c r="L87" s="454"/>
      <c r="M87" s="61"/>
      <c r="N87" s="94"/>
      <c r="O87" s="88">
        <v>0.13</v>
      </c>
      <c r="P87" s="94"/>
      <c r="Q87" s="115">
        <f>'Std Cst'!AA87</f>
        <v>18.325333333333329</v>
      </c>
      <c r="R87" s="89">
        <f>'Std Cst'!AB87</f>
        <v>-1.7520182052056132E-2</v>
      </c>
      <c r="S87" s="94"/>
      <c r="T87" s="89">
        <v>0.59358591057163612</v>
      </c>
      <c r="U87" s="68">
        <v>0.53754926969370598</v>
      </c>
      <c r="V87" s="68">
        <v>0.52357287599586466</v>
      </c>
      <c r="W87" s="68">
        <v>0.50524875584185935</v>
      </c>
      <c r="X87" s="453"/>
      <c r="Y87" s="90"/>
      <c r="Z87" s="61"/>
      <c r="AA87" s="61">
        <v>0.53285736847314502</v>
      </c>
      <c r="AB87" s="68">
        <v>0.46844743642954717</v>
      </c>
      <c r="AC87" s="68">
        <v>0.45238261608720071</v>
      </c>
      <c r="AD87" s="68">
        <v>0.43132040901363145</v>
      </c>
      <c r="AE87" s="453"/>
      <c r="AF87" s="90"/>
      <c r="AH87" s="23">
        <f>'€uro Prices'!AQ87</f>
        <v>0</v>
      </c>
      <c r="AI87" s="23" t="e">
        <f t="shared" si="27"/>
        <v>#DIV/0!</v>
      </c>
      <c r="AJ87" s="152">
        <f t="shared" si="26"/>
        <v>0</v>
      </c>
      <c r="AL87" s="4" t="e">
        <f t="shared" si="28"/>
        <v>#DIV/0!</v>
      </c>
    </row>
    <row r="88" spans="1:38" ht="15.75" hidden="1" customHeight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IF('UK Prices'!D88=0,"",'UK Prices'!D88)</f>
        <v>FJ Madras Shorts</v>
      </c>
      <c r="F88" s="103"/>
      <c r="G88" s="92"/>
      <c r="H88" s="86"/>
      <c r="I88" s="86"/>
      <c r="J88" s="86">
        <v>38.475000000000001</v>
      </c>
      <c r="K88" s="307">
        <f>'UK Prices'!I88*$L$1</f>
        <v>37.050000000000004</v>
      </c>
      <c r="L88" s="454"/>
      <c r="M88" s="61"/>
      <c r="N88" s="94"/>
      <c r="O88" s="88">
        <v>0.13</v>
      </c>
      <c r="P88" s="94"/>
      <c r="Q88" s="115">
        <f>'Std Cst'!AA88</f>
        <v>17.41866666666667</v>
      </c>
      <c r="R88" s="89">
        <f>'Std Cst'!AB88</f>
        <v>-1.8103581009997659E-2</v>
      </c>
      <c r="S88" s="94"/>
      <c r="U88" s="68"/>
      <c r="V88" s="68">
        <v>0.53892603112720072</v>
      </c>
      <c r="W88" s="68">
        <v>0.52119241693978535</v>
      </c>
      <c r="X88" s="453"/>
      <c r="Y88" s="90"/>
      <c r="Z88" s="61"/>
      <c r="AA88" s="61"/>
      <c r="AB88" s="68"/>
      <c r="AC88" s="68">
        <v>0.47002992083586287</v>
      </c>
      <c r="AD88" s="68">
        <v>0.44964645625262695</v>
      </c>
      <c r="AE88" s="453"/>
      <c r="AF88" s="90"/>
      <c r="AH88" s="23">
        <f>'€uro Prices'!AQ88</f>
        <v>0</v>
      </c>
      <c r="AI88" s="23" t="e">
        <f t="shared" si="27"/>
        <v>#DIV/0!</v>
      </c>
      <c r="AJ88" s="152">
        <f t="shared" si="26"/>
        <v>0</v>
      </c>
      <c r="AL88" s="4" t="e">
        <f t="shared" si="28"/>
        <v>#DIV/0!</v>
      </c>
    </row>
    <row r="89" spans="1:38" ht="15.75" customHeight="1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IF('UK Prices'!D89=0,"",'UK Prices'!D89)</f>
        <v>FJ Bedford Shorts</v>
      </c>
      <c r="F89" s="103"/>
      <c r="G89" s="92"/>
      <c r="H89" s="86"/>
      <c r="I89" s="86"/>
      <c r="J89" s="86">
        <v>38.475000000000001</v>
      </c>
      <c r="K89" s="307">
        <f>'UK Prices'!I89*$L$1</f>
        <v>37.050000000000004</v>
      </c>
      <c r="L89" s="454">
        <f>'UK Prices'!J89*$L$1</f>
        <v>37.57</v>
      </c>
      <c r="M89" s="61">
        <f t="shared" si="29"/>
        <v>1.4035087719298137E-2</v>
      </c>
      <c r="N89" s="94"/>
      <c r="O89" s="88">
        <v>0.13</v>
      </c>
      <c r="P89" s="94"/>
      <c r="Q89" s="115">
        <f>'Std Cst'!AA89</f>
        <v>21.157661714285712</v>
      </c>
      <c r="R89" s="89">
        <f>'Std Cst'!AB89</f>
        <v>2.1308541083491257E-4</v>
      </c>
      <c r="S89" s="94"/>
      <c r="U89" s="68"/>
      <c r="V89" s="68">
        <v>0.45021041492620439</v>
      </c>
      <c r="W89" s="68">
        <v>0.42906466165413537</v>
      </c>
      <c r="X89" s="453">
        <f t="shared" ref="X89" si="34">(L89-Q89)/L89</f>
        <v>0.43684690672649157</v>
      </c>
      <c r="Y89" s="90">
        <f t="shared" si="30"/>
        <v>-1.3363508199712826E-2</v>
      </c>
      <c r="Z89" s="61"/>
      <c r="AA89" s="61"/>
      <c r="AB89" s="68"/>
      <c r="AC89" s="68">
        <v>0.36805794819103954</v>
      </c>
      <c r="AD89" s="68">
        <v>0.34375248465992581</v>
      </c>
      <c r="AE89" s="453">
        <f t="shared" ref="AE89" si="35">((L89*(1-O89))-Q89)/(L89*(1-O89))</f>
        <v>0.35269759393849598</v>
      </c>
      <c r="AF89" s="90">
        <f t="shared" si="31"/>
        <v>-1.5360354252543562E-2</v>
      </c>
      <c r="AH89" s="23">
        <f>'€uro Prices'!AQ89</f>
        <v>95</v>
      </c>
      <c r="AI89" s="23">
        <f t="shared" si="27"/>
        <v>2.5286132552568539</v>
      </c>
      <c r="AJ89" s="152">
        <f t="shared" si="26"/>
        <v>75.14</v>
      </c>
      <c r="AK89" s="4">
        <v>85</v>
      </c>
      <c r="AL89" s="4">
        <f t="shared" si="28"/>
        <v>2.2624434389140271</v>
      </c>
    </row>
    <row r="90" spans="1:38" ht="15.75" customHeight="1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IF('UK Prices'!D90=0,"",'UK Prices'!D90)</f>
        <v>Tonal Plaid Shorts</v>
      </c>
      <c r="F90" s="103"/>
      <c r="G90" s="92"/>
      <c r="H90" s="86"/>
      <c r="I90" s="86"/>
      <c r="J90" s="86"/>
      <c r="K90" s="307"/>
      <c r="L90" s="454">
        <f>'UK Prices'!J90*$L$1</f>
        <v>37.57</v>
      </c>
      <c r="M90" s="61"/>
      <c r="N90" s="94"/>
      <c r="O90" s="88">
        <v>0.13</v>
      </c>
      <c r="P90" s="94"/>
      <c r="Q90" s="115">
        <f>'Std Cst'!AA90</f>
        <v>17.850995047619044</v>
      </c>
      <c r="R90" s="89"/>
      <c r="S90" s="94"/>
      <c r="T90" s="61"/>
      <c r="U90" s="116"/>
      <c r="V90" s="116"/>
      <c r="W90" s="116"/>
      <c r="X90" s="453">
        <f>(L90-Q90)/L90</f>
        <v>0.52486039266385298</v>
      </c>
      <c r="Y90" s="90"/>
      <c r="Z90" s="61"/>
      <c r="AA90" s="117"/>
      <c r="AB90" s="116"/>
      <c r="AC90" s="116"/>
      <c r="AD90" s="116"/>
      <c r="AE90" s="453">
        <f>((L90*(1-O90))-Q90)/(L90*(1-O90))</f>
        <v>0.45386252030327923</v>
      </c>
      <c r="AF90" s="90"/>
      <c r="AH90" s="23">
        <f>'€uro Prices'!AQ90</f>
        <v>95</v>
      </c>
      <c r="AI90" s="23">
        <f t="shared" si="27"/>
        <v>2.5286132552568539</v>
      </c>
      <c r="AJ90" s="152">
        <f t="shared" si="26"/>
        <v>75.14</v>
      </c>
      <c r="AK90" s="4">
        <v>85</v>
      </c>
      <c r="AL90" s="4">
        <f t="shared" si="28"/>
        <v>2.2624434389140271</v>
      </c>
    </row>
    <row r="91" spans="1:38" ht="15.75" customHeight="1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IF('UK Prices'!D91=0,"",'UK Prices'!D91)</f>
        <v>FJ Solid Colour Shorts</v>
      </c>
      <c r="F91" s="103"/>
      <c r="G91" s="92">
        <v>31.85</v>
      </c>
      <c r="H91" s="86">
        <f>'UK Prices'!H91*'IRISH Pricing'!$H$1</f>
        <v>31.525000000000002</v>
      </c>
      <c r="I91" s="86">
        <f>'UK Prices'!H91*'IRISH Pricing'!$I$1</f>
        <v>32.737500000000004</v>
      </c>
      <c r="J91" s="86">
        <v>33.75</v>
      </c>
      <c r="K91" s="307">
        <f>'UK Prices'!I91*$L$1</f>
        <v>32.5</v>
      </c>
      <c r="L91" s="454">
        <f>'UK Prices'!J91*$L$1</f>
        <v>32.5</v>
      </c>
      <c r="M91" s="61">
        <f t="shared" si="29"/>
        <v>0</v>
      </c>
      <c r="N91" s="94"/>
      <c r="O91" s="88">
        <v>0.13</v>
      </c>
      <c r="P91" s="94"/>
      <c r="Q91" s="115">
        <f>'Std Cst'!AA91</f>
        <v>17.753714285714281</v>
      </c>
      <c r="R91" s="89">
        <f>'Std Cst'!AB91</f>
        <v>0</v>
      </c>
      <c r="S91" s="94"/>
      <c r="T91" s="89">
        <v>0.56622688854003156</v>
      </c>
      <c r="U91" s="68">
        <v>0.49885294157179538</v>
      </c>
      <c r="V91" s="68">
        <v>0.47396402116402131</v>
      </c>
      <c r="W91" s="68">
        <v>0.45373186813186828</v>
      </c>
      <c r="X91" s="453">
        <f t="shared" ref="X91" si="36">(L91-Q91)/L91</f>
        <v>0.45373186813186828</v>
      </c>
      <c r="Y91" s="90">
        <f t="shared" si="30"/>
        <v>-2.0232153032153033E-2</v>
      </c>
      <c r="Z91" s="61"/>
      <c r="AA91" s="61">
        <v>0.50141021671267993</v>
      </c>
      <c r="AB91" s="68">
        <v>0.42396889835838547</v>
      </c>
      <c r="AC91" s="68">
        <v>0.39536094386669118</v>
      </c>
      <c r="AD91" s="68">
        <v>0.37210559555387157</v>
      </c>
      <c r="AE91" s="453">
        <f t="shared" ref="AE91" si="37">((L91*(1-O91))-Q91)/(L91*(1-O91))</f>
        <v>0.37210559555387157</v>
      </c>
      <c r="AF91" s="90">
        <f t="shared" si="31"/>
        <v>-2.3255348312819613E-2</v>
      </c>
      <c r="AH91" s="23">
        <f>'€uro Prices'!AQ91</f>
        <v>85</v>
      </c>
      <c r="AI91" s="23">
        <f t="shared" si="27"/>
        <v>2.6153846153846154</v>
      </c>
      <c r="AJ91" s="152">
        <f t="shared" si="26"/>
        <v>65</v>
      </c>
      <c r="AK91" s="4">
        <v>75</v>
      </c>
      <c r="AL91" s="4">
        <f t="shared" si="28"/>
        <v>2.3076923076923075</v>
      </c>
    </row>
    <row r="92" spans="1:38" ht="15.75" customHeight="1" x14ac:dyDescent="0.3">
      <c r="A92" s="206" t="str">
        <f>'ITMA Form Data'!A92</f>
        <v>WOMEN'S</v>
      </c>
      <c r="B92" s="206"/>
      <c r="C92" s="500"/>
      <c r="D92" s="29" t="str">
        <f>IF('UK Prices'!D92=0,"",'UK Prices'!D92)</f>
        <v>Women's</v>
      </c>
      <c r="E92" s="85"/>
      <c r="F92" s="85"/>
      <c r="G92" s="127"/>
      <c r="H92" s="86"/>
      <c r="I92" s="86"/>
      <c r="J92" s="86"/>
      <c r="K92" s="307"/>
      <c r="L92" s="454"/>
      <c r="M92" s="61"/>
      <c r="N92" s="87"/>
      <c r="O92" s="88"/>
      <c r="P92" s="87"/>
      <c r="Q92" s="115"/>
      <c r="R92" s="89"/>
      <c r="S92" s="94"/>
      <c r="U92" s="68"/>
      <c r="V92" s="68"/>
      <c r="W92" s="68"/>
      <c r="X92" s="453"/>
      <c r="Y92" s="90"/>
      <c r="Z92" s="61"/>
      <c r="AA92" s="126"/>
      <c r="AB92" s="68"/>
      <c r="AC92" s="68"/>
      <c r="AD92" s="68"/>
      <c r="AE92" s="453"/>
      <c r="AF92" s="90"/>
      <c r="AG92" s="85"/>
      <c r="AI92" s="23"/>
      <c r="AJ92" s="152"/>
    </row>
    <row r="93" spans="1:38" ht="15.75" customHeight="1" x14ac:dyDescent="0.3">
      <c r="A93" s="206" t="str">
        <f>'ITMA Form Data'!A93</f>
        <v>MID LAYERS</v>
      </c>
      <c r="B93" s="206"/>
      <c r="C93" s="500"/>
      <c r="D93" s="29" t="str">
        <f>IF('UK Prices'!D93=0,"",'UK Prices'!D93)</f>
        <v>Mid Layers</v>
      </c>
      <c r="E93" s="85"/>
      <c r="F93" s="85"/>
      <c r="G93" s="127"/>
      <c r="H93" s="86"/>
      <c r="I93" s="86"/>
      <c r="J93" s="86"/>
      <c r="K93" s="307"/>
      <c r="L93" s="454"/>
      <c r="M93" s="61"/>
      <c r="N93" s="87"/>
      <c r="O93" s="88"/>
      <c r="P93" s="87"/>
      <c r="Q93" s="115"/>
      <c r="R93" s="89"/>
      <c r="S93" s="94"/>
      <c r="U93" s="68"/>
      <c r="V93" s="68"/>
      <c r="W93" s="68"/>
      <c r="X93" s="453"/>
      <c r="Y93" s="90"/>
      <c r="Z93" s="61"/>
      <c r="AA93" s="126"/>
      <c r="AB93" s="68"/>
      <c r="AC93" s="68"/>
      <c r="AD93" s="68"/>
      <c r="AE93" s="453"/>
      <c r="AF93" s="90"/>
      <c r="AG93" s="85"/>
      <c r="AI93" s="23"/>
      <c r="AJ93" s="152"/>
    </row>
    <row r="94" spans="1:38" ht="15.75" customHeight="1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IF('UK Prices'!D94=0,"",'UK Prices'!D94)</f>
        <v>Womens DWR Lightweight Softshell Vest</v>
      </c>
      <c r="F94" s="103"/>
      <c r="G94" s="92"/>
      <c r="H94" s="86"/>
      <c r="I94" s="86"/>
      <c r="J94" s="86"/>
      <c r="K94" s="307"/>
      <c r="L94" s="454">
        <f>'UK Prices'!J94*$L$1</f>
        <v>52</v>
      </c>
      <c r="M94" s="61"/>
      <c r="N94" s="94"/>
      <c r="O94" s="88">
        <v>0.13</v>
      </c>
      <c r="P94" s="94"/>
      <c r="Q94" s="115">
        <f>'Std Cst'!AA94</f>
        <v>26.669409523809524</v>
      </c>
      <c r="R94" s="89"/>
      <c r="S94" s="94"/>
      <c r="T94" s="61"/>
      <c r="U94" s="116"/>
      <c r="V94" s="116"/>
      <c r="W94" s="116"/>
      <c r="X94" s="453">
        <f>(L94-Q94)/L94</f>
        <v>0.48712673992673994</v>
      </c>
      <c r="Y94" s="90"/>
      <c r="Z94" s="61"/>
      <c r="AA94" s="117"/>
      <c r="AB94" s="116"/>
      <c r="AC94" s="116"/>
      <c r="AD94" s="116"/>
      <c r="AE94" s="453">
        <f>((L94*(1-O94))-Q94)/(L94*(1-O94))</f>
        <v>0.4104905056629195</v>
      </c>
      <c r="AF94" s="90"/>
      <c r="AH94" s="23">
        <f>'€uro Prices'!AQ94</f>
        <v>139</v>
      </c>
      <c r="AI94" s="23">
        <f t="shared" si="27"/>
        <v>2.6730769230769229</v>
      </c>
      <c r="AJ94" s="152">
        <f t="shared" si="26"/>
        <v>104</v>
      </c>
      <c r="AK94" s="4">
        <v>120</v>
      </c>
      <c r="AL94" s="4">
        <f t="shared" si="28"/>
        <v>2.3076923076923075</v>
      </c>
    </row>
    <row r="95" spans="1:38" ht="15.75" customHeight="1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IF('UK Prices'!D95=0,"",'UK Prices'!D95)</f>
        <v>Womens FJ Lambswool V-Neck (Midweight)</v>
      </c>
      <c r="F95" s="103"/>
      <c r="G95" s="92">
        <v>50.1</v>
      </c>
      <c r="H95" s="86"/>
      <c r="I95" s="86"/>
      <c r="J95" s="86">
        <v>45.900000000000006</v>
      </c>
      <c r="K95" s="307">
        <f>'UK Prices'!I95*$L$1</f>
        <v>44.2</v>
      </c>
      <c r="L95" s="454">
        <f>'UK Prices'!J95*$L$1</f>
        <v>44.2</v>
      </c>
      <c r="M95" s="61">
        <f t="shared" si="29"/>
        <v>0</v>
      </c>
      <c r="N95" s="94"/>
      <c r="O95" s="88">
        <v>0.13</v>
      </c>
      <c r="P95" s="94"/>
      <c r="Q95" s="115">
        <f>'Std Cst'!AA95</f>
        <v>24.223131428571431</v>
      </c>
      <c r="R95" s="89">
        <f>'Std Cst'!AB95</f>
        <v>0</v>
      </c>
      <c r="S95" s="94"/>
      <c r="T95" s="61">
        <v>0.61310477474680281</v>
      </c>
      <c r="U95" s="116">
        <v>0.55282575695447478</v>
      </c>
      <c r="V95" s="116">
        <v>0.47226293183940243</v>
      </c>
      <c r="W95" s="116">
        <v>0.45196535229476403</v>
      </c>
      <c r="X95" s="453">
        <f>(L95-Q95)/L95</f>
        <v>0.45196535229476403</v>
      </c>
      <c r="Y95" s="90">
        <f t="shared" si="30"/>
        <v>-2.02975795446384E-2</v>
      </c>
      <c r="Z95" s="61"/>
      <c r="AA95" s="117">
        <v>0.55529284453655492</v>
      </c>
      <c r="AB95" s="116">
        <v>0.48600661718905158</v>
      </c>
      <c r="AC95" s="116">
        <v>0.39340566878092237</v>
      </c>
      <c r="AD95" s="116">
        <v>0.37007511758018852</v>
      </c>
      <c r="AE95" s="453">
        <f>((L95*(1-O95))-Q95)/(L95*(1-O95))</f>
        <v>0.37007511758018852</v>
      </c>
      <c r="AF95" s="90">
        <f t="shared" si="31"/>
        <v>-2.3330551200733851E-2</v>
      </c>
      <c r="AH95" s="23">
        <f>'€uro Prices'!AQ95</f>
        <v>115</v>
      </c>
      <c r="AI95" s="23">
        <f t="shared" si="27"/>
        <v>2.6018099547511309</v>
      </c>
      <c r="AJ95" s="152">
        <f t="shared" si="26"/>
        <v>88.4</v>
      </c>
      <c r="AK95" s="4">
        <v>100</v>
      </c>
      <c r="AL95" s="4">
        <f t="shared" si="28"/>
        <v>2.2624434389140271</v>
      </c>
    </row>
    <row r="96" spans="1:38" ht="15.75" customHeight="1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IF('UK Prices'!D96=0,"",'UK Prices'!D96)</f>
        <v>Women's Full Zip Hoody</v>
      </c>
      <c r="F96" s="103"/>
      <c r="G96" s="92"/>
      <c r="H96" s="86"/>
      <c r="I96" s="86"/>
      <c r="J96" s="86"/>
      <c r="K96" s="307"/>
      <c r="L96" s="454">
        <f>'UK Prices'!J96*$L$1</f>
        <v>43.550000000000004</v>
      </c>
      <c r="M96" s="61"/>
      <c r="N96" s="94"/>
      <c r="O96" s="88">
        <v>0.13</v>
      </c>
      <c r="P96" s="94"/>
      <c r="Q96" s="115">
        <f>'Std Cst'!AA96</f>
        <v>19.662830476190475</v>
      </c>
      <c r="R96" s="89"/>
      <c r="S96" s="94"/>
      <c r="T96" s="61"/>
      <c r="U96" s="116"/>
      <c r="V96" s="116"/>
      <c r="W96" s="116"/>
      <c r="X96" s="453">
        <f>(L96-Q96)/L96</f>
        <v>0.54849987425509816</v>
      </c>
      <c r="Y96" s="90"/>
      <c r="Z96" s="61"/>
      <c r="AA96" s="117"/>
      <c r="AB96" s="116"/>
      <c r="AC96" s="116"/>
      <c r="AD96" s="116"/>
      <c r="AE96" s="453">
        <f>((L96*(1-O96))-Q96)/(L96*(1-O96))</f>
        <v>0.48103433822425079</v>
      </c>
      <c r="AF96" s="90"/>
      <c r="AH96" s="23">
        <f>'€uro Prices'!AQ96</f>
        <v>115</v>
      </c>
      <c r="AI96" s="23">
        <f t="shared" si="27"/>
        <v>2.6406429391504016</v>
      </c>
      <c r="AJ96" s="152">
        <f t="shared" si="26"/>
        <v>87.100000000000009</v>
      </c>
      <c r="AK96" s="4">
        <v>100</v>
      </c>
      <c r="AL96" s="4">
        <f t="shared" si="28"/>
        <v>2.2962112514351318</v>
      </c>
    </row>
    <row r="97" spans="1:38" ht="15.75" customHeight="1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IF('UK Prices'!D97=0,"",'UK Prices'!D97)</f>
        <v>Women's Full Zip Brushed Chill-Out</v>
      </c>
      <c r="F97" s="103"/>
      <c r="G97" s="92"/>
      <c r="H97" s="86"/>
      <c r="I97" s="86"/>
      <c r="J97" s="86"/>
      <c r="K97" s="307"/>
      <c r="L97" s="454">
        <f>'UK Prices'!J97*$L$1</f>
        <v>40.950000000000003</v>
      </c>
      <c r="M97" s="61"/>
      <c r="N97" s="94"/>
      <c r="O97" s="88">
        <v>0.13</v>
      </c>
      <c r="P97" s="94"/>
      <c r="Q97" s="115">
        <f>'Std Cst'!AA97</f>
        <v>18.520293333333335</v>
      </c>
      <c r="R97" s="89"/>
      <c r="S97" s="94"/>
      <c r="T97" s="61"/>
      <c r="U97" s="116"/>
      <c r="V97" s="116"/>
      <c r="W97" s="116"/>
      <c r="X97" s="453">
        <f>(L97-Q97)/L97</f>
        <v>0.54773398453398447</v>
      </c>
      <c r="Y97" s="90"/>
      <c r="Z97" s="61"/>
      <c r="AA97" s="117"/>
      <c r="AB97" s="116"/>
      <c r="AC97" s="116"/>
      <c r="AD97" s="116"/>
      <c r="AE97" s="453">
        <f>((L97*(1-O97))-Q97)/(L97*(1-O97))</f>
        <v>0.48015400521147644</v>
      </c>
      <c r="AF97" s="90"/>
      <c r="AH97" s="23">
        <f>'€uro Prices'!AQ97</f>
        <v>109</v>
      </c>
      <c r="AI97" s="23">
        <f t="shared" si="27"/>
        <v>2.6617826617826617</v>
      </c>
      <c r="AJ97" s="152">
        <f t="shared" si="26"/>
        <v>81.900000000000006</v>
      </c>
      <c r="AK97" s="4">
        <v>95</v>
      </c>
      <c r="AL97" s="4">
        <f t="shared" si="28"/>
        <v>2.3199023199023197</v>
      </c>
    </row>
    <row r="98" spans="1:38" ht="15.75" customHeight="1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IF('UK Prices'!D98=0,"",'UK Prices'!D98)</f>
        <v>Women's Full Zip Brushed Chill-Out Vest</v>
      </c>
      <c r="F98" s="103"/>
      <c r="G98" s="92"/>
      <c r="H98" s="86"/>
      <c r="I98" s="86"/>
      <c r="J98" s="86"/>
      <c r="K98" s="307"/>
      <c r="L98" s="454">
        <f>'UK Prices'!J98*$L$1</f>
        <v>36.4</v>
      </c>
      <c r="M98" s="61"/>
      <c r="N98" s="94"/>
      <c r="O98" s="88">
        <v>0.13</v>
      </c>
      <c r="P98" s="94"/>
      <c r="Q98" s="115">
        <f>'Std Cst'!AA98</f>
        <v>18.075520000000001</v>
      </c>
      <c r="R98" s="89"/>
      <c r="S98" s="94"/>
      <c r="T98" s="61"/>
      <c r="U98" s="116"/>
      <c r="V98" s="116"/>
      <c r="W98" s="116"/>
      <c r="X98" s="453">
        <f>(L98-Q98)/L98</f>
        <v>0.50341978021978018</v>
      </c>
      <c r="Y98" s="90"/>
      <c r="Z98" s="61"/>
      <c r="AA98" s="117"/>
      <c r="AB98" s="116"/>
      <c r="AC98" s="116"/>
      <c r="AD98" s="116"/>
      <c r="AE98" s="453">
        <f>((L98*(1-O98))-Q98)/(L98*(1-O98))</f>
        <v>0.4292181381836554</v>
      </c>
      <c r="AF98" s="90"/>
      <c r="AH98" s="23">
        <f>'€uro Prices'!AQ98</f>
        <v>95</v>
      </c>
      <c r="AI98" s="23">
        <f t="shared" si="27"/>
        <v>2.6098901098901099</v>
      </c>
      <c r="AJ98" s="152">
        <f t="shared" si="26"/>
        <v>72.8</v>
      </c>
      <c r="AK98" s="4">
        <v>85</v>
      </c>
      <c r="AL98" s="4">
        <f t="shared" si="28"/>
        <v>2.3351648351648353</v>
      </c>
    </row>
    <row r="99" spans="1:38" ht="15.75" hidden="1" customHeight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IF('UK Prices'!D99=0,"",'UK Prices'!D99)</f>
        <v>Womens FJ Full Zip Chill-Out (Knit mid layer)</v>
      </c>
      <c r="G99" s="92"/>
      <c r="H99" s="86">
        <f>'UK Prices'!H99*'IRISH Pricing'!$H$1</f>
        <v>35.880000000000003</v>
      </c>
      <c r="I99" s="86">
        <f>'UK Prices'!H99*'IRISH Pricing'!$I$1</f>
        <v>37.260000000000005</v>
      </c>
      <c r="J99" s="86">
        <v>38.475000000000001</v>
      </c>
      <c r="K99" s="307">
        <f>'UK Prices'!I99*$L$1</f>
        <v>37.050000000000004</v>
      </c>
      <c r="L99" s="454"/>
      <c r="M99" s="61"/>
      <c r="N99" s="94"/>
      <c r="O99" s="88">
        <v>0.13</v>
      </c>
      <c r="P99" s="94"/>
      <c r="Q99" s="115">
        <f>'Std Cst'!AA99</f>
        <v>16.991999999999997</v>
      </c>
      <c r="R99" s="89">
        <f>'Std Cst'!AB99</f>
        <v>-1.8549727011864359E-2</v>
      </c>
      <c r="S99" s="94"/>
      <c r="T99" s="61"/>
      <c r="U99" s="116">
        <v>0.57061617822118915</v>
      </c>
      <c r="V99" s="116">
        <v>0.55001548315232529</v>
      </c>
      <c r="W99" s="116">
        <v>0.53270838635049167</v>
      </c>
      <c r="X99" s="453"/>
      <c r="Y99" s="90"/>
      <c r="Z99" s="61"/>
      <c r="AA99" s="61"/>
      <c r="AB99" s="116">
        <v>0.50645537726573475</v>
      </c>
      <c r="AC99" s="116">
        <v>0.48277641741646576</v>
      </c>
      <c r="AD99" s="116">
        <v>0.46288320270171457</v>
      </c>
      <c r="AE99" s="453"/>
      <c r="AF99" s="90"/>
      <c r="AI99" s="23" t="e">
        <f t="shared" si="27"/>
        <v>#DIV/0!</v>
      </c>
      <c r="AJ99" s="152">
        <f t="shared" si="26"/>
        <v>0</v>
      </c>
      <c r="AL99" s="4" t="e">
        <f t="shared" si="28"/>
        <v>#DIV/0!</v>
      </c>
    </row>
    <row r="100" spans="1:38" ht="15.75" hidden="1" customHeight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IF('UK Prices'!D100=0,"",'UK Prices'!D100)</f>
        <v>Womens FJ Full Zip Chill-Out Vest (knit mid layer)</v>
      </c>
      <c r="G100" s="92"/>
      <c r="H100" s="86">
        <f>'UK Prices'!H100*'IRISH Pricing'!$H$1</f>
        <v>32.5</v>
      </c>
      <c r="I100" s="86">
        <f>'UK Prices'!H100*'IRISH Pricing'!$I$1</f>
        <v>33.75</v>
      </c>
      <c r="J100" s="86">
        <v>35.1</v>
      </c>
      <c r="K100" s="307">
        <f>'UK Prices'!I100*$L$1</f>
        <v>33.800000000000004</v>
      </c>
      <c r="L100" s="454"/>
      <c r="M100" s="61"/>
      <c r="N100" s="94"/>
      <c r="O100" s="88">
        <v>0.13</v>
      </c>
      <c r="P100" s="94"/>
      <c r="Q100" s="115">
        <f>'Std Cst'!AA100</f>
        <v>14.879999999999999</v>
      </c>
      <c r="R100" s="89">
        <f>'Std Cst'!AB100</f>
        <v>-1.9309509534239769E-2</v>
      </c>
      <c r="S100" s="94"/>
      <c r="T100" s="61"/>
      <c r="U100" s="116">
        <v>0.58461538461538465</v>
      </c>
      <c r="V100" s="116">
        <v>0.56772128612128614</v>
      </c>
      <c r="W100" s="116">
        <v>0.55109518174133565</v>
      </c>
      <c r="X100" s="453"/>
      <c r="Y100" s="90"/>
      <c r="Z100" s="61"/>
      <c r="AA100" s="61"/>
      <c r="AB100" s="116">
        <v>0.52254641909814326</v>
      </c>
      <c r="AC100" s="116">
        <v>0.50312791508193822</v>
      </c>
      <c r="AD100" s="116">
        <v>0.48401745027739734</v>
      </c>
      <c r="AE100" s="453"/>
      <c r="AF100" s="90"/>
      <c r="AI100" s="23" t="e">
        <f t="shared" si="27"/>
        <v>#DIV/0!</v>
      </c>
      <c r="AJ100" s="152">
        <f t="shared" si="26"/>
        <v>0</v>
      </c>
      <c r="AL100" s="4" t="e">
        <f t="shared" si="28"/>
        <v>#DIV/0!</v>
      </c>
    </row>
    <row r="101" spans="1:38" ht="15.75" customHeight="1" x14ac:dyDescent="0.3">
      <c r="A101" s="206" t="str">
        <f>'ITMA Form Data'!A101</f>
        <v>SHIRTS</v>
      </c>
      <c r="B101" s="206"/>
      <c r="C101" s="500"/>
      <c r="D101" s="29" t="str">
        <f>IF('UK Prices'!D101=0,"",'UK Prices'!D101)</f>
        <v>Shirts</v>
      </c>
      <c r="E101" s="85"/>
      <c r="F101" s="85"/>
      <c r="G101" s="127"/>
      <c r="H101" s="86"/>
      <c r="I101" s="86"/>
      <c r="J101" s="86"/>
      <c r="K101" s="307"/>
      <c r="L101" s="454"/>
      <c r="M101" s="61"/>
      <c r="N101" s="87"/>
      <c r="O101" s="88"/>
      <c r="P101" s="87"/>
      <c r="Q101" s="115"/>
      <c r="R101" s="89"/>
      <c r="S101" s="94"/>
      <c r="U101" s="68"/>
      <c r="V101" s="68"/>
      <c r="W101" s="68"/>
      <c r="X101" s="453"/>
      <c r="Y101" s="90"/>
      <c r="Z101" s="61"/>
      <c r="AA101" s="126"/>
      <c r="AB101" s="68"/>
      <c r="AC101" s="68"/>
      <c r="AD101" s="68"/>
      <c r="AE101" s="453"/>
      <c r="AF101" s="90"/>
      <c r="AG101" s="85"/>
      <c r="AI101" s="23"/>
      <c r="AJ101" s="152">
        <f t="shared" si="26"/>
        <v>0</v>
      </c>
    </row>
    <row r="102" spans="1:38" ht="15.75" customHeight="1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IF('UK Prices'!D102=0,"",'UK Prices'!D102)</f>
        <v>Women's Stretch Pique Open V-neck</v>
      </c>
      <c r="F102" s="103"/>
      <c r="G102" s="92"/>
      <c r="H102" s="86"/>
      <c r="I102" s="86"/>
      <c r="J102" s="86"/>
      <c r="K102" s="307"/>
      <c r="L102" s="454">
        <f>'UK Prices'!J102*$L$1</f>
        <v>25.35</v>
      </c>
      <c r="M102" s="61"/>
      <c r="N102" s="94"/>
      <c r="O102" s="88">
        <v>0.13</v>
      </c>
      <c r="P102" s="94"/>
      <c r="Q102" s="115">
        <f>'Std Cst'!AA102</f>
        <v>11.259737142857141</v>
      </c>
      <c r="R102" s="89"/>
      <c r="S102" s="94"/>
      <c r="T102" s="61"/>
      <c r="U102" s="116"/>
      <c r="V102" s="116"/>
      <c r="W102" s="116"/>
      <c r="X102" s="453">
        <f>(L102-Q102)/L102</f>
        <v>0.55582890955198661</v>
      </c>
      <c r="Y102" s="90"/>
      <c r="Z102" s="61"/>
      <c r="AA102" s="117"/>
      <c r="AB102" s="116"/>
      <c r="AC102" s="116"/>
      <c r="AD102" s="116"/>
      <c r="AE102" s="453">
        <f>((L102*(1-O102))-Q102)/(L102*(1-O102))</f>
        <v>0.48945851672642138</v>
      </c>
      <c r="AF102" s="90"/>
      <c r="AH102" s="23">
        <f>'€uro Prices'!AQ102</f>
        <v>69</v>
      </c>
      <c r="AI102" s="23">
        <f t="shared" si="27"/>
        <v>2.72189349112426</v>
      </c>
      <c r="AJ102" s="152">
        <f t="shared" si="26"/>
        <v>50.7</v>
      </c>
      <c r="AK102" s="4">
        <v>60</v>
      </c>
      <c r="AL102" s="4">
        <f t="shared" si="28"/>
        <v>2.3668639053254434</v>
      </c>
    </row>
    <row r="103" spans="1:38" ht="15.75" customHeight="1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IF('UK Prices'!D103=0,"",'UK Prices'!D103)</f>
        <v>Women's Smooth Pique Cap Sleeve</v>
      </c>
      <c r="F103" s="103"/>
      <c r="G103" s="92"/>
      <c r="H103" s="86"/>
      <c r="I103" s="86"/>
      <c r="J103" s="86"/>
      <c r="K103" s="307"/>
      <c r="L103" s="454">
        <f>'UK Prices'!J103*$L$1</f>
        <v>25.35</v>
      </c>
      <c r="M103" s="61"/>
      <c r="N103" s="94"/>
      <c r="O103" s="88">
        <v>0.13</v>
      </c>
      <c r="P103" s="94"/>
      <c r="Q103" s="115">
        <f>'Std Cst'!AA103</f>
        <v>10.726403809523809</v>
      </c>
      <c r="R103" s="89"/>
      <c r="S103" s="94"/>
      <c r="T103" s="61"/>
      <c r="U103" s="116"/>
      <c r="V103" s="116"/>
      <c r="W103" s="116"/>
      <c r="X103" s="453">
        <f t="shared" ref="X103" si="38">(L103-Q103)/L103</f>
        <v>0.57686769982154606</v>
      </c>
      <c r="Y103" s="90"/>
      <c r="Z103" s="61"/>
      <c r="AA103" s="117"/>
      <c r="AB103" s="116"/>
      <c r="AC103" s="116"/>
      <c r="AD103" s="116"/>
      <c r="AE103" s="453">
        <f t="shared" ref="AE103" si="39">((L103*(1-O103))-Q103)/(L103*(1-O103))</f>
        <v>0.51364103427763907</v>
      </c>
      <c r="AF103" s="90"/>
      <c r="AH103" s="23">
        <f>'€uro Prices'!AQ103</f>
        <v>69</v>
      </c>
      <c r="AI103" s="23">
        <f t="shared" si="27"/>
        <v>2.72189349112426</v>
      </c>
      <c r="AJ103" s="152">
        <f t="shared" si="26"/>
        <v>50.7</v>
      </c>
      <c r="AK103" s="4">
        <v>60</v>
      </c>
      <c r="AL103" s="4">
        <f t="shared" si="28"/>
        <v>2.3668639053254434</v>
      </c>
    </row>
    <row r="104" spans="1:38" ht="15.75" customHeight="1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IF('UK Prices'!D104=0,"",'UK Prices'!D104)</f>
        <v>Women's Stretch Pique - Solid Colour</v>
      </c>
      <c r="F104" s="103"/>
      <c r="G104" s="92"/>
      <c r="H104" s="86"/>
      <c r="I104" s="86"/>
      <c r="J104" s="86"/>
      <c r="K104" s="307"/>
      <c r="L104" s="454">
        <f>'UK Prices'!J104*$L$1</f>
        <v>25.35</v>
      </c>
      <c r="M104" s="61"/>
      <c r="N104" s="94"/>
      <c r="O104" s="88">
        <v>0.13</v>
      </c>
      <c r="P104" s="94"/>
      <c r="Q104" s="115">
        <f>'Std Cst'!AA104</f>
        <v>10.726403809523809</v>
      </c>
      <c r="R104" s="89"/>
      <c r="S104" s="94"/>
      <c r="T104" s="61"/>
      <c r="U104" s="116"/>
      <c r="V104" s="116"/>
      <c r="W104" s="116"/>
      <c r="X104" s="453">
        <f>(L104-Q104)/L104</f>
        <v>0.57686769982154606</v>
      </c>
      <c r="Y104" s="90"/>
      <c r="Z104" s="61"/>
      <c r="AA104" s="117"/>
      <c r="AB104" s="116"/>
      <c r="AC104" s="116"/>
      <c r="AD104" s="116"/>
      <c r="AE104" s="453">
        <f>((L104*(1-O104))-Q104)/(L104*(1-O104))</f>
        <v>0.51364103427763907</v>
      </c>
      <c r="AF104" s="90"/>
      <c r="AH104" s="23">
        <f>'€uro Prices'!AQ104</f>
        <v>69</v>
      </c>
      <c r="AI104" s="23">
        <f t="shared" si="27"/>
        <v>2.72189349112426</v>
      </c>
      <c r="AJ104" s="152">
        <f t="shared" si="26"/>
        <v>50.7</v>
      </c>
      <c r="AK104" s="4">
        <v>60</v>
      </c>
      <c r="AL104" s="4">
        <f t="shared" si="28"/>
        <v>2.3668639053254434</v>
      </c>
    </row>
    <row r="105" spans="1:38" ht="15.75" customHeight="1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IF('UK Prices'!D105=0,"",'UK Prices'!D105)</f>
        <v>Women's Interlock Sleeveless</v>
      </c>
      <c r="F105" s="103"/>
      <c r="G105" s="92"/>
      <c r="H105" s="86"/>
      <c r="I105" s="86"/>
      <c r="J105" s="86"/>
      <c r="K105" s="307"/>
      <c r="L105" s="454">
        <f>'UK Prices'!J105*$L$1</f>
        <v>22.75</v>
      </c>
      <c r="M105" s="61"/>
      <c r="N105" s="94"/>
      <c r="O105" s="88">
        <v>0.13</v>
      </c>
      <c r="P105" s="94"/>
      <c r="Q105" s="115">
        <f>'Std Cst'!AA105</f>
        <v>11.237199999999998</v>
      </c>
      <c r="R105" s="89"/>
      <c r="S105" s="94"/>
      <c r="T105" s="61"/>
      <c r="U105" s="116"/>
      <c r="V105" s="116"/>
      <c r="W105" s="116"/>
      <c r="X105" s="453">
        <f>(L105-Q105)/L105</f>
        <v>0.50605714285714298</v>
      </c>
      <c r="Y105" s="90"/>
      <c r="Z105" s="61"/>
      <c r="AA105" s="117"/>
      <c r="AB105" s="116"/>
      <c r="AC105" s="116"/>
      <c r="AD105" s="116"/>
      <c r="AE105" s="453">
        <f>((L105*(1-O105))-Q105)/(L105*(1-O105))</f>
        <v>0.43224958949096892</v>
      </c>
      <c r="AF105" s="90"/>
      <c r="AH105" s="23">
        <f>'€uro Prices'!AQ105</f>
        <v>59</v>
      </c>
      <c r="AI105" s="23">
        <f t="shared" si="27"/>
        <v>2.5934065934065935</v>
      </c>
      <c r="AJ105" s="152">
        <f t="shared" si="26"/>
        <v>45.5</v>
      </c>
      <c r="AK105" s="4">
        <v>50</v>
      </c>
      <c r="AL105" s="4">
        <f t="shared" si="28"/>
        <v>2.197802197802198</v>
      </c>
    </row>
    <row r="106" spans="1:38" ht="15.75" customHeight="1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IF('UK Prices'!D106=0,"",'UK Prices'!D106)</f>
        <v>Stretch Pique Double Space Dye Chest Stripe (A) - Prosports</v>
      </c>
      <c r="F106" s="103">
        <v>3</v>
      </c>
      <c r="G106" s="92"/>
      <c r="H106" s="86"/>
      <c r="I106" s="86"/>
      <c r="J106" s="86"/>
      <c r="K106" s="307"/>
      <c r="L106" s="454">
        <f>'UK Prices'!J106*$L$1</f>
        <v>34.32</v>
      </c>
      <c r="M106" s="61"/>
      <c r="N106" s="94"/>
      <c r="O106" s="88">
        <v>0.13</v>
      </c>
      <c r="P106" s="94"/>
      <c r="Q106" s="115">
        <f>'Std Cst'!AA106</f>
        <v>14.729490285714283</v>
      </c>
      <c r="R106" s="89" t="e">
        <f>'Std Cst'!AB106</f>
        <v>#DIV/0!</v>
      </c>
      <c r="S106" s="94"/>
      <c r="T106" s="61"/>
      <c r="U106" s="116"/>
      <c r="V106" s="116"/>
      <c r="W106" s="116"/>
      <c r="X106" s="453">
        <f t="shared" ref="X106" si="40">(L106-Q106)/L106</f>
        <v>0.57081904761904767</v>
      </c>
      <c r="Y106" s="90"/>
      <c r="Z106" s="61"/>
      <c r="AA106" s="117"/>
      <c r="AB106" s="116"/>
      <c r="AC106" s="116"/>
      <c r="AD106" s="116"/>
      <c r="AE106" s="453">
        <f t="shared" ref="AE106" si="41">((L106*(1-O106))-Q106)/(L106*(1-O106))</f>
        <v>0.506688560481664</v>
      </c>
      <c r="AF106" s="90"/>
      <c r="AH106" s="23">
        <f>'€uro Prices'!AQ106</f>
        <v>85</v>
      </c>
      <c r="AI106" s="23">
        <f>AH106/L106</f>
        <v>2.4766899766899768</v>
      </c>
      <c r="AJ106" s="152">
        <f>L106*2</f>
        <v>68.64</v>
      </c>
      <c r="AK106" s="4">
        <v>75</v>
      </c>
      <c r="AL106" s="4">
        <f>AK106/L106</f>
        <v>2.1853146853146854</v>
      </c>
    </row>
    <row r="107" spans="1:38" ht="15.75" hidden="1" customHeight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IF('UK Prices'!D107=0,"",'UK Prices'!D107)</f>
        <v>Womens FJ Stretch Pique w/reversible collar</v>
      </c>
      <c r="F107" s="103"/>
      <c r="G107" s="92">
        <v>24.7</v>
      </c>
      <c r="H107" s="86">
        <f>'UK Prices'!H107*'IRISH Pricing'!$H$1</f>
        <v>24.635000000000002</v>
      </c>
      <c r="I107" s="86">
        <f>'UK Prices'!H107*'IRISH Pricing'!$I$1</f>
        <v>25.5825</v>
      </c>
      <c r="J107" s="86">
        <v>26.325000000000003</v>
      </c>
      <c r="K107" s="307">
        <f>'UK Prices'!I107*$L$1</f>
        <v>25.35</v>
      </c>
      <c r="L107" s="454"/>
      <c r="M107" s="61"/>
      <c r="N107" s="94"/>
      <c r="O107" s="88">
        <v>0.13</v>
      </c>
      <c r="P107" s="94"/>
      <c r="Q107" s="115">
        <f>'Std Cst'!AA107</f>
        <v>13.045333333333334</v>
      </c>
      <c r="R107" s="89">
        <f>'Std Cst'!AB107</f>
        <v>-1.6565094264033391E-2</v>
      </c>
      <c r="S107" s="94"/>
      <c r="T107" s="89">
        <v>0.58210143889638621</v>
      </c>
      <c r="U107" s="68">
        <v>0.52081584351876375</v>
      </c>
      <c r="V107" s="68">
        <v>0.49610368561479684</v>
      </c>
      <c r="W107" s="68">
        <v>0.47672305813844285</v>
      </c>
      <c r="X107" s="453"/>
      <c r="Y107" s="90"/>
      <c r="Z107" s="61"/>
      <c r="AA107" s="61">
        <v>0.51965682631768539</v>
      </c>
      <c r="AB107" s="68">
        <v>0.4492136132399584</v>
      </c>
      <c r="AC107" s="68">
        <v>0.4208088340399963</v>
      </c>
      <c r="AD107" s="68">
        <v>0.3985322507338423</v>
      </c>
      <c r="AE107" s="453"/>
      <c r="AF107" s="90"/>
      <c r="AI107" s="23" t="e">
        <f t="shared" si="27"/>
        <v>#DIV/0!</v>
      </c>
      <c r="AJ107" s="152">
        <f t="shared" si="26"/>
        <v>0</v>
      </c>
      <c r="AL107" s="4" t="e">
        <f t="shared" si="28"/>
        <v>#DIV/0!</v>
      </c>
    </row>
    <row r="108" spans="1:38" ht="15.75" hidden="1" customHeight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IF('UK Prices'!D108=0,"",'UK Prices'!D108)</f>
        <v>Womens FJ Stretch Pique w/reversible collar - American Golf</v>
      </c>
      <c r="F108" s="103"/>
      <c r="G108" s="92">
        <v>24.7</v>
      </c>
      <c r="H108" s="86"/>
      <c r="I108" s="86"/>
      <c r="J108" s="86"/>
      <c r="K108" s="307"/>
      <c r="L108" s="454"/>
      <c r="M108" s="61"/>
      <c r="N108" s="94"/>
      <c r="O108" s="88">
        <v>0.13</v>
      </c>
      <c r="P108" s="94"/>
      <c r="Q108" s="115">
        <f>'Std Cst'!AA108</f>
        <v>13.471999999999998</v>
      </c>
      <c r="R108" s="89"/>
      <c r="S108" s="94"/>
      <c r="U108" s="68"/>
      <c r="V108" s="68"/>
      <c r="W108" s="68"/>
      <c r="X108" s="453"/>
      <c r="Y108" s="90"/>
      <c r="Z108" s="61"/>
      <c r="AA108" s="61"/>
      <c r="AB108" s="68"/>
      <c r="AC108" s="68"/>
      <c r="AD108" s="68"/>
      <c r="AE108" s="453"/>
      <c r="AF108" s="90"/>
      <c r="AI108" s="23" t="e">
        <f t="shared" si="27"/>
        <v>#DIV/0!</v>
      </c>
      <c r="AJ108" s="152">
        <f t="shared" si="26"/>
        <v>0</v>
      </c>
      <c r="AL108" s="4" t="e">
        <f t="shared" si="28"/>
        <v>#DIV/0!</v>
      </c>
    </row>
    <row r="109" spans="1:38" ht="15.75" hidden="1" customHeight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IF('UK Prices'!D109=0,"",'UK Prices'!D109)</f>
        <v>Womens FJ Stretch Lisle Sleeveless</v>
      </c>
      <c r="F109" s="103"/>
      <c r="G109" s="92"/>
      <c r="H109" s="86">
        <f>'UK Prices'!H109*'IRISH Pricing'!$H$1</f>
        <v>20.734999999999999</v>
      </c>
      <c r="I109" s="86">
        <f>'UK Prices'!H109*'IRISH Pricing'!$I$1</f>
        <v>21.532499999999999</v>
      </c>
      <c r="J109" s="86">
        <v>22.275000000000002</v>
      </c>
      <c r="K109" s="307">
        <f>'UK Prices'!I109*$L$1</f>
        <v>21.45</v>
      </c>
      <c r="L109" s="454"/>
      <c r="M109" s="61"/>
      <c r="N109" s="94"/>
      <c r="O109" s="88">
        <v>0.13</v>
      </c>
      <c r="P109" s="94"/>
      <c r="Q109" s="115">
        <f>'Std Cst'!AA109</f>
        <v>11.36</v>
      </c>
      <c r="R109" s="89">
        <f>'Std Cst'!AB109</f>
        <v>-1.6103631804994554E-2</v>
      </c>
      <c r="S109" s="94"/>
      <c r="U109" s="68">
        <v>0.5045130439402794</v>
      </c>
      <c r="V109" s="68">
        <v>0.48166413339746678</v>
      </c>
      <c r="W109" s="68">
        <v>0.46172813852813849</v>
      </c>
      <c r="X109" s="453"/>
      <c r="Y109" s="90"/>
      <c r="Z109" s="61"/>
      <c r="AA109" s="61"/>
      <c r="AB109" s="68">
        <v>0.43047476314974636</v>
      </c>
      <c r="AC109" s="68">
        <v>0.4042116475832952</v>
      </c>
      <c r="AD109" s="68">
        <v>0.38129671095188339</v>
      </c>
      <c r="AE109" s="453"/>
      <c r="AF109" s="90"/>
      <c r="AI109" s="23" t="e">
        <f t="shared" si="27"/>
        <v>#DIV/0!</v>
      </c>
      <c r="AJ109" s="152">
        <f t="shared" si="26"/>
        <v>0</v>
      </c>
      <c r="AL109" s="4" t="e">
        <f t="shared" si="28"/>
        <v>#DIV/0!</v>
      </c>
    </row>
    <row r="110" spans="1:38" ht="15.75" hidden="1" customHeight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IF('UK Prices'!D110=0,"",'UK Prices'!D110)</f>
        <v>Womens FJ Stretch Pique w/reversible collar - ProSports</v>
      </c>
      <c r="F110" s="103"/>
      <c r="G110" s="92"/>
      <c r="H110" s="86"/>
      <c r="I110" s="86">
        <f>'UK Prices'!H110*'IRISH Pricing'!$I$1</f>
        <v>0</v>
      </c>
      <c r="J110" s="86">
        <v>0</v>
      </c>
      <c r="K110" s="307">
        <f>'UK Prices'!I110*$L$1</f>
        <v>0</v>
      </c>
      <c r="L110" s="454"/>
      <c r="M110" s="61"/>
      <c r="N110" s="94"/>
      <c r="O110" s="88">
        <v>0.13</v>
      </c>
      <c r="P110" s="94"/>
      <c r="Q110" s="115">
        <f>'Std Cst'!AA110</f>
        <v>13.471999999999998</v>
      </c>
      <c r="R110" s="89">
        <f>'Std Cst'!AB110</f>
        <v>0</v>
      </c>
      <c r="S110" s="94"/>
      <c r="U110" s="68"/>
      <c r="V110" s="68"/>
      <c r="W110" s="68"/>
      <c r="X110" s="453"/>
      <c r="Y110" s="90">
        <f t="shared" si="30"/>
        <v>0</v>
      </c>
      <c r="Z110" s="61"/>
      <c r="AA110" s="61"/>
      <c r="AB110" s="68"/>
      <c r="AC110" s="68"/>
      <c r="AD110" s="68"/>
      <c r="AE110" s="453"/>
      <c r="AF110" s="90">
        <f t="shared" si="31"/>
        <v>0</v>
      </c>
      <c r="AI110" s="23" t="e">
        <f t="shared" si="27"/>
        <v>#DIV/0!</v>
      </c>
      <c r="AJ110" s="152">
        <f t="shared" si="26"/>
        <v>0</v>
      </c>
      <c r="AL110" s="4" t="e">
        <f t="shared" si="28"/>
        <v>#DIV/0!</v>
      </c>
    </row>
    <row r="111" spans="1:38" ht="15.75" hidden="1" customHeight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IF('UK Prices'!D111=0,"",'UK Prices'!D111)</f>
        <v>Women's Smooth Pique Double Chest Stripe - Prosports</v>
      </c>
      <c r="F111" s="103"/>
      <c r="G111" s="92"/>
      <c r="H111" s="86"/>
      <c r="I111" s="86">
        <f>'UK Prices'!H111*'IRISH Pricing'!$I$1</f>
        <v>0</v>
      </c>
      <c r="J111" s="86">
        <v>0</v>
      </c>
      <c r="K111" s="307">
        <f>'UK Prices'!I111*$L$1</f>
        <v>0</v>
      </c>
      <c r="L111" s="454"/>
      <c r="M111" s="61"/>
      <c r="N111" s="94"/>
      <c r="O111" s="88">
        <v>0.13</v>
      </c>
      <c r="P111" s="94"/>
      <c r="Q111" s="115">
        <f>'Std Cst'!AA111</f>
        <v>14.666666666666666</v>
      </c>
      <c r="R111" s="89">
        <f>'Std Cst'!AB111</f>
        <v>0</v>
      </c>
      <c r="S111" s="94"/>
      <c r="U111" s="68"/>
      <c r="V111" s="68"/>
      <c r="W111" s="68"/>
      <c r="X111" s="453"/>
      <c r="Y111" s="90">
        <f t="shared" si="30"/>
        <v>0</v>
      </c>
      <c r="Z111" s="61"/>
      <c r="AA111" s="61"/>
      <c r="AB111" s="68"/>
      <c r="AC111" s="68"/>
      <c r="AD111" s="68"/>
      <c r="AE111" s="453"/>
      <c r="AF111" s="90">
        <f t="shared" si="31"/>
        <v>0</v>
      </c>
      <c r="AI111" s="23" t="e">
        <f t="shared" si="27"/>
        <v>#DIV/0!</v>
      </c>
      <c r="AJ111" s="152">
        <f t="shared" si="26"/>
        <v>0</v>
      </c>
      <c r="AL111" s="4" t="e">
        <f t="shared" si="28"/>
        <v>#DIV/0!</v>
      </c>
    </row>
    <row r="112" spans="1:38" ht="15.75" customHeight="1" x14ac:dyDescent="0.3">
      <c r="A112" s="206" t="str">
        <f>'ITMA Form Data'!A112</f>
        <v>TROUSERS</v>
      </c>
      <c r="B112" s="206"/>
      <c r="C112" s="500"/>
      <c r="D112" s="29" t="str">
        <f>IF('UK Prices'!D112=0,"",'UK Prices'!D112)</f>
        <v>Trousers</v>
      </c>
      <c r="E112" s="85"/>
      <c r="F112" s="85"/>
      <c r="G112" s="127"/>
      <c r="H112" s="86"/>
      <c r="I112" s="86"/>
      <c r="J112" s="86"/>
      <c r="K112" s="307"/>
      <c r="L112" s="454"/>
      <c r="M112" s="61"/>
      <c r="N112" s="87"/>
      <c r="O112" s="88"/>
      <c r="P112" s="87"/>
      <c r="Q112" s="115"/>
      <c r="R112" s="89"/>
      <c r="S112" s="94"/>
      <c r="U112" s="68"/>
      <c r="V112" s="68"/>
      <c r="W112" s="68"/>
      <c r="X112" s="453"/>
      <c r="Y112" s="90"/>
      <c r="Z112" s="61"/>
      <c r="AA112" s="126"/>
      <c r="AB112" s="68"/>
      <c r="AC112" s="68"/>
      <c r="AD112" s="68"/>
      <c r="AE112" s="453"/>
      <c r="AF112" s="90"/>
      <c r="AG112" s="85"/>
      <c r="AI112" s="23"/>
      <c r="AJ112" s="152"/>
    </row>
    <row r="113" spans="1:38" ht="15.75" customHeight="1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IF('UK Prices'!D113=0,"",'UK Prices'!D113)</f>
        <v>Women's Performance 7/8 Trouser</v>
      </c>
      <c r="F113" s="103"/>
      <c r="G113" s="92"/>
      <c r="H113" s="86"/>
      <c r="I113" s="86"/>
      <c r="J113" s="86"/>
      <c r="K113" s="307"/>
      <c r="L113" s="454">
        <f>'UK Prices'!J113*$L$1</f>
        <v>44.2</v>
      </c>
      <c r="M113" s="61"/>
      <c r="N113" s="94"/>
      <c r="O113" s="88">
        <v>0.13</v>
      </c>
      <c r="P113" s="94"/>
      <c r="Q113" s="115">
        <f>'Std Cst'!AA113</f>
        <v>22.047131428571429</v>
      </c>
      <c r="R113" s="89"/>
      <c r="S113" s="94"/>
      <c r="T113" s="61"/>
      <c r="U113" s="116"/>
      <c r="V113" s="116"/>
      <c r="W113" s="116"/>
      <c r="X113" s="453">
        <f>(L113-Q113)/L113</f>
        <v>0.50119612152553328</v>
      </c>
      <c r="Y113" s="90"/>
      <c r="Z113" s="61"/>
      <c r="AA113" s="117"/>
      <c r="AB113" s="116"/>
      <c r="AC113" s="116"/>
      <c r="AD113" s="116"/>
      <c r="AE113" s="453">
        <f>((L113*(1-O113))-Q113)/(L113*(1-O113))</f>
        <v>0.42666220865003823</v>
      </c>
      <c r="AF113" s="90"/>
      <c r="AH113" s="23">
        <f>'€uro Prices'!AQ113</f>
        <v>109</v>
      </c>
      <c r="AI113" s="23">
        <f t="shared" si="27"/>
        <v>2.4660633484162893</v>
      </c>
      <c r="AJ113" s="152">
        <f t="shared" si="26"/>
        <v>88.4</v>
      </c>
      <c r="AK113" s="4">
        <v>100</v>
      </c>
      <c r="AL113" s="4">
        <f t="shared" si="28"/>
        <v>2.2624434389140271</v>
      </c>
    </row>
    <row r="114" spans="1:38" ht="15.75" customHeight="1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IF('UK Prices'!D114=0,"",'UK Prices'!D114)</f>
        <v>Women's Performance Skort</v>
      </c>
      <c r="F114" s="103"/>
      <c r="G114" s="92"/>
      <c r="H114" s="86"/>
      <c r="I114" s="86"/>
      <c r="J114" s="86"/>
      <c r="K114" s="307"/>
      <c r="L114" s="454">
        <f>'UK Prices'!J114*$L$1</f>
        <v>38.869999999999997</v>
      </c>
      <c r="M114" s="61"/>
      <c r="N114" s="94"/>
      <c r="O114" s="88">
        <v>0.13</v>
      </c>
      <c r="P114" s="94"/>
      <c r="Q114" s="115">
        <f>'Std Cst'!AA114</f>
        <v>12.742263619047618</v>
      </c>
      <c r="R114" s="89"/>
      <c r="S114" s="94"/>
      <c r="T114" s="61"/>
      <c r="U114" s="116"/>
      <c r="V114" s="116"/>
      <c r="W114" s="116"/>
      <c r="X114" s="453">
        <f>(L114-Q114)/L114</f>
        <v>0.67218256704276769</v>
      </c>
      <c r="Y114" s="90"/>
      <c r="Z114" s="61"/>
      <c r="AA114" s="117"/>
      <c r="AB114" s="116"/>
      <c r="AC114" s="116"/>
      <c r="AD114" s="116"/>
      <c r="AE114" s="453">
        <f>((L114*(1-O114))-Q114)/(L114*(1-O114))</f>
        <v>0.62319835292272141</v>
      </c>
      <c r="AF114" s="90"/>
      <c r="AH114" s="23">
        <f>'€uro Prices'!AQ114</f>
        <v>95</v>
      </c>
      <c r="AI114" s="23">
        <f t="shared" si="27"/>
        <v>2.4440442500643171</v>
      </c>
      <c r="AJ114" s="152">
        <f t="shared" si="26"/>
        <v>77.739999999999995</v>
      </c>
      <c r="AK114" s="4">
        <v>90</v>
      </c>
      <c r="AL114" s="4">
        <f t="shared" si="28"/>
        <v>2.3154103421661953</v>
      </c>
    </row>
    <row r="115" spans="1:38" ht="15.75" customHeight="1" x14ac:dyDescent="0.3">
      <c r="A115" s="206" t="str">
        <f>'ITMA Form Data'!A115</f>
        <v>JUNIORS</v>
      </c>
      <c r="B115" s="206"/>
      <c r="C115" s="500"/>
      <c r="D115" s="29" t="str">
        <f>IF('UK Prices'!D115=0,"",'UK Prices'!D115)</f>
        <v>Juniors</v>
      </c>
      <c r="E115" s="85"/>
      <c r="F115" s="85"/>
      <c r="G115" s="127"/>
      <c r="H115" s="86"/>
      <c r="I115" s="86"/>
      <c r="J115" s="86"/>
      <c r="K115" s="307"/>
      <c r="L115" s="454"/>
      <c r="M115" s="61"/>
      <c r="N115" s="87"/>
      <c r="O115" s="88"/>
      <c r="P115" s="87"/>
      <c r="Q115" s="115"/>
      <c r="R115" s="89"/>
      <c r="S115" s="94"/>
      <c r="U115" s="68"/>
      <c r="V115" s="68"/>
      <c r="W115" s="68"/>
      <c r="X115" s="453"/>
      <c r="Y115" s="90"/>
      <c r="Z115" s="61"/>
      <c r="AA115" s="126"/>
      <c r="AB115" s="68"/>
      <c r="AC115" s="68"/>
      <c r="AD115" s="68"/>
      <c r="AE115" s="453"/>
      <c r="AF115" s="90"/>
      <c r="AG115" s="85"/>
      <c r="AI115" s="23"/>
      <c r="AJ115" s="152"/>
    </row>
    <row r="116" spans="1:38" ht="15.75" hidden="1" customHeight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IF('UK Prices'!D116=0,"",'UK Prices'!D116)</f>
        <v>FJ Junior FJ Chill-Out w/ Chest Piping 1/4 Zip</v>
      </c>
      <c r="F116" s="103"/>
      <c r="G116" s="92">
        <v>28.2</v>
      </c>
      <c r="H116" s="86">
        <f>'UK Prices'!H116*'IRISH Pricing'!$H$1</f>
        <v>28.21</v>
      </c>
      <c r="I116" s="86">
        <f>'UK Prices'!H116*'IRISH Pricing'!$I$1</f>
        <v>29.295000000000002</v>
      </c>
      <c r="J116" s="86">
        <v>29.970000000000002</v>
      </c>
      <c r="K116" s="307">
        <f>'UK Prices'!I116*$L$1</f>
        <v>28.86</v>
      </c>
      <c r="L116" s="454"/>
      <c r="M116" s="61"/>
      <c r="N116" s="94"/>
      <c r="O116" s="88">
        <v>0.13</v>
      </c>
      <c r="P116" s="94"/>
      <c r="Q116" s="115">
        <f>'Std Cst'!AA116</f>
        <v>17.013333333333332</v>
      </c>
      <c r="R116" s="89">
        <f>'Std Cst'!AB116</f>
        <v>-1.4490824525611712E-2</v>
      </c>
      <c r="S116" s="94"/>
      <c r="T116" s="61">
        <v>0.5154098029944838</v>
      </c>
      <c r="U116" s="116">
        <v>0.44931151953568571</v>
      </c>
      <c r="V116" s="116">
        <v>0.423974120151898</v>
      </c>
      <c r="W116" s="116">
        <v>0.40181927861927869</v>
      </c>
      <c r="X116" s="453"/>
      <c r="Y116" s="90"/>
      <c r="Z116" s="61"/>
      <c r="AA116" s="61">
        <v>0.44299977355687797</v>
      </c>
      <c r="AB116" s="116">
        <v>0.36702473509848932</v>
      </c>
      <c r="AC116" s="116">
        <v>0.33790128753091725</v>
      </c>
      <c r="AD116" s="116">
        <v>0.31243595243595251</v>
      </c>
      <c r="AE116" s="453"/>
      <c r="AF116" s="90"/>
      <c r="AI116" s="23" t="e">
        <f t="shared" si="27"/>
        <v>#DIV/0!</v>
      </c>
      <c r="AJ116" s="152">
        <f t="shared" si="26"/>
        <v>0</v>
      </c>
      <c r="AL116" s="4" t="e">
        <f t="shared" si="28"/>
        <v>#DIV/0!</v>
      </c>
    </row>
    <row r="117" spans="1:38" ht="15.75" customHeight="1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IF('UK Prices'!D117=0,"",'UK Prices'!D117)</f>
        <v>FJ Junior FJ Solid Colour Chill-Out 1/4 zip</v>
      </c>
      <c r="F117" s="103"/>
      <c r="G117" s="92">
        <v>28.2</v>
      </c>
      <c r="H117" s="86"/>
      <c r="I117" s="86"/>
      <c r="J117" s="86">
        <v>29.295000000000002</v>
      </c>
      <c r="K117" s="307">
        <f>'UK Prices'!I117*$L$1</f>
        <v>28.21</v>
      </c>
      <c r="L117" s="454">
        <f>'UK Prices'!J117*$L$1</f>
        <v>28.730000000000004</v>
      </c>
      <c r="M117" s="61">
        <f t="shared" si="29"/>
        <v>1.8433179723502415E-2</v>
      </c>
      <c r="N117" s="94"/>
      <c r="O117" s="88">
        <v>0.13</v>
      </c>
      <c r="P117" s="94"/>
      <c r="Q117" s="115">
        <f>'Std Cst'!AA117</f>
        <v>16.62236876190476</v>
      </c>
      <c r="R117" s="89">
        <f>'Std Cst'!AB117</f>
        <v>2.7123999177848117E-4</v>
      </c>
      <c r="S117" s="94"/>
      <c r="T117" s="61">
        <v>0.5154098029944838</v>
      </c>
      <c r="U117" s="116">
        <v>0.44931151953568571</v>
      </c>
      <c r="V117" s="116">
        <v>0.43274069522671688</v>
      </c>
      <c r="W117" s="116">
        <v>0.41092302965851368</v>
      </c>
      <c r="X117" s="453">
        <f t="shared" ref="X117" si="42">(L117-Q117)/L117</f>
        <v>0.4214281670064477</v>
      </c>
      <c r="Y117" s="90">
        <f t="shared" si="30"/>
        <v>-1.131252822026918E-2</v>
      </c>
      <c r="Z117" s="61"/>
      <c r="AA117" s="61">
        <v>0.44299977355687797</v>
      </c>
      <c r="AB117" s="116">
        <v>0.36702473509848932</v>
      </c>
      <c r="AC117" s="116">
        <v>0.34797781060542166</v>
      </c>
      <c r="AD117" s="116">
        <v>0.32290003409024554</v>
      </c>
      <c r="AE117" s="453">
        <f t="shared" ref="AE117" si="43">((L117*(1-O117))-Q117)/(L117*(1-O117))</f>
        <v>0.33497490460511231</v>
      </c>
      <c r="AF117" s="90">
        <f t="shared" si="31"/>
        <v>-1.3002906000309344E-2</v>
      </c>
      <c r="AH117" s="23">
        <f>'€uro Prices'!AQ117</f>
        <v>75</v>
      </c>
      <c r="AI117" s="23">
        <f t="shared" si="27"/>
        <v>2.6105116602854155</v>
      </c>
      <c r="AJ117" s="152">
        <f t="shared" si="26"/>
        <v>57.460000000000008</v>
      </c>
      <c r="AK117" s="4">
        <v>65</v>
      </c>
      <c r="AL117" s="4">
        <f t="shared" si="28"/>
        <v>2.2624434389140267</v>
      </c>
    </row>
    <row r="118" spans="1:38" ht="15.75" hidden="1" customHeight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IF('UK Prices'!D118=0,"",'UK Prices'!D118)</f>
        <v>FJ Junior Birdseye Colorblock Pique w/ Self Collar</v>
      </c>
      <c r="F118" s="103"/>
      <c r="G118" s="92"/>
      <c r="H118" s="86">
        <f>'UK Prices'!H118*'IRISH Pricing'!$H$1</f>
        <v>24.180000000000003</v>
      </c>
      <c r="I118" s="86">
        <f>'UK Prices'!H118*'IRISH Pricing'!$I$1</f>
        <v>25.110000000000003</v>
      </c>
      <c r="J118" s="86">
        <v>25.650000000000002</v>
      </c>
      <c r="K118" s="307">
        <f>'UK Prices'!I118*$L$1</f>
        <v>24.7</v>
      </c>
      <c r="L118" s="454"/>
      <c r="M118" s="61"/>
      <c r="N118" s="94"/>
      <c r="O118" s="88">
        <v>0.13</v>
      </c>
      <c r="P118" s="94"/>
      <c r="Q118" s="115">
        <f>'Std Cst'!AA118</f>
        <v>13.813333333333333</v>
      </c>
      <c r="R118" s="89">
        <f>'Std Cst'!AB118</f>
        <v>-1.5263149604502929E-2</v>
      </c>
      <c r="S118" s="94"/>
      <c r="U118" s="68">
        <v>0.45228357936941865</v>
      </c>
      <c r="V118" s="68">
        <v>0.45312139608279967</v>
      </c>
      <c r="W118" s="68">
        <v>0.43208760362444576</v>
      </c>
      <c r="X118" s="453"/>
      <c r="Y118" s="90"/>
      <c r="Z118" s="61"/>
      <c r="AA118" s="61"/>
      <c r="AB118" s="68">
        <v>0.37044089582691803</v>
      </c>
      <c r="AC118" s="68">
        <v>0.37140390354344788</v>
      </c>
      <c r="AD118" s="68">
        <v>0.34722713060281124</v>
      </c>
      <c r="AE118" s="453"/>
      <c r="AF118" s="90"/>
      <c r="AH118" s="23">
        <f>'€uro Prices'!AQ118</f>
        <v>0</v>
      </c>
      <c r="AI118" s="23" t="e">
        <f t="shared" si="27"/>
        <v>#DIV/0!</v>
      </c>
      <c r="AJ118" s="152">
        <f t="shared" si="26"/>
        <v>0</v>
      </c>
      <c r="AL118" s="4" t="e">
        <f t="shared" si="28"/>
        <v>#DIV/0!</v>
      </c>
    </row>
    <row r="119" spans="1:38" ht="15.75" hidden="1" customHeight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IF('UK Prices'!D119=0,"",'UK Prices'!D119)</f>
        <v>FJ Junior Smooth Pique Double Chest Stripe</v>
      </c>
      <c r="F119" s="103"/>
      <c r="G119" s="92"/>
      <c r="H119" s="86">
        <f>'UK Prices'!H119*'IRISH Pricing'!$H$1</f>
        <v>24.180000000000003</v>
      </c>
      <c r="I119" s="86">
        <f>'UK Prices'!H119*'IRISH Pricing'!$I$1</f>
        <v>25.110000000000003</v>
      </c>
      <c r="J119" s="86">
        <v>25.650000000000002</v>
      </c>
      <c r="K119" s="307">
        <f>'UK Prices'!I119*$L$1</f>
        <v>24.7</v>
      </c>
      <c r="L119" s="454"/>
      <c r="M119" s="61"/>
      <c r="N119" s="94"/>
      <c r="O119" s="88">
        <v>0.13</v>
      </c>
      <c r="P119" s="94"/>
      <c r="Q119" s="115">
        <f>'Std Cst'!AA119</f>
        <v>13.706666666666665</v>
      </c>
      <c r="R119" s="89">
        <f>'Std Cst'!AB119</f>
        <v>-1.5380102139947352E-2</v>
      </c>
      <c r="S119" s="94"/>
      <c r="U119" s="68">
        <v>0.44835821732486586</v>
      </c>
      <c r="V119" s="68">
        <v>0.45727994059222143</v>
      </c>
      <c r="W119" s="68">
        <v>0.43640609215346066</v>
      </c>
      <c r="X119" s="453"/>
      <c r="Y119" s="90"/>
      <c r="Z119" s="61"/>
      <c r="AA119" s="61"/>
      <c r="AB119" s="68">
        <v>0.36592898543088032</v>
      </c>
      <c r="AC119" s="68">
        <v>0.37618383976117398</v>
      </c>
      <c r="AD119" s="68">
        <v>0.35219091052121915</v>
      </c>
      <c r="AE119" s="453"/>
      <c r="AF119" s="90"/>
      <c r="AH119" s="23">
        <f>'€uro Prices'!AQ119</f>
        <v>0</v>
      </c>
      <c r="AI119" s="23" t="e">
        <f t="shared" si="27"/>
        <v>#DIV/0!</v>
      </c>
      <c r="AJ119" s="152">
        <f t="shared" si="26"/>
        <v>0</v>
      </c>
      <c r="AL119" s="4" t="e">
        <f t="shared" si="28"/>
        <v>#DIV/0!</v>
      </c>
    </row>
    <row r="120" spans="1:38" ht="15.75" customHeight="1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IF('UK Prices'!D120=0,"",'UK Prices'!D120)</f>
        <v>Junior Textured Chill-Out</v>
      </c>
      <c r="F120" s="103"/>
      <c r="G120" s="92"/>
      <c r="H120" s="86"/>
      <c r="I120" s="86"/>
      <c r="J120" s="86"/>
      <c r="K120" s="307"/>
      <c r="L120" s="454">
        <f>'UK Prices'!J120*$L$1</f>
        <v>28.730000000000004</v>
      </c>
      <c r="M120" s="61"/>
      <c r="N120" s="94"/>
      <c r="O120" s="88">
        <v>0.13</v>
      </c>
      <c r="P120" s="94"/>
      <c r="Q120" s="115">
        <f>'Std Cst'!AA120</f>
        <v>15.342368761904762</v>
      </c>
      <c r="R120" s="89"/>
      <c r="S120" s="94"/>
      <c r="T120" s="61"/>
      <c r="U120" s="116"/>
      <c r="V120" s="116"/>
      <c r="W120" s="116"/>
      <c r="X120" s="453">
        <f>(L120-Q120)/L120</f>
        <v>0.46598089934198539</v>
      </c>
      <c r="Y120" s="90"/>
      <c r="Z120" s="61"/>
      <c r="AA120" s="117"/>
      <c r="AB120" s="116"/>
      <c r="AC120" s="116"/>
      <c r="AD120" s="116"/>
      <c r="AE120" s="453">
        <f>((L120*(1-O120))-Q120)/(L120*(1-O120))</f>
        <v>0.38618494177239704</v>
      </c>
      <c r="AF120" s="90"/>
      <c r="AH120" s="23">
        <f>'€uro Prices'!AQ120</f>
        <v>75</v>
      </c>
      <c r="AI120" s="23">
        <f t="shared" si="27"/>
        <v>2.6105116602854155</v>
      </c>
      <c r="AJ120" s="152">
        <f t="shared" si="26"/>
        <v>57.460000000000008</v>
      </c>
      <c r="AK120" s="4">
        <v>65</v>
      </c>
      <c r="AL120" s="4">
        <f t="shared" si="28"/>
        <v>2.2624434389140267</v>
      </c>
    </row>
    <row r="121" spans="1:38" ht="15.75" customHeight="1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IF('UK Prices'!D121=0,"",'UK Prices'!D121)</f>
        <v>Junior Stretch Pique w/Painted Stripes</v>
      </c>
      <c r="F121" s="103"/>
      <c r="G121" s="92"/>
      <c r="H121" s="86"/>
      <c r="I121" s="86"/>
      <c r="J121" s="86"/>
      <c r="K121" s="307"/>
      <c r="L121" s="454">
        <f>'UK Prices'!J121*$L$1</f>
        <v>25.35</v>
      </c>
      <c r="M121" s="61"/>
      <c r="N121" s="94"/>
      <c r="O121" s="88">
        <v>0.13</v>
      </c>
      <c r="P121" s="94"/>
      <c r="Q121" s="115">
        <f>'Std Cst'!AA121</f>
        <v>14.459737142857142</v>
      </c>
      <c r="R121" s="89"/>
      <c r="S121" s="94"/>
      <c r="T121" s="61"/>
      <c r="U121" s="116"/>
      <c r="V121" s="116"/>
      <c r="W121" s="116"/>
      <c r="X121" s="453">
        <f>(L121-Q121)/L121</f>
        <v>0.42959616793462957</v>
      </c>
      <c r="Y121" s="90"/>
      <c r="Z121" s="61"/>
      <c r="AA121" s="117"/>
      <c r="AB121" s="116"/>
      <c r="AC121" s="116"/>
      <c r="AD121" s="116"/>
      <c r="AE121" s="453">
        <f>((L121*(1-O121))-Q121)/(L121*(1-O121))</f>
        <v>0.34436341141911442</v>
      </c>
      <c r="AF121" s="90"/>
      <c r="AH121" s="23">
        <f>'€uro Prices'!AQ121</f>
        <v>65</v>
      </c>
      <c r="AI121" s="23">
        <f t="shared" si="27"/>
        <v>2.5641025641025639</v>
      </c>
      <c r="AJ121" s="152">
        <f t="shared" si="26"/>
        <v>50.7</v>
      </c>
      <c r="AK121" s="4">
        <v>55</v>
      </c>
      <c r="AL121" s="4">
        <f t="shared" si="28"/>
        <v>2.1696252465483234</v>
      </c>
    </row>
    <row r="122" spans="1:38" ht="15.75" customHeight="1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IF('UK Prices'!D122=0,"",'UK Prices'!D122)</f>
        <v>Junior Smooth Pique w/Collar &amp; Sleeve Stripes</v>
      </c>
      <c r="F122" s="103"/>
      <c r="G122" s="92"/>
      <c r="H122" s="86"/>
      <c r="I122" s="86"/>
      <c r="J122" s="86"/>
      <c r="K122" s="307"/>
      <c r="L122" s="454">
        <f>'UK Prices'!J122*$L$1</f>
        <v>22.75</v>
      </c>
      <c r="M122" s="61"/>
      <c r="N122" s="94"/>
      <c r="O122" s="88">
        <v>0.13</v>
      </c>
      <c r="P122" s="94"/>
      <c r="Q122" s="115">
        <f>'Std Cst'!AA122</f>
        <v>13.903866666666666</v>
      </c>
      <c r="R122" s="89"/>
      <c r="S122" s="94"/>
      <c r="T122" s="61"/>
      <c r="U122" s="116"/>
      <c r="V122" s="116"/>
      <c r="W122" s="116"/>
      <c r="X122" s="453">
        <f>(L122-Q122)/L122</f>
        <v>0.38884102564102568</v>
      </c>
      <c r="Y122" s="90"/>
      <c r="Z122" s="61"/>
      <c r="AA122" s="117"/>
      <c r="AB122" s="116"/>
      <c r="AC122" s="116"/>
      <c r="AD122" s="116"/>
      <c r="AE122" s="453">
        <f>((L122*(1-O122))-Q122)/(L122*(1-O122))</f>
        <v>0.29751842027704101</v>
      </c>
      <c r="AF122" s="90"/>
      <c r="AH122" s="23">
        <f>'€uro Prices'!AQ122</f>
        <v>65</v>
      </c>
      <c r="AI122" s="23">
        <f t="shared" si="27"/>
        <v>2.8571428571428572</v>
      </c>
      <c r="AJ122" s="152">
        <f t="shared" si="26"/>
        <v>45.5</v>
      </c>
      <c r="AK122" s="4">
        <v>50</v>
      </c>
      <c r="AL122" s="4">
        <f t="shared" si="28"/>
        <v>2.197802197802198</v>
      </c>
    </row>
    <row r="123" spans="1:38" ht="15.75" customHeight="1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IF('UK Prices'!D123=0,"",'UK Prices'!D123)</f>
        <v>FJ Junior Stretch Pique w/neck tape trim</v>
      </c>
      <c r="F123" s="103"/>
      <c r="G123" s="92"/>
      <c r="H123" s="86">
        <f>'UK Prices'!H123*'IRISH Pricing'!$H$1</f>
        <v>18.2</v>
      </c>
      <c r="I123" s="86">
        <f>'UK Prices'!H123*'IRISH Pricing'!$I$1</f>
        <v>18.900000000000002</v>
      </c>
      <c r="J123" s="86">
        <v>19.575000000000003</v>
      </c>
      <c r="K123" s="307">
        <f>'UK Prices'!I123*$L$1</f>
        <v>18.850000000000001</v>
      </c>
      <c r="L123" s="454">
        <f>'UK Prices'!J123*$L$1</f>
        <v>18.850000000000001</v>
      </c>
      <c r="M123" s="61">
        <f t="shared" si="29"/>
        <v>0</v>
      </c>
      <c r="N123" s="94"/>
      <c r="O123" s="88">
        <v>0.13</v>
      </c>
      <c r="P123" s="94"/>
      <c r="Q123" s="115">
        <f>'Std Cst'!AA123</f>
        <v>10.35006095238095</v>
      </c>
      <c r="R123" s="89">
        <f>'Std Cst'!AB123</f>
        <v>0</v>
      </c>
      <c r="S123" s="94"/>
      <c r="U123" s="68">
        <v>0.49397653194263369</v>
      </c>
      <c r="V123" s="68">
        <v>0.47126125402907032</v>
      </c>
      <c r="W123" s="68">
        <v>0.45092514841480374</v>
      </c>
      <c r="X123" s="453">
        <f t="shared" ref="X123:X124" si="44">(L123-Q123)/L123</f>
        <v>0.45092514841480374</v>
      </c>
      <c r="Y123" s="90">
        <f t="shared" si="30"/>
        <v>-2.0336105614266575E-2</v>
      </c>
      <c r="Z123" s="61"/>
      <c r="AA123" s="61"/>
      <c r="AB123" s="68">
        <v>0.41836382981911918</v>
      </c>
      <c r="AC123" s="68">
        <v>0.39225431497594287</v>
      </c>
      <c r="AD123" s="68">
        <v>0.36887948093655598</v>
      </c>
      <c r="AE123" s="453">
        <f t="shared" ref="AE123:AE124" si="45">((L123*(1-O123))-Q123)/(L123*(1-O123))</f>
        <v>0.36887948093655598</v>
      </c>
      <c r="AF123" s="90">
        <f t="shared" si="31"/>
        <v>-2.3374834039386894E-2</v>
      </c>
      <c r="AH123" s="23">
        <f>'€uro Prices'!AQ123</f>
        <v>49</v>
      </c>
      <c r="AI123" s="23">
        <f t="shared" si="27"/>
        <v>2.5994694960212201</v>
      </c>
      <c r="AJ123" s="152">
        <f t="shared" si="26"/>
        <v>37.700000000000003</v>
      </c>
      <c r="AK123" s="4">
        <v>40</v>
      </c>
      <c r="AL123" s="4">
        <f t="shared" si="28"/>
        <v>2.1220159151193632</v>
      </c>
    </row>
    <row r="124" spans="1:38" ht="15.75" customHeight="1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IF('UK Prices'!D124=0,"",'UK Prices'!D124)</f>
        <v>FJ Junior Shorts</v>
      </c>
      <c r="F124" s="103"/>
      <c r="G124" s="92"/>
      <c r="H124" s="86">
        <f>'UK Prices'!H124*'IRISH Pricing'!$H$1</f>
        <v>21.580000000000002</v>
      </c>
      <c r="I124" s="86">
        <f>'UK Prices'!H124*'IRISH Pricing'!$I$1</f>
        <v>22.410000000000004</v>
      </c>
      <c r="J124" s="86">
        <v>22.950000000000003</v>
      </c>
      <c r="K124" s="307">
        <f>'UK Prices'!I124*$L$1</f>
        <v>22.1</v>
      </c>
      <c r="L124" s="454">
        <f>'UK Prices'!J124*$L$1</f>
        <v>22.1</v>
      </c>
      <c r="M124" s="61">
        <f t="shared" si="29"/>
        <v>0</v>
      </c>
      <c r="N124" s="94"/>
      <c r="O124" s="88">
        <v>0.13</v>
      </c>
      <c r="P124" s="94"/>
      <c r="Q124" s="115">
        <f>'Std Cst'!AA124</f>
        <v>12.170232380952379</v>
      </c>
      <c r="R124" s="89">
        <f>'Std Cst'!AB124</f>
        <v>0</v>
      </c>
      <c r="S124" s="94"/>
      <c r="U124" s="68">
        <v>0.4980920814941644</v>
      </c>
      <c r="V124" s="68">
        <v>0.46970665006743451</v>
      </c>
      <c r="W124" s="68">
        <v>0.44931075199310505</v>
      </c>
      <c r="X124" s="453">
        <f t="shared" si="44"/>
        <v>0.44931075199310505</v>
      </c>
      <c r="Y124" s="90">
        <f t="shared" si="30"/>
        <v>-2.0395898074329455E-2</v>
      </c>
      <c r="Z124" s="61"/>
      <c r="AA124" s="61"/>
      <c r="AB124" s="68">
        <v>0.4230943465450166</v>
      </c>
      <c r="AC124" s="68">
        <v>0.3904674138706144</v>
      </c>
      <c r="AD124" s="68">
        <v>0.36702385286563793</v>
      </c>
      <c r="AE124" s="453">
        <f t="shared" si="45"/>
        <v>0.36702385286563793</v>
      </c>
      <c r="AF124" s="90">
        <f t="shared" si="31"/>
        <v>-2.3443561004976465E-2</v>
      </c>
      <c r="AH124" s="23">
        <f>'€uro Prices'!AQ124</f>
        <v>59</v>
      </c>
      <c r="AI124" s="23">
        <f t="shared" si="27"/>
        <v>2.6696832579185519</v>
      </c>
      <c r="AJ124" s="152">
        <f t="shared" si="26"/>
        <v>44.2</v>
      </c>
      <c r="AK124" s="4">
        <v>50</v>
      </c>
      <c r="AL124" s="4">
        <f t="shared" si="28"/>
        <v>2.2624434389140271</v>
      </c>
    </row>
    <row r="125" spans="1:38" x14ac:dyDescent="0.3">
      <c r="A125" s="180"/>
      <c r="B125" s="180"/>
      <c r="C125" s="180"/>
      <c r="D125" s="29"/>
      <c r="E125" s="103"/>
      <c r="F125" s="103"/>
      <c r="AE125" s="103"/>
      <c r="AG125" s="103"/>
    </row>
    <row r="126" spans="1:38" x14ac:dyDescent="0.3">
      <c r="A126" s="19"/>
      <c r="B126" s="19"/>
      <c r="C126" s="180"/>
      <c r="D126" s="29"/>
      <c r="E126" s="103"/>
      <c r="F126" s="103"/>
      <c r="AE126" s="103"/>
      <c r="AG126" s="103"/>
    </row>
    <row r="127" spans="1:38" x14ac:dyDescent="0.3">
      <c r="A127" s="180"/>
      <c r="B127" s="180"/>
      <c r="C127" s="180"/>
      <c r="D127" s="422"/>
      <c r="E127" s="103"/>
      <c r="F127" s="103"/>
      <c r="AE127" s="103"/>
      <c r="AG127" s="103"/>
    </row>
    <row r="128" spans="1:38" x14ac:dyDescent="0.3">
      <c r="A128" s="180"/>
      <c r="B128" s="180"/>
      <c r="C128" s="180"/>
      <c r="D128" s="21"/>
      <c r="E128" s="103"/>
      <c r="F128" s="103"/>
      <c r="AE128" s="103"/>
      <c r="AG128" s="103"/>
    </row>
    <row r="129" spans="1:33" x14ac:dyDescent="0.3">
      <c r="A129" s="180"/>
      <c r="B129" s="180"/>
      <c r="C129" s="180"/>
      <c r="D129" s="21"/>
      <c r="E129" s="103"/>
      <c r="F129" s="103"/>
      <c r="AE129" s="103"/>
      <c r="AG129" s="103"/>
    </row>
    <row r="130" spans="1:33" x14ac:dyDescent="0.3">
      <c r="A130" s="180"/>
      <c r="B130" s="180"/>
      <c r="C130" s="180"/>
      <c r="D130" s="21"/>
      <c r="E130" s="103"/>
      <c r="F130" s="103"/>
      <c r="AE130" s="103"/>
      <c r="AG130" s="103"/>
    </row>
    <row r="131" spans="1:33" x14ac:dyDescent="0.3">
      <c r="A131" s="180"/>
      <c r="B131" s="180"/>
      <c r="C131" s="180"/>
      <c r="D131" s="21"/>
      <c r="E131" s="103"/>
      <c r="F131" s="103"/>
      <c r="AE131" s="103"/>
      <c r="AG131" s="103"/>
    </row>
    <row r="132" spans="1:33" x14ac:dyDescent="0.3">
      <c r="D132" s="31"/>
      <c r="E132" s="103"/>
      <c r="F132" s="103"/>
      <c r="AE132" s="103"/>
      <c r="AG132" s="103"/>
    </row>
    <row r="133" spans="1:33" x14ac:dyDescent="0.3">
      <c r="D133" s="31"/>
      <c r="E133" s="103"/>
      <c r="F133" s="103"/>
      <c r="AE133" s="103"/>
      <c r="AG133" s="103"/>
    </row>
    <row r="134" spans="1:33" x14ac:dyDescent="0.3">
      <c r="D134" s="31"/>
      <c r="E134" s="103"/>
      <c r="F134" s="103"/>
      <c r="AE134" s="103"/>
      <c r="AG134" s="103"/>
    </row>
    <row r="135" spans="1:33" x14ac:dyDescent="0.3">
      <c r="D135" s="31"/>
      <c r="E135" s="103"/>
      <c r="F135" s="103"/>
      <c r="AE135" s="103"/>
      <c r="AG135" s="103"/>
    </row>
    <row r="136" spans="1:33" x14ac:dyDescent="0.3">
      <c r="D136" s="31"/>
      <c r="E136" s="103"/>
      <c r="F136" s="103"/>
      <c r="AE136" s="103"/>
      <c r="AG136" s="103"/>
    </row>
    <row r="137" spans="1:33" x14ac:dyDescent="0.3">
      <c r="D137" s="31"/>
      <c r="E137" s="103"/>
      <c r="F137" s="103"/>
      <c r="AE137" s="103"/>
      <c r="AG137" s="103"/>
    </row>
    <row r="138" spans="1:33" x14ac:dyDescent="0.3">
      <c r="D138" s="31"/>
      <c r="E138" s="103"/>
      <c r="F138" s="103"/>
      <c r="AE138" s="103"/>
      <c r="AG138" s="103"/>
    </row>
    <row r="139" spans="1:33" x14ac:dyDescent="0.3">
      <c r="D139" s="31"/>
      <c r="E139" s="103"/>
      <c r="F139" s="103"/>
      <c r="AE139" s="103"/>
      <c r="AG139" s="103"/>
    </row>
    <row r="140" spans="1:33" x14ac:dyDescent="0.3">
      <c r="A140" s="4"/>
      <c r="B140" s="4"/>
      <c r="C140" s="4"/>
      <c r="D140" s="31"/>
      <c r="E140" s="103"/>
      <c r="F140" s="103"/>
      <c r="AE140" s="103"/>
      <c r="AG140" s="103"/>
    </row>
    <row r="141" spans="1:33" x14ac:dyDescent="0.3">
      <c r="A141" s="4"/>
      <c r="B141" s="4"/>
      <c r="C141" s="4"/>
      <c r="D141" s="31"/>
      <c r="E141" s="103"/>
      <c r="F141" s="103"/>
      <c r="AE141" s="103"/>
      <c r="AG141" s="103"/>
    </row>
    <row r="142" spans="1:33" x14ac:dyDescent="0.3">
      <c r="A142" s="4"/>
      <c r="B142" s="4"/>
      <c r="C142" s="4"/>
      <c r="D142" s="31"/>
      <c r="E142" s="103"/>
      <c r="F142" s="103"/>
      <c r="AE142" s="103"/>
      <c r="AG142" s="103"/>
    </row>
    <row r="143" spans="1:33" x14ac:dyDescent="0.3">
      <c r="A143" s="4"/>
      <c r="B143" s="4"/>
      <c r="C143" s="4"/>
      <c r="D143" s="31"/>
      <c r="E143" s="103"/>
      <c r="F143" s="103"/>
      <c r="AE143" s="103"/>
      <c r="AG143" s="103"/>
    </row>
    <row r="144" spans="1:33" x14ac:dyDescent="0.3">
      <c r="A144" s="4"/>
      <c r="B144" s="4"/>
      <c r="C144" s="4"/>
      <c r="D144" s="31"/>
      <c r="E144" s="103"/>
      <c r="F144" s="103"/>
      <c r="AE144" s="103"/>
      <c r="AG144" s="103"/>
    </row>
    <row r="145" spans="1:33" x14ac:dyDescent="0.3">
      <c r="A145" s="4"/>
      <c r="B145" s="4"/>
      <c r="C145" s="4"/>
      <c r="D145" s="31"/>
      <c r="E145" s="103"/>
      <c r="F145" s="103"/>
      <c r="AE145" s="103"/>
      <c r="AG145" s="103"/>
    </row>
    <row r="146" spans="1:33" x14ac:dyDescent="0.3">
      <c r="A146" s="4"/>
      <c r="B146" s="4"/>
      <c r="C146" s="4"/>
      <c r="D146" s="31"/>
      <c r="E146" s="103"/>
      <c r="F146" s="103"/>
      <c r="AE146" s="103"/>
      <c r="AG146" s="103"/>
    </row>
    <row r="147" spans="1:33" x14ac:dyDescent="0.3">
      <c r="A147" s="4"/>
      <c r="B147" s="4"/>
      <c r="C147" s="4"/>
      <c r="D147" s="31"/>
      <c r="E147" s="103"/>
      <c r="F147" s="103"/>
      <c r="AE147" s="103"/>
      <c r="AG147" s="103"/>
    </row>
    <row r="148" spans="1:33" x14ac:dyDescent="0.3">
      <c r="A148" s="4"/>
      <c r="B148" s="4"/>
      <c r="C148" s="4"/>
      <c r="D148" s="31"/>
      <c r="E148" s="103"/>
      <c r="F148" s="103"/>
      <c r="AE148" s="103"/>
      <c r="AG148" s="103"/>
    </row>
    <row r="149" spans="1:33" x14ac:dyDescent="0.3">
      <c r="A149" s="4"/>
      <c r="B149" s="4"/>
      <c r="C149" s="4"/>
      <c r="D149" s="31"/>
      <c r="E149" s="103"/>
      <c r="F149" s="103"/>
      <c r="AE149" s="103"/>
      <c r="AG149" s="103"/>
    </row>
    <row r="150" spans="1:33" x14ac:dyDescent="0.3">
      <c r="A150" s="4"/>
      <c r="B150" s="4"/>
      <c r="C150" s="4"/>
      <c r="D150" s="31"/>
      <c r="E150" s="103"/>
      <c r="F150" s="103"/>
      <c r="AE150" s="103"/>
      <c r="AG150" s="103"/>
    </row>
    <row r="151" spans="1:33" x14ac:dyDescent="0.3">
      <c r="A151" s="4"/>
      <c r="B151" s="4"/>
      <c r="C151" s="4"/>
      <c r="D151" s="31"/>
      <c r="E151" s="103"/>
      <c r="F151" s="103"/>
      <c r="AE151" s="103"/>
      <c r="AG151" s="103"/>
    </row>
    <row r="152" spans="1:33" x14ac:dyDescent="0.3">
      <c r="A152" s="4"/>
      <c r="B152" s="4"/>
      <c r="C152" s="4"/>
      <c r="D152" s="31"/>
      <c r="E152" s="103"/>
      <c r="F152" s="103"/>
      <c r="AE152" s="103"/>
      <c r="AG152" s="103"/>
    </row>
    <row r="153" spans="1:33" x14ac:dyDescent="0.3">
      <c r="A153" s="4"/>
      <c r="B153" s="4"/>
      <c r="C153" s="4"/>
      <c r="D153" s="31"/>
      <c r="E153" s="103"/>
      <c r="F153" s="103"/>
      <c r="AE153" s="103"/>
      <c r="AG153" s="103"/>
    </row>
    <row r="154" spans="1:33" x14ac:dyDescent="0.3">
      <c r="A154" s="4"/>
      <c r="B154" s="4"/>
      <c r="C154" s="4"/>
      <c r="D154" s="31"/>
      <c r="E154" s="103"/>
      <c r="F154" s="103"/>
      <c r="AE154" s="103"/>
      <c r="AG154" s="103"/>
    </row>
    <row r="155" spans="1:33" x14ac:dyDescent="0.3">
      <c r="A155" s="4"/>
      <c r="B155" s="4"/>
      <c r="C155" s="4"/>
      <c r="D155" s="31"/>
      <c r="E155" s="103"/>
      <c r="F155" s="103"/>
      <c r="AE155" s="103"/>
      <c r="AG155" s="103"/>
    </row>
    <row r="156" spans="1:33" x14ac:dyDescent="0.3">
      <c r="A156" s="4"/>
      <c r="B156" s="4"/>
      <c r="C156" s="4"/>
      <c r="D156" s="31"/>
      <c r="E156" s="103"/>
      <c r="F156" s="103"/>
      <c r="AE156" s="103"/>
      <c r="AG156" s="103"/>
    </row>
    <row r="157" spans="1:33" x14ac:dyDescent="0.3">
      <c r="A157" s="4"/>
      <c r="B157" s="4"/>
      <c r="C157" s="4"/>
      <c r="D157" s="31"/>
      <c r="E157" s="103"/>
      <c r="F157" s="103"/>
      <c r="AE157" s="103"/>
      <c r="AG157" s="103"/>
    </row>
    <row r="158" spans="1:33" x14ac:dyDescent="0.3">
      <c r="A158" s="4"/>
      <c r="B158" s="4"/>
      <c r="C158" s="4"/>
      <c r="D158" s="31"/>
      <c r="E158" s="103"/>
      <c r="F158" s="103"/>
      <c r="AE158" s="103"/>
      <c r="AG158" s="103"/>
    </row>
    <row r="159" spans="1:33" x14ac:dyDescent="0.3">
      <c r="A159" s="4"/>
      <c r="B159" s="4"/>
      <c r="C159" s="4"/>
      <c r="D159" s="31"/>
      <c r="E159" s="103"/>
      <c r="F159" s="103"/>
      <c r="AE159" s="103"/>
      <c r="AG159" s="103"/>
    </row>
    <row r="160" spans="1:33" x14ac:dyDescent="0.3">
      <c r="A160" s="4"/>
      <c r="B160" s="4"/>
      <c r="C160" s="4"/>
      <c r="D160" s="31"/>
      <c r="E160" s="103"/>
      <c r="F160" s="103"/>
      <c r="AE160" s="103"/>
      <c r="AG160" s="103"/>
    </row>
    <row r="161" spans="1:33" x14ac:dyDescent="0.3">
      <c r="A161" s="4"/>
      <c r="B161" s="4"/>
      <c r="C161" s="4"/>
      <c r="D161" s="31"/>
      <c r="E161" s="103"/>
      <c r="F161" s="103"/>
      <c r="AE161" s="103"/>
      <c r="AG161" s="103"/>
    </row>
    <row r="162" spans="1:33" x14ac:dyDescent="0.3">
      <c r="A162" s="4"/>
      <c r="B162" s="4"/>
      <c r="C162" s="4"/>
      <c r="D162" s="31"/>
      <c r="E162" s="103"/>
      <c r="F162" s="103"/>
      <c r="AE162" s="103"/>
      <c r="AG162" s="103"/>
    </row>
    <row r="163" spans="1:33" x14ac:dyDescent="0.3">
      <c r="A163" s="4"/>
      <c r="B163" s="4"/>
      <c r="C163" s="4"/>
      <c r="D163" s="31"/>
      <c r="E163" s="103"/>
      <c r="F163" s="103"/>
      <c r="AE163" s="103"/>
      <c r="AG163" s="103"/>
    </row>
    <row r="164" spans="1:33" x14ac:dyDescent="0.3">
      <c r="A164" s="4"/>
      <c r="B164" s="4"/>
      <c r="C164" s="4"/>
      <c r="D164" s="31"/>
      <c r="E164" s="103"/>
      <c r="F164" s="103"/>
      <c r="AE164" s="103"/>
      <c r="AG164" s="103"/>
    </row>
    <row r="165" spans="1:33" x14ac:dyDescent="0.3">
      <c r="A165" s="4"/>
      <c r="B165" s="4"/>
      <c r="C165" s="4"/>
      <c r="D165" s="31"/>
      <c r="E165" s="103"/>
      <c r="F165" s="103"/>
      <c r="AE165" s="103"/>
      <c r="AG165" s="103"/>
    </row>
    <row r="166" spans="1:33" x14ac:dyDescent="0.3">
      <c r="A166" s="4"/>
      <c r="B166" s="4"/>
      <c r="C166" s="4"/>
      <c r="D166" s="31"/>
      <c r="E166" s="103"/>
      <c r="F166" s="103"/>
      <c r="AE166" s="103"/>
      <c r="AG166" s="103"/>
    </row>
    <row r="167" spans="1:33" x14ac:dyDescent="0.3">
      <c r="A167" s="4"/>
      <c r="B167" s="4"/>
      <c r="C167" s="4"/>
      <c r="D167" s="31"/>
      <c r="E167" s="103"/>
      <c r="F167" s="103"/>
      <c r="AE167" s="103"/>
      <c r="AG167" s="103"/>
    </row>
    <row r="168" spans="1:33" x14ac:dyDescent="0.3">
      <c r="A168" s="4"/>
      <c r="B168" s="4"/>
      <c r="C168" s="4"/>
      <c r="D168" s="31"/>
      <c r="E168" s="103"/>
      <c r="F168" s="103"/>
      <c r="AE168" s="103"/>
      <c r="AG168" s="103"/>
    </row>
    <row r="169" spans="1:33" x14ac:dyDescent="0.3">
      <c r="A169" s="4"/>
      <c r="B169" s="4"/>
      <c r="C169" s="4"/>
      <c r="D169" s="31"/>
      <c r="E169" s="103"/>
      <c r="F169" s="103"/>
      <c r="AE169" s="103"/>
      <c r="AG169" s="103"/>
    </row>
    <row r="170" spans="1:33" x14ac:dyDescent="0.3">
      <c r="A170" s="4"/>
      <c r="B170" s="4"/>
      <c r="C170" s="4"/>
      <c r="D170" s="31"/>
      <c r="E170" s="103"/>
      <c r="F170" s="103"/>
      <c r="AE170" s="103"/>
      <c r="AG170" s="103"/>
    </row>
    <row r="171" spans="1:33" x14ac:dyDescent="0.3">
      <c r="A171" s="4"/>
      <c r="B171" s="4"/>
      <c r="C171" s="4"/>
      <c r="D171" s="31"/>
      <c r="E171" s="103"/>
      <c r="F171" s="103"/>
      <c r="AE171" s="103"/>
      <c r="AG171" s="103"/>
    </row>
    <row r="172" spans="1:33" x14ac:dyDescent="0.3">
      <c r="A172" s="4"/>
      <c r="B172" s="4"/>
      <c r="C172" s="4"/>
      <c r="D172" s="31"/>
      <c r="E172" s="103"/>
      <c r="F172" s="103"/>
      <c r="AE172" s="103"/>
      <c r="AG172" s="103"/>
    </row>
    <row r="173" spans="1:33" x14ac:dyDescent="0.3">
      <c r="A173" s="4"/>
      <c r="B173" s="4"/>
      <c r="C173" s="4"/>
      <c r="D173" s="31"/>
      <c r="E173" s="103"/>
      <c r="F173" s="103"/>
      <c r="AE173" s="103"/>
      <c r="AG173" s="103"/>
    </row>
    <row r="174" spans="1:33" x14ac:dyDescent="0.3">
      <c r="A174" s="4"/>
      <c r="B174" s="4"/>
      <c r="C174" s="4"/>
      <c r="D174" s="31"/>
      <c r="E174" s="103"/>
      <c r="F174" s="103"/>
      <c r="AE174" s="103"/>
      <c r="AG174" s="103"/>
    </row>
    <row r="175" spans="1:33" x14ac:dyDescent="0.3">
      <c r="A175" s="4"/>
      <c r="B175" s="4"/>
      <c r="C175" s="4"/>
      <c r="D175" s="31"/>
      <c r="E175" s="103"/>
      <c r="F175" s="103"/>
      <c r="AE175" s="103"/>
      <c r="AG175" s="103"/>
    </row>
    <row r="176" spans="1:33" x14ac:dyDescent="0.3">
      <c r="A176" s="4"/>
      <c r="B176" s="4"/>
      <c r="C176" s="4"/>
      <c r="D176" s="31"/>
      <c r="E176" s="103"/>
      <c r="F176" s="103"/>
      <c r="AE176" s="103"/>
      <c r="AG176" s="103"/>
    </row>
    <row r="177" spans="1:33" x14ac:dyDescent="0.3">
      <c r="A177" s="4"/>
      <c r="B177" s="4"/>
      <c r="C177" s="4"/>
      <c r="D177" s="31"/>
      <c r="E177" s="103"/>
      <c r="F177" s="103"/>
      <c r="AE177" s="103"/>
      <c r="AG177" s="103"/>
    </row>
    <row r="178" spans="1:33" x14ac:dyDescent="0.3">
      <c r="A178" s="4"/>
      <c r="B178" s="4"/>
      <c r="C178" s="4"/>
      <c r="D178" s="31"/>
      <c r="E178" s="103"/>
      <c r="F178" s="103"/>
      <c r="AE178" s="103"/>
      <c r="AG178" s="103"/>
    </row>
    <row r="179" spans="1:33" x14ac:dyDescent="0.3">
      <c r="A179" s="4"/>
      <c r="B179" s="4"/>
      <c r="C179" s="4"/>
      <c r="D179" s="31"/>
      <c r="E179" s="103"/>
      <c r="F179" s="103"/>
      <c r="AE179" s="103"/>
      <c r="AG179" s="103"/>
    </row>
    <row r="180" spans="1:33" x14ac:dyDescent="0.3">
      <c r="A180" s="4"/>
      <c r="B180" s="4"/>
      <c r="C180" s="4"/>
      <c r="D180" s="31"/>
      <c r="E180" s="103"/>
      <c r="F180" s="103"/>
      <c r="AE180" s="103"/>
      <c r="AG180" s="103"/>
    </row>
    <row r="181" spans="1:33" x14ac:dyDescent="0.3">
      <c r="A181" s="4"/>
      <c r="B181" s="4"/>
      <c r="C181" s="4"/>
      <c r="D181" s="31"/>
      <c r="E181" s="103"/>
      <c r="F181" s="103"/>
      <c r="AE181" s="103"/>
      <c r="AG181" s="103"/>
    </row>
    <row r="182" spans="1:33" x14ac:dyDescent="0.3">
      <c r="A182" s="4"/>
      <c r="B182" s="4"/>
      <c r="C182" s="4"/>
      <c r="D182" s="31"/>
      <c r="E182" s="103"/>
      <c r="F182" s="103"/>
      <c r="AE182" s="103"/>
      <c r="AG182" s="103"/>
    </row>
    <row r="183" spans="1:33" x14ac:dyDescent="0.3">
      <c r="A183" s="4"/>
      <c r="B183" s="4"/>
      <c r="C183" s="4"/>
      <c r="D183" s="31"/>
      <c r="E183" s="103"/>
      <c r="F183" s="103"/>
      <c r="AE183" s="103"/>
      <c r="AG183" s="103"/>
    </row>
    <row r="184" spans="1:33" x14ac:dyDescent="0.3">
      <c r="A184" s="4"/>
      <c r="B184" s="4"/>
      <c r="C184" s="4"/>
      <c r="D184" s="31"/>
      <c r="E184" s="103"/>
      <c r="F184" s="103"/>
      <c r="AE184" s="103"/>
      <c r="AG184" s="103"/>
    </row>
    <row r="185" spans="1:33" x14ac:dyDescent="0.3">
      <c r="A185" s="4"/>
      <c r="B185" s="4"/>
      <c r="C185" s="4"/>
      <c r="D185" s="31"/>
      <c r="E185" s="103"/>
      <c r="F185" s="103"/>
      <c r="AE185" s="103"/>
      <c r="AG185" s="103"/>
    </row>
    <row r="186" spans="1:33" x14ac:dyDescent="0.3">
      <c r="A186" s="4"/>
      <c r="B186" s="4"/>
      <c r="C186" s="4"/>
      <c r="D186" s="31"/>
      <c r="E186" s="103"/>
      <c r="F186" s="103"/>
      <c r="AE186" s="103"/>
      <c r="AG186" s="103"/>
    </row>
    <row r="187" spans="1:33" x14ac:dyDescent="0.3">
      <c r="A187" s="4"/>
      <c r="B187" s="4"/>
      <c r="C187" s="4"/>
      <c r="D187" s="31"/>
      <c r="E187" s="103"/>
      <c r="F187" s="103"/>
      <c r="AE187" s="103"/>
      <c r="AG187" s="103"/>
    </row>
    <row r="188" spans="1:33" x14ac:dyDescent="0.3">
      <c r="A188" s="4"/>
      <c r="B188" s="4"/>
      <c r="C188" s="4"/>
      <c r="D188" s="31"/>
      <c r="E188" s="103"/>
      <c r="F188" s="103"/>
      <c r="AE188" s="103"/>
      <c r="AG188" s="103"/>
    </row>
    <row r="189" spans="1:33" x14ac:dyDescent="0.3">
      <c r="A189" s="4"/>
      <c r="B189" s="4"/>
      <c r="C189" s="4"/>
      <c r="D189" s="31"/>
      <c r="E189" s="103"/>
      <c r="F189" s="103"/>
      <c r="AE189" s="103"/>
      <c r="AG189" s="103"/>
    </row>
    <row r="190" spans="1:33" x14ac:dyDescent="0.3">
      <c r="A190" s="4"/>
      <c r="B190" s="4"/>
      <c r="C190" s="4"/>
      <c r="D190" s="31"/>
      <c r="E190" s="103"/>
      <c r="F190" s="103"/>
      <c r="AE190" s="103"/>
      <c r="AG190" s="103"/>
    </row>
    <row r="191" spans="1:33" x14ac:dyDescent="0.3">
      <c r="A191" s="4"/>
      <c r="B191" s="4"/>
      <c r="C191" s="4"/>
      <c r="D191" s="31"/>
      <c r="E191" s="103"/>
      <c r="F191" s="103"/>
      <c r="AE191" s="103"/>
      <c r="AG191" s="103"/>
    </row>
    <row r="192" spans="1:33" x14ac:dyDescent="0.3">
      <c r="A192" s="4"/>
      <c r="B192" s="4"/>
      <c r="C192" s="4"/>
      <c r="D192" s="31"/>
      <c r="E192" s="103"/>
      <c r="F192" s="103"/>
      <c r="AE192" s="103"/>
      <c r="AG192" s="103"/>
    </row>
    <row r="193" spans="1:33" x14ac:dyDescent="0.3">
      <c r="A193" s="4"/>
      <c r="B193" s="4"/>
      <c r="C193" s="4"/>
      <c r="D193" s="31"/>
      <c r="E193" s="103"/>
      <c r="F193" s="103"/>
      <c r="AE193" s="103"/>
      <c r="AG193" s="103"/>
    </row>
    <row r="194" spans="1:33" x14ac:dyDescent="0.3">
      <c r="A194" s="4"/>
      <c r="B194" s="4"/>
      <c r="C194" s="4"/>
      <c r="D194" s="31"/>
      <c r="E194" s="103"/>
      <c r="F194" s="103"/>
      <c r="AE194" s="103"/>
      <c r="AG194" s="103"/>
    </row>
    <row r="195" spans="1:33" x14ac:dyDescent="0.3">
      <c r="A195" s="4"/>
      <c r="B195" s="4"/>
      <c r="C195" s="4"/>
      <c r="D195" s="31"/>
      <c r="E195" s="103"/>
      <c r="F195" s="103"/>
      <c r="AE195" s="103"/>
      <c r="AG195" s="103"/>
    </row>
    <row r="196" spans="1:33" x14ac:dyDescent="0.3">
      <c r="A196" s="4"/>
      <c r="B196" s="4"/>
      <c r="C196" s="4"/>
      <c r="D196" s="31"/>
      <c r="E196" s="103"/>
      <c r="F196" s="103"/>
      <c r="AE196" s="103"/>
      <c r="AG196" s="103"/>
    </row>
    <row r="197" spans="1:33" x14ac:dyDescent="0.3">
      <c r="A197" s="4"/>
      <c r="B197" s="4"/>
      <c r="C197" s="4"/>
      <c r="D197" s="31"/>
      <c r="E197" s="103"/>
      <c r="F197" s="103"/>
      <c r="AE197" s="103"/>
      <c r="AG197" s="103"/>
    </row>
    <row r="198" spans="1:33" x14ac:dyDescent="0.3">
      <c r="A198" s="4"/>
      <c r="B198" s="4"/>
      <c r="C198" s="4"/>
      <c r="D198" s="31"/>
      <c r="E198" s="103"/>
      <c r="F198" s="103"/>
      <c r="AE198" s="103"/>
      <c r="AG198" s="103"/>
    </row>
    <row r="199" spans="1:33" x14ac:dyDescent="0.3">
      <c r="A199" s="4"/>
      <c r="B199" s="4"/>
      <c r="C199" s="4"/>
      <c r="D199" s="31"/>
      <c r="E199" s="103"/>
      <c r="F199" s="103"/>
      <c r="AE199" s="103"/>
      <c r="AG199" s="103"/>
    </row>
    <row r="200" spans="1:33" x14ac:dyDescent="0.3">
      <c r="A200" s="4"/>
      <c r="B200" s="4"/>
      <c r="C200" s="4"/>
      <c r="D200" s="31"/>
      <c r="E200" s="103"/>
      <c r="F200" s="103"/>
      <c r="AE200" s="103"/>
      <c r="AG200" s="103"/>
    </row>
    <row r="201" spans="1:33" x14ac:dyDescent="0.3">
      <c r="A201" s="4"/>
      <c r="B201" s="4"/>
      <c r="C201" s="4"/>
      <c r="D201" s="31"/>
      <c r="E201" s="103"/>
      <c r="F201" s="103"/>
      <c r="AE201" s="103"/>
      <c r="AG201" s="103"/>
    </row>
    <row r="202" spans="1:33" x14ac:dyDescent="0.3">
      <c r="A202" s="4"/>
      <c r="B202" s="4"/>
      <c r="C202" s="4"/>
      <c r="D202" s="31"/>
      <c r="E202" s="103"/>
      <c r="F202" s="103"/>
      <c r="AE202" s="103"/>
      <c r="AG202" s="103"/>
    </row>
    <row r="203" spans="1:33" x14ac:dyDescent="0.3">
      <c r="A203" s="4"/>
      <c r="B203" s="4"/>
      <c r="C203" s="4"/>
      <c r="D203" s="31"/>
      <c r="E203" s="103"/>
      <c r="F203" s="103"/>
      <c r="AE203" s="103"/>
      <c r="AG203" s="103"/>
    </row>
    <row r="204" spans="1:33" x14ac:dyDescent="0.3">
      <c r="A204" s="4"/>
      <c r="B204" s="4"/>
      <c r="C204" s="4"/>
      <c r="D204" s="31"/>
      <c r="E204" s="103"/>
      <c r="F204" s="103"/>
      <c r="AE204" s="103"/>
      <c r="AG204" s="103"/>
    </row>
    <row r="205" spans="1:33" x14ac:dyDescent="0.3">
      <c r="A205" s="4"/>
      <c r="B205" s="4"/>
      <c r="C205" s="4"/>
      <c r="D205" s="31"/>
      <c r="E205" s="103"/>
      <c r="F205" s="103"/>
      <c r="AE205" s="103"/>
      <c r="AG205" s="103"/>
    </row>
    <row r="206" spans="1:33" x14ac:dyDescent="0.3">
      <c r="A206" s="4"/>
      <c r="B206" s="4"/>
      <c r="C206" s="4"/>
      <c r="D206" s="31"/>
      <c r="E206" s="103"/>
      <c r="F206" s="103"/>
      <c r="AE206" s="103"/>
      <c r="AG206" s="103"/>
    </row>
    <row r="207" spans="1:33" x14ac:dyDescent="0.3">
      <c r="A207" s="4"/>
      <c r="B207" s="4"/>
      <c r="C207" s="4"/>
      <c r="D207" s="31"/>
      <c r="E207" s="103"/>
      <c r="F207" s="103"/>
      <c r="AE207" s="103"/>
      <c r="AG207" s="103"/>
    </row>
    <row r="208" spans="1:33" x14ac:dyDescent="0.3">
      <c r="A208" s="4"/>
      <c r="B208" s="4"/>
      <c r="C208" s="4"/>
      <c r="D208" s="31"/>
      <c r="E208" s="103"/>
      <c r="F208" s="103"/>
      <c r="AE208" s="103"/>
      <c r="AG208" s="103"/>
    </row>
    <row r="209" spans="1:33" x14ac:dyDescent="0.3">
      <c r="A209" s="4"/>
      <c r="B209" s="4"/>
      <c r="C209" s="4"/>
      <c r="D209" s="31"/>
      <c r="E209" s="103"/>
      <c r="F209" s="103"/>
      <c r="AE209" s="103"/>
      <c r="AG209" s="103"/>
    </row>
    <row r="210" spans="1:33" x14ac:dyDescent="0.3">
      <c r="A210" s="4"/>
      <c r="B210" s="4"/>
      <c r="C210" s="4"/>
      <c r="D210" s="31"/>
      <c r="E210" s="103"/>
      <c r="F210" s="103"/>
      <c r="AE210" s="103"/>
      <c r="AG210" s="103"/>
    </row>
    <row r="211" spans="1:33" x14ac:dyDescent="0.3">
      <c r="A211" s="4"/>
      <c r="B211" s="4"/>
      <c r="C211" s="4"/>
      <c r="D211" s="31"/>
      <c r="E211" s="103"/>
      <c r="F211" s="103"/>
      <c r="AE211" s="103"/>
      <c r="AG211" s="103"/>
    </row>
    <row r="212" spans="1:33" x14ac:dyDescent="0.3">
      <c r="A212" s="4"/>
      <c r="B212" s="4"/>
      <c r="C212" s="4"/>
      <c r="D212" s="31"/>
      <c r="E212" s="103"/>
      <c r="F212" s="103"/>
      <c r="AE212" s="103"/>
      <c r="AG212" s="103"/>
    </row>
    <row r="213" spans="1:33" x14ac:dyDescent="0.3">
      <c r="A213" s="4"/>
      <c r="B213" s="4"/>
      <c r="C213" s="4"/>
      <c r="D213" s="31"/>
      <c r="E213" s="103"/>
      <c r="F213" s="103"/>
      <c r="AE213" s="103"/>
      <c r="AG213" s="103"/>
    </row>
    <row r="214" spans="1:33" x14ac:dyDescent="0.3">
      <c r="A214" s="4"/>
      <c r="B214" s="4"/>
      <c r="C214" s="4"/>
      <c r="D214" s="31"/>
      <c r="E214" s="103"/>
      <c r="F214" s="103"/>
      <c r="AE214" s="103"/>
      <c r="AG214" s="103"/>
    </row>
    <row r="215" spans="1:33" x14ac:dyDescent="0.3">
      <c r="A215" s="4"/>
      <c r="B215" s="4"/>
      <c r="C215" s="4"/>
      <c r="D215" s="31"/>
      <c r="E215" s="103"/>
      <c r="F215" s="103"/>
      <c r="AE215" s="103"/>
      <c r="AG215" s="103"/>
    </row>
    <row r="216" spans="1:33" x14ac:dyDescent="0.3">
      <c r="A216" s="4"/>
      <c r="B216" s="4"/>
      <c r="C216" s="4"/>
      <c r="D216" s="31"/>
      <c r="E216" s="103"/>
      <c r="F216" s="103"/>
      <c r="AE216" s="103"/>
      <c r="AG216" s="103"/>
    </row>
    <row r="217" spans="1:33" x14ac:dyDescent="0.3">
      <c r="A217" s="4"/>
      <c r="B217" s="4"/>
      <c r="C217" s="4"/>
      <c r="D217" s="31"/>
      <c r="E217" s="103"/>
      <c r="F217" s="103"/>
      <c r="AE217" s="103"/>
      <c r="AG217" s="103"/>
    </row>
    <row r="218" spans="1:33" x14ac:dyDescent="0.3">
      <c r="A218" s="4"/>
      <c r="B218" s="4"/>
      <c r="C218" s="4"/>
      <c r="D218" s="31"/>
      <c r="E218" s="103"/>
      <c r="F218" s="103"/>
      <c r="AE218" s="103"/>
      <c r="AG218" s="103"/>
    </row>
    <row r="219" spans="1:33" x14ac:dyDescent="0.3">
      <c r="A219" s="4"/>
      <c r="B219" s="4"/>
      <c r="C219" s="4"/>
      <c r="D219" s="31"/>
      <c r="E219" s="103"/>
      <c r="F219" s="103"/>
      <c r="AE219" s="103"/>
      <c r="AG219" s="103"/>
    </row>
    <row r="220" spans="1:33" x14ac:dyDescent="0.3">
      <c r="A220" s="4"/>
      <c r="B220" s="4"/>
      <c r="C220" s="4"/>
      <c r="D220" s="31"/>
      <c r="E220" s="103"/>
      <c r="F220" s="103"/>
      <c r="AE220" s="103"/>
      <c r="AG220" s="103"/>
    </row>
    <row r="221" spans="1:33" x14ac:dyDescent="0.3">
      <c r="A221" s="4"/>
      <c r="B221" s="4"/>
      <c r="C221" s="4"/>
      <c r="D221" s="31"/>
      <c r="E221" s="103"/>
      <c r="F221" s="103"/>
      <c r="AE221" s="103"/>
      <c r="AG221" s="103"/>
    </row>
    <row r="222" spans="1:33" x14ac:dyDescent="0.3">
      <c r="A222" s="4"/>
      <c r="B222" s="4"/>
      <c r="C222" s="4"/>
      <c r="D222" s="31"/>
      <c r="E222" s="103"/>
      <c r="F222" s="103"/>
      <c r="AE222" s="103"/>
      <c r="AG222" s="103"/>
    </row>
    <row r="223" spans="1:33" x14ac:dyDescent="0.3">
      <c r="A223" s="4"/>
      <c r="B223" s="4"/>
      <c r="C223" s="4"/>
      <c r="D223" s="31"/>
      <c r="E223" s="103"/>
      <c r="F223" s="103"/>
      <c r="AE223" s="103"/>
      <c r="AG223" s="103"/>
    </row>
    <row r="224" spans="1:33" x14ac:dyDescent="0.3">
      <c r="A224" s="4"/>
      <c r="B224" s="4"/>
      <c r="C224" s="4"/>
      <c r="D224" s="31"/>
      <c r="E224" s="103"/>
      <c r="F224" s="103"/>
      <c r="AE224" s="103"/>
      <c r="AG224" s="103"/>
    </row>
    <row r="225" spans="1:33" x14ac:dyDescent="0.3">
      <c r="A225" s="4"/>
      <c r="B225" s="4"/>
      <c r="C225" s="4"/>
      <c r="D225" s="31"/>
      <c r="E225" s="103"/>
      <c r="F225" s="103"/>
      <c r="AE225" s="103"/>
      <c r="AG225" s="103"/>
    </row>
    <row r="226" spans="1:33" x14ac:dyDescent="0.3">
      <c r="A226" s="4"/>
      <c r="B226" s="4"/>
      <c r="C226" s="4"/>
      <c r="D226" s="31"/>
      <c r="E226" s="103"/>
      <c r="F226" s="103"/>
      <c r="AE226" s="103"/>
      <c r="AG226" s="103"/>
    </row>
    <row r="227" spans="1:33" x14ac:dyDescent="0.3">
      <c r="A227" s="4"/>
      <c r="B227" s="4"/>
      <c r="C227" s="4"/>
      <c r="D227" s="31"/>
      <c r="E227" s="103"/>
      <c r="F227" s="103"/>
      <c r="AE227" s="103"/>
      <c r="AG227" s="103"/>
    </row>
    <row r="228" spans="1:33" x14ac:dyDescent="0.3">
      <c r="A228" s="4"/>
      <c r="B228" s="4"/>
      <c r="C228" s="4"/>
      <c r="D228" s="31"/>
      <c r="E228" s="103"/>
      <c r="F228" s="103"/>
      <c r="AE228" s="103"/>
      <c r="AG228" s="103"/>
    </row>
    <row r="229" spans="1:33" x14ac:dyDescent="0.3">
      <c r="A229" s="4"/>
      <c r="B229" s="4"/>
      <c r="C229" s="4"/>
      <c r="D229" s="31"/>
      <c r="E229" s="103"/>
      <c r="F229" s="103"/>
      <c r="AE229" s="103"/>
      <c r="AG229" s="103"/>
    </row>
    <row r="230" spans="1:33" x14ac:dyDescent="0.3">
      <c r="A230" s="4"/>
      <c r="B230" s="4"/>
      <c r="C230" s="4"/>
      <c r="D230" s="31"/>
      <c r="E230" s="103"/>
      <c r="F230" s="103"/>
      <c r="AE230" s="103"/>
      <c r="AG230" s="103"/>
    </row>
    <row r="231" spans="1:33" x14ac:dyDescent="0.3">
      <c r="A231" s="4"/>
      <c r="B231" s="4"/>
      <c r="C231" s="4"/>
      <c r="D231" s="31"/>
      <c r="E231" s="103"/>
      <c r="F231" s="103"/>
      <c r="AE231" s="103"/>
      <c r="AG231" s="103"/>
    </row>
    <row r="232" spans="1:33" x14ac:dyDescent="0.3">
      <c r="A232" s="4"/>
      <c r="B232" s="4"/>
      <c r="C232" s="4"/>
      <c r="D232" s="31"/>
      <c r="E232" s="103"/>
      <c r="F232" s="103"/>
      <c r="AE232" s="103"/>
      <c r="AG232" s="103"/>
    </row>
    <row r="233" spans="1:33" x14ac:dyDescent="0.3">
      <c r="A233" s="4"/>
      <c r="B233" s="4"/>
      <c r="C233" s="4"/>
      <c r="D233" s="31"/>
      <c r="E233" s="103"/>
      <c r="F233" s="103"/>
      <c r="AE233" s="103"/>
      <c r="AG233" s="103"/>
    </row>
    <row r="234" spans="1:33" x14ac:dyDescent="0.3">
      <c r="A234" s="4"/>
      <c r="B234" s="4"/>
      <c r="C234" s="4"/>
      <c r="D234" s="31"/>
      <c r="E234" s="103"/>
      <c r="F234" s="103"/>
      <c r="AE234" s="103"/>
      <c r="AG234" s="103"/>
    </row>
    <row r="235" spans="1:33" x14ac:dyDescent="0.3">
      <c r="A235" s="4"/>
      <c r="B235" s="4"/>
      <c r="C235" s="4"/>
      <c r="D235" s="31"/>
      <c r="E235" s="103"/>
      <c r="F235" s="103"/>
      <c r="AE235" s="103"/>
      <c r="AG235" s="103"/>
    </row>
    <row r="236" spans="1:33" x14ac:dyDescent="0.3">
      <c r="A236" s="4"/>
      <c r="B236" s="4"/>
      <c r="C236" s="4"/>
      <c r="D236" s="31"/>
      <c r="E236" s="103"/>
      <c r="F236" s="103"/>
      <c r="AE236" s="103"/>
      <c r="AG236" s="103"/>
    </row>
    <row r="237" spans="1:33" x14ac:dyDescent="0.3">
      <c r="A237" s="4"/>
      <c r="B237" s="4"/>
      <c r="C237" s="4"/>
      <c r="D237" s="31"/>
      <c r="E237" s="103"/>
      <c r="F237" s="103"/>
      <c r="AE237" s="103"/>
      <c r="AG237" s="103"/>
    </row>
    <row r="238" spans="1:33" x14ac:dyDescent="0.3">
      <c r="A238" s="4"/>
      <c r="B238" s="4"/>
      <c r="C238" s="4"/>
      <c r="D238" s="31"/>
      <c r="E238" s="103"/>
      <c r="F238" s="103"/>
      <c r="AE238" s="103"/>
      <c r="AG238" s="103"/>
    </row>
    <row r="239" spans="1:33" x14ac:dyDescent="0.3">
      <c r="A239" s="4"/>
      <c r="B239" s="4"/>
      <c r="C239" s="4"/>
      <c r="D239" s="31"/>
      <c r="E239" s="103"/>
      <c r="F239" s="103"/>
      <c r="AE239" s="103"/>
      <c r="AG239" s="103"/>
    </row>
    <row r="240" spans="1:33" x14ac:dyDescent="0.3">
      <c r="A240" s="4"/>
      <c r="B240" s="4"/>
      <c r="C240" s="4"/>
      <c r="D240" s="31"/>
      <c r="E240" s="103"/>
      <c r="F240" s="103"/>
      <c r="AE240" s="103"/>
      <c r="AG240" s="103"/>
    </row>
    <row r="241" spans="1:33" x14ac:dyDescent="0.3">
      <c r="A241" s="4"/>
      <c r="B241" s="4"/>
      <c r="C241" s="4"/>
      <c r="D241" s="31"/>
      <c r="E241" s="103"/>
      <c r="F241" s="103"/>
      <c r="AE241" s="103"/>
      <c r="AG241" s="103"/>
    </row>
    <row r="242" spans="1:33" x14ac:dyDescent="0.3">
      <c r="A242" s="4"/>
      <c r="B242" s="4"/>
      <c r="C242" s="4"/>
      <c r="D242" s="31"/>
      <c r="E242" s="103"/>
      <c r="F242" s="103"/>
      <c r="AE242" s="103"/>
      <c r="AG242" s="103"/>
    </row>
    <row r="243" spans="1:33" x14ac:dyDescent="0.3">
      <c r="A243" s="4"/>
      <c r="B243" s="4"/>
      <c r="C243" s="4"/>
      <c r="D243" s="31"/>
      <c r="E243" s="103"/>
      <c r="F243" s="103"/>
      <c r="AE243" s="103"/>
      <c r="AG243" s="103"/>
    </row>
    <row r="244" spans="1:33" x14ac:dyDescent="0.3">
      <c r="A244" s="4"/>
      <c r="B244" s="4"/>
      <c r="C244" s="4"/>
      <c r="D244" s="31"/>
      <c r="E244" s="103"/>
      <c r="F244" s="103"/>
      <c r="AE244" s="103"/>
      <c r="AG244" s="103"/>
    </row>
    <row r="245" spans="1:33" x14ac:dyDescent="0.3">
      <c r="A245" s="4"/>
      <c r="B245" s="4"/>
      <c r="C245" s="4"/>
      <c r="D245" s="31"/>
      <c r="E245" s="103"/>
      <c r="F245" s="103"/>
      <c r="AE245" s="103"/>
      <c r="AG245" s="103"/>
    </row>
    <row r="246" spans="1:33" x14ac:dyDescent="0.3">
      <c r="A246" s="4"/>
      <c r="B246" s="4"/>
      <c r="C246" s="4"/>
      <c r="D246" s="31"/>
      <c r="E246" s="103"/>
      <c r="F246" s="103"/>
      <c r="AE246" s="103"/>
      <c r="AG246" s="103"/>
    </row>
    <row r="247" spans="1:33" x14ac:dyDescent="0.3">
      <c r="A247" s="4"/>
      <c r="B247" s="4"/>
      <c r="C247" s="4"/>
      <c r="D247" s="31"/>
      <c r="E247" s="103"/>
      <c r="F247" s="103"/>
      <c r="AE247" s="103"/>
      <c r="AG247" s="103"/>
    </row>
    <row r="248" spans="1:33" x14ac:dyDescent="0.3">
      <c r="A248" s="4"/>
      <c r="B248" s="4"/>
      <c r="C248" s="4"/>
      <c r="D248" s="31"/>
      <c r="E248" s="103"/>
      <c r="F248" s="103"/>
      <c r="AE248" s="103"/>
      <c r="AG248" s="103"/>
    </row>
    <row r="249" spans="1:33" x14ac:dyDescent="0.3">
      <c r="A249" s="4"/>
      <c r="B249" s="4"/>
      <c r="C249" s="4"/>
      <c r="D249" s="31"/>
      <c r="E249" s="103"/>
      <c r="F249" s="103"/>
      <c r="AE249" s="103"/>
      <c r="AG249" s="103"/>
    </row>
    <row r="250" spans="1:33" x14ac:dyDescent="0.3">
      <c r="A250" s="4"/>
      <c r="B250" s="4"/>
      <c r="C250" s="4"/>
      <c r="D250" s="31"/>
      <c r="E250" s="103"/>
      <c r="F250" s="103"/>
      <c r="AE250" s="103"/>
      <c r="AG250" s="103"/>
    </row>
    <row r="251" spans="1:33" x14ac:dyDescent="0.3">
      <c r="A251" s="4"/>
      <c r="B251" s="4"/>
      <c r="C251" s="4"/>
      <c r="D251" s="31"/>
      <c r="E251" s="103"/>
      <c r="F251" s="103"/>
      <c r="AE251" s="103"/>
      <c r="AG251" s="103"/>
    </row>
    <row r="252" spans="1:33" x14ac:dyDescent="0.3">
      <c r="A252" s="4"/>
      <c r="B252" s="4"/>
      <c r="C252" s="4"/>
      <c r="D252" s="31"/>
      <c r="E252" s="103"/>
      <c r="F252" s="103"/>
      <c r="AE252" s="103"/>
      <c r="AG252" s="103"/>
    </row>
    <row r="253" spans="1:33" x14ac:dyDescent="0.3">
      <c r="A253" s="4"/>
      <c r="B253" s="4"/>
      <c r="C253" s="4"/>
      <c r="D253" s="31"/>
      <c r="E253" s="103"/>
      <c r="F253" s="103"/>
      <c r="AE253" s="103"/>
      <c r="AG253" s="103"/>
    </row>
    <row r="254" spans="1:33" x14ac:dyDescent="0.3">
      <c r="A254" s="4"/>
      <c r="B254" s="4"/>
      <c r="C254" s="4"/>
      <c r="D254" s="31"/>
      <c r="E254" s="103"/>
      <c r="F254" s="103"/>
      <c r="AE254" s="103"/>
      <c r="AG254" s="103"/>
    </row>
    <row r="255" spans="1:33" x14ac:dyDescent="0.3">
      <c r="A255" s="4"/>
      <c r="B255" s="4"/>
      <c r="C255" s="4"/>
      <c r="D255" s="31"/>
      <c r="E255" s="103"/>
      <c r="F255" s="103"/>
      <c r="AE255" s="103"/>
      <c r="AG255" s="103"/>
    </row>
    <row r="256" spans="1:33" x14ac:dyDescent="0.3">
      <c r="A256" s="4"/>
      <c r="B256" s="4"/>
      <c r="C256" s="4"/>
      <c r="D256" s="31"/>
      <c r="E256" s="103"/>
      <c r="F256" s="103"/>
      <c r="AE256" s="103"/>
      <c r="AG256" s="103"/>
    </row>
    <row r="257" spans="1:33" x14ac:dyDescent="0.3">
      <c r="A257" s="4"/>
      <c r="B257" s="4"/>
      <c r="C257" s="4"/>
      <c r="D257" s="31"/>
      <c r="E257" s="103"/>
      <c r="F257" s="103"/>
      <c r="AE257" s="103"/>
      <c r="AG257" s="103"/>
    </row>
    <row r="258" spans="1:33" x14ac:dyDescent="0.3">
      <c r="A258" s="4"/>
      <c r="B258" s="4"/>
      <c r="C258" s="4"/>
      <c r="D258" s="31"/>
      <c r="E258" s="103"/>
      <c r="F258" s="103"/>
      <c r="AE258" s="103"/>
      <c r="AG258" s="103"/>
    </row>
    <row r="259" spans="1:33" x14ac:dyDescent="0.3">
      <c r="A259" s="4"/>
      <c r="B259" s="4"/>
      <c r="C259" s="4"/>
      <c r="D259" s="31"/>
      <c r="E259" s="103"/>
      <c r="F259" s="103"/>
      <c r="AE259" s="103"/>
      <c r="AG259" s="103"/>
    </row>
    <row r="260" spans="1:33" x14ac:dyDescent="0.3">
      <c r="A260" s="4"/>
      <c r="B260" s="4"/>
      <c r="C260" s="4"/>
      <c r="D260" s="31"/>
      <c r="E260" s="103"/>
      <c r="F260" s="103"/>
      <c r="AE260" s="103"/>
      <c r="AG260" s="103"/>
    </row>
    <row r="261" spans="1:33" x14ac:dyDescent="0.3">
      <c r="A261" s="4"/>
      <c r="B261" s="4"/>
      <c r="C261" s="4"/>
      <c r="D261" s="31"/>
      <c r="E261" s="103"/>
      <c r="F261" s="103"/>
      <c r="AE261" s="103"/>
      <c r="AG261" s="103"/>
    </row>
    <row r="262" spans="1:33" x14ac:dyDescent="0.3">
      <c r="A262" s="4"/>
      <c r="B262" s="4"/>
      <c r="C262" s="4"/>
      <c r="D262" s="31"/>
      <c r="E262" s="103"/>
      <c r="F262" s="103"/>
      <c r="AE262" s="103"/>
      <c r="AG262" s="103"/>
    </row>
    <row r="263" spans="1:33" x14ac:dyDescent="0.3">
      <c r="A263" s="4"/>
      <c r="B263" s="4"/>
      <c r="C263" s="4"/>
      <c r="D263" s="31"/>
      <c r="E263" s="103"/>
      <c r="F263" s="103"/>
      <c r="AE263" s="103"/>
      <c r="AG263" s="103"/>
    </row>
    <row r="264" spans="1:33" x14ac:dyDescent="0.3">
      <c r="A264" s="4"/>
      <c r="B264" s="4"/>
      <c r="C264" s="4"/>
      <c r="D264" s="31"/>
      <c r="E264" s="103"/>
      <c r="F264" s="103"/>
      <c r="AE264" s="103"/>
      <c r="AG264" s="103"/>
    </row>
    <row r="265" spans="1:33" x14ac:dyDescent="0.3">
      <c r="A265" s="4"/>
      <c r="B265" s="4"/>
      <c r="C265" s="4"/>
      <c r="D265" s="31"/>
      <c r="E265" s="103"/>
      <c r="F265" s="103"/>
      <c r="AE265" s="103"/>
      <c r="AG265" s="103"/>
    </row>
    <row r="266" spans="1:33" x14ac:dyDescent="0.3">
      <c r="A266" s="4"/>
      <c r="B266" s="4"/>
      <c r="C266" s="4"/>
      <c r="D266" s="31"/>
      <c r="E266" s="103"/>
      <c r="F266" s="103"/>
      <c r="AE266" s="103"/>
      <c r="AG266" s="103"/>
    </row>
    <row r="267" spans="1:33" x14ac:dyDescent="0.3">
      <c r="A267" s="4"/>
      <c r="B267" s="4"/>
      <c r="C267" s="4"/>
      <c r="D267" s="31"/>
      <c r="E267" s="103"/>
      <c r="F267" s="103"/>
      <c r="AE267" s="103"/>
      <c r="AG267" s="103"/>
    </row>
    <row r="268" spans="1:33" x14ac:dyDescent="0.3">
      <c r="A268" s="4"/>
      <c r="B268" s="4"/>
      <c r="C268" s="4"/>
      <c r="D268" s="31"/>
      <c r="E268" s="103"/>
      <c r="F268" s="103"/>
      <c r="AE268" s="103"/>
      <c r="AG268" s="103"/>
    </row>
    <row r="269" spans="1:33" x14ac:dyDescent="0.3">
      <c r="A269" s="4"/>
      <c r="B269" s="4"/>
      <c r="C269" s="4"/>
      <c r="D269" s="31"/>
      <c r="E269" s="103"/>
      <c r="F269" s="103"/>
      <c r="AE269" s="103"/>
      <c r="AG269" s="103"/>
    </row>
    <row r="270" spans="1:33" x14ac:dyDescent="0.3">
      <c r="A270" s="4"/>
      <c r="B270" s="4"/>
      <c r="C270" s="4"/>
      <c r="D270" s="31"/>
      <c r="E270" s="103"/>
      <c r="F270" s="103"/>
      <c r="AE270" s="103"/>
      <c r="AG270" s="103"/>
    </row>
    <row r="271" spans="1:33" x14ac:dyDescent="0.3">
      <c r="A271" s="4"/>
      <c r="B271" s="4"/>
      <c r="C271" s="4"/>
      <c r="D271" s="31"/>
      <c r="E271" s="103"/>
      <c r="F271" s="103"/>
      <c r="AE271" s="103"/>
      <c r="AG271" s="103"/>
    </row>
    <row r="272" spans="1:33" x14ac:dyDescent="0.3">
      <c r="A272" s="4"/>
      <c r="B272" s="4"/>
      <c r="C272" s="4"/>
      <c r="D272" s="31"/>
      <c r="E272" s="103"/>
      <c r="F272" s="103"/>
      <c r="AE272" s="103"/>
      <c r="AG272" s="103"/>
    </row>
    <row r="273" spans="1:33" x14ac:dyDescent="0.3">
      <c r="A273" s="4"/>
      <c r="B273" s="4"/>
      <c r="C273" s="4"/>
      <c r="D273" s="31"/>
      <c r="E273" s="103"/>
      <c r="F273" s="103"/>
      <c r="AE273" s="103"/>
      <c r="AG273" s="103"/>
    </row>
    <row r="274" spans="1:33" x14ac:dyDescent="0.3">
      <c r="A274" s="4"/>
      <c r="B274" s="4"/>
      <c r="C274" s="4"/>
      <c r="D274" s="31"/>
      <c r="E274" s="103"/>
      <c r="F274" s="103"/>
      <c r="AE274" s="103"/>
      <c r="AG274" s="103"/>
    </row>
    <row r="275" spans="1:33" x14ac:dyDescent="0.3">
      <c r="A275" s="4"/>
      <c r="B275" s="4"/>
      <c r="C275" s="4"/>
      <c r="D275" s="31"/>
      <c r="E275" s="103"/>
      <c r="F275" s="103"/>
      <c r="AE275" s="103"/>
      <c r="AG275" s="103"/>
    </row>
    <row r="276" spans="1:33" x14ac:dyDescent="0.3">
      <c r="A276" s="4"/>
      <c r="B276" s="4"/>
      <c r="C276" s="4"/>
      <c r="D276" s="31"/>
      <c r="E276" s="103"/>
      <c r="F276" s="103"/>
      <c r="AE276" s="103"/>
      <c r="AG276" s="103"/>
    </row>
    <row r="277" spans="1:33" x14ac:dyDescent="0.3">
      <c r="A277" s="4"/>
      <c r="B277" s="4"/>
      <c r="C277" s="4"/>
      <c r="D277" s="31"/>
      <c r="E277" s="103"/>
      <c r="F277" s="103"/>
      <c r="AE277" s="103"/>
      <c r="AG277" s="103"/>
    </row>
    <row r="278" spans="1:33" x14ac:dyDescent="0.3">
      <c r="A278" s="4"/>
      <c r="B278" s="4"/>
      <c r="C278" s="4"/>
      <c r="D278" s="31"/>
      <c r="E278" s="103"/>
      <c r="F278" s="103"/>
      <c r="AE278" s="103"/>
      <c r="AG278" s="103"/>
    </row>
    <row r="279" spans="1:33" x14ac:dyDescent="0.3">
      <c r="A279" s="4"/>
      <c r="B279" s="4"/>
      <c r="C279" s="4"/>
      <c r="D279" s="31"/>
      <c r="E279" s="103"/>
      <c r="F279" s="103"/>
      <c r="AE279" s="103"/>
      <c r="AG279" s="103"/>
    </row>
    <row r="280" spans="1:33" x14ac:dyDescent="0.3">
      <c r="A280" s="4"/>
      <c r="B280" s="4"/>
      <c r="C280" s="4"/>
      <c r="D280" s="31"/>
      <c r="E280" s="103"/>
      <c r="F280" s="103"/>
      <c r="AE280" s="103"/>
      <c r="AG280" s="103"/>
    </row>
    <row r="281" spans="1:33" x14ac:dyDescent="0.3">
      <c r="A281" s="4"/>
      <c r="B281" s="4"/>
      <c r="C281" s="4"/>
      <c r="D281" s="31"/>
      <c r="E281" s="103"/>
      <c r="F281" s="103"/>
      <c r="AE281" s="103"/>
      <c r="AG281" s="103"/>
    </row>
    <row r="282" spans="1:33" x14ac:dyDescent="0.3">
      <c r="A282" s="4"/>
      <c r="B282" s="4"/>
      <c r="C282" s="4"/>
      <c r="D282" s="31"/>
      <c r="E282" s="103"/>
      <c r="F282" s="103"/>
      <c r="AE282" s="103"/>
      <c r="AG282" s="103"/>
    </row>
    <row r="283" spans="1:33" x14ac:dyDescent="0.3">
      <c r="A283" s="4"/>
      <c r="B283" s="4"/>
      <c r="C283" s="4"/>
      <c r="D283" s="31"/>
      <c r="E283" s="103"/>
      <c r="F283" s="103"/>
      <c r="AE283" s="103"/>
      <c r="AG283" s="103"/>
    </row>
    <row r="284" spans="1:33" x14ac:dyDescent="0.3">
      <c r="A284" s="4"/>
      <c r="B284" s="4"/>
      <c r="C284" s="4"/>
      <c r="D284" s="31"/>
      <c r="E284" s="103"/>
      <c r="F284" s="103"/>
      <c r="AE284" s="103"/>
      <c r="AG284" s="103"/>
    </row>
    <row r="285" spans="1:33" x14ac:dyDescent="0.3">
      <c r="A285" s="4"/>
      <c r="B285" s="4"/>
      <c r="C285" s="4"/>
      <c r="D285" s="31"/>
      <c r="E285" s="103"/>
      <c r="F285" s="103"/>
      <c r="AE285" s="103"/>
      <c r="AG285" s="103"/>
    </row>
    <row r="286" spans="1:33" x14ac:dyDescent="0.3">
      <c r="A286" s="4"/>
      <c r="B286" s="4"/>
      <c r="C286" s="4"/>
      <c r="D286" s="31"/>
      <c r="E286" s="103"/>
      <c r="F286" s="103"/>
      <c r="AE286" s="103"/>
      <c r="AG286" s="103"/>
    </row>
    <row r="287" spans="1:33" x14ac:dyDescent="0.3">
      <c r="A287" s="4"/>
      <c r="B287" s="4"/>
      <c r="C287" s="4"/>
      <c r="D287" s="31"/>
      <c r="E287" s="103"/>
      <c r="F287" s="103"/>
      <c r="AE287" s="103"/>
      <c r="AG287" s="103"/>
    </row>
    <row r="288" spans="1:33" x14ac:dyDescent="0.3">
      <c r="A288" s="4"/>
      <c r="B288" s="4"/>
      <c r="C288" s="4"/>
      <c r="D288" s="31"/>
      <c r="E288" s="103"/>
      <c r="F288" s="103"/>
      <c r="AE288" s="103"/>
      <c r="AG288" s="103"/>
    </row>
    <row r="289" spans="1:33" x14ac:dyDescent="0.3">
      <c r="A289" s="4"/>
      <c r="B289" s="4"/>
      <c r="C289" s="4"/>
      <c r="D289" s="31"/>
      <c r="E289" s="103"/>
      <c r="F289" s="103"/>
      <c r="AE289" s="103"/>
      <c r="AG289" s="103"/>
    </row>
    <row r="290" spans="1:33" x14ac:dyDescent="0.3">
      <c r="A290" s="4"/>
      <c r="B290" s="4"/>
      <c r="C290" s="4"/>
      <c r="D290" s="31"/>
      <c r="E290" s="103"/>
      <c r="F290" s="103"/>
      <c r="AE290" s="103"/>
      <c r="AG290" s="103"/>
    </row>
    <row r="291" spans="1:33" x14ac:dyDescent="0.3">
      <c r="A291" s="4"/>
      <c r="B291" s="4"/>
      <c r="C291" s="4"/>
      <c r="D291" s="31"/>
      <c r="E291" s="103"/>
      <c r="F291" s="103"/>
      <c r="AE291" s="103"/>
      <c r="AG291" s="103"/>
    </row>
    <row r="292" spans="1:33" x14ac:dyDescent="0.3">
      <c r="A292" s="4"/>
      <c r="B292" s="4"/>
      <c r="C292" s="4"/>
      <c r="D292" s="31"/>
      <c r="E292" s="103"/>
      <c r="F292" s="103"/>
      <c r="AE292" s="103"/>
      <c r="AG292" s="103"/>
    </row>
    <row r="293" spans="1:33" x14ac:dyDescent="0.3">
      <c r="A293" s="4"/>
      <c r="B293" s="4"/>
      <c r="C293" s="4"/>
      <c r="D293" s="31"/>
      <c r="E293" s="103"/>
      <c r="F293" s="103"/>
      <c r="AE293" s="103"/>
      <c r="AG293" s="103"/>
    </row>
    <row r="294" spans="1:33" x14ac:dyDescent="0.3">
      <c r="A294" s="4"/>
      <c r="B294" s="4"/>
      <c r="C294" s="4"/>
      <c r="D294" s="31"/>
      <c r="E294" s="103"/>
      <c r="F294" s="103"/>
      <c r="AE294" s="103"/>
      <c r="AG294" s="103"/>
    </row>
    <row r="295" spans="1:33" x14ac:dyDescent="0.3">
      <c r="A295" s="4"/>
      <c r="B295" s="4"/>
      <c r="C295" s="4"/>
      <c r="D295" s="31"/>
      <c r="E295" s="103"/>
      <c r="F295" s="103"/>
      <c r="AE295" s="103"/>
      <c r="AG295" s="103"/>
    </row>
    <row r="296" spans="1:33" x14ac:dyDescent="0.3">
      <c r="A296" s="4"/>
      <c r="B296" s="4"/>
      <c r="C296" s="4"/>
      <c r="D296" s="31"/>
      <c r="E296" s="103"/>
      <c r="F296" s="103"/>
      <c r="AE296" s="103"/>
      <c r="AG296" s="103"/>
    </row>
    <row r="297" spans="1:33" x14ac:dyDescent="0.3">
      <c r="A297" s="4"/>
      <c r="B297" s="4"/>
      <c r="C297" s="4"/>
      <c r="D297" s="31"/>
      <c r="E297" s="103"/>
      <c r="F297" s="103"/>
      <c r="AE297" s="103"/>
      <c r="AG297" s="103"/>
    </row>
    <row r="298" spans="1:33" x14ac:dyDescent="0.3">
      <c r="A298" s="4"/>
      <c r="B298" s="4"/>
      <c r="C298" s="4"/>
      <c r="D298" s="31"/>
      <c r="E298" s="103"/>
      <c r="F298" s="103"/>
      <c r="AE298" s="103"/>
      <c r="AG298" s="103"/>
    </row>
    <row r="299" spans="1:33" x14ac:dyDescent="0.3">
      <c r="A299" s="4"/>
      <c r="B299" s="4"/>
      <c r="C299" s="4"/>
      <c r="D299" s="31"/>
      <c r="E299" s="103"/>
      <c r="F299" s="103"/>
      <c r="AE299" s="103"/>
      <c r="AG299" s="103"/>
    </row>
    <row r="300" spans="1:33" x14ac:dyDescent="0.3">
      <c r="A300" s="4"/>
      <c r="B300" s="4"/>
      <c r="C300" s="4"/>
      <c r="D300" s="31"/>
      <c r="E300" s="103"/>
      <c r="F300" s="103"/>
      <c r="AE300" s="103"/>
      <c r="AG300" s="103"/>
    </row>
    <row r="301" spans="1:33" x14ac:dyDescent="0.3">
      <c r="A301" s="4"/>
      <c r="B301" s="4"/>
      <c r="C301" s="4"/>
      <c r="D301" s="31"/>
      <c r="E301" s="103"/>
      <c r="F301" s="103"/>
      <c r="AE301" s="103"/>
      <c r="AG301" s="103"/>
    </row>
    <row r="302" spans="1:33" x14ac:dyDescent="0.3">
      <c r="A302" s="4"/>
      <c r="B302" s="4"/>
      <c r="C302" s="4"/>
      <c r="D302" s="31"/>
      <c r="E302" s="103"/>
      <c r="F302" s="103"/>
      <c r="AE302" s="103"/>
      <c r="AG302" s="103"/>
    </row>
    <row r="303" spans="1:33" x14ac:dyDescent="0.3">
      <c r="A303" s="4"/>
      <c r="B303" s="4"/>
      <c r="C303" s="4"/>
      <c r="D303" s="31"/>
      <c r="E303" s="103"/>
      <c r="F303" s="103"/>
      <c r="AE303" s="103"/>
      <c r="AG303" s="103"/>
    </row>
    <row r="304" spans="1:33" x14ac:dyDescent="0.3">
      <c r="A304" s="4"/>
      <c r="B304" s="4"/>
      <c r="C304" s="4"/>
      <c r="D304" s="31"/>
      <c r="E304" s="103"/>
      <c r="F304" s="103"/>
      <c r="AE304" s="103"/>
      <c r="AG304" s="103"/>
    </row>
    <row r="305" spans="1:33" x14ac:dyDescent="0.3">
      <c r="A305" s="4"/>
      <c r="B305" s="4"/>
      <c r="C305" s="4"/>
      <c r="D305" s="31"/>
      <c r="E305" s="103"/>
      <c r="F305" s="103"/>
      <c r="AE305" s="103"/>
      <c r="AG305" s="103"/>
    </row>
    <row r="306" spans="1:33" x14ac:dyDescent="0.3">
      <c r="A306" s="4"/>
      <c r="B306" s="4"/>
      <c r="C306" s="4"/>
      <c r="D306" s="31"/>
      <c r="E306" s="103"/>
      <c r="F306" s="103"/>
      <c r="AE306" s="103"/>
      <c r="AG306" s="103"/>
    </row>
    <row r="307" spans="1:33" x14ac:dyDescent="0.3">
      <c r="A307" s="4"/>
      <c r="B307" s="4"/>
      <c r="C307" s="4"/>
      <c r="D307" s="31"/>
      <c r="E307" s="103"/>
      <c r="F307" s="103"/>
      <c r="AE307" s="103"/>
      <c r="AG307" s="103"/>
    </row>
    <row r="308" spans="1:33" x14ac:dyDescent="0.3">
      <c r="A308" s="4"/>
      <c r="B308" s="4"/>
      <c r="C308" s="4"/>
      <c r="D308" s="31"/>
      <c r="E308" s="103"/>
      <c r="F308" s="103"/>
      <c r="AE308" s="103"/>
      <c r="AG308" s="103"/>
    </row>
    <row r="309" spans="1:33" x14ac:dyDescent="0.3">
      <c r="A309" s="4"/>
      <c r="B309" s="4"/>
      <c r="C309" s="4"/>
      <c r="D309" s="31"/>
      <c r="E309" s="103"/>
      <c r="F309" s="103"/>
      <c r="AE309" s="103"/>
      <c r="AG309" s="103"/>
    </row>
    <row r="310" spans="1:33" x14ac:dyDescent="0.3">
      <c r="A310" s="4"/>
      <c r="B310" s="4"/>
      <c r="C310" s="4"/>
      <c r="D310" s="31"/>
      <c r="E310" s="103"/>
      <c r="F310" s="103"/>
      <c r="AE310" s="103"/>
      <c r="AG310" s="103"/>
    </row>
    <row r="311" spans="1:33" x14ac:dyDescent="0.3">
      <c r="A311" s="4"/>
      <c r="B311" s="4"/>
      <c r="C311" s="4"/>
      <c r="D311" s="31"/>
      <c r="E311" s="103"/>
      <c r="F311" s="103"/>
      <c r="AE311" s="103"/>
      <c r="AG311" s="103"/>
    </row>
    <row r="312" spans="1:33" x14ac:dyDescent="0.3">
      <c r="A312" s="4"/>
      <c r="B312" s="4"/>
      <c r="C312" s="4"/>
      <c r="D312" s="31"/>
      <c r="E312" s="103"/>
      <c r="F312" s="103"/>
      <c r="AE312" s="103"/>
      <c r="AG312" s="103"/>
    </row>
    <row r="313" spans="1:33" x14ac:dyDescent="0.3">
      <c r="A313" s="4"/>
      <c r="B313" s="4"/>
      <c r="C313" s="4"/>
      <c r="D313" s="31"/>
      <c r="E313" s="103"/>
      <c r="F313" s="103"/>
      <c r="AE313" s="103"/>
      <c r="AG313" s="103"/>
    </row>
    <row r="314" spans="1:33" x14ac:dyDescent="0.3">
      <c r="A314" s="4"/>
      <c r="B314" s="4"/>
      <c r="C314" s="4"/>
      <c r="D314" s="31"/>
      <c r="E314" s="103"/>
      <c r="F314" s="103"/>
      <c r="AE314" s="103"/>
      <c r="AG314" s="103"/>
    </row>
    <row r="315" spans="1:33" x14ac:dyDescent="0.3">
      <c r="A315" s="4"/>
      <c r="B315" s="4"/>
      <c r="C315" s="4"/>
      <c r="D315" s="31"/>
      <c r="E315" s="103"/>
      <c r="F315" s="103"/>
      <c r="AE315" s="103"/>
      <c r="AG315" s="103"/>
    </row>
    <row r="316" spans="1:33" x14ac:dyDescent="0.3">
      <c r="A316" s="4"/>
      <c r="B316" s="4"/>
      <c r="C316" s="4"/>
      <c r="D316" s="31"/>
      <c r="E316" s="103"/>
      <c r="F316" s="103"/>
      <c r="AE316" s="103"/>
      <c r="AG316" s="103"/>
    </row>
    <row r="317" spans="1:33" x14ac:dyDescent="0.3">
      <c r="A317" s="4"/>
      <c r="B317" s="4"/>
      <c r="C317" s="4"/>
      <c r="D317" s="31"/>
      <c r="E317" s="103"/>
      <c r="F317" s="103"/>
      <c r="AE317" s="103"/>
      <c r="AG317" s="103"/>
    </row>
    <row r="318" spans="1:33" x14ac:dyDescent="0.3">
      <c r="A318" s="4"/>
      <c r="B318" s="4"/>
      <c r="C318" s="4"/>
      <c r="D318" s="31"/>
      <c r="E318" s="103"/>
      <c r="F318" s="103"/>
      <c r="AE318" s="103"/>
      <c r="AG318" s="103"/>
    </row>
    <row r="319" spans="1:33" x14ac:dyDescent="0.3">
      <c r="A319" s="4"/>
      <c r="B319" s="4"/>
      <c r="C319" s="4"/>
      <c r="D319" s="31"/>
      <c r="E319" s="103"/>
      <c r="F319" s="103"/>
      <c r="AE319" s="103"/>
      <c r="AG319" s="103"/>
    </row>
    <row r="320" spans="1:33" x14ac:dyDescent="0.3">
      <c r="A320" s="4"/>
      <c r="B320" s="4"/>
      <c r="C320" s="4"/>
      <c r="D320" s="31"/>
      <c r="E320" s="103"/>
      <c r="F320" s="103"/>
      <c r="AE320" s="103"/>
      <c r="AG320" s="103"/>
    </row>
    <row r="321" spans="1:33" x14ac:dyDescent="0.3">
      <c r="A321" s="4"/>
      <c r="B321" s="4"/>
      <c r="C321" s="4"/>
      <c r="D321" s="31"/>
      <c r="E321" s="103"/>
      <c r="F321" s="103"/>
      <c r="AE321" s="103"/>
      <c r="AG321" s="103"/>
    </row>
    <row r="322" spans="1:33" x14ac:dyDescent="0.3">
      <c r="A322" s="4"/>
      <c r="B322" s="4"/>
      <c r="C322" s="4"/>
      <c r="D322" s="31"/>
      <c r="E322" s="103"/>
      <c r="F322" s="103"/>
      <c r="AE322" s="103"/>
      <c r="AG322" s="103"/>
    </row>
    <row r="323" spans="1:33" x14ac:dyDescent="0.3">
      <c r="A323" s="4"/>
      <c r="B323" s="4"/>
      <c r="C323" s="4"/>
      <c r="D323" s="31"/>
      <c r="E323" s="103"/>
      <c r="F323" s="103"/>
      <c r="AE323" s="103"/>
      <c r="AG323" s="103"/>
    </row>
    <row r="324" spans="1:33" x14ac:dyDescent="0.3">
      <c r="A324" s="4"/>
      <c r="B324" s="4"/>
      <c r="C324" s="4"/>
      <c r="D324" s="31"/>
      <c r="E324" s="103"/>
      <c r="F324" s="103"/>
      <c r="AE324" s="103"/>
      <c r="AG324" s="103"/>
    </row>
    <row r="325" spans="1:33" x14ac:dyDescent="0.3">
      <c r="A325" s="4"/>
      <c r="B325" s="4"/>
      <c r="C325" s="4"/>
      <c r="D325" s="31"/>
      <c r="E325" s="103"/>
      <c r="F325" s="103"/>
      <c r="AE325" s="103"/>
      <c r="AG325" s="103"/>
    </row>
    <row r="326" spans="1:33" x14ac:dyDescent="0.3">
      <c r="A326" s="4"/>
      <c r="B326" s="4"/>
      <c r="C326" s="4"/>
      <c r="D326" s="31"/>
      <c r="E326" s="103"/>
      <c r="F326" s="103"/>
      <c r="AE326" s="103"/>
      <c r="AG326" s="103"/>
    </row>
    <row r="327" spans="1:33" x14ac:dyDescent="0.3">
      <c r="A327" s="4"/>
      <c r="B327" s="4"/>
      <c r="C327" s="4"/>
      <c r="D327" s="31"/>
      <c r="E327" s="103"/>
      <c r="F327" s="103"/>
      <c r="AE327" s="103"/>
      <c r="AG327" s="103"/>
    </row>
    <row r="328" spans="1:33" x14ac:dyDescent="0.3">
      <c r="A328" s="4"/>
      <c r="B328" s="4"/>
      <c r="C328" s="4"/>
      <c r="D328" s="31"/>
      <c r="E328" s="103"/>
      <c r="F328" s="103"/>
      <c r="AE328" s="103"/>
      <c r="AG328" s="103"/>
    </row>
    <row r="329" spans="1:33" x14ac:dyDescent="0.3">
      <c r="A329" s="4"/>
      <c r="B329" s="4"/>
      <c r="C329" s="4"/>
      <c r="D329" s="31"/>
      <c r="E329" s="103"/>
      <c r="F329" s="103"/>
      <c r="AE329" s="103"/>
      <c r="AG329" s="103"/>
    </row>
    <row r="330" spans="1:33" x14ac:dyDescent="0.3">
      <c r="A330" s="4"/>
      <c r="B330" s="4"/>
      <c r="C330" s="4"/>
      <c r="D330" s="31"/>
      <c r="E330" s="103"/>
      <c r="F330" s="103"/>
      <c r="AE330" s="103"/>
      <c r="AG330" s="103"/>
    </row>
    <row r="331" spans="1:33" x14ac:dyDescent="0.3">
      <c r="A331" s="4"/>
      <c r="B331" s="4"/>
      <c r="C331" s="4"/>
      <c r="D331" s="31"/>
      <c r="E331" s="103"/>
      <c r="F331" s="103"/>
      <c r="AE331" s="103"/>
      <c r="AG331" s="103"/>
    </row>
    <row r="332" spans="1:33" x14ac:dyDescent="0.3">
      <c r="A332" s="4"/>
      <c r="B332" s="4"/>
      <c r="C332" s="4"/>
      <c r="D332" s="31"/>
      <c r="E332" s="103"/>
      <c r="F332" s="103"/>
      <c r="AE332" s="103"/>
      <c r="AG332" s="103"/>
    </row>
    <row r="333" spans="1:33" x14ac:dyDescent="0.3">
      <c r="A333" s="4"/>
      <c r="B333" s="4"/>
      <c r="C333" s="4"/>
      <c r="D333" s="31"/>
      <c r="E333" s="103"/>
      <c r="F333" s="103"/>
      <c r="AE333" s="103"/>
      <c r="AG333" s="103"/>
    </row>
    <row r="334" spans="1:33" x14ac:dyDescent="0.3">
      <c r="A334" s="4"/>
      <c r="B334" s="4"/>
      <c r="C334" s="4"/>
      <c r="D334" s="31"/>
      <c r="E334" s="103"/>
      <c r="F334" s="103"/>
      <c r="AE334" s="103"/>
      <c r="AG334" s="103"/>
    </row>
    <row r="335" spans="1:33" x14ac:dyDescent="0.3">
      <c r="A335" s="4"/>
      <c r="B335" s="4"/>
      <c r="C335" s="4"/>
      <c r="D335" s="31"/>
      <c r="E335" s="103"/>
      <c r="F335" s="103"/>
      <c r="AE335" s="103"/>
      <c r="AG335" s="103"/>
    </row>
    <row r="336" spans="1:33" x14ac:dyDescent="0.3">
      <c r="A336" s="4"/>
      <c r="B336" s="4"/>
      <c r="C336" s="4"/>
      <c r="D336" s="31"/>
      <c r="E336" s="103"/>
      <c r="F336" s="103"/>
      <c r="AE336" s="103"/>
      <c r="AG336" s="103"/>
    </row>
    <row r="337" spans="1:33" x14ac:dyDescent="0.3">
      <c r="A337" s="4"/>
      <c r="B337" s="4"/>
      <c r="C337" s="4"/>
      <c r="D337" s="31"/>
      <c r="E337" s="103"/>
      <c r="F337" s="103"/>
      <c r="AE337" s="103"/>
      <c r="AG337" s="103"/>
    </row>
    <row r="338" spans="1:33" x14ac:dyDescent="0.3">
      <c r="A338" s="4"/>
      <c r="B338" s="4"/>
      <c r="C338" s="4"/>
      <c r="D338" s="31"/>
      <c r="E338" s="103"/>
      <c r="F338" s="103"/>
      <c r="AE338" s="103"/>
      <c r="AG338" s="103"/>
    </row>
    <row r="339" spans="1:33" x14ac:dyDescent="0.3">
      <c r="A339" s="4"/>
      <c r="B339" s="4"/>
      <c r="C339" s="4"/>
      <c r="D339" s="31"/>
      <c r="E339" s="103"/>
      <c r="F339" s="103"/>
      <c r="AE339" s="103"/>
      <c r="AG339" s="103"/>
    </row>
    <row r="340" spans="1:33" x14ac:dyDescent="0.3">
      <c r="A340" s="4"/>
      <c r="B340" s="4"/>
      <c r="C340" s="4"/>
      <c r="D340" s="31"/>
      <c r="E340" s="103"/>
      <c r="F340" s="103"/>
      <c r="AE340" s="103"/>
      <c r="AG340" s="103"/>
    </row>
    <row r="341" spans="1:33" x14ac:dyDescent="0.3">
      <c r="A341" s="4"/>
      <c r="B341" s="4"/>
      <c r="C341" s="4"/>
      <c r="D341" s="31"/>
      <c r="E341" s="103"/>
      <c r="F341" s="103"/>
      <c r="AE341" s="103"/>
      <c r="AG341" s="103"/>
    </row>
    <row r="342" spans="1:33" x14ac:dyDescent="0.3">
      <c r="A342" s="4"/>
      <c r="B342" s="4"/>
      <c r="C342" s="4"/>
      <c r="D342" s="31"/>
      <c r="E342" s="103"/>
      <c r="F342" s="103"/>
      <c r="AE342" s="103"/>
      <c r="AG342" s="103"/>
    </row>
    <row r="343" spans="1:33" x14ac:dyDescent="0.3">
      <c r="A343" s="4"/>
      <c r="B343" s="4"/>
      <c r="C343" s="4"/>
      <c r="D343" s="31"/>
      <c r="E343" s="103"/>
      <c r="F343" s="103"/>
      <c r="AE343" s="103"/>
      <c r="AG343" s="103"/>
    </row>
    <row r="344" spans="1:33" x14ac:dyDescent="0.3">
      <c r="A344" s="4"/>
      <c r="B344" s="4"/>
      <c r="C344" s="4"/>
      <c r="D344" s="31"/>
      <c r="E344" s="103"/>
      <c r="F344" s="103"/>
      <c r="AE344" s="103"/>
      <c r="AG344" s="103"/>
    </row>
    <row r="345" spans="1:33" x14ac:dyDescent="0.3">
      <c r="A345" s="4"/>
      <c r="B345" s="4"/>
      <c r="C345" s="4"/>
      <c r="D345" s="31"/>
      <c r="E345" s="103"/>
      <c r="F345" s="103"/>
      <c r="AE345" s="103"/>
      <c r="AG345" s="103"/>
    </row>
    <row r="346" spans="1:33" x14ac:dyDescent="0.3">
      <c r="A346" s="4"/>
      <c r="B346" s="4"/>
      <c r="C346" s="4"/>
      <c r="D346" s="31"/>
      <c r="E346" s="103"/>
      <c r="F346" s="103"/>
      <c r="AE346" s="103"/>
      <c r="AG346" s="103"/>
    </row>
    <row r="347" spans="1:33" x14ac:dyDescent="0.3">
      <c r="A347" s="4"/>
      <c r="B347" s="4"/>
      <c r="C347" s="4"/>
      <c r="D347" s="31"/>
      <c r="E347" s="103"/>
      <c r="F347" s="103"/>
      <c r="AE347" s="103"/>
      <c r="AG347" s="103"/>
    </row>
    <row r="348" spans="1:33" x14ac:dyDescent="0.3">
      <c r="A348" s="4"/>
      <c r="B348" s="4"/>
      <c r="C348" s="4"/>
      <c r="D348" s="31"/>
      <c r="E348" s="103"/>
      <c r="F348" s="103"/>
      <c r="AE348" s="103"/>
      <c r="AG348" s="103"/>
    </row>
    <row r="349" spans="1:33" x14ac:dyDescent="0.3">
      <c r="A349" s="4"/>
      <c r="B349" s="4"/>
      <c r="C349" s="4"/>
      <c r="D349" s="31"/>
      <c r="E349" s="103"/>
      <c r="F349" s="103"/>
      <c r="AE349" s="103"/>
      <c r="AG349" s="103"/>
    </row>
    <row r="350" spans="1:33" x14ac:dyDescent="0.3">
      <c r="A350" s="4"/>
      <c r="B350" s="4"/>
      <c r="C350" s="4"/>
      <c r="D350" s="31"/>
      <c r="E350" s="103"/>
      <c r="F350" s="103"/>
      <c r="AE350" s="103"/>
      <c r="AG350" s="103"/>
    </row>
    <row r="351" spans="1:33" x14ac:dyDescent="0.3">
      <c r="A351" s="4"/>
      <c r="B351" s="4"/>
      <c r="C351" s="4"/>
      <c r="D351" s="31"/>
      <c r="E351" s="103"/>
      <c r="F351" s="103"/>
      <c r="AE351" s="103"/>
      <c r="AG351" s="103"/>
    </row>
    <row r="352" spans="1:33" x14ac:dyDescent="0.3">
      <c r="A352" s="4"/>
      <c r="B352" s="4"/>
      <c r="C352" s="4"/>
      <c r="D352" s="31"/>
      <c r="E352" s="103"/>
      <c r="F352" s="103"/>
      <c r="AE352" s="103"/>
      <c r="AG352" s="103"/>
    </row>
    <row r="353" spans="1:33" x14ac:dyDescent="0.3">
      <c r="A353" s="4"/>
      <c r="B353" s="4"/>
      <c r="C353" s="4"/>
      <c r="D353" s="31"/>
      <c r="E353" s="103"/>
      <c r="F353" s="103"/>
      <c r="AE353" s="103"/>
      <c r="AG353" s="103"/>
    </row>
    <row r="354" spans="1:33" x14ac:dyDescent="0.3">
      <c r="A354" s="4"/>
      <c r="B354" s="4"/>
      <c r="C354" s="4"/>
      <c r="D354" s="31"/>
      <c r="E354" s="103"/>
      <c r="F354" s="103"/>
      <c r="AE354" s="103"/>
      <c r="AG354" s="103"/>
    </row>
    <row r="355" spans="1:33" x14ac:dyDescent="0.3">
      <c r="A355" s="4"/>
      <c r="B355" s="4"/>
      <c r="C355" s="4"/>
      <c r="D355" s="31"/>
      <c r="E355" s="103"/>
      <c r="F355" s="103"/>
      <c r="AE355" s="103"/>
      <c r="AG355" s="103"/>
    </row>
    <row r="356" spans="1:33" x14ac:dyDescent="0.3">
      <c r="A356" s="4"/>
      <c r="B356" s="4"/>
      <c r="C356" s="4"/>
      <c r="D356" s="31"/>
      <c r="E356" s="103"/>
      <c r="F356" s="103"/>
      <c r="AE356" s="103"/>
      <c r="AG356" s="103"/>
    </row>
    <row r="357" spans="1:33" x14ac:dyDescent="0.3">
      <c r="A357" s="4"/>
      <c r="B357" s="4"/>
      <c r="C357" s="4"/>
      <c r="D357" s="31"/>
      <c r="E357" s="103"/>
      <c r="F357" s="103"/>
      <c r="AE357" s="103"/>
      <c r="AG357" s="103"/>
    </row>
    <row r="358" spans="1:33" x14ac:dyDescent="0.3">
      <c r="A358" s="4"/>
      <c r="B358" s="4"/>
      <c r="C358" s="4"/>
      <c r="D358" s="31"/>
      <c r="E358" s="103"/>
      <c r="F358" s="103"/>
      <c r="AE358" s="103"/>
      <c r="AG358" s="103"/>
    </row>
    <row r="359" spans="1:33" x14ac:dyDescent="0.3">
      <c r="A359" s="4"/>
      <c r="B359" s="4"/>
      <c r="C359" s="4"/>
      <c r="D359" s="31"/>
      <c r="E359" s="103"/>
      <c r="F359" s="103"/>
      <c r="AE359" s="103"/>
      <c r="AG359" s="103"/>
    </row>
    <row r="360" spans="1:33" x14ac:dyDescent="0.3">
      <c r="A360" s="4"/>
      <c r="B360" s="4"/>
      <c r="C360" s="4"/>
      <c r="D360" s="31"/>
      <c r="E360" s="103"/>
      <c r="F360" s="103"/>
      <c r="AE360" s="103"/>
      <c r="AG360" s="103"/>
    </row>
    <row r="361" spans="1:33" x14ac:dyDescent="0.3">
      <c r="A361" s="4"/>
      <c r="B361" s="4"/>
      <c r="C361" s="4"/>
      <c r="D361" s="31"/>
      <c r="E361" s="103"/>
      <c r="F361" s="103"/>
      <c r="AE361" s="103"/>
      <c r="AG361" s="103"/>
    </row>
    <row r="362" spans="1:33" x14ac:dyDescent="0.3">
      <c r="A362" s="4"/>
      <c r="B362" s="4"/>
      <c r="C362" s="4"/>
      <c r="D362" s="31"/>
      <c r="E362" s="103"/>
      <c r="F362" s="103"/>
      <c r="AE362" s="103"/>
      <c r="AG362" s="103"/>
    </row>
    <row r="363" spans="1:33" x14ac:dyDescent="0.3">
      <c r="A363" s="4"/>
      <c r="B363" s="4"/>
      <c r="C363" s="4"/>
      <c r="D363" s="31"/>
      <c r="E363" s="103"/>
      <c r="F363" s="103"/>
      <c r="AE363" s="103"/>
      <c r="AG363" s="103"/>
    </row>
    <row r="364" spans="1:33" x14ac:dyDescent="0.3">
      <c r="A364" s="4"/>
      <c r="B364" s="4"/>
      <c r="C364" s="4"/>
      <c r="D364" s="31"/>
      <c r="E364" s="103"/>
      <c r="F364" s="103"/>
      <c r="AE364" s="103"/>
      <c r="AG364" s="103"/>
    </row>
    <row r="365" spans="1:33" x14ac:dyDescent="0.3">
      <c r="A365" s="4"/>
      <c r="B365" s="4"/>
      <c r="C365" s="4"/>
      <c r="D365" s="31"/>
      <c r="E365" s="103"/>
      <c r="F365" s="103"/>
      <c r="AE365" s="103"/>
      <c r="AG365" s="103"/>
    </row>
    <row r="366" spans="1:33" x14ac:dyDescent="0.3">
      <c r="A366" s="4"/>
      <c r="B366" s="4"/>
      <c r="C366" s="4"/>
      <c r="D366" s="31"/>
      <c r="E366" s="103"/>
      <c r="F366" s="103"/>
      <c r="AE366" s="103"/>
      <c r="AG366" s="103"/>
    </row>
    <row r="367" spans="1:33" x14ac:dyDescent="0.3">
      <c r="A367" s="4"/>
      <c r="B367" s="4"/>
      <c r="C367" s="4"/>
      <c r="D367" s="31"/>
      <c r="E367" s="103"/>
      <c r="F367" s="103"/>
      <c r="AE367" s="103"/>
      <c r="AG367" s="103"/>
    </row>
    <row r="368" spans="1:33" x14ac:dyDescent="0.3">
      <c r="A368" s="4"/>
      <c r="B368" s="4"/>
      <c r="C368" s="4"/>
      <c r="D368" s="31"/>
      <c r="E368" s="103"/>
      <c r="F368" s="103"/>
      <c r="AE368" s="103"/>
      <c r="AG368" s="103"/>
    </row>
    <row r="369" spans="1:33" x14ac:dyDescent="0.3">
      <c r="A369" s="4"/>
      <c r="B369" s="4"/>
      <c r="C369" s="4"/>
      <c r="D369" s="31"/>
      <c r="E369" s="103"/>
      <c r="F369" s="103"/>
      <c r="AE369" s="103"/>
      <c r="AG369" s="103"/>
    </row>
    <row r="370" spans="1:33" x14ac:dyDescent="0.3">
      <c r="A370" s="4"/>
      <c r="B370" s="4"/>
      <c r="C370" s="4"/>
      <c r="D370" s="31"/>
      <c r="E370" s="103"/>
      <c r="F370" s="103"/>
      <c r="AE370" s="103"/>
      <c r="AG370" s="103"/>
    </row>
    <row r="371" spans="1:33" x14ac:dyDescent="0.3">
      <c r="A371" s="4"/>
      <c r="B371" s="4"/>
      <c r="C371" s="4"/>
      <c r="D371" s="31"/>
      <c r="E371" s="103"/>
      <c r="F371" s="103"/>
      <c r="AE371" s="103"/>
      <c r="AG371" s="103"/>
    </row>
    <row r="372" spans="1:33" x14ac:dyDescent="0.3">
      <c r="A372" s="4"/>
      <c r="B372" s="4"/>
      <c r="C372" s="4"/>
      <c r="D372" s="31"/>
      <c r="E372" s="103"/>
      <c r="F372" s="103"/>
      <c r="AE372" s="103"/>
      <c r="AG372" s="103"/>
    </row>
    <row r="373" spans="1:33" x14ac:dyDescent="0.3">
      <c r="A373" s="4"/>
      <c r="B373" s="4"/>
      <c r="C373" s="4"/>
      <c r="D373" s="31"/>
      <c r="E373" s="103"/>
      <c r="F373" s="103"/>
      <c r="AE373" s="103"/>
      <c r="AG373" s="103"/>
    </row>
    <row r="374" spans="1:33" x14ac:dyDescent="0.3">
      <c r="A374" s="4"/>
      <c r="B374" s="4"/>
      <c r="C374" s="4"/>
      <c r="D374" s="31"/>
      <c r="E374" s="103"/>
      <c r="F374" s="103"/>
      <c r="AE374" s="103"/>
      <c r="AG374" s="103"/>
    </row>
    <row r="375" spans="1:33" x14ac:dyDescent="0.3">
      <c r="A375" s="4"/>
      <c r="B375" s="4"/>
      <c r="C375" s="4"/>
      <c r="D375" s="31"/>
      <c r="E375" s="103"/>
      <c r="F375" s="103"/>
      <c r="AE375" s="103"/>
      <c r="AG375" s="103"/>
    </row>
    <row r="376" spans="1:33" x14ac:dyDescent="0.3">
      <c r="A376" s="4"/>
      <c r="B376" s="4"/>
      <c r="C376" s="4"/>
      <c r="D376" s="31"/>
      <c r="E376" s="103"/>
      <c r="F376" s="103"/>
      <c r="AE376" s="103"/>
      <c r="AG376" s="103"/>
    </row>
    <row r="377" spans="1:33" x14ac:dyDescent="0.3">
      <c r="A377" s="4"/>
      <c r="B377" s="4"/>
      <c r="C377" s="4"/>
      <c r="D377" s="31"/>
      <c r="E377" s="103"/>
      <c r="F377" s="103"/>
      <c r="AE377" s="103"/>
      <c r="AG377" s="103"/>
    </row>
    <row r="378" spans="1:33" x14ac:dyDescent="0.3">
      <c r="A378" s="4"/>
      <c r="B378" s="4"/>
      <c r="C378" s="4"/>
      <c r="D378" s="31"/>
      <c r="E378" s="103"/>
      <c r="F378" s="103"/>
      <c r="AE378" s="103"/>
      <c r="AG378" s="103"/>
    </row>
    <row r="379" spans="1:33" x14ac:dyDescent="0.3">
      <c r="A379" s="4"/>
      <c r="B379" s="4"/>
      <c r="C379" s="4"/>
      <c r="D379" s="31"/>
      <c r="E379" s="103"/>
      <c r="F379" s="103"/>
      <c r="AE379" s="103"/>
      <c r="AG379" s="103"/>
    </row>
    <row r="380" spans="1:33" x14ac:dyDescent="0.3">
      <c r="A380" s="4"/>
      <c r="B380" s="4"/>
      <c r="C380" s="4"/>
      <c r="D380" s="31"/>
      <c r="E380" s="103"/>
      <c r="F380" s="103"/>
      <c r="AE380" s="103"/>
      <c r="AG380" s="103"/>
    </row>
    <row r="381" spans="1:33" x14ac:dyDescent="0.3">
      <c r="A381" s="4"/>
      <c r="B381" s="4"/>
      <c r="C381" s="4"/>
      <c r="D381" s="31"/>
      <c r="E381" s="103"/>
      <c r="F381" s="103"/>
      <c r="AE381" s="103"/>
      <c r="AG381" s="103"/>
    </row>
    <row r="382" spans="1:33" x14ac:dyDescent="0.3">
      <c r="A382" s="4"/>
      <c r="B382" s="4"/>
      <c r="C382" s="4"/>
      <c r="D382" s="31"/>
      <c r="E382" s="103"/>
      <c r="F382" s="103"/>
      <c r="AE382" s="103"/>
      <c r="AG382" s="103"/>
    </row>
    <row r="383" spans="1:33" x14ac:dyDescent="0.3">
      <c r="A383" s="4"/>
      <c r="B383" s="4"/>
      <c r="C383" s="4"/>
      <c r="D383" s="31"/>
      <c r="E383" s="103"/>
      <c r="F383" s="103"/>
      <c r="AE383" s="103"/>
      <c r="AG383" s="103"/>
    </row>
    <row r="384" spans="1:33" x14ac:dyDescent="0.3">
      <c r="A384" s="4"/>
      <c r="B384" s="4"/>
      <c r="C384" s="4"/>
      <c r="D384" s="31"/>
      <c r="E384" s="103"/>
      <c r="F384" s="103"/>
      <c r="AE384" s="103"/>
      <c r="AG384" s="103"/>
    </row>
    <row r="385" spans="1:33" x14ac:dyDescent="0.3">
      <c r="A385" s="4"/>
      <c r="B385" s="4"/>
      <c r="C385" s="4"/>
      <c r="D385" s="31"/>
      <c r="E385" s="103"/>
      <c r="F385" s="103"/>
      <c r="AE385" s="103"/>
      <c r="AG385" s="103"/>
    </row>
    <row r="386" spans="1:33" x14ac:dyDescent="0.3">
      <c r="A386" s="4"/>
      <c r="B386" s="4"/>
      <c r="C386" s="4"/>
      <c r="D386" s="31"/>
      <c r="E386" s="103"/>
      <c r="F386" s="103"/>
      <c r="AE386" s="103"/>
      <c r="AG386" s="103"/>
    </row>
    <row r="387" spans="1:33" x14ac:dyDescent="0.3">
      <c r="A387" s="4"/>
      <c r="B387" s="4"/>
      <c r="C387" s="4"/>
      <c r="D387" s="31"/>
      <c r="E387" s="103"/>
      <c r="F387" s="103"/>
      <c r="AE387" s="103"/>
      <c r="AG387" s="103"/>
    </row>
    <row r="388" spans="1:33" x14ac:dyDescent="0.3">
      <c r="A388" s="4"/>
      <c r="B388" s="4"/>
      <c r="C388" s="4"/>
      <c r="D388" s="31"/>
      <c r="E388" s="103"/>
      <c r="F388" s="103"/>
      <c r="AE388" s="103"/>
      <c r="AG388" s="103"/>
    </row>
    <row r="389" spans="1:33" x14ac:dyDescent="0.3">
      <c r="A389" s="4"/>
      <c r="B389" s="4"/>
      <c r="C389" s="4"/>
      <c r="D389" s="31"/>
      <c r="E389" s="103"/>
      <c r="F389" s="103"/>
      <c r="AE389" s="103"/>
      <c r="AG389" s="103"/>
    </row>
    <row r="390" spans="1:33" x14ac:dyDescent="0.3">
      <c r="A390" s="4"/>
      <c r="B390" s="4"/>
      <c r="C390" s="4"/>
      <c r="D390" s="31"/>
      <c r="E390" s="103"/>
      <c r="F390" s="103"/>
      <c r="AE390" s="103"/>
      <c r="AG390" s="103"/>
    </row>
    <row r="391" spans="1:33" x14ac:dyDescent="0.3">
      <c r="A391" s="4"/>
      <c r="B391" s="4"/>
      <c r="C391" s="4"/>
      <c r="D391" s="31"/>
      <c r="E391" s="103"/>
      <c r="F391" s="103"/>
      <c r="AE391" s="103"/>
      <c r="AG391" s="103"/>
    </row>
    <row r="392" spans="1:33" x14ac:dyDescent="0.3">
      <c r="A392" s="4"/>
      <c r="B392" s="4"/>
      <c r="C392" s="4"/>
      <c r="D392" s="31"/>
      <c r="E392" s="103"/>
      <c r="F392" s="103"/>
      <c r="AE392" s="103"/>
      <c r="AG392" s="103"/>
    </row>
    <row r="393" spans="1:33" x14ac:dyDescent="0.3">
      <c r="A393" s="4"/>
      <c r="B393" s="4"/>
      <c r="C393" s="4"/>
      <c r="D393" s="31"/>
      <c r="E393" s="103"/>
      <c r="F393" s="103"/>
      <c r="AE393" s="103"/>
      <c r="AG393" s="103"/>
    </row>
    <row r="394" spans="1:33" x14ac:dyDescent="0.3">
      <c r="A394" s="4"/>
      <c r="B394" s="4"/>
      <c r="C394" s="4"/>
      <c r="D394" s="31"/>
      <c r="E394" s="103"/>
      <c r="F394" s="103"/>
      <c r="AE394" s="103"/>
      <c r="AG394" s="103"/>
    </row>
    <row r="395" spans="1:33" x14ac:dyDescent="0.3">
      <c r="A395" s="4"/>
      <c r="B395" s="4"/>
      <c r="C395" s="4"/>
      <c r="D395" s="31"/>
      <c r="E395" s="103"/>
      <c r="F395" s="103"/>
      <c r="AE395" s="103"/>
      <c r="AG395" s="103"/>
    </row>
    <row r="396" spans="1:33" x14ac:dyDescent="0.3">
      <c r="A396" s="4"/>
      <c r="B396" s="4"/>
      <c r="C396" s="4"/>
      <c r="D396" s="31"/>
      <c r="E396" s="103"/>
      <c r="F396" s="103"/>
      <c r="AE396" s="103"/>
      <c r="AG396" s="103"/>
    </row>
    <row r="397" spans="1:33" x14ac:dyDescent="0.3">
      <c r="A397" s="4"/>
      <c r="B397" s="4"/>
      <c r="C397" s="4"/>
      <c r="D397" s="31"/>
      <c r="E397" s="103"/>
      <c r="F397" s="103"/>
      <c r="AE397" s="103"/>
      <c r="AG397" s="103"/>
    </row>
    <row r="398" spans="1:33" x14ac:dyDescent="0.3">
      <c r="A398" s="4"/>
      <c r="B398" s="4"/>
      <c r="C398" s="4"/>
      <c r="D398" s="31"/>
      <c r="E398" s="103"/>
      <c r="F398" s="103"/>
      <c r="AE398" s="103"/>
      <c r="AG398" s="103"/>
    </row>
    <row r="399" spans="1:33" x14ac:dyDescent="0.3">
      <c r="A399" s="4"/>
      <c r="B399" s="4"/>
      <c r="C399" s="4"/>
      <c r="D399" s="31"/>
      <c r="E399" s="103"/>
      <c r="F399" s="103"/>
      <c r="AE399" s="103"/>
      <c r="AG399" s="103"/>
    </row>
    <row r="400" spans="1:33" x14ac:dyDescent="0.3">
      <c r="A400" s="4"/>
      <c r="B400" s="4"/>
      <c r="C400" s="4"/>
      <c r="D400" s="31"/>
      <c r="E400" s="103"/>
      <c r="F400" s="103"/>
      <c r="AE400" s="103"/>
      <c r="AG400" s="103"/>
    </row>
    <row r="401" spans="1:33" x14ac:dyDescent="0.3">
      <c r="A401" s="4"/>
      <c r="B401" s="4"/>
      <c r="C401" s="4"/>
      <c r="D401" s="31"/>
      <c r="E401" s="103"/>
      <c r="F401" s="103"/>
      <c r="AE401" s="103"/>
      <c r="AG401" s="103"/>
    </row>
    <row r="402" spans="1:33" x14ac:dyDescent="0.3">
      <c r="A402" s="4"/>
      <c r="B402" s="4"/>
      <c r="C402" s="4"/>
      <c r="D402" s="31"/>
      <c r="E402" s="103"/>
      <c r="F402" s="103"/>
      <c r="AE402" s="103"/>
      <c r="AG402" s="103"/>
    </row>
    <row r="403" spans="1:33" x14ac:dyDescent="0.3">
      <c r="A403" s="4"/>
      <c r="B403" s="4"/>
      <c r="C403" s="4"/>
      <c r="D403" s="31"/>
      <c r="E403" s="103"/>
      <c r="F403" s="103"/>
      <c r="AE403" s="103"/>
      <c r="AG403" s="103"/>
    </row>
    <row r="404" spans="1:33" x14ac:dyDescent="0.3">
      <c r="A404" s="4"/>
      <c r="B404" s="4"/>
      <c r="C404" s="4"/>
      <c r="D404" s="31"/>
      <c r="E404" s="103"/>
      <c r="F404" s="103"/>
      <c r="AE404" s="103"/>
      <c r="AG404" s="103"/>
    </row>
    <row r="405" spans="1:33" x14ac:dyDescent="0.3">
      <c r="A405" s="4"/>
      <c r="B405" s="4"/>
      <c r="C405" s="4"/>
      <c r="D405" s="31"/>
      <c r="E405" s="103"/>
      <c r="F405" s="103"/>
      <c r="AE405" s="103"/>
      <c r="AG405" s="103"/>
    </row>
    <row r="406" spans="1:33" x14ac:dyDescent="0.3">
      <c r="A406" s="4"/>
      <c r="B406" s="4"/>
      <c r="C406" s="4"/>
      <c r="D406" s="31"/>
      <c r="E406" s="103"/>
      <c r="F406" s="103"/>
      <c r="AE406" s="103"/>
      <c r="AG406" s="103"/>
    </row>
    <row r="407" spans="1:33" x14ac:dyDescent="0.3">
      <c r="A407" s="4"/>
      <c r="B407" s="4"/>
      <c r="C407" s="4"/>
      <c r="D407" s="31"/>
      <c r="E407" s="103"/>
      <c r="F407" s="103"/>
      <c r="AE407" s="103"/>
      <c r="AG407" s="103"/>
    </row>
    <row r="408" spans="1:33" x14ac:dyDescent="0.3">
      <c r="A408" s="4"/>
      <c r="B408" s="4"/>
      <c r="C408" s="4"/>
      <c r="D408" s="31"/>
      <c r="E408" s="103"/>
      <c r="F408" s="103"/>
      <c r="AE408" s="103"/>
      <c r="AG408" s="103"/>
    </row>
    <row r="409" spans="1:33" x14ac:dyDescent="0.3">
      <c r="A409" s="4"/>
      <c r="B409" s="4"/>
      <c r="C409" s="4"/>
      <c r="D409" s="31"/>
      <c r="E409" s="103"/>
      <c r="F409" s="103"/>
      <c r="AE409" s="103"/>
      <c r="AG409" s="103"/>
    </row>
    <row r="410" spans="1:33" x14ac:dyDescent="0.3">
      <c r="A410" s="4"/>
      <c r="B410" s="4"/>
      <c r="C410" s="4"/>
      <c r="D410" s="31"/>
      <c r="E410" s="103"/>
      <c r="F410" s="103"/>
      <c r="AE410" s="103"/>
      <c r="AG410" s="103"/>
    </row>
    <row r="411" spans="1:33" x14ac:dyDescent="0.3">
      <c r="A411" s="4"/>
      <c r="B411" s="4"/>
      <c r="C411" s="4"/>
      <c r="D411" s="31"/>
      <c r="E411" s="103"/>
      <c r="F411" s="103"/>
      <c r="AE411" s="103"/>
      <c r="AG411" s="103"/>
    </row>
    <row r="412" spans="1:33" x14ac:dyDescent="0.3">
      <c r="A412" s="4"/>
      <c r="B412" s="4"/>
      <c r="C412" s="4"/>
      <c r="D412" s="31"/>
      <c r="E412" s="103"/>
      <c r="F412" s="103"/>
      <c r="AE412" s="103"/>
      <c r="AG412" s="103"/>
    </row>
    <row r="413" spans="1:33" x14ac:dyDescent="0.3">
      <c r="A413" s="4"/>
      <c r="B413" s="4"/>
      <c r="C413" s="4"/>
      <c r="D413" s="31"/>
      <c r="E413" s="103"/>
      <c r="F413" s="103"/>
      <c r="AE413" s="103"/>
      <c r="AG413" s="103"/>
    </row>
    <row r="414" spans="1:33" x14ac:dyDescent="0.3">
      <c r="A414" s="4"/>
      <c r="B414" s="4"/>
      <c r="C414" s="4"/>
      <c r="D414" s="31"/>
      <c r="E414" s="103"/>
      <c r="F414" s="103"/>
      <c r="AE414" s="103"/>
      <c r="AG414" s="103"/>
    </row>
    <row r="415" spans="1:33" x14ac:dyDescent="0.3">
      <c r="A415" s="4"/>
      <c r="B415" s="4"/>
      <c r="C415" s="4"/>
      <c r="D415" s="31"/>
      <c r="E415" s="103"/>
      <c r="F415" s="103"/>
      <c r="AE415" s="103"/>
      <c r="AG415" s="103"/>
    </row>
    <row r="416" spans="1:33" x14ac:dyDescent="0.3">
      <c r="A416" s="4"/>
      <c r="B416" s="4"/>
      <c r="C416" s="4"/>
      <c r="D416" s="31"/>
      <c r="E416" s="103"/>
      <c r="F416" s="103"/>
      <c r="AE416" s="103"/>
      <c r="AG416" s="103"/>
    </row>
    <row r="417" spans="1:33" x14ac:dyDescent="0.3">
      <c r="A417" s="4"/>
      <c r="B417" s="4"/>
      <c r="C417" s="4"/>
      <c r="D417" s="31"/>
      <c r="E417" s="103"/>
      <c r="F417" s="103"/>
      <c r="AE417" s="103"/>
      <c r="AG417" s="103"/>
    </row>
    <row r="418" spans="1:33" x14ac:dyDescent="0.3">
      <c r="A418" s="4"/>
      <c r="B418" s="4"/>
      <c r="C418" s="4"/>
      <c r="D418" s="31"/>
      <c r="E418" s="103"/>
      <c r="F418" s="103"/>
      <c r="AE418" s="103"/>
      <c r="AG418" s="103"/>
    </row>
    <row r="419" spans="1:33" x14ac:dyDescent="0.3">
      <c r="A419" s="4"/>
      <c r="B419" s="4"/>
      <c r="C419" s="4"/>
      <c r="D419" s="31"/>
      <c r="E419" s="103"/>
      <c r="F419" s="103"/>
      <c r="AE419" s="103"/>
      <c r="AG419" s="103"/>
    </row>
    <row r="420" spans="1:33" x14ac:dyDescent="0.3">
      <c r="A420" s="4"/>
      <c r="B420" s="4"/>
      <c r="C420" s="4"/>
      <c r="D420" s="31"/>
      <c r="E420" s="103"/>
      <c r="F420" s="103"/>
      <c r="AE420" s="103"/>
      <c r="AG420" s="103"/>
    </row>
    <row r="421" spans="1:33" x14ac:dyDescent="0.3">
      <c r="A421" s="4"/>
      <c r="B421" s="4"/>
      <c r="C421" s="4"/>
      <c r="D421" s="31"/>
      <c r="E421" s="103"/>
      <c r="F421" s="103"/>
      <c r="AE421" s="103"/>
      <c r="AG421" s="103"/>
    </row>
    <row r="422" spans="1:33" x14ac:dyDescent="0.3">
      <c r="A422" s="4"/>
      <c r="B422" s="4"/>
      <c r="C422" s="4"/>
      <c r="D422" s="31"/>
      <c r="E422" s="103"/>
      <c r="F422" s="103"/>
      <c r="AE422" s="103"/>
      <c r="AG422" s="103"/>
    </row>
    <row r="423" spans="1:33" x14ac:dyDescent="0.3">
      <c r="A423" s="4"/>
      <c r="B423" s="4"/>
      <c r="C423" s="4"/>
      <c r="D423" s="31"/>
      <c r="E423" s="103"/>
      <c r="F423" s="103"/>
      <c r="AE423" s="103"/>
      <c r="AG423" s="103"/>
    </row>
    <row r="424" spans="1:33" x14ac:dyDescent="0.3">
      <c r="A424" s="4"/>
      <c r="B424" s="4"/>
      <c r="C424" s="4"/>
      <c r="D424" s="31"/>
      <c r="E424" s="103"/>
      <c r="F424" s="103"/>
      <c r="AE424" s="103"/>
      <c r="AG424" s="103"/>
    </row>
    <row r="425" spans="1:33" x14ac:dyDescent="0.3">
      <c r="A425" s="4"/>
      <c r="B425" s="4"/>
      <c r="C425" s="4"/>
      <c r="D425" s="31"/>
      <c r="E425" s="103"/>
      <c r="F425" s="103"/>
      <c r="AE425" s="103"/>
      <c r="AG425" s="103"/>
    </row>
    <row r="426" spans="1:33" x14ac:dyDescent="0.3">
      <c r="A426" s="4"/>
      <c r="B426" s="4"/>
      <c r="C426" s="4"/>
      <c r="D426" s="31"/>
      <c r="E426" s="103"/>
      <c r="F426" s="103"/>
      <c r="AE426" s="103"/>
      <c r="AG426" s="103"/>
    </row>
    <row r="427" spans="1:33" x14ac:dyDescent="0.3">
      <c r="A427" s="4"/>
      <c r="B427" s="4"/>
      <c r="C427" s="4"/>
      <c r="D427" s="31"/>
      <c r="E427" s="103"/>
      <c r="F427" s="103"/>
      <c r="AE427" s="103"/>
      <c r="AG427" s="103"/>
    </row>
    <row r="428" spans="1:33" x14ac:dyDescent="0.3">
      <c r="A428" s="4"/>
      <c r="B428" s="4"/>
      <c r="C428" s="4"/>
      <c r="D428" s="31"/>
      <c r="E428" s="103"/>
      <c r="F428" s="103"/>
      <c r="AE428" s="103"/>
      <c r="AG428" s="103"/>
    </row>
    <row r="429" spans="1:33" x14ac:dyDescent="0.3">
      <c r="A429" s="4"/>
      <c r="B429" s="4"/>
      <c r="C429" s="4"/>
      <c r="D429" s="31"/>
      <c r="E429" s="103"/>
      <c r="F429" s="103"/>
      <c r="AE429" s="103"/>
      <c r="AG429" s="103"/>
    </row>
    <row r="430" spans="1:33" x14ac:dyDescent="0.3">
      <c r="A430" s="4"/>
      <c r="B430" s="4"/>
      <c r="C430" s="4"/>
      <c r="D430" s="31"/>
      <c r="E430" s="103"/>
      <c r="F430" s="103"/>
      <c r="AE430" s="103"/>
      <c r="AG430" s="103"/>
    </row>
    <row r="431" spans="1:33" x14ac:dyDescent="0.3">
      <c r="A431" s="4"/>
      <c r="B431" s="4"/>
      <c r="C431" s="4"/>
      <c r="D431" s="31"/>
      <c r="E431" s="103"/>
      <c r="F431" s="103"/>
      <c r="AE431" s="103"/>
      <c r="AG431" s="103"/>
    </row>
    <row r="432" spans="1:33" x14ac:dyDescent="0.3">
      <c r="A432" s="4"/>
      <c r="B432" s="4"/>
      <c r="C432" s="4"/>
      <c r="D432" s="31"/>
      <c r="E432" s="103"/>
      <c r="F432" s="103"/>
      <c r="AE432" s="103"/>
      <c r="AG432" s="103"/>
    </row>
    <row r="433" spans="1:33" x14ac:dyDescent="0.3">
      <c r="A433" s="4"/>
      <c r="B433" s="4"/>
      <c r="C433" s="4"/>
      <c r="D433" s="31"/>
      <c r="E433" s="103"/>
      <c r="F433" s="103"/>
      <c r="AE433" s="103"/>
      <c r="AG433" s="103"/>
    </row>
    <row r="434" spans="1:33" x14ac:dyDescent="0.3">
      <c r="A434" s="4"/>
      <c r="B434" s="4"/>
      <c r="C434" s="4"/>
      <c r="D434" s="31"/>
      <c r="E434" s="103"/>
      <c r="F434" s="103"/>
      <c r="AE434" s="103"/>
      <c r="AG434" s="103"/>
    </row>
    <row r="435" spans="1:33" x14ac:dyDescent="0.3">
      <c r="A435" s="4"/>
      <c r="B435" s="4"/>
      <c r="C435" s="4"/>
      <c r="D435" s="31"/>
      <c r="E435" s="103"/>
      <c r="F435" s="103"/>
      <c r="AE435" s="103"/>
      <c r="AG435" s="103"/>
    </row>
    <row r="436" spans="1:33" x14ac:dyDescent="0.3">
      <c r="A436" s="4"/>
      <c r="B436" s="4"/>
      <c r="C436" s="4"/>
      <c r="D436" s="31"/>
      <c r="E436" s="103"/>
      <c r="F436" s="103"/>
      <c r="AE436" s="103"/>
      <c r="AG436" s="103"/>
    </row>
    <row r="437" spans="1:33" x14ac:dyDescent="0.3">
      <c r="A437" s="4"/>
      <c r="B437" s="4"/>
      <c r="C437" s="4"/>
      <c r="D437" s="31"/>
      <c r="E437" s="103"/>
      <c r="F437" s="103"/>
      <c r="AE437" s="103"/>
      <c r="AG437" s="103"/>
    </row>
    <row r="438" spans="1:33" x14ac:dyDescent="0.3">
      <c r="A438" s="4"/>
      <c r="B438" s="4"/>
      <c r="C438" s="4"/>
      <c r="D438" s="31"/>
      <c r="E438" s="103"/>
      <c r="F438" s="103"/>
      <c r="AE438" s="103"/>
      <c r="AG438" s="103"/>
    </row>
    <row r="439" spans="1:33" x14ac:dyDescent="0.3">
      <c r="A439" s="4"/>
      <c r="B439" s="4"/>
      <c r="C439" s="4"/>
      <c r="D439" s="31"/>
      <c r="E439" s="103"/>
      <c r="F439" s="103"/>
      <c r="AE439" s="103"/>
      <c r="AG439" s="103"/>
    </row>
    <row r="440" spans="1:33" x14ac:dyDescent="0.3">
      <c r="A440" s="4"/>
      <c r="B440" s="4"/>
      <c r="C440" s="4"/>
      <c r="D440" s="31"/>
      <c r="E440" s="103"/>
      <c r="F440" s="103"/>
      <c r="AE440" s="103"/>
      <c r="AG440" s="103"/>
    </row>
    <row r="441" spans="1:33" x14ac:dyDescent="0.3">
      <c r="A441" s="4"/>
      <c r="B441" s="4"/>
      <c r="C441" s="4"/>
      <c r="D441" s="31"/>
      <c r="E441" s="103"/>
      <c r="F441" s="103"/>
      <c r="AE441" s="103"/>
      <c r="AG441" s="103"/>
    </row>
    <row r="442" spans="1:33" x14ac:dyDescent="0.3">
      <c r="A442" s="4"/>
      <c r="B442" s="4"/>
      <c r="C442" s="4"/>
      <c r="D442" s="31"/>
      <c r="E442" s="103"/>
      <c r="F442" s="103"/>
      <c r="AE442" s="103"/>
      <c r="AG442" s="103"/>
    </row>
    <row r="443" spans="1:33" x14ac:dyDescent="0.3">
      <c r="A443" s="4"/>
      <c r="B443" s="4"/>
      <c r="C443" s="4"/>
      <c r="D443" s="31"/>
      <c r="E443" s="103"/>
      <c r="F443" s="103"/>
      <c r="AE443" s="103"/>
      <c r="AG443" s="103"/>
    </row>
    <row r="444" spans="1:33" x14ac:dyDescent="0.3">
      <c r="A444" s="4"/>
      <c r="B444" s="4"/>
      <c r="C444" s="4"/>
      <c r="D444" s="31"/>
      <c r="E444" s="103"/>
      <c r="F444" s="103"/>
      <c r="AE444" s="103"/>
      <c r="AG444" s="103"/>
    </row>
    <row r="445" spans="1:33" x14ac:dyDescent="0.3">
      <c r="A445" s="4"/>
      <c r="B445" s="4"/>
      <c r="C445" s="4"/>
      <c r="D445" s="31"/>
      <c r="E445" s="103"/>
      <c r="F445" s="103"/>
      <c r="AE445" s="103"/>
      <c r="AG445" s="103"/>
    </row>
    <row r="446" spans="1:33" x14ac:dyDescent="0.3">
      <c r="A446" s="4"/>
      <c r="B446" s="4"/>
      <c r="C446" s="4"/>
      <c r="D446" s="31"/>
      <c r="E446" s="103"/>
      <c r="F446" s="103"/>
      <c r="AE446" s="103"/>
      <c r="AG446" s="103"/>
    </row>
    <row r="447" spans="1:33" x14ac:dyDescent="0.3">
      <c r="A447" s="4"/>
      <c r="B447" s="4"/>
      <c r="C447" s="4"/>
      <c r="D447" s="31"/>
      <c r="E447" s="103"/>
      <c r="F447" s="103"/>
      <c r="AE447" s="103"/>
      <c r="AG447" s="103"/>
    </row>
    <row r="448" spans="1:33" x14ac:dyDescent="0.3">
      <c r="A448" s="4"/>
      <c r="B448" s="4"/>
      <c r="C448" s="4"/>
      <c r="D448" s="31"/>
      <c r="E448" s="103"/>
      <c r="F448" s="103"/>
      <c r="AE448" s="103"/>
      <c r="AG448" s="103"/>
    </row>
    <row r="449" spans="1:33" x14ac:dyDescent="0.3">
      <c r="A449" s="4"/>
      <c r="B449" s="4"/>
      <c r="C449" s="4"/>
      <c r="D449" s="31"/>
      <c r="E449" s="103"/>
      <c r="F449" s="103"/>
      <c r="AE449" s="103"/>
      <c r="AG449" s="103"/>
    </row>
    <row r="450" spans="1:33" x14ac:dyDescent="0.3">
      <c r="A450" s="4"/>
      <c r="B450" s="4"/>
      <c r="C450" s="4"/>
      <c r="D450" s="31"/>
      <c r="E450" s="103"/>
      <c r="F450" s="103"/>
      <c r="AE450" s="103"/>
      <c r="AG450" s="103"/>
    </row>
    <row r="451" spans="1:33" x14ac:dyDescent="0.3">
      <c r="A451" s="4"/>
      <c r="B451" s="4"/>
      <c r="C451" s="4"/>
      <c r="D451" s="31"/>
      <c r="E451" s="103"/>
      <c r="F451" s="103"/>
      <c r="AE451" s="103"/>
      <c r="AG451" s="103"/>
    </row>
    <row r="452" spans="1:33" x14ac:dyDescent="0.3">
      <c r="A452" s="4"/>
      <c r="B452" s="4"/>
      <c r="C452" s="4"/>
      <c r="D452" s="31"/>
      <c r="E452" s="103"/>
      <c r="F452" s="103"/>
      <c r="AE452" s="103"/>
      <c r="AG452" s="103"/>
    </row>
    <row r="453" spans="1:33" x14ac:dyDescent="0.3">
      <c r="A453" s="4"/>
      <c r="B453" s="4"/>
      <c r="C453" s="4"/>
      <c r="D453" s="31"/>
      <c r="E453" s="103"/>
      <c r="F453" s="103"/>
      <c r="AE453" s="103"/>
      <c r="AG453" s="103"/>
    </row>
    <row r="454" spans="1:33" x14ac:dyDescent="0.3">
      <c r="A454" s="4"/>
      <c r="B454" s="4"/>
      <c r="C454" s="4"/>
      <c r="D454" s="31"/>
      <c r="E454" s="103"/>
      <c r="F454" s="103"/>
      <c r="AE454" s="103"/>
      <c r="AG454" s="103"/>
    </row>
    <row r="455" spans="1:33" x14ac:dyDescent="0.3">
      <c r="A455" s="4"/>
      <c r="B455" s="4"/>
      <c r="C455" s="4"/>
      <c r="D455" s="31"/>
      <c r="E455" s="103"/>
      <c r="F455" s="103"/>
      <c r="AE455" s="103"/>
      <c r="AG455" s="103"/>
    </row>
    <row r="456" spans="1:33" x14ac:dyDescent="0.3">
      <c r="A456" s="4"/>
      <c r="B456" s="4"/>
      <c r="C456" s="4"/>
      <c r="D456" s="31"/>
      <c r="E456" s="103"/>
      <c r="F456" s="103"/>
      <c r="AE456" s="103"/>
      <c r="AG456" s="103"/>
    </row>
    <row r="457" spans="1:33" x14ac:dyDescent="0.3">
      <c r="A457" s="4"/>
      <c r="B457" s="4"/>
      <c r="C457" s="4"/>
      <c r="D457" s="31"/>
      <c r="E457" s="103"/>
      <c r="F457" s="103"/>
      <c r="AE457" s="103"/>
      <c r="AG457" s="103"/>
    </row>
    <row r="458" spans="1:33" x14ac:dyDescent="0.3">
      <c r="A458" s="4"/>
      <c r="B458" s="4"/>
      <c r="C458" s="4"/>
      <c r="D458" s="31"/>
      <c r="E458" s="103"/>
      <c r="F458" s="103"/>
      <c r="AE458" s="103"/>
      <c r="AG458" s="103"/>
    </row>
    <row r="459" spans="1:33" x14ac:dyDescent="0.3">
      <c r="A459" s="4"/>
      <c r="B459" s="4"/>
      <c r="C459" s="4"/>
      <c r="D459" s="31"/>
      <c r="E459" s="103"/>
      <c r="F459" s="103"/>
      <c r="AE459" s="103"/>
      <c r="AG459" s="103"/>
    </row>
    <row r="460" spans="1:33" x14ac:dyDescent="0.3">
      <c r="A460" s="4"/>
      <c r="B460" s="4"/>
      <c r="C460" s="4"/>
      <c r="D460" s="31"/>
      <c r="E460" s="103"/>
      <c r="F460" s="103"/>
      <c r="AE460" s="103"/>
      <c r="AG460" s="103"/>
    </row>
    <row r="461" spans="1:33" x14ac:dyDescent="0.3">
      <c r="A461" s="4"/>
      <c r="B461" s="4"/>
      <c r="C461" s="4"/>
      <c r="D461" s="31"/>
      <c r="E461" s="103"/>
      <c r="F461" s="103"/>
      <c r="AE461" s="103"/>
      <c r="AG461" s="103"/>
    </row>
    <row r="462" spans="1:33" x14ac:dyDescent="0.3">
      <c r="A462" s="4"/>
      <c r="B462" s="4"/>
      <c r="C462" s="4"/>
      <c r="D462" s="31"/>
      <c r="E462" s="103"/>
      <c r="F462" s="103"/>
      <c r="AE462" s="103"/>
      <c r="AG462" s="103"/>
    </row>
    <row r="463" spans="1:33" x14ac:dyDescent="0.3">
      <c r="A463" s="4"/>
      <c r="B463" s="4"/>
      <c r="C463" s="4"/>
      <c r="D463" s="31"/>
      <c r="E463" s="103"/>
      <c r="F463" s="103"/>
      <c r="AE463" s="103"/>
      <c r="AG463" s="103"/>
    </row>
    <row r="464" spans="1:33" x14ac:dyDescent="0.3">
      <c r="A464" s="4"/>
      <c r="B464" s="4"/>
      <c r="C464" s="4"/>
      <c r="D464" s="31"/>
      <c r="E464" s="103"/>
      <c r="F464" s="103"/>
      <c r="AE464" s="103"/>
      <c r="AG464" s="103"/>
    </row>
    <row r="465" spans="1:33" x14ac:dyDescent="0.3">
      <c r="A465" s="4"/>
      <c r="B465" s="4"/>
      <c r="C465" s="4"/>
      <c r="D465" s="31"/>
      <c r="E465" s="103"/>
      <c r="F465" s="103"/>
      <c r="AE465" s="103"/>
      <c r="AG465" s="103"/>
    </row>
    <row r="466" spans="1:33" x14ac:dyDescent="0.3">
      <c r="A466" s="4"/>
      <c r="B466" s="4"/>
      <c r="C466" s="4"/>
      <c r="D466" s="31"/>
      <c r="E466" s="103"/>
      <c r="F466" s="103"/>
      <c r="AE466" s="103"/>
      <c r="AG466" s="103"/>
    </row>
    <row r="467" spans="1:33" x14ac:dyDescent="0.3">
      <c r="A467" s="4"/>
      <c r="B467" s="4"/>
      <c r="C467" s="4"/>
      <c r="D467" s="31"/>
      <c r="E467" s="103"/>
      <c r="F467" s="103"/>
      <c r="AE467" s="103"/>
      <c r="AG467" s="103"/>
    </row>
    <row r="468" spans="1:33" x14ac:dyDescent="0.3">
      <c r="A468" s="4"/>
      <c r="B468" s="4"/>
      <c r="C468" s="4"/>
      <c r="D468" s="31"/>
      <c r="E468" s="103"/>
      <c r="F468" s="103"/>
      <c r="AE468" s="103"/>
      <c r="AG468" s="103"/>
    </row>
    <row r="469" spans="1:33" x14ac:dyDescent="0.3">
      <c r="A469" s="4"/>
      <c r="B469" s="4"/>
      <c r="C469" s="4"/>
      <c r="D469" s="31"/>
      <c r="E469" s="103"/>
      <c r="F469" s="103"/>
      <c r="AE469" s="103"/>
      <c r="AG469" s="103"/>
    </row>
    <row r="470" spans="1:33" x14ac:dyDescent="0.3">
      <c r="A470" s="4"/>
      <c r="B470" s="4"/>
      <c r="C470" s="4"/>
      <c r="D470" s="31"/>
      <c r="E470" s="103"/>
      <c r="F470" s="103"/>
      <c r="AE470" s="103"/>
      <c r="AG470" s="103"/>
    </row>
    <row r="471" spans="1:33" x14ac:dyDescent="0.3">
      <c r="A471" s="4"/>
      <c r="B471" s="4"/>
      <c r="C471" s="4"/>
      <c r="D471" s="31"/>
      <c r="E471" s="103"/>
      <c r="F471" s="103"/>
      <c r="AE471" s="103"/>
      <c r="AG471" s="103"/>
    </row>
    <row r="472" spans="1:33" x14ac:dyDescent="0.3">
      <c r="A472" s="4"/>
      <c r="B472" s="4"/>
      <c r="C472" s="4"/>
      <c r="D472" s="31"/>
      <c r="E472" s="103"/>
      <c r="F472" s="103"/>
      <c r="AE472" s="103"/>
      <c r="AG472" s="103"/>
    </row>
    <row r="473" spans="1:33" x14ac:dyDescent="0.3">
      <c r="A473" s="4"/>
      <c r="B473" s="4"/>
      <c r="C473" s="4"/>
      <c r="D473" s="31"/>
      <c r="E473" s="103"/>
      <c r="F473" s="103"/>
      <c r="AE473" s="103"/>
      <c r="AG473" s="103"/>
    </row>
    <row r="474" spans="1:33" x14ac:dyDescent="0.3">
      <c r="A474" s="4"/>
      <c r="B474" s="4"/>
      <c r="C474" s="4"/>
      <c r="D474" s="31"/>
      <c r="E474" s="103"/>
      <c r="F474" s="103"/>
      <c r="AE474" s="103"/>
      <c r="AG474" s="103"/>
    </row>
    <row r="475" spans="1:33" x14ac:dyDescent="0.3">
      <c r="A475" s="4"/>
      <c r="B475" s="4"/>
      <c r="C475" s="4"/>
      <c r="D475" s="31"/>
      <c r="E475" s="103"/>
      <c r="F475" s="103"/>
      <c r="AE475" s="103"/>
      <c r="AG475" s="103"/>
    </row>
    <row r="476" spans="1:33" x14ac:dyDescent="0.3">
      <c r="A476" s="4"/>
      <c r="B476" s="4"/>
      <c r="C476" s="4"/>
      <c r="D476" s="31"/>
      <c r="E476" s="103"/>
      <c r="F476" s="103"/>
      <c r="AE476" s="103"/>
      <c r="AG476" s="103"/>
    </row>
    <row r="477" spans="1:33" x14ac:dyDescent="0.3">
      <c r="A477" s="4"/>
      <c r="B477" s="4"/>
      <c r="C477" s="4"/>
      <c r="D477" s="31"/>
      <c r="E477" s="103"/>
      <c r="F477" s="103"/>
      <c r="AE477" s="103"/>
      <c r="AG477" s="103"/>
    </row>
    <row r="478" spans="1:33" x14ac:dyDescent="0.3">
      <c r="A478" s="4"/>
      <c r="B478" s="4"/>
      <c r="C478" s="4"/>
      <c r="D478" s="31"/>
      <c r="E478" s="103"/>
      <c r="F478" s="103"/>
      <c r="AE478" s="103"/>
      <c r="AG478" s="103"/>
    </row>
    <row r="479" spans="1:33" x14ac:dyDescent="0.3">
      <c r="A479" s="4"/>
      <c r="B479" s="4"/>
      <c r="C479" s="4"/>
      <c r="D479" s="31"/>
      <c r="E479" s="103"/>
      <c r="F479" s="103"/>
      <c r="AE479" s="103"/>
      <c r="AG479" s="103"/>
    </row>
    <row r="480" spans="1:33" x14ac:dyDescent="0.3">
      <c r="A480" s="4"/>
      <c r="B480" s="4"/>
      <c r="C480" s="4"/>
      <c r="D480" s="31"/>
      <c r="E480" s="103"/>
      <c r="F480" s="103"/>
      <c r="AE480" s="103"/>
      <c r="AG480" s="103"/>
    </row>
    <row r="481" spans="1:33" x14ac:dyDescent="0.3">
      <c r="A481" s="4"/>
      <c r="B481" s="4"/>
      <c r="C481" s="4"/>
      <c r="D481" s="31"/>
      <c r="E481" s="103"/>
      <c r="F481" s="103"/>
      <c r="AE481" s="103"/>
      <c r="AG481" s="103"/>
    </row>
    <row r="482" spans="1:33" x14ac:dyDescent="0.3">
      <c r="A482" s="4"/>
      <c r="B482" s="4"/>
      <c r="C482" s="4"/>
      <c r="D482" s="31"/>
      <c r="E482" s="103"/>
      <c r="F482" s="103"/>
      <c r="AE482" s="103"/>
      <c r="AG482" s="103"/>
    </row>
    <row r="483" spans="1:33" x14ac:dyDescent="0.3">
      <c r="A483" s="4"/>
      <c r="B483" s="4"/>
      <c r="C483" s="4"/>
      <c r="D483" s="31"/>
      <c r="E483" s="103"/>
      <c r="F483" s="103"/>
      <c r="AE483" s="103"/>
      <c r="AG483" s="103"/>
    </row>
    <row r="484" spans="1:33" x14ac:dyDescent="0.3">
      <c r="A484" s="4"/>
      <c r="B484" s="4"/>
      <c r="C484" s="4"/>
      <c r="D484" s="31"/>
      <c r="E484" s="103"/>
      <c r="F484" s="103"/>
      <c r="AE484" s="103"/>
      <c r="AG484" s="103"/>
    </row>
    <row r="485" spans="1:33" x14ac:dyDescent="0.3">
      <c r="A485" s="4"/>
      <c r="B485" s="4"/>
      <c r="C485" s="4"/>
      <c r="D485" s="31"/>
      <c r="E485" s="103"/>
      <c r="F485" s="103"/>
      <c r="AE485" s="103"/>
      <c r="AG485" s="103"/>
    </row>
    <row r="486" spans="1:33" x14ac:dyDescent="0.3">
      <c r="A486" s="4"/>
      <c r="B486" s="4"/>
      <c r="C486" s="4"/>
      <c r="D486" s="31"/>
      <c r="E486" s="103"/>
      <c r="F486" s="103"/>
      <c r="AE486" s="103"/>
      <c r="AG486" s="103"/>
    </row>
    <row r="487" spans="1:33" x14ac:dyDescent="0.3">
      <c r="A487" s="4"/>
      <c r="B487" s="4"/>
      <c r="C487" s="4"/>
      <c r="D487" s="31"/>
      <c r="E487" s="103"/>
      <c r="F487" s="103"/>
      <c r="AE487" s="103"/>
      <c r="AG487" s="103"/>
    </row>
    <row r="488" spans="1:33" x14ac:dyDescent="0.3">
      <c r="A488" s="4"/>
      <c r="B488" s="4"/>
      <c r="C488" s="4"/>
      <c r="D488" s="31"/>
      <c r="E488" s="103"/>
      <c r="F488" s="103"/>
      <c r="AE488" s="103"/>
      <c r="AG488" s="103"/>
    </row>
    <row r="489" spans="1:33" x14ac:dyDescent="0.3">
      <c r="A489" s="4"/>
      <c r="B489" s="4"/>
      <c r="C489" s="4"/>
      <c r="D489" s="31"/>
      <c r="E489" s="103"/>
      <c r="F489" s="103"/>
      <c r="AE489" s="103"/>
      <c r="AG489" s="103"/>
    </row>
    <row r="490" spans="1:33" x14ac:dyDescent="0.3">
      <c r="A490" s="4"/>
      <c r="B490" s="4"/>
      <c r="C490" s="4"/>
      <c r="D490" s="31"/>
      <c r="E490" s="103"/>
      <c r="F490" s="103"/>
      <c r="AE490" s="103"/>
      <c r="AG490" s="103"/>
    </row>
    <row r="491" spans="1:33" x14ac:dyDescent="0.3">
      <c r="A491" s="4"/>
      <c r="B491" s="4"/>
      <c r="C491" s="4"/>
      <c r="D491" s="31"/>
      <c r="E491" s="103"/>
      <c r="F491" s="103"/>
      <c r="AE491" s="103"/>
      <c r="AG491" s="103"/>
    </row>
    <row r="492" spans="1:33" x14ac:dyDescent="0.3">
      <c r="A492" s="4"/>
      <c r="B492" s="4"/>
      <c r="C492" s="4"/>
      <c r="D492" s="31"/>
      <c r="E492" s="103"/>
      <c r="F492" s="103"/>
      <c r="AE492" s="103"/>
      <c r="AG492" s="103"/>
    </row>
    <row r="493" spans="1:33" x14ac:dyDescent="0.3">
      <c r="A493" s="4"/>
      <c r="B493" s="4"/>
      <c r="C493" s="4"/>
      <c r="D493" s="31"/>
      <c r="E493" s="103"/>
      <c r="F493" s="103"/>
      <c r="AE493" s="103"/>
      <c r="AG493" s="103"/>
    </row>
    <row r="494" spans="1:33" x14ac:dyDescent="0.3">
      <c r="A494" s="4"/>
      <c r="B494" s="4"/>
      <c r="C494" s="4"/>
      <c r="D494" s="31"/>
      <c r="E494" s="103"/>
      <c r="F494" s="103"/>
      <c r="AE494" s="103"/>
      <c r="AG494" s="103"/>
    </row>
    <row r="495" spans="1:33" x14ac:dyDescent="0.3">
      <c r="A495" s="4"/>
      <c r="B495" s="4"/>
      <c r="C495" s="4"/>
      <c r="D495" s="31"/>
      <c r="E495" s="103"/>
      <c r="F495" s="103"/>
      <c r="AE495" s="103"/>
      <c r="AG495" s="103"/>
    </row>
    <row r="496" spans="1:33" x14ac:dyDescent="0.3">
      <c r="A496" s="4"/>
      <c r="B496" s="4"/>
      <c r="C496" s="4"/>
      <c r="D496" s="31"/>
      <c r="E496" s="103"/>
      <c r="F496" s="103"/>
      <c r="AE496" s="103"/>
      <c r="AG496" s="103"/>
    </row>
    <row r="497" spans="1:33" x14ac:dyDescent="0.3">
      <c r="A497" s="4"/>
      <c r="B497" s="4"/>
      <c r="C497" s="4"/>
      <c r="D497" s="31"/>
      <c r="E497" s="103"/>
      <c r="F497" s="103"/>
      <c r="AE497" s="103"/>
      <c r="AG497" s="103"/>
    </row>
    <row r="498" spans="1:33" x14ac:dyDescent="0.3">
      <c r="A498" s="4"/>
      <c r="B498" s="4"/>
      <c r="C498" s="4"/>
      <c r="D498" s="31"/>
      <c r="E498" s="103"/>
      <c r="F498" s="103"/>
      <c r="AE498" s="103"/>
      <c r="AG498" s="103"/>
    </row>
    <row r="499" spans="1:33" x14ac:dyDescent="0.3">
      <c r="A499" s="4"/>
      <c r="B499" s="4"/>
      <c r="C499" s="4"/>
      <c r="D499" s="31"/>
      <c r="E499" s="103"/>
      <c r="F499" s="103"/>
      <c r="AE499" s="103"/>
      <c r="AG499" s="103"/>
    </row>
    <row r="500" spans="1:33" x14ac:dyDescent="0.3">
      <c r="A500" s="4"/>
      <c r="B500" s="4"/>
      <c r="C500" s="4"/>
      <c r="D500" s="31"/>
      <c r="E500" s="103"/>
      <c r="F500" s="103"/>
      <c r="AE500" s="103"/>
      <c r="AG500" s="103"/>
    </row>
    <row r="501" spans="1:33" x14ac:dyDescent="0.3">
      <c r="A501" s="4"/>
      <c r="B501" s="4"/>
      <c r="C501" s="4"/>
      <c r="D501" s="31"/>
      <c r="E501" s="103"/>
      <c r="F501" s="103"/>
      <c r="AE501" s="103"/>
      <c r="AG501" s="103"/>
    </row>
    <row r="502" spans="1:33" x14ac:dyDescent="0.3">
      <c r="A502" s="4"/>
      <c r="B502" s="4"/>
      <c r="C502" s="4"/>
      <c r="D502" s="31"/>
      <c r="E502" s="103"/>
      <c r="F502" s="103"/>
      <c r="AE502" s="103"/>
      <c r="AG502" s="103"/>
    </row>
    <row r="503" spans="1:33" x14ac:dyDescent="0.3">
      <c r="A503" s="4"/>
      <c r="B503" s="4"/>
      <c r="C503" s="4"/>
      <c r="D503" s="31"/>
      <c r="E503" s="103"/>
      <c r="F503" s="103"/>
      <c r="AE503" s="103"/>
      <c r="AG503" s="103"/>
    </row>
    <row r="504" spans="1:33" x14ac:dyDescent="0.3">
      <c r="A504" s="4"/>
      <c r="B504" s="4"/>
      <c r="C504" s="4"/>
      <c r="D504" s="31"/>
      <c r="E504" s="103"/>
      <c r="F504" s="103"/>
      <c r="AE504" s="103"/>
      <c r="AG504" s="103"/>
    </row>
    <row r="505" spans="1:33" x14ac:dyDescent="0.3">
      <c r="A505" s="4"/>
      <c r="B505" s="4"/>
      <c r="C505" s="4"/>
      <c r="D505" s="31"/>
      <c r="E505" s="103"/>
      <c r="F505" s="103"/>
      <c r="AE505" s="103"/>
      <c r="AG505" s="103"/>
    </row>
    <row r="506" spans="1:33" x14ac:dyDescent="0.3">
      <c r="A506" s="4"/>
      <c r="B506" s="4"/>
      <c r="C506" s="4"/>
      <c r="D506" s="31"/>
      <c r="E506" s="103"/>
      <c r="F506" s="103"/>
      <c r="AE506" s="103"/>
      <c r="AG506" s="103"/>
    </row>
    <row r="507" spans="1:33" x14ac:dyDescent="0.3">
      <c r="A507" s="4"/>
      <c r="B507" s="4"/>
      <c r="C507" s="4"/>
      <c r="D507" s="31"/>
      <c r="E507" s="103"/>
      <c r="F507" s="103"/>
      <c r="AE507" s="103"/>
      <c r="AG507" s="103"/>
    </row>
    <row r="508" spans="1:33" x14ac:dyDescent="0.3">
      <c r="A508" s="4"/>
      <c r="B508" s="4"/>
      <c r="C508" s="4"/>
      <c r="D508" s="31"/>
      <c r="E508" s="103"/>
      <c r="F508" s="103"/>
      <c r="AE508" s="103"/>
      <c r="AG508" s="103"/>
    </row>
    <row r="509" spans="1:33" x14ac:dyDescent="0.3">
      <c r="A509" s="4"/>
      <c r="B509" s="4"/>
      <c r="C509" s="4"/>
      <c r="D509" s="31"/>
      <c r="E509" s="103"/>
      <c r="F509" s="103"/>
      <c r="AE509" s="103"/>
      <c r="AG509" s="103"/>
    </row>
    <row r="510" spans="1:33" x14ac:dyDescent="0.3">
      <c r="A510" s="4"/>
      <c r="B510" s="4"/>
      <c r="C510" s="4"/>
      <c r="D510" s="31"/>
      <c r="E510" s="103"/>
      <c r="F510" s="103"/>
      <c r="AE510" s="103"/>
      <c r="AG510" s="103"/>
    </row>
    <row r="511" spans="1:33" x14ac:dyDescent="0.3">
      <c r="A511" s="4"/>
      <c r="B511" s="4"/>
      <c r="C511" s="4"/>
      <c r="D511" s="31"/>
      <c r="E511" s="103"/>
      <c r="F511" s="103"/>
      <c r="AE511" s="103"/>
      <c r="AG511" s="103"/>
    </row>
    <row r="512" spans="1:33" x14ac:dyDescent="0.3">
      <c r="A512" s="4"/>
      <c r="B512" s="4"/>
      <c r="C512" s="4"/>
      <c r="D512" s="31"/>
      <c r="E512" s="103"/>
      <c r="F512" s="103"/>
      <c r="AE512" s="103"/>
      <c r="AG512" s="103"/>
    </row>
    <row r="513" spans="1:33" x14ac:dyDescent="0.3">
      <c r="A513" s="4"/>
      <c r="B513" s="4"/>
      <c r="C513" s="4"/>
      <c r="D513" s="31"/>
      <c r="E513" s="103"/>
      <c r="F513" s="103"/>
      <c r="AE513" s="103"/>
      <c r="AG513" s="103"/>
    </row>
    <row r="514" spans="1:33" x14ac:dyDescent="0.3">
      <c r="A514" s="4"/>
      <c r="B514" s="4"/>
      <c r="C514" s="4"/>
      <c r="D514" s="31"/>
      <c r="E514" s="103"/>
      <c r="F514" s="103"/>
      <c r="AE514" s="103"/>
      <c r="AG514" s="103"/>
    </row>
    <row r="515" spans="1:33" x14ac:dyDescent="0.3">
      <c r="A515" s="4"/>
      <c r="B515" s="4"/>
      <c r="C515" s="4"/>
      <c r="D515" s="31"/>
      <c r="E515" s="103"/>
      <c r="F515" s="103"/>
      <c r="AE515" s="103"/>
      <c r="AG515" s="103"/>
    </row>
    <row r="516" spans="1:33" x14ac:dyDescent="0.3">
      <c r="A516" s="4"/>
      <c r="B516" s="4"/>
      <c r="C516" s="4"/>
      <c r="D516" s="31"/>
      <c r="E516" s="103"/>
      <c r="F516" s="103"/>
      <c r="AE516" s="103"/>
      <c r="AG516" s="103"/>
    </row>
    <row r="517" spans="1:33" x14ac:dyDescent="0.3">
      <c r="A517" s="4"/>
      <c r="B517" s="4"/>
      <c r="C517" s="4"/>
      <c r="D517" s="31"/>
      <c r="E517" s="103"/>
      <c r="F517" s="103"/>
      <c r="AE517" s="103"/>
      <c r="AG517" s="103"/>
    </row>
    <row r="518" spans="1:33" x14ac:dyDescent="0.3">
      <c r="A518" s="4"/>
      <c r="B518" s="4"/>
      <c r="C518" s="4"/>
      <c r="D518" s="31"/>
      <c r="E518" s="103"/>
      <c r="F518" s="103"/>
      <c r="AE518" s="103"/>
      <c r="AG518" s="103"/>
    </row>
    <row r="519" spans="1:33" x14ac:dyDescent="0.3">
      <c r="A519" s="4"/>
      <c r="B519" s="4"/>
      <c r="C519" s="4"/>
      <c r="D519" s="31"/>
      <c r="E519" s="103"/>
      <c r="F519" s="103"/>
      <c r="AE519" s="103"/>
      <c r="AG519" s="103"/>
    </row>
    <row r="520" spans="1:33" x14ac:dyDescent="0.3">
      <c r="A520" s="4"/>
      <c r="B520" s="4"/>
      <c r="C520" s="4"/>
      <c r="D520" s="31"/>
      <c r="E520" s="103"/>
      <c r="F520" s="103"/>
      <c r="AE520" s="103"/>
      <c r="AG520" s="103"/>
    </row>
    <row r="521" spans="1:33" x14ac:dyDescent="0.3">
      <c r="A521" s="4"/>
      <c r="B521" s="4"/>
      <c r="C521" s="4"/>
      <c r="D521" s="31"/>
      <c r="E521" s="103"/>
      <c r="F521" s="103"/>
      <c r="AE521" s="103"/>
      <c r="AG521" s="103"/>
    </row>
    <row r="522" spans="1:33" x14ac:dyDescent="0.3">
      <c r="A522" s="4"/>
      <c r="B522" s="4"/>
      <c r="C522" s="4"/>
      <c r="D522" s="31"/>
      <c r="E522" s="103"/>
      <c r="F522" s="103"/>
      <c r="AE522" s="103"/>
      <c r="AG522" s="103"/>
    </row>
    <row r="523" spans="1:33" x14ac:dyDescent="0.3">
      <c r="A523" s="4"/>
      <c r="B523" s="4"/>
      <c r="C523" s="4"/>
      <c r="D523" s="31"/>
      <c r="E523" s="103"/>
      <c r="F523" s="103"/>
      <c r="AE523" s="103"/>
      <c r="AG523" s="103"/>
    </row>
    <row r="524" spans="1:33" x14ac:dyDescent="0.3">
      <c r="A524" s="4"/>
      <c r="B524" s="4"/>
      <c r="C524" s="4"/>
      <c r="D524" s="31"/>
      <c r="E524" s="103"/>
      <c r="F524" s="103"/>
      <c r="AE524" s="103"/>
      <c r="AG524" s="103"/>
    </row>
    <row r="525" spans="1:33" x14ac:dyDescent="0.3">
      <c r="A525" s="4"/>
      <c r="B525" s="4"/>
      <c r="C525" s="4"/>
      <c r="D525" s="31"/>
      <c r="E525" s="103"/>
      <c r="F525" s="103"/>
      <c r="AE525" s="103"/>
      <c r="AG525" s="103"/>
    </row>
    <row r="526" spans="1:33" x14ac:dyDescent="0.3">
      <c r="A526" s="4"/>
      <c r="B526" s="4"/>
      <c r="C526" s="4"/>
      <c r="D526" s="31"/>
      <c r="E526" s="103"/>
      <c r="F526" s="103"/>
      <c r="AE526" s="103"/>
      <c r="AG526" s="103"/>
    </row>
    <row r="527" spans="1:33" x14ac:dyDescent="0.3">
      <c r="A527" s="4"/>
      <c r="B527" s="4"/>
      <c r="C527" s="4"/>
      <c r="D527" s="31"/>
      <c r="E527" s="103"/>
      <c r="F527" s="103"/>
      <c r="AE527" s="103"/>
      <c r="AG527" s="103"/>
    </row>
    <row r="528" spans="1:33" x14ac:dyDescent="0.3">
      <c r="A528" s="4"/>
      <c r="B528" s="4"/>
      <c r="C528" s="4"/>
      <c r="D528" s="31"/>
      <c r="E528" s="103"/>
      <c r="F528" s="103"/>
      <c r="AE528" s="103"/>
      <c r="AG528" s="103"/>
    </row>
    <row r="529" spans="1:33" x14ac:dyDescent="0.3">
      <c r="A529" s="4"/>
      <c r="B529" s="4"/>
      <c r="C529" s="4"/>
      <c r="D529" s="31"/>
      <c r="E529" s="103"/>
      <c r="F529" s="103"/>
      <c r="AE529" s="103"/>
      <c r="AG529" s="103"/>
    </row>
    <row r="530" spans="1:33" x14ac:dyDescent="0.3">
      <c r="A530" s="4"/>
      <c r="B530" s="4"/>
      <c r="C530" s="4"/>
      <c r="D530" s="31"/>
      <c r="E530" s="103"/>
      <c r="F530" s="103"/>
      <c r="AE530" s="103"/>
      <c r="AG530" s="103"/>
    </row>
    <row r="531" spans="1:33" x14ac:dyDescent="0.3">
      <c r="A531" s="4"/>
      <c r="B531" s="4"/>
      <c r="C531" s="4"/>
      <c r="D531" s="31"/>
      <c r="E531" s="103"/>
      <c r="F531" s="103"/>
      <c r="AE531" s="103"/>
      <c r="AG531" s="103"/>
    </row>
    <row r="532" spans="1:33" x14ac:dyDescent="0.3">
      <c r="A532" s="4"/>
      <c r="B532" s="4"/>
      <c r="C532" s="4"/>
      <c r="D532" s="31"/>
      <c r="E532" s="103"/>
      <c r="F532" s="103"/>
      <c r="AE532" s="103"/>
      <c r="AG532" s="103"/>
    </row>
    <row r="533" spans="1:33" x14ac:dyDescent="0.3">
      <c r="A533" s="4"/>
      <c r="B533" s="4"/>
      <c r="C533" s="4"/>
      <c r="D533" s="31"/>
      <c r="E533" s="103"/>
      <c r="F533" s="103"/>
      <c r="AE533" s="103"/>
      <c r="AG533" s="103"/>
    </row>
    <row r="534" spans="1:33" x14ac:dyDescent="0.3">
      <c r="A534" s="4"/>
      <c r="B534" s="4"/>
      <c r="C534" s="4"/>
      <c r="D534" s="31"/>
      <c r="E534" s="103"/>
      <c r="F534" s="103"/>
      <c r="AE534" s="103"/>
      <c r="AG534" s="103"/>
    </row>
    <row r="535" spans="1:33" x14ac:dyDescent="0.3">
      <c r="A535" s="4"/>
      <c r="B535" s="4"/>
      <c r="C535" s="4"/>
      <c r="D535" s="31"/>
      <c r="E535" s="103"/>
      <c r="F535" s="103"/>
      <c r="AE535" s="103"/>
      <c r="AG535" s="103"/>
    </row>
    <row r="536" spans="1:33" x14ac:dyDescent="0.3">
      <c r="A536" s="4"/>
      <c r="B536" s="4"/>
      <c r="C536" s="4"/>
      <c r="D536" s="31"/>
      <c r="E536" s="103"/>
      <c r="F536" s="103"/>
      <c r="AE536" s="103"/>
      <c r="AG536" s="103"/>
    </row>
    <row r="537" spans="1:33" x14ac:dyDescent="0.3">
      <c r="A537" s="4"/>
      <c r="B537" s="4"/>
      <c r="C537" s="4"/>
      <c r="D537" s="31"/>
      <c r="E537" s="103"/>
      <c r="F537" s="103"/>
      <c r="AE537" s="103"/>
      <c r="AG537" s="103"/>
    </row>
    <row r="538" spans="1:33" x14ac:dyDescent="0.3">
      <c r="A538" s="4"/>
      <c r="B538" s="4"/>
      <c r="C538" s="4"/>
      <c r="D538" s="31"/>
      <c r="E538" s="103"/>
      <c r="F538" s="103"/>
      <c r="AE538" s="103"/>
      <c r="AG538" s="103"/>
    </row>
    <row r="539" spans="1:33" x14ac:dyDescent="0.3">
      <c r="A539" s="4"/>
      <c r="B539" s="4"/>
      <c r="C539" s="4"/>
      <c r="D539" s="31"/>
      <c r="E539" s="103"/>
      <c r="F539" s="103"/>
      <c r="AE539" s="103"/>
      <c r="AG539" s="103"/>
    </row>
    <row r="540" spans="1:33" x14ac:dyDescent="0.3">
      <c r="A540" s="4"/>
      <c r="B540" s="4"/>
      <c r="C540" s="4"/>
      <c r="D540" s="31"/>
      <c r="E540" s="103"/>
      <c r="F540" s="103"/>
      <c r="AE540" s="103"/>
      <c r="AG540" s="103"/>
    </row>
    <row r="541" spans="1:33" x14ac:dyDescent="0.3">
      <c r="A541" s="4"/>
      <c r="B541" s="4"/>
      <c r="C541" s="4"/>
      <c r="D541" s="31"/>
      <c r="E541" s="103"/>
      <c r="F541" s="103"/>
      <c r="AE541" s="103"/>
      <c r="AG541" s="103"/>
    </row>
    <row r="542" spans="1:33" x14ac:dyDescent="0.3">
      <c r="A542" s="4"/>
      <c r="B542" s="4"/>
      <c r="C542" s="4"/>
      <c r="D542" s="31"/>
      <c r="E542" s="103"/>
      <c r="F542" s="103"/>
      <c r="AE542" s="103"/>
      <c r="AG542" s="103"/>
    </row>
    <row r="543" spans="1:33" x14ac:dyDescent="0.3">
      <c r="A543" s="4"/>
      <c r="B543" s="4"/>
      <c r="C543" s="4"/>
      <c r="D543" s="31"/>
      <c r="E543" s="103"/>
      <c r="F543" s="103"/>
      <c r="AE543" s="103"/>
      <c r="AG543" s="103"/>
    </row>
    <row r="544" spans="1:33" x14ac:dyDescent="0.3">
      <c r="A544" s="4"/>
      <c r="B544" s="4"/>
      <c r="C544" s="4"/>
      <c r="D544" s="31"/>
      <c r="E544" s="103"/>
      <c r="F544" s="103"/>
      <c r="AE544" s="103"/>
      <c r="AG544" s="103"/>
    </row>
    <row r="545" spans="1:33" x14ac:dyDescent="0.3">
      <c r="A545" s="4"/>
      <c r="B545" s="4"/>
      <c r="C545" s="4"/>
      <c r="D545" s="31"/>
      <c r="E545" s="103"/>
      <c r="F545" s="103"/>
      <c r="AE545" s="103"/>
      <c r="AG545" s="103"/>
    </row>
    <row r="546" spans="1:33" x14ac:dyDescent="0.3">
      <c r="A546" s="4"/>
      <c r="B546" s="4"/>
      <c r="C546" s="4"/>
      <c r="D546" s="31"/>
      <c r="E546" s="103"/>
      <c r="F546" s="103"/>
      <c r="AE546" s="103"/>
      <c r="AG546" s="103"/>
    </row>
    <row r="547" spans="1:33" x14ac:dyDescent="0.3">
      <c r="A547" s="4"/>
      <c r="B547" s="4"/>
      <c r="C547" s="4"/>
      <c r="D547" s="31"/>
      <c r="E547" s="103"/>
      <c r="F547" s="103"/>
      <c r="AE547" s="103"/>
      <c r="AG547" s="103"/>
    </row>
    <row r="548" spans="1:33" x14ac:dyDescent="0.3">
      <c r="A548" s="4"/>
      <c r="B548" s="4"/>
      <c r="C548" s="4"/>
      <c r="D548" s="31"/>
      <c r="E548" s="103"/>
      <c r="F548" s="103"/>
      <c r="AE548" s="103"/>
      <c r="AG548" s="103"/>
    </row>
    <row r="549" spans="1:33" x14ac:dyDescent="0.3">
      <c r="A549" s="4"/>
      <c r="B549" s="4"/>
      <c r="C549" s="4"/>
      <c r="D549" s="31"/>
      <c r="E549" s="103"/>
      <c r="F549" s="103"/>
      <c r="AE549" s="103"/>
      <c r="AG549" s="103"/>
    </row>
    <row r="550" spans="1:33" x14ac:dyDescent="0.3">
      <c r="A550" s="4"/>
      <c r="B550" s="4"/>
      <c r="C550" s="4"/>
      <c r="D550" s="31"/>
      <c r="E550" s="103"/>
      <c r="F550" s="103"/>
      <c r="AE550" s="103"/>
      <c r="AG550" s="103"/>
    </row>
    <row r="551" spans="1:33" x14ac:dyDescent="0.3">
      <c r="A551" s="4"/>
      <c r="B551" s="4"/>
      <c r="C551" s="4"/>
      <c r="D551" s="31"/>
      <c r="E551" s="103"/>
      <c r="F551" s="103"/>
      <c r="AE551" s="103"/>
      <c r="AG551" s="103"/>
    </row>
    <row r="552" spans="1:33" x14ac:dyDescent="0.3">
      <c r="A552" s="4"/>
      <c r="B552" s="4"/>
      <c r="C552" s="4"/>
      <c r="D552" s="31"/>
      <c r="E552" s="103"/>
      <c r="F552" s="103"/>
      <c r="AE552" s="103"/>
      <c r="AG552" s="103"/>
    </row>
    <row r="553" spans="1:33" x14ac:dyDescent="0.3">
      <c r="A553" s="4"/>
      <c r="B553" s="4"/>
      <c r="C553" s="4"/>
      <c r="D553" s="31"/>
      <c r="E553" s="103"/>
      <c r="F553" s="103"/>
      <c r="AE553" s="103"/>
      <c r="AG553" s="103"/>
    </row>
    <row r="554" spans="1:33" x14ac:dyDescent="0.3">
      <c r="A554" s="4"/>
      <c r="B554" s="4"/>
      <c r="C554" s="4"/>
      <c r="D554" s="31"/>
      <c r="E554" s="103"/>
      <c r="F554" s="103"/>
      <c r="AE554" s="103"/>
      <c r="AG554" s="103"/>
    </row>
    <row r="555" spans="1:33" x14ac:dyDescent="0.3">
      <c r="A555" s="4"/>
      <c r="B555" s="4"/>
      <c r="C555" s="4"/>
      <c r="D555" s="31"/>
      <c r="E555" s="103"/>
      <c r="F555" s="103"/>
      <c r="AE555" s="103"/>
      <c r="AG555" s="103"/>
    </row>
    <row r="556" spans="1:33" x14ac:dyDescent="0.3">
      <c r="A556" s="4"/>
      <c r="B556" s="4"/>
      <c r="C556" s="4"/>
      <c r="D556" s="31"/>
      <c r="E556" s="103"/>
      <c r="F556" s="103"/>
      <c r="AE556" s="103"/>
      <c r="AG556" s="103"/>
    </row>
    <row r="557" spans="1:33" x14ac:dyDescent="0.3">
      <c r="A557" s="4"/>
      <c r="B557" s="4"/>
      <c r="C557" s="4"/>
      <c r="D557" s="31"/>
      <c r="E557" s="103"/>
      <c r="F557" s="103"/>
      <c r="AE557" s="103"/>
      <c r="AG557" s="103"/>
    </row>
    <row r="558" spans="1:33" x14ac:dyDescent="0.3">
      <c r="A558" s="4"/>
      <c r="B558" s="4"/>
      <c r="C558" s="4"/>
      <c r="D558" s="31"/>
      <c r="E558" s="103"/>
      <c r="F558" s="103"/>
      <c r="AE558" s="103"/>
      <c r="AG558" s="103"/>
    </row>
    <row r="559" spans="1:33" x14ac:dyDescent="0.3">
      <c r="A559" s="4"/>
      <c r="B559" s="4"/>
      <c r="C559" s="4"/>
      <c r="D559" s="31"/>
      <c r="E559" s="103"/>
      <c r="F559" s="103"/>
      <c r="AE559" s="103"/>
      <c r="AG559" s="103"/>
    </row>
    <row r="560" spans="1:33" x14ac:dyDescent="0.3">
      <c r="A560" s="4"/>
      <c r="B560" s="4"/>
      <c r="C560" s="4"/>
      <c r="D560" s="31"/>
      <c r="E560" s="103"/>
      <c r="F560" s="103"/>
      <c r="AE560" s="103"/>
      <c r="AG560" s="103"/>
    </row>
    <row r="561" spans="1:33" x14ac:dyDescent="0.3">
      <c r="A561" s="4"/>
      <c r="B561" s="4"/>
      <c r="C561" s="4"/>
      <c r="D561" s="31"/>
      <c r="E561" s="103"/>
      <c r="F561" s="103"/>
      <c r="AE561" s="103"/>
      <c r="AG561" s="103"/>
    </row>
    <row r="562" spans="1:33" x14ac:dyDescent="0.3">
      <c r="A562" s="4"/>
      <c r="B562" s="4"/>
      <c r="C562" s="4"/>
      <c r="D562" s="31"/>
      <c r="E562" s="103"/>
      <c r="F562" s="103"/>
      <c r="AE562" s="103"/>
      <c r="AG562" s="103"/>
    </row>
    <row r="563" spans="1:33" x14ac:dyDescent="0.3">
      <c r="A563" s="4"/>
      <c r="B563" s="4"/>
      <c r="C563" s="4"/>
      <c r="D563" s="31"/>
      <c r="E563" s="103"/>
      <c r="F563" s="103"/>
      <c r="AE563" s="103"/>
      <c r="AG563" s="103"/>
    </row>
    <row r="564" spans="1:33" x14ac:dyDescent="0.3">
      <c r="A564" s="4"/>
      <c r="B564" s="4"/>
      <c r="C564" s="4"/>
      <c r="D564" s="31"/>
      <c r="E564" s="103"/>
      <c r="F564" s="103"/>
      <c r="AE564" s="103"/>
      <c r="AG564" s="103"/>
    </row>
    <row r="565" spans="1:33" x14ac:dyDescent="0.3">
      <c r="A565" s="4"/>
      <c r="B565" s="4"/>
      <c r="C565" s="4"/>
      <c r="D565" s="31"/>
      <c r="E565" s="103"/>
      <c r="F565" s="103"/>
      <c r="AE565" s="103"/>
      <c r="AG565" s="103"/>
    </row>
    <row r="566" spans="1:33" x14ac:dyDescent="0.3">
      <c r="A566" s="4"/>
      <c r="B566" s="4"/>
      <c r="C566" s="4"/>
      <c r="D566" s="31"/>
      <c r="E566" s="103"/>
      <c r="F566" s="103"/>
      <c r="AE566" s="103"/>
      <c r="AG566" s="103"/>
    </row>
    <row r="567" spans="1:33" x14ac:dyDescent="0.3">
      <c r="A567" s="4"/>
      <c r="B567" s="4"/>
      <c r="C567" s="4"/>
      <c r="D567" s="31"/>
      <c r="E567" s="103"/>
      <c r="F567" s="103"/>
      <c r="AE567" s="103"/>
      <c r="AG567" s="103"/>
    </row>
    <row r="568" spans="1:33" x14ac:dyDescent="0.3">
      <c r="A568" s="4"/>
      <c r="B568" s="4"/>
      <c r="C568" s="4"/>
      <c r="D568" s="31"/>
      <c r="E568" s="103"/>
      <c r="F568" s="103"/>
      <c r="AE568" s="103"/>
      <c r="AG568" s="103"/>
    </row>
    <row r="569" spans="1:33" x14ac:dyDescent="0.3">
      <c r="A569" s="4"/>
      <c r="B569" s="4"/>
      <c r="C569" s="4"/>
      <c r="D569" s="31"/>
      <c r="E569" s="103"/>
      <c r="F569" s="103"/>
      <c r="AE569" s="103"/>
      <c r="AG569" s="103"/>
    </row>
    <row r="570" spans="1:33" x14ac:dyDescent="0.3">
      <c r="A570" s="4"/>
      <c r="B570" s="4"/>
      <c r="C570" s="4"/>
      <c r="D570" s="31"/>
      <c r="E570" s="103"/>
      <c r="F570" s="103"/>
      <c r="AE570" s="103"/>
      <c r="AG570" s="103"/>
    </row>
    <row r="571" spans="1:33" x14ac:dyDescent="0.3">
      <c r="A571" s="4"/>
      <c r="B571" s="4"/>
      <c r="C571" s="4"/>
      <c r="D571" s="31"/>
      <c r="E571" s="103"/>
      <c r="F571" s="103"/>
      <c r="AE571" s="103"/>
      <c r="AG571" s="103"/>
    </row>
    <row r="572" spans="1:33" x14ac:dyDescent="0.3">
      <c r="A572" s="4"/>
      <c r="B572" s="4"/>
      <c r="C572" s="4"/>
      <c r="D572" s="31"/>
      <c r="E572" s="103"/>
      <c r="F572" s="103"/>
      <c r="AE572" s="103"/>
      <c r="AG572" s="103"/>
    </row>
    <row r="573" spans="1:33" x14ac:dyDescent="0.3">
      <c r="A573" s="4"/>
      <c r="B573" s="4"/>
      <c r="C573" s="4"/>
      <c r="D573" s="31"/>
      <c r="E573" s="103"/>
      <c r="F573" s="103"/>
      <c r="AE573" s="103"/>
      <c r="AG573" s="103"/>
    </row>
    <row r="574" spans="1:33" x14ac:dyDescent="0.3">
      <c r="A574" s="4"/>
      <c r="B574" s="4"/>
      <c r="C574" s="4"/>
      <c r="D574" s="31"/>
      <c r="E574" s="103"/>
      <c r="F574" s="103"/>
      <c r="AE574" s="103"/>
      <c r="AG574" s="103"/>
    </row>
    <row r="575" spans="1:33" x14ac:dyDescent="0.3">
      <c r="A575" s="4"/>
      <c r="B575" s="4"/>
      <c r="C575" s="4"/>
      <c r="D575" s="31"/>
      <c r="E575" s="103"/>
      <c r="F575" s="103"/>
      <c r="AE575" s="103"/>
      <c r="AG575" s="103"/>
    </row>
    <row r="576" spans="1:33" x14ac:dyDescent="0.3">
      <c r="A576" s="4"/>
      <c r="B576" s="4"/>
      <c r="C576" s="4"/>
      <c r="D576" s="31"/>
      <c r="E576" s="103"/>
      <c r="F576" s="103"/>
      <c r="AE576" s="103"/>
      <c r="AG576" s="103"/>
    </row>
    <row r="577" spans="1:33" x14ac:dyDescent="0.3">
      <c r="A577" s="4"/>
      <c r="B577" s="4"/>
      <c r="C577" s="4"/>
      <c r="D577" s="31"/>
      <c r="E577" s="103"/>
      <c r="F577" s="103"/>
      <c r="AE577" s="103"/>
      <c r="AG577" s="103"/>
    </row>
    <row r="578" spans="1:33" x14ac:dyDescent="0.3">
      <c r="A578" s="4"/>
      <c r="B578" s="4"/>
      <c r="C578" s="4"/>
      <c r="D578" s="31"/>
      <c r="E578" s="103"/>
      <c r="F578" s="103"/>
      <c r="AE578" s="103"/>
      <c r="AG578" s="103"/>
    </row>
    <row r="579" spans="1:33" x14ac:dyDescent="0.3">
      <c r="A579" s="4"/>
      <c r="B579" s="4"/>
      <c r="C579" s="4"/>
      <c r="D579" s="31"/>
      <c r="E579" s="103"/>
      <c r="F579" s="103"/>
      <c r="AE579" s="103"/>
      <c r="AG579" s="103"/>
    </row>
    <row r="580" spans="1:33" x14ac:dyDescent="0.3">
      <c r="A580" s="4"/>
      <c r="B580" s="4"/>
      <c r="C580" s="4"/>
      <c r="D580" s="31"/>
      <c r="E580" s="103"/>
      <c r="F580" s="103"/>
      <c r="AE580" s="103"/>
      <c r="AG580" s="103"/>
    </row>
    <row r="581" spans="1:33" x14ac:dyDescent="0.3">
      <c r="A581" s="4"/>
      <c r="B581" s="4"/>
      <c r="C581" s="4"/>
      <c r="D581" s="31"/>
      <c r="E581" s="103"/>
      <c r="F581" s="103"/>
      <c r="AE581" s="103"/>
      <c r="AG581" s="103"/>
    </row>
    <row r="582" spans="1:33" x14ac:dyDescent="0.3">
      <c r="A582" s="4"/>
      <c r="B582" s="4"/>
      <c r="C582" s="4"/>
      <c r="D582" s="31"/>
      <c r="E582" s="103"/>
      <c r="F582" s="103"/>
      <c r="AE582" s="103"/>
      <c r="AG582" s="103"/>
    </row>
    <row r="583" spans="1:33" x14ac:dyDescent="0.3">
      <c r="A583" s="4"/>
      <c r="B583" s="4"/>
      <c r="C583" s="4"/>
      <c r="D583" s="31"/>
      <c r="E583" s="103"/>
      <c r="F583" s="103"/>
      <c r="AE583" s="103"/>
      <c r="AG583" s="103"/>
    </row>
    <row r="584" spans="1:33" x14ac:dyDescent="0.3">
      <c r="A584" s="4"/>
      <c r="B584" s="4"/>
      <c r="C584" s="4"/>
      <c r="D584" s="31"/>
      <c r="E584" s="103"/>
      <c r="F584" s="103"/>
      <c r="AE584" s="103"/>
      <c r="AG584" s="103"/>
    </row>
    <row r="585" spans="1:33" x14ac:dyDescent="0.3">
      <c r="A585" s="4"/>
      <c r="B585" s="4"/>
      <c r="C585" s="4"/>
      <c r="D585" s="31"/>
      <c r="E585" s="103"/>
      <c r="F585" s="103"/>
      <c r="AE585" s="103"/>
      <c r="AG585" s="103"/>
    </row>
    <row r="586" spans="1:33" x14ac:dyDescent="0.3">
      <c r="A586" s="4"/>
      <c r="B586" s="4"/>
      <c r="C586" s="4"/>
      <c r="D586" s="31"/>
      <c r="E586" s="103"/>
      <c r="F586" s="103"/>
      <c r="AE586" s="103"/>
      <c r="AG586" s="103"/>
    </row>
    <row r="587" spans="1:33" x14ac:dyDescent="0.3">
      <c r="A587" s="4"/>
      <c r="B587" s="4"/>
      <c r="C587" s="4"/>
      <c r="D587" s="31"/>
      <c r="E587" s="103"/>
      <c r="F587" s="103"/>
      <c r="AE587" s="103"/>
      <c r="AG587" s="103"/>
    </row>
    <row r="588" spans="1:33" x14ac:dyDescent="0.3">
      <c r="A588" s="4"/>
      <c r="B588" s="4"/>
      <c r="C588" s="4"/>
      <c r="D588" s="31"/>
      <c r="E588" s="103"/>
      <c r="F588" s="103"/>
      <c r="AE588" s="103"/>
      <c r="AG588" s="103"/>
    </row>
    <row r="589" spans="1:33" x14ac:dyDescent="0.3">
      <c r="A589" s="4"/>
      <c r="B589" s="4"/>
      <c r="C589" s="4"/>
      <c r="D589" s="31"/>
      <c r="E589" s="103"/>
      <c r="F589" s="103"/>
      <c r="AE589" s="103"/>
      <c r="AG589" s="103"/>
    </row>
    <row r="590" spans="1:33" x14ac:dyDescent="0.3">
      <c r="A590" s="4"/>
      <c r="B590" s="4"/>
      <c r="C590" s="4"/>
      <c r="D590" s="31"/>
      <c r="E590" s="103"/>
      <c r="F590" s="103"/>
      <c r="AE590" s="103"/>
      <c r="AG590" s="103"/>
    </row>
    <row r="591" spans="1:33" x14ac:dyDescent="0.3">
      <c r="A591" s="4"/>
      <c r="B591" s="4"/>
      <c r="C591" s="4"/>
      <c r="D591" s="31"/>
      <c r="E591" s="103"/>
      <c r="F591" s="103"/>
      <c r="AE591" s="103"/>
      <c r="AG591" s="103"/>
    </row>
    <row r="592" spans="1:33" x14ac:dyDescent="0.3">
      <c r="A592" s="4"/>
      <c r="B592" s="4"/>
      <c r="C592" s="4"/>
      <c r="D592" s="31"/>
      <c r="E592" s="103"/>
      <c r="F592" s="103"/>
      <c r="AE592" s="103"/>
      <c r="AG592" s="103"/>
    </row>
    <row r="593" spans="1:33" x14ac:dyDescent="0.3">
      <c r="A593" s="4"/>
      <c r="B593" s="4"/>
      <c r="C593" s="4"/>
      <c r="D593" s="31"/>
      <c r="E593" s="103"/>
      <c r="F593" s="103"/>
      <c r="AE593" s="103"/>
      <c r="AG593" s="103"/>
    </row>
    <row r="594" spans="1:33" x14ac:dyDescent="0.3">
      <c r="A594" s="4"/>
      <c r="B594" s="4"/>
      <c r="C594" s="4"/>
      <c r="D594" s="31"/>
      <c r="E594" s="103"/>
      <c r="F594" s="103"/>
      <c r="AE594" s="103"/>
      <c r="AG594" s="103"/>
    </row>
    <row r="595" spans="1:33" x14ac:dyDescent="0.3">
      <c r="A595" s="4"/>
      <c r="B595" s="4"/>
      <c r="C595" s="4"/>
      <c r="D595" s="31"/>
      <c r="E595" s="103"/>
      <c r="F595" s="103"/>
      <c r="AE595" s="103"/>
      <c r="AG595" s="103"/>
    </row>
    <row r="596" spans="1:33" x14ac:dyDescent="0.3">
      <c r="A596" s="4"/>
      <c r="B596" s="4"/>
      <c r="C596" s="4"/>
      <c r="D596" s="31"/>
      <c r="E596" s="103"/>
      <c r="F596" s="103"/>
      <c r="AE596" s="103"/>
      <c r="AG596" s="103"/>
    </row>
    <row r="597" spans="1:33" x14ac:dyDescent="0.3">
      <c r="A597" s="4"/>
      <c r="B597" s="4"/>
      <c r="C597" s="4"/>
      <c r="D597" s="31"/>
      <c r="E597" s="103"/>
      <c r="F597" s="103"/>
      <c r="AE597" s="103"/>
      <c r="AG597" s="103"/>
    </row>
    <row r="598" spans="1:33" x14ac:dyDescent="0.3">
      <c r="A598" s="4"/>
      <c r="B598" s="4"/>
      <c r="C598" s="4"/>
      <c r="D598" s="31"/>
      <c r="E598" s="103"/>
      <c r="F598" s="103"/>
      <c r="AE598" s="103"/>
      <c r="AG598" s="103"/>
    </row>
    <row r="599" spans="1:33" x14ac:dyDescent="0.3">
      <c r="A599" s="4"/>
      <c r="B599" s="4"/>
      <c r="C599" s="4"/>
      <c r="D599" s="31"/>
      <c r="E599" s="103"/>
      <c r="F599" s="103"/>
      <c r="AE599" s="103"/>
      <c r="AG599" s="103"/>
    </row>
    <row r="600" spans="1:33" x14ac:dyDescent="0.3">
      <c r="A600" s="4"/>
      <c r="B600" s="4"/>
      <c r="C600" s="4"/>
      <c r="D600" s="31"/>
      <c r="E600" s="103"/>
      <c r="F600" s="103"/>
      <c r="AE600" s="103"/>
      <c r="AG600" s="103"/>
    </row>
    <row r="601" spans="1:33" x14ac:dyDescent="0.3">
      <c r="A601" s="4"/>
      <c r="B601" s="4"/>
      <c r="C601" s="4"/>
      <c r="D601" s="31"/>
      <c r="E601" s="103"/>
      <c r="F601" s="103"/>
      <c r="AE601" s="103"/>
      <c r="AG601" s="103"/>
    </row>
    <row r="602" spans="1:33" x14ac:dyDescent="0.3">
      <c r="A602" s="4"/>
      <c r="B602" s="4"/>
      <c r="C602" s="4"/>
      <c r="D602" s="31"/>
      <c r="E602" s="103"/>
      <c r="F602" s="103"/>
      <c r="AE602" s="103"/>
      <c r="AG602" s="103"/>
    </row>
    <row r="603" spans="1:33" x14ac:dyDescent="0.3">
      <c r="A603" s="4"/>
      <c r="B603" s="4"/>
      <c r="C603" s="4"/>
      <c r="D603" s="31"/>
      <c r="E603" s="103"/>
      <c r="F603" s="103"/>
      <c r="AE603" s="103"/>
      <c r="AG603" s="103"/>
    </row>
    <row r="604" spans="1:33" x14ac:dyDescent="0.3">
      <c r="A604" s="4"/>
      <c r="B604" s="4"/>
      <c r="C604" s="4"/>
      <c r="D604" s="31"/>
      <c r="E604" s="103"/>
      <c r="F604" s="103"/>
      <c r="AE604" s="103"/>
      <c r="AG604" s="103"/>
    </row>
    <row r="605" spans="1:33" x14ac:dyDescent="0.3">
      <c r="A605" s="4"/>
      <c r="B605" s="4"/>
      <c r="C605" s="4"/>
      <c r="D605" s="31"/>
      <c r="E605" s="103"/>
      <c r="F605" s="103"/>
      <c r="AE605" s="103"/>
      <c r="AG605" s="103"/>
    </row>
    <row r="606" spans="1:33" x14ac:dyDescent="0.3">
      <c r="A606" s="4"/>
      <c r="B606" s="4"/>
      <c r="C606" s="4"/>
      <c r="D606" s="31"/>
      <c r="E606" s="103"/>
      <c r="F606" s="103"/>
      <c r="AE606" s="103"/>
      <c r="AG606" s="103"/>
    </row>
    <row r="607" spans="1:33" x14ac:dyDescent="0.3">
      <c r="A607" s="4"/>
      <c r="B607" s="4"/>
      <c r="C607" s="4"/>
      <c r="D607" s="31"/>
      <c r="E607" s="103"/>
      <c r="F607" s="103"/>
      <c r="AE607" s="103"/>
      <c r="AG607" s="103"/>
    </row>
    <row r="608" spans="1:33" x14ac:dyDescent="0.3">
      <c r="A608" s="4"/>
      <c r="B608" s="4"/>
      <c r="C608" s="4"/>
      <c r="D608" s="31"/>
      <c r="E608" s="103"/>
      <c r="F608" s="103"/>
      <c r="AE608" s="103"/>
      <c r="AG608" s="103"/>
    </row>
    <row r="609" spans="1:33" x14ac:dyDescent="0.3">
      <c r="A609" s="4"/>
      <c r="B609" s="4"/>
      <c r="C609" s="4"/>
      <c r="D609" s="31"/>
      <c r="E609" s="103"/>
      <c r="F609" s="103"/>
      <c r="AE609" s="103"/>
      <c r="AG609" s="103"/>
    </row>
    <row r="610" spans="1:33" x14ac:dyDescent="0.3">
      <c r="A610" s="4"/>
      <c r="B610" s="4"/>
      <c r="C610" s="4"/>
      <c r="D610" s="31"/>
      <c r="E610" s="103"/>
      <c r="F610" s="103"/>
      <c r="AE610" s="103"/>
      <c r="AG610" s="103"/>
    </row>
    <row r="611" spans="1:33" x14ac:dyDescent="0.3">
      <c r="A611" s="4"/>
      <c r="B611" s="4"/>
      <c r="C611" s="4"/>
      <c r="D611" s="31"/>
      <c r="E611" s="103"/>
      <c r="F611" s="103"/>
      <c r="AE611" s="103"/>
      <c r="AG611" s="103"/>
    </row>
    <row r="612" spans="1:33" x14ac:dyDescent="0.3">
      <c r="A612" s="4"/>
      <c r="B612" s="4"/>
      <c r="C612" s="4"/>
      <c r="D612" s="31"/>
      <c r="E612" s="103"/>
      <c r="F612" s="103"/>
      <c r="AE612" s="103"/>
      <c r="AG612" s="103"/>
    </row>
    <row r="613" spans="1:33" x14ac:dyDescent="0.3">
      <c r="A613" s="4"/>
      <c r="B613" s="4"/>
      <c r="C613" s="4"/>
      <c r="D613" s="31"/>
      <c r="E613" s="103"/>
      <c r="F613" s="103"/>
      <c r="AE613" s="103"/>
      <c r="AG613" s="103"/>
    </row>
    <row r="614" spans="1:33" x14ac:dyDescent="0.3">
      <c r="A614" s="4"/>
      <c r="B614" s="4"/>
      <c r="C614" s="4"/>
      <c r="D614" s="31"/>
      <c r="E614" s="103"/>
      <c r="F614" s="103"/>
      <c r="AE614" s="103"/>
      <c r="AG614" s="103"/>
    </row>
    <row r="615" spans="1:33" x14ac:dyDescent="0.3">
      <c r="A615" s="4"/>
      <c r="B615" s="4"/>
      <c r="C615" s="4"/>
      <c r="D615" s="31"/>
      <c r="E615" s="103"/>
      <c r="F615" s="103"/>
      <c r="AE615" s="103"/>
      <c r="AG615" s="103"/>
    </row>
    <row r="616" spans="1:33" x14ac:dyDescent="0.3">
      <c r="A616" s="4"/>
      <c r="B616" s="4"/>
      <c r="C616" s="4"/>
      <c r="D616" s="31"/>
      <c r="E616" s="103"/>
      <c r="F616" s="103"/>
      <c r="AE616" s="103"/>
      <c r="AG616" s="103"/>
    </row>
    <row r="617" spans="1:33" x14ac:dyDescent="0.3">
      <c r="A617" s="4"/>
      <c r="B617" s="4"/>
      <c r="C617" s="4"/>
      <c r="D617" s="31"/>
      <c r="E617" s="103"/>
      <c r="F617" s="103"/>
      <c r="AE617" s="103"/>
      <c r="AG617" s="103"/>
    </row>
    <row r="618" spans="1:33" x14ac:dyDescent="0.3">
      <c r="A618" s="4"/>
      <c r="B618" s="4"/>
      <c r="C618" s="4"/>
      <c r="D618" s="31"/>
      <c r="E618" s="103"/>
      <c r="F618" s="103"/>
      <c r="AE618" s="103"/>
      <c r="AG618" s="103"/>
    </row>
    <row r="619" spans="1:33" x14ac:dyDescent="0.3">
      <c r="A619" s="4"/>
      <c r="B619" s="4"/>
      <c r="C619" s="4"/>
      <c r="D619" s="31"/>
      <c r="E619" s="103"/>
      <c r="F619" s="103"/>
      <c r="AE619" s="103"/>
      <c r="AG619" s="103"/>
    </row>
    <row r="620" spans="1:33" x14ac:dyDescent="0.3">
      <c r="A620" s="4"/>
      <c r="B620" s="4"/>
      <c r="C620" s="4"/>
      <c r="D620" s="31"/>
      <c r="E620" s="103"/>
      <c r="F620" s="103"/>
      <c r="AE620" s="103"/>
      <c r="AG620" s="103"/>
    </row>
    <row r="621" spans="1:33" x14ac:dyDescent="0.3">
      <c r="A621" s="4"/>
      <c r="B621" s="4"/>
      <c r="C621" s="4"/>
      <c r="D621" s="31"/>
      <c r="E621" s="103"/>
      <c r="F621" s="103"/>
      <c r="AE621" s="103"/>
      <c r="AG621" s="103"/>
    </row>
    <row r="622" spans="1:33" x14ac:dyDescent="0.3">
      <c r="A622" s="4"/>
      <c r="B622" s="4"/>
      <c r="C622" s="4"/>
      <c r="D622" s="31"/>
      <c r="E622" s="103"/>
      <c r="F622" s="103"/>
      <c r="AE622" s="103"/>
      <c r="AG622" s="103"/>
    </row>
    <row r="623" spans="1:33" x14ac:dyDescent="0.3">
      <c r="A623" s="4"/>
      <c r="B623" s="4"/>
      <c r="C623" s="4"/>
      <c r="D623" s="31"/>
      <c r="E623" s="103"/>
      <c r="F623" s="103"/>
      <c r="AE623" s="103"/>
      <c r="AG623" s="103"/>
    </row>
    <row r="624" spans="1:33" x14ac:dyDescent="0.3">
      <c r="A624" s="4"/>
      <c r="B624" s="4"/>
      <c r="C624" s="4"/>
      <c r="D624" s="31"/>
      <c r="E624" s="103"/>
      <c r="F624" s="103"/>
      <c r="AE624" s="103"/>
      <c r="AG624" s="103"/>
    </row>
    <row r="625" spans="1:33" x14ac:dyDescent="0.3">
      <c r="A625" s="4"/>
      <c r="B625" s="4"/>
      <c r="C625" s="4"/>
      <c r="D625" s="31"/>
      <c r="E625" s="103"/>
      <c r="F625" s="103"/>
      <c r="AE625" s="103"/>
      <c r="AG625" s="103"/>
    </row>
    <row r="626" spans="1:33" x14ac:dyDescent="0.3">
      <c r="A626" s="4"/>
      <c r="B626" s="4"/>
      <c r="C626" s="4"/>
      <c r="D626" s="31"/>
      <c r="E626" s="103"/>
      <c r="F626" s="103"/>
      <c r="AE626" s="103"/>
      <c r="AG626" s="103"/>
    </row>
    <row r="627" spans="1:33" x14ac:dyDescent="0.3">
      <c r="A627" s="4"/>
      <c r="B627" s="4"/>
      <c r="C627" s="4"/>
      <c r="D627" s="31"/>
      <c r="E627" s="103"/>
      <c r="F627" s="103"/>
      <c r="AE627" s="103"/>
      <c r="AG627" s="103"/>
    </row>
    <row r="628" spans="1:33" x14ac:dyDescent="0.3">
      <c r="A628" s="4"/>
      <c r="B628" s="4"/>
      <c r="C628" s="4"/>
      <c r="D628" s="31"/>
      <c r="E628" s="103"/>
      <c r="F628" s="103"/>
      <c r="AE628" s="103"/>
      <c r="AG628" s="103"/>
    </row>
    <row r="629" spans="1:33" x14ac:dyDescent="0.3">
      <c r="A629" s="4"/>
      <c r="B629" s="4"/>
      <c r="C629" s="4"/>
      <c r="D629" s="31"/>
      <c r="E629" s="103"/>
      <c r="F629" s="103"/>
      <c r="AE629" s="103"/>
      <c r="AG629" s="103"/>
    </row>
    <row r="630" spans="1:33" x14ac:dyDescent="0.3">
      <c r="A630" s="4"/>
      <c r="B630" s="4"/>
      <c r="C630" s="4"/>
      <c r="D630" s="31"/>
      <c r="E630" s="103"/>
      <c r="F630" s="103"/>
      <c r="AE630" s="103"/>
      <c r="AG630" s="103"/>
    </row>
    <row r="631" spans="1:33" x14ac:dyDescent="0.3">
      <c r="A631" s="4"/>
      <c r="B631" s="4"/>
      <c r="C631" s="4"/>
      <c r="D631" s="31"/>
      <c r="E631" s="103"/>
      <c r="F631" s="103"/>
      <c r="AE631" s="103"/>
      <c r="AG631" s="103"/>
    </row>
    <row r="632" spans="1:33" x14ac:dyDescent="0.3">
      <c r="A632" s="4"/>
      <c r="B632" s="4"/>
      <c r="C632" s="4"/>
      <c r="D632" s="31"/>
      <c r="E632" s="103"/>
      <c r="F632" s="103"/>
      <c r="AE632" s="103"/>
      <c r="AG632" s="103"/>
    </row>
    <row r="633" spans="1:33" x14ac:dyDescent="0.3">
      <c r="A633" s="4"/>
      <c r="B633" s="4"/>
      <c r="C633" s="4"/>
      <c r="D633" s="31"/>
      <c r="E633" s="103"/>
      <c r="F633" s="103"/>
      <c r="AE633" s="103"/>
      <c r="AG633" s="103"/>
    </row>
    <row r="634" spans="1:33" x14ac:dyDescent="0.3">
      <c r="A634" s="4"/>
      <c r="B634" s="4"/>
      <c r="C634" s="4"/>
      <c r="D634" s="31"/>
      <c r="E634" s="103"/>
      <c r="F634" s="103"/>
      <c r="AE634" s="103"/>
      <c r="AG634" s="103"/>
    </row>
    <row r="635" spans="1:33" x14ac:dyDescent="0.3">
      <c r="A635" s="4"/>
      <c r="B635" s="4"/>
      <c r="C635" s="4"/>
      <c r="D635" s="31"/>
      <c r="E635" s="103"/>
      <c r="F635" s="103"/>
      <c r="AE635" s="103"/>
      <c r="AG635" s="103"/>
    </row>
    <row r="636" spans="1:33" x14ac:dyDescent="0.3">
      <c r="A636" s="4"/>
      <c r="B636" s="4"/>
      <c r="C636" s="4"/>
      <c r="D636" s="31"/>
      <c r="E636" s="103"/>
      <c r="F636" s="103"/>
      <c r="AE636" s="103"/>
      <c r="AG636" s="103"/>
    </row>
    <row r="637" spans="1:33" x14ac:dyDescent="0.3">
      <c r="A637" s="4"/>
      <c r="B637" s="4"/>
      <c r="C637" s="4"/>
      <c r="D637" s="31"/>
      <c r="E637" s="103"/>
      <c r="F637" s="103"/>
      <c r="AE637" s="103"/>
      <c r="AG637" s="103"/>
    </row>
    <row r="638" spans="1:33" x14ac:dyDescent="0.3">
      <c r="A638" s="4"/>
      <c r="B638" s="4"/>
      <c r="C638" s="4"/>
      <c r="D638" s="31"/>
      <c r="E638" s="103"/>
      <c r="F638" s="103"/>
      <c r="AE638" s="103"/>
      <c r="AG638" s="103"/>
    </row>
    <row r="639" spans="1:33" x14ac:dyDescent="0.3">
      <c r="A639" s="4"/>
      <c r="B639" s="4"/>
      <c r="C639" s="4"/>
      <c r="D639" s="31"/>
      <c r="E639" s="103"/>
      <c r="F639" s="103"/>
      <c r="AE639" s="103"/>
      <c r="AG639" s="103"/>
    </row>
    <row r="640" spans="1:33" x14ac:dyDescent="0.3">
      <c r="A640" s="4"/>
      <c r="B640" s="4"/>
      <c r="C640" s="4"/>
      <c r="D640" s="31"/>
      <c r="E640" s="103"/>
      <c r="F640" s="103"/>
      <c r="AE640" s="103"/>
      <c r="AG640" s="103"/>
    </row>
    <row r="641" spans="1:33" x14ac:dyDescent="0.3">
      <c r="A641" s="4"/>
      <c r="B641" s="4"/>
      <c r="C641" s="4"/>
      <c r="D641" s="31"/>
      <c r="E641" s="103"/>
      <c r="F641" s="103"/>
      <c r="AE641" s="103"/>
      <c r="AG641" s="103"/>
    </row>
    <row r="642" spans="1:33" x14ac:dyDescent="0.3">
      <c r="A642" s="4"/>
      <c r="B642" s="4"/>
      <c r="C642" s="4"/>
      <c r="D642" s="31"/>
      <c r="E642" s="103"/>
      <c r="F642" s="103"/>
      <c r="AE642" s="103"/>
      <c r="AG642" s="103"/>
    </row>
    <row r="643" spans="1:33" x14ac:dyDescent="0.3">
      <c r="A643" s="4"/>
      <c r="B643" s="4"/>
      <c r="C643" s="4"/>
      <c r="D643" s="31"/>
      <c r="E643" s="103"/>
      <c r="F643" s="103"/>
      <c r="AE643" s="103"/>
      <c r="AG643" s="103"/>
    </row>
    <row r="644" spans="1:33" x14ac:dyDescent="0.3">
      <c r="A644" s="4"/>
      <c r="B644" s="4"/>
      <c r="C644" s="4"/>
      <c r="D644" s="31"/>
      <c r="E644" s="103"/>
      <c r="F644" s="103"/>
      <c r="AE644" s="103"/>
      <c r="AG644" s="103"/>
    </row>
    <row r="645" spans="1:33" x14ac:dyDescent="0.3">
      <c r="A645" s="4"/>
      <c r="B645" s="4"/>
      <c r="C645" s="4"/>
      <c r="D645" s="31"/>
      <c r="E645" s="103"/>
      <c r="F645" s="103"/>
      <c r="AE645" s="103"/>
      <c r="AG645" s="103"/>
    </row>
    <row r="646" spans="1:33" x14ac:dyDescent="0.3">
      <c r="A646" s="4"/>
      <c r="B646" s="4"/>
      <c r="C646" s="4"/>
      <c r="D646" s="31"/>
      <c r="E646" s="103"/>
      <c r="F646" s="103"/>
      <c r="AE646" s="103"/>
      <c r="AG646" s="103"/>
    </row>
    <row r="647" spans="1:33" x14ac:dyDescent="0.3">
      <c r="A647" s="4"/>
      <c r="B647" s="4"/>
      <c r="C647" s="4"/>
      <c r="D647" s="31"/>
      <c r="E647" s="103"/>
      <c r="F647" s="103"/>
      <c r="AE647" s="103"/>
      <c r="AG647" s="103"/>
    </row>
    <row r="648" spans="1:33" x14ac:dyDescent="0.3">
      <c r="A648" s="4"/>
      <c r="B648" s="4"/>
      <c r="C648" s="4"/>
      <c r="D648" s="31"/>
      <c r="E648" s="103"/>
      <c r="F648" s="103"/>
      <c r="AE648" s="103"/>
      <c r="AG648" s="103"/>
    </row>
    <row r="649" spans="1:33" x14ac:dyDescent="0.3">
      <c r="A649" s="4"/>
      <c r="B649" s="4"/>
      <c r="C649" s="4"/>
      <c r="D649" s="31"/>
      <c r="E649" s="103"/>
      <c r="F649" s="103"/>
      <c r="AE649" s="103"/>
      <c r="AG649" s="103"/>
    </row>
    <row r="650" spans="1:33" x14ac:dyDescent="0.3">
      <c r="A650" s="4"/>
      <c r="B650" s="4"/>
      <c r="C650" s="4"/>
      <c r="D650" s="31"/>
      <c r="E650" s="103"/>
      <c r="F650" s="103"/>
      <c r="AE650" s="103"/>
      <c r="AG650" s="103"/>
    </row>
    <row r="651" spans="1:33" x14ac:dyDescent="0.3">
      <c r="A651" s="4"/>
      <c r="B651" s="4"/>
      <c r="C651" s="4"/>
      <c r="D651" s="31"/>
      <c r="E651" s="103"/>
      <c r="F651" s="103"/>
      <c r="AE651" s="103"/>
      <c r="AG651" s="103"/>
    </row>
    <row r="652" spans="1:33" x14ac:dyDescent="0.3">
      <c r="A652" s="4"/>
      <c r="B652" s="4"/>
      <c r="C652" s="4"/>
      <c r="D652" s="31"/>
      <c r="E652" s="103"/>
      <c r="F652" s="103"/>
      <c r="AE652" s="103"/>
      <c r="AG652" s="103"/>
    </row>
    <row r="653" spans="1:33" x14ac:dyDescent="0.3">
      <c r="A653" s="4"/>
      <c r="B653" s="4"/>
      <c r="C653" s="4"/>
      <c r="D653" s="31"/>
      <c r="E653" s="103"/>
      <c r="F653" s="103"/>
      <c r="AE653" s="103"/>
      <c r="AG653" s="103"/>
    </row>
    <row r="654" spans="1:33" x14ac:dyDescent="0.3">
      <c r="A654" s="4"/>
      <c r="B654" s="4"/>
      <c r="C654" s="4"/>
      <c r="D654" s="31"/>
      <c r="E654" s="103"/>
      <c r="F654" s="103"/>
      <c r="AE654" s="103"/>
      <c r="AG654" s="103"/>
    </row>
    <row r="655" spans="1:33" x14ac:dyDescent="0.3">
      <c r="A655" s="4"/>
      <c r="B655" s="4"/>
      <c r="C655" s="4"/>
      <c r="D655" s="31"/>
      <c r="E655" s="103"/>
      <c r="F655" s="103"/>
      <c r="AE655" s="103"/>
      <c r="AG655" s="103"/>
    </row>
    <row r="656" spans="1:33" x14ac:dyDescent="0.3">
      <c r="A656" s="4"/>
      <c r="B656" s="4"/>
      <c r="C656" s="4"/>
      <c r="D656" s="31"/>
      <c r="E656" s="103"/>
      <c r="F656" s="103"/>
      <c r="AE656" s="103"/>
      <c r="AG656" s="103"/>
    </row>
    <row r="657" spans="1:33" x14ac:dyDescent="0.3">
      <c r="A657" s="4"/>
      <c r="B657" s="4"/>
      <c r="C657" s="4"/>
      <c r="D657" s="31"/>
      <c r="E657" s="103"/>
      <c r="F657" s="103"/>
      <c r="AE657" s="103"/>
      <c r="AG657" s="103"/>
    </row>
    <row r="658" spans="1:33" x14ac:dyDescent="0.3">
      <c r="A658" s="4"/>
      <c r="B658" s="4"/>
      <c r="C658" s="4"/>
      <c r="D658" s="31"/>
      <c r="E658" s="103"/>
      <c r="F658" s="103"/>
      <c r="AE658" s="103"/>
      <c r="AG658" s="103"/>
    </row>
    <row r="659" spans="1:33" x14ac:dyDescent="0.3">
      <c r="A659" s="4"/>
      <c r="B659" s="4"/>
      <c r="C659" s="4"/>
      <c r="D659" s="31"/>
      <c r="E659" s="103"/>
      <c r="F659" s="103"/>
      <c r="AE659" s="103"/>
      <c r="AG659" s="103"/>
    </row>
    <row r="660" spans="1:33" x14ac:dyDescent="0.3">
      <c r="A660" s="4"/>
      <c r="B660" s="4"/>
      <c r="C660" s="4"/>
      <c r="D660" s="31"/>
      <c r="E660" s="103"/>
      <c r="F660" s="103"/>
      <c r="AE660" s="103"/>
      <c r="AG660" s="103"/>
    </row>
    <row r="661" spans="1:33" x14ac:dyDescent="0.3">
      <c r="A661" s="4"/>
      <c r="B661" s="4"/>
      <c r="C661" s="4"/>
      <c r="D661" s="31"/>
      <c r="E661" s="103"/>
      <c r="F661" s="103"/>
      <c r="AE661" s="103"/>
      <c r="AG661" s="103"/>
    </row>
    <row r="662" spans="1:33" x14ac:dyDescent="0.3">
      <c r="A662" s="4"/>
      <c r="B662" s="4"/>
      <c r="C662" s="4"/>
      <c r="D662" s="31"/>
      <c r="E662" s="103"/>
      <c r="F662" s="103"/>
      <c r="AE662" s="103"/>
      <c r="AG662" s="103"/>
    </row>
    <row r="663" spans="1:33" x14ac:dyDescent="0.3">
      <c r="A663" s="4"/>
      <c r="B663" s="4"/>
      <c r="C663" s="4"/>
      <c r="D663" s="31"/>
      <c r="E663" s="103"/>
      <c r="F663" s="103"/>
      <c r="AE663" s="103"/>
      <c r="AG663" s="103"/>
    </row>
    <row r="664" spans="1:33" x14ac:dyDescent="0.3">
      <c r="A664" s="4"/>
      <c r="B664" s="4"/>
      <c r="C664" s="4"/>
      <c r="D664" s="31"/>
      <c r="E664" s="103"/>
      <c r="F664" s="103"/>
      <c r="AE664" s="103"/>
      <c r="AG664" s="103"/>
    </row>
    <row r="665" spans="1:33" x14ac:dyDescent="0.3">
      <c r="A665" s="4"/>
      <c r="B665" s="4"/>
      <c r="C665" s="4"/>
      <c r="D665" s="31"/>
      <c r="E665" s="103"/>
      <c r="F665" s="103"/>
      <c r="AE665" s="103"/>
      <c r="AG665" s="103"/>
    </row>
    <row r="666" spans="1:33" x14ac:dyDescent="0.3">
      <c r="A666" s="4"/>
      <c r="B666" s="4"/>
      <c r="C666" s="4"/>
      <c r="D666" s="31"/>
      <c r="E666" s="103"/>
      <c r="F666" s="103"/>
      <c r="AE666" s="103"/>
      <c r="AG666" s="103"/>
    </row>
    <row r="667" spans="1:33" x14ac:dyDescent="0.3">
      <c r="A667" s="4"/>
      <c r="B667" s="4"/>
      <c r="C667" s="4"/>
      <c r="D667" s="31"/>
      <c r="E667" s="103"/>
      <c r="F667" s="103"/>
      <c r="AE667" s="103"/>
      <c r="AG667" s="103"/>
    </row>
    <row r="668" spans="1:33" x14ac:dyDescent="0.3">
      <c r="A668" s="4"/>
      <c r="B668" s="4"/>
      <c r="C668" s="4"/>
      <c r="D668" s="31"/>
      <c r="E668" s="103"/>
      <c r="F668" s="103"/>
      <c r="AE668" s="103"/>
      <c r="AG668" s="103"/>
    </row>
    <row r="669" spans="1:33" x14ac:dyDescent="0.3">
      <c r="A669" s="4"/>
      <c r="B669" s="4"/>
      <c r="C669" s="4"/>
      <c r="D669" s="31"/>
      <c r="E669" s="103"/>
      <c r="F669" s="103"/>
      <c r="AE669" s="103"/>
      <c r="AG669" s="103"/>
    </row>
    <row r="670" spans="1:33" x14ac:dyDescent="0.3">
      <c r="A670" s="4"/>
      <c r="B670" s="4"/>
      <c r="C670" s="4"/>
      <c r="D670" s="31"/>
      <c r="E670" s="103"/>
      <c r="F670" s="103"/>
      <c r="AE670" s="103"/>
      <c r="AG670" s="103"/>
    </row>
    <row r="671" spans="1:33" x14ac:dyDescent="0.3">
      <c r="A671" s="4"/>
      <c r="B671" s="4"/>
      <c r="C671" s="4"/>
      <c r="D671" s="31"/>
      <c r="E671" s="103"/>
      <c r="F671" s="103"/>
      <c r="AE671" s="103"/>
      <c r="AG671" s="103"/>
    </row>
    <row r="672" spans="1:33" x14ac:dyDescent="0.3">
      <c r="A672" s="4"/>
      <c r="B672" s="4"/>
      <c r="C672" s="4"/>
      <c r="D672" s="31"/>
      <c r="E672" s="103"/>
      <c r="F672" s="103"/>
      <c r="AE672" s="103"/>
      <c r="AG672" s="103"/>
    </row>
    <row r="673" spans="1:33" x14ac:dyDescent="0.3">
      <c r="A673" s="4"/>
      <c r="B673" s="4"/>
      <c r="C673" s="4"/>
      <c r="D673" s="31"/>
      <c r="E673" s="103"/>
      <c r="F673" s="103"/>
      <c r="AE673" s="103"/>
      <c r="AG673" s="103"/>
    </row>
    <row r="674" spans="1:33" x14ac:dyDescent="0.3">
      <c r="A674" s="4"/>
      <c r="B674" s="4"/>
      <c r="C674" s="4"/>
      <c r="D674" s="31"/>
      <c r="E674" s="103"/>
      <c r="F674" s="103"/>
      <c r="AE674" s="103"/>
      <c r="AG674" s="103"/>
    </row>
    <row r="675" spans="1:33" x14ac:dyDescent="0.3">
      <c r="A675" s="4"/>
      <c r="B675" s="4"/>
      <c r="C675" s="4"/>
      <c r="D675" s="31"/>
      <c r="E675" s="103"/>
      <c r="F675" s="103"/>
      <c r="AE675" s="103"/>
      <c r="AG675" s="103"/>
    </row>
    <row r="676" spans="1:33" x14ac:dyDescent="0.3">
      <c r="A676" s="4"/>
      <c r="B676" s="4"/>
      <c r="C676" s="4"/>
      <c r="D676" s="31"/>
      <c r="E676" s="103"/>
      <c r="F676" s="103"/>
      <c r="AE676" s="103"/>
      <c r="AG676" s="103"/>
    </row>
    <row r="677" spans="1:33" x14ac:dyDescent="0.3">
      <c r="A677" s="4"/>
      <c r="B677" s="4"/>
      <c r="C677" s="4"/>
      <c r="D677" s="31"/>
      <c r="E677" s="103"/>
      <c r="F677" s="103"/>
      <c r="AE677" s="103"/>
      <c r="AG677" s="103"/>
    </row>
    <row r="678" spans="1:33" x14ac:dyDescent="0.3">
      <c r="A678" s="4"/>
      <c r="B678" s="4"/>
      <c r="C678" s="4"/>
      <c r="D678" s="31"/>
      <c r="E678" s="103"/>
      <c r="F678" s="103"/>
      <c r="AE678" s="103"/>
      <c r="AG678" s="103"/>
    </row>
    <row r="679" spans="1:33" x14ac:dyDescent="0.3">
      <c r="A679" s="4"/>
      <c r="B679" s="4"/>
      <c r="C679" s="4"/>
      <c r="D679" s="31"/>
      <c r="E679" s="103"/>
      <c r="F679" s="103"/>
      <c r="AE679" s="103"/>
      <c r="AG679" s="103"/>
    </row>
    <row r="680" spans="1:33" x14ac:dyDescent="0.3">
      <c r="A680" s="4"/>
      <c r="B680" s="4"/>
      <c r="C680" s="4"/>
      <c r="D680" s="31"/>
      <c r="E680" s="103"/>
      <c r="F680" s="103"/>
      <c r="AE680" s="103"/>
      <c r="AG680" s="103"/>
    </row>
    <row r="681" spans="1:33" x14ac:dyDescent="0.3">
      <c r="A681" s="4"/>
      <c r="B681" s="4"/>
      <c r="C681" s="4"/>
      <c r="D681" s="31"/>
      <c r="E681" s="103"/>
      <c r="F681" s="103"/>
      <c r="AE681" s="103"/>
      <c r="AG681" s="103"/>
    </row>
    <row r="682" spans="1:33" x14ac:dyDescent="0.3">
      <c r="A682" s="4"/>
      <c r="B682" s="4"/>
      <c r="C682" s="4"/>
      <c r="D682" s="31"/>
      <c r="E682" s="103"/>
      <c r="F682" s="103"/>
      <c r="AE682" s="103"/>
      <c r="AG682" s="103"/>
    </row>
    <row r="683" spans="1:33" x14ac:dyDescent="0.3">
      <c r="A683" s="4"/>
      <c r="B683" s="4"/>
      <c r="C683" s="4"/>
      <c r="D683" s="31"/>
      <c r="E683" s="103"/>
      <c r="F683" s="103"/>
      <c r="AE683" s="103"/>
      <c r="AG683" s="103"/>
    </row>
    <row r="684" spans="1:33" x14ac:dyDescent="0.3">
      <c r="A684" s="4"/>
      <c r="B684" s="4"/>
      <c r="C684" s="4"/>
      <c r="D684" s="31"/>
      <c r="E684" s="103"/>
      <c r="F684" s="103"/>
      <c r="AE684" s="103"/>
      <c r="AG684" s="103"/>
    </row>
    <row r="685" spans="1:33" x14ac:dyDescent="0.3">
      <c r="A685" s="4"/>
      <c r="B685" s="4"/>
      <c r="C685" s="4"/>
      <c r="D685" s="31"/>
      <c r="E685" s="103"/>
      <c r="F685" s="103"/>
      <c r="AE685" s="103"/>
      <c r="AG685" s="103"/>
    </row>
    <row r="686" spans="1:33" x14ac:dyDescent="0.3">
      <c r="A686" s="4"/>
      <c r="B686" s="4"/>
      <c r="C686" s="4"/>
      <c r="D686" s="31"/>
      <c r="E686" s="103"/>
      <c r="F686" s="103"/>
      <c r="AE686" s="103"/>
      <c r="AG686" s="103"/>
    </row>
    <row r="687" spans="1:33" x14ac:dyDescent="0.3">
      <c r="A687" s="4"/>
      <c r="B687" s="4"/>
      <c r="C687" s="4"/>
      <c r="D687" s="31"/>
      <c r="E687" s="103"/>
      <c r="F687" s="103"/>
      <c r="AE687" s="103"/>
      <c r="AG687" s="103"/>
    </row>
    <row r="688" spans="1:33" x14ac:dyDescent="0.3">
      <c r="A688" s="4"/>
      <c r="B688" s="4"/>
      <c r="C688" s="4"/>
      <c r="D688" s="31"/>
      <c r="E688" s="103"/>
      <c r="F688" s="103"/>
      <c r="AE688" s="103"/>
      <c r="AG688" s="103"/>
    </row>
    <row r="689" spans="1:33" x14ac:dyDescent="0.3">
      <c r="A689" s="4"/>
      <c r="B689" s="4"/>
      <c r="C689" s="4"/>
      <c r="D689" s="31"/>
      <c r="E689" s="103"/>
      <c r="F689" s="103"/>
      <c r="AE689" s="103"/>
      <c r="AG689" s="103"/>
    </row>
    <row r="690" spans="1:33" x14ac:dyDescent="0.3">
      <c r="A690" s="4"/>
      <c r="B690" s="4"/>
      <c r="C690" s="4"/>
      <c r="D690" s="31"/>
      <c r="E690" s="103"/>
      <c r="F690" s="103"/>
      <c r="AE690" s="103"/>
      <c r="AG690" s="103"/>
    </row>
    <row r="691" spans="1:33" x14ac:dyDescent="0.3">
      <c r="A691" s="4"/>
      <c r="B691" s="4"/>
      <c r="C691" s="4"/>
      <c r="D691" s="31"/>
      <c r="E691" s="103"/>
      <c r="F691" s="103"/>
      <c r="AE691" s="103"/>
      <c r="AG691" s="103"/>
    </row>
    <row r="692" spans="1:33" x14ac:dyDescent="0.3">
      <c r="A692" s="4"/>
      <c r="B692" s="4"/>
      <c r="C692" s="4"/>
      <c r="D692" s="31"/>
      <c r="E692" s="103"/>
      <c r="F692" s="103"/>
      <c r="AE692" s="103"/>
      <c r="AG692" s="103"/>
    </row>
    <row r="693" spans="1:33" x14ac:dyDescent="0.3">
      <c r="A693" s="4"/>
      <c r="B693" s="4"/>
      <c r="C693" s="4"/>
      <c r="D693" s="31"/>
      <c r="E693" s="103"/>
      <c r="F693" s="103"/>
      <c r="AE693" s="103"/>
      <c r="AG693" s="103"/>
    </row>
    <row r="694" spans="1:33" x14ac:dyDescent="0.3">
      <c r="A694" s="4"/>
      <c r="B694" s="4"/>
      <c r="C694" s="4"/>
      <c r="D694" s="31"/>
      <c r="E694" s="103"/>
      <c r="F694" s="103"/>
      <c r="AE694" s="103"/>
      <c r="AG694" s="103"/>
    </row>
    <row r="695" spans="1:33" x14ac:dyDescent="0.3">
      <c r="A695" s="4"/>
      <c r="B695" s="4"/>
      <c r="C695" s="4"/>
      <c r="D695" s="31"/>
      <c r="E695" s="103"/>
      <c r="F695" s="103"/>
      <c r="AE695" s="103"/>
      <c r="AG695" s="103"/>
    </row>
    <row r="696" spans="1:33" x14ac:dyDescent="0.3">
      <c r="A696" s="4"/>
      <c r="B696" s="4"/>
      <c r="C696" s="4"/>
      <c r="D696" s="31"/>
      <c r="E696" s="103"/>
      <c r="F696" s="103"/>
      <c r="AE696" s="103"/>
      <c r="AG696" s="103"/>
    </row>
    <row r="697" spans="1:33" x14ac:dyDescent="0.3">
      <c r="A697" s="4"/>
      <c r="B697" s="4"/>
      <c r="C697" s="4"/>
      <c r="D697" s="31"/>
      <c r="E697" s="103"/>
      <c r="F697" s="103"/>
      <c r="AE697" s="103"/>
      <c r="AG697" s="103"/>
    </row>
    <row r="698" spans="1:33" x14ac:dyDescent="0.3">
      <c r="A698" s="4"/>
      <c r="B698" s="4"/>
      <c r="C698" s="4"/>
      <c r="D698" s="31"/>
      <c r="E698" s="103"/>
      <c r="F698" s="103"/>
      <c r="AE698" s="103"/>
      <c r="AG698" s="103"/>
    </row>
    <row r="699" spans="1:33" x14ac:dyDescent="0.3">
      <c r="A699" s="4"/>
      <c r="B699" s="4"/>
      <c r="C699" s="4"/>
      <c r="D699" s="31"/>
      <c r="E699" s="103"/>
      <c r="F699" s="103"/>
      <c r="AE699" s="103"/>
      <c r="AG699" s="103"/>
    </row>
    <row r="700" spans="1:33" x14ac:dyDescent="0.3">
      <c r="A700" s="4"/>
      <c r="B700" s="4"/>
      <c r="C700" s="4"/>
      <c r="D700" s="31"/>
      <c r="E700" s="103"/>
      <c r="F700" s="103"/>
      <c r="AE700" s="103"/>
      <c r="AG700" s="103"/>
    </row>
    <row r="701" spans="1:33" x14ac:dyDescent="0.3">
      <c r="A701" s="4"/>
      <c r="B701" s="4"/>
      <c r="C701" s="4"/>
      <c r="D701" s="31"/>
      <c r="E701" s="103"/>
      <c r="F701" s="103"/>
      <c r="AE701" s="103"/>
      <c r="AG701" s="103"/>
    </row>
    <row r="702" spans="1:33" x14ac:dyDescent="0.3">
      <c r="A702" s="4"/>
      <c r="B702" s="4"/>
      <c r="C702" s="4"/>
      <c r="D702" s="31"/>
      <c r="E702" s="103"/>
      <c r="F702" s="103"/>
      <c r="AE702" s="103"/>
      <c r="AG702" s="103"/>
    </row>
    <row r="703" spans="1:33" x14ac:dyDescent="0.3">
      <c r="A703" s="4"/>
      <c r="B703" s="4"/>
      <c r="C703" s="4"/>
      <c r="D703" s="31"/>
      <c r="E703" s="103"/>
      <c r="F703" s="103"/>
      <c r="AE703" s="103"/>
      <c r="AG703" s="103"/>
    </row>
    <row r="704" spans="1:33" x14ac:dyDescent="0.3">
      <c r="A704" s="4"/>
      <c r="B704" s="4"/>
      <c r="C704" s="4"/>
      <c r="D704" s="31"/>
      <c r="E704" s="103"/>
      <c r="F704" s="103"/>
      <c r="AE704" s="103"/>
      <c r="AG704" s="103"/>
    </row>
    <row r="705" spans="1:33" x14ac:dyDescent="0.3">
      <c r="A705" s="4"/>
      <c r="B705" s="4"/>
      <c r="C705" s="4"/>
      <c r="D705" s="31"/>
      <c r="E705" s="103"/>
      <c r="F705" s="103"/>
      <c r="AE705" s="103"/>
      <c r="AG705" s="103"/>
    </row>
    <row r="706" spans="1:33" x14ac:dyDescent="0.3">
      <c r="A706" s="4"/>
      <c r="B706" s="4"/>
      <c r="C706" s="4"/>
      <c r="D706" s="31"/>
      <c r="E706" s="103"/>
      <c r="F706" s="103"/>
      <c r="AE706" s="103"/>
      <c r="AG706" s="103"/>
    </row>
    <row r="707" spans="1:33" x14ac:dyDescent="0.3">
      <c r="A707" s="4"/>
      <c r="B707" s="4"/>
      <c r="C707" s="4"/>
      <c r="D707" s="31"/>
      <c r="E707" s="103"/>
      <c r="F707" s="103"/>
      <c r="AE707" s="103"/>
      <c r="AG707" s="103"/>
    </row>
    <row r="708" spans="1:33" x14ac:dyDescent="0.3">
      <c r="A708" s="4"/>
      <c r="B708" s="4"/>
      <c r="C708" s="4"/>
      <c r="D708" s="31"/>
      <c r="E708" s="103"/>
      <c r="F708" s="103"/>
      <c r="AE708" s="103"/>
      <c r="AG708" s="103"/>
    </row>
    <row r="709" spans="1:33" x14ac:dyDescent="0.3">
      <c r="A709" s="4"/>
      <c r="B709" s="4"/>
      <c r="C709" s="4"/>
      <c r="D709" s="31"/>
      <c r="E709" s="103"/>
      <c r="F709" s="103"/>
      <c r="AE709" s="103"/>
      <c r="AG709" s="103"/>
    </row>
    <row r="710" spans="1:33" x14ac:dyDescent="0.3">
      <c r="A710" s="4"/>
      <c r="B710" s="4"/>
      <c r="C710" s="4"/>
      <c r="D710" s="31"/>
      <c r="E710" s="103"/>
      <c r="F710" s="103"/>
      <c r="AE710" s="103"/>
      <c r="AG710" s="103"/>
    </row>
    <row r="711" spans="1:33" x14ac:dyDescent="0.3">
      <c r="A711" s="4"/>
      <c r="B711" s="4"/>
      <c r="C711" s="4"/>
      <c r="D711" s="31"/>
      <c r="E711" s="103"/>
      <c r="F711" s="103"/>
      <c r="AE711" s="103"/>
      <c r="AG711" s="103"/>
    </row>
    <row r="712" spans="1:33" x14ac:dyDescent="0.3">
      <c r="A712" s="4"/>
      <c r="B712" s="4"/>
      <c r="C712" s="4"/>
      <c r="D712" s="31"/>
      <c r="E712" s="103"/>
      <c r="F712" s="103"/>
      <c r="AE712" s="103"/>
      <c r="AG712" s="103"/>
    </row>
    <row r="713" spans="1:33" x14ac:dyDescent="0.3">
      <c r="A713" s="4"/>
      <c r="B713" s="4"/>
      <c r="C713" s="4"/>
      <c r="D713" s="31"/>
      <c r="E713" s="103"/>
      <c r="F713" s="103"/>
      <c r="AE713" s="103"/>
      <c r="AG713" s="103"/>
    </row>
    <row r="714" spans="1:33" x14ac:dyDescent="0.3">
      <c r="A714" s="4"/>
      <c r="B714" s="4"/>
      <c r="C714" s="4"/>
      <c r="D714" s="31"/>
      <c r="E714" s="103"/>
      <c r="F714" s="103"/>
      <c r="AE714" s="103"/>
      <c r="AG714" s="103"/>
    </row>
    <row r="715" spans="1:33" x14ac:dyDescent="0.3">
      <c r="A715" s="4"/>
      <c r="B715" s="4"/>
      <c r="C715" s="4"/>
      <c r="D715" s="31"/>
      <c r="E715" s="103"/>
      <c r="F715" s="103"/>
      <c r="AE715" s="103"/>
      <c r="AG715" s="103"/>
    </row>
    <row r="716" spans="1:33" x14ac:dyDescent="0.3">
      <c r="A716" s="4"/>
      <c r="B716" s="4"/>
      <c r="C716" s="4"/>
      <c r="D716" s="31"/>
      <c r="E716" s="103"/>
      <c r="F716" s="103"/>
      <c r="AE716" s="103"/>
      <c r="AG716" s="103"/>
    </row>
    <row r="717" spans="1:33" x14ac:dyDescent="0.3">
      <c r="A717" s="4"/>
      <c r="B717" s="4"/>
      <c r="C717" s="4"/>
      <c r="D717" s="31"/>
      <c r="E717" s="103"/>
      <c r="F717" s="103"/>
      <c r="AE717" s="103"/>
      <c r="AG717" s="103"/>
    </row>
    <row r="718" spans="1:33" x14ac:dyDescent="0.3">
      <c r="A718" s="4"/>
      <c r="B718" s="4"/>
      <c r="C718" s="4"/>
      <c r="D718" s="31"/>
      <c r="E718" s="103"/>
      <c r="F718" s="103"/>
      <c r="AE718" s="103"/>
      <c r="AG718" s="103"/>
    </row>
    <row r="719" spans="1:33" x14ac:dyDescent="0.3">
      <c r="A719" s="4"/>
      <c r="B719" s="4"/>
      <c r="C719" s="4"/>
      <c r="D719" s="31"/>
      <c r="E719" s="103"/>
      <c r="F719" s="103"/>
      <c r="AE719" s="103"/>
      <c r="AG719" s="103"/>
    </row>
    <row r="720" spans="1:33" x14ac:dyDescent="0.3">
      <c r="A720" s="4"/>
      <c r="B720" s="4"/>
      <c r="C720" s="4"/>
      <c r="D720" s="31"/>
      <c r="E720" s="103"/>
      <c r="F720" s="103"/>
      <c r="AE720" s="103"/>
      <c r="AG720" s="103"/>
    </row>
    <row r="721" spans="1:33" x14ac:dyDescent="0.3">
      <c r="A721" s="4"/>
      <c r="B721" s="4"/>
      <c r="C721" s="4"/>
      <c r="D721" s="31"/>
      <c r="E721" s="103"/>
      <c r="F721" s="103"/>
      <c r="AE721" s="103"/>
      <c r="AG721" s="103"/>
    </row>
    <row r="722" spans="1:33" x14ac:dyDescent="0.3">
      <c r="A722" s="4"/>
      <c r="B722" s="4"/>
      <c r="C722" s="4"/>
      <c r="D722" s="31"/>
      <c r="E722" s="103"/>
      <c r="F722" s="103"/>
      <c r="AE722" s="103"/>
      <c r="AG722" s="103"/>
    </row>
    <row r="723" spans="1:33" x14ac:dyDescent="0.3">
      <c r="A723" s="4"/>
      <c r="B723" s="4"/>
      <c r="C723" s="4"/>
      <c r="D723" s="31"/>
      <c r="E723" s="103"/>
      <c r="F723" s="103"/>
      <c r="AE723" s="103"/>
      <c r="AG723" s="103"/>
    </row>
    <row r="724" spans="1:33" x14ac:dyDescent="0.3">
      <c r="A724" s="4"/>
      <c r="B724" s="4"/>
      <c r="C724" s="4"/>
      <c r="D724" s="31"/>
      <c r="E724" s="103"/>
      <c r="F724" s="103"/>
      <c r="AE724" s="103"/>
      <c r="AG724" s="103"/>
    </row>
    <row r="725" spans="1:33" x14ac:dyDescent="0.3">
      <c r="A725" s="4"/>
      <c r="B725" s="4"/>
      <c r="C725" s="4"/>
      <c r="D725" s="31"/>
      <c r="E725" s="103"/>
      <c r="F725" s="103"/>
      <c r="AE725" s="103"/>
      <c r="AG725" s="103"/>
    </row>
    <row r="726" spans="1:33" x14ac:dyDescent="0.3">
      <c r="A726" s="4"/>
      <c r="B726" s="4"/>
      <c r="C726" s="4"/>
      <c r="D726" s="31"/>
      <c r="E726" s="103"/>
      <c r="F726" s="103"/>
      <c r="AE726" s="103"/>
      <c r="AG726" s="103"/>
    </row>
    <row r="727" spans="1:33" x14ac:dyDescent="0.3">
      <c r="A727" s="4"/>
      <c r="B727" s="4"/>
      <c r="C727" s="4"/>
      <c r="D727" s="31"/>
      <c r="E727" s="103"/>
      <c r="F727" s="103"/>
      <c r="AE727" s="103"/>
      <c r="AG727" s="103"/>
    </row>
    <row r="728" spans="1:33" x14ac:dyDescent="0.3">
      <c r="A728" s="4"/>
      <c r="B728" s="4"/>
      <c r="C728" s="4"/>
      <c r="D728" s="31"/>
      <c r="E728" s="103"/>
      <c r="F728" s="103"/>
      <c r="AE728" s="103"/>
      <c r="AG728" s="103"/>
    </row>
    <row r="729" spans="1:33" x14ac:dyDescent="0.3">
      <c r="A729" s="4"/>
      <c r="B729" s="4"/>
      <c r="C729" s="4"/>
      <c r="D729" s="31"/>
      <c r="E729" s="103"/>
      <c r="F729" s="103"/>
      <c r="AE729" s="103"/>
      <c r="AG729" s="103"/>
    </row>
    <row r="730" spans="1:33" x14ac:dyDescent="0.3">
      <c r="A730" s="4"/>
      <c r="B730" s="4"/>
      <c r="C730" s="4"/>
      <c r="D730" s="31"/>
      <c r="E730" s="103"/>
      <c r="F730" s="103"/>
      <c r="AE730" s="103"/>
      <c r="AG730" s="103"/>
    </row>
    <row r="731" spans="1:33" x14ac:dyDescent="0.3">
      <c r="A731" s="4"/>
      <c r="B731" s="4"/>
      <c r="C731" s="4"/>
      <c r="D731" s="31"/>
      <c r="E731" s="103"/>
      <c r="F731" s="103"/>
      <c r="AE731" s="103"/>
      <c r="AG731" s="103"/>
    </row>
    <row r="732" spans="1:33" x14ac:dyDescent="0.3">
      <c r="A732" s="4"/>
      <c r="B732" s="4"/>
      <c r="C732" s="4"/>
      <c r="D732" s="31"/>
      <c r="E732" s="103"/>
      <c r="F732" s="103"/>
      <c r="AE732" s="103"/>
      <c r="AG732" s="103"/>
    </row>
    <row r="733" spans="1:33" x14ac:dyDescent="0.3">
      <c r="A733" s="4"/>
      <c r="B733" s="4"/>
      <c r="C733" s="4"/>
      <c r="D733" s="31"/>
      <c r="E733" s="103"/>
      <c r="F733" s="103"/>
      <c r="AE733" s="103"/>
      <c r="AG733" s="103"/>
    </row>
    <row r="734" spans="1:33" x14ac:dyDescent="0.3">
      <c r="A734" s="4"/>
      <c r="B734" s="4"/>
      <c r="C734" s="4"/>
      <c r="D734" s="31"/>
      <c r="E734" s="103"/>
      <c r="F734" s="103"/>
      <c r="AE734" s="103"/>
      <c r="AG734" s="103"/>
    </row>
    <row r="735" spans="1:33" x14ac:dyDescent="0.3">
      <c r="A735" s="4"/>
      <c r="B735" s="4"/>
      <c r="C735" s="4"/>
      <c r="D735" s="31"/>
      <c r="E735" s="103"/>
      <c r="F735" s="103"/>
      <c r="AE735" s="103"/>
      <c r="AG735" s="103"/>
    </row>
    <row r="736" spans="1:33" x14ac:dyDescent="0.3">
      <c r="A736" s="4"/>
      <c r="B736" s="4"/>
      <c r="C736" s="4"/>
      <c r="D736" s="31"/>
      <c r="E736" s="103"/>
      <c r="F736" s="103"/>
      <c r="AE736" s="103"/>
      <c r="AG736" s="103"/>
    </row>
    <row r="737" spans="1:33" x14ac:dyDescent="0.3">
      <c r="A737" s="4"/>
      <c r="B737" s="4"/>
      <c r="C737" s="4"/>
      <c r="D737" s="31"/>
      <c r="E737" s="103"/>
      <c r="F737" s="103"/>
      <c r="AE737" s="103"/>
      <c r="AG737" s="103"/>
    </row>
    <row r="738" spans="1:33" x14ac:dyDescent="0.3">
      <c r="A738" s="4"/>
      <c r="B738" s="4"/>
      <c r="C738" s="4"/>
      <c r="D738" s="31"/>
      <c r="E738" s="103"/>
      <c r="F738" s="103"/>
      <c r="AE738" s="103"/>
      <c r="AG738" s="103"/>
    </row>
    <row r="739" spans="1:33" x14ac:dyDescent="0.3">
      <c r="A739" s="4"/>
      <c r="B739" s="4"/>
      <c r="C739" s="4"/>
      <c r="D739" s="31"/>
      <c r="E739" s="103"/>
      <c r="F739" s="103"/>
      <c r="AE739" s="103"/>
      <c r="AG739" s="103"/>
    </row>
    <row r="740" spans="1:33" x14ac:dyDescent="0.3">
      <c r="A740" s="4"/>
      <c r="B740" s="4"/>
      <c r="C740" s="4"/>
      <c r="D740" s="31"/>
      <c r="E740" s="103"/>
      <c r="F740" s="103"/>
      <c r="AE740" s="103"/>
      <c r="AG740" s="103"/>
    </row>
    <row r="741" spans="1:33" x14ac:dyDescent="0.3">
      <c r="A741" s="4"/>
      <c r="B741" s="4"/>
      <c r="C741" s="4"/>
      <c r="D741" s="31"/>
      <c r="E741" s="103"/>
      <c r="F741" s="103"/>
      <c r="AE741" s="103"/>
      <c r="AG741" s="103"/>
    </row>
    <row r="742" spans="1:33" x14ac:dyDescent="0.3">
      <c r="A742" s="4"/>
      <c r="B742" s="4"/>
      <c r="C742" s="4"/>
      <c r="D742" s="31"/>
      <c r="E742" s="103"/>
      <c r="F742" s="103"/>
      <c r="AE742" s="103"/>
      <c r="AG742" s="103"/>
    </row>
    <row r="743" spans="1:33" x14ac:dyDescent="0.3">
      <c r="A743" s="4"/>
      <c r="B743" s="4"/>
      <c r="C743" s="4"/>
      <c r="D743" s="31"/>
      <c r="E743" s="103"/>
      <c r="F743" s="103"/>
      <c r="AE743" s="103"/>
      <c r="AG743" s="103"/>
    </row>
    <row r="744" spans="1:33" x14ac:dyDescent="0.3">
      <c r="A744" s="4"/>
      <c r="B744" s="4"/>
      <c r="C744" s="4"/>
      <c r="D744" s="31"/>
      <c r="E744" s="103"/>
      <c r="F744" s="103"/>
      <c r="AE744" s="103"/>
      <c r="AG744" s="103"/>
    </row>
    <row r="745" spans="1:33" x14ac:dyDescent="0.3">
      <c r="A745" s="4"/>
      <c r="B745" s="4"/>
      <c r="C745" s="4"/>
      <c r="D745" s="31"/>
      <c r="E745" s="103"/>
      <c r="F745" s="103"/>
      <c r="AE745" s="103"/>
      <c r="AG745" s="103"/>
    </row>
    <row r="746" spans="1:33" x14ac:dyDescent="0.3">
      <c r="A746" s="4"/>
      <c r="B746" s="4"/>
      <c r="C746" s="4"/>
      <c r="D746" s="31"/>
      <c r="E746" s="103"/>
      <c r="F746" s="103"/>
      <c r="AE746" s="103"/>
      <c r="AG746" s="103"/>
    </row>
    <row r="747" spans="1:33" x14ac:dyDescent="0.3">
      <c r="A747" s="4"/>
      <c r="B747" s="4"/>
      <c r="C747" s="4"/>
      <c r="D747" s="31"/>
      <c r="E747" s="103"/>
      <c r="F747" s="103"/>
      <c r="AE747" s="103"/>
      <c r="AG747" s="103"/>
    </row>
    <row r="748" spans="1:33" x14ac:dyDescent="0.3">
      <c r="A748" s="4"/>
      <c r="B748" s="4"/>
      <c r="C748" s="4"/>
      <c r="D748" s="31"/>
      <c r="E748" s="103"/>
      <c r="F748" s="103"/>
      <c r="AE748" s="103"/>
      <c r="AG748" s="103"/>
    </row>
    <row r="749" spans="1:33" x14ac:dyDescent="0.3">
      <c r="A749" s="4"/>
      <c r="B749" s="4"/>
      <c r="C749" s="4"/>
      <c r="D749" s="31"/>
      <c r="E749" s="103"/>
      <c r="F749" s="103"/>
      <c r="AE749" s="103"/>
      <c r="AG749" s="103"/>
    </row>
    <row r="750" spans="1:33" x14ac:dyDescent="0.3">
      <c r="A750" s="4"/>
      <c r="B750" s="4"/>
      <c r="C750" s="4"/>
      <c r="D750" s="31"/>
      <c r="E750" s="103"/>
      <c r="F750" s="103"/>
      <c r="AE750" s="103"/>
      <c r="AG750" s="103"/>
    </row>
    <row r="751" spans="1:33" x14ac:dyDescent="0.3">
      <c r="A751" s="4"/>
      <c r="B751" s="4"/>
      <c r="C751" s="4"/>
      <c r="D751" s="31"/>
      <c r="E751" s="103"/>
      <c r="F751" s="103"/>
      <c r="AE751" s="103"/>
      <c r="AG751" s="103"/>
    </row>
    <row r="752" spans="1:33" x14ac:dyDescent="0.3">
      <c r="A752" s="4"/>
      <c r="B752" s="4"/>
      <c r="C752" s="4"/>
      <c r="D752" s="31"/>
      <c r="E752" s="103"/>
      <c r="F752" s="103"/>
      <c r="AE752" s="103"/>
      <c r="AG752" s="103"/>
    </row>
    <row r="753" spans="1:33" x14ac:dyDescent="0.3">
      <c r="A753" s="4"/>
      <c r="B753" s="4"/>
      <c r="C753" s="4"/>
      <c r="D753" s="31"/>
      <c r="E753" s="103"/>
      <c r="F753" s="103"/>
      <c r="AE753" s="103"/>
      <c r="AG753" s="103"/>
    </row>
    <row r="754" spans="1:33" x14ac:dyDescent="0.3">
      <c r="A754" s="4"/>
      <c r="B754" s="4"/>
      <c r="C754" s="4"/>
      <c r="D754" s="31"/>
      <c r="E754" s="103"/>
      <c r="F754" s="103"/>
      <c r="AE754" s="103"/>
      <c r="AG754" s="103"/>
    </row>
    <row r="755" spans="1:33" x14ac:dyDescent="0.3">
      <c r="A755" s="4"/>
      <c r="B755" s="4"/>
      <c r="C755" s="4"/>
      <c r="D755" s="31"/>
      <c r="E755" s="103"/>
      <c r="F755" s="103"/>
      <c r="AE755" s="103"/>
      <c r="AG755" s="103"/>
    </row>
    <row r="756" spans="1:33" x14ac:dyDescent="0.3">
      <c r="A756" s="4"/>
      <c r="B756" s="4"/>
      <c r="C756" s="4"/>
      <c r="D756" s="31"/>
      <c r="E756" s="103"/>
      <c r="F756" s="103"/>
      <c r="AE756" s="103"/>
      <c r="AG756" s="103"/>
    </row>
    <row r="757" spans="1:33" x14ac:dyDescent="0.3">
      <c r="A757" s="4"/>
      <c r="B757" s="4"/>
      <c r="C757" s="4"/>
      <c r="D757" s="31"/>
      <c r="E757" s="103"/>
      <c r="F757" s="103"/>
      <c r="AE757" s="103"/>
      <c r="AG757" s="103"/>
    </row>
    <row r="758" spans="1:33" x14ac:dyDescent="0.3">
      <c r="A758" s="4"/>
      <c r="B758" s="4"/>
      <c r="C758" s="4"/>
      <c r="D758" s="31"/>
      <c r="E758" s="103"/>
      <c r="F758" s="103"/>
      <c r="AE758" s="103"/>
      <c r="AG758" s="103"/>
    </row>
    <row r="759" spans="1:33" x14ac:dyDescent="0.3">
      <c r="A759" s="4"/>
      <c r="B759" s="4"/>
      <c r="C759" s="4"/>
      <c r="D759" s="31"/>
      <c r="E759" s="103"/>
      <c r="F759" s="103"/>
      <c r="AE759" s="103"/>
      <c r="AG759" s="103"/>
    </row>
    <row r="760" spans="1:33" x14ac:dyDescent="0.3">
      <c r="A760" s="4"/>
      <c r="B760" s="4"/>
      <c r="C760" s="4"/>
      <c r="D760" s="31"/>
      <c r="E760" s="103"/>
      <c r="F760" s="103"/>
      <c r="AE760" s="103"/>
      <c r="AG760" s="103"/>
    </row>
    <row r="761" spans="1:33" x14ac:dyDescent="0.3">
      <c r="A761" s="4"/>
      <c r="B761" s="4"/>
      <c r="C761" s="4"/>
      <c r="D761" s="31"/>
      <c r="E761" s="103"/>
      <c r="F761" s="103"/>
      <c r="AE761" s="103"/>
      <c r="AG761" s="103"/>
    </row>
    <row r="762" spans="1:33" x14ac:dyDescent="0.3">
      <c r="A762" s="4"/>
      <c r="B762" s="4"/>
      <c r="C762" s="4"/>
      <c r="D762" s="31"/>
      <c r="E762" s="103"/>
      <c r="F762" s="103"/>
      <c r="AE762" s="103"/>
      <c r="AG762" s="103"/>
    </row>
    <row r="763" spans="1:33" x14ac:dyDescent="0.3">
      <c r="A763" s="4"/>
      <c r="B763" s="4"/>
      <c r="C763" s="4"/>
      <c r="D763" s="31"/>
      <c r="E763" s="103"/>
      <c r="F763" s="103"/>
      <c r="AE763" s="103"/>
      <c r="AG763" s="103"/>
    </row>
    <row r="764" spans="1:33" x14ac:dyDescent="0.3">
      <c r="A764" s="4"/>
      <c r="B764" s="4"/>
      <c r="C764" s="4"/>
      <c r="D764" s="31"/>
      <c r="E764" s="103"/>
      <c r="F764" s="103"/>
      <c r="AE764" s="103"/>
      <c r="AG764" s="103"/>
    </row>
    <row r="765" spans="1:33" x14ac:dyDescent="0.3">
      <c r="A765" s="4"/>
      <c r="B765" s="4"/>
      <c r="C765" s="4"/>
      <c r="D765" s="31"/>
      <c r="E765" s="103"/>
      <c r="F765" s="103"/>
      <c r="AE765" s="103"/>
      <c r="AG765" s="103"/>
    </row>
    <row r="766" spans="1:33" x14ac:dyDescent="0.3">
      <c r="A766" s="4"/>
      <c r="B766" s="4"/>
      <c r="C766" s="4"/>
      <c r="D766" s="31"/>
      <c r="E766" s="103"/>
      <c r="F766" s="103"/>
      <c r="AE766" s="103"/>
      <c r="AG766" s="103"/>
    </row>
    <row r="767" spans="1:33" x14ac:dyDescent="0.3">
      <c r="A767" s="4"/>
      <c r="B767" s="4"/>
      <c r="C767" s="4"/>
      <c r="D767" s="31"/>
      <c r="E767" s="103"/>
      <c r="F767" s="103"/>
      <c r="AE767" s="103"/>
      <c r="AG767" s="103"/>
    </row>
    <row r="768" spans="1:33" x14ac:dyDescent="0.3">
      <c r="A768" s="4"/>
      <c r="B768" s="4"/>
      <c r="C768" s="4"/>
      <c r="D768" s="31"/>
      <c r="E768" s="103"/>
      <c r="F768" s="103"/>
      <c r="AE768" s="103"/>
      <c r="AG768" s="103"/>
    </row>
    <row r="769" spans="1:33" x14ac:dyDescent="0.3">
      <c r="A769" s="4"/>
      <c r="B769" s="4"/>
      <c r="C769" s="4"/>
      <c r="D769" s="31"/>
      <c r="E769" s="103"/>
      <c r="F769" s="103"/>
      <c r="AE769" s="103"/>
      <c r="AG769" s="103"/>
    </row>
    <row r="770" spans="1:33" x14ac:dyDescent="0.3">
      <c r="A770" s="4"/>
      <c r="B770" s="4"/>
      <c r="C770" s="4"/>
      <c r="D770" s="31"/>
      <c r="E770" s="103"/>
      <c r="F770" s="103"/>
      <c r="AE770" s="103"/>
      <c r="AG770" s="103"/>
    </row>
    <row r="771" spans="1:33" x14ac:dyDescent="0.3">
      <c r="A771" s="4"/>
      <c r="B771" s="4"/>
      <c r="C771" s="4"/>
      <c r="D771" s="31"/>
      <c r="E771" s="103"/>
      <c r="F771" s="103"/>
      <c r="AE771" s="103"/>
      <c r="AG771" s="103"/>
    </row>
    <row r="772" spans="1:33" x14ac:dyDescent="0.3">
      <c r="A772" s="4"/>
      <c r="B772" s="4"/>
      <c r="C772" s="4"/>
      <c r="D772" s="31"/>
      <c r="E772" s="103"/>
      <c r="F772" s="103"/>
      <c r="AE772" s="103"/>
      <c r="AG772" s="103"/>
    </row>
    <row r="773" spans="1:33" x14ac:dyDescent="0.3">
      <c r="A773" s="4"/>
      <c r="B773" s="4"/>
      <c r="C773" s="4"/>
      <c r="D773" s="31"/>
      <c r="E773" s="103"/>
      <c r="F773" s="103"/>
      <c r="AE773" s="103"/>
      <c r="AG773" s="103"/>
    </row>
    <row r="774" spans="1:33" x14ac:dyDescent="0.3">
      <c r="A774" s="4"/>
      <c r="B774" s="4"/>
      <c r="C774" s="4"/>
      <c r="D774" s="31"/>
      <c r="E774" s="103"/>
      <c r="F774" s="103"/>
      <c r="AE774" s="103"/>
      <c r="AG774" s="103"/>
    </row>
    <row r="775" spans="1:33" x14ac:dyDescent="0.3">
      <c r="A775" s="4"/>
      <c r="B775" s="4"/>
      <c r="C775" s="4"/>
      <c r="D775" s="31"/>
      <c r="E775" s="103"/>
      <c r="F775" s="103"/>
      <c r="AE775" s="103"/>
      <c r="AG775" s="103"/>
    </row>
    <row r="776" spans="1:33" x14ac:dyDescent="0.3">
      <c r="A776" s="4"/>
      <c r="B776" s="4"/>
      <c r="C776" s="4"/>
      <c r="D776" s="31"/>
      <c r="E776" s="103"/>
      <c r="F776" s="103"/>
      <c r="AE776" s="103"/>
      <c r="AG776" s="103"/>
    </row>
    <row r="777" spans="1:33" x14ac:dyDescent="0.3">
      <c r="A777" s="4"/>
      <c r="B777" s="4"/>
      <c r="C777" s="4"/>
      <c r="D777" s="31"/>
      <c r="E777" s="103"/>
      <c r="F777" s="103"/>
      <c r="AE777" s="103"/>
      <c r="AG777" s="103"/>
    </row>
    <row r="778" spans="1:33" x14ac:dyDescent="0.3">
      <c r="A778" s="4"/>
      <c r="B778" s="4"/>
      <c r="C778" s="4"/>
      <c r="D778" s="31"/>
      <c r="E778" s="103"/>
      <c r="F778" s="103"/>
      <c r="AE778" s="103"/>
      <c r="AG778" s="103"/>
    </row>
    <row r="779" spans="1:33" x14ac:dyDescent="0.3">
      <c r="A779" s="4"/>
      <c r="B779" s="4"/>
      <c r="C779" s="4"/>
      <c r="D779" s="31"/>
      <c r="E779" s="103"/>
      <c r="F779" s="103"/>
      <c r="AE779" s="103"/>
      <c r="AG779" s="103"/>
    </row>
    <row r="780" spans="1:33" x14ac:dyDescent="0.3">
      <c r="A780" s="4"/>
      <c r="B780" s="4"/>
      <c r="C780" s="4"/>
      <c r="D780" s="31"/>
      <c r="E780" s="103"/>
      <c r="F780" s="103"/>
      <c r="AE780" s="103"/>
      <c r="AG780" s="103"/>
    </row>
    <row r="781" spans="1:33" x14ac:dyDescent="0.3">
      <c r="A781" s="4"/>
      <c r="B781" s="4"/>
      <c r="C781" s="4"/>
      <c r="D781" s="31"/>
      <c r="E781" s="103"/>
      <c r="F781" s="103"/>
      <c r="AE781" s="103"/>
      <c r="AG781" s="103"/>
    </row>
    <row r="782" spans="1:33" x14ac:dyDescent="0.3">
      <c r="A782" s="4"/>
      <c r="B782" s="4"/>
      <c r="C782" s="4"/>
      <c r="D782" s="31"/>
      <c r="E782" s="103"/>
      <c r="F782" s="103"/>
      <c r="AE782" s="103"/>
      <c r="AG782" s="103"/>
    </row>
    <row r="783" spans="1:33" x14ac:dyDescent="0.3">
      <c r="A783" s="4"/>
      <c r="B783" s="4"/>
      <c r="C783" s="4"/>
      <c r="D783" s="31"/>
      <c r="E783" s="103"/>
      <c r="F783" s="103"/>
      <c r="AE783" s="103"/>
      <c r="AG783" s="103"/>
    </row>
    <row r="784" spans="1:33" x14ac:dyDescent="0.3">
      <c r="A784" s="4"/>
      <c r="B784" s="4"/>
      <c r="C784" s="4"/>
      <c r="D784" s="31"/>
      <c r="E784" s="103"/>
      <c r="F784" s="103"/>
      <c r="AE784" s="103"/>
      <c r="AG784" s="103"/>
    </row>
    <row r="785" spans="1:33" x14ac:dyDescent="0.3">
      <c r="A785" s="4"/>
      <c r="B785" s="4"/>
      <c r="C785" s="4"/>
      <c r="D785" s="31"/>
      <c r="E785" s="103"/>
      <c r="F785" s="103"/>
      <c r="AE785" s="103"/>
      <c r="AG785" s="103"/>
    </row>
    <row r="786" spans="1:33" x14ac:dyDescent="0.3">
      <c r="A786" s="4"/>
      <c r="B786" s="4"/>
      <c r="C786" s="4"/>
      <c r="D786" s="31"/>
      <c r="E786" s="103"/>
      <c r="F786" s="103"/>
      <c r="AE786" s="103"/>
      <c r="AG786" s="103"/>
    </row>
    <row r="787" spans="1:33" x14ac:dyDescent="0.3">
      <c r="A787" s="4"/>
      <c r="B787" s="4"/>
      <c r="C787" s="4"/>
      <c r="D787" s="31"/>
      <c r="E787" s="103"/>
      <c r="F787" s="103"/>
      <c r="AE787" s="103"/>
      <c r="AG787" s="103"/>
    </row>
    <row r="788" spans="1:33" x14ac:dyDescent="0.3">
      <c r="A788" s="4"/>
      <c r="B788" s="4"/>
      <c r="C788" s="4"/>
      <c r="D788" s="31"/>
      <c r="E788" s="103"/>
      <c r="F788" s="103"/>
      <c r="AE788" s="103"/>
      <c r="AG788" s="103"/>
    </row>
    <row r="789" spans="1:33" x14ac:dyDescent="0.3">
      <c r="A789" s="4"/>
      <c r="B789" s="4"/>
      <c r="C789" s="4"/>
      <c r="D789" s="31"/>
      <c r="E789" s="103"/>
      <c r="F789" s="103"/>
      <c r="AE789" s="103"/>
      <c r="AG789" s="103"/>
    </row>
    <row r="790" spans="1:33" x14ac:dyDescent="0.3">
      <c r="A790" s="4"/>
      <c r="B790" s="4"/>
      <c r="C790" s="4"/>
      <c r="D790" s="31"/>
      <c r="E790" s="103"/>
      <c r="F790" s="103"/>
      <c r="AE790" s="103"/>
      <c r="AG790" s="103"/>
    </row>
    <row r="791" spans="1:33" x14ac:dyDescent="0.3">
      <c r="A791" s="4"/>
      <c r="B791" s="4"/>
      <c r="C791" s="4"/>
      <c r="D791" s="31"/>
      <c r="E791" s="103"/>
      <c r="F791" s="103"/>
      <c r="AE791" s="103"/>
      <c r="AG791" s="103"/>
    </row>
    <row r="792" spans="1:33" x14ac:dyDescent="0.3">
      <c r="A792" s="4"/>
      <c r="B792" s="4"/>
      <c r="C792" s="4"/>
      <c r="D792" s="31"/>
      <c r="E792" s="103"/>
      <c r="F792" s="103"/>
      <c r="AE792" s="103"/>
      <c r="AG792" s="103"/>
    </row>
    <row r="793" spans="1:33" x14ac:dyDescent="0.3">
      <c r="A793" s="4"/>
      <c r="B793" s="4"/>
      <c r="C793" s="4"/>
      <c r="D793" s="31"/>
      <c r="E793" s="103"/>
      <c r="F793" s="103"/>
      <c r="AE793" s="103"/>
      <c r="AG793" s="103"/>
    </row>
    <row r="794" spans="1:33" x14ac:dyDescent="0.3">
      <c r="A794" s="4"/>
      <c r="B794" s="4"/>
      <c r="C794" s="4"/>
      <c r="D794" s="31"/>
      <c r="E794" s="103"/>
      <c r="F794" s="103"/>
      <c r="AE794" s="103"/>
      <c r="AG794" s="103"/>
    </row>
    <row r="795" spans="1:33" x14ac:dyDescent="0.3">
      <c r="A795" s="4"/>
      <c r="B795" s="4"/>
      <c r="C795" s="4"/>
      <c r="D795" s="31"/>
      <c r="E795" s="103"/>
      <c r="F795" s="103"/>
      <c r="AE795" s="103"/>
      <c r="AG795" s="103"/>
    </row>
    <row r="796" spans="1:33" x14ac:dyDescent="0.3">
      <c r="A796" s="4"/>
      <c r="B796" s="4"/>
      <c r="C796" s="4"/>
      <c r="D796" s="31"/>
      <c r="E796" s="103"/>
      <c r="F796" s="103"/>
      <c r="AE796" s="103"/>
      <c r="AG796" s="103"/>
    </row>
    <row r="797" spans="1:33" x14ac:dyDescent="0.3">
      <c r="A797" s="4"/>
      <c r="B797" s="4"/>
      <c r="C797" s="4"/>
      <c r="D797" s="31"/>
      <c r="E797" s="103"/>
      <c r="F797" s="103"/>
      <c r="AE797" s="103"/>
      <c r="AG797" s="103"/>
    </row>
    <row r="798" spans="1:33" x14ac:dyDescent="0.3">
      <c r="A798" s="4"/>
      <c r="B798" s="4"/>
      <c r="C798" s="4"/>
      <c r="D798" s="31"/>
      <c r="E798" s="103"/>
      <c r="F798" s="103"/>
      <c r="AE798" s="103"/>
      <c r="AG798" s="103"/>
    </row>
    <row r="799" spans="1:33" x14ac:dyDescent="0.3">
      <c r="A799" s="4"/>
      <c r="B799" s="4"/>
      <c r="C799" s="4"/>
      <c r="D799" s="31"/>
      <c r="E799" s="103"/>
      <c r="F799" s="103"/>
      <c r="AE799" s="103"/>
      <c r="AG799" s="103"/>
    </row>
    <row r="800" spans="1:33" x14ac:dyDescent="0.3">
      <c r="A800" s="4"/>
      <c r="B800" s="4"/>
      <c r="C800" s="4"/>
      <c r="D800" s="31"/>
      <c r="E800" s="103"/>
      <c r="F800" s="103"/>
      <c r="AE800" s="103"/>
      <c r="AG800" s="103"/>
    </row>
    <row r="801" spans="1:33" x14ac:dyDescent="0.3">
      <c r="A801" s="4"/>
      <c r="B801" s="4"/>
      <c r="C801" s="4"/>
      <c r="D801" s="31"/>
      <c r="E801" s="103"/>
      <c r="F801" s="103"/>
      <c r="AE801" s="103"/>
      <c r="AG801" s="103"/>
    </row>
    <row r="802" spans="1:33" x14ac:dyDescent="0.3">
      <c r="A802" s="4"/>
      <c r="B802" s="4"/>
      <c r="C802" s="4"/>
      <c r="D802" s="31"/>
      <c r="E802" s="103"/>
      <c r="F802" s="103"/>
      <c r="AE802" s="103"/>
      <c r="AG802" s="103"/>
    </row>
    <row r="803" spans="1:33" x14ac:dyDescent="0.3">
      <c r="A803" s="4"/>
      <c r="B803" s="4"/>
      <c r="C803" s="4"/>
      <c r="D803" s="31"/>
      <c r="E803" s="103"/>
      <c r="F803" s="103"/>
      <c r="AE803" s="103"/>
      <c r="AG803" s="103"/>
    </row>
    <row r="804" spans="1:33" x14ac:dyDescent="0.3">
      <c r="A804" s="4"/>
      <c r="B804" s="4"/>
      <c r="C804" s="4"/>
      <c r="D804" s="31"/>
      <c r="E804" s="103"/>
      <c r="F804" s="103"/>
      <c r="AE804" s="103"/>
      <c r="AG804" s="103"/>
    </row>
    <row r="805" spans="1:33" x14ac:dyDescent="0.3">
      <c r="A805" s="4"/>
      <c r="B805" s="4"/>
      <c r="C805" s="4"/>
      <c r="D805" s="31"/>
      <c r="E805" s="103"/>
      <c r="F805" s="103"/>
      <c r="AE805" s="103"/>
      <c r="AG805" s="103"/>
    </row>
    <row r="806" spans="1:33" x14ac:dyDescent="0.3">
      <c r="A806" s="4"/>
      <c r="B806" s="4"/>
      <c r="C806" s="4"/>
      <c r="D806" s="31"/>
      <c r="E806" s="103"/>
      <c r="F806" s="103"/>
      <c r="AE806" s="103"/>
      <c r="AG806" s="103"/>
    </row>
    <row r="807" spans="1:33" x14ac:dyDescent="0.3">
      <c r="A807" s="4"/>
      <c r="B807" s="4"/>
      <c r="C807" s="4"/>
      <c r="D807" s="31"/>
      <c r="E807" s="103"/>
      <c r="F807" s="103"/>
      <c r="AE807" s="103"/>
      <c r="AG807" s="103"/>
    </row>
    <row r="808" spans="1:33" x14ac:dyDescent="0.3">
      <c r="A808" s="4"/>
      <c r="B808" s="4"/>
      <c r="C808" s="4"/>
      <c r="D808" s="31"/>
      <c r="E808" s="103"/>
      <c r="F808" s="103"/>
      <c r="AE808" s="103"/>
      <c r="AG808" s="103"/>
    </row>
    <row r="809" spans="1:33" x14ac:dyDescent="0.3">
      <c r="A809" s="4"/>
      <c r="B809" s="4"/>
      <c r="C809" s="4"/>
      <c r="D809" s="31"/>
      <c r="E809" s="103"/>
      <c r="F809" s="103"/>
      <c r="AE809" s="103"/>
      <c r="AG809" s="103"/>
    </row>
    <row r="810" spans="1:33" x14ac:dyDescent="0.3">
      <c r="A810" s="4"/>
      <c r="B810" s="4"/>
      <c r="C810" s="4"/>
      <c r="D810" s="31"/>
      <c r="E810" s="103"/>
      <c r="F810" s="103"/>
      <c r="AE810" s="103"/>
      <c r="AG810" s="103"/>
    </row>
    <row r="811" spans="1:33" x14ac:dyDescent="0.3">
      <c r="A811" s="4"/>
      <c r="B811" s="4"/>
      <c r="C811" s="4"/>
      <c r="D811" s="31"/>
      <c r="E811" s="103"/>
      <c r="F811" s="103"/>
      <c r="AE811" s="103"/>
      <c r="AG811" s="103"/>
    </row>
    <row r="812" spans="1:33" x14ac:dyDescent="0.3">
      <c r="A812" s="4"/>
      <c r="B812" s="4"/>
      <c r="C812" s="4"/>
      <c r="D812" s="31"/>
      <c r="E812" s="103"/>
      <c r="F812" s="103"/>
      <c r="AE812" s="103"/>
      <c r="AG812" s="103"/>
    </row>
    <row r="813" spans="1:33" x14ac:dyDescent="0.3">
      <c r="A813" s="4"/>
      <c r="B813" s="4"/>
      <c r="C813" s="4"/>
      <c r="D813" s="31"/>
      <c r="E813" s="103"/>
      <c r="F813" s="103"/>
      <c r="AE813" s="103"/>
      <c r="AG813" s="103"/>
    </row>
    <row r="814" spans="1:33" x14ac:dyDescent="0.3">
      <c r="A814" s="4"/>
      <c r="B814" s="4"/>
      <c r="C814" s="4"/>
      <c r="D814" s="31"/>
      <c r="E814" s="103"/>
      <c r="F814" s="103"/>
      <c r="AE814" s="103"/>
      <c r="AG814" s="103"/>
    </row>
    <row r="815" spans="1:33" x14ac:dyDescent="0.3">
      <c r="A815" s="4"/>
      <c r="B815" s="4"/>
      <c r="C815" s="4"/>
      <c r="D815" s="31"/>
      <c r="E815" s="103"/>
      <c r="F815" s="103"/>
      <c r="AE815" s="103"/>
      <c r="AG815" s="103"/>
    </row>
    <row r="816" spans="1:33" x14ac:dyDescent="0.3">
      <c r="A816" s="4"/>
      <c r="B816" s="4"/>
      <c r="C816" s="4"/>
      <c r="D816" s="31"/>
      <c r="E816" s="103"/>
      <c r="F816" s="103"/>
      <c r="AE816" s="103"/>
      <c r="AG816" s="103"/>
    </row>
    <row r="817" spans="1:33" x14ac:dyDescent="0.3">
      <c r="A817" s="4"/>
      <c r="B817" s="4"/>
      <c r="C817" s="4"/>
      <c r="D817" s="31"/>
      <c r="E817" s="103"/>
      <c r="F817" s="103"/>
      <c r="AE817" s="103"/>
      <c r="AG817" s="103"/>
    </row>
    <row r="818" spans="1:33" x14ac:dyDescent="0.3">
      <c r="A818" s="4"/>
      <c r="B818" s="4"/>
      <c r="C818" s="4"/>
      <c r="D818" s="31"/>
      <c r="E818" s="103"/>
      <c r="F818" s="103"/>
      <c r="AE818" s="103"/>
      <c r="AG818" s="103"/>
    </row>
    <row r="819" spans="1:33" x14ac:dyDescent="0.3">
      <c r="A819" s="4"/>
      <c r="B819" s="4"/>
      <c r="C819" s="4"/>
      <c r="D819" s="31"/>
      <c r="E819" s="103"/>
      <c r="F819" s="103"/>
      <c r="AE819" s="103"/>
      <c r="AG819" s="103"/>
    </row>
    <row r="820" spans="1:33" x14ac:dyDescent="0.3">
      <c r="A820" s="4"/>
      <c r="B820" s="4"/>
      <c r="C820" s="4"/>
      <c r="D820" s="31"/>
      <c r="E820" s="103"/>
      <c r="F820" s="103"/>
      <c r="AE820" s="103"/>
      <c r="AG820" s="103"/>
    </row>
    <row r="821" spans="1:33" x14ac:dyDescent="0.3">
      <c r="A821" s="4"/>
      <c r="B821" s="4"/>
      <c r="C821" s="4"/>
      <c r="D821" s="31"/>
      <c r="E821" s="103"/>
      <c r="F821" s="103"/>
      <c r="AE821" s="103"/>
      <c r="AG821" s="103"/>
    </row>
    <row r="822" spans="1:33" x14ac:dyDescent="0.3">
      <c r="A822" s="4"/>
      <c r="B822" s="4"/>
      <c r="C822" s="4"/>
      <c r="D822" s="31"/>
      <c r="E822" s="103"/>
      <c r="F822" s="103"/>
      <c r="AE822" s="103"/>
      <c r="AG822" s="103"/>
    </row>
    <row r="823" spans="1:33" x14ac:dyDescent="0.3">
      <c r="A823" s="4"/>
      <c r="B823" s="4"/>
      <c r="C823" s="4"/>
      <c r="D823" s="31"/>
      <c r="E823" s="103"/>
      <c r="F823" s="103"/>
      <c r="AE823" s="103"/>
      <c r="AG823" s="103"/>
    </row>
    <row r="824" spans="1:33" x14ac:dyDescent="0.3">
      <c r="A824" s="4"/>
      <c r="B824" s="4"/>
      <c r="C824" s="4"/>
      <c r="D824" s="31"/>
      <c r="E824" s="103"/>
      <c r="F824" s="103"/>
      <c r="AE824" s="103"/>
      <c r="AG824" s="103"/>
    </row>
    <row r="825" spans="1:33" x14ac:dyDescent="0.3">
      <c r="A825" s="4"/>
      <c r="B825" s="4"/>
      <c r="C825" s="4"/>
      <c r="D825" s="31"/>
      <c r="E825" s="103"/>
      <c r="F825" s="103"/>
      <c r="AE825" s="103"/>
      <c r="AG825" s="103"/>
    </row>
    <row r="826" spans="1:33" x14ac:dyDescent="0.3">
      <c r="A826" s="4"/>
      <c r="B826" s="4"/>
      <c r="C826" s="4"/>
      <c r="D826" s="31"/>
      <c r="E826" s="103"/>
      <c r="F826" s="103"/>
      <c r="AE826" s="103"/>
      <c r="AG826" s="103"/>
    </row>
    <row r="827" spans="1:33" x14ac:dyDescent="0.3">
      <c r="A827" s="4"/>
      <c r="B827" s="4"/>
      <c r="C827" s="4"/>
      <c r="D827" s="31"/>
      <c r="E827" s="103"/>
      <c r="F827" s="103"/>
      <c r="AE827" s="103"/>
      <c r="AG827" s="103"/>
    </row>
    <row r="828" spans="1:33" x14ac:dyDescent="0.3">
      <c r="A828" s="4"/>
      <c r="B828" s="4"/>
      <c r="C828" s="4"/>
      <c r="D828" s="31"/>
      <c r="E828" s="103"/>
      <c r="F828" s="103"/>
      <c r="AE828" s="103"/>
      <c r="AG828" s="103"/>
    </row>
    <row r="829" spans="1:33" x14ac:dyDescent="0.3">
      <c r="A829" s="4"/>
      <c r="B829" s="4"/>
      <c r="C829" s="4"/>
      <c r="D829" s="31"/>
      <c r="E829" s="103"/>
      <c r="F829" s="103"/>
      <c r="AE829" s="103"/>
      <c r="AG829" s="103"/>
    </row>
    <row r="830" spans="1:33" x14ac:dyDescent="0.3">
      <c r="A830" s="4"/>
      <c r="B830" s="4"/>
      <c r="C830" s="4"/>
      <c r="D830" s="31"/>
      <c r="E830" s="103"/>
      <c r="F830" s="103"/>
      <c r="AE830" s="103"/>
      <c r="AG830" s="103"/>
    </row>
    <row r="831" spans="1:33" x14ac:dyDescent="0.3">
      <c r="A831" s="4"/>
      <c r="B831" s="4"/>
      <c r="C831" s="4"/>
      <c r="D831" s="31"/>
      <c r="E831" s="103"/>
      <c r="F831" s="103"/>
      <c r="AE831" s="103"/>
      <c r="AG831" s="103"/>
    </row>
    <row r="832" spans="1:33" x14ac:dyDescent="0.3">
      <c r="A832" s="4"/>
      <c r="B832" s="4"/>
      <c r="C832" s="4"/>
      <c r="D832" s="31"/>
      <c r="E832" s="103"/>
      <c r="F832" s="103"/>
      <c r="AE832" s="103"/>
      <c r="AG832" s="103"/>
    </row>
    <row r="833" spans="1:33" x14ac:dyDescent="0.3">
      <c r="A833" s="4"/>
      <c r="B833" s="4"/>
      <c r="C833" s="4"/>
      <c r="D833" s="31"/>
      <c r="E833" s="103"/>
      <c r="F833" s="103"/>
      <c r="AE833" s="103"/>
      <c r="AG833" s="103"/>
    </row>
    <row r="834" spans="1:33" x14ac:dyDescent="0.3">
      <c r="A834" s="4"/>
      <c r="B834" s="4"/>
      <c r="C834" s="4"/>
      <c r="D834" s="31"/>
      <c r="E834" s="103"/>
      <c r="F834" s="103"/>
      <c r="AE834" s="103"/>
      <c r="AG834" s="103"/>
    </row>
    <row r="835" spans="1:33" x14ac:dyDescent="0.3">
      <c r="A835" s="4"/>
      <c r="B835" s="4"/>
      <c r="C835" s="4"/>
      <c r="D835" s="31"/>
      <c r="E835" s="103"/>
      <c r="F835" s="103"/>
      <c r="AE835" s="103"/>
      <c r="AG835" s="103"/>
    </row>
    <row r="836" spans="1:33" x14ac:dyDescent="0.3">
      <c r="A836" s="4"/>
      <c r="B836" s="4"/>
      <c r="C836" s="4"/>
      <c r="D836" s="31"/>
      <c r="E836" s="103"/>
      <c r="F836" s="103"/>
      <c r="AE836" s="103"/>
      <c r="AG836" s="103"/>
    </row>
    <row r="837" spans="1:33" x14ac:dyDescent="0.3">
      <c r="A837" s="4"/>
      <c r="B837" s="4"/>
      <c r="C837" s="4"/>
      <c r="D837" s="31"/>
      <c r="E837" s="103"/>
      <c r="F837" s="103"/>
      <c r="AE837" s="103"/>
      <c r="AG837" s="103"/>
    </row>
    <row r="838" spans="1:33" x14ac:dyDescent="0.3">
      <c r="A838" s="4"/>
      <c r="B838" s="4"/>
      <c r="C838" s="4"/>
      <c r="D838" s="31"/>
      <c r="E838" s="103"/>
      <c r="F838" s="103"/>
      <c r="AE838" s="103"/>
      <c r="AG838" s="103"/>
    </row>
    <row r="839" spans="1:33" x14ac:dyDescent="0.3">
      <c r="A839" s="4"/>
      <c r="B839" s="4"/>
      <c r="C839" s="4"/>
      <c r="D839" s="31"/>
      <c r="E839" s="103"/>
      <c r="F839" s="103"/>
      <c r="AE839" s="103"/>
      <c r="AG839" s="103"/>
    </row>
    <row r="840" spans="1:33" x14ac:dyDescent="0.3">
      <c r="A840" s="4"/>
      <c r="B840" s="4"/>
      <c r="C840" s="4"/>
      <c r="D840" s="31"/>
      <c r="E840" s="103"/>
      <c r="F840" s="103"/>
      <c r="AE840" s="103"/>
      <c r="AG840" s="103"/>
    </row>
    <row r="841" spans="1:33" x14ac:dyDescent="0.3">
      <c r="A841" s="4"/>
      <c r="B841" s="4"/>
      <c r="C841" s="4"/>
      <c r="D841" s="31"/>
      <c r="E841" s="103"/>
      <c r="F841" s="103"/>
      <c r="AE841" s="103"/>
      <c r="AG841" s="103"/>
    </row>
    <row r="842" spans="1:33" x14ac:dyDescent="0.3">
      <c r="A842" s="4"/>
      <c r="B842" s="4"/>
      <c r="C842" s="4"/>
      <c r="D842" s="31"/>
      <c r="E842" s="103"/>
      <c r="F842" s="103"/>
      <c r="AE842" s="103"/>
      <c r="AG842" s="103"/>
    </row>
    <row r="843" spans="1:33" x14ac:dyDescent="0.3">
      <c r="A843" s="4"/>
      <c r="B843" s="4"/>
      <c r="C843" s="4"/>
      <c r="D843" s="31"/>
      <c r="E843" s="103"/>
      <c r="F843" s="103"/>
      <c r="AE843" s="103"/>
      <c r="AG843" s="103"/>
    </row>
    <row r="844" spans="1:33" x14ac:dyDescent="0.3">
      <c r="A844" s="4"/>
      <c r="B844" s="4"/>
      <c r="C844" s="4"/>
      <c r="D844" s="31"/>
      <c r="E844" s="103"/>
      <c r="F844" s="103"/>
      <c r="AE844" s="103"/>
      <c r="AG844" s="103"/>
    </row>
    <row r="845" spans="1:33" x14ac:dyDescent="0.3">
      <c r="A845" s="4"/>
      <c r="B845" s="4"/>
      <c r="C845" s="4"/>
      <c r="D845" s="31"/>
      <c r="E845" s="103"/>
      <c r="F845" s="103"/>
      <c r="AE845" s="103"/>
      <c r="AG845" s="103"/>
    </row>
    <row r="846" spans="1:33" x14ac:dyDescent="0.3">
      <c r="A846" s="4"/>
      <c r="B846" s="4"/>
      <c r="C846" s="4"/>
      <c r="D846" s="31"/>
      <c r="E846" s="103"/>
      <c r="F846" s="103"/>
      <c r="AE846" s="103"/>
      <c r="AG846" s="103"/>
    </row>
    <row r="847" spans="1:33" x14ac:dyDescent="0.3">
      <c r="A847" s="4"/>
      <c r="B847" s="4"/>
      <c r="C847" s="4"/>
      <c r="D847" s="31"/>
      <c r="E847" s="103"/>
      <c r="F847" s="103"/>
      <c r="AE847" s="103"/>
      <c r="AG847" s="103"/>
    </row>
    <row r="848" spans="1:33" x14ac:dyDescent="0.3">
      <c r="A848" s="4"/>
      <c r="B848" s="4"/>
      <c r="C848" s="4"/>
      <c r="D848" s="31"/>
      <c r="E848" s="103"/>
      <c r="F848" s="103"/>
      <c r="AE848" s="103"/>
      <c r="AG848" s="103"/>
    </row>
    <row r="849" spans="1:33" x14ac:dyDescent="0.3">
      <c r="A849" s="4"/>
      <c r="B849" s="4"/>
      <c r="C849" s="4"/>
      <c r="D849" s="31"/>
      <c r="E849" s="103"/>
      <c r="F849" s="103"/>
      <c r="AE849" s="103"/>
      <c r="AG849" s="103"/>
    </row>
    <row r="850" spans="1:33" x14ac:dyDescent="0.3">
      <c r="A850" s="4"/>
      <c r="B850" s="4"/>
      <c r="C850" s="4"/>
      <c r="D850" s="31"/>
      <c r="E850" s="103"/>
      <c r="F850" s="103"/>
      <c r="AE850" s="103"/>
      <c r="AG850" s="103"/>
    </row>
    <row r="851" spans="1:33" x14ac:dyDescent="0.3">
      <c r="A851" s="4"/>
      <c r="B851" s="4"/>
      <c r="C851" s="4"/>
      <c r="D851" s="31"/>
      <c r="E851" s="103"/>
      <c r="F851" s="103"/>
      <c r="AE851" s="103"/>
      <c r="AG851" s="103"/>
    </row>
    <row r="852" spans="1:33" x14ac:dyDescent="0.3">
      <c r="A852" s="4"/>
      <c r="B852" s="4"/>
      <c r="C852" s="4"/>
      <c r="D852" s="31"/>
      <c r="E852" s="103"/>
      <c r="F852" s="103"/>
      <c r="AE852" s="103"/>
      <c r="AG852" s="103"/>
    </row>
    <row r="853" spans="1:33" x14ac:dyDescent="0.3">
      <c r="A853" s="4"/>
      <c r="B853" s="4"/>
      <c r="C853" s="4"/>
      <c r="D853" s="31"/>
      <c r="E853" s="103"/>
      <c r="F853" s="103"/>
      <c r="AE853" s="103"/>
      <c r="AG853" s="103"/>
    </row>
    <row r="854" spans="1:33" x14ac:dyDescent="0.3">
      <c r="A854" s="4"/>
      <c r="B854" s="4"/>
      <c r="C854" s="4"/>
      <c r="D854" s="31"/>
      <c r="E854" s="103"/>
      <c r="F854" s="103"/>
      <c r="AE854" s="103"/>
      <c r="AG854" s="103"/>
    </row>
    <row r="855" spans="1:33" x14ac:dyDescent="0.3">
      <c r="A855" s="4"/>
      <c r="B855" s="4"/>
      <c r="C855" s="4"/>
      <c r="D855" s="31"/>
      <c r="E855" s="103"/>
      <c r="F855" s="103"/>
      <c r="AE855" s="103"/>
      <c r="AG855" s="103"/>
    </row>
    <row r="856" spans="1:33" x14ac:dyDescent="0.3">
      <c r="A856" s="4"/>
      <c r="B856" s="4"/>
      <c r="C856" s="4"/>
      <c r="D856" s="31"/>
      <c r="E856" s="103"/>
      <c r="F856" s="103"/>
      <c r="AE856" s="103"/>
      <c r="AG856" s="103"/>
    </row>
    <row r="857" spans="1:33" x14ac:dyDescent="0.3">
      <c r="A857" s="4"/>
      <c r="B857" s="4"/>
      <c r="C857" s="4"/>
      <c r="D857" s="31"/>
      <c r="E857" s="103"/>
      <c r="F857" s="103"/>
      <c r="AE857" s="103"/>
      <c r="AG857" s="103"/>
    </row>
    <row r="858" spans="1:33" x14ac:dyDescent="0.3">
      <c r="A858" s="4"/>
      <c r="B858" s="4"/>
      <c r="C858" s="4"/>
      <c r="D858" s="31"/>
      <c r="E858" s="103"/>
      <c r="F858" s="103"/>
      <c r="AE858" s="103"/>
      <c r="AG858" s="103"/>
    </row>
    <row r="859" spans="1:33" x14ac:dyDescent="0.3">
      <c r="A859" s="4"/>
      <c r="B859" s="4"/>
      <c r="C859" s="4"/>
      <c r="D859" s="31"/>
      <c r="E859" s="103"/>
      <c r="F859" s="103"/>
      <c r="AE859" s="103"/>
      <c r="AG859" s="103"/>
    </row>
    <row r="860" spans="1:33" x14ac:dyDescent="0.3">
      <c r="A860" s="4"/>
      <c r="B860" s="4"/>
      <c r="C860" s="4"/>
      <c r="D860" s="31"/>
      <c r="E860" s="103"/>
      <c r="F860" s="103"/>
      <c r="AE860" s="103"/>
      <c r="AG860" s="103"/>
    </row>
    <row r="861" spans="1:33" x14ac:dyDescent="0.3">
      <c r="A861" s="4"/>
      <c r="B861" s="4"/>
      <c r="C861" s="4"/>
      <c r="D861" s="31"/>
      <c r="E861" s="103"/>
      <c r="F861" s="103"/>
      <c r="AE861" s="103"/>
      <c r="AG861" s="103"/>
    </row>
    <row r="862" spans="1:33" x14ac:dyDescent="0.3">
      <c r="A862" s="4"/>
      <c r="B862" s="4"/>
      <c r="C862" s="4"/>
      <c r="D862" s="31"/>
      <c r="E862" s="103"/>
      <c r="F862" s="103"/>
      <c r="AE862" s="103"/>
      <c r="AG862" s="103"/>
    </row>
    <row r="863" spans="1:33" x14ac:dyDescent="0.3">
      <c r="A863" s="4"/>
      <c r="B863" s="4"/>
      <c r="C863" s="4"/>
      <c r="D863" s="31"/>
      <c r="E863" s="103"/>
      <c r="F863" s="103"/>
      <c r="AE863" s="103"/>
      <c r="AG863" s="103"/>
    </row>
    <row r="864" spans="1:33" x14ac:dyDescent="0.3">
      <c r="A864" s="4"/>
      <c r="B864" s="4"/>
      <c r="C864" s="4"/>
      <c r="D864" s="31"/>
      <c r="E864" s="103"/>
      <c r="F864" s="103"/>
      <c r="AE864" s="103"/>
      <c r="AG864" s="103"/>
    </row>
    <row r="865" spans="1:33" x14ac:dyDescent="0.3">
      <c r="A865" s="4"/>
      <c r="B865" s="4"/>
      <c r="C865" s="4"/>
      <c r="D865" s="31"/>
      <c r="E865" s="103"/>
      <c r="F865" s="103"/>
      <c r="AE865" s="103"/>
      <c r="AG865" s="103"/>
    </row>
    <row r="866" spans="1:33" x14ac:dyDescent="0.3">
      <c r="A866" s="4"/>
      <c r="B866" s="4"/>
      <c r="C866" s="4"/>
      <c r="D866" s="31"/>
      <c r="E866" s="103"/>
      <c r="F866" s="103"/>
      <c r="AE866" s="103"/>
      <c r="AG866" s="103"/>
    </row>
    <row r="867" spans="1:33" x14ac:dyDescent="0.3">
      <c r="A867" s="4"/>
      <c r="B867" s="4"/>
      <c r="C867" s="4"/>
      <c r="D867" s="31"/>
      <c r="E867" s="103"/>
      <c r="F867" s="103"/>
      <c r="AE867" s="103"/>
      <c r="AG867" s="103"/>
    </row>
    <row r="868" spans="1:33" x14ac:dyDescent="0.3">
      <c r="A868" s="4"/>
      <c r="B868" s="4"/>
      <c r="C868" s="4"/>
      <c r="D868" s="31"/>
      <c r="E868" s="103"/>
      <c r="F868" s="103"/>
      <c r="AE868" s="103"/>
      <c r="AG868" s="103"/>
    </row>
    <row r="869" spans="1:33" x14ac:dyDescent="0.3">
      <c r="A869" s="4"/>
      <c r="B869" s="4"/>
      <c r="C869" s="4"/>
      <c r="D869" s="31"/>
      <c r="E869" s="103"/>
      <c r="F869" s="103"/>
      <c r="AE869" s="103"/>
      <c r="AG869" s="103"/>
    </row>
    <row r="870" spans="1:33" x14ac:dyDescent="0.3">
      <c r="A870" s="4"/>
      <c r="B870" s="4"/>
      <c r="C870" s="4"/>
      <c r="D870" s="31"/>
      <c r="E870" s="103"/>
      <c r="F870" s="103"/>
      <c r="AE870" s="103"/>
      <c r="AG870" s="103"/>
    </row>
    <row r="871" spans="1:33" x14ac:dyDescent="0.3">
      <c r="A871" s="4"/>
      <c r="B871" s="4"/>
      <c r="C871" s="4"/>
      <c r="D871" s="31"/>
      <c r="E871" s="103"/>
      <c r="F871" s="103"/>
      <c r="AE871" s="103"/>
      <c r="AG871" s="103"/>
    </row>
    <row r="872" spans="1:33" x14ac:dyDescent="0.3">
      <c r="A872" s="4"/>
      <c r="B872" s="4"/>
      <c r="C872" s="4"/>
      <c r="D872" s="31"/>
      <c r="E872" s="103"/>
      <c r="F872" s="103"/>
      <c r="AE872" s="103"/>
      <c r="AG872" s="103"/>
    </row>
    <row r="873" spans="1:33" x14ac:dyDescent="0.3">
      <c r="A873" s="4"/>
      <c r="B873" s="4"/>
      <c r="C873" s="4"/>
      <c r="D873" s="31"/>
      <c r="E873" s="103"/>
      <c r="F873" s="103"/>
      <c r="AE873" s="103"/>
      <c r="AG873" s="103"/>
    </row>
    <row r="874" spans="1:33" x14ac:dyDescent="0.3">
      <c r="A874" s="4"/>
      <c r="B874" s="4"/>
      <c r="C874" s="4"/>
      <c r="D874" s="31"/>
      <c r="E874" s="103"/>
      <c r="F874" s="103"/>
      <c r="AE874" s="103"/>
      <c r="AG874" s="103"/>
    </row>
    <row r="875" spans="1:33" x14ac:dyDescent="0.3">
      <c r="A875" s="4"/>
      <c r="B875" s="4"/>
      <c r="C875" s="4"/>
      <c r="D875" s="31"/>
      <c r="E875" s="103"/>
      <c r="F875" s="103"/>
      <c r="AE875" s="103"/>
      <c r="AG875" s="103"/>
    </row>
    <row r="876" spans="1:33" x14ac:dyDescent="0.3">
      <c r="A876" s="4"/>
      <c r="B876" s="4"/>
      <c r="C876" s="4"/>
      <c r="D876" s="31"/>
      <c r="E876" s="103"/>
      <c r="F876" s="103"/>
      <c r="AE876" s="103"/>
      <c r="AG876" s="103"/>
    </row>
    <row r="877" spans="1:33" x14ac:dyDescent="0.3">
      <c r="A877" s="4"/>
      <c r="B877" s="4"/>
      <c r="C877" s="4"/>
      <c r="D877" s="31"/>
      <c r="E877" s="103"/>
      <c r="F877" s="103"/>
      <c r="AE877" s="103"/>
      <c r="AG877" s="103"/>
    </row>
    <row r="878" spans="1:33" x14ac:dyDescent="0.3">
      <c r="A878" s="4"/>
      <c r="B878" s="4"/>
      <c r="C878" s="4"/>
      <c r="D878" s="31"/>
      <c r="E878" s="103"/>
      <c r="F878" s="103"/>
      <c r="AE878" s="103"/>
      <c r="AG878" s="103"/>
    </row>
    <row r="879" spans="1:33" x14ac:dyDescent="0.3">
      <c r="A879" s="4"/>
      <c r="B879" s="4"/>
      <c r="C879" s="4"/>
      <c r="D879" s="31"/>
      <c r="E879" s="103"/>
      <c r="F879" s="103"/>
      <c r="AE879" s="103"/>
      <c r="AG879" s="103"/>
    </row>
    <row r="880" spans="1:33" x14ac:dyDescent="0.3">
      <c r="A880" s="4"/>
      <c r="B880" s="4"/>
      <c r="C880" s="4"/>
      <c r="D880" s="31"/>
      <c r="E880" s="103"/>
      <c r="F880" s="103"/>
      <c r="AE880" s="103"/>
      <c r="AG880" s="103"/>
    </row>
    <row r="881" spans="1:33" x14ac:dyDescent="0.3">
      <c r="A881" s="4"/>
      <c r="B881" s="4"/>
      <c r="C881" s="4"/>
      <c r="D881" s="31"/>
      <c r="E881" s="103"/>
      <c r="F881" s="103"/>
      <c r="AE881" s="103"/>
      <c r="AG881" s="103"/>
    </row>
    <row r="882" spans="1:33" x14ac:dyDescent="0.3">
      <c r="A882" s="4"/>
      <c r="B882" s="4"/>
      <c r="C882" s="4"/>
      <c r="D882" s="31"/>
      <c r="E882" s="103"/>
      <c r="F882" s="103"/>
      <c r="AE882" s="103"/>
      <c r="AG882" s="103"/>
    </row>
    <row r="883" spans="1:33" x14ac:dyDescent="0.3">
      <c r="A883" s="4"/>
      <c r="B883" s="4"/>
      <c r="C883" s="4"/>
      <c r="D883" s="31"/>
      <c r="E883" s="103"/>
      <c r="F883" s="103"/>
      <c r="AE883" s="103"/>
      <c r="AG883" s="103"/>
    </row>
    <row r="884" spans="1:33" x14ac:dyDescent="0.3">
      <c r="A884" s="4"/>
      <c r="B884" s="4"/>
      <c r="C884" s="4"/>
      <c r="D884" s="31"/>
      <c r="E884" s="103"/>
      <c r="F884" s="103"/>
      <c r="AE884" s="103"/>
      <c r="AG884" s="103"/>
    </row>
    <row r="885" spans="1:33" x14ac:dyDescent="0.3">
      <c r="A885" s="4"/>
      <c r="B885" s="4"/>
      <c r="C885" s="4"/>
      <c r="D885" s="31"/>
      <c r="E885" s="103"/>
      <c r="F885" s="103"/>
      <c r="AE885" s="103"/>
      <c r="AG885" s="103"/>
    </row>
    <row r="886" spans="1:33" x14ac:dyDescent="0.3">
      <c r="A886" s="4"/>
      <c r="B886" s="4"/>
      <c r="C886" s="4"/>
      <c r="D886" s="31"/>
      <c r="E886" s="103"/>
      <c r="F886" s="103"/>
      <c r="AE886" s="103"/>
      <c r="AG886" s="103"/>
    </row>
    <row r="887" spans="1:33" x14ac:dyDescent="0.3">
      <c r="A887" s="4"/>
      <c r="B887" s="4"/>
      <c r="C887" s="4"/>
      <c r="D887" s="31"/>
      <c r="E887" s="103"/>
      <c r="F887" s="103"/>
      <c r="AE887" s="103"/>
      <c r="AG887" s="103"/>
    </row>
    <row r="888" spans="1:33" x14ac:dyDescent="0.3">
      <c r="A888" s="4"/>
      <c r="B888" s="4"/>
      <c r="C888" s="4"/>
      <c r="D888" s="31"/>
      <c r="E888" s="103"/>
      <c r="F888" s="103"/>
      <c r="AE888" s="103"/>
      <c r="AG888" s="103"/>
    </row>
    <row r="889" spans="1:33" x14ac:dyDescent="0.3">
      <c r="A889" s="4"/>
      <c r="B889" s="4"/>
      <c r="C889" s="4"/>
      <c r="D889" s="31"/>
      <c r="E889" s="103"/>
      <c r="F889" s="103"/>
      <c r="AE889" s="103"/>
      <c r="AG889" s="103"/>
    </row>
    <row r="890" spans="1:33" x14ac:dyDescent="0.3">
      <c r="A890" s="4"/>
      <c r="B890" s="4"/>
      <c r="C890" s="4"/>
      <c r="D890" s="31"/>
      <c r="E890" s="103"/>
      <c r="F890" s="103"/>
      <c r="AE890" s="103"/>
      <c r="AG890" s="103"/>
    </row>
    <row r="891" spans="1:33" x14ac:dyDescent="0.3">
      <c r="A891" s="4"/>
      <c r="B891" s="4"/>
      <c r="C891" s="4"/>
      <c r="D891" s="31"/>
      <c r="E891" s="103"/>
      <c r="F891" s="103"/>
      <c r="AE891" s="103"/>
      <c r="AG891" s="103"/>
    </row>
    <row r="892" spans="1:33" x14ac:dyDescent="0.3">
      <c r="A892" s="4"/>
      <c r="B892" s="4"/>
      <c r="C892" s="4"/>
      <c r="D892" s="31"/>
      <c r="E892" s="103"/>
      <c r="F892" s="103"/>
      <c r="AE892" s="103"/>
      <c r="AG892" s="103"/>
    </row>
    <row r="893" spans="1:33" x14ac:dyDescent="0.3">
      <c r="A893" s="4"/>
      <c r="B893" s="4"/>
      <c r="C893" s="4"/>
      <c r="D893" s="31"/>
      <c r="E893" s="103"/>
      <c r="F893" s="103"/>
      <c r="AE893" s="103"/>
      <c r="AG893" s="103"/>
    </row>
    <row r="894" spans="1:33" x14ac:dyDescent="0.3">
      <c r="A894" s="4"/>
      <c r="B894" s="4"/>
      <c r="C894" s="4"/>
      <c r="D894" s="31"/>
      <c r="E894" s="103"/>
      <c r="F894" s="103"/>
      <c r="AE894" s="103"/>
      <c r="AG894" s="103"/>
    </row>
    <row r="895" spans="1:33" x14ac:dyDescent="0.3">
      <c r="A895" s="4"/>
      <c r="B895" s="4"/>
      <c r="C895" s="4"/>
      <c r="D895" s="31"/>
      <c r="E895" s="103"/>
      <c r="F895" s="103"/>
      <c r="AE895" s="103"/>
      <c r="AG895" s="103"/>
    </row>
    <row r="896" spans="1:33" x14ac:dyDescent="0.3">
      <c r="A896" s="4"/>
      <c r="B896" s="4"/>
      <c r="C896" s="4"/>
      <c r="D896" s="31"/>
      <c r="E896" s="103"/>
      <c r="F896" s="103"/>
      <c r="AE896" s="103"/>
      <c r="AG896" s="103"/>
    </row>
    <row r="897" spans="1:33" x14ac:dyDescent="0.3">
      <c r="A897" s="4"/>
      <c r="B897" s="4"/>
      <c r="C897" s="4"/>
      <c r="D897" s="31"/>
      <c r="E897" s="103"/>
      <c r="F897" s="103"/>
      <c r="AE897" s="103"/>
      <c r="AG897" s="103"/>
    </row>
    <row r="898" spans="1:33" x14ac:dyDescent="0.3">
      <c r="A898" s="4"/>
      <c r="B898" s="4"/>
      <c r="C898" s="4"/>
      <c r="D898" s="31"/>
      <c r="E898" s="103"/>
      <c r="F898" s="103"/>
      <c r="AE898" s="103"/>
      <c r="AG898" s="103"/>
    </row>
    <row r="899" spans="1:33" x14ac:dyDescent="0.3">
      <c r="A899" s="4"/>
      <c r="B899" s="4"/>
      <c r="C899" s="4"/>
      <c r="D899" s="31"/>
      <c r="E899" s="103"/>
      <c r="F899" s="103"/>
      <c r="AE899" s="103"/>
      <c r="AG899" s="103"/>
    </row>
    <row r="900" spans="1:33" x14ac:dyDescent="0.3">
      <c r="A900" s="4"/>
      <c r="B900" s="4"/>
      <c r="C900" s="4"/>
      <c r="D900" s="31"/>
      <c r="E900" s="103"/>
      <c r="F900" s="103"/>
      <c r="AE900" s="103"/>
      <c r="AG900" s="103"/>
    </row>
    <row r="901" spans="1:33" x14ac:dyDescent="0.3">
      <c r="A901" s="4"/>
      <c r="B901" s="4"/>
      <c r="C901" s="4"/>
      <c r="D901" s="31"/>
      <c r="E901" s="103"/>
      <c r="F901" s="103"/>
      <c r="AE901" s="103"/>
      <c r="AG901" s="103"/>
    </row>
    <row r="902" spans="1:33" x14ac:dyDescent="0.3">
      <c r="A902" s="4"/>
      <c r="B902" s="4"/>
      <c r="C902" s="4"/>
      <c r="D902" s="31"/>
      <c r="E902" s="103"/>
      <c r="F902" s="103"/>
      <c r="AE902" s="103"/>
      <c r="AG902" s="103"/>
    </row>
    <row r="903" spans="1:33" x14ac:dyDescent="0.3">
      <c r="A903" s="4"/>
      <c r="B903" s="4"/>
      <c r="C903" s="4"/>
      <c r="D903" s="31"/>
      <c r="E903" s="103"/>
      <c r="F903" s="103"/>
      <c r="AE903" s="103"/>
      <c r="AG903" s="103"/>
    </row>
    <row r="904" spans="1:33" x14ac:dyDescent="0.3">
      <c r="A904" s="4"/>
      <c r="B904" s="4"/>
      <c r="C904" s="4"/>
      <c r="D904" s="31"/>
      <c r="E904" s="103"/>
      <c r="F904" s="103"/>
      <c r="AE904" s="103"/>
      <c r="AG904" s="103"/>
    </row>
    <row r="905" spans="1:33" x14ac:dyDescent="0.3">
      <c r="A905" s="4"/>
      <c r="B905" s="4"/>
      <c r="C905" s="4"/>
      <c r="D905" s="31"/>
      <c r="E905" s="103"/>
      <c r="F905" s="103"/>
      <c r="AE905" s="103"/>
      <c r="AG905" s="103"/>
    </row>
    <row r="906" spans="1:33" x14ac:dyDescent="0.3">
      <c r="A906" s="4"/>
      <c r="B906" s="4"/>
      <c r="C906" s="4"/>
      <c r="D906" s="31"/>
      <c r="E906" s="103"/>
      <c r="F906" s="103"/>
      <c r="AE906" s="103"/>
      <c r="AG906" s="103"/>
    </row>
    <row r="907" spans="1:33" x14ac:dyDescent="0.3">
      <c r="A907" s="4"/>
      <c r="B907" s="4"/>
      <c r="C907" s="4"/>
      <c r="D907" s="31"/>
      <c r="E907" s="103"/>
      <c r="F907" s="103"/>
      <c r="AE907" s="103"/>
      <c r="AG907" s="103"/>
    </row>
    <row r="908" spans="1:33" x14ac:dyDescent="0.3">
      <c r="A908" s="4"/>
      <c r="B908" s="4"/>
      <c r="C908" s="4"/>
      <c r="D908" s="31"/>
      <c r="E908" s="103"/>
      <c r="F908" s="103"/>
      <c r="AE908" s="103"/>
      <c r="AG908" s="103"/>
    </row>
    <row r="909" spans="1:33" x14ac:dyDescent="0.3">
      <c r="A909" s="4"/>
      <c r="B909" s="4"/>
      <c r="C909" s="4"/>
      <c r="D909" s="31"/>
      <c r="E909" s="103"/>
      <c r="F909" s="103"/>
      <c r="AE909" s="103"/>
      <c r="AG909" s="103"/>
    </row>
    <row r="910" spans="1:33" x14ac:dyDescent="0.3">
      <c r="A910" s="4"/>
      <c r="B910" s="4"/>
      <c r="C910" s="4"/>
      <c r="D910" s="31"/>
      <c r="E910" s="103"/>
      <c r="F910" s="103"/>
      <c r="AE910" s="103"/>
      <c r="AG910" s="103"/>
    </row>
    <row r="911" spans="1:33" x14ac:dyDescent="0.3">
      <c r="A911" s="4"/>
      <c r="B911" s="4"/>
      <c r="C911" s="4"/>
      <c r="D911" s="31"/>
      <c r="E911" s="103"/>
      <c r="F911" s="103"/>
      <c r="AE911" s="103"/>
      <c r="AG911" s="103"/>
    </row>
    <row r="912" spans="1:33" x14ac:dyDescent="0.3">
      <c r="A912" s="4"/>
      <c r="B912" s="4"/>
      <c r="C912" s="4"/>
      <c r="D912" s="31"/>
      <c r="E912" s="103"/>
      <c r="F912" s="103"/>
      <c r="AE912" s="103"/>
      <c r="AG912" s="103"/>
    </row>
    <row r="913" spans="1:33" x14ac:dyDescent="0.3">
      <c r="A913" s="4"/>
      <c r="B913" s="4"/>
      <c r="C913" s="4"/>
      <c r="D913" s="31"/>
      <c r="E913" s="103"/>
      <c r="F913" s="103"/>
      <c r="AE913" s="103"/>
      <c r="AG913" s="103"/>
    </row>
    <row r="914" spans="1:33" x14ac:dyDescent="0.3">
      <c r="A914" s="4"/>
      <c r="B914" s="4"/>
      <c r="C914" s="4"/>
      <c r="D914" s="31"/>
      <c r="E914" s="103"/>
      <c r="F914" s="103"/>
      <c r="AE914" s="103"/>
      <c r="AG914" s="103"/>
    </row>
    <row r="915" spans="1:33" x14ac:dyDescent="0.3">
      <c r="A915" s="4"/>
      <c r="B915" s="4"/>
      <c r="C915" s="4"/>
      <c r="D915" s="31"/>
      <c r="E915" s="103"/>
      <c r="F915" s="103"/>
      <c r="AE915" s="103"/>
      <c r="AG915" s="103"/>
    </row>
    <row r="916" spans="1:33" x14ac:dyDescent="0.3">
      <c r="A916" s="4"/>
      <c r="B916" s="4"/>
      <c r="C916" s="4"/>
      <c r="D916" s="31"/>
      <c r="E916" s="103"/>
      <c r="F916" s="103"/>
      <c r="AE916" s="103"/>
      <c r="AG916" s="103"/>
    </row>
    <row r="917" spans="1:33" x14ac:dyDescent="0.3">
      <c r="A917" s="4"/>
      <c r="B917" s="4"/>
      <c r="C917" s="4"/>
      <c r="D917" s="31"/>
      <c r="E917" s="103"/>
      <c r="F917" s="103"/>
      <c r="AE917" s="103"/>
      <c r="AG917" s="103"/>
    </row>
    <row r="918" spans="1:33" x14ac:dyDescent="0.3">
      <c r="A918" s="4"/>
      <c r="B918" s="4"/>
      <c r="C918" s="4"/>
      <c r="D918" s="31"/>
      <c r="E918" s="103"/>
      <c r="F918" s="103"/>
      <c r="AE918" s="103"/>
      <c r="AG918" s="103"/>
    </row>
    <row r="919" spans="1:33" x14ac:dyDescent="0.3">
      <c r="A919" s="4"/>
      <c r="B919" s="4"/>
      <c r="C919" s="4"/>
      <c r="D919" s="31"/>
      <c r="E919" s="103"/>
      <c r="F919" s="103"/>
      <c r="AE919" s="103"/>
      <c r="AG919" s="103"/>
    </row>
    <row r="920" spans="1:33" x14ac:dyDescent="0.3">
      <c r="A920" s="4"/>
      <c r="B920" s="4"/>
      <c r="C920" s="4"/>
      <c r="D920" s="31"/>
      <c r="E920" s="103"/>
      <c r="F920" s="103"/>
      <c r="AE920" s="103"/>
      <c r="AG920" s="103"/>
    </row>
    <row r="921" spans="1:33" x14ac:dyDescent="0.3">
      <c r="A921" s="4"/>
      <c r="B921" s="4"/>
      <c r="C921" s="4"/>
      <c r="D921" s="31"/>
      <c r="E921" s="103"/>
      <c r="F921" s="103"/>
      <c r="AE921" s="103"/>
      <c r="AG921" s="103"/>
    </row>
    <row r="922" spans="1:33" x14ac:dyDescent="0.3">
      <c r="A922" s="4"/>
      <c r="B922" s="4"/>
      <c r="C922" s="4"/>
      <c r="D922" s="31"/>
      <c r="E922" s="103"/>
      <c r="F922" s="103"/>
      <c r="AE922" s="103"/>
      <c r="AG922" s="103"/>
    </row>
    <row r="923" spans="1:33" x14ac:dyDescent="0.3">
      <c r="A923" s="4"/>
      <c r="B923" s="4"/>
      <c r="C923" s="4"/>
      <c r="D923" s="31"/>
      <c r="E923" s="103"/>
      <c r="F923" s="103"/>
      <c r="AE923" s="103"/>
      <c r="AG923" s="103"/>
    </row>
    <row r="924" spans="1:33" x14ac:dyDescent="0.3">
      <c r="A924" s="4"/>
      <c r="B924" s="4"/>
      <c r="C924" s="4"/>
      <c r="D924" s="31"/>
      <c r="E924" s="103"/>
      <c r="F924" s="103"/>
      <c r="AE924" s="103"/>
      <c r="AG924" s="103"/>
    </row>
    <row r="925" spans="1:33" x14ac:dyDescent="0.3">
      <c r="A925" s="4"/>
      <c r="B925" s="4"/>
      <c r="C925" s="4"/>
      <c r="D925" s="31"/>
      <c r="E925" s="103"/>
      <c r="F925" s="103"/>
      <c r="AE925" s="103"/>
      <c r="AG925" s="103"/>
    </row>
    <row r="926" spans="1:33" x14ac:dyDescent="0.3">
      <c r="A926" s="4"/>
      <c r="B926" s="4"/>
      <c r="C926" s="4"/>
      <c r="D926" s="31"/>
      <c r="E926" s="103"/>
      <c r="F926" s="103"/>
      <c r="AE926" s="103"/>
      <c r="AG926" s="103"/>
    </row>
    <row r="927" spans="1:33" x14ac:dyDescent="0.3">
      <c r="A927" s="4"/>
      <c r="B927" s="4"/>
      <c r="C927" s="4"/>
      <c r="D927" s="31"/>
      <c r="E927" s="103"/>
      <c r="F927" s="103"/>
      <c r="AE927" s="103"/>
      <c r="AG927" s="103"/>
    </row>
    <row r="928" spans="1:33" x14ac:dyDescent="0.3">
      <c r="A928" s="4"/>
      <c r="B928" s="4"/>
      <c r="C928" s="4"/>
      <c r="D928" s="31"/>
      <c r="E928" s="103"/>
      <c r="F928" s="103"/>
      <c r="AE928" s="103"/>
      <c r="AG928" s="103"/>
    </row>
    <row r="929" spans="1:33" x14ac:dyDescent="0.3">
      <c r="A929" s="4"/>
      <c r="B929" s="4"/>
      <c r="C929" s="4"/>
      <c r="D929" s="31"/>
      <c r="E929" s="103"/>
      <c r="F929" s="103"/>
      <c r="AE929" s="103"/>
      <c r="AG929" s="103"/>
    </row>
    <row r="930" spans="1:33" x14ac:dyDescent="0.3">
      <c r="A930" s="4"/>
      <c r="B930" s="4"/>
      <c r="C930" s="4"/>
      <c r="D930" s="31"/>
      <c r="E930" s="103"/>
      <c r="F930" s="103"/>
      <c r="AE930" s="103"/>
      <c r="AG930" s="103"/>
    </row>
    <row r="931" spans="1:33" x14ac:dyDescent="0.3">
      <c r="A931" s="4"/>
      <c r="B931" s="4"/>
      <c r="C931" s="4"/>
      <c r="D931" s="31"/>
      <c r="E931" s="103"/>
      <c r="F931" s="103"/>
      <c r="AE931" s="103"/>
      <c r="AG931" s="103"/>
    </row>
    <row r="932" spans="1:33" x14ac:dyDescent="0.3">
      <c r="A932" s="4"/>
      <c r="B932" s="4"/>
      <c r="C932" s="4"/>
      <c r="D932" s="31"/>
      <c r="E932" s="103"/>
      <c r="F932" s="103"/>
      <c r="AE932" s="103"/>
      <c r="AG932" s="103"/>
    </row>
    <row r="933" spans="1:33" x14ac:dyDescent="0.3">
      <c r="A933" s="4"/>
      <c r="B933" s="4"/>
      <c r="C933" s="4"/>
      <c r="D933" s="31"/>
      <c r="E933" s="103"/>
      <c r="F933" s="103"/>
      <c r="AE933" s="103"/>
      <c r="AG933" s="103"/>
    </row>
    <row r="934" spans="1:33" x14ac:dyDescent="0.3">
      <c r="A934" s="4"/>
      <c r="B934" s="4"/>
      <c r="C934" s="4"/>
      <c r="D934" s="31"/>
      <c r="E934" s="103"/>
      <c r="F934" s="103"/>
      <c r="AE934" s="103"/>
      <c r="AG934" s="103"/>
    </row>
    <row r="935" spans="1:33" x14ac:dyDescent="0.3">
      <c r="A935" s="4"/>
      <c r="B935" s="4"/>
      <c r="C935" s="4"/>
      <c r="D935" s="31"/>
      <c r="E935" s="103"/>
      <c r="F935" s="103"/>
      <c r="AE935" s="103"/>
      <c r="AG935" s="103"/>
    </row>
    <row r="936" spans="1:33" x14ac:dyDescent="0.3">
      <c r="A936" s="4"/>
      <c r="B936" s="4"/>
      <c r="C936" s="4"/>
      <c r="D936" s="31"/>
      <c r="E936" s="103"/>
      <c r="F936" s="103"/>
      <c r="AE936" s="103"/>
      <c r="AG936" s="103"/>
    </row>
    <row r="937" spans="1:33" x14ac:dyDescent="0.3">
      <c r="A937" s="4"/>
      <c r="B937" s="4"/>
      <c r="C937" s="4"/>
      <c r="D937" s="31"/>
      <c r="E937" s="103"/>
      <c r="F937" s="103"/>
      <c r="AE937" s="103"/>
      <c r="AG937" s="103"/>
    </row>
    <row r="938" spans="1:33" x14ac:dyDescent="0.3">
      <c r="A938" s="4"/>
      <c r="B938" s="4"/>
      <c r="C938" s="4"/>
      <c r="D938" s="31"/>
      <c r="E938" s="103"/>
      <c r="F938" s="103"/>
      <c r="AE938" s="103"/>
      <c r="AG938" s="103"/>
    </row>
    <row r="939" spans="1:33" x14ac:dyDescent="0.3">
      <c r="A939" s="4"/>
      <c r="B939" s="4"/>
      <c r="C939" s="4"/>
      <c r="D939" s="31"/>
      <c r="E939" s="103"/>
      <c r="F939" s="103"/>
      <c r="AE939" s="103"/>
      <c r="AG939" s="103"/>
    </row>
    <row r="940" spans="1:33" x14ac:dyDescent="0.3">
      <c r="A940" s="4"/>
      <c r="B940" s="4"/>
      <c r="C940" s="4"/>
      <c r="D940" s="31"/>
      <c r="E940" s="103"/>
      <c r="F940" s="103"/>
      <c r="AE940" s="103"/>
      <c r="AG940" s="103"/>
    </row>
    <row r="941" spans="1:33" x14ac:dyDescent="0.3">
      <c r="A941" s="4"/>
      <c r="B941" s="4"/>
      <c r="C941" s="4"/>
      <c r="D941" s="31"/>
      <c r="E941" s="103"/>
      <c r="F941" s="103"/>
      <c r="AE941" s="103"/>
      <c r="AG941" s="103"/>
    </row>
    <row r="942" spans="1:33" x14ac:dyDescent="0.3">
      <c r="A942" s="4"/>
      <c r="B942" s="4"/>
      <c r="C942" s="4"/>
      <c r="D942" s="31"/>
      <c r="E942" s="103"/>
      <c r="F942" s="103"/>
      <c r="AE942" s="103"/>
      <c r="AG942" s="103"/>
    </row>
    <row r="943" spans="1:33" x14ac:dyDescent="0.3">
      <c r="A943" s="4"/>
      <c r="B943" s="4"/>
      <c r="C943" s="4"/>
      <c r="D943" s="31"/>
      <c r="E943" s="103"/>
      <c r="F943" s="103"/>
      <c r="AE943" s="103"/>
      <c r="AG943" s="103"/>
    </row>
    <row r="944" spans="1:33" x14ac:dyDescent="0.3">
      <c r="A944" s="4"/>
      <c r="B944" s="4"/>
      <c r="C944" s="4"/>
      <c r="D944" s="31"/>
      <c r="E944" s="103"/>
      <c r="F944" s="103"/>
      <c r="AE944" s="103"/>
      <c r="AG944" s="103"/>
    </row>
    <row r="945" spans="1:33" x14ac:dyDescent="0.3">
      <c r="A945" s="4"/>
      <c r="B945" s="4"/>
      <c r="C945" s="4"/>
      <c r="D945" s="31"/>
      <c r="E945" s="103"/>
      <c r="F945" s="103"/>
      <c r="AE945" s="103"/>
      <c r="AG945" s="103"/>
    </row>
    <row r="946" spans="1:33" x14ac:dyDescent="0.3">
      <c r="A946" s="4"/>
      <c r="B946" s="4"/>
      <c r="C946" s="4"/>
      <c r="D946" s="31"/>
      <c r="E946" s="103"/>
      <c r="F946" s="103"/>
      <c r="AE946" s="103"/>
      <c r="AG946" s="103"/>
    </row>
    <row r="947" spans="1:33" x14ac:dyDescent="0.3">
      <c r="A947" s="4"/>
      <c r="B947" s="4"/>
      <c r="C947" s="4"/>
      <c r="D947" s="31"/>
      <c r="E947" s="103"/>
      <c r="F947" s="103"/>
      <c r="AE947" s="103"/>
      <c r="AG947" s="103"/>
    </row>
    <row r="948" spans="1:33" x14ac:dyDescent="0.3">
      <c r="A948" s="4"/>
      <c r="B948" s="4"/>
      <c r="C948" s="4"/>
      <c r="D948" s="31"/>
      <c r="E948" s="103"/>
      <c r="F948" s="103"/>
      <c r="AE948" s="103"/>
      <c r="AG948" s="103"/>
    </row>
    <row r="949" spans="1:33" x14ac:dyDescent="0.3">
      <c r="A949" s="4"/>
      <c r="B949" s="4"/>
      <c r="C949" s="4"/>
      <c r="D949" s="31"/>
      <c r="E949" s="103"/>
      <c r="F949" s="103"/>
      <c r="AE949" s="103"/>
      <c r="AG949" s="103"/>
    </row>
    <row r="950" spans="1:33" x14ac:dyDescent="0.3">
      <c r="A950" s="4"/>
      <c r="B950" s="4"/>
      <c r="C950" s="4"/>
      <c r="D950" s="31"/>
      <c r="E950" s="103"/>
      <c r="F950" s="103"/>
      <c r="AE950" s="103"/>
      <c r="AG950" s="103"/>
    </row>
    <row r="951" spans="1:33" x14ac:dyDescent="0.3">
      <c r="A951" s="4"/>
      <c r="B951" s="4"/>
      <c r="C951" s="4"/>
      <c r="D951" s="31"/>
      <c r="E951" s="103"/>
      <c r="F951" s="103"/>
      <c r="AE951" s="103"/>
      <c r="AG951" s="103"/>
    </row>
    <row r="952" spans="1:33" x14ac:dyDescent="0.3">
      <c r="A952" s="4"/>
      <c r="B952" s="4"/>
      <c r="C952" s="4"/>
      <c r="D952" s="31"/>
      <c r="E952" s="103"/>
      <c r="F952" s="103"/>
      <c r="AE952" s="103"/>
      <c r="AG952" s="103"/>
    </row>
    <row r="953" spans="1:33" x14ac:dyDescent="0.3">
      <c r="A953" s="4"/>
      <c r="B953" s="4"/>
      <c r="C953" s="4"/>
      <c r="D953" s="31"/>
      <c r="E953" s="103"/>
      <c r="F953" s="103"/>
      <c r="AE953" s="103"/>
      <c r="AG953" s="103"/>
    </row>
    <row r="954" spans="1:33" x14ac:dyDescent="0.3">
      <c r="A954" s="4"/>
      <c r="B954" s="4"/>
      <c r="C954" s="4"/>
      <c r="D954" s="31"/>
      <c r="E954" s="103"/>
      <c r="F954" s="103"/>
      <c r="AE954" s="103"/>
      <c r="AG954" s="103"/>
    </row>
    <row r="955" spans="1:33" x14ac:dyDescent="0.3">
      <c r="A955" s="4"/>
      <c r="B955" s="4"/>
      <c r="C955" s="4"/>
      <c r="D955" s="31"/>
      <c r="E955" s="103"/>
      <c r="F955" s="103"/>
      <c r="AE955" s="103"/>
      <c r="AG955" s="103"/>
    </row>
    <row r="956" spans="1:33" x14ac:dyDescent="0.3">
      <c r="A956" s="4"/>
      <c r="B956" s="4"/>
      <c r="C956" s="4"/>
      <c r="D956" s="31"/>
      <c r="E956" s="103"/>
      <c r="F956" s="103"/>
      <c r="AE956" s="103"/>
      <c r="AG956" s="103"/>
    </row>
    <row r="957" spans="1:33" x14ac:dyDescent="0.3">
      <c r="A957" s="4"/>
      <c r="B957" s="4"/>
      <c r="C957" s="4"/>
      <c r="D957" s="31"/>
      <c r="E957" s="103"/>
      <c r="F957" s="103"/>
      <c r="AE957" s="103"/>
      <c r="AG957" s="103"/>
    </row>
    <row r="958" spans="1:33" x14ac:dyDescent="0.3">
      <c r="A958" s="4"/>
      <c r="B958" s="4"/>
      <c r="C958" s="4"/>
      <c r="D958" s="31"/>
      <c r="E958" s="103"/>
      <c r="F958" s="103"/>
      <c r="AE958" s="103"/>
      <c r="AG958" s="103"/>
    </row>
    <row r="959" spans="1:33" x14ac:dyDescent="0.3">
      <c r="A959" s="4"/>
      <c r="B959" s="4"/>
      <c r="C959" s="4"/>
      <c r="D959" s="31"/>
      <c r="E959" s="103"/>
      <c r="F959" s="103"/>
      <c r="AE959" s="103"/>
      <c r="AG959" s="103"/>
    </row>
    <row r="960" spans="1:33" x14ac:dyDescent="0.3">
      <c r="A960" s="4"/>
      <c r="B960" s="4"/>
      <c r="C960" s="4"/>
      <c r="D960" s="31"/>
      <c r="E960" s="103"/>
      <c r="F960" s="103"/>
      <c r="AE960" s="103"/>
      <c r="AG960" s="103"/>
    </row>
    <row r="961" spans="1:33" x14ac:dyDescent="0.3">
      <c r="A961" s="4"/>
      <c r="B961" s="4"/>
      <c r="C961" s="4"/>
      <c r="D961" s="31"/>
      <c r="E961" s="103"/>
      <c r="F961" s="103"/>
      <c r="AE961" s="103"/>
      <c r="AG961" s="103"/>
    </row>
    <row r="962" spans="1:33" x14ac:dyDescent="0.3">
      <c r="A962" s="4"/>
      <c r="B962" s="4"/>
      <c r="C962" s="4"/>
      <c r="D962" s="31"/>
      <c r="E962" s="103"/>
      <c r="F962" s="103"/>
      <c r="AE962" s="103"/>
      <c r="AG962" s="103"/>
    </row>
    <row r="963" spans="1:33" x14ac:dyDescent="0.3">
      <c r="A963" s="4"/>
      <c r="B963" s="4"/>
      <c r="C963" s="4"/>
      <c r="D963" s="31"/>
      <c r="E963" s="103"/>
      <c r="F963" s="103"/>
      <c r="AE963" s="103"/>
      <c r="AG963" s="103"/>
    </row>
    <row r="964" spans="1:33" x14ac:dyDescent="0.3">
      <c r="A964" s="4"/>
      <c r="B964" s="4"/>
      <c r="C964" s="4"/>
      <c r="D964" s="31"/>
      <c r="E964" s="103"/>
      <c r="F964" s="103"/>
      <c r="AE964" s="103"/>
      <c r="AG964" s="103"/>
    </row>
    <row r="965" spans="1:33" x14ac:dyDescent="0.3">
      <c r="A965" s="4"/>
      <c r="B965" s="4"/>
      <c r="C965" s="4"/>
      <c r="D965" s="31"/>
      <c r="E965" s="103"/>
      <c r="F965" s="103"/>
      <c r="AE965" s="103"/>
      <c r="AG965" s="103"/>
    </row>
    <row r="966" spans="1:33" x14ac:dyDescent="0.3">
      <c r="A966" s="4"/>
      <c r="B966" s="4"/>
      <c r="C966" s="4"/>
      <c r="D966" s="31"/>
      <c r="E966" s="103"/>
      <c r="F966" s="103"/>
      <c r="AE966" s="103"/>
      <c r="AG966" s="103"/>
    </row>
    <row r="967" spans="1:33" x14ac:dyDescent="0.3">
      <c r="A967" s="4"/>
      <c r="B967" s="4"/>
      <c r="C967" s="4"/>
      <c r="D967" s="31"/>
      <c r="E967" s="103"/>
      <c r="F967" s="103"/>
      <c r="AE967" s="103"/>
      <c r="AG967" s="103"/>
    </row>
    <row r="968" spans="1:33" x14ac:dyDescent="0.3">
      <c r="A968" s="4"/>
      <c r="B968" s="4"/>
      <c r="C968" s="4"/>
      <c r="D968" s="31"/>
      <c r="E968" s="103"/>
      <c r="F968" s="103"/>
      <c r="AE968" s="103"/>
      <c r="AG968" s="103"/>
    </row>
    <row r="969" spans="1:33" x14ac:dyDescent="0.3">
      <c r="A969" s="4"/>
      <c r="B969" s="4"/>
      <c r="C969" s="4"/>
      <c r="D969" s="31"/>
      <c r="E969" s="103"/>
      <c r="F969" s="103"/>
      <c r="AE969" s="103"/>
      <c r="AG969" s="103"/>
    </row>
    <row r="970" spans="1:33" x14ac:dyDescent="0.3">
      <c r="A970" s="4"/>
      <c r="B970" s="4"/>
      <c r="C970" s="4"/>
      <c r="D970" s="31"/>
      <c r="E970" s="103"/>
      <c r="F970" s="103"/>
      <c r="AE970" s="103"/>
      <c r="AG970" s="103"/>
    </row>
    <row r="971" spans="1:33" x14ac:dyDescent="0.3">
      <c r="A971" s="4"/>
      <c r="B971" s="4"/>
      <c r="C971" s="4"/>
      <c r="D971" s="31"/>
      <c r="E971" s="103"/>
      <c r="F971" s="103"/>
      <c r="AE971" s="103"/>
      <c r="AG971" s="103"/>
    </row>
    <row r="972" spans="1:33" x14ac:dyDescent="0.3">
      <c r="A972" s="4"/>
      <c r="B972" s="4"/>
      <c r="C972" s="4"/>
      <c r="D972" s="31"/>
      <c r="E972" s="103"/>
      <c r="F972" s="103"/>
      <c r="AE972" s="103"/>
      <c r="AG972" s="103"/>
    </row>
    <row r="973" spans="1:33" x14ac:dyDescent="0.3">
      <c r="A973" s="4"/>
      <c r="B973" s="4"/>
      <c r="C973" s="4"/>
      <c r="D973" s="31"/>
      <c r="E973" s="103"/>
      <c r="F973" s="103"/>
      <c r="AE973" s="103"/>
      <c r="AG973" s="103"/>
    </row>
    <row r="974" spans="1:33" x14ac:dyDescent="0.3">
      <c r="A974" s="4"/>
      <c r="B974" s="4"/>
      <c r="C974" s="4"/>
      <c r="D974" s="31"/>
      <c r="E974" s="103"/>
      <c r="F974" s="103"/>
      <c r="AE974" s="103"/>
      <c r="AG974" s="103"/>
    </row>
    <row r="975" spans="1:33" x14ac:dyDescent="0.3">
      <c r="A975" s="4"/>
      <c r="B975" s="4"/>
      <c r="C975" s="4"/>
      <c r="D975" s="31"/>
      <c r="E975" s="103"/>
      <c r="F975" s="103"/>
      <c r="AE975" s="103"/>
      <c r="AG975" s="103"/>
    </row>
    <row r="976" spans="1:33" x14ac:dyDescent="0.3">
      <c r="A976" s="4"/>
      <c r="B976" s="4"/>
      <c r="C976" s="4"/>
      <c r="D976" s="31"/>
      <c r="E976" s="103"/>
      <c r="F976" s="103"/>
      <c r="AE976" s="103"/>
      <c r="AG976" s="103"/>
    </row>
    <row r="977" spans="1:33" x14ac:dyDescent="0.3">
      <c r="A977" s="4"/>
      <c r="B977" s="4"/>
      <c r="C977" s="4"/>
      <c r="D977" s="31"/>
      <c r="E977" s="103"/>
      <c r="F977" s="103"/>
      <c r="AE977" s="103"/>
      <c r="AG977" s="103"/>
    </row>
    <row r="978" spans="1:33" x14ac:dyDescent="0.3">
      <c r="A978" s="4"/>
      <c r="B978" s="4"/>
      <c r="C978" s="4"/>
      <c r="D978" s="31"/>
      <c r="E978" s="103"/>
      <c r="F978" s="103"/>
      <c r="AE978" s="103"/>
      <c r="AG978" s="103"/>
    </row>
    <row r="979" spans="1:33" x14ac:dyDescent="0.3">
      <c r="A979" s="4"/>
      <c r="B979" s="4"/>
      <c r="C979" s="4"/>
      <c r="D979" s="31"/>
      <c r="E979" s="103"/>
      <c r="F979" s="103"/>
      <c r="AE979" s="103"/>
      <c r="AG979" s="103"/>
    </row>
    <row r="980" spans="1:33" x14ac:dyDescent="0.3">
      <c r="A980" s="4"/>
      <c r="B980" s="4"/>
      <c r="C980" s="4"/>
      <c r="D980" s="31"/>
      <c r="E980" s="103"/>
      <c r="F980" s="103"/>
      <c r="AE980" s="103"/>
      <c r="AG980" s="103"/>
    </row>
    <row r="981" spans="1:33" x14ac:dyDescent="0.3">
      <c r="A981" s="4"/>
      <c r="B981" s="4"/>
      <c r="C981" s="4"/>
      <c r="D981" s="31"/>
      <c r="E981" s="103"/>
      <c r="F981" s="103"/>
      <c r="AE981" s="103"/>
      <c r="AG981" s="103"/>
    </row>
    <row r="982" spans="1:33" x14ac:dyDescent="0.3">
      <c r="A982" s="4"/>
      <c r="B982" s="4"/>
      <c r="C982" s="4"/>
      <c r="D982" s="31"/>
      <c r="E982" s="103"/>
      <c r="F982" s="103"/>
      <c r="AE982" s="103"/>
      <c r="AG982" s="103"/>
    </row>
    <row r="983" spans="1:33" x14ac:dyDescent="0.3">
      <c r="A983" s="4"/>
      <c r="B983" s="4"/>
      <c r="C983" s="4"/>
      <c r="D983" s="31"/>
      <c r="E983" s="103"/>
      <c r="F983" s="103"/>
      <c r="AE983" s="103"/>
      <c r="AG983" s="103"/>
    </row>
    <row r="984" spans="1:33" x14ac:dyDescent="0.3">
      <c r="A984" s="4"/>
      <c r="B984" s="4"/>
      <c r="C984" s="4"/>
      <c r="D984" s="31"/>
      <c r="E984" s="103"/>
      <c r="F984" s="103"/>
      <c r="AE984" s="103"/>
      <c r="AG984" s="103"/>
    </row>
    <row r="985" spans="1:33" x14ac:dyDescent="0.3">
      <c r="A985" s="4"/>
      <c r="B985" s="4"/>
      <c r="C985" s="4"/>
      <c r="D985" s="31"/>
      <c r="E985" s="103"/>
      <c r="F985" s="103"/>
      <c r="AE985" s="103"/>
      <c r="AG985" s="103"/>
    </row>
    <row r="986" spans="1:33" x14ac:dyDescent="0.3">
      <c r="A986" s="4"/>
      <c r="B986" s="4"/>
      <c r="C986" s="4"/>
      <c r="D986" s="31"/>
      <c r="E986" s="103"/>
      <c r="F986" s="103"/>
      <c r="AE986" s="103"/>
      <c r="AG986" s="103"/>
    </row>
    <row r="987" spans="1:33" x14ac:dyDescent="0.3">
      <c r="A987" s="4"/>
      <c r="B987" s="4"/>
      <c r="C987" s="4"/>
      <c r="D987" s="31"/>
      <c r="E987" s="103"/>
      <c r="F987" s="103"/>
      <c r="AE987" s="103"/>
      <c r="AG987" s="103"/>
    </row>
    <row r="988" spans="1:33" x14ac:dyDescent="0.3">
      <c r="A988" s="4"/>
      <c r="B988" s="4"/>
      <c r="C988" s="4"/>
      <c r="D988" s="31"/>
      <c r="E988" s="103"/>
      <c r="F988" s="103"/>
      <c r="AE988" s="103"/>
      <c r="AG988" s="103"/>
    </row>
    <row r="989" spans="1:33" x14ac:dyDescent="0.3">
      <c r="A989" s="4"/>
      <c r="B989" s="4"/>
      <c r="C989" s="4"/>
      <c r="D989" s="31"/>
      <c r="E989" s="103"/>
      <c r="F989" s="103"/>
      <c r="AE989" s="103"/>
      <c r="AG989" s="103"/>
    </row>
    <row r="990" spans="1:33" x14ac:dyDescent="0.3">
      <c r="A990" s="4"/>
      <c r="B990" s="4"/>
      <c r="C990" s="4"/>
      <c r="D990" s="31"/>
      <c r="E990" s="103"/>
      <c r="F990" s="103"/>
      <c r="AE990" s="103"/>
      <c r="AG990" s="103"/>
    </row>
    <row r="991" spans="1:33" x14ac:dyDescent="0.3">
      <c r="A991" s="4"/>
      <c r="B991" s="4"/>
      <c r="C991" s="4"/>
      <c r="D991" s="31"/>
      <c r="E991" s="103"/>
      <c r="F991" s="103"/>
      <c r="AE991" s="103"/>
      <c r="AG991" s="103"/>
    </row>
    <row r="992" spans="1:33" x14ac:dyDescent="0.3">
      <c r="A992" s="4"/>
      <c r="B992" s="4"/>
      <c r="C992" s="4"/>
      <c r="D992" s="31"/>
      <c r="E992" s="103"/>
      <c r="F992" s="103"/>
      <c r="AE992" s="103"/>
      <c r="AG992" s="103"/>
    </row>
    <row r="993" spans="1:33" x14ac:dyDescent="0.3">
      <c r="A993" s="4"/>
      <c r="B993" s="4"/>
      <c r="C993" s="4"/>
      <c r="D993" s="31"/>
      <c r="E993" s="103"/>
      <c r="F993" s="103"/>
      <c r="AE993" s="103"/>
      <c r="AG993" s="103"/>
    </row>
    <row r="994" spans="1:33" x14ac:dyDescent="0.3">
      <c r="A994" s="4"/>
      <c r="B994" s="4"/>
      <c r="C994" s="4"/>
      <c r="D994" s="31"/>
      <c r="E994" s="103"/>
      <c r="F994" s="103"/>
      <c r="AE994" s="103"/>
      <c r="AG994" s="103"/>
    </row>
    <row r="995" spans="1:33" x14ac:dyDescent="0.3">
      <c r="A995" s="4"/>
      <c r="B995" s="4"/>
      <c r="C995" s="4"/>
      <c r="D995" s="31"/>
      <c r="E995" s="103"/>
      <c r="F995" s="103"/>
      <c r="AE995" s="103"/>
      <c r="AG995" s="103"/>
    </row>
    <row r="996" spans="1:33" x14ac:dyDescent="0.3">
      <c r="A996" s="4"/>
      <c r="B996" s="4"/>
      <c r="C996" s="4"/>
      <c r="D996" s="31"/>
      <c r="E996" s="103"/>
      <c r="F996" s="103"/>
      <c r="AE996" s="103"/>
      <c r="AG996" s="103"/>
    </row>
    <row r="997" spans="1:33" x14ac:dyDescent="0.3">
      <c r="A997" s="4"/>
      <c r="B997" s="4"/>
      <c r="C997" s="4"/>
      <c r="D997" s="31"/>
      <c r="E997" s="103"/>
      <c r="F997" s="103"/>
      <c r="AE997" s="103"/>
      <c r="AG997" s="103"/>
    </row>
    <row r="998" spans="1:33" x14ac:dyDescent="0.3">
      <c r="A998" s="4"/>
      <c r="B998" s="4"/>
      <c r="C998" s="4"/>
      <c r="D998" s="31"/>
      <c r="E998" s="103"/>
      <c r="F998" s="103"/>
      <c r="AE998" s="103"/>
      <c r="AG998" s="103"/>
    </row>
    <row r="999" spans="1:33" x14ac:dyDescent="0.3">
      <c r="A999" s="4"/>
      <c r="B999" s="4"/>
      <c r="C999" s="4"/>
      <c r="D999" s="31"/>
      <c r="E999" s="103"/>
      <c r="F999" s="103"/>
      <c r="AE999" s="103"/>
      <c r="AG999" s="103"/>
    </row>
    <row r="1000" spans="1:33" x14ac:dyDescent="0.3">
      <c r="A1000" s="4"/>
      <c r="B1000" s="4"/>
      <c r="C1000" s="4"/>
      <c r="D1000" s="31"/>
      <c r="E1000" s="103"/>
      <c r="F1000" s="103"/>
      <c r="AE1000" s="103"/>
      <c r="AG1000" s="103"/>
    </row>
    <row r="1001" spans="1:33" x14ac:dyDescent="0.3">
      <c r="A1001" s="4"/>
      <c r="B1001" s="4"/>
      <c r="C1001" s="4"/>
      <c r="D1001" s="31"/>
      <c r="E1001" s="103"/>
      <c r="F1001" s="103"/>
      <c r="AE1001" s="103"/>
      <c r="AG1001" s="103"/>
    </row>
    <row r="1002" spans="1:33" x14ac:dyDescent="0.3">
      <c r="A1002" s="4"/>
      <c r="B1002" s="4"/>
      <c r="C1002" s="4"/>
      <c r="D1002" s="31"/>
      <c r="E1002" s="103"/>
      <c r="F1002" s="103"/>
      <c r="AE1002" s="103"/>
      <c r="AG1002" s="103"/>
    </row>
    <row r="1003" spans="1:33" x14ac:dyDescent="0.3">
      <c r="A1003" s="4"/>
      <c r="B1003" s="4"/>
      <c r="C1003" s="4"/>
      <c r="D1003" s="31"/>
      <c r="E1003" s="103"/>
      <c r="F1003" s="103"/>
      <c r="AE1003" s="103"/>
      <c r="AG1003" s="103"/>
    </row>
    <row r="1004" spans="1:33" x14ac:dyDescent="0.3">
      <c r="A1004" s="4"/>
      <c r="B1004" s="4"/>
      <c r="C1004" s="4"/>
      <c r="D1004" s="31"/>
      <c r="E1004" s="103"/>
      <c r="F1004" s="103"/>
      <c r="AE1004" s="103"/>
      <c r="AG1004" s="103"/>
    </row>
    <row r="1005" spans="1:33" x14ac:dyDescent="0.3">
      <c r="A1005" s="4"/>
      <c r="B1005" s="4"/>
      <c r="C1005" s="4"/>
      <c r="D1005" s="31"/>
      <c r="E1005" s="103"/>
      <c r="F1005" s="103"/>
      <c r="AE1005" s="103"/>
      <c r="AG1005" s="103"/>
    </row>
    <row r="1006" spans="1:33" x14ac:dyDescent="0.3">
      <c r="A1006" s="4"/>
      <c r="B1006" s="4"/>
      <c r="C1006" s="4"/>
      <c r="D1006" s="31"/>
      <c r="E1006" s="103"/>
      <c r="F1006" s="103"/>
      <c r="AE1006" s="103"/>
      <c r="AG1006" s="103"/>
    </row>
    <row r="1007" spans="1:33" x14ac:dyDescent="0.3">
      <c r="A1007" s="4"/>
      <c r="B1007" s="4"/>
      <c r="C1007" s="4"/>
      <c r="D1007" s="31"/>
      <c r="E1007" s="103"/>
      <c r="F1007" s="103"/>
      <c r="AE1007" s="103"/>
      <c r="AG1007" s="103"/>
    </row>
    <row r="1008" spans="1:33" x14ac:dyDescent="0.3">
      <c r="A1008" s="4"/>
      <c r="B1008" s="4"/>
      <c r="C1008" s="4"/>
      <c r="D1008" s="31"/>
      <c r="E1008" s="103"/>
      <c r="F1008" s="103"/>
      <c r="AE1008" s="103"/>
      <c r="AG1008" s="103"/>
    </row>
    <row r="1009" spans="1:33" x14ac:dyDescent="0.3">
      <c r="A1009" s="4"/>
      <c r="B1009" s="4"/>
      <c r="C1009" s="4"/>
      <c r="D1009" s="31"/>
      <c r="E1009" s="103"/>
      <c r="F1009" s="103"/>
      <c r="AE1009" s="103"/>
      <c r="AG1009" s="103"/>
    </row>
    <row r="1010" spans="1:33" x14ac:dyDescent="0.3">
      <c r="A1010" s="4"/>
      <c r="B1010" s="4"/>
      <c r="C1010" s="4"/>
      <c r="D1010" s="31"/>
      <c r="E1010" s="103"/>
      <c r="F1010" s="103"/>
      <c r="AE1010" s="103"/>
      <c r="AG1010" s="103"/>
    </row>
    <row r="1011" spans="1:33" x14ac:dyDescent="0.3">
      <c r="A1011" s="4"/>
      <c r="B1011" s="4"/>
      <c r="C1011" s="4"/>
      <c r="D1011" s="31"/>
      <c r="E1011" s="103"/>
      <c r="F1011" s="103"/>
      <c r="AE1011" s="103"/>
      <c r="AG1011" s="103"/>
    </row>
    <row r="1012" spans="1:33" x14ac:dyDescent="0.3">
      <c r="A1012" s="4"/>
      <c r="B1012" s="4"/>
      <c r="C1012" s="4"/>
      <c r="D1012" s="31"/>
      <c r="E1012" s="103"/>
      <c r="F1012" s="103"/>
      <c r="AE1012" s="103"/>
      <c r="AG1012" s="103"/>
    </row>
    <row r="1013" spans="1:33" x14ac:dyDescent="0.3">
      <c r="A1013" s="4"/>
      <c r="B1013" s="4"/>
      <c r="C1013" s="4"/>
      <c r="D1013" s="31"/>
      <c r="E1013" s="103"/>
      <c r="F1013" s="103"/>
      <c r="AE1013" s="103"/>
      <c r="AG1013" s="103"/>
    </row>
    <row r="1014" spans="1:33" x14ac:dyDescent="0.3">
      <c r="A1014" s="4"/>
      <c r="B1014" s="4"/>
      <c r="C1014" s="4"/>
      <c r="D1014" s="31"/>
      <c r="E1014" s="103"/>
      <c r="F1014" s="103"/>
      <c r="AE1014" s="103"/>
      <c r="AG1014" s="103"/>
    </row>
    <row r="1015" spans="1:33" x14ac:dyDescent="0.3">
      <c r="A1015" s="4"/>
      <c r="B1015" s="4"/>
      <c r="C1015" s="4"/>
      <c r="D1015" s="31"/>
      <c r="E1015" s="103"/>
      <c r="F1015" s="103"/>
      <c r="AE1015" s="103"/>
      <c r="AG1015" s="103"/>
    </row>
    <row r="1016" spans="1:33" x14ac:dyDescent="0.3">
      <c r="A1016" s="4"/>
      <c r="B1016" s="4"/>
      <c r="C1016" s="4"/>
      <c r="D1016" s="31"/>
      <c r="E1016" s="103"/>
      <c r="F1016" s="103"/>
      <c r="AE1016" s="103"/>
      <c r="AG1016" s="103"/>
    </row>
    <row r="1017" spans="1:33" x14ac:dyDescent="0.3">
      <c r="A1017" s="4"/>
      <c r="B1017" s="4"/>
      <c r="C1017" s="4"/>
      <c r="D1017" s="31"/>
      <c r="E1017" s="103"/>
      <c r="F1017" s="103"/>
      <c r="AE1017" s="103"/>
      <c r="AG1017" s="103"/>
    </row>
    <row r="1018" spans="1:33" x14ac:dyDescent="0.3">
      <c r="A1018" s="4"/>
      <c r="B1018" s="4"/>
      <c r="C1018" s="4"/>
      <c r="D1018" s="31"/>
      <c r="E1018" s="103"/>
      <c r="F1018" s="103"/>
      <c r="AE1018" s="103"/>
      <c r="AG1018" s="103"/>
    </row>
    <row r="1019" spans="1:33" x14ac:dyDescent="0.3">
      <c r="A1019" s="4"/>
      <c r="B1019" s="4"/>
      <c r="C1019" s="4"/>
      <c r="D1019" s="31"/>
      <c r="E1019" s="103"/>
      <c r="F1019" s="103"/>
      <c r="AE1019" s="103"/>
      <c r="AG1019" s="103"/>
    </row>
    <row r="1020" spans="1:33" x14ac:dyDescent="0.3">
      <c r="A1020" s="4"/>
      <c r="B1020" s="4"/>
      <c r="C1020" s="4"/>
      <c r="D1020" s="31"/>
      <c r="E1020" s="103"/>
      <c r="F1020" s="103"/>
      <c r="AE1020" s="103"/>
      <c r="AG1020" s="103"/>
    </row>
    <row r="1021" spans="1:33" x14ac:dyDescent="0.3">
      <c r="A1021" s="4"/>
      <c r="B1021" s="4"/>
      <c r="C1021" s="4"/>
      <c r="D1021" s="31"/>
      <c r="E1021" s="103"/>
      <c r="F1021" s="103"/>
      <c r="AE1021" s="103"/>
      <c r="AG1021" s="103"/>
    </row>
    <row r="1022" spans="1:33" x14ac:dyDescent="0.3">
      <c r="A1022" s="4"/>
      <c r="B1022" s="4"/>
      <c r="C1022" s="4"/>
      <c r="D1022" s="31"/>
      <c r="E1022" s="103"/>
      <c r="F1022" s="103"/>
      <c r="AE1022" s="103"/>
      <c r="AG1022" s="103"/>
    </row>
    <row r="1023" spans="1:33" x14ac:dyDescent="0.3">
      <c r="A1023" s="4"/>
      <c r="B1023" s="4"/>
      <c r="C1023" s="4"/>
      <c r="D1023" s="31"/>
      <c r="E1023" s="103"/>
      <c r="F1023" s="103"/>
      <c r="AE1023" s="103"/>
      <c r="AG1023" s="103"/>
    </row>
    <row r="1024" spans="1:33" x14ac:dyDescent="0.3">
      <c r="A1024" s="4"/>
      <c r="B1024" s="4"/>
      <c r="C1024" s="4"/>
      <c r="D1024" s="31"/>
      <c r="E1024" s="103"/>
      <c r="F1024" s="103"/>
      <c r="AE1024" s="103"/>
      <c r="AG1024" s="103"/>
    </row>
    <row r="1025" spans="1:33" x14ac:dyDescent="0.3">
      <c r="A1025" s="4"/>
      <c r="B1025" s="4"/>
      <c r="C1025" s="4"/>
      <c r="D1025" s="31"/>
      <c r="E1025" s="103"/>
      <c r="F1025" s="103"/>
      <c r="AE1025" s="103"/>
      <c r="AG1025" s="103"/>
    </row>
    <row r="1026" spans="1:33" x14ac:dyDescent="0.3">
      <c r="A1026" s="4"/>
      <c r="B1026" s="4"/>
      <c r="C1026" s="4"/>
      <c r="D1026" s="31"/>
      <c r="E1026" s="103"/>
      <c r="F1026" s="103"/>
      <c r="AE1026" s="103"/>
      <c r="AG1026" s="103"/>
    </row>
    <row r="1027" spans="1:33" x14ac:dyDescent="0.3">
      <c r="A1027" s="4"/>
      <c r="B1027" s="4"/>
      <c r="C1027" s="4"/>
      <c r="D1027" s="31"/>
      <c r="E1027" s="103"/>
      <c r="F1027" s="103"/>
      <c r="AE1027" s="103"/>
      <c r="AG1027" s="103"/>
    </row>
    <row r="1028" spans="1:33" x14ac:dyDescent="0.3">
      <c r="A1028" s="4"/>
      <c r="B1028" s="4"/>
      <c r="C1028" s="4"/>
      <c r="D1028" s="31"/>
      <c r="E1028" s="103"/>
      <c r="F1028" s="103"/>
      <c r="AE1028" s="103"/>
      <c r="AG1028" s="103"/>
    </row>
    <row r="1029" spans="1:33" x14ac:dyDescent="0.3">
      <c r="A1029" s="4"/>
      <c r="B1029" s="4"/>
      <c r="C1029" s="4"/>
      <c r="D1029" s="31"/>
      <c r="E1029" s="103"/>
      <c r="F1029" s="103"/>
      <c r="AE1029" s="103"/>
      <c r="AG1029" s="103"/>
    </row>
    <row r="1030" spans="1:33" x14ac:dyDescent="0.3">
      <c r="A1030" s="4"/>
      <c r="B1030" s="4"/>
      <c r="C1030" s="4"/>
      <c r="D1030" s="31"/>
      <c r="E1030" s="103"/>
      <c r="F1030" s="103"/>
      <c r="AE1030" s="103"/>
      <c r="AG1030" s="103"/>
    </row>
    <row r="1031" spans="1:33" x14ac:dyDescent="0.3">
      <c r="A1031" s="4"/>
      <c r="B1031" s="4"/>
      <c r="C1031" s="4"/>
      <c r="D1031" s="31"/>
      <c r="E1031" s="103"/>
      <c r="F1031" s="103"/>
      <c r="AE1031" s="103"/>
      <c r="AG1031" s="103"/>
    </row>
    <row r="1032" spans="1:33" x14ac:dyDescent="0.3">
      <c r="A1032" s="4"/>
      <c r="B1032" s="4"/>
      <c r="C1032" s="4"/>
      <c r="D1032" s="31"/>
      <c r="E1032" s="103"/>
      <c r="F1032" s="103"/>
      <c r="AE1032" s="103"/>
      <c r="AG1032" s="103"/>
    </row>
    <row r="1033" spans="1:33" x14ac:dyDescent="0.3">
      <c r="A1033" s="4"/>
      <c r="B1033" s="4"/>
      <c r="C1033" s="4"/>
      <c r="D1033" s="31"/>
      <c r="E1033" s="103"/>
      <c r="F1033" s="103"/>
      <c r="AE1033" s="103"/>
      <c r="AG1033" s="103"/>
    </row>
    <row r="1034" spans="1:33" x14ac:dyDescent="0.3">
      <c r="A1034" s="4"/>
      <c r="B1034" s="4"/>
      <c r="C1034" s="4"/>
      <c r="D1034" s="31"/>
      <c r="E1034" s="103"/>
      <c r="F1034" s="103"/>
      <c r="AE1034" s="103"/>
      <c r="AG1034" s="103"/>
    </row>
    <row r="1035" spans="1:33" x14ac:dyDescent="0.3">
      <c r="A1035" s="4"/>
      <c r="B1035" s="4"/>
      <c r="C1035" s="4"/>
      <c r="D1035" s="31"/>
      <c r="E1035" s="103"/>
      <c r="F1035" s="103"/>
      <c r="AE1035" s="103"/>
      <c r="AG1035" s="103"/>
    </row>
    <row r="1036" spans="1:33" x14ac:dyDescent="0.3">
      <c r="A1036" s="4"/>
      <c r="B1036" s="4"/>
      <c r="C1036" s="4"/>
      <c r="D1036" s="31"/>
      <c r="E1036" s="103"/>
      <c r="F1036" s="103"/>
      <c r="AE1036" s="103"/>
      <c r="AG1036" s="103"/>
    </row>
    <row r="1037" spans="1:33" x14ac:dyDescent="0.3">
      <c r="A1037" s="4"/>
      <c r="B1037" s="4"/>
      <c r="C1037" s="4"/>
      <c r="D1037" s="31"/>
      <c r="E1037" s="103"/>
      <c r="F1037" s="103"/>
      <c r="AE1037" s="103"/>
      <c r="AG1037" s="103"/>
    </row>
    <row r="1038" spans="1:33" x14ac:dyDescent="0.3">
      <c r="A1038" s="4"/>
      <c r="B1038" s="4"/>
      <c r="C1038" s="4"/>
      <c r="D1038" s="31"/>
      <c r="E1038" s="103"/>
      <c r="F1038" s="103"/>
      <c r="AE1038" s="103"/>
      <c r="AG1038" s="103"/>
    </row>
    <row r="1039" spans="1:33" x14ac:dyDescent="0.3">
      <c r="A1039" s="4"/>
      <c r="B1039" s="4"/>
      <c r="C1039" s="4"/>
      <c r="D1039" s="31"/>
      <c r="E1039" s="103"/>
      <c r="F1039" s="103"/>
      <c r="AE1039" s="103"/>
      <c r="AG1039" s="103"/>
    </row>
    <row r="1040" spans="1:33" x14ac:dyDescent="0.3">
      <c r="A1040" s="4"/>
      <c r="B1040" s="4"/>
      <c r="C1040" s="4"/>
      <c r="D1040" s="31"/>
      <c r="E1040" s="103"/>
      <c r="F1040" s="103"/>
      <c r="AE1040" s="103"/>
      <c r="AG1040" s="103"/>
    </row>
    <row r="1041" spans="1:33" x14ac:dyDescent="0.3">
      <c r="A1041" s="4"/>
      <c r="B1041" s="4"/>
      <c r="C1041" s="4"/>
      <c r="D1041" s="31"/>
      <c r="E1041" s="103"/>
      <c r="F1041" s="103"/>
      <c r="AE1041" s="103"/>
      <c r="AG1041" s="103"/>
    </row>
    <row r="1042" spans="1:33" x14ac:dyDescent="0.3">
      <c r="A1042" s="4"/>
      <c r="B1042" s="4"/>
      <c r="C1042" s="4"/>
      <c r="D1042" s="31"/>
      <c r="E1042" s="103"/>
      <c r="F1042" s="103"/>
      <c r="AE1042" s="103"/>
      <c r="AG1042" s="103"/>
    </row>
    <row r="1043" spans="1:33" x14ac:dyDescent="0.3">
      <c r="A1043" s="4"/>
      <c r="B1043" s="4"/>
      <c r="C1043" s="4"/>
      <c r="D1043" s="31"/>
      <c r="E1043" s="103"/>
      <c r="F1043" s="103"/>
      <c r="AE1043" s="103"/>
      <c r="AG1043" s="103"/>
    </row>
    <row r="1044" spans="1:33" x14ac:dyDescent="0.3">
      <c r="A1044" s="4"/>
      <c r="B1044" s="4"/>
      <c r="C1044" s="4"/>
      <c r="D1044" s="31"/>
      <c r="E1044" s="103"/>
      <c r="F1044" s="103"/>
      <c r="AE1044" s="103"/>
      <c r="AG1044" s="103"/>
    </row>
    <row r="1045" spans="1:33" x14ac:dyDescent="0.3">
      <c r="A1045" s="4"/>
      <c r="B1045" s="4"/>
      <c r="C1045" s="4"/>
      <c r="D1045" s="31"/>
      <c r="E1045" s="103"/>
      <c r="F1045" s="103"/>
      <c r="AE1045" s="103"/>
      <c r="AG1045" s="103"/>
    </row>
    <row r="1046" spans="1:33" x14ac:dyDescent="0.3">
      <c r="A1046" s="4"/>
      <c r="B1046" s="4"/>
      <c r="C1046" s="4"/>
      <c r="D1046" s="31"/>
      <c r="E1046" s="103"/>
      <c r="F1046" s="103"/>
      <c r="AE1046" s="103"/>
      <c r="AG1046" s="103"/>
    </row>
    <row r="1047" spans="1:33" x14ac:dyDescent="0.3">
      <c r="A1047" s="4"/>
      <c r="B1047" s="4"/>
      <c r="C1047" s="4"/>
      <c r="D1047" s="31"/>
      <c r="E1047" s="103"/>
      <c r="F1047" s="103"/>
      <c r="AE1047" s="103"/>
      <c r="AG1047" s="103"/>
    </row>
    <row r="1048" spans="1:33" x14ac:dyDescent="0.3">
      <c r="A1048" s="4"/>
      <c r="B1048" s="4"/>
      <c r="C1048" s="4"/>
      <c r="D1048" s="31"/>
      <c r="E1048" s="103"/>
      <c r="F1048" s="103"/>
      <c r="AE1048" s="103"/>
      <c r="AG1048" s="103"/>
    </row>
    <row r="1049" spans="1:33" x14ac:dyDescent="0.3">
      <c r="A1049" s="4"/>
      <c r="B1049" s="4"/>
      <c r="C1049" s="4"/>
      <c r="D1049" s="31"/>
      <c r="E1049" s="103"/>
      <c r="F1049" s="103"/>
      <c r="AE1049" s="103"/>
      <c r="AG1049" s="103"/>
    </row>
    <row r="1050" spans="1:33" x14ac:dyDescent="0.3">
      <c r="A1050" s="4"/>
      <c r="B1050" s="4"/>
      <c r="C1050" s="4"/>
      <c r="D1050" s="31"/>
      <c r="E1050" s="103"/>
      <c r="F1050" s="103"/>
      <c r="AE1050" s="103"/>
      <c r="AG1050" s="103"/>
    </row>
    <row r="1051" spans="1:33" x14ac:dyDescent="0.3">
      <c r="A1051" s="4"/>
      <c r="B1051" s="4"/>
      <c r="C1051" s="4"/>
      <c r="D1051" s="31"/>
      <c r="E1051" s="103"/>
      <c r="F1051" s="103"/>
      <c r="AE1051" s="103"/>
      <c r="AG1051" s="103"/>
    </row>
    <row r="1052" spans="1:33" x14ac:dyDescent="0.3">
      <c r="A1052" s="4"/>
      <c r="B1052" s="4"/>
      <c r="C1052" s="4"/>
      <c r="D1052" s="31"/>
      <c r="E1052" s="103"/>
      <c r="F1052" s="103"/>
      <c r="AE1052" s="103"/>
      <c r="AG1052" s="103"/>
    </row>
    <row r="1053" spans="1:33" x14ac:dyDescent="0.3">
      <c r="A1053" s="4"/>
      <c r="B1053" s="4"/>
      <c r="C1053" s="4"/>
      <c r="D1053" s="31"/>
      <c r="E1053" s="103"/>
      <c r="F1053" s="103"/>
      <c r="AE1053" s="103"/>
      <c r="AG1053" s="103"/>
    </row>
    <row r="1054" spans="1:33" x14ac:dyDescent="0.3">
      <c r="A1054" s="4"/>
      <c r="B1054" s="4"/>
      <c r="C1054" s="4"/>
      <c r="D1054" s="31"/>
      <c r="E1054" s="103"/>
      <c r="F1054" s="103"/>
      <c r="AE1054" s="103"/>
      <c r="AG1054" s="103"/>
    </row>
    <row r="1055" spans="1:33" x14ac:dyDescent="0.3">
      <c r="A1055" s="4"/>
      <c r="B1055" s="4"/>
      <c r="C1055" s="4"/>
      <c r="D1055" s="31"/>
      <c r="E1055" s="103"/>
      <c r="F1055" s="103"/>
      <c r="AE1055" s="103"/>
      <c r="AG1055" s="103"/>
    </row>
    <row r="1056" spans="1:33" x14ac:dyDescent="0.3">
      <c r="A1056" s="4"/>
      <c r="B1056" s="4"/>
      <c r="C1056" s="4"/>
      <c r="D1056" s="31"/>
      <c r="E1056" s="103"/>
      <c r="F1056" s="103"/>
      <c r="AE1056" s="103"/>
      <c r="AG1056" s="103"/>
    </row>
    <row r="1057" spans="1:33" x14ac:dyDescent="0.3">
      <c r="A1057" s="4"/>
      <c r="B1057" s="4"/>
      <c r="C1057" s="4"/>
      <c r="D1057" s="31"/>
      <c r="E1057" s="103"/>
      <c r="F1057" s="103"/>
      <c r="AE1057" s="103"/>
      <c r="AG1057" s="103"/>
    </row>
    <row r="1058" spans="1:33" x14ac:dyDescent="0.3">
      <c r="A1058" s="4"/>
      <c r="B1058" s="4"/>
      <c r="C1058" s="4"/>
      <c r="D1058" s="31"/>
      <c r="E1058" s="103"/>
      <c r="F1058" s="103"/>
      <c r="AE1058" s="103"/>
      <c r="AG1058" s="103"/>
    </row>
    <row r="1059" spans="1:33" x14ac:dyDescent="0.3">
      <c r="A1059" s="4"/>
      <c r="B1059" s="4"/>
      <c r="C1059" s="4"/>
      <c r="D1059" s="31"/>
      <c r="E1059" s="103"/>
      <c r="F1059" s="103"/>
      <c r="AE1059" s="103"/>
      <c r="AG1059" s="103"/>
    </row>
    <row r="1060" spans="1:33" x14ac:dyDescent="0.3">
      <c r="A1060" s="4"/>
      <c r="B1060" s="4"/>
      <c r="C1060" s="4"/>
      <c r="D1060" s="31"/>
      <c r="E1060" s="103"/>
      <c r="F1060" s="103"/>
      <c r="AE1060" s="103"/>
      <c r="AG1060" s="103"/>
    </row>
    <row r="1061" spans="1:33" x14ac:dyDescent="0.3">
      <c r="A1061" s="4"/>
      <c r="B1061" s="4"/>
      <c r="C1061" s="4"/>
      <c r="D1061" s="31"/>
      <c r="E1061" s="103"/>
      <c r="F1061" s="103"/>
      <c r="AE1061" s="103"/>
      <c r="AG1061" s="103"/>
    </row>
    <row r="1062" spans="1:33" x14ac:dyDescent="0.3">
      <c r="A1062" s="4"/>
      <c r="B1062" s="4"/>
      <c r="C1062" s="4"/>
      <c r="D1062" s="31"/>
      <c r="E1062" s="103"/>
      <c r="F1062" s="103"/>
      <c r="AE1062" s="103"/>
      <c r="AG1062" s="103"/>
    </row>
    <row r="1063" spans="1:33" x14ac:dyDescent="0.3">
      <c r="A1063" s="4"/>
      <c r="B1063" s="4"/>
      <c r="C1063" s="4"/>
      <c r="D1063" s="31"/>
      <c r="E1063" s="103"/>
      <c r="F1063" s="103"/>
      <c r="AE1063" s="103"/>
      <c r="AG1063" s="103"/>
    </row>
    <row r="1064" spans="1:33" x14ac:dyDescent="0.3">
      <c r="A1064" s="4"/>
      <c r="B1064" s="4"/>
      <c r="C1064" s="4"/>
      <c r="D1064" s="31"/>
      <c r="E1064" s="103"/>
      <c r="F1064" s="103"/>
      <c r="AE1064" s="103"/>
      <c r="AG1064" s="103"/>
    </row>
    <row r="1065" spans="1:33" x14ac:dyDescent="0.3">
      <c r="A1065" s="4"/>
      <c r="B1065" s="4"/>
      <c r="C1065" s="4"/>
      <c r="D1065" s="31"/>
      <c r="E1065" s="103"/>
      <c r="F1065" s="103"/>
      <c r="AE1065" s="103"/>
      <c r="AG1065" s="103"/>
    </row>
    <row r="1066" spans="1:33" x14ac:dyDescent="0.3">
      <c r="A1066" s="4"/>
      <c r="B1066" s="4"/>
      <c r="C1066" s="4"/>
      <c r="D1066" s="31"/>
      <c r="E1066" s="103"/>
      <c r="F1066" s="103"/>
      <c r="AE1066" s="103"/>
      <c r="AG1066" s="103"/>
    </row>
    <row r="1067" spans="1:33" x14ac:dyDescent="0.3">
      <c r="A1067" s="4"/>
      <c r="B1067" s="4"/>
      <c r="C1067" s="4"/>
      <c r="D1067" s="31"/>
      <c r="E1067" s="103"/>
      <c r="F1067" s="103"/>
      <c r="AE1067" s="103"/>
      <c r="AG1067" s="103"/>
    </row>
    <row r="1068" spans="1:33" x14ac:dyDescent="0.3">
      <c r="A1068" s="4"/>
      <c r="B1068" s="4"/>
      <c r="C1068" s="4"/>
      <c r="D1068" s="31"/>
      <c r="E1068" s="103"/>
      <c r="F1068" s="103"/>
      <c r="AE1068" s="103"/>
      <c r="AG1068" s="103"/>
    </row>
    <row r="1069" spans="1:33" x14ac:dyDescent="0.3">
      <c r="A1069" s="4"/>
      <c r="B1069" s="4"/>
      <c r="C1069" s="4"/>
      <c r="D1069" s="31"/>
      <c r="E1069" s="103"/>
      <c r="F1069" s="103"/>
      <c r="AE1069" s="103"/>
      <c r="AG1069" s="103"/>
    </row>
    <row r="1070" spans="1:33" x14ac:dyDescent="0.3">
      <c r="A1070" s="4"/>
      <c r="B1070" s="4"/>
      <c r="C1070" s="4"/>
      <c r="D1070" s="31"/>
      <c r="E1070" s="103"/>
      <c r="F1070" s="103"/>
      <c r="AE1070" s="103"/>
      <c r="AG1070" s="103"/>
    </row>
    <row r="1071" spans="1:33" x14ac:dyDescent="0.3">
      <c r="A1071" s="4"/>
      <c r="B1071" s="4"/>
      <c r="C1071" s="4"/>
      <c r="D1071" s="31"/>
      <c r="E1071" s="103"/>
      <c r="F1071" s="103"/>
      <c r="AE1071" s="103"/>
      <c r="AG1071" s="103"/>
    </row>
    <row r="1072" spans="1:33" x14ac:dyDescent="0.3">
      <c r="A1072" s="4"/>
      <c r="B1072" s="4"/>
      <c r="C1072" s="4"/>
      <c r="D1072" s="31"/>
      <c r="E1072" s="103"/>
      <c r="F1072" s="103"/>
      <c r="AE1072" s="103"/>
      <c r="AG1072" s="103"/>
    </row>
    <row r="1073" spans="1:33" x14ac:dyDescent="0.3">
      <c r="A1073" s="4"/>
      <c r="B1073" s="4"/>
      <c r="C1073" s="4"/>
      <c r="D1073" s="31"/>
      <c r="E1073" s="103"/>
      <c r="F1073" s="103"/>
      <c r="AE1073" s="103"/>
      <c r="AG1073" s="103"/>
    </row>
    <row r="1074" spans="1:33" x14ac:dyDescent="0.3">
      <c r="A1074" s="4"/>
      <c r="B1074" s="4"/>
      <c r="C1074" s="4"/>
      <c r="D1074" s="31"/>
      <c r="E1074" s="103"/>
      <c r="F1074" s="103"/>
      <c r="AE1074" s="103"/>
      <c r="AG1074" s="103"/>
    </row>
    <row r="1075" spans="1:33" x14ac:dyDescent="0.3">
      <c r="A1075" s="4"/>
      <c r="B1075" s="4"/>
      <c r="C1075" s="4"/>
      <c r="D1075" s="31"/>
      <c r="E1075" s="103"/>
      <c r="F1075" s="103"/>
      <c r="AE1075" s="103"/>
      <c r="AG1075" s="103"/>
    </row>
    <row r="1076" spans="1:33" x14ac:dyDescent="0.3">
      <c r="A1076" s="4"/>
      <c r="B1076" s="4"/>
      <c r="C1076" s="4"/>
      <c r="D1076" s="31"/>
      <c r="E1076" s="103"/>
      <c r="F1076" s="103"/>
      <c r="AE1076" s="103"/>
      <c r="AG1076" s="103"/>
    </row>
    <row r="1077" spans="1:33" x14ac:dyDescent="0.3">
      <c r="A1077" s="4"/>
      <c r="B1077" s="4"/>
      <c r="C1077" s="4"/>
      <c r="D1077" s="31"/>
      <c r="E1077" s="103"/>
      <c r="F1077" s="103"/>
      <c r="AE1077" s="103"/>
      <c r="AG1077" s="103"/>
    </row>
    <row r="1078" spans="1:33" x14ac:dyDescent="0.3">
      <c r="A1078" s="4"/>
      <c r="B1078" s="4"/>
      <c r="C1078" s="4"/>
      <c r="D1078" s="31"/>
      <c r="E1078" s="103"/>
      <c r="F1078" s="103"/>
      <c r="AE1078" s="103"/>
      <c r="AG1078" s="103"/>
    </row>
    <row r="1079" spans="1:33" x14ac:dyDescent="0.3">
      <c r="A1079" s="4"/>
      <c r="B1079" s="4"/>
      <c r="C1079" s="4"/>
      <c r="D1079" s="31"/>
      <c r="E1079" s="103"/>
      <c r="F1079" s="103"/>
      <c r="AE1079" s="103"/>
      <c r="AG1079" s="103"/>
    </row>
    <row r="1080" spans="1:33" x14ac:dyDescent="0.3">
      <c r="A1080" s="4"/>
      <c r="B1080" s="4"/>
      <c r="C1080" s="4"/>
      <c r="D1080" s="31"/>
      <c r="E1080" s="103"/>
      <c r="F1080" s="103"/>
      <c r="AE1080" s="103"/>
      <c r="AG1080" s="103"/>
    </row>
    <row r="1081" spans="1:33" x14ac:dyDescent="0.3">
      <c r="A1081" s="4"/>
      <c r="B1081" s="4"/>
      <c r="C1081" s="4"/>
      <c r="D1081" s="31"/>
      <c r="E1081" s="103"/>
      <c r="F1081" s="103"/>
      <c r="AE1081" s="103"/>
      <c r="AG1081" s="103"/>
    </row>
    <row r="1082" spans="1:33" x14ac:dyDescent="0.3">
      <c r="A1082" s="4"/>
      <c r="B1082" s="4"/>
      <c r="C1082" s="4"/>
      <c r="D1082" s="31"/>
      <c r="E1082" s="103"/>
      <c r="F1082" s="103"/>
      <c r="AE1082" s="103"/>
      <c r="AG1082" s="103"/>
    </row>
    <row r="1083" spans="1:33" x14ac:dyDescent="0.3">
      <c r="A1083" s="4"/>
      <c r="B1083" s="4"/>
      <c r="C1083" s="4"/>
      <c r="D1083" s="31"/>
      <c r="E1083" s="103"/>
      <c r="F1083" s="103"/>
      <c r="AE1083" s="103"/>
      <c r="AG1083" s="103"/>
    </row>
    <row r="1084" spans="1:33" x14ac:dyDescent="0.3">
      <c r="A1084" s="4"/>
      <c r="B1084" s="4"/>
      <c r="C1084" s="4"/>
      <c r="D1084" s="31"/>
      <c r="E1084" s="103"/>
      <c r="F1084" s="103"/>
      <c r="AE1084" s="103"/>
      <c r="AG1084" s="103"/>
    </row>
    <row r="1085" spans="1:33" x14ac:dyDescent="0.3">
      <c r="A1085" s="4"/>
      <c r="B1085" s="4"/>
      <c r="C1085" s="4"/>
      <c r="D1085" s="31"/>
      <c r="E1085" s="103"/>
      <c r="F1085" s="103"/>
      <c r="AE1085" s="103"/>
      <c r="AG1085" s="103"/>
    </row>
    <row r="1086" spans="1:33" x14ac:dyDescent="0.3">
      <c r="A1086" s="4"/>
      <c r="B1086" s="4"/>
      <c r="C1086" s="4"/>
      <c r="D1086" s="31"/>
      <c r="E1086" s="103"/>
      <c r="F1086" s="103"/>
      <c r="AE1086" s="103"/>
      <c r="AG1086" s="103"/>
    </row>
    <row r="1087" spans="1:33" x14ac:dyDescent="0.3">
      <c r="A1087" s="4"/>
      <c r="B1087" s="4"/>
      <c r="C1087" s="4"/>
      <c r="D1087" s="31"/>
      <c r="E1087" s="103"/>
      <c r="F1087" s="103"/>
      <c r="AE1087" s="103"/>
      <c r="AG1087" s="103"/>
    </row>
    <row r="1088" spans="1:33" x14ac:dyDescent="0.3">
      <c r="A1088" s="4"/>
      <c r="B1088" s="4"/>
      <c r="C1088" s="4"/>
      <c r="D1088" s="31"/>
      <c r="E1088" s="103"/>
      <c r="F1088" s="103"/>
      <c r="AE1088" s="103"/>
      <c r="AG1088" s="103"/>
    </row>
    <row r="1089" spans="1:33" x14ac:dyDescent="0.3">
      <c r="A1089" s="4"/>
      <c r="B1089" s="4"/>
      <c r="C1089" s="4"/>
      <c r="D1089" s="31"/>
      <c r="E1089" s="103"/>
      <c r="F1089" s="103"/>
      <c r="AE1089" s="103"/>
      <c r="AG1089" s="103"/>
    </row>
    <row r="1090" spans="1:33" x14ac:dyDescent="0.3">
      <c r="A1090" s="4"/>
      <c r="B1090" s="4"/>
      <c r="C1090" s="4"/>
      <c r="D1090" s="31"/>
      <c r="E1090" s="103"/>
      <c r="F1090" s="103"/>
      <c r="AE1090" s="103"/>
      <c r="AG1090" s="103"/>
    </row>
    <row r="1091" spans="1:33" x14ac:dyDescent="0.3">
      <c r="A1091" s="4"/>
      <c r="B1091" s="4"/>
      <c r="C1091" s="4"/>
      <c r="D1091" s="31"/>
      <c r="E1091" s="103"/>
      <c r="F1091" s="103"/>
      <c r="AE1091" s="103"/>
      <c r="AG1091" s="103"/>
    </row>
    <row r="1092" spans="1:33" x14ac:dyDescent="0.3">
      <c r="A1092" s="4"/>
      <c r="B1092" s="4"/>
      <c r="C1092" s="4"/>
      <c r="D1092" s="31"/>
      <c r="E1092" s="103"/>
      <c r="F1092" s="103"/>
      <c r="AE1092" s="103"/>
      <c r="AG1092" s="103"/>
    </row>
    <row r="1093" spans="1:33" x14ac:dyDescent="0.3">
      <c r="A1093" s="4"/>
      <c r="B1093" s="4"/>
      <c r="C1093" s="4"/>
      <c r="D1093" s="31"/>
      <c r="E1093" s="103"/>
      <c r="F1093" s="103"/>
      <c r="AE1093" s="103"/>
      <c r="AG1093" s="103"/>
    </row>
    <row r="1094" spans="1:33" x14ac:dyDescent="0.3">
      <c r="A1094" s="4"/>
      <c r="B1094" s="4"/>
      <c r="C1094" s="4"/>
      <c r="D1094" s="31"/>
      <c r="E1094" s="103"/>
      <c r="F1094" s="103"/>
      <c r="AE1094" s="103"/>
      <c r="AG1094" s="103"/>
    </row>
    <row r="1095" spans="1:33" x14ac:dyDescent="0.3">
      <c r="A1095" s="4"/>
      <c r="B1095" s="4"/>
      <c r="C1095" s="4"/>
      <c r="D1095" s="31"/>
      <c r="E1095" s="103"/>
      <c r="F1095" s="103"/>
      <c r="AE1095" s="103"/>
      <c r="AG1095" s="103"/>
    </row>
    <row r="1096" spans="1:33" x14ac:dyDescent="0.3">
      <c r="A1096" s="4"/>
      <c r="B1096" s="4"/>
      <c r="C1096" s="4"/>
      <c r="D1096" s="31"/>
      <c r="E1096" s="103"/>
      <c r="F1096" s="103"/>
      <c r="AE1096" s="103"/>
      <c r="AG1096" s="103"/>
    </row>
    <row r="1097" spans="1:33" x14ac:dyDescent="0.3">
      <c r="A1097" s="4"/>
      <c r="B1097" s="4"/>
      <c r="C1097" s="4"/>
      <c r="D1097" s="31"/>
      <c r="E1097" s="103"/>
      <c r="F1097" s="103"/>
      <c r="AE1097" s="103"/>
      <c r="AG1097" s="103"/>
    </row>
    <row r="1098" spans="1:33" x14ac:dyDescent="0.3">
      <c r="A1098" s="4"/>
      <c r="B1098" s="4"/>
      <c r="C1098" s="4"/>
      <c r="D1098" s="31"/>
      <c r="E1098" s="103"/>
      <c r="F1098" s="103"/>
      <c r="AE1098" s="103"/>
      <c r="AG1098" s="103"/>
    </row>
    <row r="1099" spans="1:33" x14ac:dyDescent="0.3">
      <c r="A1099" s="4"/>
      <c r="B1099" s="4"/>
      <c r="C1099" s="4"/>
      <c r="D1099" s="31"/>
      <c r="E1099" s="103"/>
      <c r="F1099" s="103"/>
      <c r="AE1099" s="103"/>
      <c r="AG1099" s="103"/>
    </row>
    <row r="1100" spans="1:33" x14ac:dyDescent="0.3">
      <c r="A1100" s="4"/>
      <c r="B1100" s="4"/>
      <c r="C1100" s="4"/>
      <c r="D1100" s="31"/>
      <c r="E1100" s="103"/>
      <c r="F1100" s="103"/>
      <c r="AE1100" s="103"/>
      <c r="AG1100" s="103"/>
    </row>
    <row r="1101" spans="1:33" x14ac:dyDescent="0.3">
      <c r="A1101" s="4"/>
      <c r="B1101" s="4"/>
      <c r="C1101" s="4"/>
      <c r="D1101" s="31"/>
      <c r="E1101" s="103"/>
      <c r="F1101" s="103"/>
      <c r="AE1101" s="103"/>
      <c r="AG1101" s="103"/>
    </row>
    <row r="1102" spans="1:33" x14ac:dyDescent="0.3">
      <c r="A1102" s="4"/>
      <c r="B1102" s="4"/>
      <c r="C1102" s="4"/>
      <c r="D1102" s="31"/>
      <c r="E1102" s="103"/>
      <c r="F1102" s="103"/>
      <c r="AE1102" s="103"/>
      <c r="AG1102" s="103"/>
    </row>
    <row r="1103" spans="1:33" x14ac:dyDescent="0.3">
      <c r="A1103" s="4"/>
      <c r="B1103" s="4"/>
      <c r="C1103" s="4"/>
      <c r="D1103" s="31"/>
      <c r="E1103" s="103"/>
      <c r="F1103" s="103"/>
      <c r="AE1103" s="103"/>
      <c r="AG1103" s="103"/>
    </row>
    <row r="1104" spans="1:33" x14ac:dyDescent="0.3">
      <c r="A1104" s="4"/>
      <c r="B1104" s="4"/>
      <c r="C1104" s="4"/>
      <c r="D1104" s="31"/>
      <c r="E1104" s="103"/>
      <c r="F1104" s="103"/>
      <c r="AE1104" s="103"/>
      <c r="AG1104" s="103"/>
    </row>
    <row r="1105" spans="1:33" x14ac:dyDescent="0.3">
      <c r="A1105" s="4"/>
      <c r="B1105" s="4"/>
      <c r="C1105" s="4"/>
      <c r="D1105" s="31"/>
      <c r="E1105" s="103"/>
      <c r="F1105" s="103"/>
      <c r="AE1105" s="103"/>
      <c r="AG1105" s="103"/>
    </row>
    <row r="1106" spans="1:33" x14ac:dyDescent="0.3">
      <c r="A1106" s="4"/>
      <c r="B1106" s="4"/>
      <c r="C1106" s="4"/>
      <c r="D1106" s="31"/>
      <c r="E1106" s="103"/>
      <c r="F1106" s="103"/>
      <c r="AE1106" s="103"/>
      <c r="AG1106" s="103"/>
    </row>
    <row r="1107" spans="1:33" x14ac:dyDescent="0.3">
      <c r="A1107" s="4"/>
      <c r="B1107" s="4"/>
      <c r="C1107" s="4"/>
      <c r="D1107" s="31"/>
      <c r="E1107" s="103"/>
      <c r="F1107" s="103"/>
      <c r="AE1107" s="103"/>
      <c r="AG1107" s="103"/>
    </row>
    <row r="1108" spans="1:33" x14ac:dyDescent="0.3">
      <c r="A1108" s="4"/>
      <c r="B1108" s="4"/>
      <c r="C1108" s="4"/>
      <c r="D1108" s="31"/>
      <c r="E1108" s="103"/>
      <c r="F1108" s="103"/>
      <c r="AE1108" s="103"/>
      <c r="AG1108" s="103"/>
    </row>
    <row r="1109" spans="1:33" x14ac:dyDescent="0.3">
      <c r="A1109" s="4"/>
      <c r="B1109" s="4"/>
      <c r="C1109" s="4"/>
      <c r="D1109" s="31"/>
      <c r="E1109" s="103"/>
      <c r="F1109" s="103"/>
      <c r="AE1109" s="103"/>
      <c r="AG1109" s="103"/>
    </row>
    <row r="1110" spans="1:33" x14ac:dyDescent="0.3">
      <c r="A1110" s="4"/>
      <c r="B1110" s="4"/>
      <c r="C1110" s="4"/>
      <c r="D1110" s="31"/>
      <c r="E1110" s="103"/>
      <c r="F1110" s="103"/>
      <c r="AE1110" s="103"/>
      <c r="AG1110" s="103"/>
    </row>
    <row r="1111" spans="1:33" x14ac:dyDescent="0.3">
      <c r="A1111" s="4"/>
      <c r="B1111" s="4"/>
      <c r="C1111" s="4"/>
      <c r="D1111" s="31"/>
      <c r="E1111" s="103"/>
      <c r="F1111" s="103"/>
      <c r="AE1111" s="103"/>
      <c r="AG1111" s="103"/>
    </row>
    <row r="1112" spans="1:33" x14ac:dyDescent="0.3">
      <c r="A1112" s="4"/>
      <c r="B1112" s="4"/>
      <c r="C1112" s="4"/>
      <c r="D1112" s="31"/>
      <c r="E1112" s="103"/>
      <c r="F1112" s="103"/>
      <c r="AE1112" s="103"/>
      <c r="AG1112" s="103"/>
    </row>
    <row r="1113" spans="1:33" x14ac:dyDescent="0.3">
      <c r="A1113" s="4"/>
      <c r="B1113" s="4"/>
      <c r="C1113" s="4"/>
      <c r="D1113" s="31"/>
      <c r="E1113" s="103"/>
      <c r="F1113" s="103"/>
      <c r="AE1113" s="103"/>
      <c r="AG1113" s="103"/>
    </row>
    <row r="1114" spans="1:33" x14ac:dyDescent="0.3">
      <c r="A1114" s="4"/>
      <c r="B1114" s="4"/>
      <c r="C1114" s="4"/>
      <c r="D1114" s="31"/>
      <c r="E1114" s="103"/>
      <c r="F1114" s="103"/>
      <c r="AE1114" s="103"/>
      <c r="AG1114" s="103"/>
    </row>
    <row r="1115" spans="1:33" x14ac:dyDescent="0.3">
      <c r="A1115" s="4"/>
      <c r="B1115" s="4"/>
      <c r="C1115" s="4"/>
      <c r="D1115" s="31"/>
      <c r="E1115" s="103"/>
      <c r="F1115" s="103"/>
      <c r="AE1115" s="103"/>
      <c r="AG1115" s="103"/>
    </row>
    <row r="1116" spans="1:33" x14ac:dyDescent="0.3">
      <c r="A1116" s="4"/>
      <c r="B1116" s="4"/>
      <c r="C1116" s="4"/>
      <c r="D1116" s="31"/>
      <c r="E1116" s="103"/>
      <c r="F1116" s="103"/>
      <c r="AE1116" s="103"/>
      <c r="AG1116" s="103"/>
    </row>
    <row r="1117" spans="1:33" x14ac:dyDescent="0.3">
      <c r="A1117" s="4"/>
      <c r="B1117" s="4"/>
      <c r="C1117" s="4"/>
      <c r="D1117" s="31"/>
      <c r="E1117" s="103"/>
      <c r="F1117" s="103"/>
      <c r="AE1117" s="103"/>
      <c r="AG1117" s="103"/>
    </row>
    <row r="1118" spans="1:33" x14ac:dyDescent="0.3">
      <c r="A1118" s="4"/>
      <c r="B1118" s="4"/>
      <c r="C1118" s="4"/>
      <c r="D1118" s="31"/>
      <c r="E1118" s="103"/>
      <c r="F1118" s="103"/>
      <c r="AE1118" s="103"/>
      <c r="AG1118" s="103"/>
    </row>
    <row r="1119" spans="1:33" x14ac:dyDescent="0.3">
      <c r="A1119" s="4"/>
      <c r="B1119" s="4"/>
      <c r="C1119" s="4"/>
      <c r="D1119" s="31"/>
      <c r="E1119" s="103"/>
      <c r="F1119" s="103"/>
      <c r="AE1119" s="103"/>
      <c r="AG1119" s="103"/>
    </row>
    <row r="1120" spans="1:33" x14ac:dyDescent="0.3">
      <c r="A1120" s="4"/>
      <c r="B1120" s="4"/>
      <c r="C1120" s="4"/>
      <c r="D1120" s="31"/>
      <c r="E1120" s="103"/>
      <c r="F1120" s="103"/>
      <c r="AE1120" s="103"/>
      <c r="AG1120" s="103"/>
    </row>
    <row r="1121" spans="1:33" x14ac:dyDescent="0.3">
      <c r="A1121" s="4"/>
      <c r="B1121" s="4"/>
      <c r="C1121" s="4"/>
      <c r="D1121" s="31"/>
      <c r="E1121" s="103"/>
      <c r="F1121" s="103"/>
      <c r="AE1121" s="103"/>
      <c r="AG1121" s="103"/>
    </row>
    <row r="1122" spans="1:33" x14ac:dyDescent="0.3">
      <c r="A1122" s="4"/>
      <c r="B1122" s="4"/>
      <c r="C1122" s="4"/>
      <c r="D1122" s="31"/>
      <c r="E1122" s="103"/>
      <c r="F1122" s="103"/>
      <c r="AE1122" s="103"/>
      <c r="AG1122" s="103"/>
    </row>
    <row r="1123" spans="1:33" x14ac:dyDescent="0.3">
      <c r="A1123" s="4"/>
      <c r="B1123" s="4"/>
      <c r="C1123" s="4"/>
      <c r="D1123" s="31"/>
      <c r="E1123" s="103"/>
      <c r="F1123" s="103"/>
      <c r="AE1123" s="103"/>
      <c r="AG1123" s="103"/>
    </row>
    <row r="1124" spans="1:33" x14ac:dyDescent="0.3">
      <c r="A1124" s="4"/>
      <c r="B1124" s="4"/>
      <c r="C1124" s="4"/>
      <c r="D1124" s="31"/>
      <c r="E1124" s="103"/>
      <c r="F1124" s="103"/>
      <c r="AE1124" s="103"/>
      <c r="AG1124" s="103"/>
    </row>
    <row r="1125" spans="1:33" x14ac:dyDescent="0.3">
      <c r="A1125" s="4"/>
      <c r="B1125" s="4"/>
      <c r="C1125" s="4"/>
      <c r="D1125" s="31"/>
      <c r="E1125" s="103"/>
      <c r="F1125" s="103"/>
      <c r="AE1125" s="103"/>
      <c r="AG1125" s="103"/>
    </row>
    <row r="1126" spans="1:33" x14ac:dyDescent="0.3">
      <c r="A1126" s="4"/>
      <c r="B1126" s="4"/>
      <c r="C1126" s="4"/>
      <c r="D1126" s="31"/>
      <c r="E1126" s="103"/>
      <c r="F1126" s="103"/>
      <c r="AE1126" s="103"/>
      <c r="AG1126" s="103"/>
    </row>
    <row r="1127" spans="1:33" x14ac:dyDescent="0.3">
      <c r="A1127" s="4"/>
      <c r="B1127" s="4"/>
      <c r="C1127" s="4"/>
      <c r="D1127" s="31"/>
      <c r="E1127" s="103"/>
      <c r="F1127" s="103"/>
      <c r="AE1127" s="103"/>
      <c r="AG1127" s="103"/>
    </row>
    <row r="1128" spans="1:33" x14ac:dyDescent="0.3">
      <c r="A1128" s="4"/>
      <c r="B1128" s="4"/>
      <c r="C1128" s="4"/>
      <c r="D1128" s="31"/>
      <c r="E1128" s="103"/>
      <c r="F1128" s="103"/>
      <c r="AE1128" s="103"/>
      <c r="AG1128" s="103"/>
    </row>
    <row r="1129" spans="1:33" x14ac:dyDescent="0.3">
      <c r="A1129" s="4"/>
      <c r="B1129" s="4"/>
      <c r="C1129" s="4"/>
      <c r="D1129" s="31"/>
      <c r="E1129" s="103"/>
      <c r="F1129" s="103"/>
      <c r="AE1129" s="103"/>
      <c r="AG1129" s="103"/>
    </row>
    <row r="1130" spans="1:33" x14ac:dyDescent="0.3">
      <c r="A1130" s="4"/>
      <c r="B1130" s="4"/>
      <c r="C1130" s="4"/>
      <c r="D1130" s="31"/>
      <c r="E1130" s="103"/>
      <c r="F1130" s="103"/>
      <c r="AE1130" s="103"/>
      <c r="AG1130" s="103"/>
    </row>
    <row r="1131" spans="1:33" x14ac:dyDescent="0.3">
      <c r="A1131" s="4"/>
      <c r="B1131" s="4"/>
      <c r="C1131" s="4"/>
      <c r="D1131" s="31"/>
      <c r="E1131" s="103"/>
      <c r="F1131" s="103"/>
      <c r="AE1131" s="103"/>
      <c r="AG1131" s="103"/>
    </row>
    <row r="1132" spans="1:33" x14ac:dyDescent="0.3">
      <c r="A1132" s="4"/>
      <c r="B1132" s="4"/>
      <c r="C1132" s="4"/>
      <c r="D1132" s="31"/>
      <c r="E1132" s="103"/>
      <c r="F1132" s="103"/>
      <c r="AE1132" s="103"/>
      <c r="AG1132" s="103"/>
    </row>
    <row r="1133" spans="1:33" x14ac:dyDescent="0.3">
      <c r="A1133" s="4"/>
      <c r="B1133" s="4"/>
      <c r="C1133" s="4"/>
      <c r="D1133" s="31"/>
      <c r="E1133" s="103"/>
      <c r="F1133" s="103"/>
      <c r="AE1133" s="103"/>
      <c r="AG1133" s="103"/>
    </row>
    <row r="1134" spans="1:33" x14ac:dyDescent="0.3">
      <c r="A1134" s="4"/>
      <c r="B1134" s="4"/>
      <c r="C1134" s="4"/>
      <c r="D1134" s="31"/>
      <c r="E1134" s="103"/>
      <c r="F1134" s="103"/>
      <c r="AE1134" s="103"/>
      <c r="AG1134" s="103"/>
    </row>
    <row r="1135" spans="1:33" x14ac:dyDescent="0.3">
      <c r="A1135" s="4"/>
      <c r="B1135" s="4"/>
      <c r="C1135" s="4"/>
      <c r="D1135" s="31"/>
      <c r="E1135" s="103"/>
      <c r="F1135" s="103"/>
      <c r="AE1135" s="103"/>
      <c r="AG1135" s="103"/>
    </row>
    <row r="1136" spans="1:33" x14ac:dyDescent="0.3">
      <c r="A1136" s="4"/>
      <c r="B1136" s="4"/>
      <c r="C1136" s="4"/>
      <c r="D1136" s="31"/>
      <c r="E1136" s="103"/>
      <c r="F1136" s="103"/>
      <c r="AE1136" s="103"/>
      <c r="AG1136" s="103"/>
    </row>
    <row r="1137" spans="1:33" x14ac:dyDescent="0.3">
      <c r="A1137" s="4"/>
      <c r="B1137" s="4"/>
      <c r="C1137" s="4"/>
      <c r="D1137" s="31"/>
      <c r="E1137" s="103"/>
      <c r="F1137" s="103"/>
      <c r="AE1137" s="103"/>
      <c r="AG1137" s="103"/>
    </row>
    <row r="1138" spans="1:33" x14ac:dyDescent="0.3">
      <c r="A1138" s="4"/>
      <c r="B1138" s="4"/>
      <c r="C1138" s="4"/>
      <c r="D1138" s="31"/>
      <c r="E1138" s="103"/>
      <c r="F1138" s="103"/>
      <c r="AE1138" s="103"/>
      <c r="AG1138" s="103"/>
    </row>
    <row r="1139" spans="1:33" x14ac:dyDescent="0.3">
      <c r="A1139" s="4"/>
      <c r="B1139" s="4"/>
      <c r="C1139" s="4"/>
      <c r="D1139" s="31"/>
      <c r="E1139" s="103"/>
      <c r="F1139" s="103"/>
      <c r="AE1139" s="103"/>
      <c r="AG1139" s="103"/>
    </row>
    <row r="1140" spans="1:33" x14ac:dyDescent="0.3">
      <c r="A1140" s="4"/>
      <c r="B1140" s="4"/>
      <c r="C1140" s="4"/>
      <c r="D1140" s="31"/>
      <c r="E1140" s="103"/>
      <c r="F1140" s="103"/>
      <c r="AE1140" s="103"/>
      <c r="AG1140" s="103"/>
    </row>
    <row r="1141" spans="1:33" x14ac:dyDescent="0.3">
      <c r="A1141" s="4"/>
      <c r="B1141" s="4"/>
      <c r="C1141" s="4"/>
      <c r="D1141" s="31"/>
      <c r="E1141" s="103"/>
      <c r="F1141" s="103"/>
      <c r="AE1141" s="103"/>
      <c r="AG1141" s="103"/>
    </row>
    <row r="1142" spans="1:33" x14ac:dyDescent="0.3">
      <c r="A1142" s="4"/>
      <c r="B1142" s="4"/>
      <c r="C1142" s="4"/>
      <c r="D1142" s="31"/>
      <c r="E1142" s="103"/>
      <c r="F1142" s="103"/>
      <c r="AE1142" s="103"/>
      <c r="AG1142" s="103"/>
    </row>
    <row r="1143" spans="1:33" x14ac:dyDescent="0.3">
      <c r="A1143" s="4"/>
      <c r="B1143" s="4"/>
      <c r="C1143" s="4"/>
      <c r="D1143" s="31"/>
      <c r="E1143" s="103"/>
      <c r="F1143" s="103"/>
      <c r="AE1143" s="103"/>
      <c r="AG1143" s="103"/>
    </row>
    <row r="1144" spans="1:33" x14ac:dyDescent="0.3">
      <c r="A1144" s="4"/>
      <c r="B1144" s="4"/>
      <c r="C1144" s="4"/>
      <c r="D1144" s="31"/>
      <c r="E1144" s="103"/>
      <c r="F1144" s="103"/>
      <c r="AE1144" s="103"/>
      <c r="AG1144" s="103"/>
    </row>
    <row r="1145" spans="1:33" x14ac:dyDescent="0.3">
      <c r="A1145" s="4"/>
      <c r="B1145" s="4"/>
      <c r="C1145" s="4"/>
      <c r="D1145" s="31"/>
      <c r="E1145" s="103"/>
      <c r="F1145" s="103"/>
      <c r="AE1145" s="103"/>
      <c r="AG1145" s="103"/>
    </row>
    <row r="1146" spans="1:33" x14ac:dyDescent="0.3">
      <c r="A1146" s="4"/>
      <c r="B1146" s="4"/>
      <c r="C1146" s="4"/>
      <c r="D1146" s="31"/>
      <c r="E1146" s="103"/>
      <c r="F1146" s="103"/>
      <c r="AE1146" s="103"/>
      <c r="AG1146" s="103"/>
    </row>
    <row r="1147" spans="1:33" x14ac:dyDescent="0.3">
      <c r="A1147" s="4"/>
      <c r="B1147" s="4"/>
      <c r="C1147" s="4"/>
      <c r="D1147" s="31"/>
      <c r="E1147" s="103"/>
      <c r="F1147" s="103"/>
      <c r="AE1147" s="103"/>
      <c r="AG1147" s="103"/>
    </row>
    <row r="1148" spans="1:33" x14ac:dyDescent="0.3">
      <c r="A1148" s="4"/>
      <c r="B1148" s="4"/>
      <c r="C1148" s="4"/>
      <c r="D1148" s="31"/>
      <c r="E1148" s="103"/>
      <c r="F1148" s="103"/>
      <c r="AE1148" s="103"/>
      <c r="AG1148" s="103"/>
    </row>
    <row r="1149" spans="1:33" x14ac:dyDescent="0.3">
      <c r="A1149" s="4"/>
      <c r="B1149" s="4"/>
      <c r="C1149" s="4"/>
      <c r="D1149" s="31"/>
      <c r="E1149" s="103"/>
      <c r="F1149" s="103"/>
      <c r="AE1149" s="103"/>
      <c r="AG1149" s="103"/>
    </row>
    <row r="1150" spans="1:33" x14ac:dyDescent="0.3">
      <c r="A1150" s="4"/>
      <c r="B1150" s="4"/>
      <c r="C1150" s="4"/>
      <c r="D1150" s="31"/>
      <c r="E1150" s="103"/>
      <c r="F1150" s="103"/>
      <c r="AE1150" s="103"/>
      <c r="AG1150" s="103"/>
    </row>
    <row r="1151" spans="1:33" x14ac:dyDescent="0.3">
      <c r="A1151" s="4"/>
      <c r="B1151" s="4"/>
      <c r="C1151" s="4"/>
      <c r="D1151" s="31"/>
      <c r="E1151" s="103"/>
      <c r="F1151" s="103"/>
      <c r="AE1151" s="103"/>
      <c r="AG1151" s="103"/>
    </row>
    <row r="1152" spans="1:33" x14ac:dyDescent="0.3">
      <c r="A1152" s="4"/>
      <c r="B1152" s="4"/>
      <c r="C1152" s="4"/>
      <c r="D1152" s="31"/>
      <c r="E1152" s="103"/>
      <c r="F1152" s="103"/>
      <c r="AE1152" s="103"/>
      <c r="AG1152" s="103"/>
    </row>
    <row r="1153" spans="1:33" x14ac:dyDescent="0.3">
      <c r="A1153" s="4"/>
      <c r="B1153" s="4"/>
      <c r="C1153" s="4"/>
      <c r="D1153" s="31"/>
      <c r="E1153" s="103"/>
      <c r="F1153" s="103"/>
      <c r="AE1153" s="103"/>
      <c r="AG1153" s="103"/>
    </row>
    <row r="1154" spans="1:33" x14ac:dyDescent="0.3">
      <c r="A1154" s="4"/>
      <c r="B1154" s="4"/>
      <c r="C1154" s="4"/>
      <c r="D1154" s="31"/>
      <c r="E1154" s="103"/>
      <c r="F1154" s="103"/>
      <c r="AE1154" s="103"/>
      <c r="AG1154" s="103"/>
    </row>
    <row r="1155" spans="1:33" x14ac:dyDescent="0.3">
      <c r="A1155" s="4"/>
      <c r="B1155" s="4"/>
      <c r="C1155" s="4"/>
      <c r="D1155" s="31"/>
      <c r="E1155" s="103"/>
      <c r="F1155" s="103"/>
      <c r="AE1155" s="103"/>
      <c r="AG1155" s="103"/>
    </row>
    <row r="1156" spans="1:33" x14ac:dyDescent="0.3">
      <c r="A1156" s="4"/>
      <c r="B1156" s="4"/>
      <c r="C1156" s="4"/>
      <c r="D1156" s="31"/>
      <c r="E1156" s="103"/>
      <c r="F1156" s="103"/>
      <c r="AE1156" s="103"/>
      <c r="AG1156" s="103"/>
    </row>
    <row r="1157" spans="1:33" x14ac:dyDescent="0.3">
      <c r="A1157" s="4"/>
      <c r="B1157" s="4"/>
      <c r="C1157" s="4"/>
      <c r="D1157" s="31"/>
      <c r="E1157" s="103"/>
      <c r="F1157" s="103"/>
      <c r="AE1157" s="103"/>
      <c r="AG1157" s="103"/>
    </row>
    <row r="1158" spans="1:33" x14ac:dyDescent="0.3">
      <c r="A1158" s="4"/>
      <c r="B1158" s="4"/>
      <c r="C1158" s="4"/>
      <c r="D1158" s="31"/>
      <c r="E1158" s="103"/>
      <c r="F1158" s="103"/>
      <c r="AE1158" s="103"/>
      <c r="AG1158" s="103"/>
    </row>
    <row r="1159" spans="1:33" x14ac:dyDescent="0.3">
      <c r="A1159" s="4"/>
      <c r="B1159" s="4"/>
      <c r="C1159" s="4"/>
      <c r="D1159" s="31"/>
      <c r="E1159" s="103"/>
      <c r="F1159" s="103"/>
      <c r="AE1159" s="103"/>
      <c r="AG1159" s="103"/>
    </row>
    <row r="1160" spans="1:33" x14ac:dyDescent="0.3">
      <c r="A1160" s="4"/>
      <c r="B1160" s="4"/>
      <c r="C1160" s="4"/>
      <c r="D1160" s="31"/>
      <c r="E1160" s="103"/>
      <c r="F1160" s="103"/>
      <c r="AE1160" s="103"/>
      <c r="AG1160" s="103"/>
    </row>
    <row r="1161" spans="1:33" x14ac:dyDescent="0.3">
      <c r="A1161" s="4"/>
      <c r="B1161" s="4"/>
      <c r="C1161" s="4"/>
      <c r="D1161" s="31"/>
      <c r="E1161" s="103"/>
      <c r="F1161" s="103"/>
      <c r="AE1161" s="103"/>
      <c r="AG1161" s="103"/>
    </row>
    <row r="1162" spans="1:33" x14ac:dyDescent="0.3">
      <c r="A1162" s="4"/>
      <c r="B1162" s="4"/>
      <c r="C1162" s="4"/>
      <c r="D1162" s="31"/>
      <c r="E1162" s="103"/>
      <c r="F1162" s="103"/>
      <c r="AE1162" s="103"/>
      <c r="AG1162" s="103"/>
    </row>
    <row r="1163" spans="1:33" x14ac:dyDescent="0.3">
      <c r="A1163" s="4"/>
      <c r="B1163" s="4"/>
      <c r="C1163" s="4"/>
      <c r="D1163" s="31"/>
      <c r="E1163" s="103"/>
      <c r="F1163" s="103"/>
      <c r="AE1163" s="103"/>
      <c r="AG1163" s="103"/>
    </row>
    <row r="1164" spans="1:33" x14ac:dyDescent="0.3">
      <c r="A1164" s="4"/>
      <c r="B1164" s="4"/>
      <c r="C1164" s="4"/>
      <c r="D1164" s="31"/>
      <c r="E1164" s="103"/>
      <c r="F1164" s="103"/>
      <c r="AE1164" s="103"/>
      <c r="AG1164" s="103"/>
    </row>
    <row r="1165" spans="1:33" x14ac:dyDescent="0.3">
      <c r="A1165" s="4"/>
      <c r="B1165" s="4"/>
      <c r="C1165" s="4"/>
      <c r="D1165" s="31"/>
      <c r="E1165" s="103"/>
      <c r="F1165" s="103"/>
      <c r="AE1165" s="103"/>
      <c r="AG1165" s="103"/>
    </row>
    <row r="1166" spans="1:33" x14ac:dyDescent="0.3">
      <c r="A1166" s="4"/>
      <c r="B1166" s="4"/>
      <c r="C1166" s="4"/>
      <c r="D1166" s="31"/>
      <c r="E1166" s="103"/>
      <c r="F1166" s="103"/>
      <c r="AE1166" s="103"/>
      <c r="AG1166" s="103"/>
    </row>
    <row r="1167" spans="1:33" x14ac:dyDescent="0.3">
      <c r="A1167" s="4"/>
      <c r="B1167" s="4"/>
      <c r="C1167" s="4"/>
      <c r="D1167" s="31"/>
      <c r="E1167" s="103"/>
      <c r="F1167" s="103"/>
      <c r="AE1167" s="103"/>
      <c r="AG1167" s="103"/>
    </row>
    <row r="1168" spans="1:33" x14ac:dyDescent="0.3">
      <c r="A1168" s="4"/>
      <c r="B1168" s="4"/>
      <c r="C1168" s="4"/>
      <c r="D1168" s="31"/>
      <c r="E1168" s="103"/>
      <c r="F1168" s="103"/>
      <c r="AE1168" s="103"/>
      <c r="AG1168" s="103"/>
    </row>
    <row r="1169" spans="1:33" x14ac:dyDescent="0.3">
      <c r="A1169" s="4"/>
      <c r="B1169" s="4"/>
      <c r="C1169" s="4"/>
      <c r="D1169" s="31"/>
      <c r="E1169" s="103"/>
      <c r="F1169" s="103"/>
      <c r="AE1169" s="103"/>
      <c r="AG1169" s="103"/>
    </row>
    <row r="1170" spans="1:33" x14ac:dyDescent="0.3">
      <c r="A1170" s="4"/>
      <c r="B1170" s="4"/>
      <c r="C1170" s="4"/>
      <c r="D1170" s="31"/>
      <c r="E1170" s="103"/>
      <c r="F1170" s="103"/>
      <c r="AE1170" s="103"/>
      <c r="AG1170" s="103"/>
    </row>
    <row r="1171" spans="1:33" x14ac:dyDescent="0.3">
      <c r="A1171" s="4"/>
      <c r="B1171" s="4"/>
      <c r="C1171" s="4"/>
      <c r="D1171" s="31"/>
      <c r="E1171" s="103"/>
      <c r="F1171" s="103"/>
      <c r="AE1171" s="103"/>
      <c r="AG1171" s="103"/>
    </row>
    <row r="1172" spans="1:33" x14ac:dyDescent="0.3">
      <c r="A1172" s="4"/>
      <c r="B1172" s="4"/>
      <c r="C1172" s="4"/>
      <c r="D1172" s="31"/>
      <c r="E1172" s="103"/>
      <c r="F1172" s="103"/>
      <c r="AE1172" s="103"/>
      <c r="AG1172" s="103"/>
    </row>
    <row r="1173" spans="1:33" x14ac:dyDescent="0.3">
      <c r="A1173" s="4"/>
      <c r="B1173" s="4"/>
      <c r="C1173" s="4"/>
      <c r="D1173" s="31"/>
      <c r="E1173" s="103"/>
      <c r="F1173" s="103"/>
      <c r="AE1173" s="103"/>
      <c r="AG1173" s="103"/>
    </row>
    <row r="1174" spans="1:33" x14ac:dyDescent="0.3">
      <c r="A1174" s="4"/>
      <c r="B1174" s="4"/>
      <c r="C1174" s="4"/>
      <c r="D1174" s="31"/>
      <c r="E1174" s="103"/>
      <c r="F1174" s="103"/>
      <c r="AE1174" s="103"/>
      <c r="AG1174" s="103"/>
    </row>
    <row r="1175" spans="1:33" x14ac:dyDescent="0.3">
      <c r="A1175" s="4"/>
      <c r="B1175" s="4"/>
      <c r="C1175" s="4"/>
      <c r="D1175" s="31"/>
      <c r="E1175" s="103"/>
      <c r="F1175" s="103"/>
      <c r="AE1175" s="103"/>
      <c r="AG1175" s="103"/>
    </row>
    <row r="1176" spans="1:33" x14ac:dyDescent="0.3">
      <c r="A1176" s="4"/>
      <c r="B1176" s="4"/>
      <c r="C1176" s="4"/>
      <c r="D1176" s="31"/>
      <c r="E1176" s="103"/>
      <c r="F1176" s="103"/>
      <c r="AE1176" s="103"/>
      <c r="AG1176" s="103"/>
    </row>
    <row r="1177" spans="1:33" x14ac:dyDescent="0.3">
      <c r="A1177" s="4"/>
      <c r="B1177" s="4"/>
      <c r="C1177" s="4"/>
      <c r="D1177" s="31"/>
      <c r="E1177" s="103"/>
      <c r="F1177" s="103"/>
      <c r="AE1177" s="103"/>
      <c r="AG1177" s="103"/>
    </row>
    <row r="1178" spans="1:33" x14ac:dyDescent="0.3">
      <c r="A1178" s="4"/>
      <c r="B1178" s="4"/>
      <c r="C1178" s="4"/>
      <c r="D1178" s="31"/>
      <c r="E1178" s="103"/>
      <c r="F1178" s="103"/>
      <c r="AE1178" s="103"/>
      <c r="AG1178" s="103"/>
    </row>
    <row r="1179" spans="1:33" x14ac:dyDescent="0.3">
      <c r="A1179" s="4"/>
      <c r="B1179" s="4"/>
      <c r="C1179" s="4"/>
      <c r="D1179" s="31"/>
      <c r="E1179" s="103"/>
      <c r="F1179" s="103"/>
      <c r="AE1179" s="103"/>
      <c r="AG1179" s="103"/>
    </row>
    <row r="1180" spans="1:33" x14ac:dyDescent="0.3">
      <c r="A1180" s="4"/>
      <c r="B1180" s="4"/>
      <c r="C1180" s="4"/>
      <c r="D1180" s="31"/>
      <c r="E1180" s="103"/>
      <c r="F1180" s="103"/>
      <c r="AE1180" s="103"/>
      <c r="AG1180" s="103"/>
    </row>
    <row r="1181" spans="1:33" x14ac:dyDescent="0.3">
      <c r="A1181" s="4"/>
      <c r="B1181" s="4"/>
      <c r="C1181" s="4"/>
      <c r="D1181" s="31"/>
      <c r="E1181" s="103"/>
      <c r="F1181" s="103"/>
      <c r="AE1181" s="103"/>
      <c r="AG1181" s="103"/>
    </row>
    <row r="1182" spans="1:33" x14ac:dyDescent="0.3">
      <c r="A1182" s="4"/>
      <c r="B1182" s="4"/>
      <c r="C1182" s="4"/>
      <c r="D1182" s="31"/>
      <c r="E1182" s="103"/>
      <c r="F1182" s="103"/>
      <c r="AE1182" s="103"/>
      <c r="AG1182" s="103"/>
    </row>
    <row r="1183" spans="1:33" x14ac:dyDescent="0.3">
      <c r="A1183" s="4"/>
      <c r="B1183" s="4"/>
      <c r="C1183" s="4"/>
      <c r="D1183" s="31"/>
      <c r="E1183" s="103"/>
      <c r="F1183" s="103"/>
      <c r="AE1183" s="103"/>
      <c r="AG1183" s="103"/>
    </row>
    <row r="1184" spans="1:33" x14ac:dyDescent="0.3">
      <c r="A1184" s="4"/>
      <c r="B1184" s="4"/>
      <c r="C1184" s="4"/>
      <c r="D1184" s="31"/>
      <c r="E1184" s="103"/>
      <c r="F1184" s="103"/>
      <c r="AE1184" s="103"/>
      <c r="AG1184" s="103"/>
    </row>
    <row r="1185" spans="1:33" x14ac:dyDescent="0.3">
      <c r="A1185" s="4"/>
      <c r="B1185" s="4"/>
      <c r="C1185" s="4"/>
      <c r="D1185" s="31"/>
      <c r="E1185" s="103"/>
      <c r="F1185" s="103"/>
      <c r="AE1185" s="103"/>
      <c r="AG1185" s="103"/>
    </row>
    <row r="1186" spans="1:33" x14ac:dyDescent="0.3">
      <c r="A1186" s="4"/>
      <c r="B1186" s="4"/>
      <c r="C1186" s="4"/>
      <c r="D1186" s="31"/>
      <c r="E1186" s="103"/>
      <c r="F1186" s="103"/>
      <c r="AE1186" s="103"/>
      <c r="AG1186" s="103"/>
    </row>
    <row r="1187" spans="1:33" x14ac:dyDescent="0.3">
      <c r="A1187" s="4"/>
      <c r="B1187" s="4"/>
      <c r="C1187" s="4"/>
      <c r="D1187" s="31"/>
      <c r="E1187" s="103"/>
      <c r="F1187" s="103"/>
      <c r="AE1187" s="103"/>
      <c r="AG1187" s="103"/>
    </row>
    <row r="1188" spans="1:33" x14ac:dyDescent="0.3">
      <c r="A1188" s="4"/>
      <c r="B1188" s="4"/>
      <c r="C1188" s="4"/>
      <c r="D1188" s="31"/>
      <c r="E1188" s="103"/>
      <c r="F1188" s="103"/>
      <c r="AE1188" s="103"/>
      <c r="AG1188" s="103"/>
    </row>
    <row r="1189" spans="1:33" x14ac:dyDescent="0.3">
      <c r="A1189" s="4"/>
      <c r="B1189" s="4"/>
      <c r="C1189" s="4"/>
      <c r="D1189" s="31"/>
      <c r="E1189" s="103"/>
      <c r="F1189" s="103"/>
      <c r="AE1189" s="103"/>
      <c r="AG1189" s="103"/>
    </row>
    <row r="1190" spans="1:33" x14ac:dyDescent="0.3">
      <c r="A1190" s="4"/>
      <c r="B1190" s="4"/>
      <c r="C1190" s="4"/>
      <c r="D1190" s="31"/>
      <c r="E1190" s="103"/>
      <c r="F1190" s="103"/>
      <c r="AE1190" s="103"/>
      <c r="AG1190" s="103"/>
    </row>
    <row r="1191" spans="1:33" x14ac:dyDescent="0.3">
      <c r="A1191" s="4"/>
      <c r="B1191" s="4"/>
      <c r="C1191" s="4"/>
      <c r="D1191" s="31"/>
      <c r="E1191" s="103"/>
      <c r="F1191" s="103"/>
      <c r="AE1191" s="103"/>
      <c r="AG1191" s="103"/>
    </row>
    <row r="1192" spans="1:33" x14ac:dyDescent="0.3">
      <c r="A1192" s="4"/>
      <c r="B1192" s="4"/>
      <c r="C1192" s="4"/>
      <c r="D1192" s="31"/>
      <c r="E1192" s="103"/>
      <c r="F1192" s="103"/>
      <c r="AE1192" s="103"/>
      <c r="AG1192" s="103"/>
    </row>
    <row r="1193" spans="1:33" x14ac:dyDescent="0.3">
      <c r="A1193" s="4"/>
      <c r="B1193" s="4"/>
      <c r="C1193" s="4"/>
      <c r="D1193" s="31"/>
      <c r="E1193" s="103"/>
      <c r="F1193" s="103"/>
      <c r="AE1193" s="103"/>
      <c r="AG1193" s="103"/>
    </row>
    <row r="1194" spans="1:33" x14ac:dyDescent="0.3">
      <c r="A1194" s="4"/>
      <c r="B1194" s="4"/>
      <c r="C1194" s="4"/>
      <c r="D1194" s="31"/>
      <c r="E1194" s="103"/>
      <c r="F1194" s="103"/>
      <c r="AE1194" s="103"/>
      <c r="AG1194" s="103"/>
    </row>
    <row r="1195" spans="1:33" x14ac:dyDescent="0.3">
      <c r="A1195" s="4"/>
      <c r="B1195" s="4"/>
      <c r="C1195" s="4"/>
      <c r="D1195" s="31"/>
      <c r="E1195" s="103"/>
      <c r="F1195" s="103"/>
      <c r="AE1195" s="103"/>
      <c r="AG1195" s="103"/>
    </row>
    <row r="1196" spans="1:33" x14ac:dyDescent="0.3">
      <c r="A1196" s="4"/>
      <c r="B1196" s="4"/>
      <c r="C1196" s="4"/>
      <c r="D1196" s="31"/>
      <c r="E1196" s="103"/>
      <c r="F1196" s="103"/>
      <c r="AE1196" s="103"/>
      <c r="AG1196" s="103"/>
    </row>
    <row r="1197" spans="1:33" x14ac:dyDescent="0.3">
      <c r="A1197" s="4"/>
      <c r="B1197" s="4"/>
      <c r="C1197" s="4"/>
      <c r="D1197" s="31"/>
      <c r="E1197" s="103"/>
      <c r="F1197" s="103"/>
      <c r="AE1197" s="103"/>
      <c r="AG1197" s="103"/>
    </row>
    <row r="1198" spans="1:33" x14ac:dyDescent="0.3">
      <c r="A1198" s="4"/>
      <c r="B1198" s="4"/>
      <c r="C1198" s="4"/>
      <c r="D1198" s="31"/>
      <c r="E1198" s="103"/>
      <c r="F1198" s="103"/>
      <c r="AE1198" s="103"/>
      <c r="AG1198" s="103"/>
    </row>
    <row r="1199" spans="1:33" x14ac:dyDescent="0.3">
      <c r="A1199" s="4"/>
      <c r="B1199" s="4"/>
      <c r="C1199" s="4"/>
      <c r="D1199" s="31"/>
      <c r="E1199" s="103"/>
      <c r="F1199" s="103"/>
      <c r="AE1199" s="103"/>
      <c r="AG1199" s="103"/>
    </row>
    <row r="1200" spans="1:33" x14ac:dyDescent="0.3">
      <c r="A1200" s="4"/>
      <c r="B1200" s="4"/>
      <c r="C1200" s="4"/>
      <c r="D1200" s="31"/>
      <c r="E1200" s="103"/>
      <c r="F1200" s="103"/>
      <c r="AE1200" s="103"/>
      <c r="AG1200" s="103"/>
    </row>
    <row r="1201" spans="1:33" x14ac:dyDescent="0.3">
      <c r="A1201" s="4"/>
      <c r="B1201" s="4"/>
      <c r="C1201" s="4"/>
      <c r="D1201" s="31"/>
      <c r="E1201" s="103"/>
      <c r="F1201" s="103"/>
      <c r="AE1201" s="103"/>
      <c r="AG1201" s="103"/>
    </row>
    <row r="1202" spans="1:33" x14ac:dyDescent="0.3">
      <c r="A1202" s="4"/>
      <c r="B1202" s="4"/>
      <c r="C1202" s="4"/>
      <c r="D1202" s="31"/>
      <c r="E1202" s="103"/>
      <c r="F1202" s="103"/>
      <c r="AE1202" s="103"/>
      <c r="AG1202" s="103"/>
    </row>
    <row r="1203" spans="1:33" x14ac:dyDescent="0.3">
      <c r="A1203" s="4"/>
      <c r="B1203" s="4"/>
      <c r="C1203" s="4"/>
      <c r="D1203" s="31"/>
      <c r="E1203" s="103"/>
      <c r="F1203" s="103"/>
      <c r="AE1203" s="103"/>
      <c r="AG1203" s="103"/>
    </row>
    <row r="1204" spans="1:33" x14ac:dyDescent="0.3">
      <c r="A1204" s="4"/>
      <c r="B1204" s="4"/>
      <c r="C1204" s="4"/>
      <c r="D1204" s="31"/>
      <c r="E1204" s="103"/>
      <c r="F1204" s="103"/>
      <c r="AE1204" s="103"/>
      <c r="AG1204" s="103"/>
    </row>
    <row r="1205" spans="1:33" x14ac:dyDescent="0.3">
      <c r="A1205" s="4"/>
      <c r="B1205" s="4"/>
      <c r="C1205" s="4"/>
      <c r="D1205" s="31"/>
      <c r="E1205" s="103"/>
      <c r="F1205" s="103"/>
      <c r="AE1205" s="103"/>
      <c r="AG1205" s="103"/>
    </row>
    <row r="1206" spans="1:33" x14ac:dyDescent="0.3">
      <c r="A1206" s="4"/>
      <c r="B1206" s="4"/>
      <c r="C1206" s="4"/>
      <c r="D1206" s="31"/>
      <c r="E1206" s="103"/>
      <c r="F1206" s="103"/>
      <c r="AE1206" s="103"/>
      <c r="AG1206" s="103"/>
    </row>
    <row r="1207" spans="1:33" x14ac:dyDescent="0.3">
      <c r="A1207" s="4"/>
      <c r="B1207" s="4"/>
      <c r="C1207" s="4"/>
      <c r="D1207" s="31"/>
      <c r="E1207" s="103"/>
      <c r="F1207" s="103"/>
      <c r="AE1207" s="103"/>
      <c r="AG1207" s="103"/>
    </row>
    <row r="1208" spans="1:33" x14ac:dyDescent="0.3">
      <c r="A1208" s="4"/>
      <c r="B1208" s="4"/>
      <c r="C1208" s="4"/>
      <c r="D1208" s="31"/>
      <c r="E1208" s="103"/>
      <c r="F1208" s="103"/>
      <c r="AE1208" s="103"/>
      <c r="AG1208" s="103"/>
    </row>
    <row r="1209" spans="1:33" x14ac:dyDescent="0.3">
      <c r="A1209" s="4"/>
      <c r="B1209" s="4"/>
      <c r="C1209" s="4"/>
      <c r="D1209" s="31"/>
      <c r="E1209" s="103"/>
      <c r="F1209" s="103"/>
      <c r="AE1209" s="103"/>
      <c r="AG1209" s="103"/>
    </row>
    <row r="1210" spans="1:33" x14ac:dyDescent="0.3">
      <c r="A1210" s="4"/>
      <c r="B1210" s="4"/>
      <c r="C1210" s="4"/>
      <c r="D1210" s="31"/>
      <c r="E1210" s="103"/>
      <c r="F1210" s="103"/>
      <c r="AE1210" s="103"/>
      <c r="AG1210" s="103"/>
    </row>
    <row r="1211" spans="1:33" x14ac:dyDescent="0.3">
      <c r="A1211" s="4"/>
      <c r="B1211" s="4"/>
      <c r="C1211" s="4"/>
      <c r="D1211" s="31"/>
      <c r="E1211" s="103"/>
      <c r="F1211" s="103"/>
      <c r="AE1211" s="103"/>
      <c r="AG1211" s="103"/>
    </row>
    <row r="1212" spans="1:33" x14ac:dyDescent="0.3">
      <c r="A1212" s="4"/>
      <c r="B1212" s="4"/>
      <c r="C1212" s="4"/>
      <c r="D1212" s="31"/>
      <c r="E1212" s="103"/>
      <c r="F1212" s="103"/>
      <c r="AE1212" s="103"/>
      <c r="AG1212" s="103"/>
    </row>
    <row r="1213" spans="1:33" x14ac:dyDescent="0.3">
      <c r="A1213" s="4"/>
      <c r="B1213" s="4"/>
      <c r="C1213" s="4"/>
      <c r="D1213" s="31"/>
      <c r="E1213" s="103"/>
      <c r="F1213" s="103"/>
      <c r="AE1213" s="103"/>
      <c r="AG1213" s="103"/>
    </row>
    <row r="1214" spans="1:33" x14ac:dyDescent="0.3">
      <c r="A1214" s="4"/>
      <c r="B1214" s="4"/>
      <c r="C1214" s="4"/>
      <c r="D1214" s="31"/>
      <c r="E1214" s="103"/>
      <c r="F1214" s="103"/>
      <c r="AE1214" s="103"/>
      <c r="AG1214" s="103"/>
    </row>
    <row r="1215" spans="1:33" x14ac:dyDescent="0.3">
      <c r="A1215" s="4"/>
      <c r="B1215" s="4"/>
      <c r="C1215" s="4"/>
      <c r="D1215" s="31"/>
      <c r="E1215" s="103"/>
      <c r="F1215" s="103"/>
      <c r="AE1215" s="103"/>
      <c r="AG1215" s="103"/>
    </row>
    <row r="1216" spans="1:33" x14ac:dyDescent="0.3">
      <c r="A1216" s="4"/>
      <c r="B1216" s="4"/>
      <c r="C1216" s="4"/>
      <c r="D1216" s="31"/>
      <c r="E1216" s="103"/>
      <c r="F1216" s="103"/>
      <c r="AE1216" s="103"/>
      <c r="AG1216" s="103"/>
    </row>
    <row r="1217" spans="1:33" x14ac:dyDescent="0.3">
      <c r="A1217" s="4"/>
      <c r="B1217" s="4"/>
      <c r="C1217" s="4"/>
      <c r="D1217" s="31"/>
      <c r="E1217" s="103"/>
      <c r="F1217" s="103"/>
      <c r="AE1217" s="103"/>
      <c r="AG1217" s="103"/>
    </row>
    <row r="1218" spans="1:33" x14ac:dyDescent="0.3">
      <c r="A1218" s="4"/>
      <c r="B1218" s="4"/>
      <c r="C1218" s="4"/>
      <c r="D1218" s="31"/>
      <c r="E1218" s="103"/>
      <c r="F1218" s="103"/>
      <c r="AE1218" s="103"/>
      <c r="AG1218" s="103"/>
    </row>
    <row r="1219" spans="1:33" x14ac:dyDescent="0.3">
      <c r="A1219" s="4"/>
      <c r="B1219" s="4"/>
      <c r="C1219" s="4"/>
      <c r="D1219" s="31"/>
      <c r="E1219" s="103"/>
      <c r="F1219" s="103"/>
      <c r="AE1219" s="103"/>
      <c r="AG1219" s="103"/>
    </row>
    <row r="1220" spans="1:33" x14ac:dyDescent="0.3">
      <c r="A1220" s="4"/>
      <c r="B1220" s="4"/>
      <c r="C1220" s="4"/>
      <c r="D1220" s="31"/>
      <c r="E1220" s="103"/>
      <c r="F1220" s="103"/>
      <c r="AE1220" s="103"/>
      <c r="AG1220" s="103"/>
    </row>
    <row r="1221" spans="1:33" x14ac:dyDescent="0.3">
      <c r="A1221" s="4"/>
      <c r="B1221" s="4"/>
      <c r="C1221" s="4"/>
      <c r="D1221" s="31"/>
      <c r="E1221" s="103"/>
      <c r="F1221" s="103"/>
      <c r="AE1221" s="103"/>
      <c r="AG1221" s="103"/>
    </row>
    <row r="1222" spans="1:33" x14ac:dyDescent="0.3">
      <c r="A1222" s="4"/>
      <c r="B1222" s="4"/>
      <c r="C1222" s="4"/>
      <c r="D1222" s="31"/>
      <c r="E1222" s="103"/>
      <c r="F1222" s="103"/>
      <c r="AE1222" s="103"/>
      <c r="AG1222" s="103"/>
    </row>
    <row r="1223" spans="1:33" x14ac:dyDescent="0.3">
      <c r="A1223" s="4"/>
      <c r="B1223" s="4"/>
      <c r="C1223" s="4"/>
      <c r="D1223" s="31"/>
      <c r="E1223" s="103"/>
      <c r="F1223" s="103"/>
      <c r="AE1223" s="103"/>
      <c r="AG1223" s="103"/>
    </row>
    <row r="1224" spans="1:33" x14ac:dyDescent="0.3">
      <c r="A1224" s="4"/>
      <c r="B1224" s="4"/>
      <c r="C1224" s="4"/>
      <c r="D1224" s="31"/>
      <c r="E1224" s="103"/>
      <c r="F1224" s="103"/>
      <c r="AE1224" s="103"/>
      <c r="AG1224" s="103"/>
    </row>
    <row r="1225" spans="1:33" x14ac:dyDescent="0.3">
      <c r="A1225" s="4"/>
      <c r="B1225" s="4"/>
      <c r="C1225" s="4"/>
      <c r="D1225" s="31"/>
      <c r="E1225" s="103"/>
      <c r="F1225" s="103"/>
      <c r="AE1225" s="103"/>
      <c r="AG1225" s="103"/>
    </row>
    <row r="1226" spans="1:33" x14ac:dyDescent="0.3">
      <c r="A1226" s="4"/>
      <c r="B1226" s="4"/>
      <c r="C1226" s="4"/>
      <c r="D1226" s="31"/>
      <c r="E1226" s="103"/>
      <c r="F1226" s="103"/>
      <c r="AE1226" s="103"/>
      <c r="AG1226" s="103"/>
    </row>
    <row r="1227" spans="1:33" x14ac:dyDescent="0.3">
      <c r="A1227" s="4"/>
      <c r="B1227" s="4"/>
      <c r="C1227" s="4"/>
      <c r="D1227" s="31"/>
      <c r="E1227" s="103"/>
      <c r="F1227" s="103"/>
      <c r="AE1227" s="103"/>
      <c r="AG1227" s="103"/>
    </row>
    <row r="1228" spans="1:33" x14ac:dyDescent="0.3">
      <c r="A1228" s="4"/>
      <c r="B1228" s="4"/>
      <c r="C1228" s="4"/>
      <c r="D1228" s="31"/>
      <c r="E1228" s="103"/>
      <c r="F1228" s="103"/>
      <c r="AE1228" s="103"/>
      <c r="AG1228" s="103"/>
    </row>
    <row r="1229" spans="1:33" x14ac:dyDescent="0.3">
      <c r="A1229" s="4"/>
      <c r="B1229" s="4"/>
      <c r="C1229" s="4"/>
      <c r="D1229" s="31"/>
      <c r="E1229" s="103"/>
      <c r="F1229" s="103"/>
      <c r="AE1229" s="103"/>
      <c r="AG1229" s="103"/>
    </row>
    <row r="1230" spans="1:33" x14ac:dyDescent="0.3">
      <c r="A1230" s="4"/>
      <c r="B1230" s="4"/>
      <c r="C1230" s="4"/>
      <c r="D1230" s="31"/>
      <c r="E1230" s="103"/>
      <c r="F1230" s="103"/>
      <c r="AE1230" s="103"/>
      <c r="AG1230" s="103"/>
    </row>
    <row r="1231" spans="1:33" x14ac:dyDescent="0.3">
      <c r="A1231" s="4"/>
      <c r="B1231" s="4"/>
      <c r="C1231" s="4"/>
      <c r="D1231" s="31"/>
      <c r="E1231" s="103"/>
      <c r="F1231" s="103"/>
      <c r="AE1231" s="103"/>
      <c r="AG1231" s="103"/>
    </row>
    <row r="1232" spans="1:33" x14ac:dyDescent="0.3">
      <c r="A1232" s="4"/>
      <c r="B1232" s="4"/>
      <c r="C1232" s="4"/>
      <c r="D1232" s="31"/>
      <c r="E1232" s="103"/>
      <c r="F1232" s="103"/>
      <c r="AE1232" s="103"/>
      <c r="AG1232" s="103"/>
    </row>
    <row r="1233" spans="1:33" x14ac:dyDescent="0.3">
      <c r="A1233" s="4"/>
      <c r="B1233" s="4"/>
      <c r="C1233" s="4"/>
      <c r="D1233" s="31"/>
      <c r="E1233" s="103"/>
      <c r="F1233" s="103"/>
      <c r="AE1233" s="103"/>
      <c r="AG1233" s="103"/>
    </row>
    <row r="1234" spans="1:33" x14ac:dyDescent="0.3">
      <c r="A1234" s="4"/>
      <c r="B1234" s="4"/>
      <c r="C1234" s="4"/>
      <c r="D1234" s="31"/>
      <c r="E1234" s="103"/>
      <c r="F1234" s="103"/>
      <c r="AE1234" s="103"/>
      <c r="AG1234" s="103"/>
    </row>
    <row r="1235" spans="1:33" x14ac:dyDescent="0.3">
      <c r="A1235" s="4"/>
      <c r="B1235" s="4"/>
      <c r="C1235" s="4"/>
      <c r="D1235" s="31"/>
      <c r="E1235" s="103"/>
      <c r="F1235" s="103"/>
      <c r="AE1235" s="103"/>
      <c r="AG1235" s="103"/>
    </row>
    <row r="1236" spans="1:33" x14ac:dyDescent="0.3">
      <c r="A1236" s="4"/>
      <c r="B1236" s="4"/>
      <c r="C1236" s="4"/>
      <c r="D1236" s="31"/>
      <c r="E1236" s="103"/>
      <c r="F1236" s="103"/>
      <c r="AE1236" s="103"/>
      <c r="AG1236" s="103"/>
    </row>
    <row r="1237" spans="1:33" x14ac:dyDescent="0.3">
      <c r="A1237" s="4"/>
      <c r="B1237" s="4"/>
      <c r="C1237" s="4"/>
      <c r="D1237" s="31"/>
      <c r="E1237" s="103"/>
      <c r="F1237" s="103"/>
      <c r="AE1237" s="103"/>
      <c r="AG1237" s="103"/>
    </row>
    <row r="1238" spans="1:33" x14ac:dyDescent="0.3">
      <c r="A1238" s="4"/>
      <c r="B1238" s="4"/>
      <c r="C1238" s="4"/>
      <c r="D1238" s="31"/>
      <c r="E1238" s="103"/>
      <c r="F1238" s="103"/>
      <c r="AE1238" s="103"/>
      <c r="AG1238" s="103"/>
    </row>
    <row r="1239" spans="1:33" x14ac:dyDescent="0.3">
      <c r="A1239" s="4"/>
      <c r="B1239" s="4"/>
      <c r="C1239" s="4"/>
      <c r="D1239" s="31"/>
      <c r="E1239" s="103"/>
      <c r="F1239" s="103"/>
      <c r="AE1239" s="103"/>
      <c r="AG1239" s="103"/>
    </row>
    <row r="1240" spans="1:33" x14ac:dyDescent="0.3">
      <c r="A1240" s="4"/>
      <c r="B1240" s="4"/>
      <c r="C1240" s="4"/>
      <c r="D1240" s="31"/>
      <c r="E1240" s="103"/>
      <c r="F1240" s="103"/>
      <c r="AE1240" s="103"/>
      <c r="AG1240" s="103"/>
    </row>
    <row r="1241" spans="1:33" x14ac:dyDescent="0.3">
      <c r="A1241" s="4"/>
      <c r="B1241" s="4"/>
      <c r="C1241" s="4"/>
      <c r="D1241" s="31"/>
      <c r="E1241" s="103"/>
      <c r="F1241" s="103"/>
      <c r="AE1241" s="103"/>
      <c r="AG1241" s="103"/>
    </row>
    <row r="1242" spans="1:33" x14ac:dyDescent="0.3">
      <c r="A1242" s="4"/>
      <c r="B1242" s="4"/>
      <c r="C1242" s="4"/>
      <c r="D1242" s="31"/>
      <c r="E1242" s="103"/>
      <c r="F1242" s="103"/>
      <c r="AE1242" s="103"/>
      <c r="AG1242" s="103"/>
    </row>
    <row r="1243" spans="1:33" x14ac:dyDescent="0.3">
      <c r="A1243" s="4"/>
      <c r="B1243" s="4"/>
      <c r="C1243" s="4"/>
      <c r="D1243" s="31"/>
      <c r="E1243" s="103"/>
      <c r="F1243" s="103"/>
      <c r="AE1243" s="103"/>
      <c r="AG1243" s="103"/>
    </row>
    <row r="1244" spans="1:33" x14ac:dyDescent="0.3">
      <c r="A1244" s="4"/>
      <c r="B1244" s="4"/>
      <c r="C1244" s="4"/>
      <c r="D1244" s="31"/>
      <c r="E1244" s="103"/>
      <c r="F1244" s="103"/>
      <c r="AE1244" s="103"/>
      <c r="AG1244" s="103"/>
    </row>
    <row r="1245" spans="1:33" x14ac:dyDescent="0.3">
      <c r="A1245" s="4"/>
      <c r="B1245" s="4"/>
      <c r="C1245" s="4"/>
      <c r="D1245" s="31"/>
      <c r="E1245" s="103"/>
      <c r="F1245" s="103"/>
      <c r="AE1245" s="103"/>
      <c r="AG1245" s="103"/>
    </row>
    <row r="1246" spans="1:33" x14ac:dyDescent="0.3">
      <c r="A1246" s="4"/>
      <c r="B1246" s="4"/>
      <c r="C1246" s="4"/>
      <c r="D1246" s="31"/>
      <c r="E1246" s="103"/>
      <c r="F1246" s="103"/>
      <c r="AE1246" s="103"/>
      <c r="AG1246" s="103"/>
    </row>
    <row r="1247" spans="1:33" x14ac:dyDescent="0.3">
      <c r="A1247" s="4"/>
      <c r="B1247" s="4"/>
      <c r="C1247" s="4"/>
      <c r="D1247" s="31"/>
      <c r="E1247" s="103"/>
      <c r="F1247" s="103"/>
      <c r="AE1247" s="103"/>
      <c r="AG1247" s="103"/>
    </row>
    <row r="1248" spans="1:33" x14ac:dyDescent="0.3">
      <c r="A1248" s="4"/>
      <c r="B1248" s="4"/>
      <c r="C1248" s="4"/>
      <c r="D1248" s="31"/>
      <c r="E1248" s="103"/>
      <c r="F1248" s="103"/>
      <c r="AE1248" s="103"/>
      <c r="AG1248" s="103"/>
    </row>
    <row r="1249" spans="1:33" x14ac:dyDescent="0.3">
      <c r="A1249" s="4"/>
      <c r="B1249" s="4"/>
      <c r="C1249" s="4"/>
      <c r="D1249" s="31"/>
      <c r="E1249" s="103"/>
      <c r="F1249" s="103"/>
      <c r="AE1249" s="103"/>
      <c r="AG1249" s="103"/>
    </row>
    <row r="1250" spans="1:33" x14ac:dyDescent="0.3">
      <c r="A1250" s="4"/>
      <c r="B1250" s="4"/>
      <c r="C1250" s="4"/>
      <c r="D1250" s="31"/>
      <c r="E1250" s="103"/>
      <c r="F1250" s="103"/>
      <c r="AE1250" s="103"/>
      <c r="AG1250" s="103"/>
    </row>
    <row r="1251" spans="1:33" x14ac:dyDescent="0.3">
      <c r="A1251" s="4"/>
      <c r="B1251" s="4"/>
      <c r="C1251" s="4"/>
      <c r="D1251" s="31"/>
      <c r="E1251" s="103"/>
      <c r="F1251" s="103"/>
      <c r="AE1251" s="103"/>
      <c r="AG1251" s="103"/>
    </row>
    <row r="1252" spans="1:33" x14ac:dyDescent="0.3">
      <c r="A1252" s="4"/>
      <c r="B1252" s="4"/>
      <c r="C1252" s="4"/>
      <c r="D1252" s="31"/>
      <c r="E1252" s="103"/>
      <c r="F1252" s="103"/>
      <c r="AE1252" s="103"/>
      <c r="AG1252" s="103"/>
    </row>
    <row r="1253" spans="1:33" x14ac:dyDescent="0.3">
      <c r="A1253" s="4"/>
      <c r="B1253" s="4"/>
      <c r="C1253" s="4"/>
      <c r="D1253" s="31"/>
      <c r="E1253" s="103"/>
      <c r="F1253" s="103"/>
      <c r="AE1253" s="103"/>
      <c r="AG1253" s="103"/>
    </row>
    <row r="1254" spans="1:33" x14ac:dyDescent="0.3">
      <c r="A1254" s="4"/>
      <c r="B1254" s="4"/>
      <c r="C1254" s="4"/>
      <c r="D1254" s="31"/>
      <c r="E1254" s="103"/>
      <c r="F1254" s="103"/>
      <c r="AE1254" s="103"/>
      <c r="AG1254" s="103"/>
    </row>
    <row r="1255" spans="1:33" x14ac:dyDescent="0.3">
      <c r="A1255" s="4"/>
      <c r="B1255" s="4"/>
      <c r="C1255" s="4"/>
      <c r="D1255" s="31"/>
      <c r="E1255" s="103"/>
      <c r="F1255" s="103"/>
      <c r="AE1255" s="103"/>
      <c r="AG1255" s="103"/>
    </row>
    <row r="1256" spans="1:33" x14ac:dyDescent="0.3">
      <c r="A1256" s="4"/>
      <c r="B1256" s="4"/>
      <c r="C1256" s="4"/>
      <c r="D1256" s="31"/>
      <c r="E1256" s="103"/>
      <c r="F1256" s="103"/>
      <c r="AE1256" s="103"/>
      <c r="AG1256" s="103"/>
    </row>
    <row r="1257" spans="1:33" x14ac:dyDescent="0.3">
      <c r="A1257" s="4"/>
      <c r="B1257" s="4"/>
      <c r="C1257" s="4"/>
      <c r="D1257" s="31"/>
      <c r="E1257" s="103"/>
      <c r="F1257" s="103"/>
      <c r="AE1257" s="103"/>
      <c r="AG1257" s="103"/>
    </row>
    <row r="1258" spans="1:33" x14ac:dyDescent="0.3">
      <c r="A1258" s="4"/>
      <c r="B1258" s="4"/>
      <c r="C1258" s="4"/>
      <c r="D1258" s="31"/>
      <c r="E1258" s="103"/>
      <c r="F1258" s="103"/>
      <c r="AE1258" s="103"/>
      <c r="AG1258" s="103"/>
    </row>
    <row r="1259" spans="1:33" x14ac:dyDescent="0.3">
      <c r="A1259" s="4"/>
      <c r="B1259" s="4"/>
      <c r="C1259" s="4"/>
      <c r="D1259" s="31"/>
      <c r="E1259" s="103"/>
      <c r="F1259" s="103"/>
      <c r="AE1259" s="103"/>
      <c r="AG1259" s="103"/>
    </row>
    <row r="1260" spans="1:33" x14ac:dyDescent="0.3">
      <c r="A1260" s="4"/>
      <c r="B1260" s="4"/>
      <c r="C1260" s="4"/>
      <c r="D1260" s="31"/>
      <c r="E1260" s="103"/>
      <c r="F1260" s="103"/>
      <c r="AE1260" s="103"/>
      <c r="AG1260" s="103"/>
    </row>
    <row r="1261" spans="1:33" x14ac:dyDescent="0.3">
      <c r="A1261" s="4"/>
      <c r="B1261" s="4"/>
      <c r="C1261" s="4"/>
      <c r="D1261" s="31"/>
      <c r="E1261" s="103"/>
      <c r="F1261" s="103"/>
      <c r="AE1261" s="103"/>
      <c r="AG1261" s="103"/>
    </row>
    <row r="1262" spans="1:33" x14ac:dyDescent="0.3">
      <c r="A1262" s="4"/>
      <c r="B1262" s="4"/>
      <c r="C1262" s="4"/>
      <c r="D1262" s="31"/>
      <c r="E1262" s="103"/>
      <c r="F1262" s="103"/>
      <c r="AE1262" s="103"/>
      <c r="AG1262" s="103"/>
    </row>
    <row r="1263" spans="1:33" x14ac:dyDescent="0.3">
      <c r="A1263" s="4"/>
      <c r="B1263" s="4"/>
      <c r="C1263" s="4"/>
      <c r="D1263" s="31"/>
      <c r="E1263" s="103"/>
      <c r="F1263" s="103"/>
      <c r="AE1263" s="103"/>
      <c r="AG1263" s="103"/>
    </row>
    <row r="1264" spans="1:33" x14ac:dyDescent="0.3">
      <c r="A1264" s="4"/>
      <c r="B1264" s="4"/>
      <c r="C1264" s="4"/>
      <c r="D1264" s="31"/>
      <c r="E1264" s="103"/>
      <c r="F1264" s="103"/>
      <c r="AE1264" s="103"/>
      <c r="AG1264" s="103"/>
    </row>
    <row r="1265" spans="1:33" x14ac:dyDescent="0.3">
      <c r="A1265" s="4"/>
      <c r="B1265" s="4"/>
      <c r="C1265" s="4"/>
      <c r="D1265" s="31"/>
      <c r="E1265" s="103"/>
      <c r="F1265" s="103"/>
      <c r="AE1265" s="103"/>
      <c r="AG1265" s="103"/>
    </row>
    <row r="1266" spans="1:33" x14ac:dyDescent="0.3">
      <c r="A1266" s="4"/>
      <c r="B1266" s="4"/>
      <c r="C1266" s="4"/>
      <c r="D1266" s="31"/>
      <c r="E1266" s="103"/>
      <c r="F1266" s="103"/>
      <c r="AE1266" s="103"/>
      <c r="AG1266" s="103"/>
    </row>
    <row r="1267" spans="1:33" x14ac:dyDescent="0.3">
      <c r="A1267" s="4"/>
      <c r="B1267" s="4"/>
      <c r="C1267" s="4"/>
      <c r="D1267" s="31"/>
      <c r="E1267" s="103"/>
      <c r="F1267" s="103"/>
      <c r="AE1267" s="103"/>
      <c r="AG1267" s="103"/>
    </row>
    <row r="1268" spans="1:33" x14ac:dyDescent="0.3">
      <c r="A1268" s="4"/>
      <c r="B1268" s="4"/>
      <c r="C1268" s="4"/>
      <c r="D1268" s="31"/>
      <c r="E1268" s="103"/>
      <c r="F1268" s="103"/>
      <c r="AE1268" s="103"/>
      <c r="AG1268" s="103"/>
    </row>
    <row r="1269" spans="1:33" x14ac:dyDescent="0.3">
      <c r="A1269" s="4"/>
      <c r="B1269" s="4"/>
      <c r="C1269" s="4"/>
      <c r="D1269" s="31"/>
      <c r="E1269" s="103"/>
      <c r="F1269" s="103"/>
      <c r="AE1269" s="103"/>
      <c r="AG1269" s="103"/>
    </row>
    <row r="1270" spans="1:33" x14ac:dyDescent="0.3">
      <c r="A1270" s="4"/>
      <c r="B1270" s="4"/>
      <c r="C1270" s="4"/>
      <c r="D1270" s="31"/>
      <c r="E1270" s="103"/>
      <c r="F1270" s="103"/>
      <c r="AE1270" s="103"/>
      <c r="AG1270" s="103"/>
    </row>
    <row r="1271" spans="1:33" x14ac:dyDescent="0.3">
      <c r="A1271" s="4"/>
      <c r="B1271" s="4"/>
      <c r="C1271" s="4"/>
      <c r="D1271" s="31"/>
      <c r="E1271" s="103"/>
      <c r="F1271" s="103"/>
      <c r="AE1271" s="103"/>
      <c r="AG1271" s="103"/>
    </row>
    <row r="1272" spans="1:33" x14ac:dyDescent="0.3">
      <c r="A1272" s="4"/>
      <c r="B1272" s="4"/>
      <c r="C1272" s="4"/>
      <c r="D1272" s="31"/>
      <c r="E1272" s="103"/>
      <c r="F1272" s="103"/>
      <c r="AE1272" s="103"/>
      <c r="AG1272" s="103"/>
    </row>
    <row r="1273" spans="1:33" x14ac:dyDescent="0.3">
      <c r="A1273" s="4"/>
      <c r="B1273" s="4"/>
      <c r="C1273" s="4"/>
      <c r="D1273" s="31"/>
      <c r="E1273" s="103"/>
      <c r="F1273" s="103"/>
      <c r="AE1273" s="103"/>
      <c r="AG1273" s="103"/>
    </row>
    <row r="1274" spans="1:33" x14ac:dyDescent="0.3">
      <c r="A1274" s="4"/>
      <c r="B1274" s="4"/>
      <c r="C1274" s="4"/>
      <c r="D1274" s="31"/>
      <c r="E1274" s="103"/>
      <c r="F1274" s="103"/>
      <c r="AE1274" s="103"/>
      <c r="AG1274" s="103"/>
    </row>
    <row r="1275" spans="1:33" x14ac:dyDescent="0.3">
      <c r="A1275" s="4"/>
      <c r="B1275" s="4"/>
      <c r="C1275" s="4"/>
      <c r="D1275" s="31"/>
      <c r="E1275" s="103"/>
      <c r="F1275" s="103"/>
      <c r="AE1275" s="103"/>
      <c r="AG1275" s="103"/>
    </row>
    <row r="1276" spans="1:33" x14ac:dyDescent="0.3">
      <c r="A1276" s="4"/>
      <c r="B1276" s="4"/>
      <c r="C1276" s="4"/>
      <c r="D1276" s="31"/>
      <c r="E1276" s="103"/>
      <c r="F1276" s="103"/>
      <c r="AE1276" s="103"/>
      <c r="AG1276" s="103"/>
    </row>
    <row r="1277" spans="1:33" x14ac:dyDescent="0.3">
      <c r="A1277" s="4"/>
      <c r="B1277" s="4"/>
      <c r="C1277" s="4"/>
      <c r="D1277" s="31"/>
      <c r="E1277" s="103"/>
      <c r="F1277" s="103"/>
      <c r="AE1277" s="103"/>
      <c r="AG1277" s="103"/>
    </row>
    <row r="1278" spans="1:33" x14ac:dyDescent="0.3">
      <c r="A1278" s="4"/>
      <c r="B1278" s="4"/>
      <c r="C1278" s="4"/>
      <c r="D1278" s="31"/>
      <c r="E1278" s="103"/>
      <c r="F1278" s="103"/>
      <c r="AE1278" s="103"/>
      <c r="AG1278" s="103"/>
    </row>
    <row r="1279" spans="1:33" x14ac:dyDescent="0.3">
      <c r="A1279" s="4"/>
      <c r="B1279" s="4"/>
      <c r="C1279" s="4"/>
      <c r="D1279" s="31"/>
      <c r="E1279" s="103"/>
      <c r="F1279" s="103"/>
      <c r="AE1279" s="103"/>
      <c r="AG1279" s="103"/>
    </row>
    <row r="1280" spans="1:33" x14ac:dyDescent="0.3">
      <c r="A1280" s="4"/>
      <c r="B1280" s="4"/>
      <c r="C1280" s="4"/>
      <c r="D1280" s="31"/>
      <c r="E1280" s="103"/>
      <c r="F1280" s="103"/>
      <c r="AE1280" s="103"/>
      <c r="AG1280" s="103"/>
    </row>
    <row r="1281" spans="1:33" x14ac:dyDescent="0.3">
      <c r="A1281" s="4"/>
      <c r="B1281" s="4"/>
      <c r="C1281" s="4"/>
      <c r="D1281" s="31"/>
      <c r="E1281" s="103"/>
      <c r="F1281" s="103"/>
      <c r="AE1281" s="103"/>
      <c r="AG1281" s="103"/>
    </row>
    <row r="1282" spans="1:33" x14ac:dyDescent="0.3">
      <c r="A1282" s="4"/>
      <c r="B1282" s="4"/>
      <c r="C1282" s="4"/>
      <c r="D1282" s="31"/>
      <c r="E1282" s="103"/>
      <c r="F1282" s="103"/>
      <c r="AE1282" s="103"/>
      <c r="AG1282" s="103"/>
    </row>
    <row r="1283" spans="1:33" x14ac:dyDescent="0.3">
      <c r="A1283" s="4"/>
      <c r="B1283" s="4"/>
      <c r="C1283" s="4"/>
      <c r="D1283" s="31"/>
      <c r="E1283" s="103"/>
      <c r="F1283" s="103"/>
      <c r="AE1283" s="103"/>
      <c r="AG1283" s="103"/>
    </row>
    <row r="1284" spans="1:33" x14ac:dyDescent="0.3">
      <c r="A1284" s="4"/>
      <c r="B1284" s="4"/>
      <c r="C1284" s="4"/>
      <c r="D1284" s="31"/>
      <c r="E1284" s="103"/>
      <c r="F1284" s="103"/>
      <c r="AE1284" s="103"/>
      <c r="AG1284" s="103"/>
    </row>
    <row r="1285" spans="1:33" x14ac:dyDescent="0.3">
      <c r="A1285" s="4"/>
      <c r="B1285" s="4"/>
      <c r="C1285" s="4"/>
      <c r="D1285" s="31"/>
      <c r="E1285" s="103"/>
      <c r="F1285" s="103"/>
      <c r="AE1285" s="103"/>
      <c r="AG1285" s="103"/>
    </row>
    <row r="1286" spans="1:33" x14ac:dyDescent="0.3">
      <c r="A1286" s="4"/>
      <c r="B1286" s="4"/>
      <c r="C1286" s="4"/>
      <c r="D1286" s="31"/>
      <c r="E1286" s="103"/>
      <c r="F1286" s="103"/>
      <c r="AE1286" s="103"/>
      <c r="AG1286" s="103"/>
    </row>
    <row r="1287" spans="1:33" x14ac:dyDescent="0.3">
      <c r="A1287" s="4"/>
      <c r="B1287" s="4"/>
      <c r="C1287" s="4"/>
      <c r="D1287" s="31"/>
      <c r="E1287" s="103"/>
      <c r="F1287" s="103"/>
      <c r="AE1287" s="103"/>
      <c r="AG1287" s="103"/>
    </row>
    <row r="1288" spans="1:33" x14ac:dyDescent="0.3">
      <c r="A1288" s="4"/>
      <c r="B1288" s="4"/>
      <c r="C1288" s="4"/>
      <c r="D1288" s="31"/>
      <c r="E1288" s="103"/>
      <c r="F1288" s="103"/>
      <c r="AE1288" s="103"/>
      <c r="AG1288" s="103"/>
    </row>
    <row r="1289" spans="1:33" x14ac:dyDescent="0.3">
      <c r="A1289" s="4"/>
      <c r="B1289" s="4"/>
      <c r="C1289" s="4"/>
      <c r="D1289" s="31"/>
      <c r="E1289" s="103"/>
      <c r="F1289" s="103"/>
      <c r="AE1289" s="103"/>
      <c r="AG1289" s="103"/>
    </row>
    <row r="1290" spans="1:33" x14ac:dyDescent="0.3">
      <c r="A1290" s="4"/>
      <c r="B1290" s="4"/>
      <c r="C1290" s="4"/>
      <c r="D1290" s="31"/>
      <c r="E1290" s="103"/>
      <c r="F1290" s="103"/>
      <c r="AE1290" s="103"/>
      <c r="AG1290" s="103"/>
    </row>
    <row r="1291" spans="1:33" x14ac:dyDescent="0.3">
      <c r="A1291" s="4"/>
      <c r="B1291" s="4"/>
      <c r="C1291" s="4"/>
      <c r="D1291" s="31"/>
      <c r="E1291" s="103"/>
      <c r="F1291" s="103"/>
      <c r="AE1291" s="103"/>
      <c r="AG1291" s="103"/>
    </row>
    <row r="1292" spans="1:33" x14ac:dyDescent="0.3">
      <c r="A1292" s="4"/>
      <c r="B1292" s="4"/>
      <c r="C1292" s="4"/>
      <c r="D1292" s="31"/>
      <c r="E1292" s="103"/>
      <c r="F1292" s="103"/>
      <c r="AE1292" s="103"/>
      <c r="AG1292" s="103"/>
    </row>
    <row r="1293" spans="1:33" x14ac:dyDescent="0.3">
      <c r="A1293" s="4"/>
      <c r="B1293" s="4"/>
      <c r="C1293" s="4"/>
      <c r="D1293" s="31"/>
      <c r="E1293" s="103"/>
      <c r="F1293" s="103"/>
      <c r="AE1293" s="103"/>
      <c r="AG1293" s="103"/>
    </row>
    <row r="1294" spans="1:33" x14ac:dyDescent="0.3">
      <c r="A1294" s="4"/>
      <c r="B1294" s="4"/>
      <c r="C1294" s="4"/>
      <c r="D1294" s="31"/>
      <c r="E1294" s="103"/>
      <c r="F1294" s="103"/>
      <c r="AE1294" s="103"/>
      <c r="AG1294" s="103"/>
    </row>
    <row r="1295" spans="1:33" x14ac:dyDescent="0.3">
      <c r="A1295" s="4"/>
      <c r="B1295" s="4"/>
      <c r="C1295" s="4"/>
      <c r="D1295" s="31"/>
      <c r="E1295" s="103"/>
      <c r="F1295" s="103"/>
      <c r="AE1295" s="103"/>
      <c r="AG1295" s="103"/>
    </row>
    <row r="1296" spans="1:33" x14ac:dyDescent="0.3">
      <c r="A1296" s="4"/>
      <c r="B1296" s="4"/>
      <c r="C1296" s="4"/>
      <c r="D1296" s="31"/>
      <c r="E1296" s="103"/>
      <c r="F1296" s="103"/>
      <c r="AE1296" s="103"/>
      <c r="AG1296" s="103"/>
    </row>
    <row r="1297" spans="1:33" x14ac:dyDescent="0.3">
      <c r="A1297" s="4"/>
      <c r="B1297" s="4"/>
      <c r="C1297" s="4"/>
      <c r="D1297" s="31"/>
      <c r="E1297" s="103"/>
      <c r="F1297" s="103"/>
      <c r="AE1297" s="103"/>
      <c r="AG1297" s="103"/>
    </row>
    <row r="1298" spans="1:33" x14ac:dyDescent="0.3">
      <c r="A1298" s="4"/>
      <c r="B1298" s="4"/>
      <c r="C1298" s="4"/>
      <c r="D1298" s="31"/>
      <c r="E1298" s="103"/>
      <c r="F1298" s="103"/>
      <c r="AE1298" s="103"/>
      <c r="AG1298" s="103"/>
    </row>
    <row r="1299" spans="1:33" x14ac:dyDescent="0.3">
      <c r="A1299" s="4"/>
      <c r="B1299" s="4"/>
      <c r="C1299" s="4"/>
      <c r="D1299" s="31"/>
      <c r="E1299" s="103"/>
      <c r="F1299" s="103"/>
      <c r="AE1299" s="103"/>
      <c r="AG1299" s="103"/>
    </row>
    <row r="1300" spans="1:33" x14ac:dyDescent="0.3">
      <c r="A1300" s="4"/>
      <c r="B1300" s="4"/>
      <c r="C1300" s="4"/>
      <c r="D1300" s="31"/>
      <c r="E1300" s="103"/>
      <c r="F1300" s="103"/>
      <c r="AE1300" s="103"/>
      <c r="AG1300" s="103"/>
    </row>
    <row r="1301" spans="1:33" x14ac:dyDescent="0.3">
      <c r="A1301" s="4"/>
      <c r="B1301" s="4"/>
      <c r="C1301" s="4"/>
      <c r="D1301" s="31"/>
      <c r="E1301" s="103"/>
      <c r="F1301" s="103"/>
      <c r="AE1301" s="103"/>
      <c r="AG1301" s="103"/>
    </row>
    <row r="1302" spans="1:33" x14ac:dyDescent="0.3">
      <c r="A1302" s="4"/>
      <c r="B1302" s="4"/>
      <c r="C1302" s="4"/>
      <c r="D1302" s="31"/>
      <c r="E1302" s="103"/>
      <c r="F1302" s="103"/>
      <c r="AE1302" s="103"/>
      <c r="AG1302" s="103"/>
    </row>
    <row r="1303" spans="1:33" x14ac:dyDescent="0.3">
      <c r="A1303" s="4"/>
      <c r="B1303" s="4"/>
      <c r="C1303" s="4"/>
      <c r="D1303" s="31"/>
      <c r="E1303" s="103"/>
      <c r="F1303" s="103"/>
      <c r="AE1303" s="103"/>
      <c r="AG1303" s="103"/>
    </row>
    <row r="1304" spans="1:33" x14ac:dyDescent="0.3">
      <c r="A1304" s="4"/>
      <c r="B1304" s="4"/>
      <c r="C1304" s="4"/>
      <c r="D1304" s="31"/>
      <c r="E1304" s="103"/>
      <c r="F1304" s="103"/>
      <c r="AE1304" s="103"/>
      <c r="AG1304" s="103"/>
    </row>
    <row r="1305" spans="1:33" x14ac:dyDescent="0.3">
      <c r="A1305" s="4"/>
      <c r="B1305" s="4"/>
      <c r="C1305" s="4"/>
      <c r="D1305" s="31"/>
      <c r="E1305" s="103"/>
      <c r="F1305" s="103"/>
      <c r="AE1305" s="103"/>
      <c r="AG1305" s="103"/>
    </row>
    <row r="1306" spans="1:33" x14ac:dyDescent="0.3">
      <c r="A1306" s="4"/>
      <c r="B1306" s="4"/>
      <c r="C1306" s="4"/>
      <c r="D1306" s="31"/>
      <c r="E1306" s="103"/>
      <c r="F1306" s="103"/>
      <c r="AE1306" s="103"/>
      <c r="AG1306" s="103"/>
    </row>
    <row r="1307" spans="1:33" x14ac:dyDescent="0.3">
      <c r="A1307" s="4"/>
      <c r="B1307" s="4"/>
      <c r="C1307" s="4"/>
      <c r="D1307" s="31"/>
      <c r="E1307" s="103"/>
      <c r="F1307" s="103"/>
      <c r="AE1307" s="103"/>
      <c r="AG1307" s="103"/>
    </row>
    <row r="1308" spans="1:33" x14ac:dyDescent="0.3">
      <c r="A1308" s="4"/>
      <c r="B1308" s="4"/>
      <c r="C1308" s="4"/>
      <c r="D1308" s="31"/>
      <c r="E1308" s="103"/>
      <c r="F1308" s="103"/>
      <c r="AE1308" s="103"/>
      <c r="AG1308" s="103"/>
    </row>
    <row r="1309" spans="1:33" x14ac:dyDescent="0.3">
      <c r="A1309" s="4"/>
      <c r="B1309" s="4"/>
      <c r="C1309" s="4"/>
      <c r="D1309" s="31"/>
      <c r="E1309" s="103"/>
      <c r="F1309" s="103"/>
      <c r="AE1309" s="103"/>
      <c r="AG1309" s="103"/>
    </row>
    <row r="1310" spans="1:33" x14ac:dyDescent="0.3">
      <c r="A1310" s="4"/>
      <c r="B1310" s="4"/>
      <c r="C1310" s="4"/>
      <c r="D1310" s="31"/>
      <c r="E1310" s="103"/>
      <c r="F1310" s="103"/>
      <c r="AE1310" s="103"/>
      <c r="AG1310" s="103"/>
    </row>
    <row r="1311" spans="1:33" x14ac:dyDescent="0.3">
      <c r="A1311" s="4"/>
      <c r="B1311" s="4"/>
      <c r="C1311" s="4"/>
      <c r="D1311" s="31"/>
      <c r="E1311" s="103"/>
      <c r="F1311" s="103"/>
      <c r="AE1311" s="103"/>
      <c r="AG1311" s="103"/>
    </row>
    <row r="1312" spans="1:33" x14ac:dyDescent="0.3">
      <c r="A1312" s="4"/>
      <c r="B1312" s="4"/>
      <c r="C1312" s="4"/>
      <c r="D1312" s="31"/>
      <c r="E1312" s="103"/>
      <c r="F1312" s="103"/>
      <c r="AE1312" s="103"/>
      <c r="AG1312" s="103"/>
    </row>
    <row r="1313" spans="1:33" x14ac:dyDescent="0.3">
      <c r="A1313" s="4"/>
      <c r="B1313" s="4"/>
      <c r="C1313" s="4"/>
      <c r="D1313" s="31"/>
      <c r="E1313" s="103"/>
      <c r="F1313" s="103"/>
      <c r="AE1313" s="103"/>
      <c r="AG1313" s="103"/>
    </row>
    <row r="1314" spans="1:33" x14ac:dyDescent="0.3">
      <c r="A1314" s="4"/>
      <c r="B1314" s="4"/>
      <c r="C1314" s="4"/>
      <c r="D1314" s="31"/>
      <c r="E1314" s="103"/>
      <c r="F1314" s="103"/>
      <c r="AE1314" s="103"/>
      <c r="AG1314" s="103"/>
    </row>
    <row r="1315" spans="1:33" x14ac:dyDescent="0.3">
      <c r="A1315" s="4"/>
      <c r="B1315" s="4"/>
      <c r="C1315" s="4"/>
      <c r="D1315" s="31"/>
      <c r="E1315" s="103"/>
      <c r="F1315" s="103"/>
      <c r="AE1315" s="103"/>
      <c r="AG1315" s="103"/>
    </row>
    <row r="1316" spans="1:33" x14ac:dyDescent="0.3">
      <c r="A1316" s="4"/>
      <c r="B1316" s="4"/>
      <c r="C1316" s="4"/>
      <c r="D1316" s="31"/>
      <c r="E1316" s="103"/>
      <c r="F1316" s="103"/>
      <c r="AE1316" s="103"/>
      <c r="AG1316" s="103"/>
    </row>
    <row r="1317" spans="1:33" x14ac:dyDescent="0.3">
      <c r="A1317" s="4"/>
      <c r="B1317" s="4"/>
      <c r="C1317" s="4"/>
      <c r="D1317" s="31"/>
      <c r="E1317" s="103"/>
      <c r="F1317" s="103"/>
      <c r="AE1317" s="103"/>
      <c r="AG1317" s="103"/>
    </row>
    <row r="1318" spans="1:33" x14ac:dyDescent="0.3">
      <c r="A1318" s="4"/>
      <c r="B1318" s="4"/>
      <c r="C1318" s="4"/>
      <c r="D1318" s="31"/>
      <c r="E1318" s="103"/>
      <c r="F1318" s="103"/>
      <c r="AE1318" s="103"/>
      <c r="AG1318" s="103"/>
    </row>
    <row r="1319" spans="1:33" x14ac:dyDescent="0.3">
      <c r="A1319" s="4"/>
      <c r="B1319" s="4"/>
      <c r="C1319" s="4"/>
      <c r="D1319" s="31"/>
      <c r="E1319" s="103"/>
      <c r="F1319" s="103"/>
      <c r="AE1319" s="103"/>
      <c r="AG1319" s="103"/>
    </row>
    <row r="1320" spans="1:33" x14ac:dyDescent="0.3">
      <c r="A1320" s="4"/>
      <c r="B1320" s="4"/>
      <c r="C1320" s="4"/>
      <c r="D1320" s="31"/>
      <c r="E1320" s="103"/>
      <c r="F1320" s="103"/>
      <c r="AE1320" s="103"/>
      <c r="AG1320" s="103"/>
    </row>
    <row r="1321" spans="1:33" x14ac:dyDescent="0.3">
      <c r="A1321" s="4"/>
      <c r="B1321" s="4"/>
      <c r="C1321" s="4"/>
      <c r="D1321" s="31"/>
      <c r="E1321" s="103"/>
      <c r="F1321" s="103"/>
      <c r="AE1321" s="103"/>
      <c r="AG1321" s="103"/>
    </row>
    <row r="1322" spans="1:33" x14ac:dyDescent="0.3">
      <c r="A1322" s="4"/>
      <c r="B1322" s="4"/>
      <c r="C1322" s="4"/>
      <c r="D1322" s="31"/>
      <c r="E1322" s="103"/>
      <c r="F1322" s="103"/>
      <c r="AE1322" s="103"/>
      <c r="AG1322" s="103"/>
    </row>
    <row r="1323" spans="1:33" x14ac:dyDescent="0.3">
      <c r="A1323" s="4"/>
      <c r="B1323" s="4"/>
      <c r="C1323" s="4"/>
      <c r="D1323" s="31"/>
      <c r="E1323" s="103"/>
      <c r="F1323" s="103"/>
      <c r="AE1323" s="103"/>
      <c r="AG1323" s="103"/>
    </row>
    <row r="1324" spans="1:33" x14ac:dyDescent="0.3">
      <c r="A1324" s="4"/>
      <c r="B1324" s="4"/>
      <c r="C1324" s="4"/>
      <c r="D1324" s="31"/>
      <c r="E1324" s="103"/>
      <c r="F1324" s="103"/>
      <c r="AE1324" s="103"/>
      <c r="AG1324" s="103"/>
    </row>
    <row r="1325" spans="1:33" x14ac:dyDescent="0.3">
      <c r="A1325" s="4"/>
      <c r="B1325" s="4"/>
      <c r="C1325" s="4"/>
      <c r="D1325" s="31"/>
      <c r="E1325" s="103"/>
      <c r="F1325" s="103"/>
      <c r="AE1325" s="103"/>
      <c r="AG1325" s="103"/>
    </row>
    <row r="1326" spans="1:33" x14ac:dyDescent="0.3">
      <c r="A1326" s="4"/>
      <c r="B1326" s="4"/>
      <c r="C1326" s="4"/>
      <c r="D1326" s="31"/>
      <c r="E1326" s="103"/>
      <c r="F1326" s="103"/>
      <c r="AE1326" s="103"/>
      <c r="AG1326" s="103"/>
    </row>
    <row r="1327" spans="1:33" x14ac:dyDescent="0.3">
      <c r="A1327" s="4"/>
      <c r="B1327" s="4"/>
      <c r="C1327" s="4"/>
      <c r="D1327" s="31"/>
      <c r="E1327" s="103"/>
      <c r="F1327" s="103"/>
      <c r="AE1327" s="103"/>
      <c r="AG1327" s="103"/>
    </row>
    <row r="1328" spans="1:33" x14ac:dyDescent="0.3">
      <c r="A1328" s="4"/>
      <c r="B1328" s="4"/>
      <c r="C1328" s="4"/>
      <c r="D1328" s="31"/>
      <c r="E1328" s="103"/>
      <c r="F1328" s="103"/>
      <c r="AE1328" s="103"/>
      <c r="AG1328" s="103"/>
    </row>
    <row r="1329" spans="1:33" x14ac:dyDescent="0.3">
      <c r="A1329" s="4"/>
      <c r="B1329" s="4"/>
      <c r="C1329" s="4"/>
      <c r="D1329" s="31"/>
      <c r="E1329" s="103"/>
      <c r="F1329" s="103"/>
      <c r="AE1329" s="103"/>
      <c r="AG1329" s="103"/>
    </row>
    <row r="1330" spans="1:33" x14ac:dyDescent="0.3">
      <c r="A1330" s="4"/>
      <c r="B1330" s="4"/>
      <c r="C1330" s="4"/>
      <c r="D1330" s="31"/>
      <c r="E1330" s="103"/>
      <c r="F1330" s="103"/>
      <c r="AE1330" s="103"/>
      <c r="AG1330" s="103"/>
    </row>
    <row r="1331" spans="1:33" x14ac:dyDescent="0.3">
      <c r="A1331" s="4"/>
      <c r="B1331" s="4"/>
      <c r="C1331" s="4"/>
      <c r="D1331" s="31"/>
      <c r="E1331" s="103"/>
      <c r="F1331" s="103"/>
      <c r="AE1331" s="103"/>
      <c r="AG1331" s="103"/>
    </row>
    <row r="1332" spans="1:33" x14ac:dyDescent="0.3">
      <c r="A1332" s="4"/>
      <c r="B1332" s="4"/>
      <c r="C1332" s="4"/>
      <c r="D1332" s="31"/>
      <c r="E1332" s="103"/>
      <c r="F1332" s="103"/>
      <c r="AE1332" s="103"/>
      <c r="AG1332" s="103"/>
    </row>
    <row r="1333" spans="1:33" x14ac:dyDescent="0.3">
      <c r="A1333" s="4"/>
      <c r="B1333" s="4"/>
      <c r="C1333" s="4"/>
      <c r="D1333" s="31"/>
      <c r="E1333" s="103"/>
      <c r="F1333" s="103"/>
      <c r="AE1333" s="103"/>
      <c r="AG1333" s="103"/>
    </row>
    <row r="1334" spans="1:33" x14ac:dyDescent="0.3">
      <c r="A1334" s="4"/>
      <c r="B1334" s="4"/>
      <c r="C1334" s="4"/>
      <c r="D1334" s="31"/>
      <c r="E1334" s="103"/>
      <c r="F1334" s="103"/>
      <c r="AE1334" s="103"/>
      <c r="AG1334" s="103"/>
    </row>
    <row r="1335" spans="1:33" x14ac:dyDescent="0.3">
      <c r="A1335" s="4"/>
      <c r="B1335" s="4"/>
      <c r="C1335" s="4"/>
      <c r="D1335" s="31"/>
      <c r="E1335" s="103"/>
      <c r="F1335" s="103"/>
      <c r="AE1335" s="103"/>
      <c r="AG1335" s="103"/>
    </row>
    <row r="1336" spans="1:33" x14ac:dyDescent="0.3">
      <c r="A1336" s="4"/>
      <c r="B1336" s="4"/>
      <c r="C1336" s="4"/>
      <c r="D1336" s="31"/>
      <c r="E1336" s="103"/>
      <c r="F1336" s="103"/>
      <c r="AE1336" s="103"/>
      <c r="AG1336" s="103"/>
    </row>
    <row r="1337" spans="1:33" x14ac:dyDescent="0.3">
      <c r="A1337" s="4"/>
      <c r="B1337" s="4"/>
      <c r="C1337" s="4"/>
      <c r="D1337" s="31"/>
      <c r="E1337" s="103"/>
      <c r="F1337" s="103"/>
      <c r="AE1337" s="103"/>
      <c r="AG1337" s="103"/>
    </row>
    <row r="1338" spans="1:33" x14ac:dyDescent="0.3">
      <c r="A1338" s="4"/>
      <c r="B1338" s="4"/>
      <c r="C1338" s="4"/>
      <c r="D1338" s="31"/>
      <c r="E1338" s="103"/>
      <c r="F1338" s="103"/>
      <c r="AE1338" s="103"/>
      <c r="AG1338" s="103"/>
    </row>
    <row r="1339" spans="1:33" x14ac:dyDescent="0.3">
      <c r="A1339" s="4"/>
      <c r="B1339" s="4"/>
      <c r="C1339" s="4"/>
      <c r="D1339" s="31"/>
      <c r="E1339" s="103"/>
      <c r="F1339" s="103"/>
      <c r="AE1339" s="103"/>
      <c r="AG1339" s="103"/>
    </row>
    <row r="1340" spans="1:33" x14ac:dyDescent="0.3">
      <c r="A1340" s="4"/>
      <c r="B1340" s="4"/>
      <c r="C1340" s="4"/>
      <c r="D1340" s="31"/>
      <c r="E1340" s="103"/>
      <c r="F1340" s="103"/>
      <c r="AE1340" s="103"/>
      <c r="AG1340" s="103"/>
    </row>
    <row r="1341" spans="1:33" x14ac:dyDescent="0.3">
      <c r="A1341" s="4"/>
      <c r="B1341" s="4"/>
      <c r="C1341" s="4"/>
      <c r="D1341" s="31"/>
      <c r="E1341" s="103"/>
      <c r="F1341" s="103"/>
      <c r="AE1341" s="103"/>
      <c r="AG1341" s="103"/>
    </row>
    <row r="1342" spans="1:33" x14ac:dyDescent="0.3">
      <c r="A1342" s="4"/>
      <c r="B1342" s="4"/>
      <c r="C1342" s="4"/>
      <c r="D1342" s="31"/>
      <c r="E1342" s="103"/>
      <c r="F1342" s="103"/>
      <c r="AE1342" s="103"/>
      <c r="AG1342" s="103"/>
    </row>
    <row r="1343" spans="1:33" x14ac:dyDescent="0.3">
      <c r="A1343" s="4"/>
      <c r="B1343" s="4"/>
      <c r="C1343" s="4"/>
      <c r="D1343" s="31"/>
      <c r="E1343" s="103"/>
      <c r="F1343" s="103"/>
      <c r="AE1343" s="103"/>
      <c r="AG1343" s="103"/>
    </row>
    <row r="1344" spans="1:33" x14ac:dyDescent="0.3">
      <c r="A1344" s="4"/>
      <c r="B1344" s="4"/>
      <c r="C1344" s="4"/>
      <c r="D1344" s="31"/>
      <c r="E1344" s="103"/>
      <c r="F1344" s="103"/>
      <c r="AE1344" s="103"/>
      <c r="AG1344" s="103"/>
    </row>
    <row r="1345" spans="1:33" x14ac:dyDescent="0.3">
      <c r="A1345" s="4"/>
      <c r="B1345" s="4"/>
      <c r="C1345" s="4"/>
      <c r="D1345" s="31"/>
      <c r="E1345" s="103"/>
      <c r="F1345" s="103"/>
      <c r="AE1345" s="103"/>
      <c r="AG1345" s="103"/>
    </row>
    <row r="1346" spans="1:33" x14ac:dyDescent="0.3">
      <c r="A1346" s="4"/>
      <c r="B1346" s="4"/>
      <c r="C1346" s="4"/>
      <c r="D1346" s="31"/>
      <c r="E1346" s="103"/>
      <c r="F1346" s="103"/>
      <c r="AE1346" s="103"/>
      <c r="AG1346" s="103"/>
    </row>
    <row r="1347" spans="1:33" x14ac:dyDescent="0.3">
      <c r="A1347" s="4"/>
      <c r="B1347" s="4"/>
      <c r="C1347" s="4"/>
      <c r="D1347" s="31"/>
      <c r="E1347" s="103"/>
      <c r="F1347" s="103"/>
      <c r="AE1347" s="103"/>
      <c r="AG1347" s="103"/>
    </row>
    <row r="1348" spans="1:33" x14ac:dyDescent="0.3">
      <c r="A1348" s="4"/>
      <c r="B1348" s="4"/>
      <c r="C1348" s="4"/>
      <c r="D1348" s="31"/>
      <c r="E1348" s="103"/>
      <c r="F1348" s="103"/>
      <c r="AE1348" s="103"/>
      <c r="AG1348" s="103"/>
    </row>
    <row r="1349" spans="1:33" x14ac:dyDescent="0.3">
      <c r="A1349" s="4"/>
      <c r="B1349" s="4"/>
      <c r="C1349" s="4"/>
      <c r="D1349" s="31"/>
      <c r="E1349" s="103"/>
      <c r="F1349" s="103"/>
      <c r="AE1349" s="103"/>
      <c r="AG1349" s="103"/>
    </row>
    <row r="1350" spans="1:33" x14ac:dyDescent="0.3">
      <c r="A1350" s="4"/>
      <c r="B1350" s="4"/>
      <c r="C1350" s="4"/>
      <c r="D1350" s="31"/>
      <c r="E1350" s="103"/>
      <c r="F1350" s="103"/>
      <c r="AE1350" s="103"/>
      <c r="AG1350" s="103"/>
    </row>
    <row r="1351" spans="1:33" x14ac:dyDescent="0.3">
      <c r="A1351" s="4"/>
      <c r="B1351" s="4"/>
      <c r="C1351" s="4"/>
      <c r="D1351" s="31"/>
      <c r="E1351" s="103"/>
      <c r="F1351" s="103"/>
      <c r="AE1351" s="103"/>
      <c r="AG1351" s="103"/>
    </row>
    <row r="1352" spans="1:33" x14ac:dyDescent="0.3">
      <c r="A1352" s="4"/>
      <c r="B1352" s="4"/>
      <c r="C1352" s="4"/>
      <c r="D1352" s="31"/>
      <c r="E1352" s="103"/>
      <c r="F1352" s="103"/>
      <c r="AE1352" s="103"/>
      <c r="AG1352" s="103"/>
    </row>
    <row r="1353" spans="1:33" x14ac:dyDescent="0.3">
      <c r="A1353" s="4"/>
      <c r="B1353" s="4"/>
      <c r="C1353" s="4"/>
      <c r="D1353" s="31"/>
      <c r="E1353" s="103"/>
      <c r="F1353" s="103"/>
      <c r="AE1353" s="103"/>
      <c r="AG1353" s="103"/>
    </row>
    <row r="1354" spans="1:33" x14ac:dyDescent="0.3">
      <c r="A1354" s="4"/>
      <c r="B1354" s="4"/>
      <c r="C1354" s="4"/>
      <c r="D1354" s="31"/>
      <c r="E1354" s="103"/>
      <c r="F1354" s="103"/>
      <c r="AE1354" s="103"/>
      <c r="AG1354" s="103"/>
    </row>
    <row r="1355" spans="1:33" x14ac:dyDescent="0.3">
      <c r="A1355" s="4"/>
      <c r="B1355" s="4"/>
      <c r="C1355" s="4"/>
      <c r="D1355" s="31"/>
      <c r="E1355" s="103"/>
      <c r="F1355" s="103"/>
      <c r="AE1355" s="103"/>
      <c r="AG1355" s="103"/>
    </row>
    <row r="1356" spans="1:33" x14ac:dyDescent="0.3">
      <c r="A1356" s="4"/>
      <c r="B1356" s="4"/>
      <c r="C1356" s="4"/>
      <c r="D1356" s="31"/>
      <c r="E1356" s="103"/>
      <c r="F1356" s="103"/>
      <c r="AE1356" s="103"/>
      <c r="AG1356" s="103"/>
    </row>
    <row r="1357" spans="1:33" x14ac:dyDescent="0.3">
      <c r="A1357" s="4"/>
      <c r="B1357" s="4"/>
      <c r="C1357" s="4"/>
      <c r="D1357" s="31"/>
      <c r="E1357" s="103"/>
      <c r="F1357" s="103"/>
      <c r="AE1357" s="103"/>
      <c r="AG1357" s="103"/>
    </row>
    <row r="1358" spans="1:33" x14ac:dyDescent="0.3">
      <c r="A1358" s="4"/>
      <c r="B1358" s="4"/>
      <c r="C1358" s="4"/>
      <c r="D1358" s="31"/>
      <c r="E1358" s="103"/>
      <c r="F1358" s="103"/>
      <c r="AE1358" s="103"/>
      <c r="AG1358" s="103"/>
    </row>
    <row r="1359" spans="1:33" x14ac:dyDescent="0.3">
      <c r="A1359" s="4"/>
      <c r="B1359" s="4"/>
      <c r="C1359" s="4"/>
      <c r="D1359" s="31"/>
      <c r="E1359" s="103"/>
      <c r="F1359" s="103"/>
      <c r="AE1359" s="103"/>
      <c r="AG1359" s="103"/>
    </row>
    <row r="1360" spans="1:33" x14ac:dyDescent="0.3">
      <c r="A1360" s="4"/>
      <c r="B1360" s="4"/>
      <c r="C1360" s="4"/>
      <c r="D1360" s="31"/>
      <c r="E1360" s="103"/>
      <c r="F1360" s="103"/>
      <c r="AE1360" s="103"/>
      <c r="AG1360" s="103"/>
    </row>
    <row r="1361" spans="1:33" x14ac:dyDescent="0.3">
      <c r="A1361" s="4"/>
      <c r="B1361" s="4"/>
      <c r="C1361" s="4"/>
      <c r="D1361" s="31"/>
      <c r="E1361" s="103"/>
      <c r="F1361" s="103"/>
      <c r="AE1361" s="103"/>
      <c r="AG1361" s="103"/>
    </row>
    <row r="1362" spans="1:33" x14ac:dyDescent="0.3">
      <c r="A1362" s="4"/>
      <c r="B1362" s="4"/>
      <c r="C1362" s="4"/>
      <c r="D1362" s="31"/>
      <c r="E1362" s="103"/>
      <c r="F1362" s="103"/>
      <c r="AE1362" s="103"/>
      <c r="AG1362" s="103"/>
    </row>
    <row r="1363" spans="1:33" x14ac:dyDescent="0.3">
      <c r="A1363" s="4"/>
      <c r="B1363" s="4"/>
      <c r="C1363" s="4"/>
      <c r="D1363" s="31"/>
      <c r="E1363" s="103"/>
      <c r="F1363" s="103"/>
      <c r="AE1363" s="103"/>
      <c r="AG1363" s="103"/>
    </row>
    <row r="1364" spans="1:33" x14ac:dyDescent="0.3">
      <c r="A1364" s="4"/>
      <c r="B1364" s="4"/>
      <c r="C1364" s="4"/>
      <c r="D1364" s="31"/>
      <c r="E1364" s="103"/>
      <c r="F1364" s="103"/>
      <c r="AE1364" s="103"/>
      <c r="AG1364" s="103"/>
    </row>
    <row r="1365" spans="1:33" x14ac:dyDescent="0.3">
      <c r="A1365" s="4"/>
      <c r="B1365" s="4"/>
      <c r="C1365" s="4"/>
      <c r="D1365" s="31"/>
      <c r="E1365" s="103"/>
      <c r="F1365" s="103"/>
      <c r="AE1365" s="103"/>
      <c r="AG1365" s="103"/>
    </row>
    <row r="1366" spans="1:33" x14ac:dyDescent="0.3">
      <c r="A1366" s="4"/>
      <c r="B1366" s="4"/>
      <c r="C1366" s="4"/>
      <c r="D1366" s="31"/>
      <c r="E1366" s="103"/>
      <c r="F1366" s="103"/>
      <c r="AE1366" s="103"/>
      <c r="AG1366" s="103"/>
    </row>
    <row r="1367" spans="1:33" x14ac:dyDescent="0.3">
      <c r="A1367" s="4"/>
      <c r="B1367" s="4"/>
      <c r="C1367" s="4"/>
      <c r="D1367" s="31"/>
      <c r="E1367" s="103"/>
      <c r="F1367" s="103"/>
      <c r="AE1367" s="103"/>
      <c r="AG1367" s="103"/>
    </row>
    <row r="1368" spans="1:33" x14ac:dyDescent="0.3">
      <c r="A1368" s="4"/>
      <c r="B1368" s="4"/>
      <c r="C1368" s="4"/>
      <c r="D1368" s="31"/>
      <c r="E1368" s="103"/>
      <c r="F1368" s="103"/>
      <c r="AE1368" s="103"/>
      <c r="AG1368" s="103"/>
    </row>
    <row r="1369" spans="1:33" x14ac:dyDescent="0.3">
      <c r="A1369" s="4"/>
      <c r="B1369" s="4"/>
      <c r="C1369" s="4"/>
      <c r="D1369" s="31"/>
      <c r="E1369" s="103"/>
      <c r="F1369" s="103"/>
      <c r="AE1369" s="103"/>
      <c r="AG1369" s="103"/>
    </row>
    <row r="1370" spans="1:33" x14ac:dyDescent="0.3">
      <c r="A1370" s="4"/>
      <c r="B1370" s="4"/>
      <c r="C1370" s="4"/>
      <c r="D1370" s="31"/>
      <c r="E1370" s="103"/>
      <c r="F1370" s="103"/>
      <c r="AE1370" s="103"/>
      <c r="AG1370" s="103"/>
    </row>
    <row r="1371" spans="1:33" x14ac:dyDescent="0.3">
      <c r="A1371" s="4"/>
      <c r="B1371" s="4"/>
      <c r="C1371" s="4"/>
      <c r="D1371" s="31"/>
      <c r="E1371" s="103"/>
      <c r="F1371" s="103"/>
      <c r="AE1371" s="103"/>
      <c r="AG1371" s="103"/>
    </row>
    <row r="1372" spans="1:33" x14ac:dyDescent="0.3">
      <c r="A1372" s="4"/>
      <c r="B1372" s="4"/>
      <c r="C1372" s="4"/>
      <c r="D1372" s="31"/>
      <c r="E1372" s="103"/>
      <c r="F1372" s="103"/>
      <c r="AE1372" s="103"/>
      <c r="AG1372" s="103"/>
    </row>
    <row r="1373" spans="1:33" x14ac:dyDescent="0.3">
      <c r="A1373" s="4"/>
      <c r="B1373" s="4"/>
      <c r="C1373" s="4"/>
      <c r="D1373" s="31"/>
      <c r="E1373" s="103"/>
      <c r="F1373" s="103"/>
      <c r="AE1373" s="103"/>
      <c r="AG1373" s="103"/>
    </row>
    <row r="1374" spans="1:33" x14ac:dyDescent="0.3">
      <c r="A1374" s="4"/>
      <c r="B1374" s="4"/>
      <c r="C1374" s="4"/>
      <c r="D1374" s="31"/>
      <c r="E1374" s="103"/>
      <c r="F1374" s="103"/>
      <c r="AE1374" s="103"/>
      <c r="AG1374" s="103"/>
    </row>
    <row r="1375" spans="1:33" x14ac:dyDescent="0.3">
      <c r="A1375" s="4"/>
      <c r="B1375" s="4"/>
      <c r="C1375" s="4"/>
      <c r="D1375" s="31"/>
      <c r="E1375" s="103"/>
      <c r="F1375" s="103"/>
      <c r="AE1375" s="103"/>
      <c r="AG1375" s="103"/>
    </row>
    <row r="1376" spans="1:33" x14ac:dyDescent="0.3">
      <c r="A1376" s="4"/>
      <c r="B1376" s="4"/>
      <c r="C1376" s="4"/>
      <c r="D1376" s="31"/>
      <c r="E1376" s="103"/>
      <c r="F1376" s="103"/>
      <c r="AE1376" s="103"/>
      <c r="AG1376" s="103"/>
    </row>
    <row r="1377" spans="1:33" x14ac:dyDescent="0.3">
      <c r="A1377" s="4"/>
      <c r="B1377" s="4"/>
      <c r="C1377" s="4"/>
      <c r="D1377" s="31"/>
      <c r="E1377" s="103"/>
      <c r="F1377" s="103"/>
      <c r="AE1377" s="103"/>
      <c r="AG1377" s="103"/>
    </row>
    <row r="1378" spans="1:33" x14ac:dyDescent="0.3">
      <c r="A1378" s="4"/>
      <c r="B1378" s="4"/>
      <c r="C1378" s="4"/>
      <c r="D1378" s="31"/>
      <c r="E1378" s="103"/>
      <c r="F1378" s="103"/>
      <c r="AE1378" s="103"/>
      <c r="AG1378" s="103"/>
    </row>
    <row r="1379" spans="1:33" x14ac:dyDescent="0.3">
      <c r="A1379" s="4"/>
      <c r="B1379" s="4"/>
      <c r="C1379" s="4"/>
      <c r="D1379" s="31"/>
      <c r="E1379" s="103"/>
      <c r="F1379" s="103"/>
      <c r="AE1379" s="103"/>
      <c r="AG1379" s="103"/>
    </row>
    <row r="1380" spans="1:33" x14ac:dyDescent="0.3">
      <c r="A1380" s="4"/>
      <c r="B1380" s="4"/>
      <c r="C1380" s="4"/>
      <c r="D1380" s="31"/>
      <c r="E1380" s="103"/>
      <c r="F1380" s="103"/>
      <c r="AE1380" s="103"/>
      <c r="AG1380" s="103"/>
    </row>
    <row r="1381" spans="1:33" x14ac:dyDescent="0.3">
      <c r="A1381" s="4"/>
      <c r="B1381" s="4"/>
      <c r="C1381" s="4"/>
      <c r="D1381" s="31"/>
      <c r="E1381" s="103"/>
      <c r="F1381" s="103"/>
      <c r="AE1381" s="103"/>
      <c r="AG1381" s="103"/>
    </row>
    <row r="1382" spans="1:33" x14ac:dyDescent="0.3">
      <c r="A1382" s="4"/>
      <c r="B1382" s="4"/>
      <c r="C1382" s="4"/>
      <c r="D1382" s="31"/>
      <c r="E1382" s="103"/>
      <c r="F1382" s="103"/>
      <c r="AE1382" s="103"/>
      <c r="AG1382" s="103"/>
    </row>
    <row r="1383" spans="1:33" x14ac:dyDescent="0.3">
      <c r="A1383" s="4"/>
      <c r="B1383" s="4"/>
      <c r="C1383" s="4"/>
      <c r="D1383" s="31"/>
      <c r="E1383" s="103"/>
      <c r="F1383" s="103"/>
      <c r="AE1383" s="103"/>
      <c r="AG1383" s="103"/>
    </row>
    <row r="1384" spans="1:33" x14ac:dyDescent="0.3">
      <c r="A1384" s="4"/>
      <c r="B1384" s="4"/>
      <c r="C1384" s="4"/>
      <c r="D1384" s="31"/>
      <c r="E1384" s="103"/>
      <c r="F1384" s="103"/>
      <c r="AE1384" s="103"/>
      <c r="AG1384" s="103"/>
    </row>
    <row r="1385" spans="1:33" x14ac:dyDescent="0.3">
      <c r="A1385" s="4"/>
      <c r="B1385" s="4"/>
      <c r="C1385" s="4"/>
      <c r="D1385" s="31"/>
      <c r="E1385" s="103"/>
      <c r="F1385" s="103"/>
      <c r="AE1385" s="103"/>
      <c r="AG1385" s="103"/>
    </row>
    <row r="1386" spans="1:33" x14ac:dyDescent="0.3">
      <c r="A1386" s="4"/>
      <c r="B1386" s="4"/>
      <c r="C1386" s="4"/>
      <c r="D1386" s="31"/>
      <c r="E1386" s="103"/>
      <c r="F1386" s="103"/>
      <c r="AE1386" s="103"/>
      <c r="AG1386" s="103"/>
    </row>
    <row r="1387" spans="1:33" x14ac:dyDescent="0.3">
      <c r="A1387" s="4"/>
      <c r="B1387" s="4"/>
      <c r="C1387" s="4"/>
      <c r="D1387" s="31"/>
      <c r="E1387" s="103"/>
      <c r="F1387" s="103"/>
      <c r="AE1387" s="103"/>
      <c r="AG1387" s="103"/>
    </row>
    <row r="1388" spans="1:33" x14ac:dyDescent="0.3">
      <c r="A1388" s="4"/>
      <c r="B1388" s="4"/>
      <c r="C1388" s="4"/>
      <c r="D1388" s="31"/>
      <c r="E1388" s="103"/>
      <c r="F1388" s="103"/>
      <c r="AE1388" s="103"/>
      <c r="AG1388" s="103"/>
    </row>
    <row r="1389" spans="1:33" x14ac:dyDescent="0.3">
      <c r="A1389" s="4"/>
      <c r="B1389" s="4"/>
      <c r="C1389" s="4"/>
      <c r="D1389" s="31"/>
      <c r="E1389" s="103"/>
      <c r="F1389" s="103"/>
      <c r="AE1389" s="103"/>
      <c r="AG1389" s="103"/>
    </row>
    <row r="1390" spans="1:33" x14ac:dyDescent="0.3">
      <c r="A1390" s="4"/>
      <c r="B1390" s="4"/>
      <c r="C1390" s="4"/>
      <c r="D1390" s="31"/>
      <c r="E1390" s="103"/>
      <c r="F1390" s="103"/>
      <c r="AE1390" s="103"/>
      <c r="AG1390" s="103"/>
    </row>
    <row r="1391" spans="1:33" x14ac:dyDescent="0.3">
      <c r="A1391" s="4"/>
      <c r="B1391" s="4"/>
      <c r="C1391" s="4"/>
      <c r="D1391" s="31"/>
      <c r="E1391" s="103"/>
      <c r="F1391" s="103"/>
      <c r="AE1391" s="103"/>
      <c r="AG1391" s="103"/>
    </row>
    <row r="1392" spans="1:33" x14ac:dyDescent="0.3">
      <c r="A1392" s="4"/>
      <c r="B1392" s="4"/>
      <c r="C1392" s="4"/>
      <c r="D1392" s="31"/>
      <c r="E1392" s="103"/>
      <c r="F1392" s="103"/>
      <c r="AE1392" s="103"/>
      <c r="AG1392" s="103"/>
    </row>
    <row r="1393" spans="1:33" x14ac:dyDescent="0.3">
      <c r="A1393" s="4"/>
      <c r="B1393" s="4"/>
      <c r="C1393" s="4"/>
      <c r="D1393" s="31"/>
      <c r="E1393" s="103"/>
      <c r="F1393" s="103"/>
      <c r="AE1393" s="103"/>
      <c r="AG1393" s="103"/>
    </row>
    <row r="1394" spans="1:33" x14ac:dyDescent="0.3">
      <c r="A1394" s="4"/>
      <c r="B1394" s="4"/>
      <c r="C1394" s="4"/>
      <c r="D1394" s="31"/>
      <c r="E1394" s="103"/>
      <c r="F1394" s="103"/>
      <c r="AE1394" s="103"/>
      <c r="AG1394" s="103"/>
    </row>
    <row r="1395" spans="1:33" x14ac:dyDescent="0.3">
      <c r="A1395" s="4"/>
      <c r="B1395" s="4"/>
      <c r="C1395" s="4"/>
      <c r="D1395" s="31"/>
      <c r="E1395" s="103"/>
      <c r="F1395" s="103"/>
      <c r="AE1395" s="103"/>
      <c r="AG1395" s="103"/>
    </row>
    <row r="1396" spans="1:33" x14ac:dyDescent="0.3">
      <c r="A1396" s="4"/>
      <c r="B1396" s="4"/>
      <c r="C1396" s="4"/>
      <c r="D1396" s="31"/>
      <c r="E1396" s="103"/>
      <c r="F1396" s="103"/>
      <c r="AE1396" s="103"/>
      <c r="AG1396" s="103"/>
    </row>
    <row r="1397" spans="1:33" x14ac:dyDescent="0.3">
      <c r="A1397" s="4"/>
      <c r="B1397" s="4"/>
      <c r="C1397" s="4"/>
      <c r="D1397" s="31"/>
      <c r="E1397" s="103"/>
      <c r="F1397" s="103"/>
      <c r="AE1397" s="103"/>
      <c r="AG1397" s="103"/>
    </row>
    <row r="1398" spans="1:33" x14ac:dyDescent="0.3">
      <c r="A1398" s="4"/>
      <c r="B1398" s="4"/>
      <c r="C1398" s="4"/>
      <c r="D1398" s="31"/>
      <c r="E1398" s="103"/>
      <c r="F1398" s="103"/>
      <c r="AE1398" s="103"/>
      <c r="AG1398" s="103"/>
    </row>
    <row r="1399" spans="1:33" x14ac:dyDescent="0.3">
      <c r="A1399" s="4"/>
      <c r="B1399" s="4"/>
      <c r="C1399" s="4"/>
      <c r="D1399" s="31"/>
      <c r="E1399" s="103"/>
      <c r="F1399" s="103"/>
      <c r="AE1399" s="103"/>
      <c r="AG1399" s="103"/>
    </row>
    <row r="1400" spans="1:33" x14ac:dyDescent="0.3">
      <c r="A1400" s="4"/>
      <c r="B1400" s="4"/>
      <c r="C1400" s="4"/>
      <c r="D1400" s="31"/>
      <c r="E1400" s="103"/>
      <c r="F1400" s="103"/>
      <c r="AE1400" s="103"/>
      <c r="AG1400" s="103"/>
    </row>
    <row r="1401" spans="1:33" x14ac:dyDescent="0.3">
      <c r="A1401" s="4"/>
      <c r="B1401" s="4"/>
      <c r="C1401" s="4"/>
      <c r="D1401" s="31"/>
      <c r="E1401" s="103"/>
      <c r="F1401" s="103"/>
      <c r="AE1401" s="103"/>
      <c r="AG1401" s="103"/>
    </row>
    <row r="1402" spans="1:33" x14ac:dyDescent="0.3">
      <c r="A1402" s="4"/>
      <c r="B1402" s="4"/>
      <c r="C1402" s="4"/>
      <c r="D1402" s="31"/>
      <c r="E1402" s="103"/>
      <c r="F1402" s="103"/>
      <c r="AE1402" s="103"/>
      <c r="AG1402" s="103"/>
    </row>
    <row r="1403" spans="1:33" x14ac:dyDescent="0.3">
      <c r="A1403" s="4"/>
      <c r="B1403" s="4"/>
      <c r="C1403" s="4"/>
      <c r="D1403" s="31"/>
      <c r="E1403" s="103"/>
      <c r="F1403" s="103"/>
      <c r="AE1403" s="103"/>
      <c r="AG1403" s="103"/>
    </row>
    <row r="1404" spans="1:33" x14ac:dyDescent="0.3">
      <c r="A1404" s="4"/>
      <c r="B1404" s="4"/>
      <c r="C1404" s="4"/>
      <c r="D1404" s="31"/>
      <c r="E1404" s="103"/>
      <c r="F1404" s="103"/>
      <c r="AE1404" s="103"/>
      <c r="AG1404" s="103"/>
    </row>
    <row r="1405" spans="1:33" x14ac:dyDescent="0.3">
      <c r="A1405" s="4"/>
      <c r="B1405" s="4"/>
      <c r="C1405" s="4"/>
      <c r="D1405" s="31"/>
      <c r="E1405" s="103"/>
      <c r="F1405" s="103"/>
      <c r="AE1405" s="103"/>
      <c r="AG1405" s="103"/>
    </row>
    <row r="1406" spans="1:33" x14ac:dyDescent="0.3">
      <c r="A1406" s="4"/>
      <c r="B1406" s="4"/>
      <c r="C1406" s="4"/>
      <c r="D1406" s="31"/>
      <c r="E1406" s="103"/>
      <c r="F1406" s="103"/>
      <c r="AE1406" s="103"/>
      <c r="AG1406" s="103"/>
    </row>
    <row r="1407" spans="1:33" x14ac:dyDescent="0.3">
      <c r="A1407" s="4"/>
      <c r="B1407" s="4"/>
      <c r="C1407" s="4"/>
      <c r="D1407" s="31"/>
      <c r="E1407" s="103"/>
      <c r="F1407" s="103"/>
      <c r="AE1407" s="103"/>
      <c r="AG1407" s="103"/>
    </row>
    <row r="1408" spans="1:33" x14ac:dyDescent="0.3">
      <c r="A1408" s="4"/>
      <c r="B1408" s="4"/>
      <c r="C1408" s="4"/>
      <c r="D1408" s="31"/>
      <c r="E1408" s="103"/>
      <c r="F1408" s="103"/>
      <c r="AE1408" s="103"/>
      <c r="AG1408" s="103"/>
    </row>
    <row r="1409" spans="1:33" x14ac:dyDescent="0.3">
      <c r="A1409" s="4"/>
      <c r="B1409" s="4"/>
      <c r="C1409" s="4"/>
      <c r="D1409" s="31"/>
      <c r="E1409" s="103"/>
      <c r="F1409" s="103"/>
      <c r="AE1409" s="103"/>
      <c r="AG1409" s="103"/>
    </row>
    <row r="1410" spans="1:33" x14ac:dyDescent="0.3">
      <c r="A1410" s="4"/>
      <c r="B1410" s="4"/>
      <c r="C1410" s="4"/>
      <c r="D1410" s="31"/>
      <c r="E1410" s="103"/>
      <c r="F1410" s="103"/>
      <c r="AE1410" s="103"/>
      <c r="AG1410" s="103"/>
    </row>
    <row r="1411" spans="1:33" x14ac:dyDescent="0.3">
      <c r="A1411" s="4"/>
      <c r="B1411" s="4"/>
      <c r="C1411" s="4"/>
      <c r="D1411" s="31"/>
      <c r="E1411" s="103"/>
      <c r="F1411" s="103"/>
      <c r="AE1411" s="103"/>
      <c r="AG1411" s="103"/>
    </row>
    <row r="1412" spans="1:33" x14ac:dyDescent="0.3">
      <c r="A1412" s="4"/>
      <c r="B1412" s="4"/>
      <c r="C1412" s="4"/>
      <c r="D1412" s="31"/>
      <c r="E1412" s="103"/>
      <c r="F1412" s="103"/>
      <c r="AE1412" s="103"/>
      <c r="AG1412" s="103"/>
    </row>
    <row r="1413" spans="1:33" x14ac:dyDescent="0.3">
      <c r="A1413" s="4"/>
      <c r="B1413" s="4"/>
      <c r="C1413" s="4"/>
      <c r="D1413" s="31"/>
      <c r="E1413" s="103"/>
      <c r="F1413" s="103"/>
      <c r="AE1413" s="103"/>
      <c r="AG1413" s="103"/>
    </row>
    <row r="1414" spans="1:33" x14ac:dyDescent="0.3">
      <c r="A1414" s="4"/>
      <c r="B1414" s="4"/>
      <c r="C1414" s="4"/>
      <c r="D1414" s="31"/>
      <c r="E1414" s="103"/>
      <c r="F1414" s="103"/>
      <c r="AE1414" s="103"/>
      <c r="AG1414" s="103"/>
    </row>
    <row r="1415" spans="1:33" x14ac:dyDescent="0.3">
      <c r="A1415" s="4"/>
      <c r="B1415" s="4"/>
      <c r="C1415" s="4"/>
      <c r="D1415" s="31"/>
      <c r="E1415" s="103"/>
      <c r="F1415" s="103"/>
      <c r="AE1415" s="103"/>
      <c r="AG1415" s="103"/>
    </row>
    <row r="1416" spans="1:33" x14ac:dyDescent="0.3">
      <c r="A1416" s="4"/>
      <c r="B1416" s="4"/>
      <c r="C1416" s="4"/>
      <c r="D1416" s="31"/>
      <c r="E1416" s="103"/>
      <c r="F1416" s="103"/>
      <c r="AE1416" s="103"/>
      <c r="AG1416" s="103"/>
    </row>
    <row r="1417" spans="1:33" x14ac:dyDescent="0.3">
      <c r="A1417" s="4"/>
      <c r="B1417" s="4"/>
      <c r="C1417" s="4"/>
      <c r="D1417" s="31"/>
      <c r="E1417" s="103"/>
      <c r="F1417" s="103"/>
      <c r="AE1417" s="103"/>
      <c r="AG1417" s="103"/>
    </row>
    <row r="1418" spans="1:33" x14ac:dyDescent="0.3">
      <c r="A1418" s="4"/>
      <c r="B1418" s="4"/>
      <c r="C1418" s="4"/>
      <c r="D1418" s="31"/>
      <c r="E1418" s="103"/>
      <c r="F1418" s="103"/>
      <c r="AE1418" s="103"/>
      <c r="AG1418" s="103"/>
    </row>
    <row r="1419" spans="1:33" x14ac:dyDescent="0.3">
      <c r="A1419" s="4"/>
      <c r="B1419" s="4"/>
      <c r="C1419" s="4"/>
      <c r="D1419" s="31"/>
      <c r="E1419" s="103"/>
      <c r="F1419" s="103"/>
      <c r="AE1419" s="103"/>
      <c r="AG1419" s="103"/>
    </row>
    <row r="1420" spans="1:33" x14ac:dyDescent="0.3">
      <c r="A1420" s="4"/>
      <c r="B1420" s="4"/>
      <c r="C1420" s="4"/>
      <c r="D1420" s="31"/>
      <c r="E1420" s="103"/>
      <c r="F1420" s="103"/>
      <c r="AE1420" s="103"/>
      <c r="AG1420" s="103"/>
    </row>
    <row r="1421" spans="1:33" x14ac:dyDescent="0.3">
      <c r="A1421" s="4"/>
      <c r="B1421" s="4"/>
      <c r="C1421" s="4"/>
      <c r="D1421" s="31"/>
      <c r="E1421" s="103"/>
      <c r="F1421" s="103"/>
      <c r="AE1421" s="103"/>
      <c r="AG1421" s="103"/>
    </row>
    <row r="1422" spans="1:33" x14ac:dyDescent="0.3">
      <c r="A1422" s="4"/>
      <c r="B1422" s="4"/>
      <c r="C1422" s="4"/>
      <c r="D1422" s="31"/>
      <c r="E1422" s="103"/>
      <c r="F1422" s="103"/>
      <c r="AE1422" s="103"/>
      <c r="AG1422" s="103"/>
    </row>
    <row r="1423" spans="1:33" x14ac:dyDescent="0.3">
      <c r="A1423" s="4"/>
      <c r="B1423" s="4"/>
      <c r="C1423" s="4"/>
      <c r="D1423" s="31"/>
      <c r="E1423" s="103"/>
      <c r="F1423" s="103"/>
      <c r="AE1423" s="103"/>
      <c r="AG1423" s="103"/>
    </row>
    <row r="1424" spans="1:33" x14ac:dyDescent="0.3">
      <c r="A1424" s="4"/>
      <c r="B1424" s="4"/>
      <c r="C1424" s="4"/>
      <c r="D1424" s="31"/>
      <c r="E1424" s="103"/>
      <c r="F1424" s="103"/>
      <c r="AE1424" s="103"/>
      <c r="AG1424" s="103"/>
    </row>
    <row r="1425" spans="1:33" x14ac:dyDescent="0.3">
      <c r="A1425" s="4"/>
      <c r="B1425" s="4"/>
      <c r="C1425" s="4"/>
      <c r="D1425" s="31"/>
      <c r="E1425" s="103"/>
      <c r="F1425" s="103"/>
      <c r="AE1425" s="103"/>
      <c r="AG1425" s="103"/>
    </row>
    <row r="1426" spans="1:33" x14ac:dyDescent="0.3">
      <c r="A1426" s="4"/>
      <c r="B1426" s="4"/>
      <c r="C1426" s="4"/>
      <c r="D1426" s="31"/>
      <c r="E1426" s="103"/>
      <c r="F1426" s="103"/>
      <c r="AE1426" s="103"/>
      <c r="AG1426" s="103"/>
    </row>
    <row r="1427" spans="1:33" x14ac:dyDescent="0.3">
      <c r="A1427" s="4"/>
      <c r="B1427" s="4"/>
      <c r="C1427" s="4"/>
      <c r="D1427" s="31"/>
      <c r="E1427" s="103"/>
      <c r="F1427" s="103"/>
      <c r="AE1427" s="103"/>
      <c r="AG1427" s="103"/>
    </row>
    <row r="1428" spans="1:33" x14ac:dyDescent="0.3">
      <c r="A1428" s="4"/>
      <c r="B1428" s="4"/>
      <c r="C1428" s="4"/>
      <c r="D1428" s="31"/>
      <c r="E1428" s="103"/>
      <c r="F1428" s="103"/>
      <c r="AE1428" s="103"/>
      <c r="AG1428" s="103"/>
    </row>
    <row r="1429" spans="1:33" x14ac:dyDescent="0.3">
      <c r="A1429" s="4"/>
      <c r="B1429" s="4"/>
      <c r="C1429" s="4"/>
      <c r="D1429" s="31"/>
      <c r="E1429" s="103"/>
      <c r="F1429" s="103"/>
      <c r="AE1429" s="103"/>
      <c r="AG1429" s="103"/>
    </row>
    <row r="1430" spans="1:33" x14ac:dyDescent="0.3">
      <c r="A1430" s="4"/>
      <c r="B1430" s="4"/>
      <c r="C1430" s="4"/>
      <c r="D1430" s="31"/>
      <c r="E1430" s="103"/>
      <c r="F1430" s="103"/>
      <c r="AE1430" s="103"/>
      <c r="AG1430" s="103"/>
    </row>
    <row r="1431" spans="1:33" x14ac:dyDescent="0.3">
      <c r="A1431" s="4"/>
      <c r="B1431" s="4"/>
      <c r="C1431" s="4"/>
      <c r="D1431" s="31"/>
      <c r="E1431" s="103"/>
      <c r="F1431" s="103"/>
      <c r="AE1431" s="103"/>
      <c r="AG1431" s="103"/>
    </row>
    <row r="1432" spans="1:33" x14ac:dyDescent="0.3">
      <c r="A1432" s="4"/>
      <c r="B1432" s="4"/>
      <c r="C1432" s="4"/>
      <c r="D1432" s="31"/>
      <c r="E1432" s="103"/>
      <c r="F1432" s="103"/>
      <c r="AE1432" s="103"/>
      <c r="AG1432" s="103"/>
    </row>
    <row r="1433" spans="1:33" x14ac:dyDescent="0.3">
      <c r="A1433" s="4"/>
      <c r="B1433" s="4"/>
      <c r="C1433" s="4"/>
      <c r="D1433" s="31"/>
      <c r="E1433" s="103"/>
      <c r="F1433" s="103"/>
      <c r="AE1433" s="103"/>
      <c r="AG1433" s="103"/>
    </row>
    <row r="1434" spans="1:33" x14ac:dyDescent="0.3">
      <c r="A1434" s="4"/>
      <c r="B1434" s="4"/>
      <c r="C1434" s="4"/>
      <c r="D1434" s="31"/>
      <c r="E1434" s="103"/>
      <c r="F1434" s="103"/>
      <c r="AE1434" s="103"/>
      <c r="AG1434" s="103"/>
    </row>
    <row r="1435" spans="1:33" x14ac:dyDescent="0.3">
      <c r="A1435" s="4"/>
      <c r="B1435" s="4"/>
      <c r="C1435" s="4"/>
      <c r="D1435" s="31"/>
      <c r="E1435" s="103"/>
      <c r="F1435" s="103"/>
      <c r="AE1435" s="103"/>
      <c r="AG1435" s="103"/>
    </row>
    <row r="1436" spans="1:33" x14ac:dyDescent="0.3">
      <c r="A1436" s="4"/>
      <c r="B1436" s="4"/>
      <c r="C1436" s="4"/>
      <c r="D1436" s="31"/>
      <c r="E1436" s="103"/>
      <c r="F1436" s="103"/>
      <c r="AE1436" s="103"/>
      <c r="AG1436" s="103"/>
    </row>
    <row r="1437" spans="1:33" x14ac:dyDescent="0.3">
      <c r="A1437" s="4"/>
      <c r="B1437" s="4"/>
      <c r="C1437" s="4"/>
      <c r="D1437" s="31"/>
      <c r="E1437" s="103"/>
      <c r="F1437" s="103"/>
      <c r="AE1437" s="103"/>
      <c r="AG1437" s="103"/>
    </row>
    <row r="1438" spans="1:33" x14ac:dyDescent="0.3">
      <c r="A1438" s="4"/>
      <c r="B1438" s="4"/>
      <c r="C1438" s="4"/>
      <c r="D1438" s="31"/>
      <c r="E1438" s="103"/>
      <c r="F1438" s="103"/>
      <c r="AE1438" s="103"/>
      <c r="AG1438" s="103"/>
    </row>
    <row r="1439" spans="1:33" x14ac:dyDescent="0.3">
      <c r="A1439" s="4"/>
      <c r="B1439" s="4"/>
      <c r="C1439" s="4"/>
      <c r="D1439" s="31"/>
      <c r="E1439" s="103"/>
      <c r="F1439" s="103"/>
      <c r="AE1439" s="103"/>
      <c r="AG1439" s="103"/>
    </row>
    <row r="1440" spans="1:33" x14ac:dyDescent="0.3">
      <c r="A1440" s="4"/>
      <c r="B1440" s="4"/>
      <c r="C1440" s="4"/>
      <c r="D1440" s="31"/>
      <c r="E1440" s="103"/>
      <c r="F1440" s="103"/>
      <c r="AE1440" s="103"/>
      <c r="AG1440" s="103"/>
    </row>
    <row r="1441" spans="1:33" x14ac:dyDescent="0.3">
      <c r="A1441" s="4"/>
      <c r="B1441" s="4"/>
      <c r="C1441" s="4"/>
      <c r="D1441" s="31"/>
      <c r="E1441" s="103"/>
      <c r="F1441" s="103"/>
      <c r="AE1441" s="103"/>
      <c r="AG1441" s="103"/>
    </row>
    <row r="1442" spans="1:33" x14ac:dyDescent="0.3">
      <c r="A1442" s="4"/>
      <c r="B1442" s="4"/>
      <c r="C1442" s="4"/>
      <c r="D1442" s="31"/>
      <c r="E1442" s="103"/>
      <c r="F1442" s="103"/>
      <c r="AE1442" s="103"/>
      <c r="AG1442" s="103"/>
    </row>
    <row r="1443" spans="1:33" x14ac:dyDescent="0.3">
      <c r="A1443" s="4"/>
      <c r="B1443" s="4"/>
      <c r="C1443" s="4"/>
      <c r="D1443" s="31"/>
      <c r="E1443" s="103"/>
      <c r="F1443" s="103"/>
      <c r="AE1443" s="103"/>
      <c r="AG1443" s="103"/>
    </row>
    <row r="1444" spans="1:33" x14ac:dyDescent="0.3">
      <c r="A1444" s="4"/>
      <c r="B1444" s="4"/>
      <c r="C1444" s="4"/>
      <c r="D1444" s="31"/>
      <c r="E1444" s="103"/>
      <c r="F1444" s="103"/>
      <c r="AE1444" s="103"/>
      <c r="AG1444" s="103"/>
    </row>
    <row r="1445" spans="1:33" x14ac:dyDescent="0.3">
      <c r="A1445" s="4"/>
      <c r="B1445" s="4"/>
      <c r="C1445" s="4"/>
      <c r="D1445" s="31"/>
      <c r="E1445" s="103"/>
      <c r="F1445" s="103"/>
      <c r="AE1445" s="103"/>
      <c r="AG1445" s="103"/>
    </row>
    <row r="1446" spans="1:33" x14ac:dyDescent="0.3">
      <c r="A1446" s="4"/>
      <c r="B1446" s="4"/>
      <c r="C1446" s="4"/>
      <c r="D1446" s="31"/>
      <c r="E1446" s="103"/>
      <c r="F1446" s="103"/>
      <c r="AE1446" s="103"/>
      <c r="AG1446" s="103"/>
    </row>
    <row r="1447" spans="1:33" x14ac:dyDescent="0.3">
      <c r="A1447" s="4"/>
      <c r="B1447" s="4"/>
      <c r="C1447" s="4"/>
      <c r="D1447" s="31"/>
      <c r="E1447" s="103"/>
      <c r="F1447" s="103"/>
      <c r="AE1447" s="103"/>
      <c r="AG1447" s="103"/>
    </row>
    <row r="1448" spans="1:33" x14ac:dyDescent="0.3">
      <c r="A1448" s="4"/>
      <c r="B1448" s="4"/>
      <c r="C1448" s="4"/>
      <c r="D1448" s="31"/>
      <c r="E1448" s="103"/>
      <c r="F1448" s="103"/>
      <c r="AE1448" s="103"/>
      <c r="AG1448" s="103"/>
    </row>
    <row r="1449" spans="1:33" x14ac:dyDescent="0.3">
      <c r="A1449" s="4"/>
      <c r="B1449" s="4"/>
      <c r="C1449" s="4"/>
      <c r="D1449" s="31"/>
      <c r="E1449" s="103"/>
      <c r="F1449" s="103"/>
      <c r="AE1449" s="103"/>
      <c r="AG1449" s="103"/>
    </row>
    <row r="1450" spans="1:33" x14ac:dyDescent="0.3">
      <c r="A1450" s="4"/>
      <c r="B1450" s="4"/>
      <c r="C1450" s="4"/>
      <c r="D1450" s="31"/>
      <c r="E1450" s="103"/>
      <c r="F1450" s="103"/>
      <c r="AE1450" s="103"/>
      <c r="AG1450" s="103"/>
    </row>
    <row r="1451" spans="1:33" x14ac:dyDescent="0.3">
      <c r="A1451" s="4"/>
      <c r="B1451" s="4"/>
      <c r="C1451" s="4"/>
      <c r="D1451" s="31"/>
      <c r="E1451" s="103"/>
      <c r="F1451" s="103"/>
      <c r="AE1451" s="103"/>
      <c r="AG1451" s="103"/>
    </row>
    <row r="1452" spans="1:33" x14ac:dyDescent="0.3">
      <c r="A1452" s="4"/>
      <c r="B1452" s="4"/>
      <c r="C1452" s="4"/>
      <c r="D1452" s="31"/>
      <c r="E1452" s="103"/>
      <c r="F1452" s="103"/>
      <c r="AE1452" s="103"/>
      <c r="AG1452" s="103"/>
    </row>
    <row r="1453" spans="1:33" x14ac:dyDescent="0.3">
      <c r="A1453" s="4"/>
      <c r="B1453" s="4"/>
      <c r="C1453" s="4"/>
      <c r="D1453" s="31"/>
      <c r="E1453" s="103"/>
      <c r="F1453" s="103"/>
      <c r="AE1453" s="103"/>
      <c r="AG1453" s="103"/>
    </row>
    <row r="1454" spans="1:33" x14ac:dyDescent="0.3">
      <c r="A1454" s="4"/>
      <c r="B1454" s="4"/>
      <c r="C1454" s="4"/>
      <c r="D1454" s="31"/>
      <c r="E1454" s="103"/>
      <c r="F1454" s="103"/>
      <c r="AE1454" s="103"/>
      <c r="AG1454" s="103"/>
    </row>
    <row r="1455" spans="1:33" x14ac:dyDescent="0.3">
      <c r="A1455" s="4"/>
      <c r="B1455" s="4"/>
      <c r="C1455" s="4"/>
      <c r="D1455" s="31"/>
      <c r="E1455" s="103"/>
      <c r="F1455" s="103"/>
      <c r="AE1455" s="103"/>
      <c r="AG1455" s="103"/>
    </row>
    <row r="1456" spans="1:33" x14ac:dyDescent="0.3">
      <c r="A1456" s="4"/>
      <c r="B1456" s="4"/>
      <c r="C1456" s="4"/>
      <c r="D1456" s="31"/>
      <c r="E1456" s="103"/>
      <c r="F1456" s="103"/>
      <c r="AE1456" s="103"/>
      <c r="AG1456" s="103"/>
    </row>
    <row r="1457" spans="1:33" x14ac:dyDescent="0.3">
      <c r="A1457" s="4"/>
      <c r="B1457" s="4"/>
      <c r="C1457" s="4"/>
      <c r="D1457" s="31"/>
      <c r="E1457" s="103"/>
      <c r="F1457" s="103"/>
      <c r="AE1457" s="103"/>
      <c r="AG1457" s="103"/>
    </row>
    <row r="1458" spans="1:33" x14ac:dyDescent="0.3">
      <c r="A1458" s="4"/>
      <c r="B1458" s="4"/>
      <c r="C1458" s="4"/>
      <c r="D1458" s="31"/>
      <c r="E1458" s="103"/>
      <c r="F1458" s="103"/>
      <c r="AE1458" s="103"/>
      <c r="AG1458" s="103"/>
    </row>
    <row r="1459" spans="1:33" x14ac:dyDescent="0.3">
      <c r="A1459" s="4"/>
      <c r="B1459" s="4"/>
      <c r="C1459" s="4"/>
      <c r="D1459" s="31"/>
      <c r="E1459" s="103"/>
      <c r="F1459" s="103"/>
      <c r="AE1459" s="103"/>
      <c r="AG1459" s="103"/>
    </row>
    <row r="1460" spans="1:33" x14ac:dyDescent="0.3">
      <c r="A1460" s="4"/>
      <c r="B1460" s="4"/>
      <c r="C1460" s="4"/>
      <c r="D1460" s="31"/>
      <c r="E1460" s="103"/>
      <c r="F1460" s="103"/>
      <c r="AE1460" s="103"/>
      <c r="AG1460" s="103"/>
    </row>
    <row r="1461" spans="1:33" x14ac:dyDescent="0.3">
      <c r="A1461" s="4"/>
      <c r="B1461" s="4"/>
      <c r="C1461" s="4"/>
      <c r="D1461" s="31"/>
      <c r="E1461" s="103"/>
      <c r="F1461" s="103"/>
      <c r="AE1461" s="103"/>
      <c r="AG1461" s="103"/>
    </row>
    <row r="1462" spans="1:33" x14ac:dyDescent="0.3">
      <c r="A1462" s="4"/>
      <c r="B1462" s="4"/>
      <c r="C1462" s="4"/>
      <c r="D1462" s="31"/>
      <c r="E1462" s="103"/>
      <c r="F1462" s="103"/>
      <c r="AE1462" s="103"/>
      <c r="AG1462" s="103"/>
    </row>
    <row r="1463" spans="1:33" x14ac:dyDescent="0.3">
      <c r="A1463" s="4"/>
      <c r="B1463" s="4"/>
      <c r="C1463" s="4"/>
      <c r="D1463" s="31"/>
      <c r="E1463" s="103"/>
      <c r="F1463" s="103"/>
      <c r="AE1463" s="103"/>
      <c r="AG1463" s="103"/>
    </row>
    <row r="1464" spans="1:33" x14ac:dyDescent="0.3">
      <c r="A1464" s="4"/>
      <c r="B1464" s="4"/>
      <c r="C1464" s="4"/>
      <c r="D1464" s="31"/>
      <c r="E1464" s="103"/>
      <c r="F1464" s="103"/>
      <c r="AE1464" s="103"/>
      <c r="AG1464" s="103"/>
    </row>
    <row r="1465" spans="1:33" x14ac:dyDescent="0.3">
      <c r="A1465" s="4"/>
      <c r="B1465" s="4"/>
      <c r="C1465" s="4"/>
      <c r="D1465" s="31"/>
      <c r="E1465" s="103"/>
      <c r="F1465" s="103"/>
      <c r="AE1465" s="103"/>
      <c r="AG1465" s="103"/>
    </row>
    <row r="1466" spans="1:33" x14ac:dyDescent="0.3">
      <c r="A1466" s="4"/>
      <c r="B1466" s="4"/>
      <c r="C1466" s="4"/>
      <c r="D1466" s="31"/>
      <c r="E1466" s="103"/>
      <c r="F1466" s="103"/>
      <c r="AE1466" s="103"/>
      <c r="AG1466" s="103"/>
    </row>
    <row r="1467" spans="1:33" x14ac:dyDescent="0.3">
      <c r="A1467" s="4"/>
      <c r="B1467" s="4"/>
      <c r="C1467" s="4"/>
      <c r="D1467" s="31"/>
      <c r="E1467" s="103"/>
      <c r="F1467" s="103"/>
      <c r="AE1467" s="103"/>
      <c r="AG1467" s="103"/>
    </row>
    <row r="1468" spans="1:33" x14ac:dyDescent="0.3">
      <c r="A1468" s="4"/>
      <c r="B1468" s="4"/>
      <c r="C1468" s="4"/>
      <c r="D1468" s="31"/>
      <c r="E1468" s="103"/>
      <c r="F1468" s="103"/>
      <c r="AE1468" s="103"/>
      <c r="AG1468" s="103"/>
    </row>
    <row r="1469" spans="1:33" x14ac:dyDescent="0.3">
      <c r="A1469" s="4"/>
      <c r="B1469" s="4"/>
      <c r="C1469" s="4"/>
      <c r="D1469" s="31"/>
      <c r="E1469" s="103"/>
      <c r="F1469" s="103"/>
      <c r="AE1469" s="103"/>
      <c r="AG1469" s="103"/>
    </row>
    <row r="1470" spans="1:33" x14ac:dyDescent="0.3">
      <c r="A1470" s="4"/>
      <c r="B1470" s="4"/>
      <c r="C1470" s="4"/>
      <c r="D1470" s="31"/>
      <c r="E1470" s="103"/>
      <c r="F1470" s="103"/>
      <c r="AE1470" s="103"/>
      <c r="AG1470" s="103"/>
    </row>
    <row r="1471" spans="1:33" x14ac:dyDescent="0.3">
      <c r="A1471" s="4"/>
      <c r="B1471" s="4"/>
      <c r="C1471" s="4"/>
      <c r="D1471" s="31"/>
      <c r="E1471" s="103"/>
      <c r="F1471" s="103"/>
      <c r="AE1471" s="103"/>
      <c r="AG1471" s="103"/>
    </row>
    <row r="1472" spans="1:33" x14ac:dyDescent="0.3">
      <c r="A1472" s="4"/>
      <c r="B1472" s="4"/>
      <c r="C1472" s="4"/>
      <c r="D1472" s="31"/>
      <c r="E1472" s="103"/>
      <c r="F1472" s="103"/>
      <c r="AE1472" s="103"/>
      <c r="AG1472" s="103"/>
    </row>
    <row r="1473" spans="1:33" x14ac:dyDescent="0.3">
      <c r="A1473" s="4"/>
      <c r="B1473" s="4"/>
      <c r="C1473" s="4"/>
      <c r="D1473" s="31"/>
      <c r="E1473" s="103"/>
      <c r="F1473" s="103"/>
      <c r="AE1473" s="103"/>
      <c r="AG1473" s="103"/>
    </row>
    <row r="1474" spans="1:33" x14ac:dyDescent="0.3">
      <c r="A1474" s="4"/>
      <c r="B1474" s="4"/>
      <c r="C1474" s="4"/>
      <c r="D1474" s="31"/>
      <c r="E1474" s="103"/>
      <c r="F1474" s="103"/>
      <c r="AE1474" s="103"/>
      <c r="AG1474" s="103"/>
    </row>
    <row r="1475" spans="1:33" x14ac:dyDescent="0.3">
      <c r="A1475" s="4"/>
      <c r="B1475" s="4"/>
      <c r="C1475" s="4"/>
      <c r="D1475" s="31"/>
      <c r="E1475" s="103"/>
      <c r="F1475" s="103"/>
      <c r="AE1475" s="103"/>
      <c r="AG1475" s="103"/>
    </row>
    <row r="1476" spans="1:33" x14ac:dyDescent="0.3">
      <c r="A1476" s="4"/>
      <c r="B1476" s="4"/>
      <c r="C1476" s="4"/>
      <c r="D1476" s="31"/>
      <c r="E1476" s="103"/>
      <c r="F1476" s="103"/>
      <c r="AE1476" s="103"/>
      <c r="AG1476" s="103"/>
    </row>
    <row r="1477" spans="1:33" x14ac:dyDescent="0.3">
      <c r="A1477" s="4"/>
      <c r="B1477" s="4"/>
      <c r="C1477" s="4"/>
      <c r="D1477" s="31"/>
      <c r="E1477" s="103"/>
      <c r="F1477" s="103"/>
      <c r="AE1477" s="103"/>
      <c r="AG1477" s="103"/>
    </row>
    <row r="1478" spans="1:33" x14ac:dyDescent="0.3">
      <c r="A1478" s="4"/>
      <c r="B1478" s="4"/>
      <c r="C1478" s="4"/>
      <c r="D1478" s="31"/>
      <c r="E1478" s="103"/>
      <c r="F1478" s="103"/>
      <c r="AE1478" s="103"/>
      <c r="AG1478" s="103"/>
    </row>
    <row r="1479" spans="1:33" x14ac:dyDescent="0.3">
      <c r="A1479" s="4"/>
      <c r="B1479" s="4"/>
      <c r="C1479" s="4"/>
      <c r="D1479" s="31"/>
      <c r="E1479" s="103"/>
      <c r="F1479" s="103"/>
      <c r="AE1479" s="103"/>
      <c r="AG1479" s="103"/>
    </row>
    <row r="1480" spans="1:33" x14ac:dyDescent="0.3">
      <c r="A1480" s="4"/>
      <c r="B1480" s="4"/>
      <c r="C1480" s="4"/>
      <c r="D1480" s="31"/>
      <c r="E1480" s="103"/>
      <c r="F1480" s="103"/>
      <c r="AE1480" s="103"/>
      <c r="AG1480" s="103"/>
    </row>
    <row r="1481" spans="1:33" x14ac:dyDescent="0.3">
      <c r="A1481" s="4"/>
      <c r="B1481" s="4"/>
      <c r="C1481" s="4"/>
      <c r="D1481" s="31"/>
      <c r="E1481" s="103"/>
      <c r="F1481" s="103"/>
      <c r="AE1481" s="103"/>
      <c r="AG1481" s="103"/>
    </row>
    <row r="1482" spans="1:33" x14ac:dyDescent="0.3">
      <c r="A1482" s="4"/>
      <c r="B1482" s="4"/>
      <c r="C1482" s="4"/>
      <c r="D1482" s="31"/>
      <c r="E1482" s="103"/>
      <c r="F1482" s="103"/>
      <c r="AE1482" s="103"/>
      <c r="AG1482" s="103"/>
    </row>
    <row r="1483" spans="1:33" x14ac:dyDescent="0.3">
      <c r="A1483" s="4"/>
      <c r="B1483" s="4"/>
      <c r="C1483" s="4"/>
      <c r="D1483" s="31"/>
      <c r="E1483" s="103"/>
      <c r="F1483" s="103"/>
      <c r="AE1483" s="103"/>
      <c r="AG1483" s="103"/>
    </row>
    <row r="1484" spans="1:33" x14ac:dyDescent="0.3">
      <c r="A1484" s="4"/>
      <c r="B1484" s="4"/>
      <c r="C1484" s="4"/>
      <c r="D1484" s="31"/>
      <c r="E1484" s="103"/>
      <c r="F1484" s="103"/>
      <c r="AE1484" s="103"/>
      <c r="AG1484" s="103"/>
    </row>
    <row r="1485" spans="1:33" x14ac:dyDescent="0.3">
      <c r="A1485" s="4"/>
      <c r="B1485" s="4"/>
      <c r="C1485" s="4"/>
      <c r="D1485" s="31"/>
      <c r="E1485" s="103"/>
      <c r="F1485" s="103"/>
      <c r="AE1485" s="103"/>
      <c r="AG1485" s="103"/>
    </row>
    <row r="1486" spans="1:33" x14ac:dyDescent="0.3">
      <c r="A1486" s="4"/>
      <c r="B1486" s="4"/>
      <c r="C1486" s="4"/>
      <c r="D1486" s="31"/>
      <c r="E1486" s="103"/>
      <c r="F1486" s="103"/>
      <c r="AE1486" s="103"/>
      <c r="AG1486" s="103"/>
    </row>
    <row r="1487" spans="1:33" x14ac:dyDescent="0.3">
      <c r="A1487" s="4"/>
      <c r="B1487" s="4"/>
      <c r="C1487" s="4"/>
      <c r="D1487" s="31"/>
      <c r="E1487" s="103"/>
      <c r="F1487" s="103"/>
      <c r="AE1487" s="103"/>
      <c r="AG1487" s="103"/>
    </row>
    <row r="1488" spans="1:33" x14ac:dyDescent="0.3">
      <c r="A1488" s="4"/>
      <c r="B1488" s="4"/>
      <c r="C1488" s="4"/>
      <c r="D1488" s="31"/>
      <c r="E1488" s="103"/>
      <c r="F1488" s="103"/>
      <c r="AE1488" s="103"/>
      <c r="AG1488" s="103"/>
    </row>
    <row r="1489" spans="1:33" x14ac:dyDescent="0.3">
      <c r="A1489" s="4"/>
      <c r="B1489" s="4"/>
      <c r="C1489" s="4"/>
      <c r="D1489" s="31"/>
      <c r="E1489" s="103"/>
      <c r="F1489" s="103"/>
      <c r="AE1489" s="103"/>
      <c r="AG1489" s="103"/>
    </row>
    <row r="1490" spans="1:33" x14ac:dyDescent="0.3">
      <c r="A1490" s="4"/>
      <c r="B1490" s="4"/>
      <c r="C1490" s="4"/>
      <c r="D1490" s="31"/>
      <c r="E1490" s="103"/>
      <c r="F1490" s="103"/>
      <c r="AE1490" s="103"/>
      <c r="AG1490" s="103"/>
    </row>
    <row r="1491" spans="1:33" x14ac:dyDescent="0.3">
      <c r="A1491" s="4"/>
      <c r="B1491" s="4"/>
      <c r="C1491" s="4"/>
      <c r="D1491" s="31"/>
      <c r="E1491" s="103"/>
      <c r="F1491" s="103"/>
      <c r="AE1491" s="103"/>
      <c r="AG1491" s="103"/>
    </row>
    <row r="1492" spans="1:33" x14ac:dyDescent="0.3">
      <c r="A1492" s="4"/>
      <c r="B1492" s="4"/>
      <c r="C1492" s="4"/>
      <c r="D1492" s="31"/>
      <c r="E1492" s="103"/>
      <c r="F1492" s="103"/>
      <c r="AE1492" s="103"/>
      <c r="AG1492" s="103"/>
    </row>
    <row r="1493" spans="1:33" x14ac:dyDescent="0.3">
      <c r="A1493" s="4"/>
      <c r="B1493" s="4"/>
      <c r="C1493" s="4"/>
      <c r="D1493" s="31"/>
      <c r="E1493" s="103"/>
      <c r="F1493" s="103"/>
      <c r="AE1493" s="103"/>
      <c r="AG1493" s="103"/>
    </row>
    <row r="1494" spans="1:33" x14ac:dyDescent="0.3">
      <c r="A1494" s="4"/>
      <c r="B1494" s="4"/>
      <c r="C1494" s="4"/>
      <c r="D1494" s="31"/>
      <c r="E1494" s="103"/>
      <c r="F1494" s="103"/>
      <c r="AE1494" s="103"/>
      <c r="AG1494" s="103"/>
    </row>
    <row r="1495" spans="1:33" x14ac:dyDescent="0.3">
      <c r="A1495" s="4"/>
      <c r="B1495" s="4"/>
      <c r="C1495" s="4"/>
      <c r="D1495" s="31"/>
      <c r="E1495" s="103"/>
      <c r="F1495" s="103"/>
      <c r="AE1495" s="103"/>
      <c r="AG1495" s="103"/>
    </row>
    <row r="1496" spans="1:33" x14ac:dyDescent="0.3">
      <c r="A1496" s="4"/>
      <c r="B1496" s="4"/>
      <c r="C1496" s="4"/>
      <c r="D1496" s="31"/>
      <c r="E1496" s="103"/>
      <c r="F1496" s="103"/>
      <c r="AE1496" s="103"/>
      <c r="AG1496" s="103"/>
    </row>
    <row r="1497" spans="1:33" x14ac:dyDescent="0.3">
      <c r="A1497" s="4"/>
      <c r="B1497" s="4"/>
      <c r="C1497" s="4"/>
      <c r="D1497" s="31"/>
      <c r="E1497" s="103"/>
      <c r="F1497" s="103"/>
      <c r="AE1497" s="103"/>
      <c r="AG1497" s="103"/>
    </row>
    <row r="1498" spans="1:33" x14ac:dyDescent="0.3">
      <c r="A1498" s="4"/>
      <c r="B1498" s="4"/>
      <c r="C1498" s="4"/>
      <c r="D1498" s="31"/>
      <c r="E1498" s="103"/>
      <c r="F1498" s="103"/>
      <c r="AE1498" s="103"/>
      <c r="AG1498" s="103"/>
    </row>
    <row r="1499" spans="1:33" x14ac:dyDescent="0.3">
      <c r="A1499" s="4"/>
      <c r="B1499" s="4"/>
      <c r="C1499" s="4"/>
      <c r="D1499" s="31"/>
      <c r="E1499" s="103"/>
      <c r="F1499" s="103"/>
      <c r="AE1499" s="103"/>
      <c r="AG1499" s="103"/>
    </row>
    <row r="1500" spans="1:33" x14ac:dyDescent="0.3">
      <c r="A1500" s="4"/>
      <c r="B1500" s="4"/>
      <c r="C1500" s="4"/>
      <c r="D1500" s="31"/>
      <c r="E1500" s="103"/>
      <c r="F1500" s="103"/>
      <c r="AE1500" s="103"/>
      <c r="AG1500" s="103"/>
    </row>
    <row r="1501" spans="1:33" x14ac:dyDescent="0.3">
      <c r="A1501" s="4"/>
      <c r="B1501" s="4"/>
      <c r="C1501" s="4"/>
      <c r="D1501" s="31"/>
      <c r="E1501" s="103"/>
      <c r="F1501" s="103"/>
      <c r="AE1501" s="103"/>
      <c r="AG1501" s="103"/>
    </row>
    <row r="1502" spans="1:33" x14ac:dyDescent="0.3">
      <c r="A1502" s="4"/>
      <c r="B1502" s="4"/>
      <c r="C1502" s="4"/>
      <c r="D1502" s="31"/>
      <c r="E1502" s="103"/>
      <c r="F1502" s="103"/>
      <c r="AE1502" s="103"/>
      <c r="AG1502" s="103"/>
    </row>
    <row r="1503" spans="1:33" x14ac:dyDescent="0.3">
      <c r="A1503" s="4"/>
      <c r="B1503" s="4"/>
      <c r="C1503" s="4"/>
      <c r="D1503" s="31"/>
      <c r="E1503" s="103"/>
      <c r="F1503" s="103"/>
      <c r="AE1503" s="103"/>
      <c r="AG1503" s="103"/>
    </row>
    <row r="1504" spans="1:33" x14ac:dyDescent="0.3">
      <c r="A1504" s="4"/>
      <c r="B1504" s="4"/>
      <c r="C1504" s="4"/>
      <c r="D1504" s="31"/>
      <c r="E1504" s="103"/>
      <c r="F1504" s="103"/>
      <c r="AE1504" s="103"/>
      <c r="AG1504" s="103"/>
    </row>
    <row r="1505" spans="1:33" x14ac:dyDescent="0.3">
      <c r="A1505" s="4"/>
      <c r="B1505" s="4"/>
      <c r="C1505" s="4"/>
      <c r="D1505" s="31"/>
      <c r="E1505" s="103"/>
      <c r="F1505" s="103"/>
      <c r="AE1505" s="103"/>
      <c r="AG1505" s="103"/>
    </row>
    <row r="1506" spans="1:33" x14ac:dyDescent="0.3">
      <c r="A1506" s="4"/>
      <c r="B1506" s="4"/>
      <c r="C1506" s="4"/>
      <c r="D1506" s="31"/>
      <c r="E1506" s="103"/>
      <c r="F1506" s="103"/>
      <c r="AE1506" s="103"/>
      <c r="AG1506" s="103"/>
    </row>
    <row r="1507" spans="1:33" x14ac:dyDescent="0.3">
      <c r="A1507" s="4"/>
      <c r="B1507" s="4"/>
      <c r="C1507" s="4"/>
      <c r="D1507" s="31"/>
      <c r="E1507" s="103"/>
      <c r="F1507" s="103"/>
      <c r="AE1507" s="103"/>
      <c r="AG1507" s="103"/>
    </row>
    <row r="1508" spans="1:33" x14ac:dyDescent="0.3">
      <c r="A1508" s="4"/>
      <c r="B1508" s="4"/>
      <c r="C1508" s="4"/>
      <c r="D1508" s="31"/>
      <c r="E1508" s="103"/>
      <c r="F1508" s="103"/>
      <c r="AE1508" s="103"/>
      <c r="AG1508" s="103"/>
    </row>
    <row r="1509" spans="1:33" x14ac:dyDescent="0.3">
      <c r="A1509" s="4"/>
      <c r="B1509" s="4"/>
      <c r="C1509" s="4"/>
      <c r="D1509" s="31"/>
      <c r="E1509" s="103"/>
      <c r="F1509" s="103"/>
      <c r="AE1509" s="103"/>
      <c r="AG1509" s="103"/>
    </row>
    <row r="1510" spans="1:33" x14ac:dyDescent="0.3">
      <c r="A1510" s="4"/>
      <c r="B1510" s="4"/>
      <c r="C1510" s="4"/>
      <c r="D1510" s="31"/>
      <c r="E1510" s="103"/>
      <c r="F1510" s="103"/>
      <c r="AE1510" s="103"/>
      <c r="AG1510" s="103"/>
    </row>
    <row r="1511" spans="1:33" x14ac:dyDescent="0.3">
      <c r="A1511" s="4"/>
      <c r="B1511" s="4"/>
      <c r="C1511" s="4"/>
      <c r="D1511" s="31"/>
      <c r="E1511" s="103"/>
      <c r="F1511" s="103"/>
      <c r="AE1511" s="103"/>
      <c r="AG1511" s="103"/>
    </row>
    <row r="1512" spans="1:33" x14ac:dyDescent="0.3">
      <c r="A1512" s="4"/>
      <c r="B1512" s="4"/>
      <c r="C1512" s="4"/>
      <c r="D1512" s="31"/>
      <c r="E1512" s="103"/>
      <c r="F1512" s="103"/>
      <c r="AE1512" s="103"/>
      <c r="AG1512" s="103"/>
    </row>
    <row r="1513" spans="1:33" x14ac:dyDescent="0.3">
      <c r="A1513" s="4"/>
      <c r="B1513" s="4"/>
      <c r="C1513" s="4"/>
      <c r="D1513" s="31"/>
      <c r="E1513" s="103"/>
      <c r="F1513" s="103"/>
      <c r="AE1513" s="103"/>
      <c r="AG1513" s="103"/>
    </row>
    <row r="1514" spans="1:33" x14ac:dyDescent="0.3">
      <c r="A1514" s="4"/>
      <c r="B1514" s="4"/>
      <c r="C1514" s="4"/>
      <c r="D1514" s="31"/>
      <c r="E1514" s="103"/>
      <c r="F1514" s="103"/>
      <c r="AE1514" s="103"/>
      <c r="AG1514" s="103"/>
    </row>
    <row r="1515" spans="1:33" x14ac:dyDescent="0.3">
      <c r="A1515" s="4"/>
      <c r="B1515" s="4"/>
      <c r="C1515" s="4"/>
      <c r="D1515" s="31"/>
      <c r="E1515" s="103"/>
      <c r="F1515" s="103"/>
      <c r="AE1515" s="103"/>
      <c r="AG1515" s="103"/>
    </row>
    <row r="1516" spans="1:33" x14ac:dyDescent="0.3">
      <c r="A1516" s="4"/>
      <c r="B1516" s="4"/>
      <c r="C1516" s="4"/>
      <c r="D1516" s="31"/>
      <c r="E1516" s="103"/>
      <c r="F1516" s="103"/>
      <c r="AE1516" s="103"/>
      <c r="AG1516" s="103"/>
    </row>
    <row r="1517" spans="1:33" x14ac:dyDescent="0.3">
      <c r="A1517" s="4"/>
      <c r="B1517" s="4"/>
      <c r="C1517" s="4"/>
      <c r="D1517" s="31"/>
      <c r="E1517" s="103"/>
      <c r="F1517" s="103"/>
      <c r="AE1517" s="103"/>
      <c r="AG1517" s="103"/>
    </row>
    <row r="1518" spans="1:33" x14ac:dyDescent="0.3">
      <c r="A1518" s="4"/>
      <c r="B1518" s="4"/>
      <c r="C1518" s="4"/>
      <c r="D1518" s="31"/>
      <c r="E1518" s="103"/>
      <c r="F1518" s="103"/>
      <c r="AE1518" s="103"/>
      <c r="AG1518" s="103"/>
    </row>
    <row r="1519" spans="1:33" x14ac:dyDescent="0.3">
      <c r="A1519" s="4"/>
      <c r="B1519" s="4"/>
      <c r="C1519" s="4"/>
      <c r="D1519" s="31"/>
      <c r="E1519" s="103"/>
      <c r="F1519" s="103"/>
      <c r="AE1519" s="103"/>
      <c r="AG1519" s="103"/>
    </row>
    <row r="1520" spans="1:33" x14ac:dyDescent="0.3">
      <c r="A1520" s="4"/>
      <c r="B1520" s="4"/>
      <c r="C1520" s="4"/>
      <c r="D1520" s="31"/>
      <c r="E1520" s="103"/>
      <c r="F1520" s="103"/>
      <c r="AE1520" s="103"/>
      <c r="AG1520" s="103"/>
    </row>
    <row r="1521" spans="1:33" x14ac:dyDescent="0.3">
      <c r="A1521" s="4"/>
      <c r="B1521" s="4"/>
      <c r="C1521" s="4"/>
      <c r="D1521" s="31"/>
      <c r="E1521" s="103"/>
      <c r="F1521" s="103"/>
      <c r="AE1521" s="103"/>
      <c r="AG1521" s="103"/>
    </row>
    <row r="1522" spans="1:33" x14ac:dyDescent="0.3">
      <c r="A1522" s="4"/>
      <c r="B1522" s="4"/>
      <c r="C1522" s="4"/>
      <c r="D1522" s="31"/>
      <c r="E1522" s="103"/>
      <c r="F1522" s="103"/>
      <c r="AE1522" s="103"/>
      <c r="AG1522" s="103"/>
    </row>
    <row r="1523" spans="1:33" x14ac:dyDescent="0.3">
      <c r="A1523" s="4"/>
      <c r="B1523" s="4"/>
      <c r="C1523" s="4"/>
      <c r="D1523" s="31"/>
      <c r="E1523" s="103"/>
      <c r="F1523" s="103"/>
      <c r="AE1523" s="103"/>
      <c r="AG1523" s="103"/>
    </row>
    <row r="1524" spans="1:33" x14ac:dyDescent="0.3">
      <c r="A1524" s="4"/>
      <c r="B1524" s="4"/>
      <c r="C1524" s="4"/>
      <c r="D1524" s="31"/>
      <c r="E1524" s="103"/>
      <c r="F1524" s="103"/>
      <c r="AE1524" s="103"/>
      <c r="AG1524" s="103"/>
    </row>
    <row r="1525" spans="1:33" x14ac:dyDescent="0.3">
      <c r="A1525" s="4"/>
      <c r="B1525" s="4"/>
      <c r="C1525" s="4"/>
      <c r="D1525" s="31"/>
      <c r="E1525" s="103"/>
      <c r="F1525" s="103"/>
      <c r="AE1525" s="103"/>
      <c r="AG1525" s="103"/>
    </row>
    <row r="1526" spans="1:33" x14ac:dyDescent="0.3">
      <c r="A1526" s="4"/>
      <c r="B1526" s="4"/>
      <c r="C1526" s="4"/>
      <c r="D1526" s="31"/>
      <c r="E1526" s="103"/>
      <c r="F1526" s="103"/>
      <c r="AE1526" s="103"/>
      <c r="AG1526" s="103"/>
    </row>
    <row r="1527" spans="1:33" x14ac:dyDescent="0.3">
      <c r="A1527" s="4"/>
      <c r="B1527" s="4"/>
      <c r="C1527" s="4"/>
      <c r="D1527" s="31"/>
      <c r="E1527" s="103"/>
      <c r="F1527" s="103"/>
      <c r="AE1527" s="103"/>
      <c r="AG1527" s="103"/>
    </row>
    <row r="1528" spans="1:33" x14ac:dyDescent="0.3">
      <c r="A1528" s="4"/>
      <c r="B1528" s="4"/>
      <c r="C1528" s="4"/>
      <c r="D1528" s="31"/>
      <c r="E1528" s="103"/>
      <c r="F1528" s="103"/>
      <c r="AE1528" s="103"/>
      <c r="AG1528" s="103"/>
    </row>
    <row r="1529" spans="1:33" x14ac:dyDescent="0.3">
      <c r="A1529" s="4"/>
      <c r="B1529" s="4"/>
      <c r="C1529" s="4"/>
      <c r="D1529" s="31"/>
      <c r="E1529" s="103"/>
      <c r="F1529" s="103"/>
      <c r="AE1529" s="103"/>
      <c r="AG1529" s="103"/>
    </row>
    <row r="1530" spans="1:33" x14ac:dyDescent="0.3">
      <c r="A1530" s="4"/>
      <c r="B1530" s="4"/>
      <c r="C1530" s="4"/>
      <c r="D1530" s="31"/>
      <c r="E1530" s="103"/>
      <c r="F1530" s="103"/>
      <c r="AE1530" s="103"/>
      <c r="AG1530" s="103"/>
    </row>
    <row r="1531" spans="1:33" x14ac:dyDescent="0.3">
      <c r="A1531" s="4"/>
      <c r="B1531" s="4"/>
      <c r="C1531" s="4"/>
      <c r="D1531" s="31"/>
      <c r="E1531" s="103"/>
      <c r="F1531" s="103"/>
      <c r="AE1531" s="103"/>
      <c r="AG1531" s="103"/>
    </row>
    <row r="1532" spans="1:33" x14ac:dyDescent="0.3">
      <c r="A1532" s="4"/>
      <c r="B1532" s="4"/>
      <c r="C1532" s="4"/>
      <c r="D1532" s="31"/>
      <c r="E1532" s="103"/>
      <c r="F1532" s="103"/>
      <c r="AE1532" s="103"/>
      <c r="AG1532" s="103"/>
    </row>
    <row r="1533" spans="1:33" x14ac:dyDescent="0.3">
      <c r="A1533" s="4"/>
      <c r="B1533" s="4"/>
      <c r="C1533" s="4"/>
      <c r="D1533" s="31"/>
      <c r="E1533" s="103"/>
      <c r="F1533" s="103"/>
      <c r="AE1533" s="103"/>
      <c r="AG1533" s="103"/>
    </row>
    <row r="1534" spans="1:33" x14ac:dyDescent="0.3">
      <c r="A1534" s="4"/>
      <c r="B1534" s="4"/>
      <c r="C1534" s="4"/>
      <c r="D1534" s="31"/>
      <c r="E1534" s="103"/>
      <c r="F1534" s="103"/>
      <c r="AE1534" s="103"/>
      <c r="AG1534" s="103"/>
    </row>
    <row r="1535" spans="1:33" x14ac:dyDescent="0.3">
      <c r="A1535" s="4"/>
      <c r="B1535" s="4"/>
      <c r="C1535" s="4"/>
      <c r="D1535" s="31"/>
      <c r="E1535" s="103"/>
      <c r="F1535" s="103"/>
      <c r="AE1535" s="103"/>
      <c r="AG1535" s="103"/>
    </row>
    <row r="1536" spans="1:33" x14ac:dyDescent="0.3">
      <c r="A1536" s="4"/>
      <c r="B1536" s="4"/>
      <c r="C1536" s="4"/>
      <c r="D1536" s="31"/>
      <c r="E1536" s="103"/>
      <c r="F1536" s="103"/>
      <c r="AE1536" s="103"/>
      <c r="AG1536" s="103"/>
    </row>
    <row r="1537" spans="1:33" x14ac:dyDescent="0.3">
      <c r="A1537" s="4"/>
      <c r="B1537" s="4"/>
      <c r="C1537" s="4"/>
      <c r="D1537" s="31"/>
      <c r="E1537" s="103"/>
      <c r="F1537" s="103"/>
      <c r="AE1537" s="103"/>
      <c r="AG1537" s="103"/>
    </row>
    <row r="1538" spans="1:33" x14ac:dyDescent="0.3">
      <c r="A1538" s="4"/>
      <c r="B1538" s="4"/>
      <c r="C1538" s="4"/>
      <c r="D1538" s="31"/>
      <c r="E1538" s="103"/>
      <c r="F1538" s="103"/>
      <c r="AE1538" s="103"/>
      <c r="AG1538" s="103"/>
    </row>
    <row r="1539" spans="1:33" x14ac:dyDescent="0.3">
      <c r="A1539" s="4"/>
      <c r="B1539" s="4"/>
      <c r="C1539" s="4"/>
      <c r="D1539" s="31"/>
      <c r="E1539" s="103"/>
      <c r="F1539" s="103"/>
      <c r="AE1539" s="103"/>
      <c r="AG1539" s="103"/>
    </row>
    <row r="1540" spans="1:33" x14ac:dyDescent="0.3">
      <c r="A1540" s="4"/>
      <c r="B1540" s="4"/>
      <c r="C1540" s="4"/>
      <c r="D1540" s="31"/>
      <c r="E1540" s="103"/>
      <c r="F1540" s="103"/>
      <c r="AE1540" s="103"/>
      <c r="AG1540" s="103"/>
    </row>
    <row r="1541" spans="1:33" x14ac:dyDescent="0.3">
      <c r="A1541" s="4"/>
      <c r="B1541" s="4"/>
      <c r="C1541" s="4"/>
      <c r="D1541" s="31"/>
      <c r="E1541" s="103"/>
      <c r="F1541" s="103"/>
      <c r="AE1541" s="103"/>
      <c r="AG1541" s="103"/>
    </row>
    <row r="1542" spans="1:33" x14ac:dyDescent="0.3">
      <c r="A1542" s="4"/>
      <c r="B1542" s="4"/>
      <c r="C1542" s="4"/>
      <c r="D1542" s="31"/>
      <c r="E1542" s="103"/>
      <c r="F1542" s="103"/>
      <c r="AE1542" s="103"/>
      <c r="AG1542" s="103"/>
    </row>
    <row r="1543" spans="1:33" x14ac:dyDescent="0.3">
      <c r="A1543" s="4"/>
      <c r="B1543" s="4"/>
      <c r="C1543" s="4"/>
      <c r="D1543" s="31"/>
      <c r="E1543" s="103"/>
      <c r="F1543" s="103"/>
      <c r="AE1543" s="103"/>
      <c r="AG1543" s="103"/>
    </row>
    <row r="1544" spans="1:33" x14ac:dyDescent="0.3">
      <c r="A1544" s="4"/>
      <c r="B1544" s="4"/>
      <c r="C1544" s="4"/>
      <c r="D1544" s="31"/>
      <c r="E1544" s="103"/>
      <c r="F1544" s="103"/>
      <c r="AE1544" s="103"/>
      <c r="AG1544" s="103"/>
    </row>
    <row r="1545" spans="1:33" x14ac:dyDescent="0.3">
      <c r="A1545" s="4"/>
      <c r="B1545" s="4"/>
      <c r="C1545" s="4"/>
      <c r="D1545" s="31"/>
      <c r="E1545" s="103"/>
      <c r="F1545" s="103"/>
      <c r="AE1545" s="103"/>
      <c r="AG1545" s="103"/>
    </row>
    <row r="1546" spans="1:33" x14ac:dyDescent="0.3">
      <c r="A1546" s="4"/>
      <c r="B1546" s="4"/>
      <c r="C1546" s="4"/>
      <c r="D1546" s="31"/>
      <c r="E1546" s="103"/>
      <c r="F1546" s="103"/>
      <c r="AE1546" s="103"/>
      <c r="AG1546" s="103"/>
    </row>
    <row r="1547" spans="1:33" x14ac:dyDescent="0.3">
      <c r="A1547" s="4"/>
      <c r="B1547" s="4"/>
      <c r="C1547" s="4"/>
      <c r="D1547" s="31"/>
      <c r="E1547" s="103"/>
      <c r="F1547" s="103"/>
      <c r="AE1547" s="103"/>
      <c r="AG1547" s="103"/>
    </row>
    <row r="1548" spans="1:33" x14ac:dyDescent="0.3">
      <c r="A1548" s="4"/>
      <c r="B1548" s="4"/>
      <c r="C1548" s="4"/>
      <c r="D1548" s="31"/>
      <c r="E1548" s="103"/>
      <c r="F1548" s="103"/>
      <c r="AE1548" s="103"/>
      <c r="AG1548" s="103"/>
    </row>
    <row r="1549" spans="1:33" x14ac:dyDescent="0.3">
      <c r="A1549" s="4"/>
      <c r="B1549" s="4"/>
      <c r="C1549" s="4"/>
      <c r="D1549" s="31"/>
      <c r="E1549" s="103"/>
      <c r="F1549" s="103"/>
      <c r="AE1549" s="103"/>
      <c r="AG1549" s="103"/>
    </row>
    <row r="1550" spans="1:33" x14ac:dyDescent="0.3">
      <c r="A1550" s="4"/>
      <c r="B1550" s="4"/>
      <c r="C1550" s="4"/>
      <c r="D1550" s="31"/>
      <c r="E1550" s="103"/>
      <c r="F1550" s="103"/>
      <c r="AE1550" s="103"/>
      <c r="AG1550" s="103"/>
    </row>
    <row r="1551" spans="1:33" x14ac:dyDescent="0.3">
      <c r="A1551" s="4"/>
      <c r="B1551" s="4"/>
      <c r="C1551" s="4"/>
      <c r="D1551" s="31"/>
      <c r="E1551" s="103"/>
      <c r="F1551" s="103"/>
      <c r="AE1551" s="103"/>
      <c r="AG1551" s="103"/>
    </row>
    <row r="1552" spans="1:33" x14ac:dyDescent="0.3">
      <c r="A1552" s="4"/>
      <c r="B1552" s="4"/>
      <c r="C1552" s="4"/>
      <c r="D1552" s="31"/>
      <c r="E1552" s="103"/>
      <c r="F1552" s="103"/>
      <c r="AE1552" s="103"/>
      <c r="AG1552" s="103"/>
    </row>
    <row r="1553" spans="1:33" x14ac:dyDescent="0.3">
      <c r="A1553" s="4"/>
      <c r="B1553" s="4"/>
      <c r="C1553" s="4"/>
      <c r="D1553" s="31"/>
      <c r="E1553" s="103"/>
      <c r="F1553" s="103"/>
      <c r="AE1553" s="103"/>
      <c r="AG1553" s="103"/>
    </row>
    <row r="1554" spans="1:33" x14ac:dyDescent="0.3">
      <c r="A1554" s="4"/>
      <c r="B1554" s="4"/>
      <c r="C1554" s="4"/>
      <c r="D1554" s="31"/>
      <c r="E1554" s="103"/>
      <c r="F1554" s="103"/>
      <c r="AE1554" s="103"/>
      <c r="AG1554" s="103"/>
    </row>
    <row r="1555" spans="1:33" x14ac:dyDescent="0.3">
      <c r="A1555" s="4"/>
      <c r="B1555" s="4"/>
      <c r="C1555" s="4"/>
      <c r="D1555" s="31"/>
      <c r="E1555" s="103"/>
      <c r="F1555" s="103"/>
      <c r="AE1555" s="103"/>
      <c r="AG1555" s="103"/>
    </row>
    <row r="1556" spans="1:33" x14ac:dyDescent="0.3">
      <c r="A1556" s="4"/>
      <c r="B1556" s="4"/>
      <c r="C1556" s="4"/>
      <c r="D1556" s="31"/>
      <c r="E1556" s="103"/>
      <c r="F1556" s="103"/>
      <c r="AE1556" s="103"/>
      <c r="AG1556" s="103"/>
    </row>
    <row r="1557" spans="1:33" x14ac:dyDescent="0.3">
      <c r="A1557" s="4"/>
      <c r="B1557" s="4"/>
      <c r="C1557" s="4"/>
      <c r="D1557" s="31"/>
      <c r="E1557" s="103"/>
      <c r="F1557" s="103"/>
      <c r="AE1557" s="103"/>
      <c r="AG1557" s="103"/>
    </row>
    <row r="1558" spans="1:33" x14ac:dyDescent="0.3">
      <c r="A1558" s="4"/>
      <c r="B1558" s="4"/>
      <c r="C1558" s="4"/>
      <c r="D1558" s="31"/>
      <c r="E1558" s="103"/>
      <c r="F1558" s="103"/>
      <c r="AE1558" s="103"/>
      <c r="AG1558" s="103"/>
    </row>
    <row r="1559" spans="1:33" x14ac:dyDescent="0.3">
      <c r="A1559" s="4"/>
      <c r="B1559" s="4"/>
      <c r="C1559" s="4"/>
      <c r="D1559" s="31"/>
      <c r="E1559" s="103"/>
      <c r="F1559" s="103"/>
      <c r="AE1559" s="103"/>
      <c r="AG1559" s="103"/>
    </row>
    <row r="1560" spans="1:33" x14ac:dyDescent="0.3">
      <c r="A1560" s="4"/>
      <c r="B1560" s="4"/>
      <c r="C1560" s="4"/>
      <c r="D1560" s="31"/>
      <c r="E1560" s="103"/>
      <c r="F1560" s="103"/>
      <c r="AE1560" s="103"/>
      <c r="AG1560" s="103"/>
    </row>
    <row r="1561" spans="1:33" x14ac:dyDescent="0.3">
      <c r="A1561" s="4"/>
      <c r="B1561" s="4"/>
      <c r="C1561" s="4"/>
      <c r="D1561" s="31"/>
      <c r="E1561" s="103"/>
      <c r="F1561" s="103"/>
      <c r="AE1561" s="103"/>
      <c r="AG1561" s="103"/>
    </row>
    <row r="1562" spans="1:33" x14ac:dyDescent="0.3">
      <c r="A1562" s="4"/>
      <c r="B1562" s="4"/>
      <c r="C1562" s="4"/>
      <c r="D1562" s="31"/>
      <c r="E1562" s="103"/>
      <c r="F1562" s="103"/>
      <c r="AE1562" s="103"/>
      <c r="AG1562" s="103"/>
    </row>
    <row r="1563" spans="1:33" x14ac:dyDescent="0.3">
      <c r="A1563" s="4"/>
      <c r="B1563" s="4"/>
      <c r="C1563" s="4"/>
      <c r="D1563" s="31"/>
      <c r="E1563" s="103"/>
      <c r="F1563" s="103"/>
      <c r="AE1563" s="103"/>
      <c r="AG1563" s="103"/>
    </row>
    <row r="1564" spans="1:33" x14ac:dyDescent="0.3">
      <c r="A1564" s="4"/>
      <c r="B1564" s="4"/>
      <c r="C1564" s="4"/>
      <c r="D1564" s="31"/>
      <c r="E1564" s="103"/>
      <c r="F1564" s="103"/>
      <c r="AE1564" s="103"/>
      <c r="AG1564" s="103"/>
    </row>
    <row r="1565" spans="1:33" x14ac:dyDescent="0.3">
      <c r="A1565" s="4"/>
      <c r="B1565" s="4"/>
      <c r="C1565" s="4"/>
      <c r="D1565" s="31"/>
      <c r="E1565" s="103"/>
      <c r="F1565" s="103"/>
      <c r="AE1565" s="103"/>
      <c r="AG1565" s="103"/>
    </row>
    <row r="1566" spans="1:33" x14ac:dyDescent="0.3">
      <c r="A1566" s="4"/>
      <c r="B1566" s="4"/>
      <c r="C1566" s="4"/>
      <c r="D1566" s="31"/>
      <c r="E1566" s="103"/>
      <c r="F1566" s="103"/>
      <c r="AE1566" s="103"/>
      <c r="AG1566" s="103"/>
    </row>
    <row r="1567" spans="1:33" x14ac:dyDescent="0.3">
      <c r="A1567" s="4"/>
      <c r="B1567" s="4"/>
      <c r="C1567" s="4"/>
      <c r="D1567" s="31"/>
      <c r="E1567" s="103"/>
      <c r="F1567" s="103"/>
      <c r="AE1567" s="103"/>
      <c r="AG1567" s="103"/>
    </row>
    <row r="1568" spans="1:33" x14ac:dyDescent="0.3">
      <c r="A1568" s="4"/>
      <c r="B1568" s="4"/>
      <c r="C1568" s="4"/>
      <c r="D1568" s="31"/>
      <c r="E1568" s="103"/>
      <c r="F1568" s="103"/>
      <c r="AE1568" s="103"/>
      <c r="AG1568" s="103"/>
    </row>
    <row r="1569" spans="1:33" x14ac:dyDescent="0.3">
      <c r="A1569" s="4"/>
      <c r="B1569" s="4"/>
      <c r="C1569" s="4"/>
      <c r="D1569" s="31"/>
      <c r="E1569" s="103"/>
      <c r="F1569" s="103"/>
      <c r="AE1569" s="103"/>
      <c r="AG1569" s="103"/>
    </row>
    <row r="1570" spans="1:33" x14ac:dyDescent="0.3">
      <c r="A1570" s="4"/>
      <c r="B1570" s="4"/>
      <c r="C1570" s="4"/>
      <c r="D1570" s="31"/>
      <c r="E1570" s="103"/>
      <c r="F1570" s="103"/>
      <c r="AE1570" s="103"/>
      <c r="AG1570" s="103"/>
    </row>
    <row r="1571" spans="1:33" x14ac:dyDescent="0.3">
      <c r="A1571" s="4"/>
      <c r="B1571" s="4"/>
      <c r="C1571" s="4"/>
      <c r="D1571" s="31"/>
      <c r="E1571" s="103"/>
      <c r="F1571" s="103"/>
      <c r="AE1571" s="103"/>
      <c r="AG1571" s="103"/>
    </row>
    <row r="1572" spans="1:33" x14ac:dyDescent="0.3">
      <c r="A1572" s="4"/>
      <c r="B1572" s="4"/>
      <c r="C1572" s="4"/>
      <c r="D1572" s="31"/>
      <c r="E1572" s="103"/>
      <c r="F1572" s="103"/>
      <c r="AE1572" s="103"/>
      <c r="AG1572" s="103"/>
    </row>
    <row r="1573" spans="1:33" x14ac:dyDescent="0.3">
      <c r="A1573" s="4"/>
      <c r="B1573" s="4"/>
      <c r="C1573" s="4"/>
      <c r="D1573" s="31"/>
      <c r="E1573" s="103"/>
      <c r="F1573" s="103"/>
      <c r="AE1573" s="103"/>
      <c r="AG1573" s="103"/>
    </row>
    <row r="1574" spans="1:33" x14ac:dyDescent="0.3">
      <c r="A1574" s="4"/>
      <c r="B1574" s="4"/>
      <c r="C1574" s="4"/>
      <c r="D1574" s="31"/>
      <c r="E1574" s="103"/>
      <c r="F1574" s="103"/>
      <c r="AE1574" s="103"/>
      <c r="AG1574" s="103"/>
    </row>
    <row r="1575" spans="1:33" x14ac:dyDescent="0.3">
      <c r="A1575" s="4"/>
      <c r="B1575" s="4"/>
      <c r="C1575" s="4"/>
      <c r="D1575" s="31"/>
      <c r="E1575" s="103"/>
      <c r="F1575" s="103"/>
      <c r="AE1575" s="103"/>
      <c r="AG1575" s="103"/>
    </row>
    <row r="1576" spans="1:33" x14ac:dyDescent="0.3">
      <c r="A1576" s="4"/>
      <c r="B1576" s="4"/>
      <c r="C1576" s="4"/>
      <c r="D1576" s="31"/>
      <c r="E1576" s="103"/>
      <c r="F1576" s="103"/>
      <c r="AE1576" s="103"/>
      <c r="AG1576" s="103"/>
    </row>
    <row r="1577" spans="1:33" x14ac:dyDescent="0.3">
      <c r="A1577" s="4"/>
      <c r="B1577" s="4"/>
      <c r="C1577" s="4"/>
      <c r="D1577" s="31"/>
      <c r="E1577" s="103"/>
      <c r="F1577" s="103"/>
      <c r="AE1577" s="103"/>
      <c r="AG1577" s="103"/>
    </row>
    <row r="1578" spans="1:33" x14ac:dyDescent="0.3">
      <c r="A1578" s="4"/>
      <c r="B1578" s="4"/>
      <c r="C1578" s="4"/>
      <c r="D1578" s="31"/>
      <c r="E1578" s="103"/>
      <c r="F1578" s="103"/>
      <c r="AE1578" s="103"/>
      <c r="AG1578" s="103"/>
    </row>
    <row r="1579" spans="1:33" x14ac:dyDescent="0.3">
      <c r="A1579" s="4"/>
      <c r="B1579" s="4"/>
      <c r="C1579" s="4"/>
      <c r="D1579" s="31"/>
      <c r="E1579" s="103"/>
      <c r="F1579" s="103"/>
      <c r="AE1579" s="103"/>
      <c r="AG1579" s="103"/>
    </row>
    <row r="1580" spans="1:33" x14ac:dyDescent="0.3">
      <c r="A1580" s="4"/>
      <c r="B1580" s="4"/>
      <c r="C1580" s="4"/>
      <c r="D1580" s="31"/>
      <c r="E1580" s="103"/>
      <c r="F1580" s="103"/>
      <c r="AE1580" s="103"/>
      <c r="AG1580" s="103"/>
    </row>
    <row r="1581" spans="1:33" x14ac:dyDescent="0.3">
      <c r="A1581" s="4"/>
      <c r="B1581" s="4"/>
      <c r="C1581" s="4"/>
      <c r="D1581" s="31"/>
      <c r="E1581" s="103"/>
      <c r="F1581" s="103"/>
      <c r="AE1581" s="103"/>
      <c r="AG1581" s="103"/>
    </row>
    <row r="1582" spans="1:33" x14ac:dyDescent="0.3">
      <c r="A1582" s="4"/>
      <c r="B1582" s="4"/>
      <c r="C1582" s="4"/>
      <c r="D1582" s="31"/>
      <c r="E1582" s="103"/>
      <c r="F1582" s="103"/>
      <c r="AE1582" s="103"/>
      <c r="AG1582" s="103"/>
    </row>
    <row r="1583" spans="1:33" x14ac:dyDescent="0.3">
      <c r="A1583" s="4"/>
      <c r="B1583" s="4"/>
      <c r="C1583" s="4"/>
      <c r="D1583" s="31"/>
      <c r="E1583" s="103"/>
      <c r="F1583" s="103"/>
      <c r="AE1583" s="103"/>
      <c r="AG1583" s="103"/>
    </row>
    <row r="1584" spans="1:33" x14ac:dyDescent="0.3">
      <c r="A1584" s="4"/>
      <c r="B1584" s="4"/>
      <c r="C1584" s="4"/>
      <c r="D1584" s="31"/>
      <c r="E1584" s="103"/>
      <c r="F1584" s="103"/>
      <c r="AE1584" s="103"/>
      <c r="AG1584" s="103"/>
    </row>
    <row r="1585" spans="1:33" x14ac:dyDescent="0.3">
      <c r="A1585" s="4"/>
      <c r="B1585" s="4"/>
      <c r="C1585" s="4"/>
      <c r="D1585" s="31"/>
      <c r="E1585" s="103"/>
      <c r="F1585" s="103"/>
      <c r="AE1585" s="103"/>
      <c r="AG1585" s="103"/>
    </row>
    <row r="1586" spans="1:33" x14ac:dyDescent="0.3">
      <c r="A1586" s="4"/>
      <c r="B1586" s="4"/>
      <c r="C1586" s="4"/>
      <c r="D1586" s="31"/>
      <c r="E1586" s="103"/>
      <c r="F1586" s="103"/>
      <c r="AE1586" s="103"/>
      <c r="AG1586" s="103"/>
    </row>
    <row r="1587" spans="1:33" x14ac:dyDescent="0.3">
      <c r="A1587" s="4"/>
      <c r="B1587" s="4"/>
      <c r="C1587" s="4"/>
      <c r="D1587" s="31"/>
      <c r="E1587" s="103"/>
      <c r="F1587" s="103"/>
      <c r="AE1587" s="103"/>
      <c r="AG1587" s="103"/>
    </row>
    <row r="1588" spans="1:33" x14ac:dyDescent="0.3">
      <c r="A1588" s="4"/>
      <c r="B1588" s="4"/>
      <c r="C1588" s="4"/>
      <c r="D1588" s="31"/>
      <c r="E1588" s="103"/>
      <c r="F1588" s="103"/>
      <c r="AE1588" s="103"/>
      <c r="AG1588" s="103"/>
    </row>
    <row r="1589" spans="1:33" x14ac:dyDescent="0.3">
      <c r="A1589" s="4"/>
      <c r="B1589" s="4"/>
      <c r="C1589" s="4"/>
      <c r="D1589" s="31"/>
      <c r="E1589" s="103"/>
      <c r="F1589" s="103"/>
      <c r="AE1589" s="103"/>
      <c r="AG1589" s="103"/>
    </row>
    <row r="1590" spans="1:33" x14ac:dyDescent="0.3">
      <c r="A1590" s="4"/>
      <c r="B1590" s="4"/>
      <c r="C1590" s="4"/>
      <c r="D1590" s="31"/>
      <c r="E1590" s="103"/>
      <c r="F1590" s="103"/>
      <c r="AE1590" s="103"/>
      <c r="AG1590" s="103"/>
    </row>
    <row r="1591" spans="1:33" x14ac:dyDescent="0.3">
      <c r="A1591" s="4"/>
      <c r="B1591" s="4"/>
      <c r="C1591" s="4"/>
      <c r="D1591" s="31"/>
      <c r="E1591" s="103"/>
      <c r="F1591" s="103"/>
      <c r="AE1591" s="103"/>
      <c r="AG1591" s="103"/>
    </row>
    <row r="1592" spans="1:33" x14ac:dyDescent="0.3">
      <c r="A1592" s="4"/>
      <c r="B1592" s="4"/>
      <c r="C1592" s="4"/>
      <c r="D1592" s="31"/>
      <c r="E1592" s="103"/>
      <c r="F1592" s="103"/>
      <c r="AE1592" s="103"/>
      <c r="AG1592" s="103"/>
    </row>
    <row r="1593" spans="1:33" x14ac:dyDescent="0.3">
      <c r="A1593" s="4"/>
      <c r="B1593" s="4"/>
      <c r="C1593" s="4"/>
      <c r="D1593" s="31"/>
      <c r="E1593" s="103"/>
      <c r="F1593" s="103"/>
      <c r="AE1593" s="103"/>
      <c r="AG1593" s="103"/>
    </row>
    <row r="1594" spans="1:33" x14ac:dyDescent="0.3">
      <c r="A1594" s="4"/>
      <c r="B1594" s="4"/>
      <c r="C1594" s="4"/>
      <c r="D1594" s="31"/>
      <c r="E1594" s="103"/>
      <c r="F1594" s="103"/>
      <c r="AE1594" s="103"/>
      <c r="AG1594" s="103"/>
    </row>
    <row r="1595" spans="1:33" x14ac:dyDescent="0.3">
      <c r="A1595" s="4"/>
      <c r="B1595" s="4"/>
      <c r="C1595" s="4"/>
      <c r="D1595" s="31"/>
      <c r="E1595" s="103"/>
      <c r="F1595" s="103"/>
      <c r="AE1595" s="103"/>
      <c r="AG1595" s="103"/>
    </row>
    <row r="1596" spans="1:33" x14ac:dyDescent="0.3">
      <c r="A1596" s="4"/>
      <c r="B1596" s="4"/>
      <c r="C1596" s="4"/>
      <c r="D1596" s="31"/>
      <c r="E1596" s="103"/>
      <c r="F1596" s="103"/>
      <c r="AE1596" s="103"/>
      <c r="AG1596" s="103"/>
    </row>
    <row r="1597" spans="1:33" x14ac:dyDescent="0.3">
      <c r="A1597" s="4"/>
      <c r="B1597" s="4"/>
      <c r="C1597" s="4"/>
      <c r="D1597" s="31"/>
      <c r="E1597" s="103"/>
      <c r="F1597" s="103"/>
      <c r="AE1597" s="103"/>
      <c r="AG1597" s="103"/>
    </row>
    <row r="1598" spans="1:33" x14ac:dyDescent="0.3">
      <c r="A1598" s="4"/>
      <c r="B1598" s="4"/>
      <c r="C1598" s="4"/>
      <c r="D1598" s="31"/>
      <c r="E1598" s="103"/>
      <c r="F1598" s="103"/>
      <c r="AE1598" s="103"/>
      <c r="AG1598" s="103"/>
    </row>
    <row r="1599" spans="1:33" x14ac:dyDescent="0.3">
      <c r="A1599" s="4"/>
      <c r="B1599" s="4"/>
      <c r="C1599" s="4"/>
      <c r="D1599" s="31"/>
      <c r="E1599" s="103"/>
      <c r="F1599" s="103"/>
      <c r="AE1599" s="103"/>
      <c r="AG1599" s="103"/>
    </row>
    <row r="1600" spans="1:33" x14ac:dyDescent="0.3">
      <c r="A1600" s="4"/>
      <c r="B1600" s="4"/>
      <c r="C1600" s="4"/>
      <c r="D1600" s="31"/>
      <c r="E1600" s="103"/>
      <c r="F1600" s="103"/>
      <c r="AE1600" s="103"/>
      <c r="AG1600" s="103"/>
    </row>
    <row r="1601" spans="1:33" x14ac:dyDescent="0.3">
      <c r="A1601" s="4"/>
      <c r="B1601" s="4"/>
      <c r="C1601" s="4"/>
      <c r="D1601" s="31"/>
      <c r="E1601" s="103"/>
      <c r="F1601" s="103"/>
      <c r="AE1601" s="103"/>
      <c r="AG1601" s="103"/>
    </row>
    <row r="1602" spans="1:33" x14ac:dyDescent="0.3">
      <c r="A1602" s="4"/>
      <c r="B1602" s="4"/>
      <c r="C1602" s="4"/>
      <c r="D1602" s="31"/>
      <c r="E1602" s="103"/>
      <c r="F1602" s="103"/>
      <c r="AE1602" s="103"/>
      <c r="AG1602" s="103"/>
    </row>
    <row r="1603" spans="1:33" x14ac:dyDescent="0.3">
      <c r="A1603" s="4"/>
      <c r="B1603" s="4"/>
      <c r="C1603" s="4"/>
      <c r="D1603" s="31"/>
      <c r="E1603" s="103"/>
      <c r="F1603" s="103"/>
      <c r="AE1603" s="103"/>
      <c r="AG1603" s="103"/>
    </row>
    <row r="1604" spans="1:33" x14ac:dyDescent="0.3">
      <c r="A1604" s="4"/>
      <c r="B1604" s="4"/>
      <c r="C1604" s="4"/>
      <c r="D1604" s="31"/>
      <c r="E1604" s="103"/>
      <c r="F1604" s="103"/>
      <c r="AE1604" s="103"/>
      <c r="AG1604" s="103"/>
    </row>
    <row r="1605" spans="1:33" x14ac:dyDescent="0.3">
      <c r="A1605" s="4"/>
      <c r="B1605" s="4"/>
      <c r="C1605" s="4"/>
      <c r="D1605" s="31"/>
      <c r="E1605" s="103"/>
      <c r="F1605" s="103"/>
      <c r="AE1605" s="103"/>
      <c r="AG1605" s="103"/>
    </row>
    <row r="1606" spans="1:33" x14ac:dyDescent="0.3">
      <c r="A1606" s="4"/>
      <c r="B1606" s="4"/>
      <c r="C1606" s="4"/>
      <c r="D1606" s="31"/>
      <c r="E1606" s="103"/>
      <c r="F1606" s="103"/>
      <c r="AE1606" s="103"/>
      <c r="AG1606" s="103"/>
    </row>
    <row r="1607" spans="1:33" x14ac:dyDescent="0.3">
      <c r="A1607" s="4"/>
      <c r="B1607" s="4"/>
      <c r="C1607" s="4"/>
      <c r="D1607" s="31"/>
      <c r="E1607" s="103"/>
      <c r="F1607" s="103"/>
      <c r="AE1607" s="103"/>
      <c r="AG1607" s="103"/>
    </row>
    <row r="1608" spans="1:33" x14ac:dyDescent="0.3">
      <c r="A1608" s="4"/>
      <c r="B1608" s="4"/>
      <c r="C1608" s="4"/>
      <c r="D1608" s="31"/>
      <c r="E1608" s="103"/>
      <c r="F1608" s="103"/>
      <c r="AE1608" s="103"/>
      <c r="AG1608" s="103"/>
    </row>
    <row r="1609" spans="1:33" x14ac:dyDescent="0.3">
      <c r="A1609" s="4"/>
      <c r="B1609" s="4"/>
      <c r="C1609" s="4"/>
      <c r="D1609" s="31"/>
      <c r="E1609" s="103"/>
      <c r="F1609" s="103"/>
      <c r="AE1609" s="103"/>
      <c r="AG1609" s="103"/>
    </row>
    <row r="1610" spans="1:33" x14ac:dyDescent="0.3">
      <c r="A1610" s="4"/>
      <c r="B1610" s="4"/>
      <c r="C1610" s="4"/>
      <c r="D1610" s="31"/>
      <c r="E1610" s="103"/>
      <c r="F1610" s="103"/>
      <c r="AE1610" s="103"/>
      <c r="AG1610" s="103"/>
    </row>
    <row r="1611" spans="1:33" x14ac:dyDescent="0.3">
      <c r="A1611" s="4"/>
      <c r="B1611" s="4"/>
      <c r="C1611" s="4"/>
      <c r="D1611" s="31"/>
      <c r="E1611" s="103"/>
      <c r="F1611" s="103"/>
      <c r="AE1611" s="103"/>
      <c r="AG1611" s="103"/>
    </row>
    <row r="1612" spans="1:33" x14ac:dyDescent="0.3">
      <c r="A1612" s="4"/>
      <c r="B1612" s="4"/>
      <c r="C1612" s="4"/>
      <c r="D1612" s="31"/>
      <c r="E1612" s="103"/>
      <c r="F1612" s="103"/>
      <c r="AE1612" s="103"/>
      <c r="AG1612" s="103"/>
    </row>
    <row r="1613" spans="1:33" x14ac:dyDescent="0.3">
      <c r="A1613" s="4"/>
      <c r="B1613" s="4"/>
      <c r="C1613" s="4"/>
      <c r="D1613" s="31"/>
      <c r="E1613" s="103"/>
      <c r="F1613" s="103"/>
      <c r="AE1613" s="103"/>
      <c r="AG1613" s="103"/>
    </row>
    <row r="1614" spans="1:33" x14ac:dyDescent="0.3">
      <c r="A1614" s="4"/>
      <c r="B1614" s="4"/>
      <c r="C1614" s="4"/>
      <c r="D1614" s="31"/>
      <c r="E1614" s="103"/>
      <c r="F1614" s="103"/>
      <c r="AE1614" s="103"/>
      <c r="AG1614" s="103"/>
    </row>
    <row r="1615" spans="1:33" x14ac:dyDescent="0.3">
      <c r="A1615" s="4"/>
      <c r="B1615" s="4"/>
      <c r="C1615" s="4"/>
      <c r="D1615" s="31"/>
      <c r="E1615" s="103"/>
      <c r="F1615" s="103"/>
      <c r="AE1615" s="103"/>
      <c r="AG1615" s="103"/>
    </row>
    <row r="1616" spans="1:33" x14ac:dyDescent="0.3">
      <c r="A1616" s="4"/>
      <c r="B1616" s="4"/>
      <c r="C1616" s="4"/>
      <c r="D1616" s="31"/>
      <c r="E1616" s="103"/>
      <c r="F1616" s="103"/>
      <c r="AE1616" s="103"/>
      <c r="AG1616" s="103"/>
    </row>
    <row r="1617" spans="1:33" x14ac:dyDescent="0.3">
      <c r="A1617" s="4"/>
      <c r="B1617" s="4"/>
      <c r="C1617" s="4"/>
      <c r="D1617" s="31"/>
      <c r="E1617" s="103"/>
      <c r="F1617" s="103"/>
      <c r="AE1617" s="103"/>
      <c r="AG1617" s="103"/>
    </row>
    <row r="1618" spans="1:33" x14ac:dyDescent="0.3">
      <c r="A1618" s="4"/>
      <c r="B1618" s="4"/>
      <c r="C1618" s="4"/>
      <c r="D1618" s="31"/>
      <c r="E1618" s="103"/>
      <c r="F1618" s="103"/>
      <c r="AE1618" s="103"/>
      <c r="AG1618" s="103"/>
    </row>
    <row r="1619" spans="1:33" x14ac:dyDescent="0.3">
      <c r="A1619" s="4"/>
      <c r="B1619" s="4"/>
      <c r="C1619" s="4"/>
      <c r="D1619" s="31"/>
      <c r="E1619" s="103"/>
      <c r="F1619" s="103"/>
      <c r="AE1619" s="103"/>
      <c r="AG1619" s="103"/>
    </row>
    <row r="1620" spans="1:33" x14ac:dyDescent="0.3">
      <c r="A1620" s="4"/>
      <c r="B1620" s="4"/>
      <c r="C1620" s="4"/>
      <c r="D1620" s="31"/>
      <c r="E1620" s="103"/>
      <c r="F1620" s="103"/>
      <c r="AE1620" s="103"/>
      <c r="AG1620" s="103"/>
    </row>
    <row r="1621" spans="1:33" x14ac:dyDescent="0.3">
      <c r="A1621" s="4"/>
      <c r="B1621" s="4"/>
      <c r="C1621" s="4"/>
      <c r="D1621" s="31"/>
      <c r="E1621" s="103"/>
      <c r="F1621" s="103"/>
      <c r="AE1621" s="103"/>
      <c r="AG1621" s="103"/>
    </row>
    <row r="1622" spans="1:33" x14ac:dyDescent="0.3">
      <c r="A1622" s="4"/>
      <c r="B1622" s="4"/>
      <c r="C1622" s="4"/>
      <c r="D1622" s="31"/>
      <c r="E1622" s="103"/>
      <c r="F1622" s="103"/>
      <c r="AE1622" s="103"/>
      <c r="AG1622" s="103"/>
    </row>
    <row r="1623" spans="1:33" x14ac:dyDescent="0.3">
      <c r="A1623" s="4"/>
      <c r="B1623" s="4"/>
      <c r="C1623" s="4"/>
      <c r="D1623" s="31"/>
      <c r="E1623" s="103"/>
      <c r="F1623" s="103"/>
      <c r="AE1623" s="103"/>
      <c r="AG1623" s="103"/>
    </row>
    <row r="1624" spans="1:33" x14ac:dyDescent="0.3">
      <c r="A1624" s="4"/>
      <c r="B1624" s="4"/>
      <c r="C1624" s="4"/>
      <c r="D1624" s="31"/>
      <c r="E1624" s="103"/>
      <c r="F1624" s="103"/>
      <c r="AE1624" s="103"/>
      <c r="AG1624" s="103"/>
    </row>
    <row r="1625" spans="1:33" x14ac:dyDescent="0.3">
      <c r="A1625" s="4"/>
      <c r="B1625" s="4"/>
      <c r="C1625" s="4"/>
      <c r="D1625" s="31"/>
      <c r="E1625" s="103"/>
      <c r="F1625" s="103"/>
      <c r="AE1625" s="103"/>
      <c r="AG1625" s="103"/>
    </row>
    <row r="1626" spans="1:33" x14ac:dyDescent="0.3">
      <c r="A1626" s="4"/>
      <c r="B1626" s="4"/>
      <c r="C1626" s="4"/>
      <c r="D1626" s="31"/>
      <c r="E1626" s="103"/>
      <c r="F1626" s="103"/>
      <c r="AE1626" s="103"/>
      <c r="AG1626" s="103"/>
    </row>
    <row r="1627" spans="1:33" x14ac:dyDescent="0.3">
      <c r="A1627" s="4"/>
      <c r="B1627" s="4"/>
      <c r="C1627" s="4"/>
      <c r="D1627" s="31"/>
      <c r="E1627" s="103"/>
      <c r="F1627" s="103"/>
      <c r="AE1627" s="103"/>
      <c r="AG1627" s="103"/>
    </row>
    <row r="1628" spans="1:33" x14ac:dyDescent="0.3">
      <c r="A1628" s="4"/>
      <c r="B1628" s="4"/>
      <c r="C1628" s="4"/>
      <c r="D1628" s="31"/>
      <c r="E1628" s="103"/>
      <c r="F1628" s="103"/>
      <c r="AE1628" s="103"/>
      <c r="AG1628" s="103"/>
    </row>
    <row r="1629" spans="1:33" x14ac:dyDescent="0.3">
      <c r="A1629" s="4"/>
      <c r="B1629" s="4"/>
      <c r="C1629" s="4"/>
      <c r="D1629" s="31"/>
      <c r="E1629" s="103"/>
      <c r="F1629" s="103"/>
      <c r="AE1629" s="103"/>
      <c r="AG1629" s="103"/>
    </row>
    <row r="1630" spans="1:33" x14ac:dyDescent="0.3">
      <c r="A1630" s="4"/>
      <c r="B1630" s="4"/>
      <c r="C1630" s="4"/>
      <c r="D1630" s="31"/>
      <c r="E1630" s="103"/>
      <c r="F1630" s="103"/>
      <c r="AE1630" s="103"/>
      <c r="AG1630" s="103"/>
    </row>
    <row r="1631" spans="1:33" x14ac:dyDescent="0.3">
      <c r="A1631" s="4"/>
      <c r="B1631" s="4"/>
      <c r="C1631" s="4"/>
      <c r="D1631" s="31"/>
      <c r="E1631" s="103"/>
      <c r="F1631" s="103"/>
      <c r="AE1631" s="103"/>
      <c r="AG1631" s="103"/>
    </row>
    <row r="1632" spans="1:33" x14ac:dyDescent="0.3">
      <c r="A1632" s="4"/>
      <c r="B1632" s="4"/>
      <c r="C1632" s="4"/>
      <c r="D1632" s="31"/>
      <c r="E1632" s="103"/>
      <c r="F1632" s="103"/>
      <c r="AE1632" s="103"/>
      <c r="AG1632" s="103"/>
    </row>
    <row r="1633" spans="1:33" x14ac:dyDescent="0.3">
      <c r="A1633" s="4"/>
      <c r="B1633" s="4"/>
      <c r="C1633" s="4"/>
      <c r="D1633" s="31"/>
      <c r="E1633" s="103"/>
      <c r="F1633" s="103"/>
      <c r="AE1633" s="103"/>
      <c r="AG1633" s="103"/>
    </row>
    <row r="1634" spans="1:33" x14ac:dyDescent="0.3">
      <c r="A1634" s="4"/>
      <c r="B1634" s="4"/>
      <c r="C1634" s="4"/>
      <c r="D1634" s="31"/>
      <c r="E1634" s="103"/>
      <c r="F1634" s="103"/>
      <c r="AE1634" s="103"/>
      <c r="AG1634" s="103"/>
    </row>
    <row r="1635" spans="1:33" x14ac:dyDescent="0.3">
      <c r="A1635" s="4"/>
      <c r="B1635" s="4"/>
      <c r="C1635" s="4"/>
      <c r="D1635" s="31"/>
      <c r="E1635" s="103"/>
      <c r="F1635" s="103"/>
      <c r="AE1635" s="103"/>
      <c r="AG1635" s="103"/>
    </row>
    <row r="1636" spans="1:33" x14ac:dyDescent="0.3">
      <c r="A1636" s="4"/>
      <c r="B1636" s="4"/>
      <c r="C1636" s="4"/>
      <c r="D1636" s="31"/>
      <c r="E1636" s="103"/>
      <c r="F1636" s="103"/>
      <c r="AE1636" s="103"/>
      <c r="AG1636" s="103"/>
    </row>
    <row r="1637" spans="1:33" x14ac:dyDescent="0.3">
      <c r="A1637" s="4"/>
      <c r="B1637" s="4"/>
      <c r="C1637" s="4"/>
      <c r="D1637" s="31"/>
      <c r="E1637" s="103"/>
      <c r="F1637" s="103"/>
      <c r="AE1637" s="103"/>
      <c r="AG1637" s="103"/>
    </row>
    <row r="1638" spans="1:33" x14ac:dyDescent="0.3">
      <c r="A1638" s="4"/>
      <c r="B1638" s="4"/>
      <c r="C1638" s="4"/>
      <c r="D1638" s="31"/>
      <c r="E1638" s="103"/>
      <c r="F1638" s="103"/>
      <c r="AE1638" s="103"/>
      <c r="AG1638" s="103"/>
    </row>
    <row r="1639" spans="1:33" x14ac:dyDescent="0.3">
      <c r="A1639" s="4"/>
      <c r="B1639" s="4"/>
      <c r="C1639" s="4"/>
      <c r="D1639" s="31"/>
      <c r="E1639" s="103"/>
      <c r="F1639" s="103"/>
      <c r="AE1639" s="103"/>
      <c r="AG1639" s="103"/>
    </row>
    <row r="1640" spans="1:33" x14ac:dyDescent="0.3">
      <c r="A1640" s="4"/>
      <c r="B1640" s="4"/>
      <c r="C1640" s="4"/>
      <c r="D1640" s="31"/>
      <c r="E1640" s="103"/>
      <c r="F1640" s="103"/>
      <c r="AE1640" s="103"/>
      <c r="AG1640" s="103"/>
    </row>
    <row r="1641" spans="1:33" x14ac:dyDescent="0.3">
      <c r="A1641" s="4"/>
      <c r="B1641" s="4"/>
      <c r="C1641" s="4"/>
      <c r="D1641" s="31"/>
      <c r="E1641" s="103"/>
      <c r="F1641" s="103"/>
      <c r="AE1641" s="103"/>
      <c r="AG1641" s="103"/>
    </row>
    <row r="1642" spans="1:33" x14ac:dyDescent="0.3">
      <c r="A1642" s="4"/>
      <c r="B1642" s="4"/>
      <c r="C1642" s="4"/>
      <c r="D1642" s="31"/>
      <c r="E1642" s="103"/>
      <c r="F1642" s="103"/>
      <c r="AE1642" s="103"/>
      <c r="AG1642" s="103"/>
    </row>
    <row r="1643" spans="1:33" x14ac:dyDescent="0.3">
      <c r="A1643" s="4"/>
      <c r="B1643" s="4"/>
      <c r="C1643" s="4"/>
      <c r="D1643" s="31"/>
      <c r="E1643" s="103"/>
      <c r="F1643" s="103"/>
      <c r="AE1643" s="103"/>
      <c r="AG1643" s="103"/>
    </row>
    <row r="1644" spans="1:33" x14ac:dyDescent="0.3">
      <c r="A1644" s="4"/>
      <c r="B1644" s="4"/>
      <c r="C1644" s="4"/>
      <c r="D1644" s="31"/>
      <c r="E1644" s="103"/>
      <c r="F1644" s="103"/>
      <c r="AE1644" s="103"/>
      <c r="AG1644" s="103"/>
    </row>
    <row r="1645" spans="1:33" x14ac:dyDescent="0.3">
      <c r="A1645" s="4"/>
      <c r="B1645" s="4"/>
      <c r="C1645" s="4"/>
      <c r="D1645" s="31"/>
      <c r="E1645" s="103"/>
      <c r="F1645" s="103"/>
      <c r="AE1645" s="103"/>
      <c r="AG1645" s="103"/>
    </row>
    <row r="1646" spans="1:33" x14ac:dyDescent="0.3">
      <c r="A1646" s="4"/>
      <c r="B1646" s="4"/>
      <c r="C1646" s="4"/>
      <c r="D1646" s="31"/>
      <c r="E1646" s="103"/>
      <c r="F1646" s="103"/>
      <c r="AE1646" s="103"/>
      <c r="AG1646" s="103"/>
    </row>
    <row r="1647" spans="1:33" x14ac:dyDescent="0.3">
      <c r="A1647" s="4"/>
      <c r="B1647" s="4"/>
      <c r="C1647" s="4"/>
      <c r="D1647" s="31"/>
      <c r="E1647" s="103"/>
      <c r="F1647" s="103"/>
      <c r="AE1647" s="103"/>
      <c r="AG1647" s="103"/>
    </row>
    <row r="1648" spans="1:33" x14ac:dyDescent="0.3">
      <c r="A1648" s="4"/>
      <c r="B1648" s="4"/>
      <c r="C1648" s="4"/>
      <c r="D1648" s="31"/>
      <c r="E1648" s="103"/>
      <c r="F1648" s="103"/>
      <c r="AE1648" s="103"/>
      <c r="AG1648" s="103"/>
    </row>
    <row r="1649" spans="1:33" x14ac:dyDescent="0.3">
      <c r="A1649" s="4"/>
      <c r="B1649" s="4"/>
      <c r="C1649" s="4"/>
      <c r="D1649" s="31"/>
      <c r="E1649" s="103"/>
      <c r="F1649" s="103"/>
      <c r="AE1649" s="103"/>
      <c r="AG1649" s="103"/>
    </row>
    <row r="1650" spans="1:33" x14ac:dyDescent="0.3">
      <c r="A1650" s="4"/>
      <c r="B1650" s="4"/>
      <c r="C1650" s="4"/>
      <c r="D1650" s="31"/>
      <c r="E1650" s="103"/>
      <c r="F1650" s="103"/>
      <c r="AE1650" s="103"/>
      <c r="AG1650" s="103"/>
    </row>
    <row r="1651" spans="1:33" x14ac:dyDescent="0.3">
      <c r="A1651" s="4"/>
      <c r="B1651" s="4"/>
      <c r="C1651" s="4"/>
      <c r="D1651" s="31"/>
      <c r="E1651" s="103"/>
      <c r="F1651" s="103"/>
      <c r="AE1651" s="103"/>
      <c r="AG1651" s="103"/>
    </row>
    <row r="1652" spans="1:33" x14ac:dyDescent="0.3">
      <c r="A1652" s="4"/>
      <c r="B1652" s="4"/>
      <c r="C1652" s="4"/>
      <c r="D1652" s="31"/>
      <c r="E1652" s="103"/>
      <c r="F1652" s="103"/>
      <c r="AE1652" s="103"/>
      <c r="AG1652" s="103"/>
    </row>
    <row r="1653" spans="1:33" x14ac:dyDescent="0.3">
      <c r="A1653" s="4"/>
      <c r="B1653" s="4"/>
      <c r="C1653" s="4"/>
      <c r="D1653" s="31"/>
      <c r="E1653" s="103"/>
      <c r="F1653" s="103"/>
      <c r="AE1653" s="103"/>
      <c r="AG1653" s="103"/>
    </row>
    <row r="1654" spans="1:33" x14ac:dyDescent="0.3">
      <c r="A1654" s="4"/>
      <c r="B1654" s="4"/>
      <c r="C1654" s="4"/>
      <c r="D1654" s="31"/>
      <c r="E1654" s="103"/>
      <c r="F1654" s="103"/>
      <c r="AE1654" s="103"/>
      <c r="AG1654" s="103"/>
    </row>
    <row r="1655" spans="1:33" x14ac:dyDescent="0.3">
      <c r="A1655" s="4"/>
      <c r="B1655" s="4"/>
      <c r="C1655" s="4"/>
      <c r="D1655" s="31"/>
      <c r="E1655" s="103"/>
      <c r="F1655" s="103"/>
      <c r="AE1655" s="103"/>
      <c r="AG1655" s="103"/>
    </row>
    <row r="1656" spans="1:33" x14ac:dyDescent="0.3">
      <c r="A1656" s="4"/>
      <c r="B1656" s="4"/>
      <c r="C1656" s="4"/>
      <c r="D1656" s="31"/>
      <c r="E1656" s="103"/>
      <c r="F1656" s="103"/>
      <c r="AE1656" s="103"/>
      <c r="AG1656" s="103"/>
    </row>
    <row r="1657" spans="1:33" x14ac:dyDescent="0.3">
      <c r="A1657" s="4"/>
      <c r="B1657" s="4"/>
      <c r="C1657" s="4"/>
      <c r="D1657" s="31"/>
      <c r="E1657" s="103"/>
      <c r="F1657" s="103"/>
      <c r="AE1657" s="103"/>
      <c r="AG1657" s="103"/>
    </row>
    <row r="1658" spans="1:33" x14ac:dyDescent="0.3">
      <c r="A1658" s="4"/>
      <c r="B1658" s="4"/>
      <c r="C1658" s="4"/>
      <c r="D1658" s="31"/>
      <c r="E1658" s="103"/>
      <c r="F1658" s="103"/>
      <c r="AE1658" s="103"/>
      <c r="AG1658" s="103"/>
    </row>
    <row r="1659" spans="1:33" x14ac:dyDescent="0.3">
      <c r="A1659" s="4"/>
      <c r="B1659" s="4"/>
      <c r="C1659" s="4"/>
      <c r="D1659" s="31"/>
      <c r="E1659" s="103"/>
      <c r="F1659" s="103"/>
      <c r="AE1659" s="103"/>
      <c r="AG1659" s="103"/>
    </row>
    <row r="1660" spans="1:33" x14ac:dyDescent="0.3">
      <c r="A1660" s="4"/>
      <c r="B1660" s="4"/>
      <c r="C1660" s="4"/>
      <c r="D1660" s="31"/>
      <c r="E1660" s="103"/>
      <c r="F1660" s="103"/>
      <c r="AE1660" s="103"/>
      <c r="AG1660" s="103"/>
    </row>
    <row r="1661" spans="1:33" x14ac:dyDescent="0.3">
      <c r="A1661" s="4"/>
      <c r="B1661" s="4"/>
      <c r="C1661" s="4"/>
      <c r="D1661" s="31"/>
      <c r="E1661" s="103"/>
      <c r="F1661" s="103"/>
      <c r="AE1661" s="103"/>
      <c r="AG1661" s="103"/>
    </row>
    <row r="1662" spans="1:33" x14ac:dyDescent="0.3">
      <c r="A1662" s="4"/>
      <c r="B1662" s="4"/>
      <c r="C1662" s="4"/>
      <c r="D1662" s="31"/>
      <c r="E1662" s="103"/>
      <c r="F1662" s="103"/>
      <c r="AE1662" s="103"/>
      <c r="AG1662" s="103"/>
    </row>
    <row r="1663" spans="1:33" x14ac:dyDescent="0.3">
      <c r="A1663" s="4"/>
      <c r="B1663" s="4"/>
      <c r="C1663" s="4"/>
      <c r="D1663" s="31"/>
      <c r="E1663" s="103"/>
      <c r="F1663" s="103"/>
      <c r="AE1663" s="103"/>
      <c r="AG1663" s="103"/>
    </row>
    <row r="1664" spans="1:33" x14ac:dyDescent="0.3">
      <c r="A1664" s="4"/>
      <c r="B1664" s="4"/>
      <c r="C1664" s="4"/>
      <c r="D1664" s="31"/>
      <c r="E1664" s="103"/>
      <c r="F1664" s="103"/>
      <c r="AE1664" s="103"/>
      <c r="AG1664" s="103"/>
    </row>
    <row r="1665" spans="1:33" x14ac:dyDescent="0.3">
      <c r="A1665" s="4"/>
      <c r="B1665" s="4"/>
      <c r="C1665" s="4"/>
      <c r="D1665" s="31"/>
      <c r="E1665" s="103"/>
      <c r="F1665" s="103"/>
      <c r="AE1665" s="103"/>
      <c r="AG1665" s="103"/>
    </row>
    <row r="1666" spans="1:33" x14ac:dyDescent="0.3">
      <c r="A1666" s="4"/>
      <c r="B1666" s="4"/>
      <c r="C1666" s="4"/>
      <c r="D1666" s="31"/>
      <c r="E1666" s="103"/>
      <c r="F1666" s="103"/>
      <c r="AE1666" s="103"/>
      <c r="AG1666" s="103"/>
    </row>
    <row r="1667" spans="1:33" x14ac:dyDescent="0.3">
      <c r="A1667" s="4"/>
      <c r="B1667" s="4"/>
      <c r="C1667" s="4"/>
      <c r="D1667" s="31"/>
      <c r="E1667" s="103"/>
      <c r="F1667" s="103"/>
      <c r="AE1667" s="103"/>
      <c r="AG1667" s="103"/>
    </row>
    <row r="1668" spans="1:33" x14ac:dyDescent="0.3">
      <c r="A1668" s="4"/>
      <c r="B1668" s="4"/>
      <c r="C1668" s="4"/>
      <c r="D1668" s="31"/>
      <c r="E1668" s="103"/>
      <c r="F1668" s="103"/>
      <c r="AE1668" s="103"/>
      <c r="AG1668" s="103"/>
    </row>
    <row r="1669" spans="1:33" x14ac:dyDescent="0.3">
      <c r="A1669" s="4"/>
      <c r="B1669" s="4"/>
      <c r="C1669" s="4"/>
      <c r="D1669" s="31"/>
      <c r="E1669" s="103"/>
      <c r="F1669" s="103"/>
      <c r="AE1669" s="103"/>
      <c r="AG1669" s="103"/>
    </row>
    <row r="1670" spans="1:33" x14ac:dyDescent="0.3">
      <c r="A1670" s="4"/>
      <c r="B1670" s="4"/>
      <c r="C1670" s="4"/>
      <c r="D1670" s="31"/>
      <c r="E1670" s="103"/>
      <c r="F1670" s="103"/>
      <c r="AE1670" s="103"/>
      <c r="AG1670" s="103"/>
    </row>
    <row r="1671" spans="1:33" x14ac:dyDescent="0.3">
      <c r="A1671" s="4"/>
      <c r="B1671" s="4"/>
      <c r="C1671" s="4"/>
      <c r="D1671" s="31"/>
      <c r="E1671" s="103"/>
      <c r="F1671" s="103"/>
      <c r="AE1671" s="103"/>
      <c r="AG1671" s="103"/>
    </row>
    <row r="1672" spans="1:33" x14ac:dyDescent="0.3">
      <c r="A1672" s="4"/>
      <c r="B1672" s="4"/>
      <c r="C1672" s="4"/>
      <c r="D1672" s="31"/>
      <c r="E1672" s="103"/>
      <c r="F1672" s="103"/>
      <c r="AE1672" s="103"/>
      <c r="AG1672" s="103"/>
    </row>
    <row r="1673" spans="1:33" x14ac:dyDescent="0.3">
      <c r="A1673" s="4"/>
      <c r="B1673" s="4"/>
      <c r="C1673" s="4"/>
      <c r="D1673" s="31"/>
      <c r="E1673" s="103"/>
      <c r="F1673" s="103"/>
      <c r="AE1673" s="103"/>
      <c r="AG1673" s="103"/>
    </row>
    <row r="1674" spans="1:33" x14ac:dyDescent="0.3">
      <c r="A1674" s="4"/>
      <c r="B1674" s="4"/>
      <c r="C1674" s="4"/>
      <c r="D1674" s="31"/>
      <c r="E1674" s="103"/>
      <c r="F1674" s="103"/>
      <c r="AE1674" s="103"/>
      <c r="AG1674" s="103"/>
    </row>
    <row r="1675" spans="1:33" x14ac:dyDescent="0.3">
      <c r="A1675" s="4"/>
      <c r="B1675" s="4"/>
      <c r="C1675" s="4"/>
      <c r="D1675" s="31"/>
      <c r="E1675" s="103"/>
      <c r="F1675" s="103"/>
      <c r="AE1675" s="103"/>
      <c r="AG1675" s="103"/>
    </row>
    <row r="1676" spans="1:33" x14ac:dyDescent="0.3">
      <c r="A1676" s="4"/>
      <c r="B1676" s="4"/>
      <c r="C1676" s="4"/>
      <c r="D1676" s="31"/>
      <c r="E1676" s="103"/>
      <c r="F1676" s="103"/>
      <c r="AE1676" s="103"/>
      <c r="AG1676" s="103"/>
    </row>
    <row r="1677" spans="1:33" x14ac:dyDescent="0.3">
      <c r="A1677" s="4"/>
      <c r="B1677" s="4"/>
      <c r="C1677" s="4"/>
      <c r="D1677" s="31"/>
      <c r="E1677" s="103"/>
      <c r="F1677" s="103"/>
      <c r="AE1677" s="103"/>
      <c r="AG1677" s="103"/>
    </row>
    <row r="1678" spans="1:33" x14ac:dyDescent="0.3">
      <c r="A1678" s="4"/>
      <c r="B1678" s="4"/>
      <c r="C1678" s="4"/>
      <c r="D1678" s="31"/>
      <c r="E1678" s="103"/>
      <c r="F1678" s="103"/>
      <c r="AE1678" s="103"/>
      <c r="AG1678" s="103"/>
    </row>
    <row r="1679" spans="1:33" x14ac:dyDescent="0.3">
      <c r="A1679" s="4"/>
      <c r="B1679" s="4"/>
      <c r="C1679" s="4"/>
      <c r="D1679" s="31"/>
      <c r="E1679" s="103"/>
      <c r="F1679" s="103"/>
      <c r="AE1679" s="103"/>
      <c r="AG1679" s="103"/>
    </row>
    <row r="1680" spans="1:33" x14ac:dyDescent="0.3">
      <c r="A1680" s="4"/>
      <c r="B1680" s="4"/>
      <c r="C1680" s="4"/>
      <c r="D1680" s="31"/>
      <c r="E1680" s="103"/>
      <c r="F1680" s="103"/>
      <c r="AE1680" s="103"/>
      <c r="AG1680" s="103"/>
    </row>
    <row r="1681" spans="1:33" x14ac:dyDescent="0.3">
      <c r="A1681" s="4"/>
      <c r="B1681" s="4"/>
      <c r="C1681" s="4"/>
      <c r="D1681" s="31"/>
      <c r="E1681" s="103"/>
      <c r="F1681" s="103"/>
      <c r="AE1681" s="103"/>
      <c r="AG1681" s="103"/>
    </row>
    <row r="1682" spans="1:33" x14ac:dyDescent="0.3">
      <c r="A1682" s="4"/>
      <c r="B1682" s="4"/>
      <c r="C1682" s="4"/>
      <c r="D1682" s="31"/>
      <c r="E1682" s="103"/>
      <c r="F1682" s="103"/>
      <c r="AE1682" s="103"/>
      <c r="AG1682" s="103"/>
    </row>
    <row r="1683" spans="1:33" x14ac:dyDescent="0.3">
      <c r="A1683" s="4"/>
      <c r="B1683" s="4"/>
      <c r="C1683" s="4"/>
      <c r="D1683" s="31"/>
      <c r="E1683" s="103"/>
      <c r="F1683" s="103"/>
      <c r="AE1683" s="103"/>
      <c r="AG1683" s="103"/>
    </row>
    <row r="1684" spans="1:33" x14ac:dyDescent="0.3">
      <c r="A1684" s="4"/>
      <c r="B1684" s="4"/>
      <c r="C1684" s="4"/>
      <c r="D1684" s="31"/>
      <c r="E1684" s="103"/>
      <c r="F1684" s="103"/>
      <c r="AE1684" s="103"/>
      <c r="AG1684" s="103"/>
    </row>
    <row r="1685" spans="1:33" x14ac:dyDescent="0.3">
      <c r="A1685" s="4"/>
      <c r="B1685" s="4"/>
      <c r="C1685" s="4"/>
      <c r="D1685" s="31"/>
      <c r="E1685" s="103"/>
      <c r="F1685" s="103"/>
      <c r="AE1685" s="103"/>
      <c r="AG1685" s="103"/>
    </row>
    <row r="1686" spans="1:33" x14ac:dyDescent="0.3">
      <c r="A1686" s="4"/>
      <c r="B1686" s="4"/>
      <c r="C1686" s="4"/>
      <c r="D1686" s="31"/>
      <c r="E1686" s="103"/>
      <c r="F1686" s="103"/>
      <c r="AE1686" s="103"/>
      <c r="AG1686" s="103"/>
    </row>
    <row r="1687" spans="1:33" x14ac:dyDescent="0.3">
      <c r="A1687" s="4"/>
      <c r="B1687" s="4"/>
      <c r="C1687" s="4"/>
      <c r="D1687" s="31"/>
      <c r="E1687" s="103"/>
      <c r="F1687" s="103"/>
      <c r="AE1687" s="103"/>
      <c r="AG1687" s="103"/>
    </row>
    <row r="1688" spans="1:33" x14ac:dyDescent="0.3">
      <c r="A1688" s="4"/>
      <c r="B1688" s="4"/>
      <c r="C1688" s="4"/>
      <c r="D1688" s="31"/>
      <c r="E1688" s="103"/>
      <c r="F1688" s="103"/>
      <c r="AE1688" s="103"/>
      <c r="AG1688" s="103"/>
    </row>
    <row r="1689" spans="1:33" x14ac:dyDescent="0.3">
      <c r="A1689" s="4"/>
      <c r="B1689" s="4"/>
      <c r="C1689" s="4"/>
      <c r="D1689" s="31"/>
      <c r="E1689" s="103"/>
      <c r="F1689" s="103"/>
      <c r="AE1689" s="103"/>
      <c r="AG1689" s="103"/>
    </row>
    <row r="1690" spans="1:33" x14ac:dyDescent="0.3">
      <c r="A1690" s="4"/>
      <c r="B1690" s="4"/>
      <c r="C1690" s="4"/>
      <c r="D1690" s="31"/>
      <c r="E1690" s="103"/>
      <c r="F1690" s="103"/>
      <c r="AE1690" s="103"/>
      <c r="AG1690" s="103"/>
    </row>
    <row r="1691" spans="1:33" x14ac:dyDescent="0.3">
      <c r="A1691" s="4"/>
      <c r="B1691" s="4"/>
      <c r="C1691" s="4"/>
      <c r="D1691" s="31"/>
      <c r="E1691" s="103"/>
      <c r="F1691" s="103"/>
      <c r="AE1691" s="103"/>
      <c r="AG1691" s="103"/>
    </row>
    <row r="1692" spans="1:33" x14ac:dyDescent="0.3">
      <c r="A1692" s="4"/>
      <c r="B1692" s="4"/>
      <c r="C1692" s="4"/>
      <c r="D1692" s="31"/>
      <c r="E1692" s="103"/>
      <c r="F1692" s="103"/>
      <c r="AE1692" s="103"/>
      <c r="AG1692" s="103"/>
    </row>
    <row r="1693" spans="1:33" x14ac:dyDescent="0.3">
      <c r="A1693" s="4"/>
      <c r="B1693" s="4"/>
      <c r="C1693" s="4"/>
      <c r="D1693" s="31"/>
      <c r="E1693" s="103"/>
      <c r="F1693" s="103"/>
      <c r="AE1693" s="103"/>
      <c r="AG1693" s="103"/>
    </row>
    <row r="1694" spans="1:33" x14ac:dyDescent="0.3">
      <c r="A1694" s="4"/>
      <c r="B1694" s="4"/>
      <c r="C1694" s="4"/>
      <c r="D1694" s="31"/>
      <c r="E1694" s="103"/>
      <c r="F1694" s="103"/>
      <c r="AE1694" s="103"/>
      <c r="AG1694" s="103"/>
    </row>
    <row r="1695" spans="1:33" x14ac:dyDescent="0.3">
      <c r="A1695" s="4"/>
      <c r="B1695" s="4"/>
      <c r="C1695" s="4"/>
      <c r="D1695" s="31"/>
      <c r="E1695" s="103"/>
      <c r="F1695" s="103"/>
      <c r="AE1695" s="103"/>
      <c r="AG1695" s="103"/>
    </row>
    <row r="1696" spans="1:33" x14ac:dyDescent="0.3">
      <c r="A1696" s="4"/>
      <c r="B1696" s="4"/>
      <c r="C1696" s="4"/>
      <c r="D1696" s="31"/>
      <c r="E1696" s="103"/>
      <c r="F1696" s="103"/>
      <c r="AE1696" s="103"/>
      <c r="AG1696" s="103"/>
    </row>
    <row r="1697" spans="1:33" x14ac:dyDescent="0.3">
      <c r="A1697" s="4"/>
      <c r="B1697" s="4"/>
      <c r="C1697" s="4"/>
      <c r="D1697" s="31"/>
      <c r="E1697" s="103"/>
      <c r="F1697" s="103"/>
      <c r="AE1697" s="103"/>
      <c r="AG1697" s="103"/>
    </row>
    <row r="1698" spans="1:33" x14ac:dyDescent="0.3">
      <c r="A1698" s="4"/>
      <c r="B1698" s="4"/>
      <c r="C1698" s="4"/>
      <c r="D1698" s="31"/>
      <c r="E1698" s="103"/>
      <c r="F1698" s="103"/>
      <c r="AE1698" s="103"/>
      <c r="AG1698" s="103"/>
    </row>
    <row r="1699" spans="1:33" x14ac:dyDescent="0.3">
      <c r="A1699" s="4"/>
      <c r="B1699" s="4"/>
      <c r="C1699" s="4"/>
      <c r="D1699" s="31"/>
      <c r="E1699" s="103"/>
      <c r="F1699" s="103"/>
      <c r="AE1699" s="103"/>
      <c r="AG1699" s="103"/>
    </row>
    <row r="1700" spans="1:33" x14ac:dyDescent="0.3">
      <c r="A1700" s="4"/>
      <c r="B1700" s="4"/>
      <c r="C1700" s="4"/>
      <c r="D1700" s="31"/>
      <c r="E1700" s="103"/>
      <c r="F1700" s="103"/>
      <c r="AE1700" s="103"/>
      <c r="AG1700" s="103"/>
    </row>
    <row r="1701" spans="1:33" x14ac:dyDescent="0.3">
      <c r="A1701" s="4"/>
      <c r="B1701" s="4"/>
      <c r="C1701" s="4"/>
      <c r="D1701" s="31"/>
      <c r="E1701" s="103"/>
      <c r="F1701" s="103"/>
      <c r="AE1701" s="103"/>
      <c r="AG1701" s="103"/>
    </row>
    <row r="1702" spans="1:33" x14ac:dyDescent="0.3">
      <c r="A1702" s="4"/>
      <c r="B1702" s="4"/>
      <c r="C1702" s="4"/>
      <c r="D1702" s="31"/>
      <c r="E1702" s="103"/>
      <c r="F1702" s="103"/>
      <c r="AE1702" s="103"/>
      <c r="AG1702" s="103"/>
    </row>
    <row r="1703" spans="1:33" x14ac:dyDescent="0.3">
      <c r="A1703" s="4"/>
      <c r="B1703" s="4"/>
      <c r="C1703" s="4"/>
      <c r="D1703" s="31"/>
      <c r="E1703" s="103"/>
      <c r="F1703" s="103"/>
      <c r="AE1703" s="103"/>
      <c r="AG1703" s="103"/>
    </row>
    <row r="1704" spans="1:33" x14ac:dyDescent="0.3">
      <c r="A1704" s="4"/>
      <c r="B1704" s="4"/>
      <c r="C1704" s="4"/>
      <c r="D1704" s="31"/>
      <c r="E1704" s="103"/>
      <c r="F1704" s="103"/>
      <c r="AE1704" s="103"/>
      <c r="AG1704" s="103"/>
    </row>
    <row r="1705" spans="1:33" x14ac:dyDescent="0.3">
      <c r="A1705" s="4"/>
      <c r="B1705" s="4"/>
      <c r="C1705" s="4"/>
      <c r="D1705" s="31"/>
      <c r="E1705" s="103"/>
      <c r="F1705" s="103"/>
      <c r="AE1705" s="103"/>
      <c r="AG1705" s="103"/>
    </row>
    <row r="1706" spans="1:33" x14ac:dyDescent="0.3">
      <c r="A1706" s="4"/>
      <c r="B1706" s="4"/>
      <c r="C1706" s="4"/>
      <c r="D1706" s="31"/>
      <c r="E1706" s="103"/>
      <c r="F1706" s="103"/>
      <c r="AE1706" s="103"/>
      <c r="AG1706" s="103"/>
    </row>
    <row r="1707" spans="1:33" x14ac:dyDescent="0.3">
      <c r="A1707" s="4"/>
      <c r="B1707" s="4"/>
      <c r="C1707" s="4"/>
      <c r="D1707" s="31"/>
      <c r="E1707" s="103"/>
      <c r="F1707" s="103"/>
      <c r="AE1707" s="103"/>
      <c r="AG1707" s="103"/>
    </row>
    <row r="1708" spans="1:33" x14ac:dyDescent="0.3">
      <c r="A1708" s="4"/>
      <c r="B1708" s="4"/>
      <c r="C1708" s="4"/>
      <c r="D1708" s="31"/>
      <c r="E1708" s="103"/>
      <c r="F1708" s="103"/>
      <c r="AE1708" s="103"/>
      <c r="AG1708" s="103"/>
    </row>
    <row r="1709" spans="1:33" x14ac:dyDescent="0.3">
      <c r="A1709" s="4"/>
      <c r="B1709" s="4"/>
      <c r="C1709" s="4"/>
      <c r="D1709" s="31"/>
      <c r="E1709" s="103"/>
      <c r="F1709" s="103"/>
      <c r="AE1709" s="103"/>
      <c r="AG1709" s="103"/>
    </row>
    <row r="1710" spans="1:33" x14ac:dyDescent="0.3">
      <c r="A1710" s="4"/>
      <c r="B1710" s="4"/>
      <c r="C1710" s="4"/>
      <c r="D1710" s="31"/>
      <c r="E1710" s="103"/>
      <c r="F1710" s="103"/>
      <c r="AE1710" s="103"/>
      <c r="AG1710" s="103"/>
    </row>
    <row r="1711" spans="1:33" x14ac:dyDescent="0.3">
      <c r="A1711" s="4"/>
      <c r="B1711" s="4"/>
      <c r="C1711" s="4"/>
      <c r="D1711" s="31"/>
      <c r="E1711" s="103"/>
      <c r="F1711" s="103"/>
      <c r="AE1711" s="103"/>
      <c r="AG1711" s="103"/>
    </row>
    <row r="1712" spans="1:33" x14ac:dyDescent="0.3">
      <c r="A1712" s="4"/>
      <c r="B1712" s="4"/>
      <c r="C1712" s="4"/>
      <c r="D1712" s="31"/>
      <c r="E1712" s="103"/>
      <c r="F1712" s="103"/>
      <c r="AE1712" s="103"/>
      <c r="AG1712" s="103"/>
    </row>
    <row r="1713" spans="1:33" x14ac:dyDescent="0.3">
      <c r="A1713" s="4"/>
      <c r="B1713" s="4"/>
      <c r="C1713" s="4"/>
      <c r="D1713" s="31"/>
      <c r="E1713" s="103"/>
      <c r="F1713" s="103"/>
      <c r="AE1713" s="103"/>
      <c r="AG1713" s="103"/>
    </row>
    <row r="1714" spans="1:33" x14ac:dyDescent="0.3">
      <c r="A1714" s="4"/>
      <c r="B1714" s="4"/>
      <c r="C1714" s="4"/>
      <c r="D1714" s="31"/>
      <c r="E1714" s="103"/>
      <c r="F1714" s="103"/>
      <c r="AE1714" s="103"/>
      <c r="AG1714" s="103"/>
    </row>
    <row r="1715" spans="1:33" x14ac:dyDescent="0.3">
      <c r="A1715" s="4"/>
      <c r="B1715" s="4"/>
      <c r="C1715" s="4"/>
      <c r="D1715" s="31"/>
      <c r="E1715" s="103"/>
      <c r="F1715" s="103"/>
      <c r="AE1715" s="103"/>
      <c r="AG1715" s="103"/>
    </row>
    <row r="1716" spans="1:33" x14ac:dyDescent="0.3">
      <c r="A1716" s="4"/>
      <c r="B1716" s="4"/>
      <c r="C1716" s="4"/>
      <c r="D1716" s="31"/>
      <c r="E1716" s="103"/>
      <c r="F1716" s="103"/>
      <c r="AE1716" s="103"/>
      <c r="AG1716" s="103"/>
    </row>
    <row r="1717" spans="1:33" x14ac:dyDescent="0.3">
      <c r="A1717" s="4"/>
      <c r="B1717" s="4"/>
      <c r="C1717" s="4"/>
      <c r="D1717" s="31"/>
      <c r="E1717" s="103"/>
      <c r="F1717" s="103"/>
      <c r="AE1717" s="103"/>
      <c r="AG1717" s="103"/>
    </row>
    <row r="1718" spans="1:33" x14ac:dyDescent="0.3">
      <c r="A1718" s="4"/>
      <c r="B1718" s="4"/>
      <c r="C1718" s="4"/>
      <c r="D1718" s="31"/>
      <c r="E1718" s="103"/>
      <c r="F1718" s="103"/>
      <c r="AE1718" s="103"/>
      <c r="AG1718" s="103"/>
    </row>
    <row r="1719" spans="1:33" x14ac:dyDescent="0.3">
      <c r="A1719" s="4"/>
      <c r="B1719" s="4"/>
      <c r="C1719" s="4"/>
      <c r="D1719" s="31"/>
      <c r="E1719" s="103"/>
      <c r="F1719" s="103"/>
      <c r="AE1719" s="103"/>
      <c r="AG1719" s="103"/>
    </row>
    <row r="1720" spans="1:33" x14ac:dyDescent="0.3">
      <c r="A1720" s="4"/>
      <c r="B1720" s="4"/>
      <c r="C1720" s="4"/>
      <c r="D1720" s="31"/>
      <c r="E1720" s="103"/>
      <c r="F1720" s="103"/>
      <c r="AE1720" s="103"/>
      <c r="AG1720" s="103"/>
    </row>
    <row r="1721" spans="1:33" x14ac:dyDescent="0.3">
      <c r="A1721" s="4"/>
      <c r="B1721" s="4"/>
      <c r="C1721" s="4"/>
      <c r="D1721" s="31"/>
      <c r="E1721" s="103"/>
      <c r="F1721" s="103"/>
      <c r="AE1721" s="103"/>
      <c r="AG1721" s="103"/>
    </row>
    <row r="1722" spans="1:33" x14ac:dyDescent="0.3">
      <c r="A1722" s="4"/>
      <c r="B1722" s="4"/>
      <c r="C1722" s="4"/>
      <c r="D1722" s="31"/>
      <c r="E1722" s="103"/>
      <c r="F1722" s="103"/>
      <c r="AE1722" s="103"/>
      <c r="AG1722" s="103"/>
    </row>
    <row r="1723" spans="1:33" x14ac:dyDescent="0.3">
      <c r="A1723" s="4"/>
      <c r="B1723" s="4"/>
      <c r="C1723" s="4"/>
      <c r="D1723" s="31"/>
      <c r="E1723" s="103"/>
      <c r="F1723" s="103"/>
      <c r="AE1723" s="103"/>
      <c r="AG1723" s="103"/>
    </row>
    <row r="1724" spans="1:33" x14ac:dyDescent="0.3">
      <c r="A1724" s="4"/>
      <c r="B1724" s="4"/>
      <c r="C1724" s="4"/>
      <c r="D1724" s="31"/>
      <c r="E1724" s="103"/>
      <c r="F1724" s="103"/>
      <c r="AE1724" s="103"/>
      <c r="AG1724" s="103"/>
    </row>
    <row r="1725" spans="1:33" x14ac:dyDescent="0.3">
      <c r="A1725" s="4"/>
      <c r="B1725" s="4"/>
      <c r="C1725" s="4"/>
      <c r="D1725" s="31"/>
      <c r="E1725" s="103"/>
      <c r="F1725" s="103"/>
      <c r="AE1725" s="103"/>
      <c r="AG1725" s="103"/>
    </row>
    <row r="1726" spans="1:33" x14ac:dyDescent="0.3">
      <c r="A1726" s="4"/>
      <c r="B1726" s="4"/>
      <c r="C1726" s="4"/>
      <c r="D1726" s="31"/>
      <c r="E1726" s="103"/>
      <c r="F1726" s="103"/>
      <c r="AE1726" s="103"/>
      <c r="AG1726" s="103"/>
    </row>
    <row r="1727" spans="1:33" x14ac:dyDescent="0.3">
      <c r="A1727" s="4"/>
      <c r="B1727" s="4"/>
      <c r="C1727" s="4"/>
      <c r="D1727" s="31"/>
      <c r="E1727" s="103"/>
      <c r="F1727" s="103"/>
      <c r="AE1727" s="103"/>
      <c r="AG1727" s="103"/>
    </row>
    <row r="1728" spans="1:33" x14ac:dyDescent="0.3">
      <c r="A1728" s="4"/>
      <c r="B1728" s="4"/>
      <c r="C1728" s="4"/>
      <c r="D1728" s="31"/>
      <c r="E1728" s="103"/>
      <c r="F1728" s="103"/>
      <c r="AE1728" s="103"/>
      <c r="AG1728" s="103"/>
    </row>
    <row r="1729" spans="1:33" x14ac:dyDescent="0.3">
      <c r="A1729" s="4"/>
      <c r="B1729" s="4"/>
      <c r="C1729" s="4"/>
      <c r="D1729" s="31"/>
      <c r="E1729" s="103"/>
      <c r="F1729" s="103"/>
      <c r="AE1729" s="103"/>
      <c r="AG1729" s="103"/>
    </row>
    <row r="1730" spans="1:33" x14ac:dyDescent="0.3">
      <c r="A1730" s="4"/>
      <c r="B1730" s="4"/>
      <c r="C1730" s="4"/>
      <c r="D1730" s="31"/>
      <c r="E1730" s="103"/>
      <c r="F1730" s="103"/>
      <c r="AE1730" s="103"/>
      <c r="AG1730" s="103"/>
    </row>
    <row r="1731" spans="1:33" x14ac:dyDescent="0.3">
      <c r="A1731" s="4"/>
      <c r="B1731" s="4"/>
      <c r="C1731" s="4"/>
      <c r="D1731" s="31"/>
      <c r="E1731" s="103"/>
      <c r="F1731" s="103"/>
      <c r="AE1731" s="103"/>
      <c r="AG1731" s="103"/>
    </row>
    <row r="1732" spans="1:33" x14ac:dyDescent="0.3">
      <c r="A1732" s="4"/>
      <c r="B1732" s="4"/>
      <c r="C1732" s="4"/>
      <c r="D1732" s="31"/>
      <c r="E1732" s="103"/>
      <c r="F1732" s="103"/>
      <c r="AE1732" s="103"/>
      <c r="AG1732" s="103"/>
    </row>
    <row r="1733" spans="1:33" x14ac:dyDescent="0.3">
      <c r="A1733" s="4"/>
      <c r="B1733" s="4"/>
      <c r="C1733" s="4"/>
      <c r="D1733" s="31"/>
      <c r="E1733" s="103"/>
      <c r="F1733" s="103"/>
      <c r="AE1733" s="103"/>
      <c r="AG1733" s="103"/>
    </row>
    <row r="1734" spans="1:33" x14ac:dyDescent="0.3">
      <c r="A1734" s="4"/>
      <c r="B1734" s="4"/>
      <c r="C1734" s="4"/>
      <c r="D1734" s="31"/>
      <c r="E1734" s="103"/>
      <c r="F1734" s="103"/>
      <c r="AE1734" s="103"/>
      <c r="AG1734" s="103"/>
    </row>
    <row r="1735" spans="1:33" x14ac:dyDescent="0.3">
      <c r="A1735" s="4"/>
      <c r="B1735" s="4"/>
      <c r="C1735" s="4"/>
      <c r="D1735" s="31"/>
      <c r="E1735" s="103"/>
      <c r="F1735" s="103"/>
      <c r="AE1735" s="103"/>
      <c r="AG1735" s="103"/>
    </row>
    <row r="1736" spans="1:33" x14ac:dyDescent="0.3">
      <c r="A1736" s="4"/>
      <c r="B1736" s="4"/>
      <c r="C1736" s="4"/>
      <c r="D1736" s="31"/>
      <c r="E1736" s="103"/>
      <c r="F1736" s="103"/>
      <c r="AE1736" s="103"/>
      <c r="AG1736" s="103"/>
    </row>
    <row r="1737" spans="1:33" x14ac:dyDescent="0.3">
      <c r="A1737" s="4"/>
      <c r="B1737" s="4"/>
      <c r="C1737" s="4"/>
      <c r="D1737" s="31"/>
      <c r="E1737" s="103"/>
      <c r="F1737" s="103"/>
      <c r="AE1737" s="103"/>
      <c r="AG1737" s="103"/>
    </row>
    <row r="1738" spans="1:33" x14ac:dyDescent="0.3">
      <c r="A1738" s="4"/>
      <c r="B1738" s="4"/>
      <c r="C1738" s="4"/>
      <c r="D1738" s="31"/>
      <c r="E1738" s="103"/>
      <c r="F1738" s="103"/>
      <c r="AE1738" s="103"/>
      <c r="AG1738" s="103"/>
    </row>
    <row r="1739" spans="1:33" x14ac:dyDescent="0.3">
      <c r="A1739" s="4"/>
      <c r="B1739" s="4"/>
      <c r="C1739" s="4"/>
      <c r="D1739" s="31"/>
      <c r="E1739" s="103"/>
      <c r="F1739" s="103"/>
      <c r="AE1739" s="103"/>
      <c r="AG1739" s="103"/>
    </row>
    <row r="1740" spans="1:33" x14ac:dyDescent="0.3">
      <c r="A1740" s="4"/>
      <c r="B1740" s="4"/>
      <c r="C1740" s="4"/>
      <c r="D1740" s="31"/>
      <c r="E1740" s="103"/>
      <c r="F1740" s="103"/>
      <c r="AE1740" s="103"/>
      <c r="AG1740" s="103"/>
    </row>
    <row r="1741" spans="1:33" x14ac:dyDescent="0.3">
      <c r="A1741" s="4"/>
      <c r="B1741" s="4"/>
      <c r="C1741" s="4"/>
      <c r="D1741" s="31"/>
      <c r="E1741" s="103"/>
      <c r="F1741" s="103"/>
      <c r="AE1741" s="103"/>
      <c r="AG1741" s="103"/>
    </row>
    <row r="1742" spans="1:33" x14ac:dyDescent="0.3">
      <c r="A1742" s="4"/>
      <c r="B1742" s="4"/>
      <c r="C1742" s="4"/>
      <c r="D1742" s="31"/>
      <c r="E1742" s="103"/>
      <c r="F1742" s="103"/>
      <c r="AE1742" s="103"/>
      <c r="AG1742" s="103"/>
    </row>
    <row r="1743" spans="1:33" x14ac:dyDescent="0.3">
      <c r="A1743" s="4"/>
      <c r="B1743" s="4"/>
      <c r="C1743" s="4"/>
      <c r="D1743" s="31"/>
      <c r="E1743" s="103"/>
      <c r="F1743" s="103"/>
      <c r="AE1743" s="103"/>
      <c r="AG1743" s="103"/>
    </row>
    <row r="1744" spans="1:33" x14ac:dyDescent="0.3">
      <c r="A1744" s="4"/>
      <c r="B1744" s="4"/>
      <c r="C1744" s="4"/>
      <c r="D1744" s="31"/>
      <c r="E1744" s="103"/>
      <c r="F1744" s="103"/>
      <c r="AE1744" s="103"/>
      <c r="AG1744" s="103"/>
    </row>
    <row r="1745" spans="1:33" x14ac:dyDescent="0.3">
      <c r="A1745" s="4"/>
      <c r="B1745" s="4"/>
      <c r="C1745" s="4"/>
      <c r="D1745" s="31"/>
      <c r="E1745" s="103"/>
      <c r="F1745" s="103"/>
      <c r="AE1745" s="103"/>
      <c r="AG1745" s="103"/>
    </row>
    <row r="1746" spans="1:33" x14ac:dyDescent="0.3">
      <c r="A1746" s="4"/>
      <c r="B1746" s="4"/>
      <c r="C1746" s="4"/>
      <c r="D1746" s="31"/>
      <c r="E1746" s="103"/>
      <c r="F1746" s="103"/>
      <c r="AE1746" s="103"/>
      <c r="AG1746" s="103"/>
    </row>
    <row r="1747" spans="1:33" x14ac:dyDescent="0.3">
      <c r="A1747" s="4"/>
      <c r="B1747" s="4"/>
      <c r="C1747" s="4"/>
      <c r="D1747" s="31"/>
      <c r="E1747" s="103"/>
      <c r="F1747" s="103"/>
      <c r="AE1747" s="103"/>
      <c r="AG1747" s="103"/>
    </row>
    <row r="1748" spans="1:33" x14ac:dyDescent="0.3">
      <c r="A1748" s="4"/>
      <c r="B1748" s="4"/>
      <c r="C1748" s="4"/>
      <c r="D1748" s="31"/>
      <c r="E1748" s="103"/>
      <c r="F1748" s="103"/>
      <c r="AE1748" s="103"/>
      <c r="AG1748" s="103"/>
    </row>
    <row r="1749" spans="1:33" x14ac:dyDescent="0.3">
      <c r="A1749" s="4"/>
      <c r="B1749" s="4"/>
      <c r="C1749" s="4"/>
      <c r="D1749" s="31"/>
      <c r="E1749" s="103"/>
      <c r="F1749" s="103"/>
      <c r="AE1749" s="103"/>
      <c r="AG1749" s="103"/>
    </row>
    <row r="1750" spans="1:33" x14ac:dyDescent="0.3">
      <c r="A1750" s="4"/>
      <c r="B1750" s="4"/>
      <c r="C1750" s="4"/>
      <c r="D1750" s="31"/>
      <c r="E1750" s="103"/>
      <c r="F1750" s="103"/>
      <c r="AE1750" s="103"/>
      <c r="AG1750" s="103"/>
    </row>
    <row r="1751" spans="1:33" x14ac:dyDescent="0.3">
      <c r="A1751" s="4"/>
      <c r="B1751" s="4"/>
      <c r="C1751" s="4"/>
      <c r="D1751" s="31"/>
      <c r="E1751" s="103"/>
      <c r="F1751" s="103"/>
      <c r="AE1751" s="103"/>
      <c r="AG1751" s="103"/>
    </row>
    <row r="1752" spans="1:33" x14ac:dyDescent="0.3">
      <c r="A1752" s="4"/>
      <c r="B1752" s="4"/>
      <c r="C1752" s="4"/>
      <c r="D1752" s="31"/>
      <c r="E1752" s="103"/>
      <c r="F1752" s="103"/>
      <c r="AE1752" s="103"/>
      <c r="AG1752" s="103"/>
    </row>
    <row r="1753" spans="1:33" x14ac:dyDescent="0.3">
      <c r="A1753" s="4"/>
      <c r="B1753" s="4"/>
      <c r="C1753" s="4"/>
      <c r="D1753" s="31"/>
      <c r="E1753" s="103"/>
      <c r="F1753" s="103"/>
      <c r="AE1753" s="103"/>
      <c r="AG1753" s="103"/>
    </row>
    <row r="1754" spans="1:33" x14ac:dyDescent="0.3">
      <c r="A1754" s="4"/>
      <c r="B1754" s="4"/>
      <c r="C1754" s="4"/>
      <c r="D1754" s="31"/>
      <c r="E1754" s="103"/>
      <c r="F1754" s="103"/>
      <c r="AE1754" s="103"/>
      <c r="AG1754" s="103"/>
    </row>
    <row r="1755" spans="1:33" x14ac:dyDescent="0.3">
      <c r="A1755" s="4"/>
      <c r="B1755" s="4"/>
      <c r="C1755" s="4"/>
      <c r="D1755" s="31"/>
      <c r="E1755" s="103"/>
      <c r="F1755" s="103"/>
      <c r="AE1755" s="103"/>
      <c r="AG1755" s="103"/>
    </row>
    <row r="1756" spans="1:33" x14ac:dyDescent="0.3">
      <c r="A1756" s="4"/>
      <c r="B1756" s="4"/>
      <c r="C1756" s="4"/>
      <c r="D1756" s="31"/>
      <c r="E1756" s="103"/>
      <c r="F1756" s="103"/>
      <c r="AE1756" s="103"/>
      <c r="AG1756" s="103"/>
    </row>
    <row r="1757" spans="1:33" x14ac:dyDescent="0.3">
      <c r="A1757" s="4"/>
      <c r="B1757" s="4"/>
      <c r="C1757" s="4"/>
      <c r="D1757" s="31"/>
      <c r="E1757" s="103"/>
      <c r="F1757" s="103"/>
      <c r="AE1757" s="103"/>
      <c r="AG1757" s="103"/>
    </row>
    <row r="1758" spans="1:33" x14ac:dyDescent="0.3">
      <c r="A1758" s="4"/>
      <c r="B1758" s="4"/>
      <c r="C1758" s="4"/>
      <c r="D1758" s="31"/>
      <c r="E1758" s="103"/>
      <c r="F1758" s="103"/>
      <c r="AE1758" s="103"/>
      <c r="AG1758" s="103"/>
    </row>
    <row r="1759" spans="1:33" x14ac:dyDescent="0.3">
      <c r="A1759" s="4"/>
      <c r="B1759" s="4"/>
      <c r="C1759" s="4"/>
      <c r="D1759" s="31"/>
      <c r="E1759" s="103"/>
      <c r="F1759" s="103"/>
      <c r="AE1759" s="103"/>
      <c r="AG1759" s="103"/>
    </row>
    <row r="1760" spans="1:33" x14ac:dyDescent="0.3">
      <c r="A1760" s="4"/>
      <c r="B1760" s="4"/>
      <c r="C1760" s="4"/>
      <c r="D1760" s="31"/>
      <c r="E1760" s="103"/>
      <c r="F1760" s="103"/>
      <c r="AE1760" s="103"/>
      <c r="AG1760" s="103"/>
    </row>
    <row r="1761" spans="1:33" x14ac:dyDescent="0.3">
      <c r="A1761" s="4"/>
      <c r="B1761" s="4"/>
      <c r="C1761" s="4"/>
      <c r="D1761" s="31"/>
      <c r="E1761" s="103"/>
      <c r="F1761" s="103"/>
      <c r="AE1761" s="103"/>
      <c r="AG1761" s="103"/>
    </row>
    <row r="1762" spans="1:33" x14ac:dyDescent="0.3">
      <c r="A1762" s="4"/>
      <c r="B1762" s="4"/>
      <c r="C1762" s="4"/>
      <c r="D1762" s="31"/>
      <c r="E1762" s="103"/>
      <c r="F1762" s="103"/>
      <c r="AE1762" s="103"/>
      <c r="AG1762" s="103"/>
    </row>
    <row r="1763" spans="1:33" x14ac:dyDescent="0.3">
      <c r="A1763" s="4"/>
      <c r="B1763" s="4"/>
      <c r="C1763" s="4"/>
      <c r="D1763" s="31"/>
      <c r="E1763" s="103"/>
      <c r="F1763" s="103"/>
      <c r="AE1763" s="103"/>
      <c r="AG1763" s="103"/>
    </row>
    <row r="1764" spans="1:33" x14ac:dyDescent="0.3">
      <c r="A1764" s="4"/>
      <c r="B1764" s="4"/>
      <c r="C1764" s="4"/>
      <c r="D1764" s="31"/>
      <c r="E1764" s="103"/>
      <c r="F1764" s="103"/>
      <c r="AE1764" s="103"/>
      <c r="AG1764" s="103"/>
    </row>
    <row r="1765" spans="1:33" x14ac:dyDescent="0.3">
      <c r="A1765" s="4"/>
      <c r="B1765" s="4"/>
      <c r="C1765" s="4"/>
      <c r="D1765" s="31"/>
      <c r="E1765" s="103"/>
      <c r="F1765" s="103"/>
      <c r="AE1765" s="103"/>
      <c r="AG1765" s="103"/>
    </row>
    <row r="1766" spans="1:33" x14ac:dyDescent="0.3">
      <c r="A1766" s="4"/>
      <c r="B1766" s="4"/>
      <c r="C1766" s="4"/>
      <c r="D1766" s="31"/>
      <c r="E1766" s="103"/>
      <c r="F1766" s="103"/>
      <c r="AE1766" s="103"/>
      <c r="AG1766" s="103"/>
    </row>
    <row r="1767" spans="1:33" x14ac:dyDescent="0.3">
      <c r="A1767" s="4"/>
      <c r="B1767" s="4"/>
      <c r="C1767" s="4"/>
      <c r="D1767" s="31"/>
      <c r="E1767" s="103"/>
      <c r="F1767" s="103"/>
      <c r="AE1767" s="103"/>
      <c r="AG1767" s="103"/>
    </row>
    <row r="1768" spans="1:33" x14ac:dyDescent="0.3">
      <c r="A1768" s="4"/>
      <c r="B1768" s="4"/>
      <c r="C1768" s="4"/>
      <c r="D1768" s="31"/>
      <c r="E1768" s="103"/>
      <c r="F1768" s="103"/>
      <c r="AE1768" s="103"/>
      <c r="AG1768" s="103"/>
    </row>
    <row r="1769" spans="1:33" x14ac:dyDescent="0.3">
      <c r="A1769" s="4"/>
      <c r="B1769" s="4"/>
      <c r="C1769" s="4"/>
      <c r="D1769" s="31"/>
      <c r="E1769" s="103"/>
      <c r="F1769" s="103"/>
      <c r="AE1769" s="103"/>
      <c r="AG1769" s="103"/>
    </row>
    <row r="1770" spans="1:33" x14ac:dyDescent="0.3">
      <c r="A1770" s="4"/>
      <c r="B1770" s="4"/>
      <c r="C1770" s="4"/>
      <c r="D1770" s="31"/>
      <c r="E1770" s="103"/>
      <c r="F1770" s="103"/>
      <c r="AE1770" s="103"/>
      <c r="AG1770" s="103"/>
    </row>
    <row r="1771" spans="1:33" x14ac:dyDescent="0.3">
      <c r="A1771" s="4"/>
      <c r="B1771" s="4"/>
      <c r="C1771" s="4"/>
      <c r="D1771" s="31"/>
      <c r="E1771" s="103"/>
      <c r="F1771" s="103"/>
      <c r="AE1771" s="103"/>
      <c r="AG1771" s="103"/>
    </row>
    <row r="1772" spans="1:33" x14ac:dyDescent="0.3">
      <c r="A1772" s="4"/>
      <c r="B1772" s="4"/>
      <c r="C1772" s="4"/>
      <c r="D1772" s="31"/>
      <c r="E1772" s="103"/>
      <c r="F1772" s="103"/>
      <c r="AE1772" s="103"/>
      <c r="AG1772" s="103"/>
    </row>
    <row r="1773" spans="1:33" x14ac:dyDescent="0.3">
      <c r="A1773" s="4"/>
      <c r="B1773" s="4"/>
      <c r="C1773" s="4"/>
      <c r="D1773" s="31"/>
      <c r="E1773" s="103"/>
      <c r="F1773" s="103"/>
      <c r="AE1773" s="103"/>
      <c r="AG1773" s="103"/>
    </row>
    <row r="1774" spans="1:33" x14ac:dyDescent="0.3">
      <c r="A1774" s="4"/>
      <c r="B1774" s="4"/>
      <c r="C1774" s="4"/>
      <c r="D1774" s="31"/>
      <c r="E1774" s="103"/>
      <c r="F1774" s="103"/>
      <c r="AE1774" s="103"/>
      <c r="AG1774" s="103"/>
    </row>
    <row r="1775" spans="1:33" x14ac:dyDescent="0.3">
      <c r="A1775" s="4"/>
      <c r="B1775" s="4"/>
      <c r="C1775" s="4"/>
      <c r="D1775" s="31"/>
      <c r="E1775" s="103"/>
      <c r="F1775" s="103"/>
      <c r="AE1775" s="103"/>
      <c r="AG1775" s="103"/>
    </row>
    <row r="1776" spans="1:33" x14ac:dyDescent="0.3">
      <c r="A1776" s="4"/>
      <c r="B1776" s="4"/>
      <c r="C1776" s="4"/>
      <c r="D1776" s="31"/>
      <c r="E1776" s="103"/>
      <c r="F1776" s="103"/>
      <c r="AE1776" s="103"/>
      <c r="AG1776" s="103"/>
    </row>
    <row r="1777" spans="1:33" x14ac:dyDescent="0.3">
      <c r="A1777" s="4"/>
      <c r="B1777" s="4"/>
      <c r="C1777" s="4"/>
      <c r="D1777" s="31"/>
      <c r="E1777" s="103"/>
      <c r="F1777" s="103"/>
      <c r="AE1777" s="103"/>
      <c r="AG1777" s="103"/>
    </row>
    <row r="1778" spans="1:33" x14ac:dyDescent="0.3">
      <c r="A1778" s="4"/>
      <c r="B1778" s="4"/>
      <c r="C1778" s="4"/>
      <c r="D1778" s="31"/>
      <c r="E1778" s="103"/>
      <c r="F1778" s="103"/>
      <c r="AE1778" s="103"/>
      <c r="AG1778" s="103"/>
    </row>
    <row r="1779" spans="1:33" x14ac:dyDescent="0.3">
      <c r="A1779" s="4"/>
      <c r="B1779" s="4"/>
      <c r="C1779" s="4"/>
      <c r="D1779" s="31"/>
      <c r="E1779" s="103"/>
      <c r="F1779" s="103"/>
      <c r="AE1779" s="103"/>
      <c r="AG1779" s="103"/>
    </row>
    <row r="1780" spans="1:33" x14ac:dyDescent="0.3">
      <c r="A1780" s="4"/>
      <c r="B1780" s="4"/>
      <c r="C1780" s="4"/>
      <c r="D1780" s="31"/>
      <c r="E1780" s="103"/>
      <c r="F1780" s="103"/>
      <c r="AE1780" s="103"/>
      <c r="AG1780" s="103"/>
    </row>
    <row r="1781" spans="1:33" x14ac:dyDescent="0.3">
      <c r="A1781" s="4"/>
      <c r="B1781" s="4"/>
      <c r="C1781" s="4"/>
      <c r="D1781" s="31"/>
      <c r="E1781" s="103"/>
      <c r="F1781" s="103"/>
      <c r="AE1781" s="103"/>
      <c r="AG1781" s="103"/>
    </row>
    <row r="1782" spans="1:33" x14ac:dyDescent="0.3">
      <c r="A1782" s="4"/>
      <c r="B1782" s="4"/>
      <c r="C1782" s="4"/>
      <c r="D1782" s="31"/>
      <c r="E1782" s="103"/>
      <c r="F1782" s="103"/>
      <c r="AE1782" s="103"/>
      <c r="AG1782" s="103"/>
    </row>
    <row r="1783" spans="1:33" x14ac:dyDescent="0.3">
      <c r="A1783" s="4"/>
      <c r="B1783" s="4"/>
      <c r="C1783" s="4"/>
      <c r="D1783" s="31"/>
      <c r="E1783" s="103"/>
      <c r="F1783" s="103"/>
      <c r="AE1783" s="103"/>
      <c r="AG1783" s="103"/>
    </row>
    <row r="1784" spans="1:33" x14ac:dyDescent="0.3">
      <c r="A1784" s="4"/>
      <c r="B1784" s="4"/>
      <c r="C1784" s="4"/>
      <c r="D1784" s="31"/>
      <c r="E1784" s="103"/>
      <c r="F1784" s="103"/>
      <c r="AE1784" s="103"/>
      <c r="AG1784" s="103"/>
    </row>
    <row r="1785" spans="1:33" x14ac:dyDescent="0.3">
      <c r="A1785" s="4"/>
      <c r="B1785" s="4"/>
      <c r="C1785" s="4"/>
      <c r="D1785" s="31"/>
      <c r="E1785" s="103"/>
      <c r="F1785" s="103"/>
      <c r="AE1785" s="103"/>
      <c r="AG1785" s="103"/>
    </row>
    <row r="1786" spans="1:33" x14ac:dyDescent="0.3">
      <c r="A1786" s="4"/>
      <c r="B1786" s="4"/>
      <c r="C1786" s="4"/>
      <c r="D1786" s="31"/>
      <c r="E1786" s="103"/>
      <c r="F1786" s="103"/>
      <c r="AE1786" s="103"/>
      <c r="AG1786" s="103"/>
    </row>
    <row r="1787" spans="1:33" x14ac:dyDescent="0.3">
      <c r="A1787" s="4"/>
      <c r="B1787" s="4"/>
      <c r="C1787" s="4"/>
      <c r="D1787" s="31"/>
      <c r="E1787" s="103"/>
      <c r="F1787" s="103"/>
      <c r="AE1787" s="103"/>
      <c r="AG1787" s="103"/>
    </row>
    <row r="1788" spans="1:33" x14ac:dyDescent="0.3">
      <c r="A1788" s="4"/>
      <c r="B1788" s="4"/>
      <c r="C1788" s="4"/>
      <c r="D1788" s="31"/>
      <c r="E1788" s="103"/>
      <c r="F1788" s="103"/>
      <c r="AE1788" s="103"/>
      <c r="AG1788" s="103"/>
    </row>
    <row r="1789" spans="1:33" x14ac:dyDescent="0.3">
      <c r="A1789" s="4"/>
      <c r="B1789" s="4"/>
      <c r="C1789" s="4"/>
      <c r="D1789" s="31"/>
      <c r="E1789" s="103"/>
      <c r="F1789" s="103"/>
      <c r="AE1789" s="103"/>
      <c r="AG1789" s="103"/>
    </row>
    <row r="1790" spans="1:33" x14ac:dyDescent="0.3">
      <c r="A1790" s="4"/>
      <c r="B1790" s="4"/>
      <c r="C1790" s="4"/>
      <c r="D1790" s="31"/>
      <c r="E1790" s="103"/>
      <c r="F1790" s="103"/>
      <c r="AE1790" s="103"/>
      <c r="AG1790" s="103"/>
    </row>
    <row r="1791" spans="1:33" x14ac:dyDescent="0.3">
      <c r="A1791" s="4"/>
      <c r="B1791" s="4"/>
      <c r="C1791" s="4"/>
      <c r="D1791" s="31"/>
      <c r="E1791" s="103"/>
      <c r="F1791" s="103"/>
      <c r="AE1791" s="103"/>
      <c r="AG1791" s="103"/>
    </row>
    <row r="1792" spans="1:33" x14ac:dyDescent="0.3">
      <c r="A1792" s="4"/>
      <c r="B1792" s="4"/>
      <c r="C1792" s="4"/>
      <c r="D1792" s="31"/>
      <c r="E1792" s="103"/>
      <c r="F1792" s="103"/>
      <c r="AE1792" s="103"/>
      <c r="AG1792" s="103"/>
    </row>
    <row r="1793" spans="1:33" x14ac:dyDescent="0.3">
      <c r="A1793" s="4"/>
      <c r="B1793" s="4"/>
      <c r="C1793" s="4"/>
      <c r="D1793" s="31"/>
      <c r="E1793" s="103"/>
      <c r="F1793" s="103"/>
      <c r="AE1793" s="103"/>
      <c r="AG1793" s="103"/>
    </row>
    <row r="1794" spans="1:33" x14ac:dyDescent="0.3">
      <c r="A1794" s="4"/>
      <c r="B1794" s="4"/>
      <c r="C1794" s="4"/>
      <c r="D1794" s="31"/>
      <c r="E1794" s="103"/>
      <c r="F1794" s="103"/>
      <c r="AE1794" s="103"/>
      <c r="AG1794" s="103"/>
    </row>
    <row r="1795" spans="1:33" x14ac:dyDescent="0.3">
      <c r="A1795" s="4"/>
      <c r="B1795" s="4"/>
      <c r="C1795" s="4"/>
      <c r="D1795" s="31"/>
      <c r="E1795" s="103"/>
      <c r="F1795" s="103"/>
      <c r="AE1795" s="103"/>
      <c r="AG1795" s="103"/>
    </row>
    <row r="1796" spans="1:33" x14ac:dyDescent="0.3">
      <c r="A1796" s="4"/>
      <c r="B1796" s="4"/>
      <c r="C1796" s="4"/>
      <c r="D1796" s="31"/>
      <c r="E1796" s="103"/>
      <c r="F1796" s="103"/>
      <c r="AE1796" s="103"/>
      <c r="AG1796" s="103"/>
    </row>
    <row r="1797" spans="1:33" x14ac:dyDescent="0.3">
      <c r="A1797" s="4"/>
      <c r="B1797" s="4"/>
      <c r="C1797" s="4"/>
      <c r="D1797" s="31"/>
      <c r="E1797" s="103"/>
      <c r="F1797" s="103"/>
      <c r="AE1797" s="103"/>
      <c r="AG1797" s="103"/>
    </row>
    <row r="1798" spans="1:33" x14ac:dyDescent="0.3">
      <c r="A1798" s="4"/>
      <c r="B1798" s="4"/>
      <c r="C1798" s="4"/>
      <c r="D1798" s="31"/>
      <c r="E1798" s="103"/>
      <c r="F1798" s="103"/>
      <c r="AE1798" s="103"/>
      <c r="AG1798" s="103"/>
    </row>
    <row r="1799" spans="1:33" x14ac:dyDescent="0.3">
      <c r="A1799" s="4"/>
      <c r="B1799" s="4"/>
      <c r="C1799" s="4"/>
      <c r="D1799" s="31"/>
      <c r="E1799" s="103"/>
      <c r="F1799" s="103"/>
      <c r="AE1799" s="103"/>
      <c r="AG1799" s="103"/>
    </row>
    <row r="1800" spans="1:33" x14ac:dyDescent="0.3">
      <c r="A1800" s="4"/>
      <c r="B1800" s="4"/>
      <c r="C1800" s="4"/>
      <c r="D1800" s="31"/>
      <c r="E1800" s="103"/>
      <c r="F1800" s="103"/>
      <c r="AE1800" s="103"/>
      <c r="AG1800" s="103"/>
    </row>
    <row r="1801" spans="1:33" x14ac:dyDescent="0.3">
      <c r="A1801" s="4"/>
      <c r="B1801" s="4"/>
      <c r="C1801" s="4"/>
      <c r="D1801" s="31"/>
      <c r="E1801" s="103"/>
      <c r="F1801" s="103"/>
      <c r="AE1801" s="103"/>
      <c r="AG1801" s="103"/>
    </row>
    <row r="1802" spans="1:33" x14ac:dyDescent="0.3">
      <c r="A1802" s="4"/>
      <c r="B1802" s="4"/>
      <c r="C1802" s="4"/>
      <c r="D1802" s="31"/>
      <c r="E1802" s="103"/>
      <c r="F1802" s="103"/>
      <c r="AE1802" s="103"/>
      <c r="AG1802" s="103"/>
    </row>
    <row r="1803" spans="1:33" x14ac:dyDescent="0.3">
      <c r="A1803" s="4"/>
      <c r="B1803" s="4"/>
      <c r="C1803" s="4"/>
      <c r="D1803" s="31"/>
      <c r="E1803" s="103"/>
      <c r="F1803" s="103"/>
      <c r="AE1803" s="103"/>
      <c r="AG1803" s="103"/>
    </row>
    <row r="1804" spans="1:33" x14ac:dyDescent="0.3">
      <c r="A1804" s="4"/>
      <c r="B1804" s="4"/>
      <c r="C1804" s="4"/>
      <c r="D1804" s="31"/>
      <c r="E1804" s="103"/>
      <c r="F1804" s="103"/>
      <c r="AE1804" s="103"/>
      <c r="AG1804" s="103"/>
    </row>
    <row r="1805" spans="1:33" x14ac:dyDescent="0.3">
      <c r="A1805" s="4"/>
      <c r="B1805" s="4"/>
      <c r="C1805" s="4"/>
      <c r="D1805" s="31"/>
      <c r="E1805" s="103"/>
      <c r="F1805" s="103"/>
      <c r="AE1805" s="103"/>
      <c r="AG1805" s="103"/>
    </row>
    <row r="1806" spans="1:33" x14ac:dyDescent="0.3">
      <c r="A1806" s="4"/>
      <c r="B1806" s="4"/>
      <c r="C1806" s="4"/>
      <c r="D1806" s="31"/>
      <c r="E1806" s="103"/>
      <c r="F1806" s="103"/>
      <c r="AE1806" s="103"/>
      <c r="AG1806" s="103"/>
    </row>
    <row r="1807" spans="1:33" x14ac:dyDescent="0.3">
      <c r="A1807" s="4"/>
      <c r="B1807" s="4"/>
      <c r="C1807" s="4"/>
      <c r="D1807" s="31"/>
      <c r="E1807" s="103"/>
      <c r="F1807" s="103"/>
      <c r="AE1807" s="103"/>
      <c r="AG1807" s="103"/>
    </row>
    <row r="1808" spans="1:33" x14ac:dyDescent="0.3">
      <c r="A1808" s="4"/>
      <c r="B1808" s="4"/>
      <c r="C1808" s="4"/>
      <c r="D1808" s="31"/>
      <c r="E1808" s="103"/>
      <c r="F1808" s="103"/>
      <c r="AE1808" s="103"/>
      <c r="AG1808" s="103"/>
    </row>
    <row r="1809" spans="1:33" x14ac:dyDescent="0.3">
      <c r="A1809" s="4"/>
      <c r="B1809" s="4"/>
      <c r="C1809" s="4"/>
      <c r="D1809" s="31"/>
      <c r="E1809" s="103"/>
      <c r="F1809" s="103"/>
      <c r="AE1809" s="103"/>
      <c r="AG1809" s="103"/>
    </row>
    <row r="1810" spans="1:33" x14ac:dyDescent="0.3">
      <c r="A1810" s="4"/>
      <c r="B1810" s="4"/>
      <c r="C1810" s="4"/>
      <c r="D1810" s="31"/>
      <c r="E1810" s="103"/>
      <c r="F1810" s="103"/>
      <c r="AE1810" s="103"/>
      <c r="AG1810" s="103"/>
    </row>
    <row r="1811" spans="1:33" x14ac:dyDescent="0.3">
      <c r="A1811" s="4"/>
      <c r="B1811" s="4"/>
      <c r="C1811" s="4"/>
      <c r="D1811" s="31"/>
      <c r="E1811" s="103"/>
      <c r="F1811" s="103"/>
      <c r="AE1811" s="103"/>
      <c r="AG1811" s="103"/>
    </row>
    <row r="1812" spans="1:33" x14ac:dyDescent="0.3">
      <c r="A1812" s="4"/>
      <c r="B1812" s="4"/>
      <c r="C1812" s="4"/>
      <c r="D1812" s="31"/>
      <c r="E1812" s="103"/>
      <c r="F1812" s="103"/>
      <c r="AE1812" s="103"/>
      <c r="AG1812" s="103"/>
    </row>
    <row r="1813" spans="1:33" x14ac:dyDescent="0.3">
      <c r="A1813" s="4"/>
      <c r="B1813" s="4"/>
      <c r="C1813" s="4"/>
      <c r="D1813" s="31"/>
      <c r="E1813" s="103"/>
      <c r="F1813" s="103"/>
      <c r="AE1813" s="103"/>
      <c r="AG1813" s="103"/>
    </row>
    <row r="1814" spans="1:33" x14ac:dyDescent="0.3">
      <c r="A1814" s="4"/>
      <c r="B1814" s="4"/>
      <c r="C1814" s="4"/>
      <c r="D1814" s="31"/>
      <c r="E1814" s="103"/>
      <c r="F1814" s="103"/>
      <c r="AE1814" s="103"/>
      <c r="AG1814" s="103"/>
    </row>
    <row r="1815" spans="1:33" x14ac:dyDescent="0.3">
      <c r="A1815" s="4"/>
      <c r="B1815" s="4"/>
      <c r="C1815" s="4"/>
      <c r="D1815" s="31"/>
      <c r="E1815" s="103"/>
      <c r="F1815" s="103"/>
      <c r="AE1815" s="103"/>
      <c r="AG1815" s="103"/>
    </row>
    <row r="1816" spans="1:33" x14ac:dyDescent="0.3">
      <c r="A1816" s="4"/>
      <c r="B1816" s="4"/>
      <c r="C1816" s="4"/>
      <c r="D1816" s="31"/>
      <c r="E1816" s="103"/>
      <c r="F1816" s="103"/>
      <c r="AE1816" s="103"/>
      <c r="AG1816" s="103"/>
    </row>
    <row r="1817" spans="1:33" x14ac:dyDescent="0.3">
      <c r="A1817" s="4"/>
      <c r="B1817" s="4"/>
      <c r="C1817" s="4"/>
      <c r="D1817" s="31"/>
      <c r="E1817" s="103"/>
      <c r="F1817" s="103"/>
      <c r="AE1817" s="103"/>
      <c r="AG1817" s="103"/>
    </row>
    <row r="1818" spans="1:33" x14ac:dyDescent="0.3">
      <c r="A1818" s="4"/>
      <c r="B1818" s="4"/>
      <c r="C1818" s="4"/>
      <c r="D1818" s="31"/>
      <c r="E1818" s="103"/>
      <c r="F1818" s="103"/>
      <c r="AE1818" s="103"/>
      <c r="AG1818" s="103"/>
    </row>
    <row r="1819" spans="1:33" x14ac:dyDescent="0.3">
      <c r="A1819" s="4"/>
      <c r="B1819" s="4"/>
      <c r="C1819" s="4"/>
      <c r="D1819" s="31"/>
      <c r="E1819" s="103"/>
      <c r="F1819" s="103"/>
      <c r="AE1819" s="103"/>
      <c r="AG1819" s="103"/>
    </row>
    <row r="1820" spans="1:33" x14ac:dyDescent="0.3">
      <c r="A1820" s="4"/>
      <c r="B1820" s="4"/>
      <c r="C1820" s="4"/>
      <c r="D1820" s="31"/>
      <c r="E1820" s="103"/>
      <c r="F1820" s="103"/>
      <c r="AE1820" s="103"/>
      <c r="AG1820" s="103"/>
    </row>
    <row r="1821" spans="1:33" x14ac:dyDescent="0.3">
      <c r="A1821" s="4"/>
      <c r="B1821" s="4"/>
      <c r="C1821" s="4"/>
      <c r="D1821" s="31"/>
      <c r="E1821" s="103"/>
      <c r="F1821" s="103"/>
      <c r="AE1821" s="103"/>
      <c r="AG1821" s="103"/>
    </row>
    <row r="1822" spans="1:33" x14ac:dyDescent="0.3">
      <c r="A1822" s="4"/>
      <c r="B1822" s="4"/>
      <c r="C1822" s="4"/>
      <c r="D1822" s="31"/>
      <c r="E1822" s="103"/>
      <c r="F1822" s="103"/>
      <c r="AE1822" s="103"/>
      <c r="AG1822" s="103"/>
    </row>
    <row r="1823" spans="1:33" x14ac:dyDescent="0.3">
      <c r="A1823" s="4"/>
      <c r="B1823" s="4"/>
      <c r="C1823" s="4"/>
      <c r="D1823" s="31"/>
      <c r="E1823" s="103"/>
      <c r="F1823" s="103"/>
      <c r="AE1823" s="103"/>
      <c r="AG1823" s="103"/>
    </row>
    <row r="1824" spans="1:33" x14ac:dyDescent="0.3">
      <c r="A1824" s="4"/>
      <c r="B1824" s="4"/>
      <c r="C1824" s="4"/>
      <c r="D1824" s="31"/>
      <c r="E1824" s="103"/>
      <c r="F1824" s="103"/>
      <c r="AE1824" s="103"/>
      <c r="AG1824" s="103"/>
    </row>
    <row r="1825" spans="1:33" x14ac:dyDescent="0.3">
      <c r="A1825" s="4"/>
      <c r="B1825" s="4"/>
      <c r="C1825" s="4"/>
      <c r="D1825" s="31"/>
      <c r="E1825" s="103"/>
      <c r="F1825" s="103"/>
      <c r="AE1825" s="103"/>
      <c r="AG1825" s="103"/>
    </row>
    <row r="1826" spans="1:33" x14ac:dyDescent="0.3">
      <c r="A1826" s="4"/>
      <c r="B1826" s="4"/>
      <c r="C1826" s="4"/>
      <c r="D1826" s="31"/>
      <c r="E1826" s="103"/>
      <c r="F1826" s="103"/>
      <c r="AE1826" s="103"/>
      <c r="AG1826" s="103"/>
    </row>
    <row r="1827" spans="1:33" x14ac:dyDescent="0.3">
      <c r="A1827" s="4"/>
      <c r="B1827" s="4"/>
      <c r="C1827" s="4"/>
      <c r="D1827" s="31"/>
      <c r="E1827" s="103"/>
      <c r="F1827" s="103"/>
      <c r="AE1827" s="103"/>
      <c r="AG1827" s="103"/>
    </row>
    <row r="1828" spans="1:33" x14ac:dyDescent="0.3">
      <c r="A1828" s="4"/>
      <c r="B1828" s="4"/>
      <c r="C1828" s="4"/>
      <c r="D1828" s="31"/>
      <c r="E1828" s="103"/>
      <c r="F1828" s="103"/>
      <c r="AE1828" s="103"/>
      <c r="AG1828" s="103"/>
    </row>
    <row r="1829" spans="1:33" x14ac:dyDescent="0.3">
      <c r="A1829" s="4"/>
      <c r="B1829" s="4"/>
      <c r="C1829" s="4"/>
      <c r="D1829" s="31"/>
      <c r="E1829" s="103"/>
      <c r="F1829" s="103"/>
      <c r="AE1829" s="103"/>
      <c r="AG1829" s="103"/>
    </row>
    <row r="1830" spans="1:33" x14ac:dyDescent="0.3">
      <c r="A1830" s="4"/>
      <c r="B1830" s="4"/>
      <c r="C1830" s="4"/>
      <c r="D1830" s="31"/>
      <c r="E1830" s="103"/>
      <c r="F1830" s="103"/>
      <c r="AE1830" s="103"/>
      <c r="AG1830" s="103"/>
    </row>
    <row r="1831" spans="1:33" x14ac:dyDescent="0.3">
      <c r="A1831" s="4"/>
      <c r="B1831" s="4"/>
      <c r="C1831" s="4"/>
      <c r="D1831" s="31"/>
      <c r="E1831" s="103"/>
      <c r="F1831" s="103"/>
      <c r="AE1831" s="103"/>
      <c r="AG1831" s="103"/>
    </row>
    <row r="1832" spans="1:33" x14ac:dyDescent="0.3">
      <c r="A1832" s="4"/>
      <c r="B1832" s="4"/>
      <c r="C1832" s="4"/>
      <c r="D1832" s="31"/>
      <c r="E1832" s="103"/>
      <c r="F1832" s="103"/>
      <c r="AE1832" s="103"/>
      <c r="AG1832" s="103"/>
    </row>
    <row r="1833" spans="1:33" x14ac:dyDescent="0.3">
      <c r="A1833" s="4"/>
      <c r="B1833" s="4"/>
      <c r="C1833" s="4"/>
      <c r="D1833" s="31"/>
      <c r="E1833" s="103"/>
      <c r="F1833" s="103"/>
      <c r="AE1833" s="103"/>
      <c r="AG1833" s="103"/>
    </row>
    <row r="1834" spans="1:33" x14ac:dyDescent="0.3">
      <c r="A1834" s="4"/>
      <c r="B1834" s="4"/>
      <c r="C1834" s="4"/>
      <c r="D1834" s="31"/>
      <c r="E1834" s="103"/>
      <c r="F1834" s="103"/>
      <c r="AE1834" s="103"/>
      <c r="AG1834" s="103"/>
    </row>
    <row r="1835" spans="1:33" x14ac:dyDescent="0.3">
      <c r="A1835" s="4"/>
      <c r="B1835" s="4"/>
      <c r="C1835" s="4"/>
      <c r="D1835" s="31"/>
      <c r="E1835" s="103"/>
      <c r="F1835" s="103"/>
      <c r="AE1835" s="103"/>
      <c r="AG1835" s="103"/>
    </row>
    <row r="1836" spans="1:33" x14ac:dyDescent="0.3">
      <c r="A1836" s="4"/>
      <c r="B1836" s="4"/>
      <c r="C1836" s="4"/>
      <c r="D1836" s="31"/>
      <c r="E1836" s="103"/>
      <c r="F1836" s="103"/>
      <c r="AE1836" s="103"/>
      <c r="AG1836" s="103"/>
    </row>
    <row r="1837" spans="1:33" x14ac:dyDescent="0.3">
      <c r="A1837" s="4"/>
      <c r="B1837" s="4"/>
      <c r="C1837" s="4"/>
      <c r="D1837" s="31"/>
      <c r="E1837" s="103"/>
      <c r="F1837" s="103"/>
      <c r="AE1837" s="103"/>
      <c r="AG1837" s="103"/>
    </row>
    <row r="1838" spans="1:33" x14ac:dyDescent="0.3">
      <c r="A1838" s="4"/>
      <c r="B1838" s="4"/>
      <c r="C1838" s="4"/>
      <c r="D1838" s="31"/>
      <c r="E1838" s="103"/>
      <c r="F1838" s="103"/>
      <c r="AE1838" s="103"/>
      <c r="AG1838" s="103"/>
    </row>
    <row r="1839" spans="1:33" x14ac:dyDescent="0.3">
      <c r="A1839" s="4"/>
      <c r="B1839" s="4"/>
      <c r="C1839" s="4"/>
      <c r="D1839" s="31"/>
      <c r="E1839" s="103"/>
      <c r="F1839" s="103"/>
      <c r="AE1839" s="103"/>
      <c r="AG1839" s="103"/>
    </row>
    <row r="1840" spans="1:33" x14ac:dyDescent="0.3">
      <c r="A1840" s="4"/>
      <c r="B1840" s="4"/>
      <c r="C1840" s="4"/>
      <c r="D1840" s="31"/>
      <c r="E1840" s="103"/>
      <c r="F1840" s="103"/>
      <c r="AE1840" s="103"/>
      <c r="AG1840" s="103"/>
    </row>
    <row r="1841" spans="1:33" x14ac:dyDescent="0.3">
      <c r="A1841" s="4"/>
      <c r="B1841" s="4"/>
      <c r="C1841" s="4"/>
      <c r="D1841" s="31"/>
      <c r="E1841" s="103"/>
      <c r="F1841" s="103"/>
      <c r="AE1841" s="103"/>
      <c r="AG1841" s="103"/>
    </row>
    <row r="1842" spans="1:33" x14ac:dyDescent="0.3">
      <c r="A1842" s="4"/>
      <c r="B1842" s="4"/>
      <c r="C1842" s="4"/>
      <c r="D1842" s="31"/>
      <c r="E1842" s="103"/>
      <c r="F1842" s="103"/>
      <c r="AE1842" s="103"/>
      <c r="AG1842" s="103"/>
    </row>
    <row r="1843" spans="1:33" x14ac:dyDescent="0.3">
      <c r="A1843" s="4"/>
      <c r="B1843" s="4"/>
      <c r="C1843" s="4"/>
      <c r="D1843" s="31"/>
      <c r="E1843" s="103"/>
      <c r="F1843" s="103"/>
      <c r="AE1843" s="103"/>
      <c r="AG1843" s="103"/>
    </row>
    <row r="1844" spans="1:33" x14ac:dyDescent="0.3">
      <c r="A1844" s="4"/>
      <c r="B1844" s="4"/>
      <c r="C1844" s="4"/>
      <c r="D1844" s="31"/>
      <c r="E1844" s="103"/>
      <c r="F1844" s="103"/>
      <c r="AE1844" s="103"/>
      <c r="AG1844" s="103"/>
    </row>
    <row r="1845" spans="1:33" x14ac:dyDescent="0.3">
      <c r="A1845" s="4"/>
      <c r="B1845" s="4"/>
      <c r="C1845" s="4"/>
      <c r="D1845" s="31"/>
      <c r="E1845" s="103"/>
      <c r="F1845" s="103"/>
      <c r="AE1845" s="103"/>
      <c r="AG1845" s="103"/>
    </row>
    <row r="1846" spans="1:33" x14ac:dyDescent="0.3">
      <c r="A1846" s="4"/>
      <c r="B1846" s="4"/>
      <c r="C1846" s="4"/>
      <c r="D1846" s="31"/>
      <c r="E1846" s="103"/>
      <c r="F1846" s="103"/>
      <c r="AE1846" s="103"/>
      <c r="AG1846" s="103"/>
    </row>
    <row r="1847" spans="1:33" x14ac:dyDescent="0.3">
      <c r="A1847" s="4"/>
      <c r="B1847" s="4"/>
      <c r="C1847" s="4"/>
      <c r="D1847" s="31"/>
      <c r="E1847" s="103"/>
      <c r="F1847" s="103"/>
      <c r="AE1847" s="103"/>
      <c r="AG1847" s="103"/>
    </row>
    <row r="1848" spans="1:33" x14ac:dyDescent="0.3">
      <c r="A1848" s="4"/>
      <c r="B1848" s="4"/>
      <c r="C1848" s="4"/>
      <c r="D1848" s="31"/>
      <c r="E1848" s="103"/>
      <c r="F1848" s="103"/>
      <c r="AE1848" s="103"/>
      <c r="AG1848" s="103"/>
    </row>
    <row r="1849" spans="1:33" x14ac:dyDescent="0.3">
      <c r="A1849" s="4"/>
      <c r="B1849" s="4"/>
      <c r="C1849" s="4"/>
      <c r="D1849" s="31"/>
      <c r="E1849" s="103"/>
      <c r="F1849" s="103"/>
      <c r="AE1849" s="103"/>
      <c r="AG1849" s="103"/>
    </row>
    <row r="1850" spans="1:33" x14ac:dyDescent="0.3">
      <c r="A1850" s="4"/>
      <c r="B1850" s="4"/>
      <c r="C1850" s="4"/>
      <c r="D1850" s="31"/>
      <c r="E1850" s="103"/>
      <c r="F1850" s="103"/>
      <c r="AE1850" s="103"/>
      <c r="AG1850" s="103"/>
    </row>
    <row r="1851" spans="1:33" x14ac:dyDescent="0.3">
      <c r="A1851" s="4"/>
      <c r="B1851" s="4"/>
      <c r="C1851" s="4"/>
      <c r="D1851" s="31"/>
      <c r="E1851" s="103"/>
      <c r="F1851" s="103"/>
      <c r="AE1851" s="103"/>
      <c r="AG1851" s="103"/>
    </row>
    <row r="1852" spans="1:33" x14ac:dyDescent="0.3">
      <c r="A1852" s="4"/>
      <c r="B1852" s="4"/>
      <c r="C1852" s="4"/>
      <c r="D1852" s="31"/>
      <c r="E1852" s="103"/>
      <c r="F1852" s="103"/>
      <c r="AE1852" s="103"/>
      <c r="AG1852" s="103"/>
    </row>
    <row r="1853" spans="1:33" x14ac:dyDescent="0.3">
      <c r="A1853" s="4"/>
      <c r="B1853" s="4"/>
      <c r="C1853" s="4"/>
      <c r="D1853" s="31"/>
      <c r="E1853" s="103"/>
      <c r="F1853" s="103"/>
      <c r="AE1853" s="103"/>
      <c r="AG1853" s="103"/>
    </row>
    <row r="1854" spans="1:33" x14ac:dyDescent="0.3">
      <c r="A1854" s="4"/>
      <c r="B1854" s="4"/>
      <c r="C1854" s="4"/>
      <c r="D1854" s="31"/>
      <c r="E1854" s="103"/>
      <c r="F1854" s="103"/>
      <c r="AE1854" s="103"/>
      <c r="AG1854" s="103"/>
    </row>
    <row r="1855" spans="1:33" x14ac:dyDescent="0.3">
      <c r="A1855" s="4"/>
      <c r="B1855" s="4"/>
      <c r="C1855" s="4"/>
      <c r="D1855" s="31"/>
      <c r="E1855" s="103"/>
      <c r="F1855" s="103"/>
      <c r="AE1855" s="103"/>
      <c r="AG1855" s="103"/>
    </row>
    <row r="1856" spans="1:33" x14ac:dyDescent="0.3">
      <c r="A1856" s="4"/>
      <c r="B1856" s="4"/>
      <c r="C1856" s="4"/>
      <c r="D1856" s="31"/>
      <c r="E1856" s="103"/>
      <c r="F1856" s="103"/>
      <c r="AE1856" s="103"/>
      <c r="AG1856" s="103"/>
    </row>
    <row r="1857" spans="1:33" x14ac:dyDescent="0.3">
      <c r="A1857" s="4"/>
      <c r="B1857" s="4"/>
      <c r="C1857" s="4"/>
      <c r="D1857" s="31"/>
      <c r="E1857" s="103"/>
      <c r="F1857" s="103"/>
      <c r="AE1857" s="103"/>
      <c r="AG1857" s="103"/>
    </row>
    <row r="1858" spans="1:33" x14ac:dyDescent="0.3">
      <c r="A1858" s="4"/>
      <c r="B1858" s="4"/>
      <c r="C1858" s="4"/>
      <c r="D1858" s="31"/>
      <c r="E1858" s="103"/>
      <c r="F1858" s="103"/>
      <c r="AE1858" s="103"/>
      <c r="AG1858" s="103"/>
    </row>
    <row r="1859" spans="1:33" x14ac:dyDescent="0.3">
      <c r="A1859" s="4"/>
      <c r="B1859" s="4"/>
      <c r="C1859" s="4"/>
      <c r="D1859" s="31"/>
      <c r="E1859" s="103"/>
      <c r="F1859" s="103"/>
      <c r="AE1859" s="103"/>
      <c r="AG1859" s="103"/>
    </row>
    <row r="1860" spans="1:33" x14ac:dyDescent="0.3">
      <c r="A1860" s="4"/>
      <c r="B1860" s="4"/>
      <c r="C1860" s="4"/>
      <c r="D1860" s="31"/>
      <c r="E1860" s="103"/>
      <c r="F1860" s="103"/>
      <c r="AE1860" s="103"/>
      <c r="AG1860" s="103"/>
    </row>
    <row r="1861" spans="1:33" x14ac:dyDescent="0.3">
      <c r="A1861" s="4"/>
      <c r="B1861" s="4"/>
      <c r="C1861" s="4"/>
      <c r="D1861" s="31"/>
      <c r="E1861" s="103"/>
      <c r="F1861" s="103"/>
      <c r="AE1861" s="103"/>
      <c r="AG1861" s="103"/>
    </row>
    <row r="1862" spans="1:33" x14ac:dyDescent="0.3">
      <c r="A1862" s="4"/>
      <c r="B1862" s="4"/>
      <c r="C1862" s="4"/>
      <c r="D1862" s="31"/>
      <c r="E1862" s="103"/>
      <c r="F1862" s="103"/>
      <c r="AE1862" s="103"/>
      <c r="AG1862" s="103"/>
    </row>
    <row r="1863" spans="1:33" x14ac:dyDescent="0.3">
      <c r="A1863" s="4"/>
      <c r="B1863" s="4"/>
      <c r="C1863" s="4"/>
      <c r="D1863" s="31"/>
      <c r="E1863" s="103"/>
      <c r="F1863" s="103"/>
      <c r="AE1863" s="103"/>
      <c r="AG1863" s="103"/>
    </row>
    <row r="1864" spans="1:33" x14ac:dyDescent="0.3">
      <c r="A1864" s="4"/>
      <c r="B1864" s="4"/>
      <c r="C1864" s="4"/>
      <c r="D1864" s="31"/>
      <c r="E1864" s="103"/>
      <c r="F1864" s="103"/>
      <c r="AE1864" s="103"/>
      <c r="AG1864" s="103"/>
    </row>
    <row r="1865" spans="1:33" x14ac:dyDescent="0.3">
      <c r="A1865" s="4"/>
      <c r="B1865" s="4"/>
      <c r="C1865" s="4"/>
      <c r="D1865" s="31"/>
      <c r="E1865" s="103"/>
      <c r="F1865" s="103"/>
      <c r="AE1865" s="103"/>
      <c r="AG1865" s="103"/>
    </row>
    <row r="1866" spans="1:33" x14ac:dyDescent="0.3">
      <c r="A1866" s="4"/>
      <c r="B1866" s="4"/>
      <c r="C1866" s="4"/>
      <c r="D1866" s="31"/>
      <c r="E1866" s="103"/>
      <c r="F1866" s="103"/>
      <c r="AE1866" s="103"/>
      <c r="AG1866" s="103"/>
    </row>
    <row r="1867" spans="1:33" x14ac:dyDescent="0.3">
      <c r="A1867" s="4"/>
      <c r="B1867" s="4"/>
      <c r="C1867" s="4"/>
      <c r="D1867" s="31"/>
      <c r="E1867" s="103"/>
      <c r="F1867" s="103"/>
      <c r="AE1867" s="103"/>
      <c r="AG1867" s="103"/>
    </row>
    <row r="1868" spans="1:33" x14ac:dyDescent="0.3">
      <c r="A1868" s="4"/>
      <c r="B1868" s="4"/>
      <c r="C1868" s="4"/>
      <c r="D1868" s="31"/>
      <c r="E1868" s="103"/>
      <c r="F1868" s="103"/>
      <c r="AE1868" s="103"/>
      <c r="AG1868" s="103"/>
    </row>
    <row r="1869" spans="1:33" x14ac:dyDescent="0.3">
      <c r="A1869" s="4"/>
      <c r="B1869" s="4"/>
      <c r="C1869" s="4"/>
      <c r="D1869" s="31"/>
      <c r="E1869" s="103"/>
      <c r="F1869" s="103"/>
      <c r="AE1869" s="103"/>
      <c r="AG1869" s="103"/>
    </row>
    <row r="1870" spans="1:33" x14ac:dyDescent="0.3">
      <c r="A1870" s="4"/>
      <c r="B1870" s="4"/>
      <c r="C1870" s="4"/>
      <c r="D1870" s="31"/>
      <c r="E1870" s="103"/>
      <c r="F1870" s="103"/>
      <c r="AE1870" s="103"/>
      <c r="AG1870" s="103"/>
    </row>
    <row r="1871" spans="1:33" x14ac:dyDescent="0.3">
      <c r="A1871" s="4"/>
      <c r="B1871" s="4"/>
      <c r="C1871" s="4"/>
      <c r="D1871" s="31"/>
      <c r="E1871" s="103"/>
      <c r="F1871" s="103"/>
      <c r="AE1871" s="103"/>
      <c r="AG1871" s="103"/>
    </row>
    <row r="1872" spans="1:33" x14ac:dyDescent="0.3">
      <c r="A1872" s="4"/>
      <c r="B1872" s="4"/>
      <c r="C1872" s="4"/>
      <c r="D1872" s="31"/>
      <c r="E1872" s="103"/>
      <c r="F1872" s="103"/>
      <c r="AE1872" s="103"/>
      <c r="AG1872" s="103"/>
    </row>
    <row r="1873" spans="1:33" x14ac:dyDescent="0.3">
      <c r="A1873" s="4"/>
      <c r="B1873" s="4"/>
      <c r="C1873" s="4"/>
      <c r="D1873" s="31"/>
      <c r="E1873" s="103"/>
      <c r="F1873" s="103"/>
      <c r="AE1873" s="103"/>
      <c r="AG1873" s="103"/>
    </row>
    <row r="1874" spans="1:33" x14ac:dyDescent="0.3">
      <c r="A1874" s="4"/>
      <c r="B1874" s="4"/>
      <c r="C1874" s="4"/>
      <c r="D1874" s="31"/>
      <c r="E1874" s="103"/>
      <c r="F1874" s="103"/>
      <c r="AE1874" s="103"/>
      <c r="AG1874" s="103"/>
    </row>
    <row r="1875" spans="1:33" x14ac:dyDescent="0.3">
      <c r="A1875" s="4"/>
      <c r="B1875" s="4"/>
      <c r="C1875" s="4"/>
      <c r="D1875" s="31"/>
      <c r="E1875" s="103"/>
      <c r="F1875" s="103"/>
      <c r="AE1875" s="103"/>
      <c r="AG1875" s="103"/>
    </row>
    <row r="1876" spans="1:33" x14ac:dyDescent="0.3">
      <c r="A1876" s="4"/>
      <c r="B1876" s="4"/>
      <c r="C1876" s="4"/>
      <c r="D1876" s="31"/>
      <c r="E1876" s="103"/>
      <c r="F1876" s="103"/>
      <c r="AE1876" s="103"/>
      <c r="AG1876" s="103"/>
    </row>
    <row r="1877" spans="1:33" x14ac:dyDescent="0.3">
      <c r="A1877" s="4"/>
      <c r="B1877" s="4"/>
      <c r="C1877" s="4"/>
      <c r="D1877" s="31"/>
      <c r="E1877" s="103"/>
      <c r="F1877" s="103"/>
      <c r="AE1877" s="103"/>
      <c r="AG1877" s="103"/>
    </row>
    <row r="1878" spans="1:33" x14ac:dyDescent="0.3">
      <c r="A1878" s="4"/>
      <c r="B1878" s="4"/>
      <c r="C1878" s="4"/>
      <c r="D1878" s="31"/>
      <c r="E1878" s="103"/>
      <c r="F1878" s="103"/>
      <c r="AE1878" s="103"/>
      <c r="AG1878" s="103"/>
    </row>
    <row r="1879" spans="1:33" x14ac:dyDescent="0.3">
      <c r="A1879" s="4"/>
      <c r="B1879" s="4"/>
      <c r="C1879" s="4"/>
      <c r="D1879" s="31"/>
      <c r="E1879" s="103"/>
      <c r="F1879" s="103"/>
      <c r="AE1879" s="103"/>
      <c r="AG1879" s="103"/>
    </row>
    <row r="1880" spans="1:33" x14ac:dyDescent="0.3">
      <c r="A1880" s="4"/>
      <c r="B1880" s="4"/>
      <c r="C1880" s="4"/>
      <c r="D1880" s="31"/>
      <c r="E1880" s="103"/>
      <c r="F1880" s="103"/>
      <c r="AE1880" s="103"/>
      <c r="AG1880" s="103"/>
    </row>
    <row r="1881" spans="1:33" x14ac:dyDescent="0.3">
      <c r="A1881" s="4"/>
      <c r="B1881" s="4"/>
      <c r="C1881" s="4"/>
      <c r="D1881" s="31"/>
      <c r="E1881" s="103"/>
      <c r="F1881" s="103"/>
      <c r="AE1881" s="103"/>
      <c r="AG1881" s="103"/>
    </row>
    <row r="1882" spans="1:33" x14ac:dyDescent="0.3">
      <c r="A1882" s="4"/>
      <c r="B1882" s="4"/>
      <c r="C1882" s="4"/>
      <c r="D1882" s="31"/>
      <c r="E1882" s="103"/>
      <c r="F1882" s="103"/>
      <c r="AE1882" s="103"/>
      <c r="AG1882" s="103"/>
    </row>
    <row r="1883" spans="1:33" x14ac:dyDescent="0.3">
      <c r="A1883" s="4"/>
      <c r="B1883" s="4"/>
      <c r="C1883" s="4"/>
      <c r="D1883" s="31"/>
      <c r="E1883" s="103"/>
      <c r="F1883" s="103"/>
      <c r="AE1883" s="103"/>
      <c r="AG1883" s="103"/>
    </row>
    <row r="1884" spans="1:33" x14ac:dyDescent="0.3">
      <c r="A1884" s="4"/>
      <c r="B1884" s="4"/>
      <c r="C1884" s="4"/>
      <c r="D1884" s="31"/>
      <c r="E1884" s="103"/>
      <c r="F1884" s="103"/>
      <c r="AE1884" s="103"/>
      <c r="AG1884" s="103"/>
    </row>
    <row r="1885" spans="1:33" x14ac:dyDescent="0.3">
      <c r="A1885" s="4"/>
      <c r="B1885" s="4"/>
      <c r="C1885" s="4"/>
      <c r="D1885" s="31"/>
      <c r="E1885" s="103"/>
      <c r="F1885" s="103"/>
      <c r="AE1885" s="103"/>
      <c r="AG1885" s="103"/>
    </row>
    <row r="1886" spans="1:33" x14ac:dyDescent="0.3">
      <c r="A1886" s="4"/>
      <c r="B1886" s="4"/>
      <c r="C1886" s="4"/>
      <c r="D1886" s="31"/>
      <c r="E1886" s="103"/>
      <c r="F1886" s="103"/>
      <c r="AE1886" s="103"/>
      <c r="AG1886" s="103"/>
    </row>
    <row r="1887" spans="1:33" x14ac:dyDescent="0.3">
      <c r="A1887" s="4"/>
      <c r="B1887" s="4"/>
      <c r="C1887" s="4"/>
      <c r="D1887" s="31"/>
      <c r="E1887" s="103"/>
      <c r="F1887" s="103"/>
      <c r="AE1887" s="103"/>
      <c r="AG1887" s="103"/>
    </row>
    <row r="1888" spans="1:33" x14ac:dyDescent="0.3">
      <c r="A1888" s="4"/>
      <c r="B1888" s="4"/>
      <c r="C1888" s="4"/>
      <c r="D1888" s="31"/>
      <c r="E1888" s="103"/>
      <c r="F1888" s="103"/>
      <c r="AE1888" s="103"/>
      <c r="AG1888" s="103"/>
    </row>
    <row r="1889" spans="1:33" x14ac:dyDescent="0.3">
      <c r="A1889" s="4"/>
      <c r="B1889" s="4"/>
      <c r="C1889" s="4"/>
      <c r="D1889" s="31"/>
      <c r="E1889" s="103"/>
      <c r="F1889" s="103"/>
      <c r="AE1889" s="103"/>
      <c r="AG1889" s="103"/>
    </row>
    <row r="1890" spans="1:33" x14ac:dyDescent="0.3">
      <c r="A1890" s="4"/>
      <c r="B1890" s="4"/>
      <c r="C1890" s="4"/>
      <c r="D1890" s="31"/>
      <c r="E1890" s="103"/>
      <c r="F1890" s="103"/>
      <c r="AE1890" s="103"/>
      <c r="AG1890" s="103"/>
    </row>
    <row r="1891" spans="1:33" x14ac:dyDescent="0.3">
      <c r="A1891" s="4"/>
      <c r="B1891" s="4"/>
      <c r="C1891" s="4"/>
      <c r="D1891" s="31"/>
      <c r="E1891" s="103"/>
      <c r="F1891" s="103"/>
      <c r="AE1891" s="103"/>
      <c r="AG1891" s="103"/>
    </row>
    <row r="1892" spans="1:33" x14ac:dyDescent="0.3">
      <c r="A1892" s="4"/>
      <c r="B1892" s="4"/>
      <c r="C1892" s="4"/>
      <c r="D1892" s="31"/>
      <c r="E1892" s="103"/>
      <c r="F1892" s="103"/>
      <c r="AE1892" s="103"/>
      <c r="AG1892" s="103"/>
    </row>
    <row r="1893" spans="1:33" x14ac:dyDescent="0.3">
      <c r="A1893" s="4"/>
      <c r="B1893" s="4"/>
      <c r="C1893" s="4"/>
      <c r="D1893" s="31"/>
      <c r="E1893" s="103"/>
      <c r="F1893" s="103"/>
      <c r="AE1893" s="103"/>
      <c r="AG1893" s="103"/>
    </row>
    <row r="1894" spans="1:33" x14ac:dyDescent="0.3">
      <c r="A1894" s="4"/>
      <c r="B1894" s="4"/>
      <c r="C1894" s="4"/>
      <c r="D1894" s="31"/>
      <c r="E1894" s="103"/>
      <c r="F1894" s="103"/>
      <c r="AE1894" s="103"/>
      <c r="AG1894" s="103"/>
    </row>
    <row r="1895" spans="1:33" x14ac:dyDescent="0.3">
      <c r="A1895" s="4"/>
      <c r="B1895" s="4"/>
      <c r="C1895" s="4"/>
      <c r="D1895" s="31"/>
      <c r="E1895" s="103"/>
      <c r="F1895" s="103"/>
      <c r="AE1895" s="103"/>
      <c r="AG1895" s="103"/>
    </row>
    <row r="1896" spans="1:33" x14ac:dyDescent="0.3">
      <c r="A1896" s="4"/>
      <c r="B1896" s="4"/>
      <c r="C1896" s="4"/>
      <c r="D1896" s="31"/>
      <c r="E1896" s="103"/>
      <c r="F1896" s="103"/>
      <c r="AE1896" s="103"/>
      <c r="AG1896" s="103"/>
    </row>
    <row r="1897" spans="1:33" x14ac:dyDescent="0.3">
      <c r="A1897" s="4"/>
      <c r="B1897" s="4"/>
      <c r="C1897" s="4"/>
      <c r="D1897" s="31"/>
      <c r="E1897" s="103"/>
      <c r="F1897" s="103"/>
      <c r="AE1897" s="103"/>
      <c r="AG1897" s="103"/>
    </row>
    <row r="1898" spans="1:33" x14ac:dyDescent="0.3">
      <c r="A1898" s="4"/>
      <c r="B1898" s="4"/>
      <c r="C1898" s="4"/>
      <c r="D1898" s="31"/>
      <c r="E1898" s="103"/>
      <c r="F1898" s="103"/>
      <c r="AE1898" s="103"/>
      <c r="AG1898" s="103"/>
    </row>
    <row r="1899" spans="1:33" x14ac:dyDescent="0.3">
      <c r="A1899" s="4"/>
      <c r="B1899" s="4"/>
      <c r="C1899" s="4"/>
      <c r="D1899" s="31"/>
      <c r="E1899" s="103"/>
      <c r="F1899" s="103"/>
      <c r="AE1899" s="103"/>
      <c r="AG1899" s="103"/>
    </row>
    <row r="1900" spans="1:33" x14ac:dyDescent="0.3">
      <c r="A1900" s="4"/>
      <c r="B1900" s="4"/>
      <c r="C1900" s="4"/>
      <c r="D1900" s="31"/>
      <c r="E1900" s="103"/>
      <c r="F1900" s="103"/>
      <c r="AE1900" s="103"/>
      <c r="AG1900" s="103"/>
    </row>
    <row r="1901" spans="1:33" x14ac:dyDescent="0.3">
      <c r="A1901" s="4"/>
      <c r="B1901" s="4"/>
      <c r="C1901" s="4"/>
      <c r="D1901" s="31"/>
      <c r="E1901" s="103"/>
      <c r="F1901" s="103"/>
      <c r="AE1901" s="103"/>
      <c r="AG1901" s="103"/>
    </row>
    <row r="1902" spans="1:33" x14ac:dyDescent="0.3">
      <c r="A1902" s="4"/>
      <c r="B1902" s="4"/>
      <c r="C1902" s="4"/>
      <c r="D1902" s="31"/>
      <c r="E1902" s="103"/>
      <c r="F1902" s="103"/>
      <c r="AE1902" s="103"/>
      <c r="AG1902" s="103"/>
    </row>
    <row r="1903" spans="1:33" x14ac:dyDescent="0.3">
      <c r="A1903" s="4"/>
      <c r="B1903" s="4"/>
      <c r="C1903" s="4"/>
      <c r="D1903" s="31"/>
      <c r="E1903" s="103"/>
      <c r="F1903" s="103"/>
      <c r="AE1903" s="103"/>
      <c r="AG1903" s="103"/>
    </row>
    <row r="1904" spans="1:33" x14ac:dyDescent="0.3">
      <c r="A1904" s="4"/>
      <c r="B1904" s="4"/>
      <c r="C1904" s="4"/>
      <c r="D1904" s="31"/>
      <c r="E1904" s="103"/>
      <c r="F1904" s="103"/>
      <c r="AE1904" s="103"/>
      <c r="AG1904" s="103"/>
    </row>
    <row r="1905" spans="1:33" x14ac:dyDescent="0.3">
      <c r="A1905" s="4"/>
      <c r="B1905" s="4"/>
      <c r="C1905" s="4"/>
      <c r="D1905" s="31"/>
      <c r="E1905" s="103"/>
      <c r="F1905" s="103"/>
      <c r="AE1905" s="103"/>
      <c r="AG1905" s="103"/>
    </row>
    <row r="1906" spans="1:33" x14ac:dyDescent="0.3">
      <c r="A1906" s="4"/>
      <c r="B1906" s="4"/>
      <c r="C1906" s="4"/>
      <c r="D1906" s="31"/>
      <c r="E1906" s="103"/>
      <c r="F1906" s="103"/>
      <c r="AE1906" s="103"/>
      <c r="AG1906" s="103"/>
    </row>
    <row r="1907" spans="1:33" x14ac:dyDescent="0.3">
      <c r="A1907" s="4"/>
      <c r="B1907" s="4"/>
      <c r="C1907" s="4"/>
      <c r="D1907" s="31"/>
      <c r="E1907" s="103"/>
      <c r="F1907" s="103"/>
      <c r="AE1907" s="103"/>
      <c r="AG1907" s="103"/>
    </row>
    <row r="1908" spans="1:33" x14ac:dyDescent="0.3">
      <c r="A1908" s="4"/>
      <c r="B1908" s="4"/>
      <c r="C1908" s="4"/>
      <c r="D1908" s="31"/>
      <c r="E1908" s="103"/>
      <c r="F1908" s="103"/>
      <c r="AE1908" s="103"/>
      <c r="AG1908" s="103"/>
    </row>
    <row r="1909" spans="1:33" x14ac:dyDescent="0.3">
      <c r="A1909" s="4"/>
      <c r="B1909" s="4"/>
      <c r="C1909" s="4"/>
      <c r="D1909" s="31"/>
      <c r="E1909" s="103"/>
      <c r="F1909" s="103"/>
      <c r="AE1909" s="103"/>
      <c r="AG1909" s="103"/>
    </row>
    <row r="1910" spans="1:33" x14ac:dyDescent="0.3">
      <c r="A1910" s="4"/>
      <c r="B1910" s="4"/>
      <c r="C1910" s="4"/>
      <c r="D1910" s="31"/>
      <c r="E1910" s="103"/>
      <c r="F1910" s="103"/>
      <c r="AE1910" s="103"/>
      <c r="AG1910" s="103"/>
    </row>
    <row r="1911" spans="1:33" x14ac:dyDescent="0.3">
      <c r="A1911" s="4"/>
      <c r="B1911" s="4"/>
      <c r="C1911" s="4"/>
      <c r="D1911" s="31"/>
      <c r="E1911" s="103"/>
      <c r="F1911" s="103"/>
      <c r="AE1911" s="103"/>
      <c r="AG1911" s="103"/>
    </row>
    <row r="1912" spans="1:33" x14ac:dyDescent="0.3">
      <c r="A1912" s="4"/>
      <c r="B1912" s="4"/>
      <c r="C1912" s="4"/>
      <c r="D1912" s="31"/>
      <c r="E1912" s="103"/>
      <c r="F1912" s="103"/>
      <c r="AE1912" s="103"/>
      <c r="AG1912" s="103"/>
    </row>
    <row r="1913" spans="1:33" x14ac:dyDescent="0.3">
      <c r="A1913" s="4"/>
      <c r="B1913" s="4"/>
      <c r="C1913" s="4"/>
      <c r="D1913" s="31"/>
      <c r="E1913" s="103"/>
      <c r="F1913" s="103"/>
      <c r="AE1913" s="103"/>
      <c r="AG1913" s="103"/>
    </row>
    <row r="1914" spans="1:33" x14ac:dyDescent="0.3">
      <c r="A1914" s="4"/>
      <c r="B1914" s="4"/>
      <c r="C1914" s="4"/>
      <c r="D1914" s="31"/>
      <c r="E1914" s="103"/>
      <c r="F1914" s="103"/>
      <c r="AE1914" s="103"/>
      <c r="AG1914" s="103"/>
    </row>
    <row r="1915" spans="1:33" x14ac:dyDescent="0.3">
      <c r="A1915" s="4"/>
      <c r="B1915" s="4"/>
      <c r="C1915" s="4"/>
      <c r="D1915" s="31"/>
      <c r="E1915" s="103"/>
      <c r="F1915" s="103"/>
      <c r="AE1915" s="103"/>
      <c r="AG1915" s="103"/>
    </row>
    <row r="1916" spans="1:33" x14ac:dyDescent="0.3">
      <c r="A1916" s="4"/>
      <c r="B1916" s="4"/>
      <c r="C1916" s="4"/>
      <c r="D1916" s="31"/>
      <c r="E1916" s="103"/>
      <c r="F1916" s="103"/>
      <c r="AE1916" s="103"/>
      <c r="AG1916" s="103"/>
    </row>
    <row r="1917" spans="1:33" x14ac:dyDescent="0.3">
      <c r="A1917" s="4"/>
      <c r="B1917" s="4"/>
      <c r="C1917" s="4"/>
      <c r="D1917" s="31"/>
      <c r="E1917" s="103"/>
      <c r="F1917" s="103"/>
      <c r="AE1917" s="103"/>
      <c r="AG1917" s="103"/>
    </row>
    <row r="1918" spans="1:33" x14ac:dyDescent="0.3">
      <c r="A1918" s="4"/>
      <c r="B1918" s="4"/>
      <c r="C1918" s="4"/>
      <c r="D1918" s="31"/>
      <c r="E1918" s="103"/>
      <c r="F1918" s="103"/>
      <c r="AE1918" s="103"/>
      <c r="AG1918" s="103"/>
    </row>
    <row r="1919" spans="1:33" x14ac:dyDescent="0.3">
      <c r="A1919" s="4"/>
      <c r="B1919" s="4"/>
      <c r="C1919" s="4"/>
      <c r="D1919" s="31"/>
      <c r="E1919" s="103"/>
      <c r="F1919" s="103"/>
      <c r="AE1919" s="103"/>
      <c r="AG1919" s="103"/>
    </row>
    <row r="1920" spans="1:33" x14ac:dyDescent="0.3">
      <c r="A1920" s="4"/>
      <c r="B1920" s="4"/>
      <c r="C1920" s="4"/>
      <c r="D1920" s="31"/>
      <c r="E1920" s="103"/>
      <c r="F1920" s="103"/>
      <c r="AE1920" s="103"/>
      <c r="AG1920" s="103"/>
    </row>
    <row r="1921" spans="1:33" x14ac:dyDescent="0.3">
      <c r="A1921" s="4"/>
      <c r="B1921" s="4"/>
      <c r="C1921" s="4"/>
      <c r="D1921" s="31"/>
      <c r="E1921" s="103"/>
      <c r="F1921" s="103"/>
      <c r="AE1921" s="103"/>
      <c r="AG1921" s="103"/>
    </row>
    <row r="1922" spans="1:33" x14ac:dyDescent="0.3">
      <c r="A1922" s="4"/>
      <c r="B1922" s="4"/>
      <c r="C1922" s="4"/>
      <c r="D1922" s="31"/>
      <c r="E1922" s="103"/>
      <c r="F1922" s="103"/>
      <c r="AE1922" s="103"/>
      <c r="AG1922" s="103"/>
    </row>
    <row r="1923" spans="1:33" x14ac:dyDescent="0.3">
      <c r="A1923" s="4"/>
      <c r="B1923" s="4"/>
      <c r="C1923" s="4"/>
      <c r="D1923" s="31"/>
      <c r="E1923" s="103"/>
      <c r="F1923" s="103"/>
      <c r="AE1923" s="103"/>
      <c r="AG1923" s="103"/>
    </row>
    <row r="1924" spans="1:33" x14ac:dyDescent="0.3">
      <c r="A1924" s="4"/>
      <c r="B1924" s="4"/>
      <c r="C1924" s="4"/>
      <c r="D1924" s="31"/>
      <c r="E1924" s="103"/>
      <c r="F1924" s="103"/>
      <c r="AE1924" s="103"/>
      <c r="AG1924" s="103"/>
    </row>
    <row r="1925" spans="1:33" x14ac:dyDescent="0.3">
      <c r="A1925" s="4"/>
      <c r="B1925" s="4"/>
      <c r="C1925" s="4"/>
      <c r="D1925" s="31"/>
      <c r="E1925" s="103"/>
      <c r="F1925" s="103"/>
      <c r="AE1925" s="103"/>
      <c r="AG1925" s="103"/>
    </row>
    <row r="1926" spans="1:33" x14ac:dyDescent="0.3">
      <c r="A1926" s="4"/>
      <c r="B1926" s="4"/>
      <c r="C1926" s="4"/>
      <c r="D1926" s="31"/>
      <c r="E1926" s="103"/>
      <c r="F1926" s="103"/>
      <c r="AE1926" s="103"/>
      <c r="AG1926" s="103"/>
    </row>
    <row r="1927" spans="1:33" x14ac:dyDescent="0.3">
      <c r="A1927" s="4"/>
      <c r="B1927" s="4"/>
      <c r="C1927" s="4"/>
      <c r="D1927" s="31"/>
      <c r="E1927" s="103"/>
      <c r="F1927" s="103"/>
      <c r="AE1927" s="103"/>
      <c r="AG1927" s="103"/>
    </row>
    <row r="1928" spans="1:33" x14ac:dyDescent="0.3">
      <c r="A1928" s="4"/>
      <c r="B1928" s="4"/>
      <c r="C1928" s="4"/>
      <c r="D1928" s="31"/>
      <c r="E1928" s="103"/>
      <c r="F1928" s="103"/>
      <c r="AE1928" s="103"/>
      <c r="AG1928" s="103"/>
    </row>
    <row r="1929" spans="1:33" x14ac:dyDescent="0.3">
      <c r="A1929" s="4"/>
      <c r="B1929" s="4"/>
      <c r="C1929" s="4"/>
      <c r="D1929" s="31"/>
      <c r="E1929" s="103"/>
      <c r="F1929" s="103"/>
      <c r="AE1929" s="103"/>
      <c r="AG1929" s="103"/>
    </row>
    <row r="1930" spans="1:33" x14ac:dyDescent="0.3">
      <c r="A1930" s="4"/>
      <c r="B1930" s="4"/>
      <c r="C1930" s="4"/>
      <c r="D1930" s="31"/>
      <c r="E1930" s="103"/>
      <c r="F1930" s="103"/>
      <c r="AE1930" s="103"/>
      <c r="AG1930" s="103"/>
    </row>
    <row r="1931" spans="1:33" x14ac:dyDescent="0.3">
      <c r="A1931" s="4"/>
      <c r="B1931" s="4"/>
      <c r="C1931" s="4"/>
      <c r="D1931" s="31"/>
      <c r="E1931" s="103"/>
      <c r="F1931" s="103"/>
      <c r="AE1931" s="103"/>
      <c r="AG1931" s="103"/>
    </row>
    <row r="1932" spans="1:33" x14ac:dyDescent="0.3">
      <c r="A1932" s="4"/>
      <c r="B1932" s="4"/>
      <c r="C1932" s="4"/>
      <c r="D1932" s="31"/>
      <c r="E1932" s="103"/>
      <c r="F1932" s="103"/>
      <c r="AE1932" s="103"/>
      <c r="AG1932" s="103"/>
    </row>
    <row r="1933" spans="1:33" x14ac:dyDescent="0.3">
      <c r="A1933" s="4"/>
      <c r="B1933" s="4"/>
      <c r="C1933" s="4"/>
      <c r="D1933" s="31"/>
      <c r="E1933" s="103"/>
      <c r="F1933" s="103"/>
      <c r="AE1933" s="103"/>
      <c r="AG1933" s="103"/>
    </row>
    <row r="1934" spans="1:33" x14ac:dyDescent="0.3">
      <c r="A1934" s="4"/>
      <c r="B1934" s="4"/>
      <c r="C1934" s="4"/>
      <c r="D1934" s="31"/>
      <c r="E1934" s="103"/>
      <c r="F1934" s="103"/>
      <c r="AE1934" s="103"/>
      <c r="AG1934" s="103"/>
    </row>
    <row r="1935" spans="1:33" x14ac:dyDescent="0.3">
      <c r="A1935" s="4"/>
      <c r="B1935" s="4"/>
      <c r="C1935" s="4"/>
      <c r="D1935" s="31"/>
      <c r="E1935" s="103"/>
      <c r="F1935" s="103"/>
      <c r="AE1935" s="103"/>
      <c r="AG1935" s="103"/>
    </row>
    <row r="1936" spans="1:33" x14ac:dyDescent="0.3">
      <c r="A1936" s="4"/>
      <c r="B1936" s="4"/>
      <c r="C1936" s="4"/>
      <c r="D1936" s="31"/>
      <c r="E1936" s="103"/>
      <c r="F1936" s="103"/>
      <c r="AE1936" s="103"/>
      <c r="AG1936" s="103"/>
    </row>
    <row r="1937" spans="1:33" x14ac:dyDescent="0.3">
      <c r="A1937" s="4"/>
      <c r="B1937" s="4"/>
      <c r="C1937" s="4"/>
      <c r="D1937" s="31"/>
      <c r="E1937" s="103"/>
      <c r="F1937" s="103"/>
      <c r="AE1937" s="103"/>
      <c r="AG1937" s="103"/>
    </row>
    <row r="1938" spans="1:33" x14ac:dyDescent="0.3">
      <c r="A1938" s="4"/>
      <c r="B1938" s="4"/>
      <c r="C1938" s="4"/>
      <c r="D1938" s="31"/>
      <c r="E1938" s="103"/>
      <c r="F1938" s="103"/>
      <c r="AE1938" s="103"/>
      <c r="AG1938" s="103"/>
    </row>
    <row r="1939" spans="1:33" x14ac:dyDescent="0.3">
      <c r="A1939" s="4"/>
      <c r="B1939" s="4"/>
      <c r="C1939" s="4"/>
      <c r="D1939" s="31"/>
      <c r="E1939" s="103"/>
      <c r="F1939" s="103"/>
      <c r="AE1939" s="103"/>
      <c r="AG1939" s="103"/>
    </row>
    <row r="1940" spans="1:33" x14ac:dyDescent="0.3">
      <c r="A1940" s="4"/>
      <c r="B1940" s="4"/>
      <c r="C1940" s="4"/>
      <c r="D1940" s="31"/>
      <c r="E1940" s="103"/>
      <c r="F1940" s="103"/>
      <c r="AE1940" s="103"/>
      <c r="AG1940" s="103"/>
    </row>
    <row r="1941" spans="1:33" x14ac:dyDescent="0.3">
      <c r="A1941" s="4"/>
      <c r="B1941" s="4"/>
      <c r="C1941" s="4"/>
      <c r="D1941" s="31"/>
      <c r="E1941" s="103"/>
      <c r="F1941" s="103"/>
      <c r="AE1941" s="103"/>
      <c r="AG1941" s="103"/>
    </row>
    <row r="1942" spans="1:33" x14ac:dyDescent="0.3">
      <c r="A1942" s="4"/>
      <c r="B1942" s="4"/>
      <c r="C1942" s="4"/>
      <c r="D1942" s="31"/>
      <c r="E1942" s="103"/>
      <c r="F1942" s="103"/>
      <c r="AE1942" s="103"/>
      <c r="AG1942" s="103"/>
    </row>
    <row r="1943" spans="1:33" x14ac:dyDescent="0.3">
      <c r="A1943" s="4"/>
      <c r="B1943" s="4"/>
      <c r="C1943" s="4"/>
      <c r="D1943" s="31"/>
      <c r="E1943" s="103"/>
      <c r="F1943" s="103"/>
      <c r="AE1943" s="103"/>
      <c r="AG1943" s="103"/>
    </row>
    <row r="1944" spans="1:33" x14ac:dyDescent="0.3">
      <c r="A1944" s="4"/>
      <c r="B1944" s="4"/>
      <c r="C1944" s="4"/>
      <c r="D1944" s="31"/>
      <c r="E1944" s="103"/>
      <c r="F1944" s="103"/>
      <c r="AE1944" s="103"/>
      <c r="AG1944" s="103"/>
    </row>
    <row r="1945" spans="1:33" x14ac:dyDescent="0.3">
      <c r="A1945" s="4"/>
      <c r="B1945" s="4"/>
      <c r="C1945" s="4"/>
      <c r="D1945" s="31"/>
      <c r="E1945" s="103"/>
      <c r="F1945" s="103"/>
      <c r="AE1945" s="103"/>
      <c r="AG1945" s="103"/>
    </row>
    <row r="1946" spans="1:33" x14ac:dyDescent="0.3">
      <c r="A1946" s="4"/>
      <c r="B1946" s="4"/>
      <c r="C1946" s="4"/>
      <c r="D1946" s="31"/>
      <c r="E1946" s="103"/>
      <c r="F1946" s="103"/>
      <c r="AE1946" s="103"/>
      <c r="AG1946" s="103"/>
    </row>
    <row r="1947" spans="1:33" x14ac:dyDescent="0.3">
      <c r="A1947" s="4"/>
      <c r="B1947" s="4"/>
      <c r="C1947" s="4"/>
      <c r="D1947" s="31"/>
      <c r="E1947" s="103"/>
      <c r="F1947" s="103"/>
      <c r="AE1947" s="103"/>
      <c r="AG1947" s="103"/>
    </row>
    <row r="1948" spans="1:33" x14ac:dyDescent="0.3">
      <c r="A1948" s="4"/>
      <c r="B1948" s="4"/>
      <c r="C1948" s="4"/>
      <c r="D1948" s="31"/>
      <c r="E1948" s="103"/>
      <c r="F1948" s="103"/>
      <c r="AE1948" s="103"/>
      <c r="AG1948" s="103"/>
    </row>
    <row r="1949" spans="1:33" x14ac:dyDescent="0.3">
      <c r="A1949" s="4"/>
      <c r="B1949" s="4"/>
      <c r="C1949" s="4"/>
      <c r="D1949" s="31"/>
      <c r="E1949" s="103"/>
      <c r="F1949" s="103"/>
      <c r="AE1949" s="103"/>
      <c r="AG1949" s="103"/>
    </row>
    <row r="1950" spans="1:33" x14ac:dyDescent="0.3">
      <c r="A1950" s="4"/>
      <c r="B1950" s="4"/>
      <c r="C1950" s="4"/>
      <c r="D1950" s="31"/>
      <c r="E1950" s="103"/>
      <c r="F1950" s="103"/>
      <c r="AE1950" s="103"/>
      <c r="AG1950" s="103"/>
    </row>
    <row r="1951" spans="1:33" x14ac:dyDescent="0.3">
      <c r="A1951" s="4"/>
      <c r="B1951" s="4"/>
      <c r="C1951" s="4"/>
      <c r="D1951" s="31"/>
      <c r="E1951" s="103"/>
      <c r="F1951" s="103"/>
      <c r="AE1951" s="103"/>
      <c r="AG1951" s="103"/>
    </row>
    <row r="1952" spans="1:33" x14ac:dyDescent="0.3">
      <c r="A1952" s="4"/>
      <c r="B1952" s="4"/>
      <c r="C1952" s="4"/>
      <c r="D1952" s="31"/>
      <c r="E1952" s="103"/>
      <c r="F1952" s="103"/>
      <c r="AE1952" s="103"/>
      <c r="AG1952" s="103"/>
    </row>
    <row r="1953" spans="1:33" x14ac:dyDescent="0.3">
      <c r="A1953" s="4"/>
      <c r="B1953" s="4"/>
      <c r="C1953" s="4"/>
      <c r="D1953" s="31"/>
      <c r="E1953" s="103"/>
      <c r="F1953" s="103"/>
      <c r="AE1953" s="103"/>
      <c r="AG1953" s="103"/>
    </row>
    <row r="1954" spans="1:33" x14ac:dyDescent="0.3">
      <c r="A1954" s="4"/>
      <c r="B1954" s="4"/>
      <c r="C1954" s="4"/>
      <c r="D1954" s="31"/>
      <c r="E1954" s="103"/>
      <c r="F1954" s="103"/>
      <c r="AE1954" s="103"/>
      <c r="AG1954" s="103"/>
    </row>
    <row r="1955" spans="1:33" x14ac:dyDescent="0.3">
      <c r="A1955" s="4"/>
      <c r="B1955" s="4"/>
      <c r="C1955" s="4"/>
      <c r="D1955" s="31"/>
      <c r="E1955" s="103"/>
      <c r="F1955" s="103"/>
      <c r="AE1955" s="103"/>
      <c r="AG1955" s="103"/>
    </row>
    <row r="1956" spans="1:33" x14ac:dyDescent="0.3">
      <c r="A1956" s="4"/>
      <c r="B1956" s="4"/>
      <c r="C1956" s="4"/>
      <c r="D1956" s="31"/>
      <c r="E1956" s="103"/>
      <c r="F1956" s="103"/>
      <c r="AE1956" s="103"/>
      <c r="AG1956" s="103"/>
    </row>
    <row r="1957" spans="1:33" x14ac:dyDescent="0.3">
      <c r="A1957" s="4"/>
      <c r="B1957" s="4"/>
      <c r="C1957" s="4"/>
      <c r="D1957" s="31"/>
      <c r="E1957" s="103"/>
      <c r="F1957" s="103"/>
      <c r="AE1957" s="103"/>
      <c r="AG1957" s="103"/>
    </row>
    <row r="1958" spans="1:33" x14ac:dyDescent="0.3">
      <c r="A1958" s="4"/>
      <c r="B1958" s="4"/>
      <c r="C1958" s="4"/>
      <c r="D1958" s="31"/>
      <c r="E1958" s="103"/>
      <c r="F1958" s="103"/>
      <c r="AE1958" s="103"/>
      <c r="AG1958" s="103"/>
    </row>
    <row r="1959" spans="1:33" x14ac:dyDescent="0.3">
      <c r="A1959" s="4"/>
      <c r="B1959" s="4"/>
      <c r="C1959" s="4"/>
      <c r="D1959" s="31"/>
      <c r="E1959" s="103"/>
      <c r="F1959" s="103"/>
      <c r="AE1959" s="103"/>
      <c r="AG1959" s="103"/>
    </row>
    <row r="1960" spans="1:33" x14ac:dyDescent="0.3">
      <c r="A1960" s="4"/>
      <c r="B1960" s="4"/>
      <c r="C1960" s="4"/>
      <c r="D1960" s="31"/>
      <c r="E1960" s="103"/>
      <c r="F1960" s="103"/>
      <c r="AE1960" s="103"/>
      <c r="AG1960" s="103"/>
    </row>
    <row r="1961" spans="1:33" x14ac:dyDescent="0.3">
      <c r="A1961" s="4"/>
      <c r="B1961" s="4"/>
      <c r="C1961" s="4"/>
      <c r="D1961" s="31"/>
      <c r="E1961" s="103"/>
      <c r="F1961" s="103"/>
      <c r="AE1961" s="103"/>
      <c r="AG1961" s="103"/>
    </row>
    <row r="1962" spans="1:33" x14ac:dyDescent="0.3">
      <c r="A1962" s="4"/>
      <c r="B1962" s="4"/>
      <c r="C1962" s="4"/>
      <c r="D1962" s="31"/>
      <c r="E1962" s="103"/>
      <c r="F1962" s="103"/>
      <c r="AE1962" s="103"/>
      <c r="AG1962" s="103"/>
    </row>
    <row r="1963" spans="1:33" x14ac:dyDescent="0.3">
      <c r="A1963" s="4"/>
      <c r="B1963" s="4"/>
      <c r="C1963" s="4"/>
      <c r="D1963" s="31"/>
      <c r="E1963" s="103"/>
      <c r="F1963" s="103"/>
      <c r="AE1963" s="103"/>
      <c r="AG1963" s="103"/>
    </row>
    <row r="1964" spans="1:33" x14ac:dyDescent="0.3">
      <c r="A1964" s="4"/>
      <c r="B1964" s="4"/>
      <c r="C1964" s="4"/>
      <c r="D1964" s="31"/>
      <c r="E1964" s="103"/>
      <c r="F1964" s="103"/>
      <c r="AE1964" s="103"/>
      <c r="AG1964" s="103"/>
    </row>
    <row r="1965" spans="1:33" x14ac:dyDescent="0.3">
      <c r="A1965" s="4"/>
      <c r="B1965" s="4"/>
      <c r="C1965" s="4"/>
      <c r="D1965" s="31"/>
      <c r="E1965" s="103"/>
      <c r="F1965" s="103"/>
      <c r="AE1965" s="103"/>
      <c r="AG1965" s="103"/>
    </row>
    <row r="1966" spans="1:33" x14ac:dyDescent="0.3">
      <c r="A1966" s="4"/>
      <c r="B1966" s="4"/>
      <c r="C1966" s="4"/>
      <c r="D1966" s="31"/>
      <c r="E1966" s="103"/>
      <c r="F1966" s="103"/>
      <c r="AE1966" s="103"/>
      <c r="AG1966" s="103"/>
    </row>
    <row r="1967" spans="1:33" x14ac:dyDescent="0.3">
      <c r="A1967" s="4"/>
      <c r="B1967" s="4"/>
      <c r="C1967" s="4"/>
      <c r="D1967" s="31"/>
      <c r="E1967" s="103"/>
      <c r="F1967" s="103"/>
      <c r="AE1967" s="103"/>
      <c r="AG1967" s="103"/>
    </row>
    <row r="1968" spans="1:33" x14ac:dyDescent="0.3">
      <c r="A1968" s="4"/>
      <c r="B1968" s="4"/>
      <c r="C1968" s="4"/>
      <c r="D1968" s="31"/>
      <c r="E1968" s="103"/>
      <c r="F1968" s="103"/>
      <c r="AE1968" s="103"/>
      <c r="AG1968" s="103"/>
    </row>
    <row r="1969" spans="1:33" x14ac:dyDescent="0.3">
      <c r="A1969" s="4"/>
      <c r="B1969" s="4"/>
      <c r="C1969" s="4"/>
      <c r="D1969" s="31"/>
      <c r="E1969" s="103"/>
      <c r="F1969" s="103"/>
      <c r="AE1969" s="103"/>
      <c r="AG1969" s="103"/>
    </row>
    <row r="1970" spans="1:33" x14ac:dyDescent="0.3">
      <c r="A1970" s="4"/>
      <c r="B1970" s="4"/>
      <c r="C1970" s="4"/>
      <c r="D1970" s="31"/>
      <c r="E1970" s="103"/>
      <c r="F1970" s="103"/>
      <c r="AE1970" s="103"/>
      <c r="AG1970" s="103"/>
    </row>
    <row r="1971" spans="1:33" x14ac:dyDescent="0.3">
      <c r="A1971" s="4"/>
      <c r="B1971" s="4"/>
      <c r="C1971" s="4"/>
      <c r="D1971" s="31"/>
      <c r="E1971" s="103"/>
      <c r="F1971" s="103"/>
      <c r="AE1971" s="103"/>
      <c r="AG1971" s="103"/>
    </row>
    <row r="1972" spans="1:33" x14ac:dyDescent="0.3">
      <c r="A1972" s="4"/>
      <c r="B1972" s="4"/>
      <c r="C1972" s="4"/>
      <c r="D1972" s="31"/>
      <c r="E1972" s="103"/>
      <c r="F1972" s="103"/>
      <c r="AE1972" s="103"/>
      <c r="AG1972" s="103"/>
    </row>
    <row r="1973" spans="1:33" x14ac:dyDescent="0.3">
      <c r="A1973" s="4"/>
      <c r="B1973" s="4"/>
      <c r="C1973" s="4"/>
      <c r="D1973" s="31"/>
      <c r="E1973" s="103"/>
      <c r="F1973" s="103"/>
      <c r="AE1973" s="103"/>
      <c r="AG1973" s="103"/>
    </row>
    <row r="1974" spans="1:33" x14ac:dyDescent="0.3">
      <c r="A1974" s="4"/>
      <c r="B1974" s="4"/>
      <c r="C1974" s="4"/>
      <c r="D1974" s="31"/>
      <c r="E1974" s="103"/>
      <c r="F1974" s="103"/>
      <c r="AE1974" s="103"/>
      <c r="AG1974" s="103"/>
    </row>
    <row r="1975" spans="1:33" x14ac:dyDescent="0.3">
      <c r="A1975" s="4"/>
      <c r="B1975" s="4"/>
      <c r="C1975" s="4"/>
      <c r="D1975" s="31"/>
      <c r="E1975" s="103"/>
      <c r="F1975" s="103"/>
      <c r="AE1975" s="103"/>
      <c r="AG1975" s="103"/>
    </row>
    <row r="1976" spans="1:33" x14ac:dyDescent="0.3">
      <c r="A1976" s="4"/>
      <c r="B1976" s="4"/>
      <c r="C1976" s="4"/>
      <c r="D1976" s="31"/>
      <c r="E1976" s="103"/>
      <c r="F1976" s="103"/>
      <c r="AE1976" s="103"/>
      <c r="AG1976" s="103"/>
    </row>
    <row r="1977" spans="1:33" x14ac:dyDescent="0.3">
      <c r="A1977" s="4"/>
      <c r="B1977" s="4"/>
      <c r="C1977" s="4"/>
      <c r="D1977" s="31"/>
      <c r="E1977" s="103"/>
      <c r="F1977" s="103"/>
      <c r="AE1977" s="103"/>
      <c r="AG1977" s="103"/>
    </row>
    <row r="1978" spans="1:33" x14ac:dyDescent="0.3">
      <c r="A1978" s="4"/>
      <c r="B1978" s="4"/>
      <c r="C1978" s="4"/>
      <c r="D1978" s="31"/>
      <c r="E1978" s="103"/>
      <c r="F1978" s="103"/>
      <c r="AE1978" s="103"/>
      <c r="AG1978" s="103"/>
    </row>
    <row r="1979" spans="1:33" x14ac:dyDescent="0.3">
      <c r="A1979" s="4"/>
      <c r="B1979" s="4"/>
      <c r="C1979" s="4"/>
      <c r="D1979" s="31"/>
      <c r="E1979" s="103"/>
      <c r="F1979" s="103"/>
      <c r="AE1979" s="103"/>
      <c r="AG1979" s="103"/>
    </row>
    <row r="1980" spans="1:33" x14ac:dyDescent="0.3">
      <c r="A1980" s="4"/>
      <c r="B1980" s="4"/>
      <c r="C1980" s="4"/>
      <c r="D1980" s="31"/>
      <c r="E1980" s="103"/>
      <c r="F1980" s="103"/>
      <c r="AE1980" s="103"/>
      <c r="AG1980" s="103"/>
    </row>
    <row r="1981" spans="1:33" x14ac:dyDescent="0.3">
      <c r="A1981" s="4"/>
      <c r="B1981" s="4"/>
      <c r="C1981" s="4"/>
      <c r="D1981" s="31"/>
      <c r="E1981" s="103"/>
      <c r="F1981" s="103"/>
      <c r="AE1981" s="103"/>
      <c r="AG1981" s="103"/>
    </row>
    <row r="1982" spans="1:33" x14ac:dyDescent="0.3">
      <c r="A1982" s="4"/>
      <c r="B1982" s="4"/>
      <c r="C1982" s="4"/>
      <c r="D1982" s="31"/>
      <c r="E1982" s="103"/>
      <c r="F1982" s="103"/>
      <c r="AE1982" s="103"/>
      <c r="AG1982" s="103"/>
    </row>
    <row r="1983" spans="1:33" x14ac:dyDescent="0.3">
      <c r="A1983" s="4"/>
      <c r="B1983" s="4"/>
      <c r="C1983" s="4"/>
      <c r="D1983" s="31"/>
      <c r="E1983" s="103"/>
      <c r="F1983" s="103"/>
      <c r="AE1983" s="103"/>
      <c r="AG1983" s="103"/>
    </row>
    <row r="1984" spans="1:33" x14ac:dyDescent="0.3">
      <c r="A1984" s="4"/>
      <c r="B1984" s="4"/>
      <c r="C1984" s="4"/>
      <c r="D1984" s="31"/>
      <c r="E1984" s="103"/>
      <c r="F1984" s="103"/>
      <c r="AE1984" s="103"/>
      <c r="AG1984" s="103"/>
    </row>
    <row r="1985" spans="1:33" x14ac:dyDescent="0.3">
      <c r="A1985" s="4"/>
      <c r="B1985" s="4"/>
      <c r="C1985" s="4"/>
      <c r="D1985" s="31"/>
      <c r="E1985" s="103"/>
      <c r="F1985" s="103"/>
      <c r="AE1985" s="103"/>
      <c r="AG1985" s="103"/>
    </row>
    <row r="1986" spans="1:33" x14ac:dyDescent="0.3">
      <c r="A1986" s="4"/>
      <c r="B1986" s="4"/>
      <c r="C1986" s="4"/>
      <c r="D1986" s="31"/>
      <c r="E1986" s="103"/>
      <c r="F1986" s="103"/>
      <c r="AE1986" s="103"/>
      <c r="AG1986" s="103"/>
    </row>
    <row r="1987" spans="1:33" x14ac:dyDescent="0.3">
      <c r="A1987" s="4"/>
      <c r="B1987" s="4"/>
      <c r="C1987" s="4"/>
      <c r="D1987" s="31"/>
      <c r="E1987" s="103"/>
      <c r="F1987" s="103"/>
      <c r="AE1987" s="103"/>
      <c r="AG1987" s="103"/>
    </row>
    <row r="1988" spans="1:33" x14ac:dyDescent="0.3">
      <c r="A1988" s="4"/>
      <c r="B1988" s="4"/>
      <c r="C1988" s="4"/>
      <c r="D1988" s="31"/>
      <c r="E1988" s="103"/>
      <c r="F1988" s="103"/>
      <c r="AE1988" s="103"/>
      <c r="AG1988" s="103"/>
    </row>
    <row r="1989" spans="1:33" x14ac:dyDescent="0.3">
      <c r="A1989" s="4"/>
      <c r="B1989" s="4"/>
      <c r="C1989" s="4"/>
      <c r="D1989" s="31"/>
      <c r="E1989" s="103"/>
      <c r="F1989" s="103"/>
      <c r="AE1989" s="103"/>
      <c r="AG1989" s="103"/>
    </row>
    <row r="1990" spans="1:33" x14ac:dyDescent="0.3">
      <c r="A1990" s="4"/>
      <c r="B1990" s="4"/>
      <c r="C1990" s="4"/>
      <c r="D1990" s="31"/>
      <c r="E1990" s="103"/>
      <c r="F1990" s="103"/>
      <c r="AE1990" s="103"/>
      <c r="AG1990" s="103"/>
    </row>
    <row r="1991" spans="1:33" x14ac:dyDescent="0.3">
      <c r="A1991" s="4"/>
      <c r="B1991" s="4"/>
      <c r="C1991" s="4"/>
      <c r="D1991" s="31"/>
      <c r="E1991" s="103"/>
      <c r="F1991" s="103"/>
      <c r="AE1991" s="103"/>
      <c r="AG1991" s="103"/>
    </row>
    <row r="1992" spans="1:33" x14ac:dyDescent="0.3">
      <c r="A1992" s="4"/>
      <c r="B1992" s="4"/>
      <c r="C1992" s="4"/>
      <c r="D1992" s="31"/>
      <c r="E1992" s="103"/>
      <c r="F1992" s="103"/>
      <c r="AE1992" s="103"/>
      <c r="AG1992" s="103"/>
    </row>
    <row r="1993" spans="1:33" x14ac:dyDescent="0.3">
      <c r="A1993" s="4"/>
      <c r="B1993" s="4"/>
      <c r="C1993" s="4"/>
      <c r="D1993" s="31"/>
      <c r="E1993" s="103"/>
      <c r="F1993" s="103"/>
      <c r="AE1993" s="103"/>
      <c r="AG1993" s="103"/>
    </row>
    <row r="1994" spans="1:33" x14ac:dyDescent="0.3">
      <c r="A1994" s="4"/>
      <c r="B1994" s="4"/>
      <c r="C1994" s="4"/>
      <c r="D1994" s="31"/>
      <c r="E1994" s="103"/>
      <c r="F1994" s="103"/>
      <c r="AE1994" s="103"/>
      <c r="AG1994" s="103"/>
    </row>
    <row r="1995" spans="1:33" x14ac:dyDescent="0.3">
      <c r="A1995" s="4"/>
      <c r="B1995" s="4"/>
      <c r="C1995" s="4"/>
      <c r="D1995" s="31"/>
      <c r="E1995" s="103"/>
      <c r="F1995" s="103"/>
      <c r="AE1995" s="103"/>
      <c r="AG1995" s="103"/>
    </row>
    <row r="1996" spans="1:33" x14ac:dyDescent="0.3">
      <c r="A1996" s="4"/>
      <c r="B1996" s="4"/>
      <c r="C1996" s="4"/>
      <c r="D1996" s="31"/>
      <c r="E1996" s="103"/>
      <c r="F1996" s="103"/>
      <c r="AE1996" s="103"/>
      <c r="AG1996" s="103"/>
    </row>
    <row r="1997" spans="1:33" x14ac:dyDescent="0.3">
      <c r="A1997" s="4"/>
      <c r="B1997" s="4"/>
      <c r="C1997" s="4"/>
      <c r="D1997" s="31"/>
      <c r="E1997" s="103"/>
      <c r="F1997" s="103"/>
      <c r="AE1997" s="103"/>
      <c r="AG1997" s="103"/>
    </row>
    <row r="1998" spans="1:33" x14ac:dyDescent="0.3">
      <c r="A1998" s="4"/>
      <c r="B1998" s="4"/>
      <c r="C1998" s="4"/>
      <c r="D1998" s="31"/>
      <c r="E1998" s="103"/>
      <c r="F1998" s="103"/>
      <c r="AE1998" s="103"/>
      <c r="AG1998" s="103"/>
    </row>
    <row r="1999" spans="1:33" x14ac:dyDescent="0.3">
      <c r="A1999" s="4"/>
      <c r="B1999" s="4"/>
      <c r="C1999" s="4"/>
      <c r="D1999" s="31"/>
      <c r="E1999" s="103"/>
      <c r="F1999" s="103"/>
      <c r="AE1999" s="103"/>
      <c r="AG1999" s="103"/>
    </row>
    <row r="2000" spans="1:33" x14ac:dyDescent="0.3">
      <c r="A2000" s="4"/>
      <c r="B2000" s="4"/>
      <c r="C2000" s="4"/>
      <c r="D2000" s="31"/>
      <c r="E2000" s="103"/>
      <c r="F2000" s="103"/>
      <c r="AE2000" s="103"/>
      <c r="AG2000" s="103"/>
    </row>
    <row r="2001" spans="1:33" x14ac:dyDescent="0.3">
      <c r="A2001" s="4"/>
      <c r="B2001" s="4"/>
      <c r="C2001" s="4"/>
      <c r="D2001" s="31"/>
      <c r="E2001" s="103"/>
      <c r="F2001" s="103"/>
      <c r="AE2001" s="103"/>
      <c r="AG2001" s="103"/>
    </row>
    <row r="2002" spans="1:33" x14ac:dyDescent="0.3">
      <c r="A2002" s="4"/>
      <c r="B2002" s="4"/>
      <c r="C2002" s="4"/>
      <c r="D2002" s="31"/>
      <c r="E2002" s="103"/>
      <c r="F2002" s="103"/>
      <c r="AE2002" s="103"/>
      <c r="AG2002" s="103"/>
    </row>
    <row r="2003" spans="1:33" x14ac:dyDescent="0.3">
      <c r="A2003" s="4"/>
      <c r="B2003" s="4"/>
      <c r="C2003" s="4"/>
      <c r="D2003" s="31"/>
      <c r="E2003" s="103"/>
      <c r="F2003" s="103"/>
      <c r="AE2003" s="103"/>
      <c r="AG2003" s="103"/>
    </row>
    <row r="2004" spans="1:33" x14ac:dyDescent="0.3">
      <c r="A2004" s="4"/>
      <c r="B2004" s="4"/>
      <c r="C2004" s="4"/>
      <c r="D2004" s="31"/>
      <c r="E2004" s="103"/>
      <c r="F2004" s="103"/>
      <c r="AE2004" s="103"/>
      <c r="AG2004" s="103"/>
    </row>
    <row r="2005" spans="1:33" x14ac:dyDescent="0.3">
      <c r="A2005" s="4"/>
      <c r="B2005" s="4"/>
      <c r="C2005" s="4"/>
      <c r="D2005" s="31"/>
      <c r="E2005" s="103"/>
      <c r="F2005" s="103"/>
      <c r="AE2005" s="103"/>
      <c r="AG2005" s="103"/>
    </row>
    <row r="2006" spans="1:33" x14ac:dyDescent="0.3">
      <c r="A2006" s="4"/>
      <c r="B2006" s="4"/>
      <c r="C2006" s="4"/>
      <c r="D2006" s="31"/>
      <c r="E2006" s="103"/>
      <c r="F2006" s="103"/>
      <c r="AE2006" s="103"/>
      <c r="AG2006" s="103"/>
    </row>
    <row r="2007" spans="1:33" x14ac:dyDescent="0.3">
      <c r="A2007" s="4"/>
      <c r="B2007" s="4"/>
      <c r="C2007" s="4"/>
      <c r="D2007" s="31"/>
      <c r="E2007" s="103"/>
      <c r="F2007" s="103"/>
      <c r="AE2007" s="103"/>
      <c r="AG2007" s="103"/>
    </row>
    <row r="2008" spans="1:33" x14ac:dyDescent="0.3">
      <c r="A2008" s="4"/>
      <c r="B2008" s="4"/>
      <c r="C2008" s="4"/>
      <c r="D2008" s="31"/>
      <c r="E2008" s="103"/>
      <c r="F2008" s="103"/>
      <c r="AE2008" s="103"/>
      <c r="AG2008" s="103"/>
    </row>
    <row r="2009" spans="1:33" x14ac:dyDescent="0.3">
      <c r="A2009" s="4"/>
      <c r="B2009" s="4"/>
      <c r="C2009" s="4"/>
      <c r="D2009" s="31"/>
      <c r="E2009" s="103"/>
      <c r="F2009" s="103"/>
      <c r="AE2009" s="103"/>
      <c r="AG2009" s="103"/>
    </row>
    <row r="2010" spans="1:33" x14ac:dyDescent="0.3">
      <c r="A2010" s="4"/>
      <c r="B2010" s="4"/>
      <c r="C2010" s="4"/>
      <c r="D2010" s="31"/>
      <c r="E2010" s="103"/>
      <c r="F2010" s="103"/>
      <c r="AE2010" s="103"/>
      <c r="AG2010" s="103"/>
    </row>
    <row r="2011" spans="1:33" x14ac:dyDescent="0.3">
      <c r="A2011" s="4"/>
      <c r="B2011" s="4"/>
      <c r="C2011" s="4"/>
      <c r="D2011" s="31"/>
      <c r="E2011" s="103"/>
      <c r="F2011" s="103"/>
      <c r="AE2011" s="103"/>
      <c r="AG2011" s="103"/>
    </row>
    <row r="2012" spans="1:33" x14ac:dyDescent="0.3">
      <c r="A2012" s="4"/>
      <c r="B2012" s="4"/>
      <c r="C2012" s="4"/>
      <c r="D2012" s="31"/>
      <c r="E2012" s="103"/>
      <c r="F2012" s="103"/>
      <c r="AE2012" s="103"/>
      <c r="AG2012" s="103"/>
    </row>
    <row r="2013" spans="1:33" x14ac:dyDescent="0.3">
      <c r="A2013" s="4"/>
      <c r="B2013" s="4"/>
      <c r="C2013" s="4"/>
      <c r="D2013" s="31"/>
      <c r="E2013" s="103"/>
      <c r="F2013" s="103"/>
      <c r="AE2013" s="103"/>
      <c r="AG2013" s="103"/>
    </row>
    <row r="2014" spans="1:33" x14ac:dyDescent="0.3">
      <c r="A2014" s="4"/>
      <c r="B2014" s="4"/>
      <c r="C2014" s="4"/>
      <c r="D2014" s="31"/>
      <c r="E2014" s="103"/>
      <c r="F2014" s="103"/>
      <c r="AE2014" s="103"/>
      <c r="AG2014" s="103"/>
    </row>
    <row r="2015" spans="1:33" x14ac:dyDescent="0.3">
      <c r="A2015" s="4"/>
      <c r="B2015" s="4"/>
      <c r="C2015" s="4"/>
      <c r="D2015" s="31"/>
      <c r="E2015" s="103"/>
      <c r="F2015" s="103"/>
      <c r="AE2015" s="103"/>
      <c r="AG2015" s="103"/>
    </row>
    <row r="2016" spans="1:33" x14ac:dyDescent="0.3">
      <c r="A2016" s="4"/>
      <c r="B2016" s="4"/>
      <c r="C2016" s="4"/>
      <c r="D2016" s="31"/>
      <c r="E2016" s="103"/>
      <c r="F2016" s="103"/>
      <c r="AE2016" s="103"/>
      <c r="AG2016" s="103"/>
    </row>
    <row r="2017" spans="1:33" x14ac:dyDescent="0.3">
      <c r="A2017" s="4"/>
      <c r="B2017" s="4"/>
      <c r="C2017" s="4"/>
      <c r="D2017" s="31"/>
      <c r="E2017" s="103"/>
      <c r="F2017" s="103"/>
      <c r="AE2017" s="103"/>
      <c r="AG2017" s="103"/>
    </row>
    <row r="2018" spans="1:33" x14ac:dyDescent="0.3">
      <c r="A2018" s="4"/>
      <c r="B2018" s="4"/>
      <c r="C2018" s="4"/>
      <c r="D2018" s="31"/>
      <c r="E2018" s="103"/>
      <c r="F2018" s="103"/>
      <c r="AE2018" s="103"/>
      <c r="AG2018" s="103"/>
    </row>
    <row r="2019" spans="1:33" x14ac:dyDescent="0.3">
      <c r="A2019" s="4"/>
      <c r="B2019" s="4"/>
      <c r="C2019" s="4"/>
      <c r="D2019" s="31"/>
      <c r="E2019" s="103"/>
      <c r="F2019" s="103"/>
      <c r="AE2019" s="103"/>
      <c r="AG2019" s="103"/>
    </row>
    <row r="2020" spans="1:33" x14ac:dyDescent="0.3">
      <c r="A2020" s="4"/>
      <c r="B2020" s="4"/>
      <c r="C2020" s="4"/>
      <c r="D2020" s="31"/>
      <c r="E2020" s="103"/>
      <c r="F2020" s="103"/>
      <c r="AE2020" s="103"/>
      <c r="AG2020" s="103"/>
    </row>
    <row r="2021" spans="1:33" x14ac:dyDescent="0.3">
      <c r="A2021" s="4"/>
      <c r="B2021" s="4"/>
      <c r="C2021" s="4"/>
      <c r="D2021" s="31"/>
      <c r="E2021" s="103"/>
      <c r="F2021" s="103"/>
      <c r="AE2021" s="103"/>
      <c r="AG2021" s="103"/>
    </row>
    <row r="2022" spans="1:33" x14ac:dyDescent="0.3">
      <c r="A2022" s="4"/>
      <c r="B2022" s="4"/>
      <c r="C2022" s="4"/>
      <c r="D2022" s="31"/>
      <c r="E2022" s="103"/>
      <c r="F2022" s="103"/>
      <c r="AE2022" s="103"/>
      <c r="AG2022" s="103"/>
    </row>
    <row r="2023" spans="1:33" x14ac:dyDescent="0.3">
      <c r="A2023" s="4"/>
      <c r="B2023" s="4"/>
      <c r="C2023" s="4"/>
      <c r="D2023" s="31"/>
      <c r="E2023" s="103"/>
      <c r="F2023" s="103"/>
      <c r="AE2023" s="103"/>
      <c r="AG2023" s="103"/>
    </row>
    <row r="2024" spans="1:33" x14ac:dyDescent="0.3">
      <c r="A2024" s="4"/>
      <c r="B2024" s="4"/>
      <c r="C2024" s="4"/>
      <c r="D2024" s="31"/>
      <c r="E2024" s="103"/>
      <c r="F2024" s="103"/>
      <c r="AE2024" s="103"/>
      <c r="AG2024" s="103"/>
    </row>
    <row r="2025" spans="1:33" x14ac:dyDescent="0.3">
      <c r="A2025" s="4"/>
      <c r="B2025" s="4"/>
      <c r="C2025" s="4"/>
      <c r="D2025" s="31"/>
      <c r="E2025" s="103"/>
      <c r="F2025" s="103"/>
      <c r="AE2025" s="103"/>
      <c r="AG2025" s="103"/>
    </row>
    <row r="2026" spans="1:33" x14ac:dyDescent="0.3">
      <c r="A2026" s="4"/>
      <c r="B2026" s="4"/>
      <c r="C2026" s="4"/>
      <c r="D2026" s="31"/>
      <c r="E2026" s="103"/>
      <c r="F2026" s="103"/>
      <c r="AE2026" s="103"/>
      <c r="AG2026" s="103"/>
    </row>
    <row r="2027" spans="1:33" x14ac:dyDescent="0.3">
      <c r="A2027" s="4"/>
      <c r="B2027" s="4"/>
      <c r="C2027" s="4"/>
      <c r="D2027" s="31"/>
      <c r="E2027" s="103"/>
      <c r="F2027" s="103"/>
      <c r="AE2027" s="103"/>
      <c r="AG2027" s="103"/>
    </row>
    <row r="2028" spans="1:33" x14ac:dyDescent="0.3">
      <c r="A2028" s="4"/>
      <c r="B2028" s="4"/>
      <c r="C2028" s="4"/>
      <c r="D2028" s="31"/>
      <c r="E2028" s="103"/>
      <c r="F2028" s="103"/>
      <c r="AE2028" s="103"/>
      <c r="AG2028" s="103"/>
    </row>
    <row r="2029" spans="1:33" x14ac:dyDescent="0.3">
      <c r="A2029" s="4"/>
      <c r="B2029" s="4"/>
      <c r="C2029" s="4"/>
      <c r="D2029" s="31"/>
      <c r="E2029" s="103"/>
      <c r="F2029" s="103"/>
      <c r="AE2029" s="103"/>
      <c r="AG2029" s="103"/>
    </row>
    <row r="2030" spans="1:33" x14ac:dyDescent="0.3">
      <c r="A2030" s="4"/>
      <c r="B2030" s="4"/>
      <c r="C2030" s="4"/>
      <c r="D2030" s="31"/>
      <c r="E2030" s="103"/>
      <c r="F2030" s="103"/>
      <c r="AE2030" s="103"/>
      <c r="AG2030" s="103"/>
    </row>
    <row r="2031" spans="1:33" x14ac:dyDescent="0.3">
      <c r="A2031" s="4"/>
      <c r="B2031" s="4"/>
      <c r="C2031" s="4"/>
      <c r="D2031" s="31"/>
      <c r="E2031" s="103"/>
      <c r="F2031" s="103"/>
      <c r="AE2031" s="103"/>
      <c r="AG2031" s="103"/>
    </row>
    <row r="2032" spans="1:33" x14ac:dyDescent="0.3">
      <c r="A2032" s="4"/>
      <c r="B2032" s="4"/>
      <c r="C2032" s="4"/>
      <c r="D2032" s="31"/>
      <c r="E2032" s="103"/>
      <c r="F2032" s="103"/>
      <c r="AE2032" s="103"/>
      <c r="AG2032" s="103"/>
    </row>
    <row r="2033" spans="1:33" x14ac:dyDescent="0.3">
      <c r="A2033" s="4"/>
      <c r="B2033" s="4"/>
      <c r="C2033" s="4"/>
      <c r="D2033" s="31"/>
      <c r="E2033" s="103"/>
      <c r="F2033" s="103"/>
      <c r="AE2033" s="103"/>
      <c r="AG2033" s="103"/>
    </row>
    <row r="2034" spans="1:33" x14ac:dyDescent="0.3">
      <c r="A2034" s="4"/>
      <c r="B2034" s="4"/>
      <c r="C2034" s="4"/>
      <c r="D2034" s="31"/>
      <c r="E2034" s="103"/>
      <c r="F2034" s="103"/>
      <c r="AE2034" s="103"/>
      <c r="AG2034" s="103"/>
    </row>
    <row r="2035" spans="1:33" x14ac:dyDescent="0.3">
      <c r="A2035" s="4"/>
      <c r="B2035" s="4"/>
      <c r="C2035" s="4"/>
      <c r="D2035" s="31"/>
      <c r="E2035" s="103"/>
      <c r="F2035" s="103"/>
      <c r="AE2035" s="103"/>
      <c r="AG2035" s="103"/>
    </row>
    <row r="2036" spans="1:33" x14ac:dyDescent="0.3">
      <c r="A2036" s="4"/>
      <c r="B2036" s="4"/>
      <c r="C2036" s="4"/>
      <c r="D2036" s="31"/>
      <c r="E2036" s="103"/>
      <c r="F2036" s="103"/>
      <c r="AE2036" s="103"/>
      <c r="AG2036" s="103"/>
    </row>
    <row r="2037" spans="1:33" x14ac:dyDescent="0.3">
      <c r="A2037" s="4"/>
      <c r="B2037" s="4"/>
      <c r="C2037" s="4"/>
      <c r="D2037" s="31"/>
      <c r="E2037" s="103"/>
      <c r="F2037" s="103"/>
      <c r="AE2037" s="103"/>
      <c r="AG2037" s="103"/>
    </row>
    <row r="2038" spans="1:33" x14ac:dyDescent="0.3">
      <c r="A2038" s="4"/>
      <c r="B2038" s="4"/>
      <c r="C2038" s="4"/>
      <c r="D2038" s="31"/>
      <c r="E2038" s="103"/>
      <c r="F2038" s="103"/>
      <c r="AE2038" s="103"/>
      <c r="AG2038" s="103"/>
    </row>
    <row r="2039" spans="1:33" x14ac:dyDescent="0.3">
      <c r="A2039" s="4"/>
      <c r="B2039" s="4"/>
      <c r="C2039" s="4"/>
      <c r="D2039" s="31"/>
      <c r="E2039" s="103"/>
      <c r="F2039" s="103"/>
      <c r="AE2039" s="103"/>
      <c r="AG2039" s="103"/>
    </row>
    <row r="2040" spans="1:33" x14ac:dyDescent="0.3">
      <c r="A2040" s="4"/>
      <c r="B2040" s="4"/>
      <c r="C2040" s="4"/>
      <c r="D2040" s="31"/>
      <c r="E2040" s="103"/>
      <c r="F2040" s="103"/>
      <c r="AE2040" s="103"/>
      <c r="AG2040" s="103"/>
    </row>
    <row r="2041" spans="1:33" x14ac:dyDescent="0.3">
      <c r="A2041" s="4"/>
      <c r="B2041" s="4"/>
      <c r="C2041" s="4"/>
      <c r="D2041" s="31"/>
      <c r="E2041" s="103"/>
      <c r="F2041" s="103"/>
      <c r="AE2041" s="103"/>
      <c r="AG2041" s="103"/>
    </row>
    <row r="2042" spans="1:33" x14ac:dyDescent="0.3">
      <c r="A2042" s="4"/>
      <c r="B2042" s="4"/>
      <c r="C2042" s="4"/>
      <c r="D2042" s="31"/>
      <c r="E2042" s="103"/>
      <c r="F2042" s="103"/>
      <c r="AE2042" s="103"/>
      <c r="AG2042" s="103"/>
    </row>
    <row r="2043" spans="1:33" x14ac:dyDescent="0.3">
      <c r="A2043" s="4"/>
      <c r="B2043" s="4"/>
      <c r="C2043" s="4"/>
      <c r="D2043" s="31"/>
      <c r="E2043" s="103"/>
      <c r="F2043" s="103"/>
      <c r="AE2043" s="103"/>
      <c r="AG2043" s="103"/>
    </row>
    <row r="2044" spans="1:33" x14ac:dyDescent="0.3">
      <c r="A2044" s="4"/>
      <c r="B2044" s="4"/>
      <c r="C2044" s="4"/>
      <c r="D2044" s="31"/>
      <c r="E2044" s="103"/>
      <c r="F2044" s="103"/>
      <c r="AE2044" s="103"/>
      <c r="AG2044" s="103"/>
    </row>
    <row r="2045" spans="1:33" x14ac:dyDescent="0.3">
      <c r="A2045" s="4"/>
      <c r="B2045" s="4"/>
      <c r="C2045" s="4"/>
      <c r="D2045" s="31"/>
      <c r="E2045" s="103"/>
      <c r="F2045" s="103"/>
      <c r="AE2045" s="103"/>
      <c r="AG2045" s="103"/>
    </row>
    <row r="2046" spans="1:33" x14ac:dyDescent="0.3">
      <c r="A2046" s="4"/>
      <c r="B2046" s="4"/>
      <c r="C2046" s="4"/>
      <c r="D2046" s="31"/>
      <c r="E2046" s="103"/>
      <c r="F2046" s="103"/>
      <c r="AE2046" s="103"/>
      <c r="AG2046" s="103"/>
    </row>
    <row r="2047" spans="1:33" x14ac:dyDescent="0.3">
      <c r="A2047" s="4"/>
      <c r="B2047" s="4"/>
      <c r="C2047" s="4"/>
      <c r="D2047" s="31"/>
      <c r="E2047" s="103"/>
      <c r="F2047" s="103"/>
      <c r="AE2047" s="103"/>
      <c r="AG2047" s="103"/>
    </row>
    <row r="2048" spans="1:33" x14ac:dyDescent="0.3">
      <c r="A2048" s="4"/>
      <c r="B2048" s="4"/>
      <c r="C2048" s="4"/>
      <c r="D2048" s="31"/>
      <c r="E2048" s="103"/>
      <c r="F2048" s="103"/>
      <c r="AE2048" s="103"/>
      <c r="AG2048" s="103"/>
    </row>
    <row r="2049" spans="1:33" x14ac:dyDescent="0.3">
      <c r="A2049" s="4"/>
      <c r="B2049" s="4"/>
      <c r="C2049" s="4"/>
      <c r="D2049" s="31"/>
      <c r="E2049" s="103"/>
      <c r="F2049" s="103"/>
      <c r="AE2049" s="103"/>
      <c r="AG2049" s="103"/>
    </row>
    <row r="2050" spans="1:33" x14ac:dyDescent="0.3">
      <c r="A2050" s="4"/>
      <c r="B2050" s="4"/>
      <c r="C2050" s="4"/>
      <c r="D2050" s="31"/>
      <c r="E2050" s="103"/>
      <c r="F2050" s="103"/>
      <c r="AE2050" s="103"/>
      <c r="AG2050" s="103"/>
    </row>
    <row r="2051" spans="1:33" x14ac:dyDescent="0.3">
      <c r="A2051" s="4"/>
      <c r="B2051" s="4"/>
      <c r="C2051" s="4"/>
      <c r="D2051" s="31"/>
      <c r="E2051" s="103"/>
      <c r="F2051" s="103"/>
      <c r="AE2051" s="103"/>
      <c r="AG2051" s="103"/>
    </row>
    <row r="2052" spans="1:33" x14ac:dyDescent="0.3">
      <c r="A2052" s="4"/>
      <c r="B2052" s="4"/>
      <c r="C2052" s="4"/>
      <c r="D2052" s="31"/>
      <c r="E2052" s="103"/>
      <c r="F2052" s="103"/>
      <c r="AE2052" s="103"/>
      <c r="AG2052" s="103"/>
    </row>
    <row r="2053" spans="1:33" x14ac:dyDescent="0.3">
      <c r="A2053" s="4"/>
      <c r="B2053" s="4"/>
      <c r="C2053" s="4"/>
      <c r="D2053" s="31"/>
      <c r="E2053" s="103"/>
      <c r="F2053" s="103"/>
      <c r="AE2053" s="103"/>
      <c r="AG2053" s="103"/>
    </row>
    <row r="2054" spans="1:33" x14ac:dyDescent="0.3">
      <c r="A2054" s="4"/>
      <c r="B2054" s="4"/>
      <c r="C2054" s="4"/>
      <c r="D2054" s="31"/>
      <c r="E2054" s="103"/>
      <c r="F2054" s="103"/>
      <c r="AE2054" s="103"/>
      <c r="AG2054" s="103"/>
    </row>
    <row r="2055" spans="1:33" x14ac:dyDescent="0.3">
      <c r="A2055" s="4"/>
      <c r="B2055" s="4"/>
      <c r="C2055" s="4"/>
      <c r="D2055" s="31"/>
      <c r="E2055" s="103"/>
      <c r="F2055" s="103"/>
      <c r="AE2055" s="103"/>
      <c r="AG2055" s="103"/>
    </row>
    <row r="2056" spans="1:33" x14ac:dyDescent="0.3">
      <c r="A2056" s="4"/>
      <c r="B2056" s="4"/>
      <c r="C2056" s="4"/>
      <c r="D2056" s="31"/>
      <c r="E2056" s="103"/>
      <c r="F2056" s="103"/>
      <c r="AE2056" s="103"/>
      <c r="AG2056" s="103"/>
    </row>
    <row r="2057" spans="1:33" x14ac:dyDescent="0.3">
      <c r="A2057" s="4"/>
      <c r="B2057" s="4"/>
      <c r="C2057" s="4"/>
      <c r="D2057" s="31"/>
      <c r="E2057" s="103"/>
      <c r="F2057" s="103"/>
      <c r="AE2057" s="103"/>
      <c r="AG2057" s="103"/>
    </row>
    <row r="2058" spans="1:33" x14ac:dyDescent="0.3">
      <c r="A2058" s="4"/>
      <c r="B2058" s="4"/>
      <c r="C2058" s="4"/>
      <c r="D2058" s="31"/>
      <c r="E2058" s="103"/>
      <c r="F2058" s="103"/>
      <c r="AE2058" s="103"/>
      <c r="AG2058" s="103"/>
    </row>
    <row r="2059" spans="1:33" x14ac:dyDescent="0.3">
      <c r="A2059" s="4"/>
      <c r="B2059" s="4"/>
      <c r="C2059" s="4"/>
      <c r="D2059" s="31"/>
      <c r="E2059" s="103"/>
      <c r="F2059" s="103"/>
      <c r="AE2059" s="103"/>
      <c r="AG2059" s="103"/>
    </row>
    <row r="2060" spans="1:33" x14ac:dyDescent="0.3">
      <c r="A2060" s="4"/>
      <c r="B2060" s="4"/>
      <c r="C2060" s="4"/>
      <c r="D2060" s="31"/>
      <c r="E2060" s="103"/>
      <c r="F2060" s="103"/>
      <c r="AE2060" s="103"/>
      <c r="AG2060" s="103"/>
    </row>
    <row r="2061" spans="1:33" x14ac:dyDescent="0.3">
      <c r="A2061" s="4"/>
      <c r="B2061" s="4"/>
      <c r="C2061" s="4"/>
      <c r="D2061" s="31"/>
      <c r="E2061" s="103"/>
      <c r="F2061" s="103"/>
      <c r="AE2061" s="103"/>
      <c r="AG2061" s="103"/>
    </row>
    <row r="2062" spans="1:33" x14ac:dyDescent="0.3">
      <c r="A2062" s="4"/>
      <c r="B2062" s="4"/>
      <c r="C2062" s="4"/>
      <c r="D2062" s="31"/>
      <c r="E2062" s="103"/>
      <c r="F2062" s="103"/>
      <c r="AE2062" s="103"/>
      <c r="AG2062" s="103"/>
    </row>
    <row r="2063" spans="1:33" x14ac:dyDescent="0.3">
      <c r="A2063" s="4"/>
      <c r="B2063" s="4"/>
      <c r="C2063" s="4"/>
      <c r="D2063" s="31"/>
      <c r="E2063" s="103"/>
      <c r="F2063" s="103"/>
      <c r="AE2063" s="103"/>
      <c r="AG2063" s="103"/>
    </row>
    <row r="2064" spans="1:33" x14ac:dyDescent="0.3">
      <c r="A2064" s="4"/>
      <c r="B2064" s="4"/>
      <c r="C2064" s="4"/>
      <c r="D2064" s="31"/>
      <c r="E2064" s="103"/>
      <c r="F2064" s="103"/>
      <c r="AE2064" s="103"/>
      <c r="AG2064" s="103"/>
    </row>
    <row r="2065" spans="1:33" x14ac:dyDescent="0.3">
      <c r="A2065" s="4"/>
      <c r="B2065" s="4"/>
      <c r="C2065" s="4"/>
      <c r="D2065" s="31"/>
      <c r="E2065" s="103"/>
      <c r="F2065" s="103"/>
      <c r="AE2065" s="103"/>
      <c r="AG2065" s="103"/>
    </row>
    <row r="2066" spans="1:33" x14ac:dyDescent="0.3">
      <c r="A2066" s="4"/>
      <c r="B2066" s="4"/>
      <c r="C2066" s="4"/>
      <c r="D2066" s="31"/>
      <c r="E2066" s="103"/>
      <c r="F2066" s="103"/>
      <c r="AE2066" s="103"/>
      <c r="AG2066" s="103"/>
    </row>
    <row r="2067" spans="1:33" x14ac:dyDescent="0.3">
      <c r="A2067" s="4"/>
      <c r="B2067" s="4"/>
      <c r="C2067" s="4"/>
      <c r="D2067" s="31"/>
      <c r="E2067" s="103"/>
      <c r="F2067" s="103"/>
      <c r="AE2067" s="103"/>
      <c r="AG2067" s="103"/>
    </row>
    <row r="2068" spans="1:33" x14ac:dyDescent="0.3">
      <c r="A2068" s="4"/>
      <c r="B2068" s="4"/>
      <c r="C2068" s="4"/>
      <c r="D2068" s="31"/>
      <c r="E2068" s="103"/>
      <c r="F2068" s="103"/>
      <c r="AE2068" s="103"/>
      <c r="AG2068" s="103"/>
    </row>
    <row r="2069" spans="1:33" x14ac:dyDescent="0.3">
      <c r="A2069" s="4"/>
      <c r="B2069" s="4"/>
      <c r="C2069" s="4"/>
      <c r="D2069" s="31"/>
      <c r="E2069" s="103"/>
      <c r="F2069" s="103"/>
      <c r="AE2069" s="103"/>
      <c r="AG2069" s="103"/>
    </row>
    <row r="2070" spans="1:33" x14ac:dyDescent="0.3">
      <c r="A2070" s="4"/>
      <c r="B2070" s="4"/>
      <c r="C2070" s="4"/>
      <c r="D2070" s="31"/>
      <c r="E2070" s="103"/>
      <c r="F2070" s="103"/>
      <c r="AE2070" s="103"/>
      <c r="AG2070" s="103"/>
    </row>
    <row r="2071" spans="1:33" x14ac:dyDescent="0.3">
      <c r="A2071" s="4"/>
      <c r="B2071" s="4"/>
      <c r="C2071" s="4"/>
      <c r="D2071" s="31"/>
      <c r="E2071" s="103"/>
      <c r="F2071" s="103"/>
      <c r="AE2071" s="103"/>
      <c r="AG2071" s="103"/>
    </row>
    <row r="2072" spans="1:33" x14ac:dyDescent="0.3">
      <c r="A2072" s="4"/>
      <c r="B2072" s="4"/>
      <c r="C2072" s="4"/>
      <c r="D2072" s="31"/>
      <c r="E2072" s="103"/>
      <c r="F2072" s="103"/>
      <c r="AE2072" s="103"/>
      <c r="AG2072" s="103"/>
    </row>
    <row r="2073" spans="1:33" x14ac:dyDescent="0.3">
      <c r="A2073" s="4"/>
      <c r="B2073" s="4"/>
      <c r="C2073" s="4"/>
      <c r="D2073" s="31"/>
      <c r="E2073" s="103"/>
      <c r="F2073" s="103"/>
      <c r="AE2073" s="103"/>
      <c r="AG2073" s="103"/>
    </row>
    <row r="2074" spans="1:33" x14ac:dyDescent="0.3">
      <c r="A2074" s="4"/>
      <c r="B2074" s="4"/>
      <c r="C2074" s="4"/>
      <c r="D2074" s="31"/>
      <c r="E2074" s="103"/>
      <c r="F2074" s="103"/>
      <c r="AE2074" s="103"/>
      <c r="AG2074" s="103"/>
    </row>
    <row r="2075" spans="1:33" x14ac:dyDescent="0.3">
      <c r="A2075" s="4"/>
      <c r="B2075" s="4"/>
      <c r="C2075" s="4"/>
      <c r="D2075" s="31"/>
      <c r="E2075" s="103"/>
      <c r="F2075" s="103"/>
      <c r="AE2075" s="103"/>
      <c r="AG2075" s="103"/>
    </row>
    <row r="2076" spans="1:33" x14ac:dyDescent="0.3">
      <c r="A2076" s="4"/>
      <c r="B2076" s="4"/>
      <c r="C2076" s="4"/>
      <c r="D2076" s="31"/>
      <c r="E2076" s="103"/>
      <c r="F2076" s="103"/>
      <c r="AE2076" s="103"/>
      <c r="AG2076" s="103"/>
    </row>
    <row r="2077" spans="1:33" x14ac:dyDescent="0.3">
      <c r="A2077" s="4"/>
      <c r="B2077" s="4"/>
      <c r="C2077" s="4"/>
      <c r="D2077" s="31"/>
      <c r="E2077" s="103"/>
      <c r="F2077" s="103"/>
      <c r="AE2077" s="103"/>
      <c r="AG2077" s="103"/>
    </row>
    <row r="2078" spans="1:33" x14ac:dyDescent="0.3">
      <c r="A2078" s="4"/>
      <c r="B2078" s="4"/>
      <c r="C2078" s="4"/>
      <c r="D2078" s="31"/>
      <c r="E2078" s="103"/>
      <c r="F2078" s="103"/>
      <c r="AE2078" s="103"/>
      <c r="AG2078" s="103"/>
    </row>
    <row r="2079" spans="1:33" x14ac:dyDescent="0.3">
      <c r="A2079" s="4"/>
      <c r="B2079" s="4"/>
      <c r="C2079" s="4"/>
      <c r="D2079" s="31"/>
      <c r="E2079" s="103"/>
      <c r="F2079" s="103"/>
      <c r="AE2079" s="103"/>
      <c r="AG2079" s="103"/>
    </row>
    <row r="2080" spans="1:33" x14ac:dyDescent="0.3">
      <c r="A2080" s="4"/>
      <c r="B2080" s="4"/>
      <c r="C2080" s="4"/>
      <c r="D2080" s="31"/>
      <c r="E2080" s="103"/>
      <c r="F2080" s="103"/>
      <c r="AE2080" s="103"/>
      <c r="AG2080" s="103"/>
    </row>
    <row r="2081" spans="1:33" x14ac:dyDescent="0.3">
      <c r="A2081" s="4"/>
      <c r="B2081" s="4"/>
      <c r="C2081" s="4"/>
      <c r="D2081" s="31"/>
      <c r="E2081" s="103"/>
      <c r="F2081" s="103"/>
      <c r="AE2081" s="103"/>
      <c r="AG2081" s="103"/>
    </row>
    <row r="2082" spans="1:33" x14ac:dyDescent="0.3">
      <c r="A2082" s="4"/>
      <c r="B2082" s="4"/>
      <c r="C2082" s="4"/>
      <c r="D2082" s="31"/>
      <c r="E2082" s="103"/>
      <c r="F2082" s="103"/>
      <c r="AE2082" s="103"/>
      <c r="AG2082" s="103"/>
    </row>
    <row r="2083" spans="1:33" x14ac:dyDescent="0.3">
      <c r="A2083" s="4"/>
      <c r="B2083" s="4"/>
      <c r="C2083" s="4"/>
      <c r="D2083" s="31"/>
      <c r="E2083" s="103"/>
      <c r="F2083" s="103"/>
      <c r="AE2083" s="103"/>
      <c r="AG2083" s="103"/>
    </row>
    <row r="2084" spans="1:33" x14ac:dyDescent="0.3">
      <c r="A2084" s="4"/>
      <c r="B2084" s="4"/>
      <c r="C2084" s="4"/>
      <c r="D2084" s="31"/>
      <c r="E2084" s="103"/>
      <c r="F2084" s="103"/>
      <c r="AE2084" s="103"/>
      <c r="AG2084" s="103"/>
    </row>
    <row r="2085" spans="1:33" x14ac:dyDescent="0.3">
      <c r="A2085" s="4"/>
      <c r="B2085" s="4"/>
      <c r="C2085" s="4"/>
      <c r="D2085" s="31"/>
      <c r="E2085" s="103"/>
      <c r="F2085" s="103"/>
      <c r="AE2085" s="103"/>
      <c r="AG2085" s="103"/>
    </row>
    <row r="2086" spans="1:33" x14ac:dyDescent="0.3">
      <c r="A2086" s="4"/>
      <c r="B2086" s="4"/>
      <c r="C2086" s="4"/>
      <c r="D2086" s="31"/>
      <c r="E2086" s="103"/>
      <c r="F2086" s="103"/>
      <c r="AE2086" s="103"/>
      <c r="AG2086" s="103"/>
    </row>
    <row r="2087" spans="1:33" x14ac:dyDescent="0.3">
      <c r="A2087" s="4"/>
      <c r="B2087" s="4"/>
      <c r="C2087" s="4"/>
      <c r="D2087" s="31"/>
      <c r="E2087" s="103"/>
      <c r="F2087" s="103"/>
      <c r="AE2087" s="103"/>
      <c r="AG2087" s="103"/>
    </row>
    <row r="2088" spans="1:33" x14ac:dyDescent="0.3">
      <c r="A2088" s="4"/>
      <c r="B2088" s="4"/>
      <c r="C2088" s="4"/>
      <c r="D2088" s="31"/>
      <c r="E2088" s="103"/>
      <c r="F2088" s="103"/>
      <c r="AE2088" s="103"/>
      <c r="AG2088" s="103"/>
    </row>
    <row r="2089" spans="1:33" x14ac:dyDescent="0.3">
      <c r="A2089" s="4"/>
      <c r="B2089" s="4"/>
      <c r="C2089" s="4"/>
      <c r="D2089" s="31"/>
      <c r="E2089" s="103"/>
      <c r="F2089" s="103"/>
      <c r="AE2089" s="103"/>
      <c r="AG2089" s="103"/>
    </row>
    <row r="2090" spans="1:33" x14ac:dyDescent="0.3">
      <c r="A2090" s="4"/>
      <c r="B2090" s="4"/>
      <c r="C2090" s="4"/>
      <c r="D2090" s="31"/>
      <c r="E2090" s="103"/>
      <c r="F2090" s="103"/>
      <c r="AE2090" s="103"/>
      <c r="AG2090" s="103"/>
    </row>
    <row r="2091" spans="1:33" x14ac:dyDescent="0.3">
      <c r="A2091" s="4"/>
      <c r="B2091" s="4"/>
      <c r="C2091" s="4"/>
      <c r="D2091" s="31"/>
      <c r="E2091" s="103"/>
      <c r="F2091" s="103"/>
      <c r="AE2091" s="103"/>
      <c r="AG2091" s="103"/>
    </row>
    <row r="2092" spans="1:33" x14ac:dyDescent="0.3">
      <c r="A2092" s="4"/>
      <c r="B2092" s="4"/>
      <c r="C2092" s="4"/>
      <c r="D2092" s="31"/>
      <c r="E2092" s="103"/>
      <c r="F2092" s="103"/>
      <c r="AE2092" s="103"/>
      <c r="AG2092" s="103"/>
    </row>
    <row r="2093" spans="1:33" x14ac:dyDescent="0.3">
      <c r="A2093" s="4"/>
      <c r="B2093" s="4"/>
      <c r="C2093" s="4"/>
      <c r="D2093" s="31"/>
      <c r="E2093" s="103"/>
      <c r="F2093" s="103"/>
      <c r="AE2093" s="103"/>
      <c r="AG2093" s="103"/>
    </row>
    <row r="2094" spans="1:33" x14ac:dyDescent="0.3">
      <c r="A2094" s="4"/>
      <c r="B2094" s="4"/>
      <c r="C2094" s="4"/>
      <c r="D2094" s="31"/>
      <c r="E2094" s="103"/>
      <c r="F2094" s="103"/>
      <c r="AE2094" s="103"/>
      <c r="AG2094" s="103"/>
    </row>
    <row r="2095" spans="1:33" x14ac:dyDescent="0.3">
      <c r="A2095" s="4"/>
      <c r="B2095" s="4"/>
      <c r="C2095" s="4"/>
      <c r="D2095" s="31"/>
      <c r="E2095" s="103"/>
      <c r="F2095" s="103"/>
      <c r="AE2095" s="103"/>
      <c r="AG2095" s="103"/>
    </row>
    <row r="2096" spans="1:33" x14ac:dyDescent="0.3">
      <c r="A2096" s="4"/>
      <c r="B2096" s="4"/>
      <c r="C2096" s="4"/>
      <c r="D2096" s="31"/>
      <c r="E2096" s="103"/>
      <c r="F2096" s="103"/>
      <c r="AE2096" s="103"/>
      <c r="AG2096" s="103"/>
    </row>
    <row r="2097" spans="1:33" x14ac:dyDescent="0.3">
      <c r="A2097" s="4"/>
      <c r="B2097" s="4"/>
      <c r="C2097" s="4"/>
      <c r="D2097" s="31"/>
      <c r="E2097" s="103"/>
      <c r="F2097" s="103"/>
      <c r="AE2097" s="103"/>
      <c r="AG2097" s="103"/>
    </row>
    <row r="2098" spans="1:33" x14ac:dyDescent="0.3">
      <c r="A2098" s="4"/>
      <c r="B2098" s="4"/>
      <c r="C2098" s="4"/>
      <c r="D2098" s="31"/>
      <c r="E2098" s="103"/>
      <c r="F2098" s="103"/>
      <c r="AE2098" s="103"/>
      <c r="AG2098" s="103"/>
    </row>
    <row r="2099" spans="1:33" x14ac:dyDescent="0.3">
      <c r="A2099" s="4"/>
      <c r="B2099" s="4"/>
      <c r="C2099" s="4"/>
      <c r="D2099" s="31"/>
      <c r="E2099" s="103"/>
      <c r="F2099" s="103"/>
      <c r="AE2099" s="103"/>
      <c r="AG2099" s="103"/>
    </row>
    <row r="2100" spans="1:33" x14ac:dyDescent="0.3">
      <c r="A2100" s="4"/>
      <c r="B2100" s="4"/>
      <c r="C2100" s="4"/>
      <c r="D2100" s="31"/>
      <c r="E2100" s="103"/>
      <c r="F2100" s="103"/>
      <c r="AE2100" s="103"/>
      <c r="AG2100" s="103"/>
    </row>
    <row r="2101" spans="1:33" x14ac:dyDescent="0.3">
      <c r="A2101" s="4"/>
      <c r="B2101" s="4"/>
      <c r="C2101" s="4"/>
      <c r="D2101" s="31"/>
      <c r="E2101" s="103"/>
      <c r="F2101" s="103"/>
      <c r="AE2101" s="103"/>
      <c r="AG2101" s="103"/>
    </row>
    <row r="2102" spans="1:33" x14ac:dyDescent="0.3">
      <c r="A2102" s="4"/>
      <c r="B2102" s="4"/>
      <c r="C2102" s="4"/>
      <c r="D2102" s="31"/>
      <c r="E2102" s="103"/>
      <c r="F2102" s="103"/>
      <c r="AE2102" s="103"/>
      <c r="AG2102" s="103"/>
    </row>
    <row r="2103" spans="1:33" x14ac:dyDescent="0.3">
      <c r="A2103" s="4"/>
      <c r="B2103" s="4"/>
      <c r="C2103" s="4"/>
      <c r="D2103" s="31"/>
      <c r="E2103" s="103"/>
      <c r="F2103" s="103"/>
      <c r="AE2103" s="103"/>
      <c r="AG2103" s="103"/>
    </row>
    <row r="2104" spans="1:33" x14ac:dyDescent="0.3">
      <c r="A2104" s="4"/>
      <c r="B2104" s="4"/>
      <c r="C2104" s="4"/>
      <c r="D2104" s="31"/>
      <c r="E2104" s="103"/>
      <c r="F2104" s="103"/>
      <c r="AE2104" s="103"/>
      <c r="AG2104" s="103"/>
    </row>
    <row r="2105" spans="1:33" x14ac:dyDescent="0.3">
      <c r="A2105" s="4"/>
      <c r="B2105" s="4"/>
      <c r="C2105" s="4"/>
      <c r="D2105" s="31"/>
      <c r="E2105" s="103"/>
      <c r="F2105" s="103"/>
      <c r="AE2105" s="103"/>
      <c r="AG2105" s="103"/>
    </row>
    <row r="2106" spans="1:33" x14ac:dyDescent="0.3">
      <c r="A2106" s="4"/>
      <c r="B2106" s="4"/>
      <c r="C2106" s="4"/>
      <c r="D2106" s="31"/>
      <c r="E2106" s="103"/>
      <c r="F2106" s="103"/>
      <c r="AE2106" s="103"/>
      <c r="AG2106" s="103"/>
    </row>
    <row r="2107" spans="1:33" x14ac:dyDescent="0.3">
      <c r="A2107" s="4"/>
      <c r="B2107" s="4"/>
      <c r="C2107" s="4"/>
      <c r="D2107" s="31"/>
      <c r="E2107" s="103"/>
      <c r="F2107" s="103"/>
      <c r="AE2107" s="103"/>
      <c r="AG2107" s="103"/>
    </row>
    <row r="2108" spans="1:33" x14ac:dyDescent="0.3">
      <c r="A2108" s="4"/>
      <c r="B2108" s="4"/>
      <c r="C2108" s="4"/>
      <c r="D2108" s="31"/>
      <c r="E2108" s="103"/>
      <c r="F2108" s="103"/>
      <c r="AE2108" s="103"/>
      <c r="AG2108" s="103"/>
    </row>
    <row r="2109" spans="1:33" x14ac:dyDescent="0.3">
      <c r="A2109" s="4"/>
      <c r="B2109" s="4"/>
      <c r="C2109" s="4"/>
      <c r="D2109" s="31"/>
      <c r="E2109" s="103"/>
      <c r="F2109" s="103"/>
      <c r="AE2109" s="103"/>
      <c r="AG2109" s="103"/>
    </row>
    <row r="2110" spans="1:33" x14ac:dyDescent="0.3">
      <c r="A2110" s="4"/>
      <c r="B2110" s="4"/>
      <c r="C2110" s="4"/>
      <c r="D2110" s="31"/>
      <c r="E2110" s="103"/>
      <c r="F2110" s="103"/>
      <c r="AE2110" s="103"/>
      <c r="AG2110" s="103"/>
    </row>
    <row r="2111" spans="1:33" x14ac:dyDescent="0.3">
      <c r="A2111" s="4"/>
      <c r="B2111" s="4"/>
      <c r="C2111" s="4"/>
      <c r="D2111" s="31"/>
      <c r="E2111" s="103"/>
      <c r="F2111" s="103"/>
      <c r="AE2111" s="103"/>
      <c r="AG2111" s="103"/>
    </row>
    <row r="2112" spans="1:33" x14ac:dyDescent="0.3">
      <c r="A2112" s="4"/>
      <c r="B2112" s="4"/>
      <c r="C2112" s="4"/>
      <c r="D2112" s="31"/>
      <c r="E2112" s="103"/>
      <c r="F2112" s="103"/>
      <c r="AE2112" s="103"/>
      <c r="AG2112" s="103"/>
    </row>
    <row r="2113" spans="1:33" x14ac:dyDescent="0.3">
      <c r="A2113" s="4"/>
      <c r="B2113" s="4"/>
      <c r="C2113" s="4"/>
      <c r="D2113" s="31"/>
      <c r="E2113" s="103"/>
      <c r="F2113" s="103"/>
      <c r="AE2113" s="103"/>
      <c r="AG2113" s="103"/>
    </row>
    <row r="2114" spans="1:33" x14ac:dyDescent="0.3">
      <c r="A2114" s="4"/>
      <c r="B2114" s="4"/>
      <c r="C2114" s="4"/>
      <c r="D2114" s="31"/>
      <c r="E2114" s="103"/>
      <c r="F2114" s="103"/>
      <c r="AE2114" s="103"/>
      <c r="AG2114" s="103"/>
    </row>
    <row r="2115" spans="1:33" x14ac:dyDescent="0.3">
      <c r="A2115" s="4"/>
      <c r="B2115" s="4"/>
      <c r="C2115" s="4"/>
      <c r="D2115" s="31"/>
      <c r="E2115" s="103"/>
      <c r="F2115" s="103"/>
      <c r="AE2115" s="103"/>
      <c r="AG2115" s="103"/>
    </row>
    <row r="2116" spans="1:33" x14ac:dyDescent="0.3">
      <c r="A2116" s="4"/>
      <c r="B2116" s="4"/>
      <c r="C2116" s="4"/>
      <c r="D2116" s="31"/>
      <c r="E2116" s="103"/>
      <c r="F2116" s="103"/>
      <c r="AE2116" s="103"/>
      <c r="AG2116" s="103"/>
    </row>
    <row r="2117" spans="1:33" x14ac:dyDescent="0.3">
      <c r="A2117" s="4"/>
      <c r="B2117" s="4"/>
      <c r="C2117" s="4"/>
      <c r="D2117" s="31"/>
      <c r="E2117" s="103"/>
      <c r="F2117" s="103"/>
      <c r="AE2117" s="103"/>
      <c r="AG2117" s="103"/>
    </row>
    <row r="2118" spans="1:33" x14ac:dyDescent="0.3">
      <c r="A2118" s="4"/>
      <c r="B2118" s="4"/>
      <c r="C2118" s="4"/>
      <c r="D2118" s="31"/>
      <c r="E2118" s="103"/>
      <c r="F2118" s="103"/>
      <c r="AE2118" s="103"/>
      <c r="AG2118" s="103"/>
    </row>
    <row r="2119" spans="1:33" x14ac:dyDescent="0.3">
      <c r="A2119" s="4"/>
      <c r="B2119" s="4"/>
      <c r="C2119" s="4"/>
      <c r="D2119" s="31"/>
      <c r="E2119" s="103"/>
      <c r="F2119" s="103"/>
      <c r="AE2119" s="103"/>
      <c r="AG2119" s="103"/>
    </row>
    <row r="2120" spans="1:33" x14ac:dyDescent="0.3">
      <c r="A2120" s="4"/>
      <c r="B2120" s="4"/>
      <c r="C2120" s="4"/>
      <c r="D2120" s="31"/>
      <c r="E2120" s="103"/>
      <c r="F2120" s="103"/>
      <c r="AE2120" s="103"/>
      <c r="AG2120" s="103"/>
    </row>
    <row r="2121" spans="1:33" x14ac:dyDescent="0.3">
      <c r="A2121" s="4"/>
      <c r="B2121" s="4"/>
      <c r="C2121" s="4"/>
      <c r="D2121" s="31"/>
      <c r="E2121" s="103"/>
      <c r="F2121" s="103"/>
      <c r="AE2121" s="103"/>
      <c r="AG2121" s="103"/>
    </row>
    <row r="2122" spans="1:33" x14ac:dyDescent="0.3">
      <c r="A2122" s="4"/>
      <c r="B2122" s="4"/>
      <c r="C2122" s="4"/>
      <c r="D2122" s="31"/>
      <c r="E2122" s="103"/>
      <c r="F2122" s="103"/>
      <c r="AE2122" s="103"/>
      <c r="AG2122" s="103"/>
    </row>
    <row r="2123" spans="1:33" x14ac:dyDescent="0.3">
      <c r="A2123" s="4"/>
      <c r="B2123" s="4"/>
      <c r="C2123" s="4"/>
      <c r="D2123" s="31"/>
      <c r="E2123" s="103"/>
      <c r="F2123" s="103"/>
      <c r="AE2123" s="103"/>
      <c r="AG2123" s="103"/>
    </row>
    <row r="2124" spans="1:33" x14ac:dyDescent="0.3">
      <c r="A2124" s="4"/>
      <c r="B2124" s="4"/>
      <c r="C2124" s="4"/>
      <c r="D2124" s="31"/>
      <c r="E2124" s="103"/>
      <c r="F2124" s="103"/>
      <c r="AE2124" s="103"/>
      <c r="AG2124" s="103"/>
    </row>
    <row r="2125" spans="1:33" x14ac:dyDescent="0.3">
      <c r="A2125" s="4"/>
      <c r="B2125" s="4"/>
      <c r="C2125" s="4"/>
      <c r="D2125" s="31"/>
      <c r="E2125" s="103"/>
      <c r="F2125" s="103"/>
      <c r="AE2125" s="103"/>
      <c r="AG2125" s="103"/>
    </row>
    <row r="2126" spans="1:33" x14ac:dyDescent="0.3">
      <c r="A2126" s="4"/>
      <c r="B2126" s="4"/>
      <c r="C2126" s="4"/>
      <c r="D2126" s="31"/>
      <c r="E2126" s="103"/>
      <c r="F2126" s="103"/>
      <c r="AE2126" s="103"/>
      <c r="AG2126" s="103"/>
    </row>
    <row r="2127" spans="1:33" x14ac:dyDescent="0.3">
      <c r="A2127" s="4"/>
      <c r="B2127" s="4"/>
      <c r="C2127" s="4"/>
      <c r="D2127" s="31"/>
      <c r="E2127" s="103"/>
      <c r="F2127" s="103"/>
      <c r="AE2127" s="103"/>
      <c r="AG2127" s="103"/>
    </row>
    <row r="2128" spans="1:33" x14ac:dyDescent="0.3">
      <c r="A2128" s="4"/>
      <c r="B2128" s="4"/>
      <c r="C2128" s="4"/>
      <c r="D2128" s="31"/>
      <c r="E2128" s="103"/>
      <c r="F2128" s="103"/>
      <c r="AE2128" s="103"/>
      <c r="AG2128" s="103"/>
    </row>
    <row r="2129" spans="1:33" x14ac:dyDescent="0.3">
      <c r="A2129" s="4"/>
      <c r="B2129" s="4"/>
      <c r="C2129" s="4"/>
      <c r="D2129" s="31"/>
      <c r="E2129" s="103"/>
      <c r="F2129" s="103"/>
      <c r="AE2129" s="103"/>
      <c r="AG2129" s="103"/>
    </row>
    <row r="2130" spans="1:33" x14ac:dyDescent="0.3">
      <c r="A2130" s="4"/>
      <c r="B2130" s="4"/>
      <c r="C2130" s="4"/>
      <c r="D2130" s="31"/>
      <c r="E2130" s="103"/>
      <c r="F2130" s="103"/>
      <c r="AE2130" s="103"/>
      <c r="AG2130" s="103"/>
    </row>
    <row r="2131" spans="1:33" x14ac:dyDescent="0.3">
      <c r="A2131" s="4"/>
      <c r="B2131" s="4"/>
      <c r="C2131" s="4"/>
      <c r="D2131" s="31"/>
      <c r="E2131" s="103"/>
      <c r="F2131" s="103"/>
      <c r="AE2131" s="103"/>
      <c r="AG2131" s="103"/>
    </row>
    <row r="2132" spans="1:33" x14ac:dyDescent="0.3">
      <c r="A2132" s="4"/>
      <c r="B2132" s="4"/>
      <c r="C2132" s="4"/>
      <c r="D2132" s="31"/>
      <c r="E2132" s="103"/>
      <c r="F2132" s="103"/>
      <c r="AE2132" s="103"/>
      <c r="AG2132" s="103"/>
    </row>
    <row r="2133" spans="1:33" x14ac:dyDescent="0.3">
      <c r="A2133" s="4"/>
      <c r="B2133" s="4"/>
      <c r="C2133" s="4"/>
      <c r="D2133" s="31"/>
      <c r="E2133" s="103"/>
      <c r="F2133" s="103"/>
      <c r="AE2133" s="103"/>
      <c r="AG2133" s="103"/>
    </row>
    <row r="2134" spans="1:33" x14ac:dyDescent="0.3">
      <c r="A2134" s="4"/>
      <c r="B2134" s="4"/>
      <c r="C2134" s="4"/>
      <c r="D2134" s="31"/>
      <c r="E2134" s="103"/>
      <c r="F2134" s="103"/>
      <c r="AE2134" s="103"/>
      <c r="AG2134" s="103"/>
    </row>
    <row r="2135" spans="1:33" x14ac:dyDescent="0.3">
      <c r="A2135" s="4"/>
      <c r="B2135" s="4"/>
      <c r="C2135" s="4"/>
      <c r="D2135" s="31"/>
      <c r="E2135" s="103"/>
      <c r="F2135" s="103"/>
      <c r="AE2135" s="103"/>
      <c r="AG2135" s="103"/>
    </row>
    <row r="2136" spans="1:33" x14ac:dyDescent="0.3">
      <c r="A2136" s="4"/>
      <c r="B2136" s="4"/>
      <c r="C2136" s="4"/>
      <c r="D2136" s="31"/>
      <c r="E2136" s="103"/>
      <c r="F2136" s="103"/>
      <c r="AE2136" s="103"/>
      <c r="AG2136" s="103"/>
    </row>
    <row r="2137" spans="1:33" x14ac:dyDescent="0.3">
      <c r="A2137" s="4"/>
      <c r="B2137" s="4"/>
      <c r="C2137" s="4"/>
      <c r="D2137" s="31"/>
      <c r="E2137" s="103"/>
      <c r="F2137" s="103"/>
      <c r="AE2137" s="103"/>
      <c r="AG2137" s="103"/>
    </row>
    <row r="2138" spans="1:33" x14ac:dyDescent="0.3">
      <c r="A2138" s="4"/>
      <c r="B2138" s="4"/>
      <c r="C2138" s="4"/>
      <c r="D2138" s="31"/>
      <c r="E2138" s="103"/>
      <c r="F2138" s="103"/>
      <c r="AE2138" s="103"/>
      <c r="AG2138" s="103"/>
    </row>
    <row r="2139" spans="1:33" x14ac:dyDescent="0.3">
      <c r="A2139" s="4"/>
      <c r="B2139" s="4"/>
      <c r="C2139" s="4"/>
      <c r="D2139" s="31"/>
      <c r="E2139" s="103"/>
      <c r="F2139" s="103"/>
      <c r="AE2139" s="103"/>
      <c r="AG2139" s="103"/>
    </row>
    <row r="2140" spans="1:33" x14ac:dyDescent="0.3">
      <c r="A2140" s="4"/>
      <c r="B2140" s="4"/>
      <c r="C2140" s="4"/>
      <c r="D2140" s="31"/>
      <c r="E2140" s="103"/>
      <c r="F2140" s="103"/>
      <c r="AE2140" s="103"/>
      <c r="AG2140" s="103"/>
    </row>
    <row r="2141" spans="1:33" x14ac:dyDescent="0.3">
      <c r="A2141" s="4"/>
      <c r="B2141" s="4"/>
      <c r="C2141" s="4"/>
      <c r="D2141" s="31"/>
      <c r="E2141" s="103"/>
      <c r="F2141" s="103"/>
      <c r="AE2141" s="103"/>
      <c r="AG2141" s="103"/>
    </row>
    <row r="2142" spans="1:33" x14ac:dyDescent="0.3">
      <c r="A2142" s="4"/>
      <c r="B2142" s="4"/>
      <c r="C2142" s="4"/>
      <c r="D2142" s="31"/>
      <c r="E2142" s="103"/>
      <c r="F2142" s="103"/>
      <c r="AE2142" s="103"/>
      <c r="AG2142" s="103"/>
    </row>
    <row r="2143" spans="1:33" x14ac:dyDescent="0.3">
      <c r="A2143" s="4"/>
      <c r="B2143" s="4"/>
      <c r="C2143" s="4"/>
      <c r="D2143" s="31"/>
      <c r="E2143" s="103"/>
      <c r="F2143" s="103"/>
      <c r="AE2143" s="103"/>
      <c r="AG2143" s="103"/>
    </row>
    <row r="2144" spans="1:33" x14ac:dyDescent="0.3">
      <c r="A2144" s="4"/>
      <c r="B2144" s="4"/>
      <c r="C2144" s="4"/>
      <c r="D2144" s="31"/>
      <c r="E2144" s="103"/>
      <c r="F2144" s="103"/>
      <c r="AE2144" s="103"/>
      <c r="AG2144" s="103"/>
    </row>
    <row r="2145" spans="1:33" x14ac:dyDescent="0.3">
      <c r="A2145" s="4"/>
      <c r="B2145" s="4"/>
      <c r="C2145" s="4"/>
      <c r="D2145" s="31"/>
      <c r="E2145" s="103"/>
      <c r="F2145" s="103"/>
      <c r="AE2145" s="103"/>
      <c r="AG2145" s="103"/>
    </row>
    <row r="2146" spans="1:33" x14ac:dyDescent="0.3">
      <c r="A2146" s="4"/>
      <c r="B2146" s="4"/>
      <c r="C2146" s="4"/>
      <c r="D2146" s="31"/>
      <c r="E2146" s="103"/>
      <c r="F2146" s="103"/>
      <c r="AE2146" s="103"/>
      <c r="AG2146" s="103"/>
    </row>
    <row r="2147" spans="1:33" x14ac:dyDescent="0.3">
      <c r="A2147" s="4"/>
      <c r="B2147" s="4"/>
      <c r="C2147" s="4"/>
      <c r="D2147" s="31"/>
      <c r="E2147" s="103"/>
      <c r="F2147" s="103"/>
      <c r="AE2147" s="103"/>
      <c r="AG2147" s="103"/>
    </row>
    <row r="2148" spans="1:33" x14ac:dyDescent="0.3">
      <c r="A2148" s="4"/>
      <c r="B2148" s="4"/>
      <c r="C2148" s="4"/>
      <c r="D2148" s="31"/>
      <c r="E2148" s="103"/>
      <c r="F2148" s="103"/>
      <c r="AE2148" s="103"/>
      <c r="AG2148" s="103"/>
    </row>
    <row r="2149" spans="1:33" x14ac:dyDescent="0.3">
      <c r="A2149" s="4"/>
      <c r="B2149" s="4"/>
      <c r="C2149" s="4"/>
      <c r="D2149" s="31"/>
      <c r="E2149" s="103"/>
      <c r="F2149" s="103"/>
      <c r="AE2149" s="103"/>
      <c r="AG2149" s="103"/>
    </row>
    <row r="2150" spans="1:33" x14ac:dyDescent="0.3">
      <c r="A2150" s="4"/>
      <c r="B2150" s="4"/>
      <c r="C2150" s="4"/>
      <c r="D2150" s="31"/>
      <c r="E2150" s="103"/>
      <c r="F2150" s="103"/>
      <c r="AE2150" s="103"/>
      <c r="AG2150" s="103"/>
    </row>
    <row r="2151" spans="1:33" x14ac:dyDescent="0.3">
      <c r="A2151" s="4"/>
      <c r="B2151" s="4"/>
      <c r="C2151" s="4"/>
      <c r="D2151" s="31"/>
      <c r="E2151" s="103"/>
      <c r="F2151" s="103"/>
      <c r="AE2151" s="103"/>
      <c r="AG2151" s="103"/>
    </row>
    <row r="2152" spans="1:33" x14ac:dyDescent="0.3">
      <c r="A2152" s="4"/>
      <c r="B2152" s="4"/>
      <c r="C2152" s="4"/>
      <c r="D2152" s="31"/>
      <c r="E2152" s="103"/>
      <c r="F2152" s="103"/>
      <c r="AE2152" s="103"/>
      <c r="AG2152" s="103"/>
    </row>
    <row r="2153" spans="1:33" x14ac:dyDescent="0.3">
      <c r="A2153" s="4"/>
      <c r="B2153" s="4"/>
      <c r="C2153" s="4"/>
      <c r="D2153" s="31"/>
      <c r="E2153" s="103"/>
      <c r="F2153" s="103"/>
      <c r="AE2153" s="103"/>
      <c r="AG2153" s="103"/>
    </row>
    <row r="2154" spans="1:33" x14ac:dyDescent="0.3">
      <c r="A2154" s="4"/>
      <c r="B2154" s="4"/>
      <c r="C2154" s="4"/>
      <c r="D2154" s="31"/>
      <c r="E2154" s="103"/>
      <c r="F2154" s="103"/>
      <c r="AE2154" s="103"/>
      <c r="AG2154" s="103"/>
    </row>
    <row r="2155" spans="1:33" x14ac:dyDescent="0.3">
      <c r="A2155" s="4"/>
      <c r="B2155" s="4"/>
      <c r="C2155" s="4"/>
      <c r="D2155" s="31"/>
      <c r="E2155" s="103"/>
      <c r="F2155" s="103"/>
      <c r="AE2155" s="103"/>
      <c r="AG2155" s="103"/>
    </row>
    <row r="2156" spans="1:33" x14ac:dyDescent="0.3">
      <c r="A2156" s="4"/>
      <c r="B2156" s="4"/>
      <c r="C2156" s="4"/>
      <c r="D2156" s="31"/>
      <c r="E2156" s="103"/>
      <c r="F2156" s="103"/>
      <c r="AE2156" s="103"/>
      <c r="AG2156" s="103"/>
    </row>
    <row r="2157" spans="1:33" x14ac:dyDescent="0.3">
      <c r="A2157" s="4"/>
      <c r="B2157" s="4"/>
      <c r="C2157" s="4"/>
      <c r="D2157" s="31"/>
      <c r="E2157" s="103"/>
      <c r="F2157" s="103"/>
      <c r="AE2157" s="103"/>
      <c r="AG2157" s="103"/>
    </row>
    <row r="2158" spans="1:33" x14ac:dyDescent="0.3">
      <c r="A2158" s="4"/>
      <c r="B2158" s="4"/>
      <c r="C2158" s="4"/>
      <c r="D2158" s="31"/>
      <c r="E2158" s="103"/>
      <c r="F2158" s="103"/>
      <c r="AE2158" s="103"/>
      <c r="AG2158" s="103"/>
    </row>
    <row r="2159" spans="1:33" x14ac:dyDescent="0.3">
      <c r="A2159" s="4"/>
      <c r="B2159" s="4"/>
      <c r="C2159" s="4"/>
      <c r="D2159" s="31"/>
      <c r="E2159" s="103"/>
      <c r="F2159" s="103"/>
      <c r="AE2159" s="103"/>
      <c r="AG2159" s="103"/>
    </row>
    <row r="2160" spans="1:33" x14ac:dyDescent="0.3">
      <c r="A2160" s="4"/>
      <c r="B2160" s="4"/>
      <c r="C2160" s="4"/>
      <c r="D2160" s="31"/>
      <c r="E2160" s="103"/>
      <c r="F2160" s="103"/>
      <c r="AE2160" s="103"/>
      <c r="AG2160" s="103"/>
    </row>
    <row r="2161" spans="1:33" x14ac:dyDescent="0.3">
      <c r="A2161" s="4"/>
      <c r="B2161" s="4"/>
      <c r="C2161" s="4"/>
      <c r="D2161" s="31"/>
      <c r="E2161" s="103"/>
      <c r="F2161" s="103"/>
      <c r="AE2161" s="103"/>
      <c r="AG2161" s="103"/>
    </row>
    <row r="2162" spans="1:33" x14ac:dyDescent="0.3">
      <c r="A2162" s="4"/>
      <c r="B2162" s="4"/>
      <c r="C2162" s="4"/>
      <c r="D2162" s="31"/>
      <c r="E2162" s="103"/>
      <c r="F2162" s="103"/>
      <c r="AE2162" s="103"/>
      <c r="AG2162" s="103"/>
    </row>
    <row r="2163" spans="1:33" x14ac:dyDescent="0.3">
      <c r="A2163" s="4"/>
      <c r="B2163" s="4"/>
      <c r="C2163" s="4"/>
      <c r="D2163" s="31"/>
      <c r="E2163" s="103"/>
      <c r="F2163" s="103"/>
      <c r="AE2163" s="103"/>
      <c r="AG2163" s="103"/>
    </row>
    <row r="2164" spans="1:33" x14ac:dyDescent="0.3">
      <c r="A2164" s="4"/>
      <c r="B2164" s="4"/>
      <c r="C2164" s="4"/>
      <c r="D2164" s="31"/>
      <c r="E2164" s="103"/>
      <c r="F2164" s="103"/>
      <c r="AE2164" s="103"/>
      <c r="AG2164" s="103"/>
    </row>
    <row r="2165" spans="1:33" x14ac:dyDescent="0.3">
      <c r="A2165" s="4"/>
      <c r="B2165" s="4"/>
      <c r="C2165" s="4"/>
      <c r="D2165" s="31"/>
      <c r="E2165" s="103"/>
      <c r="F2165" s="103"/>
      <c r="AE2165" s="103"/>
      <c r="AG2165" s="103"/>
    </row>
    <row r="2166" spans="1:33" x14ac:dyDescent="0.3">
      <c r="A2166" s="4"/>
      <c r="B2166" s="4"/>
      <c r="C2166" s="4"/>
      <c r="D2166" s="31"/>
      <c r="E2166" s="103"/>
      <c r="F2166" s="103"/>
      <c r="AE2166" s="103"/>
      <c r="AG2166" s="103"/>
    </row>
    <row r="2167" spans="1:33" x14ac:dyDescent="0.3">
      <c r="A2167" s="4"/>
      <c r="B2167" s="4"/>
      <c r="C2167" s="4"/>
      <c r="D2167" s="31"/>
      <c r="E2167" s="103"/>
      <c r="F2167" s="103"/>
      <c r="AE2167" s="103"/>
      <c r="AG2167" s="103"/>
    </row>
    <row r="2168" spans="1:33" x14ac:dyDescent="0.3">
      <c r="A2168" s="4"/>
      <c r="B2168" s="4"/>
      <c r="C2168" s="4"/>
      <c r="D2168" s="31"/>
      <c r="E2168" s="103"/>
      <c r="F2168" s="103"/>
      <c r="AE2168" s="103"/>
      <c r="AG2168" s="103"/>
    </row>
    <row r="2169" spans="1:33" x14ac:dyDescent="0.3">
      <c r="A2169" s="4"/>
      <c r="B2169" s="4"/>
      <c r="C2169" s="4"/>
      <c r="D2169" s="31"/>
      <c r="E2169" s="103"/>
      <c r="F2169" s="103"/>
      <c r="AE2169" s="103"/>
      <c r="AG2169" s="103"/>
    </row>
    <row r="2170" spans="1:33" x14ac:dyDescent="0.3">
      <c r="A2170" s="4"/>
      <c r="B2170" s="4"/>
      <c r="C2170" s="4"/>
      <c r="D2170" s="31"/>
      <c r="E2170" s="103"/>
      <c r="F2170" s="103"/>
      <c r="AE2170" s="103"/>
      <c r="AG2170" s="103"/>
    </row>
    <row r="2171" spans="1:33" x14ac:dyDescent="0.3">
      <c r="A2171" s="4"/>
      <c r="B2171" s="4"/>
      <c r="C2171" s="4"/>
      <c r="D2171" s="31"/>
      <c r="E2171" s="103"/>
      <c r="F2171" s="103"/>
      <c r="AE2171" s="103"/>
      <c r="AG2171" s="103"/>
    </row>
    <row r="2172" spans="1:33" x14ac:dyDescent="0.3">
      <c r="A2172" s="4"/>
      <c r="B2172" s="4"/>
      <c r="C2172" s="4"/>
      <c r="D2172" s="31"/>
      <c r="E2172" s="103"/>
      <c r="F2172" s="103"/>
      <c r="AE2172" s="103"/>
      <c r="AG2172" s="103"/>
    </row>
    <row r="2173" spans="1:33" x14ac:dyDescent="0.3">
      <c r="A2173" s="4"/>
      <c r="B2173" s="4"/>
      <c r="C2173" s="4"/>
      <c r="D2173" s="31"/>
      <c r="E2173" s="103"/>
      <c r="F2173" s="103"/>
      <c r="AE2173" s="103"/>
      <c r="AG2173" s="103"/>
    </row>
    <row r="2174" spans="1:33" x14ac:dyDescent="0.3">
      <c r="A2174" s="4"/>
      <c r="B2174" s="4"/>
      <c r="C2174" s="4"/>
      <c r="D2174" s="31"/>
      <c r="E2174" s="103"/>
      <c r="F2174" s="103"/>
      <c r="AE2174" s="103"/>
      <c r="AG2174" s="103"/>
    </row>
    <row r="2175" spans="1:33" x14ac:dyDescent="0.3">
      <c r="A2175" s="4"/>
      <c r="B2175" s="4"/>
      <c r="C2175" s="4"/>
      <c r="D2175" s="31"/>
      <c r="E2175" s="103"/>
      <c r="F2175" s="103"/>
      <c r="AE2175" s="103"/>
      <c r="AG2175" s="103"/>
    </row>
    <row r="2176" spans="1:33" x14ac:dyDescent="0.3">
      <c r="A2176" s="4"/>
      <c r="B2176" s="4"/>
      <c r="C2176" s="4"/>
      <c r="D2176" s="31"/>
      <c r="E2176" s="103"/>
      <c r="F2176" s="103"/>
      <c r="AE2176" s="103"/>
      <c r="AG2176" s="103"/>
    </row>
    <row r="2177" spans="1:33" x14ac:dyDescent="0.3">
      <c r="A2177" s="4"/>
      <c r="B2177" s="4"/>
      <c r="C2177" s="4"/>
      <c r="D2177" s="31"/>
      <c r="E2177" s="103"/>
      <c r="F2177" s="103"/>
      <c r="AE2177" s="103"/>
      <c r="AG2177" s="103"/>
    </row>
    <row r="2178" spans="1:33" x14ac:dyDescent="0.3">
      <c r="A2178" s="4"/>
      <c r="B2178" s="4"/>
      <c r="C2178" s="4"/>
      <c r="D2178" s="31"/>
      <c r="E2178" s="103"/>
      <c r="F2178" s="103"/>
      <c r="AE2178" s="103"/>
      <c r="AG2178" s="103"/>
    </row>
    <row r="2179" spans="1:33" x14ac:dyDescent="0.3">
      <c r="A2179" s="4"/>
      <c r="B2179" s="4"/>
      <c r="C2179" s="4"/>
      <c r="D2179" s="31"/>
      <c r="E2179" s="103"/>
      <c r="F2179" s="103"/>
      <c r="AE2179" s="103"/>
      <c r="AG2179" s="103"/>
    </row>
    <row r="2180" spans="1:33" x14ac:dyDescent="0.3">
      <c r="A2180" s="4"/>
      <c r="B2180" s="4"/>
      <c r="C2180" s="4"/>
      <c r="D2180" s="31"/>
      <c r="E2180" s="103"/>
      <c r="F2180" s="103"/>
      <c r="AE2180" s="103"/>
      <c r="AG2180" s="103"/>
    </row>
    <row r="2181" spans="1:33" x14ac:dyDescent="0.3">
      <c r="A2181" s="4"/>
      <c r="B2181" s="4"/>
      <c r="C2181" s="4"/>
      <c r="D2181" s="31"/>
      <c r="E2181" s="103"/>
      <c r="F2181" s="103"/>
      <c r="AE2181" s="103"/>
      <c r="AG2181" s="103"/>
    </row>
    <row r="2182" spans="1:33" x14ac:dyDescent="0.3">
      <c r="A2182" s="4"/>
      <c r="B2182" s="4"/>
      <c r="C2182" s="4"/>
      <c r="D2182" s="31"/>
      <c r="E2182" s="103"/>
      <c r="F2182" s="103"/>
      <c r="AE2182" s="103"/>
      <c r="AG2182" s="103"/>
    </row>
    <row r="2183" spans="1:33" x14ac:dyDescent="0.3">
      <c r="A2183" s="4"/>
      <c r="B2183" s="4"/>
      <c r="C2183" s="4"/>
      <c r="D2183" s="31"/>
      <c r="E2183" s="103"/>
      <c r="F2183" s="103"/>
      <c r="AE2183" s="103"/>
      <c r="AG2183" s="103"/>
    </row>
    <row r="2184" spans="1:33" x14ac:dyDescent="0.3">
      <c r="A2184" s="4"/>
      <c r="B2184" s="4"/>
      <c r="C2184" s="4"/>
      <c r="D2184" s="31"/>
      <c r="E2184" s="103"/>
      <c r="F2184" s="103"/>
      <c r="AE2184" s="103"/>
      <c r="AG2184" s="103"/>
    </row>
    <row r="2185" spans="1:33" x14ac:dyDescent="0.3">
      <c r="A2185" s="4"/>
      <c r="B2185" s="4"/>
      <c r="C2185" s="4"/>
      <c r="D2185" s="31"/>
      <c r="E2185" s="103"/>
      <c r="F2185" s="103"/>
      <c r="AE2185" s="103"/>
      <c r="AG2185" s="103"/>
    </row>
    <row r="2186" spans="1:33" x14ac:dyDescent="0.3">
      <c r="A2186" s="4"/>
      <c r="B2186" s="4"/>
      <c r="C2186" s="4"/>
      <c r="D2186" s="31"/>
      <c r="E2186" s="103"/>
      <c r="F2186" s="103"/>
      <c r="AE2186" s="103"/>
      <c r="AG2186" s="103"/>
    </row>
    <row r="2187" spans="1:33" x14ac:dyDescent="0.3">
      <c r="A2187" s="4"/>
      <c r="B2187" s="4"/>
      <c r="C2187" s="4"/>
      <c r="D2187" s="31"/>
      <c r="E2187" s="103"/>
      <c r="F2187" s="103"/>
      <c r="AE2187" s="103"/>
      <c r="AG2187" s="103"/>
    </row>
    <row r="2188" spans="1:33" x14ac:dyDescent="0.3">
      <c r="A2188" s="4"/>
      <c r="B2188" s="4"/>
      <c r="C2188" s="4"/>
      <c r="D2188" s="31"/>
      <c r="E2188" s="103"/>
      <c r="F2188" s="103"/>
      <c r="AE2188" s="103"/>
      <c r="AG2188" s="103"/>
    </row>
    <row r="2189" spans="1:33" x14ac:dyDescent="0.3">
      <c r="A2189" s="4"/>
      <c r="B2189" s="4"/>
      <c r="C2189" s="4"/>
      <c r="D2189" s="31"/>
      <c r="E2189" s="103"/>
      <c r="F2189" s="103"/>
      <c r="AE2189" s="103"/>
      <c r="AG2189" s="103"/>
    </row>
    <row r="2190" spans="1:33" x14ac:dyDescent="0.3">
      <c r="A2190" s="4"/>
      <c r="B2190" s="4"/>
      <c r="C2190" s="4"/>
      <c r="D2190" s="31"/>
      <c r="E2190" s="103"/>
      <c r="F2190" s="103"/>
      <c r="AE2190" s="103"/>
      <c r="AG2190" s="103"/>
    </row>
    <row r="2191" spans="1:33" x14ac:dyDescent="0.3">
      <c r="A2191" s="4"/>
      <c r="B2191" s="4"/>
      <c r="C2191" s="4"/>
      <c r="D2191" s="31"/>
      <c r="E2191" s="103"/>
      <c r="F2191" s="103"/>
      <c r="AE2191" s="103"/>
      <c r="AG2191" s="103"/>
    </row>
    <row r="2192" spans="1:33" x14ac:dyDescent="0.3">
      <c r="A2192" s="4"/>
      <c r="B2192" s="4"/>
      <c r="C2192" s="4"/>
      <c r="D2192" s="31"/>
      <c r="E2192" s="103"/>
      <c r="F2192" s="103"/>
      <c r="AE2192" s="103"/>
      <c r="AG2192" s="103"/>
    </row>
    <row r="2193" spans="1:33" x14ac:dyDescent="0.3">
      <c r="A2193" s="4"/>
      <c r="B2193" s="4"/>
      <c r="C2193" s="4"/>
      <c r="D2193" s="31"/>
      <c r="E2193" s="103"/>
      <c r="F2193" s="103"/>
      <c r="AE2193" s="103"/>
      <c r="AG2193" s="103"/>
    </row>
    <row r="2194" spans="1:33" x14ac:dyDescent="0.3">
      <c r="A2194" s="4"/>
      <c r="B2194" s="4"/>
      <c r="C2194" s="4"/>
      <c r="D2194" s="31"/>
      <c r="E2194" s="103"/>
      <c r="F2194" s="103"/>
      <c r="AE2194" s="103"/>
      <c r="AG2194" s="103"/>
    </row>
    <row r="2195" spans="1:33" x14ac:dyDescent="0.3">
      <c r="A2195" s="4"/>
      <c r="B2195" s="4"/>
      <c r="C2195" s="4"/>
      <c r="D2195" s="31"/>
      <c r="E2195" s="103"/>
      <c r="F2195" s="103"/>
      <c r="AE2195" s="103"/>
      <c r="AG2195" s="103"/>
    </row>
    <row r="2196" spans="1:33" x14ac:dyDescent="0.3">
      <c r="A2196" s="4"/>
      <c r="B2196" s="4"/>
      <c r="C2196" s="4"/>
      <c r="D2196" s="31"/>
      <c r="E2196" s="103"/>
      <c r="F2196" s="103"/>
      <c r="AE2196" s="103"/>
      <c r="AG2196" s="103"/>
    </row>
    <row r="2197" spans="1:33" x14ac:dyDescent="0.3">
      <c r="A2197" s="4"/>
      <c r="B2197" s="4"/>
      <c r="C2197" s="4"/>
      <c r="D2197" s="31"/>
      <c r="E2197" s="103"/>
      <c r="F2197" s="103"/>
      <c r="AE2197" s="103"/>
      <c r="AG2197" s="103"/>
    </row>
    <row r="2198" spans="1:33" x14ac:dyDescent="0.3">
      <c r="A2198" s="4"/>
      <c r="B2198" s="4"/>
      <c r="C2198" s="4"/>
      <c r="D2198" s="31"/>
      <c r="E2198" s="103"/>
      <c r="F2198" s="103"/>
      <c r="AE2198" s="103"/>
      <c r="AG2198" s="103"/>
    </row>
    <row r="2199" spans="1:33" x14ac:dyDescent="0.3">
      <c r="A2199" s="4"/>
      <c r="B2199" s="4"/>
      <c r="C2199" s="4"/>
      <c r="D2199" s="31"/>
      <c r="E2199" s="103"/>
      <c r="F2199" s="103"/>
      <c r="AE2199" s="103"/>
      <c r="AG2199" s="103"/>
    </row>
    <row r="2200" spans="1:33" x14ac:dyDescent="0.3">
      <c r="A2200" s="4"/>
      <c r="B2200" s="4"/>
      <c r="C2200" s="4"/>
      <c r="D2200" s="31"/>
      <c r="E2200" s="103"/>
      <c r="F2200" s="103"/>
      <c r="AE2200" s="103"/>
      <c r="AG2200" s="103"/>
    </row>
    <row r="2201" spans="1:33" x14ac:dyDescent="0.3">
      <c r="A2201" s="4"/>
      <c r="B2201" s="4"/>
      <c r="C2201" s="4"/>
      <c r="D2201" s="31"/>
      <c r="E2201" s="103"/>
      <c r="F2201" s="103"/>
      <c r="AE2201" s="103"/>
      <c r="AG2201" s="103"/>
    </row>
    <row r="2202" spans="1:33" x14ac:dyDescent="0.3">
      <c r="A2202" s="4"/>
      <c r="B2202" s="4"/>
      <c r="C2202" s="4"/>
      <c r="D2202" s="31"/>
      <c r="E2202" s="103"/>
      <c r="F2202" s="103"/>
      <c r="AE2202" s="103"/>
      <c r="AG2202" s="103"/>
    </row>
    <row r="2203" spans="1:33" x14ac:dyDescent="0.3">
      <c r="A2203" s="4"/>
      <c r="B2203" s="4"/>
      <c r="C2203" s="4"/>
      <c r="D2203" s="31"/>
      <c r="E2203" s="103"/>
      <c r="F2203" s="103"/>
      <c r="AE2203" s="103"/>
      <c r="AG2203" s="103"/>
    </row>
    <row r="2204" spans="1:33" x14ac:dyDescent="0.3">
      <c r="A2204" s="4"/>
      <c r="B2204" s="4"/>
      <c r="C2204" s="4"/>
      <c r="D2204" s="31"/>
      <c r="E2204" s="103"/>
      <c r="F2204" s="103"/>
      <c r="AE2204" s="103"/>
      <c r="AG2204" s="103"/>
    </row>
    <row r="2205" spans="1:33" x14ac:dyDescent="0.3">
      <c r="A2205" s="4"/>
      <c r="B2205" s="4"/>
      <c r="C2205" s="4"/>
      <c r="D2205" s="31"/>
      <c r="E2205" s="103"/>
      <c r="F2205" s="103"/>
      <c r="AE2205" s="103"/>
      <c r="AG2205" s="103"/>
    </row>
    <row r="2206" spans="1:33" x14ac:dyDescent="0.3">
      <c r="A2206" s="4"/>
      <c r="B2206" s="4"/>
      <c r="C2206" s="4"/>
      <c r="D2206" s="31"/>
      <c r="E2206" s="103"/>
      <c r="F2206" s="103"/>
      <c r="AE2206" s="103"/>
      <c r="AG2206" s="103"/>
    </row>
    <row r="2207" spans="1:33" x14ac:dyDescent="0.3">
      <c r="A2207" s="4"/>
      <c r="B2207" s="4"/>
      <c r="C2207" s="4"/>
      <c r="D2207" s="31"/>
      <c r="E2207" s="103"/>
      <c r="F2207" s="103"/>
      <c r="AE2207" s="103"/>
      <c r="AG2207" s="103"/>
    </row>
    <row r="2208" spans="1:33" x14ac:dyDescent="0.3">
      <c r="A2208" s="4"/>
      <c r="B2208" s="4"/>
      <c r="C2208" s="4"/>
      <c r="D2208" s="31"/>
      <c r="E2208" s="103"/>
      <c r="F2208" s="103"/>
      <c r="AE2208" s="103"/>
      <c r="AG2208" s="103"/>
    </row>
    <row r="2209" spans="1:33" x14ac:dyDescent="0.3">
      <c r="A2209" s="4"/>
      <c r="B2209" s="4"/>
      <c r="C2209" s="4"/>
      <c r="D2209" s="31"/>
      <c r="E2209" s="103"/>
      <c r="F2209" s="103"/>
      <c r="AE2209" s="103"/>
      <c r="AG2209" s="103"/>
    </row>
    <row r="2210" spans="1:33" x14ac:dyDescent="0.3">
      <c r="A2210" s="4"/>
      <c r="B2210" s="4"/>
      <c r="C2210" s="4"/>
      <c r="D2210" s="31"/>
      <c r="E2210" s="103"/>
      <c r="F2210" s="103"/>
      <c r="AE2210" s="103"/>
      <c r="AG2210" s="103"/>
    </row>
    <row r="2211" spans="1:33" x14ac:dyDescent="0.3">
      <c r="A2211" s="4"/>
      <c r="B2211" s="4"/>
      <c r="C2211" s="4"/>
      <c r="D2211" s="31"/>
      <c r="E2211" s="103"/>
      <c r="F2211" s="103"/>
      <c r="AE2211" s="103"/>
      <c r="AG2211" s="103"/>
    </row>
    <row r="2212" spans="1:33" x14ac:dyDescent="0.3">
      <c r="A2212" s="4"/>
      <c r="B2212" s="4"/>
      <c r="C2212" s="4"/>
      <c r="D2212" s="31"/>
      <c r="E2212" s="103"/>
      <c r="F2212" s="103"/>
      <c r="AE2212" s="103"/>
      <c r="AG2212" s="103"/>
    </row>
    <row r="2213" spans="1:33" x14ac:dyDescent="0.3">
      <c r="A2213" s="4"/>
      <c r="B2213" s="4"/>
      <c r="C2213" s="4"/>
      <c r="D2213" s="31"/>
      <c r="E2213" s="103"/>
      <c r="F2213" s="103"/>
      <c r="AE2213" s="103"/>
      <c r="AG2213" s="103"/>
    </row>
    <row r="2214" spans="1:33" x14ac:dyDescent="0.3">
      <c r="A2214" s="4"/>
      <c r="B2214" s="4"/>
      <c r="C2214" s="4"/>
      <c r="D2214" s="31"/>
      <c r="E2214" s="103"/>
      <c r="F2214" s="103"/>
      <c r="AE2214" s="103"/>
      <c r="AG2214" s="103"/>
    </row>
    <row r="2215" spans="1:33" x14ac:dyDescent="0.3">
      <c r="A2215" s="4"/>
      <c r="B2215" s="4"/>
      <c r="C2215" s="4"/>
      <c r="D2215" s="31"/>
      <c r="E2215" s="103"/>
      <c r="F2215" s="103"/>
      <c r="AE2215" s="103"/>
      <c r="AG2215" s="103"/>
    </row>
    <row r="2216" spans="1:33" x14ac:dyDescent="0.3">
      <c r="A2216" s="4"/>
      <c r="B2216" s="4"/>
      <c r="C2216" s="4"/>
      <c r="D2216" s="31"/>
      <c r="E2216" s="103"/>
      <c r="F2216" s="103"/>
      <c r="AE2216" s="103"/>
      <c r="AG2216" s="103"/>
    </row>
    <row r="2217" spans="1:33" x14ac:dyDescent="0.3">
      <c r="A2217" s="4"/>
      <c r="B2217" s="4"/>
      <c r="C2217" s="4"/>
      <c r="D2217" s="31"/>
      <c r="E2217" s="103"/>
      <c r="F2217" s="103"/>
      <c r="AE2217" s="103"/>
      <c r="AG2217" s="103"/>
    </row>
    <row r="2218" spans="1:33" x14ac:dyDescent="0.3">
      <c r="A2218" s="4"/>
      <c r="B2218" s="4"/>
      <c r="C2218" s="4"/>
      <c r="D2218" s="31"/>
      <c r="E2218" s="103"/>
      <c r="F2218" s="103"/>
      <c r="AE2218" s="103"/>
      <c r="AG2218" s="103"/>
    </row>
    <row r="2219" spans="1:33" x14ac:dyDescent="0.3">
      <c r="A2219" s="4"/>
      <c r="B2219" s="4"/>
      <c r="C2219" s="4"/>
      <c r="D2219" s="31"/>
      <c r="E2219" s="103"/>
      <c r="F2219" s="103"/>
      <c r="AE2219" s="103"/>
      <c r="AG2219" s="103"/>
    </row>
    <row r="2220" spans="1:33" x14ac:dyDescent="0.3">
      <c r="A2220" s="4"/>
      <c r="B2220" s="4"/>
      <c r="C2220" s="4"/>
      <c r="D2220" s="31"/>
      <c r="E2220" s="103"/>
      <c r="F2220" s="103"/>
      <c r="AE2220" s="103"/>
      <c r="AG2220" s="103"/>
    </row>
    <row r="2221" spans="1:33" x14ac:dyDescent="0.3">
      <c r="A2221" s="4"/>
      <c r="B2221" s="4"/>
      <c r="C2221" s="4"/>
      <c r="D2221" s="31"/>
      <c r="E2221" s="103"/>
      <c r="F2221" s="103"/>
      <c r="AE2221" s="103"/>
      <c r="AG2221" s="103"/>
    </row>
    <row r="2222" spans="1:33" x14ac:dyDescent="0.3">
      <c r="A2222" s="4"/>
      <c r="B2222" s="4"/>
      <c r="C2222" s="4"/>
      <c r="D2222" s="31"/>
      <c r="E2222" s="103"/>
      <c r="F2222" s="103"/>
      <c r="AE2222" s="103"/>
      <c r="AG2222" s="103"/>
    </row>
    <row r="2223" spans="1:33" x14ac:dyDescent="0.3">
      <c r="A2223" s="4"/>
      <c r="B2223" s="4"/>
      <c r="C2223" s="4"/>
      <c r="D2223" s="31"/>
      <c r="E2223" s="103"/>
      <c r="F2223" s="103"/>
      <c r="AE2223" s="103"/>
      <c r="AG2223" s="103"/>
    </row>
    <row r="2224" spans="1:33" x14ac:dyDescent="0.3">
      <c r="A2224" s="4"/>
      <c r="B2224" s="4"/>
      <c r="C2224" s="4"/>
      <c r="D2224" s="31"/>
      <c r="E2224" s="103"/>
      <c r="F2224" s="103"/>
      <c r="AE2224" s="103"/>
      <c r="AG2224" s="103"/>
    </row>
    <row r="2225" spans="1:33" x14ac:dyDescent="0.3">
      <c r="A2225" s="4"/>
      <c r="B2225" s="4"/>
      <c r="C2225" s="4"/>
      <c r="D2225" s="31"/>
      <c r="E2225" s="103"/>
      <c r="F2225" s="103"/>
      <c r="AE2225" s="103"/>
      <c r="AG2225" s="103"/>
    </row>
    <row r="2226" spans="1:33" x14ac:dyDescent="0.3">
      <c r="A2226" s="4"/>
      <c r="B2226" s="4"/>
      <c r="C2226" s="4"/>
      <c r="D2226" s="31"/>
      <c r="E2226" s="103"/>
      <c r="F2226" s="103"/>
      <c r="AE2226" s="103"/>
      <c r="AG2226" s="103"/>
    </row>
    <row r="2227" spans="1:33" x14ac:dyDescent="0.3">
      <c r="A2227" s="4"/>
      <c r="B2227" s="4"/>
      <c r="C2227" s="4"/>
      <c r="D2227" s="31"/>
      <c r="E2227" s="103"/>
      <c r="F2227" s="103"/>
      <c r="AE2227" s="103"/>
      <c r="AG2227" s="103"/>
    </row>
    <row r="2228" spans="1:33" x14ac:dyDescent="0.3">
      <c r="A2228" s="4"/>
      <c r="B2228" s="4"/>
      <c r="C2228" s="4"/>
      <c r="D2228" s="31"/>
      <c r="E2228" s="103"/>
      <c r="F2228" s="103"/>
      <c r="AE2228" s="103"/>
      <c r="AG2228" s="103"/>
    </row>
    <row r="2229" spans="1:33" x14ac:dyDescent="0.3">
      <c r="A2229" s="4"/>
      <c r="B2229" s="4"/>
      <c r="C2229" s="4"/>
      <c r="D2229" s="31"/>
      <c r="E2229" s="103"/>
      <c r="F2229" s="103"/>
      <c r="AE2229" s="103"/>
      <c r="AG2229" s="103"/>
    </row>
    <row r="2230" spans="1:33" x14ac:dyDescent="0.3">
      <c r="A2230" s="4"/>
      <c r="B2230" s="4"/>
      <c r="C2230" s="4"/>
      <c r="D2230" s="31"/>
      <c r="E2230" s="103"/>
      <c r="F2230" s="103"/>
      <c r="AE2230" s="103"/>
      <c r="AG2230" s="103"/>
    </row>
    <row r="2231" spans="1:33" x14ac:dyDescent="0.3">
      <c r="A2231" s="4"/>
      <c r="B2231" s="4"/>
      <c r="C2231" s="4"/>
      <c r="D2231" s="31"/>
      <c r="E2231" s="103"/>
      <c r="F2231" s="103"/>
      <c r="AE2231" s="103"/>
      <c r="AG2231" s="103"/>
    </row>
    <row r="2232" spans="1:33" x14ac:dyDescent="0.3">
      <c r="A2232" s="4"/>
      <c r="B2232" s="4"/>
      <c r="C2232" s="4"/>
      <c r="D2232" s="31"/>
      <c r="E2232" s="103"/>
      <c r="F2232" s="103"/>
      <c r="AE2232" s="103"/>
      <c r="AG2232" s="103"/>
    </row>
    <row r="2233" spans="1:33" x14ac:dyDescent="0.3">
      <c r="A2233" s="4"/>
      <c r="B2233" s="4"/>
      <c r="C2233" s="4"/>
      <c r="D2233" s="31"/>
      <c r="E2233" s="103"/>
      <c r="F2233" s="103"/>
      <c r="AE2233" s="103"/>
      <c r="AG2233" s="103"/>
    </row>
    <row r="2234" spans="1:33" x14ac:dyDescent="0.3">
      <c r="A2234" s="4"/>
      <c r="B2234" s="4"/>
      <c r="C2234" s="4"/>
      <c r="D2234" s="31"/>
      <c r="E2234" s="103"/>
      <c r="F2234" s="103"/>
      <c r="AE2234" s="103"/>
      <c r="AG2234" s="103"/>
    </row>
    <row r="2235" spans="1:33" x14ac:dyDescent="0.3">
      <c r="A2235" s="4"/>
      <c r="B2235" s="4"/>
      <c r="C2235" s="4"/>
      <c r="D2235" s="31"/>
      <c r="E2235" s="103"/>
      <c r="F2235" s="103"/>
      <c r="AE2235" s="103"/>
      <c r="AG2235" s="103"/>
    </row>
    <row r="2236" spans="1:33" x14ac:dyDescent="0.3">
      <c r="A2236" s="4"/>
      <c r="B2236" s="4"/>
      <c r="C2236" s="4"/>
      <c r="D2236" s="31"/>
      <c r="E2236" s="103"/>
      <c r="F2236" s="103"/>
      <c r="AE2236" s="103"/>
      <c r="AG2236" s="103"/>
    </row>
    <row r="2237" spans="1:33" x14ac:dyDescent="0.3">
      <c r="A2237" s="4"/>
      <c r="B2237" s="4"/>
      <c r="C2237" s="4"/>
      <c r="D2237" s="31"/>
      <c r="E2237" s="103"/>
      <c r="F2237" s="103"/>
      <c r="AE2237" s="103"/>
      <c r="AG2237" s="103"/>
    </row>
    <row r="2238" spans="1:33" x14ac:dyDescent="0.3">
      <c r="A2238" s="4"/>
      <c r="B2238" s="4"/>
      <c r="C2238" s="4"/>
      <c r="D2238" s="31"/>
      <c r="E2238" s="103"/>
      <c r="F2238" s="103"/>
      <c r="AE2238" s="103"/>
      <c r="AG2238" s="103"/>
    </row>
    <row r="2239" spans="1:33" x14ac:dyDescent="0.3">
      <c r="A2239" s="4"/>
      <c r="B2239" s="4"/>
      <c r="C2239" s="4"/>
      <c r="D2239" s="31"/>
      <c r="E2239" s="103"/>
      <c r="F2239" s="103"/>
      <c r="AE2239" s="103"/>
      <c r="AG2239" s="103"/>
    </row>
    <row r="2240" spans="1:33" x14ac:dyDescent="0.3">
      <c r="A2240" s="4"/>
      <c r="B2240" s="4"/>
      <c r="C2240" s="4"/>
      <c r="D2240" s="31"/>
      <c r="E2240" s="103"/>
      <c r="F2240" s="103"/>
      <c r="AE2240" s="103"/>
      <c r="AG2240" s="103"/>
    </row>
    <row r="2241" spans="1:33" x14ac:dyDescent="0.3">
      <c r="A2241" s="4"/>
      <c r="B2241" s="4"/>
      <c r="C2241" s="4"/>
      <c r="D2241" s="31"/>
      <c r="E2241" s="103"/>
      <c r="F2241" s="103"/>
      <c r="AE2241" s="103"/>
      <c r="AG2241" s="103"/>
    </row>
    <row r="2242" spans="1:33" x14ac:dyDescent="0.3">
      <c r="A2242" s="4"/>
      <c r="B2242" s="4"/>
      <c r="C2242" s="4"/>
      <c r="D2242" s="31"/>
      <c r="E2242" s="103"/>
      <c r="F2242" s="103"/>
      <c r="AE2242" s="103"/>
      <c r="AG2242" s="103"/>
    </row>
    <row r="2243" spans="1:33" x14ac:dyDescent="0.3">
      <c r="A2243" s="4"/>
      <c r="B2243" s="4"/>
      <c r="C2243" s="4"/>
      <c r="D2243" s="31"/>
      <c r="E2243" s="103"/>
      <c r="F2243" s="103"/>
      <c r="AE2243" s="103"/>
      <c r="AG2243" s="103"/>
    </row>
    <row r="2244" spans="1:33" x14ac:dyDescent="0.3">
      <c r="A2244" s="4"/>
      <c r="B2244" s="4"/>
      <c r="C2244" s="4"/>
      <c r="D2244" s="31"/>
      <c r="E2244" s="103"/>
      <c r="F2244" s="103"/>
      <c r="AE2244" s="103"/>
      <c r="AG2244" s="103"/>
    </row>
    <row r="2245" spans="1:33" x14ac:dyDescent="0.3">
      <c r="A2245" s="4"/>
      <c r="B2245" s="4"/>
      <c r="C2245" s="4"/>
      <c r="D2245" s="31"/>
      <c r="E2245" s="103"/>
      <c r="F2245" s="103"/>
      <c r="AE2245" s="103"/>
      <c r="AG2245" s="103"/>
    </row>
    <row r="2246" spans="1:33" x14ac:dyDescent="0.3">
      <c r="A2246" s="4"/>
      <c r="B2246" s="4"/>
      <c r="C2246" s="4"/>
      <c r="D2246" s="31"/>
      <c r="E2246" s="103"/>
      <c r="F2246" s="103"/>
      <c r="AE2246" s="103"/>
      <c r="AG2246" s="103"/>
    </row>
    <row r="2247" spans="1:33" x14ac:dyDescent="0.3">
      <c r="A2247" s="4"/>
      <c r="B2247" s="4"/>
      <c r="C2247" s="4"/>
      <c r="D2247" s="31"/>
      <c r="E2247" s="103"/>
      <c r="F2247" s="103"/>
      <c r="AE2247" s="103"/>
      <c r="AG2247" s="103"/>
    </row>
    <row r="2248" spans="1:33" x14ac:dyDescent="0.3">
      <c r="A2248" s="4"/>
      <c r="B2248" s="4"/>
      <c r="C2248" s="4"/>
      <c r="D2248" s="31"/>
      <c r="E2248" s="103"/>
      <c r="F2248" s="103"/>
      <c r="AE2248" s="103"/>
      <c r="AG2248" s="103"/>
    </row>
    <row r="2249" spans="1:33" x14ac:dyDescent="0.3">
      <c r="A2249" s="4"/>
      <c r="B2249" s="4"/>
      <c r="C2249" s="4"/>
      <c r="D2249" s="31"/>
      <c r="E2249" s="103"/>
      <c r="F2249" s="103"/>
      <c r="AE2249" s="103"/>
      <c r="AG2249" s="103"/>
    </row>
    <row r="2250" spans="1:33" x14ac:dyDescent="0.3">
      <c r="A2250" s="4"/>
      <c r="B2250" s="4"/>
      <c r="C2250" s="4"/>
      <c r="D2250" s="31"/>
      <c r="E2250" s="103"/>
      <c r="F2250" s="103"/>
      <c r="AE2250" s="103"/>
      <c r="AG2250" s="103"/>
    </row>
    <row r="2251" spans="1:33" x14ac:dyDescent="0.3">
      <c r="A2251" s="4"/>
      <c r="B2251" s="4"/>
      <c r="C2251" s="4"/>
      <c r="D2251" s="31"/>
      <c r="E2251" s="103"/>
      <c r="F2251" s="103"/>
      <c r="AE2251" s="103"/>
      <c r="AG2251" s="103"/>
    </row>
    <row r="2252" spans="1:33" x14ac:dyDescent="0.3">
      <c r="A2252" s="4"/>
      <c r="B2252" s="4"/>
      <c r="C2252" s="4"/>
      <c r="D2252" s="31"/>
      <c r="E2252" s="103"/>
      <c r="F2252" s="103"/>
      <c r="AE2252" s="103"/>
      <c r="AG2252" s="103"/>
    </row>
    <row r="2253" spans="1:33" x14ac:dyDescent="0.3">
      <c r="A2253" s="4"/>
      <c r="B2253" s="4"/>
      <c r="C2253" s="4"/>
      <c r="D2253" s="31"/>
      <c r="E2253" s="103"/>
      <c r="F2253" s="103"/>
      <c r="AE2253" s="103"/>
      <c r="AG2253" s="103"/>
    </row>
    <row r="2254" spans="1:33" x14ac:dyDescent="0.3">
      <c r="A2254" s="4"/>
      <c r="B2254" s="4"/>
      <c r="C2254" s="4"/>
      <c r="D2254" s="31"/>
      <c r="E2254" s="103"/>
      <c r="F2254" s="103"/>
      <c r="AE2254" s="103"/>
      <c r="AG2254" s="103"/>
    </row>
    <row r="2255" spans="1:33" x14ac:dyDescent="0.3">
      <c r="A2255" s="4"/>
      <c r="B2255" s="4"/>
      <c r="C2255" s="4"/>
      <c r="D2255" s="31"/>
      <c r="E2255" s="103"/>
      <c r="F2255" s="103"/>
      <c r="AE2255" s="103"/>
      <c r="AG2255" s="103"/>
    </row>
    <row r="2256" spans="1:33" x14ac:dyDescent="0.3">
      <c r="A2256" s="4"/>
      <c r="B2256" s="4"/>
      <c r="C2256" s="4"/>
      <c r="D2256" s="31"/>
      <c r="E2256" s="103"/>
      <c r="F2256" s="103"/>
      <c r="AE2256" s="103"/>
      <c r="AG2256" s="103"/>
    </row>
    <row r="2257" spans="1:33" x14ac:dyDescent="0.3">
      <c r="A2257" s="4"/>
      <c r="B2257" s="4"/>
      <c r="C2257" s="4"/>
      <c r="D2257" s="31"/>
      <c r="E2257" s="103"/>
      <c r="F2257" s="103"/>
      <c r="AE2257" s="103"/>
      <c r="AG2257" s="103"/>
    </row>
    <row r="2258" spans="1:33" x14ac:dyDescent="0.3">
      <c r="A2258" s="4"/>
      <c r="B2258" s="4"/>
      <c r="C2258" s="4"/>
      <c r="D2258" s="31"/>
      <c r="E2258" s="103"/>
      <c r="F2258" s="103"/>
      <c r="AE2258" s="103"/>
      <c r="AG2258" s="103"/>
    </row>
    <row r="2259" spans="1:33" x14ac:dyDescent="0.3">
      <c r="A2259" s="4"/>
      <c r="B2259" s="4"/>
      <c r="C2259" s="4"/>
      <c r="D2259" s="31"/>
      <c r="E2259" s="103"/>
      <c r="F2259" s="103"/>
      <c r="AE2259" s="103"/>
      <c r="AG2259" s="103"/>
    </row>
    <row r="2260" spans="1:33" x14ac:dyDescent="0.3">
      <c r="A2260" s="4"/>
      <c r="B2260" s="4"/>
      <c r="C2260" s="4"/>
      <c r="D2260" s="31"/>
      <c r="E2260" s="103"/>
      <c r="F2260" s="103"/>
      <c r="AE2260" s="103"/>
      <c r="AG2260" s="103"/>
    </row>
    <row r="2261" spans="1:33" x14ac:dyDescent="0.3">
      <c r="A2261" s="4"/>
      <c r="B2261" s="4"/>
      <c r="C2261" s="4"/>
      <c r="D2261" s="31"/>
      <c r="E2261" s="103"/>
      <c r="F2261" s="103"/>
      <c r="AE2261" s="103"/>
      <c r="AG2261" s="103"/>
    </row>
    <row r="2262" spans="1:33" x14ac:dyDescent="0.3">
      <c r="A2262" s="4"/>
      <c r="B2262" s="4"/>
      <c r="C2262" s="4"/>
      <c r="D2262" s="31"/>
      <c r="E2262" s="103"/>
      <c r="F2262" s="103"/>
      <c r="AE2262" s="103"/>
      <c r="AG2262" s="103"/>
    </row>
    <row r="2263" spans="1:33" x14ac:dyDescent="0.3">
      <c r="A2263" s="4"/>
      <c r="B2263" s="4"/>
      <c r="C2263" s="4"/>
      <c r="D2263" s="31"/>
      <c r="E2263" s="103"/>
      <c r="F2263" s="103"/>
      <c r="AE2263" s="103"/>
      <c r="AG2263" s="103"/>
    </row>
    <row r="2264" spans="1:33" x14ac:dyDescent="0.3">
      <c r="A2264" s="4"/>
      <c r="B2264" s="4"/>
      <c r="C2264" s="4"/>
      <c r="D2264" s="31"/>
      <c r="E2264" s="103"/>
      <c r="F2264" s="103"/>
      <c r="AE2264" s="103"/>
      <c r="AG2264" s="103"/>
    </row>
    <row r="2265" spans="1:33" x14ac:dyDescent="0.3">
      <c r="A2265" s="4"/>
      <c r="B2265" s="4"/>
      <c r="C2265" s="4"/>
      <c r="D2265" s="31"/>
      <c r="E2265" s="103"/>
      <c r="F2265" s="103"/>
      <c r="AE2265" s="103"/>
      <c r="AG2265" s="103"/>
    </row>
    <row r="2266" spans="1:33" x14ac:dyDescent="0.3">
      <c r="A2266" s="4"/>
      <c r="B2266" s="4"/>
      <c r="C2266" s="4"/>
      <c r="D2266" s="31"/>
      <c r="E2266" s="103"/>
      <c r="F2266" s="103"/>
      <c r="AE2266" s="103"/>
      <c r="AG2266" s="103"/>
    </row>
    <row r="2267" spans="1:33" x14ac:dyDescent="0.3">
      <c r="A2267" s="4"/>
      <c r="B2267" s="4"/>
      <c r="C2267" s="4"/>
      <c r="D2267" s="31"/>
      <c r="E2267" s="103"/>
      <c r="F2267" s="103"/>
      <c r="AE2267" s="103"/>
      <c r="AG2267" s="103"/>
    </row>
    <row r="2268" spans="1:33" x14ac:dyDescent="0.3">
      <c r="A2268" s="4"/>
      <c r="B2268" s="4"/>
      <c r="C2268" s="4"/>
      <c r="D2268" s="31"/>
      <c r="E2268" s="103"/>
      <c r="F2268" s="103"/>
      <c r="AE2268" s="103"/>
      <c r="AG2268" s="103"/>
    </row>
    <row r="2269" spans="1:33" x14ac:dyDescent="0.3">
      <c r="A2269" s="4"/>
      <c r="B2269" s="4"/>
      <c r="C2269" s="4"/>
      <c r="D2269" s="31"/>
      <c r="E2269" s="103"/>
      <c r="F2269" s="103"/>
      <c r="AE2269" s="103"/>
      <c r="AG2269" s="103"/>
    </row>
    <row r="2270" spans="1:33" x14ac:dyDescent="0.3">
      <c r="A2270" s="4"/>
      <c r="B2270" s="4"/>
      <c r="C2270" s="4"/>
      <c r="D2270" s="31"/>
      <c r="E2270" s="103"/>
      <c r="F2270" s="103"/>
      <c r="AE2270" s="103"/>
      <c r="AG2270" s="103"/>
    </row>
    <row r="2271" spans="1:33" x14ac:dyDescent="0.3">
      <c r="A2271" s="4"/>
      <c r="B2271" s="4"/>
      <c r="C2271" s="4"/>
      <c r="D2271" s="31"/>
      <c r="E2271" s="103"/>
      <c r="F2271" s="103"/>
      <c r="AE2271" s="103"/>
      <c r="AG2271" s="103"/>
    </row>
    <row r="2272" spans="1:33" x14ac:dyDescent="0.3">
      <c r="A2272" s="4"/>
      <c r="B2272" s="4"/>
      <c r="C2272" s="4"/>
      <c r="D2272" s="31"/>
      <c r="E2272" s="103"/>
      <c r="F2272" s="103"/>
      <c r="AE2272" s="103"/>
      <c r="AG2272" s="103"/>
    </row>
    <row r="2273" spans="1:33" x14ac:dyDescent="0.3">
      <c r="A2273" s="4"/>
      <c r="B2273" s="4"/>
      <c r="C2273" s="4"/>
      <c r="D2273" s="31"/>
      <c r="E2273" s="103"/>
      <c r="F2273" s="103"/>
      <c r="AE2273" s="103"/>
      <c r="AG2273" s="103"/>
    </row>
    <row r="2274" spans="1:33" x14ac:dyDescent="0.3">
      <c r="A2274" s="4"/>
      <c r="B2274" s="4"/>
      <c r="C2274" s="4"/>
      <c r="D2274" s="31"/>
      <c r="E2274" s="103"/>
      <c r="F2274" s="103"/>
      <c r="AE2274" s="103"/>
      <c r="AG2274" s="103"/>
    </row>
    <row r="2275" spans="1:33" x14ac:dyDescent="0.3">
      <c r="A2275" s="4"/>
      <c r="B2275" s="4"/>
      <c r="C2275" s="4"/>
      <c r="D2275" s="31"/>
      <c r="E2275" s="103"/>
      <c r="F2275" s="103"/>
      <c r="AE2275" s="103"/>
      <c r="AG2275" s="103"/>
    </row>
    <row r="2276" spans="1:33" x14ac:dyDescent="0.3">
      <c r="A2276" s="4"/>
      <c r="B2276" s="4"/>
      <c r="C2276" s="4"/>
      <c r="D2276" s="31"/>
      <c r="E2276" s="103"/>
      <c r="F2276" s="103"/>
      <c r="AE2276" s="103"/>
      <c r="AG2276" s="103"/>
    </row>
    <row r="2277" spans="1:33" x14ac:dyDescent="0.3">
      <c r="A2277" s="4"/>
      <c r="B2277" s="4"/>
      <c r="C2277" s="4"/>
      <c r="D2277" s="31"/>
      <c r="E2277" s="103"/>
      <c r="F2277" s="103"/>
      <c r="AE2277" s="103"/>
      <c r="AG2277" s="103"/>
    </row>
    <row r="2278" spans="1:33" x14ac:dyDescent="0.3">
      <c r="A2278" s="4"/>
      <c r="B2278" s="4"/>
      <c r="C2278" s="4"/>
      <c r="D2278" s="31"/>
      <c r="E2278" s="103"/>
      <c r="F2278" s="103"/>
      <c r="AE2278" s="103"/>
      <c r="AG2278" s="103"/>
    </row>
    <row r="2279" spans="1:33" x14ac:dyDescent="0.3">
      <c r="A2279" s="4"/>
      <c r="B2279" s="4"/>
      <c r="C2279" s="4"/>
      <c r="D2279" s="31"/>
      <c r="E2279" s="103"/>
      <c r="F2279" s="103"/>
      <c r="AE2279" s="103"/>
      <c r="AG2279" s="103"/>
    </row>
    <row r="2280" spans="1:33" x14ac:dyDescent="0.3">
      <c r="A2280" s="4"/>
      <c r="B2280" s="4"/>
      <c r="C2280" s="4"/>
      <c r="D2280" s="31"/>
      <c r="E2280" s="103"/>
      <c r="F2280" s="103"/>
      <c r="AE2280" s="103"/>
      <c r="AG2280" s="103"/>
    </row>
    <row r="2281" spans="1:33" x14ac:dyDescent="0.3">
      <c r="A2281" s="4"/>
      <c r="B2281" s="4"/>
      <c r="C2281" s="4"/>
      <c r="D2281" s="31"/>
      <c r="E2281" s="103"/>
      <c r="F2281" s="103"/>
      <c r="AE2281" s="103"/>
      <c r="AG2281" s="103"/>
    </row>
    <row r="2282" spans="1:33" x14ac:dyDescent="0.3">
      <c r="A2282" s="4"/>
      <c r="B2282" s="4"/>
      <c r="C2282" s="4"/>
      <c r="D2282" s="31"/>
      <c r="E2282" s="103"/>
      <c r="F2282" s="103"/>
      <c r="AE2282" s="103"/>
      <c r="AG2282" s="103"/>
    </row>
    <row r="2283" spans="1:33" x14ac:dyDescent="0.3">
      <c r="A2283" s="4"/>
      <c r="B2283" s="4"/>
      <c r="C2283" s="4"/>
      <c r="D2283" s="31"/>
      <c r="E2283" s="103"/>
      <c r="F2283" s="103"/>
      <c r="AE2283" s="103"/>
      <c r="AG2283" s="103"/>
    </row>
    <row r="2284" spans="1:33" x14ac:dyDescent="0.3">
      <c r="A2284" s="4"/>
      <c r="B2284" s="4"/>
      <c r="C2284" s="4"/>
      <c r="D2284" s="31"/>
      <c r="E2284" s="103"/>
      <c r="F2284" s="103"/>
      <c r="AE2284" s="103"/>
      <c r="AG2284" s="103"/>
    </row>
    <row r="2285" spans="1:33" x14ac:dyDescent="0.3">
      <c r="A2285" s="4"/>
      <c r="B2285" s="4"/>
      <c r="C2285" s="4"/>
      <c r="D2285" s="31"/>
      <c r="E2285" s="103"/>
      <c r="F2285" s="103"/>
      <c r="AE2285" s="103"/>
      <c r="AG2285" s="103"/>
    </row>
    <row r="2286" spans="1:33" x14ac:dyDescent="0.3">
      <c r="A2286" s="4"/>
      <c r="B2286" s="4"/>
      <c r="C2286" s="4"/>
      <c r="D2286" s="31"/>
      <c r="E2286" s="103"/>
      <c r="F2286" s="103"/>
      <c r="AE2286" s="103"/>
      <c r="AG2286" s="103"/>
    </row>
    <row r="2287" spans="1:33" x14ac:dyDescent="0.3">
      <c r="A2287" s="4"/>
      <c r="B2287" s="4"/>
      <c r="C2287" s="4"/>
      <c r="D2287" s="31"/>
      <c r="E2287" s="103"/>
      <c r="F2287" s="103"/>
      <c r="AE2287" s="103"/>
      <c r="AG2287" s="103"/>
    </row>
    <row r="2288" spans="1:33" x14ac:dyDescent="0.3">
      <c r="A2288" s="4"/>
      <c r="B2288" s="4"/>
      <c r="C2288" s="4"/>
      <c r="D2288" s="31"/>
      <c r="E2288" s="103"/>
      <c r="F2288" s="103"/>
      <c r="AE2288" s="103"/>
      <c r="AG2288" s="103"/>
    </row>
    <row r="2289" spans="1:33" x14ac:dyDescent="0.3">
      <c r="A2289" s="4"/>
      <c r="B2289" s="4"/>
      <c r="C2289" s="4"/>
      <c r="D2289" s="31"/>
      <c r="E2289" s="103"/>
      <c r="F2289" s="103"/>
      <c r="AE2289" s="103"/>
      <c r="AG2289" s="103"/>
    </row>
    <row r="2290" spans="1:33" x14ac:dyDescent="0.3">
      <c r="A2290" s="4"/>
      <c r="B2290" s="4"/>
      <c r="C2290" s="4"/>
      <c r="D2290" s="31"/>
      <c r="E2290" s="103"/>
      <c r="F2290" s="103"/>
      <c r="AE2290" s="103"/>
      <c r="AG2290" s="103"/>
    </row>
    <row r="2291" spans="1:33" x14ac:dyDescent="0.3">
      <c r="A2291" s="4"/>
      <c r="B2291" s="4"/>
      <c r="C2291" s="4"/>
      <c r="D2291" s="31"/>
      <c r="E2291" s="103"/>
      <c r="F2291" s="103"/>
      <c r="AE2291" s="103"/>
      <c r="AG2291" s="103"/>
    </row>
    <row r="2292" spans="1:33" x14ac:dyDescent="0.3">
      <c r="A2292" s="4"/>
      <c r="B2292" s="4"/>
      <c r="C2292" s="4"/>
      <c r="D2292" s="31"/>
      <c r="E2292" s="103"/>
      <c r="F2292" s="103"/>
      <c r="AE2292" s="103"/>
      <c r="AG2292" s="103"/>
    </row>
    <row r="2293" spans="1:33" x14ac:dyDescent="0.3">
      <c r="A2293" s="4"/>
      <c r="B2293" s="4"/>
      <c r="C2293" s="4"/>
      <c r="D2293" s="31"/>
      <c r="E2293" s="103"/>
      <c r="F2293" s="103"/>
      <c r="AE2293" s="103"/>
      <c r="AG2293" s="103"/>
    </row>
    <row r="2294" spans="1:33" x14ac:dyDescent="0.3">
      <c r="A2294" s="4"/>
      <c r="B2294" s="4"/>
      <c r="C2294" s="4"/>
      <c r="D2294" s="31"/>
      <c r="E2294" s="103"/>
      <c r="F2294" s="103"/>
      <c r="AE2294" s="103"/>
      <c r="AG2294" s="103"/>
    </row>
    <row r="2295" spans="1:33" x14ac:dyDescent="0.3">
      <c r="A2295" s="4"/>
      <c r="B2295" s="4"/>
      <c r="C2295" s="4"/>
      <c r="D2295" s="31"/>
      <c r="E2295" s="103"/>
      <c r="F2295" s="103"/>
      <c r="AE2295" s="103"/>
      <c r="AG2295" s="103"/>
    </row>
    <row r="2296" spans="1:33" x14ac:dyDescent="0.3">
      <c r="A2296" s="4"/>
      <c r="B2296" s="4"/>
      <c r="C2296" s="4"/>
      <c r="D2296" s="31"/>
      <c r="E2296" s="103"/>
      <c r="F2296" s="103"/>
      <c r="AE2296" s="103"/>
      <c r="AG2296" s="103"/>
    </row>
    <row r="2297" spans="1:33" x14ac:dyDescent="0.3">
      <c r="A2297" s="4"/>
      <c r="B2297" s="4"/>
      <c r="C2297" s="4"/>
      <c r="D2297" s="31"/>
      <c r="E2297" s="103"/>
      <c r="F2297" s="103"/>
      <c r="AE2297" s="103"/>
      <c r="AG2297" s="103"/>
    </row>
    <row r="2298" spans="1:33" x14ac:dyDescent="0.3">
      <c r="A2298" s="4"/>
      <c r="B2298" s="4"/>
      <c r="C2298" s="4"/>
      <c r="D2298" s="31"/>
      <c r="E2298" s="103"/>
      <c r="F2298" s="103"/>
      <c r="AE2298" s="103"/>
      <c r="AG2298" s="103"/>
    </row>
    <row r="2299" spans="1:33" x14ac:dyDescent="0.3">
      <c r="A2299" s="4"/>
      <c r="B2299" s="4"/>
      <c r="C2299" s="4"/>
      <c r="D2299" s="31"/>
      <c r="E2299" s="103"/>
      <c r="F2299" s="103"/>
      <c r="AE2299" s="103"/>
      <c r="AG2299" s="103"/>
    </row>
    <row r="2300" spans="1:33" x14ac:dyDescent="0.3">
      <c r="A2300" s="4"/>
      <c r="B2300" s="4"/>
      <c r="C2300" s="4"/>
      <c r="D2300" s="31"/>
      <c r="E2300" s="103"/>
      <c r="F2300" s="103"/>
      <c r="AE2300" s="103"/>
      <c r="AG2300" s="103"/>
    </row>
    <row r="2301" spans="1:33" x14ac:dyDescent="0.3">
      <c r="A2301" s="4"/>
      <c r="B2301" s="4"/>
      <c r="C2301" s="4"/>
      <c r="D2301" s="31"/>
      <c r="E2301" s="103"/>
      <c r="F2301" s="103"/>
      <c r="AE2301" s="103"/>
      <c r="AG2301" s="103"/>
    </row>
    <row r="2302" spans="1:33" x14ac:dyDescent="0.3">
      <c r="A2302" s="4"/>
      <c r="B2302" s="4"/>
      <c r="C2302" s="4"/>
      <c r="D2302" s="31"/>
      <c r="E2302" s="103"/>
      <c r="F2302" s="103"/>
      <c r="AE2302" s="103"/>
      <c r="AG2302" s="103"/>
    </row>
    <row r="2303" spans="1:33" x14ac:dyDescent="0.3">
      <c r="A2303" s="4"/>
      <c r="B2303" s="4"/>
      <c r="C2303" s="4"/>
      <c r="D2303" s="31"/>
      <c r="E2303" s="103"/>
      <c r="F2303" s="103"/>
      <c r="AE2303" s="103"/>
      <c r="AG2303" s="103"/>
    </row>
    <row r="2304" spans="1:33" x14ac:dyDescent="0.3">
      <c r="A2304" s="4"/>
      <c r="B2304" s="4"/>
      <c r="C2304" s="4"/>
      <c r="D2304" s="31"/>
      <c r="E2304" s="103"/>
      <c r="F2304" s="103"/>
      <c r="AE2304" s="103"/>
      <c r="AG2304" s="103"/>
    </row>
    <row r="2305" spans="1:33" x14ac:dyDescent="0.3">
      <c r="A2305" s="4"/>
      <c r="B2305" s="4"/>
      <c r="C2305" s="4"/>
      <c r="D2305" s="31"/>
      <c r="E2305" s="103"/>
      <c r="F2305" s="103"/>
      <c r="AE2305" s="103"/>
      <c r="AG2305" s="103"/>
    </row>
    <row r="2306" spans="1:33" x14ac:dyDescent="0.3">
      <c r="A2306" s="4"/>
      <c r="B2306" s="4"/>
      <c r="C2306" s="4"/>
      <c r="D2306" s="31"/>
      <c r="E2306" s="103"/>
      <c r="F2306" s="103"/>
      <c r="AE2306" s="103"/>
      <c r="AG2306" s="103"/>
    </row>
    <row r="2307" spans="1:33" x14ac:dyDescent="0.3">
      <c r="A2307" s="4"/>
      <c r="B2307" s="4"/>
      <c r="C2307" s="4"/>
      <c r="D2307" s="31"/>
      <c r="E2307" s="103"/>
      <c r="F2307" s="103"/>
      <c r="AE2307" s="103"/>
      <c r="AG2307" s="103"/>
    </row>
    <row r="2308" spans="1:33" x14ac:dyDescent="0.3">
      <c r="A2308" s="4"/>
      <c r="B2308" s="4"/>
      <c r="C2308" s="4"/>
      <c r="D2308" s="31"/>
      <c r="E2308" s="103"/>
      <c r="F2308" s="103"/>
      <c r="AE2308" s="103"/>
      <c r="AG2308" s="103"/>
    </row>
    <row r="2309" spans="1:33" x14ac:dyDescent="0.3">
      <c r="A2309" s="4"/>
      <c r="B2309" s="4"/>
      <c r="C2309" s="4"/>
      <c r="D2309" s="31"/>
      <c r="E2309" s="103"/>
      <c r="F2309" s="103"/>
      <c r="AE2309" s="103"/>
      <c r="AG2309" s="103"/>
    </row>
    <row r="2310" spans="1:33" x14ac:dyDescent="0.3">
      <c r="A2310" s="4"/>
      <c r="B2310" s="4"/>
      <c r="C2310" s="4"/>
      <c r="D2310" s="31"/>
      <c r="E2310" s="103"/>
      <c r="F2310" s="103"/>
      <c r="AE2310" s="103"/>
      <c r="AG2310" s="103"/>
    </row>
    <row r="2311" spans="1:33" x14ac:dyDescent="0.3">
      <c r="A2311" s="4"/>
      <c r="B2311" s="4"/>
      <c r="C2311" s="4"/>
      <c r="D2311" s="31"/>
      <c r="E2311" s="103"/>
      <c r="F2311" s="103"/>
      <c r="AE2311" s="103"/>
      <c r="AG2311" s="103"/>
    </row>
    <row r="2312" spans="1:33" x14ac:dyDescent="0.3">
      <c r="A2312" s="4"/>
      <c r="B2312" s="4"/>
      <c r="C2312" s="4"/>
      <c r="D2312" s="31"/>
      <c r="E2312" s="103"/>
      <c r="F2312" s="103"/>
      <c r="AE2312" s="103"/>
      <c r="AG2312" s="103"/>
    </row>
    <row r="2313" spans="1:33" x14ac:dyDescent="0.3">
      <c r="A2313" s="4"/>
      <c r="B2313" s="4"/>
      <c r="C2313" s="4"/>
      <c r="D2313" s="31"/>
      <c r="E2313" s="103"/>
      <c r="F2313" s="103"/>
      <c r="AE2313" s="103"/>
      <c r="AG2313" s="103"/>
    </row>
    <row r="2314" spans="1:33" x14ac:dyDescent="0.3">
      <c r="A2314" s="4"/>
      <c r="B2314" s="4"/>
      <c r="C2314" s="4"/>
      <c r="D2314" s="31"/>
      <c r="E2314" s="103"/>
      <c r="F2314" s="103"/>
      <c r="AE2314" s="103"/>
      <c r="AG2314" s="103"/>
    </row>
    <row r="2315" spans="1:33" x14ac:dyDescent="0.3">
      <c r="A2315" s="4"/>
      <c r="B2315" s="4"/>
      <c r="C2315" s="4"/>
      <c r="D2315" s="31"/>
      <c r="E2315" s="103"/>
      <c r="F2315" s="103"/>
      <c r="AE2315" s="103"/>
      <c r="AG2315" s="103"/>
    </row>
    <row r="2316" spans="1:33" x14ac:dyDescent="0.3">
      <c r="A2316" s="4"/>
      <c r="B2316" s="4"/>
      <c r="C2316" s="4"/>
      <c r="D2316" s="31"/>
      <c r="E2316" s="103"/>
      <c r="F2316" s="103"/>
      <c r="AE2316" s="103"/>
      <c r="AG2316" s="103"/>
    </row>
    <row r="2317" spans="1:33" x14ac:dyDescent="0.3">
      <c r="A2317" s="4"/>
      <c r="B2317" s="4"/>
      <c r="C2317" s="4"/>
      <c r="D2317" s="31"/>
      <c r="E2317" s="103"/>
      <c r="F2317" s="103"/>
      <c r="AE2317" s="103"/>
      <c r="AG2317" s="103"/>
    </row>
    <row r="2318" spans="1:33" x14ac:dyDescent="0.3">
      <c r="A2318" s="4"/>
      <c r="B2318" s="4"/>
      <c r="C2318" s="4"/>
      <c r="D2318" s="31"/>
      <c r="E2318" s="103"/>
      <c r="F2318" s="103"/>
      <c r="AE2318" s="103"/>
      <c r="AG2318" s="103"/>
    </row>
    <row r="2319" spans="1:33" x14ac:dyDescent="0.3">
      <c r="A2319" s="4"/>
      <c r="B2319" s="4"/>
      <c r="C2319" s="4"/>
      <c r="D2319" s="31"/>
      <c r="E2319" s="103"/>
      <c r="F2319" s="103"/>
      <c r="AE2319" s="103"/>
      <c r="AG2319" s="103"/>
    </row>
    <row r="2320" spans="1:33" x14ac:dyDescent="0.3">
      <c r="A2320" s="4"/>
      <c r="B2320" s="4"/>
      <c r="C2320" s="4"/>
      <c r="D2320" s="31"/>
      <c r="E2320" s="103"/>
      <c r="F2320" s="103"/>
      <c r="AE2320" s="103"/>
      <c r="AG2320" s="103"/>
    </row>
    <row r="2321" spans="1:33" x14ac:dyDescent="0.3">
      <c r="A2321" s="4"/>
      <c r="B2321" s="4"/>
      <c r="C2321" s="4"/>
      <c r="D2321" s="31"/>
      <c r="E2321" s="103"/>
      <c r="F2321" s="103"/>
      <c r="AE2321" s="103"/>
      <c r="AG2321" s="103"/>
    </row>
    <row r="2322" spans="1:33" x14ac:dyDescent="0.3">
      <c r="A2322" s="4"/>
      <c r="B2322" s="4"/>
      <c r="C2322" s="4"/>
      <c r="D2322" s="31"/>
      <c r="E2322" s="103"/>
      <c r="F2322" s="103"/>
      <c r="AE2322" s="103"/>
      <c r="AG2322" s="103"/>
    </row>
    <row r="2323" spans="1:33" x14ac:dyDescent="0.3">
      <c r="A2323" s="4"/>
      <c r="B2323" s="4"/>
      <c r="C2323" s="4"/>
      <c r="D2323" s="31"/>
      <c r="E2323" s="103"/>
      <c r="F2323" s="103"/>
      <c r="AE2323" s="103"/>
      <c r="AG2323" s="103"/>
    </row>
    <row r="2324" spans="1:33" x14ac:dyDescent="0.3">
      <c r="A2324" s="4"/>
      <c r="B2324" s="4"/>
      <c r="C2324" s="4"/>
      <c r="D2324" s="31"/>
      <c r="E2324" s="103"/>
      <c r="F2324" s="103"/>
      <c r="AE2324" s="103"/>
      <c r="AG2324" s="103"/>
    </row>
    <row r="2325" spans="1:33" x14ac:dyDescent="0.3">
      <c r="A2325" s="4"/>
      <c r="B2325" s="4"/>
      <c r="C2325" s="4"/>
      <c r="D2325" s="31"/>
      <c r="E2325" s="103"/>
      <c r="F2325" s="103"/>
      <c r="AE2325" s="103"/>
      <c r="AG2325" s="103"/>
    </row>
    <row r="2326" spans="1:33" x14ac:dyDescent="0.3">
      <c r="A2326" s="4"/>
      <c r="B2326" s="4"/>
      <c r="C2326" s="4"/>
      <c r="D2326" s="31"/>
      <c r="E2326" s="103"/>
      <c r="F2326" s="103"/>
      <c r="AE2326" s="103"/>
      <c r="AG2326" s="103"/>
    </row>
    <row r="2327" spans="1:33" x14ac:dyDescent="0.3">
      <c r="A2327" s="4"/>
      <c r="B2327" s="4"/>
      <c r="C2327" s="4"/>
      <c r="D2327" s="31"/>
      <c r="E2327" s="103"/>
      <c r="F2327" s="103"/>
      <c r="AE2327" s="103"/>
      <c r="AG2327" s="103"/>
    </row>
    <row r="2328" spans="1:33" x14ac:dyDescent="0.3">
      <c r="A2328" s="4"/>
      <c r="B2328" s="4"/>
      <c r="C2328" s="4"/>
      <c r="D2328" s="31"/>
      <c r="E2328" s="103"/>
      <c r="F2328" s="103"/>
      <c r="AE2328" s="103"/>
      <c r="AG2328" s="103"/>
    </row>
    <row r="2329" spans="1:33" x14ac:dyDescent="0.3">
      <c r="A2329" s="4"/>
      <c r="B2329" s="4"/>
      <c r="C2329" s="4"/>
      <c r="D2329" s="31"/>
      <c r="E2329" s="103"/>
      <c r="F2329" s="103"/>
      <c r="AE2329" s="103"/>
      <c r="AG2329" s="103"/>
    </row>
    <row r="2330" spans="1:33" x14ac:dyDescent="0.3">
      <c r="A2330" s="4"/>
      <c r="B2330" s="4"/>
      <c r="C2330" s="4"/>
      <c r="D2330" s="31"/>
      <c r="E2330" s="103"/>
      <c r="F2330" s="103"/>
      <c r="AE2330" s="103"/>
      <c r="AG2330" s="103"/>
    </row>
    <row r="2331" spans="1:33" x14ac:dyDescent="0.3">
      <c r="A2331" s="4"/>
      <c r="B2331" s="4"/>
      <c r="C2331" s="4"/>
      <c r="D2331" s="31"/>
      <c r="E2331" s="103"/>
      <c r="F2331" s="103"/>
      <c r="AE2331" s="103"/>
      <c r="AG2331" s="103"/>
    </row>
    <row r="2332" spans="1:33" x14ac:dyDescent="0.3">
      <c r="A2332" s="4"/>
      <c r="B2332" s="4"/>
      <c r="C2332" s="4"/>
      <c r="D2332" s="31"/>
      <c r="E2332" s="103"/>
      <c r="F2332" s="103"/>
      <c r="AE2332" s="103"/>
      <c r="AG2332" s="103"/>
    </row>
    <row r="2333" spans="1:33" x14ac:dyDescent="0.3">
      <c r="A2333" s="4"/>
      <c r="B2333" s="4"/>
      <c r="C2333" s="4"/>
      <c r="D2333" s="31"/>
      <c r="E2333" s="103"/>
      <c r="F2333" s="103"/>
      <c r="AE2333" s="103"/>
      <c r="AG2333" s="103"/>
    </row>
    <row r="2334" spans="1:33" x14ac:dyDescent="0.3">
      <c r="A2334" s="4"/>
      <c r="B2334" s="4"/>
      <c r="C2334" s="4"/>
      <c r="D2334" s="31"/>
      <c r="E2334" s="103"/>
      <c r="F2334" s="103"/>
      <c r="AE2334" s="103"/>
      <c r="AG2334" s="103"/>
    </row>
    <row r="2335" spans="1:33" x14ac:dyDescent="0.3">
      <c r="A2335" s="4"/>
      <c r="B2335" s="4"/>
      <c r="C2335" s="4"/>
      <c r="D2335" s="31"/>
      <c r="E2335" s="103"/>
      <c r="F2335" s="103"/>
      <c r="AE2335" s="103"/>
      <c r="AG2335" s="103"/>
    </row>
    <row r="2336" spans="1:33" x14ac:dyDescent="0.3">
      <c r="A2336" s="4"/>
      <c r="B2336" s="4"/>
      <c r="C2336" s="4"/>
      <c r="D2336" s="31"/>
      <c r="E2336" s="103"/>
      <c r="F2336" s="103"/>
      <c r="AE2336" s="103"/>
      <c r="AG2336" s="103"/>
    </row>
    <row r="2337" spans="1:33" x14ac:dyDescent="0.3">
      <c r="A2337" s="4"/>
      <c r="B2337" s="4"/>
      <c r="C2337" s="4"/>
      <c r="D2337" s="31"/>
      <c r="E2337" s="103"/>
      <c r="F2337" s="103"/>
      <c r="AE2337" s="103"/>
      <c r="AG2337" s="103"/>
    </row>
    <row r="2338" spans="1:33" x14ac:dyDescent="0.3">
      <c r="A2338" s="4"/>
      <c r="B2338" s="4"/>
      <c r="C2338" s="4"/>
      <c r="D2338" s="31"/>
      <c r="E2338" s="103"/>
      <c r="F2338" s="103"/>
      <c r="AE2338" s="103"/>
      <c r="AG2338" s="103"/>
    </row>
    <row r="2339" spans="1:33" x14ac:dyDescent="0.3">
      <c r="A2339" s="4"/>
      <c r="B2339" s="4"/>
      <c r="C2339" s="4"/>
      <c r="D2339" s="31"/>
      <c r="E2339" s="103"/>
      <c r="F2339" s="103"/>
      <c r="AE2339" s="103"/>
      <c r="AG2339" s="103"/>
    </row>
    <row r="2340" spans="1:33" x14ac:dyDescent="0.3">
      <c r="A2340" s="4"/>
      <c r="B2340" s="4"/>
      <c r="C2340" s="4"/>
      <c r="D2340" s="31"/>
      <c r="E2340" s="103"/>
      <c r="F2340" s="103"/>
      <c r="AE2340" s="103"/>
      <c r="AG2340" s="103"/>
    </row>
    <row r="2341" spans="1:33" x14ac:dyDescent="0.3">
      <c r="A2341" s="4"/>
      <c r="B2341" s="4"/>
      <c r="C2341" s="4"/>
      <c r="D2341" s="31"/>
      <c r="E2341" s="103"/>
      <c r="F2341" s="103"/>
      <c r="AE2341" s="103"/>
      <c r="AG2341" s="103"/>
    </row>
    <row r="2342" spans="1:33" x14ac:dyDescent="0.3">
      <c r="A2342" s="4"/>
      <c r="B2342" s="4"/>
      <c r="C2342" s="4"/>
      <c r="D2342" s="31"/>
      <c r="E2342" s="103"/>
      <c r="F2342" s="103"/>
      <c r="AE2342" s="103"/>
      <c r="AG2342" s="103"/>
    </row>
    <row r="2343" spans="1:33" x14ac:dyDescent="0.3">
      <c r="A2343" s="4"/>
      <c r="B2343" s="4"/>
      <c r="C2343" s="4"/>
      <c r="D2343" s="31"/>
      <c r="E2343" s="103"/>
      <c r="F2343" s="103"/>
      <c r="AE2343" s="103"/>
      <c r="AG2343" s="103"/>
    </row>
    <row r="2344" spans="1:33" x14ac:dyDescent="0.3">
      <c r="A2344" s="4"/>
      <c r="B2344" s="4"/>
      <c r="C2344" s="4"/>
      <c r="D2344" s="31"/>
      <c r="E2344" s="103"/>
      <c r="F2344" s="103"/>
      <c r="AE2344" s="103"/>
      <c r="AG2344" s="103"/>
    </row>
    <row r="2345" spans="1:33" x14ac:dyDescent="0.3">
      <c r="A2345" s="4"/>
      <c r="B2345" s="4"/>
      <c r="C2345" s="4"/>
      <c r="D2345" s="31"/>
      <c r="E2345" s="103"/>
      <c r="F2345" s="103"/>
      <c r="AE2345" s="103"/>
      <c r="AG2345" s="103"/>
    </row>
    <row r="2346" spans="1:33" x14ac:dyDescent="0.3">
      <c r="A2346" s="4"/>
      <c r="B2346" s="4"/>
      <c r="C2346" s="4"/>
      <c r="D2346" s="31"/>
      <c r="E2346" s="103"/>
      <c r="F2346" s="103"/>
      <c r="AE2346" s="103"/>
      <c r="AG2346" s="103"/>
    </row>
    <row r="2347" spans="1:33" x14ac:dyDescent="0.3">
      <c r="A2347" s="4"/>
      <c r="B2347" s="4"/>
      <c r="C2347" s="4"/>
      <c r="D2347" s="31"/>
      <c r="E2347" s="103"/>
      <c r="F2347" s="103"/>
      <c r="AE2347" s="103"/>
      <c r="AG2347" s="103"/>
    </row>
    <row r="2348" spans="1:33" x14ac:dyDescent="0.3">
      <c r="A2348" s="4"/>
      <c r="B2348" s="4"/>
      <c r="C2348" s="4"/>
      <c r="D2348" s="31"/>
      <c r="E2348" s="103"/>
      <c r="F2348" s="103"/>
      <c r="AE2348" s="103"/>
      <c r="AG2348" s="103"/>
    </row>
    <row r="2349" spans="1:33" x14ac:dyDescent="0.3">
      <c r="A2349" s="4"/>
      <c r="B2349" s="4"/>
      <c r="C2349" s="4"/>
      <c r="D2349" s="31"/>
      <c r="E2349" s="103"/>
      <c r="F2349" s="103"/>
      <c r="AE2349" s="103"/>
      <c r="AG2349" s="103"/>
    </row>
    <row r="2350" spans="1:33" x14ac:dyDescent="0.3">
      <c r="A2350" s="4"/>
      <c r="B2350" s="4"/>
      <c r="C2350" s="4"/>
      <c r="D2350" s="31"/>
      <c r="E2350" s="103"/>
      <c r="F2350" s="103"/>
      <c r="AE2350" s="103"/>
      <c r="AG2350" s="103"/>
    </row>
    <row r="2351" spans="1:33" x14ac:dyDescent="0.3">
      <c r="A2351" s="4"/>
      <c r="B2351" s="4"/>
      <c r="C2351" s="4"/>
      <c r="D2351" s="31"/>
      <c r="E2351" s="103"/>
      <c r="F2351" s="103"/>
      <c r="AE2351" s="103"/>
      <c r="AG2351" s="103"/>
    </row>
    <row r="2352" spans="1:33" x14ac:dyDescent="0.3">
      <c r="A2352" s="4"/>
      <c r="B2352" s="4"/>
      <c r="C2352" s="4"/>
      <c r="D2352" s="31"/>
      <c r="E2352" s="103"/>
      <c r="F2352" s="103"/>
      <c r="AE2352" s="103"/>
      <c r="AG2352" s="103"/>
    </row>
    <row r="2353" spans="1:33" x14ac:dyDescent="0.3">
      <c r="A2353" s="4"/>
      <c r="B2353" s="4"/>
      <c r="C2353" s="4"/>
      <c r="D2353" s="31"/>
      <c r="E2353" s="103"/>
      <c r="F2353" s="103"/>
      <c r="AE2353" s="103"/>
      <c r="AG2353" s="103"/>
    </row>
    <row r="2354" spans="1:33" x14ac:dyDescent="0.3">
      <c r="A2354" s="4"/>
      <c r="B2354" s="4"/>
      <c r="C2354" s="4"/>
      <c r="D2354" s="31"/>
      <c r="E2354" s="103"/>
      <c r="F2354" s="103"/>
      <c r="AE2354" s="103"/>
      <c r="AG2354" s="103"/>
    </row>
    <row r="2355" spans="1:33" x14ac:dyDescent="0.3">
      <c r="A2355" s="4"/>
      <c r="B2355" s="4"/>
      <c r="C2355" s="4"/>
      <c r="D2355" s="31"/>
      <c r="E2355" s="103"/>
      <c r="F2355" s="103"/>
      <c r="AE2355" s="103"/>
      <c r="AG2355" s="103"/>
    </row>
    <row r="2356" spans="1:33" x14ac:dyDescent="0.3">
      <c r="A2356" s="4"/>
      <c r="B2356" s="4"/>
      <c r="C2356" s="4"/>
      <c r="D2356" s="31"/>
      <c r="E2356" s="103"/>
      <c r="F2356" s="103"/>
      <c r="AE2356" s="103"/>
      <c r="AG2356" s="103"/>
    </row>
    <row r="2357" spans="1:33" x14ac:dyDescent="0.3">
      <c r="A2357" s="4"/>
      <c r="B2357" s="4"/>
      <c r="C2357" s="4"/>
      <c r="D2357" s="31"/>
      <c r="E2357" s="103"/>
      <c r="F2357" s="103"/>
      <c r="AE2357" s="103"/>
      <c r="AG2357" s="103"/>
    </row>
    <row r="2358" spans="1:33" x14ac:dyDescent="0.3">
      <c r="A2358" s="4"/>
      <c r="B2358" s="4"/>
      <c r="C2358" s="4"/>
      <c r="D2358" s="31"/>
      <c r="E2358" s="103"/>
      <c r="F2358" s="103"/>
      <c r="AE2358" s="103"/>
      <c r="AG2358" s="103"/>
    </row>
    <row r="2359" spans="1:33" x14ac:dyDescent="0.3">
      <c r="A2359" s="4"/>
      <c r="B2359" s="4"/>
      <c r="C2359" s="4"/>
      <c r="D2359" s="31"/>
      <c r="E2359" s="103"/>
      <c r="F2359" s="103"/>
      <c r="AE2359" s="103"/>
      <c r="AG2359" s="103"/>
    </row>
    <row r="2360" spans="1:33" x14ac:dyDescent="0.3">
      <c r="A2360" s="4"/>
      <c r="B2360" s="4"/>
      <c r="C2360" s="4"/>
      <c r="D2360" s="31"/>
      <c r="E2360" s="103"/>
      <c r="F2360" s="103"/>
      <c r="AE2360" s="103"/>
      <c r="AG2360" s="103"/>
    </row>
    <row r="2361" spans="1:33" x14ac:dyDescent="0.3">
      <c r="A2361" s="4"/>
      <c r="B2361" s="4"/>
      <c r="C2361" s="4"/>
      <c r="D2361" s="31"/>
      <c r="E2361" s="103"/>
      <c r="F2361" s="103"/>
      <c r="AE2361" s="103"/>
      <c r="AG2361" s="103"/>
    </row>
    <row r="2362" spans="1:33" x14ac:dyDescent="0.3">
      <c r="A2362" s="4"/>
      <c r="B2362" s="4"/>
      <c r="C2362" s="4"/>
      <c r="D2362" s="31"/>
      <c r="E2362" s="103"/>
      <c r="F2362" s="103"/>
      <c r="AE2362" s="103"/>
      <c r="AG2362" s="103"/>
    </row>
    <row r="2363" spans="1:33" x14ac:dyDescent="0.3">
      <c r="A2363" s="4"/>
      <c r="B2363" s="4"/>
      <c r="C2363" s="4"/>
      <c r="D2363" s="31"/>
      <c r="E2363" s="103"/>
      <c r="F2363" s="103"/>
      <c r="AE2363" s="103"/>
      <c r="AG2363" s="103"/>
    </row>
    <row r="2364" spans="1:33" x14ac:dyDescent="0.3">
      <c r="A2364" s="4"/>
      <c r="B2364" s="4"/>
      <c r="C2364" s="4"/>
      <c r="D2364" s="31"/>
      <c r="E2364" s="103"/>
      <c r="F2364" s="103"/>
      <c r="AE2364" s="103"/>
      <c r="AG2364" s="103"/>
    </row>
    <row r="2365" spans="1:33" x14ac:dyDescent="0.3">
      <c r="A2365" s="4"/>
      <c r="B2365" s="4"/>
      <c r="C2365" s="4"/>
      <c r="D2365" s="31"/>
      <c r="E2365" s="103"/>
      <c r="F2365" s="103"/>
      <c r="AE2365" s="103"/>
      <c r="AG2365" s="103"/>
    </row>
    <row r="2366" spans="1:33" x14ac:dyDescent="0.3">
      <c r="A2366" s="4"/>
      <c r="B2366" s="4"/>
      <c r="C2366" s="4"/>
      <c r="D2366" s="31"/>
      <c r="E2366" s="103"/>
      <c r="F2366" s="103"/>
      <c r="AE2366" s="103"/>
      <c r="AG2366" s="103"/>
    </row>
    <row r="2367" spans="1:33" x14ac:dyDescent="0.3">
      <c r="A2367" s="4"/>
      <c r="B2367" s="4"/>
      <c r="C2367" s="4"/>
      <c r="D2367" s="31"/>
      <c r="E2367" s="103"/>
      <c r="F2367" s="103"/>
      <c r="AE2367" s="103"/>
      <c r="AG2367" s="103"/>
    </row>
    <row r="2368" spans="1:33" x14ac:dyDescent="0.3">
      <c r="A2368" s="4"/>
      <c r="B2368" s="4"/>
      <c r="C2368" s="4"/>
      <c r="D2368" s="31"/>
      <c r="E2368" s="103"/>
      <c r="F2368" s="103"/>
      <c r="AE2368" s="103"/>
      <c r="AG2368" s="103"/>
    </row>
    <row r="2369" spans="1:33" x14ac:dyDescent="0.3">
      <c r="A2369" s="4"/>
      <c r="B2369" s="4"/>
      <c r="C2369" s="4"/>
      <c r="D2369" s="31"/>
      <c r="E2369" s="103"/>
      <c r="F2369" s="103"/>
      <c r="AE2369" s="103"/>
      <c r="AG2369" s="103"/>
    </row>
    <row r="2370" spans="1:33" x14ac:dyDescent="0.3">
      <c r="A2370" s="4"/>
      <c r="B2370" s="4"/>
      <c r="C2370" s="4"/>
      <c r="D2370" s="31"/>
      <c r="E2370" s="103"/>
      <c r="F2370" s="103"/>
      <c r="AE2370" s="103"/>
      <c r="AG2370" s="103"/>
    </row>
    <row r="2371" spans="1:33" x14ac:dyDescent="0.3">
      <c r="A2371" s="4"/>
      <c r="B2371" s="4"/>
      <c r="C2371" s="4"/>
      <c r="D2371" s="31"/>
      <c r="E2371" s="103"/>
      <c r="F2371" s="103"/>
      <c r="AE2371" s="103"/>
      <c r="AG2371" s="103"/>
    </row>
    <row r="2372" spans="1:33" x14ac:dyDescent="0.3">
      <c r="A2372" s="4"/>
      <c r="B2372" s="4"/>
      <c r="C2372" s="4"/>
      <c r="D2372" s="31"/>
      <c r="E2372" s="103"/>
      <c r="F2372" s="103"/>
      <c r="AE2372" s="103"/>
      <c r="AG2372" s="103"/>
    </row>
    <row r="2373" spans="1:33" x14ac:dyDescent="0.3">
      <c r="A2373" s="4"/>
      <c r="B2373" s="4"/>
      <c r="C2373" s="4"/>
      <c r="D2373" s="31"/>
      <c r="E2373" s="103"/>
      <c r="F2373" s="103"/>
      <c r="AE2373" s="103"/>
      <c r="AG2373" s="103"/>
    </row>
    <row r="2374" spans="1:33" x14ac:dyDescent="0.3">
      <c r="A2374" s="4"/>
      <c r="B2374" s="4"/>
      <c r="C2374" s="4"/>
      <c r="D2374" s="31"/>
      <c r="E2374" s="103"/>
      <c r="F2374" s="103"/>
      <c r="AE2374" s="103"/>
      <c r="AG2374" s="103"/>
    </row>
    <row r="2375" spans="1:33" x14ac:dyDescent="0.3">
      <c r="A2375" s="4"/>
      <c r="B2375" s="4"/>
      <c r="C2375" s="4"/>
      <c r="D2375" s="31"/>
      <c r="E2375" s="103"/>
      <c r="F2375" s="103"/>
      <c r="AE2375" s="103"/>
      <c r="AG2375" s="103"/>
    </row>
    <row r="2376" spans="1:33" x14ac:dyDescent="0.3">
      <c r="A2376" s="4"/>
      <c r="B2376" s="4"/>
      <c r="C2376" s="4"/>
      <c r="D2376" s="31"/>
      <c r="E2376" s="103"/>
      <c r="F2376" s="103"/>
      <c r="AE2376" s="103"/>
      <c r="AG2376" s="103"/>
    </row>
    <row r="2377" spans="1:33" x14ac:dyDescent="0.3">
      <c r="A2377" s="4"/>
      <c r="B2377" s="4"/>
      <c r="C2377" s="4"/>
      <c r="D2377" s="31"/>
      <c r="E2377" s="103"/>
      <c r="F2377" s="103"/>
      <c r="AE2377" s="103"/>
      <c r="AG2377" s="103"/>
    </row>
    <row r="2378" spans="1:33" x14ac:dyDescent="0.3">
      <c r="A2378" s="4"/>
      <c r="B2378" s="4"/>
      <c r="C2378" s="4"/>
      <c r="D2378" s="31"/>
      <c r="E2378" s="103"/>
      <c r="F2378" s="103"/>
      <c r="AE2378" s="103"/>
      <c r="AG2378" s="103"/>
    </row>
    <row r="2379" spans="1:33" x14ac:dyDescent="0.3">
      <c r="A2379" s="4"/>
      <c r="B2379" s="4"/>
      <c r="C2379" s="4"/>
      <c r="D2379" s="31"/>
      <c r="E2379" s="103"/>
      <c r="F2379" s="103"/>
      <c r="AE2379" s="103"/>
      <c r="AG2379" s="103"/>
    </row>
    <row r="2380" spans="1:33" x14ac:dyDescent="0.3">
      <c r="A2380" s="4"/>
      <c r="B2380" s="4"/>
      <c r="C2380" s="4"/>
      <c r="D2380" s="31"/>
      <c r="E2380" s="103"/>
      <c r="F2380" s="103"/>
      <c r="AE2380" s="103"/>
      <c r="AG2380" s="103"/>
    </row>
    <row r="2381" spans="1:33" x14ac:dyDescent="0.3">
      <c r="A2381" s="4"/>
      <c r="B2381" s="4"/>
      <c r="C2381" s="4"/>
      <c r="D2381" s="31"/>
      <c r="E2381" s="103"/>
      <c r="F2381" s="103"/>
      <c r="AE2381" s="103"/>
      <c r="AG2381" s="103"/>
    </row>
    <row r="2382" spans="1:33" x14ac:dyDescent="0.3">
      <c r="A2382" s="4"/>
      <c r="B2382" s="4"/>
      <c r="C2382" s="4"/>
      <c r="D2382" s="31"/>
      <c r="E2382" s="103"/>
      <c r="F2382" s="103"/>
      <c r="AE2382" s="103"/>
      <c r="AG2382" s="103"/>
    </row>
    <row r="2383" spans="1:33" x14ac:dyDescent="0.3">
      <c r="A2383" s="4"/>
      <c r="B2383" s="4"/>
      <c r="C2383" s="4"/>
      <c r="D2383" s="31"/>
      <c r="E2383" s="103"/>
      <c r="F2383" s="103"/>
      <c r="AE2383" s="103"/>
      <c r="AG2383" s="103"/>
    </row>
    <row r="2384" spans="1:33" x14ac:dyDescent="0.3">
      <c r="A2384" s="4"/>
      <c r="B2384" s="4"/>
      <c r="C2384" s="4"/>
      <c r="D2384" s="31"/>
      <c r="E2384" s="103"/>
      <c r="F2384" s="103"/>
      <c r="AE2384" s="103"/>
      <c r="AG2384" s="103"/>
    </row>
    <row r="2385" spans="1:33" x14ac:dyDescent="0.3">
      <c r="A2385" s="4"/>
      <c r="B2385" s="4"/>
      <c r="C2385" s="4"/>
      <c r="D2385" s="31"/>
      <c r="E2385" s="103"/>
      <c r="F2385" s="103"/>
      <c r="AE2385" s="103"/>
      <c r="AG2385" s="103"/>
    </row>
    <row r="2386" spans="1:33" x14ac:dyDescent="0.3">
      <c r="A2386" s="4"/>
      <c r="B2386" s="4"/>
      <c r="C2386" s="4"/>
      <c r="D2386" s="31"/>
      <c r="E2386" s="103"/>
      <c r="F2386" s="103"/>
      <c r="AE2386" s="103"/>
      <c r="AG2386" s="103"/>
    </row>
    <row r="2387" spans="1:33" x14ac:dyDescent="0.3">
      <c r="A2387" s="4"/>
      <c r="B2387" s="4"/>
      <c r="C2387" s="4"/>
      <c r="D2387" s="31"/>
      <c r="E2387" s="103"/>
      <c r="F2387" s="103"/>
      <c r="AE2387" s="103"/>
      <c r="AG2387" s="103"/>
    </row>
    <row r="2388" spans="1:33" x14ac:dyDescent="0.3">
      <c r="A2388" s="4"/>
      <c r="B2388" s="4"/>
      <c r="C2388" s="4"/>
      <c r="D2388" s="31"/>
      <c r="E2388" s="103"/>
      <c r="F2388" s="103"/>
      <c r="AE2388" s="103"/>
      <c r="AG2388" s="103"/>
    </row>
    <row r="2389" spans="1:33" x14ac:dyDescent="0.3">
      <c r="A2389" s="4"/>
      <c r="B2389" s="4"/>
      <c r="C2389" s="4"/>
      <c r="D2389" s="31"/>
      <c r="E2389" s="103"/>
      <c r="F2389" s="103"/>
      <c r="AE2389" s="103"/>
      <c r="AG2389" s="103"/>
    </row>
    <row r="2390" spans="1:33" x14ac:dyDescent="0.3">
      <c r="A2390" s="4"/>
      <c r="B2390" s="4"/>
      <c r="C2390" s="4"/>
      <c r="D2390" s="31"/>
      <c r="E2390" s="103"/>
      <c r="F2390" s="103"/>
      <c r="AE2390" s="103"/>
      <c r="AG2390" s="103"/>
    </row>
    <row r="2391" spans="1:33" x14ac:dyDescent="0.3">
      <c r="A2391" s="4"/>
      <c r="B2391" s="4"/>
      <c r="C2391" s="4"/>
      <c r="D2391" s="31"/>
      <c r="E2391" s="103"/>
      <c r="F2391" s="103"/>
      <c r="AE2391" s="103"/>
      <c r="AG2391" s="103"/>
    </row>
    <row r="2392" spans="1:33" x14ac:dyDescent="0.3">
      <c r="A2392" s="4"/>
      <c r="B2392" s="4"/>
      <c r="C2392" s="4"/>
      <c r="D2392" s="31"/>
      <c r="E2392" s="103"/>
      <c r="F2392" s="103"/>
      <c r="AE2392" s="103"/>
      <c r="AG2392" s="103"/>
    </row>
    <row r="2393" spans="1:33" x14ac:dyDescent="0.3">
      <c r="A2393" s="4"/>
      <c r="B2393" s="4"/>
      <c r="C2393" s="4"/>
      <c r="D2393" s="31"/>
      <c r="E2393" s="103"/>
      <c r="F2393" s="103"/>
      <c r="AE2393" s="103"/>
      <c r="AG2393" s="103"/>
    </row>
    <row r="2394" spans="1:33" x14ac:dyDescent="0.3">
      <c r="A2394" s="4"/>
      <c r="B2394" s="4"/>
      <c r="C2394" s="4"/>
      <c r="D2394" s="31"/>
      <c r="E2394" s="103"/>
      <c r="F2394" s="103"/>
      <c r="AE2394" s="103"/>
      <c r="AG2394" s="103"/>
    </row>
    <row r="2395" spans="1:33" x14ac:dyDescent="0.3">
      <c r="A2395" s="4"/>
      <c r="B2395" s="4"/>
      <c r="C2395" s="4"/>
      <c r="D2395" s="31"/>
      <c r="E2395" s="103"/>
      <c r="F2395" s="103"/>
      <c r="AE2395" s="103"/>
      <c r="AG2395" s="103"/>
    </row>
    <row r="2396" spans="1:33" x14ac:dyDescent="0.3">
      <c r="A2396" s="4"/>
      <c r="B2396" s="4"/>
      <c r="C2396" s="4"/>
      <c r="D2396" s="31"/>
      <c r="E2396" s="103"/>
      <c r="F2396" s="103"/>
      <c r="AE2396" s="103"/>
      <c r="AG2396" s="103"/>
    </row>
    <row r="2397" spans="1:33" x14ac:dyDescent="0.3">
      <c r="A2397" s="4"/>
      <c r="B2397" s="4"/>
      <c r="C2397" s="4"/>
      <c r="D2397" s="31"/>
      <c r="E2397" s="103"/>
      <c r="F2397" s="103"/>
      <c r="AE2397" s="103"/>
      <c r="AG2397" s="103"/>
    </row>
    <row r="2398" spans="1:33" x14ac:dyDescent="0.3">
      <c r="A2398" s="4"/>
      <c r="B2398" s="4"/>
      <c r="C2398" s="4"/>
      <c r="D2398" s="31"/>
      <c r="E2398" s="103"/>
      <c r="F2398" s="103"/>
      <c r="AE2398" s="103"/>
      <c r="AG2398" s="103"/>
    </row>
    <row r="2399" spans="1:33" x14ac:dyDescent="0.3">
      <c r="A2399" s="4"/>
      <c r="B2399" s="4"/>
      <c r="C2399" s="4"/>
      <c r="D2399" s="31"/>
      <c r="E2399" s="103"/>
      <c r="F2399" s="103"/>
      <c r="AE2399" s="103"/>
      <c r="AG2399" s="103"/>
    </row>
    <row r="2400" spans="1:33" x14ac:dyDescent="0.3">
      <c r="A2400" s="4"/>
      <c r="B2400" s="4"/>
      <c r="C2400" s="4"/>
      <c r="D2400" s="31"/>
      <c r="E2400" s="103"/>
      <c r="F2400" s="103"/>
      <c r="AE2400" s="103"/>
      <c r="AG2400" s="103"/>
    </row>
    <row r="2401" spans="1:33" x14ac:dyDescent="0.3">
      <c r="A2401" s="4"/>
      <c r="B2401" s="4"/>
      <c r="C2401" s="4"/>
      <c r="D2401" s="31"/>
      <c r="E2401" s="103"/>
      <c r="F2401" s="103"/>
      <c r="AE2401" s="103"/>
      <c r="AG2401" s="103"/>
    </row>
    <row r="2402" spans="1:33" x14ac:dyDescent="0.3">
      <c r="A2402" s="4"/>
      <c r="B2402" s="4"/>
      <c r="C2402" s="4"/>
      <c r="D2402" s="31"/>
      <c r="E2402" s="103"/>
      <c r="F2402" s="103"/>
      <c r="AE2402" s="103"/>
      <c r="AG2402" s="103"/>
    </row>
    <row r="2403" spans="1:33" x14ac:dyDescent="0.3">
      <c r="A2403" s="4"/>
      <c r="B2403" s="4"/>
      <c r="C2403" s="4"/>
      <c r="D2403" s="31"/>
    </row>
    <row r="2404" spans="1:33" x14ac:dyDescent="0.3">
      <c r="A2404" s="4"/>
      <c r="B2404" s="4"/>
      <c r="C2404" s="4"/>
      <c r="D2404" s="31"/>
    </row>
    <row r="2405" spans="1:33" x14ac:dyDescent="0.3">
      <c r="A2405" s="4"/>
      <c r="B2405" s="4"/>
      <c r="C2405" s="4"/>
      <c r="D2405" s="31"/>
    </row>
    <row r="2406" spans="1:33" x14ac:dyDescent="0.3">
      <c r="A2406" s="4"/>
      <c r="B2406" s="4"/>
      <c r="C2406" s="4"/>
      <c r="D2406" s="31"/>
    </row>
    <row r="2407" spans="1:33" x14ac:dyDescent="0.3">
      <c r="A2407" s="4"/>
      <c r="B2407" s="4"/>
      <c r="C2407" s="4"/>
      <c r="D2407" s="31"/>
    </row>
    <row r="2408" spans="1:33" x14ac:dyDescent="0.3">
      <c r="A2408" s="4"/>
      <c r="B2408" s="4"/>
      <c r="C2408" s="4"/>
      <c r="D2408" s="31"/>
    </row>
    <row r="2409" spans="1:33" x14ac:dyDescent="0.3">
      <c r="A2409" s="4"/>
      <c r="B2409" s="4"/>
      <c r="C2409" s="4"/>
      <c r="D2409" s="31"/>
    </row>
    <row r="2410" spans="1:33" x14ac:dyDescent="0.3">
      <c r="A2410" s="4"/>
      <c r="B2410" s="4"/>
      <c r="C2410" s="4"/>
      <c r="D2410" s="31"/>
    </row>
    <row r="2411" spans="1:33" x14ac:dyDescent="0.3">
      <c r="A2411" s="4"/>
      <c r="B2411" s="4"/>
      <c r="C2411" s="4"/>
      <c r="D2411" s="31"/>
    </row>
    <row r="2412" spans="1:33" x14ac:dyDescent="0.3">
      <c r="A2412" s="4"/>
      <c r="B2412" s="4"/>
      <c r="C2412" s="4"/>
      <c r="D2412" s="31"/>
      <c r="E2412" s="4"/>
      <c r="F2412" s="4"/>
      <c r="K2412" s="308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</row>
    <row r="2413" spans="1:33" x14ac:dyDescent="0.3">
      <c r="A2413" s="4"/>
      <c r="B2413" s="4"/>
      <c r="C2413" s="4"/>
      <c r="D2413" s="31"/>
      <c r="E2413" s="4"/>
      <c r="F2413" s="4"/>
      <c r="K2413" s="308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</row>
    <row r="2414" spans="1:33" x14ac:dyDescent="0.3">
      <c r="A2414" s="4"/>
      <c r="B2414" s="4"/>
      <c r="C2414" s="4"/>
      <c r="D2414" s="31"/>
      <c r="E2414" s="4"/>
      <c r="F2414" s="4"/>
      <c r="K2414" s="308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</row>
    <row r="2415" spans="1:33" x14ac:dyDescent="0.3">
      <c r="A2415" s="4"/>
      <c r="B2415" s="4"/>
      <c r="C2415" s="4"/>
      <c r="D2415" s="31"/>
      <c r="E2415" s="4"/>
      <c r="F2415" s="4"/>
      <c r="K2415" s="308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</row>
    <row r="2416" spans="1:33" x14ac:dyDescent="0.3">
      <c r="A2416" s="4"/>
      <c r="B2416" s="4"/>
      <c r="C2416" s="4"/>
      <c r="D2416" s="31"/>
      <c r="E2416" s="4"/>
      <c r="F2416" s="4"/>
      <c r="K2416" s="308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</row>
    <row r="2417" spans="1:33" x14ac:dyDescent="0.3">
      <c r="A2417" s="4"/>
      <c r="B2417" s="4"/>
      <c r="C2417" s="4"/>
      <c r="D2417" s="31"/>
      <c r="E2417" s="4"/>
      <c r="F2417" s="4"/>
      <c r="K2417" s="308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</row>
    <row r="2418" spans="1:33" x14ac:dyDescent="0.3">
      <c r="A2418" s="4"/>
      <c r="B2418" s="4"/>
      <c r="C2418" s="4"/>
      <c r="D2418" s="31"/>
      <c r="E2418" s="4"/>
      <c r="F2418" s="4"/>
      <c r="K2418" s="308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</row>
    <row r="2419" spans="1:33" x14ac:dyDescent="0.3">
      <c r="A2419" s="4"/>
      <c r="B2419" s="4"/>
      <c r="C2419" s="4"/>
      <c r="D2419" s="31"/>
      <c r="E2419" s="4"/>
      <c r="F2419" s="4"/>
      <c r="K2419" s="308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</row>
    <row r="2420" spans="1:33" x14ac:dyDescent="0.3">
      <c r="A2420" s="4"/>
      <c r="B2420" s="4"/>
      <c r="C2420" s="4"/>
      <c r="D2420" s="31"/>
      <c r="E2420" s="4"/>
      <c r="F2420" s="4"/>
      <c r="K2420" s="308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</row>
    <row r="2421" spans="1:33" x14ac:dyDescent="0.3">
      <c r="A2421" s="4"/>
      <c r="B2421" s="4"/>
      <c r="C2421" s="4"/>
      <c r="D2421" s="31"/>
      <c r="E2421" s="4"/>
      <c r="F2421" s="4"/>
      <c r="K2421" s="308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</row>
    <row r="2422" spans="1:33" x14ac:dyDescent="0.3">
      <c r="A2422" s="4"/>
      <c r="B2422" s="4"/>
      <c r="C2422" s="4"/>
      <c r="D2422" s="31"/>
      <c r="E2422" s="4"/>
      <c r="F2422" s="4"/>
      <c r="K2422" s="308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</row>
    <row r="2423" spans="1:33" x14ac:dyDescent="0.3">
      <c r="A2423" s="4"/>
      <c r="B2423" s="4"/>
      <c r="C2423" s="4"/>
      <c r="D2423" s="31"/>
      <c r="E2423" s="4"/>
      <c r="F2423" s="4"/>
      <c r="K2423" s="308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</row>
    <row r="2424" spans="1:33" x14ac:dyDescent="0.3">
      <c r="A2424" s="4"/>
      <c r="B2424" s="4"/>
      <c r="C2424" s="4"/>
      <c r="D2424" s="31"/>
      <c r="E2424" s="4"/>
      <c r="F2424" s="4"/>
      <c r="K2424" s="308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</row>
    <row r="2425" spans="1:33" x14ac:dyDescent="0.3">
      <c r="A2425" s="4"/>
      <c r="B2425" s="4"/>
      <c r="C2425" s="4"/>
      <c r="D2425" s="31"/>
      <c r="E2425" s="4"/>
      <c r="F2425" s="4"/>
      <c r="K2425" s="308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</row>
    <row r="2426" spans="1:33" x14ac:dyDescent="0.3">
      <c r="A2426" s="4"/>
      <c r="B2426" s="4"/>
      <c r="C2426" s="4"/>
      <c r="D2426" s="31"/>
      <c r="E2426" s="4"/>
      <c r="F2426" s="4"/>
      <c r="K2426" s="308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</row>
    <row r="2427" spans="1:33" x14ac:dyDescent="0.3">
      <c r="A2427" s="4"/>
      <c r="B2427" s="4"/>
      <c r="C2427" s="4"/>
      <c r="D2427" s="31"/>
      <c r="E2427" s="4"/>
      <c r="F2427" s="4"/>
      <c r="K2427" s="308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</row>
    <row r="2428" spans="1:33" x14ac:dyDescent="0.3">
      <c r="A2428" s="4"/>
      <c r="B2428" s="4"/>
      <c r="C2428" s="4"/>
      <c r="D2428" s="31"/>
      <c r="E2428" s="4"/>
      <c r="F2428" s="4"/>
      <c r="K2428" s="308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</row>
    <row r="2429" spans="1:33" x14ac:dyDescent="0.3">
      <c r="A2429" s="4"/>
      <c r="B2429" s="4"/>
      <c r="C2429" s="4"/>
      <c r="D2429" s="31"/>
      <c r="E2429" s="4"/>
      <c r="F2429" s="4"/>
      <c r="K2429" s="308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</row>
    <row r="2430" spans="1:33" x14ac:dyDescent="0.3">
      <c r="A2430" s="4"/>
      <c r="B2430" s="4"/>
      <c r="C2430" s="4"/>
      <c r="D2430" s="31"/>
      <c r="E2430" s="4"/>
      <c r="F2430" s="4"/>
      <c r="K2430" s="308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</row>
    <row r="2431" spans="1:33" x14ac:dyDescent="0.3">
      <c r="A2431" s="4"/>
      <c r="B2431" s="4"/>
      <c r="C2431" s="4"/>
      <c r="D2431" s="31"/>
      <c r="E2431" s="4"/>
      <c r="F2431" s="4"/>
      <c r="K2431" s="308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</row>
    <row r="2432" spans="1:33" x14ac:dyDescent="0.3">
      <c r="A2432" s="4"/>
      <c r="B2432" s="4"/>
      <c r="C2432" s="4"/>
      <c r="D2432" s="31"/>
      <c r="E2432" s="4"/>
      <c r="F2432" s="4"/>
      <c r="K2432" s="308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</row>
    <row r="2433" spans="1:33" x14ac:dyDescent="0.3">
      <c r="A2433" s="4"/>
      <c r="B2433" s="4"/>
      <c r="C2433" s="4"/>
      <c r="D2433" s="31"/>
      <c r="E2433" s="4"/>
      <c r="F2433" s="4"/>
      <c r="K2433" s="308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</row>
    <row r="2434" spans="1:33" x14ac:dyDescent="0.3">
      <c r="A2434" s="4"/>
      <c r="B2434" s="4"/>
      <c r="C2434" s="4"/>
      <c r="D2434" s="31"/>
      <c r="E2434" s="4"/>
      <c r="F2434" s="4"/>
      <c r="K2434" s="308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</row>
    <row r="2435" spans="1:33" x14ac:dyDescent="0.3">
      <c r="A2435" s="4"/>
      <c r="B2435" s="4"/>
      <c r="C2435" s="4"/>
      <c r="D2435" s="31"/>
      <c r="E2435" s="4"/>
      <c r="F2435" s="4"/>
      <c r="K2435" s="308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</row>
    <row r="2436" spans="1:33" x14ac:dyDescent="0.3">
      <c r="A2436" s="4"/>
      <c r="B2436" s="4"/>
      <c r="C2436" s="4"/>
      <c r="D2436" s="31"/>
      <c r="E2436" s="4"/>
      <c r="F2436" s="4"/>
      <c r="K2436" s="308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</row>
    <row r="2437" spans="1:33" x14ac:dyDescent="0.3">
      <c r="A2437" s="4"/>
      <c r="B2437" s="4"/>
      <c r="C2437" s="4"/>
      <c r="D2437" s="31"/>
      <c r="E2437" s="4"/>
      <c r="F2437" s="4"/>
      <c r="K2437" s="308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</row>
    <row r="2438" spans="1:33" x14ac:dyDescent="0.3">
      <c r="A2438" s="4"/>
      <c r="B2438" s="4"/>
      <c r="C2438" s="4"/>
      <c r="D2438" s="31"/>
      <c r="E2438" s="4"/>
      <c r="F2438" s="4"/>
      <c r="K2438" s="308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</row>
    <row r="2439" spans="1:33" x14ac:dyDescent="0.3">
      <c r="A2439" s="4"/>
      <c r="B2439" s="4"/>
      <c r="C2439" s="4"/>
      <c r="D2439" s="31"/>
      <c r="E2439" s="4"/>
      <c r="F2439" s="4"/>
      <c r="K2439" s="308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</row>
    <row r="2440" spans="1:33" x14ac:dyDescent="0.3">
      <c r="A2440" s="4"/>
      <c r="B2440" s="4"/>
      <c r="C2440" s="4"/>
      <c r="D2440" s="31"/>
      <c r="E2440" s="4"/>
      <c r="F2440" s="4"/>
      <c r="K2440" s="308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</row>
    <row r="2441" spans="1:33" x14ac:dyDescent="0.3">
      <c r="A2441" s="4"/>
      <c r="B2441" s="4"/>
      <c r="C2441" s="4"/>
      <c r="D2441" s="31"/>
      <c r="E2441" s="4"/>
      <c r="F2441" s="4"/>
      <c r="K2441" s="308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</row>
    <row r="2442" spans="1:33" x14ac:dyDescent="0.3">
      <c r="A2442" s="4"/>
      <c r="B2442" s="4"/>
      <c r="C2442" s="4"/>
      <c r="D2442" s="31"/>
      <c r="E2442" s="4"/>
      <c r="F2442" s="4"/>
      <c r="K2442" s="308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</row>
    <row r="2443" spans="1:33" x14ac:dyDescent="0.3">
      <c r="A2443" s="4"/>
      <c r="B2443" s="4"/>
      <c r="C2443" s="4"/>
      <c r="D2443" s="31"/>
      <c r="E2443" s="4"/>
      <c r="F2443" s="4"/>
      <c r="K2443" s="308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</row>
    <row r="2444" spans="1:33" x14ac:dyDescent="0.3">
      <c r="A2444" s="4"/>
      <c r="B2444" s="4"/>
      <c r="C2444" s="4"/>
      <c r="D2444" s="31"/>
      <c r="E2444" s="4"/>
      <c r="F2444" s="4"/>
      <c r="K2444" s="308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</row>
    <row r="2445" spans="1:33" x14ac:dyDescent="0.3">
      <c r="A2445" s="4"/>
      <c r="B2445" s="4"/>
      <c r="C2445" s="4"/>
      <c r="D2445" s="31"/>
      <c r="E2445" s="4"/>
      <c r="F2445" s="4"/>
      <c r="K2445" s="308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</row>
    <row r="2446" spans="1:33" x14ac:dyDescent="0.3">
      <c r="A2446" s="4"/>
      <c r="B2446" s="4"/>
      <c r="C2446" s="4"/>
      <c r="D2446" s="31"/>
      <c r="E2446" s="4"/>
      <c r="F2446" s="4"/>
      <c r="K2446" s="308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</row>
    <row r="2447" spans="1:33" x14ac:dyDescent="0.3">
      <c r="A2447" s="4"/>
      <c r="B2447" s="4"/>
      <c r="C2447" s="4"/>
      <c r="D2447" s="31"/>
      <c r="E2447" s="4"/>
      <c r="F2447" s="4"/>
      <c r="K2447" s="308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</row>
    <row r="2448" spans="1:33" x14ac:dyDescent="0.3">
      <c r="A2448" s="4"/>
      <c r="B2448" s="4"/>
      <c r="C2448" s="4"/>
      <c r="D2448" s="31"/>
      <c r="E2448" s="4"/>
      <c r="F2448" s="4"/>
      <c r="K2448" s="308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</row>
    <row r="2449" spans="1:33" x14ac:dyDescent="0.3">
      <c r="A2449" s="4"/>
      <c r="B2449" s="4"/>
      <c r="C2449" s="4"/>
      <c r="D2449" s="31"/>
      <c r="E2449" s="4"/>
      <c r="F2449" s="4"/>
      <c r="K2449" s="308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</row>
    <row r="2450" spans="1:33" x14ac:dyDescent="0.3">
      <c r="A2450" s="4"/>
      <c r="B2450" s="4"/>
      <c r="C2450" s="4"/>
      <c r="D2450" s="31"/>
      <c r="E2450" s="4"/>
      <c r="F2450" s="4"/>
      <c r="K2450" s="308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</row>
    <row r="2451" spans="1:33" x14ac:dyDescent="0.3">
      <c r="A2451" s="4"/>
      <c r="B2451" s="4"/>
      <c r="C2451" s="4"/>
      <c r="D2451" s="31"/>
      <c r="E2451" s="4"/>
      <c r="F2451" s="4"/>
      <c r="K2451" s="308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</row>
    <row r="2452" spans="1:33" x14ac:dyDescent="0.3">
      <c r="A2452" s="4"/>
      <c r="B2452" s="4"/>
      <c r="C2452" s="4"/>
      <c r="D2452" s="31"/>
      <c r="E2452" s="4"/>
      <c r="F2452" s="4"/>
      <c r="K2452" s="308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</row>
    <row r="2453" spans="1:33" x14ac:dyDescent="0.3">
      <c r="A2453" s="4"/>
      <c r="B2453" s="4"/>
      <c r="C2453" s="4"/>
      <c r="D2453" s="31"/>
      <c r="E2453" s="4"/>
      <c r="F2453" s="4"/>
      <c r="K2453" s="308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</row>
    <row r="2454" spans="1:33" x14ac:dyDescent="0.3">
      <c r="A2454" s="4"/>
      <c r="B2454" s="4"/>
      <c r="C2454" s="4"/>
      <c r="D2454" s="31"/>
      <c r="E2454" s="4"/>
      <c r="F2454" s="4"/>
      <c r="K2454" s="308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</row>
    <row r="2455" spans="1:33" x14ac:dyDescent="0.3">
      <c r="A2455" s="4"/>
      <c r="B2455" s="4"/>
      <c r="C2455" s="4"/>
      <c r="D2455" s="31"/>
      <c r="E2455" s="4"/>
      <c r="F2455" s="4"/>
      <c r="K2455" s="308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</row>
    <row r="2456" spans="1:33" x14ac:dyDescent="0.3">
      <c r="A2456" s="4"/>
      <c r="B2456" s="4"/>
      <c r="C2456" s="4"/>
      <c r="D2456" s="31"/>
      <c r="E2456" s="4"/>
      <c r="F2456" s="4"/>
      <c r="K2456" s="308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</row>
    <row r="2457" spans="1:33" x14ac:dyDescent="0.3">
      <c r="A2457" s="4"/>
      <c r="B2457" s="4"/>
      <c r="C2457" s="4"/>
      <c r="D2457" s="31"/>
      <c r="E2457" s="4"/>
      <c r="F2457" s="4"/>
      <c r="K2457" s="308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</row>
    <row r="2458" spans="1:33" x14ac:dyDescent="0.3">
      <c r="A2458" s="4"/>
      <c r="B2458" s="4"/>
      <c r="C2458" s="4"/>
      <c r="D2458" s="31"/>
      <c r="E2458" s="4"/>
      <c r="F2458" s="4"/>
      <c r="K2458" s="308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</row>
    <row r="2459" spans="1:33" x14ac:dyDescent="0.3">
      <c r="A2459" s="4"/>
      <c r="B2459" s="4"/>
      <c r="C2459" s="4"/>
      <c r="D2459" s="31"/>
      <c r="E2459" s="4"/>
      <c r="F2459" s="4"/>
      <c r="K2459" s="308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</row>
    <row r="2460" spans="1:33" x14ac:dyDescent="0.3">
      <c r="A2460" s="4"/>
      <c r="B2460" s="4"/>
      <c r="C2460" s="4"/>
      <c r="D2460" s="31"/>
      <c r="E2460" s="4"/>
      <c r="F2460" s="4"/>
      <c r="K2460" s="308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</row>
    <row r="2461" spans="1:33" x14ac:dyDescent="0.3">
      <c r="A2461" s="4"/>
      <c r="B2461" s="4"/>
      <c r="C2461" s="4"/>
      <c r="D2461" s="31"/>
      <c r="E2461" s="4"/>
      <c r="F2461" s="4"/>
      <c r="K2461" s="308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</row>
    <row r="2462" spans="1:33" x14ac:dyDescent="0.3">
      <c r="A2462" s="4"/>
      <c r="B2462" s="4"/>
      <c r="C2462" s="4"/>
      <c r="D2462" s="31"/>
      <c r="E2462" s="4"/>
      <c r="F2462" s="4"/>
      <c r="K2462" s="308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</row>
    <row r="2463" spans="1:33" x14ac:dyDescent="0.3">
      <c r="A2463" s="4"/>
      <c r="B2463" s="4"/>
      <c r="C2463" s="4"/>
      <c r="D2463" s="31"/>
      <c r="E2463" s="4"/>
      <c r="F2463" s="4"/>
      <c r="K2463" s="308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</row>
    <row r="2464" spans="1:33" x14ac:dyDescent="0.3">
      <c r="A2464" s="4"/>
      <c r="B2464" s="4"/>
      <c r="C2464" s="4"/>
      <c r="D2464" s="31"/>
      <c r="E2464" s="4"/>
      <c r="F2464" s="4"/>
      <c r="K2464" s="308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</row>
    <row r="2465" spans="1:33" x14ac:dyDescent="0.3">
      <c r="A2465" s="4"/>
      <c r="B2465" s="4"/>
      <c r="C2465" s="4"/>
      <c r="D2465" s="31"/>
      <c r="E2465" s="4"/>
      <c r="F2465" s="4"/>
      <c r="K2465" s="308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</row>
    <row r="2466" spans="1:33" x14ac:dyDescent="0.3">
      <c r="A2466" s="4"/>
      <c r="B2466" s="4"/>
      <c r="C2466" s="4"/>
      <c r="D2466" s="31"/>
      <c r="E2466" s="4"/>
      <c r="F2466" s="4"/>
      <c r="K2466" s="308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</row>
    <row r="2467" spans="1:33" x14ac:dyDescent="0.3">
      <c r="A2467" s="4"/>
      <c r="B2467" s="4"/>
      <c r="C2467" s="4"/>
      <c r="D2467" s="31"/>
      <c r="E2467" s="4"/>
      <c r="F2467" s="4"/>
      <c r="K2467" s="308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</row>
    <row r="2468" spans="1:33" x14ac:dyDescent="0.3">
      <c r="A2468" s="4"/>
      <c r="B2468" s="4"/>
      <c r="C2468" s="4"/>
      <c r="D2468" s="31"/>
      <c r="E2468" s="4"/>
      <c r="F2468" s="4"/>
      <c r="K2468" s="308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</row>
    <row r="2469" spans="1:33" x14ac:dyDescent="0.3">
      <c r="A2469" s="4"/>
      <c r="B2469" s="4"/>
      <c r="C2469" s="4"/>
      <c r="D2469" s="31"/>
      <c r="E2469" s="4"/>
      <c r="F2469" s="4"/>
      <c r="K2469" s="308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</row>
    <row r="2470" spans="1:33" x14ac:dyDescent="0.3">
      <c r="A2470" s="4"/>
      <c r="B2470" s="4"/>
      <c r="C2470" s="4"/>
      <c r="D2470" s="31"/>
      <c r="E2470" s="4"/>
      <c r="F2470" s="4"/>
      <c r="K2470" s="308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</row>
    <row r="2471" spans="1:33" x14ac:dyDescent="0.3">
      <c r="A2471" s="4"/>
      <c r="B2471" s="4"/>
      <c r="C2471" s="4"/>
      <c r="D2471" s="31"/>
      <c r="E2471" s="4"/>
      <c r="F2471" s="4"/>
      <c r="K2471" s="308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</row>
    <row r="2472" spans="1:33" x14ac:dyDescent="0.3">
      <c r="A2472" s="4"/>
      <c r="B2472" s="4"/>
      <c r="C2472" s="4"/>
      <c r="D2472" s="31"/>
      <c r="E2472" s="4"/>
      <c r="F2472" s="4"/>
      <c r="K2472" s="308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</row>
    <row r="2473" spans="1:33" x14ac:dyDescent="0.3">
      <c r="A2473" s="4"/>
      <c r="B2473" s="4"/>
      <c r="C2473" s="4"/>
      <c r="D2473" s="31"/>
      <c r="E2473" s="4"/>
      <c r="F2473" s="4"/>
      <c r="K2473" s="308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</row>
    <row r="2474" spans="1:33" x14ac:dyDescent="0.3">
      <c r="A2474" s="4"/>
      <c r="B2474" s="4"/>
      <c r="C2474" s="4"/>
      <c r="D2474" s="31"/>
      <c r="E2474" s="4"/>
      <c r="F2474" s="4"/>
      <c r="K2474" s="308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</row>
    <row r="2475" spans="1:33" x14ac:dyDescent="0.3">
      <c r="A2475" s="4"/>
      <c r="B2475" s="4"/>
      <c r="C2475" s="4"/>
      <c r="D2475" s="31"/>
      <c r="E2475" s="4"/>
      <c r="F2475" s="4"/>
      <c r="K2475" s="308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</row>
    <row r="2476" spans="1:33" x14ac:dyDescent="0.3">
      <c r="A2476" s="4"/>
      <c r="B2476" s="4"/>
      <c r="C2476" s="4"/>
      <c r="D2476" s="31"/>
      <c r="E2476" s="4"/>
      <c r="F2476" s="4"/>
      <c r="K2476" s="308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</row>
    <row r="2477" spans="1:33" x14ac:dyDescent="0.3">
      <c r="A2477" s="4"/>
      <c r="B2477" s="4"/>
      <c r="C2477" s="4"/>
      <c r="D2477" s="31"/>
      <c r="E2477" s="4"/>
      <c r="F2477" s="4"/>
      <c r="K2477" s="308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</row>
    <row r="2478" spans="1:33" x14ac:dyDescent="0.3">
      <c r="A2478" s="4"/>
      <c r="B2478" s="4"/>
      <c r="C2478" s="4"/>
      <c r="D2478" s="31"/>
      <c r="E2478" s="4"/>
      <c r="F2478" s="4"/>
      <c r="K2478" s="308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</row>
    <row r="2479" spans="1:33" x14ac:dyDescent="0.3">
      <c r="A2479" s="4"/>
      <c r="B2479" s="4"/>
      <c r="C2479" s="4"/>
      <c r="D2479" s="31"/>
      <c r="E2479" s="4"/>
      <c r="F2479" s="4"/>
      <c r="K2479" s="308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</row>
    <row r="2480" spans="1:33" x14ac:dyDescent="0.3">
      <c r="A2480" s="4"/>
      <c r="B2480" s="4"/>
      <c r="C2480" s="4"/>
      <c r="D2480" s="31"/>
      <c r="E2480" s="4"/>
      <c r="F2480" s="4"/>
      <c r="K2480" s="308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</row>
    <row r="2481" spans="1:33" x14ac:dyDescent="0.3">
      <c r="A2481" s="4"/>
      <c r="B2481" s="4"/>
      <c r="C2481" s="4"/>
      <c r="D2481" s="31"/>
      <c r="E2481" s="4"/>
      <c r="F2481" s="4"/>
      <c r="K2481" s="308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</row>
    <row r="2482" spans="1:33" x14ac:dyDescent="0.3">
      <c r="A2482" s="4"/>
      <c r="B2482" s="4"/>
      <c r="C2482" s="4"/>
      <c r="D2482" s="31"/>
      <c r="E2482" s="4"/>
      <c r="F2482" s="4"/>
      <c r="K2482" s="308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</row>
    <row r="2483" spans="1:33" x14ac:dyDescent="0.3">
      <c r="A2483" s="4"/>
      <c r="B2483" s="4"/>
      <c r="C2483" s="4"/>
      <c r="D2483" s="31"/>
      <c r="E2483" s="4"/>
      <c r="F2483" s="4"/>
      <c r="K2483" s="308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</row>
    <row r="2484" spans="1:33" x14ac:dyDescent="0.3">
      <c r="A2484" s="4"/>
      <c r="B2484" s="4"/>
      <c r="C2484" s="4"/>
      <c r="D2484" s="31"/>
      <c r="E2484" s="4"/>
      <c r="F2484" s="4"/>
      <c r="K2484" s="308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</row>
    <row r="2485" spans="1:33" x14ac:dyDescent="0.3">
      <c r="A2485" s="4"/>
      <c r="B2485" s="4"/>
      <c r="C2485" s="4"/>
      <c r="D2485" s="31"/>
      <c r="E2485" s="4"/>
      <c r="F2485" s="4"/>
      <c r="K2485" s="308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</row>
    <row r="2486" spans="1:33" x14ac:dyDescent="0.3">
      <c r="A2486" s="4"/>
      <c r="B2486" s="4"/>
      <c r="C2486" s="4"/>
      <c r="D2486" s="31"/>
      <c r="E2486" s="4"/>
      <c r="F2486" s="4"/>
      <c r="K2486" s="308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</row>
    <row r="2487" spans="1:33" x14ac:dyDescent="0.3">
      <c r="A2487" s="4"/>
      <c r="B2487" s="4"/>
      <c r="C2487" s="4"/>
      <c r="D2487" s="31"/>
      <c r="E2487" s="4"/>
      <c r="F2487" s="4"/>
      <c r="K2487" s="308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</row>
    <row r="2488" spans="1:33" x14ac:dyDescent="0.3">
      <c r="A2488" s="4"/>
      <c r="B2488" s="4"/>
      <c r="C2488" s="4"/>
      <c r="D2488" s="31"/>
      <c r="E2488" s="4"/>
      <c r="F2488" s="4"/>
      <c r="K2488" s="308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</row>
    <row r="2489" spans="1:33" x14ac:dyDescent="0.3">
      <c r="A2489" s="4"/>
      <c r="B2489" s="4"/>
      <c r="C2489" s="4"/>
      <c r="D2489" s="31"/>
      <c r="E2489" s="4"/>
      <c r="F2489" s="4"/>
      <c r="K2489" s="308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</row>
    <row r="2490" spans="1:33" x14ac:dyDescent="0.3">
      <c r="A2490" s="4"/>
      <c r="B2490" s="4"/>
      <c r="C2490" s="4"/>
      <c r="D2490" s="31"/>
      <c r="E2490" s="4"/>
      <c r="F2490" s="4"/>
      <c r="K2490" s="308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</row>
    <row r="2491" spans="1:33" x14ac:dyDescent="0.3">
      <c r="A2491" s="4"/>
      <c r="B2491" s="4"/>
      <c r="C2491" s="4"/>
      <c r="D2491" s="31"/>
      <c r="E2491" s="4"/>
      <c r="F2491" s="4"/>
      <c r="K2491" s="308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</row>
    <row r="2492" spans="1:33" x14ac:dyDescent="0.3">
      <c r="A2492" s="4"/>
      <c r="B2492" s="4"/>
      <c r="C2492" s="4"/>
      <c r="D2492" s="31"/>
      <c r="E2492" s="4"/>
      <c r="F2492" s="4"/>
      <c r="K2492" s="308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</row>
    <row r="2493" spans="1:33" x14ac:dyDescent="0.3">
      <c r="A2493" s="4"/>
      <c r="B2493" s="4"/>
      <c r="C2493" s="4"/>
      <c r="D2493" s="31"/>
      <c r="E2493" s="4"/>
      <c r="F2493" s="4"/>
      <c r="K2493" s="308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</row>
    <row r="2494" spans="1:33" x14ac:dyDescent="0.3">
      <c r="A2494" s="4"/>
      <c r="B2494" s="4"/>
      <c r="C2494" s="4"/>
      <c r="D2494" s="31"/>
      <c r="E2494" s="4"/>
      <c r="F2494" s="4"/>
      <c r="K2494" s="308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</row>
    <row r="2495" spans="1:33" x14ac:dyDescent="0.3">
      <c r="A2495" s="4"/>
      <c r="B2495" s="4"/>
      <c r="C2495" s="4"/>
      <c r="D2495" s="31"/>
      <c r="E2495" s="4"/>
      <c r="F2495" s="4"/>
      <c r="K2495" s="308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</row>
    <row r="2496" spans="1:33" x14ac:dyDescent="0.3">
      <c r="A2496" s="4"/>
      <c r="B2496" s="4"/>
      <c r="C2496" s="4"/>
      <c r="D2496" s="31"/>
      <c r="E2496" s="4"/>
      <c r="F2496" s="4"/>
      <c r="K2496" s="308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</row>
    <row r="2497" spans="1:33" x14ac:dyDescent="0.3">
      <c r="A2497" s="4"/>
      <c r="B2497" s="4"/>
      <c r="C2497" s="4"/>
      <c r="D2497" s="31"/>
      <c r="E2497" s="4"/>
      <c r="F2497" s="4"/>
      <c r="K2497" s="308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</row>
    <row r="2498" spans="1:33" x14ac:dyDescent="0.3">
      <c r="A2498" s="4"/>
      <c r="B2498" s="4"/>
      <c r="C2498" s="4"/>
      <c r="D2498" s="31"/>
      <c r="E2498" s="4"/>
      <c r="F2498" s="4"/>
      <c r="K2498" s="308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</row>
    <row r="2499" spans="1:33" x14ac:dyDescent="0.3">
      <c r="A2499" s="4"/>
      <c r="B2499" s="4"/>
      <c r="C2499" s="4"/>
      <c r="D2499" s="31"/>
      <c r="E2499" s="4"/>
      <c r="F2499" s="4"/>
      <c r="K2499" s="308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</row>
    <row r="2500" spans="1:33" x14ac:dyDescent="0.3">
      <c r="A2500" s="4"/>
      <c r="B2500" s="4"/>
      <c r="C2500" s="4"/>
      <c r="D2500" s="31"/>
      <c r="E2500" s="4"/>
      <c r="F2500" s="4"/>
      <c r="K2500" s="308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</row>
    <row r="2501" spans="1:33" x14ac:dyDescent="0.3">
      <c r="A2501" s="4"/>
      <c r="B2501" s="4"/>
      <c r="C2501" s="4"/>
      <c r="D2501" s="31"/>
      <c r="E2501" s="4"/>
      <c r="F2501" s="4"/>
      <c r="K2501" s="308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</row>
    <row r="2502" spans="1:33" x14ac:dyDescent="0.3">
      <c r="A2502" s="4"/>
      <c r="B2502" s="4"/>
      <c r="C2502" s="4"/>
      <c r="D2502" s="31"/>
      <c r="E2502" s="4"/>
      <c r="F2502" s="4"/>
      <c r="K2502" s="308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</row>
    <row r="2503" spans="1:33" x14ac:dyDescent="0.3">
      <c r="A2503" s="4"/>
      <c r="B2503" s="4"/>
      <c r="C2503" s="4"/>
      <c r="D2503" s="31"/>
      <c r="E2503" s="4"/>
      <c r="F2503" s="4"/>
      <c r="K2503" s="308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</row>
    <row r="2504" spans="1:33" x14ac:dyDescent="0.3">
      <c r="A2504" s="4"/>
      <c r="B2504" s="4"/>
      <c r="C2504" s="4"/>
      <c r="D2504" s="31"/>
      <c r="E2504" s="4"/>
      <c r="F2504" s="4"/>
      <c r="K2504" s="308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</row>
    <row r="2505" spans="1:33" x14ac:dyDescent="0.3">
      <c r="A2505" s="4"/>
      <c r="B2505" s="4"/>
      <c r="C2505" s="4"/>
      <c r="D2505" s="31"/>
      <c r="E2505" s="4"/>
      <c r="F2505" s="4"/>
      <c r="K2505" s="308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</row>
    <row r="2506" spans="1:33" x14ac:dyDescent="0.3">
      <c r="A2506" s="4"/>
      <c r="B2506" s="4"/>
      <c r="C2506" s="4"/>
      <c r="D2506" s="31"/>
      <c r="E2506" s="4"/>
      <c r="F2506" s="4"/>
      <c r="K2506" s="308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</row>
    <row r="2507" spans="1:33" x14ac:dyDescent="0.3">
      <c r="A2507" s="4"/>
      <c r="B2507" s="4"/>
      <c r="C2507" s="4"/>
      <c r="D2507" s="31"/>
      <c r="E2507" s="4"/>
      <c r="F2507" s="4"/>
      <c r="K2507" s="308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</row>
    <row r="2508" spans="1:33" x14ac:dyDescent="0.3">
      <c r="A2508" s="4"/>
      <c r="B2508" s="4"/>
      <c r="C2508" s="4"/>
      <c r="D2508" s="31"/>
      <c r="E2508" s="4"/>
      <c r="F2508" s="4"/>
      <c r="K2508" s="308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</row>
    <row r="2509" spans="1:33" x14ac:dyDescent="0.3">
      <c r="A2509" s="4"/>
      <c r="B2509" s="4"/>
      <c r="C2509" s="4"/>
      <c r="D2509" s="31"/>
      <c r="E2509" s="4"/>
      <c r="F2509" s="4"/>
      <c r="K2509" s="308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</row>
    <row r="2510" spans="1:33" x14ac:dyDescent="0.3">
      <c r="A2510" s="4"/>
      <c r="B2510" s="4"/>
      <c r="C2510" s="4"/>
      <c r="D2510" s="31"/>
      <c r="E2510" s="4"/>
      <c r="F2510" s="4"/>
      <c r="K2510" s="308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</row>
    <row r="2511" spans="1:33" x14ac:dyDescent="0.3">
      <c r="A2511" s="4"/>
      <c r="B2511" s="4"/>
      <c r="C2511" s="4"/>
      <c r="D2511" s="31"/>
      <c r="E2511" s="4"/>
      <c r="F2511" s="4"/>
      <c r="K2511" s="308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</row>
    <row r="2512" spans="1:33" x14ac:dyDescent="0.3">
      <c r="A2512" s="4"/>
      <c r="B2512" s="4"/>
      <c r="C2512" s="4"/>
      <c r="D2512" s="31"/>
      <c r="E2512" s="4"/>
      <c r="F2512" s="4"/>
      <c r="K2512" s="308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</row>
    <row r="2513" spans="1:33" x14ac:dyDescent="0.3">
      <c r="A2513" s="4"/>
      <c r="B2513" s="4"/>
      <c r="C2513" s="4"/>
      <c r="D2513" s="31"/>
      <c r="E2513" s="4"/>
      <c r="F2513" s="4"/>
      <c r="K2513" s="308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</row>
    <row r="2514" spans="1:33" x14ac:dyDescent="0.3">
      <c r="A2514" s="4"/>
      <c r="B2514" s="4"/>
      <c r="C2514" s="4"/>
      <c r="D2514" s="31"/>
      <c r="E2514" s="4"/>
      <c r="F2514" s="4"/>
      <c r="K2514" s="308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</row>
    <row r="2515" spans="1:33" x14ac:dyDescent="0.3">
      <c r="A2515" s="4"/>
      <c r="B2515" s="4"/>
      <c r="C2515" s="4"/>
      <c r="D2515" s="31"/>
      <c r="E2515" s="4"/>
      <c r="F2515" s="4"/>
      <c r="K2515" s="308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</row>
    <row r="2516" spans="1:33" x14ac:dyDescent="0.3">
      <c r="A2516" s="4"/>
      <c r="B2516" s="4"/>
      <c r="C2516" s="4"/>
      <c r="D2516" s="31"/>
      <c r="E2516" s="4"/>
      <c r="F2516" s="4"/>
      <c r="K2516" s="308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</row>
    <row r="2517" spans="1:33" x14ac:dyDescent="0.3">
      <c r="A2517" s="4"/>
      <c r="B2517" s="4"/>
      <c r="C2517" s="4"/>
      <c r="D2517" s="31"/>
      <c r="E2517" s="4"/>
      <c r="F2517" s="4"/>
      <c r="K2517" s="308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</row>
    <row r="2518" spans="1:33" x14ac:dyDescent="0.3">
      <c r="A2518" s="4"/>
      <c r="B2518" s="4"/>
      <c r="C2518" s="4"/>
      <c r="D2518" s="31"/>
      <c r="E2518" s="4"/>
      <c r="F2518" s="4"/>
      <c r="K2518" s="308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</row>
    <row r="2519" spans="1:33" x14ac:dyDescent="0.3">
      <c r="A2519" s="4"/>
      <c r="B2519" s="4"/>
      <c r="C2519" s="4"/>
      <c r="D2519" s="31"/>
      <c r="E2519" s="4"/>
      <c r="F2519" s="4"/>
      <c r="K2519" s="308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</row>
    <row r="2520" spans="1:33" x14ac:dyDescent="0.3">
      <c r="A2520" s="4"/>
      <c r="B2520" s="4"/>
      <c r="C2520" s="4"/>
      <c r="D2520" s="31"/>
      <c r="E2520" s="4"/>
      <c r="F2520" s="4"/>
      <c r="K2520" s="308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</row>
    <row r="2521" spans="1:33" x14ac:dyDescent="0.3">
      <c r="A2521" s="4"/>
      <c r="B2521" s="4"/>
      <c r="C2521" s="4"/>
      <c r="D2521" s="31"/>
      <c r="E2521" s="4"/>
      <c r="F2521" s="4"/>
      <c r="K2521" s="308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</row>
    <row r="2522" spans="1:33" x14ac:dyDescent="0.3">
      <c r="A2522" s="4"/>
      <c r="B2522" s="4"/>
      <c r="C2522" s="4"/>
      <c r="D2522" s="31"/>
      <c r="E2522" s="4"/>
      <c r="F2522" s="4"/>
      <c r="K2522" s="308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</row>
    <row r="2523" spans="1:33" x14ac:dyDescent="0.3">
      <c r="A2523" s="4"/>
      <c r="B2523" s="4"/>
      <c r="C2523" s="4"/>
      <c r="D2523" s="31"/>
      <c r="E2523" s="4"/>
      <c r="F2523" s="4"/>
      <c r="K2523" s="308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</row>
    <row r="2524" spans="1:33" x14ac:dyDescent="0.3">
      <c r="A2524" s="4"/>
      <c r="B2524" s="4"/>
      <c r="C2524" s="4"/>
      <c r="D2524" s="31"/>
      <c r="E2524" s="4"/>
      <c r="F2524" s="4"/>
      <c r="K2524" s="308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</row>
    <row r="2525" spans="1:33" x14ac:dyDescent="0.3">
      <c r="A2525" s="4"/>
      <c r="B2525" s="4"/>
      <c r="C2525" s="4"/>
      <c r="D2525" s="31"/>
      <c r="E2525" s="4"/>
      <c r="F2525" s="4"/>
      <c r="K2525" s="308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</row>
    <row r="2526" spans="1:33" x14ac:dyDescent="0.3">
      <c r="A2526" s="4"/>
      <c r="B2526" s="4"/>
      <c r="C2526" s="4"/>
      <c r="D2526" s="31"/>
      <c r="E2526" s="4"/>
      <c r="F2526" s="4"/>
      <c r="K2526" s="308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</row>
    <row r="2527" spans="1:33" x14ac:dyDescent="0.3">
      <c r="A2527" s="4"/>
      <c r="B2527" s="4"/>
      <c r="C2527" s="4"/>
      <c r="D2527" s="31"/>
      <c r="E2527" s="4"/>
      <c r="F2527" s="4"/>
      <c r="K2527" s="308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</row>
    <row r="2528" spans="1:33" x14ac:dyDescent="0.3">
      <c r="A2528" s="4"/>
      <c r="B2528" s="4"/>
      <c r="C2528" s="4"/>
      <c r="D2528" s="31"/>
      <c r="E2528" s="4"/>
      <c r="F2528" s="4"/>
      <c r="K2528" s="308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</row>
    <row r="2529" spans="1:33" x14ac:dyDescent="0.3">
      <c r="A2529" s="4"/>
      <c r="B2529" s="4"/>
      <c r="C2529" s="4"/>
      <c r="D2529" s="31"/>
      <c r="E2529" s="4"/>
      <c r="F2529" s="4"/>
      <c r="K2529" s="308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</row>
    <row r="2530" spans="1:33" x14ac:dyDescent="0.3">
      <c r="A2530" s="4"/>
      <c r="B2530" s="4"/>
      <c r="C2530" s="4"/>
      <c r="D2530" s="31"/>
      <c r="E2530" s="4"/>
      <c r="F2530" s="4"/>
      <c r="K2530" s="308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</row>
    <row r="2531" spans="1:33" x14ac:dyDescent="0.3">
      <c r="A2531" s="4"/>
      <c r="B2531" s="4"/>
      <c r="C2531" s="4"/>
      <c r="D2531" s="31"/>
      <c r="E2531" s="4"/>
      <c r="F2531" s="4"/>
      <c r="K2531" s="308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</row>
    <row r="2532" spans="1:33" x14ac:dyDescent="0.3">
      <c r="A2532" s="4"/>
      <c r="B2532" s="4"/>
      <c r="C2532" s="4"/>
      <c r="D2532" s="31"/>
      <c r="E2532" s="4"/>
      <c r="F2532" s="4"/>
      <c r="K2532" s="308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</row>
    <row r="2533" spans="1:33" x14ac:dyDescent="0.3">
      <c r="A2533" s="4"/>
      <c r="B2533" s="4"/>
      <c r="C2533" s="4"/>
      <c r="D2533" s="31"/>
      <c r="E2533" s="4"/>
      <c r="F2533" s="4"/>
      <c r="K2533" s="308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</row>
    <row r="2534" spans="1:33" x14ac:dyDescent="0.3">
      <c r="A2534" s="4"/>
      <c r="B2534" s="4"/>
      <c r="C2534" s="4"/>
      <c r="D2534" s="31"/>
      <c r="E2534" s="4"/>
      <c r="F2534" s="4"/>
      <c r="K2534" s="308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</row>
    <row r="2535" spans="1:33" x14ac:dyDescent="0.3">
      <c r="A2535" s="4"/>
      <c r="B2535" s="4"/>
      <c r="C2535" s="4"/>
      <c r="D2535" s="31"/>
      <c r="E2535" s="4"/>
      <c r="F2535" s="4"/>
      <c r="K2535" s="308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</row>
    <row r="2536" spans="1:33" x14ac:dyDescent="0.3">
      <c r="A2536" s="4"/>
      <c r="B2536" s="4"/>
      <c r="C2536" s="4"/>
      <c r="D2536" s="31"/>
      <c r="E2536" s="4"/>
      <c r="F2536" s="4"/>
      <c r="K2536" s="308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</row>
    <row r="2537" spans="1:33" x14ac:dyDescent="0.3">
      <c r="A2537" s="4"/>
      <c r="B2537" s="4"/>
      <c r="C2537" s="4"/>
      <c r="D2537" s="31"/>
      <c r="E2537" s="4"/>
      <c r="F2537" s="4"/>
      <c r="K2537" s="308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</row>
    <row r="2538" spans="1:33" x14ac:dyDescent="0.3">
      <c r="A2538" s="4"/>
      <c r="B2538" s="4"/>
      <c r="C2538" s="4"/>
      <c r="D2538" s="31"/>
      <c r="E2538" s="4"/>
      <c r="F2538" s="4"/>
      <c r="K2538" s="308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</row>
    <row r="2539" spans="1:33" x14ac:dyDescent="0.3">
      <c r="A2539" s="4"/>
      <c r="B2539" s="4"/>
      <c r="C2539" s="4"/>
      <c r="D2539" s="31"/>
      <c r="E2539" s="4"/>
      <c r="F2539" s="4"/>
      <c r="K2539" s="308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</row>
    <row r="2540" spans="1:33" x14ac:dyDescent="0.3">
      <c r="A2540" s="4"/>
      <c r="B2540" s="4"/>
      <c r="C2540" s="4"/>
      <c r="D2540" s="31"/>
      <c r="E2540" s="4"/>
      <c r="F2540" s="4"/>
      <c r="K2540" s="308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</row>
    <row r="2541" spans="1:33" x14ac:dyDescent="0.3">
      <c r="A2541" s="4"/>
      <c r="B2541" s="4"/>
      <c r="C2541" s="4"/>
      <c r="D2541" s="31"/>
      <c r="E2541" s="4"/>
      <c r="F2541" s="4"/>
      <c r="K2541" s="308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</row>
    <row r="2542" spans="1:33" x14ac:dyDescent="0.3">
      <c r="A2542" s="4"/>
      <c r="B2542" s="4"/>
      <c r="C2542" s="4"/>
      <c r="D2542" s="31"/>
      <c r="E2542" s="4"/>
      <c r="F2542" s="4"/>
      <c r="K2542" s="308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</row>
    <row r="2543" spans="1:33" x14ac:dyDescent="0.3">
      <c r="A2543" s="4"/>
      <c r="B2543" s="4"/>
      <c r="C2543" s="4"/>
      <c r="D2543" s="31"/>
      <c r="E2543" s="4"/>
      <c r="F2543" s="4"/>
      <c r="K2543" s="308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</row>
    <row r="2544" spans="1:33" x14ac:dyDescent="0.3">
      <c r="A2544" s="4"/>
      <c r="B2544" s="4"/>
      <c r="C2544" s="4"/>
      <c r="D2544" s="31"/>
      <c r="E2544" s="4"/>
      <c r="F2544" s="4"/>
      <c r="K2544" s="308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</row>
    <row r="2545" spans="1:33" x14ac:dyDescent="0.3">
      <c r="A2545" s="4"/>
      <c r="B2545" s="4"/>
      <c r="C2545" s="4"/>
      <c r="D2545" s="31"/>
      <c r="E2545" s="4"/>
      <c r="F2545" s="4"/>
      <c r="K2545" s="308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</row>
    <row r="2546" spans="1:33" x14ac:dyDescent="0.3">
      <c r="A2546" s="4"/>
      <c r="B2546" s="4"/>
      <c r="C2546" s="4"/>
      <c r="D2546" s="31"/>
      <c r="E2546" s="4"/>
      <c r="F2546" s="4"/>
      <c r="K2546" s="308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</row>
    <row r="2547" spans="1:33" x14ac:dyDescent="0.3">
      <c r="A2547" s="4"/>
      <c r="B2547" s="4"/>
      <c r="C2547" s="4"/>
      <c r="D2547" s="31"/>
      <c r="E2547" s="4"/>
      <c r="F2547" s="4"/>
      <c r="K2547" s="308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</row>
    <row r="2548" spans="1:33" x14ac:dyDescent="0.3">
      <c r="A2548" s="4"/>
      <c r="B2548" s="4"/>
      <c r="C2548" s="4"/>
      <c r="D2548" s="31"/>
      <c r="E2548" s="4"/>
      <c r="F2548" s="4"/>
      <c r="K2548" s="308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</row>
    <row r="2549" spans="1:33" x14ac:dyDescent="0.3">
      <c r="A2549" s="4"/>
      <c r="B2549" s="4"/>
      <c r="C2549" s="4"/>
      <c r="D2549" s="31"/>
      <c r="E2549" s="4"/>
      <c r="F2549" s="4"/>
      <c r="K2549" s="308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</row>
    <row r="2550" spans="1:33" x14ac:dyDescent="0.3">
      <c r="A2550" s="4"/>
      <c r="B2550" s="4"/>
      <c r="C2550" s="4"/>
      <c r="D2550" s="31"/>
      <c r="E2550" s="4"/>
      <c r="F2550" s="4"/>
      <c r="K2550" s="308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</row>
    <row r="2551" spans="1:33" x14ac:dyDescent="0.3">
      <c r="A2551" s="4"/>
      <c r="B2551" s="4"/>
      <c r="C2551" s="4"/>
      <c r="D2551" s="31"/>
      <c r="E2551" s="4"/>
      <c r="F2551" s="4"/>
      <c r="K2551" s="308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</row>
    <row r="2552" spans="1:33" x14ac:dyDescent="0.3">
      <c r="A2552" s="4"/>
      <c r="B2552" s="4"/>
      <c r="C2552" s="4"/>
      <c r="D2552" s="31"/>
      <c r="E2552" s="4"/>
      <c r="F2552" s="4"/>
      <c r="K2552" s="308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</row>
    <row r="2553" spans="1:33" x14ac:dyDescent="0.3">
      <c r="A2553" s="4"/>
      <c r="B2553" s="4"/>
      <c r="C2553" s="4"/>
      <c r="D2553" s="31"/>
      <c r="E2553" s="4"/>
      <c r="F2553" s="4"/>
      <c r="K2553" s="308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</row>
    <row r="2554" spans="1:33" x14ac:dyDescent="0.3">
      <c r="A2554" s="4"/>
      <c r="B2554" s="4"/>
      <c r="C2554" s="4"/>
      <c r="D2554" s="31"/>
      <c r="E2554" s="4"/>
      <c r="F2554" s="4"/>
      <c r="K2554" s="308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</row>
    <row r="2555" spans="1:33" x14ac:dyDescent="0.3">
      <c r="A2555" s="4"/>
      <c r="B2555" s="4"/>
      <c r="C2555" s="4"/>
      <c r="D2555" s="31"/>
      <c r="E2555" s="4"/>
      <c r="F2555" s="4"/>
      <c r="K2555" s="308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</row>
    <row r="2556" spans="1:33" x14ac:dyDescent="0.3">
      <c r="A2556" s="4"/>
      <c r="B2556" s="4"/>
      <c r="C2556" s="4"/>
      <c r="D2556" s="31"/>
      <c r="E2556" s="4"/>
      <c r="F2556" s="4"/>
      <c r="K2556" s="308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</row>
    <row r="2557" spans="1:33" x14ac:dyDescent="0.3">
      <c r="A2557" s="4"/>
      <c r="B2557" s="4"/>
      <c r="C2557" s="4"/>
      <c r="D2557" s="31"/>
      <c r="E2557" s="4"/>
      <c r="F2557" s="4"/>
      <c r="K2557" s="308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</row>
  </sheetData>
  <mergeCells count="3">
    <mergeCell ref="G3:M3"/>
    <mergeCell ref="T3:Y3"/>
    <mergeCell ref="AA3:AF3"/>
  </mergeCells>
  <conditionalFormatting sqref="Y9:Y10 AF95:AF100 Y95:Y100 Y113:Y124 AF113:AF124 AF15:AF20 Y15:Y20 AF22:AF33 AF38:AF41 AF43:AF56 Y22:Y56 Y102:Y105 AF102:AF105 AF107:AF111 Y107:Y111 Y58:Y92 AF58:AF92">
    <cfRule type="cellIs" dxfId="142" priority="73" operator="lessThan">
      <formula>0</formula>
    </cfRule>
  </conditionalFormatting>
  <conditionalFormatting sqref="Y11">
    <cfRule type="cellIs" dxfId="141" priority="19" operator="lessThan">
      <formula>0</formula>
    </cfRule>
  </conditionalFormatting>
  <conditionalFormatting sqref="AF11">
    <cfRule type="cellIs" dxfId="140" priority="18" operator="lessThan">
      <formula>0</formula>
    </cfRule>
  </conditionalFormatting>
  <conditionalFormatting sqref="Y12:Y13">
    <cfRule type="cellIs" dxfId="139" priority="15" operator="lessThan">
      <formula>0</formula>
    </cfRule>
  </conditionalFormatting>
  <conditionalFormatting sqref="AF12:AF13">
    <cfRule type="cellIs" dxfId="138" priority="14" operator="lessThan">
      <formula>0</formula>
    </cfRule>
  </conditionalFormatting>
  <conditionalFormatting sqref="Y14">
    <cfRule type="cellIs" dxfId="137" priority="13" operator="lessThan">
      <formula>0</formula>
    </cfRule>
  </conditionalFormatting>
  <conditionalFormatting sqref="AF14">
    <cfRule type="cellIs" dxfId="136" priority="12" operator="lessThan">
      <formula>0</formula>
    </cfRule>
  </conditionalFormatting>
  <conditionalFormatting sqref="Y93 AF93">
    <cfRule type="cellIs" dxfId="135" priority="11" operator="lessThan">
      <formula>0</formula>
    </cfRule>
  </conditionalFormatting>
  <conditionalFormatting sqref="Y101 AF101">
    <cfRule type="cellIs" dxfId="134" priority="10" operator="lessThan">
      <formula>0</formula>
    </cfRule>
  </conditionalFormatting>
  <conditionalFormatting sqref="Y112 AF112">
    <cfRule type="cellIs" dxfId="133" priority="9" operator="lessThan">
      <formula>0</formula>
    </cfRule>
  </conditionalFormatting>
  <conditionalFormatting sqref="AF34:AF37">
    <cfRule type="cellIs" dxfId="132" priority="8" operator="lessThan">
      <formula>0</formula>
    </cfRule>
  </conditionalFormatting>
  <conditionalFormatting sqref="AF94 Y94">
    <cfRule type="cellIs" dxfId="131" priority="7" operator="lessThan">
      <formula>0</formula>
    </cfRule>
  </conditionalFormatting>
  <conditionalFormatting sqref="Y21">
    <cfRule type="cellIs" dxfId="130" priority="6" operator="lessThan">
      <formula>0</formula>
    </cfRule>
  </conditionalFormatting>
  <conditionalFormatting sqref="AF21">
    <cfRule type="cellIs" dxfId="129" priority="5" operator="lessThan">
      <formula>0</formula>
    </cfRule>
  </conditionalFormatting>
  <conditionalFormatting sqref="AF42">
    <cfRule type="cellIs" dxfId="128" priority="3" operator="lessThan">
      <formula>0</formula>
    </cfRule>
  </conditionalFormatting>
  <conditionalFormatting sqref="Y57 AF57">
    <cfRule type="cellIs" dxfId="127" priority="2" operator="lessThan">
      <formula>0</formula>
    </cfRule>
  </conditionalFormatting>
  <conditionalFormatting sqref="Y106 AF106">
    <cfRule type="cellIs" dxfId="126" priority="1" operator="lessThan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Z2557"/>
  <sheetViews>
    <sheetView zoomScale="80" zoomScaleNormal="80" zoomScaleSheetLayoutView="100" workbookViewId="0">
      <pane xSplit="4" ySplit="6" topLeftCell="J7" activePane="bottomRight" state="frozen"/>
      <selection activeCell="B57" sqref="B57"/>
      <selection pane="topRight" activeCell="B57" sqref="B57"/>
      <selection pane="bottomLeft" activeCell="B57" sqref="B57"/>
      <selection pane="bottomRight" activeCell="B57" sqref="B57"/>
    </sheetView>
  </sheetViews>
  <sheetFormatPr defaultColWidth="8.85546875" defaultRowHeight="17.25" x14ac:dyDescent="0.3"/>
  <cols>
    <col min="1" max="1" width="23.28515625" style="30" customWidth="1"/>
    <col min="2" max="2" width="32.85546875" style="30" customWidth="1"/>
    <col min="3" max="3" width="19.7109375" style="30" hidden="1" customWidth="1"/>
    <col min="4" max="4" width="51.140625" style="31" customWidth="1"/>
    <col min="5" max="5" width="4.5703125" style="102" customWidth="1"/>
    <col min="6" max="6" width="11.42578125" style="102" hidden="1" customWidth="1"/>
    <col min="7" max="9" width="10" style="4" hidden="1" customWidth="1"/>
    <col min="10" max="10" width="10" style="4" customWidth="1"/>
    <col min="11" max="11" width="10" style="133" customWidth="1"/>
    <col min="12" max="12" width="8.140625" style="65" customWidth="1"/>
    <col min="13" max="13" width="1.28515625" style="65" customWidth="1"/>
    <col min="14" max="14" width="10.7109375" style="105" customWidth="1"/>
    <col min="15" max="15" width="1.28515625" style="65" customWidth="1"/>
    <col min="16" max="17" width="10" style="65" customWidth="1"/>
    <col min="18" max="18" width="1.28515625" style="65" customWidth="1"/>
    <col min="19" max="21" width="8.140625" style="89" hidden="1" customWidth="1"/>
    <col min="22" max="22" width="8.140625" style="89" customWidth="1"/>
    <col min="23" max="23" width="8.140625" style="107" customWidth="1"/>
    <col min="24" max="24" width="8.140625" style="105" customWidth="1"/>
    <col min="25" max="25" width="1.28515625" style="65" customWidth="1"/>
    <col min="26" max="28" width="8.140625" style="89" hidden="1" customWidth="1"/>
    <col min="29" max="29" width="8.140625" style="89" customWidth="1"/>
    <col min="30" max="30" width="8.85546875" style="102" customWidth="1"/>
    <col min="31" max="31" width="8.85546875" style="103" customWidth="1"/>
    <col min="32" max="32" width="1.28515625" style="102" customWidth="1"/>
    <col min="33" max="33" width="3.140625" style="4" customWidth="1"/>
    <col min="34" max="36" width="9.7109375" style="33" hidden="1" customWidth="1"/>
    <col min="37" max="37" width="9.7109375" style="33" customWidth="1"/>
    <col min="38" max="38" width="9.7109375" style="318" customWidth="1"/>
    <col min="39" max="41" width="9.7109375" style="33" hidden="1" customWidth="1"/>
    <col min="42" max="42" width="9.7109375" style="33" customWidth="1"/>
    <col min="43" max="43" width="9.7109375" style="318" customWidth="1"/>
    <col min="44" max="45" width="9.7109375" style="33" hidden="1" customWidth="1"/>
    <col min="46" max="46" width="9.7109375" style="143" customWidth="1"/>
    <col min="47" max="47" width="9.7109375" style="481" customWidth="1"/>
    <col min="48" max="49" width="8.85546875" style="4"/>
    <col min="50" max="52" width="9.5703125" style="632" customWidth="1"/>
    <col min="53" max="16384" width="8.85546875" style="4"/>
  </cols>
  <sheetData>
    <row r="1" spans="1:52" ht="25.5" x14ac:dyDescent="0.5">
      <c r="E1" s="64"/>
      <c r="F1" s="64"/>
      <c r="G1" s="21"/>
      <c r="H1" s="21"/>
      <c r="I1" s="21"/>
      <c r="J1" s="19"/>
      <c r="K1" s="309"/>
      <c r="L1" s="33"/>
      <c r="M1" s="31"/>
      <c r="N1" s="31"/>
      <c r="O1" s="33"/>
      <c r="P1" s="105"/>
      <c r="Q1" s="105"/>
      <c r="R1" s="105"/>
      <c r="S1" s="646"/>
      <c r="T1" s="646"/>
      <c r="U1" s="646"/>
      <c r="V1" s="303"/>
      <c r="W1" s="106"/>
      <c r="Y1" s="105"/>
      <c r="Z1" s="90"/>
      <c r="AA1" s="90"/>
      <c r="AB1" s="90"/>
      <c r="AC1" s="90"/>
      <c r="AD1" s="64"/>
      <c r="AE1" s="62"/>
      <c r="AF1" s="64"/>
    </row>
    <row r="2" spans="1:52" ht="25.5" x14ac:dyDescent="0.5">
      <c r="D2" s="659" t="s">
        <v>94</v>
      </c>
      <c r="E2" s="64"/>
      <c r="F2" s="64"/>
      <c r="AD2" s="64"/>
      <c r="AE2" s="62"/>
      <c r="AF2" s="64"/>
    </row>
    <row r="3" spans="1:52" ht="25.5" x14ac:dyDescent="0.5">
      <c r="D3" s="516"/>
      <c r="E3" s="69"/>
      <c r="F3" s="69"/>
      <c r="G3" s="751" t="s">
        <v>29</v>
      </c>
      <c r="H3" s="752"/>
      <c r="I3" s="752"/>
      <c r="J3" s="752"/>
      <c r="K3" s="752"/>
      <c r="L3" s="753"/>
      <c r="M3" s="109"/>
      <c r="N3" s="277" t="s">
        <v>41</v>
      </c>
      <c r="O3" s="73"/>
      <c r="P3" s="71" t="s">
        <v>4</v>
      </c>
      <c r="Q3" s="404"/>
      <c r="R3" s="73"/>
      <c r="S3" s="745" t="s">
        <v>207</v>
      </c>
      <c r="T3" s="746"/>
      <c r="U3" s="746"/>
      <c r="V3" s="746"/>
      <c r="W3" s="746"/>
      <c r="X3" s="747"/>
      <c r="Y3" s="73"/>
      <c r="Z3" s="745" t="s">
        <v>208</v>
      </c>
      <c r="AA3" s="746"/>
      <c r="AB3" s="746"/>
      <c r="AC3" s="746"/>
      <c r="AD3" s="746"/>
      <c r="AE3" s="747"/>
      <c r="AF3" s="69"/>
      <c r="AH3" s="687" t="s">
        <v>168</v>
      </c>
      <c r="AI3" s="380"/>
      <c r="AJ3" s="380" t="s">
        <v>168</v>
      </c>
      <c r="AK3" s="380" t="s">
        <v>168</v>
      </c>
      <c r="AL3" s="380"/>
      <c r="AM3" s="380"/>
      <c r="AN3" s="380"/>
      <c r="AO3" s="380"/>
      <c r="AP3" s="380"/>
      <c r="AQ3" s="380"/>
      <c r="AR3" s="380"/>
      <c r="AS3" s="380"/>
      <c r="AT3" s="380"/>
      <c r="AU3" s="688"/>
    </row>
    <row r="4" spans="1:52" ht="25.5" x14ac:dyDescent="0.5">
      <c r="A4" s="593" t="str">
        <f>'ITMA Form Data'!A4</f>
        <v>NEW</v>
      </c>
      <c r="B4" s="5" t="str">
        <f>'ITMA Form Data'!B4</f>
        <v>CARRY OVER</v>
      </c>
      <c r="C4" s="431" t="str">
        <f>'ITMA Form Data'!C4</f>
        <v>CLOSE OUT</v>
      </c>
      <c r="D4" s="660" t="str">
        <f>'ITMA Form Data'!D4</f>
        <v>PRODUCT DESCRIPTION</v>
      </c>
      <c r="E4" s="69"/>
      <c r="F4" s="69"/>
      <c r="G4" s="643" t="s">
        <v>205</v>
      </c>
      <c r="H4" s="643" t="s">
        <v>210</v>
      </c>
      <c r="I4" s="644" t="s">
        <v>270</v>
      </c>
      <c r="J4" s="624" t="s">
        <v>274</v>
      </c>
      <c r="K4" s="281" t="s">
        <v>583</v>
      </c>
      <c r="L4" s="111" t="s">
        <v>5</v>
      </c>
      <c r="M4" s="112"/>
      <c r="N4" s="278" t="s">
        <v>42</v>
      </c>
      <c r="O4" s="112"/>
      <c r="P4" s="281" t="s">
        <v>583</v>
      </c>
      <c r="Q4" s="543" t="s">
        <v>584</v>
      </c>
      <c r="R4" s="112"/>
      <c r="S4" s="643" t="s">
        <v>205</v>
      </c>
      <c r="T4" s="647" t="s">
        <v>210</v>
      </c>
      <c r="U4" s="647" t="s">
        <v>270</v>
      </c>
      <c r="V4" s="623" t="s">
        <v>274</v>
      </c>
      <c r="W4" s="281" t="s">
        <v>583</v>
      </c>
      <c r="X4" s="78" t="s">
        <v>34</v>
      </c>
      <c r="Y4" s="73"/>
      <c r="Z4" s="643" t="s">
        <v>205</v>
      </c>
      <c r="AA4" s="647" t="s">
        <v>210</v>
      </c>
      <c r="AB4" s="647" t="s">
        <v>270</v>
      </c>
      <c r="AC4" s="623" t="s">
        <v>274</v>
      </c>
      <c r="AD4" s="281" t="s">
        <v>583</v>
      </c>
      <c r="AE4" s="78" t="s">
        <v>34</v>
      </c>
      <c r="AF4" s="113"/>
      <c r="AH4" s="727" t="s">
        <v>149</v>
      </c>
      <c r="AI4" s="728"/>
      <c r="AJ4" s="728"/>
      <c r="AK4" s="728"/>
      <c r="AL4" s="729"/>
      <c r="AM4" s="727" t="s">
        <v>280</v>
      </c>
      <c r="AN4" s="728"/>
      <c r="AO4" s="728"/>
      <c r="AP4" s="728"/>
      <c r="AQ4" s="729"/>
      <c r="AR4" s="727" t="s">
        <v>151</v>
      </c>
      <c r="AS4" s="728"/>
      <c r="AT4" s="728"/>
      <c r="AU4" s="729"/>
      <c r="AX4" s="424" t="s">
        <v>638</v>
      </c>
      <c r="AY4" s="424"/>
      <c r="AZ4" s="424"/>
    </row>
    <row r="5" spans="1:52" x14ac:dyDescent="0.3">
      <c r="D5" s="661"/>
      <c r="E5" s="80"/>
      <c r="F5" s="80"/>
      <c r="G5" s="643" t="s">
        <v>26</v>
      </c>
      <c r="H5" s="643" t="s">
        <v>26</v>
      </c>
      <c r="I5" s="644" t="s">
        <v>26</v>
      </c>
      <c r="J5" s="624" t="s">
        <v>26</v>
      </c>
      <c r="K5" s="281" t="s">
        <v>26</v>
      </c>
      <c r="P5" s="78" t="s">
        <v>26</v>
      </c>
      <c r="Q5" s="16" t="s">
        <v>5</v>
      </c>
      <c r="T5" s="89" t="s">
        <v>284</v>
      </c>
      <c r="U5" s="89" t="s">
        <v>284</v>
      </c>
      <c r="V5" s="89" t="s">
        <v>284</v>
      </c>
      <c r="W5" s="294" t="s">
        <v>284</v>
      </c>
      <c r="AA5" s="89" t="s">
        <v>284</v>
      </c>
      <c r="AB5" s="89" t="s">
        <v>284</v>
      </c>
      <c r="AC5" s="89" t="s">
        <v>284</v>
      </c>
      <c r="AD5" s="294" t="s">
        <v>284</v>
      </c>
      <c r="AE5" s="207"/>
      <c r="AF5" s="114"/>
      <c r="AH5" s="644" t="s">
        <v>205</v>
      </c>
      <c r="AI5" s="643" t="s">
        <v>210</v>
      </c>
      <c r="AJ5" s="644" t="s">
        <v>270</v>
      </c>
      <c r="AK5" s="623" t="s">
        <v>274</v>
      </c>
      <c r="AL5" s="441" t="s">
        <v>583</v>
      </c>
      <c r="AM5" s="644" t="s">
        <v>205</v>
      </c>
      <c r="AN5" s="643" t="s">
        <v>210</v>
      </c>
      <c r="AO5" s="644" t="s">
        <v>270</v>
      </c>
      <c r="AP5" s="623" t="s">
        <v>274</v>
      </c>
      <c r="AQ5" s="441" t="s">
        <v>583</v>
      </c>
      <c r="AR5" s="644" t="s">
        <v>205</v>
      </c>
      <c r="AS5" s="644" t="s">
        <v>210</v>
      </c>
      <c r="AT5" s="623" t="s">
        <v>274</v>
      </c>
      <c r="AU5" s="441" t="s">
        <v>583</v>
      </c>
      <c r="AX5" s="424" t="s">
        <v>635</v>
      </c>
      <c r="AY5" s="424" t="s">
        <v>636</v>
      </c>
      <c r="AZ5" s="424" t="s">
        <v>637</v>
      </c>
    </row>
    <row r="6" spans="1:52" ht="18.75" x14ac:dyDescent="0.3">
      <c r="A6" s="84"/>
      <c r="B6" s="84"/>
      <c r="C6" s="84"/>
      <c r="D6" s="661"/>
      <c r="E6" s="80"/>
      <c r="F6" s="80"/>
      <c r="I6" s="645"/>
      <c r="J6" s="475"/>
      <c r="K6" s="401"/>
      <c r="T6" s="142">
        <v>1.18</v>
      </c>
      <c r="U6" s="142">
        <v>1.18</v>
      </c>
      <c r="V6" s="142">
        <v>1.05</v>
      </c>
      <c r="W6" s="540">
        <f>'Std Cst'!AA2</f>
        <v>1.05</v>
      </c>
      <c r="AA6" s="142">
        <v>1.18</v>
      </c>
      <c r="AB6" s="142">
        <v>1.18</v>
      </c>
      <c r="AC6" s="142">
        <v>1.05</v>
      </c>
      <c r="AD6" s="540">
        <f>'Std Cst'!AA2</f>
        <v>1.05</v>
      </c>
      <c r="AE6" s="207"/>
      <c r="AF6" s="114"/>
      <c r="AI6" s="127"/>
      <c r="AJ6" s="127"/>
      <c r="AK6" s="57"/>
      <c r="AL6" s="455"/>
      <c r="AN6" s="127"/>
      <c r="AO6" s="127"/>
      <c r="AP6" s="57"/>
      <c r="AQ6" s="455"/>
      <c r="AT6" s="57"/>
      <c r="AU6" s="455"/>
    </row>
    <row r="7" spans="1:52" ht="15.75" customHeight="1" x14ac:dyDescent="0.3">
      <c r="E7" s="85"/>
      <c r="F7" s="85"/>
      <c r="G7" s="547"/>
      <c r="H7" s="547"/>
      <c r="I7" s="547"/>
      <c r="J7" s="642"/>
      <c r="K7" s="547"/>
      <c r="L7" s="204"/>
      <c r="M7" s="390"/>
      <c r="N7" s="390"/>
      <c r="O7" s="390"/>
      <c r="P7" s="390"/>
      <c r="Q7" s="204"/>
      <c r="R7" s="390"/>
      <c r="S7" s="394"/>
      <c r="T7" s="394"/>
      <c r="U7" s="394"/>
      <c r="V7" s="112"/>
      <c r="W7" s="394"/>
      <c r="X7" s="390"/>
      <c r="Y7" s="390"/>
      <c r="Z7" s="394"/>
      <c r="AA7" s="394"/>
      <c r="AB7" s="394"/>
      <c r="AC7" s="112"/>
      <c r="AD7" s="394"/>
      <c r="AE7" s="85"/>
      <c r="AF7" s="85"/>
      <c r="AJ7" s="649" t="s">
        <v>271</v>
      </c>
      <c r="AK7" s="478" t="s">
        <v>389</v>
      </c>
      <c r="AL7" s="456"/>
      <c r="AO7" s="651" t="s">
        <v>272</v>
      </c>
      <c r="AP7" s="480" t="s">
        <v>388</v>
      </c>
      <c r="AQ7" s="457"/>
    </row>
    <row r="8" spans="1:52" ht="15.75" customHeight="1" x14ac:dyDescent="0.3">
      <c r="A8" s="18"/>
      <c r="B8" s="18"/>
      <c r="C8" s="18"/>
      <c r="D8" s="19"/>
      <c r="E8" s="85"/>
      <c r="F8" s="85"/>
      <c r="G8" s="140"/>
      <c r="H8" s="140"/>
      <c r="I8" s="140"/>
      <c r="J8" s="141"/>
      <c r="K8" s="684"/>
      <c r="L8" s="204"/>
      <c r="M8" s="390"/>
      <c r="N8" s="390"/>
      <c r="O8" s="390"/>
      <c r="P8" s="390"/>
      <c r="Q8" s="204"/>
      <c r="R8" s="390"/>
      <c r="S8" s="395"/>
      <c r="T8" s="395"/>
      <c r="U8" s="395"/>
      <c r="V8" s="476"/>
      <c r="W8" s="395"/>
      <c r="X8" s="390"/>
      <c r="Y8" s="390"/>
      <c r="Z8" s="395"/>
      <c r="AA8" s="395"/>
      <c r="AB8" s="395"/>
      <c r="AC8" s="476"/>
      <c r="AD8" s="395"/>
      <c r="AE8" s="85"/>
      <c r="AF8" s="85"/>
      <c r="AK8" s="143"/>
      <c r="AP8" s="143"/>
    </row>
    <row r="9" spans="1:52" ht="15.75" customHeight="1" x14ac:dyDescent="0.3">
      <c r="A9" s="312"/>
      <c r="B9" s="312"/>
      <c r="C9" s="312"/>
      <c r="D9" s="19" t="str">
        <f>IF('UK Prices'!D9=0,"",'UK Prices'!D9)</f>
        <v/>
      </c>
      <c r="G9" s="92"/>
      <c r="H9" s="92"/>
      <c r="I9" s="127"/>
      <c r="J9" s="57"/>
      <c r="K9" s="57"/>
      <c r="L9" s="61"/>
      <c r="M9" s="94"/>
      <c r="N9" s="88"/>
      <c r="O9" s="94"/>
      <c r="P9" s="115"/>
      <c r="Q9" s="115"/>
      <c r="R9" s="94"/>
      <c r="V9" s="68"/>
      <c r="W9" s="116"/>
      <c r="X9" s="119"/>
      <c r="Y9" s="61"/>
      <c r="Z9" s="61"/>
      <c r="AA9" s="61"/>
      <c r="AB9" s="61"/>
      <c r="AC9" s="116"/>
      <c r="AD9" s="118"/>
      <c r="AE9" s="119"/>
      <c r="AH9" s="237"/>
      <c r="AI9" s="237"/>
      <c r="AJ9" s="650"/>
      <c r="AK9" s="479"/>
      <c r="AL9" s="333"/>
      <c r="AM9" s="92"/>
      <c r="AN9" s="92"/>
      <c r="AO9" s="92"/>
      <c r="AP9" s="315"/>
      <c r="AQ9" s="319"/>
      <c r="AR9" s="92"/>
      <c r="AS9" s="92"/>
      <c r="AT9" s="315"/>
      <c r="AU9" s="458"/>
    </row>
    <row r="10" spans="1:52" ht="15.75" customHeight="1" x14ac:dyDescent="0.3">
      <c r="A10" s="26" t="str">
        <f>'ITMA Form Data'!A10</f>
        <v>APPAREL - SPRING '17 (Jan 1, 2017)</v>
      </c>
      <c r="B10" s="26"/>
      <c r="C10" s="26"/>
      <c r="D10" s="19" t="str">
        <f>IF('UK Prices'!D10=0,"",'UK Prices'!D10)</f>
        <v>Outer Layer</v>
      </c>
      <c r="E10" s="85"/>
      <c r="F10" s="85"/>
      <c r="G10" s="396"/>
      <c r="H10" s="396"/>
      <c r="I10" s="396"/>
      <c r="J10" s="397"/>
      <c r="K10" s="397"/>
      <c r="L10" s="204"/>
      <c r="M10" s="390"/>
      <c r="N10" s="392"/>
      <c r="O10" s="390"/>
      <c r="P10" s="400"/>
      <c r="Q10" s="400"/>
      <c r="R10" s="398"/>
      <c r="S10" s="396"/>
      <c r="T10" s="396"/>
      <c r="U10" s="396"/>
      <c r="V10" s="397"/>
      <c r="W10" s="397"/>
      <c r="X10" s="204"/>
      <c r="Y10" s="220"/>
      <c r="Z10" s="396"/>
      <c r="AA10" s="396"/>
      <c r="AB10" s="396"/>
      <c r="AC10" s="397"/>
      <c r="AD10" s="397"/>
      <c r="AE10" s="119"/>
      <c r="AF10" s="85"/>
      <c r="AH10" s="127"/>
      <c r="AI10" s="127"/>
      <c r="AJ10" s="650"/>
      <c r="AK10" s="479"/>
      <c r="AL10" s="333"/>
      <c r="AM10" s="92"/>
      <c r="AN10" s="92"/>
      <c r="AO10" s="92"/>
      <c r="AP10" s="315"/>
      <c r="AQ10" s="319"/>
      <c r="AR10" s="127"/>
      <c r="AS10" s="127"/>
      <c r="AT10" s="315"/>
      <c r="AU10" s="458"/>
    </row>
    <row r="11" spans="1:52" ht="15.75" customHeight="1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IF('UK Prices'!D11=0,"",'UK Prices'!D11)</f>
        <v>FJ Full Zip Wind Jacket</v>
      </c>
      <c r="G11" s="92"/>
      <c r="H11" s="92"/>
      <c r="I11" s="92"/>
      <c r="J11" s="86">
        <v>43.6</v>
      </c>
      <c r="K11" s="700">
        <v>38.200000000000003</v>
      </c>
      <c r="L11" s="61">
        <f t="shared" ref="L11:L14" si="0">(K11-J11)/J11</f>
        <v>-0.12385321100917428</v>
      </c>
      <c r="M11" s="94"/>
      <c r="N11" s="88">
        <v>0.13</v>
      </c>
      <c r="O11" s="94"/>
      <c r="P11" s="115">
        <f>'Std Cst'!AA11</f>
        <v>14.937189333333334</v>
      </c>
      <c r="Q11" s="89">
        <f>'Std Cst'!AB11</f>
        <v>-0.27653961246039566</v>
      </c>
      <c r="R11" s="94"/>
      <c r="S11" s="61"/>
      <c r="T11" s="61"/>
      <c r="U11" s="117"/>
      <c r="V11" s="118"/>
      <c r="W11" s="453">
        <f>(K11-P11)/K11</f>
        <v>0.60897410122164042</v>
      </c>
      <c r="X11" s="119"/>
      <c r="Y11" s="61"/>
      <c r="Z11" s="117"/>
      <c r="AA11" s="117"/>
      <c r="AB11" s="117"/>
      <c r="AC11" s="118"/>
      <c r="AD11" s="453">
        <f>((K11*(1-N11))-P11)/(K11*(1-N11))</f>
        <v>0.55054494393292008</v>
      </c>
      <c r="AE11" s="119"/>
      <c r="AG11" s="454"/>
      <c r="AH11" s="408">
        <v>85</v>
      </c>
      <c r="AI11" s="408">
        <v>95</v>
      </c>
      <c r="AJ11" s="408">
        <v>99</v>
      </c>
      <c r="AK11" s="452">
        <v>99</v>
      </c>
      <c r="AL11" s="652">
        <v>89</v>
      </c>
      <c r="AM11" s="237">
        <v>85</v>
      </c>
      <c r="AN11" s="408">
        <v>89</v>
      </c>
      <c r="AO11" s="408">
        <v>95</v>
      </c>
      <c r="AP11" s="451">
        <v>99</v>
      </c>
      <c r="AQ11" s="652">
        <v>89</v>
      </c>
      <c r="AR11" s="237">
        <v>85</v>
      </c>
      <c r="AS11" s="408">
        <v>89</v>
      </c>
      <c r="AT11" s="315">
        <v>85</v>
      </c>
      <c r="AU11" s="699">
        <f>'IRISH Pricing'!AK11</f>
        <v>75</v>
      </c>
      <c r="AW11" s="454"/>
      <c r="AX11" s="689">
        <f>AL11/K11</f>
        <v>2.3298429319371725</v>
      </c>
      <c r="AY11" s="689">
        <f>AQ11/K11</f>
        <v>2.3298429319371725</v>
      </c>
      <c r="AZ11" s="689">
        <f>'IRISH Pricing'!AL11</f>
        <v>2.2275022275022276</v>
      </c>
    </row>
    <row r="12" spans="1:52" ht="15.75" hidden="1" customHeight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IF('UK Prices'!D12=0,"",'UK Prices'!D12)</f>
        <v>FJ Windshirt</v>
      </c>
      <c r="G12" s="92">
        <v>39.6</v>
      </c>
      <c r="H12" s="92">
        <v>39.6</v>
      </c>
      <c r="I12" s="92">
        <v>41.6</v>
      </c>
      <c r="J12" s="86">
        <v>43.6</v>
      </c>
      <c r="K12" s="700"/>
      <c r="L12" s="61">
        <f t="shared" si="0"/>
        <v>-1</v>
      </c>
      <c r="M12" s="94"/>
      <c r="N12" s="88">
        <v>0.13</v>
      </c>
      <c r="O12" s="94"/>
      <c r="P12" s="115">
        <f>'Std Cst'!AA12</f>
        <v>20.298666666666666</v>
      </c>
      <c r="Q12" s="89"/>
      <c r="R12" s="94"/>
      <c r="S12" s="61">
        <v>0.57525075346053123</v>
      </c>
      <c r="T12" s="61">
        <v>0.53604742338640643</v>
      </c>
      <c r="U12" s="117">
        <v>0.5583528357235984</v>
      </c>
      <c r="V12" s="118">
        <v>0.52644803844473576</v>
      </c>
      <c r="W12" s="453"/>
      <c r="X12" s="119"/>
      <c r="Y12" s="61"/>
      <c r="Z12" s="117">
        <v>0.51178247524198994</v>
      </c>
      <c r="AA12" s="117">
        <v>0.46672117630621424</v>
      </c>
      <c r="AB12" s="117">
        <v>0.49235958129149243</v>
      </c>
      <c r="AC12" s="118">
        <v>0.4556874005111905</v>
      </c>
      <c r="AD12" s="453"/>
      <c r="AE12" s="119"/>
      <c r="AG12" s="454"/>
      <c r="AH12" s="408">
        <v>85</v>
      </c>
      <c r="AI12" s="408">
        <v>95</v>
      </c>
      <c r="AJ12" s="408">
        <v>99</v>
      </c>
      <c r="AK12" s="452">
        <v>99</v>
      </c>
      <c r="AL12" s="652"/>
      <c r="AM12" s="237">
        <v>85</v>
      </c>
      <c r="AN12" s="408">
        <v>89</v>
      </c>
      <c r="AO12" s="408">
        <v>95</v>
      </c>
      <c r="AP12" s="451">
        <v>99</v>
      </c>
      <c r="AQ12" s="652"/>
      <c r="AR12" s="237">
        <v>85</v>
      </c>
      <c r="AS12" s="408">
        <v>89</v>
      </c>
      <c r="AT12" s="315">
        <v>85</v>
      </c>
      <c r="AU12" s="699">
        <f>'IRISH Pricing'!AK12</f>
        <v>0</v>
      </c>
      <c r="AW12" s="454"/>
    </row>
    <row r="13" spans="1:52" ht="15.75" customHeight="1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IF('UK Prices'!D13=0,"",'UK Prices'!D13)</f>
        <v>FJ 1/2 zip Windshirt - S/S Solid Colour</v>
      </c>
      <c r="G13" s="92"/>
      <c r="H13" s="92"/>
      <c r="I13" s="92"/>
      <c r="J13" s="86">
        <v>38.200000000000003</v>
      </c>
      <c r="K13" s="700">
        <v>35.5</v>
      </c>
      <c r="L13" s="61">
        <f t="shared" si="0"/>
        <v>-7.0680628272251383E-2</v>
      </c>
      <c r="M13" s="94"/>
      <c r="N13" s="88">
        <v>0.13</v>
      </c>
      <c r="O13" s="94"/>
      <c r="P13" s="115">
        <f>'Std Cst'!AA13</f>
        <v>14.338652190476187</v>
      </c>
      <c r="Q13" s="89">
        <f>'Std Cst'!AB13</f>
        <v>-0.22366136676494255</v>
      </c>
      <c r="R13" s="94"/>
      <c r="S13" s="61"/>
      <c r="T13" s="61"/>
      <c r="U13" s="117"/>
      <c r="V13" s="118"/>
      <c r="W13" s="453">
        <f>(K13-P13)/K13</f>
        <v>0.59609430449362844</v>
      </c>
      <c r="X13" s="119"/>
      <c r="Y13" s="61"/>
      <c r="Z13" s="117"/>
      <c r="AA13" s="117"/>
      <c r="AB13" s="117"/>
      <c r="AC13" s="118"/>
      <c r="AD13" s="453">
        <f>((K13*(1-N13))-P13)/(K13*(1-N13))</f>
        <v>0.53574057987773405</v>
      </c>
      <c r="AE13" s="119"/>
      <c r="AG13" s="454"/>
      <c r="AH13" s="408">
        <v>75</v>
      </c>
      <c r="AI13" s="408">
        <v>85</v>
      </c>
      <c r="AJ13" s="408">
        <v>89</v>
      </c>
      <c r="AK13" s="452">
        <v>89</v>
      </c>
      <c r="AL13" s="652">
        <v>85</v>
      </c>
      <c r="AM13" s="237">
        <v>75</v>
      </c>
      <c r="AN13" s="408">
        <v>79</v>
      </c>
      <c r="AO13" s="408">
        <v>85</v>
      </c>
      <c r="AP13" s="451">
        <v>89</v>
      </c>
      <c r="AQ13" s="652">
        <v>85</v>
      </c>
      <c r="AR13" s="237">
        <v>75</v>
      </c>
      <c r="AS13" s="408">
        <v>79</v>
      </c>
      <c r="AT13" s="315">
        <v>75</v>
      </c>
      <c r="AU13" s="699">
        <f>'IRISH Pricing'!AK13</f>
        <v>70</v>
      </c>
      <c r="AW13" s="454"/>
      <c r="AX13" s="689">
        <f t="shared" ref="AX13:AX14" si="1">AL13/K13</f>
        <v>2.3943661971830985</v>
      </c>
      <c r="AY13" s="689">
        <f t="shared" ref="AY13:AY14" si="2">AQ13/K13</f>
        <v>2.3943661971830985</v>
      </c>
      <c r="AZ13" s="689">
        <f>'IRISH Pricing'!AL13</f>
        <v>2.2529771483746379</v>
      </c>
    </row>
    <row r="14" spans="1:52" ht="15.75" customHeight="1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IF('UK Prices'!D14=0,"",'UK Prices'!D14)</f>
        <v>FJ 1/2 zip Windshirt - S/S Heather</v>
      </c>
      <c r="G14" s="92"/>
      <c r="H14" s="92"/>
      <c r="I14" s="92"/>
      <c r="J14" s="86">
        <v>38.200000000000003</v>
      </c>
      <c r="K14" s="700">
        <v>35.5</v>
      </c>
      <c r="L14" s="61">
        <f t="shared" si="0"/>
        <v>-7.0680628272251383E-2</v>
      </c>
      <c r="M14" s="94"/>
      <c r="N14" s="88">
        <v>0.13</v>
      </c>
      <c r="O14" s="94"/>
      <c r="P14" s="115">
        <f>'Std Cst'!AA14</f>
        <v>17.047985523809523</v>
      </c>
      <c r="Q14" s="89">
        <f>'Std Cst'!AB14</f>
        <v>-7.6969745471886342E-2</v>
      </c>
      <c r="R14" s="94"/>
      <c r="S14" s="61"/>
      <c r="T14" s="61"/>
      <c r="U14" s="117"/>
      <c r="V14" s="118"/>
      <c r="W14" s="453">
        <f>(K14-P14)/K14</f>
        <v>0.51977505566733739</v>
      </c>
      <c r="X14" s="119"/>
      <c r="Y14" s="61"/>
      <c r="Z14" s="117"/>
      <c r="AA14" s="117"/>
      <c r="AB14" s="117"/>
      <c r="AC14" s="118"/>
      <c r="AD14" s="453">
        <f>((K14*(1-N14))-P14)/(K14*(1-N14))</f>
        <v>0.44801730536475565</v>
      </c>
      <c r="AE14" s="119"/>
      <c r="AG14" s="454"/>
      <c r="AH14" s="408">
        <v>75</v>
      </c>
      <c r="AI14" s="408">
        <v>85</v>
      </c>
      <c r="AJ14" s="408">
        <v>89</v>
      </c>
      <c r="AK14" s="452">
        <v>89</v>
      </c>
      <c r="AL14" s="652">
        <v>85</v>
      </c>
      <c r="AM14" s="237">
        <v>75</v>
      </c>
      <c r="AN14" s="408">
        <v>79</v>
      </c>
      <c r="AO14" s="408">
        <v>85</v>
      </c>
      <c r="AP14" s="451">
        <v>89</v>
      </c>
      <c r="AQ14" s="652">
        <v>85</v>
      </c>
      <c r="AR14" s="237">
        <v>75</v>
      </c>
      <c r="AS14" s="408">
        <v>79</v>
      </c>
      <c r="AT14" s="315">
        <v>75</v>
      </c>
      <c r="AU14" s="699">
        <f>'IRISH Pricing'!AK14</f>
        <v>70</v>
      </c>
      <c r="AW14" s="454"/>
      <c r="AX14" s="689">
        <f t="shared" si="1"/>
        <v>2.3943661971830985</v>
      </c>
      <c r="AY14" s="689">
        <f t="shared" si="2"/>
        <v>2.3943661971830985</v>
      </c>
      <c r="AZ14" s="689">
        <f>'IRISH Pricing'!AL14</f>
        <v>2.2529771483746379</v>
      </c>
    </row>
    <row r="15" spans="1:52" ht="15.75" hidden="1" customHeight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IF('UK Prices'!D15=0,"",'UK Prices'!D15)</f>
        <v>FJ Windshirt - S/S</v>
      </c>
      <c r="G15" s="92">
        <v>34.5</v>
      </c>
      <c r="H15" s="92">
        <v>34.5</v>
      </c>
      <c r="I15" s="92">
        <v>36.200000000000003</v>
      </c>
      <c r="J15" s="86">
        <v>38.200000000000003</v>
      </c>
      <c r="K15" s="700"/>
      <c r="L15" s="61"/>
      <c r="M15" s="94"/>
      <c r="N15" s="88">
        <v>0.13</v>
      </c>
      <c r="O15" s="94"/>
      <c r="P15" s="115">
        <f>'Std Cst'!AA15</f>
        <v>18.165333333333336</v>
      </c>
      <c r="Q15" s="89"/>
      <c r="R15" s="94"/>
      <c r="S15" s="61">
        <v>0.55201690177133644</v>
      </c>
      <c r="T15" s="61">
        <v>0.52365905183001704</v>
      </c>
      <c r="U15" s="117">
        <v>0.54602865436838643</v>
      </c>
      <c r="V15" s="118">
        <v>0.51650301670406384</v>
      </c>
      <c r="W15" s="453"/>
      <c r="X15" s="119"/>
      <c r="Y15" s="61"/>
      <c r="Z15" s="117">
        <v>0.48507689858774317</v>
      </c>
      <c r="AA15" s="117">
        <v>0.45248166877013457</v>
      </c>
      <c r="AB15" s="117">
        <v>0.47819385559584654</v>
      </c>
      <c r="AC15" s="118">
        <v>0.44425634103915385</v>
      </c>
      <c r="AD15" s="453"/>
      <c r="AE15" s="119"/>
      <c r="AG15" s="454"/>
      <c r="AH15" s="408">
        <v>75</v>
      </c>
      <c r="AI15" s="408">
        <v>85</v>
      </c>
      <c r="AJ15" s="408">
        <v>89</v>
      </c>
      <c r="AK15" s="452">
        <v>89</v>
      </c>
      <c r="AL15" s="652"/>
      <c r="AM15" s="237">
        <v>75</v>
      </c>
      <c r="AN15" s="408">
        <v>79</v>
      </c>
      <c r="AO15" s="408">
        <v>85</v>
      </c>
      <c r="AP15" s="451">
        <v>89</v>
      </c>
      <c r="AQ15" s="652">
        <f t="shared" ref="AQ15:AQ80" si="3">L15*2.2</f>
        <v>0</v>
      </c>
      <c r="AR15" s="237">
        <v>75</v>
      </c>
      <c r="AS15" s="408">
        <v>79</v>
      </c>
      <c r="AT15" s="315">
        <v>75</v>
      </c>
      <c r="AU15" s="699">
        <f>'IRISH Pricing'!AK15</f>
        <v>0</v>
      </c>
      <c r="AW15" s="454"/>
    </row>
    <row r="16" spans="1:52" ht="15.75" customHeight="1" x14ac:dyDescent="0.3">
      <c r="A16" s="206" t="str">
        <f>'ITMA Form Data'!A16</f>
        <v>MID LAYER - PULLOVERS</v>
      </c>
      <c r="B16" s="206"/>
      <c r="C16" s="500"/>
      <c r="D16" s="19" t="str">
        <f>IF('UK Prices'!D16=0,"",'UK Prices'!D16)</f>
        <v>Pullovers</v>
      </c>
      <c r="G16" s="127"/>
      <c r="H16" s="92"/>
      <c r="I16" s="92"/>
      <c r="J16" s="86"/>
      <c r="K16" s="700"/>
      <c r="L16" s="61"/>
      <c r="M16" s="94"/>
      <c r="N16" s="88"/>
      <c r="O16" s="94"/>
      <c r="P16" s="115"/>
      <c r="Q16" s="89"/>
      <c r="R16" s="94"/>
      <c r="V16" s="68"/>
      <c r="W16" s="453"/>
      <c r="X16" s="119"/>
      <c r="Y16" s="61"/>
      <c r="AC16" s="68"/>
      <c r="AD16" s="453"/>
      <c r="AE16" s="119"/>
      <c r="AG16" s="454"/>
      <c r="AH16" s="408"/>
      <c r="AI16" s="408"/>
      <c r="AJ16" s="408"/>
      <c r="AK16" s="452"/>
      <c r="AL16" s="652"/>
      <c r="AM16" s="237"/>
      <c r="AN16" s="408"/>
      <c r="AO16" s="408"/>
      <c r="AP16" s="451"/>
      <c r="AQ16" s="652"/>
      <c r="AR16" s="237"/>
      <c r="AS16" s="408"/>
      <c r="AT16" s="315"/>
      <c r="AU16" s="699"/>
      <c r="AW16" s="454"/>
    </row>
    <row r="17" spans="1:52" ht="15.75" customHeight="1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IF('UK Prices'!D17=0,"",'UK Prices'!D17)</f>
        <v>FJ Lambswool Lined 1/2 Zip (Midweight)</v>
      </c>
      <c r="G17" s="92">
        <v>57.2</v>
      </c>
      <c r="H17" s="92">
        <v>59</v>
      </c>
      <c r="I17" s="92">
        <v>62</v>
      </c>
      <c r="J17" s="86">
        <v>64.5</v>
      </c>
      <c r="K17" s="700">
        <v>66.5</v>
      </c>
      <c r="L17" s="61">
        <f t="shared" ref="L17:L31" si="4">(K17-J17)/J17</f>
        <v>3.1007751937984496E-2</v>
      </c>
      <c r="M17" s="94"/>
      <c r="N17" s="88">
        <v>0.13</v>
      </c>
      <c r="O17" s="94"/>
      <c r="P17" s="115">
        <f>'Std Cst'!AA17</f>
        <v>34.935257142857139</v>
      </c>
      <c r="Q17" s="89">
        <f>'Std Cst'!AB17</f>
        <v>0</v>
      </c>
      <c r="R17" s="94"/>
      <c r="S17" s="89">
        <v>0.52473224553224562</v>
      </c>
      <c r="T17" s="89">
        <v>0.47300833093938521</v>
      </c>
      <c r="U17" s="89">
        <v>0.49850792782941494</v>
      </c>
      <c r="V17" s="68">
        <v>0.45836810631229241</v>
      </c>
      <c r="W17" s="453">
        <f>(K17-P17)/K17</f>
        <v>0.47465778732545655</v>
      </c>
      <c r="X17" s="119">
        <f t="shared" ref="X17:X37" si="5">W17-V17</f>
        <v>1.6289681013164137E-2</v>
      </c>
      <c r="Y17" s="61"/>
      <c r="Z17" s="89">
        <v>0.45371522474970755</v>
      </c>
      <c r="AA17" s="89">
        <v>0.39426244935561516</v>
      </c>
      <c r="AB17" s="89">
        <v>0.42357233083840795</v>
      </c>
      <c r="AC17" s="68">
        <v>0.37743460495665798</v>
      </c>
      <c r="AD17" s="453">
        <f>((K17*(1-N17))-P17)/(K17*(1-N17))</f>
        <v>0.39615837623615691</v>
      </c>
      <c r="AE17" s="119">
        <f t="shared" ref="AE17:AE37" si="6">AD17-AC17</f>
        <v>1.8723771279498924E-2</v>
      </c>
      <c r="AG17" s="454"/>
      <c r="AH17" s="408">
        <v>135</v>
      </c>
      <c r="AI17" s="477">
        <v>145</v>
      </c>
      <c r="AJ17" s="477">
        <v>149</v>
      </c>
      <c r="AK17" s="452">
        <v>155</v>
      </c>
      <c r="AL17" s="652">
        <v>159</v>
      </c>
      <c r="AM17" s="408">
        <v>135</v>
      </c>
      <c r="AN17" s="477">
        <v>139</v>
      </c>
      <c r="AO17" s="477">
        <v>139</v>
      </c>
      <c r="AP17" s="451">
        <v>149</v>
      </c>
      <c r="AQ17" s="652">
        <v>155</v>
      </c>
      <c r="AR17" s="408">
        <v>135</v>
      </c>
      <c r="AS17" s="477">
        <v>139</v>
      </c>
      <c r="AT17" s="315">
        <v>129</v>
      </c>
      <c r="AU17" s="699">
        <f>'IRISH Pricing'!AK17</f>
        <v>140</v>
      </c>
      <c r="AW17" s="454"/>
      <c r="AX17" s="689">
        <f t="shared" ref="AX17:AX31" si="7">AL17/K17</f>
        <v>2.3909774436090228</v>
      </c>
      <c r="AY17" s="689">
        <f t="shared" ref="AY17:AY31" si="8">AQ17/K17</f>
        <v>2.3308270676691731</v>
      </c>
      <c r="AZ17" s="689">
        <f>'IRISH Pricing'!AL17</f>
        <v>2.2672064777327936</v>
      </c>
    </row>
    <row r="18" spans="1:52" ht="15.75" customHeight="1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IF('UK Prices'!D18=0,"",'UK Prices'!D18)</f>
        <v>FJ Lambswool 1/2 Zip (Midweight)</v>
      </c>
      <c r="G18" s="92"/>
      <c r="H18" s="92"/>
      <c r="I18" s="92"/>
      <c r="J18" s="86">
        <v>52.9</v>
      </c>
      <c r="K18" s="700">
        <v>52.9</v>
      </c>
      <c r="L18" s="61">
        <f t="shared" si="4"/>
        <v>0</v>
      </c>
      <c r="M18" s="94"/>
      <c r="N18" s="88">
        <v>0.13</v>
      </c>
      <c r="O18" s="94"/>
      <c r="P18" s="115">
        <f>'Std Cst'!AA18</f>
        <v>27.249238095238095</v>
      </c>
      <c r="Q18" s="89">
        <f>'Std Cst'!AB18</f>
        <v>0</v>
      </c>
      <c r="R18" s="94"/>
      <c r="V18" s="68">
        <v>0.48489152939058422</v>
      </c>
      <c r="W18" s="453">
        <f>(K18-P18)/K18</f>
        <v>0.48489152939058422</v>
      </c>
      <c r="X18" s="119">
        <f t="shared" si="5"/>
        <v>0</v>
      </c>
      <c r="Y18" s="61"/>
      <c r="AC18" s="68">
        <v>0.40792129815009676</v>
      </c>
      <c r="AD18" s="453">
        <f>((K18*(1-N18))-P18)/(K18*(1-N18))</f>
        <v>0.40792129815009676</v>
      </c>
      <c r="AE18" s="119">
        <f t="shared" si="6"/>
        <v>0</v>
      </c>
      <c r="AG18" s="454"/>
      <c r="AH18" s="408"/>
      <c r="AI18" s="477"/>
      <c r="AJ18" s="477"/>
      <c r="AK18" s="452">
        <v>125</v>
      </c>
      <c r="AL18" s="652">
        <v>129</v>
      </c>
      <c r="AM18" s="408"/>
      <c r="AN18" s="477"/>
      <c r="AO18" s="477"/>
      <c r="AP18" s="451">
        <v>125</v>
      </c>
      <c r="AQ18" s="652">
        <v>125</v>
      </c>
      <c r="AR18" s="408"/>
      <c r="AS18" s="477"/>
      <c r="AT18" s="315">
        <v>100</v>
      </c>
      <c r="AU18" s="699">
        <f>'IRISH Pricing'!AK18</f>
        <v>110</v>
      </c>
      <c r="AW18" s="454"/>
      <c r="AX18" s="689">
        <f t="shared" si="7"/>
        <v>2.4385633270321363</v>
      </c>
      <c r="AY18" s="689">
        <f t="shared" si="8"/>
        <v>2.3629489603024574</v>
      </c>
      <c r="AZ18" s="689">
        <f>'IRISH Pricing'!AL18</f>
        <v>2.2564102564102564</v>
      </c>
    </row>
    <row r="19" spans="1:52" ht="15.75" customHeight="1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IF('UK Prices'!D19=0,"",'UK Prices'!D19)</f>
        <v>FJ Lambswool V-Neck Pullover (Midweight)</v>
      </c>
      <c r="G19" s="92">
        <v>44.5</v>
      </c>
      <c r="H19" s="92">
        <v>46.1</v>
      </c>
      <c r="I19" s="92">
        <v>48.4</v>
      </c>
      <c r="J19" s="86">
        <v>49.5</v>
      </c>
      <c r="K19" s="700">
        <v>49.5</v>
      </c>
      <c r="L19" s="61">
        <f t="shared" si="4"/>
        <v>0</v>
      </c>
      <c r="M19" s="94"/>
      <c r="N19" s="88">
        <v>0.13</v>
      </c>
      <c r="O19" s="94"/>
      <c r="P19" s="115">
        <f>'Std Cst'!AA19</f>
        <v>25.887733333333333</v>
      </c>
      <c r="Q19" s="89">
        <f>'Std Cst'!AB19</f>
        <v>0</v>
      </c>
      <c r="R19" s="94"/>
      <c r="S19" s="89">
        <v>0.55966081331668749</v>
      </c>
      <c r="T19" s="89">
        <v>0.50004779587484827</v>
      </c>
      <c r="U19" s="89">
        <v>0.52380585516178724</v>
      </c>
      <c r="V19" s="68">
        <v>0.47701548821548823</v>
      </c>
      <c r="W19" s="453">
        <f>(K19-P19)/K19</f>
        <v>0.47701548821548823</v>
      </c>
      <c r="X19" s="119">
        <f t="shared" si="5"/>
        <v>0</v>
      </c>
      <c r="Y19" s="61"/>
      <c r="Z19" s="89">
        <v>0.49386300381228437</v>
      </c>
      <c r="AA19" s="89">
        <v>0.42534229410902097</v>
      </c>
      <c r="AB19" s="89">
        <v>0.45265040823193936</v>
      </c>
      <c r="AC19" s="68">
        <v>0.39886837725918184</v>
      </c>
      <c r="AD19" s="453">
        <f>((K19*(1-N19))-P19)/(K19*(1-N19))</f>
        <v>0.39886837725918184</v>
      </c>
      <c r="AE19" s="119">
        <f t="shared" si="6"/>
        <v>0</v>
      </c>
      <c r="AG19" s="454"/>
      <c r="AH19" s="408">
        <v>105</v>
      </c>
      <c r="AI19" s="477">
        <v>110</v>
      </c>
      <c r="AJ19" s="477">
        <v>119</v>
      </c>
      <c r="AK19" s="452">
        <v>119</v>
      </c>
      <c r="AL19" s="652">
        <v>119</v>
      </c>
      <c r="AM19" s="408">
        <v>105</v>
      </c>
      <c r="AN19" s="477">
        <v>109</v>
      </c>
      <c r="AO19" s="477">
        <v>115</v>
      </c>
      <c r="AP19" s="451">
        <v>119</v>
      </c>
      <c r="AQ19" s="652">
        <v>119</v>
      </c>
      <c r="AR19" s="408">
        <v>105</v>
      </c>
      <c r="AS19" s="477">
        <v>109</v>
      </c>
      <c r="AT19" s="315">
        <v>95</v>
      </c>
      <c r="AU19" s="699">
        <f>'IRISH Pricing'!AK19</f>
        <v>105</v>
      </c>
      <c r="AW19" s="454"/>
      <c r="AX19" s="689">
        <f t="shared" si="7"/>
        <v>2.404040404040404</v>
      </c>
      <c r="AY19" s="689">
        <f t="shared" si="8"/>
        <v>2.404040404040404</v>
      </c>
      <c r="AZ19" s="689">
        <f>'IRISH Pricing'!AL19</f>
        <v>2.3076923076923075</v>
      </c>
    </row>
    <row r="20" spans="1:52" ht="15.75" customHeight="1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IF('UK Prices'!D20=0,"",'UK Prices'!D20)</f>
        <v>FJ Lambswool Slipover (Midweight)</v>
      </c>
      <c r="G20" s="92">
        <v>39.294999999999995</v>
      </c>
      <c r="H20" s="92">
        <v>40.700000000000003</v>
      </c>
      <c r="I20" s="92">
        <v>42.7</v>
      </c>
      <c r="J20" s="86">
        <v>44.5</v>
      </c>
      <c r="K20" s="700">
        <v>44.5</v>
      </c>
      <c r="L20" s="61">
        <f t="shared" si="4"/>
        <v>0</v>
      </c>
      <c r="M20" s="94"/>
      <c r="N20" s="88">
        <v>0.13</v>
      </c>
      <c r="O20" s="94"/>
      <c r="P20" s="115">
        <f>'Std Cst'!AA20</f>
        <v>21.528293333333334</v>
      </c>
      <c r="Q20" s="89">
        <f>'Std Cst'!AB20</f>
        <v>0</v>
      </c>
      <c r="R20" s="94"/>
      <c r="S20" s="61">
        <v>0.58255896924026707</v>
      </c>
      <c r="T20" s="61">
        <v>0.52923433140382292</v>
      </c>
      <c r="U20" s="61">
        <v>0.55128424562378442</v>
      </c>
      <c r="V20" s="116">
        <v>0.51621812734082395</v>
      </c>
      <c r="W20" s="453">
        <f t="shared" ref="W20" si="9">(K20-P20)/K20</f>
        <v>0.51621812734082395</v>
      </c>
      <c r="X20" s="119">
        <f t="shared" si="5"/>
        <v>0</v>
      </c>
      <c r="Y20" s="61"/>
      <c r="Z20" s="61">
        <v>0.52018272326467485</v>
      </c>
      <c r="AA20" s="61">
        <v>0.4588900360963481</v>
      </c>
      <c r="AB20" s="61">
        <v>0.48423476508480962</v>
      </c>
      <c r="AC20" s="116">
        <v>0.44392888200094704</v>
      </c>
      <c r="AD20" s="453">
        <f t="shared" ref="AD20" si="10">((K20*(1-N20))-P20)/(K20*(1-N20))</f>
        <v>0.44392888200094704</v>
      </c>
      <c r="AE20" s="119">
        <f t="shared" si="6"/>
        <v>0</v>
      </c>
      <c r="AG20" s="454"/>
      <c r="AH20" s="408">
        <v>95</v>
      </c>
      <c r="AI20" s="477">
        <v>99</v>
      </c>
      <c r="AJ20" s="477">
        <v>105</v>
      </c>
      <c r="AK20" s="452">
        <v>105</v>
      </c>
      <c r="AL20" s="652">
        <v>109</v>
      </c>
      <c r="AM20" s="237">
        <v>89</v>
      </c>
      <c r="AN20" s="477">
        <v>99</v>
      </c>
      <c r="AO20" s="477">
        <v>99</v>
      </c>
      <c r="AP20" s="451">
        <v>109</v>
      </c>
      <c r="AQ20" s="652">
        <v>109</v>
      </c>
      <c r="AR20" s="237">
        <v>89</v>
      </c>
      <c r="AS20" s="477">
        <v>99</v>
      </c>
      <c r="AT20" s="315">
        <v>85</v>
      </c>
      <c r="AU20" s="699">
        <f>'IRISH Pricing'!AK20</f>
        <v>95</v>
      </c>
      <c r="AW20" s="454"/>
      <c r="AX20" s="689">
        <f t="shared" si="7"/>
        <v>2.4494382022471912</v>
      </c>
      <c r="AY20" s="689">
        <f t="shared" si="8"/>
        <v>2.4494382022471912</v>
      </c>
      <c r="AZ20" s="689">
        <f>'IRISH Pricing'!AL20</f>
        <v>2.3199023199023197</v>
      </c>
    </row>
    <row r="21" spans="1:52" ht="15.75" customHeight="1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IF('UK Prices'!D21=0,"",'UK Prices'!D21)</f>
        <v>FJ Wind Shell Mid Layer</v>
      </c>
      <c r="G21" s="92"/>
      <c r="H21" s="92"/>
      <c r="I21" s="92"/>
      <c r="J21" s="86">
        <v>65</v>
      </c>
      <c r="K21" s="700">
        <v>65</v>
      </c>
      <c r="L21" s="61">
        <f t="shared" ref="L21" si="11">(K21-J21)/J21</f>
        <v>0</v>
      </c>
      <c r="M21" s="94"/>
      <c r="N21" s="88">
        <v>0.13</v>
      </c>
      <c r="O21" s="94"/>
      <c r="P21" s="115">
        <f>'Std Cst'!AA21</f>
        <v>25.08368761904762</v>
      </c>
      <c r="Q21" s="89">
        <f>'Std Cst'!AB21</f>
        <v>1.470342522975033E-4</v>
      </c>
      <c r="R21" s="94"/>
      <c r="S21" s="61"/>
      <c r="T21" s="61"/>
      <c r="U21" s="117"/>
      <c r="V21" s="118"/>
      <c r="W21" s="453">
        <f>(K21-P21)/K21</f>
        <v>0.61409711355311347</v>
      </c>
      <c r="X21" s="119"/>
      <c r="Y21" s="61"/>
      <c r="Z21" s="117"/>
      <c r="AA21" s="117"/>
      <c r="AB21" s="117"/>
      <c r="AC21" s="118"/>
      <c r="AD21" s="453">
        <f>((K21*(1-N21))-P21)/(K21*(1-N21))</f>
        <v>0.55643346385415349</v>
      </c>
      <c r="AE21" s="119"/>
      <c r="AG21" s="454"/>
      <c r="AH21" s="408">
        <v>85</v>
      </c>
      <c r="AI21" s="408">
        <v>95</v>
      </c>
      <c r="AJ21" s="408">
        <v>99</v>
      </c>
      <c r="AK21" s="452">
        <v>145</v>
      </c>
      <c r="AL21" s="652">
        <v>145</v>
      </c>
      <c r="AM21" s="237">
        <v>85</v>
      </c>
      <c r="AN21" s="408">
        <v>89</v>
      </c>
      <c r="AO21" s="408">
        <v>95</v>
      </c>
      <c r="AP21" s="451">
        <v>129</v>
      </c>
      <c r="AQ21" s="652">
        <v>130</v>
      </c>
      <c r="AR21" s="237">
        <v>85</v>
      </c>
      <c r="AS21" s="408">
        <v>89</v>
      </c>
      <c r="AT21" s="315">
        <v>119</v>
      </c>
      <c r="AU21" s="699">
        <f>'IRISH Pricing'!AK21</f>
        <v>130</v>
      </c>
      <c r="AW21" s="454"/>
      <c r="AX21" s="689">
        <f>AL21/K21</f>
        <v>2.2307692307692308</v>
      </c>
      <c r="AY21" s="689">
        <f>AQ21/K21</f>
        <v>2</v>
      </c>
      <c r="AZ21" s="689">
        <f>'IRISH Pricing'!AL21</f>
        <v>2.1739130434782608</v>
      </c>
    </row>
    <row r="22" spans="1:52" ht="15.75" customHeight="1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IF('UK Prices'!D22=0,"",'UK Prices'!D22)</f>
        <v>Spun Poly Buttoned Pullover</v>
      </c>
      <c r="F22" s="103"/>
      <c r="G22" s="92"/>
      <c r="H22" s="92"/>
      <c r="I22" s="92"/>
      <c r="J22" s="86"/>
      <c r="K22" s="700">
        <v>44.9</v>
      </c>
      <c r="L22" s="61"/>
      <c r="M22" s="94"/>
      <c r="N22" s="88">
        <v>0.13</v>
      </c>
      <c r="O22" s="94"/>
      <c r="P22" s="115">
        <f>'Std Cst'!AA22</f>
        <v>17.991467428571429</v>
      </c>
      <c r="Q22" s="89"/>
      <c r="R22" s="94"/>
      <c r="S22" s="61"/>
      <c r="T22" s="61"/>
      <c r="U22" s="117"/>
      <c r="V22" s="118"/>
      <c r="W22" s="453">
        <f>(K22-P22)/K22</f>
        <v>0.59929916640152714</v>
      </c>
      <c r="X22" s="119"/>
      <c r="Y22" s="61"/>
      <c r="Z22" s="117"/>
      <c r="AA22" s="117"/>
      <c r="AB22" s="117"/>
      <c r="AC22" s="118"/>
      <c r="AD22" s="453">
        <f>((K22*(1-N22))-P22)/(K22*(1-N22))</f>
        <v>0.53942432919715766</v>
      </c>
      <c r="AE22" s="119"/>
      <c r="AG22" s="454"/>
      <c r="AH22" s="408"/>
      <c r="AI22" s="477">
        <v>78</v>
      </c>
      <c r="AJ22" s="477">
        <v>78</v>
      </c>
      <c r="AK22" s="452">
        <v>95</v>
      </c>
      <c r="AL22" s="652">
        <v>109</v>
      </c>
      <c r="AM22" s="237"/>
      <c r="AN22" s="477"/>
      <c r="AO22" s="477"/>
      <c r="AP22" s="451"/>
      <c r="AQ22" s="652">
        <v>109</v>
      </c>
      <c r="AR22" s="237"/>
      <c r="AS22" s="477"/>
      <c r="AT22" s="315"/>
      <c r="AU22" s="699">
        <f>'IRISH Pricing'!AK22</f>
        <v>95</v>
      </c>
      <c r="AW22" s="454"/>
      <c r="AX22" s="689">
        <f t="shared" si="7"/>
        <v>2.4276169265033407</v>
      </c>
      <c r="AY22" s="689">
        <f t="shared" si="8"/>
        <v>2.4276169265033407</v>
      </c>
      <c r="AZ22" s="689">
        <f>'IRISH Pricing'!AL22</f>
        <v>2.2908126356402221</v>
      </c>
    </row>
    <row r="23" spans="1:52" ht="15.75" customHeight="1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IF('UK Prices'!D23=0,"",'UK Prices'!D23)</f>
        <v>Spun Poly V-neck Pullover</v>
      </c>
      <c r="F23" s="103"/>
      <c r="G23" s="92"/>
      <c r="H23" s="92"/>
      <c r="I23" s="92"/>
      <c r="J23" s="86"/>
      <c r="K23" s="700">
        <v>41.9</v>
      </c>
      <c r="L23" s="61"/>
      <c r="M23" s="94"/>
      <c r="N23" s="88">
        <v>0.13</v>
      </c>
      <c r="O23" s="94"/>
      <c r="P23" s="115">
        <f>'Std Cst'!AA23</f>
        <v>13.190263619047618</v>
      </c>
      <c r="Q23" s="89"/>
      <c r="R23" s="94"/>
      <c r="S23" s="61"/>
      <c r="T23" s="61"/>
      <c r="U23" s="117"/>
      <c r="V23" s="118"/>
      <c r="W23" s="453">
        <f t="shared" ref="W23" si="12">(K23-P23)/K23</f>
        <v>0.68519657233776565</v>
      </c>
      <c r="X23" s="119"/>
      <c r="Y23" s="61"/>
      <c r="Z23" s="117"/>
      <c r="AA23" s="117"/>
      <c r="AB23" s="117"/>
      <c r="AC23" s="118"/>
      <c r="AD23" s="453">
        <f t="shared" ref="AD23" si="13">((K23*(1-N23))-P23)/(K23*(1-N23))</f>
        <v>0.63815697969858109</v>
      </c>
      <c r="AE23" s="119"/>
      <c r="AG23" s="454"/>
      <c r="AH23" s="408"/>
      <c r="AI23" s="477">
        <v>78</v>
      </c>
      <c r="AJ23" s="477">
        <v>78</v>
      </c>
      <c r="AK23" s="452">
        <v>95</v>
      </c>
      <c r="AL23" s="652">
        <v>99</v>
      </c>
      <c r="AM23" s="237"/>
      <c r="AN23" s="477"/>
      <c r="AO23" s="477"/>
      <c r="AP23" s="451"/>
      <c r="AQ23" s="652">
        <v>99</v>
      </c>
      <c r="AR23" s="237"/>
      <c r="AS23" s="477"/>
      <c r="AT23" s="315"/>
      <c r="AU23" s="699">
        <f>'IRISH Pricing'!AK23</f>
        <v>85</v>
      </c>
      <c r="AW23" s="454"/>
      <c r="AX23" s="689">
        <f t="shared" si="7"/>
        <v>2.3627684964200477</v>
      </c>
      <c r="AY23" s="689">
        <f t="shared" si="8"/>
        <v>2.3627684964200477</v>
      </c>
      <c r="AZ23" s="689">
        <f>'IRISH Pricing'!AL23</f>
        <v>2.1867764342680731</v>
      </c>
    </row>
    <row r="24" spans="1:52" ht="15.75" customHeight="1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IF('UK Prices'!D24=0,"",'UK Prices'!D24)</f>
        <v>FJ Spun Poly Vest</v>
      </c>
      <c r="G24" s="92"/>
      <c r="H24" s="92"/>
      <c r="I24" s="92"/>
      <c r="J24" s="86">
        <v>39.6</v>
      </c>
      <c r="K24" s="700">
        <v>39.6</v>
      </c>
      <c r="L24" s="61">
        <f>(K24-J24)/J24</f>
        <v>0</v>
      </c>
      <c r="M24" s="94"/>
      <c r="N24" s="88">
        <v>0.13</v>
      </c>
      <c r="O24" s="94"/>
      <c r="P24" s="115">
        <f>'Std Cst'!AA24</f>
        <v>15.088853333333331</v>
      </c>
      <c r="Q24" s="89"/>
      <c r="R24" s="94"/>
      <c r="V24" s="68">
        <v>0.61950707070707067</v>
      </c>
      <c r="W24" s="453">
        <f>(K24-P24)/K24</f>
        <v>0.61896835016835017</v>
      </c>
      <c r="X24" s="119">
        <f>W24-V24</f>
        <v>-5.3872053872050518E-4</v>
      </c>
      <c r="Y24" s="61"/>
      <c r="AC24" s="68">
        <v>0.56265180541042603</v>
      </c>
      <c r="AD24" s="443">
        <f>((K24*(1-N24))-P24)/(K24*(1-N24))</f>
        <v>0.56203258640040243</v>
      </c>
      <c r="AE24" s="119">
        <f>AD24-AC24</f>
        <v>-6.1921901002359725E-4</v>
      </c>
      <c r="AG24" s="86"/>
      <c r="AH24" s="408"/>
      <c r="AI24" s="408"/>
      <c r="AJ24" s="408"/>
      <c r="AK24" s="452">
        <v>95</v>
      </c>
      <c r="AL24" s="652">
        <v>95</v>
      </c>
      <c r="AM24" s="408"/>
      <c r="AN24" s="408"/>
      <c r="AO24" s="408"/>
      <c r="AP24" s="451">
        <v>95</v>
      </c>
      <c r="AQ24" s="652">
        <v>95</v>
      </c>
      <c r="AR24" s="408"/>
      <c r="AS24" s="408"/>
      <c r="AT24" s="315">
        <v>78</v>
      </c>
      <c r="AU24" s="699">
        <f>'IRISH Pricing'!AK24</f>
        <v>85</v>
      </c>
      <c r="AW24" s="454"/>
      <c r="AX24" s="689">
        <f t="shared" si="7"/>
        <v>2.3989898989898988</v>
      </c>
      <c r="AY24" s="689">
        <f t="shared" si="8"/>
        <v>2.3989898989898988</v>
      </c>
      <c r="AZ24" s="689">
        <f>'IRISH Pricing'!AL24</f>
        <v>2.3351648351648353</v>
      </c>
    </row>
    <row r="25" spans="1:52" ht="15.75" customHeight="1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IF('UK Prices'!D25=0,"",'UK Prices'!D25)</f>
        <v>Double Layer Contrast Chill-Out</v>
      </c>
      <c r="F25" s="103"/>
      <c r="G25" s="92"/>
      <c r="H25" s="92"/>
      <c r="I25" s="92"/>
      <c r="J25" s="86"/>
      <c r="K25" s="700">
        <v>47.2</v>
      </c>
      <c r="L25" s="61"/>
      <c r="M25" s="94"/>
      <c r="N25" s="88">
        <v>0.13</v>
      </c>
      <c r="O25" s="94"/>
      <c r="P25" s="115">
        <f>'Std Cst'!AA25</f>
        <v>17.054004571428571</v>
      </c>
      <c r="Q25" s="89"/>
      <c r="R25" s="94"/>
      <c r="S25" s="61"/>
      <c r="T25" s="61"/>
      <c r="U25" s="117"/>
      <c r="V25" s="118"/>
      <c r="W25" s="453">
        <f>(K25-P25)/K25</f>
        <v>0.63868634382566591</v>
      </c>
      <c r="X25" s="119"/>
      <c r="Y25" s="61"/>
      <c r="Z25" s="117"/>
      <c r="AA25" s="117"/>
      <c r="AB25" s="117"/>
      <c r="AC25" s="118"/>
      <c r="AD25" s="453">
        <f>((K25*(1-N25))-P25)/(K25*(1-N25))</f>
        <v>0.58469694692605267</v>
      </c>
      <c r="AE25" s="119"/>
      <c r="AG25" s="454"/>
      <c r="AH25" s="408"/>
      <c r="AI25" s="477">
        <v>78</v>
      </c>
      <c r="AJ25" s="477">
        <v>78</v>
      </c>
      <c r="AK25" s="452">
        <v>95</v>
      </c>
      <c r="AL25" s="652">
        <v>115</v>
      </c>
      <c r="AM25" s="237"/>
      <c r="AN25" s="477"/>
      <c r="AO25" s="477"/>
      <c r="AP25" s="451"/>
      <c r="AQ25" s="652">
        <v>115</v>
      </c>
      <c r="AR25" s="237"/>
      <c r="AS25" s="477"/>
      <c r="AT25" s="315"/>
      <c r="AU25" s="699">
        <f>'IRISH Pricing'!AK25</f>
        <v>100</v>
      </c>
      <c r="AW25" s="454"/>
      <c r="AX25" s="689">
        <f t="shared" si="7"/>
        <v>2.4364406779661016</v>
      </c>
      <c r="AY25" s="689">
        <f t="shared" si="8"/>
        <v>2.4364406779661016</v>
      </c>
      <c r="AZ25" s="689">
        <f>'IRISH Pricing'!AL25</f>
        <v>2.269117313365101</v>
      </c>
    </row>
    <row r="26" spans="1:52" ht="15.75" customHeight="1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IF('UK Prices'!D26=0,"",'UK Prices'!D26)</f>
        <v>FJ Textured Chill-Out 1/4 zip</v>
      </c>
      <c r="G26" s="92"/>
      <c r="H26" s="92"/>
      <c r="I26" s="92">
        <v>44</v>
      </c>
      <c r="J26" s="86">
        <v>47.2</v>
      </c>
      <c r="K26" s="700">
        <v>47.2</v>
      </c>
      <c r="L26" s="61">
        <f t="shared" si="4"/>
        <v>0</v>
      </c>
      <c r="M26" s="94"/>
      <c r="N26" s="88">
        <v>0.13</v>
      </c>
      <c r="O26" s="94"/>
      <c r="P26" s="115">
        <f>'Std Cst'!AA26</f>
        <v>17.267337904761906</v>
      </c>
      <c r="Q26" s="89"/>
      <c r="R26" s="94"/>
      <c r="V26" s="68">
        <v>0.63426206618240522</v>
      </c>
      <c r="W26" s="453">
        <f t="shared" ref="W26:W31" si="14">(K26-P26)/K26</f>
        <v>0.63416656981436648</v>
      </c>
      <c r="X26" s="119">
        <f t="shared" si="5"/>
        <v>-9.5496368038738844E-5</v>
      </c>
      <c r="Y26" s="61"/>
      <c r="AC26" s="68">
        <v>0.57961157032460364</v>
      </c>
      <c r="AD26" s="443">
        <f t="shared" ref="AD26:AD31" si="15">((K26*(1-N26))-P26)/(K26*(1-N26))</f>
        <v>0.57950180438432919</v>
      </c>
      <c r="AE26" s="119">
        <f t="shared" si="6"/>
        <v>-1.097659402744533E-4</v>
      </c>
      <c r="AG26" s="86"/>
      <c r="AH26" s="408"/>
      <c r="AI26" s="408"/>
      <c r="AJ26" s="408"/>
      <c r="AK26" s="452">
        <v>115</v>
      </c>
      <c r="AL26" s="652">
        <v>115</v>
      </c>
      <c r="AM26" s="408"/>
      <c r="AN26" s="408"/>
      <c r="AO26" s="408"/>
      <c r="AP26" s="451">
        <v>109</v>
      </c>
      <c r="AQ26" s="652">
        <v>115</v>
      </c>
      <c r="AR26" s="408"/>
      <c r="AS26" s="408"/>
      <c r="AT26" s="315">
        <v>95</v>
      </c>
      <c r="AU26" s="699">
        <f>'IRISH Pricing'!AK26</f>
        <v>100</v>
      </c>
      <c r="AW26" s="454"/>
      <c r="AX26" s="689">
        <f t="shared" si="7"/>
        <v>2.4364406779661016</v>
      </c>
      <c r="AY26" s="689">
        <f t="shared" si="8"/>
        <v>2.4364406779661016</v>
      </c>
      <c r="AZ26" s="689">
        <f>'IRISH Pricing'!AL26</f>
        <v>2.269117313365101</v>
      </c>
    </row>
    <row r="27" spans="1:52" ht="15.75" hidden="1" customHeight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IF('UK Prices'!D27=0,"",'UK Prices'!D27)</f>
        <v>FJ Mixed Texture Sport Chill-Out 1/2 Zip</v>
      </c>
      <c r="G27" s="92"/>
      <c r="H27" s="92"/>
      <c r="I27" s="92"/>
      <c r="J27" s="86">
        <v>47.2</v>
      </c>
      <c r="K27" s="700"/>
      <c r="L27" s="61"/>
      <c r="M27" s="94"/>
      <c r="N27" s="88">
        <v>0.13</v>
      </c>
      <c r="O27" s="94"/>
      <c r="P27" s="115">
        <f>'Std Cst'!AA27</f>
        <v>18.911999999999999</v>
      </c>
      <c r="Q27" s="89"/>
      <c r="R27" s="94"/>
      <c r="V27" s="68">
        <v>0.59132421307506056</v>
      </c>
      <c r="W27" s="453"/>
      <c r="X27" s="119"/>
      <c r="Y27" s="61"/>
      <c r="AC27" s="68">
        <v>0.53025771617823048</v>
      </c>
      <c r="AD27" s="443"/>
      <c r="AE27" s="119"/>
      <c r="AG27" s="86"/>
      <c r="AH27" s="408"/>
      <c r="AI27" s="408"/>
      <c r="AJ27" s="408"/>
      <c r="AK27" s="452">
        <v>115</v>
      </c>
      <c r="AL27" s="652"/>
      <c r="AM27" s="408"/>
      <c r="AN27" s="408"/>
      <c r="AO27" s="408"/>
      <c r="AP27" s="451">
        <v>109</v>
      </c>
      <c r="AQ27" s="652">
        <f t="shared" si="3"/>
        <v>0</v>
      </c>
      <c r="AR27" s="408"/>
      <c r="AS27" s="408"/>
      <c r="AT27" s="315">
        <v>95</v>
      </c>
      <c r="AU27" s="699">
        <f>'IRISH Pricing'!AK27</f>
        <v>0</v>
      </c>
      <c r="AW27" s="454"/>
      <c r="AX27" s="689" t="e">
        <f t="shared" si="7"/>
        <v>#DIV/0!</v>
      </c>
      <c r="AY27" s="689" t="e">
        <f t="shared" si="8"/>
        <v>#DIV/0!</v>
      </c>
      <c r="AZ27" s="689" t="e">
        <f>'IRISH Pricing'!AL27</f>
        <v>#DIV/0!</v>
      </c>
    </row>
    <row r="28" spans="1:52" ht="15.75" hidden="1" customHeight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IF('UK Prices'!D28=0,"",'UK Prices'!D28)</f>
        <v>FJ Chill-Out w/Chest Piping</v>
      </c>
      <c r="G28" s="92"/>
      <c r="H28" s="92"/>
      <c r="I28" s="92"/>
      <c r="J28" s="86">
        <v>47.2</v>
      </c>
      <c r="K28" s="700"/>
      <c r="L28" s="61"/>
      <c r="M28" s="94"/>
      <c r="N28" s="88">
        <v>0.13</v>
      </c>
      <c r="O28" s="94"/>
      <c r="P28" s="115">
        <f>'Std Cst'!AA28</f>
        <v>17.973333333333333</v>
      </c>
      <c r="Q28" s="89"/>
      <c r="R28" s="94"/>
      <c r="V28" s="68">
        <v>0.61121121872477802</v>
      </c>
      <c r="W28" s="453"/>
      <c r="X28" s="119"/>
      <c r="Y28" s="61"/>
      <c r="AC28" s="68">
        <v>0.55311634336181381</v>
      </c>
      <c r="AD28" s="443"/>
      <c r="AE28" s="119"/>
      <c r="AG28" s="86"/>
      <c r="AH28" s="408"/>
      <c r="AI28" s="408"/>
      <c r="AJ28" s="408"/>
      <c r="AK28" s="452">
        <v>115</v>
      </c>
      <c r="AL28" s="652"/>
      <c r="AM28" s="408"/>
      <c r="AN28" s="408"/>
      <c r="AO28" s="408"/>
      <c r="AP28" s="451">
        <v>109</v>
      </c>
      <c r="AQ28" s="652">
        <f t="shared" si="3"/>
        <v>0</v>
      </c>
      <c r="AR28" s="408"/>
      <c r="AS28" s="408"/>
      <c r="AT28" s="315">
        <v>95</v>
      </c>
      <c r="AU28" s="699">
        <f>'IRISH Pricing'!AK28</f>
        <v>0</v>
      </c>
      <c r="AW28" s="454"/>
      <c r="AX28" s="689" t="e">
        <f t="shared" si="7"/>
        <v>#DIV/0!</v>
      </c>
      <c r="AY28" s="689" t="e">
        <f t="shared" si="8"/>
        <v>#DIV/0!</v>
      </c>
      <c r="AZ28" s="689" t="e">
        <f>'IRISH Pricing'!AL28</f>
        <v>#DIV/0!</v>
      </c>
    </row>
    <row r="29" spans="1:52" ht="15.75" hidden="1" customHeight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IF('UK Prices'!D29=0,"",'UK Prices'!D29)</f>
        <v>FJ Jersey Knit Track Jacket</v>
      </c>
      <c r="G29" s="92"/>
      <c r="H29" s="92"/>
      <c r="I29" s="92"/>
      <c r="J29" s="86">
        <v>47.2</v>
      </c>
      <c r="K29" s="700"/>
      <c r="L29" s="61"/>
      <c r="M29" s="94"/>
      <c r="N29" s="88">
        <v>0.13</v>
      </c>
      <c r="O29" s="94"/>
      <c r="P29" s="115">
        <f>'Std Cst'!AA29</f>
        <v>18.506666666666668</v>
      </c>
      <c r="Q29" s="89"/>
      <c r="R29" s="94"/>
      <c r="U29" s="61"/>
      <c r="V29" s="116">
        <v>0.59991178369652953</v>
      </c>
      <c r="W29" s="453"/>
      <c r="X29" s="119"/>
      <c r="Y29" s="61"/>
      <c r="Z29" s="61"/>
      <c r="AA29" s="61"/>
      <c r="AB29" s="61"/>
      <c r="AC29" s="116">
        <v>0.54012848700750515</v>
      </c>
      <c r="AD29" s="443"/>
      <c r="AE29" s="119"/>
      <c r="AG29" s="454"/>
      <c r="AH29" s="408"/>
      <c r="AI29" s="477"/>
      <c r="AJ29" s="477"/>
      <c r="AK29" s="452">
        <v>115</v>
      </c>
      <c r="AL29" s="652"/>
      <c r="AM29" s="237"/>
      <c r="AN29" s="477"/>
      <c r="AO29" s="477"/>
      <c r="AP29" s="451">
        <v>109</v>
      </c>
      <c r="AQ29" s="652">
        <f t="shared" si="3"/>
        <v>0</v>
      </c>
      <c r="AR29" s="237"/>
      <c r="AS29" s="477"/>
      <c r="AT29" s="315">
        <v>95</v>
      </c>
      <c r="AU29" s="699">
        <f>'IRISH Pricing'!AK29</f>
        <v>0</v>
      </c>
      <c r="AW29" s="454"/>
      <c r="AX29" s="689" t="e">
        <f t="shared" si="7"/>
        <v>#DIV/0!</v>
      </c>
      <c r="AY29" s="689" t="e">
        <f t="shared" si="8"/>
        <v>#DIV/0!</v>
      </c>
      <c r="AZ29" s="689" t="e">
        <f>'IRISH Pricing'!AL29</f>
        <v>#DIV/0!</v>
      </c>
    </row>
    <row r="30" spans="1:52" ht="15.75" hidden="1" customHeight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IF('UK Prices'!D30=0,"",'UK Prices'!D30)</f>
        <v>FJ Drop Needle Pullover 1/2 zip</v>
      </c>
      <c r="G30" s="92"/>
      <c r="H30" s="92"/>
      <c r="I30" s="92">
        <v>41.9</v>
      </c>
      <c r="J30" s="86">
        <v>41.9</v>
      </c>
      <c r="K30" s="700"/>
      <c r="L30" s="61"/>
      <c r="M30" s="94"/>
      <c r="N30" s="88">
        <v>0.13</v>
      </c>
      <c r="O30" s="94"/>
      <c r="P30" s="115">
        <f>'Std Cst'!AA30</f>
        <v>15.43</v>
      </c>
      <c r="Q30" s="89">
        <f>'Std Cst'!AB30</f>
        <v>0</v>
      </c>
      <c r="R30" s="94"/>
      <c r="U30" s="61"/>
      <c r="V30" s="116">
        <v>0.63174224343675422</v>
      </c>
      <c r="W30" s="453"/>
      <c r="X30" s="119"/>
      <c r="Y30" s="61"/>
      <c r="Z30" s="61"/>
      <c r="AA30" s="61"/>
      <c r="AB30" s="61"/>
      <c r="AC30" s="116">
        <v>0.57671522234109673</v>
      </c>
      <c r="AD30" s="453"/>
      <c r="AE30" s="119"/>
      <c r="AG30" s="454"/>
      <c r="AH30" s="408">
        <v>95</v>
      </c>
      <c r="AI30" s="477">
        <v>99</v>
      </c>
      <c r="AJ30" s="477">
        <v>105</v>
      </c>
      <c r="AK30" s="452">
        <v>99</v>
      </c>
      <c r="AL30" s="652"/>
      <c r="AM30" s="237">
        <v>89</v>
      </c>
      <c r="AN30" s="477">
        <v>99</v>
      </c>
      <c r="AO30" s="477">
        <v>99</v>
      </c>
      <c r="AP30" s="451">
        <v>99</v>
      </c>
      <c r="AQ30" s="652">
        <f t="shared" si="3"/>
        <v>0</v>
      </c>
      <c r="AR30" s="237">
        <v>89</v>
      </c>
      <c r="AS30" s="477">
        <v>99</v>
      </c>
      <c r="AT30" s="315">
        <v>95</v>
      </c>
      <c r="AU30" s="699">
        <f>'IRISH Pricing'!AK30</f>
        <v>0</v>
      </c>
      <c r="AW30" s="454"/>
      <c r="AX30" s="689" t="e">
        <f t="shared" si="7"/>
        <v>#DIV/0!</v>
      </c>
      <c r="AY30" s="689" t="e">
        <f t="shared" si="8"/>
        <v>#DIV/0!</v>
      </c>
      <c r="AZ30" s="689" t="e">
        <f>'IRISH Pricing'!AL30</f>
        <v>#DIV/0!</v>
      </c>
    </row>
    <row r="31" spans="1:52" ht="15.75" customHeight="1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IF('UK Prices'!D31=0,"",'UK Prices'!D31)</f>
        <v>FJ Sport Chill Out</v>
      </c>
      <c r="G31" s="92">
        <v>39.294999999999995</v>
      </c>
      <c r="H31" s="92">
        <v>40.4</v>
      </c>
      <c r="I31" s="92">
        <v>42.4</v>
      </c>
      <c r="J31" s="86">
        <v>44.5</v>
      </c>
      <c r="K31" s="700">
        <v>44.5</v>
      </c>
      <c r="L31" s="61">
        <f t="shared" si="4"/>
        <v>0</v>
      </c>
      <c r="M31" s="94"/>
      <c r="N31" s="88">
        <v>0.13</v>
      </c>
      <c r="O31" s="94"/>
      <c r="P31" s="115">
        <f>'Std Cst'!AA31</f>
        <v>18.631467428571426</v>
      </c>
      <c r="Q31" s="89">
        <f>'Std Cst'!AB31</f>
        <v>2.4198412255297018E-4</v>
      </c>
      <c r="R31" s="94"/>
      <c r="S31" s="89">
        <v>0.63114283920770242</v>
      </c>
      <c r="T31" s="89">
        <v>0.58969323712032218</v>
      </c>
      <c r="U31" s="61">
        <v>0.60904732970898623</v>
      </c>
      <c r="V31" s="116">
        <v>0.58141662921348325</v>
      </c>
      <c r="W31" s="453">
        <f t="shared" si="14"/>
        <v>0.58131533868378815</v>
      </c>
      <c r="X31" s="119">
        <f t="shared" si="5"/>
        <v>-1.0129052969509722E-4</v>
      </c>
      <c r="Y31" s="61"/>
      <c r="Z31" s="61">
        <v>0.57602625196287638</v>
      </c>
      <c r="AA31" s="61">
        <v>0.52838303117278407</v>
      </c>
      <c r="AB31" s="61">
        <v>0.55062911460803021</v>
      </c>
      <c r="AC31" s="116">
        <v>0.51886968875113004</v>
      </c>
      <c r="AD31" s="453">
        <f t="shared" si="15"/>
        <v>0.51875326285492884</v>
      </c>
      <c r="AE31" s="119">
        <f t="shared" si="6"/>
        <v>-1.1642589620119992E-4</v>
      </c>
      <c r="AG31" s="454"/>
      <c r="AH31" s="408">
        <v>95</v>
      </c>
      <c r="AI31" s="477">
        <v>99</v>
      </c>
      <c r="AJ31" s="477">
        <v>105</v>
      </c>
      <c r="AK31" s="452">
        <v>105</v>
      </c>
      <c r="AL31" s="652">
        <v>109</v>
      </c>
      <c r="AM31" s="237">
        <v>89</v>
      </c>
      <c r="AN31" s="477">
        <v>99</v>
      </c>
      <c r="AO31" s="477">
        <v>99</v>
      </c>
      <c r="AP31" s="451">
        <v>109</v>
      </c>
      <c r="AQ31" s="652">
        <v>109</v>
      </c>
      <c r="AR31" s="237">
        <v>89</v>
      </c>
      <c r="AS31" s="477">
        <v>99</v>
      </c>
      <c r="AT31" s="315">
        <v>88</v>
      </c>
      <c r="AU31" s="699">
        <f>'IRISH Pricing'!AK31</f>
        <v>95</v>
      </c>
      <c r="AW31" s="454"/>
      <c r="AX31" s="689">
        <f t="shared" si="7"/>
        <v>2.4494382022471912</v>
      </c>
      <c r="AY31" s="689">
        <f t="shared" si="8"/>
        <v>2.4494382022471912</v>
      </c>
      <c r="AZ31" s="689">
        <f>'IRISH Pricing'!AL31</f>
        <v>2.2908126356402221</v>
      </c>
    </row>
    <row r="32" spans="1:52" ht="15.75" hidden="1" customHeight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IF('UK Prices'!D32=0,"",'UK Prices'!D32)</f>
        <v>FJ Sport Chill Out - American Golf</v>
      </c>
      <c r="G32" s="92"/>
      <c r="H32" s="92"/>
      <c r="I32" s="92"/>
      <c r="J32" s="86"/>
      <c r="K32" s="700"/>
      <c r="L32" s="61"/>
      <c r="M32" s="94"/>
      <c r="N32" s="88">
        <v>0.13</v>
      </c>
      <c r="O32" s="94"/>
      <c r="P32" s="115">
        <f>'Std Cst'!AA32</f>
        <v>18.698666666666668</v>
      </c>
      <c r="Q32" s="89"/>
      <c r="R32" s="94"/>
      <c r="U32" s="61"/>
      <c r="V32" s="116"/>
      <c r="W32" s="453"/>
      <c r="X32" s="119">
        <f t="shared" si="5"/>
        <v>0</v>
      </c>
      <c r="Y32" s="61"/>
      <c r="Z32" s="61"/>
      <c r="AA32" s="61"/>
      <c r="AB32" s="61"/>
      <c r="AC32" s="116"/>
      <c r="AD32" s="453"/>
      <c r="AE32" s="119">
        <f t="shared" si="6"/>
        <v>0</v>
      </c>
      <c r="AG32" s="454"/>
      <c r="AH32" s="408"/>
      <c r="AI32" s="477"/>
      <c r="AJ32" s="477"/>
      <c r="AK32" s="452"/>
      <c r="AL32" s="652"/>
      <c r="AM32" s="237"/>
      <c r="AN32" s="477"/>
      <c r="AO32" s="477"/>
      <c r="AP32" s="451"/>
      <c r="AQ32" s="652">
        <f t="shared" si="3"/>
        <v>0</v>
      </c>
      <c r="AR32" s="237"/>
      <c r="AS32" s="477"/>
      <c r="AT32" s="315"/>
      <c r="AU32" s="699">
        <f>'IRISH Pricing'!AK32</f>
        <v>0</v>
      </c>
      <c r="AW32" s="454"/>
    </row>
    <row r="33" spans="1:52" ht="15.75" customHeight="1" x14ac:dyDescent="0.3">
      <c r="A33" s="206" t="str">
        <f>'ITMA Form Data'!A33</f>
        <v>MID LAYER - SHIRTS</v>
      </c>
      <c r="B33" s="206"/>
      <c r="C33" s="500"/>
      <c r="D33" s="19" t="str">
        <f>IF('UK Prices'!D33=0,"",'UK Prices'!D33)</f>
        <v>Shirts</v>
      </c>
      <c r="F33" s="102" t="s">
        <v>182</v>
      </c>
      <c r="G33" s="127"/>
      <c r="H33" s="92"/>
      <c r="I33" s="92"/>
      <c r="J33" s="86"/>
      <c r="K33" s="700"/>
      <c r="L33" s="61"/>
      <c r="M33" s="94"/>
      <c r="N33" s="88"/>
      <c r="O33" s="94"/>
      <c r="P33" s="115"/>
      <c r="Q33" s="89"/>
      <c r="R33" s="94"/>
      <c r="V33" s="68"/>
      <c r="W33" s="453"/>
      <c r="X33" s="119"/>
      <c r="Y33" s="61"/>
      <c r="AC33" s="68"/>
      <c r="AD33" s="453"/>
      <c r="AE33" s="119"/>
      <c r="AG33" s="454"/>
      <c r="AH33" s="408"/>
      <c r="AI33" s="477"/>
      <c r="AJ33" s="477"/>
      <c r="AK33" s="452"/>
      <c r="AL33" s="652"/>
      <c r="AM33" s="237"/>
      <c r="AN33" s="477"/>
      <c r="AO33" s="477"/>
      <c r="AP33" s="451"/>
      <c r="AQ33" s="652"/>
      <c r="AR33" s="237"/>
      <c r="AS33" s="477"/>
      <c r="AT33" s="315"/>
      <c r="AU33" s="699"/>
      <c r="AW33" s="454"/>
    </row>
    <row r="34" spans="1:52" ht="15.75" customHeight="1" x14ac:dyDescent="0.3">
      <c r="A34" s="332" t="str">
        <f>'ITMA Form Data'!A34</f>
        <v>Price Band 4 - Avg (2017 = 4, 2016 = 5, 2015 = 6, 2014 = 5)</v>
      </c>
      <c r="B34" s="19"/>
      <c r="C34" s="501"/>
      <c r="D34" s="19"/>
      <c r="F34" s="102">
        <v>4</v>
      </c>
      <c r="G34" s="92">
        <v>34.799999999999997</v>
      </c>
      <c r="H34" s="92">
        <v>36.200000000000003</v>
      </c>
      <c r="I34" s="92">
        <v>38</v>
      </c>
      <c r="J34" s="86">
        <v>39.700000000000003</v>
      </c>
      <c r="K34" s="700">
        <v>40.200000000000003</v>
      </c>
      <c r="L34" s="61">
        <f t="shared" ref="L34:L37" si="16">(K34-J34)/J34</f>
        <v>1.2594458438287152E-2</v>
      </c>
      <c r="M34" s="94"/>
      <c r="N34" s="88">
        <v>0.13</v>
      </c>
      <c r="O34" s="94"/>
      <c r="P34" s="115">
        <f>'Std Cst'!AA34</f>
        <v>15.381661714285713</v>
      </c>
      <c r="Q34" s="89">
        <f>'Std Cst'!AB34</f>
        <v>7.4932505338474217E-2</v>
      </c>
      <c r="R34" s="94"/>
      <c r="S34" s="89">
        <v>0.69099999999999995</v>
      </c>
      <c r="T34" s="89">
        <v>0.61462513947136688</v>
      </c>
      <c r="U34" s="89">
        <v>0.61722997601570617</v>
      </c>
      <c r="V34" s="98">
        <v>0.64160316660669303</v>
      </c>
      <c r="W34" s="444">
        <f>AVERAGE(W38:W41)</f>
        <v>0.61737159914712159</v>
      </c>
      <c r="X34" s="119">
        <f t="shared" si="5"/>
        <v>-2.4231567459571446E-2</v>
      </c>
      <c r="Y34" s="68"/>
      <c r="Z34" s="89">
        <v>0.64400000000000002</v>
      </c>
      <c r="AA34" s="89">
        <v>0.55704039019697349</v>
      </c>
      <c r="AB34" s="89">
        <v>0.5600344551904668</v>
      </c>
      <c r="AC34" s="68">
        <v>0.58804961678930234</v>
      </c>
      <c r="AD34" s="444">
        <f>AVERAGE(AD38:AD41)</f>
        <v>0.56019724039899033</v>
      </c>
      <c r="AE34" s="119">
        <f t="shared" si="6"/>
        <v>-2.7852376390312017E-2</v>
      </c>
      <c r="AG34" s="454"/>
      <c r="AH34" s="408"/>
      <c r="AI34" s="477"/>
      <c r="AJ34" s="477"/>
      <c r="AK34" s="452">
        <v>95</v>
      </c>
      <c r="AL34" s="652">
        <v>99</v>
      </c>
      <c r="AM34" s="237"/>
      <c r="AN34" s="477">
        <v>89</v>
      </c>
      <c r="AO34" s="477">
        <v>89</v>
      </c>
      <c r="AP34" s="451">
        <v>95</v>
      </c>
      <c r="AQ34" s="652">
        <v>95</v>
      </c>
      <c r="AR34" s="237"/>
      <c r="AS34" s="477">
        <v>89</v>
      </c>
      <c r="AT34" s="315">
        <v>80</v>
      </c>
      <c r="AU34" s="699">
        <f>'IRISH Pricing'!AK34</f>
        <v>85</v>
      </c>
      <c r="AW34" s="454"/>
      <c r="AX34" s="689">
        <f t="shared" ref="AX34:AX56" si="17">AL34/K34</f>
        <v>2.4626865671641789</v>
      </c>
      <c r="AY34" s="689">
        <f t="shared" ref="AY34:AY56" si="18">AQ34/K34</f>
        <v>2.3631840796019898</v>
      </c>
      <c r="AZ34" s="689">
        <f>'IRISH Pricing'!AL34</f>
        <v>2.2624434389140271</v>
      </c>
    </row>
    <row r="35" spans="1:52" ht="15.75" customHeight="1" x14ac:dyDescent="0.3">
      <c r="A35" s="332" t="str">
        <f>'ITMA Form Data'!A35</f>
        <v>Price Band 3 - Avg (2017 = 7, 2016 = 8, 2015 = 7, 2014 = 4)</v>
      </c>
      <c r="B35" s="19"/>
      <c r="C35" s="501"/>
      <c r="D35" s="19"/>
      <c r="F35" s="102">
        <v>3</v>
      </c>
      <c r="G35" s="92">
        <v>31.7</v>
      </c>
      <c r="H35" s="92">
        <v>32.5</v>
      </c>
      <c r="I35" s="92">
        <v>34.1</v>
      </c>
      <c r="J35" s="86">
        <v>35.9</v>
      </c>
      <c r="K35" s="700">
        <v>36.4</v>
      </c>
      <c r="L35" s="61">
        <f t="shared" si="16"/>
        <v>1.3927576601671311E-2</v>
      </c>
      <c r="M35" s="94"/>
      <c r="N35" s="88">
        <v>0.13</v>
      </c>
      <c r="O35" s="94"/>
      <c r="P35" s="115">
        <f>'Std Cst'!AA35</f>
        <v>14.100156952380948</v>
      </c>
      <c r="Q35" s="89">
        <f>'Std Cst'!AB35</f>
        <v>-5.846107509638529E-2</v>
      </c>
      <c r="R35" s="94"/>
      <c r="S35" s="89">
        <v>0.65100000000000002</v>
      </c>
      <c r="T35" s="89">
        <v>0.62645437587789121</v>
      </c>
      <c r="U35" s="89">
        <v>0.63139394054504472</v>
      </c>
      <c r="V35" s="98">
        <v>0.58143966043241813</v>
      </c>
      <c r="W35" s="444">
        <f>AVERAGE(W42:W48)</f>
        <v>0.60714901098901108</v>
      </c>
      <c r="X35" s="119">
        <f t="shared" si="5"/>
        <v>2.5709350556592958E-2</v>
      </c>
      <c r="Y35" s="68"/>
      <c r="Z35" s="89">
        <v>0.59899999999999998</v>
      </c>
      <c r="AA35" s="89">
        <v>0.57063721365274855</v>
      </c>
      <c r="AB35" s="89">
        <v>0.57631487418970662</v>
      </c>
      <c r="AC35" s="68">
        <v>0.51889616141657247</v>
      </c>
      <c r="AD35" s="444">
        <f>AVERAGE(AD42:AD48)</f>
        <v>0.54844713906782872</v>
      </c>
      <c r="AE35" s="119">
        <f t="shared" si="6"/>
        <v>2.9550977651256249E-2</v>
      </c>
      <c r="AG35" s="454"/>
      <c r="AH35" s="408"/>
      <c r="AI35" s="477"/>
      <c r="AJ35" s="477"/>
      <c r="AK35" s="452">
        <v>89</v>
      </c>
      <c r="AL35" s="652">
        <v>89</v>
      </c>
      <c r="AM35" s="237"/>
      <c r="AN35" s="477">
        <v>79</v>
      </c>
      <c r="AO35" s="477">
        <v>79</v>
      </c>
      <c r="AP35" s="451">
        <v>85</v>
      </c>
      <c r="AQ35" s="652">
        <v>85</v>
      </c>
      <c r="AR35" s="237"/>
      <c r="AS35" s="477">
        <v>79</v>
      </c>
      <c r="AT35" s="315"/>
      <c r="AU35" s="699">
        <f>'IRISH Pricing'!AK35</f>
        <v>75</v>
      </c>
      <c r="AW35" s="454"/>
      <c r="AX35" s="689">
        <f t="shared" si="17"/>
        <v>2.4450549450549453</v>
      </c>
      <c r="AY35" s="689">
        <f t="shared" si="18"/>
        <v>2.3351648351648353</v>
      </c>
      <c r="AZ35" s="689">
        <f>'IRISH Pricing'!AL35</f>
        <v>2.1853146853146854</v>
      </c>
    </row>
    <row r="36" spans="1:52" ht="15.75" customHeight="1" x14ac:dyDescent="0.3">
      <c r="A36" s="332" t="str">
        <f>'ITMA Form Data'!A36</f>
        <v>Price Band 2 - Avg (2017 = 6, 2016 = 7, 2015 = 6, 2014 = 5)</v>
      </c>
      <c r="B36" s="19"/>
      <c r="C36" s="501"/>
      <c r="D36" s="19"/>
      <c r="F36" s="102">
        <v>2</v>
      </c>
      <c r="G36" s="92">
        <v>27.9</v>
      </c>
      <c r="H36" s="92">
        <v>28.9</v>
      </c>
      <c r="I36" s="92">
        <v>30.35</v>
      </c>
      <c r="J36" s="86">
        <v>32</v>
      </c>
      <c r="K36" s="700">
        <v>32.5</v>
      </c>
      <c r="L36" s="61">
        <f t="shared" si="16"/>
        <v>1.5625E-2</v>
      </c>
      <c r="M36" s="94"/>
      <c r="N36" s="88">
        <v>0.13</v>
      </c>
      <c r="O36" s="94"/>
      <c r="P36" s="115">
        <f>'Std Cst'!AA36</f>
        <v>12.729462349206347</v>
      </c>
      <c r="Q36" s="89">
        <f>'Std Cst'!AB36</f>
        <v>-3.7418026571389125E-3</v>
      </c>
      <c r="R36" s="94"/>
      <c r="S36" s="89">
        <v>0.63</v>
      </c>
      <c r="T36" s="89">
        <v>0.61668293172244237</v>
      </c>
      <c r="U36" s="89">
        <v>0.61957247586071773</v>
      </c>
      <c r="V36" s="98">
        <v>0.60071023809523805</v>
      </c>
      <c r="W36" s="444">
        <f>AVERAGE(W49:W54)</f>
        <v>0.60832423540903546</v>
      </c>
      <c r="X36" s="119">
        <f t="shared" si="5"/>
        <v>7.613997313797416E-3</v>
      </c>
      <c r="Y36" s="68"/>
      <c r="Z36" s="89">
        <v>0.57399999999999995</v>
      </c>
      <c r="AA36" s="89">
        <v>0.55940566864648544</v>
      </c>
      <c r="AB36" s="89">
        <v>0.56272698374795138</v>
      </c>
      <c r="AC36" s="68">
        <v>0.54104625068418177</v>
      </c>
      <c r="AD36" s="444">
        <f>AVERAGE(AD49:AD54)</f>
        <v>0.54979797173452349</v>
      </c>
      <c r="AE36" s="119">
        <f t="shared" si="6"/>
        <v>8.7517210503417209E-3</v>
      </c>
      <c r="AG36" s="454"/>
      <c r="AH36" s="408"/>
      <c r="AI36" s="477"/>
      <c r="AJ36" s="477"/>
      <c r="AK36" s="452">
        <v>75</v>
      </c>
      <c r="AL36" s="652">
        <v>79</v>
      </c>
      <c r="AM36" s="237"/>
      <c r="AN36" s="477">
        <v>69</v>
      </c>
      <c r="AO36" s="477">
        <v>69</v>
      </c>
      <c r="AP36" s="451">
        <v>75</v>
      </c>
      <c r="AQ36" s="652">
        <v>75</v>
      </c>
      <c r="AR36" s="237"/>
      <c r="AS36" s="477">
        <v>69</v>
      </c>
      <c r="AT36" s="315"/>
      <c r="AU36" s="699">
        <f>'IRISH Pricing'!AK36</f>
        <v>70</v>
      </c>
      <c r="AW36" s="454"/>
      <c r="AX36" s="689">
        <f t="shared" si="17"/>
        <v>2.4307692307692306</v>
      </c>
      <c r="AY36" s="689">
        <f t="shared" si="18"/>
        <v>2.3076923076923075</v>
      </c>
      <c r="AZ36" s="689">
        <f>'IRISH Pricing'!AL36</f>
        <v>2.3011176857330704</v>
      </c>
    </row>
    <row r="37" spans="1:52" ht="15.75" customHeight="1" x14ac:dyDescent="0.3">
      <c r="A37" s="332" t="str">
        <f>'ITMA Form Data'!A37</f>
        <v>Price Band 1 - Avg (2017 = 2, 2016 = 2, 2015 = 3, 2014 = 3)</v>
      </c>
      <c r="B37" s="19"/>
      <c r="C37" s="501"/>
      <c r="D37" s="19"/>
      <c r="F37" s="102">
        <v>1</v>
      </c>
      <c r="G37" s="127">
        <v>24.85</v>
      </c>
      <c r="H37" s="92">
        <v>25.2</v>
      </c>
      <c r="I37" s="92">
        <v>26.45</v>
      </c>
      <c r="J37" s="86">
        <v>27.9</v>
      </c>
      <c r="K37" s="700">
        <v>27.9</v>
      </c>
      <c r="L37" s="61">
        <f t="shared" si="16"/>
        <v>0</v>
      </c>
      <c r="M37" s="94"/>
      <c r="N37" s="88">
        <v>0.13</v>
      </c>
      <c r="O37" s="94"/>
      <c r="P37" s="115">
        <f>'Std Cst'!AA37</f>
        <v>11.025070476190477</v>
      </c>
      <c r="Q37" s="89">
        <f>'Std Cst'!AB37</f>
        <v>-6.4086109759134606E-3</v>
      </c>
      <c r="R37" s="94"/>
      <c r="S37" s="89">
        <v>0.64500000000000002</v>
      </c>
      <c r="T37" s="89">
        <v>0.62061838616039211</v>
      </c>
      <c r="U37" s="89">
        <v>0.62575837216979691</v>
      </c>
      <c r="V37" s="98">
        <v>0.60483618364908687</v>
      </c>
      <c r="W37" s="444">
        <f>AVERAGE(W55:W56)</f>
        <v>0.60483618364908687</v>
      </c>
      <c r="X37" s="119">
        <f t="shared" si="5"/>
        <v>0</v>
      </c>
      <c r="Y37" s="68"/>
      <c r="Z37" s="89">
        <v>0.59199999999999997</v>
      </c>
      <c r="AA37" s="89">
        <v>0.56392917949470367</v>
      </c>
      <c r="AB37" s="89">
        <v>0.56983720939057136</v>
      </c>
      <c r="AC37" s="68">
        <v>0.54578871683803087</v>
      </c>
      <c r="AD37" s="444">
        <f>AVERAGE(AD55:AD56)</f>
        <v>0.54578871683803087</v>
      </c>
      <c r="AE37" s="119">
        <f t="shared" si="6"/>
        <v>0</v>
      </c>
      <c r="AG37" s="454"/>
      <c r="AH37" s="408"/>
      <c r="AI37" s="477"/>
      <c r="AJ37" s="477"/>
      <c r="AK37" s="452">
        <v>69</v>
      </c>
      <c r="AL37" s="652">
        <v>69</v>
      </c>
      <c r="AM37" s="237"/>
      <c r="AN37" s="477">
        <v>59</v>
      </c>
      <c r="AO37" s="477">
        <v>59</v>
      </c>
      <c r="AP37" s="451">
        <v>69</v>
      </c>
      <c r="AQ37" s="652">
        <v>69</v>
      </c>
      <c r="AR37" s="237"/>
      <c r="AS37" s="477">
        <v>59</v>
      </c>
      <c r="AT37" s="315"/>
      <c r="AU37" s="699">
        <f>'IRISH Pricing'!AK37</f>
        <v>60</v>
      </c>
      <c r="AW37" s="454"/>
      <c r="AX37" s="689">
        <f t="shared" si="17"/>
        <v>2.4731182795698925</v>
      </c>
      <c r="AY37" s="689">
        <f t="shared" si="18"/>
        <v>2.4731182795698925</v>
      </c>
      <c r="AZ37" s="689">
        <f>'IRISH Pricing'!AL37</f>
        <v>2.3668639053254434</v>
      </c>
    </row>
    <row r="38" spans="1:52" ht="15.75" customHeight="1" x14ac:dyDescent="0.3">
      <c r="A38" s="681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IF('UK Prices'!D38=0,"",'UK Prices'!D38)</f>
        <v>Raglan Chest Stripe Pique</v>
      </c>
      <c r="F38" s="103">
        <v>4</v>
      </c>
      <c r="G38" s="92"/>
      <c r="H38" s="92"/>
      <c r="I38" s="92"/>
      <c r="J38" s="86"/>
      <c r="K38" s="700">
        <v>40.200000000000003</v>
      </c>
      <c r="L38" s="61"/>
      <c r="M38" s="94"/>
      <c r="N38" s="88">
        <v>0.13</v>
      </c>
      <c r="O38" s="94"/>
      <c r="P38" s="115">
        <f>'Std Cst'!AA38</f>
        <v>15.952328380952382</v>
      </c>
      <c r="Q38" s="89"/>
      <c r="R38" s="94"/>
      <c r="S38" s="61"/>
      <c r="T38" s="61"/>
      <c r="U38" s="117"/>
      <c r="V38" s="118"/>
      <c r="W38" s="453">
        <f>(K38-P38)/K38</f>
        <v>0.60317591092158263</v>
      </c>
      <c r="X38" s="119"/>
      <c r="Y38" s="61"/>
      <c r="Z38" s="117"/>
      <c r="AA38" s="117"/>
      <c r="AB38" s="117"/>
      <c r="AC38" s="118"/>
      <c r="AD38" s="453">
        <f>((K38*(1-N38))-P38)/(K38*(1-N38))</f>
        <v>0.5438803573811295</v>
      </c>
      <c r="AE38" s="119"/>
      <c r="AG38" s="454"/>
      <c r="AH38" s="408"/>
      <c r="AI38" s="477">
        <v>78</v>
      </c>
      <c r="AJ38" s="477">
        <v>78</v>
      </c>
      <c r="AK38" s="452">
        <v>95</v>
      </c>
      <c r="AL38" s="652">
        <v>99</v>
      </c>
      <c r="AM38" s="237"/>
      <c r="AN38" s="477"/>
      <c r="AO38" s="477"/>
      <c r="AP38" s="451"/>
      <c r="AQ38" s="652">
        <v>95</v>
      </c>
      <c r="AR38" s="237"/>
      <c r="AS38" s="477"/>
      <c r="AT38" s="315"/>
      <c r="AU38" s="699">
        <f>'IRISH Pricing'!AK38</f>
        <v>85</v>
      </c>
      <c r="AW38" s="454"/>
      <c r="AX38" s="689">
        <f t="shared" si="17"/>
        <v>2.4626865671641789</v>
      </c>
      <c r="AY38" s="689">
        <f t="shared" si="18"/>
        <v>2.3631840796019898</v>
      </c>
      <c r="AZ38" s="689">
        <f>'IRISH Pricing'!AL38</f>
        <v>2.2624434389140271</v>
      </c>
    </row>
    <row r="39" spans="1:52" ht="15.75" customHeight="1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IF('UK Prices'!D39=0,"",'UK Prices'!D39)</f>
        <v>Stretch Pique w/Painted Stripes (A)</v>
      </c>
      <c r="F39" s="103">
        <v>4</v>
      </c>
      <c r="G39" s="92"/>
      <c r="H39" s="92"/>
      <c r="I39" s="92"/>
      <c r="J39" s="86"/>
      <c r="K39" s="700">
        <v>40.200000000000003</v>
      </c>
      <c r="L39" s="61"/>
      <c r="M39" s="94"/>
      <c r="N39" s="88">
        <v>0.13</v>
      </c>
      <c r="O39" s="94"/>
      <c r="P39" s="115">
        <f>'Std Cst'!AA39</f>
        <v>15.418995047619045</v>
      </c>
      <c r="Q39" s="89"/>
      <c r="R39" s="94"/>
      <c r="S39" s="61"/>
      <c r="T39" s="61"/>
      <c r="U39" s="117"/>
      <c r="V39" s="118"/>
      <c r="W39" s="453">
        <f>(K39-P39)/K39</f>
        <v>0.61644290926320788</v>
      </c>
      <c r="X39" s="119"/>
      <c r="Y39" s="61"/>
      <c r="Z39" s="117"/>
      <c r="AA39" s="117"/>
      <c r="AB39" s="117"/>
      <c r="AC39" s="118"/>
      <c r="AD39" s="453">
        <f>((K39*(1-N39))-P39)/(K39*(1-N39))</f>
        <v>0.5591297807623079</v>
      </c>
      <c r="AE39" s="119"/>
      <c r="AG39" s="454"/>
      <c r="AH39" s="408"/>
      <c r="AI39" s="477">
        <v>78</v>
      </c>
      <c r="AJ39" s="477">
        <v>78</v>
      </c>
      <c r="AK39" s="452">
        <v>95</v>
      </c>
      <c r="AL39" s="652">
        <v>99</v>
      </c>
      <c r="AM39" s="237"/>
      <c r="AN39" s="477"/>
      <c r="AO39" s="477"/>
      <c r="AP39" s="451"/>
      <c r="AQ39" s="652">
        <v>95</v>
      </c>
      <c r="AR39" s="237"/>
      <c r="AS39" s="477"/>
      <c r="AT39" s="315"/>
      <c r="AU39" s="699">
        <f>'IRISH Pricing'!AK39</f>
        <v>85</v>
      </c>
      <c r="AW39" s="454"/>
      <c r="AX39" s="689">
        <f t="shared" si="17"/>
        <v>2.4626865671641789</v>
      </c>
      <c r="AY39" s="689">
        <f t="shared" si="18"/>
        <v>2.3631840796019898</v>
      </c>
      <c r="AZ39" s="689">
        <f>'IRISH Pricing'!AL39</f>
        <v>2.2624434389140271</v>
      </c>
    </row>
    <row r="40" spans="1:52" ht="15.75" customHeight="1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IF('UK Prices'!D40=0,"",'UK Prices'!D40)</f>
        <v>Stretch Lisle Colour Block Space Dye (A)</v>
      </c>
      <c r="F40" s="103">
        <v>4</v>
      </c>
      <c r="G40" s="92"/>
      <c r="H40" s="92"/>
      <c r="I40" s="92"/>
      <c r="J40" s="86"/>
      <c r="K40" s="700">
        <v>40.200000000000003</v>
      </c>
      <c r="L40" s="61"/>
      <c r="M40" s="94"/>
      <c r="N40" s="88">
        <v>0.13</v>
      </c>
      <c r="O40" s="94"/>
      <c r="P40" s="115">
        <f>'Std Cst'!AA40</f>
        <v>15.290995047619047</v>
      </c>
      <c r="Q40" s="89"/>
      <c r="R40" s="94"/>
      <c r="S40" s="61"/>
      <c r="T40" s="61"/>
      <c r="U40" s="117"/>
      <c r="V40" s="118"/>
      <c r="W40" s="453">
        <f t="shared" ref="W40:W54" si="19">(K40-P40)/K40</f>
        <v>0.61962698886519785</v>
      </c>
      <c r="X40" s="119"/>
      <c r="Y40" s="61"/>
      <c r="Z40" s="117"/>
      <c r="AA40" s="117"/>
      <c r="AB40" s="117"/>
      <c r="AC40" s="118"/>
      <c r="AD40" s="453">
        <f t="shared" ref="AD40:AD54" si="20">((K40*(1-N40))-P40)/(K40*(1-N40))</f>
        <v>0.56278964237379059</v>
      </c>
      <c r="AE40" s="119"/>
      <c r="AG40" s="454"/>
      <c r="AH40" s="408"/>
      <c r="AI40" s="477">
        <v>78</v>
      </c>
      <c r="AJ40" s="477">
        <v>78</v>
      </c>
      <c r="AK40" s="452">
        <v>95</v>
      </c>
      <c r="AL40" s="652">
        <v>99</v>
      </c>
      <c r="AM40" s="237"/>
      <c r="AN40" s="477"/>
      <c r="AO40" s="477"/>
      <c r="AP40" s="451"/>
      <c r="AQ40" s="652">
        <v>95</v>
      </c>
      <c r="AR40" s="237"/>
      <c r="AS40" s="477"/>
      <c r="AT40" s="315"/>
      <c r="AU40" s="699">
        <f>'IRISH Pricing'!AK40</f>
        <v>85</v>
      </c>
      <c r="AW40" s="454"/>
      <c r="AX40" s="689">
        <f t="shared" si="17"/>
        <v>2.4626865671641789</v>
      </c>
      <c r="AY40" s="689">
        <f t="shared" si="18"/>
        <v>2.3631840796019898</v>
      </c>
      <c r="AZ40" s="689">
        <f>'IRISH Pricing'!AL40</f>
        <v>2.2624434389140271</v>
      </c>
    </row>
    <row r="41" spans="1:52" ht="15.75" customHeight="1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IF('UK Prices'!D41=0,"",'UK Prices'!D41)</f>
        <v>Heather Lisle Stripe (A)</v>
      </c>
      <c r="F41" s="103">
        <v>4</v>
      </c>
      <c r="G41" s="92"/>
      <c r="H41" s="92"/>
      <c r="I41" s="92"/>
      <c r="J41" s="86"/>
      <c r="K41" s="700">
        <v>40.200000000000003</v>
      </c>
      <c r="L41" s="61"/>
      <c r="M41" s="94"/>
      <c r="N41" s="88">
        <v>0.13</v>
      </c>
      <c r="O41" s="94"/>
      <c r="P41" s="115">
        <f>'Std Cst'!AA41</f>
        <v>14.864328380952379</v>
      </c>
      <c r="Q41" s="89"/>
      <c r="R41" s="94"/>
      <c r="S41" s="61"/>
      <c r="T41" s="61"/>
      <c r="U41" s="117"/>
      <c r="V41" s="118"/>
      <c r="W41" s="453">
        <f t="shared" si="19"/>
        <v>0.6302405875384981</v>
      </c>
      <c r="X41" s="119"/>
      <c r="Y41" s="61"/>
      <c r="Z41" s="117"/>
      <c r="AA41" s="117"/>
      <c r="AB41" s="117"/>
      <c r="AC41" s="118"/>
      <c r="AD41" s="453">
        <f t="shared" si="20"/>
        <v>0.57498918107873342</v>
      </c>
      <c r="AE41" s="119"/>
      <c r="AG41" s="454"/>
      <c r="AH41" s="408"/>
      <c r="AI41" s="477">
        <v>78</v>
      </c>
      <c r="AJ41" s="477">
        <v>78</v>
      </c>
      <c r="AK41" s="452">
        <v>95</v>
      </c>
      <c r="AL41" s="652">
        <v>99</v>
      </c>
      <c r="AM41" s="237"/>
      <c r="AN41" s="477"/>
      <c r="AO41" s="477"/>
      <c r="AP41" s="451"/>
      <c r="AQ41" s="652">
        <v>95</v>
      </c>
      <c r="AR41" s="237"/>
      <c r="AS41" s="477"/>
      <c r="AT41" s="315"/>
      <c r="AU41" s="699">
        <f>'IRISH Pricing'!AK41</f>
        <v>85</v>
      </c>
      <c r="AW41" s="454"/>
      <c r="AX41" s="689">
        <f t="shared" si="17"/>
        <v>2.4626865671641789</v>
      </c>
      <c r="AY41" s="689">
        <f t="shared" si="18"/>
        <v>2.3631840796019898</v>
      </c>
      <c r="AZ41" s="689">
        <f>'IRISH Pricing'!AL41</f>
        <v>2.2624434389140271</v>
      </c>
    </row>
    <row r="42" spans="1:52" ht="15.75" customHeight="1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IF('UK Prices'!D42=0,"",'UK Prices'!D42)</f>
        <v>Pique Chest Stripe w/ Self Collar (T)</v>
      </c>
      <c r="F42" s="103">
        <v>3</v>
      </c>
      <c r="G42" s="92"/>
      <c r="H42" s="92"/>
      <c r="I42" s="92"/>
      <c r="J42" s="86">
        <v>35.9</v>
      </c>
      <c r="K42" s="700">
        <v>36.4</v>
      </c>
      <c r="L42" s="61">
        <f t="shared" ref="L42" si="21">(K42-J42)/J42</f>
        <v>1.3927576601671311E-2</v>
      </c>
      <c r="M42" s="94"/>
      <c r="N42" s="88">
        <v>0.13</v>
      </c>
      <c r="O42" s="94"/>
      <c r="P42" s="115">
        <f>'Std Cst'!AA42</f>
        <v>15.497490285714283</v>
      </c>
      <c r="Q42" s="89"/>
      <c r="R42" s="94"/>
      <c r="U42" s="117"/>
      <c r="V42" s="118">
        <v>0.56844058893752492</v>
      </c>
      <c r="W42" s="453">
        <f t="shared" si="19"/>
        <v>0.57424477237048666</v>
      </c>
      <c r="X42" s="119">
        <f t="shared" ref="X42" si="22">W42-V42</f>
        <v>5.8041834329617403E-3</v>
      </c>
      <c r="Y42" s="61"/>
      <c r="Z42" s="117"/>
      <c r="AA42" s="117"/>
      <c r="AB42" s="117"/>
      <c r="AC42" s="118">
        <v>0.50395469992818953</v>
      </c>
      <c r="AD42" s="453">
        <f t="shared" si="20"/>
        <v>0.5106261751384904</v>
      </c>
      <c r="AE42" s="119">
        <f t="shared" ref="AE42" si="23">AD42-AC42</f>
        <v>6.6714752103008701E-3</v>
      </c>
      <c r="AG42" s="454"/>
      <c r="AH42" s="408">
        <v>65</v>
      </c>
      <c r="AI42" s="477">
        <v>69</v>
      </c>
      <c r="AJ42" s="477">
        <v>75</v>
      </c>
      <c r="AK42" s="452">
        <v>85</v>
      </c>
      <c r="AL42" s="652">
        <v>89</v>
      </c>
      <c r="AM42" s="237">
        <v>65</v>
      </c>
      <c r="AN42" s="477">
        <v>69</v>
      </c>
      <c r="AO42" s="477">
        <v>69</v>
      </c>
      <c r="AP42" s="451">
        <v>85</v>
      </c>
      <c r="AQ42" s="652">
        <v>85</v>
      </c>
      <c r="AR42" s="237">
        <v>65</v>
      </c>
      <c r="AS42" s="477">
        <v>69</v>
      </c>
      <c r="AT42" s="315">
        <v>75</v>
      </c>
      <c r="AU42" s="699">
        <f>'IRISH Pricing'!AK42</f>
        <v>75</v>
      </c>
      <c r="AW42" s="454"/>
      <c r="AX42" s="689">
        <f t="shared" si="17"/>
        <v>2.4450549450549453</v>
      </c>
      <c r="AY42" s="689">
        <f t="shared" si="18"/>
        <v>2.3351648351648353</v>
      </c>
      <c r="AZ42" s="689">
        <f>'IRISH Pricing'!AL42</f>
        <v>2.1853146853146854</v>
      </c>
    </row>
    <row r="43" spans="1:52" ht="15.75" customHeight="1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IF('UK Prices'!D43=0,"",'UK Prices'!D43)</f>
        <v>Stretch Pique All Colours Chest Stripe (T)</v>
      </c>
      <c r="F43" s="103">
        <v>3</v>
      </c>
      <c r="G43" s="92"/>
      <c r="H43" s="92"/>
      <c r="I43" s="92"/>
      <c r="J43" s="86"/>
      <c r="K43" s="700">
        <v>36.4</v>
      </c>
      <c r="L43" s="61"/>
      <c r="M43" s="94"/>
      <c r="N43" s="88">
        <v>0.13</v>
      </c>
      <c r="O43" s="94"/>
      <c r="P43" s="115">
        <f>'Std Cst'!AA43</f>
        <v>14.729490285714283</v>
      </c>
      <c r="Q43" s="89"/>
      <c r="R43" s="94"/>
      <c r="S43" s="61"/>
      <c r="T43" s="61"/>
      <c r="U43" s="117"/>
      <c r="V43" s="118"/>
      <c r="W43" s="453">
        <f>(K43-P43)/K43</f>
        <v>0.59534367346938777</v>
      </c>
      <c r="X43" s="119"/>
      <c r="Y43" s="61"/>
      <c r="Z43" s="117"/>
      <c r="AA43" s="117"/>
      <c r="AB43" s="117"/>
      <c r="AC43" s="118"/>
      <c r="AD43" s="453">
        <f>((K43*(1-N43))-P43)/(K43*(1-N43))</f>
        <v>0.5348777855969975</v>
      </c>
      <c r="AE43" s="119"/>
      <c r="AG43" s="454"/>
      <c r="AH43" s="408"/>
      <c r="AI43" s="477">
        <v>78</v>
      </c>
      <c r="AJ43" s="477">
        <v>78</v>
      </c>
      <c r="AK43" s="452">
        <v>95</v>
      </c>
      <c r="AL43" s="652">
        <v>89</v>
      </c>
      <c r="AM43" s="237"/>
      <c r="AN43" s="477"/>
      <c r="AO43" s="477"/>
      <c r="AP43" s="451"/>
      <c r="AQ43" s="652">
        <v>85</v>
      </c>
      <c r="AR43" s="237"/>
      <c r="AS43" s="477"/>
      <c r="AT43" s="315"/>
      <c r="AU43" s="699">
        <f>'IRISH Pricing'!AK43</f>
        <v>75</v>
      </c>
      <c r="AW43" s="454"/>
      <c r="AX43" s="689">
        <f t="shared" si="17"/>
        <v>2.4450549450549453</v>
      </c>
      <c r="AY43" s="689">
        <f t="shared" si="18"/>
        <v>2.3351648351648353</v>
      </c>
      <c r="AZ43" s="689">
        <f>'IRISH Pricing'!AL43</f>
        <v>2.1853146853146854</v>
      </c>
    </row>
    <row r="44" spans="1:52" ht="15.75" customHeight="1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IF('UK Prices'!D44=0,"",'UK Prices'!D44)</f>
        <v>Stretch Pique Double Space Dye Chest Stripe (A)</v>
      </c>
      <c r="F44" s="103">
        <v>3</v>
      </c>
      <c r="G44" s="92"/>
      <c r="H44" s="92"/>
      <c r="I44" s="92"/>
      <c r="J44" s="86"/>
      <c r="K44" s="700">
        <v>36.4</v>
      </c>
      <c r="L44" s="61"/>
      <c r="M44" s="94"/>
      <c r="N44" s="88">
        <v>0.13</v>
      </c>
      <c r="O44" s="94"/>
      <c r="P44" s="115">
        <f>'Std Cst'!AA44</f>
        <v>14.729490285714283</v>
      </c>
      <c r="Q44" s="89"/>
      <c r="R44" s="94"/>
      <c r="S44" s="61"/>
      <c r="T44" s="61"/>
      <c r="U44" s="117"/>
      <c r="V44" s="118"/>
      <c r="W44" s="453">
        <f t="shared" si="19"/>
        <v>0.59534367346938777</v>
      </c>
      <c r="X44" s="119"/>
      <c r="Y44" s="61"/>
      <c r="Z44" s="117"/>
      <c r="AA44" s="117"/>
      <c r="AB44" s="117"/>
      <c r="AC44" s="118"/>
      <c r="AD44" s="453">
        <f t="shared" si="20"/>
        <v>0.5348777855969975</v>
      </c>
      <c r="AE44" s="119"/>
      <c r="AG44" s="454"/>
      <c r="AH44" s="408"/>
      <c r="AI44" s="477">
        <v>78</v>
      </c>
      <c r="AJ44" s="477">
        <v>78</v>
      </c>
      <c r="AK44" s="452">
        <v>95</v>
      </c>
      <c r="AL44" s="652">
        <v>89</v>
      </c>
      <c r="AM44" s="237"/>
      <c r="AN44" s="477"/>
      <c r="AO44" s="477"/>
      <c r="AP44" s="451"/>
      <c r="AQ44" s="652">
        <v>85</v>
      </c>
      <c r="AR44" s="237"/>
      <c r="AS44" s="477"/>
      <c r="AT44" s="315"/>
      <c r="AU44" s="699">
        <f>'IRISH Pricing'!AK44</f>
        <v>75</v>
      </c>
      <c r="AW44" s="454"/>
      <c r="AX44" s="689">
        <f t="shared" si="17"/>
        <v>2.4450549450549453</v>
      </c>
      <c r="AY44" s="689">
        <f t="shared" si="18"/>
        <v>2.3351648351648353</v>
      </c>
      <c r="AZ44" s="689">
        <f>'IRISH Pricing'!AL44</f>
        <v>2.1853146853146854</v>
      </c>
    </row>
    <row r="45" spans="1:52" ht="15.75" customHeight="1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IF('UK Prices'!D45=0,"",'UK Prices'!D45)</f>
        <v>Smooth Pique Chest Stripe (T)</v>
      </c>
      <c r="F45" s="103">
        <v>3</v>
      </c>
      <c r="G45" s="92"/>
      <c r="H45" s="92"/>
      <c r="I45" s="92"/>
      <c r="J45" s="86"/>
      <c r="K45" s="700">
        <v>36.4</v>
      </c>
      <c r="L45" s="61"/>
      <c r="M45" s="94"/>
      <c r="N45" s="88">
        <v>0.13</v>
      </c>
      <c r="O45" s="94"/>
      <c r="P45" s="115">
        <f>'Std Cst'!AA45</f>
        <v>14.622823619047619</v>
      </c>
      <c r="Q45" s="89"/>
      <c r="R45" s="94"/>
      <c r="S45" s="61"/>
      <c r="T45" s="61"/>
      <c r="U45" s="117"/>
      <c r="V45" s="118"/>
      <c r="W45" s="453">
        <f t="shared" si="19"/>
        <v>0.59827407639979069</v>
      </c>
      <c r="X45" s="119"/>
      <c r="Y45" s="61"/>
      <c r="Z45" s="117"/>
      <c r="AA45" s="117"/>
      <c r="AB45" s="117"/>
      <c r="AC45" s="118"/>
      <c r="AD45" s="453">
        <f t="shared" si="20"/>
        <v>0.5382460648273456</v>
      </c>
      <c r="AE45" s="119"/>
      <c r="AG45" s="454"/>
      <c r="AH45" s="408"/>
      <c r="AI45" s="477">
        <v>78</v>
      </c>
      <c r="AJ45" s="477">
        <v>78</v>
      </c>
      <c r="AK45" s="452">
        <v>95</v>
      </c>
      <c r="AL45" s="652">
        <v>89</v>
      </c>
      <c r="AM45" s="237"/>
      <c r="AN45" s="477"/>
      <c r="AO45" s="477"/>
      <c r="AP45" s="451"/>
      <c r="AQ45" s="652">
        <v>85</v>
      </c>
      <c r="AR45" s="237"/>
      <c r="AS45" s="477"/>
      <c r="AT45" s="315"/>
      <c r="AU45" s="699">
        <f>'IRISH Pricing'!AK45</f>
        <v>75</v>
      </c>
      <c r="AW45" s="454"/>
      <c r="AX45" s="689">
        <f t="shared" si="17"/>
        <v>2.4450549450549453</v>
      </c>
      <c r="AY45" s="689">
        <f t="shared" si="18"/>
        <v>2.3351648351648353</v>
      </c>
      <c r="AZ45" s="689">
        <f>'IRISH Pricing'!AL45</f>
        <v>2.1853146853146854</v>
      </c>
    </row>
    <row r="46" spans="1:52" ht="15.75" customHeight="1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IF('UK Prices'!D46=0,"",'UK Prices'!D46)</f>
        <v>Birdseye Pique w/Circle Print Trim (A)</v>
      </c>
      <c r="F46" s="103">
        <v>3</v>
      </c>
      <c r="G46" s="92"/>
      <c r="H46" s="92"/>
      <c r="I46" s="92"/>
      <c r="J46" s="86"/>
      <c r="K46" s="700">
        <v>36.4</v>
      </c>
      <c r="L46" s="61"/>
      <c r="M46" s="94"/>
      <c r="N46" s="88">
        <v>0.13</v>
      </c>
      <c r="O46" s="94"/>
      <c r="P46" s="115">
        <f>'Std Cst'!AA46</f>
        <v>14.004156952380953</v>
      </c>
      <c r="Q46" s="89"/>
      <c r="R46" s="94"/>
      <c r="S46" s="61"/>
      <c r="T46" s="61"/>
      <c r="U46" s="117"/>
      <c r="V46" s="118"/>
      <c r="W46" s="453">
        <f t="shared" si="19"/>
        <v>0.61527041339612765</v>
      </c>
      <c r="X46" s="119"/>
      <c r="Y46" s="61"/>
      <c r="Z46" s="117"/>
      <c r="AA46" s="117"/>
      <c r="AB46" s="117"/>
      <c r="AC46" s="118"/>
      <c r="AD46" s="453">
        <f t="shared" si="20"/>
        <v>0.55778208436336518</v>
      </c>
      <c r="AE46" s="119"/>
      <c r="AG46" s="454"/>
      <c r="AH46" s="408"/>
      <c r="AI46" s="477">
        <v>78</v>
      </c>
      <c r="AJ46" s="477">
        <v>78</v>
      </c>
      <c r="AK46" s="452">
        <v>95</v>
      </c>
      <c r="AL46" s="652">
        <v>89</v>
      </c>
      <c r="AM46" s="237"/>
      <c r="AN46" s="477"/>
      <c r="AO46" s="477"/>
      <c r="AP46" s="451"/>
      <c r="AQ46" s="652">
        <v>85</v>
      </c>
      <c r="AR46" s="237"/>
      <c r="AS46" s="477"/>
      <c r="AT46" s="315"/>
      <c r="AU46" s="699">
        <f>'IRISH Pricing'!AK46</f>
        <v>75</v>
      </c>
      <c r="AW46" s="454"/>
      <c r="AX46" s="689">
        <f t="shared" si="17"/>
        <v>2.4450549450549453</v>
      </c>
      <c r="AY46" s="689">
        <f t="shared" si="18"/>
        <v>2.3351648351648353</v>
      </c>
      <c r="AZ46" s="689">
        <f>'IRISH Pricing'!AL46</f>
        <v>2.1853146853146854</v>
      </c>
    </row>
    <row r="47" spans="1:52" ht="15.75" customHeight="1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IF('UK Prices'!D47=0,"",'UK Prices'!D47)</f>
        <v>Smooth Pique w/Half Band Cuff (A)</v>
      </c>
      <c r="F47" s="103">
        <v>3</v>
      </c>
      <c r="G47" s="92"/>
      <c r="H47" s="92"/>
      <c r="I47" s="92"/>
      <c r="J47" s="86"/>
      <c r="K47" s="700">
        <v>36.4</v>
      </c>
      <c r="L47" s="61"/>
      <c r="M47" s="94"/>
      <c r="N47" s="88">
        <v>0.13</v>
      </c>
      <c r="O47" s="94"/>
      <c r="P47" s="115">
        <f>'Std Cst'!AA47</f>
        <v>13.470823619047618</v>
      </c>
      <c r="Q47" s="89"/>
      <c r="R47" s="94"/>
      <c r="S47" s="61"/>
      <c r="T47" s="61"/>
      <c r="U47" s="117"/>
      <c r="V47" s="118"/>
      <c r="W47" s="453">
        <f t="shared" si="19"/>
        <v>0.62992242804814236</v>
      </c>
      <c r="X47" s="119"/>
      <c r="Y47" s="61"/>
      <c r="Z47" s="117"/>
      <c r="AA47" s="117"/>
      <c r="AB47" s="117"/>
      <c r="AC47" s="118"/>
      <c r="AD47" s="453">
        <f t="shared" si="20"/>
        <v>0.57462348051510614</v>
      </c>
      <c r="AE47" s="119"/>
      <c r="AG47" s="454"/>
      <c r="AH47" s="408"/>
      <c r="AI47" s="477">
        <v>78</v>
      </c>
      <c r="AJ47" s="477">
        <v>78</v>
      </c>
      <c r="AK47" s="452">
        <v>95</v>
      </c>
      <c r="AL47" s="652">
        <v>89</v>
      </c>
      <c r="AM47" s="237"/>
      <c r="AN47" s="477"/>
      <c r="AO47" s="477"/>
      <c r="AP47" s="451"/>
      <c r="AQ47" s="652">
        <v>85</v>
      </c>
      <c r="AR47" s="237"/>
      <c r="AS47" s="477"/>
      <c r="AT47" s="315"/>
      <c r="AU47" s="699">
        <f>'IRISH Pricing'!AK47</f>
        <v>75</v>
      </c>
      <c r="AW47" s="454"/>
      <c r="AX47" s="689">
        <f t="shared" si="17"/>
        <v>2.4450549450549453</v>
      </c>
      <c r="AY47" s="689">
        <f t="shared" si="18"/>
        <v>2.3351648351648353</v>
      </c>
      <c r="AZ47" s="689">
        <f>'IRISH Pricing'!AL47</f>
        <v>2.1853146853146854</v>
      </c>
    </row>
    <row r="48" spans="1:52" ht="15.75" customHeight="1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IF('UK Prices'!D48=0,"",'UK Prices'!D48)</f>
        <v>Stretch Pique Colour Block &amp; Contrast Trim (A)</v>
      </c>
      <c r="F48" s="103">
        <v>3</v>
      </c>
      <c r="G48" s="92"/>
      <c r="H48" s="92"/>
      <c r="I48" s="92"/>
      <c r="J48" s="86"/>
      <c r="K48" s="700">
        <v>36.4</v>
      </c>
      <c r="L48" s="61"/>
      <c r="M48" s="94"/>
      <c r="N48" s="88">
        <v>0.13</v>
      </c>
      <c r="O48" s="94"/>
      <c r="P48" s="115">
        <f>'Std Cst'!AA48</f>
        <v>13.044156952380952</v>
      </c>
      <c r="Q48" s="89"/>
      <c r="R48" s="94"/>
      <c r="S48" s="61"/>
      <c r="T48" s="61"/>
      <c r="U48" s="117"/>
      <c r="V48" s="118"/>
      <c r="W48" s="453">
        <f t="shared" si="19"/>
        <v>0.64164403976975404</v>
      </c>
      <c r="X48" s="119"/>
      <c r="Y48" s="61"/>
      <c r="Z48" s="117"/>
      <c r="AA48" s="117"/>
      <c r="AB48" s="117"/>
      <c r="AC48" s="118"/>
      <c r="AD48" s="453">
        <f t="shared" si="20"/>
        <v>0.58809659743649889</v>
      </c>
      <c r="AE48" s="119"/>
      <c r="AG48" s="454"/>
      <c r="AH48" s="408"/>
      <c r="AI48" s="477">
        <v>78</v>
      </c>
      <c r="AJ48" s="477">
        <v>78</v>
      </c>
      <c r="AK48" s="452">
        <v>95</v>
      </c>
      <c r="AL48" s="652">
        <v>89</v>
      </c>
      <c r="AM48" s="237"/>
      <c r="AN48" s="477"/>
      <c r="AO48" s="477"/>
      <c r="AP48" s="451"/>
      <c r="AQ48" s="652">
        <v>85</v>
      </c>
      <c r="AR48" s="237"/>
      <c r="AS48" s="477"/>
      <c r="AT48" s="315"/>
      <c r="AU48" s="699">
        <f>'IRISH Pricing'!AK48</f>
        <v>75</v>
      </c>
      <c r="AW48" s="454"/>
      <c r="AX48" s="689">
        <f t="shared" si="17"/>
        <v>2.4450549450549453</v>
      </c>
      <c r="AY48" s="689">
        <f t="shared" si="18"/>
        <v>2.3351648351648353</v>
      </c>
      <c r="AZ48" s="689">
        <f>'IRISH Pricing'!AL48</f>
        <v>2.1853146853146854</v>
      </c>
    </row>
    <row r="49" spans="1:52" ht="15.75" customHeight="1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IF('UK Prices'!D49=0,"",'UK Prices'!D49)</f>
        <v>Stretch Lisle Tie Print (A)</v>
      </c>
      <c r="F49" s="103">
        <v>2</v>
      </c>
      <c r="G49" s="92"/>
      <c r="H49" s="92"/>
      <c r="I49" s="92"/>
      <c r="J49" s="86"/>
      <c r="K49" s="700">
        <v>32.5</v>
      </c>
      <c r="L49" s="61"/>
      <c r="M49" s="94"/>
      <c r="N49" s="88">
        <v>0.13</v>
      </c>
      <c r="O49" s="94"/>
      <c r="P49" s="115">
        <f>'Std Cst'!AA49</f>
        <v>12.989017904761905</v>
      </c>
      <c r="Q49" s="89"/>
      <c r="R49" s="94"/>
      <c r="S49" s="61"/>
      <c r="T49" s="61"/>
      <c r="U49" s="117"/>
      <c r="V49" s="118"/>
      <c r="W49" s="453">
        <f t="shared" si="19"/>
        <v>0.60033791062271058</v>
      </c>
      <c r="X49" s="119"/>
      <c r="Y49" s="61"/>
      <c r="Z49" s="117"/>
      <c r="AA49" s="117"/>
      <c r="AB49" s="117"/>
      <c r="AC49" s="118"/>
      <c r="AD49" s="453">
        <f t="shared" si="20"/>
        <v>0.54061828807208112</v>
      </c>
      <c r="AE49" s="119"/>
      <c r="AG49" s="454"/>
      <c r="AH49" s="408"/>
      <c r="AI49" s="477">
        <v>78</v>
      </c>
      <c r="AJ49" s="477">
        <v>78</v>
      </c>
      <c r="AK49" s="452">
        <v>95</v>
      </c>
      <c r="AL49" s="652">
        <v>79</v>
      </c>
      <c r="AM49" s="237"/>
      <c r="AN49" s="477"/>
      <c r="AO49" s="477"/>
      <c r="AP49" s="451"/>
      <c r="AQ49" s="652">
        <v>75</v>
      </c>
      <c r="AR49" s="237"/>
      <c r="AS49" s="477"/>
      <c r="AT49" s="315"/>
      <c r="AU49" s="699">
        <f>'IRISH Pricing'!AK49</f>
        <v>70</v>
      </c>
      <c r="AW49" s="454"/>
      <c r="AX49" s="689">
        <f t="shared" si="17"/>
        <v>2.4307692307692306</v>
      </c>
      <c r="AY49" s="689">
        <f t="shared" si="18"/>
        <v>2.3076923076923075</v>
      </c>
      <c r="AZ49" s="689">
        <f>'IRISH Pricing'!AL49</f>
        <v>2.3011176857330704</v>
      </c>
    </row>
    <row r="50" spans="1:52" ht="15.75" customHeight="1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IF('UK Prices'!D50=0,"",'UK Prices'!D50)</f>
        <v>Stretch Lisle Open Stripe (T)</v>
      </c>
      <c r="F50" s="103">
        <v>2</v>
      </c>
      <c r="G50" s="92"/>
      <c r="H50" s="92"/>
      <c r="I50" s="92"/>
      <c r="J50" s="86"/>
      <c r="K50" s="700">
        <v>32.5</v>
      </c>
      <c r="L50" s="61"/>
      <c r="M50" s="94"/>
      <c r="N50" s="88">
        <v>0.13</v>
      </c>
      <c r="O50" s="94"/>
      <c r="P50" s="115">
        <f>'Std Cst'!AA50</f>
        <v>14.269017904761904</v>
      </c>
      <c r="Q50" s="89"/>
      <c r="R50" s="94"/>
      <c r="S50" s="61"/>
      <c r="T50" s="61"/>
      <c r="U50" s="117"/>
      <c r="V50" s="118"/>
      <c r="W50" s="453">
        <f>(K50-P50)/K50</f>
        <v>0.56095329523809534</v>
      </c>
      <c r="X50" s="119"/>
      <c r="Y50" s="61"/>
      <c r="Z50" s="117"/>
      <c r="AA50" s="117"/>
      <c r="AB50" s="117"/>
      <c r="AC50" s="118"/>
      <c r="AD50" s="453">
        <f>((K50*(1-N50))-P50)/(K50*(1-N50))</f>
        <v>0.49534861521620144</v>
      </c>
      <c r="AE50" s="119"/>
      <c r="AG50" s="454"/>
      <c r="AH50" s="408"/>
      <c r="AI50" s="477">
        <v>78</v>
      </c>
      <c r="AJ50" s="477">
        <v>78</v>
      </c>
      <c r="AK50" s="452">
        <v>95</v>
      </c>
      <c r="AL50" s="652">
        <v>79</v>
      </c>
      <c r="AM50" s="237"/>
      <c r="AN50" s="477"/>
      <c r="AO50" s="477"/>
      <c r="AP50" s="451"/>
      <c r="AQ50" s="652">
        <v>75</v>
      </c>
      <c r="AR50" s="237"/>
      <c r="AS50" s="477"/>
      <c r="AT50" s="315"/>
      <c r="AU50" s="699">
        <f>'IRISH Pricing'!AK50</f>
        <v>70</v>
      </c>
      <c r="AW50" s="454"/>
      <c r="AX50" s="689">
        <f t="shared" si="17"/>
        <v>2.4307692307692306</v>
      </c>
      <c r="AY50" s="689">
        <f t="shared" si="18"/>
        <v>2.3076923076923075</v>
      </c>
      <c r="AZ50" s="689">
        <f>'IRISH Pricing'!AL50</f>
        <v>2.3011176857330704</v>
      </c>
    </row>
    <row r="51" spans="1:52" ht="15.75" customHeight="1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IF('UK Prices'!D51=0,"",'UK Prices'!D51)</f>
        <v>Stretch Pique w/FJ Chest Logo (A)</v>
      </c>
      <c r="F51" s="103">
        <v>2</v>
      </c>
      <c r="G51" s="92"/>
      <c r="H51" s="92"/>
      <c r="I51" s="92"/>
      <c r="J51" s="86"/>
      <c r="K51" s="700">
        <v>32.5</v>
      </c>
      <c r="L51" s="61"/>
      <c r="M51" s="94"/>
      <c r="N51" s="88">
        <v>0.13</v>
      </c>
      <c r="O51" s="94"/>
      <c r="P51" s="115">
        <f>'Std Cst'!AA51</f>
        <v>12.370351238095237</v>
      </c>
      <c r="Q51" s="89"/>
      <c r="R51" s="94"/>
      <c r="S51" s="61"/>
      <c r="T51" s="61"/>
      <c r="U51" s="117"/>
      <c r="V51" s="118"/>
      <c r="W51" s="453">
        <f>(K51-P51)/K51</f>
        <v>0.61937380805860798</v>
      </c>
      <c r="X51" s="119"/>
      <c r="Y51" s="61"/>
      <c r="Z51" s="117"/>
      <c r="AA51" s="117"/>
      <c r="AB51" s="117"/>
      <c r="AC51" s="118"/>
      <c r="AD51" s="453">
        <f>((K51*(1-N51))-P51)/(K51*(1-N51))</f>
        <v>0.56249862995242306</v>
      </c>
      <c r="AE51" s="119"/>
      <c r="AG51" s="454"/>
      <c r="AH51" s="408"/>
      <c r="AI51" s="477">
        <v>78</v>
      </c>
      <c r="AJ51" s="477">
        <v>78</v>
      </c>
      <c r="AK51" s="452">
        <v>95</v>
      </c>
      <c r="AL51" s="652">
        <v>79</v>
      </c>
      <c r="AM51" s="237"/>
      <c r="AN51" s="477"/>
      <c r="AO51" s="477"/>
      <c r="AP51" s="451"/>
      <c r="AQ51" s="652">
        <v>75</v>
      </c>
      <c r="AR51" s="237"/>
      <c r="AS51" s="477"/>
      <c r="AT51" s="315"/>
      <c r="AU51" s="699">
        <f>'IRISH Pricing'!AK51</f>
        <v>70</v>
      </c>
      <c r="AW51" s="454"/>
      <c r="AX51" s="689">
        <f t="shared" si="17"/>
        <v>2.4307692307692306</v>
      </c>
      <c r="AY51" s="689">
        <f t="shared" si="18"/>
        <v>2.3076923076923075</v>
      </c>
      <c r="AZ51" s="689">
        <f>'IRISH Pricing'!AL51</f>
        <v>2.3011176857330704</v>
      </c>
    </row>
    <row r="52" spans="1:52" ht="15.75" customHeight="1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IF('UK Prices'!D52=0,"",'UK Prices'!D52)</f>
        <v>Smooth Pique w/Collar &amp; Sleeve Stripes (A)</v>
      </c>
      <c r="F52" s="103">
        <v>2</v>
      </c>
      <c r="G52" s="92"/>
      <c r="H52" s="92"/>
      <c r="I52" s="92"/>
      <c r="J52" s="86"/>
      <c r="K52" s="700">
        <v>32.5</v>
      </c>
      <c r="L52" s="61"/>
      <c r="M52" s="94"/>
      <c r="N52" s="88">
        <v>0.13</v>
      </c>
      <c r="O52" s="94"/>
      <c r="P52" s="115">
        <f>'Std Cst'!AA52</f>
        <v>12.562351238095237</v>
      </c>
      <c r="Q52" s="89"/>
      <c r="R52" s="94"/>
      <c r="S52" s="61"/>
      <c r="T52" s="61"/>
      <c r="U52" s="117"/>
      <c r="V52" s="118"/>
      <c r="W52" s="453">
        <f t="shared" si="19"/>
        <v>0.6134661157509157</v>
      </c>
      <c r="X52" s="119"/>
      <c r="Y52" s="61"/>
      <c r="Z52" s="117"/>
      <c r="AA52" s="117"/>
      <c r="AB52" s="117"/>
      <c r="AC52" s="118"/>
      <c r="AD52" s="453">
        <f t="shared" si="20"/>
        <v>0.55570817902404113</v>
      </c>
      <c r="AE52" s="119"/>
      <c r="AG52" s="454"/>
      <c r="AH52" s="408"/>
      <c r="AI52" s="477">
        <v>78</v>
      </c>
      <c r="AJ52" s="477">
        <v>78</v>
      </c>
      <c r="AK52" s="452">
        <v>95</v>
      </c>
      <c r="AL52" s="652">
        <v>79</v>
      </c>
      <c r="AM52" s="237"/>
      <c r="AN52" s="477"/>
      <c r="AO52" s="477"/>
      <c r="AP52" s="451"/>
      <c r="AQ52" s="652">
        <v>75</v>
      </c>
      <c r="AR52" s="237"/>
      <c r="AS52" s="477"/>
      <c r="AT52" s="315"/>
      <c r="AU52" s="699">
        <f>'IRISH Pricing'!AK52</f>
        <v>70</v>
      </c>
      <c r="AW52" s="454"/>
      <c r="AX52" s="689">
        <f t="shared" si="17"/>
        <v>2.4307692307692306</v>
      </c>
      <c r="AY52" s="689">
        <f t="shared" si="18"/>
        <v>2.3076923076923075</v>
      </c>
      <c r="AZ52" s="689">
        <f>'IRISH Pricing'!AL52</f>
        <v>2.3011176857330704</v>
      </c>
    </row>
    <row r="53" spans="1:52" ht="15.75" customHeight="1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IF('UK Prices'!D53=0,"",'UK Prices'!D53)</f>
        <v>Stretch Pique w/Lisle Tie Print Trim (A)</v>
      </c>
      <c r="F53" s="103">
        <v>2</v>
      </c>
      <c r="G53" s="92"/>
      <c r="H53" s="92"/>
      <c r="I53" s="92"/>
      <c r="J53" s="86"/>
      <c r="K53" s="700">
        <v>32.5</v>
      </c>
      <c r="L53" s="61"/>
      <c r="M53" s="94"/>
      <c r="N53" s="88">
        <v>0.13</v>
      </c>
      <c r="O53" s="94"/>
      <c r="P53" s="115">
        <f>'Std Cst'!AA53</f>
        <v>12.370351238095237</v>
      </c>
      <c r="Q53" s="89"/>
      <c r="R53" s="94"/>
      <c r="S53" s="61"/>
      <c r="T53" s="61"/>
      <c r="U53" s="117"/>
      <c r="V53" s="118"/>
      <c r="W53" s="453">
        <f t="shared" si="19"/>
        <v>0.61937380805860798</v>
      </c>
      <c r="X53" s="119"/>
      <c r="Y53" s="61"/>
      <c r="Z53" s="117"/>
      <c r="AA53" s="117"/>
      <c r="AB53" s="117"/>
      <c r="AC53" s="118"/>
      <c r="AD53" s="453">
        <f t="shared" si="20"/>
        <v>0.56249862995242306</v>
      </c>
      <c r="AE53" s="119"/>
      <c r="AG53" s="454"/>
      <c r="AH53" s="408"/>
      <c r="AI53" s="477">
        <v>78</v>
      </c>
      <c r="AJ53" s="477">
        <v>78</v>
      </c>
      <c r="AK53" s="452">
        <v>95</v>
      </c>
      <c r="AL53" s="652">
        <v>79</v>
      </c>
      <c r="AM53" s="237"/>
      <c r="AN53" s="477"/>
      <c r="AO53" s="477"/>
      <c r="AP53" s="451"/>
      <c r="AQ53" s="652">
        <v>75</v>
      </c>
      <c r="AR53" s="237"/>
      <c r="AS53" s="477"/>
      <c r="AT53" s="315"/>
      <c r="AU53" s="699">
        <f>'IRISH Pricing'!AK53</f>
        <v>70</v>
      </c>
      <c r="AW53" s="454"/>
      <c r="AX53" s="689">
        <f t="shared" si="17"/>
        <v>2.4307692307692306</v>
      </c>
      <c r="AY53" s="689">
        <f t="shared" si="18"/>
        <v>2.3076923076923075</v>
      </c>
      <c r="AZ53" s="689">
        <f>'IRISH Pricing'!AL53</f>
        <v>2.3011176857330704</v>
      </c>
    </row>
    <row r="54" spans="1:52" ht="15.75" customHeight="1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IF('UK Prices'!D54=0,"",'UK Prices'!D54)</f>
        <v>Stretch Jacquard Geometric (T)</v>
      </c>
      <c r="F54" s="103">
        <v>2</v>
      </c>
      <c r="G54" s="92"/>
      <c r="H54" s="92"/>
      <c r="I54" s="92"/>
      <c r="J54" s="86"/>
      <c r="K54" s="700">
        <v>32.5</v>
      </c>
      <c r="L54" s="61"/>
      <c r="M54" s="94"/>
      <c r="N54" s="88">
        <v>0.13</v>
      </c>
      <c r="O54" s="94"/>
      <c r="P54" s="115">
        <f>'Std Cst'!AA54</f>
        <v>11.815684571428571</v>
      </c>
      <c r="Q54" s="89"/>
      <c r="R54" s="94"/>
      <c r="S54" s="61"/>
      <c r="T54" s="61"/>
      <c r="U54" s="117"/>
      <c r="V54" s="118"/>
      <c r="W54" s="453">
        <f t="shared" si="19"/>
        <v>0.63644047472527476</v>
      </c>
      <c r="X54" s="119"/>
      <c r="Y54" s="61"/>
      <c r="Z54" s="117"/>
      <c r="AA54" s="117"/>
      <c r="AB54" s="117"/>
      <c r="AC54" s="118"/>
      <c r="AD54" s="453">
        <f t="shared" si="20"/>
        <v>0.58211548818997105</v>
      </c>
      <c r="AE54" s="119"/>
      <c r="AG54" s="454"/>
      <c r="AH54" s="408"/>
      <c r="AI54" s="477">
        <v>78</v>
      </c>
      <c r="AJ54" s="477">
        <v>78</v>
      </c>
      <c r="AK54" s="452">
        <v>95</v>
      </c>
      <c r="AL54" s="652">
        <v>79</v>
      </c>
      <c r="AM54" s="237"/>
      <c r="AN54" s="477"/>
      <c r="AO54" s="477"/>
      <c r="AP54" s="451"/>
      <c r="AQ54" s="652">
        <v>75</v>
      </c>
      <c r="AR54" s="237"/>
      <c r="AS54" s="477"/>
      <c r="AT54" s="315"/>
      <c r="AU54" s="699">
        <f>'IRISH Pricing'!AK54</f>
        <v>70</v>
      </c>
      <c r="AW54" s="454"/>
      <c r="AX54" s="689">
        <f t="shared" si="17"/>
        <v>2.4307692307692306</v>
      </c>
      <c r="AY54" s="689">
        <f t="shared" si="18"/>
        <v>2.3076923076923075</v>
      </c>
      <c r="AZ54" s="689">
        <f>'IRISH Pricing'!AL54</f>
        <v>2.3011176857330704</v>
      </c>
    </row>
    <row r="55" spans="1:52" ht="15.75" customHeight="1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IF('UK Prices'!D55=0,"",'UK Prices'!D55)</f>
        <v>Stretch Pique (T)</v>
      </c>
      <c r="F55" s="102">
        <v>1</v>
      </c>
      <c r="G55" s="92">
        <v>24.85</v>
      </c>
      <c r="H55" s="92">
        <v>25.2</v>
      </c>
      <c r="I55" s="92">
        <v>26.45</v>
      </c>
      <c r="J55" s="86">
        <v>27.9</v>
      </c>
      <c r="K55" s="700">
        <v>27.9</v>
      </c>
      <c r="L55" s="61">
        <f>(K55-J55)/J55</f>
        <v>0</v>
      </c>
      <c r="M55" s="94"/>
      <c r="N55" s="88">
        <v>0.13</v>
      </c>
      <c r="O55" s="94"/>
      <c r="P55" s="115">
        <f>'Std Cst'!AA55</f>
        <v>10.811737142857142</v>
      </c>
      <c r="Q55" s="89">
        <f>'Std Cst'!AB55</f>
        <v>0</v>
      </c>
      <c r="R55" s="94"/>
      <c r="S55" s="89">
        <v>0.66141061122289291</v>
      </c>
      <c r="T55" s="89">
        <v>0.6181884584342211</v>
      </c>
      <c r="U55" s="61">
        <v>0.63623248213770789</v>
      </c>
      <c r="V55" s="116">
        <v>0.61248253968253974</v>
      </c>
      <c r="W55" s="453">
        <f t="shared" ref="W55" si="24">(K55-P55)/K55</f>
        <v>0.61248253968253974</v>
      </c>
      <c r="X55" s="119">
        <f>W55-V55</f>
        <v>0</v>
      </c>
      <c r="Y55" s="61"/>
      <c r="Z55" s="61">
        <v>0.61081679450907234</v>
      </c>
      <c r="AA55" s="61">
        <v>0.56113615911979431</v>
      </c>
      <c r="AB55" s="61">
        <v>0.58187641625023878</v>
      </c>
      <c r="AC55" s="116">
        <v>0.55457763181901121</v>
      </c>
      <c r="AD55" s="453">
        <f t="shared" ref="AD55" si="25">((K55*(1-N55))-P55)/(K55*(1-N55))</f>
        <v>0.55457763181901121</v>
      </c>
      <c r="AE55" s="119">
        <f>AD55-AC55</f>
        <v>0</v>
      </c>
      <c r="AG55" s="454"/>
      <c r="AH55" s="408">
        <v>55</v>
      </c>
      <c r="AI55" s="477">
        <v>60</v>
      </c>
      <c r="AJ55" s="477">
        <v>65</v>
      </c>
      <c r="AK55" s="452">
        <v>65</v>
      </c>
      <c r="AL55" s="652">
        <v>69</v>
      </c>
      <c r="AM55" s="237">
        <v>59</v>
      </c>
      <c r="AN55" s="477">
        <v>59</v>
      </c>
      <c r="AO55" s="477">
        <v>65</v>
      </c>
      <c r="AP55" s="451">
        <v>69</v>
      </c>
      <c r="AQ55" s="652">
        <v>69</v>
      </c>
      <c r="AR55" s="237">
        <v>59</v>
      </c>
      <c r="AS55" s="477">
        <v>59</v>
      </c>
      <c r="AT55" s="315">
        <v>55</v>
      </c>
      <c r="AU55" s="699">
        <f>'IRISH Pricing'!AK55</f>
        <v>60</v>
      </c>
      <c r="AW55" s="454"/>
      <c r="AX55" s="689">
        <f t="shared" si="17"/>
        <v>2.4731182795698925</v>
      </c>
      <c r="AY55" s="689">
        <f t="shared" si="18"/>
        <v>2.4731182795698925</v>
      </c>
      <c r="AZ55" s="689">
        <f>'IRISH Pricing'!AL55</f>
        <v>2.3668639053254434</v>
      </c>
    </row>
    <row r="56" spans="1:52" ht="15.75" customHeight="1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IF('UK Prices'!D56=0,"",'UK Prices'!D56)</f>
        <v>Stretch Pique (A)</v>
      </c>
      <c r="F56" s="102">
        <v>1</v>
      </c>
      <c r="G56" s="92">
        <v>24.85</v>
      </c>
      <c r="H56" s="92">
        <v>25.2</v>
      </c>
      <c r="I56" s="92">
        <v>26.45</v>
      </c>
      <c r="J56" s="86">
        <v>27.9</v>
      </c>
      <c r="K56" s="700">
        <v>27.9</v>
      </c>
      <c r="L56" s="61">
        <f>(K56-J56)/J56</f>
        <v>0</v>
      </c>
      <c r="M56" s="94"/>
      <c r="N56" s="88">
        <v>0.13</v>
      </c>
      <c r="O56" s="94"/>
      <c r="P56" s="115">
        <f>'Std Cst'!AA56</f>
        <v>11.23840380952381</v>
      </c>
      <c r="Q56" s="89">
        <f>'Std Cst'!AB56</f>
        <v>0</v>
      </c>
      <c r="R56" s="94"/>
      <c r="S56" s="89">
        <v>0.65139496177062373</v>
      </c>
      <c r="T56" s="89">
        <v>0.6181884584342211</v>
      </c>
      <c r="U56" s="61">
        <v>0.63623248213770789</v>
      </c>
      <c r="V56" s="116">
        <v>0.59718982761563399</v>
      </c>
      <c r="W56" s="453">
        <f>(K56-P56)/K56</f>
        <v>0.59718982761563399</v>
      </c>
      <c r="X56" s="119">
        <f>W56-V56</f>
        <v>0</v>
      </c>
      <c r="Y56" s="61"/>
      <c r="Z56" s="61">
        <v>0.59930455375933767</v>
      </c>
      <c r="AA56" s="61">
        <v>0.56113615911979431</v>
      </c>
      <c r="AB56" s="61">
        <v>0.58187641625023878</v>
      </c>
      <c r="AC56" s="116">
        <v>0.53699980185705065</v>
      </c>
      <c r="AD56" s="453">
        <f t="shared" ref="AD56" si="26">((K56*(1-N56))-P56)/(K56*(1-N56))</f>
        <v>0.53699980185705065</v>
      </c>
      <c r="AE56" s="119">
        <f>AD56-AC56</f>
        <v>0</v>
      </c>
      <c r="AG56" s="454"/>
      <c r="AH56" s="408">
        <v>55</v>
      </c>
      <c r="AI56" s="477">
        <v>60</v>
      </c>
      <c r="AJ56" s="477">
        <v>65</v>
      </c>
      <c r="AK56" s="452">
        <v>65</v>
      </c>
      <c r="AL56" s="652">
        <v>69</v>
      </c>
      <c r="AM56" s="237">
        <v>59</v>
      </c>
      <c r="AN56" s="477">
        <v>59</v>
      </c>
      <c r="AO56" s="477">
        <v>65</v>
      </c>
      <c r="AP56" s="451">
        <v>69</v>
      </c>
      <c r="AQ56" s="652">
        <v>69</v>
      </c>
      <c r="AR56" s="237">
        <v>59</v>
      </c>
      <c r="AS56" s="477">
        <v>59</v>
      </c>
      <c r="AT56" s="315">
        <v>55</v>
      </c>
      <c r="AU56" s="699">
        <f>'IRISH Pricing'!AK56</f>
        <v>60</v>
      </c>
      <c r="AW56" s="454"/>
      <c r="AX56" s="689">
        <f t="shared" si="17"/>
        <v>2.4731182795698925</v>
      </c>
      <c r="AY56" s="689">
        <f t="shared" si="18"/>
        <v>2.4731182795698925</v>
      </c>
      <c r="AZ56" s="689">
        <f>'IRISH Pricing'!AL56</f>
        <v>2.3668639053254434</v>
      </c>
    </row>
    <row r="57" spans="1:52" ht="15.75" customHeight="1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IF('UK Prices'!D57=0,"",'UK Prices'!D57)</f>
        <v>Stretch Pique Double Space Dye Chest Stripe (A) - Prosports</v>
      </c>
      <c r="F57" s="103">
        <v>3</v>
      </c>
      <c r="G57" s="92"/>
      <c r="H57" s="92"/>
      <c r="I57" s="92"/>
      <c r="J57" s="86"/>
      <c r="K57" s="700">
        <v>36.4</v>
      </c>
      <c r="L57" s="61"/>
      <c r="M57" s="94"/>
      <c r="N57" s="88">
        <v>0.13</v>
      </c>
      <c r="O57" s="94"/>
      <c r="P57" s="115">
        <f>'Std Cst'!AA57</f>
        <v>14.729490285714283</v>
      </c>
      <c r="Q57" s="89"/>
      <c r="R57" s="94"/>
      <c r="S57" s="61"/>
      <c r="T57" s="61"/>
      <c r="U57" s="117"/>
      <c r="V57" s="118"/>
      <c r="W57" s="453">
        <f t="shared" ref="W57" si="27">(K57-P57)/K57</f>
        <v>0.59534367346938777</v>
      </c>
      <c r="X57" s="119"/>
      <c r="Y57" s="61"/>
      <c r="Z57" s="117"/>
      <c r="AA57" s="117"/>
      <c r="AB57" s="117"/>
      <c r="AC57" s="118"/>
      <c r="AD57" s="453">
        <f t="shared" ref="AD57" si="28">((K57*(1-N57))-P57)/(K57*(1-N57))</f>
        <v>0.5348777855969975</v>
      </c>
      <c r="AE57" s="119"/>
      <c r="AG57" s="454"/>
      <c r="AH57" s="408"/>
      <c r="AI57" s="477">
        <v>78</v>
      </c>
      <c r="AJ57" s="477">
        <v>78</v>
      </c>
      <c r="AK57" s="452">
        <v>95</v>
      </c>
      <c r="AL57" s="652">
        <v>89</v>
      </c>
      <c r="AM57" s="237"/>
      <c r="AN57" s="477"/>
      <c r="AO57" s="477"/>
      <c r="AP57" s="451"/>
      <c r="AQ57" s="652">
        <v>85</v>
      </c>
      <c r="AR57" s="237"/>
      <c r="AS57" s="477"/>
      <c r="AT57" s="315"/>
      <c r="AU57" s="699">
        <f>'IRISH Pricing'!AK57</f>
        <v>75</v>
      </c>
      <c r="AW57" s="454"/>
      <c r="AX57" s="689">
        <f t="shared" ref="AX57" si="29">AL57/K57</f>
        <v>2.4450549450549453</v>
      </c>
      <c r="AY57" s="689">
        <f t="shared" ref="AY57" si="30">AQ57/K57</f>
        <v>2.3351648351648353</v>
      </c>
      <c r="AZ57" s="689">
        <f>'IRISH Pricing'!AL57</f>
        <v>2.1853146853146854</v>
      </c>
    </row>
    <row r="58" spans="1:52" ht="15.75" customHeight="1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IF('UK Prices'!D58=0,"",'UK Prices'!D58)</f>
        <v>Stretch Pique (T) - American Golf</v>
      </c>
      <c r="F58" s="102">
        <v>1</v>
      </c>
      <c r="G58" s="92"/>
      <c r="H58" s="92"/>
      <c r="I58" s="92"/>
      <c r="J58" s="86"/>
      <c r="K58" s="700"/>
      <c r="L58" s="61"/>
      <c r="M58" s="94"/>
      <c r="N58" s="88">
        <v>0.13</v>
      </c>
      <c r="O58" s="94"/>
      <c r="P58" s="115">
        <f>'Std Cst'!AA58</f>
        <v>11.018666666666666</v>
      </c>
      <c r="Q58" s="89">
        <f>'Std Cst'!AB58</f>
        <v>0</v>
      </c>
      <c r="R58" s="94"/>
      <c r="U58" s="61"/>
      <c r="V58" s="116"/>
      <c r="W58" s="453"/>
      <c r="X58" s="119">
        <f>W58-V58</f>
        <v>0</v>
      </c>
      <c r="Y58" s="61"/>
      <c r="Z58" s="61"/>
      <c r="AA58" s="61"/>
      <c r="AB58" s="61"/>
      <c r="AC58" s="116"/>
      <c r="AD58" s="453"/>
      <c r="AE58" s="119">
        <f>AD58-AC58</f>
        <v>0</v>
      </c>
      <c r="AG58" s="454"/>
      <c r="AH58" s="408"/>
      <c r="AI58" s="477"/>
      <c r="AJ58" s="477"/>
      <c r="AK58" s="452"/>
      <c r="AL58" s="652"/>
      <c r="AM58" s="237"/>
      <c r="AN58" s="477"/>
      <c r="AO58" s="477"/>
      <c r="AP58" s="451"/>
      <c r="AQ58" s="652">
        <f t="shared" si="3"/>
        <v>0</v>
      </c>
      <c r="AR58" s="237"/>
      <c r="AS58" s="477"/>
      <c r="AT58" s="315"/>
      <c r="AU58" s="699">
        <f>'IRISH Pricing'!AK58</f>
        <v>0</v>
      </c>
      <c r="AW58" s="454"/>
    </row>
    <row r="59" spans="1:52" ht="15.75" customHeight="1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IF('UK Prices'!D59=0,"",'UK Prices'!D59)</f>
        <v>Stretch Pique (A) - American Golf</v>
      </c>
      <c r="F59" s="102">
        <v>1</v>
      </c>
      <c r="G59" s="92"/>
      <c r="H59" s="92"/>
      <c r="I59" s="92"/>
      <c r="J59" s="86"/>
      <c r="K59" s="700"/>
      <c r="L59" s="61"/>
      <c r="M59" s="94"/>
      <c r="N59" s="88">
        <v>0.13</v>
      </c>
      <c r="O59" s="94"/>
      <c r="P59" s="115">
        <f>'Std Cst'!AA59</f>
        <v>11.445333333333332</v>
      </c>
      <c r="Q59" s="89">
        <f>'Std Cst'!AB59</f>
        <v>0</v>
      </c>
      <c r="R59" s="94"/>
      <c r="U59" s="61"/>
      <c r="V59" s="116"/>
      <c r="W59" s="453"/>
      <c r="X59" s="119">
        <f>W59-V59</f>
        <v>0</v>
      </c>
      <c r="Y59" s="61"/>
      <c r="Z59" s="61"/>
      <c r="AA59" s="61"/>
      <c r="AB59" s="61"/>
      <c r="AC59" s="116"/>
      <c r="AD59" s="453"/>
      <c r="AE59" s="119">
        <f>AD59-AC59</f>
        <v>0</v>
      </c>
      <c r="AG59" s="454"/>
      <c r="AH59" s="408"/>
      <c r="AI59" s="477"/>
      <c r="AJ59" s="477"/>
      <c r="AK59" s="452"/>
      <c r="AL59" s="652"/>
      <c r="AM59" s="237"/>
      <c r="AN59" s="477"/>
      <c r="AO59" s="477"/>
      <c r="AP59" s="451"/>
      <c r="AQ59" s="652">
        <f t="shared" si="3"/>
        <v>0</v>
      </c>
      <c r="AR59" s="237"/>
      <c r="AS59" s="477"/>
      <c r="AT59" s="315"/>
      <c r="AU59" s="699">
        <f>'IRISH Pricing'!AK59</f>
        <v>0</v>
      </c>
      <c r="AW59" s="454"/>
    </row>
    <row r="60" spans="1:52" ht="15.75" hidden="1" customHeight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IF('UK Prices'!D60=0,"",'UK Prices'!D60)</f>
        <v>Lisle Tonal Print w/ Self Collar (T)</v>
      </c>
      <c r="F60" s="103">
        <v>4</v>
      </c>
      <c r="G60" s="92"/>
      <c r="H60" s="92"/>
      <c r="I60" s="92"/>
      <c r="J60" s="86">
        <v>39.700000000000003</v>
      </c>
      <c r="K60" s="700"/>
      <c r="L60" s="61"/>
      <c r="M60" s="94"/>
      <c r="N60" s="88">
        <v>0.13</v>
      </c>
      <c r="O60" s="94"/>
      <c r="P60" s="115">
        <f>'Std Cst'!AA60</f>
        <v>13.258666666666667</v>
      </c>
      <c r="Q60" s="89"/>
      <c r="R60" s="94"/>
      <c r="S60" s="61"/>
      <c r="T60" s="61"/>
      <c r="U60" s="117"/>
      <c r="V60" s="118">
        <v>0.65793901883171413</v>
      </c>
      <c r="W60" s="453"/>
      <c r="X60" s="119"/>
      <c r="Y60" s="61"/>
      <c r="Z60" s="117"/>
      <c r="AA60" s="117"/>
      <c r="AB60" s="117"/>
      <c r="AC60" s="118">
        <v>0.60682645842725769</v>
      </c>
      <c r="AD60" s="453"/>
      <c r="AE60" s="119"/>
      <c r="AG60" s="454"/>
      <c r="AH60" s="408"/>
      <c r="AI60" s="477">
        <v>78</v>
      </c>
      <c r="AJ60" s="477">
        <v>78</v>
      </c>
      <c r="AK60" s="452">
        <v>95</v>
      </c>
      <c r="AL60" s="652"/>
      <c r="AM60" s="237"/>
      <c r="AN60" s="477">
        <v>79</v>
      </c>
      <c r="AO60" s="477">
        <v>79</v>
      </c>
      <c r="AP60" s="451">
        <v>89</v>
      </c>
      <c r="AQ60" s="652">
        <f t="shared" si="3"/>
        <v>0</v>
      </c>
      <c r="AR60" s="237"/>
      <c r="AS60" s="477">
        <v>79</v>
      </c>
      <c r="AT60" s="315">
        <v>80</v>
      </c>
      <c r="AU60" s="699">
        <f>'IRISH Pricing'!AK60</f>
        <v>0</v>
      </c>
      <c r="AW60" s="454"/>
    </row>
    <row r="61" spans="1:52" ht="15.75" hidden="1" customHeight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IF('UK Prices'!D61=0,"",'UK Prices'!D61)</f>
        <v>Lisle Stripe w/ Self Collar (A)</v>
      </c>
      <c r="F61" s="103">
        <v>4</v>
      </c>
      <c r="G61" s="92"/>
      <c r="H61" s="92"/>
      <c r="I61" s="92"/>
      <c r="J61" s="86">
        <v>39.700000000000003</v>
      </c>
      <c r="K61" s="700"/>
      <c r="L61" s="61"/>
      <c r="M61" s="94"/>
      <c r="N61" s="88">
        <v>0.13</v>
      </c>
      <c r="O61" s="94"/>
      <c r="P61" s="115">
        <f>'Std Cst'!AA61</f>
        <v>13.685333333333332</v>
      </c>
      <c r="Q61" s="89"/>
      <c r="R61" s="94"/>
      <c r="S61" s="61"/>
      <c r="T61" s="61"/>
      <c r="U61" s="117"/>
      <c r="V61" s="118">
        <v>0.64719174763104237</v>
      </c>
      <c r="W61" s="453"/>
      <c r="X61" s="119"/>
      <c r="Y61" s="61"/>
      <c r="Z61" s="117"/>
      <c r="AA61" s="117"/>
      <c r="AB61" s="117"/>
      <c r="AC61" s="118">
        <v>0.59447327313912912</v>
      </c>
      <c r="AD61" s="453"/>
      <c r="AE61" s="119"/>
      <c r="AG61" s="454"/>
      <c r="AH61" s="408"/>
      <c r="AI61" s="477">
        <v>78</v>
      </c>
      <c r="AJ61" s="477">
        <v>78</v>
      </c>
      <c r="AK61" s="452">
        <v>95</v>
      </c>
      <c r="AL61" s="652"/>
      <c r="AM61" s="237"/>
      <c r="AN61" s="477">
        <v>79</v>
      </c>
      <c r="AO61" s="477">
        <v>79</v>
      </c>
      <c r="AP61" s="451">
        <v>89</v>
      </c>
      <c r="AQ61" s="652">
        <f t="shared" si="3"/>
        <v>0</v>
      </c>
      <c r="AR61" s="237"/>
      <c r="AS61" s="477">
        <v>79</v>
      </c>
      <c r="AT61" s="315">
        <v>80</v>
      </c>
      <c r="AU61" s="699">
        <f>'IRISH Pricing'!AK61</f>
        <v>0</v>
      </c>
      <c r="AW61" s="454"/>
    </row>
    <row r="62" spans="1:52" ht="15.75" hidden="1" customHeight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IF('UK Prices'!D62=0,"",'UK Prices'!D62)</f>
        <v>Jacquard Check w/ Button Down Collar (A)</v>
      </c>
      <c r="F62" s="103">
        <v>4</v>
      </c>
      <c r="G62" s="92"/>
      <c r="H62" s="92"/>
      <c r="I62" s="92"/>
      <c r="J62" s="86">
        <v>39.700000000000003</v>
      </c>
      <c r="K62" s="700"/>
      <c r="L62" s="61"/>
      <c r="M62" s="94"/>
      <c r="N62" s="88">
        <v>0.13</v>
      </c>
      <c r="O62" s="94"/>
      <c r="P62" s="115">
        <f>'Std Cst'!AA62</f>
        <v>11.871999999999998</v>
      </c>
      <c r="Q62" s="89"/>
      <c r="R62" s="94"/>
      <c r="S62" s="61"/>
      <c r="T62" s="61"/>
      <c r="U62" s="117"/>
      <c r="V62" s="118">
        <v>0.69286765023389707</v>
      </c>
      <c r="W62" s="453"/>
      <c r="X62" s="119"/>
      <c r="Y62" s="61"/>
      <c r="Z62" s="117"/>
      <c r="AA62" s="117"/>
      <c r="AB62" s="117"/>
      <c r="AC62" s="118">
        <v>0.64697431061367483</v>
      </c>
      <c r="AD62" s="453"/>
      <c r="AE62" s="119"/>
      <c r="AG62" s="454"/>
      <c r="AH62" s="408"/>
      <c r="AI62" s="477">
        <v>89</v>
      </c>
      <c r="AJ62" s="477">
        <v>89</v>
      </c>
      <c r="AK62" s="452">
        <v>95</v>
      </c>
      <c r="AL62" s="652"/>
      <c r="AM62" s="237"/>
      <c r="AN62" s="477">
        <v>89</v>
      </c>
      <c r="AO62" s="477">
        <v>89</v>
      </c>
      <c r="AP62" s="451">
        <v>89</v>
      </c>
      <c r="AQ62" s="652">
        <f t="shared" si="3"/>
        <v>0</v>
      </c>
      <c r="AR62" s="237"/>
      <c r="AS62" s="477">
        <v>89</v>
      </c>
      <c r="AT62" s="315">
        <v>80</v>
      </c>
      <c r="AU62" s="699">
        <f>'IRISH Pricing'!AK62</f>
        <v>0</v>
      </c>
      <c r="AW62" s="454"/>
    </row>
    <row r="63" spans="1:52" ht="15.75" hidden="1" customHeight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IF('UK Prices'!D63=0,"",'UK Prices'!D63)</f>
        <v>Raglan Chest Stripe w/ Self Collar (A)</v>
      </c>
      <c r="F63" s="103">
        <v>4</v>
      </c>
      <c r="G63" s="92"/>
      <c r="H63" s="92"/>
      <c r="I63" s="92"/>
      <c r="J63" s="86">
        <v>39.700000000000003</v>
      </c>
      <c r="K63" s="700"/>
      <c r="L63" s="61"/>
      <c r="M63" s="94"/>
      <c r="N63" s="88">
        <v>0.13</v>
      </c>
      <c r="O63" s="94"/>
      <c r="P63" s="115">
        <f>'Std Cst'!AA63</f>
        <v>15.626666666666667</v>
      </c>
      <c r="Q63" s="89"/>
      <c r="R63" s="94"/>
      <c r="S63" s="61"/>
      <c r="T63" s="61"/>
      <c r="U63" s="117"/>
      <c r="V63" s="118">
        <v>0.59829166366798603</v>
      </c>
      <c r="W63" s="453"/>
      <c r="X63" s="119"/>
      <c r="Y63" s="61"/>
      <c r="Z63" s="117"/>
      <c r="AA63" s="117"/>
      <c r="AB63" s="117"/>
      <c r="AC63" s="118">
        <v>0.53826628007814492</v>
      </c>
      <c r="AD63" s="453"/>
      <c r="AE63" s="119"/>
      <c r="AG63" s="454"/>
      <c r="AH63" s="408"/>
      <c r="AI63" s="477">
        <v>69</v>
      </c>
      <c r="AJ63" s="477">
        <v>69</v>
      </c>
      <c r="AK63" s="452">
        <v>95</v>
      </c>
      <c r="AL63" s="652"/>
      <c r="AM63" s="237"/>
      <c r="AN63" s="477">
        <v>69</v>
      </c>
      <c r="AO63" s="477">
        <v>69</v>
      </c>
      <c r="AP63" s="451">
        <v>89</v>
      </c>
      <c r="AQ63" s="652">
        <f t="shared" si="3"/>
        <v>0</v>
      </c>
      <c r="AR63" s="237"/>
      <c r="AS63" s="477">
        <v>69</v>
      </c>
      <c r="AT63" s="315">
        <v>80</v>
      </c>
      <c r="AU63" s="699">
        <f>'IRISH Pricing'!AK63</f>
        <v>0</v>
      </c>
      <c r="AW63" s="454"/>
    </row>
    <row r="64" spans="1:52" ht="15.75" hidden="1" customHeight="1" x14ac:dyDescent="0.3">
      <c r="A64" s="332">
        <f>'ITMA Form Data'!A65</f>
        <v>0</v>
      </c>
      <c r="B64" s="329">
        <f>'ITMA Form Data'!B65</f>
        <v>0</v>
      </c>
      <c r="C64" s="428" t="str">
        <f>'ITMA Form Data'!C65</f>
        <v>91643/4/5/6</v>
      </c>
      <c r="D64" s="289" t="str">
        <f>IF('UK Prices'!D64=0,"",'UK Prices'!D64)</f>
        <v>Smooth Pique Double Chest Stripe (T)</v>
      </c>
      <c r="F64" s="103">
        <v>4</v>
      </c>
      <c r="G64" s="92"/>
      <c r="H64" s="92"/>
      <c r="I64" s="92"/>
      <c r="J64" s="86">
        <v>39.700000000000003</v>
      </c>
      <c r="K64" s="700"/>
      <c r="L64" s="61"/>
      <c r="M64" s="94"/>
      <c r="N64" s="88">
        <v>0.13</v>
      </c>
      <c r="O64" s="94"/>
      <c r="P64" s="115">
        <f>'Std Cst'!AA65</f>
        <v>15.093333333333334</v>
      </c>
      <c r="Q64" s="89"/>
      <c r="R64" s="94"/>
      <c r="S64" s="61"/>
      <c r="T64" s="61"/>
      <c r="U64" s="117"/>
      <c r="V64" s="118">
        <v>0.61172575266882578</v>
      </c>
      <c r="W64" s="453"/>
      <c r="X64" s="119"/>
      <c r="Y64" s="61"/>
      <c r="Z64" s="117"/>
      <c r="AA64" s="117"/>
      <c r="AB64" s="117"/>
      <c r="AC64" s="118">
        <v>0.55370776168830538</v>
      </c>
      <c r="AD64" s="453"/>
      <c r="AE64" s="119"/>
      <c r="AG64" s="454"/>
      <c r="AH64" s="408"/>
      <c r="AI64" s="477">
        <v>78</v>
      </c>
      <c r="AJ64" s="477">
        <v>78</v>
      </c>
      <c r="AK64" s="452">
        <v>95</v>
      </c>
      <c r="AL64" s="652"/>
      <c r="AM64" s="237"/>
      <c r="AN64" s="477">
        <v>79</v>
      </c>
      <c r="AO64" s="477">
        <v>79</v>
      </c>
      <c r="AP64" s="451">
        <v>89</v>
      </c>
      <c r="AQ64" s="652">
        <f t="shared" si="3"/>
        <v>0</v>
      </c>
      <c r="AR64" s="237"/>
      <c r="AS64" s="477">
        <v>79</v>
      </c>
      <c r="AT64" s="315">
        <v>80</v>
      </c>
      <c r="AU64" s="699">
        <f>'IRISH Pricing'!AK64</f>
        <v>0</v>
      </c>
      <c r="AW64" s="454"/>
    </row>
    <row r="65" spans="1:49" ht="15.75" hidden="1" customHeight="1" x14ac:dyDescent="0.3">
      <c r="A65" s="332">
        <f>'ITMA Form Data'!A64</f>
        <v>0</v>
      </c>
      <c r="B65" s="329">
        <f>'ITMA Form Data'!B64</f>
        <v>0</v>
      </c>
      <c r="C65" s="428" t="str">
        <f>'ITMA Form Data'!C64</f>
        <v>91628/9/30</v>
      </c>
      <c r="D65" s="289" t="str">
        <f>IF('UK Prices'!D65=0,"",'UK Prices'!D65)</f>
        <v>Pique Chest/Back Stripes (A)</v>
      </c>
      <c r="F65" s="103">
        <v>3</v>
      </c>
      <c r="G65" s="92"/>
      <c r="H65" s="92"/>
      <c r="I65" s="92"/>
      <c r="J65" s="86">
        <v>35.9</v>
      </c>
      <c r="K65" s="700"/>
      <c r="L65" s="61"/>
      <c r="M65" s="94"/>
      <c r="N65" s="88">
        <v>0.13</v>
      </c>
      <c r="O65" s="94"/>
      <c r="P65" s="115">
        <f>'Std Cst'!AA64</f>
        <v>15.498666666666665</v>
      </c>
      <c r="Q65" s="89"/>
      <c r="R65" s="94"/>
      <c r="S65" s="61"/>
      <c r="T65" s="61"/>
      <c r="U65" s="117"/>
      <c r="V65" s="118">
        <v>0.56012118318079318</v>
      </c>
      <c r="W65" s="453"/>
      <c r="X65" s="119"/>
      <c r="Y65" s="61"/>
      <c r="Z65" s="117"/>
      <c r="AA65" s="117"/>
      <c r="AB65" s="117"/>
      <c r="AC65" s="118">
        <v>0.49439216457562435</v>
      </c>
      <c r="AD65" s="453"/>
      <c r="AE65" s="119"/>
      <c r="AG65" s="454"/>
      <c r="AH65" s="408"/>
      <c r="AI65" s="477">
        <v>78</v>
      </c>
      <c r="AJ65" s="477">
        <v>78</v>
      </c>
      <c r="AK65" s="452">
        <v>85</v>
      </c>
      <c r="AL65" s="652"/>
      <c r="AM65" s="237"/>
      <c r="AN65" s="477">
        <v>79</v>
      </c>
      <c r="AO65" s="477">
        <v>79</v>
      </c>
      <c r="AP65" s="451">
        <v>85</v>
      </c>
      <c r="AQ65" s="652">
        <f t="shared" si="3"/>
        <v>0</v>
      </c>
      <c r="AR65" s="237"/>
      <c r="AS65" s="477">
        <v>79</v>
      </c>
      <c r="AT65" s="315">
        <v>75</v>
      </c>
      <c r="AU65" s="699">
        <f>'IRISH Pricing'!AK65</f>
        <v>0</v>
      </c>
      <c r="AW65" s="454"/>
    </row>
    <row r="66" spans="1:49" ht="15.75" hidden="1" customHeight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IF('UK Prices'!D66=0,"",'UK Prices'!D66)</f>
        <v>Lisle Engineered Stripe w/Striped Self Collar (A)</v>
      </c>
      <c r="F66" s="103">
        <v>3</v>
      </c>
      <c r="G66" s="92"/>
      <c r="H66" s="92"/>
      <c r="I66" s="92"/>
      <c r="J66" s="86">
        <v>35.9</v>
      </c>
      <c r="K66" s="700"/>
      <c r="L66" s="61"/>
      <c r="M66" s="94"/>
      <c r="N66" s="88">
        <v>0.13</v>
      </c>
      <c r="O66" s="94"/>
      <c r="P66" s="115">
        <f>'Std Cst'!AA66</f>
        <v>15.071999999999997</v>
      </c>
      <c r="Q66" s="89"/>
      <c r="R66" s="94"/>
      <c r="S66" s="61"/>
      <c r="T66" s="61"/>
      <c r="U66" s="117"/>
      <c r="V66" s="118">
        <v>0.57200604854755277</v>
      </c>
      <c r="W66" s="453"/>
      <c r="X66" s="119"/>
      <c r="Y66" s="61"/>
      <c r="Z66" s="117"/>
      <c r="AA66" s="117"/>
      <c r="AB66" s="117"/>
      <c r="AC66" s="118">
        <v>0.50805292936500313</v>
      </c>
      <c r="AD66" s="453"/>
      <c r="AE66" s="119"/>
      <c r="AG66" s="454"/>
      <c r="AH66" s="408"/>
      <c r="AI66" s="477">
        <v>89</v>
      </c>
      <c r="AJ66" s="477">
        <v>89</v>
      </c>
      <c r="AK66" s="452">
        <v>85</v>
      </c>
      <c r="AL66" s="652"/>
      <c r="AM66" s="237"/>
      <c r="AN66" s="477">
        <v>89</v>
      </c>
      <c r="AO66" s="477">
        <v>89</v>
      </c>
      <c r="AP66" s="451">
        <v>85</v>
      </c>
      <c r="AQ66" s="652">
        <f t="shared" si="3"/>
        <v>0</v>
      </c>
      <c r="AR66" s="237"/>
      <c r="AS66" s="477">
        <v>89</v>
      </c>
      <c r="AT66" s="315">
        <v>75</v>
      </c>
      <c r="AU66" s="699">
        <f>'IRISH Pricing'!AK66</f>
        <v>0</v>
      </c>
      <c r="AW66" s="454"/>
    </row>
    <row r="67" spans="1:49" ht="15.75" hidden="1" customHeight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IF('UK Prices'!D67=0,"",'UK Prices'!D67)</f>
        <v>Birdseye Colorblock Pique w/ Self Collar (A)</v>
      </c>
      <c r="F67" s="103">
        <v>3</v>
      </c>
      <c r="G67" s="92"/>
      <c r="H67" s="92"/>
      <c r="I67" s="92"/>
      <c r="J67" s="86">
        <v>35.9</v>
      </c>
      <c r="K67" s="700"/>
      <c r="L67" s="61"/>
      <c r="M67" s="94"/>
      <c r="N67" s="88">
        <v>0.13</v>
      </c>
      <c r="O67" s="94"/>
      <c r="P67" s="115">
        <f>'Std Cst'!AA67</f>
        <v>14.965333333333332</v>
      </c>
      <c r="Q67" s="89"/>
      <c r="R67" s="94"/>
      <c r="S67" s="61"/>
      <c r="T67" s="61"/>
      <c r="U67" s="117"/>
      <c r="V67" s="118">
        <v>0.57497726488924272</v>
      </c>
      <c r="W67" s="453"/>
      <c r="X67" s="119"/>
      <c r="Y67" s="61"/>
      <c r="Z67" s="117"/>
      <c r="AA67" s="117"/>
      <c r="AB67" s="117"/>
      <c r="AC67" s="118">
        <v>0.51146812056234781</v>
      </c>
      <c r="AD67" s="453"/>
      <c r="AE67" s="119"/>
      <c r="AG67" s="454"/>
      <c r="AH67" s="408"/>
      <c r="AI67" s="477">
        <v>89</v>
      </c>
      <c r="AJ67" s="477">
        <v>89</v>
      </c>
      <c r="AK67" s="452">
        <v>85</v>
      </c>
      <c r="AL67" s="652"/>
      <c r="AM67" s="237"/>
      <c r="AN67" s="477">
        <v>89</v>
      </c>
      <c r="AO67" s="477">
        <v>89</v>
      </c>
      <c r="AP67" s="451">
        <v>85</v>
      </c>
      <c r="AQ67" s="652">
        <f t="shared" si="3"/>
        <v>0</v>
      </c>
      <c r="AR67" s="237"/>
      <c r="AS67" s="477">
        <v>89</v>
      </c>
      <c r="AT67" s="315">
        <v>75</v>
      </c>
      <c r="AU67" s="699">
        <f>'IRISH Pricing'!AK67</f>
        <v>0</v>
      </c>
      <c r="AW67" s="454"/>
    </row>
    <row r="68" spans="1:49" ht="15.75" hidden="1" customHeight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IF('UK Prices'!D68=0,"",'UK Prices'!D68)</f>
        <v>Pique Colour Block w/ Collar, Armhole &amp; Pocket Trim (A)</v>
      </c>
      <c r="F68" s="103">
        <v>3</v>
      </c>
      <c r="G68" s="92"/>
      <c r="H68" s="92"/>
      <c r="I68" s="92"/>
      <c r="J68" s="86">
        <v>35.9</v>
      </c>
      <c r="K68" s="700"/>
      <c r="L68" s="61"/>
      <c r="M68" s="94"/>
      <c r="N68" s="88">
        <v>0.13</v>
      </c>
      <c r="O68" s="94"/>
      <c r="P68" s="115">
        <f>'Std Cst'!AA68</f>
        <v>14.901333333333332</v>
      </c>
      <c r="Q68" s="89"/>
      <c r="R68" s="94"/>
      <c r="S68" s="61"/>
      <c r="T68" s="61"/>
      <c r="U68" s="117"/>
      <c r="V68" s="118">
        <v>0.57675999469425665</v>
      </c>
      <c r="W68" s="453"/>
      <c r="X68" s="119"/>
      <c r="Y68" s="61"/>
      <c r="Z68" s="117"/>
      <c r="AA68" s="117"/>
      <c r="AB68" s="117"/>
      <c r="AC68" s="118">
        <v>0.51351723528075477</v>
      </c>
      <c r="AD68" s="453"/>
      <c r="AE68" s="119"/>
      <c r="AG68" s="454"/>
      <c r="AH68" s="408"/>
      <c r="AI68" s="477">
        <v>69</v>
      </c>
      <c r="AJ68" s="477">
        <v>69</v>
      </c>
      <c r="AK68" s="452">
        <v>85</v>
      </c>
      <c r="AL68" s="652"/>
      <c r="AM68" s="237"/>
      <c r="AN68" s="477">
        <v>69</v>
      </c>
      <c r="AO68" s="477">
        <v>69</v>
      </c>
      <c r="AP68" s="451">
        <v>85</v>
      </c>
      <c r="AQ68" s="652">
        <f t="shared" si="3"/>
        <v>0</v>
      </c>
      <c r="AR68" s="237"/>
      <c r="AS68" s="477">
        <v>69</v>
      </c>
      <c r="AT68" s="315">
        <v>75</v>
      </c>
      <c r="AU68" s="699">
        <f>'IRISH Pricing'!AK68</f>
        <v>0</v>
      </c>
      <c r="AW68" s="454"/>
    </row>
    <row r="69" spans="1:49" ht="15.75" hidden="1" customHeight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IF('UK Prices'!D69=0,"",'UK Prices'!D69)</f>
        <v>Lisle Stripe w/ Contrast Top &amp; Knit Collar (A)</v>
      </c>
      <c r="F69" s="103">
        <v>3</v>
      </c>
      <c r="G69" s="92"/>
      <c r="H69" s="92"/>
      <c r="I69" s="92"/>
      <c r="J69" s="86">
        <v>35.9</v>
      </c>
      <c r="K69" s="700"/>
      <c r="L69" s="61"/>
      <c r="M69" s="94"/>
      <c r="N69" s="88">
        <v>0.13</v>
      </c>
      <c r="O69" s="94"/>
      <c r="P69" s="115">
        <f>'Std Cst'!AA69</f>
        <v>14.751999999999999</v>
      </c>
      <c r="Q69" s="89"/>
      <c r="R69" s="94"/>
      <c r="S69" s="61"/>
      <c r="T69" s="61"/>
      <c r="U69" s="117"/>
      <c r="V69" s="118">
        <v>0.58091969757262241</v>
      </c>
      <c r="W69" s="453"/>
      <c r="X69" s="119"/>
      <c r="Y69" s="61"/>
      <c r="Z69" s="117"/>
      <c r="AA69" s="117"/>
      <c r="AB69" s="117"/>
      <c r="AC69" s="118">
        <v>0.51829850295703717</v>
      </c>
      <c r="AD69" s="453"/>
      <c r="AE69" s="119"/>
      <c r="AG69" s="454"/>
      <c r="AH69" s="408"/>
      <c r="AI69" s="477">
        <v>89</v>
      </c>
      <c r="AJ69" s="477">
        <v>89</v>
      </c>
      <c r="AK69" s="452">
        <v>85</v>
      </c>
      <c r="AL69" s="652"/>
      <c r="AM69" s="237"/>
      <c r="AN69" s="477">
        <v>89</v>
      </c>
      <c r="AO69" s="477">
        <v>89</v>
      </c>
      <c r="AP69" s="451">
        <v>85</v>
      </c>
      <c r="AQ69" s="652">
        <f t="shared" si="3"/>
        <v>0</v>
      </c>
      <c r="AR69" s="237"/>
      <c r="AS69" s="477">
        <v>89</v>
      </c>
      <c r="AT69" s="315">
        <v>75</v>
      </c>
      <c r="AU69" s="699">
        <f>'IRISH Pricing'!AK69</f>
        <v>0</v>
      </c>
      <c r="AW69" s="454"/>
    </row>
    <row r="70" spans="1:49" ht="15.75" hidden="1" customHeight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IF('UK Prices'!D70=0,"",'UK Prices'!D70)</f>
        <v>Smooth Pique w/ Houndstooth Woven Collar &amp; Pocket Trim (A)</v>
      </c>
      <c r="F70" s="103">
        <v>3</v>
      </c>
      <c r="G70" s="92"/>
      <c r="H70" s="92"/>
      <c r="I70" s="92"/>
      <c r="J70" s="86">
        <v>35.9</v>
      </c>
      <c r="K70" s="700"/>
      <c r="L70" s="61"/>
      <c r="M70" s="94"/>
      <c r="N70" s="88">
        <v>0.13</v>
      </c>
      <c r="O70" s="94"/>
      <c r="P70" s="115">
        <f>'Std Cst'!AA70</f>
        <v>14.005333333333331</v>
      </c>
      <c r="Q70" s="89"/>
      <c r="R70" s="94"/>
      <c r="S70" s="61"/>
      <c r="T70" s="61"/>
      <c r="U70" s="117"/>
      <c r="V70" s="118">
        <v>0.60171821196445152</v>
      </c>
      <c r="W70" s="453"/>
      <c r="X70" s="119"/>
      <c r="Y70" s="61"/>
      <c r="Z70" s="117"/>
      <c r="AA70" s="117"/>
      <c r="AB70" s="117"/>
      <c r="AC70" s="118">
        <v>0.54220484133845004</v>
      </c>
      <c r="AD70" s="453"/>
      <c r="AE70" s="119"/>
      <c r="AG70" s="454"/>
      <c r="AH70" s="408"/>
      <c r="AI70" s="477">
        <v>60</v>
      </c>
      <c r="AJ70" s="477">
        <v>60</v>
      </c>
      <c r="AK70" s="452">
        <v>85</v>
      </c>
      <c r="AL70" s="652"/>
      <c r="AM70" s="237"/>
      <c r="AN70" s="477">
        <v>59</v>
      </c>
      <c r="AO70" s="477">
        <v>59</v>
      </c>
      <c r="AP70" s="451">
        <v>85</v>
      </c>
      <c r="AQ70" s="652">
        <f t="shared" si="3"/>
        <v>0</v>
      </c>
      <c r="AR70" s="237"/>
      <c r="AS70" s="477">
        <v>59</v>
      </c>
      <c r="AT70" s="315">
        <v>75</v>
      </c>
      <c r="AU70" s="699">
        <f>'IRISH Pricing'!AK70</f>
        <v>0</v>
      </c>
      <c r="AW70" s="454"/>
    </row>
    <row r="71" spans="1:49" ht="15.75" hidden="1" customHeight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IF('UK Prices'!D71=0,"",'UK Prices'!D71)</f>
        <v>Lisle Multi-Stripe w/ Self Collar (T)</v>
      </c>
      <c r="F71" s="103">
        <v>3</v>
      </c>
      <c r="G71" s="92"/>
      <c r="H71" s="92"/>
      <c r="I71" s="92"/>
      <c r="J71" s="86">
        <v>35.9</v>
      </c>
      <c r="K71" s="700"/>
      <c r="L71" s="61"/>
      <c r="M71" s="94"/>
      <c r="N71" s="88">
        <v>0.13</v>
      </c>
      <c r="O71" s="94"/>
      <c r="P71" s="115">
        <f>'Std Cst'!AA71</f>
        <v>13.471999999999998</v>
      </c>
      <c r="Q71" s="89"/>
      <c r="R71" s="94"/>
      <c r="S71" s="61"/>
      <c r="T71" s="61"/>
      <c r="U71" s="117"/>
      <c r="V71" s="118">
        <v>0.61657429367290095</v>
      </c>
      <c r="W71" s="453"/>
      <c r="X71" s="119"/>
      <c r="Y71" s="61"/>
      <c r="Z71" s="117"/>
      <c r="AA71" s="117"/>
      <c r="AB71" s="117"/>
      <c r="AC71" s="118">
        <v>0.55928079732517355</v>
      </c>
      <c r="AD71" s="453"/>
      <c r="AE71" s="119"/>
      <c r="AG71" s="454"/>
      <c r="AH71" s="408"/>
      <c r="AI71" s="477">
        <v>89</v>
      </c>
      <c r="AJ71" s="477">
        <v>89</v>
      </c>
      <c r="AK71" s="452">
        <v>85</v>
      </c>
      <c r="AL71" s="652"/>
      <c r="AM71" s="237"/>
      <c r="AN71" s="477">
        <v>89</v>
      </c>
      <c r="AO71" s="477">
        <v>89</v>
      </c>
      <c r="AP71" s="451">
        <v>85</v>
      </c>
      <c r="AQ71" s="652">
        <f t="shared" si="3"/>
        <v>0</v>
      </c>
      <c r="AR71" s="237"/>
      <c r="AS71" s="477">
        <v>89</v>
      </c>
      <c r="AT71" s="315">
        <v>75</v>
      </c>
      <c r="AU71" s="699">
        <f>'IRISH Pricing'!AK71</f>
        <v>0</v>
      </c>
      <c r="AW71" s="454"/>
    </row>
    <row r="72" spans="1:49" ht="15.75" hidden="1" customHeight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IF('UK Prices'!D72=0,"",'UK Prices'!D72)</f>
        <v>SuperDry Textured Sleeve Stripe w/ Self Fabric Reversible Collar (T)</v>
      </c>
      <c r="F72" s="103">
        <v>2</v>
      </c>
      <c r="G72" s="92"/>
      <c r="H72" s="92"/>
      <c r="I72" s="92"/>
      <c r="J72" s="86">
        <v>32</v>
      </c>
      <c r="K72" s="700"/>
      <c r="L72" s="61"/>
      <c r="M72" s="94"/>
      <c r="N72" s="88">
        <v>0.13</v>
      </c>
      <c r="O72" s="94"/>
      <c r="P72" s="115">
        <f>'Std Cst'!AA72</f>
        <v>13.258666666666667</v>
      </c>
      <c r="Q72" s="89"/>
      <c r="R72" s="94"/>
      <c r="S72" s="61"/>
      <c r="T72" s="61"/>
      <c r="U72" s="117"/>
      <c r="V72" s="118">
        <v>0.57756738095238092</v>
      </c>
      <c r="W72" s="453"/>
      <c r="X72" s="119"/>
      <c r="Y72" s="61"/>
      <c r="Z72" s="117"/>
      <c r="AA72" s="117"/>
      <c r="AB72" s="117"/>
      <c r="AC72" s="118">
        <v>0.51444526546250691</v>
      </c>
      <c r="AD72" s="453"/>
      <c r="AE72" s="119"/>
      <c r="AG72" s="454"/>
      <c r="AH72" s="408"/>
      <c r="AI72" s="477">
        <v>78</v>
      </c>
      <c r="AJ72" s="477">
        <v>85</v>
      </c>
      <c r="AK72" s="452">
        <v>79</v>
      </c>
      <c r="AL72" s="652"/>
      <c r="AM72" s="237"/>
      <c r="AN72" s="477">
        <v>79</v>
      </c>
      <c r="AO72" s="477">
        <v>79</v>
      </c>
      <c r="AP72" s="451">
        <v>79</v>
      </c>
      <c r="AQ72" s="652">
        <f t="shared" si="3"/>
        <v>0</v>
      </c>
      <c r="AR72" s="237"/>
      <c r="AS72" s="477">
        <v>79</v>
      </c>
      <c r="AT72" s="315">
        <v>65</v>
      </c>
      <c r="AU72" s="699">
        <f>'IRISH Pricing'!AK72</f>
        <v>0</v>
      </c>
      <c r="AW72" s="454"/>
    </row>
    <row r="73" spans="1:49" ht="15.75" hidden="1" customHeight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IF('UK Prices'!D73=0,"",'UK Prices'!D73)</f>
        <v>Pique Pin Dot Print w/ Self Collar (A)</v>
      </c>
      <c r="F73" s="103">
        <v>2</v>
      </c>
      <c r="G73" s="92"/>
      <c r="H73" s="92"/>
      <c r="I73" s="92"/>
      <c r="J73" s="86">
        <v>32</v>
      </c>
      <c r="K73" s="700"/>
      <c r="L73" s="61"/>
      <c r="M73" s="94"/>
      <c r="N73" s="88">
        <v>0.13</v>
      </c>
      <c r="O73" s="94"/>
      <c r="P73" s="115">
        <f>'Std Cst'!AA73</f>
        <v>13.258666666666667</v>
      </c>
      <c r="Q73" s="89"/>
      <c r="R73" s="94"/>
      <c r="S73" s="61"/>
      <c r="T73" s="61"/>
      <c r="U73" s="117"/>
      <c r="V73" s="118">
        <v>0.57756738095238092</v>
      </c>
      <c r="W73" s="453"/>
      <c r="X73" s="119"/>
      <c r="Y73" s="61"/>
      <c r="Z73" s="117"/>
      <c r="AA73" s="117"/>
      <c r="AB73" s="117"/>
      <c r="AC73" s="118">
        <v>0.51444526546250691</v>
      </c>
      <c r="AD73" s="453"/>
      <c r="AE73" s="119"/>
      <c r="AG73" s="454"/>
      <c r="AH73" s="408"/>
      <c r="AI73" s="477">
        <v>78</v>
      </c>
      <c r="AJ73" s="477">
        <v>78</v>
      </c>
      <c r="AK73" s="452">
        <v>79</v>
      </c>
      <c r="AL73" s="652"/>
      <c r="AM73" s="237"/>
      <c r="AN73" s="477">
        <v>79</v>
      </c>
      <c r="AO73" s="477">
        <v>79</v>
      </c>
      <c r="AP73" s="451">
        <v>79</v>
      </c>
      <c r="AQ73" s="652">
        <f t="shared" si="3"/>
        <v>0</v>
      </c>
      <c r="AR73" s="237"/>
      <c r="AS73" s="477">
        <v>79</v>
      </c>
      <c r="AT73" s="315">
        <v>65</v>
      </c>
      <c r="AU73" s="699">
        <f>'IRISH Pricing'!AK73</f>
        <v>0</v>
      </c>
      <c r="AW73" s="454"/>
    </row>
    <row r="74" spans="1:49" ht="15.75" hidden="1" customHeight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IF('UK Prices'!D74=0,"",'UK Prices'!D74)</f>
        <v>Raglan Jacquard w/ Solid Sleeves (T)</v>
      </c>
      <c r="F74" s="103">
        <v>2</v>
      </c>
      <c r="G74" s="92"/>
      <c r="H74" s="92"/>
      <c r="I74" s="92"/>
      <c r="J74" s="86">
        <v>32</v>
      </c>
      <c r="K74" s="700"/>
      <c r="L74" s="61"/>
      <c r="M74" s="94"/>
      <c r="N74" s="88">
        <v>0.13</v>
      </c>
      <c r="O74" s="94"/>
      <c r="P74" s="115">
        <f>'Std Cst'!AA74</f>
        <v>12.799999999999999</v>
      </c>
      <c r="Q74" s="89"/>
      <c r="R74" s="94"/>
      <c r="S74" s="61"/>
      <c r="T74" s="61"/>
      <c r="U74" s="117"/>
      <c r="V74" s="118">
        <v>0.59190071428571422</v>
      </c>
      <c r="W74" s="453"/>
      <c r="X74" s="119"/>
      <c r="Y74" s="61"/>
      <c r="Z74" s="117"/>
      <c r="AA74" s="117"/>
      <c r="AB74" s="117"/>
      <c r="AC74" s="118">
        <v>0.53092036124794739</v>
      </c>
      <c r="AD74" s="453"/>
      <c r="AE74" s="119"/>
      <c r="AG74" s="454"/>
      <c r="AH74" s="408"/>
      <c r="AI74" s="477">
        <v>78</v>
      </c>
      <c r="AJ74" s="477">
        <v>78</v>
      </c>
      <c r="AK74" s="452">
        <v>79</v>
      </c>
      <c r="AL74" s="652"/>
      <c r="AM74" s="237"/>
      <c r="AN74" s="477">
        <v>79</v>
      </c>
      <c r="AO74" s="477">
        <v>79</v>
      </c>
      <c r="AP74" s="451">
        <v>79</v>
      </c>
      <c r="AQ74" s="652">
        <f t="shared" si="3"/>
        <v>0</v>
      </c>
      <c r="AR74" s="237"/>
      <c r="AS74" s="477">
        <v>79</v>
      </c>
      <c r="AT74" s="315">
        <v>65</v>
      </c>
      <c r="AU74" s="699">
        <f>'IRISH Pricing'!AK74</f>
        <v>0</v>
      </c>
      <c r="AW74" s="454"/>
    </row>
    <row r="75" spans="1:49" ht="15.75" hidden="1" customHeight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IF('UK Prices'!D75=0,"",'UK Prices'!D75)</f>
        <v>Pieced Back Pique w/ Knit Collar (A)</v>
      </c>
      <c r="F75" s="103">
        <v>2</v>
      </c>
      <c r="G75" s="92"/>
      <c r="H75" s="92"/>
      <c r="I75" s="92"/>
      <c r="J75" s="86">
        <v>32</v>
      </c>
      <c r="K75" s="700"/>
      <c r="L75" s="61"/>
      <c r="M75" s="94"/>
      <c r="N75" s="88">
        <v>0.13</v>
      </c>
      <c r="O75" s="94"/>
      <c r="P75" s="115">
        <f>'Std Cst'!AA75</f>
        <v>12.671999999999997</v>
      </c>
      <c r="Q75" s="89"/>
      <c r="R75" s="94"/>
      <c r="S75" s="61"/>
      <c r="T75" s="61"/>
      <c r="U75" s="117"/>
      <c r="V75" s="118">
        <v>0.59590071428571434</v>
      </c>
      <c r="W75" s="453"/>
      <c r="X75" s="119"/>
      <c r="Y75" s="61"/>
      <c r="Z75" s="117"/>
      <c r="AA75" s="117"/>
      <c r="AB75" s="117"/>
      <c r="AC75" s="118">
        <v>0.53551806239737276</v>
      </c>
      <c r="AD75" s="453"/>
      <c r="AE75" s="119"/>
      <c r="AG75" s="454"/>
      <c r="AH75" s="408"/>
      <c r="AI75" s="477">
        <v>89</v>
      </c>
      <c r="AJ75" s="477">
        <v>89</v>
      </c>
      <c r="AK75" s="452">
        <v>79</v>
      </c>
      <c r="AL75" s="652"/>
      <c r="AM75" s="237"/>
      <c r="AN75" s="477">
        <v>89</v>
      </c>
      <c r="AO75" s="477">
        <v>89</v>
      </c>
      <c r="AP75" s="451">
        <v>79</v>
      </c>
      <c r="AQ75" s="652">
        <f t="shared" si="3"/>
        <v>0</v>
      </c>
      <c r="AR75" s="237"/>
      <c r="AS75" s="477">
        <v>89</v>
      </c>
      <c r="AT75" s="315">
        <v>65</v>
      </c>
      <c r="AU75" s="699">
        <f>'IRISH Pricing'!AK75</f>
        <v>0</v>
      </c>
      <c r="AW75" s="454"/>
    </row>
    <row r="76" spans="1:49" ht="15.75" hidden="1" customHeight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IF('UK Prices'!D76=0,"",'UK Prices'!D76)</f>
        <v>Smooth Pique Solid w/ Knit Collar (T)</v>
      </c>
      <c r="F76" s="103">
        <v>2</v>
      </c>
      <c r="G76" s="92"/>
      <c r="H76" s="92"/>
      <c r="I76" s="92"/>
      <c r="J76" s="86">
        <v>32</v>
      </c>
      <c r="K76" s="700"/>
      <c r="L76" s="61"/>
      <c r="M76" s="94"/>
      <c r="N76" s="88">
        <v>0.13</v>
      </c>
      <c r="O76" s="94"/>
      <c r="P76" s="115">
        <f>'Std Cst'!AA76</f>
        <v>12.618666666666668</v>
      </c>
      <c r="Q76" s="89"/>
      <c r="R76" s="94"/>
      <c r="S76" s="61"/>
      <c r="T76" s="61"/>
      <c r="U76" s="117"/>
      <c r="V76" s="118">
        <v>0.59756738095238093</v>
      </c>
      <c r="W76" s="453"/>
      <c r="X76" s="119"/>
      <c r="Y76" s="61"/>
      <c r="Z76" s="117"/>
      <c r="AA76" s="117"/>
      <c r="AB76" s="117"/>
      <c r="AC76" s="118">
        <v>0.5374337712096332</v>
      </c>
      <c r="AD76" s="453"/>
      <c r="AE76" s="119"/>
      <c r="AG76" s="454"/>
      <c r="AH76" s="408"/>
      <c r="AI76" s="477">
        <v>69</v>
      </c>
      <c r="AJ76" s="477">
        <v>69</v>
      </c>
      <c r="AK76" s="452">
        <v>79</v>
      </c>
      <c r="AL76" s="652"/>
      <c r="AM76" s="237"/>
      <c r="AN76" s="477">
        <v>69</v>
      </c>
      <c r="AO76" s="477">
        <v>69</v>
      </c>
      <c r="AP76" s="451">
        <v>79</v>
      </c>
      <c r="AQ76" s="652">
        <f t="shared" si="3"/>
        <v>0</v>
      </c>
      <c r="AR76" s="237"/>
      <c r="AS76" s="477">
        <v>69</v>
      </c>
      <c r="AT76" s="315">
        <v>65</v>
      </c>
      <c r="AU76" s="699">
        <f>'IRISH Pricing'!AK76</f>
        <v>0</v>
      </c>
      <c r="AW76" s="454"/>
    </row>
    <row r="77" spans="1:49" ht="15.75" hidden="1" customHeight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IF('UK Prices'!D77=0,"",'UK Prices'!D77)</f>
        <v>Lisle Solid Brother w/ Self Collar (A)</v>
      </c>
      <c r="F77" s="103">
        <v>2</v>
      </c>
      <c r="G77" s="92"/>
      <c r="H77" s="92"/>
      <c r="I77" s="92"/>
      <c r="J77" s="86">
        <v>32</v>
      </c>
      <c r="K77" s="700"/>
      <c r="L77" s="61"/>
      <c r="M77" s="94"/>
      <c r="N77" s="88">
        <v>0.13</v>
      </c>
      <c r="O77" s="94"/>
      <c r="P77" s="115">
        <f>'Std Cst'!AA77</f>
        <v>12.319999999999999</v>
      </c>
      <c r="Q77" s="89"/>
      <c r="R77" s="94"/>
      <c r="S77" s="61"/>
      <c r="T77" s="61"/>
      <c r="U77" s="117"/>
      <c r="V77" s="118">
        <v>0.60690071428571435</v>
      </c>
      <c r="W77" s="453"/>
      <c r="X77" s="119"/>
      <c r="Y77" s="61"/>
      <c r="Z77" s="117"/>
      <c r="AA77" s="117"/>
      <c r="AB77" s="117"/>
      <c r="AC77" s="118">
        <v>0.54816174055829225</v>
      </c>
      <c r="AD77" s="453"/>
      <c r="AE77" s="119"/>
      <c r="AG77" s="454"/>
      <c r="AH77" s="408"/>
      <c r="AI77" s="477">
        <v>69</v>
      </c>
      <c r="AJ77" s="477">
        <v>69</v>
      </c>
      <c r="AK77" s="452">
        <v>79</v>
      </c>
      <c r="AL77" s="652"/>
      <c r="AM77" s="237"/>
      <c r="AN77" s="477">
        <v>69</v>
      </c>
      <c r="AO77" s="477">
        <v>69</v>
      </c>
      <c r="AP77" s="451">
        <v>79</v>
      </c>
      <c r="AQ77" s="652">
        <f t="shared" si="3"/>
        <v>0</v>
      </c>
      <c r="AR77" s="237"/>
      <c r="AS77" s="477">
        <v>69</v>
      </c>
      <c r="AT77" s="315">
        <v>65</v>
      </c>
      <c r="AU77" s="699">
        <f>'IRISH Pricing'!AK77</f>
        <v>0</v>
      </c>
      <c r="AW77" s="454"/>
    </row>
    <row r="78" spans="1:49" ht="15.75" hidden="1" customHeight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IF('UK Prices'!D78=0,"",'UK Prices'!D78)</f>
        <v>Stretch Lisle w/neck tape trim (A)</v>
      </c>
      <c r="F78" s="102">
        <v>2</v>
      </c>
      <c r="G78" s="92">
        <v>27.9</v>
      </c>
      <c r="H78" s="92">
        <v>28.9</v>
      </c>
      <c r="I78" s="92">
        <v>30.35</v>
      </c>
      <c r="J78" s="86">
        <v>32</v>
      </c>
      <c r="K78" s="700"/>
      <c r="L78" s="61"/>
      <c r="M78" s="94"/>
      <c r="N78" s="88">
        <v>0.13</v>
      </c>
      <c r="O78" s="94"/>
      <c r="P78" s="115">
        <f>'Std Cst'!AA78</f>
        <v>10.698666666666666</v>
      </c>
      <c r="Q78" s="89">
        <f>'Std Cst'!AB78</f>
        <v>-2.3652202692639519E-2</v>
      </c>
      <c r="R78" s="94"/>
      <c r="S78" s="89">
        <v>0.6945612956325502</v>
      </c>
      <c r="T78" s="89">
        <v>0.66272781655034896</v>
      </c>
      <c r="U78" s="61">
        <v>0.67884131460642783</v>
      </c>
      <c r="V78" s="116">
        <v>0.65756738095238099</v>
      </c>
      <c r="W78" s="453"/>
      <c r="X78" s="119"/>
      <c r="Y78" s="61"/>
      <c r="Z78" s="61">
        <v>0.64892102946270136</v>
      </c>
      <c r="AA78" s="61">
        <v>0.6123308236210907</v>
      </c>
      <c r="AB78" s="61">
        <v>0.63085208575451479</v>
      </c>
      <c r="AC78" s="116">
        <v>0.60639928845101265</v>
      </c>
      <c r="AD78" s="453"/>
      <c r="AE78" s="119"/>
      <c r="AG78" s="454"/>
      <c r="AH78" s="408">
        <v>65</v>
      </c>
      <c r="AI78" s="477">
        <v>69</v>
      </c>
      <c r="AJ78" s="477">
        <v>75</v>
      </c>
      <c r="AK78" s="452">
        <v>79</v>
      </c>
      <c r="AL78" s="652"/>
      <c r="AM78" s="237">
        <v>65</v>
      </c>
      <c r="AN78" s="477">
        <v>69</v>
      </c>
      <c r="AO78" s="477">
        <v>69</v>
      </c>
      <c r="AP78" s="451">
        <v>79</v>
      </c>
      <c r="AQ78" s="652">
        <f t="shared" si="3"/>
        <v>0</v>
      </c>
      <c r="AR78" s="237">
        <v>65</v>
      </c>
      <c r="AS78" s="477">
        <v>69</v>
      </c>
      <c r="AT78" s="315">
        <v>65</v>
      </c>
      <c r="AU78" s="699">
        <f>'IRISH Pricing'!AK78</f>
        <v>0</v>
      </c>
      <c r="AW78" s="454"/>
    </row>
    <row r="79" spans="1:49" ht="15.75" hidden="1" customHeight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IF('UK Prices'!D79=0,"",'UK Prices'!D79)</f>
        <v>Performance T-Shirt</v>
      </c>
      <c r="G79" s="92"/>
      <c r="H79" s="92">
        <v>14.6</v>
      </c>
      <c r="I79" s="92">
        <v>14.6</v>
      </c>
      <c r="J79" s="86">
        <v>15.9</v>
      </c>
      <c r="K79" s="700"/>
      <c r="L79" s="61"/>
      <c r="M79" s="94"/>
      <c r="N79" s="88">
        <v>0.13</v>
      </c>
      <c r="O79" s="94"/>
      <c r="P79" s="115">
        <f>'Std Cst'!AA79</f>
        <v>7.3919999999999995</v>
      </c>
      <c r="Q79" s="89">
        <f>'Std Cst'!AB79</f>
        <v>-1.7228883260223111E-2</v>
      </c>
      <c r="R79" s="94"/>
      <c r="S79" s="61"/>
      <c r="T79" s="61">
        <v>0.62617599257023437</v>
      </c>
      <c r="U79" s="117">
        <v>0.62617599257023437</v>
      </c>
      <c r="V79" s="118">
        <v>0.52694411500449234</v>
      </c>
      <c r="W79" s="453"/>
      <c r="X79" s="119"/>
      <c r="Y79" s="61"/>
      <c r="Z79" s="117"/>
      <c r="AA79" s="117">
        <v>0.57031723283934999</v>
      </c>
      <c r="AB79" s="117">
        <v>0.57031723283934999</v>
      </c>
      <c r="AC79" s="118">
        <v>0.45625760345343958</v>
      </c>
      <c r="AD79" s="453"/>
      <c r="AE79" s="119"/>
      <c r="AG79" s="454"/>
      <c r="AH79" s="408"/>
      <c r="AI79" s="477">
        <v>35</v>
      </c>
      <c r="AJ79" s="477">
        <v>35</v>
      </c>
      <c r="AK79" s="452">
        <v>39</v>
      </c>
      <c r="AL79" s="652"/>
      <c r="AM79" s="237"/>
      <c r="AN79" s="477">
        <v>35</v>
      </c>
      <c r="AO79" s="477">
        <v>35</v>
      </c>
      <c r="AP79" s="451">
        <v>39</v>
      </c>
      <c r="AQ79" s="652">
        <f t="shared" si="3"/>
        <v>0</v>
      </c>
      <c r="AR79" s="237"/>
      <c r="AS79" s="477">
        <v>35</v>
      </c>
      <c r="AT79" s="315">
        <v>35</v>
      </c>
      <c r="AU79" s="699">
        <f>'IRISH Pricing'!AK79</f>
        <v>0</v>
      </c>
      <c r="AW79" s="454"/>
    </row>
    <row r="80" spans="1:49" ht="15.75" hidden="1" customHeight="1" x14ac:dyDescent="0.3">
      <c r="A80" s="332">
        <f>'ITMA Form Data'!A79</f>
        <v>0</v>
      </c>
      <c r="B80" s="428">
        <f>'ITMA Form Data'!B79</f>
        <v>0</v>
      </c>
      <c r="C80" s="428" t="str">
        <f>'ITMA Form Data'!C79</f>
        <v>91659/60/61/62/63</v>
      </c>
      <c r="D80" s="289" t="str">
        <f>IF('UK Prices'!D80=0,"",'UK Prices'!D80)</f>
        <v>Smooth Pique Double Chest Stripe (T) - Prosports</v>
      </c>
      <c r="F80" s="103">
        <v>3</v>
      </c>
      <c r="G80" s="92"/>
      <c r="H80" s="92"/>
      <c r="I80" s="92"/>
      <c r="J80" s="86"/>
      <c r="K80" s="700"/>
      <c r="L80" s="61"/>
      <c r="M80" s="94"/>
      <c r="N80" s="88">
        <v>0.13</v>
      </c>
      <c r="O80" s="94"/>
      <c r="P80" s="115">
        <f>'Std Cst'!AA79</f>
        <v>7.3919999999999995</v>
      </c>
      <c r="Q80" s="89"/>
      <c r="R80" s="94"/>
      <c r="S80" s="61"/>
      <c r="T80" s="61"/>
      <c r="U80" s="117"/>
      <c r="V80" s="118"/>
      <c r="W80" s="453"/>
      <c r="X80" s="119">
        <f t="shared" ref="X80:X124" si="31">W80-V80</f>
        <v>0</v>
      </c>
      <c r="Y80" s="61"/>
      <c r="Z80" s="117"/>
      <c r="AA80" s="117"/>
      <c r="AB80" s="117"/>
      <c r="AC80" s="118"/>
      <c r="AD80" s="453"/>
      <c r="AE80" s="119">
        <f t="shared" ref="AE80:AE124" si="32">AD80-AC80</f>
        <v>0</v>
      </c>
      <c r="AG80" s="454"/>
      <c r="AH80" s="408"/>
      <c r="AI80" s="477"/>
      <c r="AJ80" s="477"/>
      <c r="AK80" s="452"/>
      <c r="AL80" s="652"/>
      <c r="AM80" s="237"/>
      <c r="AN80" s="477"/>
      <c r="AO80" s="477"/>
      <c r="AP80" s="451"/>
      <c r="AQ80" s="652">
        <f t="shared" si="3"/>
        <v>0</v>
      </c>
      <c r="AR80" s="237"/>
      <c r="AS80" s="477"/>
      <c r="AT80" s="315"/>
      <c r="AU80" s="699">
        <f>'IRISH Pricing'!AK80</f>
        <v>0</v>
      </c>
      <c r="AW80" s="454"/>
    </row>
    <row r="81" spans="1:52" ht="15.75" customHeight="1" x14ac:dyDescent="0.3">
      <c r="A81" s="206" t="str">
        <f>'ITMA Form Data'!A81</f>
        <v>OUTER LAYER - TROUSERS</v>
      </c>
      <c r="B81" s="206"/>
      <c r="C81" s="500"/>
      <c r="D81" s="19" t="str">
        <f>IF('UK Prices'!D81=0,"",'UK Prices'!D81)</f>
        <v>Trousers</v>
      </c>
      <c r="G81" s="127"/>
      <c r="H81" s="92"/>
      <c r="I81" s="92"/>
      <c r="J81" s="86"/>
      <c r="K81" s="700"/>
      <c r="L81" s="61"/>
      <c r="M81" s="94"/>
      <c r="N81" s="88"/>
      <c r="O81" s="94"/>
      <c r="P81" s="115"/>
      <c r="Q81" s="89"/>
      <c r="R81" s="94"/>
      <c r="V81" s="68"/>
      <c r="W81" s="453"/>
      <c r="X81" s="119"/>
      <c r="Y81" s="61"/>
      <c r="AC81" s="68"/>
      <c r="AD81" s="453"/>
      <c r="AE81" s="119"/>
      <c r="AG81" s="454"/>
      <c r="AH81" s="408"/>
      <c r="AI81" s="477"/>
      <c r="AJ81" s="477"/>
      <c r="AK81" s="452"/>
      <c r="AL81" s="652"/>
      <c r="AM81" s="237"/>
      <c r="AN81" s="477"/>
      <c r="AO81" s="477"/>
      <c r="AP81" s="451"/>
      <c r="AQ81" s="652"/>
      <c r="AR81" s="237"/>
      <c r="AS81" s="477"/>
      <c r="AT81" s="315"/>
      <c r="AU81" s="699"/>
      <c r="AW81" s="454"/>
    </row>
    <row r="82" spans="1:52" ht="15.75" customHeight="1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IF('UK Prices'!D82=0,"",'UK Prices'!D82)</f>
        <v>FJ Bedford Trouser (Slim Fit)</v>
      </c>
      <c r="G82" s="92"/>
      <c r="H82" s="92"/>
      <c r="I82" s="92"/>
      <c r="J82" s="86">
        <v>51.9</v>
      </c>
      <c r="K82" s="700">
        <v>52.4</v>
      </c>
      <c r="L82" s="61">
        <f t="shared" ref="L82:L124" si="33">(K82-J82)/J82</f>
        <v>9.6339113680154152E-3</v>
      </c>
      <c r="M82" s="94"/>
      <c r="N82" s="88">
        <v>0.13</v>
      </c>
      <c r="O82" s="94"/>
      <c r="P82" s="115">
        <f>'Std Cst'!AA82</f>
        <v>26.401539047619046</v>
      </c>
      <c r="Q82" s="89"/>
      <c r="R82" s="94"/>
      <c r="U82" s="61"/>
      <c r="V82" s="116">
        <v>0.491408386090467</v>
      </c>
      <c r="W82" s="453">
        <f>(K82-P82)/K82</f>
        <v>0.49615383496910215</v>
      </c>
      <c r="X82" s="119">
        <f t="shared" si="31"/>
        <v>4.7454488786351501E-3</v>
      </c>
      <c r="Y82" s="61"/>
      <c r="Z82" s="61"/>
      <c r="AA82" s="61"/>
      <c r="AB82" s="61"/>
      <c r="AC82" s="116">
        <v>0.41541193803501952</v>
      </c>
      <c r="AD82" s="453">
        <f>((K82*(1-N82))-P82)/(K82*(1-N82))</f>
        <v>0.42086647697597951</v>
      </c>
      <c r="AE82" s="119">
        <f t="shared" si="32"/>
        <v>5.4545389409599854E-3</v>
      </c>
      <c r="AG82" s="454"/>
      <c r="AH82" s="408">
        <v>110</v>
      </c>
      <c r="AI82" s="477">
        <v>113</v>
      </c>
      <c r="AJ82" s="477">
        <v>119</v>
      </c>
      <c r="AK82" s="452">
        <v>125</v>
      </c>
      <c r="AL82" s="652">
        <v>125</v>
      </c>
      <c r="AM82" s="408">
        <v>105</v>
      </c>
      <c r="AN82" s="477">
        <v>119</v>
      </c>
      <c r="AO82" s="477">
        <v>125</v>
      </c>
      <c r="AP82" s="451">
        <v>119</v>
      </c>
      <c r="AQ82" s="652">
        <v>125</v>
      </c>
      <c r="AR82" s="408">
        <v>105</v>
      </c>
      <c r="AS82" s="477">
        <v>119</v>
      </c>
      <c r="AT82" s="315">
        <v>100</v>
      </c>
      <c r="AU82" s="699">
        <f>'IRISH Pricing'!AK82</f>
        <v>115</v>
      </c>
      <c r="AW82" s="454"/>
      <c r="AX82" s="689">
        <f t="shared" ref="AX82:AX91" si="34">AL82/K82</f>
        <v>2.385496183206107</v>
      </c>
      <c r="AY82" s="689">
        <f t="shared" ref="AY82:AY91" si="35">AQ82/K82</f>
        <v>2.385496183206107</v>
      </c>
      <c r="AZ82" s="689">
        <f>'IRISH Pricing'!AL82</f>
        <v>2.3279352226720649</v>
      </c>
    </row>
    <row r="83" spans="1:52" ht="15.75" customHeight="1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IF('UK Prices'!D83=0,"",'UK Prices'!D83)</f>
        <v>MT Lite Cooling Performance Trouser (Slim Fit)</v>
      </c>
      <c r="F83" s="103"/>
      <c r="G83" s="92"/>
      <c r="H83" s="92"/>
      <c r="I83" s="92"/>
      <c r="J83" s="86"/>
      <c r="K83" s="700">
        <v>52.4</v>
      </c>
      <c r="L83" s="61"/>
      <c r="M83" s="94"/>
      <c r="N83" s="88">
        <v>0.13</v>
      </c>
      <c r="O83" s="94"/>
      <c r="P83" s="115">
        <f>'Std Cst'!AA83</f>
        <v>23.308205714285716</v>
      </c>
      <c r="Q83" s="89"/>
      <c r="R83" s="94"/>
      <c r="S83" s="61"/>
      <c r="T83" s="61"/>
      <c r="U83" s="117"/>
      <c r="V83" s="118"/>
      <c r="W83" s="453">
        <f t="shared" ref="W83" si="36">(K83-P83)/K83</f>
        <v>0.55518691384950924</v>
      </c>
      <c r="X83" s="119"/>
      <c r="Y83" s="61"/>
      <c r="Z83" s="117"/>
      <c r="AA83" s="117"/>
      <c r="AB83" s="117"/>
      <c r="AC83" s="118"/>
      <c r="AD83" s="453">
        <f t="shared" ref="AD83" si="37">((K83*(1-N83))-P83)/(K83*(1-N83))</f>
        <v>0.48872059063161982</v>
      </c>
      <c r="AE83" s="119"/>
      <c r="AG83" s="454"/>
      <c r="AH83" s="408"/>
      <c r="AI83" s="477">
        <v>78</v>
      </c>
      <c r="AJ83" s="477">
        <v>78</v>
      </c>
      <c r="AK83" s="452">
        <v>95</v>
      </c>
      <c r="AL83" s="652">
        <v>125</v>
      </c>
      <c r="AM83" s="237"/>
      <c r="AN83" s="477"/>
      <c r="AO83" s="477"/>
      <c r="AP83" s="451"/>
      <c r="AQ83" s="652">
        <v>125</v>
      </c>
      <c r="AR83" s="237"/>
      <c r="AS83" s="477"/>
      <c r="AT83" s="315"/>
      <c r="AU83" s="699">
        <f>'IRISH Pricing'!AK83</f>
        <v>115</v>
      </c>
      <c r="AW83" s="454"/>
      <c r="AX83" s="689">
        <f t="shared" si="34"/>
        <v>2.385496183206107</v>
      </c>
      <c r="AY83" s="689">
        <f t="shared" si="35"/>
        <v>2.385496183206107</v>
      </c>
      <c r="AZ83" s="689">
        <f>'IRISH Pricing'!AL83</f>
        <v>2.3279352226720649</v>
      </c>
    </row>
    <row r="84" spans="1:52" ht="15.75" customHeight="1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IF('UK Prices'!D84=0,"",'UK Prices'!D84)</f>
        <v>FJ WRT Xtreme Trouser</v>
      </c>
      <c r="F84" s="103"/>
      <c r="G84" s="92">
        <v>49.55</v>
      </c>
      <c r="H84" s="92"/>
      <c r="I84" s="92">
        <v>54.5</v>
      </c>
      <c r="J84" s="86">
        <v>54.5</v>
      </c>
      <c r="K84" s="700">
        <v>54.5</v>
      </c>
      <c r="L84" s="61">
        <f>(K84-J84)/J84</f>
        <v>0</v>
      </c>
      <c r="M84" s="94"/>
      <c r="N84" s="88">
        <v>0.13</v>
      </c>
      <c r="O84" s="94"/>
      <c r="P84" s="115">
        <f>'Std Cst'!AA84</f>
        <v>19.938140952380952</v>
      </c>
      <c r="Q84" s="89">
        <f>'Std Cst'!V84</f>
        <v>0</v>
      </c>
      <c r="R84" s="94"/>
      <c r="S84" s="89">
        <v>0.68668581260978434</v>
      </c>
      <c r="U84" s="61">
        <v>0.67423828331519209</v>
      </c>
      <c r="V84" s="116">
        <v>0.63416255133245969</v>
      </c>
      <c r="W84" s="453">
        <f>(K84-P84)/K84</f>
        <v>0.63416255133245969</v>
      </c>
      <c r="X84" s="119">
        <f>W84-V84</f>
        <v>0</v>
      </c>
      <c r="Y84" s="61"/>
      <c r="Z84" s="61">
        <v>0.63986875012618893</v>
      </c>
      <c r="AA84" s="61"/>
      <c r="AB84" s="61">
        <v>0.62556124518987588</v>
      </c>
      <c r="AC84" s="116">
        <v>0.57949718543960871</v>
      </c>
      <c r="AD84" s="443">
        <f>((K84*(1-N84))-P84)/(K84*(1-N84))</f>
        <v>0.57949718543960871</v>
      </c>
      <c r="AE84" s="119">
        <f>AD84-AC84</f>
        <v>0</v>
      </c>
      <c r="AG84" s="86"/>
      <c r="AH84" s="408">
        <v>115</v>
      </c>
      <c r="AI84" s="408"/>
      <c r="AJ84" s="408"/>
      <c r="AK84" s="452">
        <v>129</v>
      </c>
      <c r="AL84" s="652">
        <v>130</v>
      </c>
      <c r="AM84" s="237">
        <v>115</v>
      </c>
      <c r="AN84" s="237"/>
      <c r="AO84" s="237"/>
      <c r="AP84" s="451">
        <v>129</v>
      </c>
      <c r="AQ84" s="652">
        <v>129</v>
      </c>
      <c r="AR84" s="237">
        <v>115</v>
      </c>
      <c r="AS84" s="237"/>
      <c r="AT84" s="315">
        <v>105</v>
      </c>
      <c r="AU84" s="699">
        <f>'IRISH Pricing'!AK84</f>
        <v>120</v>
      </c>
      <c r="AW84" s="454"/>
      <c r="AX84" s="689">
        <f t="shared" si="34"/>
        <v>2.3853211009174311</v>
      </c>
      <c r="AY84" s="689">
        <f t="shared" si="35"/>
        <v>2.3669724770642202</v>
      </c>
      <c r="AZ84" s="689">
        <f>'IRISH Pricing'!AL84</f>
        <v>2.3668639053254434</v>
      </c>
    </row>
    <row r="85" spans="1:52" ht="15.75" customHeight="1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IF('UK Prices'!D85=0,"",'UK Prices'!D85)</f>
        <v>FJ Performance Trouser</v>
      </c>
      <c r="F85" s="103"/>
      <c r="G85" s="92">
        <v>35.9</v>
      </c>
      <c r="H85" s="92">
        <v>36.5</v>
      </c>
      <c r="I85" s="92">
        <v>38.35</v>
      </c>
      <c r="J85" s="86">
        <v>39.9</v>
      </c>
      <c r="K85" s="700">
        <v>40.4</v>
      </c>
      <c r="L85" s="61">
        <f>(K85-J85)/J85</f>
        <v>1.2531328320802006E-2</v>
      </c>
      <c r="M85" s="94"/>
      <c r="N85" s="88">
        <v>0.13</v>
      </c>
      <c r="O85" s="94"/>
      <c r="P85" s="115">
        <f>'Std Cst'!AA85</f>
        <v>17.323295999999999</v>
      </c>
      <c r="Q85" s="89">
        <f>'Std Cst'!AB85</f>
        <v>2.602623476139284E-4</v>
      </c>
      <c r="R85" s="94"/>
      <c r="S85" s="89">
        <v>0.62455066542866</v>
      </c>
      <c r="T85" s="89">
        <v>0.57790982122126755</v>
      </c>
      <c r="U85" s="61">
        <v>0.59827140742050244</v>
      </c>
      <c r="V85" s="116">
        <v>0.56594514858575007</v>
      </c>
      <c r="W85" s="453">
        <f>(K85-P85)/K85</f>
        <v>0.57120554455445549</v>
      </c>
      <c r="X85" s="119">
        <f>W85-V85</f>
        <v>5.2603959687054225E-3</v>
      </c>
      <c r="Y85" s="61"/>
      <c r="Z85" s="61">
        <v>0.56844904072259761</v>
      </c>
      <c r="AA85" s="61">
        <v>0.51483887496697434</v>
      </c>
      <c r="AB85" s="61">
        <v>0.53824299703506029</v>
      </c>
      <c r="AC85" s="116">
        <v>0.50108637768477027</v>
      </c>
      <c r="AD85" s="453">
        <f>((K85*(1-N85))-P85)/(K85*(1-N85))</f>
        <v>0.50713280983270737</v>
      </c>
      <c r="AE85" s="119">
        <f>AD85-AC85</f>
        <v>6.0464321479370975E-3</v>
      </c>
      <c r="AG85" s="454"/>
      <c r="AH85" s="408">
        <v>85</v>
      </c>
      <c r="AI85" s="477">
        <v>89</v>
      </c>
      <c r="AJ85" s="477">
        <v>95</v>
      </c>
      <c r="AK85" s="452">
        <v>95</v>
      </c>
      <c r="AL85" s="652">
        <v>99</v>
      </c>
      <c r="AM85" s="408">
        <v>85</v>
      </c>
      <c r="AN85" s="477">
        <v>89</v>
      </c>
      <c r="AO85" s="477">
        <v>95</v>
      </c>
      <c r="AP85" s="451">
        <v>95</v>
      </c>
      <c r="AQ85" s="652">
        <v>95</v>
      </c>
      <c r="AR85" s="408">
        <v>85</v>
      </c>
      <c r="AS85" s="477">
        <v>89</v>
      </c>
      <c r="AT85" s="315">
        <v>80</v>
      </c>
      <c r="AU85" s="699">
        <f>'IRISH Pricing'!AK85</f>
        <v>85</v>
      </c>
      <c r="AW85" s="454"/>
      <c r="AX85" s="689">
        <f t="shared" si="34"/>
        <v>2.4504950495049505</v>
      </c>
      <c r="AY85" s="689">
        <f t="shared" si="35"/>
        <v>2.3514851485148514</v>
      </c>
      <c r="AZ85" s="689">
        <f>'IRISH Pricing'!AL85</f>
        <v>2.2239665096807957</v>
      </c>
    </row>
    <row r="86" spans="1:52" ht="15.75" customHeight="1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IF('UK Prices'!D86=0,"",'UK Prices'!D86)</f>
        <v>FJ Trouser (Slim Fit)</v>
      </c>
      <c r="F86" s="103"/>
      <c r="G86" s="92"/>
      <c r="H86" s="92">
        <v>36.5</v>
      </c>
      <c r="I86" s="92">
        <v>38.35</v>
      </c>
      <c r="J86" s="86">
        <v>39.9</v>
      </c>
      <c r="K86" s="700">
        <v>40.4</v>
      </c>
      <c r="L86" s="61">
        <f>(K86-J86)/J86</f>
        <v>1.2531328320802006E-2</v>
      </c>
      <c r="M86" s="94"/>
      <c r="N86" s="88">
        <v>0.13</v>
      </c>
      <c r="O86" s="94"/>
      <c r="P86" s="115">
        <f>'Std Cst'!AA86</f>
        <v>18.709962666666669</v>
      </c>
      <c r="Q86" s="89">
        <f>'Std Cst'!AB86</f>
        <v>2.4096866470552756E-4</v>
      </c>
      <c r="R86" s="94"/>
      <c r="T86" s="89">
        <v>0.5441043882052472</v>
      </c>
      <c r="U86" s="61">
        <v>0.56609674496718443</v>
      </c>
      <c r="V86" s="116">
        <v>0.53119159804272587</v>
      </c>
      <c r="W86" s="453">
        <f t="shared" ref="W86" si="38">(K86-P86)/K86</f>
        <v>0.53688211221122106</v>
      </c>
      <c r="X86" s="119">
        <f>W86-V86</f>
        <v>5.6905141684951976E-3</v>
      </c>
      <c r="Y86" s="61"/>
      <c r="Z86" s="61"/>
      <c r="AA86" s="61">
        <v>0.47598205540833016</v>
      </c>
      <c r="AB86" s="61">
        <v>0.50126062639906255</v>
      </c>
      <c r="AC86" s="116">
        <v>0.46113976786520222</v>
      </c>
      <c r="AD86" s="453">
        <f t="shared" ref="AD86" si="39">((K86*(1-N86))-P86)/(K86*(1-N86))</f>
        <v>0.46768058874852991</v>
      </c>
      <c r="AE86" s="119">
        <f>AD86-AC86</f>
        <v>6.5408208833276915E-3</v>
      </c>
      <c r="AG86" s="454"/>
      <c r="AH86" s="408">
        <v>85</v>
      </c>
      <c r="AI86" s="477">
        <v>89</v>
      </c>
      <c r="AJ86" s="477">
        <v>95</v>
      </c>
      <c r="AK86" s="452">
        <v>95</v>
      </c>
      <c r="AL86" s="652">
        <v>99</v>
      </c>
      <c r="AM86" s="237">
        <v>85</v>
      </c>
      <c r="AN86" s="477">
        <v>89</v>
      </c>
      <c r="AO86" s="477">
        <v>95</v>
      </c>
      <c r="AP86" s="451">
        <v>95</v>
      </c>
      <c r="AQ86" s="652">
        <v>95</v>
      </c>
      <c r="AR86" s="237">
        <v>85</v>
      </c>
      <c r="AS86" s="477">
        <v>89</v>
      </c>
      <c r="AT86" s="315">
        <v>80</v>
      </c>
      <c r="AU86" s="699">
        <f>'IRISH Pricing'!AK86</f>
        <v>85</v>
      </c>
      <c r="AW86" s="454"/>
      <c r="AX86" s="689">
        <f t="shared" si="34"/>
        <v>2.4504950495049505</v>
      </c>
      <c r="AY86" s="689">
        <f t="shared" si="35"/>
        <v>2.3514851485148514</v>
      </c>
      <c r="AZ86" s="689">
        <f>'IRISH Pricing'!AL86</f>
        <v>2.2239665096807957</v>
      </c>
    </row>
    <row r="87" spans="1:52" ht="15.75" hidden="1" customHeight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IF('UK Prices'!D87=0,"",'UK Prices'!D87)</f>
        <v>FJ Trouser (Regular Fit)</v>
      </c>
      <c r="F87" s="103"/>
      <c r="G87" s="92">
        <v>35.700000000000003</v>
      </c>
      <c r="H87" s="92">
        <v>36.5</v>
      </c>
      <c r="I87" s="92">
        <v>38.35</v>
      </c>
      <c r="J87" s="86">
        <v>39.9</v>
      </c>
      <c r="K87" s="700"/>
      <c r="L87" s="61"/>
      <c r="M87" s="94"/>
      <c r="N87" s="88">
        <v>0.13</v>
      </c>
      <c r="O87" s="94"/>
      <c r="P87" s="115">
        <f>'Std Cst'!AA87</f>
        <v>18.325333333333329</v>
      </c>
      <c r="Q87" s="89">
        <f>'Std Cst'!AB87</f>
        <v>-1.7520182052056132E-2</v>
      </c>
      <c r="R87" s="94"/>
      <c r="S87" s="89">
        <v>0.59358591057163612</v>
      </c>
      <c r="T87" s="89">
        <v>0.54540459716740197</v>
      </c>
      <c r="U87" s="61">
        <v>0.56733423198461985</v>
      </c>
      <c r="V87" s="116">
        <v>0.5325282730636115</v>
      </c>
      <c r="W87" s="453"/>
      <c r="X87" s="119"/>
      <c r="Y87" s="61"/>
      <c r="Z87" s="61">
        <v>0.53285736847314502</v>
      </c>
      <c r="AA87" s="61">
        <v>0.47747654846827808</v>
      </c>
      <c r="AB87" s="61">
        <v>0.50268302526967801</v>
      </c>
      <c r="AC87" s="116">
        <v>0.46267617593518562</v>
      </c>
      <c r="AD87" s="453"/>
      <c r="AE87" s="119"/>
      <c r="AG87" s="454"/>
      <c r="AH87" s="408">
        <v>85</v>
      </c>
      <c r="AI87" s="477">
        <v>89</v>
      </c>
      <c r="AJ87" s="477">
        <v>95</v>
      </c>
      <c r="AK87" s="452">
        <v>95</v>
      </c>
      <c r="AL87" s="652"/>
      <c r="AM87" s="237">
        <v>85</v>
      </c>
      <c r="AN87" s="477">
        <v>89</v>
      </c>
      <c r="AO87" s="477">
        <v>95</v>
      </c>
      <c r="AP87" s="451">
        <v>95</v>
      </c>
      <c r="AQ87" s="652">
        <f t="shared" ref="AQ87:AQ119" si="40">L87*2.2</f>
        <v>0</v>
      </c>
      <c r="AR87" s="237">
        <v>85</v>
      </c>
      <c r="AS87" s="477">
        <v>89</v>
      </c>
      <c r="AT87" s="315">
        <v>80</v>
      </c>
      <c r="AU87" s="699">
        <f>'IRISH Pricing'!AK87</f>
        <v>0</v>
      </c>
      <c r="AW87" s="454"/>
      <c r="AX87" s="689" t="e">
        <f t="shared" si="34"/>
        <v>#DIV/0!</v>
      </c>
      <c r="AY87" s="689" t="e">
        <f t="shared" si="35"/>
        <v>#DIV/0!</v>
      </c>
      <c r="AZ87" s="689" t="e">
        <f>'IRISH Pricing'!AL87</f>
        <v>#DIV/0!</v>
      </c>
    </row>
    <row r="88" spans="1:52" ht="15.75" hidden="1" customHeight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IF('UK Prices'!D88=0,"",'UK Prices'!D88)</f>
        <v>FJ Madras Shorts</v>
      </c>
      <c r="F88" s="103"/>
      <c r="G88" s="92"/>
      <c r="H88" s="92"/>
      <c r="I88" s="92"/>
      <c r="J88" s="86">
        <v>39.4</v>
      </c>
      <c r="K88" s="700"/>
      <c r="L88" s="61"/>
      <c r="M88" s="94"/>
      <c r="N88" s="88">
        <v>0.13</v>
      </c>
      <c r="O88" s="94"/>
      <c r="P88" s="115">
        <f>'Std Cst'!AA88</f>
        <v>17.41866666666667</v>
      </c>
      <c r="Q88" s="89"/>
      <c r="R88" s="94"/>
      <c r="U88" s="61"/>
      <c r="V88" s="116">
        <v>0.54975073724921442</v>
      </c>
      <c r="W88" s="453"/>
      <c r="X88" s="119"/>
      <c r="Y88" s="61"/>
      <c r="Z88" s="61"/>
      <c r="AA88" s="61"/>
      <c r="AB88" s="61"/>
      <c r="AC88" s="116">
        <v>0.4824721117807062</v>
      </c>
      <c r="AD88" s="453"/>
      <c r="AE88" s="119"/>
      <c r="AG88" s="454"/>
      <c r="AH88" s="408">
        <v>80</v>
      </c>
      <c r="AI88" s="477">
        <v>89</v>
      </c>
      <c r="AJ88" s="477">
        <v>89</v>
      </c>
      <c r="AK88" s="452">
        <v>95</v>
      </c>
      <c r="AL88" s="652"/>
      <c r="AM88" s="237">
        <v>79</v>
      </c>
      <c r="AN88" s="477">
        <v>89</v>
      </c>
      <c r="AO88" s="477">
        <v>89</v>
      </c>
      <c r="AP88" s="451">
        <v>95</v>
      </c>
      <c r="AQ88" s="652">
        <f t="shared" si="40"/>
        <v>0</v>
      </c>
      <c r="AR88" s="237">
        <v>79</v>
      </c>
      <c r="AS88" s="477">
        <v>89</v>
      </c>
      <c r="AT88" s="315">
        <v>80</v>
      </c>
      <c r="AU88" s="699">
        <f>'IRISH Pricing'!AK88</f>
        <v>0</v>
      </c>
      <c r="AW88" s="454"/>
      <c r="AX88" s="689" t="e">
        <f t="shared" si="34"/>
        <v>#DIV/0!</v>
      </c>
      <c r="AY88" s="689" t="e">
        <f t="shared" si="35"/>
        <v>#DIV/0!</v>
      </c>
      <c r="AZ88" s="689" t="e">
        <f>'IRISH Pricing'!AL88</f>
        <v>#DIV/0!</v>
      </c>
    </row>
    <row r="89" spans="1:52" ht="15.75" customHeight="1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IF('UK Prices'!D89=0,"",'UK Prices'!D89)</f>
        <v>FJ Bedford Shorts</v>
      </c>
      <c r="F89" s="103"/>
      <c r="G89" s="92"/>
      <c r="H89" s="92"/>
      <c r="I89" s="92"/>
      <c r="J89" s="86">
        <v>39.4</v>
      </c>
      <c r="K89" s="700">
        <v>39.9</v>
      </c>
      <c r="L89" s="61">
        <f t="shared" si="33"/>
        <v>1.2690355329949238E-2</v>
      </c>
      <c r="M89" s="94"/>
      <c r="N89" s="88">
        <v>0.13</v>
      </c>
      <c r="O89" s="94"/>
      <c r="P89" s="115">
        <f>'Std Cst'!AA89</f>
        <v>21.157661714285712</v>
      </c>
      <c r="Q89" s="89"/>
      <c r="R89" s="94"/>
      <c r="U89" s="61"/>
      <c r="V89" s="116">
        <v>0.46311791153009424</v>
      </c>
      <c r="W89" s="453">
        <f t="shared" ref="W89" si="41">(K89-P89)/K89</f>
        <v>0.46973278911564631</v>
      </c>
      <c r="X89" s="119">
        <f t="shared" si="31"/>
        <v>6.6148775855520703E-3</v>
      </c>
      <c r="Y89" s="61"/>
      <c r="Z89" s="61"/>
      <c r="AA89" s="61"/>
      <c r="AB89" s="61"/>
      <c r="AC89" s="116">
        <v>0.38289415118401637</v>
      </c>
      <c r="AD89" s="453">
        <f t="shared" ref="AD89" si="42">((K89*(1-N89))-P89)/(K89*(1-N89))</f>
        <v>0.39049745875361647</v>
      </c>
      <c r="AE89" s="119">
        <f t="shared" si="32"/>
        <v>7.6033075696000929E-3</v>
      </c>
      <c r="AG89" s="454"/>
      <c r="AH89" s="408">
        <v>80</v>
      </c>
      <c r="AI89" s="477">
        <v>89</v>
      </c>
      <c r="AJ89" s="477">
        <v>89</v>
      </c>
      <c r="AK89" s="452">
        <v>95</v>
      </c>
      <c r="AL89" s="652">
        <v>99</v>
      </c>
      <c r="AM89" s="237">
        <v>79</v>
      </c>
      <c r="AN89" s="477">
        <v>89</v>
      </c>
      <c r="AO89" s="477">
        <v>89</v>
      </c>
      <c r="AP89" s="451">
        <v>95</v>
      </c>
      <c r="AQ89" s="652">
        <v>95</v>
      </c>
      <c r="AR89" s="237">
        <v>79</v>
      </c>
      <c r="AS89" s="477">
        <v>89</v>
      </c>
      <c r="AT89" s="315">
        <v>80</v>
      </c>
      <c r="AU89" s="699">
        <f>'IRISH Pricing'!AK89</f>
        <v>85</v>
      </c>
      <c r="AW89" s="454"/>
      <c r="AX89" s="689">
        <f t="shared" si="34"/>
        <v>2.481203007518797</v>
      </c>
      <c r="AY89" s="689">
        <f t="shared" si="35"/>
        <v>2.3809523809523809</v>
      </c>
      <c r="AZ89" s="689">
        <f>'IRISH Pricing'!AL89</f>
        <v>2.2624434389140271</v>
      </c>
    </row>
    <row r="90" spans="1:52" ht="15.75" customHeight="1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IF('UK Prices'!D90=0,"",'UK Prices'!D90)</f>
        <v>Tonal Plaid Shorts</v>
      </c>
      <c r="F90" s="103"/>
      <c r="G90" s="92"/>
      <c r="H90" s="92"/>
      <c r="I90" s="92"/>
      <c r="J90" s="86"/>
      <c r="K90" s="700">
        <v>39.9</v>
      </c>
      <c r="L90" s="61"/>
      <c r="M90" s="94"/>
      <c r="N90" s="88">
        <v>0.13</v>
      </c>
      <c r="O90" s="94"/>
      <c r="P90" s="115">
        <f>'Std Cst'!AA90</f>
        <v>17.850995047619044</v>
      </c>
      <c r="Q90" s="89"/>
      <c r="R90" s="94"/>
      <c r="S90" s="61"/>
      <c r="T90" s="61"/>
      <c r="U90" s="117"/>
      <c r="V90" s="118"/>
      <c r="W90" s="453">
        <f>(K90-P90)/K90</f>
        <v>0.5526066404105503</v>
      </c>
      <c r="X90" s="119"/>
      <c r="Y90" s="61"/>
      <c r="Z90" s="117"/>
      <c r="AA90" s="117"/>
      <c r="AB90" s="117"/>
      <c r="AC90" s="118"/>
      <c r="AD90" s="453">
        <f>((K90*(1-N90))-P90)/(K90*(1-N90))</f>
        <v>0.48575475909258653</v>
      </c>
      <c r="AE90" s="119"/>
      <c r="AG90" s="454"/>
      <c r="AH90" s="408"/>
      <c r="AI90" s="477">
        <v>78</v>
      </c>
      <c r="AJ90" s="477">
        <v>78</v>
      </c>
      <c r="AK90" s="452">
        <v>95</v>
      </c>
      <c r="AL90" s="652">
        <v>99</v>
      </c>
      <c r="AM90" s="237"/>
      <c r="AN90" s="477"/>
      <c r="AO90" s="477"/>
      <c r="AP90" s="451"/>
      <c r="AQ90" s="652">
        <v>95</v>
      </c>
      <c r="AR90" s="237"/>
      <c r="AS90" s="477"/>
      <c r="AT90" s="315"/>
      <c r="AU90" s="699">
        <f>'IRISH Pricing'!AK90</f>
        <v>85</v>
      </c>
      <c r="AW90" s="454"/>
      <c r="AX90" s="689">
        <f t="shared" si="34"/>
        <v>2.481203007518797</v>
      </c>
      <c r="AY90" s="689">
        <f t="shared" si="35"/>
        <v>2.3809523809523809</v>
      </c>
      <c r="AZ90" s="689">
        <f>'IRISH Pricing'!AL90</f>
        <v>2.2624434389140271</v>
      </c>
    </row>
    <row r="91" spans="1:52" ht="15.75" customHeight="1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IF('UK Prices'!D91=0,"",'UK Prices'!D91)</f>
        <v>FJ Solid Colour Shorts</v>
      </c>
      <c r="F91" s="103"/>
      <c r="G91" s="92">
        <v>31.85</v>
      </c>
      <c r="H91" s="92">
        <v>32.200000000000003</v>
      </c>
      <c r="I91" s="92">
        <v>33.799999999999997</v>
      </c>
      <c r="J91" s="86">
        <v>34.9</v>
      </c>
      <c r="K91" s="700">
        <v>34.9</v>
      </c>
      <c r="L91" s="61">
        <f t="shared" si="33"/>
        <v>0</v>
      </c>
      <c r="M91" s="94"/>
      <c r="N91" s="88">
        <v>0.13</v>
      </c>
      <c r="O91" s="94"/>
      <c r="P91" s="115">
        <f>'Std Cst'!AA91</f>
        <v>17.753714285714281</v>
      </c>
      <c r="Q91" s="89">
        <f>'Std Cst'!AB91</f>
        <v>0</v>
      </c>
      <c r="R91" s="94"/>
      <c r="S91" s="89">
        <v>0.56622688854003156</v>
      </c>
      <c r="T91" s="89">
        <v>0.50935835351089587</v>
      </c>
      <c r="U91" s="61">
        <v>0.53258399358138597</v>
      </c>
      <c r="V91" s="116">
        <v>0.49129758493655351</v>
      </c>
      <c r="W91" s="453">
        <f t="shared" ref="W91" si="43">(K91-P91)/K91</f>
        <v>0.49129758493655351</v>
      </c>
      <c r="X91" s="119">
        <f t="shared" si="31"/>
        <v>0</v>
      </c>
      <c r="Y91" s="61"/>
      <c r="Z91" s="61">
        <v>0.50141021671267993</v>
      </c>
      <c r="AA91" s="61">
        <v>0.4360440844952827</v>
      </c>
      <c r="AB91" s="61">
        <v>0.46274022250734026</v>
      </c>
      <c r="AC91" s="116">
        <v>0.41528458038684313</v>
      </c>
      <c r="AD91" s="453">
        <f t="shared" ref="AD91" si="44">((K91*(1-N91))-P91)/(K91*(1-N91))</f>
        <v>0.41528458038684313</v>
      </c>
      <c r="AE91" s="119">
        <f t="shared" si="32"/>
        <v>0</v>
      </c>
      <c r="AG91" s="454"/>
      <c r="AH91" s="408">
        <v>75</v>
      </c>
      <c r="AI91" s="477">
        <v>78</v>
      </c>
      <c r="AJ91" s="477">
        <v>79</v>
      </c>
      <c r="AK91" s="452">
        <v>85</v>
      </c>
      <c r="AL91" s="652">
        <v>85</v>
      </c>
      <c r="AM91" s="237">
        <v>75</v>
      </c>
      <c r="AN91" s="477">
        <v>79</v>
      </c>
      <c r="AO91" s="477">
        <v>79</v>
      </c>
      <c r="AP91" s="451">
        <v>85</v>
      </c>
      <c r="AQ91" s="652">
        <v>85</v>
      </c>
      <c r="AR91" s="237">
        <v>75</v>
      </c>
      <c r="AS91" s="477">
        <v>79</v>
      </c>
      <c r="AT91" s="315">
        <v>70</v>
      </c>
      <c r="AU91" s="699">
        <f>'IRISH Pricing'!AK91</f>
        <v>75</v>
      </c>
      <c r="AW91" s="454"/>
      <c r="AX91" s="689">
        <f t="shared" si="34"/>
        <v>2.4355300859598854</v>
      </c>
      <c r="AY91" s="689">
        <f t="shared" si="35"/>
        <v>2.4355300859598854</v>
      </c>
      <c r="AZ91" s="689">
        <f>'IRISH Pricing'!AL91</f>
        <v>2.3076923076923075</v>
      </c>
    </row>
    <row r="92" spans="1:52" ht="15.75" customHeight="1" x14ac:dyDescent="0.3">
      <c r="A92" s="206" t="str">
        <f>'ITMA Form Data'!A92</f>
        <v>WOMEN'S</v>
      </c>
      <c r="B92" s="206"/>
      <c r="C92" s="500"/>
      <c r="D92" s="29" t="str">
        <f>IF('UK Prices'!D92=0,"",'UK Prices'!D92)</f>
        <v>Women's</v>
      </c>
      <c r="E92" s="85"/>
      <c r="F92" s="85"/>
      <c r="G92" s="127"/>
      <c r="H92" s="92"/>
      <c r="I92" s="92"/>
      <c r="J92" s="86"/>
      <c r="K92" s="700"/>
      <c r="L92" s="61"/>
      <c r="M92" s="87"/>
      <c r="N92" s="88"/>
      <c r="O92" s="87"/>
      <c r="P92" s="115"/>
      <c r="Q92" s="89"/>
      <c r="R92" s="94"/>
      <c r="U92" s="61"/>
      <c r="V92" s="116"/>
      <c r="W92" s="453"/>
      <c r="X92" s="119"/>
      <c r="Y92" s="61"/>
      <c r="Z92" s="126"/>
      <c r="AA92" s="61"/>
      <c r="AB92" s="61"/>
      <c r="AC92" s="116"/>
      <c r="AD92" s="453"/>
      <c r="AE92" s="119"/>
      <c r="AF92" s="85"/>
      <c r="AG92" s="454"/>
      <c r="AH92" s="408"/>
      <c r="AI92" s="477"/>
      <c r="AJ92" s="477"/>
      <c r="AK92" s="452"/>
      <c r="AL92" s="652"/>
      <c r="AM92" s="237"/>
      <c r="AN92" s="477"/>
      <c r="AO92" s="477"/>
      <c r="AP92" s="451"/>
      <c r="AQ92" s="652"/>
      <c r="AR92" s="237"/>
      <c r="AS92" s="477"/>
      <c r="AT92" s="315"/>
      <c r="AU92" s="699"/>
      <c r="AW92" s="454"/>
    </row>
    <row r="93" spans="1:52" ht="15.75" customHeight="1" x14ac:dyDescent="0.3">
      <c r="A93" s="206" t="str">
        <f>'ITMA Form Data'!A93</f>
        <v>MID LAYERS</v>
      </c>
      <c r="B93" s="206"/>
      <c r="C93" s="500"/>
      <c r="D93" s="29" t="str">
        <f>IF('UK Prices'!D93=0,"",'UK Prices'!D93)</f>
        <v>Mid Layers</v>
      </c>
      <c r="E93" s="85"/>
      <c r="F93" s="85"/>
      <c r="G93" s="127"/>
      <c r="H93" s="92"/>
      <c r="I93" s="92"/>
      <c r="J93" s="86"/>
      <c r="K93" s="700"/>
      <c r="L93" s="61"/>
      <c r="M93" s="87"/>
      <c r="N93" s="88"/>
      <c r="O93" s="87"/>
      <c r="P93" s="115"/>
      <c r="Q93" s="89"/>
      <c r="R93" s="94"/>
      <c r="U93" s="61"/>
      <c r="V93" s="116"/>
      <c r="W93" s="453"/>
      <c r="X93" s="119"/>
      <c r="Y93" s="61"/>
      <c r="Z93" s="126"/>
      <c r="AA93" s="61"/>
      <c r="AB93" s="61"/>
      <c r="AC93" s="116"/>
      <c r="AD93" s="453"/>
      <c r="AE93" s="119"/>
      <c r="AF93" s="85"/>
      <c r="AG93" s="454"/>
      <c r="AH93" s="408"/>
      <c r="AI93" s="477"/>
      <c r="AJ93" s="477"/>
      <c r="AK93" s="452"/>
      <c r="AL93" s="652"/>
      <c r="AM93" s="237"/>
      <c r="AN93" s="477"/>
      <c r="AO93" s="477"/>
      <c r="AP93" s="451"/>
      <c r="AQ93" s="652"/>
      <c r="AR93" s="237"/>
      <c r="AS93" s="477"/>
      <c r="AT93" s="315"/>
      <c r="AU93" s="699"/>
      <c r="AW93" s="454"/>
    </row>
    <row r="94" spans="1:52" ht="15.75" customHeight="1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IF('UK Prices'!D94=0,"",'UK Prices'!D94)</f>
        <v>Womens DWR Lightweight Softshell Vest</v>
      </c>
      <c r="F94" s="103"/>
      <c r="G94" s="92"/>
      <c r="H94" s="92"/>
      <c r="I94" s="92"/>
      <c r="J94" s="86"/>
      <c r="K94" s="700">
        <v>57.5</v>
      </c>
      <c r="L94" s="61"/>
      <c r="M94" s="94"/>
      <c r="N94" s="88">
        <v>0.13</v>
      </c>
      <c r="O94" s="94"/>
      <c r="P94" s="115">
        <f>'Std Cst'!AA94</f>
        <v>26.669409523809524</v>
      </c>
      <c r="Q94" s="89"/>
      <c r="R94" s="94"/>
      <c r="S94" s="61"/>
      <c r="T94" s="61"/>
      <c r="U94" s="117"/>
      <c r="V94" s="118"/>
      <c r="W94" s="453">
        <f>(K94-P94)/K94</f>
        <v>0.53618418219461694</v>
      </c>
      <c r="X94" s="119"/>
      <c r="Y94" s="61"/>
      <c r="Z94" s="117"/>
      <c r="AA94" s="117"/>
      <c r="AB94" s="117"/>
      <c r="AC94" s="118"/>
      <c r="AD94" s="453">
        <f>((K94*(1-N94))-P94)/(K94*(1-N94))</f>
        <v>0.46687837033864021</v>
      </c>
      <c r="AE94" s="119"/>
      <c r="AG94" s="454"/>
      <c r="AH94" s="408"/>
      <c r="AI94" s="477"/>
      <c r="AJ94" s="477"/>
      <c r="AK94" s="452"/>
      <c r="AL94" s="652">
        <v>139</v>
      </c>
      <c r="AM94" s="408"/>
      <c r="AN94" s="477"/>
      <c r="AO94" s="477"/>
      <c r="AP94" s="451"/>
      <c r="AQ94" s="652">
        <v>139</v>
      </c>
      <c r="AR94" s="408"/>
      <c r="AS94" s="477"/>
      <c r="AT94" s="315"/>
      <c r="AU94" s="699">
        <f>'IRISH Pricing'!AK94</f>
        <v>120</v>
      </c>
      <c r="AW94" s="454"/>
      <c r="AX94" s="689">
        <f t="shared" ref="AX94" si="45">AL94/K94</f>
        <v>2.4173913043478259</v>
      </c>
      <c r="AY94" s="689">
        <f t="shared" ref="AY94" si="46">AQ94/K94</f>
        <v>2.4173913043478259</v>
      </c>
      <c r="AZ94" s="689">
        <f>'IRISH Pricing'!AL94</f>
        <v>2.3076923076923075</v>
      </c>
    </row>
    <row r="95" spans="1:52" ht="15.75" customHeight="1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IF('UK Prices'!D95=0,"",'UK Prices'!D95)</f>
        <v>Womens FJ Lambswool V-Neck (Midweight)</v>
      </c>
      <c r="F95" s="103"/>
      <c r="G95" s="92"/>
      <c r="H95" s="92"/>
      <c r="I95" s="92"/>
      <c r="J95" s="86">
        <v>47.4</v>
      </c>
      <c r="K95" s="700">
        <v>47.4</v>
      </c>
      <c r="L95" s="61">
        <f t="shared" si="33"/>
        <v>0</v>
      </c>
      <c r="M95" s="94"/>
      <c r="N95" s="88">
        <v>0.13</v>
      </c>
      <c r="O95" s="94"/>
      <c r="P95" s="115">
        <f>'Std Cst'!AA95</f>
        <v>24.223131428571431</v>
      </c>
      <c r="Q95" s="89"/>
      <c r="R95" s="94"/>
      <c r="S95" s="61"/>
      <c r="T95" s="61"/>
      <c r="U95" s="117"/>
      <c r="V95" s="118">
        <v>0.48896347197106682</v>
      </c>
      <c r="W95" s="453">
        <f>(K95-P95)/K95</f>
        <v>0.48896347197106682</v>
      </c>
      <c r="X95" s="119">
        <f t="shared" si="31"/>
        <v>0</v>
      </c>
      <c r="Y95" s="61"/>
      <c r="Z95" s="117"/>
      <c r="AA95" s="117"/>
      <c r="AB95" s="117"/>
      <c r="AC95" s="118">
        <v>0.41260169192076651</v>
      </c>
      <c r="AD95" s="453">
        <f>((K95*(1-N95))-P95)/(K95*(1-N95))</f>
        <v>0.41260169192076651</v>
      </c>
      <c r="AE95" s="119">
        <f t="shared" si="32"/>
        <v>0</v>
      </c>
      <c r="AG95" s="454"/>
      <c r="AH95" s="408"/>
      <c r="AI95" s="477"/>
      <c r="AJ95" s="477"/>
      <c r="AK95" s="452">
        <v>115</v>
      </c>
      <c r="AL95" s="652">
        <v>115</v>
      </c>
      <c r="AM95" s="408"/>
      <c r="AN95" s="477"/>
      <c r="AO95" s="477"/>
      <c r="AP95" s="451">
        <v>115</v>
      </c>
      <c r="AQ95" s="652">
        <v>115</v>
      </c>
      <c r="AR95" s="408"/>
      <c r="AS95" s="477"/>
      <c r="AT95" s="315">
        <v>95</v>
      </c>
      <c r="AU95" s="699">
        <f>'IRISH Pricing'!AK95</f>
        <v>100</v>
      </c>
      <c r="AW95" s="454"/>
      <c r="AX95" s="689">
        <f t="shared" ref="AX95:AX98" si="47">AL95/K95</f>
        <v>2.4261603375527425</v>
      </c>
      <c r="AY95" s="689">
        <f t="shared" ref="AY95:AY98" si="48">AQ95/K95</f>
        <v>2.4261603375527425</v>
      </c>
      <c r="AZ95" s="689">
        <f>'IRISH Pricing'!AL95</f>
        <v>2.2624434389140271</v>
      </c>
    </row>
    <row r="96" spans="1:52" ht="15.75" customHeight="1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IF('UK Prices'!D96=0,"",'UK Prices'!D96)</f>
        <v>Women's Full Zip Hoody</v>
      </c>
      <c r="F96" s="103"/>
      <c r="G96" s="92"/>
      <c r="H96" s="92"/>
      <c r="I96" s="92"/>
      <c r="J96" s="86"/>
      <c r="K96" s="700">
        <v>46.9</v>
      </c>
      <c r="L96" s="61"/>
      <c r="M96" s="94"/>
      <c r="N96" s="88">
        <v>0.13</v>
      </c>
      <c r="O96" s="94"/>
      <c r="P96" s="115">
        <f>'Std Cst'!AA96</f>
        <v>19.662830476190475</v>
      </c>
      <c r="Q96" s="89"/>
      <c r="R96" s="94"/>
      <c r="S96" s="61"/>
      <c r="T96" s="61"/>
      <c r="U96" s="117"/>
      <c r="V96" s="118"/>
      <c r="W96" s="453">
        <f>(K96-P96)/K96</f>
        <v>0.58074988323687682</v>
      </c>
      <c r="X96" s="119"/>
      <c r="Y96" s="61"/>
      <c r="Z96" s="117"/>
      <c r="AA96" s="117"/>
      <c r="AB96" s="117"/>
      <c r="AC96" s="118"/>
      <c r="AD96" s="453">
        <f>((K96*(1-N96))-P96)/(K96*(1-N96))</f>
        <v>0.51810331406537569</v>
      </c>
      <c r="AE96" s="119"/>
      <c r="AG96" s="454"/>
      <c r="AH96" s="408"/>
      <c r="AI96" s="477">
        <v>78</v>
      </c>
      <c r="AJ96" s="477">
        <v>78</v>
      </c>
      <c r="AK96" s="452">
        <v>95</v>
      </c>
      <c r="AL96" s="652">
        <v>115</v>
      </c>
      <c r="AM96" s="237"/>
      <c r="AN96" s="477"/>
      <c r="AO96" s="477"/>
      <c r="AP96" s="451"/>
      <c r="AQ96" s="652">
        <v>115</v>
      </c>
      <c r="AR96" s="237"/>
      <c r="AS96" s="477"/>
      <c r="AT96" s="315"/>
      <c r="AU96" s="699">
        <f>'IRISH Pricing'!AK96</f>
        <v>100</v>
      </c>
      <c r="AW96" s="454"/>
      <c r="AX96" s="689">
        <f t="shared" si="47"/>
        <v>2.4520255863539449</v>
      </c>
      <c r="AY96" s="689">
        <f t="shared" si="48"/>
        <v>2.4520255863539449</v>
      </c>
      <c r="AZ96" s="689">
        <f>'IRISH Pricing'!AL96</f>
        <v>2.2962112514351318</v>
      </c>
    </row>
    <row r="97" spans="1:52" ht="15.75" customHeight="1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IF('UK Prices'!D97=0,"",'UK Prices'!D97)</f>
        <v>Women's Full Zip Brushed Chill-Out</v>
      </c>
      <c r="F97" s="103"/>
      <c r="G97" s="92"/>
      <c r="H97" s="92"/>
      <c r="I97" s="92"/>
      <c r="J97" s="86"/>
      <c r="K97" s="700">
        <v>44.1</v>
      </c>
      <c r="L97" s="61"/>
      <c r="M97" s="94"/>
      <c r="N97" s="88">
        <v>0.13</v>
      </c>
      <c r="O97" s="94"/>
      <c r="P97" s="115">
        <f>'Std Cst'!AA97</f>
        <v>18.520293333333335</v>
      </c>
      <c r="Q97" s="89"/>
      <c r="R97" s="94"/>
      <c r="S97" s="61"/>
      <c r="T97" s="61"/>
      <c r="U97" s="117"/>
      <c r="V97" s="118"/>
      <c r="W97" s="453">
        <f>(K97-P97)/K97</f>
        <v>0.58003869992441415</v>
      </c>
      <c r="X97" s="119"/>
      <c r="Y97" s="61"/>
      <c r="Z97" s="117"/>
      <c r="AA97" s="117"/>
      <c r="AB97" s="117"/>
      <c r="AC97" s="118"/>
      <c r="AD97" s="453">
        <f>((K97*(1-N97))-P97)/(K97*(1-N97))</f>
        <v>0.51728586198208537</v>
      </c>
      <c r="AE97" s="119"/>
      <c r="AG97" s="454"/>
      <c r="AH97" s="408"/>
      <c r="AI97" s="477">
        <v>78</v>
      </c>
      <c r="AJ97" s="477">
        <v>78</v>
      </c>
      <c r="AK97" s="452">
        <v>95</v>
      </c>
      <c r="AL97" s="652">
        <v>105</v>
      </c>
      <c r="AM97" s="237"/>
      <c r="AN97" s="477"/>
      <c r="AO97" s="477"/>
      <c r="AP97" s="451"/>
      <c r="AQ97" s="652">
        <v>109</v>
      </c>
      <c r="AR97" s="237"/>
      <c r="AS97" s="477"/>
      <c r="AT97" s="315"/>
      <c r="AU97" s="699">
        <f>'IRISH Pricing'!AK97</f>
        <v>95</v>
      </c>
      <c r="AW97" s="454"/>
      <c r="AX97" s="689">
        <f t="shared" si="47"/>
        <v>2.3809523809523809</v>
      </c>
      <c r="AY97" s="689">
        <f t="shared" si="48"/>
        <v>2.4716553287981857</v>
      </c>
      <c r="AZ97" s="689">
        <f>'IRISH Pricing'!AL97</f>
        <v>2.3199023199023197</v>
      </c>
    </row>
    <row r="98" spans="1:52" ht="15.75" customHeight="1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IF('UK Prices'!D98=0,"",'UK Prices'!D98)</f>
        <v>Women's Full Zip Brushed Chill-Out Vest</v>
      </c>
      <c r="F98" s="103"/>
      <c r="G98" s="92"/>
      <c r="H98" s="92"/>
      <c r="I98" s="92"/>
      <c r="J98" s="86"/>
      <c r="K98" s="700">
        <v>39.200000000000003</v>
      </c>
      <c r="L98" s="61"/>
      <c r="M98" s="94"/>
      <c r="N98" s="88">
        <v>0.13</v>
      </c>
      <c r="O98" s="94"/>
      <c r="P98" s="115">
        <f>'Std Cst'!AA98</f>
        <v>18.075520000000001</v>
      </c>
      <c r="Q98" s="89"/>
      <c r="R98" s="94"/>
      <c r="S98" s="61"/>
      <c r="T98" s="61"/>
      <c r="U98" s="117"/>
      <c r="V98" s="118"/>
      <c r="W98" s="453">
        <f>(K98-P98)/K98</f>
        <v>0.53888979591836739</v>
      </c>
      <c r="X98" s="119"/>
      <c r="Y98" s="61"/>
      <c r="Z98" s="117"/>
      <c r="AA98" s="117"/>
      <c r="AB98" s="117"/>
      <c r="AC98" s="118"/>
      <c r="AD98" s="453">
        <f>((K98*(1-N98))-P98)/(K98*(1-N98))</f>
        <v>0.46998827117053715</v>
      </c>
      <c r="AE98" s="119"/>
      <c r="AG98" s="454"/>
      <c r="AH98" s="408"/>
      <c r="AI98" s="477">
        <v>78</v>
      </c>
      <c r="AJ98" s="477">
        <v>78</v>
      </c>
      <c r="AK98" s="452">
        <v>95</v>
      </c>
      <c r="AL98" s="652">
        <v>95</v>
      </c>
      <c r="AM98" s="237"/>
      <c r="AN98" s="477"/>
      <c r="AO98" s="477"/>
      <c r="AP98" s="451"/>
      <c r="AQ98" s="652">
        <v>95</v>
      </c>
      <c r="AR98" s="237"/>
      <c r="AS98" s="477"/>
      <c r="AT98" s="315"/>
      <c r="AU98" s="699">
        <f>'IRISH Pricing'!AK98</f>
        <v>85</v>
      </c>
      <c r="AW98" s="454"/>
      <c r="AX98" s="689">
        <f t="shared" si="47"/>
        <v>2.4234693877551017</v>
      </c>
      <c r="AY98" s="689">
        <f t="shared" si="48"/>
        <v>2.4234693877551017</v>
      </c>
      <c r="AZ98" s="689">
        <f>'IRISH Pricing'!AL98</f>
        <v>2.3351648351648353</v>
      </c>
    </row>
    <row r="99" spans="1:52" ht="15.75" hidden="1" customHeight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IF('UK Prices'!D99=0,"",'UK Prices'!D99)</f>
        <v>Womens FJ Full Zip Chill-Out (Knit mid layer)</v>
      </c>
      <c r="G99" s="92"/>
      <c r="H99" s="92">
        <v>36.5</v>
      </c>
      <c r="I99" s="92">
        <v>38.35</v>
      </c>
      <c r="J99" s="86">
        <v>39.9</v>
      </c>
      <c r="K99" s="700"/>
      <c r="L99" s="61"/>
      <c r="M99" s="94"/>
      <c r="N99" s="88">
        <v>0.13</v>
      </c>
      <c r="O99" s="94"/>
      <c r="P99" s="115">
        <f>'Std Cst'!AA99</f>
        <v>16.991999999999997</v>
      </c>
      <c r="Q99" s="89">
        <f>'Std Cst'!AB99</f>
        <v>-1.8549727011864359E-2</v>
      </c>
      <c r="R99" s="94"/>
      <c r="S99" s="61"/>
      <c r="T99" s="61">
        <v>0.57790982122126755</v>
      </c>
      <c r="U99" s="61">
        <v>0.59827140742050244</v>
      </c>
      <c r="V99" s="116">
        <v>0.56608635875402791</v>
      </c>
      <c r="W99" s="453"/>
      <c r="X99" s="119"/>
      <c r="Y99" s="61"/>
      <c r="Z99" s="61"/>
      <c r="AA99" s="61">
        <v>0.51483887496697434</v>
      </c>
      <c r="AB99" s="61">
        <v>0.53824299703506029</v>
      </c>
      <c r="AC99" s="116">
        <v>0.5012486882230206</v>
      </c>
      <c r="AD99" s="453"/>
      <c r="AE99" s="119"/>
      <c r="AG99" s="454"/>
      <c r="AH99" s="408"/>
      <c r="AI99" s="477">
        <v>89</v>
      </c>
      <c r="AJ99" s="477">
        <v>95</v>
      </c>
      <c r="AK99" s="452">
        <v>95</v>
      </c>
      <c r="AL99" s="652"/>
      <c r="AM99" s="237"/>
      <c r="AN99" s="477">
        <v>89</v>
      </c>
      <c r="AO99" s="477">
        <v>95</v>
      </c>
      <c r="AP99" s="451">
        <v>95</v>
      </c>
      <c r="AQ99" s="652">
        <f t="shared" si="40"/>
        <v>0</v>
      </c>
      <c r="AR99" s="237"/>
      <c r="AS99" s="477">
        <v>89</v>
      </c>
      <c r="AT99" s="315">
        <v>80</v>
      </c>
      <c r="AU99" s="699">
        <f>'IRISH Pricing'!AK99</f>
        <v>0</v>
      </c>
      <c r="AW99" s="454"/>
    </row>
    <row r="100" spans="1:52" ht="15.75" hidden="1" customHeight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IF('UK Prices'!D100=0,"",'UK Prices'!D100)</f>
        <v>Womens FJ Full Zip Chill-Out Vest (knit mid layer)</v>
      </c>
      <c r="G100" s="92"/>
      <c r="H100" s="92">
        <v>33.1</v>
      </c>
      <c r="I100" s="92">
        <v>34.75</v>
      </c>
      <c r="J100" s="86">
        <v>36.4</v>
      </c>
      <c r="K100" s="700"/>
      <c r="L100" s="61"/>
      <c r="M100" s="94"/>
      <c r="N100" s="88">
        <v>0.13</v>
      </c>
      <c r="O100" s="94"/>
      <c r="P100" s="115">
        <f>'Std Cst'!AA100</f>
        <v>14.879999999999999</v>
      </c>
      <c r="Q100" s="89">
        <f>'Std Cst'!AB100</f>
        <v>-1.9309509534239769E-2</v>
      </c>
      <c r="R100" s="94"/>
      <c r="S100" s="61"/>
      <c r="T100" s="61">
        <v>0.59214501510574025</v>
      </c>
      <c r="U100" s="61">
        <v>0.61151079136690645</v>
      </c>
      <c r="V100" s="116">
        <v>0.58315981161695452</v>
      </c>
      <c r="W100" s="453"/>
      <c r="X100" s="119"/>
      <c r="Y100" s="61"/>
      <c r="Z100" s="61"/>
      <c r="AA100" s="61">
        <v>0.53120116678820717</v>
      </c>
      <c r="AB100" s="61">
        <v>0.55346067973207635</v>
      </c>
      <c r="AC100" s="116">
        <v>0.52087334668615459</v>
      </c>
      <c r="AD100" s="453"/>
      <c r="AE100" s="119"/>
      <c r="AG100" s="454"/>
      <c r="AH100" s="408"/>
      <c r="AI100" s="477">
        <v>89</v>
      </c>
      <c r="AJ100" s="477">
        <v>85</v>
      </c>
      <c r="AK100" s="452">
        <v>89</v>
      </c>
      <c r="AL100" s="652"/>
      <c r="AM100" s="237"/>
      <c r="AN100" s="477">
        <v>79</v>
      </c>
      <c r="AO100" s="477">
        <v>95</v>
      </c>
      <c r="AP100" s="451">
        <v>89</v>
      </c>
      <c r="AQ100" s="652">
        <f t="shared" si="40"/>
        <v>0</v>
      </c>
      <c r="AR100" s="237"/>
      <c r="AS100" s="477">
        <v>79</v>
      </c>
      <c r="AT100" s="315">
        <v>70</v>
      </c>
      <c r="AU100" s="699">
        <f>'IRISH Pricing'!AK100</f>
        <v>0</v>
      </c>
      <c r="AW100" s="454"/>
    </row>
    <row r="101" spans="1:52" ht="15.75" customHeight="1" x14ac:dyDescent="0.3">
      <c r="A101" s="206" t="str">
        <f>'ITMA Form Data'!A101</f>
        <v>SHIRTS</v>
      </c>
      <c r="B101" s="206"/>
      <c r="C101" s="500"/>
      <c r="D101" s="29" t="str">
        <f>IF('UK Prices'!D101=0,"",'UK Prices'!D101)</f>
        <v>Shirts</v>
      </c>
      <c r="E101" s="85"/>
      <c r="F101" s="85"/>
      <c r="G101" s="127"/>
      <c r="H101" s="92"/>
      <c r="I101" s="92"/>
      <c r="J101" s="86"/>
      <c r="K101" s="700"/>
      <c r="L101" s="61"/>
      <c r="M101" s="87"/>
      <c r="N101" s="88"/>
      <c r="O101" s="87"/>
      <c r="P101" s="115"/>
      <c r="Q101" s="89"/>
      <c r="R101" s="94"/>
      <c r="U101" s="61"/>
      <c r="V101" s="116"/>
      <c r="W101" s="453"/>
      <c r="X101" s="119"/>
      <c r="Y101" s="61"/>
      <c r="Z101" s="126"/>
      <c r="AA101" s="61"/>
      <c r="AB101" s="61"/>
      <c r="AC101" s="116"/>
      <c r="AD101" s="453"/>
      <c r="AE101" s="119"/>
      <c r="AF101" s="85"/>
      <c r="AG101" s="454"/>
      <c r="AH101" s="408"/>
      <c r="AI101" s="477"/>
      <c r="AJ101" s="477"/>
      <c r="AK101" s="452"/>
      <c r="AL101" s="652"/>
      <c r="AM101" s="237"/>
      <c r="AN101" s="477"/>
      <c r="AO101" s="477"/>
      <c r="AP101" s="451"/>
      <c r="AQ101" s="652"/>
      <c r="AR101" s="237"/>
      <c r="AS101" s="477"/>
      <c r="AT101" s="315"/>
      <c r="AU101" s="699"/>
      <c r="AW101" s="454"/>
    </row>
    <row r="102" spans="1:52" ht="15.75" customHeight="1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IF('UK Prices'!D102=0,"",'UK Prices'!D102)</f>
        <v>Women's Stretch Pique Open V-neck</v>
      </c>
      <c r="F102" s="103"/>
      <c r="G102" s="92"/>
      <c r="H102" s="92"/>
      <c r="I102" s="92"/>
      <c r="J102" s="86"/>
      <c r="K102" s="700">
        <v>27.9</v>
      </c>
      <c r="L102" s="61"/>
      <c r="M102" s="94"/>
      <c r="N102" s="88">
        <v>0.13</v>
      </c>
      <c r="O102" s="94"/>
      <c r="P102" s="115">
        <f>'Std Cst'!AA102</f>
        <v>11.259737142857141</v>
      </c>
      <c r="Q102" s="89"/>
      <c r="R102" s="94"/>
      <c r="S102" s="61"/>
      <c r="T102" s="61"/>
      <c r="U102" s="117"/>
      <c r="V102" s="118"/>
      <c r="W102" s="453">
        <f>(K102-P102)/K102</f>
        <v>0.59642519201228883</v>
      </c>
      <c r="X102" s="119"/>
      <c r="Y102" s="61"/>
      <c r="Z102" s="117"/>
      <c r="AA102" s="117"/>
      <c r="AB102" s="117"/>
      <c r="AC102" s="118"/>
      <c r="AD102" s="453">
        <f>((K102*(1-N102))-P102)/(K102*(1-N102))</f>
        <v>0.53612091035895271</v>
      </c>
      <c r="AE102" s="119"/>
      <c r="AG102" s="454"/>
      <c r="AH102" s="408"/>
      <c r="AI102" s="477">
        <v>78</v>
      </c>
      <c r="AJ102" s="477">
        <v>78</v>
      </c>
      <c r="AK102" s="452">
        <v>95</v>
      </c>
      <c r="AL102" s="652">
        <v>69</v>
      </c>
      <c r="AM102" s="237"/>
      <c r="AN102" s="477"/>
      <c r="AO102" s="477"/>
      <c r="AP102" s="451"/>
      <c r="AQ102" s="652">
        <v>69</v>
      </c>
      <c r="AR102" s="237"/>
      <c r="AS102" s="477"/>
      <c r="AT102" s="315"/>
      <c r="AU102" s="699">
        <f>'IRISH Pricing'!AK102</f>
        <v>60</v>
      </c>
      <c r="AW102" s="454"/>
      <c r="AX102" s="689">
        <f t="shared" ref="AX102:AX105" si="49">AL102/K102</f>
        <v>2.4731182795698925</v>
      </c>
      <c r="AY102" s="689">
        <f t="shared" ref="AY102:AY105" si="50">AQ102/K102</f>
        <v>2.4731182795698925</v>
      </c>
      <c r="AZ102" s="689">
        <f>'IRISH Pricing'!AL102</f>
        <v>2.3668639053254434</v>
      </c>
    </row>
    <row r="103" spans="1:52" ht="15.75" customHeight="1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IF('UK Prices'!D103=0,"",'UK Prices'!D103)</f>
        <v>Women's Smooth Pique Cap Sleeve</v>
      </c>
      <c r="F103" s="103"/>
      <c r="G103" s="92"/>
      <c r="H103" s="92"/>
      <c r="I103" s="92"/>
      <c r="J103" s="86"/>
      <c r="K103" s="700">
        <v>27.9</v>
      </c>
      <c r="L103" s="61"/>
      <c r="M103" s="94"/>
      <c r="N103" s="88">
        <v>0.13</v>
      </c>
      <c r="O103" s="94"/>
      <c r="P103" s="115">
        <f>'Std Cst'!AA103</f>
        <v>10.726403809523809</v>
      </c>
      <c r="Q103" s="89"/>
      <c r="R103" s="94"/>
      <c r="S103" s="61"/>
      <c r="T103" s="61"/>
      <c r="U103" s="117"/>
      <c r="V103" s="118"/>
      <c r="W103" s="453">
        <f t="shared" ref="W103" si="51">(K103-P103)/K103</f>
        <v>0.61554108209592084</v>
      </c>
      <c r="X103" s="119"/>
      <c r="Y103" s="61"/>
      <c r="Z103" s="117"/>
      <c r="AA103" s="117"/>
      <c r="AB103" s="117"/>
      <c r="AC103" s="118"/>
      <c r="AD103" s="453">
        <f t="shared" ref="AD103" si="52">((K103*(1-N103))-P103)/(K103*(1-N103))</f>
        <v>0.55809319781140321</v>
      </c>
      <c r="AE103" s="119"/>
      <c r="AG103" s="454"/>
      <c r="AH103" s="408"/>
      <c r="AI103" s="477">
        <v>78</v>
      </c>
      <c r="AJ103" s="477">
        <v>78</v>
      </c>
      <c r="AK103" s="452">
        <v>95</v>
      </c>
      <c r="AL103" s="652">
        <v>69</v>
      </c>
      <c r="AM103" s="237"/>
      <c r="AN103" s="477"/>
      <c r="AO103" s="477"/>
      <c r="AP103" s="451"/>
      <c r="AQ103" s="652">
        <v>69</v>
      </c>
      <c r="AR103" s="237"/>
      <c r="AS103" s="477"/>
      <c r="AT103" s="315"/>
      <c r="AU103" s="699">
        <f>'IRISH Pricing'!AK103</f>
        <v>60</v>
      </c>
      <c r="AW103" s="454"/>
      <c r="AX103" s="689">
        <f t="shared" si="49"/>
        <v>2.4731182795698925</v>
      </c>
      <c r="AY103" s="689">
        <f t="shared" si="50"/>
        <v>2.4731182795698925</v>
      </c>
      <c r="AZ103" s="689">
        <f>'IRISH Pricing'!AL103</f>
        <v>2.3668639053254434</v>
      </c>
    </row>
    <row r="104" spans="1:52" ht="15.75" customHeight="1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IF('UK Prices'!D104=0,"",'UK Prices'!D104)</f>
        <v>Women's Stretch Pique - Solid Colour</v>
      </c>
      <c r="F104" s="103"/>
      <c r="G104" s="92"/>
      <c r="H104" s="92"/>
      <c r="I104" s="92"/>
      <c r="J104" s="86"/>
      <c r="K104" s="700">
        <v>27.9</v>
      </c>
      <c r="L104" s="61"/>
      <c r="M104" s="94"/>
      <c r="N104" s="88">
        <v>0.13</v>
      </c>
      <c r="O104" s="94"/>
      <c r="P104" s="115">
        <f>'Std Cst'!AA104</f>
        <v>10.726403809523809</v>
      </c>
      <c r="Q104" s="89"/>
      <c r="R104" s="94"/>
      <c r="S104" s="61"/>
      <c r="T104" s="61"/>
      <c r="U104" s="117"/>
      <c r="V104" s="118"/>
      <c r="W104" s="453">
        <f>(K104-P104)/K104</f>
        <v>0.61554108209592084</v>
      </c>
      <c r="X104" s="119"/>
      <c r="Y104" s="61"/>
      <c r="Z104" s="117"/>
      <c r="AA104" s="117"/>
      <c r="AB104" s="117"/>
      <c r="AC104" s="118"/>
      <c r="AD104" s="453">
        <f>((K104*(1-N104))-P104)/(K104*(1-N104))</f>
        <v>0.55809319781140321</v>
      </c>
      <c r="AE104" s="119"/>
      <c r="AG104" s="454"/>
      <c r="AH104" s="408"/>
      <c r="AI104" s="477">
        <v>78</v>
      </c>
      <c r="AJ104" s="477">
        <v>78</v>
      </c>
      <c r="AK104" s="452">
        <v>95</v>
      </c>
      <c r="AL104" s="652">
        <v>69</v>
      </c>
      <c r="AM104" s="237"/>
      <c r="AN104" s="477"/>
      <c r="AO104" s="477"/>
      <c r="AP104" s="451"/>
      <c r="AQ104" s="652">
        <v>69</v>
      </c>
      <c r="AR104" s="237"/>
      <c r="AS104" s="477"/>
      <c r="AT104" s="315"/>
      <c r="AU104" s="699">
        <f>'IRISH Pricing'!AK104</f>
        <v>60</v>
      </c>
      <c r="AW104" s="454"/>
      <c r="AX104" s="689">
        <f t="shared" si="49"/>
        <v>2.4731182795698925</v>
      </c>
      <c r="AY104" s="689">
        <f t="shared" si="50"/>
        <v>2.4731182795698925</v>
      </c>
      <c r="AZ104" s="689">
        <f>'IRISH Pricing'!AL104</f>
        <v>2.3668639053254434</v>
      </c>
    </row>
    <row r="105" spans="1:52" ht="15.75" customHeight="1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IF('UK Prices'!D105=0,"",'UK Prices'!D105)</f>
        <v>Women's Interlock Sleeveless</v>
      </c>
      <c r="F105" s="103"/>
      <c r="G105" s="92"/>
      <c r="H105" s="92"/>
      <c r="I105" s="92"/>
      <c r="J105" s="86"/>
      <c r="K105" s="700">
        <v>24.9</v>
      </c>
      <c r="L105" s="61"/>
      <c r="M105" s="94"/>
      <c r="N105" s="88">
        <v>0.13</v>
      </c>
      <c r="O105" s="94"/>
      <c r="P105" s="115">
        <f>'Std Cst'!AA105</f>
        <v>11.237199999999998</v>
      </c>
      <c r="Q105" s="89"/>
      <c r="R105" s="94"/>
      <c r="S105" s="61"/>
      <c r="T105" s="61"/>
      <c r="U105" s="117"/>
      <c r="V105" s="118"/>
      <c r="W105" s="453">
        <f>(K105-P105)/K105</f>
        <v>0.54870682730923703</v>
      </c>
      <c r="X105" s="119"/>
      <c r="Y105" s="61"/>
      <c r="Z105" s="117"/>
      <c r="AA105" s="117"/>
      <c r="AB105" s="117"/>
      <c r="AC105" s="118"/>
      <c r="AD105" s="453">
        <f>((K105*(1-N105))-P105)/(K105*(1-N105))</f>
        <v>0.48127221529797359</v>
      </c>
      <c r="AE105" s="119"/>
      <c r="AG105" s="454"/>
      <c r="AH105" s="408"/>
      <c r="AI105" s="477">
        <v>78</v>
      </c>
      <c r="AJ105" s="477">
        <v>78</v>
      </c>
      <c r="AK105" s="452">
        <v>95</v>
      </c>
      <c r="AL105" s="652">
        <v>59</v>
      </c>
      <c r="AM105" s="237"/>
      <c r="AN105" s="477"/>
      <c r="AO105" s="477"/>
      <c r="AP105" s="451"/>
      <c r="AQ105" s="652">
        <v>59</v>
      </c>
      <c r="AR105" s="237"/>
      <c r="AS105" s="477"/>
      <c r="AT105" s="315"/>
      <c r="AU105" s="699">
        <f>'IRISH Pricing'!AK105</f>
        <v>50</v>
      </c>
      <c r="AW105" s="454"/>
      <c r="AX105" s="689">
        <f t="shared" si="49"/>
        <v>2.3694779116465865</v>
      </c>
      <c r="AY105" s="689">
        <f t="shared" si="50"/>
        <v>2.3694779116465865</v>
      </c>
      <c r="AZ105" s="689">
        <f>'IRISH Pricing'!AL105</f>
        <v>2.197802197802198</v>
      </c>
    </row>
    <row r="106" spans="1:52" ht="15.75" customHeight="1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IF('UK Prices'!D106=0,"",'UK Prices'!D106)</f>
        <v>Stretch Pique Double Space Dye Chest Stripe (A) - Prosports</v>
      </c>
      <c r="F106" s="103">
        <v>3</v>
      </c>
      <c r="G106" s="92"/>
      <c r="H106" s="92"/>
      <c r="I106" s="92"/>
      <c r="J106" s="86"/>
      <c r="K106" s="700">
        <v>36.4</v>
      </c>
      <c r="L106" s="61"/>
      <c r="M106" s="94"/>
      <c r="N106" s="88">
        <v>0.13</v>
      </c>
      <c r="O106" s="94"/>
      <c r="P106" s="115">
        <f>'Std Cst'!AA106</f>
        <v>14.729490285714283</v>
      </c>
      <c r="Q106" s="89"/>
      <c r="R106" s="94"/>
      <c r="S106" s="61"/>
      <c r="T106" s="61"/>
      <c r="U106" s="117"/>
      <c r="V106" s="118"/>
      <c r="W106" s="453">
        <f t="shared" ref="W106" si="53">(K106-P106)/K106</f>
        <v>0.59534367346938777</v>
      </c>
      <c r="X106" s="119"/>
      <c r="Y106" s="61"/>
      <c r="Z106" s="117"/>
      <c r="AA106" s="117"/>
      <c r="AB106" s="117"/>
      <c r="AC106" s="118"/>
      <c r="AD106" s="453">
        <f t="shared" ref="AD106" si="54">((K106*(1-N106))-P106)/(K106*(1-N106))</f>
        <v>0.5348777855969975</v>
      </c>
      <c r="AE106" s="119"/>
      <c r="AG106" s="454"/>
      <c r="AH106" s="408"/>
      <c r="AI106" s="477">
        <v>78</v>
      </c>
      <c r="AJ106" s="477">
        <v>78</v>
      </c>
      <c r="AK106" s="452">
        <v>95</v>
      </c>
      <c r="AL106" s="652">
        <v>89</v>
      </c>
      <c r="AM106" s="237"/>
      <c r="AN106" s="477"/>
      <c r="AO106" s="477"/>
      <c r="AP106" s="451"/>
      <c r="AQ106" s="652">
        <v>85</v>
      </c>
      <c r="AR106" s="237"/>
      <c r="AS106" s="477"/>
      <c r="AT106" s="315"/>
      <c r="AU106" s="699">
        <f>'IRISH Pricing'!AK106</f>
        <v>75</v>
      </c>
      <c r="AW106" s="454"/>
      <c r="AX106" s="689">
        <f>AL106/K106</f>
        <v>2.4450549450549453</v>
      </c>
      <c r="AY106" s="689">
        <f>AQ106/K106</f>
        <v>2.3351648351648353</v>
      </c>
      <c r="AZ106" s="689">
        <f>'IRISH Pricing'!AL106</f>
        <v>2.1853146853146854</v>
      </c>
    </row>
    <row r="107" spans="1:52" ht="15.75" hidden="1" customHeight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IF('UK Prices'!D107=0,"",'UK Prices'!D107)</f>
        <v>Womens FJ Stretch Pique w/reversible collar</v>
      </c>
      <c r="F107" s="103"/>
      <c r="G107" s="92">
        <v>24.7</v>
      </c>
      <c r="H107" s="92">
        <v>25.244999999999997</v>
      </c>
      <c r="I107" s="92">
        <v>26.5</v>
      </c>
      <c r="J107" s="86">
        <v>27.9</v>
      </c>
      <c r="K107" s="700"/>
      <c r="L107" s="61"/>
      <c r="M107" s="94"/>
      <c r="N107" s="88">
        <v>0.13</v>
      </c>
      <c r="O107" s="94"/>
      <c r="P107" s="115">
        <f>'Std Cst'!AA107</f>
        <v>13.045333333333334</v>
      </c>
      <c r="Q107" s="89">
        <f>'Std Cst'!AB107</f>
        <v>-1.6565094264033391E-2</v>
      </c>
      <c r="R107" s="94"/>
      <c r="S107" s="89">
        <v>0.58210143889638621</v>
      </c>
      <c r="T107" s="89">
        <v>0.53239446643235266</v>
      </c>
      <c r="U107" s="61">
        <v>0.5545395586824432</v>
      </c>
      <c r="V107" s="116">
        <v>0.52454944529783243</v>
      </c>
      <c r="W107" s="453"/>
      <c r="X107" s="119"/>
      <c r="Y107" s="61"/>
      <c r="Z107" s="61">
        <v>0.51965682631768539</v>
      </c>
      <c r="AA107" s="61">
        <v>0.46252237520960082</v>
      </c>
      <c r="AB107" s="61">
        <v>0.48797650423269329</v>
      </c>
      <c r="AC107" s="116">
        <v>0.45350510953773843</v>
      </c>
      <c r="AD107" s="453"/>
      <c r="AE107" s="119"/>
      <c r="AG107" s="454"/>
      <c r="AH107" s="408">
        <v>55</v>
      </c>
      <c r="AI107" s="477">
        <v>60</v>
      </c>
      <c r="AJ107" s="477">
        <v>65</v>
      </c>
      <c r="AK107" s="452">
        <v>65</v>
      </c>
      <c r="AL107" s="652"/>
      <c r="AM107" s="237">
        <v>59</v>
      </c>
      <c r="AN107" s="477">
        <v>59</v>
      </c>
      <c r="AO107" s="477">
        <v>65</v>
      </c>
      <c r="AP107" s="451">
        <v>69</v>
      </c>
      <c r="AQ107" s="652">
        <f t="shared" si="40"/>
        <v>0</v>
      </c>
      <c r="AR107" s="237">
        <v>59</v>
      </c>
      <c r="AS107" s="477">
        <v>59</v>
      </c>
      <c r="AT107" s="315">
        <v>55</v>
      </c>
      <c r="AU107" s="699">
        <f>'IRISH Pricing'!AK107</f>
        <v>0</v>
      </c>
      <c r="AW107" s="454"/>
    </row>
    <row r="108" spans="1:52" ht="15.75" hidden="1" customHeight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IF('UK Prices'!D108=0,"",'UK Prices'!D108)</f>
        <v>Womens FJ Stretch Pique w/reversible collar - American Golf</v>
      </c>
      <c r="F108" s="103"/>
      <c r="G108" s="92"/>
      <c r="H108" s="92"/>
      <c r="I108" s="92"/>
      <c r="J108" s="86"/>
      <c r="K108" s="700"/>
      <c r="L108" s="61"/>
      <c r="M108" s="94"/>
      <c r="N108" s="88">
        <v>0.13</v>
      </c>
      <c r="O108" s="94"/>
      <c r="P108" s="115">
        <f>'Std Cst'!AA108</f>
        <v>13.471999999999998</v>
      </c>
      <c r="Q108" s="89">
        <f>'Std Cst'!AB108</f>
        <v>0</v>
      </c>
      <c r="R108" s="94"/>
      <c r="U108" s="61"/>
      <c r="V108" s="116"/>
      <c r="W108" s="453"/>
      <c r="X108" s="119"/>
      <c r="Y108" s="61"/>
      <c r="Z108" s="61"/>
      <c r="AA108" s="61"/>
      <c r="AB108" s="61"/>
      <c r="AC108" s="116"/>
      <c r="AD108" s="453"/>
      <c r="AE108" s="119"/>
      <c r="AG108" s="454"/>
      <c r="AH108" s="408"/>
      <c r="AI108" s="477"/>
      <c r="AJ108" s="477"/>
      <c r="AK108" s="452"/>
      <c r="AL108" s="652"/>
      <c r="AM108" s="237"/>
      <c r="AN108" s="477"/>
      <c r="AO108" s="477"/>
      <c r="AP108" s="451"/>
      <c r="AQ108" s="652">
        <f t="shared" si="40"/>
        <v>0</v>
      </c>
      <c r="AR108" s="237"/>
      <c r="AS108" s="477"/>
      <c r="AT108" s="315"/>
      <c r="AU108" s="699">
        <f>'IRISH Pricing'!AK108</f>
        <v>0</v>
      </c>
      <c r="AW108" s="454"/>
    </row>
    <row r="109" spans="1:52" ht="15.75" hidden="1" customHeight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IF('UK Prices'!D109=0,"",'UK Prices'!D109)</f>
        <v>Womens FJ Stretch Lisle Sleeveless</v>
      </c>
      <c r="F109" s="103"/>
      <c r="G109" s="92"/>
      <c r="H109" s="92">
        <v>21.344999999999999</v>
      </c>
      <c r="I109" s="92">
        <v>22.4</v>
      </c>
      <c r="J109" s="86">
        <v>23.5</v>
      </c>
      <c r="K109" s="700"/>
      <c r="L109" s="61"/>
      <c r="M109" s="94"/>
      <c r="N109" s="88">
        <v>0.13</v>
      </c>
      <c r="O109" s="94"/>
      <c r="P109" s="115">
        <f>'Std Cst'!AA109</f>
        <v>11.36</v>
      </c>
      <c r="Q109" s="89">
        <f>'Std Cst'!AB109</f>
        <v>-1.6103631804994554E-2</v>
      </c>
      <c r="R109" s="94"/>
      <c r="T109" s="89">
        <v>0.51867313029288786</v>
      </c>
      <c r="U109" s="61">
        <v>0.5413427663438255</v>
      </c>
      <c r="V109" s="116">
        <v>0.50868376899696044</v>
      </c>
      <c r="W109" s="453"/>
      <c r="X109" s="119"/>
      <c r="Y109" s="61"/>
      <c r="Z109" s="61"/>
      <c r="AA109" s="61">
        <v>0.4467507244745838</v>
      </c>
      <c r="AB109" s="61">
        <v>0.47280777740669605</v>
      </c>
      <c r="AC109" s="116">
        <v>0.4352686999965063</v>
      </c>
      <c r="AD109" s="453"/>
      <c r="AE109" s="119"/>
      <c r="AG109" s="454"/>
      <c r="AH109" s="408">
        <v>55</v>
      </c>
      <c r="AI109" s="477">
        <v>52</v>
      </c>
      <c r="AJ109" s="477">
        <v>55</v>
      </c>
      <c r="AK109" s="452">
        <v>59</v>
      </c>
      <c r="AL109" s="652"/>
      <c r="AM109" s="237">
        <v>59</v>
      </c>
      <c r="AN109" s="477">
        <v>55</v>
      </c>
      <c r="AO109" s="477">
        <v>59</v>
      </c>
      <c r="AP109" s="451">
        <v>59</v>
      </c>
      <c r="AQ109" s="652">
        <f t="shared" si="40"/>
        <v>0</v>
      </c>
      <c r="AR109" s="237">
        <v>59</v>
      </c>
      <c r="AS109" s="477">
        <v>55</v>
      </c>
      <c r="AT109" s="315">
        <v>45</v>
      </c>
      <c r="AU109" s="699">
        <f>'IRISH Pricing'!AK109</f>
        <v>0</v>
      </c>
      <c r="AW109" s="454"/>
    </row>
    <row r="110" spans="1:52" ht="15.75" hidden="1" customHeight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IF('UK Prices'!D110=0,"",'UK Prices'!D110)</f>
        <v>Womens FJ Stretch Pique w/reversible collar - ProSports</v>
      </c>
      <c r="F110" s="103"/>
      <c r="G110" s="92"/>
      <c r="H110" s="92"/>
      <c r="I110" s="92"/>
      <c r="J110" s="86"/>
      <c r="K110" s="700"/>
      <c r="L110" s="61"/>
      <c r="M110" s="94"/>
      <c r="N110" s="88">
        <v>0.13</v>
      </c>
      <c r="O110" s="94"/>
      <c r="P110" s="115">
        <f>'Std Cst'!AA110</f>
        <v>13.471999999999998</v>
      </c>
      <c r="Q110" s="89">
        <f>'Std Cst'!AB110</f>
        <v>0</v>
      </c>
      <c r="R110" s="94"/>
      <c r="U110" s="61"/>
      <c r="V110" s="116"/>
      <c r="W110" s="453"/>
      <c r="X110" s="119"/>
      <c r="Y110" s="61"/>
      <c r="Z110" s="61"/>
      <c r="AA110" s="61"/>
      <c r="AB110" s="61"/>
      <c r="AC110" s="116"/>
      <c r="AD110" s="453"/>
      <c r="AE110" s="119"/>
      <c r="AG110" s="454"/>
      <c r="AH110" s="408"/>
      <c r="AI110" s="477"/>
      <c r="AJ110" s="477"/>
      <c r="AK110" s="452"/>
      <c r="AL110" s="652"/>
      <c r="AM110" s="237"/>
      <c r="AN110" s="477"/>
      <c r="AO110" s="477"/>
      <c r="AP110" s="451"/>
      <c r="AQ110" s="652">
        <f t="shared" si="40"/>
        <v>0</v>
      </c>
      <c r="AR110" s="237"/>
      <c r="AS110" s="477"/>
      <c r="AT110" s="315"/>
      <c r="AU110" s="699">
        <f>'IRISH Pricing'!AK110</f>
        <v>0</v>
      </c>
      <c r="AW110" s="454"/>
    </row>
    <row r="111" spans="1:52" ht="15.75" hidden="1" customHeight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IF('UK Prices'!D111=0,"",'UK Prices'!D111)</f>
        <v>Women's Smooth Pique Double Chest Stripe - Prosports</v>
      </c>
      <c r="F111" s="103"/>
      <c r="G111" s="92"/>
      <c r="H111" s="92"/>
      <c r="I111" s="92"/>
      <c r="J111" s="86"/>
      <c r="K111" s="700"/>
      <c r="L111" s="61"/>
      <c r="M111" s="94"/>
      <c r="N111" s="88">
        <v>0.13</v>
      </c>
      <c r="O111" s="94"/>
      <c r="P111" s="115">
        <f>'Std Cst'!AA111</f>
        <v>14.666666666666666</v>
      </c>
      <c r="Q111" s="89">
        <f>'Std Cst'!AB111</f>
        <v>0</v>
      </c>
      <c r="R111" s="94"/>
      <c r="U111" s="61"/>
      <c r="V111" s="116"/>
      <c r="W111" s="453"/>
      <c r="X111" s="119"/>
      <c r="Y111" s="61"/>
      <c r="Z111" s="61"/>
      <c r="AA111" s="61"/>
      <c r="AB111" s="61"/>
      <c r="AC111" s="116"/>
      <c r="AD111" s="453"/>
      <c r="AE111" s="119"/>
      <c r="AG111" s="454"/>
      <c r="AH111" s="408"/>
      <c r="AI111" s="477"/>
      <c r="AJ111" s="477"/>
      <c r="AK111" s="452"/>
      <c r="AL111" s="652"/>
      <c r="AM111" s="237"/>
      <c r="AN111" s="477"/>
      <c r="AO111" s="477"/>
      <c r="AP111" s="451"/>
      <c r="AQ111" s="652">
        <f t="shared" si="40"/>
        <v>0</v>
      </c>
      <c r="AR111" s="237"/>
      <c r="AS111" s="477"/>
      <c r="AT111" s="315"/>
      <c r="AU111" s="699">
        <f>'IRISH Pricing'!AK111</f>
        <v>0</v>
      </c>
      <c r="AW111" s="454"/>
    </row>
    <row r="112" spans="1:52" ht="15.75" customHeight="1" x14ac:dyDescent="0.3">
      <c r="A112" s="206" t="str">
        <f>'ITMA Form Data'!A112</f>
        <v>TROUSERS</v>
      </c>
      <c r="B112" s="206"/>
      <c r="C112" s="500"/>
      <c r="D112" s="29" t="str">
        <f>IF('UK Prices'!D112=0,"",'UK Prices'!D112)</f>
        <v>Trousers</v>
      </c>
      <c r="E112" s="85"/>
      <c r="F112" s="85"/>
      <c r="G112" s="127"/>
      <c r="H112" s="92"/>
      <c r="I112" s="92"/>
      <c r="J112" s="86"/>
      <c r="K112" s="700"/>
      <c r="L112" s="61"/>
      <c r="M112" s="87"/>
      <c r="N112" s="88"/>
      <c r="O112" s="87"/>
      <c r="P112" s="115"/>
      <c r="Q112" s="89"/>
      <c r="R112" s="94"/>
      <c r="U112" s="61"/>
      <c r="V112" s="116"/>
      <c r="W112" s="453"/>
      <c r="X112" s="119"/>
      <c r="Y112" s="61"/>
      <c r="Z112" s="126"/>
      <c r="AA112" s="61"/>
      <c r="AB112" s="61"/>
      <c r="AC112" s="116"/>
      <c r="AD112" s="453"/>
      <c r="AE112" s="119"/>
      <c r="AF112" s="85"/>
      <c r="AG112" s="454"/>
      <c r="AH112" s="408"/>
      <c r="AI112" s="477"/>
      <c r="AJ112" s="477"/>
      <c r="AK112" s="452"/>
      <c r="AL112" s="652"/>
      <c r="AM112" s="237"/>
      <c r="AN112" s="477"/>
      <c r="AO112" s="477"/>
      <c r="AP112" s="451"/>
      <c r="AQ112" s="652"/>
      <c r="AR112" s="237"/>
      <c r="AS112" s="477"/>
      <c r="AT112" s="315"/>
      <c r="AU112" s="699"/>
      <c r="AW112" s="454"/>
    </row>
    <row r="113" spans="1:52" ht="15.75" customHeight="1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IF('UK Prices'!D113=0,"",'UK Prices'!D113)</f>
        <v>Women's Performance 7/8 Trouser</v>
      </c>
      <c r="F113" s="103"/>
      <c r="G113" s="92"/>
      <c r="H113" s="92"/>
      <c r="I113" s="92"/>
      <c r="J113" s="86"/>
      <c r="K113" s="700">
        <v>45</v>
      </c>
      <c r="L113" s="61"/>
      <c r="M113" s="94"/>
      <c r="N113" s="88">
        <v>0.13</v>
      </c>
      <c r="O113" s="94"/>
      <c r="P113" s="115">
        <f>'Std Cst'!AA113</f>
        <v>22.047131428571429</v>
      </c>
      <c r="Q113" s="89"/>
      <c r="R113" s="94"/>
      <c r="S113" s="61"/>
      <c r="T113" s="61"/>
      <c r="U113" s="117"/>
      <c r="V113" s="118"/>
      <c r="W113" s="453">
        <f>(K113-P113)/K113</f>
        <v>0.51006374603174598</v>
      </c>
      <c r="X113" s="119"/>
      <c r="Y113" s="61"/>
      <c r="Z113" s="117"/>
      <c r="AA113" s="117"/>
      <c r="AB113" s="117"/>
      <c r="AC113" s="118"/>
      <c r="AD113" s="453">
        <f>((K113*(1-N113))-P113)/(K113*(1-N113))</f>
        <v>0.43685488049625976</v>
      </c>
      <c r="AE113" s="119"/>
      <c r="AG113" s="454"/>
      <c r="AH113" s="408"/>
      <c r="AI113" s="477"/>
      <c r="AJ113" s="477"/>
      <c r="AK113" s="452"/>
      <c r="AL113" s="652">
        <v>109</v>
      </c>
      <c r="AM113" s="237"/>
      <c r="AN113" s="477"/>
      <c r="AO113" s="477"/>
      <c r="AP113" s="451"/>
      <c r="AQ113" s="652">
        <v>109</v>
      </c>
      <c r="AR113" s="237"/>
      <c r="AS113" s="477"/>
      <c r="AT113" s="315"/>
      <c r="AU113" s="699">
        <f>'IRISH Pricing'!AK113</f>
        <v>100</v>
      </c>
      <c r="AW113" s="454"/>
      <c r="AX113" s="689">
        <f t="shared" ref="AX113:AX114" si="55">AL113/K113</f>
        <v>2.4222222222222221</v>
      </c>
      <c r="AY113" s="689">
        <f t="shared" ref="AY113:AY114" si="56">AQ113/K113</f>
        <v>2.4222222222222221</v>
      </c>
      <c r="AZ113" s="689">
        <f>'IRISH Pricing'!AL113</f>
        <v>2.2624434389140271</v>
      </c>
    </row>
    <row r="114" spans="1:52" ht="15.75" customHeight="1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IF('UK Prices'!D114=0,"",'UK Prices'!D114)</f>
        <v>Women's Performance Skort</v>
      </c>
      <c r="F114" s="103"/>
      <c r="G114" s="92"/>
      <c r="H114" s="92"/>
      <c r="I114" s="92"/>
      <c r="J114" s="86"/>
      <c r="K114" s="700">
        <v>39</v>
      </c>
      <c r="L114" s="61"/>
      <c r="M114" s="94"/>
      <c r="N114" s="88">
        <v>0.13</v>
      </c>
      <c r="O114" s="94"/>
      <c r="P114" s="115">
        <f>'Std Cst'!AA114</f>
        <v>12.742263619047618</v>
      </c>
      <c r="Q114" s="89"/>
      <c r="R114" s="94"/>
      <c r="S114" s="61"/>
      <c r="T114" s="61"/>
      <c r="U114" s="117"/>
      <c r="V114" s="118"/>
      <c r="W114" s="453">
        <f>(K114-P114)/K114</f>
        <v>0.6732752918192918</v>
      </c>
      <c r="X114" s="119"/>
      <c r="Y114" s="61"/>
      <c r="Z114" s="117"/>
      <c r="AA114" s="117"/>
      <c r="AB114" s="117"/>
      <c r="AC114" s="118"/>
      <c r="AD114" s="453">
        <f>((K114*(1-N114))-P114)/(K114*(1-N114))</f>
        <v>0.62445435841297903</v>
      </c>
      <c r="AE114" s="119"/>
      <c r="AG114" s="454"/>
      <c r="AH114" s="408"/>
      <c r="AI114" s="477"/>
      <c r="AJ114" s="477"/>
      <c r="AK114" s="452"/>
      <c r="AL114" s="652">
        <v>99</v>
      </c>
      <c r="AM114" s="237"/>
      <c r="AN114" s="477"/>
      <c r="AO114" s="477"/>
      <c r="AP114" s="451"/>
      <c r="AQ114" s="652">
        <v>95</v>
      </c>
      <c r="AR114" s="237"/>
      <c r="AS114" s="477"/>
      <c r="AT114" s="315"/>
      <c r="AU114" s="699">
        <f>'IRISH Pricing'!AK114</f>
        <v>90</v>
      </c>
      <c r="AW114" s="454"/>
      <c r="AX114" s="689">
        <f t="shared" si="55"/>
        <v>2.5384615384615383</v>
      </c>
      <c r="AY114" s="689">
        <f t="shared" si="56"/>
        <v>2.4358974358974357</v>
      </c>
      <c r="AZ114" s="689">
        <f>'IRISH Pricing'!AL114</f>
        <v>2.3154103421661953</v>
      </c>
    </row>
    <row r="115" spans="1:52" ht="15.75" customHeight="1" x14ac:dyDescent="0.3">
      <c r="A115" s="206" t="str">
        <f>'ITMA Form Data'!A115</f>
        <v>JUNIORS</v>
      </c>
      <c r="B115" s="206"/>
      <c r="C115" s="500"/>
      <c r="D115" s="29" t="str">
        <f>IF('UK Prices'!D115=0,"",'UK Prices'!D115)</f>
        <v>Juniors</v>
      </c>
      <c r="E115" s="85"/>
      <c r="F115" s="85"/>
      <c r="G115" s="127"/>
      <c r="H115" s="92"/>
      <c r="I115" s="92"/>
      <c r="J115" s="86"/>
      <c r="K115" s="700"/>
      <c r="L115" s="61"/>
      <c r="M115" s="87"/>
      <c r="N115" s="88"/>
      <c r="O115" s="87"/>
      <c r="P115" s="115"/>
      <c r="Q115" s="89"/>
      <c r="R115" s="94"/>
      <c r="U115" s="61"/>
      <c r="V115" s="116"/>
      <c r="W115" s="453"/>
      <c r="X115" s="119"/>
      <c r="Y115" s="61"/>
      <c r="Z115" s="126"/>
      <c r="AA115" s="61"/>
      <c r="AB115" s="61"/>
      <c r="AC115" s="116"/>
      <c r="AD115" s="453"/>
      <c r="AE115" s="119"/>
      <c r="AF115" s="85"/>
      <c r="AG115" s="454"/>
      <c r="AH115" s="408"/>
      <c r="AI115" s="477"/>
      <c r="AJ115" s="477"/>
      <c r="AK115" s="452"/>
      <c r="AL115" s="652"/>
      <c r="AM115" s="237"/>
      <c r="AN115" s="477"/>
      <c r="AO115" s="477"/>
      <c r="AP115" s="451"/>
      <c r="AQ115" s="652"/>
      <c r="AR115" s="237"/>
      <c r="AS115" s="477"/>
      <c r="AT115" s="315"/>
      <c r="AU115" s="699"/>
      <c r="AW115" s="454"/>
    </row>
    <row r="116" spans="1:52" ht="15.75" hidden="1" customHeight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IF('UK Prices'!D116=0,"",'UK Prices'!D116)</f>
        <v>FJ Junior FJ Chill-Out w/ Chest Piping 1/4 Zip</v>
      </c>
      <c r="F116" s="103"/>
      <c r="G116" s="92">
        <v>28.2</v>
      </c>
      <c r="H116" s="92">
        <v>28.8</v>
      </c>
      <c r="I116" s="92">
        <v>30.25</v>
      </c>
      <c r="J116" s="86">
        <v>31.9</v>
      </c>
      <c r="K116" s="700"/>
      <c r="L116" s="61"/>
      <c r="M116" s="94"/>
      <c r="N116" s="88">
        <v>0.13</v>
      </c>
      <c r="O116" s="94"/>
      <c r="P116" s="115">
        <f>'Std Cst'!AA116</f>
        <v>17.013333333333332</v>
      </c>
      <c r="Q116" s="89"/>
      <c r="R116" s="94"/>
      <c r="S116" s="61">
        <v>0.5154098029944838</v>
      </c>
      <c r="T116" s="61">
        <v>0.46059298493408662</v>
      </c>
      <c r="U116" s="61">
        <v>0.48644885838352708</v>
      </c>
      <c r="V116" s="116">
        <v>0.45882458874458876</v>
      </c>
      <c r="W116" s="453"/>
      <c r="X116" s="119"/>
      <c r="Y116" s="61"/>
      <c r="Z116" s="61">
        <v>0.44299977355687797</v>
      </c>
      <c r="AA116" s="61">
        <v>0.37999193670584669</v>
      </c>
      <c r="AB116" s="61">
        <v>0.40971133147531846</v>
      </c>
      <c r="AC116" s="116">
        <v>0.37795929740757334</v>
      </c>
      <c r="AD116" s="453"/>
      <c r="AE116" s="119"/>
      <c r="AG116" s="454"/>
      <c r="AH116" s="408">
        <v>60</v>
      </c>
      <c r="AI116" s="477">
        <v>69</v>
      </c>
      <c r="AJ116" s="477">
        <v>75</v>
      </c>
      <c r="AK116" s="452">
        <v>79</v>
      </c>
      <c r="AL116" s="652"/>
      <c r="AM116" s="237">
        <v>65</v>
      </c>
      <c r="AN116" s="477">
        <v>69</v>
      </c>
      <c r="AO116" s="477">
        <v>75</v>
      </c>
      <c r="AP116" s="451">
        <v>75</v>
      </c>
      <c r="AQ116" s="652">
        <f t="shared" si="40"/>
        <v>0</v>
      </c>
      <c r="AR116" s="237">
        <v>65</v>
      </c>
      <c r="AS116" s="477">
        <v>69</v>
      </c>
      <c r="AT116" s="315">
        <v>55</v>
      </c>
      <c r="AU116" s="699">
        <f>'IRISH Pricing'!AK116</f>
        <v>0</v>
      </c>
      <c r="AW116" s="454"/>
    </row>
    <row r="117" spans="1:52" ht="15.75" customHeight="1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IF('UK Prices'!D117=0,"",'UK Prices'!D117)</f>
        <v>FJ Junior FJ Solid Colour Chill-Out 1/4 zip</v>
      </c>
      <c r="F117" s="103"/>
      <c r="G117" s="92"/>
      <c r="H117" s="92"/>
      <c r="I117" s="92"/>
      <c r="J117" s="86">
        <v>30.9</v>
      </c>
      <c r="K117" s="700">
        <v>30.9</v>
      </c>
      <c r="L117" s="61">
        <f t="shared" si="33"/>
        <v>0</v>
      </c>
      <c r="M117" s="94"/>
      <c r="N117" s="88">
        <v>0.13</v>
      </c>
      <c r="O117" s="94"/>
      <c r="P117" s="115">
        <f>'Std Cst'!AA117</f>
        <v>16.62236876190476</v>
      </c>
      <c r="Q117" s="89"/>
      <c r="R117" s="94"/>
      <c r="S117" s="61"/>
      <c r="T117" s="61"/>
      <c r="U117" s="61"/>
      <c r="V117" s="116">
        <v>0.4622051348435815</v>
      </c>
      <c r="W117" s="453">
        <f t="shared" ref="W117" si="57">(K117-P117)/K117</f>
        <v>0.46205926336877801</v>
      </c>
      <c r="X117" s="119">
        <f t="shared" si="31"/>
        <v>-1.4587147480349394E-4</v>
      </c>
      <c r="Y117" s="61"/>
      <c r="Z117" s="61"/>
      <c r="AA117" s="61"/>
      <c r="AB117" s="61"/>
      <c r="AC117" s="116">
        <v>0.38184498257882932</v>
      </c>
      <c r="AD117" s="453">
        <f t="shared" ref="AD117" si="58">((K117*(1-N117))-P117)/(K117*(1-N117))</f>
        <v>0.3816773142169862</v>
      </c>
      <c r="AE117" s="119">
        <f t="shared" si="32"/>
        <v>-1.6766836184312073E-4</v>
      </c>
      <c r="AG117" s="454"/>
      <c r="AH117" s="408"/>
      <c r="AI117" s="477"/>
      <c r="AJ117" s="477"/>
      <c r="AK117" s="452">
        <v>75</v>
      </c>
      <c r="AL117" s="652">
        <v>75</v>
      </c>
      <c r="AM117" s="237">
        <v>65</v>
      </c>
      <c r="AN117" s="477">
        <v>69</v>
      </c>
      <c r="AO117" s="477">
        <v>75</v>
      </c>
      <c r="AP117" s="451">
        <v>75</v>
      </c>
      <c r="AQ117" s="652">
        <v>75</v>
      </c>
      <c r="AR117" s="237">
        <v>65</v>
      </c>
      <c r="AS117" s="477">
        <v>69</v>
      </c>
      <c r="AT117" s="315">
        <v>50</v>
      </c>
      <c r="AU117" s="699">
        <f>'IRISH Pricing'!AK117</f>
        <v>65</v>
      </c>
      <c r="AW117" s="454"/>
      <c r="AX117" s="689">
        <f t="shared" ref="AX117:AX124" si="59">AL117/K117</f>
        <v>2.4271844660194177</v>
      </c>
      <c r="AY117" s="689">
        <f t="shared" ref="AY117:AY124" si="60">AQ117/K117</f>
        <v>2.4271844660194177</v>
      </c>
      <c r="AZ117" s="689">
        <f>'IRISH Pricing'!AL117</f>
        <v>2.2624434389140267</v>
      </c>
    </row>
    <row r="118" spans="1:52" ht="15.75" hidden="1" customHeight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IF('UK Prices'!D118=0,"",'UK Prices'!D118)</f>
        <v>FJ Junior Birdseye Colorblock Pique w/ Self Collar</v>
      </c>
      <c r="F118" s="103"/>
      <c r="G118" s="92"/>
      <c r="H118" s="92">
        <v>24.8</v>
      </c>
      <c r="I118" s="92">
        <v>26</v>
      </c>
      <c r="J118" s="86">
        <v>26.9</v>
      </c>
      <c r="K118" s="700"/>
      <c r="L118" s="61"/>
      <c r="M118" s="94"/>
      <c r="N118" s="88">
        <v>0.13</v>
      </c>
      <c r="O118" s="94"/>
      <c r="P118" s="115">
        <f>'Std Cst'!AA118</f>
        <v>13.813333333333333</v>
      </c>
      <c r="Q118" s="89"/>
      <c r="R118" s="94"/>
      <c r="T118" s="89">
        <v>0.46597648988518314</v>
      </c>
      <c r="U118" s="61">
        <v>0.49062372881355931</v>
      </c>
      <c r="V118" s="116">
        <v>0.47853397061426806</v>
      </c>
      <c r="W118" s="453"/>
      <c r="X118" s="119"/>
      <c r="Y118" s="61"/>
      <c r="Z118" s="61"/>
      <c r="AA118" s="61">
        <v>0.38617987343124499</v>
      </c>
      <c r="AB118" s="61">
        <v>0.41451003311903367</v>
      </c>
      <c r="AC118" s="116">
        <v>0.40061375932674487</v>
      </c>
      <c r="AD118" s="453"/>
      <c r="AE118" s="119"/>
      <c r="AG118" s="454"/>
      <c r="AH118" s="408"/>
      <c r="AI118" s="477">
        <v>60</v>
      </c>
      <c r="AJ118" s="477">
        <v>65</v>
      </c>
      <c r="AK118" s="452">
        <v>65</v>
      </c>
      <c r="AL118" s="652"/>
      <c r="AM118" s="237"/>
      <c r="AN118" s="477">
        <v>59</v>
      </c>
      <c r="AO118" s="477">
        <v>65</v>
      </c>
      <c r="AP118" s="451">
        <v>65</v>
      </c>
      <c r="AQ118" s="652">
        <f t="shared" si="40"/>
        <v>0</v>
      </c>
      <c r="AR118" s="237"/>
      <c r="AS118" s="477">
        <v>59</v>
      </c>
      <c r="AT118" s="315">
        <v>45</v>
      </c>
      <c r="AU118" s="699">
        <f>'IRISH Pricing'!AK118</f>
        <v>0</v>
      </c>
      <c r="AW118" s="454"/>
      <c r="AX118" s="689" t="e">
        <f t="shared" si="59"/>
        <v>#DIV/0!</v>
      </c>
      <c r="AY118" s="689" t="e">
        <f t="shared" si="60"/>
        <v>#DIV/0!</v>
      </c>
      <c r="AZ118" s="689" t="e">
        <f>'IRISH Pricing'!AL118</f>
        <v>#DIV/0!</v>
      </c>
    </row>
    <row r="119" spans="1:52" ht="15.75" hidden="1" customHeight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IF('UK Prices'!D119=0,"",'UK Prices'!D119)</f>
        <v>FJ Junior Smooth Pique Double Chest Stripe</v>
      </c>
      <c r="F119" s="103"/>
      <c r="G119" s="92"/>
      <c r="H119" s="92">
        <v>24.8</v>
      </c>
      <c r="I119" s="92">
        <v>24.8</v>
      </c>
      <c r="J119" s="86">
        <v>25.9</v>
      </c>
      <c r="K119" s="700"/>
      <c r="L119" s="61"/>
      <c r="M119" s="94"/>
      <c r="N119" s="88">
        <v>0.13</v>
      </c>
      <c r="O119" s="94"/>
      <c r="P119" s="115">
        <f>'Std Cst'!AA119</f>
        <v>13.706666666666665</v>
      </c>
      <c r="Q119" s="89"/>
      <c r="R119" s="94"/>
      <c r="T119" s="89">
        <v>0.46214926189174416</v>
      </c>
      <c r="U119" s="61">
        <v>0.46214926189174416</v>
      </c>
      <c r="V119" s="116">
        <v>0.46251855120426555</v>
      </c>
      <c r="W119" s="453"/>
      <c r="X119" s="119"/>
      <c r="Y119" s="61"/>
      <c r="Z119" s="61"/>
      <c r="AA119" s="61">
        <v>0.3817807607951082</v>
      </c>
      <c r="AB119" s="61">
        <v>0.3817807607951082</v>
      </c>
      <c r="AC119" s="116">
        <v>0.3822052312692707</v>
      </c>
      <c r="AD119" s="453"/>
      <c r="AE119" s="119"/>
      <c r="AG119" s="454"/>
      <c r="AH119" s="408"/>
      <c r="AI119" s="477">
        <v>60</v>
      </c>
      <c r="AJ119" s="477">
        <v>60</v>
      </c>
      <c r="AK119" s="452">
        <v>65</v>
      </c>
      <c r="AL119" s="652"/>
      <c r="AM119" s="237"/>
      <c r="AN119" s="477">
        <v>59</v>
      </c>
      <c r="AO119" s="477">
        <v>59</v>
      </c>
      <c r="AP119" s="451">
        <v>59</v>
      </c>
      <c r="AQ119" s="652">
        <f t="shared" si="40"/>
        <v>0</v>
      </c>
      <c r="AR119" s="237"/>
      <c r="AS119" s="477">
        <v>59</v>
      </c>
      <c r="AT119" s="315">
        <v>45</v>
      </c>
      <c r="AU119" s="699">
        <f>'IRISH Pricing'!AK119</f>
        <v>0</v>
      </c>
      <c r="AW119" s="454"/>
      <c r="AX119" s="689" t="e">
        <f t="shared" si="59"/>
        <v>#DIV/0!</v>
      </c>
      <c r="AY119" s="689" t="e">
        <f t="shared" si="60"/>
        <v>#DIV/0!</v>
      </c>
      <c r="AZ119" s="689" t="e">
        <f>'IRISH Pricing'!AL119</f>
        <v>#DIV/0!</v>
      </c>
    </row>
    <row r="120" spans="1:52" ht="15.75" customHeight="1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IF('UK Prices'!D120=0,"",'UK Prices'!D120)</f>
        <v>Junior Textured Chill-Out</v>
      </c>
      <c r="F120" s="103"/>
      <c r="G120" s="92"/>
      <c r="H120" s="92"/>
      <c r="I120" s="92"/>
      <c r="J120" s="86"/>
      <c r="K120" s="700">
        <v>30.9</v>
      </c>
      <c r="L120" s="61"/>
      <c r="M120" s="94"/>
      <c r="N120" s="88">
        <v>0.13</v>
      </c>
      <c r="O120" s="94"/>
      <c r="P120" s="115">
        <f>'Std Cst'!AA120</f>
        <v>15.342368761904762</v>
      </c>
      <c r="Q120" s="89"/>
      <c r="R120" s="94"/>
      <c r="S120" s="61"/>
      <c r="T120" s="61"/>
      <c r="U120" s="117"/>
      <c r="V120" s="118"/>
      <c r="W120" s="453">
        <f>(K120-P120)/K120</f>
        <v>0.50348321158884268</v>
      </c>
      <c r="X120" s="119"/>
      <c r="Y120" s="61"/>
      <c r="Z120" s="117"/>
      <c r="AA120" s="117"/>
      <c r="AB120" s="117"/>
      <c r="AC120" s="118"/>
      <c r="AD120" s="453">
        <f>((K120*(1-N120))-P120)/(K120*(1-N120))</f>
        <v>0.42929104780326738</v>
      </c>
      <c r="AE120" s="119"/>
      <c r="AG120" s="454"/>
      <c r="AH120" s="408"/>
      <c r="AI120" s="477">
        <v>78</v>
      </c>
      <c r="AJ120" s="477">
        <v>78</v>
      </c>
      <c r="AK120" s="452">
        <v>95</v>
      </c>
      <c r="AL120" s="652">
        <v>75</v>
      </c>
      <c r="AM120" s="237"/>
      <c r="AN120" s="477"/>
      <c r="AO120" s="477"/>
      <c r="AP120" s="451"/>
      <c r="AQ120" s="652">
        <v>75</v>
      </c>
      <c r="AR120" s="237"/>
      <c r="AS120" s="477"/>
      <c r="AT120" s="315"/>
      <c r="AU120" s="699">
        <f>'IRISH Pricing'!AK120</f>
        <v>65</v>
      </c>
      <c r="AW120" s="454"/>
      <c r="AX120" s="689">
        <f t="shared" si="59"/>
        <v>2.4271844660194177</v>
      </c>
      <c r="AY120" s="689">
        <f t="shared" si="60"/>
        <v>2.4271844660194177</v>
      </c>
      <c r="AZ120" s="689">
        <f>'IRISH Pricing'!AL120</f>
        <v>2.2624434389140267</v>
      </c>
    </row>
    <row r="121" spans="1:52" ht="15.75" customHeight="1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IF('UK Prices'!D121=0,"",'UK Prices'!D121)</f>
        <v>Junior Stretch Pique w/Painted Stripes</v>
      </c>
      <c r="F121" s="103"/>
      <c r="G121" s="92"/>
      <c r="H121" s="92"/>
      <c r="I121" s="92"/>
      <c r="J121" s="86"/>
      <c r="K121" s="700">
        <v>26.9</v>
      </c>
      <c r="L121" s="61"/>
      <c r="M121" s="94"/>
      <c r="N121" s="88">
        <v>0.13</v>
      </c>
      <c r="O121" s="94"/>
      <c r="P121" s="115">
        <f>'Std Cst'!AA121</f>
        <v>14.459737142857142</v>
      </c>
      <c r="Q121" s="89"/>
      <c r="R121" s="94"/>
      <c r="S121" s="61"/>
      <c r="T121" s="61"/>
      <c r="U121" s="117"/>
      <c r="V121" s="118"/>
      <c r="W121" s="453">
        <f>(K121-P121)/K121</f>
        <v>0.46246330323951146</v>
      </c>
      <c r="X121" s="119"/>
      <c r="Y121" s="61"/>
      <c r="Z121" s="117"/>
      <c r="AA121" s="117"/>
      <c r="AB121" s="117"/>
      <c r="AC121" s="118"/>
      <c r="AD121" s="453">
        <f>((K121*(1-N121))-P121)/(K121*(1-N121))</f>
        <v>0.38214172786150741</v>
      </c>
      <c r="AE121" s="119"/>
      <c r="AG121" s="454"/>
      <c r="AH121" s="408"/>
      <c r="AI121" s="477">
        <v>78</v>
      </c>
      <c r="AJ121" s="477">
        <v>78</v>
      </c>
      <c r="AK121" s="452">
        <v>95</v>
      </c>
      <c r="AL121" s="652">
        <v>65</v>
      </c>
      <c r="AM121" s="237"/>
      <c r="AN121" s="477"/>
      <c r="AO121" s="477"/>
      <c r="AP121" s="451"/>
      <c r="AQ121" s="652">
        <v>65</v>
      </c>
      <c r="AR121" s="237"/>
      <c r="AS121" s="477"/>
      <c r="AT121" s="315"/>
      <c r="AU121" s="699">
        <f>'IRISH Pricing'!AK121</f>
        <v>55</v>
      </c>
      <c r="AW121" s="454"/>
      <c r="AX121" s="689">
        <f t="shared" si="59"/>
        <v>2.4163568773234201</v>
      </c>
      <c r="AY121" s="689">
        <f t="shared" si="60"/>
        <v>2.4163568773234201</v>
      </c>
      <c r="AZ121" s="689">
        <f>'IRISH Pricing'!AL121</f>
        <v>2.1696252465483234</v>
      </c>
    </row>
    <row r="122" spans="1:52" ht="15.75" customHeight="1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IF('UK Prices'!D122=0,"",'UK Prices'!D122)</f>
        <v>Junior Smooth Pique w/Collar &amp; Sleeve Stripes</v>
      </c>
      <c r="F122" s="103"/>
      <c r="G122" s="92"/>
      <c r="H122" s="92"/>
      <c r="I122" s="92"/>
      <c r="J122" s="86"/>
      <c r="K122" s="700">
        <v>25.9</v>
      </c>
      <c r="L122" s="61"/>
      <c r="M122" s="94"/>
      <c r="N122" s="88">
        <v>0.13</v>
      </c>
      <c r="O122" s="94"/>
      <c r="P122" s="115">
        <f>'Std Cst'!AA122</f>
        <v>13.903866666666666</v>
      </c>
      <c r="Q122" s="89"/>
      <c r="R122" s="94"/>
      <c r="S122" s="61"/>
      <c r="T122" s="61"/>
      <c r="U122" s="117"/>
      <c r="V122" s="118"/>
      <c r="W122" s="453">
        <f>(K122-P122)/K122</f>
        <v>0.46317117117117118</v>
      </c>
      <c r="X122" s="119"/>
      <c r="Y122" s="61"/>
      <c r="Z122" s="117"/>
      <c r="AA122" s="117"/>
      <c r="AB122" s="117"/>
      <c r="AC122" s="118"/>
      <c r="AD122" s="453">
        <f>((K122*(1-N122))-P122)/(K122*(1-N122))</f>
        <v>0.38295536916226569</v>
      </c>
      <c r="AE122" s="119"/>
      <c r="AG122" s="454"/>
      <c r="AH122" s="408"/>
      <c r="AI122" s="477">
        <v>78</v>
      </c>
      <c r="AJ122" s="477">
        <v>78</v>
      </c>
      <c r="AK122" s="452">
        <v>95</v>
      </c>
      <c r="AL122" s="652">
        <v>65</v>
      </c>
      <c r="AM122" s="237"/>
      <c r="AN122" s="477"/>
      <c r="AO122" s="477"/>
      <c r="AP122" s="451"/>
      <c r="AQ122" s="652">
        <v>65</v>
      </c>
      <c r="AR122" s="237"/>
      <c r="AS122" s="477"/>
      <c r="AT122" s="315"/>
      <c r="AU122" s="699">
        <f>'IRISH Pricing'!AK122</f>
        <v>50</v>
      </c>
      <c r="AW122" s="454"/>
      <c r="AX122" s="689">
        <f t="shared" si="59"/>
        <v>2.50965250965251</v>
      </c>
      <c r="AY122" s="689">
        <f t="shared" si="60"/>
        <v>2.50965250965251</v>
      </c>
      <c r="AZ122" s="689">
        <f>'IRISH Pricing'!AL122</f>
        <v>2.197802197802198</v>
      </c>
    </row>
    <row r="123" spans="1:52" ht="15.75" customHeight="1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IF('UK Prices'!D123=0,"",'UK Prices'!D123)</f>
        <v>FJ Junior Stretch Pique w/neck tape trim</v>
      </c>
      <c r="F123" s="103"/>
      <c r="G123" s="92"/>
      <c r="H123" s="92">
        <v>18.8</v>
      </c>
      <c r="I123" s="92">
        <v>19.75</v>
      </c>
      <c r="J123" s="86">
        <v>20.7</v>
      </c>
      <c r="K123" s="700">
        <v>20.7</v>
      </c>
      <c r="L123" s="61">
        <f t="shared" si="33"/>
        <v>0</v>
      </c>
      <c r="M123" s="94"/>
      <c r="N123" s="88">
        <v>0.13</v>
      </c>
      <c r="O123" s="94"/>
      <c r="P123" s="115">
        <f>'Std Cst'!AA123</f>
        <v>10.35006095238095</v>
      </c>
      <c r="Q123" s="89">
        <f>'Std Cst'!AB123</f>
        <v>0</v>
      </c>
      <c r="R123" s="94"/>
      <c r="T123" s="89">
        <v>0.51012621709340078</v>
      </c>
      <c r="U123" s="61">
        <v>0.53368976614460428</v>
      </c>
      <c r="V123" s="116">
        <v>0.4999970554405338</v>
      </c>
      <c r="W123" s="453">
        <f t="shared" ref="W123:W124" si="61">(K123-P123)/K123</f>
        <v>0.4999970554405338</v>
      </c>
      <c r="X123" s="119">
        <f t="shared" si="31"/>
        <v>0</v>
      </c>
      <c r="Y123" s="61"/>
      <c r="Z123" s="61"/>
      <c r="AA123" s="61">
        <v>0.43692668631425374</v>
      </c>
      <c r="AB123" s="61">
        <v>0.4640112254535681</v>
      </c>
      <c r="AC123" s="116">
        <v>0.42528397177072852</v>
      </c>
      <c r="AD123" s="453">
        <f t="shared" ref="AD123:AD124" si="62">((K123*(1-N123))-P123)/(K123*(1-N123))</f>
        <v>0.42528397177072852</v>
      </c>
      <c r="AE123" s="119">
        <f t="shared" si="32"/>
        <v>0</v>
      </c>
      <c r="AG123" s="454"/>
      <c r="AH123" s="408"/>
      <c r="AI123" s="477">
        <v>45</v>
      </c>
      <c r="AJ123" s="477">
        <v>49</v>
      </c>
      <c r="AK123" s="452">
        <v>49</v>
      </c>
      <c r="AL123" s="652">
        <v>49</v>
      </c>
      <c r="AM123" s="237"/>
      <c r="AN123" s="477">
        <v>45</v>
      </c>
      <c r="AO123" s="477">
        <v>49</v>
      </c>
      <c r="AP123" s="451">
        <v>49</v>
      </c>
      <c r="AQ123" s="652">
        <v>49</v>
      </c>
      <c r="AR123" s="237"/>
      <c r="AS123" s="477">
        <v>45</v>
      </c>
      <c r="AT123" s="315">
        <v>35</v>
      </c>
      <c r="AU123" s="699">
        <f>'IRISH Pricing'!AK123</f>
        <v>40</v>
      </c>
      <c r="AW123" s="454"/>
      <c r="AX123" s="689">
        <f t="shared" si="59"/>
        <v>2.3671497584541066</v>
      </c>
      <c r="AY123" s="689">
        <f t="shared" si="60"/>
        <v>2.3671497584541066</v>
      </c>
      <c r="AZ123" s="689">
        <f>'IRISH Pricing'!AL123</f>
        <v>2.1220159151193632</v>
      </c>
    </row>
    <row r="124" spans="1:52" ht="15.75" customHeight="1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IF('UK Prices'!D124=0,"",'UK Prices'!D124)</f>
        <v>FJ Junior Shorts</v>
      </c>
      <c r="F124" s="103"/>
      <c r="G124" s="92"/>
      <c r="H124" s="92">
        <v>22.3</v>
      </c>
      <c r="I124" s="92">
        <v>23.4</v>
      </c>
      <c r="J124" s="86">
        <v>24.4</v>
      </c>
      <c r="K124" s="700">
        <v>24.4</v>
      </c>
      <c r="L124" s="61">
        <f t="shared" si="33"/>
        <v>0</v>
      </c>
      <c r="M124" s="94"/>
      <c r="N124" s="88">
        <v>0.13</v>
      </c>
      <c r="O124" s="94"/>
      <c r="P124" s="115">
        <f>'Std Cst'!AA124</f>
        <v>12.170232380952379</v>
      </c>
      <c r="Q124" s="89">
        <f>'Std Cst'!AB124</f>
        <v>0</v>
      </c>
      <c r="R124" s="94"/>
      <c r="T124" s="89">
        <v>0.5142971802082541</v>
      </c>
      <c r="U124" s="61">
        <v>0.5371293640446182</v>
      </c>
      <c r="V124" s="116">
        <v>0.5012199843871975</v>
      </c>
      <c r="W124" s="453">
        <f t="shared" si="61"/>
        <v>0.5012199843871975</v>
      </c>
      <c r="X124" s="119">
        <f t="shared" si="31"/>
        <v>0</v>
      </c>
      <c r="Y124" s="61"/>
      <c r="Z124" s="61"/>
      <c r="AA124" s="61">
        <v>0.44172089679109672</v>
      </c>
      <c r="AB124" s="61">
        <v>0.46796478625818183</v>
      </c>
      <c r="AC124" s="116">
        <v>0.42668963722666381</v>
      </c>
      <c r="AD124" s="453">
        <f t="shared" si="62"/>
        <v>0.42668963722666381</v>
      </c>
      <c r="AE124" s="119">
        <f t="shared" si="32"/>
        <v>0</v>
      </c>
      <c r="AG124" s="454"/>
      <c r="AH124" s="408"/>
      <c r="AI124" s="477">
        <v>55</v>
      </c>
      <c r="AJ124" s="477">
        <v>59</v>
      </c>
      <c r="AK124" s="452">
        <v>59</v>
      </c>
      <c r="AL124" s="652">
        <v>59</v>
      </c>
      <c r="AM124" s="237"/>
      <c r="AN124" s="477">
        <v>55</v>
      </c>
      <c r="AO124" s="477">
        <v>59</v>
      </c>
      <c r="AP124" s="451">
        <v>59</v>
      </c>
      <c r="AQ124" s="652">
        <v>59</v>
      </c>
      <c r="AR124" s="237"/>
      <c r="AS124" s="477">
        <v>55</v>
      </c>
      <c r="AT124" s="315">
        <v>40</v>
      </c>
      <c r="AU124" s="699">
        <f>'IRISH Pricing'!AK124</f>
        <v>50</v>
      </c>
      <c r="AW124" s="454"/>
      <c r="AX124" s="689">
        <f t="shared" si="59"/>
        <v>2.418032786885246</v>
      </c>
      <c r="AY124" s="689">
        <f t="shared" si="60"/>
        <v>2.418032786885246</v>
      </c>
      <c r="AZ124" s="689">
        <f>'IRISH Pricing'!AL124</f>
        <v>2.2624434389140271</v>
      </c>
    </row>
    <row r="125" spans="1:52" x14ac:dyDescent="0.3">
      <c r="A125" s="180"/>
      <c r="B125" s="180"/>
      <c r="C125" s="180"/>
      <c r="D125" s="29"/>
      <c r="E125" s="103"/>
      <c r="F125" s="103"/>
      <c r="AD125" s="103"/>
      <c r="AF125" s="103"/>
    </row>
    <row r="126" spans="1:52" x14ac:dyDescent="0.3">
      <c r="A126" s="19"/>
      <c r="B126" s="19"/>
      <c r="C126" s="180"/>
      <c r="D126" s="29"/>
      <c r="E126" s="103"/>
      <c r="F126" s="103"/>
      <c r="K126" s="454"/>
      <c r="AD126" s="103"/>
      <c r="AF126" s="103"/>
    </row>
    <row r="127" spans="1:52" x14ac:dyDescent="0.3">
      <c r="A127" s="180"/>
      <c r="B127" s="180"/>
      <c r="C127" s="180"/>
      <c r="D127" s="422"/>
      <c r="E127" s="103"/>
      <c r="F127" s="103"/>
      <c r="K127" s="454"/>
      <c r="AD127" s="103"/>
      <c r="AF127" s="103"/>
    </row>
    <row r="128" spans="1:52" x14ac:dyDescent="0.3">
      <c r="A128" s="180"/>
      <c r="B128" s="180"/>
      <c r="C128" s="180"/>
      <c r="D128" s="21"/>
      <c r="E128" s="103"/>
      <c r="F128" s="103"/>
      <c r="K128" s="454"/>
      <c r="AD128" s="103"/>
      <c r="AF128" s="103"/>
    </row>
    <row r="129" spans="1:47" x14ac:dyDescent="0.3">
      <c r="A129" s="180"/>
      <c r="B129" s="180"/>
      <c r="C129" s="180"/>
      <c r="D129" s="21"/>
      <c r="E129" s="103"/>
      <c r="F129" s="103"/>
      <c r="K129" s="454"/>
      <c r="AD129" s="103"/>
      <c r="AF129" s="103"/>
    </row>
    <row r="130" spans="1:47" x14ac:dyDescent="0.3">
      <c r="A130" s="180"/>
      <c r="B130" s="180"/>
      <c r="C130" s="180"/>
      <c r="D130" s="21"/>
      <c r="E130" s="103"/>
      <c r="F130" s="103"/>
      <c r="K130" s="454"/>
      <c r="AD130" s="103"/>
      <c r="AF130" s="103"/>
    </row>
    <row r="131" spans="1:47" x14ac:dyDescent="0.3">
      <c r="A131" s="180"/>
      <c r="B131" s="180"/>
      <c r="C131" s="180"/>
      <c r="D131" s="21"/>
      <c r="E131" s="103"/>
      <c r="F131" s="103"/>
      <c r="K131" s="454"/>
      <c r="AD131" s="103"/>
      <c r="AF131" s="103"/>
    </row>
    <row r="132" spans="1:47" x14ac:dyDescent="0.3">
      <c r="E132" s="103"/>
      <c r="F132" s="103"/>
      <c r="K132" s="454"/>
      <c r="AD132" s="103"/>
      <c r="AF132" s="103"/>
    </row>
    <row r="133" spans="1:47" x14ac:dyDescent="0.3">
      <c r="E133" s="103"/>
      <c r="F133" s="103"/>
      <c r="AD133" s="103"/>
      <c r="AF133" s="103"/>
    </row>
    <row r="134" spans="1:47" x14ac:dyDescent="0.3">
      <c r="E134" s="103"/>
      <c r="F134" s="103"/>
      <c r="K134" s="454"/>
      <c r="AD134" s="103"/>
      <c r="AF134" s="103"/>
    </row>
    <row r="135" spans="1:47" x14ac:dyDescent="0.3">
      <c r="E135" s="103"/>
      <c r="F135" s="103"/>
      <c r="K135" s="454"/>
      <c r="AD135" s="103"/>
      <c r="AF135" s="103"/>
    </row>
    <row r="136" spans="1:47" x14ac:dyDescent="0.3">
      <c r="E136" s="103"/>
      <c r="F136" s="103"/>
      <c r="K136" s="454"/>
      <c r="AD136" s="103"/>
      <c r="AF136" s="103"/>
    </row>
    <row r="137" spans="1:47" x14ac:dyDescent="0.3">
      <c r="E137" s="103"/>
      <c r="F137" s="103"/>
      <c r="K137" s="454"/>
      <c r="AD137" s="103"/>
      <c r="AF137" s="103"/>
    </row>
    <row r="138" spans="1:47" x14ac:dyDescent="0.3">
      <c r="E138" s="103"/>
      <c r="F138" s="103"/>
      <c r="K138" s="454"/>
      <c r="AD138" s="103"/>
      <c r="AF138" s="103"/>
    </row>
    <row r="139" spans="1:47" x14ac:dyDescent="0.3">
      <c r="E139" s="103"/>
      <c r="F139" s="103"/>
      <c r="K139" s="454"/>
      <c r="AD139" s="103"/>
      <c r="AF139" s="103"/>
    </row>
    <row r="140" spans="1:47" x14ac:dyDescent="0.3">
      <c r="A140" s="4"/>
      <c r="B140" s="4"/>
      <c r="C140" s="4"/>
      <c r="E140" s="103"/>
      <c r="F140" s="103"/>
      <c r="K140" s="454"/>
      <c r="AD140" s="103"/>
      <c r="AF140" s="103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133"/>
      <c r="AU140" s="293"/>
    </row>
    <row r="141" spans="1:47" x14ac:dyDescent="0.3">
      <c r="A141" s="4"/>
      <c r="B141" s="4"/>
      <c r="C141" s="4"/>
      <c r="E141" s="103"/>
      <c r="F141" s="103"/>
      <c r="K141" s="454"/>
      <c r="AD141" s="103"/>
      <c r="AF141" s="103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133"/>
      <c r="AU141" s="293"/>
    </row>
    <row r="142" spans="1:47" x14ac:dyDescent="0.3">
      <c r="A142" s="4"/>
      <c r="B142" s="4"/>
      <c r="C142" s="4"/>
      <c r="E142" s="103"/>
      <c r="F142" s="103"/>
      <c r="K142" s="454"/>
      <c r="AD142" s="103"/>
      <c r="AF142" s="103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133"/>
      <c r="AU142" s="293"/>
    </row>
    <row r="143" spans="1:47" x14ac:dyDescent="0.3">
      <c r="A143" s="4"/>
      <c r="B143" s="4"/>
      <c r="C143" s="4"/>
      <c r="E143" s="103"/>
      <c r="F143" s="103"/>
      <c r="K143" s="454"/>
      <c r="AD143" s="103"/>
      <c r="AF143" s="103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133"/>
      <c r="AU143" s="293"/>
    </row>
    <row r="144" spans="1:47" x14ac:dyDescent="0.3">
      <c r="A144" s="4"/>
      <c r="B144" s="4"/>
      <c r="C144" s="4"/>
      <c r="E144" s="103"/>
      <c r="F144" s="103"/>
      <c r="K144" s="454"/>
      <c r="AD144" s="103"/>
      <c r="AF144" s="103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133"/>
      <c r="AU144" s="293"/>
    </row>
    <row r="145" spans="1:47" x14ac:dyDescent="0.3">
      <c r="A145" s="4"/>
      <c r="B145" s="4"/>
      <c r="C145" s="4"/>
      <c r="E145" s="103"/>
      <c r="F145" s="103"/>
      <c r="AD145" s="103"/>
      <c r="AF145" s="103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133"/>
      <c r="AU145" s="293"/>
    </row>
    <row r="146" spans="1:47" x14ac:dyDescent="0.3">
      <c r="A146" s="4"/>
      <c r="B146" s="4"/>
      <c r="C146" s="4"/>
      <c r="E146" s="103"/>
      <c r="F146" s="103"/>
      <c r="K146" s="454"/>
      <c r="AD146" s="103"/>
      <c r="AF146" s="103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133"/>
      <c r="AU146" s="293"/>
    </row>
    <row r="147" spans="1:47" x14ac:dyDescent="0.3">
      <c r="A147" s="4"/>
      <c r="B147" s="4"/>
      <c r="C147" s="4"/>
      <c r="E147" s="103"/>
      <c r="F147" s="103"/>
      <c r="K147" s="454"/>
      <c r="AD147" s="103"/>
      <c r="AF147" s="103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133"/>
      <c r="AU147" s="293"/>
    </row>
    <row r="148" spans="1:47" x14ac:dyDescent="0.3">
      <c r="A148" s="4"/>
      <c r="B148" s="4"/>
      <c r="C148" s="4"/>
      <c r="E148" s="103"/>
      <c r="F148" s="103"/>
      <c r="AD148" s="103"/>
      <c r="AF148" s="103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133"/>
      <c r="AU148" s="293"/>
    </row>
    <row r="149" spans="1:47" x14ac:dyDescent="0.3">
      <c r="A149" s="4"/>
      <c r="B149" s="4"/>
      <c r="C149" s="4"/>
      <c r="E149" s="103"/>
      <c r="F149" s="103"/>
      <c r="AD149" s="103"/>
      <c r="AF149" s="103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133"/>
      <c r="AU149" s="293"/>
    </row>
    <row r="150" spans="1:47" x14ac:dyDescent="0.3">
      <c r="A150" s="4"/>
      <c r="B150" s="4"/>
      <c r="C150" s="4"/>
      <c r="E150" s="103"/>
      <c r="F150" s="103"/>
      <c r="AD150" s="103"/>
      <c r="AF150" s="103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133"/>
      <c r="AU150" s="293"/>
    </row>
    <row r="151" spans="1:47" x14ac:dyDescent="0.3">
      <c r="A151" s="4"/>
      <c r="B151" s="4"/>
      <c r="C151" s="4"/>
      <c r="E151" s="103"/>
      <c r="F151" s="103"/>
      <c r="AD151" s="103"/>
      <c r="AF151" s="103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133"/>
      <c r="AU151" s="293"/>
    </row>
    <row r="152" spans="1:47" x14ac:dyDescent="0.3">
      <c r="A152" s="4"/>
      <c r="B152" s="4"/>
      <c r="C152" s="4"/>
      <c r="E152" s="103"/>
      <c r="F152" s="103"/>
      <c r="AD152" s="103"/>
      <c r="AF152" s="103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133"/>
      <c r="AU152" s="293"/>
    </row>
    <row r="153" spans="1:47" x14ac:dyDescent="0.3">
      <c r="A153" s="4"/>
      <c r="B153" s="4"/>
      <c r="C153" s="4"/>
      <c r="E153" s="103"/>
      <c r="F153" s="103"/>
      <c r="AD153" s="103"/>
      <c r="AF153" s="103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133"/>
      <c r="AU153" s="293"/>
    </row>
    <row r="154" spans="1:47" x14ac:dyDescent="0.3">
      <c r="A154" s="4"/>
      <c r="B154" s="4"/>
      <c r="C154" s="4"/>
      <c r="E154" s="103"/>
      <c r="F154" s="103"/>
      <c r="AD154" s="103"/>
      <c r="AF154" s="103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133"/>
      <c r="AU154" s="293"/>
    </row>
    <row r="155" spans="1:47" x14ac:dyDescent="0.3">
      <c r="A155" s="4"/>
      <c r="B155" s="4"/>
      <c r="C155" s="4"/>
      <c r="E155" s="103"/>
      <c r="F155" s="103"/>
      <c r="AD155" s="103"/>
      <c r="AF155" s="103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133"/>
      <c r="AU155" s="293"/>
    </row>
    <row r="156" spans="1:47" x14ac:dyDescent="0.3">
      <c r="A156" s="4"/>
      <c r="B156" s="4"/>
      <c r="C156" s="4"/>
      <c r="E156" s="103"/>
      <c r="F156" s="103"/>
      <c r="AD156" s="103"/>
      <c r="AF156" s="103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133"/>
      <c r="AU156" s="293"/>
    </row>
    <row r="157" spans="1:47" x14ac:dyDescent="0.3">
      <c r="A157" s="4"/>
      <c r="B157" s="4"/>
      <c r="C157" s="4"/>
      <c r="E157" s="103"/>
      <c r="F157" s="103"/>
      <c r="AD157" s="103"/>
      <c r="AF157" s="103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133"/>
      <c r="AU157" s="293"/>
    </row>
    <row r="158" spans="1:47" x14ac:dyDescent="0.3">
      <c r="A158" s="4"/>
      <c r="B158" s="4"/>
      <c r="C158" s="4"/>
      <c r="E158" s="103"/>
      <c r="F158" s="103"/>
      <c r="AD158" s="103"/>
      <c r="AF158" s="103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133"/>
      <c r="AU158" s="293"/>
    </row>
    <row r="159" spans="1:47" x14ac:dyDescent="0.3">
      <c r="A159" s="4"/>
      <c r="B159" s="4"/>
      <c r="C159" s="4"/>
      <c r="E159" s="103"/>
      <c r="F159" s="103"/>
      <c r="AD159" s="103"/>
      <c r="AF159" s="103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133"/>
      <c r="AU159" s="293"/>
    </row>
    <row r="160" spans="1:47" x14ac:dyDescent="0.3">
      <c r="A160" s="4"/>
      <c r="B160" s="4"/>
      <c r="C160" s="4"/>
      <c r="E160" s="103"/>
      <c r="F160" s="103"/>
      <c r="AD160" s="103"/>
      <c r="AF160" s="103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133"/>
      <c r="AU160" s="293"/>
    </row>
    <row r="161" spans="1:47" x14ac:dyDescent="0.3">
      <c r="A161" s="4"/>
      <c r="B161" s="4"/>
      <c r="C161" s="4"/>
      <c r="E161" s="103"/>
      <c r="F161" s="103"/>
      <c r="AD161" s="103"/>
      <c r="AF161" s="103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133"/>
      <c r="AU161" s="293"/>
    </row>
    <row r="162" spans="1:47" x14ac:dyDescent="0.3">
      <c r="A162" s="4"/>
      <c r="B162" s="4"/>
      <c r="C162" s="4"/>
      <c r="E162" s="103"/>
      <c r="F162" s="103"/>
      <c r="AD162" s="103"/>
      <c r="AF162" s="103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133"/>
      <c r="AU162" s="293"/>
    </row>
    <row r="163" spans="1:47" x14ac:dyDescent="0.3">
      <c r="A163" s="4"/>
      <c r="B163" s="4"/>
      <c r="C163" s="4"/>
      <c r="E163" s="103"/>
      <c r="F163" s="103"/>
      <c r="AD163" s="103"/>
      <c r="AF163" s="103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133"/>
      <c r="AU163" s="293"/>
    </row>
    <row r="164" spans="1:47" x14ac:dyDescent="0.3">
      <c r="A164" s="4"/>
      <c r="B164" s="4"/>
      <c r="C164" s="4"/>
      <c r="E164" s="103"/>
      <c r="F164" s="103"/>
      <c r="AD164" s="103"/>
      <c r="AF164" s="103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133"/>
      <c r="AU164" s="293"/>
    </row>
    <row r="165" spans="1:47" x14ac:dyDescent="0.3">
      <c r="A165" s="4"/>
      <c r="B165" s="4"/>
      <c r="C165" s="4"/>
      <c r="E165" s="103"/>
      <c r="F165" s="103"/>
      <c r="AD165" s="103"/>
      <c r="AF165" s="103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133"/>
      <c r="AU165" s="293"/>
    </row>
    <row r="166" spans="1:47" x14ac:dyDescent="0.3">
      <c r="A166" s="4"/>
      <c r="B166" s="4"/>
      <c r="C166" s="4"/>
      <c r="E166" s="103"/>
      <c r="F166" s="103"/>
      <c r="AD166" s="103"/>
      <c r="AF166" s="103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133"/>
      <c r="AU166" s="293"/>
    </row>
    <row r="167" spans="1:47" x14ac:dyDescent="0.3">
      <c r="A167" s="4"/>
      <c r="B167" s="4"/>
      <c r="C167" s="4"/>
      <c r="E167" s="103"/>
      <c r="F167" s="103"/>
      <c r="AD167" s="103"/>
      <c r="AF167" s="103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133"/>
      <c r="AU167" s="293"/>
    </row>
    <row r="168" spans="1:47" x14ac:dyDescent="0.3">
      <c r="A168" s="4"/>
      <c r="B168" s="4"/>
      <c r="C168" s="4"/>
      <c r="E168" s="103"/>
      <c r="F168" s="103"/>
      <c r="AD168" s="103"/>
      <c r="AF168" s="103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133"/>
      <c r="AU168" s="293"/>
    </row>
    <row r="169" spans="1:47" x14ac:dyDescent="0.3">
      <c r="A169" s="4"/>
      <c r="B169" s="4"/>
      <c r="C169" s="4"/>
      <c r="E169" s="103"/>
      <c r="F169" s="103"/>
      <c r="AD169" s="103"/>
      <c r="AF169" s="103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133"/>
      <c r="AU169" s="293"/>
    </row>
    <row r="170" spans="1:47" x14ac:dyDescent="0.3">
      <c r="A170" s="4"/>
      <c r="B170" s="4"/>
      <c r="C170" s="4"/>
      <c r="E170" s="103"/>
      <c r="F170" s="103"/>
      <c r="AD170" s="103"/>
      <c r="AF170" s="103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133"/>
      <c r="AU170" s="293"/>
    </row>
    <row r="171" spans="1:47" x14ac:dyDescent="0.3">
      <c r="A171" s="4"/>
      <c r="B171" s="4"/>
      <c r="C171" s="4"/>
      <c r="E171" s="103"/>
      <c r="F171" s="103"/>
      <c r="AD171" s="103"/>
      <c r="AF171" s="103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133"/>
      <c r="AU171" s="293"/>
    </row>
    <row r="172" spans="1:47" x14ac:dyDescent="0.3">
      <c r="A172" s="4"/>
      <c r="B172" s="4"/>
      <c r="C172" s="4"/>
      <c r="E172" s="103"/>
      <c r="F172" s="103"/>
      <c r="AD172" s="103"/>
      <c r="AF172" s="103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133"/>
      <c r="AU172" s="293"/>
    </row>
    <row r="173" spans="1:47" x14ac:dyDescent="0.3">
      <c r="A173" s="4"/>
      <c r="B173" s="4"/>
      <c r="C173" s="4"/>
      <c r="E173" s="103"/>
      <c r="F173" s="103"/>
      <c r="AD173" s="103"/>
      <c r="AF173" s="103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133"/>
      <c r="AU173" s="293"/>
    </row>
    <row r="174" spans="1:47" x14ac:dyDescent="0.3">
      <c r="A174" s="4"/>
      <c r="B174" s="4"/>
      <c r="C174" s="4"/>
      <c r="E174" s="103"/>
      <c r="F174" s="103"/>
      <c r="AD174" s="103"/>
      <c r="AF174" s="103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133"/>
      <c r="AU174" s="293"/>
    </row>
    <row r="175" spans="1:47" x14ac:dyDescent="0.3">
      <c r="A175" s="4"/>
      <c r="B175" s="4"/>
      <c r="C175" s="4"/>
      <c r="E175" s="103"/>
      <c r="F175" s="103"/>
      <c r="AD175" s="103"/>
      <c r="AF175" s="103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133"/>
      <c r="AU175" s="293"/>
    </row>
    <row r="176" spans="1:47" x14ac:dyDescent="0.3">
      <c r="A176" s="4"/>
      <c r="B176" s="4"/>
      <c r="C176" s="4"/>
      <c r="E176" s="103"/>
      <c r="F176" s="103"/>
      <c r="AD176" s="103"/>
      <c r="AF176" s="103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133"/>
      <c r="AU176" s="293"/>
    </row>
    <row r="177" spans="1:47" x14ac:dyDescent="0.3">
      <c r="A177" s="4"/>
      <c r="B177" s="4"/>
      <c r="C177" s="4"/>
      <c r="E177" s="103"/>
      <c r="F177" s="103"/>
      <c r="AD177" s="103"/>
      <c r="AF177" s="103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133"/>
      <c r="AU177" s="293"/>
    </row>
    <row r="178" spans="1:47" x14ac:dyDescent="0.3">
      <c r="A178" s="4"/>
      <c r="B178" s="4"/>
      <c r="C178" s="4"/>
      <c r="E178" s="103"/>
      <c r="F178" s="103"/>
      <c r="AD178" s="103"/>
      <c r="AF178" s="103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133"/>
      <c r="AU178" s="293"/>
    </row>
    <row r="179" spans="1:47" x14ac:dyDescent="0.3">
      <c r="A179" s="4"/>
      <c r="B179" s="4"/>
      <c r="C179" s="4"/>
      <c r="E179" s="103"/>
      <c r="F179" s="103"/>
      <c r="AD179" s="103"/>
      <c r="AF179" s="103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133"/>
      <c r="AU179" s="293"/>
    </row>
    <row r="180" spans="1:47" x14ac:dyDescent="0.3">
      <c r="A180" s="4"/>
      <c r="B180" s="4"/>
      <c r="C180" s="4"/>
      <c r="E180" s="103"/>
      <c r="F180" s="103"/>
      <c r="AD180" s="103"/>
      <c r="AF180" s="103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133"/>
      <c r="AU180" s="293"/>
    </row>
    <row r="181" spans="1:47" x14ac:dyDescent="0.3">
      <c r="A181" s="4"/>
      <c r="B181" s="4"/>
      <c r="C181" s="4"/>
      <c r="E181" s="103"/>
      <c r="F181" s="103"/>
      <c r="AD181" s="103"/>
      <c r="AF181" s="103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133"/>
      <c r="AU181" s="293"/>
    </row>
    <row r="182" spans="1:47" x14ac:dyDescent="0.3">
      <c r="A182" s="4"/>
      <c r="B182" s="4"/>
      <c r="C182" s="4"/>
      <c r="E182" s="103"/>
      <c r="F182" s="103"/>
      <c r="AD182" s="103"/>
      <c r="AF182" s="103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133"/>
      <c r="AU182" s="293"/>
    </row>
    <row r="183" spans="1:47" x14ac:dyDescent="0.3">
      <c r="A183" s="4"/>
      <c r="B183" s="4"/>
      <c r="C183" s="4"/>
      <c r="E183" s="103"/>
      <c r="F183" s="103"/>
      <c r="AD183" s="103"/>
      <c r="AF183" s="103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133"/>
      <c r="AU183" s="293"/>
    </row>
    <row r="184" spans="1:47" x14ac:dyDescent="0.3">
      <c r="A184" s="4"/>
      <c r="B184" s="4"/>
      <c r="C184" s="4"/>
      <c r="E184" s="103"/>
      <c r="F184" s="103"/>
      <c r="AD184" s="103"/>
      <c r="AF184" s="103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133"/>
      <c r="AU184" s="293"/>
    </row>
    <row r="185" spans="1:47" x14ac:dyDescent="0.3">
      <c r="A185" s="4"/>
      <c r="B185" s="4"/>
      <c r="C185" s="4"/>
      <c r="E185" s="103"/>
      <c r="F185" s="103"/>
      <c r="AD185" s="103"/>
      <c r="AF185" s="103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133"/>
      <c r="AU185" s="293"/>
    </row>
    <row r="186" spans="1:47" x14ac:dyDescent="0.3">
      <c r="A186" s="4"/>
      <c r="B186" s="4"/>
      <c r="C186" s="4"/>
      <c r="E186" s="103"/>
      <c r="F186" s="103"/>
      <c r="AD186" s="103"/>
      <c r="AF186" s="103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133"/>
      <c r="AU186" s="293"/>
    </row>
    <row r="187" spans="1:47" x14ac:dyDescent="0.3">
      <c r="A187" s="4"/>
      <c r="B187" s="4"/>
      <c r="C187" s="4"/>
      <c r="E187" s="103"/>
      <c r="F187" s="103"/>
      <c r="AD187" s="103"/>
      <c r="AF187" s="103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133"/>
      <c r="AU187" s="293"/>
    </row>
    <row r="188" spans="1:47" x14ac:dyDescent="0.3">
      <c r="A188" s="4"/>
      <c r="B188" s="4"/>
      <c r="C188" s="4"/>
      <c r="E188" s="103"/>
      <c r="F188" s="103"/>
      <c r="AD188" s="103"/>
      <c r="AF188" s="103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133"/>
      <c r="AU188" s="293"/>
    </row>
    <row r="189" spans="1:47" x14ac:dyDescent="0.3">
      <c r="A189" s="4"/>
      <c r="B189" s="4"/>
      <c r="C189" s="4"/>
      <c r="E189" s="103"/>
      <c r="F189" s="103"/>
      <c r="AD189" s="103"/>
      <c r="AF189" s="103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133"/>
      <c r="AU189" s="293"/>
    </row>
    <row r="190" spans="1:47" x14ac:dyDescent="0.3">
      <c r="A190" s="4"/>
      <c r="B190" s="4"/>
      <c r="C190" s="4"/>
      <c r="E190" s="103"/>
      <c r="F190" s="103"/>
      <c r="AD190" s="103"/>
      <c r="AF190" s="103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133"/>
      <c r="AU190" s="293"/>
    </row>
    <row r="191" spans="1:47" x14ac:dyDescent="0.3">
      <c r="A191" s="4"/>
      <c r="B191" s="4"/>
      <c r="C191" s="4"/>
      <c r="E191" s="103"/>
      <c r="F191" s="103"/>
      <c r="AD191" s="103"/>
      <c r="AF191" s="103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133"/>
      <c r="AU191" s="293"/>
    </row>
    <row r="192" spans="1:47" x14ac:dyDescent="0.3">
      <c r="A192" s="4"/>
      <c r="B192" s="4"/>
      <c r="C192" s="4"/>
      <c r="E192" s="103"/>
      <c r="F192" s="103"/>
      <c r="AD192" s="103"/>
      <c r="AF192" s="103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133"/>
      <c r="AU192" s="293"/>
    </row>
    <row r="193" spans="1:47" x14ac:dyDescent="0.3">
      <c r="A193" s="4"/>
      <c r="B193" s="4"/>
      <c r="C193" s="4"/>
      <c r="E193" s="103"/>
      <c r="F193" s="103"/>
      <c r="AD193" s="103"/>
      <c r="AF193" s="103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133"/>
      <c r="AU193" s="293"/>
    </row>
    <row r="194" spans="1:47" x14ac:dyDescent="0.3">
      <c r="A194" s="4"/>
      <c r="B194" s="4"/>
      <c r="C194" s="4"/>
      <c r="E194" s="103"/>
      <c r="F194" s="103"/>
      <c r="AD194" s="103"/>
      <c r="AF194" s="103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133"/>
      <c r="AU194" s="293"/>
    </row>
    <row r="195" spans="1:47" x14ac:dyDescent="0.3">
      <c r="A195" s="4"/>
      <c r="B195" s="4"/>
      <c r="C195" s="4"/>
      <c r="E195" s="103"/>
      <c r="F195" s="103"/>
      <c r="AD195" s="103"/>
      <c r="AF195" s="103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133"/>
      <c r="AU195" s="293"/>
    </row>
    <row r="196" spans="1:47" x14ac:dyDescent="0.3">
      <c r="A196" s="4"/>
      <c r="B196" s="4"/>
      <c r="C196" s="4"/>
      <c r="E196" s="103"/>
      <c r="F196" s="103"/>
      <c r="AD196" s="103"/>
      <c r="AF196" s="103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133"/>
      <c r="AU196" s="293"/>
    </row>
    <row r="197" spans="1:47" x14ac:dyDescent="0.3">
      <c r="A197" s="4"/>
      <c r="B197" s="4"/>
      <c r="C197" s="4"/>
      <c r="E197" s="103"/>
      <c r="F197" s="103"/>
      <c r="AD197" s="103"/>
      <c r="AF197" s="103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133"/>
      <c r="AU197" s="293"/>
    </row>
    <row r="198" spans="1:47" x14ac:dyDescent="0.3">
      <c r="A198" s="4"/>
      <c r="B198" s="4"/>
      <c r="C198" s="4"/>
      <c r="E198" s="103"/>
      <c r="F198" s="103"/>
      <c r="AD198" s="103"/>
      <c r="AF198" s="103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133"/>
      <c r="AU198" s="293"/>
    </row>
    <row r="199" spans="1:47" x14ac:dyDescent="0.3">
      <c r="A199" s="4"/>
      <c r="B199" s="4"/>
      <c r="C199" s="4"/>
      <c r="E199" s="103"/>
      <c r="F199" s="103"/>
      <c r="AD199" s="103"/>
      <c r="AF199" s="103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133"/>
      <c r="AU199" s="293"/>
    </row>
    <row r="200" spans="1:47" x14ac:dyDescent="0.3">
      <c r="A200" s="4"/>
      <c r="B200" s="4"/>
      <c r="C200" s="4"/>
      <c r="E200" s="103"/>
      <c r="F200" s="103"/>
      <c r="AD200" s="103"/>
      <c r="AF200" s="103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133"/>
      <c r="AU200" s="293"/>
    </row>
    <row r="201" spans="1:47" x14ac:dyDescent="0.3">
      <c r="A201" s="4"/>
      <c r="B201" s="4"/>
      <c r="C201" s="4"/>
      <c r="E201" s="103"/>
      <c r="F201" s="103"/>
      <c r="AD201" s="103"/>
      <c r="AF201" s="103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133"/>
      <c r="AU201" s="293"/>
    </row>
    <row r="202" spans="1:47" x14ac:dyDescent="0.3">
      <c r="A202" s="4"/>
      <c r="B202" s="4"/>
      <c r="C202" s="4"/>
      <c r="E202" s="103"/>
      <c r="F202" s="103"/>
      <c r="AD202" s="103"/>
      <c r="AF202" s="103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133"/>
      <c r="AU202" s="293"/>
    </row>
    <row r="203" spans="1:47" x14ac:dyDescent="0.3">
      <c r="A203" s="4"/>
      <c r="B203" s="4"/>
      <c r="C203" s="4"/>
      <c r="E203" s="103"/>
      <c r="F203" s="103"/>
      <c r="AD203" s="103"/>
      <c r="AF203" s="103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133"/>
      <c r="AU203" s="293"/>
    </row>
    <row r="204" spans="1:47" x14ac:dyDescent="0.3">
      <c r="A204" s="4"/>
      <c r="B204" s="4"/>
      <c r="C204" s="4"/>
      <c r="E204" s="103"/>
      <c r="F204" s="103"/>
      <c r="AD204" s="103"/>
      <c r="AF204" s="103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133"/>
      <c r="AU204" s="293"/>
    </row>
    <row r="205" spans="1:47" x14ac:dyDescent="0.3">
      <c r="A205" s="4"/>
      <c r="B205" s="4"/>
      <c r="C205" s="4"/>
      <c r="E205" s="103"/>
      <c r="F205" s="103"/>
      <c r="AD205" s="103"/>
      <c r="AF205" s="103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133"/>
      <c r="AU205" s="293"/>
    </row>
    <row r="206" spans="1:47" x14ac:dyDescent="0.3">
      <c r="A206" s="4"/>
      <c r="B206" s="4"/>
      <c r="C206" s="4"/>
      <c r="E206" s="103"/>
      <c r="F206" s="103"/>
      <c r="AD206" s="103"/>
      <c r="AF206" s="103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133"/>
      <c r="AU206" s="293"/>
    </row>
    <row r="207" spans="1:47" x14ac:dyDescent="0.3">
      <c r="A207" s="4"/>
      <c r="B207" s="4"/>
      <c r="C207" s="4"/>
      <c r="E207" s="103"/>
      <c r="F207" s="103"/>
      <c r="AD207" s="103"/>
      <c r="AF207" s="103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133"/>
      <c r="AU207" s="293"/>
    </row>
    <row r="208" spans="1:47" x14ac:dyDescent="0.3">
      <c r="A208" s="4"/>
      <c r="B208" s="4"/>
      <c r="C208" s="4"/>
      <c r="E208" s="103"/>
      <c r="F208" s="103"/>
      <c r="AD208" s="103"/>
      <c r="AF208" s="103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133"/>
      <c r="AU208" s="293"/>
    </row>
    <row r="209" spans="1:47" x14ac:dyDescent="0.3">
      <c r="A209" s="4"/>
      <c r="B209" s="4"/>
      <c r="C209" s="4"/>
      <c r="E209" s="103"/>
      <c r="F209" s="103"/>
      <c r="AD209" s="103"/>
      <c r="AF209" s="103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133"/>
      <c r="AU209" s="293"/>
    </row>
    <row r="210" spans="1:47" x14ac:dyDescent="0.3">
      <c r="A210" s="4"/>
      <c r="B210" s="4"/>
      <c r="C210" s="4"/>
      <c r="E210" s="103"/>
      <c r="F210" s="103"/>
      <c r="AD210" s="103"/>
      <c r="AF210" s="103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133"/>
      <c r="AU210" s="293"/>
    </row>
    <row r="211" spans="1:47" x14ac:dyDescent="0.3">
      <c r="A211" s="4"/>
      <c r="B211" s="4"/>
      <c r="C211" s="4"/>
      <c r="E211" s="103"/>
      <c r="F211" s="103"/>
      <c r="AD211" s="103"/>
      <c r="AF211" s="103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133"/>
      <c r="AU211" s="293"/>
    </row>
    <row r="212" spans="1:47" x14ac:dyDescent="0.3">
      <c r="A212" s="4"/>
      <c r="B212" s="4"/>
      <c r="C212" s="4"/>
      <c r="E212" s="103"/>
      <c r="F212" s="103"/>
      <c r="AD212" s="103"/>
      <c r="AF212" s="103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133"/>
      <c r="AU212" s="293"/>
    </row>
    <row r="213" spans="1:47" x14ac:dyDescent="0.3">
      <c r="A213" s="4"/>
      <c r="B213" s="4"/>
      <c r="C213" s="4"/>
      <c r="E213" s="103"/>
      <c r="F213" s="103"/>
      <c r="AD213" s="103"/>
      <c r="AF213" s="103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133"/>
      <c r="AU213" s="293"/>
    </row>
    <row r="214" spans="1:47" x14ac:dyDescent="0.3">
      <c r="A214" s="4"/>
      <c r="B214" s="4"/>
      <c r="C214" s="4"/>
      <c r="E214" s="103"/>
      <c r="F214" s="103"/>
      <c r="AD214" s="103"/>
      <c r="AF214" s="103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133"/>
      <c r="AU214" s="293"/>
    </row>
    <row r="215" spans="1:47" x14ac:dyDescent="0.3">
      <c r="A215" s="4"/>
      <c r="B215" s="4"/>
      <c r="C215" s="4"/>
      <c r="E215" s="103"/>
      <c r="F215" s="103"/>
      <c r="AD215" s="103"/>
      <c r="AF215" s="103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133"/>
      <c r="AU215" s="293"/>
    </row>
    <row r="216" spans="1:47" x14ac:dyDescent="0.3">
      <c r="A216" s="4"/>
      <c r="B216" s="4"/>
      <c r="C216" s="4"/>
      <c r="E216" s="103"/>
      <c r="F216" s="103"/>
      <c r="AD216" s="103"/>
      <c r="AF216" s="103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133"/>
      <c r="AU216" s="293"/>
    </row>
    <row r="217" spans="1:47" x14ac:dyDescent="0.3">
      <c r="A217" s="4"/>
      <c r="B217" s="4"/>
      <c r="C217" s="4"/>
      <c r="E217" s="103"/>
      <c r="F217" s="103"/>
      <c r="AD217" s="103"/>
      <c r="AF217" s="103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133"/>
      <c r="AU217" s="293"/>
    </row>
    <row r="218" spans="1:47" x14ac:dyDescent="0.3">
      <c r="A218" s="4"/>
      <c r="B218" s="4"/>
      <c r="C218" s="4"/>
      <c r="E218" s="103"/>
      <c r="F218" s="103"/>
      <c r="AD218" s="103"/>
      <c r="AF218" s="103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133"/>
      <c r="AU218" s="293"/>
    </row>
    <row r="219" spans="1:47" x14ac:dyDescent="0.3">
      <c r="A219" s="4"/>
      <c r="B219" s="4"/>
      <c r="C219" s="4"/>
      <c r="E219" s="103"/>
      <c r="F219" s="103"/>
      <c r="AD219" s="103"/>
      <c r="AF219" s="103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133"/>
      <c r="AU219" s="293"/>
    </row>
    <row r="220" spans="1:47" x14ac:dyDescent="0.3">
      <c r="A220" s="4"/>
      <c r="B220" s="4"/>
      <c r="C220" s="4"/>
      <c r="E220" s="103"/>
      <c r="F220" s="103"/>
      <c r="AD220" s="103"/>
      <c r="AF220" s="103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133"/>
      <c r="AU220" s="293"/>
    </row>
    <row r="221" spans="1:47" x14ac:dyDescent="0.3">
      <c r="A221" s="4"/>
      <c r="B221" s="4"/>
      <c r="C221" s="4"/>
      <c r="E221" s="103"/>
      <c r="F221" s="103"/>
      <c r="AD221" s="103"/>
      <c r="AF221" s="103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133"/>
      <c r="AU221" s="293"/>
    </row>
    <row r="222" spans="1:47" x14ac:dyDescent="0.3">
      <c r="A222" s="4"/>
      <c r="B222" s="4"/>
      <c r="C222" s="4"/>
      <c r="E222" s="103"/>
      <c r="F222" s="103"/>
      <c r="AD222" s="103"/>
      <c r="AF222" s="103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133"/>
      <c r="AU222" s="293"/>
    </row>
    <row r="223" spans="1:47" x14ac:dyDescent="0.3">
      <c r="A223" s="4"/>
      <c r="B223" s="4"/>
      <c r="C223" s="4"/>
      <c r="E223" s="103"/>
      <c r="F223" s="103"/>
      <c r="AD223" s="103"/>
      <c r="AF223" s="103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133"/>
      <c r="AU223" s="293"/>
    </row>
    <row r="224" spans="1:47" x14ac:dyDescent="0.3">
      <c r="A224" s="4"/>
      <c r="B224" s="4"/>
      <c r="C224" s="4"/>
      <c r="E224" s="103"/>
      <c r="F224" s="103"/>
      <c r="AD224" s="103"/>
      <c r="AF224" s="103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133"/>
      <c r="AU224" s="293"/>
    </row>
    <row r="225" spans="1:47" x14ac:dyDescent="0.3">
      <c r="A225" s="4"/>
      <c r="B225" s="4"/>
      <c r="C225" s="4"/>
      <c r="E225" s="103"/>
      <c r="F225" s="103"/>
      <c r="AD225" s="103"/>
      <c r="AF225" s="103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133"/>
      <c r="AU225" s="293"/>
    </row>
    <row r="226" spans="1:47" x14ac:dyDescent="0.3">
      <c r="A226" s="4"/>
      <c r="B226" s="4"/>
      <c r="C226" s="4"/>
      <c r="E226" s="103"/>
      <c r="F226" s="103"/>
      <c r="AD226" s="103"/>
      <c r="AF226" s="103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133"/>
      <c r="AU226" s="293"/>
    </row>
    <row r="227" spans="1:47" x14ac:dyDescent="0.3">
      <c r="A227" s="4"/>
      <c r="B227" s="4"/>
      <c r="C227" s="4"/>
      <c r="E227" s="103"/>
      <c r="F227" s="103"/>
      <c r="AD227" s="103"/>
      <c r="AF227" s="103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133"/>
      <c r="AU227" s="293"/>
    </row>
    <row r="228" spans="1:47" x14ac:dyDescent="0.3">
      <c r="A228" s="4"/>
      <c r="B228" s="4"/>
      <c r="C228" s="4"/>
      <c r="E228" s="103"/>
      <c r="F228" s="103"/>
      <c r="AD228" s="103"/>
      <c r="AF228" s="103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133"/>
      <c r="AU228" s="293"/>
    </row>
    <row r="229" spans="1:47" x14ac:dyDescent="0.3">
      <c r="A229" s="4"/>
      <c r="B229" s="4"/>
      <c r="C229" s="4"/>
      <c r="E229" s="103"/>
      <c r="F229" s="103"/>
      <c r="AD229" s="103"/>
      <c r="AF229" s="103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133"/>
      <c r="AU229" s="293"/>
    </row>
    <row r="230" spans="1:47" x14ac:dyDescent="0.3">
      <c r="A230" s="4"/>
      <c r="B230" s="4"/>
      <c r="C230" s="4"/>
      <c r="E230" s="103"/>
      <c r="F230" s="103"/>
      <c r="AD230" s="103"/>
      <c r="AF230" s="103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133"/>
      <c r="AU230" s="293"/>
    </row>
    <row r="231" spans="1:47" x14ac:dyDescent="0.3">
      <c r="A231" s="4"/>
      <c r="B231" s="4"/>
      <c r="C231" s="4"/>
      <c r="E231" s="103"/>
      <c r="F231" s="103"/>
      <c r="AD231" s="103"/>
      <c r="AF231" s="103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133"/>
      <c r="AU231" s="293"/>
    </row>
    <row r="232" spans="1:47" x14ac:dyDescent="0.3">
      <c r="A232" s="4"/>
      <c r="B232" s="4"/>
      <c r="C232" s="4"/>
      <c r="E232" s="103"/>
      <c r="F232" s="103"/>
      <c r="AD232" s="103"/>
      <c r="AF232" s="103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133"/>
      <c r="AU232" s="293"/>
    </row>
    <row r="233" spans="1:47" x14ac:dyDescent="0.3">
      <c r="A233" s="4"/>
      <c r="B233" s="4"/>
      <c r="C233" s="4"/>
      <c r="E233" s="103"/>
      <c r="F233" s="103"/>
      <c r="AD233" s="103"/>
      <c r="AF233" s="103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133"/>
      <c r="AU233" s="293"/>
    </row>
    <row r="234" spans="1:47" x14ac:dyDescent="0.3">
      <c r="A234" s="4"/>
      <c r="B234" s="4"/>
      <c r="C234" s="4"/>
      <c r="E234" s="103"/>
      <c r="F234" s="103"/>
      <c r="AD234" s="103"/>
      <c r="AF234" s="103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133"/>
      <c r="AU234" s="293"/>
    </row>
    <row r="235" spans="1:47" x14ac:dyDescent="0.3">
      <c r="A235" s="4"/>
      <c r="B235" s="4"/>
      <c r="C235" s="4"/>
      <c r="E235" s="103"/>
      <c r="F235" s="103"/>
      <c r="AD235" s="103"/>
      <c r="AF235" s="103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133"/>
      <c r="AU235" s="293"/>
    </row>
    <row r="236" spans="1:47" x14ac:dyDescent="0.3">
      <c r="A236" s="4"/>
      <c r="B236" s="4"/>
      <c r="C236" s="4"/>
      <c r="E236" s="103"/>
      <c r="F236" s="103"/>
      <c r="AD236" s="103"/>
      <c r="AF236" s="103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133"/>
      <c r="AU236" s="293"/>
    </row>
    <row r="237" spans="1:47" x14ac:dyDescent="0.3">
      <c r="A237" s="4"/>
      <c r="B237" s="4"/>
      <c r="C237" s="4"/>
      <c r="E237" s="103"/>
      <c r="F237" s="103"/>
      <c r="AD237" s="103"/>
      <c r="AF237" s="103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133"/>
      <c r="AU237" s="293"/>
    </row>
    <row r="238" spans="1:47" x14ac:dyDescent="0.3">
      <c r="A238" s="4"/>
      <c r="B238" s="4"/>
      <c r="C238" s="4"/>
      <c r="E238" s="103"/>
      <c r="F238" s="103"/>
      <c r="AD238" s="103"/>
      <c r="AF238" s="103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133"/>
      <c r="AU238" s="293"/>
    </row>
    <row r="239" spans="1:47" x14ac:dyDescent="0.3">
      <c r="A239" s="4"/>
      <c r="B239" s="4"/>
      <c r="C239" s="4"/>
      <c r="E239" s="103"/>
      <c r="F239" s="103"/>
      <c r="AD239" s="103"/>
      <c r="AF239" s="103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133"/>
      <c r="AU239" s="293"/>
    </row>
    <row r="240" spans="1:47" x14ac:dyDescent="0.3">
      <c r="A240" s="4"/>
      <c r="B240" s="4"/>
      <c r="C240" s="4"/>
      <c r="E240" s="103"/>
      <c r="F240" s="103"/>
      <c r="AD240" s="103"/>
      <c r="AF240" s="103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133"/>
      <c r="AU240" s="293"/>
    </row>
    <row r="241" spans="1:47" x14ac:dyDescent="0.3">
      <c r="A241" s="4"/>
      <c r="B241" s="4"/>
      <c r="C241" s="4"/>
      <c r="E241" s="103"/>
      <c r="F241" s="103"/>
      <c r="AD241" s="103"/>
      <c r="AF241" s="103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133"/>
      <c r="AU241" s="293"/>
    </row>
    <row r="242" spans="1:47" x14ac:dyDescent="0.3">
      <c r="A242" s="4"/>
      <c r="B242" s="4"/>
      <c r="C242" s="4"/>
      <c r="E242" s="103"/>
      <c r="F242" s="103"/>
      <c r="AD242" s="103"/>
      <c r="AF242" s="103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133"/>
      <c r="AU242" s="293"/>
    </row>
    <row r="243" spans="1:47" x14ac:dyDescent="0.3">
      <c r="A243" s="4"/>
      <c r="B243" s="4"/>
      <c r="C243" s="4"/>
      <c r="E243" s="103"/>
      <c r="F243" s="103"/>
      <c r="AD243" s="103"/>
      <c r="AF243" s="103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133"/>
      <c r="AU243" s="293"/>
    </row>
    <row r="244" spans="1:47" x14ac:dyDescent="0.3">
      <c r="A244" s="4"/>
      <c r="B244" s="4"/>
      <c r="C244" s="4"/>
      <c r="E244" s="103"/>
      <c r="F244" s="103"/>
      <c r="AD244" s="103"/>
      <c r="AF244" s="103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133"/>
      <c r="AU244" s="293"/>
    </row>
    <row r="245" spans="1:47" x14ac:dyDescent="0.3">
      <c r="A245" s="4"/>
      <c r="B245" s="4"/>
      <c r="C245" s="4"/>
      <c r="E245" s="103"/>
      <c r="F245" s="103"/>
      <c r="AD245" s="103"/>
      <c r="AF245" s="103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133"/>
      <c r="AU245" s="293"/>
    </row>
    <row r="246" spans="1:47" x14ac:dyDescent="0.3">
      <c r="A246" s="4"/>
      <c r="B246" s="4"/>
      <c r="C246" s="4"/>
      <c r="E246" s="103"/>
      <c r="F246" s="103"/>
      <c r="AD246" s="103"/>
      <c r="AF246" s="103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133"/>
      <c r="AU246" s="293"/>
    </row>
    <row r="247" spans="1:47" x14ac:dyDescent="0.3">
      <c r="A247" s="4"/>
      <c r="B247" s="4"/>
      <c r="C247" s="4"/>
      <c r="E247" s="103"/>
      <c r="F247" s="103"/>
      <c r="AD247" s="103"/>
      <c r="AF247" s="103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133"/>
      <c r="AU247" s="293"/>
    </row>
    <row r="248" spans="1:47" x14ac:dyDescent="0.3">
      <c r="A248" s="4"/>
      <c r="B248" s="4"/>
      <c r="C248" s="4"/>
      <c r="E248" s="103"/>
      <c r="F248" s="103"/>
      <c r="AD248" s="103"/>
      <c r="AF248" s="103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133"/>
      <c r="AU248" s="293"/>
    </row>
    <row r="249" spans="1:47" x14ac:dyDescent="0.3">
      <c r="A249" s="4"/>
      <c r="B249" s="4"/>
      <c r="C249" s="4"/>
      <c r="E249" s="103"/>
      <c r="F249" s="103"/>
      <c r="AD249" s="103"/>
      <c r="AF249" s="103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133"/>
      <c r="AU249" s="293"/>
    </row>
    <row r="250" spans="1:47" x14ac:dyDescent="0.3">
      <c r="A250" s="4"/>
      <c r="B250" s="4"/>
      <c r="C250" s="4"/>
      <c r="E250" s="103"/>
      <c r="F250" s="103"/>
      <c r="AD250" s="103"/>
      <c r="AF250" s="103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133"/>
      <c r="AU250" s="293"/>
    </row>
    <row r="251" spans="1:47" x14ac:dyDescent="0.3">
      <c r="A251" s="4"/>
      <c r="B251" s="4"/>
      <c r="C251" s="4"/>
      <c r="E251" s="103"/>
      <c r="F251" s="103"/>
      <c r="AD251" s="103"/>
      <c r="AF251" s="103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133"/>
      <c r="AU251" s="293"/>
    </row>
    <row r="252" spans="1:47" x14ac:dyDescent="0.3">
      <c r="A252" s="4"/>
      <c r="B252" s="4"/>
      <c r="C252" s="4"/>
      <c r="E252" s="103"/>
      <c r="F252" s="103"/>
      <c r="AD252" s="103"/>
      <c r="AF252" s="103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133"/>
      <c r="AU252" s="293"/>
    </row>
    <row r="253" spans="1:47" x14ac:dyDescent="0.3">
      <c r="A253" s="4"/>
      <c r="B253" s="4"/>
      <c r="C253" s="4"/>
      <c r="E253" s="103"/>
      <c r="F253" s="103"/>
      <c r="AD253" s="103"/>
      <c r="AF253" s="103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133"/>
      <c r="AU253" s="293"/>
    </row>
    <row r="254" spans="1:47" x14ac:dyDescent="0.3">
      <c r="A254" s="4"/>
      <c r="B254" s="4"/>
      <c r="C254" s="4"/>
      <c r="E254" s="103"/>
      <c r="F254" s="103"/>
      <c r="AD254" s="103"/>
      <c r="AF254" s="103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133"/>
      <c r="AU254" s="293"/>
    </row>
    <row r="255" spans="1:47" x14ac:dyDescent="0.3">
      <c r="A255" s="4"/>
      <c r="B255" s="4"/>
      <c r="C255" s="4"/>
      <c r="E255" s="103"/>
      <c r="F255" s="103"/>
      <c r="AD255" s="103"/>
      <c r="AF255" s="103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133"/>
      <c r="AU255" s="293"/>
    </row>
    <row r="256" spans="1:47" x14ac:dyDescent="0.3">
      <c r="A256" s="4"/>
      <c r="B256" s="4"/>
      <c r="C256" s="4"/>
      <c r="E256" s="103"/>
      <c r="F256" s="103"/>
      <c r="AD256" s="103"/>
      <c r="AF256" s="103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133"/>
      <c r="AU256" s="293"/>
    </row>
    <row r="257" spans="1:47" x14ac:dyDescent="0.3">
      <c r="A257" s="4"/>
      <c r="B257" s="4"/>
      <c r="C257" s="4"/>
      <c r="E257" s="103"/>
      <c r="F257" s="103"/>
      <c r="AD257" s="103"/>
      <c r="AF257" s="103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133"/>
      <c r="AU257" s="293"/>
    </row>
    <row r="258" spans="1:47" x14ac:dyDescent="0.3">
      <c r="A258" s="4"/>
      <c r="B258" s="4"/>
      <c r="C258" s="4"/>
      <c r="E258" s="103"/>
      <c r="F258" s="103"/>
      <c r="AD258" s="103"/>
      <c r="AF258" s="103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133"/>
      <c r="AU258" s="293"/>
    </row>
    <row r="259" spans="1:47" x14ac:dyDescent="0.3">
      <c r="A259" s="4"/>
      <c r="B259" s="4"/>
      <c r="C259" s="4"/>
      <c r="E259" s="103"/>
      <c r="F259" s="103"/>
      <c r="AD259" s="103"/>
      <c r="AF259" s="103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133"/>
      <c r="AU259" s="293"/>
    </row>
    <row r="260" spans="1:47" x14ac:dyDescent="0.3">
      <c r="A260" s="4"/>
      <c r="B260" s="4"/>
      <c r="C260" s="4"/>
      <c r="E260" s="103"/>
      <c r="F260" s="103"/>
      <c r="AD260" s="103"/>
      <c r="AF260" s="103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133"/>
      <c r="AU260" s="293"/>
    </row>
    <row r="261" spans="1:47" x14ac:dyDescent="0.3">
      <c r="A261" s="4"/>
      <c r="B261" s="4"/>
      <c r="C261" s="4"/>
      <c r="E261" s="103"/>
      <c r="F261" s="103"/>
      <c r="AD261" s="103"/>
      <c r="AF261" s="103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133"/>
      <c r="AU261" s="293"/>
    </row>
    <row r="262" spans="1:47" x14ac:dyDescent="0.3">
      <c r="A262" s="4"/>
      <c r="B262" s="4"/>
      <c r="C262" s="4"/>
      <c r="E262" s="103"/>
      <c r="F262" s="103"/>
      <c r="AD262" s="103"/>
      <c r="AF262" s="103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133"/>
      <c r="AU262" s="293"/>
    </row>
    <row r="263" spans="1:47" x14ac:dyDescent="0.3">
      <c r="A263" s="4"/>
      <c r="B263" s="4"/>
      <c r="C263" s="4"/>
      <c r="E263" s="103"/>
      <c r="F263" s="103"/>
      <c r="AD263" s="103"/>
      <c r="AF263" s="103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133"/>
      <c r="AU263" s="293"/>
    </row>
    <row r="264" spans="1:47" x14ac:dyDescent="0.3">
      <c r="A264" s="4"/>
      <c r="B264" s="4"/>
      <c r="C264" s="4"/>
      <c r="E264" s="103"/>
      <c r="F264" s="103"/>
      <c r="AD264" s="103"/>
      <c r="AF264" s="103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133"/>
      <c r="AU264" s="293"/>
    </row>
    <row r="265" spans="1:47" x14ac:dyDescent="0.3">
      <c r="A265" s="4"/>
      <c r="B265" s="4"/>
      <c r="C265" s="4"/>
      <c r="E265" s="103"/>
      <c r="F265" s="103"/>
      <c r="AD265" s="103"/>
      <c r="AF265" s="103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133"/>
      <c r="AU265" s="293"/>
    </row>
    <row r="266" spans="1:47" x14ac:dyDescent="0.3">
      <c r="A266" s="4"/>
      <c r="B266" s="4"/>
      <c r="C266" s="4"/>
      <c r="E266" s="103"/>
      <c r="F266" s="103"/>
      <c r="AD266" s="103"/>
      <c r="AF266" s="103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133"/>
      <c r="AU266" s="293"/>
    </row>
    <row r="267" spans="1:47" x14ac:dyDescent="0.3">
      <c r="A267" s="4"/>
      <c r="B267" s="4"/>
      <c r="C267" s="4"/>
      <c r="E267" s="103"/>
      <c r="F267" s="103"/>
      <c r="AD267" s="103"/>
      <c r="AF267" s="103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133"/>
      <c r="AU267" s="293"/>
    </row>
    <row r="268" spans="1:47" x14ac:dyDescent="0.3">
      <c r="A268" s="4"/>
      <c r="B268" s="4"/>
      <c r="C268" s="4"/>
      <c r="E268" s="103"/>
      <c r="F268" s="103"/>
      <c r="AD268" s="103"/>
      <c r="AF268" s="103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133"/>
      <c r="AU268" s="293"/>
    </row>
    <row r="269" spans="1:47" x14ac:dyDescent="0.3">
      <c r="A269" s="4"/>
      <c r="B269" s="4"/>
      <c r="C269" s="4"/>
      <c r="E269" s="103"/>
      <c r="F269" s="103"/>
      <c r="AD269" s="103"/>
      <c r="AF269" s="103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133"/>
      <c r="AU269" s="293"/>
    </row>
    <row r="270" spans="1:47" x14ac:dyDescent="0.3">
      <c r="A270" s="4"/>
      <c r="B270" s="4"/>
      <c r="C270" s="4"/>
      <c r="E270" s="103"/>
      <c r="F270" s="103"/>
      <c r="AD270" s="103"/>
      <c r="AF270" s="103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133"/>
      <c r="AU270" s="293"/>
    </row>
    <row r="271" spans="1:47" x14ac:dyDescent="0.3">
      <c r="A271" s="4"/>
      <c r="B271" s="4"/>
      <c r="C271" s="4"/>
      <c r="E271" s="103"/>
      <c r="F271" s="103"/>
      <c r="AD271" s="103"/>
      <c r="AF271" s="103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133"/>
      <c r="AU271" s="293"/>
    </row>
    <row r="272" spans="1:47" x14ac:dyDescent="0.3">
      <c r="A272" s="4"/>
      <c r="B272" s="4"/>
      <c r="C272" s="4"/>
      <c r="E272" s="103"/>
      <c r="F272" s="103"/>
      <c r="AD272" s="103"/>
      <c r="AF272" s="103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133"/>
      <c r="AU272" s="293"/>
    </row>
    <row r="273" spans="1:47" x14ac:dyDescent="0.3">
      <c r="A273" s="4"/>
      <c r="B273" s="4"/>
      <c r="C273" s="4"/>
      <c r="E273" s="103"/>
      <c r="F273" s="103"/>
      <c r="AD273" s="103"/>
      <c r="AF273" s="103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133"/>
      <c r="AU273" s="293"/>
    </row>
    <row r="274" spans="1:47" x14ac:dyDescent="0.3">
      <c r="A274" s="4"/>
      <c r="B274" s="4"/>
      <c r="C274" s="4"/>
      <c r="E274" s="103"/>
      <c r="F274" s="103"/>
      <c r="AD274" s="103"/>
      <c r="AF274" s="103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133"/>
      <c r="AU274" s="293"/>
    </row>
    <row r="275" spans="1:47" x14ac:dyDescent="0.3">
      <c r="A275" s="4"/>
      <c r="B275" s="4"/>
      <c r="C275" s="4"/>
      <c r="E275" s="103"/>
      <c r="F275" s="103"/>
      <c r="AD275" s="103"/>
      <c r="AF275" s="103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133"/>
      <c r="AU275" s="293"/>
    </row>
    <row r="276" spans="1:47" x14ac:dyDescent="0.3">
      <c r="A276" s="4"/>
      <c r="B276" s="4"/>
      <c r="C276" s="4"/>
      <c r="E276" s="103"/>
      <c r="F276" s="103"/>
      <c r="AD276" s="103"/>
      <c r="AF276" s="103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133"/>
      <c r="AU276" s="293"/>
    </row>
    <row r="277" spans="1:47" x14ac:dyDescent="0.3">
      <c r="A277" s="4"/>
      <c r="B277" s="4"/>
      <c r="C277" s="4"/>
      <c r="E277" s="103"/>
      <c r="F277" s="103"/>
      <c r="AD277" s="103"/>
      <c r="AF277" s="103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133"/>
      <c r="AU277" s="293"/>
    </row>
    <row r="278" spans="1:47" x14ac:dyDescent="0.3">
      <c r="A278" s="4"/>
      <c r="B278" s="4"/>
      <c r="C278" s="4"/>
      <c r="E278" s="103"/>
      <c r="F278" s="103"/>
      <c r="AD278" s="103"/>
      <c r="AF278" s="103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133"/>
      <c r="AU278" s="293"/>
    </row>
    <row r="279" spans="1:47" x14ac:dyDescent="0.3">
      <c r="A279" s="4"/>
      <c r="B279" s="4"/>
      <c r="C279" s="4"/>
      <c r="E279" s="103"/>
      <c r="F279" s="103"/>
      <c r="AD279" s="103"/>
      <c r="AF279" s="103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133"/>
      <c r="AU279" s="293"/>
    </row>
    <row r="280" spans="1:47" x14ac:dyDescent="0.3">
      <c r="A280" s="4"/>
      <c r="B280" s="4"/>
      <c r="C280" s="4"/>
      <c r="E280" s="103"/>
      <c r="F280" s="103"/>
      <c r="AD280" s="103"/>
      <c r="AF280" s="103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133"/>
      <c r="AU280" s="293"/>
    </row>
    <row r="281" spans="1:47" x14ac:dyDescent="0.3">
      <c r="A281" s="4"/>
      <c r="B281" s="4"/>
      <c r="C281" s="4"/>
      <c r="E281" s="103"/>
      <c r="F281" s="103"/>
      <c r="AD281" s="103"/>
      <c r="AF281" s="103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133"/>
      <c r="AU281" s="293"/>
    </row>
    <row r="282" spans="1:47" x14ac:dyDescent="0.3">
      <c r="A282" s="4"/>
      <c r="B282" s="4"/>
      <c r="C282" s="4"/>
      <c r="E282" s="103"/>
      <c r="F282" s="103"/>
      <c r="AD282" s="103"/>
      <c r="AF282" s="103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133"/>
      <c r="AU282" s="293"/>
    </row>
    <row r="283" spans="1:47" x14ac:dyDescent="0.3">
      <c r="A283" s="4"/>
      <c r="B283" s="4"/>
      <c r="C283" s="4"/>
      <c r="E283" s="103"/>
      <c r="F283" s="103"/>
      <c r="AD283" s="103"/>
      <c r="AF283" s="103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133"/>
      <c r="AU283" s="293"/>
    </row>
    <row r="284" spans="1:47" x14ac:dyDescent="0.3">
      <c r="A284" s="4"/>
      <c r="B284" s="4"/>
      <c r="C284" s="4"/>
      <c r="E284" s="103"/>
      <c r="F284" s="103"/>
      <c r="AD284" s="103"/>
      <c r="AF284" s="103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133"/>
      <c r="AU284" s="293"/>
    </row>
    <row r="285" spans="1:47" x14ac:dyDescent="0.3">
      <c r="A285" s="4"/>
      <c r="B285" s="4"/>
      <c r="C285" s="4"/>
      <c r="E285" s="103"/>
      <c r="F285" s="103"/>
      <c r="AD285" s="103"/>
      <c r="AF285" s="103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133"/>
      <c r="AU285" s="293"/>
    </row>
    <row r="286" spans="1:47" x14ac:dyDescent="0.3">
      <c r="A286" s="4"/>
      <c r="B286" s="4"/>
      <c r="C286" s="4"/>
      <c r="E286" s="103"/>
      <c r="F286" s="103"/>
      <c r="AD286" s="103"/>
      <c r="AF286" s="103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133"/>
      <c r="AU286" s="293"/>
    </row>
    <row r="287" spans="1:47" x14ac:dyDescent="0.3">
      <c r="A287" s="4"/>
      <c r="B287" s="4"/>
      <c r="C287" s="4"/>
      <c r="E287" s="103"/>
      <c r="F287" s="103"/>
      <c r="AD287" s="103"/>
      <c r="AF287" s="103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133"/>
      <c r="AU287" s="293"/>
    </row>
    <row r="288" spans="1:47" x14ac:dyDescent="0.3">
      <c r="A288" s="4"/>
      <c r="B288" s="4"/>
      <c r="C288" s="4"/>
      <c r="E288" s="103"/>
      <c r="F288" s="103"/>
      <c r="AD288" s="103"/>
      <c r="AF288" s="103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133"/>
      <c r="AU288" s="293"/>
    </row>
    <row r="289" spans="1:47" x14ac:dyDescent="0.3">
      <c r="A289" s="4"/>
      <c r="B289" s="4"/>
      <c r="C289" s="4"/>
      <c r="E289" s="103"/>
      <c r="F289" s="103"/>
      <c r="AD289" s="103"/>
      <c r="AF289" s="103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133"/>
      <c r="AU289" s="293"/>
    </row>
    <row r="290" spans="1:47" x14ac:dyDescent="0.3">
      <c r="A290" s="4"/>
      <c r="B290" s="4"/>
      <c r="C290" s="4"/>
      <c r="E290" s="103"/>
      <c r="F290" s="103"/>
      <c r="AD290" s="103"/>
      <c r="AF290" s="103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133"/>
      <c r="AU290" s="293"/>
    </row>
    <row r="291" spans="1:47" x14ac:dyDescent="0.3">
      <c r="A291" s="4"/>
      <c r="B291" s="4"/>
      <c r="C291" s="4"/>
      <c r="E291" s="103"/>
      <c r="F291" s="103"/>
      <c r="AD291" s="103"/>
      <c r="AF291" s="103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133"/>
      <c r="AU291" s="293"/>
    </row>
    <row r="292" spans="1:47" x14ac:dyDescent="0.3">
      <c r="A292" s="4"/>
      <c r="B292" s="4"/>
      <c r="C292" s="4"/>
      <c r="E292" s="103"/>
      <c r="F292" s="103"/>
      <c r="AD292" s="103"/>
      <c r="AF292" s="103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133"/>
      <c r="AU292" s="293"/>
    </row>
    <row r="293" spans="1:47" x14ac:dyDescent="0.3">
      <c r="A293" s="4"/>
      <c r="B293" s="4"/>
      <c r="C293" s="4"/>
      <c r="E293" s="103"/>
      <c r="F293" s="103"/>
      <c r="AD293" s="103"/>
      <c r="AF293" s="103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133"/>
      <c r="AU293" s="293"/>
    </row>
    <row r="294" spans="1:47" x14ac:dyDescent="0.3">
      <c r="A294" s="4"/>
      <c r="B294" s="4"/>
      <c r="C294" s="4"/>
      <c r="E294" s="103"/>
      <c r="F294" s="103"/>
      <c r="AD294" s="103"/>
      <c r="AF294" s="103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133"/>
      <c r="AU294" s="293"/>
    </row>
    <row r="295" spans="1:47" x14ac:dyDescent="0.3">
      <c r="A295" s="4"/>
      <c r="B295" s="4"/>
      <c r="C295" s="4"/>
      <c r="E295" s="103"/>
      <c r="F295" s="103"/>
      <c r="AD295" s="103"/>
      <c r="AF295" s="103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133"/>
      <c r="AU295" s="293"/>
    </row>
    <row r="296" spans="1:47" x14ac:dyDescent="0.3">
      <c r="A296" s="4"/>
      <c r="B296" s="4"/>
      <c r="C296" s="4"/>
      <c r="E296" s="103"/>
      <c r="F296" s="103"/>
      <c r="AD296" s="103"/>
      <c r="AF296" s="103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133"/>
      <c r="AU296" s="293"/>
    </row>
    <row r="297" spans="1:47" x14ac:dyDescent="0.3">
      <c r="A297" s="4"/>
      <c r="B297" s="4"/>
      <c r="C297" s="4"/>
      <c r="E297" s="103"/>
      <c r="F297" s="103"/>
      <c r="AD297" s="103"/>
      <c r="AF297" s="103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133"/>
      <c r="AU297" s="293"/>
    </row>
    <row r="298" spans="1:47" x14ac:dyDescent="0.3">
      <c r="A298" s="4"/>
      <c r="B298" s="4"/>
      <c r="C298" s="4"/>
      <c r="E298" s="103"/>
      <c r="F298" s="103"/>
      <c r="AD298" s="103"/>
      <c r="AF298" s="103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133"/>
      <c r="AU298" s="293"/>
    </row>
    <row r="299" spans="1:47" x14ac:dyDescent="0.3">
      <c r="A299" s="4"/>
      <c r="B299" s="4"/>
      <c r="C299" s="4"/>
      <c r="E299" s="103"/>
      <c r="F299" s="103"/>
      <c r="AD299" s="103"/>
      <c r="AF299" s="103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133"/>
      <c r="AU299" s="293"/>
    </row>
    <row r="300" spans="1:47" x14ac:dyDescent="0.3">
      <c r="A300" s="4"/>
      <c r="B300" s="4"/>
      <c r="C300" s="4"/>
      <c r="E300" s="103"/>
      <c r="F300" s="103"/>
      <c r="AD300" s="103"/>
      <c r="AF300" s="103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133"/>
      <c r="AU300" s="293"/>
    </row>
    <row r="301" spans="1:47" x14ac:dyDescent="0.3">
      <c r="A301" s="4"/>
      <c r="B301" s="4"/>
      <c r="C301" s="4"/>
      <c r="E301" s="103"/>
      <c r="F301" s="103"/>
      <c r="AD301" s="103"/>
      <c r="AF301" s="103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133"/>
      <c r="AU301" s="293"/>
    </row>
    <row r="302" spans="1:47" x14ac:dyDescent="0.3">
      <c r="A302" s="4"/>
      <c r="B302" s="4"/>
      <c r="C302" s="4"/>
      <c r="E302" s="103"/>
      <c r="F302" s="103"/>
      <c r="AD302" s="103"/>
      <c r="AF302" s="103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133"/>
      <c r="AU302" s="293"/>
    </row>
    <row r="303" spans="1:47" x14ac:dyDescent="0.3">
      <c r="A303" s="4"/>
      <c r="B303" s="4"/>
      <c r="C303" s="4"/>
      <c r="E303" s="103"/>
      <c r="F303" s="103"/>
      <c r="AD303" s="103"/>
      <c r="AF303" s="103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133"/>
      <c r="AU303" s="293"/>
    </row>
    <row r="304" spans="1:47" x14ac:dyDescent="0.3">
      <c r="A304" s="4"/>
      <c r="B304" s="4"/>
      <c r="C304" s="4"/>
      <c r="E304" s="103"/>
      <c r="F304" s="103"/>
      <c r="AD304" s="103"/>
      <c r="AF304" s="103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133"/>
      <c r="AU304" s="293"/>
    </row>
    <row r="305" spans="1:47" x14ac:dyDescent="0.3">
      <c r="A305" s="4"/>
      <c r="B305" s="4"/>
      <c r="C305" s="4"/>
      <c r="E305" s="103"/>
      <c r="F305" s="103"/>
      <c r="AD305" s="103"/>
      <c r="AF305" s="103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133"/>
      <c r="AU305" s="293"/>
    </row>
    <row r="306" spans="1:47" x14ac:dyDescent="0.3">
      <c r="A306" s="4"/>
      <c r="B306" s="4"/>
      <c r="C306" s="4"/>
      <c r="E306" s="103"/>
      <c r="F306" s="103"/>
      <c r="AD306" s="103"/>
      <c r="AF306" s="103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133"/>
      <c r="AU306" s="293"/>
    </row>
    <row r="307" spans="1:47" x14ac:dyDescent="0.3">
      <c r="A307" s="4"/>
      <c r="B307" s="4"/>
      <c r="C307" s="4"/>
      <c r="E307" s="103"/>
      <c r="F307" s="103"/>
      <c r="AD307" s="103"/>
      <c r="AF307" s="103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133"/>
      <c r="AU307" s="293"/>
    </row>
    <row r="308" spans="1:47" x14ac:dyDescent="0.3">
      <c r="A308" s="4"/>
      <c r="B308" s="4"/>
      <c r="C308" s="4"/>
      <c r="E308" s="103"/>
      <c r="F308" s="103"/>
      <c r="AD308" s="103"/>
      <c r="AF308" s="103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133"/>
      <c r="AU308" s="293"/>
    </row>
    <row r="309" spans="1:47" x14ac:dyDescent="0.3">
      <c r="A309" s="4"/>
      <c r="B309" s="4"/>
      <c r="C309" s="4"/>
      <c r="E309" s="103"/>
      <c r="F309" s="103"/>
      <c r="AD309" s="103"/>
      <c r="AF309" s="103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133"/>
      <c r="AU309" s="293"/>
    </row>
    <row r="310" spans="1:47" x14ac:dyDescent="0.3">
      <c r="A310" s="4"/>
      <c r="B310" s="4"/>
      <c r="C310" s="4"/>
      <c r="E310" s="103"/>
      <c r="F310" s="103"/>
      <c r="AD310" s="103"/>
      <c r="AF310" s="103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133"/>
      <c r="AU310" s="293"/>
    </row>
    <row r="311" spans="1:47" x14ac:dyDescent="0.3">
      <c r="A311" s="4"/>
      <c r="B311" s="4"/>
      <c r="C311" s="4"/>
      <c r="E311" s="103"/>
      <c r="F311" s="103"/>
      <c r="AD311" s="103"/>
      <c r="AF311" s="103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133"/>
      <c r="AU311" s="293"/>
    </row>
    <row r="312" spans="1:47" x14ac:dyDescent="0.3">
      <c r="A312" s="4"/>
      <c r="B312" s="4"/>
      <c r="C312" s="4"/>
      <c r="E312" s="103"/>
      <c r="F312" s="103"/>
      <c r="AD312" s="103"/>
      <c r="AF312" s="103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133"/>
      <c r="AU312" s="293"/>
    </row>
    <row r="313" spans="1:47" x14ac:dyDescent="0.3">
      <c r="A313" s="4"/>
      <c r="B313" s="4"/>
      <c r="C313" s="4"/>
      <c r="E313" s="103"/>
      <c r="F313" s="103"/>
      <c r="AD313" s="103"/>
      <c r="AF313" s="103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133"/>
      <c r="AU313" s="293"/>
    </row>
    <row r="314" spans="1:47" x14ac:dyDescent="0.3">
      <c r="A314" s="4"/>
      <c r="B314" s="4"/>
      <c r="C314" s="4"/>
      <c r="E314" s="103"/>
      <c r="F314" s="103"/>
      <c r="AD314" s="103"/>
      <c r="AF314" s="103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133"/>
      <c r="AU314" s="293"/>
    </row>
    <row r="315" spans="1:47" x14ac:dyDescent="0.3">
      <c r="A315" s="4"/>
      <c r="B315" s="4"/>
      <c r="C315" s="4"/>
      <c r="E315" s="103"/>
      <c r="F315" s="103"/>
      <c r="AD315" s="103"/>
      <c r="AF315" s="103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133"/>
      <c r="AU315" s="293"/>
    </row>
    <row r="316" spans="1:47" x14ac:dyDescent="0.3">
      <c r="A316" s="4"/>
      <c r="B316" s="4"/>
      <c r="C316" s="4"/>
      <c r="E316" s="103"/>
      <c r="F316" s="103"/>
      <c r="AD316" s="103"/>
      <c r="AF316" s="103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133"/>
      <c r="AU316" s="293"/>
    </row>
    <row r="317" spans="1:47" x14ac:dyDescent="0.3">
      <c r="A317" s="4"/>
      <c r="B317" s="4"/>
      <c r="C317" s="4"/>
      <c r="E317" s="103"/>
      <c r="F317" s="103"/>
      <c r="AD317" s="103"/>
      <c r="AF317" s="103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133"/>
      <c r="AU317" s="293"/>
    </row>
    <row r="318" spans="1:47" x14ac:dyDescent="0.3">
      <c r="A318" s="4"/>
      <c r="B318" s="4"/>
      <c r="C318" s="4"/>
      <c r="E318" s="103"/>
      <c r="F318" s="103"/>
      <c r="AD318" s="103"/>
      <c r="AF318" s="103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133"/>
      <c r="AU318" s="293"/>
    </row>
    <row r="319" spans="1:47" x14ac:dyDescent="0.3">
      <c r="A319" s="4"/>
      <c r="B319" s="4"/>
      <c r="C319" s="4"/>
      <c r="E319" s="103"/>
      <c r="F319" s="103"/>
      <c r="AD319" s="103"/>
      <c r="AF319" s="103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133"/>
      <c r="AU319" s="293"/>
    </row>
    <row r="320" spans="1:47" x14ac:dyDescent="0.3">
      <c r="A320" s="4"/>
      <c r="B320" s="4"/>
      <c r="C320" s="4"/>
      <c r="E320" s="103"/>
      <c r="F320" s="103"/>
      <c r="AD320" s="103"/>
      <c r="AF320" s="103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133"/>
      <c r="AU320" s="293"/>
    </row>
    <row r="321" spans="1:47" x14ac:dyDescent="0.3">
      <c r="A321" s="4"/>
      <c r="B321" s="4"/>
      <c r="C321" s="4"/>
      <c r="E321" s="103"/>
      <c r="F321" s="103"/>
      <c r="AD321" s="103"/>
      <c r="AF321" s="103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133"/>
      <c r="AU321" s="293"/>
    </row>
    <row r="322" spans="1:47" x14ac:dyDescent="0.3">
      <c r="A322" s="4"/>
      <c r="B322" s="4"/>
      <c r="C322" s="4"/>
      <c r="E322" s="103"/>
      <c r="F322" s="103"/>
      <c r="AD322" s="103"/>
      <c r="AF322" s="103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133"/>
      <c r="AU322" s="293"/>
    </row>
    <row r="323" spans="1:47" x14ac:dyDescent="0.3">
      <c r="A323" s="4"/>
      <c r="B323" s="4"/>
      <c r="C323" s="4"/>
      <c r="E323" s="103"/>
      <c r="F323" s="103"/>
      <c r="AD323" s="103"/>
      <c r="AF323" s="103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133"/>
      <c r="AU323" s="293"/>
    </row>
    <row r="324" spans="1:47" x14ac:dyDescent="0.3">
      <c r="A324" s="4"/>
      <c r="B324" s="4"/>
      <c r="C324" s="4"/>
      <c r="E324" s="103"/>
      <c r="F324" s="103"/>
      <c r="AD324" s="103"/>
      <c r="AF324" s="103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133"/>
      <c r="AU324" s="293"/>
    </row>
    <row r="325" spans="1:47" x14ac:dyDescent="0.3">
      <c r="A325" s="4"/>
      <c r="B325" s="4"/>
      <c r="C325" s="4"/>
      <c r="E325" s="103"/>
      <c r="F325" s="103"/>
      <c r="AD325" s="103"/>
      <c r="AF325" s="103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133"/>
      <c r="AU325" s="293"/>
    </row>
    <row r="326" spans="1:47" x14ac:dyDescent="0.3">
      <c r="A326" s="4"/>
      <c r="B326" s="4"/>
      <c r="C326" s="4"/>
      <c r="E326" s="103"/>
      <c r="F326" s="103"/>
      <c r="AD326" s="103"/>
      <c r="AF326" s="103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133"/>
      <c r="AU326" s="293"/>
    </row>
    <row r="327" spans="1:47" x14ac:dyDescent="0.3">
      <c r="A327" s="4"/>
      <c r="B327" s="4"/>
      <c r="C327" s="4"/>
      <c r="E327" s="103"/>
      <c r="F327" s="103"/>
      <c r="AD327" s="103"/>
      <c r="AF327" s="103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133"/>
      <c r="AU327" s="293"/>
    </row>
    <row r="328" spans="1:47" x14ac:dyDescent="0.3">
      <c r="A328" s="4"/>
      <c r="B328" s="4"/>
      <c r="C328" s="4"/>
      <c r="E328" s="103"/>
      <c r="F328" s="103"/>
      <c r="AD328" s="103"/>
      <c r="AF328" s="103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133"/>
      <c r="AU328" s="293"/>
    </row>
    <row r="329" spans="1:47" x14ac:dyDescent="0.3">
      <c r="A329" s="4"/>
      <c r="B329" s="4"/>
      <c r="C329" s="4"/>
      <c r="E329" s="103"/>
      <c r="F329" s="103"/>
      <c r="AD329" s="103"/>
      <c r="AF329" s="103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133"/>
      <c r="AU329" s="293"/>
    </row>
    <row r="330" spans="1:47" x14ac:dyDescent="0.3">
      <c r="A330" s="4"/>
      <c r="B330" s="4"/>
      <c r="C330" s="4"/>
      <c r="E330" s="103"/>
      <c r="F330" s="103"/>
      <c r="AD330" s="103"/>
      <c r="AF330" s="103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133"/>
      <c r="AU330" s="293"/>
    </row>
    <row r="331" spans="1:47" x14ac:dyDescent="0.3">
      <c r="A331" s="4"/>
      <c r="B331" s="4"/>
      <c r="C331" s="4"/>
      <c r="E331" s="103"/>
      <c r="F331" s="103"/>
      <c r="AD331" s="103"/>
      <c r="AF331" s="103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133"/>
      <c r="AU331" s="293"/>
    </row>
    <row r="332" spans="1:47" x14ac:dyDescent="0.3">
      <c r="A332" s="4"/>
      <c r="B332" s="4"/>
      <c r="C332" s="4"/>
      <c r="E332" s="103"/>
      <c r="F332" s="103"/>
      <c r="AD332" s="103"/>
      <c r="AF332" s="103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133"/>
      <c r="AU332" s="293"/>
    </row>
    <row r="333" spans="1:47" x14ac:dyDescent="0.3">
      <c r="A333" s="4"/>
      <c r="B333" s="4"/>
      <c r="C333" s="4"/>
      <c r="E333" s="103"/>
      <c r="F333" s="103"/>
      <c r="AD333" s="103"/>
      <c r="AF333" s="103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133"/>
      <c r="AU333" s="293"/>
    </row>
    <row r="334" spans="1:47" x14ac:dyDescent="0.3">
      <c r="A334" s="4"/>
      <c r="B334" s="4"/>
      <c r="C334" s="4"/>
      <c r="E334" s="103"/>
      <c r="F334" s="103"/>
      <c r="AD334" s="103"/>
      <c r="AF334" s="103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133"/>
      <c r="AU334" s="293"/>
    </row>
    <row r="335" spans="1:47" x14ac:dyDescent="0.3">
      <c r="A335" s="4"/>
      <c r="B335" s="4"/>
      <c r="C335" s="4"/>
      <c r="E335" s="103"/>
      <c r="F335" s="103"/>
      <c r="AD335" s="103"/>
      <c r="AF335" s="103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133"/>
      <c r="AU335" s="293"/>
    </row>
    <row r="336" spans="1:47" x14ac:dyDescent="0.3">
      <c r="A336" s="4"/>
      <c r="B336" s="4"/>
      <c r="C336" s="4"/>
      <c r="E336" s="103"/>
      <c r="F336" s="103"/>
      <c r="AD336" s="103"/>
      <c r="AF336" s="103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133"/>
      <c r="AU336" s="293"/>
    </row>
    <row r="337" spans="1:47" x14ac:dyDescent="0.3">
      <c r="A337" s="4"/>
      <c r="B337" s="4"/>
      <c r="C337" s="4"/>
      <c r="E337" s="103"/>
      <c r="F337" s="103"/>
      <c r="AD337" s="103"/>
      <c r="AF337" s="103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133"/>
      <c r="AU337" s="293"/>
    </row>
    <row r="338" spans="1:47" x14ac:dyDescent="0.3">
      <c r="A338" s="4"/>
      <c r="B338" s="4"/>
      <c r="C338" s="4"/>
      <c r="E338" s="103"/>
      <c r="F338" s="103"/>
      <c r="AD338" s="103"/>
      <c r="AF338" s="103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133"/>
      <c r="AU338" s="293"/>
    </row>
    <row r="339" spans="1:47" x14ac:dyDescent="0.3">
      <c r="A339" s="4"/>
      <c r="B339" s="4"/>
      <c r="C339" s="4"/>
      <c r="E339" s="103"/>
      <c r="F339" s="103"/>
      <c r="AD339" s="103"/>
      <c r="AF339" s="103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133"/>
      <c r="AU339" s="293"/>
    </row>
    <row r="340" spans="1:47" x14ac:dyDescent="0.3">
      <c r="A340" s="4"/>
      <c r="B340" s="4"/>
      <c r="C340" s="4"/>
      <c r="E340" s="103"/>
      <c r="F340" s="103"/>
      <c r="AD340" s="103"/>
      <c r="AF340" s="103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133"/>
      <c r="AU340" s="293"/>
    </row>
    <row r="341" spans="1:47" x14ac:dyDescent="0.3">
      <c r="A341" s="4"/>
      <c r="B341" s="4"/>
      <c r="C341" s="4"/>
      <c r="E341" s="103"/>
      <c r="F341" s="103"/>
      <c r="AD341" s="103"/>
      <c r="AF341" s="103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133"/>
      <c r="AU341" s="293"/>
    </row>
    <row r="342" spans="1:47" x14ac:dyDescent="0.3">
      <c r="A342" s="4"/>
      <c r="B342" s="4"/>
      <c r="C342" s="4"/>
      <c r="E342" s="103"/>
      <c r="F342" s="103"/>
      <c r="AD342" s="103"/>
      <c r="AF342" s="103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133"/>
      <c r="AU342" s="293"/>
    </row>
    <row r="343" spans="1:47" x14ac:dyDescent="0.3">
      <c r="A343" s="4"/>
      <c r="B343" s="4"/>
      <c r="C343" s="4"/>
      <c r="E343" s="103"/>
      <c r="F343" s="103"/>
      <c r="AD343" s="103"/>
      <c r="AF343" s="103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133"/>
      <c r="AU343" s="293"/>
    </row>
    <row r="344" spans="1:47" x14ac:dyDescent="0.3">
      <c r="A344" s="4"/>
      <c r="B344" s="4"/>
      <c r="C344" s="4"/>
      <c r="E344" s="103"/>
      <c r="F344" s="103"/>
      <c r="AD344" s="103"/>
      <c r="AF344" s="103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133"/>
      <c r="AU344" s="293"/>
    </row>
    <row r="345" spans="1:47" x14ac:dyDescent="0.3">
      <c r="A345" s="4"/>
      <c r="B345" s="4"/>
      <c r="C345" s="4"/>
      <c r="E345" s="103"/>
      <c r="F345" s="103"/>
      <c r="AD345" s="103"/>
      <c r="AF345" s="103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133"/>
      <c r="AU345" s="293"/>
    </row>
    <row r="346" spans="1:47" x14ac:dyDescent="0.3">
      <c r="A346" s="4"/>
      <c r="B346" s="4"/>
      <c r="C346" s="4"/>
      <c r="E346" s="103"/>
      <c r="F346" s="103"/>
      <c r="AD346" s="103"/>
      <c r="AF346" s="103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133"/>
      <c r="AU346" s="293"/>
    </row>
    <row r="347" spans="1:47" x14ac:dyDescent="0.3">
      <c r="A347" s="4"/>
      <c r="B347" s="4"/>
      <c r="C347" s="4"/>
      <c r="E347" s="103"/>
      <c r="F347" s="103"/>
      <c r="AD347" s="103"/>
      <c r="AF347" s="103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133"/>
      <c r="AU347" s="293"/>
    </row>
    <row r="348" spans="1:47" x14ac:dyDescent="0.3">
      <c r="A348" s="4"/>
      <c r="B348" s="4"/>
      <c r="C348" s="4"/>
      <c r="E348" s="103"/>
      <c r="F348" s="103"/>
      <c r="AD348" s="103"/>
      <c r="AF348" s="103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133"/>
      <c r="AU348" s="293"/>
    </row>
    <row r="349" spans="1:47" x14ac:dyDescent="0.3">
      <c r="A349" s="4"/>
      <c r="B349" s="4"/>
      <c r="C349" s="4"/>
      <c r="E349" s="103"/>
      <c r="F349" s="103"/>
      <c r="AD349" s="103"/>
      <c r="AF349" s="103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133"/>
      <c r="AU349" s="293"/>
    </row>
    <row r="350" spans="1:47" x14ac:dyDescent="0.3">
      <c r="A350" s="4"/>
      <c r="B350" s="4"/>
      <c r="C350" s="4"/>
      <c r="E350" s="103"/>
      <c r="F350" s="103"/>
      <c r="AD350" s="103"/>
      <c r="AF350" s="103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133"/>
      <c r="AU350" s="293"/>
    </row>
    <row r="351" spans="1:47" x14ac:dyDescent="0.3">
      <c r="A351" s="4"/>
      <c r="B351" s="4"/>
      <c r="C351" s="4"/>
      <c r="E351" s="103"/>
      <c r="F351" s="103"/>
      <c r="AD351" s="103"/>
      <c r="AF351" s="103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133"/>
      <c r="AU351" s="293"/>
    </row>
    <row r="352" spans="1:47" x14ac:dyDescent="0.3">
      <c r="A352" s="4"/>
      <c r="B352" s="4"/>
      <c r="C352" s="4"/>
      <c r="E352" s="103"/>
      <c r="F352" s="103"/>
      <c r="AD352" s="103"/>
      <c r="AF352" s="103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133"/>
      <c r="AU352" s="293"/>
    </row>
    <row r="353" spans="1:47" x14ac:dyDescent="0.3">
      <c r="A353" s="4"/>
      <c r="B353" s="4"/>
      <c r="C353" s="4"/>
      <c r="E353" s="103"/>
      <c r="F353" s="103"/>
      <c r="AD353" s="103"/>
      <c r="AF353" s="103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133"/>
      <c r="AU353" s="293"/>
    </row>
    <row r="354" spans="1:47" x14ac:dyDescent="0.3">
      <c r="A354" s="4"/>
      <c r="B354" s="4"/>
      <c r="C354" s="4"/>
      <c r="E354" s="103"/>
      <c r="F354" s="103"/>
      <c r="AD354" s="103"/>
      <c r="AF354" s="103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133"/>
      <c r="AU354" s="293"/>
    </row>
    <row r="355" spans="1:47" x14ac:dyDescent="0.3">
      <c r="A355" s="4"/>
      <c r="B355" s="4"/>
      <c r="C355" s="4"/>
      <c r="E355" s="103"/>
      <c r="F355" s="103"/>
      <c r="AD355" s="103"/>
      <c r="AF355" s="103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133"/>
      <c r="AU355" s="293"/>
    </row>
    <row r="356" spans="1:47" x14ac:dyDescent="0.3">
      <c r="A356" s="4"/>
      <c r="B356" s="4"/>
      <c r="C356" s="4"/>
      <c r="E356" s="103"/>
      <c r="F356" s="103"/>
      <c r="AD356" s="103"/>
      <c r="AF356" s="103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133"/>
      <c r="AU356" s="293"/>
    </row>
    <row r="357" spans="1:47" x14ac:dyDescent="0.3">
      <c r="A357" s="4"/>
      <c r="B357" s="4"/>
      <c r="C357" s="4"/>
      <c r="E357" s="103"/>
      <c r="F357" s="103"/>
      <c r="AD357" s="103"/>
      <c r="AF357" s="103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133"/>
      <c r="AU357" s="293"/>
    </row>
    <row r="358" spans="1:47" x14ac:dyDescent="0.3">
      <c r="A358" s="4"/>
      <c r="B358" s="4"/>
      <c r="C358" s="4"/>
      <c r="E358" s="103"/>
      <c r="F358" s="103"/>
      <c r="AD358" s="103"/>
      <c r="AF358" s="103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133"/>
      <c r="AU358" s="293"/>
    </row>
    <row r="359" spans="1:47" x14ac:dyDescent="0.3">
      <c r="A359" s="4"/>
      <c r="B359" s="4"/>
      <c r="C359" s="4"/>
      <c r="E359" s="103"/>
      <c r="F359" s="103"/>
      <c r="AD359" s="103"/>
      <c r="AF359" s="103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133"/>
      <c r="AU359" s="293"/>
    </row>
    <row r="360" spans="1:47" x14ac:dyDescent="0.3">
      <c r="A360" s="4"/>
      <c r="B360" s="4"/>
      <c r="C360" s="4"/>
      <c r="E360" s="103"/>
      <c r="F360" s="103"/>
      <c r="AD360" s="103"/>
      <c r="AF360" s="103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133"/>
      <c r="AU360" s="293"/>
    </row>
    <row r="361" spans="1:47" x14ac:dyDescent="0.3">
      <c r="A361" s="4"/>
      <c r="B361" s="4"/>
      <c r="C361" s="4"/>
      <c r="E361" s="103"/>
      <c r="F361" s="103"/>
      <c r="AD361" s="103"/>
      <c r="AF361" s="103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133"/>
      <c r="AU361" s="293"/>
    </row>
    <row r="362" spans="1:47" x14ac:dyDescent="0.3">
      <c r="A362" s="4"/>
      <c r="B362" s="4"/>
      <c r="C362" s="4"/>
      <c r="E362" s="103"/>
      <c r="F362" s="103"/>
      <c r="AD362" s="103"/>
      <c r="AF362" s="103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133"/>
      <c r="AU362" s="293"/>
    </row>
    <row r="363" spans="1:47" x14ac:dyDescent="0.3">
      <c r="A363" s="4"/>
      <c r="B363" s="4"/>
      <c r="C363" s="4"/>
      <c r="E363" s="103"/>
      <c r="F363" s="103"/>
      <c r="AD363" s="103"/>
      <c r="AF363" s="103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133"/>
      <c r="AU363" s="293"/>
    </row>
    <row r="364" spans="1:47" x14ac:dyDescent="0.3">
      <c r="A364" s="4"/>
      <c r="B364" s="4"/>
      <c r="C364" s="4"/>
      <c r="E364" s="103"/>
      <c r="F364" s="103"/>
      <c r="AD364" s="103"/>
      <c r="AF364" s="103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133"/>
      <c r="AU364" s="293"/>
    </row>
    <row r="365" spans="1:47" x14ac:dyDescent="0.3">
      <c r="A365" s="4"/>
      <c r="B365" s="4"/>
      <c r="C365" s="4"/>
      <c r="E365" s="103"/>
      <c r="F365" s="103"/>
      <c r="AD365" s="103"/>
      <c r="AF365" s="103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133"/>
      <c r="AU365" s="293"/>
    </row>
    <row r="366" spans="1:47" x14ac:dyDescent="0.3">
      <c r="A366" s="4"/>
      <c r="B366" s="4"/>
      <c r="C366" s="4"/>
      <c r="E366" s="103"/>
      <c r="F366" s="103"/>
      <c r="AD366" s="103"/>
      <c r="AF366" s="103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133"/>
      <c r="AU366" s="293"/>
    </row>
    <row r="367" spans="1:47" x14ac:dyDescent="0.3">
      <c r="A367" s="4"/>
      <c r="B367" s="4"/>
      <c r="C367" s="4"/>
      <c r="E367" s="103"/>
      <c r="F367" s="103"/>
      <c r="AD367" s="103"/>
      <c r="AF367" s="103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133"/>
      <c r="AU367" s="293"/>
    </row>
    <row r="368" spans="1:47" x14ac:dyDescent="0.3">
      <c r="A368" s="4"/>
      <c r="B368" s="4"/>
      <c r="C368" s="4"/>
      <c r="E368" s="103"/>
      <c r="F368" s="103"/>
      <c r="AD368" s="103"/>
      <c r="AF368" s="103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133"/>
      <c r="AU368" s="293"/>
    </row>
    <row r="369" spans="1:47" x14ac:dyDescent="0.3">
      <c r="A369" s="4"/>
      <c r="B369" s="4"/>
      <c r="C369" s="4"/>
      <c r="E369" s="103"/>
      <c r="F369" s="103"/>
      <c r="AD369" s="103"/>
      <c r="AF369" s="103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133"/>
      <c r="AU369" s="293"/>
    </row>
    <row r="370" spans="1:47" x14ac:dyDescent="0.3">
      <c r="A370" s="4"/>
      <c r="B370" s="4"/>
      <c r="C370" s="4"/>
      <c r="E370" s="103"/>
      <c r="F370" s="103"/>
      <c r="AD370" s="103"/>
      <c r="AF370" s="103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133"/>
      <c r="AU370" s="293"/>
    </row>
    <row r="371" spans="1:47" x14ac:dyDescent="0.3">
      <c r="A371" s="4"/>
      <c r="B371" s="4"/>
      <c r="C371" s="4"/>
      <c r="E371" s="103"/>
      <c r="F371" s="103"/>
      <c r="AD371" s="103"/>
      <c r="AF371" s="103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133"/>
      <c r="AU371" s="293"/>
    </row>
    <row r="372" spans="1:47" x14ac:dyDescent="0.3">
      <c r="A372" s="4"/>
      <c r="B372" s="4"/>
      <c r="C372" s="4"/>
      <c r="E372" s="103"/>
      <c r="F372" s="103"/>
      <c r="AD372" s="103"/>
      <c r="AF372" s="103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133"/>
      <c r="AU372" s="293"/>
    </row>
    <row r="373" spans="1:47" x14ac:dyDescent="0.3">
      <c r="A373" s="4"/>
      <c r="B373" s="4"/>
      <c r="C373" s="4"/>
      <c r="E373" s="103"/>
      <c r="F373" s="103"/>
      <c r="AD373" s="103"/>
      <c r="AF373" s="103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133"/>
      <c r="AU373" s="293"/>
    </row>
    <row r="374" spans="1:47" x14ac:dyDescent="0.3">
      <c r="A374" s="4"/>
      <c r="B374" s="4"/>
      <c r="C374" s="4"/>
      <c r="E374" s="103"/>
      <c r="F374" s="103"/>
      <c r="AD374" s="103"/>
      <c r="AF374" s="103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133"/>
      <c r="AU374" s="293"/>
    </row>
    <row r="375" spans="1:47" x14ac:dyDescent="0.3">
      <c r="A375" s="4"/>
      <c r="B375" s="4"/>
      <c r="C375" s="4"/>
      <c r="E375" s="103"/>
      <c r="F375" s="103"/>
      <c r="AD375" s="103"/>
      <c r="AF375" s="103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133"/>
      <c r="AU375" s="293"/>
    </row>
    <row r="376" spans="1:47" x14ac:dyDescent="0.3">
      <c r="A376" s="4"/>
      <c r="B376" s="4"/>
      <c r="C376" s="4"/>
      <c r="E376" s="103"/>
      <c r="F376" s="103"/>
      <c r="AD376" s="103"/>
      <c r="AF376" s="103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133"/>
      <c r="AU376" s="293"/>
    </row>
    <row r="377" spans="1:47" x14ac:dyDescent="0.3">
      <c r="A377" s="4"/>
      <c r="B377" s="4"/>
      <c r="C377" s="4"/>
      <c r="E377" s="103"/>
      <c r="F377" s="103"/>
      <c r="AD377" s="103"/>
      <c r="AF377" s="103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133"/>
      <c r="AU377" s="293"/>
    </row>
    <row r="378" spans="1:47" x14ac:dyDescent="0.3">
      <c r="A378" s="4"/>
      <c r="B378" s="4"/>
      <c r="C378" s="4"/>
      <c r="E378" s="103"/>
      <c r="F378" s="103"/>
      <c r="AD378" s="103"/>
      <c r="AF378" s="103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133"/>
      <c r="AU378" s="293"/>
    </row>
    <row r="379" spans="1:47" x14ac:dyDescent="0.3">
      <c r="A379" s="4"/>
      <c r="B379" s="4"/>
      <c r="C379" s="4"/>
      <c r="E379" s="103"/>
      <c r="F379" s="103"/>
      <c r="AD379" s="103"/>
      <c r="AF379" s="103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133"/>
      <c r="AU379" s="293"/>
    </row>
    <row r="380" spans="1:47" x14ac:dyDescent="0.3">
      <c r="A380" s="4"/>
      <c r="B380" s="4"/>
      <c r="C380" s="4"/>
      <c r="E380" s="103"/>
      <c r="F380" s="103"/>
      <c r="AD380" s="103"/>
      <c r="AF380" s="103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133"/>
      <c r="AU380" s="293"/>
    </row>
    <row r="381" spans="1:47" x14ac:dyDescent="0.3">
      <c r="A381" s="4"/>
      <c r="B381" s="4"/>
      <c r="C381" s="4"/>
      <c r="E381" s="103"/>
      <c r="F381" s="103"/>
      <c r="AD381" s="103"/>
      <c r="AF381" s="103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133"/>
      <c r="AU381" s="293"/>
    </row>
    <row r="382" spans="1:47" x14ac:dyDescent="0.3">
      <c r="A382" s="4"/>
      <c r="B382" s="4"/>
      <c r="C382" s="4"/>
      <c r="E382" s="103"/>
      <c r="F382" s="103"/>
      <c r="AD382" s="103"/>
      <c r="AF382" s="103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133"/>
      <c r="AU382" s="293"/>
    </row>
    <row r="383" spans="1:47" x14ac:dyDescent="0.3">
      <c r="A383" s="4"/>
      <c r="B383" s="4"/>
      <c r="C383" s="4"/>
      <c r="E383" s="103"/>
      <c r="F383" s="103"/>
      <c r="AD383" s="103"/>
      <c r="AF383" s="103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133"/>
      <c r="AU383" s="293"/>
    </row>
    <row r="384" spans="1:47" x14ac:dyDescent="0.3">
      <c r="A384" s="4"/>
      <c r="B384" s="4"/>
      <c r="C384" s="4"/>
      <c r="E384" s="103"/>
      <c r="F384" s="103"/>
      <c r="AD384" s="103"/>
      <c r="AF384" s="103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133"/>
      <c r="AU384" s="293"/>
    </row>
    <row r="385" spans="1:47" x14ac:dyDescent="0.3">
      <c r="A385" s="4"/>
      <c r="B385" s="4"/>
      <c r="C385" s="4"/>
      <c r="E385" s="103"/>
      <c r="F385" s="103"/>
      <c r="AD385" s="103"/>
      <c r="AF385" s="103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133"/>
      <c r="AU385" s="293"/>
    </row>
    <row r="386" spans="1:47" x14ac:dyDescent="0.3">
      <c r="A386" s="4"/>
      <c r="B386" s="4"/>
      <c r="C386" s="4"/>
      <c r="E386" s="103"/>
      <c r="F386" s="103"/>
      <c r="AD386" s="103"/>
      <c r="AF386" s="103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133"/>
      <c r="AU386" s="293"/>
    </row>
    <row r="387" spans="1:47" x14ac:dyDescent="0.3">
      <c r="A387" s="4"/>
      <c r="B387" s="4"/>
      <c r="C387" s="4"/>
      <c r="E387" s="103"/>
      <c r="F387" s="103"/>
      <c r="AD387" s="103"/>
      <c r="AF387" s="103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133"/>
      <c r="AU387" s="293"/>
    </row>
    <row r="388" spans="1:47" x14ac:dyDescent="0.3">
      <c r="A388" s="4"/>
      <c r="B388" s="4"/>
      <c r="C388" s="4"/>
      <c r="E388" s="103"/>
      <c r="F388" s="103"/>
      <c r="AD388" s="103"/>
      <c r="AF388" s="103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133"/>
      <c r="AU388" s="293"/>
    </row>
    <row r="389" spans="1:47" x14ac:dyDescent="0.3">
      <c r="A389" s="4"/>
      <c r="B389" s="4"/>
      <c r="C389" s="4"/>
      <c r="E389" s="103"/>
      <c r="F389" s="103"/>
      <c r="AD389" s="103"/>
      <c r="AF389" s="103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133"/>
      <c r="AU389" s="293"/>
    </row>
    <row r="390" spans="1:47" x14ac:dyDescent="0.3">
      <c r="A390" s="4"/>
      <c r="B390" s="4"/>
      <c r="C390" s="4"/>
      <c r="E390" s="103"/>
      <c r="F390" s="103"/>
      <c r="AD390" s="103"/>
      <c r="AF390" s="103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133"/>
      <c r="AU390" s="293"/>
    </row>
    <row r="391" spans="1:47" x14ac:dyDescent="0.3">
      <c r="A391" s="4"/>
      <c r="B391" s="4"/>
      <c r="C391" s="4"/>
      <c r="E391" s="103"/>
      <c r="F391" s="103"/>
      <c r="AD391" s="103"/>
      <c r="AF391" s="103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133"/>
      <c r="AU391" s="293"/>
    </row>
    <row r="392" spans="1:47" x14ac:dyDescent="0.3">
      <c r="A392" s="4"/>
      <c r="B392" s="4"/>
      <c r="C392" s="4"/>
      <c r="E392" s="103"/>
      <c r="F392" s="103"/>
      <c r="AD392" s="103"/>
      <c r="AF392" s="103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133"/>
      <c r="AU392" s="293"/>
    </row>
    <row r="393" spans="1:47" x14ac:dyDescent="0.3">
      <c r="A393" s="4"/>
      <c r="B393" s="4"/>
      <c r="C393" s="4"/>
      <c r="E393" s="103"/>
      <c r="F393" s="103"/>
      <c r="AD393" s="103"/>
      <c r="AF393" s="103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133"/>
      <c r="AU393" s="293"/>
    </row>
    <row r="394" spans="1:47" x14ac:dyDescent="0.3">
      <c r="A394" s="4"/>
      <c r="B394" s="4"/>
      <c r="C394" s="4"/>
      <c r="E394" s="103"/>
      <c r="F394" s="103"/>
      <c r="AD394" s="103"/>
      <c r="AF394" s="103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133"/>
      <c r="AU394" s="293"/>
    </row>
    <row r="395" spans="1:47" x14ac:dyDescent="0.3">
      <c r="A395" s="4"/>
      <c r="B395" s="4"/>
      <c r="C395" s="4"/>
      <c r="E395" s="103"/>
      <c r="F395" s="103"/>
      <c r="AD395" s="103"/>
      <c r="AF395" s="103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133"/>
      <c r="AU395" s="293"/>
    </row>
    <row r="396" spans="1:47" x14ac:dyDescent="0.3">
      <c r="A396" s="4"/>
      <c r="B396" s="4"/>
      <c r="C396" s="4"/>
      <c r="E396" s="103"/>
      <c r="F396" s="103"/>
      <c r="AD396" s="103"/>
      <c r="AF396" s="103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133"/>
      <c r="AU396" s="293"/>
    </row>
    <row r="397" spans="1:47" x14ac:dyDescent="0.3">
      <c r="A397" s="4"/>
      <c r="B397" s="4"/>
      <c r="C397" s="4"/>
      <c r="E397" s="103"/>
      <c r="F397" s="103"/>
      <c r="AD397" s="103"/>
      <c r="AF397" s="103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133"/>
      <c r="AU397" s="293"/>
    </row>
    <row r="398" spans="1:47" x14ac:dyDescent="0.3">
      <c r="A398" s="4"/>
      <c r="B398" s="4"/>
      <c r="C398" s="4"/>
      <c r="E398" s="103"/>
      <c r="F398" s="103"/>
      <c r="AD398" s="103"/>
      <c r="AF398" s="103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133"/>
      <c r="AU398" s="293"/>
    </row>
    <row r="399" spans="1:47" x14ac:dyDescent="0.3">
      <c r="A399" s="4"/>
      <c r="B399" s="4"/>
      <c r="C399" s="4"/>
      <c r="E399" s="103"/>
      <c r="F399" s="103"/>
      <c r="AD399" s="103"/>
      <c r="AF399" s="103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133"/>
      <c r="AU399" s="293"/>
    </row>
    <row r="400" spans="1:47" x14ac:dyDescent="0.3">
      <c r="A400" s="4"/>
      <c r="B400" s="4"/>
      <c r="C400" s="4"/>
      <c r="E400" s="103"/>
      <c r="F400" s="103"/>
      <c r="AD400" s="103"/>
      <c r="AF400" s="103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133"/>
      <c r="AU400" s="293"/>
    </row>
    <row r="401" spans="1:47" x14ac:dyDescent="0.3">
      <c r="A401" s="4"/>
      <c r="B401" s="4"/>
      <c r="C401" s="4"/>
      <c r="E401" s="103"/>
      <c r="F401" s="103"/>
      <c r="AD401" s="103"/>
      <c r="AF401" s="103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133"/>
      <c r="AU401" s="293"/>
    </row>
    <row r="402" spans="1:47" x14ac:dyDescent="0.3">
      <c r="A402" s="4"/>
      <c r="B402" s="4"/>
      <c r="C402" s="4"/>
      <c r="E402" s="103"/>
      <c r="F402" s="103"/>
      <c r="AD402" s="103"/>
      <c r="AF402" s="103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133"/>
      <c r="AU402" s="293"/>
    </row>
    <row r="403" spans="1:47" x14ac:dyDescent="0.3">
      <c r="A403" s="4"/>
      <c r="B403" s="4"/>
      <c r="C403" s="4"/>
      <c r="E403" s="103"/>
      <c r="F403" s="103"/>
      <c r="AD403" s="103"/>
      <c r="AF403" s="103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133"/>
      <c r="AU403" s="293"/>
    </row>
    <row r="404" spans="1:47" x14ac:dyDescent="0.3">
      <c r="A404" s="4"/>
      <c r="B404" s="4"/>
      <c r="C404" s="4"/>
      <c r="E404" s="103"/>
      <c r="F404" s="103"/>
      <c r="AD404" s="103"/>
      <c r="AF404" s="103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133"/>
      <c r="AU404" s="293"/>
    </row>
    <row r="405" spans="1:47" x14ac:dyDescent="0.3">
      <c r="A405" s="4"/>
      <c r="B405" s="4"/>
      <c r="C405" s="4"/>
      <c r="E405" s="103"/>
      <c r="F405" s="103"/>
      <c r="AD405" s="103"/>
      <c r="AF405" s="103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133"/>
      <c r="AU405" s="293"/>
    </row>
    <row r="406" spans="1:47" x14ac:dyDescent="0.3">
      <c r="A406" s="4"/>
      <c r="B406" s="4"/>
      <c r="C406" s="4"/>
      <c r="E406" s="103"/>
      <c r="F406" s="103"/>
      <c r="AD406" s="103"/>
      <c r="AF406" s="103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133"/>
      <c r="AU406" s="293"/>
    </row>
    <row r="407" spans="1:47" x14ac:dyDescent="0.3">
      <c r="A407" s="4"/>
      <c r="B407" s="4"/>
      <c r="C407" s="4"/>
      <c r="E407" s="103"/>
      <c r="F407" s="103"/>
      <c r="AD407" s="103"/>
      <c r="AF407" s="103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133"/>
      <c r="AU407" s="293"/>
    </row>
    <row r="408" spans="1:47" x14ac:dyDescent="0.3">
      <c r="A408" s="4"/>
      <c r="B408" s="4"/>
      <c r="C408" s="4"/>
      <c r="E408" s="103"/>
      <c r="F408" s="103"/>
      <c r="AD408" s="103"/>
      <c r="AF408" s="103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133"/>
      <c r="AU408" s="293"/>
    </row>
    <row r="409" spans="1:47" x14ac:dyDescent="0.3">
      <c r="A409" s="4"/>
      <c r="B409" s="4"/>
      <c r="C409" s="4"/>
      <c r="E409" s="103"/>
      <c r="F409" s="103"/>
      <c r="AD409" s="103"/>
      <c r="AF409" s="103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133"/>
      <c r="AU409" s="293"/>
    </row>
    <row r="410" spans="1:47" x14ac:dyDescent="0.3">
      <c r="A410" s="4"/>
      <c r="B410" s="4"/>
      <c r="C410" s="4"/>
      <c r="E410" s="103"/>
      <c r="F410" s="103"/>
      <c r="AD410" s="103"/>
      <c r="AF410" s="103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133"/>
      <c r="AU410" s="293"/>
    </row>
    <row r="411" spans="1:47" x14ac:dyDescent="0.3">
      <c r="A411" s="4"/>
      <c r="B411" s="4"/>
      <c r="C411" s="4"/>
      <c r="E411" s="103"/>
      <c r="F411" s="103"/>
      <c r="AD411" s="103"/>
      <c r="AF411" s="103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133"/>
      <c r="AU411" s="293"/>
    </row>
    <row r="412" spans="1:47" x14ac:dyDescent="0.3">
      <c r="A412" s="4"/>
      <c r="B412" s="4"/>
      <c r="C412" s="4"/>
      <c r="E412" s="103"/>
      <c r="F412" s="103"/>
      <c r="AD412" s="103"/>
      <c r="AF412" s="103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133"/>
      <c r="AU412" s="293"/>
    </row>
    <row r="413" spans="1:47" x14ac:dyDescent="0.3">
      <c r="A413" s="4"/>
      <c r="B413" s="4"/>
      <c r="C413" s="4"/>
      <c r="E413" s="103"/>
      <c r="F413" s="103"/>
      <c r="AD413" s="103"/>
      <c r="AF413" s="103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133"/>
      <c r="AU413" s="293"/>
    </row>
    <row r="414" spans="1:47" x14ac:dyDescent="0.3">
      <c r="A414" s="4"/>
      <c r="B414" s="4"/>
      <c r="C414" s="4"/>
      <c r="E414" s="103"/>
      <c r="F414" s="103"/>
      <c r="AD414" s="103"/>
      <c r="AF414" s="103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133"/>
      <c r="AU414" s="293"/>
    </row>
    <row r="415" spans="1:47" x14ac:dyDescent="0.3">
      <c r="A415" s="4"/>
      <c r="B415" s="4"/>
      <c r="C415" s="4"/>
      <c r="E415" s="103"/>
      <c r="F415" s="103"/>
      <c r="AD415" s="103"/>
      <c r="AF415" s="103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133"/>
      <c r="AU415" s="293"/>
    </row>
    <row r="416" spans="1:47" x14ac:dyDescent="0.3">
      <c r="A416" s="4"/>
      <c r="B416" s="4"/>
      <c r="C416" s="4"/>
      <c r="E416" s="103"/>
      <c r="F416" s="103"/>
      <c r="AD416" s="103"/>
      <c r="AF416" s="103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133"/>
      <c r="AU416" s="293"/>
    </row>
    <row r="417" spans="1:47" x14ac:dyDescent="0.3">
      <c r="A417" s="4"/>
      <c r="B417" s="4"/>
      <c r="C417" s="4"/>
      <c r="E417" s="103"/>
      <c r="F417" s="103"/>
      <c r="AD417" s="103"/>
      <c r="AF417" s="103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133"/>
      <c r="AU417" s="293"/>
    </row>
    <row r="418" spans="1:47" x14ac:dyDescent="0.3">
      <c r="A418" s="4"/>
      <c r="B418" s="4"/>
      <c r="C418" s="4"/>
      <c r="E418" s="103"/>
      <c r="F418" s="103"/>
      <c r="AD418" s="103"/>
      <c r="AF418" s="103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133"/>
      <c r="AU418" s="293"/>
    </row>
    <row r="419" spans="1:47" x14ac:dyDescent="0.3">
      <c r="A419" s="4"/>
      <c r="B419" s="4"/>
      <c r="C419" s="4"/>
      <c r="E419" s="103"/>
      <c r="F419" s="103"/>
      <c r="AD419" s="103"/>
      <c r="AF419" s="103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133"/>
      <c r="AU419" s="293"/>
    </row>
    <row r="420" spans="1:47" x14ac:dyDescent="0.3">
      <c r="A420" s="4"/>
      <c r="B420" s="4"/>
      <c r="C420" s="4"/>
      <c r="E420" s="103"/>
      <c r="F420" s="103"/>
      <c r="AD420" s="103"/>
      <c r="AF420" s="103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133"/>
      <c r="AU420" s="293"/>
    </row>
    <row r="421" spans="1:47" x14ac:dyDescent="0.3">
      <c r="A421" s="4"/>
      <c r="B421" s="4"/>
      <c r="C421" s="4"/>
      <c r="E421" s="103"/>
      <c r="F421" s="103"/>
      <c r="AD421" s="103"/>
      <c r="AF421" s="103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133"/>
      <c r="AU421" s="293"/>
    </row>
    <row r="422" spans="1:47" x14ac:dyDescent="0.3">
      <c r="A422" s="4"/>
      <c r="B422" s="4"/>
      <c r="C422" s="4"/>
      <c r="E422" s="103"/>
      <c r="F422" s="103"/>
      <c r="AD422" s="103"/>
      <c r="AF422" s="103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133"/>
      <c r="AU422" s="293"/>
    </row>
    <row r="423" spans="1:47" x14ac:dyDescent="0.3">
      <c r="A423" s="4"/>
      <c r="B423" s="4"/>
      <c r="C423" s="4"/>
      <c r="E423" s="103"/>
      <c r="F423" s="103"/>
      <c r="AD423" s="103"/>
      <c r="AF423" s="103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133"/>
      <c r="AU423" s="293"/>
    </row>
    <row r="424" spans="1:47" x14ac:dyDescent="0.3">
      <c r="A424" s="4"/>
      <c r="B424" s="4"/>
      <c r="C424" s="4"/>
      <c r="E424" s="103"/>
      <c r="F424" s="103"/>
      <c r="AD424" s="103"/>
      <c r="AF424" s="103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133"/>
      <c r="AU424" s="293"/>
    </row>
    <row r="425" spans="1:47" x14ac:dyDescent="0.3">
      <c r="A425" s="4"/>
      <c r="B425" s="4"/>
      <c r="C425" s="4"/>
      <c r="E425" s="103"/>
      <c r="F425" s="103"/>
      <c r="AD425" s="103"/>
      <c r="AF425" s="103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133"/>
      <c r="AU425" s="293"/>
    </row>
    <row r="426" spans="1:47" x14ac:dyDescent="0.3">
      <c r="A426" s="4"/>
      <c r="B426" s="4"/>
      <c r="C426" s="4"/>
      <c r="E426" s="103"/>
      <c r="F426" s="103"/>
      <c r="AD426" s="103"/>
      <c r="AF426" s="103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133"/>
      <c r="AU426" s="293"/>
    </row>
    <row r="427" spans="1:47" x14ac:dyDescent="0.3">
      <c r="A427" s="4"/>
      <c r="B427" s="4"/>
      <c r="C427" s="4"/>
      <c r="E427" s="103"/>
      <c r="F427" s="103"/>
      <c r="AD427" s="103"/>
      <c r="AF427" s="103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133"/>
      <c r="AU427" s="293"/>
    </row>
    <row r="428" spans="1:47" x14ac:dyDescent="0.3">
      <c r="A428" s="4"/>
      <c r="B428" s="4"/>
      <c r="C428" s="4"/>
      <c r="E428" s="103"/>
      <c r="F428" s="103"/>
      <c r="AD428" s="103"/>
      <c r="AF428" s="103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133"/>
      <c r="AU428" s="293"/>
    </row>
    <row r="429" spans="1:47" x14ac:dyDescent="0.3">
      <c r="A429" s="4"/>
      <c r="B429" s="4"/>
      <c r="C429" s="4"/>
      <c r="E429" s="103"/>
      <c r="F429" s="103"/>
      <c r="AD429" s="103"/>
      <c r="AF429" s="103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133"/>
      <c r="AU429" s="293"/>
    </row>
    <row r="430" spans="1:47" x14ac:dyDescent="0.3">
      <c r="A430" s="4"/>
      <c r="B430" s="4"/>
      <c r="C430" s="4"/>
      <c r="E430" s="103"/>
      <c r="F430" s="103"/>
      <c r="AD430" s="103"/>
      <c r="AF430" s="103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133"/>
      <c r="AU430" s="293"/>
    </row>
    <row r="431" spans="1:47" x14ac:dyDescent="0.3">
      <c r="A431" s="4"/>
      <c r="B431" s="4"/>
      <c r="C431" s="4"/>
      <c r="E431" s="103"/>
      <c r="F431" s="103"/>
      <c r="AD431" s="103"/>
      <c r="AF431" s="103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133"/>
      <c r="AU431" s="293"/>
    </row>
    <row r="432" spans="1:47" x14ac:dyDescent="0.3">
      <c r="A432" s="4"/>
      <c r="B432" s="4"/>
      <c r="C432" s="4"/>
      <c r="E432" s="103"/>
      <c r="F432" s="103"/>
      <c r="AD432" s="103"/>
      <c r="AF432" s="103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133"/>
      <c r="AU432" s="293"/>
    </row>
    <row r="433" spans="1:47" x14ac:dyDescent="0.3">
      <c r="A433" s="4"/>
      <c r="B433" s="4"/>
      <c r="C433" s="4"/>
      <c r="E433" s="103"/>
      <c r="F433" s="103"/>
      <c r="AD433" s="103"/>
      <c r="AF433" s="103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133"/>
      <c r="AU433" s="293"/>
    </row>
    <row r="434" spans="1:47" x14ac:dyDescent="0.3">
      <c r="A434" s="4"/>
      <c r="B434" s="4"/>
      <c r="C434" s="4"/>
      <c r="E434" s="103"/>
      <c r="F434" s="103"/>
      <c r="AD434" s="103"/>
      <c r="AF434" s="103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133"/>
      <c r="AU434" s="293"/>
    </row>
    <row r="435" spans="1:47" x14ac:dyDescent="0.3">
      <c r="A435" s="4"/>
      <c r="B435" s="4"/>
      <c r="C435" s="4"/>
      <c r="E435" s="103"/>
      <c r="F435" s="103"/>
      <c r="AD435" s="103"/>
      <c r="AF435" s="103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133"/>
      <c r="AU435" s="293"/>
    </row>
    <row r="436" spans="1:47" x14ac:dyDescent="0.3">
      <c r="A436" s="4"/>
      <c r="B436" s="4"/>
      <c r="C436" s="4"/>
      <c r="E436" s="103"/>
      <c r="F436" s="103"/>
      <c r="AD436" s="103"/>
      <c r="AF436" s="103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133"/>
      <c r="AU436" s="293"/>
    </row>
    <row r="437" spans="1:47" x14ac:dyDescent="0.3">
      <c r="A437" s="4"/>
      <c r="B437" s="4"/>
      <c r="C437" s="4"/>
      <c r="E437" s="103"/>
      <c r="F437" s="103"/>
      <c r="AD437" s="103"/>
      <c r="AF437" s="103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133"/>
      <c r="AU437" s="293"/>
    </row>
    <row r="438" spans="1:47" x14ac:dyDescent="0.3">
      <c r="A438" s="4"/>
      <c r="B438" s="4"/>
      <c r="C438" s="4"/>
      <c r="E438" s="103"/>
      <c r="F438" s="103"/>
      <c r="AD438" s="103"/>
      <c r="AF438" s="103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133"/>
      <c r="AU438" s="293"/>
    </row>
    <row r="439" spans="1:47" x14ac:dyDescent="0.3">
      <c r="A439" s="4"/>
      <c r="B439" s="4"/>
      <c r="C439" s="4"/>
      <c r="E439" s="103"/>
      <c r="F439" s="103"/>
      <c r="AD439" s="103"/>
      <c r="AF439" s="103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133"/>
      <c r="AU439" s="293"/>
    </row>
    <row r="440" spans="1:47" x14ac:dyDescent="0.3">
      <c r="A440" s="4"/>
      <c r="B440" s="4"/>
      <c r="C440" s="4"/>
      <c r="E440" s="103"/>
      <c r="F440" s="103"/>
      <c r="AD440" s="103"/>
      <c r="AF440" s="103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133"/>
      <c r="AU440" s="293"/>
    </row>
    <row r="441" spans="1:47" x14ac:dyDescent="0.3">
      <c r="A441" s="4"/>
      <c r="B441" s="4"/>
      <c r="C441" s="4"/>
      <c r="E441" s="103"/>
      <c r="F441" s="103"/>
      <c r="AD441" s="103"/>
      <c r="AF441" s="103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133"/>
      <c r="AU441" s="293"/>
    </row>
    <row r="442" spans="1:47" x14ac:dyDescent="0.3">
      <c r="A442" s="4"/>
      <c r="B442" s="4"/>
      <c r="C442" s="4"/>
      <c r="E442" s="103"/>
      <c r="F442" s="103"/>
      <c r="AD442" s="103"/>
      <c r="AF442" s="103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133"/>
      <c r="AU442" s="293"/>
    </row>
    <row r="443" spans="1:47" x14ac:dyDescent="0.3">
      <c r="A443" s="4"/>
      <c r="B443" s="4"/>
      <c r="C443" s="4"/>
      <c r="E443" s="103"/>
      <c r="F443" s="103"/>
      <c r="AD443" s="103"/>
      <c r="AF443" s="103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133"/>
      <c r="AU443" s="293"/>
    </row>
    <row r="444" spans="1:47" x14ac:dyDescent="0.3">
      <c r="A444" s="4"/>
      <c r="B444" s="4"/>
      <c r="C444" s="4"/>
      <c r="E444" s="103"/>
      <c r="F444" s="103"/>
      <c r="AD444" s="103"/>
      <c r="AF444" s="103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133"/>
      <c r="AU444" s="293"/>
    </row>
    <row r="445" spans="1:47" x14ac:dyDescent="0.3">
      <c r="A445" s="4"/>
      <c r="B445" s="4"/>
      <c r="C445" s="4"/>
      <c r="E445" s="103"/>
      <c r="F445" s="103"/>
      <c r="AD445" s="103"/>
      <c r="AF445" s="103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133"/>
      <c r="AU445" s="293"/>
    </row>
    <row r="446" spans="1:47" x14ac:dyDescent="0.3">
      <c r="A446" s="4"/>
      <c r="B446" s="4"/>
      <c r="C446" s="4"/>
      <c r="E446" s="103"/>
      <c r="F446" s="103"/>
      <c r="AD446" s="103"/>
      <c r="AF446" s="103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133"/>
      <c r="AU446" s="293"/>
    </row>
    <row r="447" spans="1:47" x14ac:dyDescent="0.3">
      <c r="A447" s="4"/>
      <c r="B447" s="4"/>
      <c r="C447" s="4"/>
      <c r="E447" s="103"/>
      <c r="F447" s="103"/>
      <c r="AD447" s="103"/>
      <c r="AF447" s="103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133"/>
      <c r="AU447" s="293"/>
    </row>
    <row r="448" spans="1:47" x14ac:dyDescent="0.3">
      <c r="A448" s="4"/>
      <c r="B448" s="4"/>
      <c r="C448" s="4"/>
      <c r="E448" s="103"/>
      <c r="F448" s="103"/>
      <c r="AD448" s="103"/>
      <c r="AF448" s="103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133"/>
      <c r="AU448" s="293"/>
    </row>
    <row r="449" spans="1:47" x14ac:dyDescent="0.3">
      <c r="A449" s="4"/>
      <c r="B449" s="4"/>
      <c r="C449" s="4"/>
      <c r="E449" s="103"/>
      <c r="F449" s="103"/>
      <c r="AD449" s="103"/>
      <c r="AF449" s="103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133"/>
      <c r="AU449" s="293"/>
    </row>
    <row r="450" spans="1:47" x14ac:dyDescent="0.3">
      <c r="A450" s="4"/>
      <c r="B450" s="4"/>
      <c r="C450" s="4"/>
      <c r="E450" s="103"/>
      <c r="F450" s="103"/>
      <c r="AD450" s="103"/>
      <c r="AF450" s="103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133"/>
      <c r="AU450" s="293"/>
    </row>
    <row r="451" spans="1:47" x14ac:dyDescent="0.3">
      <c r="A451" s="4"/>
      <c r="B451" s="4"/>
      <c r="C451" s="4"/>
      <c r="E451" s="103"/>
      <c r="F451" s="103"/>
      <c r="AD451" s="103"/>
      <c r="AF451" s="103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133"/>
      <c r="AU451" s="293"/>
    </row>
    <row r="452" spans="1:47" x14ac:dyDescent="0.3">
      <c r="A452" s="4"/>
      <c r="B452" s="4"/>
      <c r="C452" s="4"/>
      <c r="E452" s="103"/>
      <c r="F452" s="103"/>
      <c r="AD452" s="103"/>
      <c r="AF452" s="103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133"/>
      <c r="AU452" s="293"/>
    </row>
    <row r="453" spans="1:47" x14ac:dyDescent="0.3">
      <c r="A453" s="4"/>
      <c r="B453" s="4"/>
      <c r="C453" s="4"/>
      <c r="E453" s="103"/>
      <c r="F453" s="103"/>
      <c r="AD453" s="103"/>
      <c r="AF453" s="103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133"/>
      <c r="AU453" s="293"/>
    </row>
    <row r="454" spans="1:47" x14ac:dyDescent="0.3">
      <c r="A454" s="4"/>
      <c r="B454" s="4"/>
      <c r="C454" s="4"/>
      <c r="E454" s="103"/>
      <c r="F454" s="103"/>
      <c r="AD454" s="103"/>
      <c r="AF454" s="103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133"/>
      <c r="AU454" s="293"/>
    </row>
    <row r="455" spans="1:47" x14ac:dyDescent="0.3">
      <c r="A455" s="4"/>
      <c r="B455" s="4"/>
      <c r="C455" s="4"/>
      <c r="E455" s="103"/>
      <c r="F455" s="103"/>
      <c r="AD455" s="103"/>
      <c r="AF455" s="103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133"/>
      <c r="AU455" s="293"/>
    </row>
    <row r="456" spans="1:47" x14ac:dyDescent="0.3">
      <c r="A456" s="4"/>
      <c r="B456" s="4"/>
      <c r="C456" s="4"/>
      <c r="E456" s="103"/>
      <c r="F456" s="103"/>
      <c r="AD456" s="103"/>
      <c r="AF456" s="103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133"/>
      <c r="AU456" s="293"/>
    </row>
    <row r="457" spans="1:47" x14ac:dyDescent="0.3">
      <c r="A457" s="4"/>
      <c r="B457" s="4"/>
      <c r="C457" s="4"/>
      <c r="E457" s="103"/>
      <c r="F457" s="103"/>
      <c r="AD457" s="103"/>
      <c r="AF457" s="103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133"/>
      <c r="AU457" s="293"/>
    </row>
    <row r="458" spans="1:47" x14ac:dyDescent="0.3">
      <c r="A458" s="4"/>
      <c r="B458" s="4"/>
      <c r="C458" s="4"/>
      <c r="E458" s="103"/>
      <c r="F458" s="103"/>
      <c r="AD458" s="103"/>
      <c r="AF458" s="103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133"/>
      <c r="AU458" s="293"/>
    </row>
    <row r="459" spans="1:47" x14ac:dyDescent="0.3">
      <c r="A459" s="4"/>
      <c r="B459" s="4"/>
      <c r="C459" s="4"/>
      <c r="E459" s="103"/>
      <c r="F459" s="103"/>
      <c r="AD459" s="103"/>
      <c r="AF459" s="103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133"/>
      <c r="AU459" s="293"/>
    </row>
    <row r="460" spans="1:47" x14ac:dyDescent="0.3">
      <c r="A460" s="4"/>
      <c r="B460" s="4"/>
      <c r="C460" s="4"/>
      <c r="E460" s="103"/>
      <c r="F460" s="103"/>
      <c r="AD460" s="103"/>
      <c r="AF460" s="103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133"/>
      <c r="AU460" s="293"/>
    </row>
    <row r="461" spans="1:47" x14ac:dyDescent="0.3">
      <c r="A461" s="4"/>
      <c r="B461" s="4"/>
      <c r="C461" s="4"/>
      <c r="E461" s="103"/>
      <c r="F461" s="103"/>
      <c r="AD461" s="103"/>
      <c r="AF461" s="103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133"/>
      <c r="AU461" s="293"/>
    </row>
    <row r="462" spans="1:47" x14ac:dyDescent="0.3">
      <c r="A462" s="4"/>
      <c r="B462" s="4"/>
      <c r="C462" s="4"/>
      <c r="E462" s="103"/>
      <c r="F462" s="103"/>
      <c r="AD462" s="103"/>
      <c r="AF462" s="103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133"/>
      <c r="AU462" s="293"/>
    </row>
    <row r="463" spans="1:47" x14ac:dyDescent="0.3">
      <c r="A463" s="4"/>
      <c r="B463" s="4"/>
      <c r="C463" s="4"/>
      <c r="E463" s="103"/>
      <c r="F463" s="103"/>
      <c r="AD463" s="103"/>
      <c r="AF463" s="103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133"/>
      <c r="AU463" s="293"/>
    </row>
    <row r="464" spans="1:47" x14ac:dyDescent="0.3">
      <c r="A464" s="4"/>
      <c r="B464" s="4"/>
      <c r="C464" s="4"/>
      <c r="E464" s="103"/>
      <c r="F464" s="103"/>
      <c r="AD464" s="103"/>
      <c r="AF464" s="103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133"/>
      <c r="AU464" s="293"/>
    </row>
    <row r="465" spans="1:47" x14ac:dyDescent="0.3">
      <c r="A465" s="4"/>
      <c r="B465" s="4"/>
      <c r="C465" s="4"/>
      <c r="E465" s="103"/>
      <c r="F465" s="103"/>
      <c r="AD465" s="103"/>
      <c r="AF465" s="103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133"/>
      <c r="AU465" s="293"/>
    </row>
    <row r="466" spans="1:47" x14ac:dyDescent="0.3">
      <c r="A466" s="4"/>
      <c r="B466" s="4"/>
      <c r="C466" s="4"/>
      <c r="E466" s="103"/>
      <c r="F466" s="103"/>
      <c r="AD466" s="103"/>
      <c r="AF466" s="103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133"/>
      <c r="AU466" s="293"/>
    </row>
    <row r="467" spans="1:47" x14ac:dyDescent="0.3">
      <c r="A467" s="4"/>
      <c r="B467" s="4"/>
      <c r="C467" s="4"/>
      <c r="E467" s="103"/>
      <c r="F467" s="103"/>
      <c r="AD467" s="103"/>
      <c r="AF467" s="103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133"/>
      <c r="AU467" s="293"/>
    </row>
    <row r="468" spans="1:47" x14ac:dyDescent="0.3">
      <c r="A468" s="4"/>
      <c r="B468" s="4"/>
      <c r="C468" s="4"/>
      <c r="E468" s="103"/>
      <c r="F468" s="103"/>
      <c r="AD468" s="103"/>
      <c r="AF468" s="103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133"/>
      <c r="AU468" s="293"/>
    </row>
    <row r="469" spans="1:47" x14ac:dyDescent="0.3">
      <c r="A469" s="4"/>
      <c r="B469" s="4"/>
      <c r="C469" s="4"/>
      <c r="E469" s="103"/>
      <c r="F469" s="103"/>
      <c r="AD469" s="103"/>
      <c r="AF469" s="103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133"/>
      <c r="AU469" s="293"/>
    </row>
    <row r="470" spans="1:47" x14ac:dyDescent="0.3">
      <c r="A470" s="4"/>
      <c r="B470" s="4"/>
      <c r="C470" s="4"/>
      <c r="E470" s="103"/>
      <c r="F470" s="103"/>
      <c r="AD470" s="103"/>
      <c r="AF470" s="103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133"/>
      <c r="AU470" s="293"/>
    </row>
    <row r="471" spans="1:47" x14ac:dyDescent="0.3">
      <c r="A471" s="4"/>
      <c r="B471" s="4"/>
      <c r="C471" s="4"/>
      <c r="E471" s="103"/>
      <c r="F471" s="103"/>
      <c r="AD471" s="103"/>
      <c r="AF471" s="103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133"/>
      <c r="AU471" s="293"/>
    </row>
    <row r="472" spans="1:47" x14ac:dyDescent="0.3">
      <c r="A472" s="4"/>
      <c r="B472" s="4"/>
      <c r="C472" s="4"/>
      <c r="E472" s="103"/>
      <c r="F472" s="103"/>
      <c r="AD472" s="103"/>
      <c r="AF472" s="103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133"/>
      <c r="AU472" s="293"/>
    </row>
    <row r="473" spans="1:47" x14ac:dyDescent="0.3">
      <c r="A473" s="4"/>
      <c r="B473" s="4"/>
      <c r="C473" s="4"/>
      <c r="E473" s="103"/>
      <c r="F473" s="103"/>
      <c r="AD473" s="103"/>
      <c r="AF473" s="103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133"/>
      <c r="AU473" s="293"/>
    </row>
    <row r="474" spans="1:47" x14ac:dyDescent="0.3">
      <c r="A474" s="4"/>
      <c r="B474" s="4"/>
      <c r="C474" s="4"/>
      <c r="E474" s="103"/>
      <c r="F474" s="103"/>
      <c r="AD474" s="103"/>
      <c r="AF474" s="103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133"/>
      <c r="AU474" s="293"/>
    </row>
    <row r="475" spans="1:47" x14ac:dyDescent="0.3">
      <c r="A475" s="4"/>
      <c r="B475" s="4"/>
      <c r="C475" s="4"/>
      <c r="E475" s="103"/>
      <c r="F475" s="103"/>
      <c r="AD475" s="103"/>
      <c r="AF475" s="103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133"/>
      <c r="AU475" s="293"/>
    </row>
    <row r="476" spans="1:47" x14ac:dyDescent="0.3">
      <c r="A476" s="4"/>
      <c r="B476" s="4"/>
      <c r="C476" s="4"/>
      <c r="E476" s="103"/>
      <c r="F476" s="103"/>
      <c r="AD476" s="103"/>
      <c r="AF476" s="103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133"/>
      <c r="AU476" s="293"/>
    </row>
    <row r="477" spans="1:47" x14ac:dyDescent="0.3">
      <c r="A477" s="4"/>
      <c r="B477" s="4"/>
      <c r="C477" s="4"/>
      <c r="E477" s="103"/>
      <c r="F477" s="103"/>
      <c r="AD477" s="103"/>
      <c r="AF477" s="103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133"/>
      <c r="AU477" s="293"/>
    </row>
    <row r="478" spans="1:47" x14ac:dyDescent="0.3">
      <c r="A478" s="4"/>
      <c r="B478" s="4"/>
      <c r="C478" s="4"/>
      <c r="E478" s="103"/>
      <c r="F478" s="103"/>
      <c r="AD478" s="103"/>
      <c r="AF478" s="103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133"/>
      <c r="AU478" s="293"/>
    </row>
    <row r="479" spans="1:47" x14ac:dyDescent="0.3">
      <c r="A479" s="4"/>
      <c r="B479" s="4"/>
      <c r="C479" s="4"/>
      <c r="E479" s="103"/>
      <c r="F479" s="103"/>
      <c r="AD479" s="103"/>
      <c r="AF479" s="103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133"/>
      <c r="AU479" s="293"/>
    </row>
    <row r="480" spans="1:47" x14ac:dyDescent="0.3">
      <c r="A480" s="4"/>
      <c r="B480" s="4"/>
      <c r="C480" s="4"/>
      <c r="E480" s="103"/>
      <c r="F480" s="103"/>
      <c r="AD480" s="103"/>
      <c r="AF480" s="103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133"/>
      <c r="AU480" s="293"/>
    </row>
    <row r="481" spans="1:47" x14ac:dyDescent="0.3">
      <c r="A481" s="4"/>
      <c r="B481" s="4"/>
      <c r="C481" s="4"/>
      <c r="E481" s="103"/>
      <c r="F481" s="103"/>
      <c r="AD481" s="103"/>
      <c r="AF481" s="103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133"/>
      <c r="AU481" s="293"/>
    </row>
    <row r="482" spans="1:47" x14ac:dyDescent="0.3">
      <c r="A482" s="4"/>
      <c r="B482" s="4"/>
      <c r="C482" s="4"/>
      <c r="E482" s="103"/>
      <c r="F482" s="103"/>
      <c r="AD482" s="103"/>
      <c r="AF482" s="103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133"/>
      <c r="AU482" s="293"/>
    </row>
    <row r="483" spans="1:47" x14ac:dyDescent="0.3">
      <c r="A483" s="4"/>
      <c r="B483" s="4"/>
      <c r="C483" s="4"/>
      <c r="E483" s="103"/>
      <c r="F483" s="103"/>
      <c r="AD483" s="103"/>
      <c r="AF483" s="103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133"/>
      <c r="AU483" s="293"/>
    </row>
    <row r="484" spans="1:47" x14ac:dyDescent="0.3">
      <c r="A484" s="4"/>
      <c r="B484" s="4"/>
      <c r="C484" s="4"/>
      <c r="E484" s="103"/>
      <c r="F484" s="103"/>
      <c r="AD484" s="103"/>
      <c r="AF484" s="103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133"/>
      <c r="AU484" s="293"/>
    </row>
    <row r="485" spans="1:47" x14ac:dyDescent="0.3">
      <c r="A485" s="4"/>
      <c r="B485" s="4"/>
      <c r="C485" s="4"/>
      <c r="E485" s="103"/>
      <c r="F485" s="103"/>
      <c r="AD485" s="103"/>
      <c r="AF485" s="103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133"/>
      <c r="AU485" s="293"/>
    </row>
    <row r="486" spans="1:47" x14ac:dyDescent="0.3">
      <c r="A486" s="4"/>
      <c r="B486" s="4"/>
      <c r="C486" s="4"/>
      <c r="E486" s="103"/>
      <c r="F486" s="103"/>
      <c r="AD486" s="103"/>
      <c r="AF486" s="103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133"/>
      <c r="AU486" s="293"/>
    </row>
    <row r="487" spans="1:47" x14ac:dyDescent="0.3">
      <c r="A487" s="4"/>
      <c r="B487" s="4"/>
      <c r="C487" s="4"/>
      <c r="E487" s="103"/>
      <c r="F487" s="103"/>
      <c r="AD487" s="103"/>
      <c r="AF487" s="103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133"/>
      <c r="AU487" s="293"/>
    </row>
    <row r="488" spans="1:47" x14ac:dyDescent="0.3">
      <c r="A488" s="4"/>
      <c r="B488" s="4"/>
      <c r="C488" s="4"/>
      <c r="E488" s="103"/>
      <c r="F488" s="103"/>
      <c r="AD488" s="103"/>
      <c r="AF488" s="103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133"/>
      <c r="AU488" s="293"/>
    </row>
    <row r="489" spans="1:47" x14ac:dyDescent="0.3">
      <c r="A489" s="4"/>
      <c r="B489" s="4"/>
      <c r="C489" s="4"/>
      <c r="E489" s="103"/>
      <c r="F489" s="103"/>
      <c r="AD489" s="103"/>
      <c r="AF489" s="103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133"/>
      <c r="AU489" s="293"/>
    </row>
    <row r="490" spans="1:47" x14ac:dyDescent="0.3">
      <c r="A490" s="4"/>
      <c r="B490" s="4"/>
      <c r="C490" s="4"/>
      <c r="E490" s="103"/>
      <c r="F490" s="103"/>
      <c r="AD490" s="103"/>
      <c r="AF490" s="103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133"/>
      <c r="AU490" s="293"/>
    </row>
    <row r="491" spans="1:47" x14ac:dyDescent="0.3">
      <c r="A491" s="4"/>
      <c r="B491" s="4"/>
      <c r="C491" s="4"/>
      <c r="E491" s="103"/>
      <c r="F491" s="103"/>
      <c r="AD491" s="103"/>
      <c r="AF491" s="103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133"/>
      <c r="AU491" s="293"/>
    </row>
    <row r="492" spans="1:47" x14ac:dyDescent="0.3">
      <c r="A492" s="4"/>
      <c r="B492" s="4"/>
      <c r="C492" s="4"/>
      <c r="E492" s="103"/>
      <c r="F492" s="103"/>
      <c r="AD492" s="103"/>
      <c r="AF492" s="103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133"/>
      <c r="AU492" s="293"/>
    </row>
    <row r="493" spans="1:47" x14ac:dyDescent="0.3">
      <c r="A493" s="4"/>
      <c r="B493" s="4"/>
      <c r="C493" s="4"/>
      <c r="E493" s="103"/>
      <c r="F493" s="103"/>
      <c r="AD493" s="103"/>
      <c r="AF493" s="103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133"/>
      <c r="AU493" s="293"/>
    </row>
    <row r="494" spans="1:47" x14ac:dyDescent="0.3">
      <c r="A494" s="4"/>
      <c r="B494" s="4"/>
      <c r="C494" s="4"/>
      <c r="E494" s="103"/>
      <c r="F494" s="103"/>
      <c r="AD494" s="103"/>
      <c r="AF494" s="103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133"/>
      <c r="AU494" s="293"/>
    </row>
    <row r="495" spans="1:47" x14ac:dyDescent="0.3">
      <c r="A495" s="4"/>
      <c r="B495" s="4"/>
      <c r="C495" s="4"/>
      <c r="E495" s="103"/>
      <c r="F495" s="103"/>
      <c r="AD495" s="103"/>
      <c r="AF495" s="103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133"/>
      <c r="AU495" s="293"/>
    </row>
    <row r="496" spans="1:47" x14ac:dyDescent="0.3">
      <c r="A496" s="4"/>
      <c r="B496" s="4"/>
      <c r="C496" s="4"/>
      <c r="E496" s="103"/>
      <c r="F496" s="103"/>
      <c r="AD496" s="103"/>
      <c r="AF496" s="103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133"/>
      <c r="AU496" s="293"/>
    </row>
    <row r="497" spans="1:47" x14ac:dyDescent="0.3">
      <c r="A497" s="4"/>
      <c r="B497" s="4"/>
      <c r="C497" s="4"/>
      <c r="E497" s="103"/>
      <c r="F497" s="103"/>
      <c r="AD497" s="103"/>
      <c r="AF497" s="103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133"/>
      <c r="AU497" s="293"/>
    </row>
    <row r="498" spans="1:47" x14ac:dyDescent="0.3">
      <c r="A498" s="4"/>
      <c r="B498" s="4"/>
      <c r="C498" s="4"/>
      <c r="E498" s="103"/>
      <c r="F498" s="103"/>
      <c r="AD498" s="103"/>
      <c r="AF498" s="103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133"/>
      <c r="AU498" s="293"/>
    </row>
    <row r="499" spans="1:47" x14ac:dyDescent="0.3">
      <c r="A499" s="4"/>
      <c r="B499" s="4"/>
      <c r="C499" s="4"/>
      <c r="E499" s="103"/>
      <c r="F499" s="103"/>
      <c r="AD499" s="103"/>
      <c r="AF499" s="103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133"/>
      <c r="AU499" s="293"/>
    </row>
    <row r="500" spans="1:47" x14ac:dyDescent="0.3">
      <c r="A500" s="4"/>
      <c r="B500" s="4"/>
      <c r="C500" s="4"/>
      <c r="E500" s="103"/>
      <c r="F500" s="103"/>
      <c r="AD500" s="103"/>
      <c r="AF500" s="103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133"/>
      <c r="AU500" s="293"/>
    </row>
    <row r="501" spans="1:47" x14ac:dyDescent="0.3">
      <c r="A501" s="4"/>
      <c r="B501" s="4"/>
      <c r="C501" s="4"/>
      <c r="E501" s="103"/>
      <c r="F501" s="103"/>
      <c r="AD501" s="103"/>
      <c r="AF501" s="103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133"/>
      <c r="AU501" s="293"/>
    </row>
    <row r="502" spans="1:47" x14ac:dyDescent="0.3">
      <c r="A502" s="4"/>
      <c r="B502" s="4"/>
      <c r="C502" s="4"/>
      <c r="E502" s="103"/>
      <c r="F502" s="103"/>
      <c r="AD502" s="103"/>
      <c r="AF502" s="103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133"/>
      <c r="AU502" s="293"/>
    </row>
    <row r="503" spans="1:47" x14ac:dyDescent="0.3">
      <c r="A503" s="4"/>
      <c r="B503" s="4"/>
      <c r="C503" s="4"/>
      <c r="E503" s="103"/>
      <c r="F503" s="103"/>
      <c r="AD503" s="103"/>
      <c r="AF503" s="103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133"/>
      <c r="AU503" s="293"/>
    </row>
    <row r="504" spans="1:47" x14ac:dyDescent="0.3">
      <c r="A504" s="4"/>
      <c r="B504" s="4"/>
      <c r="C504" s="4"/>
      <c r="E504" s="103"/>
      <c r="F504" s="103"/>
      <c r="AD504" s="103"/>
      <c r="AF504" s="103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133"/>
      <c r="AU504" s="293"/>
    </row>
    <row r="505" spans="1:47" x14ac:dyDescent="0.3">
      <c r="A505" s="4"/>
      <c r="B505" s="4"/>
      <c r="C505" s="4"/>
      <c r="E505" s="103"/>
      <c r="F505" s="103"/>
      <c r="AD505" s="103"/>
      <c r="AF505" s="103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133"/>
      <c r="AU505" s="293"/>
    </row>
    <row r="506" spans="1:47" x14ac:dyDescent="0.3">
      <c r="A506" s="4"/>
      <c r="B506" s="4"/>
      <c r="C506" s="4"/>
      <c r="E506" s="103"/>
      <c r="F506" s="103"/>
      <c r="AD506" s="103"/>
      <c r="AF506" s="103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133"/>
      <c r="AU506" s="293"/>
    </row>
    <row r="507" spans="1:47" x14ac:dyDescent="0.3">
      <c r="A507" s="4"/>
      <c r="B507" s="4"/>
      <c r="C507" s="4"/>
      <c r="E507" s="103"/>
      <c r="F507" s="103"/>
      <c r="AD507" s="103"/>
      <c r="AF507" s="103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133"/>
      <c r="AU507" s="293"/>
    </row>
    <row r="508" spans="1:47" x14ac:dyDescent="0.3">
      <c r="A508" s="4"/>
      <c r="B508" s="4"/>
      <c r="C508" s="4"/>
      <c r="E508" s="103"/>
      <c r="F508" s="103"/>
      <c r="AD508" s="103"/>
      <c r="AF508" s="103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133"/>
      <c r="AU508" s="293"/>
    </row>
    <row r="509" spans="1:47" x14ac:dyDescent="0.3">
      <c r="A509" s="4"/>
      <c r="B509" s="4"/>
      <c r="C509" s="4"/>
      <c r="E509" s="103"/>
      <c r="F509" s="103"/>
      <c r="AD509" s="103"/>
      <c r="AF509" s="103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133"/>
      <c r="AU509" s="293"/>
    </row>
    <row r="510" spans="1:47" x14ac:dyDescent="0.3">
      <c r="A510" s="4"/>
      <c r="B510" s="4"/>
      <c r="C510" s="4"/>
      <c r="E510" s="103"/>
      <c r="F510" s="103"/>
      <c r="AD510" s="103"/>
      <c r="AF510" s="103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133"/>
      <c r="AU510" s="293"/>
    </row>
    <row r="511" spans="1:47" x14ac:dyDescent="0.3">
      <c r="A511" s="4"/>
      <c r="B511" s="4"/>
      <c r="C511" s="4"/>
      <c r="E511" s="103"/>
      <c r="F511" s="103"/>
      <c r="AD511" s="103"/>
      <c r="AF511" s="103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133"/>
      <c r="AU511" s="293"/>
    </row>
    <row r="512" spans="1:47" x14ac:dyDescent="0.3">
      <c r="A512" s="4"/>
      <c r="B512" s="4"/>
      <c r="C512" s="4"/>
      <c r="E512" s="103"/>
      <c r="F512" s="103"/>
      <c r="AD512" s="103"/>
      <c r="AF512" s="103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133"/>
      <c r="AU512" s="293"/>
    </row>
    <row r="513" spans="1:47" x14ac:dyDescent="0.3">
      <c r="A513" s="4"/>
      <c r="B513" s="4"/>
      <c r="C513" s="4"/>
      <c r="E513" s="103"/>
      <c r="F513" s="103"/>
      <c r="AD513" s="103"/>
      <c r="AF513" s="103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133"/>
      <c r="AU513" s="293"/>
    </row>
    <row r="514" spans="1:47" x14ac:dyDescent="0.3">
      <c r="A514" s="4"/>
      <c r="B514" s="4"/>
      <c r="C514" s="4"/>
      <c r="E514" s="103"/>
      <c r="F514" s="103"/>
      <c r="AD514" s="103"/>
      <c r="AF514" s="103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133"/>
      <c r="AU514" s="293"/>
    </row>
    <row r="515" spans="1:47" x14ac:dyDescent="0.3">
      <c r="A515" s="4"/>
      <c r="B515" s="4"/>
      <c r="C515" s="4"/>
      <c r="E515" s="103"/>
      <c r="F515" s="103"/>
      <c r="AD515" s="103"/>
      <c r="AF515" s="103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133"/>
      <c r="AU515" s="293"/>
    </row>
    <row r="516" spans="1:47" x14ac:dyDescent="0.3">
      <c r="A516" s="4"/>
      <c r="B516" s="4"/>
      <c r="C516" s="4"/>
      <c r="E516" s="103"/>
      <c r="F516" s="103"/>
      <c r="AD516" s="103"/>
      <c r="AF516" s="103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133"/>
      <c r="AU516" s="293"/>
    </row>
    <row r="517" spans="1:47" x14ac:dyDescent="0.3">
      <c r="A517" s="4"/>
      <c r="B517" s="4"/>
      <c r="C517" s="4"/>
      <c r="E517" s="103"/>
      <c r="F517" s="103"/>
      <c r="AD517" s="103"/>
      <c r="AF517" s="103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133"/>
      <c r="AU517" s="293"/>
    </row>
    <row r="518" spans="1:47" x14ac:dyDescent="0.3">
      <c r="A518" s="4"/>
      <c r="B518" s="4"/>
      <c r="C518" s="4"/>
      <c r="E518" s="103"/>
      <c r="F518" s="103"/>
      <c r="AD518" s="103"/>
      <c r="AF518" s="103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133"/>
      <c r="AU518" s="293"/>
    </row>
    <row r="519" spans="1:47" x14ac:dyDescent="0.3">
      <c r="A519" s="4"/>
      <c r="B519" s="4"/>
      <c r="C519" s="4"/>
      <c r="E519" s="103"/>
      <c r="F519" s="103"/>
      <c r="AD519" s="103"/>
      <c r="AF519" s="103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133"/>
      <c r="AU519" s="293"/>
    </row>
    <row r="520" spans="1:47" x14ac:dyDescent="0.3">
      <c r="A520" s="4"/>
      <c r="B520" s="4"/>
      <c r="C520" s="4"/>
      <c r="E520" s="103"/>
      <c r="F520" s="103"/>
      <c r="AD520" s="103"/>
      <c r="AF520" s="103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133"/>
      <c r="AU520" s="293"/>
    </row>
    <row r="521" spans="1:47" x14ac:dyDescent="0.3">
      <c r="A521" s="4"/>
      <c r="B521" s="4"/>
      <c r="C521" s="4"/>
      <c r="E521" s="103"/>
      <c r="F521" s="103"/>
      <c r="AD521" s="103"/>
      <c r="AF521" s="103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133"/>
      <c r="AU521" s="293"/>
    </row>
    <row r="522" spans="1:47" x14ac:dyDescent="0.3">
      <c r="A522" s="4"/>
      <c r="B522" s="4"/>
      <c r="C522" s="4"/>
      <c r="E522" s="103"/>
      <c r="F522" s="103"/>
      <c r="AD522" s="103"/>
      <c r="AF522" s="103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133"/>
      <c r="AU522" s="293"/>
    </row>
    <row r="523" spans="1:47" x14ac:dyDescent="0.3">
      <c r="A523" s="4"/>
      <c r="B523" s="4"/>
      <c r="C523" s="4"/>
      <c r="E523" s="103"/>
      <c r="F523" s="103"/>
      <c r="AD523" s="103"/>
      <c r="AF523" s="103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133"/>
      <c r="AU523" s="293"/>
    </row>
    <row r="524" spans="1:47" x14ac:dyDescent="0.3">
      <c r="A524" s="4"/>
      <c r="B524" s="4"/>
      <c r="C524" s="4"/>
      <c r="E524" s="103"/>
      <c r="F524" s="103"/>
      <c r="AD524" s="103"/>
      <c r="AF524" s="103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133"/>
      <c r="AU524" s="293"/>
    </row>
    <row r="525" spans="1:47" x14ac:dyDescent="0.3">
      <c r="A525" s="4"/>
      <c r="B525" s="4"/>
      <c r="C525" s="4"/>
      <c r="E525" s="103"/>
      <c r="F525" s="103"/>
      <c r="AD525" s="103"/>
      <c r="AF525" s="103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133"/>
      <c r="AU525" s="293"/>
    </row>
    <row r="526" spans="1:47" x14ac:dyDescent="0.3">
      <c r="A526" s="4"/>
      <c r="B526" s="4"/>
      <c r="C526" s="4"/>
      <c r="E526" s="103"/>
      <c r="F526" s="103"/>
      <c r="AD526" s="103"/>
      <c r="AF526" s="103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133"/>
      <c r="AU526" s="293"/>
    </row>
    <row r="527" spans="1:47" x14ac:dyDescent="0.3">
      <c r="A527" s="4"/>
      <c r="B527" s="4"/>
      <c r="C527" s="4"/>
      <c r="E527" s="103"/>
      <c r="F527" s="103"/>
      <c r="AD527" s="103"/>
      <c r="AF527" s="103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133"/>
      <c r="AU527" s="293"/>
    </row>
    <row r="528" spans="1:47" x14ac:dyDescent="0.3">
      <c r="A528" s="4"/>
      <c r="B528" s="4"/>
      <c r="C528" s="4"/>
      <c r="E528" s="103"/>
      <c r="F528" s="103"/>
      <c r="AD528" s="103"/>
      <c r="AF528" s="103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133"/>
      <c r="AU528" s="293"/>
    </row>
    <row r="529" spans="1:47" x14ac:dyDescent="0.3">
      <c r="A529" s="4"/>
      <c r="B529" s="4"/>
      <c r="C529" s="4"/>
      <c r="E529" s="103"/>
      <c r="F529" s="103"/>
      <c r="AD529" s="103"/>
      <c r="AF529" s="103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133"/>
      <c r="AU529" s="293"/>
    </row>
    <row r="530" spans="1:47" x14ac:dyDescent="0.3">
      <c r="A530" s="4"/>
      <c r="B530" s="4"/>
      <c r="C530" s="4"/>
      <c r="E530" s="103"/>
      <c r="F530" s="103"/>
      <c r="AD530" s="103"/>
      <c r="AF530" s="103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133"/>
      <c r="AU530" s="293"/>
    </row>
    <row r="531" spans="1:47" x14ac:dyDescent="0.3">
      <c r="A531" s="4"/>
      <c r="B531" s="4"/>
      <c r="C531" s="4"/>
      <c r="E531" s="103"/>
      <c r="F531" s="103"/>
      <c r="AD531" s="103"/>
      <c r="AF531" s="103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133"/>
      <c r="AU531" s="293"/>
    </row>
    <row r="532" spans="1:47" x14ac:dyDescent="0.3">
      <c r="A532" s="4"/>
      <c r="B532" s="4"/>
      <c r="C532" s="4"/>
      <c r="E532" s="103"/>
      <c r="F532" s="103"/>
      <c r="AD532" s="103"/>
      <c r="AF532" s="103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133"/>
      <c r="AU532" s="293"/>
    </row>
    <row r="533" spans="1:47" x14ac:dyDescent="0.3">
      <c r="A533" s="4"/>
      <c r="B533" s="4"/>
      <c r="C533" s="4"/>
      <c r="E533" s="103"/>
      <c r="F533" s="103"/>
      <c r="AD533" s="103"/>
      <c r="AF533" s="103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133"/>
      <c r="AU533" s="293"/>
    </row>
    <row r="534" spans="1:47" x14ac:dyDescent="0.3">
      <c r="A534" s="4"/>
      <c r="B534" s="4"/>
      <c r="C534" s="4"/>
      <c r="E534" s="103"/>
      <c r="F534" s="103"/>
      <c r="AD534" s="103"/>
      <c r="AF534" s="103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133"/>
      <c r="AU534" s="293"/>
    </row>
    <row r="535" spans="1:47" x14ac:dyDescent="0.3">
      <c r="A535" s="4"/>
      <c r="B535" s="4"/>
      <c r="C535" s="4"/>
      <c r="E535" s="103"/>
      <c r="F535" s="103"/>
      <c r="AD535" s="103"/>
      <c r="AF535" s="103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133"/>
      <c r="AU535" s="293"/>
    </row>
    <row r="536" spans="1:47" x14ac:dyDescent="0.3">
      <c r="A536" s="4"/>
      <c r="B536" s="4"/>
      <c r="C536" s="4"/>
      <c r="E536" s="103"/>
      <c r="F536" s="103"/>
      <c r="AD536" s="103"/>
      <c r="AF536" s="103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133"/>
      <c r="AU536" s="293"/>
    </row>
    <row r="537" spans="1:47" x14ac:dyDescent="0.3">
      <c r="A537" s="4"/>
      <c r="B537" s="4"/>
      <c r="C537" s="4"/>
      <c r="E537" s="103"/>
      <c r="F537" s="103"/>
      <c r="AD537" s="103"/>
      <c r="AF537" s="103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133"/>
      <c r="AU537" s="293"/>
    </row>
    <row r="538" spans="1:47" x14ac:dyDescent="0.3">
      <c r="A538" s="4"/>
      <c r="B538" s="4"/>
      <c r="C538" s="4"/>
      <c r="E538" s="103"/>
      <c r="F538" s="103"/>
      <c r="AD538" s="103"/>
      <c r="AF538" s="103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133"/>
      <c r="AU538" s="293"/>
    </row>
    <row r="539" spans="1:47" x14ac:dyDescent="0.3">
      <c r="A539" s="4"/>
      <c r="B539" s="4"/>
      <c r="C539" s="4"/>
      <c r="E539" s="103"/>
      <c r="F539" s="103"/>
      <c r="AD539" s="103"/>
      <c r="AF539" s="103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133"/>
      <c r="AU539" s="293"/>
    </row>
    <row r="540" spans="1:47" x14ac:dyDescent="0.3">
      <c r="A540" s="4"/>
      <c r="B540" s="4"/>
      <c r="C540" s="4"/>
      <c r="E540" s="103"/>
      <c r="F540" s="103"/>
      <c r="AD540" s="103"/>
      <c r="AF540" s="103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133"/>
      <c r="AU540" s="293"/>
    </row>
    <row r="541" spans="1:47" x14ac:dyDescent="0.3">
      <c r="A541" s="4"/>
      <c r="B541" s="4"/>
      <c r="C541" s="4"/>
      <c r="E541" s="103"/>
      <c r="F541" s="103"/>
      <c r="AD541" s="103"/>
      <c r="AF541" s="103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133"/>
      <c r="AU541" s="293"/>
    </row>
    <row r="542" spans="1:47" x14ac:dyDescent="0.3">
      <c r="A542" s="4"/>
      <c r="B542" s="4"/>
      <c r="C542" s="4"/>
      <c r="E542" s="103"/>
      <c r="F542" s="103"/>
      <c r="AD542" s="103"/>
      <c r="AF542" s="103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133"/>
      <c r="AU542" s="293"/>
    </row>
    <row r="543" spans="1:47" x14ac:dyDescent="0.3">
      <c r="A543" s="4"/>
      <c r="B543" s="4"/>
      <c r="C543" s="4"/>
      <c r="E543" s="103"/>
      <c r="F543" s="103"/>
      <c r="AD543" s="103"/>
      <c r="AF543" s="103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133"/>
      <c r="AU543" s="293"/>
    </row>
    <row r="544" spans="1:47" x14ac:dyDescent="0.3">
      <c r="A544" s="4"/>
      <c r="B544" s="4"/>
      <c r="C544" s="4"/>
      <c r="E544" s="103"/>
      <c r="F544" s="103"/>
      <c r="AD544" s="103"/>
      <c r="AF544" s="103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133"/>
      <c r="AU544" s="293"/>
    </row>
    <row r="545" spans="1:47" x14ac:dyDescent="0.3">
      <c r="A545" s="4"/>
      <c r="B545" s="4"/>
      <c r="C545" s="4"/>
      <c r="E545" s="103"/>
      <c r="F545" s="103"/>
      <c r="AD545" s="103"/>
      <c r="AF545" s="103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133"/>
      <c r="AU545" s="293"/>
    </row>
    <row r="546" spans="1:47" x14ac:dyDescent="0.3">
      <c r="A546" s="4"/>
      <c r="B546" s="4"/>
      <c r="C546" s="4"/>
      <c r="E546" s="103"/>
      <c r="F546" s="103"/>
      <c r="AD546" s="103"/>
      <c r="AF546" s="103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133"/>
      <c r="AU546" s="293"/>
    </row>
    <row r="547" spans="1:47" x14ac:dyDescent="0.3">
      <c r="A547" s="4"/>
      <c r="B547" s="4"/>
      <c r="C547" s="4"/>
      <c r="E547" s="103"/>
      <c r="F547" s="103"/>
      <c r="AD547" s="103"/>
      <c r="AF547" s="103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133"/>
      <c r="AU547" s="293"/>
    </row>
    <row r="548" spans="1:47" x14ac:dyDescent="0.3">
      <c r="A548" s="4"/>
      <c r="B548" s="4"/>
      <c r="C548" s="4"/>
      <c r="E548" s="103"/>
      <c r="F548" s="103"/>
      <c r="AD548" s="103"/>
      <c r="AF548" s="103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133"/>
      <c r="AU548" s="293"/>
    </row>
    <row r="549" spans="1:47" x14ac:dyDescent="0.3">
      <c r="A549" s="4"/>
      <c r="B549" s="4"/>
      <c r="C549" s="4"/>
      <c r="E549" s="103"/>
      <c r="F549" s="103"/>
      <c r="AD549" s="103"/>
      <c r="AF549" s="103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133"/>
      <c r="AU549" s="293"/>
    </row>
    <row r="550" spans="1:47" x14ac:dyDescent="0.3">
      <c r="A550" s="4"/>
      <c r="B550" s="4"/>
      <c r="C550" s="4"/>
      <c r="E550" s="103"/>
      <c r="F550" s="103"/>
      <c r="AD550" s="103"/>
      <c r="AF550" s="103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133"/>
      <c r="AU550" s="293"/>
    </row>
    <row r="551" spans="1:47" x14ac:dyDescent="0.3">
      <c r="A551" s="4"/>
      <c r="B551" s="4"/>
      <c r="C551" s="4"/>
      <c r="E551" s="103"/>
      <c r="F551" s="103"/>
      <c r="AD551" s="103"/>
      <c r="AF551" s="103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133"/>
      <c r="AU551" s="293"/>
    </row>
    <row r="552" spans="1:47" x14ac:dyDescent="0.3">
      <c r="A552" s="4"/>
      <c r="B552" s="4"/>
      <c r="C552" s="4"/>
      <c r="E552" s="103"/>
      <c r="F552" s="103"/>
      <c r="AD552" s="103"/>
      <c r="AF552" s="103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133"/>
      <c r="AU552" s="293"/>
    </row>
    <row r="553" spans="1:47" x14ac:dyDescent="0.3">
      <c r="A553" s="4"/>
      <c r="B553" s="4"/>
      <c r="C553" s="4"/>
      <c r="E553" s="103"/>
      <c r="F553" s="103"/>
      <c r="AD553" s="103"/>
      <c r="AF553" s="103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133"/>
      <c r="AU553" s="293"/>
    </row>
    <row r="554" spans="1:47" x14ac:dyDescent="0.3">
      <c r="A554" s="4"/>
      <c r="B554" s="4"/>
      <c r="C554" s="4"/>
      <c r="E554" s="103"/>
      <c r="F554" s="103"/>
      <c r="AD554" s="103"/>
      <c r="AF554" s="103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133"/>
      <c r="AU554" s="293"/>
    </row>
    <row r="555" spans="1:47" x14ac:dyDescent="0.3">
      <c r="A555" s="4"/>
      <c r="B555" s="4"/>
      <c r="C555" s="4"/>
      <c r="E555" s="103"/>
      <c r="F555" s="103"/>
      <c r="AD555" s="103"/>
      <c r="AF555" s="103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133"/>
      <c r="AU555" s="293"/>
    </row>
    <row r="556" spans="1:47" x14ac:dyDescent="0.3">
      <c r="A556" s="4"/>
      <c r="B556" s="4"/>
      <c r="C556" s="4"/>
      <c r="E556" s="103"/>
      <c r="F556" s="103"/>
      <c r="AD556" s="103"/>
      <c r="AF556" s="103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133"/>
      <c r="AU556" s="293"/>
    </row>
    <row r="557" spans="1:47" x14ac:dyDescent="0.3">
      <c r="A557" s="4"/>
      <c r="B557" s="4"/>
      <c r="C557" s="4"/>
      <c r="E557" s="103"/>
      <c r="F557" s="103"/>
      <c r="AD557" s="103"/>
      <c r="AF557" s="103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133"/>
      <c r="AU557" s="293"/>
    </row>
    <row r="558" spans="1:47" x14ac:dyDescent="0.3">
      <c r="A558" s="4"/>
      <c r="B558" s="4"/>
      <c r="C558" s="4"/>
      <c r="E558" s="103"/>
      <c r="F558" s="103"/>
      <c r="AD558" s="103"/>
      <c r="AF558" s="103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133"/>
      <c r="AU558" s="293"/>
    </row>
    <row r="559" spans="1:47" x14ac:dyDescent="0.3">
      <c r="A559" s="4"/>
      <c r="B559" s="4"/>
      <c r="C559" s="4"/>
      <c r="E559" s="103"/>
      <c r="F559" s="103"/>
      <c r="AD559" s="103"/>
      <c r="AF559" s="103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133"/>
      <c r="AU559" s="293"/>
    </row>
    <row r="560" spans="1:47" x14ac:dyDescent="0.3">
      <c r="A560" s="4"/>
      <c r="B560" s="4"/>
      <c r="C560" s="4"/>
      <c r="E560" s="103"/>
      <c r="F560" s="103"/>
      <c r="AD560" s="103"/>
      <c r="AF560" s="103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133"/>
      <c r="AU560" s="293"/>
    </row>
    <row r="561" spans="1:47" x14ac:dyDescent="0.3">
      <c r="A561" s="4"/>
      <c r="B561" s="4"/>
      <c r="C561" s="4"/>
      <c r="E561" s="103"/>
      <c r="F561" s="103"/>
      <c r="AD561" s="103"/>
      <c r="AF561" s="103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133"/>
      <c r="AU561" s="293"/>
    </row>
    <row r="562" spans="1:47" x14ac:dyDescent="0.3">
      <c r="A562" s="4"/>
      <c r="B562" s="4"/>
      <c r="C562" s="4"/>
      <c r="E562" s="103"/>
      <c r="F562" s="103"/>
      <c r="AD562" s="103"/>
      <c r="AF562" s="103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133"/>
      <c r="AU562" s="293"/>
    </row>
    <row r="563" spans="1:47" x14ac:dyDescent="0.3">
      <c r="A563" s="4"/>
      <c r="B563" s="4"/>
      <c r="C563" s="4"/>
      <c r="E563" s="103"/>
      <c r="F563" s="103"/>
      <c r="AD563" s="103"/>
      <c r="AF563" s="103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133"/>
      <c r="AU563" s="293"/>
    </row>
    <row r="564" spans="1:47" x14ac:dyDescent="0.3">
      <c r="A564" s="4"/>
      <c r="B564" s="4"/>
      <c r="C564" s="4"/>
      <c r="E564" s="103"/>
      <c r="F564" s="103"/>
      <c r="AD564" s="103"/>
      <c r="AF564" s="103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133"/>
      <c r="AU564" s="293"/>
    </row>
    <row r="565" spans="1:47" x14ac:dyDescent="0.3">
      <c r="A565" s="4"/>
      <c r="B565" s="4"/>
      <c r="C565" s="4"/>
      <c r="E565" s="103"/>
      <c r="F565" s="103"/>
      <c r="AD565" s="103"/>
      <c r="AF565" s="103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133"/>
      <c r="AU565" s="293"/>
    </row>
    <row r="566" spans="1:47" x14ac:dyDescent="0.3">
      <c r="A566" s="4"/>
      <c r="B566" s="4"/>
      <c r="C566" s="4"/>
      <c r="E566" s="103"/>
      <c r="F566" s="103"/>
      <c r="AD566" s="103"/>
      <c r="AF566" s="103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133"/>
      <c r="AU566" s="293"/>
    </row>
    <row r="567" spans="1:47" x14ac:dyDescent="0.3">
      <c r="A567" s="4"/>
      <c r="B567" s="4"/>
      <c r="C567" s="4"/>
      <c r="E567" s="103"/>
      <c r="F567" s="103"/>
      <c r="AD567" s="103"/>
      <c r="AF567" s="103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133"/>
      <c r="AU567" s="293"/>
    </row>
    <row r="568" spans="1:47" x14ac:dyDescent="0.3">
      <c r="A568" s="4"/>
      <c r="B568" s="4"/>
      <c r="C568" s="4"/>
      <c r="E568" s="103"/>
      <c r="F568" s="103"/>
      <c r="AD568" s="103"/>
      <c r="AF568" s="103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133"/>
      <c r="AU568" s="293"/>
    </row>
    <row r="569" spans="1:47" x14ac:dyDescent="0.3">
      <c r="A569" s="4"/>
      <c r="B569" s="4"/>
      <c r="C569" s="4"/>
      <c r="E569" s="103"/>
      <c r="F569" s="103"/>
      <c r="AD569" s="103"/>
      <c r="AF569" s="103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133"/>
      <c r="AU569" s="293"/>
    </row>
    <row r="570" spans="1:47" x14ac:dyDescent="0.3">
      <c r="A570" s="4"/>
      <c r="B570" s="4"/>
      <c r="C570" s="4"/>
      <c r="E570" s="103"/>
      <c r="F570" s="103"/>
      <c r="AD570" s="103"/>
      <c r="AF570" s="103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133"/>
      <c r="AU570" s="293"/>
    </row>
    <row r="571" spans="1:47" x14ac:dyDescent="0.3">
      <c r="A571" s="4"/>
      <c r="B571" s="4"/>
      <c r="C571" s="4"/>
      <c r="E571" s="103"/>
      <c r="F571" s="103"/>
      <c r="AD571" s="103"/>
      <c r="AF571" s="103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133"/>
      <c r="AU571" s="293"/>
    </row>
    <row r="572" spans="1:47" x14ac:dyDescent="0.3">
      <c r="A572" s="4"/>
      <c r="B572" s="4"/>
      <c r="C572" s="4"/>
      <c r="E572" s="103"/>
      <c r="F572" s="103"/>
      <c r="AD572" s="103"/>
      <c r="AF572" s="103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133"/>
      <c r="AU572" s="293"/>
    </row>
    <row r="573" spans="1:47" x14ac:dyDescent="0.3">
      <c r="A573" s="4"/>
      <c r="B573" s="4"/>
      <c r="C573" s="4"/>
      <c r="E573" s="103"/>
      <c r="F573" s="103"/>
      <c r="AD573" s="103"/>
      <c r="AF573" s="103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133"/>
      <c r="AU573" s="293"/>
    </row>
    <row r="574" spans="1:47" x14ac:dyDescent="0.3">
      <c r="A574" s="4"/>
      <c r="B574" s="4"/>
      <c r="C574" s="4"/>
      <c r="E574" s="103"/>
      <c r="F574" s="103"/>
      <c r="AD574" s="103"/>
      <c r="AF574" s="103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133"/>
      <c r="AU574" s="293"/>
    </row>
    <row r="575" spans="1:47" x14ac:dyDescent="0.3">
      <c r="A575" s="4"/>
      <c r="B575" s="4"/>
      <c r="C575" s="4"/>
      <c r="E575" s="103"/>
      <c r="F575" s="103"/>
      <c r="AD575" s="103"/>
      <c r="AF575" s="103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133"/>
      <c r="AU575" s="293"/>
    </row>
    <row r="576" spans="1:47" x14ac:dyDescent="0.3">
      <c r="A576" s="4"/>
      <c r="B576" s="4"/>
      <c r="C576" s="4"/>
      <c r="E576" s="103"/>
      <c r="F576" s="103"/>
      <c r="AD576" s="103"/>
      <c r="AF576" s="103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133"/>
      <c r="AU576" s="293"/>
    </row>
    <row r="577" spans="1:47" x14ac:dyDescent="0.3">
      <c r="A577" s="4"/>
      <c r="B577" s="4"/>
      <c r="C577" s="4"/>
      <c r="E577" s="103"/>
      <c r="F577" s="103"/>
      <c r="AD577" s="103"/>
      <c r="AF577" s="103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133"/>
      <c r="AU577" s="293"/>
    </row>
    <row r="578" spans="1:47" x14ac:dyDescent="0.3">
      <c r="A578" s="4"/>
      <c r="B578" s="4"/>
      <c r="C578" s="4"/>
      <c r="E578" s="103"/>
      <c r="F578" s="103"/>
      <c r="AD578" s="103"/>
      <c r="AF578" s="103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133"/>
      <c r="AU578" s="293"/>
    </row>
    <row r="579" spans="1:47" x14ac:dyDescent="0.3">
      <c r="A579" s="4"/>
      <c r="B579" s="4"/>
      <c r="C579" s="4"/>
      <c r="E579" s="103"/>
      <c r="F579" s="103"/>
      <c r="AD579" s="103"/>
      <c r="AF579" s="103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133"/>
      <c r="AU579" s="293"/>
    </row>
    <row r="580" spans="1:47" x14ac:dyDescent="0.3">
      <c r="A580" s="4"/>
      <c r="B580" s="4"/>
      <c r="C580" s="4"/>
      <c r="E580" s="103"/>
      <c r="F580" s="103"/>
      <c r="AD580" s="103"/>
      <c r="AF580" s="103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133"/>
      <c r="AU580" s="293"/>
    </row>
    <row r="581" spans="1:47" x14ac:dyDescent="0.3">
      <c r="A581" s="4"/>
      <c r="B581" s="4"/>
      <c r="C581" s="4"/>
      <c r="E581" s="103"/>
      <c r="F581" s="103"/>
      <c r="AD581" s="103"/>
      <c r="AF581" s="103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133"/>
      <c r="AU581" s="293"/>
    </row>
    <row r="582" spans="1:47" x14ac:dyDescent="0.3">
      <c r="A582" s="4"/>
      <c r="B582" s="4"/>
      <c r="C582" s="4"/>
      <c r="E582" s="103"/>
      <c r="F582" s="103"/>
      <c r="AD582" s="103"/>
      <c r="AF582" s="103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133"/>
      <c r="AU582" s="293"/>
    </row>
    <row r="583" spans="1:47" x14ac:dyDescent="0.3">
      <c r="A583" s="4"/>
      <c r="B583" s="4"/>
      <c r="C583" s="4"/>
      <c r="E583" s="103"/>
      <c r="F583" s="103"/>
      <c r="AD583" s="103"/>
      <c r="AF583" s="103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133"/>
      <c r="AU583" s="293"/>
    </row>
    <row r="584" spans="1:47" x14ac:dyDescent="0.3">
      <c r="A584" s="4"/>
      <c r="B584" s="4"/>
      <c r="C584" s="4"/>
      <c r="E584" s="103"/>
      <c r="F584" s="103"/>
      <c r="AD584" s="103"/>
      <c r="AF584" s="103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133"/>
      <c r="AU584" s="293"/>
    </row>
    <row r="585" spans="1:47" x14ac:dyDescent="0.3">
      <c r="A585" s="4"/>
      <c r="B585" s="4"/>
      <c r="C585" s="4"/>
      <c r="E585" s="103"/>
      <c r="F585" s="103"/>
      <c r="AD585" s="103"/>
      <c r="AF585" s="103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133"/>
      <c r="AU585" s="293"/>
    </row>
    <row r="586" spans="1:47" x14ac:dyDescent="0.3">
      <c r="A586" s="4"/>
      <c r="B586" s="4"/>
      <c r="C586" s="4"/>
      <c r="E586" s="103"/>
      <c r="F586" s="103"/>
      <c r="AD586" s="103"/>
      <c r="AF586" s="103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133"/>
      <c r="AU586" s="293"/>
    </row>
    <row r="587" spans="1:47" x14ac:dyDescent="0.3">
      <c r="A587" s="4"/>
      <c r="B587" s="4"/>
      <c r="C587" s="4"/>
      <c r="E587" s="103"/>
      <c r="F587" s="103"/>
      <c r="AD587" s="103"/>
      <c r="AF587" s="103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133"/>
      <c r="AU587" s="293"/>
    </row>
    <row r="588" spans="1:47" x14ac:dyDescent="0.3">
      <c r="A588" s="4"/>
      <c r="B588" s="4"/>
      <c r="C588" s="4"/>
      <c r="E588" s="103"/>
      <c r="F588" s="103"/>
      <c r="AD588" s="103"/>
      <c r="AF588" s="103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133"/>
      <c r="AU588" s="293"/>
    </row>
    <row r="589" spans="1:47" x14ac:dyDescent="0.3">
      <c r="A589" s="4"/>
      <c r="B589" s="4"/>
      <c r="C589" s="4"/>
      <c r="E589" s="103"/>
      <c r="F589" s="103"/>
      <c r="AD589" s="103"/>
      <c r="AF589" s="103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133"/>
      <c r="AU589" s="293"/>
    </row>
    <row r="590" spans="1:47" x14ac:dyDescent="0.3">
      <c r="A590" s="4"/>
      <c r="B590" s="4"/>
      <c r="C590" s="4"/>
      <c r="E590" s="103"/>
      <c r="F590" s="103"/>
      <c r="AD590" s="103"/>
      <c r="AF590" s="103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133"/>
      <c r="AU590" s="293"/>
    </row>
    <row r="591" spans="1:47" x14ac:dyDescent="0.3">
      <c r="A591" s="4"/>
      <c r="B591" s="4"/>
      <c r="C591" s="4"/>
      <c r="E591" s="103"/>
      <c r="F591" s="103"/>
      <c r="AD591" s="103"/>
      <c r="AF591" s="103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133"/>
      <c r="AU591" s="293"/>
    </row>
    <row r="592" spans="1:47" x14ac:dyDescent="0.3">
      <c r="A592" s="4"/>
      <c r="B592" s="4"/>
      <c r="C592" s="4"/>
      <c r="E592" s="103"/>
      <c r="F592" s="103"/>
      <c r="AD592" s="103"/>
      <c r="AF592" s="103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133"/>
      <c r="AU592" s="293"/>
    </row>
    <row r="593" spans="1:47" x14ac:dyDescent="0.3">
      <c r="A593" s="4"/>
      <c r="B593" s="4"/>
      <c r="C593" s="4"/>
      <c r="E593" s="103"/>
      <c r="F593" s="103"/>
      <c r="AD593" s="103"/>
      <c r="AF593" s="103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133"/>
      <c r="AU593" s="293"/>
    </row>
    <row r="594" spans="1:47" x14ac:dyDescent="0.3">
      <c r="A594" s="4"/>
      <c r="B594" s="4"/>
      <c r="C594" s="4"/>
      <c r="E594" s="103"/>
      <c r="F594" s="103"/>
      <c r="AD594" s="103"/>
      <c r="AF594" s="103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133"/>
      <c r="AU594" s="293"/>
    </row>
    <row r="595" spans="1:47" x14ac:dyDescent="0.3">
      <c r="A595" s="4"/>
      <c r="B595" s="4"/>
      <c r="C595" s="4"/>
      <c r="E595" s="103"/>
      <c r="F595" s="103"/>
      <c r="AD595" s="103"/>
      <c r="AF595" s="103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133"/>
      <c r="AU595" s="293"/>
    </row>
    <row r="596" spans="1:47" x14ac:dyDescent="0.3">
      <c r="A596" s="4"/>
      <c r="B596" s="4"/>
      <c r="C596" s="4"/>
      <c r="E596" s="103"/>
      <c r="F596" s="103"/>
      <c r="AD596" s="103"/>
      <c r="AF596" s="103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133"/>
      <c r="AU596" s="293"/>
    </row>
    <row r="597" spans="1:47" x14ac:dyDescent="0.3">
      <c r="A597" s="4"/>
      <c r="B597" s="4"/>
      <c r="C597" s="4"/>
      <c r="E597" s="103"/>
      <c r="F597" s="103"/>
      <c r="AD597" s="103"/>
      <c r="AF597" s="103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133"/>
      <c r="AU597" s="293"/>
    </row>
    <row r="598" spans="1:47" x14ac:dyDescent="0.3">
      <c r="A598" s="4"/>
      <c r="B598" s="4"/>
      <c r="C598" s="4"/>
      <c r="E598" s="103"/>
      <c r="F598" s="103"/>
      <c r="AD598" s="103"/>
      <c r="AF598" s="103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133"/>
      <c r="AU598" s="293"/>
    </row>
    <row r="599" spans="1:47" x14ac:dyDescent="0.3">
      <c r="A599" s="4"/>
      <c r="B599" s="4"/>
      <c r="C599" s="4"/>
      <c r="E599" s="103"/>
      <c r="F599" s="103"/>
      <c r="AD599" s="103"/>
      <c r="AF599" s="103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133"/>
      <c r="AU599" s="293"/>
    </row>
    <row r="600" spans="1:47" x14ac:dyDescent="0.3">
      <c r="A600" s="4"/>
      <c r="B600" s="4"/>
      <c r="C600" s="4"/>
      <c r="E600" s="103"/>
      <c r="F600" s="103"/>
      <c r="AD600" s="103"/>
      <c r="AF600" s="103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133"/>
      <c r="AU600" s="293"/>
    </row>
    <row r="601" spans="1:47" x14ac:dyDescent="0.3">
      <c r="A601" s="4"/>
      <c r="B601" s="4"/>
      <c r="C601" s="4"/>
      <c r="E601" s="103"/>
      <c r="F601" s="103"/>
      <c r="AD601" s="103"/>
      <c r="AF601" s="103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133"/>
      <c r="AU601" s="293"/>
    </row>
    <row r="602" spans="1:47" x14ac:dyDescent="0.3">
      <c r="A602" s="4"/>
      <c r="B602" s="4"/>
      <c r="C602" s="4"/>
      <c r="E602" s="103"/>
      <c r="F602" s="103"/>
      <c r="AD602" s="103"/>
      <c r="AF602" s="103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133"/>
      <c r="AU602" s="293"/>
    </row>
    <row r="603" spans="1:47" x14ac:dyDescent="0.3">
      <c r="A603" s="4"/>
      <c r="B603" s="4"/>
      <c r="C603" s="4"/>
      <c r="E603" s="103"/>
      <c r="F603" s="103"/>
      <c r="AD603" s="103"/>
      <c r="AF603" s="103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133"/>
      <c r="AU603" s="293"/>
    </row>
    <row r="604" spans="1:47" x14ac:dyDescent="0.3">
      <c r="A604" s="4"/>
      <c r="B604" s="4"/>
      <c r="C604" s="4"/>
      <c r="E604" s="103"/>
      <c r="F604" s="103"/>
      <c r="AD604" s="103"/>
      <c r="AF604" s="103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133"/>
      <c r="AU604" s="293"/>
    </row>
    <row r="605" spans="1:47" x14ac:dyDescent="0.3">
      <c r="A605" s="4"/>
      <c r="B605" s="4"/>
      <c r="C605" s="4"/>
      <c r="E605" s="103"/>
      <c r="F605" s="103"/>
      <c r="AD605" s="103"/>
      <c r="AF605" s="103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133"/>
      <c r="AU605" s="293"/>
    </row>
    <row r="606" spans="1:47" x14ac:dyDescent="0.3">
      <c r="A606" s="4"/>
      <c r="B606" s="4"/>
      <c r="C606" s="4"/>
      <c r="E606" s="103"/>
      <c r="F606" s="103"/>
      <c r="AD606" s="103"/>
      <c r="AF606" s="103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133"/>
      <c r="AU606" s="293"/>
    </row>
    <row r="607" spans="1:47" x14ac:dyDescent="0.3">
      <c r="A607" s="4"/>
      <c r="B607" s="4"/>
      <c r="C607" s="4"/>
      <c r="E607" s="103"/>
      <c r="F607" s="103"/>
      <c r="AD607" s="103"/>
      <c r="AF607" s="103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133"/>
      <c r="AU607" s="293"/>
    </row>
    <row r="608" spans="1:47" x14ac:dyDescent="0.3">
      <c r="A608" s="4"/>
      <c r="B608" s="4"/>
      <c r="C608" s="4"/>
      <c r="E608" s="103"/>
      <c r="F608" s="103"/>
      <c r="AD608" s="103"/>
      <c r="AF608" s="103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133"/>
      <c r="AU608" s="293"/>
    </row>
    <row r="609" spans="1:47" x14ac:dyDescent="0.3">
      <c r="A609" s="4"/>
      <c r="B609" s="4"/>
      <c r="C609" s="4"/>
      <c r="E609" s="103"/>
      <c r="F609" s="103"/>
      <c r="AD609" s="103"/>
      <c r="AF609" s="103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133"/>
      <c r="AU609" s="293"/>
    </row>
    <row r="610" spans="1:47" x14ac:dyDescent="0.3">
      <c r="A610" s="4"/>
      <c r="B610" s="4"/>
      <c r="C610" s="4"/>
      <c r="E610" s="103"/>
      <c r="F610" s="103"/>
      <c r="AD610" s="103"/>
      <c r="AF610" s="103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133"/>
      <c r="AU610" s="293"/>
    </row>
    <row r="611" spans="1:47" x14ac:dyDescent="0.3">
      <c r="A611" s="4"/>
      <c r="B611" s="4"/>
      <c r="C611" s="4"/>
      <c r="E611" s="103"/>
      <c r="F611" s="103"/>
      <c r="AD611" s="103"/>
      <c r="AF611" s="103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133"/>
      <c r="AU611" s="293"/>
    </row>
    <row r="612" spans="1:47" x14ac:dyDescent="0.3">
      <c r="A612" s="4"/>
      <c r="B612" s="4"/>
      <c r="C612" s="4"/>
      <c r="E612" s="103"/>
      <c r="F612" s="103"/>
      <c r="AD612" s="103"/>
      <c r="AF612" s="103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133"/>
      <c r="AU612" s="293"/>
    </row>
    <row r="613" spans="1:47" x14ac:dyDescent="0.3">
      <c r="A613" s="4"/>
      <c r="B613" s="4"/>
      <c r="C613" s="4"/>
      <c r="E613" s="103"/>
      <c r="F613" s="103"/>
      <c r="AD613" s="103"/>
      <c r="AF613" s="103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133"/>
      <c r="AU613" s="293"/>
    </row>
    <row r="614" spans="1:47" x14ac:dyDescent="0.3">
      <c r="A614" s="4"/>
      <c r="B614" s="4"/>
      <c r="C614" s="4"/>
      <c r="E614" s="103"/>
      <c r="F614" s="103"/>
      <c r="AD614" s="103"/>
      <c r="AF614" s="103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133"/>
      <c r="AU614" s="293"/>
    </row>
    <row r="615" spans="1:47" x14ac:dyDescent="0.3">
      <c r="A615" s="4"/>
      <c r="B615" s="4"/>
      <c r="C615" s="4"/>
      <c r="E615" s="103"/>
      <c r="F615" s="103"/>
      <c r="AD615" s="103"/>
      <c r="AF615" s="103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133"/>
      <c r="AU615" s="293"/>
    </row>
    <row r="616" spans="1:47" x14ac:dyDescent="0.3">
      <c r="A616" s="4"/>
      <c r="B616" s="4"/>
      <c r="C616" s="4"/>
      <c r="E616" s="103"/>
      <c r="F616" s="103"/>
      <c r="AD616" s="103"/>
      <c r="AF616" s="103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133"/>
      <c r="AU616" s="293"/>
    </row>
    <row r="617" spans="1:47" x14ac:dyDescent="0.3">
      <c r="A617" s="4"/>
      <c r="B617" s="4"/>
      <c r="C617" s="4"/>
      <c r="E617" s="103"/>
      <c r="F617" s="103"/>
      <c r="AD617" s="103"/>
      <c r="AF617" s="103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133"/>
      <c r="AU617" s="293"/>
    </row>
    <row r="618" spans="1:47" x14ac:dyDescent="0.3">
      <c r="A618" s="4"/>
      <c r="B618" s="4"/>
      <c r="C618" s="4"/>
      <c r="E618" s="103"/>
      <c r="F618" s="103"/>
      <c r="AD618" s="103"/>
      <c r="AF618" s="103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133"/>
      <c r="AU618" s="293"/>
    </row>
    <row r="619" spans="1:47" x14ac:dyDescent="0.3">
      <c r="A619" s="4"/>
      <c r="B619" s="4"/>
      <c r="C619" s="4"/>
      <c r="E619" s="103"/>
      <c r="F619" s="103"/>
      <c r="AD619" s="103"/>
      <c r="AF619" s="103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133"/>
      <c r="AU619" s="293"/>
    </row>
    <row r="620" spans="1:47" x14ac:dyDescent="0.3">
      <c r="A620" s="4"/>
      <c r="B620" s="4"/>
      <c r="C620" s="4"/>
      <c r="E620" s="103"/>
      <c r="F620" s="103"/>
      <c r="AD620" s="103"/>
      <c r="AF620" s="103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133"/>
      <c r="AU620" s="293"/>
    </row>
    <row r="621" spans="1:47" x14ac:dyDescent="0.3">
      <c r="A621" s="4"/>
      <c r="B621" s="4"/>
      <c r="C621" s="4"/>
      <c r="E621" s="103"/>
      <c r="F621" s="103"/>
      <c r="AD621" s="103"/>
      <c r="AF621" s="103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133"/>
      <c r="AU621" s="293"/>
    </row>
    <row r="622" spans="1:47" x14ac:dyDescent="0.3">
      <c r="A622" s="4"/>
      <c r="B622" s="4"/>
      <c r="C622" s="4"/>
      <c r="E622" s="103"/>
      <c r="F622" s="103"/>
      <c r="AD622" s="103"/>
      <c r="AF622" s="103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133"/>
      <c r="AU622" s="293"/>
    </row>
    <row r="623" spans="1:47" x14ac:dyDescent="0.3">
      <c r="A623" s="4"/>
      <c r="B623" s="4"/>
      <c r="C623" s="4"/>
      <c r="E623" s="103"/>
      <c r="F623" s="103"/>
      <c r="AD623" s="103"/>
      <c r="AF623" s="103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133"/>
      <c r="AU623" s="293"/>
    </row>
    <row r="624" spans="1:47" x14ac:dyDescent="0.3">
      <c r="A624" s="4"/>
      <c r="B624" s="4"/>
      <c r="C624" s="4"/>
      <c r="E624" s="103"/>
      <c r="F624" s="103"/>
      <c r="AD624" s="103"/>
      <c r="AF624" s="103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133"/>
      <c r="AU624" s="293"/>
    </row>
    <row r="625" spans="1:47" x14ac:dyDescent="0.3">
      <c r="A625" s="4"/>
      <c r="B625" s="4"/>
      <c r="C625" s="4"/>
      <c r="E625" s="103"/>
      <c r="F625" s="103"/>
      <c r="AD625" s="103"/>
      <c r="AF625" s="103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133"/>
      <c r="AU625" s="293"/>
    </row>
    <row r="626" spans="1:47" x14ac:dyDescent="0.3">
      <c r="A626" s="4"/>
      <c r="B626" s="4"/>
      <c r="C626" s="4"/>
      <c r="E626" s="103"/>
      <c r="F626" s="103"/>
      <c r="AD626" s="103"/>
      <c r="AF626" s="103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133"/>
      <c r="AU626" s="293"/>
    </row>
    <row r="627" spans="1:47" x14ac:dyDescent="0.3">
      <c r="A627" s="4"/>
      <c r="B627" s="4"/>
      <c r="C627" s="4"/>
      <c r="E627" s="103"/>
      <c r="F627" s="103"/>
      <c r="AD627" s="103"/>
      <c r="AF627" s="103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133"/>
      <c r="AU627" s="293"/>
    </row>
    <row r="628" spans="1:47" x14ac:dyDescent="0.3">
      <c r="A628" s="4"/>
      <c r="B628" s="4"/>
      <c r="C628" s="4"/>
      <c r="E628" s="103"/>
      <c r="F628" s="103"/>
      <c r="AD628" s="103"/>
      <c r="AF628" s="103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133"/>
      <c r="AU628" s="293"/>
    </row>
    <row r="629" spans="1:47" x14ac:dyDescent="0.3">
      <c r="A629" s="4"/>
      <c r="B629" s="4"/>
      <c r="C629" s="4"/>
      <c r="E629" s="103"/>
      <c r="F629" s="103"/>
      <c r="AD629" s="103"/>
      <c r="AF629" s="103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133"/>
      <c r="AU629" s="293"/>
    </row>
    <row r="630" spans="1:47" x14ac:dyDescent="0.3">
      <c r="A630" s="4"/>
      <c r="B630" s="4"/>
      <c r="C630" s="4"/>
      <c r="E630" s="103"/>
      <c r="F630" s="103"/>
      <c r="AD630" s="103"/>
      <c r="AF630" s="103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133"/>
      <c r="AU630" s="293"/>
    </row>
    <row r="631" spans="1:47" x14ac:dyDescent="0.3">
      <c r="A631" s="4"/>
      <c r="B631" s="4"/>
      <c r="C631" s="4"/>
      <c r="E631" s="103"/>
      <c r="F631" s="103"/>
      <c r="AD631" s="103"/>
      <c r="AF631" s="103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133"/>
      <c r="AU631" s="293"/>
    </row>
    <row r="632" spans="1:47" x14ac:dyDescent="0.3">
      <c r="A632" s="4"/>
      <c r="B632" s="4"/>
      <c r="C632" s="4"/>
      <c r="E632" s="103"/>
      <c r="F632" s="103"/>
      <c r="AD632" s="103"/>
      <c r="AF632" s="103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133"/>
      <c r="AU632" s="293"/>
    </row>
    <row r="633" spans="1:47" x14ac:dyDescent="0.3">
      <c r="A633" s="4"/>
      <c r="B633" s="4"/>
      <c r="C633" s="4"/>
      <c r="E633" s="103"/>
      <c r="F633" s="103"/>
      <c r="AD633" s="103"/>
      <c r="AF633" s="103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133"/>
      <c r="AU633" s="293"/>
    </row>
    <row r="634" spans="1:47" x14ac:dyDescent="0.3">
      <c r="A634" s="4"/>
      <c r="B634" s="4"/>
      <c r="C634" s="4"/>
      <c r="E634" s="103"/>
      <c r="F634" s="103"/>
      <c r="AD634" s="103"/>
      <c r="AF634" s="103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133"/>
      <c r="AU634" s="293"/>
    </row>
    <row r="635" spans="1:47" x14ac:dyDescent="0.3">
      <c r="A635" s="4"/>
      <c r="B635" s="4"/>
      <c r="C635" s="4"/>
      <c r="E635" s="103"/>
      <c r="F635" s="103"/>
      <c r="AD635" s="103"/>
      <c r="AF635" s="103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133"/>
      <c r="AU635" s="293"/>
    </row>
    <row r="636" spans="1:47" x14ac:dyDescent="0.3">
      <c r="A636" s="4"/>
      <c r="B636" s="4"/>
      <c r="C636" s="4"/>
      <c r="E636" s="103"/>
      <c r="F636" s="103"/>
      <c r="AD636" s="103"/>
      <c r="AF636" s="103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133"/>
      <c r="AU636" s="293"/>
    </row>
    <row r="637" spans="1:47" x14ac:dyDescent="0.3">
      <c r="A637" s="4"/>
      <c r="B637" s="4"/>
      <c r="C637" s="4"/>
      <c r="E637" s="103"/>
      <c r="F637" s="103"/>
      <c r="AD637" s="103"/>
      <c r="AF637" s="103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133"/>
      <c r="AU637" s="293"/>
    </row>
    <row r="638" spans="1:47" x14ac:dyDescent="0.3">
      <c r="A638" s="4"/>
      <c r="B638" s="4"/>
      <c r="C638" s="4"/>
      <c r="E638" s="103"/>
      <c r="F638" s="103"/>
      <c r="AD638" s="103"/>
      <c r="AF638" s="103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133"/>
      <c r="AU638" s="293"/>
    </row>
    <row r="639" spans="1:47" x14ac:dyDescent="0.3">
      <c r="A639" s="4"/>
      <c r="B639" s="4"/>
      <c r="C639" s="4"/>
      <c r="E639" s="103"/>
      <c r="F639" s="103"/>
      <c r="AD639" s="103"/>
      <c r="AF639" s="103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133"/>
      <c r="AU639" s="293"/>
    </row>
    <row r="640" spans="1:47" x14ac:dyDescent="0.3">
      <c r="A640" s="4"/>
      <c r="B640" s="4"/>
      <c r="C640" s="4"/>
      <c r="E640" s="103"/>
      <c r="F640" s="103"/>
      <c r="AD640" s="103"/>
      <c r="AF640" s="103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133"/>
      <c r="AU640" s="293"/>
    </row>
    <row r="641" spans="1:47" x14ac:dyDescent="0.3">
      <c r="A641" s="4"/>
      <c r="B641" s="4"/>
      <c r="C641" s="4"/>
      <c r="E641" s="103"/>
      <c r="F641" s="103"/>
      <c r="AD641" s="103"/>
      <c r="AF641" s="103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133"/>
      <c r="AU641" s="293"/>
    </row>
    <row r="642" spans="1:47" x14ac:dyDescent="0.3">
      <c r="A642" s="4"/>
      <c r="B642" s="4"/>
      <c r="C642" s="4"/>
      <c r="E642" s="103"/>
      <c r="F642" s="103"/>
      <c r="AD642" s="103"/>
      <c r="AF642" s="103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133"/>
      <c r="AU642" s="293"/>
    </row>
    <row r="643" spans="1:47" x14ac:dyDescent="0.3">
      <c r="A643" s="4"/>
      <c r="B643" s="4"/>
      <c r="C643" s="4"/>
      <c r="E643" s="103"/>
      <c r="F643" s="103"/>
      <c r="AD643" s="103"/>
      <c r="AF643" s="103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133"/>
      <c r="AU643" s="293"/>
    </row>
    <row r="644" spans="1:47" x14ac:dyDescent="0.3">
      <c r="A644" s="4"/>
      <c r="B644" s="4"/>
      <c r="C644" s="4"/>
      <c r="E644" s="103"/>
      <c r="F644" s="103"/>
      <c r="AD644" s="103"/>
      <c r="AF644" s="103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133"/>
      <c r="AU644" s="293"/>
    </row>
    <row r="645" spans="1:47" x14ac:dyDescent="0.3">
      <c r="A645" s="4"/>
      <c r="B645" s="4"/>
      <c r="C645" s="4"/>
      <c r="E645" s="103"/>
      <c r="F645" s="103"/>
      <c r="AD645" s="103"/>
      <c r="AF645" s="103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133"/>
      <c r="AU645" s="293"/>
    </row>
    <row r="646" spans="1:47" x14ac:dyDescent="0.3">
      <c r="A646" s="4"/>
      <c r="B646" s="4"/>
      <c r="C646" s="4"/>
      <c r="E646" s="103"/>
      <c r="F646" s="103"/>
      <c r="AD646" s="103"/>
      <c r="AF646" s="103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133"/>
      <c r="AU646" s="293"/>
    </row>
    <row r="647" spans="1:47" x14ac:dyDescent="0.3">
      <c r="A647" s="4"/>
      <c r="B647" s="4"/>
      <c r="C647" s="4"/>
      <c r="E647" s="103"/>
      <c r="F647" s="103"/>
      <c r="AD647" s="103"/>
      <c r="AF647" s="103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133"/>
      <c r="AU647" s="293"/>
    </row>
    <row r="648" spans="1:47" x14ac:dyDescent="0.3">
      <c r="A648" s="4"/>
      <c r="B648" s="4"/>
      <c r="C648" s="4"/>
      <c r="E648" s="103"/>
      <c r="F648" s="103"/>
      <c r="AD648" s="103"/>
      <c r="AF648" s="103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133"/>
      <c r="AU648" s="293"/>
    </row>
    <row r="649" spans="1:47" x14ac:dyDescent="0.3">
      <c r="A649" s="4"/>
      <c r="B649" s="4"/>
      <c r="C649" s="4"/>
      <c r="E649" s="103"/>
      <c r="F649" s="103"/>
      <c r="AD649" s="103"/>
      <c r="AF649" s="103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133"/>
      <c r="AU649" s="293"/>
    </row>
    <row r="650" spans="1:47" x14ac:dyDescent="0.3">
      <c r="A650" s="4"/>
      <c r="B650" s="4"/>
      <c r="C650" s="4"/>
      <c r="E650" s="103"/>
      <c r="F650" s="103"/>
      <c r="AD650" s="103"/>
      <c r="AF650" s="103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133"/>
      <c r="AU650" s="293"/>
    </row>
    <row r="651" spans="1:47" x14ac:dyDescent="0.3">
      <c r="A651" s="4"/>
      <c r="B651" s="4"/>
      <c r="C651" s="4"/>
      <c r="E651" s="103"/>
      <c r="F651" s="103"/>
      <c r="AD651" s="103"/>
      <c r="AF651" s="103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133"/>
      <c r="AU651" s="293"/>
    </row>
    <row r="652" spans="1:47" x14ac:dyDescent="0.3">
      <c r="A652" s="4"/>
      <c r="B652" s="4"/>
      <c r="C652" s="4"/>
      <c r="E652" s="103"/>
      <c r="F652" s="103"/>
      <c r="AD652" s="103"/>
      <c r="AF652" s="103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133"/>
      <c r="AU652" s="293"/>
    </row>
    <row r="653" spans="1:47" x14ac:dyDescent="0.3">
      <c r="A653" s="4"/>
      <c r="B653" s="4"/>
      <c r="C653" s="4"/>
      <c r="E653" s="103"/>
      <c r="F653" s="103"/>
      <c r="AD653" s="103"/>
      <c r="AF653" s="103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133"/>
      <c r="AU653" s="293"/>
    </row>
    <row r="654" spans="1:47" x14ac:dyDescent="0.3">
      <c r="A654" s="4"/>
      <c r="B654" s="4"/>
      <c r="C654" s="4"/>
      <c r="E654" s="103"/>
      <c r="F654" s="103"/>
      <c r="AD654" s="103"/>
      <c r="AF654" s="103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133"/>
      <c r="AU654" s="293"/>
    </row>
    <row r="655" spans="1:47" x14ac:dyDescent="0.3">
      <c r="A655" s="4"/>
      <c r="B655" s="4"/>
      <c r="C655" s="4"/>
      <c r="E655" s="103"/>
      <c r="F655" s="103"/>
      <c r="AD655" s="103"/>
      <c r="AF655" s="103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133"/>
      <c r="AU655" s="293"/>
    </row>
    <row r="656" spans="1:47" x14ac:dyDescent="0.3">
      <c r="A656" s="4"/>
      <c r="B656" s="4"/>
      <c r="C656" s="4"/>
      <c r="E656" s="103"/>
      <c r="F656" s="103"/>
      <c r="AD656" s="103"/>
      <c r="AF656" s="103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133"/>
      <c r="AU656" s="293"/>
    </row>
    <row r="657" spans="1:47" x14ac:dyDescent="0.3">
      <c r="A657" s="4"/>
      <c r="B657" s="4"/>
      <c r="C657" s="4"/>
      <c r="E657" s="103"/>
      <c r="F657" s="103"/>
      <c r="AD657" s="103"/>
      <c r="AF657" s="103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133"/>
      <c r="AU657" s="293"/>
    </row>
    <row r="658" spans="1:47" x14ac:dyDescent="0.3">
      <c r="A658" s="4"/>
      <c r="B658" s="4"/>
      <c r="C658" s="4"/>
      <c r="E658" s="103"/>
      <c r="F658" s="103"/>
      <c r="AD658" s="103"/>
      <c r="AF658" s="103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133"/>
      <c r="AU658" s="293"/>
    </row>
    <row r="659" spans="1:47" x14ac:dyDescent="0.3">
      <c r="A659" s="4"/>
      <c r="B659" s="4"/>
      <c r="C659" s="4"/>
      <c r="E659" s="103"/>
      <c r="F659" s="103"/>
      <c r="AD659" s="103"/>
      <c r="AF659" s="103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133"/>
      <c r="AU659" s="293"/>
    </row>
    <row r="660" spans="1:47" x14ac:dyDescent="0.3">
      <c r="A660" s="4"/>
      <c r="B660" s="4"/>
      <c r="C660" s="4"/>
      <c r="E660" s="103"/>
      <c r="F660" s="103"/>
      <c r="AD660" s="103"/>
      <c r="AF660" s="103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133"/>
      <c r="AU660" s="293"/>
    </row>
    <row r="661" spans="1:47" x14ac:dyDescent="0.3">
      <c r="A661" s="4"/>
      <c r="B661" s="4"/>
      <c r="C661" s="4"/>
      <c r="E661" s="103"/>
      <c r="F661" s="103"/>
      <c r="AD661" s="103"/>
      <c r="AF661" s="103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133"/>
      <c r="AU661" s="293"/>
    </row>
    <row r="662" spans="1:47" x14ac:dyDescent="0.3">
      <c r="A662" s="4"/>
      <c r="B662" s="4"/>
      <c r="C662" s="4"/>
      <c r="E662" s="103"/>
      <c r="F662" s="103"/>
      <c r="AD662" s="103"/>
      <c r="AF662" s="103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133"/>
      <c r="AU662" s="293"/>
    </row>
    <row r="663" spans="1:47" x14ac:dyDescent="0.3">
      <c r="A663" s="4"/>
      <c r="B663" s="4"/>
      <c r="C663" s="4"/>
      <c r="E663" s="103"/>
      <c r="F663" s="103"/>
      <c r="AD663" s="103"/>
      <c r="AF663" s="103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133"/>
      <c r="AU663" s="293"/>
    </row>
    <row r="664" spans="1:47" x14ac:dyDescent="0.3">
      <c r="A664" s="4"/>
      <c r="B664" s="4"/>
      <c r="C664" s="4"/>
      <c r="E664" s="103"/>
      <c r="F664" s="103"/>
      <c r="AD664" s="103"/>
      <c r="AF664" s="103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133"/>
      <c r="AU664" s="293"/>
    </row>
    <row r="665" spans="1:47" x14ac:dyDescent="0.3">
      <c r="A665" s="4"/>
      <c r="B665" s="4"/>
      <c r="C665" s="4"/>
      <c r="E665" s="103"/>
      <c r="F665" s="103"/>
      <c r="AD665" s="103"/>
      <c r="AF665" s="103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133"/>
      <c r="AU665" s="293"/>
    </row>
    <row r="666" spans="1:47" x14ac:dyDescent="0.3">
      <c r="A666" s="4"/>
      <c r="B666" s="4"/>
      <c r="C666" s="4"/>
      <c r="E666" s="103"/>
      <c r="F666" s="103"/>
      <c r="AD666" s="103"/>
      <c r="AF666" s="103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133"/>
      <c r="AU666" s="293"/>
    </row>
    <row r="667" spans="1:47" x14ac:dyDescent="0.3">
      <c r="A667" s="4"/>
      <c r="B667" s="4"/>
      <c r="C667" s="4"/>
      <c r="E667" s="103"/>
      <c r="F667" s="103"/>
      <c r="AD667" s="103"/>
      <c r="AF667" s="103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133"/>
      <c r="AU667" s="293"/>
    </row>
    <row r="668" spans="1:47" x14ac:dyDescent="0.3">
      <c r="A668" s="4"/>
      <c r="B668" s="4"/>
      <c r="C668" s="4"/>
      <c r="E668" s="103"/>
      <c r="F668" s="103"/>
      <c r="AD668" s="103"/>
      <c r="AF668" s="103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133"/>
      <c r="AU668" s="293"/>
    </row>
    <row r="669" spans="1:47" x14ac:dyDescent="0.3">
      <c r="A669" s="4"/>
      <c r="B669" s="4"/>
      <c r="C669" s="4"/>
      <c r="E669" s="103"/>
      <c r="F669" s="103"/>
      <c r="AD669" s="103"/>
      <c r="AF669" s="103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133"/>
      <c r="AU669" s="293"/>
    </row>
    <row r="670" spans="1:47" x14ac:dyDescent="0.3">
      <c r="A670" s="4"/>
      <c r="B670" s="4"/>
      <c r="C670" s="4"/>
      <c r="E670" s="103"/>
      <c r="F670" s="103"/>
      <c r="AD670" s="103"/>
      <c r="AF670" s="103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133"/>
      <c r="AU670" s="293"/>
    </row>
    <row r="671" spans="1:47" x14ac:dyDescent="0.3">
      <c r="A671" s="4"/>
      <c r="B671" s="4"/>
      <c r="C671" s="4"/>
      <c r="E671" s="103"/>
      <c r="F671" s="103"/>
      <c r="AD671" s="103"/>
      <c r="AF671" s="103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133"/>
      <c r="AU671" s="293"/>
    </row>
    <row r="672" spans="1:47" x14ac:dyDescent="0.3">
      <c r="A672" s="4"/>
      <c r="B672" s="4"/>
      <c r="C672" s="4"/>
      <c r="E672" s="103"/>
      <c r="F672" s="103"/>
      <c r="AD672" s="103"/>
      <c r="AF672" s="103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133"/>
      <c r="AU672" s="293"/>
    </row>
    <row r="673" spans="1:47" x14ac:dyDescent="0.3">
      <c r="A673" s="4"/>
      <c r="B673" s="4"/>
      <c r="C673" s="4"/>
      <c r="E673" s="103"/>
      <c r="F673" s="103"/>
      <c r="AD673" s="103"/>
      <c r="AF673" s="103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133"/>
      <c r="AU673" s="293"/>
    </row>
    <row r="674" spans="1:47" x14ac:dyDescent="0.3">
      <c r="A674" s="4"/>
      <c r="B674" s="4"/>
      <c r="C674" s="4"/>
      <c r="E674" s="103"/>
      <c r="F674" s="103"/>
      <c r="AD674" s="103"/>
      <c r="AF674" s="103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133"/>
      <c r="AU674" s="293"/>
    </row>
    <row r="675" spans="1:47" x14ac:dyDescent="0.3">
      <c r="A675" s="4"/>
      <c r="B675" s="4"/>
      <c r="C675" s="4"/>
      <c r="E675" s="103"/>
      <c r="F675" s="103"/>
      <c r="AD675" s="103"/>
      <c r="AF675" s="103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133"/>
      <c r="AU675" s="293"/>
    </row>
    <row r="676" spans="1:47" x14ac:dyDescent="0.3">
      <c r="A676" s="4"/>
      <c r="B676" s="4"/>
      <c r="C676" s="4"/>
      <c r="E676" s="103"/>
      <c r="F676" s="103"/>
      <c r="AD676" s="103"/>
      <c r="AF676" s="103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133"/>
      <c r="AU676" s="293"/>
    </row>
    <row r="677" spans="1:47" x14ac:dyDescent="0.3">
      <c r="A677" s="4"/>
      <c r="B677" s="4"/>
      <c r="C677" s="4"/>
      <c r="E677" s="103"/>
      <c r="F677" s="103"/>
      <c r="AD677" s="103"/>
      <c r="AF677" s="103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133"/>
      <c r="AU677" s="293"/>
    </row>
    <row r="678" spans="1:47" x14ac:dyDescent="0.3">
      <c r="A678" s="4"/>
      <c r="B678" s="4"/>
      <c r="C678" s="4"/>
      <c r="E678" s="103"/>
      <c r="F678" s="103"/>
      <c r="AD678" s="103"/>
      <c r="AF678" s="103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133"/>
      <c r="AU678" s="293"/>
    </row>
    <row r="679" spans="1:47" x14ac:dyDescent="0.3">
      <c r="A679" s="4"/>
      <c r="B679" s="4"/>
      <c r="C679" s="4"/>
      <c r="E679" s="103"/>
      <c r="F679" s="103"/>
      <c r="AD679" s="103"/>
      <c r="AF679" s="103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133"/>
      <c r="AU679" s="293"/>
    </row>
    <row r="680" spans="1:47" x14ac:dyDescent="0.3">
      <c r="A680" s="4"/>
      <c r="B680" s="4"/>
      <c r="C680" s="4"/>
      <c r="E680" s="103"/>
      <c r="F680" s="103"/>
      <c r="AD680" s="103"/>
      <c r="AF680" s="103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133"/>
      <c r="AU680" s="293"/>
    </row>
    <row r="681" spans="1:47" x14ac:dyDescent="0.3">
      <c r="A681" s="4"/>
      <c r="B681" s="4"/>
      <c r="C681" s="4"/>
      <c r="E681" s="103"/>
      <c r="F681" s="103"/>
      <c r="AD681" s="103"/>
      <c r="AF681" s="103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133"/>
      <c r="AU681" s="293"/>
    </row>
    <row r="682" spans="1:47" x14ac:dyDescent="0.3">
      <c r="A682" s="4"/>
      <c r="B682" s="4"/>
      <c r="C682" s="4"/>
      <c r="E682" s="103"/>
      <c r="F682" s="103"/>
      <c r="AD682" s="103"/>
      <c r="AF682" s="103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133"/>
      <c r="AU682" s="293"/>
    </row>
    <row r="683" spans="1:47" x14ac:dyDescent="0.3">
      <c r="A683" s="4"/>
      <c r="B683" s="4"/>
      <c r="C683" s="4"/>
      <c r="E683" s="103"/>
      <c r="F683" s="103"/>
      <c r="AD683" s="103"/>
      <c r="AF683" s="103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133"/>
      <c r="AU683" s="293"/>
    </row>
    <row r="684" spans="1:47" x14ac:dyDescent="0.3">
      <c r="A684" s="4"/>
      <c r="B684" s="4"/>
      <c r="C684" s="4"/>
      <c r="E684" s="103"/>
      <c r="F684" s="103"/>
      <c r="AD684" s="103"/>
      <c r="AF684" s="103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133"/>
      <c r="AU684" s="293"/>
    </row>
    <row r="685" spans="1:47" x14ac:dyDescent="0.3">
      <c r="A685" s="4"/>
      <c r="B685" s="4"/>
      <c r="C685" s="4"/>
      <c r="E685" s="103"/>
      <c r="F685" s="103"/>
      <c r="AD685" s="103"/>
      <c r="AF685" s="103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133"/>
      <c r="AU685" s="293"/>
    </row>
    <row r="686" spans="1:47" x14ac:dyDescent="0.3">
      <c r="A686" s="4"/>
      <c r="B686" s="4"/>
      <c r="C686" s="4"/>
      <c r="E686" s="103"/>
      <c r="F686" s="103"/>
      <c r="AD686" s="103"/>
      <c r="AF686" s="103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133"/>
      <c r="AU686" s="293"/>
    </row>
    <row r="687" spans="1:47" x14ac:dyDescent="0.3">
      <c r="A687" s="4"/>
      <c r="B687" s="4"/>
      <c r="C687" s="4"/>
      <c r="E687" s="103"/>
      <c r="F687" s="103"/>
      <c r="AD687" s="103"/>
      <c r="AF687" s="103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133"/>
      <c r="AU687" s="293"/>
    </row>
    <row r="688" spans="1:47" x14ac:dyDescent="0.3">
      <c r="A688" s="4"/>
      <c r="B688" s="4"/>
      <c r="C688" s="4"/>
      <c r="E688" s="103"/>
      <c r="F688" s="103"/>
      <c r="AD688" s="103"/>
      <c r="AF688" s="103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133"/>
      <c r="AU688" s="293"/>
    </row>
    <row r="689" spans="1:47" x14ac:dyDescent="0.3">
      <c r="A689" s="4"/>
      <c r="B689" s="4"/>
      <c r="C689" s="4"/>
      <c r="E689" s="103"/>
      <c r="F689" s="103"/>
      <c r="AD689" s="103"/>
      <c r="AF689" s="103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133"/>
      <c r="AU689" s="293"/>
    </row>
    <row r="690" spans="1:47" x14ac:dyDescent="0.3">
      <c r="A690" s="4"/>
      <c r="B690" s="4"/>
      <c r="C690" s="4"/>
      <c r="E690" s="103"/>
      <c r="F690" s="103"/>
      <c r="AD690" s="103"/>
      <c r="AF690" s="103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133"/>
      <c r="AU690" s="293"/>
    </row>
    <row r="691" spans="1:47" x14ac:dyDescent="0.3">
      <c r="A691" s="4"/>
      <c r="B691" s="4"/>
      <c r="C691" s="4"/>
      <c r="E691" s="103"/>
      <c r="F691" s="103"/>
      <c r="AD691" s="103"/>
      <c r="AF691" s="103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133"/>
      <c r="AU691" s="293"/>
    </row>
    <row r="692" spans="1:47" x14ac:dyDescent="0.3">
      <c r="A692" s="4"/>
      <c r="B692" s="4"/>
      <c r="C692" s="4"/>
      <c r="E692" s="103"/>
      <c r="F692" s="103"/>
      <c r="AD692" s="103"/>
      <c r="AF692" s="103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133"/>
      <c r="AU692" s="293"/>
    </row>
    <row r="693" spans="1:47" x14ac:dyDescent="0.3">
      <c r="A693" s="4"/>
      <c r="B693" s="4"/>
      <c r="C693" s="4"/>
      <c r="E693" s="103"/>
      <c r="F693" s="103"/>
      <c r="AD693" s="103"/>
      <c r="AF693" s="103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133"/>
      <c r="AU693" s="293"/>
    </row>
    <row r="694" spans="1:47" x14ac:dyDescent="0.3">
      <c r="A694" s="4"/>
      <c r="B694" s="4"/>
      <c r="C694" s="4"/>
      <c r="E694" s="103"/>
      <c r="F694" s="103"/>
      <c r="AD694" s="103"/>
      <c r="AF694" s="103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133"/>
      <c r="AU694" s="293"/>
    </row>
    <row r="695" spans="1:47" x14ac:dyDescent="0.3">
      <c r="A695" s="4"/>
      <c r="B695" s="4"/>
      <c r="C695" s="4"/>
      <c r="E695" s="103"/>
      <c r="F695" s="103"/>
      <c r="AD695" s="103"/>
      <c r="AF695" s="103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133"/>
      <c r="AU695" s="293"/>
    </row>
    <row r="696" spans="1:47" x14ac:dyDescent="0.3">
      <c r="A696" s="4"/>
      <c r="B696" s="4"/>
      <c r="C696" s="4"/>
      <c r="E696" s="103"/>
      <c r="F696" s="103"/>
      <c r="AD696" s="103"/>
      <c r="AF696" s="103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133"/>
      <c r="AU696" s="293"/>
    </row>
    <row r="697" spans="1:47" x14ac:dyDescent="0.3">
      <c r="A697" s="4"/>
      <c r="B697" s="4"/>
      <c r="C697" s="4"/>
      <c r="E697" s="103"/>
      <c r="F697" s="103"/>
      <c r="AD697" s="103"/>
      <c r="AF697" s="103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133"/>
      <c r="AU697" s="293"/>
    </row>
    <row r="698" spans="1:47" x14ac:dyDescent="0.3">
      <c r="A698" s="4"/>
      <c r="B698" s="4"/>
      <c r="C698" s="4"/>
      <c r="E698" s="103"/>
      <c r="F698" s="103"/>
      <c r="AD698" s="103"/>
      <c r="AF698" s="103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133"/>
      <c r="AU698" s="293"/>
    </row>
    <row r="699" spans="1:47" x14ac:dyDescent="0.3">
      <c r="A699" s="4"/>
      <c r="B699" s="4"/>
      <c r="C699" s="4"/>
      <c r="E699" s="103"/>
      <c r="F699" s="103"/>
      <c r="AD699" s="103"/>
      <c r="AF699" s="103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133"/>
      <c r="AU699" s="293"/>
    </row>
    <row r="700" spans="1:47" x14ac:dyDescent="0.3">
      <c r="A700" s="4"/>
      <c r="B700" s="4"/>
      <c r="C700" s="4"/>
      <c r="E700" s="103"/>
      <c r="F700" s="103"/>
      <c r="AD700" s="103"/>
      <c r="AF700" s="103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133"/>
      <c r="AU700" s="293"/>
    </row>
    <row r="701" spans="1:47" x14ac:dyDescent="0.3">
      <c r="A701" s="4"/>
      <c r="B701" s="4"/>
      <c r="C701" s="4"/>
      <c r="E701" s="103"/>
      <c r="F701" s="103"/>
      <c r="AD701" s="103"/>
      <c r="AF701" s="103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133"/>
      <c r="AU701" s="293"/>
    </row>
    <row r="702" spans="1:47" x14ac:dyDescent="0.3">
      <c r="A702" s="4"/>
      <c r="B702" s="4"/>
      <c r="C702" s="4"/>
      <c r="E702" s="103"/>
      <c r="F702" s="103"/>
      <c r="AD702" s="103"/>
      <c r="AF702" s="103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133"/>
      <c r="AU702" s="293"/>
    </row>
    <row r="703" spans="1:47" x14ac:dyDescent="0.3">
      <c r="A703" s="4"/>
      <c r="B703" s="4"/>
      <c r="C703" s="4"/>
      <c r="E703" s="103"/>
      <c r="F703" s="103"/>
      <c r="AD703" s="103"/>
      <c r="AF703" s="103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133"/>
      <c r="AU703" s="293"/>
    </row>
    <row r="704" spans="1:47" x14ac:dyDescent="0.3">
      <c r="A704" s="4"/>
      <c r="B704" s="4"/>
      <c r="C704" s="4"/>
      <c r="E704" s="103"/>
      <c r="F704" s="103"/>
      <c r="AD704" s="103"/>
      <c r="AF704" s="103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133"/>
      <c r="AU704" s="293"/>
    </row>
    <row r="705" spans="1:47" x14ac:dyDescent="0.3">
      <c r="A705" s="4"/>
      <c r="B705" s="4"/>
      <c r="C705" s="4"/>
      <c r="E705" s="103"/>
      <c r="F705" s="103"/>
      <c r="AD705" s="103"/>
      <c r="AF705" s="103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133"/>
      <c r="AU705" s="293"/>
    </row>
    <row r="706" spans="1:47" x14ac:dyDescent="0.3">
      <c r="A706" s="4"/>
      <c r="B706" s="4"/>
      <c r="C706" s="4"/>
      <c r="E706" s="103"/>
      <c r="F706" s="103"/>
      <c r="AD706" s="103"/>
      <c r="AF706" s="103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133"/>
      <c r="AU706" s="293"/>
    </row>
    <row r="707" spans="1:47" x14ac:dyDescent="0.3">
      <c r="A707" s="4"/>
      <c r="B707" s="4"/>
      <c r="C707" s="4"/>
      <c r="E707" s="103"/>
      <c r="F707" s="103"/>
      <c r="AD707" s="103"/>
      <c r="AF707" s="103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133"/>
      <c r="AU707" s="293"/>
    </row>
    <row r="708" spans="1:47" x14ac:dyDescent="0.3">
      <c r="A708" s="4"/>
      <c r="B708" s="4"/>
      <c r="C708" s="4"/>
      <c r="E708" s="103"/>
      <c r="F708" s="103"/>
      <c r="AD708" s="103"/>
      <c r="AF708" s="103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133"/>
      <c r="AU708" s="293"/>
    </row>
    <row r="709" spans="1:47" x14ac:dyDescent="0.3">
      <c r="A709" s="4"/>
      <c r="B709" s="4"/>
      <c r="C709" s="4"/>
      <c r="E709" s="103"/>
      <c r="F709" s="103"/>
      <c r="AD709" s="103"/>
      <c r="AF709" s="103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133"/>
      <c r="AU709" s="293"/>
    </row>
    <row r="710" spans="1:47" x14ac:dyDescent="0.3">
      <c r="A710" s="4"/>
      <c r="B710" s="4"/>
      <c r="C710" s="4"/>
      <c r="E710" s="103"/>
      <c r="F710" s="103"/>
      <c r="AD710" s="103"/>
      <c r="AF710" s="103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133"/>
      <c r="AU710" s="293"/>
    </row>
    <row r="711" spans="1:47" x14ac:dyDescent="0.3">
      <c r="A711" s="4"/>
      <c r="B711" s="4"/>
      <c r="C711" s="4"/>
      <c r="E711" s="103"/>
      <c r="F711" s="103"/>
      <c r="AD711" s="103"/>
      <c r="AF711" s="103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133"/>
      <c r="AU711" s="293"/>
    </row>
    <row r="712" spans="1:47" x14ac:dyDescent="0.3">
      <c r="A712" s="4"/>
      <c r="B712" s="4"/>
      <c r="C712" s="4"/>
      <c r="E712" s="103"/>
      <c r="F712" s="103"/>
      <c r="AD712" s="103"/>
      <c r="AF712" s="103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133"/>
      <c r="AU712" s="293"/>
    </row>
    <row r="713" spans="1:47" x14ac:dyDescent="0.3">
      <c r="A713" s="4"/>
      <c r="B713" s="4"/>
      <c r="C713" s="4"/>
      <c r="E713" s="103"/>
      <c r="F713" s="103"/>
      <c r="AD713" s="103"/>
      <c r="AF713" s="103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133"/>
      <c r="AU713" s="293"/>
    </row>
    <row r="714" spans="1:47" x14ac:dyDescent="0.3">
      <c r="A714" s="4"/>
      <c r="B714" s="4"/>
      <c r="C714" s="4"/>
      <c r="E714" s="103"/>
      <c r="F714" s="103"/>
      <c r="AD714" s="103"/>
      <c r="AF714" s="103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133"/>
      <c r="AU714" s="293"/>
    </row>
    <row r="715" spans="1:47" x14ac:dyDescent="0.3">
      <c r="A715" s="4"/>
      <c r="B715" s="4"/>
      <c r="C715" s="4"/>
      <c r="E715" s="103"/>
      <c r="F715" s="103"/>
      <c r="AD715" s="103"/>
      <c r="AF715" s="103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133"/>
      <c r="AU715" s="293"/>
    </row>
    <row r="716" spans="1:47" x14ac:dyDescent="0.3">
      <c r="A716" s="4"/>
      <c r="B716" s="4"/>
      <c r="C716" s="4"/>
      <c r="E716" s="103"/>
      <c r="F716" s="103"/>
      <c r="AD716" s="103"/>
      <c r="AF716" s="103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133"/>
      <c r="AU716" s="293"/>
    </row>
    <row r="717" spans="1:47" x14ac:dyDescent="0.3">
      <c r="A717" s="4"/>
      <c r="B717" s="4"/>
      <c r="C717" s="4"/>
      <c r="E717" s="103"/>
      <c r="F717" s="103"/>
      <c r="AD717" s="103"/>
      <c r="AF717" s="103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133"/>
      <c r="AU717" s="293"/>
    </row>
    <row r="718" spans="1:47" x14ac:dyDescent="0.3">
      <c r="A718" s="4"/>
      <c r="B718" s="4"/>
      <c r="C718" s="4"/>
      <c r="E718" s="103"/>
      <c r="F718" s="103"/>
      <c r="AD718" s="103"/>
      <c r="AF718" s="103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133"/>
      <c r="AU718" s="293"/>
    </row>
    <row r="719" spans="1:47" x14ac:dyDescent="0.3">
      <c r="A719" s="4"/>
      <c r="B719" s="4"/>
      <c r="C719" s="4"/>
      <c r="E719" s="103"/>
      <c r="F719" s="103"/>
      <c r="AD719" s="103"/>
      <c r="AF719" s="103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133"/>
      <c r="AU719" s="293"/>
    </row>
    <row r="720" spans="1:47" x14ac:dyDescent="0.3">
      <c r="A720" s="4"/>
      <c r="B720" s="4"/>
      <c r="C720" s="4"/>
      <c r="E720" s="103"/>
      <c r="F720" s="103"/>
      <c r="AD720" s="103"/>
      <c r="AF720" s="103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133"/>
      <c r="AU720" s="293"/>
    </row>
    <row r="721" spans="1:47" x14ac:dyDescent="0.3">
      <c r="A721" s="4"/>
      <c r="B721" s="4"/>
      <c r="C721" s="4"/>
      <c r="E721" s="103"/>
      <c r="F721" s="103"/>
      <c r="AD721" s="103"/>
      <c r="AF721" s="103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133"/>
      <c r="AU721" s="293"/>
    </row>
    <row r="722" spans="1:47" x14ac:dyDescent="0.3">
      <c r="A722" s="4"/>
      <c r="B722" s="4"/>
      <c r="C722" s="4"/>
      <c r="E722" s="103"/>
      <c r="F722" s="103"/>
      <c r="AD722" s="103"/>
      <c r="AF722" s="103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133"/>
      <c r="AU722" s="293"/>
    </row>
    <row r="723" spans="1:47" x14ac:dyDescent="0.3">
      <c r="A723" s="4"/>
      <c r="B723" s="4"/>
      <c r="C723" s="4"/>
      <c r="E723" s="103"/>
      <c r="F723" s="103"/>
      <c r="AD723" s="103"/>
      <c r="AF723" s="103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133"/>
      <c r="AU723" s="293"/>
    </row>
    <row r="724" spans="1:47" x14ac:dyDescent="0.3">
      <c r="A724" s="4"/>
      <c r="B724" s="4"/>
      <c r="C724" s="4"/>
      <c r="E724" s="103"/>
      <c r="F724" s="103"/>
      <c r="AD724" s="103"/>
      <c r="AF724" s="103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133"/>
      <c r="AU724" s="293"/>
    </row>
    <row r="725" spans="1:47" x14ac:dyDescent="0.3">
      <c r="A725" s="4"/>
      <c r="B725" s="4"/>
      <c r="C725" s="4"/>
      <c r="E725" s="103"/>
      <c r="F725" s="103"/>
      <c r="AD725" s="103"/>
      <c r="AF725" s="103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133"/>
      <c r="AU725" s="293"/>
    </row>
    <row r="726" spans="1:47" x14ac:dyDescent="0.3">
      <c r="A726" s="4"/>
      <c r="B726" s="4"/>
      <c r="C726" s="4"/>
      <c r="E726" s="103"/>
      <c r="F726" s="103"/>
      <c r="AD726" s="103"/>
      <c r="AF726" s="103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133"/>
      <c r="AU726" s="293"/>
    </row>
    <row r="727" spans="1:47" x14ac:dyDescent="0.3">
      <c r="A727" s="4"/>
      <c r="B727" s="4"/>
      <c r="C727" s="4"/>
      <c r="E727" s="103"/>
      <c r="F727" s="103"/>
      <c r="AD727" s="103"/>
      <c r="AF727" s="103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133"/>
      <c r="AU727" s="293"/>
    </row>
    <row r="728" spans="1:47" x14ac:dyDescent="0.3">
      <c r="A728" s="4"/>
      <c r="B728" s="4"/>
      <c r="C728" s="4"/>
      <c r="E728" s="103"/>
      <c r="F728" s="103"/>
      <c r="AD728" s="103"/>
      <c r="AF728" s="103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133"/>
      <c r="AU728" s="293"/>
    </row>
    <row r="729" spans="1:47" x14ac:dyDescent="0.3">
      <c r="A729" s="4"/>
      <c r="B729" s="4"/>
      <c r="C729" s="4"/>
      <c r="E729" s="103"/>
      <c r="F729" s="103"/>
      <c r="AD729" s="103"/>
      <c r="AF729" s="103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133"/>
      <c r="AU729" s="293"/>
    </row>
    <row r="730" spans="1:47" x14ac:dyDescent="0.3">
      <c r="A730" s="4"/>
      <c r="B730" s="4"/>
      <c r="C730" s="4"/>
      <c r="E730" s="103"/>
      <c r="F730" s="103"/>
      <c r="AD730" s="103"/>
      <c r="AF730" s="103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133"/>
      <c r="AU730" s="293"/>
    </row>
    <row r="731" spans="1:47" x14ac:dyDescent="0.3">
      <c r="A731" s="4"/>
      <c r="B731" s="4"/>
      <c r="C731" s="4"/>
      <c r="E731" s="103"/>
      <c r="F731" s="103"/>
      <c r="AD731" s="103"/>
      <c r="AF731" s="103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133"/>
      <c r="AU731" s="293"/>
    </row>
    <row r="732" spans="1:47" x14ac:dyDescent="0.3">
      <c r="A732" s="4"/>
      <c r="B732" s="4"/>
      <c r="C732" s="4"/>
      <c r="E732" s="103"/>
      <c r="F732" s="103"/>
      <c r="AD732" s="103"/>
      <c r="AF732" s="103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133"/>
      <c r="AU732" s="293"/>
    </row>
    <row r="733" spans="1:47" x14ac:dyDescent="0.3">
      <c r="A733" s="4"/>
      <c r="B733" s="4"/>
      <c r="C733" s="4"/>
      <c r="E733" s="103"/>
      <c r="F733" s="103"/>
      <c r="AD733" s="103"/>
      <c r="AF733" s="103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133"/>
      <c r="AU733" s="293"/>
    </row>
    <row r="734" spans="1:47" x14ac:dyDescent="0.3">
      <c r="A734" s="4"/>
      <c r="B734" s="4"/>
      <c r="C734" s="4"/>
      <c r="E734" s="103"/>
      <c r="F734" s="103"/>
      <c r="AD734" s="103"/>
      <c r="AF734" s="103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133"/>
      <c r="AU734" s="293"/>
    </row>
    <row r="735" spans="1:47" x14ac:dyDescent="0.3">
      <c r="A735" s="4"/>
      <c r="B735" s="4"/>
      <c r="C735" s="4"/>
      <c r="E735" s="103"/>
      <c r="F735" s="103"/>
      <c r="AD735" s="103"/>
      <c r="AF735" s="103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133"/>
      <c r="AU735" s="293"/>
    </row>
    <row r="736" spans="1:47" x14ac:dyDescent="0.3">
      <c r="A736" s="4"/>
      <c r="B736" s="4"/>
      <c r="C736" s="4"/>
      <c r="E736" s="103"/>
      <c r="F736" s="103"/>
      <c r="AD736" s="103"/>
      <c r="AF736" s="103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133"/>
      <c r="AU736" s="293"/>
    </row>
    <row r="737" spans="1:47" x14ac:dyDescent="0.3">
      <c r="A737" s="4"/>
      <c r="B737" s="4"/>
      <c r="C737" s="4"/>
      <c r="E737" s="103"/>
      <c r="F737" s="103"/>
      <c r="AD737" s="103"/>
      <c r="AF737" s="103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133"/>
      <c r="AU737" s="293"/>
    </row>
    <row r="738" spans="1:47" x14ac:dyDescent="0.3">
      <c r="A738" s="4"/>
      <c r="B738" s="4"/>
      <c r="C738" s="4"/>
      <c r="E738" s="103"/>
      <c r="F738" s="103"/>
      <c r="AD738" s="103"/>
      <c r="AF738" s="103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133"/>
      <c r="AU738" s="293"/>
    </row>
    <row r="739" spans="1:47" x14ac:dyDescent="0.3">
      <c r="A739" s="4"/>
      <c r="B739" s="4"/>
      <c r="C739" s="4"/>
      <c r="E739" s="103"/>
      <c r="F739" s="103"/>
      <c r="AD739" s="103"/>
      <c r="AF739" s="103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133"/>
      <c r="AU739" s="293"/>
    </row>
    <row r="740" spans="1:47" x14ac:dyDescent="0.3">
      <c r="A740" s="4"/>
      <c r="B740" s="4"/>
      <c r="C740" s="4"/>
      <c r="E740" s="103"/>
      <c r="F740" s="103"/>
      <c r="AD740" s="103"/>
      <c r="AF740" s="103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133"/>
      <c r="AU740" s="293"/>
    </row>
    <row r="741" spans="1:47" x14ac:dyDescent="0.3">
      <c r="A741" s="4"/>
      <c r="B741" s="4"/>
      <c r="C741" s="4"/>
      <c r="E741" s="103"/>
      <c r="F741" s="103"/>
      <c r="AD741" s="103"/>
      <c r="AF741" s="103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133"/>
      <c r="AU741" s="293"/>
    </row>
    <row r="742" spans="1:47" x14ac:dyDescent="0.3">
      <c r="A742" s="4"/>
      <c r="B742" s="4"/>
      <c r="C742" s="4"/>
      <c r="E742" s="103"/>
      <c r="F742" s="103"/>
      <c r="AD742" s="103"/>
      <c r="AF742" s="103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133"/>
      <c r="AU742" s="293"/>
    </row>
    <row r="743" spans="1:47" x14ac:dyDescent="0.3">
      <c r="A743" s="4"/>
      <c r="B743" s="4"/>
      <c r="C743" s="4"/>
      <c r="E743" s="103"/>
      <c r="F743" s="103"/>
      <c r="AD743" s="103"/>
      <c r="AF743" s="103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133"/>
      <c r="AU743" s="293"/>
    </row>
    <row r="744" spans="1:47" x14ac:dyDescent="0.3">
      <c r="A744" s="4"/>
      <c r="B744" s="4"/>
      <c r="C744" s="4"/>
      <c r="E744" s="103"/>
      <c r="F744" s="103"/>
      <c r="AD744" s="103"/>
      <c r="AF744" s="103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133"/>
      <c r="AU744" s="293"/>
    </row>
    <row r="745" spans="1:47" x14ac:dyDescent="0.3">
      <c r="A745" s="4"/>
      <c r="B745" s="4"/>
      <c r="C745" s="4"/>
      <c r="E745" s="103"/>
      <c r="F745" s="103"/>
      <c r="AD745" s="103"/>
      <c r="AF745" s="103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133"/>
      <c r="AU745" s="293"/>
    </row>
    <row r="746" spans="1:47" x14ac:dyDescent="0.3">
      <c r="A746" s="4"/>
      <c r="B746" s="4"/>
      <c r="C746" s="4"/>
      <c r="E746" s="103"/>
      <c r="F746" s="103"/>
      <c r="AD746" s="103"/>
      <c r="AF746" s="103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133"/>
      <c r="AU746" s="293"/>
    </row>
    <row r="747" spans="1:47" x14ac:dyDescent="0.3">
      <c r="A747" s="4"/>
      <c r="B747" s="4"/>
      <c r="C747" s="4"/>
      <c r="E747" s="103"/>
      <c r="F747" s="103"/>
      <c r="AD747" s="103"/>
      <c r="AF747" s="103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133"/>
      <c r="AU747" s="293"/>
    </row>
    <row r="748" spans="1:47" x14ac:dyDescent="0.3">
      <c r="A748" s="4"/>
      <c r="B748" s="4"/>
      <c r="C748" s="4"/>
      <c r="E748" s="103"/>
      <c r="F748" s="103"/>
      <c r="AD748" s="103"/>
      <c r="AF748" s="103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133"/>
      <c r="AU748" s="293"/>
    </row>
    <row r="749" spans="1:47" x14ac:dyDescent="0.3">
      <c r="A749" s="4"/>
      <c r="B749" s="4"/>
      <c r="C749" s="4"/>
      <c r="E749" s="103"/>
      <c r="F749" s="103"/>
      <c r="AD749" s="103"/>
      <c r="AF749" s="103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133"/>
      <c r="AU749" s="293"/>
    </row>
    <row r="750" spans="1:47" x14ac:dyDescent="0.3">
      <c r="A750" s="4"/>
      <c r="B750" s="4"/>
      <c r="C750" s="4"/>
      <c r="E750" s="103"/>
      <c r="F750" s="103"/>
      <c r="AD750" s="103"/>
      <c r="AF750" s="103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133"/>
      <c r="AU750" s="293"/>
    </row>
    <row r="751" spans="1:47" x14ac:dyDescent="0.3">
      <c r="A751" s="4"/>
      <c r="B751" s="4"/>
      <c r="C751" s="4"/>
      <c r="E751" s="103"/>
      <c r="F751" s="103"/>
      <c r="AD751" s="103"/>
      <c r="AF751" s="103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133"/>
      <c r="AU751" s="293"/>
    </row>
    <row r="752" spans="1:47" x14ac:dyDescent="0.3">
      <c r="A752" s="4"/>
      <c r="B752" s="4"/>
      <c r="C752" s="4"/>
      <c r="E752" s="103"/>
      <c r="F752" s="103"/>
      <c r="AD752" s="103"/>
      <c r="AF752" s="103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133"/>
      <c r="AU752" s="293"/>
    </row>
    <row r="753" spans="1:47" x14ac:dyDescent="0.3">
      <c r="A753" s="4"/>
      <c r="B753" s="4"/>
      <c r="C753" s="4"/>
      <c r="E753" s="103"/>
      <c r="F753" s="103"/>
      <c r="AD753" s="103"/>
      <c r="AF753" s="103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133"/>
      <c r="AU753" s="293"/>
    </row>
    <row r="754" spans="1:47" x14ac:dyDescent="0.3">
      <c r="A754" s="4"/>
      <c r="B754" s="4"/>
      <c r="C754" s="4"/>
      <c r="E754" s="103"/>
      <c r="F754" s="103"/>
      <c r="AD754" s="103"/>
      <c r="AF754" s="103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133"/>
      <c r="AU754" s="293"/>
    </row>
    <row r="755" spans="1:47" x14ac:dyDescent="0.3">
      <c r="A755" s="4"/>
      <c r="B755" s="4"/>
      <c r="C755" s="4"/>
      <c r="E755" s="103"/>
      <c r="F755" s="103"/>
      <c r="AD755" s="103"/>
      <c r="AF755" s="103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133"/>
      <c r="AU755" s="293"/>
    </row>
    <row r="756" spans="1:47" x14ac:dyDescent="0.3">
      <c r="A756" s="4"/>
      <c r="B756" s="4"/>
      <c r="C756" s="4"/>
      <c r="E756" s="103"/>
      <c r="F756" s="103"/>
      <c r="AD756" s="103"/>
      <c r="AF756" s="103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133"/>
      <c r="AU756" s="293"/>
    </row>
    <row r="757" spans="1:47" x14ac:dyDescent="0.3">
      <c r="A757" s="4"/>
      <c r="B757" s="4"/>
      <c r="C757" s="4"/>
      <c r="E757" s="103"/>
      <c r="F757" s="103"/>
      <c r="AD757" s="103"/>
      <c r="AF757" s="103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133"/>
      <c r="AU757" s="293"/>
    </row>
    <row r="758" spans="1:47" x14ac:dyDescent="0.3">
      <c r="A758" s="4"/>
      <c r="B758" s="4"/>
      <c r="C758" s="4"/>
      <c r="E758" s="103"/>
      <c r="F758" s="103"/>
      <c r="AD758" s="103"/>
      <c r="AF758" s="103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133"/>
      <c r="AU758" s="293"/>
    </row>
    <row r="759" spans="1:47" x14ac:dyDescent="0.3">
      <c r="A759" s="4"/>
      <c r="B759" s="4"/>
      <c r="C759" s="4"/>
      <c r="E759" s="103"/>
      <c r="F759" s="103"/>
      <c r="AD759" s="103"/>
      <c r="AF759" s="103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133"/>
      <c r="AU759" s="293"/>
    </row>
    <row r="760" spans="1:47" x14ac:dyDescent="0.3">
      <c r="A760" s="4"/>
      <c r="B760" s="4"/>
      <c r="C760" s="4"/>
      <c r="E760" s="103"/>
      <c r="F760" s="103"/>
      <c r="AD760" s="103"/>
      <c r="AF760" s="103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133"/>
      <c r="AU760" s="293"/>
    </row>
    <row r="761" spans="1:47" x14ac:dyDescent="0.3">
      <c r="A761" s="4"/>
      <c r="B761" s="4"/>
      <c r="C761" s="4"/>
      <c r="E761" s="103"/>
      <c r="F761" s="103"/>
      <c r="AD761" s="103"/>
      <c r="AF761" s="103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133"/>
      <c r="AU761" s="293"/>
    </row>
    <row r="762" spans="1:47" x14ac:dyDescent="0.3">
      <c r="A762" s="4"/>
      <c r="B762" s="4"/>
      <c r="C762" s="4"/>
      <c r="E762" s="103"/>
      <c r="F762" s="103"/>
      <c r="AD762" s="103"/>
      <c r="AF762" s="103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133"/>
      <c r="AU762" s="293"/>
    </row>
    <row r="763" spans="1:47" x14ac:dyDescent="0.3">
      <c r="A763" s="4"/>
      <c r="B763" s="4"/>
      <c r="C763" s="4"/>
      <c r="E763" s="103"/>
      <c r="F763" s="103"/>
      <c r="AD763" s="103"/>
      <c r="AF763" s="103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133"/>
      <c r="AU763" s="293"/>
    </row>
    <row r="764" spans="1:47" x14ac:dyDescent="0.3">
      <c r="A764" s="4"/>
      <c r="B764" s="4"/>
      <c r="C764" s="4"/>
      <c r="E764" s="103"/>
      <c r="F764" s="103"/>
      <c r="AD764" s="103"/>
      <c r="AF764" s="103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133"/>
      <c r="AU764" s="293"/>
    </row>
    <row r="765" spans="1:47" x14ac:dyDescent="0.3">
      <c r="A765" s="4"/>
      <c r="B765" s="4"/>
      <c r="C765" s="4"/>
      <c r="E765" s="103"/>
      <c r="F765" s="103"/>
      <c r="AD765" s="103"/>
      <c r="AF765" s="103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133"/>
      <c r="AU765" s="293"/>
    </row>
    <row r="766" spans="1:47" x14ac:dyDescent="0.3">
      <c r="A766" s="4"/>
      <c r="B766" s="4"/>
      <c r="C766" s="4"/>
      <c r="E766" s="103"/>
      <c r="F766" s="103"/>
      <c r="AD766" s="103"/>
      <c r="AF766" s="103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133"/>
      <c r="AU766" s="293"/>
    </row>
    <row r="767" spans="1:47" x14ac:dyDescent="0.3">
      <c r="A767" s="4"/>
      <c r="B767" s="4"/>
      <c r="C767" s="4"/>
      <c r="E767" s="103"/>
      <c r="F767" s="103"/>
      <c r="AD767" s="103"/>
      <c r="AF767" s="103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133"/>
      <c r="AU767" s="293"/>
    </row>
    <row r="768" spans="1:47" x14ac:dyDescent="0.3">
      <c r="A768" s="4"/>
      <c r="B768" s="4"/>
      <c r="C768" s="4"/>
      <c r="E768" s="103"/>
      <c r="F768" s="103"/>
      <c r="AD768" s="103"/>
      <c r="AF768" s="103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133"/>
      <c r="AU768" s="293"/>
    </row>
    <row r="769" spans="1:47" x14ac:dyDescent="0.3">
      <c r="A769" s="4"/>
      <c r="B769" s="4"/>
      <c r="C769" s="4"/>
      <c r="E769" s="103"/>
      <c r="F769" s="103"/>
      <c r="AD769" s="103"/>
      <c r="AF769" s="103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133"/>
      <c r="AU769" s="293"/>
    </row>
    <row r="770" spans="1:47" x14ac:dyDescent="0.3">
      <c r="A770" s="4"/>
      <c r="B770" s="4"/>
      <c r="C770" s="4"/>
      <c r="E770" s="103"/>
      <c r="F770" s="103"/>
      <c r="AD770" s="103"/>
      <c r="AF770" s="103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133"/>
      <c r="AU770" s="293"/>
    </row>
    <row r="771" spans="1:47" x14ac:dyDescent="0.3">
      <c r="A771" s="4"/>
      <c r="B771" s="4"/>
      <c r="C771" s="4"/>
      <c r="E771" s="103"/>
      <c r="F771" s="103"/>
      <c r="AD771" s="103"/>
      <c r="AF771" s="103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133"/>
      <c r="AU771" s="293"/>
    </row>
    <row r="772" spans="1:47" x14ac:dyDescent="0.3">
      <c r="A772" s="4"/>
      <c r="B772" s="4"/>
      <c r="C772" s="4"/>
      <c r="E772" s="103"/>
      <c r="F772" s="103"/>
      <c r="AD772" s="103"/>
      <c r="AF772" s="103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133"/>
      <c r="AU772" s="293"/>
    </row>
    <row r="773" spans="1:47" x14ac:dyDescent="0.3">
      <c r="A773" s="4"/>
      <c r="B773" s="4"/>
      <c r="C773" s="4"/>
      <c r="E773" s="103"/>
      <c r="F773" s="103"/>
      <c r="AD773" s="103"/>
      <c r="AF773" s="103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133"/>
      <c r="AU773" s="293"/>
    </row>
    <row r="774" spans="1:47" x14ac:dyDescent="0.3">
      <c r="A774" s="4"/>
      <c r="B774" s="4"/>
      <c r="C774" s="4"/>
      <c r="E774" s="103"/>
      <c r="F774" s="103"/>
      <c r="AD774" s="103"/>
      <c r="AF774" s="103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133"/>
      <c r="AU774" s="293"/>
    </row>
    <row r="775" spans="1:47" x14ac:dyDescent="0.3">
      <c r="A775" s="4"/>
      <c r="B775" s="4"/>
      <c r="C775" s="4"/>
      <c r="E775" s="103"/>
      <c r="F775" s="103"/>
      <c r="AD775" s="103"/>
      <c r="AF775" s="103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133"/>
      <c r="AU775" s="293"/>
    </row>
    <row r="776" spans="1:47" x14ac:dyDescent="0.3">
      <c r="A776" s="4"/>
      <c r="B776" s="4"/>
      <c r="C776" s="4"/>
      <c r="E776" s="103"/>
      <c r="F776" s="103"/>
      <c r="AD776" s="103"/>
      <c r="AF776" s="103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133"/>
      <c r="AU776" s="293"/>
    </row>
    <row r="777" spans="1:47" x14ac:dyDescent="0.3">
      <c r="A777" s="4"/>
      <c r="B777" s="4"/>
      <c r="C777" s="4"/>
      <c r="E777" s="103"/>
      <c r="F777" s="103"/>
      <c r="AD777" s="103"/>
      <c r="AF777" s="103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133"/>
      <c r="AU777" s="293"/>
    </row>
    <row r="778" spans="1:47" x14ac:dyDescent="0.3">
      <c r="A778" s="4"/>
      <c r="B778" s="4"/>
      <c r="C778" s="4"/>
      <c r="E778" s="103"/>
      <c r="F778" s="103"/>
      <c r="AD778" s="103"/>
      <c r="AF778" s="103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133"/>
      <c r="AU778" s="293"/>
    </row>
    <row r="779" spans="1:47" x14ac:dyDescent="0.3">
      <c r="A779" s="4"/>
      <c r="B779" s="4"/>
      <c r="C779" s="4"/>
      <c r="E779" s="103"/>
      <c r="F779" s="103"/>
      <c r="AD779" s="103"/>
      <c r="AF779" s="103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133"/>
      <c r="AU779" s="293"/>
    </row>
    <row r="780" spans="1:47" x14ac:dyDescent="0.3">
      <c r="A780" s="4"/>
      <c r="B780" s="4"/>
      <c r="C780" s="4"/>
      <c r="E780" s="103"/>
      <c r="F780" s="103"/>
      <c r="AD780" s="103"/>
      <c r="AF780" s="103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133"/>
      <c r="AU780" s="293"/>
    </row>
    <row r="781" spans="1:47" x14ac:dyDescent="0.3">
      <c r="A781" s="4"/>
      <c r="B781" s="4"/>
      <c r="C781" s="4"/>
      <c r="E781" s="103"/>
      <c r="F781" s="103"/>
      <c r="AD781" s="103"/>
      <c r="AF781" s="103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133"/>
      <c r="AU781" s="293"/>
    </row>
    <row r="782" spans="1:47" x14ac:dyDescent="0.3">
      <c r="A782" s="4"/>
      <c r="B782" s="4"/>
      <c r="C782" s="4"/>
      <c r="E782" s="103"/>
      <c r="F782" s="103"/>
      <c r="AD782" s="103"/>
      <c r="AF782" s="103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133"/>
      <c r="AU782" s="293"/>
    </row>
    <row r="783" spans="1:47" x14ac:dyDescent="0.3">
      <c r="A783" s="4"/>
      <c r="B783" s="4"/>
      <c r="C783" s="4"/>
      <c r="E783" s="103"/>
      <c r="F783" s="103"/>
      <c r="AD783" s="103"/>
      <c r="AF783" s="103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133"/>
      <c r="AU783" s="293"/>
    </row>
    <row r="784" spans="1:47" x14ac:dyDescent="0.3">
      <c r="A784" s="4"/>
      <c r="B784" s="4"/>
      <c r="C784" s="4"/>
      <c r="E784" s="103"/>
      <c r="F784" s="103"/>
      <c r="AD784" s="103"/>
      <c r="AF784" s="103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133"/>
      <c r="AU784" s="293"/>
    </row>
    <row r="785" spans="1:47" x14ac:dyDescent="0.3">
      <c r="A785" s="4"/>
      <c r="B785" s="4"/>
      <c r="C785" s="4"/>
      <c r="E785" s="103"/>
      <c r="F785" s="103"/>
      <c r="AD785" s="103"/>
      <c r="AF785" s="103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133"/>
      <c r="AU785" s="293"/>
    </row>
    <row r="786" spans="1:47" x14ac:dyDescent="0.3">
      <c r="A786" s="4"/>
      <c r="B786" s="4"/>
      <c r="C786" s="4"/>
      <c r="E786" s="103"/>
      <c r="F786" s="103"/>
      <c r="AD786" s="103"/>
      <c r="AF786" s="103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133"/>
      <c r="AU786" s="293"/>
    </row>
    <row r="787" spans="1:47" x14ac:dyDescent="0.3">
      <c r="A787" s="4"/>
      <c r="B787" s="4"/>
      <c r="C787" s="4"/>
      <c r="E787" s="103"/>
      <c r="F787" s="103"/>
      <c r="AD787" s="103"/>
      <c r="AF787" s="103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133"/>
      <c r="AU787" s="293"/>
    </row>
    <row r="788" spans="1:47" x14ac:dyDescent="0.3">
      <c r="A788" s="4"/>
      <c r="B788" s="4"/>
      <c r="C788" s="4"/>
      <c r="E788" s="103"/>
      <c r="F788" s="103"/>
      <c r="AD788" s="103"/>
      <c r="AF788" s="103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133"/>
      <c r="AU788" s="293"/>
    </row>
    <row r="789" spans="1:47" x14ac:dyDescent="0.3">
      <c r="A789" s="4"/>
      <c r="B789" s="4"/>
      <c r="C789" s="4"/>
      <c r="E789" s="103"/>
      <c r="F789" s="103"/>
      <c r="AD789" s="103"/>
      <c r="AF789" s="103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133"/>
      <c r="AU789" s="293"/>
    </row>
    <row r="790" spans="1:47" x14ac:dyDescent="0.3">
      <c r="A790" s="4"/>
      <c r="B790" s="4"/>
      <c r="C790" s="4"/>
      <c r="E790" s="103"/>
      <c r="F790" s="103"/>
      <c r="AD790" s="103"/>
      <c r="AF790" s="103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133"/>
      <c r="AU790" s="293"/>
    </row>
    <row r="791" spans="1:47" x14ac:dyDescent="0.3">
      <c r="A791" s="4"/>
      <c r="B791" s="4"/>
      <c r="C791" s="4"/>
      <c r="E791" s="103"/>
      <c r="F791" s="103"/>
      <c r="AD791" s="103"/>
      <c r="AF791" s="103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133"/>
      <c r="AU791" s="293"/>
    </row>
    <row r="792" spans="1:47" x14ac:dyDescent="0.3">
      <c r="A792" s="4"/>
      <c r="B792" s="4"/>
      <c r="C792" s="4"/>
      <c r="E792" s="103"/>
      <c r="F792" s="103"/>
      <c r="AD792" s="103"/>
      <c r="AF792" s="103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133"/>
      <c r="AU792" s="293"/>
    </row>
    <row r="793" spans="1:47" x14ac:dyDescent="0.3">
      <c r="A793" s="4"/>
      <c r="B793" s="4"/>
      <c r="C793" s="4"/>
      <c r="E793" s="103"/>
      <c r="F793" s="103"/>
      <c r="AD793" s="103"/>
      <c r="AF793" s="103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133"/>
      <c r="AU793" s="293"/>
    </row>
    <row r="794" spans="1:47" x14ac:dyDescent="0.3">
      <c r="A794" s="4"/>
      <c r="B794" s="4"/>
      <c r="C794" s="4"/>
      <c r="E794" s="103"/>
      <c r="F794" s="103"/>
      <c r="AD794" s="103"/>
      <c r="AF794" s="103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133"/>
      <c r="AU794" s="293"/>
    </row>
    <row r="795" spans="1:47" x14ac:dyDescent="0.3">
      <c r="A795" s="4"/>
      <c r="B795" s="4"/>
      <c r="C795" s="4"/>
      <c r="E795" s="103"/>
      <c r="F795" s="103"/>
      <c r="AD795" s="103"/>
      <c r="AF795" s="103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133"/>
      <c r="AU795" s="293"/>
    </row>
    <row r="796" spans="1:47" x14ac:dyDescent="0.3">
      <c r="A796" s="4"/>
      <c r="B796" s="4"/>
      <c r="C796" s="4"/>
      <c r="E796" s="103"/>
      <c r="F796" s="103"/>
      <c r="AD796" s="103"/>
      <c r="AF796" s="103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133"/>
      <c r="AU796" s="293"/>
    </row>
    <row r="797" spans="1:47" x14ac:dyDescent="0.3">
      <c r="A797" s="4"/>
      <c r="B797" s="4"/>
      <c r="C797" s="4"/>
      <c r="E797" s="103"/>
      <c r="F797" s="103"/>
      <c r="AD797" s="103"/>
      <c r="AF797" s="103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133"/>
      <c r="AU797" s="293"/>
    </row>
    <row r="798" spans="1:47" x14ac:dyDescent="0.3">
      <c r="A798" s="4"/>
      <c r="B798" s="4"/>
      <c r="C798" s="4"/>
      <c r="E798" s="103"/>
      <c r="F798" s="103"/>
      <c r="AD798" s="103"/>
      <c r="AF798" s="103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133"/>
      <c r="AU798" s="293"/>
    </row>
    <row r="799" spans="1:47" x14ac:dyDescent="0.3">
      <c r="A799" s="4"/>
      <c r="B799" s="4"/>
      <c r="C799" s="4"/>
      <c r="E799" s="103"/>
      <c r="F799" s="103"/>
      <c r="AD799" s="103"/>
      <c r="AF799" s="103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133"/>
      <c r="AU799" s="293"/>
    </row>
    <row r="800" spans="1:47" x14ac:dyDescent="0.3">
      <c r="A800" s="4"/>
      <c r="B800" s="4"/>
      <c r="C800" s="4"/>
      <c r="E800" s="103"/>
      <c r="F800" s="103"/>
      <c r="AD800" s="103"/>
      <c r="AF800" s="103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133"/>
      <c r="AU800" s="293"/>
    </row>
    <row r="801" spans="1:47" x14ac:dyDescent="0.3">
      <c r="A801" s="4"/>
      <c r="B801" s="4"/>
      <c r="C801" s="4"/>
      <c r="E801" s="103"/>
      <c r="F801" s="103"/>
      <c r="AD801" s="103"/>
      <c r="AF801" s="103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133"/>
      <c r="AU801" s="293"/>
    </row>
    <row r="802" spans="1:47" x14ac:dyDescent="0.3">
      <c r="A802" s="4"/>
      <c r="B802" s="4"/>
      <c r="C802" s="4"/>
      <c r="E802" s="103"/>
      <c r="F802" s="103"/>
      <c r="AD802" s="103"/>
      <c r="AF802" s="103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133"/>
      <c r="AU802" s="293"/>
    </row>
    <row r="803" spans="1:47" x14ac:dyDescent="0.3">
      <c r="A803" s="4"/>
      <c r="B803" s="4"/>
      <c r="C803" s="4"/>
      <c r="E803" s="103"/>
      <c r="F803" s="103"/>
      <c r="AD803" s="103"/>
      <c r="AF803" s="103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133"/>
      <c r="AU803" s="293"/>
    </row>
    <row r="804" spans="1:47" x14ac:dyDescent="0.3">
      <c r="A804" s="4"/>
      <c r="B804" s="4"/>
      <c r="C804" s="4"/>
      <c r="E804" s="103"/>
      <c r="F804" s="103"/>
      <c r="AD804" s="103"/>
      <c r="AF804" s="103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133"/>
      <c r="AU804" s="293"/>
    </row>
    <row r="805" spans="1:47" x14ac:dyDescent="0.3">
      <c r="A805" s="4"/>
      <c r="B805" s="4"/>
      <c r="C805" s="4"/>
      <c r="E805" s="103"/>
      <c r="F805" s="103"/>
      <c r="AD805" s="103"/>
      <c r="AF805" s="103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133"/>
      <c r="AU805" s="293"/>
    </row>
    <row r="806" spans="1:47" x14ac:dyDescent="0.3">
      <c r="A806" s="4"/>
      <c r="B806" s="4"/>
      <c r="C806" s="4"/>
      <c r="E806" s="103"/>
      <c r="F806" s="103"/>
      <c r="AD806" s="103"/>
      <c r="AF806" s="103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133"/>
      <c r="AU806" s="293"/>
    </row>
    <row r="807" spans="1:47" x14ac:dyDescent="0.3">
      <c r="A807" s="4"/>
      <c r="B807" s="4"/>
      <c r="C807" s="4"/>
      <c r="E807" s="103"/>
      <c r="F807" s="103"/>
      <c r="AD807" s="103"/>
      <c r="AF807" s="103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133"/>
      <c r="AU807" s="293"/>
    </row>
    <row r="808" spans="1:47" x14ac:dyDescent="0.3">
      <c r="A808" s="4"/>
      <c r="B808" s="4"/>
      <c r="C808" s="4"/>
      <c r="E808" s="103"/>
      <c r="F808" s="103"/>
      <c r="AD808" s="103"/>
      <c r="AF808" s="103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133"/>
      <c r="AU808" s="293"/>
    </row>
    <row r="809" spans="1:47" x14ac:dyDescent="0.3">
      <c r="A809" s="4"/>
      <c r="B809" s="4"/>
      <c r="C809" s="4"/>
      <c r="E809" s="103"/>
      <c r="F809" s="103"/>
      <c r="AD809" s="103"/>
      <c r="AF809" s="103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133"/>
      <c r="AU809" s="293"/>
    </row>
    <row r="810" spans="1:47" x14ac:dyDescent="0.3">
      <c r="A810" s="4"/>
      <c r="B810" s="4"/>
      <c r="C810" s="4"/>
      <c r="E810" s="103"/>
      <c r="F810" s="103"/>
      <c r="AD810" s="103"/>
      <c r="AF810" s="103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133"/>
      <c r="AU810" s="293"/>
    </row>
    <row r="811" spans="1:47" x14ac:dyDescent="0.3">
      <c r="A811" s="4"/>
      <c r="B811" s="4"/>
      <c r="C811" s="4"/>
      <c r="E811" s="103"/>
      <c r="F811" s="103"/>
      <c r="AD811" s="103"/>
      <c r="AF811" s="103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133"/>
      <c r="AU811" s="293"/>
    </row>
    <row r="812" spans="1:47" x14ac:dyDescent="0.3">
      <c r="A812" s="4"/>
      <c r="B812" s="4"/>
      <c r="C812" s="4"/>
      <c r="E812" s="103"/>
      <c r="F812" s="103"/>
      <c r="AD812" s="103"/>
      <c r="AF812" s="103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133"/>
      <c r="AU812" s="293"/>
    </row>
    <row r="813" spans="1:47" x14ac:dyDescent="0.3">
      <c r="A813" s="4"/>
      <c r="B813" s="4"/>
      <c r="C813" s="4"/>
      <c r="E813" s="103"/>
      <c r="F813" s="103"/>
      <c r="AD813" s="103"/>
      <c r="AF813" s="103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133"/>
      <c r="AU813" s="293"/>
    </row>
    <row r="814" spans="1:47" x14ac:dyDescent="0.3">
      <c r="A814" s="4"/>
      <c r="B814" s="4"/>
      <c r="C814" s="4"/>
      <c r="E814" s="103"/>
      <c r="F814" s="103"/>
      <c r="AD814" s="103"/>
      <c r="AF814" s="103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133"/>
      <c r="AU814" s="293"/>
    </row>
    <row r="815" spans="1:47" x14ac:dyDescent="0.3">
      <c r="A815" s="4"/>
      <c r="B815" s="4"/>
      <c r="C815" s="4"/>
      <c r="E815" s="103"/>
      <c r="F815" s="103"/>
      <c r="AD815" s="103"/>
      <c r="AF815" s="103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133"/>
      <c r="AU815" s="293"/>
    </row>
    <row r="816" spans="1:47" x14ac:dyDescent="0.3">
      <c r="A816" s="4"/>
      <c r="B816" s="4"/>
      <c r="C816" s="4"/>
      <c r="E816" s="103"/>
      <c r="F816" s="103"/>
      <c r="AD816" s="103"/>
      <c r="AF816" s="103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133"/>
      <c r="AU816" s="293"/>
    </row>
    <row r="817" spans="1:47" x14ac:dyDescent="0.3">
      <c r="A817" s="4"/>
      <c r="B817" s="4"/>
      <c r="C817" s="4"/>
      <c r="E817" s="103"/>
      <c r="F817" s="103"/>
      <c r="AD817" s="103"/>
      <c r="AF817" s="103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133"/>
      <c r="AU817" s="293"/>
    </row>
    <row r="818" spans="1:47" x14ac:dyDescent="0.3">
      <c r="A818" s="4"/>
      <c r="B818" s="4"/>
      <c r="C818" s="4"/>
      <c r="E818" s="103"/>
      <c r="F818" s="103"/>
      <c r="AD818" s="103"/>
      <c r="AF818" s="103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133"/>
      <c r="AU818" s="293"/>
    </row>
    <row r="819" spans="1:47" x14ac:dyDescent="0.3">
      <c r="A819" s="4"/>
      <c r="B819" s="4"/>
      <c r="C819" s="4"/>
      <c r="E819" s="103"/>
      <c r="F819" s="103"/>
      <c r="AD819" s="103"/>
      <c r="AF819" s="103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133"/>
      <c r="AU819" s="293"/>
    </row>
    <row r="820" spans="1:47" x14ac:dyDescent="0.3">
      <c r="A820" s="4"/>
      <c r="B820" s="4"/>
      <c r="C820" s="4"/>
      <c r="E820" s="103"/>
      <c r="F820" s="103"/>
      <c r="AD820" s="103"/>
      <c r="AF820" s="103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133"/>
      <c r="AU820" s="293"/>
    </row>
    <row r="821" spans="1:47" x14ac:dyDescent="0.3">
      <c r="A821" s="4"/>
      <c r="B821" s="4"/>
      <c r="C821" s="4"/>
      <c r="E821" s="103"/>
      <c r="F821" s="103"/>
      <c r="AD821" s="103"/>
      <c r="AF821" s="103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133"/>
      <c r="AU821" s="293"/>
    </row>
    <row r="822" spans="1:47" x14ac:dyDescent="0.3">
      <c r="A822" s="4"/>
      <c r="B822" s="4"/>
      <c r="C822" s="4"/>
      <c r="E822" s="103"/>
      <c r="F822" s="103"/>
      <c r="AD822" s="103"/>
      <c r="AF822" s="103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133"/>
      <c r="AU822" s="293"/>
    </row>
    <row r="823" spans="1:47" x14ac:dyDescent="0.3">
      <c r="A823" s="4"/>
      <c r="B823" s="4"/>
      <c r="C823" s="4"/>
      <c r="E823" s="103"/>
      <c r="F823" s="103"/>
      <c r="AD823" s="103"/>
      <c r="AF823" s="103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133"/>
      <c r="AU823" s="293"/>
    </row>
    <row r="824" spans="1:47" x14ac:dyDescent="0.3">
      <c r="A824" s="4"/>
      <c r="B824" s="4"/>
      <c r="C824" s="4"/>
      <c r="E824" s="103"/>
      <c r="F824" s="103"/>
      <c r="AD824" s="103"/>
      <c r="AF824" s="103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133"/>
      <c r="AU824" s="293"/>
    </row>
    <row r="825" spans="1:47" x14ac:dyDescent="0.3">
      <c r="A825" s="4"/>
      <c r="B825" s="4"/>
      <c r="C825" s="4"/>
      <c r="E825" s="103"/>
      <c r="F825" s="103"/>
      <c r="AD825" s="103"/>
      <c r="AF825" s="103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133"/>
      <c r="AU825" s="293"/>
    </row>
    <row r="826" spans="1:47" x14ac:dyDescent="0.3">
      <c r="A826" s="4"/>
      <c r="B826" s="4"/>
      <c r="C826" s="4"/>
      <c r="E826" s="103"/>
      <c r="F826" s="103"/>
      <c r="AD826" s="103"/>
      <c r="AF826" s="103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133"/>
      <c r="AU826" s="293"/>
    </row>
    <row r="827" spans="1:47" x14ac:dyDescent="0.3">
      <c r="A827" s="4"/>
      <c r="B827" s="4"/>
      <c r="C827" s="4"/>
      <c r="E827" s="103"/>
      <c r="F827" s="103"/>
      <c r="AD827" s="103"/>
      <c r="AF827" s="103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133"/>
      <c r="AU827" s="293"/>
    </row>
    <row r="828" spans="1:47" x14ac:dyDescent="0.3">
      <c r="A828" s="4"/>
      <c r="B828" s="4"/>
      <c r="C828" s="4"/>
      <c r="E828" s="103"/>
      <c r="F828" s="103"/>
      <c r="AD828" s="103"/>
      <c r="AF828" s="103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133"/>
      <c r="AU828" s="293"/>
    </row>
    <row r="829" spans="1:47" x14ac:dyDescent="0.3">
      <c r="A829" s="4"/>
      <c r="B829" s="4"/>
      <c r="C829" s="4"/>
      <c r="E829" s="103"/>
      <c r="F829" s="103"/>
      <c r="AD829" s="103"/>
      <c r="AF829" s="103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133"/>
      <c r="AU829" s="293"/>
    </row>
    <row r="830" spans="1:47" x14ac:dyDescent="0.3">
      <c r="A830" s="4"/>
      <c r="B830" s="4"/>
      <c r="C830" s="4"/>
      <c r="E830" s="103"/>
      <c r="F830" s="103"/>
      <c r="AD830" s="103"/>
      <c r="AF830" s="103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133"/>
      <c r="AU830" s="293"/>
    </row>
    <row r="831" spans="1:47" x14ac:dyDescent="0.3">
      <c r="A831" s="4"/>
      <c r="B831" s="4"/>
      <c r="C831" s="4"/>
      <c r="E831" s="103"/>
      <c r="F831" s="103"/>
      <c r="AD831" s="103"/>
      <c r="AF831" s="103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133"/>
      <c r="AU831" s="293"/>
    </row>
    <row r="832" spans="1:47" x14ac:dyDescent="0.3">
      <c r="A832" s="4"/>
      <c r="B832" s="4"/>
      <c r="C832" s="4"/>
      <c r="E832" s="103"/>
      <c r="F832" s="103"/>
      <c r="AD832" s="103"/>
      <c r="AF832" s="103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133"/>
      <c r="AU832" s="293"/>
    </row>
    <row r="833" spans="1:47" x14ac:dyDescent="0.3">
      <c r="A833" s="4"/>
      <c r="B833" s="4"/>
      <c r="C833" s="4"/>
      <c r="E833" s="103"/>
      <c r="F833" s="103"/>
      <c r="AD833" s="103"/>
      <c r="AF833" s="103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133"/>
      <c r="AU833" s="293"/>
    </row>
    <row r="834" spans="1:47" x14ac:dyDescent="0.3">
      <c r="A834" s="4"/>
      <c r="B834" s="4"/>
      <c r="C834" s="4"/>
      <c r="E834" s="103"/>
      <c r="F834" s="103"/>
      <c r="AD834" s="103"/>
      <c r="AF834" s="103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133"/>
      <c r="AU834" s="293"/>
    </row>
    <row r="835" spans="1:47" x14ac:dyDescent="0.3">
      <c r="A835" s="4"/>
      <c r="B835" s="4"/>
      <c r="C835" s="4"/>
      <c r="E835" s="103"/>
      <c r="F835" s="103"/>
      <c r="AD835" s="103"/>
      <c r="AF835" s="103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133"/>
      <c r="AU835" s="293"/>
    </row>
    <row r="836" spans="1:47" x14ac:dyDescent="0.3">
      <c r="A836" s="4"/>
      <c r="B836" s="4"/>
      <c r="C836" s="4"/>
      <c r="E836" s="103"/>
      <c r="F836" s="103"/>
      <c r="AD836" s="103"/>
      <c r="AF836" s="103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133"/>
      <c r="AU836" s="293"/>
    </row>
    <row r="837" spans="1:47" x14ac:dyDescent="0.3">
      <c r="A837" s="4"/>
      <c r="B837" s="4"/>
      <c r="C837" s="4"/>
      <c r="E837" s="103"/>
      <c r="F837" s="103"/>
      <c r="AD837" s="103"/>
      <c r="AF837" s="103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133"/>
      <c r="AU837" s="293"/>
    </row>
    <row r="838" spans="1:47" x14ac:dyDescent="0.3">
      <c r="A838" s="4"/>
      <c r="B838" s="4"/>
      <c r="C838" s="4"/>
      <c r="E838" s="103"/>
      <c r="F838" s="103"/>
      <c r="AD838" s="103"/>
      <c r="AF838" s="103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133"/>
      <c r="AU838" s="293"/>
    </row>
    <row r="839" spans="1:47" x14ac:dyDescent="0.3">
      <c r="A839" s="4"/>
      <c r="B839" s="4"/>
      <c r="C839" s="4"/>
      <c r="E839" s="103"/>
      <c r="F839" s="103"/>
      <c r="AD839" s="103"/>
      <c r="AF839" s="103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133"/>
      <c r="AU839" s="293"/>
    </row>
    <row r="840" spans="1:47" x14ac:dyDescent="0.3">
      <c r="A840" s="4"/>
      <c r="B840" s="4"/>
      <c r="C840" s="4"/>
      <c r="E840" s="103"/>
      <c r="F840" s="103"/>
      <c r="AD840" s="103"/>
      <c r="AF840" s="103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133"/>
      <c r="AU840" s="293"/>
    </row>
    <row r="841" spans="1:47" x14ac:dyDescent="0.3">
      <c r="A841" s="4"/>
      <c r="B841" s="4"/>
      <c r="C841" s="4"/>
      <c r="E841" s="103"/>
      <c r="F841" s="103"/>
      <c r="AD841" s="103"/>
      <c r="AF841" s="103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133"/>
      <c r="AU841" s="293"/>
    </row>
    <row r="842" spans="1:47" x14ac:dyDescent="0.3">
      <c r="A842" s="4"/>
      <c r="B842" s="4"/>
      <c r="C842" s="4"/>
      <c r="E842" s="103"/>
      <c r="F842" s="103"/>
      <c r="AD842" s="103"/>
      <c r="AF842" s="103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133"/>
      <c r="AU842" s="293"/>
    </row>
    <row r="843" spans="1:47" x14ac:dyDescent="0.3">
      <c r="A843" s="4"/>
      <c r="B843" s="4"/>
      <c r="C843" s="4"/>
      <c r="E843" s="103"/>
      <c r="F843" s="103"/>
      <c r="AD843" s="103"/>
      <c r="AF843" s="103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133"/>
      <c r="AU843" s="293"/>
    </row>
    <row r="844" spans="1:47" x14ac:dyDescent="0.3">
      <c r="A844" s="4"/>
      <c r="B844" s="4"/>
      <c r="C844" s="4"/>
      <c r="E844" s="103"/>
      <c r="F844" s="103"/>
      <c r="AD844" s="103"/>
      <c r="AF844" s="103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133"/>
      <c r="AU844" s="293"/>
    </row>
    <row r="845" spans="1:47" x14ac:dyDescent="0.3">
      <c r="A845" s="4"/>
      <c r="B845" s="4"/>
      <c r="C845" s="4"/>
      <c r="E845" s="103"/>
      <c r="F845" s="103"/>
      <c r="AD845" s="103"/>
      <c r="AF845" s="103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133"/>
      <c r="AU845" s="293"/>
    </row>
    <row r="846" spans="1:47" x14ac:dyDescent="0.3">
      <c r="A846" s="4"/>
      <c r="B846" s="4"/>
      <c r="C846" s="4"/>
      <c r="E846" s="103"/>
      <c r="F846" s="103"/>
      <c r="AD846" s="103"/>
      <c r="AF846" s="103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133"/>
      <c r="AU846" s="293"/>
    </row>
    <row r="847" spans="1:47" x14ac:dyDescent="0.3">
      <c r="A847" s="4"/>
      <c r="B847" s="4"/>
      <c r="C847" s="4"/>
      <c r="E847" s="103"/>
      <c r="F847" s="103"/>
      <c r="AD847" s="103"/>
      <c r="AF847" s="103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133"/>
      <c r="AU847" s="293"/>
    </row>
    <row r="848" spans="1:47" x14ac:dyDescent="0.3">
      <c r="A848" s="4"/>
      <c r="B848" s="4"/>
      <c r="C848" s="4"/>
      <c r="E848" s="103"/>
      <c r="F848" s="103"/>
      <c r="AD848" s="103"/>
      <c r="AF848" s="103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133"/>
      <c r="AU848" s="293"/>
    </row>
    <row r="849" spans="1:47" x14ac:dyDescent="0.3">
      <c r="A849" s="4"/>
      <c r="B849" s="4"/>
      <c r="C849" s="4"/>
      <c r="E849" s="103"/>
      <c r="F849" s="103"/>
      <c r="AD849" s="103"/>
      <c r="AF849" s="103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133"/>
      <c r="AU849" s="293"/>
    </row>
    <row r="850" spans="1:47" x14ac:dyDescent="0.3">
      <c r="A850" s="4"/>
      <c r="B850" s="4"/>
      <c r="C850" s="4"/>
      <c r="E850" s="103"/>
      <c r="F850" s="103"/>
      <c r="AD850" s="103"/>
      <c r="AF850" s="103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133"/>
      <c r="AU850" s="293"/>
    </row>
    <row r="851" spans="1:47" x14ac:dyDescent="0.3">
      <c r="A851" s="4"/>
      <c r="B851" s="4"/>
      <c r="C851" s="4"/>
      <c r="E851" s="103"/>
      <c r="F851" s="103"/>
      <c r="AD851" s="103"/>
      <c r="AF851" s="103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133"/>
      <c r="AU851" s="293"/>
    </row>
    <row r="852" spans="1:47" x14ac:dyDescent="0.3">
      <c r="A852" s="4"/>
      <c r="B852" s="4"/>
      <c r="C852" s="4"/>
      <c r="E852" s="103"/>
      <c r="F852" s="103"/>
      <c r="AD852" s="103"/>
      <c r="AF852" s="103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133"/>
      <c r="AU852" s="293"/>
    </row>
    <row r="853" spans="1:47" x14ac:dyDescent="0.3">
      <c r="A853" s="4"/>
      <c r="B853" s="4"/>
      <c r="C853" s="4"/>
      <c r="E853" s="103"/>
      <c r="F853" s="103"/>
      <c r="AD853" s="103"/>
      <c r="AF853" s="103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133"/>
      <c r="AU853" s="293"/>
    </row>
    <row r="854" spans="1:47" x14ac:dyDescent="0.3">
      <c r="A854" s="4"/>
      <c r="B854" s="4"/>
      <c r="C854" s="4"/>
      <c r="E854" s="103"/>
      <c r="F854" s="103"/>
      <c r="AD854" s="103"/>
      <c r="AF854" s="103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133"/>
      <c r="AU854" s="293"/>
    </row>
    <row r="855" spans="1:47" x14ac:dyDescent="0.3">
      <c r="A855" s="4"/>
      <c r="B855" s="4"/>
      <c r="C855" s="4"/>
      <c r="E855" s="103"/>
      <c r="F855" s="103"/>
      <c r="AD855" s="103"/>
      <c r="AF855" s="103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133"/>
      <c r="AU855" s="293"/>
    </row>
    <row r="856" spans="1:47" x14ac:dyDescent="0.3">
      <c r="A856" s="4"/>
      <c r="B856" s="4"/>
      <c r="C856" s="4"/>
      <c r="E856" s="103"/>
      <c r="F856" s="103"/>
      <c r="AD856" s="103"/>
      <c r="AF856" s="103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133"/>
      <c r="AU856" s="293"/>
    </row>
    <row r="857" spans="1:47" x14ac:dyDescent="0.3">
      <c r="A857" s="4"/>
      <c r="B857" s="4"/>
      <c r="C857" s="4"/>
      <c r="E857" s="103"/>
      <c r="F857" s="103"/>
      <c r="AD857" s="103"/>
      <c r="AF857" s="103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133"/>
      <c r="AU857" s="293"/>
    </row>
    <row r="858" spans="1:47" x14ac:dyDescent="0.3">
      <c r="A858" s="4"/>
      <c r="B858" s="4"/>
      <c r="C858" s="4"/>
      <c r="E858" s="103"/>
      <c r="F858" s="103"/>
      <c r="AD858" s="103"/>
      <c r="AF858" s="103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133"/>
      <c r="AU858" s="293"/>
    </row>
    <row r="859" spans="1:47" x14ac:dyDescent="0.3">
      <c r="A859" s="4"/>
      <c r="B859" s="4"/>
      <c r="C859" s="4"/>
      <c r="E859" s="103"/>
      <c r="F859" s="103"/>
      <c r="AD859" s="103"/>
      <c r="AF859" s="103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133"/>
      <c r="AU859" s="293"/>
    </row>
    <row r="860" spans="1:47" x14ac:dyDescent="0.3">
      <c r="A860" s="4"/>
      <c r="B860" s="4"/>
      <c r="C860" s="4"/>
      <c r="E860" s="103"/>
      <c r="F860" s="103"/>
      <c r="AD860" s="103"/>
      <c r="AF860" s="103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133"/>
      <c r="AU860" s="293"/>
    </row>
    <row r="861" spans="1:47" x14ac:dyDescent="0.3">
      <c r="A861" s="4"/>
      <c r="B861" s="4"/>
      <c r="C861" s="4"/>
      <c r="E861" s="103"/>
      <c r="F861" s="103"/>
      <c r="AD861" s="103"/>
      <c r="AF861" s="103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133"/>
      <c r="AU861" s="293"/>
    </row>
    <row r="862" spans="1:47" x14ac:dyDescent="0.3">
      <c r="A862" s="4"/>
      <c r="B862" s="4"/>
      <c r="C862" s="4"/>
      <c r="E862" s="103"/>
      <c r="F862" s="103"/>
      <c r="AD862" s="103"/>
      <c r="AF862" s="103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133"/>
      <c r="AU862" s="293"/>
    </row>
    <row r="863" spans="1:47" x14ac:dyDescent="0.3">
      <c r="A863" s="4"/>
      <c r="B863" s="4"/>
      <c r="C863" s="4"/>
      <c r="E863" s="103"/>
      <c r="F863" s="103"/>
      <c r="AD863" s="103"/>
      <c r="AF863" s="103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133"/>
      <c r="AU863" s="293"/>
    </row>
    <row r="864" spans="1:47" x14ac:dyDescent="0.3">
      <c r="A864" s="4"/>
      <c r="B864" s="4"/>
      <c r="C864" s="4"/>
      <c r="E864" s="103"/>
      <c r="F864" s="103"/>
      <c r="AD864" s="103"/>
      <c r="AF864" s="103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133"/>
      <c r="AU864" s="293"/>
    </row>
    <row r="865" spans="1:47" x14ac:dyDescent="0.3">
      <c r="A865" s="4"/>
      <c r="B865" s="4"/>
      <c r="C865" s="4"/>
      <c r="E865" s="103"/>
      <c r="F865" s="103"/>
      <c r="AD865" s="103"/>
      <c r="AF865" s="103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133"/>
      <c r="AU865" s="293"/>
    </row>
    <row r="866" spans="1:47" x14ac:dyDescent="0.3">
      <c r="A866" s="4"/>
      <c r="B866" s="4"/>
      <c r="C866" s="4"/>
      <c r="E866" s="103"/>
      <c r="F866" s="103"/>
      <c r="AD866" s="103"/>
      <c r="AF866" s="103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133"/>
      <c r="AU866" s="293"/>
    </row>
    <row r="867" spans="1:47" x14ac:dyDescent="0.3">
      <c r="A867" s="4"/>
      <c r="B867" s="4"/>
      <c r="C867" s="4"/>
      <c r="E867" s="103"/>
      <c r="F867" s="103"/>
      <c r="AD867" s="103"/>
      <c r="AF867" s="103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133"/>
      <c r="AU867" s="293"/>
    </row>
    <row r="868" spans="1:47" x14ac:dyDescent="0.3">
      <c r="A868" s="4"/>
      <c r="B868" s="4"/>
      <c r="C868" s="4"/>
      <c r="E868" s="103"/>
      <c r="F868" s="103"/>
      <c r="AD868" s="103"/>
      <c r="AF868" s="103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133"/>
      <c r="AU868" s="293"/>
    </row>
    <row r="869" spans="1:47" x14ac:dyDescent="0.3">
      <c r="A869" s="4"/>
      <c r="B869" s="4"/>
      <c r="C869" s="4"/>
      <c r="E869" s="103"/>
      <c r="F869" s="103"/>
      <c r="AD869" s="103"/>
      <c r="AF869" s="103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133"/>
      <c r="AU869" s="293"/>
    </row>
    <row r="870" spans="1:47" x14ac:dyDescent="0.3">
      <c r="A870" s="4"/>
      <c r="B870" s="4"/>
      <c r="C870" s="4"/>
      <c r="E870" s="103"/>
      <c r="F870" s="103"/>
      <c r="AD870" s="103"/>
      <c r="AF870" s="103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133"/>
      <c r="AU870" s="293"/>
    </row>
    <row r="871" spans="1:47" x14ac:dyDescent="0.3">
      <c r="A871" s="4"/>
      <c r="B871" s="4"/>
      <c r="C871" s="4"/>
      <c r="E871" s="103"/>
      <c r="F871" s="103"/>
      <c r="AD871" s="103"/>
      <c r="AF871" s="103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133"/>
      <c r="AU871" s="293"/>
    </row>
    <row r="872" spans="1:47" x14ac:dyDescent="0.3">
      <c r="A872" s="4"/>
      <c r="B872" s="4"/>
      <c r="C872" s="4"/>
      <c r="E872" s="103"/>
      <c r="F872" s="103"/>
      <c r="AD872" s="103"/>
      <c r="AF872" s="103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133"/>
      <c r="AU872" s="293"/>
    </row>
    <row r="873" spans="1:47" x14ac:dyDescent="0.3">
      <c r="A873" s="4"/>
      <c r="B873" s="4"/>
      <c r="C873" s="4"/>
      <c r="E873" s="103"/>
      <c r="F873" s="103"/>
      <c r="AD873" s="103"/>
      <c r="AF873" s="103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133"/>
      <c r="AU873" s="293"/>
    </row>
    <row r="874" spans="1:47" x14ac:dyDescent="0.3">
      <c r="A874" s="4"/>
      <c r="B874" s="4"/>
      <c r="C874" s="4"/>
      <c r="E874" s="103"/>
      <c r="F874" s="103"/>
      <c r="AD874" s="103"/>
      <c r="AF874" s="103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133"/>
      <c r="AU874" s="293"/>
    </row>
    <row r="875" spans="1:47" x14ac:dyDescent="0.3">
      <c r="A875" s="4"/>
      <c r="B875" s="4"/>
      <c r="C875" s="4"/>
      <c r="E875" s="103"/>
      <c r="F875" s="103"/>
      <c r="AD875" s="103"/>
      <c r="AF875" s="103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133"/>
      <c r="AU875" s="293"/>
    </row>
    <row r="876" spans="1:47" x14ac:dyDescent="0.3">
      <c r="A876" s="4"/>
      <c r="B876" s="4"/>
      <c r="C876" s="4"/>
      <c r="E876" s="103"/>
      <c r="F876" s="103"/>
      <c r="AD876" s="103"/>
      <c r="AF876" s="103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133"/>
      <c r="AU876" s="293"/>
    </row>
    <row r="877" spans="1:47" x14ac:dyDescent="0.3">
      <c r="A877" s="4"/>
      <c r="B877" s="4"/>
      <c r="C877" s="4"/>
      <c r="E877" s="103"/>
      <c r="F877" s="103"/>
      <c r="AD877" s="103"/>
      <c r="AF877" s="103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133"/>
      <c r="AU877" s="293"/>
    </row>
    <row r="878" spans="1:47" x14ac:dyDescent="0.3">
      <c r="A878" s="4"/>
      <c r="B878" s="4"/>
      <c r="C878" s="4"/>
      <c r="E878" s="103"/>
      <c r="F878" s="103"/>
      <c r="AD878" s="103"/>
      <c r="AF878" s="103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133"/>
      <c r="AU878" s="293"/>
    </row>
    <row r="879" spans="1:47" x14ac:dyDescent="0.3">
      <c r="A879" s="4"/>
      <c r="B879" s="4"/>
      <c r="C879" s="4"/>
      <c r="E879" s="103"/>
      <c r="F879" s="103"/>
      <c r="AD879" s="103"/>
      <c r="AF879" s="103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133"/>
      <c r="AU879" s="293"/>
    </row>
    <row r="880" spans="1:47" x14ac:dyDescent="0.3">
      <c r="A880" s="4"/>
      <c r="B880" s="4"/>
      <c r="C880" s="4"/>
      <c r="E880" s="103"/>
      <c r="F880" s="103"/>
      <c r="AD880" s="103"/>
      <c r="AF880" s="103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133"/>
      <c r="AU880" s="293"/>
    </row>
    <row r="881" spans="1:47" x14ac:dyDescent="0.3">
      <c r="A881" s="4"/>
      <c r="B881" s="4"/>
      <c r="C881" s="4"/>
      <c r="E881" s="103"/>
      <c r="F881" s="103"/>
      <c r="AD881" s="103"/>
      <c r="AF881" s="103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133"/>
      <c r="AU881" s="293"/>
    </row>
    <row r="882" spans="1:47" x14ac:dyDescent="0.3">
      <c r="A882" s="4"/>
      <c r="B882" s="4"/>
      <c r="C882" s="4"/>
      <c r="E882" s="103"/>
      <c r="F882" s="103"/>
      <c r="AD882" s="103"/>
      <c r="AF882" s="103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133"/>
      <c r="AU882" s="293"/>
    </row>
    <row r="883" spans="1:47" x14ac:dyDescent="0.3">
      <c r="A883" s="4"/>
      <c r="B883" s="4"/>
      <c r="C883" s="4"/>
      <c r="E883" s="103"/>
      <c r="F883" s="103"/>
      <c r="AD883" s="103"/>
      <c r="AF883" s="103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133"/>
      <c r="AU883" s="293"/>
    </row>
    <row r="884" spans="1:47" x14ac:dyDescent="0.3">
      <c r="A884" s="4"/>
      <c r="B884" s="4"/>
      <c r="C884" s="4"/>
      <c r="E884" s="103"/>
      <c r="F884" s="103"/>
      <c r="AD884" s="103"/>
      <c r="AF884" s="103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133"/>
      <c r="AU884" s="293"/>
    </row>
    <row r="885" spans="1:47" x14ac:dyDescent="0.3">
      <c r="A885" s="4"/>
      <c r="B885" s="4"/>
      <c r="C885" s="4"/>
      <c r="E885" s="103"/>
      <c r="F885" s="103"/>
      <c r="AD885" s="103"/>
      <c r="AF885" s="103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133"/>
      <c r="AU885" s="293"/>
    </row>
    <row r="886" spans="1:47" x14ac:dyDescent="0.3">
      <c r="A886" s="4"/>
      <c r="B886" s="4"/>
      <c r="C886" s="4"/>
      <c r="E886" s="103"/>
      <c r="F886" s="103"/>
      <c r="AD886" s="103"/>
      <c r="AF886" s="103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133"/>
      <c r="AU886" s="293"/>
    </row>
    <row r="887" spans="1:47" x14ac:dyDescent="0.3">
      <c r="A887" s="4"/>
      <c r="B887" s="4"/>
      <c r="C887" s="4"/>
      <c r="E887" s="103"/>
      <c r="F887" s="103"/>
      <c r="AD887" s="103"/>
      <c r="AF887" s="103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133"/>
      <c r="AU887" s="293"/>
    </row>
    <row r="888" spans="1:47" x14ac:dyDescent="0.3">
      <c r="A888" s="4"/>
      <c r="B888" s="4"/>
      <c r="C888" s="4"/>
      <c r="E888" s="103"/>
      <c r="F888" s="103"/>
      <c r="AD888" s="103"/>
      <c r="AF888" s="103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133"/>
      <c r="AU888" s="293"/>
    </row>
    <row r="889" spans="1:47" x14ac:dyDescent="0.3">
      <c r="A889" s="4"/>
      <c r="B889" s="4"/>
      <c r="C889" s="4"/>
      <c r="E889" s="103"/>
      <c r="F889" s="103"/>
      <c r="AD889" s="103"/>
      <c r="AF889" s="103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133"/>
      <c r="AU889" s="293"/>
    </row>
    <row r="890" spans="1:47" x14ac:dyDescent="0.3">
      <c r="A890" s="4"/>
      <c r="B890" s="4"/>
      <c r="C890" s="4"/>
      <c r="E890" s="103"/>
      <c r="F890" s="103"/>
      <c r="AD890" s="103"/>
      <c r="AF890" s="103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133"/>
      <c r="AU890" s="293"/>
    </row>
    <row r="891" spans="1:47" x14ac:dyDescent="0.3">
      <c r="A891" s="4"/>
      <c r="B891" s="4"/>
      <c r="C891" s="4"/>
      <c r="E891" s="103"/>
      <c r="F891" s="103"/>
      <c r="AD891" s="103"/>
      <c r="AF891" s="103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133"/>
      <c r="AU891" s="293"/>
    </row>
    <row r="892" spans="1:47" x14ac:dyDescent="0.3">
      <c r="A892" s="4"/>
      <c r="B892" s="4"/>
      <c r="C892" s="4"/>
      <c r="E892" s="103"/>
      <c r="F892" s="103"/>
      <c r="AD892" s="103"/>
      <c r="AF892" s="103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133"/>
      <c r="AU892" s="293"/>
    </row>
    <row r="893" spans="1:47" x14ac:dyDescent="0.3">
      <c r="A893" s="4"/>
      <c r="B893" s="4"/>
      <c r="C893" s="4"/>
      <c r="E893" s="103"/>
      <c r="F893" s="103"/>
      <c r="AD893" s="103"/>
      <c r="AF893" s="103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133"/>
      <c r="AU893" s="293"/>
    </row>
    <row r="894" spans="1:47" x14ac:dyDescent="0.3">
      <c r="A894" s="4"/>
      <c r="B894" s="4"/>
      <c r="C894" s="4"/>
      <c r="E894" s="103"/>
      <c r="F894" s="103"/>
      <c r="AD894" s="103"/>
      <c r="AF894" s="103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133"/>
      <c r="AU894" s="293"/>
    </row>
    <row r="895" spans="1:47" x14ac:dyDescent="0.3">
      <c r="A895" s="4"/>
      <c r="B895" s="4"/>
      <c r="C895" s="4"/>
      <c r="E895" s="103"/>
      <c r="F895" s="103"/>
      <c r="AD895" s="103"/>
      <c r="AF895" s="103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133"/>
      <c r="AU895" s="293"/>
    </row>
    <row r="896" spans="1:47" x14ac:dyDescent="0.3">
      <c r="A896" s="4"/>
      <c r="B896" s="4"/>
      <c r="C896" s="4"/>
      <c r="E896" s="103"/>
      <c r="F896" s="103"/>
      <c r="AD896" s="103"/>
      <c r="AF896" s="103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133"/>
      <c r="AU896" s="293"/>
    </row>
    <row r="897" spans="1:47" x14ac:dyDescent="0.3">
      <c r="A897" s="4"/>
      <c r="B897" s="4"/>
      <c r="C897" s="4"/>
      <c r="E897" s="103"/>
      <c r="F897" s="103"/>
      <c r="AD897" s="103"/>
      <c r="AF897" s="103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133"/>
      <c r="AU897" s="293"/>
    </row>
    <row r="898" spans="1:47" x14ac:dyDescent="0.3">
      <c r="A898" s="4"/>
      <c r="B898" s="4"/>
      <c r="C898" s="4"/>
      <c r="E898" s="103"/>
      <c r="F898" s="103"/>
      <c r="AD898" s="103"/>
      <c r="AF898" s="103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133"/>
      <c r="AU898" s="293"/>
    </row>
    <row r="899" spans="1:47" x14ac:dyDescent="0.3">
      <c r="A899" s="4"/>
      <c r="B899" s="4"/>
      <c r="C899" s="4"/>
      <c r="E899" s="103"/>
      <c r="F899" s="103"/>
      <c r="AD899" s="103"/>
      <c r="AF899" s="103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133"/>
      <c r="AU899" s="293"/>
    </row>
    <row r="900" spans="1:47" x14ac:dyDescent="0.3">
      <c r="A900" s="4"/>
      <c r="B900" s="4"/>
      <c r="C900" s="4"/>
      <c r="E900" s="103"/>
      <c r="F900" s="103"/>
      <c r="AD900" s="103"/>
      <c r="AF900" s="103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133"/>
      <c r="AU900" s="293"/>
    </row>
    <row r="901" spans="1:47" x14ac:dyDescent="0.3">
      <c r="A901" s="4"/>
      <c r="B901" s="4"/>
      <c r="C901" s="4"/>
      <c r="E901" s="103"/>
      <c r="F901" s="103"/>
      <c r="AD901" s="103"/>
      <c r="AF901" s="103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133"/>
      <c r="AU901" s="293"/>
    </row>
    <row r="902" spans="1:47" x14ac:dyDescent="0.3">
      <c r="A902" s="4"/>
      <c r="B902" s="4"/>
      <c r="C902" s="4"/>
      <c r="E902" s="103"/>
      <c r="F902" s="103"/>
      <c r="AD902" s="103"/>
      <c r="AF902" s="103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133"/>
      <c r="AU902" s="293"/>
    </row>
    <row r="903" spans="1:47" x14ac:dyDescent="0.3">
      <c r="A903" s="4"/>
      <c r="B903" s="4"/>
      <c r="C903" s="4"/>
      <c r="E903" s="103"/>
      <c r="F903" s="103"/>
      <c r="AD903" s="103"/>
      <c r="AF903" s="103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133"/>
      <c r="AU903" s="293"/>
    </row>
    <row r="904" spans="1:47" x14ac:dyDescent="0.3">
      <c r="A904" s="4"/>
      <c r="B904" s="4"/>
      <c r="C904" s="4"/>
      <c r="E904" s="103"/>
      <c r="F904" s="103"/>
      <c r="AD904" s="103"/>
      <c r="AF904" s="103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133"/>
      <c r="AU904" s="293"/>
    </row>
    <row r="905" spans="1:47" x14ac:dyDescent="0.3">
      <c r="A905" s="4"/>
      <c r="B905" s="4"/>
      <c r="C905" s="4"/>
      <c r="E905" s="103"/>
      <c r="F905" s="103"/>
      <c r="AD905" s="103"/>
      <c r="AF905" s="103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133"/>
      <c r="AU905" s="293"/>
    </row>
    <row r="906" spans="1:47" x14ac:dyDescent="0.3">
      <c r="A906" s="4"/>
      <c r="B906" s="4"/>
      <c r="C906" s="4"/>
      <c r="E906" s="103"/>
      <c r="F906" s="103"/>
      <c r="AD906" s="103"/>
      <c r="AF906" s="103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133"/>
      <c r="AU906" s="293"/>
    </row>
    <row r="907" spans="1:47" x14ac:dyDescent="0.3">
      <c r="A907" s="4"/>
      <c r="B907" s="4"/>
      <c r="C907" s="4"/>
      <c r="E907" s="103"/>
      <c r="F907" s="103"/>
      <c r="AD907" s="103"/>
      <c r="AF907" s="103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133"/>
      <c r="AU907" s="293"/>
    </row>
    <row r="908" spans="1:47" x14ac:dyDescent="0.3">
      <c r="A908" s="4"/>
      <c r="B908" s="4"/>
      <c r="C908" s="4"/>
      <c r="E908" s="103"/>
      <c r="F908" s="103"/>
      <c r="AD908" s="103"/>
      <c r="AF908" s="103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133"/>
      <c r="AU908" s="293"/>
    </row>
    <row r="909" spans="1:47" x14ac:dyDescent="0.3">
      <c r="A909" s="4"/>
      <c r="B909" s="4"/>
      <c r="C909" s="4"/>
      <c r="E909" s="103"/>
      <c r="F909" s="103"/>
      <c r="AD909" s="103"/>
      <c r="AF909" s="103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133"/>
      <c r="AU909" s="293"/>
    </row>
    <row r="910" spans="1:47" x14ac:dyDescent="0.3">
      <c r="A910" s="4"/>
      <c r="B910" s="4"/>
      <c r="C910" s="4"/>
      <c r="E910" s="103"/>
      <c r="F910" s="103"/>
      <c r="AD910" s="103"/>
      <c r="AF910" s="103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133"/>
      <c r="AU910" s="293"/>
    </row>
    <row r="911" spans="1:47" x14ac:dyDescent="0.3">
      <c r="A911" s="4"/>
      <c r="B911" s="4"/>
      <c r="C911" s="4"/>
      <c r="E911" s="103"/>
      <c r="F911" s="103"/>
      <c r="AD911" s="103"/>
      <c r="AF911" s="103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133"/>
      <c r="AU911" s="293"/>
    </row>
    <row r="912" spans="1:47" x14ac:dyDescent="0.3">
      <c r="A912" s="4"/>
      <c r="B912" s="4"/>
      <c r="C912" s="4"/>
      <c r="E912" s="103"/>
      <c r="F912" s="103"/>
      <c r="AD912" s="103"/>
      <c r="AF912" s="103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133"/>
      <c r="AU912" s="293"/>
    </row>
    <row r="913" spans="1:47" x14ac:dyDescent="0.3">
      <c r="A913" s="4"/>
      <c r="B913" s="4"/>
      <c r="C913" s="4"/>
      <c r="E913" s="103"/>
      <c r="F913" s="103"/>
      <c r="AD913" s="103"/>
      <c r="AF913" s="103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133"/>
      <c r="AU913" s="293"/>
    </row>
    <row r="914" spans="1:47" x14ac:dyDescent="0.3">
      <c r="A914" s="4"/>
      <c r="B914" s="4"/>
      <c r="C914" s="4"/>
      <c r="E914" s="103"/>
      <c r="F914" s="103"/>
      <c r="AD914" s="103"/>
      <c r="AF914" s="103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133"/>
      <c r="AU914" s="293"/>
    </row>
    <row r="915" spans="1:47" x14ac:dyDescent="0.3">
      <c r="A915" s="4"/>
      <c r="B915" s="4"/>
      <c r="C915" s="4"/>
      <c r="E915" s="103"/>
      <c r="F915" s="103"/>
      <c r="AD915" s="103"/>
      <c r="AF915" s="103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133"/>
      <c r="AU915" s="293"/>
    </row>
    <row r="916" spans="1:47" x14ac:dyDescent="0.3">
      <c r="A916" s="4"/>
      <c r="B916" s="4"/>
      <c r="C916" s="4"/>
      <c r="E916" s="103"/>
      <c r="F916" s="103"/>
      <c r="AD916" s="103"/>
      <c r="AF916" s="103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133"/>
      <c r="AU916" s="293"/>
    </row>
    <row r="917" spans="1:47" x14ac:dyDescent="0.3">
      <c r="A917" s="4"/>
      <c r="B917" s="4"/>
      <c r="C917" s="4"/>
      <c r="E917" s="103"/>
      <c r="F917" s="103"/>
      <c r="AD917" s="103"/>
      <c r="AF917" s="103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133"/>
      <c r="AU917" s="293"/>
    </row>
    <row r="918" spans="1:47" x14ac:dyDescent="0.3">
      <c r="A918" s="4"/>
      <c r="B918" s="4"/>
      <c r="C918" s="4"/>
      <c r="E918" s="103"/>
      <c r="F918" s="103"/>
      <c r="AD918" s="103"/>
      <c r="AF918" s="103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133"/>
      <c r="AU918" s="293"/>
    </row>
    <row r="919" spans="1:47" x14ac:dyDescent="0.3">
      <c r="A919" s="4"/>
      <c r="B919" s="4"/>
      <c r="C919" s="4"/>
      <c r="E919" s="103"/>
      <c r="F919" s="103"/>
      <c r="AD919" s="103"/>
      <c r="AF919" s="103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133"/>
      <c r="AU919" s="293"/>
    </row>
    <row r="920" spans="1:47" x14ac:dyDescent="0.3">
      <c r="A920" s="4"/>
      <c r="B920" s="4"/>
      <c r="C920" s="4"/>
      <c r="E920" s="103"/>
      <c r="F920" s="103"/>
      <c r="AD920" s="103"/>
      <c r="AF920" s="103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133"/>
      <c r="AU920" s="293"/>
    </row>
    <row r="921" spans="1:47" x14ac:dyDescent="0.3">
      <c r="A921" s="4"/>
      <c r="B921" s="4"/>
      <c r="C921" s="4"/>
      <c r="E921" s="103"/>
      <c r="F921" s="103"/>
      <c r="AD921" s="103"/>
      <c r="AF921" s="103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133"/>
      <c r="AU921" s="293"/>
    </row>
    <row r="922" spans="1:47" x14ac:dyDescent="0.3">
      <c r="A922" s="4"/>
      <c r="B922" s="4"/>
      <c r="C922" s="4"/>
      <c r="E922" s="103"/>
      <c r="F922" s="103"/>
      <c r="AD922" s="103"/>
      <c r="AF922" s="103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133"/>
      <c r="AU922" s="293"/>
    </row>
    <row r="923" spans="1:47" x14ac:dyDescent="0.3">
      <c r="A923" s="4"/>
      <c r="B923" s="4"/>
      <c r="C923" s="4"/>
      <c r="E923" s="103"/>
      <c r="F923" s="103"/>
      <c r="AD923" s="103"/>
      <c r="AF923" s="103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133"/>
      <c r="AU923" s="293"/>
    </row>
    <row r="924" spans="1:47" x14ac:dyDescent="0.3">
      <c r="A924" s="4"/>
      <c r="B924" s="4"/>
      <c r="C924" s="4"/>
      <c r="E924" s="103"/>
      <c r="F924" s="103"/>
      <c r="AD924" s="103"/>
      <c r="AF924" s="103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133"/>
      <c r="AU924" s="293"/>
    </row>
    <row r="925" spans="1:47" x14ac:dyDescent="0.3">
      <c r="A925" s="4"/>
      <c r="B925" s="4"/>
      <c r="C925" s="4"/>
      <c r="E925" s="103"/>
      <c r="F925" s="103"/>
      <c r="AD925" s="103"/>
      <c r="AF925" s="103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133"/>
      <c r="AU925" s="293"/>
    </row>
    <row r="926" spans="1:47" x14ac:dyDescent="0.3">
      <c r="A926" s="4"/>
      <c r="B926" s="4"/>
      <c r="C926" s="4"/>
      <c r="E926" s="103"/>
      <c r="F926" s="103"/>
      <c r="AD926" s="103"/>
      <c r="AF926" s="103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133"/>
      <c r="AU926" s="293"/>
    </row>
    <row r="927" spans="1:47" x14ac:dyDescent="0.3">
      <c r="A927" s="4"/>
      <c r="B927" s="4"/>
      <c r="C927" s="4"/>
      <c r="E927" s="103"/>
      <c r="F927" s="103"/>
      <c r="AD927" s="103"/>
      <c r="AF927" s="103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133"/>
      <c r="AU927" s="293"/>
    </row>
    <row r="928" spans="1:47" x14ac:dyDescent="0.3">
      <c r="A928" s="4"/>
      <c r="B928" s="4"/>
      <c r="C928" s="4"/>
      <c r="E928" s="103"/>
      <c r="F928" s="103"/>
      <c r="AD928" s="103"/>
      <c r="AF928" s="103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133"/>
      <c r="AU928" s="293"/>
    </row>
    <row r="929" spans="1:47" x14ac:dyDescent="0.3">
      <c r="A929" s="4"/>
      <c r="B929" s="4"/>
      <c r="C929" s="4"/>
      <c r="E929" s="103"/>
      <c r="F929" s="103"/>
      <c r="AD929" s="103"/>
      <c r="AF929" s="103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133"/>
      <c r="AU929" s="293"/>
    </row>
    <row r="930" spans="1:47" x14ac:dyDescent="0.3">
      <c r="A930" s="4"/>
      <c r="B930" s="4"/>
      <c r="C930" s="4"/>
      <c r="E930" s="103"/>
      <c r="F930" s="103"/>
      <c r="AD930" s="103"/>
      <c r="AF930" s="103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133"/>
      <c r="AU930" s="293"/>
    </row>
    <row r="931" spans="1:47" x14ac:dyDescent="0.3">
      <c r="A931" s="4"/>
      <c r="B931" s="4"/>
      <c r="C931" s="4"/>
      <c r="E931" s="103"/>
      <c r="F931" s="103"/>
      <c r="AD931" s="103"/>
      <c r="AF931" s="103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133"/>
      <c r="AU931" s="293"/>
    </row>
    <row r="932" spans="1:47" x14ac:dyDescent="0.3">
      <c r="A932" s="4"/>
      <c r="B932" s="4"/>
      <c r="C932" s="4"/>
      <c r="E932" s="103"/>
      <c r="F932" s="103"/>
      <c r="AD932" s="103"/>
      <c r="AF932" s="103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133"/>
      <c r="AU932" s="293"/>
    </row>
    <row r="933" spans="1:47" x14ac:dyDescent="0.3">
      <c r="A933" s="4"/>
      <c r="B933" s="4"/>
      <c r="C933" s="4"/>
      <c r="E933" s="103"/>
      <c r="F933" s="103"/>
      <c r="AD933" s="103"/>
      <c r="AF933" s="103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133"/>
      <c r="AU933" s="293"/>
    </row>
    <row r="934" spans="1:47" x14ac:dyDescent="0.3">
      <c r="A934" s="4"/>
      <c r="B934" s="4"/>
      <c r="C934" s="4"/>
      <c r="E934" s="103"/>
      <c r="F934" s="103"/>
      <c r="AD934" s="103"/>
      <c r="AF934" s="103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133"/>
      <c r="AU934" s="293"/>
    </row>
    <row r="935" spans="1:47" x14ac:dyDescent="0.3">
      <c r="A935" s="4"/>
      <c r="B935" s="4"/>
      <c r="C935" s="4"/>
      <c r="E935" s="103"/>
      <c r="F935" s="103"/>
      <c r="AD935" s="103"/>
      <c r="AF935" s="103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133"/>
      <c r="AU935" s="293"/>
    </row>
    <row r="936" spans="1:47" x14ac:dyDescent="0.3">
      <c r="A936" s="4"/>
      <c r="B936" s="4"/>
      <c r="C936" s="4"/>
      <c r="E936" s="103"/>
      <c r="F936" s="103"/>
      <c r="AD936" s="103"/>
      <c r="AF936" s="103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133"/>
      <c r="AU936" s="293"/>
    </row>
    <row r="937" spans="1:47" x14ac:dyDescent="0.3">
      <c r="A937" s="4"/>
      <c r="B937" s="4"/>
      <c r="C937" s="4"/>
      <c r="E937" s="103"/>
      <c r="F937" s="103"/>
      <c r="AD937" s="103"/>
      <c r="AF937" s="103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133"/>
      <c r="AU937" s="293"/>
    </row>
    <row r="938" spans="1:47" x14ac:dyDescent="0.3">
      <c r="A938" s="4"/>
      <c r="B938" s="4"/>
      <c r="C938" s="4"/>
      <c r="E938" s="103"/>
      <c r="F938" s="103"/>
      <c r="AD938" s="103"/>
      <c r="AF938" s="103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133"/>
      <c r="AU938" s="293"/>
    </row>
    <row r="939" spans="1:47" x14ac:dyDescent="0.3">
      <c r="A939" s="4"/>
      <c r="B939" s="4"/>
      <c r="C939" s="4"/>
      <c r="E939" s="103"/>
      <c r="F939" s="103"/>
      <c r="AD939" s="103"/>
      <c r="AF939" s="103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133"/>
      <c r="AU939" s="293"/>
    </row>
    <row r="940" spans="1:47" x14ac:dyDescent="0.3">
      <c r="A940" s="4"/>
      <c r="B940" s="4"/>
      <c r="C940" s="4"/>
      <c r="E940" s="103"/>
      <c r="F940" s="103"/>
      <c r="AD940" s="103"/>
      <c r="AF940" s="103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133"/>
      <c r="AU940" s="293"/>
    </row>
    <row r="941" spans="1:47" x14ac:dyDescent="0.3">
      <c r="A941" s="4"/>
      <c r="B941" s="4"/>
      <c r="C941" s="4"/>
      <c r="E941" s="103"/>
      <c r="F941" s="103"/>
      <c r="AD941" s="103"/>
      <c r="AF941" s="103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133"/>
      <c r="AU941" s="293"/>
    </row>
    <row r="942" spans="1:47" x14ac:dyDescent="0.3">
      <c r="A942" s="4"/>
      <c r="B942" s="4"/>
      <c r="C942" s="4"/>
      <c r="E942" s="103"/>
      <c r="F942" s="103"/>
      <c r="AD942" s="103"/>
      <c r="AF942" s="103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133"/>
      <c r="AU942" s="293"/>
    </row>
    <row r="943" spans="1:47" x14ac:dyDescent="0.3">
      <c r="A943" s="4"/>
      <c r="B943" s="4"/>
      <c r="C943" s="4"/>
      <c r="E943" s="103"/>
      <c r="F943" s="103"/>
      <c r="AD943" s="103"/>
      <c r="AF943" s="103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133"/>
      <c r="AU943" s="293"/>
    </row>
    <row r="944" spans="1:47" x14ac:dyDescent="0.3">
      <c r="A944" s="4"/>
      <c r="B944" s="4"/>
      <c r="C944" s="4"/>
      <c r="E944" s="103"/>
      <c r="F944" s="103"/>
      <c r="AD944" s="103"/>
      <c r="AF944" s="103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133"/>
      <c r="AU944" s="293"/>
    </row>
    <row r="945" spans="1:47" x14ac:dyDescent="0.3">
      <c r="A945" s="4"/>
      <c r="B945" s="4"/>
      <c r="C945" s="4"/>
      <c r="E945" s="103"/>
      <c r="F945" s="103"/>
      <c r="AD945" s="103"/>
      <c r="AF945" s="103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133"/>
      <c r="AU945" s="293"/>
    </row>
    <row r="946" spans="1:47" x14ac:dyDescent="0.3">
      <c r="A946" s="4"/>
      <c r="B946" s="4"/>
      <c r="C946" s="4"/>
      <c r="E946" s="103"/>
      <c r="F946" s="103"/>
      <c r="AD946" s="103"/>
      <c r="AF946" s="103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133"/>
      <c r="AU946" s="293"/>
    </row>
    <row r="947" spans="1:47" x14ac:dyDescent="0.3">
      <c r="A947" s="4"/>
      <c r="B947" s="4"/>
      <c r="C947" s="4"/>
      <c r="E947" s="103"/>
      <c r="F947" s="103"/>
      <c r="AD947" s="103"/>
      <c r="AF947" s="103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133"/>
      <c r="AU947" s="293"/>
    </row>
    <row r="948" spans="1:47" x14ac:dyDescent="0.3">
      <c r="A948" s="4"/>
      <c r="B948" s="4"/>
      <c r="C948" s="4"/>
      <c r="E948" s="103"/>
      <c r="F948" s="103"/>
      <c r="AD948" s="103"/>
      <c r="AF948" s="103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133"/>
      <c r="AU948" s="293"/>
    </row>
    <row r="949" spans="1:47" x14ac:dyDescent="0.3">
      <c r="A949" s="4"/>
      <c r="B949" s="4"/>
      <c r="C949" s="4"/>
      <c r="E949" s="103"/>
      <c r="F949" s="103"/>
      <c r="AD949" s="103"/>
      <c r="AF949" s="103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133"/>
      <c r="AU949" s="293"/>
    </row>
    <row r="950" spans="1:47" x14ac:dyDescent="0.3">
      <c r="A950" s="4"/>
      <c r="B950" s="4"/>
      <c r="C950" s="4"/>
      <c r="E950" s="103"/>
      <c r="F950" s="103"/>
      <c r="AD950" s="103"/>
      <c r="AF950" s="103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133"/>
      <c r="AU950" s="293"/>
    </row>
    <row r="951" spans="1:47" x14ac:dyDescent="0.3">
      <c r="A951" s="4"/>
      <c r="B951" s="4"/>
      <c r="C951" s="4"/>
      <c r="E951" s="103"/>
      <c r="F951" s="103"/>
      <c r="AD951" s="103"/>
      <c r="AF951" s="103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133"/>
      <c r="AU951" s="293"/>
    </row>
    <row r="952" spans="1:47" x14ac:dyDescent="0.3">
      <c r="A952" s="4"/>
      <c r="B952" s="4"/>
      <c r="C952" s="4"/>
      <c r="E952" s="103"/>
      <c r="F952" s="103"/>
      <c r="AD952" s="103"/>
      <c r="AF952" s="103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133"/>
      <c r="AU952" s="293"/>
    </row>
    <row r="953" spans="1:47" x14ac:dyDescent="0.3">
      <c r="A953" s="4"/>
      <c r="B953" s="4"/>
      <c r="C953" s="4"/>
      <c r="E953" s="103"/>
      <c r="F953" s="103"/>
      <c r="AD953" s="103"/>
      <c r="AF953" s="103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133"/>
      <c r="AU953" s="293"/>
    </row>
    <row r="954" spans="1:47" x14ac:dyDescent="0.3">
      <c r="A954" s="4"/>
      <c r="B954" s="4"/>
      <c r="C954" s="4"/>
      <c r="E954" s="103"/>
      <c r="F954" s="103"/>
      <c r="AD954" s="103"/>
      <c r="AF954" s="103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133"/>
      <c r="AU954" s="293"/>
    </row>
    <row r="955" spans="1:47" x14ac:dyDescent="0.3">
      <c r="A955" s="4"/>
      <c r="B955" s="4"/>
      <c r="C955" s="4"/>
      <c r="E955" s="103"/>
      <c r="F955" s="103"/>
      <c r="AD955" s="103"/>
      <c r="AF955" s="103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133"/>
      <c r="AU955" s="293"/>
    </row>
    <row r="956" spans="1:47" x14ac:dyDescent="0.3">
      <c r="A956" s="4"/>
      <c r="B956" s="4"/>
      <c r="C956" s="4"/>
      <c r="E956" s="103"/>
      <c r="F956" s="103"/>
      <c r="AD956" s="103"/>
      <c r="AF956" s="103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133"/>
      <c r="AU956" s="293"/>
    </row>
    <row r="957" spans="1:47" x14ac:dyDescent="0.3">
      <c r="A957" s="4"/>
      <c r="B957" s="4"/>
      <c r="C957" s="4"/>
      <c r="E957" s="103"/>
      <c r="F957" s="103"/>
      <c r="AD957" s="103"/>
      <c r="AF957" s="103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133"/>
      <c r="AU957" s="293"/>
    </row>
    <row r="958" spans="1:47" x14ac:dyDescent="0.3">
      <c r="A958" s="4"/>
      <c r="B958" s="4"/>
      <c r="C958" s="4"/>
      <c r="E958" s="103"/>
      <c r="F958" s="103"/>
      <c r="AD958" s="103"/>
      <c r="AF958" s="103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133"/>
      <c r="AU958" s="293"/>
    </row>
    <row r="959" spans="1:47" x14ac:dyDescent="0.3">
      <c r="A959" s="4"/>
      <c r="B959" s="4"/>
      <c r="C959" s="4"/>
      <c r="E959" s="103"/>
      <c r="F959" s="103"/>
      <c r="AD959" s="103"/>
      <c r="AF959" s="103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133"/>
      <c r="AU959" s="293"/>
    </row>
    <row r="960" spans="1:47" x14ac:dyDescent="0.3">
      <c r="A960" s="4"/>
      <c r="B960" s="4"/>
      <c r="C960" s="4"/>
      <c r="E960" s="103"/>
      <c r="F960" s="103"/>
      <c r="AD960" s="103"/>
      <c r="AF960" s="103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133"/>
      <c r="AU960" s="293"/>
    </row>
    <row r="961" spans="1:47" x14ac:dyDescent="0.3">
      <c r="A961" s="4"/>
      <c r="B961" s="4"/>
      <c r="C961" s="4"/>
      <c r="E961" s="103"/>
      <c r="F961" s="103"/>
      <c r="AD961" s="103"/>
      <c r="AF961" s="103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133"/>
      <c r="AU961" s="293"/>
    </row>
    <row r="962" spans="1:47" x14ac:dyDescent="0.3">
      <c r="A962" s="4"/>
      <c r="B962" s="4"/>
      <c r="C962" s="4"/>
      <c r="E962" s="103"/>
      <c r="F962" s="103"/>
      <c r="AD962" s="103"/>
      <c r="AF962" s="103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133"/>
      <c r="AU962" s="293"/>
    </row>
    <row r="963" spans="1:47" x14ac:dyDescent="0.3">
      <c r="A963" s="4"/>
      <c r="B963" s="4"/>
      <c r="C963" s="4"/>
      <c r="E963" s="103"/>
      <c r="F963" s="103"/>
      <c r="AD963" s="103"/>
      <c r="AF963" s="103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133"/>
      <c r="AU963" s="293"/>
    </row>
    <row r="964" spans="1:47" x14ac:dyDescent="0.3">
      <c r="A964" s="4"/>
      <c r="B964" s="4"/>
      <c r="C964" s="4"/>
      <c r="E964" s="103"/>
      <c r="F964" s="103"/>
      <c r="AD964" s="103"/>
      <c r="AF964" s="103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133"/>
      <c r="AU964" s="293"/>
    </row>
    <row r="965" spans="1:47" x14ac:dyDescent="0.3">
      <c r="A965" s="4"/>
      <c r="B965" s="4"/>
      <c r="C965" s="4"/>
      <c r="E965" s="103"/>
      <c r="F965" s="103"/>
      <c r="AD965" s="103"/>
      <c r="AF965" s="103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133"/>
      <c r="AU965" s="293"/>
    </row>
    <row r="966" spans="1:47" x14ac:dyDescent="0.3">
      <c r="A966" s="4"/>
      <c r="B966" s="4"/>
      <c r="C966" s="4"/>
      <c r="E966" s="103"/>
      <c r="F966" s="103"/>
      <c r="AD966" s="103"/>
      <c r="AF966" s="103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133"/>
      <c r="AU966" s="293"/>
    </row>
    <row r="967" spans="1:47" x14ac:dyDescent="0.3">
      <c r="A967" s="4"/>
      <c r="B967" s="4"/>
      <c r="C967" s="4"/>
      <c r="E967" s="103"/>
      <c r="F967" s="103"/>
      <c r="AD967" s="103"/>
      <c r="AF967" s="103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133"/>
      <c r="AU967" s="293"/>
    </row>
    <row r="968" spans="1:47" x14ac:dyDescent="0.3">
      <c r="A968" s="4"/>
      <c r="B968" s="4"/>
      <c r="C968" s="4"/>
      <c r="E968" s="103"/>
      <c r="F968" s="103"/>
      <c r="AD968" s="103"/>
      <c r="AF968" s="103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133"/>
      <c r="AU968" s="293"/>
    </row>
    <row r="969" spans="1:47" x14ac:dyDescent="0.3">
      <c r="A969" s="4"/>
      <c r="B969" s="4"/>
      <c r="C969" s="4"/>
      <c r="E969" s="103"/>
      <c r="F969" s="103"/>
      <c r="AD969" s="103"/>
      <c r="AF969" s="103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133"/>
      <c r="AU969" s="293"/>
    </row>
    <row r="970" spans="1:47" x14ac:dyDescent="0.3">
      <c r="A970" s="4"/>
      <c r="B970" s="4"/>
      <c r="C970" s="4"/>
      <c r="E970" s="103"/>
      <c r="F970" s="103"/>
      <c r="AD970" s="103"/>
      <c r="AF970" s="103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133"/>
      <c r="AU970" s="293"/>
    </row>
    <row r="971" spans="1:47" x14ac:dyDescent="0.3">
      <c r="A971" s="4"/>
      <c r="B971" s="4"/>
      <c r="C971" s="4"/>
      <c r="E971" s="103"/>
      <c r="F971" s="103"/>
      <c r="AD971" s="103"/>
      <c r="AF971" s="103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133"/>
      <c r="AU971" s="293"/>
    </row>
    <row r="972" spans="1:47" x14ac:dyDescent="0.3">
      <c r="A972" s="4"/>
      <c r="B972" s="4"/>
      <c r="C972" s="4"/>
      <c r="E972" s="103"/>
      <c r="F972" s="103"/>
      <c r="AD972" s="103"/>
      <c r="AF972" s="103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133"/>
      <c r="AU972" s="293"/>
    </row>
    <row r="973" spans="1:47" x14ac:dyDescent="0.3">
      <c r="A973" s="4"/>
      <c r="B973" s="4"/>
      <c r="C973" s="4"/>
      <c r="E973" s="103"/>
      <c r="F973" s="103"/>
      <c r="AD973" s="103"/>
      <c r="AF973" s="103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133"/>
      <c r="AU973" s="293"/>
    </row>
    <row r="974" spans="1:47" x14ac:dyDescent="0.3">
      <c r="A974" s="4"/>
      <c r="B974" s="4"/>
      <c r="C974" s="4"/>
      <c r="E974" s="103"/>
      <c r="F974" s="103"/>
      <c r="AD974" s="103"/>
      <c r="AF974" s="103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133"/>
      <c r="AU974" s="293"/>
    </row>
    <row r="975" spans="1:47" x14ac:dyDescent="0.3">
      <c r="A975" s="4"/>
      <c r="B975" s="4"/>
      <c r="C975" s="4"/>
      <c r="E975" s="103"/>
      <c r="F975" s="103"/>
      <c r="AD975" s="103"/>
      <c r="AF975" s="103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133"/>
      <c r="AU975" s="293"/>
    </row>
    <row r="976" spans="1:47" x14ac:dyDescent="0.3">
      <c r="A976" s="4"/>
      <c r="B976" s="4"/>
      <c r="C976" s="4"/>
      <c r="E976" s="103"/>
      <c r="F976" s="103"/>
      <c r="AD976" s="103"/>
      <c r="AF976" s="103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133"/>
      <c r="AU976" s="293"/>
    </row>
    <row r="977" spans="1:47" x14ac:dyDescent="0.3">
      <c r="A977" s="4"/>
      <c r="B977" s="4"/>
      <c r="C977" s="4"/>
      <c r="E977" s="103"/>
      <c r="F977" s="103"/>
      <c r="AD977" s="103"/>
      <c r="AF977" s="103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133"/>
      <c r="AU977" s="293"/>
    </row>
    <row r="978" spans="1:47" x14ac:dyDescent="0.3">
      <c r="A978" s="4"/>
      <c r="B978" s="4"/>
      <c r="C978" s="4"/>
      <c r="E978" s="103"/>
      <c r="F978" s="103"/>
      <c r="AD978" s="103"/>
      <c r="AF978" s="103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133"/>
      <c r="AU978" s="293"/>
    </row>
    <row r="979" spans="1:47" x14ac:dyDescent="0.3">
      <c r="A979" s="4"/>
      <c r="B979" s="4"/>
      <c r="C979" s="4"/>
      <c r="E979" s="103"/>
      <c r="F979" s="103"/>
      <c r="AD979" s="103"/>
      <c r="AF979" s="103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133"/>
      <c r="AU979" s="293"/>
    </row>
    <row r="980" spans="1:47" x14ac:dyDescent="0.3">
      <c r="A980" s="4"/>
      <c r="B980" s="4"/>
      <c r="C980" s="4"/>
      <c r="E980" s="103"/>
      <c r="F980" s="103"/>
      <c r="AD980" s="103"/>
      <c r="AF980" s="103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133"/>
      <c r="AU980" s="293"/>
    </row>
    <row r="981" spans="1:47" x14ac:dyDescent="0.3">
      <c r="A981" s="4"/>
      <c r="B981" s="4"/>
      <c r="C981" s="4"/>
      <c r="E981" s="103"/>
      <c r="F981" s="103"/>
      <c r="AD981" s="103"/>
      <c r="AF981" s="103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133"/>
      <c r="AU981" s="293"/>
    </row>
    <row r="982" spans="1:47" x14ac:dyDescent="0.3">
      <c r="A982" s="4"/>
      <c r="B982" s="4"/>
      <c r="C982" s="4"/>
      <c r="E982" s="103"/>
      <c r="F982" s="103"/>
      <c r="AD982" s="103"/>
      <c r="AF982" s="103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133"/>
      <c r="AU982" s="293"/>
    </row>
    <row r="983" spans="1:47" x14ac:dyDescent="0.3">
      <c r="A983" s="4"/>
      <c r="B983" s="4"/>
      <c r="C983" s="4"/>
      <c r="E983" s="103"/>
      <c r="F983" s="103"/>
      <c r="AD983" s="103"/>
      <c r="AF983" s="103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133"/>
      <c r="AU983" s="293"/>
    </row>
    <row r="984" spans="1:47" x14ac:dyDescent="0.3">
      <c r="A984" s="4"/>
      <c r="B984" s="4"/>
      <c r="C984" s="4"/>
      <c r="E984" s="103"/>
      <c r="F984" s="103"/>
      <c r="AD984" s="103"/>
      <c r="AF984" s="103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133"/>
      <c r="AU984" s="293"/>
    </row>
    <row r="985" spans="1:47" x14ac:dyDescent="0.3">
      <c r="A985" s="4"/>
      <c r="B985" s="4"/>
      <c r="C985" s="4"/>
      <c r="E985" s="103"/>
      <c r="F985" s="103"/>
      <c r="AD985" s="103"/>
      <c r="AF985" s="103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133"/>
      <c r="AU985" s="293"/>
    </row>
    <row r="986" spans="1:47" x14ac:dyDescent="0.3">
      <c r="A986" s="4"/>
      <c r="B986" s="4"/>
      <c r="C986" s="4"/>
      <c r="E986" s="103"/>
      <c r="F986" s="103"/>
      <c r="AD986" s="103"/>
      <c r="AF986" s="103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133"/>
      <c r="AU986" s="293"/>
    </row>
    <row r="987" spans="1:47" x14ac:dyDescent="0.3">
      <c r="A987" s="4"/>
      <c r="B987" s="4"/>
      <c r="C987" s="4"/>
      <c r="E987" s="103"/>
      <c r="F987" s="103"/>
      <c r="AD987" s="103"/>
      <c r="AF987" s="103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133"/>
      <c r="AU987" s="293"/>
    </row>
    <row r="988" spans="1:47" x14ac:dyDescent="0.3">
      <c r="A988" s="4"/>
      <c r="B988" s="4"/>
      <c r="C988" s="4"/>
      <c r="E988" s="103"/>
      <c r="F988" s="103"/>
      <c r="AD988" s="103"/>
      <c r="AF988" s="103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133"/>
      <c r="AU988" s="293"/>
    </row>
    <row r="989" spans="1:47" x14ac:dyDescent="0.3">
      <c r="A989" s="4"/>
      <c r="B989" s="4"/>
      <c r="C989" s="4"/>
      <c r="E989" s="103"/>
      <c r="F989" s="103"/>
      <c r="AD989" s="103"/>
      <c r="AF989" s="103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133"/>
      <c r="AU989" s="293"/>
    </row>
    <row r="990" spans="1:47" x14ac:dyDescent="0.3">
      <c r="A990" s="4"/>
      <c r="B990" s="4"/>
      <c r="C990" s="4"/>
      <c r="E990" s="103"/>
      <c r="F990" s="103"/>
      <c r="AD990" s="103"/>
      <c r="AF990" s="103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133"/>
      <c r="AU990" s="293"/>
    </row>
    <row r="991" spans="1:47" x14ac:dyDescent="0.3">
      <c r="A991" s="4"/>
      <c r="B991" s="4"/>
      <c r="C991" s="4"/>
      <c r="E991" s="103"/>
      <c r="F991" s="103"/>
      <c r="AD991" s="103"/>
      <c r="AF991" s="103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133"/>
      <c r="AU991" s="293"/>
    </row>
    <row r="992" spans="1:47" x14ac:dyDescent="0.3">
      <c r="A992" s="4"/>
      <c r="B992" s="4"/>
      <c r="C992" s="4"/>
      <c r="E992" s="103"/>
      <c r="F992" s="103"/>
      <c r="AD992" s="103"/>
      <c r="AF992" s="103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133"/>
      <c r="AU992" s="293"/>
    </row>
    <row r="993" spans="1:47" x14ac:dyDescent="0.3">
      <c r="A993" s="4"/>
      <c r="B993" s="4"/>
      <c r="C993" s="4"/>
      <c r="E993" s="103"/>
      <c r="F993" s="103"/>
      <c r="AD993" s="103"/>
      <c r="AF993" s="103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133"/>
      <c r="AU993" s="293"/>
    </row>
    <row r="994" spans="1:47" x14ac:dyDescent="0.3">
      <c r="A994" s="4"/>
      <c r="B994" s="4"/>
      <c r="C994" s="4"/>
      <c r="E994" s="103"/>
      <c r="F994" s="103"/>
      <c r="AD994" s="103"/>
      <c r="AF994" s="103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133"/>
      <c r="AU994" s="293"/>
    </row>
    <row r="995" spans="1:47" x14ac:dyDescent="0.3">
      <c r="A995" s="4"/>
      <c r="B995" s="4"/>
      <c r="C995" s="4"/>
      <c r="E995" s="103"/>
      <c r="F995" s="103"/>
      <c r="AD995" s="103"/>
      <c r="AF995" s="103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133"/>
      <c r="AU995" s="293"/>
    </row>
    <row r="996" spans="1:47" x14ac:dyDescent="0.3">
      <c r="A996" s="4"/>
      <c r="B996" s="4"/>
      <c r="C996" s="4"/>
      <c r="E996" s="103"/>
      <c r="F996" s="103"/>
      <c r="AD996" s="103"/>
      <c r="AF996" s="103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133"/>
      <c r="AU996" s="293"/>
    </row>
    <row r="997" spans="1:47" x14ac:dyDescent="0.3">
      <c r="A997" s="4"/>
      <c r="B997" s="4"/>
      <c r="C997" s="4"/>
      <c r="E997" s="103"/>
      <c r="F997" s="103"/>
      <c r="AD997" s="103"/>
      <c r="AF997" s="103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133"/>
      <c r="AU997" s="293"/>
    </row>
    <row r="998" spans="1:47" x14ac:dyDescent="0.3">
      <c r="A998" s="4"/>
      <c r="B998" s="4"/>
      <c r="C998" s="4"/>
      <c r="E998" s="103"/>
      <c r="F998" s="103"/>
      <c r="AD998" s="103"/>
      <c r="AF998" s="103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133"/>
      <c r="AU998" s="293"/>
    </row>
    <row r="999" spans="1:47" x14ac:dyDescent="0.3">
      <c r="A999" s="4"/>
      <c r="B999" s="4"/>
      <c r="C999" s="4"/>
      <c r="E999" s="103"/>
      <c r="F999" s="103"/>
      <c r="AD999" s="103"/>
      <c r="AF999" s="103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133"/>
      <c r="AU999" s="293"/>
    </row>
    <row r="1000" spans="1:47" x14ac:dyDescent="0.3">
      <c r="A1000" s="4"/>
      <c r="B1000" s="4"/>
      <c r="C1000" s="4"/>
      <c r="E1000" s="103"/>
      <c r="F1000" s="103"/>
      <c r="AD1000" s="103"/>
      <c r="AF1000" s="103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133"/>
      <c r="AU1000" s="293"/>
    </row>
    <row r="1001" spans="1:47" x14ac:dyDescent="0.3">
      <c r="A1001" s="4"/>
      <c r="B1001" s="4"/>
      <c r="C1001" s="4"/>
      <c r="E1001" s="103"/>
      <c r="F1001" s="103"/>
      <c r="AD1001" s="103"/>
      <c r="AF1001" s="103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133"/>
      <c r="AU1001" s="293"/>
    </row>
    <row r="1002" spans="1:47" x14ac:dyDescent="0.3">
      <c r="A1002" s="4"/>
      <c r="B1002" s="4"/>
      <c r="C1002" s="4"/>
      <c r="E1002" s="103"/>
      <c r="F1002" s="103"/>
      <c r="AD1002" s="103"/>
      <c r="AF1002" s="103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133"/>
      <c r="AU1002" s="293"/>
    </row>
    <row r="1003" spans="1:47" x14ac:dyDescent="0.3">
      <c r="A1003" s="4"/>
      <c r="B1003" s="4"/>
      <c r="C1003" s="4"/>
      <c r="E1003" s="103"/>
      <c r="F1003" s="103"/>
      <c r="AD1003" s="103"/>
      <c r="AF1003" s="103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133"/>
      <c r="AU1003" s="293"/>
    </row>
    <row r="1004" spans="1:47" x14ac:dyDescent="0.3">
      <c r="A1004" s="4"/>
      <c r="B1004" s="4"/>
      <c r="C1004" s="4"/>
      <c r="E1004" s="103"/>
      <c r="F1004" s="103"/>
      <c r="AD1004" s="103"/>
      <c r="AF1004" s="103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133"/>
      <c r="AU1004" s="293"/>
    </row>
    <row r="1005" spans="1:47" x14ac:dyDescent="0.3">
      <c r="A1005" s="4"/>
      <c r="B1005" s="4"/>
      <c r="C1005" s="4"/>
      <c r="E1005" s="103"/>
      <c r="F1005" s="103"/>
      <c r="AD1005" s="103"/>
      <c r="AF1005" s="103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133"/>
      <c r="AU1005" s="293"/>
    </row>
    <row r="1006" spans="1:47" x14ac:dyDescent="0.3">
      <c r="A1006" s="4"/>
      <c r="B1006" s="4"/>
      <c r="C1006" s="4"/>
      <c r="E1006" s="103"/>
      <c r="F1006" s="103"/>
      <c r="AD1006" s="103"/>
      <c r="AF1006" s="103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133"/>
      <c r="AU1006" s="293"/>
    </row>
    <row r="1007" spans="1:47" x14ac:dyDescent="0.3">
      <c r="A1007" s="4"/>
      <c r="B1007" s="4"/>
      <c r="C1007" s="4"/>
      <c r="E1007" s="103"/>
      <c r="F1007" s="103"/>
      <c r="AD1007" s="103"/>
      <c r="AF1007" s="103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133"/>
      <c r="AU1007" s="293"/>
    </row>
    <row r="1008" spans="1:47" x14ac:dyDescent="0.3">
      <c r="A1008" s="4"/>
      <c r="B1008" s="4"/>
      <c r="C1008" s="4"/>
      <c r="E1008" s="103"/>
      <c r="F1008" s="103"/>
      <c r="AD1008" s="103"/>
      <c r="AF1008" s="103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133"/>
      <c r="AU1008" s="293"/>
    </row>
    <row r="1009" spans="1:47" x14ac:dyDescent="0.3">
      <c r="A1009" s="4"/>
      <c r="B1009" s="4"/>
      <c r="C1009" s="4"/>
      <c r="E1009" s="103"/>
      <c r="F1009" s="103"/>
      <c r="AD1009" s="103"/>
      <c r="AF1009" s="103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133"/>
      <c r="AU1009" s="293"/>
    </row>
    <row r="1010" spans="1:47" x14ac:dyDescent="0.3">
      <c r="A1010" s="4"/>
      <c r="B1010" s="4"/>
      <c r="C1010" s="4"/>
      <c r="E1010" s="103"/>
      <c r="F1010" s="103"/>
      <c r="AD1010" s="103"/>
      <c r="AF1010" s="103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133"/>
      <c r="AU1010" s="293"/>
    </row>
    <row r="1011" spans="1:47" x14ac:dyDescent="0.3">
      <c r="A1011" s="4"/>
      <c r="B1011" s="4"/>
      <c r="C1011" s="4"/>
      <c r="E1011" s="103"/>
      <c r="F1011" s="103"/>
      <c r="AD1011" s="103"/>
      <c r="AF1011" s="103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133"/>
      <c r="AU1011" s="293"/>
    </row>
    <row r="1012" spans="1:47" x14ac:dyDescent="0.3">
      <c r="A1012" s="4"/>
      <c r="B1012" s="4"/>
      <c r="C1012" s="4"/>
      <c r="E1012" s="103"/>
      <c r="F1012" s="103"/>
      <c r="AD1012" s="103"/>
      <c r="AF1012" s="103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133"/>
      <c r="AU1012" s="293"/>
    </row>
    <row r="1013" spans="1:47" x14ac:dyDescent="0.3">
      <c r="A1013" s="4"/>
      <c r="B1013" s="4"/>
      <c r="C1013" s="4"/>
      <c r="E1013" s="103"/>
      <c r="F1013" s="103"/>
      <c r="AD1013" s="103"/>
      <c r="AF1013" s="103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133"/>
      <c r="AU1013" s="293"/>
    </row>
    <row r="1014" spans="1:47" x14ac:dyDescent="0.3">
      <c r="A1014" s="4"/>
      <c r="B1014" s="4"/>
      <c r="C1014" s="4"/>
      <c r="E1014" s="103"/>
      <c r="F1014" s="103"/>
      <c r="AD1014" s="103"/>
      <c r="AF1014" s="103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133"/>
      <c r="AU1014" s="293"/>
    </row>
    <row r="1015" spans="1:47" x14ac:dyDescent="0.3">
      <c r="A1015" s="4"/>
      <c r="B1015" s="4"/>
      <c r="C1015" s="4"/>
      <c r="E1015" s="103"/>
      <c r="F1015" s="103"/>
      <c r="AD1015" s="103"/>
      <c r="AF1015" s="103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133"/>
      <c r="AU1015" s="293"/>
    </row>
    <row r="1016" spans="1:47" x14ac:dyDescent="0.3">
      <c r="A1016" s="4"/>
      <c r="B1016" s="4"/>
      <c r="C1016" s="4"/>
      <c r="E1016" s="103"/>
      <c r="F1016" s="103"/>
      <c r="AD1016" s="103"/>
      <c r="AF1016" s="103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133"/>
      <c r="AU1016" s="293"/>
    </row>
    <row r="1017" spans="1:47" x14ac:dyDescent="0.3">
      <c r="A1017" s="4"/>
      <c r="B1017" s="4"/>
      <c r="C1017" s="4"/>
      <c r="E1017" s="103"/>
      <c r="F1017" s="103"/>
      <c r="AD1017" s="103"/>
      <c r="AF1017" s="103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133"/>
      <c r="AU1017" s="293"/>
    </row>
    <row r="1018" spans="1:47" x14ac:dyDescent="0.3">
      <c r="A1018" s="4"/>
      <c r="B1018" s="4"/>
      <c r="C1018" s="4"/>
      <c r="E1018" s="103"/>
      <c r="F1018" s="103"/>
      <c r="AD1018" s="103"/>
      <c r="AF1018" s="103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133"/>
      <c r="AU1018" s="293"/>
    </row>
    <row r="1019" spans="1:47" x14ac:dyDescent="0.3">
      <c r="A1019" s="4"/>
      <c r="B1019" s="4"/>
      <c r="C1019" s="4"/>
      <c r="E1019" s="103"/>
      <c r="F1019" s="103"/>
      <c r="AD1019" s="103"/>
      <c r="AF1019" s="103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133"/>
      <c r="AU1019" s="293"/>
    </row>
    <row r="1020" spans="1:47" x14ac:dyDescent="0.3">
      <c r="A1020" s="4"/>
      <c r="B1020" s="4"/>
      <c r="C1020" s="4"/>
      <c r="E1020" s="103"/>
      <c r="F1020" s="103"/>
      <c r="AD1020" s="103"/>
      <c r="AF1020" s="103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133"/>
      <c r="AU1020" s="293"/>
    </row>
    <row r="1021" spans="1:47" x14ac:dyDescent="0.3">
      <c r="A1021" s="4"/>
      <c r="B1021" s="4"/>
      <c r="C1021" s="4"/>
      <c r="E1021" s="103"/>
      <c r="F1021" s="103"/>
      <c r="AD1021" s="103"/>
      <c r="AF1021" s="103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133"/>
      <c r="AU1021" s="293"/>
    </row>
    <row r="1022" spans="1:47" x14ac:dyDescent="0.3">
      <c r="A1022" s="4"/>
      <c r="B1022" s="4"/>
      <c r="C1022" s="4"/>
      <c r="E1022" s="103"/>
      <c r="F1022" s="103"/>
      <c r="AD1022" s="103"/>
      <c r="AF1022" s="103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133"/>
      <c r="AU1022" s="293"/>
    </row>
    <row r="1023" spans="1:47" x14ac:dyDescent="0.3">
      <c r="A1023" s="4"/>
      <c r="B1023" s="4"/>
      <c r="C1023" s="4"/>
      <c r="E1023" s="103"/>
      <c r="F1023" s="103"/>
      <c r="AD1023" s="103"/>
      <c r="AF1023" s="103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133"/>
      <c r="AU1023" s="293"/>
    </row>
    <row r="1024" spans="1:47" x14ac:dyDescent="0.3">
      <c r="A1024" s="4"/>
      <c r="B1024" s="4"/>
      <c r="C1024" s="4"/>
      <c r="E1024" s="103"/>
      <c r="F1024" s="103"/>
      <c r="AD1024" s="103"/>
      <c r="AF1024" s="103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133"/>
      <c r="AU1024" s="293"/>
    </row>
    <row r="1025" spans="1:47" x14ac:dyDescent="0.3">
      <c r="A1025" s="4"/>
      <c r="B1025" s="4"/>
      <c r="C1025" s="4"/>
      <c r="E1025" s="103"/>
      <c r="F1025" s="103"/>
      <c r="AD1025" s="103"/>
      <c r="AF1025" s="103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133"/>
      <c r="AU1025" s="293"/>
    </row>
    <row r="1026" spans="1:47" x14ac:dyDescent="0.3">
      <c r="A1026" s="4"/>
      <c r="B1026" s="4"/>
      <c r="C1026" s="4"/>
      <c r="E1026" s="103"/>
      <c r="F1026" s="103"/>
      <c r="AD1026" s="103"/>
      <c r="AF1026" s="103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133"/>
      <c r="AU1026" s="293"/>
    </row>
    <row r="1027" spans="1:47" x14ac:dyDescent="0.3">
      <c r="A1027" s="4"/>
      <c r="B1027" s="4"/>
      <c r="C1027" s="4"/>
      <c r="E1027" s="103"/>
      <c r="F1027" s="103"/>
      <c r="AD1027" s="103"/>
      <c r="AF1027" s="103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133"/>
      <c r="AU1027" s="293"/>
    </row>
    <row r="1028" spans="1:47" x14ac:dyDescent="0.3">
      <c r="A1028" s="4"/>
      <c r="B1028" s="4"/>
      <c r="C1028" s="4"/>
      <c r="E1028" s="103"/>
      <c r="F1028" s="103"/>
      <c r="AD1028" s="103"/>
      <c r="AF1028" s="103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133"/>
      <c r="AU1028" s="293"/>
    </row>
    <row r="1029" spans="1:47" x14ac:dyDescent="0.3">
      <c r="A1029" s="4"/>
      <c r="B1029" s="4"/>
      <c r="C1029" s="4"/>
      <c r="E1029" s="103"/>
      <c r="F1029" s="103"/>
      <c r="AD1029" s="103"/>
      <c r="AF1029" s="103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133"/>
      <c r="AU1029" s="293"/>
    </row>
    <row r="1030" spans="1:47" x14ac:dyDescent="0.3">
      <c r="A1030" s="4"/>
      <c r="B1030" s="4"/>
      <c r="C1030" s="4"/>
      <c r="E1030" s="103"/>
      <c r="F1030" s="103"/>
      <c r="AD1030" s="103"/>
      <c r="AF1030" s="103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133"/>
      <c r="AU1030" s="293"/>
    </row>
    <row r="1031" spans="1:47" x14ac:dyDescent="0.3">
      <c r="A1031" s="4"/>
      <c r="B1031" s="4"/>
      <c r="C1031" s="4"/>
      <c r="E1031" s="103"/>
      <c r="F1031" s="103"/>
      <c r="AD1031" s="103"/>
      <c r="AF1031" s="103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133"/>
      <c r="AU1031" s="293"/>
    </row>
    <row r="1032" spans="1:47" x14ac:dyDescent="0.3">
      <c r="A1032" s="4"/>
      <c r="B1032" s="4"/>
      <c r="C1032" s="4"/>
      <c r="E1032" s="103"/>
      <c r="F1032" s="103"/>
      <c r="AD1032" s="103"/>
      <c r="AF1032" s="103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133"/>
      <c r="AU1032" s="293"/>
    </row>
    <row r="1033" spans="1:47" x14ac:dyDescent="0.3">
      <c r="A1033" s="4"/>
      <c r="B1033" s="4"/>
      <c r="C1033" s="4"/>
      <c r="E1033" s="103"/>
      <c r="F1033" s="103"/>
      <c r="AD1033" s="103"/>
      <c r="AF1033" s="103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133"/>
      <c r="AU1033" s="293"/>
    </row>
    <row r="1034" spans="1:47" x14ac:dyDescent="0.3">
      <c r="A1034" s="4"/>
      <c r="B1034" s="4"/>
      <c r="C1034" s="4"/>
      <c r="E1034" s="103"/>
      <c r="F1034" s="103"/>
      <c r="AD1034" s="103"/>
      <c r="AF1034" s="103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133"/>
      <c r="AU1034" s="293"/>
    </row>
    <row r="1035" spans="1:47" x14ac:dyDescent="0.3">
      <c r="A1035" s="4"/>
      <c r="B1035" s="4"/>
      <c r="C1035" s="4"/>
      <c r="E1035" s="103"/>
      <c r="F1035" s="103"/>
      <c r="AD1035" s="103"/>
      <c r="AF1035" s="103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133"/>
      <c r="AU1035" s="293"/>
    </row>
    <row r="1036" spans="1:47" x14ac:dyDescent="0.3">
      <c r="A1036" s="4"/>
      <c r="B1036" s="4"/>
      <c r="C1036" s="4"/>
      <c r="E1036" s="103"/>
      <c r="F1036" s="103"/>
      <c r="AD1036" s="103"/>
      <c r="AF1036" s="103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133"/>
      <c r="AU1036" s="293"/>
    </row>
    <row r="1037" spans="1:47" x14ac:dyDescent="0.3">
      <c r="A1037" s="4"/>
      <c r="B1037" s="4"/>
      <c r="C1037" s="4"/>
      <c r="E1037" s="103"/>
      <c r="F1037" s="103"/>
      <c r="AD1037" s="103"/>
      <c r="AF1037" s="103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133"/>
      <c r="AU1037" s="293"/>
    </row>
    <row r="1038" spans="1:47" x14ac:dyDescent="0.3">
      <c r="A1038" s="4"/>
      <c r="B1038" s="4"/>
      <c r="C1038" s="4"/>
      <c r="E1038" s="103"/>
      <c r="F1038" s="103"/>
      <c r="AD1038" s="103"/>
      <c r="AF1038" s="103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133"/>
      <c r="AU1038" s="293"/>
    </row>
    <row r="1039" spans="1:47" x14ac:dyDescent="0.3">
      <c r="A1039" s="4"/>
      <c r="B1039" s="4"/>
      <c r="C1039" s="4"/>
      <c r="E1039" s="103"/>
      <c r="F1039" s="103"/>
      <c r="AD1039" s="103"/>
      <c r="AF1039" s="103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133"/>
      <c r="AU1039" s="293"/>
    </row>
    <row r="1040" spans="1:47" x14ac:dyDescent="0.3">
      <c r="A1040" s="4"/>
      <c r="B1040" s="4"/>
      <c r="C1040" s="4"/>
      <c r="E1040" s="103"/>
      <c r="F1040" s="103"/>
      <c r="AD1040" s="103"/>
      <c r="AF1040" s="103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133"/>
      <c r="AU1040" s="293"/>
    </row>
    <row r="1041" spans="1:47" x14ac:dyDescent="0.3">
      <c r="A1041" s="4"/>
      <c r="B1041" s="4"/>
      <c r="C1041" s="4"/>
      <c r="E1041" s="103"/>
      <c r="F1041" s="103"/>
      <c r="AD1041" s="103"/>
      <c r="AF1041" s="103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133"/>
      <c r="AU1041" s="293"/>
    </row>
    <row r="1042" spans="1:47" x14ac:dyDescent="0.3">
      <c r="A1042" s="4"/>
      <c r="B1042" s="4"/>
      <c r="C1042" s="4"/>
      <c r="E1042" s="103"/>
      <c r="F1042" s="103"/>
      <c r="AD1042" s="103"/>
      <c r="AF1042" s="103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133"/>
      <c r="AU1042" s="293"/>
    </row>
    <row r="1043" spans="1:47" x14ac:dyDescent="0.3">
      <c r="A1043" s="4"/>
      <c r="B1043" s="4"/>
      <c r="C1043" s="4"/>
      <c r="E1043" s="103"/>
      <c r="F1043" s="103"/>
      <c r="AD1043" s="103"/>
      <c r="AF1043" s="103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133"/>
      <c r="AU1043" s="293"/>
    </row>
    <row r="1044" spans="1:47" x14ac:dyDescent="0.3">
      <c r="A1044" s="4"/>
      <c r="B1044" s="4"/>
      <c r="C1044" s="4"/>
      <c r="E1044" s="103"/>
      <c r="F1044" s="103"/>
      <c r="AD1044" s="103"/>
      <c r="AF1044" s="103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133"/>
      <c r="AU1044" s="293"/>
    </row>
    <row r="1045" spans="1:47" x14ac:dyDescent="0.3">
      <c r="A1045" s="4"/>
      <c r="B1045" s="4"/>
      <c r="C1045" s="4"/>
      <c r="E1045" s="103"/>
      <c r="F1045" s="103"/>
      <c r="AD1045" s="103"/>
      <c r="AF1045" s="103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133"/>
      <c r="AU1045" s="293"/>
    </row>
    <row r="1046" spans="1:47" x14ac:dyDescent="0.3">
      <c r="A1046" s="4"/>
      <c r="B1046" s="4"/>
      <c r="C1046" s="4"/>
      <c r="E1046" s="103"/>
      <c r="F1046" s="103"/>
      <c r="AD1046" s="103"/>
      <c r="AF1046" s="103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133"/>
      <c r="AU1046" s="293"/>
    </row>
    <row r="1047" spans="1:47" x14ac:dyDescent="0.3">
      <c r="A1047" s="4"/>
      <c r="B1047" s="4"/>
      <c r="C1047" s="4"/>
      <c r="E1047" s="103"/>
      <c r="F1047" s="103"/>
      <c r="AD1047" s="103"/>
      <c r="AF1047" s="103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133"/>
      <c r="AU1047" s="293"/>
    </row>
    <row r="1048" spans="1:47" x14ac:dyDescent="0.3">
      <c r="A1048" s="4"/>
      <c r="B1048" s="4"/>
      <c r="C1048" s="4"/>
      <c r="E1048" s="103"/>
      <c r="F1048" s="103"/>
      <c r="AD1048" s="103"/>
      <c r="AF1048" s="103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133"/>
      <c r="AU1048" s="293"/>
    </row>
    <row r="1049" spans="1:47" x14ac:dyDescent="0.3">
      <c r="A1049" s="4"/>
      <c r="B1049" s="4"/>
      <c r="C1049" s="4"/>
      <c r="E1049" s="103"/>
      <c r="F1049" s="103"/>
      <c r="AD1049" s="103"/>
      <c r="AF1049" s="103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133"/>
      <c r="AU1049" s="293"/>
    </row>
    <row r="1050" spans="1:47" x14ac:dyDescent="0.3">
      <c r="A1050" s="4"/>
      <c r="B1050" s="4"/>
      <c r="C1050" s="4"/>
      <c r="E1050" s="103"/>
      <c r="F1050" s="103"/>
      <c r="AD1050" s="103"/>
      <c r="AF1050" s="103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133"/>
      <c r="AU1050" s="293"/>
    </row>
    <row r="1051" spans="1:47" x14ac:dyDescent="0.3">
      <c r="A1051" s="4"/>
      <c r="B1051" s="4"/>
      <c r="C1051" s="4"/>
      <c r="E1051" s="103"/>
      <c r="F1051" s="103"/>
      <c r="AD1051" s="103"/>
      <c r="AF1051" s="103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133"/>
      <c r="AU1051" s="293"/>
    </row>
    <row r="1052" spans="1:47" x14ac:dyDescent="0.3">
      <c r="A1052" s="4"/>
      <c r="B1052" s="4"/>
      <c r="C1052" s="4"/>
      <c r="E1052" s="103"/>
      <c r="F1052" s="103"/>
      <c r="AD1052" s="103"/>
      <c r="AF1052" s="103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133"/>
      <c r="AU1052" s="293"/>
    </row>
    <row r="1053" spans="1:47" x14ac:dyDescent="0.3">
      <c r="A1053" s="4"/>
      <c r="B1053" s="4"/>
      <c r="C1053" s="4"/>
      <c r="E1053" s="103"/>
      <c r="F1053" s="103"/>
      <c r="AD1053" s="103"/>
      <c r="AF1053" s="103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133"/>
      <c r="AU1053" s="293"/>
    </row>
    <row r="1054" spans="1:47" x14ac:dyDescent="0.3">
      <c r="A1054" s="4"/>
      <c r="B1054" s="4"/>
      <c r="C1054" s="4"/>
      <c r="E1054" s="103"/>
      <c r="F1054" s="103"/>
      <c r="AD1054" s="103"/>
      <c r="AF1054" s="103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133"/>
      <c r="AU1054" s="293"/>
    </row>
    <row r="1055" spans="1:47" x14ac:dyDescent="0.3">
      <c r="A1055" s="4"/>
      <c r="B1055" s="4"/>
      <c r="C1055" s="4"/>
      <c r="E1055" s="103"/>
      <c r="F1055" s="103"/>
      <c r="AD1055" s="103"/>
      <c r="AF1055" s="103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133"/>
      <c r="AU1055" s="293"/>
    </row>
    <row r="1056" spans="1:47" x14ac:dyDescent="0.3">
      <c r="A1056" s="4"/>
      <c r="B1056" s="4"/>
      <c r="C1056" s="4"/>
      <c r="E1056" s="103"/>
      <c r="F1056" s="103"/>
      <c r="AD1056" s="103"/>
      <c r="AF1056" s="103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133"/>
      <c r="AU1056" s="293"/>
    </row>
    <row r="1057" spans="1:47" x14ac:dyDescent="0.3">
      <c r="A1057" s="4"/>
      <c r="B1057" s="4"/>
      <c r="C1057" s="4"/>
      <c r="E1057" s="103"/>
      <c r="F1057" s="103"/>
      <c r="AD1057" s="103"/>
      <c r="AF1057" s="103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133"/>
      <c r="AU1057" s="293"/>
    </row>
    <row r="1058" spans="1:47" x14ac:dyDescent="0.3">
      <c r="A1058" s="4"/>
      <c r="B1058" s="4"/>
      <c r="C1058" s="4"/>
      <c r="E1058" s="103"/>
      <c r="F1058" s="103"/>
      <c r="AD1058" s="103"/>
      <c r="AF1058" s="103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133"/>
      <c r="AU1058" s="293"/>
    </row>
    <row r="1059" spans="1:47" x14ac:dyDescent="0.3">
      <c r="A1059" s="4"/>
      <c r="B1059" s="4"/>
      <c r="C1059" s="4"/>
      <c r="E1059" s="103"/>
      <c r="F1059" s="103"/>
      <c r="AD1059" s="103"/>
      <c r="AF1059" s="103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133"/>
      <c r="AU1059" s="293"/>
    </row>
    <row r="1060" spans="1:47" x14ac:dyDescent="0.3">
      <c r="A1060" s="4"/>
      <c r="B1060" s="4"/>
      <c r="C1060" s="4"/>
      <c r="E1060" s="103"/>
      <c r="F1060" s="103"/>
      <c r="AD1060" s="103"/>
      <c r="AF1060" s="103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133"/>
      <c r="AU1060" s="293"/>
    </row>
    <row r="1061" spans="1:47" x14ac:dyDescent="0.3">
      <c r="A1061" s="4"/>
      <c r="B1061" s="4"/>
      <c r="C1061" s="4"/>
      <c r="E1061" s="103"/>
      <c r="F1061" s="103"/>
      <c r="AD1061" s="103"/>
      <c r="AF1061" s="103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133"/>
      <c r="AU1061" s="293"/>
    </row>
    <row r="1062" spans="1:47" x14ac:dyDescent="0.3">
      <c r="A1062" s="4"/>
      <c r="B1062" s="4"/>
      <c r="C1062" s="4"/>
      <c r="E1062" s="103"/>
      <c r="F1062" s="103"/>
      <c r="AD1062" s="103"/>
      <c r="AF1062" s="103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133"/>
      <c r="AU1062" s="293"/>
    </row>
    <row r="1063" spans="1:47" x14ac:dyDescent="0.3">
      <c r="A1063" s="4"/>
      <c r="B1063" s="4"/>
      <c r="C1063" s="4"/>
      <c r="E1063" s="103"/>
      <c r="F1063" s="103"/>
      <c r="AD1063" s="103"/>
      <c r="AF1063" s="103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133"/>
      <c r="AU1063" s="293"/>
    </row>
    <row r="1064" spans="1:47" x14ac:dyDescent="0.3">
      <c r="A1064" s="4"/>
      <c r="B1064" s="4"/>
      <c r="C1064" s="4"/>
      <c r="E1064" s="103"/>
      <c r="F1064" s="103"/>
      <c r="AD1064" s="103"/>
      <c r="AF1064" s="103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133"/>
      <c r="AU1064" s="293"/>
    </row>
    <row r="1065" spans="1:47" x14ac:dyDescent="0.3">
      <c r="A1065" s="4"/>
      <c r="B1065" s="4"/>
      <c r="C1065" s="4"/>
      <c r="E1065" s="103"/>
      <c r="F1065" s="103"/>
      <c r="AD1065" s="103"/>
      <c r="AF1065" s="103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133"/>
      <c r="AU1065" s="293"/>
    </row>
    <row r="1066" spans="1:47" x14ac:dyDescent="0.3">
      <c r="A1066" s="4"/>
      <c r="B1066" s="4"/>
      <c r="C1066" s="4"/>
      <c r="E1066" s="103"/>
      <c r="F1066" s="103"/>
      <c r="AD1066" s="103"/>
      <c r="AF1066" s="103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133"/>
      <c r="AU1066" s="293"/>
    </row>
    <row r="1067" spans="1:47" x14ac:dyDescent="0.3">
      <c r="A1067" s="4"/>
      <c r="B1067" s="4"/>
      <c r="C1067" s="4"/>
      <c r="E1067" s="103"/>
      <c r="F1067" s="103"/>
      <c r="AD1067" s="103"/>
      <c r="AF1067" s="103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133"/>
      <c r="AU1067" s="293"/>
    </row>
    <row r="1068" spans="1:47" x14ac:dyDescent="0.3">
      <c r="A1068" s="4"/>
      <c r="B1068" s="4"/>
      <c r="C1068" s="4"/>
      <c r="E1068" s="103"/>
      <c r="F1068" s="103"/>
      <c r="AD1068" s="103"/>
      <c r="AF1068" s="103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133"/>
      <c r="AU1068" s="293"/>
    </row>
    <row r="1069" spans="1:47" x14ac:dyDescent="0.3">
      <c r="A1069" s="4"/>
      <c r="B1069" s="4"/>
      <c r="C1069" s="4"/>
      <c r="E1069" s="103"/>
      <c r="F1069" s="103"/>
      <c r="AD1069" s="103"/>
      <c r="AF1069" s="103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133"/>
      <c r="AU1069" s="293"/>
    </row>
    <row r="1070" spans="1:47" x14ac:dyDescent="0.3">
      <c r="A1070" s="4"/>
      <c r="B1070" s="4"/>
      <c r="C1070" s="4"/>
      <c r="E1070" s="103"/>
      <c r="F1070" s="103"/>
      <c r="AD1070" s="103"/>
      <c r="AF1070" s="103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133"/>
      <c r="AU1070" s="293"/>
    </row>
    <row r="1071" spans="1:47" x14ac:dyDescent="0.3">
      <c r="A1071" s="4"/>
      <c r="B1071" s="4"/>
      <c r="C1071" s="4"/>
      <c r="E1071" s="103"/>
      <c r="F1071" s="103"/>
      <c r="AD1071" s="103"/>
      <c r="AF1071" s="103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133"/>
      <c r="AU1071" s="293"/>
    </row>
    <row r="1072" spans="1:47" x14ac:dyDescent="0.3">
      <c r="A1072" s="4"/>
      <c r="B1072" s="4"/>
      <c r="C1072" s="4"/>
      <c r="E1072" s="103"/>
      <c r="F1072" s="103"/>
      <c r="AD1072" s="103"/>
      <c r="AF1072" s="103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133"/>
      <c r="AU1072" s="293"/>
    </row>
    <row r="1073" spans="1:47" x14ac:dyDescent="0.3">
      <c r="A1073" s="4"/>
      <c r="B1073" s="4"/>
      <c r="C1073" s="4"/>
      <c r="E1073" s="103"/>
      <c r="F1073" s="103"/>
      <c r="AD1073" s="103"/>
      <c r="AF1073" s="103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133"/>
      <c r="AU1073" s="293"/>
    </row>
    <row r="1074" spans="1:47" x14ac:dyDescent="0.3">
      <c r="A1074" s="4"/>
      <c r="B1074" s="4"/>
      <c r="C1074" s="4"/>
      <c r="E1074" s="103"/>
      <c r="F1074" s="103"/>
      <c r="AD1074" s="103"/>
      <c r="AF1074" s="103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133"/>
      <c r="AU1074" s="293"/>
    </row>
    <row r="1075" spans="1:47" x14ac:dyDescent="0.3">
      <c r="A1075" s="4"/>
      <c r="B1075" s="4"/>
      <c r="C1075" s="4"/>
      <c r="E1075" s="103"/>
      <c r="F1075" s="103"/>
      <c r="AD1075" s="103"/>
      <c r="AF1075" s="103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133"/>
      <c r="AU1075" s="293"/>
    </row>
    <row r="1076" spans="1:47" x14ac:dyDescent="0.3">
      <c r="A1076" s="4"/>
      <c r="B1076" s="4"/>
      <c r="C1076" s="4"/>
      <c r="E1076" s="103"/>
      <c r="F1076" s="103"/>
      <c r="AD1076" s="103"/>
      <c r="AF1076" s="103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133"/>
      <c r="AU1076" s="293"/>
    </row>
    <row r="1077" spans="1:47" x14ac:dyDescent="0.3">
      <c r="A1077" s="4"/>
      <c r="B1077" s="4"/>
      <c r="C1077" s="4"/>
      <c r="E1077" s="103"/>
      <c r="F1077" s="103"/>
      <c r="AD1077" s="103"/>
      <c r="AF1077" s="103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133"/>
      <c r="AU1077" s="293"/>
    </row>
    <row r="1078" spans="1:47" x14ac:dyDescent="0.3">
      <c r="A1078" s="4"/>
      <c r="B1078" s="4"/>
      <c r="C1078" s="4"/>
      <c r="E1078" s="103"/>
      <c r="F1078" s="103"/>
      <c r="AD1078" s="103"/>
      <c r="AF1078" s="103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133"/>
      <c r="AU1078" s="293"/>
    </row>
    <row r="1079" spans="1:47" x14ac:dyDescent="0.3">
      <c r="A1079" s="4"/>
      <c r="B1079" s="4"/>
      <c r="C1079" s="4"/>
      <c r="E1079" s="103"/>
      <c r="F1079" s="103"/>
      <c r="AD1079" s="103"/>
      <c r="AF1079" s="103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133"/>
      <c r="AU1079" s="293"/>
    </row>
    <row r="1080" spans="1:47" x14ac:dyDescent="0.3">
      <c r="A1080" s="4"/>
      <c r="B1080" s="4"/>
      <c r="C1080" s="4"/>
      <c r="E1080" s="103"/>
      <c r="F1080" s="103"/>
      <c r="AD1080" s="103"/>
      <c r="AF1080" s="103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133"/>
      <c r="AU1080" s="293"/>
    </row>
    <row r="1081" spans="1:47" x14ac:dyDescent="0.3">
      <c r="A1081" s="4"/>
      <c r="B1081" s="4"/>
      <c r="C1081" s="4"/>
      <c r="E1081" s="103"/>
      <c r="F1081" s="103"/>
      <c r="AD1081" s="103"/>
      <c r="AF1081" s="103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133"/>
      <c r="AU1081" s="293"/>
    </row>
    <row r="1082" spans="1:47" x14ac:dyDescent="0.3">
      <c r="A1082" s="4"/>
      <c r="B1082" s="4"/>
      <c r="C1082" s="4"/>
      <c r="E1082" s="103"/>
      <c r="F1082" s="103"/>
      <c r="AD1082" s="103"/>
      <c r="AF1082" s="103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133"/>
      <c r="AU1082" s="293"/>
    </row>
    <row r="1083" spans="1:47" x14ac:dyDescent="0.3">
      <c r="A1083" s="4"/>
      <c r="B1083" s="4"/>
      <c r="C1083" s="4"/>
      <c r="E1083" s="103"/>
      <c r="F1083" s="103"/>
      <c r="AD1083" s="103"/>
      <c r="AF1083" s="103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133"/>
      <c r="AU1083" s="293"/>
    </row>
    <row r="1084" spans="1:47" x14ac:dyDescent="0.3">
      <c r="A1084" s="4"/>
      <c r="B1084" s="4"/>
      <c r="C1084" s="4"/>
      <c r="E1084" s="103"/>
      <c r="F1084" s="103"/>
      <c r="AD1084" s="103"/>
      <c r="AF1084" s="103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133"/>
      <c r="AU1084" s="293"/>
    </row>
    <row r="1085" spans="1:47" x14ac:dyDescent="0.3">
      <c r="A1085" s="4"/>
      <c r="B1085" s="4"/>
      <c r="C1085" s="4"/>
      <c r="E1085" s="103"/>
      <c r="F1085" s="103"/>
      <c r="AD1085" s="103"/>
      <c r="AF1085" s="103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133"/>
      <c r="AU1085" s="293"/>
    </row>
    <row r="1086" spans="1:47" x14ac:dyDescent="0.3">
      <c r="A1086" s="4"/>
      <c r="B1086" s="4"/>
      <c r="C1086" s="4"/>
      <c r="E1086" s="103"/>
      <c r="F1086" s="103"/>
      <c r="AD1086" s="103"/>
      <c r="AF1086" s="103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133"/>
      <c r="AU1086" s="293"/>
    </row>
    <row r="1087" spans="1:47" x14ac:dyDescent="0.3">
      <c r="A1087" s="4"/>
      <c r="B1087" s="4"/>
      <c r="C1087" s="4"/>
      <c r="E1087" s="103"/>
      <c r="F1087" s="103"/>
      <c r="AD1087" s="103"/>
      <c r="AF1087" s="103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133"/>
      <c r="AU1087" s="293"/>
    </row>
    <row r="1088" spans="1:47" x14ac:dyDescent="0.3">
      <c r="A1088" s="4"/>
      <c r="B1088" s="4"/>
      <c r="C1088" s="4"/>
      <c r="E1088" s="103"/>
      <c r="F1088" s="103"/>
      <c r="AD1088" s="103"/>
      <c r="AF1088" s="103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133"/>
      <c r="AU1088" s="293"/>
    </row>
    <row r="1089" spans="1:47" x14ac:dyDescent="0.3">
      <c r="A1089" s="4"/>
      <c r="B1089" s="4"/>
      <c r="C1089" s="4"/>
      <c r="E1089" s="103"/>
      <c r="F1089" s="103"/>
      <c r="AD1089" s="103"/>
      <c r="AF1089" s="103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133"/>
      <c r="AU1089" s="293"/>
    </row>
    <row r="1090" spans="1:47" x14ac:dyDescent="0.3">
      <c r="A1090" s="4"/>
      <c r="B1090" s="4"/>
      <c r="C1090" s="4"/>
      <c r="E1090" s="103"/>
      <c r="F1090" s="103"/>
      <c r="AD1090" s="103"/>
      <c r="AF1090" s="103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133"/>
      <c r="AU1090" s="293"/>
    </row>
    <row r="1091" spans="1:47" x14ac:dyDescent="0.3">
      <c r="A1091" s="4"/>
      <c r="B1091" s="4"/>
      <c r="C1091" s="4"/>
      <c r="E1091" s="103"/>
      <c r="F1091" s="103"/>
      <c r="AD1091" s="103"/>
      <c r="AF1091" s="103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133"/>
      <c r="AU1091" s="293"/>
    </row>
    <row r="1092" spans="1:47" x14ac:dyDescent="0.3">
      <c r="A1092" s="4"/>
      <c r="B1092" s="4"/>
      <c r="C1092" s="4"/>
      <c r="E1092" s="103"/>
      <c r="F1092" s="103"/>
      <c r="AD1092" s="103"/>
      <c r="AF1092" s="103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133"/>
      <c r="AU1092" s="293"/>
    </row>
    <row r="1093" spans="1:47" x14ac:dyDescent="0.3">
      <c r="A1093" s="4"/>
      <c r="B1093" s="4"/>
      <c r="C1093" s="4"/>
      <c r="E1093" s="103"/>
      <c r="F1093" s="103"/>
      <c r="AD1093" s="103"/>
      <c r="AF1093" s="103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133"/>
      <c r="AU1093" s="293"/>
    </row>
    <row r="1094" spans="1:47" x14ac:dyDescent="0.3">
      <c r="A1094" s="4"/>
      <c r="B1094" s="4"/>
      <c r="C1094" s="4"/>
      <c r="E1094" s="103"/>
      <c r="F1094" s="103"/>
      <c r="AD1094" s="103"/>
      <c r="AF1094" s="103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133"/>
      <c r="AU1094" s="293"/>
    </row>
    <row r="1095" spans="1:47" x14ac:dyDescent="0.3">
      <c r="A1095" s="4"/>
      <c r="B1095" s="4"/>
      <c r="C1095" s="4"/>
      <c r="E1095" s="103"/>
      <c r="F1095" s="103"/>
      <c r="AD1095" s="103"/>
      <c r="AF1095" s="103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133"/>
      <c r="AU1095" s="293"/>
    </row>
    <row r="1096" spans="1:47" x14ac:dyDescent="0.3">
      <c r="A1096" s="4"/>
      <c r="B1096" s="4"/>
      <c r="C1096" s="4"/>
      <c r="E1096" s="103"/>
      <c r="F1096" s="103"/>
      <c r="AD1096" s="103"/>
      <c r="AF1096" s="103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133"/>
      <c r="AU1096" s="293"/>
    </row>
    <row r="1097" spans="1:47" x14ac:dyDescent="0.3">
      <c r="A1097" s="4"/>
      <c r="B1097" s="4"/>
      <c r="C1097" s="4"/>
      <c r="E1097" s="103"/>
      <c r="F1097" s="103"/>
      <c r="AD1097" s="103"/>
      <c r="AF1097" s="103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133"/>
      <c r="AU1097" s="293"/>
    </row>
    <row r="1098" spans="1:47" x14ac:dyDescent="0.3">
      <c r="A1098" s="4"/>
      <c r="B1098" s="4"/>
      <c r="C1098" s="4"/>
      <c r="E1098" s="103"/>
      <c r="F1098" s="103"/>
      <c r="AD1098" s="103"/>
      <c r="AF1098" s="103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133"/>
      <c r="AU1098" s="293"/>
    </row>
    <row r="1099" spans="1:47" x14ac:dyDescent="0.3">
      <c r="A1099" s="4"/>
      <c r="B1099" s="4"/>
      <c r="C1099" s="4"/>
      <c r="E1099" s="103"/>
      <c r="F1099" s="103"/>
      <c r="AD1099" s="103"/>
      <c r="AF1099" s="103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133"/>
      <c r="AU1099" s="293"/>
    </row>
    <row r="1100" spans="1:47" x14ac:dyDescent="0.3">
      <c r="A1100" s="4"/>
      <c r="B1100" s="4"/>
      <c r="C1100" s="4"/>
      <c r="E1100" s="103"/>
      <c r="F1100" s="103"/>
      <c r="AD1100" s="103"/>
      <c r="AF1100" s="103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133"/>
      <c r="AU1100" s="293"/>
    </row>
    <row r="1101" spans="1:47" x14ac:dyDescent="0.3">
      <c r="A1101" s="4"/>
      <c r="B1101" s="4"/>
      <c r="C1101" s="4"/>
      <c r="E1101" s="103"/>
      <c r="F1101" s="103"/>
      <c r="AD1101" s="103"/>
      <c r="AF1101" s="103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133"/>
      <c r="AU1101" s="293"/>
    </row>
    <row r="1102" spans="1:47" x14ac:dyDescent="0.3">
      <c r="A1102" s="4"/>
      <c r="B1102" s="4"/>
      <c r="C1102" s="4"/>
      <c r="E1102" s="103"/>
      <c r="F1102" s="103"/>
      <c r="AD1102" s="103"/>
      <c r="AF1102" s="103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133"/>
      <c r="AU1102" s="293"/>
    </row>
    <row r="1103" spans="1:47" x14ac:dyDescent="0.3">
      <c r="A1103" s="4"/>
      <c r="B1103" s="4"/>
      <c r="C1103" s="4"/>
      <c r="E1103" s="103"/>
      <c r="F1103" s="103"/>
      <c r="AD1103" s="103"/>
      <c r="AF1103" s="103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133"/>
      <c r="AU1103" s="293"/>
    </row>
    <row r="1104" spans="1:47" x14ac:dyDescent="0.3">
      <c r="A1104" s="4"/>
      <c r="B1104" s="4"/>
      <c r="C1104" s="4"/>
      <c r="E1104" s="103"/>
      <c r="F1104" s="103"/>
      <c r="AD1104" s="103"/>
      <c r="AF1104" s="103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133"/>
      <c r="AU1104" s="293"/>
    </row>
    <row r="1105" spans="1:47" x14ac:dyDescent="0.3">
      <c r="A1105" s="4"/>
      <c r="B1105" s="4"/>
      <c r="C1105" s="4"/>
      <c r="E1105" s="103"/>
      <c r="F1105" s="103"/>
      <c r="AD1105" s="103"/>
      <c r="AF1105" s="103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133"/>
      <c r="AU1105" s="293"/>
    </row>
    <row r="1106" spans="1:47" x14ac:dyDescent="0.3">
      <c r="A1106" s="4"/>
      <c r="B1106" s="4"/>
      <c r="C1106" s="4"/>
      <c r="E1106" s="103"/>
      <c r="F1106" s="103"/>
      <c r="AD1106" s="103"/>
      <c r="AF1106" s="103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133"/>
      <c r="AU1106" s="293"/>
    </row>
    <row r="1107" spans="1:47" x14ac:dyDescent="0.3">
      <c r="A1107" s="4"/>
      <c r="B1107" s="4"/>
      <c r="C1107" s="4"/>
      <c r="E1107" s="103"/>
      <c r="F1107" s="103"/>
      <c r="AD1107" s="103"/>
      <c r="AF1107" s="103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133"/>
      <c r="AU1107" s="293"/>
    </row>
    <row r="1108" spans="1:47" x14ac:dyDescent="0.3">
      <c r="A1108" s="4"/>
      <c r="B1108" s="4"/>
      <c r="C1108" s="4"/>
      <c r="E1108" s="103"/>
      <c r="F1108" s="103"/>
      <c r="AD1108" s="103"/>
      <c r="AF1108" s="103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133"/>
      <c r="AU1108" s="293"/>
    </row>
    <row r="1109" spans="1:47" x14ac:dyDescent="0.3">
      <c r="A1109" s="4"/>
      <c r="B1109" s="4"/>
      <c r="C1109" s="4"/>
      <c r="E1109" s="103"/>
      <c r="F1109" s="103"/>
      <c r="AD1109" s="103"/>
      <c r="AF1109" s="103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133"/>
      <c r="AU1109" s="293"/>
    </row>
    <row r="1110" spans="1:47" x14ac:dyDescent="0.3">
      <c r="A1110" s="4"/>
      <c r="B1110" s="4"/>
      <c r="C1110" s="4"/>
      <c r="E1110" s="103"/>
      <c r="F1110" s="103"/>
      <c r="AD1110" s="103"/>
      <c r="AF1110" s="103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133"/>
      <c r="AU1110" s="293"/>
    </row>
    <row r="1111" spans="1:47" x14ac:dyDescent="0.3">
      <c r="A1111" s="4"/>
      <c r="B1111" s="4"/>
      <c r="C1111" s="4"/>
      <c r="E1111" s="103"/>
      <c r="F1111" s="103"/>
      <c r="AD1111" s="103"/>
      <c r="AF1111" s="103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133"/>
      <c r="AU1111" s="293"/>
    </row>
    <row r="1112" spans="1:47" x14ac:dyDescent="0.3">
      <c r="A1112" s="4"/>
      <c r="B1112" s="4"/>
      <c r="C1112" s="4"/>
      <c r="E1112" s="103"/>
      <c r="F1112" s="103"/>
      <c r="AD1112" s="103"/>
      <c r="AF1112" s="103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133"/>
      <c r="AU1112" s="293"/>
    </row>
    <row r="1113" spans="1:47" x14ac:dyDescent="0.3">
      <c r="A1113" s="4"/>
      <c r="B1113" s="4"/>
      <c r="C1113" s="4"/>
      <c r="E1113" s="103"/>
      <c r="F1113" s="103"/>
      <c r="AD1113" s="103"/>
      <c r="AF1113" s="103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133"/>
      <c r="AU1113" s="293"/>
    </row>
    <row r="1114" spans="1:47" x14ac:dyDescent="0.3">
      <c r="A1114" s="4"/>
      <c r="B1114" s="4"/>
      <c r="C1114" s="4"/>
      <c r="E1114" s="103"/>
      <c r="F1114" s="103"/>
      <c r="AD1114" s="103"/>
      <c r="AF1114" s="103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133"/>
      <c r="AU1114" s="293"/>
    </row>
    <row r="1115" spans="1:47" x14ac:dyDescent="0.3">
      <c r="A1115" s="4"/>
      <c r="B1115" s="4"/>
      <c r="C1115" s="4"/>
      <c r="E1115" s="103"/>
      <c r="F1115" s="103"/>
      <c r="AD1115" s="103"/>
      <c r="AF1115" s="103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133"/>
      <c r="AU1115" s="293"/>
    </row>
    <row r="1116" spans="1:47" x14ac:dyDescent="0.3">
      <c r="A1116" s="4"/>
      <c r="B1116" s="4"/>
      <c r="C1116" s="4"/>
      <c r="E1116" s="103"/>
      <c r="F1116" s="103"/>
      <c r="AD1116" s="103"/>
      <c r="AF1116" s="103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133"/>
      <c r="AU1116" s="293"/>
    </row>
    <row r="1117" spans="1:47" x14ac:dyDescent="0.3">
      <c r="A1117" s="4"/>
      <c r="B1117" s="4"/>
      <c r="C1117" s="4"/>
      <c r="E1117" s="103"/>
      <c r="F1117" s="103"/>
      <c r="AD1117" s="103"/>
      <c r="AF1117" s="103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133"/>
      <c r="AU1117" s="293"/>
    </row>
    <row r="1118" spans="1:47" x14ac:dyDescent="0.3">
      <c r="A1118" s="4"/>
      <c r="B1118" s="4"/>
      <c r="C1118" s="4"/>
      <c r="E1118" s="103"/>
      <c r="F1118" s="103"/>
      <c r="AD1118" s="103"/>
      <c r="AF1118" s="103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133"/>
      <c r="AU1118" s="293"/>
    </row>
    <row r="1119" spans="1:47" x14ac:dyDescent="0.3">
      <c r="A1119" s="4"/>
      <c r="B1119" s="4"/>
      <c r="C1119" s="4"/>
      <c r="E1119" s="103"/>
      <c r="F1119" s="103"/>
      <c r="AD1119" s="103"/>
      <c r="AF1119" s="103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133"/>
      <c r="AU1119" s="293"/>
    </row>
    <row r="1120" spans="1:47" x14ac:dyDescent="0.3">
      <c r="A1120" s="4"/>
      <c r="B1120" s="4"/>
      <c r="C1120" s="4"/>
      <c r="E1120" s="103"/>
      <c r="F1120" s="103"/>
      <c r="AD1120" s="103"/>
      <c r="AF1120" s="103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133"/>
      <c r="AU1120" s="293"/>
    </row>
    <row r="1121" spans="1:47" x14ac:dyDescent="0.3">
      <c r="A1121" s="4"/>
      <c r="B1121" s="4"/>
      <c r="C1121" s="4"/>
      <c r="E1121" s="103"/>
      <c r="F1121" s="103"/>
      <c r="AD1121" s="103"/>
      <c r="AF1121" s="103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133"/>
      <c r="AU1121" s="293"/>
    </row>
    <row r="1122" spans="1:47" x14ac:dyDescent="0.3">
      <c r="A1122" s="4"/>
      <c r="B1122" s="4"/>
      <c r="C1122" s="4"/>
      <c r="E1122" s="103"/>
      <c r="F1122" s="103"/>
      <c r="AD1122" s="103"/>
      <c r="AF1122" s="103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133"/>
      <c r="AU1122" s="293"/>
    </row>
    <row r="1123" spans="1:47" x14ac:dyDescent="0.3">
      <c r="A1123" s="4"/>
      <c r="B1123" s="4"/>
      <c r="C1123" s="4"/>
      <c r="E1123" s="103"/>
      <c r="F1123" s="103"/>
      <c r="AD1123" s="103"/>
      <c r="AF1123" s="103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133"/>
      <c r="AU1123" s="293"/>
    </row>
    <row r="1124" spans="1:47" x14ac:dyDescent="0.3">
      <c r="A1124" s="4"/>
      <c r="B1124" s="4"/>
      <c r="C1124" s="4"/>
      <c r="E1124" s="103"/>
      <c r="F1124" s="103"/>
      <c r="AD1124" s="103"/>
      <c r="AF1124" s="103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133"/>
      <c r="AU1124" s="293"/>
    </row>
    <row r="1125" spans="1:47" x14ac:dyDescent="0.3">
      <c r="A1125" s="4"/>
      <c r="B1125" s="4"/>
      <c r="C1125" s="4"/>
      <c r="E1125" s="103"/>
      <c r="F1125" s="103"/>
      <c r="AD1125" s="103"/>
      <c r="AF1125" s="103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133"/>
      <c r="AU1125" s="293"/>
    </row>
    <row r="1126" spans="1:47" x14ac:dyDescent="0.3">
      <c r="A1126" s="4"/>
      <c r="B1126" s="4"/>
      <c r="C1126" s="4"/>
      <c r="E1126" s="103"/>
      <c r="F1126" s="103"/>
      <c r="AD1126" s="103"/>
      <c r="AF1126" s="103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133"/>
      <c r="AU1126" s="293"/>
    </row>
    <row r="1127" spans="1:47" x14ac:dyDescent="0.3">
      <c r="A1127" s="4"/>
      <c r="B1127" s="4"/>
      <c r="C1127" s="4"/>
      <c r="E1127" s="103"/>
      <c r="F1127" s="103"/>
      <c r="AD1127" s="103"/>
      <c r="AF1127" s="103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133"/>
      <c r="AU1127" s="293"/>
    </row>
    <row r="1128" spans="1:47" x14ac:dyDescent="0.3">
      <c r="A1128" s="4"/>
      <c r="B1128" s="4"/>
      <c r="C1128" s="4"/>
      <c r="E1128" s="103"/>
      <c r="F1128" s="103"/>
      <c r="AD1128" s="103"/>
      <c r="AF1128" s="103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133"/>
      <c r="AU1128" s="293"/>
    </row>
    <row r="1129" spans="1:47" x14ac:dyDescent="0.3">
      <c r="A1129" s="4"/>
      <c r="B1129" s="4"/>
      <c r="C1129" s="4"/>
      <c r="E1129" s="103"/>
      <c r="F1129" s="103"/>
      <c r="AD1129" s="103"/>
      <c r="AF1129" s="103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133"/>
      <c r="AU1129" s="293"/>
    </row>
    <row r="1130" spans="1:47" x14ac:dyDescent="0.3">
      <c r="A1130" s="4"/>
      <c r="B1130" s="4"/>
      <c r="C1130" s="4"/>
      <c r="E1130" s="103"/>
      <c r="F1130" s="103"/>
      <c r="AD1130" s="103"/>
      <c r="AF1130" s="103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133"/>
      <c r="AU1130" s="293"/>
    </row>
    <row r="1131" spans="1:47" x14ac:dyDescent="0.3">
      <c r="A1131" s="4"/>
      <c r="B1131" s="4"/>
      <c r="C1131" s="4"/>
      <c r="E1131" s="103"/>
      <c r="F1131" s="103"/>
      <c r="AD1131" s="103"/>
      <c r="AF1131" s="103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133"/>
      <c r="AU1131" s="293"/>
    </row>
    <row r="1132" spans="1:47" x14ac:dyDescent="0.3">
      <c r="A1132" s="4"/>
      <c r="B1132" s="4"/>
      <c r="C1132" s="4"/>
      <c r="E1132" s="103"/>
      <c r="F1132" s="103"/>
      <c r="AD1132" s="103"/>
      <c r="AF1132" s="103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133"/>
      <c r="AU1132" s="293"/>
    </row>
    <row r="1133" spans="1:47" x14ac:dyDescent="0.3">
      <c r="A1133" s="4"/>
      <c r="B1133" s="4"/>
      <c r="C1133" s="4"/>
      <c r="E1133" s="103"/>
      <c r="F1133" s="103"/>
      <c r="AD1133" s="103"/>
      <c r="AF1133" s="103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133"/>
      <c r="AU1133" s="293"/>
    </row>
    <row r="1134" spans="1:47" x14ac:dyDescent="0.3">
      <c r="A1134" s="4"/>
      <c r="B1134" s="4"/>
      <c r="C1134" s="4"/>
      <c r="E1134" s="103"/>
      <c r="F1134" s="103"/>
      <c r="AD1134" s="103"/>
      <c r="AF1134" s="103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133"/>
      <c r="AU1134" s="293"/>
    </row>
    <row r="1135" spans="1:47" x14ac:dyDescent="0.3">
      <c r="A1135" s="4"/>
      <c r="B1135" s="4"/>
      <c r="C1135" s="4"/>
      <c r="E1135" s="103"/>
      <c r="F1135" s="103"/>
      <c r="AD1135" s="103"/>
      <c r="AF1135" s="103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133"/>
      <c r="AU1135" s="293"/>
    </row>
    <row r="1136" spans="1:47" x14ac:dyDescent="0.3">
      <c r="A1136" s="4"/>
      <c r="B1136" s="4"/>
      <c r="C1136" s="4"/>
      <c r="E1136" s="103"/>
      <c r="F1136" s="103"/>
      <c r="AD1136" s="103"/>
      <c r="AF1136" s="103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133"/>
      <c r="AU1136" s="293"/>
    </row>
    <row r="1137" spans="1:47" x14ac:dyDescent="0.3">
      <c r="A1137" s="4"/>
      <c r="B1137" s="4"/>
      <c r="C1137" s="4"/>
      <c r="E1137" s="103"/>
      <c r="F1137" s="103"/>
      <c r="AD1137" s="103"/>
      <c r="AF1137" s="103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133"/>
      <c r="AU1137" s="293"/>
    </row>
    <row r="1138" spans="1:47" x14ac:dyDescent="0.3">
      <c r="A1138" s="4"/>
      <c r="B1138" s="4"/>
      <c r="C1138" s="4"/>
      <c r="E1138" s="103"/>
      <c r="F1138" s="103"/>
      <c r="AD1138" s="103"/>
      <c r="AF1138" s="103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133"/>
      <c r="AU1138" s="293"/>
    </row>
    <row r="1139" spans="1:47" x14ac:dyDescent="0.3">
      <c r="A1139" s="4"/>
      <c r="B1139" s="4"/>
      <c r="C1139" s="4"/>
      <c r="E1139" s="103"/>
      <c r="F1139" s="103"/>
      <c r="AD1139" s="103"/>
      <c r="AF1139" s="103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133"/>
      <c r="AU1139" s="293"/>
    </row>
    <row r="1140" spans="1:47" x14ac:dyDescent="0.3">
      <c r="A1140" s="4"/>
      <c r="B1140" s="4"/>
      <c r="C1140" s="4"/>
      <c r="E1140" s="103"/>
      <c r="F1140" s="103"/>
      <c r="AD1140" s="103"/>
      <c r="AF1140" s="103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133"/>
      <c r="AU1140" s="293"/>
    </row>
    <row r="1141" spans="1:47" x14ac:dyDescent="0.3">
      <c r="A1141" s="4"/>
      <c r="B1141" s="4"/>
      <c r="C1141" s="4"/>
      <c r="E1141" s="103"/>
      <c r="F1141" s="103"/>
      <c r="AD1141" s="103"/>
      <c r="AF1141" s="103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133"/>
      <c r="AU1141" s="293"/>
    </row>
    <row r="1142" spans="1:47" x14ac:dyDescent="0.3">
      <c r="A1142" s="4"/>
      <c r="B1142" s="4"/>
      <c r="C1142" s="4"/>
      <c r="E1142" s="103"/>
      <c r="F1142" s="103"/>
      <c r="AD1142" s="103"/>
      <c r="AF1142" s="103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133"/>
      <c r="AU1142" s="293"/>
    </row>
    <row r="1143" spans="1:47" x14ac:dyDescent="0.3">
      <c r="A1143" s="4"/>
      <c r="B1143" s="4"/>
      <c r="C1143" s="4"/>
      <c r="E1143" s="103"/>
      <c r="F1143" s="103"/>
      <c r="AD1143" s="103"/>
      <c r="AF1143" s="103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133"/>
      <c r="AU1143" s="293"/>
    </row>
    <row r="1144" spans="1:47" x14ac:dyDescent="0.3">
      <c r="A1144" s="4"/>
      <c r="B1144" s="4"/>
      <c r="C1144" s="4"/>
      <c r="E1144" s="103"/>
      <c r="F1144" s="103"/>
      <c r="AD1144" s="103"/>
      <c r="AF1144" s="103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133"/>
      <c r="AU1144" s="293"/>
    </row>
    <row r="1145" spans="1:47" x14ac:dyDescent="0.3">
      <c r="A1145" s="4"/>
      <c r="B1145" s="4"/>
      <c r="C1145" s="4"/>
      <c r="E1145" s="103"/>
      <c r="F1145" s="103"/>
      <c r="AD1145" s="103"/>
      <c r="AF1145" s="103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133"/>
      <c r="AU1145" s="293"/>
    </row>
    <row r="1146" spans="1:47" x14ac:dyDescent="0.3">
      <c r="A1146" s="4"/>
      <c r="B1146" s="4"/>
      <c r="C1146" s="4"/>
      <c r="E1146" s="103"/>
      <c r="F1146" s="103"/>
      <c r="AD1146" s="103"/>
      <c r="AF1146" s="103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133"/>
      <c r="AU1146" s="293"/>
    </row>
    <row r="1147" spans="1:47" x14ac:dyDescent="0.3">
      <c r="A1147" s="4"/>
      <c r="B1147" s="4"/>
      <c r="C1147" s="4"/>
      <c r="E1147" s="103"/>
      <c r="F1147" s="103"/>
      <c r="AD1147" s="103"/>
      <c r="AF1147" s="103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133"/>
      <c r="AU1147" s="293"/>
    </row>
    <row r="1148" spans="1:47" x14ac:dyDescent="0.3">
      <c r="A1148" s="4"/>
      <c r="B1148" s="4"/>
      <c r="C1148" s="4"/>
      <c r="E1148" s="103"/>
      <c r="F1148" s="103"/>
      <c r="AD1148" s="103"/>
      <c r="AF1148" s="103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133"/>
      <c r="AU1148" s="293"/>
    </row>
    <row r="1149" spans="1:47" x14ac:dyDescent="0.3">
      <c r="A1149" s="4"/>
      <c r="B1149" s="4"/>
      <c r="C1149" s="4"/>
      <c r="E1149" s="103"/>
      <c r="F1149" s="103"/>
      <c r="AD1149" s="103"/>
      <c r="AF1149" s="103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133"/>
      <c r="AU1149" s="293"/>
    </row>
    <row r="1150" spans="1:47" x14ac:dyDescent="0.3">
      <c r="A1150" s="4"/>
      <c r="B1150" s="4"/>
      <c r="C1150" s="4"/>
      <c r="E1150" s="103"/>
      <c r="F1150" s="103"/>
      <c r="AD1150" s="103"/>
      <c r="AF1150" s="103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133"/>
      <c r="AU1150" s="293"/>
    </row>
    <row r="1151" spans="1:47" x14ac:dyDescent="0.3">
      <c r="A1151" s="4"/>
      <c r="B1151" s="4"/>
      <c r="C1151" s="4"/>
      <c r="E1151" s="103"/>
      <c r="F1151" s="103"/>
      <c r="AD1151" s="103"/>
      <c r="AF1151" s="103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133"/>
      <c r="AU1151" s="293"/>
    </row>
    <row r="1152" spans="1:47" x14ac:dyDescent="0.3">
      <c r="A1152" s="4"/>
      <c r="B1152" s="4"/>
      <c r="C1152" s="4"/>
      <c r="E1152" s="103"/>
      <c r="F1152" s="103"/>
      <c r="AD1152" s="103"/>
      <c r="AF1152" s="103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133"/>
      <c r="AU1152" s="293"/>
    </row>
    <row r="1153" spans="1:47" x14ac:dyDescent="0.3">
      <c r="A1153" s="4"/>
      <c r="B1153" s="4"/>
      <c r="C1153" s="4"/>
      <c r="E1153" s="103"/>
      <c r="F1153" s="103"/>
      <c r="AD1153" s="103"/>
      <c r="AF1153" s="103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133"/>
      <c r="AU1153" s="293"/>
    </row>
    <row r="1154" spans="1:47" x14ac:dyDescent="0.3">
      <c r="A1154" s="4"/>
      <c r="B1154" s="4"/>
      <c r="C1154" s="4"/>
      <c r="E1154" s="103"/>
      <c r="F1154" s="103"/>
      <c r="AD1154" s="103"/>
      <c r="AF1154" s="103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133"/>
      <c r="AU1154" s="293"/>
    </row>
    <row r="1155" spans="1:47" x14ac:dyDescent="0.3">
      <c r="A1155" s="4"/>
      <c r="B1155" s="4"/>
      <c r="C1155" s="4"/>
      <c r="E1155" s="103"/>
      <c r="F1155" s="103"/>
      <c r="AD1155" s="103"/>
      <c r="AF1155" s="103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133"/>
      <c r="AU1155" s="293"/>
    </row>
    <row r="1156" spans="1:47" x14ac:dyDescent="0.3">
      <c r="A1156" s="4"/>
      <c r="B1156" s="4"/>
      <c r="C1156" s="4"/>
      <c r="E1156" s="103"/>
      <c r="F1156" s="103"/>
      <c r="AD1156" s="103"/>
      <c r="AF1156" s="103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133"/>
      <c r="AU1156" s="293"/>
    </row>
    <row r="1157" spans="1:47" x14ac:dyDescent="0.3">
      <c r="A1157" s="4"/>
      <c r="B1157" s="4"/>
      <c r="C1157" s="4"/>
      <c r="E1157" s="103"/>
      <c r="F1157" s="103"/>
      <c r="AD1157" s="103"/>
      <c r="AF1157" s="103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133"/>
      <c r="AU1157" s="293"/>
    </row>
    <row r="1158" spans="1:47" x14ac:dyDescent="0.3">
      <c r="A1158" s="4"/>
      <c r="B1158" s="4"/>
      <c r="C1158" s="4"/>
      <c r="E1158" s="103"/>
      <c r="F1158" s="103"/>
      <c r="AD1158" s="103"/>
      <c r="AF1158" s="103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133"/>
      <c r="AU1158" s="293"/>
    </row>
    <row r="1159" spans="1:47" x14ac:dyDescent="0.3">
      <c r="A1159" s="4"/>
      <c r="B1159" s="4"/>
      <c r="C1159" s="4"/>
      <c r="E1159" s="103"/>
      <c r="F1159" s="103"/>
      <c r="AD1159" s="103"/>
      <c r="AF1159" s="103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133"/>
      <c r="AU1159" s="293"/>
    </row>
    <row r="1160" spans="1:47" x14ac:dyDescent="0.3">
      <c r="A1160" s="4"/>
      <c r="B1160" s="4"/>
      <c r="C1160" s="4"/>
      <c r="E1160" s="103"/>
      <c r="F1160" s="103"/>
      <c r="AD1160" s="103"/>
      <c r="AF1160" s="103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133"/>
      <c r="AU1160" s="293"/>
    </row>
    <row r="1161" spans="1:47" x14ac:dyDescent="0.3">
      <c r="A1161" s="4"/>
      <c r="B1161" s="4"/>
      <c r="C1161" s="4"/>
      <c r="E1161" s="103"/>
      <c r="F1161" s="103"/>
      <c r="AD1161" s="103"/>
      <c r="AF1161" s="103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133"/>
      <c r="AU1161" s="293"/>
    </row>
    <row r="1162" spans="1:47" x14ac:dyDescent="0.3">
      <c r="A1162" s="4"/>
      <c r="B1162" s="4"/>
      <c r="C1162" s="4"/>
      <c r="E1162" s="103"/>
      <c r="F1162" s="103"/>
      <c r="AD1162" s="103"/>
      <c r="AF1162" s="103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133"/>
      <c r="AU1162" s="293"/>
    </row>
    <row r="1163" spans="1:47" x14ac:dyDescent="0.3">
      <c r="A1163" s="4"/>
      <c r="B1163" s="4"/>
      <c r="C1163" s="4"/>
      <c r="E1163" s="103"/>
      <c r="F1163" s="103"/>
      <c r="AD1163" s="103"/>
      <c r="AF1163" s="103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133"/>
      <c r="AU1163" s="293"/>
    </row>
    <row r="1164" spans="1:47" x14ac:dyDescent="0.3">
      <c r="A1164" s="4"/>
      <c r="B1164" s="4"/>
      <c r="C1164" s="4"/>
      <c r="E1164" s="103"/>
      <c r="F1164" s="103"/>
      <c r="AD1164" s="103"/>
      <c r="AF1164" s="103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133"/>
      <c r="AU1164" s="293"/>
    </row>
    <row r="1165" spans="1:47" x14ac:dyDescent="0.3">
      <c r="A1165" s="4"/>
      <c r="B1165" s="4"/>
      <c r="C1165" s="4"/>
      <c r="E1165" s="103"/>
      <c r="F1165" s="103"/>
      <c r="AD1165" s="103"/>
      <c r="AF1165" s="103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133"/>
      <c r="AU1165" s="293"/>
    </row>
    <row r="1166" spans="1:47" x14ac:dyDescent="0.3">
      <c r="A1166" s="4"/>
      <c r="B1166" s="4"/>
      <c r="C1166" s="4"/>
      <c r="E1166" s="103"/>
      <c r="F1166" s="103"/>
      <c r="AD1166" s="103"/>
      <c r="AF1166" s="103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133"/>
      <c r="AU1166" s="293"/>
    </row>
    <row r="1167" spans="1:47" x14ac:dyDescent="0.3">
      <c r="A1167" s="4"/>
      <c r="B1167" s="4"/>
      <c r="C1167" s="4"/>
      <c r="E1167" s="103"/>
      <c r="F1167" s="103"/>
      <c r="AD1167" s="103"/>
      <c r="AF1167" s="103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133"/>
      <c r="AU1167" s="293"/>
    </row>
    <row r="1168" spans="1:47" x14ac:dyDescent="0.3">
      <c r="A1168" s="4"/>
      <c r="B1168" s="4"/>
      <c r="C1168" s="4"/>
      <c r="E1168" s="103"/>
      <c r="F1168" s="103"/>
      <c r="AD1168" s="103"/>
      <c r="AF1168" s="103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133"/>
      <c r="AU1168" s="293"/>
    </row>
    <row r="1169" spans="1:47" x14ac:dyDescent="0.3">
      <c r="A1169" s="4"/>
      <c r="B1169" s="4"/>
      <c r="C1169" s="4"/>
      <c r="E1169" s="103"/>
      <c r="F1169" s="103"/>
      <c r="AD1169" s="103"/>
      <c r="AF1169" s="103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133"/>
      <c r="AU1169" s="293"/>
    </row>
    <row r="1170" spans="1:47" x14ac:dyDescent="0.3">
      <c r="A1170" s="4"/>
      <c r="B1170" s="4"/>
      <c r="C1170" s="4"/>
      <c r="E1170" s="103"/>
      <c r="F1170" s="103"/>
      <c r="AD1170" s="103"/>
      <c r="AF1170" s="103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133"/>
      <c r="AU1170" s="293"/>
    </row>
    <row r="1171" spans="1:47" x14ac:dyDescent="0.3">
      <c r="A1171" s="4"/>
      <c r="B1171" s="4"/>
      <c r="C1171" s="4"/>
      <c r="E1171" s="103"/>
      <c r="F1171" s="103"/>
      <c r="AD1171" s="103"/>
      <c r="AF1171" s="103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133"/>
      <c r="AU1171" s="293"/>
    </row>
    <row r="1172" spans="1:47" x14ac:dyDescent="0.3">
      <c r="A1172" s="4"/>
      <c r="B1172" s="4"/>
      <c r="C1172" s="4"/>
      <c r="E1172" s="103"/>
      <c r="F1172" s="103"/>
      <c r="AD1172" s="103"/>
      <c r="AF1172" s="103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133"/>
      <c r="AU1172" s="293"/>
    </row>
    <row r="1173" spans="1:47" x14ac:dyDescent="0.3">
      <c r="A1173" s="4"/>
      <c r="B1173" s="4"/>
      <c r="C1173" s="4"/>
      <c r="E1173" s="103"/>
      <c r="F1173" s="103"/>
      <c r="AD1173" s="103"/>
      <c r="AF1173" s="103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133"/>
      <c r="AU1173" s="293"/>
    </row>
    <row r="1174" spans="1:47" x14ac:dyDescent="0.3">
      <c r="A1174" s="4"/>
      <c r="B1174" s="4"/>
      <c r="C1174" s="4"/>
      <c r="E1174" s="103"/>
      <c r="F1174" s="103"/>
      <c r="AD1174" s="103"/>
      <c r="AF1174" s="103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133"/>
      <c r="AU1174" s="293"/>
    </row>
    <row r="1175" spans="1:47" x14ac:dyDescent="0.3">
      <c r="A1175" s="4"/>
      <c r="B1175" s="4"/>
      <c r="C1175" s="4"/>
      <c r="E1175" s="103"/>
      <c r="F1175" s="103"/>
      <c r="AD1175" s="103"/>
      <c r="AF1175" s="103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133"/>
      <c r="AU1175" s="293"/>
    </row>
    <row r="1176" spans="1:47" x14ac:dyDescent="0.3">
      <c r="A1176" s="4"/>
      <c r="B1176" s="4"/>
      <c r="C1176" s="4"/>
      <c r="E1176" s="103"/>
      <c r="F1176" s="103"/>
      <c r="AD1176" s="103"/>
      <c r="AF1176" s="103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133"/>
      <c r="AU1176" s="293"/>
    </row>
    <row r="1177" spans="1:47" x14ac:dyDescent="0.3">
      <c r="A1177" s="4"/>
      <c r="B1177" s="4"/>
      <c r="C1177" s="4"/>
      <c r="E1177" s="103"/>
      <c r="F1177" s="103"/>
      <c r="AD1177" s="103"/>
      <c r="AF1177" s="103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133"/>
      <c r="AU1177" s="293"/>
    </row>
    <row r="1178" spans="1:47" x14ac:dyDescent="0.3">
      <c r="A1178" s="4"/>
      <c r="B1178" s="4"/>
      <c r="C1178" s="4"/>
      <c r="E1178" s="103"/>
      <c r="F1178" s="103"/>
      <c r="AD1178" s="103"/>
      <c r="AF1178" s="103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133"/>
      <c r="AU1178" s="293"/>
    </row>
    <row r="1179" spans="1:47" x14ac:dyDescent="0.3">
      <c r="A1179" s="4"/>
      <c r="B1179" s="4"/>
      <c r="C1179" s="4"/>
      <c r="E1179" s="103"/>
      <c r="F1179" s="103"/>
      <c r="AD1179" s="103"/>
      <c r="AF1179" s="103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133"/>
      <c r="AU1179" s="293"/>
    </row>
    <row r="1180" spans="1:47" x14ac:dyDescent="0.3">
      <c r="A1180" s="4"/>
      <c r="B1180" s="4"/>
      <c r="C1180" s="4"/>
      <c r="E1180" s="103"/>
      <c r="F1180" s="103"/>
      <c r="AD1180" s="103"/>
      <c r="AF1180" s="103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133"/>
      <c r="AU1180" s="293"/>
    </row>
    <row r="1181" spans="1:47" x14ac:dyDescent="0.3">
      <c r="A1181" s="4"/>
      <c r="B1181" s="4"/>
      <c r="C1181" s="4"/>
      <c r="E1181" s="103"/>
      <c r="F1181" s="103"/>
      <c r="AD1181" s="103"/>
      <c r="AF1181" s="103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133"/>
      <c r="AU1181" s="293"/>
    </row>
    <row r="1182" spans="1:47" x14ac:dyDescent="0.3">
      <c r="A1182" s="4"/>
      <c r="B1182" s="4"/>
      <c r="C1182" s="4"/>
      <c r="E1182" s="103"/>
      <c r="F1182" s="103"/>
      <c r="AD1182" s="103"/>
      <c r="AF1182" s="103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133"/>
      <c r="AU1182" s="293"/>
    </row>
    <row r="1183" spans="1:47" x14ac:dyDescent="0.3">
      <c r="A1183" s="4"/>
      <c r="B1183" s="4"/>
      <c r="C1183" s="4"/>
      <c r="E1183" s="103"/>
      <c r="F1183" s="103"/>
      <c r="AD1183" s="103"/>
      <c r="AF1183" s="103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133"/>
      <c r="AU1183" s="293"/>
    </row>
    <row r="1184" spans="1:47" x14ac:dyDescent="0.3">
      <c r="A1184" s="4"/>
      <c r="B1184" s="4"/>
      <c r="C1184" s="4"/>
      <c r="E1184" s="103"/>
      <c r="F1184" s="103"/>
      <c r="AD1184" s="103"/>
      <c r="AF1184" s="103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133"/>
      <c r="AU1184" s="293"/>
    </row>
    <row r="1185" spans="1:47" x14ac:dyDescent="0.3">
      <c r="A1185" s="4"/>
      <c r="B1185" s="4"/>
      <c r="C1185" s="4"/>
      <c r="E1185" s="103"/>
      <c r="F1185" s="103"/>
      <c r="AD1185" s="103"/>
      <c r="AF1185" s="103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133"/>
      <c r="AU1185" s="293"/>
    </row>
    <row r="1186" spans="1:47" x14ac:dyDescent="0.3">
      <c r="A1186" s="4"/>
      <c r="B1186" s="4"/>
      <c r="C1186" s="4"/>
      <c r="E1186" s="103"/>
      <c r="F1186" s="103"/>
      <c r="AD1186" s="103"/>
      <c r="AF1186" s="103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133"/>
      <c r="AU1186" s="293"/>
    </row>
    <row r="1187" spans="1:47" x14ac:dyDescent="0.3">
      <c r="A1187" s="4"/>
      <c r="B1187" s="4"/>
      <c r="C1187" s="4"/>
      <c r="E1187" s="103"/>
      <c r="F1187" s="103"/>
      <c r="AD1187" s="103"/>
      <c r="AF1187" s="103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133"/>
      <c r="AU1187" s="293"/>
    </row>
    <row r="1188" spans="1:47" x14ac:dyDescent="0.3">
      <c r="A1188" s="4"/>
      <c r="B1188" s="4"/>
      <c r="C1188" s="4"/>
      <c r="E1188" s="103"/>
      <c r="F1188" s="103"/>
      <c r="AD1188" s="103"/>
      <c r="AF1188" s="103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133"/>
      <c r="AU1188" s="293"/>
    </row>
    <row r="1189" spans="1:47" x14ac:dyDescent="0.3">
      <c r="A1189" s="4"/>
      <c r="B1189" s="4"/>
      <c r="C1189" s="4"/>
      <c r="E1189" s="103"/>
      <c r="F1189" s="103"/>
      <c r="AD1189" s="103"/>
      <c r="AF1189" s="103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133"/>
      <c r="AU1189" s="293"/>
    </row>
    <row r="1190" spans="1:47" x14ac:dyDescent="0.3">
      <c r="A1190" s="4"/>
      <c r="B1190" s="4"/>
      <c r="C1190" s="4"/>
      <c r="E1190" s="103"/>
      <c r="F1190" s="103"/>
      <c r="AD1190" s="103"/>
      <c r="AF1190" s="103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133"/>
      <c r="AU1190" s="293"/>
    </row>
    <row r="1191" spans="1:47" x14ac:dyDescent="0.3">
      <c r="A1191" s="4"/>
      <c r="B1191" s="4"/>
      <c r="C1191" s="4"/>
      <c r="E1191" s="103"/>
      <c r="F1191" s="103"/>
      <c r="AD1191" s="103"/>
      <c r="AF1191" s="103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133"/>
      <c r="AU1191" s="293"/>
    </row>
    <row r="1192" spans="1:47" x14ac:dyDescent="0.3">
      <c r="A1192" s="4"/>
      <c r="B1192" s="4"/>
      <c r="C1192" s="4"/>
      <c r="E1192" s="103"/>
      <c r="F1192" s="103"/>
      <c r="AD1192" s="103"/>
      <c r="AF1192" s="103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133"/>
      <c r="AU1192" s="293"/>
    </row>
    <row r="1193" spans="1:47" x14ac:dyDescent="0.3">
      <c r="A1193" s="4"/>
      <c r="B1193" s="4"/>
      <c r="C1193" s="4"/>
      <c r="E1193" s="103"/>
      <c r="F1193" s="103"/>
      <c r="AD1193" s="103"/>
      <c r="AF1193" s="103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133"/>
      <c r="AU1193" s="293"/>
    </row>
    <row r="1194" spans="1:47" x14ac:dyDescent="0.3">
      <c r="A1194" s="4"/>
      <c r="B1194" s="4"/>
      <c r="C1194" s="4"/>
      <c r="E1194" s="103"/>
      <c r="F1194" s="103"/>
      <c r="AD1194" s="103"/>
      <c r="AF1194" s="103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133"/>
      <c r="AU1194" s="293"/>
    </row>
    <row r="1195" spans="1:47" x14ac:dyDescent="0.3">
      <c r="A1195" s="4"/>
      <c r="B1195" s="4"/>
      <c r="C1195" s="4"/>
      <c r="E1195" s="103"/>
      <c r="F1195" s="103"/>
      <c r="AD1195" s="103"/>
      <c r="AF1195" s="103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133"/>
      <c r="AU1195" s="293"/>
    </row>
    <row r="1196" spans="1:47" x14ac:dyDescent="0.3">
      <c r="A1196" s="4"/>
      <c r="B1196" s="4"/>
      <c r="C1196" s="4"/>
      <c r="E1196" s="103"/>
      <c r="F1196" s="103"/>
      <c r="AD1196" s="103"/>
      <c r="AF1196" s="103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133"/>
      <c r="AU1196" s="293"/>
    </row>
    <row r="1197" spans="1:47" x14ac:dyDescent="0.3">
      <c r="A1197" s="4"/>
      <c r="B1197" s="4"/>
      <c r="C1197" s="4"/>
      <c r="E1197" s="103"/>
      <c r="F1197" s="103"/>
      <c r="AD1197" s="103"/>
      <c r="AF1197" s="103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133"/>
      <c r="AU1197" s="293"/>
    </row>
    <row r="1198" spans="1:47" x14ac:dyDescent="0.3">
      <c r="A1198" s="4"/>
      <c r="B1198" s="4"/>
      <c r="C1198" s="4"/>
      <c r="E1198" s="103"/>
      <c r="F1198" s="103"/>
      <c r="AD1198" s="103"/>
      <c r="AF1198" s="103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133"/>
      <c r="AU1198" s="293"/>
    </row>
    <row r="1199" spans="1:47" x14ac:dyDescent="0.3">
      <c r="A1199" s="4"/>
      <c r="B1199" s="4"/>
      <c r="C1199" s="4"/>
      <c r="E1199" s="103"/>
      <c r="F1199" s="103"/>
      <c r="AD1199" s="103"/>
      <c r="AF1199" s="103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133"/>
      <c r="AU1199" s="293"/>
    </row>
    <row r="1200" spans="1:47" x14ac:dyDescent="0.3">
      <c r="A1200" s="4"/>
      <c r="B1200" s="4"/>
      <c r="C1200" s="4"/>
      <c r="E1200" s="103"/>
      <c r="F1200" s="103"/>
      <c r="AD1200" s="103"/>
      <c r="AF1200" s="103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133"/>
      <c r="AU1200" s="293"/>
    </row>
    <row r="1201" spans="1:47" x14ac:dyDescent="0.3">
      <c r="A1201" s="4"/>
      <c r="B1201" s="4"/>
      <c r="C1201" s="4"/>
      <c r="E1201" s="103"/>
      <c r="F1201" s="103"/>
      <c r="AD1201" s="103"/>
      <c r="AF1201" s="103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133"/>
      <c r="AU1201" s="293"/>
    </row>
    <row r="1202" spans="1:47" x14ac:dyDescent="0.3">
      <c r="A1202" s="4"/>
      <c r="B1202" s="4"/>
      <c r="C1202" s="4"/>
      <c r="E1202" s="103"/>
      <c r="F1202" s="103"/>
      <c r="AD1202" s="103"/>
      <c r="AF1202" s="103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133"/>
      <c r="AU1202" s="293"/>
    </row>
    <row r="1203" spans="1:47" x14ac:dyDescent="0.3">
      <c r="A1203" s="4"/>
      <c r="B1203" s="4"/>
      <c r="C1203" s="4"/>
      <c r="E1203" s="103"/>
      <c r="F1203" s="103"/>
      <c r="AD1203" s="103"/>
      <c r="AF1203" s="103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133"/>
      <c r="AU1203" s="293"/>
    </row>
    <row r="1204" spans="1:47" x14ac:dyDescent="0.3">
      <c r="A1204" s="4"/>
      <c r="B1204" s="4"/>
      <c r="C1204" s="4"/>
      <c r="E1204" s="103"/>
      <c r="F1204" s="103"/>
      <c r="AD1204" s="103"/>
      <c r="AF1204" s="103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133"/>
      <c r="AU1204" s="293"/>
    </row>
    <row r="1205" spans="1:47" x14ac:dyDescent="0.3">
      <c r="A1205" s="4"/>
      <c r="B1205" s="4"/>
      <c r="C1205" s="4"/>
      <c r="E1205" s="103"/>
      <c r="F1205" s="103"/>
      <c r="AD1205" s="103"/>
      <c r="AF1205" s="103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133"/>
      <c r="AU1205" s="293"/>
    </row>
    <row r="1206" spans="1:47" x14ac:dyDescent="0.3">
      <c r="A1206" s="4"/>
      <c r="B1206" s="4"/>
      <c r="C1206" s="4"/>
      <c r="E1206" s="103"/>
      <c r="F1206" s="103"/>
      <c r="AD1206" s="103"/>
      <c r="AF1206" s="103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133"/>
      <c r="AU1206" s="293"/>
    </row>
    <row r="1207" spans="1:47" x14ac:dyDescent="0.3">
      <c r="A1207" s="4"/>
      <c r="B1207" s="4"/>
      <c r="C1207" s="4"/>
      <c r="E1207" s="103"/>
      <c r="F1207" s="103"/>
      <c r="AD1207" s="103"/>
      <c r="AF1207" s="103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133"/>
      <c r="AU1207" s="293"/>
    </row>
    <row r="1208" spans="1:47" x14ac:dyDescent="0.3">
      <c r="A1208" s="4"/>
      <c r="B1208" s="4"/>
      <c r="C1208" s="4"/>
      <c r="E1208" s="103"/>
      <c r="F1208" s="103"/>
      <c r="AD1208" s="103"/>
      <c r="AF1208" s="103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133"/>
      <c r="AU1208" s="293"/>
    </row>
    <row r="1209" spans="1:47" x14ac:dyDescent="0.3">
      <c r="A1209" s="4"/>
      <c r="B1209" s="4"/>
      <c r="C1209" s="4"/>
      <c r="E1209" s="103"/>
      <c r="F1209" s="103"/>
      <c r="AD1209" s="103"/>
      <c r="AF1209" s="103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133"/>
      <c r="AU1209" s="293"/>
    </row>
    <row r="1210" spans="1:47" x14ac:dyDescent="0.3">
      <c r="A1210" s="4"/>
      <c r="B1210" s="4"/>
      <c r="C1210" s="4"/>
      <c r="E1210" s="103"/>
      <c r="F1210" s="103"/>
      <c r="AD1210" s="103"/>
      <c r="AF1210" s="103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133"/>
      <c r="AU1210" s="293"/>
    </row>
    <row r="1211" spans="1:47" x14ac:dyDescent="0.3">
      <c r="A1211" s="4"/>
      <c r="B1211" s="4"/>
      <c r="C1211" s="4"/>
      <c r="E1211" s="103"/>
      <c r="F1211" s="103"/>
      <c r="AD1211" s="103"/>
      <c r="AF1211" s="103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133"/>
      <c r="AU1211" s="293"/>
    </row>
    <row r="1212" spans="1:47" x14ac:dyDescent="0.3">
      <c r="A1212" s="4"/>
      <c r="B1212" s="4"/>
      <c r="C1212" s="4"/>
      <c r="E1212" s="103"/>
      <c r="F1212" s="103"/>
      <c r="AD1212" s="103"/>
      <c r="AF1212" s="103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133"/>
      <c r="AU1212" s="293"/>
    </row>
    <row r="1213" spans="1:47" x14ac:dyDescent="0.3">
      <c r="A1213" s="4"/>
      <c r="B1213" s="4"/>
      <c r="C1213" s="4"/>
      <c r="E1213" s="103"/>
      <c r="F1213" s="103"/>
      <c r="AD1213" s="103"/>
      <c r="AF1213" s="103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133"/>
      <c r="AU1213" s="293"/>
    </row>
    <row r="1214" spans="1:47" x14ac:dyDescent="0.3">
      <c r="A1214" s="4"/>
      <c r="B1214" s="4"/>
      <c r="C1214" s="4"/>
      <c r="E1214" s="103"/>
      <c r="F1214" s="103"/>
      <c r="AD1214" s="103"/>
      <c r="AF1214" s="103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133"/>
      <c r="AU1214" s="293"/>
    </row>
    <row r="1215" spans="1:47" x14ac:dyDescent="0.3">
      <c r="A1215" s="4"/>
      <c r="B1215" s="4"/>
      <c r="C1215" s="4"/>
      <c r="E1215" s="103"/>
      <c r="F1215" s="103"/>
      <c r="AD1215" s="103"/>
      <c r="AF1215" s="103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133"/>
      <c r="AU1215" s="293"/>
    </row>
    <row r="1216" spans="1:47" x14ac:dyDescent="0.3">
      <c r="A1216" s="4"/>
      <c r="B1216" s="4"/>
      <c r="C1216" s="4"/>
      <c r="E1216" s="103"/>
      <c r="F1216" s="103"/>
      <c r="AD1216" s="103"/>
      <c r="AF1216" s="103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133"/>
      <c r="AU1216" s="293"/>
    </row>
    <row r="1217" spans="1:47" x14ac:dyDescent="0.3">
      <c r="A1217" s="4"/>
      <c r="B1217" s="4"/>
      <c r="C1217" s="4"/>
      <c r="E1217" s="103"/>
      <c r="F1217" s="103"/>
      <c r="AD1217" s="103"/>
      <c r="AF1217" s="103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133"/>
      <c r="AU1217" s="293"/>
    </row>
    <row r="1218" spans="1:47" x14ac:dyDescent="0.3">
      <c r="A1218" s="4"/>
      <c r="B1218" s="4"/>
      <c r="C1218" s="4"/>
      <c r="E1218" s="103"/>
      <c r="F1218" s="103"/>
      <c r="AD1218" s="103"/>
      <c r="AF1218" s="103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133"/>
      <c r="AU1218" s="293"/>
    </row>
    <row r="1219" spans="1:47" x14ac:dyDescent="0.3">
      <c r="A1219" s="4"/>
      <c r="B1219" s="4"/>
      <c r="C1219" s="4"/>
      <c r="E1219" s="103"/>
      <c r="F1219" s="103"/>
      <c r="AD1219" s="103"/>
      <c r="AF1219" s="103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133"/>
      <c r="AU1219" s="293"/>
    </row>
    <row r="1220" spans="1:47" x14ac:dyDescent="0.3">
      <c r="A1220" s="4"/>
      <c r="B1220" s="4"/>
      <c r="C1220" s="4"/>
      <c r="E1220" s="103"/>
      <c r="F1220" s="103"/>
      <c r="AD1220" s="103"/>
      <c r="AF1220" s="103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133"/>
      <c r="AU1220" s="293"/>
    </row>
    <row r="1221" spans="1:47" x14ac:dyDescent="0.3">
      <c r="A1221" s="4"/>
      <c r="B1221" s="4"/>
      <c r="C1221" s="4"/>
      <c r="E1221" s="103"/>
      <c r="F1221" s="103"/>
      <c r="AD1221" s="103"/>
      <c r="AF1221" s="103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133"/>
      <c r="AU1221" s="293"/>
    </row>
    <row r="1222" spans="1:47" x14ac:dyDescent="0.3">
      <c r="A1222" s="4"/>
      <c r="B1222" s="4"/>
      <c r="C1222" s="4"/>
      <c r="E1222" s="103"/>
      <c r="F1222" s="103"/>
      <c r="AD1222" s="103"/>
      <c r="AF1222" s="103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133"/>
      <c r="AU1222" s="293"/>
    </row>
    <row r="1223" spans="1:47" x14ac:dyDescent="0.3">
      <c r="A1223" s="4"/>
      <c r="B1223" s="4"/>
      <c r="C1223" s="4"/>
      <c r="E1223" s="103"/>
      <c r="F1223" s="103"/>
      <c r="AD1223" s="103"/>
      <c r="AF1223" s="103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133"/>
      <c r="AU1223" s="293"/>
    </row>
    <row r="1224" spans="1:47" x14ac:dyDescent="0.3">
      <c r="A1224" s="4"/>
      <c r="B1224" s="4"/>
      <c r="C1224" s="4"/>
      <c r="E1224" s="103"/>
      <c r="F1224" s="103"/>
      <c r="AD1224" s="103"/>
      <c r="AF1224" s="103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133"/>
      <c r="AU1224" s="293"/>
    </row>
    <row r="1225" spans="1:47" x14ac:dyDescent="0.3">
      <c r="A1225" s="4"/>
      <c r="B1225" s="4"/>
      <c r="C1225" s="4"/>
      <c r="E1225" s="103"/>
      <c r="F1225" s="103"/>
      <c r="AD1225" s="103"/>
      <c r="AF1225" s="103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133"/>
      <c r="AU1225" s="293"/>
    </row>
    <row r="1226" spans="1:47" x14ac:dyDescent="0.3">
      <c r="A1226" s="4"/>
      <c r="B1226" s="4"/>
      <c r="C1226" s="4"/>
      <c r="E1226" s="103"/>
      <c r="F1226" s="103"/>
      <c r="AD1226" s="103"/>
      <c r="AF1226" s="103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133"/>
      <c r="AU1226" s="293"/>
    </row>
    <row r="1227" spans="1:47" x14ac:dyDescent="0.3">
      <c r="A1227" s="4"/>
      <c r="B1227" s="4"/>
      <c r="C1227" s="4"/>
      <c r="E1227" s="103"/>
      <c r="F1227" s="103"/>
      <c r="AD1227" s="103"/>
      <c r="AF1227" s="103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133"/>
      <c r="AU1227" s="293"/>
    </row>
    <row r="1228" spans="1:47" x14ac:dyDescent="0.3">
      <c r="A1228" s="4"/>
      <c r="B1228" s="4"/>
      <c r="C1228" s="4"/>
      <c r="E1228" s="103"/>
      <c r="F1228" s="103"/>
      <c r="AD1228" s="103"/>
      <c r="AF1228" s="103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133"/>
      <c r="AU1228" s="293"/>
    </row>
    <row r="1229" spans="1:47" x14ac:dyDescent="0.3">
      <c r="A1229" s="4"/>
      <c r="B1229" s="4"/>
      <c r="C1229" s="4"/>
      <c r="E1229" s="103"/>
      <c r="F1229" s="103"/>
      <c r="AD1229" s="103"/>
      <c r="AF1229" s="103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133"/>
      <c r="AU1229" s="293"/>
    </row>
    <row r="1230" spans="1:47" x14ac:dyDescent="0.3">
      <c r="A1230" s="4"/>
      <c r="B1230" s="4"/>
      <c r="C1230" s="4"/>
      <c r="E1230" s="103"/>
      <c r="F1230" s="103"/>
      <c r="AD1230" s="103"/>
      <c r="AF1230" s="103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133"/>
      <c r="AU1230" s="293"/>
    </row>
    <row r="1231" spans="1:47" x14ac:dyDescent="0.3">
      <c r="A1231" s="4"/>
      <c r="B1231" s="4"/>
      <c r="C1231" s="4"/>
      <c r="E1231" s="103"/>
      <c r="F1231" s="103"/>
      <c r="AD1231" s="103"/>
      <c r="AF1231" s="103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133"/>
      <c r="AU1231" s="293"/>
    </row>
    <row r="1232" spans="1:47" x14ac:dyDescent="0.3">
      <c r="A1232" s="4"/>
      <c r="B1232" s="4"/>
      <c r="C1232" s="4"/>
      <c r="E1232" s="103"/>
      <c r="F1232" s="103"/>
      <c r="AD1232" s="103"/>
      <c r="AF1232" s="103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133"/>
      <c r="AU1232" s="293"/>
    </row>
    <row r="1233" spans="1:47" x14ac:dyDescent="0.3">
      <c r="A1233" s="4"/>
      <c r="B1233" s="4"/>
      <c r="C1233" s="4"/>
      <c r="E1233" s="103"/>
      <c r="F1233" s="103"/>
      <c r="AD1233" s="103"/>
      <c r="AF1233" s="103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133"/>
      <c r="AU1233" s="293"/>
    </row>
    <row r="1234" spans="1:47" x14ac:dyDescent="0.3">
      <c r="A1234" s="4"/>
      <c r="B1234" s="4"/>
      <c r="C1234" s="4"/>
      <c r="E1234" s="103"/>
      <c r="F1234" s="103"/>
      <c r="AD1234" s="103"/>
      <c r="AF1234" s="103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133"/>
      <c r="AU1234" s="293"/>
    </row>
    <row r="1235" spans="1:47" x14ac:dyDescent="0.3">
      <c r="A1235" s="4"/>
      <c r="B1235" s="4"/>
      <c r="C1235" s="4"/>
      <c r="E1235" s="103"/>
      <c r="F1235" s="103"/>
      <c r="AD1235" s="103"/>
      <c r="AF1235" s="103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133"/>
      <c r="AU1235" s="293"/>
    </row>
    <row r="1236" spans="1:47" x14ac:dyDescent="0.3">
      <c r="A1236" s="4"/>
      <c r="B1236" s="4"/>
      <c r="C1236" s="4"/>
      <c r="E1236" s="103"/>
      <c r="F1236" s="103"/>
      <c r="AD1236" s="103"/>
      <c r="AF1236" s="103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133"/>
      <c r="AU1236" s="293"/>
    </row>
    <row r="1237" spans="1:47" x14ac:dyDescent="0.3">
      <c r="A1237" s="4"/>
      <c r="B1237" s="4"/>
      <c r="C1237" s="4"/>
      <c r="E1237" s="103"/>
      <c r="F1237" s="103"/>
      <c r="AD1237" s="103"/>
      <c r="AF1237" s="103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133"/>
      <c r="AU1237" s="293"/>
    </row>
    <row r="1238" spans="1:47" x14ac:dyDescent="0.3">
      <c r="A1238" s="4"/>
      <c r="B1238" s="4"/>
      <c r="C1238" s="4"/>
      <c r="E1238" s="103"/>
      <c r="F1238" s="103"/>
      <c r="AD1238" s="103"/>
      <c r="AF1238" s="103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133"/>
      <c r="AU1238" s="293"/>
    </row>
    <row r="1239" spans="1:47" x14ac:dyDescent="0.3">
      <c r="A1239" s="4"/>
      <c r="B1239" s="4"/>
      <c r="C1239" s="4"/>
      <c r="E1239" s="103"/>
      <c r="F1239" s="103"/>
      <c r="AD1239" s="103"/>
      <c r="AF1239" s="103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133"/>
      <c r="AU1239" s="293"/>
    </row>
    <row r="1240" spans="1:47" x14ac:dyDescent="0.3">
      <c r="A1240" s="4"/>
      <c r="B1240" s="4"/>
      <c r="C1240" s="4"/>
      <c r="E1240" s="103"/>
      <c r="F1240" s="103"/>
      <c r="AD1240" s="103"/>
      <c r="AF1240" s="103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133"/>
      <c r="AU1240" s="293"/>
    </row>
    <row r="1241" spans="1:47" x14ac:dyDescent="0.3">
      <c r="A1241" s="4"/>
      <c r="B1241" s="4"/>
      <c r="C1241" s="4"/>
      <c r="E1241" s="103"/>
      <c r="F1241" s="103"/>
      <c r="AD1241" s="103"/>
      <c r="AF1241" s="103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133"/>
      <c r="AU1241" s="293"/>
    </row>
    <row r="1242" spans="1:47" x14ac:dyDescent="0.3">
      <c r="A1242" s="4"/>
      <c r="B1242" s="4"/>
      <c r="C1242" s="4"/>
      <c r="E1242" s="103"/>
      <c r="F1242" s="103"/>
      <c r="AD1242" s="103"/>
      <c r="AF1242" s="103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133"/>
      <c r="AU1242" s="293"/>
    </row>
    <row r="1243" spans="1:47" x14ac:dyDescent="0.3">
      <c r="A1243" s="4"/>
      <c r="B1243" s="4"/>
      <c r="C1243" s="4"/>
      <c r="E1243" s="103"/>
      <c r="F1243" s="103"/>
      <c r="AD1243" s="103"/>
      <c r="AF1243" s="103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133"/>
      <c r="AU1243" s="293"/>
    </row>
    <row r="1244" spans="1:47" x14ac:dyDescent="0.3">
      <c r="A1244" s="4"/>
      <c r="B1244" s="4"/>
      <c r="C1244" s="4"/>
      <c r="E1244" s="103"/>
      <c r="F1244" s="103"/>
      <c r="AD1244" s="103"/>
      <c r="AF1244" s="103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133"/>
      <c r="AU1244" s="293"/>
    </row>
    <row r="1245" spans="1:47" x14ac:dyDescent="0.3">
      <c r="A1245" s="4"/>
      <c r="B1245" s="4"/>
      <c r="C1245" s="4"/>
      <c r="E1245" s="103"/>
      <c r="F1245" s="103"/>
      <c r="AD1245" s="103"/>
      <c r="AF1245" s="103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133"/>
      <c r="AU1245" s="293"/>
    </row>
    <row r="1246" spans="1:47" x14ac:dyDescent="0.3">
      <c r="A1246" s="4"/>
      <c r="B1246" s="4"/>
      <c r="C1246" s="4"/>
      <c r="E1246" s="103"/>
      <c r="F1246" s="103"/>
      <c r="AD1246" s="103"/>
      <c r="AF1246" s="103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133"/>
      <c r="AU1246" s="293"/>
    </row>
    <row r="1247" spans="1:47" x14ac:dyDescent="0.3">
      <c r="A1247" s="4"/>
      <c r="B1247" s="4"/>
      <c r="C1247" s="4"/>
      <c r="E1247" s="103"/>
      <c r="F1247" s="103"/>
      <c r="AD1247" s="103"/>
      <c r="AF1247" s="103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133"/>
      <c r="AU1247" s="293"/>
    </row>
    <row r="1248" spans="1:47" x14ac:dyDescent="0.3">
      <c r="A1248" s="4"/>
      <c r="B1248" s="4"/>
      <c r="C1248" s="4"/>
      <c r="E1248" s="103"/>
      <c r="F1248" s="103"/>
      <c r="AD1248" s="103"/>
      <c r="AF1248" s="103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133"/>
      <c r="AU1248" s="293"/>
    </row>
    <row r="1249" spans="1:47" x14ac:dyDescent="0.3">
      <c r="A1249" s="4"/>
      <c r="B1249" s="4"/>
      <c r="C1249" s="4"/>
      <c r="E1249" s="103"/>
      <c r="F1249" s="103"/>
      <c r="AD1249" s="103"/>
      <c r="AF1249" s="103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133"/>
      <c r="AU1249" s="293"/>
    </row>
    <row r="1250" spans="1:47" x14ac:dyDescent="0.3">
      <c r="A1250" s="4"/>
      <c r="B1250" s="4"/>
      <c r="C1250" s="4"/>
      <c r="E1250" s="103"/>
      <c r="F1250" s="103"/>
      <c r="AD1250" s="103"/>
      <c r="AF1250" s="103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133"/>
      <c r="AU1250" s="293"/>
    </row>
    <row r="1251" spans="1:47" x14ac:dyDescent="0.3">
      <c r="A1251" s="4"/>
      <c r="B1251" s="4"/>
      <c r="C1251" s="4"/>
      <c r="E1251" s="103"/>
      <c r="F1251" s="103"/>
      <c r="AD1251" s="103"/>
      <c r="AF1251" s="103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133"/>
      <c r="AU1251" s="293"/>
    </row>
    <row r="1252" spans="1:47" x14ac:dyDescent="0.3">
      <c r="A1252" s="4"/>
      <c r="B1252" s="4"/>
      <c r="C1252" s="4"/>
      <c r="E1252" s="103"/>
      <c r="F1252" s="103"/>
      <c r="AD1252" s="103"/>
      <c r="AF1252" s="103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133"/>
      <c r="AU1252" s="293"/>
    </row>
    <row r="1253" spans="1:47" x14ac:dyDescent="0.3">
      <c r="A1253" s="4"/>
      <c r="B1253" s="4"/>
      <c r="C1253" s="4"/>
      <c r="E1253" s="103"/>
      <c r="F1253" s="103"/>
      <c r="AD1253" s="103"/>
      <c r="AF1253" s="103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133"/>
      <c r="AU1253" s="293"/>
    </row>
    <row r="1254" spans="1:47" x14ac:dyDescent="0.3">
      <c r="A1254" s="4"/>
      <c r="B1254" s="4"/>
      <c r="C1254" s="4"/>
      <c r="E1254" s="103"/>
      <c r="F1254" s="103"/>
      <c r="AD1254" s="103"/>
      <c r="AF1254" s="103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133"/>
      <c r="AU1254" s="293"/>
    </row>
    <row r="1255" spans="1:47" x14ac:dyDescent="0.3">
      <c r="A1255" s="4"/>
      <c r="B1255" s="4"/>
      <c r="C1255" s="4"/>
      <c r="E1255" s="103"/>
      <c r="F1255" s="103"/>
      <c r="AD1255" s="103"/>
      <c r="AF1255" s="103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133"/>
      <c r="AU1255" s="293"/>
    </row>
    <row r="1256" spans="1:47" x14ac:dyDescent="0.3">
      <c r="A1256" s="4"/>
      <c r="B1256" s="4"/>
      <c r="C1256" s="4"/>
      <c r="E1256" s="103"/>
      <c r="F1256" s="103"/>
      <c r="AD1256" s="103"/>
      <c r="AF1256" s="103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133"/>
      <c r="AU1256" s="293"/>
    </row>
    <row r="1257" spans="1:47" x14ac:dyDescent="0.3">
      <c r="A1257" s="4"/>
      <c r="B1257" s="4"/>
      <c r="C1257" s="4"/>
      <c r="E1257" s="103"/>
      <c r="F1257" s="103"/>
      <c r="AD1257" s="103"/>
      <c r="AF1257" s="103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133"/>
      <c r="AU1257" s="293"/>
    </row>
    <row r="1258" spans="1:47" x14ac:dyDescent="0.3">
      <c r="A1258" s="4"/>
      <c r="B1258" s="4"/>
      <c r="C1258" s="4"/>
      <c r="E1258" s="103"/>
      <c r="F1258" s="103"/>
      <c r="AD1258" s="103"/>
      <c r="AF1258" s="103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133"/>
      <c r="AU1258" s="293"/>
    </row>
    <row r="1259" spans="1:47" x14ac:dyDescent="0.3">
      <c r="A1259" s="4"/>
      <c r="B1259" s="4"/>
      <c r="C1259" s="4"/>
      <c r="E1259" s="103"/>
      <c r="F1259" s="103"/>
      <c r="AD1259" s="103"/>
      <c r="AF1259" s="103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133"/>
      <c r="AU1259" s="293"/>
    </row>
    <row r="1260" spans="1:47" x14ac:dyDescent="0.3">
      <c r="A1260" s="4"/>
      <c r="B1260" s="4"/>
      <c r="C1260" s="4"/>
      <c r="E1260" s="103"/>
      <c r="F1260" s="103"/>
      <c r="AD1260" s="103"/>
      <c r="AF1260" s="103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133"/>
      <c r="AU1260" s="293"/>
    </row>
    <row r="1261" spans="1:47" x14ac:dyDescent="0.3">
      <c r="A1261" s="4"/>
      <c r="B1261" s="4"/>
      <c r="C1261" s="4"/>
      <c r="E1261" s="103"/>
      <c r="F1261" s="103"/>
      <c r="AD1261" s="103"/>
      <c r="AF1261" s="103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133"/>
      <c r="AU1261" s="293"/>
    </row>
    <row r="1262" spans="1:47" x14ac:dyDescent="0.3">
      <c r="A1262" s="4"/>
      <c r="B1262" s="4"/>
      <c r="C1262" s="4"/>
      <c r="E1262" s="103"/>
      <c r="F1262" s="103"/>
      <c r="AD1262" s="103"/>
      <c r="AF1262" s="103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133"/>
      <c r="AU1262" s="293"/>
    </row>
    <row r="1263" spans="1:47" x14ac:dyDescent="0.3">
      <c r="A1263" s="4"/>
      <c r="B1263" s="4"/>
      <c r="C1263" s="4"/>
      <c r="E1263" s="103"/>
      <c r="F1263" s="103"/>
      <c r="AD1263" s="103"/>
      <c r="AF1263" s="103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133"/>
      <c r="AU1263" s="293"/>
    </row>
    <row r="1264" spans="1:47" x14ac:dyDescent="0.3">
      <c r="A1264" s="4"/>
      <c r="B1264" s="4"/>
      <c r="C1264" s="4"/>
      <c r="E1264" s="103"/>
      <c r="F1264" s="103"/>
      <c r="AD1264" s="103"/>
      <c r="AF1264" s="103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133"/>
      <c r="AU1264" s="293"/>
    </row>
    <row r="1265" spans="1:47" x14ac:dyDescent="0.3">
      <c r="A1265" s="4"/>
      <c r="B1265" s="4"/>
      <c r="C1265" s="4"/>
      <c r="E1265" s="103"/>
      <c r="F1265" s="103"/>
      <c r="AD1265" s="103"/>
      <c r="AF1265" s="103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133"/>
      <c r="AU1265" s="293"/>
    </row>
    <row r="1266" spans="1:47" x14ac:dyDescent="0.3">
      <c r="A1266" s="4"/>
      <c r="B1266" s="4"/>
      <c r="C1266" s="4"/>
      <c r="E1266" s="103"/>
      <c r="F1266" s="103"/>
      <c r="AD1266" s="103"/>
      <c r="AF1266" s="103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133"/>
      <c r="AU1266" s="293"/>
    </row>
    <row r="1267" spans="1:47" x14ac:dyDescent="0.3">
      <c r="A1267" s="4"/>
      <c r="B1267" s="4"/>
      <c r="C1267" s="4"/>
      <c r="E1267" s="103"/>
      <c r="F1267" s="103"/>
      <c r="AD1267" s="103"/>
      <c r="AF1267" s="103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133"/>
      <c r="AU1267" s="293"/>
    </row>
    <row r="1268" spans="1:47" x14ac:dyDescent="0.3">
      <c r="A1268" s="4"/>
      <c r="B1268" s="4"/>
      <c r="C1268" s="4"/>
      <c r="E1268" s="103"/>
      <c r="F1268" s="103"/>
      <c r="AD1268" s="103"/>
      <c r="AF1268" s="103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133"/>
      <c r="AU1268" s="293"/>
    </row>
    <row r="1269" spans="1:47" x14ac:dyDescent="0.3">
      <c r="A1269" s="4"/>
      <c r="B1269" s="4"/>
      <c r="C1269" s="4"/>
      <c r="E1269" s="103"/>
      <c r="F1269" s="103"/>
      <c r="AD1269" s="103"/>
      <c r="AF1269" s="103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133"/>
      <c r="AU1269" s="293"/>
    </row>
    <row r="1270" spans="1:47" x14ac:dyDescent="0.3">
      <c r="A1270" s="4"/>
      <c r="B1270" s="4"/>
      <c r="C1270" s="4"/>
      <c r="E1270" s="103"/>
      <c r="F1270" s="103"/>
      <c r="AD1270" s="103"/>
      <c r="AF1270" s="103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133"/>
      <c r="AU1270" s="293"/>
    </row>
    <row r="1271" spans="1:47" x14ac:dyDescent="0.3">
      <c r="A1271" s="4"/>
      <c r="B1271" s="4"/>
      <c r="C1271" s="4"/>
      <c r="E1271" s="103"/>
      <c r="F1271" s="103"/>
      <c r="AD1271" s="103"/>
      <c r="AF1271" s="103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133"/>
      <c r="AU1271" s="293"/>
    </row>
    <row r="1272" spans="1:47" x14ac:dyDescent="0.3">
      <c r="A1272" s="4"/>
      <c r="B1272" s="4"/>
      <c r="C1272" s="4"/>
      <c r="E1272" s="103"/>
      <c r="F1272" s="103"/>
      <c r="AD1272" s="103"/>
      <c r="AF1272" s="103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133"/>
      <c r="AU1272" s="293"/>
    </row>
    <row r="1273" spans="1:47" x14ac:dyDescent="0.3">
      <c r="A1273" s="4"/>
      <c r="B1273" s="4"/>
      <c r="C1273" s="4"/>
      <c r="E1273" s="103"/>
      <c r="F1273" s="103"/>
      <c r="AD1273" s="103"/>
      <c r="AF1273" s="103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133"/>
      <c r="AU1273" s="293"/>
    </row>
    <row r="1274" spans="1:47" x14ac:dyDescent="0.3">
      <c r="A1274" s="4"/>
      <c r="B1274" s="4"/>
      <c r="C1274" s="4"/>
      <c r="E1274" s="103"/>
      <c r="F1274" s="103"/>
      <c r="AD1274" s="103"/>
      <c r="AF1274" s="103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133"/>
      <c r="AU1274" s="293"/>
    </row>
    <row r="1275" spans="1:47" x14ac:dyDescent="0.3">
      <c r="A1275" s="4"/>
      <c r="B1275" s="4"/>
      <c r="C1275" s="4"/>
      <c r="E1275" s="103"/>
      <c r="F1275" s="103"/>
      <c r="AD1275" s="103"/>
      <c r="AF1275" s="103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133"/>
      <c r="AU1275" s="293"/>
    </row>
    <row r="1276" spans="1:47" x14ac:dyDescent="0.3">
      <c r="A1276" s="4"/>
      <c r="B1276" s="4"/>
      <c r="C1276" s="4"/>
      <c r="E1276" s="103"/>
      <c r="F1276" s="103"/>
      <c r="AD1276" s="103"/>
      <c r="AF1276" s="103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133"/>
      <c r="AU1276" s="293"/>
    </row>
    <row r="1277" spans="1:47" x14ac:dyDescent="0.3">
      <c r="A1277" s="4"/>
      <c r="B1277" s="4"/>
      <c r="C1277" s="4"/>
      <c r="E1277" s="103"/>
      <c r="F1277" s="103"/>
      <c r="AD1277" s="103"/>
      <c r="AF1277" s="103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133"/>
      <c r="AU1277" s="293"/>
    </row>
    <row r="1278" spans="1:47" x14ac:dyDescent="0.3">
      <c r="A1278" s="4"/>
      <c r="B1278" s="4"/>
      <c r="C1278" s="4"/>
      <c r="E1278" s="103"/>
      <c r="F1278" s="103"/>
      <c r="AD1278" s="103"/>
      <c r="AF1278" s="103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133"/>
      <c r="AU1278" s="293"/>
    </row>
    <row r="1279" spans="1:47" x14ac:dyDescent="0.3">
      <c r="A1279" s="4"/>
      <c r="B1279" s="4"/>
      <c r="C1279" s="4"/>
      <c r="E1279" s="103"/>
      <c r="F1279" s="103"/>
      <c r="AD1279" s="103"/>
      <c r="AF1279" s="103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133"/>
      <c r="AU1279" s="293"/>
    </row>
    <row r="1280" spans="1:47" x14ac:dyDescent="0.3">
      <c r="A1280" s="4"/>
      <c r="B1280" s="4"/>
      <c r="C1280" s="4"/>
      <c r="E1280" s="103"/>
      <c r="F1280" s="103"/>
      <c r="AD1280" s="103"/>
      <c r="AF1280" s="103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133"/>
      <c r="AU1280" s="293"/>
    </row>
    <row r="1281" spans="1:47" x14ac:dyDescent="0.3">
      <c r="A1281" s="4"/>
      <c r="B1281" s="4"/>
      <c r="C1281" s="4"/>
      <c r="E1281" s="103"/>
      <c r="F1281" s="103"/>
      <c r="AD1281" s="103"/>
      <c r="AF1281" s="103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133"/>
      <c r="AU1281" s="293"/>
    </row>
    <row r="1282" spans="1:47" x14ac:dyDescent="0.3">
      <c r="A1282" s="4"/>
      <c r="B1282" s="4"/>
      <c r="C1282" s="4"/>
      <c r="E1282" s="103"/>
      <c r="F1282" s="103"/>
      <c r="AD1282" s="103"/>
      <c r="AF1282" s="103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133"/>
      <c r="AU1282" s="293"/>
    </row>
    <row r="1283" spans="1:47" x14ac:dyDescent="0.3">
      <c r="A1283" s="4"/>
      <c r="B1283" s="4"/>
      <c r="C1283" s="4"/>
      <c r="E1283" s="103"/>
      <c r="F1283" s="103"/>
      <c r="AD1283" s="103"/>
      <c r="AF1283" s="103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133"/>
      <c r="AU1283" s="293"/>
    </row>
    <row r="1284" spans="1:47" x14ac:dyDescent="0.3">
      <c r="A1284" s="4"/>
      <c r="B1284" s="4"/>
      <c r="C1284" s="4"/>
      <c r="E1284" s="103"/>
      <c r="F1284" s="103"/>
      <c r="AD1284" s="103"/>
      <c r="AF1284" s="103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133"/>
      <c r="AU1284" s="293"/>
    </row>
    <row r="1285" spans="1:47" x14ac:dyDescent="0.3">
      <c r="A1285" s="4"/>
      <c r="B1285" s="4"/>
      <c r="C1285" s="4"/>
      <c r="E1285" s="103"/>
      <c r="F1285" s="103"/>
      <c r="AD1285" s="103"/>
      <c r="AF1285" s="103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133"/>
      <c r="AU1285" s="293"/>
    </row>
    <row r="1286" spans="1:47" x14ac:dyDescent="0.3">
      <c r="A1286" s="4"/>
      <c r="B1286" s="4"/>
      <c r="C1286" s="4"/>
      <c r="E1286" s="103"/>
      <c r="F1286" s="103"/>
      <c r="AD1286" s="103"/>
      <c r="AF1286" s="103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133"/>
      <c r="AU1286" s="293"/>
    </row>
    <row r="1287" spans="1:47" x14ac:dyDescent="0.3">
      <c r="A1287" s="4"/>
      <c r="B1287" s="4"/>
      <c r="C1287" s="4"/>
      <c r="E1287" s="103"/>
      <c r="F1287" s="103"/>
      <c r="AD1287" s="103"/>
      <c r="AF1287" s="103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133"/>
      <c r="AU1287" s="293"/>
    </row>
    <row r="1288" spans="1:47" x14ac:dyDescent="0.3">
      <c r="A1288" s="4"/>
      <c r="B1288" s="4"/>
      <c r="C1288" s="4"/>
      <c r="E1288" s="103"/>
      <c r="F1288" s="103"/>
      <c r="AD1288" s="103"/>
      <c r="AF1288" s="103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133"/>
      <c r="AU1288" s="293"/>
    </row>
    <row r="1289" spans="1:47" x14ac:dyDescent="0.3">
      <c r="A1289" s="4"/>
      <c r="B1289" s="4"/>
      <c r="C1289" s="4"/>
      <c r="E1289" s="103"/>
      <c r="F1289" s="103"/>
      <c r="AD1289" s="103"/>
      <c r="AF1289" s="103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133"/>
      <c r="AU1289" s="293"/>
    </row>
    <row r="1290" spans="1:47" x14ac:dyDescent="0.3">
      <c r="A1290" s="4"/>
      <c r="B1290" s="4"/>
      <c r="C1290" s="4"/>
      <c r="E1290" s="103"/>
      <c r="F1290" s="103"/>
      <c r="AD1290" s="103"/>
      <c r="AF1290" s="103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133"/>
      <c r="AU1290" s="293"/>
    </row>
    <row r="1291" spans="1:47" x14ac:dyDescent="0.3">
      <c r="A1291" s="4"/>
      <c r="B1291" s="4"/>
      <c r="C1291" s="4"/>
      <c r="E1291" s="103"/>
      <c r="F1291" s="103"/>
      <c r="AD1291" s="103"/>
      <c r="AF1291" s="103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133"/>
      <c r="AU1291" s="293"/>
    </row>
    <row r="1292" spans="1:47" x14ac:dyDescent="0.3">
      <c r="A1292" s="4"/>
      <c r="B1292" s="4"/>
      <c r="C1292" s="4"/>
      <c r="E1292" s="103"/>
      <c r="F1292" s="103"/>
      <c r="AD1292" s="103"/>
      <c r="AF1292" s="103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133"/>
      <c r="AU1292" s="293"/>
    </row>
    <row r="1293" spans="1:47" x14ac:dyDescent="0.3">
      <c r="A1293" s="4"/>
      <c r="B1293" s="4"/>
      <c r="C1293" s="4"/>
      <c r="E1293" s="103"/>
      <c r="F1293" s="103"/>
      <c r="AD1293" s="103"/>
      <c r="AF1293" s="103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133"/>
      <c r="AU1293" s="293"/>
    </row>
    <row r="1294" spans="1:47" x14ac:dyDescent="0.3">
      <c r="A1294" s="4"/>
      <c r="B1294" s="4"/>
      <c r="C1294" s="4"/>
      <c r="E1294" s="103"/>
      <c r="F1294" s="103"/>
      <c r="AD1294" s="103"/>
      <c r="AF1294" s="103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133"/>
      <c r="AU1294" s="293"/>
    </row>
    <row r="1295" spans="1:47" x14ac:dyDescent="0.3">
      <c r="A1295" s="4"/>
      <c r="B1295" s="4"/>
      <c r="C1295" s="4"/>
      <c r="E1295" s="103"/>
      <c r="F1295" s="103"/>
      <c r="AD1295" s="103"/>
      <c r="AF1295" s="103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133"/>
      <c r="AU1295" s="293"/>
    </row>
    <row r="1296" spans="1:47" x14ac:dyDescent="0.3">
      <c r="A1296" s="4"/>
      <c r="B1296" s="4"/>
      <c r="C1296" s="4"/>
      <c r="E1296" s="103"/>
      <c r="F1296" s="103"/>
      <c r="AD1296" s="103"/>
      <c r="AF1296" s="103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133"/>
      <c r="AU1296" s="293"/>
    </row>
    <row r="1297" spans="1:47" x14ac:dyDescent="0.3">
      <c r="A1297" s="4"/>
      <c r="B1297" s="4"/>
      <c r="C1297" s="4"/>
      <c r="E1297" s="103"/>
      <c r="F1297" s="103"/>
      <c r="AD1297" s="103"/>
      <c r="AF1297" s="103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133"/>
      <c r="AU1297" s="293"/>
    </row>
    <row r="1298" spans="1:47" x14ac:dyDescent="0.3">
      <c r="A1298" s="4"/>
      <c r="B1298" s="4"/>
      <c r="C1298" s="4"/>
      <c r="E1298" s="103"/>
      <c r="F1298" s="103"/>
      <c r="AD1298" s="103"/>
      <c r="AF1298" s="103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133"/>
      <c r="AU1298" s="293"/>
    </row>
    <row r="1299" spans="1:47" x14ac:dyDescent="0.3">
      <c r="A1299" s="4"/>
      <c r="B1299" s="4"/>
      <c r="C1299" s="4"/>
      <c r="E1299" s="103"/>
      <c r="F1299" s="103"/>
      <c r="AD1299" s="103"/>
      <c r="AF1299" s="103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133"/>
      <c r="AU1299" s="293"/>
    </row>
    <row r="1300" spans="1:47" x14ac:dyDescent="0.3">
      <c r="A1300" s="4"/>
      <c r="B1300" s="4"/>
      <c r="C1300" s="4"/>
      <c r="E1300" s="103"/>
      <c r="F1300" s="103"/>
      <c r="AD1300" s="103"/>
      <c r="AF1300" s="103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133"/>
      <c r="AU1300" s="293"/>
    </row>
    <row r="1301" spans="1:47" x14ac:dyDescent="0.3">
      <c r="A1301" s="4"/>
      <c r="B1301" s="4"/>
      <c r="C1301" s="4"/>
      <c r="E1301" s="103"/>
      <c r="F1301" s="103"/>
      <c r="AD1301" s="103"/>
      <c r="AF1301" s="103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133"/>
      <c r="AU1301" s="293"/>
    </row>
    <row r="1302" spans="1:47" x14ac:dyDescent="0.3">
      <c r="A1302" s="4"/>
      <c r="B1302" s="4"/>
      <c r="C1302" s="4"/>
      <c r="E1302" s="103"/>
      <c r="F1302" s="103"/>
      <c r="AD1302" s="103"/>
      <c r="AF1302" s="103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133"/>
      <c r="AU1302" s="293"/>
    </row>
    <row r="1303" spans="1:47" x14ac:dyDescent="0.3">
      <c r="A1303" s="4"/>
      <c r="B1303" s="4"/>
      <c r="C1303" s="4"/>
      <c r="E1303" s="103"/>
      <c r="F1303" s="103"/>
      <c r="AD1303" s="103"/>
      <c r="AF1303" s="103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133"/>
      <c r="AU1303" s="293"/>
    </row>
    <row r="1304" spans="1:47" x14ac:dyDescent="0.3">
      <c r="A1304" s="4"/>
      <c r="B1304" s="4"/>
      <c r="C1304" s="4"/>
      <c r="E1304" s="103"/>
      <c r="F1304" s="103"/>
      <c r="AD1304" s="103"/>
      <c r="AF1304" s="103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133"/>
      <c r="AU1304" s="293"/>
    </row>
    <row r="1305" spans="1:47" x14ac:dyDescent="0.3">
      <c r="A1305" s="4"/>
      <c r="B1305" s="4"/>
      <c r="C1305" s="4"/>
      <c r="E1305" s="103"/>
      <c r="F1305" s="103"/>
      <c r="AD1305" s="103"/>
      <c r="AF1305" s="103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133"/>
      <c r="AU1305" s="293"/>
    </row>
    <row r="1306" spans="1:47" x14ac:dyDescent="0.3">
      <c r="A1306" s="4"/>
      <c r="B1306" s="4"/>
      <c r="C1306" s="4"/>
      <c r="E1306" s="103"/>
      <c r="F1306" s="103"/>
      <c r="AD1306" s="103"/>
      <c r="AF1306" s="103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133"/>
      <c r="AU1306" s="293"/>
    </row>
    <row r="1307" spans="1:47" x14ac:dyDescent="0.3">
      <c r="A1307" s="4"/>
      <c r="B1307" s="4"/>
      <c r="C1307" s="4"/>
      <c r="E1307" s="103"/>
      <c r="F1307" s="103"/>
      <c r="AD1307" s="103"/>
      <c r="AF1307" s="103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133"/>
      <c r="AU1307" s="293"/>
    </row>
    <row r="1308" spans="1:47" x14ac:dyDescent="0.3">
      <c r="A1308" s="4"/>
      <c r="B1308" s="4"/>
      <c r="C1308" s="4"/>
      <c r="E1308" s="103"/>
      <c r="F1308" s="103"/>
      <c r="AD1308" s="103"/>
      <c r="AF1308" s="103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133"/>
      <c r="AU1308" s="293"/>
    </row>
    <row r="1309" spans="1:47" x14ac:dyDescent="0.3">
      <c r="A1309" s="4"/>
      <c r="B1309" s="4"/>
      <c r="C1309" s="4"/>
      <c r="E1309" s="103"/>
      <c r="F1309" s="103"/>
      <c r="AD1309" s="103"/>
      <c r="AF1309" s="103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133"/>
      <c r="AU1309" s="293"/>
    </row>
    <row r="1310" spans="1:47" x14ac:dyDescent="0.3">
      <c r="A1310" s="4"/>
      <c r="B1310" s="4"/>
      <c r="C1310" s="4"/>
      <c r="E1310" s="103"/>
      <c r="F1310" s="103"/>
      <c r="AD1310" s="103"/>
      <c r="AF1310" s="103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133"/>
      <c r="AU1310" s="293"/>
    </row>
    <row r="1311" spans="1:47" x14ac:dyDescent="0.3">
      <c r="A1311" s="4"/>
      <c r="B1311" s="4"/>
      <c r="C1311" s="4"/>
      <c r="E1311" s="103"/>
      <c r="F1311" s="103"/>
      <c r="AD1311" s="103"/>
      <c r="AF1311" s="103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133"/>
      <c r="AU1311" s="293"/>
    </row>
    <row r="1312" spans="1:47" x14ac:dyDescent="0.3">
      <c r="A1312" s="4"/>
      <c r="B1312" s="4"/>
      <c r="C1312" s="4"/>
      <c r="E1312" s="103"/>
      <c r="F1312" s="103"/>
      <c r="AD1312" s="103"/>
      <c r="AF1312" s="103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133"/>
      <c r="AU1312" s="293"/>
    </row>
    <row r="1313" spans="1:47" x14ac:dyDescent="0.3">
      <c r="A1313" s="4"/>
      <c r="B1313" s="4"/>
      <c r="C1313" s="4"/>
      <c r="E1313" s="103"/>
      <c r="F1313" s="103"/>
      <c r="AD1313" s="103"/>
      <c r="AF1313" s="103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133"/>
      <c r="AU1313" s="293"/>
    </row>
    <row r="1314" spans="1:47" x14ac:dyDescent="0.3">
      <c r="A1314" s="4"/>
      <c r="B1314" s="4"/>
      <c r="C1314" s="4"/>
      <c r="E1314" s="103"/>
      <c r="F1314" s="103"/>
      <c r="AD1314" s="103"/>
      <c r="AF1314" s="103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133"/>
      <c r="AU1314" s="293"/>
    </row>
    <row r="1315" spans="1:47" x14ac:dyDescent="0.3">
      <c r="A1315" s="4"/>
      <c r="B1315" s="4"/>
      <c r="C1315" s="4"/>
      <c r="E1315" s="103"/>
      <c r="F1315" s="103"/>
      <c r="AD1315" s="103"/>
      <c r="AF1315" s="103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133"/>
      <c r="AU1315" s="293"/>
    </row>
    <row r="1316" spans="1:47" x14ac:dyDescent="0.3">
      <c r="A1316" s="4"/>
      <c r="B1316" s="4"/>
      <c r="C1316" s="4"/>
      <c r="E1316" s="103"/>
      <c r="F1316" s="103"/>
      <c r="AD1316" s="103"/>
      <c r="AF1316" s="103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133"/>
      <c r="AU1316" s="293"/>
    </row>
    <row r="1317" spans="1:47" x14ac:dyDescent="0.3">
      <c r="A1317" s="4"/>
      <c r="B1317" s="4"/>
      <c r="C1317" s="4"/>
      <c r="E1317" s="103"/>
      <c r="F1317" s="103"/>
      <c r="AD1317" s="103"/>
      <c r="AF1317" s="103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133"/>
      <c r="AU1317" s="293"/>
    </row>
    <row r="1318" spans="1:47" x14ac:dyDescent="0.3">
      <c r="A1318" s="4"/>
      <c r="B1318" s="4"/>
      <c r="C1318" s="4"/>
      <c r="E1318" s="103"/>
      <c r="F1318" s="103"/>
      <c r="AD1318" s="103"/>
      <c r="AF1318" s="103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133"/>
      <c r="AU1318" s="293"/>
    </row>
    <row r="1319" spans="1:47" x14ac:dyDescent="0.3">
      <c r="A1319" s="4"/>
      <c r="B1319" s="4"/>
      <c r="C1319" s="4"/>
      <c r="E1319" s="103"/>
      <c r="F1319" s="103"/>
      <c r="AD1319" s="103"/>
      <c r="AF1319" s="103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133"/>
      <c r="AU1319" s="293"/>
    </row>
    <row r="1320" spans="1:47" x14ac:dyDescent="0.3">
      <c r="A1320" s="4"/>
      <c r="B1320" s="4"/>
      <c r="C1320" s="4"/>
      <c r="E1320" s="103"/>
      <c r="F1320" s="103"/>
      <c r="AD1320" s="103"/>
      <c r="AF1320" s="103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133"/>
      <c r="AU1320" s="293"/>
    </row>
    <row r="1321" spans="1:47" x14ac:dyDescent="0.3">
      <c r="A1321" s="4"/>
      <c r="B1321" s="4"/>
      <c r="C1321" s="4"/>
      <c r="E1321" s="103"/>
      <c r="F1321" s="103"/>
      <c r="AD1321" s="103"/>
      <c r="AF1321" s="103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133"/>
      <c r="AU1321" s="293"/>
    </row>
    <row r="1322" spans="1:47" x14ac:dyDescent="0.3">
      <c r="A1322" s="4"/>
      <c r="B1322" s="4"/>
      <c r="C1322" s="4"/>
      <c r="E1322" s="103"/>
      <c r="F1322" s="103"/>
      <c r="AD1322" s="103"/>
      <c r="AF1322" s="103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133"/>
      <c r="AU1322" s="293"/>
    </row>
    <row r="1323" spans="1:47" x14ac:dyDescent="0.3">
      <c r="A1323" s="4"/>
      <c r="B1323" s="4"/>
      <c r="C1323" s="4"/>
      <c r="E1323" s="103"/>
      <c r="F1323" s="103"/>
      <c r="AD1323" s="103"/>
      <c r="AF1323" s="103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133"/>
      <c r="AU1323" s="293"/>
    </row>
    <row r="1324" spans="1:47" x14ac:dyDescent="0.3">
      <c r="A1324" s="4"/>
      <c r="B1324" s="4"/>
      <c r="C1324" s="4"/>
      <c r="E1324" s="103"/>
      <c r="F1324" s="103"/>
      <c r="AD1324" s="103"/>
      <c r="AF1324" s="103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133"/>
      <c r="AU1324" s="293"/>
    </row>
    <row r="1325" spans="1:47" x14ac:dyDescent="0.3">
      <c r="A1325" s="4"/>
      <c r="B1325" s="4"/>
      <c r="C1325" s="4"/>
      <c r="E1325" s="103"/>
      <c r="F1325" s="103"/>
      <c r="AD1325" s="103"/>
      <c r="AF1325" s="103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133"/>
      <c r="AU1325" s="293"/>
    </row>
    <row r="1326" spans="1:47" x14ac:dyDescent="0.3">
      <c r="A1326" s="4"/>
      <c r="B1326" s="4"/>
      <c r="C1326" s="4"/>
      <c r="E1326" s="103"/>
      <c r="F1326" s="103"/>
      <c r="AD1326" s="103"/>
      <c r="AF1326" s="103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133"/>
      <c r="AU1326" s="293"/>
    </row>
    <row r="1327" spans="1:47" x14ac:dyDescent="0.3">
      <c r="A1327" s="4"/>
      <c r="B1327" s="4"/>
      <c r="C1327" s="4"/>
      <c r="E1327" s="103"/>
      <c r="F1327" s="103"/>
      <c r="AD1327" s="103"/>
      <c r="AF1327" s="103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133"/>
      <c r="AU1327" s="293"/>
    </row>
    <row r="1328" spans="1:47" x14ac:dyDescent="0.3">
      <c r="A1328" s="4"/>
      <c r="B1328" s="4"/>
      <c r="C1328" s="4"/>
      <c r="E1328" s="103"/>
      <c r="F1328" s="103"/>
      <c r="AD1328" s="103"/>
      <c r="AF1328" s="103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133"/>
      <c r="AU1328" s="293"/>
    </row>
    <row r="1329" spans="1:47" x14ac:dyDescent="0.3">
      <c r="A1329" s="4"/>
      <c r="B1329" s="4"/>
      <c r="C1329" s="4"/>
      <c r="E1329" s="103"/>
      <c r="F1329" s="103"/>
      <c r="AD1329" s="103"/>
      <c r="AF1329" s="103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133"/>
      <c r="AU1329" s="293"/>
    </row>
    <row r="1330" spans="1:47" x14ac:dyDescent="0.3">
      <c r="A1330" s="4"/>
      <c r="B1330" s="4"/>
      <c r="C1330" s="4"/>
      <c r="E1330" s="103"/>
      <c r="F1330" s="103"/>
      <c r="AD1330" s="103"/>
      <c r="AF1330" s="103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133"/>
      <c r="AU1330" s="293"/>
    </row>
    <row r="1331" spans="1:47" x14ac:dyDescent="0.3">
      <c r="A1331" s="4"/>
      <c r="B1331" s="4"/>
      <c r="C1331" s="4"/>
      <c r="E1331" s="103"/>
      <c r="F1331" s="103"/>
      <c r="AD1331" s="103"/>
      <c r="AF1331" s="103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133"/>
      <c r="AU1331" s="293"/>
    </row>
    <row r="1332" spans="1:47" x14ac:dyDescent="0.3">
      <c r="A1332" s="4"/>
      <c r="B1332" s="4"/>
      <c r="C1332" s="4"/>
      <c r="E1332" s="103"/>
      <c r="F1332" s="103"/>
      <c r="AD1332" s="103"/>
      <c r="AF1332" s="103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133"/>
      <c r="AU1332" s="293"/>
    </row>
    <row r="1333" spans="1:47" x14ac:dyDescent="0.3">
      <c r="A1333" s="4"/>
      <c r="B1333" s="4"/>
      <c r="C1333" s="4"/>
      <c r="E1333" s="103"/>
      <c r="F1333" s="103"/>
      <c r="AD1333" s="103"/>
      <c r="AF1333" s="103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133"/>
      <c r="AU1333" s="293"/>
    </row>
    <row r="1334" spans="1:47" x14ac:dyDescent="0.3">
      <c r="A1334" s="4"/>
      <c r="B1334" s="4"/>
      <c r="C1334" s="4"/>
      <c r="E1334" s="103"/>
      <c r="F1334" s="103"/>
      <c r="AD1334" s="103"/>
      <c r="AF1334" s="103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133"/>
      <c r="AU1334" s="293"/>
    </row>
    <row r="1335" spans="1:47" x14ac:dyDescent="0.3">
      <c r="A1335" s="4"/>
      <c r="B1335" s="4"/>
      <c r="C1335" s="4"/>
      <c r="E1335" s="103"/>
      <c r="F1335" s="103"/>
      <c r="AD1335" s="103"/>
      <c r="AF1335" s="103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133"/>
      <c r="AU1335" s="293"/>
    </row>
    <row r="1336" spans="1:47" x14ac:dyDescent="0.3">
      <c r="A1336" s="4"/>
      <c r="B1336" s="4"/>
      <c r="C1336" s="4"/>
      <c r="E1336" s="103"/>
      <c r="F1336" s="103"/>
      <c r="AD1336" s="103"/>
      <c r="AF1336" s="103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133"/>
      <c r="AU1336" s="293"/>
    </row>
    <row r="1337" spans="1:47" x14ac:dyDescent="0.3">
      <c r="A1337" s="4"/>
      <c r="B1337" s="4"/>
      <c r="C1337" s="4"/>
      <c r="E1337" s="103"/>
      <c r="F1337" s="103"/>
      <c r="AD1337" s="103"/>
      <c r="AF1337" s="103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133"/>
      <c r="AU1337" s="293"/>
    </row>
    <row r="1338" spans="1:47" x14ac:dyDescent="0.3">
      <c r="A1338" s="4"/>
      <c r="B1338" s="4"/>
      <c r="C1338" s="4"/>
      <c r="E1338" s="103"/>
      <c r="F1338" s="103"/>
      <c r="AD1338" s="103"/>
      <c r="AF1338" s="103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133"/>
      <c r="AU1338" s="293"/>
    </row>
    <row r="1339" spans="1:47" x14ac:dyDescent="0.3">
      <c r="A1339" s="4"/>
      <c r="B1339" s="4"/>
      <c r="C1339" s="4"/>
      <c r="E1339" s="103"/>
      <c r="F1339" s="103"/>
      <c r="AD1339" s="103"/>
      <c r="AF1339" s="103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133"/>
      <c r="AU1339" s="293"/>
    </row>
    <row r="1340" spans="1:47" x14ac:dyDescent="0.3">
      <c r="A1340" s="4"/>
      <c r="B1340" s="4"/>
      <c r="C1340" s="4"/>
      <c r="E1340" s="103"/>
      <c r="F1340" s="103"/>
      <c r="AD1340" s="103"/>
      <c r="AF1340" s="103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133"/>
      <c r="AU1340" s="293"/>
    </row>
    <row r="1341" spans="1:47" x14ac:dyDescent="0.3">
      <c r="A1341" s="4"/>
      <c r="B1341" s="4"/>
      <c r="C1341" s="4"/>
      <c r="E1341" s="103"/>
      <c r="F1341" s="103"/>
      <c r="AD1341" s="103"/>
      <c r="AF1341" s="103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133"/>
      <c r="AU1341" s="293"/>
    </row>
    <row r="1342" spans="1:47" x14ac:dyDescent="0.3">
      <c r="A1342" s="4"/>
      <c r="B1342" s="4"/>
      <c r="C1342" s="4"/>
      <c r="E1342" s="103"/>
      <c r="F1342" s="103"/>
      <c r="AD1342" s="103"/>
      <c r="AF1342" s="103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133"/>
      <c r="AU1342" s="293"/>
    </row>
    <row r="1343" spans="1:47" x14ac:dyDescent="0.3">
      <c r="A1343" s="4"/>
      <c r="B1343" s="4"/>
      <c r="C1343" s="4"/>
      <c r="E1343" s="103"/>
      <c r="F1343" s="103"/>
      <c r="AD1343" s="103"/>
      <c r="AF1343" s="103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133"/>
      <c r="AU1343" s="293"/>
    </row>
    <row r="1344" spans="1:47" x14ac:dyDescent="0.3">
      <c r="A1344" s="4"/>
      <c r="B1344" s="4"/>
      <c r="C1344" s="4"/>
      <c r="E1344" s="103"/>
      <c r="F1344" s="103"/>
      <c r="AD1344" s="103"/>
      <c r="AF1344" s="103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133"/>
      <c r="AU1344" s="293"/>
    </row>
    <row r="1345" spans="1:47" x14ac:dyDescent="0.3">
      <c r="A1345" s="4"/>
      <c r="B1345" s="4"/>
      <c r="C1345" s="4"/>
      <c r="E1345" s="103"/>
      <c r="F1345" s="103"/>
      <c r="AD1345" s="103"/>
      <c r="AF1345" s="103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133"/>
      <c r="AU1345" s="293"/>
    </row>
    <row r="1346" spans="1:47" x14ac:dyDescent="0.3">
      <c r="A1346" s="4"/>
      <c r="B1346" s="4"/>
      <c r="C1346" s="4"/>
      <c r="E1346" s="103"/>
      <c r="F1346" s="103"/>
      <c r="AD1346" s="103"/>
      <c r="AF1346" s="103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133"/>
      <c r="AU1346" s="293"/>
    </row>
    <row r="1347" spans="1:47" x14ac:dyDescent="0.3">
      <c r="A1347" s="4"/>
      <c r="B1347" s="4"/>
      <c r="C1347" s="4"/>
      <c r="E1347" s="103"/>
      <c r="F1347" s="103"/>
      <c r="AD1347" s="103"/>
      <c r="AF1347" s="103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133"/>
      <c r="AU1347" s="293"/>
    </row>
    <row r="1348" spans="1:47" x14ac:dyDescent="0.3">
      <c r="A1348" s="4"/>
      <c r="B1348" s="4"/>
      <c r="C1348" s="4"/>
      <c r="E1348" s="103"/>
      <c r="F1348" s="103"/>
      <c r="AD1348" s="103"/>
      <c r="AF1348" s="103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133"/>
      <c r="AU1348" s="293"/>
    </row>
    <row r="1349" spans="1:47" x14ac:dyDescent="0.3">
      <c r="A1349" s="4"/>
      <c r="B1349" s="4"/>
      <c r="C1349" s="4"/>
      <c r="E1349" s="103"/>
      <c r="F1349" s="103"/>
      <c r="AD1349" s="103"/>
      <c r="AF1349" s="103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133"/>
      <c r="AU1349" s="293"/>
    </row>
    <row r="1350" spans="1:47" x14ac:dyDescent="0.3">
      <c r="A1350" s="4"/>
      <c r="B1350" s="4"/>
      <c r="C1350" s="4"/>
      <c r="E1350" s="103"/>
      <c r="F1350" s="103"/>
      <c r="AD1350" s="103"/>
      <c r="AF1350" s="103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133"/>
      <c r="AU1350" s="293"/>
    </row>
    <row r="1351" spans="1:47" x14ac:dyDescent="0.3">
      <c r="A1351" s="4"/>
      <c r="B1351" s="4"/>
      <c r="C1351" s="4"/>
      <c r="E1351" s="103"/>
      <c r="F1351" s="103"/>
      <c r="AD1351" s="103"/>
      <c r="AF1351" s="103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133"/>
      <c r="AU1351" s="293"/>
    </row>
    <row r="1352" spans="1:47" x14ac:dyDescent="0.3">
      <c r="A1352" s="4"/>
      <c r="B1352" s="4"/>
      <c r="C1352" s="4"/>
      <c r="E1352" s="103"/>
      <c r="F1352" s="103"/>
      <c r="AD1352" s="103"/>
      <c r="AF1352" s="103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133"/>
      <c r="AU1352" s="293"/>
    </row>
    <row r="1353" spans="1:47" x14ac:dyDescent="0.3">
      <c r="A1353" s="4"/>
      <c r="B1353" s="4"/>
      <c r="C1353" s="4"/>
      <c r="E1353" s="103"/>
      <c r="F1353" s="103"/>
      <c r="AD1353" s="103"/>
      <c r="AF1353" s="103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133"/>
      <c r="AU1353" s="293"/>
    </row>
    <row r="1354" spans="1:47" x14ac:dyDescent="0.3">
      <c r="A1354" s="4"/>
      <c r="B1354" s="4"/>
      <c r="C1354" s="4"/>
      <c r="E1354" s="103"/>
      <c r="F1354" s="103"/>
      <c r="AD1354" s="103"/>
      <c r="AF1354" s="103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133"/>
      <c r="AU1354" s="293"/>
    </row>
    <row r="1355" spans="1:47" x14ac:dyDescent="0.3">
      <c r="A1355" s="4"/>
      <c r="B1355" s="4"/>
      <c r="C1355" s="4"/>
      <c r="E1355" s="103"/>
      <c r="F1355" s="103"/>
      <c r="AD1355" s="103"/>
      <c r="AF1355" s="103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133"/>
      <c r="AU1355" s="293"/>
    </row>
    <row r="1356" spans="1:47" x14ac:dyDescent="0.3">
      <c r="A1356" s="4"/>
      <c r="B1356" s="4"/>
      <c r="C1356" s="4"/>
      <c r="E1356" s="103"/>
      <c r="F1356" s="103"/>
      <c r="AD1356" s="103"/>
      <c r="AF1356" s="103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133"/>
      <c r="AU1356" s="293"/>
    </row>
    <row r="1357" spans="1:47" x14ac:dyDescent="0.3">
      <c r="A1357" s="4"/>
      <c r="B1357" s="4"/>
      <c r="C1357" s="4"/>
      <c r="E1357" s="103"/>
      <c r="F1357" s="103"/>
      <c r="AD1357" s="103"/>
      <c r="AF1357" s="103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133"/>
      <c r="AU1357" s="293"/>
    </row>
    <row r="1358" spans="1:47" x14ac:dyDescent="0.3">
      <c r="A1358" s="4"/>
      <c r="B1358" s="4"/>
      <c r="C1358" s="4"/>
      <c r="E1358" s="103"/>
      <c r="F1358" s="103"/>
      <c r="AD1358" s="103"/>
      <c r="AF1358" s="103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133"/>
      <c r="AU1358" s="293"/>
    </row>
    <row r="1359" spans="1:47" x14ac:dyDescent="0.3">
      <c r="A1359" s="4"/>
      <c r="B1359" s="4"/>
      <c r="C1359" s="4"/>
      <c r="E1359" s="103"/>
      <c r="F1359" s="103"/>
      <c r="AD1359" s="103"/>
      <c r="AF1359" s="103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133"/>
      <c r="AU1359" s="293"/>
    </row>
    <row r="1360" spans="1:47" x14ac:dyDescent="0.3">
      <c r="A1360" s="4"/>
      <c r="B1360" s="4"/>
      <c r="C1360" s="4"/>
      <c r="E1360" s="103"/>
      <c r="F1360" s="103"/>
      <c r="AD1360" s="103"/>
      <c r="AF1360" s="103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133"/>
      <c r="AU1360" s="293"/>
    </row>
    <row r="1361" spans="1:47" x14ac:dyDescent="0.3">
      <c r="A1361" s="4"/>
      <c r="B1361" s="4"/>
      <c r="C1361" s="4"/>
      <c r="E1361" s="103"/>
      <c r="F1361" s="103"/>
      <c r="AD1361" s="103"/>
      <c r="AF1361" s="103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133"/>
      <c r="AU1361" s="293"/>
    </row>
    <row r="1362" spans="1:47" x14ac:dyDescent="0.3">
      <c r="A1362" s="4"/>
      <c r="B1362" s="4"/>
      <c r="C1362" s="4"/>
      <c r="E1362" s="103"/>
      <c r="F1362" s="103"/>
      <c r="AD1362" s="103"/>
      <c r="AF1362" s="103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133"/>
      <c r="AU1362" s="293"/>
    </row>
    <row r="1363" spans="1:47" x14ac:dyDescent="0.3">
      <c r="A1363" s="4"/>
      <c r="B1363" s="4"/>
      <c r="C1363" s="4"/>
      <c r="E1363" s="103"/>
      <c r="F1363" s="103"/>
      <c r="AD1363" s="103"/>
      <c r="AF1363" s="103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133"/>
      <c r="AU1363" s="293"/>
    </row>
    <row r="1364" spans="1:47" x14ac:dyDescent="0.3">
      <c r="A1364" s="4"/>
      <c r="B1364" s="4"/>
      <c r="C1364" s="4"/>
      <c r="E1364" s="103"/>
      <c r="F1364" s="103"/>
      <c r="AD1364" s="103"/>
      <c r="AF1364" s="103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133"/>
      <c r="AU1364" s="293"/>
    </row>
    <row r="1365" spans="1:47" x14ac:dyDescent="0.3">
      <c r="A1365" s="4"/>
      <c r="B1365" s="4"/>
      <c r="C1365" s="4"/>
      <c r="E1365" s="103"/>
      <c r="F1365" s="103"/>
      <c r="AD1365" s="103"/>
      <c r="AF1365" s="103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133"/>
      <c r="AU1365" s="293"/>
    </row>
    <row r="1366" spans="1:47" x14ac:dyDescent="0.3">
      <c r="A1366" s="4"/>
      <c r="B1366" s="4"/>
      <c r="C1366" s="4"/>
      <c r="E1366" s="103"/>
      <c r="F1366" s="103"/>
      <c r="AD1366" s="103"/>
      <c r="AF1366" s="103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133"/>
      <c r="AU1366" s="293"/>
    </row>
    <row r="1367" spans="1:47" x14ac:dyDescent="0.3">
      <c r="A1367" s="4"/>
      <c r="B1367" s="4"/>
      <c r="C1367" s="4"/>
      <c r="E1367" s="103"/>
      <c r="F1367" s="103"/>
      <c r="AD1367" s="103"/>
      <c r="AF1367" s="103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133"/>
      <c r="AU1367" s="293"/>
    </row>
    <row r="1368" spans="1:47" x14ac:dyDescent="0.3">
      <c r="A1368" s="4"/>
      <c r="B1368" s="4"/>
      <c r="C1368" s="4"/>
      <c r="E1368" s="103"/>
      <c r="F1368" s="103"/>
      <c r="AD1368" s="103"/>
      <c r="AF1368" s="103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133"/>
      <c r="AU1368" s="293"/>
    </row>
    <row r="1369" spans="1:47" x14ac:dyDescent="0.3">
      <c r="A1369" s="4"/>
      <c r="B1369" s="4"/>
      <c r="C1369" s="4"/>
      <c r="E1369" s="103"/>
      <c r="F1369" s="103"/>
      <c r="AD1369" s="103"/>
      <c r="AF1369" s="103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133"/>
      <c r="AU1369" s="293"/>
    </row>
    <row r="1370" spans="1:47" x14ac:dyDescent="0.3">
      <c r="A1370" s="4"/>
      <c r="B1370" s="4"/>
      <c r="C1370" s="4"/>
      <c r="E1370" s="103"/>
      <c r="F1370" s="103"/>
      <c r="AD1370" s="103"/>
      <c r="AF1370" s="103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133"/>
      <c r="AU1370" s="293"/>
    </row>
    <row r="1371" spans="1:47" x14ac:dyDescent="0.3">
      <c r="A1371" s="4"/>
      <c r="B1371" s="4"/>
      <c r="C1371" s="4"/>
      <c r="E1371" s="103"/>
      <c r="F1371" s="103"/>
      <c r="AD1371" s="103"/>
      <c r="AF1371" s="103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133"/>
      <c r="AU1371" s="293"/>
    </row>
    <row r="1372" spans="1:47" x14ac:dyDescent="0.3">
      <c r="A1372" s="4"/>
      <c r="B1372" s="4"/>
      <c r="C1372" s="4"/>
      <c r="E1372" s="103"/>
      <c r="F1372" s="103"/>
      <c r="AD1372" s="103"/>
      <c r="AF1372" s="103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133"/>
      <c r="AU1372" s="293"/>
    </row>
    <row r="1373" spans="1:47" x14ac:dyDescent="0.3">
      <c r="A1373" s="4"/>
      <c r="B1373" s="4"/>
      <c r="C1373" s="4"/>
      <c r="E1373" s="103"/>
      <c r="F1373" s="103"/>
      <c r="AD1373" s="103"/>
      <c r="AF1373" s="103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133"/>
      <c r="AU1373" s="293"/>
    </row>
    <row r="1374" spans="1:47" x14ac:dyDescent="0.3">
      <c r="A1374" s="4"/>
      <c r="B1374" s="4"/>
      <c r="C1374" s="4"/>
      <c r="E1374" s="103"/>
      <c r="F1374" s="103"/>
      <c r="AD1374" s="103"/>
      <c r="AF1374" s="103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133"/>
      <c r="AU1374" s="293"/>
    </row>
    <row r="1375" spans="1:47" x14ac:dyDescent="0.3">
      <c r="A1375" s="4"/>
      <c r="B1375" s="4"/>
      <c r="C1375" s="4"/>
      <c r="E1375" s="103"/>
      <c r="F1375" s="103"/>
      <c r="AD1375" s="103"/>
      <c r="AF1375" s="103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133"/>
      <c r="AU1375" s="293"/>
    </row>
    <row r="1376" spans="1:47" x14ac:dyDescent="0.3">
      <c r="A1376" s="4"/>
      <c r="B1376" s="4"/>
      <c r="C1376" s="4"/>
      <c r="E1376" s="103"/>
      <c r="F1376" s="103"/>
      <c r="AD1376" s="103"/>
      <c r="AF1376" s="103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133"/>
      <c r="AU1376" s="293"/>
    </row>
    <row r="1377" spans="1:47" x14ac:dyDescent="0.3">
      <c r="A1377" s="4"/>
      <c r="B1377" s="4"/>
      <c r="C1377" s="4"/>
      <c r="E1377" s="103"/>
      <c r="F1377" s="103"/>
      <c r="AD1377" s="103"/>
      <c r="AF1377" s="103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133"/>
      <c r="AU1377" s="293"/>
    </row>
    <row r="1378" spans="1:47" x14ac:dyDescent="0.3">
      <c r="A1378" s="4"/>
      <c r="B1378" s="4"/>
      <c r="C1378" s="4"/>
      <c r="E1378" s="103"/>
      <c r="F1378" s="103"/>
      <c r="AD1378" s="103"/>
      <c r="AF1378" s="103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133"/>
      <c r="AU1378" s="293"/>
    </row>
    <row r="1379" spans="1:47" x14ac:dyDescent="0.3">
      <c r="A1379" s="4"/>
      <c r="B1379" s="4"/>
      <c r="C1379" s="4"/>
      <c r="E1379" s="103"/>
      <c r="F1379" s="103"/>
      <c r="AD1379" s="103"/>
      <c r="AF1379" s="103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133"/>
      <c r="AU1379" s="293"/>
    </row>
    <row r="1380" spans="1:47" x14ac:dyDescent="0.3">
      <c r="A1380" s="4"/>
      <c r="B1380" s="4"/>
      <c r="C1380" s="4"/>
      <c r="E1380" s="103"/>
      <c r="F1380" s="103"/>
      <c r="AD1380" s="103"/>
      <c r="AF1380" s="103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133"/>
      <c r="AU1380" s="293"/>
    </row>
    <row r="1381" spans="1:47" x14ac:dyDescent="0.3">
      <c r="A1381" s="4"/>
      <c r="B1381" s="4"/>
      <c r="C1381" s="4"/>
      <c r="E1381" s="103"/>
      <c r="F1381" s="103"/>
      <c r="AD1381" s="103"/>
      <c r="AF1381" s="103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133"/>
      <c r="AU1381" s="293"/>
    </row>
    <row r="1382" spans="1:47" x14ac:dyDescent="0.3">
      <c r="A1382" s="4"/>
      <c r="B1382" s="4"/>
      <c r="C1382" s="4"/>
      <c r="E1382" s="103"/>
      <c r="F1382" s="103"/>
      <c r="AD1382" s="103"/>
      <c r="AF1382" s="103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133"/>
      <c r="AU1382" s="293"/>
    </row>
    <row r="1383" spans="1:47" x14ac:dyDescent="0.3">
      <c r="A1383" s="4"/>
      <c r="B1383" s="4"/>
      <c r="C1383" s="4"/>
      <c r="E1383" s="103"/>
      <c r="F1383" s="103"/>
      <c r="AD1383" s="103"/>
      <c r="AF1383" s="103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133"/>
      <c r="AU1383" s="293"/>
    </row>
    <row r="1384" spans="1:47" x14ac:dyDescent="0.3">
      <c r="A1384" s="4"/>
      <c r="B1384" s="4"/>
      <c r="C1384" s="4"/>
      <c r="E1384" s="103"/>
      <c r="F1384" s="103"/>
      <c r="AD1384" s="103"/>
      <c r="AF1384" s="103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133"/>
      <c r="AU1384" s="293"/>
    </row>
    <row r="1385" spans="1:47" x14ac:dyDescent="0.3">
      <c r="A1385" s="4"/>
      <c r="B1385" s="4"/>
      <c r="C1385" s="4"/>
      <c r="E1385" s="103"/>
      <c r="F1385" s="103"/>
      <c r="AD1385" s="103"/>
      <c r="AF1385" s="103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133"/>
      <c r="AU1385" s="293"/>
    </row>
    <row r="1386" spans="1:47" x14ac:dyDescent="0.3">
      <c r="A1386" s="4"/>
      <c r="B1386" s="4"/>
      <c r="C1386" s="4"/>
      <c r="E1386" s="103"/>
      <c r="F1386" s="103"/>
      <c r="AD1386" s="103"/>
      <c r="AF1386" s="103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133"/>
      <c r="AU1386" s="293"/>
    </row>
    <row r="1387" spans="1:47" x14ac:dyDescent="0.3">
      <c r="A1387" s="4"/>
      <c r="B1387" s="4"/>
      <c r="C1387" s="4"/>
      <c r="E1387" s="103"/>
      <c r="F1387" s="103"/>
      <c r="AD1387" s="103"/>
      <c r="AF1387" s="103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133"/>
      <c r="AU1387" s="293"/>
    </row>
    <row r="1388" spans="1:47" x14ac:dyDescent="0.3">
      <c r="A1388" s="4"/>
      <c r="B1388" s="4"/>
      <c r="C1388" s="4"/>
      <c r="E1388" s="103"/>
      <c r="F1388" s="103"/>
      <c r="AD1388" s="103"/>
      <c r="AF1388" s="103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133"/>
      <c r="AU1388" s="293"/>
    </row>
    <row r="1389" spans="1:47" x14ac:dyDescent="0.3">
      <c r="A1389" s="4"/>
      <c r="B1389" s="4"/>
      <c r="C1389" s="4"/>
      <c r="E1389" s="103"/>
      <c r="F1389" s="103"/>
      <c r="AD1389" s="103"/>
      <c r="AF1389" s="103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133"/>
      <c r="AU1389" s="293"/>
    </row>
    <row r="1390" spans="1:47" x14ac:dyDescent="0.3">
      <c r="A1390" s="4"/>
      <c r="B1390" s="4"/>
      <c r="C1390" s="4"/>
      <c r="E1390" s="103"/>
      <c r="F1390" s="103"/>
      <c r="AD1390" s="103"/>
      <c r="AF1390" s="103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133"/>
      <c r="AU1390" s="293"/>
    </row>
    <row r="1391" spans="1:47" x14ac:dyDescent="0.3">
      <c r="A1391" s="4"/>
      <c r="B1391" s="4"/>
      <c r="C1391" s="4"/>
      <c r="E1391" s="103"/>
      <c r="F1391" s="103"/>
      <c r="AD1391" s="103"/>
      <c r="AF1391" s="103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133"/>
      <c r="AU1391" s="293"/>
    </row>
    <row r="1392" spans="1:47" x14ac:dyDescent="0.3">
      <c r="A1392" s="4"/>
      <c r="B1392" s="4"/>
      <c r="C1392" s="4"/>
      <c r="E1392" s="103"/>
      <c r="F1392" s="103"/>
      <c r="AD1392" s="103"/>
      <c r="AF1392" s="103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133"/>
      <c r="AU1392" s="293"/>
    </row>
    <row r="1393" spans="1:47" x14ac:dyDescent="0.3">
      <c r="A1393" s="4"/>
      <c r="B1393" s="4"/>
      <c r="C1393" s="4"/>
      <c r="E1393" s="103"/>
      <c r="F1393" s="103"/>
      <c r="AD1393" s="103"/>
      <c r="AF1393" s="103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133"/>
      <c r="AU1393" s="293"/>
    </row>
    <row r="1394" spans="1:47" x14ac:dyDescent="0.3">
      <c r="A1394" s="4"/>
      <c r="B1394" s="4"/>
      <c r="C1394" s="4"/>
      <c r="E1394" s="103"/>
      <c r="F1394" s="103"/>
      <c r="AD1394" s="103"/>
      <c r="AF1394" s="103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133"/>
      <c r="AU1394" s="293"/>
    </row>
    <row r="1395" spans="1:47" x14ac:dyDescent="0.3">
      <c r="A1395" s="4"/>
      <c r="B1395" s="4"/>
      <c r="C1395" s="4"/>
      <c r="E1395" s="103"/>
      <c r="F1395" s="103"/>
      <c r="AD1395" s="103"/>
      <c r="AF1395" s="103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133"/>
      <c r="AU1395" s="293"/>
    </row>
    <row r="1396" spans="1:47" x14ac:dyDescent="0.3">
      <c r="A1396" s="4"/>
      <c r="B1396" s="4"/>
      <c r="C1396" s="4"/>
      <c r="E1396" s="103"/>
      <c r="F1396" s="103"/>
      <c r="AD1396" s="103"/>
      <c r="AF1396" s="103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133"/>
      <c r="AU1396" s="293"/>
    </row>
    <row r="1397" spans="1:47" x14ac:dyDescent="0.3">
      <c r="A1397" s="4"/>
      <c r="B1397" s="4"/>
      <c r="C1397" s="4"/>
      <c r="E1397" s="103"/>
      <c r="F1397" s="103"/>
      <c r="AD1397" s="103"/>
      <c r="AF1397" s="103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133"/>
      <c r="AU1397" s="293"/>
    </row>
    <row r="1398" spans="1:47" x14ac:dyDescent="0.3">
      <c r="A1398" s="4"/>
      <c r="B1398" s="4"/>
      <c r="C1398" s="4"/>
      <c r="E1398" s="103"/>
      <c r="F1398" s="103"/>
      <c r="AD1398" s="103"/>
      <c r="AF1398" s="103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133"/>
      <c r="AU1398" s="293"/>
    </row>
    <row r="1399" spans="1:47" x14ac:dyDescent="0.3">
      <c r="A1399" s="4"/>
      <c r="B1399" s="4"/>
      <c r="C1399" s="4"/>
      <c r="E1399" s="103"/>
      <c r="F1399" s="103"/>
      <c r="AD1399" s="103"/>
      <c r="AF1399" s="103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133"/>
      <c r="AU1399" s="293"/>
    </row>
    <row r="1400" spans="1:47" x14ac:dyDescent="0.3">
      <c r="A1400" s="4"/>
      <c r="B1400" s="4"/>
      <c r="C1400" s="4"/>
      <c r="E1400" s="103"/>
      <c r="F1400" s="103"/>
      <c r="AD1400" s="103"/>
      <c r="AF1400" s="103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133"/>
      <c r="AU1400" s="293"/>
    </row>
    <row r="1401" spans="1:47" x14ac:dyDescent="0.3">
      <c r="A1401" s="4"/>
      <c r="B1401" s="4"/>
      <c r="C1401" s="4"/>
      <c r="E1401" s="103"/>
      <c r="F1401" s="103"/>
      <c r="AD1401" s="103"/>
      <c r="AF1401" s="103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133"/>
      <c r="AU1401" s="293"/>
    </row>
    <row r="1402" spans="1:47" x14ac:dyDescent="0.3">
      <c r="A1402" s="4"/>
      <c r="B1402" s="4"/>
      <c r="C1402" s="4"/>
      <c r="E1402" s="103"/>
      <c r="F1402" s="103"/>
      <c r="AD1402" s="103"/>
      <c r="AF1402" s="103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133"/>
      <c r="AU1402" s="293"/>
    </row>
    <row r="1403" spans="1:47" x14ac:dyDescent="0.3">
      <c r="A1403" s="4"/>
      <c r="B1403" s="4"/>
      <c r="C1403" s="4"/>
      <c r="E1403" s="103"/>
      <c r="F1403" s="103"/>
      <c r="AD1403" s="103"/>
      <c r="AF1403" s="103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133"/>
      <c r="AU1403" s="293"/>
    </row>
    <row r="1404" spans="1:47" x14ac:dyDescent="0.3">
      <c r="A1404" s="4"/>
      <c r="B1404" s="4"/>
      <c r="C1404" s="4"/>
      <c r="E1404" s="103"/>
      <c r="F1404" s="103"/>
      <c r="AD1404" s="103"/>
      <c r="AF1404" s="103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133"/>
      <c r="AU1404" s="293"/>
    </row>
    <row r="1405" spans="1:47" x14ac:dyDescent="0.3">
      <c r="A1405" s="4"/>
      <c r="B1405" s="4"/>
      <c r="C1405" s="4"/>
      <c r="E1405" s="103"/>
      <c r="F1405" s="103"/>
      <c r="AD1405" s="103"/>
      <c r="AF1405" s="103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133"/>
      <c r="AU1405" s="293"/>
    </row>
    <row r="1406" spans="1:47" x14ac:dyDescent="0.3">
      <c r="A1406" s="4"/>
      <c r="B1406" s="4"/>
      <c r="C1406" s="4"/>
      <c r="E1406" s="103"/>
      <c r="F1406" s="103"/>
      <c r="AD1406" s="103"/>
      <c r="AF1406" s="103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133"/>
      <c r="AU1406" s="293"/>
    </row>
    <row r="1407" spans="1:47" x14ac:dyDescent="0.3">
      <c r="A1407" s="4"/>
      <c r="B1407" s="4"/>
      <c r="C1407" s="4"/>
      <c r="E1407" s="103"/>
      <c r="F1407" s="103"/>
      <c r="AD1407" s="103"/>
      <c r="AF1407" s="103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133"/>
      <c r="AU1407" s="293"/>
    </row>
    <row r="1408" spans="1:47" x14ac:dyDescent="0.3">
      <c r="A1408" s="4"/>
      <c r="B1408" s="4"/>
      <c r="C1408" s="4"/>
      <c r="E1408" s="103"/>
      <c r="F1408" s="103"/>
      <c r="AD1408" s="103"/>
      <c r="AF1408" s="103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133"/>
      <c r="AU1408" s="293"/>
    </row>
    <row r="1409" spans="1:47" x14ac:dyDescent="0.3">
      <c r="A1409" s="4"/>
      <c r="B1409" s="4"/>
      <c r="C1409" s="4"/>
      <c r="E1409" s="103"/>
      <c r="F1409" s="103"/>
      <c r="AD1409" s="103"/>
      <c r="AF1409" s="103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133"/>
      <c r="AU1409" s="293"/>
    </row>
    <row r="1410" spans="1:47" x14ac:dyDescent="0.3">
      <c r="A1410" s="4"/>
      <c r="B1410" s="4"/>
      <c r="C1410" s="4"/>
      <c r="E1410" s="103"/>
      <c r="F1410" s="103"/>
      <c r="AD1410" s="103"/>
      <c r="AF1410" s="103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133"/>
      <c r="AU1410" s="293"/>
    </row>
    <row r="1411" spans="1:47" x14ac:dyDescent="0.3">
      <c r="A1411" s="4"/>
      <c r="B1411" s="4"/>
      <c r="C1411" s="4"/>
      <c r="E1411" s="103"/>
      <c r="F1411" s="103"/>
      <c r="AD1411" s="103"/>
      <c r="AF1411" s="103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133"/>
      <c r="AU1411" s="293"/>
    </row>
    <row r="1412" spans="1:47" x14ac:dyDescent="0.3">
      <c r="A1412" s="4"/>
      <c r="B1412" s="4"/>
      <c r="C1412" s="4"/>
      <c r="E1412" s="103"/>
      <c r="F1412" s="103"/>
      <c r="AD1412" s="103"/>
      <c r="AF1412" s="103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133"/>
      <c r="AU1412" s="293"/>
    </row>
    <row r="1413" spans="1:47" x14ac:dyDescent="0.3">
      <c r="A1413" s="4"/>
      <c r="B1413" s="4"/>
      <c r="C1413" s="4"/>
      <c r="E1413" s="103"/>
      <c r="F1413" s="103"/>
      <c r="AD1413" s="103"/>
      <c r="AF1413" s="103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133"/>
      <c r="AU1413" s="293"/>
    </row>
    <row r="1414" spans="1:47" x14ac:dyDescent="0.3">
      <c r="A1414" s="4"/>
      <c r="B1414" s="4"/>
      <c r="C1414" s="4"/>
      <c r="E1414" s="103"/>
      <c r="F1414" s="103"/>
      <c r="AD1414" s="103"/>
      <c r="AF1414" s="103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133"/>
      <c r="AU1414" s="293"/>
    </row>
    <row r="1415" spans="1:47" x14ac:dyDescent="0.3">
      <c r="A1415" s="4"/>
      <c r="B1415" s="4"/>
      <c r="C1415" s="4"/>
      <c r="E1415" s="103"/>
      <c r="F1415" s="103"/>
      <c r="AD1415" s="103"/>
      <c r="AF1415" s="103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133"/>
      <c r="AU1415" s="293"/>
    </row>
    <row r="1416" spans="1:47" x14ac:dyDescent="0.3">
      <c r="A1416" s="4"/>
      <c r="B1416" s="4"/>
      <c r="C1416" s="4"/>
      <c r="E1416" s="103"/>
      <c r="F1416" s="103"/>
      <c r="AD1416" s="103"/>
      <c r="AF1416" s="103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133"/>
      <c r="AU1416" s="293"/>
    </row>
    <row r="1417" spans="1:47" x14ac:dyDescent="0.3">
      <c r="A1417" s="4"/>
      <c r="B1417" s="4"/>
      <c r="C1417" s="4"/>
      <c r="E1417" s="103"/>
      <c r="F1417" s="103"/>
      <c r="AD1417" s="103"/>
      <c r="AF1417" s="103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133"/>
      <c r="AU1417" s="293"/>
    </row>
    <row r="1418" spans="1:47" x14ac:dyDescent="0.3">
      <c r="A1418" s="4"/>
      <c r="B1418" s="4"/>
      <c r="C1418" s="4"/>
      <c r="E1418" s="103"/>
      <c r="F1418" s="103"/>
      <c r="AD1418" s="103"/>
      <c r="AF1418" s="103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133"/>
      <c r="AU1418" s="293"/>
    </row>
    <row r="1419" spans="1:47" x14ac:dyDescent="0.3">
      <c r="A1419" s="4"/>
      <c r="B1419" s="4"/>
      <c r="C1419" s="4"/>
      <c r="E1419" s="103"/>
      <c r="F1419" s="103"/>
      <c r="AD1419" s="103"/>
      <c r="AF1419" s="103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133"/>
      <c r="AU1419" s="293"/>
    </row>
    <row r="1420" spans="1:47" x14ac:dyDescent="0.3">
      <c r="A1420" s="4"/>
      <c r="B1420" s="4"/>
      <c r="C1420" s="4"/>
      <c r="E1420" s="103"/>
      <c r="F1420" s="103"/>
      <c r="AD1420" s="103"/>
      <c r="AF1420" s="103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133"/>
      <c r="AU1420" s="293"/>
    </row>
    <row r="1421" spans="1:47" x14ac:dyDescent="0.3">
      <c r="A1421" s="4"/>
      <c r="B1421" s="4"/>
      <c r="C1421" s="4"/>
      <c r="E1421" s="103"/>
      <c r="F1421" s="103"/>
      <c r="AD1421" s="103"/>
      <c r="AF1421" s="103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133"/>
      <c r="AU1421" s="293"/>
    </row>
    <row r="1422" spans="1:47" x14ac:dyDescent="0.3">
      <c r="A1422" s="4"/>
      <c r="B1422" s="4"/>
      <c r="C1422" s="4"/>
      <c r="E1422" s="103"/>
      <c r="F1422" s="103"/>
      <c r="AD1422" s="103"/>
      <c r="AF1422" s="103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133"/>
      <c r="AU1422" s="293"/>
    </row>
    <row r="1423" spans="1:47" x14ac:dyDescent="0.3">
      <c r="A1423" s="4"/>
      <c r="B1423" s="4"/>
      <c r="C1423" s="4"/>
      <c r="E1423" s="103"/>
      <c r="F1423" s="103"/>
      <c r="AD1423" s="103"/>
      <c r="AF1423" s="103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133"/>
      <c r="AU1423" s="293"/>
    </row>
    <row r="1424" spans="1:47" x14ac:dyDescent="0.3">
      <c r="A1424" s="4"/>
      <c r="B1424" s="4"/>
      <c r="C1424" s="4"/>
      <c r="E1424" s="103"/>
      <c r="F1424" s="103"/>
      <c r="AD1424" s="103"/>
      <c r="AF1424" s="103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133"/>
      <c r="AU1424" s="293"/>
    </row>
    <row r="1425" spans="1:47" x14ac:dyDescent="0.3">
      <c r="A1425" s="4"/>
      <c r="B1425" s="4"/>
      <c r="C1425" s="4"/>
      <c r="E1425" s="103"/>
      <c r="F1425" s="103"/>
      <c r="AD1425" s="103"/>
      <c r="AF1425" s="103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133"/>
      <c r="AU1425" s="293"/>
    </row>
    <row r="1426" spans="1:47" x14ac:dyDescent="0.3">
      <c r="A1426" s="4"/>
      <c r="B1426" s="4"/>
      <c r="C1426" s="4"/>
      <c r="E1426" s="103"/>
      <c r="F1426" s="103"/>
      <c r="AD1426" s="103"/>
      <c r="AF1426" s="103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133"/>
      <c r="AU1426" s="293"/>
    </row>
    <row r="1427" spans="1:47" x14ac:dyDescent="0.3">
      <c r="A1427" s="4"/>
      <c r="B1427" s="4"/>
      <c r="C1427" s="4"/>
      <c r="E1427" s="103"/>
      <c r="F1427" s="103"/>
      <c r="AD1427" s="103"/>
      <c r="AF1427" s="103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133"/>
      <c r="AU1427" s="293"/>
    </row>
    <row r="1428" spans="1:47" x14ac:dyDescent="0.3">
      <c r="A1428" s="4"/>
      <c r="B1428" s="4"/>
      <c r="C1428" s="4"/>
      <c r="E1428" s="103"/>
      <c r="F1428" s="103"/>
      <c r="AD1428" s="103"/>
      <c r="AF1428" s="103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133"/>
      <c r="AU1428" s="293"/>
    </row>
    <row r="1429" spans="1:47" x14ac:dyDescent="0.3">
      <c r="A1429" s="4"/>
      <c r="B1429" s="4"/>
      <c r="C1429" s="4"/>
      <c r="E1429" s="103"/>
      <c r="F1429" s="103"/>
      <c r="AD1429" s="103"/>
      <c r="AF1429" s="103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133"/>
      <c r="AU1429" s="293"/>
    </row>
    <row r="1430" spans="1:47" x14ac:dyDescent="0.3">
      <c r="A1430" s="4"/>
      <c r="B1430" s="4"/>
      <c r="C1430" s="4"/>
      <c r="E1430" s="103"/>
      <c r="F1430" s="103"/>
      <c r="AD1430" s="103"/>
      <c r="AF1430" s="103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133"/>
      <c r="AU1430" s="293"/>
    </row>
    <row r="1431" spans="1:47" x14ac:dyDescent="0.3">
      <c r="A1431" s="4"/>
      <c r="B1431" s="4"/>
      <c r="C1431" s="4"/>
      <c r="E1431" s="103"/>
      <c r="F1431" s="103"/>
      <c r="AD1431" s="103"/>
      <c r="AF1431" s="103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133"/>
      <c r="AU1431" s="293"/>
    </row>
    <row r="1432" spans="1:47" x14ac:dyDescent="0.3">
      <c r="A1432" s="4"/>
      <c r="B1432" s="4"/>
      <c r="C1432" s="4"/>
      <c r="E1432" s="103"/>
      <c r="F1432" s="103"/>
      <c r="AD1432" s="103"/>
      <c r="AF1432" s="103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133"/>
      <c r="AU1432" s="293"/>
    </row>
    <row r="1433" spans="1:47" x14ac:dyDescent="0.3">
      <c r="A1433" s="4"/>
      <c r="B1433" s="4"/>
      <c r="C1433" s="4"/>
      <c r="E1433" s="103"/>
      <c r="F1433" s="103"/>
      <c r="AD1433" s="103"/>
      <c r="AF1433" s="103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133"/>
      <c r="AU1433" s="293"/>
    </row>
    <row r="1434" spans="1:47" x14ac:dyDescent="0.3">
      <c r="A1434" s="4"/>
      <c r="B1434" s="4"/>
      <c r="C1434" s="4"/>
      <c r="E1434" s="103"/>
      <c r="F1434" s="103"/>
      <c r="AD1434" s="103"/>
      <c r="AF1434" s="103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133"/>
      <c r="AU1434" s="293"/>
    </row>
    <row r="1435" spans="1:47" x14ac:dyDescent="0.3">
      <c r="A1435" s="4"/>
      <c r="B1435" s="4"/>
      <c r="C1435" s="4"/>
      <c r="E1435" s="103"/>
      <c r="F1435" s="103"/>
      <c r="AD1435" s="103"/>
      <c r="AF1435" s="103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133"/>
      <c r="AU1435" s="293"/>
    </row>
    <row r="1436" spans="1:47" x14ac:dyDescent="0.3">
      <c r="A1436" s="4"/>
      <c r="B1436" s="4"/>
      <c r="C1436" s="4"/>
      <c r="E1436" s="103"/>
      <c r="F1436" s="103"/>
      <c r="AD1436" s="103"/>
      <c r="AF1436" s="103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133"/>
      <c r="AU1436" s="293"/>
    </row>
    <row r="1437" spans="1:47" x14ac:dyDescent="0.3">
      <c r="A1437" s="4"/>
      <c r="B1437" s="4"/>
      <c r="C1437" s="4"/>
      <c r="E1437" s="103"/>
      <c r="F1437" s="103"/>
      <c r="AD1437" s="103"/>
      <c r="AF1437" s="103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133"/>
      <c r="AU1437" s="293"/>
    </row>
    <row r="1438" spans="1:47" x14ac:dyDescent="0.3">
      <c r="A1438" s="4"/>
      <c r="B1438" s="4"/>
      <c r="C1438" s="4"/>
      <c r="E1438" s="103"/>
      <c r="F1438" s="103"/>
      <c r="AD1438" s="103"/>
      <c r="AF1438" s="103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133"/>
      <c r="AU1438" s="293"/>
    </row>
    <row r="1439" spans="1:47" x14ac:dyDescent="0.3">
      <c r="A1439" s="4"/>
      <c r="B1439" s="4"/>
      <c r="C1439" s="4"/>
      <c r="E1439" s="103"/>
      <c r="F1439" s="103"/>
      <c r="AD1439" s="103"/>
      <c r="AF1439" s="103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133"/>
      <c r="AU1439" s="293"/>
    </row>
    <row r="1440" spans="1:47" x14ac:dyDescent="0.3">
      <c r="A1440" s="4"/>
      <c r="B1440" s="4"/>
      <c r="C1440" s="4"/>
      <c r="E1440" s="103"/>
      <c r="F1440" s="103"/>
      <c r="AD1440" s="103"/>
      <c r="AF1440" s="103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133"/>
      <c r="AU1440" s="293"/>
    </row>
    <row r="1441" spans="1:47" x14ac:dyDescent="0.3">
      <c r="A1441" s="4"/>
      <c r="B1441" s="4"/>
      <c r="C1441" s="4"/>
      <c r="E1441" s="103"/>
      <c r="F1441" s="103"/>
      <c r="AD1441" s="103"/>
      <c r="AF1441" s="103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133"/>
      <c r="AU1441" s="293"/>
    </row>
    <row r="1442" spans="1:47" x14ac:dyDescent="0.3">
      <c r="A1442" s="4"/>
      <c r="B1442" s="4"/>
      <c r="C1442" s="4"/>
      <c r="E1442" s="103"/>
      <c r="F1442" s="103"/>
      <c r="AD1442" s="103"/>
      <c r="AF1442" s="103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133"/>
      <c r="AU1442" s="293"/>
    </row>
    <row r="1443" spans="1:47" x14ac:dyDescent="0.3">
      <c r="A1443" s="4"/>
      <c r="B1443" s="4"/>
      <c r="C1443" s="4"/>
      <c r="E1443" s="103"/>
      <c r="F1443" s="103"/>
      <c r="AD1443" s="103"/>
      <c r="AF1443" s="103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133"/>
      <c r="AU1443" s="293"/>
    </row>
    <row r="1444" spans="1:47" x14ac:dyDescent="0.3">
      <c r="A1444" s="4"/>
      <c r="B1444" s="4"/>
      <c r="C1444" s="4"/>
      <c r="E1444" s="103"/>
      <c r="F1444" s="103"/>
      <c r="AD1444" s="103"/>
      <c r="AF1444" s="103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133"/>
      <c r="AU1444" s="293"/>
    </row>
    <row r="1445" spans="1:47" x14ac:dyDescent="0.3">
      <c r="A1445" s="4"/>
      <c r="B1445" s="4"/>
      <c r="C1445" s="4"/>
      <c r="E1445" s="103"/>
      <c r="F1445" s="103"/>
      <c r="AD1445" s="103"/>
      <c r="AF1445" s="103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133"/>
      <c r="AU1445" s="293"/>
    </row>
    <row r="1446" spans="1:47" x14ac:dyDescent="0.3">
      <c r="A1446" s="4"/>
      <c r="B1446" s="4"/>
      <c r="C1446" s="4"/>
      <c r="E1446" s="103"/>
      <c r="F1446" s="103"/>
      <c r="AD1446" s="103"/>
      <c r="AF1446" s="103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133"/>
      <c r="AU1446" s="293"/>
    </row>
    <row r="1447" spans="1:47" x14ac:dyDescent="0.3">
      <c r="A1447" s="4"/>
      <c r="B1447" s="4"/>
      <c r="C1447" s="4"/>
      <c r="E1447" s="103"/>
      <c r="F1447" s="103"/>
      <c r="AD1447" s="103"/>
      <c r="AF1447" s="103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133"/>
      <c r="AU1447" s="293"/>
    </row>
    <row r="1448" spans="1:47" x14ac:dyDescent="0.3">
      <c r="A1448" s="4"/>
      <c r="B1448" s="4"/>
      <c r="C1448" s="4"/>
      <c r="E1448" s="103"/>
      <c r="F1448" s="103"/>
      <c r="AD1448" s="103"/>
      <c r="AF1448" s="103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133"/>
      <c r="AU1448" s="293"/>
    </row>
    <row r="1449" spans="1:47" x14ac:dyDescent="0.3">
      <c r="A1449" s="4"/>
      <c r="B1449" s="4"/>
      <c r="C1449" s="4"/>
      <c r="E1449" s="103"/>
      <c r="F1449" s="103"/>
      <c r="AD1449" s="103"/>
      <c r="AF1449" s="103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133"/>
      <c r="AU1449" s="293"/>
    </row>
    <row r="1450" spans="1:47" x14ac:dyDescent="0.3">
      <c r="A1450" s="4"/>
      <c r="B1450" s="4"/>
      <c r="C1450" s="4"/>
      <c r="E1450" s="103"/>
      <c r="F1450" s="103"/>
      <c r="AD1450" s="103"/>
      <c r="AF1450" s="103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133"/>
      <c r="AU1450" s="293"/>
    </row>
    <row r="1451" spans="1:47" x14ac:dyDescent="0.3">
      <c r="A1451" s="4"/>
      <c r="B1451" s="4"/>
      <c r="C1451" s="4"/>
      <c r="E1451" s="103"/>
      <c r="F1451" s="103"/>
      <c r="AD1451" s="103"/>
      <c r="AF1451" s="103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133"/>
      <c r="AU1451" s="293"/>
    </row>
    <row r="1452" spans="1:47" x14ac:dyDescent="0.3">
      <c r="A1452" s="4"/>
      <c r="B1452" s="4"/>
      <c r="C1452" s="4"/>
      <c r="E1452" s="103"/>
      <c r="F1452" s="103"/>
      <c r="AD1452" s="103"/>
      <c r="AF1452" s="103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133"/>
      <c r="AU1452" s="293"/>
    </row>
    <row r="1453" spans="1:47" x14ac:dyDescent="0.3">
      <c r="A1453" s="4"/>
      <c r="B1453" s="4"/>
      <c r="C1453" s="4"/>
      <c r="E1453" s="103"/>
      <c r="F1453" s="103"/>
      <c r="AD1453" s="103"/>
      <c r="AF1453" s="103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133"/>
      <c r="AU1453" s="293"/>
    </row>
    <row r="1454" spans="1:47" x14ac:dyDescent="0.3">
      <c r="A1454" s="4"/>
      <c r="B1454" s="4"/>
      <c r="C1454" s="4"/>
      <c r="E1454" s="103"/>
      <c r="F1454" s="103"/>
      <c r="AD1454" s="103"/>
      <c r="AF1454" s="103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133"/>
      <c r="AU1454" s="293"/>
    </row>
    <row r="1455" spans="1:47" x14ac:dyDescent="0.3">
      <c r="A1455" s="4"/>
      <c r="B1455" s="4"/>
      <c r="C1455" s="4"/>
      <c r="E1455" s="103"/>
      <c r="F1455" s="103"/>
      <c r="AD1455" s="103"/>
      <c r="AF1455" s="103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133"/>
      <c r="AU1455" s="293"/>
    </row>
    <row r="1456" spans="1:47" x14ac:dyDescent="0.3">
      <c r="A1456" s="4"/>
      <c r="B1456" s="4"/>
      <c r="C1456" s="4"/>
      <c r="E1456" s="103"/>
      <c r="F1456" s="103"/>
      <c r="AD1456" s="103"/>
      <c r="AF1456" s="103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133"/>
      <c r="AU1456" s="293"/>
    </row>
    <row r="1457" spans="1:47" x14ac:dyDescent="0.3">
      <c r="A1457" s="4"/>
      <c r="B1457" s="4"/>
      <c r="C1457" s="4"/>
      <c r="E1457" s="103"/>
      <c r="F1457" s="103"/>
      <c r="AD1457" s="103"/>
      <c r="AF1457" s="103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133"/>
      <c r="AU1457" s="293"/>
    </row>
    <row r="1458" spans="1:47" x14ac:dyDescent="0.3">
      <c r="A1458" s="4"/>
      <c r="B1458" s="4"/>
      <c r="C1458" s="4"/>
      <c r="E1458" s="103"/>
      <c r="F1458" s="103"/>
      <c r="AD1458" s="103"/>
      <c r="AF1458" s="103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133"/>
      <c r="AU1458" s="293"/>
    </row>
    <row r="1459" spans="1:47" x14ac:dyDescent="0.3">
      <c r="A1459" s="4"/>
      <c r="B1459" s="4"/>
      <c r="C1459" s="4"/>
      <c r="E1459" s="103"/>
      <c r="F1459" s="103"/>
      <c r="AD1459" s="103"/>
      <c r="AF1459" s="103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133"/>
      <c r="AU1459" s="293"/>
    </row>
    <row r="1460" spans="1:47" x14ac:dyDescent="0.3">
      <c r="A1460" s="4"/>
      <c r="B1460" s="4"/>
      <c r="C1460" s="4"/>
      <c r="E1460" s="103"/>
      <c r="F1460" s="103"/>
      <c r="AD1460" s="103"/>
      <c r="AF1460" s="103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133"/>
      <c r="AU1460" s="293"/>
    </row>
    <row r="1461" spans="1:47" x14ac:dyDescent="0.3">
      <c r="A1461" s="4"/>
      <c r="B1461" s="4"/>
      <c r="C1461" s="4"/>
      <c r="E1461" s="103"/>
      <c r="F1461" s="103"/>
      <c r="AD1461" s="103"/>
      <c r="AF1461" s="103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133"/>
      <c r="AU1461" s="293"/>
    </row>
    <row r="1462" spans="1:47" x14ac:dyDescent="0.3">
      <c r="A1462" s="4"/>
      <c r="B1462" s="4"/>
      <c r="C1462" s="4"/>
      <c r="E1462" s="103"/>
      <c r="F1462" s="103"/>
      <c r="AD1462" s="103"/>
      <c r="AF1462" s="103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133"/>
      <c r="AU1462" s="293"/>
    </row>
    <row r="1463" spans="1:47" x14ac:dyDescent="0.3">
      <c r="A1463" s="4"/>
      <c r="B1463" s="4"/>
      <c r="C1463" s="4"/>
      <c r="E1463" s="103"/>
      <c r="F1463" s="103"/>
      <c r="AD1463" s="103"/>
      <c r="AF1463" s="103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133"/>
      <c r="AU1463" s="293"/>
    </row>
    <row r="1464" spans="1:47" x14ac:dyDescent="0.3">
      <c r="A1464" s="4"/>
      <c r="B1464" s="4"/>
      <c r="C1464" s="4"/>
      <c r="E1464" s="103"/>
      <c r="F1464" s="103"/>
      <c r="AD1464" s="103"/>
      <c r="AF1464" s="103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133"/>
      <c r="AU1464" s="293"/>
    </row>
    <row r="1465" spans="1:47" x14ac:dyDescent="0.3">
      <c r="A1465" s="4"/>
      <c r="B1465" s="4"/>
      <c r="C1465" s="4"/>
      <c r="E1465" s="103"/>
      <c r="F1465" s="103"/>
      <c r="AD1465" s="103"/>
      <c r="AF1465" s="103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133"/>
      <c r="AU1465" s="293"/>
    </row>
    <row r="1466" spans="1:47" x14ac:dyDescent="0.3">
      <c r="A1466" s="4"/>
      <c r="B1466" s="4"/>
      <c r="C1466" s="4"/>
      <c r="E1466" s="103"/>
      <c r="F1466" s="103"/>
      <c r="AD1466" s="103"/>
      <c r="AF1466" s="103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133"/>
      <c r="AU1466" s="293"/>
    </row>
    <row r="1467" spans="1:47" x14ac:dyDescent="0.3">
      <c r="A1467" s="4"/>
      <c r="B1467" s="4"/>
      <c r="C1467" s="4"/>
      <c r="E1467" s="103"/>
      <c r="F1467" s="103"/>
      <c r="AD1467" s="103"/>
      <c r="AF1467" s="103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133"/>
      <c r="AU1467" s="293"/>
    </row>
    <row r="1468" spans="1:47" x14ac:dyDescent="0.3">
      <c r="A1468" s="4"/>
      <c r="B1468" s="4"/>
      <c r="C1468" s="4"/>
      <c r="E1468" s="103"/>
      <c r="F1468" s="103"/>
      <c r="AD1468" s="103"/>
      <c r="AF1468" s="103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133"/>
      <c r="AU1468" s="293"/>
    </row>
    <row r="1469" spans="1:47" x14ac:dyDescent="0.3">
      <c r="A1469" s="4"/>
      <c r="B1469" s="4"/>
      <c r="C1469" s="4"/>
      <c r="E1469" s="103"/>
      <c r="F1469" s="103"/>
      <c r="AD1469" s="103"/>
      <c r="AF1469" s="103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133"/>
      <c r="AU1469" s="293"/>
    </row>
    <row r="1470" spans="1:47" x14ac:dyDescent="0.3">
      <c r="A1470" s="4"/>
      <c r="B1470" s="4"/>
      <c r="C1470" s="4"/>
      <c r="E1470" s="103"/>
      <c r="F1470" s="103"/>
      <c r="AD1470" s="103"/>
      <c r="AF1470" s="103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133"/>
      <c r="AU1470" s="293"/>
    </row>
    <row r="1471" spans="1:47" x14ac:dyDescent="0.3">
      <c r="A1471" s="4"/>
      <c r="B1471" s="4"/>
      <c r="C1471" s="4"/>
      <c r="E1471" s="103"/>
      <c r="F1471" s="103"/>
      <c r="AD1471" s="103"/>
      <c r="AF1471" s="103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133"/>
      <c r="AU1471" s="293"/>
    </row>
    <row r="1472" spans="1:47" x14ac:dyDescent="0.3">
      <c r="A1472" s="4"/>
      <c r="B1472" s="4"/>
      <c r="C1472" s="4"/>
      <c r="E1472" s="103"/>
      <c r="F1472" s="103"/>
      <c r="AD1472" s="103"/>
      <c r="AF1472" s="103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133"/>
      <c r="AU1472" s="293"/>
    </row>
    <row r="1473" spans="1:47" x14ac:dyDescent="0.3">
      <c r="A1473" s="4"/>
      <c r="B1473" s="4"/>
      <c r="C1473" s="4"/>
      <c r="E1473" s="103"/>
      <c r="F1473" s="103"/>
      <c r="AD1473" s="103"/>
      <c r="AF1473" s="103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133"/>
      <c r="AU1473" s="293"/>
    </row>
    <row r="1474" spans="1:47" x14ac:dyDescent="0.3">
      <c r="A1474" s="4"/>
      <c r="B1474" s="4"/>
      <c r="C1474" s="4"/>
      <c r="E1474" s="103"/>
      <c r="F1474" s="103"/>
      <c r="AD1474" s="103"/>
      <c r="AF1474" s="103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133"/>
      <c r="AU1474" s="293"/>
    </row>
    <row r="1475" spans="1:47" x14ac:dyDescent="0.3">
      <c r="A1475" s="4"/>
      <c r="B1475" s="4"/>
      <c r="C1475" s="4"/>
      <c r="E1475" s="103"/>
      <c r="F1475" s="103"/>
      <c r="AD1475" s="103"/>
      <c r="AF1475" s="103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133"/>
      <c r="AU1475" s="293"/>
    </row>
    <row r="1476" spans="1:47" x14ac:dyDescent="0.3">
      <c r="A1476" s="4"/>
      <c r="B1476" s="4"/>
      <c r="C1476" s="4"/>
      <c r="E1476" s="103"/>
      <c r="F1476" s="103"/>
      <c r="AD1476" s="103"/>
      <c r="AF1476" s="103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133"/>
      <c r="AU1476" s="293"/>
    </row>
    <row r="1477" spans="1:47" x14ac:dyDescent="0.3">
      <c r="A1477" s="4"/>
      <c r="B1477" s="4"/>
      <c r="C1477" s="4"/>
      <c r="E1477" s="103"/>
      <c r="F1477" s="103"/>
      <c r="AD1477" s="103"/>
      <c r="AF1477" s="103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133"/>
      <c r="AU1477" s="293"/>
    </row>
    <row r="1478" spans="1:47" x14ac:dyDescent="0.3">
      <c r="A1478" s="4"/>
      <c r="B1478" s="4"/>
      <c r="C1478" s="4"/>
      <c r="E1478" s="103"/>
      <c r="F1478" s="103"/>
      <c r="AD1478" s="103"/>
      <c r="AF1478" s="103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133"/>
      <c r="AU1478" s="293"/>
    </row>
    <row r="1479" spans="1:47" x14ac:dyDescent="0.3">
      <c r="A1479" s="4"/>
      <c r="B1479" s="4"/>
      <c r="C1479" s="4"/>
      <c r="E1479" s="103"/>
      <c r="F1479" s="103"/>
      <c r="AD1479" s="103"/>
      <c r="AF1479" s="103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133"/>
      <c r="AU1479" s="293"/>
    </row>
    <row r="1480" spans="1:47" x14ac:dyDescent="0.3">
      <c r="A1480" s="4"/>
      <c r="B1480" s="4"/>
      <c r="C1480" s="4"/>
      <c r="E1480" s="103"/>
      <c r="F1480" s="103"/>
      <c r="AD1480" s="103"/>
      <c r="AF1480" s="103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133"/>
      <c r="AU1480" s="293"/>
    </row>
    <row r="1481" spans="1:47" x14ac:dyDescent="0.3">
      <c r="A1481" s="4"/>
      <c r="B1481" s="4"/>
      <c r="C1481" s="4"/>
      <c r="E1481" s="103"/>
      <c r="F1481" s="103"/>
      <c r="AD1481" s="103"/>
      <c r="AF1481" s="103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133"/>
      <c r="AU1481" s="293"/>
    </row>
    <row r="1482" spans="1:47" x14ac:dyDescent="0.3">
      <c r="A1482" s="4"/>
      <c r="B1482" s="4"/>
      <c r="C1482" s="4"/>
      <c r="E1482" s="103"/>
      <c r="F1482" s="103"/>
      <c r="AD1482" s="103"/>
      <c r="AF1482" s="103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133"/>
      <c r="AU1482" s="293"/>
    </row>
    <row r="1483" spans="1:47" x14ac:dyDescent="0.3">
      <c r="A1483" s="4"/>
      <c r="B1483" s="4"/>
      <c r="C1483" s="4"/>
      <c r="E1483" s="103"/>
      <c r="F1483" s="103"/>
      <c r="AD1483" s="103"/>
      <c r="AF1483" s="103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133"/>
      <c r="AU1483" s="293"/>
    </row>
    <row r="1484" spans="1:47" x14ac:dyDescent="0.3">
      <c r="A1484" s="4"/>
      <c r="B1484" s="4"/>
      <c r="C1484" s="4"/>
      <c r="E1484" s="103"/>
      <c r="F1484" s="103"/>
      <c r="AD1484" s="103"/>
      <c r="AF1484" s="103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133"/>
      <c r="AU1484" s="293"/>
    </row>
    <row r="1485" spans="1:47" x14ac:dyDescent="0.3">
      <c r="A1485" s="4"/>
      <c r="B1485" s="4"/>
      <c r="C1485" s="4"/>
      <c r="E1485" s="103"/>
      <c r="F1485" s="103"/>
      <c r="AD1485" s="103"/>
      <c r="AF1485" s="103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133"/>
      <c r="AU1485" s="293"/>
    </row>
    <row r="1486" spans="1:47" x14ac:dyDescent="0.3">
      <c r="A1486" s="4"/>
      <c r="B1486" s="4"/>
      <c r="C1486" s="4"/>
      <c r="E1486" s="103"/>
      <c r="F1486" s="103"/>
      <c r="AD1486" s="103"/>
      <c r="AF1486" s="103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133"/>
      <c r="AU1486" s="293"/>
    </row>
    <row r="1487" spans="1:47" x14ac:dyDescent="0.3">
      <c r="A1487" s="4"/>
      <c r="B1487" s="4"/>
      <c r="C1487" s="4"/>
      <c r="E1487" s="103"/>
      <c r="F1487" s="103"/>
      <c r="AD1487" s="103"/>
      <c r="AF1487" s="103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133"/>
      <c r="AU1487" s="293"/>
    </row>
    <row r="1488" spans="1:47" x14ac:dyDescent="0.3">
      <c r="A1488" s="4"/>
      <c r="B1488" s="4"/>
      <c r="C1488" s="4"/>
      <c r="E1488" s="103"/>
      <c r="F1488" s="103"/>
      <c r="AD1488" s="103"/>
      <c r="AF1488" s="103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133"/>
      <c r="AU1488" s="293"/>
    </row>
    <row r="1489" spans="1:47" x14ac:dyDescent="0.3">
      <c r="A1489" s="4"/>
      <c r="B1489" s="4"/>
      <c r="C1489" s="4"/>
      <c r="E1489" s="103"/>
      <c r="F1489" s="103"/>
      <c r="AD1489" s="103"/>
      <c r="AF1489" s="103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133"/>
      <c r="AU1489" s="293"/>
    </row>
    <row r="1490" spans="1:47" x14ac:dyDescent="0.3">
      <c r="A1490" s="4"/>
      <c r="B1490" s="4"/>
      <c r="C1490" s="4"/>
      <c r="E1490" s="103"/>
      <c r="F1490" s="103"/>
      <c r="AD1490" s="103"/>
      <c r="AF1490" s="103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133"/>
      <c r="AU1490" s="293"/>
    </row>
    <row r="1491" spans="1:47" x14ac:dyDescent="0.3">
      <c r="A1491" s="4"/>
      <c r="B1491" s="4"/>
      <c r="C1491" s="4"/>
      <c r="E1491" s="103"/>
      <c r="F1491" s="103"/>
      <c r="AD1491" s="103"/>
      <c r="AF1491" s="103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133"/>
      <c r="AU1491" s="293"/>
    </row>
    <row r="1492" spans="1:47" x14ac:dyDescent="0.3">
      <c r="A1492" s="4"/>
      <c r="B1492" s="4"/>
      <c r="C1492" s="4"/>
      <c r="E1492" s="103"/>
      <c r="F1492" s="103"/>
      <c r="AD1492" s="103"/>
      <c r="AF1492" s="103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133"/>
      <c r="AU1492" s="293"/>
    </row>
    <row r="1493" spans="1:47" x14ac:dyDescent="0.3">
      <c r="A1493" s="4"/>
      <c r="B1493" s="4"/>
      <c r="C1493" s="4"/>
      <c r="E1493" s="103"/>
      <c r="F1493" s="103"/>
      <c r="AD1493" s="103"/>
      <c r="AF1493" s="103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133"/>
      <c r="AU1493" s="293"/>
    </row>
    <row r="1494" spans="1:47" x14ac:dyDescent="0.3">
      <c r="A1494" s="4"/>
      <c r="B1494" s="4"/>
      <c r="C1494" s="4"/>
      <c r="E1494" s="103"/>
      <c r="F1494" s="103"/>
      <c r="AD1494" s="103"/>
      <c r="AF1494" s="103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133"/>
      <c r="AU1494" s="293"/>
    </row>
    <row r="1495" spans="1:47" x14ac:dyDescent="0.3">
      <c r="A1495" s="4"/>
      <c r="B1495" s="4"/>
      <c r="C1495" s="4"/>
      <c r="E1495" s="103"/>
      <c r="F1495" s="103"/>
      <c r="AD1495" s="103"/>
      <c r="AF1495" s="103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133"/>
      <c r="AU1495" s="293"/>
    </row>
    <row r="1496" spans="1:47" x14ac:dyDescent="0.3">
      <c r="A1496" s="4"/>
      <c r="B1496" s="4"/>
      <c r="C1496" s="4"/>
      <c r="E1496" s="103"/>
      <c r="F1496" s="103"/>
      <c r="AD1496" s="103"/>
      <c r="AF1496" s="103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133"/>
      <c r="AU1496" s="293"/>
    </row>
    <row r="1497" spans="1:47" x14ac:dyDescent="0.3">
      <c r="A1497" s="4"/>
      <c r="B1497" s="4"/>
      <c r="C1497" s="4"/>
      <c r="E1497" s="103"/>
      <c r="F1497" s="103"/>
      <c r="AD1497" s="103"/>
      <c r="AF1497" s="103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133"/>
      <c r="AU1497" s="293"/>
    </row>
    <row r="1498" spans="1:47" x14ac:dyDescent="0.3">
      <c r="A1498" s="4"/>
      <c r="B1498" s="4"/>
      <c r="C1498" s="4"/>
      <c r="E1498" s="103"/>
      <c r="F1498" s="103"/>
      <c r="AD1498" s="103"/>
      <c r="AF1498" s="103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133"/>
      <c r="AU1498" s="293"/>
    </row>
    <row r="1499" spans="1:47" x14ac:dyDescent="0.3">
      <c r="A1499" s="4"/>
      <c r="B1499" s="4"/>
      <c r="C1499" s="4"/>
      <c r="E1499" s="103"/>
      <c r="F1499" s="103"/>
      <c r="AD1499" s="103"/>
      <c r="AF1499" s="103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133"/>
      <c r="AU1499" s="293"/>
    </row>
    <row r="1500" spans="1:47" x14ac:dyDescent="0.3">
      <c r="A1500" s="4"/>
      <c r="B1500" s="4"/>
      <c r="C1500" s="4"/>
      <c r="E1500" s="103"/>
      <c r="F1500" s="103"/>
      <c r="AD1500" s="103"/>
      <c r="AF1500" s="103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133"/>
      <c r="AU1500" s="293"/>
    </row>
    <row r="1501" spans="1:47" x14ac:dyDescent="0.3">
      <c r="A1501" s="4"/>
      <c r="B1501" s="4"/>
      <c r="C1501" s="4"/>
      <c r="E1501" s="103"/>
      <c r="F1501" s="103"/>
      <c r="AD1501" s="103"/>
      <c r="AF1501" s="103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133"/>
      <c r="AU1501" s="293"/>
    </row>
    <row r="1502" spans="1:47" x14ac:dyDescent="0.3">
      <c r="A1502" s="4"/>
      <c r="B1502" s="4"/>
      <c r="C1502" s="4"/>
      <c r="E1502" s="103"/>
      <c r="F1502" s="103"/>
      <c r="AD1502" s="103"/>
      <c r="AF1502" s="103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133"/>
      <c r="AU1502" s="293"/>
    </row>
    <row r="1503" spans="1:47" x14ac:dyDescent="0.3">
      <c r="A1503" s="4"/>
      <c r="B1503" s="4"/>
      <c r="C1503" s="4"/>
      <c r="E1503" s="103"/>
      <c r="F1503" s="103"/>
      <c r="AD1503" s="103"/>
      <c r="AF1503" s="103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133"/>
      <c r="AU1503" s="293"/>
    </row>
    <row r="1504" spans="1:47" x14ac:dyDescent="0.3">
      <c r="A1504" s="4"/>
      <c r="B1504" s="4"/>
      <c r="C1504" s="4"/>
      <c r="E1504" s="103"/>
      <c r="F1504" s="103"/>
      <c r="AD1504" s="103"/>
      <c r="AF1504" s="103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133"/>
      <c r="AU1504" s="293"/>
    </row>
    <row r="1505" spans="1:47" x14ac:dyDescent="0.3">
      <c r="A1505" s="4"/>
      <c r="B1505" s="4"/>
      <c r="C1505" s="4"/>
      <c r="E1505" s="103"/>
      <c r="F1505" s="103"/>
      <c r="AD1505" s="103"/>
      <c r="AF1505" s="103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133"/>
      <c r="AU1505" s="293"/>
    </row>
    <row r="1506" spans="1:47" x14ac:dyDescent="0.3">
      <c r="A1506" s="4"/>
      <c r="B1506" s="4"/>
      <c r="C1506" s="4"/>
      <c r="E1506" s="103"/>
      <c r="F1506" s="103"/>
      <c r="AD1506" s="103"/>
      <c r="AF1506" s="103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133"/>
      <c r="AU1506" s="293"/>
    </row>
    <row r="1507" spans="1:47" x14ac:dyDescent="0.3">
      <c r="A1507" s="4"/>
      <c r="B1507" s="4"/>
      <c r="C1507" s="4"/>
      <c r="E1507" s="103"/>
      <c r="F1507" s="103"/>
      <c r="AD1507" s="103"/>
      <c r="AF1507" s="103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133"/>
      <c r="AU1507" s="293"/>
    </row>
    <row r="1508" spans="1:47" x14ac:dyDescent="0.3">
      <c r="A1508" s="4"/>
      <c r="B1508" s="4"/>
      <c r="C1508" s="4"/>
      <c r="E1508" s="103"/>
      <c r="F1508" s="103"/>
      <c r="AD1508" s="103"/>
      <c r="AF1508" s="103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133"/>
      <c r="AU1508" s="293"/>
    </row>
    <row r="1509" spans="1:47" x14ac:dyDescent="0.3">
      <c r="A1509" s="4"/>
      <c r="B1509" s="4"/>
      <c r="C1509" s="4"/>
      <c r="E1509" s="103"/>
      <c r="F1509" s="103"/>
      <c r="AD1509" s="103"/>
      <c r="AF1509" s="103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133"/>
      <c r="AU1509" s="293"/>
    </row>
    <row r="1510" spans="1:47" x14ac:dyDescent="0.3">
      <c r="A1510" s="4"/>
      <c r="B1510" s="4"/>
      <c r="C1510" s="4"/>
      <c r="E1510" s="103"/>
      <c r="F1510" s="103"/>
      <c r="AD1510" s="103"/>
      <c r="AF1510" s="103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133"/>
      <c r="AU1510" s="293"/>
    </row>
    <row r="1511" spans="1:47" x14ac:dyDescent="0.3">
      <c r="A1511" s="4"/>
      <c r="B1511" s="4"/>
      <c r="C1511" s="4"/>
      <c r="E1511" s="103"/>
      <c r="F1511" s="103"/>
      <c r="AD1511" s="103"/>
      <c r="AF1511" s="103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133"/>
      <c r="AU1511" s="293"/>
    </row>
    <row r="1512" spans="1:47" x14ac:dyDescent="0.3">
      <c r="A1512" s="4"/>
      <c r="B1512" s="4"/>
      <c r="C1512" s="4"/>
      <c r="E1512" s="103"/>
      <c r="F1512" s="103"/>
      <c r="AD1512" s="103"/>
      <c r="AF1512" s="103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133"/>
      <c r="AU1512" s="293"/>
    </row>
    <row r="1513" spans="1:47" x14ac:dyDescent="0.3">
      <c r="A1513" s="4"/>
      <c r="B1513" s="4"/>
      <c r="C1513" s="4"/>
      <c r="E1513" s="103"/>
      <c r="F1513" s="103"/>
      <c r="AD1513" s="103"/>
      <c r="AF1513" s="103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133"/>
      <c r="AU1513" s="293"/>
    </row>
    <row r="1514" spans="1:47" x14ac:dyDescent="0.3">
      <c r="A1514" s="4"/>
      <c r="B1514" s="4"/>
      <c r="C1514" s="4"/>
      <c r="E1514" s="103"/>
      <c r="F1514" s="103"/>
      <c r="AD1514" s="103"/>
      <c r="AF1514" s="103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133"/>
      <c r="AU1514" s="293"/>
    </row>
    <row r="1515" spans="1:47" x14ac:dyDescent="0.3">
      <c r="A1515" s="4"/>
      <c r="B1515" s="4"/>
      <c r="C1515" s="4"/>
      <c r="E1515" s="103"/>
      <c r="F1515" s="103"/>
      <c r="AD1515" s="103"/>
      <c r="AF1515" s="103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133"/>
      <c r="AU1515" s="293"/>
    </row>
    <row r="1516" spans="1:47" x14ac:dyDescent="0.3">
      <c r="A1516" s="4"/>
      <c r="B1516" s="4"/>
      <c r="C1516" s="4"/>
      <c r="E1516" s="103"/>
      <c r="F1516" s="103"/>
      <c r="AD1516" s="103"/>
      <c r="AF1516" s="103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133"/>
      <c r="AU1516" s="293"/>
    </row>
    <row r="1517" spans="1:47" x14ac:dyDescent="0.3">
      <c r="A1517" s="4"/>
      <c r="B1517" s="4"/>
      <c r="C1517" s="4"/>
      <c r="E1517" s="103"/>
      <c r="F1517" s="103"/>
      <c r="AD1517" s="103"/>
      <c r="AF1517" s="103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133"/>
      <c r="AU1517" s="293"/>
    </row>
    <row r="1518" spans="1:47" x14ac:dyDescent="0.3">
      <c r="A1518" s="4"/>
      <c r="B1518" s="4"/>
      <c r="C1518" s="4"/>
      <c r="E1518" s="103"/>
      <c r="F1518" s="103"/>
      <c r="AD1518" s="103"/>
      <c r="AF1518" s="103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133"/>
      <c r="AU1518" s="293"/>
    </row>
    <row r="1519" spans="1:47" x14ac:dyDescent="0.3">
      <c r="A1519" s="4"/>
      <c r="B1519" s="4"/>
      <c r="C1519" s="4"/>
      <c r="E1519" s="103"/>
      <c r="F1519" s="103"/>
      <c r="AD1519" s="103"/>
      <c r="AF1519" s="103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133"/>
      <c r="AU1519" s="293"/>
    </row>
    <row r="1520" spans="1:47" x14ac:dyDescent="0.3">
      <c r="A1520" s="4"/>
      <c r="B1520" s="4"/>
      <c r="C1520" s="4"/>
      <c r="E1520" s="103"/>
      <c r="F1520" s="103"/>
      <c r="AD1520" s="103"/>
      <c r="AF1520" s="103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133"/>
      <c r="AU1520" s="293"/>
    </row>
    <row r="1521" spans="1:47" x14ac:dyDescent="0.3">
      <c r="A1521" s="4"/>
      <c r="B1521" s="4"/>
      <c r="C1521" s="4"/>
      <c r="E1521" s="103"/>
      <c r="F1521" s="103"/>
      <c r="AD1521" s="103"/>
      <c r="AF1521" s="103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133"/>
      <c r="AU1521" s="293"/>
    </row>
    <row r="1522" spans="1:47" x14ac:dyDescent="0.3">
      <c r="A1522" s="4"/>
      <c r="B1522" s="4"/>
      <c r="C1522" s="4"/>
      <c r="E1522" s="103"/>
      <c r="F1522" s="103"/>
      <c r="AD1522" s="103"/>
      <c r="AF1522" s="103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133"/>
      <c r="AU1522" s="293"/>
    </row>
    <row r="1523" spans="1:47" x14ac:dyDescent="0.3">
      <c r="A1523" s="4"/>
      <c r="B1523" s="4"/>
      <c r="C1523" s="4"/>
      <c r="E1523" s="103"/>
      <c r="F1523" s="103"/>
      <c r="AD1523" s="103"/>
      <c r="AF1523" s="103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133"/>
      <c r="AU1523" s="293"/>
    </row>
    <row r="1524" spans="1:47" x14ac:dyDescent="0.3">
      <c r="A1524" s="4"/>
      <c r="B1524" s="4"/>
      <c r="C1524" s="4"/>
      <c r="E1524" s="103"/>
      <c r="F1524" s="103"/>
      <c r="AD1524" s="103"/>
      <c r="AF1524" s="103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133"/>
      <c r="AU1524" s="293"/>
    </row>
    <row r="1525" spans="1:47" x14ac:dyDescent="0.3">
      <c r="A1525" s="4"/>
      <c r="B1525" s="4"/>
      <c r="C1525" s="4"/>
      <c r="E1525" s="103"/>
      <c r="F1525" s="103"/>
      <c r="AD1525" s="103"/>
      <c r="AF1525" s="103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133"/>
      <c r="AU1525" s="293"/>
    </row>
    <row r="1526" spans="1:47" x14ac:dyDescent="0.3">
      <c r="A1526" s="4"/>
      <c r="B1526" s="4"/>
      <c r="C1526" s="4"/>
      <c r="E1526" s="103"/>
      <c r="F1526" s="103"/>
      <c r="AD1526" s="103"/>
      <c r="AF1526" s="103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133"/>
      <c r="AU1526" s="293"/>
    </row>
    <row r="1527" spans="1:47" x14ac:dyDescent="0.3">
      <c r="A1527" s="4"/>
      <c r="B1527" s="4"/>
      <c r="C1527" s="4"/>
      <c r="E1527" s="103"/>
      <c r="F1527" s="103"/>
      <c r="AD1527" s="103"/>
      <c r="AF1527" s="103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133"/>
      <c r="AU1527" s="293"/>
    </row>
    <row r="1528" spans="1:47" x14ac:dyDescent="0.3">
      <c r="A1528" s="4"/>
      <c r="B1528" s="4"/>
      <c r="C1528" s="4"/>
      <c r="E1528" s="103"/>
      <c r="F1528" s="103"/>
      <c r="AD1528" s="103"/>
      <c r="AF1528" s="103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133"/>
      <c r="AU1528" s="293"/>
    </row>
    <row r="1529" spans="1:47" x14ac:dyDescent="0.3">
      <c r="A1529" s="4"/>
      <c r="B1529" s="4"/>
      <c r="C1529" s="4"/>
      <c r="E1529" s="103"/>
      <c r="F1529" s="103"/>
      <c r="AD1529" s="103"/>
      <c r="AF1529" s="103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133"/>
      <c r="AU1529" s="293"/>
    </row>
    <row r="1530" spans="1:47" x14ac:dyDescent="0.3">
      <c r="A1530" s="4"/>
      <c r="B1530" s="4"/>
      <c r="C1530" s="4"/>
      <c r="E1530" s="103"/>
      <c r="F1530" s="103"/>
      <c r="AD1530" s="103"/>
      <c r="AF1530" s="103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133"/>
      <c r="AU1530" s="293"/>
    </row>
    <row r="1531" spans="1:47" x14ac:dyDescent="0.3">
      <c r="A1531" s="4"/>
      <c r="B1531" s="4"/>
      <c r="C1531" s="4"/>
      <c r="E1531" s="103"/>
      <c r="F1531" s="103"/>
      <c r="AD1531" s="103"/>
      <c r="AF1531" s="103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133"/>
      <c r="AU1531" s="293"/>
    </row>
    <row r="1532" spans="1:47" x14ac:dyDescent="0.3">
      <c r="A1532" s="4"/>
      <c r="B1532" s="4"/>
      <c r="C1532" s="4"/>
      <c r="E1532" s="103"/>
      <c r="F1532" s="103"/>
      <c r="AD1532" s="103"/>
      <c r="AF1532" s="103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133"/>
      <c r="AU1532" s="293"/>
    </row>
    <row r="1533" spans="1:47" x14ac:dyDescent="0.3">
      <c r="A1533" s="4"/>
      <c r="B1533" s="4"/>
      <c r="C1533" s="4"/>
      <c r="E1533" s="103"/>
      <c r="F1533" s="103"/>
      <c r="AD1533" s="103"/>
      <c r="AF1533" s="103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133"/>
      <c r="AU1533" s="293"/>
    </row>
    <row r="1534" spans="1:47" x14ac:dyDescent="0.3">
      <c r="A1534" s="4"/>
      <c r="B1534" s="4"/>
      <c r="C1534" s="4"/>
      <c r="E1534" s="103"/>
      <c r="F1534" s="103"/>
      <c r="AD1534" s="103"/>
      <c r="AF1534" s="103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133"/>
      <c r="AU1534" s="293"/>
    </row>
    <row r="1535" spans="1:47" x14ac:dyDescent="0.3">
      <c r="A1535" s="4"/>
      <c r="B1535" s="4"/>
      <c r="C1535" s="4"/>
      <c r="E1535" s="103"/>
      <c r="F1535" s="103"/>
      <c r="AD1535" s="103"/>
      <c r="AF1535" s="103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133"/>
      <c r="AU1535" s="293"/>
    </row>
    <row r="1536" spans="1:47" x14ac:dyDescent="0.3">
      <c r="A1536" s="4"/>
      <c r="B1536" s="4"/>
      <c r="C1536" s="4"/>
      <c r="E1536" s="103"/>
      <c r="F1536" s="103"/>
      <c r="AD1536" s="103"/>
      <c r="AF1536" s="103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133"/>
      <c r="AU1536" s="293"/>
    </row>
    <row r="1537" spans="1:47" x14ac:dyDescent="0.3">
      <c r="A1537" s="4"/>
      <c r="B1537" s="4"/>
      <c r="C1537" s="4"/>
      <c r="E1537" s="103"/>
      <c r="F1537" s="103"/>
      <c r="AD1537" s="103"/>
      <c r="AF1537" s="103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133"/>
      <c r="AU1537" s="293"/>
    </row>
    <row r="1538" spans="1:47" x14ac:dyDescent="0.3">
      <c r="A1538" s="4"/>
      <c r="B1538" s="4"/>
      <c r="C1538" s="4"/>
      <c r="E1538" s="103"/>
      <c r="F1538" s="103"/>
      <c r="AD1538" s="103"/>
      <c r="AF1538" s="103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133"/>
      <c r="AU1538" s="293"/>
    </row>
    <row r="1539" spans="1:47" x14ac:dyDescent="0.3">
      <c r="A1539" s="4"/>
      <c r="B1539" s="4"/>
      <c r="C1539" s="4"/>
      <c r="E1539" s="103"/>
      <c r="F1539" s="103"/>
      <c r="AD1539" s="103"/>
      <c r="AF1539" s="103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133"/>
      <c r="AU1539" s="293"/>
    </row>
    <row r="1540" spans="1:47" x14ac:dyDescent="0.3">
      <c r="A1540" s="4"/>
      <c r="B1540" s="4"/>
      <c r="C1540" s="4"/>
      <c r="E1540" s="103"/>
      <c r="F1540" s="103"/>
      <c r="AD1540" s="103"/>
      <c r="AF1540" s="103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133"/>
      <c r="AU1540" s="293"/>
    </row>
    <row r="1541" spans="1:47" x14ac:dyDescent="0.3">
      <c r="A1541" s="4"/>
      <c r="B1541" s="4"/>
      <c r="C1541" s="4"/>
      <c r="E1541" s="103"/>
      <c r="F1541" s="103"/>
      <c r="AD1541" s="103"/>
      <c r="AF1541" s="103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133"/>
      <c r="AU1541" s="293"/>
    </row>
    <row r="1542" spans="1:47" x14ac:dyDescent="0.3">
      <c r="A1542" s="4"/>
      <c r="B1542" s="4"/>
      <c r="C1542" s="4"/>
      <c r="E1542" s="103"/>
      <c r="F1542" s="103"/>
      <c r="AD1542" s="103"/>
      <c r="AF1542" s="103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133"/>
      <c r="AU1542" s="293"/>
    </row>
    <row r="1543" spans="1:47" x14ac:dyDescent="0.3">
      <c r="A1543" s="4"/>
      <c r="B1543" s="4"/>
      <c r="C1543" s="4"/>
      <c r="E1543" s="103"/>
      <c r="F1543" s="103"/>
      <c r="AD1543" s="103"/>
      <c r="AF1543" s="103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133"/>
      <c r="AU1543" s="293"/>
    </row>
    <row r="1544" spans="1:47" x14ac:dyDescent="0.3">
      <c r="A1544" s="4"/>
      <c r="B1544" s="4"/>
      <c r="C1544" s="4"/>
      <c r="E1544" s="103"/>
      <c r="F1544" s="103"/>
      <c r="AD1544" s="103"/>
      <c r="AF1544" s="103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133"/>
      <c r="AU1544" s="293"/>
    </row>
    <row r="1545" spans="1:47" x14ac:dyDescent="0.3">
      <c r="A1545" s="4"/>
      <c r="B1545" s="4"/>
      <c r="C1545" s="4"/>
      <c r="E1545" s="103"/>
      <c r="F1545" s="103"/>
      <c r="AD1545" s="103"/>
      <c r="AF1545" s="103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133"/>
      <c r="AU1545" s="293"/>
    </row>
    <row r="1546" spans="1:47" x14ac:dyDescent="0.3">
      <c r="A1546" s="4"/>
      <c r="B1546" s="4"/>
      <c r="C1546" s="4"/>
      <c r="E1546" s="103"/>
      <c r="F1546" s="103"/>
      <c r="AD1546" s="103"/>
      <c r="AF1546" s="103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133"/>
      <c r="AU1546" s="293"/>
    </row>
    <row r="1547" spans="1:47" x14ac:dyDescent="0.3">
      <c r="A1547" s="4"/>
      <c r="B1547" s="4"/>
      <c r="C1547" s="4"/>
      <c r="E1547" s="103"/>
      <c r="F1547" s="103"/>
      <c r="AD1547" s="103"/>
      <c r="AF1547" s="103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133"/>
      <c r="AU1547" s="293"/>
    </row>
    <row r="1548" spans="1:47" x14ac:dyDescent="0.3">
      <c r="A1548" s="4"/>
      <c r="B1548" s="4"/>
      <c r="C1548" s="4"/>
      <c r="E1548" s="103"/>
      <c r="F1548" s="103"/>
      <c r="AD1548" s="103"/>
      <c r="AF1548" s="103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133"/>
      <c r="AU1548" s="293"/>
    </row>
    <row r="1549" spans="1:47" x14ac:dyDescent="0.3">
      <c r="A1549" s="4"/>
      <c r="B1549" s="4"/>
      <c r="C1549" s="4"/>
      <c r="E1549" s="103"/>
      <c r="F1549" s="103"/>
      <c r="AD1549" s="103"/>
      <c r="AF1549" s="103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133"/>
      <c r="AU1549" s="293"/>
    </row>
    <row r="1550" spans="1:47" x14ac:dyDescent="0.3">
      <c r="A1550" s="4"/>
      <c r="B1550" s="4"/>
      <c r="C1550" s="4"/>
      <c r="E1550" s="103"/>
      <c r="F1550" s="103"/>
      <c r="AD1550" s="103"/>
      <c r="AF1550" s="103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133"/>
      <c r="AU1550" s="293"/>
    </row>
    <row r="1551" spans="1:47" x14ac:dyDescent="0.3">
      <c r="A1551" s="4"/>
      <c r="B1551" s="4"/>
      <c r="C1551" s="4"/>
      <c r="E1551" s="103"/>
      <c r="F1551" s="103"/>
      <c r="AD1551" s="103"/>
      <c r="AF1551" s="103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133"/>
      <c r="AU1551" s="293"/>
    </row>
    <row r="1552" spans="1:47" x14ac:dyDescent="0.3">
      <c r="A1552" s="4"/>
      <c r="B1552" s="4"/>
      <c r="C1552" s="4"/>
      <c r="E1552" s="103"/>
      <c r="F1552" s="103"/>
      <c r="AD1552" s="103"/>
      <c r="AF1552" s="103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133"/>
      <c r="AU1552" s="293"/>
    </row>
    <row r="1553" spans="1:47" x14ac:dyDescent="0.3">
      <c r="A1553" s="4"/>
      <c r="B1553" s="4"/>
      <c r="C1553" s="4"/>
      <c r="E1553" s="103"/>
      <c r="F1553" s="103"/>
      <c r="AD1553" s="103"/>
      <c r="AF1553" s="103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133"/>
      <c r="AU1553" s="293"/>
    </row>
    <row r="1554" spans="1:47" x14ac:dyDescent="0.3">
      <c r="A1554" s="4"/>
      <c r="B1554" s="4"/>
      <c r="C1554" s="4"/>
      <c r="E1554" s="103"/>
      <c r="F1554" s="103"/>
      <c r="AD1554" s="103"/>
      <c r="AF1554" s="103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133"/>
      <c r="AU1554" s="293"/>
    </row>
    <row r="1555" spans="1:47" x14ac:dyDescent="0.3">
      <c r="A1555" s="4"/>
      <c r="B1555" s="4"/>
      <c r="C1555" s="4"/>
      <c r="E1555" s="103"/>
      <c r="F1555" s="103"/>
      <c r="AD1555" s="103"/>
      <c r="AF1555" s="103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133"/>
      <c r="AU1555" s="293"/>
    </row>
    <row r="1556" spans="1:47" x14ac:dyDescent="0.3">
      <c r="A1556" s="4"/>
      <c r="B1556" s="4"/>
      <c r="C1556" s="4"/>
      <c r="E1556" s="103"/>
      <c r="F1556" s="103"/>
      <c r="AD1556" s="103"/>
      <c r="AF1556" s="103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133"/>
      <c r="AU1556" s="293"/>
    </row>
    <row r="1557" spans="1:47" x14ac:dyDescent="0.3">
      <c r="A1557" s="4"/>
      <c r="B1557" s="4"/>
      <c r="C1557" s="4"/>
      <c r="E1557" s="103"/>
      <c r="F1557" s="103"/>
      <c r="AD1557" s="103"/>
      <c r="AF1557" s="103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133"/>
      <c r="AU1557" s="293"/>
    </row>
    <row r="1558" spans="1:47" x14ac:dyDescent="0.3">
      <c r="A1558" s="4"/>
      <c r="B1558" s="4"/>
      <c r="C1558" s="4"/>
      <c r="E1558" s="103"/>
      <c r="F1558" s="103"/>
      <c r="AD1558" s="103"/>
      <c r="AF1558" s="103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133"/>
      <c r="AU1558" s="293"/>
    </row>
    <row r="1559" spans="1:47" x14ac:dyDescent="0.3">
      <c r="A1559" s="4"/>
      <c r="B1559" s="4"/>
      <c r="C1559" s="4"/>
      <c r="E1559" s="103"/>
      <c r="F1559" s="103"/>
      <c r="AD1559" s="103"/>
      <c r="AF1559" s="103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133"/>
      <c r="AU1559" s="293"/>
    </row>
    <row r="1560" spans="1:47" x14ac:dyDescent="0.3">
      <c r="A1560" s="4"/>
      <c r="B1560" s="4"/>
      <c r="C1560" s="4"/>
      <c r="E1560" s="103"/>
      <c r="F1560" s="103"/>
      <c r="AD1560" s="103"/>
      <c r="AF1560" s="103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133"/>
      <c r="AU1560" s="293"/>
    </row>
    <row r="1561" spans="1:47" x14ac:dyDescent="0.3">
      <c r="A1561" s="4"/>
      <c r="B1561" s="4"/>
      <c r="C1561" s="4"/>
      <c r="E1561" s="103"/>
      <c r="F1561" s="103"/>
      <c r="AD1561" s="103"/>
      <c r="AF1561" s="103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133"/>
      <c r="AU1561" s="293"/>
    </row>
    <row r="1562" spans="1:47" x14ac:dyDescent="0.3">
      <c r="A1562" s="4"/>
      <c r="B1562" s="4"/>
      <c r="C1562" s="4"/>
      <c r="E1562" s="103"/>
      <c r="F1562" s="103"/>
      <c r="AD1562" s="103"/>
      <c r="AF1562" s="103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133"/>
      <c r="AU1562" s="293"/>
    </row>
    <row r="1563" spans="1:47" x14ac:dyDescent="0.3">
      <c r="A1563" s="4"/>
      <c r="B1563" s="4"/>
      <c r="C1563" s="4"/>
      <c r="E1563" s="103"/>
      <c r="F1563" s="103"/>
      <c r="AD1563" s="103"/>
      <c r="AF1563" s="103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133"/>
      <c r="AU1563" s="293"/>
    </row>
    <row r="1564" spans="1:47" x14ac:dyDescent="0.3">
      <c r="A1564" s="4"/>
      <c r="B1564" s="4"/>
      <c r="C1564" s="4"/>
      <c r="E1564" s="103"/>
      <c r="F1564" s="103"/>
      <c r="AD1564" s="103"/>
      <c r="AF1564" s="103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133"/>
      <c r="AU1564" s="293"/>
    </row>
    <row r="1565" spans="1:47" x14ac:dyDescent="0.3">
      <c r="A1565" s="4"/>
      <c r="B1565" s="4"/>
      <c r="C1565" s="4"/>
      <c r="E1565" s="103"/>
      <c r="F1565" s="103"/>
      <c r="AD1565" s="103"/>
      <c r="AF1565" s="103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133"/>
      <c r="AU1565" s="293"/>
    </row>
    <row r="1566" spans="1:47" x14ac:dyDescent="0.3">
      <c r="A1566" s="4"/>
      <c r="B1566" s="4"/>
      <c r="C1566" s="4"/>
      <c r="E1566" s="103"/>
      <c r="F1566" s="103"/>
      <c r="AD1566" s="103"/>
      <c r="AF1566" s="103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133"/>
      <c r="AU1566" s="293"/>
    </row>
    <row r="1567" spans="1:47" x14ac:dyDescent="0.3">
      <c r="A1567" s="4"/>
      <c r="B1567" s="4"/>
      <c r="C1567" s="4"/>
      <c r="E1567" s="103"/>
      <c r="F1567" s="103"/>
      <c r="AD1567" s="103"/>
      <c r="AF1567" s="103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133"/>
      <c r="AU1567" s="293"/>
    </row>
    <row r="1568" spans="1:47" x14ac:dyDescent="0.3">
      <c r="A1568" s="4"/>
      <c r="B1568" s="4"/>
      <c r="C1568" s="4"/>
      <c r="E1568" s="103"/>
      <c r="F1568" s="103"/>
      <c r="AD1568" s="103"/>
      <c r="AF1568" s="103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133"/>
      <c r="AU1568" s="293"/>
    </row>
    <row r="1569" spans="1:47" x14ac:dyDescent="0.3">
      <c r="A1569" s="4"/>
      <c r="B1569" s="4"/>
      <c r="C1569" s="4"/>
      <c r="E1569" s="103"/>
      <c r="F1569" s="103"/>
      <c r="AD1569" s="103"/>
      <c r="AF1569" s="103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133"/>
      <c r="AU1569" s="293"/>
    </row>
    <row r="1570" spans="1:47" x14ac:dyDescent="0.3">
      <c r="A1570" s="4"/>
      <c r="B1570" s="4"/>
      <c r="C1570" s="4"/>
      <c r="E1570" s="103"/>
      <c r="F1570" s="103"/>
      <c r="AD1570" s="103"/>
      <c r="AF1570" s="103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133"/>
      <c r="AU1570" s="293"/>
    </row>
    <row r="1571" spans="1:47" x14ac:dyDescent="0.3">
      <c r="A1571" s="4"/>
      <c r="B1571" s="4"/>
      <c r="C1571" s="4"/>
      <c r="E1571" s="103"/>
      <c r="F1571" s="103"/>
      <c r="AD1571" s="103"/>
      <c r="AF1571" s="103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133"/>
      <c r="AU1571" s="293"/>
    </row>
    <row r="1572" spans="1:47" x14ac:dyDescent="0.3">
      <c r="A1572" s="4"/>
      <c r="B1572" s="4"/>
      <c r="C1572" s="4"/>
      <c r="E1572" s="103"/>
      <c r="F1572" s="103"/>
      <c r="AD1572" s="103"/>
      <c r="AF1572" s="103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133"/>
      <c r="AU1572" s="293"/>
    </row>
    <row r="1573" spans="1:47" x14ac:dyDescent="0.3">
      <c r="A1573" s="4"/>
      <c r="B1573" s="4"/>
      <c r="C1573" s="4"/>
      <c r="E1573" s="103"/>
      <c r="F1573" s="103"/>
      <c r="AD1573" s="103"/>
      <c r="AF1573" s="103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133"/>
      <c r="AU1573" s="293"/>
    </row>
    <row r="1574" spans="1:47" x14ac:dyDescent="0.3">
      <c r="A1574" s="4"/>
      <c r="B1574" s="4"/>
      <c r="C1574" s="4"/>
      <c r="E1574" s="103"/>
      <c r="F1574" s="103"/>
      <c r="AD1574" s="103"/>
      <c r="AF1574" s="103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133"/>
      <c r="AU1574" s="293"/>
    </row>
    <row r="1575" spans="1:47" x14ac:dyDescent="0.3">
      <c r="A1575" s="4"/>
      <c r="B1575" s="4"/>
      <c r="C1575" s="4"/>
      <c r="E1575" s="103"/>
      <c r="F1575" s="103"/>
      <c r="AD1575" s="103"/>
      <c r="AF1575" s="103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133"/>
      <c r="AU1575" s="293"/>
    </row>
    <row r="1576" spans="1:47" x14ac:dyDescent="0.3">
      <c r="A1576" s="4"/>
      <c r="B1576" s="4"/>
      <c r="C1576" s="4"/>
      <c r="E1576" s="103"/>
      <c r="F1576" s="103"/>
      <c r="AD1576" s="103"/>
      <c r="AF1576" s="103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133"/>
      <c r="AU1576" s="293"/>
    </row>
    <row r="1577" spans="1:47" x14ac:dyDescent="0.3">
      <c r="A1577" s="4"/>
      <c r="B1577" s="4"/>
      <c r="C1577" s="4"/>
      <c r="E1577" s="103"/>
      <c r="F1577" s="103"/>
      <c r="AD1577" s="103"/>
      <c r="AF1577" s="103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133"/>
      <c r="AU1577" s="293"/>
    </row>
    <row r="1578" spans="1:47" x14ac:dyDescent="0.3">
      <c r="A1578" s="4"/>
      <c r="B1578" s="4"/>
      <c r="C1578" s="4"/>
      <c r="E1578" s="103"/>
      <c r="F1578" s="103"/>
      <c r="AD1578" s="103"/>
      <c r="AF1578" s="103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133"/>
      <c r="AU1578" s="293"/>
    </row>
    <row r="1579" spans="1:47" x14ac:dyDescent="0.3">
      <c r="A1579" s="4"/>
      <c r="B1579" s="4"/>
      <c r="C1579" s="4"/>
      <c r="E1579" s="103"/>
      <c r="F1579" s="103"/>
      <c r="AD1579" s="103"/>
      <c r="AF1579" s="103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133"/>
      <c r="AU1579" s="293"/>
    </row>
    <row r="1580" spans="1:47" x14ac:dyDescent="0.3">
      <c r="A1580" s="4"/>
      <c r="B1580" s="4"/>
      <c r="C1580" s="4"/>
      <c r="E1580" s="103"/>
      <c r="F1580" s="103"/>
      <c r="AD1580" s="103"/>
      <c r="AF1580" s="103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133"/>
      <c r="AU1580" s="293"/>
    </row>
    <row r="1581" spans="1:47" x14ac:dyDescent="0.3">
      <c r="A1581" s="4"/>
      <c r="B1581" s="4"/>
      <c r="C1581" s="4"/>
      <c r="E1581" s="103"/>
      <c r="F1581" s="103"/>
      <c r="AD1581" s="103"/>
      <c r="AF1581" s="103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133"/>
      <c r="AU1581" s="293"/>
    </row>
    <row r="1582" spans="1:47" x14ac:dyDescent="0.3">
      <c r="A1582" s="4"/>
      <c r="B1582" s="4"/>
      <c r="C1582" s="4"/>
      <c r="E1582" s="103"/>
      <c r="F1582" s="103"/>
      <c r="AD1582" s="103"/>
      <c r="AF1582" s="103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133"/>
      <c r="AU1582" s="293"/>
    </row>
    <row r="1583" spans="1:47" x14ac:dyDescent="0.3">
      <c r="A1583" s="4"/>
      <c r="B1583" s="4"/>
      <c r="C1583" s="4"/>
      <c r="E1583" s="103"/>
      <c r="F1583" s="103"/>
      <c r="AD1583" s="103"/>
      <c r="AF1583" s="103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133"/>
      <c r="AU1583" s="293"/>
    </row>
    <row r="1584" spans="1:47" x14ac:dyDescent="0.3">
      <c r="A1584" s="4"/>
      <c r="B1584" s="4"/>
      <c r="C1584" s="4"/>
      <c r="E1584" s="103"/>
      <c r="F1584" s="103"/>
      <c r="AD1584" s="103"/>
      <c r="AF1584" s="103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133"/>
      <c r="AU1584" s="293"/>
    </row>
    <row r="1585" spans="1:47" x14ac:dyDescent="0.3">
      <c r="A1585" s="4"/>
      <c r="B1585" s="4"/>
      <c r="C1585" s="4"/>
      <c r="E1585" s="103"/>
      <c r="F1585" s="103"/>
      <c r="AD1585" s="103"/>
      <c r="AF1585" s="103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133"/>
      <c r="AU1585" s="293"/>
    </row>
    <row r="1586" spans="1:47" x14ac:dyDescent="0.3">
      <c r="A1586" s="4"/>
      <c r="B1586" s="4"/>
      <c r="C1586" s="4"/>
      <c r="E1586" s="103"/>
      <c r="F1586" s="103"/>
      <c r="AD1586" s="103"/>
      <c r="AF1586" s="103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133"/>
      <c r="AU1586" s="293"/>
    </row>
    <row r="1587" spans="1:47" x14ac:dyDescent="0.3">
      <c r="A1587" s="4"/>
      <c r="B1587" s="4"/>
      <c r="C1587" s="4"/>
      <c r="E1587" s="103"/>
      <c r="F1587" s="103"/>
      <c r="AD1587" s="103"/>
      <c r="AF1587" s="103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133"/>
      <c r="AU1587" s="293"/>
    </row>
    <row r="1588" spans="1:47" x14ac:dyDescent="0.3">
      <c r="A1588" s="4"/>
      <c r="B1588" s="4"/>
      <c r="C1588" s="4"/>
      <c r="E1588" s="103"/>
      <c r="F1588" s="103"/>
      <c r="AD1588" s="103"/>
      <c r="AF1588" s="103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133"/>
      <c r="AU1588" s="293"/>
    </row>
    <row r="1589" spans="1:47" x14ac:dyDescent="0.3">
      <c r="A1589" s="4"/>
      <c r="B1589" s="4"/>
      <c r="C1589" s="4"/>
      <c r="E1589" s="103"/>
      <c r="F1589" s="103"/>
      <c r="AD1589" s="103"/>
      <c r="AF1589" s="103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133"/>
      <c r="AU1589" s="293"/>
    </row>
    <row r="1590" spans="1:47" x14ac:dyDescent="0.3">
      <c r="A1590" s="4"/>
      <c r="B1590" s="4"/>
      <c r="C1590" s="4"/>
      <c r="E1590" s="103"/>
      <c r="F1590" s="103"/>
      <c r="AD1590" s="103"/>
      <c r="AF1590" s="103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133"/>
      <c r="AU1590" s="293"/>
    </row>
    <row r="1591" spans="1:47" x14ac:dyDescent="0.3">
      <c r="A1591" s="4"/>
      <c r="B1591" s="4"/>
      <c r="C1591" s="4"/>
      <c r="E1591" s="103"/>
      <c r="F1591" s="103"/>
      <c r="AD1591" s="103"/>
      <c r="AF1591" s="103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133"/>
      <c r="AU1591" s="293"/>
    </row>
    <row r="1592" spans="1:47" x14ac:dyDescent="0.3">
      <c r="A1592" s="4"/>
      <c r="B1592" s="4"/>
      <c r="C1592" s="4"/>
      <c r="E1592" s="103"/>
      <c r="F1592" s="103"/>
      <c r="AD1592" s="103"/>
      <c r="AF1592" s="103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133"/>
      <c r="AU1592" s="293"/>
    </row>
    <row r="1593" spans="1:47" x14ac:dyDescent="0.3">
      <c r="A1593" s="4"/>
      <c r="B1593" s="4"/>
      <c r="C1593" s="4"/>
      <c r="E1593" s="103"/>
      <c r="F1593" s="103"/>
      <c r="AD1593" s="103"/>
      <c r="AF1593" s="103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133"/>
      <c r="AU1593" s="293"/>
    </row>
    <row r="1594" spans="1:47" x14ac:dyDescent="0.3">
      <c r="A1594" s="4"/>
      <c r="B1594" s="4"/>
      <c r="C1594" s="4"/>
      <c r="E1594" s="103"/>
      <c r="F1594" s="103"/>
      <c r="AD1594" s="103"/>
      <c r="AF1594" s="103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133"/>
      <c r="AU1594" s="293"/>
    </row>
    <row r="1595" spans="1:47" x14ac:dyDescent="0.3">
      <c r="A1595" s="4"/>
      <c r="B1595" s="4"/>
      <c r="C1595" s="4"/>
      <c r="E1595" s="103"/>
      <c r="F1595" s="103"/>
      <c r="AD1595" s="103"/>
      <c r="AF1595" s="103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133"/>
      <c r="AU1595" s="293"/>
    </row>
    <row r="1596" spans="1:47" x14ac:dyDescent="0.3">
      <c r="A1596" s="4"/>
      <c r="B1596" s="4"/>
      <c r="C1596" s="4"/>
      <c r="E1596" s="103"/>
      <c r="F1596" s="103"/>
      <c r="AD1596" s="103"/>
      <c r="AF1596" s="103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133"/>
      <c r="AU1596" s="293"/>
    </row>
    <row r="1597" spans="1:47" x14ac:dyDescent="0.3">
      <c r="A1597" s="4"/>
      <c r="B1597" s="4"/>
      <c r="C1597" s="4"/>
      <c r="E1597" s="103"/>
      <c r="F1597" s="103"/>
      <c r="AD1597" s="103"/>
      <c r="AF1597" s="103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133"/>
      <c r="AU1597" s="293"/>
    </row>
    <row r="1598" spans="1:47" x14ac:dyDescent="0.3">
      <c r="A1598" s="4"/>
      <c r="B1598" s="4"/>
      <c r="C1598" s="4"/>
      <c r="E1598" s="103"/>
      <c r="F1598" s="103"/>
      <c r="AD1598" s="103"/>
      <c r="AF1598" s="103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133"/>
      <c r="AU1598" s="293"/>
    </row>
    <row r="1599" spans="1:47" x14ac:dyDescent="0.3">
      <c r="A1599" s="4"/>
      <c r="B1599" s="4"/>
      <c r="C1599" s="4"/>
      <c r="E1599" s="103"/>
      <c r="F1599" s="103"/>
      <c r="AD1599" s="103"/>
      <c r="AF1599" s="103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133"/>
      <c r="AU1599" s="293"/>
    </row>
    <row r="1600" spans="1:47" x14ac:dyDescent="0.3">
      <c r="A1600" s="4"/>
      <c r="B1600" s="4"/>
      <c r="C1600" s="4"/>
      <c r="E1600" s="103"/>
      <c r="F1600" s="103"/>
      <c r="AD1600" s="103"/>
      <c r="AF1600" s="103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133"/>
      <c r="AU1600" s="293"/>
    </row>
    <row r="1601" spans="1:47" x14ac:dyDescent="0.3">
      <c r="A1601" s="4"/>
      <c r="B1601" s="4"/>
      <c r="C1601" s="4"/>
      <c r="E1601" s="103"/>
      <c r="F1601" s="103"/>
      <c r="AD1601" s="103"/>
      <c r="AF1601" s="103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133"/>
      <c r="AU1601" s="293"/>
    </row>
    <row r="1602" spans="1:47" x14ac:dyDescent="0.3">
      <c r="A1602" s="4"/>
      <c r="B1602" s="4"/>
      <c r="C1602" s="4"/>
      <c r="E1602" s="103"/>
      <c r="F1602" s="103"/>
      <c r="AD1602" s="103"/>
      <c r="AF1602" s="103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133"/>
      <c r="AU1602" s="293"/>
    </row>
    <row r="1603" spans="1:47" x14ac:dyDescent="0.3">
      <c r="A1603" s="4"/>
      <c r="B1603" s="4"/>
      <c r="C1603" s="4"/>
      <c r="E1603" s="103"/>
      <c r="F1603" s="103"/>
      <c r="AD1603" s="103"/>
      <c r="AF1603" s="103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133"/>
      <c r="AU1603" s="293"/>
    </row>
    <row r="1604" spans="1:47" x14ac:dyDescent="0.3">
      <c r="A1604" s="4"/>
      <c r="B1604" s="4"/>
      <c r="C1604" s="4"/>
      <c r="E1604" s="103"/>
      <c r="F1604" s="103"/>
      <c r="AD1604" s="103"/>
      <c r="AF1604" s="103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133"/>
      <c r="AU1604" s="293"/>
    </row>
    <row r="1605" spans="1:47" x14ac:dyDescent="0.3">
      <c r="A1605" s="4"/>
      <c r="B1605" s="4"/>
      <c r="C1605" s="4"/>
      <c r="E1605" s="103"/>
      <c r="F1605" s="103"/>
      <c r="AD1605" s="103"/>
      <c r="AF1605" s="103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133"/>
      <c r="AU1605" s="293"/>
    </row>
    <row r="1606" spans="1:47" x14ac:dyDescent="0.3">
      <c r="A1606" s="4"/>
      <c r="B1606" s="4"/>
      <c r="C1606" s="4"/>
      <c r="E1606" s="103"/>
      <c r="F1606" s="103"/>
      <c r="AD1606" s="103"/>
      <c r="AF1606" s="103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133"/>
      <c r="AU1606" s="293"/>
    </row>
    <row r="1607" spans="1:47" x14ac:dyDescent="0.3">
      <c r="A1607" s="4"/>
      <c r="B1607" s="4"/>
      <c r="C1607" s="4"/>
      <c r="E1607" s="103"/>
      <c r="F1607" s="103"/>
      <c r="AD1607" s="103"/>
      <c r="AF1607" s="103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133"/>
      <c r="AU1607" s="293"/>
    </row>
    <row r="1608" spans="1:47" x14ac:dyDescent="0.3">
      <c r="A1608" s="4"/>
      <c r="B1608" s="4"/>
      <c r="C1608" s="4"/>
      <c r="E1608" s="103"/>
      <c r="F1608" s="103"/>
      <c r="AD1608" s="103"/>
      <c r="AF1608" s="103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133"/>
      <c r="AU1608" s="293"/>
    </row>
    <row r="1609" spans="1:47" x14ac:dyDescent="0.3">
      <c r="A1609" s="4"/>
      <c r="B1609" s="4"/>
      <c r="C1609" s="4"/>
      <c r="E1609" s="103"/>
      <c r="F1609" s="103"/>
      <c r="AD1609" s="103"/>
      <c r="AF1609" s="103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133"/>
      <c r="AU1609" s="293"/>
    </row>
    <row r="1610" spans="1:47" x14ac:dyDescent="0.3">
      <c r="A1610" s="4"/>
      <c r="B1610" s="4"/>
      <c r="C1610" s="4"/>
      <c r="E1610" s="103"/>
      <c r="F1610" s="103"/>
      <c r="AD1610" s="103"/>
      <c r="AF1610" s="103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133"/>
      <c r="AU1610" s="293"/>
    </row>
    <row r="1611" spans="1:47" x14ac:dyDescent="0.3">
      <c r="A1611" s="4"/>
      <c r="B1611" s="4"/>
      <c r="C1611" s="4"/>
      <c r="E1611" s="103"/>
      <c r="F1611" s="103"/>
      <c r="AD1611" s="103"/>
      <c r="AF1611" s="103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133"/>
      <c r="AU1611" s="293"/>
    </row>
    <row r="1612" spans="1:47" x14ac:dyDescent="0.3">
      <c r="A1612" s="4"/>
      <c r="B1612" s="4"/>
      <c r="C1612" s="4"/>
      <c r="E1612" s="103"/>
      <c r="F1612" s="103"/>
      <c r="AD1612" s="103"/>
      <c r="AF1612" s="103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133"/>
      <c r="AU1612" s="293"/>
    </row>
    <row r="1613" spans="1:47" x14ac:dyDescent="0.3">
      <c r="A1613" s="4"/>
      <c r="B1613" s="4"/>
      <c r="C1613" s="4"/>
      <c r="E1613" s="103"/>
      <c r="F1613" s="103"/>
      <c r="AD1613" s="103"/>
      <c r="AF1613" s="103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133"/>
      <c r="AU1613" s="293"/>
    </row>
    <row r="1614" spans="1:47" x14ac:dyDescent="0.3">
      <c r="A1614" s="4"/>
      <c r="B1614" s="4"/>
      <c r="C1614" s="4"/>
      <c r="E1614" s="103"/>
      <c r="F1614" s="103"/>
      <c r="AD1614" s="103"/>
      <c r="AF1614" s="103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133"/>
      <c r="AU1614" s="293"/>
    </row>
    <row r="1615" spans="1:47" x14ac:dyDescent="0.3">
      <c r="A1615" s="4"/>
      <c r="B1615" s="4"/>
      <c r="C1615" s="4"/>
      <c r="E1615" s="103"/>
      <c r="F1615" s="103"/>
      <c r="AD1615" s="103"/>
      <c r="AF1615" s="103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133"/>
      <c r="AU1615" s="293"/>
    </row>
    <row r="1616" spans="1:47" x14ac:dyDescent="0.3">
      <c r="A1616" s="4"/>
      <c r="B1616" s="4"/>
      <c r="C1616" s="4"/>
      <c r="E1616" s="103"/>
      <c r="F1616" s="103"/>
      <c r="AD1616" s="103"/>
      <c r="AF1616" s="103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133"/>
      <c r="AU1616" s="293"/>
    </row>
    <row r="1617" spans="1:47" x14ac:dyDescent="0.3">
      <c r="A1617" s="4"/>
      <c r="B1617" s="4"/>
      <c r="C1617" s="4"/>
      <c r="E1617" s="103"/>
      <c r="F1617" s="103"/>
      <c r="AD1617" s="103"/>
      <c r="AF1617" s="103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133"/>
      <c r="AU1617" s="293"/>
    </row>
    <row r="1618" spans="1:47" x14ac:dyDescent="0.3">
      <c r="A1618" s="4"/>
      <c r="B1618" s="4"/>
      <c r="C1618" s="4"/>
      <c r="E1618" s="103"/>
      <c r="F1618" s="103"/>
      <c r="AD1618" s="103"/>
      <c r="AF1618" s="103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133"/>
      <c r="AU1618" s="293"/>
    </row>
    <row r="1619" spans="1:47" x14ac:dyDescent="0.3">
      <c r="A1619" s="4"/>
      <c r="B1619" s="4"/>
      <c r="C1619" s="4"/>
      <c r="E1619" s="103"/>
      <c r="F1619" s="103"/>
      <c r="AD1619" s="103"/>
      <c r="AF1619" s="103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133"/>
      <c r="AU1619" s="293"/>
    </row>
    <row r="1620" spans="1:47" x14ac:dyDescent="0.3">
      <c r="A1620" s="4"/>
      <c r="B1620" s="4"/>
      <c r="C1620" s="4"/>
      <c r="E1620" s="103"/>
      <c r="F1620" s="103"/>
      <c r="AD1620" s="103"/>
      <c r="AF1620" s="103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133"/>
      <c r="AU1620" s="293"/>
    </row>
    <row r="1621" spans="1:47" x14ac:dyDescent="0.3">
      <c r="A1621" s="4"/>
      <c r="B1621" s="4"/>
      <c r="C1621" s="4"/>
      <c r="E1621" s="103"/>
      <c r="F1621" s="103"/>
      <c r="AD1621" s="103"/>
      <c r="AF1621" s="103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133"/>
      <c r="AU1621" s="293"/>
    </row>
    <row r="1622" spans="1:47" x14ac:dyDescent="0.3">
      <c r="A1622" s="4"/>
      <c r="B1622" s="4"/>
      <c r="C1622" s="4"/>
      <c r="E1622" s="103"/>
      <c r="F1622" s="103"/>
      <c r="AD1622" s="103"/>
      <c r="AF1622" s="103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133"/>
      <c r="AU1622" s="293"/>
    </row>
    <row r="1623" spans="1:47" x14ac:dyDescent="0.3">
      <c r="A1623" s="4"/>
      <c r="B1623" s="4"/>
      <c r="C1623" s="4"/>
      <c r="E1623" s="103"/>
      <c r="F1623" s="103"/>
      <c r="AD1623" s="103"/>
      <c r="AF1623" s="103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133"/>
      <c r="AU1623" s="293"/>
    </row>
    <row r="1624" spans="1:47" x14ac:dyDescent="0.3">
      <c r="A1624" s="4"/>
      <c r="B1624" s="4"/>
      <c r="C1624" s="4"/>
      <c r="E1624" s="103"/>
      <c r="F1624" s="103"/>
      <c r="AD1624" s="103"/>
      <c r="AF1624" s="103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133"/>
      <c r="AU1624" s="293"/>
    </row>
    <row r="1625" spans="1:47" x14ac:dyDescent="0.3">
      <c r="A1625" s="4"/>
      <c r="B1625" s="4"/>
      <c r="C1625" s="4"/>
      <c r="E1625" s="103"/>
      <c r="F1625" s="103"/>
      <c r="AD1625" s="103"/>
      <c r="AF1625" s="103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133"/>
      <c r="AU1625" s="293"/>
    </row>
    <row r="1626" spans="1:47" x14ac:dyDescent="0.3">
      <c r="A1626" s="4"/>
      <c r="B1626" s="4"/>
      <c r="C1626" s="4"/>
      <c r="E1626" s="103"/>
      <c r="F1626" s="103"/>
      <c r="AD1626" s="103"/>
      <c r="AF1626" s="103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133"/>
      <c r="AU1626" s="293"/>
    </row>
    <row r="1627" spans="1:47" x14ac:dyDescent="0.3">
      <c r="A1627" s="4"/>
      <c r="B1627" s="4"/>
      <c r="C1627" s="4"/>
      <c r="E1627" s="103"/>
      <c r="F1627" s="103"/>
      <c r="AD1627" s="103"/>
      <c r="AF1627" s="103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133"/>
      <c r="AU1627" s="293"/>
    </row>
    <row r="1628" spans="1:47" x14ac:dyDescent="0.3">
      <c r="A1628" s="4"/>
      <c r="B1628" s="4"/>
      <c r="C1628" s="4"/>
      <c r="E1628" s="103"/>
      <c r="F1628" s="103"/>
      <c r="AD1628" s="103"/>
      <c r="AF1628" s="103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133"/>
      <c r="AU1628" s="293"/>
    </row>
    <row r="1629" spans="1:47" x14ac:dyDescent="0.3">
      <c r="A1629" s="4"/>
      <c r="B1629" s="4"/>
      <c r="C1629" s="4"/>
      <c r="E1629" s="103"/>
      <c r="F1629" s="103"/>
      <c r="AD1629" s="103"/>
      <c r="AF1629" s="103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133"/>
      <c r="AU1629" s="293"/>
    </row>
    <row r="1630" spans="1:47" x14ac:dyDescent="0.3">
      <c r="A1630" s="4"/>
      <c r="B1630" s="4"/>
      <c r="C1630" s="4"/>
      <c r="E1630" s="103"/>
      <c r="F1630" s="103"/>
      <c r="AD1630" s="103"/>
      <c r="AF1630" s="103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133"/>
      <c r="AU1630" s="293"/>
    </row>
    <row r="1631" spans="1:47" x14ac:dyDescent="0.3">
      <c r="A1631" s="4"/>
      <c r="B1631" s="4"/>
      <c r="C1631" s="4"/>
      <c r="E1631" s="103"/>
      <c r="F1631" s="103"/>
      <c r="AD1631" s="103"/>
      <c r="AF1631" s="103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133"/>
      <c r="AU1631" s="293"/>
    </row>
    <row r="1632" spans="1:47" x14ac:dyDescent="0.3">
      <c r="A1632" s="4"/>
      <c r="B1632" s="4"/>
      <c r="C1632" s="4"/>
      <c r="E1632" s="103"/>
      <c r="F1632" s="103"/>
      <c r="AD1632" s="103"/>
      <c r="AF1632" s="103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133"/>
      <c r="AU1632" s="293"/>
    </row>
    <row r="1633" spans="1:47" x14ac:dyDescent="0.3">
      <c r="A1633" s="4"/>
      <c r="B1633" s="4"/>
      <c r="C1633" s="4"/>
      <c r="E1633" s="103"/>
      <c r="F1633" s="103"/>
      <c r="AD1633" s="103"/>
      <c r="AF1633" s="103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133"/>
      <c r="AU1633" s="293"/>
    </row>
    <row r="1634" spans="1:47" x14ac:dyDescent="0.3">
      <c r="A1634" s="4"/>
      <c r="B1634" s="4"/>
      <c r="C1634" s="4"/>
      <c r="E1634" s="103"/>
      <c r="F1634" s="103"/>
      <c r="AD1634" s="103"/>
      <c r="AF1634" s="103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133"/>
      <c r="AU1634" s="293"/>
    </row>
    <row r="1635" spans="1:47" x14ac:dyDescent="0.3">
      <c r="A1635" s="4"/>
      <c r="B1635" s="4"/>
      <c r="C1635" s="4"/>
      <c r="E1635" s="103"/>
      <c r="F1635" s="103"/>
      <c r="AD1635" s="103"/>
      <c r="AF1635" s="103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133"/>
      <c r="AU1635" s="293"/>
    </row>
    <row r="1636" spans="1:47" x14ac:dyDescent="0.3">
      <c r="A1636" s="4"/>
      <c r="B1636" s="4"/>
      <c r="C1636" s="4"/>
      <c r="E1636" s="103"/>
      <c r="F1636" s="103"/>
      <c r="AD1636" s="103"/>
      <c r="AF1636" s="103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133"/>
      <c r="AU1636" s="293"/>
    </row>
    <row r="1637" spans="1:47" x14ac:dyDescent="0.3">
      <c r="A1637" s="4"/>
      <c r="B1637" s="4"/>
      <c r="C1637" s="4"/>
      <c r="E1637" s="103"/>
      <c r="F1637" s="103"/>
      <c r="AD1637" s="103"/>
      <c r="AF1637" s="103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133"/>
      <c r="AU1637" s="293"/>
    </row>
    <row r="1638" spans="1:47" x14ac:dyDescent="0.3">
      <c r="A1638" s="4"/>
      <c r="B1638" s="4"/>
      <c r="C1638" s="4"/>
      <c r="E1638" s="103"/>
      <c r="F1638" s="103"/>
      <c r="AD1638" s="103"/>
      <c r="AF1638" s="103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133"/>
      <c r="AU1638" s="293"/>
    </row>
    <row r="1639" spans="1:47" x14ac:dyDescent="0.3">
      <c r="A1639" s="4"/>
      <c r="B1639" s="4"/>
      <c r="C1639" s="4"/>
      <c r="E1639" s="103"/>
      <c r="F1639" s="103"/>
      <c r="AD1639" s="103"/>
      <c r="AF1639" s="103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133"/>
      <c r="AU1639" s="293"/>
    </row>
    <row r="1640" spans="1:47" x14ac:dyDescent="0.3">
      <c r="A1640" s="4"/>
      <c r="B1640" s="4"/>
      <c r="C1640" s="4"/>
      <c r="E1640" s="103"/>
      <c r="F1640" s="103"/>
      <c r="AD1640" s="103"/>
      <c r="AF1640" s="103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133"/>
      <c r="AU1640" s="293"/>
    </row>
    <row r="1641" spans="1:47" x14ac:dyDescent="0.3">
      <c r="A1641" s="4"/>
      <c r="B1641" s="4"/>
      <c r="C1641" s="4"/>
      <c r="E1641" s="103"/>
      <c r="F1641" s="103"/>
      <c r="AD1641" s="103"/>
      <c r="AF1641" s="103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133"/>
      <c r="AU1641" s="293"/>
    </row>
    <row r="1642" spans="1:47" x14ac:dyDescent="0.3">
      <c r="A1642" s="4"/>
      <c r="B1642" s="4"/>
      <c r="C1642" s="4"/>
      <c r="E1642" s="103"/>
      <c r="F1642" s="103"/>
      <c r="AD1642" s="103"/>
      <c r="AF1642" s="103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133"/>
      <c r="AU1642" s="293"/>
    </row>
    <row r="1643" spans="1:47" x14ac:dyDescent="0.3">
      <c r="A1643" s="4"/>
      <c r="B1643" s="4"/>
      <c r="C1643" s="4"/>
      <c r="E1643" s="103"/>
      <c r="F1643" s="103"/>
      <c r="AD1643" s="103"/>
      <c r="AF1643" s="103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133"/>
      <c r="AU1643" s="293"/>
    </row>
    <row r="1644" spans="1:47" x14ac:dyDescent="0.3">
      <c r="A1644" s="4"/>
      <c r="B1644" s="4"/>
      <c r="C1644" s="4"/>
      <c r="E1644" s="103"/>
      <c r="F1644" s="103"/>
      <c r="AD1644" s="103"/>
      <c r="AF1644" s="103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133"/>
      <c r="AU1644" s="293"/>
    </row>
    <row r="1645" spans="1:47" x14ac:dyDescent="0.3">
      <c r="A1645" s="4"/>
      <c r="B1645" s="4"/>
      <c r="C1645" s="4"/>
      <c r="E1645" s="103"/>
      <c r="F1645" s="103"/>
      <c r="AD1645" s="103"/>
      <c r="AF1645" s="103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133"/>
      <c r="AU1645" s="293"/>
    </row>
    <row r="1646" spans="1:47" x14ac:dyDescent="0.3">
      <c r="A1646" s="4"/>
      <c r="B1646" s="4"/>
      <c r="C1646" s="4"/>
      <c r="E1646" s="103"/>
      <c r="F1646" s="103"/>
      <c r="AD1646" s="103"/>
      <c r="AF1646" s="103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133"/>
      <c r="AU1646" s="293"/>
    </row>
    <row r="1647" spans="1:47" x14ac:dyDescent="0.3">
      <c r="A1647" s="4"/>
      <c r="B1647" s="4"/>
      <c r="C1647" s="4"/>
      <c r="E1647" s="103"/>
      <c r="F1647" s="103"/>
      <c r="AD1647" s="103"/>
      <c r="AF1647" s="103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133"/>
      <c r="AU1647" s="293"/>
    </row>
    <row r="1648" spans="1:47" x14ac:dyDescent="0.3">
      <c r="A1648" s="4"/>
      <c r="B1648" s="4"/>
      <c r="C1648" s="4"/>
      <c r="E1648" s="103"/>
      <c r="F1648" s="103"/>
      <c r="AD1648" s="103"/>
      <c r="AF1648" s="103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133"/>
      <c r="AU1648" s="293"/>
    </row>
    <row r="1649" spans="1:47" x14ac:dyDescent="0.3">
      <c r="A1649" s="4"/>
      <c r="B1649" s="4"/>
      <c r="C1649" s="4"/>
      <c r="E1649" s="103"/>
      <c r="F1649" s="103"/>
      <c r="AD1649" s="103"/>
      <c r="AF1649" s="103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133"/>
      <c r="AU1649" s="293"/>
    </row>
    <row r="1650" spans="1:47" x14ac:dyDescent="0.3">
      <c r="A1650" s="4"/>
      <c r="B1650" s="4"/>
      <c r="C1650" s="4"/>
      <c r="E1650" s="103"/>
      <c r="F1650" s="103"/>
      <c r="AD1650" s="103"/>
      <c r="AF1650" s="103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133"/>
      <c r="AU1650" s="293"/>
    </row>
    <row r="1651" spans="1:47" x14ac:dyDescent="0.3">
      <c r="A1651" s="4"/>
      <c r="B1651" s="4"/>
      <c r="C1651" s="4"/>
      <c r="E1651" s="103"/>
      <c r="F1651" s="103"/>
      <c r="AD1651" s="103"/>
      <c r="AF1651" s="103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133"/>
      <c r="AU1651" s="293"/>
    </row>
    <row r="1652" spans="1:47" x14ac:dyDescent="0.3">
      <c r="A1652" s="4"/>
      <c r="B1652" s="4"/>
      <c r="C1652" s="4"/>
      <c r="E1652" s="103"/>
      <c r="F1652" s="103"/>
      <c r="AD1652" s="103"/>
      <c r="AF1652" s="103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133"/>
      <c r="AU1652" s="293"/>
    </row>
    <row r="1653" spans="1:47" x14ac:dyDescent="0.3">
      <c r="A1653" s="4"/>
      <c r="B1653" s="4"/>
      <c r="C1653" s="4"/>
      <c r="E1653" s="103"/>
      <c r="F1653" s="103"/>
      <c r="AD1653" s="103"/>
      <c r="AF1653" s="103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133"/>
      <c r="AU1653" s="293"/>
    </row>
    <row r="1654" spans="1:47" x14ac:dyDescent="0.3">
      <c r="A1654" s="4"/>
      <c r="B1654" s="4"/>
      <c r="C1654" s="4"/>
      <c r="E1654" s="103"/>
      <c r="F1654" s="103"/>
      <c r="AD1654" s="103"/>
      <c r="AF1654" s="103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133"/>
      <c r="AU1654" s="293"/>
    </row>
    <row r="1655" spans="1:47" x14ac:dyDescent="0.3">
      <c r="A1655" s="4"/>
      <c r="B1655" s="4"/>
      <c r="C1655" s="4"/>
      <c r="E1655" s="103"/>
      <c r="F1655" s="103"/>
      <c r="AD1655" s="103"/>
      <c r="AF1655" s="103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133"/>
      <c r="AU1655" s="293"/>
    </row>
    <row r="1656" spans="1:47" x14ac:dyDescent="0.3">
      <c r="A1656" s="4"/>
      <c r="B1656" s="4"/>
      <c r="C1656" s="4"/>
      <c r="E1656" s="103"/>
      <c r="F1656" s="103"/>
      <c r="AD1656" s="103"/>
      <c r="AF1656" s="103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133"/>
      <c r="AU1656" s="293"/>
    </row>
    <row r="1657" spans="1:47" x14ac:dyDescent="0.3">
      <c r="A1657" s="4"/>
      <c r="B1657" s="4"/>
      <c r="C1657" s="4"/>
      <c r="E1657" s="103"/>
      <c r="F1657" s="103"/>
      <c r="AD1657" s="103"/>
      <c r="AF1657" s="103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133"/>
      <c r="AU1657" s="293"/>
    </row>
    <row r="1658" spans="1:47" x14ac:dyDescent="0.3">
      <c r="A1658" s="4"/>
      <c r="B1658" s="4"/>
      <c r="C1658" s="4"/>
      <c r="E1658" s="103"/>
      <c r="F1658" s="103"/>
      <c r="AD1658" s="103"/>
      <c r="AF1658" s="103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133"/>
      <c r="AU1658" s="293"/>
    </row>
    <row r="1659" spans="1:47" x14ac:dyDescent="0.3">
      <c r="A1659" s="4"/>
      <c r="B1659" s="4"/>
      <c r="C1659" s="4"/>
      <c r="E1659" s="103"/>
      <c r="F1659" s="103"/>
      <c r="AD1659" s="103"/>
      <c r="AF1659" s="103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133"/>
      <c r="AU1659" s="293"/>
    </row>
    <row r="1660" spans="1:47" x14ac:dyDescent="0.3">
      <c r="A1660" s="4"/>
      <c r="B1660" s="4"/>
      <c r="C1660" s="4"/>
      <c r="E1660" s="103"/>
      <c r="F1660" s="103"/>
      <c r="AD1660" s="103"/>
      <c r="AF1660" s="103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133"/>
      <c r="AU1660" s="293"/>
    </row>
    <row r="1661" spans="1:47" x14ac:dyDescent="0.3">
      <c r="A1661" s="4"/>
      <c r="B1661" s="4"/>
      <c r="C1661" s="4"/>
      <c r="E1661" s="103"/>
      <c r="F1661" s="103"/>
      <c r="AD1661" s="103"/>
      <c r="AF1661" s="103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133"/>
      <c r="AU1661" s="293"/>
    </row>
    <row r="1662" spans="1:47" x14ac:dyDescent="0.3">
      <c r="A1662" s="4"/>
      <c r="B1662" s="4"/>
      <c r="C1662" s="4"/>
      <c r="E1662" s="103"/>
      <c r="F1662" s="103"/>
      <c r="AD1662" s="103"/>
      <c r="AF1662" s="103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133"/>
      <c r="AU1662" s="293"/>
    </row>
    <row r="1663" spans="1:47" x14ac:dyDescent="0.3">
      <c r="A1663" s="4"/>
      <c r="B1663" s="4"/>
      <c r="C1663" s="4"/>
      <c r="E1663" s="103"/>
      <c r="F1663" s="103"/>
      <c r="AD1663" s="103"/>
      <c r="AF1663" s="103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133"/>
      <c r="AU1663" s="293"/>
    </row>
    <row r="1664" spans="1:47" x14ac:dyDescent="0.3">
      <c r="A1664" s="4"/>
      <c r="B1664" s="4"/>
      <c r="C1664" s="4"/>
      <c r="E1664" s="103"/>
      <c r="F1664" s="103"/>
      <c r="AD1664" s="103"/>
      <c r="AF1664" s="103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133"/>
      <c r="AU1664" s="293"/>
    </row>
    <row r="1665" spans="1:47" x14ac:dyDescent="0.3">
      <c r="A1665" s="4"/>
      <c r="B1665" s="4"/>
      <c r="C1665" s="4"/>
      <c r="E1665" s="103"/>
      <c r="F1665" s="103"/>
      <c r="AD1665" s="103"/>
      <c r="AF1665" s="103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133"/>
      <c r="AU1665" s="293"/>
    </row>
    <row r="1666" spans="1:47" x14ac:dyDescent="0.3">
      <c r="A1666" s="4"/>
      <c r="B1666" s="4"/>
      <c r="C1666" s="4"/>
      <c r="E1666" s="103"/>
      <c r="F1666" s="103"/>
      <c r="AD1666" s="103"/>
      <c r="AF1666" s="103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133"/>
      <c r="AU1666" s="293"/>
    </row>
    <row r="1667" spans="1:47" x14ac:dyDescent="0.3">
      <c r="A1667" s="4"/>
      <c r="B1667" s="4"/>
      <c r="C1667" s="4"/>
      <c r="E1667" s="103"/>
      <c r="F1667" s="103"/>
      <c r="AD1667" s="103"/>
      <c r="AF1667" s="103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133"/>
      <c r="AU1667" s="293"/>
    </row>
    <row r="1668" spans="1:47" x14ac:dyDescent="0.3">
      <c r="A1668" s="4"/>
      <c r="B1668" s="4"/>
      <c r="C1668" s="4"/>
      <c r="E1668" s="103"/>
      <c r="F1668" s="103"/>
      <c r="AD1668" s="103"/>
      <c r="AF1668" s="103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133"/>
      <c r="AU1668" s="293"/>
    </row>
    <row r="1669" spans="1:47" x14ac:dyDescent="0.3">
      <c r="A1669" s="4"/>
      <c r="B1669" s="4"/>
      <c r="C1669" s="4"/>
      <c r="E1669" s="103"/>
      <c r="F1669" s="103"/>
      <c r="AD1669" s="103"/>
      <c r="AF1669" s="103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133"/>
      <c r="AU1669" s="293"/>
    </row>
    <row r="1670" spans="1:47" x14ac:dyDescent="0.3">
      <c r="A1670" s="4"/>
      <c r="B1670" s="4"/>
      <c r="C1670" s="4"/>
      <c r="E1670" s="103"/>
      <c r="F1670" s="103"/>
      <c r="AD1670" s="103"/>
      <c r="AF1670" s="103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133"/>
      <c r="AU1670" s="293"/>
    </row>
    <row r="1671" spans="1:47" x14ac:dyDescent="0.3">
      <c r="A1671" s="4"/>
      <c r="B1671" s="4"/>
      <c r="C1671" s="4"/>
      <c r="E1671" s="103"/>
      <c r="F1671" s="103"/>
      <c r="AD1671" s="103"/>
      <c r="AF1671" s="103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133"/>
      <c r="AU1671" s="293"/>
    </row>
    <row r="1672" spans="1:47" x14ac:dyDescent="0.3">
      <c r="A1672" s="4"/>
      <c r="B1672" s="4"/>
      <c r="C1672" s="4"/>
      <c r="E1672" s="103"/>
      <c r="F1672" s="103"/>
      <c r="AD1672" s="103"/>
      <c r="AF1672" s="103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133"/>
      <c r="AU1672" s="293"/>
    </row>
    <row r="1673" spans="1:47" x14ac:dyDescent="0.3">
      <c r="A1673" s="4"/>
      <c r="B1673" s="4"/>
      <c r="C1673" s="4"/>
      <c r="E1673" s="103"/>
      <c r="F1673" s="103"/>
      <c r="AD1673" s="103"/>
      <c r="AF1673" s="103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133"/>
      <c r="AU1673" s="293"/>
    </row>
    <row r="1674" spans="1:47" x14ac:dyDescent="0.3">
      <c r="A1674" s="4"/>
      <c r="B1674" s="4"/>
      <c r="C1674" s="4"/>
      <c r="E1674" s="103"/>
      <c r="F1674" s="103"/>
      <c r="AD1674" s="103"/>
      <c r="AF1674" s="103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133"/>
      <c r="AU1674" s="293"/>
    </row>
    <row r="1675" spans="1:47" x14ac:dyDescent="0.3">
      <c r="A1675" s="4"/>
      <c r="B1675" s="4"/>
      <c r="C1675" s="4"/>
      <c r="E1675" s="103"/>
      <c r="F1675" s="103"/>
      <c r="AD1675" s="103"/>
      <c r="AF1675" s="103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133"/>
      <c r="AU1675" s="293"/>
    </row>
    <row r="1676" spans="1:47" x14ac:dyDescent="0.3">
      <c r="A1676" s="4"/>
      <c r="B1676" s="4"/>
      <c r="C1676" s="4"/>
      <c r="E1676" s="103"/>
      <c r="F1676" s="103"/>
      <c r="AD1676" s="103"/>
      <c r="AF1676" s="103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133"/>
      <c r="AU1676" s="293"/>
    </row>
    <row r="1677" spans="1:47" x14ac:dyDescent="0.3">
      <c r="A1677" s="4"/>
      <c r="B1677" s="4"/>
      <c r="C1677" s="4"/>
      <c r="E1677" s="103"/>
      <c r="F1677" s="103"/>
      <c r="AD1677" s="103"/>
      <c r="AF1677" s="103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133"/>
      <c r="AU1677" s="293"/>
    </row>
    <row r="1678" spans="1:47" x14ac:dyDescent="0.3">
      <c r="A1678" s="4"/>
      <c r="B1678" s="4"/>
      <c r="C1678" s="4"/>
      <c r="E1678" s="103"/>
      <c r="F1678" s="103"/>
      <c r="AD1678" s="103"/>
      <c r="AF1678" s="103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133"/>
      <c r="AU1678" s="293"/>
    </row>
    <row r="1679" spans="1:47" x14ac:dyDescent="0.3">
      <c r="A1679" s="4"/>
      <c r="B1679" s="4"/>
      <c r="C1679" s="4"/>
      <c r="E1679" s="103"/>
      <c r="F1679" s="103"/>
      <c r="AD1679" s="103"/>
      <c r="AF1679" s="103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133"/>
      <c r="AU1679" s="293"/>
    </row>
    <row r="1680" spans="1:47" x14ac:dyDescent="0.3">
      <c r="A1680" s="4"/>
      <c r="B1680" s="4"/>
      <c r="C1680" s="4"/>
      <c r="E1680" s="103"/>
      <c r="F1680" s="103"/>
      <c r="AD1680" s="103"/>
      <c r="AF1680" s="103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133"/>
      <c r="AU1680" s="293"/>
    </row>
    <row r="1681" spans="1:47" x14ac:dyDescent="0.3">
      <c r="A1681" s="4"/>
      <c r="B1681" s="4"/>
      <c r="C1681" s="4"/>
      <c r="E1681" s="103"/>
      <c r="F1681" s="103"/>
      <c r="AD1681" s="103"/>
      <c r="AF1681" s="103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133"/>
      <c r="AU1681" s="293"/>
    </row>
    <row r="1682" spans="1:47" x14ac:dyDescent="0.3">
      <c r="A1682" s="4"/>
      <c r="B1682" s="4"/>
      <c r="C1682" s="4"/>
      <c r="E1682" s="103"/>
      <c r="F1682" s="103"/>
      <c r="AD1682" s="103"/>
      <c r="AF1682" s="103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133"/>
      <c r="AU1682" s="293"/>
    </row>
    <row r="1683" spans="1:47" x14ac:dyDescent="0.3">
      <c r="A1683" s="4"/>
      <c r="B1683" s="4"/>
      <c r="C1683" s="4"/>
      <c r="E1683" s="103"/>
      <c r="F1683" s="103"/>
      <c r="AD1683" s="103"/>
      <c r="AF1683" s="103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133"/>
      <c r="AU1683" s="293"/>
    </row>
    <row r="1684" spans="1:47" x14ac:dyDescent="0.3">
      <c r="A1684" s="4"/>
      <c r="B1684" s="4"/>
      <c r="C1684" s="4"/>
      <c r="E1684" s="103"/>
      <c r="F1684" s="103"/>
      <c r="AD1684" s="103"/>
      <c r="AF1684" s="103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133"/>
      <c r="AU1684" s="293"/>
    </row>
    <row r="1685" spans="1:47" x14ac:dyDescent="0.3">
      <c r="A1685" s="4"/>
      <c r="B1685" s="4"/>
      <c r="C1685" s="4"/>
      <c r="E1685" s="103"/>
      <c r="F1685" s="103"/>
      <c r="AD1685" s="103"/>
      <c r="AF1685" s="103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133"/>
      <c r="AU1685" s="293"/>
    </row>
    <row r="1686" spans="1:47" x14ac:dyDescent="0.3">
      <c r="A1686" s="4"/>
      <c r="B1686" s="4"/>
      <c r="C1686" s="4"/>
      <c r="E1686" s="103"/>
      <c r="F1686" s="103"/>
      <c r="AD1686" s="103"/>
      <c r="AF1686" s="103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133"/>
      <c r="AU1686" s="293"/>
    </row>
    <row r="1687" spans="1:47" x14ac:dyDescent="0.3">
      <c r="A1687" s="4"/>
      <c r="B1687" s="4"/>
      <c r="C1687" s="4"/>
      <c r="E1687" s="103"/>
      <c r="F1687" s="103"/>
      <c r="AD1687" s="103"/>
      <c r="AF1687" s="103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133"/>
      <c r="AU1687" s="293"/>
    </row>
    <row r="1688" spans="1:47" x14ac:dyDescent="0.3">
      <c r="A1688" s="4"/>
      <c r="B1688" s="4"/>
      <c r="C1688" s="4"/>
      <c r="E1688" s="103"/>
      <c r="F1688" s="103"/>
      <c r="AD1688" s="103"/>
      <c r="AF1688" s="103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133"/>
      <c r="AU1688" s="293"/>
    </row>
    <row r="1689" spans="1:47" x14ac:dyDescent="0.3">
      <c r="A1689" s="4"/>
      <c r="B1689" s="4"/>
      <c r="C1689" s="4"/>
      <c r="E1689" s="103"/>
      <c r="F1689" s="103"/>
      <c r="AD1689" s="103"/>
      <c r="AF1689" s="103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133"/>
      <c r="AU1689" s="293"/>
    </row>
    <row r="1690" spans="1:47" x14ac:dyDescent="0.3">
      <c r="A1690" s="4"/>
      <c r="B1690" s="4"/>
      <c r="C1690" s="4"/>
      <c r="E1690" s="103"/>
      <c r="F1690" s="103"/>
      <c r="AD1690" s="103"/>
      <c r="AF1690" s="103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133"/>
      <c r="AU1690" s="293"/>
    </row>
    <row r="1691" spans="1:47" x14ac:dyDescent="0.3">
      <c r="A1691" s="4"/>
      <c r="B1691" s="4"/>
      <c r="C1691" s="4"/>
      <c r="E1691" s="103"/>
      <c r="F1691" s="103"/>
      <c r="AD1691" s="103"/>
      <c r="AF1691" s="103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133"/>
      <c r="AU1691" s="293"/>
    </row>
    <row r="1692" spans="1:47" x14ac:dyDescent="0.3">
      <c r="A1692" s="4"/>
      <c r="B1692" s="4"/>
      <c r="C1692" s="4"/>
      <c r="E1692" s="103"/>
      <c r="F1692" s="103"/>
      <c r="AD1692" s="103"/>
      <c r="AF1692" s="103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133"/>
      <c r="AU1692" s="293"/>
    </row>
    <row r="1693" spans="1:47" x14ac:dyDescent="0.3">
      <c r="A1693" s="4"/>
      <c r="B1693" s="4"/>
      <c r="C1693" s="4"/>
      <c r="E1693" s="103"/>
      <c r="F1693" s="103"/>
      <c r="AD1693" s="103"/>
      <c r="AF1693" s="103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133"/>
      <c r="AU1693" s="293"/>
    </row>
    <row r="1694" spans="1:47" x14ac:dyDescent="0.3">
      <c r="A1694" s="4"/>
      <c r="B1694" s="4"/>
      <c r="C1694" s="4"/>
      <c r="E1694" s="103"/>
      <c r="F1694" s="103"/>
      <c r="AD1694" s="103"/>
      <c r="AF1694" s="103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133"/>
      <c r="AU1694" s="293"/>
    </row>
    <row r="1695" spans="1:47" x14ac:dyDescent="0.3">
      <c r="A1695" s="4"/>
      <c r="B1695" s="4"/>
      <c r="C1695" s="4"/>
      <c r="E1695" s="103"/>
      <c r="F1695" s="103"/>
      <c r="AD1695" s="103"/>
      <c r="AF1695" s="103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133"/>
      <c r="AU1695" s="293"/>
    </row>
    <row r="1696" spans="1:47" x14ac:dyDescent="0.3">
      <c r="A1696" s="4"/>
      <c r="B1696" s="4"/>
      <c r="C1696" s="4"/>
      <c r="E1696" s="103"/>
      <c r="F1696" s="103"/>
      <c r="AD1696" s="103"/>
      <c r="AF1696" s="103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133"/>
      <c r="AU1696" s="293"/>
    </row>
    <row r="1697" spans="1:47" x14ac:dyDescent="0.3">
      <c r="A1697" s="4"/>
      <c r="B1697" s="4"/>
      <c r="C1697" s="4"/>
      <c r="E1697" s="103"/>
      <c r="F1697" s="103"/>
      <c r="AD1697" s="103"/>
      <c r="AF1697" s="103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133"/>
      <c r="AU1697" s="293"/>
    </row>
    <row r="1698" spans="1:47" x14ac:dyDescent="0.3">
      <c r="A1698" s="4"/>
      <c r="B1698" s="4"/>
      <c r="C1698" s="4"/>
      <c r="E1698" s="103"/>
      <c r="F1698" s="103"/>
      <c r="AD1698" s="103"/>
      <c r="AF1698" s="103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133"/>
      <c r="AU1698" s="293"/>
    </row>
    <row r="1699" spans="1:47" x14ac:dyDescent="0.3">
      <c r="A1699" s="4"/>
      <c r="B1699" s="4"/>
      <c r="C1699" s="4"/>
      <c r="E1699" s="103"/>
      <c r="F1699" s="103"/>
      <c r="AD1699" s="103"/>
      <c r="AF1699" s="103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133"/>
      <c r="AU1699" s="293"/>
    </row>
    <row r="1700" spans="1:47" x14ac:dyDescent="0.3">
      <c r="A1700" s="4"/>
      <c r="B1700" s="4"/>
      <c r="C1700" s="4"/>
      <c r="E1700" s="103"/>
      <c r="F1700" s="103"/>
      <c r="AD1700" s="103"/>
      <c r="AF1700" s="103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133"/>
      <c r="AU1700" s="293"/>
    </row>
    <row r="1701" spans="1:47" x14ac:dyDescent="0.3">
      <c r="A1701" s="4"/>
      <c r="B1701" s="4"/>
      <c r="C1701" s="4"/>
      <c r="E1701" s="103"/>
      <c r="F1701" s="103"/>
      <c r="AD1701" s="103"/>
      <c r="AF1701" s="103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133"/>
      <c r="AU1701" s="293"/>
    </row>
    <row r="1702" spans="1:47" x14ac:dyDescent="0.3">
      <c r="A1702" s="4"/>
      <c r="B1702" s="4"/>
      <c r="C1702" s="4"/>
      <c r="E1702" s="103"/>
      <c r="F1702" s="103"/>
      <c r="AD1702" s="103"/>
      <c r="AF1702" s="103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133"/>
      <c r="AU1702" s="293"/>
    </row>
    <row r="1703" spans="1:47" x14ac:dyDescent="0.3">
      <c r="A1703" s="4"/>
      <c r="B1703" s="4"/>
      <c r="C1703" s="4"/>
      <c r="E1703" s="103"/>
      <c r="F1703" s="103"/>
      <c r="AD1703" s="103"/>
      <c r="AF1703" s="103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133"/>
      <c r="AU1703" s="293"/>
    </row>
    <row r="1704" spans="1:47" x14ac:dyDescent="0.3">
      <c r="A1704" s="4"/>
      <c r="B1704" s="4"/>
      <c r="C1704" s="4"/>
      <c r="E1704" s="103"/>
      <c r="F1704" s="103"/>
      <c r="AD1704" s="103"/>
      <c r="AF1704" s="103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133"/>
      <c r="AU1704" s="293"/>
    </row>
    <row r="1705" spans="1:47" x14ac:dyDescent="0.3">
      <c r="A1705" s="4"/>
      <c r="B1705" s="4"/>
      <c r="C1705" s="4"/>
      <c r="E1705" s="103"/>
      <c r="F1705" s="103"/>
      <c r="AD1705" s="103"/>
      <c r="AF1705" s="103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133"/>
      <c r="AU1705" s="293"/>
    </row>
    <row r="1706" spans="1:47" x14ac:dyDescent="0.3">
      <c r="A1706" s="4"/>
      <c r="B1706" s="4"/>
      <c r="C1706" s="4"/>
      <c r="E1706" s="103"/>
      <c r="F1706" s="103"/>
      <c r="AD1706" s="103"/>
      <c r="AF1706" s="103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133"/>
      <c r="AU1706" s="293"/>
    </row>
    <row r="1707" spans="1:47" x14ac:dyDescent="0.3">
      <c r="A1707" s="4"/>
      <c r="B1707" s="4"/>
      <c r="C1707" s="4"/>
      <c r="E1707" s="103"/>
      <c r="F1707" s="103"/>
      <c r="AD1707" s="103"/>
      <c r="AF1707" s="103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133"/>
      <c r="AU1707" s="293"/>
    </row>
    <row r="1708" spans="1:47" x14ac:dyDescent="0.3">
      <c r="A1708" s="4"/>
      <c r="B1708" s="4"/>
      <c r="C1708" s="4"/>
      <c r="E1708" s="103"/>
      <c r="F1708" s="103"/>
      <c r="AD1708" s="103"/>
      <c r="AF1708" s="103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133"/>
      <c r="AU1708" s="293"/>
    </row>
    <row r="1709" spans="1:47" x14ac:dyDescent="0.3">
      <c r="A1709" s="4"/>
      <c r="B1709" s="4"/>
      <c r="C1709" s="4"/>
      <c r="E1709" s="103"/>
      <c r="F1709" s="103"/>
      <c r="AD1709" s="103"/>
      <c r="AF1709" s="103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133"/>
      <c r="AU1709" s="293"/>
    </row>
    <row r="1710" spans="1:47" x14ac:dyDescent="0.3">
      <c r="A1710" s="4"/>
      <c r="B1710" s="4"/>
      <c r="C1710" s="4"/>
      <c r="E1710" s="103"/>
      <c r="F1710" s="103"/>
      <c r="AD1710" s="103"/>
      <c r="AF1710" s="103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133"/>
      <c r="AU1710" s="293"/>
    </row>
    <row r="1711" spans="1:47" x14ac:dyDescent="0.3">
      <c r="A1711" s="4"/>
      <c r="B1711" s="4"/>
      <c r="C1711" s="4"/>
      <c r="E1711" s="103"/>
      <c r="F1711" s="103"/>
      <c r="AD1711" s="103"/>
      <c r="AF1711" s="103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133"/>
      <c r="AU1711" s="293"/>
    </row>
    <row r="1712" spans="1:47" x14ac:dyDescent="0.3">
      <c r="A1712" s="4"/>
      <c r="B1712" s="4"/>
      <c r="C1712" s="4"/>
      <c r="E1712" s="103"/>
      <c r="F1712" s="103"/>
      <c r="AD1712" s="103"/>
      <c r="AF1712" s="103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133"/>
      <c r="AU1712" s="293"/>
    </row>
    <row r="1713" spans="1:47" x14ac:dyDescent="0.3">
      <c r="A1713" s="4"/>
      <c r="B1713" s="4"/>
      <c r="C1713" s="4"/>
      <c r="E1713" s="103"/>
      <c r="F1713" s="103"/>
      <c r="AD1713" s="103"/>
      <c r="AF1713" s="103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133"/>
      <c r="AU1713" s="293"/>
    </row>
    <row r="1714" spans="1:47" x14ac:dyDescent="0.3">
      <c r="A1714" s="4"/>
      <c r="B1714" s="4"/>
      <c r="C1714" s="4"/>
      <c r="E1714" s="103"/>
      <c r="F1714" s="103"/>
      <c r="AD1714" s="103"/>
      <c r="AF1714" s="103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133"/>
      <c r="AU1714" s="293"/>
    </row>
    <row r="1715" spans="1:47" x14ac:dyDescent="0.3">
      <c r="A1715" s="4"/>
      <c r="B1715" s="4"/>
      <c r="C1715" s="4"/>
      <c r="E1715" s="103"/>
      <c r="F1715" s="103"/>
      <c r="AD1715" s="103"/>
      <c r="AF1715" s="103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133"/>
      <c r="AU1715" s="293"/>
    </row>
    <row r="1716" spans="1:47" x14ac:dyDescent="0.3">
      <c r="A1716" s="4"/>
      <c r="B1716" s="4"/>
      <c r="C1716" s="4"/>
      <c r="E1716" s="103"/>
      <c r="F1716" s="103"/>
      <c r="AD1716" s="103"/>
      <c r="AF1716" s="103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133"/>
      <c r="AU1716" s="293"/>
    </row>
    <row r="1717" spans="1:47" x14ac:dyDescent="0.3">
      <c r="A1717" s="4"/>
      <c r="B1717" s="4"/>
      <c r="C1717" s="4"/>
      <c r="E1717" s="103"/>
      <c r="F1717" s="103"/>
      <c r="AD1717" s="103"/>
      <c r="AF1717" s="103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133"/>
      <c r="AU1717" s="293"/>
    </row>
    <row r="1718" spans="1:47" x14ac:dyDescent="0.3">
      <c r="A1718" s="4"/>
      <c r="B1718" s="4"/>
      <c r="C1718" s="4"/>
      <c r="E1718" s="103"/>
      <c r="F1718" s="103"/>
      <c r="AD1718" s="103"/>
      <c r="AF1718" s="103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133"/>
      <c r="AU1718" s="293"/>
    </row>
    <row r="1719" spans="1:47" x14ac:dyDescent="0.3">
      <c r="A1719" s="4"/>
      <c r="B1719" s="4"/>
      <c r="C1719" s="4"/>
      <c r="E1719" s="103"/>
      <c r="F1719" s="103"/>
      <c r="AD1719" s="103"/>
      <c r="AF1719" s="103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133"/>
      <c r="AU1719" s="293"/>
    </row>
    <row r="1720" spans="1:47" x14ac:dyDescent="0.3">
      <c r="A1720" s="4"/>
      <c r="B1720" s="4"/>
      <c r="C1720" s="4"/>
      <c r="E1720" s="103"/>
      <c r="F1720" s="103"/>
      <c r="AD1720" s="103"/>
      <c r="AF1720" s="103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133"/>
      <c r="AU1720" s="293"/>
    </row>
    <row r="1721" spans="1:47" x14ac:dyDescent="0.3">
      <c r="A1721" s="4"/>
      <c r="B1721" s="4"/>
      <c r="C1721" s="4"/>
      <c r="E1721" s="103"/>
      <c r="F1721" s="103"/>
      <c r="AD1721" s="103"/>
      <c r="AF1721" s="103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133"/>
      <c r="AU1721" s="293"/>
    </row>
    <row r="1722" spans="1:47" x14ac:dyDescent="0.3">
      <c r="A1722" s="4"/>
      <c r="B1722" s="4"/>
      <c r="C1722" s="4"/>
      <c r="E1722" s="103"/>
      <c r="F1722" s="103"/>
      <c r="AD1722" s="103"/>
      <c r="AF1722" s="103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133"/>
      <c r="AU1722" s="293"/>
    </row>
    <row r="1723" spans="1:47" x14ac:dyDescent="0.3">
      <c r="A1723" s="4"/>
      <c r="B1723" s="4"/>
      <c r="C1723" s="4"/>
      <c r="E1723" s="103"/>
      <c r="F1723" s="103"/>
      <c r="AD1723" s="103"/>
      <c r="AF1723" s="103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133"/>
      <c r="AU1723" s="293"/>
    </row>
    <row r="1724" spans="1:47" x14ac:dyDescent="0.3">
      <c r="A1724" s="4"/>
      <c r="B1724" s="4"/>
      <c r="C1724" s="4"/>
      <c r="E1724" s="103"/>
      <c r="F1724" s="103"/>
      <c r="AD1724" s="103"/>
      <c r="AF1724" s="103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133"/>
      <c r="AU1724" s="293"/>
    </row>
    <row r="1725" spans="1:47" x14ac:dyDescent="0.3">
      <c r="A1725" s="4"/>
      <c r="B1725" s="4"/>
      <c r="C1725" s="4"/>
      <c r="E1725" s="103"/>
      <c r="F1725" s="103"/>
      <c r="AD1725" s="103"/>
      <c r="AF1725" s="103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133"/>
      <c r="AU1725" s="293"/>
    </row>
    <row r="1726" spans="1:47" x14ac:dyDescent="0.3">
      <c r="A1726" s="4"/>
      <c r="B1726" s="4"/>
      <c r="C1726" s="4"/>
      <c r="E1726" s="103"/>
      <c r="F1726" s="103"/>
      <c r="AD1726" s="103"/>
      <c r="AF1726" s="103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133"/>
      <c r="AU1726" s="293"/>
    </row>
    <row r="1727" spans="1:47" x14ac:dyDescent="0.3">
      <c r="A1727" s="4"/>
      <c r="B1727" s="4"/>
      <c r="C1727" s="4"/>
      <c r="E1727" s="103"/>
      <c r="F1727" s="103"/>
      <c r="AD1727" s="103"/>
      <c r="AF1727" s="103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133"/>
      <c r="AU1727" s="293"/>
    </row>
    <row r="1728" spans="1:47" x14ac:dyDescent="0.3">
      <c r="A1728" s="4"/>
      <c r="B1728" s="4"/>
      <c r="C1728" s="4"/>
      <c r="E1728" s="103"/>
      <c r="F1728" s="103"/>
      <c r="AD1728" s="103"/>
      <c r="AF1728" s="103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133"/>
      <c r="AU1728" s="293"/>
    </row>
    <row r="1729" spans="1:47" x14ac:dyDescent="0.3">
      <c r="A1729" s="4"/>
      <c r="B1729" s="4"/>
      <c r="C1729" s="4"/>
      <c r="E1729" s="103"/>
      <c r="F1729" s="103"/>
      <c r="AD1729" s="103"/>
      <c r="AF1729" s="103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133"/>
      <c r="AU1729" s="293"/>
    </row>
    <row r="1730" spans="1:47" x14ac:dyDescent="0.3">
      <c r="A1730" s="4"/>
      <c r="B1730" s="4"/>
      <c r="C1730" s="4"/>
      <c r="E1730" s="103"/>
      <c r="F1730" s="103"/>
      <c r="AD1730" s="103"/>
      <c r="AF1730" s="103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133"/>
      <c r="AU1730" s="293"/>
    </row>
    <row r="1731" spans="1:47" x14ac:dyDescent="0.3">
      <c r="A1731" s="4"/>
      <c r="B1731" s="4"/>
      <c r="C1731" s="4"/>
      <c r="E1731" s="103"/>
      <c r="F1731" s="103"/>
      <c r="AD1731" s="103"/>
      <c r="AF1731" s="103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133"/>
      <c r="AU1731" s="293"/>
    </row>
    <row r="1732" spans="1:47" x14ac:dyDescent="0.3">
      <c r="A1732" s="4"/>
      <c r="B1732" s="4"/>
      <c r="C1732" s="4"/>
      <c r="E1732" s="103"/>
      <c r="F1732" s="103"/>
      <c r="AD1732" s="103"/>
      <c r="AF1732" s="103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133"/>
      <c r="AU1732" s="293"/>
    </row>
    <row r="1733" spans="1:47" x14ac:dyDescent="0.3">
      <c r="A1733" s="4"/>
      <c r="B1733" s="4"/>
      <c r="C1733" s="4"/>
      <c r="E1733" s="103"/>
      <c r="F1733" s="103"/>
      <c r="AD1733" s="103"/>
      <c r="AF1733" s="103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133"/>
      <c r="AU1733" s="293"/>
    </row>
    <row r="1734" spans="1:47" x14ac:dyDescent="0.3">
      <c r="A1734" s="4"/>
      <c r="B1734" s="4"/>
      <c r="C1734" s="4"/>
      <c r="E1734" s="103"/>
      <c r="F1734" s="103"/>
      <c r="AD1734" s="103"/>
      <c r="AF1734" s="103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133"/>
      <c r="AU1734" s="293"/>
    </row>
    <row r="1735" spans="1:47" x14ac:dyDescent="0.3">
      <c r="A1735" s="4"/>
      <c r="B1735" s="4"/>
      <c r="C1735" s="4"/>
      <c r="E1735" s="103"/>
      <c r="F1735" s="103"/>
      <c r="AD1735" s="103"/>
      <c r="AF1735" s="103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133"/>
      <c r="AU1735" s="293"/>
    </row>
    <row r="1736" spans="1:47" x14ac:dyDescent="0.3">
      <c r="A1736" s="4"/>
      <c r="B1736" s="4"/>
      <c r="C1736" s="4"/>
      <c r="E1736" s="103"/>
      <c r="F1736" s="103"/>
      <c r="AD1736" s="103"/>
      <c r="AF1736" s="103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133"/>
      <c r="AU1736" s="293"/>
    </row>
    <row r="1737" spans="1:47" x14ac:dyDescent="0.3">
      <c r="A1737" s="4"/>
      <c r="B1737" s="4"/>
      <c r="C1737" s="4"/>
      <c r="E1737" s="103"/>
      <c r="F1737" s="103"/>
      <c r="AD1737" s="103"/>
      <c r="AF1737" s="103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133"/>
      <c r="AU1737" s="293"/>
    </row>
    <row r="1738" spans="1:47" x14ac:dyDescent="0.3">
      <c r="A1738" s="4"/>
      <c r="B1738" s="4"/>
      <c r="C1738" s="4"/>
      <c r="E1738" s="103"/>
      <c r="F1738" s="103"/>
      <c r="AD1738" s="103"/>
      <c r="AF1738" s="103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133"/>
      <c r="AU1738" s="293"/>
    </row>
    <row r="1739" spans="1:47" x14ac:dyDescent="0.3">
      <c r="A1739" s="4"/>
      <c r="B1739" s="4"/>
      <c r="C1739" s="4"/>
      <c r="E1739" s="103"/>
      <c r="F1739" s="103"/>
      <c r="AD1739" s="103"/>
      <c r="AF1739" s="103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133"/>
      <c r="AU1739" s="293"/>
    </row>
    <row r="1740" spans="1:47" x14ac:dyDescent="0.3">
      <c r="A1740" s="4"/>
      <c r="B1740" s="4"/>
      <c r="C1740" s="4"/>
      <c r="E1740" s="103"/>
      <c r="F1740" s="103"/>
      <c r="AD1740" s="103"/>
      <c r="AF1740" s="103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133"/>
      <c r="AU1740" s="293"/>
    </row>
    <row r="1741" spans="1:47" x14ac:dyDescent="0.3">
      <c r="A1741" s="4"/>
      <c r="B1741" s="4"/>
      <c r="C1741" s="4"/>
      <c r="E1741" s="103"/>
      <c r="F1741" s="103"/>
      <c r="AD1741" s="103"/>
      <c r="AF1741" s="103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133"/>
      <c r="AU1741" s="293"/>
    </row>
    <row r="1742" spans="1:47" x14ac:dyDescent="0.3">
      <c r="A1742" s="4"/>
      <c r="B1742" s="4"/>
      <c r="C1742" s="4"/>
      <c r="E1742" s="103"/>
      <c r="F1742" s="103"/>
      <c r="AD1742" s="103"/>
      <c r="AF1742" s="103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133"/>
      <c r="AU1742" s="293"/>
    </row>
    <row r="1743" spans="1:47" x14ac:dyDescent="0.3">
      <c r="A1743" s="4"/>
      <c r="B1743" s="4"/>
      <c r="C1743" s="4"/>
      <c r="E1743" s="103"/>
      <c r="F1743" s="103"/>
      <c r="AD1743" s="103"/>
      <c r="AF1743" s="103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133"/>
      <c r="AU1743" s="293"/>
    </row>
    <row r="1744" spans="1:47" x14ac:dyDescent="0.3">
      <c r="A1744" s="4"/>
      <c r="B1744" s="4"/>
      <c r="C1744" s="4"/>
      <c r="E1744" s="103"/>
      <c r="F1744" s="103"/>
      <c r="AD1744" s="103"/>
      <c r="AF1744" s="103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133"/>
      <c r="AU1744" s="293"/>
    </row>
    <row r="1745" spans="1:47" x14ac:dyDescent="0.3">
      <c r="A1745" s="4"/>
      <c r="B1745" s="4"/>
      <c r="C1745" s="4"/>
      <c r="E1745" s="103"/>
      <c r="F1745" s="103"/>
      <c r="AD1745" s="103"/>
      <c r="AF1745" s="103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133"/>
      <c r="AU1745" s="293"/>
    </row>
    <row r="1746" spans="1:47" x14ac:dyDescent="0.3">
      <c r="A1746" s="4"/>
      <c r="B1746" s="4"/>
      <c r="C1746" s="4"/>
      <c r="E1746" s="103"/>
      <c r="F1746" s="103"/>
      <c r="AD1746" s="103"/>
      <c r="AF1746" s="103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133"/>
      <c r="AU1746" s="293"/>
    </row>
    <row r="1747" spans="1:47" x14ac:dyDescent="0.3">
      <c r="A1747" s="4"/>
      <c r="B1747" s="4"/>
      <c r="C1747" s="4"/>
      <c r="E1747" s="103"/>
      <c r="F1747" s="103"/>
      <c r="AD1747" s="103"/>
      <c r="AF1747" s="103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133"/>
      <c r="AU1747" s="293"/>
    </row>
    <row r="1748" spans="1:47" x14ac:dyDescent="0.3">
      <c r="A1748" s="4"/>
      <c r="B1748" s="4"/>
      <c r="C1748" s="4"/>
      <c r="E1748" s="103"/>
      <c r="F1748" s="103"/>
      <c r="AD1748" s="103"/>
      <c r="AF1748" s="103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133"/>
      <c r="AU1748" s="293"/>
    </row>
    <row r="1749" spans="1:47" x14ac:dyDescent="0.3">
      <c r="A1749" s="4"/>
      <c r="B1749" s="4"/>
      <c r="C1749" s="4"/>
      <c r="E1749" s="103"/>
      <c r="F1749" s="103"/>
      <c r="AD1749" s="103"/>
      <c r="AF1749" s="103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133"/>
      <c r="AU1749" s="293"/>
    </row>
    <row r="1750" spans="1:47" x14ac:dyDescent="0.3">
      <c r="A1750" s="4"/>
      <c r="B1750" s="4"/>
      <c r="C1750" s="4"/>
      <c r="E1750" s="103"/>
      <c r="F1750" s="103"/>
      <c r="AD1750" s="103"/>
      <c r="AF1750" s="103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133"/>
      <c r="AU1750" s="293"/>
    </row>
    <row r="1751" spans="1:47" x14ac:dyDescent="0.3">
      <c r="A1751" s="4"/>
      <c r="B1751" s="4"/>
      <c r="C1751" s="4"/>
      <c r="E1751" s="103"/>
      <c r="F1751" s="103"/>
      <c r="AD1751" s="103"/>
      <c r="AF1751" s="103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133"/>
      <c r="AU1751" s="293"/>
    </row>
    <row r="1752" spans="1:47" x14ac:dyDescent="0.3">
      <c r="A1752" s="4"/>
      <c r="B1752" s="4"/>
      <c r="C1752" s="4"/>
      <c r="E1752" s="103"/>
      <c r="F1752" s="103"/>
      <c r="AD1752" s="103"/>
      <c r="AF1752" s="103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133"/>
      <c r="AU1752" s="293"/>
    </row>
    <row r="1753" spans="1:47" x14ac:dyDescent="0.3">
      <c r="A1753" s="4"/>
      <c r="B1753" s="4"/>
      <c r="C1753" s="4"/>
      <c r="E1753" s="103"/>
      <c r="F1753" s="103"/>
      <c r="AD1753" s="103"/>
      <c r="AF1753" s="103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133"/>
      <c r="AU1753" s="293"/>
    </row>
    <row r="1754" spans="1:47" x14ac:dyDescent="0.3">
      <c r="A1754" s="4"/>
      <c r="B1754" s="4"/>
      <c r="C1754" s="4"/>
      <c r="E1754" s="103"/>
      <c r="F1754" s="103"/>
      <c r="AD1754" s="103"/>
      <c r="AF1754" s="103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133"/>
      <c r="AU1754" s="293"/>
    </row>
    <row r="1755" spans="1:47" x14ac:dyDescent="0.3">
      <c r="A1755" s="4"/>
      <c r="B1755" s="4"/>
      <c r="C1755" s="4"/>
      <c r="E1755" s="103"/>
      <c r="F1755" s="103"/>
      <c r="AD1755" s="103"/>
      <c r="AF1755" s="103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133"/>
      <c r="AU1755" s="293"/>
    </row>
    <row r="1756" spans="1:47" x14ac:dyDescent="0.3">
      <c r="A1756" s="4"/>
      <c r="B1756" s="4"/>
      <c r="C1756" s="4"/>
      <c r="E1756" s="103"/>
      <c r="F1756" s="103"/>
      <c r="AD1756" s="103"/>
      <c r="AF1756" s="103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133"/>
      <c r="AU1756" s="293"/>
    </row>
    <row r="1757" spans="1:47" x14ac:dyDescent="0.3">
      <c r="A1757" s="4"/>
      <c r="B1757" s="4"/>
      <c r="C1757" s="4"/>
      <c r="E1757" s="103"/>
      <c r="F1757" s="103"/>
      <c r="AD1757" s="103"/>
      <c r="AF1757" s="103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133"/>
      <c r="AU1757" s="293"/>
    </row>
    <row r="1758" spans="1:47" x14ac:dyDescent="0.3">
      <c r="A1758" s="4"/>
      <c r="B1758" s="4"/>
      <c r="C1758" s="4"/>
      <c r="E1758" s="103"/>
      <c r="F1758" s="103"/>
      <c r="AD1758" s="103"/>
      <c r="AF1758" s="103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133"/>
      <c r="AU1758" s="293"/>
    </row>
    <row r="1759" spans="1:47" x14ac:dyDescent="0.3">
      <c r="A1759" s="4"/>
      <c r="B1759" s="4"/>
      <c r="C1759" s="4"/>
      <c r="E1759" s="103"/>
      <c r="F1759" s="103"/>
      <c r="AD1759" s="103"/>
      <c r="AF1759" s="103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133"/>
      <c r="AU1759" s="293"/>
    </row>
    <row r="1760" spans="1:47" x14ac:dyDescent="0.3">
      <c r="A1760" s="4"/>
      <c r="B1760" s="4"/>
      <c r="C1760" s="4"/>
      <c r="E1760" s="103"/>
      <c r="F1760" s="103"/>
      <c r="AD1760" s="103"/>
      <c r="AF1760" s="103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133"/>
      <c r="AU1760" s="293"/>
    </row>
    <row r="1761" spans="1:47" x14ac:dyDescent="0.3">
      <c r="A1761" s="4"/>
      <c r="B1761" s="4"/>
      <c r="C1761" s="4"/>
      <c r="E1761" s="103"/>
      <c r="F1761" s="103"/>
      <c r="AD1761" s="103"/>
      <c r="AF1761" s="103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133"/>
      <c r="AU1761" s="293"/>
    </row>
    <row r="1762" spans="1:47" x14ac:dyDescent="0.3">
      <c r="A1762" s="4"/>
      <c r="B1762" s="4"/>
      <c r="C1762" s="4"/>
      <c r="E1762" s="103"/>
      <c r="F1762" s="103"/>
      <c r="AD1762" s="103"/>
      <c r="AF1762" s="103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133"/>
      <c r="AU1762" s="293"/>
    </row>
    <row r="1763" spans="1:47" x14ac:dyDescent="0.3">
      <c r="A1763" s="4"/>
      <c r="B1763" s="4"/>
      <c r="C1763" s="4"/>
      <c r="E1763" s="103"/>
      <c r="F1763" s="103"/>
      <c r="AD1763" s="103"/>
      <c r="AF1763" s="103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133"/>
      <c r="AU1763" s="293"/>
    </row>
    <row r="1764" spans="1:47" x14ac:dyDescent="0.3">
      <c r="A1764" s="4"/>
      <c r="B1764" s="4"/>
      <c r="C1764" s="4"/>
      <c r="E1764" s="103"/>
      <c r="F1764" s="103"/>
      <c r="AD1764" s="103"/>
      <c r="AF1764" s="103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133"/>
      <c r="AU1764" s="293"/>
    </row>
    <row r="1765" spans="1:47" x14ac:dyDescent="0.3">
      <c r="A1765" s="4"/>
      <c r="B1765" s="4"/>
      <c r="C1765" s="4"/>
      <c r="E1765" s="103"/>
      <c r="F1765" s="103"/>
      <c r="AD1765" s="103"/>
      <c r="AF1765" s="103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133"/>
      <c r="AU1765" s="293"/>
    </row>
    <row r="1766" spans="1:47" x14ac:dyDescent="0.3">
      <c r="A1766" s="4"/>
      <c r="B1766" s="4"/>
      <c r="C1766" s="4"/>
      <c r="E1766" s="103"/>
      <c r="F1766" s="103"/>
      <c r="AD1766" s="103"/>
      <c r="AF1766" s="103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133"/>
      <c r="AU1766" s="293"/>
    </row>
    <row r="1767" spans="1:47" x14ac:dyDescent="0.3">
      <c r="A1767" s="4"/>
      <c r="B1767" s="4"/>
      <c r="C1767" s="4"/>
      <c r="E1767" s="103"/>
      <c r="F1767" s="103"/>
      <c r="AD1767" s="103"/>
      <c r="AF1767" s="103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133"/>
      <c r="AU1767" s="293"/>
    </row>
    <row r="1768" spans="1:47" x14ac:dyDescent="0.3">
      <c r="A1768" s="4"/>
      <c r="B1768" s="4"/>
      <c r="C1768" s="4"/>
      <c r="E1768" s="103"/>
      <c r="F1768" s="103"/>
      <c r="AD1768" s="103"/>
      <c r="AF1768" s="103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133"/>
      <c r="AU1768" s="293"/>
    </row>
    <row r="1769" spans="1:47" x14ac:dyDescent="0.3">
      <c r="A1769" s="4"/>
      <c r="B1769" s="4"/>
      <c r="C1769" s="4"/>
      <c r="E1769" s="103"/>
      <c r="F1769" s="103"/>
      <c r="AD1769" s="103"/>
      <c r="AF1769" s="103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133"/>
      <c r="AU1769" s="293"/>
    </row>
    <row r="1770" spans="1:47" x14ac:dyDescent="0.3">
      <c r="A1770" s="4"/>
      <c r="B1770" s="4"/>
      <c r="C1770" s="4"/>
      <c r="E1770" s="103"/>
      <c r="F1770" s="103"/>
      <c r="AD1770" s="103"/>
      <c r="AF1770" s="103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133"/>
      <c r="AU1770" s="293"/>
    </row>
    <row r="1771" spans="1:47" x14ac:dyDescent="0.3">
      <c r="A1771" s="4"/>
      <c r="B1771" s="4"/>
      <c r="C1771" s="4"/>
      <c r="E1771" s="103"/>
      <c r="F1771" s="103"/>
      <c r="AD1771" s="103"/>
      <c r="AF1771" s="103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133"/>
      <c r="AU1771" s="293"/>
    </row>
    <row r="1772" spans="1:47" x14ac:dyDescent="0.3">
      <c r="A1772" s="4"/>
      <c r="B1772" s="4"/>
      <c r="C1772" s="4"/>
      <c r="E1772" s="103"/>
      <c r="F1772" s="103"/>
      <c r="AD1772" s="103"/>
      <c r="AF1772" s="103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133"/>
      <c r="AU1772" s="293"/>
    </row>
    <row r="1773" spans="1:47" x14ac:dyDescent="0.3">
      <c r="A1773" s="4"/>
      <c r="B1773" s="4"/>
      <c r="C1773" s="4"/>
      <c r="E1773" s="103"/>
      <c r="F1773" s="103"/>
      <c r="AD1773" s="103"/>
      <c r="AF1773" s="103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133"/>
      <c r="AU1773" s="293"/>
    </row>
    <row r="1774" spans="1:47" x14ac:dyDescent="0.3">
      <c r="A1774" s="4"/>
      <c r="B1774" s="4"/>
      <c r="C1774" s="4"/>
      <c r="E1774" s="103"/>
      <c r="F1774" s="103"/>
      <c r="AD1774" s="103"/>
      <c r="AF1774" s="103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133"/>
      <c r="AU1774" s="293"/>
    </row>
    <row r="1775" spans="1:47" x14ac:dyDescent="0.3">
      <c r="A1775" s="4"/>
      <c r="B1775" s="4"/>
      <c r="C1775" s="4"/>
      <c r="E1775" s="103"/>
      <c r="F1775" s="103"/>
      <c r="AD1775" s="103"/>
      <c r="AF1775" s="103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133"/>
      <c r="AU1775" s="293"/>
    </row>
    <row r="1776" spans="1:47" x14ac:dyDescent="0.3">
      <c r="A1776" s="4"/>
      <c r="B1776" s="4"/>
      <c r="C1776" s="4"/>
      <c r="E1776" s="103"/>
      <c r="F1776" s="103"/>
      <c r="AD1776" s="103"/>
      <c r="AF1776" s="103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133"/>
      <c r="AU1776" s="293"/>
    </row>
    <row r="1777" spans="1:47" x14ac:dyDescent="0.3">
      <c r="A1777" s="4"/>
      <c r="B1777" s="4"/>
      <c r="C1777" s="4"/>
      <c r="E1777" s="103"/>
      <c r="F1777" s="103"/>
      <c r="AD1777" s="103"/>
      <c r="AF1777" s="103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133"/>
      <c r="AU1777" s="293"/>
    </row>
    <row r="1778" spans="1:47" x14ac:dyDescent="0.3">
      <c r="A1778" s="4"/>
      <c r="B1778" s="4"/>
      <c r="C1778" s="4"/>
      <c r="E1778" s="103"/>
      <c r="F1778" s="103"/>
      <c r="AD1778" s="103"/>
      <c r="AF1778" s="103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133"/>
      <c r="AU1778" s="293"/>
    </row>
    <row r="1779" spans="1:47" x14ac:dyDescent="0.3">
      <c r="A1779" s="4"/>
      <c r="B1779" s="4"/>
      <c r="C1779" s="4"/>
      <c r="E1779" s="103"/>
      <c r="F1779" s="103"/>
      <c r="AD1779" s="103"/>
      <c r="AF1779" s="103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133"/>
      <c r="AU1779" s="293"/>
    </row>
    <row r="1780" spans="1:47" x14ac:dyDescent="0.3">
      <c r="A1780" s="4"/>
      <c r="B1780" s="4"/>
      <c r="C1780" s="4"/>
      <c r="E1780" s="103"/>
      <c r="F1780" s="103"/>
      <c r="AD1780" s="103"/>
      <c r="AF1780" s="103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133"/>
      <c r="AU1780" s="293"/>
    </row>
    <row r="1781" spans="1:47" x14ac:dyDescent="0.3">
      <c r="A1781" s="4"/>
      <c r="B1781" s="4"/>
      <c r="C1781" s="4"/>
      <c r="E1781" s="103"/>
      <c r="F1781" s="103"/>
      <c r="AD1781" s="103"/>
      <c r="AF1781" s="103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133"/>
      <c r="AU1781" s="293"/>
    </row>
    <row r="1782" spans="1:47" x14ac:dyDescent="0.3">
      <c r="A1782" s="4"/>
      <c r="B1782" s="4"/>
      <c r="C1782" s="4"/>
      <c r="E1782" s="103"/>
      <c r="F1782" s="103"/>
      <c r="AD1782" s="103"/>
      <c r="AF1782" s="103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133"/>
      <c r="AU1782" s="293"/>
    </row>
    <row r="1783" spans="1:47" x14ac:dyDescent="0.3">
      <c r="A1783" s="4"/>
      <c r="B1783" s="4"/>
      <c r="C1783" s="4"/>
      <c r="E1783" s="103"/>
      <c r="F1783" s="103"/>
      <c r="AD1783" s="103"/>
      <c r="AF1783" s="103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133"/>
      <c r="AU1783" s="293"/>
    </row>
    <row r="1784" spans="1:47" x14ac:dyDescent="0.3">
      <c r="A1784" s="4"/>
      <c r="B1784" s="4"/>
      <c r="C1784" s="4"/>
      <c r="E1784" s="103"/>
      <c r="F1784" s="103"/>
      <c r="AD1784" s="103"/>
      <c r="AF1784" s="103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133"/>
      <c r="AU1784" s="293"/>
    </row>
    <row r="1785" spans="1:47" x14ac:dyDescent="0.3">
      <c r="A1785" s="4"/>
      <c r="B1785" s="4"/>
      <c r="C1785" s="4"/>
      <c r="E1785" s="103"/>
      <c r="F1785" s="103"/>
      <c r="AD1785" s="103"/>
      <c r="AF1785" s="103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133"/>
      <c r="AU1785" s="293"/>
    </row>
    <row r="1786" spans="1:47" x14ac:dyDescent="0.3">
      <c r="A1786" s="4"/>
      <c r="B1786" s="4"/>
      <c r="C1786" s="4"/>
      <c r="E1786" s="103"/>
      <c r="F1786" s="103"/>
      <c r="AD1786" s="103"/>
      <c r="AF1786" s="103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133"/>
      <c r="AU1786" s="293"/>
    </row>
    <row r="1787" spans="1:47" x14ac:dyDescent="0.3">
      <c r="A1787" s="4"/>
      <c r="B1787" s="4"/>
      <c r="C1787" s="4"/>
      <c r="E1787" s="103"/>
      <c r="F1787" s="103"/>
      <c r="AD1787" s="103"/>
      <c r="AF1787" s="103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133"/>
      <c r="AU1787" s="293"/>
    </row>
    <row r="1788" spans="1:47" x14ac:dyDescent="0.3">
      <c r="A1788" s="4"/>
      <c r="B1788" s="4"/>
      <c r="C1788" s="4"/>
      <c r="E1788" s="103"/>
      <c r="F1788" s="103"/>
      <c r="AD1788" s="103"/>
      <c r="AF1788" s="103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133"/>
      <c r="AU1788" s="293"/>
    </row>
    <row r="1789" spans="1:47" x14ac:dyDescent="0.3">
      <c r="A1789" s="4"/>
      <c r="B1789" s="4"/>
      <c r="C1789" s="4"/>
      <c r="E1789" s="103"/>
      <c r="F1789" s="103"/>
      <c r="AD1789" s="103"/>
      <c r="AF1789" s="103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133"/>
      <c r="AU1789" s="293"/>
    </row>
    <row r="1790" spans="1:47" x14ac:dyDescent="0.3">
      <c r="A1790" s="4"/>
      <c r="B1790" s="4"/>
      <c r="C1790" s="4"/>
      <c r="E1790" s="103"/>
      <c r="F1790" s="103"/>
      <c r="AD1790" s="103"/>
      <c r="AF1790" s="103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133"/>
      <c r="AU1790" s="293"/>
    </row>
    <row r="1791" spans="1:47" x14ac:dyDescent="0.3">
      <c r="A1791" s="4"/>
      <c r="B1791" s="4"/>
      <c r="C1791" s="4"/>
      <c r="E1791" s="103"/>
      <c r="F1791" s="103"/>
      <c r="AD1791" s="103"/>
      <c r="AF1791" s="103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133"/>
      <c r="AU1791" s="293"/>
    </row>
    <row r="1792" spans="1:47" x14ac:dyDescent="0.3">
      <c r="A1792" s="4"/>
      <c r="B1792" s="4"/>
      <c r="C1792" s="4"/>
      <c r="E1792" s="103"/>
      <c r="F1792" s="103"/>
      <c r="AD1792" s="103"/>
      <c r="AF1792" s="103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133"/>
      <c r="AU1792" s="293"/>
    </row>
    <row r="1793" spans="1:47" x14ac:dyDescent="0.3">
      <c r="A1793" s="4"/>
      <c r="B1793" s="4"/>
      <c r="C1793" s="4"/>
      <c r="E1793" s="103"/>
      <c r="F1793" s="103"/>
      <c r="AD1793" s="103"/>
      <c r="AF1793" s="103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133"/>
      <c r="AU1793" s="293"/>
    </row>
    <row r="1794" spans="1:47" x14ac:dyDescent="0.3">
      <c r="A1794" s="4"/>
      <c r="B1794" s="4"/>
      <c r="C1794" s="4"/>
      <c r="E1794" s="103"/>
      <c r="F1794" s="103"/>
      <c r="AD1794" s="103"/>
      <c r="AF1794" s="103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133"/>
      <c r="AU1794" s="293"/>
    </row>
    <row r="1795" spans="1:47" x14ac:dyDescent="0.3">
      <c r="A1795" s="4"/>
      <c r="B1795" s="4"/>
      <c r="C1795" s="4"/>
      <c r="E1795" s="103"/>
      <c r="F1795" s="103"/>
      <c r="AD1795" s="103"/>
      <c r="AF1795" s="103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133"/>
      <c r="AU1795" s="293"/>
    </row>
    <row r="1796" spans="1:47" x14ac:dyDescent="0.3">
      <c r="A1796" s="4"/>
      <c r="B1796" s="4"/>
      <c r="C1796" s="4"/>
      <c r="E1796" s="103"/>
      <c r="F1796" s="103"/>
      <c r="AD1796" s="103"/>
      <c r="AF1796" s="103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133"/>
      <c r="AU1796" s="293"/>
    </row>
    <row r="1797" spans="1:47" x14ac:dyDescent="0.3">
      <c r="A1797" s="4"/>
      <c r="B1797" s="4"/>
      <c r="C1797" s="4"/>
      <c r="E1797" s="103"/>
      <c r="F1797" s="103"/>
      <c r="AD1797" s="103"/>
      <c r="AF1797" s="103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133"/>
      <c r="AU1797" s="293"/>
    </row>
    <row r="1798" spans="1:47" x14ac:dyDescent="0.3">
      <c r="A1798" s="4"/>
      <c r="B1798" s="4"/>
      <c r="C1798" s="4"/>
      <c r="E1798" s="103"/>
      <c r="F1798" s="103"/>
      <c r="AD1798" s="103"/>
      <c r="AF1798" s="103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133"/>
      <c r="AU1798" s="293"/>
    </row>
    <row r="1799" spans="1:47" x14ac:dyDescent="0.3">
      <c r="A1799" s="4"/>
      <c r="B1799" s="4"/>
      <c r="C1799" s="4"/>
      <c r="E1799" s="103"/>
      <c r="F1799" s="103"/>
      <c r="AD1799" s="103"/>
      <c r="AF1799" s="103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133"/>
      <c r="AU1799" s="293"/>
    </row>
    <row r="1800" spans="1:47" x14ac:dyDescent="0.3">
      <c r="A1800" s="4"/>
      <c r="B1800" s="4"/>
      <c r="C1800" s="4"/>
      <c r="E1800" s="103"/>
      <c r="F1800" s="103"/>
      <c r="AD1800" s="103"/>
      <c r="AF1800" s="103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133"/>
      <c r="AU1800" s="293"/>
    </row>
    <row r="1801" spans="1:47" x14ac:dyDescent="0.3">
      <c r="A1801" s="4"/>
      <c r="B1801" s="4"/>
      <c r="C1801" s="4"/>
      <c r="E1801" s="103"/>
      <c r="F1801" s="103"/>
      <c r="AD1801" s="103"/>
      <c r="AF1801" s="103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133"/>
      <c r="AU1801" s="293"/>
    </row>
    <row r="1802" spans="1:47" x14ac:dyDescent="0.3">
      <c r="A1802" s="4"/>
      <c r="B1802" s="4"/>
      <c r="C1802" s="4"/>
      <c r="E1802" s="103"/>
      <c r="F1802" s="103"/>
      <c r="AD1802" s="103"/>
      <c r="AF1802" s="103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133"/>
      <c r="AU1802" s="293"/>
    </row>
    <row r="1803" spans="1:47" x14ac:dyDescent="0.3">
      <c r="A1803" s="4"/>
      <c r="B1803" s="4"/>
      <c r="C1803" s="4"/>
      <c r="E1803" s="103"/>
      <c r="F1803" s="103"/>
      <c r="AD1803" s="103"/>
      <c r="AF1803" s="103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133"/>
      <c r="AU1803" s="293"/>
    </row>
    <row r="1804" spans="1:47" x14ac:dyDescent="0.3">
      <c r="A1804" s="4"/>
      <c r="B1804" s="4"/>
      <c r="C1804" s="4"/>
      <c r="E1804" s="103"/>
      <c r="F1804" s="103"/>
      <c r="AD1804" s="103"/>
      <c r="AF1804" s="103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133"/>
      <c r="AU1804" s="293"/>
    </row>
    <row r="1805" spans="1:47" x14ac:dyDescent="0.3">
      <c r="A1805" s="4"/>
      <c r="B1805" s="4"/>
      <c r="C1805" s="4"/>
      <c r="E1805" s="103"/>
      <c r="F1805" s="103"/>
      <c r="AD1805" s="103"/>
      <c r="AF1805" s="103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133"/>
      <c r="AU1805" s="293"/>
    </row>
    <row r="1806" spans="1:47" x14ac:dyDescent="0.3">
      <c r="A1806" s="4"/>
      <c r="B1806" s="4"/>
      <c r="C1806" s="4"/>
      <c r="E1806" s="103"/>
      <c r="F1806" s="103"/>
      <c r="AD1806" s="103"/>
      <c r="AF1806" s="103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133"/>
      <c r="AU1806" s="293"/>
    </row>
    <row r="1807" spans="1:47" x14ac:dyDescent="0.3">
      <c r="A1807" s="4"/>
      <c r="B1807" s="4"/>
      <c r="C1807" s="4"/>
      <c r="E1807" s="103"/>
      <c r="F1807" s="103"/>
      <c r="AD1807" s="103"/>
      <c r="AF1807" s="103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133"/>
      <c r="AU1807" s="293"/>
    </row>
    <row r="1808" spans="1:47" x14ac:dyDescent="0.3">
      <c r="A1808" s="4"/>
      <c r="B1808" s="4"/>
      <c r="C1808" s="4"/>
      <c r="E1808" s="103"/>
      <c r="F1808" s="103"/>
      <c r="AD1808" s="103"/>
      <c r="AF1808" s="103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133"/>
      <c r="AU1808" s="293"/>
    </row>
    <row r="1809" spans="1:47" x14ac:dyDescent="0.3">
      <c r="A1809" s="4"/>
      <c r="B1809" s="4"/>
      <c r="C1809" s="4"/>
      <c r="E1809" s="103"/>
      <c r="F1809" s="103"/>
      <c r="AD1809" s="103"/>
      <c r="AF1809" s="103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133"/>
      <c r="AU1809" s="293"/>
    </row>
    <row r="1810" spans="1:47" x14ac:dyDescent="0.3">
      <c r="A1810" s="4"/>
      <c r="B1810" s="4"/>
      <c r="C1810" s="4"/>
      <c r="E1810" s="103"/>
      <c r="F1810" s="103"/>
      <c r="AD1810" s="103"/>
      <c r="AF1810" s="103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133"/>
      <c r="AU1810" s="293"/>
    </row>
    <row r="1811" spans="1:47" x14ac:dyDescent="0.3">
      <c r="A1811" s="4"/>
      <c r="B1811" s="4"/>
      <c r="C1811" s="4"/>
      <c r="E1811" s="103"/>
      <c r="F1811" s="103"/>
      <c r="AD1811" s="103"/>
      <c r="AF1811" s="103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133"/>
      <c r="AU1811" s="293"/>
    </row>
    <row r="1812" spans="1:47" x14ac:dyDescent="0.3">
      <c r="A1812" s="4"/>
      <c r="B1812" s="4"/>
      <c r="C1812" s="4"/>
      <c r="E1812" s="103"/>
      <c r="F1812" s="103"/>
      <c r="AD1812" s="103"/>
      <c r="AF1812" s="103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133"/>
      <c r="AU1812" s="293"/>
    </row>
    <row r="1813" spans="1:47" x14ac:dyDescent="0.3">
      <c r="A1813" s="4"/>
      <c r="B1813" s="4"/>
      <c r="C1813" s="4"/>
      <c r="E1813" s="103"/>
      <c r="F1813" s="103"/>
      <c r="AD1813" s="103"/>
      <c r="AF1813" s="103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133"/>
      <c r="AU1813" s="293"/>
    </row>
    <row r="1814" spans="1:47" x14ac:dyDescent="0.3">
      <c r="A1814" s="4"/>
      <c r="B1814" s="4"/>
      <c r="C1814" s="4"/>
      <c r="E1814" s="103"/>
      <c r="F1814" s="103"/>
      <c r="AD1814" s="103"/>
      <c r="AF1814" s="103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133"/>
      <c r="AU1814" s="293"/>
    </row>
    <row r="1815" spans="1:47" x14ac:dyDescent="0.3">
      <c r="A1815" s="4"/>
      <c r="B1815" s="4"/>
      <c r="C1815" s="4"/>
      <c r="E1815" s="103"/>
      <c r="F1815" s="103"/>
      <c r="AD1815" s="103"/>
      <c r="AF1815" s="103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133"/>
      <c r="AU1815" s="293"/>
    </row>
    <row r="1816" spans="1:47" x14ac:dyDescent="0.3">
      <c r="A1816" s="4"/>
      <c r="B1816" s="4"/>
      <c r="C1816" s="4"/>
      <c r="E1816" s="103"/>
      <c r="F1816" s="103"/>
      <c r="AD1816" s="103"/>
      <c r="AF1816" s="103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133"/>
      <c r="AU1816" s="293"/>
    </row>
    <row r="1817" spans="1:47" x14ac:dyDescent="0.3">
      <c r="A1817" s="4"/>
      <c r="B1817" s="4"/>
      <c r="C1817" s="4"/>
      <c r="E1817" s="103"/>
      <c r="F1817" s="103"/>
      <c r="AD1817" s="103"/>
      <c r="AF1817" s="103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133"/>
      <c r="AU1817" s="293"/>
    </row>
    <row r="1818" spans="1:47" x14ac:dyDescent="0.3">
      <c r="A1818" s="4"/>
      <c r="B1818" s="4"/>
      <c r="C1818" s="4"/>
      <c r="E1818" s="103"/>
      <c r="F1818" s="103"/>
      <c r="AD1818" s="103"/>
      <c r="AF1818" s="103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133"/>
      <c r="AU1818" s="293"/>
    </row>
    <row r="1819" spans="1:47" x14ac:dyDescent="0.3">
      <c r="A1819" s="4"/>
      <c r="B1819" s="4"/>
      <c r="C1819" s="4"/>
      <c r="E1819" s="103"/>
      <c r="F1819" s="103"/>
      <c r="AD1819" s="103"/>
      <c r="AF1819" s="103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133"/>
      <c r="AU1819" s="293"/>
    </row>
    <row r="1820" spans="1:47" x14ac:dyDescent="0.3">
      <c r="A1820" s="4"/>
      <c r="B1820" s="4"/>
      <c r="C1820" s="4"/>
      <c r="E1820" s="103"/>
      <c r="F1820" s="103"/>
      <c r="AD1820" s="103"/>
      <c r="AF1820" s="103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133"/>
      <c r="AU1820" s="293"/>
    </row>
    <row r="1821" spans="1:47" x14ac:dyDescent="0.3">
      <c r="A1821" s="4"/>
      <c r="B1821" s="4"/>
      <c r="C1821" s="4"/>
      <c r="E1821" s="103"/>
      <c r="F1821" s="103"/>
      <c r="AD1821" s="103"/>
      <c r="AF1821" s="103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133"/>
      <c r="AU1821" s="293"/>
    </row>
    <row r="1822" spans="1:47" x14ac:dyDescent="0.3">
      <c r="A1822" s="4"/>
      <c r="B1822" s="4"/>
      <c r="C1822" s="4"/>
      <c r="E1822" s="103"/>
      <c r="F1822" s="103"/>
      <c r="AD1822" s="103"/>
      <c r="AF1822" s="103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133"/>
      <c r="AU1822" s="293"/>
    </row>
    <row r="1823" spans="1:47" x14ac:dyDescent="0.3">
      <c r="A1823" s="4"/>
      <c r="B1823" s="4"/>
      <c r="C1823" s="4"/>
      <c r="E1823" s="103"/>
      <c r="F1823" s="103"/>
      <c r="AD1823" s="103"/>
      <c r="AF1823" s="103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133"/>
      <c r="AU1823" s="293"/>
    </row>
    <row r="1824" spans="1:47" x14ac:dyDescent="0.3">
      <c r="A1824" s="4"/>
      <c r="B1824" s="4"/>
      <c r="C1824" s="4"/>
      <c r="E1824" s="103"/>
      <c r="F1824" s="103"/>
      <c r="AD1824" s="103"/>
      <c r="AF1824" s="103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133"/>
      <c r="AU1824" s="293"/>
    </row>
    <row r="1825" spans="1:47" x14ac:dyDescent="0.3">
      <c r="A1825" s="4"/>
      <c r="B1825" s="4"/>
      <c r="C1825" s="4"/>
      <c r="E1825" s="103"/>
      <c r="F1825" s="103"/>
      <c r="AD1825" s="103"/>
      <c r="AF1825" s="103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133"/>
      <c r="AU1825" s="293"/>
    </row>
    <row r="1826" spans="1:47" x14ac:dyDescent="0.3">
      <c r="A1826" s="4"/>
      <c r="B1826" s="4"/>
      <c r="C1826" s="4"/>
      <c r="E1826" s="103"/>
      <c r="F1826" s="103"/>
      <c r="AD1826" s="103"/>
      <c r="AF1826" s="103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133"/>
      <c r="AU1826" s="293"/>
    </row>
    <row r="1827" spans="1:47" x14ac:dyDescent="0.3">
      <c r="A1827" s="4"/>
      <c r="B1827" s="4"/>
      <c r="C1827" s="4"/>
      <c r="E1827" s="103"/>
      <c r="F1827" s="103"/>
      <c r="AD1827" s="103"/>
      <c r="AF1827" s="103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133"/>
      <c r="AU1827" s="293"/>
    </row>
    <row r="1828" spans="1:47" x14ac:dyDescent="0.3">
      <c r="A1828" s="4"/>
      <c r="B1828" s="4"/>
      <c r="C1828" s="4"/>
      <c r="E1828" s="103"/>
      <c r="F1828" s="103"/>
      <c r="AD1828" s="103"/>
      <c r="AF1828" s="103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133"/>
      <c r="AU1828" s="293"/>
    </row>
    <row r="1829" spans="1:47" x14ac:dyDescent="0.3">
      <c r="A1829" s="4"/>
      <c r="B1829" s="4"/>
      <c r="C1829" s="4"/>
      <c r="E1829" s="103"/>
      <c r="F1829" s="103"/>
      <c r="AD1829" s="103"/>
      <c r="AF1829" s="103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133"/>
      <c r="AU1829" s="293"/>
    </row>
    <row r="1830" spans="1:47" x14ac:dyDescent="0.3">
      <c r="A1830" s="4"/>
      <c r="B1830" s="4"/>
      <c r="C1830" s="4"/>
      <c r="E1830" s="103"/>
      <c r="F1830" s="103"/>
      <c r="AD1830" s="103"/>
      <c r="AF1830" s="103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133"/>
      <c r="AU1830" s="293"/>
    </row>
    <row r="1831" spans="1:47" x14ac:dyDescent="0.3">
      <c r="A1831" s="4"/>
      <c r="B1831" s="4"/>
      <c r="C1831" s="4"/>
      <c r="E1831" s="103"/>
      <c r="F1831" s="103"/>
      <c r="AD1831" s="103"/>
      <c r="AF1831" s="103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133"/>
      <c r="AU1831" s="293"/>
    </row>
    <row r="1832" spans="1:47" x14ac:dyDescent="0.3">
      <c r="A1832" s="4"/>
      <c r="B1832" s="4"/>
      <c r="C1832" s="4"/>
      <c r="E1832" s="103"/>
      <c r="F1832" s="103"/>
      <c r="AD1832" s="103"/>
      <c r="AF1832" s="103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133"/>
      <c r="AU1832" s="293"/>
    </row>
    <row r="1833" spans="1:47" x14ac:dyDescent="0.3">
      <c r="A1833" s="4"/>
      <c r="B1833" s="4"/>
      <c r="C1833" s="4"/>
      <c r="E1833" s="103"/>
      <c r="F1833" s="103"/>
      <c r="AD1833" s="103"/>
      <c r="AF1833" s="103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133"/>
      <c r="AU1833" s="293"/>
    </row>
    <row r="1834" spans="1:47" x14ac:dyDescent="0.3">
      <c r="A1834" s="4"/>
      <c r="B1834" s="4"/>
      <c r="C1834" s="4"/>
      <c r="E1834" s="103"/>
      <c r="F1834" s="103"/>
      <c r="AD1834" s="103"/>
      <c r="AF1834" s="103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133"/>
      <c r="AU1834" s="293"/>
    </row>
    <row r="1835" spans="1:47" x14ac:dyDescent="0.3">
      <c r="A1835" s="4"/>
      <c r="B1835" s="4"/>
      <c r="C1835" s="4"/>
      <c r="E1835" s="103"/>
      <c r="F1835" s="103"/>
      <c r="AD1835" s="103"/>
      <c r="AF1835" s="103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133"/>
      <c r="AU1835" s="293"/>
    </row>
    <row r="1836" spans="1:47" x14ac:dyDescent="0.3">
      <c r="A1836" s="4"/>
      <c r="B1836" s="4"/>
      <c r="C1836" s="4"/>
      <c r="E1836" s="103"/>
      <c r="F1836" s="103"/>
      <c r="AD1836" s="103"/>
      <c r="AF1836" s="103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133"/>
      <c r="AU1836" s="293"/>
    </row>
    <row r="1837" spans="1:47" x14ac:dyDescent="0.3">
      <c r="A1837" s="4"/>
      <c r="B1837" s="4"/>
      <c r="C1837" s="4"/>
      <c r="E1837" s="103"/>
      <c r="F1837" s="103"/>
      <c r="AD1837" s="103"/>
      <c r="AF1837" s="103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133"/>
      <c r="AU1837" s="293"/>
    </row>
    <row r="1838" spans="1:47" x14ac:dyDescent="0.3">
      <c r="A1838" s="4"/>
      <c r="B1838" s="4"/>
      <c r="C1838" s="4"/>
      <c r="E1838" s="103"/>
      <c r="F1838" s="103"/>
      <c r="AD1838" s="103"/>
      <c r="AF1838" s="103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133"/>
      <c r="AU1838" s="293"/>
    </row>
    <row r="1839" spans="1:47" x14ac:dyDescent="0.3">
      <c r="A1839" s="4"/>
      <c r="B1839" s="4"/>
      <c r="C1839" s="4"/>
      <c r="E1839" s="103"/>
      <c r="F1839" s="103"/>
      <c r="AD1839" s="103"/>
      <c r="AF1839" s="103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133"/>
      <c r="AU1839" s="293"/>
    </row>
    <row r="1840" spans="1:47" x14ac:dyDescent="0.3">
      <c r="A1840" s="4"/>
      <c r="B1840" s="4"/>
      <c r="C1840" s="4"/>
      <c r="E1840" s="103"/>
      <c r="F1840" s="103"/>
      <c r="AD1840" s="103"/>
      <c r="AF1840" s="103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133"/>
      <c r="AU1840" s="293"/>
    </row>
    <row r="1841" spans="1:47" x14ac:dyDescent="0.3">
      <c r="A1841" s="4"/>
      <c r="B1841" s="4"/>
      <c r="C1841" s="4"/>
      <c r="E1841" s="103"/>
      <c r="F1841" s="103"/>
      <c r="AD1841" s="103"/>
      <c r="AF1841" s="103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133"/>
      <c r="AU1841" s="293"/>
    </row>
    <row r="1842" spans="1:47" x14ac:dyDescent="0.3">
      <c r="A1842" s="4"/>
      <c r="B1842" s="4"/>
      <c r="C1842" s="4"/>
      <c r="E1842" s="103"/>
      <c r="F1842" s="103"/>
      <c r="AD1842" s="103"/>
      <c r="AF1842" s="103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133"/>
      <c r="AU1842" s="293"/>
    </row>
    <row r="1843" spans="1:47" x14ac:dyDescent="0.3">
      <c r="A1843" s="4"/>
      <c r="B1843" s="4"/>
      <c r="C1843" s="4"/>
      <c r="E1843" s="103"/>
      <c r="F1843" s="103"/>
      <c r="AD1843" s="103"/>
      <c r="AF1843" s="103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133"/>
      <c r="AU1843" s="293"/>
    </row>
    <row r="1844" spans="1:47" x14ac:dyDescent="0.3">
      <c r="A1844" s="4"/>
      <c r="B1844" s="4"/>
      <c r="C1844" s="4"/>
      <c r="E1844" s="103"/>
      <c r="F1844" s="103"/>
      <c r="AD1844" s="103"/>
      <c r="AF1844" s="103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133"/>
      <c r="AU1844" s="293"/>
    </row>
    <row r="1845" spans="1:47" x14ac:dyDescent="0.3">
      <c r="A1845" s="4"/>
      <c r="B1845" s="4"/>
      <c r="C1845" s="4"/>
      <c r="E1845" s="103"/>
      <c r="F1845" s="103"/>
      <c r="AD1845" s="103"/>
      <c r="AF1845" s="103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133"/>
      <c r="AU1845" s="293"/>
    </row>
    <row r="1846" spans="1:47" x14ac:dyDescent="0.3">
      <c r="A1846" s="4"/>
      <c r="B1846" s="4"/>
      <c r="C1846" s="4"/>
      <c r="E1846" s="103"/>
      <c r="F1846" s="103"/>
      <c r="AD1846" s="103"/>
      <c r="AF1846" s="103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133"/>
      <c r="AU1846" s="293"/>
    </row>
    <row r="1847" spans="1:47" x14ac:dyDescent="0.3">
      <c r="A1847" s="4"/>
      <c r="B1847" s="4"/>
      <c r="C1847" s="4"/>
      <c r="E1847" s="103"/>
      <c r="F1847" s="103"/>
      <c r="AD1847" s="103"/>
      <c r="AF1847" s="103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133"/>
      <c r="AU1847" s="293"/>
    </row>
    <row r="1848" spans="1:47" x14ac:dyDescent="0.3">
      <c r="A1848" s="4"/>
      <c r="B1848" s="4"/>
      <c r="C1848" s="4"/>
      <c r="E1848" s="103"/>
      <c r="F1848" s="103"/>
      <c r="AD1848" s="103"/>
      <c r="AF1848" s="103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133"/>
      <c r="AU1848" s="293"/>
    </row>
    <row r="1849" spans="1:47" x14ac:dyDescent="0.3">
      <c r="A1849" s="4"/>
      <c r="B1849" s="4"/>
      <c r="C1849" s="4"/>
      <c r="E1849" s="103"/>
      <c r="F1849" s="103"/>
      <c r="AD1849" s="103"/>
      <c r="AF1849" s="103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133"/>
      <c r="AU1849" s="293"/>
    </row>
    <row r="1850" spans="1:47" x14ac:dyDescent="0.3">
      <c r="A1850" s="4"/>
      <c r="B1850" s="4"/>
      <c r="C1850" s="4"/>
      <c r="E1850" s="103"/>
      <c r="F1850" s="103"/>
      <c r="AD1850" s="103"/>
      <c r="AF1850" s="103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133"/>
      <c r="AU1850" s="293"/>
    </row>
    <row r="1851" spans="1:47" x14ac:dyDescent="0.3">
      <c r="A1851" s="4"/>
      <c r="B1851" s="4"/>
      <c r="C1851" s="4"/>
      <c r="E1851" s="103"/>
      <c r="F1851" s="103"/>
      <c r="AD1851" s="103"/>
      <c r="AF1851" s="103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133"/>
      <c r="AU1851" s="293"/>
    </row>
    <row r="1852" spans="1:47" x14ac:dyDescent="0.3">
      <c r="A1852" s="4"/>
      <c r="B1852" s="4"/>
      <c r="C1852" s="4"/>
      <c r="E1852" s="103"/>
      <c r="F1852" s="103"/>
      <c r="AD1852" s="103"/>
      <c r="AF1852" s="103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133"/>
      <c r="AU1852" s="293"/>
    </row>
    <row r="1853" spans="1:47" x14ac:dyDescent="0.3">
      <c r="A1853" s="4"/>
      <c r="B1853" s="4"/>
      <c r="C1853" s="4"/>
      <c r="E1853" s="103"/>
      <c r="F1853" s="103"/>
      <c r="AD1853" s="103"/>
      <c r="AF1853" s="103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133"/>
      <c r="AU1853" s="293"/>
    </row>
    <row r="1854" spans="1:47" x14ac:dyDescent="0.3">
      <c r="A1854" s="4"/>
      <c r="B1854" s="4"/>
      <c r="C1854" s="4"/>
      <c r="E1854" s="103"/>
      <c r="F1854" s="103"/>
      <c r="AD1854" s="103"/>
      <c r="AF1854" s="103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133"/>
      <c r="AU1854" s="293"/>
    </row>
    <row r="1855" spans="1:47" x14ac:dyDescent="0.3">
      <c r="A1855" s="4"/>
      <c r="B1855" s="4"/>
      <c r="C1855" s="4"/>
      <c r="E1855" s="103"/>
      <c r="F1855" s="103"/>
      <c r="AD1855" s="103"/>
      <c r="AF1855" s="103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133"/>
      <c r="AU1855" s="293"/>
    </row>
    <row r="1856" spans="1:47" x14ac:dyDescent="0.3">
      <c r="A1856" s="4"/>
      <c r="B1856" s="4"/>
      <c r="C1856" s="4"/>
      <c r="E1856" s="103"/>
      <c r="F1856" s="103"/>
      <c r="AD1856" s="103"/>
      <c r="AF1856" s="103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133"/>
      <c r="AU1856" s="293"/>
    </row>
    <row r="1857" spans="1:47" x14ac:dyDescent="0.3">
      <c r="A1857" s="4"/>
      <c r="B1857" s="4"/>
      <c r="C1857" s="4"/>
      <c r="E1857" s="103"/>
      <c r="F1857" s="103"/>
      <c r="AD1857" s="103"/>
      <c r="AF1857" s="103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133"/>
      <c r="AU1857" s="293"/>
    </row>
    <row r="1858" spans="1:47" x14ac:dyDescent="0.3">
      <c r="A1858" s="4"/>
      <c r="B1858" s="4"/>
      <c r="C1858" s="4"/>
      <c r="E1858" s="103"/>
      <c r="F1858" s="103"/>
      <c r="AD1858" s="103"/>
      <c r="AF1858" s="103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133"/>
      <c r="AU1858" s="293"/>
    </row>
    <row r="1859" spans="1:47" x14ac:dyDescent="0.3">
      <c r="A1859" s="4"/>
      <c r="B1859" s="4"/>
      <c r="C1859" s="4"/>
      <c r="E1859" s="103"/>
      <c r="F1859" s="103"/>
      <c r="AD1859" s="103"/>
      <c r="AF1859" s="103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133"/>
      <c r="AU1859" s="293"/>
    </row>
    <row r="1860" spans="1:47" x14ac:dyDescent="0.3">
      <c r="A1860" s="4"/>
      <c r="B1860" s="4"/>
      <c r="C1860" s="4"/>
      <c r="E1860" s="103"/>
      <c r="F1860" s="103"/>
      <c r="AD1860" s="103"/>
      <c r="AF1860" s="103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133"/>
      <c r="AU1860" s="293"/>
    </row>
    <row r="1861" spans="1:47" x14ac:dyDescent="0.3">
      <c r="A1861" s="4"/>
      <c r="B1861" s="4"/>
      <c r="C1861" s="4"/>
      <c r="E1861" s="103"/>
      <c r="F1861" s="103"/>
      <c r="AD1861" s="103"/>
      <c r="AF1861" s="103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133"/>
      <c r="AU1861" s="293"/>
    </row>
    <row r="1862" spans="1:47" x14ac:dyDescent="0.3">
      <c r="A1862" s="4"/>
      <c r="B1862" s="4"/>
      <c r="C1862" s="4"/>
      <c r="E1862" s="103"/>
      <c r="F1862" s="103"/>
      <c r="AD1862" s="103"/>
      <c r="AF1862" s="103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133"/>
      <c r="AU1862" s="293"/>
    </row>
    <row r="1863" spans="1:47" x14ac:dyDescent="0.3">
      <c r="A1863" s="4"/>
      <c r="B1863" s="4"/>
      <c r="C1863" s="4"/>
      <c r="E1863" s="103"/>
      <c r="F1863" s="103"/>
      <c r="AD1863" s="103"/>
      <c r="AF1863" s="103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133"/>
      <c r="AU1863" s="293"/>
    </row>
    <row r="1864" spans="1:47" x14ac:dyDescent="0.3">
      <c r="A1864" s="4"/>
      <c r="B1864" s="4"/>
      <c r="C1864" s="4"/>
      <c r="E1864" s="103"/>
      <c r="F1864" s="103"/>
      <c r="AD1864" s="103"/>
      <c r="AF1864" s="103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133"/>
      <c r="AU1864" s="293"/>
    </row>
    <row r="1865" spans="1:47" x14ac:dyDescent="0.3">
      <c r="A1865" s="4"/>
      <c r="B1865" s="4"/>
      <c r="C1865" s="4"/>
      <c r="E1865" s="103"/>
      <c r="F1865" s="103"/>
      <c r="AD1865" s="103"/>
      <c r="AF1865" s="103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133"/>
      <c r="AU1865" s="293"/>
    </row>
    <row r="1866" spans="1:47" x14ac:dyDescent="0.3">
      <c r="A1866" s="4"/>
      <c r="B1866" s="4"/>
      <c r="C1866" s="4"/>
      <c r="E1866" s="103"/>
      <c r="F1866" s="103"/>
      <c r="AD1866" s="103"/>
      <c r="AF1866" s="103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133"/>
      <c r="AU1866" s="293"/>
    </row>
    <row r="1867" spans="1:47" x14ac:dyDescent="0.3">
      <c r="A1867" s="4"/>
      <c r="B1867" s="4"/>
      <c r="C1867" s="4"/>
      <c r="E1867" s="103"/>
      <c r="F1867" s="103"/>
      <c r="AD1867" s="103"/>
      <c r="AF1867" s="103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133"/>
      <c r="AU1867" s="293"/>
    </row>
    <row r="1868" spans="1:47" x14ac:dyDescent="0.3">
      <c r="A1868" s="4"/>
      <c r="B1868" s="4"/>
      <c r="C1868" s="4"/>
      <c r="E1868" s="103"/>
      <c r="F1868" s="103"/>
      <c r="AD1868" s="103"/>
      <c r="AF1868" s="103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133"/>
      <c r="AU1868" s="293"/>
    </row>
    <row r="1869" spans="1:47" x14ac:dyDescent="0.3">
      <c r="A1869" s="4"/>
      <c r="B1869" s="4"/>
      <c r="C1869" s="4"/>
      <c r="E1869" s="103"/>
      <c r="F1869" s="103"/>
      <c r="AD1869" s="103"/>
      <c r="AF1869" s="103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133"/>
      <c r="AU1869" s="293"/>
    </row>
    <row r="1870" spans="1:47" x14ac:dyDescent="0.3">
      <c r="A1870" s="4"/>
      <c r="B1870" s="4"/>
      <c r="C1870" s="4"/>
      <c r="E1870" s="103"/>
      <c r="F1870" s="103"/>
      <c r="AD1870" s="103"/>
      <c r="AF1870" s="103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133"/>
      <c r="AU1870" s="293"/>
    </row>
    <row r="1871" spans="1:47" x14ac:dyDescent="0.3">
      <c r="A1871" s="4"/>
      <c r="B1871" s="4"/>
      <c r="C1871" s="4"/>
      <c r="E1871" s="103"/>
      <c r="F1871" s="103"/>
      <c r="AD1871" s="103"/>
      <c r="AF1871" s="103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133"/>
      <c r="AU1871" s="293"/>
    </row>
    <row r="1872" spans="1:47" x14ac:dyDescent="0.3">
      <c r="A1872" s="4"/>
      <c r="B1872" s="4"/>
      <c r="C1872" s="4"/>
      <c r="E1872" s="103"/>
      <c r="F1872" s="103"/>
      <c r="AD1872" s="103"/>
      <c r="AF1872" s="103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133"/>
      <c r="AU1872" s="293"/>
    </row>
    <row r="1873" spans="1:47" x14ac:dyDescent="0.3">
      <c r="A1873" s="4"/>
      <c r="B1873" s="4"/>
      <c r="C1873" s="4"/>
      <c r="E1873" s="103"/>
      <c r="F1873" s="103"/>
      <c r="AD1873" s="103"/>
      <c r="AF1873" s="103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133"/>
      <c r="AU1873" s="293"/>
    </row>
    <row r="1874" spans="1:47" x14ac:dyDescent="0.3">
      <c r="A1874" s="4"/>
      <c r="B1874" s="4"/>
      <c r="C1874" s="4"/>
      <c r="E1874" s="103"/>
      <c r="F1874" s="103"/>
      <c r="AD1874" s="103"/>
      <c r="AF1874" s="103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133"/>
      <c r="AU1874" s="293"/>
    </row>
    <row r="1875" spans="1:47" x14ac:dyDescent="0.3">
      <c r="A1875" s="4"/>
      <c r="B1875" s="4"/>
      <c r="C1875" s="4"/>
      <c r="E1875" s="103"/>
      <c r="F1875" s="103"/>
      <c r="AD1875" s="103"/>
      <c r="AF1875" s="103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133"/>
      <c r="AU1875" s="293"/>
    </row>
    <row r="1876" spans="1:47" x14ac:dyDescent="0.3">
      <c r="A1876" s="4"/>
      <c r="B1876" s="4"/>
      <c r="C1876" s="4"/>
      <c r="E1876" s="103"/>
      <c r="F1876" s="103"/>
      <c r="AD1876" s="103"/>
      <c r="AF1876" s="103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133"/>
      <c r="AU1876" s="293"/>
    </row>
    <row r="1877" spans="1:47" x14ac:dyDescent="0.3">
      <c r="A1877" s="4"/>
      <c r="B1877" s="4"/>
      <c r="C1877" s="4"/>
      <c r="E1877" s="103"/>
      <c r="F1877" s="103"/>
      <c r="AD1877" s="103"/>
      <c r="AF1877" s="103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133"/>
      <c r="AU1877" s="293"/>
    </row>
    <row r="1878" spans="1:47" x14ac:dyDescent="0.3">
      <c r="A1878" s="4"/>
      <c r="B1878" s="4"/>
      <c r="C1878" s="4"/>
      <c r="E1878" s="103"/>
      <c r="F1878" s="103"/>
      <c r="AD1878" s="103"/>
      <c r="AF1878" s="103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133"/>
      <c r="AU1878" s="293"/>
    </row>
    <row r="1879" spans="1:47" x14ac:dyDescent="0.3">
      <c r="A1879" s="4"/>
      <c r="B1879" s="4"/>
      <c r="C1879" s="4"/>
      <c r="E1879" s="103"/>
      <c r="F1879" s="103"/>
      <c r="AD1879" s="103"/>
      <c r="AF1879" s="103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133"/>
      <c r="AU1879" s="293"/>
    </row>
    <row r="1880" spans="1:47" x14ac:dyDescent="0.3">
      <c r="A1880" s="4"/>
      <c r="B1880" s="4"/>
      <c r="C1880" s="4"/>
      <c r="E1880" s="103"/>
      <c r="F1880" s="103"/>
      <c r="AD1880" s="103"/>
      <c r="AF1880" s="103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133"/>
      <c r="AU1880" s="293"/>
    </row>
    <row r="1881" spans="1:47" x14ac:dyDescent="0.3">
      <c r="A1881" s="4"/>
      <c r="B1881" s="4"/>
      <c r="C1881" s="4"/>
      <c r="E1881" s="103"/>
      <c r="F1881" s="103"/>
      <c r="AD1881" s="103"/>
      <c r="AF1881" s="103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133"/>
      <c r="AU1881" s="293"/>
    </row>
    <row r="1882" spans="1:47" x14ac:dyDescent="0.3">
      <c r="A1882" s="4"/>
      <c r="B1882" s="4"/>
      <c r="C1882" s="4"/>
      <c r="E1882" s="103"/>
      <c r="F1882" s="103"/>
      <c r="AD1882" s="103"/>
      <c r="AF1882" s="103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133"/>
      <c r="AU1882" s="293"/>
    </row>
    <row r="1883" spans="1:47" x14ac:dyDescent="0.3">
      <c r="A1883" s="4"/>
      <c r="B1883" s="4"/>
      <c r="C1883" s="4"/>
      <c r="E1883" s="103"/>
      <c r="F1883" s="103"/>
      <c r="AD1883" s="103"/>
      <c r="AF1883" s="103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133"/>
      <c r="AU1883" s="293"/>
    </row>
    <row r="1884" spans="1:47" x14ac:dyDescent="0.3">
      <c r="A1884" s="4"/>
      <c r="B1884" s="4"/>
      <c r="C1884" s="4"/>
      <c r="E1884" s="103"/>
      <c r="F1884" s="103"/>
      <c r="AD1884" s="103"/>
      <c r="AF1884" s="103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133"/>
      <c r="AU1884" s="293"/>
    </row>
    <row r="1885" spans="1:47" x14ac:dyDescent="0.3">
      <c r="A1885" s="4"/>
      <c r="B1885" s="4"/>
      <c r="C1885" s="4"/>
      <c r="E1885" s="103"/>
      <c r="F1885" s="103"/>
      <c r="AD1885" s="103"/>
      <c r="AF1885" s="103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133"/>
      <c r="AU1885" s="293"/>
    </row>
    <row r="1886" spans="1:47" x14ac:dyDescent="0.3">
      <c r="A1886" s="4"/>
      <c r="B1886" s="4"/>
      <c r="C1886" s="4"/>
      <c r="E1886" s="103"/>
      <c r="F1886" s="103"/>
      <c r="AD1886" s="103"/>
      <c r="AF1886" s="103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133"/>
      <c r="AU1886" s="293"/>
    </row>
    <row r="1887" spans="1:47" x14ac:dyDescent="0.3">
      <c r="A1887" s="4"/>
      <c r="B1887" s="4"/>
      <c r="C1887" s="4"/>
      <c r="E1887" s="103"/>
      <c r="F1887" s="103"/>
      <c r="AD1887" s="103"/>
      <c r="AF1887" s="103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133"/>
      <c r="AU1887" s="293"/>
    </row>
    <row r="1888" spans="1:47" x14ac:dyDescent="0.3">
      <c r="A1888" s="4"/>
      <c r="B1888" s="4"/>
      <c r="C1888" s="4"/>
      <c r="E1888" s="103"/>
      <c r="F1888" s="103"/>
      <c r="AD1888" s="103"/>
      <c r="AF1888" s="103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133"/>
      <c r="AU1888" s="293"/>
    </row>
    <row r="1889" spans="1:47" x14ac:dyDescent="0.3">
      <c r="A1889" s="4"/>
      <c r="B1889" s="4"/>
      <c r="C1889" s="4"/>
      <c r="E1889" s="103"/>
      <c r="F1889" s="103"/>
      <c r="AD1889" s="103"/>
      <c r="AF1889" s="103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133"/>
      <c r="AU1889" s="293"/>
    </row>
    <row r="1890" spans="1:47" x14ac:dyDescent="0.3">
      <c r="A1890" s="4"/>
      <c r="B1890" s="4"/>
      <c r="C1890" s="4"/>
      <c r="E1890" s="103"/>
      <c r="F1890" s="103"/>
      <c r="AD1890" s="103"/>
      <c r="AF1890" s="103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133"/>
      <c r="AU1890" s="293"/>
    </row>
    <row r="1891" spans="1:47" x14ac:dyDescent="0.3">
      <c r="A1891" s="4"/>
      <c r="B1891" s="4"/>
      <c r="C1891" s="4"/>
      <c r="E1891" s="103"/>
      <c r="F1891" s="103"/>
      <c r="AD1891" s="103"/>
      <c r="AF1891" s="103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133"/>
      <c r="AU1891" s="293"/>
    </row>
    <row r="1892" spans="1:47" x14ac:dyDescent="0.3">
      <c r="A1892" s="4"/>
      <c r="B1892" s="4"/>
      <c r="C1892" s="4"/>
      <c r="E1892" s="103"/>
      <c r="F1892" s="103"/>
      <c r="AD1892" s="103"/>
      <c r="AF1892" s="103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133"/>
      <c r="AU1892" s="293"/>
    </row>
    <row r="1893" spans="1:47" x14ac:dyDescent="0.3">
      <c r="A1893" s="4"/>
      <c r="B1893" s="4"/>
      <c r="C1893" s="4"/>
      <c r="E1893" s="103"/>
      <c r="F1893" s="103"/>
      <c r="AD1893" s="103"/>
      <c r="AF1893" s="103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133"/>
      <c r="AU1893" s="293"/>
    </row>
    <row r="1894" spans="1:47" x14ac:dyDescent="0.3">
      <c r="A1894" s="4"/>
      <c r="B1894" s="4"/>
      <c r="C1894" s="4"/>
      <c r="E1894" s="103"/>
      <c r="F1894" s="103"/>
      <c r="AD1894" s="103"/>
      <c r="AF1894" s="103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133"/>
      <c r="AU1894" s="293"/>
    </row>
    <row r="1895" spans="1:47" x14ac:dyDescent="0.3">
      <c r="A1895" s="4"/>
      <c r="B1895" s="4"/>
      <c r="C1895" s="4"/>
      <c r="E1895" s="103"/>
      <c r="F1895" s="103"/>
      <c r="AD1895" s="103"/>
      <c r="AF1895" s="103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133"/>
      <c r="AU1895" s="293"/>
    </row>
    <row r="1896" spans="1:47" x14ac:dyDescent="0.3">
      <c r="A1896" s="4"/>
      <c r="B1896" s="4"/>
      <c r="C1896" s="4"/>
      <c r="E1896" s="103"/>
      <c r="F1896" s="103"/>
      <c r="AD1896" s="103"/>
      <c r="AF1896" s="103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133"/>
      <c r="AU1896" s="293"/>
    </row>
    <row r="1897" spans="1:47" x14ac:dyDescent="0.3">
      <c r="A1897" s="4"/>
      <c r="B1897" s="4"/>
      <c r="C1897" s="4"/>
      <c r="E1897" s="103"/>
      <c r="F1897" s="103"/>
      <c r="AD1897" s="103"/>
      <c r="AF1897" s="103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133"/>
      <c r="AU1897" s="293"/>
    </row>
    <row r="1898" spans="1:47" x14ac:dyDescent="0.3">
      <c r="A1898" s="4"/>
      <c r="B1898" s="4"/>
      <c r="C1898" s="4"/>
      <c r="E1898" s="103"/>
      <c r="F1898" s="103"/>
      <c r="AD1898" s="103"/>
      <c r="AF1898" s="103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133"/>
      <c r="AU1898" s="293"/>
    </row>
    <row r="1899" spans="1:47" x14ac:dyDescent="0.3">
      <c r="A1899" s="4"/>
      <c r="B1899" s="4"/>
      <c r="C1899" s="4"/>
      <c r="E1899" s="103"/>
      <c r="F1899" s="103"/>
      <c r="AD1899" s="103"/>
      <c r="AF1899" s="103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133"/>
      <c r="AU1899" s="293"/>
    </row>
    <row r="1900" spans="1:47" x14ac:dyDescent="0.3">
      <c r="A1900" s="4"/>
      <c r="B1900" s="4"/>
      <c r="C1900" s="4"/>
      <c r="E1900" s="103"/>
      <c r="F1900" s="103"/>
      <c r="AD1900" s="103"/>
      <c r="AF1900" s="103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133"/>
      <c r="AU1900" s="293"/>
    </row>
    <row r="1901" spans="1:47" x14ac:dyDescent="0.3">
      <c r="A1901" s="4"/>
      <c r="B1901" s="4"/>
      <c r="C1901" s="4"/>
      <c r="E1901" s="103"/>
      <c r="F1901" s="103"/>
      <c r="AD1901" s="103"/>
      <c r="AF1901" s="103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133"/>
      <c r="AU1901" s="293"/>
    </row>
    <row r="1902" spans="1:47" x14ac:dyDescent="0.3">
      <c r="A1902" s="4"/>
      <c r="B1902" s="4"/>
      <c r="C1902" s="4"/>
      <c r="E1902" s="103"/>
      <c r="F1902" s="103"/>
      <c r="AD1902" s="103"/>
      <c r="AF1902" s="103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133"/>
      <c r="AU1902" s="293"/>
    </row>
    <row r="1903" spans="1:47" x14ac:dyDescent="0.3">
      <c r="A1903" s="4"/>
      <c r="B1903" s="4"/>
      <c r="C1903" s="4"/>
      <c r="E1903" s="103"/>
      <c r="F1903" s="103"/>
      <c r="AD1903" s="103"/>
      <c r="AF1903" s="103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133"/>
      <c r="AU1903" s="293"/>
    </row>
    <row r="1904" spans="1:47" x14ac:dyDescent="0.3">
      <c r="A1904" s="4"/>
      <c r="B1904" s="4"/>
      <c r="C1904" s="4"/>
      <c r="E1904" s="103"/>
      <c r="F1904" s="103"/>
      <c r="AD1904" s="103"/>
      <c r="AF1904" s="103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133"/>
      <c r="AU1904" s="293"/>
    </row>
    <row r="1905" spans="1:47" x14ac:dyDescent="0.3">
      <c r="A1905" s="4"/>
      <c r="B1905" s="4"/>
      <c r="C1905" s="4"/>
      <c r="E1905" s="103"/>
      <c r="F1905" s="103"/>
      <c r="AD1905" s="103"/>
      <c r="AF1905" s="103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133"/>
      <c r="AU1905" s="293"/>
    </row>
    <row r="1906" spans="1:47" x14ac:dyDescent="0.3">
      <c r="A1906" s="4"/>
      <c r="B1906" s="4"/>
      <c r="C1906" s="4"/>
      <c r="E1906" s="103"/>
      <c r="F1906" s="103"/>
      <c r="AD1906" s="103"/>
      <c r="AF1906" s="103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133"/>
      <c r="AU1906" s="293"/>
    </row>
    <row r="1907" spans="1:47" x14ac:dyDescent="0.3">
      <c r="A1907" s="4"/>
      <c r="B1907" s="4"/>
      <c r="C1907" s="4"/>
      <c r="E1907" s="103"/>
      <c r="F1907" s="103"/>
      <c r="AD1907" s="103"/>
      <c r="AF1907" s="103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133"/>
      <c r="AU1907" s="293"/>
    </row>
    <row r="1908" spans="1:47" x14ac:dyDescent="0.3">
      <c r="A1908" s="4"/>
      <c r="B1908" s="4"/>
      <c r="C1908" s="4"/>
      <c r="E1908" s="103"/>
      <c r="F1908" s="103"/>
      <c r="AD1908" s="103"/>
      <c r="AF1908" s="103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133"/>
      <c r="AU1908" s="293"/>
    </row>
    <row r="1909" spans="1:47" x14ac:dyDescent="0.3">
      <c r="A1909" s="4"/>
      <c r="B1909" s="4"/>
      <c r="C1909" s="4"/>
      <c r="E1909" s="103"/>
      <c r="F1909" s="103"/>
      <c r="AD1909" s="103"/>
      <c r="AF1909" s="103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133"/>
      <c r="AU1909" s="293"/>
    </row>
    <row r="1910" spans="1:47" x14ac:dyDescent="0.3">
      <c r="A1910" s="4"/>
      <c r="B1910" s="4"/>
      <c r="C1910" s="4"/>
      <c r="E1910" s="103"/>
      <c r="F1910" s="103"/>
      <c r="AD1910" s="103"/>
      <c r="AF1910" s="103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133"/>
      <c r="AU1910" s="293"/>
    </row>
    <row r="1911" spans="1:47" x14ac:dyDescent="0.3">
      <c r="A1911" s="4"/>
      <c r="B1911" s="4"/>
      <c r="C1911" s="4"/>
      <c r="E1911" s="103"/>
      <c r="F1911" s="103"/>
      <c r="AD1911" s="103"/>
      <c r="AF1911" s="103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133"/>
      <c r="AU1911" s="293"/>
    </row>
    <row r="1912" spans="1:47" x14ac:dyDescent="0.3">
      <c r="A1912" s="4"/>
      <c r="B1912" s="4"/>
      <c r="C1912" s="4"/>
      <c r="E1912" s="103"/>
      <c r="F1912" s="103"/>
      <c r="AD1912" s="103"/>
      <c r="AF1912" s="103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133"/>
      <c r="AU1912" s="293"/>
    </row>
    <row r="1913" spans="1:47" x14ac:dyDescent="0.3">
      <c r="A1913" s="4"/>
      <c r="B1913" s="4"/>
      <c r="C1913" s="4"/>
      <c r="E1913" s="103"/>
      <c r="F1913" s="103"/>
      <c r="AD1913" s="103"/>
      <c r="AF1913" s="103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133"/>
      <c r="AU1913" s="293"/>
    </row>
    <row r="1914" spans="1:47" x14ac:dyDescent="0.3">
      <c r="A1914" s="4"/>
      <c r="B1914" s="4"/>
      <c r="C1914" s="4"/>
      <c r="E1914" s="103"/>
      <c r="F1914" s="103"/>
      <c r="AD1914" s="103"/>
      <c r="AF1914" s="103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133"/>
      <c r="AU1914" s="293"/>
    </row>
    <row r="1915" spans="1:47" x14ac:dyDescent="0.3">
      <c r="A1915" s="4"/>
      <c r="B1915" s="4"/>
      <c r="C1915" s="4"/>
      <c r="E1915" s="103"/>
      <c r="F1915" s="103"/>
      <c r="AD1915" s="103"/>
      <c r="AF1915" s="103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133"/>
      <c r="AU1915" s="293"/>
    </row>
    <row r="1916" spans="1:47" x14ac:dyDescent="0.3">
      <c r="A1916" s="4"/>
      <c r="B1916" s="4"/>
      <c r="C1916" s="4"/>
      <c r="E1916" s="103"/>
      <c r="F1916" s="103"/>
      <c r="AD1916" s="103"/>
      <c r="AF1916" s="103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133"/>
      <c r="AU1916" s="293"/>
    </row>
    <row r="1917" spans="1:47" x14ac:dyDescent="0.3">
      <c r="A1917" s="4"/>
      <c r="B1917" s="4"/>
      <c r="C1917" s="4"/>
      <c r="E1917" s="103"/>
      <c r="F1917" s="103"/>
      <c r="AD1917" s="103"/>
      <c r="AF1917" s="103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133"/>
      <c r="AU1917" s="293"/>
    </row>
    <row r="1918" spans="1:47" x14ac:dyDescent="0.3">
      <c r="A1918" s="4"/>
      <c r="B1918" s="4"/>
      <c r="C1918" s="4"/>
      <c r="E1918" s="103"/>
      <c r="F1918" s="103"/>
      <c r="AD1918" s="103"/>
      <c r="AF1918" s="103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133"/>
      <c r="AU1918" s="293"/>
    </row>
    <row r="1919" spans="1:47" x14ac:dyDescent="0.3">
      <c r="A1919" s="4"/>
      <c r="B1919" s="4"/>
      <c r="C1919" s="4"/>
      <c r="E1919" s="103"/>
      <c r="F1919" s="103"/>
      <c r="AD1919" s="103"/>
      <c r="AF1919" s="103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133"/>
      <c r="AU1919" s="293"/>
    </row>
    <row r="1920" spans="1:47" x14ac:dyDescent="0.3">
      <c r="A1920" s="4"/>
      <c r="B1920" s="4"/>
      <c r="C1920" s="4"/>
      <c r="E1920" s="103"/>
      <c r="F1920" s="103"/>
      <c r="AD1920" s="103"/>
      <c r="AF1920" s="103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133"/>
      <c r="AU1920" s="293"/>
    </row>
    <row r="1921" spans="1:47" x14ac:dyDescent="0.3">
      <c r="A1921" s="4"/>
      <c r="B1921" s="4"/>
      <c r="C1921" s="4"/>
      <c r="E1921" s="103"/>
      <c r="F1921" s="103"/>
      <c r="AD1921" s="103"/>
      <c r="AF1921" s="103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133"/>
      <c r="AU1921" s="293"/>
    </row>
    <row r="1922" spans="1:47" x14ac:dyDescent="0.3">
      <c r="A1922" s="4"/>
      <c r="B1922" s="4"/>
      <c r="C1922" s="4"/>
      <c r="E1922" s="103"/>
      <c r="F1922" s="103"/>
      <c r="AD1922" s="103"/>
      <c r="AF1922" s="103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133"/>
      <c r="AU1922" s="293"/>
    </row>
    <row r="1923" spans="1:47" x14ac:dyDescent="0.3">
      <c r="A1923" s="4"/>
      <c r="B1923" s="4"/>
      <c r="C1923" s="4"/>
      <c r="E1923" s="103"/>
      <c r="F1923" s="103"/>
      <c r="AD1923" s="103"/>
      <c r="AF1923" s="103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133"/>
      <c r="AU1923" s="293"/>
    </row>
    <row r="1924" spans="1:47" x14ac:dyDescent="0.3">
      <c r="A1924" s="4"/>
      <c r="B1924" s="4"/>
      <c r="C1924" s="4"/>
      <c r="E1924" s="103"/>
      <c r="F1924" s="103"/>
      <c r="AD1924" s="103"/>
      <c r="AF1924" s="103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133"/>
      <c r="AU1924" s="293"/>
    </row>
    <row r="1925" spans="1:47" x14ac:dyDescent="0.3">
      <c r="A1925" s="4"/>
      <c r="B1925" s="4"/>
      <c r="C1925" s="4"/>
      <c r="E1925" s="103"/>
      <c r="F1925" s="103"/>
      <c r="AD1925" s="103"/>
      <c r="AF1925" s="103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133"/>
      <c r="AU1925" s="293"/>
    </row>
    <row r="1926" spans="1:47" x14ac:dyDescent="0.3">
      <c r="A1926" s="4"/>
      <c r="B1926" s="4"/>
      <c r="C1926" s="4"/>
      <c r="E1926" s="103"/>
      <c r="F1926" s="103"/>
      <c r="AD1926" s="103"/>
      <c r="AF1926" s="103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133"/>
      <c r="AU1926" s="293"/>
    </row>
    <row r="1927" spans="1:47" x14ac:dyDescent="0.3">
      <c r="A1927" s="4"/>
      <c r="B1927" s="4"/>
      <c r="C1927" s="4"/>
      <c r="E1927" s="103"/>
      <c r="F1927" s="103"/>
      <c r="AD1927" s="103"/>
      <c r="AF1927" s="103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133"/>
      <c r="AU1927" s="293"/>
    </row>
    <row r="1928" spans="1:47" x14ac:dyDescent="0.3">
      <c r="A1928" s="4"/>
      <c r="B1928" s="4"/>
      <c r="C1928" s="4"/>
      <c r="E1928" s="103"/>
      <c r="F1928" s="103"/>
      <c r="AD1928" s="103"/>
      <c r="AF1928" s="103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133"/>
      <c r="AU1928" s="293"/>
    </row>
    <row r="1929" spans="1:47" x14ac:dyDescent="0.3">
      <c r="A1929" s="4"/>
      <c r="B1929" s="4"/>
      <c r="C1929" s="4"/>
      <c r="E1929" s="103"/>
      <c r="F1929" s="103"/>
      <c r="AD1929" s="103"/>
      <c r="AF1929" s="103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133"/>
      <c r="AU1929" s="293"/>
    </row>
    <row r="1930" spans="1:47" x14ac:dyDescent="0.3">
      <c r="A1930" s="4"/>
      <c r="B1930" s="4"/>
      <c r="C1930" s="4"/>
      <c r="E1930" s="103"/>
      <c r="F1930" s="103"/>
      <c r="AD1930" s="103"/>
      <c r="AF1930" s="103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133"/>
      <c r="AU1930" s="293"/>
    </row>
    <row r="1931" spans="1:47" x14ac:dyDescent="0.3">
      <c r="A1931" s="4"/>
      <c r="B1931" s="4"/>
      <c r="C1931" s="4"/>
      <c r="E1931" s="103"/>
      <c r="F1931" s="103"/>
      <c r="AD1931" s="103"/>
      <c r="AF1931" s="103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133"/>
      <c r="AU1931" s="293"/>
    </row>
    <row r="1932" spans="1:47" x14ac:dyDescent="0.3">
      <c r="A1932" s="4"/>
      <c r="B1932" s="4"/>
      <c r="C1932" s="4"/>
      <c r="E1932" s="103"/>
      <c r="F1932" s="103"/>
      <c r="AD1932" s="103"/>
      <c r="AF1932" s="103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133"/>
      <c r="AU1932" s="293"/>
    </row>
    <row r="1933" spans="1:47" x14ac:dyDescent="0.3">
      <c r="A1933" s="4"/>
      <c r="B1933" s="4"/>
      <c r="C1933" s="4"/>
      <c r="E1933" s="103"/>
      <c r="F1933" s="103"/>
      <c r="AD1933" s="103"/>
      <c r="AF1933" s="103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133"/>
      <c r="AU1933" s="293"/>
    </row>
    <row r="1934" spans="1:47" x14ac:dyDescent="0.3">
      <c r="A1934" s="4"/>
      <c r="B1934" s="4"/>
      <c r="C1934" s="4"/>
      <c r="E1934" s="103"/>
      <c r="F1934" s="103"/>
      <c r="AD1934" s="103"/>
      <c r="AF1934" s="103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133"/>
      <c r="AU1934" s="293"/>
    </row>
    <row r="1935" spans="1:47" x14ac:dyDescent="0.3">
      <c r="A1935" s="4"/>
      <c r="B1935" s="4"/>
      <c r="C1935" s="4"/>
      <c r="E1935" s="103"/>
      <c r="F1935" s="103"/>
      <c r="AD1935" s="103"/>
      <c r="AF1935" s="103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133"/>
      <c r="AU1935" s="293"/>
    </row>
    <row r="1936" spans="1:47" x14ac:dyDescent="0.3">
      <c r="A1936" s="4"/>
      <c r="B1936" s="4"/>
      <c r="C1936" s="4"/>
      <c r="E1936" s="103"/>
      <c r="F1936" s="103"/>
      <c r="AD1936" s="103"/>
      <c r="AF1936" s="103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133"/>
      <c r="AU1936" s="293"/>
    </row>
    <row r="1937" spans="1:47" x14ac:dyDescent="0.3">
      <c r="A1937" s="4"/>
      <c r="B1937" s="4"/>
      <c r="C1937" s="4"/>
      <c r="E1937" s="103"/>
      <c r="F1937" s="103"/>
      <c r="AD1937" s="103"/>
      <c r="AF1937" s="103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133"/>
      <c r="AU1937" s="293"/>
    </row>
    <row r="1938" spans="1:47" x14ac:dyDescent="0.3">
      <c r="A1938" s="4"/>
      <c r="B1938" s="4"/>
      <c r="C1938" s="4"/>
      <c r="E1938" s="103"/>
      <c r="F1938" s="103"/>
      <c r="AD1938" s="103"/>
      <c r="AF1938" s="103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133"/>
      <c r="AU1938" s="293"/>
    </row>
    <row r="1939" spans="1:47" x14ac:dyDescent="0.3">
      <c r="A1939" s="4"/>
      <c r="B1939" s="4"/>
      <c r="C1939" s="4"/>
      <c r="E1939" s="103"/>
      <c r="F1939" s="103"/>
      <c r="AD1939" s="103"/>
      <c r="AF1939" s="103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133"/>
      <c r="AU1939" s="293"/>
    </row>
    <row r="1940" spans="1:47" x14ac:dyDescent="0.3">
      <c r="A1940" s="4"/>
      <c r="B1940" s="4"/>
      <c r="C1940" s="4"/>
      <c r="E1940" s="103"/>
      <c r="F1940" s="103"/>
      <c r="AD1940" s="103"/>
      <c r="AF1940" s="103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133"/>
      <c r="AU1940" s="293"/>
    </row>
    <row r="1941" spans="1:47" x14ac:dyDescent="0.3">
      <c r="A1941" s="4"/>
      <c r="B1941" s="4"/>
      <c r="C1941" s="4"/>
      <c r="E1941" s="103"/>
      <c r="F1941" s="103"/>
      <c r="AD1941" s="103"/>
      <c r="AF1941" s="103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133"/>
      <c r="AU1941" s="293"/>
    </row>
    <row r="1942" spans="1:47" x14ac:dyDescent="0.3">
      <c r="A1942" s="4"/>
      <c r="B1942" s="4"/>
      <c r="C1942" s="4"/>
      <c r="E1942" s="103"/>
      <c r="F1942" s="103"/>
      <c r="AD1942" s="103"/>
      <c r="AF1942" s="103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133"/>
      <c r="AU1942" s="293"/>
    </row>
    <row r="1943" spans="1:47" x14ac:dyDescent="0.3">
      <c r="A1943" s="4"/>
      <c r="B1943" s="4"/>
      <c r="C1943" s="4"/>
      <c r="E1943" s="103"/>
      <c r="F1943" s="103"/>
      <c r="AD1943" s="103"/>
      <c r="AF1943" s="103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133"/>
      <c r="AU1943" s="293"/>
    </row>
    <row r="1944" spans="1:47" x14ac:dyDescent="0.3">
      <c r="A1944" s="4"/>
      <c r="B1944" s="4"/>
      <c r="C1944" s="4"/>
      <c r="E1944" s="103"/>
      <c r="F1944" s="103"/>
      <c r="AD1944" s="103"/>
      <c r="AF1944" s="103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133"/>
      <c r="AU1944" s="293"/>
    </row>
    <row r="1945" spans="1:47" x14ac:dyDescent="0.3">
      <c r="A1945" s="4"/>
      <c r="B1945" s="4"/>
      <c r="C1945" s="4"/>
      <c r="E1945" s="103"/>
      <c r="F1945" s="103"/>
      <c r="AD1945" s="103"/>
      <c r="AF1945" s="103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133"/>
      <c r="AU1945" s="293"/>
    </row>
    <row r="1946" spans="1:47" x14ac:dyDescent="0.3">
      <c r="A1946" s="4"/>
      <c r="B1946" s="4"/>
      <c r="C1946" s="4"/>
      <c r="E1946" s="103"/>
      <c r="F1946" s="103"/>
      <c r="AD1946" s="103"/>
      <c r="AF1946" s="103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133"/>
      <c r="AU1946" s="293"/>
    </row>
    <row r="1947" spans="1:47" x14ac:dyDescent="0.3">
      <c r="A1947" s="4"/>
      <c r="B1947" s="4"/>
      <c r="C1947" s="4"/>
      <c r="E1947" s="103"/>
      <c r="F1947" s="103"/>
      <c r="AD1947" s="103"/>
      <c r="AF1947" s="103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133"/>
      <c r="AU1947" s="293"/>
    </row>
    <row r="1948" spans="1:47" x14ac:dyDescent="0.3">
      <c r="A1948" s="4"/>
      <c r="B1948" s="4"/>
      <c r="C1948" s="4"/>
      <c r="E1948" s="103"/>
      <c r="F1948" s="103"/>
      <c r="AD1948" s="103"/>
      <c r="AF1948" s="103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133"/>
      <c r="AU1948" s="293"/>
    </row>
    <row r="1949" spans="1:47" x14ac:dyDescent="0.3">
      <c r="A1949" s="4"/>
      <c r="B1949" s="4"/>
      <c r="C1949" s="4"/>
      <c r="E1949" s="103"/>
      <c r="F1949" s="103"/>
      <c r="AD1949" s="103"/>
      <c r="AF1949" s="103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133"/>
      <c r="AU1949" s="293"/>
    </row>
    <row r="1950" spans="1:47" x14ac:dyDescent="0.3">
      <c r="A1950" s="4"/>
      <c r="B1950" s="4"/>
      <c r="C1950" s="4"/>
      <c r="E1950" s="103"/>
      <c r="F1950" s="103"/>
      <c r="AD1950" s="103"/>
      <c r="AF1950" s="103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133"/>
      <c r="AU1950" s="293"/>
    </row>
    <row r="1951" spans="1:47" x14ac:dyDescent="0.3">
      <c r="A1951" s="4"/>
      <c r="B1951" s="4"/>
      <c r="C1951" s="4"/>
      <c r="E1951" s="103"/>
      <c r="F1951" s="103"/>
      <c r="AD1951" s="103"/>
      <c r="AF1951" s="103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133"/>
      <c r="AU1951" s="293"/>
    </row>
    <row r="1952" spans="1:47" x14ac:dyDescent="0.3">
      <c r="A1952" s="4"/>
      <c r="B1952" s="4"/>
      <c r="C1952" s="4"/>
      <c r="E1952" s="103"/>
      <c r="F1952" s="103"/>
      <c r="AD1952" s="103"/>
      <c r="AF1952" s="103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133"/>
      <c r="AU1952" s="293"/>
    </row>
    <row r="1953" spans="1:47" x14ac:dyDescent="0.3">
      <c r="A1953" s="4"/>
      <c r="B1953" s="4"/>
      <c r="C1953" s="4"/>
      <c r="E1953" s="103"/>
      <c r="F1953" s="103"/>
      <c r="AD1953" s="103"/>
      <c r="AF1953" s="103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133"/>
      <c r="AU1953" s="293"/>
    </row>
    <row r="1954" spans="1:47" x14ac:dyDescent="0.3">
      <c r="A1954" s="4"/>
      <c r="B1954" s="4"/>
      <c r="C1954" s="4"/>
      <c r="E1954" s="103"/>
      <c r="F1954" s="103"/>
      <c r="AD1954" s="103"/>
      <c r="AF1954" s="103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133"/>
      <c r="AU1954" s="293"/>
    </row>
    <row r="1955" spans="1:47" x14ac:dyDescent="0.3">
      <c r="A1955" s="4"/>
      <c r="B1955" s="4"/>
      <c r="C1955" s="4"/>
      <c r="E1955" s="103"/>
      <c r="F1955" s="103"/>
      <c r="AD1955" s="103"/>
      <c r="AF1955" s="103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133"/>
      <c r="AU1955" s="293"/>
    </row>
    <row r="1956" spans="1:47" x14ac:dyDescent="0.3">
      <c r="A1956" s="4"/>
      <c r="B1956" s="4"/>
      <c r="C1956" s="4"/>
      <c r="E1956" s="103"/>
      <c r="F1956" s="103"/>
      <c r="AD1956" s="103"/>
      <c r="AF1956" s="103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133"/>
      <c r="AU1956" s="293"/>
    </row>
    <row r="1957" spans="1:47" x14ac:dyDescent="0.3">
      <c r="A1957" s="4"/>
      <c r="B1957" s="4"/>
      <c r="C1957" s="4"/>
      <c r="E1957" s="103"/>
      <c r="F1957" s="103"/>
      <c r="AD1957" s="103"/>
      <c r="AF1957" s="103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133"/>
      <c r="AU1957" s="293"/>
    </row>
    <row r="1958" spans="1:47" x14ac:dyDescent="0.3">
      <c r="A1958" s="4"/>
      <c r="B1958" s="4"/>
      <c r="C1958" s="4"/>
      <c r="E1958" s="103"/>
      <c r="F1958" s="103"/>
      <c r="AD1958" s="103"/>
      <c r="AF1958" s="103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133"/>
      <c r="AU1958" s="293"/>
    </row>
    <row r="1959" spans="1:47" x14ac:dyDescent="0.3">
      <c r="A1959" s="4"/>
      <c r="B1959" s="4"/>
      <c r="C1959" s="4"/>
      <c r="E1959" s="103"/>
      <c r="F1959" s="103"/>
      <c r="AD1959" s="103"/>
      <c r="AF1959" s="103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133"/>
      <c r="AU1959" s="293"/>
    </row>
    <row r="1960" spans="1:47" x14ac:dyDescent="0.3">
      <c r="A1960" s="4"/>
      <c r="B1960" s="4"/>
      <c r="C1960" s="4"/>
      <c r="E1960" s="103"/>
      <c r="F1960" s="103"/>
      <c r="AD1960" s="103"/>
      <c r="AF1960" s="103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133"/>
      <c r="AU1960" s="293"/>
    </row>
    <row r="1961" spans="1:47" x14ac:dyDescent="0.3">
      <c r="A1961" s="4"/>
      <c r="B1961" s="4"/>
      <c r="C1961" s="4"/>
      <c r="E1961" s="103"/>
      <c r="F1961" s="103"/>
      <c r="AD1961" s="103"/>
      <c r="AF1961" s="103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133"/>
      <c r="AU1961" s="293"/>
    </row>
    <row r="1962" spans="1:47" x14ac:dyDescent="0.3">
      <c r="A1962" s="4"/>
      <c r="B1962" s="4"/>
      <c r="C1962" s="4"/>
      <c r="E1962" s="103"/>
      <c r="F1962" s="103"/>
      <c r="AD1962" s="103"/>
      <c r="AF1962" s="103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133"/>
      <c r="AU1962" s="293"/>
    </row>
    <row r="1963" spans="1:47" x14ac:dyDescent="0.3">
      <c r="A1963" s="4"/>
      <c r="B1963" s="4"/>
      <c r="C1963" s="4"/>
      <c r="E1963" s="103"/>
      <c r="F1963" s="103"/>
      <c r="AD1963" s="103"/>
      <c r="AF1963" s="103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133"/>
      <c r="AU1963" s="293"/>
    </row>
    <row r="1964" spans="1:47" x14ac:dyDescent="0.3">
      <c r="A1964" s="4"/>
      <c r="B1964" s="4"/>
      <c r="C1964" s="4"/>
      <c r="E1964" s="103"/>
      <c r="F1964" s="103"/>
      <c r="AD1964" s="103"/>
      <c r="AF1964" s="103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133"/>
      <c r="AU1964" s="293"/>
    </row>
    <row r="1965" spans="1:47" x14ac:dyDescent="0.3">
      <c r="A1965" s="4"/>
      <c r="B1965" s="4"/>
      <c r="C1965" s="4"/>
      <c r="E1965" s="103"/>
      <c r="F1965" s="103"/>
      <c r="AD1965" s="103"/>
      <c r="AF1965" s="103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133"/>
      <c r="AU1965" s="293"/>
    </row>
    <row r="1966" spans="1:47" x14ac:dyDescent="0.3">
      <c r="A1966" s="4"/>
      <c r="B1966" s="4"/>
      <c r="C1966" s="4"/>
      <c r="E1966" s="103"/>
      <c r="F1966" s="103"/>
      <c r="AD1966" s="103"/>
      <c r="AF1966" s="103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133"/>
      <c r="AU1966" s="293"/>
    </row>
    <row r="1967" spans="1:47" x14ac:dyDescent="0.3">
      <c r="A1967" s="4"/>
      <c r="B1967" s="4"/>
      <c r="C1967" s="4"/>
      <c r="E1967" s="103"/>
      <c r="F1967" s="103"/>
      <c r="AD1967" s="103"/>
      <c r="AF1967" s="103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133"/>
      <c r="AU1967" s="293"/>
    </row>
    <row r="1968" spans="1:47" x14ac:dyDescent="0.3">
      <c r="A1968" s="4"/>
      <c r="B1968" s="4"/>
      <c r="C1968" s="4"/>
      <c r="E1968" s="103"/>
      <c r="F1968" s="103"/>
      <c r="AD1968" s="103"/>
      <c r="AF1968" s="103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133"/>
      <c r="AU1968" s="293"/>
    </row>
    <row r="1969" spans="1:47" x14ac:dyDescent="0.3">
      <c r="A1969" s="4"/>
      <c r="B1969" s="4"/>
      <c r="C1969" s="4"/>
      <c r="E1969" s="103"/>
      <c r="F1969" s="103"/>
      <c r="AD1969" s="103"/>
      <c r="AF1969" s="103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133"/>
      <c r="AU1969" s="293"/>
    </row>
    <row r="1970" spans="1:47" x14ac:dyDescent="0.3">
      <c r="A1970" s="4"/>
      <c r="B1970" s="4"/>
      <c r="C1970" s="4"/>
      <c r="E1970" s="103"/>
      <c r="F1970" s="103"/>
      <c r="AD1970" s="103"/>
      <c r="AF1970" s="103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133"/>
      <c r="AU1970" s="293"/>
    </row>
    <row r="1971" spans="1:47" x14ac:dyDescent="0.3">
      <c r="A1971" s="4"/>
      <c r="B1971" s="4"/>
      <c r="C1971" s="4"/>
      <c r="E1971" s="103"/>
      <c r="F1971" s="103"/>
      <c r="AD1971" s="103"/>
      <c r="AF1971" s="103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133"/>
      <c r="AU1971" s="293"/>
    </row>
    <row r="1972" spans="1:47" x14ac:dyDescent="0.3">
      <c r="A1972" s="4"/>
      <c r="B1972" s="4"/>
      <c r="C1972" s="4"/>
      <c r="E1972" s="103"/>
      <c r="F1972" s="103"/>
      <c r="AD1972" s="103"/>
      <c r="AF1972" s="103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133"/>
      <c r="AU1972" s="293"/>
    </row>
    <row r="1973" spans="1:47" x14ac:dyDescent="0.3">
      <c r="A1973" s="4"/>
      <c r="B1973" s="4"/>
      <c r="C1973" s="4"/>
      <c r="E1973" s="103"/>
      <c r="F1973" s="103"/>
      <c r="AD1973" s="103"/>
      <c r="AF1973" s="103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133"/>
      <c r="AU1973" s="293"/>
    </row>
    <row r="1974" spans="1:47" x14ac:dyDescent="0.3">
      <c r="A1974" s="4"/>
      <c r="B1974" s="4"/>
      <c r="C1974" s="4"/>
      <c r="E1974" s="103"/>
      <c r="F1974" s="103"/>
      <c r="AD1974" s="103"/>
      <c r="AF1974" s="103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133"/>
      <c r="AU1974" s="293"/>
    </row>
    <row r="1975" spans="1:47" x14ac:dyDescent="0.3">
      <c r="A1975" s="4"/>
      <c r="B1975" s="4"/>
      <c r="C1975" s="4"/>
      <c r="E1975" s="103"/>
      <c r="F1975" s="103"/>
      <c r="AD1975" s="103"/>
      <c r="AF1975" s="103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133"/>
      <c r="AU1975" s="293"/>
    </row>
    <row r="1976" spans="1:47" x14ac:dyDescent="0.3">
      <c r="A1976" s="4"/>
      <c r="B1976" s="4"/>
      <c r="C1976" s="4"/>
      <c r="E1976" s="103"/>
      <c r="F1976" s="103"/>
      <c r="AD1976" s="103"/>
      <c r="AF1976" s="103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133"/>
      <c r="AU1976" s="293"/>
    </row>
    <row r="1977" spans="1:47" x14ac:dyDescent="0.3">
      <c r="A1977" s="4"/>
      <c r="B1977" s="4"/>
      <c r="C1977" s="4"/>
      <c r="E1977" s="103"/>
      <c r="F1977" s="103"/>
      <c r="AD1977" s="103"/>
      <c r="AF1977" s="103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133"/>
      <c r="AU1977" s="293"/>
    </row>
    <row r="1978" spans="1:47" x14ac:dyDescent="0.3">
      <c r="A1978" s="4"/>
      <c r="B1978" s="4"/>
      <c r="C1978" s="4"/>
      <c r="E1978" s="103"/>
      <c r="F1978" s="103"/>
      <c r="AD1978" s="103"/>
      <c r="AF1978" s="103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133"/>
      <c r="AU1978" s="293"/>
    </row>
    <row r="1979" spans="1:47" x14ac:dyDescent="0.3">
      <c r="A1979" s="4"/>
      <c r="B1979" s="4"/>
      <c r="C1979" s="4"/>
      <c r="E1979" s="103"/>
      <c r="F1979" s="103"/>
      <c r="AD1979" s="103"/>
      <c r="AF1979" s="103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133"/>
      <c r="AU1979" s="293"/>
    </row>
    <row r="1980" spans="1:47" x14ac:dyDescent="0.3">
      <c r="A1980" s="4"/>
      <c r="B1980" s="4"/>
      <c r="C1980" s="4"/>
      <c r="E1980" s="103"/>
      <c r="F1980" s="103"/>
      <c r="AD1980" s="103"/>
      <c r="AF1980" s="103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133"/>
      <c r="AU1980" s="293"/>
    </row>
    <row r="1981" spans="1:47" x14ac:dyDescent="0.3">
      <c r="A1981" s="4"/>
      <c r="B1981" s="4"/>
      <c r="C1981" s="4"/>
      <c r="E1981" s="103"/>
      <c r="F1981" s="103"/>
      <c r="AD1981" s="103"/>
      <c r="AF1981" s="103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133"/>
      <c r="AU1981" s="293"/>
    </row>
    <row r="1982" spans="1:47" x14ac:dyDescent="0.3">
      <c r="A1982" s="4"/>
      <c r="B1982" s="4"/>
      <c r="C1982" s="4"/>
      <c r="E1982" s="103"/>
      <c r="F1982" s="103"/>
      <c r="AD1982" s="103"/>
      <c r="AF1982" s="103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133"/>
      <c r="AU1982" s="293"/>
    </row>
    <row r="1983" spans="1:47" x14ac:dyDescent="0.3">
      <c r="A1983" s="4"/>
      <c r="B1983" s="4"/>
      <c r="C1983" s="4"/>
      <c r="E1983" s="103"/>
      <c r="F1983" s="103"/>
      <c r="AD1983" s="103"/>
      <c r="AF1983" s="103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133"/>
      <c r="AU1983" s="293"/>
    </row>
    <row r="1984" spans="1:47" x14ac:dyDescent="0.3">
      <c r="A1984" s="4"/>
      <c r="B1984" s="4"/>
      <c r="C1984" s="4"/>
      <c r="E1984" s="103"/>
      <c r="F1984" s="103"/>
      <c r="AD1984" s="103"/>
      <c r="AF1984" s="103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133"/>
      <c r="AU1984" s="293"/>
    </row>
    <row r="1985" spans="1:47" x14ac:dyDescent="0.3">
      <c r="A1985" s="4"/>
      <c r="B1985" s="4"/>
      <c r="C1985" s="4"/>
      <c r="E1985" s="103"/>
      <c r="F1985" s="103"/>
      <c r="AD1985" s="103"/>
      <c r="AF1985" s="103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133"/>
      <c r="AU1985" s="293"/>
    </row>
    <row r="1986" spans="1:47" x14ac:dyDescent="0.3">
      <c r="A1986" s="4"/>
      <c r="B1986" s="4"/>
      <c r="C1986" s="4"/>
      <c r="E1986" s="103"/>
      <c r="F1986" s="103"/>
      <c r="AD1986" s="103"/>
      <c r="AF1986" s="103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133"/>
      <c r="AU1986" s="293"/>
    </row>
    <row r="1987" spans="1:47" x14ac:dyDescent="0.3">
      <c r="A1987" s="4"/>
      <c r="B1987" s="4"/>
      <c r="C1987" s="4"/>
      <c r="E1987" s="103"/>
      <c r="F1987" s="103"/>
      <c r="AD1987" s="103"/>
      <c r="AF1987" s="103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133"/>
      <c r="AU1987" s="293"/>
    </row>
    <row r="1988" spans="1:47" x14ac:dyDescent="0.3">
      <c r="A1988" s="4"/>
      <c r="B1988" s="4"/>
      <c r="C1988" s="4"/>
      <c r="E1988" s="103"/>
      <c r="F1988" s="103"/>
      <c r="AD1988" s="103"/>
      <c r="AF1988" s="103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133"/>
      <c r="AU1988" s="293"/>
    </row>
    <row r="1989" spans="1:47" x14ac:dyDescent="0.3">
      <c r="A1989" s="4"/>
      <c r="B1989" s="4"/>
      <c r="C1989" s="4"/>
      <c r="E1989" s="103"/>
      <c r="F1989" s="103"/>
      <c r="AD1989" s="103"/>
      <c r="AF1989" s="103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133"/>
      <c r="AU1989" s="293"/>
    </row>
    <row r="1990" spans="1:47" x14ac:dyDescent="0.3">
      <c r="A1990" s="4"/>
      <c r="B1990" s="4"/>
      <c r="C1990" s="4"/>
      <c r="E1990" s="103"/>
      <c r="F1990" s="103"/>
      <c r="AD1990" s="103"/>
      <c r="AF1990" s="103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133"/>
      <c r="AU1990" s="293"/>
    </row>
    <row r="1991" spans="1:47" x14ac:dyDescent="0.3">
      <c r="A1991" s="4"/>
      <c r="B1991" s="4"/>
      <c r="C1991" s="4"/>
      <c r="E1991" s="103"/>
      <c r="F1991" s="103"/>
      <c r="AD1991" s="103"/>
      <c r="AF1991" s="103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133"/>
      <c r="AU1991" s="293"/>
    </row>
    <row r="1992" spans="1:47" x14ac:dyDescent="0.3">
      <c r="A1992" s="4"/>
      <c r="B1992" s="4"/>
      <c r="C1992" s="4"/>
      <c r="E1992" s="103"/>
      <c r="F1992" s="103"/>
      <c r="AD1992" s="103"/>
      <c r="AF1992" s="103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133"/>
      <c r="AU1992" s="293"/>
    </row>
    <row r="1993" spans="1:47" x14ac:dyDescent="0.3">
      <c r="A1993" s="4"/>
      <c r="B1993" s="4"/>
      <c r="C1993" s="4"/>
      <c r="E1993" s="103"/>
      <c r="F1993" s="103"/>
      <c r="AD1993" s="103"/>
      <c r="AF1993" s="103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133"/>
      <c r="AU1993" s="293"/>
    </row>
    <row r="1994" spans="1:47" x14ac:dyDescent="0.3">
      <c r="A1994" s="4"/>
      <c r="B1994" s="4"/>
      <c r="C1994" s="4"/>
      <c r="E1994" s="103"/>
      <c r="F1994" s="103"/>
      <c r="AD1994" s="103"/>
      <c r="AF1994" s="103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133"/>
      <c r="AU1994" s="293"/>
    </row>
    <row r="1995" spans="1:47" x14ac:dyDescent="0.3">
      <c r="A1995" s="4"/>
      <c r="B1995" s="4"/>
      <c r="C1995" s="4"/>
      <c r="E1995" s="103"/>
      <c r="F1995" s="103"/>
      <c r="AD1995" s="103"/>
      <c r="AF1995" s="103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133"/>
      <c r="AU1995" s="293"/>
    </row>
    <row r="1996" spans="1:47" x14ac:dyDescent="0.3">
      <c r="A1996" s="4"/>
      <c r="B1996" s="4"/>
      <c r="C1996" s="4"/>
      <c r="E1996" s="103"/>
      <c r="F1996" s="103"/>
      <c r="AD1996" s="103"/>
      <c r="AF1996" s="103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133"/>
      <c r="AU1996" s="293"/>
    </row>
    <row r="1997" spans="1:47" x14ac:dyDescent="0.3">
      <c r="A1997" s="4"/>
      <c r="B1997" s="4"/>
      <c r="C1997" s="4"/>
      <c r="E1997" s="103"/>
      <c r="F1997" s="103"/>
      <c r="AD1997" s="103"/>
      <c r="AF1997" s="103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133"/>
      <c r="AU1997" s="293"/>
    </row>
    <row r="1998" spans="1:47" x14ac:dyDescent="0.3">
      <c r="A1998" s="4"/>
      <c r="B1998" s="4"/>
      <c r="C1998" s="4"/>
      <c r="E1998" s="103"/>
      <c r="F1998" s="103"/>
      <c r="AD1998" s="103"/>
      <c r="AF1998" s="103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133"/>
      <c r="AU1998" s="293"/>
    </row>
    <row r="1999" spans="1:47" x14ac:dyDescent="0.3">
      <c r="A1999" s="4"/>
      <c r="B1999" s="4"/>
      <c r="C1999" s="4"/>
      <c r="E1999" s="103"/>
      <c r="F1999" s="103"/>
      <c r="AD1999" s="103"/>
      <c r="AF1999" s="103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133"/>
      <c r="AU1999" s="293"/>
    </row>
    <row r="2000" spans="1:47" x14ac:dyDescent="0.3">
      <c r="A2000" s="4"/>
      <c r="B2000" s="4"/>
      <c r="C2000" s="4"/>
      <c r="E2000" s="103"/>
      <c r="F2000" s="103"/>
      <c r="AD2000" s="103"/>
      <c r="AF2000" s="103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133"/>
      <c r="AU2000" s="293"/>
    </row>
    <row r="2001" spans="1:47" x14ac:dyDescent="0.3">
      <c r="A2001" s="4"/>
      <c r="B2001" s="4"/>
      <c r="C2001" s="4"/>
      <c r="E2001" s="103"/>
      <c r="F2001" s="103"/>
      <c r="AD2001" s="103"/>
      <c r="AF2001" s="103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133"/>
      <c r="AU2001" s="293"/>
    </row>
    <row r="2002" spans="1:47" x14ac:dyDescent="0.3">
      <c r="A2002" s="4"/>
      <c r="B2002" s="4"/>
      <c r="C2002" s="4"/>
      <c r="E2002" s="103"/>
      <c r="F2002" s="103"/>
      <c r="AD2002" s="103"/>
      <c r="AF2002" s="103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133"/>
      <c r="AU2002" s="293"/>
    </row>
    <row r="2003" spans="1:47" x14ac:dyDescent="0.3">
      <c r="A2003" s="4"/>
      <c r="B2003" s="4"/>
      <c r="C2003" s="4"/>
      <c r="E2003" s="103"/>
      <c r="F2003" s="103"/>
      <c r="AD2003" s="103"/>
      <c r="AF2003" s="103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133"/>
      <c r="AU2003" s="293"/>
    </row>
    <row r="2004" spans="1:47" x14ac:dyDescent="0.3">
      <c r="A2004" s="4"/>
      <c r="B2004" s="4"/>
      <c r="C2004" s="4"/>
      <c r="E2004" s="103"/>
      <c r="F2004" s="103"/>
      <c r="AD2004" s="103"/>
      <c r="AF2004" s="103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133"/>
      <c r="AU2004" s="293"/>
    </row>
    <row r="2005" spans="1:47" x14ac:dyDescent="0.3">
      <c r="A2005" s="4"/>
      <c r="B2005" s="4"/>
      <c r="C2005" s="4"/>
      <c r="E2005" s="103"/>
      <c r="F2005" s="103"/>
      <c r="AD2005" s="103"/>
      <c r="AF2005" s="103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133"/>
      <c r="AU2005" s="293"/>
    </row>
    <row r="2006" spans="1:47" x14ac:dyDescent="0.3">
      <c r="A2006" s="4"/>
      <c r="B2006" s="4"/>
      <c r="C2006" s="4"/>
      <c r="E2006" s="103"/>
      <c r="F2006" s="103"/>
      <c r="AD2006" s="103"/>
      <c r="AF2006" s="103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133"/>
      <c r="AU2006" s="293"/>
    </row>
    <row r="2007" spans="1:47" x14ac:dyDescent="0.3">
      <c r="A2007" s="4"/>
      <c r="B2007" s="4"/>
      <c r="C2007" s="4"/>
      <c r="E2007" s="103"/>
      <c r="F2007" s="103"/>
      <c r="AD2007" s="103"/>
      <c r="AF2007" s="103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133"/>
      <c r="AU2007" s="293"/>
    </row>
    <row r="2008" spans="1:47" x14ac:dyDescent="0.3">
      <c r="A2008" s="4"/>
      <c r="B2008" s="4"/>
      <c r="C2008" s="4"/>
      <c r="E2008" s="103"/>
      <c r="F2008" s="103"/>
      <c r="AD2008" s="103"/>
      <c r="AF2008" s="103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133"/>
      <c r="AU2008" s="293"/>
    </row>
    <row r="2009" spans="1:47" x14ac:dyDescent="0.3">
      <c r="A2009" s="4"/>
      <c r="B2009" s="4"/>
      <c r="C2009" s="4"/>
      <c r="E2009" s="103"/>
      <c r="F2009" s="103"/>
      <c r="AD2009" s="103"/>
      <c r="AF2009" s="103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133"/>
      <c r="AU2009" s="293"/>
    </row>
    <row r="2010" spans="1:47" x14ac:dyDescent="0.3">
      <c r="A2010" s="4"/>
      <c r="B2010" s="4"/>
      <c r="C2010" s="4"/>
      <c r="E2010" s="103"/>
      <c r="F2010" s="103"/>
      <c r="AD2010" s="103"/>
      <c r="AF2010" s="103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133"/>
      <c r="AU2010" s="293"/>
    </row>
    <row r="2011" spans="1:47" x14ac:dyDescent="0.3">
      <c r="A2011" s="4"/>
      <c r="B2011" s="4"/>
      <c r="C2011" s="4"/>
      <c r="E2011" s="103"/>
      <c r="F2011" s="103"/>
      <c r="AD2011" s="103"/>
      <c r="AF2011" s="103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133"/>
      <c r="AU2011" s="293"/>
    </row>
    <row r="2012" spans="1:47" x14ac:dyDescent="0.3">
      <c r="A2012" s="4"/>
      <c r="B2012" s="4"/>
      <c r="C2012" s="4"/>
      <c r="E2012" s="103"/>
      <c r="F2012" s="103"/>
      <c r="AD2012" s="103"/>
      <c r="AF2012" s="103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133"/>
      <c r="AU2012" s="293"/>
    </row>
    <row r="2013" spans="1:47" x14ac:dyDescent="0.3">
      <c r="A2013" s="4"/>
      <c r="B2013" s="4"/>
      <c r="C2013" s="4"/>
      <c r="E2013" s="103"/>
      <c r="F2013" s="103"/>
      <c r="AD2013" s="103"/>
      <c r="AF2013" s="103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133"/>
      <c r="AU2013" s="293"/>
    </row>
    <row r="2014" spans="1:47" x14ac:dyDescent="0.3">
      <c r="A2014" s="4"/>
      <c r="B2014" s="4"/>
      <c r="C2014" s="4"/>
      <c r="E2014" s="103"/>
      <c r="F2014" s="103"/>
      <c r="AD2014" s="103"/>
      <c r="AF2014" s="103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133"/>
      <c r="AU2014" s="293"/>
    </row>
    <row r="2015" spans="1:47" x14ac:dyDescent="0.3">
      <c r="A2015" s="4"/>
      <c r="B2015" s="4"/>
      <c r="C2015" s="4"/>
      <c r="E2015" s="103"/>
      <c r="F2015" s="103"/>
      <c r="AD2015" s="103"/>
      <c r="AF2015" s="103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133"/>
      <c r="AU2015" s="293"/>
    </row>
    <row r="2016" spans="1:47" x14ac:dyDescent="0.3">
      <c r="A2016" s="4"/>
      <c r="B2016" s="4"/>
      <c r="C2016" s="4"/>
      <c r="E2016" s="103"/>
      <c r="F2016" s="103"/>
      <c r="AD2016" s="103"/>
      <c r="AF2016" s="103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133"/>
      <c r="AU2016" s="293"/>
    </row>
    <row r="2017" spans="1:47" x14ac:dyDescent="0.3">
      <c r="A2017" s="4"/>
      <c r="B2017" s="4"/>
      <c r="C2017" s="4"/>
      <c r="E2017" s="103"/>
      <c r="F2017" s="103"/>
      <c r="AD2017" s="103"/>
      <c r="AF2017" s="103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133"/>
      <c r="AU2017" s="293"/>
    </row>
    <row r="2018" spans="1:47" x14ac:dyDescent="0.3">
      <c r="A2018" s="4"/>
      <c r="B2018" s="4"/>
      <c r="C2018" s="4"/>
      <c r="E2018" s="103"/>
      <c r="F2018" s="103"/>
      <c r="AD2018" s="103"/>
      <c r="AF2018" s="103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133"/>
      <c r="AU2018" s="293"/>
    </row>
    <row r="2019" spans="1:47" x14ac:dyDescent="0.3">
      <c r="A2019" s="4"/>
      <c r="B2019" s="4"/>
      <c r="C2019" s="4"/>
      <c r="E2019" s="103"/>
      <c r="F2019" s="103"/>
      <c r="AD2019" s="103"/>
      <c r="AF2019" s="103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133"/>
      <c r="AU2019" s="293"/>
    </row>
    <row r="2020" spans="1:47" x14ac:dyDescent="0.3">
      <c r="A2020" s="4"/>
      <c r="B2020" s="4"/>
      <c r="C2020" s="4"/>
      <c r="E2020" s="103"/>
      <c r="F2020" s="103"/>
      <c r="AD2020" s="103"/>
      <c r="AF2020" s="103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133"/>
      <c r="AU2020" s="293"/>
    </row>
    <row r="2021" spans="1:47" x14ac:dyDescent="0.3">
      <c r="A2021" s="4"/>
      <c r="B2021" s="4"/>
      <c r="C2021" s="4"/>
      <c r="E2021" s="103"/>
      <c r="F2021" s="103"/>
      <c r="AD2021" s="103"/>
      <c r="AF2021" s="103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133"/>
      <c r="AU2021" s="293"/>
    </row>
    <row r="2022" spans="1:47" x14ac:dyDescent="0.3">
      <c r="A2022" s="4"/>
      <c r="B2022" s="4"/>
      <c r="C2022" s="4"/>
      <c r="E2022" s="103"/>
      <c r="F2022" s="103"/>
      <c r="AD2022" s="103"/>
      <c r="AF2022" s="103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133"/>
      <c r="AU2022" s="293"/>
    </row>
    <row r="2023" spans="1:47" x14ac:dyDescent="0.3">
      <c r="A2023" s="4"/>
      <c r="B2023" s="4"/>
      <c r="C2023" s="4"/>
      <c r="E2023" s="103"/>
      <c r="F2023" s="103"/>
      <c r="AD2023" s="103"/>
      <c r="AF2023" s="103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133"/>
      <c r="AU2023" s="293"/>
    </row>
    <row r="2024" spans="1:47" x14ac:dyDescent="0.3">
      <c r="A2024" s="4"/>
      <c r="B2024" s="4"/>
      <c r="C2024" s="4"/>
      <c r="E2024" s="103"/>
      <c r="F2024" s="103"/>
      <c r="AD2024" s="103"/>
      <c r="AF2024" s="103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133"/>
      <c r="AU2024" s="293"/>
    </row>
    <row r="2025" spans="1:47" x14ac:dyDescent="0.3">
      <c r="A2025" s="4"/>
      <c r="B2025" s="4"/>
      <c r="C2025" s="4"/>
      <c r="E2025" s="103"/>
      <c r="F2025" s="103"/>
      <c r="AD2025" s="103"/>
      <c r="AF2025" s="103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133"/>
      <c r="AU2025" s="293"/>
    </row>
    <row r="2026" spans="1:47" x14ac:dyDescent="0.3">
      <c r="A2026" s="4"/>
      <c r="B2026" s="4"/>
      <c r="C2026" s="4"/>
      <c r="E2026" s="103"/>
      <c r="F2026" s="103"/>
      <c r="AD2026" s="103"/>
      <c r="AF2026" s="103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133"/>
      <c r="AU2026" s="293"/>
    </row>
    <row r="2027" spans="1:47" x14ac:dyDescent="0.3">
      <c r="A2027" s="4"/>
      <c r="B2027" s="4"/>
      <c r="C2027" s="4"/>
      <c r="E2027" s="103"/>
      <c r="F2027" s="103"/>
      <c r="AD2027" s="103"/>
      <c r="AF2027" s="103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133"/>
      <c r="AU2027" s="293"/>
    </row>
    <row r="2028" spans="1:47" x14ac:dyDescent="0.3">
      <c r="A2028" s="4"/>
      <c r="B2028" s="4"/>
      <c r="C2028" s="4"/>
      <c r="E2028" s="103"/>
      <c r="F2028" s="103"/>
      <c r="AD2028" s="103"/>
      <c r="AF2028" s="103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133"/>
      <c r="AU2028" s="293"/>
    </row>
    <row r="2029" spans="1:47" x14ac:dyDescent="0.3">
      <c r="A2029" s="4"/>
      <c r="B2029" s="4"/>
      <c r="C2029" s="4"/>
      <c r="E2029" s="103"/>
      <c r="F2029" s="103"/>
      <c r="AD2029" s="103"/>
      <c r="AF2029" s="103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133"/>
      <c r="AU2029" s="293"/>
    </row>
    <row r="2030" spans="1:47" x14ac:dyDescent="0.3">
      <c r="A2030" s="4"/>
      <c r="B2030" s="4"/>
      <c r="C2030" s="4"/>
      <c r="E2030" s="103"/>
      <c r="F2030" s="103"/>
      <c r="AD2030" s="103"/>
      <c r="AF2030" s="103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133"/>
      <c r="AU2030" s="293"/>
    </row>
    <row r="2031" spans="1:47" x14ac:dyDescent="0.3">
      <c r="A2031" s="4"/>
      <c r="B2031" s="4"/>
      <c r="C2031" s="4"/>
      <c r="E2031" s="103"/>
      <c r="F2031" s="103"/>
      <c r="AD2031" s="103"/>
      <c r="AF2031" s="103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133"/>
      <c r="AU2031" s="293"/>
    </row>
    <row r="2032" spans="1:47" x14ac:dyDescent="0.3">
      <c r="A2032" s="4"/>
      <c r="B2032" s="4"/>
      <c r="C2032" s="4"/>
      <c r="E2032" s="103"/>
      <c r="F2032" s="103"/>
      <c r="AD2032" s="103"/>
      <c r="AF2032" s="103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133"/>
      <c r="AU2032" s="293"/>
    </row>
    <row r="2033" spans="1:47" x14ac:dyDescent="0.3">
      <c r="A2033" s="4"/>
      <c r="B2033" s="4"/>
      <c r="C2033" s="4"/>
      <c r="E2033" s="103"/>
      <c r="F2033" s="103"/>
      <c r="AD2033" s="103"/>
      <c r="AF2033" s="103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133"/>
      <c r="AU2033" s="293"/>
    </row>
    <row r="2034" spans="1:47" x14ac:dyDescent="0.3">
      <c r="A2034" s="4"/>
      <c r="B2034" s="4"/>
      <c r="C2034" s="4"/>
      <c r="E2034" s="103"/>
      <c r="F2034" s="103"/>
      <c r="AD2034" s="103"/>
      <c r="AF2034" s="103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133"/>
      <c r="AU2034" s="293"/>
    </row>
    <row r="2035" spans="1:47" x14ac:dyDescent="0.3">
      <c r="A2035" s="4"/>
      <c r="B2035" s="4"/>
      <c r="C2035" s="4"/>
      <c r="E2035" s="103"/>
      <c r="F2035" s="103"/>
      <c r="AD2035" s="103"/>
      <c r="AF2035" s="103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133"/>
      <c r="AU2035" s="293"/>
    </row>
    <row r="2036" spans="1:47" x14ac:dyDescent="0.3">
      <c r="A2036" s="4"/>
      <c r="B2036" s="4"/>
      <c r="C2036" s="4"/>
      <c r="E2036" s="103"/>
      <c r="F2036" s="103"/>
      <c r="AD2036" s="103"/>
      <c r="AF2036" s="103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133"/>
      <c r="AU2036" s="293"/>
    </row>
    <row r="2037" spans="1:47" x14ac:dyDescent="0.3">
      <c r="A2037" s="4"/>
      <c r="B2037" s="4"/>
      <c r="C2037" s="4"/>
      <c r="E2037" s="103"/>
      <c r="F2037" s="103"/>
      <c r="AD2037" s="103"/>
      <c r="AF2037" s="103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133"/>
      <c r="AU2037" s="293"/>
    </row>
    <row r="2038" spans="1:47" x14ac:dyDescent="0.3">
      <c r="A2038" s="4"/>
      <c r="B2038" s="4"/>
      <c r="C2038" s="4"/>
      <c r="E2038" s="103"/>
      <c r="F2038" s="103"/>
      <c r="AD2038" s="103"/>
      <c r="AF2038" s="103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133"/>
      <c r="AU2038" s="293"/>
    </row>
    <row r="2039" spans="1:47" x14ac:dyDescent="0.3">
      <c r="A2039" s="4"/>
      <c r="B2039" s="4"/>
      <c r="C2039" s="4"/>
      <c r="E2039" s="103"/>
      <c r="F2039" s="103"/>
      <c r="AD2039" s="103"/>
      <c r="AF2039" s="103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133"/>
      <c r="AU2039" s="293"/>
    </row>
    <row r="2040" spans="1:47" x14ac:dyDescent="0.3">
      <c r="A2040" s="4"/>
      <c r="B2040" s="4"/>
      <c r="C2040" s="4"/>
      <c r="E2040" s="103"/>
      <c r="F2040" s="103"/>
      <c r="AD2040" s="103"/>
      <c r="AF2040" s="103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133"/>
      <c r="AU2040" s="293"/>
    </row>
    <row r="2041" spans="1:47" x14ac:dyDescent="0.3">
      <c r="A2041" s="4"/>
      <c r="B2041" s="4"/>
      <c r="C2041" s="4"/>
      <c r="E2041" s="103"/>
      <c r="F2041" s="103"/>
      <c r="AD2041" s="103"/>
      <c r="AF2041" s="103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133"/>
      <c r="AU2041" s="293"/>
    </row>
    <row r="2042" spans="1:47" x14ac:dyDescent="0.3">
      <c r="A2042" s="4"/>
      <c r="B2042" s="4"/>
      <c r="C2042" s="4"/>
      <c r="E2042" s="103"/>
      <c r="F2042" s="103"/>
      <c r="AD2042" s="103"/>
      <c r="AF2042" s="103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133"/>
      <c r="AU2042" s="293"/>
    </row>
    <row r="2043" spans="1:47" x14ac:dyDescent="0.3">
      <c r="A2043" s="4"/>
      <c r="B2043" s="4"/>
      <c r="C2043" s="4"/>
      <c r="E2043" s="103"/>
      <c r="F2043" s="103"/>
      <c r="AD2043" s="103"/>
      <c r="AF2043" s="103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133"/>
      <c r="AU2043" s="293"/>
    </row>
    <row r="2044" spans="1:47" x14ac:dyDescent="0.3">
      <c r="A2044" s="4"/>
      <c r="B2044" s="4"/>
      <c r="C2044" s="4"/>
      <c r="E2044" s="103"/>
      <c r="F2044" s="103"/>
      <c r="AD2044" s="103"/>
      <c r="AF2044" s="103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133"/>
      <c r="AU2044" s="293"/>
    </row>
    <row r="2045" spans="1:47" x14ac:dyDescent="0.3">
      <c r="A2045" s="4"/>
      <c r="B2045" s="4"/>
      <c r="C2045" s="4"/>
      <c r="E2045" s="103"/>
      <c r="F2045" s="103"/>
      <c r="AD2045" s="103"/>
      <c r="AF2045" s="103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133"/>
      <c r="AU2045" s="293"/>
    </row>
    <row r="2046" spans="1:47" x14ac:dyDescent="0.3">
      <c r="A2046" s="4"/>
      <c r="B2046" s="4"/>
      <c r="C2046" s="4"/>
      <c r="E2046" s="103"/>
      <c r="F2046" s="103"/>
      <c r="AD2046" s="103"/>
      <c r="AF2046" s="103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133"/>
      <c r="AU2046" s="293"/>
    </row>
    <row r="2047" spans="1:47" x14ac:dyDescent="0.3">
      <c r="A2047" s="4"/>
      <c r="B2047" s="4"/>
      <c r="C2047" s="4"/>
      <c r="E2047" s="103"/>
      <c r="F2047" s="103"/>
      <c r="AD2047" s="103"/>
      <c r="AF2047" s="103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133"/>
      <c r="AU2047" s="293"/>
    </row>
    <row r="2048" spans="1:47" x14ac:dyDescent="0.3">
      <c r="A2048" s="4"/>
      <c r="B2048" s="4"/>
      <c r="C2048" s="4"/>
      <c r="E2048" s="103"/>
      <c r="F2048" s="103"/>
      <c r="AD2048" s="103"/>
      <c r="AF2048" s="103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133"/>
      <c r="AU2048" s="293"/>
    </row>
    <row r="2049" spans="1:47" x14ac:dyDescent="0.3">
      <c r="A2049" s="4"/>
      <c r="B2049" s="4"/>
      <c r="C2049" s="4"/>
      <c r="E2049" s="103"/>
      <c r="F2049" s="103"/>
      <c r="AD2049" s="103"/>
      <c r="AF2049" s="103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133"/>
      <c r="AU2049" s="293"/>
    </row>
    <row r="2050" spans="1:47" x14ac:dyDescent="0.3">
      <c r="A2050" s="4"/>
      <c r="B2050" s="4"/>
      <c r="C2050" s="4"/>
      <c r="E2050" s="103"/>
      <c r="F2050" s="103"/>
      <c r="AD2050" s="103"/>
      <c r="AF2050" s="103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133"/>
      <c r="AU2050" s="293"/>
    </row>
    <row r="2051" spans="1:47" x14ac:dyDescent="0.3">
      <c r="A2051" s="4"/>
      <c r="B2051" s="4"/>
      <c r="C2051" s="4"/>
      <c r="E2051" s="103"/>
      <c r="F2051" s="103"/>
      <c r="AD2051" s="103"/>
      <c r="AF2051" s="103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133"/>
      <c r="AU2051" s="293"/>
    </row>
    <row r="2052" spans="1:47" x14ac:dyDescent="0.3">
      <c r="A2052" s="4"/>
      <c r="B2052" s="4"/>
      <c r="C2052" s="4"/>
      <c r="E2052" s="103"/>
      <c r="F2052" s="103"/>
      <c r="AD2052" s="103"/>
      <c r="AF2052" s="103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133"/>
      <c r="AU2052" s="293"/>
    </row>
    <row r="2053" spans="1:47" x14ac:dyDescent="0.3">
      <c r="A2053" s="4"/>
      <c r="B2053" s="4"/>
      <c r="C2053" s="4"/>
      <c r="E2053" s="103"/>
      <c r="F2053" s="103"/>
      <c r="AD2053" s="103"/>
      <c r="AF2053" s="103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133"/>
      <c r="AU2053" s="293"/>
    </row>
    <row r="2054" spans="1:47" x14ac:dyDescent="0.3">
      <c r="A2054" s="4"/>
      <c r="B2054" s="4"/>
      <c r="C2054" s="4"/>
      <c r="E2054" s="103"/>
      <c r="F2054" s="103"/>
      <c r="AD2054" s="103"/>
      <c r="AF2054" s="103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133"/>
      <c r="AU2054" s="293"/>
    </row>
    <row r="2055" spans="1:47" x14ac:dyDescent="0.3">
      <c r="A2055" s="4"/>
      <c r="B2055" s="4"/>
      <c r="C2055" s="4"/>
      <c r="E2055" s="103"/>
      <c r="F2055" s="103"/>
      <c r="AD2055" s="103"/>
      <c r="AF2055" s="103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133"/>
      <c r="AU2055" s="293"/>
    </row>
    <row r="2056" spans="1:47" x14ac:dyDescent="0.3">
      <c r="A2056" s="4"/>
      <c r="B2056" s="4"/>
      <c r="C2056" s="4"/>
      <c r="E2056" s="103"/>
      <c r="F2056" s="103"/>
      <c r="AD2056" s="103"/>
      <c r="AF2056" s="103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133"/>
      <c r="AU2056" s="293"/>
    </row>
    <row r="2057" spans="1:47" x14ac:dyDescent="0.3">
      <c r="A2057" s="4"/>
      <c r="B2057" s="4"/>
      <c r="C2057" s="4"/>
      <c r="E2057" s="103"/>
      <c r="F2057" s="103"/>
      <c r="AD2057" s="103"/>
      <c r="AF2057" s="103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133"/>
      <c r="AU2057" s="293"/>
    </row>
    <row r="2058" spans="1:47" x14ac:dyDescent="0.3">
      <c r="A2058" s="4"/>
      <c r="B2058" s="4"/>
      <c r="C2058" s="4"/>
      <c r="E2058" s="103"/>
      <c r="F2058" s="103"/>
      <c r="AD2058" s="103"/>
      <c r="AF2058" s="103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133"/>
      <c r="AU2058" s="293"/>
    </row>
    <row r="2059" spans="1:47" x14ac:dyDescent="0.3">
      <c r="A2059" s="4"/>
      <c r="B2059" s="4"/>
      <c r="C2059" s="4"/>
      <c r="E2059" s="103"/>
      <c r="F2059" s="103"/>
      <c r="AD2059" s="103"/>
      <c r="AF2059" s="103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133"/>
      <c r="AU2059" s="293"/>
    </row>
    <row r="2060" spans="1:47" x14ac:dyDescent="0.3">
      <c r="A2060" s="4"/>
      <c r="B2060" s="4"/>
      <c r="C2060" s="4"/>
      <c r="E2060" s="103"/>
      <c r="F2060" s="103"/>
      <c r="AD2060" s="103"/>
      <c r="AF2060" s="103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133"/>
      <c r="AU2060" s="293"/>
    </row>
    <row r="2061" spans="1:47" x14ac:dyDescent="0.3">
      <c r="A2061" s="4"/>
      <c r="B2061" s="4"/>
      <c r="C2061" s="4"/>
      <c r="E2061" s="103"/>
      <c r="F2061" s="103"/>
      <c r="AD2061" s="103"/>
      <c r="AF2061" s="103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133"/>
      <c r="AU2061" s="293"/>
    </row>
    <row r="2062" spans="1:47" x14ac:dyDescent="0.3">
      <c r="A2062" s="4"/>
      <c r="B2062" s="4"/>
      <c r="C2062" s="4"/>
      <c r="E2062" s="103"/>
      <c r="F2062" s="103"/>
      <c r="AD2062" s="103"/>
      <c r="AF2062" s="103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133"/>
      <c r="AU2062" s="293"/>
    </row>
    <row r="2063" spans="1:47" x14ac:dyDescent="0.3">
      <c r="A2063" s="4"/>
      <c r="B2063" s="4"/>
      <c r="C2063" s="4"/>
      <c r="E2063" s="103"/>
      <c r="F2063" s="103"/>
      <c r="AD2063" s="103"/>
      <c r="AF2063" s="103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133"/>
      <c r="AU2063" s="293"/>
    </row>
    <row r="2064" spans="1:47" x14ac:dyDescent="0.3">
      <c r="A2064" s="4"/>
      <c r="B2064" s="4"/>
      <c r="C2064" s="4"/>
      <c r="E2064" s="103"/>
      <c r="F2064" s="103"/>
      <c r="AD2064" s="103"/>
      <c r="AF2064" s="103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133"/>
      <c r="AU2064" s="293"/>
    </row>
    <row r="2065" spans="1:47" x14ac:dyDescent="0.3">
      <c r="A2065" s="4"/>
      <c r="B2065" s="4"/>
      <c r="C2065" s="4"/>
      <c r="E2065" s="103"/>
      <c r="F2065" s="103"/>
      <c r="AD2065" s="103"/>
      <c r="AF2065" s="103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133"/>
      <c r="AU2065" s="293"/>
    </row>
    <row r="2066" spans="1:47" x14ac:dyDescent="0.3">
      <c r="A2066" s="4"/>
      <c r="B2066" s="4"/>
      <c r="C2066" s="4"/>
      <c r="E2066" s="103"/>
      <c r="F2066" s="103"/>
      <c r="AD2066" s="103"/>
      <c r="AF2066" s="103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133"/>
      <c r="AU2066" s="293"/>
    </row>
    <row r="2067" spans="1:47" x14ac:dyDescent="0.3">
      <c r="A2067" s="4"/>
      <c r="B2067" s="4"/>
      <c r="C2067" s="4"/>
      <c r="E2067" s="103"/>
      <c r="F2067" s="103"/>
      <c r="AD2067" s="103"/>
      <c r="AF2067" s="103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133"/>
      <c r="AU2067" s="293"/>
    </row>
    <row r="2068" spans="1:47" x14ac:dyDescent="0.3">
      <c r="A2068" s="4"/>
      <c r="B2068" s="4"/>
      <c r="C2068" s="4"/>
      <c r="E2068" s="103"/>
      <c r="F2068" s="103"/>
      <c r="AD2068" s="103"/>
      <c r="AF2068" s="103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133"/>
      <c r="AU2068" s="293"/>
    </row>
    <row r="2069" spans="1:47" x14ac:dyDescent="0.3">
      <c r="A2069" s="4"/>
      <c r="B2069" s="4"/>
      <c r="C2069" s="4"/>
      <c r="E2069" s="103"/>
      <c r="F2069" s="103"/>
      <c r="AD2069" s="103"/>
      <c r="AF2069" s="103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133"/>
      <c r="AU2069" s="293"/>
    </row>
    <row r="2070" spans="1:47" x14ac:dyDescent="0.3">
      <c r="A2070" s="4"/>
      <c r="B2070" s="4"/>
      <c r="C2070" s="4"/>
      <c r="E2070" s="103"/>
      <c r="F2070" s="103"/>
      <c r="AD2070" s="103"/>
      <c r="AF2070" s="103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133"/>
      <c r="AU2070" s="293"/>
    </row>
    <row r="2071" spans="1:47" x14ac:dyDescent="0.3">
      <c r="A2071" s="4"/>
      <c r="B2071" s="4"/>
      <c r="C2071" s="4"/>
      <c r="E2071" s="103"/>
      <c r="F2071" s="103"/>
      <c r="AD2071" s="103"/>
      <c r="AF2071" s="103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133"/>
      <c r="AU2071" s="293"/>
    </row>
    <row r="2072" spans="1:47" x14ac:dyDescent="0.3">
      <c r="A2072" s="4"/>
      <c r="B2072" s="4"/>
      <c r="C2072" s="4"/>
      <c r="E2072" s="103"/>
      <c r="F2072" s="103"/>
      <c r="AD2072" s="103"/>
      <c r="AF2072" s="103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133"/>
      <c r="AU2072" s="293"/>
    </row>
    <row r="2073" spans="1:47" x14ac:dyDescent="0.3">
      <c r="A2073" s="4"/>
      <c r="B2073" s="4"/>
      <c r="C2073" s="4"/>
      <c r="E2073" s="103"/>
      <c r="F2073" s="103"/>
      <c r="AD2073" s="103"/>
      <c r="AF2073" s="103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133"/>
      <c r="AU2073" s="293"/>
    </row>
    <row r="2074" spans="1:47" x14ac:dyDescent="0.3">
      <c r="A2074" s="4"/>
      <c r="B2074" s="4"/>
      <c r="C2074" s="4"/>
      <c r="E2074" s="103"/>
      <c r="F2074" s="103"/>
      <c r="AD2074" s="103"/>
      <c r="AF2074" s="103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133"/>
      <c r="AU2074" s="293"/>
    </row>
    <row r="2075" spans="1:47" x14ac:dyDescent="0.3">
      <c r="A2075" s="4"/>
      <c r="B2075" s="4"/>
      <c r="C2075" s="4"/>
      <c r="E2075" s="103"/>
      <c r="F2075" s="103"/>
      <c r="AD2075" s="103"/>
      <c r="AF2075" s="103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133"/>
      <c r="AU2075" s="293"/>
    </row>
    <row r="2076" spans="1:47" x14ac:dyDescent="0.3">
      <c r="A2076" s="4"/>
      <c r="B2076" s="4"/>
      <c r="C2076" s="4"/>
      <c r="E2076" s="103"/>
      <c r="F2076" s="103"/>
      <c r="AD2076" s="103"/>
      <c r="AF2076" s="103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133"/>
      <c r="AU2076" s="293"/>
    </row>
    <row r="2077" spans="1:47" x14ac:dyDescent="0.3">
      <c r="A2077" s="4"/>
      <c r="B2077" s="4"/>
      <c r="C2077" s="4"/>
      <c r="E2077" s="103"/>
      <c r="F2077" s="103"/>
      <c r="AD2077" s="103"/>
      <c r="AF2077" s="103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133"/>
      <c r="AU2077" s="293"/>
    </row>
    <row r="2078" spans="1:47" x14ac:dyDescent="0.3">
      <c r="A2078" s="4"/>
      <c r="B2078" s="4"/>
      <c r="C2078" s="4"/>
      <c r="E2078" s="103"/>
      <c r="F2078" s="103"/>
      <c r="AD2078" s="103"/>
      <c r="AF2078" s="103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133"/>
      <c r="AU2078" s="293"/>
    </row>
    <row r="2079" spans="1:47" x14ac:dyDescent="0.3">
      <c r="A2079" s="4"/>
      <c r="B2079" s="4"/>
      <c r="C2079" s="4"/>
      <c r="E2079" s="103"/>
      <c r="F2079" s="103"/>
      <c r="AD2079" s="103"/>
      <c r="AF2079" s="103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133"/>
      <c r="AU2079" s="293"/>
    </row>
    <row r="2080" spans="1:47" x14ac:dyDescent="0.3">
      <c r="A2080" s="4"/>
      <c r="B2080" s="4"/>
      <c r="C2080" s="4"/>
      <c r="E2080" s="103"/>
      <c r="F2080" s="103"/>
      <c r="AD2080" s="103"/>
      <c r="AF2080" s="103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133"/>
      <c r="AU2080" s="293"/>
    </row>
    <row r="2081" spans="1:47" x14ac:dyDescent="0.3">
      <c r="A2081" s="4"/>
      <c r="B2081" s="4"/>
      <c r="C2081" s="4"/>
      <c r="E2081" s="103"/>
      <c r="F2081" s="103"/>
      <c r="AD2081" s="103"/>
      <c r="AF2081" s="103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133"/>
      <c r="AU2081" s="293"/>
    </row>
    <row r="2082" spans="1:47" x14ac:dyDescent="0.3">
      <c r="A2082" s="4"/>
      <c r="B2082" s="4"/>
      <c r="C2082" s="4"/>
      <c r="E2082" s="103"/>
      <c r="F2082" s="103"/>
      <c r="AD2082" s="103"/>
      <c r="AF2082" s="103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133"/>
      <c r="AU2082" s="293"/>
    </row>
    <row r="2083" spans="1:47" x14ac:dyDescent="0.3">
      <c r="A2083" s="4"/>
      <c r="B2083" s="4"/>
      <c r="C2083" s="4"/>
      <c r="E2083" s="103"/>
      <c r="F2083" s="103"/>
      <c r="AD2083" s="103"/>
      <c r="AF2083" s="103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133"/>
      <c r="AU2083" s="293"/>
    </row>
    <row r="2084" spans="1:47" x14ac:dyDescent="0.3">
      <c r="A2084" s="4"/>
      <c r="B2084" s="4"/>
      <c r="C2084" s="4"/>
      <c r="E2084" s="103"/>
      <c r="F2084" s="103"/>
      <c r="AD2084" s="103"/>
      <c r="AF2084" s="103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133"/>
      <c r="AU2084" s="293"/>
    </row>
    <row r="2085" spans="1:47" x14ac:dyDescent="0.3">
      <c r="A2085" s="4"/>
      <c r="B2085" s="4"/>
      <c r="C2085" s="4"/>
      <c r="E2085" s="103"/>
      <c r="F2085" s="103"/>
      <c r="AD2085" s="103"/>
      <c r="AF2085" s="103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133"/>
      <c r="AU2085" s="293"/>
    </row>
    <row r="2086" spans="1:47" x14ac:dyDescent="0.3">
      <c r="A2086" s="4"/>
      <c r="B2086" s="4"/>
      <c r="C2086" s="4"/>
      <c r="E2086" s="103"/>
      <c r="F2086" s="103"/>
      <c r="AD2086" s="103"/>
      <c r="AF2086" s="103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133"/>
      <c r="AU2086" s="293"/>
    </row>
    <row r="2087" spans="1:47" x14ac:dyDescent="0.3">
      <c r="A2087" s="4"/>
      <c r="B2087" s="4"/>
      <c r="C2087" s="4"/>
      <c r="E2087" s="103"/>
      <c r="F2087" s="103"/>
      <c r="AD2087" s="103"/>
      <c r="AF2087" s="103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133"/>
      <c r="AU2087" s="293"/>
    </row>
    <row r="2088" spans="1:47" x14ac:dyDescent="0.3">
      <c r="A2088" s="4"/>
      <c r="B2088" s="4"/>
      <c r="C2088" s="4"/>
      <c r="E2088" s="103"/>
      <c r="F2088" s="103"/>
      <c r="AD2088" s="103"/>
      <c r="AF2088" s="103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133"/>
      <c r="AU2088" s="293"/>
    </row>
    <row r="2089" spans="1:47" x14ac:dyDescent="0.3">
      <c r="A2089" s="4"/>
      <c r="B2089" s="4"/>
      <c r="C2089" s="4"/>
      <c r="E2089" s="103"/>
      <c r="F2089" s="103"/>
      <c r="AD2089" s="103"/>
      <c r="AF2089" s="103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133"/>
      <c r="AU2089" s="293"/>
    </row>
    <row r="2090" spans="1:47" x14ac:dyDescent="0.3">
      <c r="A2090" s="4"/>
      <c r="B2090" s="4"/>
      <c r="C2090" s="4"/>
      <c r="E2090" s="103"/>
      <c r="F2090" s="103"/>
      <c r="AD2090" s="103"/>
      <c r="AF2090" s="103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133"/>
      <c r="AU2090" s="293"/>
    </row>
    <row r="2091" spans="1:47" x14ac:dyDescent="0.3">
      <c r="A2091" s="4"/>
      <c r="B2091" s="4"/>
      <c r="C2091" s="4"/>
      <c r="E2091" s="103"/>
      <c r="F2091" s="103"/>
      <c r="AD2091" s="103"/>
      <c r="AF2091" s="103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133"/>
      <c r="AU2091" s="293"/>
    </row>
    <row r="2092" spans="1:47" x14ac:dyDescent="0.3">
      <c r="A2092" s="4"/>
      <c r="B2092" s="4"/>
      <c r="C2092" s="4"/>
      <c r="E2092" s="103"/>
      <c r="F2092" s="103"/>
      <c r="AD2092" s="103"/>
      <c r="AF2092" s="103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133"/>
      <c r="AU2092" s="293"/>
    </row>
    <row r="2093" spans="1:47" x14ac:dyDescent="0.3">
      <c r="A2093" s="4"/>
      <c r="B2093" s="4"/>
      <c r="C2093" s="4"/>
      <c r="E2093" s="103"/>
      <c r="F2093" s="103"/>
      <c r="AD2093" s="103"/>
      <c r="AF2093" s="103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133"/>
      <c r="AU2093" s="293"/>
    </row>
    <row r="2094" spans="1:47" x14ac:dyDescent="0.3">
      <c r="A2094" s="4"/>
      <c r="B2094" s="4"/>
      <c r="C2094" s="4"/>
      <c r="E2094" s="103"/>
      <c r="F2094" s="103"/>
      <c r="AD2094" s="103"/>
      <c r="AF2094" s="103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133"/>
      <c r="AU2094" s="293"/>
    </row>
    <row r="2095" spans="1:47" x14ac:dyDescent="0.3">
      <c r="A2095" s="4"/>
      <c r="B2095" s="4"/>
      <c r="C2095" s="4"/>
      <c r="E2095" s="103"/>
      <c r="F2095" s="103"/>
      <c r="AD2095" s="103"/>
      <c r="AF2095" s="103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133"/>
      <c r="AU2095" s="293"/>
    </row>
    <row r="2096" spans="1:47" x14ac:dyDescent="0.3">
      <c r="A2096" s="4"/>
      <c r="B2096" s="4"/>
      <c r="C2096" s="4"/>
      <c r="E2096" s="103"/>
      <c r="F2096" s="103"/>
      <c r="AD2096" s="103"/>
      <c r="AF2096" s="103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133"/>
      <c r="AU2096" s="293"/>
    </row>
    <row r="2097" spans="1:47" x14ac:dyDescent="0.3">
      <c r="A2097" s="4"/>
      <c r="B2097" s="4"/>
      <c r="C2097" s="4"/>
      <c r="E2097" s="103"/>
      <c r="F2097" s="103"/>
      <c r="AD2097" s="103"/>
      <c r="AF2097" s="103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133"/>
      <c r="AU2097" s="293"/>
    </row>
    <row r="2098" spans="1:47" x14ac:dyDescent="0.3">
      <c r="A2098" s="4"/>
      <c r="B2098" s="4"/>
      <c r="C2098" s="4"/>
      <c r="E2098" s="103"/>
      <c r="F2098" s="103"/>
      <c r="AD2098" s="103"/>
      <c r="AF2098" s="103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133"/>
      <c r="AU2098" s="293"/>
    </row>
    <row r="2099" spans="1:47" x14ac:dyDescent="0.3">
      <c r="A2099" s="4"/>
      <c r="B2099" s="4"/>
      <c r="C2099" s="4"/>
      <c r="E2099" s="103"/>
      <c r="F2099" s="103"/>
      <c r="AD2099" s="103"/>
      <c r="AF2099" s="103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133"/>
      <c r="AU2099" s="293"/>
    </row>
    <row r="2100" spans="1:47" x14ac:dyDescent="0.3">
      <c r="A2100" s="4"/>
      <c r="B2100" s="4"/>
      <c r="C2100" s="4"/>
      <c r="E2100" s="103"/>
      <c r="F2100" s="103"/>
      <c r="AD2100" s="103"/>
      <c r="AF2100" s="103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133"/>
      <c r="AU2100" s="293"/>
    </row>
    <row r="2101" spans="1:47" x14ac:dyDescent="0.3">
      <c r="A2101" s="4"/>
      <c r="B2101" s="4"/>
      <c r="C2101" s="4"/>
      <c r="E2101" s="103"/>
      <c r="F2101" s="103"/>
      <c r="AD2101" s="103"/>
      <c r="AF2101" s="103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133"/>
      <c r="AU2101" s="293"/>
    </row>
    <row r="2102" spans="1:47" x14ac:dyDescent="0.3">
      <c r="A2102" s="4"/>
      <c r="B2102" s="4"/>
      <c r="C2102" s="4"/>
      <c r="E2102" s="103"/>
      <c r="F2102" s="103"/>
      <c r="AD2102" s="103"/>
      <c r="AF2102" s="103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133"/>
      <c r="AU2102" s="293"/>
    </row>
    <row r="2103" spans="1:47" x14ac:dyDescent="0.3">
      <c r="A2103" s="4"/>
      <c r="B2103" s="4"/>
      <c r="C2103" s="4"/>
      <c r="E2103" s="103"/>
      <c r="F2103" s="103"/>
      <c r="AD2103" s="103"/>
      <c r="AF2103" s="103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133"/>
      <c r="AU2103" s="293"/>
    </row>
    <row r="2104" spans="1:47" x14ac:dyDescent="0.3">
      <c r="A2104" s="4"/>
      <c r="B2104" s="4"/>
      <c r="C2104" s="4"/>
      <c r="E2104" s="103"/>
      <c r="F2104" s="103"/>
      <c r="AD2104" s="103"/>
      <c r="AF2104" s="103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133"/>
      <c r="AU2104" s="293"/>
    </row>
    <row r="2105" spans="1:47" x14ac:dyDescent="0.3">
      <c r="A2105" s="4"/>
      <c r="B2105" s="4"/>
      <c r="C2105" s="4"/>
      <c r="E2105" s="103"/>
      <c r="F2105" s="103"/>
      <c r="AD2105" s="103"/>
      <c r="AF2105" s="103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133"/>
      <c r="AU2105" s="293"/>
    </row>
    <row r="2106" spans="1:47" x14ac:dyDescent="0.3">
      <c r="A2106" s="4"/>
      <c r="B2106" s="4"/>
      <c r="C2106" s="4"/>
      <c r="E2106" s="103"/>
      <c r="F2106" s="103"/>
      <c r="AD2106" s="103"/>
      <c r="AF2106" s="103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133"/>
      <c r="AU2106" s="293"/>
    </row>
    <row r="2107" spans="1:47" x14ac:dyDescent="0.3">
      <c r="A2107" s="4"/>
      <c r="B2107" s="4"/>
      <c r="C2107" s="4"/>
      <c r="E2107" s="103"/>
      <c r="F2107" s="103"/>
      <c r="AD2107" s="103"/>
      <c r="AF2107" s="103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133"/>
      <c r="AU2107" s="293"/>
    </row>
    <row r="2108" spans="1:47" x14ac:dyDescent="0.3">
      <c r="A2108" s="4"/>
      <c r="B2108" s="4"/>
      <c r="C2108" s="4"/>
      <c r="E2108" s="103"/>
      <c r="F2108" s="103"/>
      <c r="AD2108" s="103"/>
      <c r="AF2108" s="103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133"/>
      <c r="AU2108" s="293"/>
    </row>
    <row r="2109" spans="1:47" x14ac:dyDescent="0.3">
      <c r="A2109" s="4"/>
      <c r="B2109" s="4"/>
      <c r="C2109" s="4"/>
      <c r="E2109" s="103"/>
      <c r="F2109" s="103"/>
      <c r="AD2109" s="103"/>
      <c r="AF2109" s="103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133"/>
      <c r="AU2109" s="293"/>
    </row>
    <row r="2110" spans="1:47" x14ac:dyDescent="0.3">
      <c r="A2110" s="4"/>
      <c r="B2110" s="4"/>
      <c r="C2110" s="4"/>
      <c r="E2110" s="103"/>
      <c r="F2110" s="103"/>
      <c r="AD2110" s="103"/>
      <c r="AF2110" s="103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133"/>
      <c r="AU2110" s="293"/>
    </row>
    <row r="2111" spans="1:47" x14ac:dyDescent="0.3">
      <c r="A2111" s="4"/>
      <c r="B2111" s="4"/>
      <c r="C2111" s="4"/>
      <c r="E2111" s="103"/>
      <c r="F2111" s="103"/>
      <c r="AD2111" s="103"/>
      <c r="AF2111" s="103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133"/>
      <c r="AU2111" s="293"/>
    </row>
    <row r="2112" spans="1:47" x14ac:dyDescent="0.3">
      <c r="A2112" s="4"/>
      <c r="B2112" s="4"/>
      <c r="C2112" s="4"/>
      <c r="E2112" s="103"/>
      <c r="F2112" s="103"/>
      <c r="AD2112" s="103"/>
      <c r="AF2112" s="103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133"/>
      <c r="AU2112" s="293"/>
    </row>
    <row r="2113" spans="1:47" x14ac:dyDescent="0.3">
      <c r="A2113" s="4"/>
      <c r="B2113" s="4"/>
      <c r="C2113" s="4"/>
      <c r="E2113" s="103"/>
      <c r="F2113" s="103"/>
      <c r="AD2113" s="103"/>
      <c r="AF2113" s="103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133"/>
      <c r="AU2113" s="293"/>
    </row>
    <row r="2114" spans="1:47" x14ac:dyDescent="0.3">
      <c r="A2114" s="4"/>
      <c r="B2114" s="4"/>
      <c r="C2114" s="4"/>
      <c r="E2114" s="103"/>
      <c r="F2114" s="103"/>
      <c r="AD2114" s="103"/>
      <c r="AF2114" s="103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133"/>
      <c r="AU2114" s="293"/>
    </row>
    <row r="2115" spans="1:47" x14ac:dyDescent="0.3">
      <c r="A2115" s="4"/>
      <c r="B2115" s="4"/>
      <c r="C2115" s="4"/>
      <c r="E2115" s="103"/>
      <c r="F2115" s="103"/>
      <c r="AD2115" s="103"/>
      <c r="AF2115" s="103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133"/>
      <c r="AU2115" s="293"/>
    </row>
    <row r="2116" spans="1:47" x14ac:dyDescent="0.3">
      <c r="A2116" s="4"/>
      <c r="B2116" s="4"/>
      <c r="C2116" s="4"/>
      <c r="E2116" s="103"/>
      <c r="F2116" s="103"/>
      <c r="AD2116" s="103"/>
      <c r="AF2116" s="103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133"/>
      <c r="AU2116" s="293"/>
    </row>
    <row r="2117" spans="1:47" x14ac:dyDescent="0.3">
      <c r="A2117" s="4"/>
      <c r="B2117" s="4"/>
      <c r="C2117" s="4"/>
      <c r="E2117" s="103"/>
      <c r="F2117" s="103"/>
      <c r="AD2117" s="103"/>
      <c r="AF2117" s="103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133"/>
      <c r="AU2117" s="293"/>
    </row>
    <row r="2118" spans="1:47" x14ac:dyDescent="0.3">
      <c r="A2118" s="4"/>
      <c r="B2118" s="4"/>
      <c r="C2118" s="4"/>
      <c r="E2118" s="103"/>
      <c r="F2118" s="103"/>
      <c r="AD2118" s="103"/>
      <c r="AF2118" s="103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133"/>
      <c r="AU2118" s="293"/>
    </row>
    <row r="2119" spans="1:47" x14ac:dyDescent="0.3">
      <c r="A2119" s="4"/>
      <c r="B2119" s="4"/>
      <c r="C2119" s="4"/>
      <c r="E2119" s="103"/>
      <c r="F2119" s="103"/>
      <c r="AD2119" s="103"/>
      <c r="AF2119" s="103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133"/>
      <c r="AU2119" s="293"/>
    </row>
    <row r="2120" spans="1:47" x14ac:dyDescent="0.3">
      <c r="A2120" s="4"/>
      <c r="B2120" s="4"/>
      <c r="C2120" s="4"/>
      <c r="E2120" s="103"/>
      <c r="F2120" s="103"/>
      <c r="AD2120" s="103"/>
      <c r="AF2120" s="103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133"/>
      <c r="AU2120" s="293"/>
    </row>
    <row r="2121" spans="1:47" x14ac:dyDescent="0.3">
      <c r="A2121" s="4"/>
      <c r="B2121" s="4"/>
      <c r="C2121" s="4"/>
      <c r="E2121" s="103"/>
      <c r="F2121" s="103"/>
      <c r="AD2121" s="103"/>
      <c r="AF2121" s="103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133"/>
      <c r="AU2121" s="293"/>
    </row>
    <row r="2122" spans="1:47" x14ac:dyDescent="0.3">
      <c r="A2122" s="4"/>
      <c r="B2122" s="4"/>
      <c r="C2122" s="4"/>
      <c r="E2122" s="103"/>
      <c r="F2122" s="103"/>
      <c r="AD2122" s="103"/>
      <c r="AF2122" s="103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133"/>
      <c r="AU2122" s="293"/>
    </row>
    <row r="2123" spans="1:47" x14ac:dyDescent="0.3">
      <c r="A2123" s="4"/>
      <c r="B2123" s="4"/>
      <c r="C2123" s="4"/>
      <c r="E2123" s="103"/>
      <c r="F2123" s="103"/>
      <c r="AD2123" s="103"/>
      <c r="AF2123" s="103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133"/>
      <c r="AU2123" s="293"/>
    </row>
    <row r="2124" spans="1:47" x14ac:dyDescent="0.3">
      <c r="A2124" s="4"/>
      <c r="B2124" s="4"/>
      <c r="C2124" s="4"/>
      <c r="E2124" s="103"/>
      <c r="F2124" s="103"/>
      <c r="AD2124" s="103"/>
      <c r="AF2124" s="103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133"/>
      <c r="AU2124" s="293"/>
    </row>
    <row r="2125" spans="1:47" x14ac:dyDescent="0.3">
      <c r="A2125" s="4"/>
      <c r="B2125" s="4"/>
      <c r="C2125" s="4"/>
      <c r="E2125" s="103"/>
      <c r="F2125" s="103"/>
      <c r="AD2125" s="103"/>
      <c r="AF2125" s="103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133"/>
      <c r="AU2125" s="293"/>
    </row>
    <row r="2126" spans="1:47" x14ac:dyDescent="0.3">
      <c r="A2126" s="4"/>
      <c r="B2126" s="4"/>
      <c r="C2126" s="4"/>
      <c r="E2126" s="103"/>
      <c r="F2126" s="103"/>
      <c r="AD2126" s="103"/>
      <c r="AF2126" s="103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133"/>
      <c r="AU2126" s="293"/>
    </row>
    <row r="2127" spans="1:47" x14ac:dyDescent="0.3">
      <c r="A2127" s="4"/>
      <c r="B2127" s="4"/>
      <c r="C2127" s="4"/>
      <c r="E2127" s="103"/>
      <c r="F2127" s="103"/>
      <c r="AD2127" s="103"/>
      <c r="AF2127" s="103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133"/>
      <c r="AU2127" s="293"/>
    </row>
    <row r="2128" spans="1:47" x14ac:dyDescent="0.3">
      <c r="A2128" s="4"/>
      <c r="B2128" s="4"/>
      <c r="C2128" s="4"/>
      <c r="E2128" s="103"/>
      <c r="F2128" s="103"/>
      <c r="AD2128" s="103"/>
      <c r="AF2128" s="103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133"/>
      <c r="AU2128" s="293"/>
    </row>
    <row r="2129" spans="1:47" x14ac:dyDescent="0.3">
      <c r="A2129" s="4"/>
      <c r="B2129" s="4"/>
      <c r="C2129" s="4"/>
      <c r="E2129" s="103"/>
      <c r="F2129" s="103"/>
      <c r="AD2129" s="103"/>
      <c r="AF2129" s="103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133"/>
      <c r="AU2129" s="293"/>
    </row>
    <row r="2130" spans="1:47" x14ac:dyDescent="0.3">
      <c r="A2130" s="4"/>
      <c r="B2130" s="4"/>
      <c r="C2130" s="4"/>
      <c r="E2130" s="103"/>
      <c r="F2130" s="103"/>
      <c r="AD2130" s="103"/>
      <c r="AF2130" s="103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133"/>
      <c r="AU2130" s="293"/>
    </row>
    <row r="2131" spans="1:47" x14ac:dyDescent="0.3">
      <c r="A2131" s="4"/>
      <c r="B2131" s="4"/>
      <c r="C2131" s="4"/>
      <c r="E2131" s="103"/>
      <c r="F2131" s="103"/>
      <c r="AD2131" s="103"/>
      <c r="AF2131" s="103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133"/>
      <c r="AU2131" s="293"/>
    </row>
    <row r="2132" spans="1:47" x14ac:dyDescent="0.3">
      <c r="A2132" s="4"/>
      <c r="B2132" s="4"/>
      <c r="C2132" s="4"/>
      <c r="E2132" s="103"/>
      <c r="F2132" s="103"/>
      <c r="AD2132" s="103"/>
      <c r="AF2132" s="103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133"/>
      <c r="AU2132" s="293"/>
    </row>
    <row r="2133" spans="1:47" x14ac:dyDescent="0.3">
      <c r="A2133" s="4"/>
      <c r="B2133" s="4"/>
      <c r="C2133" s="4"/>
      <c r="E2133" s="103"/>
      <c r="F2133" s="103"/>
      <c r="AD2133" s="103"/>
      <c r="AF2133" s="103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133"/>
      <c r="AU2133" s="293"/>
    </row>
    <row r="2134" spans="1:47" x14ac:dyDescent="0.3">
      <c r="A2134" s="4"/>
      <c r="B2134" s="4"/>
      <c r="C2134" s="4"/>
      <c r="E2134" s="103"/>
      <c r="F2134" s="103"/>
      <c r="AD2134" s="103"/>
      <c r="AF2134" s="103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133"/>
      <c r="AU2134" s="293"/>
    </row>
    <row r="2135" spans="1:47" x14ac:dyDescent="0.3">
      <c r="A2135" s="4"/>
      <c r="B2135" s="4"/>
      <c r="C2135" s="4"/>
      <c r="E2135" s="103"/>
      <c r="F2135" s="103"/>
      <c r="AD2135" s="103"/>
      <c r="AF2135" s="103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133"/>
      <c r="AU2135" s="293"/>
    </row>
    <row r="2136" spans="1:47" x14ac:dyDescent="0.3">
      <c r="A2136" s="4"/>
      <c r="B2136" s="4"/>
      <c r="C2136" s="4"/>
      <c r="E2136" s="103"/>
      <c r="F2136" s="103"/>
      <c r="AD2136" s="103"/>
      <c r="AF2136" s="103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133"/>
      <c r="AU2136" s="293"/>
    </row>
    <row r="2137" spans="1:47" x14ac:dyDescent="0.3">
      <c r="A2137" s="4"/>
      <c r="B2137" s="4"/>
      <c r="C2137" s="4"/>
      <c r="E2137" s="103"/>
      <c r="F2137" s="103"/>
      <c r="AD2137" s="103"/>
      <c r="AF2137" s="103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133"/>
      <c r="AU2137" s="293"/>
    </row>
    <row r="2138" spans="1:47" x14ac:dyDescent="0.3">
      <c r="A2138" s="4"/>
      <c r="B2138" s="4"/>
      <c r="C2138" s="4"/>
      <c r="E2138" s="103"/>
      <c r="F2138" s="103"/>
      <c r="AD2138" s="103"/>
      <c r="AF2138" s="103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133"/>
      <c r="AU2138" s="293"/>
    </row>
    <row r="2139" spans="1:47" x14ac:dyDescent="0.3">
      <c r="A2139" s="4"/>
      <c r="B2139" s="4"/>
      <c r="C2139" s="4"/>
      <c r="E2139" s="103"/>
      <c r="F2139" s="103"/>
      <c r="AD2139" s="103"/>
      <c r="AF2139" s="103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133"/>
      <c r="AU2139" s="293"/>
    </row>
    <row r="2140" spans="1:47" x14ac:dyDescent="0.3">
      <c r="A2140" s="4"/>
      <c r="B2140" s="4"/>
      <c r="C2140" s="4"/>
      <c r="E2140" s="103"/>
      <c r="F2140" s="103"/>
      <c r="AD2140" s="103"/>
      <c r="AF2140" s="103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133"/>
      <c r="AU2140" s="293"/>
    </row>
    <row r="2141" spans="1:47" x14ac:dyDescent="0.3">
      <c r="A2141" s="4"/>
      <c r="B2141" s="4"/>
      <c r="C2141" s="4"/>
      <c r="E2141" s="103"/>
      <c r="F2141" s="103"/>
      <c r="AD2141" s="103"/>
      <c r="AF2141" s="103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133"/>
      <c r="AU2141" s="293"/>
    </row>
    <row r="2142" spans="1:47" x14ac:dyDescent="0.3">
      <c r="A2142" s="4"/>
      <c r="B2142" s="4"/>
      <c r="C2142" s="4"/>
      <c r="E2142" s="103"/>
      <c r="F2142" s="103"/>
      <c r="AD2142" s="103"/>
      <c r="AF2142" s="103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133"/>
      <c r="AU2142" s="293"/>
    </row>
    <row r="2143" spans="1:47" x14ac:dyDescent="0.3">
      <c r="A2143" s="4"/>
      <c r="B2143" s="4"/>
      <c r="C2143" s="4"/>
      <c r="E2143" s="103"/>
      <c r="F2143" s="103"/>
      <c r="AD2143" s="103"/>
      <c r="AF2143" s="103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133"/>
      <c r="AU2143" s="293"/>
    </row>
    <row r="2144" spans="1:47" x14ac:dyDescent="0.3">
      <c r="A2144" s="4"/>
      <c r="B2144" s="4"/>
      <c r="C2144" s="4"/>
      <c r="E2144" s="103"/>
      <c r="F2144" s="103"/>
      <c r="AD2144" s="103"/>
      <c r="AF2144" s="103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133"/>
      <c r="AU2144" s="293"/>
    </row>
    <row r="2145" spans="1:47" x14ac:dyDescent="0.3">
      <c r="A2145" s="4"/>
      <c r="B2145" s="4"/>
      <c r="C2145" s="4"/>
      <c r="E2145" s="103"/>
      <c r="F2145" s="103"/>
      <c r="AD2145" s="103"/>
      <c r="AF2145" s="103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133"/>
      <c r="AU2145" s="293"/>
    </row>
    <row r="2146" spans="1:47" x14ac:dyDescent="0.3">
      <c r="A2146" s="4"/>
      <c r="B2146" s="4"/>
      <c r="C2146" s="4"/>
      <c r="E2146" s="103"/>
      <c r="F2146" s="103"/>
      <c r="AD2146" s="103"/>
      <c r="AF2146" s="103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133"/>
      <c r="AU2146" s="293"/>
    </row>
    <row r="2147" spans="1:47" x14ac:dyDescent="0.3">
      <c r="A2147" s="4"/>
      <c r="B2147" s="4"/>
      <c r="C2147" s="4"/>
      <c r="E2147" s="103"/>
      <c r="F2147" s="103"/>
      <c r="AD2147" s="103"/>
      <c r="AF2147" s="103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133"/>
      <c r="AU2147" s="293"/>
    </row>
    <row r="2148" spans="1:47" x14ac:dyDescent="0.3">
      <c r="A2148" s="4"/>
      <c r="B2148" s="4"/>
      <c r="C2148" s="4"/>
      <c r="E2148" s="103"/>
      <c r="F2148" s="103"/>
      <c r="AD2148" s="103"/>
      <c r="AF2148" s="103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133"/>
      <c r="AU2148" s="293"/>
    </row>
    <row r="2149" spans="1:47" x14ac:dyDescent="0.3">
      <c r="A2149" s="4"/>
      <c r="B2149" s="4"/>
      <c r="C2149" s="4"/>
      <c r="E2149" s="103"/>
      <c r="F2149" s="103"/>
      <c r="AD2149" s="103"/>
      <c r="AF2149" s="103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133"/>
      <c r="AU2149" s="293"/>
    </row>
    <row r="2150" spans="1:47" x14ac:dyDescent="0.3">
      <c r="A2150" s="4"/>
      <c r="B2150" s="4"/>
      <c r="C2150" s="4"/>
      <c r="E2150" s="103"/>
      <c r="F2150" s="103"/>
      <c r="AD2150" s="103"/>
      <c r="AF2150" s="103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133"/>
      <c r="AU2150" s="293"/>
    </row>
    <row r="2151" spans="1:47" x14ac:dyDescent="0.3">
      <c r="A2151" s="4"/>
      <c r="B2151" s="4"/>
      <c r="C2151" s="4"/>
      <c r="E2151" s="103"/>
      <c r="F2151" s="103"/>
      <c r="AD2151" s="103"/>
      <c r="AF2151" s="103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133"/>
      <c r="AU2151" s="293"/>
    </row>
    <row r="2152" spans="1:47" x14ac:dyDescent="0.3">
      <c r="A2152" s="4"/>
      <c r="B2152" s="4"/>
      <c r="C2152" s="4"/>
      <c r="E2152" s="103"/>
      <c r="F2152" s="103"/>
      <c r="AD2152" s="103"/>
      <c r="AF2152" s="103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133"/>
      <c r="AU2152" s="293"/>
    </row>
    <row r="2153" spans="1:47" x14ac:dyDescent="0.3">
      <c r="A2153" s="4"/>
      <c r="B2153" s="4"/>
      <c r="C2153" s="4"/>
      <c r="E2153" s="103"/>
      <c r="F2153" s="103"/>
      <c r="AD2153" s="103"/>
      <c r="AF2153" s="103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133"/>
      <c r="AU2153" s="293"/>
    </row>
    <row r="2154" spans="1:47" x14ac:dyDescent="0.3">
      <c r="A2154" s="4"/>
      <c r="B2154" s="4"/>
      <c r="C2154" s="4"/>
      <c r="E2154" s="103"/>
      <c r="F2154" s="103"/>
      <c r="AD2154" s="103"/>
      <c r="AF2154" s="103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133"/>
      <c r="AU2154" s="293"/>
    </row>
    <row r="2155" spans="1:47" x14ac:dyDescent="0.3">
      <c r="A2155" s="4"/>
      <c r="B2155" s="4"/>
      <c r="C2155" s="4"/>
      <c r="E2155" s="103"/>
      <c r="F2155" s="103"/>
      <c r="AD2155" s="103"/>
      <c r="AF2155" s="103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133"/>
      <c r="AU2155" s="293"/>
    </row>
    <row r="2156" spans="1:47" x14ac:dyDescent="0.3">
      <c r="A2156" s="4"/>
      <c r="B2156" s="4"/>
      <c r="C2156" s="4"/>
      <c r="E2156" s="103"/>
      <c r="F2156" s="103"/>
      <c r="AD2156" s="103"/>
      <c r="AF2156" s="103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133"/>
      <c r="AU2156" s="293"/>
    </row>
    <row r="2157" spans="1:47" x14ac:dyDescent="0.3">
      <c r="A2157" s="4"/>
      <c r="B2157" s="4"/>
      <c r="C2157" s="4"/>
      <c r="E2157" s="103"/>
      <c r="F2157" s="103"/>
      <c r="AD2157" s="103"/>
      <c r="AF2157" s="103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133"/>
      <c r="AU2157" s="293"/>
    </row>
    <row r="2158" spans="1:47" x14ac:dyDescent="0.3">
      <c r="A2158" s="4"/>
      <c r="B2158" s="4"/>
      <c r="C2158" s="4"/>
      <c r="E2158" s="103"/>
      <c r="F2158" s="103"/>
      <c r="AD2158" s="103"/>
      <c r="AF2158" s="103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133"/>
      <c r="AU2158" s="293"/>
    </row>
    <row r="2159" spans="1:47" x14ac:dyDescent="0.3">
      <c r="A2159" s="4"/>
      <c r="B2159" s="4"/>
      <c r="C2159" s="4"/>
      <c r="E2159" s="103"/>
      <c r="F2159" s="103"/>
      <c r="AD2159" s="103"/>
      <c r="AF2159" s="103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133"/>
      <c r="AU2159" s="293"/>
    </row>
    <row r="2160" spans="1:47" x14ac:dyDescent="0.3">
      <c r="A2160" s="4"/>
      <c r="B2160" s="4"/>
      <c r="C2160" s="4"/>
      <c r="E2160" s="103"/>
      <c r="F2160" s="103"/>
      <c r="AD2160" s="103"/>
      <c r="AF2160" s="103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133"/>
      <c r="AU2160" s="293"/>
    </row>
    <row r="2161" spans="1:47" x14ac:dyDescent="0.3">
      <c r="A2161" s="4"/>
      <c r="B2161" s="4"/>
      <c r="C2161" s="4"/>
      <c r="E2161" s="103"/>
      <c r="F2161" s="103"/>
      <c r="AD2161" s="103"/>
      <c r="AF2161" s="103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133"/>
      <c r="AU2161" s="293"/>
    </row>
    <row r="2162" spans="1:47" x14ac:dyDescent="0.3">
      <c r="A2162" s="4"/>
      <c r="B2162" s="4"/>
      <c r="C2162" s="4"/>
      <c r="E2162" s="103"/>
      <c r="F2162" s="103"/>
      <c r="AD2162" s="103"/>
      <c r="AF2162" s="103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133"/>
      <c r="AU2162" s="293"/>
    </row>
    <row r="2163" spans="1:47" x14ac:dyDescent="0.3">
      <c r="A2163" s="4"/>
      <c r="B2163" s="4"/>
      <c r="C2163" s="4"/>
      <c r="E2163" s="103"/>
      <c r="F2163" s="103"/>
      <c r="AD2163" s="103"/>
      <c r="AF2163" s="103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133"/>
      <c r="AU2163" s="293"/>
    </row>
    <row r="2164" spans="1:47" x14ac:dyDescent="0.3">
      <c r="A2164" s="4"/>
      <c r="B2164" s="4"/>
      <c r="C2164" s="4"/>
      <c r="E2164" s="103"/>
      <c r="F2164" s="103"/>
      <c r="AD2164" s="103"/>
      <c r="AF2164" s="103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133"/>
      <c r="AU2164" s="293"/>
    </row>
    <row r="2165" spans="1:47" x14ac:dyDescent="0.3">
      <c r="A2165" s="4"/>
      <c r="B2165" s="4"/>
      <c r="C2165" s="4"/>
      <c r="E2165" s="103"/>
      <c r="F2165" s="103"/>
      <c r="AD2165" s="103"/>
      <c r="AF2165" s="103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133"/>
      <c r="AU2165" s="293"/>
    </row>
    <row r="2166" spans="1:47" x14ac:dyDescent="0.3">
      <c r="A2166" s="4"/>
      <c r="B2166" s="4"/>
      <c r="C2166" s="4"/>
      <c r="E2166" s="103"/>
      <c r="F2166" s="103"/>
      <c r="AD2166" s="103"/>
      <c r="AF2166" s="103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133"/>
      <c r="AU2166" s="293"/>
    </row>
    <row r="2167" spans="1:47" x14ac:dyDescent="0.3">
      <c r="A2167" s="4"/>
      <c r="B2167" s="4"/>
      <c r="C2167" s="4"/>
      <c r="E2167" s="103"/>
      <c r="F2167" s="103"/>
      <c r="AD2167" s="103"/>
      <c r="AF2167" s="103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133"/>
      <c r="AU2167" s="293"/>
    </row>
    <row r="2168" spans="1:47" x14ac:dyDescent="0.3">
      <c r="A2168" s="4"/>
      <c r="B2168" s="4"/>
      <c r="C2168" s="4"/>
      <c r="E2168" s="103"/>
      <c r="F2168" s="103"/>
      <c r="AD2168" s="103"/>
      <c r="AF2168" s="103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133"/>
      <c r="AU2168" s="293"/>
    </row>
    <row r="2169" spans="1:47" x14ac:dyDescent="0.3">
      <c r="A2169" s="4"/>
      <c r="B2169" s="4"/>
      <c r="C2169" s="4"/>
      <c r="E2169" s="103"/>
      <c r="F2169" s="103"/>
      <c r="AD2169" s="103"/>
      <c r="AF2169" s="103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133"/>
      <c r="AU2169" s="293"/>
    </row>
    <row r="2170" spans="1:47" x14ac:dyDescent="0.3">
      <c r="A2170" s="4"/>
      <c r="B2170" s="4"/>
      <c r="C2170" s="4"/>
      <c r="E2170" s="103"/>
      <c r="F2170" s="103"/>
      <c r="AD2170" s="103"/>
      <c r="AF2170" s="103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133"/>
      <c r="AU2170" s="293"/>
    </row>
    <row r="2171" spans="1:47" x14ac:dyDescent="0.3">
      <c r="A2171" s="4"/>
      <c r="B2171" s="4"/>
      <c r="C2171" s="4"/>
      <c r="E2171" s="103"/>
      <c r="F2171" s="103"/>
      <c r="AD2171" s="103"/>
      <c r="AF2171" s="103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133"/>
      <c r="AU2171" s="293"/>
    </row>
    <row r="2172" spans="1:47" x14ac:dyDescent="0.3">
      <c r="A2172" s="4"/>
      <c r="B2172" s="4"/>
      <c r="C2172" s="4"/>
      <c r="E2172" s="103"/>
      <c r="F2172" s="103"/>
      <c r="AD2172" s="103"/>
      <c r="AF2172" s="103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133"/>
      <c r="AU2172" s="293"/>
    </row>
    <row r="2173" spans="1:47" x14ac:dyDescent="0.3">
      <c r="A2173" s="4"/>
      <c r="B2173" s="4"/>
      <c r="C2173" s="4"/>
      <c r="E2173" s="103"/>
      <c r="F2173" s="103"/>
      <c r="AD2173" s="103"/>
      <c r="AF2173" s="103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133"/>
      <c r="AU2173" s="293"/>
    </row>
    <row r="2174" spans="1:47" x14ac:dyDescent="0.3">
      <c r="A2174" s="4"/>
      <c r="B2174" s="4"/>
      <c r="C2174" s="4"/>
      <c r="E2174" s="103"/>
      <c r="F2174" s="103"/>
      <c r="AD2174" s="103"/>
      <c r="AF2174" s="103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133"/>
      <c r="AU2174" s="293"/>
    </row>
    <row r="2175" spans="1:47" x14ac:dyDescent="0.3">
      <c r="A2175" s="4"/>
      <c r="B2175" s="4"/>
      <c r="C2175" s="4"/>
      <c r="E2175" s="103"/>
      <c r="F2175" s="103"/>
      <c r="AD2175" s="103"/>
      <c r="AF2175" s="103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133"/>
      <c r="AU2175" s="293"/>
    </row>
    <row r="2176" spans="1:47" x14ac:dyDescent="0.3">
      <c r="A2176" s="4"/>
      <c r="B2176" s="4"/>
      <c r="C2176" s="4"/>
      <c r="E2176" s="103"/>
      <c r="F2176" s="103"/>
      <c r="AD2176" s="103"/>
      <c r="AF2176" s="103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133"/>
      <c r="AU2176" s="293"/>
    </row>
    <row r="2177" spans="1:47" x14ac:dyDescent="0.3">
      <c r="A2177" s="4"/>
      <c r="B2177" s="4"/>
      <c r="C2177" s="4"/>
      <c r="E2177" s="103"/>
      <c r="F2177" s="103"/>
      <c r="AD2177" s="103"/>
      <c r="AF2177" s="103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133"/>
      <c r="AU2177" s="293"/>
    </row>
    <row r="2178" spans="1:47" x14ac:dyDescent="0.3">
      <c r="A2178" s="4"/>
      <c r="B2178" s="4"/>
      <c r="C2178" s="4"/>
      <c r="E2178" s="103"/>
      <c r="F2178" s="103"/>
      <c r="AD2178" s="103"/>
      <c r="AF2178" s="103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133"/>
      <c r="AU2178" s="293"/>
    </row>
    <row r="2179" spans="1:47" x14ac:dyDescent="0.3">
      <c r="A2179" s="4"/>
      <c r="B2179" s="4"/>
      <c r="C2179" s="4"/>
      <c r="E2179" s="103"/>
      <c r="F2179" s="103"/>
      <c r="AD2179" s="103"/>
      <c r="AF2179" s="103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133"/>
      <c r="AU2179" s="293"/>
    </row>
    <row r="2180" spans="1:47" x14ac:dyDescent="0.3">
      <c r="A2180" s="4"/>
      <c r="B2180" s="4"/>
      <c r="C2180" s="4"/>
      <c r="E2180" s="103"/>
      <c r="F2180" s="103"/>
      <c r="AD2180" s="103"/>
      <c r="AF2180" s="103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133"/>
      <c r="AU2180" s="293"/>
    </row>
    <row r="2181" spans="1:47" x14ac:dyDescent="0.3">
      <c r="A2181" s="4"/>
      <c r="B2181" s="4"/>
      <c r="C2181" s="4"/>
      <c r="E2181" s="103"/>
      <c r="F2181" s="103"/>
      <c r="AD2181" s="103"/>
      <c r="AF2181" s="103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133"/>
      <c r="AU2181" s="293"/>
    </row>
    <row r="2182" spans="1:47" x14ac:dyDescent="0.3">
      <c r="A2182" s="4"/>
      <c r="B2182" s="4"/>
      <c r="C2182" s="4"/>
      <c r="E2182" s="103"/>
      <c r="F2182" s="103"/>
      <c r="AD2182" s="103"/>
      <c r="AF2182" s="103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133"/>
      <c r="AU2182" s="293"/>
    </row>
    <row r="2183" spans="1:47" x14ac:dyDescent="0.3">
      <c r="A2183" s="4"/>
      <c r="B2183" s="4"/>
      <c r="C2183" s="4"/>
      <c r="E2183" s="103"/>
      <c r="F2183" s="103"/>
      <c r="AD2183" s="103"/>
      <c r="AF2183" s="103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133"/>
      <c r="AU2183" s="293"/>
    </row>
    <row r="2184" spans="1:47" x14ac:dyDescent="0.3">
      <c r="A2184" s="4"/>
      <c r="B2184" s="4"/>
      <c r="C2184" s="4"/>
      <c r="E2184" s="103"/>
      <c r="F2184" s="103"/>
      <c r="AD2184" s="103"/>
      <c r="AF2184" s="103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133"/>
      <c r="AU2184" s="293"/>
    </row>
    <row r="2185" spans="1:47" x14ac:dyDescent="0.3">
      <c r="A2185" s="4"/>
      <c r="B2185" s="4"/>
      <c r="C2185" s="4"/>
      <c r="E2185" s="103"/>
      <c r="F2185" s="103"/>
      <c r="AD2185" s="103"/>
      <c r="AF2185" s="103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133"/>
      <c r="AU2185" s="293"/>
    </row>
    <row r="2186" spans="1:47" x14ac:dyDescent="0.3">
      <c r="A2186" s="4"/>
      <c r="B2186" s="4"/>
      <c r="C2186" s="4"/>
      <c r="E2186" s="103"/>
      <c r="F2186" s="103"/>
      <c r="AD2186" s="103"/>
      <c r="AF2186" s="103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133"/>
      <c r="AU2186" s="293"/>
    </row>
    <row r="2187" spans="1:47" x14ac:dyDescent="0.3">
      <c r="A2187" s="4"/>
      <c r="B2187" s="4"/>
      <c r="C2187" s="4"/>
      <c r="E2187" s="103"/>
      <c r="F2187" s="103"/>
      <c r="AD2187" s="103"/>
      <c r="AF2187" s="103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133"/>
      <c r="AU2187" s="293"/>
    </row>
    <row r="2188" spans="1:47" x14ac:dyDescent="0.3">
      <c r="A2188" s="4"/>
      <c r="B2188" s="4"/>
      <c r="C2188" s="4"/>
      <c r="E2188" s="103"/>
      <c r="F2188" s="103"/>
      <c r="AD2188" s="103"/>
      <c r="AF2188" s="103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133"/>
      <c r="AU2188" s="293"/>
    </row>
    <row r="2189" spans="1:47" x14ac:dyDescent="0.3">
      <c r="A2189" s="4"/>
      <c r="B2189" s="4"/>
      <c r="C2189" s="4"/>
      <c r="E2189" s="103"/>
      <c r="F2189" s="103"/>
      <c r="AD2189" s="103"/>
      <c r="AF2189" s="103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133"/>
      <c r="AU2189" s="293"/>
    </row>
    <row r="2190" spans="1:47" x14ac:dyDescent="0.3">
      <c r="A2190" s="4"/>
      <c r="B2190" s="4"/>
      <c r="C2190" s="4"/>
      <c r="E2190" s="103"/>
      <c r="F2190" s="103"/>
      <c r="AD2190" s="103"/>
      <c r="AF2190" s="103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133"/>
      <c r="AU2190" s="293"/>
    </row>
    <row r="2191" spans="1:47" x14ac:dyDescent="0.3">
      <c r="A2191" s="4"/>
      <c r="B2191" s="4"/>
      <c r="C2191" s="4"/>
      <c r="E2191" s="103"/>
      <c r="F2191" s="103"/>
      <c r="AD2191" s="103"/>
      <c r="AF2191" s="103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133"/>
      <c r="AU2191" s="293"/>
    </row>
    <row r="2192" spans="1:47" x14ac:dyDescent="0.3">
      <c r="A2192" s="4"/>
      <c r="B2192" s="4"/>
      <c r="C2192" s="4"/>
      <c r="E2192" s="103"/>
      <c r="F2192" s="103"/>
      <c r="AD2192" s="103"/>
      <c r="AF2192" s="103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133"/>
      <c r="AU2192" s="293"/>
    </row>
    <row r="2193" spans="1:47" x14ac:dyDescent="0.3">
      <c r="A2193" s="4"/>
      <c r="B2193" s="4"/>
      <c r="C2193" s="4"/>
      <c r="E2193" s="103"/>
      <c r="F2193" s="103"/>
      <c r="AD2193" s="103"/>
      <c r="AF2193" s="103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133"/>
      <c r="AU2193" s="293"/>
    </row>
    <row r="2194" spans="1:47" x14ac:dyDescent="0.3">
      <c r="A2194" s="4"/>
      <c r="B2194" s="4"/>
      <c r="C2194" s="4"/>
      <c r="E2194" s="103"/>
      <c r="F2194" s="103"/>
      <c r="AD2194" s="103"/>
      <c r="AF2194" s="103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133"/>
      <c r="AU2194" s="293"/>
    </row>
    <row r="2195" spans="1:47" x14ac:dyDescent="0.3">
      <c r="A2195" s="4"/>
      <c r="B2195" s="4"/>
      <c r="C2195" s="4"/>
      <c r="E2195" s="103"/>
      <c r="F2195" s="103"/>
      <c r="AD2195" s="103"/>
      <c r="AF2195" s="103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133"/>
      <c r="AU2195" s="293"/>
    </row>
    <row r="2196" spans="1:47" x14ac:dyDescent="0.3">
      <c r="A2196" s="4"/>
      <c r="B2196" s="4"/>
      <c r="C2196" s="4"/>
      <c r="E2196" s="103"/>
      <c r="F2196" s="103"/>
      <c r="AD2196" s="103"/>
      <c r="AF2196" s="103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133"/>
      <c r="AU2196" s="293"/>
    </row>
    <row r="2197" spans="1:47" x14ac:dyDescent="0.3">
      <c r="A2197" s="4"/>
      <c r="B2197" s="4"/>
      <c r="C2197" s="4"/>
      <c r="E2197" s="103"/>
      <c r="F2197" s="103"/>
      <c r="AD2197" s="103"/>
      <c r="AF2197" s="103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133"/>
      <c r="AU2197" s="293"/>
    </row>
    <row r="2198" spans="1:47" x14ac:dyDescent="0.3">
      <c r="A2198" s="4"/>
      <c r="B2198" s="4"/>
      <c r="C2198" s="4"/>
      <c r="E2198" s="103"/>
      <c r="F2198" s="103"/>
      <c r="AD2198" s="103"/>
      <c r="AF2198" s="103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133"/>
      <c r="AU2198" s="293"/>
    </row>
    <row r="2199" spans="1:47" x14ac:dyDescent="0.3">
      <c r="A2199" s="4"/>
      <c r="B2199" s="4"/>
      <c r="C2199" s="4"/>
      <c r="E2199" s="103"/>
      <c r="F2199" s="103"/>
      <c r="AD2199" s="103"/>
      <c r="AF2199" s="103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133"/>
      <c r="AU2199" s="293"/>
    </row>
    <row r="2200" spans="1:47" x14ac:dyDescent="0.3">
      <c r="A2200" s="4"/>
      <c r="B2200" s="4"/>
      <c r="C2200" s="4"/>
      <c r="E2200" s="103"/>
      <c r="F2200" s="103"/>
      <c r="AD2200" s="103"/>
      <c r="AF2200" s="103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133"/>
      <c r="AU2200" s="293"/>
    </row>
    <row r="2201" spans="1:47" x14ac:dyDescent="0.3">
      <c r="A2201" s="4"/>
      <c r="B2201" s="4"/>
      <c r="C2201" s="4"/>
      <c r="E2201" s="103"/>
      <c r="F2201" s="103"/>
      <c r="AD2201" s="103"/>
      <c r="AF2201" s="103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133"/>
      <c r="AU2201" s="293"/>
    </row>
    <row r="2202" spans="1:47" x14ac:dyDescent="0.3">
      <c r="A2202" s="4"/>
      <c r="B2202" s="4"/>
      <c r="C2202" s="4"/>
      <c r="E2202" s="103"/>
      <c r="F2202" s="103"/>
      <c r="AD2202" s="103"/>
      <c r="AF2202" s="103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133"/>
      <c r="AU2202" s="293"/>
    </row>
    <row r="2203" spans="1:47" x14ac:dyDescent="0.3">
      <c r="A2203" s="4"/>
      <c r="B2203" s="4"/>
      <c r="C2203" s="4"/>
      <c r="E2203" s="103"/>
      <c r="F2203" s="103"/>
      <c r="AD2203" s="103"/>
      <c r="AF2203" s="103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133"/>
      <c r="AU2203" s="293"/>
    </row>
    <row r="2204" spans="1:47" x14ac:dyDescent="0.3">
      <c r="A2204" s="4"/>
      <c r="B2204" s="4"/>
      <c r="C2204" s="4"/>
      <c r="E2204" s="103"/>
      <c r="F2204" s="103"/>
      <c r="AD2204" s="103"/>
      <c r="AF2204" s="103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133"/>
      <c r="AU2204" s="293"/>
    </row>
    <row r="2205" spans="1:47" x14ac:dyDescent="0.3">
      <c r="A2205" s="4"/>
      <c r="B2205" s="4"/>
      <c r="C2205" s="4"/>
      <c r="E2205" s="103"/>
      <c r="F2205" s="103"/>
      <c r="AD2205" s="103"/>
      <c r="AF2205" s="103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133"/>
      <c r="AU2205" s="293"/>
    </row>
    <row r="2206" spans="1:47" x14ac:dyDescent="0.3">
      <c r="A2206" s="4"/>
      <c r="B2206" s="4"/>
      <c r="C2206" s="4"/>
      <c r="E2206" s="103"/>
      <c r="F2206" s="103"/>
      <c r="AD2206" s="103"/>
      <c r="AF2206" s="103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133"/>
      <c r="AU2206" s="293"/>
    </row>
    <row r="2207" spans="1:47" x14ac:dyDescent="0.3">
      <c r="A2207" s="4"/>
      <c r="B2207" s="4"/>
      <c r="C2207" s="4"/>
      <c r="E2207" s="103"/>
      <c r="F2207" s="103"/>
      <c r="AD2207" s="103"/>
      <c r="AF2207" s="103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133"/>
      <c r="AU2207" s="293"/>
    </row>
    <row r="2208" spans="1:47" x14ac:dyDescent="0.3">
      <c r="A2208" s="4"/>
      <c r="B2208" s="4"/>
      <c r="C2208" s="4"/>
      <c r="E2208" s="103"/>
      <c r="F2208" s="103"/>
      <c r="AD2208" s="103"/>
      <c r="AF2208" s="103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133"/>
      <c r="AU2208" s="293"/>
    </row>
    <row r="2209" spans="1:47" x14ac:dyDescent="0.3">
      <c r="A2209" s="4"/>
      <c r="B2209" s="4"/>
      <c r="C2209" s="4"/>
      <c r="E2209" s="103"/>
      <c r="F2209" s="103"/>
      <c r="AD2209" s="103"/>
      <c r="AF2209" s="103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133"/>
      <c r="AU2209" s="293"/>
    </row>
    <row r="2210" spans="1:47" x14ac:dyDescent="0.3">
      <c r="A2210" s="4"/>
      <c r="B2210" s="4"/>
      <c r="C2210" s="4"/>
      <c r="E2210" s="103"/>
      <c r="F2210" s="103"/>
      <c r="AD2210" s="103"/>
      <c r="AF2210" s="103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133"/>
      <c r="AU2210" s="293"/>
    </row>
    <row r="2211" spans="1:47" x14ac:dyDescent="0.3">
      <c r="A2211" s="4"/>
      <c r="B2211" s="4"/>
      <c r="C2211" s="4"/>
      <c r="E2211" s="103"/>
      <c r="F2211" s="103"/>
      <c r="AD2211" s="103"/>
      <c r="AF2211" s="103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133"/>
      <c r="AU2211" s="293"/>
    </row>
    <row r="2212" spans="1:47" x14ac:dyDescent="0.3">
      <c r="A2212" s="4"/>
      <c r="B2212" s="4"/>
      <c r="C2212" s="4"/>
      <c r="E2212" s="103"/>
      <c r="F2212" s="103"/>
      <c r="AD2212" s="103"/>
      <c r="AF2212" s="103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133"/>
      <c r="AU2212" s="293"/>
    </row>
    <row r="2213" spans="1:47" x14ac:dyDescent="0.3">
      <c r="A2213" s="4"/>
      <c r="B2213" s="4"/>
      <c r="C2213" s="4"/>
      <c r="E2213" s="103"/>
      <c r="F2213" s="103"/>
      <c r="AD2213" s="103"/>
      <c r="AF2213" s="103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133"/>
      <c r="AU2213" s="293"/>
    </row>
    <row r="2214" spans="1:47" x14ac:dyDescent="0.3">
      <c r="A2214" s="4"/>
      <c r="B2214" s="4"/>
      <c r="C2214" s="4"/>
      <c r="E2214" s="103"/>
      <c r="F2214" s="103"/>
      <c r="AD2214" s="103"/>
      <c r="AF2214" s="103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133"/>
      <c r="AU2214" s="293"/>
    </row>
    <row r="2215" spans="1:47" x14ac:dyDescent="0.3">
      <c r="A2215" s="4"/>
      <c r="B2215" s="4"/>
      <c r="C2215" s="4"/>
      <c r="E2215" s="103"/>
      <c r="F2215" s="103"/>
      <c r="AD2215" s="103"/>
      <c r="AF2215" s="103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133"/>
      <c r="AU2215" s="293"/>
    </row>
    <row r="2216" spans="1:47" x14ac:dyDescent="0.3">
      <c r="A2216" s="4"/>
      <c r="B2216" s="4"/>
      <c r="C2216" s="4"/>
      <c r="E2216" s="103"/>
      <c r="F2216" s="103"/>
      <c r="AD2216" s="103"/>
      <c r="AF2216" s="103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133"/>
      <c r="AU2216" s="293"/>
    </row>
    <row r="2217" spans="1:47" x14ac:dyDescent="0.3">
      <c r="A2217" s="4"/>
      <c r="B2217" s="4"/>
      <c r="C2217" s="4"/>
      <c r="E2217" s="103"/>
      <c r="F2217" s="103"/>
      <c r="AD2217" s="103"/>
      <c r="AF2217" s="103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133"/>
      <c r="AU2217" s="293"/>
    </row>
    <row r="2218" spans="1:47" x14ac:dyDescent="0.3">
      <c r="A2218" s="4"/>
      <c r="B2218" s="4"/>
      <c r="C2218" s="4"/>
      <c r="E2218" s="103"/>
      <c r="F2218" s="103"/>
      <c r="AD2218" s="103"/>
      <c r="AF2218" s="103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133"/>
      <c r="AU2218" s="293"/>
    </row>
    <row r="2219" spans="1:47" x14ac:dyDescent="0.3">
      <c r="A2219" s="4"/>
      <c r="B2219" s="4"/>
      <c r="C2219" s="4"/>
      <c r="E2219" s="103"/>
      <c r="F2219" s="103"/>
      <c r="AD2219" s="103"/>
      <c r="AF2219" s="103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133"/>
      <c r="AU2219" s="293"/>
    </row>
    <row r="2220" spans="1:47" x14ac:dyDescent="0.3">
      <c r="A2220" s="4"/>
      <c r="B2220" s="4"/>
      <c r="C2220" s="4"/>
      <c r="E2220" s="103"/>
      <c r="F2220" s="103"/>
      <c r="AD2220" s="103"/>
      <c r="AF2220" s="103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133"/>
      <c r="AU2220" s="293"/>
    </row>
    <row r="2221" spans="1:47" x14ac:dyDescent="0.3">
      <c r="A2221" s="4"/>
      <c r="B2221" s="4"/>
      <c r="C2221" s="4"/>
      <c r="E2221" s="103"/>
      <c r="F2221" s="103"/>
      <c r="AD2221" s="103"/>
      <c r="AF2221" s="103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133"/>
      <c r="AU2221" s="293"/>
    </row>
    <row r="2222" spans="1:47" x14ac:dyDescent="0.3">
      <c r="A2222" s="4"/>
      <c r="B2222" s="4"/>
      <c r="C2222" s="4"/>
      <c r="E2222" s="103"/>
      <c r="F2222" s="103"/>
      <c r="AD2222" s="103"/>
      <c r="AF2222" s="103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133"/>
      <c r="AU2222" s="293"/>
    </row>
    <row r="2223" spans="1:47" x14ac:dyDescent="0.3">
      <c r="A2223" s="4"/>
      <c r="B2223" s="4"/>
      <c r="C2223" s="4"/>
      <c r="E2223" s="103"/>
      <c r="F2223" s="103"/>
      <c r="AD2223" s="103"/>
      <c r="AF2223" s="103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133"/>
      <c r="AU2223" s="293"/>
    </row>
    <row r="2224" spans="1:47" x14ac:dyDescent="0.3">
      <c r="A2224" s="4"/>
      <c r="B2224" s="4"/>
      <c r="C2224" s="4"/>
      <c r="E2224" s="103"/>
      <c r="F2224" s="103"/>
      <c r="AD2224" s="103"/>
      <c r="AF2224" s="103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133"/>
      <c r="AU2224" s="293"/>
    </row>
    <row r="2225" spans="1:47" x14ac:dyDescent="0.3">
      <c r="A2225" s="4"/>
      <c r="B2225" s="4"/>
      <c r="C2225" s="4"/>
      <c r="E2225" s="103"/>
      <c r="F2225" s="103"/>
      <c r="AD2225" s="103"/>
      <c r="AF2225" s="103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133"/>
      <c r="AU2225" s="293"/>
    </row>
    <row r="2226" spans="1:47" x14ac:dyDescent="0.3">
      <c r="A2226" s="4"/>
      <c r="B2226" s="4"/>
      <c r="C2226" s="4"/>
      <c r="E2226" s="103"/>
      <c r="F2226" s="103"/>
      <c r="AD2226" s="103"/>
      <c r="AF2226" s="103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133"/>
      <c r="AU2226" s="293"/>
    </row>
    <row r="2227" spans="1:47" x14ac:dyDescent="0.3">
      <c r="A2227" s="4"/>
      <c r="B2227" s="4"/>
      <c r="C2227" s="4"/>
      <c r="E2227" s="103"/>
      <c r="F2227" s="103"/>
      <c r="AD2227" s="103"/>
      <c r="AF2227" s="103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133"/>
      <c r="AU2227" s="293"/>
    </row>
    <row r="2228" spans="1:47" x14ac:dyDescent="0.3">
      <c r="A2228" s="4"/>
      <c r="B2228" s="4"/>
      <c r="C2228" s="4"/>
      <c r="E2228" s="103"/>
      <c r="F2228" s="103"/>
      <c r="AD2228" s="103"/>
      <c r="AF2228" s="103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133"/>
      <c r="AU2228" s="293"/>
    </row>
    <row r="2229" spans="1:47" x14ac:dyDescent="0.3">
      <c r="A2229" s="4"/>
      <c r="B2229" s="4"/>
      <c r="C2229" s="4"/>
      <c r="E2229" s="103"/>
      <c r="F2229" s="103"/>
      <c r="AD2229" s="103"/>
      <c r="AF2229" s="103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133"/>
      <c r="AU2229" s="293"/>
    </row>
    <row r="2230" spans="1:47" x14ac:dyDescent="0.3">
      <c r="A2230" s="4"/>
      <c r="B2230" s="4"/>
      <c r="C2230" s="4"/>
      <c r="E2230" s="103"/>
      <c r="F2230" s="103"/>
      <c r="AD2230" s="103"/>
      <c r="AF2230" s="103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133"/>
      <c r="AU2230" s="293"/>
    </row>
    <row r="2231" spans="1:47" x14ac:dyDescent="0.3">
      <c r="A2231" s="4"/>
      <c r="B2231" s="4"/>
      <c r="C2231" s="4"/>
      <c r="E2231" s="103"/>
      <c r="F2231" s="103"/>
      <c r="AD2231" s="103"/>
      <c r="AF2231" s="103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133"/>
      <c r="AU2231" s="293"/>
    </row>
    <row r="2232" spans="1:47" x14ac:dyDescent="0.3">
      <c r="A2232" s="4"/>
      <c r="B2232" s="4"/>
      <c r="C2232" s="4"/>
      <c r="E2232" s="103"/>
      <c r="F2232" s="103"/>
      <c r="AD2232" s="103"/>
      <c r="AF2232" s="103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133"/>
      <c r="AU2232" s="293"/>
    </row>
    <row r="2233" spans="1:47" x14ac:dyDescent="0.3">
      <c r="A2233" s="4"/>
      <c r="B2233" s="4"/>
      <c r="C2233" s="4"/>
      <c r="E2233" s="103"/>
      <c r="F2233" s="103"/>
      <c r="AD2233" s="103"/>
      <c r="AF2233" s="103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133"/>
      <c r="AU2233" s="293"/>
    </row>
    <row r="2234" spans="1:47" x14ac:dyDescent="0.3">
      <c r="A2234" s="4"/>
      <c r="B2234" s="4"/>
      <c r="C2234" s="4"/>
      <c r="E2234" s="103"/>
      <c r="F2234" s="103"/>
      <c r="AD2234" s="103"/>
      <c r="AF2234" s="103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133"/>
      <c r="AU2234" s="293"/>
    </row>
    <row r="2235" spans="1:47" x14ac:dyDescent="0.3">
      <c r="A2235" s="4"/>
      <c r="B2235" s="4"/>
      <c r="C2235" s="4"/>
      <c r="E2235" s="103"/>
      <c r="F2235" s="103"/>
      <c r="AD2235" s="103"/>
      <c r="AF2235" s="103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133"/>
      <c r="AU2235" s="293"/>
    </row>
    <row r="2236" spans="1:47" x14ac:dyDescent="0.3">
      <c r="A2236" s="4"/>
      <c r="B2236" s="4"/>
      <c r="C2236" s="4"/>
      <c r="E2236" s="103"/>
      <c r="F2236" s="103"/>
      <c r="AD2236" s="103"/>
      <c r="AF2236" s="103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133"/>
      <c r="AU2236" s="293"/>
    </row>
    <row r="2237" spans="1:47" x14ac:dyDescent="0.3">
      <c r="A2237" s="4"/>
      <c r="B2237" s="4"/>
      <c r="C2237" s="4"/>
      <c r="E2237" s="103"/>
      <c r="F2237" s="103"/>
      <c r="AD2237" s="103"/>
      <c r="AF2237" s="103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133"/>
      <c r="AU2237" s="293"/>
    </row>
    <row r="2238" spans="1:47" x14ac:dyDescent="0.3">
      <c r="A2238" s="4"/>
      <c r="B2238" s="4"/>
      <c r="C2238" s="4"/>
      <c r="E2238" s="103"/>
      <c r="F2238" s="103"/>
      <c r="AD2238" s="103"/>
      <c r="AF2238" s="103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133"/>
      <c r="AU2238" s="293"/>
    </row>
    <row r="2239" spans="1:47" x14ac:dyDescent="0.3">
      <c r="A2239" s="4"/>
      <c r="B2239" s="4"/>
      <c r="C2239" s="4"/>
      <c r="E2239" s="103"/>
      <c r="F2239" s="103"/>
      <c r="AD2239" s="103"/>
      <c r="AF2239" s="103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133"/>
      <c r="AU2239" s="293"/>
    </row>
    <row r="2240" spans="1:47" x14ac:dyDescent="0.3">
      <c r="A2240" s="4"/>
      <c r="B2240" s="4"/>
      <c r="C2240" s="4"/>
      <c r="E2240" s="103"/>
      <c r="F2240" s="103"/>
      <c r="AD2240" s="103"/>
      <c r="AF2240" s="103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133"/>
      <c r="AU2240" s="293"/>
    </row>
    <row r="2241" spans="1:47" x14ac:dyDescent="0.3">
      <c r="A2241" s="4"/>
      <c r="B2241" s="4"/>
      <c r="C2241" s="4"/>
      <c r="E2241" s="103"/>
      <c r="F2241" s="103"/>
      <c r="AD2241" s="103"/>
      <c r="AF2241" s="103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133"/>
      <c r="AU2241" s="293"/>
    </row>
    <row r="2242" spans="1:47" x14ac:dyDescent="0.3">
      <c r="A2242" s="4"/>
      <c r="B2242" s="4"/>
      <c r="C2242" s="4"/>
      <c r="E2242" s="103"/>
      <c r="F2242" s="103"/>
      <c r="AD2242" s="103"/>
      <c r="AF2242" s="103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133"/>
      <c r="AU2242" s="293"/>
    </row>
    <row r="2243" spans="1:47" x14ac:dyDescent="0.3">
      <c r="A2243" s="4"/>
      <c r="B2243" s="4"/>
      <c r="C2243" s="4"/>
      <c r="E2243" s="103"/>
      <c r="F2243" s="103"/>
      <c r="AD2243" s="103"/>
      <c r="AF2243" s="103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133"/>
      <c r="AU2243" s="293"/>
    </row>
    <row r="2244" spans="1:47" x14ac:dyDescent="0.3">
      <c r="A2244" s="4"/>
      <c r="B2244" s="4"/>
      <c r="C2244" s="4"/>
      <c r="E2244" s="103"/>
      <c r="F2244" s="103"/>
      <c r="AD2244" s="103"/>
      <c r="AF2244" s="103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133"/>
      <c r="AU2244" s="293"/>
    </row>
    <row r="2245" spans="1:47" x14ac:dyDescent="0.3">
      <c r="A2245" s="4"/>
      <c r="B2245" s="4"/>
      <c r="C2245" s="4"/>
      <c r="E2245" s="103"/>
      <c r="F2245" s="103"/>
      <c r="AD2245" s="103"/>
      <c r="AF2245" s="103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133"/>
      <c r="AU2245" s="293"/>
    </row>
    <row r="2246" spans="1:47" x14ac:dyDescent="0.3">
      <c r="A2246" s="4"/>
      <c r="B2246" s="4"/>
      <c r="C2246" s="4"/>
      <c r="E2246" s="103"/>
      <c r="F2246" s="103"/>
      <c r="AD2246" s="103"/>
      <c r="AF2246" s="103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133"/>
      <c r="AU2246" s="293"/>
    </row>
    <row r="2247" spans="1:47" x14ac:dyDescent="0.3">
      <c r="A2247" s="4"/>
      <c r="B2247" s="4"/>
      <c r="C2247" s="4"/>
      <c r="E2247" s="103"/>
      <c r="F2247" s="103"/>
      <c r="AD2247" s="103"/>
      <c r="AF2247" s="103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133"/>
      <c r="AU2247" s="293"/>
    </row>
    <row r="2248" spans="1:47" x14ac:dyDescent="0.3">
      <c r="A2248" s="4"/>
      <c r="B2248" s="4"/>
      <c r="C2248" s="4"/>
      <c r="E2248" s="103"/>
      <c r="F2248" s="103"/>
      <c r="AD2248" s="103"/>
      <c r="AF2248" s="103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133"/>
      <c r="AU2248" s="293"/>
    </row>
    <row r="2249" spans="1:47" x14ac:dyDescent="0.3">
      <c r="A2249" s="4"/>
      <c r="B2249" s="4"/>
      <c r="C2249" s="4"/>
      <c r="E2249" s="103"/>
      <c r="F2249" s="103"/>
      <c r="AD2249" s="103"/>
      <c r="AF2249" s="103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133"/>
      <c r="AU2249" s="293"/>
    </row>
    <row r="2250" spans="1:47" x14ac:dyDescent="0.3">
      <c r="A2250" s="4"/>
      <c r="B2250" s="4"/>
      <c r="C2250" s="4"/>
      <c r="E2250" s="103"/>
      <c r="F2250" s="103"/>
      <c r="AD2250" s="103"/>
      <c r="AF2250" s="103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133"/>
      <c r="AU2250" s="293"/>
    </row>
    <row r="2251" spans="1:47" x14ac:dyDescent="0.3">
      <c r="A2251" s="4"/>
      <c r="B2251" s="4"/>
      <c r="C2251" s="4"/>
      <c r="E2251" s="103"/>
      <c r="F2251" s="103"/>
      <c r="AD2251" s="103"/>
      <c r="AF2251" s="103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133"/>
      <c r="AU2251" s="293"/>
    </row>
    <row r="2252" spans="1:47" x14ac:dyDescent="0.3">
      <c r="A2252" s="4"/>
      <c r="B2252" s="4"/>
      <c r="C2252" s="4"/>
      <c r="E2252" s="103"/>
      <c r="F2252" s="103"/>
      <c r="AD2252" s="103"/>
      <c r="AF2252" s="103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133"/>
      <c r="AU2252" s="293"/>
    </row>
    <row r="2253" spans="1:47" x14ac:dyDescent="0.3">
      <c r="A2253" s="4"/>
      <c r="B2253" s="4"/>
      <c r="C2253" s="4"/>
      <c r="E2253" s="103"/>
      <c r="F2253" s="103"/>
      <c r="AD2253" s="103"/>
      <c r="AF2253" s="103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133"/>
      <c r="AU2253" s="293"/>
    </row>
    <row r="2254" spans="1:47" x14ac:dyDescent="0.3">
      <c r="A2254" s="4"/>
      <c r="B2254" s="4"/>
      <c r="C2254" s="4"/>
      <c r="E2254" s="103"/>
      <c r="F2254" s="103"/>
      <c r="AD2254" s="103"/>
      <c r="AF2254" s="103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133"/>
      <c r="AU2254" s="293"/>
    </row>
    <row r="2255" spans="1:47" x14ac:dyDescent="0.3">
      <c r="A2255" s="4"/>
      <c r="B2255" s="4"/>
      <c r="C2255" s="4"/>
      <c r="E2255" s="103"/>
      <c r="F2255" s="103"/>
      <c r="AD2255" s="103"/>
      <c r="AF2255" s="103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133"/>
      <c r="AU2255" s="293"/>
    </row>
    <row r="2256" spans="1:47" x14ac:dyDescent="0.3">
      <c r="A2256" s="4"/>
      <c r="B2256" s="4"/>
      <c r="C2256" s="4"/>
      <c r="E2256" s="103"/>
      <c r="F2256" s="103"/>
      <c r="AD2256" s="103"/>
      <c r="AF2256" s="103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133"/>
      <c r="AU2256" s="293"/>
    </row>
    <row r="2257" spans="1:47" x14ac:dyDescent="0.3">
      <c r="A2257" s="4"/>
      <c r="B2257" s="4"/>
      <c r="C2257" s="4"/>
      <c r="E2257" s="103"/>
      <c r="F2257" s="103"/>
      <c r="AD2257" s="103"/>
      <c r="AF2257" s="103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133"/>
      <c r="AU2257" s="293"/>
    </row>
    <row r="2258" spans="1:47" x14ac:dyDescent="0.3">
      <c r="A2258" s="4"/>
      <c r="B2258" s="4"/>
      <c r="C2258" s="4"/>
      <c r="E2258" s="103"/>
      <c r="F2258" s="103"/>
      <c r="AD2258" s="103"/>
      <c r="AF2258" s="103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133"/>
      <c r="AU2258" s="293"/>
    </row>
    <row r="2259" spans="1:47" x14ac:dyDescent="0.3">
      <c r="A2259" s="4"/>
      <c r="B2259" s="4"/>
      <c r="C2259" s="4"/>
      <c r="E2259" s="103"/>
      <c r="F2259" s="103"/>
      <c r="AD2259" s="103"/>
      <c r="AF2259" s="103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133"/>
      <c r="AU2259" s="293"/>
    </row>
    <row r="2260" spans="1:47" x14ac:dyDescent="0.3">
      <c r="A2260" s="4"/>
      <c r="B2260" s="4"/>
      <c r="C2260" s="4"/>
      <c r="E2260" s="103"/>
      <c r="F2260" s="103"/>
      <c r="AD2260" s="103"/>
      <c r="AF2260" s="103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133"/>
      <c r="AU2260" s="293"/>
    </row>
    <row r="2261" spans="1:47" x14ac:dyDescent="0.3">
      <c r="A2261" s="4"/>
      <c r="B2261" s="4"/>
      <c r="C2261" s="4"/>
      <c r="E2261" s="103"/>
      <c r="F2261" s="103"/>
      <c r="AD2261" s="103"/>
      <c r="AF2261" s="103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133"/>
      <c r="AU2261" s="293"/>
    </row>
    <row r="2262" spans="1:47" x14ac:dyDescent="0.3">
      <c r="A2262" s="4"/>
      <c r="B2262" s="4"/>
      <c r="C2262" s="4"/>
      <c r="E2262" s="103"/>
      <c r="F2262" s="103"/>
      <c r="AD2262" s="103"/>
      <c r="AF2262" s="103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133"/>
      <c r="AU2262" s="293"/>
    </row>
    <row r="2263" spans="1:47" x14ac:dyDescent="0.3">
      <c r="A2263" s="4"/>
      <c r="B2263" s="4"/>
      <c r="C2263" s="4"/>
      <c r="E2263" s="103"/>
      <c r="F2263" s="103"/>
      <c r="AD2263" s="103"/>
      <c r="AF2263" s="103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133"/>
      <c r="AU2263" s="293"/>
    </row>
    <row r="2264" spans="1:47" x14ac:dyDescent="0.3">
      <c r="A2264" s="4"/>
      <c r="B2264" s="4"/>
      <c r="C2264" s="4"/>
      <c r="E2264" s="103"/>
      <c r="F2264" s="103"/>
      <c r="AD2264" s="103"/>
      <c r="AF2264" s="103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133"/>
      <c r="AU2264" s="293"/>
    </row>
    <row r="2265" spans="1:47" x14ac:dyDescent="0.3">
      <c r="A2265" s="4"/>
      <c r="B2265" s="4"/>
      <c r="C2265" s="4"/>
      <c r="E2265" s="103"/>
      <c r="F2265" s="103"/>
      <c r="AD2265" s="103"/>
      <c r="AF2265" s="103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133"/>
      <c r="AU2265" s="293"/>
    </row>
    <row r="2266" spans="1:47" x14ac:dyDescent="0.3">
      <c r="A2266" s="4"/>
      <c r="B2266" s="4"/>
      <c r="C2266" s="4"/>
      <c r="E2266" s="103"/>
      <c r="F2266" s="103"/>
      <c r="AD2266" s="103"/>
      <c r="AF2266" s="103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133"/>
      <c r="AU2266" s="293"/>
    </row>
    <row r="2267" spans="1:47" x14ac:dyDescent="0.3">
      <c r="A2267" s="4"/>
      <c r="B2267" s="4"/>
      <c r="C2267" s="4"/>
      <c r="E2267" s="103"/>
      <c r="F2267" s="103"/>
      <c r="AD2267" s="103"/>
      <c r="AF2267" s="103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133"/>
      <c r="AU2267" s="293"/>
    </row>
    <row r="2268" spans="1:47" x14ac:dyDescent="0.3">
      <c r="A2268" s="4"/>
      <c r="B2268" s="4"/>
      <c r="C2268" s="4"/>
      <c r="E2268" s="103"/>
      <c r="F2268" s="103"/>
      <c r="AD2268" s="103"/>
      <c r="AF2268" s="103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133"/>
      <c r="AU2268" s="293"/>
    </row>
    <row r="2269" spans="1:47" x14ac:dyDescent="0.3">
      <c r="A2269" s="4"/>
      <c r="B2269" s="4"/>
      <c r="C2269" s="4"/>
      <c r="E2269" s="103"/>
      <c r="F2269" s="103"/>
      <c r="AD2269" s="103"/>
      <c r="AF2269" s="103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133"/>
      <c r="AU2269" s="293"/>
    </row>
    <row r="2270" spans="1:47" x14ac:dyDescent="0.3">
      <c r="A2270" s="4"/>
      <c r="B2270" s="4"/>
      <c r="C2270" s="4"/>
      <c r="E2270" s="103"/>
      <c r="F2270" s="103"/>
      <c r="AD2270" s="103"/>
      <c r="AF2270" s="103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133"/>
      <c r="AU2270" s="293"/>
    </row>
    <row r="2271" spans="1:47" x14ac:dyDescent="0.3">
      <c r="A2271" s="4"/>
      <c r="B2271" s="4"/>
      <c r="C2271" s="4"/>
      <c r="E2271" s="103"/>
      <c r="F2271" s="103"/>
      <c r="AD2271" s="103"/>
      <c r="AF2271" s="103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133"/>
      <c r="AU2271" s="293"/>
    </row>
    <row r="2272" spans="1:47" x14ac:dyDescent="0.3">
      <c r="A2272" s="4"/>
      <c r="B2272" s="4"/>
      <c r="C2272" s="4"/>
      <c r="E2272" s="103"/>
      <c r="F2272" s="103"/>
      <c r="AD2272" s="103"/>
      <c r="AF2272" s="103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133"/>
      <c r="AU2272" s="293"/>
    </row>
    <row r="2273" spans="1:47" x14ac:dyDescent="0.3">
      <c r="A2273" s="4"/>
      <c r="B2273" s="4"/>
      <c r="C2273" s="4"/>
      <c r="E2273" s="103"/>
      <c r="F2273" s="103"/>
      <c r="AD2273" s="103"/>
      <c r="AF2273" s="103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133"/>
      <c r="AU2273" s="293"/>
    </row>
    <row r="2274" spans="1:47" x14ac:dyDescent="0.3">
      <c r="A2274" s="4"/>
      <c r="B2274" s="4"/>
      <c r="C2274" s="4"/>
      <c r="E2274" s="103"/>
      <c r="F2274" s="103"/>
      <c r="AD2274" s="103"/>
      <c r="AF2274" s="103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133"/>
      <c r="AU2274" s="293"/>
    </row>
    <row r="2275" spans="1:47" x14ac:dyDescent="0.3">
      <c r="A2275" s="4"/>
      <c r="B2275" s="4"/>
      <c r="C2275" s="4"/>
      <c r="E2275" s="103"/>
      <c r="F2275" s="103"/>
      <c r="AD2275" s="103"/>
      <c r="AF2275" s="103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133"/>
      <c r="AU2275" s="293"/>
    </row>
    <row r="2276" spans="1:47" x14ac:dyDescent="0.3">
      <c r="A2276" s="4"/>
      <c r="B2276" s="4"/>
      <c r="C2276" s="4"/>
      <c r="E2276" s="103"/>
      <c r="F2276" s="103"/>
      <c r="AD2276" s="103"/>
      <c r="AF2276" s="103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133"/>
      <c r="AU2276" s="293"/>
    </row>
    <row r="2277" spans="1:47" x14ac:dyDescent="0.3">
      <c r="A2277" s="4"/>
      <c r="B2277" s="4"/>
      <c r="C2277" s="4"/>
      <c r="E2277" s="103"/>
      <c r="F2277" s="103"/>
      <c r="AD2277" s="103"/>
      <c r="AF2277" s="103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133"/>
      <c r="AU2277" s="293"/>
    </row>
    <row r="2278" spans="1:47" x14ac:dyDescent="0.3">
      <c r="A2278" s="4"/>
      <c r="B2278" s="4"/>
      <c r="C2278" s="4"/>
      <c r="E2278" s="103"/>
      <c r="F2278" s="103"/>
      <c r="AD2278" s="103"/>
      <c r="AF2278" s="103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133"/>
      <c r="AU2278" s="293"/>
    </row>
    <row r="2279" spans="1:47" x14ac:dyDescent="0.3">
      <c r="A2279" s="4"/>
      <c r="B2279" s="4"/>
      <c r="C2279" s="4"/>
      <c r="E2279" s="103"/>
      <c r="F2279" s="103"/>
      <c r="AD2279" s="103"/>
      <c r="AF2279" s="103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133"/>
      <c r="AU2279" s="293"/>
    </row>
    <row r="2280" spans="1:47" x14ac:dyDescent="0.3">
      <c r="A2280" s="4"/>
      <c r="B2280" s="4"/>
      <c r="C2280" s="4"/>
      <c r="E2280" s="103"/>
      <c r="F2280" s="103"/>
      <c r="AD2280" s="103"/>
      <c r="AF2280" s="103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133"/>
      <c r="AU2280" s="293"/>
    </row>
    <row r="2281" spans="1:47" x14ac:dyDescent="0.3">
      <c r="A2281" s="4"/>
      <c r="B2281" s="4"/>
      <c r="C2281" s="4"/>
      <c r="E2281" s="103"/>
      <c r="F2281" s="103"/>
      <c r="AD2281" s="103"/>
      <c r="AF2281" s="103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133"/>
      <c r="AU2281" s="293"/>
    </row>
    <row r="2282" spans="1:47" x14ac:dyDescent="0.3">
      <c r="A2282" s="4"/>
      <c r="B2282" s="4"/>
      <c r="C2282" s="4"/>
      <c r="E2282" s="103"/>
      <c r="F2282" s="103"/>
      <c r="AD2282" s="103"/>
      <c r="AF2282" s="103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133"/>
      <c r="AU2282" s="293"/>
    </row>
    <row r="2283" spans="1:47" x14ac:dyDescent="0.3">
      <c r="A2283" s="4"/>
      <c r="B2283" s="4"/>
      <c r="C2283" s="4"/>
      <c r="E2283" s="103"/>
      <c r="F2283" s="103"/>
      <c r="AD2283" s="103"/>
      <c r="AF2283" s="103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133"/>
      <c r="AU2283" s="293"/>
    </row>
    <row r="2284" spans="1:47" x14ac:dyDescent="0.3">
      <c r="A2284" s="4"/>
      <c r="B2284" s="4"/>
      <c r="C2284" s="4"/>
      <c r="E2284" s="103"/>
      <c r="F2284" s="103"/>
      <c r="AD2284" s="103"/>
      <c r="AF2284" s="103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133"/>
      <c r="AU2284" s="293"/>
    </row>
    <row r="2285" spans="1:47" x14ac:dyDescent="0.3">
      <c r="A2285" s="4"/>
      <c r="B2285" s="4"/>
      <c r="C2285" s="4"/>
      <c r="E2285" s="103"/>
      <c r="F2285" s="103"/>
      <c r="AD2285" s="103"/>
      <c r="AF2285" s="103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133"/>
      <c r="AU2285" s="293"/>
    </row>
    <row r="2286" spans="1:47" x14ac:dyDescent="0.3">
      <c r="A2286" s="4"/>
      <c r="B2286" s="4"/>
      <c r="C2286" s="4"/>
      <c r="E2286" s="103"/>
      <c r="F2286" s="103"/>
      <c r="AD2286" s="103"/>
      <c r="AF2286" s="103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133"/>
      <c r="AU2286" s="293"/>
    </row>
    <row r="2287" spans="1:47" x14ac:dyDescent="0.3">
      <c r="A2287" s="4"/>
      <c r="B2287" s="4"/>
      <c r="C2287" s="4"/>
      <c r="E2287" s="103"/>
      <c r="F2287" s="103"/>
      <c r="AD2287" s="103"/>
      <c r="AF2287" s="103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133"/>
      <c r="AU2287" s="293"/>
    </row>
    <row r="2288" spans="1:47" x14ac:dyDescent="0.3">
      <c r="A2288" s="4"/>
      <c r="B2288" s="4"/>
      <c r="C2288" s="4"/>
      <c r="E2288" s="103"/>
      <c r="F2288" s="103"/>
      <c r="AD2288" s="103"/>
      <c r="AF2288" s="103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133"/>
      <c r="AU2288" s="293"/>
    </row>
    <row r="2289" spans="1:47" x14ac:dyDescent="0.3">
      <c r="A2289" s="4"/>
      <c r="B2289" s="4"/>
      <c r="C2289" s="4"/>
      <c r="E2289" s="103"/>
      <c r="F2289" s="103"/>
      <c r="AD2289" s="103"/>
      <c r="AF2289" s="103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133"/>
      <c r="AU2289" s="293"/>
    </row>
    <row r="2290" spans="1:47" x14ac:dyDescent="0.3">
      <c r="A2290" s="4"/>
      <c r="B2290" s="4"/>
      <c r="C2290" s="4"/>
      <c r="E2290" s="103"/>
      <c r="F2290" s="103"/>
      <c r="AD2290" s="103"/>
      <c r="AF2290" s="103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133"/>
      <c r="AU2290" s="293"/>
    </row>
    <row r="2291" spans="1:47" x14ac:dyDescent="0.3">
      <c r="A2291" s="4"/>
      <c r="B2291" s="4"/>
      <c r="C2291" s="4"/>
      <c r="E2291" s="103"/>
      <c r="F2291" s="103"/>
      <c r="AD2291" s="103"/>
      <c r="AF2291" s="103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133"/>
      <c r="AU2291" s="293"/>
    </row>
    <row r="2292" spans="1:47" x14ac:dyDescent="0.3">
      <c r="A2292" s="4"/>
      <c r="B2292" s="4"/>
      <c r="C2292" s="4"/>
      <c r="E2292" s="103"/>
      <c r="F2292" s="103"/>
      <c r="AD2292" s="103"/>
      <c r="AF2292" s="103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133"/>
      <c r="AU2292" s="293"/>
    </row>
    <row r="2293" spans="1:47" x14ac:dyDescent="0.3">
      <c r="A2293" s="4"/>
      <c r="B2293" s="4"/>
      <c r="C2293" s="4"/>
      <c r="E2293" s="103"/>
      <c r="F2293" s="103"/>
      <c r="AD2293" s="103"/>
      <c r="AF2293" s="103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133"/>
      <c r="AU2293" s="293"/>
    </row>
    <row r="2294" spans="1:47" x14ac:dyDescent="0.3">
      <c r="A2294" s="4"/>
      <c r="B2294" s="4"/>
      <c r="C2294" s="4"/>
      <c r="E2294" s="103"/>
      <c r="F2294" s="103"/>
      <c r="AD2294" s="103"/>
      <c r="AF2294" s="103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133"/>
      <c r="AU2294" s="293"/>
    </row>
    <row r="2295" spans="1:47" x14ac:dyDescent="0.3">
      <c r="A2295" s="4"/>
      <c r="B2295" s="4"/>
      <c r="C2295" s="4"/>
      <c r="E2295" s="103"/>
      <c r="F2295" s="103"/>
      <c r="AD2295" s="103"/>
      <c r="AF2295" s="103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133"/>
      <c r="AU2295" s="293"/>
    </row>
    <row r="2296" spans="1:47" x14ac:dyDescent="0.3">
      <c r="A2296" s="4"/>
      <c r="B2296" s="4"/>
      <c r="C2296" s="4"/>
      <c r="E2296" s="103"/>
      <c r="F2296" s="103"/>
      <c r="AD2296" s="103"/>
      <c r="AF2296" s="103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133"/>
      <c r="AU2296" s="293"/>
    </row>
    <row r="2297" spans="1:47" x14ac:dyDescent="0.3">
      <c r="A2297" s="4"/>
      <c r="B2297" s="4"/>
      <c r="C2297" s="4"/>
      <c r="E2297" s="103"/>
      <c r="F2297" s="103"/>
      <c r="AD2297" s="103"/>
      <c r="AF2297" s="103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133"/>
      <c r="AU2297" s="293"/>
    </row>
    <row r="2298" spans="1:47" x14ac:dyDescent="0.3">
      <c r="A2298" s="4"/>
      <c r="B2298" s="4"/>
      <c r="C2298" s="4"/>
      <c r="E2298" s="103"/>
      <c r="F2298" s="103"/>
      <c r="AD2298" s="103"/>
      <c r="AF2298" s="103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133"/>
      <c r="AU2298" s="293"/>
    </row>
    <row r="2299" spans="1:47" x14ac:dyDescent="0.3">
      <c r="A2299" s="4"/>
      <c r="B2299" s="4"/>
      <c r="C2299" s="4"/>
      <c r="E2299" s="103"/>
      <c r="F2299" s="103"/>
      <c r="AD2299" s="103"/>
      <c r="AF2299" s="103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133"/>
      <c r="AU2299" s="293"/>
    </row>
    <row r="2300" spans="1:47" x14ac:dyDescent="0.3">
      <c r="A2300" s="4"/>
      <c r="B2300" s="4"/>
      <c r="C2300" s="4"/>
      <c r="E2300" s="103"/>
      <c r="F2300" s="103"/>
      <c r="AD2300" s="103"/>
      <c r="AF2300" s="103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133"/>
      <c r="AU2300" s="293"/>
    </row>
    <row r="2301" spans="1:47" x14ac:dyDescent="0.3">
      <c r="A2301" s="4"/>
      <c r="B2301" s="4"/>
      <c r="C2301" s="4"/>
      <c r="E2301" s="103"/>
      <c r="F2301" s="103"/>
      <c r="AD2301" s="103"/>
      <c r="AF2301" s="103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133"/>
      <c r="AU2301" s="293"/>
    </row>
    <row r="2302" spans="1:47" x14ac:dyDescent="0.3">
      <c r="A2302" s="4"/>
      <c r="B2302" s="4"/>
      <c r="C2302" s="4"/>
      <c r="E2302" s="103"/>
      <c r="F2302" s="103"/>
      <c r="AD2302" s="103"/>
      <c r="AF2302" s="103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133"/>
      <c r="AU2302" s="293"/>
    </row>
    <row r="2303" spans="1:47" x14ac:dyDescent="0.3">
      <c r="A2303" s="4"/>
      <c r="B2303" s="4"/>
      <c r="C2303" s="4"/>
      <c r="E2303" s="103"/>
      <c r="F2303" s="103"/>
      <c r="AD2303" s="103"/>
      <c r="AF2303" s="103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133"/>
      <c r="AU2303" s="293"/>
    </row>
    <row r="2304" spans="1:47" x14ac:dyDescent="0.3">
      <c r="A2304" s="4"/>
      <c r="B2304" s="4"/>
      <c r="C2304" s="4"/>
      <c r="E2304" s="103"/>
      <c r="F2304" s="103"/>
      <c r="AD2304" s="103"/>
      <c r="AF2304" s="103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133"/>
      <c r="AU2304" s="293"/>
    </row>
    <row r="2305" spans="1:47" x14ac:dyDescent="0.3">
      <c r="A2305" s="4"/>
      <c r="B2305" s="4"/>
      <c r="C2305" s="4"/>
      <c r="E2305" s="103"/>
      <c r="F2305" s="103"/>
      <c r="AD2305" s="103"/>
      <c r="AF2305" s="103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133"/>
      <c r="AU2305" s="293"/>
    </row>
    <row r="2306" spans="1:47" x14ac:dyDescent="0.3">
      <c r="A2306" s="4"/>
      <c r="B2306" s="4"/>
      <c r="C2306" s="4"/>
      <c r="E2306" s="103"/>
      <c r="F2306" s="103"/>
      <c r="AD2306" s="103"/>
      <c r="AF2306" s="103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133"/>
      <c r="AU2306" s="293"/>
    </row>
    <row r="2307" spans="1:47" x14ac:dyDescent="0.3">
      <c r="A2307" s="4"/>
      <c r="B2307" s="4"/>
      <c r="C2307" s="4"/>
      <c r="E2307" s="103"/>
      <c r="F2307" s="103"/>
      <c r="AD2307" s="103"/>
      <c r="AF2307" s="103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133"/>
      <c r="AU2307" s="293"/>
    </row>
    <row r="2308" spans="1:47" x14ac:dyDescent="0.3">
      <c r="A2308" s="4"/>
      <c r="B2308" s="4"/>
      <c r="C2308" s="4"/>
      <c r="E2308" s="103"/>
      <c r="F2308" s="103"/>
      <c r="AD2308" s="103"/>
      <c r="AF2308" s="103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133"/>
      <c r="AU2308" s="293"/>
    </row>
    <row r="2309" spans="1:47" x14ac:dyDescent="0.3">
      <c r="A2309" s="4"/>
      <c r="B2309" s="4"/>
      <c r="C2309" s="4"/>
      <c r="E2309" s="103"/>
      <c r="F2309" s="103"/>
      <c r="AD2309" s="103"/>
      <c r="AF2309" s="103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133"/>
      <c r="AU2309" s="293"/>
    </row>
    <row r="2310" spans="1:47" x14ac:dyDescent="0.3">
      <c r="A2310" s="4"/>
      <c r="B2310" s="4"/>
      <c r="C2310" s="4"/>
      <c r="E2310" s="103"/>
      <c r="F2310" s="103"/>
      <c r="AD2310" s="103"/>
      <c r="AF2310" s="103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133"/>
      <c r="AU2310" s="293"/>
    </row>
    <row r="2311" spans="1:47" x14ac:dyDescent="0.3">
      <c r="A2311" s="4"/>
      <c r="B2311" s="4"/>
      <c r="C2311" s="4"/>
      <c r="E2311" s="103"/>
      <c r="F2311" s="103"/>
      <c r="AD2311" s="103"/>
      <c r="AF2311" s="103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133"/>
      <c r="AU2311" s="293"/>
    </row>
    <row r="2312" spans="1:47" x14ac:dyDescent="0.3">
      <c r="A2312" s="4"/>
      <c r="B2312" s="4"/>
      <c r="C2312" s="4"/>
      <c r="E2312" s="103"/>
      <c r="F2312" s="103"/>
      <c r="AD2312" s="103"/>
      <c r="AF2312" s="103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133"/>
      <c r="AU2312" s="293"/>
    </row>
    <row r="2313" spans="1:47" x14ac:dyDescent="0.3">
      <c r="A2313" s="4"/>
      <c r="B2313" s="4"/>
      <c r="C2313" s="4"/>
      <c r="E2313" s="103"/>
      <c r="F2313" s="103"/>
      <c r="AD2313" s="103"/>
      <c r="AF2313" s="103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133"/>
      <c r="AU2313" s="293"/>
    </row>
    <row r="2314" spans="1:47" x14ac:dyDescent="0.3">
      <c r="A2314" s="4"/>
      <c r="B2314" s="4"/>
      <c r="C2314" s="4"/>
      <c r="E2314" s="103"/>
      <c r="F2314" s="103"/>
      <c r="AD2314" s="103"/>
      <c r="AF2314" s="103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133"/>
      <c r="AU2314" s="293"/>
    </row>
    <row r="2315" spans="1:47" x14ac:dyDescent="0.3">
      <c r="A2315" s="4"/>
      <c r="B2315" s="4"/>
      <c r="C2315" s="4"/>
      <c r="E2315" s="103"/>
      <c r="F2315" s="103"/>
      <c r="AD2315" s="103"/>
      <c r="AF2315" s="103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133"/>
      <c r="AU2315" s="293"/>
    </row>
    <row r="2316" spans="1:47" x14ac:dyDescent="0.3">
      <c r="A2316" s="4"/>
      <c r="B2316" s="4"/>
      <c r="C2316" s="4"/>
      <c r="E2316" s="103"/>
      <c r="F2316" s="103"/>
      <c r="AD2316" s="103"/>
      <c r="AF2316" s="103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133"/>
      <c r="AU2316" s="293"/>
    </row>
    <row r="2317" spans="1:47" x14ac:dyDescent="0.3">
      <c r="A2317" s="4"/>
      <c r="B2317" s="4"/>
      <c r="C2317" s="4"/>
      <c r="E2317" s="103"/>
      <c r="F2317" s="103"/>
      <c r="AD2317" s="103"/>
      <c r="AF2317" s="103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133"/>
      <c r="AU2317" s="293"/>
    </row>
    <row r="2318" spans="1:47" x14ac:dyDescent="0.3">
      <c r="A2318" s="4"/>
      <c r="B2318" s="4"/>
      <c r="C2318" s="4"/>
      <c r="E2318" s="103"/>
      <c r="F2318" s="103"/>
      <c r="AD2318" s="103"/>
      <c r="AF2318" s="103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133"/>
      <c r="AU2318" s="293"/>
    </row>
    <row r="2319" spans="1:47" x14ac:dyDescent="0.3">
      <c r="A2319" s="4"/>
      <c r="B2319" s="4"/>
      <c r="C2319" s="4"/>
      <c r="E2319" s="103"/>
      <c r="F2319" s="103"/>
      <c r="AD2319" s="103"/>
      <c r="AF2319" s="103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133"/>
      <c r="AU2319" s="293"/>
    </row>
    <row r="2320" spans="1:47" x14ac:dyDescent="0.3">
      <c r="A2320" s="4"/>
      <c r="B2320" s="4"/>
      <c r="C2320" s="4"/>
      <c r="E2320" s="103"/>
      <c r="F2320" s="103"/>
      <c r="AD2320" s="103"/>
      <c r="AF2320" s="103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133"/>
      <c r="AU2320" s="293"/>
    </row>
    <row r="2321" spans="1:47" x14ac:dyDescent="0.3">
      <c r="A2321" s="4"/>
      <c r="B2321" s="4"/>
      <c r="C2321" s="4"/>
      <c r="E2321" s="103"/>
      <c r="F2321" s="103"/>
      <c r="AD2321" s="103"/>
      <c r="AF2321" s="103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133"/>
      <c r="AU2321" s="293"/>
    </row>
    <row r="2322" spans="1:47" x14ac:dyDescent="0.3">
      <c r="A2322" s="4"/>
      <c r="B2322" s="4"/>
      <c r="C2322" s="4"/>
      <c r="E2322" s="103"/>
      <c r="F2322" s="103"/>
      <c r="AD2322" s="103"/>
      <c r="AF2322" s="103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133"/>
      <c r="AU2322" s="293"/>
    </row>
    <row r="2323" spans="1:47" x14ac:dyDescent="0.3">
      <c r="A2323" s="4"/>
      <c r="B2323" s="4"/>
      <c r="C2323" s="4"/>
      <c r="E2323" s="103"/>
      <c r="F2323" s="103"/>
      <c r="AD2323" s="103"/>
      <c r="AF2323" s="103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133"/>
      <c r="AU2323" s="293"/>
    </row>
    <row r="2324" spans="1:47" x14ac:dyDescent="0.3">
      <c r="A2324" s="4"/>
      <c r="B2324" s="4"/>
      <c r="C2324" s="4"/>
      <c r="E2324" s="103"/>
      <c r="F2324" s="103"/>
      <c r="AD2324" s="103"/>
      <c r="AF2324" s="103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133"/>
      <c r="AU2324" s="293"/>
    </row>
    <row r="2325" spans="1:47" x14ac:dyDescent="0.3">
      <c r="A2325" s="4"/>
      <c r="B2325" s="4"/>
      <c r="C2325" s="4"/>
      <c r="E2325" s="103"/>
      <c r="F2325" s="103"/>
      <c r="AD2325" s="103"/>
      <c r="AF2325" s="103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133"/>
      <c r="AU2325" s="293"/>
    </row>
    <row r="2326" spans="1:47" x14ac:dyDescent="0.3">
      <c r="A2326" s="4"/>
      <c r="B2326" s="4"/>
      <c r="C2326" s="4"/>
      <c r="E2326" s="103"/>
      <c r="F2326" s="103"/>
      <c r="AD2326" s="103"/>
      <c r="AF2326" s="103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133"/>
      <c r="AU2326" s="293"/>
    </row>
    <row r="2327" spans="1:47" x14ac:dyDescent="0.3">
      <c r="A2327" s="4"/>
      <c r="B2327" s="4"/>
      <c r="C2327" s="4"/>
      <c r="E2327" s="103"/>
      <c r="F2327" s="103"/>
      <c r="AD2327" s="103"/>
      <c r="AF2327" s="103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133"/>
      <c r="AU2327" s="293"/>
    </row>
    <row r="2328" spans="1:47" x14ac:dyDescent="0.3">
      <c r="A2328" s="4"/>
      <c r="B2328" s="4"/>
      <c r="C2328" s="4"/>
      <c r="E2328" s="103"/>
      <c r="F2328" s="103"/>
      <c r="AD2328" s="103"/>
      <c r="AF2328" s="103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133"/>
      <c r="AU2328" s="293"/>
    </row>
    <row r="2329" spans="1:47" x14ac:dyDescent="0.3">
      <c r="A2329" s="4"/>
      <c r="B2329" s="4"/>
      <c r="C2329" s="4"/>
      <c r="E2329" s="103"/>
      <c r="F2329" s="103"/>
      <c r="AD2329" s="103"/>
      <c r="AF2329" s="103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133"/>
      <c r="AU2329" s="293"/>
    </row>
    <row r="2330" spans="1:47" x14ac:dyDescent="0.3">
      <c r="A2330" s="4"/>
      <c r="B2330" s="4"/>
      <c r="C2330" s="4"/>
      <c r="E2330" s="103"/>
      <c r="F2330" s="103"/>
      <c r="AD2330" s="103"/>
      <c r="AF2330" s="103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133"/>
      <c r="AU2330" s="293"/>
    </row>
    <row r="2331" spans="1:47" x14ac:dyDescent="0.3">
      <c r="A2331" s="4"/>
      <c r="B2331" s="4"/>
      <c r="C2331" s="4"/>
      <c r="E2331" s="103"/>
      <c r="F2331" s="103"/>
      <c r="AD2331" s="103"/>
      <c r="AF2331" s="103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133"/>
      <c r="AU2331" s="293"/>
    </row>
    <row r="2332" spans="1:47" x14ac:dyDescent="0.3">
      <c r="A2332" s="4"/>
      <c r="B2332" s="4"/>
      <c r="C2332" s="4"/>
      <c r="E2332" s="103"/>
      <c r="F2332" s="103"/>
      <c r="AD2332" s="103"/>
      <c r="AF2332" s="103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133"/>
      <c r="AU2332" s="293"/>
    </row>
    <row r="2333" spans="1:47" x14ac:dyDescent="0.3">
      <c r="A2333" s="4"/>
      <c r="B2333" s="4"/>
      <c r="C2333" s="4"/>
      <c r="E2333" s="103"/>
      <c r="F2333" s="103"/>
      <c r="AD2333" s="103"/>
      <c r="AF2333" s="103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133"/>
      <c r="AU2333" s="293"/>
    </row>
    <row r="2334" spans="1:47" x14ac:dyDescent="0.3">
      <c r="A2334" s="4"/>
      <c r="B2334" s="4"/>
      <c r="C2334" s="4"/>
      <c r="E2334" s="103"/>
      <c r="F2334" s="103"/>
      <c r="AD2334" s="103"/>
      <c r="AF2334" s="103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133"/>
      <c r="AU2334" s="293"/>
    </row>
    <row r="2335" spans="1:47" x14ac:dyDescent="0.3">
      <c r="A2335" s="4"/>
      <c r="B2335" s="4"/>
      <c r="C2335" s="4"/>
      <c r="E2335" s="103"/>
      <c r="F2335" s="103"/>
      <c r="AD2335" s="103"/>
      <c r="AF2335" s="103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133"/>
      <c r="AU2335" s="293"/>
    </row>
    <row r="2336" spans="1:47" x14ac:dyDescent="0.3">
      <c r="A2336" s="4"/>
      <c r="B2336" s="4"/>
      <c r="C2336" s="4"/>
      <c r="E2336" s="103"/>
      <c r="F2336" s="103"/>
      <c r="AD2336" s="103"/>
      <c r="AF2336" s="103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133"/>
      <c r="AU2336" s="293"/>
    </row>
    <row r="2337" spans="1:47" x14ac:dyDescent="0.3">
      <c r="A2337" s="4"/>
      <c r="B2337" s="4"/>
      <c r="C2337" s="4"/>
      <c r="E2337" s="103"/>
      <c r="F2337" s="103"/>
      <c r="AD2337" s="103"/>
      <c r="AF2337" s="103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133"/>
      <c r="AU2337" s="293"/>
    </row>
    <row r="2338" spans="1:47" x14ac:dyDescent="0.3">
      <c r="A2338" s="4"/>
      <c r="B2338" s="4"/>
      <c r="C2338" s="4"/>
      <c r="E2338" s="103"/>
      <c r="F2338" s="103"/>
      <c r="AD2338" s="103"/>
      <c r="AF2338" s="103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133"/>
      <c r="AU2338" s="293"/>
    </row>
    <row r="2339" spans="1:47" x14ac:dyDescent="0.3">
      <c r="A2339" s="4"/>
      <c r="B2339" s="4"/>
      <c r="C2339" s="4"/>
      <c r="E2339" s="103"/>
      <c r="F2339" s="103"/>
      <c r="AD2339" s="103"/>
      <c r="AF2339" s="103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133"/>
      <c r="AU2339" s="293"/>
    </row>
    <row r="2340" spans="1:47" x14ac:dyDescent="0.3">
      <c r="A2340" s="4"/>
      <c r="B2340" s="4"/>
      <c r="C2340" s="4"/>
      <c r="E2340" s="103"/>
      <c r="F2340" s="103"/>
      <c r="AD2340" s="103"/>
      <c r="AF2340" s="103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133"/>
      <c r="AU2340" s="293"/>
    </row>
    <row r="2341" spans="1:47" x14ac:dyDescent="0.3">
      <c r="A2341" s="4"/>
      <c r="B2341" s="4"/>
      <c r="C2341" s="4"/>
      <c r="E2341" s="103"/>
      <c r="F2341" s="103"/>
      <c r="AD2341" s="103"/>
      <c r="AF2341" s="103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133"/>
      <c r="AU2341" s="293"/>
    </row>
    <row r="2342" spans="1:47" x14ac:dyDescent="0.3">
      <c r="A2342" s="4"/>
      <c r="B2342" s="4"/>
      <c r="C2342" s="4"/>
      <c r="E2342" s="103"/>
      <c r="F2342" s="103"/>
      <c r="AD2342" s="103"/>
      <c r="AF2342" s="103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133"/>
      <c r="AU2342" s="293"/>
    </row>
    <row r="2343" spans="1:47" x14ac:dyDescent="0.3">
      <c r="A2343" s="4"/>
      <c r="B2343" s="4"/>
      <c r="C2343" s="4"/>
      <c r="E2343" s="103"/>
      <c r="F2343" s="103"/>
      <c r="AD2343" s="103"/>
      <c r="AF2343" s="103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133"/>
      <c r="AU2343" s="293"/>
    </row>
    <row r="2344" spans="1:47" x14ac:dyDescent="0.3">
      <c r="A2344" s="4"/>
      <c r="B2344" s="4"/>
      <c r="C2344" s="4"/>
      <c r="E2344" s="103"/>
      <c r="F2344" s="103"/>
      <c r="AD2344" s="103"/>
      <c r="AF2344" s="103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133"/>
      <c r="AU2344" s="293"/>
    </row>
    <row r="2345" spans="1:47" x14ac:dyDescent="0.3">
      <c r="A2345" s="4"/>
      <c r="B2345" s="4"/>
      <c r="C2345" s="4"/>
      <c r="E2345" s="103"/>
      <c r="F2345" s="103"/>
      <c r="AD2345" s="103"/>
      <c r="AF2345" s="103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133"/>
      <c r="AU2345" s="293"/>
    </row>
    <row r="2346" spans="1:47" x14ac:dyDescent="0.3">
      <c r="A2346" s="4"/>
      <c r="B2346" s="4"/>
      <c r="C2346" s="4"/>
      <c r="E2346" s="103"/>
      <c r="F2346" s="103"/>
      <c r="AD2346" s="103"/>
      <c r="AF2346" s="103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133"/>
      <c r="AU2346" s="293"/>
    </row>
    <row r="2347" spans="1:47" x14ac:dyDescent="0.3">
      <c r="A2347" s="4"/>
      <c r="B2347" s="4"/>
      <c r="C2347" s="4"/>
      <c r="E2347" s="103"/>
      <c r="F2347" s="103"/>
      <c r="AD2347" s="103"/>
      <c r="AF2347" s="103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133"/>
      <c r="AU2347" s="293"/>
    </row>
    <row r="2348" spans="1:47" x14ac:dyDescent="0.3">
      <c r="A2348" s="4"/>
      <c r="B2348" s="4"/>
      <c r="C2348" s="4"/>
      <c r="E2348" s="103"/>
      <c r="F2348" s="103"/>
      <c r="AD2348" s="103"/>
      <c r="AF2348" s="103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133"/>
      <c r="AU2348" s="293"/>
    </row>
    <row r="2349" spans="1:47" x14ac:dyDescent="0.3">
      <c r="A2349" s="4"/>
      <c r="B2349" s="4"/>
      <c r="C2349" s="4"/>
      <c r="E2349" s="103"/>
      <c r="F2349" s="103"/>
      <c r="AD2349" s="103"/>
      <c r="AF2349" s="103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133"/>
      <c r="AU2349" s="293"/>
    </row>
    <row r="2350" spans="1:47" x14ac:dyDescent="0.3">
      <c r="A2350" s="4"/>
      <c r="B2350" s="4"/>
      <c r="C2350" s="4"/>
      <c r="E2350" s="103"/>
      <c r="F2350" s="103"/>
      <c r="AD2350" s="103"/>
      <c r="AF2350" s="103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133"/>
      <c r="AU2350" s="293"/>
    </row>
    <row r="2351" spans="1:47" x14ac:dyDescent="0.3">
      <c r="A2351" s="4"/>
      <c r="B2351" s="4"/>
      <c r="C2351" s="4"/>
      <c r="E2351" s="103"/>
      <c r="F2351" s="103"/>
      <c r="AD2351" s="103"/>
      <c r="AF2351" s="103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133"/>
      <c r="AU2351" s="293"/>
    </row>
    <row r="2352" spans="1:47" x14ac:dyDescent="0.3">
      <c r="A2352" s="4"/>
      <c r="B2352" s="4"/>
      <c r="C2352" s="4"/>
      <c r="E2352" s="103"/>
      <c r="F2352" s="103"/>
      <c r="AD2352" s="103"/>
      <c r="AF2352" s="103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133"/>
      <c r="AU2352" s="293"/>
    </row>
    <row r="2353" spans="1:47" x14ac:dyDescent="0.3">
      <c r="A2353" s="4"/>
      <c r="B2353" s="4"/>
      <c r="C2353" s="4"/>
      <c r="E2353" s="103"/>
      <c r="F2353" s="103"/>
      <c r="AD2353" s="103"/>
      <c r="AF2353" s="103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133"/>
      <c r="AU2353" s="293"/>
    </row>
    <row r="2354" spans="1:47" x14ac:dyDescent="0.3">
      <c r="A2354" s="4"/>
      <c r="B2354" s="4"/>
      <c r="C2354" s="4"/>
      <c r="E2354" s="103"/>
      <c r="F2354" s="103"/>
      <c r="AD2354" s="103"/>
      <c r="AF2354" s="103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133"/>
      <c r="AU2354" s="293"/>
    </row>
    <row r="2355" spans="1:47" x14ac:dyDescent="0.3">
      <c r="A2355" s="4"/>
      <c r="B2355" s="4"/>
      <c r="C2355" s="4"/>
      <c r="E2355" s="103"/>
      <c r="F2355" s="103"/>
      <c r="AD2355" s="103"/>
      <c r="AF2355" s="103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133"/>
      <c r="AU2355" s="293"/>
    </row>
    <row r="2356" spans="1:47" x14ac:dyDescent="0.3">
      <c r="A2356" s="4"/>
      <c r="B2356" s="4"/>
      <c r="C2356" s="4"/>
      <c r="E2356" s="103"/>
      <c r="F2356" s="103"/>
      <c r="AD2356" s="103"/>
      <c r="AF2356" s="103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133"/>
      <c r="AU2356" s="293"/>
    </row>
    <row r="2357" spans="1:47" x14ac:dyDescent="0.3">
      <c r="A2357" s="4"/>
      <c r="B2357" s="4"/>
      <c r="C2357" s="4"/>
      <c r="E2357" s="103"/>
      <c r="F2357" s="103"/>
      <c r="AD2357" s="103"/>
      <c r="AF2357" s="103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133"/>
      <c r="AU2357" s="293"/>
    </row>
    <row r="2358" spans="1:47" x14ac:dyDescent="0.3">
      <c r="A2358" s="4"/>
      <c r="B2358" s="4"/>
      <c r="C2358" s="4"/>
      <c r="E2358" s="103"/>
      <c r="F2358" s="103"/>
      <c r="AD2358" s="103"/>
      <c r="AF2358" s="103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133"/>
      <c r="AU2358" s="293"/>
    </row>
    <row r="2359" spans="1:47" x14ac:dyDescent="0.3">
      <c r="A2359" s="4"/>
      <c r="B2359" s="4"/>
      <c r="C2359" s="4"/>
      <c r="E2359" s="103"/>
      <c r="F2359" s="103"/>
      <c r="AD2359" s="103"/>
      <c r="AF2359" s="103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133"/>
      <c r="AU2359" s="293"/>
    </row>
    <row r="2360" spans="1:47" x14ac:dyDescent="0.3">
      <c r="A2360" s="4"/>
      <c r="B2360" s="4"/>
      <c r="C2360" s="4"/>
      <c r="E2360" s="103"/>
      <c r="F2360" s="103"/>
      <c r="AD2360" s="103"/>
      <c r="AF2360" s="103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133"/>
      <c r="AU2360" s="293"/>
    </row>
    <row r="2361" spans="1:47" x14ac:dyDescent="0.3">
      <c r="A2361" s="4"/>
      <c r="B2361" s="4"/>
      <c r="C2361" s="4"/>
      <c r="E2361" s="103"/>
      <c r="F2361" s="103"/>
      <c r="AD2361" s="103"/>
      <c r="AF2361" s="103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133"/>
      <c r="AU2361" s="293"/>
    </row>
    <row r="2362" spans="1:47" x14ac:dyDescent="0.3">
      <c r="A2362" s="4"/>
      <c r="B2362" s="4"/>
      <c r="C2362" s="4"/>
      <c r="E2362" s="103"/>
      <c r="F2362" s="103"/>
      <c r="AD2362" s="103"/>
      <c r="AF2362" s="103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133"/>
      <c r="AU2362" s="293"/>
    </row>
    <row r="2363" spans="1:47" x14ac:dyDescent="0.3">
      <c r="A2363" s="4"/>
      <c r="B2363" s="4"/>
      <c r="C2363" s="4"/>
      <c r="E2363" s="103"/>
      <c r="F2363" s="103"/>
      <c r="AD2363" s="103"/>
      <c r="AF2363" s="103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133"/>
      <c r="AU2363" s="293"/>
    </row>
    <row r="2364" spans="1:47" x14ac:dyDescent="0.3">
      <c r="A2364" s="4"/>
      <c r="B2364" s="4"/>
      <c r="C2364" s="4"/>
      <c r="E2364" s="103"/>
      <c r="F2364" s="103"/>
      <c r="AD2364" s="103"/>
      <c r="AF2364" s="103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133"/>
      <c r="AU2364" s="293"/>
    </row>
    <row r="2365" spans="1:47" x14ac:dyDescent="0.3">
      <c r="A2365" s="4"/>
      <c r="B2365" s="4"/>
      <c r="C2365" s="4"/>
      <c r="E2365" s="103"/>
      <c r="F2365" s="103"/>
      <c r="AD2365" s="103"/>
      <c r="AF2365" s="103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133"/>
      <c r="AU2365" s="293"/>
    </row>
    <row r="2366" spans="1:47" x14ac:dyDescent="0.3">
      <c r="A2366" s="4"/>
      <c r="B2366" s="4"/>
      <c r="C2366" s="4"/>
      <c r="E2366" s="103"/>
      <c r="F2366" s="103"/>
      <c r="AD2366" s="103"/>
      <c r="AF2366" s="103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133"/>
      <c r="AU2366" s="293"/>
    </row>
    <row r="2367" spans="1:47" x14ac:dyDescent="0.3">
      <c r="A2367" s="4"/>
      <c r="B2367" s="4"/>
      <c r="C2367" s="4"/>
      <c r="E2367" s="103"/>
      <c r="F2367" s="103"/>
      <c r="AD2367" s="103"/>
      <c r="AF2367" s="103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133"/>
      <c r="AU2367" s="293"/>
    </row>
    <row r="2368" spans="1:47" x14ac:dyDescent="0.3">
      <c r="A2368" s="4"/>
      <c r="B2368" s="4"/>
      <c r="C2368" s="4"/>
      <c r="E2368" s="103"/>
      <c r="F2368" s="103"/>
      <c r="AD2368" s="103"/>
      <c r="AF2368" s="103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133"/>
      <c r="AU2368" s="293"/>
    </row>
    <row r="2369" spans="1:47" x14ac:dyDescent="0.3">
      <c r="A2369" s="4"/>
      <c r="B2369" s="4"/>
      <c r="C2369" s="4"/>
      <c r="E2369" s="103"/>
      <c r="F2369" s="103"/>
      <c r="AD2369" s="103"/>
      <c r="AF2369" s="103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133"/>
      <c r="AU2369" s="293"/>
    </row>
    <row r="2370" spans="1:47" x14ac:dyDescent="0.3">
      <c r="A2370" s="4"/>
      <c r="B2370" s="4"/>
      <c r="C2370" s="4"/>
      <c r="E2370" s="103"/>
      <c r="F2370" s="103"/>
      <c r="AD2370" s="103"/>
      <c r="AF2370" s="103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133"/>
      <c r="AU2370" s="293"/>
    </row>
    <row r="2371" spans="1:47" x14ac:dyDescent="0.3">
      <c r="A2371" s="4"/>
      <c r="B2371" s="4"/>
      <c r="C2371" s="4"/>
      <c r="E2371" s="103"/>
      <c r="F2371" s="103"/>
      <c r="AD2371" s="103"/>
      <c r="AF2371" s="103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133"/>
      <c r="AU2371" s="293"/>
    </row>
    <row r="2372" spans="1:47" x14ac:dyDescent="0.3">
      <c r="A2372" s="4"/>
      <c r="B2372" s="4"/>
      <c r="C2372" s="4"/>
      <c r="E2372" s="103"/>
      <c r="F2372" s="103"/>
      <c r="AD2372" s="103"/>
      <c r="AF2372" s="103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133"/>
      <c r="AU2372" s="293"/>
    </row>
    <row r="2373" spans="1:47" x14ac:dyDescent="0.3">
      <c r="A2373" s="4"/>
      <c r="B2373" s="4"/>
      <c r="C2373" s="4"/>
      <c r="E2373" s="103"/>
      <c r="F2373" s="103"/>
      <c r="AD2373" s="103"/>
      <c r="AF2373" s="103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133"/>
      <c r="AU2373" s="293"/>
    </row>
    <row r="2374" spans="1:47" x14ac:dyDescent="0.3">
      <c r="A2374" s="4"/>
      <c r="B2374" s="4"/>
      <c r="C2374" s="4"/>
      <c r="E2374" s="103"/>
      <c r="F2374" s="103"/>
      <c r="AD2374" s="103"/>
      <c r="AF2374" s="103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133"/>
      <c r="AU2374" s="293"/>
    </row>
    <row r="2375" spans="1:47" x14ac:dyDescent="0.3">
      <c r="A2375" s="4"/>
      <c r="B2375" s="4"/>
      <c r="C2375" s="4"/>
      <c r="E2375" s="103"/>
      <c r="F2375" s="103"/>
      <c r="AD2375" s="103"/>
      <c r="AF2375" s="103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133"/>
      <c r="AU2375" s="293"/>
    </row>
    <row r="2376" spans="1:47" x14ac:dyDescent="0.3">
      <c r="A2376" s="4"/>
      <c r="B2376" s="4"/>
      <c r="C2376" s="4"/>
      <c r="E2376" s="103"/>
      <c r="F2376" s="103"/>
      <c r="AD2376" s="103"/>
      <c r="AF2376" s="103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133"/>
      <c r="AU2376" s="293"/>
    </row>
    <row r="2377" spans="1:47" x14ac:dyDescent="0.3">
      <c r="A2377" s="4"/>
      <c r="B2377" s="4"/>
      <c r="C2377" s="4"/>
      <c r="E2377" s="103"/>
      <c r="F2377" s="103"/>
      <c r="AD2377" s="103"/>
      <c r="AF2377" s="103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133"/>
      <c r="AU2377" s="293"/>
    </row>
    <row r="2378" spans="1:47" x14ac:dyDescent="0.3">
      <c r="A2378" s="4"/>
      <c r="B2378" s="4"/>
      <c r="C2378" s="4"/>
      <c r="E2378" s="103"/>
      <c r="F2378" s="103"/>
      <c r="AD2378" s="103"/>
      <c r="AF2378" s="103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133"/>
      <c r="AU2378" s="293"/>
    </row>
    <row r="2379" spans="1:47" x14ac:dyDescent="0.3">
      <c r="A2379" s="4"/>
      <c r="B2379" s="4"/>
      <c r="C2379" s="4"/>
      <c r="E2379" s="103"/>
      <c r="F2379" s="103"/>
      <c r="AD2379" s="103"/>
      <c r="AF2379" s="103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133"/>
      <c r="AU2379" s="293"/>
    </row>
    <row r="2380" spans="1:47" x14ac:dyDescent="0.3">
      <c r="A2380" s="4"/>
      <c r="B2380" s="4"/>
      <c r="C2380" s="4"/>
      <c r="E2380" s="103"/>
      <c r="F2380" s="103"/>
      <c r="AD2380" s="103"/>
      <c r="AF2380" s="103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133"/>
      <c r="AU2380" s="293"/>
    </row>
    <row r="2381" spans="1:47" x14ac:dyDescent="0.3">
      <c r="A2381" s="4"/>
      <c r="B2381" s="4"/>
      <c r="C2381" s="4"/>
      <c r="E2381" s="103"/>
      <c r="F2381" s="103"/>
      <c r="AD2381" s="103"/>
      <c r="AF2381" s="103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133"/>
      <c r="AU2381" s="293"/>
    </row>
    <row r="2382" spans="1:47" x14ac:dyDescent="0.3">
      <c r="A2382" s="4"/>
      <c r="B2382" s="4"/>
      <c r="C2382" s="4"/>
      <c r="E2382" s="103"/>
      <c r="F2382" s="103"/>
      <c r="AD2382" s="103"/>
      <c r="AF2382" s="103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133"/>
      <c r="AU2382" s="293"/>
    </row>
    <row r="2383" spans="1:47" x14ac:dyDescent="0.3">
      <c r="A2383" s="4"/>
      <c r="B2383" s="4"/>
      <c r="C2383" s="4"/>
      <c r="E2383" s="103"/>
      <c r="F2383" s="103"/>
      <c r="AD2383" s="103"/>
      <c r="AF2383" s="103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133"/>
      <c r="AU2383" s="293"/>
    </row>
    <row r="2384" spans="1:47" x14ac:dyDescent="0.3">
      <c r="A2384" s="4"/>
      <c r="B2384" s="4"/>
      <c r="C2384" s="4"/>
      <c r="E2384" s="103"/>
      <c r="F2384" s="103"/>
      <c r="AD2384" s="103"/>
      <c r="AF2384" s="103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133"/>
      <c r="AU2384" s="293"/>
    </row>
    <row r="2385" spans="1:47" x14ac:dyDescent="0.3">
      <c r="A2385" s="4"/>
      <c r="B2385" s="4"/>
      <c r="C2385" s="4"/>
      <c r="E2385" s="103"/>
      <c r="F2385" s="103"/>
      <c r="AD2385" s="103"/>
      <c r="AF2385" s="103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133"/>
      <c r="AU2385" s="293"/>
    </row>
    <row r="2386" spans="1:47" x14ac:dyDescent="0.3">
      <c r="A2386" s="4"/>
      <c r="B2386" s="4"/>
      <c r="C2386" s="4"/>
      <c r="E2386" s="103"/>
      <c r="F2386" s="103"/>
      <c r="AD2386" s="103"/>
      <c r="AF2386" s="103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133"/>
      <c r="AU2386" s="293"/>
    </row>
    <row r="2387" spans="1:47" x14ac:dyDescent="0.3">
      <c r="A2387" s="4"/>
      <c r="B2387" s="4"/>
      <c r="C2387" s="4"/>
      <c r="E2387" s="103"/>
      <c r="F2387" s="103"/>
      <c r="AD2387" s="103"/>
      <c r="AF2387" s="103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133"/>
      <c r="AU2387" s="293"/>
    </row>
    <row r="2388" spans="1:47" x14ac:dyDescent="0.3">
      <c r="A2388" s="4"/>
      <c r="B2388" s="4"/>
      <c r="C2388" s="4"/>
      <c r="E2388" s="103"/>
      <c r="F2388" s="103"/>
      <c r="AD2388" s="103"/>
      <c r="AF2388" s="103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133"/>
      <c r="AU2388" s="293"/>
    </row>
    <row r="2389" spans="1:47" x14ac:dyDescent="0.3">
      <c r="A2389" s="4"/>
      <c r="B2389" s="4"/>
      <c r="C2389" s="4"/>
      <c r="E2389" s="103"/>
      <c r="F2389" s="103"/>
      <c r="AD2389" s="103"/>
      <c r="AF2389" s="103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133"/>
      <c r="AU2389" s="293"/>
    </row>
    <row r="2390" spans="1:47" x14ac:dyDescent="0.3">
      <c r="A2390" s="4"/>
      <c r="B2390" s="4"/>
      <c r="C2390" s="4"/>
      <c r="E2390" s="103"/>
      <c r="F2390" s="103"/>
      <c r="AD2390" s="103"/>
      <c r="AF2390" s="103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133"/>
      <c r="AU2390" s="293"/>
    </row>
    <row r="2391" spans="1:47" x14ac:dyDescent="0.3">
      <c r="A2391" s="4"/>
      <c r="B2391" s="4"/>
      <c r="C2391" s="4"/>
      <c r="E2391" s="103"/>
      <c r="F2391" s="103"/>
      <c r="AD2391" s="103"/>
      <c r="AF2391" s="103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133"/>
      <c r="AU2391" s="293"/>
    </row>
    <row r="2392" spans="1:47" x14ac:dyDescent="0.3">
      <c r="A2392" s="4"/>
      <c r="B2392" s="4"/>
      <c r="C2392" s="4"/>
      <c r="E2392" s="103"/>
      <c r="F2392" s="103"/>
      <c r="AD2392" s="103"/>
      <c r="AF2392" s="103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133"/>
      <c r="AU2392" s="293"/>
    </row>
    <row r="2393" spans="1:47" x14ac:dyDescent="0.3">
      <c r="A2393" s="4"/>
      <c r="B2393" s="4"/>
      <c r="C2393" s="4"/>
      <c r="E2393" s="103"/>
      <c r="F2393" s="103"/>
      <c r="AD2393" s="103"/>
      <c r="AF2393" s="103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133"/>
      <c r="AU2393" s="293"/>
    </row>
    <row r="2394" spans="1:47" x14ac:dyDescent="0.3">
      <c r="A2394" s="4"/>
      <c r="B2394" s="4"/>
      <c r="C2394" s="4"/>
      <c r="E2394" s="103"/>
      <c r="F2394" s="103"/>
      <c r="AD2394" s="103"/>
      <c r="AF2394" s="103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133"/>
      <c r="AU2394" s="293"/>
    </row>
    <row r="2395" spans="1:47" x14ac:dyDescent="0.3">
      <c r="A2395" s="4"/>
      <c r="B2395" s="4"/>
      <c r="C2395" s="4"/>
      <c r="E2395" s="103"/>
      <c r="F2395" s="103"/>
      <c r="AD2395" s="103"/>
      <c r="AF2395" s="103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133"/>
      <c r="AU2395" s="293"/>
    </row>
    <row r="2396" spans="1:47" x14ac:dyDescent="0.3">
      <c r="A2396" s="4"/>
      <c r="B2396" s="4"/>
      <c r="C2396" s="4"/>
      <c r="E2396" s="103"/>
      <c r="F2396" s="103"/>
      <c r="AD2396" s="103"/>
      <c r="AF2396" s="103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133"/>
      <c r="AU2396" s="293"/>
    </row>
    <row r="2397" spans="1:47" x14ac:dyDescent="0.3">
      <c r="A2397" s="4"/>
      <c r="B2397" s="4"/>
      <c r="C2397" s="4"/>
      <c r="E2397" s="103"/>
      <c r="F2397" s="103"/>
      <c r="AD2397" s="103"/>
      <c r="AF2397" s="103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133"/>
      <c r="AU2397" s="293"/>
    </row>
    <row r="2398" spans="1:47" x14ac:dyDescent="0.3">
      <c r="A2398" s="4"/>
      <c r="B2398" s="4"/>
      <c r="C2398" s="4"/>
      <c r="E2398" s="103"/>
      <c r="F2398" s="103"/>
      <c r="AD2398" s="103"/>
      <c r="AF2398" s="103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133"/>
      <c r="AU2398" s="293"/>
    </row>
    <row r="2399" spans="1:47" x14ac:dyDescent="0.3">
      <c r="A2399" s="4"/>
      <c r="B2399" s="4"/>
      <c r="C2399" s="4"/>
      <c r="E2399" s="103"/>
      <c r="F2399" s="103"/>
      <c r="AD2399" s="103"/>
      <c r="AF2399" s="103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133"/>
      <c r="AU2399" s="293"/>
    </row>
    <row r="2400" spans="1:47" x14ac:dyDescent="0.3">
      <c r="A2400" s="4"/>
      <c r="B2400" s="4"/>
      <c r="C2400" s="4"/>
      <c r="E2400" s="103"/>
      <c r="F2400" s="103"/>
      <c r="AD2400" s="103"/>
      <c r="AF2400" s="103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133"/>
      <c r="AU2400" s="293"/>
    </row>
    <row r="2401" spans="1:47" x14ac:dyDescent="0.3">
      <c r="A2401" s="4"/>
      <c r="B2401" s="4"/>
      <c r="C2401" s="4"/>
      <c r="E2401" s="103"/>
      <c r="F2401" s="103"/>
      <c r="AD2401" s="103"/>
      <c r="AF2401" s="103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133"/>
      <c r="AU2401" s="293"/>
    </row>
    <row r="2402" spans="1:47" x14ac:dyDescent="0.3">
      <c r="A2402" s="4"/>
      <c r="B2402" s="4"/>
      <c r="C2402" s="4"/>
      <c r="E2402" s="103"/>
      <c r="F2402" s="103"/>
      <c r="AD2402" s="103"/>
      <c r="AF2402" s="103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133"/>
      <c r="AU2402" s="293"/>
    </row>
    <row r="2403" spans="1:47" x14ac:dyDescent="0.3">
      <c r="A2403" s="4"/>
      <c r="B2403" s="4"/>
      <c r="C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133"/>
      <c r="AU2403" s="293"/>
    </row>
    <row r="2404" spans="1:47" x14ac:dyDescent="0.3">
      <c r="A2404" s="4"/>
      <c r="B2404" s="4"/>
      <c r="C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133"/>
      <c r="AU2404" s="293"/>
    </row>
    <row r="2405" spans="1:47" x14ac:dyDescent="0.3">
      <c r="A2405" s="4"/>
      <c r="B2405" s="4"/>
      <c r="C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133"/>
      <c r="AU2405" s="293"/>
    </row>
    <row r="2406" spans="1:47" x14ac:dyDescent="0.3">
      <c r="A2406" s="4"/>
      <c r="B2406" s="4"/>
      <c r="C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133"/>
      <c r="AU2406" s="293"/>
    </row>
    <row r="2407" spans="1:47" x14ac:dyDescent="0.3">
      <c r="A2407" s="4"/>
      <c r="B2407" s="4"/>
      <c r="C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133"/>
      <c r="AU2407" s="293"/>
    </row>
    <row r="2408" spans="1:47" x14ac:dyDescent="0.3">
      <c r="A2408" s="4"/>
      <c r="B2408" s="4"/>
      <c r="C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133"/>
      <c r="AU2408" s="293"/>
    </row>
    <row r="2409" spans="1:47" x14ac:dyDescent="0.3">
      <c r="A2409" s="4"/>
      <c r="B2409" s="4"/>
      <c r="C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133"/>
      <c r="AU2409" s="293"/>
    </row>
    <row r="2410" spans="1:47" x14ac:dyDescent="0.3">
      <c r="A2410" s="4"/>
      <c r="B2410" s="4"/>
      <c r="C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133"/>
      <c r="AU2410" s="293"/>
    </row>
    <row r="2411" spans="1:47" x14ac:dyDescent="0.3">
      <c r="A2411" s="4"/>
      <c r="B2411" s="4"/>
      <c r="C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133"/>
      <c r="AU2411" s="293"/>
    </row>
    <row r="2412" spans="1:47" x14ac:dyDescent="0.3">
      <c r="A2412" s="4"/>
      <c r="B2412" s="4"/>
      <c r="C2412" s="4"/>
      <c r="E2412" s="4"/>
      <c r="F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133"/>
      <c r="AU2412" s="293"/>
    </row>
    <row r="2413" spans="1:47" x14ac:dyDescent="0.3">
      <c r="A2413" s="4"/>
      <c r="B2413" s="4"/>
      <c r="C2413" s="4"/>
      <c r="E2413" s="4"/>
      <c r="F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133"/>
      <c r="AU2413" s="293"/>
    </row>
    <row r="2414" spans="1:47" x14ac:dyDescent="0.3">
      <c r="A2414" s="4"/>
      <c r="B2414" s="4"/>
      <c r="C2414" s="4"/>
      <c r="E2414" s="4"/>
      <c r="F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133"/>
      <c r="AU2414" s="293"/>
    </row>
    <row r="2415" spans="1:47" x14ac:dyDescent="0.3">
      <c r="A2415" s="4"/>
      <c r="B2415" s="4"/>
      <c r="C2415" s="4"/>
      <c r="E2415" s="4"/>
      <c r="F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133"/>
      <c r="AU2415" s="293"/>
    </row>
    <row r="2416" spans="1:47" x14ac:dyDescent="0.3">
      <c r="A2416" s="4"/>
      <c r="B2416" s="4"/>
      <c r="C2416" s="4"/>
      <c r="E2416" s="4"/>
      <c r="F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133"/>
      <c r="AU2416" s="293"/>
    </row>
    <row r="2417" spans="1:47" x14ac:dyDescent="0.3">
      <c r="A2417" s="4"/>
      <c r="B2417" s="4"/>
      <c r="C2417" s="4"/>
      <c r="E2417" s="4"/>
      <c r="F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133"/>
      <c r="AU2417" s="293"/>
    </row>
    <row r="2418" spans="1:47" x14ac:dyDescent="0.3">
      <c r="A2418" s="4"/>
      <c r="B2418" s="4"/>
      <c r="C2418" s="4"/>
      <c r="E2418" s="4"/>
      <c r="F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133"/>
      <c r="AU2418" s="293"/>
    </row>
    <row r="2419" spans="1:47" x14ac:dyDescent="0.3">
      <c r="A2419" s="4"/>
      <c r="B2419" s="4"/>
      <c r="C2419" s="4"/>
      <c r="E2419" s="4"/>
      <c r="F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133"/>
      <c r="AU2419" s="293"/>
    </row>
    <row r="2420" spans="1:47" x14ac:dyDescent="0.3">
      <c r="A2420" s="4"/>
      <c r="B2420" s="4"/>
      <c r="C2420" s="4"/>
      <c r="E2420" s="4"/>
      <c r="F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133"/>
      <c r="AU2420" s="293"/>
    </row>
    <row r="2421" spans="1:47" x14ac:dyDescent="0.3">
      <c r="A2421" s="4"/>
      <c r="B2421" s="4"/>
      <c r="C2421" s="4"/>
      <c r="E2421" s="4"/>
      <c r="F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133"/>
      <c r="AU2421" s="293"/>
    </row>
    <row r="2422" spans="1:47" x14ac:dyDescent="0.3">
      <c r="A2422" s="4"/>
      <c r="B2422" s="4"/>
      <c r="C2422" s="4"/>
      <c r="E2422" s="4"/>
      <c r="F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133"/>
      <c r="AU2422" s="293"/>
    </row>
    <row r="2423" spans="1:47" x14ac:dyDescent="0.3">
      <c r="A2423" s="4"/>
      <c r="B2423" s="4"/>
      <c r="C2423" s="4"/>
      <c r="E2423" s="4"/>
      <c r="F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133"/>
      <c r="AU2423" s="293"/>
    </row>
    <row r="2424" spans="1:47" x14ac:dyDescent="0.3">
      <c r="A2424" s="4"/>
      <c r="B2424" s="4"/>
      <c r="C2424" s="4"/>
      <c r="E2424" s="4"/>
      <c r="F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133"/>
      <c r="AU2424" s="293"/>
    </row>
    <row r="2425" spans="1:47" x14ac:dyDescent="0.3">
      <c r="A2425" s="4"/>
      <c r="B2425" s="4"/>
      <c r="C2425" s="4"/>
      <c r="E2425" s="4"/>
      <c r="F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133"/>
      <c r="AU2425" s="293"/>
    </row>
    <row r="2426" spans="1:47" x14ac:dyDescent="0.3">
      <c r="A2426" s="4"/>
      <c r="B2426" s="4"/>
      <c r="C2426" s="4"/>
      <c r="E2426" s="4"/>
      <c r="F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133"/>
      <c r="AU2426" s="293"/>
    </row>
    <row r="2427" spans="1:47" x14ac:dyDescent="0.3">
      <c r="A2427" s="4"/>
      <c r="B2427" s="4"/>
      <c r="C2427" s="4"/>
      <c r="E2427" s="4"/>
      <c r="F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133"/>
      <c r="AU2427" s="293"/>
    </row>
    <row r="2428" spans="1:47" x14ac:dyDescent="0.3">
      <c r="A2428" s="4"/>
      <c r="B2428" s="4"/>
      <c r="C2428" s="4"/>
      <c r="E2428" s="4"/>
      <c r="F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133"/>
      <c r="AU2428" s="293"/>
    </row>
    <row r="2429" spans="1:47" x14ac:dyDescent="0.3">
      <c r="A2429" s="4"/>
      <c r="B2429" s="4"/>
      <c r="C2429" s="4"/>
      <c r="E2429" s="4"/>
      <c r="F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133"/>
      <c r="AU2429" s="293"/>
    </row>
    <row r="2430" spans="1:47" x14ac:dyDescent="0.3">
      <c r="A2430" s="4"/>
      <c r="B2430" s="4"/>
      <c r="C2430" s="4"/>
      <c r="E2430" s="4"/>
      <c r="F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133"/>
      <c r="AU2430" s="293"/>
    </row>
    <row r="2431" spans="1:47" x14ac:dyDescent="0.3">
      <c r="A2431" s="4"/>
      <c r="B2431" s="4"/>
      <c r="C2431" s="4"/>
      <c r="E2431" s="4"/>
      <c r="F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133"/>
      <c r="AU2431" s="293"/>
    </row>
    <row r="2432" spans="1:47" x14ac:dyDescent="0.3">
      <c r="A2432" s="4"/>
      <c r="B2432" s="4"/>
      <c r="C2432" s="4"/>
      <c r="E2432" s="4"/>
      <c r="F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133"/>
      <c r="AU2432" s="293"/>
    </row>
    <row r="2433" spans="1:47" x14ac:dyDescent="0.3">
      <c r="A2433" s="4"/>
      <c r="B2433" s="4"/>
      <c r="C2433" s="4"/>
      <c r="E2433" s="4"/>
      <c r="F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133"/>
      <c r="AU2433" s="293"/>
    </row>
    <row r="2434" spans="1:47" x14ac:dyDescent="0.3">
      <c r="A2434" s="4"/>
      <c r="B2434" s="4"/>
      <c r="C2434" s="4"/>
      <c r="E2434" s="4"/>
      <c r="F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133"/>
      <c r="AU2434" s="293"/>
    </row>
    <row r="2435" spans="1:47" x14ac:dyDescent="0.3">
      <c r="A2435" s="4"/>
      <c r="B2435" s="4"/>
      <c r="C2435" s="4"/>
      <c r="E2435" s="4"/>
      <c r="F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133"/>
      <c r="AU2435" s="293"/>
    </row>
    <row r="2436" spans="1:47" x14ac:dyDescent="0.3">
      <c r="A2436" s="4"/>
      <c r="B2436" s="4"/>
      <c r="C2436" s="4"/>
      <c r="E2436" s="4"/>
      <c r="F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133"/>
      <c r="AU2436" s="293"/>
    </row>
    <row r="2437" spans="1:47" x14ac:dyDescent="0.3">
      <c r="A2437" s="4"/>
      <c r="B2437" s="4"/>
      <c r="C2437" s="4"/>
      <c r="E2437" s="4"/>
      <c r="F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133"/>
      <c r="AU2437" s="293"/>
    </row>
    <row r="2438" spans="1:47" x14ac:dyDescent="0.3">
      <c r="A2438" s="4"/>
      <c r="B2438" s="4"/>
      <c r="C2438" s="4"/>
      <c r="E2438" s="4"/>
      <c r="F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133"/>
      <c r="AU2438" s="293"/>
    </row>
    <row r="2439" spans="1:47" x14ac:dyDescent="0.3">
      <c r="A2439" s="4"/>
      <c r="B2439" s="4"/>
      <c r="C2439" s="4"/>
      <c r="E2439" s="4"/>
      <c r="F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133"/>
      <c r="AU2439" s="293"/>
    </row>
    <row r="2440" spans="1:47" x14ac:dyDescent="0.3">
      <c r="A2440" s="4"/>
      <c r="B2440" s="4"/>
      <c r="C2440" s="4"/>
      <c r="E2440" s="4"/>
      <c r="F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133"/>
      <c r="AU2440" s="293"/>
    </row>
    <row r="2441" spans="1:47" x14ac:dyDescent="0.3">
      <c r="A2441" s="4"/>
      <c r="B2441" s="4"/>
      <c r="C2441" s="4"/>
      <c r="E2441" s="4"/>
      <c r="F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133"/>
      <c r="AU2441" s="293"/>
    </row>
    <row r="2442" spans="1:47" x14ac:dyDescent="0.3">
      <c r="A2442" s="4"/>
      <c r="B2442" s="4"/>
      <c r="C2442" s="4"/>
      <c r="E2442" s="4"/>
      <c r="F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133"/>
      <c r="AU2442" s="293"/>
    </row>
    <row r="2443" spans="1:47" x14ac:dyDescent="0.3">
      <c r="A2443" s="4"/>
      <c r="B2443" s="4"/>
      <c r="C2443" s="4"/>
      <c r="E2443" s="4"/>
      <c r="F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133"/>
      <c r="AU2443" s="293"/>
    </row>
    <row r="2444" spans="1:47" x14ac:dyDescent="0.3">
      <c r="A2444" s="4"/>
      <c r="B2444" s="4"/>
      <c r="C2444" s="4"/>
      <c r="E2444" s="4"/>
      <c r="F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133"/>
      <c r="AU2444" s="293"/>
    </row>
    <row r="2445" spans="1:47" x14ac:dyDescent="0.3">
      <c r="A2445" s="4"/>
      <c r="B2445" s="4"/>
      <c r="C2445" s="4"/>
      <c r="E2445" s="4"/>
      <c r="F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133"/>
      <c r="AU2445" s="293"/>
    </row>
    <row r="2446" spans="1:47" x14ac:dyDescent="0.3">
      <c r="A2446" s="4"/>
      <c r="B2446" s="4"/>
      <c r="C2446" s="4"/>
      <c r="E2446" s="4"/>
      <c r="F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133"/>
      <c r="AU2446" s="293"/>
    </row>
    <row r="2447" spans="1:47" x14ac:dyDescent="0.3">
      <c r="A2447" s="4"/>
      <c r="B2447" s="4"/>
      <c r="C2447" s="4"/>
      <c r="E2447" s="4"/>
      <c r="F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133"/>
      <c r="AU2447" s="293"/>
    </row>
    <row r="2448" spans="1:47" x14ac:dyDescent="0.3">
      <c r="A2448" s="4"/>
      <c r="B2448" s="4"/>
      <c r="C2448" s="4"/>
      <c r="E2448" s="4"/>
      <c r="F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133"/>
      <c r="AU2448" s="293"/>
    </row>
    <row r="2449" spans="1:47" x14ac:dyDescent="0.3">
      <c r="A2449" s="4"/>
      <c r="B2449" s="4"/>
      <c r="C2449" s="4"/>
      <c r="E2449" s="4"/>
      <c r="F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133"/>
      <c r="AU2449" s="293"/>
    </row>
    <row r="2450" spans="1:47" x14ac:dyDescent="0.3">
      <c r="A2450" s="4"/>
      <c r="B2450" s="4"/>
      <c r="C2450" s="4"/>
      <c r="E2450" s="4"/>
      <c r="F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133"/>
      <c r="AU2450" s="293"/>
    </row>
    <row r="2451" spans="1:47" x14ac:dyDescent="0.3">
      <c r="A2451" s="4"/>
      <c r="B2451" s="4"/>
      <c r="C2451" s="4"/>
      <c r="E2451" s="4"/>
      <c r="F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133"/>
      <c r="AU2451" s="293"/>
    </row>
    <row r="2452" spans="1:47" x14ac:dyDescent="0.3">
      <c r="A2452" s="4"/>
      <c r="B2452" s="4"/>
      <c r="C2452" s="4"/>
      <c r="E2452" s="4"/>
      <c r="F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133"/>
      <c r="AU2452" s="293"/>
    </row>
    <row r="2453" spans="1:47" x14ac:dyDescent="0.3">
      <c r="A2453" s="4"/>
      <c r="B2453" s="4"/>
      <c r="C2453" s="4"/>
      <c r="E2453" s="4"/>
      <c r="F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133"/>
      <c r="AU2453" s="293"/>
    </row>
    <row r="2454" spans="1:47" x14ac:dyDescent="0.3">
      <c r="A2454" s="4"/>
      <c r="B2454" s="4"/>
      <c r="C2454" s="4"/>
      <c r="E2454" s="4"/>
      <c r="F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133"/>
      <c r="AU2454" s="293"/>
    </row>
    <row r="2455" spans="1:47" x14ac:dyDescent="0.3">
      <c r="A2455" s="4"/>
      <c r="B2455" s="4"/>
      <c r="C2455" s="4"/>
      <c r="E2455" s="4"/>
      <c r="F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133"/>
      <c r="AU2455" s="293"/>
    </row>
    <row r="2456" spans="1:47" x14ac:dyDescent="0.3">
      <c r="A2456" s="4"/>
      <c r="B2456" s="4"/>
      <c r="C2456" s="4"/>
      <c r="E2456" s="4"/>
      <c r="F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133"/>
      <c r="AU2456" s="293"/>
    </row>
    <row r="2457" spans="1:47" x14ac:dyDescent="0.3">
      <c r="A2457" s="4"/>
      <c r="B2457" s="4"/>
      <c r="C2457" s="4"/>
      <c r="E2457" s="4"/>
      <c r="F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133"/>
      <c r="AU2457" s="293"/>
    </row>
    <row r="2458" spans="1:47" x14ac:dyDescent="0.3">
      <c r="A2458" s="4"/>
      <c r="B2458" s="4"/>
      <c r="C2458" s="4"/>
      <c r="E2458" s="4"/>
      <c r="F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133"/>
      <c r="AU2458" s="293"/>
    </row>
    <row r="2459" spans="1:47" x14ac:dyDescent="0.3">
      <c r="A2459" s="4"/>
      <c r="B2459" s="4"/>
      <c r="C2459" s="4"/>
      <c r="E2459" s="4"/>
      <c r="F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133"/>
      <c r="AU2459" s="293"/>
    </row>
    <row r="2460" spans="1:47" x14ac:dyDescent="0.3">
      <c r="A2460" s="4"/>
      <c r="B2460" s="4"/>
      <c r="C2460" s="4"/>
      <c r="E2460" s="4"/>
      <c r="F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133"/>
      <c r="AU2460" s="293"/>
    </row>
    <row r="2461" spans="1:47" x14ac:dyDescent="0.3">
      <c r="A2461" s="4"/>
      <c r="B2461" s="4"/>
      <c r="C2461" s="4"/>
      <c r="E2461" s="4"/>
      <c r="F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133"/>
      <c r="AU2461" s="293"/>
    </row>
    <row r="2462" spans="1:47" x14ac:dyDescent="0.3">
      <c r="A2462" s="4"/>
      <c r="B2462" s="4"/>
      <c r="C2462" s="4"/>
      <c r="E2462" s="4"/>
      <c r="F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133"/>
      <c r="AU2462" s="293"/>
    </row>
    <row r="2463" spans="1:47" x14ac:dyDescent="0.3">
      <c r="A2463" s="4"/>
      <c r="B2463" s="4"/>
      <c r="C2463" s="4"/>
      <c r="E2463" s="4"/>
      <c r="F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133"/>
      <c r="AU2463" s="293"/>
    </row>
    <row r="2464" spans="1:47" x14ac:dyDescent="0.3">
      <c r="A2464" s="4"/>
      <c r="B2464" s="4"/>
      <c r="C2464" s="4"/>
      <c r="E2464" s="4"/>
      <c r="F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133"/>
      <c r="AU2464" s="293"/>
    </row>
    <row r="2465" spans="1:47" x14ac:dyDescent="0.3">
      <c r="A2465" s="4"/>
      <c r="B2465" s="4"/>
      <c r="C2465" s="4"/>
      <c r="E2465" s="4"/>
      <c r="F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133"/>
      <c r="AU2465" s="293"/>
    </row>
    <row r="2466" spans="1:47" x14ac:dyDescent="0.3">
      <c r="A2466" s="4"/>
      <c r="B2466" s="4"/>
      <c r="C2466" s="4"/>
      <c r="E2466" s="4"/>
      <c r="F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133"/>
      <c r="AU2466" s="293"/>
    </row>
    <row r="2467" spans="1:47" x14ac:dyDescent="0.3">
      <c r="A2467" s="4"/>
      <c r="B2467" s="4"/>
      <c r="C2467" s="4"/>
      <c r="E2467" s="4"/>
      <c r="F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133"/>
      <c r="AU2467" s="293"/>
    </row>
    <row r="2468" spans="1:47" x14ac:dyDescent="0.3">
      <c r="A2468" s="4"/>
      <c r="B2468" s="4"/>
      <c r="C2468" s="4"/>
      <c r="E2468" s="4"/>
      <c r="F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133"/>
      <c r="AU2468" s="293"/>
    </row>
    <row r="2469" spans="1:47" x14ac:dyDescent="0.3">
      <c r="A2469" s="4"/>
      <c r="B2469" s="4"/>
      <c r="C2469" s="4"/>
      <c r="E2469" s="4"/>
      <c r="F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133"/>
      <c r="AU2469" s="293"/>
    </row>
    <row r="2470" spans="1:47" x14ac:dyDescent="0.3">
      <c r="A2470" s="4"/>
      <c r="B2470" s="4"/>
      <c r="C2470" s="4"/>
      <c r="E2470" s="4"/>
      <c r="F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133"/>
      <c r="AU2470" s="293"/>
    </row>
    <row r="2471" spans="1:47" x14ac:dyDescent="0.3">
      <c r="A2471" s="4"/>
      <c r="B2471" s="4"/>
      <c r="C2471" s="4"/>
      <c r="E2471" s="4"/>
      <c r="F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133"/>
      <c r="AU2471" s="293"/>
    </row>
    <row r="2472" spans="1:47" x14ac:dyDescent="0.3">
      <c r="A2472" s="4"/>
      <c r="B2472" s="4"/>
      <c r="C2472" s="4"/>
      <c r="E2472" s="4"/>
      <c r="F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133"/>
      <c r="AU2472" s="293"/>
    </row>
    <row r="2473" spans="1:47" x14ac:dyDescent="0.3">
      <c r="A2473" s="4"/>
      <c r="B2473" s="4"/>
      <c r="C2473" s="4"/>
      <c r="E2473" s="4"/>
      <c r="F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133"/>
      <c r="AU2473" s="293"/>
    </row>
    <row r="2474" spans="1:47" x14ac:dyDescent="0.3">
      <c r="A2474" s="4"/>
      <c r="B2474" s="4"/>
      <c r="C2474" s="4"/>
      <c r="E2474" s="4"/>
      <c r="F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133"/>
      <c r="AU2474" s="293"/>
    </row>
    <row r="2475" spans="1:47" x14ac:dyDescent="0.3">
      <c r="A2475" s="4"/>
      <c r="B2475" s="4"/>
      <c r="C2475" s="4"/>
      <c r="E2475" s="4"/>
      <c r="F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133"/>
      <c r="AU2475" s="293"/>
    </row>
    <row r="2476" spans="1:47" x14ac:dyDescent="0.3">
      <c r="A2476" s="4"/>
      <c r="B2476" s="4"/>
      <c r="C2476" s="4"/>
      <c r="E2476" s="4"/>
      <c r="F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133"/>
      <c r="AU2476" s="293"/>
    </row>
    <row r="2477" spans="1:47" x14ac:dyDescent="0.3">
      <c r="A2477" s="4"/>
      <c r="B2477" s="4"/>
      <c r="C2477" s="4"/>
      <c r="E2477" s="4"/>
      <c r="F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133"/>
      <c r="AU2477" s="293"/>
    </row>
    <row r="2478" spans="1:47" x14ac:dyDescent="0.3">
      <c r="A2478" s="4"/>
      <c r="B2478" s="4"/>
      <c r="C2478" s="4"/>
      <c r="E2478" s="4"/>
      <c r="F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133"/>
      <c r="AU2478" s="293"/>
    </row>
    <row r="2479" spans="1:47" x14ac:dyDescent="0.3">
      <c r="A2479" s="4"/>
      <c r="B2479" s="4"/>
      <c r="C2479" s="4"/>
      <c r="E2479" s="4"/>
      <c r="F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133"/>
      <c r="AU2479" s="293"/>
    </row>
    <row r="2480" spans="1:47" x14ac:dyDescent="0.3">
      <c r="A2480" s="4"/>
      <c r="B2480" s="4"/>
      <c r="C2480" s="4"/>
      <c r="E2480" s="4"/>
      <c r="F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133"/>
      <c r="AU2480" s="293"/>
    </row>
    <row r="2481" spans="1:47" x14ac:dyDescent="0.3">
      <c r="A2481" s="4"/>
      <c r="B2481" s="4"/>
      <c r="C2481" s="4"/>
      <c r="E2481" s="4"/>
      <c r="F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133"/>
      <c r="AU2481" s="293"/>
    </row>
    <row r="2482" spans="1:47" x14ac:dyDescent="0.3">
      <c r="A2482" s="4"/>
      <c r="B2482" s="4"/>
      <c r="C2482" s="4"/>
      <c r="E2482" s="4"/>
      <c r="F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133"/>
      <c r="AU2482" s="293"/>
    </row>
    <row r="2483" spans="1:47" x14ac:dyDescent="0.3">
      <c r="A2483" s="4"/>
      <c r="B2483" s="4"/>
      <c r="C2483" s="4"/>
      <c r="E2483" s="4"/>
      <c r="F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133"/>
      <c r="AU2483" s="293"/>
    </row>
    <row r="2484" spans="1:47" x14ac:dyDescent="0.3">
      <c r="A2484" s="4"/>
      <c r="B2484" s="4"/>
      <c r="C2484" s="4"/>
      <c r="E2484" s="4"/>
      <c r="F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133"/>
      <c r="AU2484" s="293"/>
    </row>
    <row r="2485" spans="1:47" x14ac:dyDescent="0.3">
      <c r="A2485" s="4"/>
      <c r="B2485" s="4"/>
      <c r="C2485" s="4"/>
      <c r="E2485" s="4"/>
      <c r="F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133"/>
      <c r="AU2485" s="293"/>
    </row>
    <row r="2486" spans="1:47" x14ac:dyDescent="0.3">
      <c r="A2486" s="4"/>
      <c r="B2486" s="4"/>
      <c r="C2486" s="4"/>
      <c r="E2486" s="4"/>
      <c r="F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133"/>
      <c r="AU2486" s="293"/>
    </row>
    <row r="2487" spans="1:47" x14ac:dyDescent="0.3">
      <c r="A2487" s="4"/>
      <c r="B2487" s="4"/>
      <c r="C2487" s="4"/>
      <c r="E2487" s="4"/>
      <c r="F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133"/>
      <c r="AU2487" s="293"/>
    </row>
    <row r="2488" spans="1:47" x14ac:dyDescent="0.3">
      <c r="A2488" s="4"/>
      <c r="B2488" s="4"/>
      <c r="C2488" s="4"/>
      <c r="E2488" s="4"/>
      <c r="F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133"/>
      <c r="AU2488" s="293"/>
    </row>
    <row r="2489" spans="1:47" x14ac:dyDescent="0.3">
      <c r="A2489" s="4"/>
      <c r="B2489" s="4"/>
      <c r="C2489" s="4"/>
      <c r="E2489" s="4"/>
      <c r="F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133"/>
      <c r="AU2489" s="293"/>
    </row>
    <row r="2490" spans="1:47" x14ac:dyDescent="0.3">
      <c r="A2490" s="4"/>
      <c r="B2490" s="4"/>
      <c r="C2490" s="4"/>
      <c r="E2490" s="4"/>
      <c r="F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133"/>
      <c r="AU2490" s="293"/>
    </row>
    <row r="2491" spans="1:47" x14ac:dyDescent="0.3">
      <c r="A2491" s="4"/>
      <c r="B2491" s="4"/>
      <c r="C2491" s="4"/>
      <c r="E2491" s="4"/>
      <c r="F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133"/>
      <c r="AU2491" s="293"/>
    </row>
    <row r="2492" spans="1:47" x14ac:dyDescent="0.3">
      <c r="A2492" s="4"/>
      <c r="B2492" s="4"/>
      <c r="C2492" s="4"/>
      <c r="E2492" s="4"/>
      <c r="F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133"/>
      <c r="AU2492" s="293"/>
    </row>
    <row r="2493" spans="1:47" x14ac:dyDescent="0.3">
      <c r="A2493" s="4"/>
      <c r="B2493" s="4"/>
      <c r="C2493" s="4"/>
      <c r="E2493" s="4"/>
      <c r="F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133"/>
      <c r="AU2493" s="293"/>
    </row>
    <row r="2494" spans="1:47" x14ac:dyDescent="0.3">
      <c r="A2494" s="4"/>
      <c r="B2494" s="4"/>
      <c r="C2494" s="4"/>
      <c r="E2494" s="4"/>
      <c r="F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133"/>
      <c r="AU2494" s="293"/>
    </row>
    <row r="2495" spans="1:47" x14ac:dyDescent="0.3">
      <c r="A2495" s="4"/>
      <c r="B2495" s="4"/>
      <c r="C2495" s="4"/>
      <c r="E2495" s="4"/>
      <c r="F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133"/>
      <c r="AU2495" s="293"/>
    </row>
    <row r="2496" spans="1:47" x14ac:dyDescent="0.3">
      <c r="A2496" s="4"/>
      <c r="B2496" s="4"/>
      <c r="C2496" s="4"/>
      <c r="E2496" s="4"/>
      <c r="F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133"/>
      <c r="AU2496" s="293"/>
    </row>
    <row r="2497" spans="1:47" x14ac:dyDescent="0.3">
      <c r="A2497" s="4"/>
      <c r="B2497" s="4"/>
      <c r="C2497" s="4"/>
      <c r="E2497" s="4"/>
      <c r="F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133"/>
      <c r="AU2497" s="293"/>
    </row>
    <row r="2498" spans="1:47" x14ac:dyDescent="0.3">
      <c r="A2498" s="4"/>
      <c r="B2498" s="4"/>
      <c r="C2498" s="4"/>
      <c r="E2498" s="4"/>
      <c r="F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133"/>
      <c r="AU2498" s="293"/>
    </row>
    <row r="2499" spans="1:47" x14ac:dyDescent="0.3">
      <c r="A2499" s="4"/>
      <c r="B2499" s="4"/>
      <c r="C2499" s="4"/>
      <c r="E2499" s="4"/>
      <c r="F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133"/>
      <c r="AU2499" s="293"/>
    </row>
    <row r="2500" spans="1:47" x14ac:dyDescent="0.3">
      <c r="A2500" s="4"/>
      <c r="B2500" s="4"/>
      <c r="C2500" s="4"/>
      <c r="E2500" s="4"/>
      <c r="F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133"/>
      <c r="AU2500" s="293"/>
    </row>
    <row r="2501" spans="1:47" x14ac:dyDescent="0.3">
      <c r="A2501" s="4"/>
      <c r="B2501" s="4"/>
      <c r="C2501" s="4"/>
      <c r="E2501" s="4"/>
      <c r="F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133"/>
      <c r="AU2501" s="293"/>
    </row>
    <row r="2502" spans="1:47" x14ac:dyDescent="0.3">
      <c r="A2502" s="4"/>
      <c r="B2502" s="4"/>
      <c r="C2502" s="4"/>
      <c r="E2502" s="4"/>
      <c r="F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133"/>
      <c r="AU2502" s="293"/>
    </row>
    <row r="2503" spans="1:47" x14ac:dyDescent="0.3">
      <c r="A2503" s="4"/>
      <c r="B2503" s="4"/>
      <c r="C2503" s="4"/>
      <c r="E2503" s="4"/>
      <c r="F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133"/>
      <c r="AU2503" s="293"/>
    </row>
    <row r="2504" spans="1:47" x14ac:dyDescent="0.3">
      <c r="A2504" s="4"/>
      <c r="B2504" s="4"/>
      <c r="C2504" s="4"/>
      <c r="E2504" s="4"/>
      <c r="F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133"/>
      <c r="AU2504" s="293"/>
    </row>
    <row r="2505" spans="1:47" x14ac:dyDescent="0.3">
      <c r="A2505" s="4"/>
      <c r="B2505" s="4"/>
      <c r="C2505" s="4"/>
      <c r="E2505" s="4"/>
      <c r="F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133"/>
      <c r="AU2505" s="293"/>
    </row>
    <row r="2506" spans="1:47" x14ac:dyDescent="0.3">
      <c r="A2506" s="4"/>
      <c r="B2506" s="4"/>
      <c r="C2506" s="4"/>
      <c r="E2506" s="4"/>
      <c r="F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133"/>
      <c r="AU2506" s="293"/>
    </row>
    <row r="2507" spans="1:47" x14ac:dyDescent="0.3">
      <c r="A2507" s="4"/>
      <c r="B2507" s="4"/>
      <c r="C2507" s="4"/>
      <c r="E2507" s="4"/>
      <c r="F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133"/>
      <c r="AU2507" s="293"/>
    </row>
    <row r="2508" spans="1:47" x14ac:dyDescent="0.3">
      <c r="A2508" s="4"/>
      <c r="B2508" s="4"/>
      <c r="C2508" s="4"/>
      <c r="E2508" s="4"/>
      <c r="F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133"/>
      <c r="AU2508" s="293"/>
    </row>
    <row r="2509" spans="1:47" x14ac:dyDescent="0.3">
      <c r="A2509" s="4"/>
      <c r="B2509" s="4"/>
      <c r="C2509" s="4"/>
      <c r="E2509" s="4"/>
      <c r="F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133"/>
      <c r="AU2509" s="293"/>
    </row>
    <row r="2510" spans="1:47" x14ac:dyDescent="0.3">
      <c r="A2510" s="4"/>
      <c r="B2510" s="4"/>
      <c r="C2510" s="4"/>
      <c r="E2510" s="4"/>
      <c r="F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133"/>
      <c r="AU2510" s="293"/>
    </row>
    <row r="2511" spans="1:47" x14ac:dyDescent="0.3">
      <c r="A2511" s="4"/>
      <c r="B2511" s="4"/>
      <c r="C2511" s="4"/>
      <c r="E2511" s="4"/>
      <c r="F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133"/>
      <c r="AU2511" s="293"/>
    </row>
    <row r="2512" spans="1:47" x14ac:dyDescent="0.3">
      <c r="A2512" s="4"/>
      <c r="B2512" s="4"/>
      <c r="C2512" s="4"/>
      <c r="E2512" s="4"/>
      <c r="F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133"/>
      <c r="AU2512" s="293"/>
    </row>
    <row r="2513" spans="1:47" x14ac:dyDescent="0.3">
      <c r="A2513" s="4"/>
      <c r="B2513" s="4"/>
      <c r="C2513" s="4"/>
      <c r="E2513" s="4"/>
      <c r="F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133"/>
      <c r="AU2513" s="293"/>
    </row>
    <row r="2514" spans="1:47" x14ac:dyDescent="0.3">
      <c r="A2514" s="4"/>
      <c r="B2514" s="4"/>
      <c r="C2514" s="4"/>
      <c r="E2514" s="4"/>
      <c r="F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133"/>
      <c r="AU2514" s="293"/>
    </row>
    <row r="2515" spans="1:47" x14ac:dyDescent="0.3">
      <c r="A2515" s="4"/>
      <c r="B2515" s="4"/>
      <c r="C2515" s="4"/>
      <c r="E2515" s="4"/>
      <c r="F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133"/>
      <c r="AU2515" s="293"/>
    </row>
    <row r="2516" spans="1:47" x14ac:dyDescent="0.3">
      <c r="A2516" s="4"/>
      <c r="B2516" s="4"/>
      <c r="C2516" s="4"/>
      <c r="E2516" s="4"/>
      <c r="F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133"/>
      <c r="AU2516" s="293"/>
    </row>
    <row r="2517" spans="1:47" x14ac:dyDescent="0.3">
      <c r="A2517" s="4"/>
      <c r="B2517" s="4"/>
      <c r="C2517" s="4"/>
      <c r="E2517" s="4"/>
      <c r="F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133"/>
      <c r="AU2517" s="293"/>
    </row>
    <row r="2518" spans="1:47" x14ac:dyDescent="0.3">
      <c r="A2518" s="4"/>
      <c r="B2518" s="4"/>
      <c r="C2518" s="4"/>
      <c r="E2518" s="4"/>
      <c r="F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133"/>
      <c r="AU2518" s="293"/>
    </row>
    <row r="2519" spans="1:47" x14ac:dyDescent="0.3">
      <c r="A2519" s="4"/>
      <c r="B2519" s="4"/>
      <c r="C2519" s="4"/>
      <c r="E2519" s="4"/>
      <c r="F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133"/>
      <c r="AU2519" s="293"/>
    </row>
    <row r="2520" spans="1:47" x14ac:dyDescent="0.3">
      <c r="A2520" s="4"/>
      <c r="B2520" s="4"/>
      <c r="C2520" s="4"/>
      <c r="E2520" s="4"/>
      <c r="F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133"/>
      <c r="AU2520" s="293"/>
    </row>
    <row r="2521" spans="1:47" x14ac:dyDescent="0.3">
      <c r="A2521" s="4"/>
      <c r="B2521" s="4"/>
      <c r="C2521" s="4"/>
      <c r="E2521" s="4"/>
      <c r="F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133"/>
      <c r="AU2521" s="293"/>
    </row>
    <row r="2522" spans="1:47" x14ac:dyDescent="0.3">
      <c r="A2522" s="4"/>
      <c r="B2522" s="4"/>
      <c r="C2522" s="4"/>
      <c r="E2522" s="4"/>
      <c r="F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133"/>
      <c r="AU2522" s="293"/>
    </row>
    <row r="2523" spans="1:47" x14ac:dyDescent="0.3">
      <c r="A2523" s="4"/>
      <c r="B2523" s="4"/>
      <c r="C2523" s="4"/>
      <c r="E2523" s="4"/>
      <c r="F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133"/>
      <c r="AU2523" s="293"/>
    </row>
    <row r="2524" spans="1:47" x14ac:dyDescent="0.3">
      <c r="A2524" s="4"/>
      <c r="B2524" s="4"/>
      <c r="C2524" s="4"/>
      <c r="E2524" s="4"/>
      <c r="F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133"/>
      <c r="AU2524" s="293"/>
    </row>
    <row r="2525" spans="1:47" x14ac:dyDescent="0.3">
      <c r="A2525" s="4"/>
      <c r="B2525" s="4"/>
      <c r="C2525" s="4"/>
      <c r="E2525" s="4"/>
      <c r="F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133"/>
      <c r="AU2525" s="293"/>
    </row>
    <row r="2526" spans="1:47" x14ac:dyDescent="0.3">
      <c r="A2526" s="4"/>
      <c r="B2526" s="4"/>
      <c r="C2526" s="4"/>
      <c r="E2526" s="4"/>
      <c r="F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133"/>
      <c r="AU2526" s="293"/>
    </row>
    <row r="2527" spans="1:47" x14ac:dyDescent="0.3">
      <c r="A2527" s="4"/>
      <c r="B2527" s="4"/>
      <c r="C2527" s="4"/>
      <c r="E2527" s="4"/>
      <c r="F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133"/>
      <c r="AU2527" s="293"/>
    </row>
    <row r="2528" spans="1:47" x14ac:dyDescent="0.3">
      <c r="A2528" s="4"/>
      <c r="B2528" s="4"/>
      <c r="C2528" s="4"/>
      <c r="E2528" s="4"/>
      <c r="F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133"/>
      <c r="AU2528" s="293"/>
    </row>
    <row r="2529" spans="1:47" x14ac:dyDescent="0.3">
      <c r="A2529" s="4"/>
      <c r="B2529" s="4"/>
      <c r="C2529" s="4"/>
      <c r="E2529" s="4"/>
      <c r="F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133"/>
      <c r="AU2529" s="293"/>
    </row>
    <row r="2530" spans="1:47" x14ac:dyDescent="0.3">
      <c r="A2530" s="4"/>
      <c r="B2530" s="4"/>
      <c r="C2530" s="4"/>
      <c r="E2530" s="4"/>
      <c r="F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133"/>
      <c r="AU2530" s="293"/>
    </row>
    <row r="2531" spans="1:47" x14ac:dyDescent="0.3">
      <c r="A2531" s="4"/>
      <c r="B2531" s="4"/>
      <c r="C2531" s="4"/>
      <c r="E2531" s="4"/>
      <c r="F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133"/>
      <c r="AU2531" s="293"/>
    </row>
    <row r="2532" spans="1:47" x14ac:dyDescent="0.3">
      <c r="A2532" s="4"/>
      <c r="B2532" s="4"/>
      <c r="C2532" s="4"/>
      <c r="E2532" s="4"/>
      <c r="F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133"/>
      <c r="AU2532" s="293"/>
    </row>
    <row r="2533" spans="1:47" x14ac:dyDescent="0.3">
      <c r="A2533" s="4"/>
      <c r="B2533" s="4"/>
      <c r="C2533" s="4"/>
      <c r="E2533" s="4"/>
      <c r="F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133"/>
      <c r="AU2533" s="293"/>
    </row>
    <row r="2534" spans="1:47" x14ac:dyDescent="0.3">
      <c r="A2534" s="4"/>
      <c r="B2534" s="4"/>
      <c r="C2534" s="4"/>
      <c r="E2534" s="4"/>
      <c r="F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133"/>
      <c r="AU2534" s="293"/>
    </row>
    <row r="2535" spans="1:47" x14ac:dyDescent="0.3">
      <c r="A2535" s="4"/>
      <c r="B2535" s="4"/>
      <c r="C2535" s="4"/>
      <c r="E2535" s="4"/>
      <c r="F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133"/>
      <c r="AU2535" s="293"/>
    </row>
    <row r="2536" spans="1:47" x14ac:dyDescent="0.3">
      <c r="A2536" s="4"/>
      <c r="B2536" s="4"/>
      <c r="C2536" s="4"/>
      <c r="E2536" s="4"/>
      <c r="F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133"/>
      <c r="AU2536" s="293"/>
    </row>
    <row r="2537" spans="1:47" x14ac:dyDescent="0.3">
      <c r="A2537" s="4"/>
      <c r="B2537" s="4"/>
      <c r="C2537" s="4"/>
      <c r="E2537" s="4"/>
      <c r="F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133"/>
      <c r="AU2537" s="293"/>
    </row>
    <row r="2538" spans="1:47" x14ac:dyDescent="0.3">
      <c r="A2538" s="4"/>
      <c r="B2538" s="4"/>
      <c r="C2538" s="4"/>
      <c r="E2538" s="4"/>
      <c r="F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133"/>
      <c r="AU2538" s="293"/>
    </row>
    <row r="2539" spans="1:47" x14ac:dyDescent="0.3">
      <c r="A2539" s="4"/>
      <c r="B2539" s="4"/>
      <c r="C2539" s="4"/>
      <c r="E2539" s="4"/>
      <c r="F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133"/>
      <c r="AU2539" s="293"/>
    </row>
    <row r="2540" spans="1:47" x14ac:dyDescent="0.3">
      <c r="A2540" s="4"/>
      <c r="B2540" s="4"/>
      <c r="C2540" s="4"/>
      <c r="E2540" s="4"/>
      <c r="F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133"/>
      <c r="AU2540" s="293"/>
    </row>
    <row r="2541" spans="1:47" x14ac:dyDescent="0.3">
      <c r="A2541" s="4"/>
      <c r="B2541" s="4"/>
      <c r="C2541" s="4"/>
      <c r="E2541" s="4"/>
      <c r="F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133"/>
      <c r="AU2541" s="293"/>
    </row>
    <row r="2542" spans="1:47" x14ac:dyDescent="0.3">
      <c r="A2542" s="4"/>
      <c r="B2542" s="4"/>
      <c r="C2542" s="4"/>
      <c r="E2542" s="4"/>
      <c r="F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133"/>
      <c r="AU2542" s="293"/>
    </row>
    <row r="2543" spans="1:47" x14ac:dyDescent="0.3">
      <c r="A2543" s="4"/>
      <c r="B2543" s="4"/>
      <c r="C2543" s="4"/>
      <c r="E2543" s="4"/>
      <c r="F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133"/>
      <c r="AU2543" s="293"/>
    </row>
    <row r="2544" spans="1:47" x14ac:dyDescent="0.3">
      <c r="A2544" s="4"/>
      <c r="B2544" s="4"/>
      <c r="C2544" s="4"/>
      <c r="E2544" s="4"/>
      <c r="F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133"/>
      <c r="AU2544" s="293"/>
    </row>
    <row r="2545" spans="1:47" x14ac:dyDescent="0.3">
      <c r="A2545" s="4"/>
      <c r="B2545" s="4"/>
      <c r="C2545" s="4"/>
      <c r="E2545" s="4"/>
      <c r="F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133"/>
      <c r="AU2545" s="293"/>
    </row>
    <row r="2546" spans="1:47" x14ac:dyDescent="0.3">
      <c r="A2546" s="4"/>
      <c r="B2546" s="4"/>
      <c r="C2546" s="4"/>
      <c r="E2546" s="4"/>
      <c r="F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133"/>
      <c r="AU2546" s="293"/>
    </row>
    <row r="2547" spans="1:47" x14ac:dyDescent="0.3">
      <c r="A2547" s="4"/>
      <c r="B2547" s="4"/>
      <c r="C2547" s="4"/>
      <c r="E2547" s="4"/>
      <c r="F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133"/>
      <c r="AU2547" s="293"/>
    </row>
    <row r="2548" spans="1:47" x14ac:dyDescent="0.3">
      <c r="A2548" s="4"/>
      <c r="B2548" s="4"/>
      <c r="C2548" s="4"/>
      <c r="E2548" s="4"/>
      <c r="F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133"/>
      <c r="AU2548" s="293"/>
    </row>
    <row r="2549" spans="1:47" x14ac:dyDescent="0.3">
      <c r="A2549" s="4"/>
      <c r="B2549" s="4"/>
      <c r="C2549" s="4"/>
      <c r="E2549" s="4"/>
      <c r="F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133"/>
      <c r="AU2549" s="293"/>
    </row>
    <row r="2550" spans="1:47" x14ac:dyDescent="0.3">
      <c r="A2550" s="4"/>
      <c r="B2550" s="4"/>
      <c r="C2550" s="4"/>
      <c r="E2550" s="4"/>
      <c r="F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133"/>
      <c r="AU2550" s="293"/>
    </row>
    <row r="2551" spans="1:47" x14ac:dyDescent="0.3">
      <c r="A2551" s="4"/>
      <c r="B2551" s="4"/>
      <c r="C2551" s="4"/>
      <c r="E2551" s="4"/>
      <c r="F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133"/>
      <c r="AU2551" s="293"/>
    </row>
    <row r="2552" spans="1:47" x14ac:dyDescent="0.3">
      <c r="A2552" s="4"/>
      <c r="B2552" s="4"/>
      <c r="C2552" s="4"/>
      <c r="E2552" s="4"/>
      <c r="F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133"/>
      <c r="AU2552" s="293"/>
    </row>
    <row r="2553" spans="1:47" x14ac:dyDescent="0.3">
      <c r="A2553" s="4"/>
      <c r="B2553" s="4"/>
      <c r="C2553" s="4"/>
      <c r="E2553" s="4"/>
      <c r="F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133"/>
      <c r="AU2553" s="293"/>
    </row>
    <row r="2554" spans="1:47" x14ac:dyDescent="0.3">
      <c r="A2554" s="4"/>
      <c r="B2554" s="4"/>
      <c r="C2554" s="4"/>
      <c r="E2554" s="4"/>
      <c r="F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133"/>
      <c r="AU2554" s="293"/>
    </row>
    <row r="2555" spans="1:47" x14ac:dyDescent="0.3">
      <c r="A2555" s="4"/>
      <c r="B2555" s="4"/>
      <c r="C2555" s="4"/>
      <c r="E2555" s="4"/>
      <c r="F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133"/>
      <c r="AU2555" s="293"/>
    </row>
    <row r="2556" spans="1:47" x14ac:dyDescent="0.3">
      <c r="A2556" s="4"/>
      <c r="B2556" s="4"/>
      <c r="C2556" s="4"/>
      <c r="E2556" s="4"/>
      <c r="F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133"/>
      <c r="AU2556" s="293"/>
    </row>
    <row r="2557" spans="1:47" x14ac:dyDescent="0.3">
      <c r="A2557" s="4"/>
      <c r="B2557" s="4"/>
      <c r="C2557" s="4"/>
      <c r="E2557" s="4"/>
      <c r="F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133"/>
      <c r="AU2557" s="293"/>
    </row>
  </sheetData>
  <mergeCells count="6">
    <mergeCell ref="AR4:AU4"/>
    <mergeCell ref="G3:L3"/>
    <mergeCell ref="S3:X3"/>
    <mergeCell ref="Z3:AE3"/>
    <mergeCell ref="AM4:AQ4"/>
    <mergeCell ref="AH4:AL4"/>
  </mergeCells>
  <phoneticPr fontId="2" type="noConversion"/>
  <conditionalFormatting sqref="X9:X10 AE95:AE100 X95:X100 X113:X124 AE113:AE124 X15:X20 AE15:AE20 AE22:AE56 X22:X56 X102:X105 AE102:AE105 AE107:AE111 X107:X111 X58:X92 AE58:AE92">
    <cfRule type="cellIs" dxfId="125" priority="133" operator="lessThan">
      <formula>0</formula>
    </cfRule>
  </conditionalFormatting>
  <conditionalFormatting sqref="X11">
    <cfRule type="cellIs" dxfId="124" priority="17" operator="lessThan">
      <formula>0</formula>
    </cfRule>
  </conditionalFormatting>
  <conditionalFormatting sqref="X12:X13">
    <cfRule type="cellIs" dxfId="123" priority="13" operator="lessThan">
      <formula>0</formula>
    </cfRule>
  </conditionalFormatting>
  <conditionalFormatting sqref="AE11:AE13">
    <cfRule type="cellIs" dxfId="122" priority="12" operator="lessThan">
      <formula>0</formula>
    </cfRule>
  </conditionalFormatting>
  <conditionalFormatting sqref="X14">
    <cfRule type="cellIs" dxfId="121" priority="11" operator="lessThan">
      <formula>0</formula>
    </cfRule>
  </conditionalFormatting>
  <conditionalFormatting sqref="AE14">
    <cfRule type="cellIs" dxfId="120" priority="10" operator="lessThan">
      <formula>0</formula>
    </cfRule>
  </conditionalFormatting>
  <conditionalFormatting sqref="X93 AE93">
    <cfRule type="cellIs" dxfId="119" priority="9" operator="lessThan">
      <formula>0</formula>
    </cfRule>
  </conditionalFormatting>
  <conditionalFormatting sqref="X101 AE101">
    <cfRule type="cellIs" dxfId="118" priority="8" operator="lessThan">
      <formula>0</formula>
    </cfRule>
  </conditionalFormatting>
  <conditionalFormatting sqref="X112 AE112">
    <cfRule type="cellIs" dxfId="117" priority="7" operator="lessThan">
      <formula>0</formula>
    </cfRule>
  </conditionalFormatting>
  <conditionalFormatting sqref="AE94 X94">
    <cfRule type="cellIs" dxfId="116" priority="6" operator="lessThan">
      <formula>0</formula>
    </cfRule>
  </conditionalFormatting>
  <conditionalFormatting sqref="X21">
    <cfRule type="cellIs" dxfId="115" priority="5" operator="lessThan">
      <formula>0</formula>
    </cfRule>
  </conditionalFormatting>
  <conditionalFormatting sqref="AE21">
    <cfRule type="cellIs" dxfId="114" priority="4" operator="lessThan">
      <formula>0</formula>
    </cfRule>
  </conditionalFormatting>
  <conditionalFormatting sqref="X57 AE57">
    <cfRule type="cellIs" dxfId="113" priority="2" operator="lessThan">
      <formula>0</formula>
    </cfRule>
  </conditionalFormatting>
  <conditionalFormatting sqref="X106 AE106">
    <cfRule type="cellIs" dxfId="112" priority="1" operator="lessThan">
      <formula>0</formula>
    </cfRule>
  </conditionalFormatting>
  <pageMargins left="0.36" right="0.75" top="0.45" bottom="0.37" header="0.25" footer="0.23"/>
  <pageSetup paperSize="9" scale="75" fitToHeight="3" orientation="portrait" r:id="rId1"/>
  <headerFooter alignWithMargins="0"/>
  <colBreaks count="1" manualBreakCount="1">
    <brk id="12" min="1" max="200" man="1"/>
  </colBreaks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02"/>
  <sheetViews>
    <sheetView zoomScale="80" zoomScaleNormal="80" zoomScalePageLayoutView="80" workbookViewId="0">
      <pane xSplit="4" ySplit="7" topLeftCell="E8" activePane="bottomRight" state="frozen"/>
      <selection activeCell="B57" sqref="B57"/>
      <selection pane="topRight" activeCell="B57" sqref="B57"/>
      <selection pane="bottomLeft" activeCell="B57" sqref="B57"/>
      <selection pane="bottomRight" activeCell="B57" sqref="B57"/>
    </sheetView>
  </sheetViews>
  <sheetFormatPr defaultColWidth="8.85546875" defaultRowHeight="17.25" x14ac:dyDescent="0.3"/>
  <cols>
    <col min="1" max="1" width="23.28515625" style="30" customWidth="1"/>
    <col min="2" max="2" width="32.85546875" style="30" customWidth="1"/>
    <col min="3" max="3" width="19.7109375" style="30" hidden="1" customWidth="1"/>
    <col min="4" max="4" width="51.140625" style="31" customWidth="1"/>
    <col min="5" max="5" width="1.28515625" style="102" customWidth="1"/>
    <col min="6" max="6" width="11.42578125" style="102" hidden="1" customWidth="1"/>
    <col min="7" max="10" width="10" style="4" hidden="1" customWidth="1"/>
    <col min="11" max="11" width="10" style="4" customWidth="1"/>
    <col min="12" max="12" width="10" style="293" customWidth="1"/>
    <col min="13" max="13" width="8.140625" style="65" customWidth="1"/>
    <col min="14" max="14" width="1.28515625" style="102" customWidth="1"/>
    <col min="15" max="15" width="8.85546875" style="4"/>
    <col min="16" max="16" width="0" style="4" hidden="1" customWidth="1"/>
    <col min="17" max="18" width="0" style="33" hidden="1" customWidth="1"/>
    <col min="19" max="19" width="10.140625" style="33" bestFit="1" customWidth="1"/>
    <col min="20" max="20" width="10.140625" style="459" bestFit="1" customWidth="1"/>
    <col min="21" max="16384" width="8.85546875" style="4"/>
  </cols>
  <sheetData>
    <row r="1" spans="1:22" ht="25.5" x14ac:dyDescent="0.5">
      <c r="E1" s="64"/>
      <c r="F1" s="64"/>
      <c r="G1" s="33"/>
      <c r="H1" s="261" t="s">
        <v>269</v>
      </c>
      <c r="I1" s="655">
        <v>1.1000000000000001</v>
      </c>
      <c r="J1" s="655">
        <v>1.1000000000000001</v>
      </c>
      <c r="K1" s="503">
        <v>1.1000000000000001</v>
      </c>
      <c r="L1" s="502">
        <v>1.1000000000000001</v>
      </c>
      <c r="M1" s="105"/>
      <c r="N1" s="121"/>
    </row>
    <row r="2" spans="1:22" ht="25.5" x14ac:dyDescent="0.5">
      <c r="D2" s="659" t="s">
        <v>98</v>
      </c>
      <c r="E2" s="64"/>
      <c r="F2" s="64"/>
      <c r="G2" s="3"/>
      <c r="H2" s="3"/>
      <c r="I2" s="3"/>
      <c r="J2" s="3"/>
      <c r="K2" s="53"/>
      <c r="L2" s="424"/>
      <c r="N2" s="121"/>
    </row>
    <row r="3" spans="1:22" ht="25.5" x14ac:dyDescent="0.5">
      <c r="D3" s="516"/>
      <c r="E3" s="69"/>
      <c r="F3" s="69"/>
      <c r="G3" s="754" t="s">
        <v>48</v>
      </c>
      <c r="H3" s="755"/>
      <c r="I3" s="755"/>
      <c r="J3" s="755"/>
      <c r="K3" s="755"/>
      <c r="L3" s="755"/>
      <c r="M3" s="756"/>
      <c r="N3" s="122"/>
      <c r="P3" s="745" t="s">
        <v>148</v>
      </c>
      <c r="Q3" s="746"/>
      <c r="R3" s="746"/>
      <c r="S3" s="746"/>
      <c r="T3" s="747"/>
    </row>
    <row r="4" spans="1:22" ht="25.5" x14ac:dyDescent="0.5">
      <c r="A4" s="593" t="str">
        <f>'ITMA Form Data'!A4</f>
        <v>NEW</v>
      </c>
      <c r="B4" s="5" t="str">
        <f>'ITMA Form Data'!B4</f>
        <v>CARRY OVER</v>
      </c>
      <c r="C4" s="431" t="str">
        <f>'ITMA Form Data'!C4</f>
        <v>CLOSE OUT</v>
      </c>
      <c r="D4" s="660" t="str">
        <f>'ITMA Form Data'!D4</f>
        <v>PRODUCT DESCRIPTION</v>
      </c>
      <c r="E4" s="69"/>
      <c r="F4" s="69"/>
      <c r="G4" s="643" t="s">
        <v>205</v>
      </c>
      <c r="H4" s="643" t="s">
        <v>210</v>
      </c>
      <c r="I4" s="643" t="s">
        <v>265</v>
      </c>
      <c r="J4" s="643" t="s">
        <v>270</v>
      </c>
      <c r="K4" s="624" t="s">
        <v>274</v>
      </c>
      <c r="L4" s="281" t="s">
        <v>583</v>
      </c>
      <c r="M4" s="111" t="s">
        <v>5</v>
      </c>
      <c r="N4" s="122"/>
      <c r="P4" s="745" t="s">
        <v>169</v>
      </c>
      <c r="Q4" s="746"/>
      <c r="R4" s="746"/>
      <c r="S4" s="746"/>
      <c r="T4" s="747"/>
    </row>
    <row r="5" spans="1:22" x14ac:dyDescent="0.3">
      <c r="D5" s="661"/>
      <c r="E5" s="80"/>
      <c r="F5" s="80"/>
      <c r="G5" s="643" t="s">
        <v>49</v>
      </c>
      <c r="H5" s="643" t="s">
        <v>49</v>
      </c>
      <c r="I5" s="643" t="s">
        <v>49</v>
      </c>
      <c r="J5" s="643" t="s">
        <v>49</v>
      </c>
      <c r="K5" s="624" t="s">
        <v>49</v>
      </c>
      <c r="L5" s="281" t="s">
        <v>49</v>
      </c>
      <c r="N5" s="80"/>
      <c r="P5" s="654" t="s">
        <v>205</v>
      </c>
      <c r="Q5" s="644" t="s">
        <v>265</v>
      </c>
      <c r="R5" s="644" t="s">
        <v>270</v>
      </c>
      <c r="S5" s="624" t="s">
        <v>274</v>
      </c>
      <c r="T5" s="281" t="s">
        <v>583</v>
      </c>
    </row>
    <row r="6" spans="1:22" ht="18.75" x14ac:dyDescent="0.3">
      <c r="A6" s="84"/>
      <c r="B6" s="84"/>
      <c r="C6" s="84"/>
      <c r="D6" s="661"/>
      <c r="E6" s="80"/>
      <c r="F6" s="80"/>
      <c r="I6" s="656"/>
      <c r="J6" s="656"/>
      <c r="K6" s="483"/>
      <c r="L6" s="484"/>
      <c r="N6" s="80"/>
      <c r="Q6" s="127"/>
      <c r="R6" s="127"/>
      <c r="S6" s="57"/>
      <c r="T6" s="455"/>
    </row>
    <row r="7" spans="1:22" x14ac:dyDescent="0.3">
      <c r="E7" s="85"/>
      <c r="F7" s="85"/>
      <c r="G7" s="92"/>
      <c r="H7" s="92"/>
      <c r="I7" s="92"/>
      <c r="J7" s="92"/>
      <c r="K7" s="86"/>
      <c r="L7" s="454"/>
      <c r="M7" s="119"/>
      <c r="N7" s="85"/>
      <c r="R7" s="485"/>
      <c r="S7" s="653"/>
      <c r="T7" s="562"/>
    </row>
    <row r="8" spans="1:22" x14ac:dyDescent="0.3">
      <c r="A8" s="18"/>
      <c r="B8" s="18"/>
      <c r="C8" s="18"/>
      <c r="D8" s="19"/>
      <c r="E8" s="85"/>
      <c r="F8" s="85"/>
      <c r="G8" s="92"/>
      <c r="H8" s="92"/>
      <c r="I8" s="92"/>
      <c r="J8" s="92"/>
      <c r="K8" s="86"/>
      <c r="L8" s="454"/>
      <c r="M8" s="119"/>
      <c r="N8" s="85"/>
    </row>
    <row r="9" spans="1:22" x14ac:dyDescent="0.3">
      <c r="A9" s="312"/>
      <c r="B9" s="312"/>
      <c r="C9" s="312"/>
      <c r="D9" s="19" t="str">
        <f>IF('UK Prices'!D9=0,"",'UK Prices'!D9)</f>
        <v/>
      </c>
      <c r="G9" s="92"/>
      <c r="H9" s="92"/>
      <c r="I9" s="237"/>
      <c r="J9" s="237"/>
      <c r="K9" s="315"/>
      <c r="L9" s="458"/>
      <c r="M9" s="61"/>
      <c r="P9" s="237"/>
      <c r="Q9" s="237"/>
      <c r="R9" s="237"/>
      <c r="S9" s="237"/>
      <c r="T9" s="460"/>
    </row>
    <row r="10" spans="1:22" x14ac:dyDescent="0.3">
      <c r="A10" s="26" t="str">
        <f>'ITMA Form Data'!A10</f>
        <v>APPAREL - SPRING '17 (Jan 1, 2017)</v>
      </c>
      <c r="B10" s="26"/>
      <c r="C10" s="26"/>
      <c r="D10" s="19" t="str">
        <f>IF('UK Prices'!D10=0,"",'UK Prices'!D10)</f>
        <v>Outer Layer</v>
      </c>
      <c r="E10" s="85"/>
      <c r="F10" s="85"/>
      <c r="G10" s="396"/>
      <c r="H10" s="396"/>
      <c r="I10" s="396"/>
      <c r="J10" s="396"/>
      <c r="K10" s="397"/>
      <c r="L10" s="437"/>
      <c r="M10" s="119"/>
      <c r="N10" s="87"/>
      <c r="P10" s="127"/>
      <c r="Q10" s="127"/>
      <c r="R10" s="127"/>
      <c r="S10" s="127"/>
      <c r="T10" s="461"/>
    </row>
    <row r="11" spans="1:22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IF('UK Prices'!D11=0,"",'UK Prices'!D11)</f>
        <v>FJ Full Zip Wind Jacket</v>
      </c>
      <c r="G11" s="237">
        <v>49.5</v>
      </c>
      <c r="H11" s="92">
        <v>50.2</v>
      </c>
      <c r="I11" s="92">
        <v>43.6</v>
      </c>
      <c r="J11" s="92">
        <v>45.8</v>
      </c>
      <c r="K11" s="86">
        <v>47.9</v>
      </c>
      <c r="L11" s="454">
        <v>42.1</v>
      </c>
      <c r="M11" s="119">
        <f>(L11-K11)/K11</f>
        <v>-0.12108559498956153</v>
      </c>
      <c r="N11" s="103"/>
      <c r="O11" s="33"/>
      <c r="P11" s="237">
        <v>99</v>
      </c>
      <c r="Q11" s="237">
        <v>109</v>
      </c>
      <c r="R11" s="237">
        <v>115</v>
      </c>
      <c r="S11" s="315">
        <v>115</v>
      </c>
      <c r="T11" s="458">
        <v>109</v>
      </c>
      <c r="V11" s="152"/>
    </row>
    <row r="12" spans="1:22" hidden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IF('UK Prices'!D12=0,"",'UK Prices'!D12)</f>
        <v>FJ Windshirt</v>
      </c>
      <c r="G12" s="237">
        <v>49.5</v>
      </c>
      <c r="H12" s="92">
        <v>50.2</v>
      </c>
      <c r="I12" s="92">
        <v>43.6</v>
      </c>
      <c r="J12" s="92">
        <v>45.8</v>
      </c>
      <c r="K12" s="86">
        <v>47.9</v>
      </c>
      <c r="L12" s="454"/>
      <c r="M12" s="119"/>
      <c r="N12" s="103"/>
      <c r="O12" s="33"/>
      <c r="P12" s="237">
        <v>99</v>
      </c>
      <c r="Q12" s="237">
        <v>109</v>
      </c>
      <c r="R12" s="237">
        <v>115</v>
      </c>
      <c r="S12" s="315">
        <v>115</v>
      </c>
      <c r="T12" s="458">
        <v>0</v>
      </c>
      <c r="V12" s="152"/>
    </row>
    <row r="13" spans="1:22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IF('UK Prices'!D13=0,"",'UK Prices'!D13)</f>
        <v>FJ 1/2 zip Windshirt - S/S Solid Colour</v>
      </c>
      <c r="G13" s="237">
        <v>42.9</v>
      </c>
      <c r="H13" s="92">
        <v>43.55</v>
      </c>
      <c r="I13" s="92">
        <v>38</v>
      </c>
      <c r="J13" s="92">
        <v>39.9</v>
      </c>
      <c r="K13" s="86">
        <v>41.9</v>
      </c>
      <c r="L13" s="454">
        <v>39.1</v>
      </c>
      <c r="M13" s="119">
        <f t="shared" ref="M13" si="0">(L13-K13)/K13</f>
        <v>-6.6825775656324513E-2</v>
      </c>
      <c r="N13" s="103"/>
      <c r="O13" s="33"/>
      <c r="P13" s="237">
        <v>89</v>
      </c>
      <c r="Q13" s="237">
        <v>95</v>
      </c>
      <c r="R13" s="237">
        <v>99</v>
      </c>
      <c r="S13" s="315">
        <v>99</v>
      </c>
      <c r="T13" s="458">
        <v>95</v>
      </c>
      <c r="V13" s="152"/>
    </row>
    <row r="14" spans="1:22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IF('UK Prices'!D14=0,"",'UK Prices'!D14)</f>
        <v>FJ 1/2 zip Windshirt - S/S Heather</v>
      </c>
      <c r="G14" s="237">
        <v>42.9</v>
      </c>
      <c r="H14" s="92">
        <v>43.55</v>
      </c>
      <c r="I14" s="92">
        <v>38</v>
      </c>
      <c r="J14" s="92">
        <v>39.9</v>
      </c>
      <c r="K14" s="86">
        <v>41.9</v>
      </c>
      <c r="L14" s="454">
        <v>39.1</v>
      </c>
      <c r="M14" s="119">
        <f t="shared" ref="M14" si="1">(L14-K14)/K14</f>
        <v>-6.6825775656324513E-2</v>
      </c>
      <c r="N14" s="103"/>
      <c r="O14" s="33"/>
      <c r="P14" s="237">
        <v>89</v>
      </c>
      <c r="Q14" s="237">
        <v>95</v>
      </c>
      <c r="R14" s="237">
        <v>99</v>
      </c>
      <c r="S14" s="315">
        <v>99</v>
      </c>
      <c r="T14" s="458">
        <v>95</v>
      </c>
      <c r="V14" s="152"/>
    </row>
    <row r="15" spans="1:22" hidden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IF('UK Prices'!D15=0,"",'UK Prices'!D15)</f>
        <v>FJ Windshirt - S/S</v>
      </c>
      <c r="G15" s="237">
        <v>42.9</v>
      </c>
      <c r="H15" s="92">
        <v>43.55</v>
      </c>
      <c r="I15" s="92">
        <v>38</v>
      </c>
      <c r="J15" s="92">
        <v>39.9</v>
      </c>
      <c r="K15" s="86">
        <v>41.9</v>
      </c>
      <c r="L15" s="454"/>
      <c r="M15" s="119"/>
      <c r="N15" s="103"/>
      <c r="O15" s="33"/>
      <c r="P15" s="237">
        <v>89</v>
      </c>
      <c r="Q15" s="237">
        <v>95</v>
      </c>
      <c r="R15" s="237">
        <v>99</v>
      </c>
      <c r="S15" s="315">
        <v>99</v>
      </c>
      <c r="T15" s="458"/>
      <c r="V15" s="152"/>
    </row>
    <row r="16" spans="1:22" x14ac:dyDescent="0.3">
      <c r="A16" s="206" t="str">
        <f>'ITMA Form Data'!A16</f>
        <v>MID LAYER - PULLOVERS</v>
      </c>
      <c r="B16" s="206"/>
      <c r="C16" s="500"/>
      <c r="D16" s="19" t="str">
        <f>IF('UK Prices'!D16=0,"",'UK Prices'!D16)</f>
        <v>Pullovers</v>
      </c>
      <c r="G16" s="237"/>
      <c r="H16" s="92"/>
      <c r="I16" s="92"/>
      <c r="J16" s="92"/>
      <c r="K16" s="86"/>
      <c r="L16" s="454"/>
      <c r="M16" s="119"/>
      <c r="N16" s="103"/>
      <c r="O16" s="33"/>
      <c r="P16" s="127"/>
      <c r="Q16" s="237"/>
      <c r="R16" s="237"/>
      <c r="S16" s="315"/>
      <c r="T16" s="458"/>
      <c r="V16" s="152"/>
    </row>
    <row r="17" spans="1:22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IF('UK Prices'!D17=0,"",'UK Prices'!D17)</f>
        <v>FJ Lambswool Lined 1/2 Zip (Midweight)</v>
      </c>
      <c r="G17" s="92">
        <v>74.5</v>
      </c>
      <c r="H17" s="92">
        <v>78</v>
      </c>
      <c r="I17" s="92">
        <v>64.900000000000006</v>
      </c>
      <c r="J17" s="92">
        <v>68.2</v>
      </c>
      <c r="K17" s="86">
        <v>70.900000000000006</v>
      </c>
      <c r="L17" s="454">
        <v>73.2</v>
      </c>
      <c r="M17" s="119">
        <f t="shared" ref="M17:M31" si="2">(L17-K17)/K17</f>
        <v>3.2440056417489378E-2</v>
      </c>
      <c r="N17" s="103"/>
      <c r="O17" s="33"/>
      <c r="P17" s="92">
        <v>179</v>
      </c>
      <c r="Q17" s="237">
        <v>159</v>
      </c>
      <c r="R17" s="237">
        <v>169</v>
      </c>
      <c r="S17" s="315">
        <v>169</v>
      </c>
      <c r="T17" s="458">
        <v>175</v>
      </c>
      <c r="V17" s="152"/>
    </row>
    <row r="18" spans="1:22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IF('UK Prices'!D18=0,"",'UK Prices'!D18)</f>
        <v>FJ Lambswool 1/2 Zip (Midweight)</v>
      </c>
      <c r="G18" s="92"/>
      <c r="H18" s="92"/>
      <c r="I18" s="92"/>
      <c r="J18" s="92"/>
      <c r="K18" s="86">
        <v>58.2</v>
      </c>
      <c r="L18" s="454">
        <v>58.2</v>
      </c>
      <c r="M18" s="119">
        <f t="shared" si="2"/>
        <v>0</v>
      </c>
      <c r="N18" s="103"/>
      <c r="O18" s="33"/>
      <c r="P18" s="92"/>
      <c r="Q18" s="237"/>
      <c r="R18" s="237"/>
      <c r="S18" s="315">
        <v>145</v>
      </c>
      <c r="T18" s="458">
        <v>145</v>
      </c>
      <c r="V18" s="152"/>
    </row>
    <row r="19" spans="1:22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IF('UK Prices'!D19=0,"",'UK Prices'!D19)</f>
        <v>FJ Lambswool V-Neck Pullover (Midweight)</v>
      </c>
      <c r="G19" s="92">
        <v>58.5</v>
      </c>
      <c r="H19" s="92">
        <v>58.6</v>
      </c>
      <c r="I19" s="92">
        <v>50.7</v>
      </c>
      <c r="J19" s="92">
        <v>53.3</v>
      </c>
      <c r="K19" s="86">
        <v>54.5</v>
      </c>
      <c r="L19" s="454">
        <v>54.5</v>
      </c>
      <c r="M19" s="119">
        <f t="shared" si="2"/>
        <v>0</v>
      </c>
      <c r="N19" s="103"/>
      <c r="O19" s="33"/>
      <c r="P19" s="92">
        <v>139</v>
      </c>
      <c r="Q19" s="237">
        <v>125</v>
      </c>
      <c r="R19" s="237">
        <v>129</v>
      </c>
      <c r="S19" s="315">
        <v>135</v>
      </c>
      <c r="T19" s="458">
        <v>135</v>
      </c>
      <c r="V19" s="152"/>
    </row>
    <row r="20" spans="1:22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IF('UK Prices'!D20=0,"",'UK Prices'!D20)</f>
        <v>FJ Lambswool Slipover (Midweight)</v>
      </c>
      <c r="G20" s="237">
        <v>49</v>
      </c>
      <c r="H20" s="92">
        <v>51.6</v>
      </c>
      <c r="I20" s="92">
        <v>44.8</v>
      </c>
      <c r="J20" s="92">
        <v>47.1</v>
      </c>
      <c r="K20" s="86">
        <v>48.9</v>
      </c>
      <c r="L20" s="454">
        <v>48.9</v>
      </c>
      <c r="M20" s="119">
        <f t="shared" si="2"/>
        <v>0</v>
      </c>
      <c r="N20" s="103"/>
      <c r="O20" s="33"/>
      <c r="P20" s="237">
        <v>99</v>
      </c>
      <c r="Q20" s="237">
        <v>109</v>
      </c>
      <c r="R20" s="237">
        <v>115</v>
      </c>
      <c r="S20" s="315">
        <v>115</v>
      </c>
      <c r="T20" s="458">
        <v>115</v>
      </c>
      <c r="V20" s="152"/>
    </row>
    <row r="21" spans="1:22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IF('UK Prices'!D21=0,"",'UK Prices'!D21)</f>
        <v>FJ Wind Shell Mid Layer</v>
      </c>
      <c r="G21" s="237">
        <v>49.5</v>
      </c>
      <c r="H21" s="92">
        <v>50.2</v>
      </c>
      <c r="I21" s="92">
        <v>43.6</v>
      </c>
      <c r="J21" s="92">
        <v>45.8</v>
      </c>
      <c r="K21" s="86">
        <v>71.5</v>
      </c>
      <c r="L21" s="454">
        <v>71.5</v>
      </c>
      <c r="M21" s="119">
        <f>(L21-K21)/K21</f>
        <v>0</v>
      </c>
      <c r="N21" s="103"/>
      <c r="O21" s="33"/>
      <c r="P21" s="237"/>
      <c r="Q21" s="237"/>
      <c r="R21" s="237"/>
      <c r="S21" s="315">
        <v>129</v>
      </c>
      <c r="T21" s="458">
        <v>169</v>
      </c>
      <c r="V21" s="152"/>
    </row>
    <row r="22" spans="1:22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IF('UK Prices'!D22=0,"",'UK Prices'!D22)</f>
        <v>Spun Poly Buttoned Pullover</v>
      </c>
      <c r="F22" s="103"/>
      <c r="G22" s="237"/>
      <c r="H22" s="92"/>
      <c r="I22" s="92"/>
      <c r="J22" s="92"/>
      <c r="K22" s="86"/>
      <c r="L22" s="454">
        <v>49.4</v>
      </c>
      <c r="M22" s="119"/>
      <c r="N22" s="103"/>
      <c r="O22" s="33"/>
      <c r="P22" s="237"/>
      <c r="Q22" s="92"/>
      <c r="R22" s="92"/>
      <c r="S22" s="86"/>
      <c r="T22" s="458">
        <v>119</v>
      </c>
      <c r="V22" s="152"/>
    </row>
    <row r="23" spans="1:22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IF('UK Prices'!D23=0,"",'UK Prices'!D23)</f>
        <v>Spun Poly V-neck Pullover</v>
      </c>
      <c r="F23" s="103"/>
      <c r="G23" s="237"/>
      <c r="H23" s="92"/>
      <c r="I23" s="92"/>
      <c r="J23" s="92"/>
      <c r="K23" s="86"/>
      <c r="L23" s="454">
        <v>46.1</v>
      </c>
      <c r="M23" s="119"/>
      <c r="N23" s="103"/>
      <c r="O23" s="33"/>
      <c r="P23" s="237"/>
      <c r="Q23" s="92"/>
      <c r="R23" s="92"/>
      <c r="S23" s="86"/>
      <c r="T23" s="458">
        <v>109</v>
      </c>
      <c r="V23" s="152"/>
    </row>
    <row r="24" spans="1:22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IF('UK Prices'!D24=0,"",'UK Prices'!D24)</f>
        <v>FJ Spun Poly Vest</v>
      </c>
      <c r="G24" s="92"/>
      <c r="H24" s="92"/>
      <c r="I24" s="92"/>
      <c r="J24" s="92"/>
      <c r="K24" s="86">
        <v>43.6</v>
      </c>
      <c r="L24" s="454">
        <v>43.6</v>
      </c>
      <c r="M24" s="119">
        <f>(L24-K24)/K24</f>
        <v>0</v>
      </c>
      <c r="P24" s="92"/>
      <c r="Q24" s="362"/>
      <c r="R24" s="362"/>
      <c r="S24" s="86">
        <v>105</v>
      </c>
      <c r="T24" s="458">
        <v>105</v>
      </c>
      <c r="V24" s="152"/>
    </row>
    <row r="25" spans="1:22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IF('UK Prices'!D25=0,"",'UK Prices'!D25)</f>
        <v>Double Layer Contrast Chill-Out</v>
      </c>
      <c r="F25" s="103"/>
      <c r="G25" s="237"/>
      <c r="H25" s="92"/>
      <c r="I25" s="92"/>
      <c r="J25" s="92"/>
      <c r="K25" s="86"/>
      <c r="L25" s="454">
        <v>51.9</v>
      </c>
      <c r="M25" s="119"/>
      <c r="N25" s="103"/>
      <c r="O25" s="33"/>
      <c r="P25" s="237"/>
      <c r="Q25" s="92"/>
      <c r="R25" s="92"/>
      <c r="S25" s="86"/>
      <c r="T25" s="458">
        <v>129</v>
      </c>
      <c r="V25" s="152"/>
    </row>
    <row r="26" spans="1:22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IF('UK Prices'!D26=0,"",'UK Prices'!D26)</f>
        <v>FJ Textured Chill-Out 1/4 zip</v>
      </c>
      <c r="G26" s="92"/>
      <c r="H26" s="92"/>
      <c r="I26" s="92"/>
      <c r="J26" s="92">
        <v>48.4</v>
      </c>
      <c r="K26" s="86">
        <v>51.9</v>
      </c>
      <c r="L26" s="454">
        <v>51.9</v>
      </c>
      <c r="M26" s="119">
        <f t="shared" si="2"/>
        <v>0</v>
      </c>
      <c r="P26" s="92"/>
      <c r="Q26" s="362"/>
      <c r="R26" s="362"/>
      <c r="S26" s="86">
        <v>129</v>
      </c>
      <c r="T26" s="458">
        <v>129</v>
      </c>
      <c r="V26" s="152"/>
    </row>
    <row r="27" spans="1:22" hidden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IF('UK Prices'!D27=0,"",'UK Prices'!D27)</f>
        <v>FJ Mixed Texture Sport Chill-Out 1/2 Zip</v>
      </c>
      <c r="G27" s="92"/>
      <c r="H27" s="92"/>
      <c r="I27" s="92"/>
      <c r="J27" s="92"/>
      <c r="K27" s="86">
        <v>51.9</v>
      </c>
      <c r="L27" s="454"/>
      <c r="M27" s="119"/>
      <c r="P27" s="92"/>
      <c r="Q27" s="362"/>
      <c r="R27" s="362"/>
      <c r="S27" s="86">
        <v>129</v>
      </c>
      <c r="T27" s="458">
        <v>0</v>
      </c>
      <c r="V27" s="152"/>
    </row>
    <row r="28" spans="1:22" hidden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IF('UK Prices'!D28=0,"",'UK Prices'!D28)</f>
        <v>FJ Chill-Out w/Chest Piping</v>
      </c>
      <c r="G28" s="92"/>
      <c r="H28" s="92"/>
      <c r="I28" s="92"/>
      <c r="J28" s="92"/>
      <c r="K28" s="86">
        <v>51.9</v>
      </c>
      <c r="L28" s="454"/>
      <c r="M28" s="119"/>
      <c r="P28" s="92"/>
      <c r="Q28" s="362"/>
      <c r="R28" s="362"/>
      <c r="S28" s="86">
        <v>129</v>
      </c>
      <c r="T28" s="458">
        <v>0</v>
      </c>
      <c r="V28" s="152"/>
    </row>
    <row r="29" spans="1:22" hidden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IF('UK Prices'!D29=0,"",'UK Prices'!D29)</f>
        <v>FJ Jersey Knit Track Jacket</v>
      </c>
      <c r="G29" s="237"/>
      <c r="H29" s="92"/>
      <c r="I29" s="92"/>
      <c r="J29" s="92"/>
      <c r="K29" s="86">
        <v>51.9</v>
      </c>
      <c r="L29" s="454"/>
      <c r="M29" s="119"/>
      <c r="N29" s="103"/>
      <c r="O29" s="33"/>
      <c r="P29" s="237"/>
      <c r="Q29" s="237"/>
      <c r="R29" s="237"/>
      <c r="S29" s="315">
        <v>129</v>
      </c>
      <c r="T29" s="458">
        <v>0</v>
      </c>
      <c r="V29" s="152"/>
    </row>
    <row r="30" spans="1:22" hidden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IF('UK Prices'!D30=0,"",'UK Prices'!D30)</f>
        <v>FJ Drop Needle Pullover 1/2 zip</v>
      </c>
      <c r="G30" s="237"/>
      <c r="H30" s="92">
        <v>54.5</v>
      </c>
      <c r="I30" s="92">
        <v>54.5</v>
      </c>
      <c r="J30" s="92">
        <v>54.5</v>
      </c>
      <c r="K30" s="86">
        <v>46.1</v>
      </c>
      <c r="L30" s="454"/>
      <c r="M30" s="119"/>
      <c r="N30" s="103"/>
      <c r="O30" s="33"/>
      <c r="P30" s="237"/>
      <c r="Q30" s="237">
        <v>109</v>
      </c>
      <c r="R30" s="237">
        <v>115</v>
      </c>
      <c r="S30" s="315">
        <v>109</v>
      </c>
      <c r="T30" s="458">
        <v>0</v>
      </c>
      <c r="V30" s="152"/>
    </row>
    <row r="31" spans="1:22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IF('UK Prices'!D31=0,"",'UK Prices'!D31)</f>
        <v>FJ Sport Chill Out</v>
      </c>
      <c r="G31" s="237">
        <v>49</v>
      </c>
      <c r="H31" s="92">
        <v>51.2</v>
      </c>
      <c r="I31" s="92">
        <v>44.4</v>
      </c>
      <c r="J31" s="92">
        <v>46.7</v>
      </c>
      <c r="K31" s="86">
        <v>48.9</v>
      </c>
      <c r="L31" s="454">
        <v>48.9</v>
      </c>
      <c r="M31" s="119">
        <f t="shared" si="2"/>
        <v>0</v>
      </c>
      <c r="N31" s="103"/>
      <c r="O31" s="33"/>
      <c r="P31" s="237">
        <v>99</v>
      </c>
      <c r="Q31" s="237">
        <v>109</v>
      </c>
      <c r="R31" s="237">
        <v>115</v>
      </c>
      <c r="S31" s="315">
        <v>115</v>
      </c>
      <c r="T31" s="458">
        <v>115</v>
      </c>
      <c r="V31" s="152"/>
    </row>
    <row r="32" spans="1:22" hidden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IF('UK Prices'!D32=0,"",'UK Prices'!D32)</f>
        <v>FJ Sport Chill Out - American Golf</v>
      </c>
      <c r="G32" s="237"/>
      <c r="H32" s="92"/>
      <c r="I32" s="92"/>
      <c r="J32" s="92"/>
      <c r="K32" s="86"/>
      <c r="L32" s="454"/>
      <c r="M32" s="119"/>
      <c r="N32" s="103"/>
      <c r="O32" s="33"/>
      <c r="P32" s="237"/>
      <c r="Q32" s="237"/>
      <c r="R32" s="237"/>
      <c r="S32" s="315"/>
      <c r="T32" s="458">
        <v>0</v>
      </c>
      <c r="V32" s="152"/>
    </row>
    <row r="33" spans="1:22" x14ac:dyDescent="0.3">
      <c r="A33" s="206" t="str">
        <f>'ITMA Form Data'!A33</f>
        <v>MID LAYER - SHIRTS</v>
      </c>
      <c r="B33" s="206"/>
      <c r="C33" s="500"/>
      <c r="D33" s="19" t="str">
        <f>IF('UK Prices'!D33=0,"",'UK Prices'!D33)</f>
        <v>Shirts</v>
      </c>
      <c r="F33" s="102" t="s">
        <v>182</v>
      </c>
      <c r="G33" s="237"/>
      <c r="H33" s="237"/>
      <c r="I33" s="92"/>
      <c r="J33" s="92"/>
      <c r="K33" s="86"/>
      <c r="L33" s="454"/>
      <c r="M33" s="119"/>
      <c r="N33" s="103"/>
      <c r="O33" s="33"/>
      <c r="P33" s="127"/>
      <c r="Q33" s="237"/>
      <c r="R33" s="237"/>
      <c r="S33" s="315"/>
      <c r="T33" s="458"/>
    </row>
    <row r="34" spans="1:22" x14ac:dyDescent="0.3">
      <c r="A34" s="332" t="str">
        <f>'ITMA Form Data'!A34</f>
        <v>Price Band 4 - Avg (2017 = 4, 2016 = 5, 2015 = 6, 2014 = 5)</v>
      </c>
      <c r="B34" s="19"/>
      <c r="C34" s="501"/>
      <c r="D34" s="19"/>
      <c r="F34" s="102">
        <v>4</v>
      </c>
      <c r="G34" s="237">
        <v>44.7</v>
      </c>
      <c r="H34" s="92">
        <v>45.8</v>
      </c>
      <c r="I34" s="92">
        <v>39.799999999999997</v>
      </c>
      <c r="J34" s="92">
        <v>41.8</v>
      </c>
      <c r="K34" s="86">
        <v>43.7</v>
      </c>
      <c r="L34" s="454">
        <v>44.2</v>
      </c>
      <c r="M34" s="119">
        <f t="shared" ref="M34:M37" si="3">(L34-K34)/K34</f>
        <v>1.1441647597254004E-2</v>
      </c>
      <c r="N34" s="103"/>
      <c r="O34" s="33"/>
      <c r="P34" s="127"/>
      <c r="Q34" s="92">
        <v>99</v>
      </c>
      <c r="R34" s="92">
        <v>105</v>
      </c>
      <c r="S34" s="86">
        <v>105</v>
      </c>
      <c r="T34" s="458">
        <v>109</v>
      </c>
    </row>
    <row r="35" spans="1:22" x14ac:dyDescent="0.3">
      <c r="A35" s="332" t="str">
        <f>'ITMA Form Data'!A35</f>
        <v>Price Band 3 - Avg (2017 = 7, 2016 = 8, 2015 = 7, 2014 = 4)</v>
      </c>
      <c r="B35" s="19"/>
      <c r="C35" s="501"/>
      <c r="D35" s="19"/>
      <c r="F35" s="102">
        <v>3</v>
      </c>
      <c r="G35" s="237">
        <v>40.6</v>
      </c>
      <c r="H35" s="92">
        <v>41</v>
      </c>
      <c r="I35" s="92">
        <v>35.799999999999997</v>
      </c>
      <c r="J35" s="92">
        <v>37.6</v>
      </c>
      <c r="K35" s="86">
        <v>39.5</v>
      </c>
      <c r="L35" s="454">
        <v>40.1</v>
      </c>
      <c r="M35" s="119">
        <f t="shared" si="3"/>
        <v>1.5189873417721555E-2</v>
      </c>
      <c r="N35" s="103"/>
      <c r="O35" s="33"/>
      <c r="P35" s="127"/>
      <c r="Q35" s="92">
        <v>89</v>
      </c>
      <c r="R35" s="92">
        <v>95</v>
      </c>
      <c r="S35" s="86">
        <v>95</v>
      </c>
      <c r="T35" s="458">
        <v>99</v>
      </c>
    </row>
    <row r="36" spans="1:22" x14ac:dyDescent="0.3">
      <c r="A36" s="332" t="str">
        <f>'ITMA Form Data'!A36</f>
        <v>Price Band 2 - Avg (2017 = 6, 2016 = 7, 2015 = 6, 2014 = 5)</v>
      </c>
      <c r="B36" s="19"/>
      <c r="C36" s="501"/>
      <c r="D36" s="19"/>
      <c r="F36" s="102">
        <v>2</v>
      </c>
      <c r="G36" s="237">
        <v>35.35</v>
      </c>
      <c r="H36" s="92">
        <v>36.4</v>
      </c>
      <c r="I36" s="92">
        <v>31.8</v>
      </c>
      <c r="J36" s="92">
        <v>33.4</v>
      </c>
      <c r="K36" s="86">
        <v>35.200000000000003</v>
      </c>
      <c r="L36" s="454">
        <v>35.799999999999997</v>
      </c>
      <c r="M36" s="119">
        <f t="shared" si="3"/>
        <v>1.7045454545454381E-2</v>
      </c>
      <c r="N36" s="103"/>
      <c r="O36" s="33"/>
      <c r="P36" s="127"/>
      <c r="Q36" s="92">
        <v>79</v>
      </c>
      <c r="R36" s="92">
        <v>85</v>
      </c>
      <c r="S36" s="86">
        <v>89</v>
      </c>
      <c r="T36" s="458">
        <v>89</v>
      </c>
    </row>
    <row r="37" spans="1:22" x14ac:dyDescent="0.3">
      <c r="A37" s="332" t="str">
        <f>'ITMA Form Data'!A37</f>
        <v>Price Band 1 - Avg (2017 = 2, 2016 = 2, 2015 = 3, 2014 = 3)</v>
      </c>
      <c r="B37" s="19"/>
      <c r="C37" s="501"/>
      <c r="D37" s="19"/>
      <c r="F37" s="102">
        <v>1</v>
      </c>
      <c r="G37" s="237">
        <v>30.4</v>
      </c>
      <c r="H37" s="92">
        <v>31.5</v>
      </c>
      <c r="I37" s="92">
        <v>27.7</v>
      </c>
      <c r="J37" s="92">
        <v>29.1</v>
      </c>
      <c r="K37" s="86">
        <v>30.7</v>
      </c>
      <c r="L37" s="454">
        <v>30.7</v>
      </c>
      <c r="M37" s="119">
        <f t="shared" si="3"/>
        <v>0</v>
      </c>
      <c r="N37" s="103"/>
      <c r="O37" s="33"/>
      <c r="P37" s="127"/>
      <c r="Q37" s="92">
        <v>69</v>
      </c>
      <c r="R37" s="92">
        <v>75</v>
      </c>
      <c r="S37" s="86">
        <v>75</v>
      </c>
      <c r="T37" s="458">
        <v>75</v>
      </c>
    </row>
    <row r="38" spans="1:22" x14ac:dyDescent="0.3">
      <c r="A38" s="681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IF('UK Prices'!D38=0,"",'UK Prices'!D38)</f>
        <v>Raglan Chest Stripe Pique</v>
      </c>
      <c r="F38" s="103">
        <v>4</v>
      </c>
      <c r="G38" s="237"/>
      <c r="H38" s="92"/>
      <c r="I38" s="92"/>
      <c r="J38" s="92"/>
      <c r="K38" s="86"/>
      <c r="L38" s="454">
        <v>44.2</v>
      </c>
      <c r="M38" s="119"/>
      <c r="N38" s="103"/>
      <c r="O38" s="33"/>
      <c r="P38" s="237"/>
      <c r="Q38" s="92"/>
      <c r="R38" s="92"/>
      <c r="S38" s="86"/>
      <c r="T38" s="458">
        <v>109</v>
      </c>
      <c r="V38" s="152"/>
    </row>
    <row r="39" spans="1:22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IF('UK Prices'!D39=0,"",'UK Prices'!D39)</f>
        <v>Stretch Pique w/Painted Stripes (A)</v>
      </c>
      <c r="F39" s="103">
        <v>4</v>
      </c>
      <c r="G39" s="237"/>
      <c r="H39" s="92"/>
      <c r="I39" s="92"/>
      <c r="J39" s="92"/>
      <c r="K39" s="86"/>
      <c r="L39" s="454">
        <v>44.2</v>
      </c>
      <c r="M39" s="119"/>
      <c r="N39" s="103"/>
      <c r="O39" s="33"/>
      <c r="P39" s="237"/>
      <c r="Q39" s="92"/>
      <c r="R39" s="92"/>
      <c r="S39" s="86"/>
      <c r="T39" s="458">
        <v>109</v>
      </c>
      <c r="V39" s="152"/>
    </row>
    <row r="40" spans="1:22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IF('UK Prices'!D40=0,"",'UK Prices'!D40)</f>
        <v>Stretch Lisle Colour Block Space Dye (A)</v>
      </c>
      <c r="F40" s="103">
        <v>4</v>
      </c>
      <c r="G40" s="237"/>
      <c r="H40" s="92"/>
      <c r="I40" s="92"/>
      <c r="J40" s="92"/>
      <c r="K40" s="86"/>
      <c r="L40" s="454">
        <v>44.2</v>
      </c>
      <c r="M40" s="119"/>
      <c r="N40" s="103"/>
      <c r="O40" s="33"/>
      <c r="P40" s="237"/>
      <c r="Q40" s="92"/>
      <c r="R40" s="92"/>
      <c r="S40" s="86"/>
      <c r="T40" s="458">
        <v>109</v>
      </c>
      <c r="V40" s="152"/>
    </row>
    <row r="41" spans="1:22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IF('UK Prices'!D41=0,"",'UK Prices'!D41)</f>
        <v>Heather Lisle Stripe (A)</v>
      </c>
      <c r="F41" s="103">
        <v>4</v>
      </c>
      <c r="G41" s="237"/>
      <c r="H41" s="92"/>
      <c r="I41" s="92"/>
      <c r="J41" s="92"/>
      <c r="K41" s="86"/>
      <c r="L41" s="454">
        <v>44.2</v>
      </c>
      <c r="M41" s="119"/>
      <c r="N41" s="103"/>
      <c r="O41" s="33"/>
      <c r="P41" s="237"/>
      <c r="Q41" s="92"/>
      <c r="R41" s="92"/>
      <c r="S41" s="86"/>
      <c r="T41" s="458">
        <v>109</v>
      </c>
      <c r="V41" s="152"/>
    </row>
    <row r="42" spans="1:22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IF('UK Prices'!D42=0,"",'UK Prices'!D42)</f>
        <v>Pique Chest Stripe w/ Self Collar (T)</v>
      </c>
      <c r="F42" s="103">
        <v>3</v>
      </c>
      <c r="G42" s="237"/>
      <c r="H42" s="92"/>
      <c r="I42" s="92"/>
      <c r="J42" s="92"/>
      <c r="K42" s="86">
        <v>39.5</v>
      </c>
      <c r="L42" s="454">
        <v>40.1</v>
      </c>
      <c r="M42" s="119"/>
      <c r="N42" s="103"/>
      <c r="O42" s="33"/>
      <c r="P42" s="237"/>
      <c r="Q42" s="92"/>
      <c r="R42" s="92"/>
      <c r="S42" s="86">
        <v>95</v>
      </c>
      <c r="T42" s="458">
        <v>99</v>
      </c>
    </row>
    <row r="43" spans="1:22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IF('UK Prices'!D43=0,"",'UK Prices'!D43)</f>
        <v>Stretch Pique All Colours Chest Stripe (T)</v>
      </c>
      <c r="F43" s="103">
        <v>3</v>
      </c>
      <c r="G43" s="237"/>
      <c r="H43" s="92"/>
      <c r="I43" s="92"/>
      <c r="J43" s="92"/>
      <c r="K43" s="86"/>
      <c r="L43" s="454">
        <v>40.1</v>
      </c>
      <c r="M43" s="119"/>
      <c r="N43" s="103"/>
      <c r="O43" s="33"/>
      <c r="P43" s="237"/>
      <c r="Q43" s="92"/>
      <c r="R43" s="92"/>
      <c r="S43" s="86"/>
      <c r="T43" s="458">
        <v>99</v>
      </c>
      <c r="V43" s="152"/>
    </row>
    <row r="44" spans="1:22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IF('UK Prices'!D44=0,"",'UK Prices'!D44)</f>
        <v>Stretch Pique Double Space Dye Chest Stripe (A)</v>
      </c>
      <c r="F44" s="103">
        <v>3</v>
      </c>
      <c r="G44" s="237"/>
      <c r="H44" s="92"/>
      <c r="I44" s="92"/>
      <c r="J44" s="92"/>
      <c r="K44" s="86"/>
      <c r="L44" s="454">
        <v>40.1</v>
      </c>
      <c r="M44" s="119"/>
      <c r="N44" s="103"/>
      <c r="O44" s="33"/>
      <c r="P44" s="237"/>
      <c r="Q44" s="92"/>
      <c r="R44" s="92"/>
      <c r="S44" s="86"/>
      <c r="T44" s="458">
        <v>99</v>
      </c>
      <c r="V44" s="152"/>
    </row>
    <row r="45" spans="1:22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IF('UK Prices'!D45=0,"",'UK Prices'!D45)</f>
        <v>Smooth Pique Chest Stripe (T)</v>
      </c>
      <c r="F45" s="103">
        <v>3</v>
      </c>
      <c r="G45" s="237"/>
      <c r="H45" s="92"/>
      <c r="I45" s="92"/>
      <c r="J45" s="92"/>
      <c r="K45" s="86"/>
      <c r="L45" s="454">
        <v>40.1</v>
      </c>
      <c r="M45" s="119"/>
      <c r="N45" s="103"/>
      <c r="O45" s="33"/>
      <c r="P45" s="237"/>
      <c r="Q45" s="92"/>
      <c r="R45" s="92"/>
      <c r="S45" s="86"/>
      <c r="T45" s="458">
        <v>99</v>
      </c>
      <c r="V45" s="152"/>
    </row>
    <row r="46" spans="1:22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IF('UK Prices'!D46=0,"",'UK Prices'!D46)</f>
        <v>Birdseye Pique w/Circle Print Trim (A)</v>
      </c>
      <c r="F46" s="103">
        <v>3</v>
      </c>
      <c r="G46" s="237"/>
      <c r="H46" s="92"/>
      <c r="I46" s="92"/>
      <c r="J46" s="92"/>
      <c r="K46" s="86"/>
      <c r="L46" s="454">
        <v>40.1</v>
      </c>
      <c r="M46" s="119"/>
      <c r="N46" s="103"/>
      <c r="O46" s="33"/>
      <c r="P46" s="237"/>
      <c r="Q46" s="92"/>
      <c r="R46" s="92"/>
      <c r="S46" s="86"/>
      <c r="T46" s="458">
        <v>99</v>
      </c>
      <c r="V46" s="152"/>
    </row>
    <row r="47" spans="1:22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IF('UK Prices'!D47=0,"",'UK Prices'!D47)</f>
        <v>Smooth Pique w/Half Band Cuff (A)</v>
      </c>
      <c r="F47" s="103">
        <v>3</v>
      </c>
      <c r="G47" s="237"/>
      <c r="H47" s="92"/>
      <c r="I47" s="92"/>
      <c r="J47" s="92"/>
      <c r="K47" s="86"/>
      <c r="L47" s="454">
        <v>40.1</v>
      </c>
      <c r="M47" s="119"/>
      <c r="N47" s="103"/>
      <c r="O47" s="33"/>
      <c r="P47" s="237"/>
      <c r="Q47" s="92"/>
      <c r="R47" s="92"/>
      <c r="S47" s="86"/>
      <c r="T47" s="458">
        <v>99</v>
      </c>
      <c r="V47" s="152"/>
    </row>
    <row r="48" spans="1:22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IF('UK Prices'!D48=0,"",'UK Prices'!D48)</f>
        <v>Stretch Pique Colour Block &amp; Contrast Trim (A)</v>
      </c>
      <c r="F48" s="103">
        <v>3</v>
      </c>
      <c r="G48" s="237"/>
      <c r="H48" s="92"/>
      <c r="I48" s="92"/>
      <c r="J48" s="92"/>
      <c r="K48" s="86"/>
      <c r="L48" s="454">
        <v>40.1</v>
      </c>
      <c r="M48" s="119"/>
      <c r="N48" s="103"/>
      <c r="O48" s="33"/>
      <c r="P48" s="237"/>
      <c r="Q48" s="92"/>
      <c r="R48" s="92"/>
      <c r="S48" s="86"/>
      <c r="T48" s="458">
        <v>99</v>
      </c>
      <c r="V48" s="152"/>
    </row>
    <row r="49" spans="1:22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IF('UK Prices'!D49=0,"",'UK Prices'!D49)</f>
        <v>Stretch Lisle Tie Print (A)</v>
      </c>
      <c r="F49" s="103">
        <v>2</v>
      </c>
      <c r="G49" s="237"/>
      <c r="H49" s="92"/>
      <c r="I49" s="92"/>
      <c r="J49" s="92"/>
      <c r="K49" s="86"/>
      <c r="L49" s="454">
        <v>35.799999999999997</v>
      </c>
      <c r="M49" s="119"/>
      <c r="N49" s="103"/>
      <c r="O49" s="33"/>
      <c r="P49" s="237"/>
      <c r="Q49" s="92"/>
      <c r="R49" s="92"/>
      <c r="S49" s="86"/>
      <c r="T49" s="458">
        <v>89</v>
      </c>
      <c r="V49" s="152"/>
    </row>
    <row r="50" spans="1:22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IF('UK Prices'!D50=0,"",'UK Prices'!D50)</f>
        <v>Stretch Lisle Open Stripe (T)</v>
      </c>
      <c r="F50" s="103">
        <v>2</v>
      </c>
      <c r="G50" s="237"/>
      <c r="H50" s="92"/>
      <c r="I50" s="92"/>
      <c r="J50" s="92"/>
      <c r="K50" s="86"/>
      <c r="L50" s="454">
        <v>35.799999999999997</v>
      </c>
      <c r="M50" s="119"/>
      <c r="N50" s="103"/>
      <c r="O50" s="33"/>
      <c r="P50" s="237"/>
      <c r="Q50" s="92"/>
      <c r="R50" s="92"/>
      <c r="S50" s="86"/>
      <c r="T50" s="458">
        <v>89</v>
      </c>
      <c r="V50" s="152"/>
    </row>
    <row r="51" spans="1:22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IF('UK Prices'!D51=0,"",'UK Prices'!D51)</f>
        <v>Stretch Pique w/FJ Chest Logo (A)</v>
      </c>
      <c r="F51" s="103">
        <v>2</v>
      </c>
      <c r="G51" s="237"/>
      <c r="H51" s="92"/>
      <c r="I51" s="92"/>
      <c r="J51" s="92"/>
      <c r="K51" s="86"/>
      <c r="L51" s="454">
        <v>35.799999999999997</v>
      </c>
      <c r="M51" s="119"/>
      <c r="N51" s="103"/>
      <c r="O51" s="33"/>
      <c r="P51" s="237"/>
      <c r="Q51" s="92"/>
      <c r="R51" s="92"/>
      <c r="S51" s="86"/>
      <c r="T51" s="458">
        <v>89</v>
      </c>
      <c r="V51" s="152"/>
    </row>
    <row r="52" spans="1:22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IF('UK Prices'!D52=0,"",'UK Prices'!D52)</f>
        <v>Smooth Pique w/Collar &amp; Sleeve Stripes (A)</v>
      </c>
      <c r="F52" s="103">
        <v>2</v>
      </c>
      <c r="G52" s="237"/>
      <c r="H52" s="92"/>
      <c r="I52" s="92"/>
      <c r="J52" s="92"/>
      <c r="K52" s="86"/>
      <c r="L52" s="454">
        <v>35.799999999999997</v>
      </c>
      <c r="M52" s="119"/>
      <c r="N52" s="103"/>
      <c r="O52" s="33"/>
      <c r="P52" s="237"/>
      <c r="Q52" s="92"/>
      <c r="R52" s="92"/>
      <c r="S52" s="86"/>
      <c r="T52" s="458">
        <v>85</v>
      </c>
      <c r="V52" s="152"/>
    </row>
    <row r="53" spans="1:22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IF('UK Prices'!D53=0,"",'UK Prices'!D53)</f>
        <v>Stretch Pique w/Lisle Tie Print Trim (A)</v>
      </c>
      <c r="F53" s="103">
        <v>2</v>
      </c>
      <c r="G53" s="237"/>
      <c r="H53" s="92"/>
      <c r="I53" s="92"/>
      <c r="J53" s="92"/>
      <c r="K53" s="86"/>
      <c r="L53" s="454">
        <v>35.799999999999997</v>
      </c>
      <c r="M53" s="119"/>
      <c r="N53" s="103"/>
      <c r="O53" s="33"/>
      <c r="P53" s="237"/>
      <c r="Q53" s="92"/>
      <c r="R53" s="92"/>
      <c r="S53" s="86"/>
      <c r="T53" s="458">
        <v>85</v>
      </c>
      <c r="V53" s="152"/>
    </row>
    <row r="54" spans="1:22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IF('UK Prices'!D54=0,"",'UK Prices'!D54)</f>
        <v>Stretch Jacquard Geometric (T)</v>
      </c>
      <c r="F54" s="103">
        <v>2</v>
      </c>
      <c r="G54" s="237"/>
      <c r="H54" s="92"/>
      <c r="I54" s="92"/>
      <c r="J54" s="92"/>
      <c r="K54" s="86"/>
      <c r="L54" s="454">
        <v>35.799999999999997</v>
      </c>
      <c r="M54" s="119"/>
      <c r="N54" s="103"/>
      <c r="O54" s="33"/>
      <c r="P54" s="237"/>
      <c r="Q54" s="92"/>
      <c r="R54" s="92"/>
      <c r="S54" s="86"/>
      <c r="T54" s="458">
        <v>85</v>
      </c>
      <c r="V54" s="152"/>
    </row>
    <row r="55" spans="1:22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IF('UK Prices'!D55=0,"",'UK Prices'!D55)</f>
        <v>Stretch Pique (T)</v>
      </c>
      <c r="F55" s="102">
        <v>1</v>
      </c>
      <c r="G55" s="92">
        <v>30.4</v>
      </c>
      <c r="H55" s="92">
        <v>31.5</v>
      </c>
      <c r="I55" s="92">
        <v>27.7</v>
      </c>
      <c r="J55" s="92">
        <v>29.1</v>
      </c>
      <c r="K55" s="86">
        <v>30.7</v>
      </c>
      <c r="L55" s="454">
        <v>30.7</v>
      </c>
      <c r="M55" s="119">
        <f t="shared" ref="M55" si="4">(L55-K55)/K55</f>
        <v>0</v>
      </c>
      <c r="N55" s="103"/>
      <c r="O55" s="33"/>
      <c r="P55" s="237">
        <v>89</v>
      </c>
      <c r="Q55" s="92">
        <v>69</v>
      </c>
      <c r="R55" s="92">
        <v>75</v>
      </c>
      <c r="S55" s="86">
        <v>75</v>
      </c>
      <c r="T55" s="458">
        <v>75</v>
      </c>
      <c r="V55" s="152"/>
    </row>
    <row r="56" spans="1:22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IF('UK Prices'!D56=0,"",'UK Prices'!D56)</f>
        <v>Stretch Pique (A)</v>
      </c>
      <c r="F56" s="102">
        <v>1</v>
      </c>
      <c r="G56" s="92">
        <v>30.4</v>
      </c>
      <c r="H56" s="92">
        <v>31.5</v>
      </c>
      <c r="I56" s="92">
        <v>27.7</v>
      </c>
      <c r="J56" s="92">
        <v>29.1</v>
      </c>
      <c r="K56" s="86">
        <v>30.7</v>
      </c>
      <c r="L56" s="454">
        <v>30.7</v>
      </c>
      <c r="M56" s="119">
        <f>(L56-K56)/K56</f>
        <v>0</v>
      </c>
      <c r="N56" s="103"/>
      <c r="O56" s="33"/>
      <c r="P56" s="237">
        <v>89</v>
      </c>
      <c r="Q56" s="92">
        <v>69</v>
      </c>
      <c r="R56" s="92">
        <v>75</v>
      </c>
      <c r="S56" s="86">
        <v>75</v>
      </c>
      <c r="T56" s="458">
        <v>75</v>
      </c>
    </row>
    <row r="57" spans="1:22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IF('UK Prices'!D57=0,"",'UK Prices'!D57)</f>
        <v>Stretch Pique Double Space Dye Chest Stripe (A) - Prosports</v>
      </c>
      <c r="F57" s="103">
        <v>3</v>
      </c>
      <c r="G57" s="237"/>
      <c r="H57" s="92"/>
      <c r="I57" s="92"/>
      <c r="J57" s="92"/>
      <c r="K57" s="86"/>
      <c r="L57" s="454">
        <v>40.1</v>
      </c>
      <c r="M57" s="119"/>
      <c r="N57" s="103"/>
      <c r="O57" s="33"/>
      <c r="P57" s="237"/>
      <c r="Q57" s="92"/>
      <c r="R57" s="92"/>
      <c r="S57" s="86"/>
      <c r="T57" s="458">
        <v>99</v>
      </c>
      <c r="V57" s="152"/>
    </row>
    <row r="58" spans="1:22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IF('UK Prices'!D58=0,"",'UK Prices'!D58)</f>
        <v>Stretch Pique (T) - American Golf</v>
      </c>
      <c r="F58" s="102">
        <v>1</v>
      </c>
      <c r="G58" s="92"/>
      <c r="H58" s="92"/>
      <c r="I58" s="92"/>
      <c r="J58" s="92"/>
      <c r="K58" s="86"/>
      <c r="L58" s="454"/>
      <c r="M58" s="119"/>
      <c r="N58" s="103"/>
      <c r="O58" s="33"/>
      <c r="P58" s="237"/>
      <c r="Q58" s="92"/>
      <c r="R58" s="92"/>
      <c r="S58" s="86"/>
      <c r="T58" s="458">
        <v>0</v>
      </c>
      <c r="V58" s="152"/>
    </row>
    <row r="59" spans="1:22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IF('UK Prices'!D59=0,"",'UK Prices'!D59)</f>
        <v>Stretch Pique (A) - American Golf</v>
      </c>
      <c r="F59" s="102">
        <v>1</v>
      </c>
      <c r="G59" s="92"/>
      <c r="H59" s="92"/>
      <c r="I59" s="92"/>
      <c r="J59" s="92"/>
      <c r="K59" s="86"/>
      <c r="L59" s="454"/>
      <c r="M59" s="119"/>
      <c r="N59" s="103"/>
      <c r="O59" s="33"/>
      <c r="P59" s="237"/>
      <c r="Q59" s="92"/>
      <c r="R59" s="92"/>
      <c r="S59" s="86"/>
      <c r="T59" s="458">
        <v>0</v>
      </c>
    </row>
    <row r="60" spans="1:22" hidden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IF('UK Prices'!D60=0,"",'UK Prices'!D60)</f>
        <v>Lisle Tonal Print w/ Self Collar (T)</v>
      </c>
      <c r="F60" s="103">
        <v>4</v>
      </c>
      <c r="G60" s="237"/>
      <c r="H60" s="92"/>
      <c r="I60" s="92"/>
      <c r="J60" s="92"/>
      <c r="K60" s="86">
        <v>43.7</v>
      </c>
      <c r="L60" s="454"/>
      <c r="M60" s="119"/>
      <c r="N60" s="103"/>
      <c r="O60" s="33"/>
      <c r="P60" s="237"/>
      <c r="Q60" s="92"/>
      <c r="R60" s="92"/>
      <c r="S60" s="86">
        <v>105</v>
      </c>
      <c r="T60" s="458">
        <v>0</v>
      </c>
      <c r="V60" s="152"/>
    </row>
    <row r="61" spans="1:22" hidden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IF('UK Prices'!D61=0,"",'UK Prices'!D61)</f>
        <v>Lisle Stripe w/ Self Collar (A)</v>
      </c>
      <c r="F61" s="103">
        <v>4</v>
      </c>
      <c r="G61" s="237"/>
      <c r="H61" s="92"/>
      <c r="I61" s="92"/>
      <c r="J61" s="92"/>
      <c r="K61" s="86">
        <v>43.7</v>
      </c>
      <c r="L61" s="454"/>
      <c r="M61" s="119"/>
      <c r="N61" s="103"/>
      <c r="O61" s="33"/>
      <c r="P61" s="237"/>
      <c r="Q61" s="92"/>
      <c r="R61" s="92"/>
      <c r="S61" s="86">
        <v>105</v>
      </c>
      <c r="T61" s="458">
        <v>0</v>
      </c>
    </row>
    <row r="62" spans="1:22" hidden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IF('UK Prices'!D62=0,"",'UK Prices'!D62)</f>
        <v>Jacquard Check w/ Button Down Collar (A)</v>
      </c>
      <c r="F62" s="103">
        <v>4</v>
      </c>
      <c r="G62" s="237"/>
      <c r="H62" s="92"/>
      <c r="I62" s="92"/>
      <c r="J62" s="92"/>
      <c r="K62" s="86">
        <v>43.7</v>
      </c>
      <c r="L62" s="454"/>
      <c r="M62" s="119"/>
      <c r="N62" s="103"/>
      <c r="O62" s="33"/>
      <c r="P62" s="237"/>
      <c r="Q62" s="92"/>
      <c r="R62" s="92"/>
      <c r="S62" s="86">
        <v>105</v>
      </c>
      <c r="T62" s="458">
        <v>0</v>
      </c>
    </row>
    <row r="63" spans="1:22" hidden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IF('UK Prices'!D63=0,"",'UK Prices'!D63)</f>
        <v>Raglan Chest Stripe w/ Self Collar (A)</v>
      </c>
      <c r="F63" s="103">
        <v>4</v>
      </c>
      <c r="G63" s="237"/>
      <c r="H63" s="92"/>
      <c r="I63" s="92"/>
      <c r="J63" s="92"/>
      <c r="K63" s="86">
        <v>43.7</v>
      </c>
      <c r="L63" s="454"/>
      <c r="M63" s="119"/>
      <c r="N63" s="103"/>
      <c r="O63" s="33"/>
      <c r="P63" s="237"/>
      <c r="Q63" s="92"/>
      <c r="R63" s="92"/>
      <c r="S63" s="86">
        <v>105</v>
      </c>
      <c r="T63" s="458">
        <v>0</v>
      </c>
    </row>
    <row r="64" spans="1:22" hidden="1" x14ac:dyDescent="0.3">
      <c r="A64" s="332">
        <f>'ITMA Form Data'!A65</f>
        <v>0</v>
      </c>
      <c r="B64" s="329">
        <f>'ITMA Form Data'!B65</f>
        <v>0</v>
      </c>
      <c r="C64" s="428" t="str">
        <f>'ITMA Form Data'!C65</f>
        <v>91643/4/5/6</v>
      </c>
      <c r="D64" s="289" t="str">
        <f>IF('UK Prices'!D64=0,"",'UK Prices'!D64)</f>
        <v>Smooth Pique Double Chest Stripe (T)</v>
      </c>
      <c r="F64" s="103">
        <v>4</v>
      </c>
      <c r="G64" s="237"/>
      <c r="H64" s="92"/>
      <c r="I64" s="92"/>
      <c r="J64" s="92"/>
      <c r="K64" s="86">
        <v>43.7</v>
      </c>
      <c r="L64" s="454"/>
      <c r="M64" s="119"/>
      <c r="N64" s="103"/>
      <c r="O64" s="33"/>
      <c r="P64" s="237"/>
      <c r="Q64" s="92"/>
      <c r="R64" s="92"/>
      <c r="S64" s="86">
        <v>105</v>
      </c>
      <c r="T64" s="458">
        <v>0</v>
      </c>
    </row>
    <row r="65" spans="1:22" hidden="1" x14ac:dyDescent="0.3">
      <c r="A65" s="332">
        <f>'ITMA Form Data'!A64</f>
        <v>0</v>
      </c>
      <c r="B65" s="329">
        <f>'ITMA Form Data'!B64</f>
        <v>0</v>
      </c>
      <c r="C65" s="428" t="str">
        <f>'ITMA Form Data'!C64</f>
        <v>91628/9/30</v>
      </c>
      <c r="D65" s="289" t="str">
        <f>IF('UK Prices'!D65=0,"",'UK Prices'!D65)</f>
        <v>Pique Chest/Back Stripes (A)</v>
      </c>
      <c r="F65" s="103">
        <v>3</v>
      </c>
      <c r="G65" s="237"/>
      <c r="H65" s="92"/>
      <c r="I65" s="92"/>
      <c r="J65" s="92"/>
      <c r="K65" s="86">
        <v>39.5</v>
      </c>
      <c r="L65" s="454"/>
      <c r="M65" s="119"/>
      <c r="N65" s="103"/>
      <c r="O65" s="33"/>
      <c r="P65" s="237"/>
      <c r="Q65" s="92"/>
      <c r="R65" s="92"/>
      <c r="S65" s="86">
        <v>95</v>
      </c>
      <c r="T65" s="458">
        <v>0</v>
      </c>
      <c r="V65" s="152"/>
    </row>
    <row r="66" spans="1:22" hidden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IF('UK Prices'!D66=0,"",'UK Prices'!D66)</f>
        <v>Lisle Engineered Stripe w/Striped Self Collar (A)</v>
      </c>
      <c r="F66" s="103">
        <v>3</v>
      </c>
      <c r="G66" s="237"/>
      <c r="H66" s="92"/>
      <c r="I66" s="92"/>
      <c r="J66" s="92"/>
      <c r="K66" s="86">
        <v>39.5</v>
      </c>
      <c r="L66" s="454"/>
      <c r="M66" s="119"/>
      <c r="N66" s="103"/>
      <c r="O66" s="33"/>
      <c r="P66" s="237"/>
      <c r="Q66" s="92"/>
      <c r="R66" s="92"/>
      <c r="S66" s="86">
        <v>95</v>
      </c>
      <c r="T66" s="458">
        <v>0</v>
      </c>
    </row>
    <row r="67" spans="1:22" hidden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IF('UK Prices'!D67=0,"",'UK Prices'!D67)</f>
        <v>Birdseye Colorblock Pique w/ Self Collar (A)</v>
      </c>
      <c r="F67" s="103">
        <v>3</v>
      </c>
      <c r="G67" s="237"/>
      <c r="H67" s="92"/>
      <c r="I67" s="92"/>
      <c r="J67" s="92"/>
      <c r="K67" s="86">
        <v>39.5</v>
      </c>
      <c r="L67" s="454"/>
      <c r="M67" s="119"/>
      <c r="N67" s="103"/>
      <c r="O67" s="33"/>
      <c r="P67" s="237"/>
      <c r="Q67" s="92"/>
      <c r="R67" s="92"/>
      <c r="S67" s="86">
        <v>95</v>
      </c>
      <c r="T67" s="458">
        <v>0</v>
      </c>
    </row>
    <row r="68" spans="1:22" hidden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IF('UK Prices'!D68=0,"",'UK Prices'!D68)</f>
        <v>Pique Colour Block w/ Collar, Armhole &amp; Pocket Trim (A)</v>
      </c>
      <c r="F68" s="103">
        <v>3</v>
      </c>
      <c r="G68" s="237"/>
      <c r="H68" s="92"/>
      <c r="I68" s="92"/>
      <c r="J68" s="92"/>
      <c r="K68" s="86">
        <v>39.5</v>
      </c>
      <c r="L68" s="454"/>
      <c r="M68" s="119"/>
      <c r="N68" s="103"/>
      <c r="O68" s="33"/>
      <c r="P68" s="237"/>
      <c r="Q68" s="92"/>
      <c r="R68" s="92"/>
      <c r="S68" s="86">
        <v>95</v>
      </c>
      <c r="T68" s="458">
        <v>0</v>
      </c>
    </row>
    <row r="69" spans="1:22" hidden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IF('UK Prices'!D69=0,"",'UK Prices'!D69)</f>
        <v>Lisle Stripe w/ Contrast Top &amp; Knit Collar (A)</v>
      </c>
      <c r="F69" s="103">
        <v>3</v>
      </c>
      <c r="G69" s="237"/>
      <c r="H69" s="92"/>
      <c r="I69" s="92"/>
      <c r="J69" s="92"/>
      <c r="K69" s="86">
        <v>39.5</v>
      </c>
      <c r="L69" s="454"/>
      <c r="M69" s="119"/>
      <c r="N69" s="103"/>
      <c r="O69" s="33"/>
      <c r="P69" s="237"/>
      <c r="Q69" s="92"/>
      <c r="R69" s="92"/>
      <c r="S69" s="86">
        <v>95</v>
      </c>
      <c r="T69" s="458">
        <v>0</v>
      </c>
    </row>
    <row r="70" spans="1:22" hidden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IF('UK Prices'!D70=0,"",'UK Prices'!D70)</f>
        <v>Smooth Pique w/ Houndstooth Woven Collar &amp; Pocket Trim (A)</v>
      </c>
      <c r="F70" s="103">
        <v>3</v>
      </c>
      <c r="G70" s="237"/>
      <c r="H70" s="92"/>
      <c r="I70" s="92"/>
      <c r="J70" s="92"/>
      <c r="K70" s="86">
        <v>39.5</v>
      </c>
      <c r="L70" s="454"/>
      <c r="M70" s="119"/>
      <c r="N70" s="103"/>
      <c r="O70" s="33"/>
      <c r="P70" s="237"/>
      <c r="Q70" s="92"/>
      <c r="R70" s="92"/>
      <c r="S70" s="86">
        <v>95</v>
      </c>
      <c r="T70" s="458">
        <v>0</v>
      </c>
    </row>
    <row r="71" spans="1:22" hidden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IF('UK Prices'!D71=0,"",'UK Prices'!D71)</f>
        <v>Lisle Multi-Stripe w/ Self Collar (T)</v>
      </c>
      <c r="F71" s="103">
        <v>3</v>
      </c>
      <c r="G71" s="237"/>
      <c r="H71" s="92"/>
      <c r="I71" s="92"/>
      <c r="J71" s="92"/>
      <c r="K71" s="86">
        <v>39.5</v>
      </c>
      <c r="L71" s="454"/>
      <c r="M71" s="119"/>
      <c r="N71" s="103"/>
      <c r="O71" s="33"/>
      <c r="P71" s="237"/>
      <c r="Q71" s="92"/>
      <c r="R71" s="92"/>
      <c r="S71" s="86">
        <v>95</v>
      </c>
      <c r="T71" s="458">
        <v>0</v>
      </c>
    </row>
    <row r="72" spans="1:22" hidden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IF('UK Prices'!D72=0,"",'UK Prices'!D72)</f>
        <v>SuperDry Textured Sleeve Stripe w/ Self Fabric Reversible Collar (T)</v>
      </c>
      <c r="F72" s="103">
        <v>2</v>
      </c>
      <c r="G72" s="237"/>
      <c r="H72" s="92"/>
      <c r="I72" s="92"/>
      <c r="J72" s="92"/>
      <c r="K72" s="86">
        <v>35.200000000000003</v>
      </c>
      <c r="L72" s="454"/>
      <c r="M72" s="119"/>
      <c r="N72" s="103"/>
      <c r="O72" s="33"/>
      <c r="P72" s="237"/>
      <c r="Q72" s="92"/>
      <c r="R72" s="92"/>
      <c r="S72" s="86">
        <v>89</v>
      </c>
      <c r="T72" s="458">
        <v>0</v>
      </c>
      <c r="V72" s="152"/>
    </row>
    <row r="73" spans="1:22" hidden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IF('UK Prices'!D73=0,"",'UK Prices'!D73)</f>
        <v>Pique Pin Dot Print w/ Self Collar (A)</v>
      </c>
      <c r="F73" s="103">
        <v>2</v>
      </c>
      <c r="G73" s="237"/>
      <c r="H73" s="92"/>
      <c r="I73" s="92"/>
      <c r="J73" s="92"/>
      <c r="K73" s="86">
        <v>35.200000000000003</v>
      </c>
      <c r="L73" s="454"/>
      <c r="M73" s="119"/>
      <c r="N73" s="103"/>
      <c r="O73" s="33"/>
      <c r="P73" s="237"/>
      <c r="Q73" s="92"/>
      <c r="R73" s="92"/>
      <c r="S73" s="86">
        <v>89</v>
      </c>
      <c r="T73" s="458">
        <v>0</v>
      </c>
    </row>
    <row r="74" spans="1:22" hidden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IF('UK Prices'!D74=0,"",'UK Prices'!D74)</f>
        <v>Raglan Jacquard w/ Solid Sleeves (T)</v>
      </c>
      <c r="F74" s="103">
        <v>2</v>
      </c>
      <c r="G74" s="237"/>
      <c r="H74" s="92"/>
      <c r="I74" s="92"/>
      <c r="J74" s="92"/>
      <c r="K74" s="86">
        <v>35.200000000000003</v>
      </c>
      <c r="L74" s="454"/>
      <c r="M74" s="119"/>
      <c r="N74" s="103"/>
      <c r="O74" s="33"/>
      <c r="P74" s="237"/>
      <c r="Q74" s="92"/>
      <c r="R74" s="92"/>
      <c r="S74" s="86">
        <v>89</v>
      </c>
      <c r="T74" s="458">
        <v>0</v>
      </c>
    </row>
    <row r="75" spans="1:22" hidden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IF('UK Prices'!D75=0,"",'UK Prices'!D75)</f>
        <v>Pieced Back Pique w/ Knit Collar (A)</v>
      </c>
      <c r="F75" s="103">
        <v>2</v>
      </c>
      <c r="G75" s="237"/>
      <c r="H75" s="92"/>
      <c r="I75" s="92"/>
      <c r="J75" s="92"/>
      <c r="K75" s="86">
        <v>35.200000000000003</v>
      </c>
      <c r="L75" s="454"/>
      <c r="M75" s="119"/>
      <c r="N75" s="103"/>
      <c r="O75" s="33"/>
      <c r="P75" s="237"/>
      <c r="Q75" s="92"/>
      <c r="R75" s="92"/>
      <c r="S75" s="86">
        <v>89</v>
      </c>
      <c r="T75" s="458">
        <v>0</v>
      </c>
    </row>
    <row r="76" spans="1:22" hidden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IF('UK Prices'!D76=0,"",'UK Prices'!D76)</f>
        <v>Smooth Pique Solid w/ Knit Collar (T)</v>
      </c>
      <c r="F76" s="103">
        <v>2</v>
      </c>
      <c r="G76" s="237"/>
      <c r="H76" s="92"/>
      <c r="I76" s="92"/>
      <c r="J76" s="92"/>
      <c r="K76" s="86">
        <v>35.200000000000003</v>
      </c>
      <c r="L76" s="454"/>
      <c r="M76" s="119"/>
      <c r="N76" s="103"/>
      <c r="O76" s="33"/>
      <c r="P76" s="237"/>
      <c r="Q76" s="92"/>
      <c r="R76" s="92"/>
      <c r="S76" s="86">
        <v>89</v>
      </c>
      <c r="T76" s="458">
        <v>0</v>
      </c>
    </row>
    <row r="77" spans="1:22" hidden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IF('UK Prices'!D77=0,"",'UK Prices'!D77)</f>
        <v>Lisle Solid Brother w/ Self Collar (A)</v>
      </c>
      <c r="F77" s="103">
        <v>2</v>
      </c>
      <c r="G77" s="237"/>
      <c r="H77" s="92"/>
      <c r="I77" s="92"/>
      <c r="J77" s="92"/>
      <c r="K77" s="86">
        <v>35.200000000000003</v>
      </c>
      <c r="L77" s="454"/>
      <c r="M77" s="119"/>
      <c r="N77" s="103"/>
      <c r="O77" s="33"/>
      <c r="P77" s="237"/>
      <c r="Q77" s="92"/>
      <c r="R77" s="92"/>
      <c r="S77" s="86">
        <v>89</v>
      </c>
      <c r="T77" s="458">
        <v>0</v>
      </c>
    </row>
    <row r="78" spans="1:22" hidden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IF('UK Prices'!D78=0,"",'UK Prices'!D78)</f>
        <v>Stretch Lisle w/neck tape trim (A)</v>
      </c>
      <c r="F78" s="102">
        <v>2</v>
      </c>
      <c r="G78" s="92">
        <v>35.35</v>
      </c>
      <c r="H78" s="92">
        <v>36.4</v>
      </c>
      <c r="I78" s="92">
        <v>31.8</v>
      </c>
      <c r="J78" s="92">
        <v>33.4</v>
      </c>
      <c r="K78" s="86">
        <v>35.200000000000003</v>
      </c>
      <c r="L78" s="454"/>
      <c r="M78" s="119"/>
      <c r="N78" s="103"/>
      <c r="O78" s="33"/>
      <c r="P78" s="237"/>
      <c r="Q78" s="92">
        <v>79</v>
      </c>
      <c r="R78" s="92">
        <v>85</v>
      </c>
      <c r="S78" s="86">
        <v>89</v>
      </c>
      <c r="T78" s="458">
        <v>0</v>
      </c>
    </row>
    <row r="79" spans="1:22" hidden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IF('UK Prices'!D79=0,"",'UK Prices'!D79)</f>
        <v>Performance T-Shirt</v>
      </c>
      <c r="G79" s="237"/>
      <c r="H79" s="92">
        <v>17.7</v>
      </c>
      <c r="I79" s="92">
        <v>16.100000000000001</v>
      </c>
      <c r="J79" s="92">
        <v>16.100000000000001</v>
      </c>
      <c r="K79" s="86">
        <v>17.5</v>
      </c>
      <c r="L79" s="454"/>
      <c r="M79" s="119"/>
      <c r="N79" s="103"/>
      <c r="O79" s="33"/>
      <c r="P79" s="237"/>
      <c r="Q79" s="92">
        <v>39</v>
      </c>
      <c r="R79" s="92">
        <v>39</v>
      </c>
      <c r="S79" s="86">
        <v>44</v>
      </c>
      <c r="T79" s="458">
        <v>0</v>
      </c>
    </row>
    <row r="80" spans="1:22" hidden="1" x14ac:dyDescent="0.3">
      <c r="A80" s="332">
        <f>'ITMA Form Data'!A79</f>
        <v>0</v>
      </c>
      <c r="B80" s="428">
        <f>'ITMA Form Data'!B79</f>
        <v>0</v>
      </c>
      <c r="C80" s="428" t="str">
        <f>'ITMA Form Data'!C79</f>
        <v>91659/60/61/62/63</v>
      </c>
      <c r="D80" s="289" t="str">
        <f>IF('UK Prices'!D80=0,"",'UK Prices'!D80)</f>
        <v>Smooth Pique Double Chest Stripe (T) - Prosports</v>
      </c>
      <c r="F80" s="103">
        <v>3</v>
      </c>
      <c r="G80" s="237"/>
      <c r="H80" s="92"/>
      <c r="I80" s="92"/>
      <c r="J80" s="92"/>
      <c r="K80" s="86"/>
      <c r="L80" s="454"/>
      <c r="M80" s="119"/>
      <c r="N80" s="103"/>
      <c r="O80" s="33"/>
      <c r="P80" s="237"/>
      <c r="Q80" s="92"/>
      <c r="R80" s="92"/>
      <c r="S80" s="86"/>
      <c r="T80" s="458">
        <v>0</v>
      </c>
      <c r="V80" s="152"/>
    </row>
    <row r="81" spans="1:22" x14ac:dyDescent="0.3">
      <c r="A81" s="206" t="str">
        <f>'ITMA Form Data'!A81</f>
        <v>OUTER LAYER - TROUSERS</v>
      </c>
      <c r="B81" s="206"/>
      <c r="C81" s="500"/>
      <c r="D81" s="19" t="str">
        <f>IF('UK Prices'!D81=0,"",'UK Prices'!D81)</f>
        <v>Trousers</v>
      </c>
      <c r="G81" s="237"/>
      <c r="H81" s="237"/>
      <c r="I81" s="92"/>
      <c r="J81" s="92"/>
      <c r="K81" s="86"/>
      <c r="L81" s="454"/>
      <c r="M81" s="119"/>
      <c r="N81" s="103"/>
      <c r="O81" s="33"/>
      <c r="P81" s="127"/>
      <c r="Q81" s="237"/>
      <c r="R81" s="237"/>
      <c r="S81" s="315"/>
      <c r="T81" s="458"/>
    </row>
    <row r="82" spans="1:22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IF('UK Prices'!D82=0,"",'UK Prices'!D82)</f>
        <v>FJ Bedford Trouser (Slim Fit)</v>
      </c>
      <c r="G82" s="92"/>
      <c r="H82" s="92"/>
      <c r="I82" s="92"/>
      <c r="J82" s="92"/>
      <c r="K82" s="86">
        <v>57.1</v>
      </c>
      <c r="L82" s="454">
        <v>57.7</v>
      </c>
      <c r="M82" s="119">
        <f t="shared" ref="M82:M91" si="5">(L82-K82)/K82</f>
        <v>1.0507880910683037E-2</v>
      </c>
      <c r="N82" s="103"/>
      <c r="O82" s="33"/>
      <c r="P82" s="92"/>
      <c r="Q82" s="237"/>
      <c r="R82" s="237"/>
      <c r="S82" s="315">
        <v>139</v>
      </c>
      <c r="T82" s="458">
        <v>139</v>
      </c>
    </row>
    <row r="83" spans="1:22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IF('UK Prices'!D83=0,"",'UK Prices'!D83)</f>
        <v>MT Lite Cooling Performance Trouser (Slim Fit)</v>
      </c>
      <c r="F83" s="103"/>
      <c r="G83" s="237"/>
      <c r="H83" s="92"/>
      <c r="I83" s="92"/>
      <c r="J83" s="92"/>
      <c r="K83" s="86"/>
      <c r="L83" s="454">
        <v>57.7</v>
      </c>
      <c r="M83" s="119"/>
      <c r="N83" s="103"/>
      <c r="O83" s="33"/>
      <c r="P83" s="237"/>
      <c r="Q83" s="92"/>
      <c r="R83" s="92"/>
      <c r="S83" s="86"/>
      <c r="T83" s="458">
        <v>139</v>
      </c>
      <c r="V83" s="152"/>
    </row>
    <row r="84" spans="1:22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IF('UK Prices'!D84=0,"",'UK Prices'!D84)</f>
        <v>FJ WRT Xtreme Trouser</v>
      </c>
      <c r="F84" s="103"/>
      <c r="G84" s="237">
        <v>60.801999999999992</v>
      </c>
      <c r="H84" s="237">
        <v>54.5</v>
      </c>
      <c r="I84" s="92">
        <v>60</v>
      </c>
      <c r="J84" s="92">
        <v>57.3</v>
      </c>
      <c r="K84" s="86">
        <v>59.9</v>
      </c>
      <c r="L84" s="454">
        <v>59.9</v>
      </c>
      <c r="M84" s="119">
        <f>(L84-K84)/K84</f>
        <v>0</v>
      </c>
      <c r="P84" s="237">
        <v>149</v>
      </c>
      <c r="Q84" s="237">
        <v>149</v>
      </c>
      <c r="R84" s="237">
        <v>139</v>
      </c>
      <c r="S84" s="315">
        <v>145</v>
      </c>
      <c r="T84" s="458">
        <v>145</v>
      </c>
    </row>
    <row r="85" spans="1:22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IF('UK Prices'!D85=0,"",'UK Prices'!D85)</f>
        <v>FJ Performance Trouser</v>
      </c>
      <c r="F85" s="103"/>
      <c r="G85" s="92">
        <v>46</v>
      </c>
      <c r="H85" s="92">
        <v>46.2</v>
      </c>
      <c r="I85" s="92">
        <v>40.200000000000003</v>
      </c>
      <c r="J85" s="92">
        <v>42.3</v>
      </c>
      <c r="K85" s="86">
        <v>43.9</v>
      </c>
      <c r="L85" s="454">
        <v>44.5</v>
      </c>
      <c r="M85" s="119">
        <f>(L85-K85)/K85</f>
        <v>1.3667425968109373E-2</v>
      </c>
      <c r="N85" s="103"/>
      <c r="O85" s="33"/>
      <c r="P85" s="92">
        <v>109</v>
      </c>
      <c r="Q85" s="237">
        <v>99</v>
      </c>
      <c r="R85" s="237">
        <v>105</v>
      </c>
      <c r="S85" s="315">
        <v>105</v>
      </c>
      <c r="T85" s="458">
        <v>109</v>
      </c>
    </row>
    <row r="86" spans="1:22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IF('UK Prices'!D86=0,"",'UK Prices'!D86)</f>
        <v>FJ Trouser (Slim Fit)</v>
      </c>
      <c r="F86" s="103"/>
      <c r="G86" s="237">
        <v>43.65</v>
      </c>
      <c r="H86" s="92">
        <v>46.2</v>
      </c>
      <c r="I86" s="92">
        <v>40.200000000000003</v>
      </c>
      <c r="J86" s="92">
        <v>42.3</v>
      </c>
      <c r="K86" s="86">
        <v>43.9</v>
      </c>
      <c r="L86" s="454">
        <v>44.5</v>
      </c>
      <c r="M86" s="119">
        <f>(L86-K86)/K86</f>
        <v>1.3667425968109373E-2</v>
      </c>
      <c r="N86" s="103"/>
      <c r="O86" s="33"/>
      <c r="P86" s="237">
        <v>119</v>
      </c>
      <c r="Q86" s="237">
        <v>99</v>
      </c>
      <c r="R86" s="237">
        <v>105</v>
      </c>
      <c r="S86" s="315">
        <v>105</v>
      </c>
      <c r="T86" s="458">
        <v>109</v>
      </c>
    </row>
    <row r="87" spans="1:22" hidden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IF('UK Prices'!D87=0,"",'UK Prices'!D87)</f>
        <v>FJ Trouser (Regular Fit)</v>
      </c>
      <c r="F87" s="103"/>
      <c r="G87" s="237">
        <v>43.65</v>
      </c>
      <c r="H87" s="92">
        <v>46.2</v>
      </c>
      <c r="I87" s="92">
        <v>40.200000000000003</v>
      </c>
      <c r="J87" s="92">
        <v>42.3</v>
      </c>
      <c r="K87" s="86">
        <v>43.9</v>
      </c>
      <c r="L87" s="454"/>
      <c r="M87" s="119"/>
      <c r="N87" s="103"/>
      <c r="O87" s="33"/>
      <c r="P87" s="237">
        <v>119</v>
      </c>
      <c r="Q87" s="237">
        <v>99</v>
      </c>
      <c r="R87" s="237">
        <v>105</v>
      </c>
      <c r="S87" s="315">
        <v>105</v>
      </c>
      <c r="T87" s="458">
        <v>0</v>
      </c>
    </row>
    <row r="88" spans="1:22" hidden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IF('UK Prices'!D88=0,"",'UK Prices'!D88)</f>
        <v>FJ Madras Shorts</v>
      </c>
      <c r="F88" s="103"/>
      <c r="G88" s="237"/>
      <c r="H88" s="92"/>
      <c r="I88" s="92"/>
      <c r="J88" s="92"/>
      <c r="K88" s="86">
        <v>43.4</v>
      </c>
      <c r="L88" s="454"/>
      <c r="M88" s="119"/>
      <c r="N88" s="103"/>
      <c r="O88" s="33"/>
      <c r="P88" s="237"/>
      <c r="Q88" s="237"/>
      <c r="R88" s="237"/>
      <c r="S88" s="315">
        <v>105</v>
      </c>
      <c r="T88" s="458">
        <v>0</v>
      </c>
    </row>
    <row r="89" spans="1:22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IF('UK Prices'!D89=0,"",'UK Prices'!D89)</f>
        <v>FJ Bedford Shorts</v>
      </c>
      <c r="F89" s="103"/>
      <c r="G89" s="237"/>
      <c r="H89" s="92"/>
      <c r="I89" s="92"/>
      <c r="J89" s="92"/>
      <c r="K89" s="86">
        <v>43.4</v>
      </c>
      <c r="L89" s="454">
        <v>43.9</v>
      </c>
      <c r="M89" s="119">
        <f t="shared" si="5"/>
        <v>1.1520737327188941E-2</v>
      </c>
      <c r="N89" s="103"/>
      <c r="O89" s="33"/>
      <c r="P89" s="237"/>
      <c r="Q89" s="237"/>
      <c r="R89" s="237"/>
      <c r="S89" s="315">
        <v>105</v>
      </c>
      <c r="T89" s="458">
        <v>109</v>
      </c>
    </row>
    <row r="90" spans="1:22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IF('UK Prices'!D90=0,"",'UK Prices'!D90)</f>
        <v>Tonal Plaid Shorts</v>
      </c>
      <c r="F90" s="103"/>
      <c r="G90" s="237"/>
      <c r="H90" s="92"/>
      <c r="I90" s="92"/>
      <c r="J90" s="92"/>
      <c r="K90" s="86"/>
      <c r="L90" s="454">
        <v>43.9</v>
      </c>
      <c r="M90" s="119"/>
      <c r="N90" s="103"/>
      <c r="O90" s="33"/>
      <c r="P90" s="237"/>
      <c r="Q90" s="92"/>
      <c r="R90" s="92"/>
      <c r="S90" s="86"/>
      <c r="T90" s="458">
        <v>109</v>
      </c>
      <c r="V90" s="152"/>
    </row>
    <row r="91" spans="1:22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IF('UK Prices'!D91=0,"",'UK Prices'!D91)</f>
        <v>FJ Solid Colour Shorts</v>
      </c>
      <c r="F91" s="103"/>
      <c r="G91" s="237">
        <v>38.9</v>
      </c>
      <c r="H91" s="92">
        <v>40.6</v>
      </c>
      <c r="I91" s="92">
        <v>35.4</v>
      </c>
      <c r="J91" s="92">
        <v>37.200000000000003</v>
      </c>
      <c r="K91" s="86">
        <v>38.4</v>
      </c>
      <c r="L91" s="454">
        <v>38.4</v>
      </c>
      <c r="M91" s="119">
        <f t="shared" si="5"/>
        <v>0</v>
      </c>
      <c r="N91" s="103"/>
      <c r="O91" s="33"/>
      <c r="P91" s="237">
        <v>89</v>
      </c>
      <c r="Q91" s="237">
        <v>89</v>
      </c>
      <c r="R91" s="237">
        <v>95</v>
      </c>
      <c r="S91" s="315">
        <v>95</v>
      </c>
      <c r="T91" s="458">
        <v>95</v>
      </c>
    </row>
    <row r="92" spans="1:22" x14ac:dyDescent="0.3">
      <c r="A92" s="206" t="str">
        <f>'ITMA Form Data'!A92</f>
        <v>WOMEN'S</v>
      </c>
      <c r="B92" s="206"/>
      <c r="C92" s="500"/>
      <c r="D92" s="29" t="str">
        <f>IF('UK Prices'!D92=0,"",'UK Prices'!D92)</f>
        <v>Women's</v>
      </c>
      <c r="E92" s="85"/>
      <c r="F92" s="85"/>
      <c r="G92" s="237"/>
      <c r="H92" s="237"/>
      <c r="I92" s="92"/>
      <c r="J92" s="92"/>
      <c r="K92" s="86"/>
      <c r="L92" s="454"/>
      <c r="M92" s="119"/>
      <c r="N92" s="87"/>
      <c r="O92" s="33"/>
      <c r="P92" s="127"/>
      <c r="Q92" s="237"/>
      <c r="R92" s="237"/>
      <c r="S92" s="315"/>
      <c r="T92" s="458"/>
    </row>
    <row r="93" spans="1:22" x14ac:dyDescent="0.3">
      <c r="A93" s="206" t="str">
        <f>'ITMA Form Data'!A93</f>
        <v>MID LAYERS</v>
      </c>
      <c r="B93" s="206"/>
      <c r="C93" s="500"/>
      <c r="D93" s="29" t="str">
        <f>IF('UK Prices'!D93=0,"",'UK Prices'!D93)</f>
        <v>Mid Layers</v>
      </c>
      <c r="E93" s="85"/>
      <c r="F93" s="85"/>
      <c r="G93" s="237"/>
      <c r="H93" s="237"/>
      <c r="I93" s="92"/>
      <c r="J93" s="92"/>
      <c r="K93" s="86"/>
      <c r="L93" s="454"/>
      <c r="M93" s="119"/>
      <c r="N93" s="87"/>
      <c r="O93" s="33"/>
      <c r="P93" s="127"/>
      <c r="Q93" s="237"/>
      <c r="R93" s="237"/>
      <c r="S93" s="315"/>
      <c r="T93" s="458"/>
    </row>
    <row r="94" spans="1:22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IF('UK Prices'!D94=0,"",'UK Prices'!D94)</f>
        <v>Womens DWR Lightweight Softshell Vest</v>
      </c>
      <c r="F94" s="103"/>
      <c r="G94" s="92"/>
      <c r="H94" s="92"/>
      <c r="I94" s="92"/>
      <c r="J94" s="92"/>
      <c r="K94" s="86"/>
      <c r="L94" s="454">
        <v>63.3</v>
      </c>
      <c r="M94" s="119"/>
      <c r="N94" s="103"/>
      <c r="O94" s="33"/>
      <c r="P94" s="92"/>
      <c r="Q94" s="237"/>
      <c r="R94" s="237"/>
      <c r="S94" s="315"/>
      <c r="T94" s="458">
        <v>159</v>
      </c>
    </row>
    <row r="95" spans="1:22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IF('UK Prices'!D95=0,"",'UK Prices'!D95)</f>
        <v>Womens FJ Lambswool V-Neck (Midweight)</v>
      </c>
      <c r="F95" s="103"/>
      <c r="G95" s="92"/>
      <c r="H95" s="92"/>
      <c r="I95" s="92"/>
      <c r="J95" s="92"/>
      <c r="K95" s="86">
        <v>52.2</v>
      </c>
      <c r="L95" s="454">
        <v>52.2</v>
      </c>
      <c r="M95" s="119">
        <f t="shared" ref="M95" si="6">(L95-K95)/K95</f>
        <v>0</v>
      </c>
      <c r="N95" s="103"/>
      <c r="O95" s="33"/>
      <c r="P95" s="92"/>
      <c r="Q95" s="237"/>
      <c r="R95" s="237"/>
      <c r="S95" s="315">
        <v>129</v>
      </c>
      <c r="T95" s="458">
        <v>129</v>
      </c>
    </row>
    <row r="96" spans="1:22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IF('UK Prices'!D96=0,"",'UK Prices'!D96)</f>
        <v>Women's Full Zip Hoody</v>
      </c>
      <c r="F96" s="103"/>
      <c r="G96" s="237"/>
      <c r="H96" s="92"/>
      <c r="I96" s="92"/>
      <c r="J96" s="92"/>
      <c r="K96" s="86"/>
      <c r="L96" s="454">
        <v>51.6</v>
      </c>
      <c r="M96" s="119"/>
      <c r="N96" s="103"/>
      <c r="O96" s="33"/>
      <c r="P96" s="237"/>
      <c r="Q96" s="92"/>
      <c r="R96" s="92"/>
      <c r="S96" s="86"/>
      <c r="T96" s="458">
        <v>129</v>
      </c>
      <c r="V96" s="152"/>
    </row>
    <row r="97" spans="1:22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IF('UK Prices'!D97=0,"",'UK Prices'!D97)</f>
        <v>Women's Full Zip Brushed Chill-Out</v>
      </c>
      <c r="F97" s="103"/>
      <c r="G97" s="237"/>
      <c r="H97" s="92"/>
      <c r="I97" s="92"/>
      <c r="J97" s="92"/>
      <c r="K97" s="86"/>
      <c r="L97" s="454">
        <v>48.5</v>
      </c>
      <c r="M97" s="119"/>
      <c r="N97" s="103"/>
      <c r="O97" s="33"/>
      <c r="P97" s="237"/>
      <c r="Q97" s="92"/>
      <c r="R97" s="92"/>
      <c r="S97" s="86"/>
      <c r="T97" s="458">
        <v>115</v>
      </c>
      <c r="V97" s="152"/>
    </row>
    <row r="98" spans="1:22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IF('UK Prices'!D98=0,"",'UK Prices'!D98)</f>
        <v>Women's Full Zip Brushed Chill-Out Vest</v>
      </c>
      <c r="F98" s="103"/>
      <c r="G98" s="237"/>
      <c r="H98" s="92"/>
      <c r="I98" s="92"/>
      <c r="J98" s="92"/>
      <c r="K98" s="86"/>
      <c r="L98" s="454">
        <v>43.1</v>
      </c>
      <c r="M98" s="119"/>
      <c r="N98" s="103"/>
      <c r="O98" s="33"/>
      <c r="P98" s="237"/>
      <c r="Q98" s="92"/>
      <c r="R98" s="92"/>
      <c r="S98" s="86"/>
      <c r="T98" s="458">
        <v>109</v>
      </c>
      <c r="V98" s="152"/>
    </row>
    <row r="99" spans="1:22" hidden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IF('UK Prices'!D99=0,"",'UK Prices'!D99)</f>
        <v>Womens FJ Full Zip Chill-Out (Knit mid layer)</v>
      </c>
      <c r="G99" s="237"/>
      <c r="H99" s="92">
        <v>46.2</v>
      </c>
      <c r="I99" s="92">
        <v>40.200000000000003</v>
      </c>
      <c r="J99" s="92">
        <v>42.3</v>
      </c>
      <c r="K99" s="86">
        <v>43.9</v>
      </c>
      <c r="L99" s="454"/>
      <c r="M99" s="119"/>
      <c r="N99" s="103"/>
      <c r="O99" s="33"/>
      <c r="P99" s="237"/>
      <c r="Q99" s="237">
        <v>99</v>
      </c>
      <c r="R99" s="237">
        <v>105</v>
      </c>
      <c r="S99" s="315">
        <v>105</v>
      </c>
      <c r="T99" s="458">
        <v>0</v>
      </c>
    </row>
    <row r="100" spans="1:22" hidden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IF('UK Prices'!D100=0,"",'UK Prices'!D100)</f>
        <v>Womens FJ Full Zip Chill-Out Vest (knit mid layer)</v>
      </c>
      <c r="G100" s="237"/>
      <c r="H100" s="92">
        <v>41.7</v>
      </c>
      <c r="I100" s="92">
        <v>36.4</v>
      </c>
      <c r="J100" s="92">
        <v>38.299999999999997</v>
      </c>
      <c r="K100" s="86">
        <v>40</v>
      </c>
      <c r="L100" s="454"/>
      <c r="M100" s="119"/>
      <c r="N100" s="103"/>
      <c r="O100" s="33"/>
      <c r="P100" s="237"/>
      <c r="Q100" s="237">
        <v>89</v>
      </c>
      <c r="R100" s="237">
        <v>95</v>
      </c>
      <c r="S100" s="315">
        <v>99</v>
      </c>
      <c r="T100" s="458">
        <v>0</v>
      </c>
    </row>
    <row r="101" spans="1:22" x14ac:dyDescent="0.3">
      <c r="A101" s="206" t="str">
        <f>'ITMA Form Data'!A101</f>
        <v>SHIRTS</v>
      </c>
      <c r="B101" s="206"/>
      <c r="C101" s="500"/>
      <c r="D101" s="29" t="str">
        <f>IF('UK Prices'!D101=0,"",'UK Prices'!D101)</f>
        <v>Shirts</v>
      </c>
      <c r="E101" s="85"/>
      <c r="F101" s="85"/>
      <c r="G101" s="237"/>
      <c r="H101" s="237"/>
      <c r="I101" s="92"/>
      <c r="J101" s="92"/>
      <c r="K101" s="86"/>
      <c r="L101" s="454"/>
      <c r="M101" s="119"/>
      <c r="N101" s="87"/>
      <c r="O101" s="33"/>
      <c r="P101" s="127"/>
      <c r="Q101" s="237"/>
      <c r="R101" s="237"/>
      <c r="S101" s="315"/>
      <c r="T101" s="458">
        <v>0</v>
      </c>
    </row>
    <row r="102" spans="1:22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IF('UK Prices'!D102=0,"",'UK Prices'!D102)</f>
        <v>Women's Stretch Pique Open V-neck</v>
      </c>
      <c r="F102" s="103"/>
      <c r="G102" s="237"/>
      <c r="H102" s="92"/>
      <c r="I102" s="92"/>
      <c r="J102" s="92"/>
      <c r="K102" s="86"/>
      <c r="L102" s="454">
        <v>30.7</v>
      </c>
      <c r="M102" s="119"/>
      <c r="N102" s="103"/>
      <c r="O102" s="33"/>
      <c r="P102" s="237"/>
      <c r="Q102" s="92"/>
      <c r="R102" s="92"/>
      <c r="S102" s="86"/>
      <c r="T102" s="458">
        <v>75</v>
      </c>
      <c r="V102" s="152"/>
    </row>
    <row r="103" spans="1:22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IF('UK Prices'!D103=0,"",'UK Prices'!D103)</f>
        <v>Women's Smooth Pique Cap Sleeve</v>
      </c>
      <c r="F103" s="103"/>
      <c r="G103" s="237"/>
      <c r="H103" s="92"/>
      <c r="I103" s="92"/>
      <c r="J103" s="92"/>
      <c r="K103" s="86"/>
      <c r="L103" s="454">
        <v>30.7</v>
      </c>
      <c r="M103" s="119"/>
      <c r="N103" s="103"/>
      <c r="O103" s="33"/>
      <c r="P103" s="237"/>
      <c r="Q103" s="92"/>
      <c r="R103" s="92"/>
      <c r="S103" s="86"/>
      <c r="T103" s="458">
        <v>75</v>
      </c>
      <c r="V103" s="152"/>
    </row>
    <row r="104" spans="1:22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IF('UK Prices'!D104=0,"",'UK Prices'!D104)</f>
        <v>Women's Stretch Pique - Solid Colour</v>
      </c>
      <c r="F104" s="103"/>
      <c r="G104" s="237"/>
      <c r="H104" s="92"/>
      <c r="I104" s="92"/>
      <c r="J104" s="92"/>
      <c r="K104" s="86"/>
      <c r="L104" s="454">
        <v>30.7</v>
      </c>
      <c r="M104" s="119"/>
      <c r="N104" s="103"/>
      <c r="O104" s="33"/>
      <c r="P104" s="237"/>
      <c r="Q104" s="92"/>
      <c r="R104" s="92"/>
      <c r="S104" s="86"/>
      <c r="T104" s="458">
        <v>75</v>
      </c>
      <c r="V104" s="152"/>
    </row>
    <row r="105" spans="1:22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IF('UK Prices'!D105=0,"",'UK Prices'!D105)</f>
        <v>Women's Interlock Sleeveless</v>
      </c>
      <c r="F105" s="103"/>
      <c r="G105" s="237"/>
      <c r="H105" s="92"/>
      <c r="I105" s="92"/>
      <c r="J105" s="92"/>
      <c r="K105" s="86"/>
      <c r="L105" s="454">
        <v>27.4</v>
      </c>
      <c r="M105" s="119"/>
      <c r="N105" s="103"/>
      <c r="O105" s="33"/>
      <c r="P105" s="237"/>
      <c r="Q105" s="92"/>
      <c r="R105" s="92"/>
      <c r="S105" s="86"/>
      <c r="T105" s="458">
        <v>65</v>
      </c>
      <c r="V105" s="152"/>
    </row>
    <row r="106" spans="1:22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IF('UK Prices'!D106=0,"",'UK Prices'!D106)</f>
        <v>Stretch Pique Double Space Dye Chest Stripe (A) - Prosports</v>
      </c>
      <c r="F106" s="103">
        <v>3</v>
      </c>
      <c r="G106" s="237"/>
      <c r="H106" s="92"/>
      <c r="I106" s="92"/>
      <c r="J106" s="92"/>
      <c r="K106" s="86"/>
      <c r="L106" s="454">
        <v>40.1</v>
      </c>
      <c r="M106" s="119"/>
      <c r="N106" s="103"/>
      <c r="O106" s="33"/>
      <c r="P106" s="237"/>
      <c r="Q106" s="92"/>
      <c r="R106" s="92"/>
      <c r="S106" s="86"/>
      <c r="T106" s="458">
        <v>99</v>
      </c>
      <c r="V106" s="152"/>
    </row>
    <row r="107" spans="1:22" hidden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IF('UK Prices'!D107=0,"",'UK Prices'!D107)</f>
        <v>Womens FJ Stretch Pique w/reversible collar</v>
      </c>
      <c r="F107" s="103"/>
      <c r="G107" s="92">
        <v>30.4</v>
      </c>
      <c r="H107" s="92">
        <v>31.5</v>
      </c>
      <c r="I107" s="92">
        <v>27.8</v>
      </c>
      <c r="J107" s="92">
        <v>29.2</v>
      </c>
      <c r="K107" s="86">
        <v>30.7</v>
      </c>
      <c r="L107" s="454"/>
      <c r="M107" s="119"/>
      <c r="N107" s="103"/>
      <c r="O107" s="33"/>
      <c r="P107" s="237">
        <v>69</v>
      </c>
      <c r="Q107" s="237">
        <v>69</v>
      </c>
      <c r="R107" s="237">
        <v>75</v>
      </c>
      <c r="S107" s="315">
        <v>75</v>
      </c>
      <c r="T107" s="458">
        <v>0</v>
      </c>
    </row>
    <row r="108" spans="1:22" hidden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IF('UK Prices'!D108=0,"",'UK Prices'!D108)</f>
        <v>Womens FJ Stretch Pique w/reversible collar - American Golf</v>
      </c>
      <c r="F108" s="103"/>
      <c r="G108" s="92"/>
      <c r="H108" s="92"/>
      <c r="I108" s="92"/>
      <c r="J108" s="92"/>
      <c r="K108" s="86"/>
      <c r="L108" s="454"/>
      <c r="M108" s="119"/>
      <c r="N108" s="103"/>
      <c r="O108" s="33"/>
      <c r="P108" s="237"/>
      <c r="Q108" s="237"/>
      <c r="R108" s="237"/>
      <c r="S108" s="315"/>
      <c r="T108" s="458">
        <v>0</v>
      </c>
    </row>
    <row r="109" spans="1:22" hidden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IF('UK Prices'!D109=0,"",'UK Prices'!D109)</f>
        <v>Womens FJ Stretch Lisle Sleeveless</v>
      </c>
      <c r="F109" s="103"/>
      <c r="G109" s="92"/>
      <c r="H109" s="92">
        <v>26.5</v>
      </c>
      <c r="I109" s="92">
        <v>23.5</v>
      </c>
      <c r="J109" s="92">
        <v>24.7</v>
      </c>
      <c r="K109" s="86">
        <v>25.9</v>
      </c>
      <c r="L109" s="454"/>
      <c r="M109" s="119"/>
      <c r="N109" s="103"/>
      <c r="O109" s="33"/>
      <c r="P109" s="237"/>
      <c r="Q109" s="237">
        <v>59</v>
      </c>
      <c r="R109" s="237">
        <v>65</v>
      </c>
      <c r="S109" s="315">
        <v>65</v>
      </c>
      <c r="T109" s="458">
        <v>0</v>
      </c>
    </row>
    <row r="110" spans="1:22" hidden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IF('UK Prices'!D110=0,"",'UK Prices'!D110)</f>
        <v>Womens FJ Stretch Pique w/reversible collar - ProSports</v>
      </c>
      <c r="F110" s="103"/>
      <c r="G110" s="92"/>
      <c r="H110" s="92"/>
      <c r="I110" s="92"/>
      <c r="J110" s="92"/>
      <c r="K110" s="86"/>
      <c r="L110" s="454"/>
      <c r="M110" s="119"/>
      <c r="N110" s="103"/>
      <c r="O110" s="33"/>
      <c r="P110" s="237"/>
      <c r="Q110" s="237"/>
      <c r="R110" s="237"/>
      <c r="S110" s="315"/>
      <c r="T110" s="458">
        <v>0</v>
      </c>
    </row>
    <row r="111" spans="1:22" hidden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IF('UK Prices'!D111=0,"",'UK Prices'!D111)</f>
        <v>Women's Smooth Pique Double Chest Stripe - Prosports</v>
      </c>
      <c r="F111" s="103"/>
      <c r="G111" s="92"/>
      <c r="H111" s="92"/>
      <c r="I111" s="92"/>
      <c r="J111" s="92"/>
      <c r="K111" s="86"/>
      <c r="L111" s="454"/>
      <c r="M111" s="119"/>
      <c r="N111" s="103"/>
      <c r="O111" s="33"/>
      <c r="P111" s="237"/>
      <c r="Q111" s="237"/>
      <c r="R111" s="237"/>
      <c r="S111" s="315"/>
      <c r="T111" s="458">
        <v>0</v>
      </c>
    </row>
    <row r="112" spans="1:22" x14ac:dyDescent="0.3">
      <c r="A112" s="206" t="str">
        <f>'ITMA Form Data'!A112</f>
        <v>TROUSERS</v>
      </c>
      <c r="B112" s="206"/>
      <c r="C112" s="500"/>
      <c r="D112" s="29" t="str">
        <f>IF('UK Prices'!D112=0,"",'UK Prices'!D112)</f>
        <v>Trousers</v>
      </c>
      <c r="E112" s="85"/>
      <c r="F112" s="85"/>
      <c r="G112" s="237"/>
      <c r="H112" s="237"/>
      <c r="I112" s="92"/>
      <c r="J112" s="92"/>
      <c r="K112" s="86"/>
      <c r="L112" s="454"/>
      <c r="M112" s="119"/>
      <c r="N112" s="87"/>
      <c r="O112" s="33"/>
      <c r="P112" s="127"/>
      <c r="Q112" s="237"/>
      <c r="R112" s="237"/>
      <c r="S112" s="315"/>
      <c r="T112" s="458"/>
    </row>
    <row r="113" spans="1:22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IF('UK Prices'!D113=0,"",'UK Prices'!D113)</f>
        <v>Women's Performance 7/8 Trouser</v>
      </c>
      <c r="F113" s="103"/>
      <c r="G113" s="237"/>
      <c r="H113" s="92"/>
      <c r="I113" s="92"/>
      <c r="J113" s="92"/>
      <c r="K113" s="86"/>
      <c r="L113" s="454">
        <v>49.5</v>
      </c>
      <c r="M113" s="119"/>
      <c r="N113" s="103"/>
      <c r="O113" s="33"/>
      <c r="P113" s="237"/>
      <c r="Q113" s="92"/>
      <c r="R113" s="92"/>
      <c r="S113" s="86"/>
      <c r="T113" s="458">
        <v>119</v>
      </c>
      <c r="V113" s="152"/>
    </row>
    <row r="114" spans="1:22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IF('UK Prices'!D114=0,"",'UK Prices'!D114)</f>
        <v>Women's Performance Skort</v>
      </c>
      <c r="F114" s="103"/>
      <c r="G114" s="237"/>
      <c r="H114" s="92"/>
      <c r="I114" s="92"/>
      <c r="J114" s="92"/>
      <c r="K114" s="86"/>
      <c r="L114" s="454">
        <v>42.9</v>
      </c>
      <c r="M114" s="119"/>
      <c r="N114" s="103"/>
      <c r="O114" s="33"/>
      <c r="P114" s="237"/>
      <c r="Q114" s="92"/>
      <c r="R114" s="92"/>
      <c r="S114" s="86"/>
      <c r="T114" s="458">
        <v>109</v>
      </c>
      <c r="V114" s="152"/>
    </row>
    <row r="115" spans="1:22" x14ac:dyDescent="0.3">
      <c r="A115" s="206" t="str">
        <f>'ITMA Form Data'!A115</f>
        <v>JUNIORS</v>
      </c>
      <c r="B115" s="206"/>
      <c r="C115" s="500"/>
      <c r="D115" s="29" t="str">
        <f>IF('UK Prices'!D115=0,"",'UK Prices'!D115)</f>
        <v>Juniors</v>
      </c>
      <c r="E115" s="85"/>
      <c r="F115" s="85"/>
      <c r="G115" s="237"/>
      <c r="H115" s="237"/>
      <c r="I115" s="92"/>
      <c r="J115" s="92"/>
      <c r="K115" s="86"/>
      <c r="L115" s="454"/>
      <c r="M115" s="119"/>
      <c r="N115" s="87"/>
      <c r="O115" s="33"/>
      <c r="P115" s="127"/>
      <c r="Q115" s="237"/>
      <c r="R115" s="237"/>
      <c r="S115" s="315"/>
      <c r="T115" s="458"/>
    </row>
    <row r="116" spans="1:22" hidden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IF('UK Prices'!D116=0,"",'UK Prices'!D116)</f>
        <v>FJ Junior FJ Chill-Out w/ Chest Piping 1/4 Zip</v>
      </c>
      <c r="F116" s="103"/>
      <c r="G116" s="237">
        <v>34.65</v>
      </c>
      <c r="H116" s="92">
        <v>36.1</v>
      </c>
      <c r="I116" s="92">
        <v>31.7</v>
      </c>
      <c r="J116" s="92">
        <v>33.299999999999997</v>
      </c>
      <c r="K116" s="86">
        <v>35.1</v>
      </c>
      <c r="L116" s="454"/>
      <c r="M116" s="119"/>
      <c r="N116" s="103"/>
      <c r="O116" s="33"/>
      <c r="P116" s="237"/>
      <c r="Q116" s="237">
        <v>69</v>
      </c>
      <c r="R116" s="237">
        <v>75</v>
      </c>
      <c r="S116" s="315">
        <v>79</v>
      </c>
      <c r="T116" s="458">
        <v>0</v>
      </c>
    </row>
    <row r="117" spans="1:22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IF('UK Prices'!D117=0,"",'UK Prices'!D117)</f>
        <v>FJ Junior FJ Solid Colour Chill-Out 1/4 zip</v>
      </c>
      <c r="F117" s="103"/>
      <c r="G117" s="237">
        <v>34.65</v>
      </c>
      <c r="H117" s="92">
        <v>36.1</v>
      </c>
      <c r="I117" s="92">
        <v>31.7</v>
      </c>
      <c r="J117" s="92">
        <v>33.299999999999997</v>
      </c>
      <c r="K117" s="86">
        <v>34</v>
      </c>
      <c r="L117" s="454">
        <v>34</v>
      </c>
      <c r="M117" s="119">
        <f t="shared" ref="M117:M124" si="7">(L117-K117)/K117</f>
        <v>0</v>
      </c>
      <c r="N117" s="103"/>
      <c r="O117" s="33"/>
      <c r="P117" s="237"/>
      <c r="Q117" s="237">
        <v>69</v>
      </c>
      <c r="R117" s="237">
        <v>75</v>
      </c>
      <c r="S117" s="315">
        <v>79</v>
      </c>
      <c r="T117" s="458">
        <v>79</v>
      </c>
    </row>
    <row r="118" spans="1:22" hidden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IF('UK Prices'!D118=0,"",'UK Prices'!D118)</f>
        <v>FJ Junior Birdseye Colorblock Pique w/ Self Collar</v>
      </c>
      <c r="F118" s="103"/>
      <c r="G118" s="237"/>
      <c r="H118" s="92">
        <v>30.9</v>
      </c>
      <c r="I118" s="92">
        <v>27.3</v>
      </c>
      <c r="J118" s="92">
        <v>28.7</v>
      </c>
      <c r="K118" s="86">
        <v>29.6</v>
      </c>
      <c r="L118" s="454"/>
      <c r="M118" s="119"/>
      <c r="N118" s="103"/>
      <c r="O118" s="33"/>
      <c r="P118" s="237"/>
      <c r="Q118" s="92">
        <v>55</v>
      </c>
      <c r="R118" s="92">
        <v>59</v>
      </c>
      <c r="S118" s="86">
        <v>65</v>
      </c>
      <c r="T118" s="458">
        <v>0</v>
      </c>
    </row>
    <row r="119" spans="1:22" hidden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IF('UK Prices'!D119=0,"",'UK Prices'!D119)</f>
        <v>FJ Junior Smooth Pique Double Chest Stripe</v>
      </c>
      <c r="F119" s="103"/>
      <c r="G119" s="237"/>
      <c r="H119" s="92">
        <v>30.9</v>
      </c>
      <c r="I119" s="92">
        <v>27.3</v>
      </c>
      <c r="J119" s="92">
        <v>27.3</v>
      </c>
      <c r="K119" s="86">
        <v>28.5</v>
      </c>
      <c r="L119" s="454"/>
      <c r="M119" s="119"/>
      <c r="N119" s="103"/>
      <c r="O119" s="33"/>
      <c r="P119" s="237"/>
      <c r="Q119" s="92">
        <v>55</v>
      </c>
      <c r="R119" s="92">
        <v>55</v>
      </c>
      <c r="S119" s="86">
        <v>59</v>
      </c>
      <c r="T119" s="458">
        <v>0</v>
      </c>
    </row>
    <row r="120" spans="1:22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IF('UK Prices'!D120=0,"",'UK Prices'!D120)</f>
        <v>Junior Textured Chill-Out</v>
      </c>
      <c r="F120" s="103"/>
      <c r="G120" s="237"/>
      <c r="H120" s="92"/>
      <c r="I120" s="92"/>
      <c r="J120" s="92"/>
      <c r="K120" s="86"/>
      <c r="L120" s="454">
        <v>34</v>
      </c>
      <c r="M120" s="119"/>
      <c r="N120" s="103"/>
      <c r="O120" s="33"/>
      <c r="P120" s="237"/>
      <c r="Q120" s="92"/>
      <c r="R120" s="92"/>
      <c r="S120" s="86"/>
      <c r="T120" s="458">
        <v>79</v>
      </c>
      <c r="V120" s="152"/>
    </row>
    <row r="121" spans="1:22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IF('UK Prices'!D121=0,"",'UK Prices'!D121)</f>
        <v>Junior Stretch Pique w/Painted Stripes</v>
      </c>
      <c r="F121" s="103"/>
      <c r="G121" s="237"/>
      <c r="H121" s="92"/>
      <c r="I121" s="92"/>
      <c r="J121" s="92"/>
      <c r="K121" s="86"/>
      <c r="L121" s="454">
        <v>29.6</v>
      </c>
      <c r="M121" s="119"/>
      <c r="N121" s="103"/>
      <c r="O121" s="33"/>
      <c r="P121" s="237"/>
      <c r="Q121" s="92"/>
      <c r="R121" s="92"/>
      <c r="S121" s="86"/>
      <c r="T121" s="458">
        <v>75</v>
      </c>
      <c r="V121" s="152"/>
    </row>
    <row r="122" spans="1:22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IF('UK Prices'!D122=0,"",'UK Prices'!D122)</f>
        <v>Junior Smooth Pique w/Collar &amp; Sleeve Stripes</v>
      </c>
      <c r="F122" s="103"/>
      <c r="G122" s="237"/>
      <c r="H122" s="92"/>
      <c r="I122" s="92"/>
      <c r="J122" s="92"/>
      <c r="K122" s="86"/>
      <c r="L122" s="454">
        <v>28.5</v>
      </c>
      <c r="M122" s="119"/>
      <c r="N122" s="103"/>
      <c r="O122" s="33"/>
      <c r="P122" s="237"/>
      <c r="Q122" s="92"/>
      <c r="R122" s="92"/>
      <c r="S122" s="86"/>
      <c r="T122" s="458">
        <v>69</v>
      </c>
      <c r="V122" s="152"/>
    </row>
    <row r="123" spans="1:22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IF('UK Prices'!D123=0,"",'UK Prices'!D123)</f>
        <v>FJ Junior Stretch Pique w/neck tape trim</v>
      </c>
      <c r="F123" s="103"/>
      <c r="G123" s="237"/>
      <c r="H123" s="92">
        <v>23.1</v>
      </c>
      <c r="I123" s="92">
        <v>20.7</v>
      </c>
      <c r="J123" s="92">
        <v>21.8</v>
      </c>
      <c r="K123" s="86">
        <v>22.8</v>
      </c>
      <c r="L123" s="454">
        <v>22.8</v>
      </c>
      <c r="M123" s="119">
        <f t="shared" si="7"/>
        <v>0</v>
      </c>
      <c r="N123" s="103"/>
      <c r="O123" s="33"/>
      <c r="P123" s="237"/>
      <c r="Q123" s="237">
        <v>45</v>
      </c>
      <c r="R123" s="237">
        <v>49</v>
      </c>
      <c r="S123" s="315">
        <v>49</v>
      </c>
      <c r="T123" s="458">
        <v>55</v>
      </c>
    </row>
    <row r="124" spans="1:22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IF('UK Prices'!D124=0,"",'UK Prices'!D124)</f>
        <v>FJ Junior Shorts</v>
      </c>
      <c r="F124" s="103"/>
      <c r="G124" s="237"/>
      <c r="H124" s="92">
        <v>27.7</v>
      </c>
      <c r="I124" s="92">
        <v>24.5</v>
      </c>
      <c r="J124" s="92">
        <v>25.8</v>
      </c>
      <c r="K124" s="86">
        <v>26.9</v>
      </c>
      <c r="L124" s="454">
        <v>26.9</v>
      </c>
      <c r="M124" s="119">
        <f t="shared" si="7"/>
        <v>0</v>
      </c>
      <c r="N124" s="103"/>
      <c r="O124" s="33"/>
      <c r="P124" s="237"/>
      <c r="Q124" s="237">
        <v>45</v>
      </c>
      <c r="R124" s="237">
        <v>59</v>
      </c>
      <c r="S124" s="315">
        <v>59</v>
      </c>
      <c r="T124" s="458">
        <v>65</v>
      </c>
    </row>
    <row r="125" spans="1:22" x14ac:dyDescent="0.3">
      <c r="A125" s="180"/>
      <c r="B125" s="180"/>
      <c r="C125" s="180"/>
      <c r="D125" s="29"/>
      <c r="E125" s="103"/>
      <c r="F125" s="103"/>
      <c r="N125" s="103"/>
    </row>
    <row r="126" spans="1:22" x14ac:dyDescent="0.3">
      <c r="A126" s="19"/>
      <c r="B126" s="19"/>
      <c r="C126" s="180"/>
      <c r="D126" s="29"/>
      <c r="E126" s="103"/>
      <c r="F126" s="103"/>
      <c r="N126" s="103"/>
    </row>
    <row r="127" spans="1:22" x14ac:dyDescent="0.3">
      <c r="A127" s="180"/>
      <c r="B127" s="180"/>
      <c r="C127" s="180"/>
      <c r="D127" s="422"/>
      <c r="E127" s="103"/>
      <c r="F127" s="103"/>
      <c r="N127" s="103"/>
    </row>
    <row r="128" spans="1:22" x14ac:dyDescent="0.3">
      <c r="A128" s="180"/>
      <c r="B128" s="180"/>
      <c r="C128" s="180"/>
      <c r="D128" s="21"/>
      <c r="E128" s="103"/>
      <c r="F128" s="103"/>
      <c r="N128" s="103"/>
    </row>
    <row r="129" spans="1:14" x14ac:dyDescent="0.3">
      <c r="A129" s="180"/>
      <c r="B129" s="180"/>
      <c r="C129" s="180"/>
      <c r="D129" s="21"/>
      <c r="E129" s="103"/>
      <c r="F129" s="103"/>
      <c r="N129" s="103"/>
    </row>
    <row r="130" spans="1:14" x14ac:dyDescent="0.3">
      <c r="A130" s="180"/>
      <c r="B130" s="180"/>
      <c r="C130" s="180"/>
      <c r="D130" s="21"/>
      <c r="E130" s="103"/>
      <c r="F130" s="103"/>
      <c r="N130" s="103"/>
    </row>
    <row r="131" spans="1:14" x14ac:dyDescent="0.3">
      <c r="A131" s="180"/>
      <c r="B131" s="180"/>
      <c r="C131" s="180"/>
      <c r="D131" s="21"/>
      <c r="E131" s="103"/>
      <c r="F131" s="103"/>
      <c r="N131" s="103"/>
    </row>
    <row r="132" spans="1:14" x14ac:dyDescent="0.3">
      <c r="E132" s="103"/>
      <c r="F132" s="103"/>
      <c r="N132" s="103"/>
    </row>
    <row r="133" spans="1:14" x14ac:dyDescent="0.3">
      <c r="E133" s="103"/>
      <c r="F133" s="103"/>
      <c r="N133" s="103"/>
    </row>
    <row r="134" spans="1:14" x14ac:dyDescent="0.3">
      <c r="E134" s="103"/>
      <c r="F134" s="103"/>
      <c r="N134" s="103"/>
    </row>
    <row r="135" spans="1:14" x14ac:dyDescent="0.3">
      <c r="E135" s="103"/>
      <c r="F135" s="103"/>
      <c r="N135" s="103"/>
    </row>
    <row r="136" spans="1:14" x14ac:dyDescent="0.3">
      <c r="E136" s="103"/>
      <c r="F136" s="103"/>
      <c r="N136" s="103"/>
    </row>
    <row r="137" spans="1:14" x14ac:dyDescent="0.3">
      <c r="E137" s="103"/>
      <c r="F137" s="103"/>
      <c r="N137" s="103"/>
    </row>
    <row r="138" spans="1:14" x14ac:dyDescent="0.3">
      <c r="E138" s="103"/>
      <c r="F138" s="103"/>
      <c r="N138" s="103"/>
    </row>
    <row r="139" spans="1:14" x14ac:dyDescent="0.3">
      <c r="E139" s="103"/>
      <c r="F139" s="103"/>
      <c r="N139" s="103"/>
    </row>
    <row r="140" spans="1:14" x14ac:dyDescent="0.3">
      <c r="E140" s="103"/>
      <c r="F140" s="103"/>
      <c r="N140" s="103"/>
    </row>
    <row r="141" spans="1:14" x14ac:dyDescent="0.3">
      <c r="E141" s="103"/>
      <c r="F141" s="103"/>
      <c r="N141" s="103"/>
    </row>
    <row r="142" spans="1:14" x14ac:dyDescent="0.3">
      <c r="E142" s="103"/>
      <c r="F142" s="103"/>
      <c r="N142" s="103"/>
    </row>
    <row r="143" spans="1:14" x14ac:dyDescent="0.3">
      <c r="E143" s="103"/>
      <c r="F143" s="103"/>
      <c r="N143" s="103"/>
    </row>
    <row r="144" spans="1:14" x14ac:dyDescent="0.3">
      <c r="E144" s="103"/>
      <c r="F144" s="103"/>
      <c r="N144" s="103"/>
    </row>
    <row r="145" spans="5:14" x14ac:dyDescent="0.3">
      <c r="E145" s="103"/>
      <c r="F145" s="103"/>
      <c r="N145" s="103"/>
    </row>
    <row r="146" spans="5:14" x14ac:dyDescent="0.3">
      <c r="E146" s="103"/>
      <c r="F146" s="103"/>
      <c r="N146" s="103"/>
    </row>
    <row r="147" spans="5:14" x14ac:dyDescent="0.3">
      <c r="E147" s="103"/>
      <c r="F147" s="103"/>
      <c r="N147" s="103"/>
    </row>
    <row r="148" spans="5:14" x14ac:dyDescent="0.3">
      <c r="E148" s="103"/>
      <c r="F148" s="103"/>
      <c r="N148" s="103"/>
    </row>
    <row r="149" spans="5:14" x14ac:dyDescent="0.3">
      <c r="E149" s="103"/>
      <c r="F149" s="103"/>
      <c r="N149" s="103"/>
    </row>
    <row r="150" spans="5:14" x14ac:dyDescent="0.3">
      <c r="E150" s="103"/>
      <c r="F150" s="103"/>
      <c r="N150" s="103"/>
    </row>
    <row r="151" spans="5:14" x14ac:dyDescent="0.3">
      <c r="E151" s="103"/>
      <c r="F151" s="103"/>
      <c r="N151" s="103"/>
    </row>
    <row r="152" spans="5:14" x14ac:dyDescent="0.3">
      <c r="E152" s="103"/>
      <c r="F152" s="103"/>
      <c r="N152" s="103"/>
    </row>
    <row r="153" spans="5:14" x14ac:dyDescent="0.3">
      <c r="E153" s="103"/>
      <c r="F153" s="103"/>
      <c r="N153" s="103"/>
    </row>
    <row r="154" spans="5:14" x14ac:dyDescent="0.3">
      <c r="E154" s="103"/>
      <c r="F154" s="103"/>
      <c r="N154" s="103"/>
    </row>
    <row r="155" spans="5:14" x14ac:dyDescent="0.3">
      <c r="E155" s="103"/>
      <c r="F155" s="103"/>
      <c r="N155" s="103"/>
    </row>
    <row r="156" spans="5:14" x14ac:dyDescent="0.3">
      <c r="E156" s="103"/>
      <c r="F156" s="103"/>
      <c r="N156" s="103"/>
    </row>
    <row r="157" spans="5:14" x14ac:dyDescent="0.3">
      <c r="E157" s="103"/>
      <c r="F157" s="103"/>
      <c r="N157" s="103"/>
    </row>
    <row r="158" spans="5:14" x14ac:dyDescent="0.3">
      <c r="E158" s="103"/>
      <c r="F158" s="103"/>
      <c r="N158" s="103"/>
    </row>
    <row r="159" spans="5:14" x14ac:dyDescent="0.3">
      <c r="E159" s="103"/>
      <c r="F159" s="103"/>
      <c r="N159" s="103"/>
    </row>
    <row r="160" spans="5:14" x14ac:dyDescent="0.3">
      <c r="E160" s="103"/>
      <c r="F160" s="103"/>
      <c r="N160" s="103"/>
    </row>
    <row r="161" spans="5:14" x14ac:dyDescent="0.3">
      <c r="E161" s="103"/>
      <c r="F161" s="103"/>
      <c r="N161" s="103"/>
    </row>
    <row r="162" spans="5:14" x14ac:dyDescent="0.3">
      <c r="E162" s="103"/>
      <c r="F162" s="103"/>
      <c r="N162" s="103"/>
    </row>
    <row r="163" spans="5:14" x14ac:dyDescent="0.3">
      <c r="E163" s="103"/>
      <c r="F163" s="103"/>
      <c r="N163" s="103"/>
    </row>
    <row r="164" spans="5:14" x14ac:dyDescent="0.3">
      <c r="E164" s="103"/>
      <c r="F164" s="103"/>
      <c r="N164" s="103"/>
    </row>
    <row r="165" spans="5:14" x14ac:dyDescent="0.3">
      <c r="E165" s="103"/>
      <c r="F165" s="103"/>
      <c r="N165" s="103"/>
    </row>
    <row r="166" spans="5:14" x14ac:dyDescent="0.3">
      <c r="E166" s="103"/>
      <c r="F166" s="103"/>
      <c r="N166" s="103"/>
    </row>
    <row r="167" spans="5:14" x14ac:dyDescent="0.3">
      <c r="E167" s="103"/>
      <c r="F167" s="103"/>
      <c r="N167" s="103"/>
    </row>
    <row r="168" spans="5:14" x14ac:dyDescent="0.3">
      <c r="E168" s="103"/>
      <c r="F168" s="103"/>
      <c r="N168" s="103"/>
    </row>
    <row r="169" spans="5:14" x14ac:dyDescent="0.3">
      <c r="E169" s="103"/>
      <c r="F169" s="103"/>
      <c r="N169" s="103"/>
    </row>
    <row r="170" spans="5:14" x14ac:dyDescent="0.3">
      <c r="E170" s="103"/>
      <c r="F170" s="103"/>
      <c r="N170" s="103"/>
    </row>
    <row r="171" spans="5:14" x14ac:dyDescent="0.3">
      <c r="E171" s="103"/>
      <c r="F171" s="103"/>
      <c r="N171" s="103"/>
    </row>
    <row r="172" spans="5:14" x14ac:dyDescent="0.3">
      <c r="E172" s="103"/>
      <c r="F172" s="103"/>
      <c r="N172" s="103"/>
    </row>
    <row r="173" spans="5:14" x14ac:dyDescent="0.3">
      <c r="E173" s="103"/>
      <c r="F173" s="103"/>
      <c r="N173" s="103"/>
    </row>
    <row r="174" spans="5:14" x14ac:dyDescent="0.3">
      <c r="E174" s="103"/>
      <c r="F174" s="103"/>
      <c r="N174" s="103"/>
    </row>
    <row r="175" spans="5:14" x14ac:dyDescent="0.3">
      <c r="E175" s="103"/>
      <c r="F175" s="103"/>
      <c r="N175" s="103"/>
    </row>
    <row r="176" spans="5:14" x14ac:dyDescent="0.3">
      <c r="E176" s="103"/>
      <c r="F176" s="103"/>
      <c r="N176" s="103"/>
    </row>
    <row r="177" spans="5:14" x14ac:dyDescent="0.3">
      <c r="E177" s="103"/>
      <c r="F177" s="103"/>
      <c r="N177" s="103"/>
    </row>
    <row r="178" spans="5:14" x14ac:dyDescent="0.3">
      <c r="E178" s="103"/>
      <c r="F178" s="103"/>
      <c r="N178" s="103"/>
    </row>
    <row r="179" spans="5:14" x14ac:dyDescent="0.3">
      <c r="E179" s="103"/>
      <c r="F179" s="103"/>
      <c r="N179" s="103"/>
    </row>
    <row r="180" spans="5:14" x14ac:dyDescent="0.3">
      <c r="E180" s="103"/>
      <c r="F180" s="103"/>
      <c r="N180" s="103"/>
    </row>
    <row r="181" spans="5:14" x14ac:dyDescent="0.3">
      <c r="E181" s="103"/>
      <c r="F181" s="103"/>
      <c r="N181" s="103"/>
    </row>
    <row r="182" spans="5:14" x14ac:dyDescent="0.3">
      <c r="E182" s="103"/>
      <c r="F182" s="103"/>
      <c r="N182" s="103"/>
    </row>
    <row r="183" spans="5:14" x14ac:dyDescent="0.3">
      <c r="E183" s="103"/>
      <c r="F183" s="103"/>
      <c r="N183" s="103"/>
    </row>
    <row r="184" spans="5:14" x14ac:dyDescent="0.3">
      <c r="E184" s="103"/>
      <c r="F184" s="103"/>
      <c r="N184" s="103"/>
    </row>
    <row r="185" spans="5:14" x14ac:dyDescent="0.3">
      <c r="E185" s="103"/>
      <c r="F185" s="103"/>
      <c r="N185" s="103"/>
    </row>
    <row r="186" spans="5:14" x14ac:dyDescent="0.3">
      <c r="E186" s="103"/>
      <c r="F186" s="103"/>
      <c r="N186" s="103"/>
    </row>
    <row r="187" spans="5:14" x14ac:dyDescent="0.3">
      <c r="E187" s="103"/>
      <c r="F187" s="103"/>
      <c r="N187" s="103"/>
    </row>
    <row r="188" spans="5:14" x14ac:dyDescent="0.3">
      <c r="E188" s="103"/>
      <c r="F188" s="103"/>
      <c r="N188" s="103"/>
    </row>
    <row r="189" spans="5:14" x14ac:dyDescent="0.3">
      <c r="E189" s="103"/>
      <c r="F189" s="103"/>
      <c r="N189" s="103"/>
    </row>
    <row r="190" spans="5:14" x14ac:dyDescent="0.3">
      <c r="E190" s="103"/>
      <c r="F190" s="103"/>
      <c r="N190" s="103"/>
    </row>
    <row r="191" spans="5:14" x14ac:dyDescent="0.3">
      <c r="E191" s="103"/>
      <c r="F191" s="103"/>
      <c r="N191" s="103"/>
    </row>
    <row r="192" spans="5:14" x14ac:dyDescent="0.3">
      <c r="E192" s="103"/>
      <c r="F192" s="103"/>
      <c r="N192" s="103"/>
    </row>
    <row r="193" spans="5:14" x14ac:dyDescent="0.3">
      <c r="E193" s="103"/>
      <c r="F193" s="103"/>
      <c r="N193" s="103"/>
    </row>
    <row r="194" spans="5:14" x14ac:dyDescent="0.3">
      <c r="E194" s="103"/>
      <c r="F194" s="103"/>
      <c r="N194" s="103"/>
    </row>
    <row r="195" spans="5:14" x14ac:dyDescent="0.3">
      <c r="E195" s="103"/>
      <c r="F195" s="103"/>
      <c r="N195" s="103"/>
    </row>
    <row r="196" spans="5:14" x14ac:dyDescent="0.3">
      <c r="E196" s="103"/>
      <c r="F196" s="103"/>
      <c r="N196" s="103"/>
    </row>
    <row r="197" spans="5:14" x14ac:dyDescent="0.3">
      <c r="E197" s="103"/>
      <c r="F197" s="103"/>
      <c r="N197" s="103"/>
    </row>
    <row r="198" spans="5:14" x14ac:dyDescent="0.3">
      <c r="E198" s="103"/>
      <c r="F198" s="103"/>
      <c r="N198" s="103"/>
    </row>
    <row r="199" spans="5:14" x14ac:dyDescent="0.3">
      <c r="E199" s="103"/>
      <c r="F199" s="103"/>
      <c r="N199" s="103"/>
    </row>
    <row r="200" spans="5:14" x14ac:dyDescent="0.3">
      <c r="E200" s="103"/>
      <c r="F200" s="103"/>
      <c r="N200" s="103"/>
    </row>
    <row r="201" spans="5:14" x14ac:dyDescent="0.3">
      <c r="E201" s="103"/>
      <c r="F201" s="103"/>
      <c r="N201" s="103"/>
    </row>
    <row r="202" spans="5:14" x14ac:dyDescent="0.3">
      <c r="E202" s="103"/>
      <c r="F202" s="103"/>
      <c r="N202" s="103"/>
    </row>
    <row r="203" spans="5:14" x14ac:dyDescent="0.3">
      <c r="E203" s="103"/>
      <c r="F203" s="103"/>
      <c r="N203" s="103"/>
    </row>
    <row r="204" spans="5:14" x14ac:dyDescent="0.3">
      <c r="E204" s="103"/>
      <c r="F204" s="103"/>
      <c r="N204" s="103"/>
    </row>
    <row r="205" spans="5:14" x14ac:dyDescent="0.3">
      <c r="E205" s="103"/>
      <c r="F205" s="103"/>
      <c r="N205" s="103"/>
    </row>
    <row r="206" spans="5:14" x14ac:dyDescent="0.3">
      <c r="E206" s="103"/>
      <c r="F206" s="103"/>
      <c r="N206" s="103"/>
    </row>
    <row r="207" spans="5:14" x14ac:dyDescent="0.3">
      <c r="E207" s="103"/>
      <c r="F207" s="103"/>
      <c r="N207" s="103"/>
    </row>
    <row r="208" spans="5:14" x14ac:dyDescent="0.3">
      <c r="E208" s="103"/>
      <c r="F208" s="103"/>
      <c r="N208" s="103"/>
    </row>
    <row r="209" spans="5:14" x14ac:dyDescent="0.3">
      <c r="E209" s="103"/>
      <c r="F209" s="103"/>
      <c r="N209" s="103"/>
    </row>
    <row r="210" spans="5:14" x14ac:dyDescent="0.3">
      <c r="E210" s="103"/>
      <c r="F210" s="103"/>
      <c r="N210" s="103"/>
    </row>
    <row r="211" spans="5:14" x14ac:dyDescent="0.3">
      <c r="E211" s="103"/>
      <c r="F211" s="103"/>
      <c r="N211" s="103"/>
    </row>
    <row r="212" spans="5:14" x14ac:dyDescent="0.3">
      <c r="E212" s="103"/>
      <c r="F212" s="103"/>
      <c r="N212" s="103"/>
    </row>
    <row r="213" spans="5:14" x14ac:dyDescent="0.3">
      <c r="E213" s="103"/>
      <c r="F213" s="103"/>
      <c r="N213" s="103"/>
    </row>
    <row r="214" spans="5:14" x14ac:dyDescent="0.3">
      <c r="E214" s="103"/>
      <c r="F214" s="103"/>
      <c r="N214" s="103"/>
    </row>
    <row r="215" spans="5:14" x14ac:dyDescent="0.3">
      <c r="E215" s="103"/>
      <c r="F215" s="103"/>
      <c r="N215" s="103"/>
    </row>
    <row r="216" spans="5:14" x14ac:dyDescent="0.3">
      <c r="E216" s="103"/>
      <c r="F216" s="103"/>
      <c r="N216" s="103"/>
    </row>
    <row r="217" spans="5:14" x14ac:dyDescent="0.3">
      <c r="E217" s="103"/>
      <c r="F217" s="103"/>
      <c r="N217" s="103"/>
    </row>
    <row r="218" spans="5:14" x14ac:dyDescent="0.3">
      <c r="E218" s="103"/>
      <c r="F218" s="103"/>
      <c r="N218" s="103"/>
    </row>
    <row r="219" spans="5:14" x14ac:dyDescent="0.3">
      <c r="E219" s="103"/>
      <c r="F219" s="103"/>
      <c r="N219" s="103"/>
    </row>
    <row r="220" spans="5:14" x14ac:dyDescent="0.3">
      <c r="E220" s="103"/>
      <c r="F220" s="103"/>
      <c r="N220" s="103"/>
    </row>
    <row r="221" spans="5:14" x14ac:dyDescent="0.3">
      <c r="E221" s="103"/>
      <c r="F221" s="103"/>
      <c r="N221" s="103"/>
    </row>
    <row r="222" spans="5:14" x14ac:dyDescent="0.3">
      <c r="E222" s="103"/>
      <c r="F222" s="103"/>
      <c r="N222" s="103"/>
    </row>
    <row r="223" spans="5:14" x14ac:dyDescent="0.3">
      <c r="E223" s="103"/>
      <c r="F223" s="103"/>
      <c r="N223" s="103"/>
    </row>
    <row r="224" spans="5:14" x14ac:dyDescent="0.3">
      <c r="E224" s="103"/>
      <c r="F224" s="103"/>
      <c r="N224" s="103"/>
    </row>
    <row r="225" spans="5:14" x14ac:dyDescent="0.3">
      <c r="E225" s="103"/>
      <c r="F225" s="103"/>
      <c r="N225" s="103"/>
    </row>
    <row r="226" spans="5:14" x14ac:dyDescent="0.3">
      <c r="E226" s="103"/>
      <c r="F226" s="103"/>
      <c r="N226" s="103"/>
    </row>
    <row r="227" spans="5:14" x14ac:dyDescent="0.3">
      <c r="E227" s="103"/>
      <c r="F227" s="103"/>
      <c r="N227" s="103"/>
    </row>
    <row r="228" spans="5:14" x14ac:dyDescent="0.3">
      <c r="E228" s="103"/>
      <c r="F228" s="103"/>
      <c r="N228" s="103"/>
    </row>
    <row r="229" spans="5:14" x14ac:dyDescent="0.3">
      <c r="E229" s="103"/>
      <c r="F229" s="103"/>
      <c r="N229" s="103"/>
    </row>
    <row r="230" spans="5:14" x14ac:dyDescent="0.3">
      <c r="E230" s="103"/>
      <c r="F230" s="103"/>
      <c r="N230" s="103"/>
    </row>
    <row r="231" spans="5:14" x14ac:dyDescent="0.3">
      <c r="E231" s="103"/>
      <c r="F231" s="103"/>
      <c r="N231" s="103"/>
    </row>
    <row r="232" spans="5:14" x14ac:dyDescent="0.3">
      <c r="E232" s="103"/>
      <c r="F232" s="103"/>
      <c r="N232" s="103"/>
    </row>
    <row r="233" spans="5:14" x14ac:dyDescent="0.3">
      <c r="E233" s="103"/>
      <c r="F233" s="103"/>
      <c r="N233" s="103"/>
    </row>
    <row r="234" spans="5:14" x14ac:dyDescent="0.3">
      <c r="E234" s="103"/>
      <c r="F234" s="103"/>
      <c r="N234" s="103"/>
    </row>
    <row r="235" spans="5:14" x14ac:dyDescent="0.3">
      <c r="E235" s="103"/>
      <c r="F235" s="103"/>
      <c r="N235" s="103"/>
    </row>
    <row r="236" spans="5:14" x14ac:dyDescent="0.3">
      <c r="E236" s="103"/>
      <c r="F236" s="103"/>
      <c r="N236" s="103"/>
    </row>
    <row r="237" spans="5:14" x14ac:dyDescent="0.3">
      <c r="E237" s="103"/>
      <c r="F237" s="103"/>
      <c r="N237" s="103"/>
    </row>
    <row r="238" spans="5:14" x14ac:dyDescent="0.3">
      <c r="E238" s="103"/>
      <c r="F238" s="103"/>
      <c r="N238" s="103"/>
    </row>
    <row r="239" spans="5:14" x14ac:dyDescent="0.3">
      <c r="E239" s="103"/>
      <c r="F239" s="103"/>
      <c r="N239" s="103"/>
    </row>
    <row r="240" spans="5:14" x14ac:dyDescent="0.3">
      <c r="E240" s="103"/>
      <c r="F240" s="103"/>
      <c r="N240" s="103"/>
    </row>
    <row r="241" spans="5:14" x14ac:dyDescent="0.3">
      <c r="E241" s="103"/>
      <c r="F241" s="103"/>
      <c r="N241" s="103"/>
    </row>
    <row r="242" spans="5:14" x14ac:dyDescent="0.3">
      <c r="E242" s="103"/>
      <c r="F242" s="103"/>
      <c r="N242" s="103"/>
    </row>
    <row r="243" spans="5:14" x14ac:dyDescent="0.3">
      <c r="E243" s="103"/>
      <c r="F243" s="103"/>
      <c r="N243" s="103"/>
    </row>
    <row r="244" spans="5:14" x14ac:dyDescent="0.3">
      <c r="E244" s="103"/>
      <c r="F244" s="103"/>
      <c r="N244" s="103"/>
    </row>
    <row r="245" spans="5:14" x14ac:dyDescent="0.3">
      <c r="E245" s="103"/>
      <c r="F245" s="103"/>
      <c r="N245" s="103"/>
    </row>
    <row r="246" spans="5:14" x14ac:dyDescent="0.3">
      <c r="E246" s="103"/>
      <c r="F246" s="103"/>
      <c r="N246" s="103"/>
    </row>
    <row r="247" spans="5:14" x14ac:dyDescent="0.3">
      <c r="E247" s="103"/>
      <c r="F247" s="103"/>
      <c r="N247" s="103"/>
    </row>
    <row r="248" spans="5:14" x14ac:dyDescent="0.3">
      <c r="E248" s="103"/>
      <c r="F248" s="103"/>
      <c r="N248" s="103"/>
    </row>
    <row r="249" spans="5:14" x14ac:dyDescent="0.3">
      <c r="E249" s="103"/>
      <c r="F249" s="103"/>
      <c r="N249" s="103"/>
    </row>
    <row r="250" spans="5:14" x14ac:dyDescent="0.3">
      <c r="E250" s="103"/>
      <c r="F250" s="103"/>
      <c r="N250" s="103"/>
    </row>
    <row r="251" spans="5:14" x14ac:dyDescent="0.3">
      <c r="E251" s="103"/>
      <c r="F251" s="103"/>
      <c r="N251" s="103"/>
    </row>
    <row r="252" spans="5:14" x14ac:dyDescent="0.3">
      <c r="E252" s="103"/>
      <c r="F252" s="103"/>
      <c r="N252" s="103"/>
    </row>
    <row r="253" spans="5:14" x14ac:dyDescent="0.3">
      <c r="E253" s="103"/>
      <c r="F253" s="103"/>
      <c r="N253" s="103"/>
    </row>
    <row r="254" spans="5:14" x14ac:dyDescent="0.3">
      <c r="E254" s="103"/>
      <c r="F254" s="103"/>
      <c r="N254" s="103"/>
    </row>
    <row r="255" spans="5:14" x14ac:dyDescent="0.3">
      <c r="E255" s="103"/>
      <c r="F255" s="103"/>
      <c r="N255" s="103"/>
    </row>
    <row r="256" spans="5:14" x14ac:dyDescent="0.3">
      <c r="E256" s="103"/>
      <c r="F256" s="103"/>
      <c r="N256" s="103"/>
    </row>
    <row r="257" spans="5:14" x14ac:dyDescent="0.3">
      <c r="E257" s="103"/>
      <c r="F257" s="103"/>
      <c r="N257" s="103"/>
    </row>
    <row r="258" spans="5:14" x14ac:dyDescent="0.3">
      <c r="E258" s="103"/>
      <c r="F258" s="103"/>
      <c r="N258" s="103"/>
    </row>
    <row r="259" spans="5:14" x14ac:dyDescent="0.3">
      <c r="E259" s="103"/>
      <c r="F259" s="103"/>
      <c r="N259" s="103"/>
    </row>
    <row r="260" spans="5:14" x14ac:dyDescent="0.3">
      <c r="E260" s="103"/>
      <c r="F260" s="103"/>
      <c r="N260" s="103"/>
    </row>
    <row r="261" spans="5:14" x14ac:dyDescent="0.3">
      <c r="E261" s="103"/>
      <c r="F261" s="103"/>
      <c r="N261" s="103"/>
    </row>
    <row r="262" spans="5:14" x14ac:dyDescent="0.3">
      <c r="E262" s="103"/>
      <c r="F262" s="103"/>
      <c r="N262" s="103"/>
    </row>
    <row r="263" spans="5:14" x14ac:dyDescent="0.3">
      <c r="E263" s="103"/>
      <c r="F263" s="103"/>
      <c r="N263" s="103"/>
    </row>
    <row r="264" spans="5:14" x14ac:dyDescent="0.3">
      <c r="E264" s="103"/>
      <c r="F264" s="103"/>
      <c r="N264" s="103"/>
    </row>
    <row r="265" spans="5:14" x14ac:dyDescent="0.3">
      <c r="E265" s="103"/>
      <c r="F265" s="103"/>
      <c r="N265" s="103"/>
    </row>
    <row r="266" spans="5:14" x14ac:dyDescent="0.3">
      <c r="E266" s="103"/>
      <c r="F266" s="103"/>
      <c r="N266" s="103"/>
    </row>
    <row r="267" spans="5:14" x14ac:dyDescent="0.3">
      <c r="E267" s="103"/>
      <c r="F267" s="103"/>
      <c r="N267" s="103"/>
    </row>
    <row r="268" spans="5:14" x14ac:dyDescent="0.3">
      <c r="E268" s="103"/>
      <c r="F268" s="103"/>
      <c r="N268" s="103"/>
    </row>
    <row r="269" spans="5:14" x14ac:dyDescent="0.3">
      <c r="E269" s="103"/>
      <c r="F269" s="103"/>
      <c r="N269" s="103"/>
    </row>
    <row r="270" spans="5:14" x14ac:dyDescent="0.3">
      <c r="E270" s="103"/>
      <c r="F270" s="103"/>
      <c r="N270" s="103"/>
    </row>
    <row r="271" spans="5:14" x14ac:dyDescent="0.3">
      <c r="E271" s="103"/>
      <c r="F271" s="103"/>
      <c r="N271" s="103"/>
    </row>
    <row r="272" spans="5:14" x14ac:dyDescent="0.3">
      <c r="E272" s="103"/>
      <c r="F272" s="103"/>
      <c r="N272" s="103"/>
    </row>
    <row r="273" spans="5:14" x14ac:dyDescent="0.3">
      <c r="E273" s="103"/>
      <c r="F273" s="103"/>
      <c r="N273" s="103"/>
    </row>
    <row r="274" spans="5:14" x14ac:dyDescent="0.3">
      <c r="E274" s="103"/>
      <c r="F274" s="103"/>
      <c r="N274" s="103"/>
    </row>
    <row r="275" spans="5:14" x14ac:dyDescent="0.3">
      <c r="E275" s="103"/>
      <c r="F275" s="103"/>
      <c r="N275" s="103"/>
    </row>
    <row r="276" spans="5:14" x14ac:dyDescent="0.3">
      <c r="E276" s="103"/>
      <c r="F276" s="103"/>
      <c r="N276" s="103"/>
    </row>
    <row r="277" spans="5:14" x14ac:dyDescent="0.3">
      <c r="E277" s="103"/>
      <c r="F277" s="103"/>
      <c r="N277" s="103"/>
    </row>
    <row r="278" spans="5:14" x14ac:dyDescent="0.3">
      <c r="E278" s="103"/>
      <c r="F278" s="103"/>
      <c r="N278" s="103"/>
    </row>
    <row r="279" spans="5:14" x14ac:dyDescent="0.3">
      <c r="E279" s="103"/>
      <c r="F279" s="103"/>
      <c r="N279" s="103"/>
    </row>
    <row r="280" spans="5:14" x14ac:dyDescent="0.3">
      <c r="E280" s="103"/>
      <c r="F280" s="103"/>
      <c r="N280" s="103"/>
    </row>
    <row r="281" spans="5:14" x14ac:dyDescent="0.3">
      <c r="E281" s="103"/>
      <c r="F281" s="103"/>
      <c r="N281" s="103"/>
    </row>
    <row r="282" spans="5:14" x14ac:dyDescent="0.3">
      <c r="E282" s="103"/>
      <c r="F282" s="103"/>
      <c r="N282" s="103"/>
    </row>
    <row r="283" spans="5:14" x14ac:dyDescent="0.3">
      <c r="E283" s="103"/>
      <c r="F283" s="103"/>
      <c r="N283" s="103"/>
    </row>
    <row r="284" spans="5:14" x14ac:dyDescent="0.3">
      <c r="E284" s="103"/>
      <c r="F284" s="103"/>
      <c r="N284" s="103"/>
    </row>
    <row r="285" spans="5:14" x14ac:dyDescent="0.3">
      <c r="E285" s="103"/>
      <c r="F285" s="103"/>
      <c r="N285" s="103"/>
    </row>
    <row r="286" spans="5:14" x14ac:dyDescent="0.3">
      <c r="E286" s="103"/>
      <c r="F286" s="103"/>
      <c r="N286" s="103"/>
    </row>
    <row r="287" spans="5:14" x14ac:dyDescent="0.3">
      <c r="E287" s="103"/>
      <c r="F287" s="103"/>
      <c r="N287" s="103"/>
    </row>
    <row r="288" spans="5:14" x14ac:dyDescent="0.3">
      <c r="E288" s="103"/>
      <c r="F288" s="103"/>
      <c r="N288" s="103"/>
    </row>
    <row r="289" spans="5:14" x14ac:dyDescent="0.3">
      <c r="E289" s="103"/>
      <c r="F289" s="103"/>
      <c r="N289" s="103"/>
    </row>
    <row r="290" spans="5:14" x14ac:dyDescent="0.3">
      <c r="E290" s="103"/>
      <c r="F290" s="103"/>
      <c r="N290" s="103"/>
    </row>
    <row r="291" spans="5:14" x14ac:dyDescent="0.3">
      <c r="E291" s="103"/>
      <c r="F291" s="103"/>
      <c r="N291" s="103"/>
    </row>
    <row r="292" spans="5:14" x14ac:dyDescent="0.3">
      <c r="E292" s="103"/>
      <c r="F292" s="103"/>
      <c r="N292" s="103"/>
    </row>
    <row r="293" spans="5:14" x14ac:dyDescent="0.3">
      <c r="E293" s="103"/>
      <c r="F293" s="103"/>
      <c r="N293" s="103"/>
    </row>
    <row r="294" spans="5:14" x14ac:dyDescent="0.3">
      <c r="E294" s="103"/>
      <c r="F294" s="103"/>
      <c r="N294" s="103"/>
    </row>
    <row r="295" spans="5:14" x14ac:dyDescent="0.3">
      <c r="E295" s="103"/>
      <c r="F295" s="103"/>
      <c r="N295" s="103"/>
    </row>
    <row r="296" spans="5:14" x14ac:dyDescent="0.3">
      <c r="E296" s="103"/>
      <c r="F296" s="103"/>
      <c r="N296" s="103"/>
    </row>
    <row r="297" spans="5:14" x14ac:dyDescent="0.3">
      <c r="E297" s="103"/>
      <c r="F297" s="103"/>
      <c r="N297" s="103"/>
    </row>
    <row r="298" spans="5:14" x14ac:dyDescent="0.3">
      <c r="E298" s="103"/>
      <c r="F298" s="103"/>
      <c r="N298" s="103"/>
    </row>
    <row r="299" spans="5:14" x14ac:dyDescent="0.3">
      <c r="E299" s="103"/>
      <c r="F299" s="103"/>
      <c r="N299" s="103"/>
    </row>
    <row r="300" spans="5:14" x14ac:dyDescent="0.3">
      <c r="E300" s="103"/>
      <c r="F300" s="103"/>
      <c r="N300" s="103"/>
    </row>
    <row r="301" spans="5:14" x14ac:dyDescent="0.3">
      <c r="E301" s="103"/>
      <c r="F301" s="103"/>
      <c r="N301" s="103"/>
    </row>
    <row r="302" spans="5:14" x14ac:dyDescent="0.3">
      <c r="E302" s="103"/>
      <c r="F302" s="103"/>
      <c r="N302" s="103"/>
    </row>
    <row r="303" spans="5:14" x14ac:dyDescent="0.3">
      <c r="E303" s="103"/>
      <c r="F303" s="103"/>
      <c r="N303" s="103"/>
    </row>
    <row r="304" spans="5:14" x14ac:dyDescent="0.3">
      <c r="E304" s="103"/>
      <c r="F304" s="103"/>
      <c r="N304" s="103"/>
    </row>
    <row r="305" spans="5:14" x14ac:dyDescent="0.3">
      <c r="E305" s="103"/>
      <c r="F305" s="103"/>
      <c r="N305" s="103"/>
    </row>
    <row r="306" spans="5:14" x14ac:dyDescent="0.3">
      <c r="E306" s="103"/>
      <c r="F306" s="103"/>
      <c r="N306" s="103"/>
    </row>
    <row r="307" spans="5:14" x14ac:dyDescent="0.3">
      <c r="E307" s="103"/>
      <c r="F307" s="103"/>
      <c r="N307" s="103"/>
    </row>
    <row r="308" spans="5:14" x14ac:dyDescent="0.3">
      <c r="E308" s="103"/>
      <c r="F308" s="103"/>
      <c r="N308" s="103"/>
    </row>
    <row r="309" spans="5:14" x14ac:dyDescent="0.3">
      <c r="E309" s="103"/>
      <c r="F309" s="103"/>
      <c r="N309" s="103"/>
    </row>
    <row r="310" spans="5:14" x14ac:dyDescent="0.3">
      <c r="E310" s="103"/>
      <c r="F310" s="103"/>
      <c r="N310" s="103"/>
    </row>
    <row r="311" spans="5:14" x14ac:dyDescent="0.3">
      <c r="E311" s="103"/>
      <c r="F311" s="103"/>
      <c r="N311" s="103"/>
    </row>
    <row r="312" spans="5:14" x14ac:dyDescent="0.3">
      <c r="E312" s="103"/>
      <c r="F312" s="103"/>
      <c r="N312" s="103"/>
    </row>
    <row r="313" spans="5:14" x14ac:dyDescent="0.3">
      <c r="E313" s="103"/>
      <c r="F313" s="103"/>
      <c r="N313" s="103"/>
    </row>
    <row r="314" spans="5:14" x14ac:dyDescent="0.3">
      <c r="E314" s="103"/>
      <c r="F314" s="103"/>
      <c r="N314" s="103"/>
    </row>
    <row r="315" spans="5:14" x14ac:dyDescent="0.3">
      <c r="E315" s="103"/>
      <c r="F315" s="103"/>
      <c r="N315" s="103"/>
    </row>
    <row r="316" spans="5:14" x14ac:dyDescent="0.3">
      <c r="E316" s="103"/>
      <c r="F316" s="103"/>
      <c r="N316" s="103"/>
    </row>
    <row r="317" spans="5:14" x14ac:dyDescent="0.3">
      <c r="E317" s="103"/>
      <c r="F317" s="103"/>
      <c r="N317" s="103"/>
    </row>
    <row r="318" spans="5:14" x14ac:dyDescent="0.3">
      <c r="E318" s="103"/>
      <c r="F318" s="103"/>
      <c r="N318" s="103"/>
    </row>
    <row r="319" spans="5:14" x14ac:dyDescent="0.3">
      <c r="E319" s="103"/>
      <c r="F319" s="103"/>
      <c r="N319" s="103"/>
    </row>
    <row r="320" spans="5:14" x14ac:dyDescent="0.3">
      <c r="E320" s="103"/>
      <c r="F320" s="103"/>
      <c r="N320" s="103"/>
    </row>
    <row r="321" spans="5:14" x14ac:dyDescent="0.3">
      <c r="E321" s="103"/>
      <c r="F321" s="103"/>
      <c r="N321" s="103"/>
    </row>
    <row r="322" spans="5:14" x14ac:dyDescent="0.3">
      <c r="E322" s="103"/>
      <c r="F322" s="103"/>
      <c r="N322" s="103"/>
    </row>
    <row r="323" spans="5:14" x14ac:dyDescent="0.3">
      <c r="E323" s="103"/>
      <c r="F323" s="103"/>
      <c r="N323" s="103"/>
    </row>
    <row r="324" spans="5:14" x14ac:dyDescent="0.3">
      <c r="E324" s="103"/>
      <c r="F324" s="103"/>
      <c r="N324" s="103"/>
    </row>
    <row r="325" spans="5:14" x14ac:dyDescent="0.3">
      <c r="E325" s="103"/>
      <c r="F325" s="103"/>
      <c r="N325" s="103"/>
    </row>
    <row r="326" spans="5:14" x14ac:dyDescent="0.3">
      <c r="E326" s="103"/>
      <c r="F326" s="103"/>
      <c r="N326" s="103"/>
    </row>
    <row r="327" spans="5:14" x14ac:dyDescent="0.3">
      <c r="E327" s="103"/>
      <c r="F327" s="103"/>
      <c r="N327" s="103"/>
    </row>
    <row r="328" spans="5:14" x14ac:dyDescent="0.3">
      <c r="E328" s="103"/>
      <c r="F328" s="103"/>
      <c r="N328" s="103"/>
    </row>
    <row r="329" spans="5:14" x14ac:dyDescent="0.3">
      <c r="E329" s="103"/>
      <c r="F329" s="103"/>
      <c r="N329" s="103"/>
    </row>
    <row r="330" spans="5:14" x14ac:dyDescent="0.3">
      <c r="E330" s="103"/>
      <c r="F330" s="103"/>
      <c r="N330" s="103"/>
    </row>
    <row r="331" spans="5:14" x14ac:dyDescent="0.3">
      <c r="E331" s="103"/>
      <c r="F331" s="103"/>
      <c r="N331" s="103"/>
    </row>
    <row r="332" spans="5:14" x14ac:dyDescent="0.3">
      <c r="E332" s="103"/>
      <c r="F332" s="103"/>
      <c r="N332" s="103"/>
    </row>
    <row r="333" spans="5:14" x14ac:dyDescent="0.3">
      <c r="E333" s="103"/>
      <c r="F333" s="103"/>
      <c r="N333" s="103"/>
    </row>
    <row r="334" spans="5:14" x14ac:dyDescent="0.3">
      <c r="E334" s="103"/>
      <c r="F334" s="103"/>
      <c r="N334" s="103"/>
    </row>
    <row r="335" spans="5:14" x14ac:dyDescent="0.3">
      <c r="E335" s="103"/>
      <c r="F335" s="103"/>
      <c r="N335" s="103"/>
    </row>
    <row r="336" spans="5:14" x14ac:dyDescent="0.3">
      <c r="E336" s="103"/>
      <c r="F336" s="103"/>
      <c r="N336" s="103"/>
    </row>
    <row r="337" spans="5:14" x14ac:dyDescent="0.3">
      <c r="E337" s="103"/>
      <c r="F337" s="103"/>
      <c r="N337" s="103"/>
    </row>
    <row r="338" spans="5:14" x14ac:dyDescent="0.3">
      <c r="E338" s="103"/>
      <c r="F338" s="103"/>
      <c r="N338" s="103"/>
    </row>
    <row r="339" spans="5:14" x14ac:dyDescent="0.3">
      <c r="E339" s="103"/>
      <c r="F339" s="103"/>
      <c r="N339" s="103"/>
    </row>
    <row r="340" spans="5:14" x14ac:dyDescent="0.3">
      <c r="E340" s="103"/>
      <c r="F340" s="103"/>
      <c r="N340" s="103"/>
    </row>
    <row r="341" spans="5:14" x14ac:dyDescent="0.3">
      <c r="E341" s="103"/>
      <c r="F341" s="103"/>
      <c r="N341" s="103"/>
    </row>
    <row r="342" spans="5:14" x14ac:dyDescent="0.3">
      <c r="E342" s="103"/>
      <c r="F342" s="103"/>
      <c r="N342" s="103"/>
    </row>
    <row r="343" spans="5:14" x14ac:dyDescent="0.3">
      <c r="E343" s="103"/>
      <c r="F343" s="103"/>
      <c r="N343" s="103"/>
    </row>
    <row r="344" spans="5:14" x14ac:dyDescent="0.3">
      <c r="E344" s="103"/>
      <c r="F344" s="103"/>
      <c r="N344" s="103"/>
    </row>
    <row r="345" spans="5:14" x14ac:dyDescent="0.3">
      <c r="E345" s="103"/>
      <c r="F345" s="103"/>
      <c r="N345" s="103"/>
    </row>
    <row r="346" spans="5:14" x14ac:dyDescent="0.3">
      <c r="E346" s="103"/>
      <c r="F346" s="103"/>
      <c r="N346" s="103"/>
    </row>
    <row r="347" spans="5:14" x14ac:dyDescent="0.3">
      <c r="E347" s="103"/>
      <c r="F347" s="103"/>
      <c r="N347" s="103"/>
    </row>
    <row r="348" spans="5:14" x14ac:dyDescent="0.3">
      <c r="E348" s="103"/>
      <c r="F348" s="103"/>
      <c r="N348" s="103"/>
    </row>
    <row r="349" spans="5:14" x14ac:dyDescent="0.3">
      <c r="E349" s="103"/>
      <c r="F349" s="103"/>
      <c r="N349" s="103"/>
    </row>
    <row r="350" spans="5:14" x14ac:dyDescent="0.3">
      <c r="E350" s="103"/>
      <c r="F350" s="103"/>
      <c r="N350" s="103"/>
    </row>
    <row r="351" spans="5:14" x14ac:dyDescent="0.3">
      <c r="E351" s="103"/>
      <c r="F351" s="103"/>
      <c r="N351" s="103"/>
    </row>
    <row r="352" spans="5:14" x14ac:dyDescent="0.3">
      <c r="E352" s="103"/>
      <c r="F352" s="103"/>
      <c r="N352" s="103"/>
    </row>
    <row r="353" spans="5:14" x14ac:dyDescent="0.3">
      <c r="E353" s="103"/>
      <c r="F353" s="103"/>
      <c r="N353" s="103"/>
    </row>
    <row r="354" spans="5:14" x14ac:dyDescent="0.3">
      <c r="E354" s="103"/>
      <c r="F354" s="103"/>
      <c r="N354" s="103"/>
    </row>
    <row r="355" spans="5:14" x14ac:dyDescent="0.3">
      <c r="E355" s="103"/>
      <c r="F355" s="103"/>
      <c r="N355" s="103"/>
    </row>
    <row r="356" spans="5:14" x14ac:dyDescent="0.3">
      <c r="E356" s="103"/>
      <c r="F356" s="103"/>
      <c r="N356" s="103"/>
    </row>
    <row r="357" spans="5:14" x14ac:dyDescent="0.3">
      <c r="E357" s="103"/>
      <c r="F357" s="103"/>
      <c r="N357" s="103"/>
    </row>
    <row r="358" spans="5:14" x14ac:dyDescent="0.3">
      <c r="E358" s="103"/>
      <c r="F358" s="103"/>
      <c r="N358" s="103"/>
    </row>
    <row r="359" spans="5:14" x14ac:dyDescent="0.3">
      <c r="E359" s="103"/>
      <c r="F359" s="103"/>
      <c r="N359" s="103"/>
    </row>
    <row r="360" spans="5:14" x14ac:dyDescent="0.3">
      <c r="E360" s="103"/>
      <c r="F360" s="103"/>
      <c r="N360" s="103"/>
    </row>
    <row r="361" spans="5:14" x14ac:dyDescent="0.3">
      <c r="E361" s="103"/>
      <c r="F361" s="103"/>
      <c r="N361" s="103"/>
    </row>
    <row r="362" spans="5:14" x14ac:dyDescent="0.3">
      <c r="E362" s="103"/>
      <c r="F362" s="103"/>
      <c r="N362" s="103"/>
    </row>
    <row r="363" spans="5:14" x14ac:dyDescent="0.3">
      <c r="E363" s="103"/>
      <c r="F363" s="103"/>
      <c r="N363" s="103"/>
    </row>
    <row r="364" spans="5:14" x14ac:dyDescent="0.3">
      <c r="E364" s="103"/>
      <c r="F364" s="103"/>
      <c r="N364" s="103"/>
    </row>
    <row r="365" spans="5:14" x14ac:dyDescent="0.3">
      <c r="E365" s="103"/>
      <c r="F365" s="103"/>
      <c r="N365" s="103"/>
    </row>
    <row r="366" spans="5:14" x14ac:dyDescent="0.3">
      <c r="E366" s="103"/>
      <c r="F366" s="103"/>
      <c r="N366" s="103"/>
    </row>
    <row r="367" spans="5:14" x14ac:dyDescent="0.3">
      <c r="E367" s="103"/>
      <c r="F367" s="103"/>
      <c r="N367" s="103"/>
    </row>
    <row r="368" spans="5:14" x14ac:dyDescent="0.3">
      <c r="E368" s="103"/>
      <c r="F368" s="103"/>
      <c r="N368" s="103"/>
    </row>
    <row r="369" spans="5:14" x14ac:dyDescent="0.3">
      <c r="E369" s="103"/>
      <c r="F369" s="103"/>
      <c r="N369" s="103"/>
    </row>
    <row r="370" spans="5:14" x14ac:dyDescent="0.3">
      <c r="E370" s="103"/>
      <c r="F370" s="103"/>
      <c r="N370" s="103"/>
    </row>
    <row r="371" spans="5:14" x14ac:dyDescent="0.3">
      <c r="E371" s="103"/>
      <c r="F371" s="103"/>
      <c r="N371" s="103"/>
    </row>
    <row r="372" spans="5:14" x14ac:dyDescent="0.3">
      <c r="E372" s="103"/>
      <c r="F372" s="103"/>
      <c r="N372" s="103"/>
    </row>
    <row r="373" spans="5:14" x14ac:dyDescent="0.3">
      <c r="E373" s="103"/>
      <c r="F373" s="103"/>
      <c r="N373" s="103"/>
    </row>
    <row r="374" spans="5:14" x14ac:dyDescent="0.3">
      <c r="E374" s="103"/>
      <c r="F374" s="103"/>
      <c r="N374" s="103"/>
    </row>
    <row r="375" spans="5:14" x14ac:dyDescent="0.3">
      <c r="E375" s="103"/>
      <c r="F375" s="103"/>
      <c r="N375" s="103"/>
    </row>
    <row r="376" spans="5:14" x14ac:dyDescent="0.3">
      <c r="E376" s="103"/>
      <c r="F376" s="103"/>
      <c r="N376" s="103"/>
    </row>
    <row r="377" spans="5:14" x14ac:dyDescent="0.3">
      <c r="E377" s="103"/>
      <c r="F377" s="103"/>
      <c r="N377" s="103"/>
    </row>
    <row r="378" spans="5:14" x14ac:dyDescent="0.3">
      <c r="E378" s="103"/>
      <c r="F378" s="103"/>
      <c r="N378" s="103"/>
    </row>
    <row r="379" spans="5:14" x14ac:dyDescent="0.3">
      <c r="E379" s="103"/>
      <c r="F379" s="103"/>
      <c r="N379" s="103"/>
    </row>
    <row r="380" spans="5:14" x14ac:dyDescent="0.3">
      <c r="E380" s="103"/>
      <c r="F380" s="103"/>
      <c r="N380" s="103"/>
    </row>
    <row r="381" spans="5:14" x14ac:dyDescent="0.3">
      <c r="E381" s="103"/>
      <c r="F381" s="103"/>
      <c r="N381" s="103"/>
    </row>
    <row r="382" spans="5:14" x14ac:dyDescent="0.3">
      <c r="E382" s="103"/>
      <c r="F382" s="103"/>
      <c r="N382" s="103"/>
    </row>
    <row r="383" spans="5:14" x14ac:dyDescent="0.3">
      <c r="E383" s="103"/>
      <c r="F383" s="103"/>
      <c r="N383" s="103"/>
    </row>
    <row r="384" spans="5:14" x14ac:dyDescent="0.3">
      <c r="E384" s="103"/>
      <c r="F384" s="103"/>
      <c r="N384" s="103"/>
    </row>
    <row r="385" spans="5:14" x14ac:dyDescent="0.3">
      <c r="E385" s="103"/>
      <c r="F385" s="103"/>
      <c r="N385" s="103"/>
    </row>
    <row r="386" spans="5:14" x14ac:dyDescent="0.3">
      <c r="E386" s="103"/>
      <c r="F386" s="103"/>
      <c r="N386" s="103"/>
    </row>
    <row r="387" spans="5:14" x14ac:dyDescent="0.3">
      <c r="E387" s="103"/>
      <c r="F387" s="103"/>
      <c r="N387" s="103"/>
    </row>
    <row r="388" spans="5:14" x14ac:dyDescent="0.3">
      <c r="E388" s="103"/>
      <c r="F388" s="103"/>
      <c r="N388" s="103"/>
    </row>
    <row r="389" spans="5:14" x14ac:dyDescent="0.3">
      <c r="E389" s="103"/>
      <c r="F389" s="103"/>
      <c r="N389" s="103"/>
    </row>
    <row r="390" spans="5:14" x14ac:dyDescent="0.3">
      <c r="E390" s="103"/>
      <c r="F390" s="103"/>
      <c r="N390" s="103"/>
    </row>
    <row r="391" spans="5:14" x14ac:dyDescent="0.3">
      <c r="E391" s="103"/>
      <c r="F391" s="103"/>
      <c r="N391" s="103"/>
    </row>
    <row r="392" spans="5:14" x14ac:dyDescent="0.3">
      <c r="E392" s="103"/>
      <c r="F392" s="103"/>
      <c r="N392" s="103"/>
    </row>
    <row r="393" spans="5:14" x14ac:dyDescent="0.3">
      <c r="E393" s="103"/>
      <c r="F393" s="103"/>
      <c r="N393" s="103"/>
    </row>
    <row r="394" spans="5:14" x14ac:dyDescent="0.3">
      <c r="E394" s="103"/>
      <c r="F394" s="103"/>
      <c r="N394" s="103"/>
    </row>
    <row r="395" spans="5:14" x14ac:dyDescent="0.3">
      <c r="E395" s="103"/>
      <c r="F395" s="103"/>
      <c r="N395" s="103"/>
    </row>
    <row r="396" spans="5:14" x14ac:dyDescent="0.3">
      <c r="E396" s="103"/>
      <c r="F396" s="103"/>
      <c r="N396" s="103"/>
    </row>
    <row r="397" spans="5:14" x14ac:dyDescent="0.3">
      <c r="E397" s="103"/>
      <c r="F397" s="103"/>
      <c r="N397" s="103"/>
    </row>
    <row r="398" spans="5:14" x14ac:dyDescent="0.3">
      <c r="E398" s="103"/>
      <c r="F398" s="103"/>
      <c r="N398" s="103"/>
    </row>
    <row r="399" spans="5:14" x14ac:dyDescent="0.3">
      <c r="E399" s="103"/>
      <c r="F399" s="103"/>
      <c r="N399" s="103"/>
    </row>
    <row r="400" spans="5:14" x14ac:dyDescent="0.3">
      <c r="E400" s="103"/>
      <c r="F400" s="103"/>
      <c r="N400" s="103"/>
    </row>
    <row r="401" spans="5:14" x14ac:dyDescent="0.3">
      <c r="E401" s="103"/>
      <c r="F401" s="103"/>
      <c r="N401" s="103"/>
    </row>
    <row r="402" spans="5:14" x14ac:dyDescent="0.3">
      <c r="E402" s="103"/>
      <c r="F402" s="103"/>
      <c r="N402" s="103"/>
    </row>
    <row r="403" spans="5:14" x14ac:dyDescent="0.3">
      <c r="E403" s="103"/>
      <c r="F403" s="103"/>
      <c r="N403" s="103"/>
    </row>
    <row r="404" spans="5:14" x14ac:dyDescent="0.3">
      <c r="E404" s="103"/>
      <c r="F404" s="103"/>
      <c r="N404" s="103"/>
    </row>
    <row r="405" spans="5:14" x14ac:dyDescent="0.3">
      <c r="E405" s="103"/>
      <c r="F405" s="103"/>
      <c r="N405" s="103"/>
    </row>
    <row r="406" spans="5:14" x14ac:dyDescent="0.3">
      <c r="E406" s="103"/>
      <c r="F406" s="103"/>
      <c r="N406" s="103"/>
    </row>
    <row r="407" spans="5:14" x14ac:dyDescent="0.3">
      <c r="E407" s="103"/>
      <c r="F407" s="103"/>
      <c r="N407" s="103"/>
    </row>
    <row r="408" spans="5:14" x14ac:dyDescent="0.3">
      <c r="E408" s="103"/>
      <c r="F408" s="103"/>
      <c r="N408" s="103"/>
    </row>
    <row r="409" spans="5:14" x14ac:dyDescent="0.3">
      <c r="E409" s="103"/>
      <c r="F409" s="103"/>
      <c r="N409" s="103"/>
    </row>
    <row r="410" spans="5:14" x14ac:dyDescent="0.3">
      <c r="E410" s="103"/>
      <c r="F410" s="103"/>
      <c r="N410" s="103"/>
    </row>
    <row r="411" spans="5:14" x14ac:dyDescent="0.3">
      <c r="E411" s="103"/>
      <c r="F411" s="103"/>
      <c r="N411" s="103"/>
    </row>
    <row r="412" spans="5:14" x14ac:dyDescent="0.3">
      <c r="E412" s="103"/>
      <c r="F412" s="103"/>
      <c r="N412" s="103"/>
    </row>
    <row r="413" spans="5:14" x14ac:dyDescent="0.3">
      <c r="E413" s="103"/>
      <c r="F413" s="103"/>
      <c r="N413" s="103"/>
    </row>
    <row r="414" spans="5:14" x14ac:dyDescent="0.3">
      <c r="E414" s="103"/>
      <c r="F414" s="103"/>
      <c r="N414" s="103"/>
    </row>
    <row r="415" spans="5:14" x14ac:dyDescent="0.3">
      <c r="E415" s="103"/>
      <c r="F415" s="103"/>
      <c r="N415" s="103"/>
    </row>
    <row r="416" spans="5:14" x14ac:dyDescent="0.3">
      <c r="E416" s="103"/>
      <c r="F416" s="103"/>
      <c r="N416" s="103"/>
    </row>
    <row r="417" spans="5:14" x14ac:dyDescent="0.3">
      <c r="E417" s="103"/>
      <c r="F417" s="103"/>
      <c r="N417" s="103"/>
    </row>
    <row r="418" spans="5:14" x14ac:dyDescent="0.3">
      <c r="E418" s="103"/>
      <c r="F418" s="103"/>
      <c r="N418" s="103"/>
    </row>
    <row r="419" spans="5:14" x14ac:dyDescent="0.3">
      <c r="E419" s="103"/>
      <c r="F419" s="103"/>
      <c r="N419" s="103"/>
    </row>
    <row r="420" spans="5:14" x14ac:dyDescent="0.3">
      <c r="E420" s="103"/>
      <c r="F420" s="103"/>
      <c r="N420" s="103"/>
    </row>
    <row r="421" spans="5:14" x14ac:dyDescent="0.3">
      <c r="E421" s="103"/>
      <c r="F421" s="103"/>
      <c r="N421" s="103"/>
    </row>
    <row r="422" spans="5:14" x14ac:dyDescent="0.3">
      <c r="E422" s="103"/>
      <c r="F422" s="103"/>
      <c r="N422" s="103"/>
    </row>
    <row r="423" spans="5:14" x14ac:dyDescent="0.3">
      <c r="E423" s="103"/>
      <c r="F423" s="103"/>
      <c r="N423" s="103"/>
    </row>
    <row r="424" spans="5:14" x14ac:dyDescent="0.3">
      <c r="E424" s="103"/>
      <c r="F424" s="103"/>
      <c r="N424" s="103"/>
    </row>
    <row r="425" spans="5:14" x14ac:dyDescent="0.3">
      <c r="E425" s="103"/>
      <c r="F425" s="103"/>
      <c r="N425" s="103"/>
    </row>
    <row r="426" spans="5:14" x14ac:dyDescent="0.3">
      <c r="E426" s="103"/>
      <c r="F426" s="103"/>
      <c r="N426" s="103"/>
    </row>
    <row r="427" spans="5:14" x14ac:dyDescent="0.3">
      <c r="E427" s="103"/>
      <c r="F427" s="103"/>
      <c r="N427" s="103"/>
    </row>
    <row r="428" spans="5:14" x14ac:dyDescent="0.3">
      <c r="E428" s="103"/>
      <c r="F428" s="103"/>
      <c r="N428" s="103"/>
    </row>
    <row r="429" spans="5:14" x14ac:dyDescent="0.3">
      <c r="E429" s="103"/>
      <c r="F429" s="103"/>
      <c r="N429" s="103"/>
    </row>
    <row r="430" spans="5:14" x14ac:dyDescent="0.3">
      <c r="E430" s="103"/>
      <c r="F430" s="103"/>
      <c r="N430" s="103"/>
    </row>
    <row r="431" spans="5:14" x14ac:dyDescent="0.3">
      <c r="E431" s="103"/>
      <c r="F431" s="103"/>
      <c r="N431" s="103"/>
    </row>
    <row r="432" spans="5:14" x14ac:dyDescent="0.3">
      <c r="E432" s="103"/>
      <c r="F432" s="103"/>
      <c r="N432" s="103"/>
    </row>
    <row r="433" spans="5:14" x14ac:dyDescent="0.3">
      <c r="E433" s="103"/>
      <c r="F433" s="103"/>
      <c r="N433" s="103"/>
    </row>
    <row r="434" spans="5:14" x14ac:dyDescent="0.3">
      <c r="E434" s="103"/>
      <c r="F434" s="103"/>
      <c r="N434" s="103"/>
    </row>
    <row r="435" spans="5:14" x14ac:dyDescent="0.3">
      <c r="E435" s="103"/>
      <c r="F435" s="103"/>
      <c r="N435" s="103"/>
    </row>
    <row r="436" spans="5:14" x14ac:dyDescent="0.3">
      <c r="E436" s="103"/>
      <c r="F436" s="103"/>
      <c r="N436" s="103"/>
    </row>
    <row r="437" spans="5:14" x14ac:dyDescent="0.3">
      <c r="E437" s="103"/>
      <c r="F437" s="103"/>
      <c r="N437" s="103"/>
    </row>
    <row r="438" spans="5:14" x14ac:dyDescent="0.3">
      <c r="E438" s="103"/>
      <c r="F438" s="103"/>
      <c r="N438" s="103"/>
    </row>
    <row r="439" spans="5:14" x14ac:dyDescent="0.3">
      <c r="E439" s="103"/>
      <c r="F439" s="103"/>
      <c r="N439" s="103"/>
    </row>
    <row r="440" spans="5:14" x14ac:dyDescent="0.3">
      <c r="E440" s="103"/>
      <c r="F440" s="103"/>
      <c r="N440" s="103"/>
    </row>
    <row r="441" spans="5:14" x14ac:dyDescent="0.3">
      <c r="E441" s="103"/>
      <c r="F441" s="103"/>
      <c r="N441" s="103"/>
    </row>
    <row r="442" spans="5:14" x14ac:dyDescent="0.3">
      <c r="E442" s="103"/>
      <c r="F442" s="103"/>
      <c r="N442" s="103"/>
    </row>
    <row r="443" spans="5:14" x14ac:dyDescent="0.3">
      <c r="E443" s="103"/>
      <c r="F443" s="103"/>
      <c r="N443" s="103"/>
    </row>
    <row r="444" spans="5:14" x14ac:dyDescent="0.3">
      <c r="E444" s="103"/>
      <c r="F444" s="103"/>
      <c r="N444" s="103"/>
    </row>
    <row r="445" spans="5:14" x14ac:dyDescent="0.3">
      <c r="E445" s="103"/>
      <c r="F445" s="103"/>
      <c r="N445" s="103"/>
    </row>
    <row r="446" spans="5:14" x14ac:dyDescent="0.3">
      <c r="E446" s="103"/>
      <c r="F446" s="103"/>
      <c r="N446" s="103"/>
    </row>
    <row r="447" spans="5:14" x14ac:dyDescent="0.3">
      <c r="E447" s="103"/>
      <c r="F447" s="103"/>
      <c r="N447" s="103"/>
    </row>
    <row r="448" spans="5:14" x14ac:dyDescent="0.3">
      <c r="E448" s="103"/>
      <c r="F448" s="103"/>
      <c r="N448" s="103"/>
    </row>
    <row r="449" spans="5:14" x14ac:dyDescent="0.3">
      <c r="E449" s="103"/>
      <c r="F449" s="103"/>
      <c r="N449" s="103"/>
    </row>
    <row r="450" spans="5:14" x14ac:dyDescent="0.3">
      <c r="E450" s="103"/>
      <c r="F450" s="103"/>
      <c r="N450" s="103"/>
    </row>
    <row r="451" spans="5:14" x14ac:dyDescent="0.3">
      <c r="E451" s="103"/>
      <c r="F451" s="103"/>
      <c r="N451" s="103"/>
    </row>
    <row r="452" spans="5:14" x14ac:dyDescent="0.3">
      <c r="E452" s="103"/>
      <c r="F452" s="103"/>
      <c r="N452" s="103"/>
    </row>
    <row r="453" spans="5:14" x14ac:dyDescent="0.3">
      <c r="E453" s="103"/>
      <c r="F453" s="103"/>
      <c r="N453" s="103"/>
    </row>
    <row r="454" spans="5:14" x14ac:dyDescent="0.3">
      <c r="E454" s="103"/>
      <c r="F454" s="103"/>
      <c r="N454" s="103"/>
    </row>
    <row r="455" spans="5:14" x14ac:dyDescent="0.3">
      <c r="E455" s="103"/>
      <c r="F455" s="103"/>
      <c r="N455" s="103"/>
    </row>
    <row r="456" spans="5:14" x14ac:dyDescent="0.3">
      <c r="E456" s="103"/>
      <c r="F456" s="103"/>
      <c r="N456" s="103"/>
    </row>
    <row r="457" spans="5:14" x14ac:dyDescent="0.3">
      <c r="E457" s="103"/>
      <c r="F457" s="103"/>
      <c r="N457" s="103"/>
    </row>
    <row r="458" spans="5:14" x14ac:dyDescent="0.3">
      <c r="E458" s="103"/>
      <c r="F458" s="103"/>
      <c r="N458" s="103"/>
    </row>
    <row r="459" spans="5:14" x14ac:dyDescent="0.3">
      <c r="E459" s="103"/>
      <c r="F459" s="103"/>
      <c r="N459" s="103"/>
    </row>
    <row r="460" spans="5:14" x14ac:dyDescent="0.3">
      <c r="E460" s="103"/>
      <c r="F460" s="103"/>
      <c r="N460" s="103"/>
    </row>
    <row r="461" spans="5:14" x14ac:dyDescent="0.3">
      <c r="E461" s="103"/>
      <c r="F461" s="103"/>
      <c r="N461" s="103"/>
    </row>
    <row r="462" spans="5:14" x14ac:dyDescent="0.3">
      <c r="E462" s="103"/>
      <c r="F462" s="103"/>
      <c r="N462" s="103"/>
    </row>
    <row r="463" spans="5:14" x14ac:dyDescent="0.3">
      <c r="E463" s="103"/>
      <c r="F463" s="103"/>
      <c r="N463" s="103"/>
    </row>
    <row r="464" spans="5:14" x14ac:dyDescent="0.3">
      <c r="E464" s="103"/>
      <c r="F464" s="103"/>
      <c r="N464" s="103"/>
    </row>
    <row r="465" spans="5:14" x14ac:dyDescent="0.3">
      <c r="E465" s="103"/>
      <c r="F465" s="103"/>
      <c r="N465" s="103"/>
    </row>
    <row r="466" spans="5:14" x14ac:dyDescent="0.3">
      <c r="E466" s="103"/>
      <c r="F466" s="103"/>
      <c r="N466" s="103"/>
    </row>
    <row r="467" spans="5:14" x14ac:dyDescent="0.3">
      <c r="E467" s="103"/>
      <c r="F467" s="103"/>
      <c r="N467" s="103"/>
    </row>
    <row r="468" spans="5:14" x14ac:dyDescent="0.3">
      <c r="E468" s="103"/>
      <c r="F468" s="103"/>
      <c r="N468" s="103"/>
    </row>
    <row r="469" spans="5:14" x14ac:dyDescent="0.3">
      <c r="E469" s="103"/>
      <c r="F469" s="103"/>
      <c r="N469" s="103"/>
    </row>
    <row r="470" spans="5:14" x14ac:dyDescent="0.3">
      <c r="E470" s="103"/>
      <c r="F470" s="103"/>
      <c r="N470" s="103"/>
    </row>
    <row r="471" spans="5:14" x14ac:dyDescent="0.3">
      <c r="E471" s="103"/>
      <c r="F471" s="103"/>
      <c r="N471" s="103"/>
    </row>
    <row r="472" spans="5:14" x14ac:dyDescent="0.3">
      <c r="E472" s="103"/>
      <c r="F472" s="103"/>
      <c r="N472" s="103"/>
    </row>
    <row r="473" spans="5:14" x14ac:dyDescent="0.3">
      <c r="E473" s="103"/>
      <c r="F473" s="103"/>
      <c r="N473" s="103"/>
    </row>
    <row r="474" spans="5:14" x14ac:dyDescent="0.3">
      <c r="E474" s="103"/>
      <c r="F474" s="103"/>
      <c r="N474" s="103"/>
    </row>
    <row r="475" spans="5:14" x14ac:dyDescent="0.3">
      <c r="E475" s="103"/>
      <c r="F475" s="103"/>
      <c r="N475" s="103"/>
    </row>
    <row r="476" spans="5:14" x14ac:dyDescent="0.3">
      <c r="E476" s="103"/>
      <c r="F476" s="103"/>
      <c r="N476" s="103"/>
    </row>
    <row r="477" spans="5:14" x14ac:dyDescent="0.3">
      <c r="E477" s="103"/>
      <c r="F477" s="103"/>
      <c r="N477" s="103"/>
    </row>
    <row r="478" spans="5:14" x14ac:dyDescent="0.3">
      <c r="E478" s="103"/>
      <c r="F478" s="103"/>
      <c r="N478" s="103"/>
    </row>
    <row r="479" spans="5:14" x14ac:dyDescent="0.3">
      <c r="E479" s="103"/>
      <c r="F479" s="103"/>
      <c r="N479" s="103"/>
    </row>
    <row r="480" spans="5:14" x14ac:dyDescent="0.3">
      <c r="E480" s="103"/>
      <c r="F480" s="103"/>
      <c r="N480" s="103"/>
    </row>
    <row r="481" spans="5:14" x14ac:dyDescent="0.3">
      <c r="E481" s="103"/>
      <c r="F481" s="103"/>
      <c r="N481" s="103"/>
    </row>
    <row r="482" spans="5:14" x14ac:dyDescent="0.3">
      <c r="E482" s="103"/>
      <c r="F482" s="103"/>
      <c r="N482" s="103"/>
    </row>
    <row r="483" spans="5:14" x14ac:dyDescent="0.3">
      <c r="E483" s="103"/>
      <c r="F483" s="103"/>
      <c r="N483" s="103"/>
    </row>
    <row r="484" spans="5:14" x14ac:dyDescent="0.3">
      <c r="E484" s="103"/>
      <c r="F484" s="103"/>
      <c r="N484" s="103"/>
    </row>
    <row r="485" spans="5:14" x14ac:dyDescent="0.3">
      <c r="E485" s="103"/>
      <c r="F485" s="103"/>
      <c r="N485" s="103"/>
    </row>
    <row r="486" spans="5:14" x14ac:dyDescent="0.3">
      <c r="E486" s="103"/>
      <c r="F486" s="103"/>
      <c r="N486" s="103"/>
    </row>
    <row r="487" spans="5:14" x14ac:dyDescent="0.3">
      <c r="E487" s="103"/>
      <c r="F487" s="103"/>
      <c r="N487" s="103"/>
    </row>
    <row r="488" spans="5:14" x14ac:dyDescent="0.3">
      <c r="E488" s="103"/>
      <c r="F488" s="103"/>
      <c r="N488" s="103"/>
    </row>
    <row r="489" spans="5:14" x14ac:dyDescent="0.3">
      <c r="E489" s="103"/>
      <c r="F489" s="103"/>
      <c r="N489" s="103"/>
    </row>
    <row r="490" spans="5:14" x14ac:dyDescent="0.3">
      <c r="E490" s="103"/>
      <c r="F490" s="103"/>
      <c r="N490" s="103"/>
    </row>
    <row r="491" spans="5:14" x14ac:dyDescent="0.3">
      <c r="E491" s="103"/>
      <c r="F491" s="103"/>
      <c r="N491" s="103"/>
    </row>
    <row r="492" spans="5:14" x14ac:dyDescent="0.3">
      <c r="E492" s="103"/>
      <c r="F492" s="103"/>
      <c r="N492" s="103"/>
    </row>
    <row r="493" spans="5:14" x14ac:dyDescent="0.3">
      <c r="E493" s="103"/>
      <c r="F493" s="103"/>
      <c r="N493" s="103"/>
    </row>
    <row r="494" spans="5:14" x14ac:dyDescent="0.3">
      <c r="E494" s="103"/>
      <c r="F494" s="103"/>
      <c r="N494" s="103"/>
    </row>
    <row r="495" spans="5:14" x14ac:dyDescent="0.3">
      <c r="E495" s="103"/>
      <c r="F495" s="103"/>
      <c r="N495" s="103"/>
    </row>
    <row r="496" spans="5:14" x14ac:dyDescent="0.3">
      <c r="E496" s="103"/>
      <c r="F496" s="103"/>
      <c r="N496" s="103"/>
    </row>
    <row r="497" spans="5:14" x14ac:dyDescent="0.3">
      <c r="E497" s="103"/>
      <c r="F497" s="103"/>
      <c r="N497" s="103"/>
    </row>
    <row r="498" spans="5:14" x14ac:dyDescent="0.3">
      <c r="E498" s="103"/>
      <c r="F498" s="103"/>
      <c r="N498" s="103"/>
    </row>
    <row r="499" spans="5:14" x14ac:dyDescent="0.3">
      <c r="E499" s="103"/>
      <c r="F499" s="103"/>
      <c r="N499" s="103"/>
    </row>
    <row r="500" spans="5:14" x14ac:dyDescent="0.3">
      <c r="E500" s="103"/>
      <c r="F500" s="103"/>
      <c r="N500" s="103"/>
    </row>
    <row r="501" spans="5:14" x14ac:dyDescent="0.3">
      <c r="E501" s="103"/>
      <c r="F501" s="103"/>
      <c r="N501" s="103"/>
    </row>
    <row r="502" spans="5:14" x14ac:dyDescent="0.3">
      <c r="E502" s="103"/>
      <c r="F502" s="103"/>
      <c r="N502" s="103"/>
    </row>
    <row r="503" spans="5:14" x14ac:dyDescent="0.3">
      <c r="E503" s="103"/>
      <c r="F503" s="103"/>
      <c r="N503" s="103"/>
    </row>
    <row r="504" spans="5:14" x14ac:dyDescent="0.3">
      <c r="E504" s="103"/>
      <c r="F504" s="103"/>
      <c r="N504" s="103"/>
    </row>
    <row r="505" spans="5:14" x14ac:dyDescent="0.3">
      <c r="E505" s="103"/>
      <c r="F505" s="103"/>
      <c r="N505" s="103"/>
    </row>
    <row r="506" spans="5:14" x14ac:dyDescent="0.3">
      <c r="E506" s="103"/>
      <c r="F506" s="103"/>
      <c r="N506" s="103"/>
    </row>
    <row r="507" spans="5:14" x14ac:dyDescent="0.3">
      <c r="E507" s="103"/>
      <c r="F507" s="103"/>
      <c r="N507" s="103"/>
    </row>
    <row r="508" spans="5:14" x14ac:dyDescent="0.3">
      <c r="E508" s="103"/>
      <c r="F508" s="103"/>
      <c r="N508" s="103"/>
    </row>
    <row r="509" spans="5:14" x14ac:dyDescent="0.3">
      <c r="E509" s="103"/>
      <c r="F509" s="103"/>
      <c r="N509" s="103"/>
    </row>
    <row r="510" spans="5:14" x14ac:dyDescent="0.3">
      <c r="E510" s="103"/>
      <c r="F510" s="103"/>
      <c r="N510" s="103"/>
    </row>
    <row r="511" spans="5:14" x14ac:dyDescent="0.3">
      <c r="E511" s="103"/>
      <c r="F511" s="103"/>
      <c r="N511" s="103"/>
    </row>
    <row r="512" spans="5:14" x14ac:dyDescent="0.3">
      <c r="E512" s="103"/>
      <c r="F512" s="103"/>
      <c r="N512" s="103"/>
    </row>
    <row r="513" spans="5:14" x14ac:dyDescent="0.3">
      <c r="E513" s="103"/>
      <c r="F513" s="103"/>
      <c r="N513" s="103"/>
    </row>
    <row r="514" spans="5:14" x14ac:dyDescent="0.3">
      <c r="E514" s="103"/>
      <c r="F514" s="103"/>
      <c r="N514" s="103"/>
    </row>
    <row r="515" spans="5:14" x14ac:dyDescent="0.3">
      <c r="E515" s="103"/>
      <c r="F515" s="103"/>
      <c r="N515" s="103"/>
    </row>
    <row r="516" spans="5:14" x14ac:dyDescent="0.3">
      <c r="E516" s="103"/>
      <c r="F516" s="103"/>
      <c r="N516" s="103"/>
    </row>
    <row r="517" spans="5:14" x14ac:dyDescent="0.3">
      <c r="E517" s="103"/>
      <c r="F517" s="103"/>
      <c r="N517" s="103"/>
    </row>
    <row r="518" spans="5:14" x14ac:dyDescent="0.3">
      <c r="E518" s="103"/>
      <c r="F518" s="103"/>
      <c r="N518" s="103"/>
    </row>
    <row r="519" spans="5:14" x14ac:dyDescent="0.3">
      <c r="E519" s="103"/>
      <c r="F519" s="103"/>
      <c r="N519" s="103"/>
    </row>
    <row r="520" spans="5:14" x14ac:dyDescent="0.3">
      <c r="E520" s="103"/>
      <c r="F520" s="103"/>
      <c r="N520" s="103"/>
    </row>
    <row r="521" spans="5:14" x14ac:dyDescent="0.3">
      <c r="E521" s="103"/>
      <c r="F521" s="103"/>
      <c r="N521" s="103"/>
    </row>
    <row r="522" spans="5:14" x14ac:dyDescent="0.3">
      <c r="E522" s="103"/>
      <c r="F522" s="103"/>
      <c r="N522" s="103"/>
    </row>
    <row r="523" spans="5:14" x14ac:dyDescent="0.3">
      <c r="E523" s="103"/>
      <c r="F523" s="103"/>
      <c r="N523" s="103"/>
    </row>
    <row r="524" spans="5:14" x14ac:dyDescent="0.3">
      <c r="E524" s="103"/>
      <c r="F524" s="103"/>
      <c r="N524" s="103"/>
    </row>
    <row r="525" spans="5:14" x14ac:dyDescent="0.3">
      <c r="E525" s="103"/>
      <c r="F525" s="103"/>
      <c r="N525" s="103"/>
    </row>
    <row r="526" spans="5:14" x14ac:dyDescent="0.3">
      <c r="E526" s="103"/>
      <c r="F526" s="103"/>
      <c r="N526" s="103"/>
    </row>
    <row r="527" spans="5:14" x14ac:dyDescent="0.3">
      <c r="E527" s="103"/>
      <c r="F527" s="103"/>
      <c r="N527" s="103"/>
    </row>
    <row r="528" spans="5:14" x14ac:dyDescent="0.3">
      <c r="E528" s="103"/>
      <c r="F528" s="103"/>
      <c r="N528" s="103"/>
    </row>
    <row r="529" spans="5:14" x14ac:dyDescent="0.3">
      <c r="E529" s="103"/>
      <c r="F529" s="103"/>
      <c r="N529" s="103"/>
    </row>
    <row r="530" spans="5:14" x14ac:dyDescent="0.3">
      <c r="E530" s="103"/>
      <c r="F530" s="103"/>
      <c r="N530" s="103"/>
    </row>
    <row r="531" spans="5:14" x14ac:dyDescent="0.3">
      <c r="E531" s="103"/>
      <c r="F531" s="103"/>
      <c r="N531" s="103"/>
    </row>
    <row r="532" spans="5:14" x14ac:dyDescent="0.3">
      <c r="E532" s="103"/>
      <c r="F532" s="103"/>
      <c r="N532" s="103"/>
    </row>
    <row r="533" spans="5:14" x14ac:dyDescent="0.3">
      <c r="E533" s="103"/>
      <c r="F533" s="103"/>
      <c r="N533" s="103"/>
    </row>
    <row r="534" spans="5:14" x14ac:dyDescent="0.3">
      <c r="E534" s="103"/>
      <c r="F534" s="103"/>
      <c r="N534" s="103"/>
    </row>
    <row r="535" spans="5:14" x14ac:dyDescent="0.3">
      <c r="E535" s="103"/>
      <c r="F535" s="103"/>
      <c r="N535" s="103"/>
    </row>
    <row r="536" spans="5:14" x14ac:dyDescent="0.3">
      <c r="E536" s="103"/>
      <c r="F536" s="103"/>
      <c r="N536" s="103"/>
    </row>
    <row r="537" spans="5:14" x14ac:dyDescent="0.3">
      <c r="E537" s="103"/>
      <c r="F537" s="103"/>
      <c r="N537" s="103"/>
    </row>
    <row r="538" spans="5:14" x14ac:dyDescent="0.3">
      <c r="E538" s="103"/>
      <c r="F538" s="103"/>
      <c r="N538" s="103"/>
    </row>
    <row r="539" spans="5:14" x14ac:dyDescent="0.3">
      <c r="E539" s="103"/>
      <c r="F539" s="103"/>
      <c r="N539" s="103"/>
    </row>
    <row r="540" spans="5:14" x14ac:dyDescent="0.3">
      <c r="E540" s="103"/>
      <c r="F540" s="103"/>
      <c r="N540" s="103"/>
    </row>
    <row r="541" spans="5:14" x14ac:dyDescent="0.3">
      <c r="E541" s="103"/>
      <c r="F541" s="103"/>
      <c r="N541" s="103"/>
    </row>
    <row r="542" spans="5:14" x14ac:dyDescent="0.3">
      <c r="E542" s="103"/>
      <c r="F542" s="103"/>
      <c r="N542" s="103"/>
    </row>
    <row r="543" spans="5:14" x14ac:dyDescent="0.3">
      <c r="E543" s="103"/>
      <c r="F543" s="103"/>
      <c r="N543" s="103"/>
    </row>
    <row r="544" spans="5:14" x14ac:dyDescent="0.3">
      <c r="E544" s="103"/>
      <c r="F544" s="103"/>
      <c r="N544" s="103"/>
    </row>
    <row r="545" spans="5:14" x14ac:dyDescent="0.3">
      <c r="E545" s="103"/>
      <c r="F545" s="103"/>
      <c r="N545" s="103"/>
    </row>
    <row r="546" spans="5:14" x14ac:dyDescent="0.3">
      <c r="E546" s="103"/>
      <c r="F546" s="103"/>
      <c r="N546" s="103"/>
    </row>
    <row r="547" spans="5:14" x14ac:dyDescent="0.3">
      <c r="E547" s="103"/>
      <c r="F547" s="103"/>
      <c r="N547" s="103"/>
    </row>
    <row r="548" spans="5:14" x14ac:dyDescent="0.3">
      <c r="E548" s="103"/>
      <c r="F548" s="103"/>
      <c r="N548" s="103"/>
    </row>
    <row r="549" spans="5:14" x14ac:dyDescent="0.3">
      <c r="E549" s="103"/>
      <c r="F549" s="103"/>
      <c r="N549" s="103"/>
    </row>
    <row r="550" spans="5:14" x14ac:dyDescent="0.3">
      <c r="E550" s="103"/>
      <c r="F550" s="103"/>
      <c r="N550" s="103"/>
    </row>
    <row r="551" spans="5:14" x14ac:dyDescent="0.3">
      <c r="E551" s="103"/>
      <c r="F551" s="103"/>
      <c r="N551" s="103"/>
    </row>
    <row r="552" spans="5:14" x14ac:dyDescent="0.3">
      <c r="E552" s="103"/>
      <c r="F552" s="103"/>
      <c r="N552" s="103"/>
    </row>
    <row r="553" spans="5:14" x14ac:dyDescent="0.3">
      <c r="E553" s="103"/>
      <c r="F553" s="103"/>
      <c r="N553" s="103"/>
    </row>
    <row r="554" spans="5:14" x14ac:dyDescent="0.3">
      <c r="E554" s="103"/>
      <c r="F554" s="103"/>
      <c r="N554" s="103"/>
    </row>
    <row r="555" spans="5:14" x14ac:dyDescent="0.3">
      <c r="E555" s="103"/>
      <c r="F555" s="103"/>
      <c r="N555" s="103"/>
    </row>
    <row r="556" spans="5:14" x14ac:dyDescent="0.3">
      <c r="E556" s="103"/>
      <c r="F556" s="103"/>
      <c r="N556" s="103"/>
    </row>
    <row r="557" spans="5:14" x14ac:dyDescent="0.3">
      <c r="E557" s="103"/>
      <c r="F557" s="103"/>
      <c r="N557" s="103"/>
    </row>
    <row r="558" spans="5:14" x14ac:dyDescent="0.3">
      <c r="E558" s="103"/>
      <c r="F558" s="103"/>
      <c r="N558" s="103"/>
    </row>
    <row r="559" spans="5:14" x14ac:dyDescent="0.3">
      <c r="E559" s="103"/>
      <c r="F559" s="103"/>
      <c r="N559" s="103"/>
    </row>
    <row r="560" spans="5:14" x14ac:dyDescent="0.3">
      <c r="E560" s="103"/>
      <c r="F560" s="103"/>
      <c r="N560" s="103"/>
    </row>
    <row r="561" spans="5:14" x14ac:dyDescent="0.3">
      <c r="E561" s="103"/>
      <c r="F561" s="103"/>
      <c r="N561" s="103"/>
    </row>
    <row r="562" spans="5:14" x14ac:dyDescent="0.3">
      <c r="E562" s="103"/>
      <c r="F562" s="103"/>
      <c r="N562" s="103"/>
    </row>
    <row r="563" spans="5:14" x14ac:dyDescent="0.3">
      <c r="E563" s="103"/>
      <c r="F563" s="103"/>
      <c r="N563" s="103"/>
    </row>
    <row r="564" spans="5:14" x14ac:dyDescent="0.3">
      <c r="E564" s="103"/>
      <c r="F564" s="103"/>
      <c r="N564" s="103"/>
    </row>
    <row r="565" spans="5:14" x14ac:dyDescent="0.3">
      <c r="E565" s="103"/>
      <c r="F565" s="103"/>
      <c r="N565" s="103"/>
    </row>
    <row r="566" spans="5:14" x14ac:dyDescent="0.3">
      <c r="E566" s="103"/>
      <c r="F566" s="103"/>
      <c r="N566" s="103"/>
    </row>
    <row r="567" spans="5:14" x14ac:dyDescent="0.3">
      <c r="E567" s="103"/>
      <c r="F567" s="103"/>
      <c r="N567" s="103"/>
    </row>
    <row r="568" spans="5:14" x14ac:dyDescent="0.3">
      <c r="E568" s="103"/>
      <c r="F568" s="103"/>
      <c r="N568" s="103"/>
    </row>
    <row r="569" spans="5:14" x14ac:dyDescent="0.3">
      <c r="E569" s="103"/>
      <c r="F569" s="103"/>
      <c r="N569" s="103"/>
    </row>
    <row r="570" spans="5:14" x14ac:dyDescent="0.3">
      <c r="E570" s="103"/>
      <c r="F570" s="103"/>
      <c r="N570" s="103"/>
    </row>
    <row r="571" spans="5:14" x14ac:dyDescent="0.3">
      <c r="E571" s="103"/>
      <c r="F571" s="103"/>
      <c r="N571" s="103"/>
    </row>
    <row r="572" spans="5:14" x14ac:dyDescent="0.3">
      <c r="E572" s="103"/>
      <c r="F572" s="103"/>
      <c r="N572" s="103"/>
    </row>
    <row r="573" spans="5:14" x14ac:dyDescent="0.3">
      <c r="E573" s="103"/>
      <c r="F573" s="103"/>
      <c r="N573" s="103"/>
    </row>
    <row r="574" spans="5:14" x14ac:dyDescent="0.3">
      <c r="E574" s="103"/>
      <c r="F574" s="103"/>
      <c r="N574" s="103"/>
    </row>
    <row r="575" spans="5:14" x14ac:dyDescent="0.3">
      <c r="E575" s="103"/>
      <c r="F575" s="103"/>
      <c r="N575" s="103"/>
    </row>
    <row r="576" spans="5:14" x14ac:dyDescent="0.3">
      <c r="E576" s="103"/>
      <c r="F576" s="103"/>
      <c r="N576" s="103"/>
    </row>
    <row r="577" spans="5:14" x14ac:dyDescent="0.3">
      <c r="E577" s="103"/>
      <c r="F577" s="103"/>
      <c r="N577" s="103"/>
    </row>
    <row r="578" spans="5:14" x14ac:dyDescent="0.3">
      <c r="E578" s="103"/>
      <c r="F578" s="103"/>
      <c r="N578" s="103"/>
    </row>
    <row r="579" spans="5:14" x14ac:dyDescent="0.3">
      <c r="E579" s="103"/>
      <c r="F579" s="103"/>
      <c r="N579" s="103"/>
    </row>
    <row r="580" spans="5:14" x14ac:dyDescent="0.3">
      <c r="E580" s="103"/>
      <c r="F580" s="103"/>
      <c r="N580" s="103"/>
    </row>
    <row r="581" spans="5:14" x14ac:dyDescent="0.3">
      <c r="E581" s="103"/>
      <c r="F581" s="103"/>
      <c r="N581" s="103"/>
    </row>
    <row r="582" spans="5:14" x14ac:dyDescent="0.3">
      <c r="E582" s="103"/>
      <c r="F582" s="103"/>
      <c r="N582" s="103"/>
    </row>
    <row r="583" spans="5:14" x14ac:dyDescent="0.3">
      <c r="E583" s="103"/>
      <c r="F583" s="103"/>
      <c r="N583" s="103"/>
    </row>
    <row r="584" spans="5:14" x14ac:dyDescent="0.3">
      <c r="E584" s="103"/>
      <c r="F584" s="103"/>
      <c r="N584" s="103"/>
    </row>
    <row r="585" spans="5:14" x14ac:dyDescent="0.3">
      <c r="E585" s="103"/>
      <c r="F585" s="103"/>
      <c r="N585" s="103"/>
    </row>
    <row r="586" spans="5:14" x14ac:dyDescent="0.3">
      <c r="E586" s="103"/>
      <c r="F586" s="103"/>
      <c r="N586" s="103"/>
    </row>
    <row r="587" spans="5:14" x14ac:dyDescent="0.3">
      <c r="E587" s="103"/>
      <c r="F587" s="103"/>
      <c r="N587" s="103"/>
    </row>
    <row r="588" spans="5:14" x14ac:dyDescent="0.3">
      <c r="E588" s="103"/>
      <c r="F588" s="103"/>
      <c r="N588" s="103"/>
    </row>
    <row r="589" spans="5:14" x14ac:dyDescent="0.3">
      <c r="E589" s="103"/>
      <c r="F589" s="103"/>
      <c r="N589" s="103"/>
    </row>
    <row r="590" spans="5:14" x14ac:dyDescent="0.3">
      <c r="E590" s="103"/>
      <c r="F590" s="103"/>
      <c r="N590" s="103"/>
    </row>
    <row r="591" spans="5:14" x14ac:dyDescent="0.3">
      <c r="E591" s="103"/>
      <c r="F591" s="103"/>
      <c r="N591" s="103"/>
    </row>
    <row r="592" spans="5:14" x14ac:dyDescent="0.3">
      <c r="E592" s="103"/>
      <c r="F592" s="103"/>
      <c r="N592" s="103"/>
    </row>
    <row r="593" spans="5:14" x14ac:dyDescent="0.3">
      <c r="E593" s="103"/>
      <c r="F593" s="103"/>
      <c r="N593" s="103"/>
    </row>
    <row r="594" spans="5:14" x14ac:dyDescent="0.3">
      <c r="E594" s="103"/>
      <c r="F594" s="103"/>
      <c r="N594" s="103"/>
    </row>
    <row r="595" spans="5:14" x14ac:dyDescent="0.3">
      <c r="E595" s="103"/>
      <c r="F595" s="103"/>
      <c r="N595" s="103"/>
    </row>
    <row r="596" spans="5:14" x14ac:dyDescent="0.3">
      <c r="E596" s="103"/>
      <c r="F596" s="103"/>
      <c r="N596" s="103"/>
    </row>
    <row r="597" spans="5:14" x14ac:dyDescent="0.3">
      <c r="E597" s="103"/>
      <c r="F597" s="103"/>
      <c r="N597" s="103"/>
    </row>
    <row r="598" spans="5:14" x14ac:dyDescent="0.3">
      <c r="E598" s="103"/>
      <c r="F598" s="103"/>
      <c r="N598" s="103"/>
    </row>
    <row r="599" spans="5:14" x14ac:dyDescent="0.3">
      <c r="E599" s="103"/>
      <c r="F599" s="103"/>
      <c r="N599" s="103"/>
    </row>
    <row r="600" spans="5:14" x14ac:dyDescent="0.3">
      <c r="E600" s="103"/>
      <c r="F600" s="103"/>
      <c r="N600" s="103"/>
    </row>
    <row r="601" spans="5:14" x14ac:dyDescent="0.3">
      <c r="E601" s="103"/>
      <c r="F601" s="103"/>
      <c r="N601" s="103"/>
    </row>
    <row r="602" spans="5:14" x14ac:dyDescent="0.3">
      <c r="E602" s="103"/>
      <c r="F602" s="103"/>
      <c r="N602" s="103"/>
    </row>
    <row r="603" spans="5:14" x14ac:dyDescent="0.3">
      <c r="E603" s="103"/>
      <c r="F603" s="103"/>
      <c r="N603" s="103"/>
    </row>
    <row r="604" spans="5:14" x14ac:dyDescent="0.3">
      <c r="E604" s="103"/>
      <c r="F604" s="103"/>
      <c r="N604" s="103"/>
    </row>
    <row r="605" spans="5:14" x14ac:dyDescent="0.3">
      <c r="E605" s="103"/>
      <c r="F605" s="103"/>
      <c r="N605" s="103"/>
    </row>
    <row r="606" spans="5:14" x14ac:dyDescent="0.3">
      <c r="E606" s="103"/>
      <c r="F606" s="103"/>
      <c r="N606" s="103"/>
    </row>
    <row r="607" spans="5:14" x14ac:dyDescent="0.3">
      <c r="E607" s="103"/>
      <c r="F607" s="103"/>
      <c r="N607" s="103"/>
    </row>
    <row r="608" spans="5:14" x14ac:dyDescent="0.3">
      <c r="E608" s="103"/>
      <c r="F608" s="103"/>
      <c r="N608" s="103"/>
    </row>
    <row r="609" spans="5:14" x14ac:dyDescent="0.3">
      <c r="E609" s="103"/>
      <c r="F609" s="103"/>
      <c r="N609" s="103"/>
    </row>
    <row r="610" spans="5:14" x14ac:dyDescent="0.3">
      <c r="E610" s="103"/>
      <c r="F610" s="103"/>
      <c r="N610" s="103"/>
    </row>
    <row r="611" spans="5:14" x14ac:dyDescent="0.3">
      <c r="E611" s="103"/>
      <c r="F611" s="103"/>
      <c r="N611" s="103"/>
    </row>
    <row r="612" spans="5:14" x14ac:dyDescent="0.3">
      <c r="E612" s="103"/>
      <c r="F612" s="103"/>
      <c r="N612" s="103"/>
    </row>
    <row r="613" spans="5:14" x14ac:dyDescent="0.3">
      <c r="E613" s="103"/>
      <c r="F613" s="103"/>
      <c r="N613" s="103"/>
    </row>
    <row r="614" spans="5:14" x14ac:dyDescent="0.3">
      <c r="E614" s="103"/>
      <c r="F614" s="103"/>
      <c r="N614" s="103"/>
    </row>
    <row r="615" spans="5:14" x14ac:dyDescent="0.3">
      <c r="E615" s="103"/>
      <c r="F615" s="103"/>
      <c r="N615" s="103"/>
    </row>
    <row r="616" spans="5:14" x14ac:dyDescent="0.3">
      <c r="E616" s="103"/>
      <c r="F616" s="103"/>
      <c r="N616" s="103"/>
    </row>
    <row r="617" spans="5:14" x14ac:dyDescent="0.3">
      <c r="E617" s="103"/>
      <c r="F617" s="103"/>
      <c r="N617" s="103"/>
    </row>
    <row r="618" spans="5:14" x14ac:dyDescent="0.3">
      <c r="E618" s="103"/>
      <c r="F618" s="103"/>
      <c r="N618" s="103"/>
    </row>
    <row r="619" spans="5:14" x14ac:dyDescent="0.3">
      <c r="E619" s="103"/>
      <c r="F619" s="103"/>
      <c r="N619" s="103"/>
    </row>
    <row r="620" spans="5:14" x14ac:dyDescent="0.3">
      <c r="E620" s="103"/>
      <c r="F620" s="103"/>
      <c r="N620" s="103"/>
    </row>
    <row r="621" spans="5:14" x14ac:dyDescent="0.3">
      <c r="E621" s="103"/>
      <c r="F621" s="103"/>
      <c r="N621" s="103"/>
    </row>
    <row r="622" spans="5:14" x14ac:dyDescent="0.3">
      <c r="E622" s="103"/>
      <c r="F622" s="103"/>
      <c r="N622" s="103"/>
    </row>
    <row r="623" spans="5:14" x14ac:dyDescent="0.3">
      <c r="E623" s="103"/>
      <c r="F623" s="103"/>
      <c r="N623" s="103"/>
    </row>
    <row r="624" spans="5:14" x14ac:dyDescent="0.3">
      <c r="E624" s="103"/>
      <c r="F624" s="103"/>
      <c r="N624" s="103"/>
    </row>
    <row r="625" spans="5:14" x14ac:dyDescent="0.3">
      <c r="E625" s="103"/>
      <c r="F625" s="103"/>
      <c r="N625" s="103"/>
    </row>
    <row r="626" spans="5:14" x14ac:dyDescent="0.3">
      <c r="E626" s="103"/>
      <c r="F626" s="103"/>
      <c r="N626" s="103"/>
    </row>
    <row r="627" spans="5:14" x14ac:dyDescent="0.3">
      <c r="E627" s="103"/>
      <c r="F627" s="103"/>
      <c r="N627" s="103"/>
    </row>
    <row r="628" spans="5:14" x14ac:dyDescent="0.3">
      <c r="E628" s="103"/>
      <c r="F628" s="103"/>
      <c r="N628" s="103"/>
    </row>
    <row r="629" spans="5:14" x14ac:dyDescent="0.3">
      <c r="E629" s="103"/>
      <c r="F629" s="103"/>
      <c r="N629" s="103"/>
    </row>
    <row r="630" spans="5:14" x14ac:dyDescent="0.3">
      <c r="E630" s="103"/>
      <c r="F630" s="103"/>
      <c r="N630" s="103"/>
    </row>
    <row r="631" spans="5:14" x14ac:dyDescent="0.3">
      <c r="E631" s="103"/>
      <c r="F631" s="103"/>
      <c r="N631" s="103"/>
    </row>
    <row r="632" spans="5:14" x14ac:dyDescent="0.3">
      <c r="E632" s="103"/>
      <c r="F632" s="103"/>
      <c r="N632" s="103"/>
    </row>
    <row r="633" spans="5:14" x14ac:dyDescent="0.3">
      <c r="E633" s="103"/>
      <c r="F633" s="103"/>
      <c r="N633" s="103"/>
    </row>
    <row r="634" spans="5:14" x14ac:dyDescent="0.3">
      <c r="E634" s="103"/>
      <c r="F634" s="103"/>
      <c r="N634" s="103"/>
    </row>
    <row r="635" spans="5:14" x14ac:dyDescent="0.3">
      <c r="E635" s="103"/>
      <c r="F635" s="103"/>
      <c r="N635" s="103"/>
    </row>
    <row r="636" spans="5:14" x14ac:dyDescent="0.3">
      <c r="E636" s="103"/>
      <c r="F636" s="103"/>
      <c r="N636" s="103"/>
    </row>
    <row r="637" spans="5:14" x14ac:dyDescent="0.3">
      <c r="E637" s="103"/>
      <c r="F637" s="103"/>
      <c r="N637" s="103"/>
    </row>
    <row r="638" spans="5:14" x14ac:dyDescent="0.3">
      <c r="E638" s="103"/>
      <c r="F638" s="103"/>
      <c r="N638" s="103"/>
    </row>
    <row r="639" spans="5:14" x14ac:dyDescent="0.3">
      <c r="E639" s="103"/>
      <c r="F639" s="103"/>
      <c r="N639" s="103"/>
    </row>
    <row r="640" spans="5:14" x14ac:dyDescent="0.3">
      <c r="E640" s="103"/>
      <c r="F640" s="103"/>
      <c r="N640" s="103"/>
    </row>
    <row r="641" spans="5:14" x14ac:dyDescent="0.3">
      <c r="E641" s="103"/>
      <c r="F641" s="103"/>
      <c r="N641" s="103"/>
    </row>
    <row r="642" spans="5:14" x14ac:dyDescent="0.3">
      <c r="E642" s="103"/>
      <c r="F642" s="103"/>
      <c r="N642" s="103"/>
    </row>
    <row r="643" spans="5:14" x14ac:dyDescent="0.3">
      <c r="E643" s="103"/>
      <c r="F643" s="103"/>
      <c r="N643" s="103"/>
    </row>
    <row r="644" spans="5:14" x14ac:dyDescent="0.3">
      <c r="E644" s="103"/>
      <c r="F644" s="103"/>
      <c r="N644" s="103"/>
    </row>
    <row r="645" spans="5:14" x14ac:dyDescent="0.3">
      <c r="E645" s="103"/>
      <c r="F645" s="103"/>
      <c r="N645" s="103"/>
    </row>
    <row r="646" spans="5:14" x14ac:dyDescent="0.3">
      <c r="E646" s="103"/>
      <c r="F646" s="103"/>
      <c r="N646" s="103"/>
    </row>
    <row r="647" spans="5:14" x14ac:dyDescent="0.3">
      <c r="E647" s="103"/>
      <c r="F647" s="103"/>
      <c r="N647" s="103"/>
    </row>
    <row r="648" spans="5:14" x14ac:dyDescent="0.3">
      <c r="E648" s="103"/>
      <c r="F648" s="103"/>
      <c r="N648" s="103"/>
    </row>
    <row r="649" spans="5:14" x14ac:dyDescent="0.3">
      <c r="E649" s="103"/>
      <c r="F649" s="103"/>
      <c r="N649" s="103"/>
    </row>
    <row r="650" spans="5:14" x14ac:dyDescent="0.3">
      <c r="E650" s="103"/>
      <c r="F650" s="103"/>
      <c r="N650" s="103"/>
    </row>
    <row r="651" spans="5:14" x14ac:dyDescent="0.3">
      <c r="E651" s="103"/>
      <c r="F651" s="103"/>
      <c r="N651" s="103"/>
    </row>
    <row r="652" spans="5:14" x14ac:dyDescent="0.3">
      <c r="E652" s="103"/>
      <c r="F652" s="103"/>
      <c r="N652" s="103"/>
    </row>
    <row r="653" spans="5:14" x14ac:dyDescent="0.3">
      <c r="E653" s="103"/>
      <c r="F653" s="103"/>
      <c r="N653" s="103"/>
    </row>
    <row r="654" spans="5:14" x14ac:dyDescent="0.3">
      <c r="E654" s="103"/>
      <c r="F654" s="103"/>
      <c r="N654" s="103"/>
    </row>
    <row r="655" spans="5:14" x14ac:dyDescent="0.3">
      <c r="E655" s="103"/>
      <c r="F655" s="103"/>
      <c r="N655" s="103"/>
    </row>
    <row r="656" spans="5:14" x14ac:dyDescent="0.3">
      <c r="E656" s="103"/>
      <c r="F656" s="103"/>
      <c r="N656" s="103"/>
    </row>
    <row r="657" spans="5:14" x14ac:dyDescent="0.3">
      <c r="E657" s="103"/>
      <c r="F657" s="103"/>
      <c r="N657" s="103"/>
    </row>
    <row r="658" spans="5:14" x14ac:dyDescent="0.3">
      <c r="E658" s="103"/>
      <c r="F658" s="103"/>
      <c r="N658" s="103"/>
    </row>
    <row r="659" spans="5:14" x14ac:dyDescent="0.3">
      <c r="E659" s="103"/>
      <c r="F659" s="103"/>
      <c r="N659" s="103"/>
    </row>
    <row r="660" spans="5:14" x14ac:dyDescent="0.3">
      <c r="E660" s="103"/>
      <c r="F660" s="103"/>
      <c r="N660" s="103"/>
    </row>
    <row r="661" spans="5:14" x14ac:dyDescent="0.3">
      <c r="E661" s="103"/>
      <c r="F661" s="103"/>
      <c r="N661" s="103"/>
    </row>
    <row r="662" spans="5:14" x14ac:dyDescent="0.3">
      <c r="E662" s="103"/>
      <c r="F662" s="103"/>
      <c r="N662" s="103"/>
    </row>
    <row r="663" spans="5:14" x14ac:dyDescent="0.3">
      <c r="E663" s="103"/>
      <c r="F663" s="103"/>
      <c r="N663" s="103"/>
    </row>
    <row r="664" spans="5:14" x14ac:dyDescent="0.3">
      <c r="E664" s="103"/>
      <c r="F664" s="103"/>
      <c r="N664" s="103"/>
    </row>
    <row r="665" spans="5:14" x14ac:dyDescent="0.3">
      <c r="E665" s="103"/>
      <c r="F665" s="103"/>
      <c r="N665" s="103"/>
    </row>
    <row r="666" spans="5:14" x14ac:dyDescent="0.3">
      <c r="E666" s="103"/>
      <c r="F666" s="103"/>
      <c r="N666" s="103"/>
    </row>
    <row r="667" spans="5:14" x14ac:dyDescent="0.3">
      <c r="E667" s="103"/>
      <c r="F667" s="103"/>
      <c r="N667" s="103"/>
    </row>
    <row r="668" spans="5:14" x14ac:dyDescent="0.3">
      <c r="E668" s="103"/>
      <c r="F668" s="103"/>
      <c r="N668" s="103"/>
    </row>
    <row r="669" spans="5:14" x14ac:dyDescent="0.3">
      <c r="E669" s="103"/>
      <c r="F669" s="103"/>
      <c r="N669" s="103"/>
    </row>
    <row r="670" spans="5:14" x14ac:dyDescent="0.3">
      <c r="E670" s="103"/>
      <c r="F670" s="103"/>
      <c r="N670" s="103"/>
    </row>
    <row r="671" spans="5:14" x14ac:dyDescent="0.3">
      <c r="E671" s="103"/>
      <c r="F671" s="103"/>
      <c r="N671" s="103"/>
    </row>
    <row r="672" spans="5:14" x14ac:dyDescent="0.3">
      <c r="E672" s="103"/>
      <c r="F672" s="103"/>
      <c r="N672" s="103"/>
    </row>
    <row r="673" spans="5:14" x14ac:dyDescent="0.3">
      <c r="E673" s="103"/>
      <c r="F673" s="103"/>
      <c r="N673" s="103"/>
    </row>
    <row r="674" spans="5:14" x14ac:dyDescent="0.3">
      <c r="E674" s="103"/>
      <c r="F674" s="103"/>
      <c r="N674" s="103"/>
    </row>
    <row r="675" spans="5:14" x14ac:dyDescent="0.3">
      <c r="E675" s="103"/>
      <c r="F675" s="103"/>
      <c r="N675" s="103"/>
    </row>
    <row r="676" spans="5:14" x14ac:dyDescent="0.3">
      <c r="E676" s="103"/>
      <c r="F676" s="103"/>
      <c r="N676" s="103"/>
    </row>
    <row r="677" spans="5:14" x14ac:dyDescent="0.3">
      <c r="E677" s="103"/>
      <c r="F677" s="103"/>
      <c r="N677" s="103"/>
    </row>
    <row r="678" spans="5:14" x14ac:dyDescent="0.3">
      <c r="E678" s="103"/>
      <c r="F678" s="103"/>
      <c r="N678" s="103"/>
    </row>
    <row r="679" spans="5:14" x14ac:dyDescent="0.3">
      <c r="E679" s="103"/>
      <c r="F679" s="103"/>
      <c r="N679" s="103"/>
    </row>
    <row r="680" spans="5:14" x14ac:dyDescent="0.3">
      <c r="E680" s="103"/>
      <c r="F680" s="103"/>
      <c r="N680" s="103"/>
    </row>
    <row r="681" spans="5:14" x14ac:dyDescent="0.3">
      <c r="E681" s="103"/>
      <c r="F681" s="103"/>
      <c r="N681" s="103"/>
    </row>
    <row r="682" spans="5:14" x14ac:dyDescent="0.3">
      <c r="E682" s="103"/>
      <c r="F682" s="103"/>
      <c r="N682" s="103"/>
    </row>
    <row r="683" spans="5:14" x14ac:dyDescent="0.3">
      <c r="E683" s="103"/>
      <c r="F683" s="103"/>
      <c r="N683" s="103"/>
    </row>
    <row r="684" spans="5:14" x14ac:dyDescent="0.3">
      <c r="E684" s="103"/>
      <c r="F684" s="103"/>
      <c r="N684" s="103"/>
    </row>
    <row r="685" spans="5:14" x14ac:dyDescent="0.3">
      <c r="E685" s="103"/>
      <c r="F685" s="103"/>
      <c r="N685" s="103"/>
    </row>
    <row r="686" spans="5:14" x14ac:dyDescent="0.3">
      <c r="E686" s="103"/>
      <c r="F686" s="103"/>
      <c r="N686" s="103"/>
    </row>
    <row r="687" spans="5:14" x14ac:dyDescent="0.3">
      <c r="E687" s="103"/>
      <c r="F687" s="103"/>
      <c r="N687" s="103"/>
    </row>
    <row r="688" spans="5:14" x14ac:dyDescent="0.3">
      <c r="E688" s="103"/>
      <c r="F688" s="103"/>
      <c r="N688" s="103"/>
    </row>
    <row r="689" spans="5:14" x14ac:dyDescent="0.3">
      <c r="E689" s="103"/>
      <c r="F689" s="103"/>
      <c r="N689" s="103"/>
    </row>
    <row r="690" spans="5:14" x14ac:dyDescent="0.3">
      <c r="E690" s="103"/>
      <c r="F690" s="103"/>
      <c r="N690" s="103"/>
    </row>
    <row r="691" spans="5:14" x14ac:dyDescent="0.3">
      <c r="E691" s="103"/>
      <c r="F691" s="103"/>
      <c r="N691" s="103"/>
    </row>
    <row r="692" spans="5:14" x14ac:dyDescent="0.3">
      <c r="E692" s="103"/>
      <c r="F692" s="103"/>
      <c r="N692" s="103"/>
    </row>
    <row r="693" spans="5:14" x14ac:dyDescent="0.3">
      <c r="E693" s="103"/>
      <c r="F693" s="103"/>
      <c r="N693" s="103"/>
    </row>
    <row r="694" spans="5:14" x14ac:dyDescent="0.3">
      <c r="E694" s="103"/>
      <c r="F694" s="103"/>
      <c r="N694" s="103"/>
    </row>
    <row r="695" spans="5:14" x14ac:dyDescent="0.3">
      <c r="E695" s="103"/>
      <c r="F695" s="103"/>
      <c r="N695" s="103"/>
    </row>
    <row r="696" spans="5:14" x14ac:dyDescent="0.3">
      <c r="E696" s="103"/>
      <c r="F696" s="103"/>
      <c r="N696" s="103"/>
    </row>
    <row r="697" spans="5:14" x14ac:dyDescent="0.3">
      <c r="E697" s="103"/>
      <c r="F697" s="103"/>
      <c r="N697" s="103"/>
    </row>
    <row r="698" spans="5:14" x14ac:dyDescent="0.3">
      <c r="E698" s="103"/>
      <c r="F698" s="103"/>
      <c r="N698" s="103"/>
    </row>
    <row r="699" spans="5:14" x14ac:dyDescent="0.3">
      <c r="E699" s="103"/>
      <c r="F699" s="103"/>
      <c r="N699" s="103"/>
    </row>
    <row r="700" spans="5:14" x14ac:dyDescent="0.3">
      <c r="E700" s="103"/>
      <c r="F700" s="103"/>
      <c r="N700" s="103"/>
    </row>
    <row r="701" spans="5:14" x14ac:dyDescent="0.3">
      <c r="E701" s="103"/>
      <c r="F701" s="103"/>
      <c r="N701" s="103"/>
    </row>
    <row r="702" spans="5:14" x14ac:dyDescent="0.3">
      <c r="E702" s="103"/>
      <c r="F702" s="103"/>
      <c r="N702" s="103"/>
    </row>
    <row r="703" spans="5:14" x14ac:dyDescent="0.3">
      <c r="E703" s="103"/>
      <c r="F703" s="103"/>
      <c r="N703" s="103"/>
    </row>
    <row r="704" spans="5:14" x14ac:dyDescent="0.3">
      <c r="E704" s="103"/>
      <c r="F704" s="103"/>
      <c r="N704" s="103"/>
    </row>
    <row r="705" spans="5:14" x14ac:dyDescent="0.3">
      <c r="E705" s="103"/>
      <c r="F705" s="103"/>
      <c r="N705" s="103"/>
    </row>
    <row r="706" spans="5:14" x14ac:dyDescent="0.3">
      <c r="E706" s="103"/>
      <c r="F706" s="103"/>
      <c r="N706" s="103"/>
    </row>
    <row r="707" spans="5:14" x14ac:dyDescent="0.3">
      <c r="E707" s="103"/>
      <c r="F707" s="103"/>
      <c r="N707" s="103"/>
    </row>
    <row r="708" spans="5:14" x14ac:dyDescent="0.3">
      <c r="E708" s="103"/>
      <c r="F708" s="103"/>
      <c r="N708" s="103"/>
    </row>
    <row r="709" spans="5:14" x14ac:dyDescent="0.3">
      <c r="E709" s="103"/>
      <c r="F709" s="103"/>
      <c r="N709" s="103"/>
    </row>
    <row r="710" spans="5:14" x14ac:dyDescent="0.3">
      <c r="E710" s="103"/>
      <c r="F710" s="103"/>
      <c r="N710" s="103"/>
    </row>
    <row r="711" spans="5:14" x14ac:dyDescent="0.3">
      <c r="E711" s="103"/>
      <c r="F711" s="103"/>
      <c r="N711" s="103"/>
    </row>
    <row r="712" spans="5:14" x14ac:dyDescent="0.3">
      <c r="E712" s="103"/>
      <c r="F712" s="103"/>
      <c r="N712" s="103"/>
    </row>
    <row r="713" spans="5:14" x14ac:dyDescent="0.3">
      <c r="E713" s="103"/>
      <c r="F713" s="103"/>
      <c r="N713" s="103"/>
    </row>
    <row r="714" spans="5:14" x14ac:dyDescent="0.3">
      <c r="E714" s="103"/>
      <c r="F714" s="103"/>
      <c r="N714" s="103"/>
    </row>
    <row r="715" spans="5:14" x14ac:dyDescent="0.3">
      <c r="E715" s="103"/>
      <c r="F715" s="103"/>
      <c r="N715" s="103"/>
    </row>
    <row r="716" spans="5:14" x14ac:dyDescent="0.3">
      <c r="E716" s="103"/>
      <c r="F716" s="103"/>
      <c r="N716" s="103"/>
    </row>
    <row r="717" spans="5:14" x14ac:dyDescent="0.3">
      <c r="E717" s="103"/>
      <c r="F717" s="103"/>
      <c r="N717" s="103"/>
    </row>
    <row r="718" spans="5:14" x14ac:dyDescent="0.3">
      <c r="E718" s="103"/>
      <c r="F718" s="103"/>
      <c r="N718" s="103"/>
    </row>
    <row r="719" spans="5:14" x14ac:dyDescent="0.3">
      <c r="E719" s="103"/>
      <c r="F719" s="103"/>
      <c r="N719" s="103"/>
    </row>
    <row r="720" spans="5:14" x14ac:dyDescent="0.3">
      <c r="E720" s="103"/>
      <c r="F720" s="103"/>
      <c r="N720" s="103"/>
    </row>
    <row r="721" spans="5:14" x14ac:dyDescent="0.3">
      <c r="E721" s="103"/>
      <c r="F721" s="103"/>
      <c r="N721" s="103"/>
    </row>
    <row r="722" spans="5:14" x14ac:dyDescent="0.3">
      <c r="E722" s="103"/>
      <c r="F722" s="103"/>
      <c r="N722" s="103"/>
    </row>
    <row r="723" spans="5:14" x14ac:dyDescent="0.3">
      <c r="E723" s="103"/>
      <c r="F723" s="103"/>
      <c r="N723" s="103"/>
    </row>
    <row r="724" spans="5:14" x14ac:dyDescent="0.3">
      <c r="E724" s="103"/>
      <c r="F724" s="103"/>
      <c r="N724" s="103"/>
    </row>
    <row r="725" spans="5:14" x14ac:dyDescent="0.3">
      <c r="E725" s="103"/>
      <c r="F725" s="103"/>
      <c r="N725" s="103"/>
    </row>
    <row r="726" spans="5:14" x14ac:dyDescent="0.3">
      <c r="E726" s="103"/>
      <c r="F726" s="103"/>
      <c r="N726" s="103"/>
    </row>
    <row r="727" spans="5:14" x14ac:dyDescent="0.3">
      <c r="E727" s="103"/>
      <c r="F727" s="103"/>
      <c r="N727" s="103"/>
    </row>
    <row r="728" spans="5:14" x14ac:dyDescent="0.3">
      <c r="E728" s="103"/>
      <c r="F728" s="103"/>
      <c r="N728" s="103"/>
    </row>
    <row r="729" spans="5:14" x14ac:dyDescent="0.3">
      <c r="E729" s="103"/>
      <c r="F729" s="103"/>
      <c r="N729" s="103"/>
    </row>
    <row r="730" spans="5:14" x14ac:dyDescent="0.3">
      <c r="E730" s="103"/>
      <c r="F730" s="103"/>
      <c r="N730" s="103"/>
    </row>
    <row r="731" spans="5:14" x14ac:dyDescent="0.3">
      <c r="E731" s="103"/>
      <c r="F731" s="103"/>
      <c r="N731" s="103"/>
    </row>
    <row r="732" spans="5:14" x14ac:dyDescent="0.3">
      <c r="E732" s="103"/>
      <c r="F732" s="103"/>
      <c r="N732" s="103"/>
    </row>
    <row r="733" spans="5:14" x14ac:dyDescent="0.3">
      <c r="E733" s="103"/>
      <c r="F733" s="103"/>
      <c r="N733" s="103"/>
    </row>
    <row r="734" spans="5:14" x14ac:dyDescent="0.3">
      <c r="E734" s="103"/>
      <c r="F734" s="103"/>
      <c r="N734" s="103"/>
    </row>
    <row r="735" spans="5:14" x14ac:dyDescent="0.3">
      <c r="E735" s="103"/>
      <c r="F735" s="103"/>
      <c r="N735" s="103"/>
    </row>
    <row r="736" spans="5:14" x14ac:dyDescent="0.3">
      <c r="E736" s="103"/>
      <c r="F736" s="103"/>
      <c r="N736" s="103"/>
    </row>
    <row r="737" spans="5:14" x14ac:dyDescent="0.3">
      <c r="E737" s="103"/>
      <c r="F737" s="103"/>
      <c r="N737" s="103"/>
    </row>
    <row r="738" spans="5:14" x14ac:dyDescent="0.3">
      <c r="E738" s="103"/>
      <c r="F738" s="103"/>
      <c r="N738" s="103"/>
    </row>
    <row r="739" spans="5:14" x14ac:dyDescent="0.3">
      <c r="E739" s="103"/>
      <c r="F739" s="103"/>
      <c r="N739" s="103"/>
    </row>
    <row r="740" spans="5:14" x14ac:dyDescent="0.3">
      <c r="E740" s="103"/>
      <c r="F740" s="103"/>
      <c r="N740" s="103"/>
    </row>
    <row r="741" spans="5:14" x14ac:dyDescent="0.3">
      <c r="E741" s="103"/>
      <c r="F741" s="103"/>
      <c r="N741" s="103"/>
    </row>
    <row r="742" spans="5:14" x14ac:dyDescent="0.3">
      <c r="E742" s="103"/>
      <c r="F742" s="103"/>
      <c r="N742" s="103"/>
    </row>
    <row r="743" spans="5:14" x14ac:dyDescent="0.3">
      <c r="E743" s="103"/>
      <c r="F743" s="103"/>
      <c r="N743" s="103"/>
    </row>
    <row r="744" spans="5:14" x14ac:dyDescent="0.3">
      <c r="E744" s="103"/>
      <c r="F744" s="103"/>
      <c r="N744" s="103"/>
    </row>
    <row r="745" spans="5:14" x14ac:dyDescent="0.3">
      <c r="E745" s="103"/>
      <c r="F745" s="103"/>
      <c r="N745" s="103"/>
    </row>
    <row r="746" spans="5:14" x14ac:dyDescent="0.3">
      <c r="E746" s="103"/>
      <c r="F746" s="103"/>
      <c r="N746" s="103"/>
    </row>
    <row r="747" spans="5:14" x14ac:dyDescent="0.3">
      <c r="E747" s="103"/>
      <c r="F747" s="103"/>
      <c r="N747" s="103"/>
    </row>
    <row r="748" spans="5:14" x14ac:dyDescent="0.3">
      <c r="E748" s="103"/>
      <c r="F748" s="103"/>
      <c r="N748" s="103"/>
    </row>
    <row r="749" spans="5:14" x14ac:dyDescent="0.3">
      <c r="E749" s="103"/>
      <c r="F749" s="103"/>
      <c r="N749" s="103"/>
    </row>
    <row r="750" spans="5:14" x14ac:dyDescent="0.3">
      <c r="E750" s="103"/>
      <c r="F750" s="103"/>
      <c r="N750" s="103"/>
    </row>
    <row r="751" spans="5:14" x14ac:dyDescent="0.3">
      <c r="E751" s="103"/>
      <c r="F751" s="103"/>
      <c r="N751" s="103"/>
    </row>
    <row r="752" spans="5:14" x14ac:dyDescent="0.3">
      <c r="E752" s="103"/>
      <c r="F752" s="103"/>
      <c r="N752" s="103"/>
    </row>
    <row r="753" spans="5:14" x14ac:dyDescent="0.3">
      <c r="E753" s="103"/>
      <c r="F753" s="103"/>
      <c r="N753" s="103"/>
    </row>
    <row r="754" spans="5:14" x14ac:dyDescent="0.3">
      <c r="E754" s="103"/>
      <c r="F754" s="103"/>
      <c r="N754" s="103"/>
    </row>
    <row r="755" spans="5:14" x14ac:dyDescent="0.3">
      <c r="E755" s="103"/>
      <c r="F755" s="103"/>
      <c r="N755" s="103"/>
    </row>
    <row r="756" spans="5:14" x14ac:dyDescent="0.3">
      <c r="E756" s="103"/>
      <c r="F756" s="103"/>
      <c r="N756" s="103"/>
    </row>
    <row r="757" spans="5:14" x14ac:dyDescent="0.3">
      <c r="E757" s="103"/>
      <c r="F757" s="103"/>
      <c r="N757" s="103"/>
    </row>
    <row r="758" spans="5:14" x14ac:dyDescent="0.3">
      <c r="E758" s="103"/>
      <c r="F758" s="103"/>
      <c r="N758" s="103"/>
    </row>
    <row r="759" spans="5:14" x14ac:dyDescent="0.3">
      <c r="E759" s="103"/>
      <c r="F759" s="103"/>
      <c r="N759" s="103"/>
    </row>
    <row r="760" spans="5:14" x14ac:dyDescent="0.3">
      <c r="E760" s="103"/>
      <c r="F760" s="103"/>
      <c r="N760" s="103"/>
    </row>
    <row r="761" spans="5:14" x14ac:dyDescent="0.3">
      <c r="E761" s="103"/>
      <c r="F761" s="103"/>
      <c r="N761" s="103"/>
    </row>
    <row r="762" spans="5:14" x14ac:dyDescent="0.3">
      <c r="E762" s="103"/>
      <c r="F762" s="103"/>
      <c r="N762" s="103"/>
    </row>
    <row r="763" spans="5:14" x14ac:dyDescent="0.3">
      <c r="E763" s="103"/>
      <c r="F763" s="103"/>
      <c r="N763" s="103"/>
    </row>
    <row r="764" spans="5:14" x14ac:dyDescent="0.3">
      <c r="E764" s="103"/>
      <c r="F764" s="103"/>
      <c r="N764" s="103"/>
    </row>
    <row r="765" spans="5:14" x14ac:dyDescent="0.3">
      <c r="E765" s="103"/>
      <c r="F765" s="103"/>
      <c r="N765" s="103"/>
    </row>
    <row r="766" spans="5:14" x14ac:dyDescent="0.3">
      <c r="E766" s="103"/>
      <c r="F766" s="103"/>
      <c r="N766" s="103"/>
    </row>
    <row r="767" spans="5:14" x14ac:dyDescent="0.3">
      <c r="E767" s="103"/>
      <c r="F767" s="103"/>
      <c r="N767" s="103"/>
    </row>
    <row r="768" spans="5:14" x14ac:dyDescent="0.3">
      <c r="E768" s="103"/>
      <c r="F768" s="103"/>
      <c r="N768" s="103"/>
    </row>
    <row r="769" spans="5:14" x14ac:dyDescent="0.3">
      <c r="E769" s="103"/>
      <c r="F769" s="103"/>
      <c r="N769" s="103"/>
    </row>
    <row r="770" spans="5:14" x14ac:dyDescent="0.3">
      <c r="E770" s="103"/>
      <c r="F770" s="103"/>
      <c r="N770" s="103"/>
    </row>
    <row r="771" spans="5:14" x14ac:dyDescent="0.3">
      <c r="E771" s="103"/>
      <c r="F771" s="103"/>
      <c r="N771" s="103"/>
    </row>
    <row r="772" spans="5:14" x14ac:dyDescent="0.3">
      <c r="E772" s="103"/>
      <c r="F772" s="103"/>
      <c r="N772" s="103"/>
    </row>
    <row r="773" spans="5:14" x14ac:dyDescent="0.3">
      <c r="E773" s="103"/>
      <c r="F773" s="103"/>
      <c r="N773" s="103"/>
    </row>
    <row r="774" spans="5:14" x14ac:dyDescent="0.3">
      <c r="E774" s="103"/>
      <c r="F774" s="103"/>
      <c r="N774" s="103"/>
    </row>
    <row r="775" spans="5:14" x14ac:dyDescent="0.3">
      <c r="E775" s="103"/>
      <c r="F775" s="103"/>
      <c r="N775" s="103"/>
    </row>
    <row r="776" spans="5:14" x14ac:dyDescent="0.3">
      <c r="E776" s="103"/>
      <c r="F776" s="103"/>
      <c r="N776" s="103"/>
    </row>
    <row r="777" spans="5:14" x14ac:dyDescent="0.3">
      <c r="E777" s="103"/>
      <c r="F777" s="103"/>
      <c r="N777" s="103"/>
    </row>
    <row r="778" spans="5:14" x14ac:dyDescent="0.3">
      <c r="E778" s="103"/>
      <c r="F778" s="103"/>
      <c r="N778" s="103"/>
    </row>
    <row r="779" spans="5:14" x14ac:dyDescent="0.3">
      <c r="E779" s="103"/>
      <c r="F779" s="103"/>
      <c r="N779" s="103"/>
    </row>
    <row r="780" spans="5:14" x14ac:dyDescent="0.3">
      <c r="E780" s="103"/>
      <c r="F780" s="103"/>
      <c r="N780" s="103"/>
    </row>
    <row r="781" spans="5:14" x14ac:dyDescent="0.3">
      <c r="E781" s="103"/>
      <c r="F781" s="103"/>
      <c r="N781" s="103"/>
    </row>
    <row r="782" spans="5:14" x14ac:dyDescent="0.3">
      <c r="E782" s="103"/>
      <c r="F782" s="103"/>
      <c r="N782" s="103"/>
    </row>
    <row r="783" spans="5:14" x14ac:dyDescent="0.3">
      <c r="E783" s="103"/>
      <c r="F783" s="103"/>
      <c r="N783" s="103"/>
    </row>
    <row r="784" spans="5:14" x14ac:dyDescent="0.3">
      <c r="E784" s="103"/>
      <c r="F784" s="103"/>
      <c r="N784" s="103"/>
    </row>
    <row r="785" spans="5:14" x14ac:dyDescent="0.3">
      <c r="E785" s="103"/>
      <c r="F785" s="103"/>
      <c r="N785" s="103"/>
    </row>
    <row r="786" spans="5:14" x14ac:dyDescent="0.3">
      <c r="E786" s="103"/>
      <c r="F786" s="103"/>
      <c r="N786" s="103"/>
    </row>
    <row r="787" spans="5:14" x14ac:dyDescent="0.3">
      <c r="E787" s="103"/>
      <c r="F787" s="103"/>
      <c r="N787" s="103"/>
    </row>
    <row r="788" spans="5:14" x14ac:dyDescent="0.3">
      <c r="E788" s="103"/>
      <c r="F788" s="103"/>
      <c r="N788" s="103"/>
    </row>
    <row r="789" spans="5:14" x14ac:dyDescent="0.3">
      <c r="E789" s="103"/>
      <c r="F789" s="103"/>
      <c r="N789" s="103"/>
    </row>
    <row r="790" spans="5:14" x14ac:dyDescent="0.3">
      <c r="E790" s="103"/>
      <c r="F790" s="103"/>
      <c r="N790" s="103"/>
    </row>
    <row r="791" spans="5:14" x14ac:dyDescent="0.3">
      <c r="E791" s="103"/>
      <c r="F791" s="103"/>
      <c r="N791" s="103"/>
    </row>
    <row r="792" spans="5:14" x14ac:dyDescent="0.3">
      <c r="E792" s="103"/>
      <c r="F792" s="103"/>
      <c r="N792" s="103"/>
    </row>
    <row r="793" spans="5:14" x14ac:dyDescent="0.3">
      <c r="E793" s="103"/>
      <c r="F793" s="103"/>
      <c r="N793" s="103"/>
    </row>
    <row r="794" spans="5:14" x14ac:dyDescent="0.3">
      <c r="E794" s="103"/>
      <c r="F794" s="103"/>
      <c r="N794" s="103"/>
    </row>
    <row r="795" spans="5:14" x14ac:dyDescent="0.3">
      <c r="E795" s="103"/>
      <c r="F795" s="103"/>
      <c r="N795" s="103"/>
    </row>
    <row r="796" spans="5:14" x14ac:dyDescent="0.3">
      <c r="E796" s="103"/>
      <c r="F796" s="103"/>
      <c r="N796" s="103"/>
    </row>
    <row r="797" spans="5:14" x14ac:dyDescent="0.3">
      <c r="E797" s="103"/>
      <c r="F797" s="103"/>
      <c r="N797" s="103"/>
    </row>
    <row r="798" spans="5:14" x14ac:dyDescent="0.3">
      <c r="E798" s="103"/>
      <c r="F798" s="103"/>
      <c r="N798" s="103"/>
    </row>
    <row r="799" spans="5:14" x14ac:dyDescent="0.3">
      <c r="E799" s="103"/>
      <c r="F799" s="103"/>
      <c r="N799" s="103"/>
    </row>
    <row r="800" spans="5:14" x14ac:dyDescent="0.3">
      <c r="E800" s="103"/>
      <c r="F800" s="103"/>
      <c r="N800" s="103"/>
    </row>
    <row r="801" spans="5:14" x14ac:dyDescent="0.3">
      <c r="E801" s="103"/>
      <c r="F801" s="103"/>
      <c r="N801" s="103"/>
    </row>
    <row r="802" spans="5:14" x14ac:dyDescent="0.3">
      <c r="E802" s="103"/>
      <c r="F802" s="103"/>
      <c r="N802" s="103"/>
    </row>
    <row r="803" spans="5:14" x14ac:dyDescent="0.3">
      <c r="E803" s="103"/>
      <c r="F803" s="103"/>
      <c r="N803" s="103"/>
    </row>
    <row r="804" spans="5:14" x14ac:dyDescent="0.3">
      <c r="E804" s="103"/>
      <c r="F804" s="103"/>
      <c r="N804" s="103"/>
    </row>
    <row r="805" spans="5:14" x14ac:dyDescent="0.3">
      <c r="E805" s="103"/>
      <c r="F805" s="103"/>
      <c r="N805" s="103"/>
    </row>
    <row r="806" spans="5:14" x14ac:dyDescent="0.3">
      <c r="E806" s="103"/>
      <c r="F806" s="103"/>
      <c r="N806" s="103"/>
    </row>
    <row r="807" spans="5:14" x14ac:dyDescent="0.3">
      <c r="E807" s="103"/>
      <c r="F807" s="103"/>
      <c r="N807" s="103"/>
    </row>
    <row r="808" spans="5:14" x14ac:dyDescent="0.3">
      <c r="E808" s="103"/>
      <c r="F808" s="103"/>
      <c r="N808" s="103"/>
    </row>
    <row r="809" spans="5:14" x14ac:dyDescent="0.3">
      <c r="E809" s="103"/>
      <c r="F809" s="103"/>
      <c r="N809" s="103"/>
    </row>
    <row r="810" spans="5:14" x14ac:dyDescent="0.3">
      <c r="E810" s="103"/>
      <c r="F810" s="103"/>
      <c r="N810" s="103"/>
    </row>
    <row r="811" spans="5:14" x14ac:dyDescent="0.3">
      <c r="E811" s="103"/>
      <c r="F811" s="103"/>
      <c r="N811" s="103"/>
    </row>
    <row r="812" spans="5:14" x14ac:dyDescent="0.3">
      <c r="E812" s="103"/>
      <c r="F812" s="103"/>
      <c r="N812" s="103"/>
    </row>
    <row r="813" spans="5:14" x14ac:dyDescent="0.3">
      <c r="E813" s="103"/>
      <c r="F813" s="103"/>
      <c r="N813" s="103"/>
    </row>
    <row r="814" spans="5:14" x14ac:dyDescent="0.3">
      <c r="E814" s="103"/>
      <c r="F814" s="103"/>
      <c r="N814" s="103"/>
    </row>
    <row r="815" spans="5:14" x14ac:dyDescent="0.3">
      <c r="E815" s="103"/>
      <c r="F815" s="103"/>
      <c r="N815" s="103"/>
    </row>
    <row r="816" spans="5:14" x14ac:dyDescent="0.3">
      <c r="E816" s="103"/>
      <c r="F816" s="103"/>
      <c r="N816" s="103"/>
    </row>
    <row r="817" spans="5:14" x14ac:dyDescent="0.3">
      <c r="E817" s="103"/>
      <c r="F817" s="103"/>
      <c r="N817" s="103"/>
    </row>
    <row r="818" spans="5:14" x14ac:dyDescent="0.3">
      <c r="E818" s="103"/>
      <c r="F818" s="103"/>
      <c r="N818" s="103"/>
    </row>
    <row r="819" spans="5:14" x14ac:dyDescent="0.3">
      <c r="E819" s="103"/>
      <c r="F819" s="103"/>
      <c r="N819" s="103"/>
    </row>
    <row r="820" spans="5:14" x14ac:dyDescent="0.3">
      <c r="E820" s="103"/>
      <c r="F820" s="103"/>
      <c r="N820" s="103"/>
    </row>
    <row r="821" spans="5:14" x14ac:dyDescent="0.3">
      <c r="E821" s="103"/>
      <c r="F821" s="103"/>
      <c r="N821" s="103"/>
    </row>
    <row r="822" spans="5:14" x14ac:dyDescent="0.3">
      <c r="E822" s="103"/>
      <c r="F822" s="103"/>
      <c r="N822" s="103"/>
    </row>
    <row r="823" spans="5:14" x14ac:dyDescent="0.3">
      <c r="E823" s="103"/>
      <c r="F823" s="103"/>
      <c r="N823" s="103"/>
    </row>
    <row r="824" spans="5:14" x14ac:dyDescent="0.3">
      <c r="E824" s="103"/>
      <c r="F824" s="103"/>
      <c r="N824" s="103"/>
    </row>
    <row r="825" spans="5:14" x14ac:dyDescent="0.3">
      <c r="E825" s="103"/>
      <c r="F825" s="103"/>
      <c r="N825" s="103"/>
    </row>
    <row r="826" spans="5:14" x14ac:dyDescent="0.3">
      <c r="E826" s="103"/>
      <c r="F826" s="103"/>
      <c r="N826" s="103"/>
    </row>
    <row r="827" spans="5:14" x14ac:dyDescent="0.3">
      <c r="E827" s="103"/>
      <c r="F827" s="103"/>
      <c r="N827" s="103"/>
    </row>
    <row r="828" spans="5:14" x14ac:dyDescent="0.3">
      <c r="E828" s="103"/>
      <c r="F828" s="103"/>
      <c r="N828" s="103"/>
    </row>
    <row r="829" spans="5:14" x14ac:dyDescent="0.3">
      <c r="E829" s="103"/>
      <c r="F829" s="103"/>
      <c r="N829" s="103"/>
    </row>
    <row r="830" spans="5:14" x14ac:dyDescent="0.3">
      <c r="E830" s="103"/>
      <c r="F830" s="103"/>
      <c r="N830" s="103"/>
    </row>
    <row r="831" spans="5:14" x14ac:dyDescent="0.3">
      <c r="E831" s="103"/>
      <c r="F831" s="103"/>
      <c r="N831" s="103"/>
    </row>
    <row r="832" spans="5:14" x14ac:dyDescent="0.3">
      <c r="E832" s="103"/>
      <c r="F832" s="103"/>
      <c r="N832" s="103"/>
    </row>
    <row r="833" spans="5:14" x14ac:dyDescent="0.3">
      <c r="E833" s="103"/>
      <c r="F833" s="103"/>
      <c r="N833" s="103"/>
    </row>
    <row r="834" spans="5:14" x14ac:dyDescent="0.3">
      <c r="E834" s="103"/>
      <c r="F834" s="103"/>
      <c r="N834" s="103"/>
    </row>
    <row r="835" spans="5:14" x14ac:dyDescent="0.3">
      <c r="E835" s="103"/>
      <c r="F835" s="103"/>
      <c r="N835" s="103"/>
    </row>
    <row r="836" spans="5:14" x14ac:dyDescent="0.3">
      <c r="E836" s="103"/>
      <c r="F836" s="103"/>
      <c r="N836" s="103"/>
    </row>
    <row r="837" spans="5:14" x14ac:dyDescent="0.3">
      <c r="E837" s="103"/>
      <c r="F837" s="103"/>
      <c r="N837" s="103"/>
    </row>
    <row r="838" spans="5:14" x14ac:dyDescent="0.3">
      <c r="E838" s="103"/>
      <c r="F838" s="103"/>
      <c r="N838" s="103"/>
    </row>
    <row r="839" spans="5:14" x14ac:dyDescent="0.3">
      <c r="E839" s="103"/>
      <c r="F839" s="103"/>
      <c r="N839" s="103"/>
    </row>
    <row r="840" spans="5:14" x14ac:dyDescent="0.3">
      <c r="E840" s="103"/>
      <c r="F840" s="103"/>
      <c r="N840" s="103"/>
    </row>
    <row r="841" spans="5:14" x14ac:dyDescent="0.3">
      <c r="E841" s="103"/>
      <c r="F841" s="103"/>
      <c r="N841" s="103"/>
    </row>
    <row r="842" spans="5:14" x14ac:dyDescent="0.3">
      <c r="E842" s="103"/>
      <c r="F842" s="103"/>
      <c r="N842" s="103"/>
    </row>
    <row r="843" spans="5:14" x14ac:dyDescent="0.3">
      <c r="E843" s="103"/>
      <c r="F843" s="103"/>
      <c r="N843" s="103"/>
    </row>
    <row r="844" spans="5:14" x14ac:dyDescent="0.3">
      <c r="E844" s="103"/>
      <c r="F844" s="103"/>
      <c r="N844" s="103"/>
    </row>
    <row r="845" spans="5:14" x14ac:dyDescent="0.3">
      <c r="E845" s="103"/>
      <c r="F845" s="103"/>
      <c r="N845" s="103"/>
    </row>
    <row r="846" spans="5:14" x14ac:dyDescent="0.3">
      <c r="E846" s="103"/>
      <c r="F846" s="103"/>
      <c r="N846" s="103"/>
    </row>
    <row r="847" spans="5:14" x14ac:dyDescent="0.3">
      <c r="E847" s="103"/>
      <c r="F847" s="103"/>
      <c r="N847" s="103"/>
    </row>
    <row r="848" spans="5:14" x14ac:dyDescent="0.3">
      <c r="E848" s="103"/>
      <c r="F848" s="103"/>
      <c r="N848" s="103"/>
    </row>
    <row r="849" spans="5:14" x14ac:dyDescent="0.3">
      <c r="E849" s="103"/>
      <c r="F849" s="103"/>
      <c r="N849" s="103"/>
    </row>
    <row r="850" spans="5:14" x14ac:dyDescent="0.3">
      <c r="E850" s="103"/>
      <c r="F850" s="103"/>
      <c r="N850" s="103"/>
    </row>
    <row r="851" spans="5:14" x14ac:dyDescent="0.3">
      <c r="E851" s="103"/>
      <c r="F851" s="103"/>
      <c r="N851" s="103"/>
    </row>
    <row r="852" spans="5:14" x14ac:dyDescent="0.3">
      <c r="E852" s="103"/>
      <c r="F852" s="103"/>
      <c r="N852" s="103"/>
    </row>
    <row r="853" spans="5:14" x14ac:dyDescent="0.3">
      <c r="E853" s="103"/>
      <c r="F853" s="103"/>
      <c r="N853" s="103"/>
    </row>
    <row r="854" spans="5:14" x14ac:dyDescent="0.3">
      <c r="E854" s="103"/>
      <c r="F854" s="103"/>
      <c r="N854" s="103"/>
    </row>
    <row r="855" spans="5:14" x14ac:dyDescent="0.3">
      <c r="E855" s="103"/>
      <c r="F855" s="103"/>
      <c r="N855" s="103"/>
    </row>
    <row r="856" spans="5:14" x14ac:dyDescent="0.3">
      <c r="E856" s="103"/>
      <c r="F856" s="103"/>
      <c r="N856" s="103"/>
    </row>
    <row r="857" spans="5:14" x14ac:dyDescent="0.3">
      <c r="E857" s="103"/>
      <c r="F857" s="103"/>
      <c r="N857" s="103"/>
    </row>
    <row r="858" spans="5:14" x14ac:dyDescent="0.3">
      <c r="E858" s="103"/>
      <c r="F858" s="103"/>
      <c r="N858" s="103"/>
    </row>
    <row r="859" spans="5:14" x14ac:dyDescent="0.3">
      <c r="E859" s="103"/>
      <c r="F859" s="103"/>
      <c r="N859" s="103"/>
    </row>
    <row r="860" spans="5:14" x14ac:dyDescent="0.3">
      <c r="E860" s="103"/>
      <c r="F860" s="103"/>
      <c r="N860" s="103"/>
    </row>
    <row r="861" spans="5:14" x14ac:dyDescent="0.3">
      <c r="E861" s="103"/>
      <c r="F861" s="103"/>
      <c r="N861" s="103"/>
    </row>
    <row r="862" spans="5:14" x14ac:dyDescent="0.3">
      <c r="E862" s="103"/>
      <c r="F862" s="103"/>
      <c r="N862" s="103"/>
    </row>
    <row r="863" spans="5:14" x14ac:dyDescent="0.3">
      <c r="E863" s="103"/>
      <c r="F863" s="103"/>
      <c r="N863" s="103"/>
    </row>
    <row r="864" spans="5:14" x14ac:dyDescent="0.3">
      <c r="E864" s="103"/>
      <c r="F864" s="103"/>
      <c r="N864" s="103"/>
    </row>
    <row r="865" spans="5:14" x14ac:dyDescent="0.3">
      <c r="E865" s="103"/>
      <c r="F865" s="103"/>
      <c r="N865" s="103"/>
    </row>
    <row r="866" spans="5:14" x14ac:dyDescent="0.3">
      <c r="E866" s="103"/>
      <c r="F866" s="103"/>
      <c r="N866" s="103"/>
    </row>
    <row r="867" spans="5:14" x14ac:dyDescent="0.3">
      <c r="E867" s="103"/>
      <c r="F867" s="103"/>
      <c r="N867" s="103"/>
    </row>
    <row r="868" spans="5:14" x14ac:dyDescent="0.3">
      <c r="E868" s="103"/>
      <c r="F868" s="103"/>
      <c r="N868" s="103"/>
    </row>
    <row r="869" spans="5:14" x14ac:dyDescent="0.3">
      <c r="E869" s="103"/>
      <c r="F869" s="103"/>
      <c r="N869" s="103"/>
    </row>
    <row r="870" spans="5:14" x14ac:dyDescent="0.3">
      <c r="E870" s="103"/>
      <c r="F870" s="103"/>
      <c r="N870" s="103"/>
    </row>
    <row r="871" spans="5:14" x14ac:dyDescent="0.3">
      <c r="E871" s="103"/>
      <c r="F871" s="103"/>
      <c r="N871" s="103"/>
    </row>
    <row r="872" spans="5:14" x14ac:dyDescent="0.3">
      <c r="E872" s="103"/>
      <c r="F872" s="103"/>
      <c r="N872" s="103"/>
    </row>
    <row r="873" spans="5:14" x14ac:dyDescent="0.3">
      <c r="E873" s="103"/>
      <c r="F873" s="103"/>
      <c r="N873" s="103"/>
    </row>
    <row r="874" spans="5:14" x14ac:dyDescent="0.3">
      <c r="E874" s="103"/>
      <c r="F874" s="103"/>
      <c r="N874" s="103"/>
    </row>
    <row r="875" spans="5:14" x14ac:dyDescent="0.3">
      <c r="E875" s="103"/>
      <c r="F875" s="103"/>
      <c r="N875" s="103"/>
    </row>
    <row r="876" spans="5:14" x14ac:dyDescent="0.3">
      <c r="E876" s="103"/>
      <c r="F876" s="103"/>
      <c r="N876" s="103"/>
    </row>
    <row r="877" spans="5:14" x14ac:dyDescent="0.3">
      <c r="E877" s="103"/>
      <c r="F877" s="103"/>
      <c r="N877" s="103"/>
    </row>
    <row r="878" spans="5:14" x14ac:dyDescent="0.3">
      <c r="E878" s="103"/>
      <c r="F878" s="103"/>
      <c r="N878" s="103"/>
    </row>
    <row r="879" spans="5:14" x14ac:dyDescent="0.3">
      <c r="E879" s="103"/>
      <c r="F879" s="103"/>
      <c r="N879" s="103"/>
    </row>
    <row r="880" spans="5:14" x14ac:dyDescent="0.3">
      <c r="E880" s="103"/>
      <c r="F880" s="103"/>
      <c r="N880" s="103"/>
    </row>
    <row r="881" spans="5:14" x14ac:dyDescent="0.3">
      <c r="E881" s="103"/>
      <c r="F881" s="103"/>
      <c r="N881" s="103"/>
    </row>
    <row r="882" spans="5:14" x14ac:dyDescent="0.3">
      <c r="E882" s="103"/>
      <c r="F882" s="103"/>
      <c r="N882" s="103"/>
    </row>
    <row r="883" spans="5:14" x14ac:dyDescent="0.3">
      <c r="E883" s="103"/>
      <c r="F883" s="103"/>
      <c r="N883" s="103"/>
    </row>
    <row r="884" spans="5:14" x14ac:dyDescent="0.3">
      <c r="E884" s="103"/>
      <c r="F884" s="103"/>
      <c r="N884" s="103"/>
    </row>
    <row r="885" spans="5:14" x14ac:dyDescent="0.3">
      <c r="E885" s="103"/>
      <c r="F885" s="103"/>
      <c r="N885" s="103"/>
    </row>
    <row r="886" spans="5:14" x14ac:dyDescent="0.3">
      <c r="E886" s="103"/>
      <c r="F886" s="103"/>
      <c r="N886" s="103"/>
    </row>
    <row r="887" spans="5:14" x14ac:dyDescent="0.3">
      <c r="E887" s="103"/>
      <c r="F887" s="103"/>
      <c r="N887" s="103"/>
    </row>
    <row r="888" spans="5:14" x14ac:dyDescent="0.3">
      <c r="E888" s="103"/>
      <c r="F888" s="103"/>
      <c r="N888" s="103"/>
    </row>
    <row r="889" spans="5:14" x14ac:dyDescent="0.3">
      <c r="E889" s="103"/>
      <c r="F889" s="103"/>
      <c r="N889" s="103"/>
    </row>
    <row r="890" spans="5:14" x14ac:dyDescent="0.3">
      <c r="E890" s="103"/>
      <c r="F890" s="103"/>
      <c r="N890" s="103"/>
    </row>
    <row r="891" spans="5:14" x14ac:dyDescent="0.3">
      <c r="E891" s="103"/>
      <c r="F891" s="103"/>
      <c r="N891" s="103"/>
    </row>
    <row r="892" spans="5:14" x14ac:dyDescent="0.3">
      <c r="E892" s="103"/>
      <c r="F892" s="103"/>
      <c r="N892" s="103"/>
    </row>
    <row r="893" spans="5:14" x14ac:dyDescent="0.3">
      <c r="E893" s="103"/>
      <c r="F893" s="103"/>
      <c r="N893" s="103"/>
    </row>
    <row r="894" spans="5:14" x14ac:dyDescent="0.3">
      <c r="E894" s="103"/>
      <c r="F894" s="103"/>
      <c r="N894" s="103"/>
    </row>
    <row r="895" spans="5:14" x14ac:dyDescent="0.3">
      <c r="E895" s="103"/>
      <c r="F895" s="103"/>
      <c r="N895" s="103"/>
    </row>
    <row r="896" spans="5:14" x14ac:dyDescent="0.3">
      <c r="E896" s="103"/>
      <c r="F896" s="103"/>
      <c r="N896" s="103"/>
    </row>
    <row r="897" spans="5:14" x14ac:dyDescent="0.3">
      <c r="E897" s="103"/>
      <c r="F897" s="103"/>
      <c r="N897" s="103"/>
    </row>
    <row r="898" spans="5:14" x14ac:dyDescent="0.3">
      <c r="E898" s="103"/>
      <c r="F898" s="103"/>
      <c r="N898" s="103"/>
    </row>
    <row r="899" spans="5:14" x14ac:dyDescent="0.3">
      <c r="E899" s="103"/>
      <c r="F899" s="103"/>
      <c r="N899" s="103"/>
    </row>
    <row r="900" spans="5:14" x14ac:dyDescent="0.3">
      <c r="E900" s="103"/>
      <c r="F900" s="103"/>
      <c r="N900" s="103"/>
    </row>
    <row r="901" spans="5:14" x14ac:dyDescent="0.3">
      <c r="E901" s="103"/>
      <c r="F901" s="103"/>
      <c r="N901" s="103"/>
    </row>
    <row r="902" spans="5:14" x14ac:dyDescent="0.3">
      <c r="E902" s="103"/>
      <c r="F902" s="103"/>
      <c r="N902" s="103"/>
    </row>
    <row r="903" spans="5:14" x14ac:dyDescent="0.3">
      <c r="E903" s="103"/>
      <c r="F903" s="103"/>
      <c r="N903" s="103"/>
    </row>
    <row r="904" spans="5:14" x14ac:dyDescent="0.3">
      <c r="E904" s="103"/>
      <c r="F904" s="103"/>
      <c r="N904" s="103"/>
    </row>
    <row r="905" spans="5:14" x14ac:dyDescent="0.3">
      <c r="E905" s="103"/>
      <c r="F905" s="103"/>
      <c r="N905" s="103"/>
    </row>
    <row r="906" spans="5:14" x14ac:dyDescent="0.3">
      <c r="E906" s="103"/>
      <c r="F906" s="103"/>
      <c r="N906" s="103"/>
    </row>
    <row r="907" spans="5:14" x14ac:dyDescent="0.3">
      <c r="E907" s="103"/>
      <c r="F907" s="103"/>
      <c r="N907" s="103"/>
    </row>
    <row r="908" spans="5:14" x14ac:dyDescent="0.3">
      <c r="E908" s="103"/>
      <c r="F908" s="103"/>
      <c r="N908" s="103"/>
    </row>
    <row r="909" spans="5:14" x14ac:dyDescent="0.3">
      <c r="E909" s="103"/>
      <c r="F909" s="103"/>
      <c r="N909" s="103"/>
    </row>
    <row r="910" spans="5:14" x14ac:dyDescent="0.3">
      <c r="E910" s="103"/>
      <c r="F910" s="103"/>
      <c r="N910" s="103"/>
    </row>
    <row r="911" spans="5:14" x14ac:dyDescent="0.3">
      <c r="E911" s="103"/>
      <c r="F911" s="103"/>
      <c r="N911" s="103"/>
    </row>
    <row r="912" spans="5:14" x14ac:dyDescent="0.3">
      <c r="E912" s="103"/>
      <c r="F912" s="103"/>
      <c r="N912" s="103"/>
    </row>
    <row r="913" spans="5:14" x14ac:dyDescent="0.3">
      <c r="E913" s="103"/>
      <c r="F913" s="103"/>
      <c r="N913" s="103"/>
    </row>
    <row r="914" spans="5:14" x14ac:dyDescent="0.3">
      <c r="E914" s="103"/>
      <c r="F914" s="103"/>
      <c r="N914" s="103"/>
    </row>
    <row r="915" spans="5:14" x14ac:dyDescent="0.3">
      <c r="E915" s="103"/>
      <c r="F915" s="103"/>
      <c r="N915" s="103"/>
    </row>
    <row r="916" spans="5:14" x14ac:dyDescent="0.3">
      <c r="E916" s="103"/>
      <c r="F916" s="103"/>
      <c r="N916" s="103"/>
    </row>
    <row r="917" spans="5:14" x14ac:dyDescent="0.3">
      <c r="E917" s="103"/>
      <c r="F917" s="103"/>
      <c r="N917" s="103"/>
    </row>
    <row r="918" spans="5:14" x14ac:dyDescent="0.3">
      <c r="E918" s="103"/>
      <c r="F918" s="103"/>
      <c r="N918" s="103"/>
    </row>
    <row r="919" spans="5:14" x14ac:dyDescent="0.3">
      <c r="E919" s="103"/>
      <c r="F919" s="103"/>
      <c r="N919" s="103"/>
    </row>
    <row r="920" spans="5:14" x14ac:dyDescent="0.3">
      <c r="E920" s="103"/>
      <c r="F920" s="103"/>
      <c r="N920" s="103"/>
    </row>
    <row r="921" spans="5:14" x14ac:dyDescent="0.3">
      <c r="E921" s="103"/>
      <c r="F921" s="103"/>
      <c r="N921" s="103"/>
    </row>
    <row r="922" spans="5:14" x14ac:dyDescent="0.3">
      <c r="E922" s="103"/>
      <c r="F922" s="103"/>
      <c r="N922" s="103"/>
    </row>
    <row r="923" spans="5:14" x14ac:dyDescent="0.3">
      <c r="E923" s="103"/>
      <c r="F923" s="103"/>
      <c r="N923" s="103"/>
    </row>
    <row r="924" spans="5:14" x14ac:dyDescent="0.3">
      <c r="E924" s="103"/>
      <c r="F924" s="103"/>
      <c r="N924" s="103"/>
    </row>
    <row r="925" spans="5:14" x14ac:dyDescent="0.3">
      <c r="E925" s="103"/>
      <c r="F925" s="103"/>
      <c r="N925" s="103"/>
    </row>
    <row r="926" spans="5:14" x14ac:dyDescent="0.3">
      <c r="E926" s="103"/>
      <c r="F926" s="103"/>
      <c r="N926" s="103"/>
    </row>
    <row r="927" spans="5:14" x14ac:dyDescent="0.3">
      <c r="E927" s="103"/>
      <c r="F927" s="103"/>
      <c r="N927" s="103"/>
    </row>
    <row r="928" spans="5:14" x14ac:dyDescent="0.3">
      <c r="E928" s="103"/>
      <c r="F928" s="103"/>
      <c r="N928" s="103"/>
    </row>
    <row r="929" spans="5:14" x14ac:dyDescent="0.3">
      <c r="E929" s="103"/>
      <c r="F929" s="103"/>
      <c r="N929" s="103"/>
    </row>
    <row r="930" spans="5:14" x14ac:dyDescent="0.3">
      <c r="E930" s="103"/>
      <c r="F930" s="103"/>
      <c r="N930" s="103"/>
    </row>
    <row r="931" spans="5:14" x14ac:dyDescent="0.3">
      <c r="E931" s="103"/>
      <c r="F931" s="103"/>
      <c r="N931" s="103"/>
    </row>
    <row r="932" spans="5:14" x14ac:dyDescent="0.3">
      <c r="E932" s="103"/>
      <c r="F932" s="103"/>
      <c r="N932" s="103"/>
    </row>
    <row r="933" spans="5:14" x14ac:dyDescent="0.3">
      <c r="E933" s="103"/>
      <c r="F933" s="103"/>
      <c r="N933" s="103"/>
    </row>
    <row r="934" spans="5:14" x14ac:dyDescent="0.3">
      <c r="E934" s="103"/>
      <c r="F934" s="103"/>
      <c r="N934" s="103"/>
    </row>
    <row r="935" spans="5:14" x14ac:dyDescent="0.3">
      <c r="E935" s="103"/>
      <c r="F935" s="103"/>
      <c r="N935" s="103"/>
    </row>
    <row r="936" spans="5:14" x14ac:dyDescent="0.3">
      <c r="E936" s="103"/>
      <c r="F936" s="103"/>
      <c r="N936" s="103"/>
    </row>
    <row r="937" spans="5:14" x14ac:dyDescent="0.3">
      <c r="E937" s="103"/>
      <c r="F937" s="103"/>
      <c r="N937" s="103"/>
    </row>
    <row r="938" spans="5:14" x14ac:dyDescent="0.3">
      <c r="E938" s="103"/>
      <c r="F938" s="103"/>
      <c r="N938" s="103"/>
    </row>
    <row r="939" spans="5:14" x14ac:dyDescent="0.3">
      <c r="E939" s="103"/>
      <c r="F939" s="103"/>
      <c r="N939" s="103"/>
    </row>
    <row r="940" spans="5:14" x14ac:dyDescent="0.3">
      <c r="E940" s="103"/>
      <c r="F940" s="103"/>
      <c r="N940" s="103"/>
    </row>
    <row r="941" spans="5:14" x14ac:dyDescent="0.3">
      <c r="E941" s="103"/>
      <c r="F941" s="103"/>
      <c r="N941" s="103"/>
    </row>
    <row r="942" spans="5:14" x14ac:dyDescent="0.3">
      <c r="E942" s="103"/>
      <c r="F942" s="103"/>
      <c r="N942" s="103"/>
    </row>
    <row r="943" spans="5:14" x14ac:dyDescent="0.3">
      <c r="E943" s="103"/>
      <c r="F943" s="103"/>
      <c r="N943" s="103"/>
    </row>
    <row r="944" spans="5:14" x14ac:dyDescent="0.3">
      <c r="E944" s="103"/>
      <c r="F944" s="103"/>
      <c r="N944" s="103"/>
    </row>
    <row r="945" spans="5:14" x14ac:dyDescent="0.3">
      <c r="E945" s="103"/>
      <c r="F945" s="103"/>
      <c r="N945" s="103"/>
    </row>
    <row r="946" spans="5:14" x14ac:dyDescent="0.3">
      <c r="E946" s="103"/>
      <c r="F946" s="103"/>
      <c r="N946" s="103"/>
    </row>
    <row r="947" spans="5:14" x14ac:dyDescent="0.3">
      <c r="E947" s="103"/>
      <c r="F947" s="103"/>
      <c r="N947" s="103"/>
    </row>
    <row r="948" spans="5:14" x14ac:dyDescent="0.3">
      <c r="E948" s="103"/>
      <c r="F948" s="103"/>
      <c r="N948" s="103"/>
    </row>
    <row r="949" spans="5:14" x14ac:dyDescent="0.3">
      <c r="E949" s="103"/>
      <c r="F949" s="103"/>
      <c r="N949" s="103"/>
    </row>
    <row r="950" spans="5:14" x14ac:dyDescent="0.3">
      <c r="E950" s="103"/>
      <c r="F950" s="103"/>
      <c r="N950" s="103"/>
    </row>
    <row r="951" spans="5:14" x14ac:dyDescent="0.3">
      <c r="E951" s="103"/>
      <c r="F951" s="103"/>
      <c r="N951" s="103"/>
    </row>
    <row r="952" spans="5:14" x14ac:dyDescent="0.3">
      <c r="E952" s="103"/>
      <c r="F952" s="103"/>
      <c r="N952" s="103"/>
    </row>
    <row r="953" spans="5:14" x14ac:dyDescent="0.3">
      <c r="E953" s="103"/>
      <c r="F953" s="103"/>
      <c r="N953" s="103"/>
    </row>
    <row r="954" spans="5:14" x14ac:dyDescent="0.3">
      <c r="E954" s="103"/>
      <c r="F954" s="103"/>
      <c r="N954" s="103"/>
    </row>
    <row r="955" spans="5:14" x14ac:dyDescent="0.3">
      <c r="E955" s="103"/>
      <c r="F955" s="103"/>
      <c r="N955" s="103"/>
    </row>
    <row r="956" spans="5:14" x14ac:dyDescent="0.3">
      <c r="E956" s="103"/>
      <c r="F956" s="103"/>
      <c r="N956" s="103"/>
    </row>
    <row r="957" spans="5:14" x14ac:dyDescent="0.3">
      <c r="E957" s="103"/>
      <c r="F957" s="103"/>
      <c r="N957" s="103"/>
    </row>
    <row r="958" spans="5:14" x14ac:dyDescent="0.3">
      <c r="E958" s="103"/>
      <c r="F958" s="103"/>
      <c r="N958" s="103"/>
    </row>
    <row r="959" spans="5:14" x14ac:dyDescent="0.3">
      <c r="E959" s="103"/>
      <c r="F959" s="103"/>
      <c r="N959" s="103"/>
    </row>
    <row r="960" spans="5:14" x14ac:dyDescent="0.3">
      <c r="E960" s="103"/>
      <c r="F960" s="103"/>
      <c r="N960" s="103"/>
    </row>
    <row r="961" spans="5:14" x14ac:dyDescent="0.3">
      <c r="E961" s="103"/>
      <c r="F961" s="103"/>
      <c r="N961" s="103"/>
    </row>
    <row r="962" spans="5:14" x14ac:dyDescent="0.3">
      <c r="E962" s="103"/>
      <c r="F962" s="103"/>
      <c r="N962" s="103"/>
    </row>
    <row r="963" spans="5:14" x14ac:dyDescent="0.3">
      <c r="E963" s="103"/>
      <c r="F963" s="103"/>
      <c r="N963" s="103"/>
    </row>
    <row r="964" spans="5:14" x14ac:dyDescent="0.3">
      <c r="E964" s="103"/>
      <c r="F964" s="103"/>
      <c r="N964" s="103"/>
    </row>
    <row r="965" spans="5:14" x14ac:dyDescent="0.3">
      <c r="E965" s="103"/>
      <c r="F965" s="103"/>
      <c r="N965" s="103"/>
    </row>
    <row r="966" spans="5:14" x14ac:dyDescent="0.3">
      <c r="E966" s="103"/>
      <c r="F966" s="103"/>
      <c r="N966" s="103"/>
    </row>
    <row r="967" spans="5:14" x14ac:dyDescent="0.3">
      <c r="E967" s="103"/>
      <c r="F967" s="103"/>
      <c r="N967" s="103"/>
    </row>
    <row r="968" spans="5:14" x14ac:dyDescent="0.3">
      <c r="E968" s="103"/>
      <c r="F968" s="103"/>
      <c r="N968" s="103"/>
    </row>
    <row r="969" spans="5:14" x14ac:dyDescent="0.3">
      <c r="E969" s="103"/>
      <c r="F969" s="103"/>
      <c r="N969" s="103"/>
    </row>
    <row r="970" spans="5:14" x14ac:dyDescent="0.3">
      <c r="E970" s="103"/>
      <c r="F970" s="103"/>
      <c r="N970" s="103"/>
    </row>
    <row r="971" spans="5:14" x14ac:dyDescent="0.3">
      <c r="E971" s="103"/>
      <c r="F971" s="103"/>
      <c r="N971" s="103"/>
    </row>
    <row r="972" spans="5:14" x14ac:dyDescent="0.3">
      <c r="E972" s="103"/>
      <c r="F972" s="103"/>
      <c r="N972" s="103"/>
    </row>
    <row r="973" spans="5:14" x14ac:dyDescent="0.3">
      <c r="E973" s="103"/>
      <c r="F973" s="103"/>
      <c r="N973" s="103"/>
    </row>
    <row r="974" spans="5:14" x14ac:dyDescent="0.3">
      <c r="E974" s="103"/>
      <c r="F974" s="103"/>
      <c r="N974" s="103"/>
    </row>
    <row r="975" spans="5:14" x14ac:dyDescent="0.3">
      <c r="E975" s="103"/>
      <c r="F975" s="103"/>
      <c r="N975" s="103"/>
    </row>
    <row r="976" spans="5:14" x14ac:dyDescent="0.3">
      <c r="E976" s="103"/>
      <c r="F976" s="103"/>
      <c r="N976" s="103"/>
    </row>
    <row r="977" spans="5:14" x14ac:dyDescent="0.3">
      <c r="E977" s="103"/>
      <c r="F977" s="103"/>
      <c r="N977" s="103"/>
    </row>
    <row r="978" spans="5:14" x14ac:dyDescent="0.3">
      <c r="E978" s="103"/>
      <c r="F978" s="103"/>
      <c r="N978" s="103"/>
    </row>
    <row r="979" spans="5:14" x14ac:dyDescent="0.3">
      <c r="E979" s="103"/>
      <c r="F979" s="103"/>
      <c r="N979" s="103"/>
    </row>
    <row r="980" spans="5:14" x14ac:dyDescent="0.3">
      <c r="E980" s="103"/>
      <c r="F980" s="103"/>
      <c r="N980" s="103"/>
    </row>
    <row r="981" spans="5:14" x14ac:dyDescent="0.3">
      <c r="E981" s="103"/>
      <c r="F981" s="103"/>
      <c r="N981" s="103"/>
    </row>
    <row r="982" spans="5:14" x14ac:dyDescent="0.3">
      <c r="E982" s="103"/>
      <c r="F982" s="103"/>
      <c r="N982" s="103"/>
    </row>
    <row r="983" spans="5:14" x14ac:dyDescent="0.3">
      <c r="E983" s="103"/>
      <c r="F983" s="103"/>
      <c r="N983" s="103"/>
    </row>
    <row r="984" spans="5:14" x14ac:dyDescent="0.3">
      <c r="E984" s="103"/>
      <c r="F984" s="103"/>
      <c r="N984" s="103"/>
    </row>
    <row r="985" spans="5:14" x14ac:dyDescent="0.3">
      <c r="E985" s="103"/>
      <c r="F985" s="103"/>
      <c r="N985" s="103"/>
    </row>
    <row r="986" spans="5:14" x14ac:dyDescent="0.3">
      <c r="E986" s="103"/>
      <c r="F986" s="103"/>
      <c r="N986" s="103"/>
    </row>
    <row r="987" spans="5:14" x14ac:dyDescent="0.3">
      <c r="E987" s="103"/>
      <c r="F987" s="103"/>
      <c r="N987" s="103"/>
    </row>
    <row r="988" spans="5:14" x14ac:dyDescent="0.3">
      <c r="E988" s="103"/>
      <c r="F988" s="103"/>
      <c r="N988" s="103"/>
    </row>
    <row r="989" spans="5:14" x14ac:dyDescent="0.3">
      <c r="E989" s="103"/>
      <c r="F989" s="103"/>
      <c r="N989" s="103"/>
    </row>
    <row r="990" spans="5:14" x14ac:dyDescent="0.3">
      <c r="E990" s="103"/>
      <c r="F990" s="103"/>
      <c r="N990" s="103"/>
    </row>
    <row r="991" spans="5:14" x14ac:dyDescent="0.3">
      <c r="E991" s="103"/>
      <c r="F991" s="103"/>
      <c r="N991" s="103"/>
    </row>
    <row r="992" spans="5:14" x14ac:dyDescent="0.3">
      <c r="E992" s="103"/>
      <c r="F992" s="103"/>
      <c r="N992" s="103"/>
    </row>
    <row r="993" spans="5:14" x14ac:dyDescent="0.3">
      <c r="E993" s="103"/>
      <c r="F993" s="103"/>
      <c r="N993" s="103"/>
    </row>
    <row r="994" spans="5:14" x14ac:dyDescent="0.3">
      <c r="E994" s="103"/>
      <c r="F994" s="103"/>
      <c r="N994" s="103"/>
    </row>
    <row r="995" spans="5:14" x14ac:dyDescent="0.3">
      <c r="E995" s="103"/>
      <c r="F995" s="103"/>
      <c r="N995" s="103"/>
    </row>
    <row r="996" spans="5:14" x14ac:dyDescent="0.3">
      <c r="E996" s="103"/>
      <c r="F996" s="103"/>
      <c r="N996" s="103"/>
    </row>
    <row r="997" spans="5:14" x14ac:dyDescent="0.3">
      <c r="E997" s="103"/>
      <c r="F997" s="103"/>
      <c r="N997" s="103"/>
    </row>
    <row r="998" spans="5:14" x14ac:dyDescent="0.3">
      <c r="E998" s="103"/>
      <c r="F998" s="103"/>
      <c r="N998" s="103"/>
    </row>
    <row r="999" spans="5:14" x14ac:dyDescent="0.3">
      <c r="E999" s="103"/>
      <c r="F999" s="103"/>
      <c r="N999" s="103"/>
    </row>
    <row r="1000" spans="5:14" x14ac:dyDescent="0.3">
      <c r="E1000" s="103"/>
      <c r="F1000" s="103"/>
      <c r="N1000" s="103"/>
    </row>
    <row r="1001" spans="5:14" x14ac:dyDescent="0.3">
      <c r="E1001" s="103"/>
      <c r="F1001" s="103"/>
      <c r="N1001" s="103"/>
    </row>
    <row r="1002" spans="5:14" x14ac:dyDescent="0.3">
      <c r="E1002" s="103"/>
      <c r="F1002" s="103"/>
      <c r="N1002" s="103"/>
    </row>
    <row r="1003" spans="5:14" x14ac:dyDescent="0.3">
      <c r="E1003" s="103"/>
      <c r="F1003" s="103"/>
      <c r="N1003" s="103"/>
    </row>
    <row r="1004" spans="5:14" x14ac:dyDescent="0.3">
      <c r="E1004" s="103"/>
      <c r="F1004" s="103"/>
      <c r="N1004" s="103"/>
    </row>
    <row r="1005" spans="5:14" x14ac:dyDescent="0.3">
      <c r="E1005" s="103"/>
      <c r="F1005" s="103"/>
      <c r="N1005" s="103"/>
    </row>
    <row r="1006" spans="5:14" x14ac:dyDescent="0.3">
      <c r="E1006" s="103"/>
      <c r="F1006" s="103"/>
      <c r="N1006" s="103"/>
    </row>
    <row r="1007" spans="5:14" x14ac:dyDescent="0.3">
      <c r="E1007" s="103"/>
      <c r="F1007" s="103"/>
      <c r="N1007" s="103"/>
    </row>
    <row r="1008" spans="5:14" x14ac:dyDescent="0.3">
      <c r="E1008" s="103"/>
      <c r="F1008" s="103"/>
      <c r="N1008" s="103"/>
    </row>
    <row r="1009" spans="5:14" x14ac:dyDescent="0.3">
      <c r="E1009" s="103"/>
      <c r="F1009" s="103"/>
      <c r="N1009" s="103"/>
    </row>
    <row r="1010" spans="5:14" x14ac:dyDescent="0.3">
      <c r="E1010" s="103"/>
      <c r="F1010" s="103"/>
      <c r="N1010" s="103"/>
    </row>
    <row r="1011" spans="5:14" x14ac:dyDescent="0.3">
      <c r="E1011" s="103"/>
      <c r="F1011" s="103"/>
      <c r="N1011" s="103"/>
    </row>
    <row r="1012" spans="5:14" x14ac:dyDescent="0.3">
      <c r="E1012" s="103"/>
      <c r="F1012" s="103"/>
      <c r="N1012" s="103"/>
    </row>
    <row r="1013" spans="5:14" x14ac:dyDescent="0.3">
      <c r="E1013" s="103"/>
      <c r="F1013" s="103"/>
      <c r="N1013" s="103"/>
    </row>
    <row r="1014" spans="5:14" x14ac:dyDescent="0.3">
      <c r="E1014" s="103"/>
      <c r="F1014" s="103"/>
      <c r="N1014" s="103"/>
    </row>
    <row r="1015" spans="5:14" x14ac:dyDescent="0.3">
      <c r="E1015" s="103"/>
      <c r="F1015" s="103"/>
      <c r="N1015" s="103"/>
    </row>
    <row r="1016" spans="5:14" x14ac:dyDescent="0.3">
      <c r="E1016" s="103"/>
      <c r="F1016" s="103"/>
      <c r="N1016" s="103"/>
    </row>
    <row r="1017" spans="5:14" x14ac:dyDescent="0.3">
      <c r="E1017" s="103"/>
      <c r="F1017" s="103"/>
      <c r="N1017" s="103"/>
    </row>
    <row r="1018" spans="5:14" x14ac:dyDescent="0.3">
      <c r="E1018" s="103"/>
      <c r="F1018" s="103"/>
      <c r="N1018" s="103"/>
    </row>
    <row r="1019" spans="5:14" x14ac:dyDescent="0.3">
      <c r="E1019" s="103"/>
      <c r="F1019" s="103"/>
      <c r="N1019" s="103"/>
    </row>
    <row r="1020" spans="5:14" x14ac:dyDescent="0.3">
      <c r="E1020" s="103"/>
      <c r="F1020" s="103"/>
      <c r="N1020" s="103"/>
    </row>
    <row r="1021" spans="5:14" x14ac:dyDescent="0.3">
      <c r="E1021" s="103"/>
      <c r="F1021" s="103"/>
      <c r="N1021" s="103"/>
    </row>
    <row r="1022" spans="5:14" x14ac:dyDescent="0.3">
      <c r="E1022" s="103"/>
      <c r="F1022" s="103"/>
      <c r="N1022" s="103"/>
    </row>
    <row r="1023" spans="5:14" x14ac:dyDescent="0.3">
      <c r="E1023" s="103"/>
      <c r="F1023" s="103"/>
      <c r="N1023" s="103"/>
    </row>
    <row r="1024" spans="5:14" x14ac:dyDescent="0.3">
      <c r="E1024" s="103"/>
      <c r="F1024" s="103"/>
      <c r="N1024" s="103"/>
    </row>
    <row r="1025" spans="5:14" x14ac:dyDescent="0.3">
      <c r="E1025" s="103"/>
      <c r="F1025" s="103"/>
      <c r="N1025" s="103"/>
    </row>
    <row r="1026" spans="5:14" x14ac:dyDescent="0.3">
      <c r="E1026" s="103"/>
      <c r="F1026" s="103"/>
      <c r="N1026" s="103"/>
    </row>
    <row r="1027" spans="5:14" x14ac:dyDescent="0.3">
      <c r="E1027" s="103"/>
      <c r="F1027" s="103"/>
      <c r="N1027" s="103"/>
    </row>
    <row r="1028" spans="5:14" x14ac:dyDescent="0.3">
      <c r="E1028" s="103"/>
      <c r="F1028" s="103"/>
      <c r="N1028" s="103"/>
    </row>
    <row r="1029" spans="5:14" x14ac:dyDescent="0.3">
      <c r="E1029" s="103"/>
      <c r="F1029" s="103"/>
      <c r="N1029" s="103"/>
    </row>
    <row r="1030" spans="5:14" x14ac:dyDescent="0.3">
      <c r="E1030" s="103"/>
      <c r="F1030" s="103"/>
      <c r="N1030" s="103"/>
    </row>
    <row r="1031" spans="5:14" x14ac:dyDescent="0.3">
      <c r="E1031" s="103"/>
      <c r="F1031" s="103"/>
      <c r="N1031" s="103"/>
    </row>
    <row r="1032" spans="5:14" x14ac:dyDescent="0.3">
      <c r="E1032" s="103"/>
      <c r="F1032" s="103"/>
      <c r="N1032" s="103"/>
    </row>
    <row r="1033" spans="5:14" x14ac:dyDescent="0.3">
      <c r="E1033" s="103"/>
      <c r="F1033" s="103"/>
      <c r="N1033" s="103"/>
    </row>
    <row r="1034" spans="5:14" x14ac:dyDescent="0.3">
      <c r="E1034" s="103"/>
      <c r="F1034" s="103"/>
      <c r="N1034" s="103"/>
    </row>
    <row r="1035" spans="5:14" x14ac:dyDescent="0.3">
      <c r="E1035" s="103"/>
      <c r="F1035" s="103"/>
      <c r="N1035" s="103"/>
    </row>
    <row r="1036" spans="5:14" x14ac:dyDescent="0.3">
      <c r="E1036" s="103"/>
      <c r="F1036" s="103"/>
      <c r="N1036" s="103"/>
    </row>
    <row r="1037" spans="5:14" x14ac:dyDescent="0.3">
      <c r="E1037" s="103"/>
      <c r="F1037" s="103"/>
      <c r="N1037" s="103"/>
    </row>
    <row r="1038" spans="5:14" x14ac:dyDescent="0.3">
      <c r="E1038" s="103"/>
      <c r="F1038" s="103"/>
      <c r="N1038" s="103"/>
    </row>
    <row r="1039" spans="5:14" x14ac:dyDescent="0.3">
      <c r="E1039" s="103"/>
      <c r="F1039" s="103"/>
      <c r="N1039" s="103"/>
    </row>
    <row r="1040" spans="5:14" x14ac:dyDescent="0.3">
      <c r="E1040" s="103"/>
      <c r="F1040" s="103"/>
      <c r="N1040" s="103"/>
    </row>
    <row r="1041" spans="5:14" x14ac:dyDescent="0.3">
      <c r="E1041" s="103"/>
      <c r="F1041" s="103"/>
      <c r="N1041" s="103"/>
    </row>
    <row r="1042" spans="5:14" x14ac:dyDescent="0.3">
      <c r="E1042" s="103"/>
      <c r="F1042" s="103"/>
      <c r="N1042" s="103"/>
    </row>
    <row r="1043" spans="5:14" x14ac:dyDescent="0.3">
      <c r="E1043" s="103"/>
      <c r="F1043" s="103"/>
      <c r="N1043" s="103"/>
    </row>
    <row r="1044" spans="5:14" x14ac:dyDescent="0.3">
      <c r="E1044" s="103"/>
      <c r="F1044" s="103"/>
      <c r="N1044" s="103"/>
    </row>
    <row r="1045" spans="5:14" x14ac:dyDescent="0.3">
      <c r="E1045" s="103"/>
      <c r="F1045" s="103"/>
      <c r="N1045" s="103"/>
    </row>
    <row r="1046" spans="5:14" x14ac:dyDescent="0.3">
      <c r="E1046" s="103"/>
      <c r="F1046" s="103"/>
      <c r="N1046" s="103"/>
    </row>
    <row r="1047" spans="5:14" x14ac:dyDescent="0.3">
      <c r="E1047" s="103"/>
      <c r="F1047" s="103"/>
      <c r="N1047" s="103"/>
    </row>
    <row r="1048" spans="5:14" x14ac:dyDescent="0.3">
      <c r="E1048" s="103"/>
      <c r="F1048" s="103"/>
      <c r="N1048" s="103"/>
    </row>
    <row r="1049" spans="5:14" x14ac:dyDescent="0.3">
      <c r="E1049" s="103"/>
      <c r="F1049" s="103"/>
      <c r="N1049" s="103"/>
    </row>
    <row r="1050" spans="5:14" x14ac:dyDescent="0.3">
      <c r="E1050" s="103"/>
      <c r="F1050" s="103"/>
      <c r="N1050" s="103"/>
    </row>
    <row r="1051" spans="5:14" x14ac:dyDescent="0.3">
      <c r="E1051" s="103"/>
      <c r="F1051" s="103"/>
      <c r="N1051" s="103"/>
    </row>
    <row r="1052" spans="5:14" x14ac:dyDescent="0.3">
      <c r="E1052" s="103"/>
      <c r="F1052" s="103"/>
      <c r="N1052" s="103"/>
    </row>
    <row r="1053" spans="5:14" x14ac:dyDescent="0.3">
      <c r="E1053" s="103"/>
      <c r="F1053" s="103"/>
      <c r="N1053" s="103"/>
    </row>
    <row r="1054" spans="5:14" x14ac:dyDescent="0.3">
      <c r="E1054" s="103"/>
      <c r="F1054" s="103"/>
      <c r="N1054" s="103"/>
    </row>
    <row r="1055" spans="5:14" x14ac:dyDescent="0.3">
      <c r="E1055" s="103"/>
      <c r="F1055" s="103"/>
      <c r="N1055" s="103"/>
    </row>
    <row r="1056" spans="5:14" x14ac:dyDescent="0.3">
      <c r="E1056" s="103"/>
      <c r="F1056" s="103"/>
      <c r="N1056" s="103"/>
    </row>
    <row r="1057" spans="5:14" x14ac:dyDescent="0.3">
      <c r="E1057" s="103"/>
      <c r="F1057" s="103"/>
      <c r="N1057" s="103"/>
    </row>
    <row r="1058" spans="5:14" x14ac:dyDescent="0.3">
      <c r="E1058" s="103"/>
      <c r="F1058" s="103"/>
      <c r="N1058" s="103"/>
    </row>
    <row r="1059" spans="5:14" x14ac:dyDescent="0.3">
      <c r="E1059" s="103"/>
      <c r="F1059" s="103"/>
      <c r="N1059" s="103"/>
    </row>
    <row r="1060" spans="5:14" x14ac:dyDescent="0.3">
      <c r="E1060" s="103"/>
      <c r="F1060" s="103"/>
      <c r="N1060" s="103"/>
    </row>
    <row r="1061" spans="5:14" x14ac:dyDescent="0.3">
      <c r="E1061" s="103"/>
      <c r="F1061" s="103"/>
      <c r="N1061" s="103"/>
    </row>
    <row r="1062" spans="5:14" x14ac:dyDescent="0.3">
      <c r="E1062" s="103"/>
      <c r="F1062" s="103"/>
      <c r="N1062" s="103"/>
    </row>
    <row r="1063" spans="5:14" x14ac:dyDescent="0.3">
      <c r="E1063" s="103"/>
      <c r="F1063" s="103"/>
      <c r="N1063" s="103"/>
    </row>
    <row r="1064" spans="5:14" x14ac:dyDescent="0.3">
      <c r="E1064" s="103"/>
      <c r="F1064" s="103"/>
      <c r="N1064" s="103"/>
    </row>
    <row r="1065" spans="5:14" x14ac:dyDescent="0.3">
      <c r="E1065" s="103"/>
      <c r="F1065" s="103"/>
      <c r="N1065" s="103"/>
    </row>
    <row r="1066" spans="5:14" x14ac:dyDescent="0.3">
      <c r="E1066" s="103"/>
      <c r="F1066" s="103"/>
      <c r="N1066" s="103"/>
    </row>
    <row r="1067" spans="5:14" x14ac:dyDescent="0.3">
      <c r="E1067" s="103"/>
      <c r="F1067" s="103"/>
      <c r="N1067" s="103"/>
    </row>
    <row r="1068" spans="5:14" x14ac:dyDescent="0.3">
      <c r="E1068" s="103"/>
      <c r="F1068" s="103"/>
      <c r="N1068" s="103"/>
    </row>
    <row r="1069" spans="5:14" x14ac:dyDescent="0.3">
      <c r="E1069" s="103"/>
      <c r="F1069" s="103"/>
      <c r="N1069" s="103"/>
    </row>
    <row r="1070" spans="5:14" x14ac:dyDescent="0.3">
      <c r="E1070" s="103"/>
      <c r="F1070" s="103"/>
      <c r="N1070" s="103"/>
    </row>
    <row r="1071" spans="5:14" x14ac:dyDescent="0.3">
      <c r="E1071" s="103"/>
      <c r="F1071" s="103"/>
      <c r="N1071" s="103"/>
    </row>
    <row r="1072" spans="5:14" x14ac:dyDescent="0.3">
      <c r="E1072" s="103"/>
      <c r="F1072" s="103"/>
      <c r="N1072" s="103"/>
    </row>
    <row r="1073" spans="5:14" x14ac:dyDescent="0.3">
      <c r="E1073" s="103"/>
      <c r="F1073" s="103"/>
      <c r="N1073" s="103"/>
    </row>
    <row r="1074" spans="5:14" x14ac:dyDescent="0.3">
      <c r="E1074" s="103"/>
      <c r="F1074" s="103"/>
      <c r="N1074" s="103"/>
    </row>
    <row r="1075" spans="5:14" x14ac:dyDescent="0.3">
      <c r="E1075" s="103"/>
      <c r="F1075" s="103"/>
      <c r="N1075" s="103"/>
    </row>
    <row r="1076" spans="5:14" x14ac:dyDescent="0.3">
      <c r="E1076" s="103"/>
      <c r="F1076" s="103"/>
      <c r="N1076" s="103"/>
    </row>
    <row r="1077" spans="5:14" x14ac:dyDescent="0.3">
      <c r="E1077" s="103"/>
      <c r="F1077" s="103"/>
      <c r="N1077" s="103"/>
    </row>
    <row r="1078" spans="5:14" x14ac:dyDescent="0.3">
      <c r="E1078" s="103"/>
      <c r="F1078" s="103"/>
      <c r="N1078" s="103"/>
    </row>
    <row r="1079" spans="5:14" x14ac:dyDescent="0.3">
      <c r="E1079" s="103"/>
      <c r="F1079" s="103"/>
      <c r="N1079" s="103"/>
    </row>
    <row r="1080" spans="5:14" x14ac:dyDescent="0.3">
      <c r="E1080" s="103"/>
      <c r="F1080" s="103"/>
      <c r="N1080" s="103"/>
    </row>
    <row r="1081" spans="5:14" x14ac:dyDescent="0.3">
      <c r="E1081" s="103"/>
      <c r="F1081" s="103"/>
      <c r="N1081" s="103"/>
    </row>
    <row r="1082" spans="5:14" x14ac:dyDescent="0.3">
      <c r="E1082" s="103"/>
      <c r="F1082" s="103"/>
      <c r="N1082" s="103"/>
    </row>
    <row r="1083" spans="5:14" x14ac:dyDescent="0.3">
      <c r="E1083" s="103"/>
      <c r="F1083" s="103"/>
      <c r="N1083" s="103"/>
    </row>
    <row r="1084" spans="5:14" x14ac:dyDescent="0.3">
      <c r="E1084" s="103"/>
      <c r="F1084" s="103"/>
      <c r="N1084" s="103"/>
    </row>
    <row r="1085" spans="5:14" x14ac:dyDescent="0.3">
      <c r="E1085" s="103"/>
      <c r="F1085" s="103"/>
      <c r="N1085" s="103"/>
    </row>
    <row r="1086" spans="5:14" x14ac:dyDescent="0.3">
      <c r="E1086" s="103"/>
      <c r="F1086" s="103"/>
      <c r="N1086" s="103"/>
    </row>
    <row r="1087" spans="5:14" x14ac:dyDescent="0.3">
      <c r="E1087" s="103"/>
      <c r="F1087" s="103"/>
      <c r="N1087" s="103"/>
    </row>
    <row r="1088" spans="5:14" x14ac:dyDescent="0.3">
      <c r="E1088" s="103"/>
      <c r="F1088" s="103"/>
      <c r="N1088" s="103"/>
    </row>
    <row r="1089" spans="5:14" x14ac:dyDescent="0.3">
      <c r="E1089" s="103"/>
      <c r="F1089" s="103"/>
      <c r="N1089" s="103"/>
    </row>
    <row r="1090" spans="5:14" x14ac:dyDescent="0.3">
      <c r="E1090" s="103"/>
      <c r="F1090" s="103"/>
      <c r="N1090" s="103"/>
    </row>
    <row r="1091" spans="5:14" x14ac:dyDescent="0.3">
      <c r="E1091" s="103"/>
      <c r="F1091" s="103"/>
      <c r="N1091" s="103"/>
    </row>
    <row r="1092" spans="5:14" x14ac:dyDescent="0.3">
      <c r="E1092" s="103"/>
      <c r="F1092" s="103"/>
      <c r="N1092" s="103"/>
    </row>
    <row r="1093" spans="5:14" x14ac:dyDescent="0.3">
      <c r="E1093" s="103"/>
      <c r="F1093" s="103"/>
      <c r="N1093" s="103"/>
    </row>
    <row r="1094" spans="5:14" x14ac:dyDescent="0.3">
      <c r="E1094" s="103"/>
      <c r="F1094" s="103"/>
      <c r="N1094" s="103"/>
    </row>
    <row r="1095" spans="5:14" x14ac:dyDescent="0.3">
      <c r="E1095" s="103"/>
      <c r="F1095" s="103"/>
      <c r="N1095" s="103"/>
    </row>
    <row r="1096" spans="5:14" x14ac:dyDescent="0.3">
      <c r="E1096" s="103"/>
      <c r="F1096" s="103"/>
      <c r="N1096" s="103"/>
    </row>
    <row r="1097" spans="5:14" x14ac:dyDescent="0.3">
      <c r="E1097" s="103"/>
      <c r="F1097" s="103"/>
      <c r="N1097" s="103"/>
    </row>
    <row r="1098" spans="5:14" x14ac:dyDescent="0.3">
      <c r="E1098" s="103"/>
      <c r="F1098" s="103"/>
      <c r="N1098" s="103"/>
    </row>
    <row r="1099" spans="5:14" x14ac:dyDescent="0.3">
      <c r="E1099" s="103"/>
      <c r="F1099" s="103"/>
      <c r="N1099" s="103"/>
    </row>
    <row r="1100" spans="5:14" x14ac:dyDescent="0.3">
      <c r="E1100" s="103"/>
      <c r="F1100" s="103"/>
      <c r="N1100" s="103"/>
    </row>
    <row r="1101" spans="5:14" x14ac:dyDescent="0.3">
      <c r="E1101" s="103"/>
      <c r="F1101" s="103"/>
      <c r="N1101" s="103"/>
    </row>
    <row r="1102" spans="5:14" x14ac:dyDescent="0.3">
      <c r="E1102" s="103"/>
      <c r="F1102" s="103"/>
      <c r="N1102" s="103"/>
    </row>
    <row r="1103" spans="5:14" x14ac:dyDescent="0.3">
      <c r="E1103" s="103"/>
      <c r="F1103" s="103"/>
      <c r="N1103" s="103"/>
    </row>
    <row r="1104" spans="5:14" x14ac:dyDescent="0.3">
      <c r="E1104" s="103"/>
      <c r="F1104" s="103"/>
      <c r="N1104" s="103"/>
    </row>
    <row r="1105" spans="5:14" x14ac:dyDescent="0.3">
      <c r="E1105" s="103"/>
      <c r="F1105" s="103"/>
      <c r="N1105" s="103"/>
    </row>
    <row r="1106" spans="5:14" x14ac:dyDescent="0.3">
      <c r="E1106" s="103"/>
      <c r="F1106" s="103"/>
      <c r="N1106" s="103"/>
    </row>
    <row r="1107" spans="5:14" x14ac:dyDescent="0.3">
      <c r="E1107" s="103"/>
      <c r="F1107" s="103"/>
      <c r="N1107" s="103"/>
    </row>
    <row r="1108" spans="5:14" x14ac:dyDescent="0.3">
      <c r="E1108" s="103"/>
      <c r="F1108" s="103"/>
      <c r="N1108" s="103"/>
    </row>
    <row r="1109" spans="5:14" x14ac:dyDescent="0.3">
      <c r="E1109" s="103"/>
      <c r="F1109" s="103"/>
      <c r="N1109" s="103"/>
    </row>
    <row r="1110" spans="5:14" x14ac:dyDescent="0.3">
      <c r="E1110" s="103"/>
      <c r="F1110" s="103"/>
      <c r="N1110" s="103"/>
    </row>
    <row r="1111" spans="5:14" x14ac:dyDescent="0.3">
      <c r="E1111" s="103"/>
      <c r="F1111" s="103"/>
      <c r="N1111" s="103"/>
    </row>
    <row r="1112" spans="5:14" x14ac:dyDescent="0.3">
      <c r="E1112" s="103"/>
      <c r="F1112" s="103"/>
      <c r="N1112" s="103"/>
    </row>
    <row r="1113" spans="5:14" x14ac:dyDescent="0.3">
      <c r="E1113" s="103"/>
      <c r="F1113" s="103"/>
      <c r="N1113" s="103"/>
    </row>
    <row r="1114" spans="5:14" x14ac:dyDescent="0.3">
      <c r="E1114" s="103"/>
      <c r="F1114" s="103"/>
      <c r="N1114" s="103"/>
    </row>
    <row r="1115" spans="5:14" x14ac:dyDescent="0.3">
      <c r="E1115" s="103"/>
      <c r="F1115" s="103"/>
      <c r="N1115" s="103"/>
    </row>
    <row r="1116" spans="5:14" x14ac:dyDescent="0.3">
      <c r="E1116" s="103"/>
      <c r="F1116" s="103"/>
      <c r="N1116" s="103"/>
    </row>
    <row r="1117" spans="5:14" x14ac:dyDescent="0.3">
      <c r="E1117" s="103"/>
      <c r="F1117" s="103"/>
      <c r="N1117" s="103"/>
    </row>
    <row r="1118" spans="5:14" x14ac:dyDescent="0.3">
      <c r="E1118" s="103"/>
      <c r="F1118" s="103"/>
      <c r="N1118" s="103"/>
    </row>
    <row r="1119" spans="5:14" x14ac:dyDescent="0.3">
      <c r="E1119" s="103"/>
      <c r="F1119" s="103"/>
      <c r="N1119" s="103"/>
    </row>
    <row r="1120" spans="5:14" x14ac:dyDescent="0.3">
      <c r="E1120" s="103"/>
      <c r="F1120" s="103"/>
      <c r="N1120" s="103"/>
    </row>
    <row r="1121" spans="5:14" x14ac:dyDescent="0.3">
      <c r="E1121" s="103"/>
      <c r="F1121" s="103"/>
      <c r="N1121" s="103"/>
    </row>
    <row r="1122" spans="5:14" x14ac:dyDescent="0.3">
      <c r="E1122" s="103"/>
      <c r="F1122" s="103"/>
      <c r="N1122" s="103"/>
    </row>
    <row r="1123" spans="5:14" x14ac:dyDescent="0.3">
      <c r="E1123" s="103"/>
      <c r="F1123" s="103"/>
      <c r="N1123" s="103"/>
    </row>
    <row r="1124" spans="5:14" x14ac:dyDescent="0.3">
      <c r="E1124" s="103"/>
      <c r="F1124" s="103"/>
      <c r="N1124" s="103"/>
    </row>
    <row r="1125" spans="5:14" x14ac:dyDescent="0.3">
      <c r="E1125" s="103"/>
      <c r="F1125" s="103"/>
      <c r="N1125" s="103"/>
    </row>
    <row r="1126" spans="5:14" x14ac:dyDescent="0.3">
      <c r="E1126" s="103"/>
      <c r="F1126" s="103"/>
      <c r="N1126" s="103"/>
    </row>
    <row r="1127" spans="5:14" x14ac:dyDescent="0.3">
      <c r="E1127" s="103"/>
      <c r="F1127" s="103"/>
      <c r="N1127" s="103"/>
    </row>
    <row r="1128" spans="5:14" x14ac:dyDescent="0.3">
      <c r="E1128" s="103"/>
      <c r="F1128" s="103"/>
      <c r="N1128" s="103"/>
    </row>
    <row r="1129" spans="5:14" x14ac:dyDescent="0.3">
      <c r="E1129" s="103"/>
      <c r="F1129" s="103"/>
      <c r="N1129" s="103"/>
    </row>
    <row r="1130" spans="5:14" x14ac:dyDescent="0.3">
      <c r="E1130" s="103"/>
      <c r="F1130" s="103"/>
      <c r="N1130" s="103"/>
    </row>
    <row r="1131" spans="5:14" x14ac:dyDescent="0.3">
      <c r="E1131" s="103"/>
      <c r="F1131" s="103"/>
      <c r="N1131" s="103"/>
    </row>
    <row r="1132" spans="5:14" x14ac:dyDescent="0.3">
      <c r="E1132" s="103"/>
      <c r="F1132" s="103"/>
      <c r="N1132" s="103"/>
    </row>
    <row r="1133" spans="5:14" x14ac:dyDescent="0.3">
      <c r="E1133" s="103"/>
      <c r="F1133" s="103"/>
      <c r="N1133" s="103"/>
    </row>
    <row r="1134" spans="5:14" x14ac:dyDescent="0.3">
      <c r="E1134" s="103"/>
      <c r="F1134" s="103"/>
      <c r="N1134" s="103"/>
    </row>
    <row r="1135" spans="5:14" x14ac:dyDescent="0.3">
      <c r="E1135" s="103"/>
      <c r="F1135" s="103"/>
      <c r="N1135" s="103"/>
    </row>
    <row r="1136" spans="5:14" x14ac:dyDescent="0.3">
      <c r="E1136" s="103"/>
      <c r="F1136" s="103"/>
      <c r="N1136" s="103"/>
    </row>
    <row r="1137" spans="5:14" x14ac:dyDescent="0.3">
      <c r="E1137" s="103"/>
      <c r="F1137" s="103"/>
      <c r="N1137" s="103"/>
    </row>
    <row r="1138" spans="5:14" x14ac:dyDescent="0.3">
      <c r="E1138" s="103"/>
      <c r="F1138" s="103"/>
      <c r="N1138" s="103"/>
    </row>
    <row r="1139" spans="5:14" x14ac:dyDescent="0.3">
      <c r="E1139" s="103"/>
      <c r="F1139" s="103"/>
      <c r="N1139" s="103"/>
    </row>
    <row r="1140" spans="5:14" x14ac:dyDescent="0.3">
      <c r="E1140" s="103"/>
      <c r="F1140" s="103"/>
      <c r="N1140" s="103"/>
    </row>
    <row r="1141" spans="5:14" x14ac:dyDescent="0.3">
      <c r="E1141" s="103"/>
      <c r="F1141" s="103"/>
      <c r="N1141" s="103"/>
    </row>
    <row r="1142" spans="5:14" x14ac:dyDescent="0.3">
      <c r="E1142" s="103"/>
      <c r="F1142" s="103"/>
      <c r="N1142" s="103"/>
    </row>
    <row r="1143" spans="5:14" x14ac:dyDescent="0.3">
      <c r="E1143" s="103"/>
      <c r="F1143" s="103"/>
      <c r="N1143" s="103"/>
    </row>
    <row r="1144" spans="5:14" x14ac:dyDescent="0.3">
      <c r="E1144" s="103"/>
      <c r="F1144" s="103"/>
      <c r="N1144" s="103"/>
    </row>
    <row r="1145" spans="5:14" x14ac:dyDescent="0.3">
      <c r="E1145" s="103"/>
      <c r="F1145" s="103"/>
      <c r="N1145" s="103"/>
    </row>
    <row r="1146" spans="5:14" x14ac:dyDescent="0.3">
      <c r="E1146" s="103"/>
      <c r="F1146" s="103"/>
      <c r="N1146" s="103"/>
    </row>
    <row r="1147" spans="5:14" x14ac:dyDescent="0.3">
      <c r="E1147" s="103"/>
      <c r="F1147" s="103"/>
      <c r="N1147" s="103"/>
    </row>
    <row r="1148" spans="5:14" x14ac:dyDescent="0.3">
      <c r="E1148" s="103"/>
      <c r="F1148" s="103"/>
      <c r="N1148" s="103"/>
    </row>
    <row r="1149" spans="5:14" x14ac:dyDescent="0.3">
      <c r="E1149" s="103"/>
      <c r="F1149" s="103"/>
      <c r="N1149" s="103"/>
    </row>
    <row r="1150" spans="5:14" x14ac:dyDescent="0.3">
      <c r="E1150" s="103"/>
      <c r="F1150" s="103"/>
      <c r="N1150" s="103"/>
    </row>
    <row r="1151" spans="5:14" x14ac:dyDescent="0.3">
      <c r="E1151" s="103"/>
      <c r="F1151" s="103"/>
      <c r="N1151" s="103"/>
    </row>
    <row r="1152" spans="5:14" x14ac:dyDescent="0.3">
      <c r="E1152" s="103"/>
      <c r="F1152" s="103"/>
      <c r="N1152" s="103"/>
    </row>
    <row r="1153" spans="5:14" x14ac:dyDescent="0.3">
      <c r="E1153" s="103"/>
      <c r="F1153" s="103"/>
      <c r="N1153" s="103"/>
    </row>
    <row r="1154" spans="5:14" x14ac:dyDescent="0.3">
      <c r="E1154" s="103"/>
      <c r="F1154" s="103"/>
      <c r="N1154" s="103"/>
    </row>
    <row r="1155" spans="5:14" x14ac:dyDescent="0.3">
      <c r="E1155" s="103"/>
      <c r="F1155" s="103"/>
      <c r="N1155" s="103"/>
    </row>
    <row r="1156" spans="5:14" x14ac:dyDescent="0.3">
      <c r="E1156" s="103"/>
      <c r="F1156" s="103"/>
      <c r="N1156" s="103"/>
    </row>
    <row r="1157" spans="5:14" x14ac:dyDescent="0.3">
      <c r="E1157" s="103"/>
      <c r="F1157" s="103"/>
      <c r="N1157" s="103"/>
    </row>
    <row r="1158" spans="5:14" x14ac:dyDescent="0.3">
      <c r="E1158" s="103"/>
      <c r="F1158" s="103"/>
      <c r="N1158" s="103"/>
    </row>
    <row r="1159" spans="5:14" x14ac:dyDescent="0.3">
      <c r="E1159" s="103"/>
      <c r="F1159" s="103"/>
      <c r="N1159" s="103"/>
    </row>
    <row r="1160" spans="5:14" x14ac:dyDescent="0.3">
      <c r="E1160" s="103"/>
      <c r="F1160" s="103"/>
      <c r="N1160" s="103"/>
    </row>
    <row r="1161" spans="5:14" x14ac:dyDescent="0.3">
      <c r="E1161" s="103"/>
      <c r="F1161" s="103"/>
      <c r="N1161" s="103"/>
    </row>
    <row r="1162" spans="5:14" x14ac:dyDescent="0.3">
      <c r="E1162" s="103"/>
      <c r="F1162" s="103"/>
      <c r="N1162" s="103"/>
    </row>
    <row r="1163" spans="5:14" x14ac:dyDescent="0.3">
      <c r="E1163" s="103"/>
      <c r="F1163" s="103"/>
      <c r="N1163" s="103"/>
    </row>
    <row r="1164" spans="5:14" x14ac:dyDescent="0.3">
      <c r="E1164" s="103"/>
      <c r="F1164" s="103"/>
      <c r="N1164" s="103"/>
    </row>
    <row r="1165" spans="5:14" x14ac:dyDescent="0.3">
      <c r="E1165" s="103"/>
      <c r="F1165" s="103"/>
      <c r="N1165" s="103"/>
    </row>
    <row r="1166" spans="5:14" x14ac:dyDescent="0.3">
      <c r="E1166" s="103"/>
      <c r="F1166" s="103"/>
      <c r="N1166" s="103"/>
    </row>
    <row r="1167" spans="5:14" x14ac:dyDescent="0.3">
      <c r="E1167" s="103"/>
      <c r="F1167" s="103"/>
      <c r="N1167" s="103"/>
    </row>
    <row r="1168" spans="5:14" x14ac:dyDescent="0.3">
      <c r="E1168" s="103"/>
      <c r="F1168" s="103"/>
      <c r="N1168" s="103"/>
    </row>
    <row r="1169" spans="5:14" x14ac:dyDescent="0.3">
      <c r="E1169" s="103"/>
      <c r="F1169" s="103"/>
      <c r="N1169" s="103"/>
    </row>
    <row r="1170" spans="5:14" x14ac:dyDescent="0.3">
      <c r="E1170" s="103"/>
      <c r="F1170" s="103"/>
      <c r="N1170" s="103"/>
    </row>
    <row r="1171" spans="5:14" x14ac:dyDescent="0.3">
      <c r="E1171" s="103"/>
      <c r="F1171" s="103"/>
      <c r="N1171" s="103"/>
    </row>
    <row r="1172" spans="5:14" x14ac:dyDescent="0.3">
      <c r="E1172" s="103"/>
      <c r="F1172" s="103"/>
      <c r="N1172" s="103"/>
    </row>
    <row r="1173" spans="5:14" x14ac:dyDescent="0.3">
      <c r="E1173" s="103"/>
      <c r="F1173" s="103"/>
      <c r="N1173" s="103"/>
    </row>
    <row r="1174" spans="5:14" x14ac:dyDescent="0.3">
      <c r="E1174" s="103"/>
      <c r="F1174" s="103"/>
      <c r="N1174" s="103"/>
    </row>
    <row r="1175" spans="5:14" x14ac:dyDescent="0.3">
      <c r="E1175" s="103"/>
      <c r="F1175" s="103"/>
      <c r="N1175" s="103"/>
    </row>
    <row r="1176" spans="5:14" x14ac:dyDescent="0.3">
      <c r="E1176" s="103"/>
      <c r="F1176" s="103"/>
      <c r="N1176" s="103"/>
    </row>
    <row r="1177" spans="5:14" x14ac:dyDescent="0.3">
      <c r="E1177" s="103"/>
      <c r="F1177" s="103"/>
      <c r="N1177" s="103"/>
    </row>
    <row r="1178" spans="5:14" x14ac:dyDescent="0.3">
      <c r="E1178" s="103"/>
      <c r="F1178" s="103"/>
      <c r="N1178" s="103"/>
    </row>
    <row r="1179" spans="5:14" x14ac:dyDescent="0.3">
      <c r="E1179" s="103"/>
      <c r="F1179" s="103"/>
      <c r="N1179" s="103"/>
    </row>
    <row r="1180" spans="5:14" x14ac:dyDescent="0.3">
      <c r="E1180" s="103"/>
      <c r="F1180" s="103"/>
      <c r="N1180" s="103"/>
    </row>
    <row r="1181" spans="5:14" x14ac:dyDescent="0.3">
      <c r="E1181" s="103"/>
      <c r="F1181" s="103"/>
      <c r="N1181" s="103"/>
    </row>
    <row r="1182" spans="5:14" x14ac:dyDescent="0.3">
      <c r="E1182" s="103"/>
      <c r="F1182" s="103"/>
      <c r="N1182" s="103"/>
    </row>
    <row r="1183" spans="5:14" x14ac:dyDescent="0.3">
      <c r="E1183" s="103"/>
      <c r="F1183" s="103"/>
      <c r="N1183" s="103"/>
    </row>
    <row r="1184" spans="5:14" x14ac:dyDescent="0.3">
      <c r="E1184" s="103"/>
      <c r="F1184" s="103"/>
      <c r="N1184" s="103"/>
    </row>
    <row r="1185" spans="5:14" x14ac:dyDescent="0.3">
      <c r="E1185" s="103"/>
      <c r="F1185" s="103"/>
      <c r="N1185" s="103"/>
    </row>
    <row r="1186" spans="5:14" x14ac:dyDescent="0.3">
      <c r="E1186" s="103"/>
      <c r="F1186" s="103"/>
      <c r="N1186" s="103"/>
    </row>
    <row r="1187" spans="5:14" x14ac:dyDescent="0.3">
      <c r="E1187" s="103"/>
      <c r="F1187" s="103"/>
      <c r="N1187" s="103"/>
    </row>
    <row r="1188" spans="5:14" x14ac:dyDescent="0.3">
      <c r="E1188" s="103"/>
      <c r="F1188" s="103"/>
      <c r="N1188" s="103"/>
    </row>
    <row r="1189" spans="5:14" x14ac:dyDescent="0.3">
      <c r="E1189" s="103"/>
      <c r="F1189" s="103"/>
      <c r="N1189" s="103"/>
    </row>
    <row r="1190" spans="5:14" x14ac:dyDescent="0.3">
      <c r="E1190" s="103"/>
      <c r="F1190" s="103"/>
      <c r="N1190" s="103"/>
    </row>
    <row r="1191" spans="5:14" x14ac:dyDescent="0.3">
      <c r="E1191" s="103"/>
      <c r="F1191" s="103"/>
      <c r="N1191" s="103"/>
    </row>
    <row r="1192" spans="5:14" x14ac:dyDescent="0.3">
      <c r="E1192" s="103"/>
      <c r="F1192" s="103"/>
      <c r="N1192" s="103"/>
    </row>
    <row r="1193" spans="5:14" x14ac:dyDescent="0.3">
      <c r="E1193" s="103"/>
      <c r="F1193" s="103"/>
      <c r="N1193" s="103"/>
    </row>
    <row r="1194" spans="5:14" x14ac:dyDescent="0.3">
      <c r="E1194" s="103"/>
      <c r="F1194" s="103"/>
      <c r="N1194" s="103"/>
    </row>
    <row r="1195" spans="5:14" x14ac:dyDescent="0.3">
      <c r="E1195" s="103"/>
      <c r="F1195" s="103"/>
      <c r="N1195" s="103"/>
    </row>
    <row r="1196" spans="5:14" x14ac:dyDescent="0.3">
      <c r="E1196" s="103"/>
      <c r="F1196" s="103"/>
      <c r="N1196" s="103"/>
    </row>
    <row r="1197" spans="5:14" x14ac:dyDescent="0.3">
      <c r="E1197" s="103"/>
      <c r="F1197" s="103"/>
      <c r="N1197" s="103"/>
    </row>
    <row r="1198" spans="5:14" x14ac:dyDescent="0.3">
      <c r="E1198" s="103"/>
      <c r="F1198" s="103"/>
      <c r="N1198" s="103"/>
    </row>
    <row r="1199" spans="5:14" x14ac:dyDescent="0.3">
      <c r="E1199" s="103"/>
      <c r="F1199" s="103"/>
      <c r="N1199" s="103"/>
    </row>
    <row r="1200" spans="5:14" x14ac:dyDescent="0.3">
      <c r="E1200" s="103"/>
      <c r="F1200" s="103"/>
      <c r="N1200" s="103"/>
    </row>
    <row r="1201" spans="5:14" x14ac:dyDescent="0.3">
      <c r="E1201" s="103"/>
      <c r="F1201" s="103"/>
      <c r="N1201" s="103"/>
    </row>
    <row r="1202" spans="5:14" x14ac:dyDescent="0.3">
      <c r="E1202" s="103"/>
      <c r="F1202" s="103"/>
      <c r="N1202" s="103"/>
    </row>
    <row r="1203" spans="5:14" x14ac:dyDescent="0.3">
      <c r="E1203" s="103"/>
      <c r="F1203" s="103"/>
      <c r="N1203" s="103"/>
    </row>
    <row r="1204" spans="5:14" x14ac:dyDescent="0.3">
      <c r="E1204" s="103"/>
      <c r="F1204" s="103"/>
      <c r="N1204" s="103"/>
    </row>
    <row r="1205" spans="5:14" x14ac:dyDescent="0.3">
      <c r="E1205" s="103"/>
      <c r="F1205" s="103"/>
      <c r="N1205" s="103"/>
    </row>
    <row r="1206" spans="5:14" x14ac:dyDescent="0.3">
      <c r="E1206" s="103"/>
      <c r="F1206" s="103"/>
      <c r="N1206" s="103"/>
    </row>
    <row r="1207" spans="5:14" x14ac:dyDescent="0.3">
      <c r="E1207" s="103"/>
      <c r="F1207" s="103"/>
      <c r="N1207" s="103"/>
    </row>
    <row r="1208" spans="5:14" x14ac:dyDescent="0.3">
      <c r="E1208" s="103"/>
      <c r="F1208" s="103"/>
      <c r="N1208" s="103"/>
    </row>
    <row r="1209" spans="5:14" x14ac:dyDescent="0.3">
      <c r="E1209" s="103"/>
      <c r="F1209" s="103"/>
      <c r="N1209" s="103"/>
    </row>
    <row r="1210" spans="5:14" x14ac:dyDescent="0.3">
      <c r="E1210" s="103"/>
      <c r="F1210" s="103"/>
      <c r="N1210" s="103"/>
    </row>
    <row r="1211" spans="5:14" x14ac:dyDescent="0.3">
      <c r="E1211" s="103"/>
      <c r="F1211" s="103"/>
      <c r="N1211" s="103"/>
    </row>
    <row r="1212" spans="5:14" x14ac:dyDescent="0.3">
      <c r="E1212" s="103"/>
      <c r="F1212" s="103"/>
      <c r="N1212" s="103"/>
    </row>
    <row r="1213" spans="5:14" x14ac:dyDescent="0.3">
      <c r="E1213" s="103"/>
      <c r="F1213" s="103"/>
      <c r="N1213" s="103"/>
    </row>
    <row r="1214" spans="5:14" x14ac:dyDescent="0.3">
      <c r="E1214" s="103"/>
      <c r="F1214" s="103"/>
      <c r="N1214" s="103"/>
    </row>
    <row r="1215" spans="5:14" x14ac:dyDescent="0.3">
      <c r="E1215" s="103"/>
      <c r="F1215" s="103"/>
      <c r="N1215" s="103"/>
    </row>
    <row r="1216" spans="5:14" x14ac:dyDescent="0.3">
      <c r="E1216" s="103"/>
      <c r="F1216" s="103"/>
      <c r="N1216" s="103"/>
    </row>
    <row r="1217" spans="5:14" x14ac:dyDescent="0.3">
      <c r="E1217" s="103"/>
      <c r="F1217" s="103"/>
      <c r="N1217" s="103"/>
    </row>
    <row r="1218" spans="5:14" x14ac:dyDescent="0.3">
      <c r="E1218" s="103"/>
      <c r="F1218" s="103"/>
      <c r="N1218" s="103"/>
    </row>
    <row r="1219" spans="5:14" x14ac:dyDescent="0.3">
      <c r="E1219" s="103"/>
      <c r="F1219" s="103"/>
      <c r="N1219" s="103"/>
    </row>
    <row r="1220" spans="5:14" x14ac:dyDescent="0.3">
      <c r="E1220" s="103"/>
      <c r="F1220" s="103"/>
      <c r="N1220" s="103"/>
    </row>
    <row r="1221" spans="5:14" x14ac:dyDescent="0.3">
      <c r="E1221" s="103"/>
      <c r="F1221" s="103"/>
      <c r="N1221" s="103"/>
    </row>
    <row r="1222" spans="5:14" x14ac:dyDescent="0.3">
      <c r="E1222" s="103"/>
      <c r="F1222" s="103"/>
      <c r="N1222" s="103"/>
    </row>
    <row r="1223" spans="5:14" x14ac:dyDescent="0.3">
      <c r="E1223" s="103"/>
      <c r="F1223" s="103"/>
      <c r="N1223" s="103"/>
    </row>
    <row r="1224" spans="5:14" x14ac:dyDescent="0.3">
      <c r="E1224" s="103"/>
      <c r="F1224" s="103"/>
      <c r="N1224" s="103"/>
    </row>
    <row r="1225" spans="5:14" x14ac:dyDescent="0.3">
      <c r="E1225" s="103"/>
      <c r="F1225" s="103"/>
      <c r="N1225" s="103"/>
    </row>
    <row r="1226" spans="5:14" x14ac:dyDescent="0.3">
      <c r="E1226" s="103"/>
      <c r="F1226" s="103"/>
      <c r="N1226" s="103"/>
    </row>
    <row r="1227" spans="5:14" x14ac:dyDescent="0.3">
      <c r="E1227" s="103"/>
      <c r="F1227" s="103"/>
      <c r="N1227" s="103"/>
    </row>
    <row r="1228" spans="5:14" x14ac:dyDescent="0.3">
      <c r="E1228" s="103"/>
      <c r="F1228" s="103"/>
      <c r="N1228" s="103"/>
    </row>
    <row r="1229" spans="5:14" x14ac:dyDescent="0.3">
      <c r="E1229" s="103"/>
      <c r="F1229" s="103"/>
      <c r="N1229" s="103"/>
    </row>
    <row r="1230" spans="5:14" x14ac:dyDescent="0.3">
      <c r="E1230" s="103"/>
      <c r="F1230" s="103"/>
      <c r="N1230" s="103"/>
    </row>
    <row r="1231" spans="5:14" x14ac:dyDescent="0.3">
      <c r="E1231" s="103"/>
      <c r="F1231" s="103"/>
      <c r="N1231" s="103"/>
    </row>
    <row r="1232" spans="5:14" x14ac:dyDescent="0.3">
      <c r="E1232" s="103"/>
      <c r="F1232" s="103"/>
      <c r="N1232" s="103"/>
    </row>
    <row r="1233" spans="5:14" x14ac:dyDescent="0.3">
      <c r="E1233" s="103"/>
      <c r="F1233" s="103"/>
      <c r="N1233" s="103"/>
    </row>
    <row r="1234" spans="5:14" x14ac:dyDescent="0.3">
      <c r="E1234" s="103"/>
      <c r="F1234" s="103"/>
      <c r="N1234" s="103"/>
    </row>
    <row r="1235" spans="5:14" x14ac:dyDescent="0.3">
      <c r="E1235" s="103"/>
      <c r="F1235" s="103"/>
      <c r="N1235" s="103"/>
    </row>
    <row r="1236" spans="5:14" x14ac:dyDescent="0.3">
      <c r="E1236" s="103"/>
      <c r="F1236" s="103"/>
      <c r="N1236" s="103"/>
    </row>
    <row r="1237" spans="5:14" x14ac:dyDescent="0.3">
      <c r="E1237" s="103"/>
      <c r="F1237" s="103"/>
      <c r="N1237" s="103"/>
    </row>
    <row r="1238" spans="5:14" x14ac:dyDescent="0.3">
      <c r="E1238" s="103"/>
      <c r="F1238" s="103"/>
      <c r="N1238" s="103"/>
    </row>
    <row r="1239" spans="5:14" x14ac:dyDescent="0.3">
      <c r="E1239" s="103"/>
      <c r="F1239" s="103"/>
      <c r="N1239" s="103"/>
    </row>
    <row r="1240" spans="5:14" x14ac:dyDescent="0.3">
      <c r="E1240" s="103"/>
      <c r="F1240" s="103"/>
      <c r="N1240" s="103"/>
    </row>
    <row r="1241" spans="5:14" x14ac:dyDescent="0.3">
      <c r="E1241" s="103"/>
      <c r="F1241" s="103"/>
      <c r="N1241" s="103"/>
    </row>
    <row r="1242" spans="5:14" x14ac:dyDescent="0.3">
      <c r="E1242" s="103"/>
      <c r="F1242" s="103"/>
      <c r="N1242" s="103"/>
    </row>
    <row r="1243" spans="5:14" x14ac:dyDescent="0.3">
      <c r="E1243" s="103"/>
      <c r="F1243" s="103"/>
      <c r="N1243" s="103"/>
    </row>
    <row r="1244" spans="5:14" x14ac:dyDescent="0.3">
      <c r="E1244" s="103"/>
      <c r="F1244" s="103"/>
      <c r="N1244" s="103"/>
    </row>
    <row r="1245" spans="5:14" x14ac:dyDescent="0.3">
      <c r="E1245" s="103"/>
      <c r="F1245" s="103"/>
      <c r="N1245" s="103"/>
    </row>
    <row r="1246" spans="5:14" x14ac:dyDescent="0.3">
      <c r="E1246" s="103"/>
      <c r="F1246" s="103"/>
      <c r="N1246" s="103"/>
    </row>
    <row r="1247" spans="5:14" x14ac:dyDescent="0.3">
      <c r="E1247" s="103"/>
      <c r="F1247" s="103"/>
      <c r="N1247" s="103"/>
    </row>
    <row r="1248" spans="5:14" x14ac:dyDescent="0.3">
      <c r="E1248" s="103"/>
      <c r="F1248" s="103"/>
      <c r="N1248" s="103"/>
    </row>
    <row r="1249" spans="5:14" x14ac:dyDescent="0.3">
      <c r="E1249" s="103"/>
      <c r="F1249" s="103"/>
      <c r="N1249" s="103"/>
    </row>
    <row r="1250" spans="5:14" x14ac:dyDescent="0.3">
      <c r="E1250" s="103"/>
      <c r="F1250" s="103"/>
      <c r="N1250" s="103"/>
    </row>
    <row r="1251" spans="5:14" x14ac:dyDescent="0.3">
      <c r="E1251" s="103"/>
      <c r="F1251" s="103"/>
      <c r="N1251" s="103"/>
    </row>
    <row r="1252" spans="5:14" x14ac:dyDescent="0.3">
      <c r="E1252" s="103"/>
      <c r="F1252" s="103"/>
      <c r="N1252" s="103"/>
    </row>
    <row r="1253" spans="5:14" x14ac:dyDescent="0.3">
      <c r="E1253" s="103"/>
      <c r="F1253" s="103"/>
      <c r="N1253" s="103"/>
    </row>
    <row r="1254" spans="5:14" x14ac:dyDescent="0.3">
      <c r="E1254" s="103"/>
      <c r="F1254" s="103"/>
      <c r="N1254" s="103"/>
    </row>
    <row r="1255" spans="5:14" x14ac:dyDescent="0.3">
      <c r="E1255" s="103"/>
      <c r="F1255" s="103"/>
      <c r="N1255" s="103"/>
    </row>
    <row r="1256" spans="5:14" x14ac:dyDescent="0.3">
      <c r="E1256" s="103"/>
      <c r="F1256" s="103"/>
      <c r="N1256" s="103"/>
    </row>
    <row r="1257" spans="5:14" x14ac:dyDescent="0.3">
      <c r="E1257" s="103"/>
      <c r="F1257" s="103"/>
      <c r="N1257" s="103"/>
    </row>
    <row r="1258" spans="5:14" x14ac:dyDescent="0.3">
      <c r="E1258" s="103"/>
      <c r="F1258" s="103"/>
      <c r="N1258" s="103"/>
    </row>
    <row r="1259" spans="5:14" x14ac:dyDescent="0.3">
      <c r="E1259" s="103"/>
      <c r="F1259" s="103"/>
      <c r="N1259" s="103"/>
    </row>
    <row r="1260" spans="5:14" x14ac:dyDescent="0.3">
      <c r="E1260" s="103"/>
      <c r="F1260" s="103"/>
      <c r="N1260" s="103"/>
    </row>
    <row r="1261" spans="5:14" x14ac:dyDescent="0.3">
      <c r="E1261" s="103"/>
      <c r="F1261" s="103"/>
      <c r="N1261" s="103"/>
    </row>
    <row r="1262" spans="5:14" x14ac:dyDescent="0.3">
      <c r="E1262" s="103"/>
      <c r="F1262" s="103"/>
      <c r="N1262" s="103"/>
    </row>
    <row r="1263" spans="5:14" x14ac:dyDescent="0.3">
      <c r="E1263" s="103"/>
      <c r="F1263" s="103"/>
      <c r="N1263" s="103"/>
    </row>
    <row r="1264" spans="5:14" x14ac:dyDescent="0.3">
      <c r="E1264" s="103"/>
      <c r="F1264" s="103"/>
      <c r="N1264" s="103"/>
    </row>
    <row r="1265" spans="5:14" x14ac:dyDescent="0.3">
      <c r="E1265" s="103"/>
      <c r="F1265" s="103"/>
      <c r="N1265" s="103"/>
    </row>
    <row r="1266" spans="5:14" x14ac:dyDescent="0.3">
      <c r="E1266" s="103"/>
      <c r="F1266" s="103"/>
      <c r="N1266" s="103"/>
    </row>
    <row r="1267" spans="5:14" x14ac:dyDescent="0.3">
      <c r="E1267" s="103"/>
      <c r="F1267" s="103"/>
      <c r="N1267" s="103"/>
    </row>
    <row r="1268" spans="5:14" x14ac:dyDescent="0.3">
      <c r="E1268" s="103"/>
      <c r="F1268" s="103"/>
      <c r="N1268" s="103"/>
    </row>
    <row r="1269" spans="5:14" x14ac:dyDescent="0.3">
      <c r="E1269" s="103"/>
      <c r="F1269" s="103"/>
      <c r="N1269" s="103"/>
    </row>
    <row r="1270" spans="5:14" x14ac:dyDescent="0.3">
      <c r="E1270" s="103"/>
      <c r="F1270" s="103"/>
      <c r="N1270" s="103"/>
    </row>
    <row r="1271" spans="5:14" x14ac:dyDescent="0.3">
      <c r="E1271" s="103"/>
      <c r="F1271" s="103"/>
      <c r="N1271" s="103"/>
    </row>
    <row r="1272" spans="5:14" x14ac:dyDescent="0.3">
      <c r="E1272" s="103"/>
      <c r="F1272" s="103"/>
      <c r="N1272" s="103"/>
    </row>
    <row r="1273" spans="5:14" x14ac:dyDescent="0.3">
      <c r="E1273" s="103"/>
      <c r="F1273" s="103"/>
      <c r="N1273" s="103"/>
    </row>
    <row r="1274" spans="5:14" x14ac:dyDescent="0.3">
      <c r="E1274" s="103"/>
      <c r="F1274" s="103"/>
      <c r="N1274" s="103"/>
    </row>
    <row r="1275" spans="5:14" x14ac:dyDescent="0.3">
      <c r="E1275" s="103"/>
      <c r="F1275" s="103"/>
      <c r="N1275" s="103"/>
    </row>
    <row r="1276" spans="5:14" x14ac:dyDescent="0.3">
      <c r="E1276" s="103"/>
      <c r="F1276" s="103"/>
      <c r="N1276" s="103"/>
    </row>
    <row r="1277" spans="5:14" x14ac:dyDescent="0.3">
      <c r="E1277" s="103"/>
      <c r="F1277" s="103"/>
      <c r="N1277" s="103"/>
    </row>
    <row r="1278" spans="5:14" x14ac:dyDescent="0.3">
      <c r="E1278" s="103"/>
      <c r="F1278" s="103"/>
      <c r="N1278" s="103"/>
    </row>
    <row r="1279" spans="5:14" x14ac:dyDescent="0.3">
      <c r="E1279" s="103"/>
      <c r="F1279" s="103"/>
      <c r="N1279" s="103"/>
    </row>
    <row r="1280" spans="5:14" x14ac:dyDescent="0.3">
      <c r="E1280" s="103"/>
      <c r="F1280" s="103"/>
      <c r="N1280" s="103"/>
    </row>
    <row r="1281" spans="5:14" x14ac:dyDescent="0.3">
      <c r="E1281" s="103"/>
      <c r="F1281" s="103"/>
      <c r="N1281" s="103"/>
    </row>
    <row r="1282" spans="5:14" x14ac:dyDescent="0.3">
      <c r="E1282" s="103"/>
      <c r="F1282" s="103"/>
      <c r="N1282" s="103"/>
    </row>
    <row r="1283" spans="5:14" x14ac:dyDescent="0.3">
      <c r="E1283" s="103"/>
      <c r="F1283" s="103"/>
      <c r="N1283" s="103"/>
    </row>
    <row r="1284" spans="5:14" x14ac:dyDescent="0.3">
      <c r="E1284" s="103"/>
      <c r="F1284" s="103"/>
      <c r="N1284" s="103"/>
    </row>
    <row r="1285" spans="5:14" x14ac:dyDescent="0.3">
      <c r="E1285" s="103"/>
      <c r="F1285" s="103"/>
      <c r="N1285" s="103"/>
    </row>
    <row r="1286" spans="5:14" x14ac:dyDescent="0.3">
      <c r="E1286" s="103"/>
      <c r="F1286" s="103"/>
      <c r="N1286" s="103"/>
    </row>
    <row r="1287" spans="5:14" x14ac:dyDescent="0.3">
      <c r="E1287" s="103"/>
      <c r="F1287" s="103"/>
      <c r="N1287" s="103"/>
    </row>
    <row r="1288" spans="5:14" x14ac:dyDescent="0.3">
      <c r="E1288" s="103"/>
      <c r="F1288" s="103"/>
      <c r="N1288" s="103"/>
    </row>
    <row r="1289" spans="5:14" x14ac:dyDescent="0.3">
      <c r="E1289" s="103"/>
      <c r="F1289" s="103"/>
      <c r="N1289" s="103"/>
    </row>
    <row r="1290" spans="5:14" x14ac:dyDescent="0.3">
      <c r="E1290" s="103"/>
      <c r="F1290" s="103"/>
      <c r="N1290" s="103"/>
    </row>
    <row r="1291" spans="5:14" x14ac:dyDescent="0.3">
      <c r="E1291" s="103"/>
      <c r="F1291" s="103"/>
      <c r="N1291" s="103"/>
    </row>
    <row r="1292" spans="5:14" x14ac:dyDescent="0.3">
      <c r="E1292" s="103"/>
      <c r="F1292" s="103"/>
      <c r="N1292" s="103"/>
    </row>
    <row r="1293" spans="5:14" x14ac:dyDescent="0.3">
      <c r="E1293" s="103"/>
      <c r="F1293" s="103"/>
      <c r="N1293" s="103"/>
    </row>
    <row r="1294" spans="5:14" x14ac:dyDescent="0.3">
      <c r="E1294" s="103"/>
      <c r="F1294" s="103"/>
      <c r="N1294" s="103"/>
    </row>
    <row r="1295" spans="5:14" x14ac:dyDescent="0.3">
      <c r="E1295" s="103"/>
      <c r="F1295" s="103"/>
      <c r="N1295" s="103"/>
    </row>
    <row r="1296" spans="5:14" x14ac:dyDescent="0.3">
      <c r="E1296" s="103"/>
      <c r="F1296" s="103"/>
      <c r="N1296" s="103"/>
    </row>
    <row r="1297" spans="5:14" x14ac:dyDescent="0.3">
      <c r="E1297" s="103"/>
      <c r="F1297" s="103"/>
      <c r="N1297" s="103"/>
    </row>
    <row r="1298" spans="5:14" x14ac:dyDescent="0.3">
      <c r="E1298" s="103"/>
      <c r="F1298" s="103"/>
      <c r="N1298" s="103"/>
    </row>
    <row r="1299" spans="5:14" x14ac:dyDescent="0.3">
      <c r="E1299" s="103"/>
      <c r="F1299" s="103"/>
      <c r="N1299" s="103"/>
    </row>
    <row r="1300" spans="5:14" x14ac:dyDescent="0.3">
      <c r="E1300" s="103"/>
      <c r="F1300" s="103"/>
      <c r="N1300" s="103"/>
    </row>
    <row r="1301" spans="5:14" x14ac:dyDescent="0.3">
      <c r="E1301" s="103"/>
      <c r="F1301" s="103"/>
      <c r="N1301" s="103"/>
    </row>
    <row r="1302" spans="5:14" x14ac:dyDescent="0.3">
      <c r="E1302" s="103"/>
      <c r="F1302" s="103"/>
      <c r="N1302" s="103"/>
    </row>
    <row r="1303" spans="5:14" x14ac:dyDescent="0.3">
      <c r="E1303" s="103"/>
      <c r="F1303" s="103"/>
      <c r="N1303" s="103"/>
    </row>
    <row r="1304" spans="5:14" x14ac:dyDescent="0.3">
      <c r="E1304" s="103"/>
      <c r="F1304" s="103"/>
      <c r="N1304" s="103"/>
    </row>
    <row r="1305" spans="5:14" x14ac:dyDescent="0.3">
      <c r="E1305" s="103"/>
      <c r="F1305" s="103"/>
      <c r="N1305" s="103"/>
    </row>
    <row r="1306" spans="5:14" x14ac:dyDescent="0.3">
      <c r="E1306" s="103"/>
      <c r="F1306" s="103"/>
      <c r="N1306" s="103"/>
    </row>
    <row r="1307" spans="5:14" x14ac:dyDescent="0.3">
      <c r="E1307" s="103"/>
      <c r="F1307" s="103"/>
      <c r="N1307" s="103"/>
    </row>
    <row r="1308" spans="5:14" x14ac:dyDescent="0.3">
      <c r="E1308" s="103"/>
      <c r="F1308" s="103"/>
      <c r="N1308" s="103"/>
    </row>
    <row r="1309" spans="5:14" x14ac:dyDescent="0.3">
      <c r="E1309" s="103"/>
      <c r="F1309" s="103"/>
      <c r="N1309" s="103"/>
    </row>
    <row r="1310" spans="5:14" x14ac:dyDescent="0.3">
      <c r="E1310" s="103"/>
      <c r="F1310" s="103"/>
      <c r="N1310" s="103"/>
    </row>
    <row r="1311" spans="5:14" x14ac:dyDescent="0.3">
      <c r="E1311" s="103"/>
      <c r="F1311" s="103"/>
      <c r="N1311" s="103"/>
    </row>
    <row r="1312" spans="5:14" x14ac:dyDescent="0.3">
      <c r="E1312" s="103"/>
      <c r="F1312" s="103"/>
      <c r="N1312" s="103"/>
    </row>
    <row r="1313" spans="5:14" x14ac:dyDescent="0.3">
      <c r="E1313" s="103"/>
      <c r="F1313" s="103"/>
      <c r="N1313" s="103"/>
    </row>
    <row r="1314" spans="5:14" x14ac:dyDescent="0.3">
      <c r="E1314" s="103"/>
      <c r="F1314" s="103"/>
      <c r="N1314" s="103"/>
    </row>
    <row r="1315" spans="5:14" x14ac:dyDescent="0.3">
      <c r="E1315" s="103"/>
      <c r="F1315" s="103"/>
      <c r="N1315" s="103"/>
    </row>
    <row r="1316" spans="5:14" x14ac:dyDescent="0.3">
      <c r="E1316" s="103"/>
      <c r="F1316" s="103"/>
      <c r="N1316" s="103"/>
    </row>
    <row r="1317" spans="5:14" x14ac:dyDescent="0.3">
      <c r="E1317" s="103"/>
      <c r="F1317" s="103"/>
      <c r="N1317" s="103"/>
    </row>
    <row r="1318" spans="5:14" x14ac:dyDescent="0.3">
      <c r="E1318" s="103"/>
      <c r="F1318" s="103"/>
      <c r="N1318" s="103"/>
    </row>
    <row r="1319" spans="5:14" x14ac:dyDescent="0.3">
      <c r="E1319" s="103"/>
      <c r="F1319" s="103"/>
      <c r="N1319" s="103"/>
    </row>
    <row r="1320" spans="5:14" x14ac:dyDescent="0.3">
      <c r="E1320" s="103"/>
      <c r="F1320" s="103"/>
      <c r="N1320" s="103"/>
    </row>
    <row r="1321" spans="5:14" x14ac:dyDescent="0.3">
      <c r="E1321" s="103"/>
      <c r="F1321" s="103"/>
      <c r="N1321" s="103"/>
    </row>
    <row r="1322" spans="5:14" x14ac:dyDescent="0.3">
      <c r="E1322" s="103"/>
      <c r="F1322" s="103"/>
      <c r="N1322" s="103"/>
    </row>
    <row r="1323" spans="5:14" x14ac:dyDescent="0.3">
      <c r="E1323" s="103"/>
      <c r="F1323" s="103"/>
      <c r="N1323" s="103"/>
    </row>
    <row r="1324" spans="5:14" x14ac:dyDescent="0.3">
      <c r="E1324" s="103"/>
      <c r="F1324" s="103"/>
      <c r="N1324" s="103"/>
    </row>
    <row r="1325" spans="5:14" x14ac:dyDescent="0.3">
      <c r="E1325" s="103"/>
      <c r="F1325" s="103"/>
      <c r="N1325" s="103"/>
    </row>
    <row r="1326" spans="5:14" x14ac:dyDescent="0.3">
      <c r="E1326" s="103"/>
      <c r="F1326" s="103"/>
      <c r="N1326" s="103"/>
    </row>
    <row r="1327" spans="5:14" x14ac:dyDescent="0.3">
      <c r="E1327" s="103"/>
      <c r="F1327" s="103"/>
      <c r="N1327" s="103"/>
    </row>
    <row r="1328" spans="5:14" x14ac:dyDescent="0.3">
      <c r="E1328" s="103"/>
      <c r="F1328" s="103"/>
      <c r="N1328" s="103"/>
    </row>
    <row r="1329" spans="5:14" x14ac:dyDescent="0.3">
      <c r="E1329" s="103"/>
      <c r="F1329" s="103"/>
      <c r="N1329" s="103"/>
    </row>
    <row r="1330" spans="5:14" x14ac:dyDescent="0.3">
      <c r="E1330" s="103"/>
      <c r="F1330" s="103"/>
      <c r="N1330" s="103"/>
    </row>
    <row r="1331" spans="5:14" x14ac:dyDescent="0.3">
      <c r="E1331" s="103"/>
      <c r="F1331" s="103"/>
      <c r="N1331" s="103"/>
    </row>
    <row r="1332" spans="5:14" x14ac:dyDescent="0.3">
      <c r="E1332" s="103"/>
      <c r="F1332" s="103"/>
      <c r="N1332" s="103"/>
    </row>
    <row r="1333" spans="5:14" x14ac:dyDescent="0.3">
      <c r="E1333" s="103"/>
      <c r="F1333" s="103"/>
      <c r="N1333" s="103"/>
    </row>
    <row r="1334" spans="5:14" x14ac:dyDescent="0.3">
      <c r="E1334" s="103"/>
      <c r="F1334" s="103"/>
      <c r="N1334" s="103"/>
    </row>
    <row r="1335" spans="5:14" x14ac:dyDescent="0.3">
      <c r="E1335" s="103"/>
      <c r="F1335" s="103"/>
      <c r="N1335" s="103"/>
    </row>
    <row r="1336" spans="5:14" x14ac:dyDescent="0.3">
      <c r="E1336" s="103"/>
      <c r="F1336" s="103"/>
      <c r="N1336" s="103"/>
    </row>
    <row r="1337" spans="5:14" x14ac:dyDescent="0.3">
      <c r="E1337" s="103"/>
      <c r="F1337" s="103"/>
      <c r="N1337" s="103"/>
    </row>
    <row r="1338" spans="5:14" x14ac:dyDescent="0.3">
      <c r="E1338" s="103"/>
      <c r="F1338" s="103"/>
      <c r="N1338" s="103"/>
    </row>
    <row r="1339" spans="5:14" x14ac:dyDescent="0.3">
      <c r="E1339" s="103"/>
      <c r="F1339" s="103"/>
      <c r="N1339" s="103"/>
    </row>
    <row r="1340" spans="5:14" x14ac:dyDescent="0.3">
      <c r="E1340" s="103"/>
      <c r="F1340" s="103"/>
      <c r="N1340" s="103"/>
    </row>
    <row r="1341" spans="5:14" x14ac:dyDescent="0.3">
      <c r="E1341" s="103"/>
      <c r="F1341" s="103"/>
      <c r="N1341" s="103"/>
    </row>
    <row r="1342" spans="5:14" x14ac:dyDescent="0.3">
      <c r="E1342" s="103"/>
      <c r="F1342" s="103"/>
      <c r="N1342" s="103"/>
    </row>
    <row r="1343" spans="5:14" x14ac:dyDescent="0.3">
      <c r="E1343" s="103"/>
      <c r="F1343" s="103"/>
      <c r="N1343" s="103"/>
    </row>
    <row r="1344" spans="5:14" x14ac:dyDescent="0.3">
      <c r="E1344" s="103"/>
      <c r="F1344" s="103"/>
      <c r="N1344" s="103"/>
    </row>
    <row r="1345" spans="5:14" x14ac:dyDescent="0.3">
      <c r="E1345" s="103"/>
      <c r="F1345" s="103"/>
      <c r="N1345" s="103"/>
    </row>
    <row r="1346" spans="5:14" x14ac:dyDescent="0.3">
      <c r="E1346" s="103"/>
      <c r="F1346" s="103"/>
      <c r="N1346" s="103"/>
    </row>
    <row r="1347" spans="5:14" x14ac:dyDescent="0.3">
      <c r="E1347" s="103"/>
      <c r="F1347" s="103"/>
      <c r="N1347" s="103"/>
    </row>
    <row r="1348" spans="5:14" x14ac:dyDescent="0.3">
      <c r="E1348" s="103"/>
      <c r="F1348" s="103"/>
      <c r="N1348" s="103"/>
    </row>
    <row r="1349" spans="5:14" x14ac:dyDescent="0.3">
      <c r="E1349" s="103"/>
      <c r="F1349" s="103"/>
      <c r="N1349" s="103"/>
    </row>
    <row r="1350" spans="5:14" x14ac:dyDescent="0.3">
      <c r="E1350" s="103"/>
      <c r="F1350" s="103"/>
      <c r="N1350" s="103"/>
    </row>
    <row r="1351" spans="5:14" x14ac:dyDescent="0.3">
      <c r="E1351" s="103"/>
      <c r="F1351" s="103"/>
      <c r="N1351" s="103"/>
    </row>
    <row r="1352" spans="5:14" x14ac:dyDescent="0.3">
      <c r="E1352" s="103"/>
      <c r="F1352" s="103"/>
      <c r="N1352" s="103"/>
    </row>
    <row r="1353" spans="5:14" x14ac:dyDescent="0.3">
      <c r="E1353" s="103"/>
      <c r="F1353" s="103"/>
      <c r="N1353" s="103"/>
    </row>
    <row r="1354" spans="5:14" x14ac:dyDescent="0.3">
      <c r="E1354" s="103"/>
      <c r="F1354" s="103"/>
      <c r="N1354" s="103"/>
    </row>
    <row r="1355" spans="5:14" x14ac:dyDescent="0.3">
      <c r="E1355" s="103"/>
      <c r="F1355" s="103"/>
      <c r="N1355" s="103"/>
    </row>
    <row r="1356" spans="5:14" x14ac:dyDescent="0.3">
      <c r="E1356" s="103"/>
      <c r="F1356" s="103"/>
      <c r="N1356" s="103"/>
    </row>
    <row r="1357" spans="5:14" x14ac:dyDescent="0.3">
      <c r="E1357" s="103"/>
      <c r="F1357" s="103"/>
      <c r="N1357" s="103"/>
    </row>
    <row r="1358" spans="5:14" x14ac:dyDescent="0.3">
      <c r="E1358" s="103"/>
      <c r="F1358" s="103"/>
      <c r="N1358" s="103"/>
    </row>
    <row r="1359" spans="5:14" x14ac:dyDescent="0.3">
      <c r="E1359" s="103"/>
      <c r="F1359" s="103"/>
      <c r="N1359" s="103"/>
    </row>
    <row r="1360" spans="5:14" x14ac:dyDescent="0.3">
      <c r="E1360" s="103"/>
      <c r="F1360" s="103"/>
      <c r="N1360" s="103"/>
    </row>
    <row r="1361" spans="5:14" x14ac:dyDescent="0.3">
      <c r="E1361" s="103"/>
      <c r="F1361" s="103"/>
      <c r="N1361" s="103"/>
    </row>
    <row r="1362" spans="5:14" x14ac:dyDescent="0.3">
      <c r="E1362" s="103"/>
      <c r="F1362" s="103"/>
      <c r="N1362" s="103"/>
    </row>
    <row r="1363" spans="5:14" x14ac:dyDescent="0.3">
      <c r="E1363" s="103"/>
      <c r="F1363" s="103"/>
      <c r="N1363" s="103"/>
    </row>
    <row r="1364" spans="5:14" x14ac:dyDescent="0.3">
      <c r="E1364" s="103"/>
      <c r="F1364" s="103"/>
      <c r="N1364" s="103"/>
    </row>
    <row r="1365" spans="5:14" x14ac:dyDescent="0.3">
      <c r="E1365" s="103"/>
      <c r="F1365" s="103"/>
      <c r="N1365" s="103"/>
    </row>
    <row r="1366" spans="5:14" x14ac:dyDescent="0.3">
      <c r="E1366" s="103"/>
      <c r="F1366" s="103"/>
      <c r="N1366" s="103"/>
    </row>
    <row r="1367" spans="5:14" x14ac:dyDescent="0.3">
      <c r="E1367" s="103"/>
      <c r="F1367" s="103"/>
      <c r="N1367" s="103"/>
    </row>
    <row r="1368" spans="5:14" x14ac:dyDescent="0.3">
      <c r="E1368" s="103"/>
      <c r="F1368" s="103"/>
      <c r="N1368" s="103"/>
    </row>
    <row r="1369" spans="5:14" x14ac:dyDescent="0.3">
      <c r="E1369" s="103"/>
      <c r="F1369" s="103"/>
      <c r="N1369" s="103"/>
    </row>
    <row r="1370" spans="5:14" x14ac:dyDescent="0.3">
      <c r="E1370" s="103"/>
      <c r="F1370" s="103"/>
      <c r="N1370" s="103"/>
    </row>
    <row r="1371" spans="5:14" x14ac:dyDescent="0.3">
      <c r="E1371" s="103"/>
      <c r="F1371" s="103"/>
      <c r="N1371" s="103"/>
    </row>
    <row r="1372" spans="5:14" x14ac:dyDescent="0.3">
      <c r="E1372" s="103"/>
      <c r="F1372" s="103"/>
      <c r="N1372" s="103"/>
    </row>
    <row r="1373" spans="5:14" x14ac:dyDescent="0.3">
      <c r="E1373" s="103"/>
      <c r="F1373" s="103"/>
      <c r="N1373" s="103"/>
    </row>
    <row r="1374" spans="5:14" x14ac:dyDescent="0.3">
      <c r="E1374" s="103"/>
      <c r="F1374" s="103"/>
      <c r="N1374" s="103"/>
    </row>
    <row r="1375" spans="5:14" x14ac:dyDescent="0.3">
      <c r="E1375" s="103"/>
      <c r="F1375" s="103"/>
      <c r="N1375" s="103"/>
    </row>
    <row r="1376" spans="5:14" x14ac:dyDescent="0.3">
      <c r="E1376" s="103"/>
      <c r="F1376" s="103"/>
      <c r="N1376" s="103"/>
    </row>
    <row r="1377" spans="5:14" x14ac:dyDescent="0.3">
      <c r="E1377" s="103"/>
      <c r="F1377" s="103"/>
      <c r="N1377" s="103"/>
    </row>
    <row r="1378" spans="5:14" x14ac:dyDescent="0.3">
      <c r="E1378" s="103"/>
      <c r="F1378" s="103"/>
      <c r="N1378" s="103"/>
    </row>
    <row r="1379" spans="5:14" x14ac:dyDescent="0.3">
      <c r="E1379" s="103"/>
      <c r="F1379" s="103"/>
      <c r="N1379" s="103"/>
    </row>
    <row r="1380" spans="5:14" x14ac:dyDescent="0.3">
      <c r="E1380" s="103"/>
      <c r="F1380" s="103"/>
      <c r="N1380" s="103"/>
    </row>
    <row r="1381" spans="5:14" x14ac:dyDescent="0.3">
      <c r="E1381" s="103"/>
      <c r="F1381" s="103"/>
      <c r="N1381" s="103"/>
    </row>
    <row r="1382" spans="5:14" x14ac:dyDescent="0.3">
      <c r="E1382" s="103"/>
      <c r="F1382" s="103"/>
      <c r="N1382" s="103"/>
    </row>
    <row r="1383" spans="5:14" x14ac:dyDescent="0.3">
      <c r="E1383" s="103"/>
      <c r="F1383" s="103"/>
      <c r="N1383" s="103"/>
    </row>
    <row r="1384" spans="5:14" x14ac:dyDescent="0.3">
      <c r="E1384" s="103"/>
      <c r="F1384" s="103"/>
      <c r="N1384" s="103"/>
    </row>
    <row r="1385" spans="5:14" x14ac:dyDescent="0.3">
      <c r="E1385" s="103"/>
      <c r="F1385" s="103"/>
      <c r="N1385" s="103"/>
    </row>
    <row r="1386" spans="5:14" x14ac:dyDescent="0.3">
      <c r="E1386" s="103"/>
      <c r="F1386" s="103"/>
      <c r="N1386" s="103"/>
    </row>
    <row r="1387" spans="5:14" x14ac:dyDescent="0.3">
      <c r="E1387" s="103"/>
      <c r="F1387" s="103"/>
      <c r="N1387" s="103"/>
    </row>
    <row r="1388" spans="5:14" x14ac:dyDescent="0.3">
      <c r="E1388" s="103"/>
      <c r="F1388" s="103"/>
      <c r="N1388" s="103"/>
    </row>
    <row r="1389" spans="5:14" x14ac:dyDescent="0.3">
      <c r="E1389" s="103"/>
      <c r="F1389" s="103"/>
      <c r="N1389" s="103"/>
    </row>
    <row r="1390" spans="5:14" x14ac:dyDescent="0.3">
      <c r="E1390" s="103"/>
      <c r="F1390" s="103"/>
      <c r="N1390" s="103"/>
    </row>
    <row r="1391" spans="5:14" x14ac:dyDescent="0.3">
      <c r="E1391" s="103"/>
      <c r="F1391" s="103"/>
      <c r="N1391" s="103"/>
    </row>
    <row r="1392" spans="5:14" x14ac:dyDescent="0.3">
      <c r="E1392" s="103"/>
      <c r="F1392" s="103"/>
      <c r="N1392" s="103"/>
    </row>
    <row r="1393" spans="5:14" x14ac:dyDescent="0.3">
      <c r="E1393" s="103"/>
      <c r="F1393" s="103"/>
      <c r="N1393" s="103"/>
    </row>
    <row r="1394" spans="5:14" x14ac:dyDescent="0.3">
      <c r="E1394" s="103"/>
      <c r="F1394" s="103"/>
      <c r="N1394" s="103"/>
    </row>
    <row r="1395" spans="5:14" x14ac:dyDescent="0.3">
      <c r="E1395" s="103"/>
      <c r="F1395" s="103"/>
      <c r="N1395" s="103"/>
    </row>
    <row r="1396" spans="5:14" x14ac:dyDescent="0.3">
      <c r="E1396" s="103"/>
      <c r="F1396" s="103"/>
      <c r="N1396" s="103"/>
    </row>
    <row r="1397" spans="5:14" x14ac:dyDescent="0.3">
      <c r="E1397" s="103"/>
      <c r="F1397" s="103"/>
      <c r="N1397" s="103"/>
    </row>
    <row r="1398" spans="5:14" x14ac:dyDescent="0.3">
      <c r="E1398" s="103"/>
      <c r="F1398" s="103"/>
      <c r="N1398" s="103"/>
    </row>
    <row r="1399" spans="5:14" x14ac:dyDescent="0.3">
      <c r="E1399" s="103"/>
      <c r="F1399" s="103"/>
      <c r="N1399" s="103"/>
    </row>
    <row r="1400" spans="5:14" x14ac:dyDescent="0.3">
      <c r="E1400" s="103"/>
      <c r="F1400" s="103"/>
      <c r="N1400" s="103"/>
    </row>
    <row r="1401" spans="5:14" x14ac:dyDescent="0.3">
      <c r="E1401" s="103"/>
      <c r="F1401" s="103"/>
      <c r="N1401" s="103"/>
    </row>
    <row r="1402" spans="5:14" x14ac:dyDescent="0.3">
      <c r="E1402" s="103"/>
      <c r="F1402" s="103"/>
      <c r="N1402" s="103"/>
    </row>
    <row r="1403" spans="5:14" x14ac:dyDescent="0.3">
      <c r="E1403" s="103"/>
      <c r="F1403" s="103"/>
      <c r="N1403" s="103"/>
    </row>
    <row r="1404" spans="5:14" x14ac:dyDescent="0.3">
      <c r="E1404" s="103"/>
      <c r="F1404" s="103"/>
      <c r="N1404" s="103"/>
    </row>
    <row r="1405" spans="5:14" x14ac:dyDescent="0.3">
      <c r="E1405" s="103"/>
      <c r="F1405" s="103"/>
      <c r="N1405" s="103"/>
    </row>
    <row r="1406" spans="5:14" x14ac:dyDescent="0.3">
      <c r="E1406" s="103"/>
      <c r="F1406" s="103"/>
      <c r="N1406" s="103"/>
    </row>
    <row r="1407" spans="5:14" x14ac:dyDescent="0.3">
      <c r="E1407" s="103"/>
      <c r="F1407" s="103"/>
      <c r="N1407" s="103"/>
    </row>
    <row r="1408" spans="5:14" x14ac:dyDescent="0.3">
      <c r="E1408" s="103"/>
      <c r="F1408" s="103"/>
      <c r="N1408" s="103"/>
    </row>
    <row r="1409" spans="5:14" x14ac:dyDescent="0.3">
      <c r="E1409" s="103"/>
      <c r="F1409" s="103"/>
      <c r="N1409" s="103"/>
    </row>
    <row r="1410" spans="5:14" x14ac:dyDescent="0.3">
      <c r="E1410" s="103"/>
      <c r="F1410" s="103"/>
      <c r="N1410" s="103"/>
    </row>
    <row r="1411" spans="5:14" x14ac:dyDescent="0.3">
      <c r="E1411" s="103"/>
      <c r="F1411" s="103"/>
      <c r="N1411" s="103"/>
    </row>
    <row r="1412" spans="5:14" x14ac:dyDescent="0.3">
      <c r="E1412" s="103"/>
      <c r="F1412" s="103"/>
      <c r="N1412" s="103"/>
    </row>
    <row r="1413" spans="5:14" x14ac:dyDescent="0.3">
      <c r="E1413" s="103"/>
      <c r="F1413" s="103"/>
      <c r="N1413" s="103"/>
    </row>
    <row r="1414" spans="5:14" x14ac:dyDescent="0.3">
      <c r="E1414" s="103"/>
      <c r="F1414" s="103"/>
      <c r="N1414" s="103"/>
    </row>
    <row r="1415" spans="5:14" x14ac:dyDescent="0.3">
      <c r="E1415" s="103"/>
      <c r="F1415" s="103"/>
      <c r="N1415" s="103"/>
    </row>
    <row r="1416" spans="5:14" x14ac:dyDescent="0.3">
      <c r="E1416" s="103"/>
      <c r="F1416" s="103"/>
      <c r="N1416" s="103"/>
    </row>
    <row r="1417" spans="5:14" x14ac:dyDescent="0.3">
      <c r="E1417" s="103"/>
      <c r="F1417" s="103"/>
      <c r="N1417" s="103"/>
    </row>
    <row r="1418" spans="5:14" x14ac:dyDescent="0.3">
      <c r="E1418" s="103"/>
      <c r="F1418" s="103"/>
      <c r="N1418" s="103"/>
    </row>
    <row r="1419" spans="5:14" x14ac:dyDescent="0.3">
      <c r="E1419" s="103"/>
      <c r="F1419" s="103"/>
      <c r="N1419" s="103"/>
    </row>
    <row r="1420" spans="5:14" x14ac:dyDescent="0.3">
      <c r="E1420" s="103"/>
      <c r="F1420" s="103"/>
      <c r="N1420" s="103"/>
    </row>
    <row r="1421" spans="5:14" x14ac:dyDescent="0.3">
      <c r="E1421" s="103"/>
      <c r="F1421" s="103"/>
      <c r="N1421" s="103"/>
    </row>
    <row r="1422" spans="5:14" x14ac:dyDescent="0.3">
      <c r="E1422" s="103"/>
      <c r="F1422" s="103"/>
      <c r="N1422" s="103"/>
    </row>
    <row r="1423" spans="5:14" x14ac:dyDescent="0.3">
      <c r="E1423" s="103"/>
      <c r="F1423" s="103"/>
      <c r="N1423" s="103"/>
    </row>
    <row r="1424" spans="5:14" x14ac:dyDescent="0.3">
      <c r="E1424" s="103"/>
      <c r="F1424" s="103"/>
      <c r="N1424" s="103"/>
    </row>
    <row r="1425" spans="5:14" x14ac:dyDescent="0.3">
      <c r="E1425" s="103"/>
      <c r="F1425" s="103"/>
      <c r="N1425" s="103"/>
    </row>
    <row r="1426" spans="5:14" x14ac:dyDescent="0.3">
      <c r="E1426" s="103"/>
      <c r="F1426" s="103"/>
      <c r="N1426" s="103"/>
    </row>
    <row r="1427" spans="5:14" x14ac:dyDescent="0.3">
      <c r="E1427" s="103"/>
      <c r="F1427" s="103"/>
      <c r="N1427" s="103"/>
    </row>
    <row r="1428" spans="5:14" x14ac:dyDescent="0.3">
      <c r="E1428" s="103"/>
      <c r="F1428" s="103"/>
      <c r="N1428" s="103"/>
    </row>
    <row r="1429" spans="5:14" x14ac:dyDescent="0.3">
      <c r="E1429" s="103"/>
      <c r="F1429" s="103"/>
      <c r="N1429" s="103"/>
    </row>
    <row r="1430" spans="5:14" x14ac:dyDescent="0.3">
      <c r="E1430" s="103"/>
      <c r="F1430" s="103"/>
      <c r="N1430" s="103"/>
    </row>
    <row r="1431" spans="5:14" x14ac:dyDescent="0.3">
      <c r="E1431" s="103"/>
      <c r="F1431" s="103"/>
      <c r="N1431" s="103"/>
    </row>
    <row r="1432" spans="5:14" x14ac:dyDescent="0.3">
      <c r="E1432" s="103"/>
      <c r="F1432" s="103"/>
      <c r="N1432" s="103"/>
    </row>
    <row r="1433" spans="5:14" x14ac:dyDescent="0.3">
      <c r="E1433" s="103"/>
      <c r="F1433" s="103"/>
      <c r="N1433" s="103"/>
    </row>
    <row r="1434" spans="5:14" x14ac:dyDescent="0.3">
      <c r="E1434" s="103"/>
      <c r="F1434" s="103"/>
      <c r="N1434" s="103"/>
    </row>
    <row r="1435" spans="5:14" x14ac:dyDescent="0.3">
      <c r="E1435" s="103"/>
      <c r="F1435" s="103"/>
      <c r="N1435" s="103"/>
    </row>
    <row r="1436" spans="5:14" x14ac:dyDescent="0.3">
      <c r="E1436" s="103"/>
      <c r="F1436" s="103"/>
      <c r="N1436" s="103"/>
    </row>
    <row r="1437" spans="5:14" x14ac:dyDescent="0.3">
      <c r="E1437" s="103"/>
      <c r="F1437" s="103"/>
      <c r="N1437" s="103"/>
    </row>
    <row r="1438" spans="5:14" x14ac:dyDescent="0.3">
      <c r="E1438" s="103"/>
      <c r="F1438" s="103"/>
      <c r="N1438" s="103"/>
    </row>
    <row r="1439" spans="5:14" x14ac:dyDescent="0.3">
      <c r="E1439" s="103"/>
      <c r="F1439" s="103"/>
      <c r="N1439" s="103"/>
    </row>
    <row r="1440" spans="5:14" x14ac:dyDescent="0.3">
      <c r="E1440" s="103"/>
      <c r="F1440" s="103"/>
      <c r="N1440" s="103"/>
    </row>
    <row r="1441" spans="5:14" x14ac:dyDescent="0.3">
      <c r="E1441" s="103"/>
      <c r="F1441" s="103"/>
      <c r="N1441" s="103"/>
    </row>
    <row r="1442" spans="5:14" x14ac:dyDescent="0.3">
      <c r="E1442" s="103"/>
      <c r="F1442" s="103"/>
      <c r="N1442" s="103"/>
    </row>
    <row r="1443" spans="5:14" x14ac:dyDescent="0.3">
      <c r="E1443" s="103"/>
      <c r="F1443" s="103"/>
      <c r="N1443" s="103"/>
    </row>
    <row r="1444" spans="5:14" x14ac:dyDescent="0.3">
      <c r="E1444" s="103"/>
      <c r="F1444" s="103"/>
      <c r="N1444" s="103"/>
    </row>
    <row r="1445" spans="5:14" x14ac:dyDescent="0.3">
      <c r="E1445" s="103"/>
      <c r="F1445" s="103"/>
      <c r="N1445" s="103"/>
    </row>
    <row r="1446" spans="5:14" x14ac:dyDescent="0.3">
      <c r="E1446" s="103"/>
      <c r="F1446" s="103"/>
      <c r="N1446" s="103"/>
    </row>
    <row r="1447" spans="5:14" x14ac:dyDescent="0.3">
      <c r="E1447" s="103"/>
      <c r="F1447" s="103"/>
      <c r="N1447" s="103"/>
    </row>
    <row r="1448" spans="5:14" x14ac:dyDescent="0.3">
      <c r="E1448" s="103"/>
      <c r="F1448" s="103"/>
      <c r="N1448" s="103"/>
    </row>
    <row r="1449" spans="5:14" x14ac:dyDescent="0.3">
      <c r="E1449" s="103"/>
      <c r="F1449" s="103"/>
      <c r="N1449" s="103"/>
    </row>
    <row r="1450" spans="5:14" x14ac:dyDescent="0.3">
      <c r="E1450" s="103"/>
      <c r="F1450" s="103"/>
      <c r="N1450" s="103"/>
    </row>
    <row r="1451" spans="5:14" x14ac:dyDescent="0.3">
      <c r="E1451" s="103"/>
      <c r="F1451" s="103"/>
      <c r="N1451" s="103"/>
    </row>
    <row r="1452" spans="5:14" x14ac:dyDescent="0.3">
      <c r="E1452" s="103"/>
      <c r="F1452" s="103"/>
      <c r="N1452" s="103"/>
    </row>
    <row r="1453" spans="5:14" x14ac:dyDescent="0.3">
      <c r="E1453" s="103"/>
      <c r="F1453" s="103"/>
      <c r="N1453" s="103"/>
    </row>
    <row r="1454" spans="5:14" x14ac:dyDescent="0.3">
      <c r="E1454" s="103"/>
      <c r="F1454" s="103"/>
      <c r="N1454" s="103"/>
    </row>
    <row r="1455" spans="5:14" x14ac:dyDescent="0.3">
      <c r="E1455" s="103"/>
      <c r="F1455" s="103"/>
      <c r="N1455" s="103"/>
    </row>
    <row r="1456" spans="5:14" x14ac:dyDescent="0.3">
      <c r="E1456" s="103"/>
      <c r="F1456" s="103"/>
      <c r="N1456" s="103"/>
    </row>
    <row r="1457" spans="5:14" x14ac:dyDescent="0.3">
      <c r="E1457" s="103"/>
      <c r="F1457" s="103"/>
      <c r="N1457" s="103"/>
    </row>
    <row r="1458" spans="5:14" x14ac:dyDescent="0.3">
      <c r="E1458" s="103"/>
      <c r="F1458" s="103"/>
      <c r="N1458" s="103"/>
    </row>
    <row r="1459" spans="5:14" x14ac:dyDescent="0.3">
      <c r="E1459" s="103"/>
      <c r="F1459" s="103"/>
      <c r="N1459" s="103"/>
    </row>
    <row r="1460" spans="5:14" x14ac:dyDescent="0.3">
      <c r="E1460" s="103"/>
      <c r="F1460" s="103"/>
      <c r="N1460" s="103"/>
    </row>
    <row r="1461" spans="5:14" x14ac:dyDescent="0.3">
      <c r="E1461" s="103"/>
      <c r="F1461" s="103"/>
      <c r="N1461" s="103"/>
    </row>
    <row r="1462" spans="5:14" x14ac:dyDescent="0.3">
      <c r="E1462" s="103"/>
      <c r="F1462" s="103"/>
      <c r="N1462" s="103"/>
    </row>
    <row r="1463" spans="5:14" x14ac:dyDescent="0.3">
      <c r="E1463" s="103"/>
      <c r="F1463" s="103"/>
      <c r="N1463" s="103"/>
    </row>
    <row r="1464" spans="5:14" x14ac:dyDescent="0.3">
      <c r="E1464" s="103"/>
      <c r="F1464" s="103"/>
      <c r="N1464" s="103"/>
    </row>
    <row r="1465" spans="5:14" x14ac:dyDescent="0.3">
      <c r="E1465" s="103"/>
      <c r="F1465" s="103"/>
      <c r="N1465" s="103"/>
    </row>
    <row r="1466" spans="5:14" x14ac:dyDescent="0.3">
      <c r="E1466" s="103"/>
      <c r="F1466" s="103"/>
      <c r="N1466" s="103"/>
    </row>
    <row r="1467" spans="5:14" x14ac:dyDescent="0.3">
      <c r="E1467" s="103"/>
      <c r="F1467" s="103"/>
      <c r="N1467" s="103"/>
    </row>
    <row r="1468" spans="5:14" x14ac:dyDescent="0.3">
      <c r="E1468" s="103"/>
      <c r="F1468" s="103"/>
      <c r="N1468" s="103"/>
    </row>
    <row r="1469" spans="5:14" x14ac:dyDescent="0.3">
      <c r="E1469" s="103"/>
      <c r="F1469" s="103"/>
      <c r="N1469" s="103"/>
    </row>
    <row r="1470" spans="5:14" x14ac:dyDescent="0.3">
      <c r="E1470" s="103"/>
      <c r="F1470" s="103"/>
      <c r="N1470" s="103"/>
    </row>
    <row r="1471" spans="5:14" x14ac:dyDescent="0.3">
      <c r="E1471" s="103"/>
      <c r="F1471" s="103"/>
      <c r="N1471" s="103"/>
    </row>
    <row r="1472" spans="5:14" x14ac:dyDescent="0.3">
      <c r="E1472" s="103"/>
      <c r="F1472" s="103"/>
      <c r="N1472" s="103"/>
    </row>
    <row r="1473" spans="5:14" x14ac:dyDescent="0.3">
      <c r="E1473" s="103"/>
      <c r="F1473" s="103"/>
      <c r="N1473" s="103"/>
    </row>
    <row r="1474" spans="5:14" x14ac:dyDescent="0.3">
      <c r="E1474" s="103"/>
      <c r="F1474" s="103"/>
      <c r="N1474" s="103"/>
    </row>
    <row r="1475" spans="5:14" x14ac:dyDescent="0.3">
      <c r="E1475" s="103"/>
      <c r="F1475" s="103"/>
      <c r="N1475" s="103"/>
    </row>
    <row r="1476" spans="5:14" x14ac:dyDescent="0.3">
      <c r="E1476" s="103"/>
      <c r="F1476" s="103"/>
      <c r="N1476" s="103"/>
    </row>
    <row r="1477" spans="5:14" x14ac:dyDescent="0.3">
      <c r="E1477" s="103"/>
      <c r="F1477" s="103"/>
      <c r="N1477" s="103"/>
    </row>
    <row r="1478" spans="5:14" x14ac:dyDescent="0.3">
      <c r="E1478" s="103"/>
      <c r="F1478" s="103"/>
      <c r="N1478" s="103"/>
    </row>
    <row r="1479" spans="5:14" x14ac:dyDescent="0.3">
      <c r="E1479" s="103"/>
      <c r="F1479" s="103"/>
      <c r="N1479" s="103"/>
    </row>
    <row r="1480" spans="5:14" x14ac:dyDescent="0.3">
      <c r="E1480" s="103"/>
      <c r="F1480" s="103"/>
      <c r="N1480" s="103"/>
    </row>
    <row r="1481" spans="5:14" x14ac:dyDescent="0.3">
      <c r="E1481" s="103"/>
      <c r="F1481" s="103"/>
      <c r="N1481" s="103"/>
    </row>
    <row r="1482" spans="5:14" x14ac:dyDescent="0.3">
      <c r="E1482" s="103"/>
      <c r="F1482" s="103"/>
      <c r="N1482" s="103"/>
    </row>
    <row r="1483" spans="5:14" x14ac:dyDescent="0.3">
      <c r="E1483" s="103"/>
      <c r="F1483" s="103"/>
      <c r="N1483" s="103"/>
    </row>
    <row r="1484" spans="5:14" x14ac:dyDescent="0.3">
      <c r="E1484" s="103"/>
      <c r="F1484" s="103"/>
      <c r="N1484" s="103"/>
    </row>
    <row r="1485" spans="5:14" x14ac:dyDescent="0.3">
      <c r="E1485" s="103"/>
      <c r="F1485" s="103"/>
      <c r="N1485" s="103"/>
    </row>
    <row r="1486" spans="5:14" x14ac:dyDescent="0.3">
      <c r="E1486" s="103"/>
      <c r="F1486" s="103"/>
      <c r="N1486" s="103"/>
    </row>
    <row r="1487" spans="5:14" x14ac:dyDescent="0.3">
      <c r="E1487" s="103"/>
      <c r="F1487" s="103"/>
      <c r="N1487" s="103"/>
    </row>
    <row r="1488" spans="5:14" x14ac:dyDescent="0.3">
      <c r="E1488" s="103"/>
      <c r="F1488" s="103"/>
      <c r="N1488" s="103"/>
    </row>
    <row r="1489" spans="5:14" x14ac:dyDescent="0.3">
      <c r="E1489" s="103"/>
      <c r="F1489" s="103"/>
      <c r="N1489" s="103"/>
    </row>
    <row r="1490" spans="5:14" x14ac:dyDescent="0.3">
      <c r="E1490" s="103"/>
      <c r="F1490" s="103"/>
      <c r="N1490" s="103"/>
    </row>
    <row r="1491" spans="5:14" x14ac:dyDescent="0.3">
      <c r="E1491" s="103"/>
      <c r="F1491" s="103"/>
      <c r="N1491" s="103"/>
    </row>
    <row r="1492" spans="5:14" x14ac:dyDescent="0.3">
      <c r="E1492" s="103"/>
      <c r="F1492" s="103"/>
      <c r="N1492" s="103"/>
    </row>
    <row r="1493" spans="5:14" x14ac:dyDescent="0.3">
      <c r="E1493" s="103"/>
      <c r="F1493" s="103"/>
      <c r="N1493" s="103"/>
    </row>
    <row r="1494" spans="5:14" x14ac:dyDescent="0.3">
      <c r="E1494" s="103"/>
      <c r="F1494" s="103"/>
      <c r="N1494" s="103"/>
    </row>
    <row r="1495" spans="5:14" x14ac:dyDescent="0.3">
      <c r="E1495" s="103"/>
      <c r="F1495" s="103"/>
      <c r="N1495" s="103"/>
    </row>
    <row r="1496" spans="5:14" x14ac:dyDescent="0.3">
      <c r="E1496" s="103"/>
      <c r="F1496" s="103"/>
      <c r="N1496" s="103"/>
    </row>
    <row r="1497" spans="5:14" x14ac:dyDescent="0.3">
      <c r="E1497" s="103"/>
      <c r="F1497" s="103"/>
      <c r="N1497" s="103"/>
    </row>
    <row r="1498" spans="5:14" x14ac:dyDescent="0.3">
      <c r="E1498" s="103"/>
      <c r="F1498" s="103"/>
      <c r="N1498" s="103"/>
    </row>
    <row r="1499" spans="5:14" x14ac:dyDescent="0.3">
      <c r="E1499" s="103"/>
      <c r="F1499" s="103"/>
      <c r="N1499" s="103"/>
    </row>
    <row r="1500" spans="5:14" x14ac:dyDescent="0.3">
      <c r="E1500" s="103"/>
      <c r="F1500" s="103"/>
      <c r="N1500" s="103"/>
    </row>
    <row r="1501" spans="5:14" x14ac:dyDescent="0.3">
      <c r="E1501" s="103"/>
      <c r="F1501" s="103"/>
      <c r="N1501" s="103"/>
    </row>
    <row r="1502" spans="5:14" x14ac:dyDescent="0.3">
      <c r="E1502" s="103"/>
      <c r="F1502" s="103"/>
      <c r="N1502" s="103"/>
    </row>
    <row r="1503" spans="5:14" x14ac:dyDescent="0.3">
      <c r="E1503" s="103"/>
      <c r="F1503" s="103"/>
      <c r="N1503" s="103"/>
    </row>
    <row r="1504" spans="5:14" x14ac:dyDescent="0.3">
      <c r="E1504" s="103"/>
      <c r="F1504" s="103"/>
      <c r="N1504" s="103"/>
    </row>
    <row r="1505" spans="5:14" x14ac:dyDescent="0.3">
      <c r="E1505" s="103"/>
      <c r="F1505" s="103"/>
      <c r="N1505" s="103"/>
    </row>
    <row r="1506" spans="5:14" x14ac:dyDescent="0.3">
      <c r="E1506" s="103"/>
      <c r="F1506" s="103"/>
      <c r="N1506" s="103"/>
    </row>
    <row r="1507" spans="5:14" x14ac:dyDescent="0.3">
      <c r="E1507" s="103"/>
      <c r="F1507" s="103"/>
      <c r="N1507" s="103"/>
    </row>
    <row r="1508" spans="5:14" x14ac:dyDescent="0.3">
      <c r="E1508" s="103"/>
      <c r="F1508" s="103"/>
      <c r="N1508" s="103"/>
    </row>
    <row r="1509" spans="5:14" x14ac:dyDescent="0.3">
      <c r="E1509" s="103"/>
      <c r="F1509" s="103"/>
      <c r="N1509" s="103"/>
    </row>
    <row r="1510" spans="5:14" x14ac:dyDescent="0.3">
      <c r="E1510" s="103"/>
      <c r="F1510" s="103"/>
      <c r="N1510" s="103"/>
    </row>
    <row r="1511" spans="5:14" x14ac:dyDescent="0.3">
      <c r="E1511" s="103"/>
      <c r="F1511" s="103"/>
      <c r="N1511" s="103"/>
    </row>
    <row r="1512" spans="5:14" x14ac:dyDescent="0.3">
      <c r="E1512" s="103"/>
      <c r="F1512" s="103"/>
      <c r="N1512" s="103"/>
    </row>
    <row r="1513" spans="5:14" x14ac:dyDescent="0.3">
      <c r="E1513" s="103"/>
      <c r="F1513" s="103"/>
      <c r="N1513" s="103"/>
    </row>
    <row r="1514" spans="5:14" x14ac:dyDescent="0.3">
      <c r="E1514" s="103"/>
      <c r="F1514" s="103"/>
      <c r="N1514" s="103"/>
    </row>
    <row r="1515" spans="5:14" x14ac:dyDescent="0.3">
      <c r="E1515" s="103"/>
      <c r="F1515" s="103"/>
      <c r="N1515" s="103"/>
    </row>
    <row r="1516" spans="5:14" x14ac:dyDescent="0.3">
      <c r="E1516" s="103"/>
      <c r="F1516" s="103"/>
      <c r="N1516" s="103"/>
    </row>
    <row r="1517" spans="5:14" x14ac:dyDescent="0.3">
      <c r="E1517" s="103"/>
      <c r="F1517" s="103"/>
      <c r="N1517" s="103"/>
    </row>
    <row r="1518" spans="5:14" x14ac:dyDescent="0.3">
      <c r="E1518" s="103"/>
      <c r="F1518" s="103"/>
      <c r="N1518" s="103"/>
    </row>
    <row r="1519" spans="5:14" x14ac:dyDescent="0.3">
      <c r="E1519" s="103"/>
      <c r="F1519" s="103"/>
      <c r="N1519" s="103"/>
    </row>
    <row r="1520" spans="5:14" x14ac:dyDescent="0.3">
      <c r="E1520" s="103"/>
      <c r="F1520" s="103"/>
      <c r="N1520" s="103"/>
    </row>
    <row r="1521" spans="5:14" x14ac:dyDescent="0.3">
      <c r="E1521" s="103"/>
      <c r="F1521" s="103"/>
      <c r="N1521" s="103"/>
    </row>
    <row r="1522" spans="5:14" x14ac:dyDescent="0.3">
      <c r="E1522" s="103"/>
      <c r="F1522" s="103"/>
      <c r="N1522" s="103"/>
    </row>
    <row r="1523" spans="5:14" x14ac:dyDescent="0.3">
      <c r="E1523" s="103"/>
      <c r="F1523" s="103"/>
      <c r="N1523" s="103"/>
    </row>
    <row r="1524" spans="5:14" x14ac:dyDescent="0.3">
      <c r="E1524" s="103"/>
      <c r="F1524" s="103"/>
      <c r="N1524" s="103"/>
    </row>
    <row r="1525" spans="5:14" x14ac:dyDescent="0.3">
      <c r="E1525" s="103"/>
      <c r="F1525" s="103"/>
      <c r="N1525" s="103"/>
    </row>
    <row r="1526" spans="5:14" x14ac:dyDescent="0.3">
      <c r="E1526" s="103"/>
      <c r="F1526" s="103"/>
      <c r="N1526" s="103"/>
    </row>
    <row r="1527" spans="5:14" x14ac:dyDescent="0.3">
      <c r="E1527" s="103"/>
      <c r="F1527" s="103"/>
      <c r="N1527" s="103"/>
    </row>
    <row r="1528" spans="5:14" x14ac:dyDescent="0.3">
      <c r="E1528" s="103"/>
      <c r="F1528" s="103"/>
      <c r="N1528" s="103"/>
    </row>
    <row r="1529" spans="5:14" x14ac:dyDescent="0.3">
      <c r="E1529" s="103"/>
      <c r="F1529" s="103"/>
      <c r="N1529" s="103"/>
    </row>
    <row r="1530" spans="5:14" x14ac:dyDescent="0.3">
      <c r="E1530" s="103"/>
      <c r="F1530" s="103"/>
      <c r="N1530" s="103"/>
    </row>
    <row r="1531" spans="5:14" x14ac:dyDescent="0.3">
      <c r="E1531" s="103"/>
      <c r="F1531" s="103"/>
      <c r="N1531" s="103"/>
    </row>
    <row r="1532" spans="5:14" x14ac:dyDescent="0.3">
      <c r="E1532" s="103"/>
      <c r="F1532" s="103"/>
      <c r="N1532" s="103"/>
    </row>
    <row r="1533" spans="5:14" x14ac:dyDescent="0.3">
      <c r="E1533" s="103"/>
      <c r="F1533" s="103"/>
      <c r="N1533" s="103"/>
    </row>
    <row r="1534" spans="5:14" x14ac:dyDescent="0.3">
      <c r="E1534" s="103"/>
      <c r="F1534" s="103"/>
      <c r="N1534" s="103"/>
    </row>
    <row r="1535" spans="5:14" x14ac:dyDescent="0.3">
      <c r="E1535" s="103"/>
      <c r="F1535" s="103"/>
      <c r="N1535" s="103"/>
    </row>
    <row r="1536" spans="5:14" x14ac:dyDescent="0.3">
      <c r="E1536" s="103"/>
      <c r="F1536" s="103"/>
      <c r="N1536" s="103"/>
    </row>
    <row r="1537" spans="5:14" x14ac:dyDescent="0.3">
      <c r="E1537" s="103"/>
      <c r="F1537" s="103"/>
      <c r="N1537" s="103"/>
    </row>
    <row r="1538" spans="5:14" x14ac:dyDescent="0.3">
      <c r="E1538" s="103"/>
      <c r="F1538" s="103"/>
      <c r="N1538" s="103"/>
    </row>
    <row r="1539" spans="5:14" x14ac:dyDescent="0.3">
      <c r="E1539" s="103"/>
      <c r="F1539" s="103"/>
      <c r="N1539" s="103"/>
    </row>
    <row r="1540" spans="5:14" x14ac:dyDescent="0.3">
      <c r="E1540" s="103"/>
      <c r="F1540" s="103"/>
      <c r="N1540" s="103"/>
    </row>
    <row r="1541" spans="5:14" x14ac:dyDescent="0.3">
      <c r="E1541" s="103"/>
      <c r="F1541" s="103"/>
      <c r="N1541" s="103"/>
    </row>
    <row r="1542" spans="5:14" x14ac:dyDescent="0.3">
      <c r="E1542" s="103"/>
      <c r="F1542" s="103"/>
      <c r="N1542" s="103"/>
    </row>
    <row r="1543" spans="5:14" x14ac:dyDescent="0.3">
      <c r="E1543" s="103"/>
      <c r="F1543" s="103"/>
      <c r="N1543" s="103"/>
    </row>
    <row r="1544" spans="5:14" x14ac:dyDescent="0.3">
      <c r="E1544" s="103"/>
      <c r="F1544" s="103"/>
      <c r="N1544" s="103"/>
    </row>
    <row r="1545" spans="5:14" x14ac:dyDescent="0.3">
      <c r="E1545" s="103"/>
      <c r="F1545" s="103"/>
      <c r="N1545" s="103"/>
    </row>
    <row r="1546" spans="5:14" x14ac:dyDescent="0.3">
      <c r="E1546" s="103"/>
      <c r="F1546" s="103"/>
      <c r="N1546" s="103"/>
    </row>
    <row r="1547" spans="5:14" x14ac:dyDescent="0.3">
      <c r="E1547" s="103"/>
      <c r="F1547" s="103"/>
      <c r="N1547" s="103"/>
    </row>
    <row r="1548" spans="5:14" x14ac:dyDescent="0.3">
      <c r="E1548" s="103"/>
      <c r="F1548" s="103"/>
      <c r="N1548" s="103"/>
    </row>
    <row r="1549" spans="5:14" x14ac:dyDescent="0.3">
      <c r="E1549" s="103"/>
      <c r="F1549" s="103"/>
      <c r="N1549" s="103"/>
    </row>
    <row r="1550" spans="5:14" x14ac:dyDescent="0.3">
      <c r="E1550" s="103"/>
      <c r="F1550" s="103"/>
      <c r="N1550" s="103"/>
    </row>
    <row r="1551" spans="5:14" x14ac:dyDescent="0.3">
      <c r="E1551" s="103"/>
      <c r="F1551" s="103"/>
      <c r="N1551" s="103"/>
    </row>
    <row r="1552" spans="5:14" x14ac:dyDescent="0.3">
      <c r="E1552" s="103"/>
      <c r="F1552" s="103"/>
      <c r="N1552" s="103"/>
    </row>
    <row r="1553" spans="5:14" x14ac:dyDescent="0.3">
      <c r="E1553" s="103"/>
      <c r="F1553" s="103"/>
      <c r="N1553" s="103"/>
    </row>
    <row r="1554" spans="5:14" x14ac:dyDescent="0.3">
      <c r="E1554" s="103"/>
      <c r="F1554" s="103"/>
      <c r="N1554" s="103"/>
    </row>
    <row r="1555" spans="5:14" x14ac:dyDescent="0.3">
      <c r="E1555" s="103"/>
      <c r="F1555" s="103"/>
      <c r="N1555" s="103"/>
    </row>
    <row r="1556" spans="5:14" x14ac:dyDescent="0.3">
      <c r="E1556" s="103"/>
      <c r="F1556" s="103"/>
      <c r="N1556" s="103"/>
    </row>
    <row r="1557" spans="5:14" x14ac:dyDescent="0.3">
      <c r="E1557" s="103"/>
      <c r="F1557" s="103"/>
      <c r="N1557" s="103"/>
    </row>
    <row r="1558" spans="5:14" x14ac:dyDescent="0.3">
      <c r="E1558" s="103"/>
      <c r="F1558" s="103"/>
      <c r="N1558" s="103"/>
    </row>
    <row r="1559" spans="5:14" x14ac:dyDescent="0.3">
      <c r="E1559" s="103"/>
      <c r="F1559" s="103"/>
      <c r="N1559" s="103"/>
    </row>
    <row r="1560" spans="5:14" x14ac:dyDescent="0.3">
      <c r="E1560" s="103"/>
      <c r="F1560" s="103"/>
      <c r="N1560" s="103"/>
    </row>
    <row r="1561" spans="5:14" x14ac:dyDescent="0.3">
      <c r="E1561" s="103"/>
      <c r="F1561" s="103"/>
      <c r="N1561" s="103"/>
    </row>
    <row r="1562" spans="5:14" x14ac:dyDescent="0.3">
      <c r="E1562" s="103"/>
      <c r="F1562" s="103"/>
      <c r="N1562" s="103"/>
    </row>
    <row r="1563" spans="5:14" x14ac:dyDescent="0.3">
      <c r="E1563" s="103"/>
      <c r="F1563" s="103"/>
      <c r="N1563" s="103"/>
    </row>
    <row r="1564" spans="5:14" x14ac:dyDescent="0.3">
      <c r="E1564" s="103"/>
      <c r="F1564" s="103"/>
      <c r="N1564" s="103"/>
    </row>
    <row r="1565" spans="5:14" x14ac:dyDescent="0.3">
      <c r="E1565" s="103"/>
      <c r="F1565" s="103"/>
      <c r="N1565" s="103"/>
    </row>
    <row r="1566" spans="5:14" x14ac:dyDescent="0.3">
      <c r="E1566" s="103"/>
      <c r="F1566" s="103"/>
      <c r="N1566" s="103"/>
    </row>
    <row r="1567" spans="5:14" x14ac:dyDescent="0.3">
      <c r="E1567" s="103"/>
      <c r="F1567" s="103"/>
      <c r="N1567" s="103"/>
    </row>
    <row r="1568" spans="5:14" x14ac:dyDescent="0.3">
      <c r="E1568" s="103"/>
      <c r="F1568" s="103"/>
      <c r="N1568" s="103"/>
    </row>
    <row r="1569" spans="5:14" x14ac:dyDescent="0.3">
      <c r="E1569" s="103"/>
      <c r="F1569" s="103"/>
      <c r="N1569" s="103"/>
    </row>
    <row r="1570" spans="5:14" x14ac:dyDescent="0.3">
      <c r="E1570" s="103"/>
      <c r="F1570" s="103"/>
      <c r="N1570" s="103"/>
    </row>
    <row r="1571" spans="5:14" x14ac:dyDescent="0.3">
      <c r="E1571" s="103"/>
      <c r="F1571" s="103"/>
      <c r="N1571" s="103"/>
    </row>
    <row r="1572" spans="5:14" x14ac:dyDescent="0.3">
      <c r="E1572" s="103"/>
      <c r="F1572" s="103"/>
      <c r="N1572" s="103"/>
    </row>
    <row r="1573" spans="5:14" x14ac:dyDescent="0.3">
      <c r="E1573" s="103"/>
      <c r="F1573" s="103"/>
      <c r="N1573" s="103"/>
    </row>
    <row r="1574" spans="5:14" x14ac:dyDescent="0.3">
      <c r="E1574" s="103"/>
      <c r="F1574" s="103"/>
      <c r="N1574" s="103"/>
    </row>
    <row r="1575" spans="5:14" x14ac:dyDescent="0.3">
      <c r="E1575" s="103"/>
      <c r="F1575" s="103"/>
      <c r="N1575" s="103"/>
    </row>
    <row r="1576" spans="5:14" x14ac:dyDescent="0.3">
      <c r="E1576" s="103"/>
      <c r="F1576" s="103"/>
      <c r="N1576" s="103"/>
    </row>
    <row r="1577" spans="5:14" x14ac:dyDescent="0.3">
      <c r="E1577" s="103"/>
      <c r="F1577" s="103"/>
      <c r="N1577" s="103"/>
    </row>
    <row r="1578" spans="5:14" x14ac:dyDescent="0.3">
      <c r="E1578" s="103"/>
      <c r="F1578" s="103"/>
      <c r="N1578" s="103"/>
    </row>
    <row r="1579" spans="5:14" x14ac:dyDescent="0.3">
      <c r="E1579" s="103"/>
      <c r="F1579" s="103"/>
      <c r="N1579" s="103"/>
    </row>
    <row r="1580" spans="5:14" x14ac:dyDescent="0.3">
      <c r="E1580" s="103"/>
      <c r="F1580" s="103"/>
      <c r="N1580" s="103"/>
    </row>
    <row r="1581" spans="5:14" x14ac:dyDescent="0.3">
      <c r="E1581" s="103"/>
      <c r="F1581" s="103"/>
      <c r="N1581" s="103"/>
    </row>
    <row r="1582" spans="5:14" x14ac:dyDescent="0.3">
      <c r="E1582" s="103"/>
      <c r="F1582" s="103"/>
      <c r="N1582" s="103"/>
    </row>
    <row r="1583" spans="5:14" x14ac:dyDescent="0.3">
      <c r="E1583" s="103"/>
      <c r="F1583" s="103"/>
      <c r="N1583" s="103"/>
    </row>
    <row r="1584" spans="5:14" x14ac:dyDescent="0.3">
      <c r="E1584" s="103"/>
      <c r="F1584" s="103"/>
      <c r="N1584" s="103"/>
    </row>
    <row r="1585" spans="5:14" x14ac:dyDescent="0.3">
      <c r="E1585" s="103"/>
      <c r="F1585" s="103"/>
      <c r="N1585" s="103"/>
    </row>
    <row r="1586" spans="5:14" x14ac:dyDescent="0.3">
      <c r="E1586" s="103"/>
      <c r="F1586" s="103"/>
      <c r="N1586" s="103"/>
    </row>
    <row r="1587" spans="5:14" x14ac:dyDescent="0.3">
      <c r="E1587" s="103"/>
      <c r="F1587" s="103"/>
      <c r="N1587" s="103"/>
    </row>
    <row r="1588" spans="5:14" x14ac:dyDescent="0.3">
      <c r="E1588" s="103"/>
      <c r="F1588" s="103"/>
      <c r="N1588" s="103"/>
    </row>
    <row r="1589" spans="5:14" x14ac:dyDescent="0.3">
      <c r="E1589" s="103"/>
      <c r="F1589" s="103"/>
      <c r="N1589" s="103"/>
    </row>
    <row r="1590" spans="5:14" x14ac:dyDescent="0.3">
      <c r="E1590" s="103"/>
      <c r="F1590" s="103"/>
      <c r="N1590" s="103"/>
    </row>
    <row r="1591" spans="5:14" x14ac:dyDescent="0.3">
      <c r="E1591" s="103"/>
      <c r="F1591" s="103"/>
      <c r="N1591" s="103"/>
    </row>
    <row r="1592" spans="5:14" x14ac:dyDescent="0.3">
      <c r="E1592" s="103"/>
      <c r="F1592" s="103"/>
      <c r="N1592" s="103"/>
    </row>
    <row r="1593" spans="5:14" x14ac:dyDescent="0.3">
      <c r="E1593" s="103"/>
      <c r="F1593" s="103"/>
      <c r="N1593" s="103"/>
    </row>
    <row r="1594" spans="5:14" x14ac:dyDescent="0.3">
      <c r="E1594" s="103"/>
      <c r="F1594" s="103"/>
      <c r="N1594" s="103"/>
    </row>
    <row r="1595" spans="5:14" x14ac:dyDescent="0.3">
      <c r="E1595" s="103"/>
      <c r="F1595" s="103"/>
      <c r="N1595" s="103"/>
    </row>
    <row r="1596" spans="5:14" x14ac:dyDescent="0.3">
      <c r="E1596" s="103"/>
      <c r="F1596" s="103"/>
      <c r="N1596" s="103"/>
    </row>
    <row r="1597" spans="5:14" x14ac:dyDescent="0.3">
      <c r="E1597" s="103"/>
      <c r="F1597" s="103"/>
      <c r="N1597" s="103"/>
    </row>
    <row r="1598" spans="5:14" x14ac:dyDescent="0.3">
      <c r="E1598" s="103"/>
      <c r="F1598" s="103"/>
      <c r="N1598" s="103"/>
    </row>
    <row r="1599" spans="5:14" x14ac:dyDescent="0.3">
      <c r="E1599" s="103"/>
      <c r="F1599" s="103"/>
      <c r="N1599" s="103"/>
    </row>
    <row r="1600" spans="5:14" x14ac:dyDescent="0.3">
      <c r="E1600" s="103"/>
      <c r="F1600" s="103"/>
      <c r="N1600" s="103"/>
    </row>
    <row r="1601" spans="5:14" x14ac:dyDescent="0.3">
      <c r="E1601" s="103"/>
      <c r="F1601" s="103"/>
      <c r="N1601" s="103"/>
    </row>
    <row r="1602" spans="5:14" x14ac:dyDescent="0.3">
      <c r="E1602" s="103"/>
      <c r="F1602" s="103"/>
      <c r="N1602" s="103"/>
    </row>
    <row r="1603" spans="5:14" x14ac:dyDescent="0.3">
      <c r="E1603" s="103"/>
      <c r="F1603" s="103"/>
      <c r="N1603" s="103"/>
    </row>
    <row r="1604" spans="5:14" x14ac:dyDescent="0.3">
      <c r="E1604" s="103"/>
      <c r="F1604" s="103"/>
      <c r="N1604" s="103"/>
    </row>
    <row r="1605" spans="5:14" x14ac:dyDescent="0.3">
      <c r="E1605" s="103"/>
      <c r="F1605" s="103"/>
      <c r="N1605" s="103"/>
    </row>
    <row r="1606" spans="5:14" x14ac:dyDescent="0.3">
      <c r="E1606" s="103"/>
      <c r="F1606" s="103"/>
      <c r="N1606" s="103"/>
    </row>
    <row r="1607" spans="5:14" x14ac:dyDescent="0.3">
      <c r="E1607" s="103"/>
      <c r="F1607" s="103"/>
      <c r="N1607" s="103"/>
    </row>
    <row r="1608" spans="5:14" x14ac:dyDescent="0.3">
      <c r="E1608" s="103"/>
      <c r="F1608" s="103"/>
      <c r="N1608" s="103"/>
    </row>
    <row r="1609" spans="5:14" x14ac:dyDescent="0.3">
      <c r="E1609" s="103"/>
      <c r="F1609" s="103"/>
      <c r="N1609" s="103"/>
    </row>
    <row r="1610" spans="5:14" x14ac:dyDescent="0.3">
      <c r="E1610" s="103"/>
      <c r="F1610" s="103"/>
      <c r="N1610" s="103"/>
    </row>
    <row r="1611" spans="5:14" x14ac:dyDescent="0.3">
      <c r="E1611" s="103"/>
      <c r="F1611" s="103"/>
      <c r="N1611" s="103"/>
    </row>
    <row r="1612" spans="5:14" x14ac:dyDescent="0.3">
      <c r="E1612" s="103"/>
      <c r="F1612" s="103"/>
      <c r="N1612" s="103"/>
    </row>
    <row r="1613" spans="5:14" x14ac:dyDescent="0.3">
      <c r="E1613" s="103"/>
      <c r="F1613" s="103"/>
      <c r="N1613" s="103"/>
    </row>
    <row r="1614" spans="5:14" x14ac:dyDescent="0.3">
      <c r="E1614" s="103"/>
      <c r="F1614" s="103"/>
      <c r="N1614" s="103"/>
    </row>
    <row r="1615" spans="5:14" x14ac:dyDescent="0.3">
      <c r="E1615" s="103"/>
      <c r="F1615" s="103"/>
      <c r="N1615" s="103"/>
    </row>
    <row r="1616" spans="5:14" x14ac:dyDescent="0.3">
      <c r="E1616" s="103"/>
      <c r="F1616" s="103"/>
      <c r="N1616" s="103"/>
    </row>
    <row r="1617" spans="5:14" x14ac:dyDescent="0.3">
      <c r="E1617" s="103"/>
      <c r="F1617" s="103"/>
      <c r="N1617" s="103"/>
    </row>
    <row r="1618" spans="5:14" x14ac:dyDescent="0.3">
      <c r="E1618" s="103"/>
      <c r="F1618" s="103"/>
      <c r="N1618" s="103"/>
    </row>
    <row r="1619" spans="5:14" x14ac:dyDescent="0.3">
      <c r="E1619" s="103"/>
      <c r="F1619" s="103"/>
      <c r="N1619" s="103"/>
    </row>
    <row r="1620" spans="5:14" x14ac:dyDescent="0.3">
      <c r="E1620" s="103"/>
      <c r="F1620" s="103"/>
      <c r="N1620" s="103"/>
    </row>
    <row r="1621" spans="5:14" x14ac:dyDescent="0.3">
      <c r="E1621" s="103"/>
      <c r="F1621" s="103"/>
      <c r="N1621" s="103"/>
    </row>
    <row r="1622" spans="5:14" x14ac:dyDescent="0.3">
      <c r="E1622" s="103"/>
      <c r="F1622" s="103"/>
      <c r="N1622" s="103"/>
    </row>
    <row r="1623" spans="5:14" x14ac:dyDescent="0.3">
      <c r="E1623" s="103"/>
      <c r="F1623" s="103"/>
      <c r="N1623" s="103"/>
    </row>
    <row r="1624" spans="5:14" x14ac:dyDescent="0.3">
      <c r="E1624" s="103"/>
      <c r="F1624" s="103"/>
      <c r="N1624" s="103"/>
    </row>
    <row r="1625" spans="5:14" x14ac:dyDescent="0.3">
      <c r="E1625" s="103"/>
      <c r="F1625" s="103"/>
      <c r="N1625" s="103"/>
    </row>
    <row r="1626" spans="5:14" x14ac:dyDescent="0.3">
      <c r="E1626" s="103"/>
      <c r="F1626" s="103"/>
      <c r="N1626" s="103"/>
    </row>
    <row r="1627" spans="5:14" x14ac:dyDescent="0.3">
      <c r="E1627" s="103"/>
      <c r="F1627" s="103"/>
      <c r="N1627" s="103"/>
    </row>
    <row r="1628" spans="5:14" x14ac:dyDescent="0.3">
      <c r="E1628" s="103"/>
      <c r="F1628" s="103"/>
      <c r="N1628" s="103"/>
    </row>
    <row r="1629" spans="5:14" x14ac:dyDescent="0.3">
      <c r="E1629" s="103"/>
      <c r="F1629" s="103"/>
      <c r="N1629" s="103"/>
    </row>
    <row r="1630" spans="5:14" x14ac:dyDescent="0.3">
      <c r="E1630" s="103"/>
      <c r="F1630" s="103"/>
      <c r="N1630" s="103"/>
    </row>
    <row r="1631" spans="5:14" x14ac:dyDescent="0.3">
      <c r="E1631" s="103"/>
      <c r="F1631" s="103"/>
      <c r="N1631" s="103"/>
    </row>
    <row r="1632" spans="5:14" x14ac:dyDescent="0.3">
      <c r="E1632" s="103"/>
      <c r="F1632" s="103"/>
      <c r="N1632" s="103"/>
    </row>
    <row r="1633" spans="5:14" x14ac:dyDescent="0.3">
      <c r="E1633" s="103"/>
      <c r="F1633" s="103"/>
      <c r="N1633" s="103"/>
    </row>
    <row r="1634" spans="5:14" x14ac:dyDescent="0.3">
      <c r="E1634" s="103"/>
      <c r="F1634" s="103"/>
      <c r="N1634" s="103"/>
    </row>
    <row r="1635" spans="5:14" x14ac:dyDescent="0.3">
      <c r="E1635" s="103"/>
      <c r="F1635" s="103"/>
      <c r="N1635" s="103"/>
    </row>
    <row r="1636" spans="5:14" x14ac:dyDescent="0.3">
      <c r="E1636" s="103"/>
      <c r="F1636" s="103"/>
      <c r="N1636" s="103"/>
    </row>
    <row r="1637" spans="5:14" x14ac:dyDescent="0.3">
      <c r="E1637" s="103"/>
      <c r="F1637" s="103"/>
      <c r="N1637" s="103"/>
    </row>
    <row r="1638" spans="5:14" x14ac:dyDescent="0.3">
      <c r="E1638" s="103"/>
      <c r="F1638" s="103"/>
      <c r="N1638" s="103"/>
    </row>
    <row r="1639" spans="5:14" x14ac:dyDescent="0.3">
      <c r="E1639" s="103"/>
      <c r="F1639" s="103"/>
      <c r="N1639" s="103"/>
    </row>
    <row r="1640" spans="5:14" x14ac:dyDescent="0.3">
      <c r="E1640" s="103"/>
      <c r="F1640" s="103"/>
      <c r="N1640" s="103"/>
    </row>
    <row r="1641" spans="5:14" x14ac:dyDescent="0.3">
      <c r="E1641" s="103"/>
      <c r="F1641" s="103"/>
      <c r="N1641" s="103"/>
    </row>
    <row r="1642" spans="5:14" x14ac:dyDescent="0.3">
      <c r="E1642" s="103"/>
      <c r="F1642" s="103"/>
      <c r="N1642" s="103"/>
    </row>
    <row r="1643" spans="5:14" x14ac:dyDescent="0.3">
      <c r="E1643" s="103"/>
      <c r="F1643" s="103"/>
      <c r="N1643" s="103"/>
    </row>
    <row r="1644" spans="5:14" x14ac:dyDescent="0.3">
      <c r="E1644" s="103"/>
      <c r="F1644" s="103"/>
      <c r="N1644" s="103"/>
    </row>
    <row r="1645" spans="5:14" x14ac:dyDescent="0.3">
      <c r="E1645" s="103"/>
      <c r="F1645" s="103"/>
      <c r="N1645" s="103"/>
    </row>
    <row r="1646" spans="5:14" x14ac:dyDescent="0.3">
      <c r="E1646" s="103"/>
      <c r="F1646" s="103"/>
      <c r="N1646" s="103"/>
    </row>
    <row r="1647" spans="5:14" x14ac:dyDescent="0.3">
      <c r="E1647" s="103"/>
      <c r="F1647" s="103"/>
      <c r="N1647" s="103"/>
    </row>
    <row r="1648" spans="5:14" x14ac:dyDescent="0.3">
      <c r="E1648" s="103"/>
      <c r="F1648" s="103"/>
      <c r="N1648" s="103"/>
    </row>
    <row r="1649" spans="5:14" x14ac:dyDescent="0.3">
      <c r="E1649" s="103"/>
      <c r="F1649" s="103"/>
      <c r="N1649" s="103"/>
    </row>
    <row r="1650" spans="5:14" x14ac:dyDescent="0.3">
      <c r="E1650" s="103"/>
      <c r="F1650" s="103"/>
      <c r="N1650" s="103"/>
    </row>
    <row r="1651" spans="5:14" x14ac:dyDescent="0.3">
      <c r="E1651" s="103"/>
      <c r="F1651" s="103"/>
      <c r="N1651" s="103"/>
    </row>
    <row r="1652" spans="5:14" x14ac:dyDescent="0.3">
      <c r="E1652" s="103"/>
      <c r="F1652" s="103"/>
      <c r="N1652" s="103"/>
    </row>
    <row r="1653" spans="5:14" x14ac:dyDescent="0.3">
      <c r="E1653" s="103"/>
      <c r="F1653" s="103"/>
      <c r="N1653" s="103"/>
    </row>
    <row r="1654" spans="5:14" x14ac:dyDescent="0.3">
      <c r="E1654" s="103"/>
      <c r="F1654" s="103"/>
      <c r="N1654" s="103"/>
    </row>
    <row r="1655" spans="5:14" x14ac:dyDescent="0.3">
      <c r="E1655" s="103"/>
      <c r="F1655" s="103"/>
      <c r="N1655" s="103"/>
    </row>
    <row r="1656" spans="5:14" x14ac:dyDescent="0.3">
      <c r="E1656" s="103"/>
      <c r="F1656" s="103"/>
      <c r="N1656" s="103"/>
    </row>
    <row r="1657" spans="5:14" x14ac:dyDescent="0.3">
      <c r="E1657" s="103"/>
      <c r="F1657" s="103"/>
      <c r="N1657" s="103"/>
    </row>
    <row r="1658" spans="5:14" x14ac:dyDescent="0.3">
      <c r="E1658" s="103"/>
      <c r="F1658" s="103"/>
      <c r="N1658" s="103"/>
    </row>
    <row r="1659" spans="5:14" x14ac:dyDescent="0.3">
      <c r="E1659" s="103"/>
      <c r="F1659" s="103"/>
      <c r="N1659" s="103"/>
    </row>
    <row r="1660" spans="5:14" x14ac:dyDescent="0.3">
      <c r="E1660" s="103"/>
      <c r="F1660" s="103"/>
      <c r="N1660" s="103"/>
    </row>
    <row r="1661" spans="5:14" x14ac:dyDescent="0.3">
      <c r="E1661" s="103"/>
      <c r="F1661" s="103"/>
      <c r="N1661" s="103"/>
    </row>
    <row r="1662" spans="5:14" x14ac:dyDescent="0.3">
      <c r="E1662" s="103"/>
      <c r="F1662" s="103"/>
      <c r="N1662" s="103"/>
    </row>
    <row r="1663" spans="5:14" x14ac:dyDescent="0.3">
      <c r="E1663" s="103"/>
      <c r="F1663" s="103"/>
      <c r="N1663" s="103"/>
    </row>
    <row r="1664" spans="5:14" x14ac:dyDescent="0.3">
      <c r="E1664" s="103"/>
      <c r="F1664" s="103"/>
      <c r="N1664" s="103"/>
    </row>
    <row r="1665" spans="5:14" x14ac:dyDescent="0.3">
      <c r="E1665" s="103"/>
      <c r="F1665" s="103"/>
      <c r="N1665" s="103"/>
    </row>
    <row r="1666" spans="5:14" x14ac:dyDescent="0.3">
      <c r="E1666" s="103"/>
      <c r="F1666" s="103"/>
      <c r="N1666" s="103"/>
    </row>
    <row r="1667" spans="5:14" x14ac:dyDescent="0.3">
      <c r="E1667" s="103"/>
      <c r="F1667" s="103"/>
      <c r="N1667" s="103"/>
    </row>
    <row r="1668" spans="5:14" x14ac:dyDescent="0.3">
      <c r="E1668" s="103"/>
      <c r="F1668" s="103"/>
      <c r="N1668" s="103"/>
    </row>
    <row r="1669" spans="5:14" x14ac:dyDescent="0.3">
      <c r="E1669" s="103"/>
      <c r="F1669" s="103"/>
      <c r="N1669" s="103"/>
    </row>
    <row r="1670" spans="5:14" x14ac:dyDescent="0.3">
      <c r="E1670" s="103"/>
      <c r="F1670" s="103"/>
      <c r="N1670" s="103"/>
    </row>
    <row r="1671" spans="5:14" x14ac:dyDescent="0.3">
      <c r="E1671" s="103"/>
      <c r="F1671" s="103"/>
      <c r="N1671" s="103"/>
    </row>
    <row r="1672" spans="5:14" x14ac:dyDescent="0.3">
      <c r="E1672" s="103"/>
      <c r="F1672" s="103"/>
      <c r="N1672" s="103"/>
    </row>
    <row r="1673" spans="5:14" x14ac:dyDescent="0.3">
      <c r="E1673" s="103"/>
      <c r="F1673" s="103"/>
      <c r="N1673" s="103"/>
    </row>
    <row r="1674" spans="5:14" x14ac:dyDescent="0.3">
      <c r="E1674" s="103"/>
      <c r="F1674" s="103"/>
      <c r="N1674" s="103"/>
    </row>
    <row r="1675" spans="5:14" x14ac:dyDescent="0.3">
      <c r="E1675" s="103"/>
      <c r="F1675" s="103"/>
      <c r="N1675" s="103"/>
    </row>
    <row r="1676" spans="5:14" x14ac:dyDescent="0.3">
      <c r="E1676" s="103"/>
      <c r="F1676" s="103"/>
      <c r="N1676" s="103"/>
    </row>
    <row r="1677" spans="5:14" x14ac:dyDescent="0.3">
      <c r="E1677" s="103"/>
      <c r="F1677" s="103"/>
      <c r="N1677" s="103"/>
    </row>
    <row r="1678" spans="5:14" x14ac:dyDescent="0.3">
      <c r="E1678" s="103"/>
      <c r="F1678" s="103"/>
      <c r="N1678" s="103"/>
    </row>
    <row r="1679" spans="5:14" x14ac:dyDescent="0.3">
      <c r="E1679" s="103"/>
      <c r="F1679" s="103"/>
      <c r="N1679" s="103"/>
    </row>
    <row r="1680" spans="5:14" x14ac:dyDescent="0.3">
      <c r="E1680" s="103"/>
      <c r="F1680" s="103"/>
      <c r="N1680" s="103"/>
    </row>
    <row r="1681" spans="5:14" x14ac:dyDescent="0.3">
      <c r="E1681" s="103"/>
      <c r="F1681" s="103"/>
      <c r="N1681" s="103"/>
    </row>
    <row r="1682" spans="5:14" x14ac:dyDescent="0.3">
      <c r="E1682" s="103"/>
      <c r="F1682" s="103"/>
      <c r="N1682" s="103"/>
    </row>
    <row r="1683" spans="5:14" x14ac:dyDescent="0.3">
      <c r="E1683" s="103"/>
      <c r="F1683" s="103"/>
      <c r="N1683" s="103"/>
    </row>
    <row r="1684" spans="5:14" x14ac:dyDescent="0.3">
      <c r="E1684" s="103"/>
      <c r="F1684" s="103"/>
      <c r="N1684" s="103"/>
    </row>
    <row r="1685" spans="5:14" x14ac:dyDescent="0.3">
      <c r="E1685" s="103"/>
      <c r="F1685" s="103"/>
      <c r="N1685" s="103"/>
    </row>
    <row r="1686" spans="5:14" x14ac:dyDescent="0.3">
      <c r="E1686" s="103"/>
      <c r="F1686" s="103"/>
      <c r="N1686" s="103"/>
    </row>
    <row r="1687" spans="5:14" x14ac:dyDescent="0.3">
      <c r="E1687" s="103"/>
      <c r="F1687" s="103"/>
      <c r="N1687" s="103"/>
    </row>
    <row r="1688" spans="5:14" x14ac:dyDescent="0.3">
      <c r="E1688" s="103"/>
      <c r="F1688" s="103"/>
      <c r="N1688" s="103"/>
    </row>
    <row r="1689" spans="5:14" x14ac:dyDescent="0.3">
      <c r="E1689" s="103"/>
      <c r="F1689" s="103"/>
      <c r="N1689" s="103"/>
    </row>
    <row r="1690" spans="5:14" x14ac:dyDescent="0.3">
      <c r="E1690" s="103"/>
      <c r="F1690" s="103"/>
      <c r="N1690" s="103"/>
    </row>
    <row r="1691" spans="5:14" x14ac:dyDescent="0.3">
      <c r="E1691" s="103"/>
      <c r="F1691" s="103"/>
      <c r="N1691" s="103"/>
    </row>
    <row r="1692" spans="5:14" x14ac:dyDescent="0.3">
      <c r="E1692" s="103"/>
      <c r="F1692" s="103"/>
      <c r="N1692" s="103"/>
    </row>
    <row r="1693" spans="5:14" x14ac:dyDescent="0.3">
      <c r="E1693" s="103"/>
      <c r="F1693" s="103"/>
      <c r="N1693" s="103"/>
    </row>
    <row r="1694" spans="5:14" x14ac:dyDescent="0.3">
      <c r="E1694" s="103"/>
      <c r="F1694" s="103"/>
      <c r="N1694" s="103"/>
    </row>
    <row r="1695" spans="5:14" x14ac:dyDescent="0.3">
      <c r="E1695" s="103"/>
      <c r="F1695" s="103"/>
      <c r="N1695" s="103"/>
    </row>
    <row r="1696" spans="5:14" x14ac:dyDescent="0.3">
      <c r="E1696" s="103"/>
      <c r="F1696" s="103"/>
      <c r="N1696" s="103"/>
    </row>
    <row r="1697" spans="5:14" x14ac:dyDescent="0.3">
      <c r="E1697" s="103"/>
      <c r="F1697" s="103"/>
      <c r="N1697" s="103"/>
    </row>
    <row r="1698" spans="5:14" x14ac:dyDescent="0.3">
      <c r="E1698" s="103"/>
      <c r="F1698" s="103"/>
      <c r="N1698" s="103"/>
    </row>
    <row r="1699" spans="5:14" x14ac:dyDescent="0.3">
      <c r="E1699" s="103"/>
      <c r="F1699" s="103"/>
      <c r="N1699" s="103"/>
    </row>
    <row r="1700" spans="5:14" x14ac:dyDescent="0.3">
      <c r="E1700" s="103"/>
      <c r="F1700" s="103"/>
      <c r="N1700" s="103"/>
    </row>
    <row r="1701" spans="5:14" x14ac:dyDescent="0.3">
      <c r="E1701" s="103"/>
      <c r="F1701" s="103"/>
      <c r="N1701" s="103"/>
    </row>
    <row r="1702" spans="5:14" x14ac:dyDescent="0.3">
      <c r="E1702" s="103"/>
      <c r="F1702" s="103"/>
      <c r="N1702" s="103"/>
    </row>
    <row r="1703" spans="5:14" x14ac:dyDescent="0.3">
      <c r="E1703" s="103"/>
      <c r="F1703" s="103"/>
      <c r="N1703" s="103"/>
    </row>
    <row r="1704" spans="5:14" x14ac:dyDescent="0.3">
      <c r="E1704" s="103"/>
      <c r="F1704" s="103"/>
      <c r="N1704" s="103"/>
    </row>
    <row r="1705" spans="5:14" x14ac:dyDescent="0.3">
      <c r="E1705" s="103"/>
      <c r="F1705" s="103"/>
      <c r="N1705" s="103"/>
    </row>
    <row r="1706" spans="5:14" x14ac:dyDescent="0.3">
      <c r="E1706" s="103"/>
      <c r="F1706" s="103"/>
      <c r="N1706" s="103"/>
    </row>
    <row r="1707" spans="5:14" x14ac:dyDescent="0.3">
      <c r="E1707" s="103"/>
      <c r="F1707" s="103"/>
      <c r="N1707" s="103"/>
    </row>
    <row r="1708" spans="5:14" x14ac:dyDescent="0.3">
      <c r="E1708" s="103"/>
      <c r="F1708" s="103"/>
      <c r="N1708" s="103"/>
    </row>
    <row r="1709" spans="5:14" x14ac:dyDescent="0.3">
      <c r="E1709" s="103"/>
      <c r="F1709" s="103"/>
      <c r="N1709" s="103"/>
    </row>
    <row r="1710" spans="5:14" x14ac:dyDescent="0.3">
      <c r="E1710" s="103"/>
      <c r="F1710" s="103"/>
      <c r="N1710" s="103"/>
    </row>
    <row r="1711" spans="5:14" x14ac:dyDescent="0.3">
      <c r="E1711" s="103"/>
      <c r="F1711" s="103"/>
      <c r="N1711" s="103"/>
    </row>
    <row r="1712" spans="5:14" x14ac:dyDescent="0.3">
      <c r="E1712" s="103"/>
      <c r="F1712" s="103"/>
      <c r="N1712" s="103"/>
    </row>
    <row r="1713" spans="5:14" x14ac:dyDescent="0.3">
      <c r="E1713" s="103"/>
      <c r="F1713" s="103"/>
      <c r="N1713" s="103"/>
    </row>
    <row r="1714" spans="5:14" x14ac:dyDescent="0.3">
      <c r="E1714" s="103"/>
      <c r="F1714" s="103"/>
      <c r="N1714" s="103"/>
    </row>
    <row r="1715" spans="5:14" x14ac:dyDescent="0.3">
      <c r="E1715" s="103"/>
      <c r="F1715" s="103"/>
      <c r="N1715" s="103"/>
    </row>
    <row r="1716" spans="5:14" x14ac:dyDescent="0.3">
      <c r="E1716" s="103"/>
      <c r="F1716" s="103"/>
      <c r="N1716" s="103"/>
    </row>
    <row r="1717" spans="5:14" x14ac:dyDescent="0.3">
      <c r="E1717" s="103"/>
      <c r="F1717" s="103"/>
      <c r="N1717" s="103"/>
    </row>
    <row r="1718" spans="5:14" x14ac:dyDescent="0.3">
      <c r="E1718" s="103"/>
      <c r="F1718" s="103"/>
      <c r="N1718" s="103"/>
    </row>
    <row r="1719" spans="5:14" x14ac:dyDescent="0.3">
      <c r="E1719" s="103"/>
      <c r="F1719" s="103"/>
      <c r="N1719" s="103"/>
    </row>
    <row r="1720" spans="5:14" x14ac:dyDescent="0.3">
      <c r="E1720" s="103"/>
      <c r="F1720" s="103"/>
      <c r="N1720" s="103"/>
    </row>
    <row r="1721" spans="5:14" x14ac:dyDescent="0.3">
      <c r="E1721" s="103"/>
      <c r="F1721" s="103"/>
      <c r="N1721" s="103"/>
    </row>
    <row r="1722" spans="5:14" x14ac:dyDescent="0.3">
      <c r="E1722" s="103"/>
      <c r="F1722" s="103"/>
      <c r="N1722" s="103"/>
    </row>
    <row r="1723" spans="5:14" x14ac:dyDescent="0.3">
      <c r="E1723" s="103"/>
      <c r="F1723" s="103"/>
      <c r="N1723" s="103"/>
    </row>
    <row r="1724" spans="5:14" x14ac:dyDescent="0.3">
      <c r="E1724" s="103"/>
      <c r="F1724" s="103"/>
      <c r="N1724" s="103"/>
    </row>
    <row r="1725" spans="5:14" x14ac:dyDescent="0.3">
      <c r="E1725" s="103"/>
      <c r="F1725" s="103"/>
      <c r="N1725" s="103"/>
    </row>
    <row r="1726" spans="5:14" x14ac:dyDescent="0.3">
      <c r="E1726" s="103"/>
      <c r="F1726" s="103"/>
      <c r="N1726" s="103"/>
    </row>
    <row r="1727" spans="5:14" x14ac:dyDescent="0.3">
      <c r="E1727" s="103"/>
      <c r="F1727" s="103"/>
      <c r="N1727" s="103"/>
    </row>
    <row r="1728" spans="5:14" x14ac:dyDescent="0.3">
      <c r="E1728" s="103"/>
      <c r="F1728" s="103"/>
      <c r="N1728" s="103"/>
    </row>
    <row r="1729" spans="5:14" x14ac:dyDescent="0.3">
      <c r="E1729" s="103"/>
      <c r="F1729" s="103"/>
      <c r="N1729" s="103"/>
    </row>
    <row r="1730" spans="5:14" x14ac:dyDescent="0.3">
      <c r="E1730" s="103"/>
      <c r="F1730" s="103"/>
      <c r="N1730" s="103"/>
    </row>
    <row r="1731" spans="5:14" x14ac:dyDescent="0.3">
      <c r="E1731" s="103"/>
      <c r="F1731" s="103"/>
      <c r="N1731" s="103"/>
    </row>
    <row r="1732" spans="5:14" x14ac:dyDescent="0.3">
      <c r="E1732" s="103"/>
      <c r="F1732" s="103"/>
      <c r="N1732" s="103"/>
    </row>
    <row r="1733" spans="5:14" x14ac:dyDescent="0.3">
      <c r="E1733" s="103"/>
      <c r="F1733" s="103"/>
      <c r="N1733" s="103"/>
    </row>
    <row r="1734" spans="5:14" x14ac:dyDescent="0.3">
      <c r="E1734" s="103"/>
      <c r="F1734" s="103"/>
      <c r="N1734" s="103"/>
    </row>
    <row r="1735" spans="5:14" x14ac:dyDescent="0.3">
      <c r="E1735" s="103"/>
      <c r="F1735" s="103"/>
      <c r="N1735" s="103"/>
    </row>
    <row r="1736" spans="5:14" x14ac:dyDescent="0.3">
      <c r="E1736" s="103"/>
      <c r="F1736" s="103"/>
      <c r="N1736" s="103"/>
    </row>
    <row r="1737" spans="5:14" x14ac:dyDescent="0.3">
      <c r="E1737" s="103"/>
      <c r="F1737" s="103"/>
      <c r="N1737" s="103"/>
    </row>
    <row r="1738" spans="5:14" x14ac:dyDescent="0.3">
      <c r="E1738" s="103"/>
      <c r="F1738" s="103"/>
      <c r="N1738" s="103"/>
    </row>
    <row r="1739" spans="5:14" x14ac:dyDescent="0.3">
      <c r="E1739" s="103"/>
      <c r="F1739" s="103"/>
      <c r="N1739" s="103"/>
    </row>
    <row r="1740" spans="5:14" x14ac:dyDescent="0.3">
      <c r="E1740" s="103"/>
      <c r="F1740" s="103"/>
      <c r="N1740" s="103"/>
    </row>
    <row r="1741" spans="5:14" x14ac:dyDescent="0.3">
      <c r="E1741" s="103"/>
      <c r="F1741" s="103"/>
      <c r="N1741" s="103"/>
    </row>
    <row r="1742" spans="5:14" x14ac:dyDescent="0.3">
      <c r="E1742" s="103"/>
      <c r="F1742" s="103"/>
      <c r="N1742" s="103"/>
    </row>
    <row r="1743" spans="5:14" x14ac:dyDescent="0.3">
      <c r="E1743" s="103"/>
      <c r="F1743" s="103"/>
      <c r="N1743" s="103"/>
    </row>
    <row r="1744" spans="5:14" x14ac:dyDescent="0.3">
      <c r="E1744" s="103"/>
      <c r="F1744" s="103"/>
      <c r="N1744" s="103"/>
    </row>
    <row r="1745" spans="5:14" x14ac:dyDescent="0.3">
      <c r="E1745" s="103"/>
      <c r="F1745" s="103"/>
      <c r="N1745" s="103"/>
    </row>
    <row r="1746" spans="5:14" x14ac:dyDescent="0.3">
      <c r="E1746" s="103"/>
      <c r="F1746" s="103"/>
      <c r="N1746" s="103"/>
    </row>
    <row r="1747" spans="5:14" x14ac:dyDescent="0.3">
      <c r="E1747" s="103"/>
      <c r="F1747" s="103"/>
      <c r="N1747" s="103"/>
    </row>
    <row r="1748" spans="5:14" x14ac:dyDescent="0.3">
      <c r="E1748" s="103"/>
      <c r="F1748" s="103"/>
      <c r="N1748" s="103"/>
    </row>
    <row r="1749" spans="5:14" x14ac:dyDescent="0.3">
      <c r="E1749" s="103"/>
      <c r="F1749" s="103"/>
      <c r="N1749" s="103"/>
    </row>
    <row r="1750" spans="5:14" x14ac:dyDescent="0.3">
      <c r="E1750" s="103"/>
      <c r="F1750" s="103"/>
      <c r="N1750" s="103"/>
    </row>
    <row r="1751" spans="5:14" x14ac:dyDescent="0.3">
      <c r="E1751" s="103"/>
      <c r="F1751" s="103"/>
      <c r="N1751" s="103"/>
    </row>
    <row r="1752" spans="5:14" x14ac:dyDescent="0.3">
      <c r="E1752" s="103"/>
      <c r="F1752" s="103"/>
      <c r="N1752" s="103"/>
    </row>
    <row r="1753" spans="5:14" x14ac:dyDescent="0.3">
      <c r="E1753" s="103"/>
      <c r="F1753" s="103"/>
      <c r="N1753" s="103"/>
    </row>
    <row r="1754" spans="5:14" x14ac:dyDescent="0.3">
      <c r="E1754" s="103"/>
      <c r="F1754" s="103"/>
      <c r="N1754" s="103"/>
    </row>
    <row r="1755" spans="5:14" x14ac:dyDescent="0.3">
      <c r="E1755" s="103"/>
      <c r="F1755" s="103"/>
      <c r="N1755" s="103"/>
    </row>
    <row r="1756" spans="5:14" x14ac:dyDescent="0.3">
      <c r="E1756" s="103"/>
      <c r="F1756" s="103"/>
      <c r="N1756" s="103"/>
    </row>
    <row r="1757" spans="5:14" x14ac:dyDescent="0.3">
      <c r="E1757" s="103"/>
      <c r="F1757" s="103"/>
      <c r="N1757" s="103"/>
    </row>
    <row r="1758" spans="5:14" x14ac:dyDescent="0.3">
      <c r="E1758" s="103"/>
      <c r="F1758" s="103"/>
      <c r="N1758" s="103"/>
    </row>
    <row r="1759" spans="5:14" x14ac:dyDescent="0.3">
      <c r="E1759" s="103"/>
      <c r="F1759" s="103"/>
      <c r="N1759" s="103"/>
    </row>
    <row r="1760" spans="5:14" x14ac:dyDescent="0.3">
      <c r="E1760" s="103"/>
      <c r="F1760" s="103"/>
      <c r="N1760" s="103"/>
    </row>
    <row r="1761" spans="5:14" x14ac:dyDescent="0.3">
      <c r="E1761" s="103"/>
      <c r="F1761" s="103"/>
      <c r="N1761" s="103"/>
    </row>
    <row r="1762" spans="5:14" x14ac:dyDescent="0.3">
      <c r="E1762" s="103"/>
      <c r="F1762" s="103"/>
      <c r="N1762" s="103"/>
    </row>
    <row r="1763" spans="5:14" x14ac:dyDescent="0.3">
      <c r="E1763" s="103"/>
      <c r="F1763" s="103"/>
      <c r="N1763" s="103"/>
    </row>
    <row r="1764" spans="5:14" x14ac:dyDescent="0.3">
      <c r="E1764" s="103"/>
      <c r="F1764" s="103"/>
      <c r="N1764" s="103"/>
    </row>
    <row r="1765" spans="5:14" x14ac:dyDescent="0.3">
      <c r="E1765" s="103"/>
      <c r="F1765" s="103"/>
      <c r="N1765" s="103"/>
    </row>
    <row r="1766" spans="5:14" x14ac:dyDescent="0.3">
      <c r="E1766" s="103"/>
      <c r="F1766" s="103"/>
      <c r="N1766" s="103"/>
    </row>
    <row r="1767" spans="5:14" x14ac:dyDescent="0.3">
      <c r="E1767" s="103"/>
      <c r="F1767" s="103"/>
      <c r="N1767" s="103"/>
    </row>
    <row r="1768" spans="5:14" x14ac:dyDescent="0.3">
      <c r="E1768" s="103"/>
      <c r="F1768" s="103"/>
      <c r="N1768" s="103"/>
    </row>
    <row r="1769" spans="5:14" x14ac:dyDescent="0.3">
      <c r="E1769" s="103"/>
      <c r="F1769" s="103"/>
      <c r="N1769" s="103"/>
    </row>
    <row r="1770" spans="5:14" x14ac:dyDescent="0.3">
      <c r="E1770" s="103"/>
      <c r="F1770" s="103"/>
      <c r="N1770" s="103"/>
    </row>
    <row r="1771" spans="5:14" x14ac:dyDescent="0.3">
      <c r="E1771" s="103"/>
      <c r="F1771" s="103"/>
      <c r="N1771" s="103"/>
    </row>
    <row r="1772" spans="5:14" x14ac:dyDescent="0.3">
      <c r="E1772" s="103"/>
      <c r="F1772" s="103"/>
      <c r="N1772" s="103"/>
    </row>
    <row r="1773" spans="5:14" x14ac:dyDescent="0.3">
      <c r="E1773" s="103"/>
      <c r="F1773" s="103"/>
      <c r="N1773" s="103"/>
    </row>
    <row r="1774" spans="5:14" x14ac:dyDescent="0.3">
      <c r="E1774" s="103"/>
      <c r="F1774" s="103"/>
      <c r="N1774" s="103"/>
    </row>
    <row r="1775" spans="5:14" x14ac:dyDescent="0.3">
      <c r="E1775" s="103"/>
      <c r="F1775" s="103"/>
      <c r="N1775" s="103"/>
    </row>
    <row r="1776" spans="5:14" x14ac:dyDescent="0.3">
      <c r="E1776" s="103"/>
      <c r="F1776" s="103"/>
      <c r="N1776" s="103"/>
    </row>
    <row r="1777" spans="5:14" x14ac:dyDescent="0.3">
      <c r="E1777" s="103"/>
      <c r="F1777" s="103"/>
      <c r="N1777" s="103"/>
    </row>
    <row r="1778" spans="5:14" x14ac:dyDescent="0.3">
      <c r="E1778" s="103"/>
      <c r="F1778" s="103"/>
      <c r="N1778" s="103"/>
    </row>
    <row r="1779" spans="5:14" x14ac:dyDescent="0.3">
      <c r="E1779" s="103"/>
      <c r="F1779" s="103"/>
      <c r="N1779" s="103"/>
    </row>
    <row r="1780" spans="5:14" x14ac:dyDescent="0.3">
      <c r="E1780" s="103"/>
      <c r="F1780" s="103"/>
      <c r="N1780" s="103"/>
    </row>
    <row r="1781" spans="5:14" x14ac:dyDescent="0.3">
      <c r="E1781" s="103"/>
      <c r="F1781" s="103"/>
      <c r="N1781" s="103"/>
    </row>
    <row r="1782" spans="5:14" x14ac:dyDescent="0.3">
      <c r="E1782" s="103"/>
      <c r="F1782" s="103"/>
      <c r="N1782" s="103"/>
    </row>
    <row r="1783" spans="5:14" x14ac:dyDescent="0.3">
      <c r="E1783" s="103"/>
      <c r="F1783" s="103"/>
      <c r="N1783" s="103"/>
    </row>
    <row r="1784" spans="5:14" x14ac:dyDescent="0.3">
      <c r="E1784" s="103"/>
      <c r="F1784" s="103"/>
      <c r="N1784" s="103"/>
    </row>
    <row r="1785" spans="5:14" x14ac:dyDescent="0.3">
      <c r="E1785" s="103"/>
      <c r="F1785" s="103"/>
      <c r="N1785" s="103"/>
    </row>
    <row r="1786" spans="5:14" x14ac:dyDescent="0.3">
      <c r="E1786" s="103"/>
      <c r="F1786" s="103"/>
      <c r="N1786" s="103"/>
    </row>
    <row r="1787" spans="5:14" x14ac:dyDescent="0.3">
      <c r="E1787" s="103"/>
      <c r="F1787" s="103"/>
      <c r="N1787" s="103"/>
    </row>
    <row r="1788" spans="5:14" x14ac:dyDescent="0.3">
      <c r="E1788" s="103"/>
      <c r="F1788" s="103"/>
      <c r="N1788" s="103"/>
    </row>
    <row r="1789" spans="5:14" x14ac:dyDescent="0.3">
      <c r="E1789" s="103"/>
      <c r="F1789" s="103"/>
      <c r="N1789" s="103"/>
    </row>
    <row r="1790" spans="5:14" x14ac:dyDescent="0.3">
      <c r="E1790" s="103"/>
      <c r="F1790" s="103"/>
      <c r="N1790" s="103"/>
    </row>
    <row r="1791" spans="5:14" x14ac:dyDescent="0.3">
      <c r="E1791" s="103"/>
      <c r="F1791" s="103"/>
      <c r="N1791" s="103"/>
    </row>
    <row r="1792" spans="5:14" x14ac:dyDescent="0.3">
      <c r="E1792" s="103"/>
      <c r="F1792" s="103"/>
      <c r="N1792" s="103"/>
    </row>
    <row r="1793" spans="5:14" x14ac:dyDescent="0.3">
      <c r="E1793" s="103"/>
      <c r="F1793" s="103"/>
      <c r="N1793" s="103"/>
    </row>
    <row r="1794" spans="5:14" x14ac:dyDescent="0.3">
      <c r="E1794" s="103"/>
      <c r="F1794" s="103"/>
      <c r="N1794" s="103"/>
    </row>
    <row r="1795" spans="5:14" x14ac:dyDescent="0.3">
      <c r="E1795" s="103"/>
      <c r="F1795" s="103"/>
      <c r="N1795" s="103"/>
    </row>
    <row r="1796" spans="5:14" x14ac:dyDescent="0.3">
      <c r="E1796" s="103"/>
      <c r="F1796" s="103"/>
      <c r="N1796" s="103"/>
    </row>
    <row r="1797" spans="5:14" x14ac:dyDescent="0.3">
      <c r="E1797" s="103"/>
      <c r="F1797" s="103"/>
      <c r="N1797" s="103"/>
    </row>
    <row r="1798" spans="5:14" x14ac:dyDescent="0.3">
      <c r="E1798" s="103"/>
      <c r="F1798" s="103"/>
      <c r="N1798" s="103"/>
    </row>
    <row r="1799" spans="5:14" x14ac:dyDescent="0.3">
      <c r="E1799" s="103"/>
      <c r="F1799" s="103"/>
      <c r="N1799" s="103"/>
    </row>
    <row r="1800" spans="5:14" x14ac:dyDescent="0.3">
      <c r="E1800" s="103"/>
      <c r="F1800" s="103"/>
      <c r="N1800" s="103"/>
    </row>
    <row r="1801" spans="5:14" x14ac:dyDescent="0.3">
      <c r="E1801" s="103"/>
      <c r="F1801" s="103"/>
      <c r="N1801" s="103"/>
    </row>
    <row r="1802" spans="5:14" x14ac:dyDescent="0.3">
      <c r="E1802" s="103"/>
      <c r="F1802" s="103"/>
      <c r="N1802" s="103"/>
    </row>
    <row r="1803" spans="5:14" x14ac:dyDescent="0.3">
      <c r="E1803" s="103"/>
      <c r="F1803" s="103"/>
      <c r="N1803" s="103"/>
    </row>
    <row r="1804" spans="5:14" x14ac:dyDescent="0.3">
      <c r="E1804" s="103"/>
      <c r="F1804" s="103"/>
      <c r="N1804" s="103"/>
    </row>
    <row r="1805" spans="5:14" x14ac:dyDescent="0.3">
      <c r="E1805" s="103"/>
      <c r="F1805" s="103"/>
      <c r="N1805" s="103"/>
    </row>
    <row r="1806" spans="5:14" x14ac:dyDescent="0.3">
      <c r="E1806" s="103"/>
      <c r="F1806" s="103"/>
      <c r="N1806" s="103"/>
    </row>
    <row r="1807" spans="5:14" x14ac:dyDescent="0.3">
      <c r="E1807" s="103"/>
      <c r="F1807" s="103"/>
      <c r="N1807" s="103"/>
    </row>
    <row r="1808" spans="5:14" x14ac:dyDescent="0.3">
      <c r="E1808" s="103"/>
      <c r="F1808" s="103"/>
      <c r="N1808" s="103"/>
    </row>
    <row r="1809" spans="5:14" x14ac:dyDescent="0.3">
      <c r="E1809" s="103"/>
      <c r="F1809" s="103"/>
      <c r="N1809" s="103"/>
    </row>
    <row r="1810" spans="5:14" x14ac:dyDescent="0.3">
      <c r="E1810" s="103"/>
      <c r="F1810" s="103"/>
      <c r="N1810" s="103"/>
    </row>
    <row r="1811" spans="5:14" x14ac:dyDescent="0.3">
      <c r="E1811" s="103"/>
      <c r="F1811" s="103"/>
      <c r="N1811" s="103"/>
    </row>
    <row r="1812" spans="5:14" x14ac:dyDescent="0.3">
      <c r="E1812" s="103"/>
      <c r="F1812" s="103"/>
      <c r="N1812" s="103"/>
    </row>
    <row r="1813" spans="5:14" x14ac:dyDescent="0.3">
      <c r="E1813" s="103"/>
      <c r="F1813" s="103"/>
      <c r="N1813" s="103"/>
    </row>
    <row r="1814" spans="5:14" x14ac:dyDescent="0.3">
      <c r="E1814" s="103"/>
      <c r="F1814" s="103"/>
      <c r="N1814" s="103"/>
    </row>
    <row r="1815" spans="5:14" x14ac:dyDescent="0.3">
      <c r="E1815" s="103"/>
      <c r="F1815" s="103"/>
      <c r="N1815" s="103"/>
    </row>
    <row r="1816" spans="5:14" x14ac:dyDescent="0.3">
      <c r="E1816" s="103"/>
      <c r="F1816" s="103"/>
      <c r="N1816" s="103"/>
    </row>
    <row r="1817" spans="5:14" x14ac:dyDescent="0.3">
      <c r="E1817" s="103"/>
      <c r="F1817" s="103"/>
      <c r="N1817" s="103"/>
    </row>
    <row r="1818" spans="5:14" x14ac:dyDescent="0.3">
      <c r="E1818" s="103"/>
      <c r="F1818" s="103"/>
      <c r="N1818" s="103"/>
    </row>
    <row r="1819" spans="5:14" x14ac:dyDescent="0.3">
      <c r="E1819" s="103"/>
      <c r="F1819" s="103"/>
      <c r="N1819" s="103"/>
    </row>
    <row r="1820" spans="5:14" x14ac:dyDescent="0.3">
      <c r="E1820" s="103"/>
      <c r="F1820" s="103"/>
      <c r="N1820" s="103"/>
    </row>
    <row r="1821" spans="5:14" x14ac:dyDescent="0.3">
      <c r="E1821" s="103"/>
      <c r="F1821" s="103"/>
      <c r="N1821" s="103"/>
    </row>
    <row r="1822" spans="5:14" x14ac:dyDescent="0.3">
      <c r="E1822" s="103"/>
      <c r="F1822" s="103"/>
      <c r="N1822" s="103"/>
    </row>
    <row r="1823" spans="5:14" x14ac:dyDescent="0.3">
      <c r="E1823" s="103"/>
      <c r="F1823" s="103"/>
      <c r="N1823" s="103"/>
    </row>
    <row r="1824" spans="5:14" x14ac:dyDescent="0.3">
      <c r="E1824" s="103"/>
      <c r="F1824" s="103"/>
      <c r="N1824" s="103"/>
    </row>
    <row r="1825" spans="5:14" x14ac:dyDescent="0.3">
      <c r="E1825" s="103"/>
      <c r="F1825" s="103"/>
      <c r="N1825" s="103"/>
    </row>
    <row r="1826" spans="5:14" x14ac:dyDescent="0.3">
      <c r="E1826" s="103"/>
      <c r="F1826" s="103"/>
      <c r="N1826" s="103"/>
    </row>
    <row r="1827" spans="5:14" x14ac:dyDescent="0.3">
      <c r="E1827" s="103"/>
      <c r="F1827" s="103"/>
      <c r="N1827" s="103"/>
    </row>
    <row r="1828" spans="5:14" x14ac:dyDescent="0.3">
      <c r="E1828" s="103"/>
      <c r="F1828" s="103"/>
      <c r="N1828" s="103"/>
    </row>
    <row r="1829" spans="5:14" x14ac:dyDescent="0.3">
      <c r="E1829" s="103"/>
      <c r="F1829" s="103"/>
      <c r="N1829" s="103"/>
    </row>
    <row r="1830" spans="5:14" x14ac:dyDescent="0.3">
      <c r="E1830" s="103"/>
      <c r="F1830" s="103"/>
      <c r="N1830" s="103"/>
    </row>
    <row r="1831" spans="5:14" x14ac:dyDescent="0.3">
      <c r="E1831" s="103"/>
      <c r="F1831" s="103"/>
      <c r="N1831" s="103"/>
    </row>
    <row r="1832" spans="5:14" x14ac:dyDescent="0.3">
      <c r="E1832" s="103"/>
      <c r="F1832" s="103"/>
      <c r="N1832" s="103"/>
    </row>
    <row r="1833" spans="5:14" x14ac:dyDescent="0.3">
      <c r="E1833" s="103"/>
      <c r="F1833" s="103"/>
      <c r="N1833" s="103"/>
    </row>
    <row r="1834" spans="5:14" x14ac:dyDescent="0.3">
      <c r="E1834" s="103"/>
      <c r="F1834" s="103"/>
      <c r="N1834" s="103"/>
    </row>
    <row r="1835" spans="5:14" x14ac:dyDescent="0.3">
      <c r="E1835" s="103"/>
      <c r="F1835" s="103"/>
      <c r="N1835" s="103"/>
    </row>
    <row r="1836" spans="5:14" x14ac:dyDescent="0.3">
      <c r="E1836" s="103"/>
      <c r="F1836" s="103"/>
      <c r="N1836" s="103"/>
    </row>
    <row r="1837" spans="5:14" x14ac:dyDescent="0.3">
      <c r="E1837" s="103"/>
      <c r="F1837" s="103"/>
      <c r="N1837" s="103"/>
    </row>
    <row r="1838" spans="5:14" x14ac:dyDescent="0.3">
      <c r="E1838" s="103"/>
      <c r="F1838" s="103"/>
      <c r="N1838" s="103"/>
    </row>
    <row r="1839" spans="5:14" x14ac:dyDescent="0.3">
      <c r="E1839" s="103"/>
      <c r="F1839" s="103"/>
      <c r="N1839" s="103"/>
    </row>
    <row r="1840" spans="5:14" x14ac:dyDescent="0.3">
      <c r="E1840" s="103"/>
      <c r="F1840" s="103"/>
      <c r="N1840" s="103"/>
    </row>
    <row r="1841" spans="5:14" x14ac:dyDescent="0.3">
      <c r="E1841" s="103"/>
      <c r="F1841" s="103"/>
      <c r="N1841" s="103"/>
    </row>
    <row r="1842" spans="5:14" x14ac:dyDescent="0.3">
      <c r="E1842" s="103"/>
      <c r="F1842" s="103"/>
      <c r="N1842" s="103"/>
    </row>
    <row r="1843" spans="5:14" x14ac:dyDescent="0.3">
      <c r="E1843" s="103"/>
      <c r="F1843" s="103"/>
      <c r="N1843" s="103"/>
    </row>
    <row r="1844" spans="5:14" x14ac:dyDescent="0.3">
      <c r="E1844" s="103"/>
      <c r="F1844" s="103"/>
      <c r="N1844" s="103"/>
    </row>
    <row r="1845" spans="5:14" x14ac:dyDescent="0.3">
      <c r="E1845" s="103"/>
      <c r="F1845" s="103"/>
      <c r="N1845" s="103"/>
    </row>
    <row r="1846" spans="5:14" x14ac:dyDescent="0.3">
      <c r="E1846" s="103"/>
      <c r="F1846" s="103"/>
      <c r="N1846" s="103"/>
    </row>
    <row r="1847" spans="5:14" x14ac:dyDescent="0.3">
      <c r="E1847" s="103"/>
      <c r="F1847" s="103"/>
      <c r="N1847" s="103"/>
    </row>
    <row r="1848" spans="5:14" x14ac:dyDescent="0.3">
      <c r="E1848" s="103"/>
      <c r="F1848" s="103"/>
      <c r="N1848" s="103"/>
    </row>
    <row r="1849" spans="5:14" x14ac:dyDescent="0.3">
      <c r="E1849" s="103"/>
      <c r="F1849" s="103"/>
      <c r="N1849" s="103"/>
    </row>
    <row r="1850" spans="5:14" x14ac:dyDescent="0.3">
      <c r="E1850" s="103"/>
      <c r="F1850" s="103"/>
      <c r="N1850" s="103"/>
    </row>
    <row r="1851" spans="5:14" x14ac:dyDescent="0.3">
      <c r="E1851" s="103"/>
      <c r="F1851" s="103"/>
      <c r="N1851" s="103"/>
    </row>
    <row r="1852" spans="5:14" x14ac:dyDescent="0.3">
      <c r="E1852" s="103"/>
      <c r="F1852" s="103"/>
      <c r="N1852" s="103"/>
    </row>
    <row r="1853" spans="5:14" x14ac:dyDescent="0.3">
      <c r="E1853" s="103"/>
      <c r="F1853" s="103"/>
      <c r="N1853" s="103"/>
    </row>
    <row r="1854" spans="5:14" x14ac:dyDescent="0.3">
      <c r="E1854" s="103"/>
      <c r="F1854" s="103"/>
      <c r="N1854" s="103"/>
    </row>
    <row r="1855" spans="5:14" x14ac:dyDescent="0.3">
      <c r="E1855" s="103"/>
      <c r="F1855" s="103"/>
      <c r="N1855" s="103"/>
    </row>
    <row r="1856" spans="5:14" x14ac:dyDescent="0.3">
      <c r="E1856" s="103"/>
      <c r="F1856" s="103"/>
      <c r="N1856" s="103"/>
    </row>
    <row r="1857" spans="5:14" x14ac:dyDescent="0.3">
      <c r="E1857" s="103"/>
      <c r="F1857" s="103"/>
      <c r="N1857" s="103"/>
    </row>
    <row r="1858" spans="5:14" x14ac:dyDescent="0.3">
      <c r="E1858" s="103"/>
      <c r="F1858" s="103"/>
      <c r="N1858" s="103"/>
    </row>
    <row r="1859" spans="5:14" x14ac:dyDescent="0.3">
      <c r="E1859" s="103"/>
      <c r="F1859" s="103"/>
      <c r="N1859" s="103"/>
    </row>
    <row r="1860" spans="5:14" x14ac:dyDescent="0.3">
      <c r="E1860" s="103"/>
      <c r="F1860" s="103"/>
      <c r="N1860" s="103"/>
    </row>
    <row r="1861" spans="5:14" x14ac:dyDescent="0.3">
      <c r="E1861" s="103"/>
      <c r="F1861" s="103"/>
      <c r="N1861" s="103"/>
    </row>
    <row r="1862" spans="5:14" x14ac:dyDescent="0.3">
      <c r="E1862" s="103"/>
      <c r="F1862" s="103"/>
      <c r="N1862" s="103"/>
    </row>
    <row r="1863" spans="5:14" x14ac:dyDescent="0.3">
      <c r="E1863" s="103"/>
      <c r="F1863" s="103"/>
      <c r="N1863" s="103"/>
    </row>
    <row r="1864" spans="5:14" x14ac:dyDescent="0.3">
      <c r="E1864" s="103"/>
      <c r="F1864" s="103"/>
      <c r="N1864" s="103"/>
    </row>
    <row r="1865" spans="5:14" x14ac:dyDescent="0.3">
      <c r="E1865" s="103"/>
      <c r="F1865" s="103"/>
      <c r="N1865" s="103"/>
    </row>
    <row r="1866" spans="5:14" x14ac:dyDescent="0.3">
      <c r="E1866" s="103"/>
      <c r="F1866" s="103"/>
      <c r="N1866" s="103"/>
    </row>
    <row r="1867" spans="5:14" x14ac:dyDescent="0.3">
      <c r="E1867" s="103"/>
      <c r="F1867" s="103"/>
      <c r="N1867" s="103"/>
    </row>
    <row r="1868" spans="5:14" x14ac:dyDescent="0.3">
      <c r="E1868" s="103"/>
      <c r="F1868" s="103"/>
      <c r="N1868" s="103"/>
    </row>
    <row r="1869" spans="5:14" x14ac:dyDescent="0.3">
      <c r="E1869" s="103"/>
      <c r="F1869" s="103"/>
      <c r="N1869" s="103"/>
    </row>
    <row r="1870" spans="5:14" x14ac:dyDescent="0.3">
      <c r="E1870" s="103"/>
      <c r="F1870" s="103"/>
      <c r="N1870" s="103"/>
    </row>
    <row r="1871" spans="5:14" x14ac:dyDescent="0.3">
      <c r="E1871" s="103"/>
      <c r="F1871" s="103"/>
      <c r="N1871" s="103"/>
    </row>
    <row r="1872" spans="5:14" x14ac:dyDescent="0.3">
      <c r="E1872" s="103"/>
      <c r="F1872" s="103"/>
      <c r="N1872" s="103"/>
    </row>
    <row r="1873" spans="5:14" x14ac:dyDescent="0.3">
      <c r="E1873" s="103"/>
      <c r="F1873" s="103"/>
      <c r="N1873" s="103"/>
    </row>
    <row r="1874" spans="5:14" x14ac:dyDescent="0.3">
      <c r="E1874" s="103"/>
      <c r="F1874" s="103"/>
      <c r="N1874" s="103"/>
    </row>
    <row r="1875" spans="5:14" x14ac:dyDescent="0.3">
      <c r="E1875" s="103"/>
      <c r="F1875" s="103"/>
      <c r="N1875" s="103"/>
    </row>
    <row r="1876" spans="5:14" x14ac:dyDescent="0.3">
      <c r="E1876" s="103"/>
      <c r="F1876" s="103"/>
      <c r="N1876" s="103"/>
    </row>
    <row r="1877" spans="5:14" x14ac:dyDescent="0.3">
      <c r="E1877" s="103"/>
      <c r="F1877" s="103"/>
      <c r="N1877" s="103"/>
    </row>
    <row r="1878" spans="5:14" x14ac:dyDescent="0.3">
      <c r="E1878" s="103"/>
      <c r="F1878" s="103"/>
      <c r="N1878" s="103"/>
    </row>
    <row r="1879" spans="5:14" x14ac:dyDescent="0.3">
      <c r="E1879" s="103"/>
      <c r="F1879" s="103"/>
      <c r="N1879" s="103"/>
    </row>
    <row r="1880" spans="5:14" x14ac:dyDescent="0.3">
      <c r="E1880" s="103"/>
      <c r="F1880" s="103"/>
      <c r="N1880" s="103"/>
    </row>
    <row r="1881" spans="5:14" x14ac:dyDescent="0.3">
      <c r="E1881" s="103"/>
      <c r="F1881" s="103"/>
      <c r="N1881" s="103"/>
    </row>
    <row r="1882" spans="5:14" x14ac:dyDescent="0.3">
      <c r="E1882" s="103"/>
      <c r="F1882" s="103"/>
      <c r="N1882" s="103"/>
    </row>
    <row r="1883" spans="5:14" x14ac:dyDescent="0.3">
      <c r="E1883" s="103"/>
      <c r="F1883" s="103"/>
      <c r="N1883" s="103"/>
    </row>
    <row r="1884" spans="5:14" x14ac:dyDescent="0.3">
      <c r="E1884" s="103"/>
      <c r="F1884" s="103"/>
      <c r="N1884" s="103"/>
    </row>
    <row r="1885" spans="5:14" x14ac:dyDescent="0.3">
      <c r="E1885" s="103"/>
      <c r="F1885" s="103"/>
      <c r="N1885" s="103"/>
    </row>
    <row r="1886" spans="5:14" x14ac:dyDescent="0.3">
      <c r="E1886" s="103"/>
      <c r="F1886" s="103"/>
      <c r="N1886" s="103"/>
    </row>
    <row r="1887" spans="5:14" x14ac:dyDescent="0.3">
      <c r="E1887" s="103"/>
      <c r="F1887" s="103"/>
      <c r="N1887" s="103"/>
    </row>
    <row r="1888" spans="5:14" x14ac:dyDescent="0.3">
      <c r="E1888" s="103"/>
      <c r="F1888" s="103"/>
      <c r="N1888" s="103"/>
    </row>
    <row r="1889" spans="5:14" x14ac:dyDescent="0.3">
      <c r="E1889" s="103"/>
      <c r="F1889" s="103"/>
      <c r="N1889" s="103"/>
    </row>
    <row r="1890" spans="5:14" x14ac:dyDescent="0.3">
      <c r="E1890" s="103"/>
      <c r="F1890" s="103"/>
      <c r="N1890" s="103"/>
    </row>
    <row r="1891" spans="5:14" x14ac:dyDescent="0.3">
      <c r="E1891" s="103"/>
      <c r="F1891" s="103"/>
      <c r="N1891" s="103"/>
    </row>
    <row r="1892" spans="5:14" x14ac:dyDescent="0.3">
      <c r="E1892" s="103"/>
      <c r="F1892" s="103"/>
      <c r="N1892" s="103"/>
    </row>
    <row r="1893" spans="5:14" x14ac:dyDescent="0.3">
      <c r="E1893" s="103"/>
      <c r="F1893" s="103"/>
      <c r="N1893" s="103"/>
    </row>
    <row r="1894" spans="5:14" x14ac:dyDescent="0.3">
      <c r="E1894" s="103"/>
      <c r="F1894" s="103"/>
      <c r="N1894" s="103"/>
    </row>
    <row r="1895" spans="5:14" x14ac:dyDescent="0.3">
      <c r="E1895" s="103"/>
      <c r="F1895" s="103"/>
      <c r="N1895" s="103"/>
    </row>
    <row r="1896" spans="5:14" x14ac:dyDescent="0.3">
      <c r="E1896" s="103"/>
      <c r="F1896" s="103"/>
      <c r="N1896" s="103"/>
    </row>
    <row r="1897" spans="5:14" x14ac:dyDescent="0.3">
      <c r="E1897" s="103"/>
      <c r="F1897" s="103"/>
      <c r="N1897" s="103"/>
    </row>
    <row r="1898" spans="5:14" x14ac:dyDescent="0.3">
      <c r="E1898" s="103"/>
      <c r="F1898" s="103"/>
      <c r="N1898" s="103"/>
    </row>
    <row r="1899" spans="5:14" x14ac:dyDescent="0.3">
      <c r="E1899" s="103"/>
      <c r="F1899" s="103"/>
      <c r="N1899" s="103"/>
    </row>
    <row r="1900" spans="5:14" x14ac:dyDescent="0.3">
      <c r="E1900" s="103"/>
      <c r="F1900" s="103"/>
      <c r="N1900" s="103"/>
    </row>
    <row r="1901" spans="5:14" x14ac:dyDescent="0.3">
      <c r="E1901" s="103"/>
      <c r="F1901" s="103"/>
      <c r="N1901" s="103"/>
    </row>
    <row r="1902" spans="5:14" x14ac:dyDescent="0.3">
      <c r="E1902" s="103"/>
      <c r="F1902" s="103"/>
      <c r="N1902" s="103"/>
    </row>
    <row r="1903" spans="5:14" x14ac:dyDescent="0.3">
      <c r="E1903" s="103"/>
      <c r="F1903" s="103"/>
      <c r="N1903" s="103"/>
    </row>
    <row r="1904" spans="5:14" x14ac:dyDescent="0.3">
      <c r="E1904" s="103"/>
      <c r="F1904" s="103"/>
      <c r="N1904" s="103"/>
    </row>
    <row r="1905" spans="5:14" x14ac:dyDescent="0.3">
      <c r="E1905" s="103"/>
      <c r="F1905" s="103"/>
      <c r="N1905" s="103"/>
    </row>
    <row r="1906" spans="5:14" x14ac:dyDescent="0.3">
      <c r="E1906" s="103"/>
      <c r="F1906" s="103"/>
      <c r="N1906" s="103"/>
    </row>
    <row r="1907" spans="5:14" x14ac:dyDescent="0.3">
      <c r="E1907" s="103"/>
      <c r="F1907" s="103"/>
      <c r="N1907" s="103"/>
    </row>
    <row r="1908" spans="5:14" x14ac:dyDescent="0.3">
      <c r="E1908" s="103"/>
      <c r="F1908" s="103"/>
      <c r="N1908" s="103"/>
    </row>
    <row r="1909" spans="5:14" x14ac:dyDescent="0.3">
      <c r="E1909" s="103"/>
      <c r="F1909" s="103"/>
      <c r="N1909" s="103"/>
    </row>
    <row r="1910" spans="5:14" x14ac:dyDescent="0.3">
      <c r="E1910" s="103"/>
      <c r="F1910" s="103"/>
      <c r="N1910" s="103"/>
    </row>
    <row r="1911" spans="5:14" x14ac:dyDescent="0.3">
      <c r="E1911" s="103"/>
      <c r="F1911" s="103"/>
      <c r="N1911" s="103"/>
    </row>
    <row r="1912" spans="5:14" x14ac:dyDescent="0.3">
      <c r="E1912" s="103"/>
      <c r="F1912" s="103"/>
      <c r="N1912" s="103"/>
    </row>
    <row r="1913" spans="5:14" x14ac:dyDescent="0.3">
      <c r="E1913" s="103"/>
      <c r="F1913" s="103"/>
      <c r="N1913" s="103"/>
    </row>
    <row r="1914" spans="5:14" x14ac:dyDescent="0.3">
      <c r="E1914" s="103"/>
      <c r="F1914" s="103"/>
      <c r="N1914" s="103"/>
    </row>
    <row r="1915" spans="5:14" x14ac:dyDescent="0.3">
      <c r="E1915" s="103"/>
      <c r="F1915" s="103"/>
      <c r="N1915" s="103"/>
    </row>
    <row r="1916" spans="5:14" x14ac:dyDescent="0.3">
      <c r="E1916" s="103"/>
      <c r="F1916" s="103"/>
      <c r="N1916" s="103"/>
    </row>
    <row r="1917" spans="5:14" x14ac:dyDescent="0.3">
      <c r="E1917" s="103"/>
      <c r="F1917" s="103"/>
      <c r="N1917" s="103"/>
    </row>
    <row r="1918" spans="5:14" x14ac:dyDescent="0.3">
      <c r="E1918" s="103"/>
      <c r="F1918" s="103"/>
      <c r="N1918" s="103"/>
    </row>
    <row r="1919" spans="5:14" x14ac:dyDescent="0.3">
      <c r="E1919" s="103"/>
      <c r="F1919" s="103"/>
      <c r="N1919" s="103"/>
    </row>
    <row r="1920" spans="5:14" x14ac:dyDescent="0.3">
      <c r="E1920" s="103"/>
      <c r="F1920" s="103"/>
      <c r="N1920" s="103"/>
    </row>
    <row r="1921" spans="5:14" x14ac:dyDescent="0.3">
      <c r="E1921" s="103"/>
      <c r="F1921" s="103"/>
      <c r="N1921" s="103"/>
    </row>
    <row r="1922" spans="5:14" x14ac:dyDescent="0.3">
      <c r="E1922" s="103"/>
      <c r="F1922" s="103"/>
      <c r="N1922" s="103"/>
    </row>
    <row r="1923" spans="5:14" x14ac:dyDescent="0.3">
      <c r="E1923" s="103"/>
      <c r="F1923" s="103"/>
      <c r="N1923" s="103"/>
    </row>
    <row r="1924" spans="5:14" x14ac:dyDescent="0.3">
      <c r="E1924" s="103"/>
      <c r="F1924" s="103"/>
      <c r="N1924" s="103"/>
    </row>
    <row r="1925" spans="5:14" x14ac:dyDescent="0.3">
      <c r="E1925" s="103"/>
      <c r="F1925" s="103"/>
      <c r="N1925" s="103"/>
    </row>
    <row r="1926" spans="5:14" x14ac:dyDescent="0.3">
      <c r="E1926" s="103"/>
      <c r="F1926" s="103"/>
      <c r="N1926" s="103"/>
    </row>
    <row r="1927" spans="5:14" x14ac:dyDescent="0.3">
      <c r="E1927" s="103"/>
      <c r="F1927" s="103"/>
      <c r="N1927" s="103"/>
    </row>
    <row r="1928" spans="5:14" x14ac:dyDescent="0.3">
      <c r="E1928" s="103"/>
      <c r="F1928" s="103"/>
      <c r="N1928" s="103"/>
    </row>
    <row r="1929" spans="5:14" x14ac:dyDescent="0.3">
      <c r="E1929" s="103"/>
      <c r="F1929" s="103"/>
      <c r="N1929" s="103"/>
    </row>
    <row r="1930" spans="5:14" x14ac:dyDescent="0.3">
      <c r="E1930" s="103"/>
      <c r="F1930" s="103"/>
      <c r="N1930" s="103"/>
    </row>
    <row r="1931" spans="5:14" x14ac:dyDescent="0.3">
      <c r="E1931" s="103"/>
      <c r="F1931" s="103"/>
      <c r="N1931" s="103"/>
    </row>
    <row r="1932" spans="5:14" x14ac:dyDescent="0.3">
      <c r="E1932" s="103"/>
      <c r="F1932" s="103"/>
      <c r="N1932" s="103"/>
    </row>
    <row r="1933" spans="5:14" x14ac:dyDescent="0.3">
      <c r="E1933" s="103"/>
      <c r="F1933" s="103"/>
      <c r="N1933" s="103"/>
    </row>
    <row r="1934" spans="5:14" x14ac:dyDescent="0.3">
      <c r="E1934" s="103"/>
      <c r="F1934" s="103"/>
      <c r="N1934" s="103"/>
    </row>
    <row r="1935" spans="5:14" x14ac:dyDescent="0.3">
      <c r="E1935" s="103"/>
      <c r="F1935" s="103"/>
      <c r="N1935" s="103"/>
    </row>
    <row r="1936" spans="5:14" x14ac:dyDescent="0.3">
      <c r="E1936" s="103"/>
      <c r="F1936" s="103"/>
      <c r="N1936" s="103"/>
    </row>
    <row r="1937" spans="5:14" x14ac:dyDescent="0.3">
      <c r="E1937" s="103"/>
      <c r="F1937" s="103"/>
      <c r="N1937" s="103"/>
    </row>
    <row r="1938" spans="5:14" x14ac:dyDescent="0.3">
      <c r="E1938" s="103"/>
      <c r="F1938" s="103"/>
      <c r="N1938" s="103"/>
    </row>
    <row r="1939" spans="5:14" x14ac:dyDescent="0.3">
      <c r="E1939" s="103"/>
      <c r="F1939" s="103"/>
      <c r="N1939" s="103"/>
    </row>
    <row r="1940" spans="5:14" x14ac:dyDescent="0.3">
      <c r="E1940" s="103"/>
      <c r="F1940" s="103"/>
      <c r="N1940" s="103"/>
    </row>
    <row r="1941" spans="5:14" x14ac:dyDescent="0.3">
      <c r="E1941" s="103"/>
      <c r="F1941" s="103"/>
      <c r="N1941" s="103"/>
    </row>
    <row r="1942" spans="5:14" x14ac:dyDescent="0.3">
      <c r="E1942" s="103"/>
      <c r="F1942" s="103"/>
      <c r="N1942" s="103"/>
    </row>
    <row r="1943" spans="5:14" x14ac:dyDescent="0.3">
      <c r="E1943" s="103"/>
      <c r="F1943" s="103"/>
      <c r="N1943" s="103"/>
    </row>
    <row r="1944" spans="5:14" x14ac:dyDescent="0.3">
      <c r="E1944" s="103"/>
      <c r="F1944" s="103"/>
      <c r="N1944" s="103"/>
    </row>
    <row r="1945" spans="5:14" x14ac:dyDescent="0.3">
      <c r="E1945" s="103"/>
      <c r="F1945" s="103"/>
      <c r="N1945" s="103"/>
    </row>
    <row r="1946" spans="5:14" x14ac:dyDescent="0.3">
      <c r="E1946" s="103"/>
      <c r="F1946" s="103"/>
      <c r="N1946" s="103"/>
    </row>
    <row r="1947" spans="5:14" x14ac:dyDescent="0.3">
      <c r="E1947" s="103"/>
      <c r="F1947" s="103"/>
      <c r="N1947" s="103"/>
    </row>
    <row r="1948" spans="5:14" x14ac:dyDescent="0.3">
      <c r="E1948" s="103"/>
      <c r="F1948" s="103"/>
      <c r="N1948" s="103"/>
    </row>
    <row r="1949" spans="5:14" x14ac:dyDescent="0.3">
      <c r="E1949" s="103"/>
      <c r="F1949" s="103"/>
      <c r="N1949" s="103"/>
    </row>
    <row r="1950" spans="5:14" x14ac:dyDescent="0.3">
      <c r="E1950" s="103"/>
      <c r="F1950" s="103"/>
      <c r="N1950" s="103"/>
    </row>
    <row r="1951" spans="5:14" x14ac:dyDescent="0.3">
      <c r="E1951" s="103"/>
      <c r="F1951" s="103"/>
      <c r="N1951" s="103"/>
    </row>
    <row r="1952" spans="5:14" x14ac:dyDescent="0.3">
      <c r="E1952" s="103"/>
      <c r="F1952" s="103"/>
      <c r="N1952" s="103"/>
    </row>
    <row r="1953" spans="5:14" x14ac:dyDescent="0.3">
      <c r="E1953" s="103"/>
      <c r="F1953" s="103"/>
      <c r="N1953" s="103"/>
    </row>
    <row r="1954" spans="5:14" x14ac:dyDescent="0.3">
      <c r="E1954" s="103"/>
      <c r="F1954" s="103"/>
      <c r="N1954" s="103"/>
    </row>
    <row r="1955" spans="5:14" x14ac:dyDescent="0.3">
      <c r="E1955" s="103"/>
      <c r="F1955" s="103"/>
      <c r="N1955" s="103"/>
    </row>
    <row r="1956" spans="5:14" x14ac:dyDescent="0.3">
      <c r="E1956" s="103"/>
      <c r="F1956" s="103"/>
      <c r="N1956" s="103"/>
    </row>
    <row r="1957" spans="5:14" x14ac:dyDescent="0.3">
      <c r="E1957" s="103"/>
      <c r="F1957" s="103"/>
      <c r="N1957" s="103"/>
    </row>
    <row r="1958" spans="5:14" x14ac:dyDescent="0.3">
      <c r="E1958" s="103"/>
      <c r="F1958" s="103"/>
      <c r="N1958" s="103"/>
    </row>
    <row r="1959" spans="5:14" x14ac:dyDescent="0.3">
      <c r="E1959" s="103"/>
      <c r="F1959" s="103"/>
      <c r="N1959" s="103"/>
    </row>
    <row r="1960" spans="5:14" x14ac:dyDescent="0.3">
      <c r="E1960" s="103"/>
      <c r="F1960" s="103"/>
      <c r="N1960" s="103"/>
    </row>
    <row r="1961" spans="5:14" x14ac:dyDescent="0.3">
      <c r="E1961" s="103"/>
      <c r="F1961" s="103"/>
      <c r="N1961" s="103"/>
    </row>
    <row r="1962" spans="5:14" x14ac:dyDescent="0.3">
      <c r="E1962" s="103"/>
      <c r="F1962" s="103"/>
      <c r="N1962" s="103"/>
    </row>
    <row r="1963" spans="5:14" x14ac:dyDescent="0.3">
      <c r="E1963" s="103"/>
      <c r="F1963" s="103"/>
      <c r="N1963" s="103"/>
    </row>
    <row r="1964" spans="5:14" x14ac:dyDescent="0.3">
      <c r="E1964" s="103"/>
      <c r="F1964" s="103"/>
      <c r="N1964" s="103"/>
    </row>
    <row r="1965" spans="5:14" x14ac:dyDescent="0.3">
      <c r="E1965" s="103"/>
      <c r="F1965" s="103"/>
      <c r="N1965" s="103"/>
    </row>
    <row r="1966" spans="5:14" x14ac:dyDescent="0.3">
      <c r="E1966" s="103"/>
      <c r="F1966" s="103"/>
      <c r="N1966" s="103"/>
    </row>
    <row r="1967" spans="5:14" x14ac:dyDescent="0.3">
      <c r="E1967" s="103"/>
      <c r="F1967" s="103"/>
      <c r="N1967" s="103"/>
    </row>
    <row r="1968" spans="5:14" x14ac:dyDescent="0.3">
      <c r="E1968" s="103"/>
      <c r="F1968" s="103"/>
      <c r="N1968" s="103"/>
    </row>
    <row r="1969" spans="5:14" x14ac:dyDescent="0.3">
      <c r="E1969" s="103"/>
      <c r="F1969" s="103"/>
      <c r="N1969" s="103"/>
    </row>
    <row r="1970" spans="5:14" x14ac:dyDescent="0.3">
      <c r="E1970" s="103"/>
      <c r="F1970" s="103"/>
      <c r="N1970" s="103"/>
    </row>
    <row r="1971" spans="5:14" x14ac:dyDescent="0.3">
      <c r="E1971" s="103"/>
      <c r="F1971" s="103"/>
      <c r="N1971" s="103"/>
    </row>
    <row r="1972" spans="5:14" x14ac:dyDescent="0.3">
      <c r="E1972" s="103"/>
      <c r="F1972" s="103"/>
      <c r="N1972" s="103"/>
    </row>
    <row r="1973" spans="5:14" x14ac:dyDescent="0.3">
      <c r="E1973" s="103"/>
      <c r="F1973" s="103"/>
      <c r="N1973" s="103"/>
    </row>
    <row r="1974" spans="5:14" x14ac:dyDescent="0.3">
      <c r="E1974" s="103"/>
      <c r="F1974" s="103"/>
      <c r="N1974" s="103"/>
    </row>
    <row r="1975" spans="5:14" x14ac:dyDescent="0.3">
      <c r="E1975" s="103"/>
      <c r="F1975" s="103"/>
      <c r="N1975" s="103"/>
    </row>
    <row r="1976" spans="5:14" x14ac:dyDescent="0.3">
      <c r="E1976" s="103"/>
      <c r="F1976" s="103"/>
      <c r="N1976" s="103"/>
    </row>
    <row r="1977" spans="5:14" x14ac:dyDescent="0.3">
      <c r="E1977" s="103"/>
      <c r="F1977" s="103"/>
      <c r="N1977" s="103"/>
    </row>
    <row r="1978" spans="5:14" x14ac:dyDescent="0.3">
      <c r="E1978" s="103"/>
      <c r="F1978" s="103"/>
      <c r="N1978" s="103"/>
    </row>
    <row r="1979" spans="5:14" x14ac:dyDescent="0.3">
      <c r="E1979" s="103"/>
      <c r="F1979" s="103"/>
      <c r="N1979" s="103"/>
    </row>
    <row r="1980" spans="5:14" x14ac:dyDescent="0.3">
      <c r="E1980" s="103"/>
      <c r="F1980" s="103"/>
      <c r="N1980" s="103"/>
    </row>
    <row r="1981" spans="5:14" x14ac:dyDescent="0.3">
      <c r="E1981" s="103"/>
      <c r="F1981" s="103"/>
      <c r="N1981" s="103"/>
    </row>
    <row r="1982" spans="5:14" x14ac:dyDescent="0.3">
      <c r="E1982" s="103"/>
      <c r="F1982" s="103"/>
      <c r="N1982" s="103"/>
    </row>
    <row r="1983" spans="5:14" x14ac:dyDescent="0.3">
      <c r="E1983" s="103"/>
      <c r="F1983" s="103"/>
      <c r="N1983" s="103"/>
    </row>
    <row r="1984" spans="5:14" x14ac:dyDescent="0.3">
      <c r="E1984" s="103"/>
      <c r="F1984" s="103"/>
      <c r="N1984" s="103"/>
    </row>
    <row r="1985" spans="5:14" x14ac:dyDescent="0.3">
      <c r="E1985" s="103"/>
      <c r="F1985" s="103"/>
      <c r="N1985" s="103"/>
    </row>
    <row r="1986" spans="5:14" x14ac:dyDescent="0.3">
      <c r="E1986" s="103"/>
      <c r="F1986" s="103"/>
      <c r="N1986" s="103"/>
    </row>
    <row r="1987" spans="5:14" x14ac:dyDescent="0.3">
      <c r="E1987" s="103"/>
      <c r="F1987" s="103"/>
      <c r="N1987" s="103"/>
    </row>
    <row r="1988" spans="5:14" x14ac:dyDescent="0.3">
      <c r="E1988" s="103"/>
      <c r="F1988" s="103"/>
      <c r="N1988" s="103"/>
    </row>
    <row r="1989" spans="5:14" x14ac:dyDescent="0.3">
      <c r="E1989" s="103"/>
      <c r="F1989" s="103"/>
      <c r="N1989" s="103"/>
    </row>
    <row r="1990" spans="5:14" x14ac:dyDescent="0.3">
      <c r="E1990" s="103"/>
      <c r="F1990" s="103"/>
      <c r="N1990" s="103"/>
    </row>
    <row r="1991" spans="5:14" x14ac:dyDescent="0.3">
      <c r="E1991" s="103"/>
      <c r="F1991" s="103"/>
      <c r="N1991" s="103"/>
    </row>
    <row r="1992" spans="5:14" x14ac:dyDescent="0.3">
      <c r="E1992" s="103"/>
      <c r="F1992" s="103"/>
      <c r="N1992" s="103"/>
    </row>
    <row r="1993" spans="5:14" x14ac:dyDescent="0.3">
      <c r="E1993" s="103"/>
      <c r="F1993" s="103"/>
      <c r="N1993" s="103"/>
    </row>
    <row r="1994" spans="5:14" x14ac:dyDescent="0.3">
      <c r="E1994" s="103"/>
      <c r="F1994" s="103"/>
      <c r="N1994" s="103"/>
    </row>
    <row r="1995" spans="5:14" x14ac:dyDescent="0.3">
      <c r="E1995" s="103"/>
      <c r="F1995" s="103"/>
      <c r="N1995" s="103"/>
    </row>
    <row r="1996" spans="5:14" x14ac:dyDescent="0.3">
      <c r="E1996" s="103"/>
      <c r="F1996" s="103"/>
      <c r="N1996" s="103"/>
    </row>
    <row r="1997" spans="5:14" x14ac:dyDescent="0.3">
      <c r="E1997" s="103"/>
      <c r="F1997" s="103"/>
      <c r="N1997" s="103"/>
    </row>
    <row r="1998" spans="5:14" x14ac:dyDescent="0.3">
      <c r="E1998" s="103"/>
      <c r="F1998" s="103"/>
      <c r="N1998" s="103"/>
    </row>
    <row r="1999" spans="5:14" x14ac:dyDescent="0.3">
      <c r="E1999" s="103"/>
      <c r="F1999" s="103"/>
      <c r="N1999" s="103"/>
    </row>
    <row r="2000" spans="5:14" x14ac:dyDescent="0.3">
      <c r="E2000" s="103"/>
      <c r="F2000" s="103"/>
      <c r="N2000" s="103"/>
    </row>
    <row r="2001" spans="5:14" x14ac:dyDescent="0.3">
      <c r="E2001" s="103"/>
      <c r="F2001" s="103"/>
      <c r="N2001" s="103"/>
    </row>
    <row r="2002" spans="5:14" x14ac:dyDescent="0.3">
      <c r="E2002" s="103"/>
      <c r="F2002" s="103"/>
      <c r="N2002" s="103"/>
    </row>
    <row r="2003" spans="5:14" x14ac:dyDescent="0.3">
      <c r="E2003" s="103"/>
      <c r="F2003" s="103"/>
      <c r="N2003" s="103"/>
    </row>
    <row r="2004" spans="5:14" x14ac:dyDescent="0.3">
      <c r="E2004" s="103"/>
      <c r="F2004" s="103"/>
      <c r="N2004" s="103"/>
    </row>
    <row r="2005" spans="5:14" x14ac:dyDescent="0.3">
      <c r="E2005" s="103"/>
      <c r="F2005" s="103"/>
      <c r="N2005" s="103"/>
    </row>
    <row r="2006" spans="5:14" x14ac:dyDescent="0.3">
      <c r="E2006" s="103"/>
      <c r="F2006" s="103"/>
      <c r="N2006" s="103"/>
    </row>
    <row r="2007" spans="5:14" x14ac:dyDescent="0.3">
      <c r="E2007" s="103"/>
      <c r="F2007" s="103"/>
      <c r="N2007" s="103"/>
    </row>
    <row r="2008" spans="5:14" x14ac:dyDescent="0.3">
      <c r="E2008" s="103"/>
      <c r="F2008" s="103"/>
      <c r="N2008" s="103"/>
    </row>
    <row r="2009" spans="5:14" x14ac:dyDescent="0.3">
      <c r="E2009" s="103"/>
      <c r="F2009" s="103"/>
      <c r="N2009" s="103"/>
    </row>
    <row r="2010" spans="5:14" x14ac:dyDescent="0.3">
      <c r="E2010" s="103"/>
      <c r="F2010" s="103"/>
      <c r="N2010" s="103"/>
    </row>
    <row r="2011" spans="5:14" x14ac:dyDescent="0.3">
      <c r="E2011" s="103"/>
      <c r="F2011" s="103"/>
      <c r="N2011" s="103"/>
    </row>
    <row r="2012" spans="5:14" x14ac:dyDescent="0.3">
      <c r="E2012" s="103"/>
      <c r="F2012" s="103"/>
      <c r="N2012" s="103"/>
    </row>
    <row r="2013" spans="5:14" x14ac:dyDescent="0.3">
      <c r="E2013" s="103"/>
      <c r="F2013" s="103"/>
      <c r="N2013" s="103"/>
    </row>
    <row r="2014" spans="5:14" x14ac:dyDescent="0.3">
      <c r="E2014" s="103"/>
      <c r="F2014" s="103"/>
      <c r="N2014" s="103"/>
    </row>
    <row r="2015" spans="5:14" x14ac:dyDescent="0.3">
      <c r="E2015" s="103"/>
      <c r="F2015" s="103"/>
      <c r="N2015" s="103"/>
    </row>
    <row r="2016" spans="5:14" x14ac:dyDescent="0.3">
      <c r="E2016" s="103"/>
      <c r="F2016" s="103"/>
      <c r="N2016" s="103"/>
    </row>
    <row r="2017" spans="5:14" x14ac:dyDescent="0.3">
      <c r="E2017" s="103"/>
      <c r="F2017" s="103"/>
      <c r="N2017" s="103"/>
    </row>
    <row r="2018" spans="5:14" x14ac:dyDescent="0.3">
      <c r="E2018" s="103"/>
      <c r="F2018" s="103"/>
      <c r="N2018" s="103"/>
    </row>
    <row r="2019" spans="5:14" x14ac:dyDescent="0.3">
      <c r="E2019" s="103"/>
      <c r="F2019" s="103"/>
      <c r="N2019" s="103"/>
    </row>
    <row r="2020" spans="5:14" x14ac:dyDescent="0.3">
      <c r="E2020" s="103"/>
      <c r="F2020" s="103"/>
      <c r="N2020" s="103"/>
    </row>
    <row r="2021" spans="5:14" x14ac:dyDescent="0.3">
      <c r="E2021" s="103"/>
      <c r="F2021" s="103"/>
      <c r="N2021" s="103"/>
    </row>
    <row r="2022" spans="5:14" x14ac:dyDescent="0.3">
      <c r="E2022" s="103"/>
      <c r="F2022" s="103"/>
      <c r="N2022" s="103"/>
    </row>
    <row r="2023" spans="5:14" x14ac:dyDescent="0.3">
      <c r="E2023" s="103"/>
      <c r="F2023" s="103"/>
      <c r="N2023" s="103"/>
    </row>
    <row r="2024" spans="5:14" x14ac:dyDescent="0.3">
      <c r="E2024" s="103"/>
      <c r="F2024" s="103"/>
      <c r="N2024" s="103"/>
    </row>
    <row r="2025" spans="5:14" x14ac:dyDescent="0.3">
      <c r="E2025" s="103"/>
      <c r="F2025" s="103"/>
      <c r="N2025" s="103"/>
    </row>
    <row r="2026" spans="5:14" x14ac:dyDescent="0.3">
      <c r="E2026" s="103"/>
      <c r="F2026" s="103"/>
      <c r="N2026" s="103"/>
    </row>
    <row r="2027" spans="5:14" x14ac:dyDescent="0.3">
      <c r="E2027" s="103"/>
      <c r="F2027" s="103"/>
      <c r="N2027" s="103"/>
    </row>
    <row r="2028" spans="5:14" x14ac:dyDescent="0.3">
      <c r="E2028" s="103"/>
      <c r="F2028" s="103"/>
      <c r="N2028" s="103"/>
    </row>
    <row r="2029" spans="5:14" x14ac:dyDescent="0.3">
      <c r="E2029" s="103"/>
      <c r="F2029" s="103"/>
      <c r="N2029" s="103"/>
    </row>
    <row r="2030" spans="5:14" x14ac:dyDescent="0.3">
      <c r="E2030" s="103"/>
      <c r="F2030" s="103"/>
      <c r="N2030" s="103"/>
    </row>
    <row r="2031" spans="5:14" x14ac:dyDescent="0.3">
      <c r="E2031" s="103"/>
      <c r="F2031" s="103"/>
      <c r="N2031" s="103"/>
    </row>
    <row r="2032" spans="5:14" x14ac:dyDescent="0.3">
      <c r="E2032" s="103"/>
      <c r="F2032" s="103"/>
      <c r="N2032" s="103"/>
    </row>
    <row r="2033" spans="5:14" x14ac:dyDescent="0.3">
      <c r="E2033" s="103"/>
      <c r="F2033" s="103"/>
      <c r="N2033" s="103"/>
    </row>
    <row r="2034" spans="5:14" x14ac:dyDescent="0.3">
      <c r="E2034" s="103"/>
      <c r="F2034" s="103"/>
      <c r="N2034" s="103"/>
    </row>
    <row r="2035" spans="5:14" x14ac:dyDescent="0.3">
      <c r="E2035" s="103"/>
      <c r="F2035" s="103"/>
      <c r="N2035" s="103"/>
    </row>
    <row r="2036" spans="5:14" x14ac:dyDescent="0.3">
      <c r="E2036" s="103"/>
      <c r="F2036" s="103"/>
      <c r="N2036" s="103"/>
    </row>
    <row r="2037" spans="5:14" x14ac:dyDescent="0.3">
      <c r="E2037" s="103"/>
      <c r="F2037" s="103"/>
      <c r="N2037" s="103"/>
    </row>
    <row r="2038" spans="5:14" x14ac:dyDescent="0.3">
      <c r="E2038" s="103"/>
      <c r="F2038" s="103"/>
      <c r="N2038" s="103"/>
    </row>
    <row r="2039" spans="5:14" x14ac:dyDescent="0.3">
      <c r="E2039" s="103"/>
      <c r="F2039" s="103"/>
      <c r="N2039" s="103"/>
    </row>
    <row r="2040" spans="5:14" x14ac:dyDescent="0.3">
      <c r="E2040" s="103"/>
      <c r="F2040" s="103"/>
      <c r="N2040" s="103"/>
    </row>
    <row r="2041" spans="5:14" x14ac:dyDescent="0.3">
      <c r="E2041" s="103"/>
      <c r="F2041" s="103"/>
      <c r="N2041" s="103"/>
    </row>
    <row r="2042" spans="5:14" x14ac:dyDescent="0.3">
      <c r="E2042" s="103"/>
      <c r="F2042" s="103"/>
      <c r="N2042" s="103"/>
    </row>
    <row r="2043" spans="5:14" x14ac:dyDescent="0.3">
      <c r="E2043" s="103"/>
      <c r="F2043" s="103"/>
      <c r="N2043" s="103"/>
    </row>
    <row r="2044" spans="5:14" x14ac:dyDescent="0.3">
      <c r="E2044" s="103"/>
      <c r="F2044" s="103"/>
      <c r="N2044" s="103"/>
    </row>
    <row r="2045" spans="5:14" x14ac:dyDescent="0.3">
      <c r="E2045" s="103"/>
      <c r="F2045" s="103"/>
      <c r="N2045" s="103"/>
    </row>
    <row r="2046" spans="5:14" x14ac:dyDescent="0.3">
      <c r="E2046" s="103"/>
      <c r="F2046" s="103"/>
      <c r="N2046" s="103"/>
    </row>
    <row r="2047" spans="5:14" x14ac:dyDescent="0.3">
      <c r="E2047" s="103"/>
      <c r="F2047" s="103"/>
      <c r="N2047" s="103"/>
    </row>
    <row r="2048" spans="5:14" x14ac:dyDescent="0.3">
      <c r="E2048" s="103"/>
      <c r="F2048" s="103"/>
      <c r="N2048" s="103"/>
    </row>
    <row r="2049" spans="5:14" x14ac:dyDescent="0.3">
      <c r="E2049" s="103"/>
      <c r="F2049" s="103"/>
      <c r="N2049" s="103"/>
    </row>
    <row r="2050" spans="5:14" x14ac:dyDescent="0.3">
      <c r="E2050" s="103"/>
      <c r="F2050" s="103"/>
      <c r="N2050" s="103"/>
    </row>
    <row r="2051" spans="5:14" x14ac:dyDescent="0.3">
      <c r="E2051" s="103"/>
      <c r="F2051" s="103"/>
      <c r="N2051" s="103"/>
    </row>
    <row r="2052" spans="5:14" x14ac:dyDescent="0.3">
      <c r="E2052" s="103"/>
      <c r="F2052" s="103"/>
      <c r="N2052" s="103"/>
    </row>
    <row r="2053" spans="5:14" x14ac:dyDescent="0.3">
      <c r="E2053" s="103"/>
      <c r="F2053" s="103"/>
      <c r="N2053" s="103"/>
    </row>
    <row r="2054" spans="5:14" x14ac:dyDescent="0.3">
      <c r="E2054" s="103"/>
      <c r="F2054" s="103"/>
      <c r="N2054" s="103"/>
    </row>
    <row r="2055" spans="5:14" x14ac:dyDescent="0.3">
      <c r="E2055" s="103"/>
      <c r="F2055" s="103"/>
      <c r="N2055" s="103"/>
    </row>
    <row r="2056" spans="5:14" x14ac:dyDescent="0.3">
      <c r="E2056" s="103"/>
      <c r="F2056" s="103"/>
      <c r="N2056" s="103"/>
    </row>
    <row r="2057" spans="5:14" x14ac:dyDescent="0.3">
      <c r="E2057" s="103"/>
      <c r="F2057" s="103"/>
      <c r="N2057" s="103"/>
    </row>
    <row r="2058" spans="5:14" x14ac:dyDescent="0.3">
      <c r="E2058" s="103"/>
      <c r="F2058" s="103"/>
      <c r="N2058" s="103"/>
    </row>
    <row r="2059" spans="5:14" x14ac:dyDescent="0.3">
      <c r="E2059" s="103"/>
      <c r="F2059" s="103"/>
      <c r="N2059" s="103"/>
    </row>
    <row r="2060" spans="5:14" x14ac:dyDescent="0.3">
      <c r="E2060" s="103"/>
      <c r="F2060" s="103"/>
      <c r="N2060" s="103"/>
    </row>
    <row r="2061" spans="5:14" x14ac:dyDescent="0.3">
      <c r="E2061" s="103"/>
      <c r="F2061" s="103"/>
      <c r="N2061" s="103"/>
    </row>
    <row r="2062" spans="5:14" x14ac:dyDescent="0.3">
      <c r="E2062" s="103"/>
      <c r="F2062" s="103"/>
      <c r="N2062" s="103"/>
    </row>
    <row r="2063" spans="5:14" x14ac:dyDescent="0.3">
      <c r="E2063" s="103"/>
      <c r="F2063" s="103"/>
      <c r="N2063" s="103"/>
    </row>
    <row r="2064" spans="5:14" x14ac:dyDescent="0.3">
      <c r="E2064" s="103"/>
      <c r="F2064" s="103"/>
      <c r="N2064" s="103"/>
    </row>
    <row r="2065" spans="5:14" x14ac:dyDescent="0.3">
      <c r="E2065" s="103"/>
      <c r="F2065" s="103"/>
      <c r="N2065" s="103"/>
    </row>
    <row r="2066" spans="5:14" x14ac:dyDescent="0.3">
      <c r="E2066" s="103"/>
      <c r="F2066" s="103"/>
      <c r="N2066" s="103"/>
    </row>
    <row r="2067" spans="5:14" x14ac:dyDescent="0.3">
      <c r="E2067" s="103"/>
      <c r="F2067" s="103"/>
      <c r="N2067" s="103"/>
    </row>
    <row r="2068" spans="5:14" x14ac:dyDescent="0.3">
      <c r="E2068" s="103"/>
      <c r="F2068" s="103"/>
      <c r="N2068" s="103"/>
    </row>
    <row r="2069" spans="5:14" x14ac:dyDescent="0.3">
      <c r="E2069" s="103"/>
      <c r="F2069" s="103"/>
      <c r="N2069" s="103"/>
    </row>
    <row r="2070" spans="5:14" x14ac:dyDescent="0.3">
      <c r="E2070" s="103"/>
      <c r="F2070" s="103"/>
      <c r="N2070" s="103"/>
    </row>
    <row r="2071" spans="5:14" x14ac:dyDescent="0.3">
      <c r="E2071" s="103"/>
      <c r="F2071" s="103"/>
      <c r="N2071" s="103"/>
    </row>
    <row r="2072" spans="5:14" x14ac:dyDescent="0.3">
      <c r="E2072" s="103"/>
      <c r="F2072" s="103"/>
      <c r="N2072" s="103"/>
    </row>
    <row r="2073" spans="5:14" x14ac:dyDescent="0.3">
      <c r="E2073" s="103"/>
      <c r="F2073" s="103"/>
      <c r="N2073" s="103"/>
    </row>
    <row r="2074" spans="5:14" x14ac:dyDescent="0.3">
      <c r="E2074" s="103"/>
      <c r="F2074" s="103"/>
      <c r="N2074" s="103"/>
    </row>
    <row r="2075" spans="5:14" x14ac:dyDescent="0.3">
      <c r="E2075" s="103"/>
      <c r="F2075" s="103"/>
      <c r="N2075" s="103"/>
    </row>
    <row r="2076" spans="5:14" x14ac:dyDescent="0.3">
      <c r="E2076" s="103"/>
      <c r="F2076" s="103"/>
      <c r="N2076" s="103"/>
    </row>
    <row r="2077" spans="5:14" x14ac:dyDescent="0.3">
      <c r="E2077" s="103"/>
      <c r="F2077" s="103"/>
      <c r="N2077" s="103"/>
    </row>
    <row r="2078" spans="5:14" x14ac:dyDescent="0.3">
      <c r="E2078" s="103"/>
      <c r="F2078" s="103"/>
      <c r="N2078" s="103"/>
    </row>
    <row r="2079" spans="5:14" x14ac:dyDescent="0.3">
      <c r="E2079" s="103"/>
      <c r="F2079" s="103"/>
      <c r="N2079" s="103"/>
    </row>
    <row r="2080" spans="5:14" x14ac:dyDescent="0.3">
      <c r="E2080" s="103"/>
      <c r="F2080" s="103"/>
      <c r="N2080" s="103"/>
    </row>
    <row r="2081" spans="5:14" x14ac:dyDescent="0.3">
      <c r="E2081" s="103"/>
      <c r="F2081" s="103"/>
      <c r="N2081" s="103"/>
    </row>
    <row r="2082" spans="5:14" x14ac:dyDescent="0.3">
      <c r="E2082" s="103"/>
      <c r="F2082" s="103"/>
      <c r="N2082" s="103"/>
    </row>
    <row r="2083" spans="5:14" x14ac:dyDescent="0.3">
      <c r="E2083" s="103"/>
      <c r="F2083" s="103"/>
      <c r="N2083" s="103"/>
    </row>
    <row r="2084" spans="5:14" x14ac:dyDescent="0.3">
      <c r="E2084" s="103"/>
      <c r="F2084" s="103"/>
      <c r="N2084" s="103"/>
    </row>
    <row r="2085" spans="5:14" x14ac:dyDescent="0.3">
      <c r="E2085" s="103"/>
      <c r="F2085" s="103"/>
      <c r="N2085" s="103"/>
    </row>
    <row r="2086" spans="5:14" x14ac:dyDescent="0.3">
      <c r="E2086" s="103"/>
      <c r="F2086" s="103"/>
      <c r="N2086" s="103"/>
    </row>
    <row r="2087" spans="5:14" x14ac:dyDescent="0.3">
      <c r="E2087" s="103"/>
      <c r="F2087" s="103"/>
      <c r="N2087" s="103"/>
    </row>
    <row r="2088" spans="5:14" x14ac:dyDescent="0.3">
      <c r="E2088" s="103"/>
      <c r="F2088" s="103"/>
      <c r="N2088" s="103"/>
    </row>
    <row r="2089" spans="5:14" x14ac:dyDescent="0.3">
      <c r="E2089" s="103"/>
      <c r="F2089" s="103"/>
      <c r="N2089" s="103"/>
    </row>
    <row r="2090" spans="5:14" x14ac:dyDescent="0.3">
      <c r="E2090" s="103"/>
      <c r="F2090" s="103"/>
      <c r="N2090" s="103"/>
    </row>
    <row r="2091" spans="5:14" x14ac:dyDescent="0.3">
      <c r="E2091" s="103"/>
      <c r="F2091" s="103"/>
      <c r="N2091" s="103"/>
    </row>
    <row r="2092" spans="5:14" x14ac:dyDescent="0.3">
      <c r="E2092" s="103"/>
      <c r="F2092" s="103"/>
      <c r="N2092" s="103"/>
    </row>
    <row r="2093" spans="5:14" x14ac:dyDescent="0.3">
      <c r="E2093" s="103"/>
      <c r="F2093" s="103"/>
      <c r="N2093" s="103"/>
    </row>
    <row r="2094" spans="5:14" x14ac:dyDescent="0.3">
      <c r="E2094" s="103"/>
      <c r="F2094" s="103"/>
      <c r="N2094" s="103"/>
    </row>
    <row r="2095" spans="5:14" x14ac:dyDescent="0.3">
      <c r="E2095" s="103"/>
      <c r="F2095" s="103"/>
      <c r="N2095" s="103"/>
    </row>
    <row r="2096" spans="5:14" x14ac:dyDescent="0.3">
      <c r="E2096" s="103"/>
      <c r="F2096" s="103"/>
      <c r="N2096" s="103"/>
    </row>
    <row r="2097" spans="5:14" x14ac:dyDescent="0.3">
      <c r="E2097" s="103"/>
      <c r="F2097" s="103"/>
      <c r="N2097" s="103"/>
    </row>
    <row r="2098" spans="5:14" x14ac:dyDescent="0.3">
      <c r="E2098" s="103"/>
      <c r="F2098" s="103"/>
      <c r="N2098" s="103"/>
    </row>
    <row r="2099" spans="5:14" x14ac:dyDescent="0.3">
      <c r="E2099" s="103"/>
      <c r="F2099" s="103"/>
      <c r="N2099" s="103"/>
    </row>
    <row r="2100" spans="5:14" x14ac:dyDescent="0.3">
      <c r="E2100" s="103"/>
      <c r="F2100" s="103"/>
      <c r="N2100" s="103"/>
    </row>
    <row r="2101" spans="5:14" x14ac:dyDescent="0.3">
      <c r="E2101" s="103"/>
      <c r="F2101" s="103"/>
      <c r="N2101" s="103"/>
    </row>
    <row r="2102" spans="5:14" x14ac:dyDescent="0.3">
      <c r="E2102" s="103"/>
      <c r="F2102" s="103"/>
      <c r="N2102" s="103"/>
    </row>
    <row r="2103" spans="5:14" x14ac:dyDescent="0.3">
      <c r="E2103" s="103"/>
      <c r="F2103" s="103"/>
      <c r="N2103" s="103"/>
    </row>
    <row r="2104" spans="5:14" x14ac:dyDescent="0.3">
      <c r="E2104" s="103"/>
      <c r="F2104" s="103"/>
      <c r="N2104" s="103"/>
    </row>
    <row r="2105" spans="5:14" x14ac:dyDescent="0.3">
      <c r="E2105" s="103"/>
      <c r="F2105" s="103"/>
      <c r="N2105" s="103"/>
    </row>
    <row r="2106" spans="5:14" x14ac:dyDescent="0.3">
      <c r="E2106" s="103"/>
      <c r="F2106" s="103"/>
      <c r="N2106" s="103"/>
    </row>
    <row r="2107" spans="5:14" x14ac:dyDescent="0.3">
      <c r="E2107" s="103"/>
      <c r="F2107" s="103"/>
      <c r="N2107" s="103"/>
    </row>
    <row r="2108" spans="5:14" x14ac:dyDescent="0.3">
      <c r="E2108" s="103"/>
      <c r="F2108" s="103"/>
      <c r="N2108" s="103"/>
    </row>
    <row r="2109" spans="5:14" x14ac:dyDescent="0.3">
      <c r="E2109" s="103"/>
      <c r="F2109" s="103"/>
      <c r="N2109" s="103"/>
    </row>
    <row r="2110" spans="5:14" x14ac:dyDescent="0.3">
      <c r="E2110" s="103"/>
      <c r="F2110" s="103"/>
      <c r="N2110" s="103"/>
    </row>
    <row r="2111" spans="5:14" x14ac:dyDescent="0.3">
      <c r="E2111" s="103"/>
      <c r="F2111" s="103"/>
      <c r="N2111" s="103"/>
    </row>
    <row r="2112" spans="5:14" x14ac:dyDescent="0.3">
      <c r="E2112" s="103"/>
      <c r="F2112" s="103"/>
      <c r="N2112" s="103"/>
    </row>
    <row r="2113" spans="5:14" x14ac:dyDescent="0.3">
      <c r="E2113" s="103"/>
      <c r="F2113" s="103"/>
      <c r="N2113" s="103"/>
    </row>
    <row r="2114" spans="5:14" x14ac:dyDescent="0.3">
      <c r="E2114" s="103"/>
      <c r="F2114" s="103"/>
      <c r="N2114" s="103"/>
    </row>
    <row r="2115" spans="5:14" x14ac:dyDescent="0.3">
      <c r="E2115" s="103"/>
      <c r="F2115" s="103"/>
      <c r="N2115" s="103"/>
    </row>
    <row r="2116" spans="5:14" x14ac:dyDescent="0.3">
      <c r="E2116" s="103"/>
      <c r="F2116" s="103"/>
      <c r="N2116" s="103"/>
    </row>
    <row r="2117" spans="5:14" x14ac:dyDescent="0.3">
      <c r="E2117" s="103"/>
      <c r="F2117" s="103"/>
      <c r="N2117" s="103"/>
    </row>
    <row r="2118" spans="5:14" x14ac:dyDescent="0.3">
      <c r="E2118" s="103"/>
      <c r="F2118" s="103"/>
      <c r="N2118" s="103"/>
    </row>
    <row r="2119" spans="5:14" x14ac:dyDescent="0.3">
      <c r="E2119" s="103"/>
      <c r="F2119" s="103"/>
      <c r="N2119" s="103"/>
    </row>
    <row r="2120" spans="5:14" x14ac:dyDescent="0.3">
      <c r="E2120" s="103"/>
      <c r="F2120" s="103"/>
      <c r="N2120" s="103"/>
    </row>
    <row r="2121" spans="5:14" x14ac:dyDescent="0.3">
      <c r="E2121" s="103"/>
      <c r="F2121" s="103"/>
      <c r="N2121" s="103"/>
    </row>
    <row r="2122" spans="5:14" x14ac:dyDescent="0.3">
      <c r="E2122" s="103"/>
      <c r="F2122" s="103"/>
      <c r="N2122" s="103"/>
    </row>
    <row r="2123" spans="5:14" x14ac:dyDescent="0.3">
      <c r="E2123" s="103"/>
      <c r="F2123" s="103"/>
      <c r="N2123" s="103"/>
    </row>
    <row r="2124" spans="5:14" x14ac:dyDescent="0.3">
      <c r="E2124" s="103"/>
      <c r="F2124" s="103"/>
      <c r="N2124" s="103"/>
    </row>
    <row r="2125" spans="5:14" x14ac:dyDescent="0.3">
      <c r="E2125" s="103"/>
      <c r="F2125" s="103"/>
      <c r="N2125" s="103"/>
    </row>
    <row r="2126" spans="5:14" x14ac:dyDescent="0.3">
      <c r="E2126" s="103"/>
      <c r="F2126" s="103"/>
      <c r="N2126" s="103"/>
    </row>
    <row r="2127" spans="5:14" x14ac:dyDescent="0.3">
      <c r="E2127" s="103"/>
      <c r="F2127" s="103"/>
      <c r="N2127" s="103"/>
    </row>
    <row r="2128" spans="5:14" x14ac:dyDescent="0.3">
      <c r="E2128" s="103"/>
      <c r="F2128" s="103"/>
      <c r="N2128" s="103"/>
    </row>
    <row r="2129" spans="5:14" x14ac:dyDescent="0.3">
      <c r="E2129" s="103"/>
      <c r="F2129" s="103"/>
      <c r="N2129" s="103"/>
    </row>
    <row r="2130" spans="5:14" x14ac:dyDescent="0.3">
      <c r="E2130" s="103"/>
      <c r="F2130" s="103"/>
      <c r="N2130" s="103"/>
    </row>
    <row r="2131" spans="5:14" x14ac:dyDescent="0.3">
      <c r="E2131" s="103"/>
      <c r="F2131" s="103"/>
      <c r="N2131" s="103"/>
    </row>
    <row r="2132" spans="5:14" x14ac:dyDescent="0.3">
      <c r="E2132" s="103"/>
      <c r="F2132" s="103"/>
      <c r="N2132" s="103"/>
    </row>
    <row r="2133" spans="5:14" x14ac:dyDescent="0.3">
      <c r="E2133" s="103"/>
      <c r="F2133" s="103"/>
      <c r="N2133" s="103"/>
    </row>
    <row r="2134" spans="5:14" x14ac:dyDescent="0.3">
      <c r="E2134" s="103"/>
      <c r="F2134" s="103"/>
      <c r="N2134" s="103"/>
    </row>
    <row r="2135" spans="5:14" x14ac:dyDescent="0.3">
      <c r="E2135" s="103"/>
      <c r="F2135" s="103"/>
      <c r="N2135" s="103"/>
    </row>
    <row r="2136" spans="5:14" x14ac:dyDescent="0.3">
      <c r="E2136" s="103"/>
      <c r="F2136" s="103"/>
      <c r="N2136" s="103"/>
    </row>
    <row r="2137" spans="5:14" x14ac:dyDescent="0.3">
      <c r="E2137" s="103"/>
      <c r="F2137" s="103"/>
      <c r="N2137" s="103"/>
    </row>
    <row r="2138" spans="5:14" x14ac:dyDescent="0.3">
      <c r="E2138" s="103"/>
      <c r="F2138" s="103"/>
      <c r="N2138" s="103"/>
    </row>
    <row r="2139" spans="5:14" x14ac:dyDescent="0.3">
      <c r="E2139" s="103"/>
      <c r="F2139" s="103"/>
      <c r="N2139" s="103"/>
    </row>
    <row r="2140" spans="5:14" x14ac:dyDescent="0.3">
      <c r="E2140" s="103"/>
      <c r="F2140" s="103"/>
      <c r="N2140" s="103"/>
    </row>
    <row r="2141" spans="5:14" x14ac:dyDescent="0.3">
      <c r="E2141" s="103"/>
      <c r="F2141" s="103"/>
      <c r="N2141" s="103"/>
    </row>
    <row r="2142" spans="5:14" x14ac:dyDescent="0.3">
      <c r="E2142" s="103"/>
      <c r="F2142" s="103"/>
      <c r="N2142" s="103"/>
    </row>
    <row r="2143" spans="5:14" x14ac:dyDescent="0.3">
      <c r="E2143" s="103"/>
      <c r="F2143" s="103"/>
      <c r="N2143" s="103"/>
    </row>
    <row r="2144" spans="5:14" x14ac:dyDescent="0.3">
      <c r="E2144" s="103"/>
      <c r="F2144" s="103"/>
      <c r="N2144" s="103"/>
    </row>
    <row r="2145" spans="5:14" x14ac:dyDescent="0.3">
      <c r="E2145" s="103"/>
      <c r="F2145" s="103"/>
      <c r="N2145" s="103"/>
    </row>
    <row r="2146" spans="5:14" x14ac:dyDescent="0.3">
      <c r="E2146" s="103"/>
      <c r="F2146" s="103"/>
      <c r="N2146" s="103"/>
    </row>
    <row r="2147" spans="5:14" x14ac:dyDescent="0.3">
      <c r="E2147" s="103"/>
      <c r="F2147" s="103"/>
      <c r="N2147" s="103"/>
    </row>
    <row r="2148" spans="5:14" x14ac:dyDescent="0.3">
      <c r="E2148" s="103"/>
      <c r="F2148" s="103"/>
      <c r="N2148" s="103"/>
    </row>
    <row r="2149" spans="5:14" x14ac:dyDescent="0.3">
      <c r="E2149" s="103"/>
      <c r="F2149" s="103"/>
      <c r="N2149" s="103"/>
    </row>
    <row r="2150" spans="5:14" x14ac:dyDescent="0.3">
      <c r="E2150" s="103"/>
      <c r="F2150" s="103"/>
      <c r="N2150" s="103"/>
    </row>
    <row r="2151" spans="5:14" x14ac:dyDescent="0.3">
      <c r="E2151" s="103"/>
      <c r="F2151" s="103"/>
      <c r="N2151" s="103"/>
    </row>
    <row r="2152" spans="5:14" x14ac:dyDescent="0.3">
      <c r="E2152" s="103"/>
      <c r="F2152" s="103"/>
      <c r="N2152" s="103"/>
    </row>
    <row r="2153" spans="5:14" x14ac:dyDescent="0.3">
      <c r="E2153" s="103"/>
      <c r="F2153" s="103"/>
      <c r="N2153" s="103"/>
    </row>
    <row r="2154" spans="5:14" x14ac:dyDescent="0.3">
      <c r="E2154" s="103"/>
      <c r="F2154" s="103"/>
      <c r="N2154" s="103"/>
    </row>
    <row r="2155" spans="5:14" x14ac:dyDescent="0.3">
      <c r="E2155" s="103"/>
      <c r="F2155" s="103"/>
      <c r="N2155" s="103"/>
    </row>
    <row r="2156" spans="5:14" x14ac:dyDescent="0.3">
      <c r="E2156" s="103"/>
      <c r="F2156" s="103"/>
      <c r="N2156" s="103"/>
    </row>
    <row r="2157" spans="5:14" x14ac:dyDescent="0.3">
      <c r="E2157" s="103"/>
      <c r="F2157" s="103"/>
      <c r="N2157" s="103"/>
    </row>
    <row r="2158" spans="5:14" x14ac:dyDescent="0.3">
      <c r="E2158" s="103"/>
      <c r="F2158" s="103"/>
      <c r="N2158" s="103"/>
    </row>
    <row r="2159" spans="5:14" x14ac:dyDescent="0.3">
      <c r="E2159" s="103"/>
      <c r="F2159" s="103"/>
      <c r="N2159" s="103"/>
    </row>
    <row r="2160" spans="5:14" x14ac:dyDescent="0.3">
      <c r="E2160" s="103"/>
      <c r="F2160" s="103"/>
      <c r="N2160" s="103"/>
    </row>
    <row r="2161" spans="5:14" x14ac:dyDescent="0.3">
      <c r="E2161" s="103"/>
      <c r="F2161" s="103"/>
      <c r="N2161" s="103"/>
    </row>
    <row r="2162" spans="5:14" x14ac:dyDescent="0.3">
      <c r="E2162" s="103"/>
      <c r="F2162" s="103"/>
      <c r="N2162" s="103"/>
    </row>
    <row r="2163" spans="5:14" x14ac:dyDescent="0.3">
      <c r="E2163" s="103"/>
      <c r="F2163" s="103"/>
      <c r="N2163" s="103"/>
    </row>
    <row r="2164" spans="5:14" x14ac:dyDescent="0.3">
      <c r="E2164" s="103"/>
      <c r="F2164" s="103"/>
      <c r="N2164" s="103"/>
    </row>
    <row r="2165" spans="5:14" x14ac:dyDescent="0.3">
      <c r="E2165" s="103"/>
      <c r="F2165" s="103"/>
      <c r="N2165" s="103"/>
    </row>
    <row r="2166" spans="5:14" x14ac:dyDescent="0.3">
      <c r="E2166" s="103"/>
      <c r="F2166" s="103"/>
      <c r="N2166" s="103"/>
    </row>
    <row r="2167" spans="5:14" x14ac:dyDescent="0.3">
      <c r="E2167" s="103"/>
      <c r="F2167" s="103"/>
      <c r="N2167" s="103"/>
    </row>
    <row r="2168" spans="5:14" x14ac:dyDescent="0.3">
      <c r="E2168" s="103"/>
      <c r="F2168" s="103"/>
      <c r="N2168" s="103"/>
    </row>
    <row r="2169" spans="5:14" x14ac:dyDescent="0.3">
      <c r="E2169" s="103"/>
      <c r="F2169" s="103"/>
      <c r="N2169" s="103"/>
    </row>
    <row r="2170" spans="5:14" x14ac:dyDescent="0.3">
      <c r="E2170" s="103"/>
      <c r="F2170" s="103"/>
      <c r="N2170" s="103"/>
    </row>
    <row r="2171" spans="5:14" x14ac:dyDescent="0.3">
      <c r="E2171" s="103"/>
      <c r="F2171" s="103"/>
      <c r="N2171" s="103"/>
    </row>
    <row r="2172" spans="5:14" x14ac:dyDescent="0.3">
      <c r="E2172" s="103"/>
      <c r="F2172" s="103"/>
      <c r="N2172" s="103"/>
    </row>
    <row r="2173" spans="5:14" x14ac:dyDescent="0.3">
      <c r="E2173" s="103"/>
      <c r="F2173" s="103"/>
      <c r="N2173" s="103"/>
    </row>
    <row r="2174" spans="5:14" x14ac:dyDescent="0.3">
      <c r="E2174" s="103"/>
      <c r="F2174" s="103"/>
      <c r="N2174" s="103"/>
    </row>
    <row r="2175" spans="5:14" x14ac:dyDescent="0.3">
      <c r="E2175" s="103"/>
      <c r="F2175" s="103"/>
      <c r="N2175" s="103"/>
    </row>
    <row r="2176" spans="5:14" x14ac:dyDescent="0.3">
      <c r="E2176" s="103"/>
      <c r="F2176" s="103"/>
      <c r="N2176" s="103"/>
    </row>
    <row r="2177" spans="5:14" x14ac:dyDescent="0.3">
      <c r="E2177" s="103"/>
      <c r="F2177" s="103"/>
      <c r="N2177" s="103"/>
    </row>
    <row r="2178" spans="5:14" x14ac:dyDescent="0.3">
      <c r="E2178" s="103"/>
      <c r="F2178" s="103"/>
      <c r="N2178" s="103"/>
    </row>
    <row r="2179" spans="5:14" x14ac:dyDescent="0.3">
      <c r="E2179" s="103"/>
      <c r="F2179" s="103"/>
      <c r="N2179" s="103"/>
    </row>
    <row r="2180" spans="5:14" x14ac:dyDescent="0.3">
      <c r="E2180" s="103"/>
      <c r="F2180" s="103"/>
      <c r="N2180" s="103"/>
    </row>
    <row r="2181" spans="5:14" x14ac:dyDescent="0.3">
      <c r="E2181" s="103"/>
      <c r="F2181" s="103"/>
      <c r="N2181" s="103"/>
    </row>
    <row r="2182" spans="5:14" x14ac:dyDescent="0.3">
      <c r="E2182" s="103"/>
      <c r="F2182" s="103"/>
      <c r="N2182" s="103"/>
    </row>
    <row r="2183" spans="5:14" x14ac:dyDescent="0.3">
      <c r="E2183" s="103"/>
      <c r="F2183" s="103"/>
      <c r="N2183" s="103"/>
    </row>
    <row r="2184" spans="5:14" x14ac:dyDescent="0.3">
      <c r="E2184" s="103"/>
      <c r="F2184" s="103"/>
      <c r="N2184" s="103"/>
    </row>
    <row r="2185" spans="5:14" x14ac:dyDescent="0.3">
      <c r="E2185" s="103"/>
      <c r="F2185" s="103"/>
      <c r="N2185" s="103"/>
    </row>
    <row r="2186" spans="5:14" x14ac:dyDescent="0.3">
      <c r="E2186" s="103"/>
      <c r="F2186" s="103"/>
      <c r="N2186" s="103"/>
    </row>
    <row r="2187" spans="5:14" x14ac:dyDescent="0.3">
      <c r="E2187" s="103"/>
      <c r="F2187" s="103"/>
      <c r="N2187" s="103"/>
    </row>
    <row r="2188" spans="5:14" x14ac:dyDescent="0.3">
      <c r="E2188" s="103"/>
      <c r="F2188" s="103"/>
      <c r="N2188" s="103"/>
    </row>
    <row r="2189" spans="5:14" x14ac:dyDescent="0.3">
      <c r="E2189" s="103"/>
      <c r="F2189" s="103"/>
      <c r="N2189" s="103"/>
    </row>
    <row r="2190" spans="5:14" x14ac:dyDescent="0.3">
      <c r="E2190" s="103"/>
      <c r="F2190" s="103"/>
      <c r="N2190" s="103"/>
    </row>
    <row r="2191" spans="5:14" x14ac:dyDescent="0.3">
      <c r="E2191" s="103"/>
      <c r="F2191" s="103"/>
      <c r="N2191" s="103"/>
    </row>
    <row r="2192" spans="5:14" x14ac:dyDescent="0.3">
      <c r="E2192" s="103"/>
      <c r="F2192" s="103"/>
      <c r="N2192" s="103"/>
    </row>
    <row r="2193" spans="5:14" x14ac:dyDescent="0.3">
      <c r="E2193" s="103"/>
      <c r="F2193" s="103"/>
      <c r="N2193" s="103"/>
    </row>
    <row r="2194" spans="5:14" x14ac:dyDescent="0.3">
      <c r="E2194" s="103"/>
      <c r="F2194" s="103"/>
      <c r="N2194" s="103"/>
    </row>
    <row r="2195" spans="5:14" x14ac:dyDescent="0.3">
      <c r="E2195" s="103"/>
      <c r="F2195" s="103"/>
      <c r="N2195" s="103"/>
    </row>
    <row r="2196" spans="5:14" x14ac:dyDescent="0.3">
      <c r="E2196" s="103"/>
      <c r="F2196" s="103"/>
      <c r="N2196" s="103"/>
    </row>
    <row r="2197" spans="5:14" x14ac:dyDescent="0.3">
      <c r="E2197" s="103"/>
      <c r="F2197" s="103"/>
      <c r="N2197" s="103"/>
    </row>
    <row r="2198" spans="5:14" x14ac:dyDescent="0.3">
      <c r="E2198" s="103"/>
      <c r="F2198" s="103"/>
      <c r="N2198" s="103"/>
    </row>
    <row r="2199" spans="5:14" x14ac:dyDescent="0.3">
      <c r="E2199" s="103"/>
      <c r="F2199" s="103"/>
      <c r="N2199" s="103"/>
    </row>
    <row r="2200" spans="5:14" x14ac:dyDescent="0.3">
      <c r="E2200" s="103"/>
      <c r="F2200" s="103"/>
      <c r="N2200" s="103"/>
    </row>
    <row r="2201" spans="5:14" x14ac:dyDescent="0.3">
      <c r="E2201" s="103"/>
      <c r="F2201" s="103"/>
      <c r="N2201" s="103"/>
    </row>
    <row r="2202" spans="5:14" x14ac:dyDescent="0.3">
      <c r="E2202" s="103"/>
      <c r="F2202" s="103"/>
      <c r="N2202" s="103"/>
    </row>
    <row r="2203" spans="5:14" x14ac:dyDescent="0.3">
      <c r="E2203" s="103"/>
      <c r="F2203" s="103"/>
      <c r="N2203" s="103"/>
    </row>
    <row r="2204" spans="5:14" x14ac:dyDescent="0.3">
      <c r="E2204" s="103"/>
      <c r="F2204" s="103"/>
      <c r="N2204" s="103"/>
    </row>
    <row r="2205" spans="5:14" x14ac:dyDescent="0.3">
      <c r="E2205" s="103"/>
      <c r="F2205" s="103"/>
      <c r="N2205" s="103"/>
    </row>
    <row r="2206" spans="5:14" x14ac:dyDescent="0.3">
      <c r="E2206" s="103"/>
      <c r="F2206" s="103"/>
      <c r="N2206" s="103"/>
    </row>
    <row r="2207" spans="5:14" x14ac:dyDescent="0.3">
      <c r="E2207" s="103"/>
      <c r="F2207" s="103"/>
      <c r="N2207" s="103"/>
    </row>
    <row r="2208" spans="5:14" x14ac:dyDescent="0.3">
      <c r="E2208" s="103"/>
      <c r="F2208" s="103"/>
      <c r="N2208" s="103"/>
    </row>
    <row r="2209" spans="5:14" x14ac:dyDescent="0.3">
      <c r="E2209" s="103"/>
      <c r="F2209" s="103"/>
      <c r="N2209" s="103"/>
    </row>
    <row r="2210" spans="5:14" x14ac:dyDescent="0.3">
      <c r="E2210" s="103"/>
      <c r="F2210" s="103"/>
      <c r="N2210" s="103"/>
    </row>
    <row r="2211" spans="5:14" x14ac:dyDescent="0.3">
      <c r="E2211" s="103"/>
      <c r="F2211" s="103"/>
      <c r="N2211" s="103"/>
    </row>
    <row r="2212" spans="5:14" x14ac:dyDescent="0.3">
      <c r="E2212" s="103"/>
      <c r="F2212" s="103"/>
      <c r="N2212" s="103"/>
    </row>
    <row r="2213" spans="5:14" x14ac:dyDescent="0.3">
      <c r="E2213" s="103"/>
      <c r="F2213" s="103"/>
      <c r="N2213" s="103"/>
    </row>
    <row r="2214" spans="5:14" x14ac:dyDescent="0.3">
      <c r="E2214" s="103"/>
      <c r="F2214" s="103"/>
      <c r="N2214" s="103"/>
    </row>
    <row r="2215" spans="5:14" x14ac:dyDescent="0.3">
      <c r="E2215" s="103"/>
      <c r="F2215" s="103"/>
      <c r="N2215" s="103"/>
    </row>
    <row r="2216" spans="5:14" x14ac:dyDescent="0.3">
      <c r="E2216" s="103"/>
      <c r="F2216" s="103"/>
      <c r="N2216" s="103"/>
    </row>
    <row r="2217" spans="5:14" x14ac:dyDescent="0.3">
      <c r="E2217" s="103"/>
      <c r="F2217" s="103"/>
      <c r="N2217" s="103"/>
    </row>
    <row r="2218" spans="5:14" x14ac:dyDescent="0.3">
      <c r="E2218" s="103"/>
      <c r="F2218" s="103"/>
      <c r="N2218" s="103"/>
    </row>
    <row r="2219" spans="5:14" x14ac:dyDescent="0.3">
      <c r="E2219" s="103"/>
      <c r="F2219" s="103"/>
      <c r="N2219" s="103"/>
    </row>
    <row r="2220" spans="5:14" x14ac:dyDescent="0.3">
      <c r="E2220" s="103"/>
      <c r="F2220" s="103"/>
      <c r="N2220" s="103"/>
    </row>
    <row r="2221" spans="5:14" x14ac:dyDescent="0.3">
      <c r="E2221" s="103"/>
      <c r="F2221" s="103"/>
      <c r="N2221" s="103"/>
    </row>
    <row r="2222" spans="5:14" x14ac:dyDescent="0.3">
      <c r="E2222" s="103"/>
      <c r="F2222" s="103"/>
      <c r="N2222" s="103"/>
    </row>
    <row r="2223" spans="5:14" x14ac:dyDescent="0.3">
      <c r="E2223" s="103"/>
      <c r="F2223" s="103"/>
      <c r="N2223" s="103"/>
    </row>
    <row r="2224" spans="5:14" x14ac:dyDescent="0.3">
      <c r="E2224" s="103"/>
      <c r="F2224" s="103"/>
      <c r="N2224" s="103"/>
    </row>
    <row r="2225" spans="5:14" x14ac:dyDescent="0.3">
      <c r="E2225" s="103"/>
      <c r="F2225" s="103"/>
      <c r="N2225" s="103"/>
    </row>
    <row r="2226" spans="5:14" x14ac:dyDescent="0.3">
      <c r="E2226" s="103"/>
      <c r="F2226" s="103"/>
      <c r="N2226" s="103"/>
    </row>
    <row r="2227" spans="5:14" x14ac:dyDescent="0.3">
      <c r="E2227" s="103"/>
      <c r="F2227" s="103"/>
      <c r="N2227" s="103"/>
    </row>
    <row r="2228" spans="5:14" x14ac:dyDescent="0.3">
      <c r="E2228" s="103"/>
      <c r="F2228" s="103"/>
      <c r="N2228" s="103"/>
    </row>
    <row r="2229" spans="5:14" x14ac:dyDescent="0.3">
      <c r="E2229" s="103"/>
      <c r="F2229" s="103"/>
      <c r="N2229" s="103"/>
    </row>
    <row r="2230" spans="5:14" x14ac:dyDescent="0.3">
      <c r="E2230" s="103"/>
      <c r="F2230" s="103"/>
      <c r="N2230" s="103"/>
    </row>
    <row r="2231" spans="5:14" x14ac:dyDescent="0.3">
      <c r="E2231" s="103"/>
      <c r="F2231" s="103"/>
      <c r="N2231" s="103"/>
    </row>
    <row r="2232" spans="5:14" x14ac:dyDescent="0.3">
      <c r="E2232" s="103"/>
      <c r="F2232" s="103"/>
      <c r="N2232" s="103"/>
    </row>
    <row r="2233" spans="5:14" x14ac:dyDescent="0.3">
      <c r="E2233" s="103"/>
      <c r="F2233" s="103"/>
      <c r="N2233" s="103"/>
    </row>
    <row r="2234" spans="5:14" x14ac:dyDescent="0.3">
      <c r="E2234" s="103"/>
      <c r="F2234" s="103"/>
      <c r="N2234" s="103"/>
    </row>
    <row r="2235" spans="5:14" x14ac:dyDescent="0.3">
      <c r="E2235" s="103"/>
      <c r="F2235" s="103"/>
      <c r="N2235" s="103"/>
    </row>
    <row r="2236" spans="5:14" x14ac:dyDescent="0.3">
      <c r="E2236" s="103"/>
      <c r="F2236" s="103"/>
      <c r="N2236" s="103"/>
    </row>
    <row r="2237" spans="5:14" x14ac:dyDescent="0.3">
      <c r="E2237" s="103"/>
      <c r="F2237" s="103"/>
      <c r="N2237" s="103"/>
    </row>
    <row r="2238" spans="5:14" x14ac:dyDescent="0.3">
      <c r="E2238" s="103"/>
      <c r="F2238" s="103"/>
      <c r="N2238" s="103"/>
    </row>
    <row r="2239" spans="5:14" x14ac:dyDescent="0.3">
      <c r="E2239" s="103"/>
      <c r="F2239" s="103"/>
      <c r="N2239" s="103"/>
    </row>
    <row r="2240" spans="5:14" x14ac:dyDescent="0.3">
      <c r="E2240" s="103"/>
      <c r="F2240" s="103"/>
      <c r="N2240" s="103"/>
    </row>
    <row r="2241" spans="5:14" x14ac:dyDescent="0.3">
      <c r="E2241" s="103"/>
      <c r="F2241" s="103"/>
      <c r="N2241" s="103"/>
    </row>
    <row r="2242" spans="5:14" x14ac:dyDescent="0.3">
      <c r="E2242" s="103"/>
      <c r="F2242" s="103"/>
      <c r="N2242" s="103"/>
    </row>
    <row r="2243" spans="5:14" x14ac:dyDescent="0.3">
      <c r="E2243" s="103"/>
      <c r="F2243" s="103"/>
      <c r="N2243" s="103"/>
    </row>
    <row r="2244" spans="5:14" x14ac:dyDescent="0.3">
      <c r="E2244" s="103"/>
      <c r="F2244" s="103"/>
      <c r="N2244" s="103"/>
    </row>
    <row r="2245" spans="5:14" x14ac:dyDescent="0.3">
      <c r="E2245" s="103"/>
      <c r="F2245" s="103"/>
      <c r="N2245" s="103"/>
    </row>
    <row r="2246" spans="5:14" x14ac:dyDescent="0.3">
      <c r="E2246" s="103"/>
      <c r="F2246" s="103"/>
      <c r="N2246" s="103"/>
    </row>
    <row r="2247" spans="5:14" x14ac:dyDescent="0.3">
      <c r="E2247" s="103"/>
      <c r="F2247" s="103"/>
      <c r="N2247" s="103"/>
    </row>
    <row r="2248" spans="5:14" x14ac:dyDescent="0.3">
      <c r="E2248" s="103"/>
      <c r="F2248" s="103"/>
      <c r="N2248" s="103"/>
    </row>
    <row r="2249" spans="5:14" x14ac:dyDescent="0.3">
      <c r="E2249" s="103"/>
      <c r="F2249" s="103"/>
      <c r="N2249" s="103"/>
    </row>
    <row r="2250" spans="5:14" x14ac:dyDescent="0.3">
      <c r="E2250" s="103"/>
      <c r="F2250" s="103"/>
      <c r="N2250" s="103"/>
    </row>
    <row r="2251" spans="5:14" x14ac:dyDescent="0.3">
      <c r="E2251" s="103"/>
      <c r="F2251" s="103"/>
      <c r="N2251" s="103"/>
    </row>
    <row r="2252" spans="5:14" x14ac:dyDescent="0.3">
      <c r="E2252" s="103"/>
      <c r="F2252" s="103"/>
      <c r="N2252" s="103"/>
    </row>
    <row r="2253" spans="5:14" x14ac:dyDescent="0.3">
      <c r="E2253" s="103"/>
      <c r="F2253" s="103"/>
      <c r="N2253" s="103"/>
    </row>
    <row r="2254" spans="5:14" x14ac:dyDescent="0.3">
      <c r="E2254" s="103"/>
      <c r="F2254" s="103"/>
      <c r="N2254" s="103"/>
    </row>
    <row r="2255" spans="5:14" x14ac:dyDescent="0.3">
      <c r="E2255" s="103"/>
      <c r="F2255" s="103"/>
      <c r="N2255" s="103"/>
    </row>
    <row r="2256" spans="5:14" x14ac:dyDescent="0.3">
      <c r="E2256" s="103"/>
      <c r="F2256" s="103"/>
      <c r="N2256" s="103"/>
    </row>
    <row r="2257" spans="5:14" x14ac:dyDescent="0.3">
      <c r="E2257" s="103"/>
      <c r="F2257" s="103"/>
      <c r="N2257" s="103"/>
    </row>
    <row r="2258" spans="5:14" x14ac:dyDescent="0.3">
      <c r="E2258" s="103"/>
      <c r="F2258" s="103"/>
      <c r="N2258" s="103"/>
    </row>
    <row r="2259" spans="5:14" x14ac:dyDescent="0.3">
      <c r="E2259" s="103"/>
      <c r="F2259" s="103"/>
      <c r="N2259" s="103"/>
    </row>
    <row r="2260" spans="5:14" x14ac:dyDescent="0.3">
      <c r="E2260" s="103"/>
      <c r="F2260" s="103"/>
      <c r="N2260" s="103"/>
    </row>
    <row r="2261" spans="5:14" x14ac:dyDescent="0.3">
      <c r="E2261" s="103"/>
      <c r="F2261" s="103"/>
      <c r="N2261" s="103"/>
    </row>
    <row r="2262" spans="5:14" x14ac:dyDescent="0.3">
      <c r="E2262" s="103"/>
      <c r="F2262" s="103"/>
      <c r="N2262" s="103"/>
    </row>
    <row r="2263" spans="5:14" x14ac:dyDescent="0.3">
      <c r="E2263" s="103"/>
      <c r="F2263" s="103"/>
      <c r="N2263" s="103"/>
    </row>
    <row r="2264" spans="5:14" x14ac:dyDescent="0.3">
      <c r="E2264" s="103"/>
      <c r="F2264" s="103"/>
      <c r="N2264" s="103"/>
    </row>
    <row r="2265" spans="5:14" x14ac:dyDescent="0.3">
      <c r="E2265" s="103"/>
      <c r="F2265" s="103"/>
      <c r="N2265" s="103"/>
    </row>
    <row r="2266" spans="5:14" x14ac:dyDescent="0.3">
      <c r="E2266" s="103"/>
      <c r="F2266" s="103"/>
      <c r="N2266" s="103"/>
    </row>
    <row r="2267" spans="5:14" x14ac:dyDescent="0.3">
      <c r="E2267" s="103"/>
      <c r="F2267" s="103"/>
      <c r="N2267" s="103"/>
    </row>
    <row r="2268" spans="5:14" x14ac:dyDescent="0.3">
      <c r="E2268" s="103"/>
      <c r="F2268" s="103"/>
      <c r="N2268" s="103"/>
    </row>
    <row r="2269" spans="5:14" x14ac:dyDescent="0.3">
      <c r="E2269" s="103"/>
      <c r="F2269" s="103"/>
      <c r="N2269" s="103"/>
    </row>
    <row r="2270" spans="5:14" x14ac:dyDescent="0.3">
      <c r="E2270" s="103"/>
      <c r="F2270" s="103"/>
      <c r="N2270" s="103"/>
    </row>
    <row r="2271" spans="5:14" x14ac:dyDescent="0.3">
      <c r="E2271" s="103"/>
      <c r="F2271" s="103"/>
      <c r="N2271" s="103"/>
    </row>
    <row r="2272" spans="5:14" x14ac:dyDescent="0.3">
      <c r="E2272" s="103"/>
      <c r="F2272" s="103"/>
      <c r="N2272" s="103"/>
    </row>
    <row r="2273" spans="5:14" x14ac:dyDescent="0.3">
      <c r="E2273" s="103"/>
      <c r="F2273" s="103"/>
      <c r="N2273" s="103"/>
    </row>
    <row r="2274" spans="5:14" x14ac:dyDescent="0.3">
      <c r="E2274" s="103"/>
      <c r="F2274" s="103"/>
      <c r="N2274" s="103"/>
    </row>
    <row r="2275" spans="5:14" x14ac:dyDescent="0.3">
      <c r="E2275" s="103"/>
      <c r="F2275" s="103"/>
      <c r="N2275" s="103"/>
    </row>
    <row r="2276" spans="5:14" x14ac:dyDescent="0.3">
      <c r="E2276" s="103"/>
      <c r="F2276" s="103"/>
      <c r="N2276" s="103"/>
    </row>
    <row r="2277" spans="5:14" x14ac:dyDescent="0.3">
      <c r="E2277" s="103"/>
      <c r="F2277" s="103"/>
      <c r="N2277" s="103"/>
    </row>
    <row r="2278" spans="5:14" x14ac:dyDescent="0.3">
      <c r="E2278" s="103"/>
      <c r="F2278" s="103"/>
      <c r="N2278" s="103"/>
    </row>
    <row r="2279" spans="5:14" x14ac:dyDescent="0.3">
      <c r="E2279" s="103"/>
      <c r="F2279" s="103"/>
      <c r="N2279" s="103"/>
    </row>
    <row r="2280" spans="5:14" x14ac:dyDescent="0.3">
      <c r="E2280" s="103"/>
      <c r="F2280" s="103"/>
      <c r="N2280" s="103"/>
    </row>
    <row r="2281" spans="5:14" x14ac:dyDescent="0.3">
      <c r="E2281" s="103"/>
      <c r="F2281" s="103"/>
      <c r="N2281" s="103"/>
    </row>
    <row r="2282" spans="5:14" x14ac:dyDescent="0.3">
      <c r="E2282" s="103"/>
      <c r="F2282" s="103"/>
      <c r="N2282" s="103"/>
    </row>
    <row r="2283" spans="5:14" x14ac:dyDescent="0.3">
      <c r="E2283" s="103"/>
      <c r="F2283" s="103"/>
      <c r="N2283" s="103"/>
    </row>
    <row r="2284" spans="5:14" x14ac:dyDescent="0.3">
      <c r="E2284" s="103"/>
      <c r="F2284" s="103"/>
      <c r="N2284" s="103"/>
    </row>
    <row r="2285" spans="5:14" x14ac:dyDescent="0.3">
      <c r="E2285" s="103"/>
      <c r="F2285" s="103"/>
      <c r="N2285" s="103"/>
    </row>
    <row r="2286" spans="5:14" x14ac:dyDescent="0.3">
      <c r="E2286" s="103"/>
      <c r="F2286" s="103"/>
      <c r="N2286" s="103"/>
    </row>
    <row r="2287" spans="5:14" x14ac:dyDescent="0.3">
      <c r="E2287" s="103"/>
      <c r="F2287" s="103"/>
      <c r="N2287" s="103"/>
    </row>
    <row r="2288" spans="5:14" x14ac:dyDescent="0.3">
      <c r="E2288" s="103"/>
      <c r="F2288" s="103"/>
      <c r="N2288" s="103"/>
    </row>
    <row r="2289" spans="5:14" x14ac:dyDescent="0.3">
      <c r="E2289" s="103"/>
      <c r="F2289" s="103"/>
      <c r="N2289" s="103"/>
    </row>
    <row r="2290" spans="5:14" x14ac:dyDescent="0.3">
      <c r="E2290" s="103"/>
      <c r="F2290" s="103"/>
      <c r="N2290" s="103"/>
    </row>
    <row r="2291" spans="5:14" x14ac:dyDescent="0.3">
      <c r="E2291" s="103"/>
      <c r="F2291" s="103"/>
      <c r="N2291" s="103"/>
    </row>
    <row r="2292" spans="5:14" x14ac:dyDescent="0.3">
      <c r="E2292" s="103"/>
      <c r="F2292" s="103"/>
      <c r="N2292" s="103"/>
    </row>
    <row r="2293" spans="5:14" x14ac:dyDescent="0.3">
      <c r="E2293" s="103"/>
      <c r="F2293" s="103"/>
      <c r="N2293" s="103"/>
    </row>
    <row r="2294" spans="5:14" x14ac:dyDescent="0.3">
      <c r="E2294" s="103"/>
      <c r="F2294" s="103"/>
      <c r="N2294" s="103"/>
    </row>
    <row r="2295" spans="5:14" x14ac:dyDescent="0.3">
      <c r="E2295" s="103"/>
      <c r="F2295" s="103"/>
      <c r="N2295" s="103"/>
    </row>
    <row r="2296" spans="5:14" x14ac:dyDescent="0.3">
      <c r="E2296" s="103"/>
      <c r="F2296" s="103"/>
      <c r="N2296" s="103"/>
    </row>
    <row r="2297" spans="5:14" x14ac:dyDescent="0.3">
      <c r="E2297" s="103"/>
      <c r="F2297" s="103"/>
      <c r="N2297" s="103"/>
    </row>
    <row r="2298" spans="5:14" x14ac:dyDescent="0.3">
      <c r="E2298" s="103"/>
      <c r="F2298" s="103"/>
      <c r="N2298" s="103"/>
    </row>
    <row r="2299" spans="5:14" x14ac:dyDescent="0.3">
      <c r="E2299" s="103"/>
      <c r="F2299" s="103"/>
      <c r="N2299" s="103"/>
    </row>
    <row r="2300" spans="5:14" x14ac:dyDescent="0.3">
      <c r="E2300" s="103"/>
      <c r="F2300" s="103"/>
      <c r="N2300" s="103"/>
    </row>
    <row r="2301" spans="5:14" x14ac:dyDescent="0.3">
      <c r="E2301" s="103"/>
      <c r="F2301" s="103"/>
      <c r="N2301" s="103"/>
    </row>
    <row r="2302" spans="5:14" x14ac:dyDescent="0.3">
      <c r="E2302" s="103"/>
      <c r="F2302" s="103"/>
      <c r="N2302" s="103"/>
    </row>
    <row r="2303" spans="5:14" x14ac:dyDescent="0.3">
      <c r="E2303" s="103"/>
      <c r="F2303" s="103"/>
      <c r="N2303" s="103"/>
    </row>
    <row r="2304" spans="5:14" x14ac:dyDescent="0.3">
      <c r="E2304" s="103"/>
      <c r="F2304" s="103"/>
      <c r="N2304" s="103"/>
    </row>
    <row r="2305" spans="5:14" x14ac:dyDescent="0.3">
      <c r="E2305" s="103"/>
      <c r="F2305" s="103"/>
      <c r="N2305" s="103"/>
    </row>
    <row r="2306" spans="5:14" x14ac:dyDescent="0.3">
      <c r="E2306" s="103"/>
      <c r="F2306" s="103"/>
      <c r="N2306" s="103"/>
    </row>
    <row r="2307" spans="5:14" x14ac:dyDescent="0.3">
      <c r="E2307" s="103"/>
      <c r="F2307" s="103"/>
      <c r="N2307" s="103"/>
    </row>
    <row r="2308" spans="5:14" x14ac:dyDescent="0.3">
      <c r="E2308" s="103"/>
      <c r="F2308" s="103"/>
      <c r="N2308" s="103"/>
    </row>
    <row r="2309" spans="5:14" x14ac:dyDescent="0.3">
      <c r="E2309" s="103"/>
      <c r="F2309" s="103"/>
      <c r="N2309" s="103"/>
    </row>
    <row r="2310" spans="5:14" x14ac:dyDescent="0.3">
      <c r="E2310" s="103"/>
      <c r="F2310" s="103"/>
      <c r="N2310" s="103"/>
    </row>
    <row r="2311" spans="5:14" x14ac:dyDescent="0.3">
      <c r="E2311" s="103"/>
      <c r="F2311" s="103"/>
      <c r="N2311" s="103"/>
    </row>
    <row r="2312" spans="5:14" x14ac:dyDescent="0.3">
      <c r="E2312" s="103"/>
      <c r="F2312" s="103"/>
      <c r="N2312" s="103"/>
    </row>
    <row r="2313" spans="5:14" x14ac:dyDescent="0.3">
      <c r="E2313" s="103"/>
      <c r="F2313" s="103"/>
      <c r="N2313" s="103"/>
    </row>
    <row r="2314" spans="5:14" x14ac:dyDescent="0.3">
      <c r="E2314" s="103"/>
      <c r="F2314" s="103"/>
      <c r="N2314" s="103"/>
    </row>
    <row r="2315" spans="5:14" x14ac:dyDescent="0.3">
      <c r="E2315" s="103"/>
      <c r="F2315" s="103"/>
      <c r="N2315" s="103"/>
    </row>
    <row r="2316" spans="5:14" x14ac:dyDescent="0.3">
      <c r="E2316" s="103"/>
      <c r="F2316" s="103"/>
      <c r="N2316" s="103"/>
    </row>
    <row r="2317" spans="5:14" x14ac:dyDescent="0.3">
      <c r="E2317" s="103"/>
      <c r="F2317" s="103"/>
      <c r="N2317" s="103"/>
    </row>
    <row r="2318" spans="5:14" x14ac:dyDescent="0.3">
      <c r="E2318" s="103"/>
      <c r="F2318" s="103"/>
      <c r="N2318" s="103"/>
    </row>
    <row r="2319" spans="5:14" x14ac:dyDescent="0.3">
      <c r="E2319" s="103"/>
      <c r="F2319" s="103"/>
      <c r="N2319" s="103"/>
    </row>
    <row r="2320" spans="5:14" x14ac:dyDescent="0.3">
      <c r="E2320" s="103"/>
      <c r="F2320" s="103"/>
      <c r="N2320" s="103"/>
    </row>
    <row r="2321" spans="5:14" x14ac:dyDescent="0.3">
      <c r="E2321" s="103"/>
      <c r="F2321" s="103"/>
      <c r="N2321" s="103"/>
    </row>
    <row r="2322" spans="5:14" x14ac:dyDescent="0.3">
      <c r="E2322" s="103"/>
      <c r="F2322" s="103"/>
      <c r="N2322" s="103"/>
    </row>
    <row r="2323" spans="5:14" x14ac:dyDescent="0.3">
      <c r="E2323" s="103"/>
      <c r="F2323" s="103"/>
      <c r="N2323" s="103"/>
    </row>
    <row r="2324" spans="5:14" x14ac:dyDescent="0.3">
      <c r="E2324" s="103"/>
      <c r="F2324" s="103"/>
      <c r="N2324" s="103"/>
    </row>
    <row r="2325" spans="5:14" x14ac:dyDescent="0.3">
      <c r="E2325" s="103"/>
      <c r="F2325" s="103"/>
      <c r="N2325" s="103"/>
    </row>
    <row r="2326" spans="5:14" x14ac:dyDescent="0.3">
      <c r="E2326" s="103"/>
      <c r="F2326" s="103"/>
      <c r="N2326" s="103"/>
    </row>
    <row r="2327" spans="5:14" x14ac:dyDescent="0.3">
      <c r="E2327" s="103"/>
      <c r="F2327" s="103"/>
      <c r="N2327" s="103"/>
    </row>
    <row r="2328" spans="5:14" x14ac:dyDescent="0.3">
      <c r="E2328" s="103"/>
      <c r="F2328" s="103"/>
      <c r="N2328" s="103"/>
    </row>
    <row r="2329" spans="5:14" x14ac:dyDescent="0.3">
      <c r="E2329" s="103"/>
      <c r="F2329" s="103"/>
      <c r="N2329" s="103"/>
    </row>
    <row r="2330" spans="5:14" x14ac:dyDescent="0.3">
      <c r="E2330" s="103"/>
      <c r="F2330" s="103"/>
      <c r="N2330" s="103"/>
    </row>
    <row r="2331" spans="5:14" x14ac:dyDescent="0.3">
      <c r="E2331" s="103"/>
      <c r="F2331" s="103"/>
      <c r="N2331" s="103"/>
    </row>
    <row r="2332" spans="5:14" x14ac:dyDescent="0.3">
      <c r="E2332" s="103"/>
      <c r="F2332" s="103"/>
      <c r="N2332" s="103"/>
    </row>
    <row r="2333" spans="5:14" x14ac:dyDescent="0.3">
      <c r="E2333" s="103"/>
      <c r="F2333" s="103"/>
      <c r="N2333" s="103"/>
    </row>
    <row r="2334" spans="5:14" x14ac:dyDescent="0.3">
      <c r="E2334" s="103"/>
      <c r="F2334" s="103"/>
      <c r="N2334" s="103"/>
    </row>
    <row r="2335" spans="5:14" x14ac:dyDescent="0.3">
      <c r="E2335" s="103"/>
      <c r="F2335" s="103"/>
      <c r="N2335" s="103"/>
    </row>
    <row r="2336" spans="5:14" x14ac:dyDescent="0.3">
      <c r="E2336" s="103"/>
      <c r="F2336" s="103"/>
      <c r="N2336" s="103"/>
    </row>
    <row r="2337" spans="5:14" x14ac:dyDescent="0.3">
      <c r="E2337" s="103"/>
      <c r="F2337" s="103"/>
      <c r="N2337" s="103"/>
    </row>
    <row r="2338" spans="5:14" x14ac:dyDescent="0.3">
      <c r="E2338" s="103"/>
      <c r="F2338" s="103"/>
      <c r="N2338" s="103"/>
    </row>
    <row r="2339" spans="5:14" x14ac:dyDescent="0.3">
      <c r="E2339" s="103"/>
      <c r="F2339" s="103"/>
      <c r="N2339" s="103"/>
    </row>
    <row r="2340" spans="5:14" x14ac:dyDescent="0.3">
      <c r="E2340" s="103"/>
      <c r="F2340" s="103"/>
      <c r="N2340" s="103"/>
    </row>
    <row r="2341" spans="5:14" x14ac:dyDescent="0.3">
      <c r="E2341" s="103"/>
      <c r="F2341" s="103"/>
      <c r="N2341" s="103"/>
    </row>
    <row r="2342" spans="5:14" x14ac:dyDescent="0.3">
      <c r="E2342" s="103"/>
      <c r="F2342" s="103"/>
      <c r="N2342" s="103"/>
    </row>
    <row r="2343" spans="5:14" x14ac:dyDescent="0.3">
      <c r="E2343" s="103"/>
      <c r="F2343" s="103"/>
      <c r="N2343" s="103"/>
    </row>
    <row r="2344" spans="5:14" x14ac:dyDescent="0.3">
      <c r="E2344" s="103"/>
      <c r="F2344" s="103"/>
      <c r="N2344" s="103"/>
    </row>
    <row r="2345" spans="5:14" x14ac:dyDescent="0.3">
      <c r="E2345" s="103"/>
      <c r="F2345" s="103"/>
      <c r="N2345" s="103"/>
    </row>
    <row r="2346" spans="5:14" x14ac:dyDescent="0.3">
      <c r="E2346" s="103"/>
      <c r="F2346" s="103"/>
      <c r="N2346" s="103"/>
    </row>
    <row r="2347" spans="5:14" x14ac:dyDescent="0.3">
      <c r="E2347" s="103"/>
      <c r="F2347" s="103"/>
      <c r="N2347" s="103"/>
    </row>
    <row r="2348" spans="5:14" x14ac:dyDescent="0.3">
      <c r="E2348" s="103"/>
      <c r="F2348" s="103"/>
      <c r="N2348" s="103"/>
    </row>
    <row r="2349" spans="5:14" x14ac:dyDescent="0.3">
      <c r="E2349" s="103"/>
      <c r="F2349" s="103"/>
      <c r="N2349" s="103"/>
    </row>
    <row r="2350" spans="5:14" x14ac:dyDescent="0.3">
      <c r="E2350" s="103"/>
      <c r="F2350" s="103"/>
      <c r="N2350" s="103"/>
    </row>
    <row r="2351" spans="5:14" x14ac:dyDescent="0.3">
      <c r="E2351" s="103"/>
      <c r="F2351" s="103"/>
      <c r="N2351" s="103"/>
    </row>
    <row r="2352" spans="5:14" x14ac:dyDescent="0.3">
      <c r="E2352" s="103"/>
      <c r="F2352" s="103"/>
      <c r="N2352" s="103"/>
    </row>
    <row r="2353" spans="5:14" x14ac:dyDescent="0.3">
      <c r="E2353" s="103"/>
      <c r="F2353" s="103"/>
      <c r="N2353" s="103"/>
    </row>
    <row r="2354" spans="5:14" x14ac:dyDescent="0.3">
      <c r="E2354" s="103"/>
      <c r="F2354" s="103"/>
      <c r="N2354" s="103"/>
    </row>
    <row r="2355" spans="5:14" x14ac:dyDescent="0.3">
      <c r="E2355" s="103"/>
      <c r="F2355" s="103"/>
      <c r="N2355" s="103"/>
    </row>
    <row r="2356" spans="5:14" x14ac:dyDescent="0.3">
      <c r="E2356" s="103"/>
      <c r="F2356" s="103"/>
      <c r="N2356" s="103"/>
    </row>
    <row r="2357" spans="5:14" x14ac:dyDescent="0.3">
      <c r="E2357" s="103"/>
      <c r="F2357" s="103"/>
      <c r="N2357" s="103"/>
    </row>
    <row r="2358" spans="5:14" x14ac:dyDescent="0.3">
      <c r="E2358" s="103"/>
      <c r="F2358" s="103"/>
      <c r="N2358" s="103"/>
    </row>
    <row r="2359" spans="5:14" x14ac:dyDescent="0.3">
      <c r="E2359" s="103"/>
      <c r="F2359" s="103"/>
      <c r="N2359" s="103"/>
    </row>
    <row r="2360" spans="5:14" x14ac:dyDescent="0.3">
      <c r="E2360" s="103"/>
      <c r="F2360" s="103"/>
      <c r="N2360" s="103"/>
    </row>
    <row r="2361" spans="5:14" x14ac:dyDescent="0.3">
      <c r="E2361" s="103"/>
      <c r="F2361" s="103"/>
      <c r="N2361" s="103"/>
    </row>
    <row r="2362" spans="5:14" x14ac:dyDescent="0.3">
      <c r="E2362" s="103"/>
      <c r="F2362" s="103"/>
      <c r="N2362" s="103"/>
    </row>
    <row r="2363" spans="5:14" x14ac:dyDescent="0.3">
      <c r="E2363" s="103"/>
      <c r="F2363" s="103"/>
      <c r="N2363" s="103"/>
    </row>
    <row r="2364" spans="5:14" x14ac:dyDescent="0.3">
      <c r="E2364" s="103"/>
      <c r="F2364" s="103"/>
      <c r="N2364" s="103"/>
    </row>
    <row r="2365" spans="5:14" x14ac:dyDescent="0.3">
      <c r="E2365" s="103"/>
      <c r="F2365" s="103"/>
      <c r="N2365" s="103"/>
    </row>
    <row r="2366" spans="5:14" x14ac:dyDescent="0.3">
      <c r="E2366" s="103"/>
      <c r="F2366" s="103"/>
      <c r="N2366" s="103"/>
    </row>
    <row r="2367" spans="5:14" x14ac:dyDescent="0.3">
      <c r="E2367" s="103"/>
      <c r="F2367" s="103"/>
      <c r="N2367" s="103"/>
    </row>
    <row r="2368" spans="5:14" x14ac:dyDescent="0.3">
      <c r="E2368" s="103"/>
      <c r="F2368" s="103"/>
      <c r="N2368" s="103"/>
    </row>
    <row r="2369" spans="5:14" x14ac:dyDescent="0.3">
      <c r="E2369" s="103"/>
      <c r="F2369" s="103"/>
      <c r="N2369" s="103"/>
    </row>
    <row r="2370" spans="5:14" x14ac:dyDescent="0.3">
      <c r="E2370" s="103"/>
      <c r="F2370" s="103"/>
      <c r="N2370" s="103"/>
    </row>
    <row r="2371" spans="5:14" x14ac:dyDescent="0.3">
      <c r="E2371" s="103"/>
      <c r="F2371" s="103"/>
      <c r="N2371" s="103"/>
    </row>
    <row r="2372" spans="5:14" x14ac:dyDescent="0.3">
      <c r="E2372" s="103"/>
      <c r="F2372" s="103"/>
      <c r="N2372" s="103"/>
    </row>
    <row r="2373" spans="5:14" x14ac:dyDescent="0.3">
      <c r="E2373" s="103"/>
      <c r="F2373" s="103"/>
      <c r="N2373" s="103"/>
    </row>
    <row r="2374" spans="5:14" x14ac:dyDescent="0.3">
      <c r="E2374" s="103"/>
      <c r="F2374" s="103"/>
      <c r="N2374" s="103"/>
    </row>
    <row r="2375" spans="5:14" x14ac:dyDescent="0.3">
      <c r="E2375" s="103"/>
      <c r="F2375" s="103"/>
      <c r="N2375" s="103"/>
    </row>
    <row r="2376" spans="5:14" x14ac:dyDescent="0.3">
      <c r="E2376" s="103"/>
      <c r="F2376" s="103"/>
      <c r="N2376" s="103"/>
    </row>
    <row r="2377" spans="5:14" x14ac:dyDescent="0.3">
      <c r="E2377" s="103"/>
      <c r="F2377" s="103"/>
      <c r="N2377" s="103"/>
    </row>
    <row r="2378" spans="5:14" x14ac:dyDescent="0.3">
      <c r="E2378" s="103"/>
      <c r="F2378" s="103"/>
      <c r="N2378" s="103"/>
    </row>
    <row r="2379" spans="5:14" x14ac:dyDescent="0.3">
      <c r="E2379" s="103"/>
      <c r="F2379" s="103"/>
      <c r="N2379" s="103"/>
    </row>
    <row r="2380" spans="5:14" x14ac:dyDescent="0.3">
      <c r="E2380" s="103"/>
      <c r="F2380" s="103"/>
      <c r="N2380" s="103"/>
    </row>
    <row r="2381" spans="5:14" x14ac:dyDescent="0.3">
      <c r="E2381" s="103"/>
      <c r="F2381" s="103"/>
      <c r="N2381" s="103"/>
    </row>
    <row r="2382" spans="5:14" x14ac:dyDescent="0.3">
      <c r="E2382" s="103"/>
      <c r="F2382" s="103"/>
      <c r="N2382" s="103"/>
    </row>
    <row r="2383" spans="5:14" x14ac:dyDescent="0.3">
      <c r="E2383" s="103"/>
      <c r="F2383" s="103"/>
      <c r="N2383" s="103"/>
    </row>
    <row r="2384" spans="5:14" x14ac:dyDescent="0.3">
      <c r="E2384" s="103"/>
      <c r="F2384" s="103"/>
      <c r="N2384" s="103"/>
    </row>
    <row r="2385" spans="5:14" x14ac:dyDescent="0.3">
      <c r="E2385" s="103"/>
      <c r="F2385" s="103"/>
      <c r="N2385" s="103"/>
    </row>
    <row r="2386" spans="5:14" x14ac:dyDescent="0.3">
      <c r="E2386" s="103"/>
      <c r="F2386" s="103"/>
      <c r="N2386" s="103"/>
    </row>
    <row r="2387" spans="5:14" x14ac:dyDescent="0.3">
      <c r="E2387" s="103"/>
      <c r="F2387" s="103"/>
      <c r="N2387" s="103"/>
    </row>
    <row r="2388" spans="5:14" x14ac:dyDescent="0.3">
      <c r="E2388" s="103"/>
      <c r="F2388" s="103"/>
      <c r="N2388" s="103"/>
    </row>
    <row r="2389" spans="5:14" x14ac:dyDescent="0.3">
      <c r="E2389" s="103"/>
      <c r="F2389" s="103"/>
      <c r="N2389" s="103"/>
    </row>
    <row r="2390" spans="5:14" x14ac:dyDescent="0.3">
      <c r="E2390" s="103"/>
      <c r="F2390" s="103"/>
      <c r="N2390" s="103"/>
    </row>
    <row r="2391" spans="5:14" x14ac:dyDescent="0.3">
      <c r="E2391" s="103"/>
      <c r="F2391" s="103"/>
      <c r="N2391" s="103"/>
    </row>
    <row r="2392" spans="5:14" x14ac:dyDescent="0.3">
      <c r="E2392" s="103"/>
      <c r="F2392" s="103"/>
      <c r="N2392" s="103"/>
    </row>
    <row r="2393" spans="5:14" x14ac:dyDescent="0.3">
      <c r="E2393" s="103"/>
      <c r="F2393" s="103"/>
      <c r="N2393" s="103"/>
    </row>
    <row r="2394" spans="5:14" x14ac:dyDescent="0.3">
      <c r="E2394" s="103"/>
      <c r="F2394" s="103"/>
      <c r="N2394" s="103"/>
    </row>
    <row r="2395" spans="5:14" x14ac:dyDescent="0.3">
      <c r="E2395" s="103"/>
      <c r="F2395" s="103"/>
      <c r="N2395" s="103"/>
    </row>
    <row r="2396" spans="5:14" x14ac:dyDescent="0.3">
      <c r="E2396" s="103"/>
      <c r="F2396" s="103"/>
      <c r="N2396" s="103"/>
    </row>
    <row r="2397" spans="5:14" x14ac:dyDescent="0.3">
      <c r="E2397" s="103"/>
      <c r="F2397" s="103"/>
      <c r="N2397" s="103"/>
    </row>
    <row r="2398" spans="5:14" x14ac:dyDescent="0.3">
      <c r="E2398" s="103"/>
      <c r="F2398" s="103"/>
      <c r="N2398" s="103"/>
    </row>
    <row r="2399" spans="5:14" x14ac:dyDescent="0.3">
      <c r="E2399" s="103"/>
      <c r="F2399" s="103"/>
      <c r="N2399" s="103"/>
    </row>
    <row r="2400" spans="5:14" x14ac:dyDescent="0.3">
      <c r="E2400" s="103"/>
      <c r="F2400" s="103"/>
      <c r="N2400" s="103"/>
    </row>
    <row r="2401" spans="5:14" x14ac:dyDescent="0.3">
      <c r="E2401" s="103"/>
      <c r="F2401" s="103"/>
      <c r="N2401" s="103"/>
    </row>
    <row r="2402" spans="5:14" x14ac:dyDescent="0.3">
      <c r="E2402" s="103"/>
      <c r="F2402" s="103"/>
      <c r="N2402" s="103"/>
    </row>
  </sheetData>
  <mergeCells count="3">
    <mergeCell ref="G3:M3"/>
    <mergeCell ref="P4:T4"/>
    <mergeCell ref="P3:T3"/>
  </mergeCells>
  <phoneticPr fontId="2" type="noConversion"/>
  <pageMargins left="0.75" right="0.75" top="1" bottom="1" header="0.5" footer="0.5"/>
  <pageSetup paperSize="9" scale="39"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2557"/>
  <sheetViews>
    <sheetView zoomScale="80" zoomScaleNormal="80" zoomScaleSheetLayoutView="100" zoomScalePageLayoutView="110" workbookViewId="0">
      <pane xSplit="4" ySplit="6" topLeftCell="J7" activePane="bottomRight" state="frozen"/>
      <selection activeCell="B57" sqref="B57"/>
      <selection pane="topRight" activeCell="B57" sqref="B57"/>
      <selection pane="bottomLeft" activeCell="B57" sqref="B57"/>
      <selection pane="bottomRight" activeCell="B57" sqref="B57"/>
    </sheetView>
  </sheetViews>
  <sheetFormatPr defaultColWidth="8.85546875" defaultRowHeight="17.25" x14ac:dyDescent="0.3"/>
  <cols>
    <col min="1" max="1" width="23.28515625" style="30" customWidth="1"/>
    <col min="2" max="2" width="32.85546875" style="30" customWidth="1"/>
    <col min="3" max="3" width="19.7109375" style="30" hidden="1" customWidth="1"/>
    <col min="4" max="4" width="51.140625" style="32" customWidth="1"/>
    <col min="5" max="5" width="1.28515625" style="102" customWidth="1"/>
    <col min="6" max="6" width="11.42578125" style="102" hidden="1" customWidth="1"/>
    <col min="7" max="9" width="11" style="4" hidden="1" customWidth="1"/>
    <col min="10" max="10" width="11" style="133" customWidth="1"/>
    <col min="11" max="11" width="11" style="4" customWidth="1"/>
    <col min="12" max="12" width="8.140625" style="65" customWidth="1"/>
    <col min="13" max="13" width="4.5703125" style="559" customWidth="1"/>
    <col min="14" max="14" width="11" style="4" customWidth="1"/>
    <col min="15" max="15" width="1.28515625" style="4" customWidth="1"/>
    <col min="16" max="17" width="8.85546875" style="4" customWidth="1"/>
    <col min="18" max="18" width="1.28515625" style="4" customWidth="1"/>
    <col min="19" max="21" width="8.85546875" style="3" hidden="1" customWidth="1"/>
    <col min="22" max="22" width="8.85546875" style="53" customWidth="1"/>
    <col min="23" max="23" width="8.85546875" style="4" customWidth="1"/>
    <col min="24" max="24" width="8.85546875" style="33" customWidth="1"/>
    <col min="25" max="25" width="1.28515625" style="65" customWidth="1"/>
    <col min="26" max="28" width="8.85546875" style="4" hidden="1" customWidth="1"/>
    <col min="29" max="29" width="8.85546875" style="133" customWidth="1"/>
    <col min="30" max="31" width="8.85546875" style="4" customWidth="1"/>
    <col min="32" max="32" width="1.28515625" style="65" customWidth="1"/>
    <col min="33" max="33" width="8.85546875" style="65" customWidth="1"/>
    <col min="34" max="36" width="8.85546875" style="4" customWidth="1"/>
    <col min="37" max="37" width="8.85546875" style="4"/>
    <col min="38" max="38" width="11.28515625" style="33" bestFit="1" customWidth="1"/>
    <col min="39" max="16384" width="8.85546875" style="4"/>
  </cols>
  <sheetData>
    <row r="1" spans="1:40" ht="25.5" x14ac:dyDescent="0.5">
      <c r="E1" s="64"/>
      <c r="F1" s="64"/>
      <c r="G1" s="21"/>
      <c r="H1" s="21"/>
      <c r="I1" s="21"/>
      <c r="J1" s="19"/>
      <c r="K1" s="31"/>
      <c r="L1" s="33"/>
      <c r="M1" s="551"/>
      <c r="N1" s="191" t="s">
        <v>652</v>
      </c>
      <c r="O1" s="33"/>
      <c r="P1" s="31"/>
      <c r="Q1" s="127"/>
      <c r="R1" s="33"/>
      <c r="S1" s="646"/>
      <c r="T1" s="646"/>
      <c r="U1" s="646"/>
      <c r="V1" s="303"/>
      <c r="Y1" s="105"/>
      <c r="AF1" s="105"/>
      <c r="AG1" s="105"/>
    </row>
    <row r="2" spans="1:40" ht="25.5" x14ac:dyDescent="0.5">
      <c r="D2" s="66" t="s">
        <v>27</v>
      </c>
      <c r="E2" s="64"/>
      <c r="F2" s="64"/>
      <c r="M2" s="552"/>
    </row>
    <row r="3" spans="1:40" ht="25.5" x14ac:dyDescent="0.5">
      <c r="D3" s="108"/>
      <c r="E3" s="69"/>
      <c r="F3" s="69"/>
      <c r="G3" s="748" t="s">
        <v>30</v>
      </c>
      <c r="H3" s="749"/>
      <c r="I3" s="749"/>
      <c r="J3" s="749"/>
      <c r="K3" s="749"/>
      <c r="L3" s="750"/>
      <c r="M3" s="553"/>
      <c r="N3" s="70" t="s">
        <v>41</v>
      </c>
      <c r="P3" s="71" t="s">
        <v>4</v>
      </c>
      <c r="Q3" s="404"/>
      <c r="S3" s="745" t="s">
        <v>207</v>
      </c>
      <c r="T3" s="746"/>
      <c r="U3" s="746"/>
      <c r="V3" s="746"/>
      <c r="W3" s="746"/>
      <c r="X3" s="747"/>
      <c r="Y3" s="73"/>
      <c r="Z3" s="745" t="s">
        <v>208</v>
      </c>
      <c r="AA3" s="746"/>
      <c r="AB3" s="746"/>
      <c r="AC3" s="746"/>
      <c r="AD3" s="746"/>
      <c r="AE3" s="747"/>
      <c r="AF3" s="73"/>
      <c r="AG3" s="73"/>
      <c r="AH3" s="745" t="s">
        <v>148</v>
      </c>
      <c r="AI3" s="746"/>
      <c r="AJ3" s="746"/>
      <c r="AK3" s="746"/>
      <c r="AL3" s="747"/>
    </row>
    <row r="4" spans="1:40" ht="25.5" x14ac:dyDescent="0.5">
      <c r="A4" s="593" t="str">
        <f>'ITMA Form Data'!A4</f>
        <v>NEW</v>
      </c>
      <c r="B4" s="5" t="str">
        <f>'ITMA Form Data'!B4</f>
        <v>CARRY OVER</v>
      </c>
      <c r="C4" s="431" t="str">
        <f>'ITMA Form Data'!C4</f>
        <v>CLOSE OUT</v>
      </c>
      <c r="D4" s="5" t="str">
        <f>'ITMA Form Data'!D4</f>
        <v>PRODUCT DESCRIPTION</v>
      </c>
      <c r="E4" s="69"/>
      <c r="F4" s="69"/>
      <c r="G4" s="643" t="s">
        <v>205</v>
      </c>
      <c r="H4" s="643" t="s">
        <v>210</v>
      </c>
      <c r="I4" s="643" t="s">
        <v>266</v>
      </c>
      <c r="J4" s="624" t="s">
        <v>274</v>
      </c>
      <c r="K4" s="281" t="s">
        <v>583</v>
      </c>
      <c r="L4" s="111" t="s">
        <v>5</v>
      </c>
      <c r="M4" s="553"/>
      <c r="N4" s="77" t="s">
        <v>42</v>
      </c>
      <c r="P4" s="281" t="s">
        <v>583</v>
      </c>
      <c r="Q4" s="543" t="s">
        <v>584</v>
      </c>
      <c r="S4" s="643" t="s">
        <v>205</v>
      </c>
      <c r="T4" s="647" t="s">
        <v>210</v>
      </c>
      <c r="U4" s="647" t="s">
        <v>266</v>
      </c>
      <c r="V4" s="624" t="s">
        <v>274</v>
      </c>
      <c r="W4" s="281" t="s">
        <v>583</v>
      </c>
      <c r="X4" s="78" t="s">
        <v>34</v>
      </c>
      <c r="Y4" s="73"/>
      <c r="Z4" s="643" t="s">
        <v>205</v>
      </c>
      <c r="AA4" s="647" t="s">
        <v>210</v>
      </c>
      <c r="AB4" s="647" t="s">
        <v>266</v>
      </c>
      <c r="AC4" s="624" t="s">
        <v>274</v>
      </c>
      <c r="AD4" s="281" t="s">
        <v>583</v>
      </c>
      <c r="AE4" s="78" t="s">
        <v>34</v>
      </c>
      <c r="AF4" s="73"/>
      <c r="AG4" s="73"/>
      <c r="AH4" s="745" t="s">
        <v>51</v>
      </c>
      <c r="AI4" s="746"/>
      <c r="AJ4" s="746"/>
      <c r="AK4" s="746"/>
      <c r="AL4" s="747"/>
    </row>
    <row r="5" spans="1:40" x14ac:dyDescent="0.3">
      <c r="D5" s="10"/>
      <c r="E5" s="80"/>
      <c r="F5" s="80"/>
      <c r="G5" s="643" t="s">
        <v>28</v>
      </c>
      <c r="H5" s="643" t="s">
        <v>28</v>
      </c>
      <c r="I5" s="643" t="s">
        <v>28</v>
      </c>
      <c r="J5" s="624" t="s">
        <v>28</v>
      </c>
      <c r="K5" s="281" t="s">
        <v>28</v>
      </c>
      <c r="M5" s="554"/>
      <c r="N5" s="65"/>
      <c r="P5" s="78" t="s">
        <v>69</v>
      </c>
      <c r="Q5" s="16" t="s">
        <v>5</v>
      </c>
      <c r="T5" s="3" t="s">
        <v>284</v>
      </c>
      <c r="U5" s="3" t="s">
        <v>284</v>
      </c>
      <c r="V5" s="53" t="s">
        <v>284</v>
      </c>
      <c r="W5" s="504" t="s">
        <v>284</v>
      </c>
      <c r="AA5" s="3" t="s">
        <v>284</v>
      </c>
      <c r="AB5" s="3" t="s">
        <v>284</v>
      </c>
      <c r="AC5" s="53" t="s">
        <v>284</v>
      </c>
      <c r="AD5" s="504" t="s">
        <v>284</v>
      </c>
      <c r="AH5" s="643" t="s">
        <v>205</v>
      </c>
      <c r="AI5" s="643" t="s">
        <v>210</v>
      </c>
      <c r="AJ5" s="643" t="s">
        <v>266</v>
      </c>
      <c r="AK5" s="624" t="s">
        <v>274</v>
      </c>
      <c r="AL5" s="281" t="s">
        <v>583</v>
      </c>
    </row>
    <row r="6" spans="1:40" ht="18.75" x14ac:dyDescent="0.3">
      <c r="A6" s="84"/>
      <c r="B6" s="84"/>
      <c r="C6" s="84"/>
      <c r="D6" s="10"/>
      <c r="E6" s="80"/>
      <c r="F6" s="80"/>
      <c r="H6" s="662"/>
      <c r="I6" s="662"/>
      <c r="J6" s="123"/>
      <c r="K6" s="123"/>
      <c r="M6" s="554"/>
      <c r="T6" s="4" t="s">
        <v>360</v>
      </c>
      <c r="U6" s="4" t="s">
        <v>360</v>
      </c>
      <c r="V6" s="664">
        <v>8.75</v>
      </c>
      <c r="W6" s="544">
        <f>'Std Cst'!AG2</f>
        <v>8.75</v>
      </c>
      <c r="AA6" s="4" t="s">
        <v>360</v>
      </c>
      <c r="AB6" s="4" t="s">
        <v>360</v>
      </c>
      <c r="AC6" s="664">
        <v>8.75</v>
      </c>
      <c r="AD6" s="544">
        <f>'Std Cst'!AG2</f>
        <v>8.75</v>
      </c>
      <c r="AL6" s="426"/>
    </row>
    <row r="7" spans="1:40" ht="15.75" customHeight="1" x14ac:dyDescent="0.3">
      <c r="E7" s="85"/>
      <c r="F7" s="85"/>
      <c r="G7" s="97"/>
      <c r="H7" s="97"/>
      <c r="I7" s="97"/>
      <c r="J7" s="124"/>
      <c r="K7" s="124"/>
      <c r="L7" s="119"/>
      <c r="M7" s="555"/>
      <c r="T7" s="4"/>
      <c r="U7" s="4"/>
      <c r="V7" s="133"/>
      <c r="Y7" s="390"/>
      <c r="AF7" s="390"/>
      <c r="AG7" s="390"/>
      <c r="AL7" s="143"/>
    </row>
    <row r="8" spans="1:40" ht="15.75" customHeight="1" x14ac:dyDescent="0.3">
      <c r="A8" s="18"/>
      <c r="B8" s="18"/>
      <c r="C8" s="18"/>
      <c r="D8" s="19"/>
      <c r="E8" s="85"/>
      <c r="F8" s="85"/>
      <c r="G8" s="97"/>
      <c r="H8" s="432"/>
      <c r="I8" s="432"/>
      <c r="J8" s="663"/>
      <c r="K8" s="432"/>
      <c r="L8" s="119"/>
      <c r="M8" s="555"/>
      <c r="N8" s="33"/>
      <c r="O8" s="33"/>
      <c r="P8" s="33"/>
      <c r="T8" s="4"/>
      <c r="U8" s="4"/>
      <c r="V8" s="133"/>
      <c r="Y8" s="390"/>
      <c r="AF8" s="390"/>
      <c r="AG8" s="390"/>
      <c r="AK8" s="665"/>
      <c r="AL8" s="550"/>
    </row>
    <row r="9" spans="1:40" ht="15.75" customHeight="1" x14ac:dyDescent="0.3">
      <c r="A9" s="312"/>
      <c r="B9" s="312"/>
      <c r="C9" s="312"/>
      <c r="D9" s="19" t="str">
        <f>IF('UK Prices'!D9=0,"",'UK Prices'!D9)</f>
        <v/>
      </c>
      <c r="G9" s="97"/>
      <c r="H9" s="97"/>
      <c r="I9" s="97"/>
      <c r="J9" s="124"/>
      <c r="K9" s="124"/>
      <c r="L9" s="61"/>
      <c r="M9" s="556"/>
      <c r="N9" s="88"/>
      <c r="P9" s="23"/>
      <c r="Q9" s="23"/>
      <c r="S9" s="89"/>
      <c r="T9" s="89"/>
      <c r="U9" s="89"/>
      <c r="V9" s="68"/>
      <c r="W9" s="68"/>
      <c r="X9" s="87"/>
      <c r="Y9" s="61"/>
      <c r="Z9" s="89"/>
      <c r="AA9" s="89"/>
      <c r="AB9" s="89"/>
      <c r="AC9" s="68"/>
      <c r="AD9" s="89"/>
      <c r="AE9" s="89"/>
      <c r="AF9" s="61"/>
      <c r="AG9" s="61"/>
      <c r="AH9" s="101"/>
      <c r="AI9" s="101"/>
      <c r="AJ9" s="101"/>
      <c r="AK9" s="101"/>
      <c r="AL9" s="336"/>
    </row>
    <row r="10" spans="1:40" ht="15.75" customHeight="1" x14ac:dyDescent="0.3">
      <c r="A10" s="26" t="str">
        <f>'ITMA Form Data'!A10</f>
        <v>APPAREL - SPRING '17 (Jan 1, 2017)</v>
      </c>
      <c r="B10" s="26"/>
      <c r="C10" s="26"/>
      <c r="D10" s="19" t="str">
        <f>IF('UK Prices'!D10=0,"",'UK Prices'!D10)</f>
        <v>Outer Layer</v>
      </c>
      <c r="E10" s="85"/>
      <c r="F10" s="85"/>
      <c r="G10" s="396"/>
      <c r="H10" s="396"/>
      <c r="I10" s="396"/>
      <c r="J10" s="397"/>
      <c r="K10" s="397"/>
      <c r="L10" s="204"/>
      <c r="M10" s="557" t="s">
        <v>390</v>
      </c>
      <c r="N10" s="392"/>
      <c r="O10" s="59"/>
      <c r="P10" s="388"/>
      <c r="Q10" s="388"/>
      <c r="R10" s="59"/>
      <c r="S10" s="396"/>
      <c r="T10" s="396"/>
      <c r="U10" s="396"/>
      <c r="V10" s="397"/>
      <c r="W10" s="397"/>
      <c r="X10" s="87"/>
      <c r="Y10" s="220"/>
      <c r="AF10" s="220"/>
      <c r="AG10" s="220"/>
      <c r="AH10" s="101"/>
      <c r="AI10" s="101"/>
      <c r="AJ10" s="101"/>
      <c r="AK10" s="101"/>
      <c r="AL10" s="549"/>
    </row>
    <row r="11" spans="1:40" ht="15.75" customHeight="1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IF('UK Prices'!D11=0,"",'UK Prices'!D11)</f>
        <v>FJ Full Zip Wind Jacket</v>
      </c>
      <c r="G11" s="97">
        <v>350</v>
      </c>
      <c r="H11" s="97">
        <v>344</v>
      </c>
      <c r="I11" s="97">
        <v>378</v>
      </c>
      <c r="J11" s="124">
        <v>385</v>
      </c>
      <c r="K11" s="433">
        <v>350</v>
      </c>
      <c r="L11" s="61">
        <f>(K11-J11)/J11</f>
        <v>-9.0909090909090912E-2</v>
      </c>
      <c r="M11" s="560"/>
      <c r="N11" s="88">
        <v>0.08</v>
      </c>
      <c r="P11" s="23">
        <f>'Std Cst'!AG11</f>
        <v>137.23542700000002</v>
      </c>
      <c r="Q11" s="61">
        <f>'Std Cst'!AH11</f>
        <v>-0.27653961246039566</v>
      </c>
      <c r="S11" s="89">
        <v>0.57829681234285712</v>
      </c>
      <c r="T11" s="89">
        <v>0.48952161162790697</v>
      </c>
      <c r="U11" s="89">
        <v>0.53543765714285718</v>
      </c>
      <c r="V11" s="68">
        <v>0.50729070909090901</v>
      </c>
      <c r="W11" s="473">
        <f>(K11-P11)/K11</f>
        <v>0.60789877999999997</v>
      </c>
      <c r="X11" s="119">
        <f>W11-V11</f>
        <v>0.10060807090909096</v>
      </c>
      <c r="Y11" s="61"/>
      <c r="Z11" s="117">
        <v>0.51528369234811167</v>
      </c>
      <c r="AA11" s="117">
        <v>0.41324323175621486</v>
      </c>
      <c r="AB11" s="117">
        <v>0.46602029556650248</v>
      </c>
      <c r="AC11" s="118">
        <v>0.43366748171368852</v>
      </c>
      <c r="AD11" s="443">
        <f>((K11*(1-N11))-P11)/(K11*(1-N11))</f>
        <v>0.57380302173913034</v>
      </c>
      <c r="AE11" s="119">
        <f>AD11-AC11</f>
        <v>0.14013554002544182</v>
      </c>
      <c r="AF11" s="61"/>
      <c r="AG11" s="433"/>
      <c r="AH11" s="101">
        <v>795</v>
      </c>
      <c r="AI11" s="25">
        <v>795</v>
      </c>
      <c r="AJ11" s="25">
        <v>895</v>
      </c>
      <c r="AK11" s="263">
        <v>899</v>
      </c>
      <c r="AL11" s="691">
        <v>800</v>
      </c>
      <c r="AN11" s="23"/>
    </row>
    <row r="12" spans="1:40" ht="15.75" hidden="1" customHeight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IF('UK Prices'!D12=0,"",'UK Prices'!D12)</f>
        <v>FJ Windshirt</v>
      </c>
      <c r="G12" s="97">
        <v>350</v>
      </c>
      <c r="H12" s="97">
        <v>344</v>
      </c>
      <c r="I12" s="97">
        <v>378</v>
      </c>
      <c r="J12" s="124">
        <v>385</v>
      </c>
      <c r="K12" s="433"/>
      <c r="L12" s="61"/>
      <c r="M12" s="560"/>
      <c r="N12" s="88">
        <v>0.13</v>
      </c>
      <c r="P12" s="23">
        <f>'Std Cst'!AG12</f>
        <v>186.494</v>
      </c>
      <c r="Q12" s="61">
        <f>'Std Cst'!AH12</f>
        <v>-1.6864489999284561E-2</v>
      </c>
      <c r="S12" s="89">
        <v>0.57829681234285712</v>
      </c>
      <c r="T12" s="89">
        <v>0.48952161162790697</v>
      </c>
      <c r="U12" s="89">
        <v>0.53543765714285718</v>
      </c>
      <c r="V12" s="68">
        <v>0.51559999999999995</v>
      </c>
      <c r="W12" s="473"/>
      <c r="X12" s="119"/>
      <c r="Y12" s="61"/>
      <c r="Z12" s="117">
        <v>0.51528369234811167</v>
      </c>
      <c r="AA12" s="117">
        <v>0.41324323175621486</v>
      </c>
      <c r="AB12" s="117">
        <v>0.46602029556650248</v>
      </c>
      <c r="AC12" s="118">
        <v>0.44321839080459768</v>
      </c>
      <c r="AD12" s="443"/>
      <c r="AE12" s="119"/>
      <c r="AF12" s="61"/>
      <c r="AG12" s="433"/>
      <c r="AH12" s="101">
        <v>795</v>
      </c>
      <c r="AI12" s="25">
        <v>795</v>
      </c>
      <c r="AJ12" s="25">
        <v>895</v>
      </c>
      <c r="AK12" s="263">
        <v>899</v>
      </c>
      <c r="AL12" s="691"/>
    </row>
    <row r="13" spans="1:40" ht="15.75" customHeight="1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IF('UK Prices'!D13=0,"",'UK Prices'!D13)</f>
        <v>FJ 1/2 zip Windshirt - S/S Solid Colour</v>
      </c>
      <c r="G13" s="97">
        <v>305</v>
      </c>
      <c r="H13" s="97">
        <v>299</v>
      </c>
      <c r="I13" s="97">
        <v>329</v>
      </c>
      <c r="J13" s="124">
        <v>335</v>
      </c>
      <c r="K13" s="433">
        <v>310</v>
      </c>
      <c r="L13" s="61">
        <f t="shared" ref="L13" si="0">(K13-J13)/J13</f>
        <v>-7.4626865671641784E-2</v>
      </c>
      <c r="M13" s="560"/>
      <c r="N13" s="88">
        <v>0.08</v>
      </c>
      <c r="P13" s="23">
        <f>'Std Cst'!AG13</f>
        <v>131.73636699999997</v>
      </c>
      <c r="Q13" s="61">
        <f>'Std Cst'!AH13</f>
        <v>-0.22366136676494267</v>
      </c>
      <c r="S13" s="89">
        <v>0.55534005508196715</v>
      </c>
      <c r="T13" s="89">
        <v>0.47466921739130435</v>
      </c>
      <c r="U13" s="89">
        <v>0.52257172036474164</v>
      </c>
      <c r="V13" s="68">
        <v>0.49346474626865661</v>
      </c>
      <c r="W13" s="473">
        <f>(K13-P13)/K13</f>
        <v>0.57504397741935498</v>
      </c>
      <c r="X13" s="119">
        <f t="shared" ref="X13" si="1">W13-V13</f>
        <v>8.1579231150698372E-2</v>
      </c>
      <c r="Y13" s="61"/>
      <c r="Z13" s="117">
        <v>0.48889661503674386</v>
      </c>
      <c r="AA13" s="117">
        <v>0.39617151424287855</v>
      </c>
      <c r="AB13" s="117">
        <v>0.45123186248820885</v>
      </c>
      <c r="AC13" s="118">
        <v>0.41777557042374319</v>
      </c>
      <c r="AD13" s="443">
        <f>((K13*(1-N13))-P13)/(K13*(1-N13))</f>
        <v>0.53809127980364668</v>
      </c>
      <c r="AE13" s="119">
        <f t="shared" ref="AE13" si="2">AD13-AC13</f>
        <v>0.12031570937990349</v>
      </c>
      <c r="AF13" s="61"/>
      <c r="AG13" s="433"/>
      <c r="AH13" s="101">
        <v>749</v>
      </c>
      <c r="AI13" s="25">
        <v>749</v>
      </c>
      <c r="AJ13" s="25">
        <v>849</v>
      </c>
      <c r="AK13" s="263">
        <v>849</v>
      </c>
      <c r="AL13" s="691">
        <v>700</v>
      </c>
      <c r="AN13" s="23"/>
    </row>
    <row r="14" spans="1:40" ht="15.75" customHeight="1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IF('UK Prices'!D14=0,"",'UK Prices'!D14)</f>
        <v>FJ 1/2 zip Windshirt - S/S Heather</v>
      </c>
      <c r="G14" s="97">
        <v>305</v>
      </c>
      <c r="H14" s="97">
        <v>299</v>
      </c>
      <c r="I14" s="97">
        <v>329</v>
      </c>
      <c r="J14" s="124">
        <v>335</v>
      </c>
      <c r="K14" s="433">
        <v>310</v>
      </c>
      <c r="L14" s="61">
        <f t="shared" ref="L14" si="3">(K14-J14)/J14</f>
        <v>-7.4626865671641784E-2</v>
      </c>
      <c r="M14" s="560"/>
      <c r="N14" s="88">
        <v>0.08</v>
      </c>
      <c r="P14" s="23">
        <f>'Std Cst'!AG14</f>
        <v>156.628367</v>
      </c>
      <c r="Q14" s="61">
        <f>'Std Cst'!AH14</f>
        <v>-7.6969745471886439E-2</v>
      </c>
      <c r="S14" s="89">
        <v>0.55534005508196715</v>
      </c>
      <c r="T14" s="89">
        <v>0.47466921739130435</v>
      </c>
      <c r="U14" s="89">
        <v>0.52257172036474164</v>
      </c>
      <c r="V14" s="68">
        <v>0.49346474626865661</v>
      </c>
      <c r="W14" s="473">
        <f>(K14-P14)/K14</f>
        <v>0.49474720322580645</v>
      </c>
      <c r="X14" s="119">
        <f t="shared" ref="X14" si="4">W14-V14</f>
        <v>1.2824569571498468E-3</v>
      </c>
      <c r="Y14" s="61"/>
      <c r="Z14" s="117">
        <v>0.48889661503674386</v>
      </c>
      <c r="AA14" s="117">
        <v>0.39617151424287855</v>
      </c>
      <c r="AB14" s="117">
        <v>0.45123186248820885</v>
      </c>
      <c r="AC14" s="118">
        <v>0.41777557042374319</v>
      </c>
      <c r="AD14" s="443">
        <f>((K14*(1-N14))-P14)/(K14*(1-N14))</f>
        <v>0.45081217741935481</v>
      </c>
      <c r="AE14" s="119">
        <f t="shared" ref="AE14" si="5">AD14-AC14</f>
        <v>3.3036606995611617E-2</v>
      </c>
      <c r="AF14" s="61"/>
      <c r="AG14" s="433"/>
      <c r="AH14" s="101">
        <v>749</v>
      </c>
      <c r="AI14" s="25">
        <v>749</v>
      </c>
      <c r="AJ14" s="25">
        <v>849</v>
      </c>
      <c r="AK14" s="263">
        <v>849</v>
      </c>
      <c r="AL14" s="691">
        <v>700</v>
      </c>
      <c r="AN14" s="23"/>
    </row>
    <row r="15" spans="1:40" ht="15.75" hidden="1" customHeight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IF('UK Prices'!D15=0,"",'UK Prices'!D15)</f>
        <v>FJ Windshirt - S/S</v>
      </c>
      <c r="G15" s="97">
        <v>305</v>
      </c>
      <c r="H15" s="97">
        <v>299</v>
      </c>
      <c r="I15" s="97">
        <v>329</v>
      </c>
      <c r="J15" s="124">
        <v>335</v>
      </c>
      <c r="K15" s="433"/>
      <c r="L15" s="61"/>
      <c r="M15" s="560"/>
      <c r="N15" s="88">
        <v>0.13</v>
      </c>
      <c r="P15" s="23">
        <f>'Std Cst'!AG15</f>
        <v>166.89400000000003</v>
      </c>
      <c r="Q15" s="61">
        <f>'Std Cst'!AH15</f>
        <v>-1.6473106054824549E-2</v>
      </c>
      <c r="S15" s="89">
        <v>0.55534005508196715</v>
      </c>
      <c r="T15" s="89">
        <v>0.47466921739130435</v>
      </c>
      <c r="U15" s="89">
        <v>0.52257172036474164</v>
      </c>
      <c r="V15" s="68">
        <v>0.50180895522388047</v>
      </c>
      <c r="W15" s="473"/>
      <c r="X15" s="119"/>
      <c r="Y15" s="61"/>
      <c r="Z15" s="117">
        <v>0.48889661503674386</v>
      </c>
      <c r="AA15" s="117">
        <v>0.39617151424287855</v>
      </c>
      <c r="AB15" s="117">
        <v>0.45123186248820885</v>
      </c>
      <c r="AC15" s="118">
        <v>0.42736661519986263</v>
      </c>
      <c r="AD15" s="443"/>
      <c r="AE15" s="119"/>
      <c r="AF15" s="61"/>
      <c r="AG15" s="433"/>
      <c r="AH15" s="101">
        <v>749</v>
      </c>
      <c r="AI15" s="25">
        <v>749</v>
      </c>
      <c r="AJ15" s="25">
        <v>849</v>
      </c>
      <c r="AK15" s="263">
        <v>849</v>
      </c>
      <c r="AL15" s="691"/>
    </row>
    <row r="16" spans="1:40" ht="15.75" customHeight="1" x14ac:dyDescent="0.3">
      <c r="A16" s="206" t="str">
        <f>'ITMA Form Data'!A16</f>
        <v>MID LAYER - PULLOVERS</v>
      </c>
      <c r="B16" s="206"/>
      <c r="C16" s="500"/>
      <c r="D16" s="19" t="str">
        <f>IF('UK Prices'!D16=0,"",'UK Prices'!D16)</f>
        <v>Pullovers</v>
      </c>
      <c r="G16" s="97"/>
      <c r="H16" s="97"/>
      <c r="I16" s="97"/>
      <c r="J16" s="124"/>
      <c r="K16" s="433"/>
      <c r="L16" s="61"/>
      <c r="M16" s="560"/>
      <c r="N16" s="88"/>
      <c r="P16" s="23"/>
      <c r="Q16" s="61"/>
      <c r="S16" s="89"/>
      <c r="T16" s="89"/>
      <c r="U16" s="89"/>
      <c r="V16" s="68"/>
      <c r="W16" s="473"/>
      <c r="X16" s="119"/>
      <c r="Y16" s="61"/>
      <c r="Z16" s="89"/>
      <c r="AA16" s="89"/>
      <c r="AB16" s="89"/>
      <c r="AC16" s="68"/>
      <c r="AD16" s="443"/>
      <c r="AE16" s="119"/>
      <c r="AF16" s="61"/>
      <c r="AG16" s="433"/>
      <c r="AH16" s="101"/>
      <c r="AI16" s="25"/>
      <c r="AJ16" s="25"/>
      <c r="AK16" s="263"/>
      <c r="AL16" s="691"/>
    </row>
    <row r="17" spans="1:40" ht="15.75" customHeight="1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IF('UK Prices'!D17=0,"",'UK Prices'!D17)</f>
        <v>FJ Lambswool Lined 1/2 Zip (Midweight)</v>
      </c>
      <c r="G17" s="97">
        <v>530</v>
      </c>
      <c r="H17" s="97">
        <v>530</v>
      </c>
      <c r="I17" s="97">
        <v>583</v>
      </c>
      <c r="J17" s="124">
        <v>585</v>
      </c>
      <c r="K17" s="433">
        <v>630</v>
      </c>
      <c r="L17" s="61">
        <f t="shared" ref="L17:L31" si="6">(K17-J17)/J17</f>
        <v>7.6923076923076927E-2</v>
      </c>
      <c r="M17" s="560"/>
      <c r="N17" s="88">
        <v>0.08</v>
      </c>
      <c r="P17" s="23">
        <f>'Std Cst'!AG17</f>
        <v>320.96767499999999</v>
      </c>
      <c r="Q17" s="61">
        <f>'Std Cst'!AH17</f>
        <v>0</v>
      </c>
      <c r="S17" s="89">
        <v>0.54990350188679238</v>
      </c>
      <c r="T17" s="89">
        <v>0.43927887547169814</v>
      </c>
      <c r="U17" s="89">
        <v>0.49025352315608922</v>
      </c>
      <c r="V17" s="68">
        <v>0.45133730769230773</v>
      </c>
      <c r="W17" s="473">
        <f t="shared" ref="W17:W20" si="7">(K17-P17)/K17</f>
        <v>0.49052750000000001</v>
      </c>
      <c r="X17" s="119">
        <f t="shared" ref="X17:X31" si="8">W17-V17</f>
        <v>3.9190192307692273E-2</v>
      </c>
      <c r="Y17" s="61"/>
      <c r="Z17" s="61">
        <v>0.48264770331815227</v>
      </c>
      <c r="AA17" s="61">
        <v>0.35549296031229677</v>
      </c>
      <c r="AB17" s="61">
        <v>0.41408450937481517</v>
      </c>
      <c r="AC17" s="116">
        <v>0.36935322723253761</v>
      </c>
      <c r="AD17" s="443">
        <f t="shared" ref="AD17:AD20" si="9">((K17*(1-N17))-P17)/(K17*(1-N17))</f>
        <v>0.44622554347826093</v>
      </c>
      <c r="AE17" s="119">
        <f t="shared" ref="AE17:AE31" si="10">AD17-AC17</f>
        <v>7.6872316245723327E-2</v>
      </c>
      <c r="AF17" s="61"/>
      <c r="AG17" s="433"/>
      <c r="AH17" s="101"/>
      <c r="AI17" s="25">
        <v>1295</v>
      </c>
      <c r="AJ17" s="25">
        <v>1395</v>
      </c>
      <c r="AK17" s="263">
        <v>1395</v>
      </c>
      <c r="AL17" s="691">
        <v>1500</v>
      </c>
      <c r="AN17" s="23"/>
    </row>
    <row r="18" spans="1:40" ht="15.75" customHeight="1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IF('UK Prices'!D18=0,"",'UK Prices'!D18)</f>
        <v>FJ Lambswool 1/2 Zip (Midweight)</v>
      </c>
      <c r="G18" s="97"/>
      <c r="H18" s="97"/>
      <c r="I18" s="97"/>
      <c r="J18" s="124">
        <v>495</v>
      </c>
      <c r="K18" s="433">
        <v>490</v>
      </c>
      <c r="L18" s="61">
        <f t="shared" si="6"/>
        <v>-1.0101010101010102E-2</v>
      </c>
      <c r="M18" s="560"/>
      <c r="N18" s="88">
        <v>0.08</v>
      </c>
      <c r="P18" s="23">
        <f>'Std Cst'!AG18</f>
        <v>250.35237500000002</v>
      </c>
      <c r="Q18" s="61">
        <f>'Std Cst'!AH18</f>
        <v>0</v>
      </c>
      <c r="S18" s="89"/>
      <c r="T18" s="89"/>
      <c r="U18" s="89"/>
      <c r="V18" s="68">
        <v>0.49423762626262624</v>
      </c>
      <c r="W18" s="473">
        <f t="shared" ref="W18" si="11">(K18-P18)/K18</f>
        <v>0.48907678571428564</v>
      </c>
      <c r="X18" s="119">
        <f t="shared" si="8"/>
        <v>-5.160840548340595E-3</v>
      </c>
      <c r="Y18" s="61"/>
      <c r="Z18" s="61"/>
      <c r="AA18" s="61"/>
      <c r="AB18" s="61"/>
      <c r="AC18" s="116">
        <v>0.41866393823290365</v>
      </c>
      <c r="AD18" s="443">
        <f t="shared" ref="AD18" si="12">((K18*(1-N18))-P18)/(K18*(1-N18))</f>
        <v>0.44464868012422354</v>
      </c>
      <c r="AE18" s="119">
        <f t="shared" si="10"/>
        <v>2.5984741891319885E-2</v>
      </c>
      <c r="AF18" s="61"/>
      <c r="AG18" s="433"/>
      <c r="AH18" s="101"/>
      <c r="AI18" s="25"/>
      <c r="AJ18" s="25"/>
      <c r="AK18" s="263">
        <v>1195</v>
      </c>
      <c r="AL18" s="691">
        <v>1150</v>
      </c>
      <c r="AN18" s="23"/>
    </row>
    <row r="19" spans="1:40" ht="15.75" customHeight="1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IF('UK Prices'!D19=0,"",'UK Prices'!D19)</f>
        <v>FJ Lambswool V-Neck Pullover (Midweight)</v>
      </c>
      <c r="G19" s="97">
        <v>415</v>
      </c>
      <c r="H19" s="97">
        <v>415</v>
      </c>
      <c r="I19" s="97">
        <v>457</v>
      </c>
      <c r="J19" s="124">
        <v>465</v>
      </c>
      <c r="K19" s="433">
        <v>470</v>
      </c>
      <c r="L19" s="61">
        <f t="shared" si="6"/>
        <v>1.0752688172043012E-2</v>
      </c>
      <c r="M19" s="560"/>
      <c r="N19" s="88">
        <v>0.08</v>
      </c>
      <c r="P19" s="23">
        <f>'Std Cst'!AG19</f>
        <v>237.84355000000002</v>
      </c>
      <c r="Q19" s="61">
        <f>'Std Cst'!AH19</f>
        <v>0</v>
      </c>
      <c r="S19" s="89">
        <v>0.58601914491392793</v>
      </c>
      <c r="T19" s="89">
        <v>0.46917869879518065</v>
      </c>
      <c r="U19" s="89">
        <v>0.5179631509846826</v>
      </c>
      <c r="V19" s="68">
        <v>0.48850849462365586</v>
      </c>
      <c r="W19" s="473">
        <f t="shared" si="7"/>
        <v>0.49394989361702124</v>
      </c>
      <c r="X19" s="119">
        <f t="shared" si="8"/>
        <v>5.4413989933653761E-3</v>
      </c>
      <c r="Y19" s="61"/>
      <c r="Z19" s="61">
        <v>0.5241599366826758</v>
      </c>
      <c r="AA19" s="61">
        <v>0.38986057332779389</v>
      </c>
      <c r="AB19" s="61">
        <v>0.4459346563042329</v>
      </c>
      <c r="AC19" s="116">
        <v>0.41207872945247803</v>
      </c>
      <c r="AD19" s="443">
        <f t="shared" si="9"/>
        <v>0.4499455365402405</v>
      </c>
      <c r="AE19" s="119">
        <f t="shared" si="10"/>
        <v>3.7866807087762466E-2</v>
      </c>
      <c r="AF19" s="61"/>
      <c r="AG19" s="433"/>
      <c r="AH19" s="101"/>
      <c r="AI19" s="25">
        <v>995</v>
      </c>
      <c r="AJ19" s="25">
        <v>1095</v>
      </c>
      <c r="AK19" s="263">
        <v>1095</v>
      </c>
      <c r="AL19" s="691">
        <v>1100</v>
      </c>
      <c r="AN19" s="23"/>
    </row>
    <row r="20" spans="1:40" ht="15.75" customHeight="1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IF('UK Prices'!D20=0,"",'UK Prices'!D20)</f>
        <v>FJ Lambswool Slipover (Midweight)</v>
      </c>
      <c r="G20" s="97">
        <v>350</v>
      </c>
      <c r="H20" s="97">
        <v>350</v>
      </c>
      <c r="I20" s="97">
        <v>385.00000000000006</v>
      </c>
      <c r="J20" s="124">
        <v>395</v>
      </c>
      <c r="K20" s="433">
        <v>390</v>
      </c>
      <c r="L20" s="61">
        <f t="shared" si="6"/>
        <v>-1.2658227848101266E-2</v>
      </c>
      <c r="M20" s="560"/>
      <c r="N20" s="88">
        <v>0.08</v>
      </c>
      <c r="P20" s="23">
        <f>'Std Cst'!AG20</f>
        <v>197.79119500000002</v>
      </c>
      <c r="Q20" s="61">
        <f>'Std Cst'!AH20</f>
        <v>0</v>
      </c>
      <c r="S20" s="89">
        <v>0.58874469988571432</v>
      </c>
      <c r="T20" s="89">
        <v>0.47676332800000004</v>
      </c>
      <c r="U20" s="89">
        <v>0.52433029818181831</v>
      </c>
      <c r="V20" s="68">
        <v>0.49926279746835439</v>
      </c>
      <c r="W20" s="473">
        <f t="shared" si="7"/>
        <v>0.4928430897435897</v>
      </c>
      <c r="X20" s="119">
        <f t="shared" si="8"/>
        <v>-6.4197077247646894E-3</v>
      </c>
      <c r="Y20" s="61"/>
      <c r="Z20" s="61">
        <v>0.52729275848932677</v>
      </c>
      <c r="AA20" s="61">
        <v>0.39857853793103454</v>
      </c>
      <c r="AB20" s="61">
        <v>0.45325321630094056</v>
      </c>
      <c r="AC20" s="116">
        <v>0.42443999709006247</v>
      </c>
      <c r="AD20" s="443">
        <f t="shared" si="9"/>
        <v>0.44874248885172796</v>
      </c>
      <c r="AE20" s="119">
        <f t="shared" si="10"/>
        <v>2.430249176166549E-2</v>
      </c>
      <c r="AF20" s="61"/>
      <c r="AG20" s="433"/>
      <c r="AH20" s="101">
        <v>849</v>
      </c>
      <c r="AI20" s="25">
        <v>849</v>
      </c>
      <c r="AJ20" s="25">
        <v>949</v>
      </c>
      <c r="AK20" s="263">
        <v>949</v>
      </c>
      <c r="AL20" s="691">
        <v>900</v>
      </c>
      <c r="AN20" s="23"/>
    </row>
    <row r="21" spans="1:40" ht="15.75" customHeight="1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IF('UK Prices'!D21=0,"",'UK Prices'!D21)</f>
        <v>FJ Wind Shell Mid Layer</v>
      </c>
      <c r="G21" s="97">
        <v>350</v>
      </c>
      <c r="H21" s="97">
        <v>344</v>
      </c>
      <c r="I21" s="97">
        <v>378</v>
      </c>
      <c r="J21" s="124">
        <v>545</v>
      </c>
      <c r="K21" s="433">
        <v>545</v>
      </c>
      <c r="L21" s="61">
        <f>(K21-J21)/J21</f>
        <v>0</v>
      </c>
      <c r="M21" s="560"/>
      <c r="N21" s="88">
        <v>0.08</v>
      </c>
      <c r="P21" s="23">
        <f>'Std Cst'!AG21</f>
        <v>230.45638</v>
      </c>
      <c r="Q21" s="61">
        <f>'Std Cst'!AH21</f>
        <v>-1.5707715004825865E-5</v>
      </c>
      <c r="S21" s="89">
        <v>0.57829681234285712</v>
      </c>
      <c r="T21" s="89">
        <v>0.48952161162790697</v>
      </c>
      <c r="U21" s="89">
        <v>0.53543765714285718</v>
      </c>
      <c r="V21" s="68"/>
      <c r="W21" s="473">
        <f>(K21-P21)/K21</f>
        <v>0.57714425688073401</v>
      </c>
      <c r="X21" s="119"/>
      <c r="Y21" s="61"/>
      <c r="Z21" s="117">
        <v>0.51528369234811167</v>
      </c>
      <c r="AA21" s="117">
        <v>0.41324323175621486</v>
      </c>
      <c r="AB21" s="117">
        <v>0.46602029556650248</v>
      </c>
      <c r="AC21" s="118"/>
      <c r="AD21" s="443">
        <f>((K21*(1-N21))-P21)/(K21*(1-N21))</f>
        <v>0.54037419226166727</v>
      </c>
      <c r="AE21" s="119"/>
      <c r="AF21" s="61"/>
      <c r="AG21" s="433"/>
      <c r="AH21" s="101"/>
      <c r="AI21" s="25"/>
      <c r="AJ21" s="25"/>
      <c r="AK21" s="263">
        <v>1195</v>
      </c>
      <c r="AL21" s="691">
        <v>1195</v>
      </c>
      <c r="AN21" s="23"/>
    </row>
    <row r="22" spans="1:40" ht="15.75" customHeight="1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IF('UK Prices'!D22=0,"",'UK Prices'!D22)</f>
        <v>Spun Poly Buttoned Pullover</v>
      </c>
      <c r="F22" s="103"/>
      <c r="G22" s="92"/>
      <c r="H22" s="97"/>
      <c r="I22" s="97"/>
      <c r="J22" s="124"/>
      <c r="K22" s="696">
        <v>410</v>
      </c>
      <c r="L22" s="61"/>
      <c r="M22" s="560"/>
      <c r="N22" s="88">
        <v>0.08</v>
      </c>
      <c r="P22" s="23">
        <f>'Std Cst'!AG22</f>
        <v>165.29660700000002</v>
      </c>
      <c r="Q22" s="61"/>
      <c r="S22" s="89"/>
      <c r="T22" s="89"/>
      <c r="U22" s="89"/>
      <c r="V22" s="68"/>
      <c r="W22" s="473">
        <f>(K22-P22)/K22</f>
        <v>0.59683754390243893</v>
      </c>
      <c r="X22" s="119"/>
      <c r="Y22" s="61"/>
      <c r="Z22" s="117"/>
      <c r="AA22" s="117"/>
      <c r="AB22" s="117"/>
      <c r="AC22" s="118"/>
      <c r="AD22" s="443">
        <f>((K22*(1-N22))-P22)/(K22*(1-N22))</f>
        <v>0.56177993902439016</v>
      </c>
      <c r="AE22" s="119"/>
      <c r="AF22" s="61"/>
      <c r="AG22" s="433"/>
      <c r="AH22" s="101"/>
      <c r="AI22" s="25"/>
      <c r="AJ22" s="25"/>
      <c r="AK22" s="263"/>
      <c r="AL22" s="691">
        <v>950</v>
      </c>
      <c r="AN22" s="23"/>
    </row>
    <row r="23" spans="1:40" ht="15.75" customHeight="1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IF('UK Prices'!D23=0,"",'UK Prices'!D23)</f>
        <v>Spun Poly V-neck Pullover</v>
      </c>
      <c r="F23" s="103"/>
      <c r="G23" s="92"/>
      <c r="H23" s="97"/>
      <c r="I23" s="97"/>
      <c r="J23" s="124"/>
      <c r="K23" s="696">
        <v>390</v>
      </c>
      <c r="L23" s="61"/>
      <c r="M23" s="560"/>
      <c r="N23" s="88">
        <v>0.08</v>
      </c>
      <c r="P23" s="23">
        <f>'Std Cst'!AG23</f>
        <v>121.18554699999999</v>
      </c>
      <c r="Q23" s="61"/>
      <c r="S23" s="89"/>
      <c r="T23" s="89"/>
      <c r="U23" s="89"/>
      <c r="V23" s="68"/>
      <c r="W23" s="473">
        <f>(K23-P23)/K23</f>
        <v>0.68926782820512822</v>
      </c>
      <c r="X23" s="119"/>
      <c r="Y23" s="61"/>
      <c r="Z23" s="117"/>
      <c r="AA23" s="117"/>
      <c r="AB23" s="117"/>
      <c r="AC23" s="118"/>
      <c r="AD23" s="443">
        <f>((K23*(1-N23))-P23)/(K23*(1-N23))</f>
        <v>0.66224763935340025</v>
      </c>
      <c r="AE23" s="119"/>
      <c r="AF23" s="61"/>
      <c r="AG23" s="433"/>
      <c r="AH23" s="101"/>
      <c r="AI23" s="25"/>
      <c r="AJ23" s="25"/>
      <c r="AK23" s="263"/>
      <c r="AL23" s="691">
        <v>900</v>
      </c>
      <c r="AN23" s="23"/>
    </row>
    <row r="24" spans="1:40" ht="15.75" customHeight="1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IF('UK Prices'!D24=0,"",'UK Prices'!D24)</f>
        <v>FJ Spun Poly Vest</v>
      </c>
      <c r="G24" s="97"/>
      <c r="H24" s="97"/>
      <c r="I24" s="97"/>
      <c r="J24" s="124">
        <v>365</v>
      </c>
      <c r="K24" s="433">
        <v>370</v>
      </c>
      <c r="L24" s="61">
        <f>(K24-J24)/J24</f>
        <v>1.3698630136986301E-2</v>
      </c>
      <c r="M24" s="560"/>
      <c r="N24" s="88">
        <v>0.08</v>
      </c>
      <c r="P24" s="23">
        <f>'Std Cst'!AG24</f>
        <v>138.62884</v>
      </c>
      <c r="Q24" s="61"/>
      <c r="S24" s="89"/>
      <c r="T24" s="89"/>
      <c r="U24" s="89"/>
      <c r="V24" s="68">
        <v>0.62073194520547947</v>
      </c>
      <c r="W24" s="473">
        <f>(K24-P24)/K24</f>
        <v>0.62532745945945944</v>
      </c>
      <c r="X24" s="119">
        <f>W24-V24</f>
        <v>4.5955142539799709E-3</v>
      </c>
      <c r="Y24" s="61"/>
      <c r="Z24" s="61"/>
      <c r="AA24" s="61"/>
      <c r="AB24" s="61"/>
      <c r="AC24" s="116">
        <v>0.56405970713273501</v>
      </c>
      <c r="AD24" s="443">
        <f>((K24*(1-N24))-P24)/(K24*(1-N24))</f>
        <v>0.5927472385428908</v>
      </c>
      <c r="AE24" s="119">
        <f>AD24-AC24</f>
        <v>2.8687531410155787E-2</v>
      </c>
      <c r="AF24" s="61"/>
      <c r="AG24" s="124"/>
      <c r="AH24" s="101"/>
      <c r="AI24" s="101"/>
      <c r="AJ24" s="101"/>
      <c r="AK24" s="101">
        <v>899</v>
      </c>
      <c r="AL24" s="691">
        <v>850</v>
      </c>
      <c r="AN24" s="23"/>
    </row>
    <row r="25" spans="1:40" ht="15.75" customHeight="1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IF('UK Prices'!D25=0,"",'UK Prices'!D25)</f>
        <v>Double Layer Contrast Chill-Out</v>
      </c>
      <c r="F25" s="103"/>
      <c r="G25" s="92"/>
      <c r="H25" s="97"/>
      <c r="I25" s="97"/>
      <c r="J25" s="124"/>
      <c r="K25" s="433">
        <v>430</v>
      </c>
      <c r="L25" s="61"/>
      <c r="M25" s="560"/>
      <c r="N25" s="88">
        <v>0.08</v>
      </c>
      <c r="P25" s="23">
        <f>'Std Cst'!AG25</f>
        <v>156.68366700000001</v>
      </c>
      <c r="Q25" s="61"/>
      <c r="S25" s="89"/>
      <c r="T25" s="89"/>
      <c r="U25" s="89"/>
      <c r="V25" s="68"/>
      <c r="W25" s="473">
        <f>(K25-P25)/K25</f>
        <v>0.6356193790697674</v>
      </c>
      <c r="X25" s="119"/>
      <c r="Y25" s="61"/>
      <c r="Z25" s="117"/>
      <c r="AA25" s="117"/>
      <c r="AB25" s="117"/>
      <c r="AC25" s="118"/>
      <c r="AD25" s="443">
        <f>((K25*(1-N25))-P25)/(K25*(1-N25))</f>
        <v>0.60393410768452982</v>
      </c>
      <c r="AE25" s="119"/>
      <c r="AF25" s="61"/>
      <c r="AG25" s="433"/>
      <c r="AH25" s="101"/>
      <c r="AI25" s="25"/>
      <c r="AJ25" s="25"/>
      <c r="AK25" s="263"/>
      <c r="AL25" s="691">
        <v>1000</v>
      </c>
      <c r="AN25" s="23"/>
    </row>
    <row r="26" spans="1:40" ht="15.75" customHeight="1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IF('UK Prices'!D26=0,"",'UK Prices'!D26)</f>
        <v>FJ Textured Chill-Out 1/4 zip</v>
      </c>
      <c r="G26" s="97"/>
      <c r="H26" s="97"/>
      <c r="I26" s="97">
        <v>402</v>
      </c>
      <c r="J26" s="124">
        <v>425</v>
      </c>
      <c r="K26" s="433">
        <v>430</v>
      </c>
      <c r="L26" s="61">
        <f t="shared" si="6"/>
        <v>1.1764705882352941E-2</v>
      </c>
      <c r="M26" s="560"/>
      <c r="N26" s="88">
        <v>0.08</v>
      </c>
      <c r="P26" s="23">
        <f>'Std Cst'!AG26</f>
        <v>158.64366699999999</v>
      </c>
      <c r="Q26" s="61"/>
      <c r="S26" s="89"/>
      <c r="T26" s="89"/>
      <c r="U26" s="89"/>
      <c r="V26" s="68">
        <v>0.62681822352941174</v>
      </c>
      <c r="W26" s="473">
        <f t="shared" ref="W26:W31" si="13">(K26-P26)/K26</f>
        <v>0.63106123953488369</v>
      </c>
      <c r="X26" s="119">
        <f t="shared" si="8"/>
        <v>4.2430160054719446E-3</v>
      </c>
      <c r="Y26" s="61"/>
      <c r="Z26" s="61"/>
      <c r="AA26" s="61"/>
      <c r="AB26" s="61"/>
      <c r="AC26" s="116">
        <v>0.57105542934415143</v>
      </c>
      <c r="AD26" s="443">
        <f t="shared" ref="AD26:AD31" si="14">((K26*(1-N26))-P26)/(K26*(1-N26))</f>
        <v>0.598979608190091</v>
      </c>
      <c r="AE26" s="119">
        <f t="shared" si="10"/>
        <v>2.7924178845939562E-2</v>
      </c>
      <c r="AF26" s="61"/>
      <c r="AG26" s="124"/>
      <c r="AH26" s="101">
        <v>895</v>
      </c>
      <c r="AI26" s="101"/>
      <c r="AJ26" s="101"/>
      <c r="AK26" s="101">
        <v>999</v>
      </c>
      <c r="AL26" s="691">
        <v>1000</v>
      </c>
      <c r="AN26" s="23"/>
    </row>
    <row r="27" spans="1:40" ht="15.75" hidden="1" customHeight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IF('UK Prices'!D27=0,"",'UK Prices'!D27)</f>
        <v>FJ Mixed Texture Sport Chill-Out 1/2 Zip</v>
      </c>
      <c r="G27" s="97"/>
      <c r="H27" s="97"/>
      <c r="I27" s="97"/>
      <c r="J27" s="124">
        <v>425</v>
      </c>
      <c r="K27" s="433"/>
      <c r="L27" s="61"/>
      <c r="M27" s="560"/>
      <c r="N27" s="88">
        <v>0.08</v>
      </c>
      <c r="P27" s="23">
        <f>'Std Cst'!AG27</f>
        <v>173.75400000000002</v>
      </c>
      <c r="Q27" s="61"/>
      <c r="S27" s="89"/>
      <c r="T27" s="89"/>
      <c r="U27" s="89"/>
      <c r="V27" s="68">
        <v>0.59116705882352938</v>
      </c>
      <c r="W27" s="473"/>
      <c r="X27" s="119"/>
      <c r="Y27" s="61"/>
      <c r="Z27" s="61"/>
      <c r="AA27" s="61"/>
      <c r="AB27" s="61"/>
      <c r="AC27" s="116">
        <v>0.53007707910750501</v>
      </c>
      <c r="AD27" s="443"/>
      <c r="AE27" s="119"/>
      <c r="AF27" s="61"/>
      <c r="AG27" s="124"/>
      <c r="AH27" s="101">
        <v>895</v>
      </c>
      <c r="AI27" s="101"/>
      <c r="AJ27" s="101"/>
      <c r="AK27" s="101">
        <v>999</v>
      </c>
      <c r="AL27" s="691"/>
      <c r="AN27" s="23"/>
    </row>
    <row r="28" spans="1:40" ht="15.75" hidden="1" customHeight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IF('UK Prices'!D28=0,"",'UK Prices'!D28)</f>
        <v>FJ Chill-Out w/Chest Piping</v>
      </c>
      <c r="G28" s="97"/>
      <c r="H28" s="97"/>
      <c r="I28" s="97"/>
      <c r="J28" s="124">
        <v>425</v>
      </c>
      <c r="K28" s="433"/>
      <c r="L28" s="61"/>
      <c r="M28" s="560"/>
      <c r="N28" s="88">
        <v>0.08</v>
      </c>
      <c r="P28" s="23">
        <f>'Std Cst'!AG28</f>
        <v>165.13</v>
      </c>
      <c r="Q28" s="61"/>
      <c r="S28" s="89"/>
      <c r="T28" s="89"/>
      <c r="U28" s="89"/>
      <c r="V28" s="68">
        <v>0.61145882352941172</v>
      </c>
      <c r="W28" s="473"/>
      <c r="X28" s="119"/>
      <c r="Y28" s="61"/>
      <c r="Z28" s="61"/>
      <c r="AA28" s="61"/>
      <c r="AB28" s="61"/>
      <c r="AC28" s="116">
        <v>0.55340094658553074</v>
      </c>
      <c r="AD28" s="443"/>
      <c r="AE28" s="119"/>
      <c r="AF28" s="61"/>
      <c r="AG28" s="124"/>
      <c r="AH28" s="101">
        <v>895</v>
      </c>
      <c r="AI28" s="101"/>
      <c r="AJ28" s="101"/>
      <c r="AK28" s="101">
        <v>999</v>
      </c>
      <c r="AL28" s="691"/>
      <c r="AN28" s="23"/>
    </row>
    <row r="29" spans="1:40" ht="15.75" hidden="1" customHeight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IF('UK Prices'!D29=0,"",'UK Prices'!D29)</f>
        <v>FJ Jersey Knit Track Jacket</v>
      </c>
      <c r="G29" s="97"/>
      <c r="H29" s="97">
        <v>380</v>
      </c>
      <c r="I29" s="97"/>
      <c r="J29" s="124">
        <v>425</v>
      </c>
      <c r="K29" s="433"/>
      <c r="L29" s="61"/>
      <c r="M29" s="560"/>
      <c r="N29" s="88">
        <v>0.08</v>
      </c>
      <c r="P29" s="23">
        <f>'Std Cst'!AG29</f>
        <v>170.03000000000003</v>
      </c>
      <c r="Q29" s="61"/>
      <c r="S29" s="89"/>
      <c r="T29" s="89">
        <v>0.53400833411764714</v>
      </c>
      <c r="U29" s="89"/>
      <c r="V29" s="68">
        <v>0.59992941176470582</v>
      </c>
      <c r="W29" s="473"/>
      <c r="X29" s="119"/>
      <c r="Y29" s="61"/>
      <c r="Z29" s="61"/>
      <c r="AA29" s="61">
        <v>0.46437739553752549</v>
      </c>
      <c r="AB29" s="61"/>
      <c r="AC29" s="116">
        <v>0.54014874915483424</v>
      </c>
      <c r="AD29" s="443"/>
      <c r="AE29" s="119"/>
      <c r="AF29" s="61"/>
      <c r="AG29" s="433"/>
      <c r="AH29" s="101">
        <v>849</v>
      </c>
      <c r="AI29" s="25">
        <v>795</v>
      </c>
      <c r="AJ29" s="25">
        <v>895</v>
      </c>
      <c r="AK29" s="263">
        <v>999</v>
      </c>
      <c r="AL29" s="691"/>
      <c r="AN29" s="23"/>
    </row>
    <row r="30" spans="1:40" ht="15.75" hidden="1" customHeight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IF('UK Prices'!D30=0,"",'UK Prices'!D30)</f>
        <v>FJ Drop Needle Pullover 1/2 zip</v>
      </c>
      <c r="G30" s="97"/>
      <c r="H30" s="97">
        <v>380</v>
      </c>
      <c r="I30" s="97">
        <v>380</v>
      </c>
      <c r="J30" s="124">
        <v>390</v>
      </c>
      <c r="K30" s="433"/>
      <c r="L30" s="61"/>
      <c r="M30" s="560"/>
      <c r="N30" s="88">
        <v>0.08</v>
      </c>
      <c r="P30" s="23">
        <f>'Std Cst'!AG30</f>
        <v>135.41999999999999</v>
      </c>
      <c r="Q30" s="61">
        <f>'Std Cst'!AH30</f>
        <v>0</v>
      </c>
      <c r="S30" s="89"/>
      <c r="T30" s="89"/>
      <c r="U30" s="89"/>
      <c r="V30" s="68">
        <v>0.65276923076923077</v>
      </c>
      <c r="W30" s="473"/>
      <c r="X30" s="119"/>
      <c r="Y30" s="61"/>
      <c r="Z30" s="61"/>
      <c r="AA30" s="61"/>
      <c r="AB30" s="61"/>
      <c r="AC30" s="116">
        <v>0.60088417329796651</v>
      </c>
      <c r="AD30" s="443"/>
      <c r="AE30" s="119"/>
      <c r="AF30" s="61"/>
      <c r="AG30" s="433"/>
      <c r="AH30" s="101">
        <v>849</v>
      </c>
      <c r="AI30" s="25">
        <v>795</v>
      </c>
      <c r="AJ30" s="25">
        <v>895</v>
      </c>
      <c r="AK30" s="263">
        <v>899</v>
      </c>
      <c r="AL30" s="691"/>
      <c r="AN30" s="23"/>
    </row>
    <row r="31" spans="1:40" ht="15.75" customHeight="1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IF('UK Prices'!D31=0,"",'UK Prices'!D31)</f>
        <v>FJ Sport Chill Out</v>
      </c>
      <c r="G31" s="97">
        <v>350</v>
      </c>
      <c r="H31" s="97">
        <v>340</v>
      </c>
      <c r="I31" s="97">
        <v>374.00000000000006</v>
      </c>
      <c r="J31" s="124">
        <v>385</v>
      </c>
      <c r="K31" s="433">
        <v>390</v>
      </c>
      <c r="L31" s="61">
        <f t="shared" si="6"/>
        <v>1.2987012987012988E-2</v>
      </c>
      <c r="M31" s="560"/>
      <c r="N31" s="88">
        <v>0.08</v>
      </c>
      <c r="P31" s="23">
        <f>'Std Cst'!AG31</f>
        <v>171.17660699999999</v>
      </c>
      <c r="Q31" s="61">
        <f>'Std Cst'!AH31</f>
        <v>2.4198412255298056E-4</v>
      </c>
      <c r="S31" s="89">
        <v>0.63660864365714287</v>
      </c>
      <c r="T31" s="89">
        <v>0.53400833411764714</v>
      </c>
      <c r="U31" s="89">
        <v>0.57637121283422477</v>
      </c>
      <c r="V31" s="68">
        <v>0.55549300000000001</v>
      </c>
      <c r="W31" s="473">
        <f t="shared" si="13"/>
        <v>0.56108562307692311</v>
      </c>
      <c r="X31" s="119">
        <f t="shared" si="8"/>
        <v>5.5926230769230978E-3</v>
      </c>
      <c r="Y31" s="61"/>
      <c r="Z31" s="61">
        <v>0.58230878581280787</v>
      </c>
      <c r="AA31" s="61">
        <v>0.46437739553752549</v>
      </c>
      <c r="AB31" s="61">
        <v>0.5130703595795687</v>
      </c>
      <c r="AC31" s="116">
        <v>0.48907241379310351</v>
      </c>
      <c r="AD31" s="443">
        <f t="shared" si="14"/>
        <v>0.52291915551839474</v>
      </c>
      <c r="AE31" s="119">
        <f t="shared" si="10"/>
        <v>3.3846741725291229E-2</v>
      </c>
      <c r="AF31" s="61"/>
      <c r="AG31" s="433"/>
      <c r="AH31" s="101">
        <v>849</v>
      </c>
      <c r="AI31" s="25">
        <v>795</v>
      </c>
      <c r="AJ31" s="25">
        <v>895</v>
      </c>
      <c r="AK31" s="263">
        <v>899</v>
      </c>
      <c r="AL31" s="691">
        <v>900</v>
      </c>
      <c r="AN31" s="23"/>
    </row>
    <row r="32" spans="1:40" ht="15.75" hidden="1" customHeight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IF('UK Prices'!D32=0,"",'UK Prices'!D32)</f>
        <v>FJ Sport Chill Out - American Golf</v>
      </c>
      <c r="G32" s="97"/>
      <c r="H32" s="97"/>
      <c r="I32" s="97"/>
      <c r="J32" s="124"/>
      <c r="K32" s="433"/>
      <c r="L32" s="61"/>
      <c r="M32" s="560"/>
      <c r="N32" s="88">
        <v>0.13</v>
      </c>
      <c r="P32" s="23">
        <f>'Std Cst'!AG32</f>
        <v>171.79400000000001</v>
      </c>
      <c r="Q32" s="61">
        <f>'Std Cst'!AH32</f>
        <v>0</v>
      </c>
      <c r="S32" s="89"/>
      <c r="T32" s="89"/>
      <c r="U32" s="89"/>
      <c r="V32" s="68"/>
      <c r="W32" s="473"/>
      <c r="X32" s="119"/>
      <c r="Y32" s="61"/>
      <c r="Z32" s="61"/>
      <c r="AA32" s="61"/>
      <c r="AB32" s="61"/>
      <c r="AC32" s="116"/>
      <c r="AD32" s="443"/>
      <c r="AE32" s="119"/>
      <c r="AF32" s="61"/>
      <c r="AG32" s="433"/>
      <c r="AH32" s="101"/>
      <c r="AI32" s="25"/>
      <c r="AJ32" s="25"/>
      <c r="AK32" s="263"/>
      <c r="AL32" s="691"/>
    </row>
    <row r="33" spans="1:40" ht="15.75" customHeight="1" x14ac:dyDescent="0.3">
      <c r="A33" s="206" t="str">
        <f>'ITMA Form Data'!A33</f>
        <v>MID LAYER - SHIRTS</v>
      </c>
      <c r="B33" s="206"/>
      <c r="C33" s="500"/>
      <c r="D33" s="19" t="str">
        <f>IF('UK Prices'!D33=0,"",'UK Prices'!D33)</f>
        <v>Shirts</v>
      </c>
      <c r="F33" s="102" t="s">
        <v>182</v>
      </c>
      <c r="G33" s="97"/>
      <c r="H33" s="97"/>
      <c r="I33" s="97"/>
      <c r="J33" s="124"/>
      <c r="K33" s="433"/>
      <c r="L33" s="61"/>
      <c r="M33" s="560"/>
      <c r="N33" s="88"/>
      <c r="P33" s="23"/>
      <c r="Q33" s="61"/>
      <c r="S33" s="89"/>
      <c r="T33" s="89"/>
      <c r="U33" s="89"/>
      <c r="V33" s="68"/>
      <c r="W33" s="473"/>
      <c r="X33" s="119"/>
      <c r="Y33" s="61"/>
      <c r="Z33" s="89"/>
      <c r="AA33" s="89"/>
      <c r="AB33" s="89"/>
      <c r="AC33" s="68"/>
      <c r="AD33" s="443"/>
      <c r="AE33" s="119"/>
      <c r="AF33" s="61"/>
      <c r="AG33" s="433"/>
      <c r="AH33" s="101"/>
      <c r="AI33" s="25"/>
      <c r="AJ33" s="25"/>
      <c r="AK33" s="263"/>
      <c r="AL33" s="691"/>
    </row>
    <row r="34" spans="1:40" ht="15.75" customHeight="1" x14ac:dyDescent="0.3">
      <c r="A34" s="332" t="str">
        <f>'ITMA Form Data'!A34</f>
        <v>Price Band 4 - Avg (2017 = 4, 2016 = 5, 2015 = 6, 2014 = 5)</v>
      </c>
      <c r="B34" s="19"/>
      <c r="C34" s="501"/>
      <c r="D34" s="19"/>
      <c r="F34" s="102">
        <v>4</v>
      </c>
      <c r="G34" s="97">
        <v>320</v>
      </c>
      <c r="H34" s="97">
        <v>299</v>
      </c>
      <c r="I34" s="97">
        <v>329</v>
      </c>
      <c r="J34" s="124">
        <v>365</v>
      </c>
      <c r="K34" s="433">
        <v>350</v>
      </c>
      <c r="L34" s="61">
        <f t="shared" ref="L34:L37" si="15">(K34-J34)/J34</f>
        <v>-4.1095890410958902E-2</v>
      </c>
      <c r="M34" s="560"/>
      <c r="N34" s="88">
        <v>0.08</v>
      </c>
      <c r="P34" s="23">
        <f>'Std Cst'!AG34</f>
        <v>141.31901699999997</v>
      </c>
      <c r="Q34" s="61"/>
      <c r="S34" s="89">
        <v>0.70399999999999996</v>
      </c>
      <c r="T34" s="90">
        <v>0.56926830731542311</v>
      </c>
      <c r="U34" s="90">
        <v>0.6083429595765002</v>
      </c>
      <c r="V34" s="98">
        <v>0.64185478082191783</v>
      </c>
      <c r="W34" s="444">
        <f>AVERAGE(W38:W41)</f>
        <v>0.59623137999999998</v>
      </c>
      <c r="X34" s="119">
        <f t="shared" ref="X34:X37" si="16">W34-V34</f>
        <v>-4.5623400821917848E-2</v>
      </c>
      <c r="Y34" s="68"/>
      <c r="Z34" s="89">
        <v>0.66</v>
      </c>
      <c r="AA34" s="89">
        <v>0.50490610036255534</v>
      </c>
      <c r="AB34" s="89">
        <v>0.54981949376609229</v>
      </c>
      <c r="AC34" s="68">
        <v>0.58833882853093999</v>
      </c>
      <c r="AD34" s="444">
        <f>AVERAGE(AD38:AD41)</f>
        <v>0.56112106521739125</v>
      </c>
      <c r="AE34" s="119">
        <f t="shared" ref="AE34:AE37" si="17">AD34-AC34</f>
        <v>-2.7217763313548748E-2</v>
      </c>
      <c r="AF34" s="61"/>
      <c r="AG34" s="433"/>
      <c r="AH34" s="101"/>
      <c r="AI34" s="25">
        <v>699</v>
      </c>
      <c r="AJ34" s="25">
        <v>799</v>
      </c>
      <c r="AK34" s="263">
        <v>799</v>
      </c>
      <c r="AL34" s="691">
        <v>800</v>
      </c>
      <c r="AN34" s="23"/>
    </row>
    <row r="35" spans="1:40" ht="15.75" customHeight="1" x14ac:dyDescent="0.3">
      <c r="A35" s="332" t="str">
        <f>'ITMA Form Data'!A35</f>
        <v>Price Band 3 - Avg (2017 = 7, 2016 = 8, 2015 = 7, 2014 = 4)</v>
      </c>
      <c r="B35" s="19"/>
      <c r="C35" s="501"/>
      <c r="D35" s="19"/>
      <c r="F35" s="102">
        <v>3</v>
      </c>
      <c r="G35" s="97">
        <v>288</v>
      </c>
      <c r="H35" s="97">
        <v>283</v>
      </c>
      <c r="I35" s="97">
        <v>311</v>
      </c>
      <c r="J35" s="124">
        <v>325</v>
      </c>
      <c r="K35" s="433">
        <v>330</v>
      </c>
      <c r="L35" s="61">
        <f t="shared" si="15"/>
        <v>1.5384615384615385E-2</v>
      </c>
      <c r="M35" s="560"/>
      <c r="N35" s="88">
        <v>0.08</v>
      </c>
      <c r="P35" s="23">
        <f>'Std Cst'!AG35</f>
        <v>129.54519199999996</v>
      </c>
      <c r="Q35" s="61"/>
      <c r="S35" s="89">
        <v>0.66300000000000003</v>
      </c>
      <c r="T35" s="90">
        <v>0.58492374588557861</v>
      </c>
      <c r="U35" s="90">
        <v>0.6224072340660094</v>
      </c>
      <c r="V35" s="98">
        <v>0.5752176</v>
      </c>
      <c r="W35" s="444">
        <f>AVERAGE(W42:W48)</f>
        <v>0.60188123636363644</v>
      </c>
      <c r="X35" s="119">
        <f t="shared" si="16"/>
        <v>2.6663636363636445E-2</v>
      </c>
      <c r="Y35" s="68"/>
      <c r="Z35" s="89">
        <v>0.61199999999999999</v>
      </c>
      <c r="AA35" s="89">
        <v>0.52290085733974556</v>
      </c>
      <c r="AB35" s="89">
        <v>0.56598532651265443</v>
      </c>
      <c r="AC35" s="68">
        <v>0.51174436781609189</v>
      </c>
      <c r="AD35" s="444">
        <f>AVERAGE(AD42:AD48)</f>
        <v>0.56726221343873517</v>
      </c>
      <c r="AE35" s="119">
        <f t="shared" si="17"/>
        <v>5.551784562264328E-2</v>
      </c>
      <c r="AF35" s="61"/>
      <c r="AG35" s="433"/>
      <c r="AH35" s="101"/>
      <c r="AI35" s="25">
        <v>649</v>
      </c>
      <c r="AJ35" s="25">
        <v>749</v>
      </c>
      <c r="AK35" s="263">
        <v>749</v>
      </c>
      <c r="AL35" s="691">
        <v>750</v>
      </c>
      <c r="AN35" s="23"/>
    </row>
    <row r="36" spans="1:40" ht="15.75" customHeight="1" x14ac:dyDescent="0.3">
      <c r="A36" s="332" t="str">
        <f>'ITMA Form Data'!A36</f>
        <v>Price Band 2 - Avg (2017 = 6, 2016 = 7, 2015 = 6, 2014 = 5)</v>
      </c>
      <c r="B36" s="19"/>
      <c r="C36" s="501"/>
      <c r="D36" s="19"/>
      <c r="F36" s="102">
        <v>2</v>
      </c>
      <c r="G36" s="97">
        <v>256</v>
      </c>
      <c r="H36" s="97">
        <v>249</v>
      </c>
      <c r="I36" s="97">
        <v>274</v>
      </c>
      <c r="J36" s="124">
        <v>285</v>
      </c>
      <c r="K36" s="433">
        <v>290</v>
      </c>
      <c r="L36" s="61">
        <f t="shared" si="15"/>
        <v>1.7543859649122806E-2</v>
      </c>
      <c r="M36" s="560"/>
      <c r="N36" s="88">
        <v>0.08</v>
      </c>
      <c r="P36" s="23">
        <f>'Std Cst'!AG36</f>
        <v>116.95193533333331</v>
      </c>
      <c r="Q36" s="61"/>
      <c r="S36" s="89">
        <v>0.64500000000000002</v>
      </c>
      <c r="T36" s="90">
        <v>0.57125719372033212</v>
      </c>
      <c r="U36" s="90">
        <v>0.6101942572638448</v>
      </c>
      <c r="V36" s="98">
        <v>0.58810108771929825</v>
      </c>
      <c r="W36" s="444">
        <f>AVERAGE(W49:W54)</f>
        <v>0.59671746436781614</v>
      </c>
      <c r="X36" s="119">
        <f t="shared" si="16"/>
        <v>8.6163766485178872E-3</v>
      </c>
      <c r="Y36" s="68"/>
      <c r="Z36" s="89">
        <v>0.59199999999999997</v>
      </c>
      <c r="AA36" s="89">
        <v>0.50719217669003713</v>
      </c>
      <c r="AB36" s="89">
        <v>0.55194742214235037</v>
      </c>
      <c r="AC36" s="68">
        <v>0.52655297438999793</v>
      </c>
      <c r="AD36" s="444">
        <f>AVERAGE(AD49:AD54)</f>
        <v>0.56164941779110444</v>
      </c>
      <c r="AE36" s="119">
        <f t="shared" si="17"/>
        <v>3.5096443401106514E-2</v>
      </c>
      <c r="AF36" s="61"/>
      <c r="AG36" s="433"/>
      <c r="AH36" s="101"/>
      <c r="AI36" s="25">
        <v>599</v>
      </c>
      <c r="AJ36" s="25">
        <v>699</v>
      </c>
      <c r="AK36" s="263">
        <v>699</v>
      </c>
      <c r="AL36" s="691">
        <v>700</v>
      </c>
      <c r="AN36" s="23"/>
    </row>
    <row r="37" spans="1:40" ht="15.75" customHeight="1" x14ac:dyDescent="0.3">
      <c r="A37" s="332" t="str">
        <f>'ITMA Form Data'!A37</f>
        <v>Price Band 1 - Avg (2017 = 2, 2016 = 2, 2015 = 3, 2014 = 3)</v>
      </c>
      <c r="B37" s="19"/>
      <c r="C37" s="501"/>
      <c r="D37" s="19"/>
      <c r="F37" s="102">
        <v>1</v>
      </c>
      <c r="G37" s="97">
        <v>234</v>
      </c>
      <c r="H37" s="97">
        <v>219</v>
      </c>
      <c r="I37" s="97">
        <v>241</v>
      </c>
      <c r="J37" s="124">
        <v>245</v>
      </c>
      <c r="K37" s="433">
        <v>250</v>
      </c>
      <c r="L37" s="61">
        <f t="shared" si="15"/>
        <v>2.0408163265306121E-2</v>
      </c>
      <c r="M37" s="560"/>
      <c r="N37" s="88">
        <v>0.08</v>
      </c>
      <c r="P37" s="23">
        <f>'Std Cst'!AG37</f>
        <v>101.29283500000001</v>
      </c>
      <c r="Q37" s="61"/>
      <c r="S37" s="89">
        <v>0.66900000000000004</v>
      </c>
      <c r="T37" s="90">
        <v>0.57778161457445854</v>
      </c>
      <c r="U37" s="90">
        <v>0.61612577567817195</v>
      </c>
      <c r="V37" s="98">
        <v>0.58655985714285719</v>
      </c>
      <c r="W37" s="444">
        <f>AVERAGE(W55:W56)</f>
        <v>0.59482866000000001</v>
      </c>
      <c r="X37" s="119">
        <f t="shared" si="16"/>
        <v>8.2688028571428207E-3</v>
      </c>
      <c r="Y37" s="68"/>
      <c r="Z37" s="89">
        <v>0.62</v>
      </c>
      <c r="AA37" s="89">
        <v>0.51469151100512478</v>
      </c>
      <c r="AB37" s="89">
        <v>0.55876525940019772</v>
      </c>
      <c r="AC37" s="68">
        <v>0.5247814449917898</v>
      </c>
      <c r="AD37" s="444">
        <f>AVERAGE(AD55:AD56)</f>
        <v>0.55959636956521741</v>
      </c>
      <c r="AE37" s="119">
        <f t="shared" si="17"/>
        <v>3.4814924573427608E-2</v>
      </c>
      <c r="AF37" s="61"/>
      <c r="AG37" s="433"/>
      <c r="AH37" s="101"/>
      <c r="AI37" s="25">
        <v>549</v>
      </c>
      <c r="AJ37" s="25">
        <v>599</v>
      </c>
      <c r="AK37" s="263">
        <v>599</v>
      </c>
      <c r="AL37" s="691">
        <v>600</v>
      </c>
      <c r="AN37" s="23"/>
    </row>
    <row r="38" spans="1:40" ht="15.75" customHeight="1" x14ac:dyDescent="0.3">
      <c r="A38" s="681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IF('UK Prices'!D38=0,"",'UK Prices'!D38)</f>
        <v>Raglan Chest Stripe Pique</v>
      </c>
      <c r="F38" s="103">
        <v>4</v>
      </c>
      <c r="G38" s="92"/>
      <c r="H38" s="97"/>
      <c r="I38" s="97"/>
      <c r="J38" s="124"/>
      <c r="K38" s="433">
        <v>350</v>
      </c>
      <c r="L38" s="61"/>
      <c r="M38" s="560"/>
      <c r="N38" s="88">
        <v>0.08</v>
      </c>
      <c r="P38" s="23">
        <f>'Std Cst'!AG38</f>
        <v>146.56201700000003</v>
      </c>
      <c r="Q38" s="61"/>
      <c r="S38" s="89"/>
      <c r="T38" s="89"/>
      <c r="U38" s="89"/>
      <c r="V38" s="68"/>
      <c r="W38" s="473">
        <f>(K38-P38)/K38</f>
        <v>0.58125137999999987</v>
      </c>
      <c r="X38" s="119"/>
      <c r="Y38" s="61"/>
      <c r="Z38" s="117"/>
      <c r="AA38" s="117"/>
      <c r="AB38" s="117"/>
      <c r="AC38" s="118"/>
      <c r="AD38" s="443">
        <f>((K38*(1-N38))-P38)/(K38*(1-N38))</f>
        <v>0.54483845652173901</v>
      </c>
      <c r="AE38" s="119"/>
      <c r="AF38" s="61"/>
      <c r="AG38" s="433"/>
      <c r="AH38" s="101"/>
      <c r="AI38" s="25"/>
      <c r="AJ38" s="25"/>
      <c r="AK38" s="263"/>
      <c r="AL38" s="691">
        <v>800</v>
      </c>
    </row>
    <row r="39" spans="1:40" ht="15.75" customHeight="1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IF('UK Prices'!D39=0,"",'UK Prices'!D39)</f>
        <v>Stretch Pique w/Painted Stripes (A)</v>
      </c>
      <c r="F39" s="103">
        <v>4</v>
      </c>
      <c r="G39" s="92"/>
      <c r="H39" s="97"/>
      <c r="I39" s="97"/>
      <c r="J39" s="124"/>
      <c r="K39" s="433">
        <v>350</v>
      </c>
      <c r="L39" s="61"/>
      <c r="M39" s="560"/>
      <c r="N39" s="88">
        <v>0.08</v>
      </c>
      <c r="P39" s="23">
        <f>'Std Cst'!AG39</f>
        <v>141.66201699999999</v>
      </c>
      <c r="Q39" s="61"/>
      <c r="S39" s="89"/>
      <c r="T39" s="89"/>
      <c r="U39" s="89"/>
      <c r="V39" s="68"/>
      <c r="W39" s="473">
        <f>(K39-P39)/K39</f>
        <v>0.59525138</v>
      </c>
      <c r="X39" s="119"/>
      <c r="Y39" s="61"/>
      <c r="Z39" s="117"/>
      <c r="AA39" s="117"/>
      <c r="AB39" s="117"/>
      <c r="AC39" s="118"/>
      <c r="AD39" s="443">
        <f>((K39*(1-N39))-P39)/(K39*(1-N39))</f>
        <v>0.56005584782608697</v>
      </c>
      <c r="AE39" s="119"/>
      <c r="AF39" s="61"/>
      <c r="AG39" s="433"/>
      <c r="AH39" s="101"/>
      <c r="AI39" s="25"/>
      <c r="AJ39" s="25"/>
      <c r="AK39" s="263"/>
      <c r="AL39" s="691">
        <v>800</v>
      </c>
    </row>
    <row r="40" spans="1:40" ht="15.75" customHeight="1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IF('UK Prices'!D40=0,"",'UK Prices'!D40)</f>
        <v>Stretch Lisle Colour Block Space Dye (A)</v>
      </c>
      <c r="F40" s="103">
        <v>4</v>
      </c>
      <c r="G40" s="92"/>
      <c r="H40" s="97"/>
      <c r="I40" s="97"/>
      <c r="J40" s="124"/>
      <c r="K40" s="433">
        <v>350</v>
      </c>
      <c r="L40" s="61"/>
      <c r="M40" s="560"/>
      <c r="N40" s="88">
        <v>0.08</v>
      </c>
      <c r="P40" s="23">
        <f>'Std Cst'!AG40</f>
        <v>140.486017</v>
      </c>
      <c r="Q40" s="61"/>
      <c r="S40" s="89"/>
      <c r="T40" s="89"/>
      <c r="U40" s="89"/>
      <c r="V40" s="68"/>
      <c r="W40" s="473">
        <f t="shared" ref="W40:W54" si="18">(K40-P40)/K40</f>
        <v>0.59861138000000003</v>
      </c>
      <c r="X40" s="119"/>
      <c r="Y40" s="61"/>
      <c r="Z40" s="117"/>
      <c r="AA40" s="117"/>
      <c r="AB40" s="117"/>
      <c r="AC40" s="118"/>
      <c r="AD40" s="443">
        <f t="shared" ref="AD40:AD54" si="19">((K40*(1-N40))-P40)/(K40*(1-N40))</f>
        <v>0.56370802173913037</v>
      </c>
      <c r="AE40" s="119"/>
      <c r="AF40" s="61"/>
      <c r="AG40" s="433"/>
      <c r="AH40" s="101"/>
      <c r="AI40" s="25"/>
      <c r="AJ40" s="25"/>
      <c r="AK40" s="263"/>
      <c r="AL40" s="691">
        <v>800</v>
      </c>
    </row>
    <row r="41" spans="1:40" ht="15.75" customHeight="1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IF('UK Prices'!D41=0,"",'UK Prices'!D41)</f>
        <v>Heather Lisle Stripe (A)</v>
      </c>
      <c r="F41" s="103">
        <v>4</v>
      </c>
      <c r="G41" s="92"/>
      <c r="H41" s="97"/>
      <c r="I41" s="97"/>
      <c r="J41" s="124"/>
      <c r="K41" s="433">
        <v>350</v>
      </c>
      <c r="L41" s="61"/>
      <c r="M41" s="560"/>
      <c r="N41" s="88">
        <v>0.08</v>
      </c>
      <c r="P41" s="23">
        <f>'Std Cst'!AG41</f>
        <v>136.56601699999999</v>
      </c>
      <c r="Q41" s="61"/>
      <c r="S41" s="89"/>
      <c r="T41" s="89"/>
      <c r="U41" s="89"/>
      <c r="V41" s="68"/>
      <c r="W41" s="473">
        <f t="shared" si="18"/>
        <v>0.60981138000000001</v>
      </c>
      <c r="X41" s="119"/>
      <c r="Y41" s="61"/>
      <c r="Z41" s="117"/>
      <c r="AA41" s="117"/>
      <c r="AB41" s="117"/>
      <c r="AC41" s="118"/>
      <c r="AD41" s="443">
        <f t="shared" si="19"/>
        <v>0.57588193478260874</v>
      </c>
      <c r="AE41" s="119"/>
      <c r="AF41" s="61"/>
      <c r="AG41" s="433"/>
      <c r="AH41" s="101"/>
      <c r="AI41" s="25"/>
      <c r="AJ41" s="25"/>
      <c r="AK41" s="263"/>
      <c r="AL41" s="691">
        <v>800</v>
      </c>
    </row>
    <row r="42" spans="1:40" ht="15.75" customHeight="1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IF('UK Prices'!D42=0,"",'UK Prices'!D42)</f>
        <v>Pique Chest Stripe w/ Self Collar (T)</v>
      </c>
      <c r="F42" s="103">
        <v>3</v>
      </c>
      <c r="G42" s="97"/>
      <c r="H42" s="97"/>
      <c r="I42" s="97"/>
      <c r="J42" s="124">
        <v>325</v>
      </c>
      <c r="K42" s="433">
        <v>330</v>
      </c>
      <c r="L42" s="61"/>
      <c r="M42" s="560"/>
      <c r="N42" s="88">
        <v>0.08</v>
      </c>
      <c r="P42" s="23">
        <f>'Std Cst'!AG42</f>
        <v>142.38319199999998</v>
      </c>
      <c r="Q42" s="61">
        <f>'Std Cst'!AH42</f>
        <v>2.2418879055937059E-5</v>
      </c>
      <c r="S42" s="89"/>
      <c r="T42" s="89"/>
      <c r="U42" s="89"/>
      <c r="V42" s="68">
        <v>0.56200000000000006</v>
      </c>
      <c r="W42" s="473">
        <f t="shared" si="18"/>
        <v>0.56853578181818187</v>
      </c>
      <c r="X42" s="119">
        <f t="shared" ref="X42" si="20">W42-V42</f>
        <v>6.5357818181818184E-3</v>
      </c>
      <c r="Y42" s="61"/>
      <c r="Z42" s="117"/>
      <c r="AA42" s="117"/>
      <c r="AB42" s="117"/>
      <c r="AC42" s="118">
        <v>0.52400000000000002</v>
      </c>
      <c r="AD42" s="443">
        <f t="shared" si="19"/>
        <v>0.53101715415019768</v>
      </c>
      <c r="AE42" s="119">
        <f t="shared" ref="AE42" si="21">AD42-AC42</f>
        <v>7.0171541501976575E-3</v>
      </c>
      <c r="AF42" s="61"/>
      <c r="AG42" s="433"/>
      <c r="AH42" s="101">
        <v>649</v>
      </c>
      <c r="AI42" s="25">
        <v>599</v>
      </c>
      <c r="AJ42" s="25">
        <v>699</v>
      </c>
      <c r="AK42" s="263">
        <v>749</v>
      </c>
      <c r="AL42" s="691">
        <v>750</v>
      </c>
    </row>
    <row r="43" spans="1:40" ht="15.75" customHeight="1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IF('UK Prices'!D43=0,"",'UK Prices'!D43)</f>
        <v>Stretch Pique All Colours Chest Stripe (T)</v>
      </c>
      <c r="F43" s="103">
        <v>3</v>
      </c>
      <c r="G43" s="92"/>
      <c r="H43" s="97"/>
      <c r="I43" s="97"/>
      <c r="J43" s="124"/>
      <c r="K43" s="433">
        <v>330</v>
      </c>
      <c r="L43" s="61"/>
      <c r="M43" s="560"/>
      <c r="N43" s="88">
        <v>0.08</v>
      </c>
      <c r="P43" s="23">
        <f>'Std Cst'!AG43</f>
        <v>135.327192</v>
      </c>
      <c r="Q43" s="61"/>
      <c r="S43" s="89"/>
      <c r="T43" s="89"/>
      <c r="U43" s="89"/>
      <c r="V43" s="68"/>
      <c r="W43" s="473">
        <f>(K43-P43)/K43</f>
        <v>0.58991760000000004</v>
      </c>
      <c r="X43" s="119"/>
      <c r="Y43" s="61"/>
      <c r="Z43" s="117"/>
      <c r="AA43" s="117"/>
      <c r="AB43" s="117"/>
      <c r="AC43" s="118"/>
      <c r="AD43" s="443">
        <f>((K43*(1-N43))-P43)/(K43*(1-N43))</f>
        <v>0.55425826086956531</v>
      </c>
      <c r="AE43" s="119"/>
      <c r="AF43" s="61"/>
      <c r="AG43" s="433"/>
      <c r="AH43" s="101"/>
      <c r="AI43" s="25"/>
      <c r="AJ43" s="25"/>
      <c r="AK43" s="263"/>
      <c r="AL43" s="691">
        <v>750</v>
      </c>
    </row>
    <row r="44" spans="1:40" ht="15.75" customHeight="1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IF('UK Prices'!D44=0,"",'UK Prices'!D44)</f>
        <v>Stretch Pique Double Space Dye Chest Stripe (A)</v>
      </c>
      <c r="F44" s="103">
        <v>3</v>
      </c>
      <c r="G44" s="92"/>
      <c r="H44" s="97"/>
      <c r="I44" s="97"/>
      <c r="J44" s="124"/>
      <c r="K44" s="433">
        <v>330</v>
      </c>
      <c r="L44" s="61"/>
      <c r="M44" s="560"/>
      <c r="N44" s="88">
        <v>0.08</v>
      </c>
      <c r="P44" s="23">
        <f>'Std Cst'!AG44</f>
        <v>135.327192</v>
      </c>
      <c r="Q44" s="61"/>
      <c r="S44" s="89"/>
      <c r="T44" s="89"/>
      <c r="U44" s="89"/>
      <c r="V44" s="68"/>
      <c r="W44" s="473">
        <f t="shared" si="18"/>
        <v>0.58991760000000004</v>
      </c>
      <c r="X44" s="119"/>
      <c r="Y44" s="61"/>
      <c r="Z44" s="117"/>
      <c r="AA44" s="117"/>
      <c r="AB44" s="117"/>
      <c r="AC44" s="118"/>
      <c r="AD44" s="443">
        <f t="shared" si="19"/>
        <v>0.55425826086956531</v>
      </c>
      <c r="AE44" s="119"/>
      <c r="AF44" s="61"/>
      <c r="AG44" s="433"/>
      <c r="AH44" s="101"/>
      <c r="AI44" s="25"/>
      <c r="AJ44" s="25"/>
      <c r="AK44" s="263"/>
      <c r="AL44" s="691">
        <v>750</v>
      </c>
    </row>
    <row r="45" spans="1:40" ht="15.75" customHeight="1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IF('UK Prices'!D45=0,"",'UK Prices'!D45)</f>
        <v>Smooth Pique Chest Stripe (T)</v>
      </c>
      <c r="F45" s="103">
        <v>3</v>
      </c>
      <c r="G45" s="92"/>
      <c r="H45" s="97"/>
      <c r="I45" s="97"/>
      <c r="J45" s="124"/>
      <c r="K45" s="433">
        <v>330</v>
      </c>
      <c r="L45" s="61"/>
      <c r="M45" s="560"/>
      <c r="N45" s="88">
        <v>0.08</v>
      </c>
      <c r="P45" s="23">
        <f>'Std Cst'!AG45</f>
        <v>134.34719200000001</v>
      </c>
      <c r="Q45" s="61"/>
      <c r="S45" s="89"/>
      <c r="T45" s="89"/>
      <c r="U45" s="89"/>
      <c r="V45" s="68"/>
      <c r="W45" s="473">
        <f t="shared" si="18"/>
        <v>0.592887296969697</v>
      </c>
      <c r="X45" s="119"/>
      <c r="Y45" s="61"/>
      <c r="Z45" s="117"/>
      <c r="AA45" s="117"/>
      <c r="AB45" s="117"/>
      <c r="AC45" s="118"/>
      <c r="AD45" s="443">
        <f t="shared" si="19"/>
        <v>0.55748619235836627</v>
      </c>
      <c r="AE45" s="119"/>
      <c r="AF45" s="61"/>
      <c r="AG45" s="433"/>
      <c r="AH45" s="101"/>
      <c r="AI45" s="25"/>
      <c r="AJ45" s="25"/>
      <c r="AK45" s="263"/>
      <c r="AL45" s="691">
        <v>750</v>
      </c>
    </row>
    <row r="46" spans="1:40" ht="15.75" customHeight="1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IF('UK Prices'!D46=0,"",'UK Prices'!D46)</f>
        <v>Birdseye Pique w/Circle Print Trim (A)</v>
      </c>
      <c r="F46" s="103">
        <v>3</v>
      </c>
      <c r="G46" s="92"/>
      <c r="H46" s="97"/>
      <c r="I46" s="97"/>
      <c r="J46" s="124"/>
      <c r="K46" s="433">
        <v>330</v>
      </c>
      <c r="L46" s="61"/>
      <c r="M46" s="560"/>
      <c r="N46" s="88">
        <v>0.08</v>
      </c>
      <c r="P46" s="23">
        <f>'Std Cst'!AG46</f>
        <v>128.66319200000001</v>
      </c>
      <c r="Q46" s="61"/>
      <c r="S46" s="89"/>
      <c r="T46" s="89"/>
      <c r="U46" s="89"/>
      <c r="V46" s="68"/>
      <c r="W46" s="473">
        <f t="shared" si="18"/>
        <v>0.61011153939393936</v>
      </c>
      <c r="X46" s="119"/>
      <c r="Y46" s="61"/>
      <c r="Z46" s="117"/>
      <c r="AA46" s="117"/>
      <c r="AB46" s="117"/>
      <c r="AC46" s="118"/>
      <c r="AD46" s="443">
        <f t="shared" si="19"/>
        <v>0.57620819499341236</v>
      </c>
      <c r="AE46" s="119"/>
      <c r="AF46" s="61"/>
      <c r="AG46" s="433"/>
      <c r="AH46" s="101"/>
      <c r="AI46" s="25"/>
      <c r="AJ46" s="25"/>
      <c r="AK46" s="263"/>
      <c r="AL46" s="691">
        <v>750</v>
      </c>
    </row>
    <row r="47" spans="1:40" ht="15.75" customHeight="1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IF('UK Prices'!D47=0,"",'UK Prices'!D47)</f>
        <v>Smooth Pique w/Half Band Cuff (A)</v>
      </c>
      <c r="F47" s="103">
        <v>3</v>
      </c>
      <c r="G47" s="92"/>
      <c r="H47" s="97"/>
      <c r="I47" s="97"/>
      <c r="J47" s="124"/>
      <c r="K47" s="433">
        <v>330</v>
      </c>
      <c r="L47" s="61"/>
      <c r="M47" s="560"/>
      <c r="N47" s="88">
        <v>0.08</v>
      </c>
      <c r="P47" s="23">
        <f>'Std Cst'!AG47</f>
        <v>123.763192</v>
      </c>
      <c r="Q47" s="61"/>
      <c r="S47" s="89"/>
      <c r="T47" s="89"/>
      <c r="U47" s="89"/>
      <c r="V47" s="68"/>
      <c r="W47" s="473">
        <f t="shared" si="18"/>
        <v>0.62496002424242425</v>
      </c>
      <c r="X47" s="119"/>
      <c r="Y47" s="61"/>
      <c r="Z47" s="117"/>
      <c r="AA47" s="117"/>
      <c r="AB47" s="117"/>
      <c r="AC47" s="118"/>
      <c r="AD47" s="443">
        <f t="shared" si="19"/>
        <v>0.59234785243741772</v>
      </c>
      <c r="AE47" s="119"/>
      <c r="AF47" s="61"/>
      <c r="AG47" s="433"/>
      <c r="AH47" s="101"/>
      <c r="AI47" s="25"/>
      <c r="AJ47" s="25"/>
      <c r="AK47" s="263"/>
      <c r="AL47" s="691">
        <v>750</v>
      </c>
    </row>
    <row r="48" spans="1:40" ht="15.75" customHeight="1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IF('UK Prices'!D48=0,"",'UK Prices'!D48)</f>
        <v>Stretch Pique Colour Block &amp; Contrast Trim (A)</v>
      </c>
      <c r="F48" s="103">
        <v>3</v>
      </c>
      <c r="G48" s="92"/>
      <c r="H48" s="97"/>
      <c r="I48" s="97"/>
      <c r="J48" s="124"/>
      <c r="K48" s="433">
        <v>330</v>
      </c>
      <c r="L48" s="61"/>
      <c r="M48" s="560"/>
      <c r="N48" s="88">
        <v>0.08</v>
      </c>
      <c r="P48" s="23">
        <f>'Std Cst'!AG48</f>
        <v>119.843192</v>
      </c>
      <c r="Q48" s="61"/>
      <c r="S48" s="89"/>
      <c r="T48" s="89"/>
      <c r="U48" s="89"/>
      <c r="V48" s="68"/>
      <c r="W48" s="473">
        <f t="shared" si="18"/>
        <v>0.63683881212121218</v>
      </c>
      <c r="X48" s="119"/>
      <c r="Y48" s="61"/>
      <c r="Z48" s="117"/>
      <c r="AA48" s="117"/>
      <c r="AB48" s="117"/>
      <c r="AC48" s="118"/>
      <c r="AD48" s="443">
        <f t="shared" si="19"/>
        <v>0.6052595783926219</v>
      </c>
      <c r="AE48" s="119"/>
      <c r="AF48" s="61"/>
      <c r="AG48" s="433"/>
      <c r="AH48" s="101"/>
      <c r="AI48" s="25"/>
      <c r="AJ48" s="25"/>
      <c r="AK48" s="263"/>
      <c r="AL48" s="691">
        <v>750</v>
      </c>
    </row>
    <row r="49" spans="1:38" ht="15.75" customHeight="1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IF('UK Prices'!D49=0,"",'UK Prices'!D49)</f>
        <v>Stretch Lisle Tie Print (A)</v>
      </c>
      <c r="F49" s="103">
        <v>2</v>
      </c>
      <c r="G49" s="92"/>
      <c r="H49" s="97"/>
      <c r="I49" s="97"/>
      <c r="J49" s="124"/>
      <c r="K49" s="433">
        <v>290</v>
      </c>
      <c r="L49" s="61"/>
      <c r="M49" s="560"/>
      <c r="N49" s="88">
        <v>0.08</v>
      </c>
      <c r="P49" s="23">
        <f>'Std Cst'!AG49</f>
        <v>119.336602</v>
      </c>
      <c r="Q49" s="61"/>
      <c r="S49" s="89"/>
      <c r="T49" s="89"/>
      <c r="U49" s="89"/>
      <c r="V49" s="68"/>
      <c r="W49" s="473">
        <f t="shared" si="18"/>
        <v>0.58849447586206893</v>
      </c>
      <c r="X49" s="119"/>
      <c r="Y49" s="61"/>
      <c r="Z49" s="117"/>
      <c r="AA49" s="117"/>
      <c r="AB49" s="117"/>
      <c r="AC49" s="118"/>
      <c r="AD49" s="443">
        <f t="shared" si="19"/>
        <v>0.55271138680659671</v>
      </c>
      <c r="AE49" s="119"/>
      <c r="AF49" s="61"/>
      <c r="AG49" s="433"/>
      <c r="AH49" s="101"/>
      <c r="AI49" s="25"/>
      <c r="AJ49" s="25"/>
      <c r="AK49" s="263"/>
      <c r="AL49" s="691">
        <v>650</v>
      </c>
    </row>
    <row r="50" spans="1:38" ht="15.75" customHeight="1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IF('UK Prices'!D50=0,"",'UK Prices'!D50)</f>
        <v>Stretch Lisle Open Stripe (T)</v>
      </c>
      <c r="F50" s="103">
        <v>2</v>
      </c>
      <c r="G50" s="92"/>
      <c r="H50" s="97"/>
      <c r="I50" s="97"/>
      <c r="J50" s="124"/>
      <c r="K50" s="433">
        <v>290</v>
      </c>
      <c r="L50" s="61"/>
      <c r="M50" s="560"/>
      <c r="N50" s="88">
        <v>0.08</v>
      </c>
      <c r="P50" s="23">
        <f>'Std Cst'!AG50</f>
        <v>131.09660199999999</v>
      </c>
      <c r="Q50" s="61"/>
      <c r="S50" s="89"/>
      <c r="T50" s="89"/>
      <c r="U50" s="89"/>
      <c r="V50" s="68"/>
      <c r="W50" s="473">
        <f>(K50-P50)/K50</f>
        <v>0.54794275172413798</v>
      </c>
      <c r="X50" s="119"/>
      <c r="Y50" s="61"/>
      <c r="Z50" s="117"/>
      <c r="AA50" s="117"/>
      <c r="AB50" s="117"/>
      <c r="AC50" s="118"/>
      <c r="AD50" s="443">
        <f>((K50*(1-N50))-P50)/(K50*(1-N50))</f>
        <v>0.50863342578710646</v>
      </c>
      <c r="AE50" s="119"/>
      <c r="AF50" s="61"/>
      <c r="AG50" s="433"/>
      <c r="AH50" s="101"/>
      <c r="AI50" s="25"/>
      <c r="AJ50" s="25"/>
      <c r="AK50" s="263"/>
      <c r="AL50" s="691">
        <v>650</v>
      </c>
    </row>
    <row r="51" spans="1:38" ht="15.75" customHeight="1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IF('UK Prices'!D51=0,"",'UK Prices'!D51)</f>
        <v>Stretch Pique w/FJ Chest Logo (A)</v>
      </c>
      <c r="F51" s="103">
        <v>2</v>
      </c>
      <c r="G51" s="92"/>
      <c r="H51" s="97"/>
      <c r="I51" s="97"/>
      <c r="J51" s="124"/>
      <c r="K51" s="433">
        <v>290</v>
      </c>
      <c r="L51" s="61"/>
      <c r="M51" s="560"/>
      <c r="N51" s="88">
        <v>0.08</v>
      </c>
      <c r="P51" s="23">
        <f>'Std Cst'!AG51</f>
        <v>113.65260199999999</v>
      </c>
      <c r="Q51" s="61"/>
      <c r="S51" s="89"/>
      <c r="T51" s="89"/>
      <c r="U51" s="89"/>
      <c r="V51" s="68"/>
      <c r="W51" s="473">
        <f>(K51-P51)/K51</f>
        <v>0.60809447586206899</v>
      </c>
      <c r="X51" s="119"/>
      <c r="Y51" s="61"/>
      <c r="Z51" s="117"/>
      <c r="AA51" s="117"/>
      <c r="AB51" s="117"/>
      <c r="AC51" s="118"/>
      <c r="AD51" s="443">
        <f>((K51*(1-N51))-P51)/(K51*(1-N51))</f>
        <v>0.57401573463268363</v>
      </c>
      <c r="AE51" s="119"/>
      <c r="AF51" s="61"/>
      <c r="AG51" s="433"/>
      <c r="AH51" s="101"/>
      <c r="AI51" s="25"/>
      <c r="AJ51" s="25"/>
      <c r="AK51" s="263"/>
      <c r="AL51" s="691">
        <v>650</v>
      </c>
    </row>
    <row r="52" spans="1:38" ht="15.75" customHeight="1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IF('UK Prices'!D52=0,"",'UK Prices'!D52)</f>
        <v>Smooth Pique w/Collar &amp; Sleeve Stripes (A)</v>
      </c>
      <c r="F52" s="103">
        <v>2</v>
      </c>
      <c r="G52" s="92"/>
      <c r="H52" s="97"/>
      <c r="I52" s="97"/>
      <c r="J52" s="124"/>
      <c r="K52" s="433">
        <v>290</v>
      </c>
      <c r="L52" s="61"/>
      <c r="M52" s="560"/>
      <c r="N52" s="88">
        <v>0.08</v>
      </c>
      <c r="P52" s="23">
        <f>'Std Cst'!AG52</f>
        <v>115.416602</v>
      </c>
      <c r="Q52" s="61"/>
      <c r="S52" s="89"/>
      <c r="T52" s="89"/>
      <c r="U52" s="89"/>
      <c r="V52" s="68"/>
      <c r="W52" s="473">
        <f t="shared" si="18"/>
        <v>0.60201171724137925</v>
      </c>
      <c r="X52" s="119"/>
      <c r="Y52" s="61"/>
      <c r="Z52" s="117"/>
      <c r="AA52" s="117"/>
      <c r="AB52" s="117"/>
      <c r="AC52" s="118"/>
      <c r="AD52" s="443">
        <f t="shared" si="19"/>
        <v>0.56740404047976012</v>
      </c>
      <c r="AE52" s="119"/>
      <c r="AF52" s="61"/>
      <c r="AG52" s="433"/>
      <c r="AH52" s="101"/>
      <c r="AI52" s="25"/>
      <c r="AJ52" s="25"/>
      <c r="AK52" s="263"/>
      <c r="AL52" s="691">
        <v>650</v>
      </c>
    </row>
    <row r="53" spans="1:38" ht="15.75" customHeight="1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IF('UK Prices'!D53=0,"",'UK Prices'!D53)</f>
        <v>Stretch Pique w/Lisle Tie Print Trim (A)</v>
      </c>
      <c r="F53" s="103">
        <v>2</v>
      </c>
      <c r="G53" s="92"/>
      <c r="H53" s="97"/>
      <c r="I53" s="97"/>
      <c r="J53" s="124"/>
      <c r="K53" s="433">
        <v>290</v>
      </c>
      <c r="L53" s="61"/>
      <c r="M53" s="560"/>
      <c r="N53" s="88">
        <v>0.08</v>
      </c>
      <c r="P53" s="23">
        <f>'Std Cst'!AG53</f>
        <v>113.65260199999999</v>
      </c>
      <c r="Q53" s="61"/>
      <c r="S53" s="89"/>
      <c r="T53" s="89"/>
      <c r="U53" s="89"/>
      <c r="V53" s="68"/>
      <c r="W53" s="473">
        <f t="shared" si="18"/>
        <v>0.60809447586206899</v>
      </c>
      <c r="X53" s="119"/>
      <c r="Y53" s="61"/>
      <c r="Z53" s="117"/>
      <c r="AA53" s="117"/>
      <c r="AB53" s="117"/>
      <c r="AC53" s="118"/>
      <c r="AD53" s="443">
        <f t="shared" si="19"/>
        <v>0.57401573463268363</v>
      </c>
      <c r="AE53" s="119"/>
      <c r="AF53" s="61"/>
      <c r="AG53" s="433"/>
      <c r="AH53" s="101"/>
      <c r="AI53" s="25"/>
      <c r="AJ53" s="25"/>
      <c r="AK53" s="263"/>
      <c r="AL53" s="691">
        <v>650</v>
      </c>
    </row>
    <row r="54" spans="1:38" ht="15.75" customHeight="1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IF('UK Prices'!D54=0,"",'UK Prices'!D54)</f>
        <v>Stretch Jacquard Geometric (T)</v>
      </c>
      <c r="F54" s="103">
        <v>2</v>
      </c>
      <c r="G54" s="92"/>
      <c r="H54" s="97"/>
      <c r="I54" s="97"/>
      <c r="J54" s="124"/>
      <c r="K54" s="433">
        <v>290</v>
      </c>
      <c r="L54" s="61"/>
      <c r="M54" s="560"/>
      <c r="N54" s="88">
        <v>0.08</v>
      </c>
      <c r="P54" s="23">
        <f>'Std Cst'!AG54</f>
        <v>108.55660200000001</v>
      </c>
      <c r="Q54" s="61"/>
      <c r="S54" s="89"/>
      <c r="T54" s="89"/>
      <c r="U54" s="89"/>
      <c r="V54" s="68"/>
      <c r="W54" s="473">
        <f t="shared" si="18"/>
        <v>0.62566688965517248</v>
      </c>
      <c r="X54" s="119"/>
      <c r="Y54" s="61"/>
      <c r="Z54" s="117"/>
      <c r="AA54" s="117"/>
      <c r="AB54" s="117"/>
      <c r="AC54" s="118"/>
      <c r="AD54" s="443">
        <f t="shared" si="19"/>
        <v>0.59311618440779612</v>
      </c>
      <c r="AE54" s="119"/>
      <c r="AF54" s="61"/>
      <c r="AG54" s="433"/>
      <c r="AH54" s="101"/>
      <c r="AI54" s="25"/>
      <c r="AJ54" s="25"/>
      <c r="AK54" s="263"/>
      <c r="AL54" s="691">
        <v>650</v>
      </c>
    </row>
    <row r="55" spans="1:38" ht="15.75" customHeight="1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IF('UK Prices'!D55=0,"",'UK Prices'!D55)</f>
        <v>Stretch Pique (T)</v>
      </c>
      <c r="F55" s="102">
        <v>1</v>
      </c>
      <c r="G55" s="97">
        <v>234</v>
      </c>
      <c r="H55" s="97">
        <v>219</v>
      </c>
      <c r="I55" s="97">
        <v>241</v>
      </c>
      <c r="J55" s="124">
        <v>245</v>
      </c>
      <c r="K55" s="433">
        <v>250</v>
      </c>
      <c r="L55" s="61">
        <f t="shared" ref="L55" si="22">(K55-J55)/J55</f>
        <v>2.0408163265306121E-2</v>
      </c>
      <c r="M55" s="560"/>
      <c r="N55" s="88">
        <v>0.08</v>
      </c>
      <c r="P55" s="23">
        <f>'Std Cst'!AG55</f>
        <v>99.332834999999989</v>
      </c>
      <c r="Q55" s="61">
        <f>'Std Cst'!AH55</f>
        <v>0</v>
      </c>
      <c r="S55" s="89">
        <v>0.6848810120358515</v>
      </c>
      <c r="T55" s="89">
        <v>0.58007425205479446</v>
      </c>
      <c r="U55" s="89">
        <v>0.61840772282157686</v>
      </c>
      <c r="V55" s="68">
        <v>0.5945598571428572</v>
      </c>
      <c r="W55" s="473">
        <f t="shared" ref="W55" si="23">(K55-P55)/K55</f>
        <v>0.60266866000000008</v>
      </c>
      <c r="X55" s="119">
        <f t="shared" ref="X55" si="24">W55-V55</f>
        <v>8.1088028571428827E-3</v>
      </c>
      <c r="Y55" s="61"/>
      <c r="Z55" s="61">
        <v>0.6377942667078752</v>
      </c>
      <c r="AA55" s="61">
        <v>0.51732672649976386</v>
      </c>
      <c r="AB55" s="61">
        <v>0.56138818715123762</v>
      </c>
      <c r="AC55" s="116">
        <v>0.53397684729064043</v>
      </c>
      <c r="AD55" s="443">
        <f t="shared" ref="AD55" si="25">((K55*(1-N55))-P55)/(K55*(1-N55))</f>
        <v>0.56811810869565227</v>
      </c>
      <c r="AE55" s="119">
        <f t="shared" ref="AE55" si="26">AD55-AC55</f>
        <v>3.4141261405011836E-2</v>
      </c>
      <c r="AF55" s="61"/>
      <c r="AG55" s="433"/>
      <c r="AH55" s="101">
        <v>595</v>
      </c>
      <c r="AI55" s="25">
        <v>549</v>
      </c>
      <c r="AJ55" s="25">
        <v>599</v>
      </c>
      <c r="AK55" s="263">
        <v>599</v>
      </c>
      <c r="AL55" s="691">
        <v>600</v>
      </c>
    </row>
    <row r="56" spans="1:38" ht="15.75" customHeight="1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IF('UK Prices'!D56=0,"",'UK Prices'!D56)</f>
        <v>Stretch Pique (A)</v>
      </c>
      <c r="F56" s="102">
        <v>1</v>
      </c>
      <c r="G56" s="97">
        <v>234</v>
      </c>
      <c r="H56" s="97">
        <v>219</v>
      </c>
      <c r="I56" s="97">
        <v>241</v>
      </c>
      <c r="J56" s="124">
        <v>245</v>
      </c>
      <c r="K56" s="433">
        <v>250</v>
      </c>
      <c r="L56" s="61">
        <f>(K56-J56)/J56</f>
        <v>2.0408163265306121E-2</v>
      </c>
      <c r="M56" s="560"/>
      <c r="N56" s="88">
        <v>0.08</v>
      </c>
      <c r="P56" s="23">
        <f>'Std Cst'!AG56</f>
        <v>103.252835</v>
      </c>
      <c r="Q56" s="61">
        <f>'Std Cst'!AH56</f>
        <v>0</v>
      </c>
      <c r="S56" s="89">
        <v>0.67555962919334178</v>
      </c>
      <c r="T56" s="89">
        <v>0.58007425205479446</v>
      </c>
      <c r="U56" s="89">
        <v>0.61840772282157686</v>
      </c>
      <c r="V56" s="68">
        <v>0.57855985714285707</v>
      </c>
      <c r="W56" s="473">
        <f>(K56-P56)/K56</f>
        <v>0.58698865999999994</v>
      </c>
      <c r="X56" s="119">
        <f>W56-V56</f>
        <v>8.4288028571428697E-3</v>
      </c>
      <c r="Y56" s="61"/>
      <c r="Z56" s="61">
        <v>0.6270800335555653</v>
      </c>
      <c r="AA56" s="61">
        <v>0.51732672649976386</v>
      </c>
      <c r="AB56" s="61">
        <v>0.56138818715123762</v>
      </c>
      <c r="AC56" s="116">
        <v>0.51558604269293928</v>
      </c>
      <c r="AD56" s="443">
        <f t="shared" ref="AD56" si="27">((K56*(1-N56))-P56)/(K56*(1-N56))</f>
        <v>0.55107463043478255</v>
      </c>
      <c r="AE56" s="119">
        <f>AD56-AC56</f>
        <v>3.5488587741843269E-2</v>
      </c>
      <c r="AF56" s="61"/>
      <c r="AG56" s="433"/>
      <c r="AH56" s="101">
        <v>595</v>
      </c>
      <c r="AI56" s="25">
        <v>549</v>
      </c>
      <c r="AJ56" s="25">
        <v>599</v>
      </c>
      <c r="AK56" s="263">
        <v>599</v>
      </c>
      <c r="AL56" s="691">
        <v>600</v>
      </c>
    </row>
    <row r="57" spans="1:38" ht="15.75" customHeight="1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IF('UK Prices'!D57=0,"",'UK Prices'!D57)</f>
        <v>Stretch Pique Double Space Dye Chest Stripe (A) - Prosports</v>
      </c>
      <c r="F57" s="103">
        <v>3</v>
      </c>
      <c r="G57" s="92"/>
      <c r="H57" s="97"/>
      <c r="I57" s="97"/>
      <c r="J57" s="124"/>
      <c r="K57" s="433">
        <v>330</v>
      </c>
      <c r="L57" s="61"/>
      <c r="M57" s="560"/>
      <c r="N57" s="88">
        <v>0.08</v>
      </c>
      <c r="P57" s="23">
        <f>'Std Cst'!AG57</f>
        <v>135.327192</v>
      </c>
      <c r="Q57" s="61"/>
      <c r="S57" s="89"/>
      <c r="T57" s="89"/>
      <c r="U57" s="89"/>
      <c r="V57" s="68"/>
      <c r="W57" s="473">
        <f t="shared" ref="W57" si="28">(K57-P57)/K57</f>
        <v>0.58991760000000004</v>
      </c>
      <c r="X57" s="119"/>
      <c r="Y57" s="61"/>
      <c r="Z57" s="117"/>
      <c r="AA57" s="117"/>
      <c r="AB57" s="117"/>
      <c r="AC57" s="118"/>
      <c r="AD57" s="443">
        <f t="shared" ref="AD57" si="29">((K57*(1-N57))-P57)/(K57*(1-N57))</f>
        <v>0.55425826086956531</v>
      </c>
      <c r="AE57" s="119"/>
      <c r="AF57" s="61"/>
      <c r="AG57" s="433"/>
      <c r="AH57" s="101"/>
      <c r="AI57" s="25"/>
      <c r="AJ57" s="25"/>
      <c r="AK57" s="263"/>
      <c r="AL57" s="691">
        <v>750</v>
      </c>
    </row>
    <row r="58" spans="1:38" ht="15.75" customHeight="1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IF('UK Prices'!D58=0,"",'UK Prices'!D58)</f>
        <v>Stretch Pique (T) - American Golf</v>
      </c>
      <c r="F58" s="102">
        <v>1</v>
      </c>
      <c r="G58" s="97"/>
      <c r="H58" s="97"/>
      <c r="I58" s="97"/>
      <c r="J58" s="124"/>
      <c r="K58" s="433"/>
      <c r="L58" s="61"/>
      <c r="M58" s="560"/>
      <c r="N58" s="88">
        <v>0.13</v>
      </c>
      <c r="P58" s="23">
        <f>'Std Cst'!AG58</f>
        <v>101.23399999999999</v>
      </c>
      <c r="Q58" s="61">
        <f>'Std Cst'!AH58</f>
        <v>0</v>
      </c>
      <c r="S58" s="89"/>
      <c r="T58" s="89"/>
      <c r="U58" s="89"/>
      <c r="V58" s="68"/>
      <c r="W58" s="473"/>
      <c r="X58" s="119"/>
      <c r="Y58" s="61"/>
      <c r="Z58" s="61"/>
      <c r="AA58" s="61"/>
      <c r="AB58" s="61"/>
      <c r="AC58" s="116"/>
      <c r="AD58" s="443"/>
      <c r="AE58" s="119"/>
      <c r="AF58" s="61"/>
      <c r="AG58" s="433"/>
      <c r="AH58" s="101"/>
      <c r="AI58" s="25"/>
      <c r="AJ58" s="25"/>
      <c r="AK58" s="263"/>
      <c r="AL58" s="691"/>
    </row>
    <row r="59" spans="1:38" ht="15.75" customHeight="1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IF('UK Prices'!D59=0,"",'UK Prices'!D59)</f>
        <v>Stretch Pique (A) - American Golf</v>
      </c>
      <c r="F59" s="102">
        <v>1</v>
      </c>
      <c r="G59" s="97"/>
      <c r="H59" s="97"/>
      <c r="I59" s="97"/>
      <c r="J59" s="124"/>
      <c r="K59" s="433"/>
      <c r="L59" s="61"/>
      <c r="M59" s="560"/>
      <c r="N59" s="88">
        <v>0.13</v>
      </c>
      <c r="P59" s="23">
        <f>'Std Cst'!AG59</f>
        <v>105.154</v>
      </c>
      <c r="Q59" s="61">
        <f>'Std Cst'!AH59</f>
        <v>0</v>
      </c>
      <c r="S59" s="89"/>
      <c r="T59" s="89"/>
      <c r="U59" s="89"/>
      <c r="V59" s="68"/>
      <c r="W59" s="473"/>
      <c r="X59" s="119"/>
      <c r="Y59" s="61"/>
      <c r="Z59" s="61"/>
      <c r="AA59" s="61"/>
      <c r="AB59" s="61"/>
      <c r="AC59" s="116"/>
      <c r="AD59" s="443"/>
      <c r="AE59" s="119"/>
      <c r="AF59" s="61"/>
      <c r="AG59" s="433"/>
      <c r="AH59" s="101"/>
      <c r="AI59" s="25"/>
      <c r="AJ59" s="25"/>
      <c r="AK59" s="263"/>
      <c r="AL59" s="691"/>
    </row>
    <row r="60" spans="1:38" ht="15.75" hidden="1" customHeight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IF('UK Prices'!D60=0,"",'UK Prices'!D60)</f>
        <v>Lisle Tonal Print w/ Self Collar (T)</v>
      </c>
      <c r="F60" s="103">
        <v>4</v>
      </c>
      <c r="G60" s="92"/>
      <c r="H60" s="97"/>
      <c r="I60" s="97"/>
      <c r="J60" s="124">
        <v>365</v>
      </c>
      <c r="K60" s="433"/>
      <c r="L60" s="61"/>
      <c r="M60" s="560"/>
      <c r="N60" s="88">
        <v>0.13</v>
      </c>
      <c r="P60" s="23">
        <f>'Std Cst'!AG60</f>
        <v>121.81399999999999</v>
      </c>
      <c r="Q60" s="61"/>
      <c r="S60" s="89"/>
      <c r="T60" s="89"/>
      <c r="U60" s="89"/>
      <c r="V60" s="68">
        <v>0.66626301369863017</v>
      </c>
      <c r="W60" s="473"/>
      <c r="X60" s="119"/>
      <c r="Y60" s="61"/>
      <c r="Z60" s="117"/>
      <c r="AA60" s="117"/>
      <c r="AB60" s="117"/>
      <c r="AC60" s="118">
        <v>0.61639426861911517</v>
      </c>
      <c r="AD60" s="443"/>
      <c r="AE60" s="119"/>
      <c r="AF60" s="61"/>
      <c r="AG60" s="433"/>
      <c r="AH60" s="101"/>
      <c r="AI60" s="25">
        <v>649</v>
      </c>
      <c r="AJ60" s="25">
        <v>749</v>
      </c>
      <c r="AK60" s="263">
        <v>799</v>
      </c>
      <c r="AL60" s="691"/>
    </row>
    <row r="61" spans="1:38" ht="15.75" hidden="1" customHeight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IF('UK Prices'!D61=0,"",'UK Prices'!D61)</f>
        <v>Lisle Stripe w/ Self Collar (A)</v>
      </c>
      <c r="F61" s="103">
        <v>4</v>
      </c>
      <c r="G61" s="92"/>
      <c r="H61" s="97"/>
      <c r="I61" s="97"/>
      <c r="J61" s="124">
        <v>365</v>
      </c>
      <c r="K61" s="433"/>
      <c r="L61" s="61"/>
      <c r="M61" s="560"/>
      <c r="N61" s="88">
        <v>0.13</v>
      </c>
      <c r="P61" s="23">
        <f>'Std Cst'!AG61</f>
        <v>125.73399999999999</v>
      </c>
      <c r="Q61" s="61"/>
      <c r="S61" s="89"/>
      <c r="T61" s="89"/>
      <c r="U61" s="89"/>
      <c r="V61" s="68">
        <v>0.65552328767123291</v>
      </c>
      <c r="W61" s="473"/>
      <c r="X61" s="119"/>
      <c r="Y61" s="61"/>
      <c r="Z61" s="117"/>
      <c r="AA61" s="117"/>
      <c r="AB61" s="117"/>
      <c r="AC61" s="118">
        <v>0.60404975594394594</v>
      </c>
      <c r="AD61" s="443"/>
      <c r="AE61" s="119"/>
      <c r="AF61" s="61"/>
      <c r="AG61" s="433"/>
      <c r="AH61" s="101"/>
      <c r="AI61" s="25">
        <v>649</v>
      </c>
      <c r="AJ61" s="25">
        <v>749</v>
      </c>
      <c r="AK61" s="263">
        <v>799</v>
      </c>
      <c r="AL61" s="691"/>
    </row>
    <row r="62" spans="1:38" ht="15.75" hidden="1" customHeight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IF('UK Prices'!D62=0,"",'UK Prices'!D62)</f>
        <v>Jacquard Check w/ Button Down Collar (A)</v>
      </c>
      <c r="F62" s="103">
        <v>4</v>
      </c>
      <c r="G62" s="92"/>
      <c r="H62" s="97"/>
      <c r="I62" s="97"/>
      <c r="J62" s="124">
        <v>365</v>
      </c>
      <c r="K62" s="433"/>
      <c r="L62" s="61"/>
      <c r="M62" s="560"/>
      <c r="N62" s="88">
        <v>0.13</v>
      </c>
      <c r="P62" s="23">
        <f>'Std Cst'!AG62</f>
        <v>109.07399999999998</v>
      </c>
      <c r="Q62" s="61"/>
      <c r="S62" s="89"/>
      <c r="T62" s="89"/>
      <c r="U62" s="89"/>
      <c r="V62" s="68">
        <v>0.70116712328767128</v>
      </c>
      <c r="W62" s="473"/>
      <c r="X62" s="119"/>
      <c r="Y62" s="61"/>
      <c r="Z62" s="117"/>
      <c r="AA62" s="117"/>
      <c r="AB62" s="117"/>
      <c r="AC62" s="118">
        <v>0.65651393481341525</v>
      </c>
      <c r="AD62" s="443"/>
      <c r="AE62" s="119"/>
      <c r="AF62" s="61"/>
      <c r="AG62" s="433"/>
      <c r="AH62" s="101"/>
      <c r="AI62" s="25">
        <v>699</v>
      </c>
      <c r="AJ62" s="25">
        <v>799</v>
      </c>
      <c r="AK62" s="263">
        <v>799</v>
      </c>
      <c r="AL62" s="691"/>
    </row>
    <row r="63" spans="1:38" ht="15.75" hidden="1" customHeight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IF('UK Prices'!D63=0,"",'UK Prices'!D63)</f>
        <v>Raglan Chest Stripe w/ Self Collar (A)</v>
      </c>
      <c r="F63" s="103">
        <v>4</v>
      </c>
      <c r="G63" s="92"/>
      <c r="H63" s="97"/>
      <c r="I63" s="97"/>
      <c r="J63" s="124">
        <v>365</v>
      </c>
      <c r="K63" s="433"/>
      <c r="L63" s="61"/>
      <c r="M63" s="560"/>
      <c r="N63" s="88">
        <v>0.13</v>
      </c>
      <c r="P63" s="23">
        <f>'Std Cst'!AG63</f>
        <v>143.57000000000002</v>
      </c>
      <c r="Q63" s="61"/>
      <c r="S63" s="89"/>
      <c r="T63" s="89"/>
      <c r="U63" s="89"/>
      <c r="V63" s="68">
        <v>0.60665753424657531</v>
      </c>
      <c r="W63" s="473"/>
      <c r="X63" s="119"/>
      <c r="Y63" s="61"/>
      <c r="Z63" s="117"/>
      <c r="AA63" s="117"/>
      <c r="AB63" s="117"/>
      <c r="AC63" s="118">
        <v>0.54788222327192559</v>
      </c>
      <c r="AD63" s="443"/>
      <c r="AE63" s="119"/>
      <c r="AF63" s="61"/>
      <c r="AG63" s="433"/>
      <c r="AH63" s="101"/>
      <c r="AI63" s="25">
        <v>599</v>
      </c>
      <c r="AJ63" s="25">
        <v>699</v>
      </c>
      <c r="AK63" s="263">
        <v>799</v>
      </c>
      <c r="AL63" s="691"/>
    </row>
    <row r="64" spans="1:38" ht="15.75" hidden="1" customHeight="1" x14ac:dyDescent="0.3">
      <c r="A64" s="332">
        <f>'ITMA Form Data'!A65</f>
        <v>0</v>
      </c>
      <c r="B64" s="329">
        <f>'ITMA Form Data'!B65</f>
        <v>0</v>
      </c>
      <c r="C64" s="428" t="str">
        <f>'ITMA Form Data'!C65</f>
        <v>91643/4/5/6</v>
      </c>
      <c r="D64" s="289" t="str">
        <f>IF('UK Prices'!D64=0,"",'UK Prices'!D64)</f>
        <v>Smooth Pique Double Chest Stripe (T)</v>
      </c>
      <c r="F64" s="103">
        <v>4</v>
      </c>
      <c r="G64" s="92"/>
      <c r="H64" s="97"/>
      <c r="I64" s="97"/>
      <c r="J64" s="124">
        <v>365</v>
      </c>
      <c r="K64" s="433"/>
      <c r="L64" s="61"/>
      <c r="M64" s="560"/>
      <c r="N64" s="88">
        <v>0.13</v>
      </c>
      <c r="P64" s="23">
        <f>'Std Cst'!AG65</f>
        <v>138.67000000000002</v>
      </c>
      <c r="Q64" s="61"/>
      <c r="S64" s="89"/>
      <c r="T64" s="89"/>
      <c r="U64" s="89"/>
      <c r="V64" s="68">
        <v>0.62008219178082191</v>
      </c>
      <c r="W64" s="473"/>
      <c r="X64" s="119"/>
      <c r="Y64" s="61"/>
      <c r="Z64" s="117"/>
      <c r="AA64" s="117"/>
      <c r="AB64" s="117"/>
      <c r="AC64" s="118">
        <v>0.56331286411588721</v>
      </c>
      <c r="AD64" s="443"/>
      <c r="AE64" s="119"/>
      <c r="AF64" s="61"/>
      <c r="AG64" s="433"/>
      <c r="AH64" s="101"/>
      <c r="AI64" s="25">
        <v>649</v>
      </c>
      <c r="AJ64" s="25">
        <v>749</v>
      </c>
      <c r="AK64" s="263">
        <v>799</v>
      </c>
      <c r="AL64" s="691"/>
    </row>
    <row r="65" spans="1:38" ht="15.75" hidden="1" customHeight="1" x14ac:dyDescent="0.3">
      <c r="A65" s="332">
        <f>'ITMA Form Data'!A64</f>
        <v>0</v>
      </c>
      <c r="B65" s="329">
        <f>'ITMA Form Data'!B64</f>
        <v>0</v>
      </c>
      <c r="C65" s="428" t="str">
        <f>'ITMA Form Data'!C64</f>
        <v>91628/9/30</v>
      </c>
      <c r="D65" s="289" t="str">
        <f>IF('UK Prices'!D65=0,"",'UK Prices'!D65)</f>
        <v>Pique Chest/Back Stripes (A)</v>
      </c>
      <c r="F65" s="103">
        <v>3</v>
      </c>
      <c r="G65" s="92"/>
      <c r="H65" s="97"/>
      <c r="I65" s="97"/>
      <c r="J65" s="124">
        <v>325</v>
      </c>
      <c r="K65" s="433"/>
      <c r="L65" s="61"/>
      <c r="M65" s="560"/>
      <c r="N65" s="88">
        <v>0.13</v>
      </c>
      <c r="P65" s="23">
        <f>'Std Cst'!AG64</f>
        <v>142.39399999999998</v>
      </c>
      <c r="Q65" s="61"/>
      <c r="S65" s="89"/>
      <c r="T65" s="89"/>
      <c r="U65" s="89"/>
      <c r="V65" s="68">
        <v>0.56186461538461541</v>
      </c>
      <c r="W65" s="473"/>
      <c r="X65" s="119"/>
      <c r="Y65" s="61"/>
      <c r="Z65" s="117"/>
      <c r="AA65" s="117"/>
      <c r="AB65" s="117"/>
      <c r="AC65" s="118">
        <v>0.49639610963748904</v>
      </c>
      <c r="AD65" s="443"/>
      <c r="AE65" s="119"/>
      <c r="AF65" s="61"/>
      <c r="AG65" s="433"/>
      <c r="AH65" s="101"/>
      <c r="AI65" s="25">
        <v>649</v>
      </c>
      <c r="AJ65" s="25">
        <v>749</v>
      </c>
      <c r="AK65" s="263">
        <v>749</v>
      </c>
      <c r="AL65" s="691"/>
    </row>
    <row r="66" spans="1:38" ht="15.75" hidden="1" customHeight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IF('UK Prices'!D66=0,"",'UK Prices'!D66)</f>
        <v>Lisle Engineered Stripe w/Striped Self Collar (A)</v>
      </c>
      <c r="F66" s="103">
        <v>3</v>
      </c>
      <c r="G66" s="92"/>
      <c r="H66" s="97"/>
      <c r="I66" s="97"/>
      <c r="J66" s="124">
        <v>325</v>
      </c>
      <c r="K66" s="433"/>
      <c r="L66" s="61"/>
      <c r="M66" s="560"/>
      <c r="N66" s="88">
        <v>0.13</v>
      </c>
      <c r="P66" s="23">
        <f>'Std Cst'!AG66</f>
        <v>138.47399999999999</v>
      </c>
      <c r="Q66" s="61"/>
      <c r="S66" s="89"/>
      <c r="T66" s="89"/>
      <c r="U66" s="89"/>
      <c r="V66" s="68">
        <v>0.57392615384615386</v>
      </c>
      <c r="W66" s="473"/>
      <c r="X66" s="119"/>
      <c r="Y66" s="61"/>
      <c r="Z66" s="117"/>
      <c r="AA66" s="117"/>
      <c r="AB66" s="117"/>
      <c r="AC66" s="118">
        <v>0.51025994694960219</v>
      </c>
      <c r="AD66" s="443"/>
      <c r="AE66" s="119"/>
      <c r="AF66" s="61"/>
      <c r="AG66" s="433"/>
      <c r="AH66" s="101"/>
      <c r="AI66" s="25">
        <v>699</v>
      </c>
      <c r="AJ66" s="25">
        <v>799</v>
      </c>
      <c r="AK66" s="263">
        <v>749</v>
      </c>
      <c r="AL66" s="691"/>
    </row>
    <row r="67" spans="1:38" ht="15.75" hidden="1" customHeight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IF('UK Prices'!D67=0,"",'UK Prices'!D67)</f>
        <v>Birdseye Colorblock Pique w/ Self Collar (A)</v>
      </c>
      <c r="F67" s="103">
        <v>3</v>
      </c>
      <c r="G67" s="92"/>
      <c r="H67" s="97"/>
      <c r="I67" s="97"/>
      <c r="J67" s="124">
        <v>325</v>
      </c>
      <c r="K67" s="433"/>
      <c r="L67" s="61"/>
      <c r="M67" s="560"/>
      <c r="N67" s="88">
        <v>0.13</v>
      </c>
      <c r="P67" s="23">
        <f>'Std Cst'!AG67</f>
        <v>137.494</v>
      </c>
      <c r="Q67" s="61"/>
      <c r="S67" s="89"/>
      <c r="T67" s="89"/>
      <c r="U67" s="89"/>
      <c r="V67" s="68">
        <v>0.57694153846153851</v>
      </c>
      <c r="W67" s="473"/>
      <c r="X67" s="119"/>
      <c r="Y67" s="61"/>
      <c r="Z67" s="117"/>
      <c r="AA67" s="117"/>
      <c r="AB67" s="117"/>
      <c r="AC67" s="118">
        <v>0.51372590627763037</v>
      </c>
      <c r="AD67" s="443"/>
      <c r="AE67" s="119"/>
      <c r="AF67" s="61"/>
      <c r="AG67" s="433"/>
      <c r="AH67" s="101"/>
      <c r="AI67" s="25">
        <v>699</v>
      </c>
      <c r="AJ67" s="25">
        <v>799</v>
      </c>
      <c r="AK67" s="263">
        <v>749</v>
      </c>
      <c r="AL67" s="691"/>
    </row>
    <row r="68" spans="1:38" ht="15.75" hidden="1" customHeight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IF('UK Prices'!D68=0,"",'UK Prices'!D68)</f>
        <v>Pique Colour Block w/ Collar, Armhole &amp; Pocket Trim (A)</v>
      </c>
      <c r="F68" s="103">
        <v>3</v>
      </c>
      <c r="G68" s="92"/>
      <c r="H68" s="97"/>
      <c r="I68" s="97"/>
      <c r="J68" s="124">
        <v>325</v>
      </c>
      <c r="K68" s="433"/>
      <c r="L68" s="61"/>
      <c r="M68" s="560"/>
      <c r="N68" s="88">
        <v>0.13</v>
      </c>
      <c r="P68" s="23">
        <f>'Std Cst'!AG68</f>
        <v>136.90599999999998</v>
      </c>
      <c r="Q68" s="61"/>
      <c r="S68" s="89"/>
      <c r="T68" s="89"/>
      <c r="U68" s="89"/>
      <c r="V68" s="68">
        <v>0.57875076923076929</v>
      </c>
      <c r="W68" s="473"/>
      <c r="X68" s="119"/>
      <c r="Y68" s="61"/>
      <c r="Z68" s="117"/>
      <c r="AA68" s="117"/>
      <c r="AB68" s="117"/>
      <c r="AC68" s="118">
        <v>0.51580548187444752</v>
      </c>
      <c r="AD68" s="443"/>
      <c r="AE68" s="119"/>
      <c r="AF68" s="61"/>
      <c r="AG68" s="433"/>
      <c r="AH68" s="101"/>
      <c r="AI68" s="25">
        <v>599</v>
      </c>
      <c r="AJ68" s="25">
        <v>699</v>
      </c>
      <c r="AK68" s="263">
        <v>749</v>
      </c>
      <c r="AL68" s="691"/>
    </row>
    <row r="69" spans="1:38" ht="15.75" hidden="1" customHeight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IF('UK Prices'!D69=0,"",'UK Prices'!D69)</f>
        <v>Lisle Stripe w/ Contrast Top &amp; Knit Collar (A)</v>
      </c>
      <c r="F69" s="103">
        <v>3</v>
      </c>
      <c r="G69" s="92"/>
      <c r="H69" s="97"/>
      <c r="I69" s="97"/>
      <c r="J69" s="124">
        <v>325</v>
      </c>
      <c r="K69" s="433"/>
      <c r="L69" s="61"/>
      <c r="M69" s="560"/>
      <c r="N69" s="88">
        <v>0.13</v>
      </c>
      <c r="P69" s="23">
        <f>'Std Cst'!AG69</f>
        <v>135.53399999999999</v>
      </c>
      <c r="Q69" s="61"/>
      <c r="S69" s="89"/>
      <c r="T69" s="89"/>
      <c r="U69" s="89"/>
      <c r="V69" s="68">
        <v>0.58297230769230768</v>
      </c>
      <c r="W69" s="473"/>
      <c r="X69" s="119"/>
      <c r="Y69" s="61"/>
      <c r="Z69" s="117"/>
      <c r="AA69" s="117"/>
      <c r="AB69" s="117"/>
      <c r="AC69" s="118">
        <v>0.52065782493368706</v>
      </c>
      <c r="AD69" s="443"/>
      <c r="AE69" s="119"/>
      <c r="AF69" s="61"/>
      <c r="AG69" s="433"/>
      <c r="AH69" s="101"/>
      <c r="AI69" s="25">
        <v>699</v>
      </c>
      <c r="AJ69" s="25">
        <v>799</v>
      </c>
      <c r="AK69" s="263">
        <v>749</v>
      </c>
      <c r="AL69" s="691"/>
    </row>
    <row r="70" spans="1:38" ht="15.75" hidden="1" customHeight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IF('UK Prices'!D70=0,"",'UK Prices'!D70)</f>
        <v>Smooth Pique w/ Houndstooth Woven Collar &amp; Pocket Trim (A)</v>
      </c>
      <c r="F70" s="103">
        <v>3</v>
      </c>
      <c r="G70" s="97"/>
      <c r="H70" s="97"/>
      <c r="I70" s="97"/>
      <c r="J70" s="124">
        <v>325</v>
      </c>
      <c r="K70" s="433"/>
      <c r="L70" s="61"/>
      <c r="M70" s="560"/>
      <c r="N70" s="88">
        <v>0.13</v>
      </c>
      <c r="P70" s="23">
        <f>'Std Cst'!AG70</f>
        <v>128.67399999999998</v>
      </c>
      <c r="Q70" s="61"/>
      <c r="S70" s="89"/>
      <c r="T70" s="89"/>
      <c r="U70" s="89"/>
      <c r="V70" s="68">
        <v>0.60408000000000006</v>
      </c>
      <c r="W70" s="473"/>
      <c r="X70" s="119"/>
      <c r="Y70" s="61"/>
      <c r="Z70" s="117"/>
      <c r="AA70" s="117"/>
      <c r="AB70" s="117"/>
      <c r="AC70" s="118">
        <v>0.54491954022988509</v>
      </c>
      <c r="AD70" s="443"/>
      <c r="AE70" s="119"/>
      <c r="AF70" s="61"/>
      <c r="AG70" s="433"/>
      <c r="AH70" s="101"/>
      <c r="AI70" s="25">
        <v>549</v>
      </c>
      <c r="AJ70" s="25">
        <v>599</v>
      </c>
      <c r="AK70" s="263">
        <v>749</v>
      </c>
      <c r="AL70" s="691"/>
    </row>
    <row r="71" spans="1:38" ht="15.75" hidden="1" customHeight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IF('UK Prices'!D71=0,"",'UK Prices'!D71)</f>
        <v>Lisle Multi-Stripe w/ Self Collar (T)</v>
      </c>
      <c r="F71" s="103">
        <v>3</v>
      </c>
      <c r="G71" s="92"/>
      <c r="H71" s="97"/>
      <c r="I71" s="97"/>
      <c r="J71" s="124">
        <v>325</v>
      </c>
      <c r="K71" s="433"/>
      <c r="L71" s="61"/>
      <c r="M71" s="560"/>
      <c r="N71" s="88">
        <v>0.13</v>
      </c>
      <c r="P71" s="23">
        <f>'Std Cst'!AG71</f>
        <v>123.77399999999999</v>
      </c>
      <c r="Q71" s="61"/>
      <c r="S71" s="89"/>
      <c r="T71" s="89"/>
      <c r="U71" s="89"/>
      <c r="V71" s="68">
        <v>0.61915692307692305</v>
      </c>
      <c r="W71" s="473"/>
      <c r="X71" s="119"/>
      <c r="Y71" s="61"/>
      <c r="Z71" s="117"/>
      <c r="AA71" s="117"/>
      <c r="AB71" s="117"/>
      <c r="AC71" s="118">
        <v>0.56224933687002654</v>
      </c>
      <c r="AD71" s="443"/>
      <c r="AE71" s="119"/>
      <c r="AF71" s="61"/>
      <c r="AG71" s="433"/>
      <c r="AH71" s="101"/>
      <c r="AI71" s="25">
        <v>699</v>
      </c>
      <c r="AJ71" s="25">
        <v>799</v>
      </c>
      <c r="AK71" s="263">
        <v>749</v>
      </c>
      <c r="AL71" s="691"/>
    </row>
    <row r="72" spans="1:38" ht="15.75" hidden="1" customHeight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IF('UK Prices'!D72=0,"",'UK Prices'!D72)</f>
        <v>SuperDry Textured Sleeve Stripe w/ Self Fabric Reversible Collar (T)</v>
      </c>
      <c r="F72" s="103">
        <v>2</v>
      </c>
      <c r="G72" s="92"/>
      <c r="H72" s="97"/>
      <c r="I72" s="97"/>
      <c r="J72" s="124">
        <v>285</v>
      </c>
      <c r="K72" s="433"/>
      <c r="L72" s="61"/>
      <c r="M72" s="560"/>
      <c r="N72" s="88">
        <v>0.13</v>
      </c>
      <c r="P72" s="23">
        <f>'Std Cst'!AG72</f>
        <v>121.81399999999999</v>
      </c>
      <c r="Q72" s="61"/>
      <c r="S72" s="89"/>
      <c r="T72" s="89"/>
      <c r="U72" s="89"/>
      <c r="V72" s="68">
        <v>0.57258245614035086</v>
      </c>
      <c r="W72" s="473"/>
      <c r="X72" s="119"/>
      <c r="Y72" s="61"/>
      <c r="Z72" s="117"/>
      <c r="AA72" s="117"/>
      <c r="AB72" s="117"/>
      <c r="AC72" s="118">
        <v>0.50871546682798952</v>
      </c>
      <c r="AD72" s="443"/>
      <c r="AE72" s="119"/>
      <c r="AF72" s="61"/>
      <c r="AG72" s="433"/>
      <c r="AH72" s="101"/>
      <c r="AI72" s="25">
        <v>649</v>
      </c>
      <c r="AJ72" s="25">
        <v>749</v>
      </c>
      <c r="AK72" s="263">
        <v>699</v>
      </c>
      <c r="AL72" s="691"/>
    </row>
    <row r="73" spans="1:38" ht="15.75" hidden="1" customHeight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IF('UK Prices'!D73=0,"",'UK Prices'!D73)</f>
        <v>Pique Pin Dot Print w/ Self Collar (A)</v>
      </c>
      <c r="F73" s="103">
        <v>2</v>
      </c>
      <c r="G73" s="92"/>
      <c r="H73" s="97"/>
      <c r="I73" s="97"/>
      <c r="J73" s="124">
        <v>285</v>
      </c>
      <c r="K73" s="433"/>
      <c r="L73" s="61"/>
      <c r="M73" s="560"/>
      <c r="N73" s="88">
        <v>0.13</v>
      </c>
      <c r="P73" s="23">
        <f>'Std Cst'!AG73</f>
        <v>121.81399999999999</v>
      </c>
      <c r="Q73" s="61"/>
      <c r="S73" s="89"/>
      <c r="T73" s="89"/>
      <c r="U73" s="89"/>
      <c r="V73" s="68">
        <v>0.57258245614035086</v>
      </c>
      <c r="W73" s="473"/>
      <c r="X73" s="119"/>
      <c r="Y73" s="61"/>
      <c r="Z73" s="117"/>
      <c r="AA73" s="117"/>
      <c r="AB73" s="117"/>
      <c r="AC73" s="118">
        <v>0.50871546682798952</v>
      </c>
      <c r="AD73" s="443"/>
      <c r="AE73" s="119"/>
      <c r="AF73" s="61"/>
      <c r="AG73" s="433"/>
      <c r="AH73" s="101"/>
      <c r="AI73" s="25">
        <v>649</v>
      </c>
      <c r="AJ73" s="25">
        <v>749</v>
      </c>
      <c r="AK73" s="263">
        <v>699</v>
      </c>
      <c r="AL73" s="691"/>
    </row>
    <row r="74" spans="1:38" ht="15.75" hidden="1" customHeight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IF('UK Prices'!D74=0,"",'UK Prices'!D74)</f>
        <v>Raglan Jacquard w/ Solid Sleeves (T)</v>
      </c>
      <c r="F74" s="103">
        <v>2</v>
      </c>
      <c r="G74" s="92"/>
      <c r="H74" s="97"/>
      <c r="I74" s="97"/>
      <c r="J74" s="124">
        <v>285</v>
      </c>
      <c r="K74" s="433"/>
      <c r="L74" s="61"/>
      <c r="M74" s="560"/>
      <c r="N74" s="88">
        <v>0.13</v>
      </c>
      <c r="P74" s="23">
        <f>'Std Cst'!AG74</f>
        <v>117.6</v>
      </c>
      <c r="Q74" s="61"/>
      <c r="S74" s="89"/>
      <c r="T74" s="89"/>
      <c r="U74" s="89"/>
      <c r="V74" s="68">
        <v>0.58736842105263165</v>
      </c>
      <c r="W74" s="473"/>
      <c r="X74" s="119"/>
      <c r="Y74" s="61"/>
      <c r="Z74" s="117"/>
      <c r="AA74" s="117"/>
      <c r="AB74" s="117"/>
      <c r="AC74" s="118">
        <v>0.52571082879612829</v>
      </c>
      <c r="AD74" s="443"/>
      <c r="AE74" s="119"/>
      <c r="AF74" s="61"/>
      <c r="AG74" s="433"/>
      <c r="AH74" s="101"/>
      <c r="AI74" s="25">
        <v>649</v>
      </c>
      <c r="AJ74" s="25">
        <v>749</v>
      </c>
      <c r="AK74" s="263">
        <v>699</v>
      </c>
      <c r="AL74" s="691"/>
    </row>
    <row r="75" spans="1:38" ht="15.75" hidden="1" customHeight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IF('UK Prices'!D75=0,"",'UK Prices'!D75)</f>
        <v>Pieced Back Pique w/ Knit Collar (A)</v>
      </c>
      <c r="F75" s="103">
        <v>2</v>
      </c>
      <c r="G75" s="92"/>
      <c r="H75" s="97"/>
      <c r="I75" s="97"/>
      <c r="J75" s="124">
        <v>285</v>
      </c>
      <c r="K75" s="433"/>
      <c r="L75" s="61"/>
      <c r="M75" s="560"/>
      <c r="N75" s="88">
        <v>0.13</v>
      </c>
      <c r="P75" s="23">
        <f>'Std Cst'!AG75</f>
        <v>116.42399999999998</v>
      </c>
      <c r="Q75" s="61"/>
      <c r="S75" s="89"/>
      <c r="T75" s="89"/>
      <c r="U75" s="89"/>
      <c r="V75" s="68">
        <v>0.5914947368421053</v>
      </c>
      <c r="W75" s="473"/>
      <c r="X75" s="119"/>
      <c r="Y75" s="61"/>
      <c r="Z75" s="117"/>
      <c r="AA75" s="117"/>
      <c r="AB75" s="117"/>
      <c r="AC75" s="118">
        <v>0.53045372050816708</v>
      </c>
      <c r="AD75" s="443"/>
      <c r="AE75" s="119"/>
      <c r="AF75" s="61"/>
      <c r="AG75" s="433"/>
      <c r="AH75" s="101"/>
      <c r="AI75" s="25">
        <v>699</v>
      </c>
      <c r="AJ75" s="25">
        <v>799</v>
      </c>
      <c r="AK75" s="263">
        <v>699</v>
      </c>
      <c r="AL75" s="691"/>
    </row>
    <row r="76" spans="1:38" ht="15.75" hidden="1" customHeight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IF('UK Prices'!D76=0,"",'UK Prices'!D76)</f>
        <v>Smooth Pique Solid w/ Knit Collar (T)</v>
      </c>
      <c r="F76" s="103">
        <v>2</v>
      </c>
      <c r="G76" s="92"/>
      <c r="H76" s="97"/>
      <c r="I76" s="97"/>
      <c r="J76" s="124">
        <v>285</v>
      </c>
      <c r="K76" s="433"/>
      <c r="L76" s="61"/>
      <c r="M76" s="560"/>
      <c r="N76" s="88">
        <v>0.13</v>
      </c>
      <c r="P76" s="23">
        <f>'Std Cst'!AG76</f>
        <v>115.93400000000001</v>
      </c>
      <c r="Q76" s="61"/>
      <c r="S76" s="89"/>
      <c r="T76" s="89"/>
      <c r="U76" s="89"/>
      <c r="V76" s="68">
        <v>0.59321403508771919</v>
      </c>
      <c r="W76" s="473"/>
      <c r="X76" s="119"/>
      <c r="Y76" s="61"/>
      <c r="Z76" s="117"/>
      <c r="AA76" s="117"/>
      <c r="AB76" s="117"/>
      <c r="AC76" s="118">
        <v>0.53242992538818301</v>
      </c>
      <c r="AD76" s="443"/>
      <c r="AE76" s="119"/>
      <c r="AF76" s="61"/>
      <c r="AG76" s="433"/>
      <c r="AH76" s="101"/>
      <c r="AI76" s="25">
        <v>599</v>
      </c>
      <c r="AJ76" s="25">
        <v>699</v>
      </c>
      <c r="AK76" s="263">
        <v>699</v>
      </c>
      <c r="AL76" s="691"/>
    </row>
    <row r="77" spans="1:38" ht="15.75" hidden="1" customHeight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IF('UK Prices'!D77=0,"",'UK Prices'!D77)</f>
        <v>Lisle Solid Brother w/ Self Collar (A)</v>
      </c>
      <c r="F77" s="103">
        <v>2</v>
      </c>
      <c r="G77" s="92"/>
      <c r="H77" s="97"/>
      <c r="I77" s="97"/>
      <c r="J77" s="124">
        <v>285</v>
      </c>
      <c r="K77" s="433"/>
      <c r="L77" s="61"/>
      <c r="M77" s="560"/>
      <c r="N77" s="88">
        <v>0.13</v>
      </c>
      <c r="P77" s="23">
        <f>'Std Cst'!AG77</f>
        <v>113.18999999999998</v>
      </c>
      <c r="Q77" s="61"/>
      <c r="S77" s="89"/>
      <c r="T77" s="89"/>
      <c r="U77" s="89"/>
      <c r="V77" s="68">
        <v>0.60284210526315796</v>
      </c>
      <c r="W77" s="473"/>
      <c r="X77" s="119"/>
      <c r="Y77" s="61"/>
      <c r="Z77" s="117"/>
      <c r="AA77" s="117"/>
      <c r="AB77" s="117"/>
      <c r="AC77" s="118">
        <v>0.54349667271627344</v>
      </c>
      <c r="AD77" s="443"/>
      <c r="AE77" s="119"/>
      <c r="AF77" s="61"/>
      <c r="AG77" s="433"/>
      <c r="AH77" s="101"/>
      <c r="AI77" s="25">
        <v>599</v>
      </c>
      <c r="AJ77" s="25">
        <v>699</v>
      </c>
      <c r="AK77" s="263">
        <v>699</v>
      </c>
      <c r="AL77" s="691"/>
    </row>
    <row r="78" spans="1:38" ht="15.75" hidden="1" customHeight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IF('UK Prices'!D78=0,"",'UK Prices'!D78)</f>
        <v>Stretch Lisle w/neck tape trim (A)</v>
      </c>
      <c r="F78" s="102">
        <v>2</v>
      </c>
      <c r="G78" s="97">
        <v>256</v>
      </c>
      <c r="H78" s="97">
        <v>249</v>
      </c>
      <c r="I78" s="97">
        <v>274</v>
      </c>
      <c r="J78" s="124">
        <v>285</v>
      </c>
      <c r="K78" s="433"/>
      <c r="L78" s="61"/>
      <c r="M78" s="560"/>
      <c r="N78" s="88">
        <v>0.13</v>
      </c>
      <c r="P78" s="23">
        <f>'Std Cst'!AG78</f>
        <v>98.293999999999997</v>
      </c>
      <c r="Q78" s="61">
        <f>'Std Cst'!AH78</f>
        <v>-2.3652202692639467E-2</v>
      </c>
      <c r="S78" s="89">
        <v>0.70789739375000005</v>
      </c>
      <c r="T78" s="89">
        <v>0.62584974457831333</v>
      </c>
      <c r="U78" s="89">
        <v>0.6599875416058395</v>
      </c>
      <c r="V78" s="68">
        <v>0.65510877192982464</v>
      </c>
      <c r="W78" s="473"/>
      <c r="X78" s="119"/>
      <c r="Y78" s="61"/>
      <c r="Z78" s="61">
        <v>0.66424987787356327</v>
      </c>
      <c r="AA78" s="61">
        <v>0.56994223514748654</v>
      </c>
      <c r="AB78" s="61">
        <v>0.60918108230556256</v>
      </c>
      <c r="AC78" s="116">
        <v>0.60357330106876395</v>
      </c>
      <c r="AD78" s="443"/>
      <c r="AE78" s="119"/>
      <c r="AF78" s="61"/>
      <c r="AG78" s="433"/>
      <c r="AH78" s="101">
        <v>649</v>
      </c>
      <c r="AI78" s="25">
        <v>599</v>
      </c>
      <c r="AJ78" s="25">
        <v>699</v>
      </c>
      <c r="AK78" s="263">
        <v>699</v>
      </c>
      <c r="AL78" s="691"/>
    </row>
    <row r="79" spans="1:38" ht="15.75" hidden="1" customHeight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IF('UK Prices'!D79=0,"",'UK Prices'!D79)</f>
        <v>Performance T-Shirt</v>
      </c>
      <c r="G79" s="97"/>
      <c r="H79" s="97">
        <v>129</v>
      </c>
      <c r="I79" s="97">
        <v>142</v>
      </c>
      <c r="J79" s="124">
        <v>145</v>
      </c>
      <c r="K79" s="433"/>
      <c r="L79" s="61"/>
      <c r="M79" s="560"/>
      <c r="N79" s="88">
        <v>0.13</v>
      </c>
      <c r="P79" s="23">
        <f>'Std Cst'!AG79</f>
        <v>67.914000000000001</v>
      </c>
      <c r="Q79" s="61">
        <f>'Std Cst'!AH79</f>
        <v>-1.7228883260222969E-2</v>
      </c>
      <c r="S79" s="89"/>
      <c r="T79" s="89">
        <v>0.59561283720930236</v>
      </c>
      <c r="U79" s="89">
        <v>0.63263419718309866</v>
      </c>
      <c r="V79" s="68">
        <v>0.53162758620689654</v>
      </c>
      <c r="W79" s="473"/>
      <c r="X79" s="119"/>
      <c r="Y79" s="61"/>
      <c r="Z79" s="117"/>
      <c r="AA79" s="117">
        <v>0.53518716920609466</v>
      </c>
      <c r="AB79" s="117">
        <v>0.57774045653229733</v>
      </c>
      <c r="AC79" s="118">
        <v>0.46164090368608801</v>
      </c>
      <c r="AD79" s="443"/>
      <c r="AE79" s="119"/>
      <c r="AF79" s="61"/>
      <c r="AG79" s="433"/>
      <c r="AH79" s="101"/>
      <c r="AI79" s="25">
        <v>299</v>
      </c>
      <c r="AJ79" s="25">
        <v>349</v>
      </c>
      <c r="AK79" s="263">
        <v>349</v>
      </c>
      <c r="AL79" s="691"/>
    </row>
    <row r="80" spans="1:38" ht="15.75" hidden="1" customHeight="1" x14ac:dyDescent="0.3">
      <c r="A80" s="332">
        <f>'ITMA Form Data'!A79</f>
        <v>0</v>
      </c>
      <c r="B80" s="428">
        <f>'ITMA Form Data'!B79</f>
        <v>0</v>
      </c>
      <c r="C80" s="428" t="str">
        <f>'ITMA Form Data'!C79</f>
        <v>91659/60/61/62/63</v>
      </c>
      <c r="D80" s="289" t="str">
        <f>IF('UK Prices'!D80=0,"",'UK Prices'!D80)</f>
        <v>Smooth Pique Double Chest Stripe (T) - Prosports</v>
      </c>
      <c r="F80" s="103">
        <v>3</v>
      </c>
      <c r="G80" s="92"/>
      <c r="H80" s="97"/>
      <c r="I80" s="97"/>
      <c r="J80" s="124"/>
      <c r="K80" s="433"/>
      <c r="L80" s="61"/>
      <c r="M80" s="560"/>
      <c r="N80" s="88">
        <v>0.13</v>
      </c>
      <c r="P80" s="23">
        <f>'Std Cst'!AG79</f>
        <v>67.914000000000001</v>
      </c>
      <c r="Q80" s="61"/>
      <c r="S80" s="89"/>
      <c r="T80" s="89"/>
      <c r="U80" s="89"/>
      <c r="V80" s="68"/>
      <c r="W80" s="473"/>
      <c r="X80" s="119"/>
      <c r="Y80" s="61"/>
      <c r="Z80" s="117"/>
      <c r="AA80" s="117"/>
      <c r="AB80" s="117"/>
      <c r="AC80" s="118"/>
      <c r="AD80" s="443"/>
      <c r="AE80" s="119"/>
      <c r="AF80" s="61"/>
      <c r="AG80" s="433"/>
      <c r="AH80" s="101"/>
      <c r="AI80" s="25"/>
      <c r="AJ80" s="25"/>
      <c r="AK80" s="263"/>
      <c r="AL80" s="691"/>
    </row>
    <row r="81" spans="1:40" ht="15.75" customHeight="1" x14ac:dyDescent="0.3">
      <c r="A81" s="206" t="str">
        <f>'ITMA Form Data'!A81</f>
        <v>OUTER LAYER - TROUSERS</v>
      </c>
      <c r="B81" s="206"/>
      <c r="C81" s="500"/>
      <c r="D81" s="19" t="str">
        <f>IF('UK Prices'!D81=0,"",'UK Prices'!D81)</f>
        <v>Trousers</v>
      </c>
      <c r="G81" s="97"/>
      <c r="H81" s="97"/>
      <c r="I81" s="97"/>
      <c r="J81" s="124"/>
      <c r="K81" s="433"/>
      <c r="L81" s="61"/>
      <c r="M81" s="560"/>
      <c r="N81" s="88"/>
      <c r="P81" s="23"/>
      <c r="Q81" s="61"/>
      <c r="S81" s="89"/>
      <c r="T81" s="89"/>
      <c r="U81" s="89"/>
      <c r="V81" s="68"/>
      <c r="W81" s="473"/>
      <c r="X81" s="119"/>
      <c r="Y81" s="61"/>
      <c r="Z81" s="89"/>
      <c r="AA81" s="89"/>
      <c r="AB81" s="89"/>
      <c r="AC81" s="68"/>
      <c r="AD81" s="443"/>
      <c r="AE81" s="119"/>
      <c r="AF81" s="61"/>
      <c r="AG81" s="433"/>
      <c r="AH81" s="101"/>
      <c r="AI81" s="25"/>
      <c r="AJ81" s="25"/>
      <c r="AK81" s="263"/>
      <c r="AL81" s="691"/>
    </row>
    <row r="82" spans="1:40" ht="15.75" customHeight="1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IF('UK Prices'!D82=0,"",'UK Prices'!D82)</f>
        <v>FJ Bedford Trouser (Slim Fit)</v>
      </c>
      <c r="G82" s="97"/>
      <c r="H82" s="97"/>
      <c r="I82" s="97"/>
      <c r="J82" s="124">
        <v>490</v>
      </c>
      <c r="K82" s="433">
        <v>490</v>
      </c>
      <c r="L82" s="61">
        <f t="shared" ref="L82:L91" si="30">(K82-J82)/J82</f>
        <v>0</v>
      </c>
      <c r="M82" s="560"/>
      <c r="N82" s="88">
        <v>0.08</v>
      </c>
      <c r="P82" s="23">
        <f>'Std Cst'!AG82</f>
        <v>242.56414000000001</v>
      </c>
      <c r="Q82" s="61"/>
      <c r="S82" s="89"/>
      <c r="T82" s="89"/>
      <c r="U82" s="89"/>
      <c r="V82" s="68">
        <v>0.50507678571428571</v>
      </c>
      <c r="W82" s="473">
        <f>(K82-P82)/K82</f>
        <v>0.50497114285714284</v>
      </c>
      <c r="X82" s="119">
        <f t="shared" ref="X82:X91" si="31">W82-V82</f>
        <v>-1.0564285714287358E-4</v>
      </c>
      <c r="Y82" s="61"/>
      <c r="Z82" s="61"/>
      <c r="AA82" s="61"/>
      <c r="AB82" s="61"/>
      <c r="AC82" s="116">
        <v>0.43112274220032837</v>
      </c>
      <c r="AD82" s="443">
        <f>((K82*(1-N82))-P82)/(K82*(1-N82))</f>
        <v>0.46192515527950312</v>
      </c>
      <c r="AE82" s="119">
        <f t="shared" ref="AE82:AE91" si="32">AD82-AC82</f>
        <v>3.0802413079174751E-2</v>
      </c>
      <c r="AF82" s="61"/>
      <c r="AG82" s="433"/>
      <c r="AH82" s="101"/>
      <c r="AI82" s="25"/>
      <c r="AJ82" s="25"/>
      <c r="AK82" s="263"/>
      <c r="AL82" s="691">
        <v>1150</v>
      </c>
      <c r="AN82" s="23"/>
    </row>
    <row r="83" spans="1:40" ht="15.75" customHeight="1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IF('UK Prices'!D83=0,"",'UK Prices'!D83)</f>
        <v>MT Lite Cooling Performance Trouser (Slim Fit)</v>
      </c>
      <c r="F83" s="103"/>
      <c r="G83" s="92"/>
      <c r="H83" s="97"/>
      <c r="I83" s="97"/>
      <c r="J83" s="124"/>
      <c r="K83" s="433">
        <v>490</v>
      </c>
      <c r="L83" s="61"/>
      <c r="M83" s="560"/>
      <c r="N83" s="88">
        <v>0.08</v>
      </c>
      <c r="P83" s="23">
        <f>'Std Cst'!AG83</f>
        <v>214.14414000000002</v>
      </c>
      <c r="Q83" s="61"/>
      <c r="S83" s="89"/>
      <c r="T83" s="89"/>
      <c r="U83" s="89"/>
      <c r="V83" s="68"/>
      <c r="W83" s="473">
        <f t="shared" ref="W83" si="33">(K83-P83)/K83</f>
        <v>0.56297114285714289</v>
      </c>
      <c r="X83" s="119"/>
      <c r="Y83" s="61"/>
      <c r="Z83" s="117"/>
      <c r="AA83" s="117"/>
      <c r="AB83" s="117"/>
      <c r="AC83" s="118"/>
      <c r="AD83" s="443">
        <f t="shared" ref="AD83" si="34">((K83*(1-N83))-P83)/(K83*(1-N83))</f>
        <v>0.5249686335403726</v>
      </c>
      <c r="AE83" s="119"/>
      <c r="AF83" s="61"/>
      <c r="AG83" s="433"/>
      <c r="AH83" s="101"/>
      <c r="AI83" s="25"/>
      <c r="AJ83" s="25"/>
      <c r="AK83" s="263"/>
      <c r="AL83" s="691">
        <v>1150</v>
      </c>
      <c r="AN83" s="23"/>
    </row>
    <row r="84" spans="1:40" ht="15.75" customHeight="1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IF('UK Prices'!D84=0,"",'UK Prices'!D84)</f>
        <v>FJ WRT Xtreme Trouser</v>
      </c>
      <c r="F84" s="103"/>
      <c r="G84" s="97">
        <v>447</v>
      </c>
      <c r="H84" s="97">
        <v>492</v>
      </c>
      <c r="I84" s="97">
        <v>492</v>
      </c>
      <c r="J84" s="124">
        <v>490</v>
      </c>
      <c r="K84" s="433">
        <v>490</v>
      </c>
      <c r="L84" s="61">
        <f>(K84-J84)/J84</f>
        <v>0</v>
      </c>
      <c r="M84" s="560"/>
      <c r="N84" s="88">
        <v>0.08</v>
      </c>
      <c r="P84" s="23">
        <f>'Std Cst'!AG84</f>
        <v>183.18167000000003</v>
      </c>
      <c r="Q84" s="61">
        <f>'Std Cst'!AH84</f>
        <v>0</v>
      </c>
      <c r="S84" s="89">
        <v>0.69544064314777554</v>
      </c>
      <c r="T84" s="89">
        <v>0.65509580975609749</v>
      </c>
      <c r="U84" s="89">
        <v>0.65509580975609749</v>
      </c>
      <c r="V84" s="68">
        <v>0.62615985714285705</v>
      </c>
      <c r="W84" s="473">
        <f>(K84-P84)/K84</f>
        <v>0.62615985714285705</v>
      </c>
      <c r="X84" s="119">
        <f>W84-V84</f>
        <v>0</v>
      </c>
      <c r="Y84" s="61"/>
      <c r="Z84" s="61">
        <v>0.64993177373307531</v>
      </c>
      <c r="AA84" s="61">
        <v>0.60355840201850297</v>
      </c>
      <c r="AB84" s="61">
        <v>0.60355840201850297</v>
      </c>
      <c r="AC84" s="116">
        <v>0.57029868637110015</v>
      </c>
      <c r="AD84" s="443">
        <f>((K84*(1-N84))-P84)/(K84*(1-N84))</f>
        <v>0.59365201863354033</v>
      </c>
      <c r="AE84" s="119">
        <f>AD84-AC84</f>
        <v>2.3353332262440185E-2</v>
      </c>
      <c r="AF84" s="61"/>
      <c r="AG84" s="124"/>
      <c r="AH84" s="101">
        <v>1095</v>
      </c>
      <c r="AI84" s="101">
        <v>1195</v>
      </c>
      <c r="AJ84" s="101">
        <v>1195</v>
      </c>
      <c r="AK84" s="101">
        <v>1195</v>
      </c>
      <c r="AL84" s="691">
        <v>1150</v>
      </c>
      <c r="AN84" s="23"/>
    </row>
    <row r="85" spans="1:40" ht="15.75" customHeight="1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IF('UK Prices'!D85=0,"",'UK Prices'!D85)</f>
        <v>FJ Performance Trouser</v>
      </c>
      <c r="F85" s="103"/>
      <c r="G85" s="97">
        <v>325</v>
      </c>
      <c r="H85" s="97">
        <v>320</v>
      </c>
      <c r="I85" s="97">
        <v>352</v>
      </c>
      <c r="J85" s="124">
        <v>360</v>
      </c>
      <c r="K85" s="433">
        <v>370</v>
      </c>
      <c r="L85" s="61">
        <f>(K85-J85)/J85</f>
        <v>2.7777777777777776E-2</v>
      </c>
      <c r="M85" s="560"/>
      <c r="N85" s="88">
        <v>0.08</v>
      </c>
      <c r="P85" s="23">
        <f>'Std Cst'!AG85</f>
        <v>159.157782</v>
      </c>
      <c r="Q85" s="61">
        <f>'Std Cst'!AH85</f>
        <v>2.6026234761393957E-4</v>
      </c>
      <c r="S85" s="89">
        <v>0.63607696000000002</v>
      </c>
      <c r="T85" s="89">
        <v>0.53983333</v>
      </c>
      <c r="U85" s="89">
        <v>0.58166666363636366</v>
      </c>
      <c r="V85" s="68">
        <v>0.55801008333333335</v>
      </c>
      <c r="W85" s="473">
        <f>(K85-P85)/K85</f>
        <v>0.56984383243243242</v>
      </c>
      <c r="X85" s="119">
        <f>W85-V85</f>
        <v>1.1833749099099067E-2</v>
      </c>
      <c r="Y85" s="61"/>
      <c r="Z85" s="61">
        <v>0.5816976551724139</v>
      </c>
      <c r="AA85" s="61">
        <v>0.47107279310344824</v>
      </c>
      <c r="AB85" s="61">
        <v>0.5191570846394985</v>
      </c>
      <c r="AC85" s="116">
        <v>0.49196561302681996</v>
      </c>
      <c r="AD85" s="443">
        <f>((K85*(1-N85))-P85)/(K85*(1-N85))</f>
        <v>0.53243894829612226</v>
      </c>
      <c r="AE85" s="119">
        <f>AD85-AC85</f>
        <v>4.0473335269302302E-2</v>
      </c>
      <c r="AF85" s="61"/>
      <c r="AG85" s="433"/>
      <c r="AH85" s="101"/>
      <c r="AI85" s="25">
        <v>795</v>
      </c>
      <c r="AJ85" s="25">
        <v>895</v>
      </c>
      <c r="AK85" s="263">
        <v>899</v>
      </c>
      <c r="AL85" s="691">
        <v>850</v>
      </c>
      <c r="AN85" s="23"/>
    </row>
    <row r="86" spans="1:40" ht="15.75" customHeight="1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IF('UK Prices'!D86=0,"",'UK Prices'!D86)</f>
        <v>FJ Trouser (Slim Fit)</v>
      </c>
      <c r="F86" s="103"/>
      <c r="G86" s="97"/>
      <c r="H86" s="97">
        <v>325</v>
      </c>
      <c r="I86" s="97">
        <v>358</v>
      </c>
      <c r="J86" s="124">
        <v>360</v>
      </c>
      <c r="K86" s="433">
        <v>370</v>
      </c>
      <c r="L86" s="61">
        <f>(K86-J86)/J86</f>
        <v>2.7777777777777776E-2</v>
      </c>
      <c r="M86" s="560"/>
      <c r="N86" s="88">
        <v>0.08</v>
      </c>
      <c r="P86" s="23">
        <f>'Std Cst'!AG86</f>
        <v>171.89778200000001</v>
      </c>
      <c r="Q86" s="61">
        <f>'Std Cst'!AH86</f>
        <v>2.4096866470534796E-4</v>
      </c>
      <c r="S86" s="89"/>
      <c r="T86" s="89">
        <v>0.51062481723076925</v>
      </c>
      <c r="U86" s="89">
        <v>0.55573482011173181</v>
      </c>
      <c r="V86" s="68">
        <v>0.52262119444444444</v>
      </c>
      <c r="W86" s="473">
        <f t="shared" ref="W86" si="35">(K86-P86)/K86</f>
        <v>0.53541139999999998</v>
      </c>
      <c r="X86" s="119">
        <f>W86-V86</f>
        <v>1.2790205555555545E-2</v>
      </c>
      <c r="Y86" s="61"/>
      <c r="Z86" s="61"/>
      <c r="AA86" s="61">
        <v>0.43749978992042443</v>
      </c>
      <c r="AB86" s="61">
        <v>0.48935036794451936</v>
      </c>
      <c r="AC86" s="116">
        <v>0.45128872924648783</v>
      </c>
      <c r="AD86" s="443">
        <f t="shared" ref="AD86" si="36">((K86*(1-N86))-P86)/(K86*(1-N86))</f>
        <v>0.49501239130434788</v>
      </c>
      <c r="AE86" s="119">
        <f>AD86-AC86</f>
        <v>4.3723662057860047E-2</v>
      </c>
      <c r="AF86" s="61"/>
      <c r="AG86" s="433"/>
      <c r="AH86" s="101"/>
      <c r="AI86" s="25">
        <v>795</v>
      </c>
      <c r="AJ86" s="25">
        <v>895</v>
      </c>
      <c r="AK86" s="263">
        <v>899</v>
      </c>
      <c r="AL86" s="691">
        <v>850</v>
      </c>
      <c r="AN86" s="23"/>
    </row>
    <row r="87" spans="1:40" ht="15.75" hidden="1" customHeight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IF('UK Prices'!D87=0,"",'UK Prices'!D87)</f>
        <v>FJ Trouser (Regular Fit)</v>
      </c>
      <c r="F87" s="103"/>
      <c r="G87" s="97">
        <v>320</v>
      </c>
      <c r="H87" s="97">
        <v>325</v>
      </c>
      <c r="I87" s="97">
        <v>358</v>
      </c>
      <c r="J87" s="124">
        <v>360</v>
      </c>
      <c r="K87" s="433"/>
      <c r="L87" s="61"/>
      <c r="M87" s="560"/>
      <c r="N87" s="88">
        <v>0.08</v>
      </c>
      <c r="P87" s="23">
        <f>'Std Cst'!AG87</f>
        <v>168.36399999999998</v>
      </c>
      <c r="Q87" s="61">
        <f>'Std Cst'!AH87</f>
        <v>-1.752018205205615E-2</v>
      </c>
      <c r="S87" s="89">
        <v>0.60151384738654157</v>
      </c>
      <c r="T87" s="89">
        <v>0.51202050953846157</v>
      </c>
      <c r="U87" s="89">
        <v>0.55700185921787715</v>
      </c>
      <c r="V87" s="68">
        <v>0.53232222222222225</v>
      </c>
      <c r="W87" s="473"/>
      <c r="X87" s="119"/>
      <c r="Y87" s="61"/>
      <c r="Z87" s="61">
        <v>0.54196993952476036</v>
      </c>
      <c r="AA87" s="61">
        <v>0.43910403395225472</v>
      </c>
      <c r="AB87" s="61">
        <v>0.49080673473319208</v>
      </c>
      <c r="AC87" s="116">
        <v>0.46243933588761182</v>
      </c>
      <c r="AD87" s="443"/>
      <c r="AE87" s="119"/>
      <c r="AF87" s="61"/>
      <c r="AG87" s="433"/>
      <c r="AH87" s="101">
        <v>795</v>
      </c>
      <c r="AI87" s="25">
        <v>795</v>
      </c>
      <c r="AJ87" s="25">
        <v>895</v>
      </c>
      <c r="AK87" s="263">
        <v>899</v>
      </c>
      <c r="AL87" s="691"/>
      <c r="AN87" s="23"/>
    </row>
    <row r="88" spans="1:40" ht="15.75" hidden="1" customHeight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IF('UK Prices'!D88=0,"",'UK Prices'!D88)</f>
        <v>FJ Madras Shorts</v>
      </c>
      <c r="F88" s="103"/>
      <c r="G88" s="97"/>
      <c r="H88" s="97"/>
      <c r="I88" s="97"/>
      <c r="J88" s="124">
        <v>350</v>
      </c>
      <c r="K88" s="433"/>
      <c r="L88" s="61"/>
      <c r="M88" s="560"/>
      <c r="N88" s="88">
        <v>0.08</v>
      </c>
      <c r="P88" s="23">
        <f>'Std Cst'!AG88</f>
        <v>160.03400000000002</v>
      </c>
      <c r="Q88" s="61">
        <f>'Std Cst'!AH88</f>
        <v>-1.8103581009997819E-2</v>
      </c>
      <c r="S88" s="89"/>
      <c r="T88" s="89"/>
      <c r="U88" s="89"/>
      <c r="V88" s="68">
        <v>0.53432969999999991</v>
      </c>
      <c r="W88" s="473"/>
      <c r="X88" s="119"/>
      <c r="Y88" s="61"/>
      <c r="Z88" s="61"/>
      <c r="AA88" s="61"/>
      <c r="AB88" s="61"/>
      <c r="AC88" s="116">
        <v>0.46474678160919536</v>
      </c>
      <c r="AD88" s="443"/>
      <c r="AE88" s="119"/>
      <c r="AF88" s="61"/>
      <c r="AG88" s="433"/>
      <c r="AH88" s="101"/>
      <c r="AI88" s="25"/>
      <c r="AJ88" s="25"/>
      <c r="AK88" s="263">
        <v>799</v>
      </c>
      <c r="AL88" s="691"/>
      <c r="AN88" s="23"/>
    </row>
    <row r="89" spans="1:40" ht="15.75" customHeight="1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IF('UK Prices'!D89=0,"",'UK Prices'!D89)</f>
        <v>FJ Bedford Shorts</v>
      </c>
      <c r="F89" s="103"/>
      <c r="G89" s="97"/>
      <c r="H89" s="97"/>
      <c r="I89" s="97"/>
      <c r="J89" s="124">
        <v>350</v>
      </c>
      <c r="K89" s="433">
        <v>370</v>
      </c>
      <c r="L89" s="61">
        <f t="shared" si="30"/>
        <v>5.7142857142857141E-2</v>
      </c>
      <c r="M89" s="560"/>
      <c r="N89" s="88">
        <v>0.08</v>
      </c>
      <c r="P89" s="23">
        <f>'Std Cst'!AG89</f>
        <v>194.38601700000001</v>
      </c>
      <c r="Q89" s="61">
        <f>'Std Cst'!AH89</f>
        <v>2.1308541083508965E-4</v>
      </c>
      <c r="S89" s="89"/>
      <c r="T89" s="89"/>
      <c r="U89" s="89"/>
      <c r="V89" s="68">
        <v>0.44472970000000001</v>
      </c>
      <c r="W89" s="473">
        <f t="shared" ref="W89" si="37">(K89-P89)/K89</f>
        <v>0.47463238648648648</v>
      </c>
      <c r="X89" s="119">
        <f t="shared" si="31"/>
        <v>2.9902686486486474E-2</v>
      </c>
      <c r="Y89" s="61"/>
      <c r="Z89" s="61"/>
      <c r="AA89" s="61"/>
      <c r="AB89" s="61"/>
      <c r="AC89" s="116">
        <v>0.36175827586206893</v>
      </c>
      <c r="AD89" s="443">
        <f t="shared" ref="AD89" si="38">((K89*(1-N89))-P89)/(K89*(1-N89))</f>
        <v>0.42894824618096361</v>
      </c>
      <c r="AE89" s="119">
        <f t="shared" si="32"/>
        <v>6.7189970318894676E-2</v>
      </c>
      <c r="AF89" s="61"/>
      <c r="AG89" s="433"/>
      <c r="AH89" s="101"/>
      <c r="AI89" s="25"/>
      <c r="AJ89" s="25"/>
      <c r="AK89" s="263">
        <v>799</v>
      </c>
      <c r="AL89" s="691">
        <v>850</v>
      </c>
      <c r="AN89" s="23"/>
    </row>
    <row r="90" spans="1:40" ht="15.75" customHeight="1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IF('UK Prices'!D90=0,"",'UK Prices'!D90)</f>
        <v>Tonal Plaid Shorts</v>
      </c>
      <c r="F90" s="103"/>
      <c r="G90" s="92"/>
      <c r="H90" s="97"/>
      <c r="I90" s="97"/>
      <c r="J90" s="124"/>
      <c r="K90" s="433">
        <v>350</v>
      </c>
      <c r="L90" s="61"/>
      <c r="M90" s="560"/>
      <c r="N90" s="88">
        <v>0.08</v>
      </c>
      <c r="P90" s="23">
        <f>'Std Cst'!AG90</f>
        <v>164.00601699999999</v>
      </c>
      <c r="Q90" s="61"/>
      <c r="S90" s="89"/>
      <c r="T90" s="89"/>
      <c r="U90" s="89"/>
      <c r="V90" s="68"/>
      <c r="W90" s="473">
        <f>(K90-P90)/K90</f>
        <v>0.53141137999999999</v>
      </c>
      <c r="X90" s="119"/>
      <c r="Y90" s="61"/>
      <c r="Z90" s="117"/>
      <c r="AA90" s="117"/>
      <c r="AB90" s="117"/>
      <c r="AC90" s="118"/>
      <c r="AD90" s="443">
        <f>((K90*(1-N90))-P90)/(K90*(1-N90))</f>
        <v>0.49066454347826094</v>
      </c>
      <c r="AE90" s="119"/>
      <c r="AF90" s="61"/>
      <c r="AG90" s="433"/>
      <c r="AH90" s="101"/>
      <c r="AI90" s="25"/>
      <c r="AJ90" s="25"/>
      <c r="AK90" s="263"/>
      <c r="AL90" s="691">
        <v>800</v>
      </c>
      <c r="AN90" s="23"/>
    </row>
    <row r="91" spans="1:40" ht="15.75" customHeight="1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IF('UK Prices'!D91=0,"",'UK Prices'!D91)</f>
        <v>FJ Solid Colour Shorts</v>
      </c>
      <c r="F91" s="103"/>
      <c r="G91" s="97">
        <v>272</v>
      </c>
      <c r="H91" s="97">
        <v>279</v>
      </c>
      <c r="I91" s="97">
        <v>307</v>
      </c>
      <c r="J91" s="124">
        <v>325</v>
      </c>
      <c r="K91" s="433">
        <v>350</v>
      </c>
      <c r="L91" s="61">
        <f t="shared" si="30"/>
        <v>7.6923076923076927E-2</v>
      </c>
      <c r="M91" s="560"/>
      <c r="N91" s="88">
        <v>0.08</v>
      </c>
      <c r="P91" s="23">
        <f>'Std Cst'!AG91</f>
        <v>163.11224999999999</v>
      </c>
      <c r="Q91" s="61">
        <f>'Std Cst'!AH91</f>
        <v>0</v>
      </c>
      <c r="S91" s="89">
        <v>0.55359463927091979</v>
      </c>
      <c r="T91" s="89">
        <v>0.45876845161290331</v>
      </c>
      <c r="U91" s="89">
        <v>0.50813158957654736</v>
      </c>
      <c r="V91" s="68">
        <v>0.49811615384615388</v>
      </c>
      <c r="W91" s="473">
        <f t="shared" ref="W91" si="39">(K91-P91)/K91</f>
        <v>0.53396500000000002</v>
      </c>
      <c r="X91" s="119">
        <f t="shared" si="31"/>
        <v>3.5848846153846148E-2</v>
      </c>
      <c r="Y91" s="61"/>
      <c r="Z91" s="61">
        <v>0.4868903899665743</v>
      </c>
      <c r="AA91" s="61">
        <v>0.37789477196885435</v>
      </c>
      <c r="AB91" s="61">
        <v>0.43463401100752558</v>
      </c>
      <c r="AC91" s="116">
        <v>0.42312201591511939</v>
      </c>
      <c r="AD91" s="443">
        <f t="shared" ref="AD91" si="40">((K91*(1-N91))-P91)/(K91*(1-N91))</f>
        <v>0.49344021739130439</v>
      </c>
      <c r="AE91" s="119">
        <f t="shared" si="32"/>
        <v>7.0318201476185005E-2</v>
      </c>
      <c r="AF91" s="61"/>
      <c r="AG91" s="433"/>
      <c r="AH91" s="101">
        <v>649</v>
      </c>
      <c r="AI91" s="25">
        <v>649</v>
      </c>
      <c r="AJ91" s="25">
        <v>749</v>
      </c>
      <c r="AK91" s="263">
        <v>749</v>
      </c>
      <c r="AL91" s="691">
        <v>800</v>
      </c>
      <c r="AN91" s="23"/>
    </row>
    <row r="92" spans="1:40" ht="15.75" customHeight="1" x14ac:dyDescent="0.3">
      <c r="A92" s="206" t="str">
        <f>'ITMA Form Data'!A92</f>
        <v>WOMEN'S</v>
      </c>
      <c r="B92" s="206"/>
      <c r="C92" s="500"/>
      <c r="D92" s="29" t="str">
        <f>IF('UK Prices'!D92=0,"",'UK Prices'!D92)</f>
        <v>Women's</v>
      </c>
      <c r="E92" s="85"/>
      <c r="F92" s="85"/>
      <c r="G92" s="97"/>
      <c r="H92" s="97"/>
      <c r="I92" s="97"/>
      <c r="J92" s="124"/>
      <c r="K92" s="433"/>
      <c r="L92" s="61"/>
      <c r="M92" s="560"/>
      <c r="N92" s="88"/>
      <c r="P92" s="23"/>
      <c r="Q92" s="61"/>
      <c r="S92" s="89"/>
      <c r="T92" s="89"/>
      <c r="U92" s="89"/>
      <c r="V92" s="68"/>
      <c r="W92" s="473"/>
      <c r="X92" s="119"/>
      <c r="Y92" s="61"/>
      <c r="Z92" s="126"/>
      <c r="AA92" s="126"/>
      <c r="AB92" s="126"/>
      <c r="AC92" s="486"/>
      <c r="AD92" s="442"/>
      <c r="AE92" s="119"/>
      <c r="AF92" s="61"/>
      <c r="AG92" s="433"/>
      <c r="AH92" s="101"/>
      <c r="AI92" s="25"/>
      <c r="AJ92" s="25"/>
      <c r="AK92" s="263"/>
      <c r="AL92" s="561"/>
    </row>
    <row r="93" spans="1:40" ht="15.75" customHeight="1" x14ac:dyDescent="0.3">
      <c r="A93" s="206" t="str">
        <f>'ITMA Form Data'!A93</f>
        <v>MID LAYERS</v>
      </c>
      <c r="B93" s="206"/>
      <c r="C93" s="500"/>
      <c r="D93" s="29" t="str">
        <f>IF('UK Prices'!D93=0,"",'UK Prices'!D93)</f>
        <v>Mid Layers</v>
      </c>
      <c r="E93" s="85"/>
      <c r="F93" s="85"/>
      <c r="G93" s="97"/>
      <c r="H93" s="97"/>
      <c r="I93" s="97"/>
      <c r="J93" s="124"/>
      <c r="K93" s="433"/>
      <c r="L93" s="61"/>
      <c r="M93" s="560"/>
      <c r="N93" s="88"/>
      <c r="P93" s="23"/>
      <c r="Q93" s="61"/>
      <c r="S93" s="89"/>
      <c r="T93" s="89"/>
      <c r="U93" s="89"/>
      <c r="V93" s="68"/>
      <c r="W93" s="473"/>
      <c r="X93" s="119"/>
      <c r="Y93" s="61"/>
      <c r="Z93" s="126"/>
      <c r="AA93" s="126"/>
      <c r="AB93" s="126"/>
      <c r="AC93" s="486"/>
      <c r="AD93" s="442"/>
      <c r="AE93" s="119"/>
      <c r="AF93" s="61"/>
      <c r="AG93" s="433"/>
      <c r="AH93" s="101"/>
      <c r="AI93" s="25"/>
      <c r="AJ93" s="25"/>
      <c r="AK93" s="263"/>
      <c r="AL93" s="561"/>
    </row>
    <row r="94" spans="1:40" ht="15.75" customHeight="1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IF('UK Prices'!D94=0,"",'UK Prices'!D94)</f>
        <v>Womens DWR Lightweight Softshell Vest</v>
      </c>
      <c r="F94" s="103"/>
      <c r="G94" s="97"/>
      <c r="H94" s="97"/>
      <c r="I94" s="97"/>
      <c r="J94" s="124"/>
      <c r="K94" s="433">
        <v>550</v>
      </c>
      <c r="L94" s="61"/>
      <c r="M94" s="560"/>
      <c r="N94" s="88">
        <v>0.08</v>
      </c>
      <c r="P94" s="23">
        <f>'Std Cst'!AG94</f>
        <v>245.02520000000001</v>
      </c>
      <c r="Q94" s="61"/>
      <c r="S94" s="89"/>
      <c r="T94" s="89"/>
      <c r="U94" s="89"/>
      <c r="V94" s="68"/>
      <c r="W94" s="473">
        <f>(K94-P94)/K94</f>
        <v>0.55449963636363631</v>
      </c>
      <c r="X94" s="119"/>
      <c r="Y94" s="61"/>
      <c r="Z94" s="61"/>
      <c r="AA94" s="61"/>
      <c r="AB94" s="61"/>
      <c r="AC94" s="116"/>
      <c r="AD94" s="443">
        <f>((K94*(1-N94))-P94)/(K94*(1-N94))</f>
        <v>0.5157604743083003</v>
      </c>
      <c r="AE94" s="119"/>
      <c r="AF94" s="61"/>
      <c r="AG94" s="433"/>
      <c r="AH94" s="101"/>
      <c r="AI94" s="25"/>
      <c r="AJ94" s="25"/>
      <c r="AK94" s="263"/>
      <c r="AL94" s="561">
        <v>1400</v>
      </c>
      <c r="AN94" s="23"/>
    </row>
    <row r="95" spans="1:40" ht="15.75" customHeight="1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IF('UK Prices'!D95=0,"",'UK Prices'!D95)</f>
        <v>Womens FJ Lambswool V-Neck (Midweight)</v>
      </c>
      <c r="F95" s="103"/>
      <c r="G95" s="97"/>
      <c r="H95" s="97"/>
      <c r="I95" s="97"/>
      <c r="J95" s="124">
        <v>425</v>
      </c>
      <c r="K95" s="433">
        <v>430</v>
      </c>
      <c r="L95" s="61">
        <f t="shared" ref="L95" si="41">(K95-J95)/J95</f>
        <v>1.1764705882352941E-2</v>
      </c>
      <c r="M95" s="560"/>
      <c r="N95" s="88">
        <v>0.08</v>
      </c>
      <c r="P95" s="23">
        <f>'Std Cst'!AG95</f>
        <v>222.55002000000002</v>
      </c>
      <c r="Q95" s="61"/>
      <c r="S95" s="89"/>
      <c r="T95" s="89"/>
      <c r="U95" s="89"/>
      <c r="V95" s="68">
        <v>0.47635289411764703</v>
      </c>
      <c r="W95" s="473">
        <f>(K95-P95)/K95</f>
        <v>0.48244181395348834</v>
      </c>
      <c r="X95" s="119">
        <f t="shared" ref="X95:X111" si="42">W95-V95</f>
        <v>6.088919835841311E-3</v>
      </c>
      <c r="Y95" s="61"/>
      <c r="Z95" s="61"/>
      <c r="AA95" s="61"/>
      <c r="AB95" s="61"/>
      <c r="AC95" s="116">
        <v>0.39810677484787016</v>
      </c>
      <c r="AD95" s="443">
        <f>((K95*(1-N95))-P95)/(K95*(1-N95))</f>
        <v>0.43743675429726997</v>
      </c>
      <c r="AE95" s="119">
        <f t="shared" ref="AE95:AE111" si="43">AD95-AC95</f>
        <v>3.932997944939981E-2</v>
      </c>
      <c r="AF95" s="61"/>
      <c r="AG95" s="433"/>
      <c r="AH95" s="101"/>
      <c r="AI95" s="25"/>
      <c r="AJ95" s="25"/>
      <c r="AK95" s="263">
        <v>999</v>
      </c>
      <c r="AL95" s="691">
        <v>1000</v>
      </c>
      <c r="AN95" s="23"/>
    </row>
    <row r="96" spans="1:40" ht="15.75" customHeight="1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IF('UK Prices'!D96=0,"",'UK Prices'!D96)</f>
        <v>Women's Full Zip Hoody</v>
      </c>
      <c r="F96" s="103"/>
      <c r="G96" s="92"/>
      <c r="H96" s="97"/>
      <c r="I96" s="97"/>
      <c r="J96" s="124"/>
      <c r="K96" s="433">
        <v>410</v>
      </c>
      <c r="L96" s="61"/>
      <c r="M96" s="560"/>
      <c r="N96" s="88">
        <v>0.08</v>
      </c>
      <c r="P96" s="23">
        <f>'Std Cst'!AG96</f>
        <v>180.652255</v>
      </c>
      <c r="Q96" s="61"/>
      <c r="S96" s="89"/>
      <c r="T96" s="89"/>
      <c r="U96" s="89"/>
      <c r="V96" s="68"/>
      <c r="W96" s="473">
        <f>(K96-P96)/K96</f>
        <v>0.55938474390243909</v>
      </c>
      <c r="X96" s="119"/>
      <c r="Y96" s="61"/>
      <c r="Z96" s="117"/>
      <c r="AA96" s="117"/>
      <c r="AB96" s="117"/>
      <c r="AC96" s="118"/>
      <c r="AD96" s="443">
        <f>((K96*(1-N96))-P96)/(K96*(1-N96))</f>
        <v>0.52107037380699894</v>
      </c>
      <c r="AE96" s="119"/>
      <c r="AF96" s="61"/>
      <c r="AG96" s="433"/>
      <c r="AH96" s="101"/>
      <c r="AI96" s="25"/>
      <c r="AJ96" s="25"/>
      <c r="AK96" s="263"/>
      <c r="AL96" s="691">
        <v>950</v>
      </c>
      <c r="AN96" s="23"/>
    </row>
    <row r="97" spans="1:40" ht="15.75" customHeight="1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IF('UK Prices'!D97=0,"",'UK Prices'!D97)</f>
        <v>Women's Full Zip Brushed Chill-Out</v>
      </c>
      <c r="F97" s="103"/>
      <c r="G97" s="92"/>
      <c r="H97" s="97"/>
      <c r="I97" s="97"/>
      <c r="J97" s="124"/>
      <c r="K97" s="433">
        <v>390</v>
      </c>
      <c r="L97" s="61"/>
      <c r="M97" s="560"/>
      <c r="N97" s="88">
        <v>0.08</v>
      </c>
      <c r="P97" s="23">
        <f>'Std Cst'!AG97</f>
        <v>170.15519500000002</v>
      </c>
      <c r="Q97" s="61"/>
      <c r="S97" s="89"/>
      <c r="T97" s="89"/>
      <c r="U97" s="89"/>
      <c r="V97" s="68"/>
      <c r="W97" s="473">
        <f>(K97-P97)/K97</f>
        <v>0.56370462820512812</v>
      </c>
      <c r="X97" s="119"/>
      <c r="Y97" s="61"/>
      <c r="Z97" s="117"/>
      <c r="AA97" s="117"/>
      <c r="AB97" s="117"/>
      <c r="AC97" s="118"/>
      <c r="AD97" s="443">
        <f>((K97*(1-N97))-P97)/(K97*(1-N97))</f>
        <v>0.52576590022296543</v>
      </c>
      <c r="AE97" s="119"/>
      <c r="AF97" s="61"/>
      <c r="AG97" s="433"/>
      <c r="AH97" s="101"/>
      <c r="AI97" s="25"/>
      <c r="AJ97" s="25"/>
      <c r="AK97" s="263"/>
      <c r="AL97" s="691">
        <v>900</v>
      </c>
      <c r="AN97" s="23"/>
    </row>
    <row r="98" spans="1:40" ht="15.75" customHeight="1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IF('UK Prices'!D98=0,"",'UK Prices'!D98)</f>
        <v>Women's Full Zip Brushed Chill-Out Vest</v>
      </c>
      <c r="F98" s="103"/>
      <c r="G98" s="92"/>
      <c r="H98" s="97"/>
      <c r="I98" s="97"/>
      <c r="J98" s="124"/>
      <c r="K98" s="433">
        <v>370</v>
      </c>
      <c r="L98" s="61"/>
      <c r="M98" s="560"/>
      <c r="N98" s="88">
        <v>0.08</v>
      </c>
      <c r="P98" s="23">
        <f>'Std Cst'!AG98</f>
        <v>166.06884000000002</v>
      </c>
      <c r="Q98" s="61"/>
      <c r="S98" s="89"/>
      <c r="T98" s="89"/>
      <c r="U98" s="89"/>
      <c r="V98" s="68"/>
      <c r="W98" s="473">
        <f>(K98-P98)/K98</f>
        <v>0.55116529729729724</v>
      </c>
      <c r="X98" s="119"/>
      <c r="Y98" s="61"/>
      <c r="Z98" s="117"/>
      <c r="AA98" s="117"/>
      <c r="AB98" s="117"/>
      <c r="AC98" s="118"/>
      <c r="AD98" s="443">
        <f>((K98*(1-N98))-P98)/(K98*(1-N98))</f>
        <v>0.51213619271445354</v>
      </c>
      <c r="AE98" s="119"/>
      <c r="AF98" s="61"/>
      <c r="AG98" s="433"/>
      <c r="AH98" s="101"/>
      <c r="AI98" s="25"/>
      <c r="AJ98" s="25"/>
      <c r="AK98" s="263"/>
      <c r="AL98" s="691">
        <v>850</v>
      </c>
      <c r="AN98" s="23"/>
    </row>
    <row r="99" spans="1:40" ht="15.75" hidden="1" customHeight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IF('UK Prices'!D99=0,"",'UK Prices'!D99)</f>
        <v>Womens FJ Full Zip Chill-Out (Knit mid layer)</v>
      </c>
      <c r="G99" s="97"/>
      <c r="H99" s="97">
        <v>317</v>
      </c>
      <c r="I99" s="97">
        <v>349</v>
      </c>
      <c r="J99" s="124">
        <v>345</v>
      </c>
      <c r="K99" s="433"/>
      <c r="L99" s="61"/>
      <c r="M99" s="560"/>
      <c r="N99" s="88">
        <v>0.13</v>
      </c>
      <c r="P99" s="23">
        <f>'Std Cst'!AG99</f>
        <v>156.114</v>
      </c>
      <c r="Q99" s="61">
        <f>'Std Cst'!AH99</f>
        <v>-1.8549727011864116E-2</v>
      </c>
      <c r="S99" s="89"/>
      <c r="T99" s="89">
        <v>0.53547844037854886</v>
      </c>
      <c r="U99" s="89">
        <v>0.57807067507163323</v>
      </c>
      <c r="V99" s="68">
        <v>0.54749565217391305</v>
      </c>
      <c r="W99" s="473"/>
      <c r="X99" s="119"/>
      <c r="Y99" s="61"/>
      <c r="Z99" s="61"/>
      <c r="AA99" s="61">
        <v>0.46606717284890681</v>
      </c>
      <c r="AB99" s="61">
        <v>0.51502376445015319</v>
      </c>
      <c r="AC99" s="116">
        <v>0.47988005997001493</v>
      </c>
      <c r="AD99" s="443"/>
      <c r="AE99" s="119"/>
      <c r="AF99" s="61"/>
      <c r="AG99" s="433"/>
      <c r="AH99" s="101"/>
      <c r="AI99" s="25">
        <v>749</v>
      </c>
      <c r="AJ99" s="25">
        <v>849</v>
      </c>
      <c r="AK99" s="263">
        <v>799</v>
      </c>
      <c r="AL99" s="691"/>
    </row>
    <row r="100" spans="1:40" ht="15.75" hidden="1" customHeight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IF('UK Prices'!D100=0,"",'UK Prices'!D100)</f>
        <v>Womens FJ Full Zip Chill-Out Vest (knit mid layer)</v>
      </c>
      <c r="G100" s="97"/>
      <c r="H100" s="97">
        <v>288</v>
      </c>
      <c r="I100" s="97">
        <v>317</v>
      </c>
      <c r="J100" s="124">
        <v>330</v>
      </c>
      <c r="K100" s="433"/>
      <c r="L100" s="61"/>
      <c r="M100" s="560"/>
      <c r="N100" s="88">
        <v>0.13</v>
      </c>
      <c r="P100" s="23">
        <f>'Std Cst'!AG100</f>
        <v>136.70999999999998</v>
      </c>
      <c r="Q100" s="61">
        <f>'Std Cst'!AH100</f>
        <v>-1.9309509534239971E-2</v>
      </c>
      <c r="S100" s="89"/>
      <c r="T100" s="89">
        <v>0.55196875000000001</v>
      </c>
      <c r="U100" s="89">
        <v>0.59295583596214518</v>
      </c>
      <c r="V100" s="68">
        <v>0.58572727272727276</v>
      </c>
      <c r="W100" s="473"/>
      <c r="X100" s="119"/>
      <c r="Y100" s="61"/>
      <c r="Z100" s="61"/>
      <c r="AA100" s="61">
        <v>0.48502155172413797</v>
      </c>
      <c r="AB100" s="61">
        <v>0.53213314478407492</v>
      </c>
      <c r="AC100" s="116">
        <v>0.52382445141065836</v>
      </c>
      <c r="AD100" s="443"/>
      <c r="AE100" s="119"/>
      <c r="AF100" s="61"/>
      <c r="AG100" s="433"/>
      <c r="AH100" s="101"/>
      <c r="AI100" s="25">
        <v>699</v>
      </c>
      <c r="AJ100" s="25">
        <v>799</v>
      </c>
      <c r="AK100" s="263">
        <v>749</v>
      </c>
      <c r="AL100" s="691"/>
    </row>
    <row r="101" spans="1:40" ht="15.75" customHeight="1" x14ac:dyDescent="0.3">
      <c r="A101" s="206" t="str">
        <f>'ITMA Form Data'!A101</f>
        <v>SHIRTS</v>
      </c>
      <c r="B101" s="206"/>
      <c r="C101" s="500"/>
      <c r="D101" s="29" t="str">
        <f>IF('UK Prices'!D101=0,"",'UK Prices'!D101)</f>
        <v>Shirts</v>
      </c>
      <c r="E101" s="85"/>
      <c r="F101" s="85"/>
      <c r="G101" s="97"/>
      <c r="H101" s="97"/>
      <c r="I101" s="97"/>
      <c r="J101" s="124"/>
      <c r="K101" s="433"/>
      <c r="L101" s="61"/>
      <c r="M101" s="560"/>
      <c r="N101" s="88"/>
      <c r="P101" s="23"/>
      <c r="Q101" s="61"/>
      <c r="S101" s="89"/>
      <c r="T101" s="89"/>
      <c r="U101" s="89"/>
      <c r="V101" s="68"/>
      <c r="W101" s="473"/>
      <c r="X101" s="119"/>
      <c r="Y101" s="61"/>
      <c r="Z101" s="126"/>
      <c r="AA101" s="126"/>
      <c r="AB101" s="126"/>
      <c r="AC101" s="486"/>
      <c r="AD101" s="442"/>
      <c r="AE101" s="119"/>
      <c r="AF101" s="61"/>
      <c r="AG101" s="433"/>
      <c r="AH101" s="101"/>
      <c r="AI101" s="25"/>
      <c r="AJ101" s="25"/>
      <c r="AK101" s="263"/>
      <c r="AL101" s="691"/>
    </row>
    <row r="102" spans="1:40" ht="15.75" customHeight="1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IF('UK Prices'!D102=0,"",'UK Prices'!D102)</f>
        <v>Women's Stretch Pique Open V-neck</v>
      </c>
      <c r="F102" s="103"/>
      <c r="G102" s="92"/>
      <c r="H102" s="97"/>
      <c r="I102" s="97"/>
      <c r="J102" s="124"/>
      <c r="K102" s="433">
        <v>230</v>
      </c>
      <c r="L102" s="61"/>
      <c r="M102" s="560"/>
      <c r="N102" s="88">
        <v>0.08</v>
      </c>
      <c r="P102" s="23">
        <f>'Std Cst'!AG102</f>
        <v>103.44883499999999</v>
      </c>
      <c r="Q102" s="61"/>
      <c r="S102" s="89"/>
      <c r="T102" s="89"/>
      <c r="U102" s="89"/>
      <c r="V102" s="68"/>
      <c r="W102" s="473">
        <f>(K102-P102)/K102</f>
        <v>0.55022245652173918</v>
      </c>
      <c r="X102" s="119"/>
      <c r="Y102" s="61"/>
      <c r="Z102" s="117"/>
      <c r="AA102" s="117"/>
      <c r="AB102" s="117"/>
      <c r="AC102" s="118"/>
      <c r="AD102" s="443">
        <f>((K102*(1-N102))-P102)/(K102*(1-N102))</f>
        <v>0.51111136578449912</v>
      </c>
      <c r="AE102" s="119"/>
      <c r="AF102" s="61"/>
      <c r="AG102" s="433"/>
      <c r="AH102" s="101"/>
      <c r="AI102" s="25"/>
      <c r="AJ102" s="25"/>
      <c r="AK102" s="263"/>
      <c r="AL102" s="691">
        <v>500</v>
      </c>
      <c r="AN102" s="23"/>
    </row>
    <row r="103" spans="1:40" ht="15.75" customHeight="1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IF('UK Prices'!D103=0,"",'UK Prices'!D103)</f>
        <v>Women's Smooth Pique Cap Sleeve</v>
      </c>
      <c r="F103" s="103"/>
      <c r="G103" s="92"/>
      <c r="H103" s="97"/>
      <c r="I103" s="97"/>
      <c r="J103" s="124"/>
      <c r="K103" s="433">
        <v>230</v>
      </c>
      <c r="L103" s="61"/>
      <c r="M103" s="560"/>
      <c r="N103" s="88">
        <v>0.08</v>
      </c>
      <c r="P103" s="23">
        <f>'Std Cst'!AG103</f>
        <v>98.548834999999997</v>
      </c>
      <c r="Q103" s="61"/>
      <c r="S103" s="89"/>
      <c r="T103" s="89"/>
      <c r="U103" s="89"/>
      <c r="V103" s="68"/>
      <c r="W103" s="473">
        <f t="shared" ref="W103" si="44">(K103-P103)/K103</f>
        <v>0.5715268043478261</v>
      </c>
      <c r="X103" s="119"/>
      <c r="Y103" s="61"/>
      <c r="Z103" s="117"/>
      <c r="AA103" s="117"/>
      <c r="AB103" s="117"/>
      <c r="AC103" s="118"/>
      <c r="AD103" s="443">
        <f t="shared" ref="AD103" si="45">((K103*(1-N103))-P103)/(K103*(1-N103))</f>
        <v>0.53426826559546325</v>
      </c>
      <c r="AE103" s="119"/>
      <c r="AF103" s="61"/>
      <c r="AG103" s="433"/>
      <c r="AH103" s="101"/>
      <c r="AI103" s="25"/>
      <c r="AJ103" s="25"/>
      <c r="AK103" s="263"/>
      <c r="AL103" s="691">
        <v>500</v>
      </c>
      <c r="AN103" s="23"/>
    </row>
    <row r="104" spans="1:40" ht="15.75" customHeight="1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IF('UK Prices'!D104=0,"",'UK Prices'!D104)</f>
        <v>Women's Stretch Pique - Solid Colour</v>
      </c>
      <c r="F104" s="103"/>
      <c r="G104" s="92"/>
      <c r="H104" s="97"/>
      <c r="I104" s="97"/>
      <c r="J104" s="124"/>
      <c r="K104" s="433">
        <v>230</v>
      </c>
      <c r="L104" s="61"/>
      <c r="M104" s="560"/>
      <c r="N104" s="88">
        <v>0.08</v>
      </c>
      <c r="P104" s="23">
        <f>'Std Cst'!AG104</f>
        <v>98.548834999999997</v>
      </c>
      <c r="Q104" s="61"/>
      <c r="S104" s="89"/>
      <c r="T104" s="89"/>
      <c r="U104" s="89"/>
      <c r="V104" s="68"/>
      <c r="W104" s="473">
        <f>(K104-P104)/K104</f>
        <v>0.5715268043478261</v>
      </c>
      <c r="X104" s="119"/>
      <c r="Y104" s="61"/>
      <c r="Z104" s="117"/>
      <c r="AA104" s="117"/>
      <c r="AB104" s="117"/>
      <c r="AC104" s="118"/>
      <c r="AD104" s="443">
        <f>((K104*(1-N104))-P104)/(K104*(1-N104))</f>
        <v>0.53426826559546325</v>
      </c>
      <c r="AE104" s="119"/>
      <c r="AF104" s="61"/>
      <c r="AG104" s="433"/>
      <c r="AH104" s="101"/>
      <c r="AI104" s="25"/>
      <c r="AJ104" s="25"/>
      <c r="AK104" s="263"/>
      <c r="AL104" s="691">
        <v>500</v>
      </c>
      <c r="AN104" s="23"/>
    </row>
    <row r="105" spans="1:40" ht="15.75" customHeight="1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IF('UK Prices'!D105=0,"",'UK Prices'!D105)</f>
        <v>Women's Interlock Sleeveless</v>
      </c>
      <c r="F105" s="103"/>
      <c r="G105" s="92"/>
      <c r="H105" s="97"/>
      <c r="I105" s="97"/>
      <c r="J105" s="124"/>
      <c r="K105" s="433">
        <v>210</v>
      </c>
      <c r="L105" s="61"/>
      <c r="M105" s="560"/>
      <c r="N105" s="88">
        <v>0.08</v>
      </c>
      <c r="P105" s="23">
        <f>'Std Cst'!AG105</f>
        <v>103.24177499999999</v>
      </c>
      <c r="Q105" s="61"/>
      <c r="S105" s="89"/>
      <c r="T105" s="89"/>
      <c r="U105" s="89"/>
      <c r="V105" s="68"/>
      <c r="W105" s="473">
        <f>(K105-P105)/K105</f>
        <v>0.5083725</v>
      </c>
      <c r="X105" s="119"/>
      <c r="Y105" s="61"/>
      <c r="Z105" s="117"/>
      <c r="AA105" s="117"/>
      <c r="AB105" s="117"/>
      <c r="AC105" s="118"/>
      <c r="AD105" s="443">
        <f>((K105*(1-N105))-P105)/(K105*(1-N105))</f>
        <v>0.46562228260869576</v>
      </c>
      <c r="AE105" s="119"/>
      <c r="AF105" s="61"/>
      <c r="AG105" s="433"/>
      <c r="AH105" s="101"/>
      <c r="AI105" s="25"/>
      <c r="AJ105" s="25"/>
      <c r="AK105" s="263"/>
      <c r="AL105" s="691">
        <v>450</v>
      </c>
      <c r="AN105" s="23"/>
    </row>
    <row r="106" spans="1:40" ht="15.75" customHeight="1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IF('UK Prices'!D106=0,"",'UK Prices'!D106)</f>
        <v>Stretch Pique Double Space Dye Chest Stripe (A) - Prosports</v>
      </c>
      <c r="F106" s="103">
        <v>3</v>
      </c>
      <c r="G106" s="92"/>
      <c r="H106" s="97"/>
      <c r="I106" s="97"/>
      <c r="J106" s="124"/>
      <c r="K106" s="433">
        <v>330</v>
      </c>
      <c r="L106" s="61"/>
      <c r="M106" s="560"/>
      <c r="N106" s="88">
        <v>0.08</v>
      </c>
      <c r="P106" s="23">
        <f>'Std Cst'!AG106</f>
        <v>135.327192</v>
      </c>
      <c r="Q106" s="61"/>
      <c r="S106" s="89"/>
      <c r="T106" s="89"/>
      <c r="U106" s="89"/>
      <c r="V106" s="68"/>
      <c r="W106" s="473">
        <f t="shared" ref="W106" si="46">(K106-P106)/K106</f>
        <v>0.58991760000000004</v>
      </c>
      <c r="X106" s="119"/>
      <c r="Y106" s="61"/>
      <c r="Z106" s="117"/>
      <c r="AA106" s="117"/>
      <c r="AB106" s="117"/>
      <c r="AC106" s="118"/>
      <c r="AD106" s="443">
        <f t="shared" ref="AD106" si="47">((K106*(1-N106))-P106)/(K106*(1-N106))</f>
        <v>0.55425826086956531</v>
      </c>
      <c r="AE106" s="119"/>
      <c r="AF106" s="61"/>
      <c r="AG106" s="433"/>
      <c r="AH106" s="101"/>
      <c r="AI106" s="25"/>
      <c r="AJ106" s="25"/>
      <c r="AK106" s="263"/>
      <c r="AL106" s="691">
        <v>750</v>
      </c>
    </row>
    <row r="107" spans="1:40" ht="15.75" hidden="1" customHeight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IF('UK Prices'!D107=0,"",'UK Prices'!D107)</f>
        <v>Womens FJ Stretch Pique w/reversible collar</v>
      </c>
      <c r="F107" s="103"/>
      <c r="G107" s="97">
        <v>234</v>
      </c>
      <c r="H107" s="97">
        <v>218</v>
      </c>
      <c r="I107" s="97">
        <v>240</v>
      </c>
      <c r="J107" s="124">
        <v>245</v>
      </c>
      <c r="K107" s="433"/>
      <c r="L107" s="61"/>
      <c r="M107" s="560"/>
      <c r="N107" s="88">
        <v>0.13</v>
      </c>
      <c r="P107" s="23">
        <f>'Std Cst'!AG107</f>
        <v>119.85400000000001</v>
      </c>
      <c r="Q107" s="61">
        <f>'Std Cst'!AH107</f>
        <v>-1.6565094264033339E-2</v>
      </c>
      <c r="S107" s="89">
        <v>0.61292145777777784</v>
      </c>
      <c r="T107" s="89">
        <v>0.48243422568807337</v>
      </c>
      <c r="U107" s="89">
        <v>0.52987775500000001</v>
      </c>
      <c r="V107" s="68">
        <v>0.51079999999999992</v>
      </c>
      <c r="W107" s="473"/>
      <c r="X107" s="119"/>
      <c r="Y107" s="61"/>
      <c r="Z107" s="61">
        <v>0.5550821353767561</v>
      </c>
      <c r="AA107" s="61">
        <v>0.40509681113571655</v>
      </c>
      <c r="AB107" s="61">
        <v>0.45962960344827586</v>
      </c>
      <c r="AC107" s="116">
        <v>0.43770114942528732</v>
      </c>
      <c r="AD107" s="443"/>
      <c r="AE107" s="119"/>
      <c r="AF107" s="61"/>
      <c r="AG107" s="433"/>
      <c r="AH107" s="101">
        <v>595</v>
      </c>
      <c r="AI107" s="25">
        <v>595</v>
      </c>
      <c r="AJ107" s="25">
        <v>695</v>
      </c>
      <c r="AK107" s="263">
        <v>599</v>
      </c>
      <c r="AL107" s="691"/>
    </row>
    <row r="108" spans="1:40" ht="15.75" hidden="1" customHeight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IF('UK Prices'!D108=0,"",'UK Prices'!D108)</f>
        <v>Womens FJ Stretch Pique w/reversible collar - American Golf</v>
      </c>
      <c r="F108" s="103"/>
      <c r="G108" s="97"/>
      <c r="H108" s="97"/>
      <c r="I108" s="97"/>
      <c r="J108" s="124"/>
      <c r="K108" s="433"/>
      <c r="L108" s="61"/>
      <c r="M108" s="560"/>
      <c r="N108" s="88">
        <v>0.13</v>
      </c>
      <c r="P108" s="23">
        <f>'Std Cst'!AG108</f>
        <v>123.77399999999999</v>
      </c>
      <c r="Q108" s="61">
        <f>'Std Cst'!AH108</f>
        <v>0</v>
      </c>
      <c r="S108" s="89"/>
      <c r="T108" s="89"/>
      <c r="U108" s="89"/>
      <c r="V108" s="68"/>
      <c r="W108" s="473"/>
      <c r="X108" s="119">
        <f t="shared" si="42"/>
        <v>0</v>
      </c>
      <c r="Y108" s="61"/>
      <c r="Z108" s="61"/>
      <c r="AA108" s="61"/>
      <c r="AB108" s="61"/>
      <c r="AC108" s="116"/>
      <c r="AD108" s="443"/>
      <c r="AE108" s="119">
        <f t="shared" si="43"/>
        <v>0</v>
      </c>
      <c r="AF108" s="61"/>
      <c r="AG108" s="433"/>
      <c r="AH108" s="101"/>
      <c r="AI108" s="25"/>
      <c r="AJ108" s="25"/>
      <c r="AK108" s="263"/>
      <c r="AL108" s="691"/>
    </row>
    <row r="109" spans="1:40" ht="15.75" hidden="1" customHeight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IF('UK Prices'!D109=0,"",'UK Prices'!D109)</f>
        <v>Womens FJ Stretch Lisle Sleeveless</v>
      </c>
      <c r="F109" s="103"/>
      <c r="G109" s="97"/>
      <c r="H109" s="97">
        <v>183</v>
      </c>
      <c r="I109" s="97">
        <v>201</v>
      </c>
      <c r="J109" s="124">
        <v>200</v>
      </c>
      <c r="K109" s="433"/>
      <c r="L109" s="61"/>
      <c r="M109" s="560"/>
      <c r="N109" s="88">
        <v>0.13</v>
      </c>
      <c r="P109" s="23">
        <f>'Std Cst'!AG109</f>
        <v>104.37</v>
      </c>
      <c r="Q109" s="61">
        <f>'Std Cst'!AH109</f>
        <v>-1.6103631804994557E-2</v>
      </c>
      <c r="S109" s="89"/>
      <c r="T109" s="89">
        <v>0.46339810491803279</v>
      </c>
      <c r="U109" s="89">
        <v>0.51145200597014928</v>
      </c>
      <c r="V109" s="68">
        <v>0.47814999999999996</v>
      </c>
      <c r="W109" s="473"/>
      <c r="X109" s="119"/>
      <c r="Y109" s="61"/>
      <c r="Z109" s="61"/>
      <c r="AA109" s="61">
        <v>0.38321621254946298</v>
      </c>
      <c r="AB109" s="61">
        <v>0.4384505815748842</v>
      </c>
      <c r="AC109" s="116">
        <v>0.40017241379310342</v>
      </c>
      <c r="AD109" s="443"/>
      <c r="AE109" s="119"/>
      <c r="AF109" s="61"/>
      <c r="AG109" s="433"/>
      <c r="AH109" s="101"/>
      <c r="AI109" s="25">
        <v>449</v>
      </c>
      <c r="AJ109" s="25">
        <v>549</v>
      </c>
      <c r="AK109" s="263">
        <v>499</v>
      </c>
      <c r="AL109" s="691"/>
    </row>
    <row r="110" spans="1:40" ht="15.75" hidden="1" customHeight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IF('UK Prices'!D110=0,"",'UK Prices'!D110)</f>
        <v>Womens FJ Stretch Pique w/reversible collar - ProSports</v>
      </c>
      <c r="F110" s="103"/>
      <c r="G110" s="97"/>
      <c r="H110" s="97"/>
      <c r="I110" s="97"/>
      <c r="J110" s="124"/>
      <c r="K110" s="433"/>
      <c r="L110" s="61"/>
      <c r="M110" s="560"/>
      <c r="N110" s="88">
        <v>0.13</v>
      </c>
      <c r="P110" s="23">
        <f>'Std Cst'!AG110</f>
        <v>123.77399999999999</v>
      </c>
      <c r="Q110" s="61">
        <f>'Std Cst'!AH110</f>
        <v>0</v>
      </c>
      <c r="S110" s="89"/>
      <c r="T110" s="89"/>
      <c r="U110" s="89"/>
      <c r="V110" s="68"/>
      <c r="W110" s="473"/>
      <c r="X110" s="119">
        <f t="shared" si="42"/>
        <v>0</v>
      </c>
      <c r="Y110" s="61"/>
      <c r="Z110" s="61"/>
      <c r="AA110" s="61"/>
      <c r="AB110" s="61"/>
      <c r="AC110" s="116"/>
      <c r="AD110" s="443"/>
      <c r="AE110" s="119">
        <f t="shared" si="43"/>
        <v>0</v>
      </c>
      <c r="AF110" s="61"/>
      <c r="AG110" s="433"/>
      <c r="AH110" s="101"/>
      <c r="AI110" s="25"/>
      <c r="AJ110" s="25"/>
      <c r="AK110" s="263"/>
      <c r="AL110" s="691"/>
    </row>
    <row r="111" spans="1:40" ht="15.75" hidden="1" customHeight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IF('UK Prices'!D111=0,"",'UK Prices'!D111)</f>
        <v>Women's Smooth Pique Double Chest Stripe - Prosports</v>
      </c>
      <c r="F111" s="103"/>
      <c r="G111" s="97"/>
      <c r="H111" s="97"/>
      <c r="I111" s="97"/>
      <c r="J111" s="124"/>
      <c r="K111" s="433"/>
      <c r="L111" s="61"/>
      <c r="M111" s="560"/>
      <c r="N111" s="88">
        <v>0.13</v>
      </c>
      <c r="P111" s="23">
        <f>'Std Cst'!AG111</f>
        <v>134.75</v>
      </c>
      <c r="Q111" s="61">
        <f>'Std Cst'!AH111</f>
        <v>0</v>
      </c>
      <c r="S111" s="89"/>
      <c r="T111" s="89"/>
      <c r="U111" s="89"/>
      <c r="V111" s="68"/>
      <c r="W111" s="473"/>
      <c r="X111" s="119">
        <f t="shared" si="42"/>
        <v>0</v>
      </c>
      <c r="Y111" s="61"/>
      <c r="Z111" s="61"/>
      <c r="AA111" s="61"/>
      <c r="AB111" s="61"/>
      <c r="AC111" s="116"/>
      <c r="AD111" s="443"/>
      <c r="AE111" s="119">
        <f t="shared" si="43"/>
        <v>0</v>
      </c>
      <c r="AF111" s="61"/>
      <c r="AG111" s="433"/>
      <c r="AH111" s="101"/>
      <c r="AI111" s="25"/>
      <c r="AJ111" s="25"/>
      <c r="AK111" s="263"/>
      <c r="AL111" s="691"/>
    </row>
    <row r="112" spans="1:40" ht="15.75" customHeight="1" x14ac:dyDescent="0.3">
      <c r="A112" s="206" t="str">
        <f>'ITMA Form Data'!A112</f>
        <v>TROUSERS</v>
      </c>
      <c r="B112" s="206"/>
      <c r="C112" s="500"/>
      <c r="D112" s="29" t="str">
        <f>IF('UK Prices'!D112=0,"",'UK Prices'!D112)</f>
        <v>Trousers</v>
      </c>
      <c r="E112" s="85"/>
      <c r="F112" s="85"/>
      <c r="G112" s="97"/>
      <c r="H112" s="97"/>
      <c r="I112" s="97"/>
      <c r="J112" s="124"/>
      <c r="K112" s="433"/>
      <c r="L112" s="61"/>
      <c r="M112" s="560"/>
      <c r="N112" s="88"/>
      <c r="P112" s="23"/>
      <c r="Q112" s="61"/>
      <c r="S112" s="89"/>
      <c r="T112" s="89"/>
      <c r="U112" s="89"/>
      <c r="V112" s="68"/>
      <c r="W112" s="473"/>
      <c r="X112" s="119"/>
      <c r="Y112" s="61"/>
      <c r="Z112" s="126"/>
      <c r="AA112" s="126"/>
      <c r="AB112" s="126"/>
      <c r="AC112" s="486"/>
      <c r="AD112" s="442"/>
      <c r="AE112" s="119"/>
      <c r="AF112" s="61"/>
      <c r="AG112" s="433"/>
      <c r="AH112" s="101"/>
      <c r="AI112" s="25"/>
      <c r="AJ112" s="25"/>
      <c r="AK112" s="263"/>
      <c r="AL112" s="691"/>
    </row>
    <row r="113" spans="1:40" ht="15.75" customHeight="1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IF('UK Prices'!D113=0,"",'UK Prices'!D113)</f>
        <v>Women's Performance 7/8 Trouser</v>
      </c>
      <c r="F113" s="103"/>
      <c r="G113" s="92"/>
      <c r="H113" s="97"/>
      <c r="I113" s="97"/>
      <c r="J113" s="124"/>
      <c r="K113" s="433">
        <v>390</v>
      </c>
      <c r="L113" s="61"/>
      <c r="M113" s="560"/>
      <c r="N113" s="88">
        <v>0.08</v>
      </c>
      <c r="P113" s="23">
        <f>'Std Cst'!AG113</f>
        <v>202.55802000000003</v>
      </c>
      <c r="Q113" s="61"/>
      <c r="S113" s="89"/>
      <c r="T113" s="89"/>
      <c r="U113" s="89"/>
      <c r="V113" s="68"/>
      <c r="W113" s="473">
        <f>(K113-P113)/K113</f>
        <v>0.48062046153846144</v>
      </c>
      <c r="X113" s="119"/>
      <c r="Y113" s="61"/>
      <c r="Z113" s="117"/>
      <c r="AA113" s="117"/>
      <c r="AB113" s="117"/>
      <c r="AC113" s="118"/>
      <c r="AD113" s="443">
        <f>((K113*(1-N113))-P113)/(K113*(1-N113))</f>
        <v>0.43545702341137116</v>
      </c>
      <c r="AE113" s="119"/>
      <c r="AF113" s="61"/>
      <c r="AG113" s="433"/>
      <c r="AH113" s="101"/>
      <c r="AI113" s="25"/>
      <c r="AJ113" s="25"/>
      <c r="AK113" s="263"/>
      <c r="AL113" s="691">
        <v>900</v>
      </c>
      <c r="AN113" s="23"/>
    </row>
    <row r="114" spans="1:40" ht="15.75" customHeight="1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IF('UK Prices'!D114=0,"",'UK Prices'!D114)</f>
        <v>Women's Performance Skort</v>
      </c>
      <c r="F114" s="103"/>
      <c r="G114" s="92"/>
      <c r="H114" s="97"/>
      <c r="I114" s="97"/>
      <c r="J114" s="124"/>
      <c r="K114" s="433">
        <v>350</v>
      </c>
      <c r="L114" s="61"/>
      <c r="M114" s="560"/>
      <c r="N114" s="88">
        <v>0.08</v>
      </c>
      <c r="P114" s="23">
        <f>'Std Cst'!AG114</f>
        <v>117.069547</v>
      </c>
      <c r="Q114" s="61"/>
      <c r="S114" s="89"/>
      <c r="T114" s="89"/>
      <c r="U114" s="89"/>
      <c r="V114" s="68"/>
      <c r="W114" s="473">
        <f>(K114-P114)/K114</f>
        <v>0.66551558</v>
      </c>
      <c r="X114" s="119"/>
      <c r="Y114" s="61"/>
      <c r="Z114" s="117"/>
      <c r="AA114" s="117"/>
      <c r="AB114" s="117"/>
      <c r="AC114" s="118"/>
      <c r="AD114" s="443">
        <f>((K114*(1-N114))-P114)/(K114*(1-N114))</f>
        <v>0.63642997826086956</v>
      </c>
      <c r="AE114" s="119"/>
      <c r="AF114" s="61"/>
      <c r="AG114" s="433"/>
      <c r="AH114" s="101"/>
      <c r="AI114" s="25"/>
      <c r="AJ114" s="25"/>
      <c r="AK114" s="263"/>
      <c r="AL114" s="691">
        <v>800</v>
      </c>
      <c r="AN114" s="23"/>
    </row>
    <row r="115" spans="1:40" ht="15.75" customHeight="1" x14ac:dyDescent="0.3">
      <c r="A115" s="206" t="str">
        <f>'ITMA Form Data'!A115</f>
        <v>JUNIORS</v>
      </c>
      <c r="B115" s="206"/>
      <c r="C115" s="500"/>
      <c r="D115" s="29" t="str">
        <f>IF('UK Prices'!D115=0,"",'UK Prices'!D115)</f>
        <v>Juniors</v>
      </c>
      <c r="E115" s="85"/>
      <c r="F115" s="85"/>
      <c r="G115" s="97"/>
      <c r="H115" s="97"/>
      <c r="I115" s="97"/>
      <c r="J115" s="124"/>
      <c r="K115" s="433"/>
      <c r="L115" s="61"/>
      <c r="M115" s="560"/>
      <c r="N115" s="88"/>
      <c r="P115" s="23"/>
      <c r="Q115" s="61"/>
      <c r="S115" s="89"/>
      <c r="T115" s="89"/>
      <c r="U115" s="89"/>
      <c r="V115" s="68"/>
      <c r="W115" s="473"/>
      <c r="X115" s="119"/>
      <c r="Y115" s="61"/>
      <c r="Z115" s="126"/>
      <c r="AA115" s="126"/>
      <c r="AB115" s="126"/>
      <c r="AC115" s="486"/>
      <c r="AD115" s="442"/>
      <c r="AE115" s="119"/>
      <c r="AF115" s="61"/>
      <c r="AG115" s="433"/>
      <c r="AH115" s="101"/>
      <c r="AI115" s="25"/>
      <c r="AJ115" s="25"/>
      <c r="AK115" s="263"/>
      <c r="AL115" s="691"/>
    </row>
    <row r="116" spans="1:40" ht="15.75" hidden="1" customHeight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IF('UK Prices'!D116=0,"",'UK Prices'!D116)</f>
        <v>FJ Junior FJ Chill-Out w/ Chest Piping 1/4 Zip</v>
      </c>
      <c r="F116" s="103"/>
      <c r="G116" s="97">
        <v>245</v>
      </c>
      <c r="H116" s="97">
        <v>250</v>
      </c>
      <c r="I116" s="97">
        <v>275</v>
      </c>
      <c r="J116" s="124">
        <v>285</v>
      </c>
      <c r="K116" s="433"/>
      <c r="L116" s="61"/>
      <c r="M116" s="560"/>
      <c r="N116" s="88">
        <v>0.13</v>
      </c>
      <c r="P116" s="23">
        <f>'Std Cst'!AG116</f>
        <v>156.31</v>
      </c>
      <c r="Q116" s="61">
        <f>'Std Cst'!AH116</f>
        <v>-1.449082452561164E-2</v>
      </c>
      <c r="S116" s="89">
        <v>0.51055401142857137</v>
      </c>
      <c r="T116" s="89">
        <v>0.40606886080000004</v>
      </c>
      <c r="U116" s="89">
        <v>0.46006260072727279</v>
      </c>
      <c r="V116" s="68">
        <v>0.4515438596491228</v>
      </c>
      <c r="W116" s="473"/>
      <c r="X116" s="119"/>
      <c r="Y116" s="61"/>
      <c r="Z116" s="61">
        <v>0.43741840394088666</v>
      </c>
      <c r="AA116" s="61">
        <v>0.31732052965517243</v>
      </c>
      <c r="AB116" s="61">
        <v>0.37938229968652043</v>
      </c>
      <c r="AC116" s="116">
        <v>0.36959064327485375</v>
      </c>
      <c r="AD116" s="443"/>
      <c r="AE116" s="119"/>
      <c r="AF116" s="61"/>
      <c r="AG116" s="433"/>
      <c r="AH116" s="101">
        <v>595</v>
      </c>
      <c r="AI116" s="25">
        <v>595</v>
      </c>
      <c r="AJ116" s="25">
        <v>695</v>
      </c>
      <c r="AK116" s="263">
        <v>599</v>
      </c>
      <c r="AL116" s="691"/>
    </row>
    <row r="117" spans="1:40" ht="15.75" customHeight="1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IF('UK Prices'!D117=0,"",'UK Prices'!D117)</f>
        <v>FJ Junior FJ Solid Colour Chill-Out 1/4 zip</v>
      </c>
      <c r="F117" s="103"/>
      <c r="G117" s="97"/>
      <c r="H117" s="97"/>
      <c r="I117" s="97"/>
      <c r="J117" s="124">
        <v>270</v>
      </c>
      <c r="K117" s="433">
        <v>270</v>
      </c>
      <c r="L117" s="61">
        <f t="shared" ref="L117:L124" si="48">(K117-J117)/J117</f>
        <v>0</v>
      </c>
      <c r="M117" s="560"/>
      <c r="N117" s="88">
        <v>0.08</v>
      </c>
      <c r="P117" s="23">
        <f>'Std Cst'!AG117</f>
        <v>152.71801299999998</v>
      </c>
      <c r="Q117" s="61"/>
      <c r="S117" s="89"/>
      <c r="T117" s="89"/>
      <c r="U117" s="89"/>
      <c r="V117" s="68">
        <v>0.43453110740740747</v>
      </c>
      <c r="W117" s="473">
        <f t="shared" ref="W117" si="49">(K117-P117)/K117</f>
        <v>0.43437772962962967</v>
      </c>
      <c r="X117" s="119">
        <f t="shared" ref="X117:X124" si="50">W117-V117</f>
        <v>-1.5337777777779671E-4</v>
      </c>
      <c r="Y117" s="61"/>
      <c r="Z117" s="61"/>
      <c r="AA117" s="61"/>
      <c r="AB117" s="61"/>
      <c r="AC117" s="116">
        <v>0.35003575564069828</v>
      </c>
      <c r="AD117" s="443">
        <f t="shared" ref="AD117" si="51">((K117*(1-N117))-P117)/(K117*(1-N117))</f>
        <v>0.38519318438003231</v>
      </c>
      <c r="AE117" s="119">
        <f t="shared" ref="AE117:AE124" si="52">AD117-AC117</f>
        <v>3.5157428739334029E-2</v>
      </c>
      <c r="AF117" s="61"/>
      <c r="AG117" s="433"/>
      <c r="AH117" s="101">
        <v>595</v>
      </c>
      <c r="AI117" s="25">
        <v>595</v>
      </c>
      <c r="AJ117" s="25">
        <v>695</v>
      </c>
      <c r="AK117" s="263">
        <v>599</v>
      </c>
      <c r="AL117" s="691">
        <v>600</v>
      </c>
      <c r="AN117" s="23"/>
    </row>
    <row r="118" spans="1:40" ht="15.75" hidden="1" customHeight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IF('UK Prices'!D118=0,"",'UK Prices'!D118)</f>
        <v>FJ Junior Birdseye Colorblock Pique w/ Self Collar</v>
      </c>
      <c r="F118" s="103"/>
      <c r="G118" s="97"/>
      <c r="H118" s="97"/>
      <c r="I118" s="97"/>
      <c r="J118" s="124">
        <v>235</v>
      </c>
      <c r="K118" s="433"/>
      <c r="L118" s="61"/>
      <c r="M118" s="560"/>
      <c r="N118" s="88">
        <v>0.08</v>
      </c>
      <c r="P118" s="23">
        <f>'Std Cst'!AG118</f>
        <v>126.91</v>
      </c>
      <c r="Q118" s="61"/>
      <c r="S118" s="89"/>
      <c r="T118" s="89"/>
      <c r="U118" s="89"/>
      <c r="V118" s="68">
        <v>0.45995744680851064</v>
      </c>
      <c r="W118" s="473"/>
      <c r="X118" s="119"/>
      <c r="Y118" s="61"/>
      <c r="Z118" s="61"/>
      <c r="AA118" s="61"/>
      <c r="AB118" s="61"/>
      <c r="AC118" s="116">
        <v>0.37926143311323063</v>
      </c>
      <c r="AD118" s="443"/>
      <c r="AE118" s="119"/>
      <c r="AF118" s="61"/>
      <c r="AG118" s="433"/>
      <c r="AH118" s="101"/>
      <c r="AI118" s="25"/>
      <c r="AJ118" s="25"/>
      <c r="AK118" s="263">
        <v>499</v>
      </c>
      <c r="AL118" s="691"/>
      <c r="AN118" s="23"/>
    </row>
    <row r="119" spans="1:40" ht="15.75" hidden="1" customHeight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IF('UK Prices'!D119=0,"",'UK Prices'!D119)</f>
        <v>FJ Junior Smooth Pique Double Chest Stripe</v>
      </c>
      <c r="F119" s="103"/>
      <c r="G119" s="97"/>
      <c r="H119" s="97"/>
      <c r="I119" s="97"/>
      <c r="J119" s="124">
        <v>235</v>
      </c>
      <c r="K119" s="433"/>
      <c r="L119" s="61"/>
      <c r="M119" s="560"/>
      <c r="N119" s="88">
        <v>0.08</v>
      </c>
      <c r="P119" s="23">
        <f>'Std Cst'!AG119</f>
        <v>125.92999999999999</v>
      </c>
      <c r="Q119" s="61"/>
      <c r="S119" s="89"/>
      <c r="T119" s="89"/>
      <c r="U119" s="89"/>
      <c r="V119" s="68">
        <v>0.46412765957446811</v>
      </c>
      <c r="W119" s="473"/>
      <c r="X119" s="119"/>
      <c r="Y119" s="61"/>
      <c r="Z119" s="61"/>
      <c r="AA119" s="61"/>
      <c r="AB119" s="61"/>
      <c r="AC119" s="116">
        <v>0.38405478112007824</v>
      </c>
      <c r="AD119" s="443"/>
      <c r="AE119" s="119"/>
      <c r="AF119" s="61"/>
      <c r="AG119" s="433"/>
      <c r="AH119" s="101"/>
      <c r="AI119" s="25"/>
      <c r="AJ119" s="25"/>
      <c r="AK119" s="263">
        <v>499</v>
      </c>
      <c r="AL119" s="691"/>
      <c r="AN119" s="23"/>
    </row>
    <row r="120" spans="1:40" ht="15.75" customHeight="1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IF('UK Prices'!D120=0,"",'UK Prices'!D120)</f>
        <v>Junior Textured Chill-Out</v>
      </c>
      <c r="F120" s="103"/>
      <c r="G120" s="92"/>
      <c r="H120" s="97"/>
      <c r="I120" s="97"/>
      <c r="J120" s="124"/>
      <c r="K120" s="433">
        <v>270</v>
      </c>
      <c r="L120" s="61"/>
      <c r="M120" s="560"/>
      <c r="N120" s="88">
        <v>0.08</v>
      </c>
      <c r="P120" s="23">
        <f>'Std Cst'!AG120</f>
        <v>140.95801299999999</v>
      </c>
      <c r="Q120" s="61"/>
      <c r="S120" s="89"/>
      <c r="T120" s="89"/>
      <c r="U120" s="89"/>
      <c r="V120" s="68"/>
      <c r="W120" s="473">
        <f>(K120-P120)/K120</f>
        <v>0.47793328518518519</v>
      </c>
      <c r="X120" s="119"/>
      <c r="Y120" s="61"/>
      <c r="Z120" s="117"/>
      <c r="AA120" s="117"/>
      <c r="AB120" s="117"/>
      <c r="AC120" s="118"/>
      <c r="AD120" s="443">
        <f>((K120*(1-N120))-P120)/(K120*(1-N120))</f>
        <v>0.43253617954911439</v>
      </c>
      <c r="AE120" s="119"/>
      <c r="AF120" s="61"/>
      <c r="AG120" s="433"/>
      <c r="AH120" s="101"/>
      <c r="AI120" s="25"/>
      <c r="AJ120" s="25"/>
      <c r="AK120" s="263"/>
      <c r="AL120" s="691">
        <v>600</v>
      </c>
      <c r="AN120" s="23"/>
    </row>
    <row r="121" spans="1:40" ht="15.75" customHeight="1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IF('UK Prices'!D121=0,"",'UK Prices'!D121)</f>
        <v>Junior Stretch Pique w/Painted Stripes</v>
      </c>
      <c r="F121" s="103"/>
      <c r="G121" s="92"/>
      <c r="H121" s="97"/>
      <c r="I121" s="97"/>
      <c r="J121" s="124"/>
      <c r="K121" s="433">
        <v>230</v>
      </c>
      <c r="L121" s="61"/>
      <c r="M121" s="560"/>
      <c r="N121" s="88">
        <v>0.08</v>
      </c>
      <c r="P121" s="23">
        <f>'Std Cst'!AG121</f>
        <v>132.84883500000001</v>
      </c>
      <c r="Q121" s="61"/>
      <c r="S121" s="89"/>
      <c r="T121" s="89"/>
      <c r="U121" s="89"/>
      <c r="V121" s="68"/>
      <c r="W121" s="473">
        <f>(K121-P121)/K121</f>
        <v>0.42239636956521737</v>
      </c>
      <c r="X121" s="119"/>
      <c r="Y121" s="61"/>
      <c r="Z121" s="117"/>
      <c r="AA121" s="117"/>
      <c r="AB121" s="117"/>
      <c r="AC121" s="118"/>
      <c r="AD121" s="443">
        <f>((K121*(1-N121))-P121)/(K121*(1-N121))</f>
        <v>0.37216996691871457</v>
      </c>
      <c r="AE121" s="119"/>
      <c r="AF121" s="61"/>
      <c r="AG121" s="433"/>
      <c r="AH121" s="101"/>
      <c r="AI121" s="25"/>
      <c r="AJ121" s="25"/>
      <c r="AK121" s="263"/>
      <c r="AL121" s="691">
        <v>500</v>
      </c>
      <c r="AN121" s="23"/>
    </row>
    <row r="122" spans="1:40" ht="15.75" customHeight="1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IF('UK Prices'!D122=0,"",'UK Prices'!D122)</f>
        <v>Junior Smooth Pique w/Collar &amp; Sleeve Stripes</v>
      </c>
      <c r="F122" s="103"/>
      <c r="G122" s="92"/>
      <c r="H122" s="97"/>
      <c r="I122" s="97"/>
      <c r="J122" s="124"/>
      <c r="K122" s="433">
        <v>230</v>
      </c>
      <c r="L122" s="61"/>
      <c r="M122" s="560"/>
      <c r="N122" s="88">
        <v>0.08</v>
      </c>
      <c r="P122" s="23">
        <f>'Std Cst'!AG122</f>
        <v>127.741775</v>
      </c>
      <c r="Q122" s="61"/>
      <c r="S122" s="89"/>
      <c r="T122" s="89"/>
      <c r="U122" s="89"/>
      <c r="V122" s="68"/>
      <c r="W122" s="473">
        <f>(K122-P122)/K122</f>
        <v>0.44460097826086953</v>
      </c>
      <c r="X122" s="119"/>
      <c r="Y122" s="61"/>
      <c r="Z122" s="117"/>
      <c r="AA122" s="117"/>
      <c r="AB122" s="117"/>
      <c r="AC122" s="118"/>
      <c r="AD122" s="443">
        <f>((K122*(1-N122))-P122)/(K122*(1-N122))</f>
        <v>0.39630541115311912</v>
      </c>
      <c r="AE122" s="119"/>
      <c r="AF122" s="61"/>
      <c r="AG122" s="433"/>
      <c r="AH122" s="101"/>
      <c r="AI122" s="25"/>
      <c r="AJ122" s="25"/>
      <c r="AK122" s="263"/>
      <c r="AL122" s="691">
        <v>500</v>
      </c>
      <c r="AN122" s="23"/>
    </row>
    <row r="123" spans="1:40" ht="15.75" customHeight="1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IF('UK Prices'!D123=0,"",'UK Prices'!D123)</f>
        <v>FJ Junior Stretch Pique w/neck tape trim</v>
      </c>
      <c r="F123" s="103"/>
      <c r="G123" s="97"/>
      <c r="H123" s="97">
        <v>161</v>
      </c>
      <c r="I123" s="97">
        <v>177</v>
      </c>
      <c r="J123" s="124">
        <v>185</v>
      </c>
      <c r="K123" s="433">
        <v>190</v>
      </c>
      <c r="L123" s="61">
        <f t="shared" si="48"/>
        <v>2.7027027027027029E-2</v>
      </c>
      <c r="M123" s="560"/>
      <c r="N123" s="88">
        <v>0.08</v>
      </c>
      <c r="P123" s="23">
        <f>'Std Cst'!AG123</f>
        <v>95.091184999999982</v>
      </c>
      <c r="Q123" s="61">
        <f>'Std Cst'!AH123</f>
        <v>0</v>
      </c>
      <c r="S123" s="89"/>
      <c r="T123" s="89">
        <v>0.45325704347826096</v>
      </c>
      <c r="U123" s="89">
        <v>0.50268013559322045</v>
      </c>
      <c r="V123" s="68">
        <v>0.48599359459459468</v>
      </c>
      <c r="W123" s="473">
        <f t="shared" ref="W123:W124" si="53">(K123-P123)/K123</f>
        <v>0.4995200789473685</v>
      </c>
      <c r="X123" s="119">
        <f t="shared" si="50"/>
        <v>1.3526484352773815E-2</v>
      </c>
      <c r="Y123" s="61"/>
      <c r="Z123" s="61"/>
      <c r="AA123" s="61">
        <v>0.37155982008995508</v>
      </c>
      <c r="AB123" s="61">
        <v>0.42836797194623039</v>
      </c>
      <c r="AC123" s="116">
        <v>0.40918803976390189</v>
      </c>
      <c r="AD123" s="443">
        <f t="shared" ref="AD123:AD124" si="54">((K123*(1-N123))-P123)/(K123*(1-N123))</f>
        <v>0.45600008581235713</v>
      </c>
      <c r="AE123" s="119">
        <f t="shared" si="52"/>
        <v>4.6812046048455236E-2</v>
      </c>
      <c r="AF123" s="61"/>
      <c r="AG123" s="433"/>
      <c r="AH123" s="101"/>
      <c r="AI123" s="25">
        <v>399</v>
      </c>
      <c r="AJ123" s="25">
        <v>499</v>
      </c>
      <c r="AK123" s="263">
        <v>399</v>
      </c>
      <c r="AL123" s="691">
        <v>400</v>
      </c>
      <c r="AN123" s="23"/>
    </row>
    <row r="124" spans="1:40" ht="15.75" customHeight="1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IF('UK Prices'!D124=0,"",'UK Prices'!D124)</f>
        <v>FJ Junior Shorts</v>
      </c>
      <c r="F124" s="103"/>
      <c r="G124" s="97"/>
      <c r="H124" s="97">
        <v>191</v>
      </c>
      <c r="I124" s="97">
        <v>210</v>
      </c>
      <c r="J124" s="124">
        <v>215</v>
      </c>
      <c r="K124" s="433">
        <v>210</v>
      </c>
      <c r="L124" s="61">
        <f t="shared" si="48"/>
        <v>-2.3255813953488372E-2</v>
      </c>
      <c r="M124" s="560"/>
      <c r="N124" s="88">
        <v>0.08</v>
      </c>
      <c r="P124" s="23">
        <f>'Std Cst'!AG124</f>
        <v>111.81401</v>
      </c>
      <c r="Q124" s="61">
        <f>'Std Cst'!AH124</f>
        <v>0</v>
      </c>
      <c r="S124" s="89"/>
      <c r="T124" s="89">
        <v>0.45798769424083768</v>
      </c>
      <c r="U124" s="89">
        <v>0.5070269028571428</v>
      </c>
      <c r="V124" s="68">
        <v>0.47993483720930236</v>
      </c>
      <c r="W124" s="473">
        <f t="shared" si="53"/>
        <v>0.46755233333333335</v>
      </c>
      <c r="X124" s="119">
        <f t="shared" si="50"/>
        <v>-1.2382503875969009E-2</v>
      </c>
      <c r="Y124" s="61"/>
      <c r="Z124" s="61"/>
      <c r="AA124" s="61">
        <v>0.37699734970211224</v>
      </c>
      <c r="AB124" s="61">
        <v>0.43336425615763541</v>
      </c>
      <c r="AC124" s="116">
        <v>0.40222395081529011</v>
      </c>
      <c r="AD124" s="443">
        <f t="shared" si="54"/>
        <v>0.42125253623188413</v>
      </c>
      <c r="AE124" s="119">
        <f t="shared" si="52"/>
        <v>1.9028585416594024E-2</v>
      </c>
      <c r="AF124" s="61"/>
      <c r="AG124" s="433"/>
      <c r="AH124" s="101"/>
      <c r="AI124" s="25">
        <v>449</v>
      </c>
      <c r="AJ124" s="25">
        <v>549</v>
      </c>
      <c r="AK124" s="263">
        <v>429</v>
      </c>
      <c r="AL124" s="691">
        <v>450</v>
      </c>
      <c r="AN124" s="23"/>
    </row>
    <row r="125" spans="1:40" x14ac:dyDescent="0.3">
      <c r="A125" s="180"/>
      <c r="B125" s="180"/>
      <c r="C125" s="180"/>
      <c r="D125" s="29"/>
      <c r="E125" s="103"/>
      <c r="F125" s="103"/>
      <c r="M125" s="558"/>
    </row>
    <row r="126" spans="1:40" x14ac:dyDescent="0.3">
      <c r="A126" s="19"/>
      <c r="B126" s="19"/>
      <c r="C126" s="180"/>
      <c r="D126" s="29"/>
      <c r="E126" s="103"/>
      <c r="F126" s="103"/>
      <c r="M126" s="558"/>
    </row>
    <row r="127" spans="1:40" x14ac:dyDescent="0.3">
      <c r="A127" s="180"/>
      <c r="B127" s="180"/>
      <c r="C127" s="180"/>
      <c r="D127" s="422"/>
      <c r="E127" s="103"/>
      <c r="F127" s="103"/>
      <c r="M127" s="558"/>
    </row>
    <row r="128" spans="1:40" x14ac:dyDescent="0.3">
      <c r="A128" s="180"/>
      <c r="B128" s="180"/>
      <c r="C128" s="180"/>
      <c r="D128" s="21"/>
      <c r="E128" s="103"/>
      <c r="F128" s="103"/>
      <c r="M128" s="558"/>
    </row>
    <row r="129" spans="1:13" x14ac:dyDescent="0.3">
      <c r="A129" s="180"/>
      <c r="B129" s="180"/>
      <c r="C129" s="180"/>
      <c r="D129" s="21"/>
      <c r="E129" s="103"/>
      <c r="F129" s="103"/>
      <c r="M129" s="558"/>
    </row>
    <row r="130" spans="1:13" x14ac:dyDescent="0.3">
      <c r="A130" s="180"/>
      <c r="B130" s="180"/>
      <c r="C130" s="180"/>
      <c r="D130" s="21"/>
      <c r="E130" s="103"/>
      <c r="F130" s="103"/>
      <c r="M130" s="558"/>
    </row>
    <row r="131" spans="1:13" x14ac:dyDescent="0.3">
      <c r="A131" s="180"/>
      <c r="B131" s="180"/>
      <c r="C131" s="180"/>
      <c r="D131" s="21"/>
      <c r="E131" s="103"/>
      <c r="F131" s="103"/>
      <c r="M131" s="558"/>
    </row>
    <row r="132" spans="1:13" x14ac:dyDescent="0.3">
      <c r="D132" s="31"/>
      <c r="E132" s="103"/>
      <c r="F132" s="103"/>
      <c r="M132" s="558"/>
    </row>
    <row r="133" spans="1:13" x14ac:dyDescent="0.3">
      <c r="D133" s="31"/>
      <c r="E133" s="103"/>
      <c r="F133" s="103"/>
      <c r="M133" s="558"/>
    </row>
    <row r="134" spans="1:13" x14ac:dyDescent="0.3">
      <c r="D134" s="31"/>
      <c r="E134" s="103"/>
      <c r="F134" s="103"/>
      <c r="M134" s="558"/>
    </row>
    <row r="135" spans="1:13" x14ac:dyDescent="0.3">
      <c r="D135" s="31"/>
      <c r="E135" s="103"/>
      <c r="F135" s="103"/>
      <c r="M135" s="558"/>
    </row>
    <row r="136" spans="1:13" x14ac:dyDescent="0.3">
      <c r="D136" s="31"/>
      <c r="E136" s="103"/>
      <c r="F136" s="103"/>
      <c r="M136" s="558"/>
    </row>
    <row r="137" spans="1:13" x14ac:dyDescent="0.3">
      <c r="D137" s="31"/>
      <c r="E137" s="103"/>
      <c r="F137" s="103"/>
      <c r="M137" s="558"/>
    </row>
    <row r="138" spans="1:13" x14ac:dyDescent="0.3">
      <c r="D138" s="31"/>
      <c r="E138" s="103"/>
      <c r="F138" s="103"/>
      <c r="M138" s="558"/>
    </row>
    <row r="139" spans="1:13" x14ac:dyDescent="0.3">
      <c r="D139" s="31"/>
      <c r="E139" s="103"/>
      <c r="F139" s="103"/>
      <c r="M139" s="558"/>
    </row>
    <row r="140" spans="1:13" x14ac:dyDescent="0.3">
      <c r="D140" s="31"/>
      <c r="E140" s="103"/>
      <c r="F140" s="103"/>
      <c r="M140" s="558"/>
    </row>
    <row r="141" spans="1:13" x14ac:dyDescent="0.3">
      <c r="D141" s="31"/>
      <c r="E141" s="103"/>
      <c r="F141" s="103"/>
      <c r="M141" s="558"/>
    </row>
    <row r="142" spans="1:13" x14ac:dyDescent="0.3">
      <c r="D142" s="31"/>
      <c r="E142" s="103"/>
      <c r="F142" s="103"/>
      <c r="M142" s="558"/>
    </row>
    <row r="143" spans="1:13" x14ac:dyDescent="0.3">
      <c r="D143" s="31"/>
      <c r="E143" s="103"/>
      <c r="F143" s="103"/>
      <c r="M143" s="558"/>
    </row>
    <row r="144" spans="1:13" x14ac:dyDescent="0.3">
      <c r="D144" s="31"/>
      <c r="E144" s="103"/>
      <c r="F144" s="103"/>
      <c r="M144" s="558"/>
    </row>
    <row r="145" spans="4:13" x14ac:dyDescent="0.3">
      <c r="D145" s="31"/>
      <c r="E145" s="103"/>
      <c r="F145" s="103"/>
      <c r="M145" s="558"/>
    </row>
    <row r="146" spans="4:13" x14ac:dyDescent="0.3">
      <c r="D146" s="31"/>
      <c r="E146" s="103"/>
      <c r="F146" s="103"/>
      <c r="M146" s="558"/>
    </row>
    <row r="147" spans="4:13" x14ac:dyDescent="0.3">
      <c r="D147" s="31"/>
      <c r="E147" s="103"/>
      <c r="F147" s="103"/>
      <c r="M147" s="558"/>
    </row>
    <row r="148" spans="4:13" x14ac:dyDescent="0.3">
      <c r="D148" s="31"/>
      <c r="E148" s="103"/>
      <c r="F148" s="103"/>
      <c r="M148" s="558"/>
    </row>
    <row r="149" spans="4:13" x14ac:dyDescent="0.3">
      <c r="D149" s="31"/>
      <c r="E149" s="103"/>
      <c r="F149" s="103"/>
      <c r="M149" s="558"/>
    </row>
    <row r="150" spans="4:13" x14ac:dyDescent="0.3">
      <c r="D150" s="31"/>
      <c r="E150" s="103"/>
      <c r="F150" s="103"/>
      <c r="M150" s="558"/>
    </row>
    <row r="151" spans="4:13" x14ac:dyDescent="0.3">
      <c r="D151" s="31"/>
      <c r="E151" s="103"/>
      <c r="F151" s="103"/>
      <c r="M151" s="558"/>
    </row>
    <row r="152" spans="4:13" x14ac:dyDescent="0.3">
      <c r="D152" s="31"/>
      <c r="E152" s="103"/>
      <c r="F152" s="103"/>
      <c r="M152" s="558"/>
    </row>
    <row r="153" spans="4:13" x14ac:dyDescent="0.3">
      <c r="D153" s="31"/>
      <c r="E153" s="103"/>
      <c r="F153" s="103"/>
      <c r="M153" s="558"/>
    </row>
    <row r="154" spans="4:13" x14ac:dyDescent="0.3">
      <c r="D154" s="31"/>
      <c r="E154" s="103"/>
      <c r="F154" s="103"/>
      <c r="M154" s="558"/>
    </row>
    <row r="155" spans="4:13" x14ac:dyDescent="0.3">
      <c r="D155" s="31"/>
      <c r="E155" s="103"/>
      <c r="F155" s="103"/>
      <c r="M155" s="558"/>
    </row>
    <row r="156" spans="4:13" x14ac:dyDescent="0.3">
      <c r="D156" s="31"/>
      <c r="E156" s="103"/>
      <c r="F156" s="103"/>
      <c r="M156" s="558"/>
    </row>
    <row r="157" spans="4:13" x14ac:dyDescent="0.3">
      <c r="D157" s="31"/>
      <c r="E157" s="103"/>
      <c r="F157" s="103"/>
      <c r="M157" s="558"/>
    </row>
    <row r="158" spans="4:13" x14ac:dyDescent="0.3">
      <c r="D158" s="31"/>
      <c r="E158" s="103"/>
      <c r="F158" s="103"/>
      <c r="M158" s="558"/>
    </row>
    <row r="159" spans="4:13" x14ac:dyDescent="0.3">
      <c r="D159" s="31"/>
      <c r="E159" s="103"/>
      <c r="F159" s="103"/>
      <c r="M159" s="558"/>
    </row>
    <row r="160" spans="4:13" x14ac:dyDescent="0.3">
      <c r="D160" s="31"/>
      <c r="E160" s="103"/>
      <c r="F160" s="103"/>
      <c r="M160" s="558"/>
    </row>
    <row r="161" spans="4:13" x14ac:dyDescent="0.3">
      <c r="D161" s="31"/>
      <c r="E161" s="103"/>
      <c r="F161" s="103"/>
      <c r="M161" s="558"/>
    </row>
    <row r="162" spans="4:13" x14ac:dyDescent="0.3">
      <c r="D162" s="31"/>
      <c r="E162" s="103"/>
      <c r="F162" s="103"/>
      <c r="M162" s="558"/>
    </row>
    <row r="163" spans="4:13" x14ac:dyDescent="0.3">
      <c r="D163" s="31"/>
      <c r="E163" s="103"/>
      <c r="F163" s="103"/>
      <c r="M163" s="558"/>
    </row>
    <row r="164" spans="4:13" x14ac:dyDescent="0.3">
      <c r="D164" s="31"/>
      <c r="E164" s="103"/>
      <c r="F164" s="103"/>
      <c r="M164" s="558"/>
    </row>
    <row r="165" spans="4:13" x14ac:dyDescent="0.3">
      <c r="D165" s="31"/>
      <c r="E165" s="103"/>
      <c r="F165" s="103"/>
      <c r="M165" s="558"/>
    </row>
    <row r="166" spans="4:13" x14ac:dyDescent="0.3">
      <c r="D166" s="31"/>
      <c r="E166" s="103"/>
      <c r="F166" s="103"/>
      <c r="M166" s="558"/>
    </row>
    <row r="167" spans="4:13" x14ac:dyDescent="0.3">
      <c r="D167" s="31"/>
      <c r="E167" s="103"/>
      <c r="F167" s="103"/>
      <c r="M167" s="558"/>
    </row>
    <row r="168" spans="4:13" x14ac:dyDescent="0.3">
      <c r="D168" s="31"/>
      <c r="E168" s="103"/>
      <c r="F168" s="103"/>
      <c r="M168" s="558"/>
    </row>
    <row r="169" spans="4:13" x14ac:dyDescent="0.3">
      <c r="D169" s="31"/>
      <c r="E169" s="103"/>
      <c r="F169" s="103"/>
      <c r="M169" s="558"/>
    </row>
    <row r="170" spans="4:13" x14ac:dyDescent="0.3">
      <c r="D170" s="31"/>
      <c r="E170" s="103"/>
      <c r="F170" s="103"/>
      <c r="M170" s="558"/>
    </row>
    <row r="171" spans="4:13" x14ac:dyDescent="0.3">
      <c r="D171" s="31"/>
      <c r="E171" s="103"/>
      <c r="F171" s="103"/>
      <c r="M171" s="558"/>
    </row>
    <row r="172" spans="4:13" x14ac:dyDescent="0.3">
      <c r="D172" s="31"/>
      <c r="E172" s="103"/>
      <c r="F172" s="103"/>
      <c r="M172" s="558"/>
    </row>
    <row r="173" spans="4:13" x14ac:dyDescent="0.3">
      <c r="D173" s="31"/>
      <c r="E173" s="103"/>
      <c r="F173" s="103"/>
      <c r="M173" s="558"/>
    </row>
    <row r="174" spans="4:13" x14ac:dyDescent="0.3">
      <c r="D174" s="31"/>
      <c r="E174" s="103"/>
      <c r="F174" s="103"/>
      <c r="M174" s="558"/>
    </row>
    <row r="175" spans="4:13" x14ac:dyDescent="0.3">
      <c r="D175" s="31"/>
      <c r="E175" s="103"/>
      <c r="F175" s="103"/>
      <c r="M175" s="558"/>
    </row>
    <row r="176" spans="4:13" x14ac:dyDescent="0.3">
      <c r="D176" s="31"/>
      <c r="E176" s="103"/>
      <c r="F176" s="103"/>
      <c r="M176" s="558"/>
    </row>
    <row r="177" spans="4:13" x14ac:dyDescent="0.3">
      <c r="D177" s="31"/>
      <c r="E177" s="103"/>
      <c r="F177" s="103"/>
      <c r="M177" s="558"/>
    </row>
    <row r="178" spans="4:13" x14ac:dyDescent="0.3">
      <c r="D178" s="31"/>
      <c r="E178" s="103"/>
      <c r="F178" s="103"/>
      <c r="M178" s="558"/>
    </row>
    <row r="179" spans="4:13" x14ac:dyDescent="0.3">
      <c r="D179" s="31"/>
      <c r="E179" s="103"/>
      <c r="F179" s="103"/>
      <c r="M179" s="558"/>
    </row>
    <row r="180" spans="4:13" x14ac:dyDescent="0.3">
      <c r="D180" s="31"/>
      <c r="E180" s="103"/>
      <c r="F180" s="103"/>
      <c r="M180" s="558"/>
    </row>
    <row r="181" spans="4:13" x14ac:dyDescent="0.3">
      <c r="D181" s="31"/>
      <c r="E181" s="103"/>
      <c r="F181" s="103"/>
      <c r="M181" s="558"/>
    </row>
    <row r="182" spans="4:13" x14ac:dyDescent="0.3">
      <c r="D182" s="31"/>
      <c r="E182" s="103"/>
      <c r="F182" s="103"/>
      <c r="M182" s="558"/>
    </row>
    <row r="183" spans="4:13" x14ac:dyDescent="0.3">
      <c r="D183" s="31"/>
      <c r="E183" s="103"/>
      <c r="F183" s="103"/>
      <c r="M183" s="558"/>
    </row>
    <row r="184" spans="4:13" x14ac:dyDescent="0.3">
      <c r="D184" s="31"/>
      <c r="E184" s="103"/>
      <c r="F184" s="103"/>
      <c r="M184" s="558"/>
    </row>
    <row r="185" spans="4:13" x14ac:dyDescent="0.3">
      <c r="D185" s="31"/>
      <c r="E185" s="103"/>
      <c r="F185" s="103"/>
      <c r="M185" s="558"/>
    </row>
    <row r="186" spans="4:13" x14ac:dyDescent="0.3">
      <c r="D186" s="31"/>
      <c r="E186" s="103"/>
      <c r="F186" s="103"/>
      <c r="M186" s="558"/>
    </row>
    <row r="187" spans="4:13" x14ac:dyDescent="0.3">
      <c r="D187" s="31"/>
      <c r="E187" s="103"/>
      <c r="F187" s="103"/>
      <c r="M187" s="558"/>
    </row>
    <row r="188" spans="4:13" x14ac:dyDescent="0.3">
      <c r="D188" s="31"/>
      <c r="E188" s="103"/>
      <c r="F188" s="103"/>
      <c r="M188" s="558"/>
    </row>
    <row r="189" spans="4:13" x14ac:dyDescent="0.3">
      <c r="D189" s="31"/>
      <c r="E189" s="103"/>
      <c r="F189" s="103"/>
      <c r="M189" s="558"/>
    </row>
    <row r="190" spans="4:13" x14ac:dyDescent="0.3">
      <c r="D190" s="31"/>
      <c r="E190" s="103"/>
      <c r="F190" s="103"/>
      <c r="M190" s="558"/>
    </row>
    <row r="191" spans="4:13" x14ac:dyDescent="0.3">
      <c r="D191" s="31"/>
      <c r="E191" s="103"/>
      <c r="F191" s="103"/>
      <c r="M191" s="558"/>
    </row>
    <row r="192" spans="4:13" x14ac:dyDescent="0.3">
      <c r="D192" s="31"/>
      <c r="E192" s="103"/>
      <c r="F192" s="103"/>
      <c r="M192" s="558"/>
    </row>
    <row r="193" spans="4:13" x14ac:dyDescent="0.3">
      <c r="D193" s="31"/>
      <c r="E193" s="103"/>
      <c r="F193" s="103"/>
      <c r="M193" s="558"/>
    </row>
    <row r="194" spans="4:13" x14ac:dyDescent="0.3">
      <c r="D194" s="31"/>
      <c r="E194" s="103"/>
      <c r="F194" s="103"/>
      <c r="M194" s="558"/>
    </row>
    <row r="195" spans="4:13" x14ac:dyDescent="0.3">
      <c r="D195" s="31"/>
      <c r="E195" s="103"/>
      <c r="F195" s="103"/>
      <c r="M195" s="558"/>
    </row>
    <row r="196" spans="4:13" x14ac:dyDescent="0.3">
      <c r="D196" s="31"/>
      <c r="E196" s="103"/>
      <c r="F196" s="103"/>
      <c r="M196" s="558"/>
    </row>
    <row r="197" spans="4:13" x14ac:dyDescent="0.3">
      <c r="D197" s="31"/>
      <c r="E197" s="103"/>
      <c r="F197" s="103"/>
      <c r="M197" s="558"/>
    </row>
    <row r="198" spans="4:13" x14ac:dyDescent="0.3">
      <c r="D198" s="31"/>
      <c r="E198" s="103"/>
      <c r="F198" s="103"/>
      <c r="M198" s="558"/>
    </row>
    <row r="199" spans="4:13" x14ac:dyDescent="0.3">
      <c r="D199" s="31"/>
      <c r="E199" s="103"/>
      <c r="F199" s="103"/>
      <c r="M199" s="558"/>
    </row>
    <row r="200" spans="4:13" x14ac:dyDescent="0.3">
      <c r="D200" s="31"/>
      <c r="E200" s="103"/>
      <c r="F200" s="103"/>
      <c r="M200" s="558"/>
    </row>
    <row r="201" spans="4:13" x14ac:dyDescent="0.3">
      <c r="D201" s="31"/>
      <c r="E201" s="103"/>
      <c r="F201" s="103"/>
      <c r="M201" s="558"/>
    </row>
    <row r="202" spans="4:13" x14ac:dyDescent="0.3">
      <c r="D202" s="31"/>
      <c r="E202" s="103"/>
      <c r="F202" s="103"/>
      <c r="M202" s="558"/>
    </row>
    <row r="203" spans="4:13" x14ac:dyDescent="0.3">
      <c r="D203" s="31"/>
      <c r="E203" s="103"/>
      <c r="F203" s="103"/>
      <c r="M203" s="558"/>
    </row>
    <row r="204" spans="4:13" x14ac:dyDescent="0.3">
      <c r="D204" s="31"/>
      <c r="E204" s="103"/>
      <c r="F204" s="103"/>
      <c r="M204" s="558"/>
    </row>
    <row r="205" spans="4:13" x14ac:dyDescent="0.3">
      <c r="D205" s="31"/>
      <c r="E205" s="103"/>
      <c r="F205" s="103"/>
      <c r="M205" s="558"/>
    </row>
    <row r="206" spans="4:13" x14ac:dyDescent="0.3">
      <c r="D206" s="31"/>
      <c r="E206" s="103"/>
      <c r="F206" s="103"/>
      <c r="M206" s="558"/>
    </row>
    <row r="207" spans="4:13" x14ac:dyDescent="0.3">
      <c r="D207" s="31"/>
      <c r="E207" s="103"/>
      <c r="F207" s="103"/>
      <c r="M207" s="558"/>
    </row>
    <row r="208" spans="4:13" x14ac:dyDescent="0.3">
      <c r="D208" s="31"/>
      <c r="E208" s="103"/>
      <c r="F208" s="103"/>
      <c r="M208" s="558"/>
    </row>
    <row r="209" spans="4:13" x14ac:dyDescent="0.3">
      <c r="D209" s="31"/>
      <c r="E209" s="103"/>
      <c r="F209" s="103"/>
      <c r="M209" s="558"/>
    </row>
    <row r="210" spans="4:13" x14ac:dyDescent="0.3">
      <c r="D210" s="31"/>
      <c r="E210" s="103"/>
      <c r="F210" s="103"/>
      <c r="M210" s="558"/>
    </row>
    <row r="211" spans="4:13" x14ac:dyDescent="0.3">
      <c r="D211" s="31"/>
      <c r="E211" s="103"/>
      <c r="F211" s="103"/>
      <c r="M211" s="558"/>
    </row>
    <row r="212" spans="4:13" x14ac:dyDescent="0.3">
      <c r="D212" s="31"/>
      <c r="E212" s="103"/>
      <c r="F212" s="103"/>
      <c r="M212" s="558"/>
    </row>
    <row r="213" spans="4:13" x14ac:dyDescent="0.3">
      <c r="D213" s="31"/>
      <c r="E213" s="103"/>
      <c r="F213" s="103"/>
      <c r="M213" s="558"/>
    </row>
    <row r="214" spans="4:13" x14ac:dyDescent="0.3">
      <c r="D214" s="31"/>
      <c r="E214" s="103"/>
      <c r="F214" s="103"/>
      <c r="M214" s="558"/>
    </row>
    <row r="215" spans="4:13" x14ac:dyDescent="0.3">
      <c r="D215" s="31"/>
      <c r="E215" s="103"/>
      <c r="F215" s="103"/>
      <c r="M215" s="558"/>
    </row>
    <row r="216" spans="4:13" x14ac:dyDescent="0.3">
      <c r="D216" s="31"/>
      <c r="E216" s="103"/>
      <c r="F216" s="103"/>
      <c r="M216" s="558"/>
    </row>
    <row r="217" spans="4:13" x14ac:dyDescent="0.3">
      <c r="D217" s="31"/>
      <c r="E217" s="103"/>
      <c r="F217" s="103"/>
      <c r="M217" s="558"/>
    </row>
    <row r="218" spans="4:13" x14ac:dyDescent="0.3">
      <c r="D218" s="31"/>
      <c r="E218" s="103"/>
      <c r="F218" s="103"/>
      <c r="M218" s="558"/>
    </row>
    <row r="219" spans="4:13" x14ac:dyDescent="0.3">
      <c r="D219" s="31"/>
      <c r="E219" s="103"/>
      <c r="F219" s="103"/>
      <c r="M219" s="558"/>
    </row>
    <row r="220" spans="4:13" x14ac:dyDescent="0.3">
      <c r="D220" s="31"/>
      <c r="E220" s="103"/>
      <c r="F220" s="103"/>
      <c r="M220" s="558"/>
    </row>
    <row r="221" spans="4:13" x14ac:dyDescent="0.3">
      <c r="D221" s="31"/>
      <c r="E221" s="103"/>
      <c r="F221" s="103"/>
      <c r="M221" s="558"/>
    </row>
    <row r="222" spans="4:13" x14ac:dyDescent="0.3">
      <c r="D222" s="31"/>
      <c r="E222" s="103"/>
      <c r="F222" s="103"/>
      <c r="M222" s="558"/>
    </row>
    <row r="223" spans="4:13" x14ac:dyDescent="0.3">
      <c r="D223" s="31"/>
      <c r="E223" s="103"/>
      <c r="F223" s="103"/>
      <c r="M223" s="558"/>
    </row>
    <row r="224" spans="4:13" x14ac:dyDescent="0.3">
      <c r="D224" s="31"/>
      <c r="E224" s="103"/>
      <c r="F224" s="103"/>
      <c r="M224" s="558"/>
    </row>
    <row r="225" spans="4:13" x14ac:dyDescent="0.3">
      <c r="D225" s="31"/>
      <c r="E225" s="103"/>
      <c r="F225" s="103"/>
      <c r="M225" s="558"/>
    </row>
    <row r="226" spans="4:13" x14ac:dyDescent="0.3">
      <c r="D226" s="31"/>
      <c r="E226" s="103"/>
      <c r="F226" s="103"/>
      <c r="M226" s="558"/>
    </row>
    <row r="227" spans="4:13" x14ac:dyDescent="0.3">
      <c r="D227" s="31"/>
      <c r="E227" s="103"/>
      <c r="F227" s="103"/>
      <c r="M227" s="558"/>
    </row>
    <row r="228" spans="4:13" x14ac:dyDescent="0.3">
      <c r="D228" s="31"/>
      <c r="E228" s="103"/>
      <c r="F228" s="103"/>
      <c r="M228" s="558"/>
    </row>
    <row r="229" spans="4:13" x14ac:dyDescent="0.3">
      <c r="D229" s="31"/>
      <c r="E229" s="103"/>
      <c r="F229" s="103"/>
      <c r="M229" s="558"/>
    </row>
    <row r="230" spans="4:13" x14ac:dyDescent="0.3">
      <c r="D230" s="31"/>
      <c r="E230" s="103"/>
      <c r="F230" s="103"/>
      <c r="M230" s="558"/>
    </row>
    <row r="231" spans="4:13" x14ac:dyDescent="0.3">
      <c r="D231" s="31"/>
      <c r="E231" s="103"/>
      <c r="F231" s="103"/>
      <c r="M231" s="558"/>
    </row>
    <row r="232" spans="4:13" x14ac:dyDescent="0.3">
      <c r="D232" s="31"/>
      <c r="E232" s="103"/>
      <c r="F232" s="103"/>
      <c r="M232" s="558"/>
    </row>
    <row r="233" spans="4:13" x14ac:dyDescent="0.3">
      <c r="D233" s="31"/>
      <c r="E233" s="103"/>
      <c r="F233" s="103"/>
      <c r="M233" s="558"/>
    </row>
    <row r="234" spans="4:13" x14ac:dyDescent="0.3">
      <c r="D234" s="31"/>
      <c r="E234" s="103"/>
      <c r="F234" s="103"/>
      <c r="M234" s="558"/>
    </row>
    <row r="235" spans="4:13" x14ac:dyDescent="0.3">
      <c r="D235" s="31"/>
      <c r="E235" s="103"/>
      <c r="F235" s="103"/>
      <c r="M235" s="558"/>
    </row>
    <row r="236" spans="4:13" x14ac:dyDescent="0.3">
      <c r="D236" s="31"/>
      <c r="E236" s="103"/>
      <c r="F236" s="103"/>
      <c r="M236" s="558"/>
    </row>
    <row r="237" spans="4:13" x14ac:dyDescent="0.3">
      <c r="D237" s="31"/>
      <c r="E237" s="103"/>
      <c r="F237" s="103"/>
      <c r="M237" s="558"/>
    </row>
    <row r="238" spans="4:13" x14ac:dyDescent="0.3">
      <c r="D238" s="31"/>
      <c r="E238" s="103"/>
      <c r="F238" s="103"/>
      <c r="M238" s="558"/>
    </row>
    <row r="239" spans="4:13" x14ac:dyDescent="0.3">
      <c r="D239" s="31"/>
      <c r="E239" s="103"/>
      <c r="F239" s="103"/>
      <c r="M239" s="558"/>
    </row>
    <row r="240" spans="4:13" x14ac:dyDescent="0.3">
      <c r="D240" s="31"/>
      <c r="E240" s="103"/>
      <c r="F240" s="103"/>
      <c r="M240" s="558"/>
    </row>
    <row r="241" spans="4:13" x14ac:dyDescent="0.3">
      <c r="D241" s="31"/>
      <c r="E241" s="103"/>
      <c r="F241" s="103"/>
      <c r="M241" s="558"/>
    </row>
    <row r="242" spans="4:13" x14ac:dyDescent="0.3">
      <c r="D242" s="31"/>
      <c r="E242" s="103"/>
      <c r="F242" s="103"/>
      <c r="M242" s="558"/>
    </row>
    <row r="243" spans="4:13" x14ac:dyDescent="0.3">
      <c r="D243" s="31"/>
      <c r="E243" s="103"/>
      <c r="F243" s="103"/>
      <c r="M243" s="558"/>
    </row>
    <row r="244" spans="4:13" x14ac:dyDescent="0.3">
      <c r="D244" s="31"/>
      <c r="E244" s="103"/>
      <c r="F244" s="103"/>
      <c r="M244" s="558"/>
    </row>
    <row r="245" spans="4:13" x14ac:dyDescent="0.3">
      <c r="D245" s="31"/>
      <c r="E245" s="103"/>
      <c r="F245" s="103"/>
      <c r="M245" s="558"/>
    </row>
    <row r="246" spans="4:13" x14ac:dyDescent="0.3">
      <c r="D246" s="31"/>
      <c r="E246" s="103"/>
      <c r="F246" s="103"/>
      <c r="M246" s="558"/>
    </row>
    <row r="247" spans="4:13" x14ac:dyDescent="0.3">
      <c r="D247" s="31"/>
      <c r="E247" s="103"/>
      <c r="F247" s="103"/>
      <c r="M247" s="558"/>
    </row>
    <row r="248" spans="4:13" x14ac:dyDescent="0.3">
      <c r="D248" s="31"/>
      <c r="E248" s="103"/>
      <c r="F248" s="103"/>
      <c r="M248" s="558"/>
    </row>
    <row r="249" spans="4:13" x14ac:dyDescent="0.3">
      <c r="D249" s="31"/>
      <c r="E249" s="103"/>
      <c r="F249" s="103"/>
      <c r="M249" s="558"/>
    </row>
    <row r="250" spans="4:13" x14ac:dyDescent="0.3">
      <c r="D250" s="31"/>
      <c r="E250" s="103"/>
      <c r="F250" s="103"/>
      <c r="M250" s="558"/>
    </row>
    <row r="251" spans="4:13" x14ac:dyDescent="0.3">
      <c r="D251" s="31"/>
      <c r="E251" s="103"/>
      <c r="F251" s="103"/>
      <c r="M251" s="558"/>
    </row>
    <row r="252" spans="4:13" x14ac:dyDescent="0.3">
      <c r="D252" s="31"/>
      <c r="E252" s="103"/>
      <c r="F252" s="103"/>
      <c r="M252" s="558"/>
    </row>
    <row r="253" spans="4:13" x14ac:dyDescent="0.3">
      <c r="D253" s="31"/>
      <c r="E253" s="103"/>
      <c r="F253" s="103"/>
      <c r="M253" s="558"/>
    </row>
    <row r="254" spans="4:13" x14ac:dyDescent="0.3">
      <c r="D254" s="31"/>
      <c r="E254" s="103"/>
      <c r="F254" s="103"/>
      <c r="M254" s="558"/>
    </row>
    <row r="255" spans="4:13" x14ac:dyDescent="0.3">
      <c r="D255" s="31"/>
      <c r="E255" s="103"/>
      <c r="F255" s="103"/>
      <c r="M255" s="558"/>
    </row>
    <row r="256" spans="4:13" x14ac:dyDescent="0.3">
      <c r="D256" s="31"/>
      <c r="E256" s="103"/>
      <c r="F256" s="103"/>
      <c r="M256" s="558"/>
    </row>
    <row r="257" spans="4:13" x14ac:dyDescent="0.3">
      <c r="D257" s="31"/>
      <c r="E257" s="103"/>
      <c r="F257" s="103"/>
      <c r="M257" s="558"/>
    </row>
    <row r="258" spans="4:13" x14ac:dyDescent="0.3">
      <c r="D258" s="31"/>
      <c r="E258" s="103"/>
      <c r="F258" s="103"/>
      <c r="M258" s="558"/>
    </row>
    <row r="259" spans="4:13" x14ac:dyDescent="0.3">
      <c r="D259" s="31"/>
      <c r="E259" s="103"/>
      <c r="F259" s="103"/>
      <c r="M259" s="558"/>
    </row>
    <row r="260" spans="4:13" x14ac:dyDescent="0.3">
      <c r="D260" s="31"/>
      <c r="E260" s="103"/>
      <c r="F260" s="103"/>
      <c r="M260" s="558"/>
    </row>
    <row r="261" spans="4:13" x14ac:dyDescent="0.3">
      <c r="D261" s="31"/>
      <c r="E261" s="103"/>
      <c r="F261" s="103"/>
      <c r="M261" s="558"/>
    </row>
    <row r="262" spans="4:13" x14ac:dyDescent="0.3">
      <c r="D262" s="31"/>
      <c r="E262" s="103"/>
      <c r="F262" s="103"/>
      <c r="M262" s="558"/>
    </row>
    <row r="263" spans="4:13" x14ac:dyDescent="0.3">
      <c r="D263" s="31"/>
      <c r="E263" s="103"/>
      <c r="F263" s="103"/>
      <c r="M263" s="558"/>
    </row>
    <row r="264" spans="4:13" x14ac:dyDescent="0.3">
      <c r="D264" s="31"/>
      <c r="E264" s="103"/>
      <c r="F264" s="103"/>
      <c r="M264" s="558"/>
    </row>
    <row r="265" spans="4:13" x14ac:dyDescent="0.3">
      <c r="D265" s="31"/>
      <c r="E265" s="103"/>
      <c r="F265" s="103"/>
      <c r="M265" s="558"/>
    </row>
    <row r="266" spans="4:13" x14ac:dyDescent="0.3">
      <c r="D266" s="31"/>
      <c r="E266" s="103"/>
      <c r="F266" s="103"/>
      <c r="M266" s="558"/>
    </row>
    <row r="267" spans="4:13" x14ac:dyDescent="0.3">
      <c r="D267" s="31"/>
      <c r="E267" s="103"/>
      <c r="F267" s="103"/>
      <c r="M267" s="558"/>
    </row>
    <row r="268" spans="4:13" x14ac:dyDescent="0.3">
      <c r="D268" s="31"/>
      <c r="E268" s="103"/>
      <c r="F268" s="103"/>
      <c r="M268" s="558"/>
    </row>
    <row r="269" spans="4:13" x14ac:dyDescent="0.3">
      <c r="D269" s="31"/>
      <c r="E269" s="103"/>
      <c r="F269" s="103"/>
      <c r="M269" s="558"/>
    </row>
    <row r="270" spans="4:13" x14ac:dyDescent="0.3">
      <c r="D270" s="31"/>
      <c r="E270" s="103"/>
      <c r="F270" s="103"/>
      <c r="M270" s="558"/>
    </row>
    <row r="271" spans="4:13" x14ac:dyDescent="0.3">
      <c r="D271" s="31"/>
      <c r="E271" s="103"/>
      <c r="F271" s="103"/>
      <c r="M271" s="558"/>
    </row>
    <row r="272" spans="4:13" x14ac:dyDescent="0.3">
      <c r="D272" s="31"/>
      <c r="E272" s="103"/>
      <c r="F272" s="103"/>
      <c r="M272" s="558"/>
    </row>
    <row r="273" spans="4:13" x14ac:dyDescent="0.3">
      <c r="D273" s="31"/>
      <c r="E273" s="103"/>
      <c r="F273" s="103"/>
      <c r="M273" s="558"/>
    </row>
    <row r="274" spans="4:13" x14ac:dyDescent="0.3">
      <c r="D274" s="31"/>
      <c r="E274" s="103"/>
      <c r="F274" s="103"/>
      <c r="M274" s="558"/>
    </row>
    <row r="275" spans="4:13" x14ac:dyDescent="0.3">
      <c r="D275" s="31"/>
      <c r="E275" s="103"/>
      <c r="F275" s="103"/>
      <c r="M275" s="558"/>
    </row>
    <row r="276" spans="4:13" x14ac:dyDescent="0.3">
      <c r="D276" s="31"/>
      <c r="E276" s="103"/>
      <c r="F276" s="103"/>
      <c r="M276" s="558"/>
    </row>
    <row r="277" spans="4:13" x14ac:dyDescent="0.3">
      <c r="D277" s="31"/>
      <c r="E277" s="103"/>
      <c r="F277" s="103"/>
      <c r="M277" s="558"/>
    </row>
    <row r="278" spans="4:13" x14ac:dyDescent="0.3">
      <c r="D278" s="31"/>
      <c r="E278" s="103"/>
      <c r="F278" s="103"/>
      <c r="M278" s="558"/>
    </row>
    <row r="279" spans="4:13" x14ac:dyDescent="0.3">
      <c r="D279" s="31"/>
      <c r="E279" s="103"/>
      <c r="F279" s="103"/>
      <c r="M279" s="558"/>
    </row>
    <row r="280" spans="4:13" x14ac:dyDescent="0.3">
      <c r="D280" s="31"/>
      <c r="E280" s="103"/>
      <c r="F280" s="103"/>
      <c r="M280" s="558"/>
    </row>
    <row r="281" spans="4:13" x14ac:dyDescent="0.3">
      <c r="D281" s="31"/>
      <c r="E281" s="103"/>
      <c r="F281" s="103"/>
      <c r="M281" s="558"/>
    </row>
    <row r="282" spans="4:13" x14ac:dyDescent="0.3">
      <c r="D282" s="31"/>
      <c r="E282" s="103"/>
      <c r="F282" s="103"/>
      <c r="M282" s="558"/>
    </row>
    <row r="283" spans="4:13" x14ac:dyDescent="0.3">
      <c r="D283" s="31"/>
      <c r="E283" s="103"/>
      <c r="F283" s="103"/>
      <c r="M283" s="558"/>
    </row>
    <row r="284" spans="4:13" x14ac:dyDescent="0.3">
      <c r="D284" s="31"/>
      <c r="E284" s="103"/>
      <c r="F284" s="103"/>
      <c r="M284" s="558"/>
    </row>
    <row r="285" spans="4:13" x14ac:dyDescent="0.3">
      <c r="D285" s="31"/>
      <c r="E285" s="103"/>
      <c r="F285" s="103"/>
      <c r="M285" s="558"/>
    </row>
    <row r="286" spans="4:13" x14ac:dyDescent="0.3">
      <c r="D286" s="31"/>
      <c r="E286" s="103"/>
      <c r="F286" s="103"/>
      <c r="M286" s="558"/>
    </row>
    <row r="287" spans="4:13" x14ac:dyDescent="0.3">
      <c r="D287" s="31"/>
      <c r="E287" s="103"/>
      <c r="F287" s="103"/>
      <c r="M287" s="558"/>
    </row>
    <row r="288" spans="4:13" x14ac:dyDescent="0.3">
      <c r="D288" s="31"/>
      <c r="E288" s="103"/>
      <c r="F288" s="103"/>
      <c r="M288" s="558"/>
    </row>
    <row r="289" spans="4:13" x14ac:dyDescent="0.3">
      <c r="D289" s="31"/>
      <c r="E289" s="103"/>
      <c r="F289" s="103"/>
      <c r="M289" s="558"/>
    </row>
    <row r="290" spans="4:13" x14ac:dyDescent="0.3">
      <c r="D290" s="31"/>
      <c r="E290" s="103"/>
      <c r="F290" s="103"/>
      <c r="M290" s="558"/>
    </row>
    <row r="291" spans="4:13" x14ac:dyDescent="0.3">
      <c r="D291" s="31"/>
      <c r="E291" s="103"/>
      <c r="F291" s="103"/>
      <c r="M291" s="558"/>
    </row>
    <row r="292" spans="4:13" x14ac:dyDescent="0.3">
      <c r="D292" s="31"/>
      <c r="E292" s="103"/>
      <c r="F292" s="103"/>
      <c r="M292" s="558"/>
    </row>
    <row r="293" spans="4:13" x14ac:dyDescent="0.3">
      <c r="D293" s="31"/>
      <c r="E293" s="103"/>
      <c r="F293" s="103"/>
      <c r="M293" s="558"/>
    </row>
    <row r="294" spans="4:13" x14ac:dyDescent="0.3">
      <c r="D294" s="31"/>
      <c r="E294" s="103"/>
      <c r="F294" s="103"/>
      <c r="M294" s="558"/>
    </row>
    <row r="295" spans="4:13" x14ac:dyDescent="0.3">
      <c r="D295" s="31"/>
      <c r="E295" s="103"/>
      <c r="F295" s="103"/>
      <c r="M295" s="558"/>
    </row>
    <row r="296" spans="4:13" x14ac:dyDescent="0.3">
      <c r="D296" s="31"/>
      <c r="E296" s="103"/>
      <c r="F296" s="103"/>
      <c r="M296" s="558"/>
    </row>
    <row r="297" spans="4:13" x14ac:dyDescent="0.3">
      <c r="D297" s="31"/>
      <c r="E297" s="103"/>
      <c r="F297" s="103"/>
      <c r="M297" s="558"/>
    </row>
    <row r="298" spans="4:13" x14ac:dyDescent="0.3">
      <c r="D298" s="31"/>
      <c r="E298" s="103"/>
      <c r="F298" s="103"/>
      <c r="M298" s="558"/>
    </row>
    <row r="299" spans="4:13" x14ac:dyDescent="0.3">
      <c r="D299" s="31"/>
      <c r="E299" s="103"/>
      <c r="F299" s="103"/>
      <c r="M299" s="558"/>
    </row>
    <row r="300" spans="4:13" x14ac:dyDescent="0.3">
      <c r="D300" s="31"/>
      <c r="E300" s="103"/>
      <c r="F300" s="103"/>
      <c r="M300" s="558"/>
    </row>
    <row r="301" spans="4:13" x14ac:dyDescent="0.3">
      <c r="D301" s="31"/>
      <c r="E301" s="103"/>
      <c r="F301" s="103"/>
      <c r="M301" s="558"/>
    </row>
    <row r="302" spans="4:13" x14ac:dyDescent="0.3">
      <c r="D302" s="31"/>
      <c r="E302" s="103"/>
      <c r="F302" s="103"/>
      <c r="M302" s="558"/>
    </row>
    <row r="303" spans="4:13" x14ac:dyDescent="0.3">
      <c r="D303" s="31"/>
      <c r="E303" s="103"/>
      <c r="F303" s="103"/>
      <c r="M303" s="558"/>
    </row>
    <row r="304" spans="4:13" x14ac:dyDescent="0.3">
      <c r="D304" s="31"/>
      <c r="E304" s="103"/>
      <c r="F304" s="103"/>
      <c r="M304" s="558"/>
    </row>
    <row r="305" spans="4:13" x14ac:dyDescent="0.3">
      <c r="D305" s="31"/>
      <c r="E305" s="103"/>
      <c r="F305" s="103"/>
      <c r="M305" s="558"/>
    </row>
    <row r="306" spans="4:13" x14ac:dyDescent="0.3">
      <c r="D306" s="31"/>
      <c r="E306" s="103"/>
      <c r="F306" s="103"/>
      <c r="M306" s="558"/>
    </row>
    <row r="307" spans="4:13" x14ac:dyDescent="0.3">
      <c r="D307" s="31"/>
      <c r="E307" s="103"/>
      <c r="F307" s="103"/>
      <c r="M307" s="558"/>
    </row>
    <row r="308" spans="4:13" x14ac:dyDescent="0.3">
      <c r="D308" s="31"/>
      <c r="E308" s="103"/>
      <c r="F308" s="103"/>
      <c r="M308" s="558"/>
    </row>
    <row r="309" spans="4:13" x14ac:dyDescent="0.3">
      <c r="D309" s="31"/>
      <c r="E309" s="103"/>
      <c r="F309" s="103"/>
      <c r="M309" s="558"/>
    </row>
    <row r="310" spans="4:13" x14ac:dyDescent="0.3">
      <c r="D310" s="31"/>
      <c r="E310" s="103"/>
      <c r="F310" s="103"/>
      <c r="M310" s="558"/>
    </row>
    <row r="311" spans="4:13" x14ac:dyDescent="0.3">
      <c r="D311" s="31"/>
      <c r="E311" s="103"/>
      <c r="F311" s="103"/>
      <c r="M311" s="558"/>
    </row>
    <row r="312" spans="4:13" x14ac:dyDescent="0.3">
      <c r="D312" s="31"/>
      <c r="E312" s="103"/>
      <c r="F312" s="103"/>
      <c r="M312" s="558"/>
    </row>
    <row r="313" spans="4:13" x14ac:dyDescent="0.3">
      <c r="D313" s="31"/>
      <c r="E313" s="103"/>
      <c r="F313" s="103"/>
      <c r="M313" s="558"/>
    </row>
    <row r="314" spans="4:13" x14ac:dyDescent="0.3">
      <c r="D314" s="31"/>
      <c r="E314" s="103"/>
      <c r="F314" s="103"/>
      <c r="M314" s="558"/>
    </row>
    <row r="315" spans="4:13" x14ac:dyDescent="0.3">
      <c r="D315" s="31"/>
      <c r="E315" s="103"/>
      <c r="F315" s="103"/>
      <c r="M315" s="558"/>
    </row>
    <row r="316" spans="4:13" x14ac:dyDescent="0.3">
      <c r="D316" s="31"/>
      <c r="E316" s="103"/>
      <c r="F316" s="103"/>
      <c r="M316" s="558"/>
    </row>
    <row r="317" spans="4:13" x14ac:dyDescent="0.3">
      <c r="D317" s="31"/>
      <c r="E317" s="103"/>
      <c r="F317" s="103"/>
      <c r="M317" s="558"/>
    </row>
    <row r="318" spans="4:13" x14ac:dyDescent="0.3">
      <c r="D318" s="31"/>
      <c r="E318" s="103"/>
      <c r="F318" s="103"/>
      <c r="M318" s="558"/>
    </row>
    <row r="319" spans="4:13" x14ac:dyDescent="0.3">
      <c r="D319" s="31"/>
      <c r="E319" s="103"/>
      <c r="F319" s="103"/>
      <c r="M319" s="558"/>
    </row>
    <row r="320" spans="4:13" x14ac:dyDescent="0.3">
      <c r="D320" s="31"/>
      <c r="E320" s="103"/>
      <c r="F320" s="103"/>
      <c r="M320" s="558"/>
    </row>
    <row r="321" spans="4:13" x14ac:dyDescent="0.3">
      <c r="D321" s="31"/>
      <c r="E321" s="103"/>
      <c r="F321" s="103"/>
      <c r="M321" s="558"/>
    </row>
    <row r="322" spans="4:13" x14ac:dyDescent="0.3">
      <c r="D322" s="31"/>
      <c r="E322" s="103"/>
      <c r="F322" s="103"/>
      <c r="M322" s="558"/>
    </row>
    <row r="323" spans="4:13" x14ac:dyDescent="0.3">
      <c r="D323" s="31"/>
      <c r="E323" s="103"/>
      <c r="F323" s="103"/>
      <c r="M323" s="558"/>
    </row>
    <row r="324" spans="4:13" x14ac:dyDescent="0.3">
      <c r="D324" s="31"/>
      <c r="E324" s="103"/>
      <c r="F324" s="103"/>
      <c r="M324" s="558"/>
    </row>
    <row r="325" spans="4:13" x14ac:dyDescent="0.3">
      <c r="D325" s="31"/>
      <c r="E325" s="103"/>
      <c r="F325" s="103"/>
      <c r="M325" s="558"/>
    </row>
    <row r="326" spans="4:13" x14ac:dyDescent="0.3">
      <c r="D326" s="31"/>
      <c r="E326" s="103"/>
      <c r="F326" s="103"/>
      <c r="M326" s="558"/>
    </row>
    <row r="327" spans="4:13" x14ac:dyDescent="0.3">
      <c r="D327" s="31"/>
      <c r="E327" s="103"/>
      <c r="F327" s="103"/>
      <c r="M327" s="558"/>
    </row>
    <row r="328" spans="4:13" x14ac:dyDescent="0.3">
      <c r="D328" s="31"/>
      <c r="E328" s="103"/>
      <c r="F328" s="103"/>
      <c r="M328" s="558"/>
    </row>
    <row r="329" spans="4:13" x14ac:dyDescent="0.3">
      <c r="D329" s="31"/>
      <c r="E329" s="103"/>
      <c r="F329" s="103"/>
      <c r="M329" s="558"/>
    </row>
    <row r="330" spans="4:13" x14ac:dyDescent="0.3">
      <c r="D330" s="31"/>
      <c r="E330" s="103"/>
      <c r="F330" s="103"/>
      <c r="M330" s="558"/>
    </row>
    <row r="331" spans="4:13" x14ac:dyDescent="0.3">
      <c r="D331" s="31"/>
      <c r="E331" s="103"/>
      <c r="F331" s="103"/>
      <c r="M331" s="558"/>
    </row>
    <row r="332" spans="4:13" x14ac:dyDescent="0.3">
      <c r="D332" s="31"/>
      <c r="E332" s="103"/>
      <c r="F332" s="103"/>
      <c r="M332" s="558"/>
    </row>
    <row r="333" spans="4:13" x14ac:dyDescent="0.3">
      <c r="D333" s="31"/>
      <c r="E333" s="103"/>
      <c r="F333" s="103"/>
      <c r="M333" s="558"/>
    </row>
    <row r="334" spans="4:13" x14ac:dyDescent="0.3">
      <c r="D334" s="31"/>
      <c r="E334" s="103"/>
      <c r="F334" s="103"/>
      <c r="M334" s="558"/>
    </row>
    <row r="335" spans="4:13" x14ac:dyDescent="0.3">
      <c r="D335" s="31"/>
      <c r="E335" s="103"/>
      <c r="F335" s="103"/>
      <c r="M335" s="558"/>
    </row>
    <row r="336" spans="4:13" x14ac:dyDescent="0.3">
      <c r="D336" s="31"/>
      <c r="E336" s="103"/>
      <c r="F336" s="103"/>
      <c r="M336" s="558"/>
    </row>
    <row r="337" spans="4:13" x14ac:dyDescent="0.3">
      <c r="D337" s="31"/>
      <c r="E337" s="103"/>
      <c r="F337" s="103"/>
      <c r="M337" s="558"/>
    </row>
    <row r="338" spans="4:13" x14ac:dyDescent="0.3">
      <c r="D338" s="31"/>
      <c r="E338" s="103"/>
      <c r="F338" s="103"/>
      <c r="M338" s="558"/>
    </row>
    <row r="339" spans="4:13" x14ac:dyDescent="0.3">
      <c r="D339" s="31"/>
      <c r="E339" s="103"/>
      <c r="F339" s="103"/>
      <c r="M339" s="558"/>
    </row>
    <row r="340" spans="4:13" x14ac:dyDescent="0.3">
      <c r="D340" s="31"/>
      <c r="E340" s="103"/>
      <c r="F340" s="103"/>
      <c r="M340" s="558"/>
    </row>
    <row r="341" spans="4:13" x14ac:dyDescent="0.3">
      <c r="D341" s="31"/>
      <c r="E341" s="103"/>
      <c r="F341" s="103"/>
      <c r="M341" s="558"/>
    </row>
    <row r="342" spans="4:13" x14ac:dyDescent="0.3">
      <c r="D342" s="31"/>
      <c r="E342" s="103"/>
      <c r="F342" s="103"/>
      <c r="M342" s="558"/>
    </row>
    <row r="343" spans="4:13" x14ac:dyDescent="0.3">
      <c r="D343" s="31"/>
      <c r="E343" s="103"/>
      <c r="F343" s="103"/>
      <c r="M343" s="558"/>
    </row>
    <row r="344" spans="4:13" x14ac:dyDescent="0.3">
      <c r="D344" s="31"/>
      <c r="E344" s="103"/>
      <c r="F344" s="103"/>
      <c r="M344" s="558"/>
    </row>
    <row r="345" spans="4:13" x14ac:dyDescent="0.3">
      <c r="D345" s="31"/>
      <c r="E345" s="103"/>
      <c r="F345" s="103"/>
      <c r="M345" s="558"/>
    </row>
    <row r="346" spans="4:13" x14ac:dyDescent="0.3">
      <c r="D346" s="31"/>
      <c r="E346" s="103"/>
      <c r="F346" s="103"/>
      <c r="M346" s="558"/>
    </row>
    <row r="347" spans="4:13" x14ac:dyDescent="0.3">
      <c r="D347" s="31"/>
      <c r="E347" s="103"/>
      <c r="F347" s="103"/>
      <c r="M347" s="558"/>
    </row>
    <row r="348" spans="4:13" x14ac:dyDescent="0.3">
      <c r="D348" s="31"/>
      <c r="E348" s="103"/>
      <c r="F348" s="103"/>
      <c r="M348" s="558"/>
    </row>
    <row r="349" spans="4:13" x14ac:dyDescent="0.3">
      <c r="D349" s="31"/>
      <c r="E349" s="103"/>
      <c r="F349" s="103"/>
      <c r="M349" s="558"/>
    </row>
    <row r="350" spans="4:13" x14ac:dyDescent="0.3">
      <c r="D350" s="31"/>
      <c r="E350" s="103"/>
      <c r="F350" s="103"/>
      <c r="M350" s="558"/>
    </row>
    <row r="351" spans="4:13" x14ac:dyDescent="0.3">
      <c r="D351" s="31"/>
      <c r="E351" s="103"/>
      <c r="F351" s="103"/>
      <c r="M351" s="558"/>
    </row>
    <row r="352" spans="4:13" x14ac:dyDescent="0.3">
      <c r="D352" s="31"/>
      <c r="E352" s="103"/>
      <c r="F352" s="103"/>
      <c r="M352" s="558"/>
    </row>
    <row r="353" spans="4:13" x14ac:dyDescent="0.3">
      <c r="D353" s="31"/>
      <c r="E353" s="103"/>
      <c r="F353" s="103"/>
      <c r="M353" s="558"/>
    </row>
    <row r="354" spans="4:13" x14ac:dyDescent="0.3">
      <c r="D354" s="31"/>
      <c r="E354" s="103"/>
      <c r="F354" s="103"/>
      <c r="M354" s="558"/>
    </row>
    <row r="355" spans="4:13" x14ac:dyDescent="0.3">
      <c r="D355" s="31"/>
      <c r="E355" s="103"/>
      <c r="F355" s="103"/>
      <c r="M355" s="558"/>
    </row>
    <row r="356" spans="4:13" x14ac:dyDescent="0.3">
      <c r="D356" s="31"/>
      <c r="E356" s="103"/>
      <c r="F356" s="103"/>
      <c r="M356" s="558"/>
    </row>
    <row r="357" spans="4:13" x14ac:dyDescent="0.3">
      <c r="D357" s="31"/>
      <c r="E357" s="103"/>
      <c r="F357" s="103"/>
      <c r="M357" s="558"/>
    </row>
    <row r="358" spans="4:13" x14ac:dyDescent="0.3">
      <c r="D358" s="31"/>
      <c r="E358" s="103"/>
      <c r="F358" s="103"/>
      <c r="M358" s="558"/>
    </row>
    <row r="359" spans="4:13" x14ac:dyDescent="0.3">
      <c r="D359" s="31"/>
      <c r="E359" s="103"/>
      <c r="F359" s="103"/>
      <c r="M359" s="558"/>
    </row>
    <row r="360" spans="4:13" x14ac:dyDescent="0.3">
      <c r="D360" s="31"/>
      <c r="E360" s="103"/>
      <c r="F360" s="103"/>
      <c r="M360" s="558"/>
    </row>
    <row r="361" spans="4:13" x14ac:dyDescent="0.3">
      <c r="D361" s="31"/>
      <c r="E361" s="103"/>
      <c r="F361" s="103"/>
      <c r="M361" s="558"/>
    </row>
    <row r="362" spans="4:13" x14ac:dyDescent="0.3">
      <c r="D362" s="31"/>
      <c r="E362" s="103"/>
      <c r="F362" s="103"/>
      <c r="M362" s="558"/>
    </row>
    <row r="363" spans="4:13" x14ac:dyDescent="0.3">
      <c r="D363" s="31"/>
      <c r="E363" s="103"/>
      <c r="F363" s="103"/>
      <c r="M363" s="558"/>
    </row>
    <row r="364" spans="4:13" x14ac:dyDescent="0.3">
      <c r="D364" s="31"/>
      <c r="E364" s="103"/>
      <c r="F364" s="103"/>
      <c r="M364" s="558"/>
    </row>
    <row r="365" spans="4:13" x14ac:dyDescent="0.3">
      <c r="D365" s="31"/>
      <c r="E365" s="103"/>
      <c r="F365" s="103"/>
      <c r="M365" s="558"/>
    </row>
    <row r="366" spans="4:13" x14ac:dyDescent="0.3">
      <c r="D366" s="31"/>
      <c r="E366" s="103"/>
      <c r="F366" s="103"/>
      <c r="M366" s="558"/>
    </row>
    <row r="367" spans="4:13" x14ac:dyDescent="0.3">
      <c r="D367" s="31"/>
      <c r="E367" s="103"/>
      <c r="F367" s="103"/>
      <c r="M367" s="558"/>
    </row>
    <row r="368" spans="4:13" x14ac:dyDescent="0.3">
      <c r="D368" s="31"/>
      <c r="E368" s="103"/>
      <c r="F368" s="103"/>
      <c r="M368" s="558"/>
    </row>
    <row r="369" spans="4:13" x14ac:dyDescent="0.3">
      <c r="D369" s="31"/>
      <c r="E369" s="103"/>
      <c r="F369" s="103"/>
      <c r="M369" s="558"/>
    </row>
    <row r="370" spans="4:13" x14ac:dyDescent="0.3">
      <c r="D370" s="31"/>
      <c r="E370" s="103"/>
      <c r="F370" s="103"/>
      <c r="M370" s="558"/>
    </row>
    <row r="371" spans="4:13" x14ac:dyDescent="0.3">
      <c r="D371" s="31"/>
      <c r="E371" s="103"/>
      <c r="F371" s="103"/>
      <c r="M371" s="558"/>
    </row>
    <row r="372" spans="4:13" x14ac:dyDescent="0.3">
      <c r="D372" s="31"/>
      <c r="E372" s="103"/>
      <c r="F372" s="103"/>
      <c r="M372" s="558"/>
    </row>
    <row r="373" spans="4:13" x14ac:dyDescent="0.3">
      <c r="D373" s="31"/>
      <c r="E373" s="103"/>
      <c r="F373" s="103"/>
      <c r="M373" s="558"/>
    </row>
    <row r="374" spans="4:13" x14ac:dyDescent="0.3">
      <c r="D374" s="31"/>
      <c r="E374" s="103"/>
      <c r="F374" s="103"/>
      <c r="M374" s="558"/>
    </row>
    <row r="375" spans="4:13" x14ac:dyDescent="0.3">
      <c r="D375" s="31"/>
      <c r="E375" s="103"/>
      <c r="F375" s="103"/>
      <c r="M375" s="558"/>
    </row>
    <row r="376" spans="4:13" x14ac:dyDescent="0.3">
      <c r="D376" s="31"/>
      <c r="E376" s="103"/>
      <c r="F376" s="103"/>
      <c r="M376" s="558"/>
    </row>
    <row r="377" spans="4:13" x14ac:dyDescent="0.3">
      <c r="D377" s="31"/>
      <c r="E377" s="103"/>
      <c r="F377" s="103"/>
      <c r="M377" s="558"/>
    </row>
    <row r="378" spans="4:13" x14ac:dyDescent="0.3">
      <c r="D378" s="31"/>
      <c r="E378" s="103"/>
      <c r="F378" s="103"/>
      <c r="M378" s="558"/>
    </row>
    <row r="379" spans="4:13" x14ac:dyDescent="0.3">
      <c r="D379" s="31"/>
      <c r="E379" s="103"/>
      <c r="F379" s="103"/>
      <c r="M379" s="558"/>
    </row>
    <row r="380" spans="4:13" x14ac:dyDescent="0.3">
      <c r="D380" s="31"/>
      <c r="E380" s="103"/>
      <c r="F380" s="103"/>
      <c r="M380" s="558"/>
    </row>
    <row r="381" spans="4:13" x14ac:dyDescent="0.3">
      <c r="D381" s="31"/>
      <c r="E381" s="103"/>
      <c r="F381" s="103"/>
      <c r="M381" s="558"/>
    </row>
    <row r="382" spans="4:13" x14ac:dyDescent="0.3">
      <c r="D382" s="31"/>
      <c r="E382" s="103"/>
      <c r="F382" s="103"/>
      <c r="M382" s="558"/>
    </row>
    <row r="383" spans="4:13" x14ac:dyDescent="0.3">
      <c r="D383" s="31"/>
      <c r="E383" s="103"/>
      <c r="F383" s="103"/>
      <c r="M383" s="558"/>
    </row>
    <row r="384" spans="4:13" x14ac:dyDescent="0.3">
      <c r="D384" s="31"/>
      <c r="E384" s="103"/>
      <c r="F384" s="103"/>
      <c r="M384" s="558"/>
    </row>
    <row r="385" spans="4:13" x14ac:dyDescent="0.3">
      <c r="D385" s="31"/>
      <c r="E385" s="103"/>
      <c r="F385" s="103"/>
      <c r="M385" s="558"/>
    </row>
    <row r="386" spans="4:13" x14ac:dyDescent="0.3">
      <c r="D386" s="31"/>
      <c r="E386" s="103"/>
      <c r="F386" s="103"/>
      <c r="M386" s="558"/>
    </row>
    <row r="387" spans="4:13" x14ac:dyDescent="0.3">
      <c r="D387" s="31"/>
      <c r="E387" s="103"/>
      <c r="F387" s="103"/>
      <c r="M387" s="558"/>
    </row>
    <row r="388" spans="4:13" x14ac:dyDescent="0.3">
      <c r="D388" s="31"/>
      <c r="E388" s="103"/>
      <c r="F388" s="103"/>
      <c r="M388" s="558"/>
    </row>
    <row r="389" spans="4:13" x14ac:dyDescent="0.3">
      <c r="D389" s="31"/>
      <c r="E389" s="103"/>
      <c r="F389" s="103"/>
      <c r="M389" s="558"/>
    </row>
    <row r="390" spans="4:13" x14ac:dyDescent="0.3">
      <c r="D390" s="31"/>
      <c r="E390" s="103"/>
      <c r="F390" s="103"/>
      <c r="M390" s="558"/>
    </row>
    <row r="391" spans="4:13" x14ac:dyDescent="0.3">
      <c r="D391" s="31"/>
      <c r="E391" s="103"/>
      <c r="F391" s="103"/>
      <c r="M391" s="558"/>
    </row>
    <row r="392" spans="4:13" x14ac:dyDescent="0.3">
      <c r="D392" s="31"/>
      <c r="E392" s="103"/>
      <c r="F392" s="103"/>
      <c r="M392" s="558"/>
    </row>
    <row r="393" spans="4:13" x14ac:dyDescent="0.3">
      <c r="D393" s="31"/>
      <c r="E393" s="103"/>
      <c r="F393" s="103"/>
      <c r="M393" s="558"/>
    </row>
    <row r="394" spans="4:13" x14ac:dyDescent="0.3">
      <c r="D394" s="31"/>
      <c r="E394" s="103"/>
      <c r="F394" s="103"/>
      <c r="M394" s="558"/>
    </row>
    <row r="395" spans="4:13" x14ac:dyDescent="0.3">
      <c r="D395" s="31"/>
      <c r="E395" s="103"/>
      <c r="F395" s="103"/>
      <c r="M395" s="558"/>
    </row>
    <row r="396" spans="4:13" x14ac:dyDescent="0.3">
      <c r="D396" s="31"/>
      <c r="E396" s="103"/>
      <c r="F396" s="103"/>
      <c r="M396" s="558"/>
    </row>
    <row r="397" spans="4:13" x14ac:dyDescent="0.3">
      <c r="D397" s="31"/>
      <c r="E397" s="103"/>
      <c r="F397" s="103"/>
      <c r="M397" s="558"/>
    </row>
    <row r="398" spans="4:13" x14ac:dyDescent="0.3">
      <c r="D398" s="31"/>
      <c r="E398" s="103"/>
      <c r="F398" s="103"/>
      <c r="M398" s="558"/>
    </row>
    <row r="399" spans="4:13" x14ac:dyDescent="0.3">
      <c r="D399" s="31"/>
      <c r="E399" s="103"/>
      <c r="F399" s="103"/>
      <c r="M399" s="558"/>
    </row>
    <row r="400" spans="4:13" x14ac:dyDescent="0.3">
      <c r="D400" s="31"/>
      <c r="E400" s="103"/>
      <c r="F400" s="103"/>
      <c r="M400" s="558"/>
    </row>
    <row r="401" spans="4:13" x14ac:dyDescent="0.3">
      <c r="D401" s="31"/>
      <c r="E401" s="103"/>
      <c r="F401" s="103"/>
      <c r="M401" s="558"/>
    </row>
    <row r="402" spans="4:13" x14ac:dyDescent="0.3">
      <c r="D402" s="31"/>
      <c r="E402" s="103"/>
      <c r="F402" s="103"/>
      <c r="M402" s="558"/>
    </row>
    <row r="403" spans="4:13" x14ac:dyDescent="0.3">
      <c r="D403" s="31"/>
      <c r="E403" s="103"/>
      <c r="F403" s="103"/>
      <c r="M403" s="558"/>
    </row>
    <row r="404" spans="4:13" x14ac:dyDescent="0.3">
      <c r="D404" s="31"/>
      <c r="E404" s="103"/>
      <c r="F404" s="103"/>
      <c r="M404" s="558"/>
    </row>
    <row r="405" spans="4:13" x14ac:dyDescent="0.3">
      <c r="D405" s="31"/>
      <c r="E405" s="103"/>
      <c r="F405" s="103"/>
      <c r="M405" s="558"/>
    </row>
    <row r="406" spans="4:13" x14ac:dyDescent="0.3">
      <c r="D406" s="31"/>
      <c r="E406" s="103"/>
      <c r="F406" s="103"/>
      <c r="M406" s="558"/>
    </row>
    <row r="407" spans="4:13" x14ac:dyDescent="0.3">
      <c r="D407" s="31"/>
      <c r="E407" s="103"/>
      <c r="F407" s="103"/>
      <c r="M407" s="558"/>
    </row>
    <row r="408" spans="4:13" x14ac:dyDescent="0.3">
      <c r="D408" s="31"/>
      <c r="E408" s="103"/>
      <c r="F408" s="103"/>
      <c r="M408" s="558"/>
    </row>
    <row r="409" spans="4:13" x14ac:dyDescent="0.3">
      <c r="D409" s="31"/>
      <c r="E409" s="103"/>
      <c r="F409" s="103"/>
      <c r="M409" s="558"/>
    </row>
    <row r="410" spans="4:13" x14ac:dyDescent="0.3">
      <c r="D410" s="31"/>
      <c r="E410" s="103"/>
      <c r="F410" s="103"/>
      <c r="M410" s="558"/>
    </row>
    <row r="411" spans="4:13" x14ac:dyDescent="0.3">
      <c r="D411" s="31"/>
      <c r="E411" s="103"/>
      <c r="F411" s="103"/>
      <c r="M411" s="558"/>
    </row>
    <row r="412" spans="4:13" x14ac:dyDescent="0.3">
      <c r="D412" s="31"/>
      <c r="E412" s="103"/>
      <c r="F412" s="103"/>
      <c r="M412" s="558"/>
    </row>
    <row r="413" spans="4:13" x14ac:dyDescent="0.3">
      <c r="D413" s="31"/>
      <c r="E413" s="103"/>
      <c r="F413" s="103"/>
      <c r="M413" s="558"/>
    </row>
    <row r="414" spans="4:13" x14ac:dyDescent="0.3">
      <c r="D414" s="31"/>
      <c r="E414" s="103"/>
      <c r="F414" s="103"/>
      <c r="M414" s="558"/>
    </row>
    <row r="415" spans="4:13" x14ac:dyDescent="0.3">
      <c r="D415" s="31"/>
      <c r="E415" s="103"/>
      <c r="F415" s="103"/>
      <c r="M415" s="558"/>
    </row>
    <row r="416" spans="4:13" x14ac:dyDescent="0.3">
      <c r="D416" s="31"/>
      <c r="E416" s="103"/>
      <c r="F416" s="103"/>
      <c r="M416" s="558"/>
    </row>
    <row r="417" spans="4:13" x14ac:dyDescent="0.3">
      <c r="D417" s="31"/>
      <c r="E417" s="103"/>
      <c r="F417" s="103"/>
      <c r="M417" s="558"/>
    </row>
    <row r="418" spans="4:13" x14ac:dyDescent="0.3">
      <c r="D418" s="31"/>
      <c r="E418" s="103"/>
      <c r="F418" s="103"/>
      <c r="M418" s="558"/>
    </row>
    <row r="419" spans="4:13" x14ac:dyDescent="0.3">
      <c r="D419" s="31"/>
      <c r="E419" s="103"/>
      <c r="F419" s="103"/>
      <c r="M419" s="558"/>
    </row>
    <row r="420" spans="4:13" x14ac:dyDescent="0.3">
      <c r="D420" s="31"/>
      <c r="E420" s="103"/>
      <c r="F420" s="103"/>
      <c r="M420" s="558"/>
    </row>
    <row r="421" spans="4:13" x14ac:dyDescent="0.3">
      <c r="D421" s="31"/>
      <c r="E421" s="103"/>
      <c r="F421" s="103"/>
      <c r="M421" s="558"/>
    </row>
    <row r="422" spans="4:13" x14ac:dyDescent="0.3">
      <c r="D422" s="31"/>
      <c r="E422" s="103"/>
      <c r="F422" s="103"/>
      <c r="M422" s="558"/>
    </row>
    <row r="423" spans="4:13" x14ac:dyDescent="0.3">
      <c r="D423" s="31"/>
      <c r="E423" s="103"/>
      <c r="F423" s="103"/>
      <c r="M423" s="558"/>
    </row>
    <row r="424" spans="4:13" x14ac:dyDescent="0.3">
      <c r="D424" s="31"/>
      <c r="E424" s="103"/>
      <c r="F424" s="103"/>
      <c r="M424" s="558"/>
    </row>
    <row r="425" spans="4:13" x14ac:dyDescent="0.3">
      <c r="D425" s="31"/>
      <c r="E425" s="103"/>
      <c r="F425" s="103"/>
      <c r="M425" s="558"/>
    </row>
    <row r="426" spans="4:13" x14ac:dyDescent="0.3">
      <c r="D426" s="31"/>
      <c r="E426" s="103"/>
      <c r="F426" s="103"/>
      <c r="M426" s="558"/>
    </row>
    <row r="427" spans="4:13" x14ac:dyDescent="0.3">
      <c r="D427" s="31"/>
      <c r="E427" s="103"/>
      <c r="F427" s="103"/>
      <c r="M427" s="558"/>
    </row>
    <row r="428" spans="4:13" x14ac:dyDescent="0.3">
      <c r="D428" s="31"/>
      <c r="E428" s="103"/>
      <c r="F428" s="103"/>
      <c r="M428" s="558"/>
    </row>
    <row r="429" spans="4:13" x14ac:dyDescent="0.3">
      <c r="D429" s="31"/>
      <c r="E429" s="103"/>
      <c r="F429" s="103"/>
      <c r="M429" s="558"/>
    </row>
    <row r="430" spans="4:13" x14ac:dyDescent="0.3">
      <c r="D430" s="31"/>
      <c r="E430" s="103"/>
      <c r="F430" s="103"/>
      <c r="M430" s="558"/>
    </row>
    <row r="431" spans="4:13" x14ac:dyDescent="0.3">
      <c r="D431" s="31"/>
      <c r="E431" s="103"/>
      <c r="F431" s="103"/>
      <c r="M431" s="558"/>
    </row>
    <row r="432" spans="4:13" x14ac:dyDescent="0.3">
      <c r="D432" s="31"/>
      <c r="E432" s="103"/>
      <c r="F432" s="103"/>
      <c r="M432" s="558"/>
    </row>
    <row r="433" spans="4:13" x14ac:dyDescent="0.3">
      <c r="D433" s="31"/>
      <c r="E433" s="103"/>
      <c r="F433" s="103"/>
      <c r="M433" s="558"/>
    </row>
    <row r="434" spans="4:13" x14ac:dyDescent="0.3">
      <c r="D434" s="31"/>
      <c r="E434" s="103"/>
      <c r="F434" s="103"/>
      <c r="M434" s="558"/>
    </row>
    <row r="435" spans="4:13" x14ac:dyDescent="0.3">
      <c r="D435" s="31"/>
      <c r="E435" s="103"/>
      <c r="F435" s="103"/>
      <c r="M435" s="558"/>
    </row>
    <row r="436" spans="4:13" x14ac:dyDescent="0.3">
      <c r="D436" s="31"/>
      <c r="E436" s="103"/>
      <c r="F436" s="103"/>
      <c r="M436" s="558"/>
    </row>
    <row r="437" spans="4:13" x14ac:dyDescent="0.3">
      <c r="D437" s="31"/>
      <c r="E437" s="103"/>
      <c r="F437" s="103"/>
      <c r="M437" s="558"/>
    </row>
    <row r="438" spans="4:13" x14ac:dyDescent="0.3">
      <c r="D438" s="31"/>
      <c r="E438" s="103"/>
      <c r="F438" s="103"/>
      <c r="M438" s="558"/>
    </row>
    <row r="439" spans="4:13" x14ac:dyDescent="0.3">
      <c r="D439" s="31"/>
      <c r="E439" s="103"/>
      <c r="F439" s="103"/>
      <c r="M439" s="558"/>
    </row>
    <row r="440" spans="4:13" x14ac:dyDescent="0.3">
      <c r="D440" s="31"/>
      <c r="E440" s="103"/>
      <c r="F440" s="103"/>
      <c r="M440" s="558"/>
    </row>
    <row r="441" spans="4:13" x14ac:dyDescent="0.3">
      <c r="D441" s="31"/>
      <c r="E441" s="103"/>
      <c r="F441" s="103"/>
      <c r="M441" s="558"/>
    </row>
    <row r="442" spans="4:13" x14ac:dyDescent="0.3">
      <c r="D442" s="31"/>
      <c r="E442" s="103"/>
      <c r="F442" s="103"/>
      <c r="M442" s="558"/>
    </row>
    <row r="443" spans="4:13" x14ac:dyDescent="0.3">
      <c r="D443" s="31"/>
      <c r="E443" s="103"/>
      <c r="F443" s="103"/>
      <c r="M443" s="558"/>
    </row>
    <row r="444" spans="4:13" x14ac:dyDescent="0.3">
      <c r="D444" s="31"/>
      <c r="E444" s="103"/>
      <c r="F444" s="103"/>
      <c r="M444" s="558"/>
    </row>
    <row r="445" spans="4:13" x14ac:dyDescent="0.3">
      <c r="D445" s="31"/>
      <c r="E445" s="103"/>
      <c r="F445" s="103"/>
      <c r="M445" s="558"/>
    </row>
    <row r="446" spans="4:13" x14ac:dyDescent="0.3">
      <c r="D446" s="31"/>
      <c r="E446" s="103"/>
      <c r="F446" s="103"/>
      <c r="M446" s="558"/>
    </row>
    <row r="447" spans="4:13" x14ac:dyDescent="0.3">
      <c r="D447" s="31"/>
      <c r="E447" s="103"/>
      <c r="F447" s="103"/>
      <c r="M447" s="558"/>
    </row>
    <row r="448" spans="4:13" x14ac:dyDescent="0.3">
      <c r="D448" s="31"/>
      <c r="E448" s="103"/>
      <c r="F448" s="103"/>
      <c r="M448" s="558"/>
    </row>
    <row r="449" spans="4:13" x14ac:dyDescent="0.3">
      <c r="D449" s="31"/>
      <c r="E449" s="103"/>
      <c r="F449" s="103"/>
      <c r="M449" s="558"/>
    </row>
    <row r="450" spans="4:13" x14ac:dyDescent="0.3">
      <c r="D450" s="31"/>
      <c r="E450" s="103"/>
      <c r="F450" s="103"/>
      <c r="M450" s="558"/>
    </row>
    <row r="451" spans="4:13" x14ac:dyDescent="0.3">
      <c r="D451" s="31"/>
      <c r="E451" s="103"/>
      <c r="F451" s="103"/>
      <c r="M451" s="558"/>
    </row>
    <row r="452" spans="4:13" x14ac:dyDescent="0.3">
      <c r="D452" s="31"/>
      <c r="E452" s="103"/>
      <c r="F452" s="103"/>
      <c r="M452" s="558"/>
    </row>
    <row r="453" spans="4:13" x14ac:dyDescent="0.3">
      <c r="D453" s="31"/>
      <c r="E453" s="103"/>
      <c r="F453" s="103"/>
      <c r="M453" s="558"/>
    </row>
    <row r="454" spans="4:13" x14ac:dyDescent="0.3">
      <c r="D454" s="31"/>
      <c r="E454" s="103"/>
      <c r="F454" s="103"/>
      <c r="M454" s="558"/>
    </row>
    <row r="455" spans="4:13" x14ac:dyDescent="0.3">
      <c r="D455" s="31"/>
      <c r="E455" s="103"/>
      <c r="F455" s="103"/>
      <c r="M455" s="558"/>
    </row>
    <row r="456" spans="4:13" x14ac:dyDescent="0.3">
      <c r="D456" s="31"/>
      <c r="E456" s="103"/>
      <c r="F456" s="103"/>
      <c r="M456" s="558"/>
    </row>
    <row r="457" spans="4:13" x14ac:dyDescent="0.3">
      <c r="D457" s="31"/>
      <c r="E457" s="103"/>
      <c r="F457" s="103"/>
      <c r="M457" s="558"/>
    </row>
    <row r="458" spans="4:13" x14ac:dyDescent="0.3">
      <c r="D458" s="31"/>
      <c r="E458" s="103"/>
      <c r="F458" s="103"/>
      <c r="M458" s="558"/>
    </row>
    <row r="459" spans="4:13" x14ac:dyDescent="0.3">
      <c r="D459" s="31"/>
      <c r="E459" s="103"/>
      <c r="F459" s="103"/>
      <c r="M459" s="558"/>
    </row>
    <row r="460" spans="4:13" x14ac:dyDescent="0.3">
      <c r="D460" s="31"/>
      <c r="E460" s="103"/>
      <c r="F460" s="103"/>
      <c r="M460" s="558"/>
    </row>
    <row r="461" spans="4:13" x14ac:dyDescent="0.3">
      <c r="D461" s="31"/>
      <c r="E461" s="103"/>
      <c r="F461" s="103"/>
      <c r="M461" s="558"/>
    </row>
    <row r="462" spans="4:13" x14ac:dyDescent="0.3">
      <c r="D462" s="31"/>
      <c r="E462" s="103"/>
      <c r="F462" s="103"/>
      <c r="M462" s="558"/>
    </row>
    <row r="463" spans="4:13" x14ac:dyDescent="0.3">
      <c r="D463" s="31"/>
      <c r="E463" s="103"/>
      <c r="F463" s="103"/>
      <c r="M463" s="558"/>
    </row>
    <row r="464" spans="4:13" x14ac:dyDescent="0.3">
      <c r="D464" s="31"/>
      <c r="E464" s="103"/>
      <c r="F464" s="103"/>
      <c r="M464" s="558"/>
    </row>
    <row r="465" spans="4:13" x14ac:dyDescent="0.3">
      <c r="D465" s="31"/>
      <c r="E465" s="103"/>
      <c r="F465" s="103"/>
      <c r="M465" s="558"/>
    </row>
    <row r="466" spans="4:13" x14ac:dyDescent="0.3">
      <c r="D466" s="31"/>
      <c r="E466" s="103"/>
      <c r="F466" s="103"/>
      <c r="M466" s="558"/>
    </row>
    <row r="467" spans="4:13" x14ac:dyDescent="0.3">
      <c r="D467" s="31"/>
      <c r="E467" s="103"/>
      <c r="F467" s="103"/>
      <c r="M467" s="558"/>
    </row>
    <row r="468" spans="4:13" x14ac:dyDescent="0.3">
      <c r="D468" s="31"/>
      <c r="E468" s="103"/>
      <c r="F468" s="103"/>
      <c r="M468" s="558"/>
    </row>
    <row r="469" spans="4:13" x14ac:dyDescent="0.3">
      <c r="D469" s="31"/>
      <c r="E469" s="103"/>
      <c r="F469" s="103"/>
      <c r="M469" s="558"/>
    </row>
    <row r="470" spans="4:13" x14ac:dyDescent="0.3">
      <c r="D470" s="31"/>
      <c r="E470" s="103"/>
      <c r="F470" s="103"/>
      <c r="M470" s="558"/>
    </row>
    <row r="471" spans="4:13" x14ac:dyDescent="0.3">
      <c r="D471" s="31"/>
      <c r="E471" s="103"/>
      <c r="F471" s="103"/>
      <c r="M471" s="558"/>
    </row>
    <row r="472" spans="4:13" x14ac:dyDescent="0.3">
      <c r="D472" s="31"/>
      <c r="E472" s="103"/>
      <c r="F472" s="103"/>
      <c r="M472" s="558"/>
    </row>
    <row r="473" spans="4:13" x14ac:dyDescent="0.3">
      <c r="D473" s="31"/>
      <c r="E473" s="103"/>
      <c r="F473" s="103"/>
      <c r="M473" s="558"/>
    </row>
    <row r="474" spans="4:13" x14ac:dyDescent="0.3">
      <c r="D474" s="31"/>
      <c r="E474" s="103"/>
      <c r="F474" s="103"/>
      <c r="M474" s="558"/>
    </row>
    <row r="475" spans="4:13" x14ac:dyDescent="0.3">
      <c r="D475" s="31"/>
      <c r="E475" s="103"/>
      <c r="F475" s="103"/>
      <c r="M475" s="558"/>
    </row>
    <row r="476" spans="4:13" x14ac:dyDescent="0.3">
      <c r="D476" s="31"/>
      <c r="E476" s="103"/>
      <c r="F476" s="103"/>
      <c r="M476" s="558"/>
    </row>
    <row r="477" spans="4:13" x14ac:dyDescent="0.3">
      <c r="D477" s="31"/>
      <c r="E477" s="103"/>
      <c r="F477" s="103"/>
      <c r="M477" s="558"/>
    </row>
    <row r="478" spans="4:13" x14ac:dyDescent="0.3">
      <c r="D478" s="31"/>
      <c r="E478" s="103"/>
      <c r="F478" s="103"/>
      <c r="M478" s="558"/>
    </row>
    <row r="479" spans="4:13" x14ac:dyDescent="0.3">
      <c r="D479" s="31"/>
      <c r="E479" s="103"/>
      <c r="F479" s="103"/>
      <c r="M479" s="558"/>
    </row>
    <row r="480" spans="4:13" x14ac:dyDescent="0.3">
      <c r="D480" s="31"/>
      <c r="E480" s="103"/>
      <c r="F480" s="103"/>
      <c r="M480" s="558"/>
    </row>
    <row r="481" spans="4:13" x14ac:dyDescent="0.3">
      <c r="D481" s="31"/>
      <c r="E481" s="103"/>
      <c r="F481" s="103"/>
      <c r="M481" s="558"/>
    </row>
    <row r="482" spans="4:13" x14ac:dyDescent="0.3">
      <c r="D482" s="31"/>
      <c r="E482" s="103"/>
      <c r="F482" s="103"/>
      <c r="M482" s="558"/>
    </row>
    <row r="483" spans="4:13" x14ac:dyDescent="0.3">
      <c r="D483" s="31"/>
      <c r="E483" s="103"/>
      <c r="F483" s="103"/>
      <c r="M483" s="558"/>
    </row>
    <row r="484" spans="4:13" x14ac:dyDescent="0.3">
      <c r="D484" s="31"/>
      <c r="E484" s="103"/>
      <c r="F484" s="103"/>
      <c r="M484" s="558"/>
    </row>
    <row r="485" spans="4:13" x14ac:dyDescent="0.3">
      <c r="D485" s="31"/>
      <c r="E485" s="103"/>
      <c r="F485" s="103"/>
      <c r="M485" s="558"/>
    </row>
    <row r="486" spans="4:13" x14ac:dyDescent="0.3">
      <c r="D486" s="31"/>
      <c r="E486" s="103"/>
      <c r="F486" s="103"/>
      <c r="M486" s="558"/>
    </row>
    <row r="487" spans="4:13" x14ac:dyDescent="0.3">
      <c r="D487" s="31"/>
      <c r="E487" s="103"/>
      <c r="F487" s="103"/>
      <c r="M487" s="558"/>
    </row>
    <row r="488" spans="4:13" x14ac:dyDescent="0.3">
      <c r="D488" s="31"/>
      <c r="E488" s="103"/>
      <c r="F488" s="103"/>
      <c r="M488" s="558"/>
    </row>
    <row r="489" spans="4:13" x14ac:dyDescent="0.3">
      <c r="D489" s="31"/>
      <c r="E489" s="103"/>
      <c r="F489" s="103"/>
      <c r="M489" s="558"/>
    </row>
    <row r="490" spans="4:13" x14ac:dyDescent="0.3">
      <c r="D490" s="31"/>
      <c r="E490" s="103"/>
      <c r="F490" s="103"/>
      <c r="M490" s="558"/>
    </row>
    <row r="491" spans="4:13" x14ac:dyDescent="0.3">
      <c r="D491" s="31"/>
      <c r="E491" s="103"/>
      <c r="F491" s="103"/>
      <c r="M491" s="558"/>
    </row>
    <row r="492" spans="4:13" x14ac:dyDescent="0.3">
      <c r="D492" s="31"/>
      <c r="E492" s="103"/>
      <c r="F492" s="103"/>
      <c r="M492" s="558"/>
    </row>
    <row r="493" spans="4:13" x14ac:dyDescent="0.3">
      <c r="D493" s="31"/>
      <c r="E493" s="103"/>
      <c r="F493" s="103"/>
      <c r="M493" s="558"/>
    </row>
    <row r="494" spans="4:13" x14ac:dyDescent="0.3">
      <c r="D494" s="31"/>
      <c r="E494" s="103"/>
      <c r="F494" s="103"/>
      <c r="M494" s="558"/>
    </row>
    <row r="495" spans="4:13" x14ac:dyDescent="0.3">
      <c r="D495" s="31"/>
      <c r="E495" s="103"/>
      <c r="F495" s="103"/>
      <c r="M495" s="558"/>
    </row>
    <row r="496" spans="4:13" x14ac:dyDescent="0.3">
      <c r="D496" s="31"/>
      <c r="E496" s="103"/>
      <c r="F496" s="103"/>
      <c r="M496" s="558"/>
    </row>
    <row r="497" spans="4:13" x14ac:dyDescent="0.3">
      <c r="D497" s="31"/>
      <c r="E497" s="103"/>
      <c r="F497" s="103"/>
      <c r="M497" s="558"/>
    </row>
    <row r="498" spans="4:13" x14ac:dyDescent="0.3">
      <c r="D498" s="31"/>
      <c r="E498" s="103"/>
      <c r="F498" s="103"/>
      <c r="M498" s="558"/>
    </row>
    <row r="499" spans="4:13" x14ac:dyDescent="0.3">
      <c r="D499" s="31"/>
      <c r="E499" s="103"/>
      <c r="F499" s="103"/>
      <c r="M499" s="558"/>
    </row>
    <row r="500" spans="4:13" x14ac:dyDescent="0.3">
      <c r="D500" s="31"/>
      <c r="E500" s="103"/>
      <c r="F500" s="103"/>
      <c r="M500" s="558"/>
    </row>
    <row r="501" spans="4:13" x14ac:dyDescent="0.3">
      <c r="D501" s="31"/>
      <c r="E501" s="103"/>
      <c r="F501" s="103"/>
      <c r="M501" s="558"/>
    </row>
    <row r="502" spans="4:13" x14ac:dyDescent="0.3">
      <c r="D502" s="31"/>
      <c r="E502" s="103"/>
      <c r="F502" s="103"/>
      <c r="M502" s="558"/>
    </row>
    <row r="503" spans="4:13" x14ac:dyDescent="0.3">
      <c r="D503" s="31"/>
      <c r="E503" s="103"/>
      <c r="F503" s="103"/>
      <c r="M503" s="558"/>
    </row>
    <row r="504" spans="4:13" x14ac:dyDescent="0.3">
      <c r="D504" s="31"/>
      <c r="E504" s="103"/>
      <c r="F504" s="103"/>
      <c r="M504" s="558"/>
    </row>
    <row r="505" spans="4:13" x14ac:dyDescent="0.3">
      <c r="D505" s="31"/>
      <c r="E505" s="103"/>
      <c r="F505" s="103"/>
      <c r="M505" s="558"/>
    </row>
    <row r="506" spans="4:13" x14ac:dyDescent="0.3">
      <c r="D506" s="31"/>
      <c r="E506" s="103"/>
      <c r="F506" s="103"/>
      <c r="M506" s="558"/>
    </row>
    <row r="507" spans="4:13" x14ac:dyDescent="0.3">
      <c r="D507" s="31"/>
      <c r="E507" s="103"/>
      <c r="F507" s="103"/>
      <c r="M507" s="558"/>
    </row>
    <row r="508" spans="4:13" x14ac:dyDescent="0.3">
      <c r="D508" s="31"/>
      <c r="E508" s="103"/>
      <c r="F508" s="103"/>
      <c r="M508" s="558"/>
    </row>
    <row r="509" spans="4:13" x14ac:dyDescent="0.3">
      <c r="D509" s="31"/>
      <c r="E509" s="103"/>
      <c r="F509" s="103"/>
      <c r="M509" s="558"/>
    </row>
    <row r="510" spans="4:13" x14ac:dyDescent="0.3">
      <c r="D510" s="31"/>
      <c r="E510" s="103"/>
      <c r="F510" s="103"/>
      <c r="M510" s="558"/>
    </row>
    <row r="511" spans="4:13" x14ac:dyDescent="0.3">
      <c r="D511" s="31"/>
      <c r="E511" s="103"/>
      <c r="F511" s="103"/>
      <c r="M511" s="558"/>
    </row>
    <row r="512" spans="4:13" x14ac:dyDescent="0.3">
      <c r="D512" s="31"/>
      <c r="E512" s="103"/>
      <c r="F512" s="103"/>
      <c r="M512" s="558"/>
    </row>
    <row r="513" spans="4:13" x14ac:dyDescent="0.3">
      <c r="D513" s="31"/>
      <c r="E513" s="103"/>
      <c r="F513" s="103"/>
      <c r="M513" s="558"/>
    </row>
    <row r="514" spans="4:13" x14ac:dyDescent="0.3">
      <c r="D514" s="31"/>
      <c r="E514" s="103"/>
      <c r="F514" s="103"/>
      <c r="M514" s="558"/>
    </row>
    <row r="515" spans="4:13" x14ac:dyDescent="0.3">
      <c r="D515" s="31"/>
      <c r="E515" s="103"/>
      <c r="F515" s="103"/>
      <c r="M515" s="558"/>
    </row>
    <row r="516" spans="4:13" x14ac:dyDescent="0.3">
      <c r="D516" s="31"/>
      <c r="E516" s="103"/>
      <c r="F516" s="103"/>
      <c r="M516" s="558"/>
    </row>
    <row r="517" spans="4:13" x14ac:dyDescent="0.3">
      <c r="D517" s="31"/>
      <c r="E517" s="103"/>
      <c r="F517" s="103"/>
      <c r="M517" s="558"/>
    </row>
    <row r="518" spans="4:13" x14ac:dyDescent="0.3">
      <c r="D518" s="31"/>
      <c r="E518" s="103"/>
      <c r="F518" s="103"/>
      <c r="M518" s="558"/>
    </row>
    <row r="519" spans="4:13" x14ac:dyDescent="0.3">
      <c r="D519" s="31"/>
      <c r="E519" s="103"/>
      <c r="F519" s="103"/>
      <c r="M519" s="558"/>
    </row>
    <row r="520" spans="4:13" x14ac:dyDescent="0.3">
      <c r="D520" s="31"/>
      <c r="E520" s="103"/>
      <c r="F520" s="103"/>
      <c r="M520" s="558"/>
    </row>
    <row r="521" spans="4:13" x14ac:dyDescent="0.3">
      <c r="D521" s="31"/>
      <c r="E521" s="103"/>
      <c r="F521" s="103"/>
      <c r="M521" s="558"/>
    </row>
    <row r="522" spans="4:13" x14ac:dyDescent="0.3">
      <c r="D522" s="31"/>
      <c r="E522" s="103"/>
      <c r="F522" s="103"/>
      <c r="M522" s="558"/>
    </row>
    <row r="523" spans="4:13" x14ac:dyDescent="0.3">
      <c r="D523" s="31"/>
      <c r="E523" s="103"/>
      <c r="F523" s="103"/>
      <c r="M523" s="558"/>
    </row>
    <row r="524" spans="4:13" x14ac:dyDescent="0.3">
      <c r="D524" s="31"/>
      <c r="E524" s="103"/>
      <c r="F524" s="103"/>
      <c r="M524" s="558"/>
    </row>
    <row r="525" spans="4:13" x14ac:dyDescent="0.3">
      <c r="D525" s="31"/>
      <c r="E525" s="103"/>
      <c r="F525" s="103"/>
      <c r="M525" s="558"/>
    </row>
    <row r="526" spans="4:13" x14ac:dyDescent="0.3">
      <c r="D526" s="31"/>
      <c r="E526" s="103"/>
      <c r="F526" s="103"/>
      <c r="M526" s="558"/>
    </row>
    <row r="527" spans="4:13" x14ac:dyDescent="0.3">
      <c r="D527" s="31"/>
      <c r="E527" s="103"/>
      <c r="F527" s="103"/>
      <c r="M527" s="558"/>
    </row>
    <row r="528" spans="4:13" x14ac:dyDescent="0.3">
      <c r="D528" s="31"/>
      <c r="E528" s="103"/>
      <c r="F528" s="103"/>
      <c r="M528" s="558"/>
    </row>
    <row r="529" spans="4:13" x14ac:dyDescent="0.3">
      <c r="D529" s="31"/>
      <c r="E529" s="103"/>
      <c r="F529" s="103"/>
      <c r="M529" s="558"/>
    </row>
    <row r="530" spans="4:13" x14ac:dyDescent="0.3">
      <c r="D530" s="31"/>
      <c r="E530" s="103"/>
      <c r="F530" s="103"/>
      <c r="M530" s="558"/>
    </row>
    <row r="531" spans="4:13" x14ac:dyDescent="0.3">
      <c r="D531" s="31"/>
      <c r="E531" s="103"/>
      <c r="F531" s="103"/>
      <c r="M531" s="558"/>
    </row>
    <row r="532" spans="4:13" x14ac:dyDescent="0.3">
      <c r="D532" s="31"/>
      <c r="E532" s="103"/>
      <c r="F532" s="103"/>
      <c r="M532" s="558"/>
    </row>
    <row r="533" spans="4:13" x14ac:dyDescent="0.3">
      <c r="D533" s="31"/>
      <c r="E533" s="103"/>
      <c r="F533" s="103"/>
      <c r="M533" s="558"/>
    </row>
    <row r="534" spans="4:13" x14ac:dyDescent="0.3">
      <c r="D534" s="31"/>
      <c r="E534" s="103"/>
      <c r="F534" s="103"/>
      <c r="M534" s="558"/>
    </row>
    <row r="535" spans="4:13" x14ac:dyDescent="0.3">
      <c r="D535" s="31"/>
      <c r="E535" s="103"/>
      <c r="F535" s="103"/>
      <c r="M535" s="558"/>
    </row>
    <row r="536" spans="4:13" x14ac:dyDescent="0.3">
      <c r="D536" s="31"/>
      <c r="E536" s="103"/>
      <c r="F536" s="103"/>
      <c r="M536" s="558"/>
    </row>
    <row r="537" spans="4:13" x14ac:dyDescent="0.3">
      <c r="D537" s="31"/>
      <c r="E537" s="103"/>
      <c r="F537" s="103"/>
      <c r="M537" s="558"/>
    </row>
    <row r="538" spans="4:13" x14ac:dyDescent="0.3">
      <c r="D538" s="31"/>
      <c r="E538" s="103"/>
      <c r="F538" s="103"/>
      <c r="M538" s="558"/>
    </row>
    <row r="539" spans="4:13" x14ac:dyDescent="0.3">
      <c r="D539" s="31"/>
      <c r="E539" s="103"/>
      <c r="F539" s="103"/>
      <c r="M539" s="558"/>
    </row>
    <row r="540" spans="4:13" x14ac:dyDescent="0.3">
      <c r="D540" s="31"/>
      <c r="E540" s="103"/>
      <c r="F540" s="103"/>
      <c r="M540" s="558"/>
    </row>
    <row r="541" spans="4:13" x14ac:dyDescent="0.3">
      <c r="D541" s="31"/>
      <c r="E541" s="103"/>
      <c r="F541" s="103"/>
      <c r="M541" s="558"/>
    </row>
    <row r="542" spans="4:13" x14ac:dyDescent="0.3">
      <c r="D542" s="31"/>
      <c r="E542" s="103"/>
      <c r="F542" s="103"/>
      <c r="M542" s="558"/>
    </row>
    <row r="543" spans="4:13" x14ac:dyDescent="0.3">
      <c r="D543" s="31"/>
      <c r="E543" s="103"/>
      <c r="F543" s="103"/>
      <c r="M543" s="558"/>
    </row>
    <row r="544" spans="4:13" x14ac:dyDescent="0.3">
      <c r="D544" s="31"/>
      <c r="E544" s="103"/>
      <c r="F544" s="103"/>
      <c r="M544" s="558"/>
    </row>
    <row r="545" spans="4:13" x14ac:dyDescent="0.3">
      <c r="D545" s="31"/>
      <c r="E545" s="103"/>
      <c r="F545" s="103"/>
      <c r="M545" s="558"/>
    </row>
    <row r="546" spans="4:13" x14ac:dyDescent="0.3">
      <c r="D546" s="31"/>
      <c r="E546" s="103"/>
      <c r="F546" s="103"/>
      <c r="M546" s="558"/>
    </row>
    <row r="547" spans="4:13" x14ac:dyDescent="0.3">
      <c r="D547" s="31"/>
      <c r="E547" s="103"/>
      <c r="F547" s="103"/>
      <c r="M547" s="558"/>
    </row>
    <row r="548" spans="4:13" x14ac:dyDescent="0.3">
      <c r="D548" s="31"/>
      <c r="E548" s="103"/>
      <c r="F548" s="103"/>
      <c r="M548" s="558"/>
    </row>
    <row r="549" spans="4:13" x14ac:dyDescent="0.3">
      <c r="D549" s="31"/>
      <c r="E549" s="103"/>
      <c r="F549" s="103"/>
      <c r="M549" s="558"/>
    </row>
    <row r="550" spans="4:13" x14ac:dyDescent="0.3">
      <c r="D550" s="31"/>
      <c r="E550" s="103"/>
      <c r="F550" s="103"/>
      <c r="M550" s="558"/>
    </row>
    <row r="551" spans="4:13" x14ac:dyDescent="0.3">
      <c r="D551" s="31"/>
      <c r="E551" s="103"/>
      <c r="F551" s="103"/>
      <c r="M551" s="558"/>
    </row>
    <row r="552" spans="4:13" x14ac:dyDescent="0.3">
      <c r="D552" s="31"/>
      <c r="E552" s="103"/>
      <c r="F552" s="103"/>
      <c r="M552" s="558"/>
    </row>
    <row r="553" spans="4:13" x14ac:dyDescent="0.3">
      <c r="D553" s="31"/>
      <c r="E553" s="103"/>
      <c r="F553" s="103"/>
      <c r="M553" s="558"/>
    </row>
    <row r="554" spans="4:13" x14ac:dyDescent="0.3">
      <c r="D554" s="31"/>
      <c r="E554" s="103"/>
      <c r="F554" s="103"/>
      <c r="M554" s="558"/>
    </row>
    <row r="555" spans="4:13" x14ac:dyDescent="0.3">
      <c r="D555" s="31"/>
      <c r="E555" s="103"/>
      <c r="F555" s="103"/>
      <c r="M555" s="558"/>
    </row>
    <row r="556" spans="4:13" x14ac:dyDescent="0.3">
      <c r="D556" s="31"/>
      <c r="E556" s="103"/>
      <c r="F556" s="103"/>
      <c r="M556" s="558"/>
    </row>
    <row r="557" spans="4:13" x14ac:dyDescent="0.3">
      <c r="D557" s="31"/>
      <c r="E557" s="103"/>
      <c r="F557" s="103"/>
      <c r="M557" s="558"/>
    </row>
    <row r="558" spans="4:13" x14ac:dyDescent="0.3">
      <c r="D558" s="31"/>
      <c r="E558" s="103"/>
      <c r="F558" s="103"/>
      <c r="M558" s="558"/>
    </row>
    <row r="559" spans="4:13" x14ac:dyDescent="0.3">
      <c r="D559" s="31"/>
      <c r="E559" s="103"/>
      <c r="F559" s="103"/>
      <c r="M559" s="558"/>
    </row>
    <row r="560" spans="4:13" x14ac:dyDescent="0.3">
      <c r="D560" s="31"/>
      <c r="E560" s="103"/>
      <c r="F560" s="103"/>
      <c r="M560" s="558"/>
    </row>
    <row r="561" spans="4:13" x14ac:dyDescent="0.3">
      <c r="D561" s="31"/>
      <c r="E561" s="103"/>
      <c r="F561" s="103"/>
      <c r="M561" s="558"/>
    </row>
    <row r="562" spans="4:13" x14ac:dyDescent="0.3">
      <c r="D562" s="31"/>
      <c r="E562" s="103"/>
      <c r="F562" s="103"/>
      <c r="M562" s="558"/>
    </row>
    <row r="563" spans="4:13" x14ac:dyDescent="0.3">
      <c r="D563" s="31"/>
      <c r="E563" s="103"/>
      <c r="F563" s="103"/>
      <c r="M563" s="558"/>
    </row>
    <row r="564" spans="4:13" x14ac:dyDescent="0.3">
      <c r="D564" s="31"/>
      <c r="E564" s="103"/>
      <c r="F564" s="103"/>
      <c r="M564" s="558"/>
    </row>
    <row r="565" spans="4:13" x14ac:dyDescent="0.3">
      <c r="D565" s="31"/>
      <c r="E565" s="103"/>
      <c r="F565" s="103"/>
      <c r="M565" s="558"/>
    </row>
    <row r="566" spans="4:13" x14ac:dyDescent="0.3">
      <c r="D566" s="31"/>
      <c r="E566" s="103"/>
      <c r="F566" s="103"/>
      <c r="M566" s="558"/>
    </row>
    <row r="567" spans="4:13" x14ac:dyDescent="0.3">
      <c r="D567" s="31"/>
      <c r="E567" s="103"/>
      <c r="F567" s="103"/>
      <c r="M567" s="558"/>
    </row>
    <row r="568" spans="4:13" x14ac:dyDescent="0.3">
      <c r="D568" s="31"/>
      <c r="E568" s="103"/>
      <c r="F568" s="103"/>
      <c r="M568" s="558"/>
    </row>
    <row r="569" spans="4:13" x14ac:dyDescent="0.3">
      <c r="D569" s="31"/>
      <c r="E569" s="103"/>
      <c r="F569" s="103"/>
      <c r="M569" s="558"/>
    </row>
    <row r="570" spans="4:13" x14ac:dyDescent="0.3">
      <c r="D570" s="31"/>
      <c r="E570" s="103"/>
      <c r="F570" s="103"/>
      <c r="M570" s="558"/>
    </row>
    <row r="571" spans="4:13" x14ac:dyDescent="0.3">
      <c r="D571" s="31"/>
      <c r="E571" s="103"/>
      <c r="F571" s="103"/>
      <c r="M571" s="558"/>
    </row>
    <row r="572" spans="4:13" x14ac:dyDescent="0.3">
      <c r="D572" s="31"/>
      <c r="E572" s="103"/>
      <c r="F572" s="103"/>
      <c r="M572" s="558"/>
    </row>
    <row r="573" spans="4:13" x14ac:dyDescent="0.3">
      <c r="D573" s="31"/>
      <c r="E573" s="103"/>
      <c r="F573" s="103"/>
      <c r="M573" s="558"/>
    </row>
    <row r="574" spans="4:13" x14ac:dyDescent="0.3">
      <c r="D574" s="31"/>
      <c r="E574" s="103"/>
      <c r="F574" s="103"/>
      <c r="M574" s="558"/>
    </row>
    <row r="575" spans="4:13" x14ac:dyDescent="0.3">
      <c r="D575" s="31"/>
      <c r="E575" s="103"/>
      <c r="F575" s="103"/>
      <c r="M575" s="558"/>
    </row>
    <row r="576" spans="4:13" x14ac:dyDescent="0.3">
      <c r="D576" s="31"/>
      <c r="E576" s="103"/>
      <c r="F576" s="103"/>
      <c r="M576" s="558"/>
    </row>
    <row r="577" spans="4:13" x14ac:dyDescent="0.3">
      <c r="D577" s="31"/>
      <c r="E577" s="103"/>
      <c r="F577" s="103"/>
      <c r="M577" s="558"/>
    </row>
    <row r="578" spans="4:13" x14ac:dyDescent="0.3">
      <c r="D578" s="31"/>
      <c r="E578" s="103"/>
      <c r="F578" s="103"/>
      <c r="M578" s="558"/>
    </row>
    <row r="579" spans="4:13" x14ac:dyDescent="0.3">
      <c r="D579" s="31"/>
      <c r="E579" s="103"/>
      <c r="F579" s="103"/>
      <c r="M579" s="558"/>
    </row>
    <row r="580" spans="4:13" x14ac:dyDescent="0.3">
      <c r="D580" s="31"/>
      <c r="E580" s="103"/>
      <c r="F580" s="103"/>
      <c r="M580" s="558"/>
    </row>
    <row r="581" spans="4:13" x14ac:dyDescent="0.3">
      <c r="D581" s="31"/>
      <c r="E581" s="103"/>
      <c r="F581" s="103"/>
      <c r="M581" s="558"/>
    </row>
    <row r="582" spans="4:13" x14ac:dyDescent="0.3">
      <c r="D582" s="31"/>
      <c r="E582" s="103"/>
      <c r="F582" s="103"/>
      <c r="M582" s="558"/>
    </row>
    <row r="583" spans="4:13" x14ac:dyDescent="0.3">
      <c r="D583" s="31"/>
      <c r="E583" s="103"/>
      <c r="F583" s="103"/>
      <c r="M583" s="558"/>
    </row>
    <row r="584" spans="4:13" x14ac:dyDescent="0.3">
      <c r="D584" s="31"/>
      <c r="E584" s="103"/>
      <c r="F584" s="103"/>
      <c r="M584" s="558"/>
    </row>
    <row r="585" spans="4:13" x14ac:dyDescent="0.3">
      <c r="D585" s="31"/>
      <c r="E585" s="103"/>
      <c r="F585" s="103"/>
      <c r="M585" s="558"/>
    </row>
    <row r="586" spans="4:13" x14ac:dyDescent="0.3">
      <c r="D586" s="31"/>
      <c r="E586" s="103"/>
      <c r="F586" s="103"/>
      <c r="M586" s="558"/>
    </row>
    <row r="587" spans="4:13" x14ac:dyDescent="0.3">
      <c r="D587" s="31"/>
      <c r="E587" s="103"/>
      <c r="F587" s="103"/>
      <c r="M587" s="558"/>
    </row>
    <row r="588" spans="4:13" x14ac:dyDescent="0.3">
      <c r="D588" s="31"/>
      <c r="E588" s="103"/>
      <c r="F588" s="103"/>
      <c r="M588" s="558"/>
    </row>
    <row r="589" spans="4:13" x14ac:dyDescent="0.3">
      <c r="D589" s="31"/>
      <c r="E589" s="103"/>
      <c r="F589" s="103"/>
      <c r="M589" s="558"/>
    </row>
    <row r="590" spans="4:13" x14ac:dyDescent="0.3">
      <c r="D590" s="31"/>
      <c r="E590" s="103"/>
      <c r="F590" s="103"/>
      <c r="M590" s="558"/>
    </row>
    <row r="591" spans="4:13" x14ac:dyDescent="0.3">
      <c r="D591" s="31"/>
      <c r="E591" s="103"/>
      <c r="F591" s="103"/>
      <c r="M591" s="558"/>
    </row>
    <row r="592" spans="4:13" x14ac:dyDescent="0.3">
      <c r="D592" s="31"/>
      <c r="E592" s="103"/>
      <c r="F592" s="103"/>
      <c r="M592" s="558"/>
    </row>
    <row r="593" spans="4:13" x14ac:dyDescent="0.3">
      <c r="D593" s="31"/>
      <c r="E593" s="103"/>
      <c r="F593" s="103"/>
      <c r="M593" s="558"/>
    </row>
    <row r="594" spans="4:13" x14ac:dyDescent="0.3">
      <c r="D594" s="31"/>
      <c r="E594" s="103"/>
      <c r="F594" s="103"/>
      <c r="M594" s="558"/>
    </row>
    <row r="595" spans="4:13" x14ac:dyDescent="0.3">
      <c r="D595" s="31"/>
      <c r="E595" s="103"/>
      <c r="F595" s="103"/>
      <c r="M595" s="558"/>
    </row>
    <row r="596" spans="4:13" x14ac:dyDescent="0.3">
      <c r="D596" s="31"/>
      <c r="E596" s="103"/>
      <c r="F596" s="103"/>
      <c r="M596" s="558"/>
    </row>
    <row r="597" spans="4:13" x14ac:dyDescent="0.3">
      <c r="D597" s="31"/>
      <c r="E597" s="103"/>
      <c r="F597" s="103"/>
      <c r="M597" s="558"/>
    </row>
    <row r="598" spans="4:13" x14ac:dyDescent="0.3">
      <c r="D598" s="31"/>
      <c r="E598" s="103"/>
      <c r="F598" s="103"/>
      <c r="M598" s="558"/>
    </row>
    <row r="599" spans="4:13" x14ac:dyDescent="0.3">
      <c r="D599" s="31"/>
      <c r="E599" s="103"/>
      <c r="F599" s="103"/>
      <c r="M599" s="558"/>
    </row>
    <row r="600" spans="4:13" x14ac:dyDescent="0.3">
      <c r="D600" s="31"/>
      <c r="E600" s="103"/>
      <c r="F600" s="103"/>
      <c r="M600" s="558"/>
    </row>
    <row r="601" spans="4:13" x14ac:dyDescent="0.3">
      <c r="D601" s="31"/>
      <c r="E601" s="103"/>
      <c r="F601" s="103"/>
      <c r="M601" s="558"/>
    </row>
    <row r="602" spans="4:13" x14ac:dyDescent="0.3">
      <c r="D602" s="31"/>
      <c r="E602" s="103"/>
      <c r="F602" s="103"/>
      <c r="M602" s="558"/>
    </row>
    <row r="603" spans="4:13" x14ac:dyDescent="0.3">
      <c r="D603" s="31"/>
      <c r="E603" s="103"/>
      <c r="F603" s="103"/>
      <c r="M603" s="558"/>
    </row>
    <row r="604" spans="4:13" x14ac:dyDescent="0.3">
      <c r="D604" s="31"/>
      <c r="E604" s="103"/>
      <c r="F604" s="103"/>
      <c r="M604" s="558"/>
    </row>
    <row r="605" spans="4:13" x14ac:dyDescent="0.3">
      <c r="D605" s="31"/>
      <c r="E605" s="103"/>
      <c r="F605" s="103"/>
      <c r="M605" s="558"/>
    </row>
    <row r="606" spans="4:13" x14ac:dyDescent="0.3">
      <c r="D606" s="31"/>
      <c r="E606" s="103"/>
      <c r="F606" s="103"/>
      <c r="M606" s="558"/>
    </row>
    <row r="607" spans="4:13" x14ac:dyDescent="0.3">
      <c r="D607" s="31"/>
      <c r="E607" s="103"/>
      <c r="F607" s="103"/>
      <c r="M607" s="558"/>
    </row>
    <row r="608" spans="4:13" x14ac:dyDescent="0.3">
      <c r="D608" s="31"/>
      <c r="E608" s="103"/>
      <c r="F608" s="103"/>
      <c r="M608" s="558"/>
    </row>
    <row r="609" spans="4:13" x14ac:dyDescent="0.3">
      <c r="D609" s="31"/>
      <c r="E609" s="103"/>
      <c r="F609" s="103"/>
      <c r="M609" s="558"/>
    </row>
    <row r="610" spans="4:13" x14ac:dyDescent="0.3">
      <c r="D610" s="31"/>
      <c r="E610" s="103"/>
      <c r="F610" s="103"/>
      <c r="M610" s="558"/>
    </row>
    <row r="611" spans="4:13" x14ac:dyDescent="0.3">
      <c r="D611" s="31"/>
      <c r="E611" s="103"/>
      <c r="F611" s="103"/>
      <c r="M611" s="558"/>
    </row>
    <row r="612" spans="4:13" x14ac:dyDescent="0.3">
      <c r="D612" s="31"/>
      <c r="E612" s="103"/>
      <c r="F612" s="103"/>
      <c r="M612" s="558"/>
    </row>
    <row r="613" spans="4:13" x14ac:dyDescent="0.3">
      <c r="D613" s="31"/>
      <c r="E613" s="103"/>
      <c r="F613" s="103"/>
      <c r="M613" s="558"/>
    </row>
    <row r="614" spans="4:13" x14ac:dyDescent="0.3">
      <c r="D614" s="31"/>
      <c r="E614" s="103"/>
      <c r="F614" s="103"/>
      <c r="M614" s="558"/>
    </row>
    <row r="615" spans="4:13" x14ac:dyDescent="0.3">
      <c r="D615" s="31"/>
      <c r="E615" s="103"/>
      <c r="F615" s="103"/>
      <c r="M615" s="558"/>
    </row>
    <row r="616" spans="4:13" x14ac:dyDescent="0.3">
      <c r="D616" s="31"/>
      <c r="E616" s="103"/>
      <c r="F616" s="103"/>
      <c r="M616" s="558"/>
    </row>
    <row r="617" spans="4:13" x14ac:dyDescent="0.3">
      <c r="D617" s="31"/>
      <c r="E617" s="103"/>
      <c r="F617" s="103"/>
      <c r="M617" s="558"/>
    </row>
    <row r="618" spans="4:13" x14ac:dyDescent="0.3">
      <c r="D618" s="31"/>
      <c r="E618" s="103"/>
      <c r="F618" s="103"/>
      <c r="M618" s="558"/>
    </row>
    <row r="619" spans="4:13" x14ac:dyDescent="0.3">
      <c r="D619" s="31"/>
      <c r="E619" s="103"/>
      <c r="F619" s="103"/>
      <c r="M619" s="558"/>
    </row>
    <row r="620" spans="4:13" x14ac:dyDescent="0.3">
      <c r="D620" s="31"/>
      <c r="E620" s="103"/>
      <c r="F620" s="103"/>
      <c r="M620" s="558"/>
    </row>
    <row r="621" spans="4:13" x14ac:dyDescent="0.3">
      <c r="D621" s="31"/>
      <c r="E621" s="103"/>
      <c r="F621" s="103"/>
      <c r="M621" s="558"/>
    </row>
    <row r="622" spans="4:13" x14ac:dyDescent="0.3">
      <c r="D622" s="31"/>
      <c r="E622" s="103"/>
      <c r="F622" s="103"/>
      <c r="M622" s="558"/>
    </row>
    <row r="623" spans="4:13" x14ac:dyDescent="0.3">
      <c r="D623" s="31"/>
      <c r="E623" s="103"/>
      <c r="F623" s="103"/>
      <c r="M623" s="558"/>
    </row>
    <row r="624" spans="4:13" x14ac:dyDescent="0.3">
      <c r="D624" s="31"/>
      <c r="E624" s="103"/>
      <c r="F624" s="103"/>
      <c r="M624" s="558"/>
    </row>
    <row r="625" spans="4:13" x14ac:dyDescent="0.3">
      <c r="D625" s="31"/>
      <c r="E625" s="103"/>
      <c r="F625" s="103"/>
      <c r="M625" s="558"/>
    </row>
    <row r="626" spans="4:13" x14ac:dyDescent="0.3">
      <c r="D626" s="31"/>
      <c r="E626" s="103"/>
      <c r="F626" s="103"/>
      <c r="M626" s="558"/>
    </row>
    <row r="627" spans="4:13" x14ac:dyDescent="0.3">
      <c r="D627" s="31"/>
      <c r="E627" s="103"/>
      <c r="F627" s="103"/>
      <c r="M627" s="558"/>
    </row>
    <row r="628" spans="4:13" x14ac:dyDescent="0.3">
      <c r="D628" s="31"/>
      <c r="E628" s="103"/>
      <c r="F628" s="103"/>
      <c r="M628" s="558"/>
    </row>
    <row r="629" spans="4:13" x14ac:dyDescent="0.3">
      <c r="D629" s="31"/>
      <c r="E629" s="103"/>
      <c r="F629" s="103"/>
      <c r="M629" s="558"/>
    </row>
    <row r="630" spans="4:13" x14ac:dyDescent="0.3">
      <c r="D630" s="31"/>
      <c r="E630" s="103"/>
      <c r="F630" s="103"/>
      <c r="M630" s="558"/>
    </row>
    <row r="631" spans="4:13" x14ac:dyDescent="0.3">
      <c r="D631" s="31"/>
      <c r="E631" s="103"/>
      <c r="F631" s="103"/>
      <c r="M631" s="558"/>
    </row>
    <row r="632" spans="4:13" x14ac:dyDescent="0.3">
      <c r="D632" s="31"/>
      <c r="E632" s="103"/>
      <c r="F632" s="103"/>
      <c r="M632" s="558"/>
    </row>
    <row r="633" spans="4:13" x14ac:dyDescent="0.3">
      <c r="D633" s="31"/>
      <c r="E633" s="103"/>
      <c r="F633" s="103"/>
      <c r="M633" s="558"/>
    </row>
    <row r="634" spans="4:13" x14ac:dyDescent="0.3">
      <c r="D634" s="31"/>
      <c r="E634" s="103"/>
      <c r="F634" s="103"/>
      <c r="M634" s="558"/>
    </row>
    <row r="635" spans="4:13" x14ac:dyDescent="0.3">
      <c r="D635" s="31"/>
      <c r="E635" s="103"/>
      <c r="F635" s="103"/>
      <c r="M635" s="558"/>
    </row>
    <row r="636" spans="4:13" x14ac:dyDescent="0.3">
      <c r="D636" s="31"/>
      <c r="E636" s="103"/>
      <c r="F636" s="103"/>
      <c r="M636" s="558"/>
    </row>
    <row r="637" spans="4:13" x14ac:dyDescent="0.3">
      <c r="D637" s="31"/>
      <c r="E637" s="103"/>
      <c r="F637" s="103"/>
      <c r="M637" s="558"/>
    </row>
    <row r="638" spans="4:13" x14ac:dyDescent="0.3">
      <c r="D638" s="31"/>
      <c r="E638" s="103"/>
      <c r="F638" s="103"/>
      <c r="M638" s="558"/>
    </row>
    <row r="639" spans="4:13" x14ac:dyDescent="0.3">
      <c r="D639" s="31"/>
      <c r="E639" s="103"/>
      <c r="F639" s="103"/>
      <c r="M639" s="558"/>
    </row>
    <row r="640" spans="4:13" x14ac:dyDescent="0.3">
      <c r="D640" s="31"/>
      <c r="E640" s="103"/>
      <c r="F640" s="103"/>
      <c r="M640" s="558"/>
    </row>
    <row r="641" spans="4:13" x14ac:dyDescent="0.3">
      <c r="D641" s="31"/>
      <c r="E641" s="103"/>
      <c r="F641" s="103"/>
      <c r="M641" s="558"/>
    </row>
    <row r="642" spans="4:13" x14ac:dyDescent="0.3">
      <c r="D642" s="31"/>
      <c r="E642" s="103"/>
      <c r="F642" s="103"/>
      <c r="M642" s="558"/>
    </row>
    <row r="643" spans="4:13" x14ac:dyDescent="0.3">
      <c r="D643" s="31"/>
      <c r="E643" s="103"/>
      <c r="F643" s="103"/>
      <c r="M643" s="558"/>
    </row>
    <row r="644" spans="4:13" x14ac:dyDescent="0.3">
      <c r="D644" s="31"/>
      <c r="E644" s="103"/>
      <c r="F644" s="103"/>
      <c r="M644" s="558"/>
    </row>
    <row r="645" spans="4:13" x14ac:dyDescent="0.3">
      <c r="D645" s="31"/>
      <c r="E645" s="103"/>
      <c r="F645" s="103"/>
      <c r="M645" s="558"/>
    </row>
    <row r="646" spans="4:13" x14ac:dyDescent="0.3">
      <c r="D646" s="31"/>
      <c r="E646" s="103"/>
      <c r="F646" s="103"/>
      <c r="M646" s="558"/>
    </row>
    <row r="647" spans="4:13" x14ac:dyDescent="0.3">
      <c r="D647" s="31"/>
      <c r="E647" s="103"/>
      <c r="F647" s="103"/>
      <c r="M647" s="558"/>
    </row>
    <row r="648" spans="4:13" x14ac:dyDescent="0.3">
      <c r="D648" s="31"/>
      <c r="E648" s="103"/>
      <c r="F648" s="103"/>
      <c r="M648" s="558"/>
    </row>
    <row r="649" spans="4:13" x14ac:dyDescent="0.3">
      <c r="D649" s="31"/>
      <c r="E649" s="103"/>
      <c r="F649" s="103"/>
      <c r="M649" s="558"/>
    </row>
    <row r="650" spans="4:13" x14ac:dyDescent="0.3">
      <c r="D650" s="31"/>
      <c r="E650" s="103"/>
      <c r="F650" s="103"/>
      <c r="M650" s="558"/>
    </row>
    <row r="651" spans="4:13" x14ac:dyDescent="0.3">
      <c r="D651" s="31"/>
      <c r="E651" s="103"/>
      <c r="F651" s="103"/>
      <c r="M651" s="558"/>
    </row>
    <row r="652" spans="4:13" x14ac:dyDescent="0.3">
      <c r="D652" s="31"/>
      <c r="E652" s="103"/>
      <c r="F652" s="103"/>
      <c r="M652" s="558"/>
    </row>
    <row r="653" spans="4:13" x14ac:dyDescent="0.3">
      <c r="D653" s="31"/>
      <c r="E653" s="103"/>
      <c r="F653" s="103"/>
      <c r="M653" s="558"/>
    </row>
    <row r="654" spans="4:13" x14ac:dyDescent="0.3">
      <c r="D654" s="31"/>
      <c r="E654" s="103"/>
      <c r="F654" s="103"/>
      <c r="M654" s="558"/>
    </row>
    <row r="655" spans="4:13" x14ac:dyDescent="0.3">
      <c r="D655" s="31"/>
      <c r="E655" s="103"/>
      <c r="F655" s="103"/>
      <c r="M655" s="558"/>
    </row>
    <row r="656" spans="4:13" x14ac:dyDescent="0.3">
      <c r="D656" s="31"/>
      <c r="E656" s="103"/>
      <c r="F656" s="103"/>
      <c r="M656" s="558"/>
    </row>
    <row r="657" spans="4:13" x14ac:dyDescent="0.3">
      <c r="D657" s="31"/>
      <c r="E657" s="103"/>
      <c r="F657" s="103"/>
      <c r="M657" s="558"/>
    </row>
    <row r="658" spans="4:13" x14ac:dyDescent="0.3">
      <c r="D658" s="31"/>
      <c r="E658" s="103"/>
      <c r="F658" s="103"/>
      <c r="M658" s="558"/>
    </row>
    <row r="659" spans="4:13" x14ac:dyDescent="0.3">
      <c r="D659" s="31"/>
      <c r="E659" s="103"/>
      <c r="F659" s="103"/>
      <c r="M659" s="558"/>
    </row>
    <row r="660" spans="4:13" x14ac:dyDescent="0.3">
      <c r="D660" s="31"/>
      <c r="E660" s="103"/>
      <c r="F660" s="103"/>
      <c r="M660" s="558"/>
    </row>
    <row r="661" spans="4:13" x14ac:dyDescent="0.3">
      <c r="D661" s="31"/>
      <c r="E661" s="103"/>
      <c r="F661" s="103"/>
      <c r="M661" s="558"/>
    </row>
    <row r="662" spans="4:13" x14ac:dyDescent="0.3">
      <c r="D662" s="31"/>
      <c r="E662" s="103"/>
      <c r="F662" s="103"/>
      <c r="M662" s="558"/>
    </row>
    <row r="663" spans="4:13" x14ac:dyDescent="0.3">
      <c r="D663" s="31"/>
      <c r="E663" s="103"/>
      <c r="F663" s="103"/>
      <c r="M663" s="558"/>
    </row>
    <row r="664" spans="4:13" x14ac:dyDescent="0.3">
      <c r="D664" s="31"/>
      <c r="E664" s="103"/>
      <c r="F664" s="103"/>
      <c r="M664" s="558"/>
    </row>
    <row r="665" spans="4:13" x14ac:dyDescent="0.3">
      <c r="D665" s="31"/>
      <c r="E665" s="103"/>
      <c r="F665" s="103"/>
      <c r="M665" s="558"/>
    </row>
    <row r="666" spans="4:13" x14ac:dyDescent="0.3">
      <c r="D666" s="31"/>
      <c r="E666" s="103"/>
      <c r="F666" s="103"/>
      <c r="M666" s="558"/>
    </row>
    <row r="667" spans="4:13" x14ac:dyDescent="0.3">
      <c r="D667" s="31"/>
      <c r="E667" s="103"/>
      <c r="F667" s="103"/>
      <c r="M667" s="558"/>
    </row>
    <row r="668" spans="4:13" x14ac:dyDescent="0.3">
      <c r="D668" s="31"/>
      <c r="E668" s="103"/>
      <c r="F668" s="103"/>
      <c r="M668" s="558"/>
    </row>
    <row r="669" spans="4:13" x14ac:dyDescent="0.3">
      <c r="D669" s="31"/>
      <c r="E669" s="103"/>
      <c r="F669" s="103"/>
      <c r="M669" s="558"/>
    </row>
    <row r="670" spans="4:13" x14ac:dyDescent="0.3">
      <c r="D670" s="31"/>
      <c r="E670" s="103"/>
      <c r="F670" s="103"/>
      <c r="M670" s="558"/>
    </row>
    <row r="671" spans="4:13" x14ac:dyDescent="0.3">
      <c r="D671" s="31"/>
      <c r="E671" s="103"/>
      <c r="F671" s="103"/>
      <c r="M671" s="558"/>
    </row>
    <row r="672" spans="4:13" x14ac:dyDescent="0.3">
      <c r="D672" s="31"/>
      <c r="E672" s="103"/>
      <c r="F672" s="103"/>
      <c r="M672" s="558"/>
    </row>
    <row r="673" spans="4:13" x14ac:dyDescent="0.3">
      <c r="D673" s="31"/>
      <c r="E673" s="103"/>
      <c r="F673" s="103"/>
      <c r="M673" s="558"/>
    </row>
    <row r="674" spans="4:13" x14ac:dyDescent="0.3">
      <c r="D674" s="31"/>
      <c r="E674" s="103"/>
      <c r="F674" s="103"/>
      <c r="M674" s="558"/>
    </row>
    <row r="675" spans="4:13" x14ac:dyDescent="0.3">
      <c r="D675" s="31"/>
      <c r="E675" s="103"/>
      <c r="F675" s="103"/>
      <c r="M675" s="558"/>
    </row>
    <row r="676" spans="4:13" x14ac:dyDescent="0.3">
      <c r="D676" s="31"/>
      <c r="E676" s="103"/>
      <c r="F676" s="103"/>
      <c r="M676" s="558"/>
    </row>
    <row r="677" spans="4:13" x14ac:dyDescent="0.3">
      <c r="D677" s="31"/>
      <c r="E677" s="103"/>
      <c r="F677" s="103"/>
      <c r="M677" s="558"/>
    </row>
    <row r="678" spans="4:13" x14ac:dyDescent="0.3">
      <c r="D678" s="31"/>
      <c r="E678" s="103"/>
      <c r="F678" s="103"/>
      <c r="M678" s="558"/>
    </row>
    <row r="679" spans="4:13" x14ac:dyDescent="0.3">
      <c r="D679" s="31"/>
      <c r="E679" s="103"/>
      <c r="F679" s="103"/>
      <c r="M679" s="558"/>
    </row>
    <row r="680" spans="4:13" x14ac:dyDescent="0.3">
      <c r="D680" s="31"/>
      <c r="E680" s="103"/>
      <c r="F680" s="103"/>
      <c r="M680" s="558"/>
    </row>
    <row r="681" spans="4:13" x14ac:dyDescent="0.3">
      <c r="D681" s="31"/>
      <c r="E681" s="103"/>
      <c r="F681" s="103"/>
      <c r="M681" s="558"/>
    </row>
    <row r="682" spans="4:13" x14ac:dyDescent="0.3">
      <c r="D682" s="31"/>
      <c r="E682" s="103"/>
      <c r="F682" s="103"/>
      <c r="M682" s="558"/>
    </row>
    <row r="683" spans="4:13" x14ac:dyDescent="0.3">
      <c r="D683" s="31"/>
      <c r="E683" s="103"/>
      <c r="F683" s="103"/>
      <c r="M683" s="558"/>
    </row>
    <row r="684" spans="4:13" x14ac:dyDescent="0.3">
      <c r="D684" s="31"/>
      <c r="E684" s="103"/>
      <c r="F684" s="103"/>
      <c r="M684" s="558"/>
    </row>
    <row r="685" spans="4:13" x14ac:dyDescent="0.3">
      <c r="D685" s="31"/>
      <c r="E685" s="103"/>
      <c r="F685" s="103"/>
      <c r="M685" s="558"/>
    </row>
    <row r="686" spans="4:13" x14ac:dyDescent="0.3">
      <c r="D686" s="31"/>
      <c r="E686" s="103"/>
      <c r="F686" s="103"/>
      <c r="M686" s="558"/>
    </row>
    <row r="687" spans="4:13" x14ac:dyDescent="0.3">
      <c r="D687" s="31"/>
      <c r="E687" s="103"/>
      <c r="F687" s="103"/>
      <c r="M687" s="558"/>
    </row>
    <row r="688" spans="4:13" x14ac:dyDescent="0.3">
      <c r="D688" s="31"/>
      <c r="E688" s="103"/>
      <c r="F688" s="103"/>
      <c r="M688" s="558"/>
    </row>
    <row r="689" spans="4:13" x14ac:dyDescent="0.3">
      <c r="D689" s="31"/>
      <c r="E689" s="103"/>
      <c r="F689" s="103"/>
      <c r="M689" s="558"/>
    </row>
    <row r="690" spans="4:13" x14ac:dyDescent="0.3">
      <c r="D690" s="31"/>
      <c r="E690" s="103"/>
      <c r="F690" s="103"/>
      <c r="M690" s="558"/>
    </row>
    <row r="691" spans="4:13" x14ac:dyDescent="0.3">
      <c r="D691" s="31"/>
      <c r="E691" s="103"/>
      <c r="F691" s="103"/>
      <c r="M691" s="558"/>
    </row>
    <row r="692" spans="4:13" x14ac:dyDescent="0.3">
      <c r="D692" s="31"/>
      <c r="E692" s="103"/>
      <c r="F692" s="103"/>
      <c r="M692" s="558"/>
    </row>
    <row r="693" spans="4:13" x14ac:dyDescent="0.3">
      <c r="D693" s="31"/>
      <c r="E693" s="103"/>
      <c r="F693" s="103"/>
      <c r="M693" s="558"/>
    </row>
    <row r="694" spans="4:13" x14ac:dyDescent="0.3">
      <c r="D694" s="31"/>
      <c r="E694" s="103"/>
      <c r="F694" s="103"/>
      <c r="M694" s="558"/>
    </row>
    <row r="695" spans="4:13" x14ac:dyDescent="0.3">
      <c r="D695" s="31"/>
      <c r="E695" s="103"/>
      <c r="F695" s="103"/>
      <c r="M695" s="558"/>
    </row>
    <row r="696" spans="4:13" x14ac:dyDescent="0.3">
      <c r="D696" s="31"/>
      <c r="E696" s="103"/>
      <c r="F696" s="103"/>
      <c r="M696" s="558"/>
    </row>
    <row r="697" spans="4:13" x14ac:dyDescent="0.3">
      <c r="D697" s="31"/>
      <c r="E697" s="103"/>
      <c r="F697" s="103"/>
      <c r="M697" s="558"/>
    </row>
    <row r="698" spans="4:13" x14ac:dyDescent="0.3">
      <c r="D698" s="31"/>
      <c r="E698" s="103"/>
      <c r="F698" s="103"/>
      <c r="M698" s="558"/>
    </row>
    <row r="699" spans="4:13" x14ac:dyDescent="0.3">
      <c r="D699" s="31"/>
      <c r="E699" s="103"/>
      <c r="F699" s="103"/>
      <c r="M699" s="558"/>
    </row>
    <row r="700" spans="4:13" x14ac:dyDescent="0.3">
      <c r="D700" s="31"/>
      <c r="E700" s="103"/>
      <c r="F700" s="103"/>
      <c r="M700" s="558"/>
    </row>
    <row r="701" spans="4:13" x14ac:dyDescent="0.3">
      <c r="D701" s="31"/>
      <c r="E701" s="103"/>
      <c r="F701" s="103"/>
      <c r="M701" s="558"/>
    </row>
    <row r="702" spans="4:13" x14ac:dyDescent="0.3">
      <c r="D702" s="31"/>
      <c r="E702" s="103"/>
      <c r="F702" s="103"/>
      <c r="M702" s="558"/>
    </row>
    <row r="703" spans="4:13" x14ac:dyDescent="0.3">
      <c r="D703" s="31"/>
      <c r="E703" s="103"/>
      <c r="F703" s="103"/>
      <c r="M703" s="558"/>
    </row>
    <row r="704" spans="4:13" x14ac:dyDescent="0.3">
      <c r="D704" s="31"/>
      <c r="E704" s="103"/>
      <c r="F704" s="103"/>
      <c r="M704" s="558"/>
    </row>
    <row r="705" spans="4:13" x14ac:dyDescent="0.3">
      <c r="D705" s="31"/>
      <c r="E705" s="103"/>
      <c r="F705" s="103"/>
      <c r="M705" s="558"/>
    </row>
    <row r="706" spans="4:13" x14ac:dyDescent="0.3">
      <c r="D706" s="31"/>
      <c r="E706" s="103"/>
      <c r="F706" s="103"/>
      <c r="M706" s="558"/>
    </row>
    <row r="707" spans="4:13" x14ac:dyDescent="0.3">
      <c r="D707" s="31"/>
      <c r="E707" s="103"/>
      <c r="F707" s="103"/>
      <c r="M707" s="558"/>
    </row>
    <row r="708" spans="4:13" x14ac:dyDescent="0.3">
      <c r="D708" s="31"/>
      <c r="E708" s="103"/>
      <c r="F708" s="103"/>
      <c r="M708" s="558"/>
    </row>
    <row r="709" spans="4:13" x14ac:dyDescent="0.3">
      <c r="D709" s="31"/>
      <c r="E709" s="103"/>
      <c r="F709" s="103"/>
      <c r="M709" s="558"/>
    </row>
    <row r="710" spans="4:13" x14ac:dyDescent="0.3">
      <c r="D710" s="31"/>
      <c r="E710" s="103"/>
      <c r="F710" s="103"/>
      <c r="M710" s="558"/>
    </row>
    <row r="711" spans="4:13" x14ac:dyDescent="0.3">
      <c r="D711" s="31"/>
      <c r="E711" s="103"/>
      <c r="F711" s="103"/>
      <c r="M711" s="558"/>
    </row>
    <row r="712" spans="4:13" x14ac:dyDescent="0.3">
      <c r="D712" s="31"/>
      <c r="E712" s="103"/>
      <c r="F712" s="103"/>
      <c r="M712" s="558"/>
    </row>
    <row r="713" spans="4:13" x14ac:dyDescent="0.3">
      <c r="D713" s="31"/>
      <c r="E713" s="103"/>
      <c r="F713" s="103"/>
      <c r="M713" s="558"/>
    </row>
    <row r="714" spans="4:13" x14ac:dyDescent="0.3">
      <c r="D714" s="31"/>
      <c r="E714" s="103"/>
      <c r="F714" s="103"/>
      <c r="M714" s="558"/>
    </row>
    <row r="715" spans="4:13" x14ac:dyDescent="0.3">
      <c r="D715" s="31"/>
      <c r="E715" s="103"/>
      <c r="F715" s="103"/>
      <c r="M715" s="558"/>
    </row>
    <row r="716" spans="4:13" x14ac:dyDescent="0.3">
      <c r="D716" s="31"/>
      <c r="E716" s="103"/>
      <c r="F716" s="103"/>
      <c r="M716" s="558"/>
    </row>
    <row r="717" spans="4:13" x14ac:dyDescent="0.3">
      <c r="D717" s="31"/>
      <c r="E717" s="103"/>
      <c r="F717" s="103"/>
      <c r="M717" s="558"/>
    </row>
    <row r="718" spans="4:13" x14ac:dyDescent="0.3">
      <c r="D718" s="31"/>
      <c r="E718" s="103"/>
      <c r="F718" s="103"/>
      <c r="M718" s="558"/>
    </row>
    <row r="719" spans="4:13" x14ac:dyDescent="0.3">
      <c r="D719" s="31"/>
      <c r="E719" s="103"/>
      <c r="F719" s="103"/>
      <c r="M719" s="558"/>
    </row>
    <row r="720" spans="4:13" x14ac:dyDescent="0.3">
      <c r="D720" s="31"/>
      <c r="E720" s="103"/>
      <c r="F720" s="103"/>
      <c r="M720" s="558"/>
    </row>
    <row r="721" spans="4:13" x14ac:dyDescent="0.3">
      <c r="D721" s="31"/>
      <c r="E721" s="103"/>
      <c r="F721" s="103"/>
      <c r="M721" s="558"/>
    </row>
    <row r="722" spans="4:13" x14ac:dyDescent="0.3">
      <c r="D722" s="31"/>
      <c r="E722" s="103"/>
      <c r="F722" s="103"/>
      <c r="M722" s="558"/>
    </row>
    <row r="723" spans="4:13" x14ac:dyDescent="0.3">
      <c r="D723" s="31"/>
      <c r="E723" s="103"/>
      <c r="F723" s="103"/>
      <c r="M723" s="558"/>
    </row>
    <row r="724" spans="4:13" x14ac:dyDescent="0.3">
      <c r="D724" s="31"/>
      <c r="E724" s="103"/>
      <c r="F724" s="103"/>
      <c r="M724" s="558"/>
    </row>
    <row r="725" spans="4:13" x14ac:dyDescent="0.3">
      <c r="D725" s="31"/>
      <c r="E725" s="103"/>
      <c r="F725" s="103"/>
      <c r="M725" s="558"/>
    </row>
    <row r="726" spans="4:13" x14ac:dyDescent="0.3">
      <c r="D726" s="31"/>
      <c r="E726" s="103"/>
      <c r="F726" s="103"/>
      <c r="M726" s="558"/>
    </row>
    <row r="727" spans="4:13" x14ac:dyDescent="0.3">
      <c r="D727" s="31"/>
      <c r="E727" s="103"/>
      <c r="F727" s="103"/>
      <c r="M727" s="558"/>
    </row>
    <row r="728" spans="4:13" x14ac:dyDescent="0.3">
      <c r="D728" s="31"/>
      <c r="E728" s="103"/>
      <c r="F728" s="103"/>
      <c r="M728" s="558"/>
    </row>
    <row r="729" spans="4:13" x14ac:dyDescent="0.3">
      <c r="D729" s="31"/>
      <c r="E729" s="103"/>
      <c r="F729" s="103"/>
      <c r="M729" s="558"/>
    </row>
    <row r="730" spans="4:13" x14ac:dyDescent="0.3">
      <c r="D730" s="31"/>
      <c r="E730" s="103"/>
      <c r="F730" s="103"/>
      <c r="M730" s="558"/>
    </row>
    <row r="731" spans="4:13" x14ac:dyDescent="0.3">
      <c r="D731" s="31"/>
      <c r="E731" s="103"/>
      <c r="F731" s="103"/>
      <c r="M731" s="558"/>
    </row>
    <row r="732" spans="4:13" x14ac:dyDescent="0.3">
      <c r="D732" s="31"/>
      <c r="E732" s="103"/>
      <c r="F732" s="103"/>
      <c r="M732" s="558"/>
    </row>
    <row r="733" spans="4:13" x14ac:dyDescent="0.3">
      <c r="D733" s="31"/>
      <c r="E733" s="103"/>
      <c r="F733" s="103"/>
      <c r="M733" s="558"/>
    </row>
    <row r="734" spans="4:13" x14ac:dyDescent="0.3">
      <c r="D734" s="31"/>
      <c r="E734" s="103"/>
      <c r="F734" s="103"/>
      <c r="M734" s="558"/>
    </row>
    <row r="735" spans="4:13" x14ac:dyDescent="0.3">
      <c r="D735" s="31"/>
      <c r="E735" s="103"/>
      <c r="F735" s="103"/>
      <c r="M735" s="558"/>
    </row>
    <row r="736" spans="4:13" x14ac:dyDescent="0.3">
      <c r="D736" s="31"/>
      <c r="E736" s="103"/>
      <c r="F736" s="103"/>
      <c r="M736" s="558"/>
    </row>
    <row r="737" spans="4:13" x14ac:dyDescent="0.3">
      <c r="D737" s="31"/>
      <c r="E737" s="103"/>
      <c r="F737" s="103"/>
      <c r="M737" s="558"/>
    </row>
    <row r="738" spans="4:13" x14ac:dyDescent="0.3">
      <c r="D738" s="31"/>
      <c r="E738" s="103"/>
      <c r="F738" s="103"/>
      <c r="M738" s="558"/>
    </row>
    <row r="739" spans="4:13" x14ac:dyDescent="0.3">
      <c r="D739" s="31"/>
      <c r="E739" s="103"/>
      <c r="F739" s="103"/>
      <c r="M739" s="558"/>
    </row>
    <row r="740" spans="4:13" x14ac:dyDescent="0.3">
      <c r="D740" s="31"/>
      <c r="E740" s="103"/>
      <c r="F740" s="103"/>
      <c r="M740" s="558"/>
    </row>
    <row r="741" spans="4:13" x14ac:dyDescent="0.3">
      <c r="D741" s="31"/>
      <c r="E741" s="103"/>
      <c r="F741" s="103"/>
      <c r="M741" s="558"/>
    </row>
    <row r="742" spans="4:13" x14ac:dyDescent="0.3">
      <c r="D742" s="31"/>
      <c r="E742" s="103"/>
      <c r="F742" s="103"/>
      <c r="M742" s="558"/>
    </row>
    <row r="743" spans="4:13" x14ac:dyDescent="0.3">
      <c r="D743" s="31"/>
      <c r="E743" s="103"/>
      <c r="F743" s="103"/>
      <c r="M743" s="558"/>
    </row>
    <row r="744" spans="4:13" x14ac:dyDescent="0.3">
      <c r="D744" s="31"/>
      <c r="E744" s="103"/>
      <c r="F744" s="103"/>
      <c r="M744" s="558"/>
    </row>
    <row r="745" spans="4:13" x14ac:dyDescent="0.3">
      <c r="D745" s="31"/>
      <c r="E745" s="103"/>
      <c r="F745" s="103"/>
      <c r="M745" s="558"/>
    </row>
    <row r="746" spans="4:13" x14ac:dyDescent="0.3">
      <c r="D746" s="31"/>
      <c r="E746" s="103"/>
      <c r="F746" s="103"/>
      <c r="M746" s="558"/>
    </row>
    <row r="747" spans="4:13" x14ac:dyDescent="0.3">
      <c r="D747" s="31"/>
      <c r="E747" s="103"/>
      <c r="F747" s="103"/>
      <c r="M747" s="558"/>
    </row>
    <row r="748" spans="4:13" x14ac:dyDescent="0.3">
      <c r="D748" s="31"/>
      <c r="E748" s="103"/>
      <c r="F748" s="103"/>
      <c r="M748" s="558"/>
    </row>
    <row r="749" spans="4:13" x14ac:dyDescent="0.3">
      <c r="D749" s="31"/>
      <c r="E749" s="103"/>
      <c r="F749" s="103"/>
      <c r="M749" s="558"/>
    </row>
    <row r="750" spans="4:13" x14ac:dyDescent="0.3">
      <c r="D750" s="31"/>
      <c r="E750" s="103"/>
      <c r="F750" s="103"/>
      <c r="M750" s="558"/>
    </row>
    <row r="751" spans="4:13" x14ac:dyDescent="0.3">
      <c r="D751" s="31"/>
      <c r="E751" s="103"/>
      <c r="F751" s="103"/>
      <c r="M751" s="558"/>
    </row>
    <row r="752" spans="4:13" x14ac:dyDescent="0.3">
      <c r="D752" s="31"/>
      <c r="E752" s="103"/>
      <c r="F752" s="103"/>
      <c r="M752" s="558"/>
    </row>
    <row r="753" spans="4:13" x14ac:dyDescent="0.3">
      <c r="D753" s="31"/>
      <c r="E753" s="103"/>
      <c r="F753" s="103"/>
      <c r="M753" s="558"/>
    </row>
    <row r="754" spans="4:13" x14ac:dyDescent="0.3">
      <c r="D754" s="31"/>
      <c r="E754" s="103"/>
      <c r="F754" s="103"/>
      <c r="M754" s="558"/>
    </row>
    <row r="755" spans="4:13" x14ac:dyDescent="0.3">
      <c r="D755" s="31"/>
      <c r="E755" s="103"/>
      <c r="F755" s="103"/>
      <c r="M755" s="558"/>
    </row>
    <row r="756" spans="4:13" x14ac:dyDescent="0.3">
      <c r="D756" s="31"/>
      <c r="E756" s="103"/>
      <c r="F756" s="103"/>
      <c r="M756" s="558"/>
    </row>
    <row r="757" spans="4:13" x14ac:dyDescent="0.3">
      <c r="D757" s="31"/>
      <c r="E757" s="103"/>
      <c r="F757" s="103"/>
      <c r="M757" s="558"/>
    </row>
    <row r="758" spans="4:13" x14ac:dyDescent="0.3">
      <c r="D758" s="31"/>
      <c r="E758" s="103"/>
      <c r="F758" s="103"/>
      <c r="M758" s="558"/>
    </row>
    <row r="759" spans="4:13" x14ac:dyDescent="0.3">
      <c r="D759" s="31"/>
      <c r="E759" s="103"/>
      <c r="F759" s="103"/>
      <c r="M759" s="558"/>
    </row>
    <row r="760" spans="4:13" x14ac:dyDescent="0.3">
      <c r="D760" s="31"/>
      <c r="E760" s="103"/>
      <c r="F760" s="103"/>
      <c r="M760" s="558"/>
    </row>
    <row r="761" spans="4:13" x14ac:dyDescent="0.3">
      <c r="D761" s="31"/>
      <c r="E761" s="103"/>
      <c r="F761" s="103"/>
      <c r="M761" s="558"/>
    </row>
    <row r="762" spans="4:13" x14ac:dyDescent="0.3">
      <c r="D762" s="31"/>
      <c r="E762" s="103"/>
      <c r="F762" s="103"/>
      <c r="M762" s="558"/>
    </row>
    <row r="763" spans="4:13" x14ac:dyDescent="0.3">
      <c r="D763" s="31"/>
      <c r="E763" s="103"/>
      <c r="F763" s="103"/>
      <c r="M763" s="558"/>
    </row>
    <row r="764" spans="4:13" x14ac:dyDescent="0.3">
      <c r="D764" s="31"/>
      <c r="E764" s="103"/>
      <c r="F764" s="103"/>
      <c r="M764" s="558"/>
    </row>
    <row r="765" spans="4:13" x14ac:dyDescent="0.3">
      <c r="D765" s="31"/>
      <c r="E765" s="103"/>
      <c r="F765" s="103"/>
      <c r="M765" s="558"/>
    </row>
    <row r="766" spans="4:13" x14ac:dyDescent="0.3">
      <c r="D766" s="31"/>
      <c r="E766" s="103"/>
      <c r="F766" s="103"/>
      <c r="M766" s="558"/>
    </row>
    <row r="767" spans="4:13" x14ac:dyDescent="0.3">
      <c r="D767" s="31"/>
      <c r="E767" s="103"/>
      <c r="F767" s="103"/>
      <c r="M767" s="558"/>
    </row>
    <row r="768" spans="4:13" x14ac:dyDescent="0.3">
      <c r="D768" s="31"/>
      <c r="E768" s="103"/>
      <c r="F768" s="103"/>
      <c r="M768" s="558"/>
    </row>
    <row r="769" spans="4:13" x14ac:dyDescent="0.3">
      <c r="D769" s="31"/>
      <c r="E769" s="103"/>
      <c r="F769" s="103"/>
      <c r="M769" s="558"/>
    </row>
    <row r="770" spans="4:13" x14ac:dyDescent="0.3">
      <c r="D770" s="31"/>
      <c r="E770" s="103"/>
      <c r="F770" s="103"/>
      <c r="M770" s="558"/>
    </row>
    <row r="771" spans="4:13" x14ac:dyDescent="0.3">
      <c r="D771" s="31"/>
      <c r="E771" s="103"/>
      <c r="F771" s="103"/>
      <c r="M771" s="558"/>
    </row>
    <row r="772" spans="4:13" x14ac:dyDescent="0.3">
      <c r="D772" s="31"/>
      <c r="E772" s="103"/>
      <c r="F772" s="103"/>
      <c r="M772" s="558"/>
    </row>
    <row r="773" spans="4:13" x14ac:dyDescent="0.3">
      <c r="D773" s="31"/>
      <c r="E773" s="103"/>
      <c r="F773" s="103"/>
      <c r="M773" s="558"/>
    </row>
    <row r="774" spans="4:13" x14ac:dyDescent="0.3">
      <c r="D774" s="31"/>
      <c r="E774" s="103"/>
      <c r="F774" s="103"/>
      <c r="M774" s="558"/>
    </row>
    <row r="775" spans="4:13" x14ac:dyDescent="0.3">
      <c r="D775" s="31"/>
      <c r="E775" s="103"/>
      <c r="F775" s="103"/>
      <c r="M775" s="558"/>
    </row>
    <row r="776" spans="4:13" x14ac:dyDescent="0.3">
      <c r="D776" s="31"/>
      <c r="E776" s="103"/>
      <c r="F776" s="103"/>
      <c r="M776" s="558"/>
    </row>
    <row r="777" spans="4:13" x14ac:dyDescent="0.3">
      <c r="D777" s="31"/>
      <c r="E777" s="103"/>
      <c r="F777" s="103"/>
      <c r="M777" s="558"/>
    </row>
    <row r="778" spans="4:13" x14ac:dyDescent="0.3">
      <c r="D778" s="31"/>
      <c r="E778" s="103"/>
      <c r="F778" s="103"/>
      <c r="M778" s="558"/>
    </row>
    <row r="779" spans="4:13" x14ac:dyDescent="0.3">
      <c r="D779" s="31"/>
      <c r="E779" s="103"/>
      <c r="F779" s="103"/>
      <c r="M779" s="558"/>
    </row>
    <row r="780" spans="4:13" x14ac:dyDescent="0.3">
      <c r="D780" s="31"/>
      <c r="E780" s="103"/>
      <c r="F780" s="103"/>
      <c r="M780" s="558"/>
    </row>
    <row r="781" spans="4:13" x14ac:dyDescent="0.3">
      <c r="D781" s="31"/>
      <c r="E781" s="103"/>
      <c r="F781" s="103"/>
      <c r="M781" s="558"/>
    </row>
    <row r="782" spans="4:13" x14ac:dyDescent="0.3">
      <c r="D782" s="31"/>
      <c r="E782" s="103"/>
      <c r="F782" s="103"/>
      <c r="M782" s="558"/>
    </row>
    <row r="783" spans="4:13" x14ac:dyDescent="0.3">
      <c r="D783" s="31"/>
      <c r="E783" s="103"/>
      <c r="F783" s="103"/>
      <c r="M783" s="558"/>
    </row>
    <row r="784" spans="4:13" x14ac:dyDescent="0.3">
      <c r="D784" s="31"/>
      <c r="E784" s="103"/>
      <c r="F784" s="103"/>
      <c r="M784" s="558"/>
    </row>
    <row r="785" spans="4:13" x14ac:dyDescent="0.3">
      <c r="D785" s="31"/>
      <c r="E785" s="103"/>
      <c r="F785" s="103"/>
      <c r="M785" s="558"/>
    </row>
    <row r="786" spans="4:13" x14ac:dyDescent="0.3">
      <c r="D786" s="31"/>
      <c r="E786" s="103"/>
      <c r="F786" s="103"/>
      <c r="M786" s="558"/>
    </row>
    <row r="787" spans="4:13" x14ac:dyDescent="0.3">
      <c r="D787" s="31"/>
      <c r="E787" s="103"/>
      <c r="F787" s="103"/>
      <c r="M787" s="558"/>
    </row>
    <row r="788" spans="4:13" x14ac:dyDescent="0.3">
      <c r="D788" s="31"/>
      <c r="E788" s="103"/>
      <c r="F788" s="103"/>
      <c r="M788" s="558"/>
    </row>
    <row r="789" spans="4:13" x14ac:dyDescent="0.3">
      <c r="D789" s="31"/>
      <c r="E789" s="103"/>
      <c r="F789" s="103"/>
      <c r="M789" s="558"/>
    </row>
    <row r="790" spans="4:13" x14ac:dyDescent="0.3">
      <c r="D790" s="31"/>
      <c r="E790" s="103"/>
      <c r="F790" s="103"/>
      <c r="M790" s="558"/>
    </row>
    <row r="791" spans="4:13" x14ac:dyDescent="0.3">
      <c r="D791" s="31"/>
      <c r="E791" s="103"/>
      <c r="F791" s="103"/>
      <c r="M791" s="558"/>
    </row>
    <row r="792" spans="4:13" x14ac:dyDescent="0.3">
      <c r="D792" s="31"/>
      <c r="E792" s="103"/>
      <c r="F792" s="103"/>
      <c r="M792" s="558"/>
    </row>
    <row r="793" spans="4:13" x14ac:dyDescent="0.3">
      <c r="D793" s="31"/>
      <c r="E793" s="103"/>
      <c r="F793" s="103"/>
      <c r="M793" s="558"/>
    </row>
    <row r="794" spans="4:13" x14ac:dyDescent="0.3">
      <c r="D794" s="31"/>
      <c r="E794" s="103"/>
      <c r="F794" s="103"/>
      <c r="M794" s="558"/>
    </row>
    <row r="795" spans="4:13" x14ac:dyDescent="0.3">
      <c r="D795" s="31"/>
      <c r="E795" s="103"/>
      <c r="F795" s="103"/>
      <c r="M795" s="558"/>
    </row>
    <row r="796" spans="4:13" x14ac:dyDescent="0.3">
      <c r="D796" s="31"/>
      <c r="E796" s="103"/>
      <c r="F796" s="103"/>
      <c r="M796" s="558"/>
    </row>
    <row r="797" spans="4:13" x14ac:dyDescent="0.3">
      <c r="D797" s="31"/>
      <c r="E797" s="103"/>
      <c r="F797" s="103"/>
      <c r="M797" s="558"/>
    </row>
    <row r="798" spans="4:13" x14ac:dyDescent="0.3">
      <c r="D798" s="31"/>
      <c r="E798" s="103"/>
      <c r="F798" s="103"/>
      <c r="M798" s="558"/>
    </row>
    <row r="799" spans="4:13" x14ac:dyDescent="0.3">
      <c r="D799" s="31"/>
      <c r="E799" s="103"/>
      <c r="F799" s="103"/>
      <c r="M799" s="558"/>
    </row>
    <row r="800" spans="4:13" x14ac:dyDescent="0.3">
      <c r="D800" s="31"/>
      <c r="E800" s="103"/>
      <c r="F800" s="103"/>
      <c r="M800" s="558"/>
    </row>
    <row r="801" spans="4:13" x14ac:dyDescent="0.3">
      <c r="D801" s="31"/>
      <c r="E801" s="103"/>
      <c r="F801" s="103"/>
      <c r="M801" s="558"/>
    </row>
    <row r="802" spans="4:13" x14ac:dyDescent="0.3">
      <c r="D802" s="31"/>
      <c r="E802" s="103"/>
      <c r="F802" s="103"/>
      <c r="M802" s="558"/>
    </row>
    <row r="803" spans="4:13" x14ac:dyDescent="0.3">
      <c r="D803" s="31"/>
      <c r="E803" s="103"/>
      <c r="F803" s="103"/>
      <c r="M803" s="558"/>
    </row>
    <row r="804" spans="4:13" x14ac:dyDescent="0.3">
      <c r="D804" s="31"/>
      <c r="E804" s="103"/>
      <c r="F804" s="103"/>
      <c r="M804" s="558"/>
    </row>
    <row r="805" spans="4:13" x14ac:dyDescent="0.3">
      <c r="D805" s="31"/>
      <c r="E805" s="103"/>
      <c r="F805" s="103"/>
      <c r="M805" s="558"/>
    </row>
    <row r="806" spans="4:13" x14ac:dyDescent="0.3">
      <c r="D806" s="31"/>
      <c r="E806" s="103"/>
      <c r="F806" s="103"/>
      <c r="M806" s="558"/>
    </row>
    <row r="807" spans="4:13" x14ac:dyDescent="0.3">
      <c r="D807" s="31"/>
      <c r="E807" s="103"/>
      <c r="F807" s="103"/>
      <c r="M807" s="558"/>
    </row>
    <row r="808" spans="4:13" x14ac:dyDescent="0.3">
      <c r="D808" s="31"/>
      <c r="E808" s="103"/>
      <c r="F808" s="103"/>
      <c r="M808" s="558"/>
    </row>
    <row r="809" spans="4:13" x14ac:dyDescent="0.3">
      <c r="D809" s="31"/>
      <c r="E809" s="103"/>
      <c r="F809" s="103"/>
      <c r="M809" s="558"/>
    </row>
    <row r="810" spans="4:13" x14ac:dyDescent="0.3">
      <c r="D810" s="31"/>
      <c r="E810" s="103"/>
      <c r="F810" s="103"/>
      <c r="M810" s="558"/>
    </row>
    <row r="811" spans="4:13" x14ac:dyDescent="0.3">
      <c r="D811" s="31"/>
      <c r="E811" s="103"/>
      <c r="F811" s="103"/>
      <c r="M811" s="558"/>
    </row>
    <row r="812" spans="4:13" x14ac:dyDescent="0.3">
      <c r="D812" s="31"/>
      <c r="E812" s="103"/>
      <c r="F812" s="103"/>
      <c r="M812" s="558"/>
    </row>
    <row r="813" spans="4:13" x14ac:dyDescent="0.3">
      <c r="D813" s="31"/>
      <c r="E813" s="103"/>
      <c r="F813" s="103"/>
      <c r="M813" s="558"/>
    </row>
    <row r="814" spans="4:13" x14ac:dyDescent="0.3">
      <c r="D814" s="31"/>
      <c r="E814" s="103"/>
      <c r="F814" s="103"/>
      <c r="M814" s="558"/>
    </row>
    <row r="815" spans="4:13" x14ac:dyDescent="0.3">
      <c r="D815" s="31"/>
      <c r="E815" s="103"/>
      <c r="F815" s="103"/>
      <c r="M815" s="558"/>
    </row>
    <row r="816" spans="4:13" x14ac:dyDescent="0.3">
      <c r="D816" s="31"/>
      <c r="E816" s="103"/>
      <c r="F816" s="103"/>
      <c r="M816" s="558"/>
    </row>
    <row r="817" spans="4:13" x14ac:dyDescent="0.3">
      <c r="D817" s="31"/>
      <c r="E817" s="103"/>
      <c r="F817" s="103"/>
      <c r="M817" s="558"/>
    </row>
    <row r="818" spans="4:13" x14ac:dyDescent="0.3">
      <c r="D818" s="31"/>
      <c r="E818" s="103"/>
      <c r="F818" s="103"/>
      <c r="M818" s="558"/>
    </row>
    <row r="819" spans="4:13" x14ac:dyDescent="0.3">
      <c r="D819" s="31"/>
      <c r="E819" s="103"/>
      <c r="F819" s="103"/>
      <c r="M819" s="558"/>
    </row>
    <row r="820" spans="4:13" x14ac:dyDescent="0.3">
      <c r="D820" s="31"/>
      <c r="E820" s="103"/>
      <c r="F820" s="103"/>
      <c r="M820" s="558"/>
    </row>
    <row r="821" spans="4:13" x14ac:dyDescent="0.3">
      <c r="D821" s="31"/>
      <c r="E821" s="103"/>
      <c r="F821" s="103"/>
      <c r="M821" s="558"/>
    </row>
    <row r="822" spans="4:13" x14ac:dyDescent="0.3">
      <c r="D822" s="31"/>
      <c r="E822" s="103"/>
      <c r="F822" s="103"/>
      <c r="M822" s="558"/>
    </row>
    <row r="823" spans="4:13" x14ac:dyDescent="0.3">
      <c r="D823" s="31"/>
      <c r="E823" s="103"/>
      <c r="F823" s="103"/>
      <c r="M823" s="558"/>
    </row>
    <row r="824" spans="4:13" x14ac:dyDescent="0.3">
      <c r="D824" s="31"/>
      <c r="E824" s="103"/>
      <c r="F824" s="103"/>
      <c r="M824" s="558"/>
    </row>
    <row r="825" spans="4:13" x14ac:dyDescent="0.3">
      <c r="D825" s="31"/>
      <c r="E825" s="103"/>
      <c r="F825" s="103"/>
      <c r="M825" s="558"/>
    </row>
    <row r="826" spans="4:13" x14ac:dyDescent="0.3">
      <c r="D826" s="31"/>
      <c r="E826" s="103"/>
      <c r="F826" s="103"/>
      <c r="M826" s="558"/>
    </row>
    <row r="827" spans="4:13" x14ac:dyDescent="0.3">
      <c r="D827" s="31"/>
      <c r="E827" s="103"/>
      <c r="F827" s="103"/>
      <c r="M827" s="558"/>
    </row>
    <row r="828" spans="4:13" x14ac:dyDescent="0.3">
      <c r="D828" s="31"/>
      <c r="E828" s="103"/>
      <c r="F828" s="103"/>
      <c r="M828" s="558"/>
    </row>
    <row r="829" spans="4:13" x14ac:dyDescent="0.3">
      <c r="D829" s="31"/>
      <c r="E829" s="103"/>
      <c r="F829" s="103"/>
      <c r="M829" s="558"/>
    </row>
    <row r="830" spans="4:13" x14ac:dyDescent="0.3">
      <c r="D830" s="31"/>
      <c r="E830" s="103"/>
      <c r="F830" s="103"/>
      <c r="M830" s="558"/>
    </row>
    <row r="831" spans="4:13" x14ac:dyDescent="0.3">
      <c r="D831" s="31"/>
      <c r="E831" s="103"/>
      <c r="F831" s="103"/>
      <c r="M831" s="558"/>
    </row>
    <row r="832" spans="4:13" x14ac:dyDescent="0.3">
      <c r="D832" s="31"/>
      <c r="E832" s="103"/>
      <c r="F832" s="103"/>
      <c r="M832" s="558"/>
    </row>
    <row r="833" spans="4:13" x14ac:dyDescent="0.3">
      <c r="D833" s="31"/>
      <c r="E833" s="103"/>
      <c r="F833" s="103"/>
      <c r="M833" s="558"/>
    </row>
    <row r="834" spans="4:13" x14ac:dyDescent="0.3">
      <c r="D834" s="31"/>
      <c r="E834" s="103"/>
      <c r="F834" s="103"/>
      <c r="M834" s="558"/>
    </row>
    <row r="835" spans="4:13" x14ac:dyDescent="0.3">
      <c r="D835" s="31"/>
      <c r="E835" s="103"/>
      <c r="F835" s="103"/>
      <c r="M835" s="558"/>
    </row>
    <row r="836" spans="4:13" x14ac:dyDescent="0.3">
      <c r="D836" s="31"/>
      <c r="E836" s="103"/>
      <c r="F836" s="103"/>
      <c r="M836" s="558"/>
    </row>
    <row r="837" spans="4:13" x14ac:dyDescent="0.3">
      <c r="D837" s="31"/>
      <c r="E837" s="103"/>
      <c r="F837" s="103"/>
      <c r="M837" s="558"/>
    </row>
    <row r="838" spans="4:13" x14ac:dyDescent="0.3">
      <c r="D838" s="31"/>
      <c r="E838" s="103"/>
      <c r="F838" s="103"/>
      <c r="M838" s="558"/>
    </row>
    <row r="839" spans="4:13" x14ac:dyDescent="0.3">
      <c r="D839" s="31"/>
      <c r="E839" s="103"/>
      <c r="F839" s="103"/>
      <c r="M839" s="558"/>
    </row>
    <row r="840" spans="4:13" x14ac:dyDescent="0.3">
      <c r="D840" s="31"/>
      <c r="E840" s="103"/>
      <c r="F840" s="103"/>
      <c r="M840" s="558"/>
    </row>
    <row r="841" spans="4:13" x14ac:dyDescent="0.3">
      <c r="D841" s="31"/>
      <c r="E841" s="103"/>
      <c r="F841" s="103"/>
      <c r="M841" s="558"/>
    </row>
    <row r="842" spans="4:13" x14ac:dyDescent="0.3">
      <c r="D842" s="31"/>
      <c r="E842" s="103"/>
      <c r="F842" s="103"/>
      <c r="M842" s="558"/>
    </row>
    <row r="843" spans="4:13" x14ac:dyDescent="0.3">
      <c r="D843" s="31"/>
      <c r="E843" s="103"/>
      <c r="F843" s="103"/>
      <c r="M843" s="558"/>
    </row>
    <row r="844" spans="4:13" x14ac:dyDescent="0.3">
      <c r="D844" s="31"/>
      <c r="E844" s="103"/>
      <c r="F844" s="103"/>
      <c r="M844" s="558"/>
    </row>
    <row r="845" spans="4:13" x14ac:dyDescent="0.3">
      <c r="D845" s="31"/>
      <c r="E845" s="103"/>
      <c r="F845" s="103"/>
      <c r="M845" s="558"/>
    </row>
    <row r="846" spans="4:13" x14ac:dyDescent="0.3">
      <c r="D846" s="31"/>
      <c r="E846" s="103"/>
      <c r="F846" s="103"/>
      <c r="M846" s="558"/>
    </row>
    <row r="847" spans="4:13" x14ac:dyDescent="0.3">
      <c r="D847" s="31"/>
      <c r="E847" s="103"/>
      <c r="F847" s="103"/>
      <c r="M847" s="558"/>
    </row>
    <row r="848" spans="4:13" x14ac:dyDescent="0.3">
      <c r="D848" s="31"/>
      <c r="E848" s="103"/>
      <c r="F848" s="103"/>
      <c r="M848" s="558"/>
    </row>
    <row r="849" spans="4:13" x14ac:dyDescent="0.3">
      <c r="D849" s="31"/>
      <c r="E849" s="103"/>
      <c r="F849" s="103"/>
      <c r="M849" s="558"/>
    </row>
    <row r="850" spans="4:13" x14ac:dyDescent="0.3">
      <c r="D850" s="31"/>
      <c r="E850" s="103"/>
      <c r="F850" s="103"/>
      <c r="M850" s="558"/>
    </row>
    <row r="851" spans="4:13" x14ac:dyDescent="0.3">
      <c r="D851" s="31"/>
      <c r="E851" s="103"/>
      <c r="F851" s="103"/>
      <c r="M851" s="558"/>
    </row>
    <row r="852" spans="4:13" x14ac:dyDescent="0.3">
      <c r="D852" s="31"/>
      <c r="E852" s="103"/>
      <c r="F852" s="103"/>
      <c r="M852" s="558"/>
    </row>
    <row r="853" spans="4:13" x14ac:dyDescent="0.3">
      <c r="D853" s="31"/>
      <c r="E853" s="103"/>
      <c r="F853" s="103"/>
      <c r="M853" s="558"/>
    </row>
    <row r="854" spans="4:13" x14ac:dyDescent="0.3">
      <c r="D854" s="31"/>
      <c r="E854" s="103"/>
      <c r="F854" s="103"/>
      <c r="M854" s="558"/>
    </row>
    <row r="855" spans="4:13" x14ac:dyDescent="0.3">
      <c r="D855" s="31"/>
      <c r="E855" s="103"/>
      <c r="F855" s="103"/>
      <c r="M855" s="558"/>
    </row>
    <row r="856" spans="4:13" x14ac:dyDescent="0.3">
      <c r="D856" s="31"/>
      <c r="E856" s="103"/>
      <c r="F856" s="103"/>
      <c r="M856" s="558"/>
    </row>
    <row r="857" spans="4:13" x14ac:dyDescent="0.3">
      <c r="D857" s="31"/>
      <c r="E857" s="103"/>
      <c r="F857" s="103"/>
      <c r="M857" s="558"/>
    </row>
    <row r="858" spans="4:13" x14ac:dyDescent="0.3">
      <c r="D858" s="31"/>
      <c r="E858" s="103"/>
      <c r="F858" s="103"/>
      <c r="M858" s="558"/>
    </row>
    <row r="859" spans="4:13" x14ac:dyDescent="0.3">
      <c r="D859" s="31"/>
      <c r="E859" s="103"/>
      <c r="F859" s="103"/>
      <c r="M859" s="558"/>
    </row>
    <row r="860" spans="4:13" x14ac:dyDescent="0.3">
      <c r="D860" s="31"/>
      <c r="E860" s="103"/>
      <c r="F860" s="103"/>
      <c r="M860" s="558"/>
    </row>
    <row r="861" spans="4:13" x14ac:dyDescent="0.3">
      <c r="D861" s="31"/>
      <c r="E861" s="103"/>
      <c r="F861" s="103"/>
      <c r="M861" s="558"/>
    </row>
    <row r="862" spans="4:13" x14ac:dyDescent="0.3">
      <c r="D862" s="31"/>
      <c r="E862" s="103"/>
      <c r="F862" s="103"/>
      <c r="M862" s="558"/>
    </row>
    <row r="863" spans="4:13" x14ac:dyDescent="0.3">
      <c r="D863" s="31"/>
      <c r="E863" s="103"/>
      <c r="F863" s="103"/>
      <c r="M863" s="558"/>
    </row>
    <row r="864" spans="4:13" x14ac:dyDescent="0.3">
      <c r="D864" s="31"/>
      <c r="E864" s="103"/>
      <c r="F864" s="103"/>
      <c r="M864" s="558"/>
    </row>
    <row r="865" spans="4:13" x14ac:dyDescent="0.3">
      <c r="D865" s="31"/>
      <c r="E865" s="103"/>
      <c r="F865" s="103"/>
      <c r="M865" s="558"/>
    </row>
    <row r="866" spans="4:13" x14ac:dyDescent="0.3">
      <c r="D866" s="31"/>
      <c r="E866" s="103"/>
      <c r="F866" s="103"/>
      <c r="M866" s="558"/>
    </row>
    <row r="867" spans="4:13" x14ac:dyDescent="0.3">
      <c r="D867" s="31"/>
      <c r="E867" s="103"/>
      <c r="F867" s="103"/>
      <c r="M867" s="558"/>
    </row>
    <row r="868" spans="4:13" x14ac:dyDescent="0.3">
      <c r="D868" s="31"/>
      <c r="E868" s="103"/>
      <c r="F868" s="103"/>
      <c r="M868" s="558"/>
    </row>
    <row r="869" spans="4:13" x14ac:dyDescent="0.3">
      <c r="D869" s="31"/>
      <c r="E869" s="103"/>
      <c r="F869" s="103"/>
      <c r="M869" s="558"/>
    </row>
    <row r="870" spans="4:13" x14ac:dyDescent="0.3">
      <c r="D870" s="31"/>
      <c r="E870" s="103"/>
      <c r="F870" s="103"/>
      <c r="M870" s="558"/>
    </row>
    <row r="871" spans="4:13" x14ac:dyDescent="0.3">
      <c r="D871" s="31"/>
      <c r="E871" s="103"/>
      <c r="F871" s="103"/>
      <c r="M871" s="558"/>
    </row>
    <row r="872" spans="4:13" x14ac:dyDescent="0.3">
      <c r="D872" s="31"/>
      <c r="E872" s="103"/>
      <c r="F872" s="103"/>
      <c r="M872" s="558"/>
    </row>
    <row r="873" spans="4:13" x14ac:dyDescent="0.3">
      <c r="D873" s="31"/>
      <c r="E873" s="103"/>
      <c r="F873" s="103"/>
      <c r="M873" s="558"/>
    </row>
    <row r="874" spans="4:13" x14ac:dyDescent="0.3">
      <c r="D874" s="31"/>
      <c r="E874" s="103"/>
      <c r="F874" s="103"/>
      <c r="M874" s="558"/>
    </row>
    <row r="875" spans="4:13" x14ac:dyDescent="0.3">
      <c r="D875" s="31"/>
      <c r="E875" s="103"/>
      <c r="F875" s="103"/>
      <c r="M875" s="558"/>
    </row>
    <row r="876" spans="4:13" x14ac:dyDescent="0.3">
      <c r="D876" s="31"/>
      <c r="E876" s="103"/>
      <c r="F876" s="103"/>
      <c r="M876" s="558"/>
    </row>
    <row r="877" spans="4:13" x14ac:dyDescent="0.3">
      <c r="D877" s="31"/>
      <c r="E877" s="103"/>
      <c r="F877" s="103"/>
      <c r="M877" s="558"/>
    </row>
    <row r="878" spans="4:13" x14ac:dyDescent="0.3">
      <c r="D878" s="31"/>
      <c r="E878" s="103"/>
      <c r="F878" s="103"/>
      <c r="M878" s="558"/>
    </row>
    <row r="879" spans="4:13" x14ac:dyDescent="0.3">
      <c r="D879" s="31"/>
      <c r="E879" s="103"/>
      <c r="F879" s="103"/>
      <c r="M879" s="558"/>
    </row>
    <row r="880" spans="4:13" x14ac:dyDescent="0.3">
      <c r="D880" s="31"/>
      <c r="E880" s="103"/>
      <c r="F880" s="103"/>
      <c r="M880" s="558"/>
    </row>
    <row r="881" spans="4:13" x14ac:dyDescent="0.3">
      <c r="D881" s="31"/>
      <c r="E881" s="103"/>
      <c r="F881" s="103"/>
      <c r="M881" s="558"/>
    </row>
    <row r="882" spans="4:13" x14ac:dyDescent="0.3">
      <c r="D882" s="31"/>
      <c r="E882" s="103"/>
      <c r="F882" s="103"/>
      <c r="M882" s="558"/>
    </row>
    <row r="883" spans="4:13" x14ac:dyDescent="0.3">
      <c r="D883" s="31"/>
      <c r="E883" s="103"/>
      <c r="F883" s="103"/>
      <c r="M883" s="558"/>
    </row>
    <row r="884" spans="4:13" x14ac:dyDescent="0.3">
      <c r="D884" s="31"/>
      <c r="E884" s="103"/>
      <c r="F884" s="103"/>
      <c r="M884" s="558"/>
    </row>
    <row r="885" spans="4:13" x14ac:dyDescent="0.3">
      <c r="D885" s="31"/>
      <c r="E885" s="103"/>
      <c r="F885" s="103"/>
      <c r="M885" s="558"/>
    </row>
    <row r="886" spans="4:13" x14ac:dyDescent="0.3">
      <c r="D886" s="31"/>
      <c r="E886" s="103"/>
      <c r="F886" s="103"/>
      <c r="M886" s="558"/>
    </row>
    <row r="887" spans="4:13" x14ac:dyDescent="0.3">
      <c r="D887" s="31"/>
      <c r="E887" s="103"/>
      <c r="F887" s="103"/>
      <c r="M887" s="558"/>
    </row>
    <row r="888" spans="4:13" x14ac:dyDescent="0.3">
      <c r="D888" s="31"/>
      <c r="E888" s="103"/>
      <c r="F888" s="103"/>
      <c r="M888" s="558"/>
    </row>
    <row r="889" spans="4:13" x14ac:dyDescent="0.3">
      <c r="D889" s="31"/>
      <c r="E889" s="103"/>
      <c r="F889" s="103"/>
      <c r="M889" s="558"/>
    </row>
    <row r="890" spans="4:13" x14ac:dyDescent="0.3">
      <c r="D890" s="31"/>
      <c r="E890" s="103"/>
      <c r="F890" s="103"/>
      <c r="M890" s="558"/>
    </row>
    <row r="891" spans="4:13" x14ac:dyDescent="0.3">
      <c r="D891" s="31"/>
      <c r="E891" s="103"/>
      <c r="F891" s="103"/>
      <c r="M891" s="558"/>
    </row>
    <row r="892" spans="4:13" x14ac:dyDescent="0.3">
      <c r="D892" s="31"/>
      <c r="E892" s="103"/>
      <c r="F892" s="103"/>
      <c r="M892" s="558"/>
    </row>
    <row r="893" spans="4:13" x14ac:dyDescent="0.3">
      <c r="D893" s="31"/>
      <c r="E893" s="103"/>
      <c r="F893" s="103"/>
      <c r="M893" s="558"/>
    </row>
    <row r="894" spans="4:13" x14ac:dyDescent="0.3">
      <c r="D894" s="31"/>
      <c r="E894" s="103"/>
      <c r="F894" s="103"/>
      <c r="M894" s="558"/>
    </row>
    <row r="895" spans="4:13" x14ac:dyDescent="0.3">
      <c r="D895" s="31"/>
      <c r="E895" s="103"/>
      <c r="F895" s="103"/>
      <c r="M895" s="558"/>
    </row>
    <row r="896" spans="4:13" x14ac:dyDescent="0.3">
      <c r="D896" s="31"/>
      <c r="E896" s="103"/>
      <c r="F896" s="103"/>
      <c r="M896" s="558"/>
    </row>
    <row r="897" spans="4:13" x14ac:dyDescent="0.3">
      <c r="D897" s="31"/>
      <c r="E897" s="103"/>
      <c r="F897" s="103"/>
      <c r="M897" s="558"/>
    </row>
    <row r="898" spans="4:13" x14ac:dyDescent="0.3">
      <c r="D898" s="31"/>
      <c r="E898" s="103"/>
      <c r="F898" s="103"/>
      <c r="M898" s="558"/>
    </row>
    <row r="899" spans="4:13" x14ac:dyDescent="0.3">
      <c r="D899" s="31"/>
      <c r="E899" s="103"/>
      <c r="F899" s="103"/>
      <c r="M899" s="558"/>
    </row>
    <row r="900" spans="4:13" x14ac:dyDescent="0.3">
      <c r="D900" s="31"/>
      <c r="E900" s="103"/>
      <c r="F900" s="103"/>
      <c r="M900" s="558"/>
    </row>
    <row r="901" spans="4:13" x14ac:dyDescent="0.3">
      <c r="D901" s="31"/>
      <c r="E901" s="103"/>
      <c r="F901" s="103"/>
      <c r="M901" s="558"/>
    </row>
    <row r="902" spans="4:13" x14ac:dyDescent="0.3">
      <c r="D902" s="31"/>
      <c r="E902" s="103"/>
      <c r="F902" s="103"/>
      <c r="M902" s="558"/>
    </row>
    <row r="903" spans="4:13" x14ac:dyDescent="0.3">
      <c r="D903" s="31"/>
      <c r="E903" s="103"/>
      <c r="F903" s="103"/>
      <c r="M903" s="558"/>
    </row>
    <row r="904" spans="4:13" x14ac:dyDescent="0.3">
      <c r="D904" s="31"/>
      <c r="E904" s="103"/>
      <c r="F904" s="103"/>
      <c r="M904" s="558"/>
    </row>
    <row r="905" spans="4:13" x14ac:dyDescent="0.3">
      <c r="D905" s="31"/>
      <c r="E905" s="103"/>
      <c r="F905" s="103"/>
      <c r="M905" s="558"/>
    </row>
    <row r="906" spans="4:13" x14ac:dyDescent="0.3">
      <c r="D906" s="31"/>
      <c r="E906" s="103"/>
      <c r="F906" s="103"/>
      <c r="M906" s="558"/>
    </row>
    <row r="907" spans="4:13" x14ac:dyDescent="0.3">
      <c r="D907" s="31"/>
      <c r="E907" s="103"/>
      <c r="F907" s="103"/>
      <c r="M907" s="558"/>
    </row>
    <row r="908" spans="4:13" x14ac:dyDescent="0.3">
      <c r="D908" s="31"/>
      <c r="E908" s="103"/>
      <c r="F908" s="103"/>
      <c r="M908" s="558"/>
    </row>
    <row r="909" spans="4:13" x14ac:dyDescent="0.3">
      <c r="D909" s="31"/>
      <c r="E909" s="103"/>
      <c r="F909" s="103"/>
      <c r="M909" s="558"/>
    </row>
    <row r="910" spans="4:13" x14ac:dyDescent="0.3">
      <c r="D910" s="31"/>
      <c r="E910" s="103"/>
      <c r="F910" s="103"/>
      <c r="M910" s="558"/>
    </row>
    <row r="911" spans="4:13" x14ac:dyDescent="0.3">
      <c r="D911" s="31"/>
      <c r="E911" s="103"/>
      <c r="F911" s="103"/>
      <c r="M911" s="558"/>
    </row>
    <row r="912" spans="4:13" x14ac:dyDescent="0.3">
      <c r="D912" s="31"/>
      <c r="E912" s="103"/>
      <c r="F912" s="103"/>
      <c r="M912" s="558"/>
    </row>
    <row r="913" spans="4:13" x14ac:dyDescent="0.3">
      <c r="D913" s="31"/>
      <c r="E913" s="103"/>
      <c r="F913" s="103"/>
      <c r="M913" s="558"/>
    </row>
    <row r="914" spans="4:13" x14ac:dyDescent="0.3">
      <c r="D914" s="31"/>
      <c r="E914" s="103"/>
      <c r="F914" s="103"/>
      <c r="M914" s="558"/>
    </row>
    <row r="915" spans="4:13" x14ac:dyDescent="0.3">
      <c r="D915" s="31"/>
      <c r="E915" s="103"/>
      <c r="F915" s="103"/>
      <c r="M915" s="558"/>
    </row>
    <row r="916" spans="4:13" x14ac:dyDescent="0.3">
      <c r="D916" s="31"/>
      <c r="E916" s="103"/>
      <c r="F916" s="103"/>
      <c r="M916" s="558"/>
    </row>
    <row r="917" spans="4:13" x14ac:dyDescent="0.3">
      <c r="D917" s="31"/>
      <c r="E917" s="103"/>
      <c r="F917" s="103"/>
      <c r="M917" s="558"/>
    </row>
    <row r="918" spans="4:13" x14ac:dyDescent="0.3">
      <c r="D918" s="31"/>
      <c r="E918" s="103"/>
      <c r="F918" s="103"/>
      <c r="M918" s="558"/>
    </row>
    <row r="919" spans="4:13" x14ac:dyDescent="0.3">
      <c r="D919" s="31"/>
      <c r="E919" s="103"/>
      <c r="F919" s="103"/>
      <c r="M919" s="558"/>
    </row>
    <row r="920" spans="4:13" x14ac:dyDescent="0.3">
      <c r="D920" s="31"/>
      <c r="E920" s="103"/>
      <c r="F920" s="103"/>
      <c r="M920" s="558"/>
    </row>
    <row r="921" spans="4:13" x14ac:dyDescent="0.3">
      <c r="D921" s="31"/>
      <c r="E921" s="103"/>
      <c r="F921" s="103"/>
      <c r="M921" s="558"/>
    </row>
    <row r="922" spans="4:13" x14ac:dyDescent="0.3">
      <c r="D922" s="31"/>
      <c r="E922" s="103"/>
      <c r="F922" s="103"/>
      <c r="M922" s="558"/>
    </row>
    <row r="923" spans="4:13" x14ac:dyDescent="0.3">
      <c r="D923" s="31"/>
      <c r="E923" s="103"/>
      <c r="F923" s="103"/>
      <c r="M923" s="558"/>
    </row>
    <row r="924" spans="4:13" x14ac:dyDescent="0.3">
      <c r="D924" s="31"/>
      <c r="E924" s="103"/>
      <c r="F924" s="103"/>
      <c r="M924" s="558"/>
    </row>
    <row r="925" spans="4:13" x14ac:dyDescent="0.3">
      <c r="D925" s="31"/>
      <c r="E925" s="103"/>
      <c r="F925" s="103"/>
      <c r="M925" s="558"/>
    </row>
    <row r="926" spans="4:13" x14ac:dyDescent="0.3">
      <c r="D926" s="31"/>
      <c r="E926" s="103"/>
      <c r="F926" s="103"/>
      <c r="M926" s="558"/>
    </row>
    <row r="927" spans="4:13" x14ac:dyDescent="0.3">
      <c r="D927" s="31"/>
      <c r="E927" s="103"/>
      <c r="F927" s="103"/>
      <c r="M927" s="558"/>
    </row>
    <row r="928" spans="4:13" x14ac:dyDescent="0.3">
      <c r="D928" s="31"/>
      <c r="E928" s="103"/>
      <c r="F928" s="103"/>
      <c r="M928" s="558"/>
    </row>
    <row r="929" spans="4:13" x14ac:dyDescent="0.3">
      <c r="D929" s="31"/>
      <c r="E929" s="103"/>
      <c r="F929" s="103"/>
      <c r="M929" s="558"/>
    </row>
    <row r="930" spans="4:13" x14ac:dyDescent="0.3">
      <c r="D930" s="31"/>
      <c r="E930" s="103"/>
      <c r="F930" s="103"/>
      <c r="M930" s="558"/>
    </row>
    <row r="931" spans="4:13" x14ac:dyDescent="0.3">
      <c r="D931" s="31"/>
      <c r="E931" s="103"/>
      <c r="F931" s="103"/>
      <c r="M931" s="558"/>
    </row>
    <row r="932" spans="4:13" x14ac:dyDescent="0.3">
      <c r="D932" s="31"/>
      <c r="E932" s="103"/>
      <c r="F932" s="103"/>
      <c r="M932" s="558"/>
    </row>
    <row r="933" spans="4:13" x14ac:dyDescent="0.3">
      <c r="D933" s="31"/>
      <c r="E933" s="103"/>
      <c r="F933" s="103"/>
      <c r="M933" s="558"/>
    </row>
    <row r="934" spans="4:13" x14ac:dyDescent="0.3">
      <c r="D934" s="31"/>
      <c r="E934" s="103"/>
      <c r="F934" s="103"/>
      <c r="M934" s="558"/>
    </row>
    <row r="935" spans="4:13" x14ac:dyDescent="0.3">
      <c r="D935" s="31"/>
      <c r="E935" s="103"/>
      <c r="F935" s="103"/>
      <c r="M935" s="558"/>
    </row>
    <row r="936" spans="4:13" x14ac:dyDescent="0.3">
      <c r="D936" s="31"/>
      <c r="E936" s="103"/>
      <c r="F936" s="103"/>
      <c r="M936" s="558"/>
    </row>
    <row r="937" spans="4:13" x14ac:dyDescent="0.3">
      <c r="D937" s="31"/>
      <c r="E937" s="103"/>
      <c r="F937" s="103"/>
      <c r="M937" s="558"/>
    </row>
    <row r="938" spans="4:13" x14ac:dyDescent="0.3">
      <c r="D938" s="31"/>
      <c r="E938" s="103"/>
      <c r="F938" s="103"/>
      <c r="M938" s="558"/>
    </row>
    <row r="939" spans="4:13" x14ac:dyDescent="0.3">
      <c r="D939" s="31"/>
      <c r="E939" s="103"/>
      <c r="F939" s="103"/>
      <c r="M939" s="558"/>
    </row>
    <row r="940" spans="4:13" x14ac:dyDescent="0.3">
      <c r="D940" s="31"/>
      <c r="E940" s="103"/>
      <c r="F940" s="103"/>
      <c r="M940" s="558"/>
    </row>
    <row r="941" spans="4:13" x14ac:dyDescent="0.3">
      <c r="D941" s="31"/>
      <c r="E941" s="103"/>
      <c r="F941" s="103"/>
      <c r="M941" s="558"/>
    </row>
    <row r="942" spans="4:13" x14ac:dyDescent="0.3">
      <c r="D942" s="31"/>
      <c r="E942" s="103"/>
      <c r="F942" s="103"/>
      <c r="M942" s="558"/>
    </row>
    <row r="943" spans="4:13" x14ac:dyDescent="0.3">
      <c r="D943" s="31"/>
      <c r="E943" s="103"/>
      <c r="F943" s="103"/>
      <c r="M943" s="558"/>
    </row>
    <row r="944" spans="4:13" x14ac:dyDescent="0.3">
      <c r="D944" s="31"/>
      <c r="E944" s="103"/>
      <c r="F944" s="103"/>
      <c r="M944" s="558"/>
    </row>
    <row r="945" spans="4:13" x14ac:dyDescent="0.3">
      <c r="D945" s="31"/>
      <c r="E945" s="103"/>
      <c r="F945" s="103"/>
      <c r="M945" s="558"/>
    </row>
    <row r="946" spans="4:13" x14ac:dyDescent="0.3">
      <c r="D946" s="31"/>
      <c r="E946" s="103"/>
      <c r="F946" s="103"/>
      <c r="M946" s="558"/>
    </row>
    <row r="947" spans="4:13" x14ac:dyDescent="0.3">
      <c r="D947" s="31"/>
      <c r="E947" s="103"/>
      <c r="F947" s="103"/>
      <c r="M947" s="558"/>
    </row>
    <row r="948" spans="4:13" x14ac:dyDescent="0.3">
      <c r="D948" s="31"/>
      <c r="E948" s="103"/>
      <c r="F948" s="103"/>
      <c r="M948" s="558"/>
    </row>
    <row r="949" spans="4:13" x14ac:dyDescent="0.3">
      <c r="D949" s="31"/>
      <c r="E949" s="103"/>
      <c r="F949" s="103"/>
      <c r="M949" s="558"/>
    </row>
    <row r="950" spans="4:13" x14ac:dyDescent="0.3">
      <c r="D950" s="31"/>
      <c r="E950" s="103"/>
      <c r="F950" s="103"/>
      <c r="M950" s="558"/>
    </row>
    <row r="951" spans="4:13" x14ac:dyDescent="0.3">
      <c r="D951" s="31"/>
      <c r="E951" s="103"/>
      <c r="F951" s="103"/>
      <c r="M951" s="558"/>
    </row>
    <row r="952" spans="4:13" x14ac:dyDescent="0.3">
      <c r="D952" s="31"/>
      <c r="E952" s="103"/>
      <c r="F952" s="103"/>
      <c r="M952" s="558"/>
    </row>
    <row r="953" spans="4:13" x14ac:dyDescent="0.3">
      <c r="D953" s="31"/>
      <c r="E953" s="103"/>
      <c r="F953" s="103"/>
      <c r="M953" s="558"/>
    </row>
    <row r="954" spans="4:13" x14ac:dyDescent="0.3">
      <c r="D954" s="31"/>
      <c r="E954" s="103"/>
      <c r="F954" s="103"/>
      <c r="M954" s="558"/>
    </row>
    <row r="955" spans="4:13" x14ac:dyDescent="0.3">
      <c r="D955" s="31"/>
      <c r="E955" s="103"/>
      <c r="F955" s="103"/>
      <c r="M955" s="558"/>
    </row>
    <row r="956" spans="4:13" x14ac:dyDescent="0.3">
      <c r="D956" s="31"/>
      <c r="E956" s="103"/>
      <c r="F956" s="103"/>
      <c r="M956" s="558"/>
    </row>
    <row r="957" spans="4:13" x14ac:dyDescent="0.3">
      <c r="D957" s="31"/>
      <c r="E957" s="103"/>
      <c r="F957" s="103"/>
      <c r="M957" s="558"/>
    </row>
    <row r="958" spans="4:13" x14ac:dyDescent="0.3">
      <c r="D958" s="31"/>
      <c r="E958" s="103"/>
      <c r="F958" s="103"/>
      <c r="M958" s="558"/>
    </row>
    <row r="959" spans="4:13" x14ac:dyDescent="0.3">
      <c r="D959" s="31"/>
      <c r="E959" s="103"/>
      <c r="F959" s="103"/>
      <c r="M959" s="558"/>
    </row>
    <row r="960" spans="4:13" x14ac:dyDescent="0.3">
      <c r="D960" s="31"/>
      <c r="E960" s="103"/>
      <c r="F960" s="103"/>
      <c r="M960" s="558"/>
    </row>
    <row r="961" spans="4:13" x14ac:dyDescent="0.3">
      <c r="D961" s="31"/>
      <c r="E961" s="103"/>
      <c r="F961" s="103"/>
      <c r="M961" s="558"/>
    </row>
    <row r="962" spans="4:13" x14ac:dyDescent="0.3">
      <c r="D962" s="31"/>
      <c r="E962" s="103"/>
      <c r="F962" s="103"/>
      <c r="M962" s="558"/>
    </row>
    <row r="963" spans="4:13" x14ac:dyDescent="0.3">
      <c r="D963" s="31"/>
      <c r="E963" s="103"/>
      <c r="F963" s="103"/>
      <c r="M963" s="558"/>
    </row>
    <row r="964" spans="4:13" x14ac:dyDescent="0.3">
      <c r="D964" s="31"/>
      <c r="E964" s="103"/>
      <c r="F964" s="103"/>
      <c r="M964" s="558"/>
    </row>
    <row r="965" spans="4:13" x14ac:dyDescent="0.3">
      <c r="D965" s="31"/>
      <c r="E965" s="103"/>
      <c r="F965" s="103"/>
      <c r="M965" s="558"/>
    </row>
    <row r="966" spans="4:13" x14ac:dyDescent="0.3">
      <c r="D966" s="31"/>
      <c r="E966" s="103"/>
      <c r="F966" s="103"/>
      <c r="M966" s="558"/>
    </row>
    <row r="967" spans="4:13" x14ac:dyDescent="0.3">
      <c r="D967" s="31"/>
      <c r="E967" s="103"/>
      <c r="F967" s="103"/>
      <c r="M967" s="558"/>
    </row>
    <row r="968" spans="4:13" x14ac:dyDescent="0.3">
      <c r="D968" s="31"/>
      <c r="E968" s="103"/>
      <c r="F968" s="103"/>
      <c r="M968" s="558"/>
    </row>
    <row r="969" spans="4:13" x14ac:dyDescent="0.3">
      <c r="D969" s="31"/>
      <c r="E969" s="103"/>
      <c r="F969" s="103"/>
      <c r="M969" s="558"/>
    </row>
    <row r="970" spans="4:13" x14ac:dyDescent="0.3">
      <c r="D970" s="31"/>
      <c r="E970" s="103"/>
      <c r="F970" s="103"/>
      <c r="M970" s="558"/>
    </row>
    <row r="971" spans="4:13" x14ac:dyDescent="0.3">
      <c r="D971" s="31"/>
      <c r="E971" s="103"/>
      <c r="F971" s="103"/>
      <c r="M971" s="558"/>
    </row>
    <row r="972" spans="4:13" x14ac:dyDescent="0.3">
      <c r="D972" s="31"/>
      <c r="E972" s="103"/>
      <c r="F972" s="103"/>
      <c r="M972" s="558"/>
    </row>
    <row r="973" spans="4:13" x14ac:dyDescent="0.3">
      <c r="D973" s="31"/>
      <c r="E973" s="103"/>
      <c r="F973" s="103"/>
      <c r="M973" s="558"/>
    </row>
    <row r="974" spans="4:13" x14ac:dyDescent="0.3">
      <c r="D974" s="31"/>
      <c r="E974" s="103"/>
      <c r="F974" s="103"/>
      <c r="M974" s="558"/>
    </row>
    <row r="975" spans="4:13" x14ac:dyDescent="0.3">
      <c r="D975" s="31"/>
      <c r="E975" s="103"/>
      <c r="F975" s="103"/>
      <c r="M975" s="558"/>
    </row>
    <row r="976" spans="4:13" x14ac:dyDescent="0.3">
      <c r="D976" s="31"/>
      <c r="E976" s="103"/>
      <c r="F976" s="103"/>
      <c r="M976" s="558"/>
    </row>
    <row r="977" spans="4:13" x14ac:dyDescent="0.3">
      <c r="D977" s="31"/>
      <c r="E977" s="103"/>
      <c r="F977" s="103"/>
      <c r="M977" s="558"/>
    </row>
    <row r="978" spans="4:13" x14ac:dyDescent="0.3">
      <c r="D978" s="31"/>
      <c r="E978" s="103"/>
      <c r="F978" s="103"/>
      <c r="M978" s="558"/>
    </row>
    <row r="979" spans="4:13" x14ac:dyDescent="0.3">
      <c r="D979" s="31"/>
      <c r="E979" s="103"/>
      <c r="F979" s="103"/>
      <c r="M979" s="558"/>
    </row>
    <row r="980" spans="4:13" x14ac:dyDescent="0.3">
      <c r="D980" s="31"/>
      <c r="E980" s="103"/>
      <c r="F980" s="103"/>
      <c r="M980" s="558"/>
    </row>
    <row r="981" spans="4:13" x14ac:dyDescent="0.3">
      <c r="D981" s="31"/>
      <c r="E981" s="103"/>
      <c r="F981" s="103"/>
      <c r="M981" s="558"/>
    </row>
    <row r="982" spans="4:13" x14ac:dyDescent="0.3">
      <c r="D982" s="31"/>
      <c r="E982" s="103"/>
      <c r="F982" s="103"/>
      <c r="M982" s="558"/>
    </row>
    <row r="983" spans="4:13" x14ac:dyDescent="0.3">
      <c r="D983" s="31"/>
      <c r="E983" s="103"/>
      <c r="F983" s="103"/>
      <c r="M983" s="558"/>
    </row>
    <row r="984" spans="4:13" x14ac:dyDescent="0.3">
      <c r="D984" s="31"/>
      <c r="E984" s="103"/>
      <c r="F984" s="103"/>
      <c r="M984" s="558"/>
    </row>
    <row r="985" spans="4:13" x14ac:dyDescent="0.3">
      <c r="D985" s="31"/>
      <c r="E985" s="103"/>
      <c r="F985" s="103"/>
      <c r="M985" s="558"/>
    </row>
    <row r="986" spans="4:13" x14ac:dyDescent="0.3">
      <c r="D986" s="31"/>
      <c r="E986" s="103"/>
      <c r="F986" s="103"/>
      <c r="M986" s="558"/>
    </row>
    <row r="987" spans="4:13" x14ac:dyDescent="0.3">
      <c r="D987" s="31"/>
      <c r="E987" s="103"/>
      <c r="F987" s="103"/>
      <c r="M987" s="558"/>
    </row>
    <row r="988" spans="4:13" x14ac:dyDescent="0.3">
      <c r="D988" s="31"/>
      <c r="E988" s="103"/>
      <c r="F988" s="103"/>
      <c r="M988" s="558"/>
    </row>
    <row r="989" spans="4:13" x14ac:dyDescent="0.3">
      <c r="D989" s="31"/>
      <c r="E989" s="103"/>
      <c r="F989" s="103"/>
      <c r="M989" s="558"/>
    </row>
    <row r="990" spans="4:13" x14ac:dyDescent="0.3">
      <c r="D990" s="31"/>
      <c r="E990" s="103"/>
      <c r="F990" s="103"/>
      <c r="M990" s="558"/>
    </row>
    <row r="991" spans="4:13" x14ac:dyDescent="0.3">
      <c r="D991" s="31"/>
      <c r="E991" s="103"/>
      <c r="F991" s="103"/>
      <c r="M991" s="558"/>
    </row>
    <row r="992" spans="4:13" x14ac:dyDescent="0.3">
      <c r="D992" s="31"/>
      <c r="E992" s="103"/>
      <c r="F992" s="103"/>
      <c r="M992" s="558"/>
    </row>
    <row r="993" spans="4:13" x14ac:dyDescent="0.3">
      <c r="D993" s="31"/>
      <c r="E993" s="103"/>
      <c r="F993" s="103"/>
      <c r="M993" s="558"/>
    </row>
    <row r="994" spans="4:13" x14ac:dyDescent="0.3">
      <c r="D994" s="31"/>
      <c r="E994" s="103"/>
      <c r="F994" s="103"/>
      <c r="M994" s="558"/>
    </row>
    <row r="995" spans="4:13" x14ac:dyDescent="0.3">
      <c r="D995" s="31"/>
      <c r="E995" s="103"/>
      <c r="F995" s="103"/>
      <c r="M995" s="558"/>
    </row>
    <row r="996" spans="4:13" x14ac:dyDescent="0.3">
      <c r="D996" s="31"/>
      <c r="E996" s="103"/>
      <c r="F996" s="103"/>
      <c r="M996" s="558"/>
    </row>
    <row r="997" spans="4:13" x14ac:dyDescent="0.3">
      <c r="D997" s="31"/>
      <c r="E997" s="103"/>
      <c r="F997" s="103"/>
      <c r="M997" s="558"/>
    </row>
    <row r="998" spans="4:13" x14ac:dyDescent="0.3">
      <c r="D998" s="31"/>
      <c r="E998" s="103"/>
      <c r="F998" s="103"/>
      <c r="M998" s="558"/>
    </row>
    <row r="999" spans="4:13" x14ac:dyDescent="0.3">
      <c r="D999" s="31"/>
      <c r="E999" s="103"/>
      <c r="F999" s="103"/>
      <c r="M999" s="558"/>
    </row>
    <row r="1000" spans="4:13" x14ac:dyDescent="0.3">
      <c r="D1000" s="31"/>
      <c r="E1000" s="103"/>
      <c r="F1000" s="103"/>
      <c r="M1000" s="558"/>
    </row>
    <row r="1001" spans="4:13" x14ac:dyDescent="0.3">
      <c r="D1001" s="31"/>
      <c r="E1001" s="103"/>
      <c r="F1001" s="103"/>
      <c r="M1001" s="558"/>
    </row>
    <row r="1002" spans="4:13" x14ac:dyDescent="0.3">
      <c r="D1002" s="31"/>
      <c r="E1002" s="103"/>
      <c r="F1002" s="103"/>
      <c r="M1002" s="558"/>
    </row>
    <row r="1003" spans="4:13" x14ac:dyDescent="0.3">
      <c r="D1003" s="31"/>
      <c r="E1003" s="103"/>
      <c r="F1003" s="103"/>
      <c r="M1003" s="558"/>
    </row>
    <row r="1004" spans="4:13" x14ac:dyDescent="0.3">
      <c r="D1004" s="31"/>
      <c r="E1004" s="103"/>
      <c r="F1004" s="103"/>
      <c r="M1004" s="558"/>
    </row>
    <row r="1005" spans="4:13" x14ac:dyDescent="0.3">
      <c r="D1005" s="31"/>
      <c r="E1005" s="103"/>
      <c r="F1005" s="103"/>
      <c r="M1005" s="558"/>
    </row>
    <row r="1006" spans="4:13" x14ac:dyDescent="0.3">
      <c r="D1006" s="31"/>
      <c r="E1006" s="103"/>
      <c r="F1006" s="103"/>
      <c r="M1006" s="558"/>
    </row>
    <row r="1007" spans="4:13" x14ac:dyDescent="0.3">
      <c r="D1007" s="31"/>
      <c r="E1007" s="103"/>
      <c r="F1007" s="103"/>
      <c r="M1007" s="558"/>
    </row>
    <row r="1008" spans="4:13" x14ac:dyDescent="0.3">
      <c r="D1008" s="31"/>
      <c r="E1008" s="103"/>
      <c r="F1008" s="103"/>
      <c r="M1008" s="558"/>
    </row>
    <row r="1009" spans="4:13" x14ac:dyDescent="0.3">
      <c r="D1009" s="31"/>
      <c r="E1009" s="103"/>
      <c r="F1009" s="103"/>
      <c r="M1009" s="558"/>
    </row>
    <row r="1010" spans="4:13" x14ac:dyDescent="0.3">
      <c r="D1010" s="31"/>
      <c r="E1010" s="103"/>
      <c r="F1010" s="103"/>
      <c r="M1010" s="558"/>
    </row>
    <row r="1011" spans="4:13" x14ac:dyDescent="0.3">
      <c r="D1011" s="31"/>
      <c r="E1011" s="103"/>
      <c r="F1011" s="103"/>
      <c r="M1011" s="558"/>
    </row>
    <row r="1012" spans="4:13" x14ac:dyDescent="0.3">
      <c r="D1012" s="31"/>
      <c r="E1012" s="103"/>
      <c r="F1012" s="103"/>
      <c r="M1012" s="558"/>
    </row>
    <row r="1013" spans="4:13" x14ac:dyDescent="0.3">
      <c r="D1013" s="31"/>
      <c r="E1013" s="103"/>
      <c r="F1013" s="103"/>
      <c r="M1013" s="558"/>
    </row>
    <row r="1014" spans="4:13" x14ac:dyDescent="0.3">
      <c r="D1014" s="31"/>
      <c r="E1014" s="103"/>
      <c r="F1014" s="103"/>
      <c r="M1014" s="558"/>
    </row>
    <row r="1015" spans="4:13" x14ac:dyDescent="0.3">
      <c r="D1015" s="31"/>
      <c r="E1015" s="103"/>
      <c r="F1015" s="103"/>
      <c r="M1015" s="558"/>
    </row>
    <row r="1016" spans="4:13" x14ac:dyDescent="0.3">
      <c r="D1016" s="31"/>
      <c r="E1016" s="103"/>
      <c r="F1016" s="103"/>
      <c r="M1016" s="558"/>
    </row>
    <row r="1017" spans="4:13" x14ac:dyDescent="0.3">
      <c r="D1017" s="31"/>
      <c r="E1017" s="103"/>
      <c r="F1017" s="103"/>
      <c r="M1017" s="558"/>
    </row>
    <row r="1018" spans="4:13" x14ac:dyDescent="0.3">
      <c r="D1018" s="31"/>
      <c r="E1018" s="103"/>
      <c r="F1018" s="103"/>
      <c r="M1018" s="558"/>
    </row>
    <row r="1019" spans="4:13" x14ac:dyDescent="0.3">
      <c r="D1019" s="31"/>
      <c r="E1019" s="103"/>
      <c r="F1019" s="103"/>
      <c r="M1019" s="558"/>
    </row>
    <row r="1020" spans="4:13" x14ac:dyDescent="0.3">
      <c r="D1020" s="31"/>
      <c r="E1020" s="103"/>
      <c r="F1020" s="103"/>
      <c r="M1020" s="558"/>
    </row>
    <row r="1021" spans="4:13" x14ac:dyDescent="0.3">
      <c r="D1021" s="31"/>
      <c r="E1021" s="103"/>
      <c r="F1021" s="103"/>
      <c r="M1021" s="558"/>
    </row>
    <row r="1022" spans="4:13" x14ac:dyDescent="0.3">
      <c r="D1022" s="31"/>
      <c r="E1022" s="103"/>
      <c r="F1022" s="103"/>
      <c r="M1022" s="558"/>
    </row>
    <row r="1023" spans="4:13" x14ac:dyDescent="0.3">
      <c r="D1023" s="31"/>
      <c r="E1023" s="103"/>
      <c r="F1023" s="103"/>
      <c r="M1023" s="558"/>
    </row>
    <row r="1024" spans="4:13" x14ac:dyDescent="0.3">
      <c r="D1024" s="31"/>
      <c r="E1024" s="103"/>
      <c r="F1024" s="103"/>
      <c r="M1024" s="558"/>
    </row>
    <row r="1025" spans="4:13" x14ac:dyDescent="0.3">
      <c r="D1025" s="31"/>
      <c r="E1025" s="103"/>
      <c r="F1025" s="103"/>
      <c r="M1025" s="558"/>
    </row>
    <row r="1026" spans="4:13" x14ac:dyDescent="0.3">
      <c r="D1026" s="31"/>
      <c r="E1026" s="103"/>
      <c r="F1026" s="103"/>
      <c r="M1026" s="558"/>
    </row>
    <row r="1027" spans="4:13" x14ac:dyDescent="0.3">
      <c r="D1027" s="31"/>
      <c r="E1027" s="103"/>
      <c r="F1027" s="103"/>
      <c r="M1027" s="558"/>
    </row>
    <row r="1028" spans="4:13" x14ac:dyDescent="0.3">
      <c r="D1028" s="31"/>
      <c r="E1028" s="103"/>
      <c r="F1028" s="103"/>
      <c r="M1028" s="558"/>
    </row>
    <row r="1029" spans="4:13" x14ac:dyDescent="0.3">
      <c r="D1029" s="31"/>
      <c r="E1029" s="103"/>
      <c r="F1029" s="103"/>
      <c r="M1029" s="558"/>
    </row>
    <row r="1030" spans="4:13" x14ac:dyDescent="0.3">
      <c r="D1030" s="31"/>
      <c r="E1030" s="103"/>
      <c r="F1030" s="103"/>
      <c r="M1030" s="558"/>
    </row>
    <row r="1031" spans="4:13" x14ac:dyDescent="0.3">
      <c r="D1031" s="31"/>
      <c r="E1031" s="103"/>
      <c r="F1031" s="103"/>
      <c r="M1031" s="558"/>
    </row>
    <row r="1032" spans="4:13" x14ac:dyDescent="0.3">
      <c r="D1032" s="31"/>
      <c r="E1032" s="103"/>
      <c r="F1032" s="103"/>
      <c r="M1032" s="558"/>
    </row>
    <row r="1033" spans="4:13" x14ac:dyDescent="0.3">
      <c r="D1033" s="31"/>
      <c r="E1033" s="103"/>
      <c r="F1033" s="103"/>
      <c r="M1033" s="558"/>
    </row>
    <row r="1034" spans="4:13" x14ac:dyDescent="0.3">
      <c r="D1034" s="31"/>
      <c r="E1034" s="103"/>
      <c r="F1034" s="103"/>
      <c r="M1034" s="558"/>
    </row>
    <row r="1035" spans="4:13" x14ac:dyDescent="0.3">
      <c r="D1035" s="31"/>
      <c r="E1035" s="103"/>
      <c r="F1035" s="103"/>
      <c r="M1035" s="558"/>
    </row>
    <row r="1036" spans="4:13" x14ac:dyDescent="0.3">
      <c r="D1036" s="31"/>
      <c r="E1036" s="103"/>
      <c r="F1036" s="103"/>
      <c r="M1036" s="558"/>
    </row>
    <row r="1037" spans="4:13" x14ac:dyDescent="0.3">
      <c r="D1037" s="31"/>
      <c r="E1037" s="103"/>
      <c r="F1037" s="103"/>
      <c r="M1037" s="558"/>
    </row>
    <row r="1038" spans="4:13" x14ac:dyDescent="0.3">
      <c r="D1038" s="31"/>
      <c r="E1038" s="103"/>
      <c r="F1038" s="103"/>
      <c r="M1038" s="558"/>
    </row>
    <row r="1039" spans="4:13" x14ac:dyDescent="0.3">
      <c r="D1039" s="31"/>
      <c r="E1039" s="103"/>
      <c r="F1039" s="103"/>
      <c r="M1039" s="558"/>
    </row>
    <row r="1040" spans="4:13" x14ac:dyDescent="0.3">
      <c r="D1040" s="31"/>
      <c r="E1040" s="103"/>
      <c r="F1040" s="103"/>
      <c r="M1040" s="558"/>
    </row>
    <row r="1041" spans="4:13" x14ac:dyDescent="0.3">
      <c r="D1041" s="31"/>
      <c r="E1041" s="103"/>
      <c r="F1041" s="103"/>
      <c r="M1041" s="558"/>
    </row>
    <row r="1042" spans="4:13" x14ac:dyDescent="0.3">
      <c r="D1042" s="31"/>
      <c r="E1042" s="103"/>
      <c r="F1042" s="103"/>
      <c r="M1042" s="558"/>
    </row>
    <row r="1043" spans="4:13" x14ac:dyDescent="0.3">
      <c r="D1043" s="31"/>
      <c r="E1043" s="103"/>
      <c r="F1043" s="103"/>
      <c r="M1043" s="558"/>
    </row>
    <row r="1044" spans="4:13" x14ac:dyDescent="0.3">
      <c r="D1044" s="31"/>
      <c r="E1044" s="103"/>
      <c r="F1044" s="103"/>
      <c r="M1044" s="558"/>
    </row>
    <row r="1045" spans="4:13" x14ac:dyDescent="0.3">
      <c r="D1045" s="31"/>
      <c r="E1045" s="103"/>
      <c r="F1045" s="103"/>
      <c r="M1045" s="558"/>
    </row>
    <row r="1046" spans="4:13" x14ac:dyDescent="0.3">
      <c r="D1046" s="31"/>
      <c r="E1046" s="103"/>
      <c r="F1046" s="103"/>
      <c r="M1046" s="558"/>
    </row>
    <row r="1047" spans="4:13" x14ac:dyDescent="0.3">
      <c r="D1047" s="31"/>
      <c r="E1047" s="103"/>
      <c r="F1047" s="103"/>
      <c r="M1047" s="558"/>
    </row>
    <row r="1048" spans="4:13" x14ac:dyDescent="0.3">
      <c r="D1048" s="31"/>
      <c r="E1048" s="103"/>
      <c r="F1048" s="103"/>
      <c r="M1048" s="558"/>
    </row>
    <row r="1049" spans="4:13" x14ac:dyDescent="0.3">
      <c r="D1049" s="31"/>
      <c r="E1049" s="103"/>
      <c r="F1049" s="103"/>
      <c r="M1049" s="558"/>
    </row>
    <row r="1050" spans="4:13" x14ac:dyDescent="0.3">
      <c r="D1050" s="31"/>
      <c r="E1050" s="103"/>
      <c r="F1050" s="103"/>
      <c r="M1050" s="558"/>
    </row>
    <row r="1051" spans="4:13" x14ac:dyDescent="0.3">
      <c r="D1051" s="31"/>
      <c r="E1051" s="103"/>
      <c r="F1051" s="103"/>
      <c r="M1051" s="558"/>
    </row>
    <row r="1052" spans="4:13" x14ac:dyDescent="0.3">
      <c r="D1052" s="31"/>
      <c r="E1052" s="103"/>
      <c r="F1052" s="103"/>
      <c r="M1052" s="558"/>
    </row>
    <row r="1053" spans="4:13" x14ac:dyDescent="0.3">
      <c r="D1053" s="31"/>
      <c r="E1053" s="103"/>
      <c r="F1053" s="103"/>
      <c r="M1053" s="558"/>
    </row>
    <row r="1054" spans="4:13" x14ac:dyDescent="0.3">
      <c r="D1054" s="31"/>
      <c r="E1054" s="103"/>
      <c r="F1054" s="103"/>
      <c r="M1054" s="558"/>
    </row>
    <row r="1055" spans="4:13" x14ac:dyDescent="0.3">
      <c r="D1055" s="31"/>
      <c r="E1055" s="103"/>
      <c r="F1055" s="103"/>
      <c r="M1055" s="558"/>
    </row>
    <row r="1056" spans="4:13" x14ac:dyDescent="0.3">
      <c r="D1056" s="31"/>
      <c r="E1056" s="103"/>
      <c r="F1056" s="103"/>
      <c r="M1056" s="558"/>
    </row>
    <row r="1057" spans="4:13" x14ac:dyDescent="0.3">
      <c r="D1057" s="31"/>
      <c r="E1057" s="103"/>
      <c r="F1057" s="103"/>
      <c r="M1057" s="558"/>
    </row>
    <row r="1058" spans="4:13" x14ac:dyDescent="0.3">
      <c r="D1058" s="31"/>
      <c r="E1058" s="103"/>
      <c r="F1058" s="103"/>
      <c r="M1058" s="558"/>
    </row>
    <row r="1059" spans="4:13" x14ac:dyDescent="0.3">
      <c r="D1059" s="31"/>
      <c r="E1059" s="103"/>
      <c r="F1059" s="103"/>
      <c r="M1059" s="558"/>
    </row>
    <row r="1060" spans="4:13" x14ac:dyDescent="0.3">
      <c r="D1060" s="31"/>
      <c r="E1060" s="103"/>
      <c r="F1060" s="103"/>
      <c r="M1060" s="558"/>
    </row>
    <row r="1061" spans="4:13" x14ac:dyDescent="0.3">
      <c r="D1061" s="31"/>
      <c r="E1061" s="103"/>
      <c r="F1061" s="103"/>
      <c r="M1061" s="558"/>
    </row>
    <row r="1062" spans="4:13" x14ac:dyDescent="0.3">
      <c r="D1062" s="31"/>
      <c r="E1062" s="103"/>
      <c r="F1062" s="103"/>
      <c r="M1062" s="558"/>
    </row>
    <row r="1063" spans="4:13" x14ac:dyDescent="0.3">
      <c r="D1063" s="31"/>
      <c r="E1063" s="103"/>
      <c r="F1063" s="103"/>
      <c r="M1063" s="558"/>
    </row>
    <row r="1064" spans="4:13" x14ac:dyDescent="0.3">
      <c r="D1064" s="31"/>
      <c r="E1064" s="103"/>
      <c r="F1064" s="103"/>
      <c r="M1064" s="558"/>
    </row>
    <row r="1065" spans="4:13" x14ac:dyDescent="0.3">
      <c r="D1065" s="31"/>
      <c r="E1065" s="103"/>
      <c r="F1065" s="103"/>
      <c r="M1065" s="558"/>
    </row>
    <row r="1066" spans="4:13" x14ac:dyDescent="0.3">
      <c r="D1066" s="31"/>
      <c r="E1066" s="103"/>
      <c r="F1066" s="103"/>
      <c r="M1066" s="558"/>
    </row>
    <row r="1067" spans="4:13" x14ac:dyDescent="0.3">
      <c r="D1067" s="31"/>
      <c r="E1067" s="103"/>
      <c r="F1067" s="103"/>
      <c r="M1067" s="558"/>
    </row>
    <row r="1068" spans="4:13" x14ac:dyDescent="0.3">
      <c r="D1068" s="31"/>
      <c r="E1068" s="103"/>
      <c r="F1068" s="103"/>
      <c r="M1068" s="558"/>
    </row>
    <row r="1069" spans="4:13" x14ac:dyDescent="0.3">
      <c r="D1069" s="31"/>
      <c r="E1069" s="103"/>
      <c r="F1069" s="103"/>
      <c r="M1069" s="558"/>
    </row>
    <row r="1070" spans="4:13" x14ac:dyDescent="0.3">
      <c r="D1070" s="31"/>
      <c r="E1070" s="103"/>
      <c r="F1070" s="103"/>
      <c r="M1070" s="558"/>
    </row>
    <row r="1071" spans="4:13" x14ac:dyDescent="0.3">
      <c r="D1071" s="31"/>
      <c r="E1071" s="103"/>
      <c r="F1071" s="103"/>
      <c r="M1071" s="558"/>
    </row>
    <row r="1072" spans="4:13" x14ac:dyDescent="0.3">
      <c r="D1072" s="31"/>
      <c r="E1072" s="103"/>
      <c r="F1072" s="103"/>
      <c r="M1072" s="558"/>
    </row>
    <row r="1073" spans="4:13" x14ac:dyDescent="0.3">
      <c r="D1073" s="31"/>
      <c r="E1073" s="103"/>
      <c r="F1073" s="103"/>
      <c r="M1073" s="558"/>
    </row>
    <row r="1074" spans="4:13" x14ac:dyDescent="0.3">
      <c r="D1074" s="31"/>
      <c r="E1074" s="103"/>
      <c r="F1074" s="103"/>
      <c r="M1074" s="558"/>
    </row>
    <row r="1075" spans="4:13" x14ac:dyDescent="0.3">
      <c r="D1075" s="31"/>
      <c r="E1075" s="103"/>
      <c r="F1075" s="103"/>
      <c r="M1075" s="558"/>
    </row>
    <row r="1076" spans="4:13" x14ac:dyDescent="0.3">
      <c r="D1076" s="31"/>
      <c r="E1076" s="103"/>
      <c r="F1076" s="103"/>
      <c r="M1076" s="558"/>
    </row>
    <row r="1077" spans="4:13" x14ac:dyDescent="0.3">
      <c r="D1077" s="31"/>
      <c r="E1077" s="103"/>
      <c r="F1077" s="103"/>
      <c r="M1077" s="558"/>
    </row>
    <row r="1078" spans="4:13" x14ac:dyDescent="0.3">
      <c r="D1078" s="31"/>
      <c r="E1078" s="103"/>
      <c r="F1078" s="103"/>
      <c r="M1078" s="558"/>
    </row>
    <row r="1079" spans="4:13" x14ac:dyDescent="0.3">
      <c r="D1079" s="31"/>
      <c r="E1079" s="103"/>
      <c r="F1079" s="103"/>
      <c r="M1079" s="558"/>
    </row>
    <row r="1080" spans="4:13" x14ac:dyDescent="0.3">
      <c r="D1080" s="31"/>
      <c r="E1080" s="103"/>
      <c r="F1080" s="103"/>
      <c r="M1080" s="558"/>
    </row>
    <row r="1081" spans="4:13" x14ac:dyDescent="0.3">
      <c r="D1081" s="31"/>
      <c r="E1081" s="103"/>
      <c r="F1081" s="103"/>
      <c r="M1081" s="558"/>
    </row>
    <row r="1082" spans="4:13" x14ac:dyDescent="0.3">
      <c r="D1082" s="31"/>
      <c r="E1082" s="103"/>
      <c r="F1082" s="103"/>
      <c r="M1082" s="558"/>
    </row>
    <row r="1083" spans="4:13" x14ac:dyDescent="0.3">
      <c r="D1083" s="31"/>
      <c r="E1083" s="103"/>
      <c r="F1083" s="103"/>
      <c r="M1083" s="558"/>
    </row>
    <row r="1084" spans="4:13" x14ac:dyDescent="0.3">
      <c r="D1084" s="31"/>
      <c r="E1084" s="103"/>
      <c r="F1084" s="103"/>
      <c r="M1084" s="558"/>
    </row>
    <row r="1085" spans="4:13" x14ac:dyDescent="0.3">
      <c r="D1085" s="31"/>
      <c r="E1085" s="103"/>
      <c r="F1085" s="103"/>
      <c r="M1085" s="558"/>
    </row>
    <row r="1086" spans="4:13" x14ac:dyDescent="0.3">
      <c r="D1086" s="31"/>
      <c r="E1086" s="103"/>
      <c r="F1086" s="103"/>
      <c r="M1086" s="558"/>
    </row>
    <row r="1087" spans="4:13" x14ac:dyDescent="0.3">
      <c r="D1087" s="31"/>
      <c r="E1087" s="103"/>
      <c r="F1087" s="103"/>
      <c r="M1087" s="558"/>
    </row>
    <row r="1088" spans="4:13" x14ac:dyDescent="0.3">
      <c r="D1088" s="31"/>
      <c r="E1088" s="103"/>
      <c r="F1088" s="103"/>
      <c r="M1088" s="558"/>
    </row>
    <row r="1089" spans="4:13" x14ac:dyDescent="0.3">
      <c r="D1089" s="31"/>
      <c r="E1089" s="103"/>
      <c r="F1089" s="103"/>
      <c r="M1089" s="558"/>
    </row>
    <row r="1090" spans="4:13" x14ac:dyDescent="0.3">
      <c r="D1090" s="31"/>
      <c r="E1090" s="103"/>
      <c r="F1090" s="103"/>
      <c r="M1090" s="558"/>
    </row>
    <row r="1091" spans="4:13" x14ac:dyDescent="0.3">
      <c r="D1091" s="31"/>
      <c r="E1091" s="103"/>
      <c r="F1091" s="103"/>
      <c r="M1091" s="558"/>
    </row>
    <row r="1092" spans="4:13" x14ac:dyDescent="0.3">
      <c r="D1092" s="31"/>
      <c r="E1092" s="103"/>
      <c r="F1092" s="103"/>
      <c r="M1092" s="558"/>
    </row>
    <row r="1093" spans="4:13" x14ac:dyDescent="0.3">
      <c r="D1093" s="31"/>
      <c r="E1093" s="103"/>
      <c r="F1093" s="103"/>
      <c r="M1093" s="558"/>
    </row>
    <row r="1094" spans="4:13" x14ac:dyDescent="0.3">
      <c r="D1094" s="31"/>
      <c r="E1094" s="103"/>
      <c r="F1094" s="103"/>
      <c r="M1094" s="558"/>
    </row>
    <row r="1095" spans="4:13" x14ac:dyDescent="0.3">
      <c r="D1095" s="31"/>
      <c r="E1095" s="103"/>
      <c r="F1095" s="103"/>
      <c r="M1095" s="558"/>
    </row>
    <row r="1096" spans="4:13" x14ac:dyDescent="0.3">
      <c r="D1096" s="31"/>
      <c r="E1096" s="103"/>
      <c r="F1096" s="103"/>
      <c r="M1096" s="558"/>
    </row>
    <row r="1097" spans="4:13" x14ac:dyDescent="0.3">
      <c r="D1097" s="31"/>
      <c r="E1097" s="103"/>
      <c r="F1097" s="103"/>
      <c r="M1097" s="558"/>
    </row>
    <row r="1098" spans="4:13" x14ac:dyDescent="0.3">
      <c r="D1098" s="31"/>
      <c r="E1098" s="103"/>
      <c r="F1098" s="103"/>
      <c r="M1098" s="558"/>
    </row>
    <row r="1099" spans="4:13" x14ac:dyDescent="0.3">
      <c r="D1099" s="31"/>
      <c r="E1099" s="103"/>
      <c r="F1099" s="103"/>
      <c r="M1099" s="558"/>
    </row>
    <row r="1100" spans="4:13" x14ac:dyDescent="0.3">
      <c r="D1100" s="31"/>
      <c r="E1100" s="103"/>
      <c r="F1100" s="103"/>
      <c r="M1100" s="558"/>
    </row>
    <row r="1101" spans="4:13" x14ac:dyDescent="0.3">
      <c r="D1101" s="31"/>
      <c r="E1101" s="103"/>
      <c r="F1101" s="103"/>
      <c r="M1101" s="558"/>
    </row>
    <row r="1102" spans="4:13" x14ac:dyDescent="0.3">
      <c r="D1102" s="31"/>
      <c r="E1102" s="103"/>
      <c r="F1102" s="103"/>
      <c r="M1102" s="558"/>
    </row>
    <row r="1103" spans="4:13" x14ac:dyDescent="0.3">
      <c r="D1103" s="31"/>
      <c r="E1103" s="103"/>
      <c r="F1103" s="103"/>
      <c r="M1103" s="558"/>
    </row>
    <row r="1104" spans="4:13" x14ac:dyDescent="0.3">
      <c r="D1104" s="31"/>
      <c r="E1104" s="103"/>
      <c r="F1104" s="103"/>
      <c r="M1104" s="558"/>
    </row>
    <row r="1105" spans="4:13" x14ac:dyDescent="0.3">
      <c r="D1105" s="31"/>
      <c r="E1105" s="103"/>
      <c r="F1105" s="103"/>
      <c r="M1105" s="558"/>
    </row>
    <row r="1106" spans="4:13" x14ac:dyDescent="0.3">
      <c r="D1106" s="31"/>
      <c r="E1106" s="103"/>
      <c r="F1106" s="103"/>
      <c r="M1106" s="558"/>
    </row>
    <row r="1107" spans="4:13" x14ac:dyDescent="0.3">
      <c r="D1107" s="31"/>
      <c r="E1107" s="103"/>
      <c r="F1107" s="103"/>
      <c r="M1107" s="558"/>
    </row>
    <row r="1108" spans="4:13" x14ac:dyDescent="0.3">
      <c r="D1108" s="31"/>
      <c r="E1108" s="103"/>
      <c r="F1108" s="103"/>
      <c r="M1108" s="558"/>
    </row>
    <row r="1109" spans="4:13" x14ac:dyDescent="0.3">
      <c r="D1109" s="31"/>
      <c r="E1109" s="103"/>
      <c r="F1109" s="103"/>
      <c r="M1109" s="558"/>
    </row>
    <row r="1110" spans="4:13" x14ac:dyDescent="0.3">
      <c r="D1110" s="31"/>
      <c r="E1110" s="103"/>
      <c r="F1110" s="103"/>
      <c r="M1110" s="558"/>
    </row>
    <row r="1111" spans="4:13" x14ac:dyDescent="0.3">
      <c r="D1111" s="31"/>
      <c r="E1111" s="103"/>
      <c r="F1111" s="103"/>
      <c r="M1111" s="558"/>
    </row>
    <row r="1112" spans="4:13" x14ac:dyDescent="0.3">
      <c r="D1112" s="31"/>
      <c r="E1112" s="103"/>
      <c r="F1112" s="103"/>
      <c r="M1112" s="558"/>
    </row>
    <row r="1113" spans="4:13" x14ac:dyDescent="0.3">
      <c r="D1113" s="31"/>
      <c r="E1113" s="103"/>
      <c r="F1113" s="103"/>
      <c r="M1113" s="558"/>
    </row>
    <row r="1114" spans="4:13" x14ac:dyDescent="0.3">
      <c r="D1114" s="31"/>
      <c r="E1114" s="103"/>
      <c r="F1114" s="103"/>
      <c r="M1114" s="558"/>
    </row>
    <row r="1115" spans="4:13" x14ac:dyDescent="0.3">
      <c r="D1115" s="31"/>
      <c r="E1115" s="103"/>
      <c r="F1115" s="103"/>
      <c r="M1115" s="558"/>
    </row>
    <row r="1116" spans="4:13" x14ac:dyDescent="0.3">
      <c r="D1116" s="31"/>
      <c r="E1116" s="103"/>
      <c r="F1116" s="103"/>
      <c r="M1116" s="558"/>
    </row>
    <row r="1117" spans="4:13" x14ac:dyDescent="0.3">
      <c r="D1117" s="31"/>
      <c r="E1117" s="103"/>
      <c r="F1117" s="103"/>
      <c r="M1117" s="558"/>
    </row>
    <row r="1118" spans="4:13" x14ac:dyDescent="0.3">
      <c r="D1118" s="31"/>
      <c r="E1118" s="103"/>
      <c r="F1118" s="103"/>
      <c r="M1118" s="558"/>
    </row>
    <row r="1119" spans="4:13" x14ac:dyDescent="0.3">
      <c r="D1119" s="31"/>
      <c r="E1119" s="103"/>
      <c r="F1119" s="103"/>
      <c r="M1119" s="558"/>
    </row>
    <row r="1120" spans="4:13" x14ac:dyDescent="0.3">
      <c r="D1120" s="31"/>
      <c r="E1120" s="103"/>
      <c r="F1120" s="103"/>
      <c r="M1120" s="558"/>
    </row>
    <row r="1121" spans="4:13" x14ac:dyDescent="0.3">
      <c r="D1121" s="31"/>
      <c r="E1121" s="103"/>
      <c r="F1121" s="103"/>
      <c r="M1121" s="558"/>
    </row>
    <row r="1122" spans="4:13" x14ac:dyDescent="0.3">
      <c r="D1122" s="31"/>
      <c r="E1122" s="103"/>
      <c r="F1122" s="103"/>
      <c r="M1122" s="558"/>
    </row>
    <row r="1123" spans="4:13" x14ac:dyDescent="0.3">
      <c r="D1123" s="31"/>
      <c r="E1123" s="103"/>
      <c r="F1123" s="103"/>
      <c r="M1123" s="558"/>
    </row>
    <row r="1124" spans="4:13" x14ac:dyDescent="0.3">
      <c r="D1124" s="31"/>
      <c r="E1124" s="103"/>
      <c r="F1124" s="103"/>
      <c r="M1124" s="558"/>
    </row>
    <row r="1125" spans="4:13" x14ac:dyDescent="0.3">
      <c r="D1125" s="31"/>
      <c r="E1125" s="103"/>
      <c r="F1125" s="103"/>
      <c r="M1125" s="558"/>
    </row>
    <row r="1126" spans="4:13" x14ac:dyDescent="0.3">
      <c r="D1126" s="31"/>
      <c r="E1126" s="103"/>
      <c r="F1126" s="103"/>
      <c r="M1126" s="558"/>
    </row>
    <row r="1127" spans="4:13" x14ac:dyDescent="0.3">
      <c r="D1127" s="31"/>
      <c r="E1127" s="103"/>
      <c r="F1127" s="103"/>
      <c r="M1127" s="558"/>
    </row>
    <row r="1128" spans="4:13" x14ac:dyDescent="0.3">
      <c r="D1128" s="31"/>
      <c r="E1128" s="103"/>
      <c r="F1128" s="103"/>
      <c r="M1128" s="558"/>
    </row>
    <row r="1129" spans="4:13" x14ac:dyDescent="0.3">
      <c r="D1129" s="31"/>
      <c r="E1129" s="103"/>
      <c r="F1129" s="103"/>
      <c r="M1129" s="558"/>
    </row>
    <row r="1130" spans="4:13" x14ac:dyDescent="0.3">
      <c r="D1130" s="31"/>
      <c r="E1130" s="103"/>
      <c r="F1130" s="103"/>
      <c r="M1130" s="558"/>
    </row>
    <row r="1131" spans="4:13" x14ac:dyDescent="0.3">
      <c r="D1131" s="31"/>
      <c r="E1131" s="103"/>
      <c r="F1131" s="103"/>
      <c r="M1131" s="558"/>
    </row>
    <row r="1132" spans="4:13" x14ac:dyDescent="0.3">
      <c r="D1132" s="31"/>
      <c r="E1132" s="103"/>
      <c r="F1132" s="103"/>
      <c r="M1132" s="558"/>
    </row>
    <row r="1133" spans="4:13" x14ac:dyDescent="0.3">
      <c r="D1133" s="31"/>
      <c r="E1133" s="103"/>
      <c r="F1133" s="103"/>
      <c r="M1133" s="558"/>
    </row>
    <row r="1134" spans="4:13" x14ac:dyDescent="0.3">
      <c r="D1134" s="31"/>
      <c r="E1134" s="103"/>
      <c r="F1134" s="103"/>
      <c r="M1134" s="558"/>
    </row>
    <row r="1135" spans="4:13" x14ac:dyDescent="0.3">
      <c r="D1135" s="31"/>
      <c r="E1135" s="103"/>
      <c r="F1135" s="103"/>
      <c r="M1135" s="558"/>
    </row>
    <row r="1136" spans="4:13" x14ac:dyDescent="0.3">
      <c r="D1136" s="31"/>
      <c r="E1136" s="103"/>
      <c r="F1136" s="103"/>
      <c r="M1136" s="558"/>
    </row>
    <row r="1137" spans="4:13" x14ac:dyDescent="0.3">
      <c r="D1137" s="31"/>
      <c r="E1137" s="103"/>
      <c r="F1137" s="103"/>
      <c r="M1137" s="558"/>
    </row>
    <row r="1138" spans="4:13" x14ac:dyDescent="0.3">
      <c r="D1138" s="31"/>
      <c r="E1138" s="103"/>
      <c r="F1138" s="103"/>
      <c r="M1138" s="558"/>
    </row>
    <row r="1139" spans="4:13" x14ac:dyDescent="0.3">
      <c r="D1139" s="31"/>
      <c r="E1139" s="103"/>
      <c r="F1139" s="103"/>
      <c r="M1139" s="558"/>
    </row>
    <row r="1140" spans="4:13" x14ac:dyDescent="0.3">
      <c r="D1140" s="31"/>
      <c r="E1140" s="103"/>
      <c r="F1140" s="103"/>
      <c r="M1140" s="558"/>
    </row>
    <row r="1141" spans="4:13" x14ac:dyDescent="0.3">
      <c r="D1141" s="31"/>
      <c r="E1141" s="103"/>
      <c r="F1141" s="103"/>
      <c r="M1141" s="558"/>
    </row>
    <row r="1142" spans="4:13" x14ac:dyDescent="0.3">
      <c r="D1142" s="31"/>
      <c r="E1142" s="103"/>
      <c r="F1142" s="103"/>
      <c r="M1142" s="558"/>
    </row>
    <row r="1143" spans="4:13" x14ac:dyDescent="0.3">
      <c r="D1143" s="31"/>
      <c r="E1143" s="103"/>
      <c r="F1143" s="103"/>
      <c r="M1143" s="558"/>
    </row>
    <row r="1144" spans="4:13" x14ac:dyDescent="0.3">
      <c r="D1144" s="31"/>
      <c r="E1144" s="103"/>
      <c r="F1144" s="103"/>
      <c r="M1144" s="558"/>
    </row>
    <row r="1145" spans="4:13" x14ac:dyDescent="0.3">
      <c r="D1145" s="31"/>
      <c r="E1145" s="103"/>
      <c r="F1145" s="103"/>
      <c r="M1145" s="558"/>
    </row>
    <row r="1146" spans="4:13" x14ac:dyDescent="0.3">
      <c r="D1146" s="31"/>
      <c r="E1146" s="103"/>
      <c r="F1146" s="103"/>
      <c r="M1146" s="558"/>
    </row>
    <row r="1147" spans="4:13" x14ac:dyDescent="0.3">
      <c r="D1147" s="31"/>
      <c r="E1147" s="103"/>
      <c r="F1147" s="103"/>
      <c r="M1147" s="558"/>
    </row>
    <row r="1148" spans="4:13" x14ac:dyDescent="0.3">
      <c r="D1148" s="31"/>
      <c r="E1148" s="103"/>
      <c r="F1148" s="103"/>
      <c r="M1148" s="558"/>
    </row>
    <row r="1149" spans="4:13" x14ac:dyDescent="0.3">
      <c r="D1149" s="31"/>
      <c r="E1149" s="103"/>
      <c r="F1149" s="103"/>
      <c r="M1149" s="558"/>
    </row>
    <row r="1150" spans="4:13" x14ac:dyDescent="0.3">
      <c r="D1150" s="31"/>
      <c r="E1150" s="103"/>
      <c r="F1150" s="103"/>
      <c r="M1150" s="558"/>
    </row>
    <row r="1151" spans="4:13" x14ac:dyDescent="0.3">
      <c r="D1151" s="31"/>
      <c r="E1151" s="103"/>
      <c r="F1151" s="103"/>
      <c r="M1151" s="558"/>
    </row>
    <row r="1152" spans="4:13" x14ac:dyDescent="0.3">
      <c r="D1152" s="31"/>
      <c r="E1152" s="103"/>
      <c r="F1152" s="103"/>
      <c r="M1152" s="558"/>
    </row>
    <row r="1153" spans="4:13" x14ac:dyDescent="0.3">
      <c r="D1153" s="31"/>
      <c r="E1153" s="103"/>
      <c r="F1153" s="103"/>
      <c r="M1153" s="558"/>
    </row>
    <row r="1154" spans="4:13" x14ac:dyDescent="0.3">
      <c r="D1154" s="31"/>
      <c r="E1154" s="103"/>
      <c r="F1154" s="103"/>
      <c r="M1154" s="558"/>
    </row>
    <row r="1155" spans="4:13" x14ac:dyDescent="0.3">
      <c r="D1155" s="31"/>
      <c r="E1155" s="103"/>
      <c r="F1155" s="103"/>
      <c r="M1155" s="558"/>
    </row>
    <row r="1156" spans="4:13" x14ac:dyDescent="0.3">
      <c r="D1156" s="31"/>
      <c r="E1156" s="103"/>
      <c r="F1156" s="103"/>
      <c r="M1156" s="558"/>
    </row>
    <row r="1157" spans="4:13" x14ac:dyDescent="0.3">
      <c r="D1157" s="31"/>
      <c r="E1157" s="103"/>
      <c r="F1157" s="103"/>
      <c r="M1157" s="558"/>
    </row>
    <row r="1158" spans="4:13" x14ac:dyDescent="0.3">
      <c r="D1158" s="31"/>
      <c r="E1158" s="103"/>
      <c r="F1158" s="103"/>
      <c r="M1158" s="558"/>
    </row>
    <row r="1159" spans="4:13" x14ac:dyDescent="0.3">
      <c r="D1159" s="31"/>
      <c r="E1159" s="103"/>
      <c r="F1159" s="103"/>
      <c r="M1159" s="558"/>
    </row>
    <row r="1160" spans="4:13" x14ac:dyDescent="0.3">
      <c r="D1160" s="31"/>
      <c r="E1160" s="103"/>
      <c r="F1160" s="103"/>
      <c r="M1160" s="558"/>
    </row>
    <row r="1161" spans="4:13" x14ac:dyDescent="0.3">
      <c r="D1161" s="31"/>
      <c r="E1161" s="103"/>
      <c r="F1161" s="103"/>
      <c r="M1161" s="558"/>
    </row>
    <row r="1162" spans="4:13" x14ac:dyDescent="0.3">
      <c r="D1162" s="31"/>
      <c r="E1162" s="103"/>
      <c r="F1162" s="103"/>
      <c r="M1162" s="558"/>
    </row>
    <row r="1163" spans="4:13" x14ac:dyDescent="0.3">
      <c r="D1163" s="31"/>
      <c r="E1163" s="103"/>
      <c r="F1163" s="103"/>
      <c r="M1163" s="558"/>
    </row>
    <row r="1164" spans="4:13" x14ac:dyDescent="0.3">
      <c r="D1164" s="31"/>
      <c r="E1164" s="103"/>
      <c r="F1164" s="103"/>
      <c r="M1164" s="558"/>
    </row>
    <row r="1165" spans="4:13" x14ac:dyDescent="0.3">
      <c r="D1165" s="31"/>
      <c r="E1165" s="103"/>
      <c r="F1165" s="103"/>
      <c r="M1165" s="558"/>
    </row>
    <row r="1166" spans="4:13" x14ac:dyDescent="0.3">
      <c r="D1166" s="31"/>
      <c r="E1166" s="103"/>
      <c r="F1166" s="103"/>
      <c r="M1166" s="558"/>
    </row>
    <row r="1167" spans="4:13" x14ac:dyDescent="0.3">
      <c r="D1167" s="31"/>
      <c r="E1167" s="103"/>
      <c r="F1167" s="103"/>
      <c r="M1167" s="558"/>
    </row>
    <row r="1168" spans="4:13" x14ac:dyDescent="0.3">
      <c r="D1168" s="31"/>
      <c r="E1168" s="103"/>
      <c r="F1168" s="103"/>
      <c r="M1168" s="558"/>
    </row>
    <row r="1169" spans="4:13" x14ac:dyDescent="0.3">
      <c r="D1169" s="31"/>
      <c r="E1169" s="103"/>
      <c r="F1169" s="103"/>
      <c r="M1169" s="558"/>
    </row>
    <row r="1170" spans="4:13" x14ac:dyDescent="0.3">
      <c r="D1170" s="31"/>
      <c r="E1170" s="103"/>
      <c r="F1170" s="103"/>
      <c r="M1170" s="558"/>
    </row>
    <row r="1171" spans="4:13" x14ac:dyDescent="0.3">
      <c r="D1171" s="31"/>
      <c r="E1171" s="103"/>
      <c r="F1171" s="103"/>
      <c r="M1171" s="558"/>
    </row>
    <row r="1172" spans="4:13" x14ac:dyDescent="0.3">
      <c r="D1172" s="31"/>
      <c r="E1172" s="103"/>
      <c r="F1172" s="103"/>
      <c r="M1172" s="558"/>
    </row>
    <row r="1173" spans="4:13" x14ac:dyDescent="0.3">
      <c r="D1173" s="31"/>
      <c r="E1173" s="103"/>
      <c r="F1173" s="103"/>
      <c r="M1173" s="558"/>
    </row>
    <row r="1174" spans="4:13" x14ac:dyDescent="0.3">
      <c r="D1174" s="31"/>
      <c r="E1174" s="103"/>
      <c r="F1174" s="103"/>
      <c r="M1174" s="558"/>
    </row>
    <row r="1175" spans="4:13" x14ac:dyDescent="0.3">
      <c r="D1175" s="31"/>
      <c r="E1175" s="103"/>
      <c r="F1175" s="103"/>
      <c r="M1175" s="558"/>
    </row>
    <row r="1176" spans="4:13" x14ac:dyDescent="0.3">
      <c r="D1176" s="31"/>
      <c r="E1176" s="103"/>
      <c r="F1176" s="103"/>
      <c r="M1176" s="558"/>
    </row>
    <row r="1177" spans="4:13" x14ac:dyDescent="0.3">
      <c r="D1177" s="31"/>
      <c r="E1177" s="103"/>
      <c r="F1177" s="103"/>
      <c r="M1177" s="558"/>
    </row>
    <row r="1178" spans="4:13" x14ac:dyDescent="0.3">
      <c r="D1178" s="31"/>
      <c r="E1178" s="103"/>
      <c r="F1178" s="103"/>
      <c r="M1178" s="558"/>
    </row>
    <row r="1179" spans="4:13" x14ac:dyDescent="0.3">
      <c r="D1179" s="31"/>
      <c r="E1179" s="103"/>
      <c r="F1179" s="103"/>
      <c r="M1179" s="558"/>
    </row>
    <row r="1180" spans="4:13" x14ac:dyDescent="0.3">
      <c r="D1180" s="31"/>
      <c r="E1180" s="103"/>
      <c r="F1180" s="103"/>
      <c r="M1180" s="558"/>
    </row>
    <row r="1181" spans="4:13" x14ac:dyDescent="0.3">
      <c r="D1181" s="31"/>
      <c r="E1181" s="103"/>
      <c r="F1181" s="103"/>
      <c r="M1181" s="558"/>
    </row>
    <row r="1182" spans="4:13" x14ac:dyDescent="0.3">
      <c r="D1182" s="31"/>
      <c r="E1182" s="103"/>
      <c r="F1182" s="103"/>
      <c r="M1182" s="558"/>
    </row>
    <row r="1183" spans="4:13" x14ac:dyDescent="0.3">
      <c r="D1183" s="31"/>
      <c r="E1183" s="103"/>
      <c r="F1183" s="103"/>
      <c r="M1183" s="558"/>
    </row>
    <row r="1184" spans="4:13" x14ac:dyDescent="0.3">
      <c r="D1184" s="31"/>
      <c r="E1184" s="103"/>
      <c r="F1184" s="103"/>
      <c r="M1184" s="558"/>
    </row>
    <row r="1185" spans="4:13" x14ac:dyDescent="0.3">
      <c r="D1185" s="31"/>
      <c r="E1185" s="103"/>
      <c r="F1185" s="103"/>
      <c r="M1185" s="558"/>
    </row>
    <row r="1186" spans="4:13" x14ac:dyDescent="0.3">
      <c r="D1186" s="31"/>
      <c r="E1186" s="103"/>
      <c r="F1186" s="103"/>
      <c r="M1186" s="558"/>
    </row>
    <row r="1187" spans="4:13" x14ac:dyDescent="0.3">
      <c r="D1187" s="31"/>
      <c r="E1187" s="103"/>
      <c r="F1187" s="103"/>
      <c r="M1187" s="558"/>
    </row>
    <row r="1188" spans="4:13" x14ac:dyDescent="0.3">
      <c r="D1188" s="31"/>
      <c r="E1188" s="103"/>
      <c r="F1188" s="103"/>
      <c r="M1188" s="558"/>
    </row>
    <row r="1189" spans="4:13" x14ac:dyDescent="0.3">
      <c r="D1189" s="31"/>
      <c r="E1189" s="103"/>
      <c r="F1189" s="103"/>
      <c r="M1189" s="558"/>
    </row>
    <row r="1190" spans="4:13" x14ac:dyDescent="0.3">
      <c r="D1190" s="31"/>
      <c r="E1190" s="103"/>
      <c r="F1190" s="103"/>
      <c r="M1190" s="558"/>
    </row>
    <row r="1191" spans="4:13" x14ac:dyDescent="0.3">
      <c r="D1191" s="31"/>
      <c r="E1191" s="103"/>
      <c r="F1191" s="103"/>
      <c r="M1191" s="558"/>
    </row>
    <row r="1192" spans="4:13" x14ac:dyDescent="0.3">
      <c r="D1192" s="31"/>
      <c r="E1192" s="103"/>
      <c r="F1192" s="103"/>
      <c r="M1192" s="558"/>
    </row>
    <row r="1193" spans="4:13" x14ac:dyDescent="0.3">
      <c r="D1193" s="31"/>
      <c r="E1193" s="103"/>
      <c r="F1193" s="103"/>
      <c r="M1193" s="558"/>
    </row>
    <row r="1194" spans="4:13" x14ac:dyDescent="0.3">
      <c r="D1194" s="31"/>
      <c r="E1194" s="103"/>
      <c r="F1194" s="103"/>
      <c r="M1194" s="558"/>
    </row>
    <row r="1195" spans="4:13" x14ac:dyDescent="0.3">
      <c r="D1195" s="31"/>
      <c r="E1195" s="103"/>
      <c r="F1195" s="103"/>
      <c r="M1195" s="558"/>
    </row>
    <row r="1196" spans="4:13" x14ac:dyDescent="0.3">
      <c r="D1196" s="31"/>
      <c r="E1196" s="103"/>
      <c r="F1196" s="103"/>
      <c r="M1196" s="558"/>
    </row>
    <row r="1197" spans="4:13" x14ac:dyDescent="0.3">
      <c r="D1197" s="31"/>
      <c r="E1197" s="103"/>
      <c r="F1197" s="103"/>
      <c r="M1197" s="558"/>
    </row>
    <row r="1198" spans="4:13" x14ac:dyDescent="0.3">
      <c r="D1198" s="31"/>
      <c r="E1198" s="103"/>
      <c r="F1198" s="103"/>
      <c r="M1198" s="558"/>
    </row>
    <row r="1199" spans="4:13" x14ac:dyDescent="0.3">
      <c r="D1199" s="31"/>
      <c r="E1199" s="103"/>
      <c r="F1199" s="103"/>
      <c r="M1199" s="558"/>
    </row>
    <row r="1200" spans="4:13" x14ac:dyDescent="0.3">
      <c r="D1200" s="31"/>
      <c r="E1200" s="103"/>
      <c r="F1200" s="103"/>
      <c r="M1200" s="558"/>
    </row>
    <row r="1201" spans="4:13" x14ac:dyDescent="0.3">
      <c r="D1201" s="31"/>
      <c r="E1201" s="103"/>
      <c r="F1201" s="103"/>
      <c r="M1201" s="558"/>
    </row>
    <row r="1202" spans="4:13" x14ac:dyDescent="0.3">
      <c r="D1202" s="31"/>
      <c r="E1202" s="103"/>
      <c r="F1202" s="103"/>
      <c r="M1202" s="558"/>
    </row>
    <row r="1203" spans="4:13" x14ac:dyDescent="0.3">
      <c r="D1203" s="31"/>
      <c r="E1203" s="103"/>
      <c r="F1203" s="103"/>
      <c r="M1203" s="558"/>
    </row>
    <row r="1204" spans="4:13" x14ac:dyDescent="0.3">
      <c r="D1204" s="31"/>
      <c r="E1204" s="103"/>
      <c r="F1204" s="103"/>
      <c r="M1204" s="558"/>
    </row>
    <row r="1205" spans="4:13" x14ac:dyDescent="0.3">
      <c r="D1205" s="31"/>
      <c r="E1205" s="103"/>
      <c r="F1205" s="103"/>
      <c r="M1205" s="558"/>
    </row>
    <row r="1206" spans="4:13" x14ac:dyDescent="0.3">
      <c r="D1206" s="31"/>
      <c r="E1206" s="103"/>
      <c r="F1206" s="103"/>
      <c r="M1206" s="558"/>
    </row>
    <row r="1207" spans="4:13" x14ac:dyDescent="0.3">
      <c r="D1207" s="31"/>
      <c r="E1207" s="103"/>
      <c r="F1207" s="103"/>
      <c r="M1207" s="558"/>
    </row>
    <row r="1208" spans="4:13" x14ac:dyDescent="0.3">
      <c r="D1208" s="31"/>
      <c r="E1208" s="103"/>
      <c r="F1208" s="103"/>
      <c r="M1208" s="558"/>
    </row>
    <row r="1209" spans="4:13" x14ac:dyDescent="0.3">
      <c r="D1209" s="31"/>
      <c r="E1209" s="103"/>
      <c r="F1209" s="103"/>
      <c r="M1209" s="558"/>
    </row>
    <row r="1210" spans="4:13" x14ac:dyDescent="0.3">
      <c r="D1210" s="31"/>
      <c r="E1210" s="103"/>
      <c r="F1210" s="103"/>
      <c r="M1210" s="558"/>
    </row>
    <row r="1211" spans="4:13" x14ac:dyDescent="0.3">
      <c r="D1211" s="31"/>
      <c r="E1211" s="103"/>
      <c r="F1211" s="103"/>
      <c r="M1211" s="558"/>
    </row>
    <row r="1212" spans="4:13" x14ac:dyDescent="0.3">
      <c r="D1212" s="31"/>
      <c r="E1212" s="103"/>
      <c r="F1212" s="103"/>
      <c r="M1212" s="558"/>
    </row>
    <row r="1213" spans="4:13" x14ac:dyDescent="0.3">
      <c r="D1213" s="31"/>
      <c r="E1213" s="103"/>
      <c r="F1213" s="103"/>
      <c r="M1213" s="558"/>
    </row>
    <row r="1214" spans="4:13" x14ac:dyDescent="0.3">
      <c r="D1214" s="31"/>
      <c r="E1214" s="103"/>
      <c r="F1214" s="103"/>
      <c r="M1214" s="558"/>
    </row>
    <row r="1215" spans="4:13" x14ac:dyDescent="0.3">
      <c r="D1215" s="31"/>
      <c r="E1215" s="103"/>
      <c r="F1215" s="103"/>
      <c r="M1215" s="558"/>
    </row>
    <row r="1216" spans="4:13" x14ac:dyDescent="0.3">
      <c r="D1216" s="31"/>
      <c r="E1216" s="103"/>
      <c r="F1216" s="103"/>
      <c r="M1216" s="558"/>
    </row>
    <row r="1217" spans="4:13" x14ac:dyDescent="0.3">
      <c r="D1217" s="31"/>
      <c r="E1217" s="103"/>
      <c r="F1217" s="103"/>
      <c r="M1217" s="558"/>
    </row>
    <row r="1218" spans="4:13" x14ac:dyDescent="0.3">
      <c r="D1218" s="31"/>
      <c r="E1218" s="103"/>
      <c r="F1218" s="103"/>
      <c r="M1218" s="558"/>
    </row>
    <row r="1219" spans="4:13" x14ac:dyDescent="0.3">
      <c r="D1219" s="31"/>
      <c r="E1219" s="103"/>
      <c r="F1219" s="103"/>
      <c r="M1219" s="558"/>
    </row>
    <row r="1220" spans="4:13" x14ac:dyDescent="0.3">
      <c r="D1220" s="31"/>
      <c r="E1220" s="103"/>
      <c r="F1220" s="103"/>
      <c r="M1220" s="558"/>
    </row>
    <row r="1221" spans="4:13" x14ac:dyDescent="0.3">
      <c r="D1221" s="31"/>
      <c r="E1221" s="103"/>
      <c r="F1221" s="103"/>
      <c r="M1221" s="558"/>
    </row>
    <row r="1222" spans="4:13" x14ac:dyDescent="0.3">
      <c r="D1222" s="31"/>
      <c r="E1222" s="103"/>
      <c r="F1222" s="103"/>
      <c r="M1222" s="558"/>
    </row>
    <row r="1223" spans="4:13" x14ac:dyDescent="0.3">
      <c r="D1223" s="31"/>
      <c r="E1223" s="103"/>
      <c r="F1223" s="103"/>
      <c r="M1223" s="558"/>
    </row>
    <row r="1224" spans="4:13" x14ac:dyDescent="0.3">
      <c r="D1224" s="31"/>
      <c r="E1224" s="103"/>
      <c r="F1224" s="103"/>
      <c r="M1224" s="558"/>
    </row>
    <row r="1225" spans="4:13" x14ac:dyDescent="0.3">
      <c r="D1225" s="31"/>
      <c r="E1225" s="103"/>
      <c r="F1225" s="103"/>
      <c r="M1225" s="558"/>
    </row>
    <row r="1226" spans="4:13" x14ac:dyDescent="0.3">
      <c r="D1226" s="31"/>
      <c r="E1226" s="103"/>
      <c r="F1226" s="103"/>
      <c r="M1226" s="558"/>
    </row>
    <row r="1227" spans="4:13" x14ac:dyDescent="0.3">
      <c r="D1227" s="31"/>
      <c r="E1227" s="103"/>
      <c r="F1227" s="103"/>
      <c r="M1227" s="558"/>
    </row>
    <row r="1228" spans="4:13" x14ac:dyDescent="0.3">
      <c r="D1228" s="31"/>
      <c r="E1228" s="103"/>
      <c r="F1228" s="103"/>
      <c r="M1228" s="558"/>
    </row>
    <row r="1229" spans="4:13" x14ac:dyDescent="0.3">
      <c r="D1229" s="31"/>
      <c r="E1229" s="103"/>
      <c r="F1229" s="103"/>
      <c r="M1229" s="558"/>
    </row>
    <row r="1230" spans="4:13" x14ac:dyDescent="0.3">
      <c r="D1230" s="31"/>
      <c r="E1230" s="103"/>
      <c r="F1230" s="103"/>
      <c r="M1230" s="558"/>
    </row>
    <row r="1231" spans="4:13" x14ac:dyDescent="0.3">
      <c r="D1231" s="31"/>
      <c r="E1231" s="103"/>
      <c r="F1231" s="103"/>
      <c r="M1231" s="558"/>
    </row>
    <row r="1232" spans="4:13" x14ac:dyDescent="0.3">
      <c r="D1232" s="31"/>
      <c r="E1232" s="103"/>
      <c r="F1232" s="103"/>
      <c r="M1232" s="558"/>
    </row>
    <row r="1233" spans="4:13" x14ac:dyDescent="0.3">
      <c r="D1233" s="31"/>
      <c r="E1233" s="103"/>
      <c r="F1233" s="103"/>
      <c r="M1233" s="558"/>
    </row>
    <row r="1234" spans="4:13" x14ac:dyDescent="0.3">
      <c r="D1234" s="31"/>
      <c r="E1234" s="103"/>
      <c r="F1234" s="103"/>
      <c r="M1234" s="558"/>
    </row>
    <row r="1235" spans="4:13" x14ac:dyDescent="0.3">
      <c r="D1235" s="31"/>
      <c r="E1235" s="103"/>
      <c r="F1235" s="103"/>
      <c r="M1235" s="558"/>
    </row>
    <row r="1236" spans="4:13" x14ac:dyDescent="0.3">
      <c r="D1236" s="31"/>
      <c r="E1236" s="103"/>
      <c r="F1236" s="103"/>
      <c r="M1236" s="558"/>
    </row>
    <row r="1237" spans="4:13" x14ac:dyDescent="0.3">
      <c r="D1237" s="31"/>
      <c r="E1237" s="103"/>
      <c r="F1237" s="103"/>
      <c r="M1237" s="558"/>
    </row>
    <row r="1238" spans="4:13" x14ac:dyDescent="0.3">
      <c r="D1238" s="31"/>
      <c r="E1238" s="103"/>
      <c r="F1238" s="103"/>
      <c r="M1238" s="558"/>
    </row>
    <row r="1239" spans="4:13" x14ac:dyDescent="0.3">
      <c r="D1239" s="31"/>
      <c r="E1239" s="103"/>
      <c r="F1239" s="103"/>
      <c r="M1239" s="558"/>
    </row>
    <row r="1240" spans="4:13" x14ac:dyDescent="0.3">
      <c r="D1240" s="31"/>
      <c r="E1240" s="103"/>
      <c r="F1240" s="103"/>
      <c r="M1240" s="558"/>
    </row>
    <row r="1241" spans="4:13" x14ac:dyDescent="0.3">
      <c r="D1241" s="31"/>
      <c r="E1241" s="103"/>
      <c r="F1241" s="103"/>
      <c r="M1241" s="558"/>
    </row>
    <row r="1242" spans="4:13" x14ac:dyDescent="0.3">
      <c r="D1242" s="31"/>
      <c r="E1242" s="103"/>
      <c r="F1242" s="103"/>
      <c r="M1242" s="558"/>
    </row>
    <row r="1243" spans="4:13" x14ac:dyDescent="0.3">
      <c r="D1243" s="31"/>
      <c r="E1243" s="103"/>
      <c r="F1243" s="103"/>
      <c r="M1243" s="558"/>
    </row>
    <row r="1244" spans="4:13" x14ac:dyDescent="0.3">
      <c r="D1244" s="31"/>
      <c r="E1244" s="103"/>
      <c r="F1244" s="103"/>
      <c r="M1244" s="558"/>
    </row>
    <row r="1245" spans="4:13" x14ac:dyDescent="0.3">
      <c r="D1245" s="31"/>
      <c r="E1245" s="103"/>
      <c r="F1245" s="103"/>
      <c r="M1245" s="558"/>
    </row>
    <row r="1246" spans="4:13" x14ac:dyDescent="0.3">
      <c r="D1246" s="31"/>
      <c r="E1246" s="103"/>
      <c r="F1246" s="103"/>
      <c r="M1246" s="558"/>
    </row>
    <row r="1247" spans="4:13" x14ac:dyDescent="0.3">
      <c r="D1247" s="31"/>
      <c r="E1247" s="103"/>
      <c r="F1247" s="103"/>
      <c r="M1247" s="558"/>
    </row>
    <row r="1248" spans="4:13" x14ac:dyDescent="0.3">
      <c r="D1248" s="31"/>
      <c r="E1248" s="103"/>
      <c r="F1248" s="103"/>
      <c r="M1248" s="558"/>
    </row>
    <row r="1249" spans="4:13" x14ac:dyDescent="0.3">
      <c r="D1249" s="31"/>
      <c r="E1249" s="103"/>
      <c r="F1249" s="103"/>
      <c r="M1249" s="558"/>
    </row>
    <row r="1250" spans="4:13" x14ac:dyDescent="0.3">
      <c r="D1250" s="31"/>
      <c r="E1250" s="103"/>
      <c r="F1250" s="103"/>
      <c r="M1250" s="558"/>
    </row>
    <row r="1251" spans="4:13" x14ac:dyDescent="0.3">
      <c r="D1251" s="31"/>
      <c r="E1251" s="103"/>
      <c r="F1251" s="103"/>
      <c r="M1251" s="558"/>
    </row>
    <row r="1252" spans="4:13" x14ac:dyDescent="0.3">
      <c r="D1252" s="31"/>
      <c r="E1252" s="103"/>
      <c r="F1252" s="103"/>
      <c r="M1252" s="558"/>
    </row>
    <row r="1253" spans="4:13" x14ac:dyDescent="0.3">
      <c r="D1253" s="31"/>
      <c r="E1253" s="103"/>
      <c r="F1253" s="103"/>
      <c r="M1253" s="558"/>
    </row>
    <row r="1254" spans="4:13" x14ac:dyDescent="0.3">
      <c r="D1254" s="31"/>
      <c r="E1254" s="103"/>
      <c r="F1254" s="103"/>
      <c r="M1254" s="558"/>
    </row>
    <row r="1255" spans="4:13" x14ac:dyDescent="0.3">
      <c r="D1255" s="31"/>
      <c r="E1255" s="103"/>
      <c r="F1255" s="103"/>
      <c r="M1255" s="558"/>
    </row>
    <row r="1256" spans="4:13" x14ac:dyDescent="0.3">
      <c r="D1256" s="31"/>
      <c r="E1256" s="103"/>
      <c r="F1256" s="103"/>
      <c r="M1256" s="558"/>
    </row>
    <row r="1257" spans="4:13" x14ac:dyDescent="0.3">
      <c r="D1257" s="31"/>
      <c r="E1257" s="103"/>
      <c r="F1257" s="103"/>
      <c r="M1257" s="558"/>
    </row>
    <row r="1258" spans="4:13" x14ac:dyDescent="0.3">
      <c r="D1258" s="31"/>
      <c r="E1258" s="103"/>
      <c r="F1258" s="103"/>
      <c r="M1258" s="558"/>
    </row>
    <row r="1259" spans="4:13" x14ac:dyDescent="0.3">
      <c r="D1259" s="31"/>
      <c r="E1259" s="103"/>
      <c r="F1259" s="103"/>
      <c r="M1259" s="558"/>
    </row>
    <row r="1260" spans="4:13" x14ac:dyDescent="0.3">
      <c r="D1260" s="31"/>
      <c r="E1260" s="103"/>
      <c r="F1260" s="103"/>
      <c r="M1260" s="558"/>
    </row>
    <row r="1261" spans="4:13" x14ac:dyDescent="0.3">
      <c r="D1261" s="31"/>
      <c r="E1261" s="103"/>
      <c r="F1261" s="103"/>
      <c r="M1261" s="558"/>
    </row>
    <row r="1262" spans="4:13" x14ac:dyDescent="0.3">
      <c r="D1262" s="31"/>
      <c r="E1262" s="103"/>
      <c r="F1262" s="103"/>
      <c r="M1262" s="558"/>
    </row>
    <row r="1263" spans="4:13" x14ac:dyDescent="0.3">
      <c r="D1263" s="31"/>
      <c r="E1263" s="103"/>
      <c r="F1263" s="103"/>
      <c r="M1263" s="558"/>
    </row>
    <row r="1264" spans="4:13" x14ac:dyDescent="0.3">
      <c r="D1264" s="31"/>
      <c r="E1264" s="103"/>
      <c r="F1264" s="103"/>
      <c r="M1264" s="558"/>
    </row>
    <row r="1265" spans="4:13" x14ac:dyDescent="0.3">
      <c r="D1265" s="31"/>
      <c r="E1265" s="103"/>
      <c r="F1265" s="103"/>
      <c r="M1265" s="558"/>
    </row>
    <row r="1266" spans="4:13" x14ac:dyDescent="0.3">
      <c r="D1266" s="31"/>
      <c r="E1266" s="103"/>
      <c r="F1266" s="103"/>
      <c r="M1266" s="558"/>
    </row>
    <row r="1267" spans="4:13" x14ac:dyDescent="0.3">
      <c r="D1267" s="31"/>
      <c r="E1267" s="103"/>
      <c r="F1267" s="103"/>
      <c r="M1267" s="558"/>
    </row>
    <row r="1268" spans="4:13" x14ac:dyDescent="0.3">
      <c r="D1268" s="31"/>
      <c r="E1268" s="103"/>
      <c r="F1268" s="103"/>
      <c r="M1268" s="558"/>
    </row>
    <row r="1269" spans="4:13" x14ac:dyDescent="0.3">
      <c r="D1269" s="31"/>
      <c r="E1269" s="103"/>
      <c r="F1269" s="103"/>
      <c r="M1269" s="558"/>
    </row>
    <row r="1270" spans="4:13" x14ac:dyDescent="0.3">
      <c r="D1270" s="31"/>
      <c r="E1270" s="103"/>
      <c r="F1270" s="103"/>
      <c r="M1270" s="558"/>
    </row>
    <row r="1271" spans="4:13" x14ac:dyDescent="0.3">
      <c r="D1271" s="31"/>
      <c r="E1271" s="103"/>
      <c r="F1271" s="103"/>
      <c r="M1271" s="558"/>
    </row>
    <row r="1272" spans="4:13" x14ac:dyDescent="0.3">
      <c r="D1272" s="31"/>
      <c r="E1272" s="103"/>
      <c r="F1272" s="103"/>
      <c r="M1272" s="558"/>
    </row>
    <row r="1273" spans="4:13" x14ac:dyDescent="0.3">
      <c r="D1273" s="31"/>
      <c r="E1273" s="103"/>
      <c r="F1273" s="103"/>
      <c r="M1273" s="558"/>
    </row>
    <row r="1274" spans="4:13" x14ac:dyDescent="0.3">
      <c r="D1274" s="31"/>
      <c r="E1274" s="103"/>
      <c r="F1274" s="103"/>
      <c r="M1274" s="558"/>
    </row>
    <row r="1275" spans="4:13" x14ac:dyDescent="0.3">
      <c r="D1275" s="31"/>
      <c r="E1275" s="103"/>
      <c r="F1275" s="103"/>
      <c r="M1275" s="558"/>
    </row>
    <row r="1276" spans="4:13" x14ac:dyDescent="0.3">
      <c r="D1276" s="31"/>
      <c r="E1276" s="103"/>
      <c r="F1276" s="103"/>
      <c r="M1276" s="558"/>
    </row>
    <row r="1277" spans="4:13" x14ac:dyDescent="0.3">
      <c r="D1277" s="31"/>
      <c r="E1277" s="103"/>
      <c r="F1277" s="103"/>
      <c r="M1277" s="558"/>
    </row>
    <row r="1278" spans="4:13" x14ac:dyDescent="0.3">
      <c r="D1278" s="31"/>
      <c r="E1278" s="103"/>
      <c r="F1278" s="103"/>
      <c r="M1278" s="558"/>
    </row>
    <row r="1279" spans="4:13" x14ac:dyDescent="0.3">
      <c r="D1279" s="31"/>
      <c r="E1279" s="103"/>
      <c r="F1279" s="103"/>
      <c r="M1279" s="558"/>
    </row>
    <row r="1280" spans="4:13" x14ac:dyDescent="0.3">
      <c r="D1280" s="31"/>
      <c r="E1280" s="103"/>
      <c r="F1280" s="103"/>
      <c r="M1280" s="558"/>
    </row>
    <row r="1281" spans="4:13" x14ac:dyDescent="0.3">
      <c r="D1281" s="31"/>
      <c r="E1281" s="103"/>
      <c r="F1281" s="103"/>
      <c r="M1281" s="558"/>
    </row>
    <row r="1282" spans="4:13" x14ac:dyDescent="0.3">
      <c r="D1282" s="31"/>
      <c r="E1282" s="103"/>
      <c r="F1282" s="103"/>
      <c r="M1282" s="558"/>
    </row>
    <row r="1283" spans="4:13" x14ac:dyDescent="0.3">
      <c r="D1283" s="31"/>
      <c r="E1283" s="103"/>
      <c r="F1283" s="103"/>
      <c r="M1283" s="558"/>
    </row>
    <row r="1284" spans="4:13" x14ac:dyDescent="0.3">
      <c r="D1284" s="31"/>
      <c r="E1284" s="103"/>
      <c r="F1284" s="103"/>
      <c r="M1284" s="558"/>
    </row>
    <row r="1285" spans="4:13" x14ac:dyDescent="0.3">
      <c r="D1285" s="31"/>
      <c r="E1285" s="103"/>
      <c r="F1285" s="103"/>
      <c r="M1285" s="558"/>
    </row>
    <row r="1286" spans="4:13" x14ac:dyDescent="0.3">
      <c r="D1286" s="31"/>
      <c r="E1286" s="103"/>
      <c r="F1286" s="103"/>
      <c r="M1286" s="558"/>
    </row>
    <row r="1287" spans="4:13" x14ac:dyDescent="0.3">
      <c r="D1287" s="31"/>
      <c r="E1287" s="103"/>
      <c r="F1287" s="103"/>
      <c r="M1287" s="558"/>
    </row>
    <row r="1288" spans="4:13" x14ac:dyDescent="0.3">
      <c r="D1288" s="31"/>
      <c r="E1288" s="103"/>
      <c r="F1288" s="103"/>
      <c r="M1288" s="558"/>
    </row>
    <row r="1289" spans="4:13" x14ac:dyDescent="0.3">
      <c r="D1289" s="31"/>
      <c r="E1289" s="103"/>
      <c r="F1289" s="103"/>
      <c r="M1289" s="558"/>
    </row>
    <row r="1290" spans="4:13" x14ac:dyDescent="0.3">
      <c r="D1290" s="31"/>
      <c r="E1290" s="103"/>
      <c r="F1290" s="103"/>
      <c r="M1290" s="558"/>
    </row>
    <row r="1291" spans="4:13" x14ac:dyDescent="0.3">
      <c r="D1291" s="31"/>
      <c r="E1291" s="103"/>
      <c r="F1291" s="103"/>
      <c r="M1291" s="558"/>
    </row>
    <row r="1292" spans="4:13" x14ac:dyDescent="0.3">
      <c r="D1292" s="31"/>
      <c r="E1292" s="103"/>
      <c r="F1292" s="103"/>
      <c r="M1292" s="558"/>
    </row>
    <row r="1293" spans="4:13" x14ac:dyDescent="0.3">
      <c r="D1293" s="31"/>
      <c r="E1293" s="103"/>
      <c r="F1293" s="103"/>
      <c r="M1293" s="558"/>
    </row>
    <row r="1294" spans="4:13" x14ac:dyDescent="0.3">
      <c r="D1294" s="31"/>
      <c r="E1294" s="103"/>
      <c r="F1294" s="103"/>
      <c r="M1294" s="558"/>
    </row>
    <row r="1295" spans="4:13" x14ac:dyDescent="0.3">
      <c r="D1295" s="31"/>
      <c r="E1295" s="103"/>
      <c r="F1295" s="103"/>
      <c r="M1295" s="558"/>
    </row>
    <row r="1296" spans="4:13" x14ac:dyDescent="0.3">
      <c r="D1296" s="31"/>
      <c r="E1296" s="103"/>
      <c r="F1296" s="103"/>
      <c r="M1296" s="558"/>
    </row>
    <row r="1297" spans="4:13" x14ac:dyDescent="0.3">
      <c r="D1297" s="31"/>
      <c r="E1297" s="103"/>
      <c r="F1297" s="103"/>
      <c r="M1297" s="558"/>
    </row>
    <row r="1298" spans="4:13" x14ac:dyDescent="0.3">
      <c r="D1298" s="31"/>
      <c r="E1298" s="103"/>
      <c r="F1298" s="103"/>
      <c r="M1298" s="558"/>
    </row>
    <row r="1299" spans="4:13" x14ac:dyDescent="0.3">
      <c r="D1299" s="31"/>
      <c r="E1299" s="103"/>
      <c r="F1299" s="103"/>
      <c r="M1299" s="558"/>
    </row>
    <row r="1300" spans="4:13" x14ac:dyDescent="0.3">
      <c r="D1300" s="31"/>
      <c r="E1300" s="103"/>
      <c r="F1300" s="103"/>
      <c r="M1300" s="558"/>
    </row>
    <row r="1301" spans="4:13" x14ac:dyDescent="0.3">
      <c r="D1301" s="31"/>
      <c r="E1301" s="103"/>
      <c r="F1301" s="103"/>
      <c r="M1301" s="558"/>
    </row>
    <row r="1302" spans="4:13" x14ac:dyDescent="0.3">
      <c r="D1302" s="31"/>
      <c r="E1302" s="103"/>
      <c r="F1302" s="103"/>
      <c r="M1302" s="558"/>
    </row>
    <row r="1303" spans="4:13" x14ac:dyDescent="0.3">
      <c r="D1303" s="31"/>
      <c r="E1303" s="103"/>
      <c r="F1303" s="103"/>
      <c r="M1303" s="558"/>
    </row>
    <row r="1304" spans="4:13" x14ac:dyDescent="0.3">
      <c r="D1304" s="31"/>
      <c r="E1304" s="103"/>
      <c r="F1304" s="103"/>
      <c r="M1304" s="558"/>
    </row>
    <row r="1305" spans="4:13" x14ac:dyDescent="0.3">
      <c r="D1305" s="31"/>
      <c r="E1305" s="103"/>
      <c r="F1305" s="103"/>
      <c r="M1305" s="558"/>
    </row>
    <row r="1306" spans="4:13" x14ac:dyDescent="0.3">
      <c r="D1306" s="31"/>
      <c r="E1306" s="103"/>
      <c r="F1306" s="103"/>
      <c r="M1306" s="558"/>
    </row>
    <row r="1307" spans="4:13" x14ac:dyDescent="0.3">
      <c r="D1307" s="31"/>
      <c r="E1307" s="103"/>
      <c r="F1307" s="103"/>
      <c r="M1307" s="558"/>
    </row>
    <row r="1308" spans="4:13" x14ac:dyDescent="0.3">
      <c r="D1308" s="31"/>
      <c r="E1308" s="103"/>
      <c r="F1308" s="103"/>
      <c r="M1308" s="558"/>
    </row>
    <row r="1309" spans="4:13" x14ac:dyDescent="0.3">
      <c r="D1309" s="31"/>
      <c r="E1309" s="103"/>
      <c r="F1309" s="103"/>
      <c r="M1309" s="558"/>
    </row>
    <row r="1310" spans="4:13" x14ac:dyDescent="0.3">
      <c r="D1310" s="31"/>
      <c r="E1310" s="103"/>
      <c r="F1310" s="103"/>
      <c r="M1310" s="558"/>
    </row>
    <row r="1311" spans="4:13" x14ac:dyDescent="0.3">
      <c r="D1311" s="31"/>
      <c r="E1311" s="103"/>
      <c r="F1311" s="103"/>
      <c r="M1311" s="558"/>
    </row>
    <row r="1312" spans="4:13" x14ac:dyDescent="0.3">
      <c r="D1312" s="31"/>
      <c r="E1312" s="103"/>
      <c r="F1312" s="103"/>
      <c r="M1312" s="558"/>
    </row>
    <row r="1313" spans="4:13" x14ac:dyDescent="0.3">
      <c r="D1313" s="31"/>
      <c r="E1313" s="103"/>
      <c r="F1313" s="103"/>
      <c r="M1313" s="558"/>
    </row>
    <row r="1314" spans="4:13" x14ac:dyDescent="0.3">
      <c r="D1314" s="31"/>
      <c r="E1314" s="103"/>
      <c r="F1314" s="103"/>
      <c r="M1314" s="558"/>
    </row>
    <row r="1315" spans="4:13" x14ac:dyDescent="0.3">
      <c r="D1315" s="31"/>
      <c r="E1315" s="103"/>
      <c r="F1315" s="103"/>
      <c r="M1315" s="558"/>
    </row>
    <row r="1316" spans="4:13" x14ac:dyDescent="0.3">
      <c r="D1316" s="31"/>
      <c r="E1316" s="103"/>
      <c r="F1316" s="103"/>
      <c r="M1316" s="558"/>
    </row>
    <row r="1317" spans="4:13" x14ac:dyDescent="0.3">
      <c r="D1317" s="31"/>
      <c r="E1317" s="103"/>
      <c r="F1317" s="103"/>
      <c r="M1317" s="558"/>
    </row>
    <row r="1318" spans="4:13" x14ac:dyDescent="0.3">
      <c r="D1318" s="31"/>
      <c r="E1318" s="103"/>
      <c r="F1318" s="103"/>
      <c r="M1318" s="558"/>
    </row>
    <row r="1319" spans="4:13" x14ac:dyDescent="0.3">
      <c r="D1319" s="31"/>
      <c r="E1319" s="103"/>
      <c r="F1319" s="103"/>
      <c r="M1319" s="558"/>
    </row>
    <row r="1320" spans="4:13" x14ac:dyDescent="0.3">
      <c r="D1320" s="31"/>
      <c r="E1320" s="103"/>
      <c r="F1320" s="103"/>
      <c r="M1320" s="558"/>
    </row>
    <row r="1321" spans="4:13" x14ac:dyDescent="0.3">
      <c r="D1321" s="31"/>
      <c r="E1321" s="103"/>
      <c r="F1321" s="103"/>
      <c r="M1321" s="558"/>
    </row>
    <row r="1322" spans="4:13" x14ac:dyDescent="0.3">
      <c r="D1322" s="31"/>
      <c r="E1322" s="103"/>
      <c r="F1322" s="103"/>
      <c r="M1322" s="558"/>
    </row>
    <row r="1323" spans="4:13" x14ac:dyDescent="0.3">
      <c r="D1323" s="31"/>
      <c r="E1323" s="103"/>
      <c r="F1323" s="103"/>
      <c r="M1323" s="558"/>
    </row>
    <row r="1324" spans="4:13" x14ac:dyDescent="0.3">
      <c r="D1324" s="31"/>
      <c r="E1324" s="103"/>
      <c r="F1324" s="103"/>
      <c r="M1324" s="558"/>
    </row>
    <row r="1325" spans="4:13" x14ac:dyDescent="0.3">
      <c r="D1325" s="31"/>
      <c r="E1325" s="103"/>
      <c r="F1325" s="103"/>
      <c r="M1325" s="558"/>
    </row>
    <row r="1326" spans="4:13" x14ac:dyDescent="0.3">
      <c r="D1326" s="31"/>
      <c r="E1326" s="103"/>
      <c r="F1326" s="103"/>
      <c r="M1326" s="558"/>
    </row>
    <row r="1327" spans="4:13" x14ac:dyDescent="0.3">
      <c r="D1327" s="31"/>
      <c r="E1327" s="103"/>
      <c r="F1327" s="103"/>
      <c r="M1327" s="558"/>
    </row>
    <row r="1328" spans="4:13" x14ac:dyDescent="0.3">
      <c r="D1328" s="31"/>
      <c r="E1328" s="103"/>
      <c r="F1328" s="103"/>
      <c r="M1328" s="558"/>
    </row>
    <row r="1329" spans="4:13" x14ac:dyDescent="0.3">
      <c r="D1329" s="31"/>
      <c r="E1329" s="103"/>
      <c r="F1329" s="103"/>
      <c r="M1329" s="558"/>
    </row>
    <row r="1330" spans="4:13" x14ac:dyDescent="0.3">
      <c r="D1330" s="31"/>
      <c r="E1330" s="103"/>
      <c r="F1330" s="103"/>
      <c r="M1330" s="558"/>
    </row>
    <row r="1331" spans="4:13" x14ac:dyDescent="0.3">
      <c r="D1331" s="31"/>
      <c r="E1331" s="103"/>
      <c r="F1331" s="103"/>
      <c r="M1331" s="558"/>
    </row>
    <row r="1332" spans="4:13" x14ac:dyDescent="0.3">
      <c r="D1332" s="31"/>
      <c r="E1332" s="103"/>
      <c r="F1332" s="103"/>
      <c r="M1332" s="558"/>
    </row>
    <row r="1333" spans="4:13" x14ac:dyDescent="0.3">
      <c r="D1333" s="31"/>
      <c r="E1333" s="103"/>
      <c r="F1333" s="103"/>
      <c r="M1333" s="558"/>
    </row>
    <row r="1334" spans="4:13" x14ac:dyDescent="0.3">
      <c r="D1334" s="31"/>
      <c r="E1334" s="103"/>
      <c r="F1334" s="103"/>
      <c r="M1334" s="558"/>
    </row>
    <row r="1335" spans="4:13" x14ac:dyDescent="0.3">
      <c r="D1335" s="31"/>
      <c r="E1335" s="103"/>
      <c r="F1335" s="103"/>
      <c r="M1335" s="558"/>
    </row>
    <row r="1336" spans="4:13" x14ac:dyDescent="0.3">
      <c r="D1336" s="31"/>
      <c r="E1336" s="103"/>
      <c r="F1336" s="103"/>
      <c r="M1336" s="558"/>
    </row>
    <row r="1337" spans="4:13" x14ac:dyDescent="0.3">
      <c r="D1337" s="31"/>
      <c r="E1337" s="103"/>
      <c r="F1337" s="103"/>
      <c r="M1337" s="558"/>
    </row>
    <row r="1338" spans="4:13" x14ac:dyDescent="0.3">
      <c r="D1338" s="31"/>
      <c r="E1338" s="103"/>
      <c r="F1338" s="103"/>
      <c r="M1338" s="558"/>
    </row>
    <row r="1339" spans="4:13" x14ac:dyDescent="0.3">
      <c r="D1339" s="31"/>
      <c r="E1339" s="103"/>
      <c r="F1339" s="103"/>
      <c r="M1339" s="558"/>
    </row>
    <row r="1340" spans="4:13" x14ac:dyDescent="0.3">
      <c r="D1340" s="31"/>
      <c r="E1340" s="103"/>
      <c r="F1340" s="103"/>
      <c r="M1340" s="558"/>
    </row>
    <row r="1341" spans="4:13" x14ac:dyDescent="0.3">
      <c r="D1341" s="31"/>
      <c r="E1341" s="103"/>
      <c r="F1341" s="103"/>
      <c r="M1341" s="558"/>
    </row>
    <row r="1342" spans="4:13" x14ac:dyDescent="0.3">
      <c r="D1342" s="31"/>
      <c r="E1342" s="103"/>
      <c r="F1342" s="103"/>
      <c r="M1342" s="558"/>
    </row>
    <row r="1343" spans="4:13" x14ac:dyDescent="0.3">
      <c r="D1343" s="31"/>
      <c r="E1343" s="103"/>
      <c r="F1343" s="103"/>
      <c r="M1343" s="558"/>
    </row>
    <row r="1344" spans="4:13" x14ac:dyDescent="0.3">
      <c r="D1344" s="31"/>
      <c r="E1344" s="103"/>
      <c r="F1344" s="103"/>
      <c r="M1344" s="558"/>
    </row>
    <row r="1345" spans="4:13" x14ac:dyDescent="0.3">
      <c r="D1345" s="31"/>
      <c r="E1345" s="103"/>
      <c r="F1345" s="103"/>
      <c r="M1345" s="558"/>
    </row>
    <row r="1346" spans="4:13" x14ac:dyDescent="0.3">
      <c r="D1346" s="31"/>
      <c r="E1346" s="103"/>
      <c r="F1346" s="103"/>
      <c r="M1346" s="558"/>
    </row>
    <row r="1347" spans="4:13" x14ac:dyDescent="0.3">
      <c r="D1347" s="31"/>
      <c r="E1347" s="103"/>
      <c r="F1347" s="103"/>
      <c r="M1347" s="558"/>
    </row>
    <row r="1348" spans="4:13" x14ac:dyDescent="0.3">
      <c r="D1348" s="31"/>
      <c r="E1348" s="103"/>
      <c r="F1348" s="103"/>
      <c r="M1348" s="558"/>
    </row>
    <row r="1349" spans="4:13" x14ac:dyDescent="0.3">
      <c r="D1349" s="31"/>
      <c r="E1349" s="103"/>
      <c r="F1349" s="103"/>
      <c r="M1349" s="558"/>
    </row>
    <row r="1350" spans="4:13" x14ac:dyDescent="0.3">
      <c r="D1350" s="31"/>
      <c r="E1350" s="103"/>
      <c r="F1350" s="103"/>
      <c r="M1350" s="558"/>
    </row>
    <row r="1351" spans="4:13" x14ac:dyDescent="0.3">
      <c r="D1351" s="31"/>
      <c r="E1351" s="103"/>
      <c r="F1351" s="103"/>
      <c r="M1351" s="558"/>
    </row>
    <row r="1352" spans="4:13" x14ac:dyDescent="0.3">
      <c r="D1352" s="31"/>
      <c r="E1352" s="103"/>
      <c r="F1352" s="103"/>
      <c r="M1352" s="558"/>
    </row>
    <row r="1353" spans="4:13" x14ac:dyDescent="0.3">
      <c r="D1353" s="31"/>
      <c r="E1353" s="103"/>
      <c r="F1353" s="103"/>
      <c r="M1353" s="558"/>
    </row>
    <row r="1354" spans="4:13" x14ac:dyDescent="0.3">
      <c r="D1354" s="31"/>
      <c r="E1354" s="103"/>
      <c r="F1354" s="103"/>
      <c r="M1354" s="558"/>
    </row>
    <row r="1355" spans="4:13" x14ac:dyDescent="0.3">
      <c r="D1355" s="31"/>
      <c r="E1355" s="103"/>
      <c r="F1355" s="103"/>
      <c r="M1355" s="558"/>
    </row>
    <row r="1356" spans="4:13" x14ac:dyDescent="0.3">
      <c r="D1356" s="31"/>
      <c r="E1356" s="103"/>
      <c r="F1356" s="103"/>
      <c r="M1356" s="558"/>
    </row>
    <row r="1357" spans="4:13" x14ac:dyDescent="0.3">
      <c r="D1357" s="31"/>
      <c r="E1357" s="103"/>
      <c r="F1357" s="103"/>
      <c r="M1357" s="558"/>
    </row>
    <row r="1358" spans="4:13" x14ac:dyDescent="0.3">
      <c r="D1358" s="31"/>
      <c r="E1358" s="103"/>
      <c r="F1358" s="103"/>
      <c r="M1358" s="558"/>
    </row>
    <row r="1359" spans="4:13" x14ac:dyDescent="0.3">
      <c r="D1359" s="31"/>
      <c r="E1359" s="103"/>
      <c r="F1359" s="103"/>
      <c r="M1359" s="558"/>
    </row>
    <row r="1360" spans="4:13" x14ac:dyDescent="0.3">
      <c r="D1360" s="31"/>
      <c r="E1360" s="103"/>
      <c r="F1360" s="103"/>
      <c r="M1360" s="558"/>
    </row>
    <row r="1361" spans="4:13" x14ac:dyDescent="0.3">
      <c r="D1361" s="31"/>
      <c r="E1361" s="103"/>
      <c r="F1361" s="103"/>
      <c r="M1361" s="558"/>
    </row>
    <row r="1362" spans="4:13" x14ac:dyDescent="0.3">
      <c r="D1362" s="31"/>
      <c r="E1362" s="103"/>
      <c r="F1362" s="103"/>
      <c r="M1362" s="558"/>
    </row>
    <row r="1363" spans="4:13" x14ac:dyDescent="0.3">
      <c r="D1363" s="31"/>
      <c r="E1363" s="103"/>
      <c r="F1363" s="103"/>
      <c r="M1363" s="558"/>
    </row>
    <row r="1364" spans="4:13" x14ac:dyDescent="0.3">
      <c r="D1364" s="31"/>
      <c r="E1364" s="103"/>
      <c r="F1364" s="103"/>
      <c r="M1364" s="558"/>
    </row>
    <row r="1365" spans="4:13" x14ac:dyDescent="0.3">
      <c r="D1365" s="31"/>
      <c r="E1365" s="103"/>
      <c r="F1365" s="103"/>
      <c r="M1365" s="558"/>
    </row>
    <row r="1366" spans="4:13" x14ac:dyDescent="0.3">
      <c r="D1366" s="31"/>
      <c r="E1366" s="103"/>
      <c r="F1366" s="103"/>
      <c r="M1366" s="558"/>
    </row>
    <row r="1367" spans="4:13" x14ac:dyDescent="0.3">
      <c r="D1367" s="31"/>
      <c r="E1367" s="103"/>
      <c r="F1367" s="103"/>
      <c r="M1367" s="558"/>
    </row>
    <row r="1368" spans="4:13" x14ac:dyDescent="0.3">
      <c r="D1368" s="31"/>
      <c r="E1368" s="103"/>
      <c r="F1368" s="103"/>
      <c r="M1368" s="558"/>
    </row>
    <row r="1369" spans="4:13" x14ac:dyDescent="0.3">
      <c r="D1369" s="31"/>
      <c r="E1369" s="103"/>
      <c r="F1369" s="103"/>
      <c r="M1369" s="558"/>
    </row>
    <row r="1370" spans="4:13" x14ac:dyDescent="0.3">
      <c r="D1370" s="31"/>
      <c r="E1370" s="103"/>
      <c r="F1370" s="103"/>
      <c r="M1370" s="558"/>
    </row>
    <row r="1371" spans="4:13" x14ac:dyDescent="0.3">
      <c r="D1371" s="31"/>
      <c r="E1371" s="103"/>
      <c r="F1371" s="103"/>
      <c r="M1371" s="558"/>
    </row>
    <row r="1372" spans="4:13" x14ac:dyDescent="0.3">
      <c r="D1372" s="31"/>
      <c r="E1372" s="103"/>
      <c r="F1372" s="103"/>
      <c r="M1372" s="558"/>
    </row>
    <row r="1373" spans="4:13" x14ac:dyDescent="0.3">
      <c r="D1373" s="31"/>
      <c r="E1373" s="103"/>
      <c r="F1373" s="103"/>
      <c r="M1373" s="558"/>
    </row>
    <row r="1374" spans="4:13" x14ac:dyDescent="0.3">
      <c r="D1374" s="31"/>
      <c r="E1374" s="103"/>
      <c r="F1374" s="103"/>
      <c r="M1374" s="558"/>
    </row>
    <row r="1375" spans="4:13" x14ac:dyDescent="0.3">
      <c r="D1375" s="31"/>
      <c r="E1375" s="103"/>
      <c r="F1375" s="103"/>
      <c r="M1375" s="558"/>
    </row>
    <row r="1376" spans="4:13" x14ac:dyDescent="0.3">
      <c r="D1376" s="31"/>
      <c r="E1376" s="103"/>
      <c r="F1376" s="103"/>
      <c r="M1376" s="558"/>
    </row>
    <row r="1377" spans="4:13" x14ac:dyDescent="0.3">
      <c r="D1377" s="31"/>
      <c r="E1377" s="103"/>
      <c r="F1377" s="103"/>
      <c r="M1377" s="558"/>
    </row>
    <row r="1378" spans="4:13" x14ac:dyDescent="0.3">
      <c r="D1378" s="31"/>
      <c r="E1378" s="103"/>
      <c r="F1378" s="103"/>
      <c r="M1378" s="558"/>
    </row>
    <row r="1379" spans="4:13" x14ac:dyDescent="0.3">
      <c r="D1379" s="31"/>
      <c r="E1379" s="103"/>
      <c r="F1379" s="103"/>
      <c r="M1379" s="558"/>
    </row>
    <row r="1380" spans="4:13" x14ac:dyDescent="0.3">
      <c r="D1380" s="31"/>
      <c r="E1380" s="103"/>
      <c r="F1380" s="103"/>
      <c r="M1380" s="558"/>
    </row>
    <row r="1381" spans="4:13" x14ac:dyDescent="0.3">
      <c r="D1381" s="31"/>
      <c r="E1381" s="103"/>
      <c r="F1381" s="103"/>
      <c r="M1381" s="558"/>
    </row>
    <row r="1382" spans="4:13" x14ac:dyDescent="0.3">
      <c r="D1382" s="31"/>
      <c r="E1382" s="103"/>
      <c r="F1382" s="103"/>
      <c r="M1382" s="558"/>
    </row>
    <row r="1383" spans="4:13" x14ac:dyDescent="0.3">
      <c r="D1383" s="31"/>
      <c r="E1383" s="103"/>
      <c r="F1383" s="103"/>
      <c r="M1383" s="558"/>
    </row>
    <row r="1384" spans="4:13" x14ac:dyDescent="0.3">
      <c r="D1384" s="31"/>
      <c r="E1384" s="103"/>
      <c r="F1384" s="103"/>
      <c r="M1384" s="558"/>
    </row>
    <row r="1385" spans="4:13" x14ac:dyDescent="0.3">
      <c r="D1385" s="31"/>
      <c r="E1385" s="103"/>
      <c r="F1385" s="103"/>
      <c r="M1385" s="558"/>
    </row>
    <row r="1386" spans="4:13" x14ac:dyDescent="0.3">
      <c r="D1386" s="31"/>
      <c r="E1386" s="103"/>
      <c r="F1386" s="103"/>
      <c r="M1386" s="558"/>
    </row>
    <row r="1387" spans="4:13" x14ac:dyDescent="0.3">
      <c r="D1387" s="31"/>
      <c r="E1387" s="103"/>
      <c r="F1387" s="103"/>
      <c r="M1387" s="558"/>
    </row>
    <row r="1388" spans="4:13" x14ac:dyDescent="0.3">
      <c r="D1388" s="31"/>
      <c r="E1388" s="103"/>
      <c r="F1388" s="103"/>
      <c r="M1388" s="558"/>
    </row>
    <row r="1389" spans="4:13" x14ac:dyDescent="0.3">
      <c r="D1389" s="31"/>
      <c r="E1389" s="103"/>
      <c r="F1389" s="103"/>
      <c r="M1389" s="558"/>
    </row>
    <row r="1390" spans="4:13" x14ac:dyDescent="0.3">
      <c r="D1390" s="31"/>
      <c r="E1390" s="103"/>
      <c r="F1390" s="103"/>
      <c r="M1390" s="558"/>
    </row>
    <row r="1391" spans="4:13" x14ac:dyDescent="0.3">
      <c r="D1391" s="31"/>
      <c r="E1391" s="103"/>
      <c r="F1391" s="103"/>
      <c r="M1391" s="558"/>
    </row>
    <row r="1392" spans="4:13" x14ac:dyDescent="0.3">
      <c r="D1392" s="31"/>
      <c r="E1392" s="103"/>
      <c r="F1392" s="103"/>
      <c r="M1392" s="558"/>
    </row>
    <row r="1393" spans="4:13" x14ac:dyDescent="0.3">
      <c r="D1393" s="31"/>
      <c r="E1393" s="103"/>
      <c r="F1393" s="103"/>
      <c r="M1393" s="558"/>
    </row>
    <row r="1394" spans="4:13" x14ac:dyDescent="0.3">
      <c r="D1394" s="31"/>
      <c r="E1394" s="103"/>
      <c r="F1394" s="103"/>
      <c r="M1394" s="558"/>
    </row>
    <row r="1395" spans="4:13" x14ac:dyDescent="0.3">
      <c r="D1395" s="31"/>
      <c r="E1395" s="103"/>
      <c r="F1395" s="103"/>
      <c r="M1395" s="558"/>
    </row>
    <row r="1396" spans="4:13" x14ac:dyDescent="0.3">
      <c r="D1396" s="31"/>
      <c r="E1396" s="103"/>
      <c r="F1396" s="103"/>
      <c r="M1396" s="558"/>
    </row>
    <row r="1397" spans="4:13" x14ac:dyDescent="0.3">
      <c r="D1397" s="31"/>
      <c r="E1397" s="103"/>
      <c r="F1397" s="103"/>
      <c r="M1397" s="558"/>
    </row>
    <row r="1398" spans="4:13" x14ac:dyDescent="0.3">
      <c r="D1398" s="31"/>
      <c r="E1398" s="103"/>
      <c r="F1398" s="103"/>
      <c r="M1398" s="558"/>
    </row>
    <row r="1399" spans="4:13" x14ac:dyDescent="0.3">
      <c r="D1399" s="31"/>
      <c r="E1399" s="103"/>
      <c r="F1399" s="103"/>
      <c r="M1399" s="558"/>
    </row>
    <row r="1400" spans="4:13" x14ac:dyDescent="0.3">
      <c r="D1400" s="31"/>
      <c r="E1400" s="103"/>
      <c r="F1400" s="103"/>
      <c r="M1400" s="558"/>
    </row>
    <row r="1401" spans="4:13" x14ac:dyDescent="0.3">
      <c r="D1401" s="31"/>
      <c r="E1401" s="103"/>
      <c r="F1401" s="103"/>
      <c r="M1401" s="558"/>
    </row>
    <row r="1402" spans="4:13" x14ac:dyDescent="0.3">
      <c r="D1402" s="31"/>
      <c r="E1402" s="103"/>
      <c r="F1402" s="103"/>
      <c r="M1402" s="558"/>
    </row>
    <row r="1403" spans="4:13" x14ac:dyDescent="0.3">
      <c r="D1403" s="31"/>
      <c r="E1403" s="103"/>
      <c r="F1403" s="103"/>
      <c r="M1403" s="558"/>
    </row>
    <row r="1404" spans="4:13" x14ac:dyDescent="0.3">
      <c r="D1404" s="31"/>
      <c r="E1404" s="103"/>
      <c r="F1404" s="103"/>
      <c r="M1404" s="558"/>
    </row>
    <row r="1405" spans="4:13" x14ac:dyDescent="0.3">
      <c r="D1405" s="31"/>
      <c r="E1405" s="103"/>
      <c r="F1405" s="103"/>
      <c r="M1405" s="558"/>
    </row>
    <row r="1406" spans="4:13" x14ac:dyDescent="0.3">
      <c r="D1406" s="31"/>
      <c r="E1406" s="103"/>
      <c r="F1406" s="103"/>
      <c r="M1406" s="558"/>
    </row>
    <row r="1407" spans="4:13" x14ac:dyDescent="0.3">
      <c r="D1407" s="31"/>
      <c r="E1407" s="103"/>
      <c r="F1407" s="103"/>
      <c r="M1407" s="558"/>
    </row>
    <row r="1408" spans="4:13" x14ac:dyDescent="0.3">
      <c r="D1408" s="31"/>
      <c r="E1408" s="103"/>
      <c r="F1408" s="103"/>
      <c r="M1408" s="558"/>
    </row>
    <row r="1409" spans="4:13" x14ac:dyDescent="0.3">
      <c r="D1409" s="31"/>
      <c r="E1409" s="103"/>
      <c r="F1409" s="103"/>
      <c r="M1409" s="558"/>
    </row>
    <row r="1410" spans="4:13" x14ac:dyDescent="0.3">
      <c r="D1410" s="31"/>
      <c r="E1410" s="103"/>
      <c r="F1410" s="103"/>
      <c r="M1410" s="558"/>
    </row>
    <row r="1411" spans="4:13" x14ac:dyDescent="0.3">
      <c r="D1411" s="31"/>
      <c r="E1411" s="103"/>
      <c r="F1411" s="103"/>
      <c r="M1411" s="558"/>
    </row>
    <row r="1412" spans="4:13" x14ac:dyDescent="0.3">
      <c r="D1412" s="31"/>
      <c r="E1412" s="103"/>
      <c r="F1412" s="103"/>
      <c r="M1412" s="558"/>
    </row>
    <row r="1413" spans="4:13" x14ac:dyDescent="0.3">
      <c r="D1413" s="31"/>
      <c r="E1413" s="103"/>
      <c r="F1413" s="103"/>
      <c r="M1413" s="558"/>
    </row>
    <row r="1414" spans="4:13" x14ac:dyDescent="0.3">
      <c r="D1414" s="31"/>
      <c r="E1414" s="103"/>
      <c r="F1414" s="103"/>
      <c r="M1414" s="558"/>
    </row>
    <row r="1415" spans="4:13" x14ac:dyDescent="0.3">
      <c r="D1415" s="31"/>
      <c r="E1415" s="103"/>
      <c r="F1415" s="103"/>
      <c r="M1415" s="558"/>
    </row>
    <row r="1416" spans="4:13" x14ac:dyDescent="0.3">
      <c r="D1416" s="31"/>
      <c r="E1416" s="103"/>
      <c r="F1416" s="103"/>
      <c r="M1416" s="558"/>
    </row>
    <row r="1417" spans="4:13" x14ac:dyDescent="0.3">
      <c r="D1417" s="31"/>
      <c r="E1417" s="103"/>
      <c r="F1417" s="103"/>
      <c r="M1417" s="558"/>
    </row>
    <row r="1418" spans="4:13" x14ac:dyDescent="0.3">
      <c r="D1418" s="31"/>
      <c r="E1418" s="103"/>
      <c r="F1418" s="103"/>
      <c r="M1418" s="558"/>
    </row>
    <row r="1419" spans="4:13" x14ac:dyDescent="0.3">
      <c r="D1419" s="31"/>
      <c r="E1419" s="103"/>
      <c r="F1419" s="103"/>
      <c r="M1419" s="558"/>
    </row>
    <row r="1420" spans="4:13" x14ac:dyDescent="0.3">
      <c r="D1420" s="31"/>
      <c r="E1420" s="103"/>
      <c r="F1420" s="103"/>
      <c r="M1420" s="558"/>
    </row>
    <row r="1421" spans="4:13" x14ac:dyDescent="0.3">
      <c r="D1421" s="31"/>
      <c r="E1421" s="103"/>
      <c r="F1421" s="103"/>
      <c r="M1421" s="558"/>
    </row>
    <row r="1422" spans="4:13" x14ac:dyDescent="0.3">
      <c r="D1422" s="31"/>
      <c r="E1422" s="103"/>
      <c r="F1422" s="103"/>
      <c r="M1422" s="558"/>
    </row>
    <row r="1423" spans="4:13" x14ac:dyDescent="0.3">
      <c r="D1423" s="31"/>
      <c r="E1423" s="103"/>
      <c r="F1423" s="103"/>
      <c r="M1423" s="558"/>
    </row>
    <row r="1424" spans="4:13" x14ac:dyDescent="0.3">
      <c r="D1424" s="31"/>
      <c r="E1424" s="103"/>
      <c r="F1424" s="103"/>
      <c r="M1424" s="558"/>
    </row>
    <row r="1425" spans="4:13" x14ac:dyDescent="0.3">
      <c r="D1425" s="31"/>
      <c r="E1425" s="103"/>
      <c r="F1425" s="103"/>
      <c r="M1425" s="558"/>
    </row>
    <row r="1426" spans="4:13" x14ac:dyDescent="0.3">
      <c r="D1426" s="31"/>
      <c r="E1426" s="103"/>
      <c r="F1426" s="103"/>
      <c r="M1426" s="558"/>
    </row>
    <row r="1427" spans="4:13" x14ac:dyDescent="0.3">
      <c r="D1427" s="31"/>
      <c r="E1427" s="103"/>
      <c r="F1427" s="103"/>
      <c r="M1427" s="558"/>
    </row>
    <row r="1428" spans="4:13" x14ac:dyDescent="0.3">
      <c r="D1428" s="31"/>
      <c r="E1428" s="103"/>
      <c r="F1428" s="103"/>
      <c r="M1428" s="558"/>
    </row>
    <row r="1429" spans="4:13" x14ac:dyDescent="0.3">
      <c r="D1429" s="31"/>
      <c r="E1429" s="103"/>
      <c r="F1429" s="103"/>
      <c r="M1429" s="558"/>
    </row>
    <row r="1430" spans="4:13" x14ac:dyDescent="0.3">
      <c r="D1430" s="31"/>
      <c r="E1430" s="103"/>
      <c r="F1430" s="103"/>
      <c r="M1430" s="558"/>
    </row>
    <row r="1431" spans="4:13" x14ac:dyDescent="0.3">
      <c r="D1431" s="31"/>
      <c r="E1431" s="103"/>
      <c r="F1431" s="103"/>
      <c r="M1431" s="558"/>
    </row>
    <row r="1432" spans="4:13" x14ac:dyDescent="0.3">
      <c r="D1432" s="31"/>
      <c r="E1432" s="103"/>
      <c r="F1432" s="103"/>
      <c r="M1432" s="558"/>
    </row>
    <row r="1433" spans="4:13" x14ac:dyDescent="0.3">
      <c r="D1433" s="31"/>
      <c r="E1433" s="103"/>
      <c r="F1433" s="103"/>
      <c r="M1433" s="558"/>
    </row>
    <row r="1434" spans="4:13" x14ac:dyDescent="0.3">
      <c r="D1434" s="31"/>
      <c r="E1434" s="103"/>
      <c r="F1434" s="103"/>
      <c r="M1434" s="558"/>
    </row>
    <row r="1435" spans="4:13" x14ac:dyDescent="0.3">
      <c r="D1435" s="31"/>
      <c r="E1435" s="103"/>
      <c r="F1435" s="103"/>
      <c r="M1435" s="558"/>
    </row>
    <row r="1436" spans="4:13" x14ac:dyDescent="0.3">
      <c r="D1436" s="31"/>
      <c r="E1436" s="103"/>
      <c r="F1436" s="103"/>
      <c r="M1436" s="558"/>
    </row>
    <row r="1437" spans="4:13" x14ac:dyDescent="0.3">
      <c r="D1437" s="31"/>
      <c r="E1437" s="103"/>
      <c r="F1437" s="103"/>
      <c r="M1437" s="558"/>
    </row>
    <row r="1438" spans="4:13" x14ac:dyDescent="0.3">
      <c r="D1438" s="31"/>
      <c r="E1438" s="103"/>
      <c r="F1438" s="103"/>
      <c r="M1438" s="558"/>
    </row>
    <row r="1439" spans="4:13" x14ac:dyDescent="0.3">
      <c r="D1439" s="31"/>
      <c r="E1439" s="103"/>
      <c r="F1439" s="103"/>
      <c r="M1439" s="558"/>
    </row>
    <row r="1440" spans="4:13" x14ac:dyDescent="0.3">
      <c r="D1440" s="31"/>
      <c r="E1440" s="103"/>
      <c r="F1440" s="103"/>
      <c r="M1440" s="558"/>
    </row>
    <row r="1441" spans="4:13" x14ac:dyDescent="0.3">
      <c r="D1441" s="31"/>
      <c r="E1441" s="103"/>
      <c r="F1441" s="103"/>
      <c r="M1441" s="558"/>
    </row>
    <row r="1442" spans="4:13" x14ac:dyDescent="0.3">
      <c r="D1442" s="31"/>
      <c r="E1442" s="103"/>
      <c r="F1442" s="103"/>
      <c r="M1442" s="558"/>
    </row>
    <row r="1443" spans="4:13" x14ac:dyDescent="0.3">
      <c r="D1443" s="31"/>
      <c r="E1443" s="103"/>
      <c r="F1443" s="103"/>
      <c r="M1443" s="558"/>
    </row>
    <row r="1444" spans="4:13" x14ac:dyDescent="0.3">
      <c r="D1444" s="31"/>
      <c r="E1444" s="103"/>
      <c r="F1444" s="103"/>
      <c r="M1444" s="558"/>
    </row>
    <row r="1445" spans="4:13" x14ac:dyDescent="0.3">
      <c r="D1445" s="31"/>
      <c r="E1445" s="103"/>
      <c r="F1445" s="103"/>
      <c r="M1445" s="558"/>
    </row>
    <row r="1446" spans="4:13" x14ac:dyDescent="0.3">
      <c r="D1446" s="31"/>
      <c r="E1446" s="103"/>
      <c r="F1446" s="103"/>
      <c r="M1446" s="558"/>
    </row>
    <row r="1447" spans="4:13" x14ac:dyDescent="0.3">
      <c r="D1447" s="31"/>
      <c r="E1447" s="103"/>
      <c r="F1447" s="103"/>
      <c r="M1447" s="558"/>
    </row>
    <row r="1448" spans="4:13" x14ac:dyDescent="0.3">
      <c r="D1448" s="31"/>
      <c r="E1448" s="103"/>
      <c r="F1448" s="103"/>
      <c r="M1448" s="558"/>
    </row>
    <row r="1449" spans="4:13" x14ac:dyDescent="0.3">
      <c r="D1449" s="31"/>
      <c r="E1449" s="103"/>
      <c r="F1449" s="103"/>
      <c r="M1449" s="558"/>
    </row>
    <row r="1450" spans="4:13" x14ac:dyDescent="0.3">
      <c r="D1450" s="31"/>
      <c r="E1450" s="103"/>
      <c r="F1450" s="103"/>
      <c r="M1450" s="558"/>
    </row>
    <row r="1451" spans="4:13" x14ac:dyDescent="0.3">
      <c r="D1451" s="31"/>
      <c r="E1451" s="103"/>
      <c r="F1451" s="103"/>
      <c r="M1451" s="558"/>
    </row>
    <row r="1452" spans="4:13" x14ac:dyDescent="0.3">
      <c r="D1452" s="31"/>
      <c r="E1452" s="103"/>
      <c r="F1452" s="103"/>
      <c r="M1452" s="558"/>
    </row>
    <row r="1453" spans="4:13" x14ac:dyDescent="0.3">
      <c r="D1453" s="31"/>
      <c r="E1453" s="103"/>
      <c r="F1453" s="103"/>
      <c r="M1453" s="558"/>
    </row>
    <row r="1454" spans="4:13" x14ac:dyDescent="0.3">
      <c r="D1454" s="31"/>
      <c r="E1454" s="103"/>
      <c r="F1454" s="103"/>
      <c r="M1454" s="558"/>
    </row>
    <row r="1455" spans="4:13" x14ac:dyDescent="0.3">
      <c r="D1455" s="31"/>
      <c r="E1455" s="103"/>
      <c r="F1455" s="103"/>
      <c r="M1455" s="558"/>
    </row>
    <row r="1456" spans="4:13" x14ac:dyDescent="0.3">
      <c r="D1456" s="31"/>
      <c r="E1456" s="103"/>
      <c r="F1456" s="103"/>
      <c r="M1456" s="558"/>
    </row>
    <row r="1457" spans="4:13" x14ac:dyDescent="0.3">
      <c r="D1457" s="31"/>
      <c r="E1457" s="103"/>
      <c r="F1457" s="103"/>
      <c r="M1457" s="558"/>
    </row>
    <row r="1458" spans="4:13" x14ac:dyDescent="0.3">
      <c r="D1458" s="31"/>
      <c r="E1458" s="103"/>
      <c r="F1458" s="103"/>
      <c r="M1458" s="558"/>
    </row>
    <row r="1459" spans="4:13" x14ac:dyDescent="0.3">
      <c r="D1459" s="31"/>
      <c r="E1459" s="103"/>
      <c r="F1459" s="103"/>
      <c r="M1459" s="558"/>
    </row>
    <row r="1460" spans="4:13" x14ac:dyDescent="0.3">
      <c r="D1460" s="31"/>
      <c r="E1460" s="103"/>
      <c r="F1460" s="103"/>
      <c r="M1460" s="558"/>
    </row>
    <row r="1461" spans="4:13" x14ac:dyDescent="0.3">
      <c r="D1461" s="31"/>
      <c r="E1461" s="103"/>
      <c r="F1461" s="103"/>
      <c r="M1461" s="558"/>
    </row>
    <row r="1462" spans="4:13" x14ac:dyDescent="0.3">
      <c r="D1462" s="31"/>
      <c r="E1462" s="103"/>
      <c r="F1462" s="103"/>
      <c r="M1462" s="558"/>
    </row>
    <row r="1463" spans="4:13" x14ac:dyDescent="0.3">
      <c r="D1463" s="31"/>
      <c r="E1463" s="103"/>
      <c r="F1463" s="103"/>
      <c r="M1463" s="558"/>
    </row>
    <row r="1464" spans="4:13" x14ac:dyDescent="0.3">
      <c r="D1464" s="31"/>
      <c r="E1464" s="103"/>
      <c r="F1464" s="103"/>
      <c r="M1464" s="558"/>
    </row>
    <row r="1465" spans="4:13" x14ac:dyDescent="0.3">
      <c r="D1465" s="31"/>
      <c r="E1465" s="103"/>
      <c r="F1465" s="103"/>
      <c r="M1465" s="558"/>
    </row>
    <row r="1466" spans="4:13" x14ac:dyDescent="0.3">
      <c r="D1466" s="31"/>
      <c r="E1466" s="103"/>
      <c r="F1466" s="103"/>
      <c r="M1466" s="558"/>
    </row>
    <row r="1467" spans="4:13" x14ac:dyDescent="0.3">
      <c r="D1467" s="31"/>
      <c r="E1467" s="103"/>
      <c r="F1467" s="103"/>
      <c r="M1467" s="558"/>
    </row>
    <row r="1468" spans="4:13" x14ac:dyDescent="0.3">
      <c r="D1468" s="31"/>
      <c r="E1468" s="103"/>
      <c r="F1468" s="103"/>
      <c r="M1468" s="558"/>
    </row>
    <row r="1469" spans="4:13" x14ac:dyDescent="0.3">
      <c r="D1469" s="31"/>
      <c r="E1469" s="103"/>
      <c r="F1469" s="103"/>
      <c r="M1469" s="558"/>
    </row>
    <row r="1470" spans="4:13" x14ac:dyDescent="0.3">
      <c r="D1470" s="31"/>
      <c r="E1470" s="103"/>
      <c r="F1470" s="103"/>
      <c r="M1470" s="558"/>
    </row>
    <row r="1471" spans="4:13" x14ac:dyDescent="0.3">
      <c r="D1471" s="31"/>
      <c r="E1471" s="103"/>
      <c r="F1471" s="103"/>
      <c r="M1471" s="558"/>
    </row>
    <row r="1472" spans="4:13" x14ac:dyDescent="0.3">
      <c r="D1472" s="31"/>
      <c r="E1472" s="103"/>
      <c r="F1472" s="103"/>
      <c r="M1472" s="558"/>
    </row>
    <row r="1473" spans="4:13" x14ac:dyDescent="0.3">
      <c r="D1473" s="31"/>
      <c r="E1473" s="103"/>
      <c r="F1473" s="103"/>
      <c r="M1473" s="558"/>
    </row>
    <row r="1474" spans="4:13" x14ac:dyDescent="0.3">
      <c r="D1474" s="31"/>
      <c r="E1474" s="103"/>
      <c r="F1474" s="103"/>
      <c r="M1474" s="558"/>
    </row>
    <row r="1475" spans="4:13" x14ac:dyDescent="0.3">
      <c r="D1475" s="31"/>
      <c r="E1475" s="103"/>
      <c r="F1475" s="103"/>
      <c r="M1475" s="558"/>
    </row>
    <row r="1476" spans="4:13" x14ac:dyDescent="0.3">
      <c r="D1476" s="31"/>
      <c r="E1476" s="103"/>
      <c r="F1476" s="103"/>
      <c r="M1476" s="558"/>
    </row>
    <row r="1477" spans="4:13" x14ac:dyDescent="0.3">
      <c r="D1477" s="31"/>
      <c r="E1477" s="103"/>
      <c r="F1477" s="103"/>
      <c r="M1477" s="558"/>
    </row>
    <row r="1478" spans="4:13" x14ac:dyDescent="0.3">
      <c r="D1478" s="31"/>
      <c r="E1478" s="103"/>
      <c r="F1478" s="103"/>
      <c r="M1478" s="558"/>
    </row>
    <row r="1479" spans="4:13" x14ac:dyDescent="0.3">
      <c r="D1479" s="31"/>
      <c r="E1479" s="103"/>
      <c r="F1479" s="103"/>
      <c r="M1479" s="558"/>
    </row>
    <row r="1480" spans="4:13" x14ac:dyDescent="0.3">
      <c r="D1480" s="31"/>
      <c r="E1480" s="103"/>
      <c r="F1480" s="103"/>
      <c r="M1480" s="558"/>
    </row>
    <row r="1481" spans="4:13" x14ac:dyDescent="0.3">
      <c r="D1481" s="31"/>
      <c r="E1481" s="103"/>
      <c r="F1481" s="103"/>
      <c r="M1481" s="558"/>
    </row>
    <row r="1482" spans="4:13" x14ac:dyDescent="0.3">
      <c r="D1482" s="31"/>
      <c r="E1482" s="103"/>
      <c r="F1482" s="103"/>
      <c r="M1482" s="558"/>
    </row>
    <row r="1483" spans="4:13" x14ac:dyDescent="0.3">
      <c r="D1483" s="31"/>
      <c r="E1483" s="103"/>
      <c r="F1483" s="103"/>
      <c r="M1483" s="558"/>
    </row>
    <row r="1484" spans="4:13" x14ac:dyDescent="0.3">
      <c r="D1484" s="31"/>
      <c r="E1484" s="103"/>
      <c r="F1484" s="103"/>
      <c r="M1484" s="558"/>
    </row>
    <row r="1485" spans="4:13" x14ac:dyDescent="0.3">
      <c r="D1485" s="31"/>
      <c r="E1485" s="103"/>
      <c r="F1485" s="103"/>
      <c r="M1485" s="558"/>
    </row>
    <row r="1486" spans="4:13" x14ac:dyDescent="0.3">
      <c r="D1486" s="31"/>
      <c r="E1486" s="103"/>
      <c r="F1486" s="103"/>
      <c r="M1486" s="558"/>
    </row>
    <row r="1487" spans="4:13" x14ac:dyDescent="0.3">
      <c r="D1487" s="31"/>
      <c r="E1487" s="103"/>
      <c r="F1487" s="103"/>
      <c r="M1487" s="558"/>
    </row>
    <row r="1488" spans="4:13" x14ac:dyDescent="0.3">
      <c r="D1488" s="31"/>
      <c r="E1488" s="103"/>
      <c r="F1488" s="103"/>
      <c r="M1488" s="558"/>
    </row>
    <row r="1489" spans="4:13" x14ac:dyDescent="0.3">
      <c r="D1489" s="31"/>
      <c r="E1489" s="103"/>
      <c r="F1489" s="103"/>
      <c r="M1489" s="558"/>
    </row>
    <row r="1490" spans="4:13" x14ac:dyDescent="0.3">
      <c r="D1490" s="31"/>
      <c r="E1490" s="103"/>
      <c r="F1490" s="103"/>
      <c r="M1490" s="558"/>
    </row>
    <row r="1491" spans="4:13" x14ac:dyDescent="0.3">
      <c r="D1491" s="31"/>
      <c r="E1491" s="103"/>
      <c r="F1491" s="103"/>
      <c r="M1491" s="558"/>
    </row>
    <row r="1492" spans="4:13" x14ac:dyDescent="0.3">
      <c r="D1492" s="31"/>
      <c r="E1492" s="103"/>
      <c r="F1492" s="103"/>
      <c r="M1492" s="558"/>
    </row>
    <row r="1493" spans="4:13" x14ac:dyDescent="0.3">
      <c r="D1493" s="31"/>
      <c r="E1493" s="103"/>
      <c r="F1493" s="103"/>
      <c r="M1493" s="558"/>
    </row>
    <row r="1494" spans="4:13" x14ac:dyDescent="0.3">
      <c r="D1494" s="31"/>
      <c r="E1494" s="103"/>
      <c r="F1494" s="103"/>
      <c r="M1494" s="558"/>
    </row>
    <row r="1495" spans="4:13" x14ac:dyDescent="0.3">
      <c r="D1495" s="31"/>
      <c r="E1495" s="103"/>
      <c r="F1495" s="103"/>
      <c r="M1495" s="558"/>
    </row>
    <row r="1496" spans="4:13" x14ac:dyDescent="0.3">
      <c r="D1496" s="31"/>
      <c r="E1496" s="103"/>
      <c r="F1496" s="103"/>
      <c r="M1496" s="558"/>
    </row>
    <row r="1497" spans="4:13" x14ac:dyDescent="0.3">
      <c r="D1497" s="31"/>
      <c r="E1497" s="103"/>
      <c r="F1497" s="103"/>
      <c r="M1497" s="558"/>
    </row>
    <row r="1498" spans="4:13" x14ac:dyDescent="0.3">
      <c r="D1498" s="31"/>
      <c r="E1498" s="103"/>
      <c r="F1498" s="103"/>
      <c r="M1498" s="558"/>
    </row>
    <row r="1499" spans="4:13" x14ac:dyDescent="0.3">
      <c r="D1499" s="31"/>
      <c r="E1499" s="103"/>
      <c r="F1499" s="103"/>
      <c r="M1499" s="558"/>
    </row>
    <row r="1500" spans="4:13" x14ac:dyDescent="0.3">
      <c r="D1500" s="31"/>
      <c r="E1500" s="103"/>
      <c r="F1500" s="103"/>
      <c r="M1500" s="558"/>
    </row>
    <row r="1501" spans="4:13" x14ac:dyDescent="0.3">
      <c r="D1501" s="31"/>
      <c r="E1501" s="103"/>
      <c r="F1501" s="103"/>
      <c r="M1501" s="558"/>
    </row>
    <row r="1502" spans="4:13" x14ac:dyDescent="0.3">
      <c r="D1502" s="31"/>
      <c r="E1502" s="103"/>
      <c r="F1502" s="103"/>
      <c r="M1502" s="558"/>
    </row>
    <row r="1503" spans="4:13" x14ac:dyDescent="0.3">
      <c r="D1503" s="31"/>
      <c r="E1503" s="103"/>
      <c r="F1503" s="103"/>
      <c r="M1503" s="558"/>
    </row>
    <row r="1504" spans="4:13" x14ac:dyDescent="0.3">
      <c r="D1504" s="31"/>
      <c r="E1504" s="103"/>
      <c r="F1504" s="103"/>
      <c r="M1504" s="558"/>
    </row>
    <row r="1505" spans="4:13" x14ac:dyDescent="0.3">
      <c r="D1505" s="31"/>
      <c r="E1505" s="103"/>
      <c r="F1505" s="103"/>
      <c r="M1505" s="558"/>
    </row>
    <row r="1506" spans="4:13" x14ac:dyDescent="0.3">
      <c r="D1506" s="31"/>
      <c r="E1506" s="103"/>
      <c r="F1506" s="103"/>
      <c r="M1506" s="558"/>
    </row>
    <row r="1507" spans="4:13" x14ac:dyDescent="0.3">
      <c r="D1507" s="31"/>
      <c r="E1507" s="103"/>
      <c r="F1507" s="103"/>
      <c r="M1507" s="558"/>
    </row>
    <row r="1508" spans="4:13" x14ac:dyDescent="0.3">
      <c r="D1508" s="31"/>
      <c r="E1508" s="103"/>
      <c r="F1508" s="103"/>
      <c r="M1508" s="558"/>
    </row>
    <row r="1509" spans="4:13" x14ac:dyDescent="0.3">
      <c r="D1509" s="31"/>
      <c r="E1509" s="103"/>
      <c r="F1509" s="103"/>
      <c r="M1509" s="558"/>
    </row>
    <row r="1510" spans="4:13" x14ac:dyDescent="0.3">
      <c r="D1510" s="31"/>
      <c r="E1510" s="103"/>
      <c r="F1510" s="103"/>
      <c r="M1510" s="558"/>
    </row>
    <row r="1511" spans="4:13" x14ac:dyDescent="0.3">
      <c r="D1511" s="31"/>
      <c r="E1511" s="103"/>
      <c r="F1511" s="103"/>
      <c r="M1511" s="558"/>
    </row>
    <row r="1512" spans="4:13" x14ac:dyDescent="0.3">
      <c r="D1512" s="31"/>
      <c r="E1512" s="103"/>
      <c r="F1512" s="103"/>
      <c r="M1512" s="558"/>
    </row>
    <row r="1513" spans="4:13" x14ac:dyDescent="0.3">
      <c r="D1513" s="31"/>
      <c r="E1513" s="103"/>
      <c r="F1513" s="103"/>
      <c r="M1513" s="558"/>
    </row>
    <row r="1514" spans="4:13" x14ac:dyDescent="0.3">
      <c r="D1514" s="31"/>
      <c r="E1514" s="103"/>
      <c r="F1514" s="103"/>
      <c r="M1514" s="558"/>
    </row>
    <row r="1515" spans="4:13" x14ac:dyDescent="0.3">
      <c r="D1515" s="31"/>
      <c r="E1515" s="103"/>
      <c r="F1515" s="103"/>
      <c r="M1515" s="558"/>
    </row>
    <row r="1516" spans="4:13" x14ac:dyDescent="0.3">
      <c r="D1516" s="31"/>
      <c r="E1516" s="103"/>
      <c r="F1516" s="103"/>
      <c r="M1516" s="558"/>
    </row>
    <row r="1517" spans="4:13" x14ac:dyDescent="0.3">
      <c r="D1517" s="31"/>
      <c r="E1517" s="103"/>
      <c r="F1517" s="103"/>
      <c r="M1517" s="558"/>
    </row>
    <row r="1518" spans="4:13" x14ac:dyDescent="0.3">
      <c r="D1518" s="31"/>
      <c r="E1518" s="103"/>
      <c r="F1518" s="103"/>
      <c r="M1518" s="558"/>
    </row>
    <row r="1519" spans="4:13" x14ac:dyDescent="0.3">
      <c r="D1519" s="31"/>
      <c r="E1519" s="103"/>
      <c r="F1519" s="103"/>
      <c r="M1519" s="558"/>
    </row>
    <row r="1520" spans="4:13" x14ac:dyDescent="0.3">
      <c r="D1520" s="31"/>
      <c r="E1520" s="103"/>
      <c r="F1520" s="103"/>
      <c r="M1520" s="558"/>
    </row>
    <row r="1521" spans="4:13" x14ac:dyDescent="0.3">
      <c r="D1521" s="31"/>
      <c r="E1521" s="103"/>
      <c r="F1521" s="103"/>
      <c r="M1521" s="558"/>
    </row>
    <row r="1522" spans="4:13" x14ac:dyDescent="0.3">
      <c r="D1522" s="31"/>
      <c r="E1522" s="103"/>
      <c r="F1522" s="103"/>
      <c r="M1522" s="558"/>
    </row>
    <row r="1523" spans="4:13" x14ac:dyDescent="0.3">
      <c r="D1523" s="31"/>
      <c r="E1523" s="103"/>
      <c r="F1523" s="103"/>
      <c r="M1523" s="558"/>
    </row>
    <row r="1524" spans="4:13" x14ac:dyDescent="0.3">
      <c r="D1524" s="31"/>
      <c r="E1524" s="103"/>
      <c r="F1524" s="103"/>
      <c r="M1524" s="558"/>
    </row>
    <row r="1525" spans="4:13" x14ac:dyDescent="0.3">
      <c r="D1525" s="31"/>
      <c r="E1525" s="103"/>
      <c r="F1525" s="103"/>
      <c r="M1525" s="558"/>
    </row>
    <row r="1526" spans="4:13" x14ac:dyDescent="0.3">
      <c r="D1526" s="31"/>
      <c r="E1526" s="103"/>
      <c r="F1526" s="103"/>
      <c r="M1526" s="558"/>
    </row>
    <row r="1527" spans="4:13" x14ac:dyDescent="0.3">
      <c r="D1527" s="31"/>
      <c r="E1527" s="103"/>
      <c r="F1527" s="103"/>
      <c r="M1527" s="558"/>
    </row>
    <row r="1528" spans="4:13" x14ac:dyDescent="0.3">
      <c r="D1528" s="31"/>
      <c r="E1528" s="103"/>
      <c r="F1528" s="103"/>
      <c r="M1528" s="558"/>
    </row>
    <row r="1529" spans="4:13" x14ac:dyDescent="0.3">
      <c r="D1529" s="31"/>
      <c r="E1529" s="103"/>
      <c r="F1529" s="103"/>
      <c r="M1529" s="558"/>
    </row>
    <row r="1530" spans="4:13" x14ac:dyDescent="0.3">
      <c r="D1530" s="31"/>
      <c r="E1530" s="103"/>
      <c r="F1530" s="103"/>
      <c r="M1530" s="558"/>
    </row>
    <row r="1531" spans="4:13" x14ac:dyDescent="0.3">
      <c r="D1531" s="31"/>
      <c r="E1531" s="103"/>
      <c r="F1531" s="103"/>
      <c r="M1531" s="558"/>
    </row>
    <row r="1532" spans="4:13" x14ac:dyDescent="0.3">
      <c r="D1532" s="31"/>
      <c r="E1532" s="103"/>
      <c r="F1532" s="103"/>
      <c r="M1532" s="558"/>
    </row>
    <row r="1533" spans="4:13" x14ac:dyDescent="0.3">
      <c r="D1533" s="31"/>
      <c r="E1533" s="103"/>
      <c r="F1533" s="103"/>
      <c r="M1533" s="558"/>
    </row>
    <row r="1534" spans="4:13" x14ac:dyDescent="0.3">
      <c r="D1534" s="31"/>
      <c r="E1534" s="103"/>
      <c r="F1534" s="103"/>
      <c r="M1534" s="558"/>
    </row>
    <row r="1535" spans="4:13" x14ac:dyDescent="0.3">
      <c r="D1535" s="31"/>
      <c r="E1535" s="103"/>
      <c r="F1535" s="103"/>
      <c r="M1535" s="558"/>
    </row>
    <row r="1536" spans="4:13" x14ac:dyDescent="0.3">
      <c r="D1536" s="31"/>
      <c r="E1536" s="103"/>
      <c r="F1536" s="103"/>
      <c r="M1536" s="558"/>
    </row>
    <row r="1537" spans="4:13" x14ac:dyDescent="0.3">
      <c r="D1537" s="31"/>
      <c r="E1537" s="103"/>
      <c r="F1537" s="103"/>
      <c r="M1537" s="558"/>
    </row>
    <row r="1538" spans="4:13" x14ac:dyDescent="0.3">
      <c r="D1538" s="31"/>
      <c r="E1538" s="103"/>
      <c r="F1538" s="103"/>
      <c r="M1538" s="558"/>
    </row>
    <row r="1539" spans="4:13" x14ac:dyDescent="0.3">
      <c r="D1539" s="31"/>
      <c r="E1539" s="103"/>
      <c r="F1539" s="103"/>
      <c r="M1539" s="558"/>
    </row>
    <row r="1540" spans="4:13" x14ac:dyDescent="0.3">
      <c r="D1540" s="31"/>
      <c r="E1540" s="103"/>
      <c r="F1540" s="103"/>
      <c r="M1540" s="558"/>
    </row>
    <row r="1541" spans="4:13" x14ac:dyDescent="0.3">
      <c r="D1541" s="31"/>
      <c r="E1541" s="103"/>
      <c r="F1541" s="103"/>
      <c r="M1541" s="558"/>
    </row>
    <row r="1542" spans="4:13" x14ac:dyDescent="0.3">
      <c r="D1542" s="31"/>
      <c r="E1542" s="103"/>
      <c r="F1542" s="103"/>
      <c r="M1542" s="558"/>
    </row>
    <row r="1543" spans="4:13" x14ac:dyDescent="0.3">
      <c r="D1543" s="31"/>
      <c r="E1543" s="103"/>
      <c r="F1543" s="103"/>
      <c r="M1543" s="558"/>
    </row>
    <row r="1544" spans="4:13" x14ac:dyDescent="0.3">
      <c r="D1544" s="31"/>
      <c r="E1544" s="103"/>
      <c r="F1544" s="103"/>
      <c r="M1544" s="558"/>
    </row>
    <row r="1545" spans="4:13" x14ac:dyDescent="0.3">
      <c r="D1545" s="31"/>
      <c r="E1545" s="103"/>
      <c r="F1545" s="103"/>
      <c r="M1545" s="558"/>
    </row>
    <row r="1546" spans="4:13" x14ac:dyDescent="0.3">
      <c r="D1546" s="31"/>
      <c r="E1546" s="103"/>
      <c r="F1546" s="103"/>
      <c r="M1546" s="558"/>
    </row>
    <row r="1547" spans="4:13" x14ac:dyDescent="0.3">
      <c r="D1547" s="31"/>
      <c r="E1547" s="103"/>
      <c r="F1547" s="103"/>
      <c r="M1547" s="558"/>
    </row>
    <row r="1548" spans="4:13" x14ac:dyDescent="0.3">
      <c r="D1548" s="31"/>
      <c r="E1548" s="103"/>
      <c r="F1548" s="103"/>
      <c r="M1548" s="558"/>
    </row>
    <row r="1549" spans="4:13" x14ac:dyDescent="0.3">
      <c r="D1549" s="31"/>
      <c r="E1549" s="103"/>
      <c r="F1549" s="103"/>
      <c r="M1549" s="558"/>
    </row>
    <row r="1550" spans="4:13" x14ac:dyDescent="0.3">
      <c r="D1550" s="31"/>
      <c r="E1550" s="103"/>
      <c r="F1550" s="103"/>
      <c r="M1550" s="558"/>
    </row>
    <row r="1551" spans="4:13" x14ac:dyDescent="0.3">
      <c r="D1551" s="31"/>
      <c r="E1551" s="103"/>
      <c r="F1551" s="103"/>
      <c r="M1551" s="558"/>
    </row>
    <row r="1552" spans="4:13" x14ac:dyDescent="0.3">
      <c r="D1552" s="31"/>
      <c r="E1552" s="103"/>
      <c r="F1552" s="103"/>
      <c r="M1552" s="558"/>
    </row>
    <row r="1553" spans="4:13" x14ac:dyDescent="0.3">
      <c r="D1553" s="31"/>
      <c r="E1553" s="103"/>
      <c r="F1553" s="103"/>
      <c r="M1553" s="558"/>
    </row>
    <row r="1554" spans="4:13" x14ac:dyDescent="0.3">
      <c r="D1554" s="31"/>
      <c r="E1554" s="103"/>
      <c r="F1554" s="103"/>
      <c r="M1554" s="558"/>
    </row>
    <row r="1555" spans="4:13" x14ac:dyDescent="0.3">
      <c r="D1555" s="31"/>
      <c r="E1555" s="103"/>
      <c r="F1555" s="103"/>
      <c r="M1555" s="558"/>
    </row>
    <row r="1556" spans="4:13" x14ac:dyDescent="0.3">
      <c r="D1556" s="31"/>
      <c r="E1556" s="103"/>
      <c r="F1556" s="103"/>
      <c r="M1556" s="558"/>
    </row>
    <row r="1557" spans="4:13" x14ac:dyDescent="0.3">
      <c r="D1557" s="31"/>
      <c r="E1557" s="103"/>
      <c r="F1557" s="103"/>
      <c r="M1557" s="558"/>
    </row>
    <row r="1558" spans="4:13" x14ac:dyDescent="0.3">
      <c r="D1558" s="31"/>
      <c r="E1558" s="103"/>
      <c r="F1558" s="103"/>
      <c r="M1558" s="558"/>
    </row>
    <row r="1559" spans="4:13" x14ac:dyDescent="0.3">
      <c r="D1559" s="31"/>
      <c r="E1559" s="103"/>
      <c r="F1559" s="103"/>
      <c r="M1559" s="558"/>
    </row>
    <row r="1560" spans="4:13" x14ac:dyDescent="0.3">
      <c r="D1560" s="31"/>
      <c r="E1560" s="103"/>
      <c r="F1560" s="103"/>
      <c r="M1560" s="558"/>
    </row>
    <row r="1561" spans="4:13" x14ac:dyDescent="0.3">
      <c r="D1561" s="31"/>
      <c r="E1561" s="103"/>
      <c r="F1561" s="103"/>
      <c r="M1561" s="558"/>
    </row>
    <row r="1562" spans="4:13" x14ac:dyDescent="0.3">
      <c r="D1562" s="31"/>
      <c r="E1562" s="103"/>
      <c r="F1562" s="103"/>
      <c r="M1562" s="558"/>
    </row>
    <row r="1563" spans="4:13" x14ac:dyDescent="0.3">
      <c r="D1563" s="31"/>
      <c r="E1563" s="103"/>
      <c r="F1563" s="103"/>
      <c r="M1563" s="558"/>
    </row>
    <row r="1564" spans="4:13" x14ac:dyDescent="0.3">
      <c r="D1564" s="31"/>
      <c r="E1564" s="103"/>
      <c r="F1564" s="103"/>
      <c r="M1564" s="558"/>
    </row>
    <row r="1565" spans="4:13" x14ac:dyDescent="0.3">
      <c r="D1565" s="31"/>
      <c r="E1565" s="103"/>
      <c r="F1565" s="103"/>
      <c r="M1565" s="558"/>
    </row>
    <row r="1566" spans="4:13" x14ac:dyDescent="0.3">
      <c r="D1566" s="31"/>
      <c r="E1566" s="103"/>
      <c r="F1566" s="103"/>
      <c r="M1566" s="558"/>
    </row>
    <row r="1567" spans="4:13" x14ac:dyDescent="0.3">
      <c r="D1567" s="31"/>
      <c r="E1567" s="103"/>
      <c r="F1567" s="103"/>
      <c r="M1567" s="558"/>
    </row>
    <row r="1568" spans="4:13" x14ac:dyDescent="0.3">
      <c r="D1568" s="31"/>
      <c r="E1568" s="103"/>
      <c r="F1568" s="103"/>
      <c r="M1568" s="558"/>
    </row>
    <row r="1569" spans="4:13" x14ac:dyDescent="0.3">
      <c r="D1569" s="31"/>
      <c r="E1569" s="103"/>
      <c r="F1569" s="103"/>
      <c r="M1569" s="558"/>
    </row>
    <row r="1570" spans="4:13" x14ac:dyDescent="0.3">
      <c r="D1570" s="31"/>
      <c r="E1570" s="103"/>
      <c r="F1570" s="103"/>
      <c r="M1570" s="558"/>
    </row>
    <row r="1571" spans="4:13" x14ac:dyDescent="0.3">
      <c r="D1571" s="31"/>
      <c r="E1571" s="103"/>
      <c r="F1571" s="103"/>
      <c r="M1571" s="558"/>
    </row>
    <row r="1572" spans="4:13" x14ac:dyDescent="0.3">
      <c r="D1572" s="31"/>
      <c r="E1572" s="103"/>
      <c r="F1572" s="103"/>
      <c r="M1572" s="558"/>
    </row>
    <row r="1573" spans="4:13" x14ac:dyDescent="0.3">
      <c r="D1573" s="31"/>
      <c r="E1573" s="103"/>
      <c r="F1573" s="103"/>
      <c r="M1573" s="558"/>
    </row>
    <row r="1574" spans="4:13" x14ac:dyDescent="0.3">
      <c r="D1574" s="31"/>
      <c r="E1574" s="103"/>
      <c r="F1574" s="103"/>
      <c r="M1574" s="558"/>
    </row>
    <row r="1575" spans="4:13" x14ac:dyDescent="0.3">
      <c r="D1575" s="31"/>
      <c r="E1575" s="103"/>
      <c r="F1575" s="103"/>
      <c r="M1575" s="558"/>
    </row>
    <row r="1576" spans="4:13" x14ac:dyDescent="0.3">
      <c r="D1576" s="31"/>
      <c r="E1576" s="103"/>
      <c r="F1576" s="103"/>
      <c r="M1576" s="558"/>
    </row>
    <row r="1577" spans="4:13" x14ac:dyDescent="0.3">
      <c r="D1577" s="31"/>
      <c r="E1577" s="103"/>
      <c r="F1577" s="103"/>
      <c r="M1577" s="558"/>
    </row>
    <row r="1578" spans="4:13" x14ac:dyDescent="0.3">
      <c r="D1578" s="31"/>
      <c r="E1578" s="103"/>
      <c r="F1578" s="103"/>
      <c r="M1578" s="558"/>
    </row>
    <row r="1579" spans="4:13" x14ac:dyDescent="0.3">
      <c r="D1579" s="31"/>
      <c r="E1579" s="103"/>
      <c r="F1579" s="103"/>
      <c r="M1579" s="558"/>
    </row>
    <row r="1580" spans="4:13" x14ac:dyDescent="0.3">
      <c r="D1580" s="31"/>
      <c r="E1580" s="103"/>
      <c r="F1580" s="103"/>
      <c r="M1580" s="558"/>
    </row>
    <row r="1581" spans="4:13" x14ac:dyDescent="0.3">
      <c r="D1581" s="31"/>
      <c r="E1581" s="103"/>
      <c r="F1581" s="103"/>
      <c r="M1581" s="558"/>
    </row>
    <row r="1582" spans="4:13" x14ac:dyDescent="0.3">
      <c r="D1582" s="31"/>
      <c r="E1582" s="103"/>
      <c r="F1582" s="103"/>
      <c r="M1582" s="558"/>
    </row>
    <row r="1583" spans="4:13" x14ac:dyDescent="0.3">
      <c r="D1583" s="31"/>
      <c r="E1583" s="103"/>
      <c r="F1583" s="103"/>
      <c r="M1583" s="558"/>
    </row>
    <row r="1584" spans="4:13" x14ac:dyDescent="0.3">
      <c r="D1584" s="31"/>
      <c r="E1584" s="103"/>
      <c r="F1584" s="103"/>
      <c r="M1584" s="558"/>
    </row>
    <row r="1585" spans="4:13" x14ac:dyDescent="0.3">
      <c r="D1585" s="31"/>
      <c r="E1585" s="103"/>
      <c r="F1585" s="103"/>
      <c r="M1585" s="558"/>
    </row>
    <row r="1586" spans="4:13" x14ac:dyDescent="0.3">
      <c r="D1586" s="31"/>
      <c r="E1586" s="103"/>
      <c r="F1586" s="103"/>
      <c r="M1586" s="558"/>
    </row>
    <row r="1587" spans="4:13" x14ac:dyDescent="0.3">
      <c r="D1587" s="31"/>
      <c r="E1587" s="103"/>
      <c r="F1587" s="103"/>
      <c r="M1587" s="558"/>
    </row>
    <row r="1588" spans="4:13" x14ac:dyDescent="0.3">
      <c r="D1588" s="31"/>
      <c r="E1588" s="103"/>
      <c r="F1588" s="103"/>
      <c r="M1588" s="558"/>
    </row>
    <row r="1589" spans="4:13" x14ac:dyDescent="0.3">
      <c r="D1589" s="31"/>
      <c r="E1589" s="103"/>
      <c r="F1589" s="103"/>
      <c r="M1589" s="558"/>
    </row>
    <row r="1590" spans="4:13" x14ac:dyDescent="0.3">
      <c r="D1590" s="31"/>
      <c r="E1590" s="103"/>
      <c r="F1590" s="103"/>
      <c r="M1590" s="558"/>
    </row>
    <row r="1591" spans="4:13" x14ac:dyDescent="0.3">
      <c r="D1591" s="31"/>
      <c r="E1591" s="103"/>
      <c r="F1591" s="103"/>
      <c r="M1591" s="558"/>
    </row>
    <row r="1592" spans="4:13" x14ac:dyDescent="0.3">
      <c r="D1592" s="31"/>
      <c r="E1592" s="103"/>
      <c r="F1592" s="103"/>
      <c r="M1592" s="558"/>
    </row>
    <row r="1593" spans="4:13" x14ac:dyDescent="0.3">
      <c r="D1593" s="31"/>
      <c r="E1593" s="103"/>
      <c r="F1593" s="103"/>
      <c r="M1593" s="558"/>
    </row>
    <row r="1594" spans="4:13" x14ac:dyDescent="0.3">
      <c r="D1594" s="31"/>
      <c r="E1594" s="103"/>
      <c r="F1594" s="103"/>
      <c r="M1594" s="558"/>
    </row>
    <row r="1595" spans="4:13" x14ac:dyDescent="0.3">
      <c r="D1595" s="31"/>
      <c r="E1595" s="103"/>
      <c r="F1595" s="103"/>
      <c r="M1595" s="558"/>
    </row>
    <row r="1596" spans="4:13" x14ac:dyDescent="0.3">
      <c r="D1596" s="31"/>
      <c r="E1596" s="103"/>
      <c r="F1596" s="103"/>
      <c r="M1596" s="558"/>
    </row>
    <row r="1597" spans="4:13" x14ac:dyDescent="0.3">
      <c r="D1597" s="31"/>
      <c r="E1597" s="103"/>
      <c r="F1597" s="103"/>
      <c r="M1597" s="558"/>
    </row>
    <row r="1598" spans="4:13" x14ac:dyDescent="0.3">
      <c r="D1598" s="31"/>
      <c r="E1598" s="103"/>
      <c r="F1598" s="103"/>
      <c r="M1598" s="558"/>
    </row>
    <row r="1599" spans="4:13" x14ac:dyDescent="0.3">
      <c r="D1599" s="31"/>
      <c r="E1599" s="103"/>
      <c r="F1599" s="103"/>
      <c r="M1599" s="558"/>
    </row>
    <row r="1600" spans="4:13" x14ac:dyDescent="0.3">
      <c r="D1600" s="31"/>
      <c r="E1600" s="103"/>
      <c r="F1600" s="103"/>
      <c r="M1600" s="558"/>
    </row>
    <row r="1601" spans="4:13" x14ac:dyDescent="0.3">
      <c r="D1601" s="31"/>
      <c r="E1601" s="103"/>
      <c r="F1601" s="103"/>
      <c r="M1601" s="558"/>
    </row>
    <row r="1602" spans="4:13" x14ac:dyDescent="0.3">
      <c r="D1602" s="31"/>
      <c r="E1602" s="103"/>
      <c r="F1602" s="103"/>
      <c r="M1602" s="558"/>
    </row>
    <row r="1603" spans="4:13" x14ac:dyDescent="0.3">
      <c r="D1603" s="31"/>
      <c r="E1603" s="103"/>
      <c r="F1603" s="103"/>
      <c r="M1603" s="558"/>
    </row>
    <row r="1604" spans="4:13" x14ac:dyDescent="0.3">
      <c r="D1604" s="31"/>
      <c r="E1604" s="103"/>
      <c r="F1604" s="103"/>
      <c r="M1604" s="558"/>
    </row>
    <row r="1605" spans="4:13" x14ac:dyDescent="0.3">
      <c r="D1605" s="31"/>
      <c r="E1605" s="103"/>
      <c r="F1605" s="103"/>
      <c r="M1605" s="558"/>
    </row>
    <row r="1606" spans="4:13" x14ac:dyDescent="0.3">
      <c r="D1606" s="31"/>
      <c r="E1606" s="103"/>
      <c r="F1606" s="103"/>
      <c r="M1606" s="558"/>
    </row>
    <row r="1607" spans="4:13" x14ac:dyDescent="0.3">
      <c r="D1607" s="31"/>
      <c r="E1607" s="103"/>
      <c r="F1607" s="103"/>
      <c r="M1607" s="558"/>
    </row>
    <row r="1608" spans="4:13" x14ac:dyDescent="0.3">
      <c r="D1608" s="31"/>
      <c r="E1608" s="103"/>
      <c r="F1608" s="103"/>
      <c r="M1608" s="558"/>
    </row>
    <row r="1609" spans="4:13" x14ac:dyDescent="0.3">
      <c r="D1609" s="31"/>
      <c r="E1609" s="103"/>
      <c r="F1609" s="103"/>
      <c r="M1609" s="558"/>
    </row>
    <row r="1610" spans="4:13" x14ac:dyDescent="0.3">
      <c r="D1610" s="31"/>
      <c r="E1610" s="103"/>
      <c r="F1610" s="103"/>
      <c r="M1610" s="558"/>
    </row>
    <row r="1611" spans="4:13" x14ac:dyDescent="0.3">
      <c r="D1611" s="31"/>
      <c r="E1611" s="103"/>
      <c r="F1611" s="103"/>
      <c r="M1611" s="558"/>
    </row>
    <row r="1612" spans="4:13" x14ac:dyDescent="0.3">
      <c r="D1612" s="31"/>
      <c r="E1612" s="103"/>
      <c r="F1612" s="103"/>
      <c r="M1612" s="558"/>
    </row>
    <row r="1613" spans="4:13" x14ac:dyDescent="0.3">
      <c r="D1613" s="31"/>
      <c r="E1613" s="103"/>
      <c r="F1613" s="103"/>
      <c r="M1613" s="558"/>
    </row>
    <row r="1614" spans="4:13" x14ac:dyDescent="0.3">
      <c r="D1614" s="31"/>
      <c r="E1614" s="103"/>
      <c r="F1614" s="103"/>
      <c r="M1614" s="558"/>
    </row>
    <row r="1615" spans="4:13" x14ac:dyDescent="0.3">
      <c r="D1615" s="31"/>
      <c r="E1615" s="103"/>
      <c r="F1615" s="103"/>
      <c r="M1615" s="558"/>
    </row>
    <row r="1616" spans="4:13" x14ac:dyDescent="0.3">
      <c r="D1616" s="31"/>
      <c r="E1616" s="103"/>
      <c r="F1616" s="103"/>
      <c r="M1616" s="558"/>
    </row>
    <row r="1617" spans="4:13" x14ac:dyDescent="0.3">
      <c r="D1617" s="31"/>
      <c r="E1617" s="103"/>
      <c r="F1617" s="103"/>
      <c r="M1617" s="558"/>
    </row>
    <row r="1618" spans="4:13" x14ac:dyDescent="0.3">
      <c r="D1618" s="31"/>
      <c r="E1618" s="103"/>
      <c r="F1618" s="103"/>
      <c r="M1618" s="558"/>
    </row>
    <row r="1619" spans="4:13" x14ac:dyDescent="0.3">
      <c r="D1619" s="31"/>
      <c r="E1619" s="103"/>
      <c r="F1619" s="103"/>
      <c r="M1619" s="558"/>
    </row>
    <row r="1620" spans="4:13" x14ac:dyDescent="0.3">
      <c r="D1620" s="31"/>
      <c r="E1620" s="103"/>
      <c r="F1620" s="103"/>
      <c r="M1620" s="558"/>
    </row>
    <row r="1621" spans="4:13" x14ac:dyDescent="0.3">
      <c r="D1621" s="31"/>
      <c r="E1621" s="103"/>
      <c r="F1621" s="103"/>
      <c r="M1621" s="558"/>
    </row>
    <row r="1622" spans="4:13" x14ac:dyDescent="0.3">
      <c r="D1622" s="31"/>
      <c r="E1622" s="103"/>
      <c r="F1622" s="103"/>
      <c r="M1622" s="558"/>
    </row>
    <row r="1623" spans="4:13" x14ac:dyDescent="0.3">
      <c r="D1623" s="31"/>
      <c r="E1623" s="103"/>
      <c r="F1623" s="103"/>
      <c r="M1623" s="558"/>
    </row>
    <row r="1624" spans="4:13" x14ac:dyDescent="0.3">
      <c r="D1624" s="31"/>
      <c r="E1624" s="103"/>
      <c r="F1624" s="103"/>
      <c r="M1624" s="558"/>
    </row>
    <row r="1625" spans="4:13" x14ac:dyDescent="0.3">
      <c r="D1625" s="31"/>
      <c r="E1625" s="103"/>
      <c r="F1625" s="103"/>
      <c r="M1625" s="558"/>
    </row>
    <row r="1626" spans="4:13" x14ac:dyDescent="0.3">
      <c r="D1626" s="31"/>
      <c r="E1626" s="103"/>
      <c r="F1626" s="103"/>
      <c r="M1626" s="558"/>
    </row>
    <row r="1627" spans="4:13" x14ac:dyDescent="0.3">
      <c r="D1627" s="31"/>
      <c r="E1627" s="103"/>
      <c r="F1627" s="103"/>
      <c r="M1627" s="558"/>
    </row>
    <row r="1628" spans="4:13" x14ac:dyDescent="0.3">
      <c r="D1628" s="31"/>
      <c r="E1628" s="103"/>
      <c r="F1628" s="103"/>
      <c r="M1628" s="558"/>
    </row>
    <row r="1629" spans="4:13" x14ac:dyDescent="0.3">
      <c r="D1629" s="31"/>
      <c r="E1629" s="103"/>
      <c r="F1629" s="103"/>
      <c r="M1629" s="558"/>
    </row>
    <row r="1630" spans="4:13" x14ac:dyDescent="0.3">
      <c r="D1630" s="31"/>
      <c r="E1630" s="103"/>
      <c r="F1630" s="103"/>
      <c r="M1630" s="558"/>
    </row>
    <row r="1631" spans="4:13" x14ac:dyDescent="0.3">
      <c r="D1631" s="31"/>
      <c r="E1631" s="103"/>
      <c r="F1631" s="103"/>
      <c r="M1631" s="558"/>
    </row>
    <row r="1632" spans="4:13" x14ac:dyDescent="0.3">
      <c r="D1632" s="31"/>
      <c r="E1632" s="103"/>
      <c r="F1632" s="103"/>
      <c r="M1632" s="558"/>
    </row>
    <row r="1633" spans="4:13" x14ac:dyDescent="0.3">
      <c r="D1633" s="31"/>
      <c r="E1633" s="103"/>
      <c r="F1633" s="103"/>
      <c r="M1633" s="558"/>
    </row>
    <row r="1634" spans="4:13" x14ac:dyDescent="0.3">
      <c r="D1634" s="31"/>
      <c r="E1634" s="103"/>
      <c r="F1634" s="103"/>
      <c r="M1634" s="558"/>
    </row>
    <row r="1635" spans="4:13" x14ac:dyDescent="0.3">
      <c r="D1635" s="31"/>
      <c r="E1635" s="103"/>
      <c r="F1635" s="103"/>
      <c r="M1635" s="558"/>
    </row>
    <row r="1636" spans="4:13" x14ac:dyDescent="0.3">
      <c r="D1636" s="31"/>
      <c r="E1636" s="103"/>
      <c r="F1636" s="103"/>
      <c r="M1636" s="558"/>
    </row>
    <row r="1637" spans="4:13" x14ac:dyDescent="0.3">
      <c r="D1637" s="31"/>
      <c r="E1637" s="103"/>
      <c r="F1637" s="103"/>
      <c r="M1637" s="558"/>
    </row>
    <row r="1638" spans="4:13" x14ac:dyDescent="0.3">
      <c r="D1638" s="31"/>
      <c r="E1638" s="103"/>
      <c r="F1638" s="103"/>
      <c r="M1638" s="558"/>
    </row>
    <row r="1639" spans="4:13" x14ac:dyDescent="0.3">
      <c r="D1639" s="31"/>
      <c r="E1639" s="103"/>
      <c r="F1639" s="103"/>
      <c r="M1639" s="558"/>
    </row>
    <row r="1640" spans="4:13" x14ac:dyDescent="0.3">
      <c r="D1640" s="31"/>
      <c r="E1640" s="103"/>
      <c r="F1640" s="103"/>
      <c r="M1640" s="558"/>
    </row>
    <row r="1641" spans="4:13" x14ac:dyDescent="0.3">
      <c r="D1641" s="31"/>
      <c r="E1641" s="103"/>
      <c r="F1641" s="103"/>
      <c r="M1641" s="558"/>
    </row>
    <row r="1642" spans="4:13" x14ac:dyDescent="0.3">
      <c r="D1642" s="31"/>
      <c r="E1642" s="103"/>
      <c r="F1642" s="103"/>
      <c r="M1642" s="558"/>
    </row>
    <row r="1643" spans="4:13" x14ac:dyDescent="0.3">
      <c r="D1643" s="31"/>
      <c r="E1643" s="103"/>
      <c r="F1643" s="103"/>
      <c r="M1643" s="558"/>
    </row>
    <row r="1644" spans="4:13" x14ac:dyDescent="0.3">
      <c r="D1644" s="31"/>
      <c r="E1644" s="103"/>
      <c r="F1644" s="103"/>
      <c r="M1644" s="558"/>
    </row>
    <row r="1645" spans="4:13" x14ac:dyDescent="0.3">
      <c r="D1645" s="31"/>
      <c r="E1645" s="103"/>
      <c r="F1645" s="103"/>
      <c r="M1645" s="558"/>
    </row>
    <row r="1646" spans="4:13" x14ac:dyDescent="0.3">
      <c r="D1646" s="31"/>
      <c r="E1646" s="103"/>
      <c r="F1646" s="103"/>
      <c r="M1646" s="558"/>
    </row>
    <row r="1647" spans="4:13" x14ac:dyDescent="0.3">
      <c r="D1647" s="31"/>
      <c r="E1647" s="103"/>
      <c r="F1647" s="103"/>
      <c r="M1647" s="558"/>
    </row>
    <row r="1648" spans="4:13" x14ac:dyDescent="0.3">
      <c r="D1648" s="31"/>
      <c r="E1648" s="103"/>
      <c r="F1648" s="103"/>
      <c r="M1648" s="558"/>
    </row>
    <row r="1649" spans="4:13" x14ac:dyDescent="0.3">
      <c r="D1649" s="31"/>
      <c r="E1649" s="103"/>
      <c r="F1649" s="103"/>
      <c r="M1649" s="558"/>
    </row>
    <row r="1650" spans="4:13" x14ac:dyDescent="0.3">
      <c r="D1650" s="31"/>
      <c r="E1650" s="103"/>
      <c r="F1650" s="103"/>
      <c r="M1650" s="558"/>
    </row>
    <row r="1651" spans="4:13" x14ac:dyDescent="0.3">
      <c r="D1651" s="31"/>
      <c r="E1651" s="103"/>
      <c r="F1651" s="103"/>
      <c r="M1651" s="558"/>
    </row>
    <row r="1652" spans="4:13" x14ac:dyDescent="0.3">
      <c r="D1652" s="31"/>
      <c r="E1652" s="103"/>
      <c r="F1652" s="103"/>
      <c r="M1652" s="558"/>
    </row>
    <row r="1653" spans="4:13" x14ac:dyDescent="0.3">
      <c r="D1653" s="31"/>
      <c r="E1653" s="103"/>
      <c r="F1653" s="103"/>
      <c r="M1653" s="558"/>
    </row>
    <row r="1654" spans="4:13" x14ac:dyDescent="0.3">
      <c r="D1654" s="31"/>
      <c r="E1654" s="103"/>
      <c r="F1654" s="103"/>
      <c r="M1654" s="558"/>
    </row>
    <row r="1655" spans="4:13" x14ac:dyDescent="0.3">
      <c r="D1655" s="31"/>
      <c r="E1655" s="103"/>
      <c r="F1655" s="103"/>
      <c r="M1655" s="558"/>
    </row>
    <row r="1656" spans="4:13" x14ac:dyDescent="0.3">
      <c r="D1656" s="31"/>
      <c r="E1656" s="103"/>
      <c r="F1656" s="103"/>
      <c r="M1656" s="558"/>
    </row>
    <row r="1657" spans="4:13" x14ac:dyDescent="0.3">
      <c r="D1657" s="31"/>
      <c r="E1657" s="103"/>
      <c r="F1657" s="103"/>
      <c r="M1657" s="558"/>
    </row>
    <row r="1658" spans="4:13" x14ac:dyDescent="0.3">
      <c r="D1658" s="31"/>
      <c r="E1658" s="103"/>
      <c r="F1658" s="103"/>
      <c r="M1658" s="558"/>
    </row>
    <row r="1659" spans="4:13" x14ac:dyDescent="0.3">
      <c r="D1659" s="31"/>
      <c r="E1659" s="103"/>
      <c r="F1659" s="103"/>
      <c r="M1659" s="558"/>
    </row>
    <row r="1660" spans="4:13" x14ac:dyDescent="0.3">
      <c r="D1660" s="31"/>
      <c r="E1660" s="103"/>
      <c r="F1660" s="103"/>
      <c r="M1660" s="558"/>
    </row>
    <row r="1661" spans="4:13" x14ac:dyDescent="0.3">
      <c r="D1661" s="31"/>
      <c r="E1661" s="103"/>
      <c r="F1661" s="103"/>
      <c r="M1661" s="558"/>
    </row>
    <row r="1662" spans="4:13" x14ac:dyDescent="0.3">
      <c r="D1662" s="31"/>
      <c r="E1662" s="103"/>
      <c r="F1662" s="103"/>
      <c r="M1662" s="558"/>
    </row>
    <row r="1663" spans="4:13" x14ac:dyDescent="0.3">
      <c r="D1663" s="31"/>
      <c r="E1663" s="103"/>
      <c r="F1663" s="103"/>
      <c r="M1663" s="558"/>
    </row>
    <row r="1664" spans="4:13" x14ac:dyDescent="0.3">
      <c r="D1664" s="31"/>
      <c r="E1664" s="103"/>
      <c r="F1664" s="103"/>
      <c r="M1664" s="558"/>
    </row>
    <row r="1665" spans="4:13" x14ac:dyDescent="0.3">
      <c r="D1665" s="31"/>
      <c r="E1665" s="103"/>
      <c r="F1665" s="103"/>
      <c r="M1665" s="558"/>
    </row>
    <row r="1666" spans="4:13" x14ac:dyDescent="0.3">
      <c r="D1666" s="31"/>
      <c r="E1666" s="103"/>
      <c r="F1666" s="103"/>
      <c r="M1666" s="558"/>
    </row>
    <row r="1667" spans="4:13" x14ac:dyDescent="0.3">
      <c r="D1667" s="31"/>
      <c r="E1667" s="103"/>
      <c r="F1667" s="103"/>
      <c r="M1667" s="558"/>
    </row>
    <row r="1668" spans="4:13" x14ac:dyDescent="0.3">
      <c r="D1668" s="31"/>
      <c r="E1668" s="103"/>
      <c r="F1668" s="103"/>
      <c r="M1668" s="558"/>
    </row>
    <row r="1669" spans="4:13" x14ac:dyDescent="0.3">
      <c r="D1669" s="31"/>
      <c r="E1669" s="103"/>
      <c r="F1669" s="103"/>
      <c r="M1669" s="558"/>
    </row>
    <row r="1670" spans="4:13" x14ac:dyDescent="0.3">
      <c r="D1670" s="31"/>
      <c r="E1670" s="103"/>
      <c r="F1670" s="103"/>
      <c r="M1670" s="558"/>
    </row>
    <row r="1671" spans="4:13" x14ac:dyDescent="0.3">
      <c r="D1671" s="31"/>
      <c r="E1671" s="103"/>
      <c r="F1671" s="103"/>
      <c r="M1671" s="558"/>
    </row>
    <row r="1672" spans="4:13" x14ac:dyDescent="0.3">
      <c r="D1672" s="31"/>
      <c r="E1672" s="103"/>
      <c r="F1672" s="103"/>
      <c r="M1672" s="558"/>
    </row>
    <row r="1673" spans="4:13" x14ac:dyDescent="0.3">
      <c r="D1673" s="31"/>
      <c r="E1673" s="103"/>
      <c r="F1673" s="103"/>
      <c r="M1673" s="558"/>
    </row>
    <row r="1674" spans="4:13" x14ac:dyDescent="0.3">
      <c r="D1674" s="31"/>
      <c r="E1674" s="103"/>
      <c r="F1674" s="103"/>
      <c r="M1674" s="558"/>
    </row>
    <row r="1675" spans="4:13" x14ac:dyDescent="0.3">
      <c r="D1675" s="31"/>
      <c r="E1675" s="103"/>
      <c r="F1675" s="103"/>
      <c r="M1675" s="558"/>
    </row>
    <row r="1676" spans="4:13" x14ac:dyDescent="0.3">
      <c r="D1676" s="31"/>
      <c r="E1676" s="103"/>
      <c r="F1676" s="103"/>
      <c r="M1676" s="558"/>
    </row>
    <row r="1677" spans="4:13" x14ac:dyDescent="0.3">
      <c r="D1677" s="31"/>
      <c r="E1677" s="103"/>
      <c r="F1677" s="103"/>
      <c r="M1677" s="558"/>
    </row>
    <row r="1678" spans="4:13" x14ac:dyDescent="0.3">
      <c r="D1678" s="31"/>
      <c r="E1678" s="103"/>
      <c r="F1678" s="103"/>
      <c r="M1678" s="558"/>
    </row>
    <row r="1679" spans="4:13" x14ac:dyDescent="0.3">
      <c r="D1679" s="31"/>
      <c r="E1679" s="103"/>
      <c r="F1679" s="103"/>
      <c r="M1679" s="558"/>
    </row>
    <row r="1680" spans="4:13" x14ac:dyDescent="0.3">
      <c r="D1680" s="31"/>
      <c r="E1680" s="103"/>
      <c r="F1680" s="103"/>
      <c r="M1680" s="558"/>
    </row>
    <row r="1681" spans="4:13" x14ac:dyDescent="0.3">
      <c r="D1681" s="31"/>
      <c r="E1681" s="103"/>
      <c r="F1681" s="103"/>
      <c r="M1681" s="558"/>
    </row>
    <row r="1682" spans="4:13" x14ac:dyDescent="0.3">
      <c r="D1682" s="31"/>
      <c r="E1682" s="103"/>
      <c r="F1682" s="103"/>
      <c r="M1682" s="558"/>
    </row>
    <row r="1683" spans="4:13" x14ac:dyDescent="0.3">
      <c r="D1683" s="31"/>
      <c r="E1683" s="103"/>
      <c r="F1683" s="103"/>
      <c r="M1683" s="558"/>
    </row>
    <row r="1684" spans="4:13" x14ac:dyDescent="0.3">
      <c r="D1684" s="31"/>
      <c r="E1684" s="103"/>
      <c r="F1684" s="103"/>
      <c r="M1684" s="558"/>
    </row>
    <row r="1685" spans="4:13" x14ac:dyDescent="0.3">
      <c r="D1685" s="31"/>
      <c r="E1685" s="103"/>
      <c r="F1685" s="103"/>
      <c r="M1685" s="558"/>
    </row>
    <row r="1686" spans="4:13" x14ac:dyDescent="0.3">
      <c r="D1686" s="31"/>
      <c r="E1686" s="103"/>
      <c r="F1686" s="103"/>
      <c r="M1686" s="558"/>
    </row>
    <row r="1687" spans="4:13" x14ac:dyDescent="0.3">
      <c r="D1687" s="31"/>
      <c r="E1687" s="103"/>
      <c r="F1687" s="103"/>
      <c r="M1687" s="558"/>
    </row>
    <row r="1688" spans="4:13" x14ac:dyDescent="0.3">
      <c r="D1688" s="31"/>
      <c r="E1688" s="103"/>
      <c r="F1688" s="103"/>
      <c r="M1688" s="558"/>
    </row>
    <row r="1689" spans="4:13" x14ac:dyDescent="0.3">
      <c r="D1689" s="31"/>
      <c r="E1689" s="103"/>
      <c r="F1689" s="103"/>
      <c r="M1689" s="558"/>
    </row>
    <row r="1690" spans="4:13" x14ac:dyDescent="0.3">
      <c r="D1690" s="31"/>
      <c r="E1690" s="103"/>
      <c r="F1690" s="103"/>
      <c r="M1690" s="558"/>
    </row>
    <row r="1691" spans="4:13" x14ac:dyDescent="0.3">
      <c r="D1691" s="31"/>
      <c r="E1691" s="103"/>
      <c r="F1691" s="103"/>
      <c r="M1691" s="558"/>
    </row>
    <row r="1692" spans="4:13" x14ac:dyDescent="0.3">
      <c r="D1692" s="31"/>
      <c r="E1692" s="103"/>
      <c r="F1692" s="103"/>
      <c r="M1692" s="558"/>
    </row>
    <row r="1693" spans="4:13" x14ac:dyDescent="0.3">
      <c r="D1693" s="31"/>
      <c r="E1693" s="103"/>
      <c r="F1693" s="103"/>
      <c r="M1693" s="558"/>
    </row>
    <row r="1694" spans="4:13" x14ac:dyDescent="0.3">
      <c r="D1694" s="31"/>
      <c r="E1694" s="103"/>
      <c r="F1694" s="103"/>
      <c r="M1694" s="558"/>
    </row>
    <row r="1695" spans="4:13" x14ac:dyDescent="0.3">
      <c r="D1695" s="31"/>
      <c r="E1695" s="103"/>
      <c r="F1695" s="103"/>
      <c r="M1695" s="558"/>
    </row>
    <row r="1696" spans="4:13" x14ac:dyDescent="0.3">
      <c r="D1696" s="31"/>
      <c r="E1696" s="103"/>
      <c r="F1696" s="103"/>
      <c r="M1696" s="558"/>
    </row>
    <row r="1697" spans="4:13" x14ac:dyDescent="0.3">
      <c r="D1697" s="31"/>
      <c r="E1697" s="103"/>
      <c r="F1697" s="103"/>
      <c r="M1697" s="558"/>
    </row>
    <row r="1698" spans="4:13" x14ac:dyDescent="0.3">
      <c r="D1698" s="31"/>
      <c r="E1698" s="103"/>
      <c r="F1698" s="103"/>
      <c r="M1698" s="558"/>
    </row>
    <row r="1699" spans="4:13" x14ac:dyDescent="0.3">
      <c r="D1699" s="31"/>
      <c r="E1699" s="103"/>
      <c r="F1699" s="103"/>
      <c r="M1699" s="558"/>
    </row>
    <row r="1700" spans="4:13" x14ac:dyDescent="0.3">
      <c r="D1700" s="31"/>
      <c r="E1700" s="103"/>
      <c r="F1700" s="103"/>
      <c r="M1700" s="558"/>
    </row>
    <row r="1701" spans="4:13" x14ac:dyDescent="0.3">
      <c r="D1701" s="31"/>
      <c r="E1701" s="103"/>
      <c r="F1701" s="103"/>
      <c r="M1701" s="558"/>
    </row>
    <row r="1702" spans="4:13" x14ac:dyDescent="0.3">
      <c r="D1702" s="31"/>
      <c r="E1702" s="103"/>
      <c r="F1702" s="103"/>
      <c r="M1702" s="558"/>
    </row>
    <row r="1703" spans="4:13" x14ac:dyDescent="0.3">
      <c r="D1703" s="31"/>
      <c r="E1703" s="103"/>
      <c r="F1703" s="103"/>
      <c r="M1703" s="558"/>
    </row>
    <row r="1704" spans="4:13" x14ac:dyDescent="0.3">
      <c r="D1704" s="31"/>
      <c r="E1704" s="103"/>
      <c r="F1704" s="103"/>
      <c r="M1704" s="558"/>
    </row>
    <row r="1705" spans="4:13" x14ac:dyDescent="0.3">
      <c r="D1705" s="31"/>
      <c r="E1705" s="103"/>
      <c r="F1705" s="103"/>
      <c r="M1705" s="558"/>
    </row>
    <row r="1706" spans="4:13" x14ac:dyDescent="0.3">
      <c r="D1706" s="31"/>
      <c r="E1706" s="103"/>
      <c r="F1706" s="103"/>
      <c r="M1706" s="558"/>
    </row>
    <row r="1707" spans="4:13" x14ac:dyDescent="0.3">
      <c r="D1707" s="31"/>
      <c r="E1707" s="103"/>
      <c r="F1707" s="103"/>
      <c r="M1707" s="558"/>
    </row>
    <row r="1708" spans="4:13" x14ac:dyDescent="0.3">
      <c r="D1708" s="31"/>
      <c r="E1708" s="103"/>
      <c r="F1708" s="103"/>
      <c r="M1708" s="558"/>
    </row>
    <row r="1709" spans="4:13" x14ac:dyDescent="0.3">
      <c r="D1709" s="31"/>
      <c r="E1709" s="103"/>
      <c r="F1709" s="103"/>
      <c r="M1709" s="558"/>
    </row>
    <row r="1710" spans="4:13" x14ac:dyDescent="0.3">
      <c r="D1710" s="31"/>
      <c r="E1710" s="103"/>
      <c r="F1710" s="103"/>
      <c r="M1710" s="558"/>
    </row>
    <row r="1711" spans="4:13" x14ac:dyDescent="0.3">
      <c r="D1711" s="31"/>
      <c r="E1711" s="103"/>
      <c r="F1711" s="103"/>
      <c r="M1711" s="558"/>
    </row>
    <row r="1712" spans="4:13" x14ac:dyDescent="0.3">
      <c r="D1712" s="31"/>
      <c r="E1712" s="103"/>
      <c r="F1712" s="103"/>
      <c r="M1712" s="558"/>
    </row>
    <row r="1713" spans="4:13" x14ac:dyDescent="0.3">
      <c r="D1713" s="31"/>
      <c r="E1713" s="103"/>
      <c r="F1713" s="103"/>
      <c r="M1713" s="558"/>
    </row>
    <row r="1714" spans="4:13" x14ac:dyDescent="0.3">
      <c r="D1714" s="31"/>
      <c r="E1714" s="103"/>
      <c r="F1714" s="103"/>
      <c r="M1714" s="558"/>
    </row>
    <row r="1715" spans="4:13" x14ac:dyDescent="0.3">
      <c r="D1715" s="31"/>
      <c r="E1715" s="103"/>
      <c r="F1715" s="103"/>
      <c r="M1715" s="558"/>
    </row>
    <row r="1716" spans="4:13" x14ac:dyDescent="0.3">
      <c r="D1716" s="31"/>
      <c r="E1716" s="103"/>
      <c r="F1716" s="103"/>
      <c r="M1716" s="558"/>
    </row>
    <row r="1717" spans="4:13" x14ac:dyDescent="0.3">
      <c r="D1717" s="31"/>
      <c r="E1717" s="103"/>
      <c r="F1717" s="103"/>
      <c r="M1717" s="558"/>
    </row>
    <row r="1718" spans="4:13" x14ac:dyDescent="0.3">
      <c r="D1718" s="31"/>
      <c r="E1718" s="103"/>
      <c r="F1718" s="103"/>
      <c r="M1718" s="558"/>
    </row>
    <row r="1719" spans="4:13" x14ac:dyDescent="0.3">
      <c r="D1719" s="31"/>
      <c r="E1719" s="103"/>
      <c r="F1719" s="103"/>
      <c r="M1719" s="558"/>
    </row>
    <row r="1720" spans="4:13" x14ac:dyDescent="0.3">
      <c r="D1720" s="31"/>
      <c r="E1720" s="103"/>
      <c r="F1720" s="103"/>
      <c r="M1720" s="558"/>
    </row>
    <row r="1721" spans="4:13" x14ac:dyDescent="0.3">
      <c r="D1721" s="31"/>
      <c r="E1721" s="103"/>
      <c r="F1721" s="103"/>
      <c r="M1721" s="558"/>
    </row>
    <row r="1722" spans="4:13" x14ac:dyDescent="0.3">
      <c r="D1722" s="31"/>
      <c r="E1722" s="103"/>
      <c r="F1722" s="103"/>
      <c r="M1722" s="558"/>
    </row>
    <row r="1723" spans="4:13" x14ac:dyDescent="0.3">
      <c r="D1723" s="31"/>
      <c r="E1723" s="103"/>
      <c r="F1723" s="103"/>
      <c r="M1723" s="558"/>
    </row>
    <row r="1724" spans="4:13" x14ac:dyDescent="0.3">
      <c r="D1724" s="31"/>
      <c r="E1724" s="103"/>
      <c r="F1724" s="103"/>
      <c r="M1724" s="558"/>
    </row>
    <row r="1725" spans="4:13" x14ac:dyDescent="0.3">
      <c r="D1725" s="31"/>
      <c r="E1725" s="103"/>
      <c r="F1725" s="103"/>
      <c r="M1725" s="558"/>
    </row>
    <row r="1726" spans="4:13" x14ac:dyDescent="0.3">
      <c r="D1726" s="31"/>
      <c r="E1726" s="103"/>
      <c r="F1726" s="103"/>
      <c r="M1726" s="558"/>
    </row>
    <row r="1727" spans="4:13" x14ac:dyDescent="0.3">
      <c r="D1727" s="31"/>
      <c r="E1727" s="103"/>
      <c r="F1727" s="103"/>
      <c r="M1727" s="558"/>
    </row>
    <row r="1728" spans="4:13" x14ac:dyDescent="0.3">
      <c r="D1728" s="31"/>
      <c r="E1728" s="103"/>
      <c r="F1728" s="103"/>
      <c r="M1728" s="558"/>
    </row>
    <row r="1729" spans="4:13" x14ac:dyDescent="0.3">
      <c r="D1729" s="31"/>
      <c r="E1729" s="103"/>
      <c r="F1729" s="103"/>
      <c r="M1729" s="558"/>
    </row>
    <row r="1730" spans="4:13" x14ac:dyDescent="0.3">
      <c r="D1730" s="31"/>
      <c r="E1730" s="103"/>
      <c r="F1730" s="103"/>
      <c r="M1730" s="558"/>
    </row>
    <row r="1731" spans="4:13" x14ac:dyDescent="0.3">
      <c r="D1731" s="31"/>
      <c r="E1731" s="103"/>
      <c r="F1731" s="103"/>
      <c r="M1731" s="558"/>
    </row>
    <row r="1732" spans="4:13" x14ac:dyDescent="0.3">
      <c r="D1732" s="31"/>
      <c r="E1732" s="103"/>
      <c r="F1732" s="103"/>
      <c r="M1732" s="558"/>
    </row>
    <row r="1733" spans="4:13" x14ac:dyDescent="0.3">
      <c r="D1733" s="31"/>
      <c r="E1733" s="103"/>
      <c r="F1733" s="103"/>
      <c r="M1733" s="558"/>
    </row>
    <row r="1734" spans="4:13" x14ac:dyDescent="0.3">
      <c r="D1734" s="31"/>
      <c r="E1734" s="103"/>
      <c r="F1734" s="103"/>
      <c r="M1734" s="558"/>
    </row>
    <row r="1735" spans="4:13" x14ac:dyDescent="0.3">
      <c r="D1735" s="31"/>
      <c r="E1735" s="103"/>
      <c r="F1735" s="103"/>
      <c r="M1735" s="558"/>
    </row>
    <row r="1736" spans="4:13" x14ac:dyDescent="0.3">
      <c r="D1736" s="31"/>
      <c r="E1736" s="103"/>
      <c r="F1736" s="103"/>
      <c r="M1736" s="558"/>
    </row>
    <row r="1737" spans="4:13" x14ac:dyDescent="0.3">
      <c r="D1737" s="31"/>
      <c r="E1737" s="103"/>
      <c r="F1737" s="103"/>
      <c r="M1737" s="558"/>
    </row>
    <row r="1738" spans="4:13" x14ac:dyDescent="0.3">
      <c r="D1738" s="31"/>
      <c r="E1738" s="103"/>
      <c r="F1738" s="103"/>
      <c r="M1738" s="558"/>
    </row>
    <row r="1739" spans="4:13" x14ac:dyDescent="0.3">
      <c r="D1739" s="31"/>
      <c r="E1739" s="103"/>
      <c r="F1739" s="103"/>
      <c r="M1739" s="558"/>
    </row>
    <row r="1740" spans="4:13" x14ac:dyDescent="0.3">
      <c r="D1740" s="31"/>
      <c r="E1740" s="103"/>
      <c r="F1740" s="103"/>
      <c r="M1740" s="558"/>
    </row>
    <row r="1741" spans="4:13" x14ac:dyDescent="0.3">
      <c r="D1741" s="31"/>
      <c r="E1741" s="103"/>
      <c r="F1741" s="103"/>
      <c r="M1741" s="558"/>
    </row>
    <row r="1742" spans="4:13" x14ac:dyDescent="0.3">
      <c r="D1742" s="31"/>
      <c r="E1742" s="103"/>
      <c r="F1742" s="103"/>
      <c r="M1742" s="558"/>
    </row>
    <row r="1743" spans="4:13" x14ac:dyDescent="0.3">
      <c r="D1743" s="31"/>
      <c r="E1743" s="103"/>
      <c r="F1743" s="103"/>
      <c r="M1743" s="558"/>
    </row>
    <row r="1744" spans="4:13" x14ac:dyDescent="0.3">
      <c r="D1744" s="31"/>
      <c r="E1744" s="103"/>
      <c r="F1744" s="103"/>
      <c r="M1744" s="558"/>
    </row>
    <row r="1745" spans="4:13" x14ac:dyDescent="0.3">
      <c r="D1745" s="31"/>
      <c r="E1745" s="103"/>
      <c r="F1745" s="103"/>
      <c r="M1745" s="558"/>
    </row>
    <row r="1746" spans="4:13" x14ac:dyDescent="0.3">
      <c r="D1746" s="31"/>
      <c r="E1746" s="103"/>
      <c r="F1746" s="103"/>
      <c r="M1746" s="558"/>
    </row>
    <row r="1747" spans="4:13" x14ac:dyDescent="0.3">
      <c r="D1747" s="31"/>
      <c r="E1747" s="103"/>
      <c r="F1747" s="103"/>
      <c r="M1747" s="558"/>
    </row>
    <row r="1748" spans="4:13" x14ac:dyDescent="0.3">
      <c r="D1748" s="31"/>
      <c r="E1748" s="103"/>
      <c r="F1748" s="103"/>
      <c r="M1748" s="558"/>
    </row>
    <row r="1749" spans="4:13" x14ac:dyDescent="0.3">
      <c r="D1749" s="31"/>
      <c r="E1749" s="103"/>
      <c r="F1749" s="103"/>
      <c r="M1749" s="558"/>
    </row>
    <row r="1750" spans="4:13" x14ac:dyDescent="0.3">
      <c r="D1750" s="31"/>
      <c r="E1750" s="103"/>
      <c r="F1750" s="103"/>
      <c r="M1750" s="558"/>
    </row>
    <row r="1751" spans="4:13" x14ac:dyDescent="0.3">
      <c r="D1751" s="31"/>
      <c r="E1751" s="103"/>
      <c r="F1751" s="103"/>
      <c r="M1751" s="558"/>
    </row>
    <row r="1752" spans="4:13" x14ac:dyDescent="0.3">
      <c r="D1752" s="31"/>
      <c r="E1752" s="103"/>
      <c r="F1752" s="103"/>
      <c r="M1752" s="558"/>
    </row>
    <row r="1753" spans="4:13" x14ac:dyDescent="0.3">
      <c r="D1753" s="31"/>
      <c r="E1753" s="103"/>
      <c r="F1753" s="103"/>
      <c r="M1753" s="558"/>
    </row>
    <row r="1754" spans="4:13" x14ac:dyDescent="0.3">
      <c r="D1754" s="31"/>
      <c r="E1754" s="103"/>
      <c r="F1754" s="103"/>
      <c r="M1754" s="558"/>
    </row>
    <row r="1755" spans="4:13" x14ac:dyDescent="0.3">
      <c r="D1755" s="31"/>
      <c r="E1755" s="103"/>
      <c r="F1755" s="103"/>
      <c r="M1755" s="558"/>
    </row>
    <row r="1756" spans="4:13" x14ac:dyDescent="0.3">
      <c r="D1756" s="31"/>
      <c r="E1756" s="103"/>
      <c r="F1756" s="103"/>
      <c r="M1756" s="558"/>
    </row>
    <row r="1757" spans="4:13" x14ac:dyDescent="0.3">
      <c r="D1757" s="31"/>
      <c r="E1757" s="103"/>
      <c r="F1757" s="103"/>
      <c r="M1757" s="558"/>
    </row>
    <row r="1758" spans="4:13" x14ac:dyDescent="0.3">
      <c r="D1758" s="31"/>
      <c r="E1758" s="103"/>
      <c r="F1758" s="103"/>
      <c r="M1758" s="558"/>
    </row>
    <row r="1759" spans="4:13" x14ac:dyDescent="0.3">
      <c r="D1759" s="31"/>
      <c r="E1759" s="103"/>
      <c r="F1759" s="103"/>
      <c r="M1759" s="558"/>
    </row>
    <row r="1760" spans="4:13" x14ac:dyDescent="0.3">
      <c r="D1760" s="31"/>
      <c r="E1760" s="103"/>
      <c r="F1760" s="103"/>
      <c r="M1760" s="558"/>
    </row>
    <row r="1761" spans="4:13" x14ac:dyDescent="0.3">
      <c r="D1761" s="31"/>
      <c r="E1761" s="103"/>
      <c r="F1761" s="103"/>
      <c r="M1761" s="558"/>
    </row>
    <row r="1762" spans="4:13" x14ac:dyDescent="0.3">
      <c r="D1762" s="31"/>
      <c r="E1762" s="103"/>
      <c r="F1762" s="103"/>
      <c r="M1762" s="558"/>
    </row>
    <row r="1763" spans="4:13" x14ac:dyDescent="0.3">
      <c r="D1763" s="31"/>
      <c r="E1763" s="103"/>
      <c r="F1763" s="103"/>
      <c r="M1763" s="558"/>
    </row>
    <row r="1764" spans="4:13" x14ac:dyDescent="0.3">
      <c r="D1764" s="31"/>
      <c r="E1764" s="103"/>
      <c r="F1764" s="103"/>
      <c r="M1764" s="558"/>
    </row>
    <row r="1765" spans="4:13" x14ac:dyDescent="0.3">
      <c r="D1765" s="31"/>
      <c r="E1765" s="103"/>
      <c r="F1765" s="103"/>
      <c r="M1765" s="558"/>
    </row>
    <row r="1766" spans="4:13" x14ac:dyDescent="0.3">
      <c r="D1766" s="31"/>
      <c r="E1766" s="103"/>
      <c r="F1766" s="103"/>
      <c r="M1766" s="558"/>
    </row>
    <row r="1767" spans="4:13" x14ac:dyDescent="0.3">
      <c r="D1767" s="31"/>
      <c r="E1767" s="103"/>
      <c r="F1767" s="103"/>
      <c r="M1767" s="558"/>
    </row>
    <row r="1768" spans="4:13" x14ac:dyDescent="0.3">
      <c r="D1768" s="31"/>
      <c r="E1768" s="103"/>
      <c r="F1768" s="103"/>
      <c r="M1768" s="558"/>
    </row>
    <row r="1769" spans="4:13" x14ac:dyDescent="0.3">
      <c r="D1769" s="31"/>
      <c r="E1769" s="103"/>
      <c r="F1769" s="103"/>
      <c r="M1769" s="558"/>
    </row>
    <row r="1770" spans="4:13" x14ac:dyDescent="0.3">
      <c r="D1770" s="31"/>
      <c r="E1770" s="103"/>
      <c r="F1770" s="103"/>
      <c r="M1770" s="558"/>
    </row>
    <row r="1771" spans="4:13" x14ac:dyDescent="0.3">
      <c r="D1771" s="31"/>
      <c r="E1771" s="103"/>
      <c r="F1771" s="103"/>
      <c r="M1771" s="558"/>
    </row>
    <row r="1772" spans="4:13" x14ac:dyDescent="0.3">
      <c r="D1772" s="31"/>
      <c r="E1772" s="103"/>
      <c r="F1772" s="103"/>
      <c r="M1772" s="558"/>
    </row>
    <row r="1773" spans="4:13" x14ac:dyDescent="0.3">
      <c r="D1773" s="31"/>
      <c r="E1773" s="103"/>
      <c r="F1773" s="103"/>
      <c r="M1773" s="558"/>
    </row>
    <row r="1774" spans="4:13" x14ac:dyDescent="0.3">
      <c r="D1774" s="31"/>
      <c r="E1774" s="103"/>
      <c r="F1774" s="103"/>
      <c r="M1774" s="558"/>
    </row>
    <row r="1775" spans="4:13" x14ac:dyDescent="0.3">
      <c r="D1775" s="31"/>
      <c r="E1775" s="103"/>
      <c r="F1775" s="103"/>
      <c r="M1775" s="558"/>
    </row>
    <row r="1776" spans="4:13" x14ac:dyDescent="0.3">
      <c r="D1776" s="31"/>
      <c r="E1776" s="103"/>
      <c r="F1776" s="103"/>
      <c r="M1776" s="558"/>
    </row>
    <row r="1777" spans="4:13" x14ac:dyDescent="0.3">
      <c r="D1777" s="31"/>
      <c r="E1777" s="103"/>
      <c r="F1777" s="103"/>
      <c r="M1777" s="558"/>
    </row>
    <row r="1778" spans="4:13" x14ac:dyDescent="0.3">
      <c r="D1778" s="31"/>
      <c r="E1778" s="103"/>
      <c r="F1778" s="103"/>
      <c r="M1778" s="558"/>
    </row>
    <row r="1779" spans="4:13" x14ac:dyDescent="0.3">
      <c r="D1779" s="31"/>
      <c r="E1779" s="103"/>
      <c r="F1779" s="103"/>
      <c r="M1779" s="558"/>
    </row>
    <row r="1780" spans="4:13" x14ac:dyDescent="0.3">
      <c r="D1780" s="31"/>
      <c r="E1780" s="103"/>
      <c r="F1780" s="103"/>
      <c r="M1780" s="558"/>
    </row>
    <row r="1781" spans="4:13" x14ac:dyDescent="0.3">
      <c r="D1781" s="31"/>
      <c r="E1781" s="103"/>
      <c r="F1781" s="103"/>
      <c r="M1781" s="558"/>
    </row>
    <row r="1782" spans="4:13" x14ac:dyDescent="0.3">
      <c r="D1782" s="31"/>
      <c r="E1782" s="103"/>
      <c r="F1782" s="103"/>
      <c r="M1782" s="558"/>
    </row>
    <row r="1783" spans="4:13" x14ac:dyDescent="0.3">
      <c r="D1783" s="31"/>
      <c r="E1783" s="103"/>
      <c r="F1783" s="103"/>
      <c r="M1783" s="558"/>
    </row>
    <row r="1784" spans="4:13" x14ac:dyDescent="0.3">
      <c r="D1784" s="31"/>
      <c r="E1784" s="103"/>
      <c r="F1784" s="103"/>
      <c r="M1784" s="558"/>
    </row>
    <row r="1785" spans="4:13" x14ac:dyDescent="0.3">
      <c r="D1785" s="31"/>
      <c r="E1785" s="103"/>
      <c r="F1785" s="103"/>
      <c r="M1785" s="558"/>
    </row>
    <row r="1786" spans="4:13" x14ac:dyDescent="0.3">
      <c r="D1786" s="31"/>
      <c r="E1786" s="103"/>
      <c r="F1786" s="103"/>
      <c r="M1786" s="558"/>
    </row>
    <row r="1787" spans="4:13" x14ac:dyDescent="0.3">
      <c r="D1787" s="31"/>
      <c r="E1787" s="103"/>
      <c r="F1787" s="103"/>
      <c r="M1787" s="558"/>
    </row>
    <row r="1788" spans="4:13" x14ac:dyDescent="0.3">
      <c r="D1788" s="31"/>
      <c r="E1788" s="103"/>
      <c r="F1788" s="103"/>
      <c r="M1788" s="558"/>
    </row>
    <row r="1789" spans="4:13" x14ac:dyDescent="0.3">
      <c r="D1789" s="31"/>
      <c r="E1789" s="103"/>
      <c r="F1789" s="103"/>
      <c r="M1789" s="558"/>
    </row>
    <row r="1790" spans="4:13" x14ac:dyDescent="0.3">
      <c r="D1790" s="31"/>
      <c r="E1790" s="103"/>
      <c r="F1790" s="103"/>
      <c r="M1790" s="558"/>
    </row>
    <row r="1791" spans="4:13" x14ac:dyDescent="0.3">
      <c r="D1791" s="31"/>
      <c r="E1791" s="103"/>
      <c r="F1791" s="103"/>
      <c r="M1791" s="558"/>
    </row>
    <row r="1792" spans="4:13" x14ac:dyDescent="0.3">
      <c r="D1792" s="31"/>
      <c r="E1792" s="103"/>
      <c r="F1792" s="103"/>
      <c r="M1792" s="558"/>
    </row>
    <row r="1793" spans="4:13" x14ac:dyDescent="0.3">
      <c r="D1793" s="31"/>
      <c r="E1793" s="103"/>
      <c r="F1793" s="103"/>
      <c r="M1793" s="558"/>
    </row>
    <row r="1794" spans="4:13" x14ac:dyDescent="0.3">
      <c r="D1794" s="31"/>
      <c r="E1794" s="103"/>
      <c r="F1794" s="103"/>
      <c r="M1794" s="558"/>
    </row>
    <row r="1795" spans="4:13" x14ac:dyDescent="0.3">
      <c r="D1795" s="31"/>
      <c r="E1795" s="103"/>
      <c r="F1795" s="103"/>
      <c r="M1795" s="558"/>
    </row>
    <row r="1796" spans="4:13" x14ac:dyDescent="0.3">
      <c r="D1796" s="31"/>
      <c r="E1796" s="103"/>
      <c r="F1796" s="103"/>
      <c r="M1796" s="558"/>
    </row>
    <row r="1797" spans="4:13" x14ac:dyDescent="0.3">
      <c r="D1797" s="31"/>
      <c r="E1797" s="103"/>
      <c r="F1797" s="103"/>
      <c r="M1797" s="558"/>
    </row>
    <row r="1798" spans="4:13" x14ac:dyDescent="0.3">
      <c r="D1798" s="31"/>
      <c r="E1798" s="103"/>
      <c r="F1798" s="103"/>
      <c r="M1798" s="558"/>
    </row>
    <row r="1799" spans="4:13" x14ac:dyDescent="0.3">
      <c r="D1799" s="31"/>
      <c r="E1799" s="103"/>
      <c r="F1799" s="103"/>
      <c r="M1799" s="558"/>
    </row>
    <row r="1800" spans="4:13" x14ac:dyDescent="0.3">
      <c r="D1800" s="31"/>
      <c r="E1800" s="103"/>
      <c r="F1800" s="103"/>
      <c r="M1800" s="558"/>
    </row>
    <row r="1801" spans="4:13" x14ac:dyDescent="0.3">
      <c r="D1801" s="31"/>
      <c r="E1801" s="103"/>
      <c r="F1801" s="103"/>
      <c r="M1801" s="558"/>
    </row>
    <row r="1802" spans="4:13" x14ac:dyDescent="0.3">
      <c r="D1802" s="31"/>
      <c r="E1802" s="103"/>
      <c r="F1802" s="103"/>
      <c r="M1802" s="558"/>
    </row>
    <row r="1803" spans="4:13" x14ac:dyDescent="0.3">
      <c r="D1803" s="31"/>
      <c r="E1803" s="103"/>
      <c r="F1803" s="103"/>
      <c r="M1803" s="558"/>
    </row>
    <row r="1804" spans="4:13" x14ac:dyDescent="0.3">
      <c r="D1804" s="31"/>
      <c r="E1804" s="103"/>
      <c r="F1804" s="103"/>
      <c r="M1804" s="558"/>
    </row>
    <row r="1805" spans="4:13" x14ac:dyDescent="0.3">
      <c r="D1805" s="31"/>
      <c r="E1805" s="103"/>
      <c r="F1805" s="103"/>
      <c r="M1805" s="558"/>
    </row>
    <row r="1806" spans="4:13" x14ac:dyDescent="0.3">
      <c r="D1806" s="31"/>
      <c r="E1806" s="103"/>
      <c r="F1806" s="103"/>
      <c r="M1806" s="558"/>
    </row>
    <row r="1807" spans="4:13" x14ac:dyDescent="0.3">
      <c r="D1807" s="31"/>
      <c r="E1807" s="103"/>
      <c r="F1807" s="103"/>
      <c r="M1807" s="558"/>
    </row>
    <row r="1808" spans="4:13" x14ac:dyDescent="0.3">
      <c r="D1808" s="31"/>
      <c r="E1808" s="103"/>
      <c r="F1808" s="103"/>
      <c r="M1808" s="558"/>
    </row>
    <row r="1809" spans="4:13" x14ac:dyDescent="0.3">
      <c r="D1809" s="31"/>
      <c r="E1809" s="103"/>
      <c r="F1809" s="103"/>
      <c r="M1809" s="558"/>
    </row>
    <row r="1810" spans="4:13" x14ac:dyDescent="0.3">
      <c r="D1810" s="31"/>
      <c r="E1810" s="103"/>
      <c r="F1810" s="103"/>
      <c r="M1810" s="558"/>
    </row>
    <row r="1811" spans="4:13" x14ac:dyDescent="0.3">
      <c r="D1811" s="31"/>
      <c r="E1811" s="103"/>
      <c r="F1811" s="103"/>
      <c r="M1811" s="558"/>
    </row>
    <row r="1812" spans="4:13" x14ac:dyDescent="0.3">
      <c r="D1812" s="31"/>
      <c r="E1812" s="103"/>
      <c r="F1812" s="103"/>
      <c r="M1812" s="558"/>
    </row>
    <row r="1813" spans="4:13" x14ac:dyDescent="0.3">
      <c r="D1813" s="31"/>
      <c r="E1813" s="103"/>
      <c r="F1813" s="103"/>
      <c r="M1813" s="558"/>
    </row>
    <row r="1814" spans="4:13" x14ac:dyDescent="0.3">
      <c r="D1814" s="31"/>
      <c r="E1814" s="103"/>
      <c r="F1814" s="103"/>
      <c r="M1814" s="558"/>
    </row>
    <row r="1815" spans="4:13" x14ac:dyDescent="0.3">
      <c r="D1815" s="31"/>
      <c r="E1815" s="103"/>
      <c r="F1815" s="103"/>
      <c r="M1815" s="558"/>
    </row>
    <row r="1816" spans="4:13" x14ac:dyDescent="0.3">
      <c r="D1816" s="31"/>
      <c r="E1816" s="103"/>
      <c r="F1816" s="103"/>
      <c r="M1816" s="558"/>
    </row>
    <row r="1817" spans="4:13" x14ac:dyDescent="0.3">
      <c r="D1817" s="31"/>
      <c r="E1817" s="103"/>
      <c r="F1817" s="103"/>
      <c r="M1817" s="558"/>
    </row>
    <row r="1818" spans="4:13" x14ac:dyDescent="0.3">
      <c r="D1818" s="31"/>
      <c r="E1818" s="103"/>
      <c r="F1818" s="103"/>
      <c r="M1818" s="558"/>
    </row>
    <row r="1819" spans="4:13" x14ac:dyDescent="0.3">
      <c r="D1819" s="31"/>
      <c r="E1819" s="103"/>
      <c r="F1819" s="103"/>
      <c r="M1819" s="558"/>
    </row>
    <row r="1820" spans="4:13" x14ac:dyDescent="0.3">
      <c r="D1820" s="31"/>
      <c r="E1820" s="103"/>
      <c r="F1820" s="103"/>
      <c r="M1820" s="558"/>
    </row>
    <row r="1821" spans="4:13" x14ac:dyDescent="0.3">
      <c r="D1821" s="31"/>
      <c r="E1821" s="103"/>
      <c r="F1821" s="103"/>
      <c r="M1821" s="558"/>
    </row>
    <row r="1822" spans="4:13" x14ac:dyDescent="0.3">
      <c r="D1822" s="31"/>
      <c r="E1822" s="103"/>
      <c r="F1822" s="103"/>
      <c r="M1822" s="558"/>
    </row>
    <row r="1823" spans="4:13" x14ac:dyDescent="0.3">
      <c r="D1823" s="31"/>
      <c r="E1823" s="103"/>
      <c r="F1823" s="103"/>
      <c r="M1823" s="558"/>
    </row>
    <row r="1824" spans="4:13" x14ac:dyDescent="0.3">
      <c r="D1824" s="31"/>
      <c r="E1824" s="103"/>
      <c r="F1824" s="103"/>
      <c r="M1824" s="558"/>
    </row>
    <row r="1825" spans="4:13" x14ac:dyDescent="0.3">
      <c r="D1825" s="31"/>
      <c r="E1825" s="103"/>
      <c r="F1825" s="103"/>
      <c r="M1825" s="558"/>
    </row>
    <row r="1826" spans="4:13" x14ac:dyDescent="0.3">
      <c r="D1826" s="31"/>
      <c r="E1826" s="103"/>
      <c r="F1826" s="103"/>
      <c r="M1826" s="558"/>
    </row>
    <row r="1827" spans="4:13" x14ac:dyDescent="0.3">
      <c r="D1827" s="31"/>
      <c r="E1827" s="103"/>
      <c r="F1827" s="103"/>
      <c r="M1827" s="558"/>
    </row>
    <row r="1828" spans="4:13" x14ac:dyDescent="0.3">
      <c r="D1828" s="31"/>
      <c r="E1828" s="103"/>
      <c r="F1828" s="103"/>
      <c r="M1828" s="558"/>
    </row>
    <row r="1829" spans="4:13" x14ac:dyDescent="0.3">
      <c r="D1829" s="31"/>
      <c r="E1829" s="103"/>
      <c r="F1829" s="103"/>
      <c r="M1829" s="558"/>
    </row>
    <row r="1830" spans="4:13" x14ac:dyDescent="0.3">
      <c r="D1830" s="31"/>
      <c r="E1830" s="103"/>
      <c r="F1830" s="103"/>
      <c r="M1830" s="558"/>
    </row>
    <row r="1831" spans="4:13" x14ac:dyDescent="0.3">
      <c r="D1831" s="31"/>
      <c r="E1831" s="103"/>
      <c r="F1831" s="103"/>
      <c r="M1831" s="558"/>
    </row>
    <row r="1832" spans="4:13" x14ac:dyDescent="0.3">
      <c r="D1832" s="31"/>
      <c r="E1832" s="103"/>
      <c r="F1832" s="103"/>
      <c r="M1832" s="558"/>
    </row>
    <row r="1833" spans="4:13" x14ac:dyDescent="0.3">
      <c r="D1833" s="31"/>
      <c r="E1833" s="103"/>
      <c r="F1833" s="103"/>
      <c r="M1833" s="558"/>
    </row>
    <row r="1834" spans="4:13" x14ac:dyDescent="0.3">
      <c r="D1834" s="31"/>
      <c r="E1834" s="103"/>
      <c r="F1834" s="103"/>
      <c r="M1834" s="558"/>
    </row>
    <row r="1835" spans="4:13" x14ac:dyDescent="0.3">
      <c r="D1835" s="31"/>
      <c r="E1835" s="103"/>
      <c r="F1835" s="103"/>
      <c r="M1835" s="558"/>
    </row>
    <row r="1836" spans="4:13" x14ac:dyDescent="0.3">
      <c r="D1836" s="31"/>
      <c r="E1836" s="103"/>
      <c r="F1836" s="103"/>
      <c r="M1836" s="558"/>
    </row>
    <row r="1837" spans="4:13" x14ac:dyDescent="0.3">
      <c r="D1837" s="31"/>
      <c r="E1837" s="103"/>
      <c r="F1837" s="103"/>
      <c r="M1837" s="558"/>
    </row>
    <row r="1838" spans="4:13" x14ac:dyDescent="0.3">
      <c r="D1838" s="31"/>
      <c r="E1838" s="103"/>
      <c r="F1838" s="103"/>
      <c r="M1838" s="558"/>
    </row>
    <row r="1839" spans="4:13" x14ac:dyDescent="0.3">
      <c r="D1839" s="31"/>
      <c r="E1839" s="103"/>
      <c r="F1839" s="103"/>
      <c r="M1839" s="558"/>
    </row>
    <row r="1840" spans="4:13" x14ac:dyDescent="0.3">
      <c r="D1840" s="31"/>
      <c r="E1840" s="103"/>
      <c r="F1840" s="103"/>
      <c r="M1840" s="558"/>
    </row>
    <row r="1841" spans="4:13" x14ac:dyDescent="0.3">
      <c r="D1841" s="31"/>
      <c r="E1841" s="103"/>
      <c r="F1841" s="103"/>
      <c r="M1841" s="558"/>
    </row>
    <row r="1842" spans="4:13" x14ac:dyDescent="0.3">
      <c r="D1842" s="31"/>
      <c r="E1842" s="103"/>
      <c r="F1842" s="103"/>
      <c r="M1842" s="558"/>
    </row>
    <row r="1843" spans="4:13" x14ac:dyDescent="0.3">
      <c r="D1843" s="31"/>
      <c r="E1843" s="103"/>
      <c r="F1843" s="103"/>
      <c r="M1843" s="558"/>
    </row>
    <row r="1844" spans="4:13" x14ac:dyDescent="0.3">
      <c r="D1844" s="31"/>
      <c r="E1844" s="103"/>
      <c r="F1844" s="103"/>
      <c r="M1844" s="558"/>
    </row>
    <row r="1845" spans="4:13" x14ac:dyDescent="0.3">
      <c r="D1845" s="31"/>
      <c r="E1845" s="103"/>
      <c r="F1845" s="103"/>
      <c r="M1845" s="558"/>
    </row>
    <row r="1846" spans="4:13" x14ac:dyDescent="0.3">
      <c r="D1846" s="31"/>
      <c r="E1846" s="103"/>
      <c r="F1846" s="103"/>
      <c r="M1846" s="558"/>
    </row>
    <row r="1847" spans="4:13" x14ac:dyDescent="0.3">
      <c r="D1847" s="31"/>
      <c r="E1847" s="103"/>
      <c r="F1847" s="103"/>
      <c r="M1847" s="558"/>
    </row>
    <row r="1848" spans="4:13" x14ac:dyDescent="0.3">
      <c r="D1848" s="31"/>
      <c r="E1848" s="103"/>
      <c r="F1848" s="103"/>
      <c r="M1848" s="558"/>
    </row>
    <row r="1849" spans="4:13" x14ac:dyDescent="0.3">
      <c r="D1849" s="31"/>
      <c r="E1849" s="103"/>
      <c r="F1849" s="103"/>
      <c r="M1849" s="558"/>
    </row>
    <row r="1850" spans="4:13" x14ac:dyDescent="0.3">
      <c r="D1850" s="31"/>
      <c r="E1850" s="103"/>
      <c r="F1850" s="103"/>
      <c r="M1850" s="558"/>
    </row>
    <row r="1851" spans="4:13" x14ac:dyDescent="0.3">
      <c r="D1851" s="31"/>
      <c r="E1851" s="103"/>
      <c r="F1851" s="103"/>
      <c r="M1851" s="558"/>
    </row>
    <row r="1852" spans="4:13" x14ac:dyDescent="0.3">
      <c r="D1852" s="31"/>
      <c r="E1852" s="103"/>
      <c r="F1852" s="103"/>
      <c r="M1852" s="558"/>
    </row>
    <row r="1853" spans="4:13" x14ac:dyDescent="0.3">
      <c r="D1853" s="31"/>
      <c r="E1853" s="103"/>
      <c r="F1853" s="103"/>
      <c r="M1853" s="558"/>
    </row>
    <row r="1854" spans="4:13" x14ac:dyDescent="0.3">
      <c r="D1854" s="31"/>
      <c r="E1854" s="103"/>
      <c r="F1854" s="103"/>
      <c r="M1854" s="558"/>
    </row>
    <row r="1855" spans="4:13" x14ac:dyDescent="0.3">
      <c r="D1855" s="31"/>
      <c r="E1855" s="103"/>
      <c r="F1855" s="103"/>
      <c r="M1855" s="558"/>
    </row>
    <row r="1856" spans="4:13" x14ac:dyDescent="0.3">
      <c r="D1856" s="31"/>
      <c r="E1856" s="103"/>
      <c r="F1856" s="103"/>
      <c r="M1856" s="558"/>
    </row>
    <row r="1857" spans="4:13" x14ac:dyDescent="0.3">
      <c r="D1857" s="31"/>
      <c r="E1857" s="103"/>
      <c r="F1857" s="103"/>
      <c r="M1857" s="558"/>
    </row>
    <row r="1858" spans="4:13" x14ac:dyDescent="0.3">
      <c r="D1858" s="31"/>
      <c r="E1858" s="103"/>
      <c r="F1858" s="103"/>
      <c r="M1858" s="558"/>
    </row>
    <row r="1859" spans="4:13" x14ac:dyDescent="0.3">
      <c r="D1859" s="31"/>
      <c r="E1859" s="103"/>
      <c r="F1859" s="103"/>
      <c r="M1859" s="558"/>
    </row>
    <row r="1860" spans="4:13" x14ac:dyDescent="0.3">
      <c r="D1860" s="31"/>
      <c r="E1860" s="103"/>
      <c r="F1860" s="103"/>
      <c r="M1860" s="558"/>
    </row>
    <row r="1861" spans="4:13" x14ac:dyDescent="0.3">
      <c r="D1861" s="31"/>
      <c r="E1861" s="103"/>
      <c r="F1861" s="103"/>
      <c r="M1861" s="558"/>
    </row>
    <row r="1862" spans="4:13" x14ac:dyDescent="0.3">
      <c r="D1862" s="31"/>
      <c r="E1862" s="103"/>
      <c r="F1862" s="103"/>
      <c r="M1862" s="558"/>
    </row>
    <row r="1863" spans="4:13" x14ac:dyDescent="0.3">
      <c r="D1863" s="31"/>
      <c r="E1863" s="103"/>
      <c r="F1863" s="103"/>
      <c r="M1863" s="558"/>
    </row>
    <row r="1864" spans="4:13" x14ac:dyDescent="0.3">
      <c r="D1864" s="31"/>
      <c r="E1864" s="103"/>
      <c r="F1864" s="103"/>
      <c r="M1864" s="558"/>
    </row>
    <row r="1865" spans="4:13" x14ac:dyDescent="0.3">
      <c r="D1865" s="31"/>
      <c r="E1865" s="103"/>
      <c r="F1865" s="103"/>
      <c r="M1865" s="558"/>
    </row>
    <row r="1866" spans="4:13" x14ac:dyDescent="0.3">
      <c r="D1866" s="31"/>
      <c r="E1866" s="103"/>
      <c r="F1866" s="103"/>
      <c r="M1866" s="558"/>
    </row>
    <row r="1867" spans="4:13" x14ac:dyDescent="0.3">
      <c r="D1867" s="31"/>
      <c r="E1867" s="103"/>
      <c r="F1867" s="103"/>
      <c r="M1867" s="558"/>
    </row>
    <row r="1868" spans="4:13" x14ac:dyDescent="0.3">
      <c r="D1868" s="31"/>
      <c r="E1868" s="103"/>
      <c r="F1868" s="103"/>
      <c r="M1868" s="558"/>
    </row>
    <row r="1869" spans="4:13" x14ac:dyDescent="0.3">
      <c r="D1869" s="31"/>
      <c r="E1869" s="103"/>
      <c r="F1869" s="103"/>
      <c r="M1869" s="558"/>
    </row>
    <row r="1870" spans="4:13" x14ac:dyDescent="0.3">
      <c r="D1870" s="31"/>
      <c r="E1870" s="103"/>
      <c r="F1870" s="103"/>
      <c r="M1870" s="558"/>
    </row>
    <row r="1871" spans="4:13" x14ac:dyDescent="0.3">
      <c r="D1871" s="31"/>
      <c r="E1871" s="103"/>
      <c r="F1871" s="103"/>
      <c r="M1871" s="558"/>
    </row>
    <row r="1872" spans="4:13" x14ac:dyDescent="0.3">
      <c r="D1872" s="31"/>
      <c r="E1872" s="103"/>
      <c r="F1872" s="103"/>
      <c r="M1872" s="558"/>
    </row>
    <row r="1873" spans="4:13" x14ac:dyDescent="0.3">
      <c r="D1873" s="31"/>
      <c r="E1873" s="103"/>
      <c r="F1873" s="103"/>
      <c r="M1873" s="558"/>
    </row>
    <row r="1874" spans="4:13" x14ac:dyDescent="0.3">
      <c r="D1874" s="31"/>
      <c r="E1874" s="103"/>
      <c r="F1874" s="103"/>
      <c r="M1874" s="558"/>
    </row>
    <row r="1875" spans="4:13" x14ac:dyDescent="0.3">
      <c r="D1875" s="31"/>
      <c r="E1875" s="103"/>
      <c r="F1875" s="103"/>
      <c r="M1875" s="558"/>
    </row>
    <row r="1876" spans="4:13" x14ac:dyDescent="0.3">
      <c r="D1876" s="31"/>
      <c r="E1876" s="103"/>
      <c r="F1876" s="103"/>
      <c r="M1876" s="558"/>
    </row>
    <row r="1877" spans="4:13" x14ac:dyDescent="0.3">
      <c r="D1877" s="31"/>
      <c r="E1877" s="103"/>
      <c r="F1877" s="103"/>
      <c r="M1877" s="558"/>
    </row>
    <row r="1878" spans="4:13" x14ac:dyDescent="0.3">
      <c r="D1878" s="31"/>
      <c r="E1878" s="103"/>
      <c r="F1878" s="103"/>
      <c r="M1878" s="558"/>
    </row>
    <row r="1879" spans="4:13" x14ac:dyDescent="0.3">
      <c r="D1879" s="31"/>
      <c r="E1879" s="103"/>
      <c r="F1879" s="103"/>
      <c r="M1879" s="558"/>
    </row>
    <row r="1880" spans="4:13" x14ac:dyDescent="0.3">
      <c r="D1880" s="31"/>
      <c r="E1880" s="103"/>
      <c r="F1880" s="103"/>
      <c r="M1880" s="558"/>
    </row>
    <row r="1881" spans="4:13" x14ac:dyDescent="0.3">
      <c r="D1881" s="31"/>
      <c r="E1881" s="103"/>
      <c r="F1881" s="103"/>
      <c r="M1881" s="558"/>
    </row>
    <row r="1882" spans="4:13" x14ac:dyDescent="0.3">
      <c r="D1882" s="31"/>
      <c r="E1882" s="103"/>
      <c r="F1882" s="103"/>
      <c r="M1882" s="558"/>
    </row>
    <row r="1883" spans="4:13" x14ac:dyDescent="0.3">
      <c r="D1883" s="31"/>
      <c r="E1883" s="103"/>
      <c r="F1883" s="103"/>
      <c r="M1883" s="558"/>
    </row>
    <row r="1884" spans="4:13" x14ac:dyDescent="0.3">
      <c r="D1884" s="31"/>
      <c r="E1884" s="103"/>
      <c r="F1884" s="103"/>
      <c r="M1884" s="558"/>
    </row>
    <row r="1885" spans="4:13" x14ac:dyDescent="0.3">
      <c r="D1885" s="31"/>
      <c r="E1885" s="103"/>
      <c r="F1885" s="103"/>
      <c r="M1885" s="558"/>
    </row>
    <row r="1886" spans="4:13" x14ac:dyDescent="0.3">
      <c r="D1886" s="31"/>
      <c r="E1886" s="103"/>
      <c r="F1886" s="103"/>
      <c r="M1886" s="558"/>
    </row>
    <row r="1887" spans="4:13" x14ac:dyDescent="0.3">
      <c r="D1887" s="31"/>
      <c r="E1887" s="103"/>
      <c r="F1887" s="103"/>
      <c r="M1887" s="558"/>
    </row>
    <row r="1888" spans="4:13" x14ac:dyDescent="0.3">
      <c r="D1888" s="31"/>
      <c r="E1888" s="103"/>
      <c r="F1888" s="103"/>
      <c r="M1888" s="558"/>
    </row>
    <row r="1889" spans="4:13" x14ac:dyDescent="0.3">
      <c r="D1889" s="31"/>
      <c r="E1889" s="103"/>
      <c r="F1889" s="103"/>
      <c r="M1889" s="558"/>
    </row>
    <row r="1890" spans="4:13" x14ac:dyDescent="0.3">
      <c r="D1890" s="31"/>
      <c r="E1890" s="103"/>
      <c r="F1890" s="103"/>
      <c r="M1890" s="558"/>
    </row>
    <row r="1891" spans="4:13" x14ac:dyDescent="0.3">
      <c r="D1891" s="31"/>
      <c r="E1891" s="103"/>
      <c r="F1891" s="103"/>
      <c r="M1891" s="558"/>
    </row>
    <row r="1892" spans="4:13" x14ac:dyDescent="0.3">
      <c r="D1892" s="31"/>
      <c r="E1892" s="103"/>
      <c r="F1892" s="103"/>
      <c r="M1892" s="558"/>
    </row>
    <row r="1893" spans="4:13" x14ac:dyDescent="0.3">
      <c r="D1893" s="31"/>
      <c r="E1893" s="103"/>
      <c r="F1893" s="103"/>
      <c r="M1893" s="558"/>
    </row>
    <row r="1894" spans="4:13" x14ac:dyDescent="0.3">
      <c r="D1894" s="31"/>
      <c r="E1894" s="103"/>
      <c r="F1894" s="103"/>
      <c r="M1894" s="558"/>
    </row>
    <row r="1895" spans="4:13" x14ac:dyDescent="0.3">
      <c r="D1895" s="31"/>
      <c r="E1895" s="103"/>
      <c r="F1895" s="103"/>
      <c r="M1895" s="558"/>
    </row>
    <row r="1896" spans="4:13" x14ac:dyDescent="0.3">
      <c r="D1896" s="31"/>
      <c r="E1896" s="103"/>
      <c r="F1896" s="103"/>
      <c r="M1896" s="558"/>
    </row>
    <row r="1897" spans="4:13" x14ac:dyDescent="0.3">
      <c r="D1897" s="31"/>
      <c r="E1897" s="103"/>
      <c r="F1897" s="103"/>
      <c r="M1897" s="558"/>
    </row>
    <row r="1898" spans="4:13" x14ac:dyDescent="0.3">
      <c r="D1898" s="31"/>
      <c r="E1898" s="103"/>
      <c r="F1898" s="103"/>
      <c r="M1898" s="558"/>
    </row>
    <row r="1899" spans="4:13" x14ac:dyDescent="0.3">
      <c r="D1899" s="31"/>
      <c r="E1899" s="103"/>
      <c r="F1899" s="103"/>
      <c r="M1899" s="558"/>
    </row>
    <row r="1900" spans="4:13" x14ac:dyDescent="0.3">
      <c r="D1900" s="31"/>
      <c r="E1900" s="103"/>
      <c r="F1900" s="103"/>
      <c r="M1900" s="558"/>
    </row>
    <row r="1901" spans="4:13" x14ac:dyDescent="0.3">
      <c r="D1901" s="31"/>
      <c r="E1901" s="103"/>
      <c r="F1901" s="103"/>
      <c r="M1901" s="558"/>
    </row>
    <row r="1902" spans="4:13" x14ac:dyDescent="0.3">
      <c r="D1902" s="31"/>
      <c r="E1902" s="103"/>
      <c r="F1902" s="103"/>
      <c r="M1902" s="558"/>
    </row>
    <row r="1903" spans="4:13" x14ac:dyDescent="0.3">
      <c r="D1903" s="31"/>
      <c r="E1903" s="103"/>
      <c r="F1903" s="103"/>
      <c r="M1903" s="558"/>
    </row>
    <row r="1904" spans="4:13" x14ac:dyDescent="0.3">
      <c r="D1904" s="31"/>
      <c r="E1904" s="103"/>
      <c r="F1904" s="103"/>
      <c r="M1904" s="558"/>
    </row>
    <row r="1905" spans="4:13" x14ac:dyDescent="0.3">
      <c r="D1905" s="31"/>
      <c r="E1905" s="103"/>
      <c r="F1905" s="103"/>
      <c r="M1905" s="558"/>
    </row>
    <row r="1906" spans="4:13" x14ac:dyDescent="0.3">
      <c r="D1906" s="31"/>
      <c r="E1906" s="103"/>
      <c r="F1906" s="103"/>
      <c r="M1906" s="558"/>
    </row>
    <row r="1907" spans="4:13" x14ac:dyDescent="0.3">
      <c r="D1907" s="31"/>
      <c r="E1907" s="103"/>
      <c r="F1907" s="103"/>
      <c r="M1907" s="558"/>
    </row>
    <row r="1908" spans="4:13" x14ac:dyDescent="0.3">
      <c r="D1908" s="31"/>
      <c r="E1908" s="103"/>
      <c r="F1908" s="103"/>
      <c r="M1908" s="558"/>
    </row>
    <row r="1909" spans="4:13" x14ac:dyDescent="0.3">
      <c r="D1909" s="31"/>
      <c r="E1909" s="103"/>
      <c r="F1909" s="103"/>
      <c r="M1909" s="558"/>
    </row>
    <row r="1910" spans="4:13" x14ac:dyDescent="0.3">
      <c r="D1910" s="31"/>
      <c r="E1910" s="103"/>
      <c r="F1910" s="103"/>
      <c r="M1910" s="558"/>
    </row>
    <row r="1911" spans="4:13" x14ac:dyDescent="0.3">
      <c r="D1911" s="31"/>
      <c r="E1911" s="103"/>
      <c r="F1911" s="103"/>
      <c r="M1911" s="558"/>
    </row>
    <row r="1912" spans="4:13" x14ac:dyDescent="0.3">
      <c r="D1912" s="31"/>
      <c r="E1912" s="103"/>
      <c r="F1912" s="103"/>
      <c r="M1912" s="558"/>
    </row>
    <row r="1913" spans="4:13" x14ac:dyDescent="0.3">
      <c r="D1913" s="31"/>
      <c r="E1913" s="103"/>
      <c r="F1913" s="103"/>
      <c r="M1913" s="558"/>
    </row>
    <row r="1914" spans="4:13" x14ac:dyDescent="0.3">
      <c r="D1914" s="31"/>
      <c r="E1914" s="103"/>
      <c r="F1914" s="103"/>
      <c r="M1914" s="558"/>
    </row>
    <row r="1915" spans="4:13" x14ac:dyDescent="0.3">
      <c r="D1915" s="31"/>
      <c r="E1915" s="103"/>
      <c r="F1915" s="103"/>
      <c r="M1915" s="558"/>
    </row>
    <row r="1916" spans="4:13" x14ac:dyDescent="0.3">
      <c r="D1916" s="31"/>
      <c r="E1916" s="103"/>
      <c r="F1916" s="103"/>
      <c r="M1916" s="558"/>
    </row>
    <row r="1917" spans="4:13" x14ac:dyDescent="0.3">
      <c r="D1917" s="31"/>
      <c r="E1917" s="103"/>
      <c r="F1917" s="103"/>
      <c r="M1917" s="558"/>
    </row>
    <row r="1918" spans="4:13" x14ac:dyDescent="0.3">
      <c r="D1918" s="31"/>
      <c r="E1918" s="103"/>
      <c r="F1918" s="103"/>
      <c r="M1918" s="558"/>
    </row>
    <row r="1919" spans="4:13" x14ac:dyDescent="0.3">
      <c r="D1919" s="31"/>
      <c r="E1919" s="103"/>
      <c r="F1919" s="103"/>
      <c r="M1919" s="558"/>
    </row>
    <row r="1920" spans="4:13" x14ac:dyDescent="0.3">
      <c r="D1920" s="31"/>
      <c r="E1920" s="103"/>
      <c r="F1920" s="103"/>
      <c r="M1920" s="558"/>
    </row>
    <row r="1921" spans="4:13" x14ac:dyDescent="0.3">
      <c r="D1921" s="31"/>
      <c r="E1921" s="103"/>
      <c r="F1921" s="103"/>
      <c r="M1921" s="558"/>
    </row>
    <row r="1922" spans="4:13" x14ac:dyDescent="0.3">
      <c r="D1922" s="31"/>
      <c r="E1922" s="103"/>
      <c r="F1922" s="103"/>
      <c r="M1922" s="558"/>
    </row>
    <row r="1923" spans="4:13" x14ac:dyDescent="0.3">
      <c r="D1923" s="31"/>
      <c r="E1923" s="103"/>
      <c r="F1923" s="103"/>
      <c r="M1923" s="558"/>
    </row>
    <row r="1924" spans="4:13" x14ac:dyDescent="0.3">
      <c r="D1924" s="31"/>
      <c r="E1924" s="103"/>
      <c r="F1924" s="103"/>
      <c r="M1924" s="558"/>
    </row>
    <row r="1925" spans="4:13" x14ac:dyDescent="0.3">
      <c r="D1925" s="31"/>
      <c r="E1925" s="103"/>
      <c r="F1925" s="103"/>
      <c r="M1925" s="558"/>
    </row>
    <row r="1926" spans="4:13" x14ac:dyDescent="0.3">
      <c r="D1926" s="31"/>
      <c r="E1926" s="103"/>
      <c r="F1926" s="103"/>
      <c r="M1926" s="558"/>
    </row>
    <row r="1927" spans="4:13" x14ac:dyDescent="0.3">
      <c r="D1927" s="31"/>
      <c r="E1927" s="103"/>
      <c r="F1927" s="103"/>
      <c r="M1927" s="558"/>
    </row>
    <row r="1928" spans="4:13" x14ac:dyDescent="0.3">
      <c r="D1928" s="31"/>
      <c r="E1928" s="103"/>
      <c r="F1928" s="103"/>
      <c r="M1928" s="558"/>
    </row>
    <row r="1929" spans="4:13" x14ac:dyDescent="0.3">
      <c r="D1929" s="31"/>
      <c r="E1929" s="103"/>
      <c r="F1929" s="103"/>
      <c r="M1929" s="558"/>
    </row>
    <row r="1930" spans="4:13" x14ac:dyDescent="0.3">
      <c r="D1930" s="31"/>
      <c r="E1930" s="103"/>
      <c r="F1930" s="103"/>
      <c r="M1930" s="558"/>
    </row>
    <row r="1931" spans="4:13" x14ac:dyDescent="0.3">
      <c r="D1931" s="31"/>
      <c r="E1931" s="103"/>
      <c r="F1931" s="103"/>
      <c r="M1931" s="558"/>
    </row>
    <row r="1932" spans="4:13" x14ac:dyDescent="0.3">
      <c r="D1932" s="31"/>
      <c r="E1932" s="103"/>
      <c r="F1932" s="103"/>
      <c r="M1932" s="558"/>
    </row>
    <row r="1933" spans="4:13" x14ac:dyDescent="0.3">
      <c r="D1933" s="31"/>
      <c r="E1933" s="103"/>
      <c r="F1933" s="103"/>
      <c r="M1933" s="558"/>
    </row>
    <row r="1934" spans="4:13" x14ac:dyDescent="0.3">
      <c r="D1934" s="31"/>
      <c r="E1934" s="103"/>
      <c r="F1934" s="103"/>
      <c r="M1934" s="558"/>
    </row>
    <row r="1935" spans="4:13" x14ac:dyDescent="0.3">
      <c r="D1935" s="31"/>
      <c r="E1935" s="103"/>
      <c r="F1935" s="103"/>
      <c r="M1935" s="558"/>
    </row>
    <row r="1936" spans="4:13" x14ac:dyDescent="0.3">
      <c r="D1936" s="31"/>
      <c r="E1936" s="103"/>
      <c r="F1936" s="103"/>
      <c r="M1936" s="558"/>
    </row>
    <row r="1937" spans="4:13" x14ac:dyDescent="0.3">
      <c r="D1937" s="31"/>
      <c r="E1937" s="103"/>
      <c r="F1937" s="103"/>
      <c r="M1937" s="558"/>
    </row>
    <row r="1938" spans="4:13" x14ac:dyDescent="0.3">
      <c r="D1938" s="31"/>
      <c r="E1938" s="103"/>
      <c r="F1938" s="103"/>
      <c r="M1938" s="558"/>
    </row>
    <row r="1939" spans="4:13" x14ac:dyDescent="0.3">
      <c r="D1939" s="31"/>
      <c r="E1939" s="103"/>
      <c r="F1939" s="103"/>
      <c r="M1939" s="558"/>
    </row>
    <row r="1940" spans="4:13" x14ac:dyDescent="0.3">
      <c r="D1940" s="31"/>
      <c r="E1940" s="103"/>
      <c r="F1940" s="103"/>
      <c r="M1940" s="558"/>
    </row>
    <row r="1941" spans="4:13" x14ac:dyDescent="0.3">
      <c r="D1941" s="31"/>
      <c r="E1941" s="103"/>
      <c r="F1941" s="103"/>
      <c r="M1941" s="558"/>
    </row>
    <row r="1942" spans="4:13" x14ac:dyDescent="0.3">
      <c r="D1942" s="31"/>
      <c r="E1942" s="103"/>
      <c r="F1942" s="103"/>
      <c r="M1942" s="558"/>
    </row>
    <row r="1943" spans="4:13" x14ac:dyDescent="0.3">
      <c r="D1943" s="31"/>
      <c r="E1943" s="103"/>
      <c r="F1943" s="103"/>
      <c r="M1943" s="558"/>
    </row>
    <row r="1944" spans="4:13" x14ac:dyDescent="0.3">
      <c r="D1944" s="31"/>
      <c r="E1944" s="103"/>
      <c r="F1944" s="103"/>
      <c r="M1944" s="558"/>
    </row>
    <row r="1945" spans="4:13" x14ac:dyDescent="0.3">
      <c r="D1945" s="31"/>
      <c r="E1945" s="103"/>
      <c r="F1945" s="103"/>
      <c r="M1945" s="558"/>
    </row>
    <row r="1946" spans="4:13" x14ac:dyDescent="0.3">
      <c r="D1946" s="31"/>
      <c r="E1946" s="103"/>
      <c r="F1946" s="103"/>
      <c r="M1946" s="558"/>
    </row>
    <row r="1947" spans="4:13" x14ac:dyDescent="0.3">
      <c r="D1947" s="31"/>
      <c r="E1947" s="103"/>
      <c r="F1947" s="103"/>
      <c r="M1947" s="558"/>
    </row>
    <row r="1948" spans="4:13" x14ac:dyDescent="0.3">
      <c r="D1948" s="31"/>
      <c r="E1948" s="103"/>
      <c r="F1948" s="103"/>
      <c r="M1948" s="558"/>
    </row>
    <row r="1949" spans="4:13" x14ac:dyDescent="0.3">
      <c r="D1949" s="31"/>
      <c r="E1949" s="103"/>
      <c r="F1949" s="103"/>
      <c r="M1949" s="558"/>
    </row>
    <row r="1950" spans="4:13" x14ac:dyDescent="0.3">
      <c r="D1950" s="31"/>
      <c r="E1950" s="103"/>
      <c r="F1950" s="103"/>
      <c r="M1950" s="558"/>
    </row>
    <row r="1951" spans="4:13" x14ac:dyDescent="0.3">
      <c r="D1951" s="31"/>
      <c r="E1951" s="103"/>
      <c r="F1951" s="103"/>
      <c r="M1951" s="558"/>
    </row>
    <row r="1952" spans="4:13" x14ac:dyDescent="0.3">
      <c r="D1952" s="31"/>
      <c r="E1952" s="103"/>
      <c r="F1952" s="103"/>
      <c r="M1952" s="558"/>
    </row>
    <row r="1953" spans="4:13" x14ac:dyDescent="0.3">
      <c r="D1953" s="31"/>
      <c r="E1953" s="103"/>
      <c r="F1953" s="103"/>
      <c r="M1953" s="558"/>
    </row>
    <row r="1954" spans="4:13" x14ac:dyDescent="0.3">
      <c r="D1954" s="31"/>
      <c r="E1954" s="103"/>
      <c r="F1954" s="103"/>
      <c r="M1954" s="558"/>
    </row>
    <row r="1955" spans="4:13" x14ac:dyDescent="0.3">
      <c r="D1955" s="31"/>
      <c r="E1955" s="103"/>
      <c r="F1955" s="103"/>
      <c r="M1955" s="558"/>
    </row>
    <row r="1956" spans="4:13" x14ac:dyDescent="0.3">
      <c r="D1956" s="31"/>
      <c r="E1956" s="103"/>
      <c r="F1956" s="103"/>
      <c r="M1956" s="558"/>
    </row>
    <row r="1957" spans="4:13" x14ac:dyDescent="0.3">
      <c r="D1957" s="31"/>
      <c r="E1957" s="103"/>
      <c r="F1957" s="103"/>
      <c r="M1957" s="558"/>
    </row>
    <row r="1958" spans="4:13" x14ac:dyDescent="0.3">
      <c r="D1958" s="31"/>
      <c r="E1958" s="103"/>
      <c r="F1958" s="103"/>
      <c r="M1958" s="558"/>
    </row>
    <row r="1959" spans="4:13" x14ac:dyDescent="0.3">
      <c r="D1959" s="31"/>
      <c r="E1959" s="103"/>
      <c r="F1959" s="103"/>
      <c r="M1959" s="558"/>
    </row>
    <row r="1960" spans="4:13" x14ac:dyDescent="0.3">
      <c r="D1960" s="31"/>
      <c r="E1960" s="103"/>
      <c r="F1960" s="103"/>
      <c r="M1960" s="558"/>
    </row>
    <row r="1961" spans="4:13" x14ac:dyDescent="0.3">
      <c r="D1961" s="31"/>
      <c r="E1961" s="103"/>
      <c r="F1961" s="103"/>
      <c r="M1961" s="558"/>
    </row>
    <row r="1962" spans="4:13" x14ac:dyDescent="0.3">
      <c r="D1962" s="31"/>
      <c r="E1962" s="103"/>
      <c r="F1962" s="103"/>
      <c r="M1962" s="558"/>
    </row>
    <row r="1963" spans="4:13" x14ac:dyDescent="0.3">
      <c r="D1963" s="31"/>
      <c r="E1963" s="103"/>
      <c r="F1963" s="103"/>
      <c r="M1963" s="558"/>
    </row>
    <row r="1964" spans="4:13" x14ac:dyDescent="0.3">
      <c r="D1964" s="31"/>
      <c r="E1964" s="103"/>
      <c r="F1964" s="103"/>
      <c r="M1964" s="558"/>
    </row>
    <row r="1965" spans="4:13" x14ac:dyDescent="0.3">
      <c r="D1965" s="31"/>
      <c r="E1965" s="103"/>
      <c r="F1965" s="103"/>
      <c r="M1965" s="558"/>
    </row>
    <row r="1966" spans="4:13" x14ac:dyDescent="0.3">
      <c r="D1966" s="31"/>
      <c r="E1966" s="103"/>
      <c r="F1966" s="103"/>
      <c r="M1966" s="558"/>
    </row>
    <row r="1967" spans="4:13" x14ac:dyDescent="0.3">
      <c r="D1967" s="31"/>
      <c r="E1967" s="103"/>
      <c r="F1967" s="103"/>
      <c r="M1967" s="558"/>
    </row>
    <row r="1968" spans="4:13" x14ac:dyDescent="0.3">
      <c r="D1968" s="31"/>
      <c r="E1968" s="103"/>
      <c r="F1968" s="103"/>
      <c r="M1968" s="558"/>
    </row>
    <row r="1969" spans="4:13" x14ac:dyDescent="0.3">
      <c r="D1969" s="31"/>
      <c r="E1969" s="103"/>
      <c r="F1969" s="103"/>
      <c r="M1969" s="558"/>
    </row>
    <row r="1970" spans="4:13" x14ac:dyDescent="0.3">
      <c r="D1970" s="31"/>
      <c r="E1970" s="103"/>
      <c r="F1970" s="103"/>
      <c r="M1970" s="558"/>
    </row>
    <row r="1971" spans="4:13" x14ac:dyDescent="0.3">
      <c r="D1971" s="31"/>
      <c r="E1971" s="103"/>
      <c r="F1971" s="103"/>
      <c r="M1971" s="558"/>
    </row>
    <row r="1972" spans="4:13" x14ac:dyDescent="0.3">
      <c r="D1972" s="31"/>
      <c r="E1972" s="103"/>
      <c r="F1972" s="103"/>
      <c r="M1972" s="558"/>
    </row>
    <row r="1973" spans="4:13" x14ac:dyDescent="0.3">
      <c r="D1973" s="31"/>
      <c r="E1973" s="103"/>
      <c r="F1973" s="103"/>
      <c r="M1973" s="558"/>
    </row>
    <row r="1974" spans="4:13" x14ac:dyDescent="0.3">
      <c r="D1974" s="31"/>
      <c r="E1974" s="103"/>
      <c r="F1974" s="103"/>
      <c r="M1974" s="558"/>
    </row>
    <row r="1975" spans="4:13" x14ac:dyDescent="0.3">
      <c r="D1975" s="31"/>
      <c r="E1975" s="103"/>
      <c r="F1975" s="103"/>
      <c r="M1975" s="558"/>
    </row>
    <row r="1976" spans="4:13" x14ac:dyDescent="0.3">
      <c r="D1976" s="31"/>
      <c r="E1976" s="103"/>
      <c r="F1976" s="103"/>
      <c r="M1976" s="558"/>
    </row>
    <row r="1977" spans="4:13" x14ac:dyDescent="0.3">
      <c r="D1977" s="31"/>
      <c r="E1977" s="103"/>
      <c r="F1977" s="103"/>
      <c r="M1977" s="558"/>
    </row>
    <row r="1978" spans="4:13" x14ac:dyDescent="0.3">
      <c r="D1978" s="31"/>
      <c r="E1978" s="103"/>
      <c r="F1978" s="103"/>
      <c r="M1978" s="558"/>
    </row>
    <row r="1979" spans="4:13" x14ac:dyDescent="0.3">
      <c r="D1979" s="31"/>
      <c r="E1979" s="103"/>
      <c r="F1979" s="103"/>
      <c r="M1979" s="558"/>
    </row>
    <row r="1980" spans="4:13" x14ac:dyDescent="0.3">
      <c r="D1980" s="31"/>
      <c r="E1980" s="103"/>
      <c r="F1980" s="103"/>
      <c r="M1980" s="558"/>
    </row>
    <row r="1981" spans="4:13" x14ac:dyDescent="0.3">
      <c r="D1981" s="31"/>
      <c r="E1981" s="103"/>
      <c r="F1981" s="103"/>
      <c r="M1981" s="558"/>
    </row>
    <row r="1982" spans="4:13" x14ac:dyDescent="0.3">
      <c r="D1982" s="31"/>
      <c r="E1982" s="103"/>
      <c r="F1982" s="103"/>
      <c r="M1982" s="558"/>
    </row>
    <row r="1983" spans="4:13" x14ac:dyDescent="0.3">
      <c r="D1983" s="31"/>
      <c r="E1983" s="103"/>
      <c r="F1983" s="103"/>
      <c r="M1983" s="558"/>
    </row>
    <row r="1984" spans="4:13" x14ac:dyDescent="0.3">
      <c r="D1984" s="31"/>
      <c r="E1984" s="103"/>
      <c r="F1984" s="103"/>
      <c r="M1984" s="558"/>
    </row>
    <row r="1985" spans="4:13" x14ac:dyDescent="0.3">
      <c r="D1985" s="31"/>
      <c r="E1985" s="103"/>
      <c r="F1985" s="103"/>
      <c r="M1985" s="558"/>
    </row>
    <row r="1986" spans="4:13" x14ac:dyDescent="0.3">
      <c r="D1986" s="31"/>
      <c r="E1986" s="103"/>
      <c r="F1986" s="103"/>
      <c r="M1986" s="558"/>
    </row>
    <row r="1987" spans="4:13" x14ac:dyDescent="0.3">
      <c r="D1987" s="31"/>
      <c r="E1987" s="103"/>
      <c r="F1987" s="103"/>
      <c r="M1987" s="558"/>
    </row>
    <row r="1988" spans="4:13" x14ac:dyDescent="0.3">
      <c r="D1988" s="31"/>
      <c r="E1988" s="103"/>
      <c r="F1988" s="103"/>
      <c r="M1988" s="558"/>
    </row>
    <row r="1989" spans="4:13" x14ac:dyDescent="0.3">
      <c r="D1989" s="31"/>
      <c r="E1989" s="103"/>
      <c r="F1989" s="103"/>
      <c r="M1989" s="558"/>
    </row>
    <row r="1990" spans="4:13" x14ac:dyDescent="0.3">
      <c r="D1990" s="31"/>
      <c r="E1990" s="103"/>
      <c r="F1990" s="103"/>
      <c r="M1990" s="558"/>
    </row>
    <row r="1991" spans="4:13" x14ac:dyDescent="0.3">
      <c r="D1991" s="31"/>
      <c r="E1991" s="103"/>
      <c r="F1991" s="103"/>
      <c r="M1991" s="558"/>
    </row>
    <row r="1992" spans="4:13" x14ac:dyDescent="0.3">
      <c r="D1992" s="31"/>
      <c r="E1992" s="103"/>
      <c r="F1992" s="103"/>
      <c r="M1992" s="558"/>
    </row>
    <row r="1993" spans="4:13" x14ac:dyDescent="0.3">
      <c r="D1993" s="31"/>
      <c r="E1993" s="103"/>
      <c r="F1993" s="103"/>
      <c r="M1993" s="558"/>
    </row>
    <row r="1994" spans="4:13" x14ac:dyDescent="0.3">
      <c r="D1994" s="31"/>
      <c r="E1994" s="103"/>
      <c r="F1994" s="103"/>
      <c r="M1994" s="558"/>
    </row>
    <row r="1995" spans="4:13" x14ac:dyDescent="0.3">
      <c r="D1995" s="31"/>
      <c r="E1995" s="103"/>
      <c r="F1995" s="103"/>
      <c r="M1995" s="558"/>
    </row>
    <row r="1996" spans="4:13" x14ac:dyDescent="0.3">
      <c r="D1996" s="31"/>
      <c r="E1996" s="103"/>
      <c r="F1996" s="103"/>
      <c r="M1996" s="558"/>
    </row>
    <row r="1997" spans="4:13" x14ac:dyDescent="0.3">
      <c r="D1997" s="31"/>
      <c r="E1997" s="103"/>
      <c r="F1997" s="103"/>
      <c r="M1997" s="558"/>
    </row>
    <row r="1998" spans="4:13" x14ac:dyDescent="0.3">
      <c r="D1998" s="31"/>
      <c r="E1998" s="103"/>
      <c r="F1998" s="103"/>
      <c r="M1998" s="558"/>
    </row>
    <row r="1999" spans="4:13" x14ac:dyDescent="0.3">
      <c r="D1999" s="31"/>
      <c r="E1999" s="103"/>
      <c r="F1999" s="103"/>
      <c r="M1999" s="558"/>
    </row>
    <row r="2000" spans="4:13" x14ac:dyDescent="0.3">
      <c r="D2000" s="31"/>
      <c r="E2000" s="103"/>
      <c r="F2000" s="103"/>
      <c r="M2000" s="558"/>
    </row>
    <row r="2001" spans="4:13" x14ac:dyDescent="0.3">
      <c r="D2001" s="31"/>
      <c r="E2001" s="103"/>
      <c r="F2001" s="103"/>
      <c r="M2001" s="558"/>
    </row>
    <row r="2002" spans="4:13" x14ac:dyDescent="0.3">
      <c r="D2002" s="31"/>
      <c r="E2002" s="103"/>
      <c r="F2002" s="103"/>
      <c r="M2002" s="558"/>
    </row>
    <row r="2003" spans="4:13" x14ac:dyDescent="0.3">
      <c r="D2003" s="31"/>
      <c r="E2003" s="103"/>
      <c r="F2003" s="103"/>
      <c r="M2003" s="558"/>
    </row>
    <row r="2004" spans="4:13" x14ac:dyDescent="0.3">
      <c r="D2004" s="31"/>
      <c r="E2004" s="103"/>
      <c r="F2004" s="103"/>
      <c r="M2004" s="558"/>
    </row>
    <row r="2005" spans="4:13" x14ac:dyDescent="0.3">
      <c r="D2005" s="31"/>
      <c r="E2005" s="103"/>
      <c r="F2005" s="103"/>
      <c r="M2005" s="558"/>
    </row>
    <row r="2006" spans="4:13" x14ac:dyDescent="0.3">
      <c r="D2006" s="31"/>
      <c r="E2006" s="103"/>
      <c r="F2006" s="103"/>
      <c r="M2006" s="558"/>
    </row>
    <row r="2007" spans="4:13" x14ac:dyDescent="0.3">
      <c r="D2007" s="31"/>
      <c r="E2007" s="103"/>
      <c r="F2007" s="103"/>
      <c r="M2007" s="558"/>
    </row>
    <row r="2008" spans="4:13" x14ac:dyDescent="0.3">
      <c r="D2008" s="31"/>
      <c r="E2008" s="103"/>
      <c r="F2008" s="103"/>
      <c r="M2008" s="558"/>
    </row>
    <row r="2009" spans="4:13" x14ac:dyDescent="0.3">
      <c r="D2009" s="31"/>
      <c r="E2009" s="103"/>
      <c r="F2009" s="103"/>
      <c r="M2009" s="558"/>
    </row>
    <row r="2010" spans="4:13" x14ac:dyDescent="0.3">
      <c r="D2010" s="31"/>
      <c r="E2010" s="103"/>
      <c r="F2010" s="103"/>
      <c r="M2010" s="558"/>
    </row>
    <row r="2011" spans="4:13" x14ac:dyDescent="0.3">
      <c r="D2011" s="31"/>
      <c r="E2011" s="103"/>
      <c r="F2011" s="103"/>
      <c r="M2011" s="558"/>
    </row>
    <row r="2012" spans="4:13" x14ac:dyDescent="0.3">
      <c r="D2012" s="31"/>
      <c r="E2012" s="103"/>
      <c r="F2012" s="103"/>
      <c r="M2012" s="558"/>
    </row>
    <row r="2013" spans="4:13" x14ac:dyDescent="0.3">
      <c r="D2013" s="31"/>
      <c r="E2013" s="103"/>
      <c r="F2013" s="103"/>
      <c r="M2013" s="558"/>
    </row>
    <row r="2014" spans="4:13" x14ac:dyDescent="0.3">
      <c r="D2014" s="31"/>
      <c r="E2014" s="103"/>
      <c r="F2014" s="103"/>
      <c r="M2014" s="558"/>
    </row>
    <row r="2015" spans="4:13" x14ac:dyDescent="0.3">
      <c r="D2015" s="31"/>
      <c r="E2015" s="103"/>
      <c r="F2015" s="103"/>
      <c r="M2015" s="558"/>
    </row>
    <row r="2016" spans="4:13" x14ac:dyDescent="0.3">
      <c r="D2016" s="31"/>
      <c r="E2016" s="103"/>
      <c r="F2016" s="103"/>
      <c r="M2016" s="558"/>
    </row>
    <row r="2017" spans="4:13" x14ac:dyDescent="0.3">
      <c r="D2017" s="31"/>
      <c r="E2017" s="103"/>
      <c r="F2017" s="103"/>
      <c r="M2017" s="558"/>
    </row>
    <row r="2018" spans="4:13" x14ac:dyDescent="0.3">
      <c r="D2018" s="31"/>
      <c r="E2018" s="103"/>
      <c r="F2018" s="103"/>
      <c r="M2018" s="558"/>
    </row>
    <row r="2019" spans="4:13" x14ac:dyDescent="0.3">
      <c r="D2019" s="31"/>
      <c r="E2019" s="103"/>
      <c r="F2019" s="103"/>
      <c r="M2019" s="558"/>
    </row>
    <row r="2020" spans="4:13" x14ac:dyDescent="0.3">
      <c r="D2020" s="31"/>
      <c r="E2020" s="103"/>
      <c r="F2020" s="103"/>
      <c r="M2020" s="558"/>
    </row>
    <row r="2021" spans="4:13" x14ac:dyDescent="0.3">
      <c r="D2021" s="31"/>
      <c r="E2021" s="103"/>
      <c r="F2021" s="103"/>
      <c r="M2021" s="558"/>
    </row>
    <row r="2022" spans="4:13" x14ac:dyDescent="0.3">
      <c r="D2022" s="31"/>
      <c r="E2022" s="103"/>
      <c r="F2022" s="103"/>
      <c r="M2022" s="558"/>
    </row>
    <row r="2023" spans="4:13" x14ac:dyDescent="0.3">
      <c r="D2023" s="31"/>
      <c r="E2023" s="103"/>
      <c r="F2023" s="103"/>
      <c r="M2023" s="558"/>
    </row>
    <row r="2024" spans="4:13" x14ac:dyDescent="0.3">
      <c r="D2024" s="31"/>
      <c r="E2024" s="103"/>
      <c r="F2024" s="103"/>
      <c r="M2024" s="558"/>
    </row>
    <row r="2025" spans="4:13" x14ac:dyDescent="0.3">
      <c r="D2025" s="31"/>
      <c r="E2025" s="103"/>
      <c r="F2025" s="103"/>
      <c r="M2025" s="558"/>
    </row>
    <row r="2026" spans="4:13" x14ac:dyDescent="0.3">
      <c r="D2026" s="31"/>
      <c r="E2026" s="103"/>
      <c r="F2026" s="103"/>
      <c r="M2026" s="558"/>
    </row>
    <row r="2027" spans="4:13" x14ac:dyDescent="0.3">
      <c r="D2027" s="31"/>
      <c r="E2027" s="103"/>
      <c r="F2027" s="103"/>
      <c r="M2027" s="558"/>
    </row>
    <row r="2028" spans="4:13" x14ac:dyDescent="0.3">
      <c r="D2028" s="31"/>
      <c r="E2028" s="103"/>
      <c r="F2028" s="103"/>
      <c r="M2028" s="558"/>
    </row>
    <row r="2029" spans="4:13" x14ac:dyDescent="0.3">
      <c r="D2029" s="31"/>
      <c r="E2029" s="103"/>
      <c r="F2029" s="103"/>
      <c r="M2029" s="558"/>
    </row>
    <row r="2030" spans="4:13" x14ac:dyDescent="0.3">
      <c r="D2030" s="31"/>
      <c r="E2030" s="103"/>
      <c r="F2030" s="103"/>
      <c r="M2030" s="558"/>
    </row>
    <row r="2031" spans="4:13" x14ac:dyDescent="0.3">
      <c r="D2031" s="31"/>
      <c r="E2031" s="103"/>
      <c r="F2031" s="103"/>
      <c r="M2031" s="558"/>
    </row>
    <row r="2032" spans="4:13" x14ac:dyDescent="0.3">
      <c r="D2032" s="31"/>
      <c r="E2032" s="103"/>
      <c r="F2032" s="103"/>
      <c r="M2032" s="558"/>
    </row>
    <row r="2033" spans="4:13" x14ac:dyDescent="0.3">
      <c r="D2033" s="31"/>
      <c r="E2033" s="103"/>
      <c r="F2033" s="103"/>
      <c r="M2033" s="558"/>
    </row>
    <row r="2034" spans="4:13" x14ac:dyDescent="0.3">
      <c r="D2034" s="31"/>
      <c r="E2034" s="103"/>
      <c r="F2034" s="103"/>
      <c r="M2034" s="558"/>
    </row>
    <row r="2035" spans="4:13" x14ac:dyDescent="0.3">
      <c r="D2035" s="31"/>
      <c r="E2035" s="103"/>
      <c r="F2035" s="103"/>
      <c r="M2035" s="558"/>
    </row>
    <row r="2036" spans="4:13" x14ac:dyDescent="0.3">
      <c r="D2036" s="31"/>
      <c r="E2036" s="103"/>
      <c r="F2036" s="103"/>
      <c r="M2036" s="558"/>
    </row>
    <row r="2037" spans="4:13" x14ac:dyDescent="0.3">
      <c r="D2037" s="31"/>
      <c r="E2037" s="103"/>
      <c r="F2037" s="103"/>
      <c r="M2037" s="558"/>
    </row>
    <row r="2038" spans="4:13" x14ac:dyDescent="0.3">
      <c r="D2038" s="31"/>
      <c r="E2038" s="103"/>
      <c r="F2038" s="103"/>
      <c r="M2038" s="558"/>
    </row>
    <row r="2039" spans="4:13" x14ac:dyDescent="0.3">
      <c r="D2039" s="31"/>
      <c r="E2039" s="103"/>
      <c r="F2039" s="103"/>
      <c r="M2039" s="558"/>
    </row>
    <row r="2040" spans="4:13" x14ac:dyDescent="0.3">
      <c r="D2040" s="31"/>
      <c r="E2040" s="103"/>
      <c r="F2040" s="103"/>
      <c r="M2040" s="558"/>
    </row>
    <row r="2041" spans="4:13" x14ac:dyDescent="0.3">
      <c r="D2041" s="31"/>
      <c r="E2041" s="103"/>
      <c r="F2041" s="103"/>
      <c r="M2041" s="558"/>
    </row>
    <row r="2042" spans="4:13" x14ac:dyDescent="0.3">
      <c r="D2042" s="31"/>
      <c r="E2042" s="103"/>
      <c r="F2042" s="103"/>
      <c r="M2042" s="558"/>
    </row>
    <row r="2043" spans="4:13" x14ac:dyDescent="0.3">
      <c r="D2043" s="31"/>
      <c r="E2043" s="103"/>
      <c r="F2043" s="103"/>
      <c r="M2043" s="558"/>
    </row>
    <row r="2044" spans="4:13" x14ac:dyDescent="0.3">
      <c r="D2044" s="31"/>
      <c r="E2044" s="103"/>
      <c r="F2044" s="103"/>
      <c r="M2044" s="558"/>
    </row>
    <row r="2045" spans="4:13" x14ac:dyDescent="0.3">
      <c r="D2045" s="31"/>
      <c r="E2045" s="103"/>
      <c r="F2045" s="103"/>
      <c r="M2045" s="558"/>
    </row>
    <row r="2046" spans="4:13" x14ac:dyDescent="0.3">
      <c r="D2046" s="31"/>
      <c r="E2046" s="103"/>
      <c r="F2046" s="103"/>
      <c r="M2046" s="558"/>
    </row>
    <row r="2047" spans="4:13" x14ac:dyDescent="0.3">
      <c r="D2047" s="31"/>
      <c r="E2047" s="103"/>
      <c r="F2047" s="103"/>
      <c r="M2047" s="558"/>
    </row>
    <row r="2048" spans="4:13" x14ac:dyDescent="0.3">
      <c r="D2048" s="31"/>
      <c r="E2048" s="103"/>
      <c r="F2048" s="103"/>
      <c r="M2048" s="558"/>
    </row>
    <row r="2049" spans="4:13" x14ac:dyDescent="0.3">
      <c r="D2049" s="31"/>
      <c r="E2049" s="103"/>
      <c r="F2049" s="103"/>
      <c r="M2049" s="558"/>
    </row>
    <row r="2050" spans="4:13" x14ac:dyDescent="0.3">
      <c r="D2050" s="31"/>
      <c r="E2050" s="103"/>
      <c r="F2050" s="103"/>
      <c r="M2050" s="558"/>
    </row>
    <row r="2051" spans="4:13" x14ac:dyDescent="0.3">
      <c r="D2051" s="31"/>
      <c r="E2051" s="103"/>
      <c r="F2051" s="103"/>
      <c r="M2051" s="558"/>
    </row>
    <row r="2052" spans="4:13" x14ac:dyDescent="0.3">
      <c r="D2052" s="31"/>
      <c r="E2052" s="103"/>
      <c r="F2052" s="103"/>
      <c r="M2052" s="558"/>
    </row>
    <row r="2053" spans="4:13" x14ac:dyDescent="0.3">
      <c r="D2053" s="31"/>
      <c r="E2053" s="103"/>
      <c r="F2053" s="103"/>
      <c r="M2053" s="558"/>
    </row>
    <row r="2054" spans="4:13" x14ac:dyDescent="0.3">
      <c r="D2054" s="31"/>
      <c r="E2054" s="103"/>
      <c r="F2054" s="103"/>
      <c r="M2054" s="558"/>
    </row>
    <row r="2055" spans="4:13" x14ac:dyDescent="0.3">
      <c r="D2055" s="31"/>
      <c r="E2055" s="103"/>
      <c r="F2055" s="103"/>
      <c r="M2055" s="558"/>
    </row>
    <row r="2056" spans="4:13" x14ac:dyDescent="0.3">
      <c r="D2056" s="31"/>
      <c r="E2056" s="103"/>
      <c r="F2056" s="103"/>
      <c r="M2056" s="558"/>
    </row>
    <row r="2057" spans="4:13" x14ac:dyDescent="0.3">
      <c r="D2057" s="31"/>
      <c r="E2057" s="103"/>
      <c r="F2057" s="103"/>
      <c r="M2057" s="558"/>
    </row>
    <row r="2058" spans="4:13" x14ac:dyDescent="0.3">
      <c r="D2058" s="31"/>
      <c r="E2058" s="103"/>
      <c r="F2058" s="103"/>
      <c r="M2058" s="558"/>
    </row>
    <row r="2059" spans="4:13" x14ac:dyDescent="0.3">
      <c r="D2059" s="31"/>
      <c r="E2059" s="103"/>
      <c r="F2059" s="103"/>
      <c r="M2059" s="558"/>
    </row>
    <row r="2060" spans="4:13" x14ac:dyDescent="0.3">
      <c r="D2060" s="31"/>
      <c r="E2060" s="103"/>
      <c r="F2060" s="103"/>
      <c r="M2060" s="558"/>
    </row>
    <row r="2061" spans="4:13" x14ac:dyDescent="0.3">
      <c r="D2061" s="31"/>
      <c r="E2061" s="103"/>
      <c r="F2061" s="103"/>
      <c r="M2061" s="558"/>
    </row>
    <row r="2062" spans="4:13" x14ac:dyDescent="0.3">
      <c r="D2062" s="31"/>
      <c r="E2062" s="103"/>
      <c r="F2062" s="103"/>
      <c r="M2062" s="558"/>
    </row>
    <row r="2063" spans="4:13" x14ac:dyDescent="0.3">
      <c r="D2063" s="31"/>
      <c r="E2063" s="103"/>
      <c r="F2063" s="103"/>
      <c r="M2063" s="558"/>
    </row>
    <row r="2064" spans="4:13" x14ac:dyDescent="0.3">
      <c r="D2064" s="31"/>
      <c r="E2064" s="103"/>
      <c r="F2064" s="103"/>
      <c r="M2064" s="558"/>
    </row>
    <row r="2065" spans="4:13" x14ac:dyDescent="0.3">
      <c r="D2065" s="31"/>
      <c r="E2065" s="103"/>
      <c r="F2065" s="103"/>
      <c r="M2065" s="558"/>
    </row>
    <row r="2066" spans="4:13" x14ac:dyDescent="0.3">
      <c r="D2066" s="31"/>
      <c r="E2066" s="103"/>
      <c r="F2066" s="103"/>
      <c r="M2066" s="558"/>
    </row>
    <row r="2067" spans="4:13" x14ac:dyDescent="0.3">
      <c r="D2067" s="31"/>
      <c r="E2067" s="103"/>
      <c r="F2067" s="103"/>
      <c r="M2067" s="558"/>
    </row>
    <row r="2068" spans="4:13" x14ac:dyDescent="0.3">
      <c r="D2068" s="31"/>
      <c r="E2068" s="103"/>
      <c r="F2068" s="103"/>
      <c r="M2068" s="558"/>
    </row>
    <row r="2069" spans="4:13" x14ac:dyDescent="0.3">
      <c r="D2069" s="31"/>
      <c r="E2069" s="103"/>
      <c r="F2069" s="103"/>
      <c r="M2069" s="558"/>
    </row>
    <row r="2070" spans="4:13" x14ac:dyDescent="0.3">
      <c r="D2070" s="31"/>
      <c r="E2070" s="103"/>
      <c r="F2070" s="103"/>
      <c r="M2070" s="558"/>
    </row>
    <row r="2071" spans="4:13" x14ac:dyDescent="0.3">
      <c r="D2071" s="31"/>
      <c r="E2071" s="103"/>
      <c r="F2071" s="103"/>
      <c r="M2071" s="558"/>
    </row>
    <row r="2072" spans="4:13" x14ac:dyDescent="0.3">
      <c r="D2072" s="31"/>
      <c r="E2072" s="103"/>
      <c r="F2072" s="103"/>
      <c r="M2072" s="558"/>
    </row>
    <row r="2073" spans="4:13" x14ac:dyDescent="0.3">
      <c r="D2073" s="31"/>
      <c r="E2073" s="103"/>
      <c r="F2073" s="103"/>
      <c r="M2073" s="558"/>
    </row>
    <row r="2074" spans="4:13" x14ac:dyDescent="0.3">
      <c r="D2074" s="31"/>
      <c r="E2074" s="103"/>
      <c r="F2074" s="103"/>
      <c r="M2074" s="558"/>
    </row>
    <row r="2075" spans="4:13" x14ac:dyDescent="0.3">
      <c r="D2075" s="31"/>
      <c r="E2075" s="103"/>
      <c r="F2075" s="103"/>
      <c r="M2075" s="558"/>
    </row>
    <row r="2076" spans="4:13" x14ac:dyDescent="0.3">
      <c r="D2076" s="31"/>
      <c r="E2076" s="103"/>
      <c r="F2076" s="103"/>
      <c r="M2076" s="558"/>
    </row>
    <row r="2077" spans="4:13" x14ac:dyDescent="0.3">
      <c r="D2077" s="31"/>
      <c r="E2077" s="103"/>
      <c r="F2077" s="103"/>
      <c r="M2077" s="558"/>
    </row>
    <row r="2078" spans="4:13" x14ac:dyDescent="0.3">
      <c r="D2078" s="31"/>
      <c r="E2078" s="103"/>
      <c r="F2078" s="103"/>
      <c r="M2078" s="558"/>
    </row>
    <row r="2079" spans="4:13" x14ac:dyDescent="0.3">
      <c r="D2079" s="31"/>
      <c r="E2079" s="103"/>
      <c r="F2079" s="103"/>
      <c r="M2079" s="558"/>
    </row>
    <row r="2080" spans="4:13" x14ac:dyDescent="0.3">
      <c r="D2080" s="31"/>
      <c r="E2080" s="103"/>
      <c r="F2080" s="103"/>
      <c r="M2080" s="558"/>
    </row>
    <row r="2081" spans="4:13" x14ac:dyDescent="0.3">
      <c r="D2081" s="31"/>
      <c r="E2081" s="103"/>
      <c r="F2081" s="103"/>
      <c r="M2081" s="558"/>
    </row>
    <row r="2082" spans="4:13" x14ac:dyDescent="0.3">
      <c r="D2082" s="31"/>
      <c r="E2082" s="103"/>
      <c r="F2082" s="103"/>
      <c r="M2082" s="558"/>
    </row>
    <row r="2083" spans="4:13" x14ac:dyDescent="0.3">
      <c r="D2083" s="31"/>
      <c r="E2083" s="103"/>
      <c r="F2083" s="103"/>
      <c r="M2083" s="558"/>
    </row>
    <row r="2084" spans="4:13" x14ac:dyDescent="0.3">
      <c r="D2084" s="31"/>
      <c r="E2084" s="103"/>
      <c r="F2084" s="103"/>
      <c r="M2084" s="558"/>
    </row>
    <row r="2085" spans="4:13" x14ac:dyDescent="0.3">
      <c r="D2085" s="31"/>
      <c r="E2085" s="103"/>
      <c r="F2085" s="103"/>
      <c r="M2085" s="558"/>
    </row>
    <row r="2086" spans="4:13" x14ac:dyDescent="0.3">
      <c r="D2086" s="31"/>
      <c r="E2086" s="103"/>
      <c r="F2086" s="103"/>
      <c r="M2086" s="558"/>
    </row>
    <row r="2087" spans="4:13" x14ac:dyDescent="0.3">
      <c r="D2087" s="31"/>
      <c r="E2087" s="103"/>
      <c r="F2087" s="103"/>
      <c r="M2087" s="558"/>
    </row>
    <row r="2088" spans="4:13" x14ac:dyDescent="0.3">
      <c r="D2088" s="31"/>
      <c r="E2088" s="103"/>
      <c r="F2088" s="103"/>
      <c r="M2088" s="558"/>
    </row>
    <row r="2089" spans="4:13" x14ac:dyDescent="0.3">
      <c r="D2089" s="31"/>
      <c r="E2089" s="103"/>
      <c r="F2089" s="103"/>
      <c r="M2089" s="558"/>
    </row>
    <row r="2090" spans="4:13" x14ac:dyDescent="0.3">
      <c r="D2090" s="31"/>
      <c r="E2090" s="103"/>
      <c r="F2090" s="103"/>
      <c r="M2090" s="558"/>
    </row>
    <row r="2091" spans="4:13" x14ac:dyDescent="0.3">
      <c r="D2091" s="31"/>
      <c r="E2091" s="103"/>
      <c r="F2091" s="103"/>
      <c r="M2091" s="558"/>
    </row>
    <row r="2092" spans="4:13" x14ac:dyDescent="0.3">
      <c r="D2092" s="31"/>
      <c r="E2092" s="103"/>
      <c r="F2092" s="103"/>
      <c r="M2092" s="558"/>
    </row>
    <row r="2093" spans="4:13" x14ac:dyDescent="0.3">
      <c r="D2093" s="31"/>
      <c r="E2093" s="103"/>
      <c r="F2093" s="103"/>
      <c r="M2093" s="558"/>
    </row>
    <row r="2094" spans="4:13" x14ac:dyDescent="0.3">
      <c r="D2094" s="31"/>
      <c r="E2094" s="103"/>
      <c r="F2094" s="103"/>
      <c r="M2094" s="558"/>
    </row>
    <row r="2095" spans="4:13" x14ac:dyDescent="0.3">
      <c r="D2095" s="31"/>
      <c r="E2095" s="103"/>
      <c r="F2095" s="103"/>
      <c r="M2095" s="558"/>
    </row>
    <row r="2096" spans="4:13" x14ac:dyDescent="0.3">
      <c r="D2096" s="31"/>
      <c r="E2096" s="103"/>
      <c r="F2096" s="103"/>
      <c r="M2096" s="558"/>
    </row>
    <row r="2097" spans="4:13" x14ac:dyDescent="0.3">
      <c r="D2097" s="31"/>
      <c r="E2097" s="103"/>
      <c r="F2097" s="103"/>
      <c r="M2097" s="558"/>
    </row>
    <row r="2098" spans="4:13" x14ac:dyDescent="0.3">
      <c r="D2098" s="31"/>
      <c r="E2098" s="103"/>
      <c r="F2098" s="103"/>
      <c r="M2098" s="558"/>
    </row>
    <row r="2099" spans="4:13" x14ac:dyDescent="0.3">
      <c r="D2099" s="31"/>
      <c r="E2099" s="103"/>
      <c r="F2099" s="103"/>
      <c r="M2099" s="558"/>
    </row>
    <row r="2100" spans="4:13" x14ac:dyDescent="0.3">
      <c r="D2100" s="31"/>
      <c r="E2100" s="103"/>
      <c r="F2100" s="103"/>
      <c r="M2100" s="558"/>
    </row>
    <row r="2101" spans="4:13" x14ac:dyDescent="0.3">
      <c r="D2101" s="31"/>
      <c r="E2101" s="103"/>
      <c r="F2101" s="103"/>
      <c r="M2101" s="558"/>
    </row>
    <row r="2102" spans="4:13" x14ac:dyDescent="0.3">
      <c r="D2102" s="31"/>
      <c r="E2102" s="103"/>
      <c r="F2102" s="103"/>
      <c r="M2102" s="558"/>
    </row>
    <row r="2103" spans="4:13" x14ac:dyDescent="0.3">
      <c r="D2103" s="31"/>
      <c r="E2103" s="103"/>
      <c r="F2103" s="103"/>
      <c r="M2103" s="558"/>
    </row>
    <row r="2104" spans="4:13" x14ac:dyDescent="0.3">
      <c r="D2104" s="31"/>
      <c r="E2104" s="103"/>
      <c r="F2104" s="103"/>
      <c r="M2104" s="558"/>
    </row>
    <row r="2105" spans="4:13" x14ac:dyDescent="0.3">
      <c r="D2105" s="31"/>
      <c r="E2105" s="103"/>
      <c r="F2105" s="103"/>
      <c r="M2105" s="558"/>
    </row>
    <row r="2106" spans="4:13" x14ac:dyDescent="0.3">
      <c r="D2106" s="31"/>
      <c r="E2106" s="103"/>
      <c r="F2106" s="103"/>
      <c r="M2106" s="558"/>
    </row>
    <row r="2107" spans="4:13" x14ac:dyDescent="0.3">
      <c r="D2107" s="31"/>
      <c r="E2107" s="103"/>
      <c r="F2107" s="103"/>
      <c r="M2107" s="558"/>
    </row>
    <row r="2108" spans="4:13" x14ac:dyDescent="0.3">
      <c r="D2108" s="31"/>
      <c r="E2108" s="103"/>
      <c r="F2108" s="103"/>
      <c r="M2108" s="558"/>
    </row>
    <row r="2109" spans="4:13" x14ac:dyDescent="0.3">
      <c r="D2109" s="31"/>
      <c r="E2109" s="103"/>
      <c r="F2109" s="103"/>
      <c r="M2109" s="558"/>
    </row>
    <row r="2110" spans="4:13" x14ac:dyDescent="0.3">
      <c r="D2110" s="31"/>
      <c r="E2110" s="103"/>
      <c r="F2110" s="103"/>
      <c r="M2110" s="558"/>
    </row>
    <row r="2111" spans="4:13" x14ac:dyDescent="0.3">
      <c r="D2111" s="31"/>
      <c r="E2111" s="103"/>
      <c r="F2111" s="103"/>
      <c r="M2111" s="558"/>
    </row>
    <row r="2112" spans="4:13" x14ac:dyDescent="0.3">
      <c r="D2112" s="31"/>
      <c r="E2112" s="103"/>
      <c r="F2112" s="103"/>
      <c r="M2112" s="558"/>
    </row>
    <row r="2113" spans="4:13" x14ac:dyDescent="0.3">
      <c r="D2113" s="31"/>
      <c r="E2113" s="103"/>
      <c r="F2113" s="103"/>
      <c r="M2113" s="558"/>
    </row>
    <row r="2114" spans="4:13" x14ac:dyDescent="0.3">
      <c r="D2114" s="31"/>
      <c r="E2114" s="103"/>
      <c r="F2114" s="103"/>
      <c r="M2114" s="558"/>
    </row>
    <row r="2115" spans="4:13" x14ac:dyDescent="0.3">
      <c r="D2115" s="31"/>
      <c r="E2115" s="103"/>
      <c r="F2115" s="103"/>
      <c r="M2115" s="558"/>
    </row>
    <row r="2116" spans="4:13" x14ac:dyDescent="0.3">
      <c r="D2116" s="31"/>
      <c r="E2116" s="103"/>
      <c r="F2116" s="103"/>
      <c r="M2116" s="558"/>
    </row>
    <row r="2117" spans="4:13" x14ac:dyDescent="0.3">
      <c r="D2117" s="31"/>
      <c r="E2117" s="103"/>
      <c r="F2117" s="103"/>
      <c r="M2117" s="558"/>
    </row>
    <row r="2118" spans="4:13" x14ac:dyDescent="0.3">
      <c r="D2118" s="31"/>
      <c r="E2118" s="103"/>
      <c r="F2118" s="103"/>
      <c r="M2118" s="558"/>
    </row>
    <row r="2119" spans="4:13" x14ac:dyDescent="0.3">
      <c r="D2119" s="31"/>
      <c r="E2119" s="103"/>
      <c r="F2119" s="103"/>
      <c r="M2119" s="558"/>
    </row>
    <row r="2120" spans="4:13" x14ac:dyDescent="0.3">
      <c r="D2120" s="31"/>
      <c r="E2120" s="103"/>
      <c r="F2120" s="103"/>
      <c r="M2120" s="558"/>
    </row>
    <row r="2121" spans="4:13" x14ac:dyDescent="0.3">
      <c r="D2121" s="31"/>
      <c r="E2121" s="103"/>
      <c r="F2121" s="103"/>
      <c r="M2121" s="558"/>
    </row>
    <row r="2122" spans="4:13" x14ac:dyDescent="0.3">
      <c r="D2122" s="31"/>
      <c r="E2122" s="103"/>
      <c r="F2122" s="103"/>
      <c r="M2122" s="558"/>
    </row>
    <row r="2123" spans="4:13" x14ac:dyDescent="0.3">
      <c r="D2123" s="31"/>
      <c r="E2123" s="103"/>
      <c r="F2123" s="103"/>
      <c r="M2123" s="558"/>
    </row>
    <row r="2124" spans="4:13" x14ac:dyDescent="0.3">
      <c r="D2124" s="31"/>
      <c r="E2124" s="103"/>
      <c r="F2124" s="103"/>
      <c r="M2124" s="558"/>
    </row>
    <row r="2125" spans="4:13" x14ac:dyDescent="0.3">
      <c r="D2125" s="31"/>
      <c r="E2125" s="103"/>
      <c r="F2125" s="103"/>
      <c r="M2125" s="558"/>
    </row>
    <row r="2126" spans="4:13" x14ac:dyDescent="0.3">
      <c r="D2126" s="31"/>
      <c r="E2126" s="103"/>
      <c r="F2126" s="103"/>
      <c r="M2126" s="558"/>
    </row>
    <row r="2127" spans="4:13" x14ac:dyDescent="0.3">
      <c r="D2127" s="31"/>
      <c r="E2127" s="103"/>
      <c r="F2127" s="103"/>
      <c r="M2127" s="558"/>
    </row>
    <row r="2128" spans="4:13" x14ac:dyDescent="0.3">
      <c r="D2128" s="31"/>
      <c r="E2128" s="103"/>
      <c r="F2128" s="103"/>
      <c r="M2128" s="558"/>
    </row>
    <row r="2129" spans="4:13" x14ac:dyDescent="0.3">
      <c r="D2129" s="31"/>
      <c r="E2129" s="103"/>
      <c r="F2129" s="103"/>
      <c r="M2129" s="558"/>
    </row>
    <row r="2130" spans="4:13" x14ac:dyDescent="0.3">
      <c r="D2130" s="31"/>
      <c r="E2130" s="103"/>
      <c r="F2130" s="103"/>
      <c r="M2130" s="558"/>
    </row>
    <row r="2131" spans="4:13" x14ac:dyDescent="0.3">
      <c r="D2131" s="31"/>
      <c r="E2131" s="103"/>
      <c r="F2131" s="103"/>
      <c r="M2131" s="558"/>
    </row>
    <row r="2132" spans="4:13" x14ac:dyDescent="0.3">
      <c r="D2132" s="31"/>
      <c r="E2132" s="103"/>
      <c r="F2132" s="103"/>
      <c r="M2132" s="558"/>
    </row>
    <row r="2133" spans="4:13" x14ac:dyDescent="0.3">
      <c r="D2133" s="31"/>
      <c r="E2133" s="103"/>
      <c r="F2133" s="103"/>
      <c r="M2133" s="558"/>
    </row>
    <row r="2134" spans="4:13" x14ac:dyDescent="0.3">
      <c r="D2134" s="31"/>
      <c r="E2134" s="103"/>
      <c r="F2134" s="103"/>
      <c r="M2134" s="558"/>
    </row>
    <row r="2135" spans="4:13" x14ac:dyDescent="0.3">
      <c r="D2135" s="31"/>
      <c r="E2135" s="103"/>
      <c r="F2135" s="103"/>
      <c r="M2135" s="558"/>
    </row>
    <row r="2136" spans="4:13" x14ac:dyDescent="0.3">
      <c r="D2136" s="31"/>
      <c r="E2136" s="103"/>
      <c r="F2136" s="103"/>
      <c r="M2136" s="558"/>
    </row>
    <row r="2137" spans="4:13" x14ac:dyDescent="0.3">
      <c r="D2137" s="31"/>
      <c r="E2137" s="103"/>
      <c r="F2137" s="103"/>
      <c r="M2137" s="558"/>
    </row>
    <row r="2138" spans="4:13" x14ac:dyDescent="0.3">
      <c r="D2138" s="31"/>
      <c r="E2138" s="103"/>
      <c r="F2138" s="103"/>
      <c r="M2138" s="558"/>
    </row>
    <row r="2139" spans="4:13" x14ac:dyDescent="0.3">
      <c r="D2139" s="31"/>
      <c r="E2139" s="103"/>
      <c r="F2139" s="103"/>
      <c r="M2139" s="558"/>
    </row>
    <row r="2140" spans="4:13" x14ac:dyDescent="0.3">
      <c r="D2140" s="31"/>
      <c r="E2140" s="103"/>
      <c r="F2140" s="103"/>
      <c r="M2140" s="558"/>
    </row>
    <row r="2141" spans="4:13" x14ac:dyDescent="0.3">
      <c r="D2141" s="31"/>
      <c r="E2141" s="103"/>
      <c r="F2141" s="103"/>
      <c r="M2141" s="558"/>
    </row>
    <row r="2142" spans="4:13" x14ac:dyDescent="0.3">
      <c r="D2142" s="31"/>
      <c r="E2142" s="103"/>
      <c r="F2142" s="103"/>
      <c r="M2142" s="558"/>
    </row>
    <row r="2143" spans="4:13" x14ac:dyDescent="0.3">
      <c r="D2143" s="31"/>
      <c r="E2143" s="103"/>
      <c r="F2143" s="103"/>
      <c r="M2143" s="558"/>
    </row>
    <row r="2144" spans="4:13" x14ac:dyDescent="0.3">
      <c r="D2144" s="31"/>
      <c r="E2144" s="103"/>
      <c r="F2144" s="103"/>
      <c r="M2144" s="558"/>
    </row>
    <row r="2145" spans="4:13" x14ac:dyDescent="0.3">
      <c r="D2145" s="31"/>
      <c r="E2145" s="103"/>
      <c r="F2145" s="103"/>
      <c r="M2145" s="558"/>
    </row>
    <row r="2146" spans="4:13" x14ac:dyDescent="0.3">
      <c r="D2146" s="31"/>
      <c r="E2146" s="103"/>
      <c r="F2146" s="103"/>
      <c r="M2146" s="558"/>
    </row>
    <row r="2147" spans="4:13" x14ac:dyDescent="0.3">
      <c r="D2147" s="31"/>
      <c r="E2147" s="103"/>
      <c r="F2147" s="103"/>
      <c r="M2147" s="558"/>
    </row>
    <row r="2148" spans="4:13" x14ac:dyDescent="0.3">
      <c r="D2148" s="31"/>
      <c r="E2148" s="103"/>
      <c r="F2148" s="103"/>
      <c r="M2148" s="558"/>
    </row>
    <row r="2149" spans="4:13" x14ac:dyDescent="0.3">
      <c r="D2149" s="31"/>
      <c r="E2149" s="103"/>
      <c r="F2149" s="103"/>
      <c r="M2149" s="558"/>
    </row>
    <row r="2150" spans="4:13" x14ac:dyDescent="0.3">
      <c r="D2150" s="31"/>
      <c r="E2150" s="103"/>
      <c r="F2150" s="103"/>
      <c r="M2150" s="558"/>
    </row>
    <row r="2151" spans="4:13" x14ac:dyDescent="0.3">
      <c r="D2151" s="31"/>
      <c r="E2151" s="103"/>
      <c r="F2151" s="103"/>
      <c r="M2151" s="558"/>
    </row>
    <row r="2152" spans="4:13" x14ac:dyDescent="0.3">
      <c r="D2152" s="31"/>
      <c r="E2152" s="103"/>
      <c r="F2152" s="103"/>
      <c r="M2152" s="558"/>
    </row>
    <row r="2153" spans="4:13" x14ac:dyDescent="0.3">
      <c r="D2153" s="31"/>
      <c r="E2153" s="103"/>
      <c r="F2153" s="103"/>
      <c r="M2153" s="558"/>
    </row>
    <row r="2154" spans="4:13" x14ac:dyDescent="0.3">
      <c r="D2154" s="31"/>
      <c r="E2154" s="103"/>
      <c r="F2154" s="103"/>
      <c r="M2154" s="558"/>
    </row>
    <row r="2155" spans="4:13" x14ac:dyDescent="0.3">
      <c r="D2155" s="31"/>
      <c r="E2155" s="103"/>
      <c r="F2155" s="103"/>
      <c r="M2155" s="558"/>
    </row>
    <row r="2156" spans="4:13" x14ac:dyDescent="0.3">
      <c r="D2156" s="31"/>
      <c r="E2156" s="103"/>
      <c r="F2156" s="103"/>
      <c r="M2156" s="558"/>
    </row>
    <row r="2157" spans="4:13" x14ac:dyDescent="0.3">
      <c r="D2157" s="31"/>
      <c r="E2157" s="103"/>
      <c r="F2157" s="103"/>
      <c r="M2157" s="558"/>
    </row>
    <row r="2158" spans="4:13" x14ac:dyDescent="0.3">
      <c r="D2158" s="31"/>
      <c r="E2158" s="103"/>
      <c r="F2158" s="103"/>
      <c r="M2158" s="558"/>
    </row>
    <row r="2159" spans="4:13" x14ac:dyDescent="0.3">
      <c r="D2159" s="31"/>
      <c r="E2159" s="103"/>
      <c r="F2159" s="103"/>
      <c r="M2159" s="558"/>
    </row>
    <row r="2160" spans="4:13" x14ac:dyDescent="0.3">
      <c r="D2160" s="31"/>
      <c r="E2160" s="103"/>
      <c r="F2160" s="103"/>
      <c r="M2160" s="558"/>
    </row>
    <row r="2161" spans="4:13" x14ac:dyDescent="0.3">
      <c r="D2161" s="31"/>
      <c r="E2161" s="103"/>
      <c r="F2161" s="103"/>
      <c r="M2161" s="558"/>
    </row>
    <row r="2162" spans="4:13" x14ac:dyDescent="0.3">
      <c r="D2162" s="31"/>
      <c r="E2162" s="103"/>
      <c r="F2162" s="103"/>
      <c r="M2162" s="558"/>
    </row>
    <row r="2163" spans="4:13" x14ac:dyDescent="0.3">
      <c r="D2163" s="31"/>
      <c r="E2163" s="103"/>
      <c r="F2163" s="103"/>
      <c r="M2163" s="558"/>
    </row>
    <row r="2164" spans="4:13" x14ac:dyDescent="0.3">
      <c r="D2164" s="31"/>
      <c r="E2164" s="103"/>
      <c r="F2164" s="103"/>
      <c r="M2164" s="558"/>
    </row>
    <row r="2165" spans="4:13" x14ac:dyDescent="0.3">
      <c r="D2165" s="31"/>
      <c r="E2165" s="103"/>
      <c r="F2165" s="103"/>
      <c r="M2165" s="558"/>
    </row>
    <row r="2166" spans="4:13" x14ac:dyDescent="0.3">
      <c r="D2166" s="31"/>
      <c r="E2166" s="103"/>
      <c r="F2166" s="103"/>
      <c r="M2166" s="558"/>
    </row>
    <row r="2167" spans="4:13" x14ac:dyDescent="0.3">
      <c r="D2167" s="31"/>
      <c r="E2167" s="103"/>
      <c r="F2167" s="103"/>
      <c r="M2167" s="558"/>
    </row>
    <row r="2168" spans="4:13" x14ac:dyDescent="0.3">
      <c r="D2168" s="31"/>
      <c r="E2168" s="103"/>
      <c r="F2168" s="103"/>
      <c r="M2168" s="558"/>
    </row>
    <row r="2169" spans="4:13" x14ac:dyDescent="0.3">
      <c r="D2169" s="31"/>
      <c r="E2169" s="103"/>
      <c r="F2169" s="103"/>
      <c r="M2169" s="558"/>
    </row>
    <row r="2170" spans="4:13" x14ac:dyDescent="0.3">
      <c r="D2170" s="31"/>
      <c r="E2170" s="103"/>
      <c r="F2170" s="103"/>
      <c r="M2170" s="558"/>
    </row>
    <row r="2171" spans="4:13" x14ac:dyDescent="0.3">
      <c r="D2171" s="31"/>
      <c r="E2171" s="103"/>
      <c r="F2171" s="103"/>
      <c r="M2171" s="558"/>
    </row>
    <row r="2172" spans="4:13" x14ac:dyDescent="0.3">
      <c r="D2172" s="31"/>
      <c r="E2172" s="103"/>
      <c r="F2172" s="103"/>
      <c r="M2172" s="558"/>
    </row>
    <row r="2173" spans="4:13" x14ac:dyDescent="0.3">
      <c r="D2173" s="31"/>
      <c r="E2173" s="103"/>
      <c r="F2173" s="103"/>
      <c r="M2173" s="558"/>
    </row>
    <row r="2174" spans="4:13" x14ac:dyDescent="0.3">
      <c r="D2174" s="31"/>
      <c r="E2174" s="103"/>
      <c r="F2174" s="103"/>
      <c r="M2174" s="558"/>
    </row>
    <row r="2175" spans="4:13" x14ac:dyDescent="0.3">
      <c r="D2175" s="31"/>
      <c r="E2175" s="103"/>
      <c r="F2175" s="103"/>
      <c r="M2175" s="558"/>
    </row>
    <row r="2176" spans="4:13" x14ac:dyDescent="0.3">
      <c r="D2176" s="31"/>
      <c r="E2176" s="103"/>
      <c r="F2176" s="103"/>
      <c r="M2176" s="558"/>
    </row>
    <row r="2177" spans="4:13" x14ac:dyDescent="0.3">
      <c r="D2177" s="31"/>
      <c r="E2177" s="103"/>
      <c r="F2177" s="103"/>
      <c r="M2177" s="558"/>
    </row>
    <row r="2178" spans="4:13" x14ac:dyDescent="0.3">
      <c r="D2178" s="31"/>
      <c r="E2178" s="103"/>
      <c r="F2178" s="103"/>
      <c r="M2178" s="558"/>
    </row>
    <row r="2179" spans="4:13" x14ac:dyDescent="0.3">
      <c r="D2179" s="31"/>
      <c r="E2179" s="103"/>
      <c r="F2179" s="103"/>
      <c r="M2179" s="558"/>
    </row>
    <row r="2180" spans="4:13" x14ac:dyDescent="0.3">
      <c r="D2180" s="31"/>
      <c r="E2180" s="103"/>
      <c r="F2180" s="103"/>
      <c r="M2180" s="558"/>
    </row>
    <row r="2181" spans="4:13" x14ac:dyDescent="0.3">
      <c r="D2181" s="31"/>
      <c r="E2181" s="103"/>
      <c r="F2181" s="103"/>
      <c r="M2181" s="558"/>
    </row>
    <row r="2182" spans="4:13" x14ac:dyDescent="0.3">
      <c r="D2182" s="31"/>
      <c r="E2182" s="103"/>
      <c r="F2182" s="103"/>
      <c r="M2182" s="558"/>
    </row>
    <row r="2183" spans="4:13" x14ac:dyDescent="0.3">
      <c r="D2183" s="31"/>
      <c r="E2183" s="103"/>
      <c r="F2183" s="103"/>
      <c r="M2183" s="558"/>
    </row>
    <row r="2184" spans="4:13" x14ac:dyDescent="0.3">
      <c r="D2184" s="31"/>
      <c r="E2184" s="103"/>
      <c r="F2184" s="103"/>
      <c r="M2184" s="558"/>
    </row>
    <row r="2185" spans="4:13" x14ac:dyDescent="0.3">
      <c r="D2185" s="31"/>
      <c r="E2185" s="103"/>
      <c r="F2185" s="103"/>
      <c r="M2185" s="558"/>
    </row>
    <row r="2186" spans="4:13" x14ac:dyDescent="0.3">
      <c r="D2186" s="31"/>
      <c r="E2186" s="103"/>
      <c r="F2186" s="103"/>
      <c r="M2186" s="558"/>
    </row>
    <row r="2187" spans="4:13" x14ac:dyDescent="0.3">
      <c r="D2187" s="31"/>
      <c r="E2187" s="103"/>
      <c r="F2187" s="103"/>
      <c r="M2187" s="558"/>
    </row>
    <row r="2188" spans="4:13" x14ac:dyDescent="0.3">
      <c r="D2188" s="31"/>
      <c r="E2188" s="103"/>
      <c r="F2188" s="103"/>
      <c r="M2188" s="558"/>
    </row>
    <row r="2189" spans="4:13" x14ac:dyDescent="0.3">
      <c r="D2189" s="31"/>
      <c r="E2189" s="103"/>
      <c r="F2189" s="103"/>
      <c r="M2189" s="558"/>
    </row>
    <row r="2190" spans="4:13" x14ac:dyDescent="0.3">
      <c r="D2190" s="31"/>
      <c r="E2190" s="103"/>
      <c r="F2190" s="103"/>
      <c r="M2190" s="558"/>
    </row>
    <row r="2191" spans="4:13" x14ac:dyDescent="0.3">
      <c r="D2191" s="31"/>
      <c r="E2191" s="103"/>
      <c r="F2191" s="103"/>
      <c r="M2191" s="558"/>
    </row>
    <row r="2192" spans="4:13" x14ac:dyDescent="0.3">
      <c r="D2192" s="31"/>
      <c r="E2192" s="103"/>
      <c r="F2192" s="103"/>
      <c r="M2192" s="558"/>
    </row>
    <row r="2193" spans="4:13" x14ac:dyDescent="0.3">
      <c r="D2193" s="31"/>
      <c r="E2193" s="103"/>
      <c r="F2193" s="103"/>
      <c r="M2193" s="558"/>
    </row>
    <row r="2194" spans="4:13" x14ac:dyDescent="0.3">
      <c r="D2194" s="31"/>
      <c r="E2194" s="103"/>
      <c r="F2194" s="103"/>
      <c r="M2194" s="558"/>
    </row>
    <row r="2195" spans="4:13" x14ac:dyDescent="0.3">
      <c r="D2195" s="31"/>
      <c r="E2195" s="103"/>
      <c r="F2195" s="103"/>
      <c r="M2195" s="558"/>
    </row>
    <row r="2196" spans="4:13" x14ac:dyDescent="0.3">
      <c r="D2196" s="31"/>
      <c r="E2196" s="103"/>
      <c r="F2196" s="103"/>
      <c r="M2196" s="558"/>
    </row>
    <row r="2197" spans="4:13" x14ac:dyDescent="0.3">
      <c r="D2197" s="31"/>
      <c r="E2197" s="103"/>
      <c r="F2197" s="103"/>
      <c r="M2197" s="558"/>
    </row>
    <row r="2198" spans="4:13" x14ac:dyDescent="0.3">
      <c r="D2198" s="31"/>
      <c r="E2198" s="103"/>
      <c r="F2198" s="103"/>
      <c r="M2198" s="558"/>
    </row>
    <row r="2199" spans="4:13" x14ac:dyDescent="0.3">
      <c r="D2199" s="31"/>
      <c r="E2199" s="103"/>
      <c r="F2199" s="103"/>
      <c r="M2199" s="558"/>
    </row>
    <row r="2200" spans="4:13" x14ac:dyDescent="0.3">
      <c r="D2200" s="31"/>
      <c r="E2200" s="103"/>
      <c r="F2200" s="103"/>
      <c r="M2200" s="558"/>
    </row>
    <row r="2201" spans="4:13" x14ac:dyDescent="0.3">
      <c r="D2201" s="31"/>
      <c r="E2201" s="103"/>
      <c r="F2201" s="103"/>
      <c r="M2201" s="558"/>
    </row>
    <row r="2202" spans="4:13" x14ac:dyDescent="0.3">
      <c r="D2202" s="31"/>
      <c r="E2202" s="103"/>
      <c r="F2202" s="103"/>
      <c r="M2202" s="558"/>
    </row>
    <row r="2203" spans="4:13" x14ac:dyDescent="0.3">
      <c r="D2203" s="31"/>
      <c r="E2203" s="103"/>
      <c r="F2203" s="103"/>
      <c r="M2203" s="558"/>
    </row>
    <row r="2204" spans="4:13" x14ac:dyDescent="0.3">
      <c r="D2204" s="31"/>
      <c r="E2204" s="103"/>
      <c r="F2204" s="103"/>
      <c r="M2204" s="558"/>
    </row>
    <row r="2205" spans="4:13" x14ac:dyDescent="0.3">
      <c r="D2205" s="31"/>
      <c r="E2205" s="103"/>
      <c r="F2205" s="103"/>
      <c r="M2205" s="558"/>
    </row>
    <row r="2206" spans="4:13" x14ac:dyDescent="0.3">
      <c r="D2206" s="31"/>
      <c r="E2206" s="103"/>
      <c r="F2206" s="103"/>
      <c r="M2206" s="558"/>
    </row>
    <row r="2207" spans="4:13" x14ac:dyDescent="0.3">
      <c r="D2207" s="31"/>
      <c r="E2207" s="103"/>
      <c r="F2207" s="103"/>
      <c r="M2207" s="558"/>
    </row>
    <row r="2208" spans="4:13" x14ac:dyDescent="0.3">
      <c r="D2208" s="31"/>
      <c r="E2208" s="103"/>
      <c r="F2208" s="103"/>
      <c r="M2208" s="558"/>
    </row>
    <row r="2209" spans="4:13" x14ac:dyDescent="0.3">
      <c r="D2209" s="31"/>
      <c r="E2209" s="103"/>
      <c r="F2209" s="103"/>
      <c r="M2209" s="558"/>
    </row>
    <row r="2210" spans="4:13" x14ac:dyDescent="0.3">
      <c r="D2210" s="31"/>
      <c r="E2210" s="103"/>
      <c r="F2210" s="103"/>
      <c r="M2210" s="558"/>
    </row>
    <row r="2211" spans="4:13" x14ac:dyDescent="0.3">
      <c r="D2211" s="31"/>
      <c r="E2211" s="103"/>
      <c r="F2211" s="103"/>
      <c r="M2211" s="558"/>
    </row>
    <row r="2212" spans="4:13" x14ac:dyDescent="0.3">
      <c r="D2212" s="31"/>
      <c r="E2212" s="103"/>
      <c r="F2212" s="103"/>
      <c r="M2212" s="558"/>
    </row>
    <row r="2213" spans="4:13" x14ac:dyDescent="0.3">
      <c r="D2213" s="31"/>
      <c r="E2213" s="103"/>
      <c r="F2213" s="103"/>
      <c r="M2213" s="558"/>
    </row>
    <row r="2214" spans="4:13" x14ac:dyDescent="0.3">
      <c r="D2214" s="31"/>
      <c r="E2214" s="103"/>
      <c r="F2214" s="103"/>
      <c r="M2214" s="558"/>
    </row>
    <row r="2215" spans="4:13" x14ac:dyDescent="0.3">
      <c r="D2215" s="31"/>
      <c r="E2215" s="103"/>
      <c r="F2215" s="103"/>
      <c r="M2215" s="558"/>
    </row>
    <row r="2216" spans="4:13" x14ac:dyDescent="0.3">
      <c r="D2216" s="31"/>
      <c r="E2216" s="103"/>
      <c r="F2216" s="103"/>
      <c r="M2216" s="558"/>
    </row>
    <row r="2217" spans="4:13" x14ac:dyDescent="0.3">
      <c r="D2217" s="31"/>
      <c r="E2217" s="103"/>
      <c r="F2217" s="103"/>
      <c r="M2217" s="558"/>
    </row>
    <row r="2218" spans="4:13" x14ac:dyDescent="0.3">
      <c r="D2218" s="31"/>
      <c r="E2218" s="103"/>
      <c r="F2218" s="103"/>
      <c r="M2218" s="558"/>
    </row>
    <row r="2219" spans="4:13" x14ac:dyDescent="0.3">
      <c r="D2219" s="31"/>
      <c r="E2219" s="103"/>
      <c r="F2219" s="103"/>
      <c r="M2219" s="558"/>
    </row>
    <row r="2220" spans="4:13" x14ac:dyDescent="0.3">
      <c r="D2220" s="31"/>
      <c r="E2220" s="103"/>
      <c r="F2220" s="103"/>
      <c r="M2220" s="558"/>
    </row>
    <row r="2221" spans="4:13" x14ac:dyDescent="0.3">
      <c r="D2221" s="31"/>
      <c r="E2221" s="103"/>
      <c r="F2221" s="103"/>
      <c r="M2221" s="558"/>
    </row>
    <row r="2222" spans="4:13" x14ac:dyDescent="0.3">
      <c r="D2222" s="31"/>
      <c r="E2222" s="103"/>
      <c r="F2222" s="103"/>
      <c r="M2222" s="558"/>
    </row>
    <row r="2223" spans="4:13" x14ac:dyDescent="0.3">
      <c r="D2223" s="31"/>
      <c r="E2223" s="103"/>
      <c r="F2223" s="103"/>
      <c r="M2223" s="558"/>
    </row>
    <row r="2224" spans="4:13" x14ac:dyDescent="0.3">
      <c r="D2224" s="31"/>
      <c r="E2224" s="103"/>
      <c r="F2224" s="103"/>
      <c r="M2224" s="558"/>
    </row>
    <row r="2225" spans="4:13" x14ac:dyDescent="0.3">
      <c r="D2225" s="31"/>
      <c r="E2225" s="103"/>
      <c r="F2225" s="103"/>
      <c r="M2225" s="558"/>
    </row>
    <row r="2226" spans="4:13" x14ac:dyDescent="0.3">
      <c r="D2226" s="31"/>
      <c r="E2226" s="103"/>
      <c r="F2226" s="103"/>
      <c r="M2226" s="558"/>
    </row>
    <row r="2227" spans="4:13" x14ac:dyDescent="0.3">
      <c r="D2227" s="31"/>
      <c r="E2227" s="103"/>
      <c r="F2227" s="103"/>
      <c r="M2227" s="558"/>
    </row>
    <row r="2228" spans="4:13" x14ac:dyDescent="0.3">
      <c r="D2228" s="31"/>
      <c r="E2228" s="103"/>
      <c r="F2228" s="103"/>
      <c r="M2228" s="558"/>
    </row>
    <row r="2229" spans="4:13" x14ac:dyDescent="0.3">
      <c r="D2229" s="31"/>
      <c r="E2229" s="103"/>
      <c r="F2229" s="103"/>
      <c r="M2229" s="558"/>
    </row>
    <row r="2230" spans="4:13" x14ac:dyDescent="0.3">
      <c r="D2230" s="31"/>
      <c r="E2230" s="103"/>
      <c r="F2230" s="103"/>
      <c r="M2230" s="558"/>
    </row>
    <row r="2231" spans="4:13" x14ac:dyDescent="0.3">
      <c r="D2231" s="31"/>
      <c r="E2231" s="103"/>
      <c r="F2231" s="103"/>
      <c r="M2231" s="558"/>
    </row>
    <row r="2232" spans="4:13" x14ac:dyDescent="0.3">
      <c r="D2232" s="31"/>
      <c r="E2232" s="103"/>
      <c r="F2232" s="103"/>
      <c r="M2232" s="558"/>
    </row>
    <row r="2233" spans="4:13" x14ac:dyDescent="0.3">
      <c r="D2233" s="31"/>
      <c r="E2233" s="103"/>
      <c r="F2233" s="103"/>
      <c r="M2233" s="558"/>
    </row>
    <row r="2234" spans="4:13" x14ac:dyDescent="0.3">
      <c r="D2234" s="31"/>
      <c r="E2234" s="103"/>
      <c r="F2234" s="103"/>
      <c r="M2234" s="558"/>
    </row>
    <row r="2235" spans="4:13" x14ac:dyDescent="0.3">
      <c r="D2235" s="31"/>
      <c r="E2235" s="103"/>
      <c r="F2235" s="103"/>
      <c r="M2235" s="558"/>
    </row>
    <row r="2236" spans="4:13" x14ac:dyDescent="0.3">
      <c r="D2236" s="31"/>
      <c r="E2236" s="103"/>
      <c r="F2236" s="103"/>
      <c r="M2236" s="558"/>
    </row>
    <row r="2237" spans="4:13" x14ac:dyDescent="0.3">
      <c r="D2237" s="31"/>
      <c r="E2237" s="103"/>
      <c r="F2237" s="103"/>
      <c r="M2237" s="558"/>
    </row>
    <row r="2238" spans="4:13" x14ac:dyDescent="0.3">
      <c r="D2238" s="31"/>
      <c r="E2238" s="103"/>
      <c r="F2238" s="103"/>
      <c r="M2238" s="558"/>
    </row>
    <row r="2239" spans="4:13" x14ac:dyDescent="0.3">
      <c r="D2239" s="31"/>
      <c r="E2239" s="103"/>
      <c r="F2239" s="103"/>
      <c r="M2239" s="558"/>
    </row>
    <row r="2240" spans="4:13" x14ac:dyDescent="0.3">
      <c r="D2240" s="31"/>
      <c r="E2240" s="103"/>
      <c r="F2240" s="103"/>
      <c r="M2240" s="558"/>
    </row>
    <row r="2241" spans="4:13" x14ac:dyDescent="0.3">
      <c r="D2241" s="31"/>
      <c r="E2241" s="103"/>
      <c r="F2241" s="103"/>
      <c r="M2241" s="558"/>
    </row>
    <row r="2242" spans="4:13" x14ac:dyDescent="0.3">
      <c r="D2242" s="31"/>
      <c r="E2242" s="103"/>
      <c r="F2242" s="103"/>
      <c r="M2242" s="558"/>
    </row>
    <row r="2243" spans="4:13" x14ac:dyDescent="0.3">
      <c r="D2243" s="31"/>
      <c r="E2243" s="103"/>
      <c r="F2243" s="103"/>
      <c r="M2243" s="558"/>
    </row>
    <row r="2244" spans="4:13" x14ac:dyDescent="0.3">
      <c r="D2244" s="31"/>
      <c r="E2244" s="103"/>
      <c r="F2244" s="103"/>
      <c r="M2244" s="558"/>
    </row>
    <row r="2245" spans="4:13" x14ac:dyDescent="0.3">
      <c r="D2245" s="31"/>
      <c r="E2245" s="103"/>
      <c r="F2245" s="103"/>
      <c r="M2245" s="558"/>
    </row>
    <row r="2246" spans="4:13" x14ac:dyDescent="0.3">
      <c r="D2246" s="31"/>
      <c r="E2246" s="103"/>
      <c r="F2246" s="103"/>
      <c r="M2246" s="558"/>
    </row>
    <row r="2247" spans="4:13" x14ac:dyDescent="0.3">
      <c r="D2247" s="31"/>
      <c r="E2247" s="103"/>
      <c r="F2247" s="103"/>
      <c r="M2247" s="558"/>
    </row>
    <row r="2248" spans="4:13" x14ac:dyDescent="0.3">
      <c r="D2248" s="31"/>
      <c r="E2248" s="103"/>
      <c r="F2248" s="103"/>
      <c r="M2248" s="558"/>
    </row>
    <row r="2249" spans="4:13" x14ac:dyDescent="0.3">
      <c r="D2249" s="31"/>
      <c r="E2249" s="103"/>
      <c r="F2249" s="103"/>
      <c r="M2249" s="558"/>
    </row>
    <row r="2250" spans="4:13" x14ac:dyDescent="0.3">
      <c r="D2250" s="31"/>
      <c r="E2250" s="103"/>
      <c r="F2250" s="103"/>
      <c r="M2250" s="558"/>
    </row>
    <row r="2251" spans="4:13" x14ac:dyDescent="0.3">
      <c r="D2251" s="31"/>
      <c r="E2251" s="103"/>
      <c r="F2251" s="103"/>
      <c r="M2251" s="558"/>
    </row>
    <row r="2252" spans="4:13" x14ac:dyDescent="0.3">
      <c r="D2252" s="31"/>
      <c r="E2252" s="103"/>
      <c r="F2252" s="103"/>
      <c r="M2252" s="558"/>
    </row>
    <row r="2253" spans="4:13" x14ac:dyDescent="0.3">
      <c r="D2253" s="31"/>
      <c r="E2253" s="103"/>
      <c r="F2253" s="103"/>
      <c r="M2253" s="558"/>
    </row>
    <row r="2254" spans="4:13" x14ac:dyDescent="0.3">
      <c r="D2254" s="31"/>
      <c r="E2254" s="103"/>
      <c r="F2254" s="103"/>
      <c r="M2254" s="558"/>
    </row>
    <row r="2255" spans="4:13" x14ac:dyDescent="0.3">
      <c r="D2255" s="31"/>
      <c r="E2255" s="103"/>
      <c r="F2255" s="103"/>
      <c r="M2255" s="558"/>
    </row>
    <row r="2256" spans="4:13" x14ac:dyDescent="0.3">
      <c r="D2256" s="31"/>
      <c r="E2256" s="103"/>
      <c r="F2256" s="103"/>
      <c r="M2256" s="558"/>
    </row>
    <row r="2257" spans="4:13" x14ac:dyDescent="0.3">
      <c r="D2257" s="31"/>
      <c r="E2257" s="103"/>
      <c r="F2257" s="103"/>
      <c r="M2257" s="558"/>
    </row>
    <row r="2258" spans="4:13" x14ac:dyDescent="0.3">
      <c r="D2258" s="31"/>
      <c r="E2258" s="103"/>
      <c r="F2258" s="103"/>
      <c r="M2258" s="558"/>
    </row>
    <row r="2259" spans="4:13" x14ac:dyDescent="0.3">
      <c r="D2259" s="31"/>
      <c r="E2259" s="103"/>
      <c r="F2259" s="103"/>
      <c r="M2259" s="558"/>
    </row>
    <row r="2260" spans="4:13" x14ac:dyDescent="0.3">
      <c r="D2260" s="31"/>
      <c r="E2260" s="103"/>
      <c r="F2260" s="103"/>
      <c r="M2260" s="558"/>
    </row>
    <row r="2261" spans="4:13" x14ac:dyDescent="0.3">
      <c r="D2261" s="31"/>
      <c r="E2261" s="103"/>
      <c r="F2261" s="103"/>
      <c r="M2261" s="558"/>
    </row>
    <row r="2262" spans="4:13" x14ac:dyDescent="0.3">
      <c r="D2262" s="31"/>
      <c r="E2262" s="103"/>
      <c r="F2262" s="103"/>
      <c r="M2262" s="558"/>
    </row>
    <row r="2263" spans="4:13" x14ac:dyDescent="0.3">
      <c r="D2263" s="31"/>
      <c r="E2263" s="103"/>
      <c r="F2263" s="103"/>
      <c r="M2263" s="558"/>
    </row>
    <row r="2264" spans="4:13" x14ac:dyDescent="0.3">
      <c r="D2264" s="31"/>
      <c r="E2264" s="103"/>
      <c r="F2264" s="103"/>
      <c r="M2264" s="558"/>
    </row>
    <row r="2265" spans="4:13" x14ac:dyDescent="0.3">
      <c r="D2265" s="31"/>
      <c r="E2265" s="103"/>
      <c r="F2265" s="103"/>
      <c r="M2265" s="558"/>
    </row>
    <row r="2266" spans="4:13" x14ac:dyDescent="0.3">
      <c r="D2266" s="31"/>
      <c r="E2266" s="103"/>
      <c r="F2266" s="103"/>
      <c r="M2266" s="558"/>
    </row>
    <row r="2267" spans="4:13" x14ac:dyDescent="0.3">
      <c r="D2267" s="31"/>
      <c r="E2267" s="103"/>
      <c r="F2267" s="103"/>
      <c r="M2267" s="558"/>
    </row>
    <row r="2268" spans="4:13" x14ac:dyDescent="0.3">
      <c r="D2268" s="31"/>
      <c r="E2268" s="103"/>
      <c r="F2268" s="103"/>
      <c r="M2268" s="558"/>
    </row>
    <row r="2269" spans="4:13" x14ac:dyDescent="0.3">
      <c r="D2269" s="31"/>
      <c r="E2269" s="103"/>
      <c r="F2269" s="103"/>
      <c r="M2269" s="558"/>
    </row>
    <row r="2270" spans="4:13" x14ac:dyDescent="0.3">
      <c r="D2270" s="31"/>
      <c r="E2270" s="103"/>
      <c r="F2270" s="103"/>
      <c r="M2270" s="558"/>
    </row>
    <row r="2271" spans="4:13" x14ac:dyDescent="0.3">
      <c r="D2271" s="31"/>
      <c r="E2271" s="103"/>
      <c r="F2271" s="103"/>
      <c r="M2271" s="558"/>
    </row>
    <row r="2272" spans="4:13" x14ac:dyDescent="0.3">
      <c r="D2272" s="31"/>
      <c r="E2272" s="103"/>
      <c r="F2272" s="103"/>
      <c r="M2272" s="558"/>
    </row>
    <row r="2273" spans="4:13" x14ac:dyDescent="0.3">
      <c r="D2273" s="31"/>
      <c r="E2273" s="103"/>
      <c r="F2273" s="103"/>
      <c r="M2273" s="558"/>
    </row>
    <row r="2274" spans="4:13" x14ac:dyDescent="0.3">
      <c r="D2274" s="31"/>
      <c r="E2274" s="103"/>
      <c r="F2274" s="103"/>
      <c r="M2274" s="558"/>
    </row>
    <row r="2275" spans="4:13" x14ac:dyDescent="0.3">
      <c r="D2275" s="31"/>
      <c r="E2275" s="103"/>
      <c r="F2275" s="103"/>
      <c r="M2275" s="558"/>
    </row>
    <row r="2276" spans="4:13" x14ac:dyDescent="0.3">
      <c r="D2276" s="31"/>
      <c r="E2276" s="103"/>
      <c r="F2276" s="103"/>
      <c r="M2276" s="558"/>
    </row>
    <row r="2277" spans="4:13" x14ac:dyDescent="0.3">
      <c r="D2277" s="31"/>
      <c r="E2277" s="103"/>
      <c r="F2277" s="103"/>
      <c r="M2277" s="558"/>
    </row>
    <row r="2278" spans="4:13" x14ac:dyDescent="0.3">
      <c r="D2278" s="31"/>
      <c r="E2278" s="103"/>
      <c r="F2278" s="103"/>
      <c r="M2278" s="558"/>
    </row>
    <row r="2279" spans="4:13" x14ac:dyDescent="0.3">
      <c r="D2279" s="31"/>
      <c r="E2279" s="103"/>
      <c r="F2279" s="103"/>
      <c r="M2279" s="558"/>
    </row>
    <row r="2280" spans="4:13" x14ac:dyDescent="0.3">
      <c r="D2280" s="31"/>
      <c r="E2280" s="103"/>
      <c r="F2280" s="103"/>
      <c r="M2280" s="558"/>
    </row>
    <row r="2281" spans="4:13" x14ac:dyDescent="0.3">
      <c r="D2281" s="31"/>
      <c r="E2281" s="103"/>
      <c r="F2281" s="103"/>
      <c r="M2281" s="558"/>
    </row>
    <row r="2282" spans="4:13" x14ac:dyDescent="0.3">
      <c r="D2282" s="31"/>
      <c r="E2282" s="103"/>
      <c r="F2282" s="103"/>
      <c r="M2282" s="558"/>
    </row>
    <row r="2283" spans="4:13" x14ac:dyDescent="0.3">
      <c r="D2283" s="31"/>
      <c r="E2283" s="103"/>
      <c r="F2283" s="103"/>
      <c r="M2283" s="558"/>
    </row>
    <row r="2284" spans="4:13" x14ac:dyDescent="0.3">
      <c r="D2284" s="31"/>
      <c r="E2284" s="103"/>
      <c r="F2284" s="103"/>
      <c r="M2284" s="558"/>
    </row>
    <row r="2285" spans="4:13" x14ac:dyDescent="0.3">
      <c r="D2285" s="31"/>
      <c r="E2285" s="103"/>
      <c r="F2285" s="103"/>
      <c r="M2285" s="558"/>
    </row>
    <row r="2286" spans="4:13" x14ac:dyDescent="0.3">
      <c r="D2286" s="31"/>
      <c r="E2286" s="103"/>
      <c r="F2286" s="103"/>
      <c r="M2286" s="558"/>
    </row>
    <row r="2287" spans="4:13" x14ac:dyDescent="0.3">
      <c r="D2287" s="31"/>
      <c r="E2287" s="103"/>
      <c r="F2287" s="103"/>
      <c r="M2287" s="558"/>
    </row>
    <row r="2288" spans="4:13" x14ac:dyDescent="0.3">
      <c r="D2288" s="31"/>
      <c r="E2288" s="103"/>
      <c r="F2288" s="103"/>
      <c r="M2288" s="558"/>
    </row>
    <row r="2289" spans="4:13" x14ac:dyDescent="0.3">
      <c r="D2289" s="31"/>
      <c r="E2289" s="103"/>
      <c r="F2289" s="103"/>
      <c r="M2289" s="558"/>
    </row>
    <row r="2290" spans="4:13" x14ac:dyDescent="0.3">
      <c r="D2290" s="31"/>
      <c r="E2290" s="103"/>
      <c r="F2290" s="103"/>
      <c r="M2290" s="558"/>
    </row>
    <row r="2291" spans="4:13" x14ac:dyDescent="0.3">
      <c r="D2291" s="31"/>
      <c r="E2291" s="103"/>
      <c r="F2291" s="103"/>
      <c r="M2291" s="558"/>
    </row>
    <row r="2292" spans="4:13" x14ac:dyDescent="0.3">
      <c r="D2292" s="31"/>
      <c r="E2292" s="103"/>
      <c r="F2292" s="103"/>
      <c r="M2292" s="558"/>
    </row>
    <row r="2293" spans="4:13" x14ac:dyDescent="0.3">
      <c r="D2293" s="31"/>
      <c r="E2293" s="103"/>
      <c r="F2293" s="103"/>
      <c r="M2293" s="558"/>
    </row>
    <row r="2294" spans="4:13" x14ac:dyDescent="0.3">
      <c r="D2294" s="31"/>
      <c r="E2294" s="103"/>
      <c r="F2294" s="103"/>
      <c r="M2294" s="558"/>
    </row>
    <row r="2295" spans="4:13" x14ac:dyDescent="0.3">
      <c r="D2295" s="31"/>
      <c r="E2295" s="103"/>
      <c r="F2295" s="103"/>
      <c r="M2295" s="558"/>
    </row>
    <row r="2296" spans="4:13" x14ac:dyDescent="0.3">
      <c r="D2296" s="31"/>
      <c r="E2296" s="103"/>
      <c r="F2296" s="103"/>
      <c r="M2296" s="558"/>
    </row>
    <row r="2297" spans="4:13" x14ac:dyDescent="0.3">
      <c r="D2297" s="31"/>
      <c r="E2297" s="103"/>
      <c r="F2297" s="103"/>
      <c r="M2297" s="558"/>
    </row>
    <row r="2298" spans="4:13" x14ac:dyDescent="0.3">
      <c r="D2298" s="31"/>
      <c r="E2298" s="103"/>
      <c r="F2298" s="103"/>
      <c r="M2298" s="558"/>
    </row>
    <row r="2299" spans="4:13" x14ac:dyDescent="0.3">
      <c r="D2299" s="31"/>
      <c r="E2299" s="103"/>
      <c r="F2299" s="103"/>
      <c r="M2299" s="558"/>
    </row>
    <row r="2300" spans="4:13" x14ac:dyDescent="0.3">
      <c r="D2300" s="31"/>
      <c r="E2300" s="103"/>
      <c r="F2300" s="103"/>
      <c r="M2300" s="558"/>
    </row>
    <row r="2301" spans="4:13" x14ac:dyDescent="0.3">
      <c r="D2301" s="31"/>
      <c r="E2301" s="103"/>
      <c r="F2301" s="103"/>
      <c r="M2301" s="558"/>
    </row>
    <row r="2302" spans="4:13" x14ac:dyDescent="0.3">
      <c r="D2302" s="31"/>
      <c r="E2302" s="103"/>
      <c r="F2302" s="103"/>
      <c r="M2302" s="558"/>
    </row>
    <row r="2303" spans="4:13" x14ac:dyDescent="0.3">
      <c r="D2303" s="31"/>
      <c r="E2303" s="103"/>
      <c r="F2303" s="103"/>
      <c r="M2303" s="558"/>
    </row>
    <row r="2304" spans="4:13" x14ac:dyDescent="0.3">
      <c r="D2304" s="31"/>
      <c r="E2304" s="103"/>
      <c r="F2304" s="103"/>
      <c r="M2304" s="558"/>
    </row>
    <row r="2305" spans="4:13" x14ac:dyDescent="0.3">
      <c r="D2305" s="31"/>
      <c r="E2305" s="103"/>
      <c r="F2305" s="103"/>
      <c r="M2305" s="558"/>
    </row>
    <row r="2306" spans="4:13" x14ac:dyDescent="0.3">
      <c r="D2306" s="31"/>
      <c r="E2306" s="103"/>
      <c r="F2306" s="103"/>
      <c r="M2306" s="558"/>
    </row>
    <row r="2307" spans="4:13" x14ac:dyDescent="0.3">
      <c r="D2307" s="31"/>
      <c r="E2307" s="103"/>
      <c r="F2307" s="103"/>
      <c r="M2307" s="558"/>
    </row>
    <row r="2308" spans="4:13" x14ac:dyDescent="0.3">
      <c r="D2308" s="31"/>
      <c r="E2308" s="103"/>
      <c r="F2308" s="103"/>
      <c r="M2308" s="558"/>
    </row>
    <row r="2309" spans="4:13" x14ac:dyDescent="0.3">
      <c r="D2309" s="31"/>
      <c r="E2309" s="103"/>
      <c r="F2309" s="103"/>
      <c r="M2309" s="558"/>
    </row>
    <row r="2310" spans="4:13" x14ac:dyDescent="0.3">
      <c r="D2310" s="31"/>
      <c r="E2310" s="103"/>
      <c r="F2310" s="103"/>
      <c r="M2310" s="558"/>
    </row>
    <row r="2311" spans="4:13" x14ac:dyDescent="0.3">
      <c r="D2311" s="31"/>
      <c r="E2311" s="103"/>
      <c r="F2311" s="103"/>
      <c r="M2311" s="558"/>
    </row>
    <row r="2312" spans="4:13" x14ac:dyDescent="0.3">
      <c r="D2312" s="31"/>
      <c r="E2312" s="103"/>
      <c r="F2312" s="103"/>
      <c r="M2312" s="558"/>
    </row>
    <row r="2313" spans="4:13" x14ac:dyDescent="0.3">
      <c r="D2313" s="31"/>
      <c r="E2313" s="103"/>
      <c r="F2313" s="103"/>
      <c r="M2313" s="558"/>
    </row>
    <row r="2314" spans="4:13" x14ac:dyDescent="0.3">
      <c r="D2314" s="31"/>
      <c r="E2314" s="103"/>
      <c r="F2314" s="103"/>
      <c r="M2314" s="558"/>
    </row>
    <row r="2315" spans="4:13" x14ac:dyDescent="0.3">
      <c r="D2315" s="31"/>
      <c r="E2315" s="103"/>
      <c r="F2315" s="103"/>
      <c r="M2315" s="558"/>
    </row>
    <row r="2316" spans="4:13" x14ac:dyDescent="0.3">
      <c r="D2316" s="31"/>
      <c r="E2316" s="103"/>
      <c r="F2316" s="103"/>
      <c r="M2316" s="558"/>
    </row>
    <row r="2317" spans="4:13" x14ac:dyDescent="0.3">
      <c r="D2317" s="31"/>
      <c r="E2317" s="103"/>
      <c r="F2317" s="103"/>
      <c r="M2317" s="558"/>
    </row>
    <row r="2318" spans="4:13" x14ac:dyDescent="0.3">
      <c r="D2318" s="31"/>
      <c r="E2318" s="103"/>
      <c r="F2318" s="103"/>
      <c r="M2318" s="558"/>
    </row>
    <row r="2319" spans="4:13" x14ac:dyDescent="0.3">
      <c r="D2319" s="31"/>
      <c r="E2319" s="103"/>
      <c r="F2319" s="103"/>
      <c r="M2319" s="558"/>
    </row>
    <row r="2320" spans="4:13" x14ac:dyDescent="0.3">
      <c r="D2320" s="31"/>
      <c r="E2320" s="103"/>
      <c r="F2320" s="103"/>
      <c r="M2320" s="558"/>
    </row>
    <row r="2321" spans="4:13" x14ac:dyDescent="0.3">
      <c r="D2321" s="31"/>
      <c r="E2321" s="103"/>
      <c r="F2321" s="103"/>
      <c r="M2321" s="558"/>
    </row>
    <row r="2322" spans="4:13" x14ac:dyDescent="0.3">
      <c r="D2322" s="31"/>
      <c r="E2322" s="103"/>
      <c r="F2322" s="103"/>
      <c r="M2322" s="558"/>
    </row>
    <row r="2323" spans="4:13" x14ac:dyDescent="0.3">
      <c r="D2323" s="31"/>
      <c r="E2323" s="103"/>
      <c r="F2323" s="103"/>
      <c r="M2323" s="558"/>
    </row>
    <row r="2324" spans="4:13" x14ac:dyDescent="0.3">
      <c r="D2324" s="31"/>
      <c r="E2324" s="103"/>
      <c r="F2324" s="103"/>
      <c r="M2324" s="558"/>
    </row>
    <row r="2325" spans="4:13" x14ac:dyDescent="0.3">
      <c r="D2325" s="31"/>
      <c r="E2325" s="103"/>
      <c r="F2325" s="103"/>
      <c r="M2325" s="558"/>
    </row>
    <row r="2326" spans="4:13" x14ac:dyDescent="0.3">
      <c r="D2326" s="31"/>
      <c r="E2326" s="103"/>
      <c r="F2326" s="103"/>
      <c r="M2326" s="558"/>
    </row>
    <row r="2327" spans="4:13" x14ac:dyDescent="0.3">
      <c r="D2327" s="31"/>
      <c r="E2327" s="103"/>
      <c r="F2327" s="103"/>
      <c r="M2327" s="558"/>
    </row>
    <row r="2328" spans="4:13" x14ac:dyDescent="0.3">
      <c r="D2328" s="31"/>
      <c r="E2328" s="103"/>
      <c r="F2328" s="103"/>
      <c r="M2328" s="558"/>
    </row>
    <row r="2329" spans="4:13" x14ac:dyDescent="0.3">
      <c r="D2329" s="31"/>
      <c r="E2329" s="103"/>
      <c r="F2329" s="103"/>
      <c r="M2329" s="558"/>
    </row>
    <row r="2330" spans="4:13" x14ac:dyDescent="0.3">
      <c r="D2330" s="31"/>
      <c r="E2330" s="103"/>
      <c r="F2330" s="103"/>
      <c r="M2330" s="558"/>
    </row>
    <row r="2331" spans="4:13" x14ac:dyDescent="0.3">
      <c r="D2331" s="31"/>
      <c r="E2331" s="103"/>
      <c r="F2331" s="103"/>
      <c r="M2331" s="558"/>
    </row>
    <row r="2332" spans="4:13" x14ac:dyDescent="0.3">
      <c r="D2332" s="31"/>
      <c r="E2332" s="103"/>
      <c r="F2332" s="103"/>
      <c r="M2332" s="558"/>
    </row>
    <row r="2333" spans="4:13" x14ac:dyDescent="0.3">
      <c r="D2333" s="31"/>
      <c r="E2333" s="103"/>
      <c r="F2333" s="103"/>
      <c r="M2333" s="558"/>
    </row>
    <row r="2334" spans="4:13" x14ac:dyDescent="0.3">
      <c r="D2334" s="31"/>
      <c r="E2334" s="103"/>
      <c r="F2334" s="103"/>
      <c r="M2334" s="558"/>
    </row>
    <row r="2335" spans="4:13" x14ac:dyDescent="0.3">
      <c r="D2335" s="31"/>
      <c r="E2335" s="103"/>
      <c r="F2335" s="103"/>
      <c r="M2335" s="558"/>
    </row>
    <row r="2336" spans="4:13" x14ac:dyDescent="0.3">
      <c r="D2336" s="31"/>
      <c r="E2336" s="103"/>
      <c r="F2336" s="103"/>
      <c r="M2336" s="558"/>
    </row>
    <row r="2337" spans="4:13" x14ac:dyDescent="0.3">
      <c r="D2337" s="31"/>
      <c r="E2337" s="103"/>
      <c r="F2337" s="103"/>
      <c r="M2337" s="558"/>
    </row>
    <row r="2338" spans="4:13" x14ac:dyDescent="0.3">
      <c r="D2338" s="31"/>
      <c r="E2338" s="103"/>
      <c r="F2338" s="103"/>
      <c r="M2338" s="558"/>
    </row>
    <row r="2339" spans="4:13" x14ac:dyDescent="0.3">
      <c r="D2339" s="31"/>
      <c r="E2339" s="103"/>
      <c r="F2339" s="103"/>
      <c r="M2339" s="558"/>
    </row>
    <row r="2340" spans="4:13" x14ac:dyDescent="0.3">
      <c r="D2340" s="31"/>
      <c r="E2340" s="103"/>
      <c r="F2340" s="103"/>
      <c r="M2340" s="558"/>
    </row>
    <row r="2341" spans="4:13" x14ac:dyDescent="0.3">
      <c r="D2341" s="31"/>
      <c r="E2341" s="103"/>
      <c r="F2341" s="103"/>
      <c r="M2341" s="558"/>
    </row>
    <row r="2342" spans="4:13" x14ac:dyDescent="0.3">
      <c r="D2342" s="31"/>
      <c r="E2342" s="103"/>
      <c r="F2342" s="103"/>
      <c r="M2342" s="558"/>
    </row>
    <row r="2343" spans="4:13" x14ac:dyDescent="0.3">
      <c r="D2343" s="31"/>
      <c r="E2343" s="103"/>
      <c r="F2343" s="103"/>
      <c r="M2343" s="558"/>
    </row>
    <row r="2344" spans="4:13" x14ac:dyDescent="0.3">
      <c r="D2344" s="31"/>
      <c r="E2344" s="103"/>
      <c r="F2344" s="103"/>
      <c r="M2344" s="558"/>
    </row>
    <row r="2345" spans="4:13" x14ac:dyDescent="0.3">
      <c r="D2345" s="31"/>
      <c r="E2345" s="103"/>
      <c r="F2345" s="103"/>
      <c r="M2345" s="558"/>
    </row>
    <row r="2346" spans="4:13" x14ac:dyDescent="0.3">
      <c r="D2346" s="31"/>
      <c r="E2346" s="103"/>
      <c r="F2346" s="103"/>
      <c r="M2346" s="558"/>
    </row>
    <row r="2347" spans="4:13" x14ac:dyDescent="0.3">
      <c r="D2347" s="31"/>
      <c r="E2347" s="103"/>
      <c r="F2347" s="103"/>
      <c r="M2347" s="558"/>
    </row>
    <row r="2348" spans="4:13" x14ac:dyDescent="0.3">
      <c r="D2348" s="31"/>
      <c r="E2348" s="103"/>
      <c r="F2348" s="103"/>
      <c r="M2348" s="558"/>
    </row>
    <row r="2349" spans="4:13" x14ac:dyDescent="0.3">
      <c r="D2349" s="31"/>
      <c r="E2349" s="103"/>
      <c r="F2349" s="103"/>
      <c r="M2349" s="558"/>
    </row>
    <row r="2350" spans="4:13" x14ac:dyDescent="0.3">
      <c r="D2350" s="31"/>
      <c r="E2350" s="103"/>
      <c r="F2350" s="103"/>
      <c r="M2350" s="558"/>
    </row>
    <row r="2351" spans="4:13" x14ac:dyDescent="0.3">
      <c r="D2351" s="31"/>
      <c r="E2351" s="103"/>
      <c r="F2351" s="103"/>
      <c r="M2351" s="558"/>
    </row>
    <row r="2352" spans="4:13" x14ac:dyDescent="0.3">
      <c r="D2352" s="31"/>
      <c r="E2352" s="103"/>
      <c r="F2352" s="103"/>
      <c r="M2352" s="558"/>
    </row>
    <row r="2353" spans="4:13" x14ac:dyDescent="0.3">
      <c r="D2353" s="31"/>
      <c r="E2353" s="103"/>
      <c r="F2353" s="103"/>
      <c r="M2353" s="558"/>
    </row>
    <row r="2354" spans="4:13" x14ac:dyDescent="0.3">
      <c r="D2354" s="31"/>
      <c r="E2354" s="103"/>
      <c r="F2354" s="103"/>
      <c r="M2354" s="558"/>
    </row>
    <row r="2355" spans="4:13" x14ac:dyDescent="0.3">
      <c r="D2355" s="31"/>
      <c r="E2355" s="103"/>
      <c r="F2355" s="103"/>
      <c r="M2355" s="558"/>
    </row>
    <row r="2356" spans="4:13" x14ac:dyDescent="0.3">
      <c r="D2356" s="31"/>
      <c r="E2356" s="103"/>
      <c r="F2356" s="103"/>
      <c r="M2356" s="558"/>
    </row>
    <row r="2357" spans="4:13" x14ac:dyDescent="0.3">
      <c r="D2357" s="31"/>
      <c r="E2357" s="103"/>
      <c r="F2357" s="103"/>
      <c r="M2357" s="558"/>
    </row>
    <row r="2358" spans="4:13" x14ac:dyDescent="0.3">
      <c r="D2358" s="31"/>
      <c r="E2358" s="103"/>
      <c r="F2358" s="103"/>
      <c r="M2358" s="558"/>
    </row>
    <row r="2359" spans="4:13" x14ac:dyDescent="0.3">
      <c r="D2359" s="31"/>
      <c r="E2359" s="103"/>
      <c r="F2359" s="103"/>
      <c r="M2359" s="558"/>
    </row>
    <row r="2360" spans="4:13" x14ac:dyDescent="0.3">
      <c r="D2360" s="31"/>
      <c r="E2360" s="103"/>
      <c r="F2360" s="103"/>
      <c r="M2360" s="558"/>
    </row>
    <row r="2361" spans="4:13" x14ac:dyDescent="0.3">
      <c r="D2361" s="31"/>
      <c r="E2361" s="103"/>
      <c r="F2361" s="103"/>
      <c r="M2361" s="558"/>
    </row>
    <row r="2362" spans="4:13" x14ac:dyDescent="0.3">
      <c r="D2362" s="31"/>
      <c r="E2362" s="103"/>
      <c r="F2362" s="103"/>
      <c r="M2362" s="558"/>
    </row>
    <row r="2363" spans="4:13" x14ac:dyDescent="0.3">
      <c r="D2363" s="31"/>
      <c r="E2363" s="103"/>
      <c r="F2363" s="103"/>
      <c r="M2363" s="558"/>
    </row>
    <row r="2364" spans="4:13" x14ac:dyDescent="0.3">
      <c r="D2364" s="31"/>
      <c r="E2364" s="103"/>
      <c r="F2364" s="103"/>
      <c r="M2364" s="558"/>
    </row>
    <row r="2365" spans="4:13" x14ac:dyDescent="0.3">
      <c r="D2365" s="31"/>
      <c r="E2365" s="103"/>
      <c r="F2365" s="103"/>
      <c r="M2365" s="558"/>
    </row>
    <row r="2366" spans="4:13" x14ac:dyDescent="0.3">
      <c r="D2366" s="31"/>
      <c r="E2366" s="103"/>
      <c r="F2366" s="103"/>
      <c r="M2366" s="558"/>
    </row>
    <row r="2367" spans="4:13" x14ac:dyDescent="0.3">
      <c r="D2367" s="31"/>
      <c r="E2367" s="103"/>
      <c r="F2367" s="103"/>
      <c r="M2367" s="558"/>
    </row>
    <row r="2368" spans="4:13" x14ac:dyDescent="0.3">
      <c r="D2368" s="31"/>
      <c r="E2368" s="103"/>
      <c r="F2368" s="103"/>
      <c r="M2368" s="558"/>
    </row>
    <row r="2369" spans="4:13" x14ac:dyDescent="0.3">
      <c r="D2369" s="31"/>
      <c r="E2369" s="103"/>
      <c r="F2369" s="103"/>
      <c r="M2369" s="558"/>
    </row>
    <row r="2370" spans="4:13" x14ac:dyDescent="0.3">
      <c r="D2370" s="31"/>
      <c r="E2370" s="103"/>
      <c r="F2370" s="103"/>
      <c r="M2370" s="558"/>
    </row>
    <row r="2371" spans="4:13" x14ac:dyDescent="0.3">
      <c r="D2371" s="31"/>
      <c r="E2371" s="103"/>
      <c r="F2371" s="103"/>
      <c r="M2371" s="558"/>
    </row>
    <row r="2372" spans="4:13" x14ac:dyDescent="0.3">
      <c r="D2372" s="31"/>
      <c r="E2372" s="103"/>
      <c r="F2372" s="103"/>
      <c r="M2372" s="558"/>
    </row>
    <row r="2373" spans="4:13" x14ac:dyDescent="0.3">
      <c r="D2373" s="31"/>
      <c r="E2373" s="103"/>
      <c r="F2373" s="103"/>
      <c r="M2373" s="558"/>
    </row>
    <row r="2374" spans="4:13" x14ac:dyDescent="0.3">
      <c r="D2374" s="31"/>
      <c r="E2374" s="103"/>
      <c r="F2374" s="103"/>
      <c r="M2374" s="558"/>
    </row>
    <row r="2375" spans="4:13" x14ac:dyDescent="0.3">
      <c r="D2375" s="31"/>
      <c r="E2375" s="103"/>
      <c r="F2375" s="103"/>
      <c r="M2375" s="558"/>
    </row>
    <row r="2376" spans="4:13" x14ac:dyDescent="0.3">
      <c r="D2376" s="31"/>
      <c r="E2376" s="103"/>
      <c r="F2376" s="103"/>
      <c r="M2376" s="558"/>
    </row>
    <row r="2377" spans="4:13" x14ac:dyDescent="0.3">
      <c r="D2377" s="31"/>
      <c r="E2377" s="103"/>
      <c r="F2377" s="103"/>
      <c r="M2377" s="558"/>
    </row>
    <row r="2378" spans="4:13" x14ac:dyDescent="0.3">
      <c r="D2378" s="31"/>
      <c r="E2378" s="103"/>
      <c r="F2378" s="103"/>
      <c r="M2378" s="558"/>
    </row>
    <row r="2379" spans="4:13" x14ac:dyDescent="0.3">
      <c r="D2379" s="31"/>
      <c r="E2379" s="103"/>
      <c r="F2379" s="103"/>
      <c r="M2379" s="558"/>
    </row>
    <row r="2380" spans="4:13" x14ac:dyDescent="0.3">
      <c r="D2380" s="31"/>
      <c r="E2380" s="103"/>
      <c r="F2380" s="103"/>
      <c r="M2380" s="558"/>
    </row>
    <row r="2381" spans="4:13" x14ac:dyDescent="0.3">
      <c r="D2381" s="31"/>
      <c r="E2381" s="103"/>
      <c r="F2381" s="103"/>
      <c r="M2381" s="558"/>
    </row>
    <row r="2382" spans="4:13" x14ac:dyDescent="0.3">
      <c r="D2382" s="31"/>
      <c r="E2382" s="103"/>
      <c r="F2382" s="103"/>
      <c r="M2382" s="558"/>
    </row>
    <row r="2383" spans="4:13" x14ac:dyDescent="0.3">
      <c r="D2383" s="31"/>
      <c r="E2383" s="103"/>
      <c r="F2383" s="103"/>
      <c r="M2383" s="558"/>
    </row>
    <row r="2384" spans="4:13" x14ac:dyDescent="0.3">
      <c r="D2384" s="31"/>
      <c r="E2384" s="103"/>
      <c r="F2384" s="103"/>
      <c r="M2384" s="558"/>
    </row>
    <row r="2385" spans="4:13" x14ac:dyDescent="0.3">
      <c r="D2385" s="31"/>
      <c r="E2385" s="103"/>
      <c r="F2385" s="103"/>
      <c r="M2385" s="558"/>
    </row>
    <row r="2386" spans="4:13" x14ac:dyDescent="0.3">
      <c r="D2386" s="31"/>
      <c r="E2386" s="103"/>
      <c r="F2386" s="103"/>
      <c r="M2386" s="558"/>
    </row>
    <row r="2387" spans="4:13" x14ac:dyDescent="0.3">
      <c r="D2387" s="31"/>
      <c r="E2387" s="103"/>
      <c r="F2387" s="103"/>
      <c r="M2387" s="558"/>
    </row>
    <row r="2388" spans="4:13" x14ac:dyDescent="0.3">
      <c r="D2388" s="31"/>
      <c r="E2388" s="103"/>
      <c r="F2388" s="103"/>
      <c r="M2388" s="558"/>
    </row>
    <row r="2389" spans="4:13" x14ac:dyDescent="0.3">
      <c r="D2389" s="31"/>
      <c r="E2389" s="103"/>
      <c r="F2389" s="103"/>
      <c r="M2389" s="558"/>
    </row>
    <row r="2390" spans="4:13" x14ac:dyDescent="0.3">
      <c r="D2390" s="31"/>
      <c r="E2390" s="103"/>
      <c r="F2390" s="103"/>
      <c r="M2390" s="558"/>
    </row>
    <row r="2391" spans="4:13" x14ac:dyDescent="0.3">
      <c r="D2391" s="31"/>
      <c r="E2391" s="103"/>
      <c r="F2391" s="103"/>
      <c r="M2391" s="558"/>
    </row>
    <row r="2392" spans="4:13" x14ac:dyDescent="0.3">
      <c r="D2392" s="31"/>
      <c r="E2392" s="103"/>
      <c r="F2392" s="103"/>
      <c r="M2392" s="558"/>
    </row>
    <row r="2393" spans="4:13" x14ac:dyDescent="0.3">
      <c r="D2393" s="31"/>
      <c r="E2393" s="103"/>
      <c r="F2393" s="103"/>
      <c r="M2393" s="558"/>
    </row>
    <row r="2394" spans="4:13" x14ac:dyDescent="0.3">
      <c r="D2394" s="31"/>
      <c r="E2394" s="103"/>
      <c r="F2394" s="103"/>
      <c r="M2394" s="558"/>
    </row>
    <row r="2395" spans="4:13" x14ac:dyDescent="0.3">
      <c r="D2395" s="31"/>
      <c r="E2395" s="103"/>
      <c r="F2395" s="103"/>
      <c r="M2395" s="558"/>
    </row>
    <row r="2396" spans="4:13" x14ac:dyDescent="0.3">
      <c r="D2396" s="31"/>
      <c r="E2396" s="103"/>
      <c r="F2396" s="103"/>
      <c r="M2396" s="558"/>
    </row>
    <row r="2397" spans="4:13" x14ac:dyDescent="0.3">
      <c r="D2397" s="31"/>
      <c r="E2397" s="103"/>
      <c r="F2397" s="103"/>
      <c r="M2397" s="558"/>
    </row>
    <row r="2398" spans="4:13" x14ac:dyDescent="0.3">
      <c r="D2398" s="31"/>
      <c r="E2398" s="103"/>
      <c r="F2398" s="103"/>
      <c r="M2398" s="558"/>
    </row>
    <row r="2399" spans="4:13" x14ac:dyDescent="0.3">
      <c r="D2399" s="31"/>
      <c r="E2399" s="103"/>
      <c r="F2399" s="103"/>
      <c r="M2399" s="558"/>
    </row>
    <row r="2400" spans="4:13" x14ac:dyDescent="0.3">
      <c r="D2400" s="31"/>
      <c r="E2400" s="103"/>
      <c r="F2400" s="103"/>
      <c r="M2400" s="558"/>
    </row>
    <row r="2401" spans="4:13" x14ac:dyDescent="0.3">
      <c r="D2401" s="31"/>
      <c r="E2401" s="103"/>
      <c r="F2401" s="103"/>
      <c r="M2401" s="558"/>
    </row>
    <row r="2402" spans="4:13" x14ac:dyDescent="0.3">
      <c r="D2402" s="31"/>
      <c r="E2402" s="103"/>
      <c r="F2402" s="103"/>
      <c r="M2402" s="558"/>
    </row>
    <row r="2403" spans="4:13" x14ac:dyDescent="0.3">
      <c r="D2403" s="31"/>
      <c r="E2403" s="103"/>
      <c r="F2403" s="103"/>
      <c r="M2403" s="558"/>
    </row>
    <row r="2404" spans="4:13" x14ac:dyDescent="0.3">
      <c r="D2404" s="31"/>
      <c r="E2404" s="103"/>
      <c r="F2404" s="103"/>
      <c r="M2404" s="558"/>
    </row>
    <row r="2405" spans="4:13" x14ac:dyDescent="0.3">
      <c r="D2405" s="31"/>
      <c r="E2405" s="103"/>
      <c r="F2405" s="103"/>
      <c r="M2405" s="558"/>
    </row>
    <row r="2406" spans="4:13" x14ac:dyDescent="0.3">
      <c r="D2406" s="31"/>
      <c r="E2406" s="103"/>
      <c r="F2406" s="103"/>
      <c r="M2406" s="558"/>
    </row>
    <row r="2407" spans="4:13" x14ac:dyDescent="0.3">
      <c r="D2407" s="31"/>
      <c r="E2407" s="103"/>
      <c r="F2407" s="103"/>
      <c r="M2407" s="558"/>
    </row>
    <row r="2408" spans="4:13" x14ac:dyDescent="0.3">
      <c r="D2408" s="31"/>
      <c r="E2408" s="103"/>
      <c r="F2408" s="103"/>
      <c r="M2408" s="558"/>
    </row>
    <row r="2409" spans="4:13" x14ac:dyDescent="0.3">
      <c r="D2409" s="31"/>
      <c r="E2409" s="103"/>
      <c r="F2409" s="103"/>
      <c r="M2409" s="558"/>
    </row>
    <row r="2410" spans="4:13" x14ac:dyDescent="0.3">
      <c r="D2410" s="31"/>
      <c r="E2410" s="103"/>
      <c r="F2410" s="103"/>
      <c r="M2410" s="558"/>
    </row>
    <row r="2411" spans="4:13" x14ac:dyDescent="0.3">
      <c r="D2411" s="31"/>
      <c r="E2411" s="103"/>
      <c r="F2411" s="103"/>
      <c r="M2411" s="558"/>
    </row>
    <row r="2412" spans="4:13" x14ac:dyDescent="0.3">
      <c r="D2412" s="31"/>
      <c r="E2412" s="103"/>
      <c r="F2412" s="103"/>
      <c r="M2412" s="558"/>
    </row>
    <row r="2413" spans="4:13" x14ac:dyDescent="0.3">
      <c r="D2413" s="31"/>
      <c r="E2413" s="103"/>
      <c r="F2413" s="103"/>
      <c r="M2413" s="558"/>
    </row>
    <row r="2414" spans="4:13" x14ac:dyDescent="0.3">
      <c r="D2414" s="31"/>
      <c r="E2414" s="103"/>
      <c r="F2414" s="103"/>
      <c r="M2414" s="558"/>
    </row>
    <row r="2415" spans="4:13" x14ac:dyDescent="0.3">
      <c r="D2415" s="31"/>
      <c r="E2415" s="103"/>
      <c r="F2415" s="103"/>
      <c r="M2415" s="558"/>
    </row>
    <row r="2416" spans="4:13" x14ac:dyDescent="0.3">
      <c r="D2416" s="31"/>
      <c r="E2416" s="103"/>
      <c r="F2416" s="103"/>
      <c r="M2416" s="558"/>
    </row>
    <row r="2417" spans="4:13" x14ac:dyDescent="0.3">
      <c r="D2417" s="31"/>
      <c r="E2417" s="103"/>
      <c r="F2417" s="103"/>
      <c r="M2417" s="558"/>
    </row>
    <row r="2418" spans="4:13" x14ac:dyDescent="0.3">
      <c r="D2418" s="31"/>
      <c r="E2418" s="103"/>
      <c r="F2418" s="103"/>
      <c r="M2418" s="558"/>
    </row>
    <row r="2419" spans="4:13" x14ac:dyDescent="0.3">
      <c r="D2419" s="31"/>
      <c r="E2419" s="103"/>
      <c r="F2419" s="103"/>
      <c r="M2419" s="558"/>
    </row>
    <row r="2420" spans="4:13" x14ac:dyDescent="0.3">
      <c r="D2420" s="31"/>
      <c r="E2420" s="103"/>
      <c r="F2420" s="103"/>
      <c r="M2420" s="558"/>
    </row>
    <row r="2421" spans="4:13" x14ac:dyDescent="0.3">
      <c r="D2421" s="31"/>
      <c r="E2421" s="103"/>
      <c r="F2421" s="103"/>
      <c r="M2421" s="558"/>
    </row>
    <row r="2422" spans="4:13" x14ac:dyDescent="0.3">
      <c r="D2422" s="31"/>
      <c r="E2422" s="103"/>
      <c r="F2422" s="103"/>
      <c r="M2422" s="558"/>
    </row>
    <row r="2423" spans="4:13" x14ac:dyDescent="0.3">
      <c r="D2423" s="31"/>
      <c r="E2423" s="103"/>
      <c r="F2423" s="103"/>
      <c r="M2423" s="558"/>
    </row>
    <row r="2424" spans="4:13" x14ac:dyDescent="0.3">
      <c r="D2424" s="31"/>
      <c r="E2424" s="103"/>
      <c r="F2424" s="103"/>
      <c r="M2424" s="558"/>
    </row>
    <row r="2425" spans="4:13" x14ac:dyDescent="0.3">
      <c r="D2425" s="31"/>
      <c r="E2425" s="103"/>
      <c r="F2425" s="103"/>
      <c r="M2425" s="558"/>
    </row>
    <row r="2426" spans="4:13" x14ac:dyDescent="0.3">
      <c r="D2426" s="31"/>
      <c r="E2426" s="103"/>
      <c r="F2426" s="103"/>
      <c r="M2426" s="558"/>
    </row>
    <row r="2427" spans="4:13" x14ac:dyDescent="0.3">
      <c r="D2427" s="31"/>
      <c r="E2427" s="103"/>
      <c r="F2427" s="103"/>
      <c r="M2427" s="558"/>
    </row>
    <row r="2428" spans="4:13" x14ac:dyDescent="0.3">
      <c r="D2428" s="31"/>
      <c r="E2428" s="103"/>
      <c r="F2428" s="103"/>
      <c r="M2428" s="558"/>
    </row>
    <row r="2429" spans="4:13" x14ac:dyDescent="0.3">
      <c r="D2429" s="31"/>
      <c r="E2429" s="103"/>
      <c r="F2429" s="103"/>
      <c r="M2429" s="558"/>
    </row>
    <row r="2430" spans="4:13" x14ac:dyDescent="0.3">
      <c r="D2430" s="31"/>
      <c r="E2430" s="103"/>
      <c r="F2430" s="103"/>
      <c r="M2430" s="558"/>
    </row>
    <row r="2431" spans="4:13" x14ac:dyDescent="0.3">
      <c r="D2431" s="31"/>
      <c r="E2431" s="103"/>
      <c r="F2431" s="103"/>
      <c r="M2431" s="558"/>
    </row>
    <row r="2432" spans="4:13" x14ac:dyDescent="0.3">
      <c r="D2432" s="31"/>
      <c r="E2432" s="103"/>
      <c r="F2432" s="103"/>
      <c r="M2432" s="558"/>
    </row>
    <row r="2433" spans="4:13" x14ac:dyDescent="0.3">
      <c r="D2433" s="31"/>
      <c r="E2433" s="103"/>
      <c r="F2433" s="103"/>
      <c r="M2433" s="558"/>
    </row>
    <row r="2434" spans="4:13" x14ac:dyDescent="0.3">
      <c r="D2434" s="31"/>
      <c r="E2434" s="103"/>
      <c r="F2434" s="103"/>
      <c r="M2434" s="558"/>
    </row>
    <row r="2435" spans="4:13" x14ac:dyDescent="0.3">
      <c r="D2435" s="31"/>
      <c r="E2435" s="103"/>
      <c r="F2435" s="103"/>
      <c r="M2435" s="558"/>
    </row>
    <row r="2436" spans="4:13" x14ac:dyDescent="0.3">
      <c r="D2436" s="31"/>
      <c r="E2436" s="103"/>
      <c r="F2436" s="103"/>
      <c r="M2436" s="558"/>
    </row>
    <row r="2437" spans="4:13" x14ac:dyDescent="0.3">
      <c r="D2437" s="31"/>
      <c r="E2437" s="103"/>
      <c r="F2437" s="103"/>
      <c r="M2437" s="558"/>
    </row>
    <row r="2438" spans="4:13" x14ac:dyDescent="0.3">
      <c r="D2438" s="31"/>
      <c r="E2438" s="103"/>
      <c r="F2438" s="103"/>
      <c r="M2438" s="558"/>
    </row>
    <row r="2439" spans="4:13" x14ac:dyDescent="0.3">
      <c r="D2439" s="31"/>
      <c r="E2439" s="103"/>
      <c r="F2439" s="103"/>
      <c r="M2439" s="558"/>
    </row>
    <row r="2440" spans="4:13" x14ac:dyDescent="0.3">
      <c r="D2440" s="31"/>
      <c r="E2440" s="103"/>
      <c r="F2440" s="103"/>
      <c r="M2440" s="558"/>
    </row>
    <row r="2441" spans="4:13" x14ac:dyDescent="0.3">
      <c r="D2441" s="31"/>
      <c r="E2441" s="103"/>
      <c r="F2441" s="103"/>
      <c r="M2441" s="558"/>
    </row>
    <row r="2442" spans="4:13" x14ac:dyDescent="0.3">
      <c r="D2442" s="31"/>
      <c r="E2442" s="103"/>
      <c r="F2442" s="103"/>
      <c r="M2442" s="558"/>
    </row>
    <row r="2443" spans="4:13" x14ac:dyDescent="0.3">
      <c r="D2443" s="31"/>
      <c r="E2443" s="103"/>
      <c r="F2443" s="103"/>
      <c r="M2443" s="558"/>
    </row>
    <row r="2444" spans="4:13" x14ac:dyDescent="0.3">
      <c r="D2444" s="31"/>
      <c r="E2444" s="103"/>
      <c r="F2444" s="103"/>
      <c r="M2444" s="558"/>
    </row>
    <row r="2445" spans="4:13" x14ac:dyDescent="0.3">
      <c r="D2445" s="31"/>
      <c r="E2445" s="103"/>
      <c r="F2445" s="103"/>
      <c r="M2445" s="558"/>
    </row>
    <row r="2446" spans="4:13" x14ac:dyDescent="0.3">
      <c r="D2446" s="31"/>
      <c r="E2446" s="103"/>
      <c r="F2446" s="103"/>
      <c r="M2446" s="558"/>
    </row>
    <row r="2447" spans="4:13" x14ac:dyDescent="0.3">
      <c r="D2447" s="31"/>
      <c r="E2447" s="103"/>
      <c r="F2447" s="103"/>
      <c r="M2447" s="558"/>
    </row>
    <row r="2448" spans="4:13" x14ac:dyDescent="0.3">
      <c r="D2448" s="31"/>
      <c r="E2448" s="103"/>
      <c r="F2448" s="103"/>
      <c r="M2448" s="558"/>
    </row>
    <row r="2449" spans="4:13" x14ac:dyDescent="0.3">
      <c r="D2449" s="31"/>
      <c r="E2449" s="103"/>
      <c r="F2449" s="103"/>
      <c r="M2449" s="558"/>
    </row>
    <row r="2450" spans="4:13" x14ac:dyDescent="0.3">
      <c r="D2450" s="31"/>
      <c r="E2450" s="103"/>
      <c r="F2450" s="103"/>
      <c r="M2450" s="558"/>
    </row>
    <row r="2451" spans="4:13" x14ac:dyDescent="0.3">
      <c r="D2451" s="31"/>
      <c r="E2451" s="103"/>
      <c r="F2451" s="103"/>
      <c r="M2451" s="558"/>
    </row>
    <row r="2452" spans="4:13" x14ac:dyDescent="0.3">
      <c r="D2452" s="31"/>
      <c r="E2452" s="103"/>
      <c r="F2452" s="103"/>
      <c r="M2452" s="558"/>
    </row>
    <row r="2453" spans="4:13" x14ac:dyDescent="0.3">
      <c r="D2453" s="31"/>
      <c r="E2453" s="103"/>
      <c r="F2453" s="103"/>
      <c r="M2453" s="558"/>
    </row>
    <row r="2454" spans="4:13" x14ac:dyDescent="0.3">
      <c r="D2454" s="31"/>
      <c r="E2454" s="103"/>
      <c r="F2454" s="103"/>
      <c r="M2454" s="558"/>
    </row>
    <row r="2455" spans="4:13" x14ac:dyDescent="0.3">
      <c r="D2455" s="31"/>
      <c r="E2455" s="103"/>
      <c r="F2455" s="103"/>
      <c r="M2455" s="558"/>
    </row>
    <row r="2456" spans="4:13" x14ac:dyDescent="0.3">
      <c r="D2456" s="31"/>
      <c r="E2456" s="103"/>
      <c r="F2456" s="103"/>
      <c r="M2456" s="558"/>
    </row>
    <row r="2457" spans="4:13" x14ac:dyDescent="0.3">
      <c r="D2457" s="31"/>
      <c r="E2457" s="103"/>
      <c r="F2457" s="103"/>
      <c r="M2457" s="558"/>
    </row>
    <row r="2458" spans="4:13" x14ac:dyDescent="0.3">
      <c r="D2458" s="31"/>
      <c r="E2458" s="103"/>
      <c r="F2458" s="103"/>
      <c r="M2458" s="558"/>
    </row>
    <row r="2459" spans="4:13" x14ac:dyDescent="0.3">
      <c r="D2459" s="31"/>
      <c r="E2459" s="103"/>
      <c r="F2459" s="103"/>
      <c r="M2459" s="558"/>
    </row>
    <row r="2460" spans="4:13" x14ac:dyDescent="0.3">
      <c r="D2460" s="31"/>
      <c r="E2460" s="103"/>
      <c r="F2460" s="103"/>
      <c r="M2460" s="558"/>
    </row>
    <row r="2461" spans="4:13" x14ac:dyDescent="0.3">
      <c r="D2461" s="31"/>
      <c r="E2461" s="103"/>
      <c r="F2461" s="103"/>
      <c r="M2461" s="558"/>
    </row>
    <row r="2462" spans="4:13" x14ac:dyDescent="0.3">
      <c r="D2462" s="31"/>
      <c r="E2462" s="103"/>
      <c r="F2462" s="103"/>
      <c r="M2462" s="558"/>
    </row>
    <row r="2463" spans="4:13" x14ac:dyDescent="0.3">
      <c r="D2463" s="31"/>
      <c r="E2463" s="103"/>
      <c r="F2463" s="103"/>
      <c r="M2463" s="558"/>
    </row>
    <row r="2464" spans="4:13" x14ac:dyDescent="0.3">
      <c r="D2464" s="31"/>
      <c r="E2464" s="103"/>
      <c r="F2464" s="103"/>
      <c r="M2464" s="558"/>
    </row>
    <row r="2465" spans="4:13" x14ac:dyDescent="0.3">
      <c r="D2465" s="31"/>
      <c r="E2465" s="103"/>
      <c r="F2465" s="103"/>
      <c r="M2465" s="558"/>
    </row>
    <row r="2466" spans="4:13" x14ac:dyDescent="0.3">
      <c r="D2466" s="31"/>
      <c r="E2466" s="103"/>
      <c r="F2466" s="103"/>
      <c r="M2466" s="558"/>
    </row>
    <row r="2467" spans="4:13" x14ac:dyDescent="0.3">
      <c r="D2467" s="31"/>
      <c r="E2467" s="103"/>
      <c r="F2467" s="103"/>
      <c r="M2467" s="558"/>
    </row>
    <row r="2468" spans="4:13" x14ac:dyDescent="0.3">
      <c r="D2468" s="31"/>
      <c r="E2468" s="103"/>
      <c r="F2468" s="103"/>
      <c r="M2468" s="558"/>
    </row>
    <row r="2469" spans="4:13" x14ac:dyDescent="0.3">
      <c r="D2469" s="31"/>
      <c r="E2469" s="103"/>
      <c r="F2469" s="103"/>
      <c r="M2469" s="558"/>
    </row>
    <row r="2470" spans="4:13" x14ac:dyDescent="0.3">
      <c r="D2470" s="31"/>
      <c r="E2470" s="103"/>
      <c r="F2470" s="103"/>
      <c r="M2470" s="558"/>
    </row>
    <row r="2471" spans="4:13" x14ac:dyDescent="0.3">
      <c r="D2471" s="31"/>
      <c r="E2471" s="103"/>
      <c r="F2471" s="103"/>
      <c r="M2471" s="558"/>
    </row>
    <row r="2472" spans="4:13" x14ac:dyDescent="0.3">
      <c r="D2472" s="31"/>
      <c r="E2472" s="103"/>
      <c r="F2472" s="103"/>
      <c r="M2472" s="558"/>
    </row>
    <row r="2473" spans="4:13" x14ac:dyDescent="0.3">
      <c r="D2473" s="31"/>
      <c r="E2473" s="103"/>
      <c r="F2473" s="103"/>
      <c r="M2473" s="558"/>
    </row>
    <row r="2474" spans="4:13" x14ac:dyDescent="0.3">
      <c r="D2474" s="31"/>
      <c r="E2474" s="103"/>
      <c r="F2474" s="103"/>
      <c r="M2474" s="558"/>
    </row>
    <row r="2475" spans="4:13" x14ac:dyDescent="0.3">
      <c r="D2475" s="31"/>
      <c r="E2475" s="103"/>
      <c r="F2475" s="103"/>
      <c r="M2475" s="558"/>
    </row>
    <row r="2476" spans="4:13" x14ac:dyDescent="0.3">
      <c r="D2476" s="31"/>
      <c r="E2476" s="103"/>
      <c r="F2476" s="103"/>
      <c r="M2476" s="558"/>
    </row>
    <row r="2477" spans="4:13" x14ac:dyDescent="0.3">
      <c r="D2477" s="31"/>
      <c r="E2477" s="103"/>
      <c r="F2477" s="103"/>
      <c r="M2477" s="558"/>
    </row>
    <row r="2478" spans="4:13" x14ac:dyDescent="0.3">
      <c r="D2478" s="31"/>
      <c r="E2478" s="103"/>
      <c r="F2478" s="103"/>
      <c r="M2478" s="558"/>
    </row>
    <row r="2479" spans="4:13" x14ac:dyDescent="0.3">
      <c r="D2479" s="31"/>
      <c r="E2479" s="103"/>
      <c r="F2479" s="103"/>
      <c r="M2479" s="558"/>
    </row>
    <row r="2480" spans="4:13" x14ac:dyDescent="0.3">
      <c r="D2480" s="31"/>
      <c r="E2480" s="103"/>
      <c r="F2480" s="103"/>
      <c r="M2480" s="558"/>
    </row>
    <row r="2481" spans="4:13" x14ac:dyDescent="0.3">
      <c r="D2481" s="31"/>
      <c r="E2481" s="103"/>
      <c r="F2481" s="103"/>
      <c r="M2481" s="558"/>
    </row>
    <row r="2482" spans="4:13" x14ac:dyDescent="0.3">
      <c r="D2482" s="31"/>
      <c r="E2482" s="103"/>
      <c r="F2482" s="103"/>
      <c r="M2482" s="558"/>
    </row>
    <row r="2483" spans="4:13" x14ac:dyDescent="0.3">
      <c r="D2483" s="31"/>
      <c r="E2483" s="103"/>
      <c r="F2483" s="103"/>
      <c r="M2483" s="558"/>
    </row>
    <row r="2484" spans="4:13" x14ac:dyDescent="0.3">
      <c r="D2484" s="31"/>
      <c r="E2484" s="103"/>
      <c r="F2484" s="103"/>
      <c r="M2484" s="558"/>
    </row>
    <row r="2485" spans="4:13" x14ac:dyDescent="0.3">
      <c r="D2485" s="31"/>
      <c r="E2485" s="103"/>
      <c r="F2485" s="103"/>
      <c r="M2485" s="558"/>
    </row>
    <row r="2486" spans="4:13" x14ac:dyDescent="0.3">
      <c r="D2486" s="31"/>
      <c r="E2486" s="103"/>
      <c r="F2486" s="103"/>
      <c r="M2486" s="558"/>
    </row>
    <row r="2487" spans="4:13" x14ac:dyDescent="0.3">
      <c r="D2487" s="31"/>
      <c r="E2487" s="103"/>
      <c r="F2487" s="103"/>
      <c r="M2487" s="558"/>
    </row>
    <row r="2488" spans="4:13" x14ac:dyDescent="0.3">
      <c r="D2488" s="31"/>
      <c r="E2488" s="103"/>
      <c r="F2488" s="103"/>
      <c r="M2488" s="558"/>
    </row>
    <row r="2489" spans="4:13" x14ac:dyDescent="0.3">
      <c r="D2489" s="31"/>
      <c r="E2489" s="103"/>
      <c r="F2489" s="103"/>
      <c r="M2489" s="558"/>
    </row>
    <row r="2490" spans="4:13" x14ac:dyDescent="0.3">
      <c r="D2490" s="31"/>
      <c r="E2490" s="103"/>
      <c r="F2490" s="103"/>
      <c r="M2490" s="558"/>
    </row>
    <row r="2491" spans="4:13" x14ac:dyDescent="0.3">
      <c r="D2491" s="31"/>
      <c r="E2491" s="103"/>
      <c r="F2491" s="103"/>
      <c r="M2491" s="558"/>
    </row>
    <row r="2492" spans="4:13" x14ac:dyDescent="0.3">
      <c r="D2492" s="31"/>
      <c r="E2492" s="103"/>
      <c r="F2492" s="103"/>
      <c r="M2492" s="558"/>
    </row>
    <row r="2493" spans="4:13" x14ac:dyDescent="0.3">
      <c r="D2493" s="31"/>
      <c r="E2493" s="103"/>
      <c r="F2493" s="103"/>
      <c r="M2493" s="558"/>
    </row>
    <row r="2494" spans="4:13" x14ac:dyDescent="0.3">
      <c r="D2494" s="31"/>
      <c r="E2494" s="103"/>
      <c r="F2494" s="103"/>
      <c r="M2494" s="558"/>
    </row>
    <row r="2495" spans="4:13" x14ac:dyDescent="0.3">
      <c r="D2495" s="31"/>
      <c r="E2495" s="103"/>
      <c r="F2495" s="103"/>
      <c r="M2495" s="558"/>
    </row>
    <row r="2496" spans="4:13" x14ac:dyDescent="0.3">
      <c r="D2496" s="31"/>
      <c r="E2496" s="103"/>
      <c r="F2496" s="103"/>
      <c r="M2496" s="558"/>
    </row>
    <row r="2497" spans="4:13" x14ac:dyDescent="0.3">
      <c r="D2497" s="31"/>
      <c r="E2497" s="103"/>
      <c r="F2497" s="103"/>
      <c r="M2497" s="558"/>
    </row>
    <row r="2498" spans="4:13" x14ac:dyDescent="0.3">
      <c r="D2498" s="31"/>
      <c r="E2498" s="103"/>
      <c r="F2498" s="103"/>
      <c r="M2498" s="558"/>
    </row>
    <row r="2499" spans="4:13" x14ac:dyDescent="0.3">
      <c r="D2499" s="31"/>
    </row>
    <row r="2500" spans="4:13" x14ac:dyDescent="0.3">
      <c r="D2500" s="31"/>
    </row>
    <row r="2501" spans="4:13" x14ac:dyDescent="0.3">
      <c r="D2501" s="31"/>
    </row>
    <row r="2502" spans="4:13" x14ac:dyDescent="0.3">
      <c r="D2502" s="31"/>
    </row>
    <row r="2503" spans="4:13" x14ac:dyDescent="0.3">
      <c r="D2503" s="31"/>
    </row>
    <row r="2504" spans="4:13" x14ac:dyDescent="0.3">
      <c r="D2504" s="31"/>
    </row>
    <row r="2505" spans="4:13" x14ac:dyDescent="0.3">
      <c r="D2505" s="31"/>
    </row>
    <row r="2506" spans="4:13" x14ac:dyDescent="0.3">
      <c r="D2506" s="31"/>
    </row>
    <row r="2507" spans="4:13" x14ac:dyDescent="0.3">
      <c r="D2507" s="31"/>
    </row>
    <row r="2508" spans="4:13" x14ac:dyDescent="0.3">
      <c r="D2508" s="31"/>
    </row>
    <row r="2509" spans="4:13" x14ac:dyDescent="0.3">
      <c r="D2509" s="31"/>
    </row>
    <row r="2510" spans="4:13" x14ac:dyDescent="0.3">
      <c r="D2510" s="31"/>
    </row>
    <row r="2511" spans="4:13" x14ac:dyDescent="0.3">
      <c r="D2511" s="31"/>
    </row>
    <row r="2512" spans="4:13" x14ac:dyDescent="0.3">
      <c r="D2512" s="31"/>
    </row>
    <row r="2513" spans="4:4" x14ac:dyDescent="0.3">
      <c r="D2513" s="31"/>
    </row>
    <row r="2514" spans="4:4" x14ac:dyDescent="0.3">
      <c r="D2514" s="31"/>
    </row>
    <row r="2515" spans="4:4" x14ac:dyDescent="0.3">
      <c r="D2515" s="31"/>
    </row>
    <row r="2516" spans="4:4" x14ac:dyDescent="0.3">
      <c r="D2516" s="31"/>
    </row>
    <row r="2517" spans="4:4" x14ac:dyDescent="0.3">
      <c r="D2517" s="31"/>
    </row>
    <row r="2518" spans="4:4" x14ac:dyDescent="0.3">
      <c r="D2518" s="31"/>
    </row>
    <row r="2519" spans="4:4" x14ac:dyDescent="0.3">
      <c r="D2519" s="31"/>
    </row>
    <row r="2520" spans="4:4" x14ac:dyDescent="0.3">
      <c r="D2520" s="31"/>
    </row>
    <row r="2521" spans="4:4" x14ac:dyDescent="0.3">
      <c r="D2521" s="31"/>
    </row>
    <row r="2522" spans="4:4" x14ac:dyDescent="0.3">
      <c r="D2522" s="31"/>
    </row>
    <row r="2523" spans="4:4" x14ac:dyDescent="0.3">
      <c r="D2523" s="31"/>
    </row>
    <row r="2524" spans="4:4" x14ac:dyDescent="0.3">
      <c r="D2524" s="31"/>
    </row>
    <row r="2525" spans="4:4" x14ac:dyDescent="0.3">
      <c r="D2525" s="31"/>
    </row>
    <row r="2526" spans="4:4" x14ac:dyDescent="0.3">
      <c r="D2526" s="31"/>
    </row>
    <row r="2527" spans="4:4" x14ac:dyDescent="0.3">
      <c r="D2527" s="31"/>
    </row>
    <row r="2528" spans="4:4" x14ac:dyDescent="0.3">
      <c r="D2528" s="31"/>
    </row>
    <row r="2529" spans="4:4" x14ac:dyDescent="0.3">
      <c r="D2529" s="31"/>
    </row>
    <row r="2530" spans="4:4" x14ac:dyDescent="0.3">
      <c r="D2530" s="31"/>
    </row>
    <row r="2531" spans="4:4" x14ac:dyDescent="0.3">
      <c r="D2531" s="31"/>
    </row>
    <row r="2532" spans="4:4" x14ac:dyDescent="0.3">
      <c r="D2532" s="31"/>
    </row>
    <row r="2533" spans="4:4" x14ac:dyDescent="0.3">
      <c r="D2533" s="31"/>
    </row>
    <row r="2534" spans="4:4" x14ac:dyDescent="0.3">
      <c r="D2534" s="31"/>
    </row>
    <row r="2535" spans="4:4" x14ac:dyDescent="0.3">
      <c r="D2535" s="31"/>
    </row>
    <row r="2536" spans="4:4" x14ac:dyDescent="0.3">
      <c r="D2536" s="31"/>
    </row>
    <row r="2537" spans="4:4" x14ac:dyDescent="0.3">
      <c r="D2537" s="31"/>
    </row>
    <row r="2538" spans="4:4" x14ac:dyDescent="0.3">
      <c r="D2538" s="31"/>
    </row>
    <row r="2539" spans="4:4" x14ac:dyDescent="0.3">
      <c r="D2539" s="31"/>
    </row>
    <row r="2540" spans="4:4" x14ac:dyDescent="0.3">
      <c r="D2540" s="31"/>
    </row>
    <row r="2541" spans="4:4" x14ac:dyDescent="0.3">
      <c r="D2541" s="31"/>
    </row>
    <row r="2542" spans="4:4" x14ac:dyDescent="0.3">
      <c r="D2542" s="31"/>
    </row>
    <row r="2543" spans="4:4" x14ac:dyDescent="0.3">
      <c r="D2543" s="31"/>
    </row>
    <row r="2544" spans="4:4" x14ac:dyDescent="0.3">
      <c r="D2544" s="31"/>
    </row>
    <row r="2545" spans="4:4" x14ac:dyDescent="0.3">
      <c r="D2545" s="31"/>
    </row>
    <row r="2546" spans="4:4" x14ac:dyDescent="0.3">
      <c r="D2546" s="31"/>
    </row>
    <row r="2547" spans="4:4" x14ac:dyDescent="0.3">
      <c r="D2547" s="31"/>
    </row>
    <row r="2548" spans="4:4" x14ac:dyDescent="0.3">
      <c r="D2548" s="31"/>
    </row>
    <row r="2549" spans="4:4" x14ac:dyDescent="0.3">
      <c r="D2549" s="31"/>
    </row>
    <row r="2550" spans="4:4" x14ac:dyDescent="0.3">
      <c r="D2550" s="31"/>
    </row>
    <row r="2551" spans="4:4" x14ac:dyDescent="0.3">
      <c r="D2551" s="31"/>
    </row>
    <row r="2552" spans="4:4" x14ac:dyDescent="0.3">
      <c r="D2552" s="31"/>
    </row>
    <row r="2553" spans="4:4" x14ac:dyDescent="0.3">
      <c r="D2553" s="31"/>
    </row>
    <row r="2554" spans="4:4" x14ac:dyDescent="0.3">
      <c r="D2554" s="31"/>
    </row>
    <row r="2555" spans="4:4" x14ac:dyDescent="0.3">
      <c r="D2555" s="31"/>
    </row>
    <row r="2556" spans="4:4" x14ac:dyDescent="0.3">
      <c r="D2556" s="31"/>
    </row>
    <row r="2557" spans="4:4" x14ac:dyDescent="0.3">
      <c r="D2557" s="31"/>
    </row>
  </sheetData>
  <mergeCells count="5">
    <mergeCell ref="G3:L3"/>
    <mergeCell ref="S3:X3"/>
    <mergeCell ref="AH3:AL3"/>
    <mergeCell ref="AH4:AL4"/>
    <mergeCell ref="Z3:AE3"/>
  </mergeCells>
  <phoneticPr fontId="2" type="noConversion"/>
  <conditionalFormatting sqref="X92 X33 X16 AE121:AE122 X121:X122 X96:X98 AE96:AE98 X113:X115 AE113:AE114 X22:X23 AE22:AE23 AE82:AE90 X25 AE25 AE46:AE56 AE38:AE41 X46:X56 X38:X41 X43:X44 AE43:AE44 AE102:AE105 X102:X105 X58:X90 AE58:AE80">
    <cfRule type="cellIs" dxfId="111" priority="128" operator="lessThan">
      <formula>0</formula>
    </cfRule>
  </conditionalFormatting>
  <conditionalFormatting sqref="X32">
    <cfRule type="cellIs" dxfId="110" priority="35" operator="lessThan">
      <formula>0</formula>
    </cfRule>
  </conditionalFormatting>
  <conditionalFormatting sqref="X11">
    <cfRule type="cellIs" dxfId="109" priority="27" operator="lessThan">
      <formula>0</formula>
    </cfRule>
  </conditionalFormatting>
  <conditionalFormatting sqref="X45 X120">
    <cfRule type="cellIs" dxfId="108" priority="29" operator="lessThan">
      <formula>0</formula>
    </cfRule>
  </conditionalFormatting>
  <conditionalFormatting sqref="AE45 AE120">
    <cfRule type="cellIs" dxfId="107" priority="20" operator="lessThan">
      <formula>0</formula>
    </cfRule>
  </conditionalFormatting>
  <conditionalFormatting sqref="AE11">
    <cfRule type="cellIs" dxfId="106" priority="18" operator="lessThan">
      <formula>0</formula>
    </cfRule>
  </conditionalFormatting>
  <conditionalFormatting sqref="X116:X119 X95 X34:X37 X17:X20 X12:X13 X15 X123:X124 X99:X100 X107:X111 X91 X26:X31 X24">
    <cfRule type="cellIs" dxfId="105" priority="23" operator="lessThan">
      <formula>0</formula>
    </cfRule>
  </conditionalFormatting>
  <conditionalFormatting sqref="AE92 AE33 AE81 AE16 AE115">
    <cfRule type="cellIs" dxfId="104" priority="22" operator="lessThan">
      <formula>0</formula>
    </cfRule>
  </conditionalFormatting>
  <conditionalFormatting sqref="AE32">
    <cfRule type="cellIs" dxfId="103" priority="21" operator="lessThan">
      <formula>0</formula>
    </cfRule>
  </conditionalFormatting>
  <conditionalFormatting sqref="AE116:AE119 AE95 AE34:AE37 AE17:AE20 AE12:AE13 AE15 AE123:AE124 AE99:AE100 AE107:AE111 AE91 AE26:AE31 AE24">
    <cfRule type="cellIs" dxfId="102" priority="17" operator="lessThan">
      <formula>0</formula>
    </cfRule>
  </conditionalFormatting>
  <conditionalFormatting sqref="X14">
    <cfRule type="cellIs" dxfId="101" priority="16" operator="lessThan">
      <formula>0</formula>
    </cfRule>
  </conditionalFormatting>
  <conditionalFormatting sqref="AE14">
    <cfRule type="cellIs" dxfId="100" priority="15" operator="lessThan">
      <formula>0</formula>
    </cfRule>
  </conditionalFormatting>
  <conditionalFormatting sqref="X93">
    <cfRule type="cellIs" dxfId="99" priority="14" operator="lessThan">
      <formula>0</formula>
    </cfRule>
  </conditionalFormatting>
  <conditionalFormatting sqref="AE93">
    <cfRule type="cellIs" dxfId="98" priority="13" operator="lessThan">
      <formula>0</formula>
    </cfRule>
  </conditionalFormatting>
  <conditionalFormatting sqref="X101">
    <cfRule type="cellIs" dxfId="97" priority="12" operator="lessThan">
      <formula>0</formula>
    </cfRule>
  </conditionalFormatting>
  <conditionalFormatting sqref="AE101">
    <cfRule type="cellIs" dxfId="96" priority="11" operator="lessThan">
      <formula>0</formula>
    </cfRule>
  </conditionalFormatting>
  <conditionalFormatting sqref="X112">
    <cfRule type="cellIs" dxfId="95" priority="10" operator="lessThan">
      <formula>0</formula>
    </cfRule>
  </conditionalFormatting>
  <conditionalFormatting sqref="AE112">
    <cfRule type="cellIs" dxfId="94" priority="9" operator="lessThan">
      <formula>0</formula>
    </cfRule>
  </conditionalFormatting>
  <conditionalFormatting sqref="X94">
    <cfRule type="cellIs" dxfId="93" priority="8" operator="lessThan">
      <formula>0</formula>
    </cfRule>
  </conditionalFormatting>
  <conditionalFormatting sqref="AE94">
    <cfRule type="cellIs" dxfId="92" priority="7" operator="lessThan">
      <formula>0</formula>
    </cfRule>
  </conditionalFormatting>
  <conditionalFormatting sqref="X21">
    <cfRule type="cellIs" dxfId="91" priority="6" operator="lessThan">
      <formula>0</formula>
    </cfRule>
  </conditionalFormatting>
  <conditionalFormatting sqref="AE21">
    <cfRule type="cellIs" dxfId="90" priority="5" operator="lessThan">
      <formula>0</formula>
    </cfRule>
  </conditionalFormatting>
  <conditionalFormatting sqref="AE42 X42">
    <cfRule type="cellIs" dxfId="89" priority="3" operator="lessThan">
      <formula>0</formula>
    </cfRule>
  </conditionalFormatting>
  <conditionalFormatting sqref="X57 AE57">
    <cfRule type="cellIs" dxfId="88" priority="2" operator="lessThan">
      <formula>0</formula>
    </cfRule>
  </conditionalFormatting>
  <conditionalFormatting sqref="X106 AE106">
    <cfRule type="cellIs" dxfId="87" priority="1" operator="lessThan">
      <formula>0</formula>
    </cfRule>
  </conditionalFormatting>
  <pageMargins left="0.24" right="0.42" top="0.51" bottom="0.62" header="0.5" footer="0.5"/>
  <pageSetup paperSize="9" fitToHeight="3" orientation="portrait" r:id="rId1"/>
  <headerFooter alignWithMargins="0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2557"/>
  <sheetViews>
    <sheetView zoomScale="80" zoomScaleNormal="80" workbookViewId="0">
      <pane xSplit="5" ySplit="6" topLeftCell="F7" activePane="bottomRight" state="frozen"/>
      <selection activeCell="B57" sqref="B57"/>
      <selection pane="topRight" activeCell="B57" sqref="B57"/>
      <selection pane="bottomLeft" activeCell="B57" sqref="B57"/>
      <selection pane="bottomRight" activeCell="B57" sqref="B57"/>
    </sheetView>
  </sheetViews>
  <sheetFormatPr defaultRowHeight="17.25" x14ac:dyDescent="0.3"/>
  <cols>
    <col min="1" max="1" width="23.28515625" style="300" customWidth="1"/>
    <col min="2" max="2" width="32.85546875" style="300" customWidth="1"/>
    <col min="3" max="3" width="19.7109375" style="300" hidden="1" customWidth="1"/>
    <col min="4" max="4" width="51.140625" style="32" customWidth="1"/>
    <col min="5" max="5" width="1.28515625" customWidth="1"/>
    <col min="6" max="6" width="11.42578125" hidden="1" customWidth="1"/>
    <col min="7" max="10" width="10" style="300" hidden="1" customWidth="1"/>
    <col min="11" max="11" width="10" style="300" customWidth="1"/>
    <col min="12" max="12" width="10" style="438" customWidth="1"/>
    <col min="13" max="13" width="8.140625" style="300" customWidth="1"/>
    <col min="14" max="14" width="5.7109375" style="102" customWidth="1"/>
    <col min="15" max="15" width="11" style="4" customWidth="1"/>
    <col min="16" max="16" width="1.28515625" style="102" customWidth="1"/>
    <col min="17" max="17" width="10" style="102" customWidth="1"/>
    <col min="18" max="18" width="10" style="3" customWidth="1"/>
    <col min="19" max="19" width="1.28515625" style="102" customWidth="1"/>
    <col min="20" max="22" width="9.140625" style="102" hidden="1" customWidth="1"/>
    <col min="23" max="23" width="10.42578125" style="102" hidden="1" customWidth="1"/>
    <col min="24" max="24" width="10.42578125" style="102" customWidth="1"/>
    <col min="25" max="25" width="9.140625" style="446" customWidth="1"/>
    <col min="26" max="26" width="9.140625" style="103" customWidth="1"/>
    <col min="27" max="27" width="1.28515625" style="102" customWidth="1"/>
    <col min="28" max="30" width="9.140625" style="4" hidden="1" customWidth="1"/>
    <col min="31" max="31" width="10.5703125" style="133" hidden="1" customWidth="1"/>
    <col min="32" max="32" width="10.5703125" style="133" customWidth="1"/>
    <col min="33" max="33" width="9.140625" style="293" customWidth="1"/>
    <col min="34" max="34" width="9.140625" style="4" customWidth="1"/>
    <col min="35" max="35" width="2.7109375" style="102" customWidth="1"/>
    <col min="36" max="36" width="9.140625" style="4" customWidth="1"/>
    <col min="37" max="40" width="9.140625" style="300" hidden="1" customWidth="1"/>
    <col min="41" max="41" width="9.140625" style="300" customWidth="1"/>
    <col min="42" max="42" width="9.140625" style="447" customWidth="1"/>
    <col min="43" max="43" width="9.140625" customWidth="1"/>
  </cols>
  <sheetData>
    <row r="1" spans="1:43" ht="25.5" x14ac:dyDescent="0.5">
      <c r="A1" s="30"/>
      <c r="B1" s="30"/>
      <c r="C1" s="30"/>
      <c r="E1" s="64"/>
      <c r="F1" s="64"/>
      <c r="G1" s="21"/>
      <c r="H1" s="21"/>
      <c r="I1" s="21"/>
      <c r="J1" s="31"/>
      <c r="K1" s="31"/>
      <c r="L1" s="434"/>
      <c r="M1" s="33"/>
      <c r="N1" s="31"/>
      <c r="O1" s="191" t="s">
        <v>652</v>
      </c>
      <c r="P1" s="31"/>
      <c r="Q1" s="31"/>
      <c r="R1" s="127"/>
      <c r="S1" s="33"/>
      <c r="T1" s="105"/>
      <c r="U1" s="105"/>
      <c r="V1" s="105"/>
      <c r="W1" s="105"/>
      <c r="X1" s="105"/>
      <c r="Y1" s="439"/>
      <c r="Z1" s="60"/>
      <c r="AA1" s="33"/>
      <c r="AI1" s="62"/>
    </row>
    <row r="2" spans="1:43" ht="25.5" x14ac:dyDescent="0.5">
      <c r="A2" s="30"/>
      <c r="B2" s="30"/>
      <c r="C2" s="30"/>
      <c r="D2" s="66" t="s">
        <v>147</v>
      </c>
      <c r="E2" s="64"/>
      <c r="F2" s="64"/>
      <c r="G2" s="4"/>
      <c r="H2" s="4"/>
      <c r="I2" s="4"/>
      <c r="J2" s="4"/>
      <c r="K2" s="4"/>
      <c r="L2" s="293"/>
      <c r="M2" s="65"/>
      <c r="N2" s="64"/>
      <c r="P2" s="64"/>
      <c r="Q2" s="64"/>
      <c r="R2" s="414"/>
      <c r="S2" s="64"/>
      <c r="T2" s="677"/>
      <c r="U2" s="677"/>
      <c r="V2" s="677"/>
      <c r="W2" s="64"/>
      <c r="X2" s="64"/>
      <c r="Y2" s="440"/>
      <c r="Z2" s="62"/>
      <c r="AA2" s="64"/>
      <c r="AI2" s="64"/>
    </row>
    <row r="3" spans="1:43" ht="25.5" x14ac:dyDescent="0.5">
      <c r="A3" s="30"/>
      <c r="B3" s="30"/>
      <c r="C3" s="30"/>
      <c r="D3" s="108"/>
      <c r="E3" s="69"/>
      <c r="F3" s="69"/>
      <c r="G3" s="757" t="s">
        <v>146</v>
      </c>
      <c r="H3" s="758"/>
      <c r="I3" s="758"/>
      <c r="J3" s="758"/>
      <c r="K3" s="758"/>
      <c r="L3" s="758"/>
      <c r="M3" s="759"/>
      <c r="N3" s="69"/>
      <c r="O3" s="70" t="s">
        <v>41</v>
      </c>
      <c r="P3" s="69"/>
      <c r="Q3" s="71" t="s">
        <v>4</v>
      </c>
      <c r="R3" s="404"/>
      <c r="S3" s="69"/>
      <c r="T3" s="745" t="s">
        <v>207</v>
      </c>
      <c r="U3" s="746"/>
      <c r="V3" s="746"/>
      <c r="W3" s="746"/>
      <c r="X3" s="746"/>
      <c r="Y3" s="746"/>
      <c r="Z3" s="747"/>
      <c r="AA3" s="69"/>
      <c r="AB3" s="745" t="s">
        <v>208</v>
      </c>
      <c r="AC3" s="746"/>
      <c r="AD3" s="746"/>
      <c r="AE3" s="746"/>
      <c r="AF3" s="746"/>
      <c r="AG3" s="746"/>
      <c r="AH3" s="747"/>
      <c r="AI3" s="69"/>
      <c r="AK3" s="745" t="s">
        <v>148</v>
      </c>
      <c r="AL3" s="746"/>
      <c r="AM3" s="746"/>
      <c r="AN3" s="746"/>
      <c r="AO3" s="746"/>
      <c r="AP3" s="747"/>
    </row>
    <row r="4" spans="1:43" ht="25.5" x14ac:dyDescent="0.5">
      <c r="A4" s="593" t="str">
        <f>'ITMA Form Data'!A4</f>
        <v>NEW</v>
      </c>
      <c r="B4" s="5" t="str">
        <f>'ITMA Form Data'!B4</f>
        <v>CARRY OVER</v>
      </c>
      <c r="C4" s="431" t="str">
        <f>'ITMA Form Data'!C4</f>
        <v>CLOSE OUT</v>
      </c>
      <c r="D4" s="5" t="str">
        <f>'ITMA Form Data'!D4</f>
        <v>PRODUCT DESCRIPTION</v>
      </c>
      <c r="E4" s="69"/>
      <c r="F4" s="69"/>
      <c r="G4" s="643" t="s">
        <v>205</v>
      </c>
      <c r="H4" s="643" t="s">
        <v>210</v>
      </c>
      <c r="I4" s="643" t="s">
        <v>266</v>
      </c>
      <c r="J4" s="624" t="s">
        <v>274</v>
      </c>
      <c r="K4" s="633" t="s">
        <v>611</v>
      </c>
      <c r="L4" s="281" t="s">
        <v>583</v>
      </c>
      <c r="M4" s="111" t="s">
        <v>5</v>
      </c>
      <c r="N4" s="113"/>
      <c r="O4" s="77" t="s">
        <v>42</v>
      </c>
      <c r="P4" s="113"/>
      <c r="Q4" s="78" t="str">
        <f>NxtYr</f>
        <v>Mar '16</v>
      </c>
      <c r="R4" s="543" t="s">
        <v>281</v>
      </c>
      <c r="S4" s="113"/>
      <c r="T4" s="643" t="s">
        <v>205</v>
      </c>
      <c r="U4" s="647" t="s">
        <v>210</v>
      </c>
      <c r="V4" s="647" t="s">
        <v>266</v>
      </c>
      <c r="W4" s="623" t="s">
        <v>274</v>
      </c>
      <c r="X4" s="633" t="s">
        <v>611</v>
      </c>
      <c r="Y4" s="281" t="s">
        <v>583</v>
      </c>
      <c r="Z4" s="78" t="s">
        <v>34</v>
      </c>
      <c r="AA4" s="113"/>
      <c r="AB4" s="643" t="s">
        <v>205</v>
      </c>
      <c r="AC4" s="647" t="s">
        <v>210</v>
      </c>
      <c r="AD4" s="647" t="s">
        <v>266</v>
      </c>
      <c r="AE4" s="623" t="s">
        <v>274</v>
      </c>
      <c r="AF4" s="633" t="s">
        <v>611</v>
      </c>
      <c r="AG4" s="281" t="s">
        <v>583</v>
      </c>
      <c r="AH4" s="78" t="s">
        <v>34</v>
      </c>
      <c r="AI4" s="113"/>
      <c r="AK4" s="745" t="s">
        <v>135</v>
      </c>
      <c r="AL4" s="746"/>
      <c r="AM4" s="746"/>
      <c r="AN4" s="746"/>
      <c r="AO4" s="746"/>
      <c r="AP4" s="747"/>
    </row>
    <row r="5" spans="1:43" x14ac:dyDescent="0.3">
      <c r="A5" s="30"/>
      <c r="B5" s="30"/>
      <c r="C5" s="30"/>
      <c r="D5" s="10"/>
      <c r="E5" s="80"/>
      <c r="F5" s="80"/>
      <c r="G5" s="643" t="s">
        <v>143</v>
      </c>
      <c r="H5" s="643" t="s">
        <v>143</v>
      </c>
      <c r="I5" s="643" t="s">
        <v>143</v>
      </c>
      <c r="J5" s="624" t="s">
        <v>143</v>
      </c>
      <c r="K5" s="633" t="s">
        <v>143</v>
      </c>
      <c r="L5" s="281" t="s">
        <v>143</v>
      </c>
      <c r="M5" s="65"/>
      <c r="N5" s="114"/>
      <c r="O5" s="65"/>
      <c r="P5" s="114"/>
      <c r="Q5" s="78" t="s">
        <v>143</v>
      </c>
      <c r="R5" s="16" t="s">
        <v>5</v>
      </c>
      <c r="S5" s="114"/>
      <c r="T5" s="670"/>
      <c r="U5" s="3" t="s">
        <v>284</v>
      </c>
      <c r="V5" s="3" t="s">
        <v>284</v>
      </c>
      <c r="W5" s="3" t="s">
        <v>284</v>
      </c>
      <c r="X5" s="53" t="s">
        <v>284</v>
      </c>
      <c r="Y5" s="504" t="s">
        <v>284</v>
      </c>
      <c r="Z5" s="207"/>
      <c r="AA5" s="114"/>
      <c r="AC5" s="3" t="s">
        <v>284</v>
      </c>
      <c r="AD5" s="3" t="s">
        <v>284</v>
      </c>
      <c r="AE5" s="3" t="s">
        <v>284</v>
      </c>
      <c r="AF5" s="53" t="s">
        <v>284</v>
      </c>
      <c r="AG5" s="504" t="s">
        <v>284</v>
      </c>
      <c r="AI5" s="114"/>
      <c r="AK5" s="643" t="s">
        <v>205</v>
      </c>
      <c r="AL5" s="643" t="s">
        <v>210</v>
      </c>
      <c r="AM5" s="643" t="s">
        <v>266</v>
      </c>
      <c r="AN5" s="624" t="s">
        <v>274</v>
      </c>
      <c r="AO5" s="633" t="s">
        <v>611</v>
      </c>
      <c r="AP5" s="281" t="s">
        <v>583</v>
      </c>
    </row>
    <row r="6" spans="1:43" ht="18.75" x14ac:dyDescent="0.3">
      <c r="A6" s="84"/>
      <c r="B6" s="84"/>
      <c r="C6" s="84"/>
      <c r="D6" s="10"/>
      <c r="E6" s="80"/>
      <c r="F6" s="80"/>
      <c r="G6" s="4"/>
      <c r="H6" s="4"/>
      <c r="I6" s="4"/>
      <c r="J6" s="674"/>
      <c r="K6" s="674"/>
      <c r="L6" s="435"/>
      <c r="M6" s="65"/>
      <c r="N6" s="114"/>
      <c r="P6" s="114"/>
      <c r="Q6" s="114"/>
      <c r="R6" s="114"/>
      <c r="S6" s="114"/>
      <c r="T6" s="670"/>
      <c r="U6" s="4" t="s">
        <v>362</v>
      </c>
      <c r="V6" s="4" t="s">
        <v>362</v>
      </c>
      <c r="W6" s="678">
        <v>8.4499999999999993</v>
      </c>
      <c r="X6" s="676">
        <v>8.4499999999999993</v>
      </c>
      <c r="Y6" s="546">
        <f>'Std Cst'!$AS$2</f>
        <v>8.4499999999999993</v>
      </c>
      <c r="Z6" s="207"/>
      <c r="AA6" s="114"/>
      <c r="AC6" s="4" t="s">
        <v>362</v>
      </c>
      <c r="AD6" s="4" t="s">
        <v>362</v>
      </c>
      <c r="AE6" s="678">
        <v>8.4499999999999993</v>
      </c>
      <c r="AF6" s="676">
        <v>8.4499999999999993</v>
      </c>
      <c r="AG6" s="546">
        <f>'Std Cst'!$AS$2</f>
        <v>8.4499999999999993</v>
      </c>
      <c r="AI6" s="114"/>
      <c r="AN6" s="666"/>
      <c r="AO6" s="666"/>
    </row>
    <row r="7" spans="1:43" x14ac:dyDescent="0.3">
      <c r="E7" s="85"/>
      <c r="F7" s="85"/>
      <c r="G7" s="97"/>
      <c r="H7" s="97"/>
      <c r="I7" s="97"/>
      <c r="J7" s="124"/>
      <c r="K7" s="124"/>
      <c r="L7" s="433"/>
      <c r="M7" s="119"/>
      <c r="N7" s="85"/>
      <c r="P7" s="85"/>
      <c r="Q7" s="85"/>
      <c r="R7" s="415"/>
      <c r="S7" s="85"/>
      <c r="T7" s="675"/>
      <c r="U7" s="675"/>
      <c r="V7" s="675"/>
      <c r="W7" s="85"/>
      <c r="X7" s="85"/>
      <c r="Y7" s="442"/>
      <c r="Z7" s="85"/>
      <c r="AA7" s="85"/>
      <c r="AI7" s="85"/>
      <c r="AN7" s="666"/>
      <c r="AO7" s="666"/>
    </row>
    <row r="8" spans="1:43" x14ac:dyDescent="0.3">
      <c r="A8" s="18"/>
      <c r="B8" s="18"/>
      <c r="C8" s="18"/>
      <c r="D8" s="19"/>
      <c r="E8" s="85"/>
      <c r="F8" s="85"/>
      <c r="G8" s="97"/>
      <c r="H8" s="97"/>
      <c r="I8" s="97"/>
      <c r="J8" s="432"/>
      <c r="K8" s="432"/>
      <c r="L8" s="436"/>
      <c r="M8" s="119"/>
      <c r="N8" s="85"/>
      <c r="O8" s="33"/>
      <c r="P8" s="85"/>
      <c r="Q8" s="85"/>
      <c r="R8" s="415"/>
      <c r="S8" s="85"/>
      <c r="T8" s="675"/>
      <c r="U8" s="675"/>
      <c r="V8" s="675"/>
      <c r="W8" s="85"/>
      <c r="X8" s="85"/>
      <c r="Y8" s="442"/>
      <c r="Z8" s="85"/>
      <c r="AA8" s="85"/>
      <c r="AI8" s="85"/>
      <c r="AN8" s="666"/>
      <c r="AO8" s="666"/>
    </row>
    <row r="9" spans="1:43" x14ac:dyDescent="0.3">
      <c r="A9" s="312"/>
      <c r="B9" s="312"/>
      <c r="C9" s="312"/>
      <c r="D9" s="19" t="str">
        <f>IF('UK Prices'!D9=0,"",'UK Prices'!D9)</f>
        <v/>
      </c>
      <c r="E9" s="102"/>
      <c r="F9" s="102"/>
      <c r="G9" s="97"/>
      <c r="H9" s="97"/>
      <c r="I9" s="97"/>
      <c r="J9" s="124"/>
      <c r="K9" s="124"/>
      <c r="L9" s="433"/>
      <c r="M9" s="61"/>
      <c r="N9" s="93"/>
      <c r="O9" s="88"/>
      <c r="P9" s="93"/>
      <c r="Q9" s="115"/>
      <c r="R9" s="115"/>
      <c r="S9" s="93"/>
      <c r="T9" s="117"/>
      <c r="U9" s="117"/>
      <c r="V9" s="117"/>
      <c r="W9" s="118"/>
      <c r="X9" s="118"/>
      <c r="Y9" s="443"/>
      <c r="Z9" s="119"/>
      <c r="AA9" s="93"/>
      <c r="AB9" s="89"/>
      <c r="AC9" s="89"/>
      <c r="AD9" s="89"/>
      <c r="AE9" s="68"/>
      <c r="AF9" s="68"/>
      <c r="AG9" s="294"/>
      <c r="AH9" s="89"/>
      <c r="AI9" s="103"/>
      <c r="AK9" s="101"/>
      <c r="AL9" s="101"/>
      <c r="AM9" s="101"/>
      <c r="AN9" s="487"/>
      <c r="AO9" s="487"/>
      <c r="AP9" s="381"/>
    </row>
    <row r="10" spans="1:43" x14ac:dyDescent="0.3">
      <c r="A10" s="26" t="str">
        <f>'ITMA Form Data'!A10</f>
        <v>APPAREL - SPRING '17 (Jan 1, 2017)</v>
      </c>
      <c r="B10" s="26"/>
      <c r="C10" s="26"/>
      <c r="D10" s="19" t="str">
        <f>IF('UK Prices'!D10=0,"",'UK Prices'!D10)</f>
        <v>Outer Layer</v>
      </c>
      <c r="E10" s="85"/>
      <c r="F10" s="85"/>
      <c r="G10" s="396"/>
      <c r="H10" s="396"/>
      <c r="I10" s="396"/>
      <c r="J10" s="397"/>
      <c r="K10" s="397"/>
      <c r="L10" s="437"/>
      <c r="M10" s="204"/>
      <c r="N10" s="391"/>
      <c r="O10" s="392"/>
      <c r="P10" s="391"/>
      <c r="Q10" s="400"/>
      <c r="R10" s="400"/>
      <c r="S10" s="402"/>
      <c r="T10" s="396"/>
      <c r="U10" s="396"/>
      <c r="V10" s="396"/>
      <c r="W10" s="397"/>
      <c r="X10" s="397"/>
      <c r="Y10" s="437"/>
      <c r="Z10" s="119"/>
      <c r="AA10" s="402"/>
      <c r="AI10" s="85"/>
      <c r="AK10" s="101"/>
      <c r="AL10" s="101"/>
      <c r="AM10" s="101"/>
      <c r="AN10" s="487"/>
      <c r="AO10" s="487"/>
      <c r="AP10" s="381"/>
    </row>
    <row r="11" spans="1:43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IF('UK Prices'!D11=0,"",'UK Prices'!D11)</f>
        <v>FJ Full Zip Wind Jacket</v>
      </c>
      <c r="E11" s="102"/>
      <c r="F11" s="102"/>
      <c r="G11" s="97">
        <v>310</v>
      </c>
      <c r="H11" s="97">
        <v>310</v>
      </c>
      <c r="I11" s="97">
        <v>341</v>
      </c>
      <c r="J11" s="97">
        <v>345</v>
      </c>
      <c r="K11" s="124">
        <v>385</v>
      </c>
      <c r="L11" s="433">
        <v>350</v>
      </c>
      <c r="M11" s="61">
        <f>(L11-K11)/K11</f>
        <v>-9.0909090909090912E-2</v>
      </c>
      <c r="N11" s="433"/>
      <c r="O11" s="88">
        <v>0.08</v>
      </c>
      <c r="P11" s="103"/>
      <c r="Q11" s="115">
        <f>'Std Cst'!AS11</f>
        <v>132.53021236000001</v>
      </c>
      <c r="R11" s="61">
        <f>'Std Cst'!AT11</f>
        <v>-0.27653961246039566</v>
      </c>
      <c r="S11" s="93"/>
      <c r="T11" s="117">
        <v>0.56050784412903221</v>
      </c>
      <c r="U11" s="117">
        <v>0.46850071741935484</v>
      </c>
      <c r="V11" s="117">
        <v>0.51681883401759532</v>
      </c>
      <c r="W11" s="117">
        <v>0.46901648011594205</v>
      </c>
      <c r="X11" s="118">
        <v>0.52418359906493506</v>
      </c>
      <c r="Y11" s="443">
        <f>(L11-Q11)/L11</f>
        <v>0.62134225040000002</v>
      </c>
      <c r="Z11" s="119">
        <f>Y11-X11</f>
        <v>9.7158651335064961E-2</v>
      </c>
      <c r="AA11" s="93"/>
      <c r="AB11" s="117">
        <v>0.49483660244716349</v>
      </c>
      <c r="AC11" s="117">
        <v>0.38908128439006301</v>
      </c>
      <c r="AD11" s="117">
        <v>0.44461934944551185</v>
      </c>
      <c r="AE11" s="117">
        <v>0.38967411507579541</v>
      </c>
      <c r="AF11" s="118">
        <v>0.45308459662636213</v>
      </c>
      <c r="AG11" s="443">
        <f>((L11*(1-O11))-Q11)/(L11*(1-O11))</f>
        <v>0.58841548956521739</v>
      </c>
      <c r="AH11" s="119">
        <f>AG11-AF11</f>
        <v>0.13533089293885525</v>
      </c>
      <c r="AI11" s="103"/>
      <c r="AJ11" s="433"/>
      <c r="AK11" s="101">
        <v>745</v>
      </c>
      <c r="AL11" s="101">
        <v>745</v>
      </c>
      <c r="AM11" s="101">
        <v>795</v>
      </c>
      <c r="AN11" s="487">
        <v>795</v>
      </c>
      <c r="AO11" s="263">
        <v>899</v>
      </c>
      <c r="AP11" s="691">
        <v>800</v>
      </c>
      <c r="AQ11" s="691"/>
    </row>
    <row r="12" spans="1:43" hidden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IF('UK Prices'!D12=0,"",'UK Prices'!D12)</f>
        <v>FJ Windshirt</v>
      </c>
      <c r="E12" s="102"/>
      <c r="F12" s="102"/>
      <c r="G12" s="97">
        <v>310</v>
      </c>
      <c r="H12" s="97">
        <v>310</v>
      </c>
      <c r="I12" s="97">
        <v>341</v>
      </c>
      <c r="J12" s="97">
        <v>345</v>
      </c>
      <c r="K12" s="124">
        <v>385</v>
      </c>
      <c r="L12" s="433"/>
      <c r="M12" s="61"/>
      <c r="N12" s="433"/>
      <c r="O12" s="88">
        <v>0.13</v>
      </c>
      <c r="P12" s="103"/>
      <c r="Q12" s="115">
        <f>'Std Cst'!AS12</f>
        <v>180.09992</v>
      </c>
      <c r="R12" s="61">
        <f>'Std Cst'!AT12</f>
        <v>-1.6864489999284474E-2</v>
      </c>
      <c r="S12" s="93"/>
      <c r="T12" s="117">
        <v>0.56050784412903221</v>
      </c>
      <c r="U12" s="117">
        <v>0.46850071741935484</v>
      </c>
      <c r="V12" s="117">
        <v>0.51681883401759532</v>
      </c>
      <c r="W12" s="117">
        <v>0.4779712463768116</v>
      </c>
      <c r="X12" s="118">
        <v>0.53220800000000001</v>
      </c>
      <c r="Y12" s="443"/>
      <c r="Z12" s="119"/>
      <c r="AA12" s="93"/>
      <c r="AB12" s="117">
        <v>0.49483660244716349</v>
      </c>
      <c r="AC12" s="117">
        <v>0.38908128439006301</v>
      </c>
      <c r="AD12" s="117">
        <v>0.44461934944551185</v>
      </c>
      <c r="AE12" s="117">
        <v>0.39996694985840409</v>
      </c>
      <c r="AF12" s="118">
        <v>0.46230804597701147</v>
      </c>
      <c r="AG12" s="443"/>
      <c r="AH12" s="119"/>
      <c r="AI12" s="103"/>
      <c r="AJ12" s="433"/>
      <c r="AK12" s="101">
        <v>745</v>
      </c>
      <c r="AL12" s="101">
        <v>745</v>
      </c>
      <c r="AM12" s="101">
        <v>795</v>
      </c>
      <c r="AN12" s="487">
        <v>795</v>
      </c>
      <c r="AO12" s="263">
        <v>899</v>
      </c>
      <c r="AP12" s="691"/>
      <c r="AQ12" s="691"/>
    </row>
    <row r="13" spans="1:43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IF('UK Prices'!D13=0,"",'UK Prices'!D13)</f>
        <v>FJ 1/2 zip Windshirt - S/S Solid Colour</v>
      </c>
      <c r="E13" s="102"/>
      <c r="F13" s="102"/>
      <c r="G13" s="97">
        <v>270</v>
      </c>
      <c r="H13" s="97">
        <v>270</v>
      </c>
      <c r="I13" s="97">
        <v>297</v>
      </c>
      <c r="J13" s="97">
        <v>300</v>
      </c>
      <c r="K13" s="124">
        <v>335</v>
      </c>
      <c r="L13" s="433">
        <v>310</v>
      </c>
      <c r="M13" s="61">
        <f t="shared" ref="M13:M14" si="0">(L13-K13)/K13</f>
        <v>-7.4626865671641784E-2</v>
      </c>
      <c r="N13" s="433"/>
      <c r="O13" s="88">
        <v>0.08</v>
      </c>
      <c r="P13" s="103"/>
      <c r="Q13" s="115">
        <f>'Std Cst'!AS13</f>
        <v>127.21969155999997</v>
      </c>
      <c r="R13" s="61">
        <f>'Std Cst'!AT13</f>
        <v>-0.22366136676494253</v>
      </c>
      <c r="S13" s="93"/>
      <c r="T13" s="117">
        <v>0.53633749333333336</v>
      </c>
      <c r="U13" s="117">
        <v>0.45415561481481481</v>
      </c>
      <c r="V13" s="117">
        <v>0.5037778316498317</v>
      </c>
      <c r="W13" s="117">
        <v>0.45376203066666665</v>
      </c>
      <c r="X13" s="118">
        <v>0.51083166925373136</v>
      </c>
      <c r="Y13" s="443">
        <f t="shared" ref="Y13:Y31" si="1">(L13-Q13)/L13</f>
        <v>0.58961389819354848</v>
      </c>
      <c r="Z13" s="119">
        <f t="shared" ref="Z13:Z14" si="2">Y13-X13</f>
        <v>7.8782228939817123E-2</v>
      </c>
      <c r="AA13" s="93"/>
      <c r="AB13" s="117">
        <v>0.46705459003831412</v>
      </c>
      <c r="AC13" s="117">
        <v>0.37259266070668373</v>
      </c>
      <c r="AD13" s="117">
        <v>0.42962969155153063</v>
      </c>
      <c r="AE13" s="117">
        <v>0.37214026513409959</v>
      </c>
      <c r="AF13" s="118">
        <v>0.43773755086635785</v>
      </c>
      <c r="AG13" s="443">
        <f t="shared" ref="AG13:AG31" si="3">((L13*(1-O13))-Q13)/(L13*(1-O13))</f>
        <v>0.55392815021037878</v>
      </c>
      <c r="AH13" s="119">
        <f t="shared" ref="AH13:AH14" si="4">AG13-AF13</f>
        <v>0.11619059934402093</v>
      </c>
      <c r="AI13" s="103"/>
      <c r="AJ13" s="433"/>
      <c r="AK13" s="101">
        <v>645</v>
      </c>
      <c r="AL13" s="101">
        <v>645</v>
      </c>
      <c r="AM13" s="101">
        <v>695</v>
      </c>
      <c r="AN13" s="487">
        <v>695</v>
      </c>
      <c r="AO13" s="263">
        <v>849</v>
      </c>
      <c r="AP13" s="691">
        <v>700</v>
      </c>
      <c r="AQ13" s="691"/>
    </row>
    <row r="14" spans="1:43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IF('UK Prices'!D14=0,"",'UK Prices'!D14)</f>
        <v>FJ 1/2 zip Windshirt - S/S Heather</v>
      </c>
      <c r="E14" s="102"/>
      <c r="F14" s="102"/>
      <c r="G14" s="97">
        <v>270</v>
      </c>
      <c r="H14" s="97">
        <v>270</v>
      </c>
      <c r="I14" s="97">
        <v>297</v>
      </c>
      <c r="J14" s="97">
        <v>300</v>
      </c>
      <c r="K14" s="124">
        <v>335</v>
      </c>
      <c r="L14" s="433">
        <v>310</v>
      </c>
      <c r="M14" s="61">
        <f t="shared" si="0"/>
        <v>-7.4626865671641784E-2</v>
      </c>
      <c r="N14" s="433"/>
      <c r="O14" s="88">
        <v>0.08</v>
      </c>
      <c r="P14" s="103"/>
      <c r="Q14" s="115">
        <f>'Std Cst'!AS14</f>
        <v>151.25825155999999</v>
      </c>
      <c r="R14" s="61">
        <f>'Std Cst'!AT14</f>
        <v>-7.69697454718863E-2</v>
      </c>
      <c r="S14" s="93"/>
      <c r="T14" s="117">
        <v>0.53633749333333336</v>
      </c>
      <c r="U14" s="117">
        <v>0.45415561481481481</v>
      </c>
      <c r="V14" s="117">
        <v>0.5037778316498317</v>
      </c>
      <c r="W14" s="117">
        <v>0.45376203066666665</v>
      </c>
      <c r="X14" s="118">
        <v>0.51083166925373136</v>
      </c>
      <c r="Y14" s="443">
        <f t="shared" ref="Y14" si="5">(L14-Q14)/L14</f>
        <v>0.51207015625806451</v>
      </c>
      <c r="Z14" s="119">
        <f t="shared" si="2"/>
        <v>1.2384870043331553E-3</v>
      </c>
      <c r="AA14" s="93"/>
      <c r="AB14" s="117">
        <v>0.46705459003831412</v>
      </c>
      <c r="AC14" s="117">
        <v>0.37259266070668373</v>
      </c>
      <c r="AD14" s="117">
        <v>0.42962969155153063</v>
      </c>
      <c r="AE14" s="117">
        <v>0.37214026513409959</v>
      </c>
      <c r="AF14" s="118">
        <v>0.43773755086635785</v>
      </c>
      <c r="AG14" s="443">
        <f t="shared" ref="AG14" si="6">((L14*(1-O14))-Q14)/(L14*(1-O14))</f>
        <v>0.4696414741935484</v>
      </c>
      <c r="AH14" s="119">
        <f t="shared" si="4"/>
        <v>3.1903923327190553E-2</v>
      </c>
      <c r="AI14" s="103"/>
      <c r="AJ14" s="433"/>
      <c r="AK14" s="101">
        <v>645</v>
      </c>
      <c r="AL14" s="101">
        <v>645</v>
      </c>
      <c r="AM14" s="101">
        <v>695</v>
      </c>
      <c r="AN14" s="487">
        <v>695</v>
      </c>
      <c r="AO14" s="263">
        <v>849</v>
      </c>
      <c r="AP14" s="691">
        <v>700</v>
      </c>
      <c r="AQ14" s="691"/>
    </row>
    <row r="15" spans="1:43" hidden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IF('UK Prices'!D15=0,"",'UK Prices'!D15)</f>
        <v>FJ Windshirt - S/S</v>
      </c>
      <c r="E15" s="102"/>
      <c r="F15" s="102"/>
      <c r="G15" s="97">
        <v>270</v>
      </c>
      <c r="H15" s="97">
        <v>270</v>
      </c>
      <c r="I15" s="97">
        <v>297</v>
      </c>
      <c r="J15" s="97">
        <v>300</v>
      </c>
      <c r="K15" s="124">
        <v>335</v>
      </c>
      <c r="L15" s="433"/>
      <c r="M15" s="61"/>
      <c r="N15" s="433"/>
      <c r="O15" s="88">
        <v>0.13</v>
      </c>
      <c r="P15" s="103"/>
      <c r="Q15" s="115">
        <f>'Std Cst'!AS15</f>
        <v>161.17192</v>
      </c>
      <c r="R15" s="61">
        <f>'Std Cst'!AT15</f>
        <v>-1.6473106054824552E-2</v>
      </c>
      <c r="S15" s="93"/>
      <c r="T15" s="117">
        <v>0.53633749333333336</v>
      </c>
      <c r="U15" s="117">
        <v>0.45415561481481481</v>
      </c>
      <c r="V15" s="117">
        <v>0.5037778316498317</v>
      </c>
      <c r="W15" s="117">
        <v>0.46276026666666664</v>
      </c>
      <c r="X15" s="118">
        <v>0.51888979104477617</v>
      </c>
      <c r="Y15" s="443"/>
      <c r="Z15" s="119"/>
      <c r="AA15" s="93"/>
      <c r="AB15" s="117">
        <v>0.46705459003831412</v>
      </c>
      <c r="AC15" s="117">
        <v>0.37259266070668373</v>
      </c>
      <c r="AD15" s="117">
        <v>0.42962969155153063</v>
      </c>
      <c r="AE15" s="117">
        <v>0.38248306513409963</v>
      </c>
      <c r="AF15" s="118">
        <v>0.44699975982158174</v>
      </c>
      <c r="AG15" s="443"/>
      <c r="AH15" s="119"/>
      <c r="AI15" s="103"/>
      <c r="AJ15" s="433"/>
      <c r="AK15" s="101">
        <v>645</v>
      </c>
      <c r="AL15" s="101">
        <v>645</v>
      </c>
      <c r="AM15" s="101">
        <v>695</v>
      </c>
      <c r="AN15" s="487">
        <v>695</v>
      </c>
      <c r="AO15" s="263">
        <v>849</v>
      </c>
      <c r="AP15" s="691"/>
      <c r="AQ15" s="691"/>
    </row>
    <row r="16" spans="1:43" x14ac:dyDescent="0.3">
      <c r="A16" s="206" t="str">
        <f>'ITMA Form Data'!A16</f>
        <v>MID LAYER - PULLOVERS</v>
      </c>
      <c r="B16" s="206"/>
      <c r="C16" s="500"/>
      <c r="D16" s="19" t="str">
        <f>IF('UK Prices'!D16=0,"",'UK Prices'!D16)</f>
        <v>Pullovers</v>
      </c>
      <c r="E16" s="102"/>
      <c r="F16" s="102"/>
      <c r="G16" s="97"/>
      <c r="H16" s="97"/>
      <c r="I16" s="97"/>
      <c r="J16" s="97"/>
      <c r="K16" s="124"/>
      <c r="L16" s="433"/>
      <c r="M16" s="61"/>
      <c r="N16" s="433"/>
      <c r="O16" s="88"/>
      <c r="P16" s="103"/>
      <c r="Q16" s="115"/>
      <c r="R16" s="61"/>
      <c r="S16" s="93"/>
      <c r="T16" s="117"/>
      <c r="U16" s="117"/>
      <c r="V16" s="117"/>
      <c r="W16" s="117"/>
      <c r="X16" s="118"/>
      <c r="Y16" s="443"/>
      <c r="Z16" s="119"/>
      <c r="AA16" s="93"/>
      <c r="AB16" s="89"/>
      <c r="AC16" s="89"/>
      <c r="AD16" s="89"/>
      <c r="AE16" s="89"/>
      <c r="AF16" s="68"/>
      <c r="AG16" s="443"/>
      <c r="AH16" s="119"/>
      <c r="AI16" s="103"/>
      <c r="AJ16" s="433"/>
      <c r="AK16" s="101"/>
      <c r="AL16" s="101"/>
      <c r="AM16" s="101"/>
      <c r="AN16" s="487"/>
      <c r="AO16" s="263"/>
      <c r="AP16" s="691"/>
      <c r="AQ16" s="691"/>
    </row>
    <row r="17" spans="1:43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IF('UK Prices'!D17=0,"",'UK Prices'!D17)</f>
        <v>FJ Lambswool Lined 1/2 Zip (Midweight)</v>
      </c>
      <c r="E17" s="102"/>
      <c r="F17" s="102"/>
      <c r="G17" s="97">
        <v>495</v>
      </c>
      <c r="H17" s="97">
        <v>495</v>
      </c>
      <c r="I17" s="97">
        <v>545</v>
      </c>
      <c r="J17" s="97">
        <v>555</v>
      </c>
      <c r="K17" s="124">
        <v>585</v>
      </c>
      <c r="L17" s="433">
        <v>630</v>
      </c>
      <c r="M17" s="61">
        <f t="shared" ref="M17:M20" si="7">(L17-K17)/K17</f>
        <v>7.6923076923076927E-2</v>
      </c>
      <c r="N17" s="433"/>
      <c r="O17" s="88">
        <v>0.08</v>
      </c>
      <c r="P17" s="93"/>
      <c r="Q17" s="115">
        <f>'Std Cst'!AS17</f>
        <v>309.96306899999996</v>
      </c>
      <c r="R17" s="61">
        <f>'Std Cst'!AT17</f>
        <v>0</v>
      </c>
      <c r="S17" s="93"/>
      <c r="T17" s="117">
        <v>0.55514938181818185</v>
      </c>
      <c r="U17" s="117">
        <v>0.43669168484848492</v>
      </c>
      <c r="V17" s="117">
        <v>0.48837134678899086</v>
      </c>
      <c r="W17" s="117">
        <v>0.44150798378378386</v>
      </c>
      <c r="X17" s="118">
        <v>0.47014860000000008</v>
      </c>
      <c r="Y17" s="443">
        <f t="shared" si="1"/>
        <v>0.50799512857142859</v>
      </c>
      <c r="Z17" s="119">
        <f t="shared" ref="Z17:Z20" si="8">Y17-X17</f>
        <v>3.7846528571428506E-2</v>
      </c>
      <c r="AA17" s="93"/>
      <c r="AB17" s="61">
        <v>0.48867745036572624</v>
      </c>
      <c r="AC17" s="61">
        <v>0.35251917798676424</v>
      </c>
      <c r="AD17" s="61">
        <v>0.41192108826320789</v>
      </c>
      <c r="AE17" s="61">
        <v>0.35805515377446423</v>
      </c>
      <c r="AF17" s="116">
        <v>0.39097540229885064</v>
      </c>
      <c r="AG17" s="443">
        <f t="shared" si="3"/>
        <v>0.46521209627329202</v>
      </c>
      <c r="AH17" s="119">
        <f t="shared" ref="AH17:AH20" si="9">AG17-AF17</f>
        <v>7.4236693974441381E-2</v>
      </c>
      <c r="AI17" s="103"/>
      <c r="AJ17" s="433"/>
      <c r="AK17" s="101">
        <v>1185</v>
      </c>
      <c r="AL17" s="101">
        <v>1185</v>
      </c>
      <c r="AM17" s="101">
        <v>1295</v>
      </c>
      <c r="AN17" s="487">
        <v>1295</v>
      </c>
      <c r="AO17" s="263">
        <v>1395</v>
      </c>
      <c r="AP17" s="691">
        <v>1500</v>
      </c>
      <c r="AQ17" s="691"/>
    </row>
    <row r="18" spans="1:43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IF('UK Prices'!D18=0,"",'UK Prices'!D18)</f>
        <v>FJ Lambswool 1/2 Zip (Midweight)</v>
      </c>
      <c r="E18" s="102"/>
      <c r="F18" s="102"/>
      <c r="G18" s="97"/>
      <c r="H18" s="97"/>
      <c r="I18" s="97"/>
      <c r="J18" s="97">
        <v>475</v>
      </c>
      <c r="K18" s="124">
        <v>495</v>
      </c>
      <c r="L18" s="433">
        <v>490</v>
      </c>
      <c r="M18" s="61">
        <f t="shared" si="7"/>
        <v>-1.0101010101010102E-2</v>
      </c>
      <c r="N18" s="433"/>
      <c r="O18" s="88">
        <v>0.08</v>
      </c>
      <c r="P18" s="93"/>
      <c r="Q18" s="115">
        <f>'Std Cst'!AS18</f>
        <v>241.76886500000001</v>
      </c>
      <c r="R18" s="61">
        <f>'Std Cst'!AT18</f>
        <v>0</v>
      </c>
      <c r="S18" s="93"/>
      <c r="T18" s="117"/>
      <c r="U18" s="117"/>
      <c r="V18" s="117"/>
      <c r="W18" s="117">
        <v>0.49101291578947365</v>
      </c>
      <c r="X18" s="118">
        <v>0.51157805050505045</v>
      </c>
      <c r="Y18" s="443">
        <f t="shared" si="1"/>
        <v>0.50659415306122446</v>
      </c>
      <c r="Z18" s="119">
        <f t="shared" si="8"/>
        <v>-4.9838974438259909E-3</v>
      </c>
      <c r="AA18" s="93"/>
      <c r="AB18" s="61"/>
      <c r="AC18" s="61"/>
      <c r="AD18" s="61"/>
      <c r="AE18" s="61">
        <v>0.41495737447065939</v>
      </c>
      <c r="AF18" s="116">
        <v>0.43859546035063274</v>
      </c>
      <c r="AG18" s="443">
        <f t="shared" si="3"/>
        <v>0.46368929680567877</v>
      </c>
      <c r="AH18" s="119">
        <f t="shared" si="9"/>
        <v>2.5093836455046037E-2</v>
      </c>
      <c r="AI18" s="103"/>
      <c r="AJ18" s="433"/>
      <c r="AK18" s="101"/>
      <c r="AL18" s="101"/>
      <c r="AM18" s="101"/>
      <c r="AN18" s="487">
        <v>1195</v>
      </c>
      <c r="AO18" s="263">
        <v>1195</v>
      </c>
      <c r="AP18" s="691">
        <v>1150</v>
      </c>
      <c r="AQ18" s="691"/>
    </row>
    <row r="19" spans="1:43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IF('UK Prices'!D19=0,"",'UK Prices'!D19)</f>
        <v>FJ Lambswool V-Neck Pullover (Midweight)</v>
      </c>
      <c r="E19" s="102"/>
      <c r="F19" s="102"/>
      <c r="G19" s="97">
        <v>395</v>
      </c>
      <c r="H19" s="97">
        <v>395</v>
      </c>
      <c r="I19" s="97">
        <v>435</v>
      </c>
      <c r="J19" s="97">
        <v>440</v>
      </c>
      <c r="K19" s="124">
        <v>465</v>
      </c>
      <c r="L19" s="433">
        <v>470</v>
      </c>
      <c r="M19" s="61">
        <f t="shared" si="7"/>
        <v>1.0752688172043012E-2</v>
      </c>
      <c r="N19" s="433"/>
      <c r="O19" s="88">
        <v>0.08</v>
      </c>
      <c r="P19" s="93"/>
      <c r="Q19" s="115">
        <f>'Std Cst'!AS19</f>
        <v>229.68891399999998</v>
      </c>
      <c r="R19" s="61">
        <f>'Std Cst'!AT19</f>
        <v>0</v>
      </c>
      <c r="S19" s="93"/>
      <c r="T19" s="117">
        <v>0.59817655736708852</v>
      </c>
      <c r="U19" s="117">
        <v>0.47672749367088607</v>
      </c>
      <c r="V19" s="117">
        <v>0.52484450574712638</v>
      </c>
      <c r="W19" s="117">
        <v>0.47797974090909096</v>
      </c>
      <c r="X19" s="118">
        <v>0.50604534623655917</v>
      </c>
      <c r="Y19" s="443">
        <f t="shared" si="1"/>
        <v>0.51130018297872348</v>
      </c>
      <c r="Z19" s="119">
        <f t="shared" si="8"/>
        <v>5.254836742164315E-3</v>
      </c>
      <c r="AA19" s="93"/>
      <c r="AB19" s="61">
        <v>0.53813397398515928</v>
      </c>
      <c r="AC19" s="61">
        <v>0.39853734904699539</v>
      </c>
      <c r="AD19" s="61">
        <v>0.45384425947945561</v>
      </c>
      <c r="AE19" s="61">
        <v>0.39997671368861032</v>
      </c>
      <c r="AF19" s="116">
        <v>0.4322360301569646</v>
      </c>
      <c r="AG19" s="443">
        <f t="shared" si="3"/>
        <v>0.4688045467160038</v>
      </c>
      <c r="AH19" s="119">
        <f t="shared" si="9"/>
        <v>3.6568516559039199E-2</v>
      </c>
      <c r="AI19" s="103"/>
      <c r="AJ19" s="433"/>
      <c r="AK19" s="101">
        <v>945</v>
      </c>
      <c r="AL19" s="101">
        <v>945</v>
      </c>
      <c r="AM19" s="101">
        <v>1045</v>
      </c>
      <c r="AN19" s="487">
        <v>1095</v>
      </c>
      <c r="AO19" s="263">
        <v>1095</v>
      </c>
      <c r="AP19" s="691">
        <v>1100</v>
      </c>
      <c r="AQ19" s="691"/>
    </row>
    <row r="20" spans="1:43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IF('UK Prices'!D20=0,"",'UK Prices'!D20)</f>
        <v>FJ Lambswool Slipover (Midweight)</v>
      </c>
      <c r="E20" s="102"/>
      <c r="F20" s="102"/>
      <c r="G20" s="97">
        <v>315</v>
      </c>
      <c r="H20" s="97">
        <v>320</v>
      </c>
      <c r="I20" s="97">
        <v>352</v>
      </c>
      <c r="J20" s="97">
        <v>360</v>
      </c>
      <c r="K20" s="124">
        <v>395</v>
      </c>
      <c r="L20" s="433">
        <v>390</v>
      </c>
      <c r="M20" s="61">
        <f t="shared" si="7"/>
        <v>-1.2658227848101266E-2</v>
      </c>
      <c r="N20" s="433"/>
      <c r="O20" s="88">
        <v>0.08</v>
      </c>
      <c r="P20" s="93"/>
      <c r="Q20" s="115">
        <f>'Std Cst'!AS20</f>
        <v>191.00978259999999</v>
      </c>
      <c r="R20" s="61">
        <f>'Std Cst'!AT20</f>
        <v>0</v>
      </c>
      <c r="S20" s="93"/>
      <c r="T20" s="117">
        <v>0.57819969219047618</v>
      </c>
      <c r="U20" s="117">
        <v>0.46303644000000005</v>
      </c>
      <c r="V20" s="117">
        <v>0.51185130909090915</v>
      </c>
      <c r="W20" s="117">
        <v>0.4694172705555556</v>
      </c>
      <c r="X20" s="118">
        <v>0.51643093012658225</v>
      </c>
      <c r="Y20" s="443">
        <f t="shared" si="1"/>
        <v>0.51023132666666671</v>
      </c>
      <c r="Z20" s="119">
        <f t="shared" si="8"/>
        <v>-6.1996034599155481E-3</v>
      </c>
      <c r="AA20" s="93"/>
      <c r="AB20" s="61">
        <v>0.51517205998905313</v>
      </c>
      <c r="AC20" s="61">
        <v>0.38280050574712643</v>
      </c>
      <c r="AD20" s="61">
        <v>0.4389095506792059</v>
      </c>
      <c r="AE20" s="61">
        <v>0.39013479374201787</v>
      </c>
      <c r="AF20" s="116">
        <v>0.44417348290411757</v>
      </c>
      <c r="AG20" s="443">
        <f t="shared" si="3"/>
        <v>0.46764274637681164</v>
      </c>
      <c r="AH20" s="119">
        <f t="shared" si="9"/>
        <v>2.3469263472694069E-2</v>
      </c>
      <c r="AI20" s="103"/>
      <c r="AJ20" s="433"/>
      <c r="AK20" s="101">
        <v>745</v>
      </c>
      <c r="AL20" s="101">
        <v>745</v>
      </c>
      <c r="AM20" s="101">
        <v>845</v>
      </c>
      <c r="AN20" s="487">
        <v>845</v>
      </c>
      <c r="AO20" s="263">
        <v>949</v>
      </c>
      <c r="AP20" s="691">
        <v>900</v>
      </c>
      <c r="AQ20" s="691"/>
    </row>
    <row r="21" spans="1:43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IF('UK Prices'!D21=0,"",'UK Prices'!D21)</f>
        <v>FJ Wind Shell Mid Layer</v>
      </c>
      <c r="E21" s="102"/>
      <c r="F21" s="102"/>
      <c r="G21" s="97">
        <v>310</v>
      </c>
      <c r="H21" s="97">
        <v>310</v>
      </c>
      <c r="I21" s="97">
        <v>341</v>
      </c>
      <c r="J21" s="97">
        <v>345</v>
      </c>
      <c r="K21" s="124">
        <v>545</v>
      </c>
      <c r="L21" s="433">
        <v>545</v>
      </c>
      <c r="M21" s="61">
        <f>(L21-K21)/K21</f>
        <v>0</v>
      </c>
      <c r="N21" s="433"/>
      <c r="O21" s="88">
        <v>0.08</v>
      </c>
      <c r="P21" s="103"/>
      <c r="Q21" s="115">
        <f>'Std Cst'!AS21</f>
        <v>222.55501839999999</v>
      </c>
      <c r="R21" s="61">
        <f>'Std Cst'!AT21</f>
        <v>-2.2383177570128512E-5</v>
      </c>
      <c r="S21" s="93"/>
      <c r="T21" s="117">
        <v>0.56050784412903221</v>
      </c>
      <c r="U21" s="117">
        <v>0.46850071741935484</v>
      </c>
      <c r="V21" s="117">
        <v>0.51681883401759532</v>
      </c>
      <c r="W21" s="117">
        <v>0.46901648011594205</v>
      </c>
      <c r="X21" s="118"/>
      <c r="Y21" s="443">
        <f>(L21-Q21)/L21</f>
        <v>0.59164216807339454</v>
      </c>
      <c r="Z21" s="119"/>
      <c r="AA21" s="93"/>
      <c r="AB21" s="117">
        <v>0.49483660244716349</v>
      </c>
      <c r="AC21" s="117">
        <v>0.38908128439006301</v>
      </c>
      <c r="AD21" s="117">
        <v>0.44461934944551185</v>
      </c>
      <c r="AE21" s="117">
        <v>0.38967411507579541</v>
      </c>
      <c r="AF21" s="118"/>
      <c r="AG21" s="443">
        <f>((L21*(1-O21))-Q21)/(L21*(1-O21))</f>
        <v>0.55613279138412453</v>
      </c>
      <c r="AH21" s="119"/>
      <c r="AI21" s="103"/>
      <c r="AJ21" s="433"/>
      <c r="AK21" s="101">
        <v>745</v>
      </c>
      <c r="AL21" s="101">
        <v>745</v>
      </c>
      <c r="AM21" s="101">
        <v>795</v>
      </c>
      <c r="AN21" s="487">
        <v>795</v>
      </c>
      <c r="AO21" s="263">
        <v>1195</v>
      </c>
      <c r="AP21" s="691">
        <v>1195</v>
      </c>
      <c r="AQ21" s="691"/>
    </row>
    <row r="22" spans="1:43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IF('UK Prices'!D22=0,"",'UK Prices'!D22)</f>
        <v>Spun Poly Buttoned Pullover</v>
      </c>
      <c r="E22" s="102"/>
      <c r="F22" s="103"/>
      <c r="G22" s="97"/>
      <c r="H22" s="97"/>
      <c r="I22" s="97"/>
      <c r="J22" s="97"/>
      <c r="K22" s="124"/>
      <c r="L22" s="696">
        <v>410</v>
      </c>
      <c r="M22" s="61"/>
      <c r="N22" s="433"/>
      <c r="O22" s="88">
        <v>0.08</v>
      </c>
      <c r="P22" s="93"/>
      <c r="Q22" s="115">
        <f>'Std Cst'!AS22</f>
        <v>159.62929476000002</v>
      </c>
      <c r="R22" s="61"/>
      <c r="S22" s="93"/>
      <c r="T22" s="117"/>
      <c r="U22" s="117"/>
      <c r="V22" s="117"/>
      <c r="W22" s="117"/>
      <c r="X22" s="118"/>
      <c r="Y22" s="443">
        <f>(L22-Q22)/L22</f>
        <v>0.61066025668292678</v>
      </c>
      <c r="Z22" s="119"/>
      <c r="AA22" s="93"/>
      <c r="AB22" s="117"/>
      <c r="AC22" s="117"/>
      <c r="AD22" s="117"/>
      <c r="AE22" s="117"/>
      <c r="AF22" s="118"/>
      <c r="AG22" s="443">
        <f>((L22*(1-O22))-Q22)/(L22*(1-O22))</f>
        <v>0.57680462682926825</v>
      </c>
      <c r="AH22" s="119"/>
      <c r="AI22" s="103"/>
      <c r="AJ22" s="433"/>
      <c r="AK22" s="101"/>
      <c r="AL22" s="101"/>
      <c r="AM22" s="673"/>
      <c r="AN22" s="487"/>
      <c r="AO22" s="263"/>
      <c r="AP22" s="691">
        <v>950</v>
      </c>
      <c r="AQ22" s="691"/>
    </row>
    <row r="23" spans="1:43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IF('UK Prices'!D23=0,"",'UK Prices'!D23)</f>
        <v>Spun Poly V-neck Pullover</v>
      </c>
      <c r="E23" s="102"/>
      <c r="F23" s="103"/>
      <c r="G23" s="97"/>
      <c r="H23" s="97"/>
      <c r="I23" s="97"/>
      <c r="J23" s="97"/>
      <c r="K23" s="124"/>
      <c r="L23" s="696">
        <v>390</v>
      </c>
      <c r="M23" s="61"/>
      <c r="N23" s="433"/>
      <c r="O23" s="88">
        <v>0.08</v>
      </c>
      <c r="P23" s="93"/>
      <c r="Q23" s="115">
        <f>'Std Cst'!AS23</f>
        <v>117.03061395999998</v>
      </c>
      <c r="R23" s="61"/>
      <c r="S23" s="93"/>
      <c r="T23" s="117"/>
      <c r="U23" s="117"/>
      <c r="V23" s="117"/>
      <c r="W23" s="117"/>
      <c r="X23" s="118"/>
      <c r="Y23" s="443">
        <f>(L23-Q23)/L23</f>
        <v>0.69992150266666675</v>
      </c>
      <c r="Z23" s="119"/>
      <c r="AA23" s="93"/>
      <c r="AB23" s="117"/>
      <c r="AC23" s="117"/>
      <c r="AD23" s="117"/>
      <c r="AE23" s="117"/>
      <c r="AF23" s="118"/>
      <c r="AG23" s="443">
        <f>((L23*(1-O23))-Q23)/(L23*(1-O23))</f>
        <v>0.67382772028985516</v>
      </c>
      <c r="AH23" s="119"/>
      <c r="AI23" s="103"/>
      <c r="AJ23" s="433"/>
      <c r="AK23" s="101"/>
      <c r="AL23" s="101"/>
      <c r="AM23" s="673"/>
      <c r="AN23" s="487"/>
      <c r="AO23" s="263"/>
      <c r="AP23" s="691">
        <v>900</v>
      </c>
      <c r="AQ23" s="691"/>
    </row>
    <row r="24" spans="1:43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IF('UK Prices'!D24=0,"",'UK Prices'!D24)</f>
        <v>FJ Spun Poly Vest</v>
      </c>
      <c r="E24" s="102"/>
      <c r="F24" s="102"/>
      <c r="G24" s="97"/>
      <c r="H24" s="97"/>
      <c r="I24" s="97"/>
      <c r="J24" s="101">
        <v>335</v>
      </c>
      <c r="K24" s="124">
        <v>365</v>
      </c>
      <c r="L24" s="433">
        <v>370</v>
      </c>
      <c r="M24" s="61">
        <f>(L24-K24)/K24</f>
        <v>1.3698630136986301E-2</v>
      </c>
      <c r="N24" s="381"/>
      <c r="O24" s="88">
        <v>0.08</v>
      </c>
      <c r="P24" s="93"/>
      <c r="Q24" s="115">
        <f>'Std Cst'!AS24</f>
        <v>133.87585119999997</v>
      </c>
      <c r="R24" s="61"/>
      <c r="S24" s="93"/>
      <c r="T24" s="117"/>
      <c r="U24" s="117"/>
      <c r="V24" s="117"/>
      <c r="W24" s="117">
        <v>0.60093560835820892</v>
      </c>
      <c r="X24" s="118">
        <v>0.63373542136986305</v>
      </c>
      <c r="Y24" s="443">
        <f>(L24-Q24)/L24</f>
        <v>0.63817337513513517</v>
      </c>
      <c r="Z24" s="119">
        <f>Y24-X24</f>
        <v>4.4379537652721179E-3</v>
      </c>
      <c r="AA24" s="93"/>
      <c r="AB24" s="61"/>
      <c r="AC24" s="61"/>
      <c r="AD24" s="61"/>
      <c r="AE24" s="61">
        <v>0.54130529696345853</v>
      </c>
      <c r="AF24" s="116">
        <v>0.57900623145961272</v>
      </c>
      <c r="AG24" s="443">
        <f>((L24*(1-O24))-Q24)/(L24*(1-O24))</f>
        <v>0.60671019036427742</v>
      </c>
      <c r="AH24" s="119">
        <f>AG24-AF24</f>
        <v>2.7703958904664705E-2</v>
      </c>
      <c r="AI24" s="103"/>
      <c r="AJ24" s="433"/>
      <c r="AK24" s="101"/>
      <c r="AL24" s="672"/>
      <c r="AM24" s="672"/>
      <c r="AN24" s="487">
        <v>795</v>
      </c>
      <c r="AO24" s="101">
        <v>899</v>
      </c>
      <c r="AP24" s="691">
        <v>850</v>
      </c>
      <c r="AQ24" s="691"/>
    </row>
    <row r="25" spans="1:43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IF('UK Prices'!D25=0,"",'UK Prices'!D25)</f>
        <v>Double Layer Contrast Chill-Out</v>
      </c>
      <c r="E25" s="102"/>
      <c r="F25" s="103"/>
      <c r="G25" s="97"/>
      <c r="H25" s="97"/>
      <c r="I25" s="97"/>
      <c r="J25" s="97"/>
      <c r="K25" s="124"/>
      <c r="L25" s="433">
        <v>430</v>
      </c>
      <c r="M25" s="61"/>
      <c r="N25" s="433"/>
      <c r="O25" s="88">
        <v>0.08</v>
      </c>
      <c r="P25" s="93"/>
      <c r="Q25" s="115">
        <f>'Std Cst'!AS25</f>
        <v>151.31165555999999</v>
      </c>
      <c r="R25" s="61"/>
      <c r="S25" s="93"/>
      <c r="T25" s="117"/>
      <c r="U25" s="117"/>
      <c r="V25" s="117"/>
      <c r="W25" s="117"/>
      <c r="X25" s="118"/>
      <c r="Y25" s="443">
        <f>(L25-Q25)/L25</f>
        <v>0.64811242893023269</v>
      </c>
      <c r="Z25" s="119"/>
      <c r="AA25" s="93"/>
      <c r="AB25" s="117"/>
      <c r="AC25" s="117"/>
      <c r="AD25" s="117"/>
      <c r="AE25" s="117"/>
      <c r="AF25" s="118"/>
      <c r="AG25" s="443">
        <f>((L25*(1-O25))-Q25)/(L25*(1-O25))</f>
        <v>0.61751350970677454</v>
      </c>
      <c r="AH25" s="119"/>
      <c r="AI25" s="103"/>
      <c r="AJ25" s="433"/>
      <c r="AK25" s="101"/>
      <c r="AL25" s="101"/>
      <c r="AM25" s="673"/>
      <c r="AN25" s="487"/>
      <c r="AO25" s="263"/>
      <c r="AP25" s="691">
        <v>1000</v>
      </c>
      <c r="AQ25" s="691"/>
    </row>
    <row r="26" spans="1:43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IF('UK Prices'!D26=0,"",'UK Prices'!D26)</f>
        <v>FJ Textured Chill-Out 1/4 zip</v>
      </c>
      <c r="E26" s="102"/>
      <c r="F26" s="102"/>
      <c r="G26" s="97"/>
      <c r="H26" s="97"/>
      <c r="I26" s="97">
        <v>374</v>
      </c>
      <c r="J26" s="101">
        <v>370</v>
      </c>
      <c r="K26" s="124">
        <v>425</v>
      </c>
      <c r="L26" s="433">
        <v>430</v>
      </c>
      <c r="M26" s="61">
        <f>(L26-K26)/K26</f>
        <v>1.1764705882352941E-2</v>
      </c>
      <c r="N26" s="381"/>
      <c r="O26" s="88">
        <v>0.08</v>
      </c>
      <c r="P26" s="93"/>
      <c r="Q26" s="115">
        <f>'Std Cst'!AS26</f>
        <v>153.20445555999999</v>
      </c>
      <c r="R26" s="61"/>
      <c r="S26" s="93"/>
      <c r="T26" s="117"/>
      <c r="U26" s="117"/>
      <c r="V26" s="117"/>
      <c r="W26" s="117">
        <v>0.58604199081081088</v>
      </c>
      <c r="X26" s="118">
        <v>0.63961302729411762</v>
      </c>
      <c r="Y26" s="443">
        <f t="shared" si="1"/>
        <v>0.64371056846511632</v>
      </c>
      <c r="Z26" s="119">
        <f t="shared" ref="Z26:Z31" si="10">Y26-X26</f>
        <v>4.0975411709986975E-3</v>
      </c>
      <c r="AA26" s="93"/>
      <c r="AB26" s="61"/>
      <c r="AC26" s="61"/>
      <c r="AD26" s="61"/>
      <c r="AE26" s="61">
        <v>0.52418619633426533</v>
      </c>
      <c r="AF26" s="116">
        <v>0.5857621003380663</v>
      </c>
      <c r="AG26" s="443">
        <f t="shared" si="3"/>
        <v>0.61272887876643078</v>
      </c>
      <c r="AH26" s="119">
        <f t="shared" ref="AH26:AH31" si="11">AG26-AF26</f>
        <v>2.696677842836448E-2</v>
      </c>
      <c r="AI26" s="103"/>
      <c r="AJ26" s="433"/>
      <c r="AK26" s="101"/>
      <c r="AL26" s="672"/>
      <c r="AM26" s="672"/>
      <c r="AN26" s="487">
        <v>845</v>
      </c>
      <c r="AO26" s="101">
        <v>999</v>
      </c>
      <c r="AP26" s="691">
        <v>1000</v>
      </c>
      <c r="AQ26" s="691"/>
    </row>
    <row r="27" spans="1:43" hidden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IF('UK Prices'!D27=0,"",'UK Prices'!D27)</f>
        <v>FJ Mixed Texture Sport Chill-Out 1/2 Zip</v>
      </c>
      <c r="E27" s="102"/>
      <c r="F27" s="102"/>
      <c r="G27" s="97"/>
      <c r="H27" s="97"/>
      <c r="I27" s="97"/>
      <c r="J27" s="101">
        <v>370</v>
      </c>
      <c r="K27" s="124">
        <v>425</v>
      </c>
      <c r="L27" s="433"/>
      <c r="M27" s="61"/>
      <c r="N27" s="381"/>
      <c r="O27" s="88">
        <v>0.08</v>
      </c>
      <c r="P27" s="93"/>
      <c r="Q27" s="115">
        <f>'Std Cst'!AS27</f>
        <v>167.79671999999999</v>
      </c>
      <c r="R27" s="61"/>
      <c r="S27" s="93"/>
      <c r="T27" s="117"/>
      <c r="U27" s="117"/>
      <c r="V27" s="117"/>
      <c r="W27" s="117">
        <v>0.54649535135135141</v>
      </c>
      <c r="X27" s="118">
        <v>0.60518418823529418</v>
      </c>
      <c r="Y27" s="443"/>
      <c r="Z27" s="119">
        <f t="shared" si="10"/>
        <v>-0.60518418823529418</v>
      </c>
      <c r="AA27" s="93"/>
      <c r="AB27" s="61"/>
      <c r="AC27" s="61"/>
      <c r="AD27" s="61"/>
      <c r="AE27" s="61">
        <v>0.47873028890959923</v>
      </c>
      <c r="AF27" s="116">
        <v>0.54618872210953351</v>
      </c>
      <c r="AG27" s="443"/>
      <c r="AH27" s="119">
        <f t="shared" si="11"/>
        <v>-0.54618872210953351</v>
      </c>
      <c r="AI27" s="103"/>
      <c r="AJ27" s="433"/>
      <c r="AK27" s="101"/>
      <c r="AL27" s="672"/>
      <c r="AM27" s="672"/>
      <c r="AN27" s="487">
        <v>845</v>
      </c>
      <c r="AO27" s="101">
        <v>999</v>
      </c>
      <c r="AP27" s="691"/>
      <c r="AQ27" s="691"/>
    </row>
    <row r="28" spans="1:43" hidden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IF('UK Prices'!D28=0,"",'UK Prices'!D28)</f>
        <v>FJ Chill-Out w/Chest Piping</v>
      </c>
      <c r="E28" s="102"/>
      <c r="F28" s="102"/>
      <c r="G28" s="97"/>
      <c r="H28" s="97"/>
      <c r="I28" s="97"/>
      <c r="J28" s="101">
        <v>370</v>
      </c>
      <c r="K28" s="124">
        <v>425</v>
      </c>
      <c r="L28" s="433"/>
      <c r="M28" s="61"/>
      <c r="N28" s="381"/>
      <c r="O28" s="88">
        <v>0.08</v>
      </c>
      <c r="P28" s="93"/>
      <c r="Q28" s="115">
        <f>'Std Cst'!AS28</f>
        <v>159.46839999999997</v>
      </c>
      <c r="R28" s="61"/>
      <c r="S28" s="93"/>
      <c r="T28" s="117"/>
      <c r="U28" s="117"/>
      <c r="V28" s="117"/>
      <c r="W28" s="117">
        <v>0.56900432432432435</v>
      </c>
      <c r="X28" s="118">
        <v>0.62478023529411775</v>
      </c>
      <c r="Y28" s="443"/>
      <c r="Z28" s="119">
        <f t="shared" si="10"/>
        <v>-0.62478023529411775</v>
      </c>
      <c r="AA28" s="93"/>
      <c r="AB28" s="61"/>
      <c r="AC28" s="61"/>
      <c r="AD28" s="61"/>
      <c r="AE28" s="61">
        <v>0.50460267163715444</v>
      </c>
      <c r="AF28" s="116">
        <v>0.56871291413116976</v>
      </c>
      <c r="AG28" s="443"/>
      <c r="AH28" s="119">
        <f t="shared" si="11"/>
        <v>-0.56871291413116976</v>
      </c>
      <c r="AI28" s="103"/>
      <c r="AJ28" s="433"/>
      <c r="AK28" s="101"/>
      <c r="AL28" s="672"/>
      <c r="AM28" s="672"/>
      <c r="AN28" s="487">
        <v>845</v>
      </c>
      <c r="AO28" s="101">
        <v>999</v>
      </c>
      <c r="AP28" s="691"/>
      <c r="AQ28" s="691"/>
    </row>
    <row r="29" spans="1:43" hidden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IF('UK Prices'!D29=0,"",'UK Prices'!D29)</f>
        <v>FJ Jersey Knit Track Jacket</v>
      </c>
      <c r="E29" s="102"/>
      <c r="F29" s="102"/>
      <c r="G29" s="97"/>
      <c r="H29" s="97">
        <v>360</v>
      </c>
      <c r="I29" s="97"/>
      <c r="J29" s="97">
        <v>370</v>
      </c>
      <c r="K29" s="124">
        <v>425</v>
      </c>
      <c r="L29" s="433"/>
      <c r="M29" s="61"/>
      <c r="N29" s="433"/>
      <c r="O29" s="88">
        <v>0.08</v>
      </c>
      <c r="P29" s="93"/>
      <c r="Q29" s="115">
        <f>'Std Cst'!AS29</f>
        <v>164.2004</v>
      </c>
      <c r="R29" s="61">
        <f>'Std Cst'!AT29</f>
        <v>-1.9990143416716264E-2</v>
      </c>
      <c r="S29" s="93"/>
      <c r="T29" s="117"/>
      <c r="U29" s="117">
        <v>0.52807271619047624</v>
      </c>
      <c r="V29" s="117"/>
      <c r="W29" s="117">
        <v>0.5562151351351351</v>
      </c>
      <c r="X29" s="118">
        <v>0.61364611764705879</v>
      </c>
      <c r="Y29" s="443"/>
      <c r="Z29" s="119">
        <f t="shared" si="10"/>
        <v>-0.61364611764705879</v>
      </c>
      <c r="AA29" s="93"/>
      <c r="AB29" s="61"/>
      <c r="AC29" s="61">
        <v>0.45755484619594977</v>
      </c>
      <c r="AD29" s="61"/>
      <c r="AE29" s="61">
        <v>0.48990245417831618</v>
      </c>
      <c r="AF29" s="116">
        <v>0.55591507775524007</v>
      </c>
      <c r="AG29" s="443"/>
      <c r="AH29" s="119">
        <f t="shared" si="11"/>
        <v>-0.55591507775524007</v>
      </c>
      <c r="AI29" s="103"/>
      <c r="AJ29" s="433"/>
      <c r="AK29" s="101">
        <v>745</v>
      </c>
      <c r="AL29" s="101">
        <v>745</v>
      </c>
      <c r="AM29" s="101">
        <v>849</v>
      </c>
      <c r="AN29" s="487">
        <v>845</v>
      </c>
      <c r="AO29" s="263">
        <v>999</v>
      </c>
      <c r="AP29" s="691"/>
      <c r="AQ29" s="691"/>
    </row>
    <row r="30" spans="1:43" hidden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IF('UK Prices'!D30=0,"",'UK Prices'!D30)</f>
        <v>FJ Drop Needle Pullover 1/2 zip</v>
      </c>
      <c r="E30" s="102"/>
      <c r="F30" s="102"/>
      <c r="G30" s="97"/>
      <c r="H30" s="97">
        <v>360</v>
      </c>
      <c r="I30" s="97">
        <v>360</v>
      </c>
      <c r="J30" s="97">
        <v>370</v>
      </c>
      <c r="K30" s="124">
        <v>390</v>
      </c>
      <c r="L30" s="433"/>
      <c r="M30" s="61"/>
      <c r="N30" s="433"/>
      <c r="O30" s="88">
        <v>0.08</v>
      </c>
      <c r="P30" s="93"/>
      <c r="Q30" s="115">
        <f>'Std Cst'!AS30</f>
        <v>125</v>
      </c>
      <c r="R30" s="61">
        <f>'Std Cst'!AT30</f>
        <v>0</v>
      </c>
      <c r="S30" s="93"/>
      <c r="T30" s="117"/>
      <c r="U30" s="117"/>
      <c r="V30" s="117"/>
      <c r="W30" s="117">
        <v>0.66216216216216217</v>
      </c>
      <c r="X30" s="118">
        <v>0.67948717948717952</v>
      </c>
      <c r="Y30" s="443"/>
      <c r="Z30" s="119">
        <f t="shared" si="10"/>
        <v>-0.67948717948717952</v>
      </c>
      <c r="AA30" s="93"/>
      <c r="AB30" s="61"/>
      <c r="AC30" s="61"/>
      <c r="AD30" s="61"/>
      <c r="AE30" s="61">
        <v>0.61168064616340478</v>
      </c>
      <c r="AF30" s="116">
        <v>0.63159445918066603</v>
      </c>
      <c r="AG30" s="443"/>
      <c r="AH30" s="119">
        <f t="shared" si="11"/>
        <v>-0.63159445918066603</v>
      </c>
      <c r="AI30" s="103"/>
      <c r="AJ30" s="433"/>
      <c r="AK30" s="101">
        <v>745</v>
      </c>
      <c r="AL30" s="101">
        <v>745</v>
      </c>
      <c r="AM30" s="101">
        <v>849</v>
      </c>
      <c r="AN30" s="487">
        <v>845</v>
      </c>
      <c r="AO30" s="263">
        <v>899</v>
      </c>
      <c r="AP30" s="691"/>
      <c r="AQ30" s="691"/>
    </row>
    <row r="31" spans="1:43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IF('UK Prices'!D31=0,"",'UK Prices'!D31)</f>
        <v>FJ Sport Chill Out</v>
      </c>
      <c r="E31" s="102"/>
      <c r="F31" s="102"/>
      <c r="G31" s="97">
        <v>315</v>
      </c>
      <c r="H31" s="97">
        <v>315</v>
      </c>
      <c r="I31" s="97">
        <v>347</v>
      </c>
      <c r="J31" s="97">
        <v>355</v>
      </c>
      <c r="K31" s="124">
        <v>385</v>
      </c>
      <c r="L31" s="433">
        <v>390</v>
      </c>
      <c r="M31" s="61">
        <f>(L31-K31)/K31</f>
        <v>1.2987012987012988E-2</v>
      </c>
      <c r="N31" s="433"/>
      <c r="O31" s="88">
        <v>0.08</v>
      </c>
      <c r="P31" s="93"/>
      <c r="Q31" s="115">
        <f>'Std Cst'!AS31</f>
        <v>165.30769475999998</v>
      </c>
      <c r="R31" s="61">
        <f>'Std Cst'!AT31</f>
        <v>2.4198412255308673E-4</v>
      </c>
      <c r="S31" s="93"/>
      <c r="T31" s="117">
        <v>0.62729091657142855</v>
      </c>
      <c r="U31" s="117">
        <v>0.52807271619047624</v>
      </c>
      <c r="V31" s="117">
        <v>0.57159338789625369</v>
      </c>
      <c r="W31" s="117">
        <v>0.53445717577464802</v>
      </c>
      <c r="X31" s="118">
        <v>0.57073324000000014</v>
      </c>
      <c r="Y31" s="443">
        <f t="shared" si="1"/>
        <v>0.57613411600000008</v>
      </c>
      <c r="Z31" s="119">
        <f t="shared" si="10"/>
        <v>5.4008759999999434E-3</v>
      </c>
      <c r="AA31" s="93"/>
      <c r="AB31" s="61">
        <v>0.57159875467980292</v>
      </c>
      <c r="AC31" s="61">
        <v>0.45755484619594977</v>
      </c>
      <c r="AD31" s="61">
        <v>0.50757860677730304</v>
      </c>
      <c r="AE31" s="61">
        <v>0.46489330548810121</v>
      </c>
      <c r="AF31" s="116">
        <v>0.50658993103448291</v>
      </c>
      <c r="AG31" s="443">
        <f t="shared" si="3"/>
        <v>0.53927621304347839</v>
      </c>
      <c r="AH31" s="119">
        <f t="shared" si="11"/>
        <v>3.2686282008995482E-2</v>
      </c>
      <c r="AI31" s="103"/>
      <c r="AJ31" s="433"/>
      <c r="AK31" s="101">
        <v>745</v>
      </c>
      <c r="AL31" s="101">
        <v>745</v>
      </c>
      <c r="AM31" s="101">
        <v>849</v>
      </c>
      <c r="AN31" s="487">
        <v>845</v>
      </c>
      <c r="AO31" s="263">
        <v>899</v>
      </c>
      <c r="AP31" s="691">
        <v>900</v>
      </c>
      <c r="AQ31" s="691"/>
    </row>
    <row r="32" spans="1:43" hidden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IF('UK Prices'!D32=0,"",'UK Prices'!D32)</f>
        <v>FJ Sport Chill Out - American Golf</v>
      </c>
      <c r="E32" s="102"/>
      <c r="F32" s="102"/>
      <c r="G32" s="97"/>
      <c r="H32" s="97"/>
      <c r="I32" s="97"/>
      <c r="J32" s="97"/>
      <c r="K32" s="124"/>
      <c r="L32" s="433"/>
      <c r="M32" s="61"/>
      <c r="N32" s="433"/>
      <c r="O32" s="88">
        <v>0.13</v>
      </c>
      <c r="P32" s="93"/>
      <c r="Q32" s="115">
        <f>'Std Cst'!AS32</f>
        <v>165.90392</v>
      </c>
      <c r="R32" s="61">
        <f>'Std Cst'!AT32</f>
        <v>0</v>
      </c>
      <c r="S32" s="93"/>
      <c r="T32" s="117"/>
      <c r="U32" s="117"/>
      <c r="V32" s="117"/>
      <c r="W32" s="117"/>
      <c r="X32" s="118"/>
      <c r="Y32" s="443"/>
      <c r="Z32" s="119"/>
      <c r="AA32" s="93"/>
      <c r="AB32" s="61"/>
      <c r="AC32" s="61"/>
      <c r="AD32" s="61"/>
      <c r="AE32" s="61"/>
      <c r="AF32" s="116"/>
      <c r="AG32" s="443"/>
      <c r="AH32" s="119"/>
      <c r="AI32" s="103"/>
      <c r="AJ32" s="433"/>
      <c r="AK32" s="101"/>
      <c r="AL32" s="101"/>
      <c r="AM32" s="101"/>
      <c r="AN32" s="487"/>
      <c r="AO32" s="263"/>
      <c r="AP32" s="691"/>
      <c r="AQ32" s="691"/>
    </row>
    <row r="33" spans="1:43" x14ac:dyDescent="0.3">
      <c r="A33" s="206" t="str">
        <f>'ITMA Form Data'!A33</f>
        <v>MID LAYER - SHIRTS</v>
      </c>
      <c r="B33" s="206"/>
      <c r="C33" s="500"/>
      <c r="D33" s="19" t="str">
        <f>IF('UK Prices'!D33=0,"",'UK Prices'!D33)</f>
        <v>Shirts</v>
      </c>
      <c r="E33" s="102"/>
      <c r="F33" s="102" t="s">
        <v>182</v>
      </c>
      <c r="G33" s="97"/>
      <c r="H33" s="97"/>
      <c r="I33" s="97"/>
      <c r="J33" s="97"/>
      <c r="K33" s="124"/>
      <c r="L33" s="433"/>
      <c r="M33" s="61"/>
      <c r="N33" s="433"/>
      <c r="O33" s="88"/>
      <c r="P33" s="103"/>
      <c r="Q33" s="115"/>
      <c r="R33" s="61"/>
      <c r="S33" s="93"/>
      <c r="T33" s="117"/>
      <c r="U33" s="117"/>
      <c r="V33" s="117"/>
      <c r="W33" s="117"/>
      <c r="X33" s="118"/>
      <c r="Y33" s="443"/>
      <c r="Z33" s="119"/>
      <c r="AA33" s="93"/>
      <c r="AB33" s="89"/>
      <c r="AC33" s="89"/>
      <c r="AD33" s="89"/>
      <c r="AE33" s="89"/>
      <c r="AF33" s="68"/>
      <c r="AG33" s="443"/>
      <c r="AH33" s="119"/>
      <c r="AI33" s="103"/>
      <c r="AJ33" s="433"/>
      <c r="AK33" s="101"/>
      <c r="AL33" s="101"/>
      <c r="AM33" s="101"/>
      <c r="AN33" s="487"/>
      <c r="AO33" s="263"/>
      <c r="AP33" s="691"/>
      <c r="AQ33" s="691"/>
    </row>
    <row r="34" spans="1:43" x14ac:dyDescent="0.3">
      <c r="A34" s="332" t="str">
        <f>'ITMA Form Data'!A34</f>
        <v>Price Band 4 - Avg (2017 = 4, 2016 = 5, 2015 = 6, 2014 = 5)</v>
      </c>
      <c r="B34" s="19"/>
      <c r="C34" s="501"/>
      <c r="D34" s="19"/>
      <c r="E34" s="102"/>
      <c r="F34" s="102">
        <v>4</v>
      </c>
      <c r="G34" s="97">
        <v>285</v>
      </c>
      <c r="H34" s="97">
        <v>295</v>
      </c>
      <c r="I34" s="97">
        <v>325</v>
      </c>
      <c r="J34" s="97">
        <v>340</v>
      </c>
      <c r="K34" s="124">
        <v>365</v>
      </c>
      <c r="L34" s="433">
        <v>350</v>
      </c>
      <c r="M34" s="61">
        <f t="shared" ref="M34:M37" si="12">(L34-K34)/K34</f>
        <v>-4.1095890410958902E-2</v>
      </c>
      <c r="N34" s="433"/>
      <c r="O34" s="88">
        <v>0.08</v>
      </c>
      <c r="P34" s="103"/>
      <c r="Q34" s="115"/>
      <c r="R34" s="61"/>
      <c r="S34" s="93"/>
      <c r="T34" s="117">
        <v>0.69399999999999995</v>
      </c>
      <c r="U34" s="117">
        <v>0.56401948121618484</v>
      </c>
      <c r="V34" s="117">
        <v>0.60429941669271159</v>
      </c>
      <c r="W34" s="117">
        <v>0.5858146337620509</v>
      </c>
      <c r="X34" s="118">
        <v>0.65413404547945209</v>
      </c>
      <c r="Y34" s="444">
        <f>AVERAGE(Y38:Y43)</f>
        <v>0.60460098514978355</v>
      </c>
      <c r="Z34" s="119">
        <f t="shared" ref="Z34:Z37" si="13">Y34-X34</f>
        <v>-4.9533060329668532E-2</v>
      </c>
      <c r="AA34" s="68"/>
      <c r="AB34" s="89"/>
      <c r="AC34" s="89">
        <v>0.49887296691515493</v>
      </c>
      <c r="AD34" s="89">
        <v>0.54517174332495577</v>
      </c>
      <c r="AE34" s="89">
        <v>0.52392486639316205</v>
      </c>
      <c r="AF34" s="68">
        <v>0.60245292583845067</v>
      </c>
      <c r="AG34" s="444">
        <f>AVERAGE(AG38:AG43)</f>
        <v>0.56588030662132149</v>
      </c>
      <c r="AH34" s="119">
        <f t="shared" ref="AH34:AH37" si="14">AG34-AF34</f>
        <v>-3.6572619217129176E-2</v>
      </c>
      <c r="AI34" s="103"/>
      <c r="AJ34" s="433"/>
      <c r="AK34" s="101"/>
      <c r="AL34" s="101">
        <v>645</v>
      </c>
      <c r="AM34" s="673">
        <v>695</v>
      </c>
      <c r="AN34" s="487">
        <v>749</v>
      </c>
      <c r="AO34" s="263">
        <v>799</v>
      </c>
      <c r="AP34" s="691">
        <v>800</v>
      </c>
      <c r="AQ34" s="691"/>
    </row>
    <row r="35" spans="1:43" x14ac:dyDescent="0.3">
      <c r="A35" s="332" t="str">
        <f>'ITMA Form Data'!A35</f>
        <v>Price Band 3 - Avg (2017 = 7, 2016 = 8, 2015 = 7, 2014 = 4)</v>
      </c>
      <c r="B35" s="19"/>
      <c r="C35" s="501"/>
      <c r="D35" s="19"/>
      <c r="E35" s="102"/>
      <c r="F35" s="102">
        <v>3</v>
      </c>
      <c r="G35" s="97">
        <v>255</v>
      </c>
      <c r="H35" s="97">
        <v>255</v>
      </c>
      <c r="I35" s="97">
        <v>281</v>
      </c>
      <c r="J35" s="97">
        <v>300</v>
      </c>
      <c r="K35" s="124">
        <v>325</v>
      </c>
      <c r="L35" s="433">
        <v>330</v>
      </c>
      <c r="M35" s="61">
        <f t="shared" si="12"/>
        <v>1.5384615384615385E-2</v>
      </c>
      <c r="N35" s="433"/>
      <c r="O35" s="88">
        <v>0.08</v>
      </c>
      <c r="P35" s="103"/>
      <c r="Q35" s="115"/>
      <c r="R35" s="61"/>
      <c r="S35" s="93"/>
      <c r="T35" s="117">
        <v>0.64900000000000002</v>
      </c>
      <c r="U35" s="117">
        <v>0.5766522187038885</v>
      </c>
      <c r="V35" s="117">
        <v>0.61580273083602521</v>
      </c>
      <c r="W35" s="117">
        <v>0.56483456603773596</v>
      </c>
      <c r="X35" s="118">
        <v>0.58978156800000026</v>
      </c>
      <c r="Y35" s="444">
        <f>AVERAGE(Y44:Y49)</f>
        <v>0.62066899763009409</v>
      </c>
      <c r="Z35" s="119">
        <f t="shared" si="13"/>
        <v>3.0887429630093832E-2</v>
      </c>
      <c r="AA35" s="68"/>
      <c r="AB35" s="89"/>
      <c r="AC35" s="89">
        <v>0.51339335483205562</v>
      </c>
      <c r="AD35" s="89">
        <v>0.55839394348968419</v>
      </c>
      <c r="AE35" s="89">
        <v>0.49980984602038608</v>
      </c>
      <c r="AF35" s="68">
        <v>0.52848456091954032</v>
      </c>
      <c r="AG35" s="444">
        <f>AVERAGE(AG44:AG49)</f>
        <v>0.58768369307618917</v>
      </c>
      <c r="AH35" s="119">
        <f t="shared" si="14"/>
        <v>5.9199132156648848E-2</v>
      </c>
      <c r="AI35" s="103"/>
      <c r="AJ35" s="433"/>
      <c r="AK35" s="101"/>
      <c r="AL35" s="101">
        <v>595</v>
      </c>
      <c r="AM35" s="673">
        <v>645</v>
      </c>
      <c r="AN35" s="487">
        <v>699</v>
      </c>
      <c r="AO35" s="263">
        <v>749</v>
      </c>
      <c r="AP35" s="691">
        <v>750</v>
      </c>
      <c r="AQ35" s="691"/>
    </row>
    <row r="36" spans="1:43" x14ac:dyDescent="0.3">
      <c r="A36" s="332" t="str">
        <f>'ITMA Form Data'!A36</f>
        <v>Price Band 2 - Avg (2017 = 6, 2016 = 7, 2015 = 6, 2014 = 5)</v>
      </c>
      <c r="B36" s="19"/>
      <c r="C36" s="501"/>
      <c r="D36" s="19"/>
      <c r="E36" s="102"/>
      <c r="F36" s="102">
        <v>2</v>
      </c>
      <c r="G36" s="97">
        <v>225</v>
      </c>
      <c r="H36" s="97">
        <v>225</v>
      </c>
      <c r="I36" s="97">
        <v>248</v>
      </c>
      <c r="J36" s="97">
        <v>265</v>
      </c>
      <c r="K36" s="124">
        <v>285</v>
      </c>
      <c r="L36" s="433">
        <v>290</v>
      </c>
      <c r="M36" s="61">
        <f t="shared" si="12"/>
        <v>1.7543859649122806E-2</v>
      </c>
      <c r="N36" s="433"/>
      <c r="O36" s="88">
        <v>0.08</v>
      </c>
      <c r="P36" s="103"/>
      <c r="Q36" s="115"/>
      <c r="R36" s="61"/>
      <c r="S36" s="93"/>
      <c r="T36" s="117">
        <v>0.628</v>
      </c>
      <c r="U36" s="117">
        <v>0.56581161599667662</v>
      </c>
      <c r="V36" s="117">
        <v>0.60594672811545958</v>
      </c>
      <c r="W36" s="117">
        <v>0.58828352549019614</v>
      </c>
      <c r="X36" s="118">
        <v>0.60222333614035084</v>
      </c>
      <c r="Y36" s="444">
        <f>AVERAGE(Y50:Y54)</f>
        <v>0.61213250565517252</v>
      </c>
      <c r="Z36" s="119">
        <f t="shared" si="13"/>
        <v>9.9091695148216807E-3</v>
      </c>
      <c r="AA36" s="68"/>
      <c r="AB36" s="89"/>
      <c r="AC36" s="89">
        <v>0.50093289195020296</v>
      </c>
      <c r="AD36" s="89">
        <v>0.5470652047304132</v>
      </c>
      <c r="AE36" s="89">
        <v>0.526762672977237</v>
      </c>
      <c r="AF36" s="68">
        <v>0.54278544383948379</v>
      </c>
      <c r="AG36" s="444">
        <f>AVERAGE(AG50:AG54)</f>
        <v>0.57840489745127444</v>
      </c>
      <c r="AH36" s="119">
        <f t="shared" si="14"/>
        <v>3.5619453611790641E-2</v>
      </c>
      <c r="AI36" s="103"/>
      <c r="AJ36" s="433"/>
      <c r="AK36" s="101"/>
      <c r="AL36" s="101">
        <v>545</v>
      </c>
      <c r="AM36" s="673">
        <v>595</v>
      </c>
      <c r="AN36" s="487">
        <v>649</v>
      </c>
      <c r="AO36" s="263">
        <v>699</v>
      </c>
      <c r="AP36" s="691">
        <v>700</v>
      </c>
      <c r="AQ36" s="691"/>
    </row>
    <row r="37" spans="1:43" x14ac:dyDescent="0.3">
      <c r="A37" s="332" t="str">
        <f>'ITMA Form Data'!A37</f>
        <v>Price Band 1 - Avg (2017 = 2, 2016 = 2, 2015 = 3, 2014 = 3)</v>
      </c>
      <c r="B37" s="19"/>
      <c r="C37" s="501"/>
      <c r="D37" s="19"/>
      <c r="E37" s="102"/>
      <c r="F37" s="102">
        <v>1</v>
      </c>
      <c r="G37" s="97">
        <v>200</v>
      </c>
      <c r="H37" s="97">
        <v>200</v>
      </c>
      <c r="I37" s="97">
        <v>220.00000000000003</v>
      </c>
      <c r="J37" s="97">
        <v>225</v>
      </c>
      <c r="K37" s="124">
        <v>245</v>
      </c>
      <c r="L37" s="433">
        <v>250</v>
      </c>
      <c r="M37" s="61">
        <f t="shared" si="12"/>
        <v>2.0408163265306121E-2</v>
      </c>
      <c r="N37" s="433"/>
      <c r="O37" s="88">
        <v>0.08</v>
      </c>
      <c r="P37" s="103"/>
      <c r="Q37" s="115"/>
      <c r="R37" s="61"/>
      <c r="S37" s="93"/>
      <c r="T37" s="117">
        <v>0.64200000000000002</v>
      </c>
      <c r="U37" s="117">
        <v>0.57013808444476088</v>
      </c>
      <c r="V37" s="117">
        <v>0.60975350009771478</v>
      </c>
      <c r="W37" s="117">
        <v>0.58036430076767687</v>
      </c>
      <c r="X37" s="118">
        <v>0.60073494775510217</v>
      </c>
      <c r="Y37" s="444">
        <f>AVERAGE(Y55:Y56)</f>
        <v>0.60872024880000009</v>
      </c>
      <c r="Z37" s="119">
        <f t="shared" si="13"/>
        <v>7.9853010448979189E-3</v>
      </c>
      <c r="AA37" s="68"/>
      <c r="AB37" s="89"/>
      <c r="AC37" s="89">
        <v>0.50590584418938034</v>
      </c>
      <c r="AD37" s="89">
        <v>0.551440804710017</v>
      </c>
      <c r="AE37" s="89">
        <v>0.51766011582491589</v>
      </c>
      <c r="AF37" s="68">
        <v>0.54107465259207133</v>
      </c>
      <c r="AG37" s="444">
        <f>AVERAGE(AG55:AG56)</f>
        <v>0.57469592260869584</v>
      </c>
      <c r="AH37" s="119">
        <f t="shared" si="14"/>
        <v>3.3621270016624516E-2</v>
      </c>
      <c r="AI37" s="103"/>
      <c r="AJ37" s="433"/>
      <c r="AK37" s="101"/>
      <c r="AL37" s="101">
        <v>495</v>
      </c>
      <c r="AM37" s="673">
        <v>545</v>
      </c>
      <c r="AN37" s="487">
        <v>549</v>
      </c>
      <c r="AO37" s="263">
        <v>599</v>
      </c>
      <c r="AP37" s="691">
        <v>600</v>
      </c>
      <c r="AQ37" s="691"/>
    </row>
    <row r="38" spans="1:43" x14ac:dyDescent="0.3">
      <c r="A38" s="681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IF('UK Prices'!D38=0,"",'UK Prices'!D38)</f>
        <v>Raglan Chest Stripe Pique</v>
      </c>
      <c r="E38" s="102"/>
      <c r="F38" s="103">
        <v>4</v>
      </c>
      <c r="G38" s="97"/>
      <c r="H38" s="97"/>
      <c r="I38" s="97"/>
      <c r="J38" s="97"/>
      <c r="K38" s="124"/>
      <c r="L38" s="433">
        <v>350</v>
      </c>
      <c r="M38" s="61"/>
      <c r="N38" s="433"/>
      <c r="O38" s="88">
        <v>0.08</v>
      </c>
      <c r="P38" s="93"/>
      <c r="Q38" s="115">
        <f>'Std Cst'!AS38</f>
        <v>141.53703356</v>
      </c>
      <c r="R38" s="61"/>
      <c r="S38" s="93"/>
      <c r="T38" s="117"/>
      <c r="U38" s="117"/>
      <c r="V38" s="117"/>
      <c r="W38" s="117"/>
      <c r="X38" s="118"/>
      <c r="Y38" s="443">
        <f>(L38-Q38)/L38</f>
        <v>0.59560847554285712</v>
      </c>
      <c r="Z38" s="119"/>
      <c r="AA38" s="93"/>
      <c r="AB38" s="117"/>
      <c r="AC38" s="117"/>
      <c r="AD38" s="117"/>
      <c r="AE38" s="117"/>
      <c r="AF38" s="118"/>
      <c r="AG38" s="443">
        <f>((L38*(1-O38))-Q38)/(L38*(1-O38))</f>
        <v>0.56044399515527954</v>
      </c>
      <c r="AH38" s="119"/>
      <c r="AI38" s="103"/>
      <c r="AJ38" s="433"/>
      <c r="AK38" s="101"/>
      <c r="AL38" s="101"/>
      <c r="AM38" s="673"/>
      <c r="AN38" s="487"/>
      <c r="AO38" s="263"/>
      <c r="AP38" s="691">
        <v>800</v>
      </c>
      <c r="AQ38" s="691"/>
    </row>
    <row r="39" spans="1:43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IF('UK Prices'!D39=0,"",'UK Prices'!D39)</f>
        <v>Stretch Pique w/Painted Stripes (A)</v>
      </c>
      <c r="E39" s="102"/>
      <c r="F39" s="103">
        <v>4</v>
      </c>
      <c r="G39" s="97"/>
      <c r="H39" s="97"/>
      <c r="I39" s="97"/>
      <c r="J39" s="97"/>
      <c r="K39" s="124"/>
      <c r="L39" s="433">
        <v>350</v>
      </c>
      <c r="M39" s="61"/>
      <c r="N39" s="433"/>
      <c r="O39" s="88">
        <v>0.08</v>
      </c>
      <c r="P39" s="93"/>
      <c r="Q39" s="115">
        <f>'Std Cst'!AS39</f>
        <v>136.80503355999997</v>
      </c>
      <c r="R39" s="61"/>
      <c r="S39" s="93"/>
      <c r="T39" s="117"/>
      <c r="U39" s="117"/>
      <c r="V39" s="117"/>
      <c r="W39" s="117"/>
      <c r="X39" s="118"/>
      <c r="Y39" s="443">
        <f>(L39-Q39)/L39</f>
        <v>0.60912847554285721</v>
      </c>
      <c r="Z39" s="119"/>
      <c r="AA39" s="93"/>
      <c r="AB39" s="117"/>
      <c r="AC39" s="117"/>
      <c r="AD39" s="117"/>
      <c r="AE39" s="117"/>
      <c r="AF39" s="118"/>
      <c r="AG39" s="443">
        <f>((L39*(1-O39))-Q39)/(L39*(1-O39))</f>
        <v>0.57513964732919265</v>
      </c>
      <c r="AH39" s="119"/>
      <c r="AI39" s="103"/>
      <c r="AJ39" s="433"/>
      <c r="AK39" s="101"/>
      <c r="AL39" s="101"/>
      <c r="AM39" s="673"/>
      <c r="AN39" s="487"/>
      <c r="AO39" s="263"/>
      <c r="AP39" s="691">
        <v>800</v>
      </c>
      <c r="AQ39" s="691"/>
    </row>
    <row r="40" spans="1:43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IF('UK Prices'!D40=0,"",'UK Prices'!D40)</f>
        <v>Stretch Lisle Colour Block Space Dye (A)</v>
      </c>
      <c r="E40" s="102"/>
      <c r="F40" s="103">
        <v>4</v>
      </c>
      <c r="G40" s="97"/>
      <c r="H40" s="97"/>
      <c r="I40" s="97"/>
      <c r="J40" s="97"/>
      <c r="K40" s="124"/>
      <c r="L40" s="433">
        <v>350</v>
      </c>
      <c r="M40" s="61"/>
      <c r="N40" s="433"/>
      <c r="O40" s="88">
        <v>0.08</v>
      </c>
      <c r="P40" s="93"/>
      <c r="Q40" s="115">
        <f>'Std Cst'!AS40</f>
        <v>135.66935355999999</v>
      </c>
      <c r="R40" s="61"/>
      <c r="S40" s="93"/>
      <c r="T40" s="117"/>
      <c r="U40" s="117"/>
      <c r="V40" s="117"/>
      <c r="W40" s="117"/>
      <c r="X40" s="118"/>
      <c r="Y40" s="443">
        <f t="shared" ref="Y40:Y54" si="15">(L40-Q40)/L40</f>
        <v>0.61237327554285714</v>
      </c>
      <c r="Z40" s="119"/>
      <c r="AA40" s="93"/>
      <c r="AB40" s="117"/>
      <c r="AC40" s="117"/>
      <c r="AD40" s="117"/>
      <c r="AE40" s="117"/>
      <c r="AF40" s="118"/>
      <c r="AG40" s="443">
        <f t="shared" ref="AG40:AG54" si="16">((L40*(1-O40))-Q40)/(L40*(1-O40))</f>
        <v>0.57866660385093172</v>
      </c>
      <c r="AH40" s="119"/>
      <c r="AI40" s="103"/>
      <c r="AJ40" s="433"/>
      <c r="AK40" s="101"/>
      <c r="AL40" s="101"/>
      <c r="AM40" s="673"/>
      <c r="AN40" s="487"/>
      <c r="AO40" s="263"/>
      <c r="AP40" s="691">
        <v>800</v>
      </c>
      <c r="AQ40" s="691"/>
    </row>
    <row r="41" spans="1:43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IF('UK Prices'!D41=0,"",'UK Prices'!D41)</f>
        <v>Heather Lisle Stripe (A)</v>
      </c>
      <c r="E41" s="102"/>
      <c r="F41" s="103">
        <v>4</v>
      </c>
      <c r="G41" s="97"/>
      <c r="H41" s="97"/>
      <c r="I41" s="97"/>
      <c r="J41" s="97"/>
      <c r="K41" s="124"/>
      <c r="L41" s="433">
        <v>350</v>
      </c>
      <c r="M41" s="61"/>
      <c r="N41" s="433"/>
      <c r="O41" s="88">
        <v>0.08</v>
      </c>
      <c r="P41" s="93"/>
      <c r="Q41" s="115">
        <f>'Std Cst'!AS41</f>
        <v>131.88375355999997</v>
      </c>
      <c r="R41" s="61"/>
      <c r="S41" s="93"/>
      <c r="T41" s="117"/>
      <c r="U41" s="117"/>
      <c r="V41" s="117"/>
      <c r="W41" s="117"/>
      <c r="X41" s="118"/>
      <c r="Y41" s="443">
        <f t="shared" si="15"/>
        <v>0.62318927554285719</v>
      </c>
      <c r="Z41" s="119"/>
      <c r="AA41" s="93"/>
      <c r="AB41" s="117"/>
      <c r="AC41" s="117"/>
      <c r="AD41" s="117"/>
      <c r="AE41" s="117"/>
      <c r="AF41" s="118"/>
      <c r="AG41" s="443">
        <f t="shared" si="16"/>
        <v>0.59042312559006216</v>
      </c>
      <c r="AH41" s="119"/>
      <c r="AI41" s="103"/>
      <c r="AJ41" s="433"/>
      <c r="AK41" s="101"/>
      <c r="AL41" s="101"/>
      <c r="AM41" s="673"/>
      <c r="AN41" s="487"/>
      <c r="AO41" s="263"/>
      <c r="AP41" s="691">
        <v>800</v>
      </c>
      <c r="AQ41" s="691"/>
    </row>
    <row r="42" spans="1:43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IF('UK Prices'!D42=0,"",'UK Prices'!D42)</f>
        <v>Pique Chest Stripe w/ Self Collar (T)</v>
      </c>
      <c r="E42" s="102"/>
      <c r="F42" s="103">
        <v>3</v>
      </c>
      <c r="G42" s="97"/>
      <c r="H42" s="97"/>
      <c r="I42" s="97"/>
      <c r="J42" s="97">
        <v>300</v>
      </c>
      <c r="K42" s="124">
        <v>325</v>
      </c>
      <c r="L42" s="433">
        <v>330</v>
      </c>
      <c r="M42" s="61">
        <f t="shared" ref="M42" si="17">(L42-K42)/K42</f>
        <v>1.5384615384615385E-2</v>
      </c>
      <c r="N42" s="433"/>
      <c r="O42" s="88">
        <v>0.13</v>
      </c>
      <c r="P42" s="93"/>
      <c r="Q42" s="115">
        <f>'Std Cst'!AS42</f>
        <v>137.50148255999997</v>
      </c>
      <c r="R42" s="61"/>
      <c r="S42" s="93"/>
      <c r="T42" s="117"/>
      <c r="U42" s="117"/>
      <c r="V42" s="117"/>
      <c r="W42" s="117">
        <v>0.55046000000000006</v>
      </c>
      <c r="X42" s="118">
        <v>0.57699999999999996</v>
      </c>
      <c r="Y42" s="443">
        <f t="shared" si="15"/>
        <v>0.58332884072727287</v>
      </c>
      <c r="Z42" s="119">
        <f t="shared" ref="Z42" si="18">Y42-X42</f>
        <v>6.3288407272729108E-3</v>
      </c>
      <c r="AA42" s="93"/>
      <c r="AB42" s="117"/>
      <c r="AC42" s="117"/>
      <c r="AD42" s="117"/>
      <c r="AE42" s="117">
        <v>0.48328735632183911</v>
      </c>
      <c r="AF42" s="118">
        <v>0.51400000000000001</v>
      </c>
      <c r="AG42" s="443">
        <f t="shared" si="16"/>
        <v>0.52106763301985382</v>
      </c>
      <c r="AH42" s="119">
        <f t="shared" ref="AH42" si="19">AG42-AF42</f>
        <v>7.0676330198538029E-3</v>
      </c>
      <c r="AI42" s="103"/>
      <c r="AJ42" s="433"/>
      <c r="AK42" s="101"/>
      <c r="AL42" s="101"/>
      <c r="AM42" s="673">
        <v>595</v>
      </c>
      <c r="AN42" s="487">
        <v>699</v>
      </c>
      <c r="AO42" s="263">
        <v>749</v>
      </c>
      <c r="AP42" s="691">
        <v>750</v>
      </c>
      <c r="AQ42" s="691"/>
    </row>
    <row r="43" spans="1:43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IF('UK Prices'!D43=0,"",'UK Prices'!D43)</f>
        <v>Stretch Pique All Colours Chest Stripe (T)</v>
      </c>
      <c r="E43" s="102"/>
      <c r="F43" s="103">
        <v>3</v>
      </c>
      <c r="G43" s="97"/>
      <c r="H43" s="97"/>
      <c r="I43" s="97"/>
      <c r="J43" s="97"/>
      <c r="K43" s="124"/>
      <c r="L43" s="433">
        <v>330</v>
      </c>
      <c r="M43" s="61"/>
      <c r="N43" s="433"/>
      <c r="O43" s="88">
        <v>0.08</v>
      </c>
      <c r="P43" s="93"/>
      <c r="Q43" s="115">
        <f>'Std Cst'!AS43</f>
        <v>130.68740255999998</v>
      </c>
      <c r="R43" s="61"/>
      <c r="S43" s="93"/>
      <c r="T43" s="117"/>
      <c r="U43" s="117"/>
      <c r="V43" s="117"/>
      <c r="W43" s="117"/>
      <c r="X43" s="118"/>
      <c r="Y43" s="443">
        <f>(L43-Q43)/L43</f>
        <v>0.60397756800000002</v>
      </c>
      <c r="Z43" s="119"/>
      <c r="AA43" s="93"/>
      <c r="AB43" s="117"/>
      <c r="AC43" s="117"/>
      <c r="AD43" s="117"/>
      <c r="AE43" s="117"/>
      <c r="AF43" s="118"/>
      <c r="AG43" s="443">
        <f>((L43*(1-O43))-Q43)/(L43*(1-O43))</f>
        <v>0.56954083478260875</v>
      </c>
      <c r="AH43" s="119"/>
      <c r="AI43" s="103"/>
      <c r="AJ43" s="433"/>
      <c r="AK43" s="101"/>
      <c r="AL43" s="101"/>
      <c r="AM43" s="673"/>
      <c r="AN43" s="487"/>
      <c r="AO43" s="263"/>
      <c r="AP43" s="691">
        <v>750</v>
      </c>
      <c r="AQ43" s="691"/>
    </row>
    <row r="44" spans="1:43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IF('UK Prices'!D44=0,"",'UK Prices'!D44)</f>
        <v>Stretch Pique Double Space Dye Chest Stripe (A)</v>
      </c>
      <c r="E44" s="102"/>
      <c r="F44" s="103">
        <v>3</v>
      </c>
      <c r="G44" s="97"/>
      <c r="H44" s="97"/>
      <c r="I44" s="97"/>
      <c r="J44" s="97"/>
      <c r="K44" s="124"/>
      <c r="L44" s="433">
        <v>330</v>
      </c>
      <c r="M44" s="61"/>
      <c r="N44" s="433"/>
      <c r="O44" s="88">
        <v>0.08</v>
      </c>
      <c r="P44" s="93"/>
      <c r="Q44" s="115">
        <f>'Std Cst'!AS44</f>
        <v>130.68740255999998</v>
      </c>
      <c r="R44" s="61"/>
      <c r="S44" s="93"/>
      <c r="T44" s="117"/>
      <c r="U44" s="117"/>
      <c r="V44" s="117"/>
      <c r="W44" s="117"/>
      <c r="X44" s="118"/>
      <c r="Y44" s="443">
        <f t="shared" si="15"/>
        <v>0.60397756800000002</v>
      </c>
      <c r="Z44" s="119"/>
      <c r="AA44" s="93"/>
      <c r="AB44" s="117"/>
      <c r="AC44" s="117"/>
      <c r="AD44" s="117"/>
      <c r="AE44" s="117"/>
      <c r="AF44" s="118"/>
      <c r="AG44" s="443">
        <f t="shared" si="16"/>
        <v>0.56954083478260875</v>
      </c>
      <c r="AH44" s="119"/>
      <c r="AI44" s="103"/>
      <c r="AJ44" s="433"/>
      <c r="AK44" s="101"/>
      <c r="AL44" s="101"/>
      <c r="AM44" s="673"/>
      <c r="AN44" s="487"/>
      <c r="AO44" s="263"/>
      <c r="AP44" s="691">
        <v>750</v>
      </c>
      <c r="AQ44" s="691"/>
    </row>
    <row r="45" spans="1:43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IF('UK Prices'!D45=0,"",'UK Prices'!D45)</f>
        <v>Smooth Pique Chest Stripe (T)</v>
      </c>
      <c r="E45" s="102"/>
      <c r="F45" s="103">
        <v>3</v>
      </c>
      <c r="G45" s="97"/>
      <c r="H45" s="97"/>
      <c r="I45" s="97"/>
      <c r="J45" s="97"/>
      <c r="K45" s="124"/>
      <c r="L45" s="433">
        <v>330</v>
      </c>
      <c r="M45" s="61"/>
      <c r="N45" s="433"/>
      <c r="O45" s="88">
        <v>0.08</v>
      </c>
      <c r="P45" s="93"/>
      <c r="Q45" s="115">
        <f>'Std Cst'!AS45</f>
        <v>129.74100256</v>
      </c>
      <c r="R45" s="61"/>
      <c r="S45" s="93"/>
      <c r="T45" s="117"/>
      <c r="U45" s="117"/>
      <c r="V45" s="117"/>
      <c r="W45" s="117"/>
      <c r="X45" s="118"/>
      <c r="Y45" s="443">
        <f t="shared" si="15"/>
        <v>0.60684544678787877</v>
      </c>
      <c r="Z45" s="119"/>
      <c r="AA45" s="93"/>
      <c r="AB45" s="117"/>
      <c r="AC45" s="117"/>
      <c r="AD45" s="117"/>
      <c r="AE45" s="117"/>
      <c r="AF45" s="118"/>
      <c r="AG45" s="443">
        <f t="shared" si="16"/>
        <v>0.57265809433465087</v>
      </c>
      <c r="AH45" s="119"/>
      <c r="AI45" s="103"/>
      <c r="AJ45" s="433"/>
      <c r="AK45" s="101"/>
      <c r="AL45" s="101"/>
      <c r="AM45" s="673"/>
      <c r="AN45" s="487"/>
      <c r="AO45" s="263"/>
      <c r="AP45" s="691">
        <v>750</v>
      </c>
      <c r="AQ45" s="691"/>
    </row>
    <row r="46" spans="1:43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IF('UK Prices'!D46=0,"",'UK Prices'!D46)</f>
        <v>Birdseye Pique w/Circle Print Trim (A)</v>
      </c>
      <c r="E46" s="102"/>
      <c r="F46" s="103">
        <v>3</v>
      </c>
      <c r="G46" s="97"/>
      <c r="H46" s="97"/>
      <c r="I46" s="97"/>
      <c r="J46" s="97"/>
      <c r="K46" s="124"/>
      <c r="L46" s="433">
        <v>330</v>
      </c>
      <c r="M46" s="61"/>
      <c r="N46" s="433"/>
      <c r="O46" s="88">
        <v>0.08</v>
      </c>
      <c r="P46" s="93"/>
      <c r="Q46" s="115">
        <f>'Std Cst'!AS46</f>
        <v>124.25188256</v>
      </c>
      <c r="R46" s="61"/>
      <c r="S46" s="93"/>
      <c r="T46" s="117"/>
      <c r="U46" s="117"/>
      <c r="V46" s="117"/>
      <c r="W46" s="117"/>
      <c r="X46" s="118"/>
      <c r="Y46" s="443">
        <f t="shared" si="15"/>
        <v>0.62347914375757574</v>
      </c>
      <c r="Z46" s="119"/>
      <c r="AA46" s="93"/>
      <c r="AB46" s="117"/>
      <c r="AC46" s="117"/>
      <c r="AD46" s="117"/>
      <c r="AE46" s="117"/>
      <c r="AF46" s="118"/>
      <c r="AG46" s="443">
        <f t="shared" si="16"/>
        <v>0.59073819973649533</v>
      </c>
      <c r="AH46" s="119"/>
      <c r="AI46" s="103"/>
      <c r="AJ46" s="433"/>
      <c r="AK46" s="101"/>
      <c r="AL46" s="101"/>
      <c r="AM46" s="673"/>
      <c r="AN46" s="487"/>
      <c r="AO46" s="263"/>
      <c r="AP46" s="691">
        <v>750</v>
      </c>
      <c r="AQ46" s="691"/>
    </row>
    <row r="47" spans="1:43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IF('UK Prices'!D47=0,"",'UK Prices'!D47)</f>
        <v>Smooth Pique w/Half Band Cuff (A)</v>
      </c>
      <c r="E47" s="102"/>
      <c r="F47" s="103">
        <v>3</v>
      </c>
      <c r="G47" s="97"/>
      <c r="H47" s="97"/>
      <c r="I47" s="97"/>
      <c r="J47" s="97"/>
      <c r="K47" s="124"/>
      <c r="L47" s="433">
        <v>330</v>
      </c>
      <c r="M47" s="61"/>
      <c r="N47" s="433"/>
      <c r="O47" s="88">
        <v>0.08</v>
      </c>
      <c r="P47" s="93"/>
      <c r="Q47" s="115">
        <f>'Std Cst'!AS47</f>
        <v>119.51988255999999</v>
      </c>
      <c r="R47" s="61"/>
      <c r="S47" s="93"/>
      <c r="T47" s="117"/>
      <c r="U47" s="117"/>
      <c r="V47" s="117"/>
      <c r="W47" s="117"/>
      <c r="X47" s="118"/>
      <c r="Y47" s="443">
        <f t="shared" si="15"/>
        <v>0.63781853769696972</v>
      </c>
      <c r="Z47" s="119"/>
      <c r="AA47" s="93"/>
      <c r="AB47" s="117"/>
      <c r="AC47" s="117"/>
      <c r="AD47" s="117"/>
      <c r="AE47" s="117"/>
      <c r="AF47" s="118"/>
      <c r="AG47" s="443">
        <f t="shared" si="16"/>
        <v>0.60632449749670625</v>
      </c>
      <c r="AH47" s="119"/>
      <c r="AI47" s="103"/>
      <c r="AJ47" s="433"/>
      <c r="AK47" s="101"/>
      <c r="AL47" s="101"/>
      <c r="AM47" s="673"/>
      <c r="AN47" s="487"/>
      <c r="AO47" s="263"/>
      <c r="AP47" s="691">
        <v>750</v>
      </c>
      <c r="AQ47" s="691"/>
    </row>
    <row r="48" spans="1:43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IF('UK Prices'!D48=0,"",'UK Prices'!D48)</f>
        <v>Stretch Pique Colour Block &amp; Contrast Trim (A)</v>
      </c>
      <c r="E48" s="102"/>
      <c r="F48" s="103">
        <v>3</v>
      </c>
      <c r="G48" s="97"/>
      <c r="H48" s="97"/>
      <c r="I48" s="97"/>
      <c r="J48" s="97"/>
      <c r="K48" s="124"/>
      <c r="L48" s="433">
        <v>330</v>
      </c>
      <c r="M48" s="61"/>
      <c r="N48" s="433"/>
      <c r="O48" s="88">
        <v>0.08</v>
      </c>
      <c r="P48" s="93"/>
      <c r="Q48" s="115">
        <f>'Std Cst'!AS48</f>
        <v>115.73428255999998</v>
      </c>
      <c r="R48" s="61"/>
      <c r="S48" s="93"/>
      <c r="T48" s="117"/>
      <c r="U48" s="117"/>
      <c r="V48" s="117"/>
      <c r="W48" s="117"/>
      <c r="X48" s="118"/>
      <c r="Y48" s="443">
        <f t="shared" si="15"/>
        <v>0.64929005284848484</v>
      </c>
      <c r="Z48" s="119"/>
      <c r="AA48" s="93"/>
      <c r="AB48" s="117"/>
      <c r="AC48" s="117"/>
      <c r="AD48" s="117"/>
      <c r="AE48" s="117"/>
      <c r="AF48" s="118"/>
      <c r="AG48" s="443">
        <f t="shared" si="16"/>
        <v>0.61879353570487483</v>
      </c>
      <c r="AH48" s="119"/>
      <c r="AI48" s="103"/>
      <c r="AJ48" s="433"/>
      <c r="AK48" s="101"/>
      <c r="AL48" s="101"/>
      <c r="AM48" s="673"/>
      <c r="AN48" s="487"/>
      <c r="AO48" s="263"/>
      <c r="AP48" s="691">
        <v>750</v>
      </c>
      <c r="AQ48" s="691"/>
    </row>
    <row r="49" spans="1:43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IF('UK Prices'!D49=0,"",'UK Prices'!D49)</f>
        <v>Stretch Lisle Tie Print (A)</v>
      </c>
      <c r="E49" s="102"/>
      <c r="F49" s="103">
        <v>2</v>
      </c>
      <c r="G49" s="97"/>
      <c r="H49" s="97"/>
      <c r="I49" s="97"/>
      <c r="J49" s="97"/>
      <c r="K49" s="124"/>
      <c r="L49" s="433">
        <v>290</v>
      </c>
      <c r="M49" s="61"/>
      <c r="N49" s="433"/>
      <c r="O49" s="88">
        <v>0.08</v>
      </c>
      <c r="P49" s="93"/>
      <c r="Q49" s="115">
        <f>'Std Cst'!AS49</f>
        <v>115.24506135999999</v>
      </c>
      <c r="R49" s="61"/>
      <c r="S49" s="93"/>
      <c r="T49" s="117"/>
      <c r="U49" s="117"/>
      <c r="V49" s="117"/>
      <c r="W49" s="117"/>
      <c r="X49" s="118"/>
      <c r="Y49" s="443">
        <f t="shared" si="15"/>
        <v>0.60260323668965521</v>
      </c>
      <c r="Z49" s="119"/>
      <c r="AA49" s="93"/>
      <c r="AB49" s="117"/>
      <c r="AC49" s="117"/>
      <c r="AD49" s="117"/>
      <c r="AE49" s="117"/>
      <c r="AF49" s="118"/>
      <c r="AG49" s="443">
        <f t="shared" si="16"/>
        <v>0.56804699640179912</v>
      </c>
      <c r="AH49" s="119"/>
      <c r="AI49" s="103"/>
      <c r="AJ49" s="433"/>
      <c r="AK49" s="101"/>
      <c r="AL49" s="101"/>
      <c r="AM49" s="673"/>
      <c r="AN49" s="487"/>
      <c r="AO49" s="263"/>
      <c r="AP49" s="691">
        <v>650</v>
      </c>
      <c r="AQ49" s="691"/>
    </row>
    <row r="50" spans="1:43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IF('UK Prices'!D50=0,"",'UK Prices'!D50)</f>
        <v>Stretch Lisle Open Stripe (T)</v>
      </c>
      <c r="E50" s="102"/>
      <c r="F50" s="103">
        <v>2</v>
      </c>
      <c r="G50" s="97"/>
      <c r="H50" s="97"/>
      <c r="I50" s="97"/>
      <c r="J50" s="97"/>
      <c r="K50" s="124"/>
      <c r="L50" s="433">
        <v>290</v>
      </c>
      <c r="M50" s="61"/>
      <c r="N50" s="433"/>
      <c r="O50" s="88">
        <v>0.08</v>
      </c>
      <c r="P50" s="93"/>
      <c r="Q50" s="115">
        <f>'Std Cst'!AS50</f>
        <v>126.60186135999999</v>
      </c>
      <c r="R50" s="61"/>
      <c r="S50" s="93"/>
      <c r="T50" s="117"/>
      <c r="U50" s="117"/>
      <c r="V50" s="117"/>
      <c r="W50" s="117"/>
      <c r="X50" s="118"/>
      <c r="Y50" s="443">
        <f>(L50-Q50)/L50</f>
        <v>0.56344185737931041</v>
      </c>
      <c r="Z50" s="119"/>
      <c r="AA50" s="93"/>
      <c r="AB50" s="117"/>
      <c r="AC50" s="117"/>
      <c r="AD50" s="117"/>
      <c r="AE50" s="117"/>
      <c r="AF50" s="118"/>
      <c r="AG50" s="443">
        <f>((L50*(1-O50))-Q50)/(L50*(1-O50))</f>
        <v>0.52548027976012002</v>
      </c>
      <c r="AH50" s="119"/>
      <c r="AI50" s="103"/>
      <c r="AJ50" s="433"/>
      <c r="AK50" s="101"/>
      <c r="AL50" s="101"/>
      <c r="AM50" s="673"/>
      <c r="AN50" s="487"/>
      <c r="AO50" s="263"/>
      <c r="AP50" s="691">
        <v>650</v>
      </c>
      <c r="AQ50" s="691"/>
    </row>
    <row r="51" spans="1:43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IF('UK Prices'!D51=0,"",'UK Prices'!D51)</f>
        <v>Stretch Pique w/FJ Chest Logo (A)</v>
      </c>
      <c r="E51" s="102"/>
      <c r="F51" s="103">
        <v>2</v>
      </c>
      <c r="G51" s="97"/>
      <c r="H51" s="97"/>
      <c r="I51" s="97"/>
      <c r="J51" s="97"/>
      <c r="K51" s="124"/>
      <c r="L51" s="433">
        <v>290</v>
      </c>
      <c r="M51" s="61"/>
      <c r="N51" s="433"/>
      <c r="O51" s="88">
        <v>0.08</v>
      </c>
      <c r="P51" s="93"/>
      <c r="Q51" s="115">
        <f>'Std Cst'!AS51</f>
        <v>109.75594135999998</v>
      </c>
      <c r="R51" s="61"/>
      <c r="S51" s="93"/>
      <c r="T51" s="117"/>
      <c r="U51" s="117"/>
      <c r="V51" s="117"/>
      <c r="W51" s="117"/>
      <c r="X51" s="118"/>
      <c r="Y51" s="443">
        <f>(L51-Q51)/L51</f>
        <v>0.62153123668965526</v>
      </c>
      <c r="Z51" s="119"/>
      <c r="AA51" s="93"/>
      <c r="AB51" s="117"/>
      <c r="AC51" s="117"/>
      <c r="AD51" s="117"/>
      <c r="AE51" s="117"/>
      <c r="AF51" s="118"/>
      <c r="AG51" s="443">
        <f>((L51*(1-O51))-Q51)/(L51*(1-O51))</f>
        <v>0.58862090944527745</v>
      </c>
      <c r="AH51" s="119"/>
      <c r="AI51" s="103"/>
      <c r="AJ51" s="433"/>
      <c r="AK51" s="101"/>
      <c r="AL51" s="101"/>
      <c r="AM51" s="673"/>
      <c r="AN51" s="487"/>
      <c r="AO51" s="263"/>
      <c r="AP51" s="691">
        <v>650</v>
      </c>
      <c r="AQ51" s="691"/>
    </row>
    <row r="52" spans="1:43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IF('UK Prices'!D52=0,"",'UK Prices'!D52)</f>
        <v>Smooth Pique w/Collar &amp; Sleeve Stripes (A)</v>
      </c>
      <c r="E52" s="102"/>
      <c r="F52" s="103">
        <v>2</v>
      </c>
      <c r="G52" s="97"/>
      <c r="H52" s="97"/>
      <c r="I52" s="97"/>
      <c r="J52" s="97"/>
      <c r="K52" s="124"/>
      <c r="L52" s="433">
        <v>290</v>
      </c>
      <c r="M52" s="61"/>
      <c r="N52" s="433"/>
      <c r="O52" s="88">
        <v>0.08</v>
      </c>
      <c r="P52" s="93"/>
      <c r="Q52" s="115">
        <f>'Std Cst'!AS52</f>
        <v>111.45946135999999</v>
      </c>
      <c r="R52" s="61"/>
      <c r="S52" s="93"/>
      <c r="T52" s="117"/>
      <c r="U52" s="117"/>
      <c r="V52" s="117"/>
      <c r="W52" s="117"/>
      <c r="X52" s="118"/>
      <c r="Y52" s="443">
        <f t="shared" si="15"/>
        <v>0.61565702979310355</v>
      </c>
      <c r="Z52" s="119"/>
      <c r="AA52" s="93"/>
      <c r="AB52" s="117"/>
      <c r="AC52" s="117"/>
      <c r="AD52" s="117"/>
      <c r="AE52" s="117"/>
      <c r="AF52" s="118"/>
      <c r="AG52" s="443">
        <f t="shared" si="16"/>
        <v>0.58223590194902564</v>
      </c>
      <c r="AH52" s="119"/>
      <c r="AI52" s="103"/>
      <c r="AJ52" s="433"/>
      <c r="AK52" s="101"/>
      <c r="AL52" s="101"/>
      <c r="AM52" s="673"/>
      <c r="AN52" s="487"/>
      <c r="AO52" s="263"/>
      <c r="AP52" s="691">
        <v>650</v>
      </c>
      <c r="AQ52" s="691"/>
    </row>
    <row r="53" spans="1:43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IF('UK Prices'!D53=0,"",'UK Prices'!D53)</f>
        <v>Stretch Pique w/Lisle Tie Print Trim (A)</v>
      </c>
      <c r="E53" s="102"/>
      <c r="F53" s="103">
        <v>2</v>
      </c>
      <c r="G53" s="97"/>
      <c r="H53" s="97"/>
      <c r="I53" s="97"/>
      <c r="J53" s="97"/>
      <c r="K53" s="124"/>
      <c r="L53" s="433">
        <v>290</v>
      </c>
      <c r="M53" s="61"/>
      <c r="N53" s="433"/>
      <c r="O53" s="88">
        <v>0.08</v>
      </c>
      <c r="P53" s="93"/>
      <c r="Q53" s="115">
        <f>'Std Cst'!AS53</f>
        <v>109.75594135999998</v>
      </c>
      <c r="R53" s="61"/>
      <c r="S53" s="93"/>
      <c r="T53" s="117"/>
      <c r="U53" s="117"/>
      <c r="V53" s="117"/>
      <c r="W53" s="117"/>
      <c r="X53" s="118"/>
      <c r="Y53" s="443">
        <f t="shared" si="15"/>
        <v>0.62153123668965526</v>
      </c>
      <c r="Z53" s="119"/>
      <c r="AA53" s="93"/>
      <c r="AB53" s="117"/>
      <c r="AC53" s="117"/>
      <c r="AD53" s="117"/>
      <c r="AE53" s="117"/>
      <c r="AF53" s="118"/>
      <c r="AG53" s="443">
        <f t="shared" si="16"/>
        <v>0.58862090944527745</v>
      </c>
      <c r="AH53" s="119"/>
      <c r="AI53" s="103"/>
      <c r="AJ53" s="433"/>
      <c r="AK53" s="101"/>
      <c r="AL53" s="101"/>
      <c r="AM53" s="673"/>
      <c r="AN53" s="487"/>
      <c r="AO53" s="263"/>
      <c r="AP53" s="691">
        <v>650</v>
      </c>
      <c r="AQ53" s="691"/>
    </row>
    <row r="54" spans="1:43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IF('UK Prices'!D54=0,"",'UK Prices'!D54)</f>
        <v>Stretch Jacquard Geometric (T)</v>
      </c>
      <c r="E54" s="102"/>
      <c r="F54" s="103">
        <v>2</v>
      </c>
      <c r="G54" s="97"/>
      <c r="H54" s="97"/>
      <c r="I54" s="97"/>
      <c r="J54" s="97"/>
      <c r="K54" s="124"/>
      <c r="L54" s="433">
        <v>290</v>
      </c>
      <c r="M54" s="61"/>
      <c r="N54" s="433"/>
      <c r="O54" s="88">
        <v>0.08</v>
      </c>
      <c r="P54" s="93"/>
      <c r="Q54" s="115">
        <f>'Std Cst'!AS54</f>
        <v>104.83466136</v>
      </c>
      <c r="R54" s="61"/>
      <c r="S54" s="93"/>
      <c r="T54" s="117"/>
      <c r="U54" s="117"/>
      <c r="V54" s="117"/>
      <c r="W54" s="117"/>
      <c r="X54" s="118"/>
      <c r="Y54" s="443">
        <f t="shared" si="15"/>
        <v>0.63850116772413801</v>
      </c>
      <c r="Z54" s="119"/>
      <c r="AA54" s="93"/>
      <c r="AB54" s="117"/>
      <c r="AC54" s="117"/>
      <c r="AD54" s="117"/>
      <c r="AE54" s="117"/>
      <c r="AF54" s="118"/>
      <c r="AG54" s="443">
        <f t="shared" si="16"/>
        <v>0.60706648665667173</v>
      </c>
      <c r="AH54" s="119"/>
      <c r="AI54" s="103"/>
      <c r="AJ54" s="433"/>
      <c r="AK54" s="101"/>
      <c r="AL54" s="101"/>
      <c r="AM54" s="673"/>
      <c r="AN54" s="487"/>
      <c r="AO54" s="263"/>
      <c r="AP54" s="691">
        <v>650</v>
      </c>
      <c r="AQ54" s="691"/>
    </row>
    <row r="55" spans="1:43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IF('UK Prices'!D55=0,"",'UK Prices'!D55)</f>
        <v>Stretch Pique (T)</v>
      </c>
      <c r="E55" s="102"/>
      <c r="F55" s="102">
        <v>1</v>
      </c>
      <c r="G55" s="97">
        <v>200</v>
      </c>
      <c r="H55" s="97">
        <v>200</v>
      </c>
      <c r="I55" s="97">
        <v>220.00000000000003</v>
      </c>
      <c r="J55" s="97">
        <v>225</v>
      </c>
      <c r="K55" s="124">
        <v>245</v>
      </c>
      <c r="L55" s="433">
        <v>250</v>
      </c>
      <c r="M55" s="61">
        <f t="shared" ref="M55:M56" si="20">(L55-K55)/K55</f>
        <v>2.0408163265306121E-2</v>
      </c>
      <c r="N55" s="433"/>
      <c r="O55" s="88">
        <v>0.08</v>
      </c>
      <c r="P55" s="103"/>
      <c r="Q55" s="115">
        <f>'Std Cst'!AS55</f>
        <v>95.927137799999983</v>
      </c>
      <c r="R55" s="61">
        <f>'Std Cst'!AT55</f>
        <v>0</v>
      </c>
      <c r="S55" s="93"/>
      <c r="T55" s="117">
        <v>0.65923517440000001</v>
      </c>
      <c r="U55" s="117">
        <v>0.56856517600000001</v>
      </c>
      <c r="V55" s="117">
        <v>0.60778652363636376</v>
      </c>
      <c r="W55" s="117">
        <v>0.57365716533333344</v>
      </c>
      <c r="X55" s="118">
        <v>0.6084606620408165</v>
      </c>
      <c r="Y55" s="443">
        <f>(L55-Q55)/L55</f>
        <v>0.61629144880000009</v>
      </c>
      <c r="Z55" s="119">
        <f t="shared" ref="Z55:Z56" si="21">Y55-X55</f>
        <v>7.8307867591835834E-3</v>
      </c>
      <c r="AA55" s="93"/>
      <c r="AB55" s="61">
        <v>0.60831629241379304</v>
      </c>
      <c r="AC55" s="61">
        <v>0.50409790344827587</v>
      </c>
      <c r="AD55" s="61">
        <v>0.5491799122257055</v>
      </c>
      <c r="AE55" s="61">
        <v>0.50995076475095791</v>
      </c>
      <c r="AF55" s="116">
        <v>0.54995478395496133</v>
      </c>
      <c r="AG55" s="443">
        <f>((L55*(1-O55))-Q55)/(L55*(1-O55))</f>
        <v>0.58292548782608711</v>
      </c>
      <c r="AH55" s="119">
        <f t="shared" ref="AH55:AH56" si="22">AG55-AF55</f>
        <v>3.2970703871125773E-2</v>
      </c>
      <c r="AI55" s="103"/>
      <c r="AJ55" s="433"/>
      <c r="AK55" s="101">
        <v>495</v>
      </c>
      <c r="AL55" s="101">
        <v>495</v>
      </c>
      <c r="AM55" s="673">
        <v>545</v>
      </c>
      <c r="AN55" s="487">
        <v>549</v>
      </c>
      <c r="AO55" s="263">
        <v>599</v>
      </c>
      <c r="AP55" s="691">
        <v>600</v>
      </c>
      <c r="AQ55" s="691"/>
    </row>
    <row r="56" spans="1:43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IF('UK Prices'!D56=0,"",'UK Prices'!D56)</f>
        <v>Stretch Pique (A)</v>
      </c>
      <c r="E56" s="102"/>
      <c r="F56" s="102">
        <v>1</v>
      </c>
      <c r="G56" s="97">
        <v>200</v>
      </c>
      <c r="H56" s="97">
        <v>200</v>
      </c>
      <c r="I56" s="97">
        <v>220.00000000000003</v>
      </c>
      <c r="J56" s="97">
        <v>225</v>
      </c>
      <c r="K56" s="124">
        <v>245</v>
      </c>
      <c r="L56" s="433">
        <v>250</v>
      </c>
      <c r="M56" s="61">
        <f t="shared" si="20"/>
        <v>2.0408163265306121E-2</v>
      </c>
      <c r="N56" s="433"/>
      <c r="O56" s="88">
        <v>0.08</v>
      </c>
      <c r="P56" s="103"/>
      <c r="Q56" s="115">
        <f>'Std Cst'!AS56</f>
        <v>99.712737799999985</v>
      </c>
      <c r="R56" s="61">
        <f>'Std Cst'!AT56</f>
        <v>0</v>
      </c>
      <c r="S56" s="93"/>
      <c r="T56" s="117">
        <v>0.64915517440000003</v>
      </c>
      <c r="U56" s="117">
        <v>0.56856517600000001</v>
      </c>
      <c r="V56" s="117">
        <v>0.60778652363636376</v>
      </c>
      <c r="W56" s="117">
        <v>0.55683227644444455</v>
      </c>
      <c r="X56" s="118">
        <v>0.59300923346938783</v>
      </c>
      <c r="Y56" s="443">
        <f>(L56-Q56)/L56</f>
        <v>0.60114904880000009</v>
      </c>
      <c r="Z56" s="119">
        <f t="shared" si="21"/>
        <v>8.1398153306122545E-3</v>
      </c>
      <c r="AA56" s="93"/>
      <c r="AB56" s="61">
        <v>0.59673008551724138</v>
      </c>
      <c r="AC56" s="61">
        <v>0.50409790344827587</v>
      </c>
      <c r="AD56" s="61">
        <v>0.5491799122257055</v>
      </c>
      <c r="AE56" s="61">
        <v>0.49061181200510862</v>
      </c>
      <c r="AF56" s="116">
        <v>0.53219452122918143</v>
      </c>
      <c r="AG56" s="443">
        <f>((L56*(1-O56))-Q56)/(L56*(1-O56))</f>
        <v>0.56646635739130446</v>
      </c>
      <c r="AH56" s="119">
        <f t="shared" si="22"/>
        <v>3.4271836162123037E-2</v>
      </c>
      <c r="AI56" s="103"/>
      <c r="AJ56" s="433"/>
      <c r="AK56" s="101"/>
      <c r="AL56" s="101">
        <v>495</v>
      </c>
      <c r="AM56" s="673">
        <v>545</v>
      </c>
      <c r="AN56" s="487">
        <v>549</v>
      </c>
      <c r="AO56" s="263">
        <v>599</v>
      </c>
      <c r="AP56" s="691">
        <v>600</v>
      </c>
      <c r="AQ56" s="691"/>
    </row>
    <row r="57" spans="1:43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IF('UK Prices'!D57=0,"",'UK Prices'!D57)</f>
        <v>Stretch Pique Double Space Dye Chest Stripe (A) - Prosports</v>
      </c>
      <c r="E57" s="102"/>
      <c r="F57" s="103">
        <v>3</v>
      </c>
      <c r="G57" s="97"/>
      <c r="H57" s="97"/>
      <c r="I57" s="97"/>
      <c r="J57" s="97"/>
      <c r="K57" s="124"/>
      <c r="L57" s="433">
        <v>330</v>
      </c>
      <c r="M57" s="61"/>
      <c r="N57" s="433"/>
      <c r="O57" s="88">
        <v>0.08</v>
      </c>
      <c r="P57" s="93"/>
      <c r="Q57" s="115">
        <f>'Std Cst'!AS57</f>
        <v>130.68740255999998</v>
      </c>
      <c r="R57" s="61"/>
      <c r="S57" s="93"/>
      <c r="T57" s="117"/>
      <c r="U57" s="117"/>
      <c r="V57" s="117"/>
      <c r="W57" s="117"/>
      <c r="X57" s="118"/>
      <c r="Y57" s="443">
        <f t="shared" ref="Y57" si="23">(L57-Q57)/L57</f>
        <v>0.60397756800000002</v>
      </c>
      <c r="Z57" s="119"/>
      <c r="AA57" s="93"/>
      <c r="AB57" s="117"/>
      <c r="AC57" s="117"/>
      <c r="AD57" s="117"/>
      <c r="AE57" s="117"/>
      <c r="AF57" s="118"/>
      <c r="AG57" s="443">
        <f t="shared" ref="AG57" si="24">((L57*(1-O57))-Q57)/(L57*(1-O57))</f>
        <v>0.56954083478260875</v>
      </c>
      <c r="AH57" s="119"/>
      <c r="AI57" s="103"/>
      <c r="AJ57" s="433"/>
      <c r="AK57" s="101"/>
      <c r="AL57" s="101"/>
      <c r="AM57" s="673"/>
      <c r="AN57" s="487"/>
      <c r="AO57" s="263"/>
      <c r="AP57" s="691">
        <v>750</v>
      </c>
      <c r="AQ57" s="691"/>
    </row>
    <row r="58" spans="1:43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IF('UK Prices'!D58=0,"",'UK Prices'!D58)</f>
        <v>Stretch Pique (T) - American Golf</v>
      </c>
      <c r="E58" s="102"/>
      <c r="F58" s="102">
        <v>1</v>
      </c>
      <c r="G58" s="97"/>
      <c r="H58" s="97"/>
      <c r="I58" s="97"/>
      <c r="J58" s="97"/>
      <c r="K58" s="124"/>
      <c r="L58" s="433"/>
      <c r="M58" s="61"/>
      <c r="N58" s="433"/>
      <c r="O58" s="88">
        <v>0.13</v>
      </c>
      <c r="P58" s="103"/>
      <c r="Q58" s="115">
        <f>'Std Cst'!AS58</f>
        <v>97.763119999999986</v>
      </c>
      <c r="R58" s="61"/>
      <c r="S58" s="93"/>
      <c r="T58" s="117"/>
      <c r="U58" s="117"/>
      <c r="V58" s="117"/>
      <c r="W58" s="117"/>
      <c r="X58" s="118"/>
      <c r="Y58" s="443"/>
      <c r="Z58" s="119"/>
      <c r="AA58" s="93"/>
      <c r="AB58" s="61"/>
      <c r="AC58" s="61"/>
      <c r="AD58" s="61"/>
      <c r="AE58" s="61"/>
      <c r="AF58" s="116"/>
      <c r="AG58" s="443"/>
      <c r="AH58" s="119"/>
      <c r="AI58" s="103"/>
      <c r="AJ58" s="433"/>
      <c r="AK58" s="101"/>
      <c r="AL58" s="101"/>
      <c r="AM58" s="673"/>
      <c r="AN58" s="487"/>
      <c r="AO58" s="263"/>
      <c r="AP58" s="691"/>
      <c r="AQ58" s="691"/>
    </row>
    <row r="59" spans="1:43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IF('UK Prices'!D59=0,"",'UK Prices'!D59)</f>
        <v>Stretch Pique (A) - American Golf</v>
      </c>
      <c r="E59" s="102"/>
      <c r="F59" s="102">
        <v>1</v>
      </c>
      <c r="G59" s="97"/>
      <c r="H59" s="97"/>
      <c r="I59" s="97"/>
      <c r="J59" s="97"/>
      <c r="K59" s="124"/>
      <c r="L59" s="433"/>
      <c r="M59" s="61"/>
      <c r="N59" s="433"/>
      <c r="O59" s="88">
        <v>0.13</v>
      </c>
      <c r="P59" s="103"/>
      <c r="Q59" s="115">
        <f>'Std Cst'!AS59</f>
        <v>101.54871999999999</v>
      </c>
      <c r="R59" s="61"/>
      <c r="S59" s="93"/>
      <c r="T59" s="117"/>
      <c r="U59" s="117"/>
      <c r="V59" s="117"/>
      <c r="W59" s="117"/>
      <c r="X59" s="118"/>
      <c r="Y59" s="443"/>
      <c r="Z59" s="119"/>
      <c r="AA59" s="93"/>
      <c r="AB59" s="61"/>
      <c r="AC59" s="61"/>
      <c r="AD59" s="61"/>
      <c r="AE59" s="61"/>
      <c r="AF59" s="116"/>
      <c r="AG59" s="443"/>
      <c r="AH59" s="119"/>
      <c r="AI59" s="103"/>
      <c r="AJ59" s="433"/>
      <c r="AK59" s="101"/>
      <c r="AL59" s="101"/>
      <c r="AM59" s="673"/>
      <c r="AN59" s="487"/>
      <c r="AO59" s="263"/>
      <c r="AP59" s="691"/>
      <c r="AQ59" s="691"/>
    </row>
    <row r="60" spans="1:43" hidden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IF('UK Prices'!D60=0,"",'UK Prices'!D60)</f>
        <v>Lisle Tonal Print w/ Self Collar (T)</v>
      </c>
      <c r="E60" s="102"/>
      <c r="F60" s="103">
        <v>4</v>
      </c>
      <c r="G60" s="97"/>
      <c r="H60" s="97"/>
      <c r="I60" s="97"/>
      <c r="J60" s="97">
        <v>340</v>
      </c>
      <c r="K60" s="124">
        <v>365</v>
      </c>
      <c r="L60" s="433"/>
      <c r="M60" s="61"/>
      <c r="N60" s="433"/>
      <c r="O60" s="88">
        <v>0.13</v>
      </c>
      <c r="P60" s="93"/>
      <c r="Q60" s="115">
        <f>'Std Cst'!AS60</f>
        <v>117.63751999999999</v>
      </c>
      <c r="R60" s="61"/>
      <c r="S60" s="93"/>
      <c r="T60" s="117"/>
      <c r="U60" s="117"/>
      <c r="V60" s="117"/>
      <c r="W60" s="117">
        <v>0.65400729411764702</v>
      </c>
      <c r="X60" s="118">
        <v>0.67770542465753425</v>
      </c>
      <c r="Y60" s="443"/>
      <c r="Z60" s="119"/>
      <c r="AA60" s="93"/>
      <c r="AB60" s="117"/>
      <c r="AC60" s="117"/>
      <c r="AD60" s="117"/>
      <c r="AE60" s="117">
        <v>0.60230723461798519</v>
      </c>
      <c r="AF60" s="118">
        <v>0.62954646512360257</v>
      </c>
      <c r="AG60" s="443"/>
      <c r="AH60" s="119"/>
      <c r="AI60" s="103"/>
      <c r="AJ60" s="433"/>
      <c r="AK60" s="101"/>
      <c r="AL60" s="101"/>
      <c r="AM60" s="673">
        <v>645</v>
      </c>
      <c r="AN60" s="487">
        <v>749</v>
      </c>
      <c r="AO60" s="263">
        <v>799</v>
      </c>
      <c r="AP60" s="691"/>
      <c r="AQ60" s="691"/>
    </row>
    <row r="61" spans="1:43" hidden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IF('UK Prices'!D61=0,"",'UK Prices'!D61)</f>
        <v>Lisle Stripe w/ Self Collar (A)</v>
      </c>
      <c r="E61" s="102"/>
      <c r="F61" s="103">
        <v>4</v>
      </c>
      <c r="G61" s="97"/>
      <c r="H61" s="97"/>
      <c r="I61" s="97"/>
      <c r="J61" s="97">
        <v>340</v>
      </c>
      <c r="K61" s="124">
        <v>365</v>
      </c>
      <c r="L61" s="433"/>
      <c r="M61" s="61"/>
      <c r="N61" s="433"/>
      <c r="O61" s="88">
        <v>0.13</v>
      </c>
      <c r="P61" s="93"/>
      <c r="Q61" s="115">
        <f>'Std Cst'!AS61</f>
        <v>121.42312</v>
      </c>
      <c r="R61" s="61"/>
      <c r="S61" s="93"/>
      <c r="T61" s="117"/>
      <c r="U61" s="117"/>
      <c r="V61" s="117"/>
      <c r="W61" s="117">
        <v>0.64287317647058828</v>
      </c>
      <c r="X61" s="118">
        <v>0.66733391780821927</v>
      </c>
      <c r="Y61" s="443"/>
      <c r="Z61" s="119"/>
      <c r="AA61" s="93"/>
      <c r="AB61" s="117"/>
      <c r="AC61" s="117"/>
      <c r="AD61" s="117"/>
      <c r="AE61" s="117">
        <v>0.5895093982420555</v>
      </c>
      <c r="AF61" s="118">
        <v>0.61762519288301065</v>
      </c>
      <c r="AG61" s="443"/>
      <c r="AH61" s="119"/>
      <c r="AI61" s="103"/>
      <c r="AJ61" s="433"/>
      <c r="AK61" s="101"/>
      <c r="AL61" s="101"/>
      <c r="AM61" s="673">
        <v>645</v>
      </c>
      <c r="AN61" s="487">
        <v>749</v>
      </c>
      <c r="AO61" s="263">
        <v>799</v>
      </c>
      <c r="AP61" s="691"/>
      <c r="AQ61" s="691"/>
    </row>
    <row r="62" spans="1:43" hidden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IF('UK Prices'!D62=0,"",'UK Prices'!D62)</f>
        <v>Jacquard Check w/ Button Down Collar (A)</v>
      </c>
      <c r="E62" s="102"/>
      <c r="F62" s="103">
        <v>4</v>
      </c>
      <c r="G62" s="97"/>
      <c r="H62" s="97"/>
      <c r="I62" s="97"/>
      <c r="J62" s="97">
        <v>340</v>
      </c>
      <c r="K62" s="124">
        <v>365</v>
      </c>
      <c r="L62" s="433"/>
      <c r="M62" s="61"/>
      <c r="N62" s="433"/>
      <c r="O62" s="88">
        <v>0.13</v>
      </c>
      <c r="P62" s="93"/>
      <c r="Q62" s="115">
        <f>'Std Cst'!AS62</f>
        <v>105.33431999999998</v>
      </c>
      <c r="R62" s="61"/>
      <c r="S62" s="93"/>
      <c r="T62" s="117"/>
      <c r="U62" s="117"/>
      <c r="V62" s="117"/>
      <c r="W62" s="117">
        <v>0.69019317647058831</v>
      </c>
      <c r="X62" s="118">
        <v>0.71141282191780819</v>
      </c>
      <c r="Y62" s="443"/>
      <c r="Z62" s="119"/>
      <c r="AA62" s="93"/>
      <c r="AB62" s="117"/>
      <c r="AC62" s="117"/>
      <c r="AD62" s="117"/>
      <c r="AE62" s="117">
        <v>0.64390020283975669</v>
      </c>
      <c r="AF62" s="118">
        <v>0.66829059990552675</v>
      </c>
      <c r="AG62" s="443"/>
      <c r="AH62" s="119"/>
      <c r="AI62" s="103"/>
      <c r="AJ62" s="433"/>
      <c r="AK62" s="101"/>
      <c r="AL62" s="101"/>
      <c r="AM62" s="673">
        <v>695</v>
      </c>
      <c r="AN62" s="487">
        <v>749</v>
      </c>
      <c r="AO62" s="263">
        <v>799</v>
      </c>
      <c r="AP62" s="691"/>
      <c r="AQ62" s="691"/>
    </row>
    <row r="63" spans="1:43" hidden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IF('UK Prices'!D63=0,"",'UK Prices'!D63)</f>
        <v>Raglan Chest Stripe w/ Self Collar (A)</v>
      </c>
      <c r="E63" s="102"/>
      <c r="F63" s="103">
        <v>4</v>
      </c>
      <c r="G63" s="97"/>
      <c r="H63" s="97"/>
      <c r="I63" s="97"/>
      <c r="J63" s="97">
        <v>340</v>
      </c>
      <c r="K63" s="124">
        <v>365</v>
      </c>
      <c r="L63" s="433"/>
      <c r="M63" s="61"/>
      <c r="N63" s="433"/>
      <c r="O63" s="88">
        <v>0.13</v>
      </c>
      <c r="P63" s="93"/>
      <c r="Q63" s="115">
        <f>'Std Cst'!AS63</f>
        <v>138.64760000000001</v>
      </c>
      <c r="R63" s="61"/>
      <c r="S63" s="93"/>
      <c r="T63" s="117"/>
      <c r="U63" s="117"/>
      <c r="V63" s="117"/>
      <c r="W63" s="117">
        <v>0.59221294117647061</v>
      </c>
      <c r="X63" s="118">
        <v>0.62014356164383555</v>
      </c>
      <c r="Y63" s="443"/>
      <c r="Z63" s="119"/>
      <c r="AA63" s="93"/>
      <c r="AB63" s="117"/>
      <c r="AC63" s="117"/>
      <c r="AD63" s="117"/>
      <c r="AE63" s="117">
        <v>0.53127924273157534</v>
      </c>
      <c r="AF63" s="118">
        <v>0.56338340418831678</v>
      </c>
      <c r="AG63" s="443"/>
      <c r="AH63" s="119"/>
      <c r="AI63" s="103"/>
      <c r="AJ63" s="433"/>
      <c r="AK63" s="101"/>
      <c r="AL63" s="101"/>
      <c r="AM63" s="673">
        <v>595</v>
      </c>
      <c r="AN63" s="487">
        <v>749</v>
      </c>
      <c r="AO63" s="263">
        <v>799</v>
      </c>
      <c r="AP63" s="691"/>
      <c r="AQ63" s="691"/>
    </row>
    <row r="64" spans="1:43" hidden="1" x14ac:dyDescent="0.3">
      <c r="A64" s="332">
        <f>'ITMA Form Data'!A65</f>
        <v>0</v>
      </c>
      <c r="B64" s="329">
        <f>'ITMA Form Data'!B65</f>
        <v>0</v>
      </c>
      <c r="C64" s="428" t="str">
        <f>'ITMA Form Data'!C65</f>
        <v>91643/4/5/6</v>
      </c>
      <c r="D64" s="289" t="str">
        <f>IF('UK Prices'!D64=0,"",'UK Prices'!D64)</f>
        <v>Smooth Pique Double Chest Stripe (T)</v>
      </c>
      <c r="E64" s="102"/>
      <c r="F64" s="103">
        <v>4</v>
      </c>
      <c r="G64" s="97"/>
      <c r="H64" s="97"/>
      <c r="I64" s="97"/>
      <c r="J64" s="97">
        <v>340</v>
      </c>
      <c r="K64" s="124">
        <v>365</v>
      </c>
      <c r="L64" s="433"/>
      <c r="M64" s="61"/>
      <c r="N64" s="433"/>
      <c r="O64" s="88">
        <v>0.13</v>
      </c>
      <c r="P64" s="93"/>
      <c r="Q64" s="115">
        <f>'Std Cst'!AS65</f>
        <v>133.91559999999998</v>
      </c>
      <c r="R64" s="61"/>
      <c r="S64" s="93"/>
      <c r="T64" s="117"/>
      <c r="U64" s="117"/>
      <c r="V64" s="117"/>
      <c r="W64" s="117">
        <v>0.6061305882352942</v>
      </c>
      <c r="X64" s="118">
        <v>0.63310794520547953</v>
      </c>
      <c r="Y64" s="443"/>
      <c r="Z64" s="119"/>
      <c r="AA64" s="93"/>
      <c r="AB64" s="117"/>
      <c r="AC64" s="117"/>
      <c r="AD64" s="117"/>
      <c r="AE64" s="117">
        <v>0.54727653820148758</v>
      </c>
      <c r="AF64" s="118">
        <v>0.5782849944890569</v>
      </c>
      <c r="AG64" s="443"/>
      <c r="AH64" s="119"/>
      <c r="AI64" s="103"/>
      <c r="AJ64" s="433"/>
      <c r="AK64" s="101"/>
      <c r="AL64" s="101"/>
      <c r="AM64" s="673">
        <v>645</v>
      </c>
      <c r="AN64" s="487">
        <v>749</v>
      </c>
      <c r="AO64" s="263">
        <v>799</v>
      </c>
      <c r="AP64" s="691"/>
      <c r="AQ64" s="691"/>
    </row>
    <row r="65" spans="1:43" hidden="1" x14ac:dyDescent="0.3">
      <c r="A65" s="332">
        <f>'ITMA Form Data'!A64</f>
        <v>0</v>
      </c>
      <c r="B65" s="329">
        <f>'ITMA Form Data'!B64</f>
        <v>0</v>
      </c>
      <c r="C65" s="428" t="str">
        <f>'ITMA Form Data'!C64</f>
        <v>91628/9/30</v>
      </c>
      <c r="D65" s="289" t="str">
        <f>IF('UK Prices'!D65=0,"",'UK Prices'!D65)</f>
        <v>Pique Chest/Back Stripes (A)</v>
      </c>
      <c r="E65" s="102"/>
      <c r="F65" s="103">
        <v>3</v>
      </c>
      <c r="G65" s="97"/>
      <c r="H65" s="97"/>
      <c r="I65" s="97"/>
      <c r="J65" s="97">
        <v>300</v>
      </c>
      <c r="K65" s="124">
        <v>325</v>
      </c>
      <c r="L65" s="433"/>
      <c r="M65" s="61"/>
      <c r="N65" s="433"/>
      <c r="O65" s="88">
        <v>0.13</v>
      </c>
      <c r="P65" s="93"/>
      <c r="Q65" s="115">
        <f>'Std Cst'!AS64</f>
        <v>137.51191999999998</v>
      </c>
      <c r="R65" s="61"/>
      <c r="S65" s="93"/>
      <c r="T65" s="117"/>
      <c r="U65" s="117"/>
      <c r="V65" s="117"/>
      <c r="W65" s="117">
        <v>0.54162693333333345</v>
      </c>
      <c r="X65" s="118">
        <v>0.57688640000000002</v>
      </c>
      <c r="Y65" s="443"/>
      <c r="Z65" s="119"/>
      <c r="AA65" s="93"/>
      <c r="AB65" s="117"/>
      <c r="AC65" s="117"/>
      <c r="AD65" s="117"/>
      <c r="AE65" s="117">
        <v>0.4731344061302683</v>
      </c>
      <c r="AF65" s="118">
        <v>0.51366252873563223</v>
      </c>
      <c r="AG65" s="443"/>
      <c r="AH65" s="119"/>
      <c r="AI65" s="103"/>
      <c r="AJ65" s="433"/>
      <c r="AK65" s="101"/>
      <c r="AL65" s="101"/>
      <c r="AM65" s="673">
        <v>645</v>
      </c>
      <c r="AN65" s="487">
        <v>699</v>
      </c>
      <c r="AO65" s="263">
        <v>749</v>
      </c>
      <c r="AP65" s="691"/>
      <c r="AQ65" s="691"/>
    </row>
    <row r="66" spans="1:43" hidden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IF('UK Prices'!D66=0,"",'UK Prices'!D66)</f>
        <v>Lisle Engineered Stripe w/Striped Self Collar (A)</v>
      </c>
      <c r="E66" s="102"/>
      <c r="F66" s="103">
        <v>3</v>
      </c>
      <c r="G66" s="97"/>
      <c r="H66" s="97"/>
      <c r="I66" s="97"/>
      <c r="J66" s="97">
        <v>300</v>
      </c>
      <c r="K66" s="124">
        <v>325</v>
      </c>
      <c r="L66" s="433"/>
      <c r="M66" s="61"/>
      <c r="N66" s="433"/>
      <c r="O66" s="88">
        <v>0.13</v>
      </c>
      <c r="P66" s="93"/>
      <c r="Q66" s="115">
        <f>'Std Cst'!AS66</f>
        <v>133.72631999999996</v>
      </c>
      <c r="R66" s="61"/>
      <c r="S66" s="93"/>
      <c r="T66" s="117"/>
      <c r="U66" s="117"/>
      <c r="V66" s="117"/>
      <c r="W66" s="117">
        <v>0.55424560000000012</v>
      </c>
      <c r="X66" s="118">
        <v>0.58853440000000012</v>
      </c>
      <c r="Y66" s="443"/>
      <c r="Z66" s="119"/>
      <c r="AA66" s="93"/>
      <c r="AB66" s="117"/>
      <c r="AC66" s="117"/>
      <c r="AD66" s="117"/>
      <c r="AE66" s="117">
        <v>0.48763862068965536</v>
      </c>
      <c r="AF66" s="118">
        <v>0.52705103448275881</v>
      </c>
      <c r="AG66" s="443"/>
      <c r="AH66" s="119"/>
      <c r="AI66" s="103"/>
      <c r="AJ66" s="433"/>
      <c r="AK66" s="101"/>
      <c r="AL66" s="101"/>
      <c r="AM66" s="673">
        <v>695</v>
      </c>
      <c r="AN66" s="487">
        <v>699</v>
      </c>
      <c r="AO66" s="263">
        <v>749</v>
      </c>
      <c r="AP66" s="691"/>
      <c r="AQ66" s="691"/>
    </row>
    <row r="67" spans="1:43" hidden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IF('UK Prices'!D67=0,"",'UK Prices'!D67)</f>
        <v>Birdseye Colorblock Pique w/ Self Collar (A)</v>
      </c>
      <c r="E67" s="102"/>
      <c r="F67" s="103">
        <v>3</v>
      </c>
      <c r="G67" s="97"/>
      <c r="H67" s="97"/>
      <c r="I67" s="97"/>
      <c r="J67" s="97">
        <v>300</v>
      </c>
      <c r="K67" s="124">
        <v>325</v>
      </c>
      <c r="L67" s="433"/>
      <c r="M67" s="61"/>
      <c r="N67" s="433"/>
      <c r="O67" s="88">
        <v>0.13</v>
      </c>
      <c r="P67" s="93"/>
      <c r="Q67" s="115">
        <f>'Std Cst'!AS67</f>
        <v>132.77991999999998</v>
      </c>
      <c r="R67" s="61"/>
      <c r="S67" s="93"/>
      <c r="T67" s="117"/>
      <c r="U67" s="117"/>
      <c r="V67" s="117"/>
      <c r="W67" s="117">
        <v>0.55740026666666675</v>
      </c>
      <c r="X67" s="118">
        <v>0.59144640000000004</v>
      </c>
      <c r="Y67" s="443"/>
      <c r="Z67" s="119"/>
      <c r="AA67" s="93"/>
      <c r="AB67" s="117"/>
      <c r="AC67" s="117"/>
      <c r="AD67" s="117"/>
      <c r="AE67" s="117">
        <v>0.49126467432950199</v>
      </c>
      <c r="AF67" s="118">
        <v>0.53039816091954028</v>
      </c>
      <c r="AG67" s="443"/>
      <c r="AH67" s="119"/>
      <c r="AI67" s="103"/>
      <c r="AJ67" s="433"/>
      <c r="AK67" s="101"/>
      <c r="AL67" s="101"/>
      <c r="AM67" s="673">
        <v>695</v>
      </c>
      <c r="AN67" s="487">
        <v>699</v>
      </c>
      <c r="AO67" s="263">
        <v>749</v>
      </c>
      <c r="AP67" s="691"/>
      <c r="AQ67" s="691"/>
    </row>
    <row r="68" spans="1:43" hidden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IF('UK Prices'!D68=0,"",'UK Prices'!D68)</f>
        <v>Pique Colour Block w/ Collar, Armhole &amp; Pocket Trim (A)</v>
      </c>
      <c r="E68" s="102"/>
      <c r="F68" s="103">
        <v>3</v>
      </c>
      <c r="G68" s="97"/>
      <c r="H68" s="97"/>
      <c r="I68" s="97"/>
      <c r="J68" s="97">
        <v>300</v>
      </c>
      <c r="K68" s="124">
        <v>325</v>
      </c>
      <c r="L68" s="433"/>
      <c r="M68" s="61"/>
      <c r="N68" s="433"/>
      <c r="O68" s="88">
        <v>0.13</v>
      </c>
      <c r="P68" s="93"/>
      <c r="Q68" s="115">
        <f>'Std Cst'!AS68</f>
        <v>132.21207999999999</v>
      </c>
      <c r="R68" s="61"/>
      <c r="S68" s="93"/>
      <c r="T68" s="117"/>
      <c r="U68" s="117"/>
      <c r="V68" s="117"/>
      <c r="W68" s="117">
        <v>0.55929306666666667</v>
      </c>
      <c r="X68" s="118">
        <v>0.59319359999999999</v>
      </c>
      <c r="Y68" s="443"/>
      <c r="Z68" s="119"/>
      <c r="AA68" s="93"/>
      <c r="AB68" s="117"/>
      <c r="AC68" s="117"/>
      <c r="AD68" s="117"/>
      <c r="AE68" s="117">
        <v>0.49344030651341003</v>
      </c>
      <c r="AF68" s="118">
        <v>0.53240643678160926</v>
      </c>
      <c r="AG68" s="443"/>
      <c r="AH68" s="119"/>
      <c r="AI68" s="103"/>
      <c r="AJ68" s="433"/>
      <c r="AK68" s="101"/>
      <c r="AL68" s="101"/>
      <c r="AM68" s="673">
        <v>595</v>
      </c>
      <c r="AN68" s="487">
        <v>699</v>
      </c>
      <c r="AO68" s="263">
        <v>749</v>
      </c>
      <c r="AP68" s="691"/>
      <c r="AQ68" s="691"/>
    </row>
    <row r="69" spans="1:43" hidden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IF('UK Prices'!D69=0,"",'UK Prices'!D69)</f>
        <v>Lisle Stripe w/ Contrast Top &amp; Knit Collar (A)</v>
      </c>
      <c r="E69" s="102"/>
      <c r="F69" s="103">
        <v>3</v>
      </c>
      <c r="G69" s="97"/>
      <c r="H69" s="97"/>
      <c r="I69" s="97"/>
      <c r="J69" s="97">
        <v>300</v>
      </c>
      <c r="K69" s="124">
        <v>325</v>
      </c>
      <c r="L69" s="433"/>
      <c r="M69" s="61"/>
      <c r="N69" s="433"/>
      <c r="O69" s="88">
        <v>0.13</v>
      </c>
      <c r="P69" s="93"/>
      <c r="Q69" s="115">
        <f>'Std Cst'!AS69</f>
        <v>130.88711999999998</v>
      </c>
      <c r="R69" s="61"/>
      <c r="S69" s="93"/>
      <c r="T69" s="117"/>
      <c r="U69" s="117"/>
      <c r="V69" s="117"/>
      <c r="W69" s="117">
        <v>0.56370960000000003</v>
      </c>
      <c r="X69" s="118">
        <v>0.59727040000000009</v>
      </c>
      <c r="Y69" s="443"/>
      <c r="Z69" s="119"/>
      <c r="AA69" s="93"/>
      <c r="AB69" s="117"/>
      <c r="AC69" s="117"/>
      <c r="AD69" s="117"/>
      <c r="AE69" s="117">
        <v>0.49851678160919549</v>
      </c>
      <c r="AF69" s="118">
        <v>0.53709241379310346</v>
      </c>
      <c r="AG69" s="443"/>
      <c r="AH69" s="119"/>
      <c r="AI69" s="103"/>
      <c r="AJ69" s="433"/>
      <c r="AK69" s="101"/>
      <c r="AL69" s="101"/>
      <c r="AM69" s="673">
        <v>695</v>
      </c>
      <c r="AN69" s="487">
        <v>699</v>
      </c>
      <c r="AO69" s="263">
        <v>749</v>
      </c>
      <c r="AP69" s="691"/>
      <c r="AQ69" s="691"/>
    </row>
    <row r="70" spans="1:43" hidden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IF('UK Prices'!D70=0,"",'UK Prices'!D70)</f>
        <v>Smooth Pique w/ Houndstooth Woven Collar &amp; Pocket Trim (A)</v>
      </c>
      <c r="E70" s="102"/>
      <c r="F70" s="103">
        <v>3</v>
      </c>
      <c r="G70" s="97"/>
      <c r="H70" s="97"/>
      <c r="I70" s="97"/>
      <c r="J70" s="97">
        <v>300</v>
      </c>
      <c r="K70" s="124">
        <v>325</v>
      </c>
      <c r="L70" s="433"/>
      <c r="M70" s="61"/>
      <c r="N70" s="433"/>
      <c r="O70" s="88">
        <v>0.13</v>
      </c>
      <c r="P70" s="93"/>
      <c r="Q70" s="115">
        <f>'Std Cst'!AS70</f>
        <v>124.26231999999997</v>
      </c>
      <c r="R70" s="61"/>
      <c r="S70" s="93"/>
      <c r="T70" s="117"/>
      <c r="U70" s="117"/>
      <c r="V70" s="117"/>
      <c r="W70" s="117">
        <v>0.58579226666666673</v>
      </c>
      <c r="X70" s="118">
        <v>0.61765440000000005</v>
      </c>
      <c r="Y70" s="443"/>
      <c r="Z70" s="119"/>
      <c r="AA70" s="93"/>
      <c r="AB70" s="117"/>
      <c r="AC70" s="117"/>
      <c r="AD70" s="117"/>
      <c r="AE70" s="117">
        <v>0.52389915708812262</v>
      </c>
      <c r="AF70" s="118">
        <v>0.56052229885057481</v>
      </c>
      <c r="AG70" s="443"/>
      <c r="AH70" s="119"/>
      <c r="AI70" s="103"/>
      <c r="AJ70" s="433"/>
      <c r="AK70" s="101"/>
      <c r="AL70" s="101"/>
      <c r="AM70" s="673">
        <v>545</v>
      </c>
      <c r="AN70" s="487">
        <v>699</v>
      </c>
      <c r="AO70" s="263">
        <v>749</v>
      </c>
      <c r="AP70" s="691"/>
      <c r="AQ70" s="691"/>
    </row>
    <row r="71" spans="1:43" hidden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IF('UK Prices'!D71=0,"",'UK Prices'!D71)</f>
        <v>Lisle Multi-Stripe w/ Self Collar (T)</v>
      </c>
      <c r="E71" s="102"/>
      <c r="F71" s="103">
        <v>3</v>
      </c>
      <c r="G71" s="97"/>
      <c r="H71" s="97"/>
      <c r="I71" s="97"/>
      <c r="J71" s="97">
        <v>300</v>
      </c>
      <c r="K71" s="124">
        <v>325</v>
      </c>
      <c r="L71" s="433"/>
      <c r="M71" s="61"/>
      <c r="N71" s="433"/>
      <c r="O71" s="88">
        <v>0.13</v>
      </c>
      <c r="P71" s="93"/>
      <c r="Q71" s="115">
        <f>'Std Cst'!AS71</f>
        <v>119.53031999999997</v>
      </c>
      <c r="R71" s="61"/>
      <c r="S71" s="93"/>
      <c r="T71" s="117"/>
      <c r="U71" s="117"/>
      <c r="V71" s="117"/>
      <c r="W71" s="117">
        <v>0.60156560000000014</v>
      </c>
      <c r="X71" s="118">
        <v>0.63221440000000018</v>
      </c>
      <c r="Y71" s="443"/>
      <c r="Z71" s="119"/>
      <c r="AA71" s="93"/>
      <c r="AB71" s="117"/>
      <c r="AC71" s="117"/>
      <c r="AD71" s="117"/>
      <c r="AE71" s="117">
        <v>0.54202942528735643</v>
      </c>
      <c r="AF71" s="118">
        <v>0.57725793103448286</v>
      </c>
      <c r="AG71" s="443"/>
      <c r="AH71" s="119"/>
      <c r="AI71" s="103"/>
      <c r="AJ71" s="433"/>
      <c r="AK71" s="101"/>
      <c r="AL71" s="101"/>
      <c r="AM71" s="673">
        <v>695</v>
      </c>
      <c r="AN71" s="487">
        <v>699</v>
      </c>
      <c r="AO71" s="263">
        <v>749</v>
      </c>
      <c r="AP71" s="691"/>
      <c r="AQ71" s="691"/>
    </row>
    <row r="72" spans="1:43" hidden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IF('UK Prices'!D72=0,"",'UK Prices'!D72)</f>
        <v>SuperDry Textured Sleeve Stripe w/ Self Fabric Reversible Collar (T)</v>
      </c>
      <c r="E72" s="102"/>
      <c r="F72" s="103">
        <v>2</v>
      </c>
      <c r="G72" s="97"/>
      <c r="H72" s="97"/>
      <c r="I72" s="97"/>
      <c r="J72" s="97">
        <v>265</v>
      </c>
      <c r="K72" s="124">
        <v>285</v>
      </c>
      <c r="L72" s="433"/>
      <c r="M72" s="61"/>
      <c r="N72" s="433"/>
      <c r="O72" s="88">
        <v>0.13</v>
      </c>
      <c r="P72" s="93"/>
      <c r="Q72" s="115">
        <f>'Std Cst'!AS72</f>
        <v>117.63751999999999</v>
      </c>
      <c r="R72" s="61"/>
      <c r="S72" s="93"/>
      <c r="T72" s="117"/>
      <c r="U72" s="117"/>
      <c r="V72" s="117"/>
      <c r="W72" s="117">
        <v>0.55608483018867927</v>
      </c>
      <c r="X72" s="118">
        <v>0.5872367719298246</v>
      </c>
      <c r="Y72" s="443"/>
      <c r="Z72" s="119"/>
      <c r="AA72" s="93"/>
      <c r="AB72" s="117"/>
      <c r="AC72" s="117"/>
      <c r="AD72" s="117"/>
      <c r="AE72" s="117">
        <v>0.48975267837779229</v>
      </c>
      <c r="AF72" s="118">
        <v>0.52555950796531559</v>
      </c>
      <c r="AG72" s="443"/>
      <c r="AH72" s="119"/>
      <c r="AI72" s="103"/>
      <c r="AJ72" s="433"/>
      <c r="AK72" s="101"/>
      <c r="AL72" s="101"/>
      <c r="AM72" s="673">
        <v>645</v>
      </c>
      <c r="AN72" s="487">
        <v>649</v>
      </c>
      <c r="AO72" s="263">
        <v>699</v>
      </c>
      <c r="AP72" s="691"/>
      <c r="AQ72" s="691"/>
    </row>
    <row r="73" spans="1:43" hidden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IF('UK Prices'!D73=0,"",'UK Prices'!D73)</f>
        <v>Pique Pin Dot Print w/ Self Collar (A)</v>
      </c>
      <c r="E73" s="102"/>
      <c r="F73" s="103">
        <v>2</v>
      </c>
      <c r="G73" s="97"/>
      <c r="H73" s="97"/>
      <c r="I73" s="97"/>
      <c r="J73" s="97">
        <v>265</v>
      </c>
      <c r="K73" s="124">
        <v>285</v>
      </c>
      <c r="L73" s="433"/>
      <c r="M73" s="61"/>
      <c r="N73" s="433"/>
      <c r="O73" s="88">
        <v>0.13</v>
      </c>
      <c r="P73" s="93"/>
      <c r="Q73" s="115">
        <f>'Std Cst'!AS73</f>
        <v>117.63751999999999</v>
      </c>
      <c r="R73" s="61"/>
      <c r="S73" s="93"/>
      <c r="T73" s="117"/>
      <c r="U73" s="117"/>
      <c r="V73" s="117"/>
      <c r="W73" s="117">
        <v>0.55608483018867927</v>
      </c>
      <c r="X73" s="118">
        <v>0.5872367719298246</v>
      </c>
      <c r="Y73" s="443"/>
      <c r="Z73" s="119"/>
      <c r="AA73" s="93"/>
      <c r="AB73" s="117"/>
      <c r="AC73" s="117"/>
      <c r="AD73" s="117"/>
      <c r="AE73" s="117">
        <v>0.48975267837779229</v>
      </c>
      <c r="AF73" s="118">
        <v>0.52555950796531559</v>
      </c>
      <c r="AG73" s="443"/>
      <c r="AH73" s="119"/>
      <c r="AI73" s="103"/>
      <c r="AJ73" s="433"/>
      <c r="AK73" s="101"/>
      <c r="AL73" s="101"/>
      <c r="AM73" s="673">
        <v>645</v>
      </c>
      <c r="AN73" s="487">
        <v>649</v>
      </c>
      <c r="AO73" s="263">
        <v>699</v>
      </c>
      <c r="AP73" s="691"/>
      <c r="AQ73" s="691"/>
    </row>
    <row r="74" spans="1:43" hidden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IF('UK Prices'!D74=0,"",'UK Prices'!D74)</f>
        <v>Raglan Jacquard w/ Solid Sleeves (T)</v>
      </c>
      <c r="E74" s="102"/>
      <c r="F74" s="103">
        <v>2</v>
      </c>
      <c r="G74" s="97"/>
      <c r="H74" s="97"/>
      <c r="I74" s="97"/>
      <c r="J74" s="97">
        <v>265</v>
      </c>
      <c r="K74" s="124">
        <v>285</v>
      </c>
      <c r="L74" s="433"/>
      <c r="M74" s="61"/>
      <c r="N74" s="433"/>
      <c r="O74" s="88">
        <v>0.13</v>
      </c>
      <c r="P74" s="93"/>
      <c r="Q74" s="115">
        <f>'Std Cst'!AS74</f>
        <v>113.56799999999998</v>
      </c>
      <c r="R74" s="61"/>
      <c r="S74" s="93"/>
      <c r="T74" s="117"/>
      <c r="U74" s="117"/>
      <c r="V74" s="117"/>
      <c r="W74" s="117">
        <v>0.57144150943396232</v>
      </c>
      <c r="X74" s="118">
        <v>0.60151578947368423</v>
      </c>
      <c r="Y74" s="443"/>
      <c r="Z74" s="119"/>
      <c r="AA74" s="93"/>
      <c r="AB74" s="117"/>
      <c r="AC74" s="117"/>
      <c r="AD74" s="117"/>
      <c r="AE74" s="117">
        <v>0.50740403383214061</v>
      </c>
      <c r="AF74" s="118">
        <v>0.5419721718088325</v>
      </c>
      <c r="AG74" s="443"/>
      <c r="AH74" s="119"/>
      <c r="AI74" s="103"/>
      <c r="AJ74" s="433"/>
      <c r="AK74" s="101"/>
      <c r="AL74" s="101"/>
      <c r="AM74" s="673">
        <v>645</v>
      </c>
      <c r="AN74" s="487">
        <v>649</v>
      </c>
      <c r="AO74" s="263">
        <v>699</v>
      </c>
      <c r="AP74" s="691"/>
      <c r="AQ74" s="691"/>
    </row>
    <row r="75" spans="1:43" hidden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IF('UK Prices'!D75=0,"",'UK Prices'!D75)</f>
        <v>Pieced Back Pique w/ Knit Collar (A)</v>
      </c>
      <c r="E75" s="102"/>
      <c r="F75" s="103">
        <v>2</v>
      </c>
      <c r="G75" s="97"/>
      <c r="H75" s="97"/>
      <c r="I75" s="97"/>
      <c r="J75" s="97">
        <v>265</v>
      </c>
      <c r="K75" s="124">
        <v>285</v>
      </c>
      <c r="L75" s="433"/>
      <c r="M75" s="61"/>
      <c r="N75" s="433"/>
      <c r="O75" s="88">
        <v>0.13</v>
      </c>
      <c r="P75" s="93"/>
      <c r="Q75" s="115">
        <f>'Std Cst'!AS75</f>
        <v>112.43231999999998</v>
      </c>
      <c r="R75" s="61"/>
      <c r="S75" s="93"/>
      <c r="T75" s="117"/>
      <c r="U75" s="117"/>
      <c r="V75" s="117"/>
      <c r="W75" s="117">
        <v>0.57572709433962277</v>
      </c>
      <c r="X75" s="118">
        <v>0.6055006315789474</v>
      </c>
      <c r="Y75" s="443"/>
      <c r="Z75" s="119"/>
      <c r="AA75" s="93"/>
      <c r="AB75" s="117"/>
      <c r="AC75" s="117"/>
      <c r="AD75" s="117"/>
      <c r="AE75" s="117">
        <v>0.51232999349381925</v>
      </c>
      <c r="AF75" s="118">
        <v>0.54655245009074416</v>
      </c>
      <c r="AG75" s="443"/>
      <c r="AH75" s="119"/>
      <c r="AI75" s="103"/>
      <c r="AJ75" s="433"/>
      <c r="AK75" s="101"/>
      <c r="AL75" s="101"/>
      <c r="AM75" s="673">
        <v>695</v>
      </c>
      <c r="AN75" s="487">
        <v>649</v>
      </c>
      <c r="AO75" s="263">
        <v>699</v>
      </c>
      <c r="AP75" s="691"/>
      <c r="AQ75" s="691"/>
    </row>
    <row r="76" spans="1:43" hidden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IF('UK Prices'!D76=0,"",'UK Prices'!D76)</f>
        <v>Smooth Pique Solid w/ Knit Collar (T)</v>
      </c>
      <c r="E76" s="102"/>
      <c r="F76" s="103">
        <v>2</v>
      </c>
      <c r="G76" s="97"/>
      <c r="H76" s="97"/>
      <c r="I76" s="97"/>
      <c r="J76" s="97">
        <v>265</v>
      </c>
      <c r="K76" s="124">
        <v>285</v>
      </c>
      <c r="L76" s="433"/>
      <c r="M76" s="61"/>
      <c r="N76" s="433"/>
      <c r="O76" s="88">
        <v>0.13</v>
      </c>
      <c r="P76" s="93"/>
      <c r="Q76" s="115">
        <f>'Std Cst'!AS76</f>
        <v>111.95912</v>
      </c>
      <c r="R76" s="61"/>
      <c r="S76" s="93"/>
      <c r="T76" s="117"/>
      <c r="U76" s="117"/>
      <c r="V76" s="117"/>
      <c r="W76" s="117">
        <v>0.57751275471698116</v>
      </c>
      <c r="X76" s="118">
        <v>0.60716098245614036</v>
      </c>
      <c r="Y76" s="443"/>
      <c r="Z76" s="119"/>
      <c r="AA76" s="93"/>
      <c r="AB76" s="117"/>
      <c r="AC76" s="117"/>
      <c r="AD76" s="117"/>
      <c r="AE76" s="117">
        <v>0.5143824766861852</v>
      </c>
      <c r="AF76" s="118">
        <v>0.54846089937487397</v>
      </c>
      <c r="AG76" s="443"/>
      <c r="AH76" s="119"/>
      <c r="AI76" s="103"/>
      <c r="AJ76" s="433"/>
      <c r="AK76" s="101"/>
      <c r="AL76" s="101"/>
      <c r="AM76" s="673">
        <v>595</v>
      </c>
      <c r="AN76" s="487">
        <v>649</v>
      </c>
      <c r="AO76" s="263">
        <v>699</v>
      </c>
      <c r="AP76" s="691"/>
      <c r="AQ76" s="691"/>
    </row>
    <row r="77" spans="1:43" hidden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IF('UK Prices'!D77=0,"",'UK Prices'!D77)</f>
        <v>Lisle Solid Brother w/ Self Collar (A)</v>
      </c>
      <c r="E77" s="102"/>
      <c r="F77" s="103">
        <v>2</v>
      </c>
      <c r="G77" s="97"/>
      <c r="H77" s="97"/>
      <c r="I77" s="97"/>
      <c r="J77" s="97">
        <v>265</v>
      </c>
      <c r="K77" s="124">
        <v>285</v>
      </c>
      <c r="L77" s="433"/>
      <c r="M77" s="61"/>
      <c r="N77" s="433"/>
      <c r="O77" s="88">
        <v>0.13</v>
      </c>
      <c r="P77" s="93"/>
      <c r="Q77" s="115">
        <f>'Std Cst'!AS77</f>
        <v>109.30919999999998</v>
      </c>
      <c r="R77" s="61"/>
      <c r="S77" s="93"/>
      <c r="T77" s="117"/>
      <c r="U77" s="117"/>
      <c r="V77" s="117"/>
      <c r="W77" s="117">
        <v>0.58751245283018882</v>
      </c>
      <c r="X77" s="118">
        <v>0.61645894736842111</v>
      </c>
      <c r="Y77" s="443"/>
      <c r="Z77" s="119"/>
      <c r="AA77" s="93"/>
      <c r="AB77" s="117"/>
      <c r="AC77" s="117"/>
      <c r="AD77" s="117"/>
      <c r="AE77" s="117">
        <v>0.52587638256343539</v>
      </c>
      <c r="AF77" s="118">
        <v>0.55914821536600123</v>
      </c>
      <c r="AG77" s="443"/>
      <c r="AH77" s="119"/>
      <c r="AI77" s="103"/>
      <c r="AJ77" s="433"/>
      <c r="AK77" s="101"/>
      <c r="AL77" s="101"/>
      <c r="AM77" s="673">
        <v>595</v>
      </c>
      <c r="AN77" s="487">
        <v>649</v>
      </c>
      <c r="AO77" s="263">
        <v>699</v>
      </c>
      <c r="AP77" s="691"/>
      <c r="AQ77" s="691"/>
    </row>
    <row r="78" spans="1:43" hidden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IF('UK Prices'!D78=0,"",'UK Prices'!D78)</f>
        <v>Stretch Lisle w/neck tape trim (A)</v>
      </c>
      <c r="E78" s="102"/>
      <c r="F78" s="102">
        <v>2</v>
      </c>
      <c r="G78" s="97">
        <v>225</v>
      </c>
      <c r="H78" s="97">
        <v>225</v>
      </c>
      <c r="I78" s="97">
        <v>248</v>
      </c>
      <c r="J78" s="97">
        <v>265</v>
      </c>
      <c r="K78" s="124">
        <v>285</v>
      </c>
      <c r="L78" s="433"/>
      <c r="M78" s="61"/>
      <c r="N78" s="433"/>
      <c r="O78" s="88">
        <v>0.13</v>
      </c>
      <c r="P78" s="103"/>
      <c r="Q78" s="115">
        <f>'Std Cst'!AS78</f>
        <v>94.923919999999981</v>
      </c>
      <c r="R78" s="61">
        <f>'Std Cst'!AT78</f>
        <v>-2.3652202692639585E-2</v>
      </c>
      <c r="S78" s="93"/>
      <c r="T78" s="117">
        <v>0.69321736533333345</v>
      </c>
      <c r="U78" s="117">
        <v>0.61149961955555554</v>
      </c>
      <c r="V78" s="117">
        <v>0.64752989677419359</v>
      </c>
      <c r="W78" s="117">
        <v>0.64179652830188683</v>
      </c>
      <c r="X78" s="118">
        <v>0.66693361403508777</v>
      </c>
      <c r="Y78" s="443"/>
      <c r="Z78" s="119"/>
      <c r="AA78" s="93"/>
      <c r="AB78" s="61">
        <v>0.64737628199233721</v>
      </c>
      <c r="AC78" s="61">
        <v>0.55344783856960411</v>
      </c>
      <c r="AD78" s="61">
        <v>0.59486195031516498</v>
      </c>
      <c r="AE78" s="61">
        <v>0.58827187161136418</v>
      </c>
      <c r="AF78" s="116">
        <v>0.61716507360354911</v>
      </c>
      <c r="AG78" s="443"/>
      <c r="AH78" s="119"/>
      <c r="AI78" s="103"/>
      <c r="AJ78" s="433"/>
      <c r="AK78" s="101">
        <v>545</v>
      </c>
      <c r="AL78" s="101">
        <v>545</v>
      </c>
      <c r="AM78" s="673">
        <v>595</v>
      </c>
      <c r="AN78" s="487">
        <v>649</v>
      </c>
      <c r="AO78" s="263">
        <v>699</v>
      </c>
      <c r="AP78" s="691"/>
      <c r="AQ78" s="691"/>
    </row>
    <row r="79" spans="1:43" hidden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IF('UK Prices'!D79=0,"",'UK Prices'!D79)</f>
        <v>Performance T-Shirt</v>
      </c>
      <c r="E79" s="102"/>
      <c r="F79" s="102"/>
      <c r="G79" s="97"/>
      <c r="H79" s="97">
        <v>120</v>
      </c>
      <c r="I79" s="97">
        <v>132</v>
      </c>
      <c r="J79" s="97">
        <v>135</v>
      </c>
      <c r="K79" s="124">
        <v>145</v>
      </c>
      <c r="L79" s="433"/>
      <c r="M79" s="61"/>
      <c r="N79" s="433"/>
      <c r="O79" s="88">
        <v>0.13</v>
      </c>
      <c r="P79" s="93"/>
      <c r="Q79" s="115">
        <f>'Std Cst'!AS79</f>
        <v>65.585519999999988</v>
      </c>
      <c r="R79" s="61">
        <f>'Std Cst'!AT79</f>
        <v>-1.7228883260223156E-2</v>
      </c>
      <c r="S79" s="93"/>
      <c r="T79" s="117"/>
      <c r="U79" s="117">
        <v>0.5921181333333333</v>
      </c>
      <c r="V79" s="117">
        <v>0.629198303030303</v>
      </c>
      <c r="W79" s="117">
        <v>0.51418133333333338</v>
      </c>
      <c r="X79" s="118">
        <v>0.5476860689655173</v>
      </c>
      <c r="Y79" s="443"/>
      <c r="Z79" s="119"/>
      <c r="AA79" s="93"/>
      <c r="AB79" s="117"/>
      <c r="AC79" s="117">
        <v>0.53117026819923374</v>
      </c>
      <c r="AD79" s="117">
        <v>0.57379115290839433</v>
      </c>
      <c r="AE79" s="117">
        <v>0.44158773946360164</v>
      </c>
      <c r="AF79" s="118">
        <v>0.48009892984542224</v>
      </c>
      <c r="AG79" s="443"/>
      <c r="AH79" s="119"/>
      <c r="AI79" s="103"/>
      <c r="AJ79" s="433"/>
      <c r="AK79" s="101"/>
      <c r="AL79" s="101">
        <v>295</v>
      </c>
      <c r="AM79" s="673">
        <v>295</v>
      </c>
      <c r="AN79" s="487">
        <v>329</v>
      </c>
      <c r="AO79" s="263">
        <v>349</v>
      </c>
      <c r="AP79" s="691"/>
      <c r="AQ79" s="691"/>
    </row>
    <row r="80" spans="1:43" hidden="1" x14ac:dyDescent="0.3">
      <c r="A80" s="332">
        <f>'ITMA Form Data'!A79</f>
        <v>0</v>
      </c>
      <c r="B80" s="428">
        <f>'ITMA Form Data'!B79</f>
        <v>0</v>
      </c>
      <c r="C80" s="428" t="str">
        <f>'ITMA Form Data'!C79</f>
        <v>91659/60/61/62/63</v>
      </c>
      <c r="D80" s="289" t="str">
        <f>IF('UK Prices'!D80=0,"",'UK Prices'!D80)</f>
        <v>Smooth Pique Double Chest Stripe (T) - Prosports</v>
      </c>
      <c r="E80" s="102"/>
      <c r="F80" s="103">
        <v>3</v>
      </c>
      <c r="G80" s="97"/>
      <c r="H80" s="97"/>
      <c r="I80" s="97"/>
      <c r="J80" s="97"/>
      <c r="K80" s="124"/>
      <c r="L80" s="433"/>
      <c r="M80" s="61"/>
      <c r="N80" s="433"/>
      <c r="O80" s="88">
        <v>0.13</v>
      </c>
      <c r="P80" s="93"/>
      <c r="Q80" s="115">
        <f>'Std Cst'!AS79</f>
        <v>65.585519999999988</v>
      </c>
      <c r="R80" s="61"/>
      <c r="S80" s="93"/>
      <c r="T80" s="117"/>
      <c r="U80" s="117"/>
      <c r="V80" s="117"/>
      <c r="W80" s="117"/>
      <c r="X80" s="118"/>
      <c r="Y80" s="443"/>
      <c r="Z80" s="119"/>
      <c r="AA80" s="93"/>
      <c r="AB80" s="117"/>
      <c r="AC80" s="117"/>
      <c r="AD80" s="117"/>
      <c r="AE80" s="117"/>
      <c r="AF80" s="118"/>
      <c r="AG80" s="443"/>
      <c r="AH80" s="119"/>
      <c r="AI80" s="103"/>
      <c r="AJ80" s="433"/>
      <c r="AK80" s="101"/>
      <c r="AL80" s="101"/>
      <c r="AM80" s="673"/>
      <c r="AN80" s="487"/>
      <c r="AO80" s="263"/>
      <c r="AP80" s="691"/>
      <c r="AQ80" s="691"/>
    </row>
    <row r="81" spans="1:43" x14ac:dyDescent="0.3">
      <c r="A81" s="206" t="str">
        <f>'ITMA Form Data'!A81</f>
        <v>OUTER LAYER - TROUSERS</v>
      </c>
      <c r="B81" s="206"/>
      <c r="C81" s="500"/>
      <c r="D81" s="19" t="str">
        <f>IF('UK Prices'!D81=0,"",'UK Prices'!D81)</f>
        <v>Trousers</v>
      </c>
      <c r="E81" s="102"/>
      <c r="F81" s="102"/>
      <c r="G81" s="97"/>
      <c r="H81" s="97"/>
      <c r="I81" s="97"/>
      <c r="J81" s="97"/>
      <c r="K81" s="124"/>
      <c r="L81" s="433"/>
      <c r="M81" s="61"/>
      <c r="N81" s="433"/>
      <c r="O81" s="88"/>
      <c r="P81" s="103"/>
      <c r="Q81" s="115"/>
      <c r="R81" s="61"/>
      <c r="S81" s="93"/>
      <c r="T81" s="117"/>
      <c r="U81" s="117"/>
      <c r="V81" s="117"/>
      <c r="W81" s="117"/>
      <c r="X81" s="118"/>
      <c r="Y81" s="443"/>
      <c r="Z81" s="119"/>
      <c r="AA81" s="93"/>
      <c r="AB81" s="89"/>
      <c r="AC81" s="89"/>
      <c r="AD81" s="89"/>
      <c r="AE81" s="89"/>
      <c r="AF81" s="68"/>
      <c r="AG81" s="443"/>
      <c r="AH81" s="119"/>
      <c r="AI81" s="103"/>
      <c r="AJ81" s="433"/>
      <c r="AK81" s="101"/>
      <c r="AL81" s="101"/>
      <c r="AM81" s="673"/>
      <c r="AN81" s="487"/>
      <c r="AO81" s="263"/>
      <c r="AP81" s="691"/>
      <c r="AQ81" s="691"/>
    </row>
    <row r="82" spans="1:43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IF('UK Prices'!D82=0,"",'UK Prices'!D82)</f>
        <v>FJ Bedford Trouser (Slim Fit)</v>
      </c>
      <c r="E82" s="102"/>
      <c r="F82" s="102"/>
      <c r="G82" s="97"/>
      <c r="H82" s="97"/>
      <c r="I82" s="97"/>
      <c r="J82" s="97">
        <v>440</v>
      </c>
      <c r="K82" s="124">
        <v>490</v>
      </c>
      <c r="L82" s="433">
        <v>490</v>
      </c>
      <c r="M82" s="61">
        <f>(L82-K82)/K82</f>
        <v>0</v>
      </c>
      <c r="N82" s="433"/>
      <c r="O82" s="88">
        <v>0.08</v>
      </c>
      <c r="P82" s="93"/>
      <c r="Q82" s="115">
        <f>'Std Cst'!AS82</f>
        <v>234.2476552</v>
      </c>
      <c r="R82" s="61"/>
      <c r="S82" s="93"/>
      <c r="T82" s="117"/>
      <c r="U82" s="117"/>
      <c r="V82" s="117"/>
      <c r="W82" s="117">
        <v>0.46773257954545455</v>
      </c>
      <c r="X82" s="118">
        <v>0.52204558163265302</v>
      </c>
      <c r="Y82" s="443">
        <f t="shared" ref="Y82:Y124" si="25">(L82-Q82)/L82</f>
        <v>0.52194356081632653</v>
      </c>
      <c r="Z82" s="119">
        <f>Y82-X82</f>
        <v>-1.0202081632648685E-4</v>
      </c>
      <c r="AA82" s="93"/>
      <c r="AB82" s="61"/>
      <c r="AC82" s="61"/>
      <c r="AD82" s="61"/>
      <c r="AE82" s="61">
        <v>0.38819836729362595</v>
      </c>
      <c r="AF82" s="116">
        <v>0.45062710532488859</v>
      </c>
      <c r="AG82" s="443">
        <f t="shared" ref="AG82:AG124" si="26">((L82*(1-O82))-Q82)/(L82*(1-O82))</f>
        <v>0.48037343566992013</v>
      </c>
      <c r="AH82" s="119">
        <f>AG82-AF82</f>
        <v>2.9746330345031546E-2</v>
      </c>
      <c r="AI82" s="103"/>
      <c r="AJ82" s="433"/>
      <c r="AK82" s="101"/>
      <c r="AL82" s="101"/>
      <c r="AM82" s="673"/>
      <c r="AN82" s="487">
        <v>995</v>
      </c>
      <c r="AO82" s="263"/>
      <c r="AP82" s="691">
        <v>1200</v>
      </c>
      <c r="AQ82" s="691"/>
    </row>
    <row r="83" spans="1:43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IF('UK Prices'!D83=0,"",'UK Prices'!D83)</f>
        <v>MT Lite Cooling Performance Trouser (Slim Fit)</v>
      </c>
      <c r="E83" s="102"/>
      <c r="F83" s="103"/>
      <c r="G83" s="97"/>
      <c r="H83" s="97"/>
      <c r="I83" s="97"/>
      <c r="J83" s="97"/>
      <c r="K83" s="124"/>
      <c r="L83" s="433">
        <v>490</v>
      </c>
      <c r="M83" s="61"/>
      <c r="N83" s="433"/>
      <c r="O83" s="88">
        <v>0.08</v>
      </c>
      <c r="P83" s="93"/>
      <c r="Q83" s="115">
        <f>'Std Cst'!AS83</f>
        <v>206.80205520000001</v>
      </c>
      <c r="R83" s="61"/>
      <c r="S83" s="93"/>
      <c r="T83" s="117"/>
      <c r="U83" s="117"/>
      <c r="V83" s="117"/>
      <c r="W83" s="117"/>
      <c r="X83" s="118"/>
      <c r="Y83" s="443">
        <f t="shared" ref="Y83" si="27">(L83-Q83)/L83</f>
        <v>0.57795498938775502</v>
      </c>
      <c r="Z83" s="119"/>
      <c r="AA83" s="93"/>
      <c r="AB83" s="117"/>
      <c r="AC83" s="117"/>
      <c r="AD83" s="117"/>
      <c r="AE83" s="117"/>
      <c r="AF83" s="118"/>
      <c r="AG83" s="443">
        <f t="shared" ref="AG83" si="28">((L83*(1-O83))-Q83)/(L83*(1-O83))</f>
        <v>0.54125542324755993</v>
      </c>
      <c r="AH83" s="119"/>
      <c r="AI83" s="103"/>
      <c r="AJ83" s="433"/>
      <c r="AK83" s="101"/>
      <c r="AL83" s="101"/>
      <c r="AM83" s="673"/>
      <c r="AN83" s="487"/>
      <c r="AO83" s="263"/>
      <c r="AP83" s="691">
        <v>1150</v>
      </c>
      <c r="AQ83" s="691"/>
    </row>
    <row r="84" spans="1:43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IF('UK Prices'!D84=0,"",'UK Prices'!D84)</f>
        <v>FJ WRT Xtreme Trouser</v>
      </c>
      <c r="E84" s="102"/>
      <c r="F84" s="103"/>
      <c r="G84" s="97">
        <v>400</v>
      </c>
      <c r="H84" s="97">
        <v>440</v>
      </c>
      <c r="I84" s="97"/>
      <c r="J84" s="101">
        <v>440</v>
      </c>
      <c r="K84" s="124">
        <v>490</v>
      </c>
      <c r="L84" s="433">
        <v>490</v>
      </c>
      <c r="M84" s="61">
        <f t="shared" ref="M84:M86" si="29">(L84-K84)/K84</f>
        <v>0</v>
      </c>
      <c r="N84" s="381"/>
      <c r="O84" s="88">
        <v>0.08</v>
      </c>
      <c r="P84" s="93"/>
      <c r="Q84" s="115">
        <f>'Std Cst'!AS84</f>
        <v>176.90115560000001</v>
      </c>
      <c r="R84" s="61">
        <f>'Std Cst'!AT84</f>
        <v>0</v>
      </c>
      <c r="S84" s="93"/>
      <c r="T84" s="117">
        <v>0.68562446080000006</v>
      </c>
      <c r="U84" s="117">
        <v>0.63814092363636366</v>
      </c>
      <c r="V84" s="117" t="e">
        <v>#DIV/0!</v>
      </c>
      <c r="W84" s="117">
        <v>0.59795191909090906</v>
      </c>
      <c r="X84" s="118">
        <v>0.63897723346938773</v>
      </c>
      <c r="Y84" s="443">
        <f>(L84-Q84)/L84</f>
        <v>0.63897723346938773</v>
      </c>
      <c r="Z84" s="119">
        <f t="shared" ref="Z84:Z89" si="30">Y84-X84</f>
        <v>0</v>
      </c>
      <c r="AA84" s="93"/>
      <c r="AB84" s="61">
        <v>0.63864880551724135</v>
      </c>
      <c r="AC84" s="61">
        <v>0.58407002716823408</v>
      </c>
      <c r="AD84" s="61" t="e">
        <v>#DIV/0!</v>
      </c>
      <c r="AE84" s="61">
        <v>0.53787576907001045</v>
      </c>
      <c r="AF84" s="116">
        <v>0.58503130283837668</v>
      </c>
      <c r="AG84" s="443">
        <f>((L84*(1-O84))-Q84)/(L84*(1-O84))</f>
        <v>0.60758394942324756</v>
      </c>
      <c r="AH84" s="119">
        <f t="shared" ref="AH84:AH89" si="31">AG84-AF84</f>
        <v>2.2552646584870883E-2</v>
      </c>
      <c r="AI84" s="103"/>
      <c r="AJ84" s="433"/>
      <c r="AK84" s="101">
        <v>945</v>
      </c>
      <c r="AL84" s="672">
        <v>995</v>
      </c>
      <c r="AM84" s="672"/>
      <c r="AN84" s="487">
        <v>995</v>
      </c>
      <c r="AO84" s="101">
        <v>1195</v>
      </c>
      <c r="AP84" s="691">
        <v>1150</v>
      </c>
      <c r="AQ84" s="691"/>
    </row>
    <row r="85" spans="1:43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IF('UK Prices'!D85=0,"",'UK Prices'!D85)</f>
        <v>FJ Performance Trouser</v>
      </c>
      <c r="E85" s="102"/>
      <c r="F85" s="103"/>
      <c r="G85" s="97">
        <v>310</v>
      </c>
      <c r="H85" s="97">
        <v>295</v>
      </c>
      <c r="I85" s="97">
        <v>325</v>
      </c>
      <c r="J85" s="97">
        <v>335</v>
      </c>
      <c r="K85" s="124">
        <v>360</v>
      </c>
      <c r="L85" s="433">
        <v>370</v>
      </c>
      <c r="M85" s="61">
        <f t="shared" si="29"/>
        <v>2.7777777777777776E-2</v>
      </c>
      <c r="N85" s="433"/>
      <c r="O85" s="88">
        <v>0.08</v>
      </c>
      <c r="P85" s="93"/>
      <c r="Q85" s="115">
        <f>'Std Cst'!AS85</f>
        <v>153.70094375999997</v>
      </c>
      <c r="R85" s="61">
        <f>'Std Cst'!AT85</f>
        <v>2.6026234761386877E-4</v>
      </c>
      <c r="S85" s="93"/>
      <c r="T85" s="117">
        <v>0.64781641290322589</v>
      </c>
      <c r="U85" s="117">
        <v>0.53164873762711862</v>
      </c>
      <c r="V85" s="117">
        <v>0.57488116184615379</v>
      </c>
      <c r="W85" s="117">
        <v>0.54131059223880607</v>
      </c>
      <c r="X85" s="118">
        <v>0.57316402333333338</v>
      </c>
      <c r="Y85" s="443">
        <f>(L85-Q85)/L85</f>
        <v>0.58459204389189201</v>
      </c>
      <c r="Z85" s="119">
        <f t="shared" si="30"/>
        <v>1.1428020558558627E-2</v>
      </c>
      <c r="AA85" s="93"/>
      <c r="AB85" s="61">
        <v>0.59519127919911019</v>
      </c>
      <c r="AC85" s="61">
        <v>0.46166521566335467</v>
      </c>
      <c r="AD85" s="61">
        <v>0.51135765729442972</v>
      </c>
      <c r="AE85" s="61">
        <v>0.47277079567678854</v>
      </c>
      <c r="AF85" s="116">
        <v>0.50938393486590039</v>
      </c>
      <c r="AG85" s="443">
        <f>((L85*(1-O85))-Q85)/(L85*(1-O85))</f>
        <v>0.54846961292596952</v>
      </c>
      <c r="AH85" s="119">
        <f t="shared" si="31"/>
        <v>3.9085678060069129E-2</v>
      </c>
      <c r="AI85" s="103"/>
      <c r="AJ85" s="433"/>
      <c r="AK85" s="101">
        <v>745</v>
      </c>
      <c r="AL85" s="101">
        <v>745</v>
      </c>
      <c r="AM85" s="673">
        <v>795</v>
      </c>
      <c r="AN85" s="487">
        <v>795</v>
      </c>
      <c r="AO85" s="263">
        <v>899</v>
      </c>
      <c r="AP85" s="691">
        <v>850</v>
      </c>
      <c r="AQ85" s="691"/>
    </row>
    <row r="86" spans="1:43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IF('UK Prices'!D86=0,"",'UK Prices'!D86)</f>
        <v>FJ Trouser (Slim Fit)</v>
      </c>
      <c r="E86" s="102"/>
      <c r="F86" s="103"/>
      <c r="G86" s="97"/>
      <c r="H86" s="97">
        <v>295</v>
      </c>
      <c r="I86" s="97">
        <v>325</v>
      </c>
      <c r="J86" s="97">
        <v>335</v>
      </c>
      <c r="K86" s="124">
        <v>360</v>
      </c>
      <c r="L86" s="433">
        <v>370</v>
      </c>
      <c r="M86" s="61">
        <f t="shared" si="29"/>
        <v>2.7777777777777776E-2</v>
      </c>
      <c r="N86" s="433"/>
      <c r="O86" s="88">
        <v>0.08</v>
      </c>
      <c r="P86" s="93"/>
      <c r="Q86" s="115">
        <f>'Std Cst'!AS86</f>
        <v>166.00414376000001</v>
      </c>
      <c r="R86" s="61">
        <f>'Std Cst'!AT86</f>
        <v>2.4096866470545367E-4</v>
      </c>
      <c r="S86" s="93"/>
      <c r="T86" s="117"/>
      <c r="U86" s="117">
        <v>0.49413822915254241</v>
      </c>
      <c r="V86" s="117">
        <v>0.54083316184615382</v>
      </c>
      <c r="W86" s="117">
        <v>0.50458462208955235</v>
      </c>
      <c r="X86" s="118">
        <v>0.53898846777777787</v>
      </c>
      <c r="Y86" s="443">
        <f>(L86-Q86)/L86</f>
        <v>0.55134015199999997</v>
      </c>
      <c r="Z86" s="119">
        <f t="shared" si="30"/>
        <v>1.2351684222222103E-2</v>
      </c>
      <c r="AA86" s="93"/>
      <c r="AB86" s="61"/>
      <c r="AC86" s="61">
        <v>0.41854968868108317</v>
      </c>
      <c r="AD86" s="61">
        <v>0.47222202511052169</v>
      </c>
      <c r="AE86" s="61">
        <v>0.43055703688454283</v>
      </c>
      <c r="AF86" s="116">
        <v>0.47010168710089406</v>
      </c>
      <c r="AG86" s="443">
        <f>((L86*(1-O86))-Q86)/(L86*(1-O86))</f>
        <v>0.51232625217391303</v>
      </c>
      <c r="AH86" s="119">
        <f t="shared" si="31"/>
        <v>4.2224565073018971E-2</v>
      </c>
      <c r="AI86" s="103"/>
      <c r="AJ86" s="433"/>
      <c r="AK86" s="101"/>
      <c r="AL86" s="101">
        <v>695</v>
      </c>
      <c r="AM86" s="673">
        <v>795</v>
      </c>
      <c r="AN86" s="487">
        <v>795</v>
      </c>
      <c r="AO86" s="263">
        <v>899</v>
      </c>
      <c r="AP86" s="691">
        <v>850</v>
      </c>
      <c r="AQ86" s="691"/>
    </row>
    <row r="87" spans="1:43" hidden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IF('UK Prices'!D87=0,"",'UK Prices'!D87)</f>
        <v>FJ Trouser (Regular Fit)</v>
      </c>
      <c r="E87" s="102"/>
      <c r="F87" s="103"/>
      <c r="G87" s="97">
        <v>290</v>
      </c>
      <c r="H87" s="97">
        <v>295</v>
      </c>
      <c r="I87" s="97">
        <v>325</v>
      </c>
      <c r="J87" s="97">
        <v>335</v>
      </c>
      <c r="K87" s="124">
        <v>360</v>
      </c>
      <c r="L87" s="433"/>
      <c r="M87" s="61"/>
      <c r="N87" s="433"/>
      <c r="O87" s="88">
        <v>0.08</v>
      </c>
      <c r="P87" s="93"/>
      <c r="Q87" s="115">
        <f>'Std Cst'!AS87</f>
        <v>162.59151999999997</v>
      </c>
      <c r="R87" s="61">
        <f>'Std Cst'!AT87</f>
        <v>-1.752018205205599E-2</v>
      </c>
      <c r="S87" s="93"/>
      <c r="T87" s="117">
        <v>0.59474909572413792</v>
      </c>
      <c r="U87" s="117">
        <v>0.49558094101694916</v>
      </c>
      <c r="V87" s="117">
        <v>0.54214270030769229</v>
      </c>
      <c r="W87" s="117">
        <v>0.51465217910447769</v>
      </c>
      <c r="X87" s="118">
        <v>0.548356888888889</v>
      </c>
      <c r="Y87" s="443"/>
      <c r="Z87" s="119">
        <f t="shared" si="30"/>
        <v>-0.548356888888889</v>
      </c>
      <c r="AA87" s="93"/>
      <c r="AB87" s="61">
        <v>0.53419436290130806</v>
      </c>
      <c r="AC87" s="61">
        <v>0.42020797818040129</v>
      </c>
      <c r="AD87" s="61">
        <v>0.4737272417329797</v>
      </c>
      <c r="AE87" s="61">
        <v>0.44212894149939963</v>
      </c>
      <c r="AF87" s="116">
        <v>0.48086998722860796</v>
      </c>
      <c r="AG87" s="443"/>
      <c r="AH87" s="119">
        <f t="shared" si="31"/>
        <v>-0.48086998722860796</v>
      </c>
      <c r="AI87" s="103"/>
      <c r="AJ87" s="433"/>
      <c r="AK87" s="101">
        <v>695</v>
      </c>
      <c r="AL87" s="101">
        <v>695</v>
      </c>
      <c r="AM87" s="673">
        <v>795</v>
      </c>
      <c r="AN87" s="487">
        <v>795</v>
      </c>
      <c r="AO87" s="263">
        <v>899</v>
      </c>
      <c r="AP87" s="691"/>
      <c r="AQ87" s="691"/>
    </row>
    <row r="88" spans="1:43" hidden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IF('UK Prices'!D88=0,"",'UK Prices'!D88)</f>
        <v>FJ Madras Shorts</v>
      </c>
      <c r="E88" s="102"/>
      <c r="F88" s="103"/>
      <c r="G88" s="97"/>
      <c r="H88" s="97"/>
      <c r="I88" s="97"/>
      <c r="J88" s="97">
        <v>300</v>
      </c>
      <c r="K88" s="124">
        <v>350</v>
      </c>
      <c r="L88" s="433"/>
      <c r="M88" s="61"/>
      <c r="N88" s="433"/>
      <c r="O88" s="88">
        <v>0.08</v>
      </c>
      <c r="P88" s="93"/>
      <c r="Q88" s="115">
        <f>'Std Cst'!AS88</f>
        <v>154.54712000000001</v>
      </c>
      <c r="R88" s="61"/>
      <c r="S88" s="93"/>
      <c r="T88" s="117"/>
      <c r="U88" s="117"/>
      <c r="V88" s="117"/>
      <c r="W88" s="117">
        <v>0.47534479533333335</v>
      </c>
      <c r="X88" s="118">
        <v>0.55029553885714289</v>
      </c>
      <c r="Y88" s="443"/>
      <c r="Z88" s="119">
        <f t="shared" si="30"/>
        <v>-0.55029553885714289</v>
      </c>
      <c r="AA88" s="93"/>
      <c r="AB88" s="61"/>
      <c r="AC88" s="61"/>
      <c r="AD88" s="61"/>
      <c r="AE88" s="61">
        <v>0.39694804061302685</v>
      </c>
      <c r="AF88" s="116">
        <v>0.4830983205254516</v>
      </c>
      <c r="AG88" s="443"/>
      <c r="AH88" s="119">
        <f t="shared" si="31"/>
        <v>-0.4830983205254516</v>
      </c>
      <c r="AI88" s="103"/>
      <c r="AJ88" s="433"/>
      <c r="AK88" s="101"/>
      <c r="AL88" s="101"/>
      <c r="AM88" s="673"/>
      <c r="AN88" s="487">
        <v>695</v>
      </c>
      <c r="AO88" s="263">
        <v>799</v>
      </c>
      <c r="AP88" s="691"/>
      <c r="AQ88" s="691"/>
    </row>
    <row r="89" spans="1:43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IF('UK Prices'!D89=0,"",'UK Prices'!D89)</f>
        <v>FJ Bedford Shorts</v>
      </c>
      <c r="E89" s="102"/>
      <c r="F89" s="103"/>
      <c r="G89" s="97"/>
      <c r="H89" s="97"/>
      <c r="I89" s="97"/>
      <c r="J89" s="97">
        <v>300</v>
      </c>
      <c r="K89" s="124">
        <v>350</v>
      </c>
      <c r="L89" s="433">
        <v>370</v>
      </c>
      <c r="M89" s="61">
        <f>(L89-K89)/K89</f>
        <v>5.7142857142857141E-2</v>
      </c>
      <c r="N89" s="433"/>
      <c r="O89" s="88">
        <v>0.08</v>
      </c>
      <c r="P89" s="93"/>
      <c r="Q89" s="115">
        <f>'Std Cst'!AS89</f>
        <v>187.72135355999998</v>
      </c>
      <c r="R89" s="61"/>
      <c r="S89" s="93"/>
      <c r="T89" s="117"/>
      <c r="U89" s="117"/>
      <c r="V89" s="117"/>
      <c r="W89" s="117">
        <v>0.37439546200000007</v>
      </c>
      <c r="X89" s="118">
        <v>0.46376753885714289</v>
      </c>
      <c r="Y89" s="443">
        <f t="shared" si="25"/>
        <v>0.49264499037837844</v>
      </c>
      <c r="Z89" s="119">
        <f t="shared" si="30"/>
        <v>2.8877451521235553E-2</v>
      </c>
      <c r="AA89" s="93"/>
      <c r="AB89" s="61"/>
      <c r="AC89" s="61"/>
      <c r="AD89" s="61"/>
      <c r="AE89" s="61">
        <v>0.2809143241379311</v>
      </c>
      <c r="AF89" s="116">
        <v>0.38364084926108377</v>
      </c>
      <c r="AG89" s="443">
        <f t="shared" si="26"/>
        <v>0.44852716345475924</v>
      </c>
      <c r="AH89" s="119">
        <f t="shared" si="31"/>
        <v>6.4886314193675465E-2</v>
      </c>
      <c r="AI89" s="103"/>
      <c r="AJ89" s="433"/>
      <c r="AK89" s="101"/>
      <c r="AL89" s="101"/>
      <c r="AM89" s="673"/>
      <c r="AN89" s="487">
        <v>695</v>
      </c>
      <c r="AO89" s="263">
        <v>799</v>
      </c>
      <c r="AP89" s="691">
        <v>850</v>
      </c>
      <c r="AQ89" s="691"/>
    </row>
    <row r="90" spans="1:43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IF('UK Prices'!D90=0,"",'UK Prices'!D90)</f>
        <v>Tonal Plaid Shorts</v>
      </c>
      <c r="E90" s="102"/>
      <c r="F90" s="103"/>
      <c r="G90" s="97"/>
      <c r="H90" s="97"/>
      <c r="I90" s="97"/>
      <c r="J90" s="97"/>
      <c r="K90" s="124"/>
      <c r="L90" s="433">
        <v>350</v>
      </c>
      <c r="M90" s="61"/>
      <c r="N90" s="433"/>
      <c r="O90" s="88">
        <v>0.08</v>
      </c>
      <c r="P90" s="93"/>
      <c r="Q90" s="115">
        <f>'Std Cst'!AS90</f>
        <v>158.38295355999998</v>
      </c>
      <c r="R90" s="61"/>
      <c r="S90" s="93"/>
      <c r="T90" s="117"/>
      <c r="U90" s="117"/>
      <c r="V90" s="117"/>
      <c r="W90" s="117"/>
      <c r="X90" s="118"/>
      <c r="Y90" s="443">
        <f>(L90-Q90)/L90</f>
        <v>0.54747727554285719</v>
      </c>
      <c r="Z90" s="119"/>
      <c r="AA90" s="93"/>
      <c r="AB90" s="117"/>
      <c r="AC90" s="117"/>
      <c r="AD90" s="117"/>
      <c r="AE90" s="117"/>
      <c r="AF90" s="118"/>
      <c r="AG90" s="443">
        <f>((L90*(1-O90))-Q90)/(L90*(1-O90))</f>
        <v>0.50812747341614917</v>
      </c>
      <c r="AH90" s="119"/>
      <c r="AI90" s="103"/>
      <c r="AJ90" s="433"/>
      <c r="AK90" s="101"/>
      <c r="AL90" s="101"/>
      <c r="AM90" s="673"/>
      <c r="AN90" s="487"/>
      <c r="AO90" s="263"/>
      <c r="AP90" s="691">
        <v>800</v>
      </c>
      <c r="AQ90" s="691"/>
    </row>
    <row r="91" spans="1:43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IF('UK Prices'!D91=0,"",'UK Prices'!D91)</f>
        <v>FJ Solid Colour Shorts</v>
      </c>
      <c r="E91" s="102"/>
      <c r="F91" s="103"/>
      <c r="G91" s="97">
        <v>245</v>
      </c>
      <c r="H91" s="97">
        <v>250</v>
      </c>
      <c r="I91" s="97">
        <v>275</v>
      </c>
      <c r="J91" s="97">
        <v>280</v>
      </c>
      <c r="K91" s="124">
        <v>325</v>
      </c>
      <c r="L91" s="433">
        <v>350</v>
      </c>
      <c r="M91" s="61">
        <f>(L91-K91)/K91</f>
        <v>7.6923076923076927E-2</v>
      </c>
      <c r="N91" s="433"/>
      <c r="O91" s="88">
        <v>0.08</v>
      </c>
      <c r="P91" s="93"/>
      <c r="Q91" s="115">
        <f>'Std Cst'!AS91</f>
        <v>157.51982999999996</v>
      </c>
      <c r="R91" s="61">
        <f>'Std Cst'!AT91</f>
        <v>0</v>
      </c>
      <c r="S91" s="93"/>
      <c r="T91" s="117">
        <v>0.54323691363265314</v>
      </c>
      <c r="U91" s="117">
        <v>0.43327043200000015</v>
      </c>
      <c r="V91" s="117">
        <v>0.48479130181818197</v>
      </c>
      <c r="W91" s="117">
        <v>0.43742917857142871</v>
      </c>
      <c r="X91" s="118">
        <v>0.5153236000000001</v>
      </c>
      <c r="Y91" s="443">
        <f t="shared" si="25"/>
        <v>0.54994334285714297</v>
      </c>
      <c r="Z91" s="119">
        <f>Y91-X91</f>
        <v>3.4619742857142866E-2</v>
      </c>
      <c r="AA91" s="93"/>
      <c r="AB91" s="61">
        <v>0.47498495819845182</v>
      </c>
      <c r="AC91" s="61">
        <v>0.34858670344827603</v>
      </c>
      <c r="AD91" s="61">
        <v>0.40780609404388729</v>
      </c>
      <c r="AE91" s="61">
        <v>0.35336687192118243</v>
      </c>
      <c r="AF91" s="116">
        <v>0.44290068965517254</v>
      </c>
      <c r="AG91" s="443">
        <f t="shared" si="26"/>
        <v>0.51080798136645977</v>
      </c>
      <c r="AH91" s="119">
        <f>AG91-AF91</f>
        <v>6.7907291711287232E-2</v>
      </c>
      <c r="AI91" s="103"/>
      <c r="AJ91" s="433"/>
      <c r="AK91" s="101">
        <v>595</v>
      </c>
      <c r="AL91" s="101">
        <v>595</v>
      </c>
      <c r="AM91" s="673">
        <v>645</v>
      </c>
      <c r="AN91" s="487">
        <v>645</v>
      </c>
      <c r="AO91" s="263">
        <v>749</v>
      </c>
      <c r="AP91" s="691">
        <v>800</v>
      </c>
      <c r="AQ91" s="691"/>
    </row>
    <row r="92" spans="1:43" x14ac:dyDescent="0.3">
      <c r="A92" s="206" t="str">
        <f>'ITMA Form Data'!A92</f>
        <v>WOMEN'S</v>
      </c>
      <c r="B92" s="206"/>
      <c r="C92" s="500"/>
      <c r="D92" s="29" t="str">
        <f>IF('UK Prices'!D92=0,"",'UK Prices'!D92)</f>
        <v>Women's</v>
      </c>
      <c r="E92" s="85"/>
      <c r="F92" s="85"/>
      <c r="G92" s="97"/>
      <c r="H92" s="97"/>
      <c r="I92" s="97"/>
      <c r="J92" s="97"/>
      <c r="K92" s="124"/>
      <c r="L92" s="433"/>
      <c r="M92" s="61"/>
      <c r="N92" s="433"/>
      <c r="O92" s="88"/>
      <c r="P92" s="85"/>
      <c r="Q92" s="115"/>
      <c r="R92" s="61"/>
      <c r="S92" s="93"/>
      <c r="T92" s="117"/>
      <c r="U92" s="117"/>
      <c r="V92" s="117"/>
      <c r="W92" s="117"/>
      <c r="X92" s="118"/>
      <c r="Y92" s="443"/>
      <c r="Z92" s="119"/>
      <c r="AA92" s="93"/>
      <c r="AB92" s="126"/>
      <c r="AC92" s="126"/>
      <c r="AD92" s="126"/>
      <c r="AE92" s="126"/>
      <c r="AF92" s="116"/>
      <c r="AG92" s="443"/>
      <c r="AH92" s="119"/>
      <c r="AI92" s="85"/>
      <c r="AJ92" s="433"/>
      <c r="AK92" s="101"/>
      <c r="AL92" s="101"/>
      <c r="AM92" s="673"/>
      <c r="AN92" s="487"/>
      <c r="AO92" s="263"/>
      <c r="AP92" s="381"/>
      <c r="AQ92" s="561"/>
    </row>
    <row r="93" spans="1:43" x14ac:dyDescent="0.3">
      <c r="A93" s="206" t="str">
        <f>'ITMA Form Data'!A93</f>
        <v>MID LAYERS</v>
      </c>
      <c r="B93" s="206"/>
      <c r="C93" s="500"/>
      <c r="D93" s="29" t="str">
        <f>IF('UK Prices'!D93=0,"",'UK Prices'!D93)</f>
        <v>Mid Layers</v>
      </c>
      <c r="E93" s="85"/>
      <c r="F93" s="85"/>
      <c r="G93" s="97"/>
      <c r="H93" s="97"/>
      <c r="I93" s="97"/>
      <c r="J93" s="97"/>
      <c r="K93" s="124"/>
      <c r="L93" s="433"/>
      <c r="M93" s="61"/>
      <c r="N93" s="433"/>
      <c r="O93" s="88"/>
      <c r="P93" s="85"/>
      <c r="Q93" s="115"/>
      <c r="R93" s="61"/>
      <c r="S93" s="93"/>
      <c r="T93" s="117"/>
      <c r="U93" s="117"/>
      <c r="V93" s="117"/>
      <c r="W93" s="117"/>
      <c r="X93" s="118"/>
      <c r="Y93" s="443"/>
      <c r="Z93" s="119"/>
      <c r="AA93" s="93"/>
      <c r="AB93" s="126"/>
      <c r="AC93" s="126"/>
      <c r="AD93" s="126"/>
      <c r="AE93" s="126"/>
      <c r="AF93" s="116"/>
      <c r="AG93" s="443"/>
      <c r="AH93" s="119"/>
      <c r="AI93" s="85"/>
      <c r="AJ93" s="433"/>
      <c r="AK93" s="101"/>
      <c r="AL93" s="101"/>
      <c r="AM93" s="673"/>
      <c r="AN93" s="487"/>
      <c r="AO93" s="263"/>
      <c r="AP93" s="381"/>
      <c r="AQ93" s="561"/>
    </row>
    <row r="94" spans="1:43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IF('UK Prices'!D94=0,"",'UK Prices'!D94)</f>
        <v>Womens DWR Lightweight Softshell Vest</v>
      </c>
      <c r="E94" s="102"/>
      <c r="F94" s="103"/>
      <c r="G94" s="97"/>
      <c r="H94" s="97"/>
      <c r="I94" s="97"/>
      <c r="J94" s="97"/>
      <c r="K94" s="124"/>
      <c r="L94" s="433">
        <v>550</v>
      </c>
      <c r="M94" s="61"/>
      <c r="N94" s="433"/>
      <c r="O94" s="88">
        <v>0.08</v>
      </c>
      <c r="P94" s="93"/>
      <c r="Q94" s="115">
        <f>'Std Cst'!AS94</f>
        <v>236.624336</v>
      </c>
      <c r="R94" s="61"/>
      <c r="S94" s="93"/>
      <c r="T94" s="117"/>
      <c r="U94" s="117"/>
      <c r="V94" s="117"/>
      <c r="W94" s="117"/>
      <c r="X94" s="118"/>
      <c r="Y94" s="443">
        <f t="shared" ref="Y94" si="32">(L94-Q94)/L94</f>
        <v>0.56977393454545455</v>
      </c>
      <c r="Z94" s="119"/>
      <c r="AA94" s="93"/>
      <c r="AB94" s="61"/>
      <c r="AC94" s="61"/>
      <c r="AD94" s="61"/>
      <c r="AE94" s="61"/>
      <c r="AF94" s="116"/>
      <c r="AG94" s="443">
        <f t="shared" ref="AG94" si="33">((L94*(1-O94))-Q94)/(L94*(1-O94))</f>
        <v>0.5323629723320159</v>
      </c>
      <c r="AH94" s="119"/>
      <c r="AI94" s="103"/>
      <c r="AJ94" s="433"/>
      <c r="AK94" s="101"/>
      <c r="AL94" s="101"/>
      <c r="AM94" s="673"/>
      <c r="AN94" s="487"/>
      <c r="AO94" s="263"/>
      <c r="AP94" s="381">
        <v>1400</v>
      </c>
      <c r="AQ94" s="561"/>
    </row>
    <row r="95" spans="1:43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IF('UK Prices'!D95=0,"",'UK Prices'!D95)</f>
        <v>Womens FJ Lambswool V-Neck (Midweight)</v>
      </c>
      <c r="E95" s="102"/>
      <c r="F95" s="103"/>
      <c r="G95" s="97"/>
      <c r="H95" s="97"/>
      <c r="I95" s="97"/>
      <c r="J95" s="97">
        <v>400</v>
      </c>
      <c r="K95" s="124">
        <v>425</v>
      </c>
      <c r="L95" s="433">
        <v>430</v>
      </c>
      <c r="M95" s="61">
        <f>(L95-K95)/K95</f>
        <v>1.1764705882352941E-2</v>
      </c>
      <c r="N95" s="433"/>
      <c r="O95" s="88">
        <v>0.08</v>
      </c>
      <c r="P95" s="93"/>
      <c r="Q95" s="115">
        <f>'Std Cst'!AS95</f>
        <v>214.9197336</v>
      </c>
      <c r="R95" s="61"/>
      <c r="S95" s="93"/>
      <c r="T95" s="117"/>
      <c r="U95" s="117"/>
      <c r="V95" s="117"/>
      <c r="W95" s="117">
        <v>0.46270066599999998</v>
      </c>
      <c r="X95" s="118">
        <v>0.49430650917647057</v>
      </c>
      <c r="Y95" s="443">
        <f t="shared" si="25"/>
        <v>0.50018666604651163</v>
      </c>
      <c r="Z95" s="119">
        <f>Y95-X95</f>
        <v>5.8801568700410645E-3</v>
      </c>
      <c r="AA95" s="93"/>
      <c r="AB95" s="61"/>
      <c r="AC95" s="61"/>
      <c r="AD95" s="61"/>
      <c r="AE95" s="61">
        <v>0.38241455862068963</v>
      </c>
      <c r="AF95" s="116">
        <v>0.41874311399594322</v>
      </c>
      <c r="AG95" s="443">
        <f t="shared" si="26"/>
        <v>0.45672463700707788</v>
      </c>
      <c r="AH95" s="119">
        <f>AG95-AF95</f>
        <v>3.7981523011134666E-2</v>
      </c>
      <c r="AI95" s="103"/>
      <c r="AJ95" s="433"/>
      <c r="AK95" s="101"/>
      <c r="AL95" s="101"/>
      <c r="AM95" s="673"/>
      <c r="AN95" s="487">
        <v>895</v>
      </c>
      <c r="AO95" s="263">
        <v>999</v>
      </c>
      <c r="AP95" s="691">
        <v>1000</v>
      </c>
      <c r="AQ95" s="691"/>
    </row>
    <row r="96" spans="1:43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IF('UK Prices'!D96=0,"",'UK Prices'!D96)</f>
        <v>Women's Full Zip Hoody</v>
      </c>
      <c r="E96" s="102"/>
      <c r="F96" s="103"/>
      <c r="G96" s="97"/>
      <c r="H96" s="97"/>
      <c r="I96" s="97"/>
      <c r="J96" s="97"/>
      <c r="K96" s="124"/>
      <c r="L96" s="433">
        <v>410</v>
      </c>
      <c r="M96" s="61"/>
      <c r="N96" s="433"/>
      <c r="O96" s="88">
        <v>0.08</v>
      </c>
      <c r="P96" s="93"/>
      <c r="Q96" s="115">
        <f>'Std Cst'!AS96</f>
        <v>174.4584634</v>
      </c>
      <c r="R96" s="61"/>
      <c r="S96" s="93"/>
      <c r="T96" s="117"/>
      <c r="U96" s="117"/>
      <c r="V96" s="117"/>
      <c r="W96" s="117"/>
      <c r="X96" s="118"/>
      <c r="Y96" s="443">
        <f>(L96-Q96)/L96</f>
        <v>0.57449155268292684</v>
      </c>
      <c r="Z96" s="119"/>
      <c r="AA96" s="93"/>
      <c r="AB96" s="117"/>
      <c r="AC96" s="117"/>
      <c r="AD96" s="117"/>
      <c r="AE96" s="117"/>
      <c r="AF96" s="118"/>
      <c r="AG96" s="443">
        <f>((L96*(1-O96))-Q96)/(L96*(1-O96))</f>
        <v>0.5374908181336161</v>
      </c>
      <c r="AH96" s="119"/>
      <c r="AI96" s="103"/>
      <c r="AJ96" s="433"/>
      <c r="AK96" s="101"/>
      <c r="AL96" s="101"/>
      <c r="AM96" s="673"/>
      <c r="AN96" s="487"/>
      <c r="AO96" s="263"/>
      <c r="AP96" s="691">
        <v>950</v>
      </c>
      <c r="AQ96" s="691"/>
    </row>
    <row r="97" spans="1:43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IF('UK Prices'!D97=0,"",'UK Prices'!D97)</f>
        <v>Women's Full Zip Brushed Chill-Out</v>
      </c>
      <c r="E97" s="102"/>
      <c r="F97" s="103"/>
      <c r="G97" s="97"/>
      <c r="H97" s="97"/>
      <c r="I97" s="97"/>
      <c r="J97" s="97"/>
      <c r="K97" s="124"/>
      <c r="L97" s="433">
        <v>390</v>
      </c>
      <c r="M97" s="61"/>
      <c r="N97" s="433"/>
      <c r="O97" s="88">
        <v>0.08</v>
      </c>
      <c r="P97" s="93"/>
      <c r="Q97" s="115">
        <f>'Std Cst'!AS97</f>
        <v>164.3213026</v>
      </c>
      <c r="R97" s="61"/>
      <c r="S97" s="93"/>
      <c r="T97" s="117"/>
      <c r="U97" s="117"/>
      <c r="V97" s="117"/>
      <c r="W97" s="117"/>
      <c r="X97" s="118"/>
      <c r="Y97" s="443">
        <f>(L97-Q97)/L97</f>
        <v>0.57866332666666664</v>
      </c>
      <c r="Z97" s="119"/>
      <c r="AA97" s="93"/>
      <c r="AB97" s="117"/>
      <c r="AC97" s="117"/>
      <c r="AD97" s="117"/>
      <c r="AE97" s="117"/>
      <c r="AF97" s="118"/>
      <c r="AG97" s="443">
        <f>((L97*(1-O97))-Q97)/(L97*(1-O97))</f>
        <v>0.54202535507246374</v>
      </c>
      <c r="AH97" s="119"/>
      <c r="AI97" s="103"/>
      <c r="AJ97" s="433"/>
      <c r="AK97" s="101"/>
      <c r="AL97" s="101"/>
      <c r="AM97" s="673"/>
      <c r="AN97" s="487"/>
      <c r="AO97" s="263"/>
      <c r="AP97" s="691">
        <v>900</v>
      </c>
      <c r="AQ97" s="691"/>
    </row>
    <row r="98" spans="1:43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IF('UK Prices'!D98=0,"",'UK Prices'!D98)</f>
        <v>Women's Full Zip Brushed Chill-Out Vest</v>
      </c>
      <c r="E98" s="102"/>
      <c r="F98" s="103"/>
      <c r="G98" s="97"/>
      <c r="H98" s="97"/>
      <c r="I98" s="97"/>
      <c r="J98" s="97"/>
      <c r="K98" s="124"/>
      <c r="L98" s="433">
        <v>370</v>
      </c>
      <c r="M98" s="61"/>
      <c r="N98" s="433"/>
      <c r="O98" s="88">
        <v>0.08</v>
      </c>
      <c r="P98" s="93"/>
      <c r="Q98" s="115">
        <f>'Std Cst'!AS98</f>
        <v>160.3750512</v>
      </c>
      <c r="R98" s="61"/>
      <c r="S98" s="93"/>
      <c r="T98" s="117"/>
      <c r="U98" s="117"/>
      <c r="V98" s="117"/>
      <c r="W98" s="117"/>
      <c r="X98" s="118"/>
      <c r="Y98" s="443">
        <f>(L98-Q98)/L98</f>
        <v>0.5665539156756757</v>
      </c>
      <c r="Z98" s="119"/>
      <c r="AA98" s="93"/>
      <c r="AB98" s="117"/>
      <c r="AC98" s="117"/>
      <c r="AD98" s="117"/>
      <c r="AE98" s="117"/>
      <c r="AF98" s="118"/>
      <c r="AG98" s="443">
        <f>((L98*(1-O98))-Q98)/(L98*(1-O98))</f>
        <v>0.52886295182138665</v>
      </c>
      <c r="AH98" s="119"/>
      <c r="AI98" s="103"/>
      <c r="AJ98" s="433"/>
      <c r="AK98" s="101"/>
      <c r="AL98" s="101"/>
      <c r="AM98" s="673"/>
      <c r="AN98" s="487"/>
      <c r="AO98" s="263"/>
      <c r="AP98" s="691">
        <v>850</v>
      </c>
      <c r="AQ98" s="691"/>
    </row>
    <row r="99" spans="1:43" hidden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IF('UK Prices'!D99=0,"",'UK Prices'!D99)</f>
        <v>Womens FJ Full Zip Chill-Out (Knit mid layer)</v>
      </c>
      <c r="E99" s="102"/>
      <c r="F99" s="102"/>
      <c r="G99" s="97"/>
      <c r="H99" s="97">
        <v>285</v>
      </c>
      <c r="I99" s="97">
        <v>314</v>
      </c>
      <c r="J99" s="97">
        <v>325</v>
      </c>
      <c r="K99" s="124">
        <v>345</v>
      </c>
      <c r="L99" s="433"/>
      <c r="M99" s="61"/>
      <c r="N99" s="433"/>
      <c r="O99" s="88">
        <v>0.13</v>
      </c>
      <c r="P99" s="103"/>
      <c r="Q99" s="115">
        <f>'Std Cst'!AS99</f>
        <v>150.76151999999999</v>
      </c>
      <c r="R99" s="61">
        <f>'Std Cst'!AT99</f>
        <v>-1.8549727011864074E-2</v>
      </c>
      <c r="S99" s="93"/>
      <c r="T99" s="117"/>
      <c r="U99" s="117">
        <v>0.51521536000000001</v>
      </c>
      <c r="V99" s="117">
        <v>0.55998846369426747</v>
      </c>
      <c r="W99" s="117">
        <v>0.53611839999999999</v>
      </c>
      <c r="X99" s="118">
        <v>0.56301008695652177</v>
      </c>
      <c r="Y99" s="443"/>
      <c r="Z99" s="119"/>
      <c r="AA99" s="93"/>
      <c r="AB99" s="61"/>
      <c r="AC99" s="61">
        <v>0.44277627586206891</v>
      </c>
      <c r="AD99" s="61">
        <v>0.49423961344168676</v>
      </c>
      <c r="AE99" s="61">
        <v>0.46680275862068971</v>
      </c>
      <c r="AF99" s="116">
        <v>0.49771274362818591</v>
      </c>
      <c r="AG99" s="443"/>
      <c r="AH99" s="119"/>
      <c r="AI99" s="103"/>
      <c r="AJ99" s="433"/>
      <c r="AK99" s="101"/>
      <c r="AL99" s="101">
        <v>695</v>
      </c>
      <c r="AM99" s="673">
        <v>745</v>
      </c>
      <c r="AN99" s="487">
        <v>745</v>
      </c>
      <c r="AO99" s="263">
        <v>799</v>
      </c>
      <c r="AP99" s="691"/>
      <c r="AQ99" s="691"/>
    </row>
    <row r="100" spans="1:43" hidden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IF('UK Prices'!D100=0,"",'UK Prices'!D100)</f>
        <v>Womens FJ Full Zip Chill-Out Vest (knit mid layer)</v>
      </c>
      <c r="E100" s="102"/>
      <c r="F100" s="102"/>
      <c r="G100" s="97"/>
      <c r="H100" s="97">
        <v>260</v>
      </c>
      <c r="I100" s="97">
        <v>286</v>
      </c>
      <c r="J100" s="97">
        <v>290</v>
      </c>
      <c r="K100" s="124">
        <v>330</v>
      </c>
      <c r="L100" s="433"/>
      <c r="M100" s="61"/>
      <c r="N100" s="433"/>
      <c r="O100" s="88">
        <v>0.13</v>
      </c>
      <c r="P100" s="103"/>
      <c r="Q100" s="115">
        <f>'Std Cst'!AS100</f>
        <v>132.02279999999999</v>
      </c>
      <c r="R100" s="61">
        <f>'Std Cst'!AT100</f>
        <v>-1.9309509534239658E-2</v>
      </c>
      <c r="S100" s="93"/>
      <c r="T100" s="117"/>
      <c r="U100" s="117">
        <v>0.53435384615384618</v>
      </c>
      <c r="V100" s="117">
        <v>0.5766853146853147</v>
      </c>
      <c r="W100" s="117">
        <v>0.54474896551724139</v>
      </c>
      <c r="X100" s="118">
        <v>0.59993090909090907</v>
      </c>
      <c r="Y100" s="443"/>
      <c r="Z100" s="119"/>
      <c r="AA100" s="93"/>
      <c r="AB100" s="61"/>
      <c r="AC100" s="61">
        <v>0.46477453580901856</v>
      </c>
      <c r="AD100" s="61">
        <v>0.51343139619001688</v>
      </c>
      <c r="AE100" s="61">
        <v>0.47672294887039246</v>
      </c>
      <c r="AF100" s="116">
        <v>0.54015047021943585</v>
      </c>
      <c r="AG100" s="443"/>
      <c r="AH100" s="119"/>
      <c r="AI100" s="103"/>
      <c r="AJ100" s="433"/>
      <c r="AK100" s="101"/>
      <c r="AL100" s="101">
        <v>645</v>
      </c>
      <c r="AM100" s="673">
        <v>695</v>
      </c>
      <c r="AN100" s="487">
        <v>695</v>
      </c>
      <c r="AO100" s="263">
        <v>749</v>
      </c>
      <c r="AP100" s="691"/>
      <c r="AQ100" s="691"/>
    </row>
    <row r="101" spans="1:43" x14ac:dyDescent="0.3">
      <c r="A101" s="206" t="str">
        <f>'ITMA Form Data'!A101</f>
        <v>SHIRTS</v>
      </c>
      <c r="B101" s="206"/>
      <c r="C101" s="500"/>
      <c r="D101" s="29" t="str">
        <f>IF('UK Prices'!D101=0,"",'UK Prices'!D101)</f>
        <v>Shirts</v>
      </c>
      <c r="E101" s="85"/>
      <c r="F101" s="85"/>
      <c r="G101" s="97"/>
      <c r="H101" s="97"/>
      <c r="I101" s="97"/>
      <c r="J101" s="97"/>
      <c r="K101" s="124"/>
      <c r="L101" s="433"/>
      <c r="M101" s="61"/>
      <c r="N101" s="433"/>
      <c r="O101" s="88"/>
      <c r="P101" s="85"/>
      <c r="Q101" s="115"/>
      <c r="R101" s="61"/>
      <c r="S101" s="93"/>
      <c r="T101" s="117"/>
      <c r="U101" s="117"/>
      <c r="V101" s="117"/>
      <c r="W101" s="117"/>
      <c r="X101" s="118"/>
      <c r="Y101" s="443"/>
      <c r="Z101" s="119"/>
      <c r="AA101" s="93"/>
      <c r="AB101" s="126"/>
      <c r="AC101" s="126"/>
      <c r="AD101" s="126"/>
      <c r="AE101" s="126"/>
      <c r="AF101" s="116"/>
      <c r="AG101" s="443"/>
      <c r="AH101" s="119"/>
      <c r="AI101" s="85"/>
      <c r="AJ101" s="433"/>
      <c r="AK101" s="101"/>
      <c r="AL101" s="101"/>
      <c r="AM101" s="673"/>
      <c r="AN101" s="487"/>
      <c r="AO101" s="263"/>
      <c r="AP101" s="691"/>
      <c r="AQ101" s="691"/>
    </row>
    <row r="102" spans="1:43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IF('UK Prices'!D102=0,"",'UK Prices'!D102)</f>
        <v>Women's Stretch Pique Open V-neck</v>
      </c>
      <c r="E102" s="102"/>
      <c r="F102" s="103"/>
      <c r="G102" s="97"/>
      <c r="H102" s="97"/>
      <c r="I102" s="97"/>
      <c r="J102" s="97"/>
      <c r="K102" s="124"/>
      <c r="L102" s="433">
        <v>230</v>
      </c>
      <c r="M102" s="61"/>
      <c r="N102" s="433"/>
      <c r="O102" s="88">
        <v>0.08</v>
      </c>
      <c r="P102" s="93"/>
      <c r="Q102" s="115">
        <f>'Std Cst'!AS102</f>
        <v>99.902017799999982</v>
      </c>
      <c r="R102" s="61"/>
      <c r="S102" s="93"/>
      <c r="T102" s="117"/>
      <c r="U102" s="117"/>
      <c r="V102" s="117"/>
      <c r="W102" s="117"/>
      <c r="X102" s="118"/>
      <c r="Y102" s="443">
        <f>(L102-Q102)/L102</f>
        <v>0.56564340086956533</v>
      </c>
      <c r="Z102" s="119"/>
      <c r="AA102" s="93"/>
      <c r="AB102" s="117"/>
      <c r="AC102" s="117"/>
      <c r="AD102" s="117"/>
      <c r="AE102" s="117"/>
      <c r="AF102" s="118"/>
      <c r="AG102" s="443">
        <f>((L102*(1-O102))-Q102)/(L102*(1-O102))</f>
        <v>0.52787326181474492</v>
      </c>
      <c r="AH102" s="119"/>
      <c r="AI102" s="103"/>
      <c r="AJ102" s="433"/>
      <c r="AK102" s="101"/>
      <c r="AL102" s="101"/>
      <c r="AM102" s="673"/>
      <c r="AN102" s="487"/>
      <c r="AO102" s="263"/>
      <c r="AP102" s="691">
        <v>500</v>
      </c>
      <c r="AQ102" s="691"/>
    </row>
    <row r="103" spans="1:43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IF('UK Prices'!D103=0,"",'UK Prices'!D103)</f>
        <v>Women's Smooth Pique Cap Sleeve</v>
      </c>
      <c r="E103" s="102"/>
      <c r="F103" s="103"/>
      <c r="G103" s="97"/>
      <c r="H103" s="97"/>
      <c r="I103" s="97"/>
      <c r="J103" s="97"/>
      <c r="K103" s="124"/>
      <c r="L103" s="433">
        <v>230</v>
      </c>
      <c r="M103" s="61"/>
      <c r="N103" s="433"/>
      <c r="O103" s="88">
        <v>0.08</v>
      </c>
      <c r="P103" s="93"/>
      <c r="Q103" s="115">
        <f>'Std Cst'!AS103</f>
        <v>95.170017799999997</v>
      </c>
      <c r="R103" s="61"/>
      <c r="S103" s="93"/>
      <c r="T103" s="117"/>
      <c r="U103" s="117"/>
      <c r="V103" s="117"/>
      <c r="W103" s="117"/>
      <c r="X103" s="118"/>
      <c r="Y103" s="443">
        <f>(L103-Q103)/L103</f>
        <v>0.58621731391304355</v>
      </c>
      <c r="Z103" s="119"/>
      <c r="AA103" s="93"/>
      <c r="AB103" s="117"/>
      <c r="AC103" s="117"/>
      <c r="AD103" s="117"/>
      <c r="AE103" s="117"/>
      <c r="AF103" s="118"/>
      <c r="AG103" s="443">
        <f>((L103*(1-O103))-Q103)/(L103*(1-O103))</f>
        <v>0.55023621077504736</v>
      </c>
      <c r="AH103" s="119"/>
      <c r="AI103" s="103"/>
      <c r="AJ103" s="433"/>
      <c r="AK103" s="101"/>
      <c r="AL103" s="101"/>
      <c r="AM103" s="673"/>
      <c r="AN103" s="487"/>
      <c r="AO103" s="263"/>
      <c r="AP103" s="691">
        <v>500</v>
      </c>
      <c r="AQ103" s="691"/>
    </row>
    <row r="104" spans="1:43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IF('UK Prices'!D104=0,"",'UK Prices'!D104)</f>
        <v>Women's Stretch Pique - Solid Colour</v>
      </c>
      <c r="E104" s="102"/>
      <c r="F104" s="103"/>
      <c r="G104" s="97"/>
      <c r="H104" s="97"/>
      <c r="I104" s="97"/>
      <c r="J104" s="97"/>
      <c r="K104" s="124"/>
      <c r="L104" s="433">
        <v>230</v>
      </c>
      <c r="M104" s="61"/>
      <c r="N104" s="433"/>
      <c r="O104" s="88">
        <v>0.08</v>
      </c>
      <c r="P104" s="93"/>
      <c r="Q104" s="115">
        <f>'Std Cst'!AS104</f>
        <v>95.170017799999997</v>
      </c>
      <c r="R104" s="61"/>
      <c r="S104" s="93"/>
      <c r="T104" s="117"/>
      <c r="U104" s="117"/>
      <c r="V104" s="117"/>
      <c r="W104" s="117"/>
      <c r="X104" s="118"/>
      <c r="Y104" s="443">
        <f>(L104-Q104)/L104</f>
        <v>0.58621731391304355</v>
      </c>
      <c r="Z104" s="119"/>
      <c r="AA104" s="93"/>
      <c r="AB104" s="117"/>
      <c r="AC104" s="117"/>
      <c r="AD104" s="117"/>
      <c r="AE104" s="117"/>
      <c r="AF104" s="118"/>
      <c r="AG104" s="443">
        <f>((L104*(1-O104))-Q104)/(L104*(1-O104))</f>
        <v>0.55023621077504736</v>
      </c>
      <c r="AH104" s="119"/>
      <c r="AI104" s="103"/>
      <c r="AJ104" s="433"/>
      <c r="AK104" s="101"/>
      <c r="AL104" s="101"/>
      <c r="AM104" s="673"/>
      <c r="AN104" s="487"/>
      <c r="AO104" s="263"/>
      <c r="AP104" s="691">
        <v>500</v>
      </c>
      <c r="AQ104" s="691"/>
    </row>
    <row r="105" spans="1:43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IF('UK Prices'!D105=0,"",'UK Prices'!D105)</f>
        <v>Women's Interlock Sleeveless</v>
      </c>
      <c r="E105" s="102"/>
      <c r="F105" s="103"/>
      <c r="G105" s="97"/>
      <c r="H105" s="97"/>
      <c r="I105" s="97"/>
      <c r="J105" s="97"/>
      <c r="K105" s="124"/>
      <c r="L105" s="433">
        <v>210</v>
      </c>
      <c r="M105" s="61"/>
      <c r="N105" s="433"/>
      <c r="O105" s="88">
        <v>0.08</v>
      </c>
      <c r="P105" s="93"/>
      <c r="Q105" s="115">
        <f>'Std Cst'!AS105</f>
        <v>99.702056999999982</v>
      </c>
      <c r="R105" s="61"/>
      <c r="S105" s="93"/>
      <c r="T105" s="117"/>
      <c r="U105" s="117"/>
      <c r="V105" s="117"/>
      <c r="W105" s="117"/>
      <c r="X105" s="118"/>
      <c r="Y105" s="443">
        <f>(L105-Q105)/L105</f>
        <v>0.52522830000000009</v>
      </c>
      <c r="Z105" s="119"/>
      <c r="AA105" s="93"/>
      <c r="AB105" s="117"/>
      <c r="AC105" s="117"/>
      <c r="AD105" s="117"/>
      <c r="AE105" s="117"/>
      <c r="AF105" s="118"/>
      <c r="AG105" s="443">
        <f>((L105*(1-O105))-Q105)/(L105*(1-O105))</f>
        <v>0.48394380434782625</v>
      </c>
      <c r="AH105" s="119"/>
      <c r="AI105" s="103"/>
      <c r="AJ105" s="433"/>
      <c r="AK105" s="101"/>
      <c r="AL105" s="101"/>
      <c r="AM105" s="673"/>
      <c r="AN105" s="487"/>
      <c r="AO105" s="263"/>
      <c r="AP105" s="691">
        <v>450</v>
      </c>
      <c r="AQ105" s="691"/>
    </row>
    <row r="106" spans="1:43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IF('UK Prices'!D106=0,"",'UK Prices'!D106)</f>
        <v>Stretch Pique Double Space Dye Chest Stripe (A) - Prosports</v>
      </c>
      <c r="E106" s="102"/>
      <c r="F106" s="103">
        <v>3</v>
      </c>
      <c r="G106" s="97"/>
      <c r="H106" s="97"/>
      <c r="I106" s="97"/>
      <c r="J106" s="97"/>
      <c r="K106" s="124"/>
      <c r="L106" s="433">
        <v>330</v>
      </c>
      <c r="M106" s="61"/>
      <c r="N106" s="433"/>
      <c r="O106" s="88">
        <v>0.08</v>
      </c>
      <c r="P106" s="93"/>
      <c r="Q106" s="115">
        <f>'Std Cst'!AS106</f>
        <v>130.68740255999998</v>
      </c>
      <c r="R106" s="61"/>
      <c r="S106" s="93"/>
      <c r="T106" s="117"/>
      <c r="U106" s="117"/>
      <c r="V106" s="117"/>
      <c r="W106" s="117"/>
      <c r="X106" s="118"/>
      <c r="Y106" s="443">
        <f t="shared" ref="Y106" si="34">(L106-Q106)/L106</f>
        <v>0.60397756800000002</v>
      </c>
      <c r="Z106" s="119"/>
      <c r="AA106" s="93"/>
      <c r="AB106" s="117"/>
      <c r="AC106" s="117"/>
      <c r="AD106" s="117"/>
      <c r="AE106" s="117"/>
      <c r="AF106" s="118"/>
      <c r="AG106" s="443">
        <f t="shared" ref="AG106" si="35">((L106*(1-O106))-Q106)/(L106*(1-O106))</f>
        <v>0.56954083478260875</v>
      </c>
      <c r="AH106" s="119"/>
      <c r="AI106" s="103"/>
      <c r="AJ106" s="433"/>
      <c r="AK106" s="101"/>
      <c r="AL106" s="101"/>
      <c r="AM106" s="673"/>
      <c r="AN106" s="487"/>
      <c r="AO106" s="263"/>
      <c r="AP106" s="691">
        <v>750</v>
      </c>
      <c r="AQ106" s="691"/>
    </row>
    <row r="107" spans="1:43" hidden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IF('UK Prices'!D107=0,"",'UK Prices'!D107)</f>
        <v>Womens FJ Stretch Pique w/reversible collar</v>
      </c>
      <c r="E107" s="102"/>
      <c r="F107" s="103"/>
      <c r="G107" s="97">
        <v>200</v>
      </c>
      <c r="H107" s="97">
        <v>200</v>
      </c>
      <c r="I107" s="97">
        <v>220.00000000000003</v>
      </c>
      <c r="J107" s="97">
        <v>225</v>
      </c>
      <c r="K107" s="124">
        <v>245</v>
      </c>
      <c r="L107" s="433"/>
      <c r="M107" s="61"/>
      <c r="N107" s="433"/>
      <c r="O107" s="88">
        <v>0.13</v>
      </c>
      <c r="P107" s="93"/>
      <c r="Q107" s="115">
        <f>'Std Cst'!AS107</f>
        <v>115.74472</v>
      </c>
      <c r="R107" s="61">
        <f>'Std Cst'!AT107</f>
        <v>-1.656509426403336E-2</v>
      </c>
      <c r="S107" s="93"/>
      <c r="T107" s="117">
        <v>0.5819551744</v>
      </c>
      <c r="U107" s="117">
        <v>0.47067717600000003</v>
      </c>
      <c r="V107" s="117">
        <v>0.51879743272727286</v>
      </c>
      <c r="W107" s="117">
        <v>0.48557902222222221</v>
      </c>
      <c r="X107" s="118">
        <v>0.52757257142857139</v>
      </c>
      <c r="Y107" s="443"/>
      <c r="Z107" s="119"/>
      <c r="AA107" s="93"/>
      <c r="AB107" s="61">
        <v>0.51948870620689647</v>
      </c>
      <c r="AC107" s="61">
        <v>0.39158296091954026</v>
      </c>
      <c r="AD107" s="61">
        <v>0.44689360083594576</v>
      </c>
      <c r="AE107" s="61">
        <v>0.40871151979565773</v>
      </c>
      <c r="AF107" s="116">
        <v>0.45697996715927752</v>
      </c>
      <c r="AG107" s="443"/>
      <c r="AH107" s="119"/>
      <c r="AI107" s="103"/>
      <c r="AJ107" s="433"/>
      <c r="AK107" s="101">
        <v>495</v>
      </c>
      <c r="AL107" s="101">
        <v>495</v>
      </c>
      <c r="AM107" s="673">
        <v>545</v>
      </c>
      <c r="AN107" s="487">
        <v>545</v>
      </c>
      <c r="AO107" s="263">
        <v>599</v>
      </c>
      <c r="AP107" s="691"/>
      <c r="AQ107" s="691"/>
    </row>
    <row r="108" spans="1:43" hidden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IF('UK Prices'!D108=0,"",'UK Prices'!D108)</f>
        <v>Womens FJ Stretch Pique w/reversible collar - American Golf</v>
      </c>
      <c r="E108" s="102"/>
      <c r="F108" s="103"/>
      <c r="G108" s="97"/>
      <c r="H108" s="97"/>
      <c r="I108" s="97"/>
      <c r="J108" s="97"/>
      <c r="K108" s="124"/>
      <c r="L108" s="433"/>
      <c r="M108" s="61"/>
      <c r="N108" s="433"/>
      <c r="O108" s="88">
        <v>0.13</v>
      </c>
      <c r="P108" s="93"/>
      <c r="Q108" s="115">
        <f>'Std Cst'!AS108</f>
        <v>119.53031999999997</v>
      </c>
      <c r="R108" s="61">
        <f>'Std Cst'!AT108</f>
        <v>0</v>
      </c>
      <c r="S108" s="93"/>
      <c r="T108" s="117"/>
      <c r="U108" s="117"/>
      <c r="V108" s="117"/>
      <c r="W108" s="117"/>
      <c r="X108" s="118"/>
      <c r="Y108" s="443"/>
      <c r="Z108" s="119"/>
      <c r="AA108" s="93"/>
      <c r="AB108" s="61"/>
      <c r="AC108" s="61"/>
      <c r="AD108" s="61"/>
      <c r="AE108" s="61"/>
      <c r="AF108" s="116"/>
      <c r="AG108" s="443"/>
      <c r="AH108" s="119"/>
      <c r="AI108" s="103"/>
      <c r="AJ108" s="433"/>
      <c r="AK108" s="101"/>
      <c r="AL108" s="101"/>
      <c r="AM108" s="673"/>
      <c r="AN108" s="487"/>
      <c r="AO108" s="263"/>
      <c r="AP108" s="691"/>
      <c r="AQ108" s="691"/>
    </row>
    <row r="109" spans="1:43" hidden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IF('UK Prices'!D109=0,"",'UK Prices'!D109)</f>
        <v>Womens FJ Stretch Lisle Sleeveless</v>
      </c>
      <c r="E109" s="102"/>
      <c r="F109" s="103"/>
      <c r="G109" s="97"/>
      <c r="H109" s="97">
        <v>170</v>
      </c>
      <c r="I109" s="97">
        <v>187.00000000000003</v>
      </c>
      <c r="J109" s="97">
        <v>190</v>
      </c>
      <c r="K109" s="124">
        <v>200</v>
      </c>
      <c r="L109" s="433"/>
      <c r="M109" s="61"/>
      <c r="N109" s="433"/>
      <c r="O109" s="88">
        <v>0.13</v>
      </c>
      <c r="P109" s="93"/>
      <c r="Q109" s="115">
        <f>'Std Cst'!AS109</f>
        <v>100.7916</v>
      </c>
      <c r="R109" s="61">
        <f>'Std Cst'!AT109</f>
        <v>-1.6103631804994436E-2</v>
      </c>
      <c r="S109" s="93"/>
      <c r="T109" s="117"/>
      <c r="U109" s="117">
        <v>0.45802039529411764</v>
      </c>
      <c r="V109" s="117">
        <v>0.50729126844919792</v>
      </c>
      <c r="W109" s="117">
        <v>0.46951789473684208</v>
      </c>
      <c r="X109" s="118">
        <v>0.49604199999999998</v>
      </c>
      <c r="Y109" s="443"/>
      <c r="Z109" s="119"/>
      <c r="AA109" s="93"/>
      <c r="AB109" s="61"/>
      <c r="AC109" s="61">
        <v>0.37703493711967551</v>
      </c>
      <c r="AD109" s="61">
        <v>0.43366812465425053</v>
      </c>
      <c r="AE109" s="61">
        <v>0.39025045372050821</v>
      </c>
      <c r="AF109" s="116">
        <v>0.42073793103448276</v>
      </c>
      <c r="AG109" s="443"/>
      <c r="AH109" s="119"/>
      <c r="AI109" s="103"/>
      <c r="AJ109" s="433"/>
      <c r="AK109" s="101"/>
      <c r="AL109" s="101">
        <v>395</v>
      </c>
      <c r="AM109" s="673">
        <v>445</v>
      </c>
      <c r="AN109" s="487">
        <v>445</v>
      </c>
      <c r="AO109" s="263">
        <v>499</v>
      </c>
      <c r="AP109" s="691"/>
      <c r="AQ109" s="691"/>
    </row>
    <row r="110" spans="1:43" hidden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IF('UK Prices'!D110=0,"",'UK Prices'!D110)</f>
        <v>Womens FJ Stretch Pique w/reversible collar - ProSports</v>
      </c>
      <c r="E110" s="102"/>
      <c r="F110" s="103"/>
      <c r="G110" s="97"/>
      <c r="H110" s="97"/>
      <c r="I110" s="97"/>
      <c r="J110" s="97"/>
      <c r="K110" s="124"/>
      <c r="L110" s="433"/>
      <c r="M110" s="61"/>
      <c r="N110" s="433"/>
      <c r="O110" s="88">
        <v>0.13</v>
      </c>
      <c r="P110" s="93"/>
      <c r="Q110" s="115">
        <f>'Std Cst'!AS110</f>
        <v>119.53031999999997</v>
      </c>
      <c r="R110" s="61">
        <f>'Std Cst'!AT110</f>
        <v>0</v>
      </c>
      <c r="S110" s="93"/>
      <c r="T110" s="117"/>
      <c r="U110" s="117"/>
      <c r="V110" s="117"/>
      <c r="W110" s="117"/>
      <c r="X110" s="118"/>
      <c r="Y110" s="443"/>
      <c r="Z110" s="119"/>
      <c r="AA110" s="93"/>
      <c r="AB110" s="61"/>
      <c r="AC110" s="61"/>
      <c r="AD110" s="61"/>
      <c r="AE110" s="61"/>
      <c r="AF110" s="116"/>
      <c r="AG110" s="443"/>
      <c r="AH110" s="119"/>
      <c r="AI110" s="103"/>
      <c r="AJ110" s="433"/>
      <c r="AK110" s="101"/>
      <c r="AL110" s="101"/>
      <c r="AM110" s="673"/>
      <c r="AN110" s="487"/>
      <c r="AO110" s="263"/>
      <c r="AP110" s="691"/>
      <c r="AQ110" s="691"/>
    </row>
    <row r="111" spans="1:43" hidden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IF('UK Prices'!D111=0,"",'UK Prices'!D111)</f>
        <v>Women's Smooth Pique Double Chest Stripe - Prosports</v>
      </c>
      <c r="E111" s="102"/>
      <c r="F111" s="103"/>
      <c r="G111" s="97"/>
      <c r="H111" s="97"/>
      <c r="I111" s="97"/>
      <c r="J111" s="97"/>
      <c r="K111" s="124"/>
      <c r="L111" s="433"/>
      <c r="M111" s="61"/>
      <c r="N111" s="433"/>
      <c r="O111" s="88">
        <v>0.13</v>
      </c>
      <c r="P111" s="93"/>
      <c r="Q111" s="115">
        <f>'Std Cst'!AS111</f>
        <v>130.13</v>
      </c>
      <c r="R111" s="61"/>
      <c r="S111" s="93"/>
      <c r="T111" s="117"/>
      <c r="U111" s="117"/>
      <c r="V111" s="117"/>
      <c r="W111" s="117"/>
      <c r="X111" s="118"/>
      <c r="Y111" s="443"/>
      <c r="Z111" s="119"/>
      <c r="AA111" s="93"/>
      <c r="AB111" s="61"/>
      <c r="AC111" s="61"/>
      <c r="AD111" s="61"/>
      <c r="AE111" s="61"/>
      <c r="AF111" s="116"/>
      <c r="AG111" s="443"/>
      <c r="AH111" s="119"/>
      <c r="AI111" s="103"/>
      <c r="AJ111" s="433"/>
      <c r="AK111" s="101"/>
      <c r="AL111" s="101"/>
      <c r="AM111" s="673"/>
      <c r="AN111" s="487"/>
      <c r="AO111" s="263"/>
      <c r="AP111" s="691"/>
      <c r="AQ111" s="691"/>
    </row>
    <row r="112" spans="1:43" x14ac:dyDescent="0.3">
      <c r="A112" s="206" t="str">
        <f>'ITMA Form Data'!A112</f>
        <v>TROUSERS</v>
      </c>
      <c r="B112" s="206"/>
      <c r="C112" s="500"/>
      <c r="D112" s="29" t="str">
        <f>IF('UK Prices'!D112=0,"",'UK Prices'!D112)</f>
        <v>Trousers</v>
      </c>
      <c r="E112" s="85"/>
      <c r="F112" s="85"/>
      <c r="G112" s="97"/>
      <c r="H112" s="97"/>
      <c r="I112" s="97"/>
      <c r="J112" s="97"/>
      <c r="K112" s="124"/>
      <c r="L112" s="433"/>
      <c r="M112" s="61"/>
      <c r="N112" s="433"/>
      <c r="O112" s="88"/>
      <c r="P112" s="85"/>
      <c r="Q112" s="115"/>
      <c r="R112" s="61"/>
      <c r="S112" s="93"/>
      <c r="T112" s="117"/>
      <c r="U112" s="117"/>
      <c r="V112" s="117"/>
      <c r="W112" s="117"/>
      <c r="X112" s="118"/>
      <c r="Y112" s="443"/>
      <c r="Z112" s="119"/>
      <c r="AA112" s="93"/>
      <c r="AB112" s="126"/>
      <c r="AC112" s="126"/>
      <c r="AD112" s="126"/>
      <c r="AE112" s="126"/>
      <c r="AF112" s="116"/>
      <c r="AG112" s="443"/>
      <c r="AH112" s="119"/>
      <c r="AI112" s="85"/>
      <c r="AJ112" s="433"/>
      <c r="AK112" s="101"/>
      <c r="AL112" s="101"/>
      <c r="AM112" s="673"/>
      <c r="AN112" s="487"/>
      <c r="AO112" s="263"/>
      <c r="AP112" s="691"/>
      <c r="AQ112" s="691"/>
    </row>
    <row r="113" spans="1:43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IF('UK Prices'!D113=0,"",'UK Prices'!D113)</f>
        <v>Women's Performance 7/8 Trouser</v>
      </c>
      <c r="E113" s="102"/>
      <c r="F113" s="103"/>
      <c r="G113" s="97"/>
      <c r="H113" s="97"/>
      <c r="I113" s="97"/>
      <c r="J113" s="97"/>
      <c r="K113" s="124"/>
      <c r="L113" s="433">
        <v>390</v>
      </c>
      <c r="M113" s="61"/>
      <c r="N113" s="433"/>
      <c r="O113" s="88">
        <v>0.08</v>
      </c>
      <c r="P113" s="93"/>
      <c r="Q113" s="115">
        <f>'Std Cst'!AS113</f>
        <v>195.61317360000001</v>
      </c>
      <c r="R113" s="61"/>
      <c r="S113" s="93"/>
      <c r="T113" s="117"/>
      <c r="U113" s="117"/>
      <c r="V113" s="117"/>
      <c r="W113" s="117"/>
      <c r="X113" s="118"/>
      <c r="Y113" s="443">
        <f>(L113-Q113)/L113</f>
        <v>0.49842776</v>
      </c>
      <c r="Z113" s="119"/>
      <c r="AA113" s="93"/>
      <c r="AB113" s="117"/>
      <c r="AC113" s="117"/>
      <c r="AD113" s="117"/>
      <c r="AE113" s="117"/>
      <c r="AF113" s="118"/>
      <c r="AG113" s="443">
        <f>((L113*(1-O113))-Q113)/(L113*(1-O113))</f>
        <v>0.45481278260869562</v>
      </c>
      <c r="AH113" s="119"/>
      <c r="AI113" s="103"/>
      <c r="AJ113" s="433"/>
      <c r="AK113" s="101"/>
      <c r="AL113" s="101"/>
      <c r="AM113" s="673"/>
      <c r="AN113" s="487"/>
      <c r="AO113" s="263"/>
      <c r="AP113" s="691">
        <v>900</v>
      </c>
      <c r="AQ113" s="691"/>
    </row>
    <row r="114" spans="1:43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IF('UK Prices'!D114=0,"",'UK Prices'!D114)</f>
        <v>Women's Performance Skort</v>
      </c>
      <c r="E114" s="102"/>
      <c r="F114" s="103"/>
      <c r="G114" s="97"/>
      <c r="H114" s="97"/>
      <c r="I114" s="97"/>
      <c r="J114" s="97"/>
      <c r="K114" s="124"/>
      <c r="L114" s="433">
        <v>350</v>
      </c>
      <c r="M114" s="61"/>
      <c r="N114" s="433"/>
      <c r="O114" s="88">
        <v>0.08</v>
      </c>
      <c r="P114" s="93"/>
      <c r="Q114" s="115">
        <f>'Std Cst'!AS114</f>
        <v>113.05573395999998</v>
      </c>
      <c r="R114" s="61"/>
      <c r="S114" s="93"/>
      <c r="T114" s="117"/>
      <c r="U114" s="117"/>
      <c r="V114" s="117"/>
      <c r="W114" s="117"/>
      <c r="X114" s="118"/>
      <c r="Y114" s="443">
        <f>(L114-Q114)/L114</f>
        <v>0.67698361725714284</v>
      </c>
      <c r="Z114" s="119"/>
      <c r="AA114" s="93"/>
      <c r="AB114" s="117"/>
      <c r="AC114" s="117"/>
      <c r="AD114" s="117"/>
      <c r="AE114" s="117"/>
      <c r="AF114" s="118"/>
      <c r="AG114" s="443">
        <f>((L114*(1-O114))-Q114)/(L114*(1-O114))</f>
        <v>0.6488952361490683</v>
      </c>
      <c r="AH114" s="119"/>
      <c r="AI114" s="103"/>
      <c r="AJ114" s="433"/>
      <c r="AK114" s="101"/>
      <c r="AL114" s="101"/>
      <c r="AM114" s="673"/>
      <c r="AN114" s="487"/>
      <c r="AO114" s="263"/>
      <c r="AP114" s="691">
        <v>800</v>
      </c>
      <c r="AQ114" s="691"/>
    </row>
    <row r="115" spans="1:43" x14ac:dyDescent="0.3">
      <c r="A115" s="206" t="str">
        <f>'ITMA Form Data'!A115</f>
        <v>JUNIORS</v>
      </c>
      <c r="B115" s="206"/>
      <c r="C115" s="500"/>
      <c r="D115" s="29" t="str">
        <f>IF('UK Prices'!D115=0,"",'UK Prices'!D115)</f>
        <v>Juniors</v>
      </c>
      <c r="E115" s="85"/>
      <c r="F115" s="85"/>
      <c r="G115" s="97"/>
      <c r="H115" s="97"/>
      <c r="I115" s="97"/>
      <c r="J115" s="97"/>
      <c r="K115" s="124"/>
      <c r="L115" s="433"/>
      <c r="M115" s="61"/>
      <c r="N115" s="433"/>
      <c r="O115" s="88"/>
      <c r="P115" s="85"/>
      <c r="Q115" s="115"/>
      <c r="R115" s="61"/>
      <c r="S115" s="93"/>
      <c r="T115" s="117"/>
      <c r="U115" s="117"/>
      <c r="V115" s="117"/>
      <c r="W115" s="117"/>
      <c r="X115" s="118"/>
      <c r="Y115" s="443"/>
      <c r="Z115" s="119"/>
      <c r="AA115" s="93"/>
      <c r="AB115" s="126"/>
      <c r="AC115" s="126"/>
      <c r="AD115" s="126"/>
      <c r="AE115" s="126"/>
      <c r="AF115" s="116"/>
      <c r="AG115" s="443"/>
      <c r="AH115" s="119"/>
      <c r="AI115" s="85"/>
      <c r="AJ115" s="433"/>
      <c r="AK115" s="101"/>
      <c r="AL115" s="101"/>
      <c r="AM115" s="673"/>
      <c r="AN115" s="487"/>
      <c r="AO115" s="263"/>
      <c r="AP115" s="691"/>
      <c r="AQ115" s="691"/>
    </row>
    <row r="116" spans="1:43" hidden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IF('UK Prices'!D116=0,"",'UK Prices'!D116)</f>
        <v>FJ Junior FJ Chill-Out w/ Chest Piping 1/4 Zip</v>
      </c>
      <c r="E116" s="102"/>
      <c r="F116" s="103"/>
      <c r="G116" s="97">
        <v>220</v>
      </c>
      <c r="H116" s="97">
        <v>220</v>
      </c>
      <c r="I116" s="97">
        <v>242.00000000000003</v>
      </c>
      <c r="J116" s="97">
        <v>250</v>
      </c>
      <c r="K116" s="124">
        <v>285</v>
      </c>
      <c r="L116" s="433"/>
      <c r="M116" s="61"/>
      <c r="N116" s="433"/>
      <c r="O116" s="88">
        <v>0.13</v>
      </c>
      <c r="P116" s="103"/>
      <c r="Q116" s="115">
        <f>'Std Cst'!AS116</f>
        <v>150.95079999999999</v>
      </c>
      <c r="R116" s="61">
        <f>'Std Cst'!AT116</f>
        <v>-1.4490824525611585E-2</v>
      </c>
      <c r="S116" s="93"/>
      <c r="T116" s="117">
        <v>0.49686321454545451</v>
      </c>
      <c r="U116" s="117">
        <v>0.36674008727272733</v>
      </c>
      <c r="V116" s="117">
        <v>0.42430917024793402</v>
      </c>
      <c r="W116" s="117">
        <v>0.39619680000000007</v>
      </c>
      <c r="X116" s="118">
        <v>0.47034807017543867</v>
      </c>
      <c r="Y116" s="443"/>
      <c r="Z116" s="119"/>
      <c r="AA116" s="93"/>
      <c r="AB116" s="61">
        <v>0.42168185579937306</v>
      </c>
      <c r="AC116" s="61">
        <v>0.27211504284221533</v>
      </c>
      <c r="AD116" s="61">
        <v>0.33828640258383219</v>
      </c>
      <c r="AE116" s="61">
        <v>0.30597333333333337</v>
      </c>
      <c r="AF116" s="116">
        <v>0.39120467836257311</v>
      </c>
      <c r="AG116" s="443"/>
      <c r="AH116" s="119"/>
      <c r="AI116" s="103"/>
      <c r="AJ116" s="433"/>
      <c r="AK116" s="101">
        <v>545</v>
      </c>
      <c r="AL116" s="101">
        <v>545</v>
      </c>
      <c r="AM116" s="673">
        <v>595</v>
      </c>
      <c r="AN116" s="487">
        <v>595</v>
      </c>
      <c r="AO116" s="263">
        <v>599</v>
      </c>
      <c r="AP116" s="691"/>
      <c r="AQ116" s="691"/>
    </row>
    <row r="117" spans="1:43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IF('UK Prices'!D117=0,"",'UK Prices'!D117)</f>
        <v>FJ Junior FJ Solid Colour Chill-Out 1/4 zip</v>
      </c>
      <c r="E117" s="102"/>
      <c r="F117" s="103"/>
      <c r="G117" s="97">
        <v>220</v>
      </c>
      <c r="H117" s="97">
        <v>220</v>
      </c>
      <c r="I117" s="97">
        <v>242.00000000000003</v>
      </c>
      <c r="J117" s="97">
        <v>250</v>
      </c>
      <c r="K117" s="124">
        <v>270</v>
      </c>
      <c r="L117" s="433">
        <v>270</v>
      </c>
      <c r="M117" s="61">
        <f>(L117-K117)/K117</f>
        <v>0</v>
      </c>
      <c r="N117" s="433"/>
      <c r="O117" s="88">
        <v>0.08</v>
      </c>
      <c r="P117" s="103"/>
      <c r="Q117" s="115">
        <f>'Std Cst'!AS117</f>
        <v>147.48196683999996</v>
      </c>
      <c r="R117" s="61">
        <f>'Std Cst'!AT117</f>
        <v>2.7123999177822622E-4</v>
      </c>
      <c r="S117" s="93"/>
      <c r="T117" s="117">
        <v>0.49686321454545451</v>
      </c>
      <c r="U117" s="117">
        <v>0.36674008727272733</v>
      </c>
      <c r="V117" s="117">
        <v>0.42430917024793402</v>
      </c>
      <c r="W117" s="117">
        <v>0.41023210128000004</v>
      </c>
      <c r="X117" s="118">
        <v>0.45391861229629632</v>
      </c>
      <c r="Y117" s="443">
        <f t="shared" si="25"/>
        <v>0.45377049318518536</v>
      </c>
      <c r="Z117" s="119">
        <f>Y117-X117</f>
        <v>-1.4811911111095588E-4</v>
      </c>
      <c r="AA117" s="93"/>
      <c r="AB117" s="61">
        <v>0.42168185579937306</v>
      </c>
      <c r="AC117" s="61">
        <v>0.27211504284221533</v>
      </c>
      <c r="AD117" s="61">
        <v>0.33828640258383219</v>
      </c>
      <c r="AE117" s="61">
        <v>0.32210586354022996</v>
      </c>
      <c r="AF117" s="116">
        <v>0.37232024401873143</v>
      </c>
      <c r="AG117" s="443">
        <f t="shared" si="26"/>
        <v>0.40627227520128845</v>
      </c>
      <c r="AH117" s="119">
        <f>AG117-AF117</f>
        <v>3.3952031182557019E-2</v>
      </c>
      <c r="AI117" s="103"/>
      <c r="AJ117" s="433"/>
      <c r="AK117" s="101">
        <v>545</v>
      </c>
      <c r="AL117" s="101">
        <v>545</v>
      </c>
      <c r="AM117" s="673">
        <v>595</v>
      </c>
      <c r="AN117" s="487">
        <v>595</v>
      </c>
      <c r="AO117" s="263">
        <v>599</v>
      </c>
      <c r="AP117" s="691">
        <v>600</v>
      </c>
      <c r="AQ117" s="691"/>
    </row>
    <row r="118" spans="1:43" hidden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IF('UK Prices'!D118=0,"",'UK Prices'!D118)</f>
        <v>FJ Junior Birdseye Colorblock Pique w/ Self Collar</v>
      </c>
      <c r="E118" s="102"/>
      <c r="F118" s="103"/>
      <c r="G118" s="97"/>
      <c r="H118" s="97"/>
      <c r="I118" s="97"/>
      <c r="J118" s="97">
        <v>225</v>
      </c>
      <c r="K118" s="124">
        <v>235</v>
      </c>
      <c r="L118" s="433"/>
      <c r="M118" s="61"/>
      <c r="N118" s="433"/>
      <c r="O118" s="88">
        <v>0.08</v>
      </c>
      <c r="P118" s="93"/>
      <c r="Q118" s="115">
        <f>'Std Cst'!AS118</f>
        <v>122.55879999999999</v>
      </c>
      <c r="R118" s="61"/>
      <c r="S118" s="93"/>
      <c r="T118" s="117"/>
      <c r="U118" s="117"/>
      <c r="V118" s="117"/>
      <c r="W118" s="117">
        <v>0.45529422222222227</v>
      </c>
      <c r="X118" s="118">
        <v>0.47847319148936174</v>
      </c>
      <c r="Y118" s="443"/>
      <c r="Z118" s="119"/>
      <c r="AA118" s="93"/>
      <c r="AB118" s="61"/>
      <c r="AC118" s="61"/>
      <c r="AD118" s="61"/>
      <c r="AE118" s="61">
        <v>0.37390140485312906</v>
      </c>
      <c r="AF118" s="116">
        <v>0.40054389826363418</v>
      </c>
      <c r="AG118" s="443"/>
      <c r="AH118" s="119"/>
      <c r="AI118" s="103"/>
      <c r="AJ118" s="433"/>
      <c r="AK118" s="101"/>
      <c r="AL118" s="101"/>
      <c r="AM118" s="673"/>
      <c r="AN118" s="487">
        <v>545</v>
      </c>
      <c r="AO118" s="263">
        <v>499</v>
      </c>
      <c r="AP118" s="691"/>
      <c r="AQ118" s="691"/>
    </row>
    <row r="119" spans="1:43" hidden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IF('UK Prices'!D119=0,"",'UK Prices'!D119)</f>
        <v>FJ Junior Smooth Pique Double Chest Stripe</v>
      </c>
      <c r="E119" s="102"/>
      <c r="F119" s="103"/>
      <c r="G119" s="97"/>
      <c r="H119" s="97"/>
      <c r="I119" s="97"/>
      <c r="J119" s="97">
        <v>225</v>
      </c>
      <c r="K119" s="124">
        <v>235</v>
      </c>
      <c r="L119" s="433"/>
      <c r="M119" s="61"/>
      <c r="N119" s="433"/>
      <c r="O119" s="88">
        <v>0.08</v>
      </c>
      <c r="P119" s="93"/>
      <c r="Q119" s="115">
        <f>'Std Cst'!AS119</f>
        <v>121.61239999999998</v>
      </c>
      <c r="R119" s="61"/>
      <c r="S119" s="93"/>
      <c r="T119" s="117"/>
      <c r="U119" s="117"/>
      <c r="V119" s="117"/>
      <c r="W119" s="117">
        <v>0.45950044444444454</v>
      </c>
      <c r="X119" s="118">
        <v>0.48250042553191497</v>
      </c>
      <c r="Y119" s="443"/>
      <c r="Z119" s="119"/>
      <c r="AA119" s="93"/>
      <c r="AB119" s="61"/>
      <c r="AC119" s="61"/>
      <c r="AD119" s="61"/>
      <c r="AE119" s="61">
        <v>0.37873614303959141</v>
      </c>
      <c r="AF119" s="116">
        <v>0.40517290291024705</v>
      </c>
      <c r="AG119" s="443"/>
      <c r="AH119" s="119"/>
      <c r="AI119" s="103"/>
      <c r="AJ119" s="433"/>
      <c r="AK119" s="101"/>
      <c r="AL119" s="101"/>
      <c r="AM119" s="673"/>
      <c r="AN119" s="487">
        <v>545</v>
      </c>
      <c r="AO119" s="263">
        <v>499</v>
      </c>
      <c r="AP119" s="691"/>
      <c r="AQ119" s="691"/>
    </row>
    <row r="120" spans="1:43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IF('UK Prices'!D120=0,"",'UK Prices'!D120)</f>
        <v>Junior Textured Chill-Out</v>
      </c>
      <c r="E120" s="102"/>
      <c r="F120" s="103"/>
      <c r="G120" s="97"/>
      <c r="H120" s="97"/>
      <c r="I120" s="97"/>
      <c r="J120" s="97"/>
      <c r="K120" s="124"/>
      <c r="L120" s="433">
        <v>270</v>
      </c>
      <c r="M120" s="61"/>
      <c r="N120" s="433"/>
      <c r="O120" s="88">
        <v>0.08</v>
      </c>
      <c r="P120" s="93"/>
      <c r="Q120" s="115">
        <f>'Std Cst'!AS120</f>
        <v>136.12516683999999</v>
      </c>
      <c r="R120" s="61"/>
      <c r="S120" s="93"/>
      <c r="T120" s="117"/>
      <c r="U120" s="117"/>
      <c r="V120" s="117"/>
      <c r="W120" s="117"/>
      <c r="X120" s="118"/>
      <c r="Y120" s="443">
        <f>(L120-Q120)/L120</f>
        <v>0.49583271540740742</v>
      </c>
      <c r="Z120" s="119"/>
      <c r="AA120" s="93"/>
      <c r="AB120" s="117"/>
      <c r="AC120" s="117"/>
      <c r="AD120" s="117"/>
      <c r="AE120" s="117"/>
      <c r="AF120" s="118"/>
      <c r="AG120" s="443">
        <f>((L120*(1-O120))-Q120)/(L120*(1-O120))</f>
        <v>0.4519920819645733</v>
      </c>
      <c r="AH120" s="119"/>
      <c r="AI120" s="103"/>
      <c r="AJ120" s="433"/>
      <c r="AK120" s="101"/>
      <c r="AL120" s="101"/>
      <c r="AM120" s="673"/>
      <c r="AN120" s="487"/>
      <c r="AO120" s="263"/>
      <c r="AP120" s="691">
        <v>600</v>
      </c>
      <c r="AQ120" s="691"/>
    </row>
    <row r="121" spans="1:43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IF('UK Prices'!D121=0,"",'UK Prices'!D121)</f>
        <v>Junior Stretch Pique w/Painted Stripes</v>
      </c>
      <c r="E121" s="102"/>
      <c r="F121" s="103"/>
      <c r="G121" s="97"/>
      <c r="H121" s="97"/>
      <c r="I121" s="97"/>
      <c r="J121" s="97"/>
      <c r="K121" s="124"/>
      <c r="L121" s="433">
        <v>230</v>
      </c>
      <c r="M121" s="61"/>
      <c r="N121" s="433"/>
      <c r="O121" s="88">
        <v>0.08</v>
      </c>
      <c r="P121" s="93"/>
      <c r="Q121" s="115">
        <f>'Std Cst'!AS121</f>
        <v>128.29401780000001</v>
      </c>
      <c r="R121" s="61"/>
      <c r="S121" s="93"/>
      <c r="T121" s="117"/>
      <c r="U121" s="117"/>
      <c r="V121" s="117"/>
      <c r="W121" s="117"/>
      <c r="X121" s="118"/>
      <c r="Y121" s="443">
        <f>(L121-Q121)/L121</f>
        <v>0.44219992260869562</v>
      </c>
      <c r="Z121" s="119"/>
      <c r="AA121" s="93"/>
      <c r="AB121" s="117"/>
      <c r="AC121" s="117"/>
      <c r="AD121" s="117"/>
      <c r="AE121" s="117"/>
      <c r="AF121" s="118"/>
      <c r="AG121" s="443">
        <f>((L121*(1-O121))-Q121)/(L121*(1-O121))</f>
        <v>0.3936955680529301</v>
      </c>
      <c r="AH121" s="119"/>
      <c r="AI121" s="103"/>
      <c r="AJ121" s="433"/>
      <c r="AK121" s="101"/>
      <c r="AL121" s="101"/>
      <c r="AM121" s="673"/>
      <c r="AN121" s="487"/>
      <c r="AO121" s="263"/>
      <c r="AP121" s="691">
        <v>500</v>
      </c>
      <c r="AQ121" s="691"/>
    </row>
    <row r="122" spans="1:43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IF('UK Prices'!D122=0,"",'UK Prices'!D122)</f>
        <v>Junior Smooth Pique w/Collar &amp; Sleeve Stripes</v>
      </c>
      <c r="E122" s="102"/>
      <c r="F122" s="103"/>
      <c r="G122" s="97"/>
      <c r="H122" s="97"/>
      <c r="I122" s="97"/>
      <c r="J122" s="97"/>
      <c r="K122" s="124"/>
      <c r="L122" s="433">
        <v>230</v>
      </c>
      <c r="M122" s="61"/>
      <c r="N122" s="433"/>
      <c r="O122" s="88">
        <v>0.08</v>
      </c>
      <c r="P122" s="93"/>
      <c r="Q122" s="115">
        <f>'Std Cst'!AS122</f>
        <v>123.36205699999999</v>
      </c>
      <c r="R122" s="61"/>
      <c r="S122" s="93"/>
      <c r="T122" s="117"/>
      <c r="U122" s="117"/>
      <c r="V122" s="117"/>
      <c r="W122" s="117"/>
      <c r="X122" s="118"/>
      <c r="Y122" s="443">
        <f>(L122-Q122)/L122</f>
        <v>0.46364323043478262</v>
      </c>
      <c r="Z122" s="119"/>
      <c r="AA122" s="93"/>
      <c r="AB122" s="117"/>
      <c r="AC122" s="117"/>
      <c r="AD122" s="117"/>
      <c r="AE122" s="117"/>
      <c r="AF122" s="118"/>
      <c r="AG122" s="443">
        <f>((L122*(1-O122))-Q122)/(L122*(1-O122))</f>
        <v>0.41700351134215513</v>
      </c>
      <c r="AH122" s="119"/>
      <c r="AI122" s="103"/>
      <c r="AJ122" s="433"/>
      <c r="AK122" s="101"/>
      <c r="AL122" s="101"/>
      <c r="AM122" s="673"/>
      <c r="AN122" s="487"/>
      <c r="AO122" s="263"/>
      <c r="AP122" s="691">
        <v>500</v>
      </c>
      <c r="AQ122" s="691"/>
    </row>
    <row r="123" spans="1:43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IF('UK Prices'!D123=0,"",'UK Prices'!D123)</f>
        <v>FJ Junior Stretch Pique w/neck tape trim</v>
      </c>
      <c r="E123" s="102"/>
      <c r="F123" s="103"/>
      <c r="G123" s="97"/>
      <c r="H123" s="97">
        <v>150</v>
      </c>
      <c r="I123" s="97">
        <v>165</v>
      </c>
      <c r="J123" s="97">
        <v>170</v>
      </c>
      <c r="K123" s="124">
        <v>185</v>
      </c>
      <c r="L123" s="433">
        <v>190</v>
      </c>
      <c r="M123" s="61">
        <f t="shared" ref="M123:M124" si="36">(L123-K123)/K123</f>
        <v>2.7027027027027029E-2</v>
      </c>
      <c r="N123" s="433"/>
      <c r="O123" s="88">
        <v>0.08</v>
      </c>
      <c r="P123" s="93"/>
      <c r="Q123" s="115">
        <f>'Std Cst'!AS123</f>
        <v>91.830915799999971</v>
      </c>
      <c r="R123" s="61">
        <f>'Std Cst'!AT123</f>
        <v>0</v>
      </c>
      <c r="S123" s="93"/>
      <c r="T123" s="117"/>
      <c r="U123" s="117">
        <v>0.44938709333333349</v>
      </c>
      <c r="V123" s="117">
        <v>0.49944281212121228</v>
      </c>
      <c r="W123" s="117">
        <v>0.45981814235294133</v>
      </c>
      <c r="X123" s="118">
        <v>0.50361667135135146</v>
      </c>
      <c r="Y123" s="443">
        <f t="shared" si="25"/>
        <v>0.51667939052631595</v>
      </c>
      <c r="Z123" s="119">
        <f>Y123-X123</f>
        <v>1.3062719174964488E-2</v>
      </c>
      <c r="AA123" s="93"/>
      <c r="AB123" s="61"/>
      <c r="AC123" s="61">
        <v>0.36711160153256722</v>
      </c>
      <c r="AD123" s="61">
        <v>0.4246469104841521</v>
      </c>
      <c r="AE123" s="61">
        <v>0.3791013130493579</v>
      </c>
      <c r="AF123" s="116">
        <v>0.4294444498291396</v>
      </c>
      <c r="AG123" s="443">
        <f t="shared" si="26"/>
        <v>0.4746515114416478</v>
      </c>
      <c r="AH123" s="119">
        <f>AG123-AF123</f>
        <v>4.5207061612508204E-2</v>
      </c>
      <c r="AI123" s="103"/>
      <c r="AJ123" s="433"/>
      <c r="AK123" s="101"/>
      <c r="AL123" s="101">
        <v>345</v>
      </c>
      <c r="AM123" s="673">
        <v>395</v>
      </c>
      <c r="AN123" s="487">
        <v>345</v>
      </c>
      <c r="AO123" s="263">
        <v>399</v>
      </c>
      <c r="AP123" s="691">
        <v>400</v>
      </c>
      <c r="AQ123" s="691"/>
    </row>
    <row r="124" spans="1:43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IF('UK Prices'!D124=0,"",'UK Prices'!D124)</f>
        <v>FJ Junior Shorts</v>
      </c>
      <c r="E124" s="102"/>
      <c r="F124" s="103"/>
      <c r="G124" s="97"/>
      <c r="H124" s="97">
        <v>170</v>
      </c>
      <c r="I124" s="97">
        <v>187.00000000000003</v>
      </c>
      <c r="J124" s="97">
        <v>190</v>
      </c>
      <c r="K124" s="124">
        <v>215</v>
      </c>
      <c r="L124" s="433">
        <v>210</v>
      </c>
      <c r="M124" s="61">
        <f t="shared" si="36"/>
        <v>-2.3255813953488372E-2</v>
      </c>
      <c r="N124" s="433"/>
      <c r="O124" s="88">
        <v>0.08</v>
      </c>
      <c r="P124" s="93"/>
      <c r="Q124" s="115">
        <f>'Std Cst'!AS124</f>
        <v>107.98038679999999</v>
      </c>
      <c r="R124" s="61">
        <f>'Std Cst'!AT124</f>
        <v>0</v>
      </c>
      <c r="S124" s="93"/>
      <c r="T124" s="117"/>
      <c r="U124" s="117">
        <v>0.42862377411764707</v>
      </c>
      <c r="V124" s="117">
        <v>0.48056706737967925</v>
      </c>
      <c r="W124" s="117">
        <v>0.43168217473684217</v>
      </c>
      <c r="X124" s="118">
        <v>0.49776564279069774</v>
      </c>
      <c r="Y124" s="443">
        <f t="shared" si="25"/>
        <v>0.48580768190476192</v>
      </c>
      <c r="Z124" s="119">
        <f>Y124-X124</f>
        <v>-1.1957960885935814E-2</v>
      </c>
      <c r="AA124" s="93"/>
      <c r="AB124" s="61"/>
      <c r="AC124" s="61">
        <v>0.34324571737660586</v>
      </c>
      <c r="AD124" s="61">
        <v>0.40295065216055087</v>
      </c>
      <c r="AE124" s="61">
        <v>0.34676112038717494</v>
      </c>
      <c r="AF124" s="116">
        <v>0.42271912964448016</v>
      </c>
      <c r="AG124" s="443">
        <f t="shared" si="26"/>
        <v>0.44109530641821953</v>
      </c>
      <c r="AH124" s="119">
        <f>AG124-AF124</f>
        <v>1.8376176773739372E-2</v>
      </c>
      <c r="AI124" s="103"/>
      <c r="AJ124" s="433"/>
      <c r="AK124" s="101"/>
      <c r="AL124" s="101">
        <v>345</v>
      </c>
      <c r="AM124" s="673">
        <v>445</v>
      </c>
      <c r="AN124" s="487">
        <v>395</v>
      </c>
      <c r="AO124" s="263">
        <v>429</v>
      </c>
      <c r="AP124" s="691">
        <v>450</v>
      </c>
      <c r="AQ124" s="691"/>
    </row>
    <row r="125" spans="1:43" x14ac:dyDescent="0.3">
      <c r="A125" s="180"/>
      <c r="B125" s="180"/>
      <c r="C125" s="180"/>
      <c r="D125" s="29"/>
      <c r="N125" s="103"/>
      <c r="P125" s="103"/>
      <c r="Q125" s="103"/>
      <c r="R125" s="127"/>
      <c r="S125" s="103"/>
      <c r="T125" s="103"/>
      <c r="U125" s="103"/>
      <c r="V125" s="103"/>
      <c r="W125" s="103"/>
      <c r="X125" s="103"/>
      <c r="Y125" s="445"/>
      <c r="AA125" s="103"/>
      <c r="AI125" s="103"/>
    </row>
    <row r="126" spans="1:43" x14ac:dyDescent="0.3">
      <c r="A126" s="19"/>
      <c r="B126" s="19"/>
      <c r="C126" s="180"/>
      <c r="D126" s="29"/>
      <c r="N126" s="103"/>
      <c r="P126" s="103"/>
      <c r="Q126" s="103"/>
      <c r="R126" s="127"/>
      <c r="S126" s="103"/>
      <c r="T126" s="103"/>
      <c r="U126" s="103"/>
      <c r="V126" s="103"/>
      <c r="W126" s="103"/>
      <c r="X126" s="103"/>
      <c r="Y126" s="445"/>
      <c r="AA126" s="103"/>
      <c r="AI126" s="103"/>
    </row>
    <row r="127" spans="1:43" x14ac:dyDescent="0.3">
      <c r="A127" s="180"/>
      <c r="B127" s="180"/>
      <c r="C127" s="180"/>
      <c r="D127" s="422"/>
      <c r="N127" s="103"/>
      <c r="P127" s="103"/>
      <c r="Q127" s="103"/>
      <c r="R127" s="127"/>
      <c r="S127" s="103"/>
      <c r="T127" s="103"/>
      <c r="U127" s="103"/>
      <c r="V127" s="103"/>
      <c r="W127" s="103"/>
      <c r="X127" s="103"/>
      <c r="Y127" s="445"/>
      <c r="AA127" s="103"/>
      <c r="AI127" s="103"/>
    </row>
    <row r="128" spans="1:43" x14ac:dyDescent="0.3">
      <c r="A128" s="180"/>
      <c r="B128" s="180"/>
      <c r="C128" s="180"/>
      <c r="D128" s="21"/>
      <c r="N128" s="103"/>
      <c r="P128" s="103"/>
      <c r="Q128" s="103"/>
      <c r="R128" s="127"/>
      <c r="S128" s="103"/>
      <c r="T128" s="103"/>
      <c r="U128" s="103"/>
      <c r="V128" s="103"/>
      <c r="W128" s="103"/>
      <c r="X128" s="103"/>
      <c r="Y128" s="445"/>
      <c r="AA128" s="103"/>
      <c r="AI128" s="103"/>
    </row>
    <row r="129" spans="1:35" x14ac:dyDescent="0.3">
      <c r="A129" s="180"/>
      <c r="B129" s="180"/>
      <c r="C129" s="180"/>
      <c r="D129" s="21"/>
      <c r="N129" s="103"/>
      <c r="P129" s="103"/>
      <c r="Q129" s="103"/>
      <c r="R129" s="127"/>
      <c r="S129" s="103"/>
      <c r="T129" s="103"/>
      <c r="U129" s="103"/>
      <c r="V129" s="103"/>
      <c r="W129" s="103"/>
      <c r="X129" s="103"/>
      <c r="Y129" s="445"/>
      <c r="AA129" s="103"/>
      <c r="AI129" s="103"/>
    </row>
    <row r="130" spans="1:35" x14ac:dyDescent="0.3">
      <c r="A130" s="180"/>
      <c r="B130" s="180"/>
      <c r="C130" s="180"/>
      <c r="D130" s="21"/>
      <c r="N130" s="103"/>
      <c r="P130" s="103"/>
      <c r="Q130" s="103"/>
      <c r="R130" s="127"/>
      <c r="S130" s="103"/>
      <c r="T130" s="103"/>
      <c r="U130" s="103"/>
      <c r="V130" s="103"/>
      <c r="W130" s="103"/>
      <c r="X130" s="103"/>
      <c r="Y130" s="445"/>
      <c r="AA130" s="103"/>
      <c r="AI130" s="103"/>
    </row>
    <row r="131" spans="1:35" x14ac:dyDescent="0.3">
      <c r="A131" s="180"/>
      <c r="B131" s="180"/>
      <c r="C131" s="180"/>
      <c r="D131" s="21"/>
      <c r="N131" s="103"/>
      <c r="P131" s="103"/>
      <c r="Q131" s="103"/>
      <c r="R131" s="127"/>
      <c r="S131" s="103"/>
      <c r="T131" s="103"/>
      <c r="U131" s="103"/>
      <c r="V131" s="103"/>
      <c r="W131" s="103"/>
      <c r="X131" s="103"/>
      <c r="Y131" s="445"/>
      <c r="AA131" s="103"/>
      <c r="AI131" s="103"/>
    </row>
    <row r="132" spans="1:35" x14ac:dyDescent="0.3">
      <c r="D132" s="31"/>
      <c r="N132" s="103"/>
      <c r="P132" s="103"/>
      <c r="Q132" s="103"/>
      <c r="R132" s="127"/>
      <c r="S132" s="103"/>
      <c r="T132" s="103"/>
      <c r="U132" s="103"/>
      <c r="V132" s="103"/>
      <c r="W132" s="103"/>
      <c r="X132" s="103"/>
      <c r="Y132" s="445"/>
      <c r="AA132" s="103"/>
      <c r="AI132" s="103"/>
    </row>
    <row r="133" spans="1:35" x14ac:dyDescent="0.3">
      <c r="D133" s="31"/>
      <c r="N133" s="103"/>
      <c r="P133" s="103"/>
      <c r="Q133" s="103"/>
      <c r="R133" s="127"/>
      <c r="S133" s="103"/>
      <c r="T133" s="103"/>
      <c r="U133" s="103"/>
      <c r="V133" s="103"/>
      <c r="W133" s="103"/>
      <c r="X133" s="103"/>
      <c r="Y133" s="445"/>
      <c r="AA133" s="103"/>
      <c r="AI133" s="103"/>
    </row>
    <row r="134" spans="1:35" x14ac:dyDescent="0.3">
      <c r="D134" s="31"/>
      <c r="N134" s="103"/>
      <c r="P134" s="103"/>
      <c r="Q134" s="103"/>
      <c r="R134" s="127"/>
      <c r="S134" s="103"/>
      <c r="T134" s="103"/>
      <c r="U134" s="103"/>
      <c r="V134" s="103"/>
      <c r="W134" s="103"/>
      <c r="X134" s="103"/>
      <c r="Y134" s="445"/>
      <c r="AA134" s="103"/>
      <c r="AI134" s="103"/>
    </row>
    <row r="135" spans="1:35" x14ac:dyDescent="0.3">
      <c r="D135" s="31"/>
      <c r="N135" s="103"/>
      <c r="P135" s="103"/>
      <c r="Q135" s="103"/>
      <c r="R135" s="127"/>
      <c r="S135" s="103"/>
      <c r="T135" s="103"/>
      <c r="U135" s="103"/>
      <c r="V135" s="103"/>
      <c r="W135" s="103"/>
      <c r="X135" s="103"/>
      <c r="Y135" s="445"/>
      <c r="AA135" s="103"/>
      <c r="AI135" s="103"/>
    </row>
    <row r="136" spans="1:35" x14ac:dyDescent="0.3">
      <c r="D136" s="31"/>
      <c r="N136" s="103"/>
      <c r="P136" s="103"/>
      <c r="Q136" s="103"/>
      <c r="R136" s="127"/>
      <c r="S136" s="103"/>
      <c r="T136" s="103"/>
      <c r="U136" s="103"/>
      <c r="V136" s="103"/>
      <c r="W136" s="103"/>
      <c r="X136" s="103"/>
      <c r="Y136" s="445"/>
      <c r="AA136" s="103"/>
      <c r="AI136" s="103"/>
    </row>
    <row r="137" spans="1:35" x14ac:dyDescent="0.3">
      <c r="D137" s="31"/>
      <c r="N137" s="103"/>
      <c r="P137" s="103"/>
      <c r="Q137" s="103"/>
      <c r="R137" s="127"/>
      <c r="S137" s="103"/>
      <c r="T137" s="103"/>
      <c r="U137" s="103"/>
      <c r="V137" s="103"/>
      <c r="W137" s="103"/>
      <c r="X137" s="103"/>
      <c r="Y137" s="445"/>
      <c r="AA137" s="103"/>
      <c r="AI137" s="103"/>
    </row>
    <row r="138" spans="1:35" x14ac:dyDescent="0.3">
      <c r="D138" s="31"/>
      <c r="N138" s="103"/>
      <c r="P138" s="103"/>
      <c r="Q138" s="103"/>
      <c r="R138" s="127"/>
      <c r="S138" s="103"/>
      <c r="T138" s="103"/>
      <c r="U138" s="103"/>
      <c r="V138" s="103"/>
      <c r="W138" s="103"/>
      <c r="X138" s="103"/>
      <c r="Y138" s="445"/>
      <c r="AA138" s="103"/>
      <c r="AI138" s="103"/>
    </row>
    <row r="139" spans="1:35" x14ac:dyDescent="0.3">
      <c r="D139" s="31"/>
      <c r="N139" s="103"/>
      <c r="P139" s="103"/>
      <c r="Q139" s="103"/>
      <c r="R139" s="127"/>
      <c r="S139" s="103"/>
      <c r="T139" s="103"/>
      <c r="U139" s="103"/>
      <c r="V139" s="103"/>
      <c r="W139" s="103"/>
      <c r="X139" s="103"/>
      <c r="Y139" s="445"/>
      <c r="AA139" s="103"/>
      <c r="AI139" s="103"/>
    </row>
    <row r="140" spans="1:35" x14ac:dyDescent="0.3">
      <c r="D140" s="31"/>
      <c r="N140" s="103"/>
      <c r="P140" s="103"/>
      <c r="Q140" s="103"/>
      <c r="R140" s="127"/>
      <c r="S140" s="103"/>
      <c r="T140" s="103"/>
      <c r="U140" s="103"/>
      <c r="V140" s="103"/>
      <c r="W140" s="103"/>
      <c r="X140" s="103"/>
      <c r="Y140" s="445"/>
      <c r="AA140" s="103"/>
      <c r="AI140" s="103"/>
    </row>
    <row r="141" spans="1:35" x14ac:dyDescent="0.3">
      <c r="D141" s="31"/>
      <c r="N141" s="103"/>
      <c r="P141" s="103"/>
      <c r="Q141" s="103"/>
      <c r="R141" s="127"/>
      <c r="S141" s="103"/>
      <c r="T141" s="103"/>
      <c r="U141" s="103"/>
      <c r="V141" s="103"/>
      <c r="W141" s="103"/>
      <c r="X141" s="103"/>
      <c r="Y141" s="445"/>
      <c r="AA141" s="103"/>
      <c r="AI141" s="103"/>
    </row>
    <row r="142" spans="1:35" x14ac:dyDescent="0.3">
      <c r="D142" s="31"/>
      <c r="N142" s="103"/>
      <c r="P142" s="103"/>
      <c r="Q142" s="103"/>
      <c r="R142" s="127"/>
      <c r="S142" s="103"/>
      <c r="T142" s="103"/>
      <c r="U142" s="103"/>
      <c r="V142" s="103"/>
      <c r="W142" s="103"/>
      <c r="X142" s="103"/>
      <c r="Y142" s="445"/>
      <c r="AA142" s="103"/>
      <c r="AI142" s="103"/>
    </row>
    <row r="143" spans="1:35" x14ac:dyDescent="0.3">
      <c r="D143" s="31"/>
      <c r="N143" s="103"/>
      <c r="P143" s="103"/>
      <c r="Q143" s="103"/>
      <c r="R143" s="127"/>
      <c r="S143" s="103"/>
      <c r="T143" s="103"/>
      <c r="U143" s="103"/>
      <c r="V143" s="103"/>
      <c r="W143" s="103"/>
      <c r="X143" s="103"/>
      <c r="Y143" s="445"/>
      <c r="AA143" s="103"/>
      <c r="AI143" s="103"/>
    </row>
    <row r="144" spans="1:35" x14ac:dyDescent="0.3">
      <c r="D144" s="31"/>
      <c r="N144" s="103"/>
      <c r="P144" s="103"/>
      <c r="Q144" s="103"/>
      <c r="R144" s="127"/>
      <c r="S144" s="103"/>
      <c r="T144" s="103"/>
      <c r="U144" s="103"/>
      <c r="V144" s="103"/>
      <c r="W144" s="103"/>
      <c r="X144" s="103"/>
      <c r="Y144" s="445"/>
      <c r="AA144" s="103"/>
      <c r="AI144" s="103"/>
    </row>
    <row r="145" spans="4:35" x14ac:dyDescent="0.3">
      <c r="D145" s="31"/>
      <c r="N145" s="103"/>
      <c r="P145" s="103"/>
      <c r="Q145" s="103"/>
      <c r="R145" s="127"/>
      <c r="S145" s="103"/>
      <c r="T145" s="103"/>
      <c r="U145" s="103"/>
      <c r="V145" s="103"/>
      <c r="W145" s="103"/>
      <c r="X145" s="103"/>
      <c r="Y145" s="445"/>
      <c r="AA145" s="103"/>
      <c r="AI145" s="103"/>
    </row>
    <row r="146" spans="4:35" x14ac:dyDescent="0.3">
      <c r="D146" s="31"/>
      <c r="N146" s="103"/>
      <c r="P146" s="103"/>
      <c r="Q146" s="103"/>
      <c r="R146" s="127"/>
      <c r="S146" s="103"/>
      <c r="T146" s="103"/>
      <c r="U146" s="103"/>
      <c r="V146" s="103"/>
      <c r="W146" s="103"/>
      <c r="X146" s="103"/>
      <c r="Y146" s="445"/>
      <c r="AA146" s="103"/>
      <c r="AI146" s="103"/>
    </row>
    <row r="147" spans="4:35" x14ac:dyDescent="0.3">
      <c r="D147" s="31"/>
      <c r="N147" s="103"/>
      <c r="P147" s="103"/>
      <c r="Q147" s="103"/>
      <c r="R147" s="127"/>
      <c r="S147" s="103"/>
      <c r="T147" s="103"/>
      <c r="U147" s="103"/>
      <c r="V147" s="103"/>
      <c r="W147" s="103"/>
      <c r="X147" s="103"/>
      <c r="Y147" s="445"/>
      <c r="AA147" s="103"/>
      <c r="AI147" s="103"/>
    </row>
    <row r="148" spans="4:35" x14ac:dyDescent="0.3">
      <c r="D148" s="31"/>
      <c r="N148" s="103"/>
      <c r="P148" s="103"/>
      <c r="Q148" s="103"/>
      <c r="R148" s="127"/>
      <c r="S148" s="103"/>
      <c r="T148" s="103"/>
      <c r="U148" s="103"/>
      <c r="V148" s="103"/>
      <c r="W148" s="103"/>
      <c r="X148" s="103"/>
      <c r="Y148" s="445"/>
      <c r="AA148" s="103"/>
      <c r="AI148" s="103"/>
    </row>
    <row r="149" spans="4:35" x14ac:dyDescent="0.3">
      <c r="D149" s="31"/>
      <c r="N149" s="103"/>
      <c r="P149" s="103"/>
      <c r="Q149" s="103"/>
      <c r="R149" s="127"/>
      <c r="S149" s="103"/>
      <c r="T149" s="103"/>
      <c r="U149" s="103"/>
      <c r="V149" s="103"/>
      <c r="W149" s="103"/>
      <c r="X149" s="103"/>
      <c r="Y149" s="445"/>
      <c r="AA149" s="103"/>
      <c r="AI149" s="103"/>
    </row>
    <row r="150" spans="4:35" x14ac:dyDescent="0.3">
      <c r="D150" s="31"/>
      <c r="N150" s="103"/>
      <c r="P150" s="103"/>
      <c r="Q150" s="103"/>
      <c r="R150" s="127"/>
      <c r="S150" s="103"/>
      <c r="T150" s="103"/>
      <c r="U150" s="103"/>
      <c r="V150" s="103"/>
      <c r="W150" s="103"/>
      <c r="X150" s="103"/>
      <c r="Y150" s="445"/>
      <c r="AA150" s="103"/>
      <c r="AI150" s="103"/>
    </row>
    <row r="151" spans="4:35" x14ac:dyDescent="0.3">
      <c r="D151" s="31"/>
      <c r="N151" s="103"/>
      <c r="P151" s="103"/>
      <c r="Q151" s="103"/>
      <c r="R151" s="127"/>
      <c r="S151" s="103"/>
      <c r="T151" s="103"/>
      <c r="U151" s="103"/>
      <c r="V151" s="103"/>
      <c r="W151" s="103"/>
      <c r="X151" s="103"/>
      <c r="Y151" s="445"/>
      <c r="AA151" s="103"/>
      <c r="AI151" s="103"/>
    </row>
    <row r="152" spans="4:35" x14ac:dyDescent="0.3">
      <c r="D152" s="31"/>
      <c r="N152" s="103"/>
      <c r="P152" s="103"/>
      <c r="Q152" s="103"/>
      <c r="R152" s="127"/>
      <c r="S152" s="103"/>
      <c r="T152" s="103"/>
      <c r="U152" s="103"/>
      <c r="V152" s="103"/>
      <c r="W152" s="103"/>
      <c r="X152" s="103"/>
      <c r="Y152" s="445"/>
      <c r="AA152" s="103"/>
      <c r="AI152" s="103"/>
    </row>
    <row r="153" spans="4:35" x14ac:dyDescent="0.3">
      <c r="D153" s="31"/>
      <c r="N153" s="103"/>
      <c r="P153" s="103"/>
      <c r="Q153" s="103"/>
      <c r="R153" s="127"/>
      <c r="S153" s="103"/>
      <c r="T153" s="103"/>
      <c r="U153" s="103"/>
      <c r="V153" s="103"/>
      <c r="W153" s="103"/>
      <c r="X153" s="103"/>
      <c r="Y153" s="445"/>
      <c r="AA153" s="103"/>
      <c r="AI153" s="103"/>
    </row>
    <row r="154" spans="4:35" x14ac:dyDescent="0.3">
      <c r="D154" s="31"/>
      <c r="N154" s="103"/>
      <c r="P154" s="103"/>
      <c r="Q154" s="103"/>
      <c r="R154" s="127"/>
      <c r="S154" s="103"/>
      <c r="T154" s="103"/>
      <c r="U154" s="103"/>
      <c r="V154" s="103"/>
      <c r="W154" s="103"/>
      <c r="X154" s="103"/>
      <c r="Y154" s="445"/>
      <c r="AA154" s="103"/>
      <c r="AI154" s="103"/>
    </row>
    <row r="155" spans="4:35" x14ac:dyDescent="0.3">
      <c r="D155" s="31"/>
      <c r="N155" s="103"/>
      <c r="P155" s="103"/>
      <c r="Q155" s="103"/>
      <c r="R155" s="127"/>
      <c r="S155" s="103"/>
      <c r="T155" s="103"/>
      <c r="U155" s="103"/>
      <c r="V155" s="103"/>
      <c r="W155" s="103"/>
      <c r="X155" s="103"/>
      <c r="Y155" s="445"/>
      <c r="AA155" s="103"/>
      <c r="AI155" s="103"/>
    </row>
    <row r="156" spans="4:35" x14ac:dyDescent="0.3">
      <c r="D156" s="31"/>
      <c r="N156" s="103"/>
      <c r="P156" s="103"/>
      <c r="Q156" s="103"/>
      <c r="R156" s="127"/>
      <c r="S156" s="103"/>
      <c r="T156" s="103"/>
      <c r="U156" s="103"/>
      <c r="V156" s="103"/>
      <c r="W156" s="103"/>
      <c r="X156" s="103"/>
      <c r="Y156" s="445"/>
      <c r="AA156" s="103"/>
      <c r="AI156" s="103"/>
    </row>
    <row r="157" spans="4:35" x14ac:dyDescent="0.3">
      <c r="D157" s="31"/>
      <c r="N157" s="103"/>
      <c r="P157" s="103"/>
      <c r="Q157" s="103"/>
      <c r="R157" s="127"/>
      <c r="S157" s="103"/>
      <c r="T157" s="103"/>
      <c r="U157" s="103"/>
      <c r="V157" s="103"/>
      <c r="W157" s="103"/>
      <c r="X157" s="103"/>
      <c r="Y157" s="445"/>
      <c r="AA157" s="103"/>
      <c r="AI157" s="103"/>
    </row>
    <row r="158" spans="4:35" x14ac:dyDescent="0.3">
      <c r="D158" s="31"/>
      <c r="N158" s="103"/>
      <c r="P158" s="103"/>
      <c r="Q158" s="103"/>
      <c r="R158" s="127"/>
      <c r="S158" s="103"/>
      <c r="T158" s="103"/>
      <c r="U158" s="103"/>
      <c r="V158" s="103"/>
      <c r="W158" s="103"/>
      <c r="X158" s="103"/>
      <c r="Y158" s="445"/>
      <c r="AA158" s="103"/>
      <c r="AI158" s="103"/>
    </row>
    <row r="159" spans="4:35" x14ac:dyDescent="0.3">
      <c r="D159" s="31"/>
      <c r="N159" s="103"/>
      <c r="P159" s="103"/>
      <c r="Q159" s="103"/>
      <c r="R159" s="127"/>
      <c r="S159" s="103"/>
      <c r="T159" s="103"/>
      <c r="U159" s="103"/>
      <c r="V159" s="103"/>
      <c r="W159" s="103"/>
      <c r="X159" s="103"/>
      <c r="Y159" s="445"/>
      <c r="AA159" s="103"/>
      <c r="AI159" s="103"/>
    </row>
    <row r="160" spans="4:35" x14ac:dyDescent="0.3">
      <c r="D160" s="31"/>
      <c r="N160" s="103"/>
      <c r="P160" s="103"/>
      <c r="Q160" s="103"/>
      <c r="R160" s="127"/>
      <c r="S160" s="103"/>
      <c r="T160" s="103"/>
      <c r="U160" s="103"/>
      <c r="V160" s="103"/>
      <c r="W160" s="103"/>
      <c r="X160" s="103"/>
      <c r="Y160" s="445"/>
      <c r="AA160" s="103"/>
      <c r="AI160" s="103"/>
    </row>
    <row r="161" spans="4:35" x14ac:dyDescent="0.3">
      <c r="D161" s="31"/>
      <c r="N161" s="103"/>
      <c r="P161" s="103"/>
      <c r="Q161" s="103"/>
      <c r="R161" s="127"/>
      <c r="S161" s="103"/>
      <c r="T161" s="103"/>
      <c r="U161" s="103"/>
      <c r="V161" s="103"/>
      <c r="W161" s="103"/>
      <c r="X161" s="103"/>
      <c r="Y161" s="445"/>
      <c r="AA161" s="103"/>
      <c r="AI161" s="103"/>
    </row>
    <row r="162" spans="4:35" x14ac:dyDescent="0.3">
      <c r="D162" s="31"/>
      <c r="N162" s="103"/>
      <c r="P162" s="103"/>
      <c r="Q162" s="103"/>
      <c r="R162" s="127"/>
      <c r="S162" s="103"/>
      <c r="T162" s="103"/>
      <c r="U162" s="103"/>
      <c r="V162" s="103"/>
      <c r="W162" s="103"/>
      <c r="X162" s="103"/>
      <c r="Y162" s="445"/>
      <c r="AA162" s="103"/>
      <c r="AI162" s="103"/>
    </row>
    <row r="163" spans="4:35" x14ac:dyDescent="0.3">
      <c r="D163" s="31"/>
      <c r="N163" s="103"/>
      <c r="P163" s="103"/>
      <c r="Q163" s="103"/>
      <c r="R163" s="127"/>
      <c r="S163" s="103"/>
      <c r="T163" s="103"/>
      <c r="U163" s="103"/>
      <c r="V163" s="103"/>
      <c r="W163" s="103"/>
      <c r="X163" s="103"/>
      <c r="Y163" s="445"/>
      <c r="AA163" s="103"/>
      <c r="AI163" s="103"/>
    </row>
    <row r="164" spans="4:35" x14ac:dyDescent="0.3">
      <c r="D164" s="31"/>
      <c r="N164" s="103"/>
      <c r="P164" s="103"/>
      <c r="Q164" s="103"/>
      <c r="R164" s="127"/>
      <c r="S164" s="103"/>
      <c r="T164" s="103"/>
      <c r="U164" s="103"/>
      <c r="V164" s="103"/>
      <c r="W164" s="103"/>
      <c r="X164" s="103"/>
      <c r="Y164" s="445"/>
      <c r="AA164" s="103"/>
      <c r="AI164" s="103"/>
    </row>
    <row r="165" spans="4:35" x14ac:dyDescent="0.3">
      <c r="D165" s="31"/>
      <c r="N165" s="103"/>
      <c r="P165" s="103"/>
      <c r="Q165" s="103"/>
      <c r="R165" s="127"/>
      <c r="S165" s="103"/>
      <c r="T165" s="103"/>
      <c r="U165" s="103"/>
      <c r="V165" s="103"/>
      <c r="W165" s="103"/>
      <c r="X165" s="103"/>
      <c r="Y165" s="445"/>
      <c r="AA165" s="103"/>
      <c r="AI165" s="103"/>
    </row>
    <row r="166" spans="4:35" x14ac:dyDescent="0.3">
      <c r="D166" s="31"/>
      <c r="N166" s="103"/>
      <c r="P166" s="103"/>
      <c r="Q166" s="103"/>
      <c r="R166" s="127"/>
      <c r="S166" s="103"/>
      <c r="T166" s="103"/>
      <c r="U166" s="103"/>
      <c r="V166" s="103"/>
      <c r="W166" s="103"/>
      <c r="X166" s="103"/>
      <c r="Y166" s="445"/>
      <c r="AA166" s="103"/>
      <c r="AI166" s="103"/>
    </row>
    <row r="167" spans="4:35" x14ac:dyDescent="0.3">
      <c r="D167" s="31"/>
      <c r="N167" s="103"/>
      <c r="P167" s="103"/>
      <c r="Q167" s="103"/>
      <c r="R167" s="127"/>
      <c r="S167" s="103"/>
      <c r="T167" s="103"/>
      <c r="U167" s="103"/>
      <c r="V167" s="103"/>
      <c r="W167" s="103"/>
      <c r="X167" s="103"/>
      <c r="Y167" s="445"/>
      <c r="AA167" s="103"/>
      <c r="AI167" s="103"/>
    </row>
    <row r="168" spans="4:35" x14ac:dyDescent="0.3">
      <c r="D168" s="31"/>
      <c r="N168" s="103"/>
      <c r="P168" s="103"/>
      <c r="Q168" s="103"/>
      <c r="R168" s="127"/>
      <c r="S168" s="103"/>
      <c r="T168" s="103"/>
      <c r="U168" s="103"/>
      <c r="V168" s="103"/>
      <c r="W168" s="103"/>
      <c r="X168" s="103"/>
      <c r="Y168" s="445"/>
      <c r="AA168" s="103"/>
      <c r="AI168" s="103"/>
    </row>
    <row r="169" spans="4:35" x14ac:dyDescent="0.3">
      <c r="D169" s="31"/>
      <c r="N169" s="103"/>
      <c r="P169" s="103"/>
      <c r="Q169" s="103"/>
      <c r="R169" s="127"/>
      <c r="S169" s="103"/>
      <c r="T169" s="103"/>
      <c r="U169" s="103"/>
      <c r="V169" s="103"/>
      <c r="W169" s="103"/>
      <c r="X169" s="103"/>
      <c r="Y169" s="445"/>
      <c r="AA169" s="103"/>
      <c r="AI169" s="103"/>
    </row>
    <row r="170" spans="4:35" x14ac:dyDescent="0.3">
      <c r="D170" s="31"/>
      <c r="N170" s="103"/>
      <c r="P170" s="103"/>
      <c r="Q170" s="103"/>
      <c r="R170" s="127"/>
      <c r="S170" s="103"/>
      <c r="T170" s="103"/>
      <c r="U170" s="103"/>
      <c r="V170" s="103"/>
      <c r="W170" s="103"/>
      <c r="X170" s="103"/>
      <c r="Y170" s="445"/>
      <c r="AA170" s="103"/>
      <c r="AI170" s="103"/>
    </row>
    <row r="171" spans="4:35" x14ac:dyDescent="0.3">
      <c r="D171" s="31"/>
      <c r="N171" s="103"/>
      <c r="P171" s="103"/>
      <c r="Q171" s="103"/>
      <c r="R171" s="127"/>
      <c r="S171" s="103"/>
      <c r="T171" s="103"/>
      <c r="U171" s="103"/>
      <c r="V171" s="103"/>
      <c r="W171" s="103"/>
      <c r="X171" s="103"/>
      <c r="Y171" s="445"/>
      <c r="AA171" s="103"/>
      <c r="AI171" s="103"/>
    </row>
    <row r="172" spans="4:35" x14ac:dyDescent="0.3">
      <c r="D172" s="31"/>
      <c r="N172" s="103"/>
      <c r="P172" s="103"/>
      <c r="Q172" s="103"/>
      <c r="R172" s="127"/>
      <c r="S172" s="103"/>
      <c r="T172" s="103"/>
      <c r="U172" s="103"/>
      <c r="V172" s="103"/>
      <c r="W172" s="103"/>
      <c r="X172" s="103"/>
      <c r="Y172" s="445"/>
      <c r="AA172" s="103"/>
      <c r="AI172" s="103"/>
    </row>
    <row r="173" spans="4:35" x14ac:dyDescent="0.3">
      <c r="D173" s="31"/>
      <c r="N173" s="103"/>
      <c r="P173" s="103"/>
      <c r="Q173" s="103"/>
      <c r="R173" s="127"/>
      <c r="S173" s="103"/>
      <c r="T173" s="103"/>
      <c r="U173" s="103"/>
      <c r="V173" s="103"/>
      <c r="W173" s="103"/>
      <c r="X173" s="103"/>
      <c r="Y173" s="445"/>
      <c r="AA173" s="103"/>
      <c r="AI173" s="103"/>
    </row>
    <row r="174" spans="4:35" x14ac:dyDescent="0.3">
      <c r="D174" s="31"/>
      <c r="N174" s="103"/>
      <c r="P174" s="103"/>
      <c r="Q174" s="103"/>
      <c r="R174" s="127"/>
      <c r="S174" s="103"/>
      <c r="T174" s="103"/>
      <c r="U174" s="103"/>
      <c r="V174" s="103"/>
      <c r="W174" s="103"/>
      <c r="X174" s="103"/>
      <c r="Y174" s="445"/>
      <c r="AA174" s="103"/>
      <c r="AI174" s="103"/>
    </row>
    <row r="175" spans="4:35" x14ac:dyDescent="0.3">
      <c r="D175" s="31"/>
      <c r="N175" s="103"/>
      <c r="P175" s="103"/>
      <c r="Q175" s="103"/>
      <c r="R175" s="127"/>
      <c r="S175" s="103"/>
      <c r="T175" s="103"/>
      <c r="U175" s="103"/>
      <c r="V175" s="103"/>
      <c r="W175" s="103"/>
      <c r="X175" s="103"/>
      <c r="Y175" s="445"/>
      <c r="AA175" s="103"/>
      <c r="AI175" s="103"/>
    </row>
    <row r="176" spans="4:35" x14ac:dyDescent="0.3">
      <c r="D176" s="31"/>
      <c r="N176" s="103"/>
      <c r="P176" s="103"/>
      <c r="Q176" s="103"/>
      <c r="R176" s="127"/>
      <c r="S176" s="103"/>
      <c r="T176" s="103"/>
      <c r="U176" s="103"/>
      <c r="V176" s="103"/>
      <c r="W176" s="103"/>
      <c r="X176" s="103"/>
      <c r="Y176" s="445"/>
      <c r="AA176" s="103"/>
      <c r="AI176" s="103"/>
    </row>
    <row r="177" spans="4:35" x14ac:dyDescent="0.3">
      <c r="D177" s="31"/>
      <c r="N177" s="103"/>
      <c r="P177" s="103"/>
      <c r="Q177" s="103"/>
      <c r="R177" s="127"/>
      <c r="S177" s="103"/>
      <c r="T177" s="103"/>
      <c r="U177" s="103"/>
      <c r="V177" s="103"/>
      <c r="W177" s="103"/>
      <c r="X177" s="103"/>
      <c r="Y177" s="445"/>
      <c r="AA177" s="103"/>
      <c r="AI177" s="103"/>
    </row>
    <row r="178" spans="4:35" x14ac:dyDescent="0.3">
      <c r="D178" s="31"/>
      <c r="N178" s="103"/>
      <c r="P178" s="103"/>
      <c r="Q178" s="103"/>
      <c r="R178" s="127"/>
      <c r="S178" s="103"/>
      <c r="T178" s="103"/>
      <c r="U178" s="103"/>
      <c r="V178" s="103"/>
      <c r="W178" s="103"/>
      <c r="X178" s="103"/>
      <c r="Y178" s="445"/>
      <c r="AA178" s="103"/>
      <c r="AI178" s="103"/>
    </row>
    <row r="179" spans="4:35" x14ac:dyDescent="0.3">
      <c r="D179" s="31"/>
      <c r="N179" s="103"/>
      <c r="P179" s="103"/>
      <c r="Q179" s="103"/>
      <c r="R179" s="127"/>
      <c r="S179" s="103"/>
      <c r="T179" s="103"/>
      <c r="U179" s="103"/>
      <c r="V179" s="103"/>
      <c r="W179" s="103"/>
      <c r="X179" s="103"/>
      <c r="Y179" s="445"/>
      <c r="AA179" s="103"/>
      <c r="AI179" s="103"/>
    </row>
    <row r="180" spans="4:35" x14ac:dyDescent="0.3">
      <c r="D180" s="31"/>
      <c r="N180" s="103"/>
      <c r="P180" s="103"/>
      <c r="Q180" s="103"/>
      <c r="R180" s="127"/>
      <c r="S180" s="103"/>
      <c r="T180" s="103"/>
      <c r="U180" s="103"/>
      <c r="V180" s="103"/>
      <c r="W180" s="103"/>
      <c r="X180" s="103"/>
      <c r="Y180" s="445"/>
      <c r="AA180" s="103"/>
      <c r="AI180" s="103"/>
    </row>
    <row r="181" spans="4:35" x14ac:dyDescent="0.3">
      <c r="D181" s="31"/>
      <c r="N181" s="103"/>
      <c r="P181" s="103"/>
      <c r="Q181" s="103"/>
      <c r="R181" s="127"/>
      <c r="S181" s="103"/>
      <c r="T181" s="103"/>
      <c r="U181" s="103"/>
      <c r="V181" s="103"/>
      <c r="W181" s="103"/>
      <c r="X181" s="103"/>
      <c r="Y181" s="445"/>
      <c r="AA181" s="103"/>
      <c r="AI181" s="103"/>
    </row>
    <row r="182" spans="4:35" x14ac:dyDescent="0.3">
      <c r="D182" s="31"/>
      <c r="N182" s="103"/>
      <c r="P182" s="103"/>
      <c r="Q182" s="103"/>
      <c r="R182" s="127"/>
      <c r="S182" s="103"/>
      <c r="T182" s="103"/>
      <c r="U182" s="103"/>
      <c r="V182" s="103"/>
      <c r="W182" s="103"/>
      <c r="X182" s="103"/>
      <c r="Y182" s="445"/>
      <c r="AA182" s="103"/>
      <c r="AI182" s="103"/>
    </row>
    <row r="183" spans="4:35" x14ac:dyDescent="0.3">
      <c r="D183" s="31"/>
      <c r="N183" s="103"/>
      <c r="P183" s="103"/>
      <c r="Q183" s="103"/>
      <c r="R183" s="127"/>
      <c r="S183" s="103"/>
      <c r="T183" s="103"/>
      <c r="U183" s="103"/>
      <c r="V183" s="103"/>
      <c r="W183" s="103"/>
      <c r="X183" s="103"/>
      <c r="Y183" s="445"/>
      <c r="AA183" s="103"/>
      <c r="AI183" s="103"/>
    </row>
    <row r="184" spans="4:35" x14ac:dyDescent="0.3">
      <c r="D184" s="31"/>
      <c r="N184" s="103"/>
      <c r="P184" s="103"/>
      <c r="Q184" s="103"/>
      <c r="R184" s="127"/>
      <c r="S184" s="103"/>
      <c r="T184" s="103"/>
      <c r="U184" s="103"/>
      <c r="V184" s="103"/>
      <c r="W184" s="103"/>
      <c r="X184" s="103"/>
      <c r="Y184" s="445"/>
      <c r="AA184" s="103"/>
      <c r="AI184" s="103"/>
    </row>
    <row r="185" spans="4:35" x14ac:dyDescent="0.3">
      <c r="D185" s="31"/>
      <c r="N185" s="103"/>
      <c r="P185" s="103"/>
      <c r="Q185" s="103"/>
      <c r="R185" s="127"/>
      <c r="S185" s="103"/>
      <c r="T185" s="103"/>
      <c r="U185" s="103"/>
      <c r="V185" s="103"/>
      <c r="W185" s="103"/>
      <c r="X185" s="103"/>
      <c r="Y185" s="445"/>
      <c r="AA185" s="103"/>
      <c r="AI185" s="103"/>
    </row>
    <row r="186" spans="4:35" x14ac:dyDescent="0.3">
      <c r="D186" s="31"/>
      <c r="N186" s="103"/>
      <c r="P186" s="103"/>
      <c r="Q186" s="103"/>
      <c r="R186" s="127"/>
      <c r="S186" s="103"/>
      <c r="T186" s="103"/>
      <c r="U186" s="103"/>
      <c r="V186" s="103"/>
      <c r="W186" s="103"/>
      <c r="X186" s="103"/>
      <c r="Y186" s="445"/>
      <c r="AA186" s="103"/>
      <c r="AI186" s="103"/>
    </row>
    <row r="187" spans="4:35" x14ac:dyDescent="0.3">
      <c r="D187" s="31"/>
      <c r="N187" s="103"/>
      <c r="P187" s="103"/>
      <c r="Q187" s="103"/>
      <c r="R187" s="127"/>
      <c r="S187" s="103"/>
      <c r="T187" s="103"/>
      <c r="U187" s="103"/>
      <c r="V187" s="103"/>
      <c r="W187" s="103"/>
      <c r="X187" s="103"/>
      <c r="Y187" s="445"/>
      <c r="AA187" s="103"/>
      <c r="AI187" s="103"/>
    </row>
    <row r="188" spans="4:35" x14ac:dyDescent="0.3">
      <c r="D188" s="31"/>
      <c r="N188" s="103"/>
      <c r="P188" s="103"/>
      <c r="Q188" s="103"/>
      <c r="R188" s="127"/>
      <c r="S188" s="103"/>
      <c r="T188" s="103"/>
      <c r="U188" s="103"/>
      <c r="V188" s="103"/>
      <c r="W188" s="103"/>
      <c r="X188" s="103"/>
      <c r="Y188" s="445"/>
      <c r="AA188" s="103"/>
      <c r="AI188" s="103"/>
    </row>
    <row r="189" spans="4:35" x14ac:dyDescent="0.3">
      <c r="D189" s="31"/>
      <c r="N189" s="103"/>
      <c r="P189" s="103"/>
      <c r="Q189" s="103"/>
      <c r="R189" s="127"/>
      <c r="S189" s="103"/>
      <c r="T189" s="103"/>
      <c r="U189" s="103"/>
      <c r="V189" s="103"/>
      <c r="W189" s="103"/>
      <c r="X189" s="103"/>
      <c r="Y189" s="445"/>
      <c r="AA189" s="103"/>
      <c r="AI189" s="103"/>
    </row>
    <row r="190" spans="4:35" x14ac:dyDescent="0.3">
      <c r="D190" s="31"/>
      <c r="N190" s="103"/>
      <c r="P190" s="103"/>
      <c r="Q190" s="103"/>
      <c r="R190" s="127"/>
      <c r="S190" s="103"/>
      <c r="T190" s="103"/>
      <c r="U190" s="103"/>
      <c r="V190" s="103"/>
      <c r="W190" s="103"/>
      <c r="X190" s="103"/>
      <c r="Y190" s="445"/>
      <c r="AA190" s="103"/>
      <c r="AI190" s="103"/>
    </row>
    <row r="191" spans="4:35" x14ac:dyDescent="0.3">
      <c r="D191" s="31"/>
      <c r="N191" s="103"/>
      <c r="P191" s="103"/>
      <c r="Q191" s="103"/>
      <c r="R191" s="127"/>
      <c r="S191" s="103"/>
      <c r="T191" s="103"/>
      <c r="U191" s="103"/>
      <c r="V191" s="103"/>
      <c r="W191" s="103"/>
      <c r="X191" s="103"/>
      <c r="Y191" s="445"/>
      <c r="AA191" s="103"/>
      <c r="AI191" s="103"/>
    </row>
    <row r="192" spans="4:35" x14ac:dyDescent="0.3">
      <c r="D192" s="31"/>
      <c r="N192" s="103"/>
      <c r="P192" s="103"/>
      <c r="Q192" s="103"/>
      <c r="R192" s="127"/>
      <c r="S192" s="103"/>
      <c r="T192" s="103"/>
      <c r="U192" s="103"/>
      <c r="V192" s="103"/>
      <c r="W192" s="103"/>
      <c r="X192" s="103"/>
      <c r="Y192" s="445"/>
      <c r="AA192" s="103"/>
      <c r="AI192" s="103"/>
    </row>
    <row r="193" spans="4:35" x14ac:dyDescent="0.3">
      <c r="D193" s="31"/>
      <c r="N193" s="103"/>
      <c r="P193" s="103"/>
      <c r="Q193" s="103"/>
      <c r="R193" s="127"/>
      <c r="S193" s="103"/>
      <c r="T193" s="103"/>
      <c r="U193" s="103"/>
      <c r="V193" s="103"/>
      <c r="W193" s="103"/>
      <c r="X193" s="103"/>
      <c r="Y193" s="445"/>
      <c r="AA193" s="103"/>
      <c r="AI193" s="103"/>
    </row>
    <row r="194" spans="4:35" x14ac:dyDescent="0.3">
      <c r="D194" s="31"/>
      <c r="N194" s="103"/>
      <c r="P194" s="103"/>
      <c r="Q194" s="103"/>
      <c r="R194" s="127"/>
      <c r="S194" s="103"/>
      <c r="T194" s="103"/>
      <c r="U194" s="103"/>
      <c r="V194" s="103"/>
      <c r="W194" s="103"/>
      <c r="X194" s="103"/>
      <c r="Y194" s="445"/>
      <c r="AA194" s="103"/>
      <c r="AI194" s="103"/>
    </row>
    <row r="195" spans="4:35" x14ac:dyDescent="0.3">
      <c r="D195" s="31"/>
      <c r="N195" s="103"/>
      <c r="P195" s="103"/>
      <c r="Q195" s="103"/>
      <c r="R195" s="127"/>
      <c r="S195" s="103"/>
      <c r="T195" s="103"/>
      <c r="U195" s="103"/>
      <c r="V195" s="103"/>
      <c r="W195" s="103"/>
      <c r="X195" s="103"/>
      <c r="Y195" s="445"/>
      <c r="AA195" s="103"/>
      <c r="AI195" s="103"/>
    </row>
    <row r="196" spans="4:35" x14ac:dyDescent="0.3">
      <c r="D196" s="31"/>
      <c r="N196" s="103"/>
      <c r="P196" s="103"/>
      <c r="Q196" s="103"/>
      <c r="R196" s="127"/>
      <c r="S196" s="103"/>
      <c r="T196" s="103"/>
      <c r="U196" s="103"/>
      <c r="V196" s="103"/>
      <c r="W196" s="103"/>
      <c r="X196" s="103"/>
      <c r="Y196" s="445"/>
      <c r="AA196" s="103"/>
      <c r="AI196" s="103"/>
    </row>
    <row r="197" spans="4:35" x14ac:dyDescent="0.3">
      <c r="D197" s="31"/>
      <c r="N197" s="103"/>
      <c r="P197" s="103"/>
      <c r="Q197" s="103"/>
      <c r="R197" s="127"/>
      <c r="S197" s="103"/>
      <c r="T197" s="103"/>
      <c r="U197" s="103"/>
      <c r="V197" s="103"/>
      <c r="W197" s="103"/>
      <c r="X197" s="103"/>
      <c r="Y197" s="445"/>
      <c r="AA197" s="103"/>
      <c r="AI197" s="103"/>
    </row>
    <row r="198" spans="4:35" x14ac:dyDescent="0.3">
      <c r="D198" s="31"/>
      <c r="N198" s="103"/>
      <c r="P198" s="103"/>
      <c r="Q198" s="103"/>
      <c r="R198" s="127"/>
      <c r="S198" s="103"/>
      <c r="T198" s="103"/>
      <c r="U198" s="103"/>
      <c r="V198" s="103"/>
      <c r="W198" s="103"/>
      <c r="X198" s="103"/>
      <c r="Y198" s="445"/>
      <c r="AA198" s="103"/>
      <c r="AI198" s="103"/>
    </row>
    <row r="199" spans="4:35" x14ac:dyDescent="0.3">
      <c r="D199" s="31"/>
      <c r="N199" s="103"/>
      <c r="P199" s="103"/>
      <c r="Q199" s="103"/>
      <c r="R199" s="127"/>
      <c r="S199" s="103"/>
      <c r="T199" s="103"/>
      <c r="U199" s="103"/>
      <c r="V199" s="103"/>
      <c r="W199" s="103"/>
      <c r="X199" s="103"/>
      <c r="Y199" s="445"/>
      <c r="AA199" s="103"/>
      <c r="AI199" s="103"/>
    </row>
    <row r="200" spans="4:35" x14ac:dyDescent="0.3">
      <c r="D200" s="31"/>
      <c r="N200" s="103"/>
      <c r="P200" s="103"/>
      <c r="Q200" s="103"/>
      <c r="R200" s="127"/>
      <c r="S200" s="103"/>
      <c r="T200" s="103"/>
      <c r="U200" s="103"/>
      <c r="V200" s="103"/>
      <c r="W200" s="103"/>
      <c r="X200" s="103"/>
      <c r="Y200" s="445"/>
      <c r="AA200" s="103"/>
      <c r="AI200" s="103"/>
    </row>
    <row r="201" spans="4:35" x14ac:dyDescent="0.3">
      <c r="D201" s="31"/>
      <c r="N201" s="103"/>
      <c r="P201" s="103"/>
      <c r="Q201" s="103"/>
      <c r="R201" s="127"/>
      <c r="S201" s="103"/>
      <c r="T201" s="103"/>
      <c r="U201" s="103"/>
      <c r="V201" s="103"/>
      <c r="W201" s="103"/>
      <c r="X201" s="103"/>
      <c r="Y201" s="445"/>
      <c r="AA201" s="103"/>
      <c r="AI201" s="103"/>
    </row>
    <row r="202" spans="4:35" x14ac:dyDescent="0.3">
      <c r="D202" s="31"/>
      <c r="N202" s="103"/>
      <c r="P202" s="103"/>
      <c r="Q202" s="103"/>
      <c r="R202" s="127"/>
      <c r="S202" s="103"/>
      <c r="T202" s="103"/>
      <c r="U202" s="103"/>
      <c r="V202" s="103"/>
      <c r="W202" s="103"/>
      <c r="X202" s="103"/>
      <c r="Y202" s="445"/>
      <c r="AA202" s="103"/>
      <c r="AI202" s="103"/>
    </row>
    <row r="203" spans="4:35" x14ac:dyDescent="0.3">
      <c r="D203" s="31"/>
      <c r="N203" s="103"/>
      <c r="P203" s="103"/>
      <c r="Q203" s="103"/>
      <c r="R203" s="127"/>
      <c r="S203" s="103"/>
      <c r="T203" s="103"/>
      <c r="U203" s="103"/>
      <c r="V203" s="103"/>
      <c r="W203" s="103"/>
      <c r="X203" s="103"/>
      <c r="Y203" s="445"/>
      <c r="AA203" s="103"/>
      <c r="AI203" s="103"/>
    </row>
    <row r="204" spans="4:35" x14ac:dyDescent="0.3">
      <c r="D204" s="31"/>
      <c r="N204" s="103"/>
      <c r="P204" s="103"/>
      <c r="Q204" s="103"/>
      <c r="R204" s="127"/>
      <c r="S204" s="103"/>
      <c r="T204" s="103"/>
      <c r="U204" s="103"/>
      <c r="V204" s="103"/>
      <c r="W204" s="103"/>
      <c r="X204" s="103"/>
      <c r="Y204" s="445"/>
      <c r="AA204" s="103"/>
      <c r="AI204" s="103"/>
    </row>
    <row r="205" spans="4:35" x14ac:dyDescent="0.3">
      <c r="D205" s="31"/>
      <c r="N205" s="103"/>
      <c r="P205" s="103"/>
      <c r="Q205" s="103"/>
      <c r="R205" s="127"/>
      <c r="S205" s="103"/>
      <c r="T205" s="103"/>
      <c r="U205" s="103"/>
      <c r="V205" s="103"/>
      <c r="W205" s="103"/>
      <c r="X205" s="103"/>
      <c r="Y205" s="445"/>
      <c r="AA205" s="103"/>
      <c r="AI205" s="103"/>
    </row>
    <row r="206" spans="4:35" x14ac:dyDescent="0.3">
      <c r="D206" s="31"/>
      <c r="N206" s="103"/>
      <c r="P206" s="103"/>
      <c r="Q206" s="103"/>
      <c r="R206" s="127"/>
      <c r="S206" s="103"/>
      <c r="T206" s="103"/>
      <c r="U206" s="103"/>
      <c r="V206" s="103"/>
      <c r="W206" s="103"/>
      <c r="X206" s="103"/>
      <c r="Y206" s="445"/>
      <c r="AA206" s="103"/>
      <c r="AI206" s="103"/>
    </row>
    <row r="207" spans="4:35" x14ac:dyDescent="0.3">
      <c r="D207" s="31"/>
      <c r="N207" s="103"/>
      <c r="P207" s="103"/>
      <c r="Q207" s="103"/>
      <c r="R207" s="127"/>
      <c r="S207" s="103"/>
      <c r="T207" s="103"/>
      <c r="U207" s="103"/>
      <c r="V207" s="103"/>
      <c r="W207" s="103"/>
      <c r="X207" s="103"/>
      <c r="Y207" s="445"/>
      <c r="AA207" s="103"/>
      <c r="AI207" s="103"/>
    </row>
    <row r="208" spans="4:35" x14ac:dyDescent="0.3">
      <c r="D208" s="31"/>
      <c r="N208" s="103"/>
      <c r="P208" s="103"/>
      <c r="Q208" s="103"/>
      <c r="R208" s="127"/>
      <c r="S208" s="103"/>
      <c r="T208" s="103"/>
      <c r="U208" s="103"/>
      <c r="V208" s="103"/>
      <c r="W208" s="103"/>
      <c r="X208" s="103"/>
      <c r="Y208" s="445"/>
      <c r="AA208" s="103"/>
      <c r="AI208" s="103"/>
    </row>
    <row r="209" spans="4:35" x14ac:dyDescent="0.3">
      <c r="D209" s="31"/>
      <c r="N209" s="103"/>
      <c r="P209" s="103"/>
      <c r="Q209" s="103"/>
      <c r="R209" s="127"/>
      <c r="S209" s="103"/>
      <c r="T209" s="103"/>
      <c r="U209" s="103"/>
      <c r="V209" s="103"/>
      <c r="W209" s="103"/>
      <c r="X209" s="103"/>
      <c r="Y209" s="445"/>
      <c r="AA209" s="103"/>
      <c r="AI209" s="103"/>
    </row>
    <row r="210" spans="4:35" x14ac:dyDescent="0.3">
      <c r="D210" s="31"/>
      <c r="N210" s="103"/>
      <c r="P210" s="103"/>
      <c r="Q210" s="103"/>
      <c r="R210" s="127"/>
      <c r="S210" s="103"/>
      <c r="T210" s="103"/>
      <c r="U210" s="103"/>
      <c r="V210" s="103"/>
      <c r="W210" s="103"/>
      <c r="X210" s="103"/>
      <c r="Y210" s="445"/>
      <c r="AA210" s="103"/>
      <c r="AI210" s="103"/>
    </row>
    <row r="211" spans="4:35" x14ac:dyDescent="0.3">
      <c r="D211" s="31"/>
      <c r="N211" s="103"/>
      <c r="P211" s="103"/>
      <c r="Q211" s="103"/>
      <c r="R211" s="127"/>
      <c r="S211" s="103"/>
      <c r="T211" s="103"/>
      <c r="U211" s="103"/>
      <c r="V211" s="103"/>
      <c r="W211" s="103"/>
      <c r="X211" s="103"/>
      <c r="Y211" s="445"/>
      <c r="AA211" s="103"/>
      <c r="AI211" s="103"/>
    </row>
    <row r="212" spans="4:35" x14ac:dyDescent="0.3">
      <c r="D212" s="31"/>
      <c r="N212" s="103"/>
      <c r="P212" s="103"/>
      <c r="Q212" s="103"/>
      <c r="R212" s="127"/>
      <c r="S212" s="103"/>
      <c r="T212" s="103"/>
      <c r="U212" s="103"/>
      <c r="V212" s="103"/>
      <c r="W212" s="103"/>
      <c r="X212" s="103"/>
      <c r="Y212" s="445"/>
      <c r="AA212" s="103"/>
      <c r="AI212" s="103"/>
    </row>
    <row r="213" spans="4:35" x14ac:dyDescent="0.3">
      <c r="D213" s="31"/>
      <c r="N213" s="103"/>
      <c r="P213" s="103"/>
      <c r="Q213" s="103"/>
      <c r="R213" s="127"/>
      <c r="S213" s="103"/>
      <c r="T213" s="103"/>
      <c r="U213" s="103"/>
      <c r="V213" s="103"/>
      <c r="W213" s="103"/>
      <c r="X213" s="103"/>
      <c r="Y213" s="445"/>
      <c r="AA213" s="103"/>
      <c r="AI213" s="103"/>
    </row>
    <row r="214" spans="4:35" x14ac:dyDescent="0.3">
      <c r="D214" s="31"/>
      <c r="N214" s="103"/>
      <c r="P214" s="103"/>
      <c r="Q214" s="103"/>
      <c r="R214" s="127"/>
      <c r="S214" s="103"/>
      <c r="T214" s="103"/>
      <c r="U214" s="103"/>
      <c r="V214" s="103"/>
      <c r="W214" s="103"/>
      <c r="X214" s="103"/>
      <c r="Y214" s="445"/>
      <c r="AA214" s="103"/>
      <c r="AI214" s="103"/>
    </row>
    <row r="215" spans="4:35" x14ac:dyDescent="0.3">
      <c r="D215" s="31"/>
      <c r="N215" s="103"/>
      <c r="P215" s="103"/>
      <c r="Q215" s="103"/>
      <c r="R215" s="127"/>
      <c r="S215" s="103"/>
      <c r="T215" s="103"/>
      <c r="U215" s="103"/>
      <c r="V215" s="103"/>
      <c r="W215" s="103"/>
      <c r="X215" s="103"/>
      <c r="Y215" s="445"/>
      <c r="AA215" s="103"/>
      <c r="AI215" s="103"/>
    </row>
    <row r="216" spans="4:35" x14ac:dyDescent="0.3">
      <c r="D216" s="31"/>
      <c r="N216" s="103"/>
      <c r="P216" s="103"/>
      <c r="Q216" s="103"/>
      <c r="R216" s="127"/>
      <c r="S216" s="103"/>
      <c r="T216" s="103"/>
      <c r="U216" s="103"/>
      <c r="V216" s="103"/>
      <c r="W216" s="103"/>
      <c r="X216" s="103"/>
      <c r="Y216" s="445"/>
      <c r="AA216" s="103"/>
      <c r="AI216" s="103"/>
    </row>
    <row r="217" spans="4:35" x14ac:dyDescent="0.3">
      <c r="D217" s="31"/>
      <c r="N217" s="103"/>
      <c r="P217" s="103"/>
      <c r="Q217" s="103"/>
      <c r="R217" s="127"/>
      <c r="S217" s="103"/>
      <c r="T217" s="103"/>
      <c r="U217" s="103"/>
      <c r="V217" s="103"/>
      <c r="W217" s="103"/>
      <c r="X217" s="103"/>
      <c r="Y217" s="445"/>
      <c r="AA217" s="103"/>
      <c r="AI217" s="103"/>
    </row>
    <row r="218" spans="4:35" x14ac:dyDescent="0.3">
      <c r="D218" s="31"/>
      <c r="N218" s="103"/>
      <c r="P218" s="103"/>
      <c r="Q218" s="103"/>
      <c r="R218" s="127"/>
      <c r="S218" s="103"/>
      <c r="T218" s="103"/>
      <c r="U218" s="103"/>
      <c r="V218" s="103"/>
      <c r="W218" s="103"/>
      <c r="X218" s="103"/>
      <c r="Y218" s="445"/>
      <c r="AA218" s="103"/>
      <c r="AI218" s="103"/>
    </row>
    <row r="219" spans="4:35" x14ac:dyDescent="0.3">
      <c r="D219" s="31"/>
      <c r="N219" s="103"/>
      <c r="P219" s="103"/>
      <c r="Q219" s="103"/>
      <c r="R219" s="127"/>
      <c r="S219" s="103"/>
      <c r="T219" s="103"/>
      <c r="U219" s="103"/>
      <c r="V219" s="103"/>
      <c r="W219" s="103"/>
      <c r="X219" s="103"/>
      <c r="Y219" s="445"/>
      <c r="AA219" s="103"/>
      <c r="AI219" s="103"/>
    </row>
    <row r="220" spans="4:35" x14ac:dyDescent="0.3">
      <c r="D220" s="31"/>
      <c r="N220" s="103"/>
      <c r="P220" s="103"/>
      <c r="Q220" s="103"/>
      <c r="R220" s="127"/>
      <c r="S220" s="103"/>
      <c r="T220" s="103"/>
      <c r="U220" s="103"/>
      <c r="V220" s="103"/>
      <c r="W220" s="103"/>
      <c r="X220" s="103"/>
      <c r="Y220" s="445"/>
      <c r="AA220" s="103"/>
      <c r="AI220" s="103"/>
    </row>
    <row r="221" spans="4:35" x14ac:dyDescent="0.3">
      <c r="D221" s="31"/>
      <c r="N221" s="103"/>
      <c r="P221" s="103"/>
      <c r="Q221" s="103"/>
      <c r="R221" s="127"/>
      <c r="S221" s="103"/>
      <c r="T221" s="103"/>
      <c r="U221" s="103"/>
      <c r="V221" s="103"/>
      <c r="W221" s="103"/>
      <c r="X221" s="103"/>
      <c r="Y221" s="445"/>
      <c r="AA221" s="103"/>
      <c r="AI221" s="103"/>
    </row>
    <row r="222" spans="4:35" x14ac:dyDescent="0.3">
      <c r="D222" s="31"/>
      <c r="N222" s="103"/>
      <c r="P222" s="103"/>
      <c r="Q222" s="103"/>
      <c r="R222" s="127"/>
      <c r="S222" s="103"/>
      <c r="T222" s="103"/>
      <c r="U222" s="103"/>
      <c r="V222" s="103"/>
      <c r="W222" s="103"/>
      <c r="X222" s="103"/>
      <c r="Y222" s="445"/>
      <c r="AA222" s="103"/>
      <c r="AI222" s="103"/>
    </row>
    <row r="223" spans="4:35" x14ac:dyDescent="0.3">
      <c r="D223" s="31"/>
      <c r="N223" s="103"/>
      <c r="P223" s="103"/>
      <c r="Q223" s="103"/>
      <c r="R223" s="127"/>
      <c r="S223" s="103"/>
      <c r="T223" s="103"/>
      <c r="U223" s="103"/>
      <c r="V223" s="103"/>
      <c r="W223" s="103"/>
      <c r="X223" s="103"/>
      <c r="Y223" s="445"/>
      <c r="AA223" s="103"/>
      <c r="AI223" s="103"/>
    </row>
    <row r="224" spans="4:35" x14ac:dyDescent="0.3">
      <c r="D224" s="31"/>
      <c r="N224" s="103"/>
      <c r="P224" s="103"/>
      <c r="Q224" s="103"/>
      <c r="R224" s="127"/>
      <c r="S224" s="103"/>
      <c r="T224" s="103"/>
      <c r="U224" s="103"/>
      <c r="V224" s="103"/>
      <c r="W224" s="103"/>
      <c r="X224" s="103"/>
      <c r="Y224" s="445"/>
      <c r="AA224" s="103"/>
      <c r="AI224" s="103"/>
    </row>
    <row r="225" spans="4:35" x14ac:dyDescent="0.3">
      <c r="D225" s="31"/>
      <c r="N225" s="103"/>
      <c r="P225" s="103"/>
      <c r="Q225" s="103"/>
      <c r="R225" s="127"/>
      <c r="S225" s="103"/>
      <c r="T225" s="103"/>
      <c r="U225" s="103"/>
      <c r="V225" s="103"/>
      <c r="W225" s="103"/>
      <c r="X225" s="103"/>
      <c r="Y225" s="445"/>
      <c r="AA225" s="103"/>
      <c r="AI225" s="103"/>
    </row>
    <row r="226" spans="4:35" x14ac:dyDescent="0.3">
      <c r="D226" s="31"/>
      <c r="N226" s="103"/>
      <c r="P226" s="103"/>
      <c r="Q226" s="103"/>
      <c r="R226" s="127"/>
      <c r="S226" s="103"/>
      <c r="T226" s="103"/>
      <c r="U226" s="103"/>
      <c r="V226" s="103"/>
      <c r="W226" s="103"/>
      <c r="X226" s="103"/>
      <c r="Y226" s="445"/>
      <c r="AA226" s="103"/>
      <c r="AI226" s="103"/>
    </row>
    <row r="227" spans="4:35" x14ac:dyDescent="0.3">
      <c r="D227" s="31"/>
      <c r="N227" s="103"/>
      <c r="P227" s="103"/>
      <c r="Q227" s="103"/>
      <c r="R227" s="127"/>
      <c r="S227" s="103"/>
      <c r="T227" s="103"/>
      <c r="U227" s="103"/>
      <c r="V227" s="103"/>
      <c r="W227" s="103"/>
      <c r="X227" s="103"/>
      <c r="Y227" s="445"/>
      <c r="AA227" s="103"/>
      <c r="AI227" s="103"/>
    </row>
    <row r="228" spans="4:35" x14ac:dyDescent="0.3">
      <c r="D228" s="31"/>
      <c r="N228" s="103"/>
      <c r="P228" s="103"/>
      <c r="Q228" s="103"/>
      <c r="R228" s="127"/>
      <c r="S228" s="103"/>
      <c r="T228" s="103"/>
      <c r="U228" s="103"/>
      <c r="V228" s="103"/>
      <c r="W228" s="103"/>
      <c r="X228" s="103"/>
      <c r="Y228" s="445"/>
      <c r="AA228" s="103"/>
      <c r="AI228" s="103"/>
    </row>
    <row r="229" spans="4:35" x14ac:dyDescent="0.3">
      <c r="D229" s="31"/>
      <c r="N229" s="103"/>
      <c r="P229" s="103"/>
      <c r="Q229" s="103"/>
      <c r="R229" s="127"/>
      <c r="S229" s="103"/>
      <c r="T229" s="103"/>
      <c r="U229" s="103"/>
      <c r="V229" s="103"/>
      <c r="W229" s="103"/>
      <c r="X229" s="103"/>
      <c r="Y229" s="445"/>
      <c r="AA229" s="103"/>
      <c r="AI229" s="103"/>
    </row>
    <row r="230" spans="4:35" x14ac:dyDescent="0.3">
      <c r="D230" s="31"/>
      <c r="N230" s="103"/>
      <c r="P230" s="103"/>
      <c r="Q230" s="103"/>
      <c r="R230" s="127"/>
      <c r="S230" s="103"/>
      <c r="T230" s="103"/>
      <c r="U230" s="103"/>
      <c r="V230" s="103"/>
      <c r="W230" s="103"/>
      <c r="X230" s="103"/>
      <c r="Y230" s="445"/>
      <c r="AA230" s="103"/>
      <c r="AI230" s="103"/>
    </row>
    <row r="231" spans="4:35" x14ac:dyDescent="0.3">
      <c r="D231" s="31"/>
      <c r="N231" s="103"/>
      <c r="P231" s="103"/>
      <c r="Q231" s="103"/>
      <c r="R231" s="127"/>
      <c r="S231" s="103"/>
      <c r="T231" s="103"/>
      <c r="U231" s="103"/>
      <c r="V231" s="103"/>
      <c r="W231" s="103"/>
      <c r="X231" s="103"/>
      <c r="Y231" s="445"/>
      <c r="AA231" s="103"/>
      <c r="AI231" s="103"/>
    </row>
    <row r="232" spans="4:35" x14ac:dyDescent="0.3">
      <c r="D232" s="31"/>
      <c r="N232" s="103"/>
      <c r="P232" s="103"/>
      <c r="Q232" s="103"/>
      <c r="R232" s="127"/>
      <c r="S232" s="103"/>
      <c r="T232" s="103"/>
      <c r="U232" s="103"/>
      <c r="V232" s="103"/>
      <c r="W232" s="103"/>
      <c r="X232" s="103"/>
      <c r="Y232" s="445"/>
      <c r="AA232" s="103"/>
      <c r="AI232" s="103"/>
    </row>
    <row r="233" spans="4:35" x14ac:dyDescent="0.3">
      <c r="D233" s="31"/>
      <c r="N233" s="103"/>
      <c r="P233" s="103"/>
      <c r="Q233" s="103"/>
      <c r="R233" s="127"/>
      <c r="S233" s="103"/>
      <c r="T233" s="103"/>
      <c r="U233" s="103"/>
      <c r="V233" s="103"/>
      <c r="W233" s="103"/>
      <c r="X233" s="103"/>
      <c r="Y233" s="445"/>
      <c r="AA233" s="103"/>
      <c r="AI233" s="103"/>
    </row>
    <row r="234" spans="4:35" x14ac:dyDescent="0.3">
      <c r="D234" s="31"/>
      <c r="N234" s="103"/>
      <c r="P234" s="103"/>
      <c r="Q234" s="103"/>
      <c r="R234" s="127"/>
      <c r="S234" s="103"/>
      <c r="T234" s="103"/>
      <c r="U234" s="103"/>
      <c r="V234" s="103"/>
      <c r="W234" s="103"/>
      <c r="X234" s="103"/>
      <c r="Y234" s="445"/>
      <c r="AA234" s="103"/>
      <c r="AI234" s="103"/>
    </row>
    <row r="235" spans="4:35" x14ac:dyDescent="0.3">
      <c r="D235" s="31"/>
      <c r="N235" s="103"/>
      <c r="P235" s="103"/>
      <c r="Q235" s="103"/>
      <c r="R235" s="127"/>
      <c r="S235" s="103"/>
      <c r="T235" s="103"/>
      <c r="U235" s="103"/>
      <c r="V235" s="103"/>
      <c r="W235" s="103"/>
      <c r="X235" s="103"/>
      <c r="Y235" s="445"/>
      <c r="AA235" s="103"/>
      <c r="AI235" s="103"/>
    </row>
    <row r="236" spans="4:35" x14ac:dyDescent="0.3">
      <c r="D236" s="31"/>
      <c r="N236" s="103"/>
      <c r="P236" s="103"/>
      <c r="Q236" s="103"/>
      <c r="R236" s="127"/>
      <c r="S236" s="103"/>
      <c r="T236" s="103"/>
      <c r="U236" s="103"/>
      <c r="V236" s="103"/>
      <c r="W236" s="103"/>
      <c r="X236" s="103"/>
      <c r="Y236" s="445"/>
      <c r="AA236" s="103"/>
      <c r="AI236" s="103"/>
    </row>
    <row r="237" spans="4:35" x14ac:dyDescent="0.3">
      <c r="D237" s="31"/>
      <c r="N237" s="103"/>
      <c r="P237" s="103"/>
      <c r="Q237" s="103"/>
      <c r="R237" s="127"/>
      <c r="S237" s="103"/>
      <c r="T237" s="103"/>
      <c r="U237" s="103"/>
      <c r="V237" s="103"/>
      <c r="W237" s="103"/>
      <c r="X237" s="103"/>
      <c r="Y237" s="445"/>
      <c r="AA237" s="103"/>
      <c r="AI237" s="103"/>
    </row>
    <row r="238" spans="4:35" x14ac:dyDescent="0.3">
      <c r="D238" s="31"/>
      <c r="N238" s="103"/>
      <c r="P238" s="103"/>
      <c r="Q238" s="103"/>
      <c r="R238" s="127"/>
      <c r="S238" s="103"/>
      <c r="T238" s="103"/>
      <c r="U238" s="103"/>
      <c r="V238" s="103"/>
      <c r="W238" s="103"/>
      <c r="X238" s="103"/>
      <c r="Y238" s="445"/>
      <c r="AA238" s="103"/>
      <c r="AI238" s="103"/>
    </row>
    <row r="239" spans="4:35" x14ac:dyDescent="0.3">
      <c r="D239" s="31"/>
      <c r="N239" s="103"/>
      <c r="P239" s="103"/>
      <c r="Q239" s="103"/>
      <c r="R239" s="127"/>
      <c r="S239" s="103"/>
      <c r="T239" s="103"/>
      <c r="U239" s="103"/>
      <c r="V239" s="103"/>
      <c r="W239" s="103"/>
      <c r="X239" s="103"/>
      <c r="Y239" s="445"/>
      <c r="AA239" s="103"/>
      <c r="AI239" s="103"/>
    </row>
    <row r="240" spans="4:35" x14ac:dyDescent="0.3">
      <c r="D240" s="31"/>
      <c r="N240" s="103"/>
      <c r="P240" s="103"/>
      <c r="Q240" s="103"/>
      <c r="R240" s="127"/>
      <c r="S240" s="103"/>
      <c r="T240" s="103"/>
      <c r="U240" s="103"/>
      <c r="V240" s="103"/>
      <c r="W240" s="103"/>
      <c r="X240" s="103"/>
      <c r="Y240" s="445"/>
      <c r="AA240" s="103"/>
      <c r="AI240" s="103"/>
    </row>
    <row r="241" spans="4:35" x14ac:dyDescent="0.3">
      <c r="D241" s="31"/>
      <c r="N241" s="103"/>
      <c r="P241" s="103"/>
      <c r="Q241" s="103"/>
      <c r="R241" s="127"/>
      <c r="S241" s="103"/>
      <c r="T241" s="103"/>
      <c r="U241" s="103"/>
      <c r="V241" s="103"/>
      <c r="W241" s="103"/>
      <c r="X241" s="103"/>
      <c r="Y241" s="445"/>
      <c r="AA241" s="103"/>
      <c r="AI241" s="103"/>
    </row>
    <row r="242" spans="4:35" x14ac:dyDescent="0.3">
      <c r="D242" s="31"/>
      <c r="N242" s="103"/>
      <c r="P242" s="103"/>
      <c r="Q242" s="103"/>
      <c r="R242" s="127"/>
      <c r="S242" s="103"/>
      <c r="T242" s="103"/>
      <c r="U242" s="103"/>
      <c r="V242" s="103"/>
      <c r="W242" s="103"/>
      <c r="X242" s="103"/>
      <c r="Y242" s="445"/>
      <c r="AA242" s="103"/>
      <c r="AI242" s="103"/>
    </row>
    <row r="243" spans="4:35" x14ac:dyDescent="0.3">
      <c r="D243" s="31"/>
      <c r="N243" s="103"/>
      <c r="P243" s="103"/>
      <c r="Q243" s="103"/>
      <c r="R243" s="127"/>
      <c r="S243" s="103"/>
      <c r="T243" s="103"/>
      <c r="U243" s="103"/>
      <c r="V243" s="103"/>
      <c r="W243" s="103"/>
      <c r="X243" s="103"/>
      <c r="Y243" s="445"/>
      <c r="AA243" s="103"/>
      <c r="AI243" s="103"/>
    </row>
    <row r="244" spans="4:35" x14ac:dyDescent="0.3">
      <c r="D244" s="31"/>
      <c r="N244" s="103"/>
      <c r="P244" s="103"/>
      <c r="Q244" s="103"/>
      <c r="R244" s="127"/>
      <c r="S244" s="103"/>
      <c r="T244" s="103"/>
      <c r="U244" s="103"/>
      <c r="V244" s="103"/>
      <c r="W244" s="103"/>
      <c r="X244" s="103"/>
      <c r="Y244" s="445"/>
      <c r="AA244" s="103"/>
      <c r="AI244" s="103"/>
    </row>
    <row r="245" spans="4:35" x14ac:dyDescent="0.3">
      <c r="D245" s="31"/>
      <c r="N245" s="103"/>
      <c r="P245" s="103"/>
      <c r="Q245" s="103"/>
      <c r="R245" s="127"/>
      <c r="S245" s="103"/>
      <c r="T245" s="103"/>
      <c r="U245" s="103"/>
      <c r="V245" s="103"/>
      <c r="W245" s="103"/>
      <c r="X245" s="103"/>
      <c r="Y245" s="445"/>
      <c r="AA245" s="103"/>
      <c r="AI245" s="103"/>
    </row>
    <row r="246" spans="4:35" x14ac:dyDescent="0.3">
      <c r="D246" s="31"/>
      <c r="N246" s="103"/>
      <c r="P246" s="103"/>
      <c r="Q246" s="103"/>
      <c r="R246" s="127"/>
      <c r="S246" s="103"/>
      <c r="T246" s="103"/>
      <c r="U246" s="103"/>
      <c r="V246" s="103"/>
      <c r="W246" s="103"/>
      <c r="X246" s="103"/>
      <c r="Y246" s="445"/>
      <c r="AA246" s="103"/>
      <c r="AI246" s="103"/>
    </row>
    <row r="247" spans="4:35" x14ac:dyDescent="0.3">
      <c r="D247" s="31"/>
      <c r="N247" s="103"/>
      <c r="P247" s="103"/>
      <c r="Q247" s="103"/>
      <c r="R247" s="127"/>
      <c r="S247" s="103"/>
      <c r="T247" s="103"/>
      <c r="U247" s="103"/>
      <c r="V247" s="103"/>
      <c r="W247" s="103"/>
      <c r="X247" s="103"/>
      <c r="Y247" s="445"/>
      <c r="AA247" s="103"/>
      <c r="AI247" s="103"/>
    </row>
    <row r="248" spans="4:35" x14ac:dyDescent="0.3">
      <c r="D248" s="31"/>
      <c r="N248" s="103"/>
      <c r="P248" s="103"/>
      <c r="Q248" s="103"/>
      <c r="R248" s="127"/>
      <c r="S248" s="103"/>
      <c r="T248" s="103"/>
      <c r="U248" s="103"/>
      <c r="V248" s="103"/>
      <c r="W248" s="103"/>
      <c r="X248" s="103"/>
      <c r="Y248" s="445"/>
      <c r="AA248" s="103"/>
      <c r="AI248" s="103"/>
    </row>
    <row r="249" spans="4:35" x14ac:dyDescent="0.3">
      <c r="D249" s="31"/>
      <c r="N249" s="103"/>
      <c r="P249" s="103"/>
      <c r="Q249" s="103"/>
      <c r="R249" s="127"/>
      <c r="S249" s="103"/>
      <c r="T249" s="103"/>
      <c r="U249" s="103"/>
      <c r="V249" s="103"/>
      <c r="W249" s="103"/>
      <c r="X249" s="103"/>
      <c r="Y249" s="445"/>
      <c r="AA249" s="103"/>
      <c r="AI249" s="103"/>
    </row>
    <row r="250" spans="4:35" x14ac:dyDescent="0.3">
      <c r="D250" s="31"/>
      <c r="N250" s="103"/>
      <c r="P250" s="103"/>
      <c r="Q250" s="103"/>
      <c r="R250" s="127"/>
      <c r="S250" s="103"/>
      <c r="T250" s="103"/>
      <c r="U250" s="103"/>
      <c r="V250" s="103"/>
      <c r="W250" s="103"/>
      <c r="X250" s="103"/>
      <c r="Y250" s="445"/>
      <c r="AA250" s="103"/>
      <c r="AI250" s="103"/>
    </row>
    <row r="251" spans="4:35" x14ac:dyDescent="0.3">
      <c r="D251" s="31"/>
      <c r="N251" s="103"/>
      <c r="P251" s="103"/>
      <c r="Q251" s="103"/>
      <c r="R251" s="127"/>
      <c r="S251" s="103"/>
      <c r="T251" s="103"/>
      <c r="U251" s="103"/>
      <c r="V251" s="103"/>
      <c r="W251" s="103"/>
      <c r="X251" s="103"/>
      <c r="Y251" s="445"/>
      <c r="AA251" s="103"/>
      <c r="AI251" s="103"/>
    </row>
    <row r="252" spans="4:35" x14ac:dyDescent="0.3">
      <c r="D252" s="31"/>
      <c r="N252" s="103"/>
      <c r="P252" s="103"/>
      <c r="Q252" s="103"/>
      <c r="R252" s="127"/>
      <c r="S252" s="103"/>
      <c r="T252" s="103"/>
      <c r="U252" s="103"/>
      <c r="V252" s="103"/>
      <c r="W252" s="103"/>
      <c r="X252" s="103"/>
      <c r="Y252" s="445"/>
      <c r="AA252" s="103"/>
      <c r="AI252" s="103"/>
    </row>
    <row r="253" spans="4:35" x14ac:dyDescent="0.3">
      <c r="D253" s="31"/>
      <c r="N253" s="103"/>
      <c r="P253" s="103"/>
      <c r="Q253" s="103"/>
      <c r="R253" s="127"/>
      <c r="S253" s="103"/>
      <c r="T253" s="103"/>
      <c r="U253" s="103"/>
      <c r="V253" s="103"/>
      <c r="W253" s="103"/>
      <c r="X253" s="103"/>
      <c r="Y253" s="445"/>
      <c r="AA253" s="103"/>
      <c r="AI253" s="103"/>
    </row>
    <row r="254" spans="4:35" x14ac:dyDescent="0.3">
      <c r="D254" s="31"/>
      <c r="N254" s="103"/>
      <c r="P254" s="103"/>
      <c r="Q254" s="103"/>
      <c r="R254" s="127"/>
      <c r="S254" s="103"/>
      <c r="T254" s="103"/>
      <c r="U254" s="103"/>
      <c r="V254" s="103"/>
      <c r="W254" s="103"/>
      <c r="X254" s="103"/>
      <c r="Y254" s="445"/>
      <c r="AA254" s="103"/>
      <c r="AI254" s="103"/>
    </row>
    <row r="255" spans="4:35" x14ac:dyDescent="0.3">
      <c r="D255" s="31"/>
      <c r="N255" s="103"/>
      <c r="P255" s="103"/>
      <c r="Q255" s="103"/>
      <c r="R255" s="127"/>
      <c r="S255" s="103"/>
      <c r="T255" s="103"/>
      <c r="U255" s="103"/>
      <c r="V255" s="103"/>
      <c r="W255" s="103"/>
      <c r="X255" s="103"/>
      <c r="Y255" s="445"/>
      <c r="AA255" s="103"/>
      <c r="AI255" s="103"/>
    </row>
    <row r="256" spans="4:35" x14ac:dyDescent="0.3">
      <c r="D256" s="31"/>
      <c r="N256" s="103"/>
      <c r="P256" s="103"/>
      <c r="Q256" s="103"/>
      <c r="R256" s="127"/>
      <c r="S256" s="103"/>
      <c r="T256" s="103"/>
      <c r="U256" s="103"/>
      <c r="V256" s="103"/>
      <c r="W256" s="103"/>
      <c r="X256" s="103"/>
      <c r="Y256" s="445"/>
      <c r="AA256" s="103"/>
      <c r="AI256" s="103"/>
    </row>
    <row r="257" spans="4:35" x14ac:dyDescent="0.3">
      <c r="D257" s="31"/>
      <c r="N257" s="103"/>
      <c r="P257" s="103"/>
      <c r="Q257" s="103"/>
      <c r="R257" s="127"/>
      <c r="S257" s="103"/>
      <c r="T257" s="103"/>
      <c r="U257" s="103"/>
      <c r="V257" s="103"/>
      <c r="W257" s="103"/>
      <c r="X257" s="103"/>
      <c r="Y257" s="445"/>
      <c r="AA257" s="103"/>
      <c r="AI257" s="103"/>
    </row>
    <row r="258" spans="4:35" x14ac:dyDescent="0.3">
      <c r="D258" s="31"/>
      <c r="N258" s="103"/>
      <c r="P258" s="103"/>
      <c r="Q258" s="103"/>
      <c r="R258" s="127"/>
      <c r="S258" s="103"/>
      <c r="T258" s="103"/>
      <c r="U258" s="103"/>
      <c r="V258" s="103"/>
      <c r="W258" s="103"/>
      <c r="X258" s="103"/>
      <c r="Y258" s="445"/>
      <c r="AA258" s="103"/>
      <c r="AI258" s="103"/>
    </row>
    <row r="259" spans="4:35" x14ac:dyDescent="0.3">
      <c r="D259" s="31"/>
      <c r="N259" s="103"/>
      <c r="P259" s="103"/>
      <c r="Q259" s="103"/>
      <c r="R259" s="127"/>
      <c r="S259" s="103"/>
      <c r="T259" s="103"/>
      <c r="U259" s="103"/>
      <c r="V259" s="103"/>
      <c r="W259" s="103"/>
      <c r="X259" s="103"/>
      <c r="Y259" s="445"/>
      <c r="AA259" s="103"/>
      <c r="AI259" s="103"/>
    </row>
    <row r="260" spans="4:35" x14ac:dyDescent="0.3">
      <c r="D260" s="31"/>
      <c r="N260" s="103"/>
      <c r="P260" s="103"/>
      <c r="Q260" s="103"/>
      <c r="R260" s="127"/>
      <c r="S260" s="103"/>
      <c r="T260" s="103"/>
      <c r="U260" s="103"/>
      <c r="V260" s="103"/>
      <c r="W260" s="103"/>
      <c r="X260" s="103"/>
      <c r="Y260" s="445"/>
      <c r="AA260" s="103"/>
      <c r="AI260" s="103"/>
    </row>
    <row r="261" spans="4:35" x14ac:dyDescent="0.3">
      <c r="D261" s="31"/>
      <c r="N261" s="103"/>
      <c r="P261" s="103"/>
      <c r="Q261" s="103"/>
      <c r="R261" s="127"/>
      <c r="S261" s="103"/>
      <c r="T261" s="103"/>
      <c r="U261" s="103"/>
      <c r="V261" s="103"/>
      <c r="W261" s="103"/>
      <c r="X261" s="103"/>
      <c r="Y261" s="445"/>
      <c r="AA261" s="103"/>
      <c r="AI261" s="103"/>
    </row>
    <row r="262" spans="4:35" x14ac:dyDescent="0.3">
      <c r="D262" s="31"/>
      <c r="N262" s="103"/>
      <c r="P262" s="103"/>
      <c r="Q262" s="103"/>
      <c r="R262" s="127"/>
      <c r="S262" s="103"/>
      <c r="T262" s="103"/>
      <c r="U262" s="103"/>
      <c r="V262" s="103"/>
      <c r="W262" s="103"/>
      <c r="X262" s="103"/>
      <c r="Y262" s="445"/>
      <c r="AA262" s="103"/>
      <c r="AI262" s="103"/>
    </row>
    <row r="263" spans="4:35" x14ac:dyDescent="0.3">
      <c r="D263" s="31"/>
      <c r="N263" s="103"/>
      <c r="P263" s="103"/>
      <c r="Q263" s="103"/>
      <c r="R263" s="127"/>
      <c r="S263" s="103"/>
      <c r="T263" s="103"/>
      <c r="U263" s="103"/>
      <c r="V263" s="103"/>
      <c r="W263" s="103"/>
      <c r="X263" s="103"/>
      <c r="Y263" s="445"/>
      <c r="AA263" s="103"/>
      <c r="AI263" s="103"/>
    </row>
    <row r="264" spans="4:35" x14ac:dyDescent="0.3">
      <c r="D264" s="31"/>
      <c r="N264" s="103"/>
      <c r="P264" s="103"/>
      <c r="Q264" s="103"/>
      <c r="R264" s="127"/>
      <c r="S264" s="103"/>
      <c r="T264" s="103"/>
      <c r="U264" s="103"/>
      <c r="V264" s="103"/>
      <c r="W264" s="103"/>
      <c r="X264" s="103"/>
      <c r="Y264" s="445"/>
      <c r="AA264" s="103"/>
      <c r="AI264" s="103"/>
    </row>
    <row r="265" spans="4:35" x14ac:dyDescent="0.3">
      <c r="D265" s="31"/>
      <c r="N265" s="103"/>
      <c r="P265" s="103"/>
      <c r="Q265" s="103"/>
      <c r="R265" s="127"/>
      <c r="S265" s="103"/>
      <c r="T265" s="103"/>
      <c r="U265" s="103"/>
      <c r="V265" s="103"/>
      <c r="W265" s="103"/>
      <c r="X265" s="103"/>
      <c r="Y265" s="445"/>
      <c r="AA265" s="103"/>
      <c r="AI265" s="103"/>
    </row>
    <row r="266" spans="4:35" x14ac:dyDescent="0.3">
      <c r="D266" s="31"/>
      <c r="N266" s="103"/>
      <c r="P266" s="103"/>
      <c r="Q266" s="103"/>
      <c r="R266" s="127"/>
      <c r="S266" s="103"/>
      <c r="T266" s="103"/>
      <c r="U266" s="103"/>
      <c r="V266" s="103"/>
      <c r="W266" s="103"/>
      <c r="X266" s="103"/>
      <c r="Y266" s="445"/>
      <c r="AA266" s="103"/>
      <c r="AI266" s="103"/>
    </row>
    <row r="267" spans="4:35" x14ac:dyDescent="0.3">
      <c r="D267" s="31"/>
      <c r="N267" s="103"/>
      <c r="P267" s="103"/>
      <c r="Q267" s="103"/>
      <c r="R267" s="127"/>
      <c r="S267" s="103"/>
      <c r="T267" s="103"/>
      <c r="U267" s="103"/>
      <c r="V267" s="103"/>
      <c r="W267" s="103"/>
      <c r="X267" s="103"/>
      <c r="Y267" s="445"/>
      <c r="AA267" s="103"/>
      <c r="AI267" s="103"/>
    </row>
    <row r="268" spans="4:35" x14ac:dyDescent="0.3">
      <c r="D268" s="31"/>
      <c r="N268" s="103"/>
      <c r="P268" s="103"/>
      <c r="Q268" s="103"/>
      <c r="R268" s="127"/>
      <c r="S268" s="103"/>
      <c r="T268" s="103"/>
      <c r="U268" s="103"/>
      <c r="V268" s="103"/>
      <c r="W268" s="103"/>
      <c r="X268" s="103"/>
      <c r="Y268" s="445"/>
      <c r="AA268" s="103"/>
      <c r="AI268" s="103"/>
    </row>
    <row r="269" spans="4:35" x14ac:dyDescent="0.3">
      <c r="D269" s="31"/>
      <c r="N269" s="103"/>
      <c r="P269" s="103"/>
      <c r="Q269" s="103"/>
      <c r="R269" s="127"/>
      <c r="S269" s="103"/>
      <c r="T269" s="103"/>
      <c r="U269" s="103"/>
      <c r="V269" s="103"/>
      <c r="W269" s="103"/>
      <c r="X269" s="103"/>
      <c r="Y269" s="445"/>
      <c r="AA269" s="103"/>
      <c r="AI269" s="103"/>
    </row>
    <row r="270" spans="4:35" x14ac:dyDescent="0.3">
      <c r="D270" s="31"/>
      <c r="N270" s="103"/>
      <c r="P270" s="103"/>
      <c r="Q270" s="103"/>
      <c r="R270" s="127"/>
      <c r="S270" s="103"/>
      <c r="T270" s="103"/>
      <c r="U270" s="103"/>
      <c r="V270" s="103"/>
      <c r="W270" s="103"/>
      <c r="X270" s="103"/>
      <c r="Y270" s="445"/>
      <c r="AA270" s="103"/>
      <c r="AI270" s="103"/>
    </row>
    <row r="271" spans="4:35" x14ac:dyDescent="0.3">
      <c r="D271" s="31"/>
      <c r="N271" s="103"/>
      <c r="P271" s="103"/>
      <c r="Q271" s="103"/>
      <c r="R271" s="127"/>
      <c r="S271" s="103"/>
      <c r="T271" s="103"/>
      <c r="U271" s="103"/>
      <c r="V271" s="103"/>
      <c r="W271" s="103"/>
      <c r="X271" s="103"/>
      <c r="Y271" s="445"/>
      <c r="AA271" s="103"/>
      <c r="AI271" s="103"/>
    </row>
    <row r="272" spans="4:35" x14ac:dyDescent="0.3">
      <c r="D272" s="31"/>
      <c r="N272" s="103"/>
      <c r="P272" s="103"/>
      <c r="Q272" s="103"/>
      <c r="R272" s="127"/>
      <c r="S272" s="103"/>
      <c r="T272" s="103"/>
      <c r="U272" s="103"/>
      <c r="V272" s="103"/>
      <c r="W272" s="103"/>
      <c r="X272" s="103"/>
      <c r="Y272" s="445"/>
      <c r="AA272" s="103"/>
      <c r="AI272" s="103"/>
    </row>
    <row r="273" spans="4:35" x14ac:dyDescent="0.3">
      <c r="D273" s="31"/>
      <c r="N273" s="103"/>
      <c r="P273" s="103"/>
      <c r="Q273" s="103"/>
      <c r="R273" s="127"/>
      <c r="S273" s="103"/>
      <c r="T273" s="103"/>
      <c r="U273" s="103"/>
      <c r="V273" s="103"/>
      <c r="W273" s="103"/>
      <c r="X273" s="103"/>
      <c r="Y273" s="445"/>
      <c r="AA273" s="103"/>
      <c r="AI273" s="103"/>
    </row>
    <row r="274" spans="4:35" x14ac:dyDescent="0.3">
      <c r="D274" s="31"/>
      <c r="N274" s="103"/>
      <c r="P274" s="103"/>
      <c r="Q274" s="103"/>
      <c r="R274" s="127"/>
      <c r="S274" s="103"/>
      <c r="T274" s="103"/>
      <c r="U274" s="103"/>
      <c r="V274" s="103"/>
      <c r="W274" s="103"/>
      <c r="X274" s="103"/>
      <c r="Y274" s="445"/>
      <c r="AA274" s="103"/>
      <c r="AI274" s="103"/>
    </row>
    <row r="275" spans="4:35" x14ac:dyDescent="0.3">
      <c r="D275" s="31"/>
      <c r="N275" s="103"/>
      <c r="P275" s="103"/>
      <c r="Q275" s="103"/>
      <c r="R275" s="127"/>
      <c r="S275" s="103"/>
      <c r="T275" s="103"/>
      <c r="U275" s="103"/>
      <c r="V275" s="103"/>
      <c r="W275" s="103"/>
      <c r="X275" s="103"/>
      <c r="Y275" s="445"/>
      <c r="AA275" s="103"/>
      <c r="AI275" s="103"/>
    </row>
    <row r="276" spans="4:35" x14ac:dyDescent="0.3">
      <c r="D276" s="31"/>
      <c r="N276" s="103"/>
      <c r="P276" s="103"/>
      <c r="Q276" s="103"/>
      <c r="R276" s="127"/>
      <c r="S276" s="103"/>
      <c r="T276" s="103"/>
      <c r="U276" s="103"/>
      <c r="V276" s="103"/>
      <c r="W276" s="103"/>
      <c r="X276" s="103"/>
      <c r="Y276" s="445"/>
      <c r="AA276" s="103"/>
      <c r="AI276" s="103"/>
    </row>
    <row r="277" spans="4:35" x14ac:dyDescent="0.3">
      <c r="D277" s="31"/>
      <c r="N277" s="103"/>
      <c r="P277" s="103"/>
      <c r="Q277" s="103"/>
      <c r="R277" s="127"/>
      <c r="S277" s="103"/>
      <c r="T277" s="103"/>
      <c r="U277" s="103"/>
      <c r="V277" s="103"/>
      <c r="W277" s="103"/>
      <c r="X277" s="103"/>
      <c r="Y277" s="445"/>
      <c r="AA277" s="103"/>
      <c r="AI277" s="103"/>
    </row>
    <row r="278" spans="4:35" x14ac:dyDescent="0.3">
      <c r="D278" s="31"/>
      <c r="N278" s="103"/>
      <c r="P278" s="103"/>
      <c r="Q278" s="103"/>
      <c r="R278" s="127"/>
      <c r="S278" s="103"/>
      <c r="T278" s="103"/>
      <c r="U278" s="103"/>
      <c r="V278" s="103"/>
      <c r="W278" s="103"/>
      <c r="X278" s="103"/>
      <c r="Y278" s="445"/>
      <c r="AA278" s="103"/>
      <c r="AI278" s="103"/>
    </row>
    <row r="279" spans="4:35" x14ac:dyDescent="0.3">
      <c r="D279" s="31"/>
      <c r="N279" s="103"/>
      <c r="P279" s="103"/>
      <c r="Q279" s="103"/>
      <c r="R279" s="127"/>
      <c r="S279" s="103"/>
      <c r="T279" s="103"/>
      <c r="U279" s="103"/>
      <c r="V279" s="103"/>
      <c r="W279" s="103"/>
      <c r="X279" s="103"/>
      <c r="Y279" s="445"/>
      <c r="AA279" s="103"/>
      <c r="AI279" s="103"/>
    </row>
    <row r="280" spans="4:35" x14ac:dyDescent="0.3">
      <c r="D280" s="31"/>
      <c r="N280" s="103"/>
      <c r="P280" s="103"/>
      <c r="Q280" s="103"/>
      <c r="R280" s="127"/>
      <c r="S280" s="103"/>
      <c r="T280" s="103"/>
      <c r="U280" s="103"/>
      <c r="V280" s="103"/>
      <c r="W280" s="103"/>
      <c r="X280" s="103"/>
      <c r="Y280" s="445"/>
      <c r="AA280" s="103"/>
      <c r="AI280" s="103"/>
    </row>
    <row r="281" spans="4:35" x14ac:dyDescent="0.3">
      <c r="D281" s="31"/>
      <c r="N281" s="103"/>
      <c r="P281" s="103"/>
      <c r="Q281" s="103"/>
      <c r="R281" s="127"/>
      <c r="S281" s="103"/>
      <c r="T281" s="103"/>
      <c r="U281" s="103"/>
      <c r="V281" s="103"/>
      <c r="W281" s="103"/>
      <c r="X281" s="103"/>
      <c r="Y281" s="445"/>
      <c r="AA281" s="103"/>
      <c r="AI281" s="103"/>
    </row>
    <row r="282" spans="4:35" x14ac:dyDescent="0.3">
      <c r="D282" s="31"/>
      <c r="N282" s="103"/>
      <c r="P282" s="103"/>
      <c r="Q282" s="103"/>
      <c r="R282" s="127"/>
      <c r="S282" s="103"/>
      <c r="T282" s="103"/>
      <c r="U282" s="103"/>
      <c r="V282" s="103"/>
      <c r="W282" s="103"/>
      <c r="X282" s="103"/>
      <c r="Y282" s="445"/>
      <c r="AA282" s="103"/>
      <c r="AI282" s="103"/>
    </row>
    <row r="283" spans="4:35" x14ac:dyDescent="0.3">
      <c r="D283" s="31"/>
      <c r="N283" s="103"/>
      <c r="P283" s="103"/>
      <c r="Q283" s="103"/>
      <c r="R283" s="127"/>
      <c r="S283" s="103"/>
      <c r="T283" s="103"/>
      <c r="U283" s="103"/>
      <c r="V283" s="103"/>
      <c r="W283" s="103"/>
      <c r="X283" s="103"/>
      <c r="Y283" s="445"/>
      <c r="AA283" s="103"/>
      <c r="AI283" s="103"/>
    </row>
    <row r="284" spans="4:35" x14ac:dyDescent="0.3">
      <c r="D284" s="31"/>
      <c r="N284" s="103"/>
      <c r="P284" s="103"/>
      <c r="Q284" s="103"/>
      <c r="R284" s="127"/>
      <c r="S284" s="103"/>
      <c r="T284" s="103"/>
      <c r="U284" s="103"/>
      <c r="V284" s="103"/>
      <c r="W284" s="103"/>
      <c r="X284" s="103"/>
      <c r="Y284" s="445"/>
      <c r="AA284" s="103"/>
      <c r="AI284" s="103"/>
    </row>
    <row r="285" spans="4:35" x14ac:dyDescent="0.3">
      <c r="D285" s="31"/>
      <c r="N285" s="103"/>
      <c r="P285" s="103"/>
      <c r="Q285" s="103"/>
      <c r="R285" s="127"/>
      <c r="S285" s="103"/>
      <c r="T285" s="103"/>
      <c r="U285" s="103"/>
      <c r="V285" s="103"/>
      <c r="W285" s="103"/>
      <c r="X285" s="103"/>
      <c r="Y285" s="445"/>
      <c r="AA285" s="103"/>
      <c r="AI285" s="103"/>
    </row>
    <row r="286" spans="4:35" x14ac:dyDescent="0.3">
      <c r="D286" s="31"/>
      <c r="N286" s="103"/>
      <c r="P286" s="103"/>
      <c r="Q286" s="103"/>
      <c r="R286" s="127"/>
      <c r="S286" s="103"/>
      <c r="T286" s="103"/>
      <c r="U286" s="103"/>
      <c r="V286" s="103"/>
      <c r="W286" s="103"/>
      <c r="X286" s="103"/>
      <c r="Y286" s="445"/>
      <c r="AA286" s="103"/>
      <c r="AI286" s="103"/>
    </row>
    <row r="287" spans="4:35" x14ac:dyDescent="0.3">
      <c r="D287" s="31"/>
      <c r="N287" s="103"/>
      <c r="P287" s="103"/>
      <c r="Q287" s="103"/>
      <c r="R287" s="127"/>
      <c r="S287" s="103"/>
      <c r="T287" s="103"/>
      <c r="U287" s="103"/>
      <c r="V287" s="103"/>
      <c r="W287" s="103"/>
      <c r="X287" s="103"/>
      <c r="Y287" s="445"/>
      <c r="AA287" s="103"/>
      <c r="AI287" s="103"/>
    </row>
    <row r="288" spans="4:35" x14ac:dyDescent="0.3">
      <c r="D288" s="31"/>
      <c r="N288" s="103"/>
      <c r="P288" s="103"/>
      <c r="Q288" s="103"/>
      <c r="R288" s="127"/>
      <c r="S288" s="103"/>
      <c r="T288" s="103"/>
      <c r="U288" s="103"/>
      <c r="V288" s="103"/>
      <c r="W288" s="103"/>
      <c r="X288" s="103"/>
      <c r="Y288" s="445"/>
      <c r="AA288" s="103"/>
      <c r="AI288" s="103"/>
    </row>
    <row r="289" spans="4:35" x14ac:dyDescent="0.3">
      <c r="D289" s="31"/>
      <c r="N289" s="103"/>
      <c r="P289" s="103"/>
      <c r="Q289" s="103"/>
      <c r="R289" s="127"/>
      <c r="S289" s="103"/>
      <c r="T289" s="103"/>
      <c r="U289" s="103"/>
      <c r="V289" s="103"/>
      <c r="W289" s="103"/>
      <c r="X289" s="103"/>
      <c r="Y289" s="445"/>
      <c r="AA289" s="103"/>
      <c r="AI289" s="103"/>
    </row>
    <row r="290" spans="4:35" x14ac:dyDescent="0.3">
      <c r="D290" s="31"/>
      <c r="N290" s="103"/>
      <c r="P290" s="103"/>
      <c r="Q290" s="103"/>
      <c r="R290" s="127"/>
      <c r="S290" s="103"/>
      <c r="T290" s="103"/>
      <c r="U290" s="103"/>
      <c r="V290" s="103"/>
      <c r="W290" s="103"/>
      <c r="X290" s="103"/>
      <c r="Y290" s="445"/>
      <c r="AA290" s="103"/>
      <c r="AI290" s="103"/>
    </row>
    <row r="291" spans="4:35" x14ac:dyDescent="0.3">
      <c r="D291" s="31"/>
      <c r="N291" s="103"/>
      <c r="P291" s="103"/>
      <c r="Q291" s="103"/>
      <c r="R291" s="127"/>
      <c r="S291" s="103"/>
      <c r="T291" s="103"/>
      <c r="U291" s="103"/>
      <c r="V291" s="103"/>
      <c r="W291" s="103"/>
      <c r="X291" s="103"/>
      <c r="Y291" s="445"/>
      <c r="AA291" s="103"/>
      <c r="AI291" s="103"/>
    </row>
    <row r="292" spans="4:35" x14ac:dyDescent="0.3">
      <c r="D292" s="31"/>
      <c r="N292" s="103"/>
      <c r="P292" s="103"/>
      <c r="Q292" s="103"/>
      <c r="R292" s="127"/>
      <c r="S292" s="103"/>
      <c r="T292" s="103"/>
      <c r="U292" s="103"/>
      <c r="V292" s="103"/>
      <c r="W292" s="103"/>
      <c r="X292" s="103"/>
      <c r="Y292" s="445"/>
      <c r="AA292" s="103"/>
      <c r="AI292" s="103"/>
    </row>
    <row r="293" spans="4:35" x14ac:dyDescent="0.3">
      <c r="D293" s="31"/>
      <c r="N293" s="103"/>
      <c r="P293" s="103"/>
      <c r="Q293" s="103"/>
      <c r="R293" s="127"/>
      <c r="S293" s="103"/>
      <c r="T293" s="103"/>
      <c r="U293" s="103"/>
      <c r="V293" s="103"/>
      <c r="W293" s="103"/>
      <c r="X293" s="103"/>
      <c r="Y293" s="445"/>
      <c r="AA293" s="103"/>
      <c r="AI293" s="103"/>
    </row>
    <row r="294" spans="4:35" x14ac:dyDescent="0.3">
      <c r="D294" s="31"/>
      <c r="N294" s="103"/>
      <c r="P294" s="103"/>
      <c r="Q294" s="103"/>
      <c r="R294" s="127"/>
      <c r="S294" s="103"/>
      <c r="T294" s="103"/>
      <c r="U294" s="103"/>
      <c r="V294" s="103"/>
      <c r="W294" s="103"/>
      <c r="X294" s="103"/>
      <c r="Y294" s="445"/>
      <c r="AA294" s="103"/>
      <c r="AI294" s="103"/>
    </row>
    <row r="295" spans="4:35" x14ac:dyDescent="0.3">
      <c r="D295" s="31"/>
      <c r="N295" s="103"/>
      <c r="P295" s="103"/>
      <c r="Q295" s="103"/>
      <c r="R295" s="127"/>
      <c r="S295" s="103"/>
      <c r="T295" s="103"/>
      <c r="U295" s="103"/>
      <c r="V295" s="103"/>
      <c r="W295" s="103"/>
      <c r="X295" s="103"/>
      <c r="Y295" s="445"/>
      <c r="AA295" s="103"/>
      <c r="AI295" s="103"/>
    </row>
    <row r="296" spans="4:35" x14ac:dyDescent="0.3">
      <c r="D296" s="31"/>
      <c r="N296" s="103"/>
      <c r="P296" s="103"/>
      <c r="Q296" s="103"/>
      <c r="R296" s="127"/>
      <c r="S296" s="103"/>
      <c r="T296" s="103"/>
      <c r="U296" s="103"/>
      <c r="V296" s="103"/>
      <c r="W296" s="103"/>
      <c r="X296" s="103"/>
      <c r="Y296" s="445"/>
      <c r="AA296" s="103"/>
      <c r="AI296" s="103"/>
    </row>
    <row r="297" spans="4:35" x14ac:dyDescent="0.3">
      <c r="D297" s="31"/>
      <c r="N297" s="103"/>
      <c r="P297" s="103"/>
      <c r="Q297" s="103"/>
      <c r="R297" s="127"/>
      <c r="S297" s="103"/>
      <c r="T297" s="103"/>
      <c r="U297" s="103"/>
      <c r="V297" s="103"/>
      <c r="W297" s="103"/>
      <c r="X297" s="103"/>
      <c r="Y297" s="445"/>
      <c r="AA297" s="103"/>
      <c r="AI297" s="103"/>
    </row>
    <row r="298" spans="4:35" x14ac:dyDescent="0.3">
      <c r="D298" s="31"/>
      <c r="N298" s="103"/>
      <c r="P298" s="103"/>
      <c r="Q298" s="103"/>
      <c r="R298" s="127"/>
      <c r="S298" s="103"/>
      <c r="T298" s="103"/>
      <c r="U298" s="103"/>
      <c r="V298" s="103"/>
      <c r="W298" s="103"/>
      <c r="X298" s="103"/>
      <c r="Y298" s="445"/>
      <c r="AA298" s="103"/>
      <c r="AI298" s="103"/>
    </row>
    <row r="299" spans="4:35" x14ac:dyDescent="0.3">
      <c r="D299" s="31"/>
      <c r="N299" s="103"/>
      <c r="P299" s="103"/>
      <c r="Q299" s="103"/>
      <c r="R299" s="127"/>
      <c r="S299" s="103"/>
      <c r="T299" s="103"/>
      <c r="U299" s="103"/>
      <c r="V299" s="103"/>
      <c r="W299" s="103"/>
      <c r="X299" s="103"/>
      <c r="Y299" s="445"/>
      <c r="AA299" s="103"/>
      <c r="AI299" s="103"/>
    </row>
    <row r="300" spans="4:35" x14ac:dyDescent="0.3">
      <c r="D300" s="31"/>
      <c r="N300" s="103"/>
      <c r="P300" s="103"/>
      <c r="Q300" s="103"/>
      <c r="R300" s="127"/>
      <c r="S300" s="103"/>
      <c r="T300" s="103"/>
      <c r="U300" s="103"/>
      <c r="V300" s="103"/>
      <c r="W300" s="103"/>
      <c r="X300" s="103"/>
      <c r="Y300" s="445"/>
      <c r="AA300" s="103"/>
      <c r="AI300" s="103"/>
    </row>
    <row r="301" spans="4:35" x14ac:dyDescent="0.3">
      <c r="D301" s="31"/>
      <c r="N301" s="103"/>
      <c r="P301" s="103"/>
      <c r="Q301" s="103"/>
      <c r="R301" s="127"/>
      <c r="S301" s="103"/>
      <c r="T301" s="103"/>
      <c r="U301" s="103"/>
      <c r="V301" s="103"/>
      <c r="W301" s="103"/>
      <c r="X301" s="103"/>
      <c r="Y301" s="445"/>
      <c r="AA301" s="103"/>
      <c r="AI301" s="103"/>
    </row>
    <row r="302" spans="4:35" x14ac:dyDescent="0.3">
      <c r="D302" s="31"/>
      <c r="N302" s="103"/>
      <c r="P302" s="103"/>
      <c r="Q302" s="103"/>
      <c r="R302" s="127"/>
      <c r="S302" s="103"/>
      <c r="T302" s="103"/>
      <c r="U302" s="103"/>
      <c r="V302" s="103"/>
      <c r="W302" s="103"/>
      <c r="X302" s="103"/>
      <c r="Y302" s="445"/>
      <c r="AA302" s="103"/>
      <c r="AI302" s="103"/>
    </row>
    <row r="303" spans="4:35" x14ac:dyDescent="0.3">
      <c r="D303" s="31"/>
      <c r="N303" s="103"/>
      <c r="P303" s="103"/>
      <c r="Q303" s="103"/>
      <c r="R303" s="127"/>
      <c r="S303" s="103"/>
      <c r="T303" s="103"/>
      <c r="U303" s="103"/>
      <c r="V303" s="103"/>
      <c r="W303" s="103"/>
      <c r="X303" s="103"/>
      <c r="Y303" s="445"/>
      <c r="AA303" s="103"/>
      <c r="AI303" s="103"/>
    </row>
    <row r="304" spans="4:35" x14ac:dyDescent="0.3">
      <c r="D304" s="31"/>
      <c r="N304" s="103"/>
      <c r="P304" s="103"/>
      <c r="Q304" s="103"/>
      <c r="R304" s="127"/>
      <c r="S304" s="103"/>
      <c r="T304" s="103"/>
      <c r="U304" s="103"/>
      <c r="V304" s="103"/>
      <c r="W304" s="103"/>
      <c r="X304" s="103"/>
      <c r="Y304" s="445"/>
      <c r="AA304" s="103"/>
      <c r="AI304" s="103"/>
    </row>
    <row r="305" spans="4:35" x14ac:dyDescent="0.3">
      <c r="D305" s="31"/>
      <c r="N305" s="103"/>
      <c r="P305" s="103"/>
      <c r="Q305" s="103"/>
      <c r="R305" s="127"/>
      <c r="S305" s="103"/>
      <c r="T305" s="103"/>
      <c r="U305" s="103"/>
      <c r="V305" s="103"/>
      <c r="W305" s="103"/>
      <c r="X305" s="103"/>
      <c r="Y305" s="445"/>
      <c r="AA305" s="103"/>
      <c r="AI305" s="103"/>
    </row>
    <row r="306" spans="4:35" x14ac:dyDescent="0.3">
      <c r="D306" s="31"/>
      <c r="N306" s="103"/>
      <c r="P306" s="103"/>
      <c r="Q306" s="103"/>
      <c r="R306" s="127"/>
      <c r="S306" s="103"/>
      <c r="T306" s="103"/>
      <c r="U306" s="103"/>
      <c r="V306" s="103"/>
      <c r="W306" s="103"/>
      <c r="X306" s="103"/>
      <c r="Y306" s="445"/>
      <c r="AA306" s="103"/>
      <c r="AI306" s="103"/>
    </row>
    <row r="307" spans="4:35" x14ac:dyDescent="0.3">
      <c r="D307" s="31"/>
      <c r="N307" s="103"/>
      <c r="P307" s="103"/>
      <c r="Q307" s="103"/>
      <c r="R307" s="127"/>
      <c r="S307" s="103"/>
      <c r="T307" s="103"/>
      <c r="U307" s="103"/>
      <c r="V307" s="103"/>
      <c r="W307" s="103"/>
      <c r="X307" s="103"/>
      <c r="Y307" s="445"/>
      <c r="AA307" s="103"/>
      <c r="AI307" s="103"/>
    </row>
    <row r="308" spans="4:35" x14ac:dyDescent="0.3">
      <c r="D308" s="31"/>
      <c r="N308" s="103"/>
      <c r="P308" s="103"/>
      <c r="Q308" s="103"/>
      <c r="R308" s="127"/>
      <c r="S308" s="103"/>
      <c r="T308" s="103"/>
      <c r="U308" s="103"/>
      <c r="V308" s="103"/>
      <c r="W308" s="103"/>
      <c r="X308" s="103"/>
      <c r="Y308" s="445"/>
      <c r="AA308" s="103"/>
      <c r="AI308" s="103"/>
    </row>
    <row r="309" spans="4:35" x14ac:dyDescent="0.3">
      <c r="D309" s="31"/>
      <c r="N309" s="103"/>
      <c r="P309" s="103"/>
      <c r="Q309" s="103"/>
      <c r="R309" s="127"/>
      <c r="S309" s="103"/>
      <c r="T309" s="103"/>
      <c r="U309" s="103"/>
      <c r="V309" s="103"/>
      <c r="W309" s="103"/>
      <c r="X309" s="103"/>
      <c r="Y309" s="445"/>
      <c r="AA309" s="103"/>
      <c r="AI309" s="103"/>
    </row>
    <row r="310" spans="4:35" x14ac:dyDescent="0.3">
      <c r="D310" s="31"/>
      <c r="N310" s="103"/>
      <c r="P310" s="103"/>
      <c r="Q310" s="103"/>
      <c r="R310" s="127"/>
      <c r="S310" s="103"/>
      <c r="T310" s="103"/>
      <c r="U310" s="103"/>
      <c r="V310" s="103"/>
      <c r="W310" s="103"/>
      <c r="X310" s="103"/>
      <c r="Y310" s="445"/>
      <c r="AA310" s="103"/>
      <c r="AI310" s="103"/>
    </row>
    <row r="311" spans="4:35" x14ac:dyDescent="0.3">
      <c r="D311" s="31"/>
      <c r="N311" s="103"/>
      <c r="P311" s="103"/>
      <c r="Q311" s="103"/>
      <c r="R311" s="127"/>
      <c r="S311" s="103"/>
      <c r="T311" s="103"/>
      <c r="U311" s="103"/>
      <c r="V311" s="103"/>
      <c r="W311" s="103"/>
      <c r="X311" s="103"/>
      <c r="Y311" s="445"/>
      <c r="AA311" s="103"/>
      <c r="AI311" s="103"/>
    </row>
    <row r="312" spans="4:35" x14ac:dyDescent="0.3">
      <c r="D312" s="31"/>
      <c r="N312" s="103"/>
      <c r="P312" s="103"/>
      <c r="Q312" s="103"/>
      <c r="R312" s="127"/>
      <c r="S312" s="103"/>
      <c r="T312" s="103"/>
      <c r="U312" s="103"/>
      <c r="V312" s="103"/>
      <c r="W312" s="103"/>
      <c r="X312" s="103"/>
      <c r="Y312" s="445"/>
      <c r="AA312" s="103"/>
      <c r="AI312" s="103"/>
    </row>
    <row r="313" spans="4:35" x14ac:dyDescent="0.3">
      <c r="D313" s="31"/>
      <c r="N313" s="103"/>
      <c r="P313" s="103"/>
      <c r="Q313" s="103"/>
      <c r="R313" s="127"/>
      <c r="S313" s="103"/>
      <c r="T313" s="103"/>
      <c r="U313" s="103"/>
      <c r="V313" s="103"/>
      <c r="W313" s="103"/>
      <c r="X313" s="103"/>
      <c r="Y313" s="445"/>
      <c r="AA313" s="103"/>
      <c r="AI313" s="103"/>
    </row>
    <row r="314" spans="4:35" x14ac:dyDescent="0.3">
      <c r="D314" s="31"/>
      <c r="N314" s="103"/>
      <c r="P314" s="103"/>
      <c r="Q314" s="103"/>
      <c r="R314" s="127"/>
      <c r="S314" s="103"/>
      <c r="T314" s="103"/>
      <c r="U314" s="103"/>
      <c r="V314" s="103"/>
      <c r="W314" s="103"/>
      <c r="X314" s="103"/>
      <c r="Y314" s="445"/>
      <c r="AA314" s="103"/>
      <c r="AI314" s="103"/>
    </row>
    <row r="315" spans="4:35" x14ac:dyDescent="0.3">
      <c r="D315" s="31"/>
      <c r="N315" s="103"/>
      <c r="P315" s="103"/>
      <c r="Q315" s="103"/>
      <c r="R315" s="127"/>
      <c r="S315" s="103"/>
      <c r="T315" s="103"/>
      <c r="U315" s="103"/>
      <c r="V315" s="103"/>
      <c r="W315" s="103"/>
      <c r="X315" s="103"/>
      <c r="Y315" s="445"/>
      <c r="AA315" s="103"/>
      <c r="AI315" s="103"/>
    </row>
    <row r="316" spans="4:35" x14ac:dyDescent="0.3">
      <c r="D316" s="31"/>
      <c r="N316" s="103"/>
      <c r="P316" s="103"/>
      <c r="Q316" s="103"/>
      <c r="R316" s="127"/>
      <c r="S316" s="103"/>
      <c r="T316" s="103"/>
      <c r="U316" s="103"/>
      <c r="V316" s="103"/>
      <c r="W316" s="103"/>
      <c r="X316" s="103"/>
      <c r="Y316" s="445"/>
      <c r="AA316" s="103"/>
      <c r="AI316" s="103"/>
    </row>
    <row r="317" spans="4:35" x14ac:dyDescent="0.3">
      <c r="D317" s="31"/>
      <c r="N317" s="103"/>
      <c r="P317" s="103"/>
      <c r="Q317" s="103"/>
      <c r="R317" s="127"/>
      <c r="S317" s="103"/>
      <c r="T317" s="103"/>
      <c r="U317" s="103"/>
      <c r="V317" s="103"/>
      <c r="W317" s="103"/>
      <c r="X317" s="103"/>
      <c r="Y317" s="445"/>
      <c r="AA317" s="103"/>
      <c r="AI317" s="103"/>
    </row>
    <row r="318" spans="4:35" x14ac:dyDescent="0.3">
      <c r="D318" s="31"/>
      <c r="N318" s="103"/>
      <c r="P318" s="103"/>
      <c r="Q318" s="103"/>
      <c r="R318" s="127"/>
      <c r="S318" s="103"/>
      <c r="T318" s="103"/>
      <c r="U318" s="103"/>
      <c r="V318" s="103"/>
      <c r="W318" s="103"/>
      <c r="X318" s="103"/>
      <c r="Y318" s="445"/>
      <c r="AA318" s="103"/>
      <c r="AI318" s="103"/>
    </row>
    <row r="319" spans="4:35" x14ac:dyDescent="0.3">
      <c r="D319" s="31"/>
      <c r="N319" s="103"/>
      <c r="P319" s="103"/>
      <c r="Q319" s="103"/>
      <c r="R319" s="127"/>
      <c r="S319" s="103"/>
      <c r="T319" s="103"/>
      <c r="U319" s="103"/>
      <c r="V319" s="103"/>
      <c r="W319" s="103"/>
      <c r="X319" s="103"/>
      <c r="Y319" s="445"/>
      <c r="AA319" s="103"/>
      <c r="AI319" s="103"/>
    </row>
    <row r="320" spans="4:35" x14ac:dyDescent="0.3">
      <c r="D320" s="31"/>
      <c r="N320" s="103"/>
      <c r="P320" s="103"/>
      <c r="Q320" s="103"/>
      <c r="R320" s="127"/>
      <c r="S320" s="103"/>
      <c r="T320" s="103"/>
      <c r="U320" s="103"/>
      <c r="V320" s="103"/>
      <c r="W320" s="103"/>
      <c r="X320" s="103"/>
      <c r="Y320" s="445"/>
      <c r="AA320" s="103"/>
      <c r="AI320" s="103"/>
    </row>
    <row r="321" spans="4:35" x14ac:dyDescent="0.3">
      <c r="D321" s="31"/>
      <c r="N321" s="103"/>
      <c r="P321" s="103"/>
      <c r="Q321" s="103"/>
      <c r="R321" s="127"/>
      <c r="S321" s="103"/>
      <c r="T321" s="103"/>
      <c r="U321" s="103"/>
      <c r="V321" s="103"/>
      <c r="W321" s="103"/>
      <c r="X321" s="103"/>
      <c r="Y321" s="445"/>
      <c r="AA321" s="103"/>
      <c r="AI321" s="103"/>
    </row>
    <row r="322" spans="4:35" x14ac:dyDescent="0.3">
      <c r="D322" s="31"/>
      <c r="N322" s="103"/>
      <c r="P322" s="103"/>
      <c r="Q322" s="103"/>
      <c r="R322" s="127"/>
      <c r="S322" s="103"/>
      <c r="T322" s="103"/>
      <c r="U322" s="103"/>
      <c r="V322" s="103"/>
      <c r="W322" s="103"/>
      <c r="X322" s="103"/>
      <c r="Y322" s="445"/>
      <c r="AA322" s="103"/>
      <c r="AI322" s="103"/>
    </row>
    <row r="323" spans="4:35" x14ac:dyDescent="0.3">
      <c r="D323" s="31"/>
      <c r="N323" s="103"/>
      <c r="P323" s="103"/>
      <c r="Q323" s="103"/>
      <c r="R323" s="127"/>
      <c r="S323" s="103"/>
      <c r="T323" s="103"/>
      <c r="U323" s="103"/>
      <c r="V323" s="103"/>
      <c r="W323" s="103"/>
      <c r="X323" s="103"/>
      <c r="Y323" s="445"/>
      <c r="AA323" s="103"/>
      <c r="AI323" s="103"/>
    </row>
    <row r="324" spans="4:35" x14ac:dyDescent="0.3">
      <c r="D324" s="31"/>
      <c r="N324" s="103"/>
      <c r="P324" s="103"/>
      <c r="Q324" s="103"/>
      <c r="R324" s="127"/>
      <c r="S324" s="103"/>
      <c r="T324" s="103"/>
      <c r="U324" s="103"/>
      <c r="V324" s="103"/>
      <c r="W324" s="103"/>
      <c r="X324" s="103"/>
      <c r="Y324" s="445"/>
      <c r="AA324" s="103"/>
      <c r="AI324" s="103"/>
    </row>
    <row r="325" spans="4:35" x14ac:dyDescent="0.3">
      <c r="D325" s="31"/>
      <c r="N325" s="103"/>
      <c r="P325" s="103"/>
      <c r="Q325" s="103"/>
      <c r="R325" s="127"/>
      <c r="S325" s="103"/>
      <c r="T325" s="103"/>
      <c r="U325" s="103"/>
      <c r="V325" s="103"/>
      <c r="W325" s="103"/>
      <c r="X325" s="103"/>
      <c r="Y325" s="445"/>
      <c r="AA325" s="103"/>
      <c r="AI325" s="103"/>
    </row>
    <row r="326" spans="4:35" x14ac:dyDescent="0.3">
      <c r="D326" s="31"/>
      <c r="N326" s="103"/>
      <c r="P326" s="103"/>
      <c r="Q326" s="103"/>
      <c r="R326" s="127"/>
      <c r="S326" s="103"/>
      <c r="T326" s="103"/>
      <c r="U326" s="103"/>
      <c r="V326" s="103"/>
      <c r="W326" s="103"/>
      <c r="X326" s="103"/>
      <c r="Y326" s="445"/>
      <c r="AA326" s="103"/>
      <c r="AI326" s="103"/>
    </row>
    <row r="327" spans="4:35" x14ac:dyDescent="0.3">
      <c r="D327" s="31"/>
      <c r="N327" s="103"/>
      <c r="P327" s="103"/>
      <c r="Q327" s="103"/>
      <c r="R327" s="127"/>
      <c r="S327" s="103"/>
      <c r="T327" s="103"/>
      <c r="U327" s="103"/>
      <c r="V327" s="103"/>
      <c r="W327" s="103"/>
      <c r="X327" s="103"/>
      <c r="Y327" s="445"/>
      <c r="AA327" s="103"/>
      <c r="AI327" s="103"/>
    </row>
    <row r="328" spans="4:35" x14ac:dyDescent="0.3">
      <c r="D328" s="31"/>
      <c r="N328" s="103"/>
      <c r="P328" s="103"/>
      <c r="Q328" s="103"/>
      <c r="R328" s="127"/>
      <c r="S328" s="103"/>
      <c r="T328" s="103"/>
      <c r="U328" s="103"/>
      <c r="V328" s="103"/>
      <c r="W328" s="103"/>
      <c r="X328" s="103"/>
      <c r="Y328" s="445"/>
      <c r="AA328" s="103"/>
      <c r="AI328" s="103"/>
    </row>
    <row r="329" spans="4:35" x14ac:dyDescent="0.3">
      <c r="D329" s="31"/>
      <c r="N329" s="103"/>
      <c r="P329" s="103"/>
      <c r="Q329" s="103"/>
      <c r="R329" s="127"/>
      <c r="S329" s="103"/>
      <c r="T329" s="103"/>
      <c r="U329" s="103"/>
      <c r="V329" s="103"/>
      <c r="W329" s="103"/>
      <c r="X329" s="103"/>
      <c r="Y329" s="445"/>
      <c r="AA329" s="103"/>
      <c r="AI329" s="103"/>
    </row>
    <row r="330" spans="4:35" x14ac:dyDescent="0.3">
      <c r="D330" s="31"/>
      <c r="N330" s="103"/>
      <c r="P330" s="103"/>
      <c r="Q330" s="103"/>
      <c r="R330" s="127"/>
      <c r="S330" s="103"/>
      <c r="T330" s="103"/>
      <c r="U330" s="103"/>
      <c r="V330" s="103"/>
      <c r="W330" s="103"/>
      <c r="X330" s="103"/>
      <c r="Y330" s="445"/>
      <c r="AA330" s="103"/>
      <c r="AI330" s="103"/>
    </row>
    <row r="331" spans="4:35" x14ac:dyDescent="0.3">
      <c r="D331" s="31"/>
      <c r="N331" s="103"/>
      <c r="P331" s="103"/>
      <c r="Q331" s="103"/>
      <c r="R331" s="127"/>
      <c r="S331" s="103"/>
      <c r="T331" s="103"/>
      <c r="U331" s="103"/>
      <c r="V331" s="103"/>
      <c r="W331" s="103"/>
      <c r="X331" s="103"/>
      <c r="Y331" s="445"/>
      <c r="AA331" s="103"/>
      <c r="AI331" s="103"/>
    </row>
    <row r="332" spans="4:35" x14ac:dyDescent="0.3">
      <c r="D332" s="31"/>
      <c r="N332" s="103"/>
      <c r="P332" s="103"/>
      <c r="Q332" s="103"/>
      <c r="R332" s="127"/>
      <c r="S332" s="103"/>
      <c r="T332" s="103"/>
      <c r="U332" s="103"/>
      <c r="V332" s="103"/>
      <c r="W332" s="103"/>
      <c r="X332" s="103"/>
      <c r="Y332" s="445"/>
      <c r="AA332" s="103"/>
      <c r="AI332" s="103"/>
    </row>
    <row r="333" spans="4:35" x14ac:dyDescent="0.3">
      <c r="D333" s="31"/>
      <c r="N333" s="103"/>
      <c r="P333" s="103"/>
      <c r="Q333" s="103"/>
      <c r="R333" s="127"/>
      <c r="S333" s="103"/>
      <c r="T333" s="103"/>
      <c r="U333" s="103"/>
      <c r="V333" s="103"/>
      <c r="W333" s="103"/>
      <c r="X333" s="103"/>
      <c r="Y333" s="445"/>
      <c r="AA333" s="103"/>
      <c r="AI333" s="103"/>
    </row>
    <row r="334" spans="4:35" x14ac:dyDescent="0.3">
      <c r="D334" s="31"/>
      <c r="N334" s="103"/>
      <c r="P334" s="103"/>
      <c r="Q334" s="103"/>
      <c r="R334" s="127"/>
      <c r="S334" s="103"/>
      <c r="T334" s="103"/>
      <c r="U334" s="103"/>
      <c r="V334" s="103"/>
      <c r="W334" s="103"/>
      <c r="X334" s="103"/>
      <c r="Y334" s="445"/>
      <c r="AA334" s="103"/>
      <c r="AI334" s="103"/>
    </row>
    <row r="335" spans="4:35" x14ac:dyDescent="0.3">
      <c r="D335" s="31"/>
      <c r="N335" s="103"/>
      <c r="P335" s="103"/>
      <c r="Q335" s="103"/>
      <c r="R335" s="127"/>
      <c r="S335" s="103"/>
      <c r="T335" s="103"/>
      <c r="U335" s="103"/>
      <c r="V335" s="103"/>
      <c r="W335" s="103"/>
      <c r="X335" s="103"/>
      <c r="Y335" s="445"/>
      <c r="AA335" s="103"/>
      <c r="AI335" s="103"/>
    </row>
    <row r="336" spans="4:35" x14ac:dyDescent="0.3">
      <c r="D336" s="31"/>
      <c r="N336" s="103"/>
      <c r="P336" s="103"/>
      <c r="Q336" s="103"/>
      <c r="R336" s="127"/>
      <c r="S336" s="103"/>
      <c r="T336" s="103"/>
      <c r="U336" s="103"/>
      <c r="V336" s="103"/>
      <c r="W336" s="103"/>
      <c r="X336" s="103"/>
      <c r="Y336" s="445"/>
      <c r="AA336" s="103"/>
      <c r="AI336" s="103"/>
    </row>
    <row r="337" spans="4:35" x14ac:dyDescent="0.3">
      <c r="D337" s="31"/>
      <c r="N337" s="103"/>
      <c r="P337" s="103"/>
      <c r="Q337" s="103"/>
      <c r="R337" s="127"/>
      <c r="S337" s="103"/>
      <c r="T337" s="103"/>
      <c r="U337" s="103"/>
      <c r="V337" s="103"/>
      <c r="W337" s="103"/>
      <c r="X337" s="103"/>
      <c r="Y337" s="445"/>
      <c r="AA337" s="103"/>
      <c r="AI337" s="103"/>
    </row>
    <row r="338" spans="4:35" x14ac:dyDescent="0.3">
      <c r="D338" s="31"/>
      <c r="N338" s="103"/>
      <c r="P338" s="103"/>
      <c r="Q338" s="103"/>
      <c r="R338" s="127"/>
      <c r="S338" s="103"/>
      <c r="T338" s="103"/>
      <c r="U338" s="103"/>
      <c r="V338" s="103"/>
      <c r="W338" s="103"/>
      <c r="X338" s="103"/>
      <c r="Y338" s="445"/>
      <c r="AA338" s="103"/>
      <c r="AI338" s="103"/>
    </row>
    <row r="339" spans="4:35" x14ac:dyDescent="0.3">
      <c r="D339" s="31"/>
      <c r="N339" s="103"/>
      <c r="P339" s="103"/>
      <c r="Q339" s="103"/>
      <c r="R339" s="127"/>
      <c r="S339" s="103"/>
      <c r="T339" s="103"/>
      <c r="U339" s="103"/>
      <c r="V339" s="103"/>
      <c r="W339" s="103"/>
      <c r="X339" s="103"/>
      <c r="Y339" s="445"/>
      <c r="AA339" s="103"/>
      <c r="AI339" s="103"/>
    </row>
    <row r="340" spans="4:35" x14ac:dyDescent="0.3">
      <c r="D340" s="31"/>
      <c r="N340" s="103"/>
      <c r="P340" s="103"/>
      <c r="Q340" s="103"/>
      <c r="R340" s="127"/>
      <c r="S340" s="103"/>
      <c r="T340" s="103"/>
      <c r="U340" s="103"/>
      <c r="V340" s="103"/>
      <c r="W340" s="103"/>
      <c r="X340" s="103"/>
      <c r="Y340" s="445"/>
      <c r="AA340" s="103"/>
      <c r="AI340" s="103"/>
    </row>
    <row r="341" spans="4:35" x14ac:dyDescent="0.3">
      <c r="D341" s="31"/>
      <c r="N341" s="103"/>
      <c r="P341" s="103"/>
      <c r="Q341" s="103"/>
      <c r="R341" s="127"/>
      <c r="S341" s="103"/>
      <c r="T341" s="103"/>
      <c r="U341" s="103"/>
      <c r="V341" s="103"/>
      <c r="W341" s="103"/>
      <c r="X341" s="103"/>
      <c r="Y341" s="445"/>
      <c r="AA341" s="103"/>
      <c r="AI341" s="103"/>
    </row>
    <row r="342" spans="4:35" x14ac:dyDescent="0.3">
      <c r="D342" s="31"/>
      <c r="N342" s="103"/>
      <c r="P342" s="103"/>
      <c r="Q342" s="103"/>
      <c r="R342" s="127"/>
      <c r="S342" s="103"/>
      <c r="T342" s="103"/>
      <c r="U342" s="103"/>
      <c r="V342" s="103"/>
      <c r="W342" s="103"/>
      <c r="X342" s="103"/>
      <c r="Y342" s="445"/>
      <c r="AA342" s="103"/>
      <c r="AI342" s="103"/>
    </row>
    <row r="343" spans="4:35" x14ac:dyDescent="0.3">
      <c r="D343" s="31"/>
      <c r="N343" s="103"/>
      <c r="P343" s="103"/>
      <c r="Q343" s="103"/>
      <c r="R343" s="127"/>
      <c r="S343" s="103"/>
      <c r="T343" s="103"/>
      <c r="U343" s="103"/>
      <c r="V343" s="103"/>
      <c r="W343" s="103"/>
      <c r="X343" s="103"/>
      <c r="Y343" s="445"/>
      <c r="AA343" s="103"/>
      <c r="AI343" s="103"/>
    </row>
    <row r="344" spans="4:35" x14ac:dyDescent="0.3">
      <c r="D344" s="31"/>
      <c r="N344" s="103"/>
      <c r="P344" s="103"/>
      <c r="Q344" s="103"/>
      <c r="R344" s="127"/>
      <c r="S344" s="103"/>
      <c r="T344" s="103"/>
      <c r="U344" s="103"/>
      <c r="V344" s="103"/>
      <c r="W344" s="103"/>
      <c r="X344" s="103"/>
      <c r="Y344" s="445"/>
      <c r="AA344" s="103"/>
      <c r="AI344" s="103"/>
    </row>
    <row r="345" spans="4:35" x14ac:dyDescent="0.3">
      <c r="D345" s="31"/>
      <c r="N345" s="103"/>
      <c r="P345" s="103"/>
      <c r="Q345" s="103"/>
      <c r="R345" s="127"/>
      <c r="S345" s="103"/>
      <c r="T345" s="103"/>
      <c r="U345" s="103"/>
      <c r="V345" s="103"/>
      <c r="W345" s="103"/>
      <c r="X345" s="103"/>
      <c r="Y345" s="445"/>
      <c r="AA345" s="103"/>
      <c r="AI345" s="103"/>
    </row>
    <row r="346" spans="4:35" x14ac:dyDescent="0.3">
      <c r="D346" s="31"/>
      <c r="N346" s="103"/>
      <c r="P346" s="103"/>
      <c r="Q346" s="103"/>
      <c r="R346" s="127"/>
      <c r="S346" s="103"/>
      <c r="T346" s="103"/>
      <c r="U346" s="103"/>
      <c r="V346" s="103"/>
      <c r="W346" s="103"/>
      <c r="X346" s="103"/>
      <c r="Y346" s="445"/>
      <c r="AA346" s="103"/>
      <c r="AI346" s="103"/>
    </row>
    <row r="347" spans="4:35" x14ac:dyDescent="0.3">
      <c r="D347" s="31"/>
      <c r="N347" s="103"/>
      <c r="P347" s="103"/>
      <c r="Q347" s="103"/>
      <c r="R347" s="127"/>
      <c r="S347" s="103"/>
      <c r="T347" s="103"/>
      <c r="U347" s="103"/>
      <c r="V347" s="103"/>
      <c r="W347" s="103"/>
      <c r="X347" s="103"/>
      <c r="Y347" s="445"/>
      <c r="AA347" s="103"/>
      <c r="AI347" s="103"/>
    </row>
    <row r="348" spans="4:35" x14ac:dyDescent="0.3">
      <c r="D348" s="31"/>
      <c r="N348" s="103"/>
      <c r="P348" s="103"/>
      <c r="Q348" s="103"/>
      <c r="R348" s="127"/>
      <c r="S348" s="103"/>
      <c r="T348" s="103"/>
      <c r="U348" s="103"/>
      <c r="V348" s="103"/>
      <c r="W348" s="103"/>
      <c r="X348" s="103"/>
      <c r="Y348" s="445"/>
      <c r="AA348" s="103"/>
      <c r="AI348" s="103"/>
    </row>
    <row r="349" spans="4:35" x14ac:dyDescent="0.3">
      <c r="D349" s="31"/>
      <c r="N349" s="103"/>
      <c r="P349" s="103"/>
      <c r="Q349" s="103"/>
      <c r="R349" s="127"/>
      <c r="S349" s="103"/>
      <c r="T349" s="103"/>
      <c r="U349" s="103"/>
      <c r="V349" s="103"/>
      <c r="W349" s="103"/>
      <c r="X349" s="103"/>
      <c r="Y349" s="445"/>
      <c r="AA349" s="103"/>
      <c r="AI349" s="103"/>
    </row>
    <row r="350" spans="4:35" x14ac:dyDescent="0.3">
      <c r="D350" s="31"/>
      <c r="N350" s="103"/>
      <c r="P350" s="103"/>
      <c r="Q350" s="103"/>
      <c r="R350" s="127"/>
      <c r="S350" s="103"/>
      <c r="T350" s="103"/>
      <c r="U350" s="103"/>
      <c r="V350" s="103"/>
      <c r="W350" s="103"/>
      <c r="X350" s="103"/>
      <c r="Y350" s="445"/>
      <c r="AA350" s="103"/>
      <c r="AI350" s="103"/>
    </row>
    <row r="351" spans="4:35" x14ac:dyDescent="0.3">
      <c r="D351" s="31"/>
      <c r="N351" s="103"/>
      <c r="P351" s="103"/>
      <c r="Q351" s="103"/>
      <c r="R351" s="127"/>
      <c r="S351" s="103"/>
      <c r="T351" s="103"/>
      <c r="U351" s="103"/>
      <c r="V351" s="103"/>
      <c r="W351" s="103"/>
      <c r="X351" s="103"/>
      <c r="Y351" s="445"/>
      <c r="AA351" s="103"/>
      <c r="AI351" s="103"/>
    </row>
    <row r="352" spans="4:35" x14ac:dyDescent="0.3">
      <c r="D352" s="31"/>
      <c r="N352" s="103"/>
      <c r="P352" s="103"/>
      <c r="Q352" s="103"/>
      <c r="R352" s="127"/>
      <c r="S352" s="103"/>
      <c r="T352" s="103"/>
      <c r="U352" s="103"/>
      <c r="V352" s="103"/>
      <c r="W352" s="103"/>
      <c r="X352" s="103"/>
      <c r="Y352" s="445"/>
      <c r="AA352" s="103"/>
      <c r="AI352" s="103"/>
    </row>
    <row r="353" spans="4:35" x14ac:dyDescent="0.3">
      <c r="D353" s="31"/>
      <c r="N353" s="103"/>
      <c r="P353" s="103"/>
      <c r="Q353" s="103"/>
      <c r="R353" s="127"/>
      <c r="S353" s="103"/>
      <c r="T353" s="103"/>
      <c r="U353" s="103"/>
      <c r="V353" s="103"/>
      <c r="W353" s="103"/>
      <c r="X353" s="103"/>
      <c r="Y353" s="445"/>
      <c r="AA353" s="103"/>
      <c r="AI353" s="103"/>
    </row>
    <row r="354" spans="4:35" x14ac:dyDescent="0.3">
      <c r="D354" s="31"/>
      <c r="N354" s="103"/>
      <c r="P354" s="103"/>
      <c r="Q354" s="103"/>
      <c r="R354" s="127"/>
      <c r="S354" s="103"/>
      <c r="T354" s="103"/>
      <c r="U354" s="103"/>
      <c r="V354" s="103"/>
      <c r="W354" s="103"/>
      <c r="X354" s="103"/>
      <c r="Y354" s="445"/>
      <c r="AA354" s="103"/>
      <c r="AI354" s="103"/>
    </row>
    <row r="355" spans="4:35" x14ac:dyDescent="0.3">
      <c r="D355" s="31"/>
      <c r="N355" s="103"/>
      <c r="P355" s="103"/>
      <c r="Q355" s="103"/>
      <c r="R355" s="127"/>
      <c r="S355" s="103"/>
      <c r="T355" s="103"/>
      <c r="U355" s="103"/>
      <c r="V355" s="103"/>
      <c r="W355" s="103"/>
      <c r="X355" s="103"/>
      <c r="Y355" s="445"/>
      <c r="AA355" s="103"/>
      <c r="AI355" s="103"/>
    </row>
    <row r="356" spans="4:35" x14ac:dyDescent="0.3">
      <c r="D356" s="31"/>
      <c r="N356" s="103"/>
      <c r="P356" s="103"/>
      <c r="Q356" s="103"/>
      <c r="R356" s="127"/>
      <c r="S356" s="103"/>
      <c r="T356" s="103"/>
      <c r="U356" s="103"/>
      <c r="V356" s="103"/>
      <c r="W356" s="103"/>
      <c r="X356" s="103"/>
      <c r="Y356" s="445"/>
      <c r="AA356" s="103"/>
      <c r="AI356" s="103"/>
    </row>
    <row r="357" spans="4:35" x14ac:dyDescent="0.3">
      <c r="D357" s="31"/>
      <c r="N357" s="103"/>
      <c r="P357" s="103"/>
      <c r="Q357" s="103"/>
      <c r="R357" s="127"/>
      <c r="S357" s="103"/>
      <c r="T357" s="103"/>
      <c r="U357" s="103"/>
      <c r="V357" s="103"/>
      <c r="W357" s="103"/>
      <c r="X357" s="103"/>
      <c r="Y357" s="445"/>
      <c r="AA357" s="103"/>
      <c r="AI357" s="103"/>
    </row>
    <row r="358" spans="4:35" x14ac:dyDescent="0.3">
      <c r="D358" s="31"/>
      <c r="N358" s="103"/>
      <c r="P358" s="103"/>
      <c r="Q358" s="103"/>
      <c r="R358" s="127"/>
      <c r="S358" s="103"/>
      <c r="T358" s="103"/>
      <c r="U358" s="103"/>
      <c r="V358" s="103"/>
      <c r="W358" s="103"/>
      <c r="X358" s="103"/>
      <c r="Y358" s="445"/>
      <c r="AA358" s="103"/>
      <c r="AI358" s="103"/>
    </row>
    <row r="359" spans="4:35" x14ac:dyDescent="0.3">
      <c r="D359" s="31"/>
      <c r="N359" s="103"/>
      <c r="P359" s="103"/>
      <c r="Q359" s="103"/>
      <c r="R359" s="127"/>
      <c r="S359" s="103"/>
      <c r="T359" s="103"/>
      <c r="U359" s="103"/>
      <c r="V359" s="103"/>
      <c r="W359" s="103"/>
      <c r="X359" s="103"/>
      <c r="Y359" s="445"/>
      <c r="AA359" s="103"/>
      <c r="AI359" s="103"/>
    </row>
    <row r="360" spans="4:35" x14ac:dyDescent="0.3">
      <c r="D360" s="31"/>
      <c r="N360" s="103"/>
      <c r="P360" s="103"/>
      <c r="Q360" s="103"/>
      <c r="R360" s="127"/>
      <c r="S360" s="103"/>
      <c r="T360" s="103"/>
      <c r="U360" s="103"/>
      <c r="V360" s="103"/>
      <c r="W360" s="103"/>
      <c r="X360" s="103"/>
      <c r="Y360" s="445"/>
      <c r="AA360" s="103"/>
      <c r="AI360" s="103"/>
    </row>
    <row r="361" spans="4:35" x14ac:dyDescent="0.3">
      <c r="D361" s="31"/>
      <c r="N361" s="103"/>
      <c r="P361" s="103"/>
      <c r="Q361" s="103"/>
      <c r="R361" s="127"/>
      <c r="S361" s="103"/>
      <c r="T361" s="103"/>
      <c r="U361" s="103"/>
      <c r="V361" s="103"/>
      <c r="W361" s="103"/>
      <c r="X361" s="103"/>
      <c r="Y361" s="445"/>
      <c r="AA361" s="103"/>
      <c r="AI361" s="103"/>
    </row>
    <row r="362" spans="4:35" x14ac:dyDescent="0.3">
      <c r="D362" s="31"/>
      <c r="N362" s="103"/>
      <c r="P362" s="103"/>
      <c r="Q362" s="103"/>
      <c r="R362" s="127"/>
      <c r="S362" s="103"/>
      <c r="T362" s="103"/>
      <c r="U362" s="103"/>
      <c r="V362" s="103"/>
      <c r="W362" s="103"/>
      <c r="X362" s="103"/>
      <c r="Y362" s="445"/>
      <c r="AA362" s="103"/>
      <c r="AI362" s="103"/>
    </row>
    <row r="363" spans="4:35" x14ac:dyDescent="0.3">
      <c r="D363" s="31"/>
      <c r="N363" s="103"/>
      <c r="P363" s="103"/>
      <c r="Q363" s="103"/>
      <c r="R363" s="127"/>
      <c r="S363" s="103"/>
      <c r="T363" s="103"/>
      <c r="U363" s="103"/>
      <c r="V363" s="103"/>
      <c r="W363" s="103"/>
      <c r="X363" s="103"/>
      <c r="Y363" s="445"/>
      <c r="AA363" s="103"/>
      <c r="AI363" s="103"/>
    </row>
    <row r="364" spans="4:35" x14ac:dyDescent="0.3">
      <c r="D364" s="31"/>
      <c r="N364" s="103"/>
      <c r="P364" s="103"/>
      <c r="Q364" s="103"/>
      <c r="R364" s="127"/>
      <c r="S364" s="103"/>
      <c r="T364" s="103"/>
      <c r="U364" s="103"/>
      <c r="V364" s="103"/>
      <c r="W364" s="103"/>
      <c r="X364" s="103"/>
      <c r="Y364" s="445"/>
      <c r="AA364" s="103"/>
      <c r="AI364" s="103"/>
    </row>
    <row r="365" spans="4:35" x14ac:dyDescent="0.3">
      <c r="D365" s="31"/>
      <c r="N365" s="103"/>
      <c r="P365" s="103"/>
      <c r="Q365" s="103"/>
      <c r="R365" s="127"/>
      <c r="S365" s="103"/>
      <c r="T365" s="103"/>
      <c r="U365" s="103"/>
      <c r="V365" s="103"/>
      <c r="W365" s="103"/>
      <c r="X365" s="103"/>
      <c r="Y365" s="445"/>
      <c r="AA365" s="103"/>
      <c r="AI365" s="103"/>
    </row>
    <row r="366" spans="4:35" x14ac:dyDescent="0.3">
      <c r="D366" s="31"/>
      <c r="N366" s="103"/>
      <c r="P366" s="103"/>
      <c r="Q366" s="103"/>
      <c r="R366" s="127"/>
      <c r="S366" s="103"/>
      <c r="T366" s="103"/>
      <c r="U366" s="103"/>
      <c r="V366" s="103"/>
      <c r="W366" s="103"/>
      <c r="X366" s="103"/>
      <c r="Y366" s="445"/>
      <c r="AA366" s="103"/>
      <c r="AI366" s="103"/>
    </row>
    <row r="367" spans="4:35" x14ac:dyDescent="0.3">
      <c r="D367" s="31"/>
      <c r="N367" s="103"/>
      <c r="P367" s="103"/>
      <c r="Q367" s="103"/>
      <c r="R367" s="127"/>
      <c r="S367" s="103"/>
      <c r="T367" s="103"/>
      <c r="U367" s="103"/>
      <c r="V367" s="103"/>
      <c r="W367" s="103"/>
      <c r="X367" s="103"/>
      <c r="Y367" s="445"/>
      <c r="AA367" s="103"/>
      <c r="AI367" s="103"/>
    </row>
    <row r="368" spans="4:35" x14ac:dyDescent="0.3">
      <c r="D368" s="31"/>
      <c r="N368" s="103"/>
      <c r="P368" s="103"/>
      <c r="Q368" s="103"/>
      <c r="R368" s="127"/>
      <c r="S368" s="103"/>
      <c r="T368" s="103"/>
      <c r="U368" s="103"/>
      <c r="V368" s="103"/>
      <c r="W368" s="103"/>
      <c r="X368" s="103"/>
      <c r="Y368" s="445"/>
      <c r="AA368" s="103"/>
      <c r="AI368" s="103"/>
    </row>
    <row r="369" spans="4:35" x14ac:dyDescent="0.3">
      <c r="D369" s="31"/>
      <c r="N369" s="103"/>
      <c r="P369" s="103"/>
      <c r="Q369" s="103"/>
      <c r="R369" s="127"/>
      <c r="S369" s="103"/>
      <c r="T369" s="103"/>
      <c r="U369" s="103"/>
      <c r="V369" s="103"/>
      <c r="W369" s="103"/>
      <c r="X369" s="103"/>
      <c r="Y369" s="445"/>
      <c r="AA369" s="103"/>
      <c r="AI369" s="103"/>
    </row>
    <row r="370" spans="4:35" x14ac:dyDescent="0.3">
      <c r="D370" s="31"/>
      <c r="N370" s="103"/>
      <c r="P370" s="103"/>
      <c r="Q370" s="103"/>
      <c r="R370" s="127"/>
      <c r="S370" s="103"/>
      <c r="T370" s="103"/>
      <c r="U370" s="103"/>
      <c r="V370" s="103"/>
      <c r="W370" s="103"/>
      <c r="X370" s="103"/>
      <c r="Y370" s="445"/>
      <c r="AA370" s="103"/>
      <c r="AI370" s="103"/>
    </row>
    <row r="371" spans="4:35" x14ac:dyDescent="0.3">
      <c r="D371" s="31"/>
      <c r="N371" s="103"/>
      <c r="P371" s="103"/>
      <c r="Q371" s="103"/>
      <c r="R371" s="127"/>
      <c r="S371" s="103"/>
      <c r="T371" s="103"/>
      <c r="U371" s="103"/>
      <c r="V371" s="103"/>
      <c r="W371" s="103"/>
      <c r="X371" s="103"/>
      <c r="Y371" s="445"/>
      <c r="AA371" s="103"/>
      <c r="AI371" s="103"/>
    </row>
    <row r="372" spans="4:35" x14ac:dyDescent="0.3">
      <c r="D372" s="31"/>
      <c r="N372" s="103"/>
      <c r="P372" s="103"/>
      <c r="Q372" s="103"/>
      <c r="R372" s="127"/>
      <c r="S372" s="103"/>
      <c r="T372" s="103"/>
      <c r="U372" s="103"/>
      <c r="V372" s="103"/>
      <c r="W372" s="103"/>
      <c r="X372" s="103"/>
      <c r="Y372" s="445"/>
      <c r="AA372" s="103"/>
      <c r="AI372" s="103"/>
    </row>
    <row r="373" spans="4:35" x14ac:dyDescent="0.3">
      <c r="D373" s="31"/>
      <c r="N373" s="103"/>
      <c r="P373" s="103"/>
      <c r="Q373" s="103"/>
      <c r="R373" s="127"/>
      <c r="S373" s="103"/>
      <c r="T373" s="103"/>
      <c r="U373" s="103"/>
      <c r="V373" s="103"/>
      <c r="W373" s="103"/>
      <c r="X373" s="103"/>
      <c r="Y373" s="445"/>
      <c r="AA373" s="103"/>
      <c r="AI373" s="103"/>
    </row>
    <row r="374" spans="4:35" x14ac:dyDescent="0.3">
      <c r="D374" s="31"/>
      <c r="N374" s="103"/>
      <c r="P374" s="103"/>
      <c r="Q374" s="103"/>
      <c r="R374" s="127"/>
      <c r="S374" s="103"/>
      <c r="T374" s="103"/>
      <c r="U374" s="103"/>
      <c r="V374" s="103"/>
      <c r="W374" s="103"/>
      <c r="X374" s="103"/>
      <c r="Y374" s="445"/>
      <c r="AA374" s="103"/>
      <c r="AI374" s="103"/>
    </row>
    <row r="375" spans="4:35" x14ac:dyDescent="0.3">
      <c r="D375" s="31"/>
      <c r="N375" s="103"/>
      <c r="P375" s="103"/>
      <c r="Q375" s="103"/>
      <c r="R375" s="127"/>
      <c r="S375" s="103"/>
      <c r="T375" s="103"/>
      <c r="U375" s="103"/>
      <c r="V375" s="103"/>
      <c r="W375" s="103"/>
      <c r="X375" s="103"/>
      <c r="Y375" s="445"/>
      <c r="AA375" s="103"/>
      <c r="AI375" s="103"/>
    </row>
    <row r="376" spans="4:35" x14ac:dyDescent="0.3">
      <c r="D376" s="31"/>
      <c r="N376" s="103"/>
      <c r="P376" s="103"/>
      <c r="Q376" s="103"/>
      <c r="R376" s="127"/>
      <c r="S376" s="103"/>
      <c r="T376" s="103"/>
      <c r="U376" s="103"/>
      <c r="V376" s="103"/>
      <c r="W376" s="103"/>
      <c r="X376" s="103"/>
      <c r="Y376" s="445"/>
      <c r="AA376" s="103"/>
      <c r="AI376" s="103"/>
    </row>
    <row r="377" spans="4:35" x14ac:dyDescent="0.3">
      <c r="D377" s="31"/>
      <c r="N377" s="103"/>
      <c r="P377" s="103"/>
      <c r="Q377" s="103"/>
      <c r="R377" s="127"/>
      <c r="S377" s="103"/>
      <c r="T377" s="103"/>
      <c r="U377" s="103"/>
      <c r="V377" s="103"/>
      <c r="W377" s="103"/>
      <c r="X377" s="103"/>
      <c r="Y377" s="445"/>
      <c r="AA377" s="103"/>
      <c r="AI377" s="103"/>
    </row>
    <row r="378" spans="4:35" x14ac:dyDescent="0.3">
      <c r="D378" s="31"/>
      <c r="N378" s="103"/>
      <c r="P378" s="103"/>
      <c r="Q378" s="103"/>
      <c r="R378" s="127"/>
      <c r="S378" s="103"/>
      <c r="T378" s="103"/>
      <c r="U378" s="103"/>
      <c r="V378" s="103"/>
      <c r="W378" s="103"/>
      <c r="X378" s="103"/>
      <c r="Y378" s="445"/>
      <c r="AA378" s="103"/>
      <c r="AI378" s="103"/>
    </row>
    <row r="379" spans="4:35" x14ac:dyDescent="0.3">
      <c r="D379" s="31"/>
      <c r="N379" s="103"/>
      <c r="P379" s="103"/>
      <c r="Q379" s="103"/>
      <c r="R379" s="127"/>
      <c r="S379" s="103"/>
      <c r="T379" s="103"/>
      <c r="U379" s="103"/>
      <c r="V379" s="103"/>
      <c r="W379" s="103"/>
      <c r="X379" s="103"/>
      <c r="Y379" s="445"/>
      <c r="AA379" s="103"/>
      <c r="AI379" s="103"/>
    </row>
    <row r="380" spans="4:35" x14ac:dyDescent="0.3">
      <c r="D380" s="31"/>
      <c r="N380" s="103"/>
      <c r="P380" s="103"/>
      <c r="Q380" s="103"/>
      <c r="R380" s="127"/>
      <c r="S380" s="103"/>
      <c r="T380" s="103"/>
      <c r="U380" s="103"/>
      <c r="V380" s="103"/>
      <c r="W380" s="103"/>
      <c r="X380" s="103"/>
      <c r="Y380" s="445"/>
      <c r="AA380" s="103"/>
      <c r="AI380" s="103"/>
    </row>
    <row r="381" spans="4:35" x14ac:dyDescent="0.3">
      <c r="D381" s="31"/>
      <c r="N381" s="103"/>
      <c r="P381" s="103"/>
      <c r="Q381" s="103"/>
      <c r="R381" s="127"/>
      <c r="S381" s="103"/>
      <c r="T381" s="103"/>
      <c r="U381" s="103"/>
      <c r="V381" s="103"/>
      <c r="W381" s="103"/>
      <c r="X381" s="103"/>
      <c r="Y381" s="445"/>
      <c r="AA381" s="103"/>
      <c r="AI381" s="103"/>
    </row>
    <row r="382" spans="4:35" x14ac:dyDescent="0.3">
      <c r="D382" s="31"/>
      <c r="N382" s="103"/>
      <c r="P382" s="103"/>
      <c r="Q382" s="103"/>
      <c r="R382" s="127"/>
      <c r="S382" s="103"/>
      <c r="T382" s="103"/>
      <c r="U382" s="103"/>
      <c r="V382" s="103"/>
      <c r="W382" s="103"/>
      <c r="X382" s="103"/>
      <c r="Y382" s="445"/>
      <c r="AA382" s="103"/>
      <c r="AI382" s="103"/>
    </row>
    <row r="383" spans="4:35" x14ac:dyDescent="0.3">
      <c r="D383" s="31"/>
      <c r="N383" s="103"/>
      <c r="P383" s="103"/>
      <c r="Q383" s="103"/>
      <c r="R383" s="127"/>
      <c r="S383" s="103"/>
      <c r="T383" s="103"/>
      <c r="U383" s="103"/>
      <c r="V383" s="103"/>
      <c r="W383" s="103"/>
      <c r="X383" s="103"/>
      <c r="Y383" s="445"/>
      <c r="AA383" s="103"/>
      <c r="AI383" s="103"/>
    </row>
    <row r="384" spans="4:35" x14ac:dyDescent="0.3">
      <c r="D384" s="31"/>
      <c r="N384" s="103"/>
      <c r="P384" s="103"/>
      <c r="Q384" s="103"/>
      <c r="R384" s="127"/>
      <c r="S384" s="103"/>
      <c r="T384" s="103"/>
      <c r="U384" s="103"/>
      <c r="V384" s="103"/>
      <c r="W384" s="103"/>
      <c r="X384" s="103"/>
      <c r="Y384" s="445"/>
      <c r="AA384" s="103"/>
      <c r="AI384" s="103"/>
    </row>
    <row r="385" spans="4:35" x14ac:dyDescent="0.3">
      <c r="D385" s="31"/>
      <c r="N385" s="103"/>
      <c r="P385" s="103"/>
      <c r="Q385" s="103"/>
      <c r="R385" s="127"/>
      <c r="S385" s="103"/>
      <c r="T385" s="103"/>
      <c r="U385" s="103"/>
      <c r="V385" s="103"/>
      <c r="W385" s="103"/>
      <c r="X385" s="103"/>
      <c r="Y385" s="445"/>
      <c r="AA385" s="103"/>
      <c r="AI385" s="103"/>
    </row>
    <row r="386" spans="4:35" x14ac:dyDescent="0.3">
      <c r="D386" s="31"/>
      <c r="N386" s="103"/>
      <c r="P386" s="103"/>
      <c r="Q386" s="103"/>
      <c r="R386" s="127"/>
      <c r="S386" s="103"/>
      <c r="T386" s="103"/>
      <c r="U386" s="103"/>
      <c r="V386" s="103"/>
      <c r="W386" s="103"/>
      <c r="X386" s="103"/>
      <c r="Y386" s="445"/>
      <c r="AA386" s="103"/>
      <c r="AI386" s="103"/>
    </row>
    <row r="387" spans="4:35" x14ac:dyDescent="0.3">
      <c r="D387" s="31"/>
      <c r="N387" s="103"/>
      <c r="P387" s="103"/>
      <c r="Q387" s="103"/>
      <c r="R387" s="127"/>
      <c r="S387" s="103"/>
      <c r="T387" s="103"/>
      <c r="U387" s="103"/>
      <c r="V387" s="103"/>
      <c r="W387" s="103"/>
      <c r="X387" s="103"/>
      <c r="Y387" s="445"/>
      <c r="AA387" s="103"/>
      <c r="AI387" s="103"/>
    </row>
    <row r="388" spans="4:35" x14ac:dyDescent="0.3">
      <c r="D388" s="31"/>
      <c r="N388" s="103"/>
      <c r="P388" s="103"/>
      <c r="Q388" s="103"/>
      <c r="R388" s="127"/>
      <c r="S388" s="103"/>
      <c r="T388" s="103"/>
      <c r="U388" s="103"/>
      <c r="V388" s="103"/>
      <c r="W388" s="103"/>
      <c r="X388" s="103"/>
      <c r="Y388" s="445"/>
      <c r="AA388" s="103"/>
      <c r="AI388" s="103"/>
    </row>
    <row r="389" spans="4:35" x14ac:dyDescent="0.3">
      <c r="D389" s="31"/>
      <c r="N389" s="103"/>
      <c r="P389" s="103"/>
      <c r="Q389" s="103"/>
      <c r="R389" s="127"/>
      <c r="S389" s="103"/>
      <c r="T389" s="103"/>
      <c r="U389" s="103"/>
      <c r="V389" s="103"/>
      <c r="W389" s="103"/>
      <c r="X389" s="103"/>
      <c r="Y389" s="445"/>
      <c r="AA389" s="103"/>
      <c r="AI389" s="103"/>
    </row>
    <row r="390" spans="4:35" x14ac:dyDescent="0.3">
      <c r="D390" s="31"/>
      <c r="N390" s="103"/>
      <c r="P390" s="103"/>
      <c r="Q390" s="103"/>
      <c r="R390" s="127"/>
      <c r="S390" s="103"/>
      <c r="T390" s="103"/>
      <c r="U390" s="103"/>
      <c r="V390" s="103"/>
      <c r="W390" s="103"/>
      <c r="X390" s="103"/>
      <c r="Y390" s="445"/>
      <c r="AA390" s="103"/>
      <c r="AI390" s="103"/>
    </row>
    <row r="391" spans="4:35" x14ac:dyDescent="0.3">
      <c r="D391" s="31"/>
      <c r="N391" s="103"/>
      <c r="P391" s="103"/>
      <c r="Q391" s="103"/>
      <c r="R391" s="127"/>
      <c r="S391" s="103"/>
      <c r="T391" s="103"/>
      <c r="U391" s="103"/>
      <c r="V391" s="103"/>
      <c r="W391" s="103"/>
      <c r="X391" s="103"/>
      <c r="Y391" s="445"/>
      <c r="AA391" s="103"/>
      <c r="AI391" s="103"/>
    </row>
    <row r="392" spans="4:35" x14ac:dyDescent="0.3">
      <c r="D392" s="31"/>
      <c r="N392" s="103"/>
      <c r="P392" s="103"/>
      <c r="Q392" s="103"/>
      <c r="R392" s="127"/>
      <c r="S392" s="103"/>
      <c r="T392" s="103"/>
      <c r="U392" s="103"/>
      <c r="V392" s="103"/>
      <c r="W392" s="103"/>
      <c r="X392" s="103"/>
      <c r="Y392" s="445"/>
      <c r="AA392" s="103"/>
      <c r="AI392" s="103"/>
    </row>
    <row r="393" spans="4:35" x14ac:dyDescent="0.3">
      <c r="D393" s="31"/>
      <c r="N393" s="103"/>
      <c r="P393" s="103"/>
      <c r="Q393" s="103"/>
      <c r="R393" s="127"/>
      <c r="S393" s="103"/>
      <c r="T393" s="103"/>
      <c r="U393" s="103"/>
      <c r="V393" s="103"/>
      <c r="W393" s="103"/>
      <c r="X393" s="103"/>
      <c r="Y393" s="445"/>
      <c r="AA393" s="103"/>
      <c r="AI393" s="103"/>
    </row>
    <row r="394" spans="4:35" x14ac:dyDescent="0.3">
      <c r="D394" s="31"/>
      <c r="N394" s="103"/>
      <c r="P394" s="103"/>
      <c r="Q394" s="103"/>
      <c r="R394" s="127"/>
      <c r="S394" s="103"/>
      <c r="T394" s="103"/>
      <c r="U394" s="103"/>
      <c r="V394" s="103"/>
      <c r="W394" s="103"/>
      <c r="X394" s="103"/>
      <c r="Y394" s="445"/>
      <c r="AA394" s="103"/>
      <c r="AI394" s="103"/>
    </row>
    <row r="395" spans="4:35" x14ac:dyDescent="0.3">
      <c r="D395" s="31"/>
      <c r="N395" s="103"/>
      <c r="P395" s="103"/>
      <c r="Q395" s="103"/>
      <c r="R395" s="127"/>
      <c r="S395" s="103"/>
      <c r="T395" s="103"/>
      <c r="U395" s="103"/>
      <c r="V395" s="103"/>
      <c r="W395" s="103"/>
      <c r="X395" s="103"/>
      <c r="Y395" s="445"/>
      <c r="AA395" s="103"/>
      <c r="AI395" s="103"/>
    </row>
    <row r="396" spans="4:35" x14ac:dyDescent="0.3">
      <c r="D396" s="31"/>
      <c r="N396" s="103"/>
      <c r="P396" s="103"/>
      <c r="Q396" s="103"/>
      <c r="R396" s="127"/>
      <c r="S396" s="103"/>
      <c r="T396" s="103"/>
      <c r="U396" s="103"/>
      <c r="V396" s="103"/>
      <c r="W396" s="103"/>
      <c r="X396" s="103"/>
      <c r="Y396" s="445"/>
      <c r="AA396" s="103"/>
      <c r="AI396" s="103"/>
    </row>
    <row r="397" spans="4:35" x14ac:dyDescent="0.3">
      <c r="D397" s="31"/>
      <c r="N397" s="103"/>
      <c r="P397" s="103"/>
      <c r="Q397" s="103"/>
      <c r="R397" s="127"/>
      <c r="S397" s="103"/>
      <c r="T397" s="103"/>
      <c r="U397" s="103"/>
      <c r="V397" s="103"/>
      <c r="W397" s="103"/>
      <c r="X397" s="103"/>
      <c r="Y397" s="445"/>
      <c r="AA397" s="103"/>
      <c r="AI397" s="103"/>
    </row>
    <row r="398" spans="4:35" x14ac:dyDescent="0.3">
      <c r="D398" s="31"/>
      <c r="N398" s="103"/>
      <c r="P398" s="103"/>
      <c r="Q398" s="103"/>
      <c r="R398" s="127"/>
      <c r="S398" s="103"/>
      <c r="T398" s="103"/>
      <c r="U398" s="103"/>
      <c r="V398" s="103"/>
      <c r="W398" s="103"/>
      <c r="X398" s="103"/>
      <c r="Y398" s="445"/>
      <c r="AA398" s="103"/>
      <c r="AI398" s="103"/>
    </row>
    <row r="399" spans="4:35" x14ac:dyDescent="0.3">
      <c r="D399" s="31"/>
      <c r="N399" s="103"/>
      <c r="P399" s="103"/>
      <c r="Q399" s="103"/>
      <c r="R399" s="127"/>
      <c r="S399" s="103"/>
      <c r="T399" s="103"/>
      <c r="U399" s="103"/>
      <c r="V399" s="103"/>
      <c r="W399" s="103"/>
      <c r="X399" s="103"/>
      <c r="Y399" s="445"/>
      <c r="AA399" s="103"/>
      <c r="AI399" s="103"/>
    </row>
    <row r="400" spans="4:35" x14ac:dyDescent="0.3">
      <c r="D400" s="31"/>
      <c r="N400" s="103"/>
      <c r="P400" s="103"/>
      <c r="Q400" s="103"/>
      <c r="R400" s="127"/>
      <c r="S400" s="103"/>
      <c r="T400" s="103"/>
      <c r="U400" s="103"/>
      <c r="V400" s="103"/>
      <c r="W400" s="103"/>
      <c r="X400" s="103"/>
      <c r="Y400" s="445"/>
      <c r="AA400" s="103"/>
      <c r="AI400" s="103"/>
    </row>
    <row r="401" spans="4:35" x14ac:dyDescent="0.3">
      <c r="D401" s="31"/>
      <c r="N401" s="103"/>
      <c r="P401" s="103"/>
      <c r="Q401" s="103"/>
      <c r="R401" s="127"/>
      <c r="S401" s="103"/>
      <c r="T401" s="103"/>
      <c r="U401" s="103"/>
      <c r="V401" s="103"/>
      <c r="W401" s="103"/>
      <c r="X401" s="103"/>
      <c r="Y401" s="445"/>
      <c r="AA401" s="103"/>
      <c r="AI401" s="103"/>
    </row>
    <row r="402" spans="4:35" x14ac:dyDescent="0.3">
      <c r="D402" s="31"/>
      <c r="N402" s="103"/>
      <c r="P402" s="103"/>
      <c r="Q402" s="103"/>
      <c r="R402" s="127"/>
      <c r="S402" s="103"/>
      <c r="T402" s="103"/>
      <c r="U402" s="103"/>
      <c r="V402" s="103"/>
      <c r="W402" s="103"/>
      <c r="X402" s="103"/>
      <c r="Y402" s="445"/>
      <c r="AA402" s="103"/>
      <c r="AI402" s="103"/>
    </row>
    <row r="403" spans="4:35" x14ac:dyDescent="0.3">
      <c r="D403" s="31"/>
      <c r="N403" s="103"/>
      <c r="P403" s="103"/>
      <c r="Q403" s="103"/>
      <c r="R403" s="127"/>
      <c r="S403" s="103"/>
      <c r="T403" s="103"/>
      <c r="U403" s="103"/>
      <c r="V403" s="103"/>
      <c r="W403" s="103"/>
      <c r="X403" s="103"/>
      <c r="Y403" s="445"/>
      <c r="AA403" s="103"/>
      <c r="AI403" s="103"/>
    </row>
    <row r="404" spans="4:35" x14ac:dyDescent="0.3">
      <c r="D404" s="31"/>
      <c r="N404" s="103"/>
      <c r="P404" s="103"/>
      <c r="Q404" s="103"/>
      <c r="R404" s="127"/>
      <c r="S404" s="103"/>
      <c r="T404" s="103"/>
      <c r="U404" s="103"/>
      <c r="V404" s="103"/>
      <c r="W404" s="103"/>
      <c r="X404" s="103"/>
      <c r="Y404" s="445"/>
      <c r="AA404" s="103"/>
      <c r="AI404" s="103"/>
    </row>
    <row r="405" spans="4:35" x14ac:dyDescent="0.3">
      <c r="D405" s="31"/>
      <c r="N405" s="103"/>
      <c r="P405" s="103"/>
      <c r="Q405" s="103"/>
      <c r="R405" s="127"/>
      <c r="S405" s="103"/>
      <c r="T405" s="103"/>
      <c r="U405" s="103"/>
      <c r="V405" s="103"/>
      <c r="W405" s="103"/>
      <c r="X405" s="103"/>
      <c r="Y405" s="445"/>
      <c r="AA405" s="103"/>
      <c r="AI405" s="103"/>
    </row>
    <row r="406" spans="4:35" x14ac:dyDescent="0.3">
      <c r="D406" s="31"/>
      <c r="N406" s="103"/>
      <c r="P406" s="103"/>
      <c r="Q406" s="103"/>
      <c r="R406" s="127"/>
      <c r="S406" s="103"/>
      <c r="T406" s="103"/>
      <c r="U406" s="103"/>
      <c r="V406" s="103"/>
      <c r="W406" s="103"/>
      <c r="X406" s="103"/>
      <c r="Y406" s="445"/>
      <c r="AA406" s="103"/>
      <c r="AI406" s="103"/>
    </row>
    <row r="407" spans="4:35" x14ac:dyDescent="0.3">
      <c r="D407" s="31"/>
      <c r="N407" s="103"/>
      <c r="P407" s="103"/>
      <c r="Q407" s="103"/>
      <c r="R407" s="127"/>
      <c r="S407" s="103"/>
      <c r="T407" s="103"/>
      <c r="U407" s="103"/>
      <c r="V407" s="103"/>
      <c r="W407" s="103"/>
      <c r="X407" s="103"/>
      <c r="Y407" s="445"/>
      <c r="AA407" s="103"/>
      <c r="AI407" s="103"/>
    </row>
    <row r="408" spans="4:35" x14ac:dyDescent="0.3">
      <c r="D408" s="31"/>
      <c r="N408" s="103"/>
      <c r="P408" s="103"/>
      <c r="Q408" s="103"/>
      <c r="R408" s="127"/>
      <c r="S408" s="103"/>
      <c r="T408" s="103"/>
      <c r="U408" s="103"/>
      <c r="V408" s="103"/>
      <c r="W408" s="103"/>
      <c r="X408" s="103"/>
      <c r="Y408" s="445"/>
      <c r="AA408" s="103"/>
      <c r="AI408" s="103"/>
    </row>
    <row r="409" spans="4:35" x14ac:dyDescent="0.3">
      <c r="D409" s="31"/>
      <c r="N409" s="103"/>
      <c r="P409" s="103"/>
      <c r="Q409" s="103"/>
      <c r="R409" s="127"/>
      <c r="S409" s="103"/>
      <c r="T409" s="103"/>
      <c r="U409" s="103"/>
      <c r="V409" s="103"/>
      <c r="W409" s="103"/>
      <c r="X409" s="103"/>
      <c r="Y409" s="445"/>
      <c r="AA409" s="103"/>
      <c r="AI409" s="103"/>
    </row>
    <row r="410" spans="4:35" x14ac:dyDescent="0.3">
      <c r="D410" s="31"/>
      <c r="N410" s="103"/>
      <c r="P410" s="103"/>
      <c r="Q410" s="103"/>
      <c r="R410" s="127"/>
      <c r="S410" s="103"/>
      <c r="T410" s="103"/>
      <c r="U410" s="103"/>
      <c r="V410" s="103"/>
      <c r="W410" s="103"/>
      <c r="X410" s="103"/>
      <c r="Y410" s="445"/>
      <c r="AA410" s="103"/>
      <c r="AI410" s="103"/>
    </row>
    <row r="411" spans="4:35" x14ac:dyDescent="0.3">
      <c r="D411" s="31"/>
      <c r="N411" s="103"/>
      <c r="P411" s="103"/>
      <c r="Q411" s="103"/>
      <c r="R411" s="127"/>
      <c r="S411" s="103"/>
      <c r="T411" s="103"/>
      <c r="U411" s="103"/>
      <c r="V411" s="103"/>
      <c r="W411" s="103"/>
      <c r="X411" s="103"/>
      <c r="Y411" s="445"/>
      <c r="AA411" s="103"/>
      <c r="AI411" s="103"/>
    </row>
    <row r="412" spans="4:35" x14ac:dyDescent="0.3">
      <c r="D412" s="31"/>
      <c r="N412" s="103"/>
      <c r="P412" s="103"/>
      <c r="Q412" s="103"/>
      <c r="R412" s="127"/>
      <c r="S412" s="103"/>
      <c r="T412" s="103"/>
      <c r="U412" s="103"/>
      <c r="V412" s="103"/>
      <c r="W412" s="103"/>
      <c r="X412" s="103"/>
      <c r="Y412" s="445"/>
      <c r="AA412" s="103"/>
      <c r="AI412" s="103"/>
    </row>
    <row r="413" spans="4:35" x14ac:dyDescent="0.3">
      <c r="D413" s="31"/>
      <c r="N413" s="103"/>
      <c r="P413" s="103"/>
      <c r="Q413" s="103"/>
      <c r="R413" s="127"/>
      <c r="S413" s="103"/>
      <c r="T413" s="103"/>
      <c r="U413" s="103"/>
      <c r="V413" s="103"/>
      <c r="W413" s="103"/>
      <c r="X413" s="103"/>
      <c r="Y413" s="445"/>
      <c r="AA413" s="103"/>
      <c r="AI413" s="103"/>
    </row>
    <row r="414" spans="4:35" x14ac:dyDescent="0.3">
      <c r="D414" s="31"/>
      <c r="N414" s="103"/>
      <c r="P414" s="103"/>
      <c r="Q414" s="103"/>
      <c r="R414" s="127"/>
      <c r="S414" s="103"/>
      <c r="T414" s="103"/>
      <c r="U414" s="103"/>
      <c r="V414" s="103"/>
      <c r="W414" s="103"/>
      <c r="X414" s="103"/>
      <c r="Y414" s="445"/>
      <c r="AA414" s="103"/>
      <c r="AI414" s="103"/>
    </row>
    <row r="415" spans="4:35" x14ac:dyDescent="0.3">
      <c r="D415" s="31"/>
      <c r="N415" s="103"/>
      <c r="P415" s="103"/>
      <c r="Q415" s="103"/>
      <c r="R415" s="127"/>
      <c r="S415" s="103"/>
      <c r="T415" s="103"/>
      <c r="U415" s="103"/>
      <c r="V415" s="103"/>
      <c r="W415" s="103"/>
      <c r="X415" s="103"/>
      <c r="Y415" s="445"/>
      <c r="AA415" s="103"/>
      <c r="AI415" s="103"/>
    </row>
    <row r="416" spans="4:35" x14ac:dyDescent="0.3">
      <c r="D416" s="31"/>
      <c r="N416" s="103"/>
      <c r="P416" s="103"/>
      <c r="Q416" s="103"/>
      <c r="R416" s="127"/>
      <c r="S416" s="103"/>
      <c r="T416" s="103"/>
      <c r="U416" s="103"/>
      <c r="V416" s="103"/>
      <c r="W416" s="103"/>
      <c r="X416" s="103"/>
      <c r="Y416" s="445"/>
      <c r="AA416" s="103"/>
      <c r="AI416" s="103"/>
    </row>
    <row r="417" spans="4:35" x14ac:dyDescent="0.3">
      <c r="D417" s="31"/>
      <c r="N417" s="103"/>
      <c r="P417" s="103"/>
      <c r="Q417" s="103"/>
      <c r="R417" s="127"/>
      <c r="S417" s="103"/>
      <c r="T417" s="103"/>
      <c r="U417" s="103"/>
      <c r="V417" s="103"/>
      <c r="W417" s="103"/>
      <c r="X417" s="103"/>
      <c r="Y417" s="445"/>
      <c r="AA417" s="103"/>
      <c r="AI417" s="103"/>
    </row>
    <row r="418" spans="4:35" x14ac:dyDescent="0.3">
      <c r="D418" s="31"/>
      <c r="N418" s="103"/>
      <c r="P418" s="103"/>
      <c r="Q418" s="103"/>
      <c r="R418" s="127"/>
      <c r="S418" s="103"/>
      <c r="T418" s="103"/>
      <c r="U418" s="103"/>
      <c r="V418" s="103"/>
      <c r="W418" s="103"/>
      <c r="X418" s="103"/>
      <c r="Y418" s="445"/>
      <c r="AA418" s="103"/>
      <c r="AI418" s="103"/>
    </row>
    <row r="419" spans="4:35" x14ac:dyDescent="0.3">
      <c r="D419" s="31"/>
      <c r="N419" s="103"/>
      <c r="P419" s="103"/>
      <c r="Q419" s="103"/>
      <c r="R419" s="127"/>
      <c r="S419" s="103"/>
      <c r="T419" s="103"/>
      <c r="U419" s="103"/>
      <c r="V419" s="103"/>
      <c r="W419" s="103"/>
      <c r="X419" s="103"/>
      <c r="Y419" s="445"/>
      <c r="AA419" s="103"/>
      <c r="AI419" s="103"/>
    </row>
    <row r="420" spans="4:35" x14ac:dyDescent="0.3">
      <c r="D420" s="31"/>
      <c r="N420" s="103"/>
      <c r="P420" s="103"/>
      <c r="Q420" s="103"/>
      <c r="R420" s="127"/>
      <c r="S420" s="103"/>
      <c r="T420" s="103"/>
      <c r="U420" s="103"/>
      <c r="V420" s="103"/>
      <c r="W420" s="103"/>
      <c r="X420" s="103"/>
      <c r="Y420" s="445"/>
      <c r="AA420" s="103"/>
      <c r="AI420" s="103"/>
    </row>
    <row r="421" spans="4:35" x14ac:dyDescent="0.3">
      <c r="D421" s="31"/>
      <c r="N421" s="103"/>
      <c r="P421" s="103"/>
      <c r="Q421" s="103"/>
      <c r="R421" s="127"/>
      <c r="S421" s="103"/>
      <c r="T421" s="103"/>
      <c r="U421" s="103"/>
      <c r="V421" s="103"/>
      <c r="W421" s="103"/>
      <c r="X421" s="103"/>
      <c r="Y421" s="445"/>
      <c r="AA421" s="103"/>
      <c r="AI421" s="103"/>
    </row>
    <row r="422" spans="4:35" x14ac:dyDescent="0.3">
      <c r="D422" s="31"/>
      <c r="N422" s="103"/>
      <c r="P422" s="103"/>
      <c r="Q422" s="103"/>
      <c r="R422" s="127"/>
      <c r="S422" s="103"/>
      <c r="T422" s="103"/>
      <c r="U422" s="103"/>
      <c r="V422" s="103"/>
      <c r="W422" s="103"/>
      <c r="X422" s="103"/>
      <c r="Y422" s="445"/>
      <c r="AA422" s="103"/>
      <c r="AI422" s="103"/>
    </row>
    <row r="423" spans="4:35" x14ac:dyDescent="0.3">
      <c r="D423" s="31"/>
      <c r="N423" s="103"/>
      <c r="P423" s="103"/>
      <c r="Q423" s="103"/>
      <c r="R423" s="127"/>
      <c r="S423" s="103"/>
      <c r="T423" s="103"/>
      <c r="U423" s="103"/>
      <c r="V423" s="103"/>
      <c r="W423" s="103"/>
      <c r="X423" s="103"/>
      <c r="Y423" s="445"/>
      <c r="AA423" s="103"/>
      <c r="AI423" s="103"/>
    </row>
    <row r="424" spans="4:35" x14ac:dyDescent="0.3">
      <c r="D424" s="31"/>
      <c r="N424" s="103"/>
      <c r="P424" s="103"/>
      <c r="Q424" s="103"/>
      <c r="R424" s="127"/>
      <c r="S424" s="103"/>
      <c r="T424" s="103"/>
      <c r="U424" s="103"/>
      <c r="V424" s="103"/>
      <c r="W424" s="103"/>
      <c r="X424" s="103"/>
      <c r="Y424" s="445"/>
      <c r="AA424" s="103"/>
      <c r="AI424" s="103"/>
    </row>
    <row r="425" spans="4:35" x14ac:dyDescent="0.3">
      <c r="D425" s="31"/>
      <c r="N425" s="103"/>
      <c r="P425" s="103"/>
      <c r="Q425" s="103"/>
      <c r="R425" s="127"/>
      <c r="S425" s="103"/>
      <c r="T425" s="103"/>
      <c r="U425" s="103"/>
      <c r="V425" s="103"/>
      <c r="W425" s="103"/>
      <c r="X425" s="103"/>
      <c r="Y425" s="445"/>
      <c r="AA425" s="103"/>
      <c r="AI425" s="103"/>
    </row>
    <row r="426" spans="4:35" x14ac:dyDescent="0.3">
      <c r="D426" s="31"/>
      <c r="N426" s="103"/>
      <c r="P426" s="103"/>
      <c r="Q426" s="103"/>
      <c r="R426" s="127"/>
      <c r="S426" s="103"/>
      <c r="T426" s="103"/>
      <c r="U426" s="103"/>
      <c r="V426" s="103"/>
      <c r="W426" s="103"/>
      <c r="X426" s="103"/>
      <c r="Y426" s="445"/>
      <c r="AA426" s="103"/>
      <c r="AI426" s="103"/>
    </row>
    <row r="427" spans="4:35" x14ac:dyDescent="0.3">
      <c r="D427" s="31"/>
      <c r="N427" s="103"/>
      <c r="P427" s="103"/>
      <c r="Q427" s="103"/>
      <c r="R427" s="127"/>
      <c r="S427" s="103"/>
      <c r="T427" s="103"/>
      <c r="U427" s="103"/>
      <c r="V427" s="103"/>
      <c r="W427" s="103"/>
      <c r="X427" s="103"/>
      <c r="Y427" s="445"/>
      <c r="AA427" s="103"/>
      <c r="AI427" s="103"/>
    </row>
    <row r="428" spans="4:35" x14ac:dyDescent="0.3">
      <c r="D428" s="31"/>
      <c r="N428" s="103"/>
      <c r="P428" s="103"/>
      <c r="Q428" s="103"/>
      <c r="R428" s="127"/>
      <c r="S428" s="103"/>
      <c r="T428" s="103"/>
      <c r="U428" s="103"/>
      <c r="V428" s="103"/>
      <c r="W428" s="103"/>
      <c r="X428" s="103"/>
      <c r="Y428" s="445"/>
      <c r="AA428" s="103"/>
      <c r="AI428" s="103"/>
    </row>
    <row r="429" spans="4:35" x14ac:dyDescent="0.3">
      <c r="D429" s="31"/>
      <c r="N429" s="103"/>
      <c r="P429" s="103"/>
      <c r="Q429" s="103"/>
      <c r="R429" s="127"/>
      <c r="S429" s="103"/>
      <c r="T429" s="103"/>
      <c r="U429" s="103"/>
      <c r="V429" s="103"/>
      <c r="W429" s="103"/>
      <c r="X429" s="103"/>
      <c r="Y429" s="445"/>
      <c r="AA429" s="103"/>
      <c r="AI429" s="103"/>
    </row>
    <row r="430" spans="4:35" x14ac:dyDescent="0.3">
      <c r="D430" s="31"/>
      <c r="N430" s="103"/>
      <c r="P430" s="103"/>
      <c r="Q430" s="103"/>
      <c r="R430" s="127"/>
      <c r="S430" s="103"/>
      <c r="T430" s="103"/>
      <c r="U430" s="103"/>
      <c r="V430" s="103"/>
      <c r="W430" s="103"/>
      <c r="X430" s="103"/>
      <c r="Y430" s="445"/>
      <c r="AA430" s="103"/>
      <c r="AI430" s="103"/>
    </row>
    <row r="431" spans="4:35" x14ac:dyDescent="0.3">
      <c r="D431" s="31"/>
      <c r="N431" s="103"/>
      <c r="P431" s="103"/>
      <c r="Q431" s="103"/>
      <c r="R431" s="127"/>
      <c r="S431" s="103"/>
      <c r="T431" s="103"/>
      <c r="U431" s="103"/>
      <c r="V431" s="103"/>
      <c r="W431" s="103"/>
      <c r="X431" s="103"/>
      <c r="Y431" s="445"/>
      <c r="AA431" s="103"/>
      <c r="AI431" s="103"/>
    </row>
    <row r="432" spans="4:35" x14ac:dyDescent="0.3">
      <c r="D432" s="31"/>
      <c r="N432" s="103"/>
      <c r="P432" s="103"/>
      <c r="Q432" s="103"/>
      <c r="R432" s="127"/>
      <c r="S432" s="103"/>
      <c r="T432" s="103"/>
      <c r="U432" s="103"/>
      <c r="V432" s="103"/>
      <c r="W432" s="103"/>
      <c r="X432" s="103"/>
      <c r="Y432" s="445"/>
      <c r="AA432" s="103"/>
      <c r="AI432" s="103"/>
    </row>
    <row r="433" spans="4:35" x14ac:dyDescent="0.3">
      <c r="D433" s="31"/>
      <c r="N433" s="103"/>
      <c r="P433" s="103"/>
      <c r="Q433" s="103"/>
      <c r="R433" s="127"/>
      <c r="S433" s="103"/>
      <c r="T433" s="103"/>
      <c r="U433" s="103"/>
      <c r="V433" s="103"/>
      <c r="W433" s="103"/>
      <c r="X433" s="103"/>
      <c r="Y433" s="445"/>
      <c r="AA433" s="103"/>
      <c r="AI433" s="103"/>
    </row>
    <row r="434" spans="4:35" x14ac:dyDescent="0.3">
      <c r="D434" s="31"/>
      <c r="N434" s="103"/>
      <c r="P434" s="103"/>
      <c r="Q434" s="103"/>
      <c r="R434" s="127"/>
      <c r="S434" s="103"/>
      <c r="T434" s="103"/>
      <c r="U434" s="103"/>
      <c r="V434" s="103"/>
      <c r="W434" s="103"/>
      <c r="X434" s="103"/>
      <c r="Y434" s="445"/>
      <c r="AA434" s="103"/>
      <c r="AI434" s="103"/>
    </row>
    <row r="435" spans="4:35" x14ac:dyDescent="0.3">
      <c r="D435" s="31"/>
      <c r="N435" s="103"/>
      <c r="P435" s="103"/>
      <c r="Q435" s="103"/>
      <c r="R435" s="127"/>
      <c r="S435" s="103"/>
      <c r="T435" s="103"/>
      <c r="U435" s="103"/>
      <c r="V435" s="103"/>
      <c r="W435" s="103"/>
      <c r="X435" s="103"/>
      <c r="Y435" s="445"/>
      <c r="AA435" s="103"/>
      <c r="AI435" s="103"/>
    </row>
    <row r="436" spans="4:35" x14ac:dyDescent="0.3">
      <c r="D436" s="31"/>
      <c r="N436" s="103"/>
      <c r="P436" s="103"/>
      <c r="Q436" s="103"/>
      <c r="R436" s="127"/>
      <c r="S436" s="103"/>
      <c r="T436" s="103"/>
      <c r="U436" s="103"/>
      <c r="V436" s="103"/>
      <c r="W436" s="103"/>
      <c r="X436" s="103"/>
      <c r="Y436" s="445"/>
      <c r="AA436" s="103"/>
      <c r="AI436" s="103"/>
    </row>
    <row r="437" spans="4:35" x14ac:dyDescent="0.3">
      <c r="D437" s="31"/>
      <c r="N437" s="103"/>
      <c r="P437" s="103"/>
      <c r="Q437" s="103"/>
      <c r="R437" s="127"/>
      <c r="S437" s="103"/>
      <c r="T437" s="103"/>
      <c r="U437" s="103"/>
      <c r="V437" s="103"/>
      <c r="W437" s="103"/>
      <c r="X437" s="103"/>
      <c r="Y437" s="445"/>
      <c r="AA437" s="103"/>
      <c r="AI437" s="103"/>
    </row>
    <row r="438" spans="4:35" x14ac:dyDescent="0.3">
      <c r="D438" s="31"/>
      <c r="N438" s="103"/>
      <c r="P438" s="103"/>
      <c r="Q438" s="103"/>
      <c r="R438" s="127"/>
      <c r="S438" s="103"/>
      <c r="T438" s="103"/>
      <c r="U438" s="103"/>
      <c r="V438" s="103"/>
      <c r="W438" s="103"/>
      <c r="X438" s="103"/>
      <c r="Y438" s="445"/>
      <c r="AA438" s="103"/>
      <c r="AI438" s="103"/>
    </row>
    <row r="439" spans="4:35" x14ac:dyDescent="0.3">
      <c r="D439" s="31"/>
      <c r="N439" s="103"/>
      <c r="P439" s="103"/>
      <c r="Q439" s="103"/>
      <c r="R439" s="127"/>
      <c r="S439" s="103"/>
      <c r="T439" s="103"/>
      <c r="U439" s="103"/>
      <c r="V439" s="103"/>
      <c r="W439" s="103"/>
      <c r="X439" s="103"/>
      <c r="Y439" s="445"/>
      <c r="AA439" s="103"/>
      <c r="AI439" s="103"/>
    </row>
    <row r="440" spans="4:35" x14ac:dyDescent="0.3">
      <c r="D440" s="31"/>
      <c r="N440" s="103"/>
      <c r="P440" s="103"/>
      <c r="Q440" s="103"/>
      <c r="R440" s="127"/>
      <c r="S440" s="103"/>
      <c r="T440" s="103"/>
      <c r="U440" s="103"/>
      <c r="V440" s="103"/>
      <c r="W440" s="103"/>
      <c r="X440" s="103"/>
      <c r="Y440" s="445"/>
      <c r="AA440" s="103"/>
      <c r="AI440" s="103"/>
    </row>
    <row r="441" spans="4:35" x14ac:dyDescent="0.3">
      <c r="D441" s="31"/>
      <c r="N441" s="103"/>
      <c r="P441" s="103"/>
      <c r="Q441" s="103"/>
      <c r="R441" s="127"/>
      <c r="S441" s="103"/>
      <c r="T441" s="103"/>
      <c r="U441" s="103"/>
      <c r="V441" s="103"/>
      <c r="W441" s="103"/>
      <c r="X441" s="103"/>
      <c r="Y441" s="445"/>
      <c r="AA441" s="103"/>
      <c r="AI441" s="103"/>
    </row>
    <row r="442" spans="4:35" x14ac:dyDescent="0.3">
      <c r="D442" s="31"/>
      <c r="N442" s="103"/>
      <c r="P442" s="103"/>
      <c r="Q442" s="103"/>
      <c r="R442" s="127"/>
      <c r="S442" s="103"/>
      <c r="T442" s="103"/>
      <c r="U442" s="103"/>
      <c r="V442" s="103"/>
      <c r="W442" s="103"/>
      <c r="X442" s="103"/>
      <c r="Y442" s="445"/>
      <c r="AA442" s="103"/>
      <c r="AI442" s="103"/>
    </row>
    <row r="443" spans="4:35" x14ac:dyDescent="0.3">
      <c r="D443" s="31"/>
      <c r="N443" s="103"/>
      <c r="P443" s="103"/>
      <c r="Q443" s="103"/>
      <c r="R443" s="127"/>
      <c r="S443" s="103"/>
      <c r="T443" s="103"/>
      <c r="U443" s="103"/>
      <c r="V443" s="103"/>
      <c r="W443" s="103"/>
      <c r="X443" s="103"/>
      <c r="Y443" s="445"/>
      <c r="AA443" s="103"/>
      <c r="AI443" s="103"/>
    </row>
    <row r="444" spans="4:35" x14ac:dyDescent="0.3">
      <c r="D444" s="31"/>
      <c r="N444" s="103"/>
      <c r="P444" s="103"/>
      <c r="Q444" s="103"/>
      <c r="R444" s="127"/>
      <c r="S444" s="103"/>
      <c r="T444" s="103"/>
      <c r="U444" s="103"/>
      <c r="V444" s="103"/>
      <c r="W444" s="103"/>
      <c r="X444" s="103"/>
      <c r="Y444" s="445"/>
      <c r="AA444" s="103"/>
      <c r="AI444" s="103"/>
    </row>
    <row r="445" spans="4:35" x14ac:dyDescent="0.3">
      <c r="D445" s="31"/>
      <c r="N445" s="103"/>
      <c r="P445" s="103"/>
      <c r="Q445" s="103"/>
      <c r="R445" s="127"/>
      <c r="S445" s="103"/>
      <c r="T445" s="103"/>
      <c r="U445" s="103"/>
      <c r="V445" s="103"/>
      <c r="W445" s="103"/>
      <c r="X445" s="103"/>
      <c r="Y445" s="445"/>
      <c r="AA445" s="103"/>
      <c r="AI445" s="103"/>
    </row>
    <row r="446" spans="4:35" x14ac:dyDescent="0.3">
      <c r="D446" s="31"/>
      <c r="N446" s="103"/>
      <c r="P446" s="103"/>
      <c r="Q446" s="103"/>
      <c r="R446" s="127"/>
      <c r="S446" s="103"/>
      <c r="T446" s="103"/>
      <c r="U446" s="103"/>
      <c r="V446" s="103"/>
      <c r="W446" s="103"/>
      <c r="X446" s="103"/>
      <c r="Y446" s="445"/>
      <c r="AA446" s="103"/>
      <c r="AI446" s="103"/>
    </row>
    <row r="447" spans="4:35" x14ac:dyDescent="0.3">
      <c r="D447" s="31"/>
      <c r="N447" s="103"/>
      <c r="P447" s="103"/>
      <c r="Q447" s="103"/>
      <c r="R447" s="127"/>
      <c r="S447" s="103"/>
      <c r="T447" s="103"/>
      <c r="U447" s="103"/>
      <c r="V447" s="103"/>
      <c r="W447" s="103"/>
      <c r="X447" s="103"/>
      <c r="Y447" s="445"/>
      <c r="AA447" s="103"/>
      <c r="AI447" s="103"/>
    </row>
    <row r="448" spans="4:35" x14ac:dyDescent="0.3">
      <c r="D448" s="31"/>
      <c r="N448" s="103"/>
      <c r="P448" s="103"/>
      <c r="Q448" s="103"/>
      <c r="R448" s="127"/>
      <c r="S448" s="103"/>
      <c r="T448" s="103"/>
      <c r="U448" s="103"/>
      <c r="V448" s="103"/>
      <c r="W448" s="103"/>
      <c r="X448" s="103"/>
      <c r="Y448" s="445"/>
      <c r="AA448" s="103"/>
      <c r="AI448" s="103"/>
    </row>
    <row r="449" spans="4:35" x14ac:dyDescent="0.3">
      <c r="D449" s="31"/>
      <c r="N449" s="103"/>
      <c r="P449" s="103"/>
      <c r="Q449" s="103"/>
      <c r="R449" s="127"/>
      <c r="S449" s="103"/>
      <c r="T449" s="103"/>
      <c r="U449" s="103"/>
      <c r="V449" s="103"/>
      <c r="W449" s="103"/>
      <c r="X449" s="103"/>
      <c r="Y449" s="445"/>
      <c r="AA449" s="103"/>
      <c r="AI449" s="103"/>
    </row>
    <row r="450" spans="4:35" x14ac:dyDescent="0.3">
      <c r="D450" s="31"/>
      <c r="N450" s="103"/>
      <c r="P450" s="103"/>
      <c r="Q450" s="103"/>
      <c r="R450" s="127"/>
      <c r="S450" s="103"/>
      <c r="T450" s="103"/>
      <c r="U450" s="103"/>
      <c r="V450" s="103"/>
      <c r="W450" s="103"/>
      <c r="X450" s="103"/>
      <c r="Y450" s="445"/>
      <c r="AA450" s="103"/>
      <c r="AI450" s="103"/>
    </row>
    <row r="451" spans="4:35" x14ac:dyDescent="0.3">
      <c r="D451" s="31"/>
      <c r="N451" s="103"/>
      <c r="P451" s="103"/>
      <c r="Q451" s="103"/>
      <c r="R451" s="127"/>
      <c r="S451" s="103"/>
      <c r="T451" s="103"/>
      <c r="U451" s="103"/>
      <c r="V451" s="103"/>
      <c r="W451" s="103"/>
      <c r="X451" s="103"/>
      <c r="Y451" s="445"/>
      <c r="AA451" s="103"/>
      <c r="AI451" s="103"/>
    </row>
    <row r="452" spans="4:35" x14ac:dyDescent="0.3">
      <c r="D452" s="31"/>
      <c r="N452" s="103"/>
      <c r="P452" s="103"/>
      <c r="Q452" s="103"/>
      <c r="R452" s="127"/>
      <c r="S452" s="103"/>
      <c r="T452" s="103"/>
      <c r="U452" s="103"/>
      <c r="V452" s="103"/>
      <c r="W452" s="103"/>
      <c r="X452" s="103"/>
      <c r="Y452" s="445"/>
      <c r="AA452" s="103"/>
      <c r="AI452" s="103"/>
    </row>
    <row r="453" spans="4:35" x14ac:dyDescent="0.3">
      <c r="D453" s="31"/>
      <c r="N453" s="103"/>
      <c r="P453" s="103"/>
      <c r="Q453" s="103"/>
      <c r="R453" s="127"/>
      <c r="S453" s="103"/>
      <c r="T453" s="103"/>
      <c r="U453" s="103"/>
      <c r="V453" s="103"/>
      <c r="W453" s="103"/>
      <c r="X453" s="103"/>
      <c r="Y453" s="445"/>
      <c r="AA453" s="103"/>
      <c r="AI453" s="103"/>
    </row>
    <row r="454" spans="4:35" x14ac:dyDescent="0.3">
      <c r="D454" s="31"/>
      <c r="N454" s="103"/>
      <c r="P454" s="103"/>
      <c r="Q454" s="103"/>
      <c r="R454" s="127"/>
      <c r="S454" s="103"/>
      <c r="T454" s="103"/>
      <c r="U454" s="103"/>
      <c r="V454" s="103"/>
      <c r="W454" s="103"/>
      <c r="X454" s="103"/>
      <c r="Y454" s="445"/>
      <c r="AA454" s="103"/>
      <c r="AI454" s="103"/>
    </row>
    <row r="455" spans="4:35" x14ac:dyDescent="0.3">
      <c r="D455" s="31"/>
      <c r="N455" s="103"/>
      <c r="P455" s="103"/>
      <c r="Q455" s="103"/>
      <c r="R455" s="127"/>
      <c r="S455" s="103"/>
      <c r="T455" s="103"/>
      <c r="U455" s="103"/>
      <c r="V455" s="103"/>
      <c r="W455" s="103"/>
      <c r="X455" s="103"/>
      <c r="Y455" s="445"/>
      <c r="AA455" s="103"/>
      <c r="AI455" s="103"/>
    </row>
    <row r="456" spans="4:35" x14ac:dyDescent="0.3">
      <c r="D456" s="31"/>
      <c r="N456" s="103"/>
      <c r="P456" s="103"/>
      <c r="Q456" s="103"/>
      <c r="R456" s="127"/>
      <c r="S456" s="103"/>
      <c r="T456" s="103"/>
      <c r="U456" s="103"/>
      <c r="V456" s="103"/>
      <c r="W456" s="103"/>
      <c r="X456" s="103"/>
      <c r="Y456" s="445"/>
      <c r="AA456" s="103"/>
      <c r="AI456" s="103"/>
    </row>
    <row r="457" spans="4:35" x14ac:dyDescent="0.3">
      <c r="D457" s="31"/>
      <c r="N457" s="103"/>
      <c r="P457" s="103"/>
      <c r="Q457" s="103"/>
      <c r="R457" s="127"/>
      <c r="S457" s="103"/>
      <c r="T457" s="103"/>
      <c r="U457" s="103"/>
      <c r="V457" s="103"/>
      <c r="W457" s="103"/>
      <c r="X457" s="103"/>
      <c r="Y457" s="445"/>
      <c r="AA457" s="103"/>
      <c r="AI457" s="103"/>
    </row>
    <row r="458" spans="4:35" x14ac:dyDescent="0.3">
      <c r="D458" s="31"/>
      <c r="N458" s="103"/>
      <c r="P458" s="103"/>
      <c r="Q458" s="103"/>
      <c r="R458" s="127"/>
      <c r="S458" s="103"/>
      <c r="T458" s="103"/>
      <c r="U458" s="103"/>
      <c r="V458" s="103"/>
      <c r="W458" s="103"/>
      <c r="X458" s="103"/>
      <c r="Y458" s="445"/>
      <c r="AA458" s="103"/>
      <c r="AI458" s="103"/>
    </row>
    <row r="459" spans="4:35" x14ac:dyDescent="0.3">
      <c r="D459" s="31"/>
      <c r="N459" s="103"/>
      <c r="P459" s="103"/>
      <c r="Q459" s="103"/>
      <c r="R459" s="127"/>
      <c r="S459" s="103"/>
      <c r="T459" s="103"/>
      <c r="U459" s="103"/>
      <c r="V459" s="103"/>
      <c r="W459" s="103"/>
      <c r="X459" s="103"/>
      <c r="Y459" s="445"/>
      <c r="AA459" s="103"/>
      <c r="AI459" s="103"/>
    </row>
    <row r="460" spans="4:35" x14ac:dyDescent="0.3">
      <c r="D460" s="31"/>
      <c r="N460" s="103"/>
      <c r="P460" s="103"/>
      <c r="Q460" s="103"/>
      <c r="R460" s="127"/>
      <c r="S460" s="103"/>
      <c r="T460" s="103"/>
      <c r="U460" s="103"/>
      <c r="V460" s="103"/>
      <c r="W460" s="103"/>
      <c r="X460" s="103"/>
      <c r="Y460" s="445"/>
      <c r="AA460" s="103"/>
      <c r="AI460" s="103"/>
    </row>
    <row r="461" spans="4:35" x14ac:dyDescent="0.3">
      <c r="D461" s="31"/>
      <c r="N461" s="103"/>
      <c r="P461" s="103"/>
      <c r="Q461" s="103"/>
      <c r="R461" s="127"/>
      <c r="S461" s="103"/>
      <c r="T461" s="103"/>
      <c r="U461" s="103"/>
      <c r="V461" s="103"/>
      <c r="W461" s="103"/>
      <c r="X461" s="103"/>
      <c r="Y461" s="445"/>
      <c r="AA461" s="103"/>
      <c r="AI461" s="103"/>
    </row>
    <row r="462" spans="4:35" x14ac:dyDescent="0.3">
      <c r="D462" s="31"/>
      <c r="N462" s="103"/>
      <c r="P462" s="103"/>
      <c r="Q462" s="103"/>
      <c r="R462" s="127"/>
      <c r="S462" s="103"/>
      <c r="T462" s="103"/>
      <c r="U462" s="103"/>
      <c r="V462" s="103"/>
      <c r="W462" s="103"/>
      <c r="X462" s="103"/>
      <c r="Y462" s="445"/>
      <c r="AA462" s="103"/>
      <c r="AI462" s="103"/>
    </row>
    <row r="463" spans="4:35" x14ac:dyDescent="0.3">
      <c r="D463" s="31"/>
      <c r="N463" s="103"/>
      <c r="P463" s="103"/>
      <c r="Q463" s="103"/>
      <c r="R463" s="127"/>
      <c r="S463" s="103"/>
      <c r="T463" s="103"/>
      <c r="U463" s="103"/>
      <c r="V463" s="103"/>
      <c r="W463" s="103"/>
      <c r="X463" s="103"/>
      <c r="Y463" s="445"/>
      <c r="AA463" s="103"/>
      <c r="AI463" s="103"/>
    </row>
    <row r="464" spans="4:35" x14ac:dyDescent="0.3">
      <c r="D464" s="31"/>
      <c r="N464" s="103"/>
      <c r="P464" s="103"/>
      <c r="Q464" s="103"/>
      <c r="R464" s="127"/>
      <c r="S464" s="103"/>
      <c r="T464" s="103"/>
      <c r="U464" s="103"/>
      <c r="V464" s="103"/>
      <c r="W464" s="103"/>
      <c r="X464" s="103"/>
      <c r="Y464" s="445"/>
      <c r="AA464" s="103"/>
      <c r="AI464" s="103"/>
    </row>
    <row r="465" spans="4:35" x14ac:dyDescent="0.3">
      <c r="D465" s="31"/>
      <c r="N465" s="103"/>
      <c r="P465" s="103"/>
      <c r="Q465" s="103"/>
      <c r="R465" s="127"/>
      <c r="S465" s="103"/>
      <c r="T465" s="103"/>
      <c r="U465" s="103"/>
      <c r="V465" s="103"/>
      <c r="W465" s="103"/>
      <c r="X465" s="103"/>
      <c r="Y465" s="445"/>
      <c r="AA465" s="103"/>
      <c r="AI465" s="103"/>
    </row>
    <row r="466" spans="4:35" x14ac:dyDescent="0.3">
      <c r="D466" s="31"/>
      <c r="N466" s="103"/>
      <c r="P466" s="103"/>
      <c r="Q466" s="103"/>
      <c r="R466" s="127"/>
      <c r="S466" s="103"/>
      <c r="T466" s="103"/>
      <c r="U466" s="103"/>
      <c r="V466" s="103"/>
      <c r="W466" s="103"/>
      <c r="X466" s="103"/>
      <c r="Y466" s="445"/>
      <c r="AA466" s="103"/>
      <c r="AI466" s="103"/>
    </row>
    <row r="467" spans="4:35" x14ac:dyDescent="0.3">
      <c r="D467" s="31"/>
      <c r="N467" s="103"/>
      <c r="P467" s="103"/>
      <c r="Q467" s="103"/>
      <c r="R467" s="127"/>
      <c r="S467" s="103"/>
      <c r="T467" s="103"/>
      <c r="U467" s="103"/>
      <c r="V467" s="103"/>
      <c r="W467" s="103"/>
      <c r="X467" s="103"/>
      <c r="Y467" s="445"/>
      <c r="AA467" s="103"/>
      <c r="AI467" s="103"/>
    </row>
    <row r="468" spans="4:35" x14ac:dyDescent="0.3">
      <c r="D468" s="31"/>
      <c r="N468" s="103"/>
      <c r="P468" s="103"/>
      <c r="Q468" s="103"/>
      <c r="R468" s="127"/>
      <c r="S468" s="103"/>
      <c r="T468" s="103"/>
      <c r="U468" s="103"/>
      <c r="V468" s="103"/>
      <c r="W468" s="103"/>
      <c r="X468" s="103"/>
      <c r="Y468" s="445"/>
      <c r="AA468" s="103"/>
      <c r="AI468" s="103"/>
    </row>
    <row r="469" spans="4:35" x14ac:dyDescent="0.3">
      <c r="D469" s="31"/>
      <c r="N469" s="103"/>
      <c r="P469" s="103"/>
      <c r="Q469" s="103"/>
      <c r="R469" s="127"/>
      <c r="S469" s="103"/>
      <c r="T469" s="103"/>
      <c r="U469" s="103"/>
      <c r="V469" s="103"/>
      <c r="W469" s="103"/>
      <c r="X469" s="103"/>
      <c r="Y469" s="445"/>
      <c r="AA469" s="103"/>
      <c r="AI469" s="103"/>
    </row>
    <row r="470" spans="4:35" x14ac:dyDescent="0.3">
      <c r="D470" s="31"/>
      <c r="N470" s="103"/>
      <c r="P470" s="103"/>
      <c r="Q470" s="103"/>
      <c r="R470" s="127"/>
      <c r="S470" s="103"/>
      <c r="T470" s="103"/>
      <c r="U470" s="103"/>
      <c r="V470" s="103"/>
      <c r="W470" s="103"/>
      <c r="X470" s="103"/>
      <c r="Y470" s="445"/>
      <c r="AA470" s="103"/>
      <c r="AI470" s="103"/>
    </row>
    <row r="471" spans="4:35" x14ac:dyDescent="0.3">
      <c r="D471" s="31"/>
      <c r="N471" s="103"/>
      <c r="P471" s="103"/>
      <c r="Q471" s="103"/>
      <c r="R471" s="127"/>
      <c r="S471" s="103"/>
      <c r="T471" s="103"/>
      <c r="U471" s="103"/>
      <c r="V471" s="103"/>
      <c r="W471" s="103"/>
      <c r="X471" s="103"/>
      <c r="Y471" s="445"/>
      <c r="AA471" s="103"/>
      <c r="AI471" s="103"/>
    </row>
    <row r="472" spans="4:35" x14ac:dyDescent="0.3">
      <c r="D472" s="31"/>
      <c r="N472" s="103"/>
      <c r="P472" s="103"/>
      <c r="Q472" s="103"/>
      <c r="R472" s="127"/>
      <c r="S472" s="103"/>
      <c r="T472" s="103"/>
      <c r="U472" s="103"/>
      <c r="V472" s="103"/>
      <c r="W472" s="103"/>
      <c r="X472" s="103"/>
      <c r="Y472" s="445"/>
      <c r="AA472" s="103"/>
      <c r="AI472" s="103"/>
    </row>
    <row r="473" spans="4:35" x14ac:dyDescent="0.3">
      <c r="D473" s="31"/>
      <c r="N473" s="103"/>
      <c r="P473" s="103"/>
      <c r="Q473" s="103"/>
      <c r="R473" s="127"/>
      <c r="S473" s="103"/>
      <c r="T473" s="103"/>
      <c r="U473" s="103"/>
      <c r="V473" s="103"/>
      <c r="W473" s="103"/>
      <c r="X473" s="103"/>
      <c r="Y473" s="445"/>
      <c r="AA473" s="103"/>
      <c r="AI473" s="103"/>
    </row>
    <row r="474" spans="4:35" x14ac:dyDescent="0.3">
      <c r="D474" s="31"/>
      <c r="N474" s="103"/>
      <c r="P474" s="103"/>
      <c r="Q474" s="103"/>
      <c r="R474" s="127"/>
      <c r="S474" s="103"/>
      <c r="T474" s="103"/>
      <c r="U474" s="103"/>
      <c r="V474" s="103"/>
      <c r="W474" s="103"/>
      <c r="X474" s="103"/>
      <c r="Y474" s="445"/>
      <c r="AA474" s="103"/>
      <c r="AI474" s="103"/>
    </row>
    <row r="475" spans="4:35" x14ac:dyDescent="0.3">
      <c r="D475" s="31"/>
      <c r="N475" s="103"/>
      <c r="P475" s="103"/>
      <c r="Q475" s="103"/>
      <c r="R475" s="127"/>
      <c r="S475" s="103"/>
      <c r="T475" s="103"/>
      <c r="U475" s="103"/>
      <c r="V475" s="103"/>
      <c r="W475" s="103"/>
      <c r="X475" s="103"/>
      <c r="Y475" s="445"/>
      <c r="AA475" s="103"/>
      <c r="AI475" s="103"/>
    </row>
    <row r="476" spans="4:35" x14ac:dyDescent="0.3">
      <c r="D476" s="31"/>
      <c r="N476" s="103"/>
      <c r="P476" s="103"/>
      <c r="Q476" s="103"/>
      <c r="R476" s="127"/>
      <c r="S476" s="103"/>
      <c r="T476" s="103"/>
      <c r="U476" s="103"/>
      <c r="V476" s="103"/>
      <c r="W476" s="103"/>
      <c r="X476" s="103"/>
      <c r="Y476" s="445"/>
      <c r="AA476" s="103"/>
      <c r="AI476" s="103"/>
    </row>
    <row r="477" spans="4:35" x14ac:dyDescent="0.3">
      <c r="D477" s="31"/>
      <c r="N477" s="103"/>
      <c r="P477" s="103"/>
      <c r="Q477" s="103"/>
      <c r="R477" s="127"/>
      <c r="S477" s="103"/>
      <c r="T477" s="103"/>
      <c r="U477" s="103"/>
      <c r="V477" s="103"/>
      <c r="W477" s="103"/>
      <c r="X477" s="103"/>
      <c r="Y477" s="445"/>
      <c r="AA477" s="103"/>
      <c r="AI477" s="103"/>
    </row>
    <row r="478" spans="4:35" x14ac:dyDescent="0.3">
      <c r="D478" s="31"/>
      <c r="N478" s="103"/>
      <c r="P478" s="103"/>
      <c r="Q478" s="103"/>
      <c r="R478" s="127"/>
      <c r="S478" s="103"/>
      <c r="T478" s="103"/>
      <c r="U478" s="103"/>
      <c r="V478" s="103"/>
      <c r="W478" s="103"/>
      <c r="X478" s="103"/>
      <c r="Y478" s="445"/>
      <c r="AA478" s="103"/>
      <c r="AI478" s="103"/>
    </row>
    <row r="479" spans="4:35" x14ac:dyDescent="0.3">
      <c r="D479" s="31"/>
      <c r="N479" s="103"/>
      <c r="P479" s="103"/>
      <c r="Q479" s="103"/>
      <c r="R479" s="127"/>
      <c r="S479" s="103"/>
      <c r="T479" s="103"/>
      <c r="U479" s="103"/>
      <c r="V479" s="103"/>
      <c r="W479" s="103"/>
      <c r="X479" s="103"/>
      <c r="Y479" s="445"/>
      <c r="AA479" s="103"/>
      <c r="AI479" s="103"/>
    </row>
    <row r="480" spans="4:35" x14ac:dyDescent="0.3">
      <c r="D480" s="31"/>
      <c r="N480" s="103"/>
      <c r="P480" s="103"/>
      <c r="Q480" s="103"/>
      <c r="R480" s="127"/>
      <c r="S480" s="103"/>
      <c r="T480" s="103"/>
      <c r="U480" s="103"/>
      <c r="V480" s="103"/>
      <c r="W480" s="103"/>
      <c r="X480" s="103"/>
      <c r="Y480" s="445"/>
      <c r="AA480" s="103"/>
      <c r="AI480" s="103"/>
    </row>
    <row r="481" spans="4:35" x14ac:dyDescent="0.3">
      <c r="D481" s="31"/>
      <c r="N481" s="103"/>
      <c r="P481" s="103"/>
      <c r="Q481" s="103"/>
      <c r="R481" s="127"/>
      <c r="S481" s="103"/>
      <c r="T481" s="103"/>
      <c r="U481" s="103"/>
      <c r="V481" s="103"/>
      <c r="W481" s="103"/>
      <c r="X481" s="103"/>
      <c r="Y481" s="445"/>
      <c r="AA481" s="103"/>
      <c r="AI481" s="103"/>
    </row>
    <row r="482" spans="4:35" x14ac:dyDescent="0.3">
      <c r="D482" s="31"/>
      <c r="N482" s="103"/>
      <c r="P482" s="103"/>
      <c r="Q482" s="103"/>
      <c r="R482" s="127"/>
      <c r="S482" s="103"/>
      <c r="T482" s="103"/>
      <c r="U482" s="103"/>
      <c r="V482" s="103"/>
      <c r="W482" s="103"/>
      <c r="X482" s="103"/>
      <c r="Y482" s="445"/>
      <c r="AA482" s="103"/>
      <c r="AI482" s="103"/>
    </row>
    <row r="483" spans="4:35" x14ac:dyDescent="0.3">
      <c r="D483" s="31"/>
      <c r="N483" s="103"/>
      <c r="P483" s="103"/>
      <c r="Q483" s="103"/>
      <c r="R483" s="127"/>
      <c r="S483" s="103"/>
      <c r="T483" s="103"/>
      <c r="U483" s="103"/>
      <c r="V483" s="103"/>
      <c r="W483" s="103"/>
      <c r="X483" s="103"/>
      <c r="Y483" s="445"/>
      <c r="AA483" s="103"/>
      <c r="AI483" s="103"/>
    </row>
    <row r="484" spans="4:35" x14ac:dyDescent="0.3">
      <c r="D484" s="31"/>
      <c r="N484" s="103"/>
      <c r="P484" s="103"/>
      <c r="Q484" s="103"/>
      <c r="R484" s="127"/>
      <c r="S484" s="103"/>
      <c r="T484" s="103"/>
      <c r="U484" s="103"/>
      <c r="V484" s="103"/>
      <c r="W484" s="103"/>
      <c r="X484" s="103"/>
      <c r="Y484" s="445"/>
      <c r="AA484" s="103"/>
      <c r="AI484" s="103"/>
    </row>
    <row r="485" spans="4:35" x14ac:dyDescent="0.3">
      <c r="D485" s="31"/>
      <c r="N485" s="103"/>
      <c r="P485" s="103"/>
      <c r="Q485" s="103"/>
      <c r="R485" s="127"/>
      <c r="S485" s="103"/>
      <c r="T485" s="103"/>
      <c r="U485" s="103"/>
      <c r="V485" s="103"/>
      <c r="W485" s="103"/>
      <c r="X485" s="103"/>
      <c r="Y485" s="445"/>
      <c r="AA485" s="103"/>
      <c r="AI485" s="103"/>
    </row>
    <row r="486" spans="4:35" x14ac:dyDescent="0.3">
      <c r="D486" s="31"/>
      <c r="N486" s="103"/>
      <c r="P486" s="103"/>
      <c r="Q486" s="103"/>
      <c r="R486" s="127"/>
      <c r="S486" s="103"/>
      <c r="T486" s="103"/>
      <c r="U486" s="103"/>
      <c r="V486" s="103"/>
      <c r="W486" s="103"/>
      <c r="X486" s="103"/>
      <c r="Y486" s="445"/>
      <c r="AA486" s="103"/>
      <c r="AI486" s="103"/>
    </row>
    <row r="487" spans="4:35" x14ac:dyDescent="0.3">
      <c r="D487" s="31"/>
      <c r="N487" s="103"/>
      <c r="P487" s="103"/>
      <c r="Q487" s="103"/>
      <c r="R487" s="127"/>
      <c r="S487" s="103"/>
      <c r="T487" s="103"/>
      <c r="U487" s="103"/>
      <c r="V487" s="103"/>
      <c r="W487" s="103"/>
      <c r="X487" s="103"/>
      <c r="Y487" s="445"/>
      <c r="AA487" s="103"/>
      <c r="AI487" s="103"/>
    </row>
    <row r="488" spans="4:35" x14ac:dyDescent="0.3">
      <c r="D488" s="31"/>
      <c r="N488" s="103"/>
      <c r="P488" s="103"/>
      <c r="Q488" s="103"/>
      <c r="R488" s="127"/>
      <c r="S488" s="103"/>
      <c r="T488" s="103"/>
      <c r="U488" s="103"/>
      <c r="V488" s="103"/>
      <c r="W488" s="103"/>
      <c r="X488" s="103"/>
      <c r="Y488" s="445"/>
      <c r="AA488" s="103"/>
      <c r="AI488" s="103"/>
    </row>
    <row r="489" spans="4:35" x14ac:dyDescent="0.3">
      <c r="D489" s="31"/>
      <c r="N489" s="103"/>
      <c r="P489" s="103"/>
      <c r="Q489" s="103"/>
      <c r="R489" s="127"/>
      <c r="S489" s="103"/>
      <c r="T489" s="103"/>
      <c r="U489" s="103"/>
      <c r="V489" s="103"/>
      <c r="W489" s="103"/>
      <c r="X489" s="103"/>
      <c r="Y489" s="445"/>
      <c r="AA489" s="103"/>
      <c r="AI489" s="103"/>
    </row>
    <row r="490" spans="4:35" x14ac:dyDescent="0.3">
      <c r="D490" s="31"/>
      <c r="N490" s="103"/>
      <c r="P490" s="103"/>
      <c r="Q490" s="103"/>
      <c r="R490" s="127"/>
      <c r="S490" s="103"/>
      <c r="T490" s="103"/>
      <c r="U490" s="103"/>
      <c r="V490" s="103"/>
      <c r="W490" s="103"/>
      <c r="X490" s="103"/>
      <c r="Y490" s="445"/>
      <c r="AA490" s="103"/>
      <c r="AI490" s="103"/>
    </row>
    <row r="491" spans="4:35" x14ac:dyDescent="0.3">
      <c r="D491" s="31"/>
      <c r="N491" s="103"/>
      <c r="P491" s="103"/>
      <c r="Q491" s="103"/>
      <c r="R491" s="127"/>
      <c r="S491" s="103"/>
      <c r="T491" s="103"/>
      <c r="U491" s="103"/>
      <c r="V491" s="103"/>
      <c r="W491" s="103"/>
      <c r="X491" s="103"/>
      <c r="Y491" s="445"/>
      <c r="AA491" s="103"/>
      <c r="AI491" s="103"/>
    </row>
    <row r="492" spans="4:35" x14ac:dyDescent="0.3">
      <c r="D492" s="31"/>
      <c r="N492" s="103"/>
      <c r="P492" s="103"/>
      <c r="Q492" s="103"/>
      <c r="R492" s="127"/>
      <c r="S492" s="103"/>
      <c r="T492" s="103"/>
      <c r="U492" s="103"/>
      <c r="V492" s="103"/>
      <c r="W492" s="103"/>
      <c r="X492" s="103"/>
      <c r="Y492" s="445"/>
      <c r="AA492" s="103"/>
      <c r="AI492" s="103"/>
    </row>
    <row r="493" spans="4:35" x14ac:dyDescent="0.3">
      <c r="D493" s="31"/>
      <c r="N493" s="103"/>
      <c r="P493" s="103"/>
      <c r="Q493" s="103"/>
      <c r="R493" s="127"/>
      <c r="S493" s="103"/>
      <c r="T493" s="103"/>
      <c r="U493" s="103"/>
      <c r="V493" s="103"/>
      <c r="W493" s="103"/>
      <c r="X493" s="103"/>
      <c r="Y493" s="445"/>
      <c r="AA493" s="103"/>
      <c r="AI493" s="103"/>
    </row>
    <row r="494" spans="4:35" x14ac:dyDescent="0.3">
      <c r="D494" s="31"/>
      <c r="N494" s="103"/>
      <c r="P494" s="103"/>
      <c r="Q494" s="103"/>
      <c r="R494" s="127"/>
      <c r="S494" s="103"/>
      <c r="T494" s="103"/>
      <c r="U494" s="103"/>
      <c r="V494" s="103"/>
      <c r="W494" s="103"/>
      <c r="X494" s="103"/>
      <c r="Y494" s="445"/>
      <c r="AA494" s="103"/>
      <c r="AI494" s="103"/>
    </row>
    <row r="495" spans="4:35" x14ac:dyDescent="0.3">
      <c r="D495" s="31"/>
      <c r="N495" s="103"/>
      <c r="P495" s="103"/>
      <c r="Q495" s="103"/>
      <c r="R495" s="127"/>
      <c r="S495" s="103"/>
      <c r="T495" s="103"/>
      <c r="U495" s="103"/>
      <c r="V495" s="103"/>
      <c r="W495" s="103"/>
      <c r="X495" s="103"/>
      <c r="Y495" s="445"/>
      <c r="AA495" s="103"/>
      <c r="AI495" s="103"/>
    </row>
    <row r="496" spans="4:35" x14ac:dyDescent="0.3">
      <c r="D496" s="31"/>
      <c r="N496" s="103"/>
      <c r="P496" s="103"/>
      <c r="Q496" s="103"/>
      <c r="R496" s="127"/>
      <c r="S496" s="103"/>
      <c r="T496" s="103"/>
      <c r="U496" s="103"/>
      <c r="V496" s="103"/>
      <c r="W496" s="103"/>
      <c r="X496" s="103"/>
      <c r="Y496" s="445"/>
      <c r="AA496" s="103"/>
      <c r="AI496" s="103"/>
    </row>
    <row r="497" spans="4:35" x14ac:dyDescent="0.3">
      <c r="D497" s="31"/>
      <c r="N497" s="103"/>
      <c r="P497" s="103"/>
      <c r="Q497" s="103"/>
      <c r="R497" s="127"/>
      <c r="S497" s="103"/>
      <c r="T497" s="103"/>
      <c r="U497" s="103"/>
      <c r="V497" s="103"/>
      <c r="W497" s="103"/>
      <c r="X497" s="103"/>
      <c r="Y497" s="445"/>
      <c r="AA497" s="103"/>
      <c r="AI497" s="103"/>
    </row>
    <row r="498" spans="4:35" x14ac:dyDescent="0.3">
      <c r="D498" s="31"/>
      <c r="N498" s="103"/>
      <c r="P498" s="103"/>
      <c r="Q498" s="103"/>
      <c r="R498" s="127"/>
      <c r="S498" s="103"/>
      <c r="T498" s="103"/>
      <c r="U498" s="103"/>
      <c r="V498" s="103"/>
      <c r="W498" s="103"/>
      <c r="X498" s="103"/>
      <c r="Y498" s="445"/>
      <c r="AA498" s="103"/>
      <c r="AI498" s="103"/>
    </row>
    <row r="499" spans="4:35" x14ac:dyDescent="0.3">
      <c r="D499" s="31"/>
      <c r="N499" s="103"/>
      <c r="P499" s="103"/>
      <c r="Q499" s="103"/>
      <c r="R499" s="127"/>
      <c r="S499" s="103"/>
      <c r="T499" s="103"/>
      <c r="U499" s="103"/>
      <c r="V499" s="103"/>
      <c r="W499" s="103"/>
      <c r="X499" s="103"/>
      <c r="Y499" s="445"/>
      <c r="AA499" s="103"/>
      <c r="AI499" s="103"/>
    </row>
    <row r="500" spans="4:35" x14ac:dyDescent="0.3">
      <c r="D500" s="31"/>
      <c r="N500" s="103"/>
      <c r="P500" s="103"/>
      <c r="Q500" s="103"/>
      <c r="R500" s="127"/>
      <c r="S500" s="103"/>
      <c r="T500" s="103"/>
      <c r="U500" s="103"/>
      <c r="V500" s="103"/>
      <c r="W500" s="103"/>
      <c r="X500" s="103"/>
      <c r="Y500" s="445"/>
      <c r="AA500" s="103"/>
      <c r="AI500" s="103"/>
    </row>
    <row r="501" spans="4:35" x14ac:dyDescent="0.3">
      <c r="D501" s="31"/>
      <c r="N501" s="103"/>
      <c r="P501" s="103"/>
      <c r="Q501" s="103"/>
      <c r="R501" s="127"/>
      <c r="S501" s="103"/>
      <c r="T501" s="103"/>
      <c r="U501" s="103"/>
      <c r="V501" s="103"/>
      <c r="W501" s="103"/>
      <c r="X501" s="103"/>
      <c r="Y501" s="445"/>
      <c r="AA501" s="103"/>
      <c r="AI501" s="103"/>
    </row>
    <row r="502" spans="4:35" x14ac:dyDescent="0.3">
      <c r="D502" s="31"/>
      <c r="N502" s="103"/>
      <c r="P502" s="103"/>
      <c r="Q502" s="103"/>
      <c r="R502" s="127"/>
      <c r="S502" s="103"/>
      <c r="T502" s="103"/>
      <c r="U502" s="103"/>
      <c r="V502" s="103"/>
      <c r="W502" s="103"/>
      <c r="X502" s="103"/>
      <c r="Y502" s="445"/>
      <c r="AA502" s="103"/>
      <c r="AI502" s="103"/>
    </row>
    <row r="503" spans="4:35" x14ac:dyDescent="0.3">
      <c r="D503" s="31"/>
      <c r="N503" s="103"/>
      <c r="P503" s="103"/>
      <c r="Q503" s="103"/>
      <c r="R503" s="127"/>
      <c r="S503" s="103"/>
      <c r="T503" s="103"/>
      <c r="U503" s="103"/>
      <c r="V503" s="103"/>
      <c r="W503" s="103"/>
      <c r="X503" s="103"/>
      <c r="Y503" s="445"/>
      <c r="AA503" s="103"/>
      <c r="AI503" s="103"/>
    </row>
    <row r="504" spans="4:35" x14ac:dyDescent="0.3">
      <c r="D504" s="31"/>
      <c r="N504" s="103"/>
      <c r="P504" s="103"/>
      <c r="Q504" s="103"/>
      <c r="R504" s="127"/>
      <c r="S504" s="103"/>
      <c r="T504" s="103"/>
      <c r="U504" s="103"/>
      <c r="V504" s="103"/>
      <c r="W504" s="103"/>
      <c r="X504" s="103"/>
      <c r="Y504" s="445"/>
      <c r="AA504" s="103"/>
      <c r="AI504" s="103"/>
    </row>
    <row r="505" spans="4:35" x14ac:dyDescent="0.3">
      <c r="D505" s="31"/>
      <c r="N505" s="103"/>
      <c r="P505" s="103"/>
      <c r="Q505" s="103"/>
      <c r="R505" s="127"/>
      <c r="S505" s="103"/>
      <c r="T505" s="103"/>
      <c r="U505" s="103"/>
      <c r="V505" s="103"/>
      <c r="W505" s="103"/>
      <c r="X505" s="103"/>
      <c r="Y505" s="445"/>
      <c r="AA505" s="103"/>
      <c r="AI505" s="103"/>
    </row>
    <row r="506" spans="4:35" x14ac:dyDescent="0.3">
      <c r="D506" s="31"/>
      <c r="N506" s="103"/>
      <c r="P506" s="103"/>
      <c r="Q506" s="103"/>
      <c r="R506" s="127"/>
      <c r="S506" s="103"/>
      <c r="T506" s="103"/>
      <c r="U506" s="103"/>
      <c r="V506" s="103"/>
      <c r="W506" s="103"/>
      <c r="X506" s="103"/>
      <c r="Y506" s="445"/>
      <c r="AA506" s="103"/>
      <c r="AI506" s="103"/>
    </row>
    <row r="507" spans="4:35" x14ac:dyDescent="0.3">
      <c r="D507" s="31"/>
      <c r="N507" s="103"/>
      <c r="P507" s="103"/>
      <c r="Q507" s="103"/>
      <c r="R507" s="127"/>
      <c r="S507" s="103"/>
      <c r="T507" s="103"/>
      <c r="U507" s="103"/>
      <c r="V507" s="103"/>
      <c r="W507" s="103"/>
      <c r="X507" s="103"/>
      <c r="Y507" s="445"/>
      <c r="AA507" s="103"/>
      <c r="AI507" s="103"/>
    </row>
    <row r="508" spans="4:35" x14ac:dyDescent="0.3">
      <c r="D508" s="31"/>
      <c r="N508" s="103"/>
      <c r="P508" s="103"/>
      <c r="Q508" s="103"/>
      <c r="R508" s="127"/>
      <c r="S508" s="103"/>
      <c r="T508" s="103"/>
      <c r="U508" s="103"/>
      <c r="V508" s="103"/>
      <c r="W508" s="103"/>
      <c r="X508" s="103"/>
      <c r="Y508" s="445"/>
      <c r="AA508" s="103"/>
      <c r="AI508" s="103"/>
    </row>
    <row r="509" spans="4:35" x14ac:dyDescent="0.3">
      <c r="D509" s="31"/>
      <c r="N509" s="103"/>
      <c r="P509" s="103"/>
      <c r="Q509" s="103"/>
      <c r="R509" s="127"/>
      <c r="S509" s="103"/>
      <c r="T509" s="103"/>
      <c r="U509" s="103"/>
      <c r="V509" s="103"/>
      <c r="W509" s="103"/>
      <c r="X509" s="103"/>
      <c r="Y509" s="445"/>
      <c r="AA509" s="103"/>
      <c r="AI509" s="103"/>
    </row>
    <row r="510" spans="4:35" x14ac:dyDescent="0.3">
      <c r="D510" s="31"/>
      <c r="N510" s="103"/>
      <c r="P510" s="103"/>
      <c r="Q510" s="103"/>
      <c r="R510" s="127"/>
      <c r="S510" s="103"/>
      <c r="T510" s="103"/>
      <c r="U510" s="103"/>
      <c r="V510" s="103"/>
      <c r="W510" s="103"/>
      <c r="X510" s="103"/>
      <c r="Y510" s="445"/>
      <c r="AA510" s="103"/>
      <c r="AI510" s="103"/>
    </row>
    <row r="511" spans="4:35" x14ac:dyDescent="0.3">
      <c r="D511" s="31"/>
      <c r="N511" s="103"/>
      <c r="P511" s="103"/>
      <c r="Q511" s="103"/>
      <c r="R511" s="127"/>
      <c r="S511" s="103"/>
      <c r="T511" s="103"/>
      <c r="U511" s="103"/>
      <c r="V511" s="103"/>
      <c r="W511" s="103"/>
      <c r="X511" s="103"/>
      <c r="Y511" s="445"/>
      <c r="AA511" s="103"/>
      <c r="AI511" s="103"/>
    </row>
    <row r="512" spans="4:35" x14ac:dyDescent="0.3">
      <c r="D512" s="31"/>
      <c r="N512" s="103"/>
      <c r="P512" s="103"/>
      <c r="Q512" s="103"/>
      <c r="R512" s="127"/>
      <c r="S512" s="103"/>
      <c r="T512" s="103"/>
      <c r="U512" s="103"/>
      <c r="V512" s="103"/>
      <c r="W512" s="103"/>
      <c r="X512" s="103"/>
      <c r="Y512" s="445"/>
      <c r="AA512" s="103"/>
      <c r="AI512" s="103"/>
    </row>
    <row r="513" spans="4:35" x14ac:dyDescent="0.3">
      <c r="D513" s="31"/>
      <c r="N513" s="103"/>
      <c r="P513" s="103"/>
      <c r="Q513" s="103"/>
      <c r="R513" s="127"/>
      <c r="S513" s="103"/>
      <c r="T513" s="103"/>
      <c r="U513" s="103"/>
      <c r="V513" s="103"/>
      <c r="W513" s="103"/>
      <c r="X513" s="103"/>
      <c r="Y513" s="445"/>
      <c r="AA513" s="103"/>
      <c r="AI513" s="103"/>
    </row>
    <row r="514" spans="4:35" x14ac:dyDescent="0.3">
      <c r="D514" s="31"/>
      <c r="N514" s="103"/>
      <c r="P514" s="103"/>
      <c r="Q514" s="103"/>
      <c r="R514" s="127"/>
      <c r="S514" s="103"/>
      <c r="T514" s="103"/>
      <c r="U514" s="103"/>
      <c r="V514" s="103"/>
      <c r="W514" s="103"/>
      <c r="X514" s="103"/>
      <c r="Y514" s="445"/>
      <c r="AA514" s="103"/>
      <c r="AI514" s="103"/>
    </row>
    <row r="515" spans="4:35" x14ac:dyDescent="0.3">
      <c r="D515" s="31"/>
      <c r="N515" s="103"/>
      <c r="P515" s="103"/>
      <c r="Q515" s="103"/>
      <c r="R515" s="127"/>
      <c r="S515" s="103"/>
      <c r="T515" s="103"/>
      <c r="U515" s="103"/>
      <c r="V515" s="103"/>
      <c r="W515" s="103"/>
      <c r="X515" s="103"/>
      <c r="Y515" s="445"/>
      <c r="AA515" s="103"/>
      <c r="AI515" s="103"/>
    </row>
    <row r="516" spans="4:35" x14ac:dyDescent="0.3">
      <c r="D516" s="31"/>
      <c r="N516" s="103"/>
      <c r="P516" s="103"/>
      <c r="Q516" s="103"/>
      <c r="R516" s="127"/>
      <c r="S516" s="103"/>
      <c r="T516" s="103"/>
      <c r="U516" s="103"/>
      <c r="V516" s="103"/>
      <c r="W516" s="103"/>
      <c r="X516" s="103"/>
      <c r="Y516" s="445"/>
      <c r="AA516" s="103"/>
      <c r="AI516" s="103"/>
    </row>
    <row r="517" spans="4:35" x14ac:dyDescent="0.3">
      <c r="D517" s="31"/>
      <c r="N517" s="103"/>
      <c r="P517" s="103"/>
      <c r="Q517" s="103"/>
      <c r="R517" s="127"/>
      <c r="S517" s="103"/>
      <c r="T517" s="103"/>
      <c r="U517" s="103"/>
      <c r="V517" s="103"/>
      <c r="W517" s="103"/>
      <c r="X517" s="103"/>
      <c r="Y517" s="445"/>
      <c r="AA517" s="103"/>
      <c r="AI517" s="103"/>
    </row>
    <row r="518" spans="4:35" x14ac:dyDescent="0.3">
      <c r="D518" s="31"/>
      <c r="N518" s="103"/>
      <c r="P518" s="103"/>
      <c r="Q518" s="103"/>
      <c r="R518" s="127"/>
      <c r="S518" s="103"/>
      <c r="T518" s="103"/>
      <c r="U518" s="103"/>
      <c r="V518" s="103"/>
      <c r="W518" s="103"/>
      <c r="X518" s="103"/>
      <c r="Y518" s="445"/>
      <c r="AA518" s="103"/>
      <c r="AI518" s="103"/>
    </row>
    <row r="519" spans="4:35" x14ac:dyDescent="0.3">
      <c r="D519" s="31"/>
      <c r="N519" s="103"/>
      <c r="P519" s="103"/>
      <c r="Q519" s="103"/>
      <c r="R519" s="127"/>
      <c r="S519" s="103"/>
      <c r="T519" s="103"/>
      <c r="U519" s="103"/>
      <c r="V519" s="103"/>
      <c r="W519" s="103"/>
      <c r="X519" s="103"/>
      <c r="Y519" s="445"/>
      <c r="AA519" s="103"/>
      <c r="AI519" s="103"/>
    </row>
    <row r="520" spans="4:35" x14ac:dyDescent="0.3">
      <c r="D520" s="31"/>
      <c r="N520" s="103"/>
      <c r="P520" s="103"/>
      <c r="Q520" s="103"/>
      <c r="R520" s="127"/>
      <c r="S520" s="103"/>
      <c r="T520" s="103"/>
      <c r="U520" s="103"/>
      <c r="V520" s="103"/>
      <c r="W520" s="103"/>
      <c r="X520" s="103"/>
      <c r="Y520" s="445"/>
      <c r="AA520" s="103"/>
      <c r="AI520" s="103"/>
    </row>
    <row r="521" spans="4:35" x14ac:dyDescent="0.3">
      <c r="D521" s="31"/>
      <c r="N521" s="103"/>
      <c r="P521" s="103"/>
      <c r="Q521" s="103"/>
      <c r="R521" s="127"/>
      <c r="S521" s="103"/>
      <c r="T521" s="103"/>
      <c r="U521" s="103"/>
      <c r="V521" s="103"/>
      <c r="W521" s="103"/>
      <c r="X521" s="103"/>
      <c r="Y521" s="445"/>
      <c r="AA521" s="103"/>
      <c r="AI521" s="103"/>
    </row>
    <row r="522" spans="4:35" x14ac:dyDescent="0.3">
      <c r="D522" s="31"/>
      <c r="N522" s="103"/>
      <c r="P522" s="103"/>
      <c r="Q522" s="103"/>
      <c r="R522" s="127"/>
      <c r="S522" s="103"/>
      <c r="T522" s="103"/>
      <c r="U522" s="103"/>
      <c r="V522" s="103"/>
      <c r="W522" s="103"/>
      <c r="X522" s="103"/>
      <c r="Y522" s="445"/>
      <c r="AA522" s="103"/>
      <c r="AI522" s="103"/>
    </row>
    <row r="523" spans="4:35" x14ac:dyDescent="0.3">
      <c r="D523" s="31"/>
      <c r="N523" s="103"/>
      <c r="P523" s="103"/>
      <c r="Q523" s="103"/>
      <c r="R523" s="127"/>
      <c r="S523" s="103"/>
      <c r="T523" s="103"/>
      <c r="U523" s="103"/>
      <c r="V523" s="103"/>
      <c r="W523" s="103"/>
      <c r="X523" s="103"/>
      <c r="Y523" s="445"/>
      <c r="AA523" s="103"/>
      <c r="AI523" s="103"/>
    </row>
    <row r="524" spans="4:35" x14ac:dyDescent="0.3">
      <c r="D524" s="31"/>
      <c r="N524" s="103"/>
      <c r="P524" s="103"/>
      <c r="Q524" s="103"/>
      <c r="R524" s="127"/>
      <c r="S524" s="103"/>
      <c r="T524" s="103"/>
      <c r="U524" s="103"/>
      <c r="V524" s="103"/>
      <c r="W524" s="103"/>
      <c r="X524" s="103"/>
      <c r="Y524" s="445"/>
      <c r="AA524" s="103"/>
      <c r="AI524" s="103"/>
    </row>
    <row r="525" spans="4:35" x14ac:dyDescent="0.3">
      <c r="D525" s="31"/>
      <c r="N525" s="103"/>
      <c r="P525" s="103"/>
      <c r="Q525" s="103"/>
      <c r="R525" s="127"/>
      <c r="S525" s="103"/>
      <c r="T525" s="103"/>
      <c r="U525" s="103"/>
      <c r="V525" s="103"/>
      <c r="W525" s="103"/>
      <c r="X525" s="103"/>
      <c r="Y525" s="445"/>
      <c r="AA525" s="103"/>
      <c r="AI525" s="103"/>
    </row>
    <row r="526" spans="4:35" x14ac:dyDescent="0.3">
      <c r="D526" s="31"/>
      <c r="N526" s="103"/>
      <c r="P526" s="103"/>
      <c r="Q526" s="103"/>
      <c r="R526" s="127"/>
      <c r="S526" s="103"/>
      <c r="T526" s="103"/>
      <c r="U526" s="103"/>
      <c r="V526" s="103"/>
      <c r="W526" s="103"/>
      <c r="X526" s="103"/>
      <c r="Y526" s="445"/>
      <c r="AA526" s="103"/>
      <c r="AI526" s="103"/>
    </row>
    <row r="527" spans="4:35" x14ac:dyDescent="0.3">
      <c r="D527" s="31"/>
      <c r="N527" s="103"/>
      <c r="P527" s="103"/>
      <c r="Q527" s="103"/>
      <c r="R527" s="127"/>
      <c r="S527" s="103"/>
      <c r="T527" s="103"/>
      <c r="U527" s="103"/>
      <c r="V527" s="103"/>
      <c r="W527" s="103"/>
      <c r="X527" s="103"/>
      <c r="Y527" s="445"/>
      <c r="AA527" s="103"/>
      <c r="AI527" s="103"/>
    </row>
    <row r="528" spans="4:35" x14ac:dyDescent="0.3">
      <c r="D528" s="31"/>
      <c r="N528" s="103"/>
      <c r="P528" s="103"/>
      <c r="Q528" s="103"/>
      <c r="R528" s="127"/>
      <c r="S528" s="103"/>
      <c r="T528" s="103"/>
      <c r="U528" s="103"/>
      <c r="V528" s="103"/>
      <c r="W528" s="103"/>
      <c r="X528" s="103"/>
      <c r="Y528" s="445"/>
      <c r="AA528" s="103"/>
      <c r="AI528" s="103"/>
    </row>
    <row r="529" spans="4:35" x14ac:dyDescent="0.3">
      <c r="D529" s="31"/>
      <c r="N529" s="103"/>
      <c r="P529" s="103"/>
      <c r="Q529" s="103"/>
      <c r="R529" s="127"/>
      <c r="S529" s="103"/>
      <c r="T529" s="103"/>
      <c r="U529" s="103"/>
      <c r="V529" s="103"/>
      <c r="W529" s="103"/>
      <c r="X529" s="103"/>
      <c r="Y529" s="445"/>
      <c r="AA529" s="103"/>
      <c r="AI529" s="103"/>
    </row>
    <row r="530" spans="4:35" x14ac:dyDescent="0.3">
      <c r="D530" s="31"/>
      <c r="N530" s="103"/>
      <c r="P530" s="103"/>
      <c r="Q530" s="103"/>
      <c r="R530" s="127"/>
      <c r="S530" s="103"/>
      <c r="T530" s="103"/>
      <c r="U530" s="103"/>
      <c r="V530" s="103"/>
      <c r="W530" s="103"/>
      <c r="X530" s="103"/>
      <c r="Y530" s="445"/>
      <c r="AA530" s="103"/>
      <c r="AI530" s="103"/>
    </row>
    <row r="531" spans="4:35" x14ac:dyDescent="0.3">
      <c r="D531" s="31"/>
      <c r="N531" s="103"/>
      <c r="P531" s="103"/>
      <c r="Q531" s="103"/>
      <c r="R531" s="127"/>
      <c r="S531" s="103"/>
      <c r="T531" s="103"/>
      <c r="U531" s="103"/>
      <c r="V531" s="103"/>
      <c r="W531" s="103"/>
      <c r="X531" s="103"/>
      <c r="Y531" s="445"/>
      <c r="AA531" s="103"/>
      <c r="AI531" s="103"/>
    </row>
    <row r="532" spans="4:35" x14ac:dyDescent="0.3">
      <c r="D532" s="31"/>
      <c r="N532" s="103"/>
      <c r="P532" s="103"/>
      <c r="Q532" s="103"/>
      <c r="R532" s="127"/>
      <c r="S532" s="103"/>
      <c r="T532" s="103"/>
      <c r="U532" s="103"/>
      <c r="V532" s="103"/>
      <c r="W532" s="103"/>
      <c r="X532" s="103"/>
      <c r="Y532" s="445"/>
      <c r="AA532" s="103"/>
      <c r="AI532" s="103"/>
    </row>
    <row r="533" spans="4:35" x14ac:dyDescent="0.3">
      <c r="D533" s="31"/>
      <c r="N533" s="103"/>
      <c r="P533" s="103"/>
      <c r="Q533" s="103"/>
      <c r="R533" s="127"/>
      <c r="S533" s="103"/>
      <c r="T533" s="103"/>
      <c r="U533" s="103"/>
      <c r="V533" s="103"/>
      <c r="W533" s="103"/>
      <c r="X533" s="103"/>
      <c r="Y533" s="445"/>
      <c r="AA533" s="103"/>
      <c r="AI533" s="103"/>
    </row>
    <row r="534" spans="4:35" x14ac:dyDescent="0.3">
      <c r="D534" s="31"/>
      <c r="N534" s="103"/>
      <c r="P534" s="103"/>
      <c r="Q534" s="103"/>
      <c r="R534" s="127"/>
      <c r="S534" s="103"/>
      <c r="T534" s="103"/>
      <c r="U534" s="103"/>
      <c r="V534" s="103"/>
      <c r="W534" s="103"/>
      <c r="X534" s="103"/>
      <c r="Y534" s="445"/>
      <c r="AA534" s="103"/>
      <c r="AI534" s="103"/>
    </row>
    <row r="535" spans="4:35" x14ac:dyDescent="0.3">
      <c r="D535" s="31"/>
      <c r="N535" s="103"/>
      <c r="P535" s="103"/>
      <c r="Q535" s="103"/>
      <c r="R535" s="127"/>
      <c r="S535" s="103"/>
      <c r="T535" s="103"/>
      <c r="U535" s="103"/>
      <c r="V535" s="103"/>
      <c r="W535" s="103"/>
      <c r="X535" s="103"/>
      <c r="Y535" s="445"/>
      <c r="AA535" s="103"/>
      <c r="AI535" s="103"/>
    </row>
    <row r="536" spans="4:35" x14ac:dyDescent="0.3">
      <c r="D536" s="31"/>
      <c r="N536" s="103"/>
      <c r="P536" s="103"/>
      <c r="Q536" s="103"/>
      <c r="R536" s="127"/>
      <c r="S536" s="103"/>
      <c r="T536" s="103"/>
      <c r="U536" s="103"/>
      <c r="V536" s="103"/>
      <c r="W536" s="103"/>
      <c r="X536" s="103"/>
      <c r="Y536" s="445"/>
      <c r="AA536" s="103"/>
      <c r="AI536" s="103"/>
    </row>
    <row r="537" spans="4:35" x14ac:dyDescent="0.3">
      <c r="D537" s="31"/>
      <c r="N537" s="103"/>
      <c r="P537" s="103"/>
      <c r="Q537" s="103"/>
      <c r="R537" s="127"/>
      <c r="S537" s="103"/>
      <c r="T537" s="103"/>
      <c r="U537" s="103"/>
      <c r="V537" s="103"/>
      <c r="W537" s="103"/>
      <c r="X537" s="103"/>
      <c r="Y537" s="445"/>
      <c r="AA537" s="103"/>
      <c r="AI537" s="103"/>
    </row>
    <row r="538" spans="4:35" x14ac:dyDescent="0.3">
      <c r="D538" s="31"/>
      <c r="N538" s="103"/>
      <c r="P538" s="103"/>
      <c r="Q538" s="103"/>
      <c r="R538" s="127"/>
      <c r="S538" s="103"/>
      <c r="T538" s="103"/>
      <c r="U538" s="103"/>
      <c r="V538" s="103"/>
      <c r="W538" s="103"/>
      <c r="X538" s="103"/>
      <c r="Y538" s="445"/>
      <c r="AA538" s="103"/>
      <c r="AI538" s="103"/>
    </row>
    <row r="539" spans="4:35" x14ac:dyDescent="0.3">
      <c r="D539" s="31"/>
      <c r="N539" s="103"/>
      <c r="P539" s="103"/>
      <c r="Q539" s="103"/>
      <c r="R539" s="127"/>
      <c r="S539" s="103"/>
      <c r="T539" s="103"/>
      <c r="U539" s="103"/>
      <c r="V539" s="103"/>
      <c r="W539" s="103"/>
      <c r="X539" s="103"/>
      <c r="Y539" s="445"/>
      <c r="AA539" s="103"/>
      <c r="AI539" s="103"/>
    </row>
    <row r="540" spans="4:35" x14ac:dyDescent="0.3">
      <c r="D540" s="31"/>
      <c r="N540" s="103"/>
      <c r="P540" s="103"/>
      <c r="Q540" s="103"/>
      <c r="R540" s="127"/>
      <c r="S540" s="103"/>
      <c r="T540" s="103"/>
      <c r="U540" s="103"/>
      <c r="V540" s="103"/>
      <c r="W540" s="103"/>
      <c r="X540" s="103"/>
      <c r="Y540" s="445"/>
      <c r="AA540" s="103"/>
      <c r="AI540" s="103"/>
    </row>
    <row r="541" spans="4:35" x14ac:dyDescent="0.3">
      <c r="D541" s="31"/>
      <c r="N541" s="103"/>
      <c r="P541" s="103"/>
      <c r="Q541" s="103"/>
      <c r="R541" s="127"/>
      <c r="S541" s="103"/>
      <c r="T541" s="103"/>
      <c r="U541" s="103"/>
      <c r="V541" s="103"/>
      <c r="W541" s="103"/>
      <c r="X541" s="103"/>
      <c r="Y541" s="445"/>
      <c r="AA541" s="103"/>
      <c r="AI541" s="103"/>
    </row>
    <row r="542" spans="4:35" x14ac:dyDescent="0.3">
      <c r="D542" s="31"/>
      <c r="N542" s="103"/>
      <c r="P542" s="103"/>
      <c r="Q542" s="103"/>
      <c r="R542" s="127"/>
      <c r="S542" s="103"/>
      <c r="T542" s="103"/>
      <c r="U542" s="103"/>
      <c r="V542" s="103"/>
      <c r="W542" s="103"/>
      <c r="X542" s="103"/>
      <c r="Y542" s="445"/>
      <c r="AA542" s="103"/>
      <c r="AI542" s="103"/>
    </row>
    <row r="543" spans="4:35" x14ac:dyDescent="0.3">
      <c r="D543" s="31"/>
      <c r="N543" s="103"/>
      <c r="P543" s="103"/>
      <c r="Q543" s="103"/>
      <c r="R543" s="127"/>
      <c r="S543" s="103"/>
      <c r="T543" s="103"/>
      <c r="U543" s="103"/>
      <c r="V543" s="103"/>
      <c r="W543" s="103"/>
      <c r="X543" s="103"/>
      <c r="Y543" s="445"/>
      <c r="AA543" s="103"/>
      <c r="AI543" s="103"/>
    </row>
    <row r="544" spans="4:35" x14ac:dyDescent="0.3">
      <c r="D544" s="31"/>
      <c r="N544" s="103"/>
      <c r="P544" s="103"/>
      <c r="Q544" s="103"/>
      <c r="R544" s="127"/>
      <c r="S544" s="103"/>
      <c r="T544" s="103"/>
      <c r="U544" s="103"/>
      <c r="V544" s="103"/>
      <c r="W544" s="103"/>
      <c r="X544" s="103"/>
      <c r="Y544" s="445"/>
      <c r="AA544" s="103"/>
      <c r="AI544" s="103"/>
    </row>
    <row r="545" spans="4:35" x14ac:dyDescent="0.3">
      <c r="D545" s="31"/>
      <c r="N545" s="103"/>
      <c r="P545" s="103"/>
      <c r="Q545" s="103"/>
      <c r="R545" s="127"/>
      <c r="S545" s="103"/>
      <c r="T545" s="103"/>
      <c r="U545" s="103"/>
      <c r="V545" s="103"/>
      <c r="W545" s="103"/>
      <c r="X545" s="103"/>
      <c r="Y545" s="445"/>
      <c r="AA545" s="103"/>
      <c r="AI545" s="103"/>
    </row>
    <row r="546" spans="4:35" x14ac:dyDescent="0.3">
      <c r="D546" s="31"/>
      <c r="N546" s="103"/>
      <c r="P546" s="103"/>
      <c r="Q546" s="103"/>
      <c r="R546" s="127"/>
      <c r="S546" s="103"/>
      <c r="T546" s="103"/>
      <c r="U546" s="103"/>
      <c r="V546" s="103"/>
      <c r="W546" s="103"/>
      <c r="X546" s="103"/>
      <c r="Y546" s="445"/>
      <c r="AA546" s="103"/>
      <c r="AI546" s="103"/>
    </row>
    <row r="547" spans="4:35" x14ac:dyDescent="0.3">
      <c r="D547" s="31"/>
      <c r="N547" s="103"/>
      <c r="P547" s="103"/>
      <c r="Q547" s="103"/>
      <c r="R547" s="127"/>
      <c r="S547" s="103"/>
      <c r="T547" s="103"/>
      <c r="U547" s="103"/>
      <c r="V547" s="103"/>
      <c r="W547" s="103"/>
      <c r="X547" s="103"/>
      <c r="Y547" s="445"/>
      <c r="AA547" s="103"/>
      <c r="AI547" s="103"/>
    </row>
    <row r="548" spans="4:35" x14ac:dyDescent="0.3">
      <c r="D548" s="31"/>
      <c r="N548" s="103"/>
      <c r="P548" s="103"/>
      <c r="Q548" s="103"/>
      <c r="R548" s="127"/>
      <c r="S548" s="103"/>
      <c r="T548" s="103"/>
      <c r="U548" s="103"/>
      <c r="V548" s="103"/>
      <c r="W548" s="103"/>
      <c r="X548" s="103"/>
      <c r="Y548" s="445"/>
      <c r="AA548" s="103"/>
      <c r="AI548" s="103"/>
    </row>
    <row r="549" spans="4:35" x14ac:dyDescent="0.3">
      <c r="D549" s="31"/>
      <c r="N549" s="103"/>
      <c r="P549" s="103"/>
      <c r="Q549" s="103"/>
      <c r="R549" s="127"/>
      <c r="S549" s="103"/>
      <c r="T549" s="103"/>
      <c r="U549" s="103"/>
      <c r="V549" s="103"/>
      <c r="W549" s="103"/>
      <c r="X549" s="103"/>
      <c r="Y549" s="445"/>
      <c r="AA549" s="103"/>
      <c r="AI549" s="103"/>
    </row>
    <row r="550" spans="4:35" x14ac:dyDescent="0.3">
      <c r="D550" s="31"/>
      <c r="N550" s="103"/>
      <c r="P550" s="103"/>
      <c r="Q550" s="103"/>
      <c r="R550" s="127"/>
      <c r="S550" s="103"/>
      <c r="T550" s="103"/>
      <c r="U550" s="103"/>
      <c r="V550" s="103"/>
      <c r="W550" s="103"/>
      <c r="X550" s="103"/>
      <c r="Y550" s="445"/>
      <c r="AA550" s="103"/>
      <c r="AI550" s="103"/>
    </row>
    <row r="551" spans="4:35" x14ac:dyDescent="0.3">
      <c r="D551" s="31"/>
      <c r="N551" s="103"/>
      <c r="P551" s="103"/>
      <c r="Q551" s="103"/>
      <c r="R551" s="127"/>
      <c r="S551" s="103"/>
      <c r="T551" s="103"/>
      <c r="U551" s="103"/>
      <c r="V551" s="103"/>
      <c r="W551" s="103"/>
      <c r="X551" s="103"/>
      <c r="Y551" s="445"/>
      <c r="AA551" s="103"/>
      <c r="AI551" s="103"/>
    </row>
    <row r="552" spans="4:35" x14ac:dyDescent="0.3">
      <c r="D552" s="31"/>
      <c r="N552" s="103"/>
      <c r="P552" s="103"/>
      <c r="Q552" s="103"/>
      <c r="R552" s="127"/>
      <c r="S552" s="103"/>
      <c r="T552" s="103"/>
      <c r="U552" s="103"/>
      <c r="V552" s="103"/>
      <c r="W552" s="103"/>
      <c r="X552" s="103"/>
      <c r="Y552" s="445"/>
      <c r="AA552" s="103"/>
      <c r="AI552" s="103"/>
    </row>
    <row r="553" spans="4:35" x14ac:dyDescent="0.3">
      <c r="D553" s="31"/>
      <c r="N553" s="103"/>
      <c r="P553" s="103"/>
      <c r="Q553" s="103"/>
      <c r="R553" s="127"/>
      <c r="S553" s="103"/>
      <c r="T553" s="103"/>
      <c r="U553" s="103"/>
      <c r="V553" s="103"/>
      <c r="W553" s="103"/>
      <c r="X553" s="103"/>
      <c r="Y553" s="445"/>
      <c r="AA553" s="103"/>
      <c r="AI553" s="103"/>
    </row>
    <row r="554" spans="4:35" x14ac:dyDescent="0.3">
      <c r="D554" s="31"/>
      <c r="N554" s="103"/>
      <c r="P554" s="103"/>
      <c r="Q554" s="103"/>
      <c r="R554" s="127"/>
      <c r="S554" s="103"/>
      <c r="T554" s="103"/>
      <c r="U554" s="103"/>
      <c r="V554" s="103"/>
      <c r="W554" s="103"/>
      <c r="X554" s="103"/>
      <c r="Y554" s="445"/>
      <c r="AA554" s="103"/>
      <c r="AI554" s="103"/>
    </row>
    <row r="555" spans="4:35" x14ac:dyDescent="0.3">
      <c r="D555" s="31"/>
      <c r="N555" s="103"/>
      <c r="P555" s="103"/>
      <c r="Q555" s="103"/>
      <c r="R555" s="127"/>
      <c r="S555" s="103"/>
      <c r="T555" s="103"/>
      <c r="U555" s="103"/>
      <c r="V555" s="103"/>
      <c r="W555" s="103"/>
      <c r="X555" s="103"/>
      <c r="Y555" s="445"/>
      <c r="AA555" s="103"/>
      <c r="AI555" s="103"/>
    </row>
    <row r="556" spans="4:35" x14ac:dyDescent="0.3">
      <c r="D556" s="31"/>
      <c r="N556" s="103"/>
      <c r="P556" s="103"/>
      <c r="Q556" s="103"/>
      <c r="R556" s="127"/>
      <c r="S556" s="103"/>
      <c r="T556" s="103"/>
      <c r="U556" s="103"/>
      <c r="V556" s="103"/>
      <c r="W556" s="103"/>
      <c r="X556" s="103"/>
      <c r="Y556" s="445"/>
      <c r="AA556" s="103"/>
      <c r="AI556" s="103"/>
    </row>
    <row r="557" spans="4:35" x14ac:dyDescent="0.3">
      <c r="D557" s="31"/>
      <c r="N557" s="103"/>
      <c r="P557" s="103"/>
      <c r="Q557" s="103"/>
      <c r="R557" s="127"/>
      <c r="S557" s="103"/>
      <c r="T557" s="103"/>
      <c r="U557" s="103"/>
      <c r="V557" s="103"/>
      <c r="W557" s="103"/>
      <c r="X557" s="103"/>
      <c r="Y557" s="445"/>
      <c r="AA557" s="103"/>
      <c r="AI557" s="103"/>
    </row>
    <row r="558" spans="4:35" x14ac:dyDescent="0.3">
      <c r="D558" s="31"/>
      <c r="N558" s="103"/>
      <c r="P558" s="103"/>
      <c r="Q558" s="103"/>
      <c r="R558" s="127"/>
      <c r="S558" s="103"/>
      <c r="T558" s="103"/>
      <c r="U558" s="103"/>
      <c r="V558" s="103"/>
      <c r="W558" s="103"/>
      <c r="X558" s="103"/>
      <c r="Y558" s="445"/>
      <c r="AA558" s="103"/>
      <c r="AI558" s="103"/>
    </row>
    <row r="559" spans="4:35" x14ac:dyDescent="0.3">
      <c r="D559" s="31"/>
      <c r="N559" s="103"/>
      <c r="P559" s="103"/>
      <c r="Q559" s="103"/>
      <c r="R559" s="127"/>
      <c r="S559" s="103"/>
      <c r="T559" s="103"/>
      <c r="U559" s="103"/>
      <c r="V559" s="103"/>
      <c r="W559" s="103"/>
      <c r="X559" s="103"/>
      <c r="Y559" s="445"/>
      <c r="AA559" s="103"/>
      <c r="AI559" s="103"/>
    </row>
    <row r="560" spans="4:35" x14ac:dyDescent="0.3">
      <c r="D560" s="31"/>
      <c r="N560" s="103"/>
      <c r="P560" s="103"/>
      <c r="Q560" s="103"/>
      <c r="R560" s="127"/>
      <c r="S560" s="103"/>
      <c r="T560" s="103"/>
      <c r="U560" s="103"/>
      <c r="V560" s="103"/>
      <c r="W560" s="103"/>
      <c r="X560" s="103"/>
      <c r="Y560" s="445"/>
      <c r="AA560" s="103"/>
      <c r="AI560" s="103"/>
    </row>
    <row r="561" spans="4:35" x14ac:dyDescent="0.3">
      <c r="D561" s="31"/>
      <c r="N561" s="103"/>
      <c r="P561" s="103"/>
      <c r="Q561" s="103"/>
      <c r="R561" s="127"/>
      <c r="S561" s="103"/>
      <c r="T561" s="103"/>
      <c r="U561" s="103"/>
      <c r="V561" s="103"/>
      <c r="W561" s="103"/>
      <c r="X561" s="103"/>
      <c r="Y561" s="445"/>
      <c r="AA561" s="103"/>
      <c r="AI561" s="103"/>
    </row>
    <row r="562" spans="4:35" x14ac:dyDescent="0.3">
      <c r="D562" s="31"/>
      <c r="N562" s="103"/>
      <c r="P562" s="103"/>
      <c r="Q562" s="103"/>
      <c r="R562" s="127"/>
      <c r="S562" s="103"/>
      <c r="T562" s="103"/>
      <c r="U562" s="103"/>
      <c r="V562" s="103"/>
      <c r="W562" s="103"/>
      <c r="X562" s="103"/>
      <c r="Y562" s="445"/>
      <c r="AA562" s="103"/>
      <c r="AI562" s="103"/>
    </row>
    <row r="563" spans="4:35" x14ac:dyDescent="0.3">
      <c r="D563" s="31"/>
      <c r="N563" s="103"/>
      <c r="P563" s="103"/>
      <c r="Q563" s="103"/>
      <c r="R563" s="127"/>
      <c r="S563" s="103"/>
      <c r="T563" s="103"/>
      <c r="U563" s="103"/>
      <c r="V563" s="103"/>
      <c r="W563" s="103"/>
      <c r="X563" s="103"/>
      <c r="Y563" s="445"/>
      <c r="AA563" s="103"/>
      <c r="AI563" s="103"/>
    </row>
    <row r="564" spans="4:35" x14ac:dyDescent="0.3">
      <c r="D564" s="31"/>
      <c r="N564" s="103"/>
      <c r="P564" s="103"/>
      <c r="Q564" s="103"/>
      <c r="R564" s="127"/>
      <c r="S564" s="103"/>
      <c r="T564" s="103"/>
      <c r="U564" s="103"/>
      <c r="V564" s="103"/>
      <c r="W564" s="103"/>
      <c r="X564" s="103"/>
      <c r="Y564" s="445"/>
      <c r="AA564" s="103"/>
      <c r="AI564" s="103"/>
    </row>
    <row r="565" spans="4:35" x14ac:dyDescent="0.3">
      <c r="D565" s="31"/>
      <c r="N565" s="103"/>
      <c r="P565" s="103"/>
      <c r="Q565" s="103"/>
      <c r="R565" s="127"/>
      <c r="S565" s="103"/>
      <c r="T565" s="103"/>
      <c r="U565" s="103"/>
      <c r="V565" s="103"/>
      <c r="W565" s="103"/>
      <c r="X565" s="103"/>
      <c r="Y565" s="445"/>
      <c r="AA565" s="103"/>
      <c r="AI565" s="103"/>
    </row>
    <row r="566" spans="4:35" x14ac:dyDescent="0.3">
      <c r="D566" s="31"/>
      <c r="N566" s="103"/>
      <c r="P566" s="103"/>
      <c r="Q566" s="103"/>
      <c r="R566" s="127"/>
      <c r="S566" s="103"/>
      <c r="T566" s="103"/>
      <c r="U566" s="103"/>
      <c r="V566" s="103"/>
      <c r="W566" s="103"/>
      <c r="X566" s="103"/>
      <c r="Y566" s="445"/>
      <c r="AA566" s="103"/>
      <c r="AI566" s="103"/>
    </row>
    <row r="567" spans="4:35" x14ac:dyDescent="0.3">
      <c r="D567" s="31"/>
      <c r="N567" s="103"/>
      <c r="P567" s="103"/>
      <c r="Q567" s="103"/>
      <c r="R567" s="127"/>
      <c r="S567" s="103"/>
      <c r="T567" s="103"/>
      <c r="U567" s="103"/>
      <c r="V567" s="103"/>
      <c r="W567" s="103"/>
      <c r="X567" s="103"/>
      <c r="Y567" s="445"/>
      <c r="AA567" s="103"/>
      <c r="AI567" s="103"/>
    </row>
    <row r="568" spans="4:35" x14ac:dyDescent="0.3">
      <c r="D568" s="31"/>
      <c r="N568" s="103"/>
      <c r="P568" s="103"/>
      <c r="Q568" s="103"/>
      <c r="R568" s="127"/>
      <c r="S568" s="103"/>
      <c r="T568" s="103"/>
      <c r="U568" s="103"/>
      <c r="V568" s="103"/>
      <c r="W568" s="103"/>
      <c r="X568" s="103"/>
      <c r="Y568" s="445"/>
      <c r="AA568" s="103"/>
      <c r="AI568" s="103"/>
    </row>
    <row r="569" spans="4:35" x14ac:dyDescent="0.3">
      <c r="D569" s="31"/>
      <c r="N569" s="103"/>
      <c r="P569" s="103"/>
      <c r="Q569" s="103"/>
      <c r="R569" s="127"/>
      <c r="S569" s="103"/>
      <c r="T569" s="103"/>
      <c r="U569" s="103"/>
      <c r="V569" s="103"/>
      <c r="W569" s="103"/>
      <c r="X569" s="103"/>
      <c r="Y569" s="445"/>
      <c r="AA569" s="103"/>
      <c r="AI569" s="103"/>
    </row>
    <row r="570" spans="4:35" x14ac:dyDescent="0.3">
      <c r="D570" s="31"/>
      <c r="N570" s="103"/>
      <c r="P570" s="103"/>
      <c r="Q570" s="103"/>
      <c r="R570" s="127"/>
      <c r="S570" s="103"/>
      <c r="T570" s="103"/>
      <c r="U570" s="103"/>
      <c r="V570" s="103"/>
      <c r="W570" s="103"/>
      <c r="X570" s="103"/>
      <c r="Y570" s="445"/>
      <c r="AA570" s="103"/>
      <c r="AI570" s="103"/>
    </row>
    <row r="571" spans="4:35" x14ac:dyDescent="0.3">
      <c r="D571" s="31"/>
      <c r="N571" s="103"/>
      <c r="P571" s="103"/>
      <c r="Q571" s="103"/>
      <c r="R571" s="127"/>
      <c r="S571" s="103"/>
      <c r="T571" s="103"/>
      <c r="U571" s="103"/>
      <c r="V571" s="103"/>
      <c r="W571" s="103"/>
      <c r="X571" s="103"/>
      <c r="Y571" s="445"/>
      <c r="AA571" s="103"/>
      <c r="AI571" s="103"/>
    </row>
    <row r="572" spans="4:35" x14ac:dyDescent="0.3">
      <c r="D572" s="31"/>
      <c r="N572" s="103"/>
      <c r="P572" s="103"/>
      <c r="Q572" s="103"/>
      <c r="R572" s="127"/>
      <c r="S572" s="103"/>
      <c r="T572" s="103"/>
      <c r="U572" s="103"/>
      <c r="V572" s="103"/>
      <c r="W572" s="103"/>
      <c r="X572" s="103"/>
      <c r="Y572" s="445"/>
      <c r="AA572" s="103"/>
      <c r="AI572" s="103"/>
    </row>
    <row r="573" spans="4:35" x14ac:dyDescent="0.3">
      <c r="D573" s="31"/>
      <c r="N573" s="103"/>
      <c r="P573" s="103"/>
      <c r="Q573" s="103"/>
      <c r="R573" s="127"/>
      <c r="S573" s="103"/>
      <c r="T573" s="103"/>
      <c r="U573" s="103"/>
      <c r="V573" s="103"/>
      <c r="W573" s="103"/>
      <c r="X573" s="103"/>
      <c r="Y573" s="445"/>
      <c r="AA573" s="103"/>
      <c r="AI573" s="103"/>
    </row>
    <row r="574" spans="4:35" x14ac:dyDescent="0.3">
      <c r="D574" s="31"/>
      <c r="N574" s="103"/>
      <c r="P574" s="103"/>
      <c r="Q574" s="103"/>
      <c r="R574" s="127"/>
      <c r="S574" s="103"/>
      <c r="T574" s="103"/>
      <c r="U574" s="103"/>
      <c r="V574" s="103"/>
      <c r="W574" s="103"/>
      <c r="X574" s="103"/>
      <c r="Y574" s="445"/>
      <c r="AA574" s="103"/>
      <c r="AI574" s="103"/>
    </row>
    <row r="575" spans="4:35" x14ac:dyDescent="0.3">
      <c r="D575" s="31"/>
      <c r="N575" s="103"/>
      <c r="P575" s="103"/>
      <c r="Q575" s="103"/>
      <c r="R575" s="127"/>
      <c r="S575" s="103"/>
      <c r="T575" s="103"/>
      <c r="U575" s="103"/>
      <c r="V575" s="103"/>
      <c r="W575" s="103"/>
      <c r="X575" s="103"/>
      <c r="Y575" s="445"/>
      <c r="AA575" s="103"/>
      <c r="AI575" s="103"/>
    </row>
    <row r="576" spans="4:35" x14ac:dyDescent="0.3">
      <c r="D576" s="31"/>
      <c r="N576" s="103"/>
      <c r="P576" s="103"/>
      <c r="Q576" s="103"/>
      <c r="R576" s="127"/>
      <c r="S576" s="103"/>
      <c r="T576" s="103"/>
      <c r="U576" s="103"/>
      <c r="V576" s="103"/>
      <c r="W576" s="103"/>
      <c r="X576" s="103"/>
      <c r="Y576" s="445"/>
      <c r="AA576" s="103"/>
      <c r="AI576" s="103"/>
    </row>
    <row r="577" spans="4:35" x14ac:dyDescent="0.3">
      <c r="D577" s="31"/>
      <c r="N577" s="103"/>
      <c r="P577" s="103"/>
      <c r="Q577" s="103"/>
      <c r="R577" s="127"/>
      <c r="S577" s="103"/>
      <c r="T577" s="103"/>
      <c r="U577" s="103"/>
      <c r="V577" s="103"/>
      <c r="W577" s="103"/>
      <c r="X577" s="103"/>
      <c r="Y577" s="445"/>
      <c r="AA577" s="103"/>
      <c r="AI577" s="103"/>
    </row>
    <row r="578" spans="4:35" x14ac:dyDescent="0.3">
      <c r="D578" s="31"/>
      <c r="N578" s="103"/>
      <c r="P578" s="103"/>
      <c r="Q578" s="103"/>
      <c r="R578" s="127"/>
      <c r="S578" s="103"/>
      <c r="T578" s="103"/>
      <c r="U578" s="103"/>
      <c r="V578" s="103"/>
      <c r="W578" s="103"/>
      <c r="X578" s="103"/>
      <c r="Y578" s="445"/>
      <c r="AA578" s="103"/>
      <c r="AI578" s="103"/>
    </row>
    <row r="579" spans="4:35" x14ac:dyDescent="0.3">
      <c r="D579" s="31"/>
      <c r="N579" s="103"/>
      <c r="P579" s="103"/>
      <c r="Q579" s="103"/>
      <c r="R579" s="127"/>
      <c r="S579" s="103"/>
      <c r="T579" s="103"/>
      <c r="U579" s="103"/>
      <c r="V579" s="103"/>
      <c r="W579" s="103"/>
      <c r="X579" s="103"/>
      <c r="Y579" s="445"/>
      <c r="AA579" s="103"/>
      <c r="AI579" s="103"/>
    </row>
    <row r="580" spans="4:35" x14ac:dyDescent="0.3">
      <c r="D580" s="31"/>
      <c r="N580" s="103"/>
      <c r="P580" s="103"/>
      <c r="Q580" s="103"/>
      <c r="R580" s="127"/>
      <c r="S580" s="103"/>
      <c r="T580" s="103"/>
      <c r="U580" s="103"/>
      <c r="V580" s="103"/>
      <c r="W580" s="103"/>
      <c r="X580" s="103"/>
      <c r="Y580" s="445"/>
      <c r="AA580" s="103"/>
      <c r="AI580" s="103"/>
    </row>
    <row r="581" spans="4:35" x14ac:dyDescent="0.3">
      <c r="D581" s="31"/>
      <c r="N581" s="103"/>
      <c r="P581" s="103"/>
      <c r="Q581" s="103"/>
      <c r="R581" s="127"/>
      <c r="S581" s="103"/>
      <c r="T581" s="103"/>
      <c r="U581" s="103"/>
      <c r="V581" s="103"/>
      <c r="W581" s="103"/>
      <c r="X581" s="103"/>
      <c r="Y581" s="445"/>
      <c r="AA581" s="103"/>
      <c r="AI581" s="103"/>
    </row>
    <row r="582" spans="4:35" x14ac:dyDescent="0.3">
      <c r="D582" s="31"/>
      <c r="N582" s="103"/>
      <c r="P582" s="103"/>
      <c r="Q582" s="103"/>
      <c r="R582" s="127"/>
      <c r="S582" s="103"/>
      <c r="T582" s="103"/>
      <c r="U582" s="103"/>
      <c r="V582" s="103"/>
      <c r="W582" s="103"/>
      <c r="X582" s="103"/>
      <c r="Y582" s="445"/>
      <c r="AA582" s="103"/>
      <c r="AI582" s="103"/>
    </row>
    <row r="583" spans="4:35" x14ac:dyDescent="0.3">
      <c r="D583" s="31"/>
      <c r="N583" s="103"/>
      <c r="P583" s="103"/>
      <c r="Q583" s="103"/>
      <c r="R583" s="127"/>
      <c r="S583" s="103"/>
      <c r="T583" s="103"/>
      <c r="U583" s="103"/>
      <c r="V583" s="103"/>
      <c r="W583" s="103"/>
      <c r="X583" s="103"/>
      <c r="Y583" s="445"/>
      <c r="AA583" s="103"/>
      <c r="AI583" s="103"/>
    </row>
    <row r="584" spans="4:35" x14ac:dyDescent="0.3">
      <c r="D584" s="31"/>
      <c r="N584" s="103"/>
      <c r="P584" s="103"/>
      <c r="Q584" s="103"/>
      <c r="R584" s="127"/>
      <c r="S584" s="103"/>
      <c r="T584" s="103"/>
      <c r="U584" s="103"/>
      <c r="V584" s="103"/>
      <c r="W584" s="103"/>
      <c r="X584" s="103"/>
      <c r="Y584" s="445"/>
      <c r="AA584" s="103"/>
      <c r="AI584" s="103"/>
    </row>
    <row r="585" spans="4:35" x14ac:dyDescent="0.3">
      <c r="D585" s="31"/>
      <c r="N585" s="103"/>
      <c r="P585" s="103"/>
      <c r="Q585" s="103"/>
      <c r="R585" s="127"/>
      <c r="S585" s="103"/>
      <c r="T585" s="103"/>
      <c r="U585" s="103"/>
      <c r="V585" s="103"/>
      <c r="W585" s="103"/>
      <c r="X585" s="103"/>
      <c r="Y585" s="445"/>
      <c r="AA585" s="103"/>
      <c r="AI585" s="103"/>
    </row>
    <row r="586" spans="4:35" x14ac:dyDescent="0.3">
      <c r="D586" s="31"/>
      <c r="N586" s="103"/>
      <c r="P586" s="103"/>
      <c r="Q586" s="103"/>
      <c r="R586" s="127"/>
      <c r="S586" s="103"/>
      <c r="T586" s="103"/>
      <c r="U586" s="103"/>
      <c r="V586" s="103"/>
      <c r="W586" s="103"/>
      <c r="X586" s="103"/>
      <c r="Y586" s="445"/>
      <c r="AA586" s="103"/>
      <c r="AI586" s="103"/>
    </row>
    <row r="587" spans="4:35" x14ac:dyDescent="0.3">
      <c r="D587" s="31"/>
      <c r="N587" s="103"/>
      <c r="P587" s="103"/>
      <c r="Q587" s="103"/>
      <c r="R587" s="127"/>
      <c r="S587" s="103"/>
      <c r="T587" s="103"/>
      <c r="U587" s="103"/>
      <c r="V587" s="103"/>
      <c r="W587" s="103"/>
      <c r="X587" s="103"/>
      <c r="Y587" s="445"/>
      <c r="AA587" s="103"/>
      <c r="AI587" s="103"/>
    </row>
    <row r="588" spans="4:35" x14ac:dyDescent="0.3">
      <c r="D588" s="31"/>
      <c r="N588" s="103"/>
      <c r="P588" s="103"/>
      <c r="Q588" s="103"/>
      <c r="R588" s="127"/>
      <c r="S588" s="103"/>
      <c r="T588" s="103"/>
      <c r="U588" s="103"/>
      <c r="V588" s="103"/>
      <c r="W588" s="103"/>
      <c r="X588" s="103"/>
      <c r="Y588" s="445"/>
      <c r="AA588" s="103"/>
      <c r="AI588" s="103"/>
    </row>
    <row r="589" spans="4:35" x14ac:dyDescent="0.3">
      <c r="D589" s="31"/>
      <c r="N589" s="103"/>
      <c r="P589" s="103"/>
      <c r="Q589" s="103"/>
      <c r="R589" s="127"/>
      <c r="S589" s="103"/>
      <c r="T589" s="103"/>
      <c r="U589" s="103"/>
      <c r="V589" s="103"/>
      <c r="W589" s="103"/>
      <c r="X589" s="103"/>
      <c r="Y589" s="445"/>
      <c r="AA589" s="103"/>
      <c r="AI589" s="103"/>
    </row>
    <row r="590" spans="4:35" x14ac:dyDescent="0.3">
      <c r="D590" s="31"/>
      <c r="N590" s="103"/>
      <c r="P590" s="103"/>
      <c r="Q590" s="103"/>
      <c r="R590" s="127"/>
      <c r="S590" s="103"/>
      <c r="T590" s="103"/>
      <c r="U590" s="103"/>
      <c r="V590" s="103"/>
      <c r="W590" s="103"/>
      <c r="X590" s="103"/>
      <c r="Y590" s="445"/>
      <c r="AA590" s="103"/>
      <c r="AI590" s="103"/>
    </row>
    <row r="591" spans="4:35" x14ac:dyDescent="0.3">
      <c r="D591" s="31"/>
      <c r="N591" s="103"/>
      <c r="P591" s="103"/>
      <c r="Q591" s="103"/>
      <c r="R591" s="127"/>
      <c r="S591" s="103"/>
      <c r="T591" s="103"/>
      <c r="U591" s="103"/>
      <c r="V591" s="103"/>
      <c r="W591" s="103"/>
      <c r="X591" s="103"/>
      <c r="Y591" s="445"/>
      <c r="AA591" s="103"/>
      <c r="AI591" s="103"/>
    </row>
    <row r="592" spans="4:35" x14ac:dyDescent="0.3">
      <c r="D592" s="31"/>
      <c r="N592" s="103"/>
      <c r="P592" s="103"/>
      <c r="Q592" s="103"/>
      <c r="R592" s="127"/>
      <c r="S592" s="103"/>
      <c r="T592" s="103"/>
      <c r="U592" s="103"/>
      <c r="V592" s="103"/>
      <c r="W592" s="103"/>
      <c r="X592" s="103"/>
      <c r="Y592" s="445"/>
      <c r="AA592" s="103"/>
      <c r="AI592" s="103"/>
    </row>
    <row r="593" spans="4:35" x14ac:dyDescent="0.3">
      <c r="D593" s="31"/>
      <c r="N593" s="103"/>
      <c r="P593" s="103"/>
      <c r="Q593" s="103"/>
      <c r="R593" s="127"/>
      <c r="S593" s="103"/>
      <c r="T593" s="103"/>
      <c r="U593" s="103"/>
      <c r="V593" s="103"/>
      <c r="W593" s="103"/>
      <c r="X593" s="103"/>
      <c r="Y593" s="445"/>
      <c r="AA593" s="103"/>
      <c r="AI593" s="103"/>
    </row>
    <row r="594" spans="4:35" x14ac:dyDescent="0.3">
      <c r="D594" s="31"/>
      <c r="N594" s="103"/>
      <c r="P594" s="103"/>
      <c r="Q594" s="103"/>
      <c r="R594" s="127"/>
      <c r="S594" s="103"/>
      <c r="T594" s="103"/>
      <c r="U594" s="103"/>
      <c r="V594" s="103"/>
      <c r="W594" s="103"/>
      <c r="X594" s="103"/>
      <c r="Y594" s="445"/>
      <c r="AA594" s="103"/>
      <c r="AI594" s="103"/>
    </row>
    <row r="595" spans="4:35" x14ac:dyDescent="0.3">
      <c r="D595" s="31"/>
      <c r="N595" s="103"/>
      <c r="P595" s="103"/>
      <c r="Q595" s="103"/>
      <c r="R595" s="127"/>
      <c r="S595" s="103"/>
      <c r="T595" s="103"/>
      <c r="U595" s="103"/>
      <c r="V595" s="103"/>
      <c r="W595" s="103"/>
      <c r="X595" s="103"/>
      <c r="Y595" s="445"/>
      <c r="AA595" s="103"/>
      <c r="AI595" s="103"/>
    </row>
    <row r="596" spans="4:35" x14ac:dyDescent="0.3">
      <c r="D596" s="31"/>
      <c r="N596" s="103"/>
      <c r="P596" s="103"/>
      <c r="Q596" s="103"/>
      <c r="R596" s="127"/>
      <c r="S596" s="103"/>
      <c r="T596" s="103"/>
      <c r="U596" s="103"/>
      <c r="V596" s="103"/>
      <c r="W596" s="103"/>
      <c r="X596" s="103"/>
      <c r="Y596" s="445"/>
      <c r="AA596" s="103"/>
      <c r="AI596" s="103"/>
    </row>
    <row r="597" spans="4:35" x14ac:dyDescent="0.3">
      <c r="D597" s="31"/>
      <c r="N597" s="103"/>
      <c r="P597" s="103"/>
      <c r="Q597" s="103"/>
      <c r="R597" s="127"/>
      <c r="S597" s="103"/>
      <c r="T597" s="103"/>
      <c r="U597" s="103"/>
      <c r="V597" s="103"/>
      <c r="W597" s="103"/>
      <c r="X597" s="103"/>
      <c r="Y597" s="445"/>
      <c r="AA597" s="103"/>
      <c r="AI597" s="103"/>
    </row>
    <row r="598" spans="4:35" x14ac:dyDescent="0.3">
      <c r="D598" s="31"/>
      <c r="N598" s="103"/>
      <c r="P598" s="103"/>
      <c r="Q598" s="103"/>
      <c r="R598" s="127"/>
      <c r="S598" s="103"/>
      <c r="T598" s="103"/>
      <c r="U598" s="103"/>
      <c r="V598" s="103"/>
      <c r="W598" s="103"/>
      <c r="X598" s="103"/>
      <c r="Y598" s="445"/>
      <c r="AA598" s="103"/>
      <c r="AI598" s="103"/>
    </row>
    <row r="599" spans="4:35" x14ac:dyDescent="0.3">
      <c r="D599" s="31"/>
      <c r="N599" s="103"/>
      <c r="P599" s="103"/>
      <c r="Q599" s="103"/>
      <c r="R599" s="127"/>
      <c r="S599" s="103"/>
      <c r="T599" s="103"/>
      <c r="U599" s="103"/>
      <c r="V599" s="103"/>
      <c r="W599" s="103"/>
      <c r="X599" s="103"/>
      <c r="Y599" s="445"/>
      <c r="AA599" s="103"/>
      <c r="AI599" s="103"/>
    </row>
    <row r="600" spans="4:35" x14ac:dyDescent="0.3">
      <c r="D600" s="31"/>
      <c r="N600" s="103"/>
      <c r="P600" s="103"/>
      <c r="Q600" s="103"/>
      <c r="R600" s="127"/>
      <c r="S600" s="103"/>
      <c r="T600" s="103"/>
      <c r="U600" s="103"/>
      <c r="V600" s="103"/>
      <c r="W600" s="103"/>
      <c r="X600" s="103"/>
      <c r="Y600" s="445"/>
      <c r="AA600" s="103"/>
      <c r="AI600" s="103"/>
    </row>
    <row r="601" spans="4:35" x14ac:dyDescent="0.3">
      <c r="D601" s="31"/>
      <c r="N601" s="103"/>
      <c r="P601" s="103"/>
      <c r="Q601" s="103"/>
      <c r="R601" s="127"/>
      <c r="S601" s="103"/>
      <c r="T601" s="103"/>
      <c r="U601" s="103"/>
      <c r="V601" s="103"/>
      <c r="W601" s="103"/>
      <c r="X601" s="103"/>
      <c r="Y601" s="445"/>
      <c r="AA601" s="103"/>
      <c r="AI601" s="103"/>
    </row>
    <row r="602" spans="4:35" x14ac:dyDescent="0.3">
      <c r="D602" s="31"/>
      <c r="N602" s="103"/>
      <c r="P602" s="103"/>
      <c r="Q602" s="103"/>
      <c r="R602" s="127"/>
      <c r="S602" s="103"/>
      <c r="T602" s="103"/>
      <c r="U602" s="103"/>
      <c r="V602" s="103"/>
      <c r="W602" s="103"/>
      <c r="X602" s="103"/>
      <c r="Y602" s="445"/>
      <c r="AA602" s="103"/>
      <c r="AI602" s="103"/>
    </row>
    <row r="603" spans="4:35" x14ac:dyDescent="0.3">
      <c r="D603" s="31"/>
      <c r="N603" s="103"/>
      <c r="P603" s="103"/>
      <c r="Q603" s="103"/>
      <c r="R603" s="127"/>
      <c r="S603" s="103"/>
      <c r="T603" s="103"/>
      <c r="U603" s="103"/>
      <c r="V603" s="103"/>
      <c r="W603" s="103"/>
      <c r="X603" s="103"/>
      <c r="Y603" s="445"/>
      <c r="AA603" s="103"/>
      <c r="AI603" s="103"/>
    </row>
    <row r="604" spans="4:35" x14ac:dyDescent="0.3">
      <c r="D604" s="31"/>
      <c r="N604" s="103"/>
      <c r="P604" s="103"/>
      <c r="Q604" s="103"/>
      <c r="R604" s="127"/>
      <c r="S604" s="103"/>
      <c r="T604" s="103"/>
      <c r="U604" s="103"/>
      <c r="V604" s="103"/>
      <c r="W604" s="103"/>
      <c r="X604" s="103"/>
      <c r="Y604" s="445"/>
      <c r="AA604" s="103"/>
      <c r="AI604" s="103"/>
    </row>
    <row r="605" spans="4:35" x14ac:dyDescent="0.3">
      <c r="D605" s="31"/>
      <c r="N605" s="103"/>
      <c r="P605" s="103"/>
      <c r="Q605" s="103"/>
      <c r="R605" s="127"/>
      <c r="S605" s="103"/>
      <c r="T605" s="103"/>
      <c r="U605" s="103"/>
      <c r="V605" s="103"/>
      <c r="W605" s="103"/>
      <c r="X605" s="103"/>
      <c r="Y605" s="445"/>
      <c r="AA605" s="103"/>
      <c r="AI605" s="103"/>
    </row>
    <row r="606" spans="4:35" x14ac:dyDescent="0.3">
      <c r="D606" s="31"/>
      <c r="N606" s="103"/>
      <c r="P606" s="103"/>
      <c r="Q606" s="103"/>
      <c r="R606" s="127"/>
      <c r="S606" s="103"/>
      <c r="T606" s="103"/>
      <c r="U606" s="103"/>
      <c r="V606" s="103"/>
      <c r="W606" s="103"/>
      <c r="X606" s="103"/>
      <c r="Y606" s="445"/>
      <c r="AA606" s="103"/>
      <c r="AI606" s="103"/>
    </row>
    <row r="607" spans="4:35" x14ac:dyDescent="0.3">
      <c r="D607" s="31"/>
      <c r="N607" s="103"/>
      <c r="P607" s="103"/>
      <c r="Q607" s="103"/>
      <c r="R607" s="127"/>
      <c r="S607" s="103"/>
      <c r="T607" s="103"/>
      <c r="U607" s="103"/>
      <c r="V607" s="103"/>
      <c r="W607" s="103"/>
      <c r="X607" s="103"/>
      <c r="Y607" s="445"/>
      <c r="AA607" s="103"/>
      <c r="AI607" s="103"/>
    </row>
    <row r="608" spans="4:35" x14ac:dyDescent="0.3">
      <c r="D608" s="31"/>
      <c r="N608" s="103"/>
      <c r="P608" s="103"/>
      <c r="Q608" s="103"/>
      <c r="R608" s="127"/>
      <c r="S608" s="103"/>
      <c r="T608" s="103"/>
      <c r="U608" s="103"/>
      <c r="V608" s="103"/>
      <c r="W608" s="103"/>
      <c r="X608" s="103"/>
      <c r="Y608" s="445"/>
      <c r="AA608" s="103"/>
      <c r="AI608" s="103"/>
    </row>
    <row r="609" spans="4:35" x14ac:dyDescent="0.3">
      <c r="D609" s="31"/>
      <c r="N609" s="103"/>
      <c r="P609" s="103"/>
      <c r="Q609" s="103"/>
      <c r="R609" s="127"/>
      <c r="S609" s="103"/>
      <c r="T609" s="103"/>
      <c r="U609" s="103"/>
      <c r="V609" s="103"/>
      <c r="W609" s="103"/>
      <c r="X609" s="103"/>
      <c r="Y609" s="445"/>
      <c r="AA609" s="103"/>
      <c r="AI609" s="103"/>
    </row>
    <row r="610" spans="4:35" x14ac:dyDescent="0.3">
      <c r="D610" s="31"/>
      <c r="N610" s="103"/>
      <c r="P610" s="103"/>
      <c r="Q610" s="103"/>
      <c r="R610" s="127"/>
      <c r="S610" s="103"/>
      <c r="T610" s="103"/>
      <c r="U610" s="103"/>
      <c r="V610" s="103"/>
      <c r="W610" s="103"/>
      <c r="X610" s="103"/>
      <c r="Y610" s="445"/>
      <c r="AA610" s="103"/>
      <c r="AI610" s="103"/>
    </row>
    <row r="611" spans="4:35" x14ac:dyDescent="0.3">
      <c r="D611" s="31"/>
      <c r="N611" s="103"/>
      <c r="P611" s="103"/>
      <c r="Q611" s="103"/>
      <c r="R611" s="127"/>
      <c r="S611" s="103"/>
      <c r="T611" s="103"/>
      <c r="U611" s="103"/>
      <c r="V611" s="103"/>
      <c r="W611" s="103"/>
      <c r="X611" s="103"/>
      <c r="Y611" s="445"/>
      <c r="AA611" s="103"/>
      <c r="AI611" s="103"/>
    </row>
    <row r="612" spans="4:35" x14ac:dyDescent="0.3">
      <c r="D612" s="31"/>
      <c r="N612" s="103"/>
      <c r="P612" s="103"/>
      <c r="Q612" s="103"/>
      <c r="R612" s="127"/>
      <c r="S612" s="103"/>
      <c r="T612" s="103"/>
      <c r="U612" s="103"/>
      <c r="V612" s="103"/>
      <c r="W612" s="103"/>
      <c r="X612" s="103"/>
      <c r="Y612" s="445"/>
      <c r="AA612" s="103"/>
      <c r="AI612" s="103"/>
    </row>
    <row r="613" spans="4:35" x14ac:dyDescent="0.3">
      <c r="D613" s="31"/>
      <c r="N613" s="103"/>
      <c r="P613" s="103"/>
      <c r="Q613" s="103"/>
      <c r="R613" s="127"/>
      <c r="S613" s="103"/>
      <c r="T613" s="103"/>
      <c r="U613" s="103"/>
      <c r="V613" s="103"/>
      <c r="W613" s="103"/>
      <c r="X613" s="103"/>
      <c r="Y613" s="445"/>
      <c r="AA613" s="103"/>
      <c r="AI613" s="103"/>
    </row>
    <row r="614" spans="4:35" x14ac:dyDescent="0.3">
      <c r="D614" s="31"/>
      <c r="N614" s="103"/>
      <c r="P614" s="103"/>
      <c r="Q614" s="103"/>
      <c r="R614" s="127"/>
      <c r="S614" s="103"/>
      <c r="T614" s="103"/>
      <c r="U614" s="103"/>
      <c r="V614" s="103"/>
      <c r="W614" s="103"/>
      <c r="X614" s="103"/>
      <c r="Y614" s="445"/>
      <c r="AA614" s="103"/>
      <c r="AI614" s="103"/>
    </row>
    <row r="615" spans="4:35" x14ac:dyDescent="0.3">
      <c r="D615" s="31"/>
      <c r="N615" s="103"/>
      <c r="P615" s="103"/>
      <c r="Q615" s="103"/>
      <c r="R615" s="127"/>
      <c r="S615" s="103"/>
      <c r="T615" s="103"/>
      <c r="U615" s="103"/>
      <c r="V615" s="103"/>
      <c r="W615" s="103"/>
      <c r="X615" s="103"/>
      <c r="Y615" s="445"/>
      <c r="AA615" s="103"/>
      <c r="AI615" s="103"/>
    </row>
    <row r="616" spans="4:35" x14ac:dyDescent="0.3">
      <c r="D616" s="31"/>
      <c r="N616" s="103"/>
      <c r="P616" s="103"/>
      <c r="Q616" s="103"/>
      <c r="R616" s="127"/>
      <c r="S616" s="103"/>
      <c r="T616" s="103"/>
      <c r="U616" s="103"/>
      <c r="V616" s="103"/>
      <c r="W616" s="103"/>
      <c r="X616" s="103"/>
      <c r="Y616" s="445"/>
      <c r="AA616" s="103"/>
      <c r="AI616" s="103"/>
    </row>
    <row r="617" spans="4:35" x14ac:dyDescent="0.3">
      <c r="D617" s="31"/>
      <c r="N617" s="103"/>
      <c r="P617" s="103"/>
      <c r="Q617" s="103"/>
      <c r="R617" s="127"/>
      <c r="S617" s="103"/>
      <c r="T617" s="103"/>
      <c r="U617" s="103"/>
      <c r="V617" s="103"/>
      <c r="W617" s="103"/>
      <c r="X617" s="103"/>
      <c r="Y617" s="445"/>
      <c r="AA617" s="103"/>
      <c r="AI617" s="103"/>
    </row>
    <row r="618" spans="4:35" x14ac:dyDescent="0.3">
      <c r="D618" s="31"/>
      <c r="N618" s="103"/>
      <c r="P618" s="103"/>
      <c r="Q618" s="103"/>
      <c r="R618" s="127"/>
      <c r="S618" s="103"/>
      <c r="T618" s="103"/>
      <c r="U618" s="103"/>
      <c r="V618" s="103"/>
      <c r="W618" s="103"/>
      <c r="X618" s="103"/>
      <c r="Y618" s="445"/>
      <c r="AA618" s="103"/>
      <c r="AI618" s="103"/>
    </row>
    <row r="619" spans="4:35" x14ac:dyDescent="0.3">
      <c r="D619" s="31"/>
      <c r="N619" s="103"/>
      <c r="P619" s="103"/>
      <c r="Q619" s="103"/>
      <c r="R619" s="127"/>
      <c r="S619" s="103"/>
      <c r="T619" s="103"/>
      <c r="U619" s="103"/>
      <c r="V619" s="103"/>
      <c r="W619" s="103"/>
      <c r="X619" s="103"/>
      <c r="Y619" s="445"/>
      <c r="AA619" s="103"/>
      <c r="AI619" s="103"/>
    </row>
    <row r="620" spans="4:35" x14ac:dyDescent="0.3">
      <c r="D620" s="31"/>
      <c r="N620" s="103"/>
      <c r="P620" s="103"/>
      <c r="Q620" s="103"/>
      <c r="R620" s="127"/>
      <c r="S620" s="103"/>
      <c r="T620" s="103"/>
      <c r="U620" s="103"/>
      <c r="V620" s="103"/>
      <c r="W620" s="103"/>
      <c r="X620" s="103"/>
      <c r="Y620" s="445"/>
      <c r="AA620" s="103"/>
      <c r="AI620" s="103"/>
    </row>
    <row r="621" spans="4:35" x14ac:dyDescent="0.3">
      <c r="D621" s="31"/>
      <c r="N621" s="103"/>
      <c r="P621" s="103"/>
      <c r="Q621" s="103"/>
      <c r="R621" s="127"/>
      <c r="S621" s="103"/>
      <c r="T621" s="103"/>
      <c r="U621" s="103"/>
      <c r="V621" s="103"/>
      <c r="W621" s="103"/>
      <c r="X621" s="103"/>
      <c r="Y621" s="445"/>
      <c r="AA621" s="103"/>
      <c r="AI621" s="103"/>
    </row>
    <row r="622" spans="4:35" x14ac:dyDescent="0.3">
      <c r="D622" s="31"/>
      <c r="N622" s="103"/>
      <c r="P622" s="103"/>
      <c r="Q622" s="103"/>
      <c r="R622" s="127"/>
      <c r="S622" s="103"/>
      <c r="T622" s="103"/>
      <c r="U622" s="103"/>
      <c r="V622" s="103"/>
      <c r="W622" s="103"/>
      <c r="X622" s="103"/>
      <c r="Y622" s="445"/>
      <c r="AA622" s="103"/>
      <c r="AI622" s="103"/>
    </row>
    <row r="623" spans="4:35" x14ac:dyDescent="0.3">
      <c r="D623" s="31"/>
      <c r="N623" s="103"/>
      <c r="P623" s="103"/>
      <c r="Q623" s="103"/>
      <c r="R623" s="127"/>
      <c r="S623" s="103"/>
      <c r="T623" s="103"/>
      <c r="U623" s="103"/>
      <c r="V623" s="103"/>
      <c r="W623" s="103"/>
      <c r="X623" s="103"/>
      <c r="Y623" s="445"/>
      <c r="AA623" s="103"/>
      <c r="AI623" s="103"/>
    </row>
    <row r="624" spans="4:35" x14ac:dyDescent="0.3">
      <c r="D624" s="31"/>
      <c r="N624" s="103"/>
      <c r="P624" s="103"/>
      <c r="Q624" s="103"/>
      <c r="R624" s="127"/>
      <c r="S624" s="103"/>
      <c r="T624" s="103"/>
      <c r="U624" s="103"/>
      <c r="V624" s="103"/>
      <c r="W624" s="103"/>
      <c r="X624" s="103"/>
      <c r="Y624" s="445"/>
      <c r="AA624" s="103"/>
      <c r="AI624" s="103"/>
    </row>
    <row r="625" spans="4:35" x14ac:dyDescent="0.3">
      <c r="D625" s="31"/>
      <c r="N625" s="103"/>
      <c r="P625" s="103"/>
      <c r="Q625" s="103"/>
      <c r="R625" s="127"/>
      <c r="S625" s="103"/>
      <c r="T625" s="103"/>
      <c r="U625" s="103"/>
      <c r="V625" s="103"/>
      <c r="W625" s="103"/>
      <c r="X625" s="103"/>
      <c r="Y625" s="445"/>
      <c r="AA625" s="103"/>
      <c r="AI625" s="103"/>
    </row>
    <row r="626" spans="4:35" x14ac:dyDescent="0.3">
      <c r="D626" s="31"/>
      <c r="N626" s="103"/>
      <c r="P626" s="103"/>
      <c r="Q626" s="103"/>
      <c r="R626" s="127"/>
      <c r="S626" s="103"/>
      <c r="T626" s="103"/>
      <c r="U626" s="103"/>
      <c r="V626" s="103"/>
      <c r="W626" s="103"/>
      <c r="X626" s="103"/>
      <c r="Y626" s="445"/>
      <c r="AA626" s="103"/>
      <c r="AI626" s="103"/>
    </row>
    <row r="627" spans="4:35" x14ac:dyDescent="0.3">
      <c r="D627" s="31"/>
      <c r="N627" s="103"/>
      <c r="P627" s="103"/>
      <c r="Q627" s="103"/>
      <c r="R627" s="127"/>
      <c r="S627" s="103"/>
      <c r="T627" s="103"/>
      <c r="U627" s="103"/>
      <c r="V627" s="103"/>
      <c r="W627" s="103"/>
      <c r="X627" s="103"/>
      <c r="Y627" s="445"/>
      <c r="AA627" s="103"/>
      <c r="AI627" s="103"/>
    </row>
    <row r="628" spans="4:35" x14ac:dyDescent="0.3">
      <c r="D628" s="31"/>
      <c r="N628" s="103"/>
      <c r="P628" s="103"/>
      <c r="Q628" s="103"/>
      <c r="R628" s="127"/>
      <c r="S628" s="103"/>
      <c r="T628" s="103"/>
      <c r="U628" s="103"/>
      <c r="V628" s="103"/>
      <c r="W628" s="103"/>
      <c r="X628" s="103"/>
      <c r="Y628" s="445"/>
      <c r="AA628" s="103"/>
      <c r="AI628" s="103"/>
    </row>
    <row r="629" spans="4:35" x14ac:dyDescent="0.3">
      <c r="D629" s="31"/>
      <c r="N629" s="103"/>
      <c r="P629" s="103"/>
      <c r="Q629" s="103"/>
      <c r="R629" s="127"/>
      <c r="S629" s="103"/>
      <c r="T629" s="103"/>
      <c r="U629" s="103"/>
      <c r="V629" s="103"/>
      <c r="W629" s="103"/>
      <c r="X629" s="103"/>
      <c r="Y629" s="445"/>
      <c r="AA629" s="103"/>
      <c r="AI629" s="103"/>
    </row>
    <row r="630" spans="4:35" x14ac:dyDescent="0.3">
      <c r="D630" s="31"/>
      <c r="N630" s="103"/>
      <c r="P630" s="103"/>
      <c r="Q630" s="103"/>
      <c r="R630" s="127"/>
      <c r="S630" s="103"/>
      <c r="T630" s="103"/>
      <c r="U630" s="103"/>
      <c r="V630" s="103"/>
      <c r="W630" s="103"/>
      <c r="X630" s="103"/>
      <c r="Y630" s="445"/>
      <c r="AA630" s="103"/>
      <c r="AI630" s="103"/>
    </row>
    <row r="631" spans="4:35" x14ac:dyDescent="0.3">
      <c r="D631" s="31"/>
      <c r="N631" s="103"/>
      <c r="P631" s="103"/>
      <c r="Q631" s="103"/>
      <c r="R631" s="127"/>
      <c r="S631" s="103"/>
      <c r="T631" s="103"/>
      <c r="U631" s="103"/>
      <c r="V631" s="103"/>
      <c r="W631" s="103"/>
      <c r="X631" s="103"/>
      <c r="Y631" s="445"/>
      <c r="AA631" s="103"/>
      <c r="AI631" s="103"/>
    </row>
    <row r="632" spans="4:35" x14ac:dyDescent="0.3">
      <c r="D632" s="31"/>
      <c r="N632" s="103"/>
      <c r="P632" s="103"/>
      <c r="Q632" s="103"/>
      <c r="R632" s="127"/>
      <c r="S632" s="103"/>
      <c r="T632" s="103"/>
      <c r="U632" s="103"/>
      <c r="V632" s="103"/>
      <c r="W632" s="103"/>
      <c r="X632" s="103"/>
      <c r="Y632" s="445"/>
      <c r="AA632" s="103"/>
      <c r="AI632" s="103"/>
    </row>
    <row r="633" spans="4:35" x14ac:dyDescent="0.3">
      <c r="D633" s="31"/>
      <c r="N633" s="103"/>
      <c r="P633" s="103"/>
      <c r="Q633" s="103"/>
      <c r="R633" s="127"/>
      <c r="S633" s="103"/>
      <c r="T633" s="103"/>
      <c r="U633" s="103"/>
      <c r="V633" s="103"/>
      <c r="W633" s="103"/>
      <c r="X633" s="103"/>
      <c r="Y633" s="445"/>
      <c r="AA633" s="103"/>
      <c r="AI633" s="103"/>
    </row>
    <row r="634" spans="4:35" x14ac:dyDescent="0.3">
      <c r="D634" s="31"/>
      <c r="N634" s="103"/>
      <c r="P634" s="103"/>
      <c r="Q634" s="103"/>
      <c r="R634" s="127"/>
      <c r="S634" s="103"/>
      <c r="T634" s="103"/>
      <c r="U634" s="103"/>
      <c r="V634" s="103"/>
      <c r="W634" s="103"/>
      <c r="X634" s="103"/>
      <c r="Y634" s="445"/>
      <c r="AA634" s="103"/>
      <c r="AI634" s="103"/>
    </row>
    <row r="635" spans="4:35" x14ac:dyDescent="0.3">
      <c r="D635" s="31"/>
      <c r="N635" s="103"/>
      <c r="P635" s="103"/>
      <c r="Q635" s="103"/>
      <c r="R635" s="127"/>
      <c r="S635" s="103"/>
      <c r="T635" s="103"/>
      <c r="U635" s="103"/>
      <c r="V635" s="103"/>
      <c r="W635" s="103"/>
      <c r="X635" s="103"/>
      <c r="Y635" s="445"/>
      <c r="AA635" s="103"/>
      <c r="AI635" s="103"/>
    </row>
    <row r="636" spans="4:35" x14ac:dyDescent="0.3">
      <c r="D636" s="31"/>
      <c r="N636" s="103"/>
      <c r="P636" s="103"/>
      <c r="Q636" s="103"/>
      <c r="R636" s="127"/>
      <c r="S636" s="103"/>
      <c r="T636" s="103"/>
      <c r="U636" s="103"/>
      <c r="V636" s="103"/>
      <c r="W636" s="103"/>
      <c r="X636" s="103"/>
      <c r="Y636" s="445"/>
      <c r="AA636" s="103"/>
      <c r="AI636" s="103"/>
    </row>
    <row r="637" spans="4:35" x14ac:dyDescent="0.3">
      <c r="D637" s="31"/>
      <c r="N637" s="103"/>
      <c r="P637" s="103"/>
      <c r="Q637" s="103"/>
      <c r="R637" s="127"/>
      <c r="S637" s="103"/>
      <c r="T637" s="103"/>
      <c r="U637" s="103"/>
      <c r="V637" s="103"/>
      <c r="W637" s="103"/>
      <c r="X637" s="103"/>
      <c r="Y637" s="445"/>
      <c r="AA637" s="103"/>
      <c r="AI637" s="103"/>
    </row>
    <row r="638" spans="4:35" x14ac:dyDescent="0.3">
      <c r="D638" s="31"/>
      <c r="N638" s="103"/>
      <c r="P638" s="103"/>
      <c r="Q638" s="103"/>
      <c r="R638" s="127"/>
      <c r="S638" s="103"/>
      <c r="T638" s="103"/>
      <c r="U638" s="103"/>
      <c r="V638" s="103"/>
      <c r="W638" s="103"/>
      <c r="X638" s="103"/>
      <c r="Y638" s="445"/>
      <c r="AA638" s="103"/>
      <c r="AI638" s="103"/>
    </row>
    <row r="639" spans="4:35" x14ac:dyDescent="0.3">
      <c r="D639" s="31"/>
      <c r="N639" s="103"/>
      <c r="P639" s="103"/>
      <c r="Q639" s="103"/>
      <c r="R639" s="127"/>
      <c r="S639" s="103"/>
      <c r="T639" s="103"/>
      <c r="U639" s="103"/>
      <c r="V639" s="103"/>
      <c r="W639" s="103"/>
      <c r="X639" s="103"/>
      <c r="Y639" s="445"/>
      <c r="AA639" s="103"/>
      <c r="AI639" s="103"/>
    </row>
    <row r="640" spans="4:35" x14ac:dyDescent="0.3">
      <c r="D640" s="31"/>
      <c r="N640" s="103"/>
      <c r="P640" s="103"/>
      <c r="Q640" s="103"/>
      <c r="R640" s="127"/>
      <c r="S640" s="103"/>
      <c r="T640" s="103"/>
      <c r="U640" s="103"/>
      <c r="V640" s="103"/>
      <c r="W640" s="103"/>
      <c r="X640" s="103"/>
      <c r="Y640" s="445"/>
      <c r="AA640" s="103"/>
      <c r="AI640" s="103"/>
    </row>
    <row r="641" spans="4:35" x14ac:dyDescent="0.3">
      <c r="D641" s="31"/>
      <c r="N641" s="103"/>
      <c r="P641" s="103"/>
      <c r="Q641" s="103"/>
      <c r="R641" s="127"/>
      <c r="S641" s="103"/>
      <c r="T641" s="103"/>
      <c r="U641" s="103"/>
      <c r="V641" s="103"/>
      <c r="W641" s="103"/>
      <c r="X641" s="103"/>
      <c r="Y641" s="445"/>
      <c r="AA641" s="103"/>
      <c r="AI641" s="103"/>
    </row>
    <row r="642" spans="4:35" x14ac:dyDescent="0.3">
      <c r="D642" s="31"/>
      <c r="N642" s="103"/>
      <c r="P642" s="103"/>
      <c r="Q642" s="103"/>
      <c r="R642" s="127"/>
      <c r="S642" s="103"/>
      <c r="T642" s="103"/>
      <c r="U642" s="103"/>
      <c r="V642" s="103"/>
      <c r="W642" s="103"/>
      <c r="X642" s="103"/>
      <c r="Y642" s="445"/>
      <c r="AA642" s="103"/>
      <c r="AI642" s="103"/>
    </row>
    <row r="643" spans="4:35" x14ac:dyDescent="0.3">
      <c r="D643" s="31"/>
      <c r="N643" s="103"/>
      <c r="P643" s="103"/>
      <c r="Q643" s="103"/>
      <c r="R643" s="127"/>
      <c r="S643" s="103"/>
      <c r="T643" s="103"/>
      <c r="U643" s="103"/>
      <c r="V643" s="103"/>
      <c r="W643" s="103"/>
      <c r="X643" s="103"/>
      <c r="Y643" s="445"/>
      <c r="AA643" s="103"/>
      <c r="AI643" s="103"/>
    </row>
    <row r="644" spans="4:35" x14ac:dyDescent="0.3">
      <c r="D644" s="31"/>
      <c r="N644" s="103"/>
      <c r="P644" s="103"/>
      <c r="Q644" s="103"/>
      <c r="R644" s="127"/>
      <c r="S644" s="103"/>
      <c r="T644" s="103"/>
      <c r="U644" s="103"/>
      <c r="V644" s="103"/>
      <c r="W644" s="103"/>
      <c r="X644" s="103"/>
      <c r="Y644" s="445"/>
      <c r="AA644" s="103"/>
      <c r="AI644" s="103"/>
    </row>
    <row r="645" spans="4:35" x14ac:dyDescent="0.3">
      <c r="D645" s="31"/>
      <c r="N645" s="103"/>
      <c r="P645" s="103"/>
      <c r="Q645" s="103"/>
      <c r="R645" s="127"/>
      <c r="S645" s="103"/>
      <c r="T645" s="103"/>
      <c r="U645" s="103"/>
      <c r="V645" s="103"/>
      <c r="W645" s="103"/>
      <c r="X645" s="103"/>
      <c r="Y645" s="445"/>
      <c r="AA645" s="103"/>
      <c r="AI645" s="103"/>
    </row>
    <row r="646" spans="4:35" x14ac:dyDescent="0.3">
      <c r="D646" s="31"/>
      <c r="N646" s="103"/>
      <c r="P646" s="103"/>
      <c r="Q646" s="103"/>
      <c r="R646" s="127"/>
      <c r="S646" s="103"/>
      <c r="T646" s="103"/>
      <c r="U646" s="103"/>
      <c r="V646" s="103"/>
      <c r="W646" s="103"/>
      <c r="X646" s="103"/>
      <c r="Y646" s="445"/>
      <c r="AA646" s="103"/>
      <c r="AI646" s="103"/>
    </row>
    <row r="647" spans="4:35" x14ac:dyDescent="0.3">
      <c r="D647" s="31"/>
      <c r="N647" s="103"/>
      <c r="P647" s="103"/>
      <c r="Q647" s="103"/>
      <c r="R647" s="127"/>
      <c r="S647" s="103"/>
      <c r="T647" s="103"/>
      <c r="U647" s="103"/>
      <c r="V647" s="103"/>
      <c r="W647" s="103"/>
      <c r="X647" s="103"/>
      <c r="Y647" s="445"/>
      <c r="AA647" s="103"/>
      <c r="AI647" s="103"/>
    </row>
    <row r="648" spans="4:35" x14ac:dyDescent="0.3">
      <c r="D648" s="31"/>
      <c r="N648" s="103"/>
      <c r="P648" s="103"/>
      <c r="Q648" s="103"/>
      <c r="R648" s="127"/>
      <c r="S648" s="103"/>
      <c r="T648" s="103"/>
      <c r="U648" s="103"/>
      <c r="V648" s="103"/>
      <c r="W648" s="103"/>
      <c r="X648" s="103"/>
      <c r="Y648" s="445"/>
      <c r="AA648" s="103"/>
      <c r="AI648" s="103"/>
    </row>
    <row r="649" spans="4:35" x14ac:dyDescent="0.3">
      <c r="D649" s="31"/>
      <c r="N649" s="103"/>
      <c r="P649" s="103"/>
      <c r="Q649" s="103"/>
      <c r="R649" s="127"/>
      <c r="S649" s="103"/>
      <c r="T649" s="103"/>
      <c r="U649" s="103"/>
      <c r="V649" s="103"/>
      <c r="W649" s="103"/>
      <c r="X649" s="103"/>
      <c r="Y649" s="445"/>
      <c r="AA649" s="103"/>
      <c r="AI649" s="103"/>
    </row>
    <row r="650" spans="4:35" x14ac:dyDescent="0.3">
      <c r="D650" s="31"/>
      <c r="N650" s="103"/>
      <c r="P650" s="103"/>
      <c r="Q650" s="103"/>
      <c r="R650" s="127"/>
      <c r="S650" s="103"/>
      <c r="T650" s="103"/>
      <c r="U650" s="103"/>
      <c r="V650" s="103"/>
      <c r="W650" s="103"/>
      <c r="X650" s="103"/>
      <c r="Y650" s="445"/>
      <c r="AA650" s="103"/>
      <c r="AI650" s="103"/>
    </row>
    <row r="651" spans="4:35" x14ac:dyDescent="0.3">
      <c r="D651" s="31"/>
      <c r="N651" s="103"/>
      <c r="P651" s="103"/>
      <c r="Q651" s="103"/>
      <c r="R651" s="127"/>
      <c r="S651" s="103"/>
      <c r="T651" s="103"/>
      <c r="U651" s="103"/>
      <c r="V651" s="103"/>
      <c r="W651" s="103"/>
      <c r="X651" s="103"/>
      <c r="Y651" s="445"/>
      <c r="AA651" s="103"/>
      <c r="AI651" s="103"/>
    </row>
    <row r="652" spans="4:35" x14ac:dyDescent="0.3">
      <c r="D652" s="31"/>
      <c r="N652" s="103"/>
      <c r="P652" s="103"/>
      <c r="Q652" s="103"/>
      <c r="R652" s="127"/>
      <c r="S652" s="103"/>
      <c r="T652" s="103"/>
      <c r="U652" s="103"/>
      <c r="V652" s="103"/>
      <c r="W652" s="103"/>
      <c r="X652" s="103"/>
      <c r="Y652" s="445"/>
      <c r="AA652" s="103"/>
      <c r="AI652" s="103"/>
    </row>
    <row r="653" spans="4:35" x14ac:dyDescent="0.3">
      <c r="D653" s="31"/>
      <c r="N653" s="103"/>
      <c r="P653" s="103"/>
      <c r="Q653" s="103"/>
      <c r="R653" s="127"/>
      <c r="S653" s="103"/>
      <c r="T653" s="103"/>
      <c r="U653" s="103"/>
      <c r="V653" s="103"/>
      <c r="W653" s="103"/>
      <c r="X653" s="103"/>
      <c r="Y653" s="445"/>
      <c r="AA653" s="103"/>
      <c r="AI653" s="103"/>
    </row>
    <row r="654" spans="4:35" x14ac:dyDescent="0.3">
      <c r="D654" s="31"/>
      <c r="N654" s="103"/>
      <c r="P654" s="103"/>
      <c r="Q654" s="103"/>
      <c r="R654" s="127"/>
      <c r="S654" s="103"/>
      <c r="T654" s="103"/>
      <c r="U654" s="103"/>
      <c r="V654" s="103"/>
      <c r="W654" s="103"/>
      <c r="X654" s="103"/>
      <c r="Y654" s="445"/>
      <c r="AA654" s="103"/>
      <c r="AI654" s="103"/>
    </row>
    <row r="655" spans="4:35" x14ac:dyDescent="0.3">
      <c r="D655" s="31"/>
      <c r="N655" s="103"/>
      <c r="P655" s="103"/>
      <c r="Q655" s="103"/>
      <c r="R655" s="127"/>
      <c r="S655" s="103"/>
      <c r="T655" s="103"/>
      <c r="U655" s="103"/>
      <c r="V655" s="103"/>
      <c r="W655" s="103"/>
      <c r="X655" s="103"/>
      <c r="Y655" s="445"/>
      <c r="AA655" s="103"/>
      <c r="AI655" s="103"/>
    </row>
    <row r="656" spans="4:35" x14ac:dyDescent="0.3">
      <c r="D656" s="31"/>
      <c r="N656" s="103"/>
      <c r="P656" s="103"/>
      <c r="Q656" s="103"/>
      <c r="R656" s="127"/>
      <c r="S656" s="103"/>
      <c r="T656" s="103"/>
      <c r="U656" s="103"/>
      <c r="V656" s="103"/>
      <c r="W656" s="103"/>
      <c r="X656" s="103"/>
      <c r="Y656" s="445"/>
      <c r="AA656" s="103"/>
      <c r="AI656" s="103"/>
    </row>
    <row r="657" spans="4:35" x14ac:dyDescent="0.3">
      <c r="D657" s="31"/>
      <c r="N657" s="103"/>
      <c r="P657" s="103"/>
      <c r="Q657" s="103"/>
      <c r="R657" s="127"/>
      <c r="S657" s="103"/>
      <c r="T657" s="103"/>
      <c r="U657" s="103"/>
      <c r="V657" s="103"/>
      <c r="W657" s="103"/>
      <c r="X657" s="103"/>
      <c r="Y657" s="445"/>
      <c r="AA657" s="103"/>
      <c r="AI657" s="103"/>
    </row>
    <row r="658" spans="4:35" x14ac:dyDescent="0.3">
      <c r="D658" s="31"/>
      <c r="N658" s="103"/>
      <c r="P658" s="103"/>
      <c r="Q658" s="103"/>
      <c r="R658" s="127"/>
      <c r="S658" s="103"/>
      <c r="T658" s="103"/>
      <c r="U658" s="103"/>
      <c r="V658" s="103"/>
      <c r="W658" s="103"/>
      <c r="X658" s="103"/>
      <c r="Y658" s="445"/>
      <c r="AA658" s="103"/>
      <c r="AI658" s="103"/>
    </row>
    <row r="659" spans="4:35" x14ac:dyDescent="0.3">
      <c r="D659" s="31"/>
      <c r="N659" s="103"/>
      <c r="P659" s="103"/>
      <c r="Q659" s="103"/>
      <c r="R659" s="127"/>
      <c r="S659" s="103"/>
      <c r="T659" s="103"/>
      <c r="U659" s="103"/>
      <c r="V659" s="103"/>
      <c r="W659" s="103"/>
      <c r="X659" s="103"/>
      <c r="Y659" s="445"/>
      <c r="AA659" s="103"/>
      <c r="AI659" s="103"/>
    </row>
    <row r="660" spans="4:35" x14ac:dyDescent="0.3">
      <c r="D660" s="31"/>
      <c r="N660" s="103"/>
      <c r="P660" s="103"/>
      <c r="Q660" s="103"/>
      <c r="R660" s="127"/>
      <c r="S660" s="103"/>
      <c r="T660" s="103"/>
      <c r="U660" s="103"/>
      <c r="V660" s="103"/>
      <c r="W660" s="103"/>
      <c r="X660" s="103"/>
      <c r="Y660" s="445"/>
      <c r="AA660" s="103"/>
      <c r="AI660" s="103"/>
    </row>
    <row r="661" spans="4:35" x14ac:dyDescent="0.3">
      <c r="D661" s="31"/>
      <c r="N661" s="103"/>
      <c r="P661" s="103"/>
      <c r="Q661" s="103"/>
      <c r="R661" s="127"/>
      <c r="S661" s="103"/>
      <c r="T661" s="103"/>
      <c r="U661" s="103"/>
      <c r="V661" s="103"/>
      <c r="W661" s="103"/>
      <c r="X661" s="103"/>
      <c r="Y661" s="445"/>
      <c r="AA661" s="103"/>
      <c r="AI661" s="103"/>
    </row>
    <row r="662" spans="4:35" x14ac:dyDescent="0.3">
      <c r="D662" s="31"/>
      <c r="N662" s="103"/>
      <c r="P662" s="103"/>
      <c r="Q662" s="103"/>
      <c r="R662" s="127"/>
      <c r="S662" s="103"/>
      <c r="T662" s="103"/>
      <c r="U662" s="103"/>
      <c r="V662" s="103"/>
      <c r="W662" s="103"/>
      <c r="X662" s="103"/>
      <c r="Y662" s="445"/>
      <c r="AA662" s="103"/>
      <c r="AI662" s="103"/>
    </row>
    <row r="663" spans="4:35" x14ac:dyDescent="0.3">
      <c r="D663" s="31"/>
      <c r="N663" s="103"/>
      <c r="P663" s="103"/>
      <c r="Q663" s="103"/>
      <c r="R663" s="127"/>
      <c r="S663" s="103"/>
      <c r="T663" s="103"/>
      <c r="U663" s="103"/>
      <c r="V663" s="103"/>
      <c r="W663" s="103"/>
      <c r="X663" s="103"/>
      <c r="Y663" s="445"/>
      <c r="AA663" s="103"/>
      <c r="AI663" s="103"/>
    </row>
    <row r="664" spans="4:35" x14ac:dyDescent="0.3">
      <c r="D664" s="31"/>
      <c r="N664" s="103"/>
      <c r="P664" s="103"/>
      <c r="Q664" s="103"/>
      <c r="R664" s="127"/>
      <c r="S664" s="103"/>
      <c r="T664" s="103"/>
      <c r="U664" s="103"/>
      <c r="V664" s="103"/>
      <c r="W664" s="103"/>
      <c r="X664" s="103"/>
      <c r="Y664" s="445"/>
      <c r="AA664" s="103"/>
      <c r="AI664" s="103"/>
    </row>
    <row r="665" spans="4:35" x14ac:dyDescent="0.3">
      <c r="D665" s="31"/>
      <c r="N665" s="103"/>
      <c r="P665" s="103"/>
      <c r="Q665" s="103"/>
      <c r="R665" s="127"/>
      <c r="S665" s="103"/>
      <c r="T665" s="103"/>
      <c r="U665" s="103"/>
      <c r="V665" s="103"/>
      <c r="W665" s="103"/>
      <c r="X665" s="103"/>
      <c r="Y665" s="445"/>
      <c r="AA665" s="103"/>
      <c r="AI665" s="103"/>
    </row>
    <row r="666" spans="4:35" x14ac:dyDescent="0.3">
      <c r="D666" s="31"/>
      <c r="N666" s="103"/>
      <c r="P666" s="103"/>
      <c r="Q666" s="103"/>
      <c r="R666" s="127"/>
      <c r="S666" s="103"/>
      <c r="T666" s="103"/>
      <c r="U666" s="103"/>
      <c r="V666" s="103"/>
      <c r="W666" s="103"/>
      <c r="X666" s="103"/>
      <c r="Y666" s="445"/>
      <c r="AA666" s="103"/>
      <c r="AI666" s="103"/>
    </row>
    <row r="667" spans="4:35" x14ac:dyDescent="0.3">
      <c r="D667" s="31"/>
      <c r="N667" s="103"/>
      <c r="P667" s="103"/>
      <c r="Q667" s="103"/>
      <c r="R667" s="127"/>
      <c r="S667" s="103"/>
      <c r="T667" s="103"/>
      <c r="U667" s="103"/>
      <c r="V667" s="103"/>
      <c r="W667" s="103"/>
      <c r="X667" s="103"/>
      <c r="Y667" s="445"/>
      <c r="AA667" s="103"/>
      <c r="AI667" s="103"/>
    </row>
    <row r="668" spans="4:35" x14ac:dyDescent="0.3">
      <c r="D668" s="31"/>
      <c r="N668" s="103"/>
      <c r="P668" s="103"/>
      <c r="Q668" s="103"/>
      <c r="R668" s="127"/>
      <c r="S668" s="103"/>
      <c r="T668" s="103"/>
      <c r="U668" s="103"/>
      <c r="V668" s="103"/>
      <c r="W668" s="103"/>
      <c r="X668" s="103"/>
      <c r="Y668" s="445"/>
      <c r="AA668" s="103"/>
      <c r="AI668" s="103"/>
    </row>
    <row r="669" spans="4:35" x14ac:dyDescent="0.3">
      <c r="D669" s="31"/>
      <c r="N669" s="103"/>
      <c r="P669" s="103"/>
      <c r="Q669" s="103"/>
      <c r="R669" s="127"/>
      <c r="S669" s="103"/>
      <c r="T669" s="103"/>
      <c r="U669" s="103"/>
      <c r="V669" s="103"/>
      <c r="W669" s="103"/>
      <c r="X669" s="103"/>
      <c r="Y669" s="445"/>
      <c r="AA669" s="103"/>
      <c r="AI669" s="103"/>
    </row>
    <row r="670" spans="4:35" x14ac:dyDescent="0.3">
      <c r="D670" s="31"/>
      <c r="N670" s="103"/>
      <c r="P670" s="103"/>
      <c r="Q670" s="103"/>
      <c r="R670" s="127"/>
      <c r="S670" s="103"/>
      <c r="T670" s="103"/>
      <c r="U670" s="103"/>
      <c r="V670" s="103"/>
      <c r="W670" s="103"/>
      <c r="X670" s="103"/>
      <c r="Y670" s="445"/>
      <c r="AA670" s="103"/>
      <c r="AI670" s="103"/>
    </row>
    <row r="671" spans="4:35" x14ac:dyDescent="0.3">
      <c r="D671" s="31"/>
      <c r="N671" s="103"/>
      <c r="P671" s="103"/>
      <c r="Q671" s="103"/>
      <c r="R671" s="127"/>
      <c r="S671" s="103"/>
      <c r="T671" s="103"/>
      <c r="U671" s="103"/>
      <c r="V671" s="103"/>
      <c r="W671" s="103"/>
      <c r="X671" s="103"/>
      <c r="Y671" s="445"/>
      <c r="AA671" s="103"/>
      <c r="AI671" s="103"/>
    </row>
    <row r="672" spans="4:35" x14ac:dyDescent="0.3">
      <c r="D672" s="31"/>
      <c r="N672" s="103"/>
      <c r="P672" s="103"/>
      <c r="Q672" s="103"/>
      <c r="R672" s="127"/>
      <c r="S672" s="103"/>
      <c r="T672" s="103"/>
      <c r="U672" s="103"/>
      <c r="V672" s="103"/>
      <c r="W672" s="103"/>
      <c r="X672" s="103"/>
      <c r="Y672" s="445"/>
      <c r="AA672" s="103"/>
      <c r="AI672" s="103"/>
    </row>
    <row r="673" spans="4:35" x14ac:dyDescent="0.3">
      <c r="D673" s="31"/>
      <c r="N673" s="103"/>
      <c r="P673" s="103"/>
      <c r="Q673" s="103"/>
      <c r="R673" s="127"/>
      <c r="S673" s="103"/>
      <c r="T673" s="103"/>
      <c r="U673" s="103"/>
      <c r="V673" s="103"/>
      <c r="W673" s="103"/>
      <c r="X673" s="103"/>
      <c r="Y673" s="445"/>
      <c r="AA673" s="103"/>
      <c r="AI673" s="103"/>
    </row>
    <row r="674" spans="4:35" x14ac:dyDescent="0.3">
      <c r="D674" s="31"/>
      <c r="N674" s="103"/>
      <c r="P674" s="103"/>
      <c r="Q674" s="103"/>
      <c r="R674" s="127"/>
      <c r="S674" s="103"/>
      <c r="T674" s="103"/>
      <c r="U674" s="103"/>
      <c r="V674" s="103"/>
      <c r="W674" s="103"/>
      <c r="X674" s="103"/>
      <c r="Y674" s="445"/>
      <c r="AA674" s="103"/>
      <c r="AI674" s="103"/>
    </row>
    <row r="675" spans="4:35" x14ac:dyDescent="0.3">
      <c r="D675" s="31"/>
      <c r="N675" s="103"/>
      <c r="P675" s="103"/>
      <c r="Q675" s="103"/>
      <c r="R675" s="127"/>
      <c r="S675" s="103"/>
      <c r="T675" s="103"/>
      <c r="U675" s="103"/>
      <c r="V675" s="103"/>
      <c r="W675" s="103"/>
      <c r="X675" s="103"/>
      <c r="Y675" s="445"/>
      <c r="AA675" s="103"/>
      <c r="AI675" s="103"/>
    </row>
    <row r="676" spans="4:35" x14ac:dyDescent="0.3">
      <c r="D676" s="31"/>
      <c r="N676" s="103"/>
      <c r="P676" s="103"/>
      <c r="Q676" s="103"/>
      <c r="R676" s="127"/>
      <c r="S676" s="103"/>
      <c r="T676" s="103"/>
      <c r="U676" s="103"/>
      <c r="V676" s="103"/>
      <c r="W676" s="103"/>
      <c r="X676" s="103"/>
      <c r="Y676" s="445"/>
      <c r="AA676" s="103"/>
      <c r="AI676" s="103"/>
    </row>
    <row r="677" spans="4:35" x14ac:dyDescent="0.3">
      <c r="D677" s="31"/>
      <c r="N677" s="103"/>
      <c r="P677" s="103"/>
      <c r="Q677" s="103"/>
      <c r="R677" s="127"/>
      <c r="S677" s="103"/>
      <c r="T677" s="103"/>
      <c r="U677" s="103"/>
      <c r="V677" s="103"/>
      <c r="W677" s="103"/>
      <c r="X677" s="103"/>
      <c r="Y677" s="445"/>
      <c r="AA677" s="103"/>
      <c r="AI677" s="103"/>
    </row>
    <row r="678" spans="4:35" x14ac:dyDescent="0.3">
      <c r="D678" s="31"/>
      <c r="N678" s="103"/>
      <c r="P678" s="103"/>
      <c r="Q678" s="103"/>
      <c r="R678" s="127"/>
      <c r="S678" s="103"/>
      <c r="T678" s="103"/>
      <c r="U678" s="103"/>
      <c r="V678" s="103"/>
      <c r="W678" s="103"/>
      <c r="X678" s="103"/>
      <c r="Y678" s="445"/>
      <c r="AA678" s="103"/>
      <c r="AI678" s="103"/>
    </row>
    <row r="679" spans="4:35" x14ac:dyDescent="0.3">
      <c r="D679" s="31"/>
      <c r="N679" s="103"/>
      <c r="P679" s="103"/>
      <c r="Q679" s="103"/>
      <c r="R679" s="127"/>
      <c r="S679" s="103"/>
      <c r="T679" s="103"/>
      <c r="U679" s="103"/>
      <c r="V679" s="103"/>
      <c r="W679" s="103"/>
      <c r="X679" s="103"/>
      <c r="Y679" s="445"/>
      <c r="AA679" s="103"/>
      <c r="AI679" s="103"/>
    </row>
    <row r="680" spans="4:35" x14ac:dyDescent="0.3">
      <c r="D680" s="31"/>
      <c r="N680" s="103"/>
      <c r="P680" s="103"/>
      <c r="Q680" s="103"/>
      <c r="R680" s="127"/>
      <c r="S680" s="103"/>
      <c r="T680" s="103"/>
      <c r="U680" s="103"/>
      <c r="V680" s="103"/>
      <c r="W680" s="103"/>
      <c r="X680" s="103"/>
      <c r="Y680" s="445"/>
      <c r="AA680" s="103"/>
      <c r="AI680" s="103"/>
    </row>
    <row r="681" spans="4:35" x14ac:dyDescent="0.3">
      <c r="D681" s="31"/>
      <c r="N681" s="103"/>
      <c r="P681" s="103"/>
      <c r="Q681" s="103"/>
      <c r="R681" s="127"/>
      <c r="S681" s="103"/>
      <c r="T681" s="103"/>
      <c r="U681" s="103"/>
      <c r="V681" s="103"/>
      <c r="W681" s="103"/>
      <c r="X681" s="103"/>
      <c r="Y681" s="445"/>
      <c r="AA681" s="103"/>
      <c r="AI681" s="103"/>
    </row>
    <row r="682" spans="4:35" x14ac:dyDescent="0.3">
      <c r="D682" s="31"/>
      <c r="N682" s="103"/>
      <c r="P682" s="103"/>
      <c r="Q682" s="103"/>
      <c r="R682" s="127"/>
      <c r="S682" s="103"/>
      <c r="T682" s="103"/>
      <c r="U682" s="103"/>
      <c r="V682" s="103"/>
      <c r="W682" s="103"/>
      <c r="X682" s="103"/>
      <c r="Y682" s="445"/>
      <c r="AA682" s="103"/>
      <c r="AI682" s="103"/>
    </row>
    <row r="683" spans="4:35" x14ac:dyDescent="0.3">
      <c r="D683" s="31"/>
      <c r="N683" s="103"/>
      <c r="P683" s="103"/>
      <c r="Q683" s="103"/>
      <c r="R683" s="127"/>
      <c r="S683" s="103"/>
      <c r="T683" s="103"/>
      <c r="U683" s="103"/>
      <c r="V683" s="103"/>
      <c r="W683" s="103"/>
      <c r="X683" s="103"/>
      <c r="Y683" s="445"/>
      <c r="AA683" s="103"/>
      <c r="AI683" s="103"/>
    </row>
    <row r="684" spans="4:35" x14ac:dyDescent="0.3">
      <c r="D684" s="31"/>
      <c r="N684" s="103"/>
      <c r="P684" s="103"/>
      <c r="Q684" s="103"/>
      <c r="R684" s="127"/>
      <c r="S684" s="103"/>
      <c r="T684" s="103"/>
      <c r="U684" s="103"/>
      <c r="V684" s="103"/>
      <c r="W684" s="103"/>
      <c r="X684" s="103"/>
      <c r="Y684" s="445"/>
      <c r="AA684" s="103"/>
      <c r="AI684" s="103"/>
    </row>
    <row r="685" spans="4:35" x14ac:dyDescent="0.3">
      <c r="D685" s="31"/>
      <c r="N685" s="103"/>
      <c r="P685" s="103"/>
      <c r="Q685" s="103"/>
      <c r="R685" s="127"/>
      <c r="S685" s="103"/>
      <c r="T685" s="103"/>
      <c r="U685" s="103"/>
      <c r="V685" s="103"/>
      <c r="W685" s="103"/>
      <c r="X685" s="103"/>
      <c r="Y685" s="445"/>
      <c r="AA685" s="103"/>
      <c r="AI685" s="103"/>
    </row>
    <row r="686" spans="4:35" x14ac:dyDescent="0.3">
      <c r="D686" s="31"/>
      <c r="N686" s="103"/>
      <c r="P686" s="103"/>
      <c r="Q686" s="103"/>
      <c r="R686" s="127"/>
      <c r="S686" s="103"/>
      <c r="T686" s="103"/>
      <c r="U686" s="103"/>
      <c r="V686" s="103"/>
      <c r="W686" s="103"/>
      <c r="X686" s="103"/>
      <c r="Y686" s="445"/>
      <c r="AA686" s="103"/>
      <c r="AI686" s="103"/>
    </row>
    <row r="687" spans="4:35" x14ac:dyDescent="0.3">
      <c r="D687" s="31"/>
      <c r="N687" s="103"/>
      <c r="P687" s="103"/>
      <c r="Q687" s="103"/>
      <c r="R687" s="127"/>
      <c r="S687" s="103"/>
      <c r="T687" s="103"/>
      <c r="U687" s="103"/>
      <c r="V687" s="103"/>
      <c r="W687" s="103"/>
      <c r="X687" s="103"/>
      <c r="Y687" s="445"/>
      <c r="AA687" s="103"/>
      <c r="AI687" s="103"/>
    </row>
    <row r="688" spans="4:35" x14ac:dyDescent="0.3">
      <c r="D688" s="31"/>
      <c r="N688" s="103"/>
      <c r="P688" s="103"/>
      <c r="Q688" s="103"/>
      <c r="R688" s="127"/>
      <c r="S688" s="103"/>
      <c r="T688" s="103"/>
      <c r="U688" s="103"/>
      <c r="V688" s="103"/>
      <c r="W688" s="103"/>
      <c r="X688" s="103"/>
      <c r="Y688" s="445"/>
      <c r="AA688" s="103"/>
      <c r="AI688" s="103"/>
    </row>
    <row r="689" spans="4:35" x14ac:dyDescent="0.3">
      <c r="D689" s="31"/>
      <c r="N689" s="103"/>
      <c r="P689" s="103"/>
      <c r="Q689" s="103"/>
      <c r="R689" s="127"/>
      <c r="S689" s="103"/>
      <c r="T689" s="103"/>
      <c r="U689" s="103"/>
      <c r="V689" s="103"/>
      <c r="W689" s="103"/>
      <c r="X689" s="103"/>
      <c r="Y689" s="445"/>
      <c r="AA689" s="103"/>
      <c r="AI689" s="103"/>
    </row>
    <row r="690" spans="4:35" x14ac:dyDescent="0.3">
      <c r="D690" s="31"/>
      <c r="N690" s="103"/>
      <c r="P690" s="103"/>
      <c r="Q690" s="103"/>
      <c r="R690" s="127"/>
      <c r="S690" s="103"/>
      <c r="T690" s="103"/>
      <c r="U690" s="103"/>
      <c r="V690" s="103"/>
      <c r="W690" s="103"/>
      <c r="X690" s="103"/>
      <c r="Y690" s="445"/>
      <c r="AA690" s="103"/>
      <c r="AI690" s="103"/>
    </row>
    <row r="691" spans="4:35" x14ac:dyDescent="0.3">
      <c r="D691" s="31"/>
      <c r="N691" s="103"/>
      <c r="P691" s="103"/>
      <c r="Q691" s="103"/>
      <c r="R691" s="127"/>
      <c r="S691" s="103"/>
      <c r="T691" s="103"/>
      <c r="U691" s="103"/>
      <c r="V691" s="103"/>
      <c r="W691" s="103"/>
      <c r="X691" s="103"/>
      <c r="Y691" s="445"/>
      <c r="AA691" s="103"/>
      <c r="AI691" s="103"/>
    </row>
    <row r="692" spans="4:35" x14ac:dyDescent="0.3">
      <c r="D692" s="31"/>
      <c r="N692" s="103"/>
      <c r="P692" s="103"/>
      <c r="Q692" s="103"/>
      <c r="R692" s="127"/>
      <c r="S692" s="103"/>
      <c r="T692" s="103"/>
      <c r="U692" s="103"/>
      <c r="V692" s="103"/>
      <c r="W692" s="103"/>
      <c r="X692" s="103"/>
      <c r="Y692" s="445"/>
      <c r="AA692" s="103"/>
      <c r="AI692" s="103"/>
    </row>
    <row r="693" spans="4:35" x14ac:dyDescent="0.3">
      <c r="D693" s="31"/>
      <c r="N693" s="103"/>
      <c r="P693" s="103"/>
      <c r="Q693" s="103"/>
      <c r="R693" s="127"/>
      <c r="S693" s="103"/>
      <c r="T693" s="103"/>
      <c r="U693" s="103"/>
      <c r="V693" s="103"/>
      <c r="W693" s="103"/>
      <c r="X693" s="103"/>
      <c r="Y693" s="445"/>
      <c r="AA693" s="103"/>
      <c r="AI693" s="103"/>
    </row>
    <row r="694" spans="4:35" x14ac:dyDescent="0.3">
      <c r="D694" s="31"/>
      <c r="N694" s="103"/>
      <c r="P694" s="103"/>
      <c r="Q694" s="103"/>
      <c r="R694" s="127"/>
      <c r="S694" s="103"/>
      <c r="T694" s="103"/>
      <c r="U694" s="103"/>
      <c r="V694" s="103"/>
      <c r="W694" s="103"/>
      <c r="X694" s="103"/>
      <c r="Y694" s="445"/>
      <c r="AA694" s="103"/>
      <c r="AI694" s="103"/>
    </row>
    <row r="695" spans="4:35" x14ac:dyDescent="0.3">
      <c r="D695" s="31"/>
      <c r="N695" s="103"/>
      <c r="P695" s="103"/>
      <c r="Q695" s="103"/>
      <c r="R695" s="127"/>
      <c r="S695" s="103"/>
      <c r="T695" s="103"/>
      <c r="U695" s="103"/>
      <c r="V695" s="103"/>
      <c r="W695" s="103"/>
      <c r="X695" s="103"/>
      <c r="Y695" s="445"/>
      <c r="AA695" s="103"/>
      <c r="AI695" s="103"/>
    </row>
    <row r="696" spans="4:35" x14ac:dyDescent="0.3">
      <c r="D696" s="31"/>
      <c r="N696" s="103"/>
      <c r="P696" s="103"/>
      <c r="Q696" s="103"/>
      <c r="R696" s="127"/>
      <c r="S696" s="103"/>
      <c r="T696" s="103"/>
      <c r="U696" s="103"/>
      <c r="V696" s="103"/>
      <c r="W696" s="103"/>
      <c r="X696" s="103"/>
      <c r="Y696" s="445"/>
      <c r="AA696" s="103"/>
      <c r="AI696" s="103"/>
    </row>
    <row r="697" spans="4:35" x14ac:dyDescent="0.3">
      <c r="D697" s="31"/>
      <c r="N697" s="103"/>
      <c r="P697" s="103"/>
      <c r="Q697" s="103"/>
      <c r="R697" s="127"/>
      <c r="S697" s="103"/>
      <c r="T697" s="103"/>
      <c r="U697" s="103"/>
      <c r="V697" s="103"/>
      <c r="W697" s="103"/>
      <c r="X697" s="103"/>
      <c r="Y697" s="445"/>
      <c r="AA697" s="103"/>
      <c r="AI697" s="103"/>
    </row>
    <row r="698" spans="4:35" x14ac:dyDescent="0.3">
      <c r="D698" s="31"/>
      <c r="N698" s="103"/>
      <c r="P698" s="103"/>
      <c r="Q698" s="103"/>
      <c r="R698" s="127"/>
      <c r="S698" s="103"/>
      <c r="T698" s="103"/>
      <c r="U698" s="103"/>
      <c r="V698" s="103"/>
      <c r="W698" s="103"/>
      <c r="X698" s="103"/>
      <c r="Y698" s="445"/>
      <c r="AA698" s="103"/>
      <c r="AI698" s="103"/>
    </row>
    <row r="699" spans="4:35" x14ac:dyDescent="0.3">
      <c r="D699" s="31"/>
      <c r="N699" s="103"/>
      <c r="P699" s="103"/>
      <c r="Q699" s="103"/>
      <c r="R699" s="127"/>
      <c r="S699" s="103"/>
      <c r="T699" s="103"/>
      <c r="U699" s="103"/>
      <c r="V699" s="103"/>
      <c r="W699" s="103"/>
      <c r="X699" s="103"/>
      <c r="Y699" s="445"/>
      <c r="AA699" s="103"/>
      <c r="AI699" s="103"/>
    </row>
    <row r="700" spans="4:35" x14ac:dyDescent="0.3">
      <c r="D700" s="31"/>
      <c r="N700" s="103"/>
      <c r="P700" s="103"/>
      <c r="Q700" s="103"/>
      <c r="R700" s="127"/>
      <c r="S700" s="103"/>
      <c r="T700" s="103"/>
      <c r="U700" s="103"/>
      <c r="V700" s="103"/>
      <c r="W700" s="103"/>
      <c r="X700" s="103"/>
      <c r="Y700" s="445"/>
      <c r="AA700" s="103"/>
      <c r="AI700" s="103"/>
    </row>
    <row r="701" spans="4:35" x14ac:dyDescent="0.3">
      <c r="D701" s="31"/>
      <c r="N701" s="103"/>
      <c r="P701" s="103"/>
      <c r="Q701" s="103"/>
      <c r="R701" s="127"/>
      <c r="S701" s="103"/>
      <c r="T701" s="103"/>
      <c r="U701" s="103"/>
      <c r="V701" s="103"/>
      <c r="W701" s="103"/>
      <c r="X701" s="103"/>
      <c r="Y701" s="445"/>
      <c r="AA701" s="103"/>
      <c r="AI701" s="103"/>
    </row>
    <row r="702" spans="4:35" x14ac:dyDescent="0.3">
      <c r="D702" s="31"/>
      <c r="N702" s="103"/>
      <c r="P702" s="103"/>
      <c r="Q702" s="103"/>
      <c r="R702" s="127"/>
      <c r="S702" s="103"/>
      <c r="T702" s="103"/>
      <c r="U702" s="103"/>
      <c r="V702" s="103"/>
      <c r="W702" s="103"/>
      <c r="X702" s="103"/>
      <c r="Y702" s="445"/>
      <c r="AA702" s="103"/>
      <c r="AI702" s="103"/>
    </row>
    <row r="703" spans="4:35" x14ac:dyDescent="0.3">
      <c r="D703" s="31"/>
      <c r="N703" s="103"/>
      <c r="P703" s="103"/>
      <c r="Q703" s="103"/>
      <c r="R703" s="127"/>
      <c r="S703" s="103"/>
      <c r="T703" s="103"/>
      <c r="U703" s="103"/>
      <c r="V703" s="103"/>
      <c r="W703" s="103"/>
      <c r="X703" s="103"/>
      <c r="Y703" s="445"/>
      <c r="AA703" s="103"/>
      <c r="AI703" s="103"/>
    </row>
    <row r="704" spans="4:35" x14ac:dyDescent="0.3">
      <c r="D704" s="31"/>
      <c r="N704" s="103"/>
      <c r="P704" s="103"/>
      <c r="Q704" s="103"/>
      <c r="R704" s="127"/>
      <c r="S704" s="103"/>
      <c r="T704" s="103"/>
      <c r="U704" s="103"/>
      <c r="V704" s="103"/>
      <c r="W704" s="103"/>
      <c r="X704" s="103"/>
      <c r="Y704" s="445"/>
      <c r="AA704" s="103"/>
      <c r="AI704" s="103"/>
    </row>
    <row r="705" spans="4:35" x14ac:dyDescent="0.3">
      <c r="D705" s="31"/>
      <c r="N705" s="103"/>
      <c r="P705" s="103"/>
      <c r="Q705" s="103"/>
      <c r="R705" s="127"/>
      <c r="S705" s="103"/>
      <c r="T705" s="103"/>
      <c r="U705" s="103"/>
      <c r="V705" s="103"/>
      <c r="W705" s="103"/>
      <c r="X705" s="103"/>
      <c r="Y705" s="445"/>
      <c r="AA705" s="103"/>
      <c r="AI705" s="103"/>
    </row>
    <row r="706" spans="4:35" x14ac:dyDescent="0.3">
      <c r="D706" s="31"/>
      <c r="N706" s="103"/>
      <c r="P706" s="103"/>
      <c r="Q706" s="103"/>
      <c r="R706" s="127"/>
      <c r="S706" s="103"/>
      <c r="T706" s="103"/>
      <c r="U706" s="103"/>
      <c r="V706" s="103"/>
      <c r="W706" s="103"/>
      <c r="X706" s="103"/>
      <c r="Y706" s="445"/>
      <c r="AA706" s="103"/>
      <c r="AI706" s="103"/>
    </row>
    <row r="707" spans="4:35" x14ac:dyDescent="0.3">
      <c r="D707" s="31"/>
      <c r="N707" s="103"/>
      <c r="P707" s="103"/>
      <c r="Q707" s="103"/>
      <c r="R707" s="127"/>
      <c r="S707" s="103"/>
      <c r="T707" s="103"/>
      <c r="U707" s="103"/>
      <c r="V707" s="103"/>
      <c r="W707" s="103"/>
      <c r="X707" s="103"/>
      <c r="Y707" s="445"/>
      <c r="AA707" s="103"/>
      <c r="AI707" s="103"/>
    </row>
    <row r="708" spans="4:35" x14ac:dyDescent="0.3">
      <c r="D708" s="31"/>
      <c r="N708" s="103"/>
      <c r="P708" s="103"/>
      <c r="Q708" s="103"/>
      <c r="R708" s="127"/>
      <c r="S708" s="103"/>
      <c r="T708" s="103"/>
      <c r="U708" s="103"/>
      <c r="V708" s="103"/>
      <c r="W708" s="103"/>
      <c r="X708" s="103"/>
      <c r="Y708" s="445"/>
      <c r="AA708" s="103"/>
      <c r="AI708" s="103"/>
    </row>
    <row r="709" spans="4:35" x14ac:dyDescent="0.3">
      <c r="D709" s="31"/>
      <c r="N709" s="103"/>
      <c r="P709" s="103"/>
      <c r="Q709" s="103"/>
      <c r="R709" s="127"/>
      <c r="S709" s="103"/>
      <c r="T709" s="103"/>
      <c r="U709" s="103"/>
      <c r="V709" s="103"/>
      <c r="W709" s="103"/>
      <c r="X709" s="103"/>
      <c r="Y709" s="445"/>
      <c r="AA709" s="103"/>
      <c r="AI709" s="103"/>
    </row>
    <row r="710" spans="4:35" x14ac:dyDescent="0.3">
      <c r="D710" s="31"/>
      <c r="N710" s="103"/>
      <c r="P710" s="103"/>
      <c r="Q710" s="103"/>
      <c r="R710" s="127"/>
      <c r="S710" s="103"/>
      <c r="T710" s="103"/>
      <c r="U710" s="103"/>
      <c r="V710" s="103"/>
      <c r="W710" s="103"/>
      <c r="X710" s="103"/>
      <c r="Y710" s="445"/>
      <c r="AA710" s="103"/>
      <c r="AI710" s="103"/>
    </row>
    <row r="711" spans="4:35" x14ac:dyDescent="0.3">
      <c r="D711" s="31"/>
      <c r="N711" s="103"/>
      <c r="P711" s="103"/>
      <c r="Q711" s="103"/>
      <c r="R711" s="127"/>
      <c r="S711" s="103"/>
      <c r="T711" s="103"/>
      <c r="U711" s="103"/>
      <c r="V711" s="103"/>
      <c r="W711" s="103"/>
      <c r="X711" s="103"/>
      <c r="Y711" s="445"/>
      <c r="AA711" s="103"/>
      <c r="AI711" s="103"/>
    </row>
    <row r="712" spans="4:35" x14ac:dyDescent="0.3">
      <c r="D712" s="31"/>
      <c r="N712" s="103"/>
      <c r="P712" s="103"/>
      <c r="Q712" s="103"/>
      <c r="R712" s="127"/>
      <c r="S712" s="103"/>
      <c r="T712" s="103"/>
      <c r="U712" s="103"/>
      <c r="V712" s="103"/>
      <c r="W712" s="103"/>
      <c r="X712" s="103"/>
      <c r="Y712" s="445"/>
      <c r="AA712" s="103"/>
      <c r="AI712" s="103"/>
    </row>
    <row r="713" spans="4:35" x14ac:dyDescent="0.3">
      <c r="D713" s="31"/>
      <c r="N713" s="103"/>
      <c r="P713" s="103"/>
      <c r="Q713" s="103"/>
      <c r="R713" s="127"/>
      <c r="S713" s="103"/>
      <c r="T713" s="103"/>
      <c r="U713" s="103"/>
      <c r="V713" s="103"/>
      <c r="W713" s="103"/>
      <c r="X713" s="103"/>
      <c r="Y713" s="445"/>
      <c r="AA713" s="103"/>
      <c r="AI713" s="103"/>
    </row>
    <row r="714" spans="4:35" x14ac:dyDescent="0.3">
      <c r="D714" s="31"/>
      <c r="N714" s="103"/>
      <c r="P714" s="103"/>
      <c r="Q714" s="103"/>
      <c r="R714" s="127"/>
      <c r="S714" s="103"/>
      <c r="T714" s="103"/>
      <c r="U714" s="103"/>
      <c r="V714" s="103"/>
      <c r="W714" s="103"/>
      <c r="X714" s="103"/>
      <c r="Y714" s="445"/>
      <c r="AA714" s="103"/>
      <c r="AI714" s="103"/>
    </row>
    <row r="715" spans="4:35" x14ac:dyDescent="0.3">
      <c r="D715" s="31"/>
      <c r="N715" s="103"/>
      <c r="P715" s="103"/>
      <c r="Q715" s="103"/>
      <c r="R715" s="127"/>
      <c r="S715" s="103"/>
      <c r="T715" s="103"/>
      <c r="U715" s="103"/>
      <c r="V715" s="103"/>
      <c r="W715" s="103"/>
      <c r="X715" s="103"/>
      <c r="Y715" s="445"/>
      <c r="AA715" s="103"/>
      <c r="AI715" s="103"/>
    </row>
    <row r="716" spans="4:35" x14ac:dyDescent="0.3">
      <c r="D716" s="31"/>
      <c r="N716" s="103"/>
      <c r="P716" s="103"/>
      <c r="Q716" s="103"/>
      <c r="R716" s="127"/>
      <c r="S716" s="103"/>
      <c r="T716" s="103"/>
      <c r="U716" s="103"/>
      <c r="V716" s="103"/>
      <c r="W716" s="103"/>
      <c r="X716" s="103"/>
      <c r="Y716" s="445"/>
      <c r="AA716" s="103"/>
      <c r="AI716" s="103"/>
    </row>
    <row r="717" spans="4:35" x14ac:dyDescent="0.3">
      <c r="D717" s="31"/>
      <c r="N717" s="103"/>
      <c r="P717" s="103"/>
      <c r="Q717" s="103"/>
      <c r="R717" s="127"/>
      <c r="S717" s="103"/>
      <c r="T717" s="103"/>
      <c r="U717" s="103"/>
      <c r="V717" s="103"/>
      <c r="W717" s="103"/>
      <c r="X717" s="103"/>
      <c r="Y717" s="445"/>
      <c r="AA717" s="103"/>
      <c r="AI717" s="103"/>
    </row>
    <row r="718" spans="4:35" x14ac:dyDescent="0.3">
      <c r="D718" s="31"/>
      <c r="N718" s="103"/>
      <c r="P718" s="103"/>
      <c r="Q718" s="103"/>
      <c r="R718" s="127"/>
      <c r="S718" s="103"/>
      <c r="T718" s="103"/>
      <c r="U718" s="103"/>
      <c r="V718" s="103"/>
      <c r="W718" s="103"/>
      <c r="X718" s="103"/>
      <c r="Y718" s="445"/>
      <c r="AA718" s="103"/>
      <c r="AI718" s="103"/>
    </row>
    <row r="719" spans="4:35" x14ac:dyDescent="0.3">
      <c r="D719" s="31"/>
      <c r="N719" s="103"/>
      <c r="P719" s="103"/>
      <c r="Q719" s="103"/>
      <c r="R719" s="127"/>
      <c r="S719" s="103"/>
      <c r="T719" s="103"/>
      <c r="U719" s="103"/>
      <c r="V719" s="103"/>
      <c r="W719" s="103"/>
      <c r="X719" s="103"/>
      <c r="Y719" s="445"/>
      <c r="AA719" s="103"/>
      <c r="AI719" s="103"/>
    </row>
    <row r="720" spans="4:35" x14ac:dyDescent="0.3">
      <c r="D720" s="31"/>
      <c r="N720" s="103"/>
      <c r="P720" s="103"/>
      <c r="Q720" s="103"/>
      <c r="R720" s="127"/>
      <c r="S720" s="103"/>
      <c r="T720" s="103"/>
      <c r="U720" s="103"/>
      <c r="V720" s="103"/>
      <c r="W720" s="103"/>
      <c r="X720" s="103"/>
      <c r="Y720" s="445"/>
      <c r="AA720" s="103"/>
      <c r="AI720" s="103"/>
    </row>
    <row r="721" spans="4:35" x14ac:dyDescent="0.3">
      <c r="D721" s="31"/>
      <c r="N721" s="103"/>
      <c r="P721" s="103"/>
      <c r="Q721" s="103"/>
      <c r="R721" s="127"/>
      <c r="S721" s="103"/>
      <c r="T721" s="103"/>
      <c r="U721" s="103"/>
      <c r="V721" s="103"/>
      <c r="W721" s="103"/>
      <c r="X721" s="103"/>
      <c r="Y721" s="445"/>
      <c r="AA721" s="103"/>
      <c r="AI721" s="103"/>
    </row>
    <row r="722" spans="4:35" x14ac:dyDescent="0.3">
      <c r="D722" s="31"/>
      <c r="N722" s="103"/>
      <c r="P722" s="103"/>
      <c r="Q722" s="103"/>
      <c r="R722" s="127"/>
      <c r="S722" s="103"/>
      <c r="T722" s="103"/>
      <c r="U722" s="103"/>
      <c r="V722" s="103"/>
      <c r="W722" s="103"/>
      <c r="X722" s="103"/>
      <c r="Y722" s="445"/>
      <c r="AA722" s="103"/>
      <c r="AI722" s="103"/>
    </row>
    <row r="723" spans="4:35" x14ac:dyDescent="0.3">
      <c r="D723" s="31"/>
      <c r="N723" s="103"/>
      <c r="P723" s="103"/>
      <c r="Q723" s="103"/>
      <c r="R723" s="127"/>
      <c r="S723" s="103"/>
      <c r="T723" s="103"/>
      <c r="U723" s="103"/>
      <c r="V723" s="103"/>
      <c r="W723" s="103"/>
      <c r="X723" s="103"/>
      <c r="Y723" s="445"/>
      <c r="AA723" s="103"/>
      <c r="AI723" s="103"/>
    </row>
    <row r="724" spans="4:35" x14ac:dyDescent="0.3">
      <c r="D724" s="31"/>
      <c r="N724" s="103"/>
      <c r="P724" s="103"/>
      <c r="Q724" s="103"/>
      <c r="R724" s="127"/>
      <c r="S724" s="103"/>
      <c r="T724" s="103"/>
      <c r="U724" s="103"/>
      <c r="V724" s="103"/>
      <c r="W724" s="103"/>
      <c r="X724" s="103"/>
      <c r="Y724" s="445"/>
      <c r="AA724" s="103"/>
      <c r="AI724" s="103"/>
    </row>
    <row r="725" spans="4:35" x14ac:dyDescent="0.3">
      <c r="D725" s="31"/>
      <c r="N725" s="103"/>
      <c r="P725" s="103"/>
      <c r="Q725" s="103"/>
      <c r="R725" s="127"/>
      <c r="S725" s="103"/>
      <c r="T725" s="103"/>
      <c r="U725" s="103"/>
      <c r="V725" s="103"/>
      <c r="W725" s="103"/>
      <c r="X725" s="103"/>
      <c r="Y725" s="445"/>
      <c r="AA725" s="103"/>
      <c r="AI725" s="103"/>
    </row>
    <row r="726" spans="4:35" x14ac:dyDescent="0.3">
      <c r="D726" s="31"/>
      <c r="N726" s="103"/>
      <c r="P726" s="103"/>
      <c r="Q726" s="103"/>
      <c r="R726" s="127"/>
      <c r="S726" s="103"/>
      <c r="T726" s="103"/>
      <c r="U726" s="103"/>
      <c r="V726" s="103"/>
      <c r="W726" s="103"/>
      <c r="X726" s="103"/>
      <c r="Y726" s="445"/>
      <c r="AA726" s="103"/>
      <c r="AI726" s="103"/>
    </row>
    <row r="727" spans="4:35" x14ac:dyDescent="0.3">
      <c r="D727" s="31"/>
      <c r="N727" s="103"/>
      <c r="P727" s="103"/>
      <c r="Q727" s="103"/>
      <c r="R727" s="127"/>
      <c r="S727" s="103"/>
      <c r="T727" s="103"/>
      <c r="U727" s="103"/>
      <c r="V727" s="103"/>
      <c r="W727" s="103"/>
      <c r="X727" s="103"/>
      <c r="Y727" s="445"/>
      <c r="AA727" s="103"/>
      <c r="AI727" s="103"/>
    </row>
    <row r="728" spans="4:35" x14ac:dyDescent="0.3">
      <c r="D728" s="31"/>
      <c r="N728" s="103"/>
      <c r="P728" s="103"/>
      <c r="Q728" s="103"/>
      <c r="R728" s="127"/>
      <c r="S728" s="103"/>
      <c r="T728" s="103"/>
      <c r="U728" s="103"/>
      <c r="V728" s="103"/>
      <c r="W728" s="103"/>
      <c r="X728" s="103"/>
      <c r="Y728" s="445"/>
      <c r="AA728" s="103"/>
      <c r="AI728" s="103"/>
    </row>
    <row r="729" spans="4:35" x14ac:dyDescent="0.3">
      <c r="D729" s="31"/>
      <c r="N729" s="103"/>
      <c r="P729" s="103"/>
      <c r="Q729" s="103"/>
      <c r="R729" s="127"/>
      <c r="S729" s="103"/>
      <c r="T729" s="103"/>
      <c r="U729" s="103"/>
      <c r="V729" s="103"/>
      <c r="W729" s="103"/>
      <c r="X729" s="103"/>
      <c r="Y729" s="445"/>
      <c r="AA729" s="103"/>
      <c r="AI729" s="103"/>
    </row>
    <row r="730" spans="4:35" x14ac:dyDescent="0.3">
      <c r="D730" s="31"/>
      <c r="N730" s="103"/>
      <c r="P730" s="103"/>
      <c r="Q730" s="103"/>
      <c r="R730" s="127"/>
      <c r="S730" s="103"/>
      <c r="T730" s="103"/>
      <c r="U730" s="103"/>
      <c r="V730" s="103"/>
      <c r="W730" s="103"/>
      <c r="X730" s="103"/>
      <c r="Y730" s="445"/>
      <c r="AA730" s="103"/>
      <c r="AI730" s="103"/>
    </row>
    <row r="731" spans="4:35" x14ac:dyDescent="0.3">
      <c r="D731" s="31"/>
      <c r="N731" s="103"/>
      <c r="P731" s="103"/>
      <c r="Q731" s="103"/>
      <c r="R731" s="127"/>
      <c r="S731" s="103"/>
      <c r="T731" s="103"/>
      <c r="U731" s="103"/>
      <c r="V731" s="103"/>
      <c r="W731" s="103"/>
      <c r="X731" s="103"/>
      <c r="Y731" s="445"/>
      <c r="AA731" s="103"/>
      <c r="AI731" s="103"/>
    </row>
    <row r="732" spans="4:35" x14ac:dyDescent="0.3">
      <c r="D732" s="31"/>
      <c r="N732" s="103"/>
      <c r="P732" s="103"/>
      <c r="Q732" s="103"/>
      <c r="R732" s="127"/>
      <c r="S732" s="103"/>
      <c r="T732" s="103"/>
      <c r="U732" s="103"/>
      <c r="V732" s="103"/>
      <c r="W732" s="103"/>
      <c r="X732" s="103"/>
      <c r="Y732" s="445"/>
      <c r="AA732" s="103"/>
      <c r="AI732" s="103"/>
    </row>
    <row r="733" spans="4:35" x14ac:dyDescent="0.3">
      <c r="D733" s="31"/>
      <c r="N733" s="103"/>
      <c r="P733" s="103"/>
      <c r="Q733" s="103"/>
      <c r="R733" s="127"/>
      <c r="S733" s="103"/>
      <c r="T733" s="103"/>
      <c r="U733" s="103"/>
      <c r="V733" s="103"/>
      <c r="W733" s="103"/>
      <c r="X733" s="103"/>
      <c r="Y733" s="445"/>
      <c r="AA733" s="103"/>
      <c r="AI733" s="103"/>
    </row>
    <row r="734" spans="4:35" x14ac:dyDescent="0.3">
      <c r="D734" s="31"/>
      <c r="N734" s="103"/>
      <c r="P734" s="103"/>
      <c r="Q734" s="103"/>
      <c r="R734" s="127"/>
      <c r="S734" s="103"/>
      <c r="T734" s="103"/>
      <c r="U734" s="103"/>
      <c r="V734" s="103"/>
      <c r="W734" s="103"/>
      <c r="X734" s="103"/>
      <c r="Y734" s="445"/>
      <c r="AA734" s="103"/>
      <c r="AI734" s="103"/>
    </row>
    <row r="735" spans="4:35" x14ac:dyDescent="0.3">
      <c r="D735" s="31"/>
      <c r="N735" s="103"/>
      <c r="P735" s="103"/>
      <c r="Q735" s="103"/>
      <c r="R735" s="127"/>
      <c r="S735" s="103"/>
      <c r="T735" s="103"/>
      <c r="U735" s="103"/>
      <c r="V735" s="103"/>
      <c r="W735" s="103"/>
      <c r="X735" s="103"/>
      <c r="Y735" s="445"/>
      <c r="AA735" s="103"/>
      <c r="AI735" s="103"/>
    </row>
    <row r="736" spans="4:35" x14ac:dyDescent="0.3">
      <c r="D736" s="31"/>
      <c r="N736" s="103"/>
      <c r="P736" s="103"/>
      <c r="Q736" s="103"/>
      <c r="R736" s="127"/>
      <c r="S736" s="103"/>
      <c r="T736" s="103"/>
      <c r="U736" s="103"/>
      <c r="V736" s="103"/>
      <c r="W736" s="103"/>
      <c r="X736" s="103"/>
      <c r="Y736" s="445"/>
      <c r="AA736" s="103"/>
      <c r="AI736" s="103"/>
    </row>
    <row r="737" spans="4:35" x14ac:dyDescent="0.3">
      <c r="D737" s="31"/>
      <c r="N737" s="103"/>
      <c r="P737" s="103"/>
      <c r="Q737" s="103"/>
      <c r="R737" s="127"/>
      <c r="S737" s="103"/>
      <c r="T737" s="103"/>
      <c r="U737" s="103"/>
      <c r="V737" s="103"/>
      <c r="W737" s="103"/>
      <c r="X737" s="103"/>
      <c r="Y737" s="445"/>
      <c r="AA737" s="103"/>
      <c r="AI737" s="103"/>
    </row>
    <row r="738" spans="4:35" x14ac:dyDescent="0.3">
      <c r="D738" s="31"/>
      <c r="N738" s="103"/>
      <c r="P738" s="103"/>
      <c r="Q738" s="103"/>
      <c r="R738" s="127"/>
      <c r="S738" s="103"/>
      <c r="T738" s="103"/>
      <c r="U738" s="103"/>
      <c r="V738" s="103"/>
      <c r="W738" s="103"/>
      <c r="X738" s="103"/>
      <c r="Y738" s="445"/>
      <c r="AA738" s="103"/>
      <c r="AI738" s="103"/>
    </row>
    <row r="739" spans="4:35" x14ac:dyDescent="0.3">
      <c r="D739" s="31"/>
      <c r="N739" s="103"/>
      <c r="P739" s="103"/>
      <c r="Q739" s="103"/>
      <c r="R739" s="127"/>
      <c r="S739" s="103"/>
      <c r="T739" s="103"/>
      <c r="U739" s="103"/>
      <c r="V739" s="103"/>
      <c r="W739" s="103"/>
      <c r="X739" s="103"/>
      <c r="Y739" s="445"/>
      <c r="AA739" s="103"/>
      <c r="AI739" s="103"/>
    </row>
    <row r="740" spans="4:35" x14ac:dyDescent="0.3">
      <c r="D740" s="31"/>
      <c r="N740" s="103"/>
      <c r="P740" s="103"/>
      <c r="Q740" s="103"/>
      <c r="R740" s="127"/>
      <c r="S740" s="103"/>
      <c r="T740" s="103"/>
      <c r="U740" s="103"/>
      <c r="V740" s="103"/>
      <c r="W740" s="103"/>
      <c r="X740" s="103"/>
      <c r="Y740" s="445"/>
      <c r="AA740" s="103"/>
      <c r="AI740" s="103"/>
    </row>
    <row r="741" spans="4:35" x14ac:dyDescent="0.3">
      <c r="D741" s="31"/>
      <c r="N741" s="103"/>
      <c r="P741" s="103"/>
      <c r="Q741" s="103"/>
      <c r="R741" s="127"/>
      <c r="S741" s="103"/>
      <c r="T741" s="103"/>
      <c r="U741" s="103"/>
      <c r="V741" s="103"/>
      <c r="W741" s="103"/>
      <c r="X741" s="103"/>
      <c r="Y741" s="445"/>
      <c r="AA741" s="103"/>
      <c r="AI741" s="103"/>
    </row>
    <row r="742" spans="4:35" x14ac:dyDescent="0.3">
      <c r="D742" s="31"/>
      <c r="N742" s="103"/>
      <c r="P742" s="103"/>
      <c r="Q742" s="103"/>
      <c r="R742" s="127"/>
      <c r="S742" s="103"/>
      <c r="T742" s="103"/>
      <c r="U742" s="103"/>
      <c r="V742" s="103"/>
      <c r="W742" s="103"/>
      <c r="X742" s="103"/>
      <c r="Y742" s="445"/>
      <c r="AA742" s="103"/>
      <c r="AI742" s="103"/>
    </row>
    <row r="743" spans="4:35" x14ac:dyDescent="0.3">
      <c r="D743" s="31"/>
      <c r="N743" s="103"/>
      <c r="P743" s="103"/>
      <c r="Q743" s="103"/>
      <c r="R743" s="127"/>
      <c r="S743" s="103"/>
      <c r="T743" s="103"/>
      <c r="U743" s="103"/>
      <c r="V743" s="103"/>
      <c r="W743" s="103"/>
      <c r="X743" s="103"/>
      <c r="Y743" s="445"/>
      <c r="AA743" s="103"/>
      <c r="AI743" s="103"/>
    </row>
    <row r="744" spans="4:35" x14ac:dyDescent="0.3">
      <c r="D744" s="31"/>
      <c r="N744" s="103"/>
      <c r="P744" s="103"/>
      <c r="Q744" s="103"/>
      <c r="R744" s="127"/>
      <c r="S744" s="103"/>
      <c r="T744" s="103"/>
      <c r="U744" s="103"/>
      <c r="V744" s="103"/>
      <c r="W744" s="103"/>
      <c r="X744" s="103"/>
      <c r="Y744" s="445"/>
      <c r="AA744" s="103"/>
      <c r="AI744" s="103"/>
    </row>
    <row r="745" spans="4:35" x14ac:dyDescent="0.3">
      <c r="D745" s="31"/>
      <c r="N745" s="103"/>
      <c r="P745" s="103"/>
      <c r="Q745" s="103"/>
      <c r="R745" s="127"/>
      <c r="S745" s="103"/>
      <c r="T745" s="103"/>
      <c r="U745" s="103"/>
      <c r="V745" s="103"/>
      <c r="W745" s="103"/>
      <c r="X745" s="103"/>
      <c r="Y745" s="445"/>
      <c r="AA745" s="103"/>
      <c r="AI745" s="103"/>
    </row>
    <row r="746" spans="4:35" x14ac:dyDescent="0.3">
      <c r="D746" s="31"/>
      <c r="N746" s="103"/>
      <c r="P746" s="103"/>
      <c r="Q746" s="103"/>
      <c r="R746" s="127"/>
      <c r="S746" s="103"/>
      <c r="T746" s="103"/>
      <c r="U746" s="103"/>
      <c r="V746" s="103"/>
      <c r="W746" s="103"/>
      <c r="X746" s="103"/>
      <c r="Y746" s="445"/>
      <c r="AA746" s="103"/>
      <c r="AI746" s="103"/>
    </row>
    <row r="747" spans="4:35" x14ac:dyDescent="0.3">
      <c r="D747" s="31"/>
      <c r="N747" s="103"/>
      <c r="P747" s="103"/>
      <c r="Q747" s="103"/>
      <c r="R747" s="127"/>
      <c r="S747" s="103"/>
      <c r="T747" s="103"/>
      <c r="U747" s="103"/>
      <c r="V747" s="103"/>
      <c r="W747" s="103"/>
      <c r="X747" s="103"/>
      <c r="Y747" s="445"/>
      <c r="AA747" s="103"/>
      <c r="AI747" s="103"/>
    </row>
    <row r="748" spans="4:35" x14ac:dyDescent="0.3">
      <c r="D748" s="31"/>
      <c r="N748" s="103"/>
      <c r="P748" s="103"/>
      <c r="Q748" s="103"/>
      <c r="R748" s="127"/>
      <c r="S748" s="103"/>
      <c r="T748" s="103"/>
      <c r="U748" s="103"/>
      <c r="V748" s="103"/>
      <c r="W748" s="103"/>
      <c r="X748" s="103"/>
      <c r="Y748" s="445"/>
      <c r="AA748" s="103"/>
      <c r="AI748" s="103"/>
    </row>
    <row r="749" spans="4:35" x14ac:dyDescent="0.3">
      <c r="D749" s="31"/>
      <c r="N749" s="103"/>
      <c r="P749" s="103"/>
      <c r="Q749" s="103"/>
      <c r="R749" s="127"/>
      <c r="S749" s="103"/>
      <c r="T749" s="103"/>
      <c r="U749" s="103"/>
      <c r="V749" s="103"/>
      <c r="W749" s="103"/>
      <c r="X749" s="103"/>
      <c r="Y749" s="445"/>
      <c r="AA749" s="103"/>
      <c r="AI749" s="103"/>
    </row>
    <row r="750" spans="4:35" x14ac:dyDescent="0.3">
      <c r="D750" s="31"/>
      <c r="N750" s="103"/>
      <c r="P750" s="103"/>
      <c r="Q750" s="103"/>
      <c r="R750" s="127"/>
      <c r="S750" s="103"/>
      <c r="T750" s="103"/>
      <c r="U750" s="103"/>
      <c r="V750" s="103"/>
      <c r="W750" s="103"/>
      <c r="X750" s="103"/>
      <c r="Y750" s="445"/>
      <c r="AA750" s="103"/>
      <c r="AI750" s="103"/>
    </row>
    <row r="751" spans="4:35" x14ac:dyDescent="0.3">
      <c r="D751" s="31"/>
      <c r="N751" s="103"/>
      <c r="P751" s="103"/>
      <c r="Q751" s="103"/>
      <c r="R751" s="127"/>
      <c r="S751" s="103"/>
      <c r="T751" s="103"/>
      <c r="U751" s="103"/>
      <c r="V751" s="103"/>
      <c r="W751" s="103"/>
      <c r="X751" s="103"/>
      <c r="Y751" s="445"/>
      <c r="AA751" s="103"/>
      <c r="AI751" s="103"/>
    </row>
    <row r="752" spans="4:35" x14ac:dyDescent="0.3">
      <c r="D752" s="31"/>
      <c r="N752" s="103"/>
      <c r="P752" s="103"/>
      <c r="Q752" s="103"/>
      <c r="R752" s="127"/>
      <c r="S752" s="103"/>
      <c r="T752" s="103"/>
      <c r="U752" s="103"/>
      <c r="V752" s="103"/>
      <c r="W752" s="103"/>
      <c r="X752" s="103"/>
      <c r="Y752" s="445"/>
      <c r="AA752" s="103"/>
      <c r="AI752" s="103"/>
    </row>
    <row r="753" spans="4:35" x14ac:dyDescent="0.3">
      <c r="D753" s="31"/>
      <c r="N753" s="103"/>
      <c r="P753" s="103"/>
      <c r="Q753" s="103"/>
      <c r="R753" s="127"/>
      <c r="S753" s="103"/>
      <c r="T753" s="103"/>
      <c r="U753" s="103"/>
      <c r="V753" s="103"/>
      <c r="W753" s="103"/>
      <c r="X753" s="103"/>
      <c r="Y753" s="445"/>
      <c r="AA753" s="103"/>
      <c r="AI753" s="103"/>
    </row>
    <row r="754" spans="4:35" x14ac:dyDescent="0.3">
      <c r="D754" s="31"/>
      <c r="N754" s="103"/>
      <c r="P754" s="103"/>
      <c r="Q754" s="103"/>
      <c r="R754" s="127"/>
      <c r="S754" s="103"/>
      <c r="T754" s="103"/>
      <c r="U754" s="103"/>
      <c r="V754" s="103"/>
      <c r="W754" s="103"/>
      <c r="X754" s="103"/>
      <c r="Y754" s="445"/>
      <c r="AA754" s="103"/>
      <c r="AI754" s="103"/>
    </row>
    <row r="755" spans="4:35" x14ac:dyDescent="0.3">
      <c r="D755" s="31"/>
      <c r="N755" s="103"/>
      <c r="P755" s="103"/>
      <c r="Q755" s="103"/>
      <c r="R755" s="127"/>
      <c r="S755" s="103"/>
      <c r="T755" s="103"/>
      <c r="U755" s="103"/>
      <c r="V755" s="103"/>
      <c r="W755" s="103"/>
      <c r="X755" s="103"/>
      <c r="Y755" s="445"/>
      <c r="AA755" s="103"/>
      <c r="AI755" s="103"/>
    </row>
    <row r="756" spans="4:35" x14ac:dyDescent="0.3">
      <c r="D756" s="31"/>
      <c r="N756" s="103"/>
      <c r="P756" s="103"/>
      <c r="Q756" s="103"/>
      <c r="R756" s="127"/>
      <c r="S756" s="103"/>
      <c r="T756" s="103"/>
      <c r="U756" s="103"/>
      <c r="V756" s="103"/>
      <c r="W756" s="103"/>
      <c r="X756" s="103"/>
      <c r="Y756" s="445"/>
      <c r="AA756" s="103"/>
      <c r="AI756" s="103"/>
    </row>
    <row r="757" spans="4:35" x14ac:dyDescent="0.3">
      <c r="D757" s="31"/>
      <c r="N757" s="103"/>
      <c r="P757" s="103"/>
      <c r="Q757" s="103"/>
      <c r="R757" s="127"/>
      <c r="S757" s="103"/>
      <c r="T757" s="103"/>
      <c r="U757" s="103"/>
      <c r="V757" s="103"/>
      <c r="W757" s="103"/>
      <c r="X757" s="103"/>
      <c r="Y757" s="445"/>
      <c r="AA757" s="103"/>
      <c r="AI757" s="103"/>
    </row>
    <row r="758" spans="4:35" x14ac:dyDescent="0.3">
      <c r="D758" s="31"/>
      <c r="N758" s="103"/>
      <c r="P758" s="103"/>
      <c r="Q758" s="103"/>
      <c r="R758" s="127"/>
      <c r="S758" s="103"/>
      <c r="T758" s="103"/>
      <c r="U758" s="103"/>
      <c r="V758" s="103"/>
      <c r="W758" s="103"/>
      <c r="X758" s="103"/>
      <c r="Y758" s="445"/>
      <c r="AA758" s="103"/>
      <c r="AI758" s="103"/>
    </row>
    <row r="759" spans="4:35" x14ac:dyDescent="0.3">
      <c r="D759" s="31"/>
      <c r="N759" s="103"/>
      <c r="P759" s="103"/>
      <c r="Q759" s="103"/>
      <c r="R759" s="127"/>
      <c r="S759" s="103"/>
      <c r="T759" s="103"/>
      <c r="U759" s="103"/>
      <c r="V759" s="103"/>
      <c r="W759" s="103"/>
      <c r="X759" s="103"/>
      <c r="Y759" s="445"/>
      <c r="AA759" s="103"/>
      <c r="AI759" s="103"/>
    </row>
    <row r="760" spans="4:35" x14ac:dyDescent="0.3">
      <c r="D760" s="31"/>
      <c r="N760" s="103"/>
      <c r="P760" s="103"/>
      <c r="Q760" s="103"/>
      <c r="R760" s="127"/>
      <c r="S760" s="103"/>
      <c r="T760" s="103"/>
      <c r="U760" s="103"/>
      <c r="V760" s="103"/>
      <c r="W760" s="103"/>
      <c r="X760" s="103"/>
      <c r="Y760" s="445"/>
      <c r="AA760" s="103"/>
      <c r="AI760" s="103"/>
    </row>
    <row r="761" spans="4:35" x14ac:dyDescent="0.3">
      <c r="D761" s="31"/>
      <c r="N761" s="103"/>
      <c r="P761" s="103"/>
      <c r="Q761" s="103"/>
      <c r="R761" s="127"/>
      <c r="S761" s="103"/>
      <c r="T761" s="103"/>
      <c r="U761" s="103"/>
      <c r="V761" s="103"/>
      <c r="W761" s="103"/>
      <c r="X761" s="103"/>
      <c r="Y761" s="445"/>
      <c r="AA761" s="103"/>
      <c r="AI761" s="103"/>
    </row>
    <row r="762" spans="4:35" x14ac:dyDescent="0.3">
      <c r="D762" s="31"/>
      <c r="N762" s="103"/>
      <c r="P762" s="103"/>
      <c r="Q762" s="103"/>
      <c r="R762" s="127"/>
      <c r="S762" s="103"/>
      <c r="T762" s="103"/>
      <c r="U762" s="103"/>
      <c r="V762" s="103"/>
      <c r="W762" s="103"/>
      <c r="X762" s="103"/>
      <c r="Y762" s="445"/>
      <c r="AA762" s="103"/>
      <c r="AI762" s="103"/>
    </row>
    <row r="763" spans="4:35" x14ac:dyDescent="0.3">
      <c r="D763" s="31"/>
      <c r="N763" s="103"/>
      <c r="P763" s="103"/>
      <c r="Q763" s="103"/>
      <c r="R763" s="127"/>
      <c r="S763" s="103"/>
      <c r="T763" s="103"/>
      <c r="U763" s="103"/>
      <c r="V763" s="103"/>
      <c r="W763" s="103"/>
      <c r="X763" s="103"/>
      <c r="Y763" s="445"/>
      <c r="AA763" s="103"/>
      <c r="AI763" s="103"/>
    </row>
    <row r="764" spans="4:35" x14ac:dyDescent="0.3">
      <c r="D764" s="31"/>
      <c r="N764" s="103"/>
      <c r="P764" s="103"/>
      <c r="Q764" s="103"/>
      <c r="R764" s="127"/>
      <c r="S764" s="103"/>
      <c r="T764" s="103"/>
      <c r="U764" s="103"/>
      <c r="V764" s="103"/>
      <c r="W764" s="103"/>
      <c r="X764" s="103"/>
      <c r="Y764" s="445"/>
      <c r="AA764" s="103"/>
      <c r="AI764" s="103"/>
    </row>
    <row r="765" spans="4:35" x14ac:dyDescent="0.3">
      <c r="D765" s="31"/>
      <c r="N765" s="103"/>
      <c r="P765" s="103"/>
      <c r="Q765" s="103"/>
      <c r="R765" s="127"/>
      <c r="S765" s="103"/>
      <c r="T765" s="103"/>
      <c r="U765" s="103"/>
      <c r="V765" s="103"/>
      <c r="W765" s="103"/>
      <c r="X765" s="103"/>
      <c r="Y765" s="445"/>
      <c r="AA765" s="103"/>
      <c r="AI765" s="103"/>
    </row>
    <row r="766" spans="4:35" x14ac:dyDescent="0.3">
      <c r="D766" s="31"/>
      <c r="N766" s="103"/>
      <c r="P766" s="103"/>
      <c r="Q766" s="103"/>
      <c r="R766" s="127"/>
      <c r="S766" s="103"/>
      <c r="T766" s="103"/>
      <c r="U766" s="103"/>
      <c r="V766" s="103"/>
      <c r="W766" s="103"/>
      <c r="X766" s="103"/>
      <c r="Y766" s="445"/>
      <c r="AA766" s="103"/>
      <c r="AI766" s="103"/>
    </row>
    <row r="767" spans="4:35" x14ac:dyDescent="0.3">
      <c r="D767" s="31"/>
      <c r="N767" s="103"/>
      <c r="P767" s="103"/>
      <c r="Q767" s="103"/>
      <c r="R767" s="127"/>
      <c r="S767" s="103"/>
      <c r="T767" s="103"/>
      <c r="U767" s="103"/>
      <c r="V767" s="103"/>
      <c r="W767" s="103"/>
      <c r="X767" s="103"/>
      <c r="Y767" s="445"/>
      <c r="AA767" s="103"/>
      <c r="AI767" s="103"/>
    </row>
    <row r="768" spans="4:35" x14ac:dyDescent="0.3">
      <c r="D768" s="31"/>
      <c r="N768" s="103"/>
      <c r="P768" s="103"/>
      <c r="Q768" s="103"/>
      <c r="R768" s="127"/>
      <c r="S768" s="103"/>
      <c r="T768" s="103"/>
      <c r="U768" s="103"/>
      <c r="V768" s="103"/>
      <c r="W768" s="103"/>
      <c r="X768" s="103"/>
      <c r="Y768" s="445"/>
      <c r="AA768" s="103"/>
      <c r="AI768" s="103"/>
    </row>
    <row r="769" spans="4:35" x14ac:dyDescent="0.3">
      <c r="D769" s="31"/>
      <c r="N769" s="103"/>
      <c r="P769" s="103"/>
      <c r="Q769" s="103"/>
      <c r="R769" s="127"/>
      <c r="S769" s="103"/>
      <c r="T769" s="103"/>
      <c r="U769" s="103"/>
      <c r="V769" s="103"/>
      <c r="W769" s="103"/>
      <c r="X769" s="103"/>
      <c r="Y769" s="445"/>
      <c r="AA769" s="103"/>
      <c r="AI769" s="103"/>
    </row>
    <row r="770" spans="4:35" x14ac:dyDescent="0.3">
      <c r="D770" s="31"/>
      <c r="N770" s="103"/>
      <c r="P770" s="103"/>
      <c r="Q770" s="103"/>
      <c r="R770" s="127"/>
      <c r="S770" s="103"/>
      <c r="T770" s="103"/>
      <c r="U770" s="103"/>
      <c r="V770" s="103"/>
      <c r="W770" s="103"/>
      <c r="X770" s="103"/>
      <c r="Y770" s="445"/>
      <c r="AA770" s="103"/>
      <c r="AI770" s="103"/>
    </row>
    <row r="771" spans="4:35" x14ac:dyDescent="0.3">
      <c r="D771" s="31"/>
      <c r="N771" s="103"/>
      <c r="P771" s="103"/>
      <c r="Q771" s="103"/>
      <c r="R771" s="127"/>
      <c r="S771" s="103"/>
      <c r="T771" s="103"/>
      <c r="U771" s="103"/>
      <c r="V771" s="103"/>
      <c r="W771" s="103"/>
      <c r="X771" s="103"/>
      <c r="Y771" s="445"/>
      <c r="AA771" s="103"/>
      <c r="AI771" s="103"/>
    </row>
    <row r="772" spans="4:35" x14ac:dyDescent="0.3">
      <c r="D772" s="31"/>
      <c r="N772" s="103"/>
      <c r="P772" s="103"/>
      <c r="Q772" s="103"/>
      <c r="R772" s="127"/>
      <c r="S772" s="103"/>
      <c r="T772" s="103"/>
      <c r="U772" s="103"/>
      <c r="V772" s="103"/>
      <c r="W772" s="103"/>
      <c r="X772" s="103"/>
      <c r="Y772" s="445"/>
      <c r="AA772" s="103"/>
      <c r="AI772" s="103"/>
    </row>
    <row r="773" spans="4:35" x14ac:dyDescent="0.3">
      <c r="D773" s="31"/>
      <c r="N773" s="103"/>
      <c r="P773" s="103"/>
      <c r="Q773" s="103"/>
      <c r="R773" s="127"/>
      <c r="S773" s="103"/>
      <c r="T773" s="103"/>
      <c r="U773" s="103"/>
      <c r="V773" s="103"/>
      <c r="W773" s="103"/>
      <c r="X773" s="103"/>
      <c r="Y773" s="445"/>
      <c r="AA773" s="103"/>
      <c r="AI773" s="103"/>
    </row>
    <row r="774" spans="4:35" x14ac:dyDescent="0.3">
      <c r="D774" s="31"/>
      <c r="N774" s="103"/>
      <c r="P774" s="103"/>
      <c r="Q774" s="103"/>
      <c r="R774" s="127"/>
      <c r="S774" s="103"/>
      <c r="T774" s="103"/>
      <c r="U774" s="103"/>
      <c r="V774" s="103"/>
      <c r="W774" s="103"/>
      <c r="X774" s="103"/>
      <c r="Y774" s="445"/>
      <c r="AA774" s="103"/>
      <c r="AI774" s="103"/>
    </row>
    <row r="775" spans="4:35" x14ac:dyDescent="0.3">
      <c r="D775" s="31"/>
      <c r="N775" s="103"/>
      <c r="P775" s="103"/>
      <c r="Q775" s="103"/>
      <c r="R775" s="127"/>
      <c r="S775" s="103"/>
      <c r="T775" s="103"/>
      <c r="U775" s="103"/>
      <c r="V775" s="103"/>
      <c r="W775" s="103"/>
      <c r="X775" s="103"/>
      <c r="Y775" s="445"/>
      <c r="AA775" s="103"/>
      <c r="AI775" s="103"/>
    </row>
    <row r="776" spans="4:35" x14ac:dyDescent="0.3">
      <c r="D776" s="31"/>
      <c r="N776" s="103"/>
      <c r="P776" s="103"/>
      <c r="Q776" s="103"/>
      <c r="R776" s="127"/>
      <c r="S776" s="103"/>
      <c r="T776" s="103"/>
      <c r="U776" s="103"/>
      <c r="V776" s="103"/>
      <c r="W776" s="103"/>
      <c r="X776" s="103"/>
      <c r="Y776" s="445"/>
      <c r="AA776" s="103"/>
      <c r="AI776" s="103"/>
    </row>
    <row r="777" spans="4:35" x14ac:dyDescent="0.3">
      <c r="D777" s="31"/>
      <c r="N777" s="103"/>
      <c r="P777" s="103"/>
      <c r="Q777" s="103"/>
      <c r="R777" s="127"/>
      <c r="S777" s="103"/>
      <c r="T777" s="103"/>
      <c r="U777" s="103"/>
      <c r="V777" s="103"/>
      <c r="W777" s="103"/>
      <c r="X777" s="103"/>
      <c r="Y777" s="445"/>
      <c r="AA777" s="103"/>
      <c r="AI777" s="103"/>
    </row>
    <row r="778" spans="4:35" x14ac:dyDescent="0.3">
      <c r="D778" s="31"/>
      <c r="N778" s="103"/>
      <c r="P778" s="103"/>
      <c r="Q778" s="103"/>
      <c r="R778" s="127"/>
      <c r="S778" s="103"/>
      <c r="T778" s="103"/>
      <c r="U778" s="103"/>
      <c r="V778" s="103"/>
      <c r="W778" s="103"/>
      <c r="X778" s="103"/>
      <c r="Y778" s="445"/>
      <c r="AA778" s="103"/>
      <c r="AI778" s="103"/>
    </row>
    <row r="779" spans="4:35" x14ac:dyDescent="0.3">
      <c r="D779" s="31"/>
      <c r="N779" s="103"/>
      <c r="P779" s="103"/>
      <c r="Q779" s="103"/>
      <c r="R779" s="127"/>
      <c r="S779" s="103"/>
      <c r="T779" s="103"/>
      <c r="U779" s="103"/>
      <c r="V779" s="103"/>
      <c r="W779" s="103"/>
      <c r="X779" s="103"/>
      <c r="Y779" s="445"/>
      <c r="AA779" s="103"/>
      <c r="AI779" s="103"/>
    </row>
    <row r="780" spans="4:35" x14ac:dyDescent="0.3">
      <c r="D780" s="31"/>
      <c r="N780" s="103"/>
      <c r="P780" s="103"/>
      <c r="Q780" s="103"/>
      <c r="R780" s="127"/>
      <c r="S780" s="103"/>
      <c r="T780" s="103"/>
      <c r="U780" s="103"/>
      <c r="V780" s="103"/>
      <c r="W780" s="103"/>
      <c r="X780" s="103"/>
      <c r="Y780" s="445"/>
      <c r="AA780" s="103"/>
      <c r="AI780" s="103"/>
    </row>
    <row r="781" spans="4:35" x14ac:dyDescent="0.3">
      <c r="D781" s="31"/>
      <c r="N781" s="103"/>
      <c r="P781" s="103"/>
      <c r="Q781" s="103"/>
      <c r="R781" s="127"/>
      <c r="S781" s="103"/>
      <c r="T781" s="103"/>
      <c r="U781" s="103"/>
      <c r="V781" s="103"/>
      <c r="W781" s="103"/>
      <c r="X781" s="103"/>
      <c r="Y781" s="445"/>
      <c r="AA781" s="103"/>
      <c r="AI781" s="103"/>
    </row>
    <row r="782" spans="4:35" x14ac:dyDescent="0.3">
      <c r="D782" s="31"/>
      <c r="N782" s="103"/>
      <c r="P782" s="103"/>
      <c r="Q782" s="103"/>
      <c r="R782" s="127"/>
      <c r="S782" s="103"/>
      <c r="T782" s="103"/>
      <c r="U782" s="103"/>
      <c r="V782" s="103"/>
      <c r="W782" s="103"/>
      <c r="X782" s="103"/>
      <c r="Y782" s="445"/>
      <c r="AA782" s="103"/>
      <c r="AI782" s="103"/>
    </row>
    <row r="783" spans="4:35" x14ac:dyDescent="0.3">
      <c r="D783" s="31"/>
      <c r="N783" s="103"/>
      <c r="P783" s="103"/>
      <c r="Q783" s="103"/>
      <c r="R783" s="127"/>
      <c r="S783" s="103"/>
      <c r="T783" s="103"/>
      <c r="U783" s="103"/>
      <c r="V783" s="103"/>
      <c r="W783" s="103"/>
      <c r="X783" s="103"/>
      <c r="Y783" s="445"/>
      <c r="AA783" s="103"/>
      <c r="AI783" s="103"/>
    </row>
    <row r="784" spans="4:35" x14ac:dyDescent="0.3">
      <c r="D784" s="31"/>
      <c r="N784" s="103"/>
      <c r="P784" s="103"/>
      <c r="Q784" s="103"/>
      <c r="R784" s="127"/>
      <c r="S784" s="103"/>
      <c r="T784" s="103"/>
      <c r="U784" s="103"/>
      <c r="V784" s="103"/>
      <c r="W784" s="103"/>
      <c r="X784" s="103"/>
      <c r="Y784" s="445"/>
      <c r="AA784" s="103"/>
      <c r="AI784" s="103"/>
    </row>
    <row r="785" spans="4:35" x14ac:dyDescent="0.3">
      <c r="D785" s="31"/>
      <c r="N785" s="103"/>
      <c r="P785" s="103"/>
      <c r="Q785" s="103"/>
      <c r="R785" s="127"/>
      <c r="S785" s="103"/>
      <c r="T785" s="103"/>
      <c r="U785" s="103"/>
      <c r="V785" s="103"/>
      <c r="W785" s="103"/>
      <c r="X785" s="103"/>
      <c r="Y785" s="445"/>
      <c r="AA785" s="103"/>
      <c r="AI785" s="103"/>
    </row>
    <row r="786" spans="4:35" x14ac:dyDescent="0.3">
      <c r="D786" s="31"/>
      <c r="N786" s="103"/>
      <c r="P786" s="103"/>
      <c r="Q786" s="103"/>
      <c r="R786" s="127"/>
      <c r="S786" s="103"/>
      <c r="T786" s="103"/>
      <c r="U786" s="103"/>
      <c r="V786" s="103"/>
      <c r="W786" s="103"/>
      <c r="X786" s="103"/>
      <c r="Y786" s="445"/>
      <c r="AA786" s="103"/>
      <c r="AI786" s="103"/>
    </row>
    <row r="787" spans="4:35" x14ac:dyDescent="0.3">
      <c r="D787" s="31"/>
      <c r="N787" s="103"/>
      <c r="P787" s="103"/>
      <c r="Q787" s="103"/>
      <c r="R787" s="127"/>
      <c r="S787" s="103"/>
      <c r="T787" s="103"/>
      <c r="U787" s="103"/>
      <c r="V787" s="103"/>
      <c r="W787" s="103"/>
      <c r="X787" s="103"/>
      <c r="Y787" s="445"/>
      <c r="AA787" s="103"/>
      <c r="AI787" s="103"/>
    </row>
    <row r="788" spans="4:35" x14ac:dyDescent="0.3">
      <c r="D788" s="31"/>
      <c r="N788" s="103"/>
      <c r="P788" s="103"/>
      <c r="Q788" s="103"/>
      <c r="R788" s="127"/>
      <c r="S788" s="103"/>
      <c r="T788" s="103"/>
      <c r="U788" s="103"/>
      <c r="V788" s="103"/>
      <c r="W788" s="103"/>
      <c r="X788" s="103"/>
      <c r="Y788" s="445"/>
      <c r="AA788" s="103"/>
      <c r="AI788" s="103"/>
    </row>
    <row r="789" spans="4:35" x14ac:dyDescent="0.3">
      <c r="D789" s="31"/>
      <c r="N789" s="103"/>
      <c r="P789" s="103"/>
      <c r="Q789" s="103"/>
      <c r="R789" s="127"/>
      <c r="S789" s="103"/>
      <c r="T789" s="103"/>
      <c r="U789" s="103"/>
      <c r="V789" s="103"/>
      <c r="W789" s="103"/>
      <c r="X789" s="103"/>
      <c r="Y789" s="445"/>
      <c r="AA789" s="103"/>
      <c r="AI789" s="103"/>
    </row>
    <row r="790" spans="4:35" x14ac:dyDescent="0.3">
      <c r="D790" s="31"/>
      <c r="N790" s="103"/>
      <c r="P790" s="103"/>
      <c r="Q790" s="103"/>
      <c r="R790" s="127"/>
      <c r="S790" s="103"/>
      <c r="T790" s="103"/>
      <c r="U790" s="103"/>
      <c r="V790" s="103"/>
      <c r="W790" s="103"/>
      <c r="X790" s="103"/>
      <c r="Y790" s="445"/>
      <c r="AA790" s="103"/>
      <c r="AI790" s="103"/>
    </row>
    <row r="791" spans="4:35" x14ac:dyDescent="0.3">
      <c r="D791" s="31"/>
      <c r="N791" s="103"/>
      <c r="P791" s="103"/>
      <c r="Q791" s="103"/>
      <c r="R791" s="127"/>
      <c r="S791" s="103"/>
      <c r="T791" s="103"/>
      <c r="U791" s="103"/>
      <c r="V791" s="103"/>
      <c r="W791" s="103"/>
      <c r="X791" s="103"/>
      <c r="Y791" s="445"/>
      <c r="AA791" s="103"/>
      <c r="AI791" s="103"/>
    </row>
    <row r="792" spans="4:35" x14ac:dyDescent="0.3">
      <c r="D792" s="31"/>
      <c r="N792" s="103"/>
      <c r="P792" s="103"/>
      <c r="Q792" s="103"/>
      <c r="R792" s="127"/>
      <c r="S792" s="103"/>
      <c r="T792" s="103"/>
      <c r="U792" s="103"/>
      <c r="V792" s="103"/>
      <c r="W792" s="103"/>
      <c r="X792" s="103"/>
      <c r="Y792" s="445"/>
      <c r="AA792" s="103"/>
      <c r="AI792" s="103"/>
    </row>
    <row r="793" spans="4:35" x14ac:dyDescent="0.3">
      <c r="D793" s="31"/>
      <c r="N793" s="103"/>
      <c r="P793" s="103"/>
      <c r="Q793" s="103"/>
      <c r="R793" s="127"/>
      <c r="S793" s="103"/>
      <c r="T793" s="103"/>
      <c r="U793" s="103"/>
      <c r="V793" s="103"/>
      <c r="W793" s="103"/>
      <c r="X793" s="103"/>
      <c r="Y793" s="445"/>
      <c r="AA793" s="103"/>
      <c r="AI793" s="103"/>
    </row>
    <row r="794" spans="4:35" x14ac:dyDescent="0.3">
      <c r="D794" s="31"/>
      <c r="N794" s="103"/>
      <c r="P794" s="103"/>
      <c r="Q794" s="103"/>
      <c r="R794" s="127"/>
      <c r="S794" s="103"/>
      <c r="T794" s="103"/>
      <c r="U794" s="103"/>
      <c r="V794" s="103"/>
      <c r="W794" s="103"/>
      <c r="X794" s="103"/>
      <c r="Y794" s="445"/>
      <c r="AA794" s="103"/>
      <c r="AI794" s="103"/>
    </row>
    <row r="795" spans="4:35" x14ac:dyDescent="0.3">
      <c r="D795" s="31"/>
      <c r="N795" s="103"/>
      <c r="P795" s="103"/>
      <c r="Q795" s="103"/>
      <c r="R795" s="127"/>
      <c r="S795" s="103"/>
      <c r="T795" s="103"/>
      <c r="U795" s="103"/>
      <c r="V795" s="103"/>
      <c r="W795" s="103"/>
      <c r="X795" s="103"/>
      <c r="Y795" s="445"/>
      <c r="AA795" s="103"/>
      <c r="AI795" s="103"/>
    </row>
    <row r="796" spans="4:35" x14ac:dyDescent="0.3">
      <c r="D796" s="31"/>
      <c r="N796" s="103"/>
      <c r="P796" s="103"/>
      <c r="Q796" s="103"/>
      <c r="R796" s="127"/>
      <c r="S796" s="103"/>
      <c r="T796" s="103"/>
      <c r="U796" s="103"/>
      <c r="V796" s="103"/>
      <c r="W796" s="103"/>
      <c r="X796" s="103"/>
      <c r="Y796" s="445"/>
      <c r="AA796" s="103"/>
      <c r="AI796" s="103"/>
    </row>
    <row r="797" spans="4:35" x14ac:dyDescent="0.3">
      <c r="D797" s="31"/>
      <c r="N797" s="103"/>
      <c r="P797" s="103"/>
      <c r="Q797" s="103"/>
      <c r="R797" s="127"/>
      <c r="S797" s="103"/>
      <c r="T797" s="103"/>
      <c r="U797" s="103"/>
      <c r="V797" s="103"/>
      <c r="W797" s="103"/>
      <c r="X797" s="103"/>
      <c r="Y797" s="445"/>
      <c r="AA797" s="103"/>
      <c r="AI797" s="103"/>
    </row>
    <row r="798" spans="4:35" x14ac:dyDescent="0.3">
      <c r="D798" s="31"/>
      <c r="N798" s="103"/>
      <c r="P798" s="103"/>
      <c r="Q798" s="103"/>
      <c r="R798" s="127"/>
      <c r="S798" s="103"/>
      <c r="T798" s="103"/>
      <c r="U798" s="103"/>
      <c r="V798" s="103"/>
      <c r="W798" s="103"/>
      <c r="X798" s="103"/>
      <c r="Y798" s="445"/>
      <c r="AA798" s="103"/>
      <c r="AI798" s="103"/>
    </row>
    <row r="799" spans="4:35" x14ac:dyDescent="0.3">
      <c r="D799" s="31"/>
      <c r="N799" s="103"/>
      <c r="P799" s="103"/>
      <c r="Q799" s="103"/>
      <c r="R799" s="127"/>
      <c r="S799" s="103"/>
      <c r="T799" s="103"/>
      <c r="U799" s="103"/>
      <c r="V799" s="103"/>
      <c r="W799" s="103"/>
      <c r="X799" s="103"/>
      <c r="Y799" s="445"/>
      <c r="AA799" s="103"/>
      <c r="AI799" s="103"/>
    </row>
    <row r="800" spans="4:35" x14ac:dyDescent="0.3">
      <c r="D800" s="31"/>
      <c r="N800" s="103"/>
      <c r="P800" s="103"/>
      <c r="Q800" s="103"/>
      <c r="R800" s="127"/>
      <c r="S800" s="103"/>
      <c r="T800" s="103"/>
      <c r="U800" s="103"/>
      <c r="V800" s="103"/>
      <c r="W800" s="103"/>
      <c r="X800" s="103"/>
      <c r="Y800" s="445"/>
      <c r="AA800" s="103"/>
      <c r="AI800" s="103"/>
    </row>
    <row r="801" spans="4:35" x14ac:dyDescent="0.3">
      <c r="D801" s="31"/>
      <c r="N801" s="103"/>
      <c r="P801" s="103"/>
      <c r="Q801" s="103"/>
      <c r="R801" s="127"/>
      <c r="S801" s="103"/>
      <c r="T801" s="103"/>
      <c r="U801" s="103"/>
      <c r="V801" s="103"/>
      <c r="W801" s="103"/>
      <c r="X801" s="103"/>
      <c r="Y801" s="445"/>
      <c r="AA801" s="103"/>
      <c r="AI801" s="103"/>
    </row>
    <row r="802" spans="4:35" x14ac:dyDescent="0.3">
      <c r="D802" s="31"/>
      <c r="N802" s="103"/>
      <c r="P802" s="103"/>
      <c r="Q802" s="103"/>
      <c r="R802" s="127"/>
      <c r="S802" s="103"/>
      <c r="T802" s="103"/>
      <c r="U802" s="103"/>
      <c r="V802" s="103"/>
      <c r="W802" s="103"/>
      <c r="X802" s="103"/>
      <c r="Y802" s="445"/>
      <c r="AA802" s="103"/>
      <c r="AI802" s="103"/>
    </row>
    <row r="803" spans="4:35" x14ac:dyDescent="0.3">
      <c r="D803" s="31"/>
      <c r="N803" s="103"/>
      <c r="P803" s="103"/>
      <c r="Q803" s="103"/>
      <c r="R803" s="127"/>
      <c r="S803" s="103"/>
      <c r="T803" s="103"/>
      <c r="U803" s="103"/>
      <c r="V803" s="103"/>
      <c r="W803" s="103"/>
      <c r="X803" s="103"/>
      <c r="Y803" s="445"/>
      <c r="AA803" s="103"/>
      <c r="AI803" s="103"/>
    </row>
    <row r="804" spans="4:35" x14ac:dyDescent="0.3">
      <c r="D804" s="31"/>
      <c r="N804" s="103"/>
      <c r="P804" s="103"/>
      <c r="Q804" s="103"/>
      <c r="R804" s="127"/>
      <c r="S804" s="103"/>
      <c r="T804" s="103"/>
      <c r="U804" s="103"/>
      <c r="V804" s="103"/>
      <c r="W804" s="103"/>
      <c r="X804" s="103"/>
      <c r="Y804" s="445"/>
      <c r="AA804" s="103"/>
      <c r="AI804" s="103"/>
    </row>
    <row r="805" spans="4:35" x14ac:dyDescent="0.3">
      <c r="D805" s="31"/>
      <c r="N805" s="103"/>
      <c r="P805" s="103"/>
      <c r="Q805" s="103"/>
      <c r="R805" s="127"/>
      <c r="S805" s="103"/>
      <c r="T805" s="103"/>
      <c r="U805" s="103"/>
      <c r="V805" s="103"/>
      <c r="W805" s="103"/>
      <c r="X805" s="103"/>
      <c r="Y805" s="445"/>
      <c r="AA805" s="103"/>
      <c r="AI805" s="103"/>
    </row>
    <row r="806" spans="4:35" x14ac:dyDescent="0.3">
      <c r="D806" s="31"/>
      <c r="N806" s="103"/>
      <c r="P806" s="103"/>
      <c r="Q806" s="103"/>
      <c r="R806" s="127"/>
      <c r="S806" s="103"/>
      <c r="T806" s="103"/>
      <c r="U806" s="103"/>
      <c r="V806" s="103"/>
      <c r="W806" s="103"/>
      <c r="X806" s="103"/>
      <c r="Y806" s="445"/>
      <c r="AA806" s="103"/>
      <c r="AI806" s="103"/>
    </row>
    <row r="807" spans="4:35" x14ac:dyDescent="0.3">
      <c r="D807" s="31"/>
      <c r="N807" s="103"/>
      <c r="P807" s="103"/>
      <c r="Q807" s="103"/>
      <c r="R807" s="127"/>
      <c r="S807" s="103"/>
      <c r="T807" s="103"/>
      <c r="U807" s="103"/>
      <c r="V807" s="103"/>
      <c r="W807" s="103"/>
      <c r="X807" s="103"/>
      <c r="Y807" s="445"/>
      <c r="AA807" s="103"/>
      <c r="AI807" s="103"/>
    </row>
    <row r="808" spans="4:35" x14ac:dyDescent="0.3">
      <c r="D808" s="31"/>
      <c r="N808" s="103"/>
      <c r="P808" s="103"/>
      <c r="Q808" s="103"/>
      <c r="R808" s="127"/>
      <c r="S808" s="103"/>
      <c r="T808" s="103"/>
      <c r="U808" s="103"/>
      <c r="V808" s="103"/>
      <c r="W808" s="103"/>
      <c r="X808" s="103"/>
      <c r="Y808" s="445"/>
      <c r="AA808" s="103"/>
      <c r="AI808" s="103"/>
    </row>
    <row r="809" spans="4:35" x14ac:dyDescent="0.3">
      <c r="D809" s="31"/>
      <c r="N809" s="103"/>
      <c r="P809" s="103"/>
      <c r="Q809" s="103"/>
      <c r="R809" s="127"/>
      <c r="S809" s="103"/>
      <c r="T809" s="103"/>
      <c r="U809" s="103"/>
      <c r="V809" s="103"/>
      <c r="W809" s="103"/>
      <c r="X809" s="103"/>
      <c r="Y809" s="445"/>
      <c r="AA809" s="103"/>
      <c r="AI809" s="103"/>
    </row>
    <row r="810" spans="4:35" x14ac:dyDescent="0.3">
      <c r="D810" s="31"/>
      <c r="N810" s="103"/>
      <c r="P810" s="103"/>
      <c r="Q810" s="103"/>
      <c r="R810" s="127"/>
      <c r="S810" s="103"/>
      <c r="T810" s="103"/>
      <c r="U810" s="103"/>
      <c r="V810" s="103"/>
      <c r="W810" s="103"/>
      <c r="X810" s="103"/>
      <c r="Y810" s="445"/>
      <c r="AA810" s="103"/>
      <c r="AI810" s="103"/>
    </row>
    <row r="811" spans="4:35" x14ac:dyDescent="0.3">
      <c r="D811" s="31"/>
      <c r="N811" s="103"/>
      <c r="P811" s="103"/>
      <c r="Q811" s="103"/>
      <c r="R811" s="127"/>
      <c r="S811" s="103"/>
      <c r="T811" s="103"/>
      <c r="U811" s="103"/>
      <c r="V811" s="103"/>
      <c r="W811" s="103"/>
      <c r="X811" s="103"/>
      <c r="Y811" s="445"/>
      <c r="AA811" s="103"/>
      <c r="AI811" s="103"/>
    </row>
    <row r="812" spans="4:35" x14ac:dyDescent="0.3">
      <c r="D812" s="31"/>
      <c r="N812" s="103"/>
      <c r="P812" s="103"/>
      <c r="Q812" s="103"/>
      <c r="R812" s="127"/>
      <c r="S812" s="103"/>
      <c r="T812" s="103"/>
      <c r="U812" s="103"/>
      <c r="V812" s="103"/>
      <c r="W812" s="103"/>
      <c r="X812" s="103"/>
      <c r="Y812" s="445"/>
      <c r="AA812" s="103"/>
      <c r="AI812" s="103"/>
    </row>
    <row r="813" spans="4:35" x14ac:dyDescent="0.3">
      <c r="D813" s="31"/>
      <c r="N813" s="103"/>
      <c r="P813" s="103"/>
      <c r="Q813" s="103"/>
      <c r="R813" s="127"/>
      <c r="S813" s="103"/>
      <c r="T813" s="103"/>
      <c r="U813" s="103"/>
      <c r="V813" s="103"/>
      <c r="W813" s="103"/>
      <c r="X813" s="103"/>
      <c r="Y813" s="445"/>
      <c r="AA813" s="103"/>
      <c r="AI813" s="103"/>
    </row>
    <row r="814" spans="4:35" x14ac:dyDescent="0.3">
      <c r="D814" s="31"/>
      <c r="N814" s="103"/>
      <c r="P814" s="103"/>
      <c r="Q814" s="103"/>
      <c r="R814" s="127"/>
      <c r="S814" s="103"/>
      <c r="T814" s="103"/>
      <c r="U814" s="103"/>
      <c r="V814" s="103"/>
      <c r="W814" s="103"/>
      <c r="X814" s="103"/>
      <c r="Y814" s="445"/>
      <c r="AA814" s="103"/>
      <c r="AI814" s="103"/>
    </row>
    <row r="815" spans="4:35" x14ac:dyDescent="0.3">
      <c r="D815" s="31"/>
      <c r="N815" s="103"/>
      <c r="P815" s="103"/>
      <c r="Q815" s="103"/>
      <c r="R815" s="127"/>
      <c r="S815" s="103"/>
      <c r="T815" s="103"/>
      <c r="U815" s="103"/>
      <c r="V815" s="103"/>
      <c r="W815" s="103"/>
      <c r="X815" s="103"/>
      <c r="Y815" s="445"/>
      <c r="AA815" s="103"/>
      <c r="AI815" s="103"/>
    </row>
    <row r="816" spans="4:35" x14ac:dyDescent="0.3">
      <c r="D816" s="31"/>
      <c r="N816" s="103"/>
      <c r="P816" s="103"/>
      <c r="Q816" s="103"/>
      <c r="R816" s="127"/>
      <c r="S816" s="103"/>
      <c r="T816" s="103"/>
      <c r="U816" s="103"/>
      <c r="V816" s="103"/>
      <c r="W816" s="103"/>
      <c r="X816" s="103"/>
      <c r="Y816" s="445"/>
      <c r="AA816" s="103"/>
      <c r="AI816" s="103"/>
    </row>
    <row r="817" spans="4:35" x14ac:dyDescent="0.3">
      <c r="D817" s="31"/>
      <c r="N817" s="103"/>
      <c r="P817" s="103"/>
      <c r="Q817" s="103"/>
      <c r="R817" s="127"/>
      <c r="S817" s="103"/>
      <c r="T817" s="103"/>
      <c r="U817" s="103"/>
      <c r="V817" s="103"/>
      <c r="W817" s="103"/>
      <c r="X817" s="103"/>
      <c r="Y817" s="445"/>
      <c r="AA817" s="103"/>
      <c r="AI817" s="103"/>
    </row>
    <row r="818" spans="4:35" x14ac:dyDescent="0.3">
      <c r="D818" s="31"/>
      <c r="N818" s="103"/>
      <c r="P818" s="103"/>
      <c r="Q818" s="103"/>
      <c r="R818" s="127"/>
      <c r="S818" s="103"/>
      <c r="T818" s="103"/>
      <c r="U818" s="103"/>
      <c r="V818" s="103"/>
      <c r="W818" s="103"/>
      <c r="X818" s="103"/>
      <c r="Y818" s="445"/>
      <c r="AA818" s="103"/>
      <c r="AI818" s="103"/>
    </row>
    <row r="819" spans="4:35" x14ac:dyDescent="0.3">
      <c r="D819" s="31"/>
      <c r="N819" s="103"/>
      <c r="P819" s="103"/>
      <c r="Q819" s="103"/>
      <c r="R819" s="127"/>
      <c r="S819" s="103"/>
      <c r="T819" s="103"/>
      <c r="U819" s="103"/>
      <c r="V819" s="103"/>
      <c r="W819" s="103"/>
      <c r="X819" s="103"/>
      <c r="Y819" s="445"/>
      <c r="AA819" s="103"/>
      <c r="AI819" s="103"/>
    </row>
    <row r="820" spans="4:35" x14ac:dyDescent="0.3">
      <c r="D820" s="31"/>
      <c r="N820" s="103"/>
      <c r="P820" s="103"/>
      <c r="Q820" s="103"/>
      <c r="R820" s="127"/>
      <c r="S820" s="103"/>
      <c r="T820" s="103"/>
      <c r="U820" s="103"/>
      <c r="V820" s="103"/>
      <c r="W820" s="103"/>
      <c r="X820" s="103"/>
      <c r="Y820" s="445"/>
      <c r="AA820" s="103"/>
      <c r="AI820" s="103"/>
    </row>
    <row r="821" spans="4:35" x14ac:dyDescent="0.3">
      <c r="D821" s="31"/>
      <c r="N821" s="103"/>
      <c r="P821" s="103"/>
      <c r="Q821" s="103"/>
      <c r="R821" s="127"/>
      <c r="S821" s="103"/>
      <c r="T821" s="103"/>
      <c r="U821" s="103"/>
      <c r="V821" s="103"/>
      <c r="W821" s="103"/>
      <c r="X821" s="103"/>
      <c r="Y821" s="445"/>
      <c r="AA821" s="103"/>
      <c r="AI821" s="103"/>
    </row>
    <row r="822" spans="4:35" x14ac:dyDescent="0.3">
      <c r="D822" s="31"/>
      <c r="N822" s="103"/>
      <c r="P822" s="103"/>
      <c r="Q822" s="103"/>
      <c r="R822" s="127"/>
      <c r="S822" s="103"/>
      <c r="T822" s="103"/>
      <c r="U822" s="103"/>
      <c r="V822" s="103"/>
      <c r="W822" s="103"/>
      <c r="X822" s="103"/>
      <c r="Y822" s="445"/>
      <c r="AA822" s="103"/>
      <c r="AI822" s="103"/>
    </row>
    <row r="823" spans="4:35" x14ac:dyDescent="0.3">
      <c r="D823" s="31"/>
      <c r="N823" s="103"/>
      <c r="P823" s="103"/>
      <c r="Q823" s="103"/>
      <c r="R823" s="127"/>
      <c r="S823" s="103"/>
      <c r="T823" s="103"/>
      <c r="U823" s="103"/>
      <c r="V823" s="103"/>
      <c r="W823" s="103"/>
      <c r="X823" s="103"/>
      <c r="Y823" s="445"/>
      <c r="AA823" s="103"/>
      <c r="AI823" s="103"/>
    </row>
    <row r="824" spans="4:35" x14ac:dyDescent="0.3">
      <c r="D824" s="31"/>
      <c r="N824" s="103"/>
      <c r="P824" s="103"/>
      <c r="Q824" s="103"/>
      <c r="R824" s="127"/>
      <c r="S824" s="103"/>
      <c r="T824" s="103"/>
      <c r="U824" s="103"/>
      <c r="V824" s="103"/>
      <c r="W824" s="103"/>
      <c r="X824" s="103"/>
      <c r="Y824" s="445"/>
      <c r="AA824" s="103"/>
      <c r="AI824" s="103"/>
    </row>
    <row r="825" spans="4:35" x14ac:dyDescent="0.3">
      <c r="D825" s="31"/>
      <c r="N825" s="103"/>
      <c r="P825" s="103"/>
      <c r="Q825" s="103"/>
      <c r="R825" s="127"/>
      <c r="S825" s="103"/>
      <c r="T825" s="103"/>
      <c r="U825" s="103"/>
      <c r="V825" s="103"/>
      <c r="W825" s="103"/>
      <c r="X825" s="103"/>
      <c r="Y825" s="445"/>
      <c r="AA825" s="103"/>
      <c r="AI825" s="103"/>
    </row>
    <row r="826" spans="4:35" x14ac:dyDescent="0.3">
      <c r="D826" s="31"/>
      <c r="N826" s="103"/>
      <c r="P826" s="103"/>
      <c r="Q826" s="103"/>
      <c r="R826" s="127"/>
      <c r="S826" s="103"/>
      <c r="T826" s="103"/>
      <c r="U826" s="103"/>
      <c r="V826" s="103"/>
      <c r="W826" s="103"/>
      <c r="X826" s="103"/>
      <c r="Y826" s="445"/>
      <c r="AA826" s="103"/>
      <c r="AI826" s="103"/>
    </row>
    <row r="827" spans="4:35" x14ac:dyDescent="0.3">
      <c r="D827" s="31"/>
      <c r="N827" s="103"/>
      <c r="P827" s="103"/>
      <c r="Q827" s="103"/>
      <c r="R827" s="127"/>
      <c r="S827" s="103"/>
      <c r="T827" s="103"/>
      <c r="U827" s="103"/>
      <c r="V827" s="103"/>
      <c r="W827" s="103"/>
      <c r="X827" s="103"/>
      <c r="Y827" s="445"/>
      <c r="AA827" s="103"/>
      <c r="AI827" s="103"/>
    </row>
    <row r="828" spans="4:35" x14ac:dyDescent="0.3">
      <c r="D828" s="31"/>
      <c r="N828" s="103"/>
      <c r="P828" s="103"/>
      <c r="Q828" s="103"/>
      <c r="R828" s="127"/>
      <c r="S828" s="103"/>
      <c r="T828" s="103"/>
      <c r="U828" s="103"/>
      <c r="V828" s="103"/>
      <c r="W828" s="103"/>
      <c r="X828" s="103"/>
      <c r="Y828" s="445"/>
      <c r="AA828" s="103"/>
      <c r="AI828" s="103"/>
    </row>
    <row r="829" spans="4:35" x14ac:dyDescent="0.3">
      <c r="D829" s="31"/>
      <c r="N829" s="103"/>
      <c r="P829" s="103"/>
      <c r="Q829" s="103"/>
      <c r="R829" s="127"/>
      <c r="S829" s="103"/>
      <c r="T829" s="103"/>
      <c r="U829" s="103"/>
      <c r="V829" s="103"/>
      <c r="W829" s="103"/>
      <c r="X829" s="103"/>
      <c r="Y829" s="445"/>
      <c r="AA829" s="103"/>
      <c r="AI829" s="103"/>
    </row>
    <row r="830" spans="4:35" x14ac:dyDescent="0.3">
      <c r="D830" s="31"/>
      <c r="N830" s="103"/>
      <c r="P830" s="103"/>
      <c r="Q830" s="103"/>
      <c r="R830" s="127"/>
      <c r="S830" s="103"/>
      <c r="T830" s="103"/>
      <c r="U830" s="103"/>
      <c r="V830" s="103"/>
      <c r="W830" s="103"/>
      <c r="X830" s="103"/>
      <c r="Y830" s="445"/>
      <c r="AA830" s="103"/>
      <c r="AI830" s="103"/>
    </row>
    <row r="831" spans="4:35" x14ac:dyDescent="0.3">
      <c r="D831" s="31"/>
      <c r="N831" s="103"/>
      <c r="P831" s="103"/>
      <c r="Q831" s="103"/>
      <c r="R831" s="127"/>
      <c r="S831" s="103"/>
      <c r="T831" s="103"/>
      <c r="U831" s="103"/>
      <c r="V831" s="103"/>
      <c r="W831" s="103"/>
      <c r="X831" s="103"/>
      <c r="Y831" s="445"/>
      <c r="AA831" s="103"/>
      <c r="AI831" s="103"/>
    </row>
    <row r="832" spans="4:35" x14ac:dyDescent="0.3">
      <c r="D832" s="31"/>
      <c r="N832" s="103"/>
      <c r="P832" s="103"/>
      <c r="Q832" s="103"/>
      <c r="R832" s="127"/>
      <c r="S832" s="103"/>
      <c r="T832" s="103"/>
      <c r="U832" s="103"/>
      <c r="V832" s="103"/>
      <c r="W832" s="103"/>
      <c r="X832" s="103"/>
      <c r="Y832" s="445"/>
      <c r="AA832" s="103"/>
      <c r="AI832" s="103"/>
    </row>
    <row r="833" spans="4:35" x14ac:dyDescent="0.3">
      <c r="D833" s="31"/>
      <c r="N833" s="103"/>
      <c r="P833" s="103"/>
      <c r="Q833" s="103"/>
      <c r="R833" s="127"/>
      <c r="S833" s="103"/>
      <c r="T833" s="103"/>
      <c r="U833" s="103"/>
      <c r="V833" s="103"/>
      <c r="W833" s="103"/>
      <c r="X833" s="103"/>
      <c r="Y833" s="445"/>
      <c r="AA833" s="103"/>
      <c r="AI833" s="103"/>
    </row>
    <row r="834" spans="4:35" x14ac:dyDescent="0.3">
      <c r="D834" s="31"/>
      <c r="N834" s="103"/>
      <c r="P834" s="103"/>
      <c r="Q834" s="103"/>
      <c r="R834" s="127"/>
      <c r="S834" s="103"/>
      <c r="T834" s="103"/>
      <c r="U834" s="103"/>
      <c r="V834" s="103"/>
      <c r="W834" s="103"/>
      <c r="X834" s="103"/>
      <c r="Y834" s="445"/>
      <c r="AA834" s="103"/>
      <c r="AI834" s="103"/>
    </row>
    <row r="835" spans="4:35" x14ac:dyDescent="0.3">
      <c r="D835" s="31"/>
      <c r="N835" s="103"/>
      <c r="P835" s="103"/>
      <c r="Q835" s="103"/>
      <c r="R835" s="127"/>
      <c r="S835" s="103"/>
      <c r="T835" s="103"/>
      <c r="U835" s="103"/>
      <c r="V835" s="103"/>
      <c r="W835" s="103"/>
      <c r="X835" s="103"/>
      <c r="Y835" s="445"/>
      <c r="AA835" s="103"/>
      <c r="AI835" s="103"/>
    </row>
    <row r="836" spans="4:35" x14ac:dyDescent="0.3">
      <c r="D836" s="31"/>
      <c r="N836" s="103"/>
      <c r="P836" s="103"/>
      <c r="Q836" s="103"/>
      <c r="R836" s="127"/>
      <c r="S836" s="103"/>
      <c r="T836" s="103"/>
      <c r="U836" s="103"/>
      <c r="V836" s="103"/>
      <c r="W836" s="103"/>
      <c r="X836" s="103"/>
      <c r="Y836" s="445"/>
      <c r="AA836" s="103"/>
      <c r="AI836" s="103"/>
    </row>
    <row r="837" spans="4:35" x14ac:dyDescent="0.3">
      <c r="D837" s="31"/>
      <c r="N837" s="103"/>
      <c r="P837" s="103"/>
      <c r="Q837" s="103"/>
      <c r="R837" s="127"/>
      <c r="S837" s="103"/>
      <c r="T837" s="103"/>
      <c r="U837" s="103"/>
      <c r="V837" s="103"/>
      <c r="W837" s="103"/>
      <c r="X837" s="103"/>
      <c r="Y837" s="445"/>
      <c r="AA837" s="103"/>
      <c r="AI837" s="103"/>
    </row>
    <row r="838" spans="4:35" x14ac:dyDescent="0.3">
      <c r="D838" s="31"/>
      <c r="N838" s="103"/>
      <c r="P838" s="103"/>
      <c r="Q838" s="103"/>
      <c r="R838" s="127"/>
      <c r="S838" s="103"/>
      <c r="T838" s="103"/>
      <c r="U838" s="103"/>
      <c r="V838" s="103"/>
      <c r="W838" s="103"/>
      <c r="X838" s="103"/>
      <c r="Y838" s="445"/>
      <c r="AA838" s="103"/>
      <c r="AI838" s="103"/>
    </row>
    <row r="839" spans="4:35" x14ac:dyDescent="0.3">
      <c r="D839" s="31"/>
      <c r="N839" s="103"/>
      <c r="P839" s="103"/>
      <c r="Q839" s="103"/>
      <c r="R839" s="127"/>
      <c r="S839" s="103"/>
      <c r="T839" s="103"/>
      <c r="U839" s="103"/>
      <c r="V839" s="103"/>
      <c r="W839" s="103"/>
      <c r="X839" s="103"/>
      <c r="Y839" s="445"/>
      <c r="AA839" s="103"/>
      <c r="AI839" s="103"/>
    </row>
    <row r="840" spans="4:35" x14ac:dyDescent="0.3">
      <c r="D840" s="31"/>
      <c r="N840" s="103"/>
      <c r="P840" s="103"/>
      <c r="Q840" s="103"/>
      <c r="R840" s="127"/>
      <c r="S840" s="103"/>
      <c r="T840" s="103"/>
      <c r="U840" s="103"/>
      <c r="V840" s="103"/>
      <c r="W840" s="103"/>
      <c r="X840" s="103"/>
      <c r="Y840" s="445"/>
      <c r="AA840" s="103"/>
      <c r="AI840" s="103"/>
    </row>
    <row r="841" spans="4:35" x14ac:dyDescent="0.3">
      <c r="D841" s="31"/>
      <c r="N841" s="103"/>
      <c r="P841" s="103"/>
      <c r="Q841" s="103"/>
      <c r="R841" s="127"/>
      <c r="S841" s="103"/>
      <c r="T841" s="103"/>
      <c r="U841" s="103"/>
      <c r="V841" s="103"/>
      <c r="W841" s="103"/>
      <c r="X841" s="103"/>
      <c r="Y841" s="445"/>
      <c r="AA841" s="103"/>
      <c r="AI841" s="103"/>
    </row>
    <row r="842" spans="4:35" x14ac:dyDescent="0.3">
      <c r="D842" s="31"/>
      <c r="N842" s="103"/>
      <c r="P842" s="103"/>
      <c r="Q842" s="103"/>
      <c r="R842" s="127"/>
      <c r="S842" s="103"/>
      <c r="T842" s="103"/>
      <c r="U842" s="103"/>
      <c r="V842" s="103"/>
      <c r="W842" s="103"/>
      <c r="X842" s="103"/>
      <c r="Y842" s="445"/>
      <c r="AA842" s="103"/>
      <c r="AI842" s="103"/>
    </row>
    <row r="843" spans="4:35" x14ac:dyDescent="0.3">
      <c r="D843" s="31"/>
      <c r="N843" s="103"/>
      <c r="P843" s="103"/>
      <c r="Q843" s="103"/>
      <c r="R843" s="127"/>
      <c r="S843" s="103"/>
      <c r="T843" s="103"/>
      <c r="U843" s="103"/>
      <c r="V843" s="103"/>
      <c r="W843" s="103"/>
      <c r="X843" s="103"/>
      <c r="Y843" s="445"/>
      <c r="AA843" s="103"/>
      <c r="AI843" s="103"/>
    </row>
    <row r="844" spans="4:35" x14ac:dyDescent="0.3">
      <c r="D844" s="31"/>
      <c r="N844" s="103"/>
      <c r="P844" s="103"/>
      <c r="Q844" s="103"/>
      <c r="R844" s="127"/>
      <c r="S844" s="103"/>
      <c r="T844" s="103"/>
      <c r="U844" s="103"/>
      <c r="V844" s="103"/>
      <c r="W844" s="103"/>
      <c r="X844" s="103"/>
      <c r="Y844" s="445"/>
      <c r="AA844" s="103"/>
      <c r="AI844" s="103"/>
    </row>
    <row r="845" spans="4:35" x14ac:dyDescent="0.3">
      <c r="D845" s="31"/>
      <c r="N845" s="103"/>
      <c r="P845" s="103"/>
      <c r="Q845" s="103"/>
      <c r="R845" s="127"/>
      <c r="S845" s="103"/>
      <c r="T845" s="103"/>
      <c r="U845" s="103"/>
      <c r="V845" s="103"/>
      <c r="W845" s="103"/>
      <c r="X845" s="103"/>
      <c r="Y845" s="445"/>
      <c r="AA845" s="103"/>
      <c r="AI845" s="103"/>
    </row>
    <row r="846" spans="4:35" x14ac:dyDescent="0.3">
      <c r="D846" s="31"/>
      <c r="N846" s="103"/>
      <c r="P846" s="103"/>
      <c r="Q846" s="103"/>
      <c r="R846" s="127"/>
      <c r="S846" s="103"/>
      <c r="T846" s="103"/>
      <c r="U846" s="103"/>
      <c r="V846" s="103"/>
      <c r="W846" s="103"/>
      <c r="X846" s="103"/>
      <c r="Y846" s="445"/>
      <c r="AA846" s="103"/>
      <c r="AI846" s="103"/>
    </row>
    <row r="847" spans="4:35" x14ac:dyDescent="0.3">
      <c r="D847" s="31"/>
      <c r="N847" s="103"/>
      <c r="P847" s="103"/>
      <c r="Q847" s="103"/>
      <c r="R847" s="127"/>
      <c r="S847" s="103"/>
      <c r="T847" s="103"/>
      <c r="U847" s="103"/>
      <c r="V847" s="103"/>
      <c r="W847" s="103"/>
      <c r="X847" s="103"/>
      <c r="Y847" s="445"/>
      <c r="AA847" s="103"/>
      <c r="AI847" s="103"/>
    </row>
    <row r="848" spans="4:35" x14ac:dyDescent="0.3">
      <c r="D848" s="31"/>
      <c r="N848" s="103"/>
      <c r="P848" s="103"/>
      <c r="Q848" s="103"/>
      <c r="R848" s="127"/>
      <c r="S848" s="103"/>
      <c r="T848" s="103"/>
      <c r="U848" s="103"/>
      <c r="V848" s="103"/>
      <c r="W848" s="103"/>
      <c r="X848" s="103"/>
      <c r="Y848" s="445"/>
      <c r="AA848" s="103"/>
      <c r="AI848" s="103"/>
    </row>
    <row r="849" spans="4:35" x14ac:dyDescent="0.3">
      <c r="D849" s="31"/>
      <c r="N849" s="103"/>
      <c r="P849" s="103"/>
      <c r="Q849" s="103"/>
      <c r="R849" s="127"/>
      <c r="S849" s="103"/>
      <c r="T849" s="103"/>
      <c r="U849" s="103"/>
      <c r="V849" s="103"/>
      <c r="W849" s="103"/>
      <c r="X849" s="103"/>
      <c r="Y849" s="445"/>
      <c r="AA849" s="103"/>
      <c r="AI849" s="103"/>
    </row>
    <row r="850" spans="4:35" x14ac:dyDescent="0.3">
      <c r="D850" s="31"/>
      <c r="N850" s="103"/>
      <c r="P850" s="103"/>
      <c r="Q850" s="103"/>
      <c r="R850" s="127"/>
      <c r="S850" s="103"/>
      <c r="T850" s="103"/>
      <c r="U850" s="103"/>
      <c r="V850" s="103"/>
      <c r="W850" s="103"/>
      <c r="X850" s="103"/>
      <c r="Y850" s="445"/>
      <c r="AA850" s="103"/>
      <c r="AI850" s="103"/>
    </row>
    <row r="851" spans="4:35" x14ac:dyDescent="0.3">
      <c r="D851" s="31"/>
      <c r="N851" s="103"/>
      <c r="P851" s="103"/>
      <c r="Q851" s="103"/>
      <c r="R851" s="127"/>
      <c r="S851" s="103"/>
      <c r="T851" s="103"/>
      <c r="U851" s="103"/>
      <c r="V851" s="103"/>
      <c r="W851" s="103"/>
      <c r="X851" s="103"/>
      <c r="Y851" s="445"/>
      <c r="AA851" s="103"/>
      <c r="AI851" s="103"/>
    </row>
    <row r="852" spans="4:35" x14ac:dyDescent="0.3">
      <c r="D852" s="31"/>
      <c r="N852" s="103"/>
      <c r="P852" s="103"/>
      <c r="Q852" s="103"/>
      <c r="R852" s="127"/>
      <c r="S852" s="103"/>
      <c r="T852" s="103"/>
      <c r="U852" s="103"/>
      <c r="V852" s="103"/>
      <c r="W852" s="103"/>
      <c r="X852" s="103"/>
      <c r="Y852" s="445"/>
      <c r="AA852" s="103"/>
      <c r="AI852" s="103"/>
    </row>
    <row r="853" spans="4:35" x14ac:dyDescent="0.3">
      <c r="D853" s="31"/>
      <c r="N853" s="103"/>
      <c r="P853" s="103"/>
      <c r="Q853" s="103"/>
      <c r="R853" s="127"/>
      <c r="S853" s="103"/>
      <c r="T853" s="103"/>
      <c r="U853" s="103"/>
      <c r="V853" s="103"/>
      <c r="W853" s="103"/>
      <c r="X853" s="103"/>
      <c r="Y853" s="445"/>
      <c r="AA853" s="103"/>
      <c r="AI853" s="103"/>
    </row>
    <row r="854" spans="4:35" x14ac:dyDescent="0.3">
      <c r="D854" s="31"/>
      <c r="N854" s="103"/>
      <c r="P854" s="103"/>
      <c r="Q854" s="103"/>
      <c r="R854" s="127"/>
      <c r="S854" s="103"/>
      <c r="T854" s="103"/>
      <c r="U854" s="103"/>
      <c r="V854" s="103"/>
      <c r="W854" s="103"/>
      <c r="X854" s="103"/>
      <c r="Y854" s="445"/>
      <c r="AA854" s="103"/>
      <c r="AI854" s="103"/>
    </row>
    <row r="855" spans="4:35" x14ac:dyDescent="0.3">
      <c r="D855" s="31"/>
      <c r="N855" s="103"/>
      <c r="P855" s="103"/>
      <c r="Q855" s="103"/>
      <c r="R855" s="127"/>
      <c r="S855" s="103"/>
      <c r="T855" s="103"/>
      <c r="U855" s="103"/>
      <c r="V855" s="103"/>
      <c r="W855" s="103"/>
      <c r="X855" s="103"/>
      <c r="Y855" s="445"/>
      <c r="AA855" s="103"/>
      <c r="AI855" s="103"/>
    </row>
    <row r="856" spans="4:35" x14ac:dyDescent="0.3">
      <c r="D856" s="31"/>
      <c r="N856" s="103"/>
      <c r="P856" s="103"/>
      <c r="Q856" s="103"/>
      <c r="R856" s="127"/>
      <c r="S856" s="103"/>
      <c r="T856" s="103"/>
      <c r="U856" s="103"/>
      <c r="V856" s="103"/>
      <c r="W856" s="103"/>
      <c r="X856" s="103"/>
      <c r="Y856" s="445"/>
      <c r="AA856" s="103"/>
      <c r="AI856" s="103"/>
    </row>
    <row r="857" spans="4:35" x14ac:dyDescent="0.3">
      <c r="D857" s="31"/>
      <c r="N857" s="103"/>
      <c r="P857" s="103"/>
      <c r="Q857" s="103"/>
      <c r="R857" s="127"/>
      <c r="S857" s="103"/>
      <c r="T857" s="103"/>
      <c r="U857" s="103"/>
      <c r="V857" s="103"/>
      <c r="W857" s="103"/>
      <c r="X857" s="103"/>
      <c r="Y857" s="445"/>
      <c r="AA857" s="103"/>
      <c r="AI857" s="103"/>
    </row>
    <row r="858" spans="4:35" x14ac:dyDescent="0.3">
      <c r="D858" s="31"/>
      <c r="N858" s="103"/>
      <c r="P858" s="103"/>
      <c r="Q858" s="103"/>
      <c r="R858" s="127"/>
      <c r="S858" s="103"/>
      <c r="T858" s="103"/>
      <c r="U858" s="103"/>
      <c r="V858" s="103"/>
      <c r="W858" s="103"/>
      <c r="X858" s="103"/>
      <c r="Y858" s="445"/>
      <c r="AA858" s="103"/>
      <c r="AI858" s="103"/>
    </row>
    <row r="859" spans="4:35" x14ac:dyDescent="0.3">
      <c r="D859" s="31"/>
      <c r="N859" s="103"/>
      <c r="P859" s="103"/>
      <c r="Q859" s="103"/>
      <c r="R859" s="127"/>
      <c r="S859" s="103"/>
      <c r="T859" s="103"/>
      <c r="U859" s="103"/>
      <c r="V859" s="103"/>
      <c r="W859" s="103"/>
      <c r="X859" s="103"/>
      <c r="Y859" s="445"/>
      <c r="AA859" s="103"/>
      <c r="AI859" s="103"/>
    </row>
    <row r="860" spans="4:35" x14ac:dyDescent="0.3">
      <c r="D860" s="31"/>
      <c r="N860" s="103"/>
      <c r="P860" s="103"/>
      <c r="Q860" s="103"/>
      <c r="R860" s="127"/>
      <c r="S860" s="103"/>
      <c r="T860" s="103"/>
      <c r="U860" s="103"/>
      <c r="V860" s="103"/>
      <c r="W860" s="103"/>
      <c r="X860" s="103"/>
      <c r="Y860" s="445"/>
      <c r="AA860" s="103"/>
      <c r="AI860" s="103"/>
    </row>
    <row r="861" spans="4:35" x14ac:dyDescent="0.3">
      <c r="D861" s="31"/>
      <c r="N861" s="103"/>
      <c r="P861" s="103"/>
      <c r="Q861" s="103"/>
      <c r="R861" s="127"/>
      <c r="S861" s="103"/>
      <c r="T861" s="103"/>
      <c r="U861" s="103"/>
      <c r="V861" s="103"/>
      <c r="W861" s="103"/>
      <c r="X861" s="103"/>
      <c r="Y861" s="445"/>
      <c r="AA861" s="103"/>
      <c r="AI861" s="103"/>
    </row>
    <row r="862" spans="4:35" x14ac:dyDescent="0.3">
      <c r="D862" s="31"/>
      <c r="N862" s="103"/>
      <c r="P862" s="103"/>
      <c r="Q862" s="103"/>
      <c r="R862" s="127"/>
      <c r="S862" s="103"/>
      <c r="T862" s="103"/>
      <c r="U862" s="103"/>
      <c r="V862" s="103"/>
      <c r="W862" s="103"/>
      <c r="X862" s="103"/>
      <c r="Y862" s="445"/>
      <c r="AA862" s="103"/>
      <c r="AI862" s="103"/>
    </row>
    <row r="863" spans="4:35" x14ac:dyDescent="0.3">
      <c r="D863" s="31"/>
      <c r="N863" s="103"/>
      <c r="P863" s="103"/>
      <c r="Q863" s="103"/>
      <c r="R863" s="127"/>
      <c r="S863" s="103"/>
      <c r="T863" s="103"/>
      <c r="U863" s="103"/>
      <c r="V863" s="103"/>
      <c r="W863" s="103"/>
      <c r="X863" s="103"/>
      <c r="Y863" s="445"/>
      <c r="AA863" s="103"/>
      <c r="AI863" s="103"/>
    </row>
    <row r="864" spans="4:35" x14ac:dyDescent="0.3">
      <c r="D864" s="31"/>
      <c r="N864" s="103"/>
      <c r="P864" s="103"/>
      <c r="Q864" s="103"/>
      <c r="R864" s="127"/>
      <c r="S864" s="103"/>
      <c r="T864" s="103"/>
      <c r="U864" s="103"/>
      <c r="V864" s="103"/>
      <c r="W864" s="103"/>
      <c r="X864" s="103"/>
      <c r="Y864" s="445"/>
      <c r="AA864" s="103"/>
      <c r="AI864" s="103"/>
    </row>
    <row r="865" spans="4:35" x14ac:dyDescent="0.3">
      <c r="D865" s="31"/>
      <c r="N865" s="103"/>
      <c r="P865" s="103"/>
      <c r="Q865" s="103"/>
      <c r="R865" s="127"/>
      <c r="S865" s="103"/>
      <c r="T865" s="103"/>
      <c r="U865" s="103"/>
      <c r="V865" s="103"/>
      <c r="W865" s="103"/>
      <c r="X865" s="103"/>
      <c r="Y865" s="445"/>
      <c r="AA865" s="103"/>
      <c r="AI865" s="103"/>
    </row>
    <row r="866" spans="4:35" x14ac:dyDescent="0.3">
      <c r="D866" s="31"/>
      <c r="N866" s="103"/>
      <c r="P866" s="103"/>
      <c r="Q866" s="103"/>
      <c r="R866" s="127"/>
      <c r="S866" s="103"/>
      <c r="T866" s="103"/>
      <c r="U866" s="103"/>
      <c r="V866" s="103"/>
      <c r="W866" s="103"/>
      <c r="X866" s="103"/>
      <c r="Y866" s="445"/>
      <c r="AA866" s="103"/>
      <c r="AI866" s="103"/>
    </row>
    <row r="867" spans="4:35" x14ac:dyDescent="0.3">
      <c r="D867" s="31"/>
      <c r="N867" s="103"/>
      <c r="P867" s="103"/>
      <c r="Q867" s="103"/>
      <c r="R867" s="127"/>
      <c r="S867" s="103"/>
      <c r="T867" s="103"/>
      <c r="U867" s="103"/>
      <c r="V867" s="103"/>
      <c r="W867" s="103"/>
      <c r="X867" s="103"/>
      <c r="Y867" s="445"/>
      <c r="AA867" s="103"/>
      <c r="AI867" s="103"/>
    </row>
    <row r="868" spans="4:35" x14ac:dyDescent="0.3">
      <c r="D868" s="31"/>
      <c r="N868" s="103"/>
      <c r="P868" s="103"/>
      <c r="Q868" s="103"/>
      <c r="R868" s="127"/>
      <c r="S868" s="103"/>
      <c r="T868" s="103"/>
      <c r="U868" s="103"/>
      <c r="V868" s="103"/>
      <c r="W868" s="103"/>
      <c r="X868" s="103"/>
      <c r="Y868" s="445"/>
      <c r="AA868" s="103"/>
      <c r="AI868" s="103"/>
    </row>
    <row r="869" spans="4:35" x14ac:dyDescent="0.3">
      <c r="D869" s="31"/>
      <c r="N869" s="103"/>
      <c r="P869" s="103"/>
      <c r="Q869" s="103"/>
      <c r="R869" s="127"/>
      <c r="S869" s="103"/>
      <c r="T869" s="103"/>
      <c r="U869" s="103"/>
      <c r="V869" s="103"/>
      <c r="W869" s="103"/>
      <c r="X869" s="103"/>
      <c r="Y869" s="445"/>
      <c r="AA869" s="103"/>
      <c r="AI869" s="103"/>
    </row>
    <row r="870" spans="4:35" x14ac:dyDescent="0.3">
      <c r="D870" s="31"/>
      <c r="N870" s="103"/>
      <c r="P870" s="103"/>
      <c r="Q870" s="103"/>
      <c r="R870" s="127"/>
      <c r="S870" s="103"/>
      <c r="T870" s="103"/>
      <c r="U870" s="103"/>
      <c r="V870" s="103"/>
      <c r="W870" s="103"/>
      <c r="X870" s="103"/>
      <c r="Y870" s="445"/>
      <c r="AA870" s="103"/>
      <c r="AI870" s="103"/>
    </row>
    <row r="871" spans="4:35" x14ac:dyDescent="0.3">
      <c r="D871" s="31"/>
      <c r="N871" s="103"/>
      <c r="P871" s="103"/>
      <c r="Q871" s="103"/>
      <c r="R871" s="127"/>
      <c r="S871" s="103"/>
      <c r="T871" s="103"/>
      <c r="U871" s="103"/>
      <c r="V871" s="103"/>
      <c r="W871" s="103"/>
      <c r="X871" s="103"/>
      <c r="Y871" s="445"/>
      <c r="AA871" s="103"/>
      <c r="AI871" s="103"/>
    </row>
    <row r="872" spans="4:35" x14ac:dyDescent="0.3">
      <c r="D872" s="31"/>
      <c r="N872" s="103"/>
      <c r="P872" s="103"/>
      <c r="Q872" s="103"/>
      <c r="R872" s="127"/>
      <c r="S872" s="103"/>
      <c r="T872" s="103"/>
      <c r="U872" s="103"/>
      <c r="V872" s="103"/>
      <c r="W872" s="103"/>
      <c r="X872" s="103"/>
      <c r="Y872" s="445"/>
      <c r="AA872" s="103"/>
      <c r="AI872" s="103"/>
    </row>
    <row r="873" spans="4:35" x14ac:dyDescent="0.3">
      <c r="D873" s="31"/>
      <c r="N873" s="103"/>
      <c r="P873" s="103"/>
      <c r="Q873" s="103"/>
      <c r="R873" s="127"/>
      <c r="S873" s="103"/>
      <c r="T873" s="103"/>
      <c r="U873" s="103"/>
      <c r="V873" s="103"/>
      <c r="W873" s="103"/>
      <c r="X873" s="103"/>
      <c r="Y873" s="445"/>
      <c r="AA873" s="103"/>
      <c r="AI873" s="103"/>
    </row>
    <row r="874" spans="4:35" x14ac:dyDescent="0.3">
      <c r="D874" s="31"/>
      <c r="N874" s="103"/>
      <c r="P874" s="103"/>
      <c r="Q874" s="103"/>
      <c r="R874" s="127"/>
      <c r="S874" s="103"/>
      <c r="T874" s="103"/>
      <c r="U874" s="103"/>
      <c r="V874" s="103"/>
      <c r="W874" s="103"/>
      <c r="X874" s="103"/>
      <c r="Y874" s="445"/>
      <c r="AA874" s="103"/>
      <c r="AI874" s="103"/>
    </row>
    <row r="875" spans="4:35" x14ac:dyDescent="0.3">
      <c r="D875" s="31"/>
      <c r="N875" s="103"/>
      <c r="P875" s="103"/>
      <c r="Q875" s="103"/>
      <c r="R875" s="127"/>
      <c r="S875" s="103"/>
      <c r="T875" s="103"/>
      <c r="U875" s="103"/>
      <c r="V875" s="103"/>
      <c r="W875" s="103"/>
      <c r="X875" s="103"/>
      <c r="Y875" s="445"/>
      <c r="AA875" s="103"/>
      <c r="AI875" s="103"/>
    </row>
    <row r="876" spans="4:35" x14ac:dyDescent="0.3">
      <c r="D876" s="31"/>
      <c r="N876" s="103"/>
      <c r="P876" s="103"/>
      <c r="Q876" s="103"/>
      <c r="R876" s="127"/>
      <c r="S876" s="103"/>
      <c r="T876" s="103"/>
      <c r="U876" s="103"/>
      <c r="V876" s="103"/>
      <c r="W876" s="103"/>
      <c r="X876" s="103"/>
      <c r="Y876" s="445"/>
      <c r="AA876" s="103"/>
      <c r="AI876" s="103"/>
    </row>
    <row r="877" spans="4:35" x14ac:dyDescent="0.3">
      <c r="D877" s="31"/>
      <c r="N877" s="103"/>
      <c r="P877" s="103"/>
      <c r="Q877" s="103"/>
      <c r="R877" s="127"/>
      <c r="S877" s="103"/>
      <c r="T877" s="103"/>
      <c r="U877" s="103"/>
      <c r="V877" s="103"/>
      <c r="W877" s="103"/>
      <c r="X877" s="103"/>
      <c r="Y877" s="445"/>
      <c r="AA877" s="103"/>
      <c r="AI877" s="103"/>
    </row>
    <row r="878" spans="4:35" x14ac:dyDescent="0.3">
      <c r="D878" s="31"/>
      <c r="N878" s="103"/>
      <c r="P878" s="103"/>
      <c r="Q878" s="103"/>
      <c r="R878" s="127"/>
      <c r="S878" s="103"/>
      <c r="T878" s="103"/>
      <c r="U878" s="103"/>
      <c r="V878" s="103"/>
      <c r="W878" s="103"/>
      <c r="X878" s="103"/>
      <c r="Y878" s="445"/>
      <c r="AA878" s="103"/>
      <c r="AI878" s="103"/>
    </row>
    <row r="879" spans="4:35" x14ac:dyDescent="0.3">
      <c r="D879" s="31"/>
      <c r="N879" s="103"/>
      <c r="P879" s="103"/>
      <c r="Q879" s="103"/>
      <c r="R879" s="127"/>
      <c r="S879" s="103"/>
      <c r="T879" s="103"/>
      <c r="U879" s="103"/>
      <c r="V879" s="103"/>
      <c r="W879" s="103"/>
      <c r="X879" s="103"/>
      <c r="Y879" s="445"/>
      <c r="AA879" s="103"/>
      <c r="AI879" s="103"/>
    </row>
    <row r="880" spans="4:35" x14ac:dyDescent="0.3">
      <c r="D880" s="31"/>
      <c r="N880" s="103"/>
      <c r="P880" s="103"/>
      <c r="Q880" s="103"/>
      <c r="R880" s="127"/>
      <c r="S880" s="103"/>
      <c r="T880" s="103"/>
      <c r="U880" s="103"/>
      <c r="V880" s="103"/>
      <c r="W880" s="103"/>
      <c r="X880" s="103"/>
      <c r="Y880" s="445"/>
      <c r="AA880" s="103"/>
      <c r="AI880" s="103"/>
    </row>
    <row r="881" spans="4:35" x14ac:dyDescent="0.3">
      <c r="D881" s="31"/>
      <c r="N881" s="103"/>
      <c r="P881" s="103"/>
      <c r="Q881" s="103"/>
      <c r="R881" s="127"/>
      <c r="S881" s="103"/>
      <c r="T881" s="103"/>
      <c r="U881" s="103"/>
      <c r="V881" s="103"/>
      <c r="W881" s="103"/>
      <c r="X881" s="103"/>
      <c r="Y881" s="445"/>
      <c r="AA881" s="103"/>
      <c r="AI881" s="103"/>
    </row>
    <row r="882" spans="4:35" x14ac:dyDescent="0.3">
      <c r="D882" s="31"/>
      <c r="N882" s="103"/>
      <c r="P882" s="103"/>
      <c r="Q882" s="103"/>
      <c r="R882" s="127"/>
      <c r="S882" s="103"/>
      <c r="T882" s="103"/>
      <c r="U882" s="103"/>
      <c r="V882" s="103"/>
      <c r="W882" s="103"/>
      <c r="X882" s="103"/>
      <c r="Y882" s="445"/>
      <c r="AA882" s="103"/>
      <c r="AI882" s="103"/>
    </row>
    <row r="883" spans="4:35" x14ac:dyDescent="0.3">
      <c r="D883" s="31"/>
      <c r="N883" s="103"/>
      <c r="P883" s="103"/>
      <c r="Q883" s="103"/>
      <c r="R883" s="127"/>
      <c r="S883" s="103"/>
      <c r="T883" s="103"/>
      <c r="U883" s="103"/>
      <c r="V883" s="103"/>
      <c r="W883" s="103"/>
      <c r="X883" s="103"/>
      <c r="Y883" s="445"/>
      <c r="AA883" s="103"/>
      <c r="AI883" s="103"/>
    </row>
    <row r="884" spans="4:35" x14ac:dyDescent="0.3">
      <c r="D884" s="31"/>
      <c r="N884" s="103"/>
      <c r="P884" s="103"/>
      <c r="Q884" s="103"/>
      <c r="R884" s="127"/>
      <c r="S884" s="103"/>
      <c r="T884" s="103"/>
      <c r="U884" s="103"/>
      <c r="V884" s="103"/>
      <c r="W884" s="103"/>
      <c r="X884" s="103"/>
      <c r="Y884" s="445"/>
      <c r="AA884" s="103"/>
      <c r="AI884" s="103"/>
    </row>
    <row r="885" spans="4:35" x14ac:dyDescent="0.3">
      <c r="D885" s="31"/>
      <c r="N885" s="103"/>
      <c r="P885" s="103"/>
      <c r="Q885" s="103"/>
      <c r="R885" s="127"/>
      <c r="S885" s="103"/>
      <c r="T885" s="103"/>
      <c r="U885" s="103"/>
      <c r="V885" s="103"/>
      <c r="W885" s="103"/>
      <c r="X885" s="103"/>
      <c r="Y885" s="445"/>
      <c r="AA885" s="103"/>
      <c r="AI885" s="103"/>
    </row>
    <row r="886" spans="4:35" x14ac:dyDescent="0.3">
      <c r="D886" s="31"/>
      <c r="N886" s="103"/>
      <c r="P886" s="103"/>
      <c r="Q886" s="103"/>
      <c r="R886" s="127"/>
      <c r="S886" s="103"/>
      <c r="T886" s="103"/>
      <c r="U886" s="103"/>
      <c r="V886" s="103"/>
      <c r="W886" s="103"/>
      <c r="X886" s="103"/>
      <c r="Y886" s="445"/>
      <c r="AA886" s="103"/>
      <c r="AI886" s="103"/>
    </row>
    <row r="887" spans="4:35" x14ac:dyDescent="0.3">
      <c r="D887" s="31"/>
      <c r="N887" s="103"/>
      <c r="P887" s="103"/>
      <c r="Q887" s="103"/>
      <c r="R887" s="127"/>
      <c r="S887" s="103"/>
      <c r="T887" s="103"/>
      <c r="U887" s="103"/>
      <c r="V887" s="103"/>
      <c r="W887" s="103"/>
      <c r="X887" s="103"/>
      <c r="Y887" s="445"/>
      <c r="AA887" s="103"/>
      <c r="AI887" s="103"/>
    </row>
    <row r="888" spans="4:35" x14ac:dyDescent="0.3">
      <c r="D888" s="31"/>
      <c r="N888" s="103"/>
      <c r="P888" s="103"/>
      <c r="Q888" s="103"/>
      <c r="R888" s="127"/>
      <c r="S888" s="103"/>
      <c r="T888" s="103"/>
      <c r="U888" s="103"/>
      <c r="V888" s="103"/>
      <c r="W888" s="103"/>
      <c r="X888" s="103"/>
      <c r="Y888" s="445"/>
      <c r="AA888" s="103"/>
      <c r="AI888" s="103"/>
    </row>
    <row r="889" spans="4:35" x14ac:dyDescent="0.3">
      <c r="D889" s="31"/>
      <c r="N889" s="103"/>
      <c r="P889" s="103"/>
      <c r="Q889" s="103"/>
      <c r="R889" s="127"/>
      <c r="S889" s="103"/>
      <c r="T889" s="103"/>
      <c r="U889" s="103"/>
      <c r="V889" s="103"/>
      <c r="W889" s="103"/>
      <c r="X889" s="103"/>
      <c r="Y889" s="445"/>
      <c r="AA889" s="103"/>
      <c r="AI889" s="103"/>
    </row>
    <row r="890" spans="4:35" x14ac:dyDescent="0.3">
      <c r="D890" s="31"/>
      <c r="N890" s="103"/>
      <c r="P890" s="103"/>
      <c r="Q890" s="103"/>
      <c r="R890" s="127"/>
      <c r="S890" s="103"/>
      <c r="T890" s="103"/>
      <c r="U890" s="103"/>
      <c r="V890" s="103"/>
      <c r="W890" s="103"/>
      <c r="X890" s="103"/>
      <c r="Y890" s="445"/>
      <c r="AA890" s="103"/>
      <c r="AI890" s="103"/>
    </row>
    <row r="891" spans="4:35" x14ac:dyDescent="0.3">
      <c r="D891" s="31"/>
      <c r="N891" s="103"/>
      <c r="P891" s="103"/>
      <c r="Q891" s="103"/>
      <c r="R891" s="127"/>
      <c r="S891" s="103"/>
      <c r="T891" s="103"/>
      <c r="U891" s="103"/>
      <c r="V891" s="103"/>
      <c r="W891" s="103"/>
      <c r="X891" s="103"/>
      <c r="Y891" s="445"/>
      <c r="AA891" s="103"/>
      <c r="AI891" s="103"/>
    </row>
    <row r="892" spans="4:35" x14ac:dyDescent="0.3">
      <c r="D892" s="31"/>
      <c r="N892" s="103"/>
      <c r="P892" s="103"/>
      <c r="Q892" s="103"/>
      <c r="R892" s="127"/>
      <c r="S892" s="103"/>
      <c r="T892" s="103"/>
      <c r="U892" s="103"/>
      <c r="V892" s="103"/>
      <c r="W892" s="103"/>
      <c r="X892" s="103"/>
      <c r="Y892" s="445"/>
      <c r="AA892" s="103"/>
      <c r="AI892" s="103"/>
    </row>
    <row r="893" spans="4:35" x14ac:dyDescent="0.3">
      <c r="D893" s="31"/>
      <c r="N893" s="103"/>
      <c r="P893" s="103"/>
      <c r="Q893" s="103"/>
      <c r="R893" s="127"/>
      <c r="S893" s="103"/>
      <c r="T893" s="103"/>
      <c r="U893" s="103"/>
      <c r="V893" s="103"/>
      <c r="W893" s="103"/>
      <c r="X893" s="103"/>
      <c r="Y893" s="445"/>
      <c r="AA893" s="103"/>
      <c r="AI893" s="103"/>
    </row>
    <row r="894" spans="4:35" x14ac:dyDescent="0.3">
      <c r="D894" s="31"/>
      <c r="N894" s="103"/>
      <c r="P894" s="103"/>
      <c r="Q894" s="103"/>
      <c r="R894" s="127"/>
      <c r="S894" s="103"/>
      <c r="T894" s="103"/>
      <c r="U894" s="103"/>
      <c r="V894" s="103"/>
      <c r="W894" s="103"/>
      <c r="X894" s="103"/>
      <c r="Y894" s="445"/>
      <c r="AA894" s="103"/>
      <c r="AI894" s="103"/>
    </row>
    <row r="895" spans="4:35" x14ac:dyDescent="0.3">
      <c r="D895" s="31"/>
      <c r="N895" s="103"/>
      <c r="P895" s="103"/>
      <c r="Q895" s="103"/>
      <c r="R895" s="127"/>
      <c r="S895" s="103"/>
      <c r="T895" s="103"/>
      <c r="U895" s="103"/>
      <c r="V895" s="103"/>
      <c r="W895" s="103"/>
      <c r="X895" s="103"/>
      <c r="Y895" s="445"/>
      <c r="AA895" s="103"/>
      <c r="AI895" s="103"/>
    </row>
    <row r="896" spans="4:35" x14ac:dyDescent="0.3">
      <c r="D896" s="31"/>
      <c r="N896" s="103"/>
      <c r="P896" s="103"/>
      <c r="Q896" s="103"/>
      <c r="R896" s="127"/>
      <c r="S896" s="103"/>
      <c r="T896" s="103"/>
      <c r="U896" s="103"/>
      <c r="V896" s="103"/>
      <c r="W896" s="103"/>
      <c r="X896" s="103"/>
      <c r="Y896" s="445"/>
      <c r="AA896" s="103"/>
      <c r="AI896" s="103"/>
    </row>
    <row r="897" spans="4:35" x14ac:dyDescent="0.3">
      <c r="D897" s="31"/>
      <c r="N897" s="103"/>
      <c r="P897" s="103"/>
      <c r="Q897" s="103"/>
      <c r="R897" s="127"/>
      <c r="S897" s="103"/>
      <c r="T897" s="103"/>
      <c r="U897" s="103"/>
      <c r="V897" s="103"/>
      <c r="W897" s="103"/>
      <c r="X897" s="103"/>
      <c r="Y897" s="445"/>
      <c r="AA897" s="103"/>
      <c r="AI897" s="103"/>
    </row>
    <row r="898" spans="4:35" x14ac:dyDescent="0.3">
      <c r="D898" s="31"/>
      <c r="N898" s="103"/>
      <c r="P898" s="103"/>
      <c r="Q898" s="103"/>
      <c r="R898" s="127"/>
      <c r="S898" s="103"/>
      <c r="T898" s="103"/>
      <c r="U898" s="103"/>
      <c r="V898" s="103"/>
      <c r="W898" s="103"/>
      <c r="X898" s="103"/>
      <c r="Y898" s="445"/>
      <c r="AA898" s="103"/>
      <c r="AI898" s="103"/>
    </row>
    <row r="899" spans="4:35" x14ac:dyDescent="0.3">
      <c r="D899" s="31"/>
      <c r="N899" s="103"/>
      <c r="P899" s="103"/>
      <c r="Q899" s="103"/>
      <c r="R899" s="127"/>
      <c r="S899" s="103"/>
      <c r="T899" s="103"/>
      <c r="U899" s="103"/>
      <c r="V899" s="103"/>
      <c r="W899" s="103"/>
      <c r="X899" s="103"/>
      <c r="Y899" s="445"/>
      <c r="AA899" s="103"/>
      <c r="AI899" s="103"/>
    </row>
    <row r="900" spans="4:35" x14ac:dyDescent="0.3">
      <c r="D900" s="31"/>
      <c r="N900" s="103"/>
      <c r="P900" s="103"/>
      <c r="Q900" s="103"/>
      <c r="R900" s="127"/>
      <c r="S900" s="103"/>
      <c r="T900" s="103"/>
      <c r="U900" s="103"/>
      <c r="V900" s="103"/>
      <c r="W900" s="103"/>
      <c r="X900" s="103"/>
      <c r="Y900" s="445"/>
      <c r="AA900" s="103"/>
      <c r="AI900" s="103"/>
    </row>
    <row r="901" spans="4:35" x14ac:dyDescent="0.3">
      <c r="D901" s="31"/>
      <c r="N901" s="103"/>
      <c r="P901" s="103"/>
      <c r="Q901" s="103"/>
      <c r="R901" s="127"/>
      <c r="S901" s="103"/>
      <c r="T901" s="103"/>
      <c r="U901" s="103"/>
      <c r="V901" s="103"/>
      <c r="W901" s="103"/>
      <c r="X901" s="103"/>
      <c r="Y901" s="445"/>
      <c r="AA901" s="103"/>
      <c r="AI901" s="103"/>
    </row>
    <row r="902" spans="4:35" x14ac:dyDescent="0.3">
      <c r="D902" s="31"/>
      <c r="N902" s="103"/>
      <c r="P902" s="103"/>
      <c r="Q902" s="103"/>
      <c r="R902" s="127"/>
      <c r="S902" s="103"/>
      <c r="T902" s="103"/>
      <c r="U902" s="103"/>
      <c r="V902" s="103"/>
      <c r="W902" s="103"/>
      <c r="X902" s="103"/>
      <c r="Y902" s="445"/>
      <c r="AA902" s="103"/>
      <c r="AI902" s="103"/>
    </row>
    <row r="903" spans="4:35" x14ac:dyDescent="0.3">
      <c r="D903" s="31"/>
      <c r="N903" s="103"/>
      <c r="P903" s="103"/>
      <c r="Q903" s="103"/>
      <c r="R903" s="127"/>
      <c r="S903" s="103"/>
      <c r="T903" s="103"/>
      <c r="U903" s="103"/>
      <c r="V903" s="103"/>
      <c r="W903" s="103"/>
      <c r="X903" s="103"/>
      <c r="Y903" s="445"/>
      <c r="AA903" s="103"/>
      <c r="AI903" s="103"/>
    </row>
    <row r="904" spans="4:35" x14ac:dyDescent="0.3">
      <c r="D904" s="31"/>
      <c r="N904" s="103"/>
      <c r="P904" s="103"/>
      <c r="Q904" s="103"/>
      <c r="R904" s="127"/>
      <c r="S904" s="103"/>
      <c r="T904" s="103"/>
      <c r="U904" s="103"/>
      <c r="V904" s="103"/>
      <c r="W904" s="103"/>
      <c r="X904" s="103"/>
      <c r="Y904" s="445"/>
      <c r="AA904" s="103"/>
      <c r="AI904" s="103"/>
    </row>
    <row r="905" spans="4:35" x14ac:dyDescent="0.3">
      <c r="D905" s="31"/>
      <c r="N905" s="103"/>
      <c r="P905" s="103"/>
      <c r="Q905" s="103"/>
      <c r="R905" s="127"/>
      <c r="S905" s="103"/>
      <c r="T905" s="103"/>
      <c r="U905" s="103"/>
      <c r="V905" s="103"/>
      <c r="W905" s="103"/>
      <c r="X905" s="103"/>
      <c r="Y905" s="445"/>
      <c r="AA905" s="103"/>
      <c r="AI905" s="103"/>
    </row>
    <row r="906" spans="4:35" x14ac:dyDescent="0.3">
      <c r="D906" s="31"/>
      <c r="N906" s="103"/>
      <c r="P906" s="103"/>
      <c r="Q906" s="103"/>
      <c r="R906" s="127"/>
      <c r="S906" s="103"/>
      <c r="T906" s="103"/>
      <c r="U906" s="103"/>
      <c r="V906" s="103"/>
      <c r="W906" s="103"/>
      <c r="X906" s="103"/>
      <c r="Y906" s="445"/>
      <c r="AA906" s="103"/>
      <c r="AI906" s="103"/>
    </row>
    <row r="907" spans="4:35" x14ac:dyDescent="0.3">
      <c r="D907" s="31"/>
      <c r="N907" s="103"/>
      <c r="P907" s="103"/>
      <c r="Q907" s="103"/>
      <c r="R907" s="127"/>
      <c r="S907" s="103"/>
      <c r="T907" s="103"/>
      <c r="U907" s="103"/>
      <c r="V907" s="103"/>
      <c r="W907" s="103"/>
      <c r="X907" s="103"/>
      <c r="Y907" s="445"/>
      <c r="AA907" s="103"/>
      <c r="AI907" s="103"/>
    </row>
    <row r="908" spans="4:35" x14ac:dyDescent="0.3">
      <c r="D908" s="31"/>
      <c r="N908" s="103"/>
      <c r="P908" s="103"/>
      <c r="Q908" s="103"/>
      <c r="R908" s="127"/>
      <c r="S908" s="103"/>
      <c r="T908" s="103"/>
      <c r="U908" s="103"/>
      <c r="V908" s="103"/>
      <c r="W908" s="103"/>
      <c r="X908" s="103"/>
      <c r="Y908" s="445"/>
      <c r="AA908" s="103"/>
      <c r="AI908" s="103"/>
    </row>
    <row r="909" spans="4:35" x14ac:dyDescent="0.3">
      <c r="D909" s="31"/>
      <c r="N909" s="103"/>
      <c r="P909" s="103"/>
      <c r="Q909" s="103"/>
      <c r="R909" s="127"/>
      <c r="S909" s="103"/>
      <c r="T909" s="103"/>
      <c r="U909" s="103"/>
      <c r="V909" s="103"/>
      <c r="W909" s="103"/>
      <c r="X909" s="103"/>
      <c r="Y909" s="445"/>
      <c r="AA909" s="103"/>
      <c r="AI909" s="103"/>
    </row>
    <row r="910" spans="4:35" x14ac:dyDescent="0.3">
      <c r="D910" s="31"/>
      <c r="N910" s="103"/>
      <c r="P910" s="103"/>
      <c r="Q910" s="103"/>
      <c r="R910" s="127"/>
      <c r="S910" s="103"/>
      <c r="T910" s="103"/>
      <c r="U910" s="103"/>
      <c r="V910" s="103"/>
      <c r="W910" s="103"/>
      <c r="X910" s="103"/>
      <c r="Y910" s="445"/>
      <c r="AA910" s="103"/>
      <c r="AI910" s="103"/>
    </row>
    <row r="911" spans="4:35" x14ac:dyDescent="0.3">
      <c r="D911" s="31"/>
      <c r="N911" s="103"/>
      <c r="P911" s="103"/>
      <c r="Q911" s="103"/>
      <c r="R911" s="127"/>
      <c r="S911" s="103"/>
      <c r="T911" s="103"/>
      <c r="U911" s="103"/>
      <c r="V911" s="103"/>
      <c r="W911" s="103"/>
      <c r="X911" s="103"/>
      <c r="Y911" s="445"/>
      <c r="AA911" s="103"/>
      <c r="AI911" s="103"/>
    </row>
    <row r="912" spans="4:35" x14ac:dyDescent="0.3">
      <c r="D912" s="31"/>
      <c r="N912" s="103"/>
      <c r="P912" s="103"/>
      <c r="Q912" s="103"/>
      <c r="R912" s="127"/>
      <c r="S912" s="103"/>
      <c r="T912" s="103"/>
      <c r="U912" s="103"/>
      <c r="V912" s="103"/>
      <c r="W912" s="103"/>
      <c r="X912" s="103"/>
      <c r="Y912" s="445"/>
      <c r="AA912" s="103"/>
      <c r="AI912" s="103"/>
    </row>
    <row r="913" spans="4:35" x14ac:dyDescent="0.3">
      <c r="D913" s="31"/>
      <c r="N913" s="103"/>
      <c r="P913" s="103"/>
      <c r="Q913" s="103"/>
      <c r="R913" s="127"/>
      <c r="S913" s="103"/>
      <c r="T913" s="103"/>
      <c r="U913" s="103"/>
      <c r="V913" s="103"/>
      <c r="W913" s="103"/>
      <c r="X913" s="103"/>
      <c r="Y913" s="445"/>
      <c r="AA913" s="103"/>
      <c r="AI913" s="103"/>
    </row>
    <row r="914" spans="4:35" x14ac:dyDescent="0.3">
      <c r="D914" s="31"/>
      <c r="N914" s="103"/>
      <c r="P914" s="103"/>
      <c r="Q914" s="103"/>
      <c r="R914" s="127"/>
      <c r="S914" s="103"/>
      <c r="T914" s="103"/>
      <c r="U914" s="103"/>
      <c r="V914" s="103"/>
      <c r="W914" s="103"/>
      <c r="X914" s="103"/>
      <c r="Y914" s="445"/>
      <c r="AA914" s="103"/>
      <c r="AI914" s="103"/>
    </row>
    <row r="915" spans="4:35" x14ac:dyDescent="0.3">
      <c r="D915" s="31"/>
      <c r="N915" s="103"/>
      <c r="P915" s="103"/>
      <c r="Q915" s="103"/>
      <c r="R915" s="127"/>
      <c r="S915" s="103"/>
      <c r="T915" s="103"/>
      <c r="U915" s="103"/>
      <c r="V915" s="103"/>
      <c r="W915" s="103"/>
      <c r="X915" s="103"/>
      <c r="Y915" s="445"/>
      <c r="AA915" s="103"/>
      <c r="AI915" s="103"/>
    </row>
    <row r="916" spans="4:35" x14ac:dyDescent="0.3">
      <c r="D916" s="31"/>
      <c r="N916" s="103"/>
      <c r="P916" s="103"/>
      <c r="Q916" s="103"/>
      <c r="R916" s="127"/>
      <c r="S916" s="103"/>
      <c r="T916" s="103"/>
      <c r="U916" s="103"/>
      <c r="V916" s="103"/>
      <c r="W916" s="103"/>
      <c r="X916" s="103"/>
      <c r="Y916" s="445"/>
      <c r="AA916" s="103"/>
      <c r="AI916" s="103"/>
    </row>
    <row r="917" spans="4:35" x14ac:dyDescent="0.3">
      <c r="D917" s="31"/>
      <c r="N917" s="103"/>
      <c r="P917" s="103"/>
      <c r="Q917" s="103"/>
      <c r="R917" s="127"/>
      <c r="S917" s="103"/>
      <c r="T917" s="103"/>
      <c r="U917" s="103"/>
      <c r="V917" s="103"/>
      <c r="W917" s="103"/>
      <c r="X917" s="103"/>
      <c r="Y917" s="445"/>
      <c r="AA917" s="103"/>
      <c r="AI917" s="103"/>
    </row>
    <row r="918" spans="4:35" x14ac:dyDescent="0.3">
      <c r="D918" s="31"/>
      <c r="N918" s="103"/>
      <c r="P918" s="103"/>
      <c r="Q918" s="103"/>
      <c r="R918" s="127"/>
      <c r="S918" s="103"/>
      <c r="T918" s="103"/>
      <c r="U918" s="103"/>
      <c r="V918" s="103"/>
      <c r="W918" s="103"/>
      <c r="X918" s="103"/>
      <c r="Y918" s="445"/>
      <c r="AA918" s="103"/>
      <c r="AI918" s="103"/>
    </row>
    <row r="919" spans="4:35" x14ac:dyDescent="0.3">
      <c r="D919" s="31"/>
      <c r="N919" s="103"/>
      <c r="P919" s="103"/>
      <c r="Q919" s="103"/>
      <c r="R919" s="127"/>
      <c r="S919" s="103"/>
      <c r="T919" s="103"/>
      <c r="U919" s="103"/>
      <c r="V919" s="103"/>
      <c r="W919" s="103"/>
      <c r="X919" s="103"/>
      <c r="Y919" s="445"/>
      <c r="AA919" s="103"/>
      <c r="AI919" s="103"/>
    </row>
    <row r="920" spans="4:35" x14ac:dyDescent="0.3">
      <c r="D920" s="31"/>
      <c r="N920" s="103"/>
      <c r="P920" s="103"/>
      <c r="Q920" s="103"/>
      <c r="R920" s="127"/>
      <c r="S920" s="103"/>
      <c r="T920" s="103"/>
      <c r="U920" s="103"/>
      <c r="V920" s="103"/>
      <c r="W920" s="103"/>
      <c r="X920" s="103"/>
      <c r="Y920" s="445"/>
      <c r="AA920" s="103"/>
      <c r="AI920" s="103"/>
    </row>
    <row r="921" spans="4:35" x14ac:dyDescent="0.3">
      <c r="D921" s="31"/>
      <c r="N921" s="103"/>
      <c r="P921" s="103"/>
      <c r="Q921" s="103"/>
      <c r="R921" s="127"/>
      <c r="S921" s="103"/>
      <c r="T921" s="103"/>
      <c r="U921" s="103"/>
      <c r="V921" s="103"/>
      <c r="W921" s="103"/>
      <c r="X921" s="103"/>
      <c r="Y921" s="445"/>
      <c r="AA921" s="103"/>
      <c r="AI921" s="103"/>
    </row>
    <row r="922" spans="4:35" x14ac:dyDescent="0.3">
      <c r="D922" s="31"/>
      <c r="N922" s="103"/>
      <c r="P922" s="103"/>
      <c r="Q922" s="103"/>
      <c r="R922" s="127"/>
      <c r="S922" s="103"/>
      <c r="T922" s="103"/>
      <c r="U922" s="103"/>
      <c r="V922" s="103"/>
      <c r="W922" s="103"/>
      <c r="X922" s="103"/>
      <c r="Y922" s="445"/>
      <c r="AA922" s="103"/>
      <c r="AI922" s="103"/>
    </row>
    <row r="923" spans="4:35" x14ac:dyDescent="0.3">
      <c r="D923" s="31"/>
      <c r="N923" s="103"/>
      <c r="P923" s="103"/>
      <c r="Q923" s="103"/>
      <c r="R923" s="127"/>
      <c r="S923" s="103"/>
      <c r="T923" s="103"/>
      <c r="U923" s="103"/>
      <c r="V923" s="103"/>
      <c r="W923" s="103"/>
      <c r="X923" s="103"/>
      <c r="Y923" s="445"/>
      <c r="AA923" s="103"/>
      <c r="AI923" s="103"/>
    </row>
    <row r="924" spans="4:35" x14ac:dyDescent="0.3">
      <c r="D924" s="31"/>
      <c r="N924" s="103"/>
      <c r="P924" s="103"/>
      <c r="Q924" s="103"/>
      <c r="R924" s="127"/>
      <c r="S924" s="103"/>
      <c r="T924" s="103"/>
      <c r="U924" s="103"/>
      <c r="V924" s="103"/>
      <c r="W924" s="103"/>
      <c r="X924" s="103"/>
      <c r="Y924" s="445"/>
      <c r="AA924" s="103"/>
      <c r="AI924" s="103"/>
    </row>
    <row r="925" spans="4:35" x14ac:dyDescent="0.3">
      <c r="D925" s="31"/>
      <c r="N925" s="103"/>
      <c r="P925" s="103"/>
      <c r="Q925" s="103"/>
      <c r="R925" s="127"/>
      <c r="S925" s="103"/>
      <c r="T925" s="103"/>
      <c r="U925" s="103"/>
      <c r="V925" s="103"/>
      <c r="W925" s="103"/>
      <c r="X925" s="103"/>
      <c r="Y925" s="445"/>
      <c r="AA925" s="103"/>
      <c r="AI925" s="103"/>
    </row>
    <row r="926" spans="4:35" x14ac:dyDescent="0.3">
      <c r="D926" s="31"/>
      <c r="N926" s="103"/>
      <c r="P926" s="103"/>
      <c r="Q926" s="103"/>
      <c r="R926" s="127"/>
      <c r="S926" s="103"/>
      <c r="T926" s="103"/>
      <c r="U926" s="103"/>
      <c r="V926" s="103"/>
      <c r="W926" s="103"/>
      <c r="X926" s="103"/>
      <c r="Y926" s="445"/>
      <c r="AA926" s="103"/>
      <c r="AI926" s="103"/>
    </row>
    <row r="927" spans="4:35" x14ac:dyDescent="0.3">
      <c r="D927" s="31"/>
      <c r="N927" s="103"/>
      <c r="P927" s="103"/>
      <c r="Q927" s="103"/>
      <c r="R927" s="127"/>
      <c r="S927" s="103"/>
      <c r="T927" s="103"/>
      <c r="U927" s="103"/>
      <c r="V927" s="103"/>
      <c r="W927" s="103"/>
      <c r="X927" s="103"/>
      <c r="Y927" s="445"/>
      <c r="AA927" s="103"/>
      <c r="AI927" s="103"/>
    </row>
    <row r="928" spans="4:35" x14ac:dyDescent="0.3">
      <c r="D928" s="31"/>
      <c r="N928" s="103"/>
      <c r="P928" s="103"/>
      <c r="Q928" s="103"/>
      <c r="R928" s="127"/>
      <c r="S928" s="103"/>
      <c r="T928" s="103"/>
      <c r="U928" s="103"/>
      <c r="V928" s="103"/>
      <c r="W928" s="103"/>
      <c r="X928" s="103"/>
      <c r="Y928" s="445"/>
      <c r="AA928" s="103"/>
      <c r="AI928" s="103"/>
    </row>
    <row r="929" spans="4:35" x14ac:dyDescent="0.3">
      <c r="D929" s="31"/>
      <c r="N929" s="103"/>
      <c r="P929" s="103"/>
      <c r="Q929" s="103"/>
      <c r="R929" s="127"/>
      <c r="S929" s="103"/>
      <c r="T929" s="103"/>
      <c r="U929" s="103"/>
      <c r="V929" s="103"/>
      <c r="W929" s="103"/>
      <c r="X929" s="103"/>
      <c r="Y929" s="445"/>
      <c r="AA929" s="103"/>
      <c r="AI929" s="103"/>
    </row>
    <row r="930" spans="4:35" x14ac:dyDescent="0.3">
      <c r="D930" s="31"/>
      <c r="N930" s="103"/>
      <c r="P930" s="103"/>
      <c r="Q930" s="103"/>
      <c r="R930" s="127"/>
      <c r="S930" s="103"/>
      <c r="T930" s="103"/>
      <c r="U930" s="103"/>
      <c r="V930" s="103"/>
      <c r="W930" s="103"/>
      <c r="X930" s="103"/>
      <c r="Y930" s="445"/>
      <c r="AA930" s="103"/>
      <c r="AI930" s="103"/>
    </row>
    <row r="931" spans="4:35" x14ac:dyDescent="0.3">
      <c r="D931" s="31"/>
      <c r="N931" s="103"/>
      <c r="P931" s="103"/>
      <c r="Q931" s="103"/>
      <c r="R931" s="127"/>
      <c r="S931" s="103"/>
      <c r="T931" s="103"/>
      <c r="U931" s="103"/>
      <c r="V931" s="103"/>
      <c r="W931" s="103"/>
      <c r="X931" s="103"/>
      <c r="Y931" s="445"/>
      <c r="AA931" s="103"/>
      <c r="AI931" s="103"/>
    </row>
    <row r="932" spans="4:35" x14ac:dyDescent="0.3">
      <c r="D932" s="31"/>
      <c r="N932" s="103"/>
      <c r="P932" s="103"/>
      <c r="Q932" s="103"/>
      <c r="R932" s="127"/>
      <c r="S932" s="103"/>
      <c r="T932" s="103"/>
      <c r="U932" s="103"/>
      <c r="V932" s="103"/>
      <c r="W932" s="103"/>
      <c r="X932" s="103"/>
      <c r="Y932" s="445"/>
      <c r="AA932" s="103"/>
      <c r="AI932" s="103"/>
    </row>
    <row r="933" spans="4:35" x14ac:dyDescent="0.3">
      <c r="D933" s="31"/>
      <c r="N933" s="103"/>
      <c r="P933" s="103"/>
      <c r="Q933" s="103"/>
      <c r="R933" s="127"/>
      <c r="S933" s="103"/>
      <c r="T933" s="103"/>
      <c r="U933" s="103"/>
      <c r="V933" s="103"/>
      <c r="W933" s="103"/>
      <c r="X933" s="103"/>
      <c r="Y933" s="445"/>
      <c r="AA933" s="103"/>
      <c r="AI933" s="103"/>
    </row>
    <row r="934" spans="4:35" x14ac:dyDescent="0.3">
      <c r="D934" s="31"/>
      <c r="N934" s="103"/>
      <c r="P934" s="103"/>
      <c r="Q934" s="103"/>
      <c r="R934" s="127"/>
      <c r="S934" s="103"/>
      <c r="T934" s="103"/>
      <c r="U934" s="103"/>
      <c r="V934" s="103"/>
      <c r="W934" s="103"/>
      <c r="X934" s="103"/>
      <c r="Y934" s="445"/>
      <c r="AA934" s="103"/>
      <c r="AI934" s="103"/>
    </row>
    <row r="935" spans="4:35" x14ac:dyDescent="0.3">
      <c r="D935" s="31"/>
      <c r="N935" s="103"/>
      <c r="P935" s="103"/>
      <c r="Q935" s="103"/>
      <c r="R935" s="127"/>
      <c r="S935" s="103"/>
      <c r="T935" s="103"/>
      <c r="U935" s="103"/>
      <c r="V935" s="103"/>
      <c r="W935" s="103"/>
      <c r="X935" s="103"/>
      <c r="Y935" s="445"/>
      <c r="AA935" s="103"/>
      <c r="AI935" s="103"/>
    </row>
    <row r="936" spans="4:35" x14ac:dyDescent="0.3">
      <c r="D936" s="31"/>
      <c r="N936" s="103"/>
      <c r="P936" s="103"/>
      <c r="Q936" s="103"/>
      <c r="R936" s="127"/>
      <c r="S936" s="103"/>
      <c r="T936" s="103"/>
      <c r="U936" s="103"/>
      <c r="V936" s="103"/>
      <c r="W936" s="103"/>
      <c r="X936" s="103"/>
      <c r="Y936" s="445"/>
      <c r="AA936" s="103"/>
      <c r="AI936" s="103"/>
    </row>
    <row r="937" spans="4:35" x14ac:dyDescent="0.3">
      <c r="D937" s="31"/>
      <c r="N937" s="103"/>
      <c r="P937" s="103"/>
      <c r="Q937" s="103"/>
      <c r="R937" s="127"/>
      <c r="S937" s="103"/>
      <c r="T937" s="103"/>
      <c r="U937" s="103"/>
      <c r="V937" s="103"/>
      <c r="W937" s="103"/>
      <c r="X937" s="103"/>
      <c r="Y937" s="445"/>
      <c r="AA937" s="103"/>
      <c r="AI937" s="103"/>
    </row>
    <row r="938" spans="4:35" x14ac:dyDescent="0.3">
      <c r="D938" s="31"/>
      <c r="N938" s="103"/>
      <c r="P938" s="103"/>
      <c r="Q938" s="103"/>
      <c r="R938" s="127"/>
      <c r="S938" s="103"/>
      <c r="T938" s="103"/>
      <c r="U938" s="103"/>
      <c r="V938" s="103"/>
      <c r="W938" s="103"/>
      <c r="X938" s="103"/>
      <c r="Y938" s="445"/>
      <c r="AA938" s="103"/>
      <c r="AI938" s="103"/>
    </row>
    <row r="939" spans="4:35" x14ac:dyDescent="0.3">
      <c r="D939" s="31"/>
      <c r="N939" s="103"/>
      <c r="P939" s="103"/>
      <c r="Q939" s="103"/>
      <c r="R939" s="127"/>
      <c r="S939" s="103"/>
      <c r="T939" s="103"/>
      <c r="U939" s="103"/>
      <c r="V939" s="103"/>
      <c r="W939" s="103"/>
      <c r="X939" s="103"/>
      <c r="Y939" s="445"/>
      <c r="AA939" s="103"/>
      <c r="AI939" s="103"/>
    </row>
    <row r="940" spans="4:35" x14ac:dyDescent="0.3">
      <c r="D940" s="31"/>
      <c r="N940" s="103"/>
      <c r="P940" s="103"/>
      <c r="Q940" s="103"/>
      <c r="R940" s="127"/>
      <c r="S940" s="103"/>
      <c r="T940" s="103"/>
      <c r="U940" s="103"/>
      <c r="V940" s="103"/>
      <c r="W940" s="103"/>
      <c r="X940" s="103"/>
      <c r="Y940" s="445"/>
      <c r="AA940" s="103"/>
      <c r="AI940" s="103"/>
    </row>
    <row r="941" spans="4:35" x14ac:dyDescent="0.3">
      <c r="D941" s="31"/>
      <c r="N941" s="103"/>
      <c r="P941" s="103"/>
      <c r="Q941" s="103"/>
      <c r="R941" s="127"/>
      <c r="S941" s="103"/>
      <c r="T941" s="103"/>
      <c r="U941" s="103"/>
      <c r="V941" s="103"/>
      <c r="W941" s="103"/>
      <c r="X941" s="103"/>
      <c r="Y941" s="445"/>
      <c r="AA941" s="103"/>
      <c r="AI941" s="103"/>
    </row>
    <row r="942" spans="4:35" x14ac:dyDescent="0.3">
      <c r="D942" s="31"/>
      <c r="N942" s="103"/>
      <c r="P942" s="103"/>
      <c r="Q942" s="103"/>
      <c r="R942" s="127"/>
      <c r="S942" s="103"/>
      <c r="T942" s="103"/>
      <c r="U942" s="103"/>
      <c r="V942" s="103"/>
      <c r="W942" s="103"/>
      <c r="X942" s="103"/>
      <c r="Y942" s="445"/>
      <c r="AA942" s="103"/>
      <c r="AI942" s="103"/>
    </row>
    <row r="943" spans="4:35" x14ac:dyDescent="0.3">
      <c r="D943" s="31"/>
      <c r="N943" s="103"/>
      <c r="P943" s="103"/>
      <c r="Q943" s="103"/>
      <c r="R943" s="127"/>
      <c r="S943" s="103"/>
      <c r="T943" s="103"/>
      <c r="U943" s="103"/>
      <c r="V943" s="103"/>
      <c r="W943" s="103"/>
      <c r="X943" s="103"/>
      <c r="Y943" s="445"/>
      <c r="AA943" s="103"/>
      <c r="AI943" s="103"/>
    </row>
    <row r="944" spans="4:35" x14ac:dyDescent="0.3">
      <c r="D944" s="31"/>
      <c r="N944" s="103"/>
      <c r="P944" s="103"/>
      <c r="Q944" s="103"/>
      <c r="R944" s="127"/>
      <c r="S944" s="103"/>
      <c r="T944" s="103"/>
      <c r="U944" s="103"/>
      <c r="V944" s="103"/>
      <c r="W944" s="103"/>
      <c r="X944" s="103"/>
      <c r="Y944" s="445"/>
      <c r="AA944" s="103"/>
      <c r="AI944" s="103"/>
    </row>
    <row r="945" spans="4:35" x14ac:dyDescent="0.3">
      <c r="D945" s="31"/>
      <c r="N945" s="103"/>
      <c r="P945" s="103"/>
      <c r="Q945" s="103"/>
      <c r="R945" s="127"/>
      <c r="S945" s="103"/>
      <c r="T945" s="103"/>
      <c r="U945" s="103"/>
      <c r="V945" s="103"/>
      <c r="W945" s="103"/>
      <c r="X945" s="103"/>
      <c r="Y945" s="445"/>
      <c r="AA945" s="103"/>
      <c r="AI945" s="103"/>
    </row>
    <row r="946" spans="4:35" x14ac:dyDescent="0.3">
      <c r="D946" s="31"/>
      <c r="N946" s="103"/>
      <c r="P946" s="103"/>
      <c r="Q946" s="103"/>
      <c r="R946" s="127"/>
      <c r="S946" s="103"/>
      <c r="T946" s="103"/>
      <c r="U946" s="103"/>
      <c r="V946" s="103"/>
      <c r="W946" s="103"/>
      <c r="X946" s="103"/>
      <c r="Y946" s="445"/>
      <c r="AA946" s="103"/>
      <c r="AI946" s="103"/>
    </row>
    <row r="947" spans="4:35" x14ac:dyDescent="0.3">
      <c r="D947" s="31"/>
      <c r="N947" s="103"/>
      <c r="P947" s="103"/>
      <c r="Q947" s="103"/>
      <c r="R947" s="127"/>
      <c r="S947" s="103"/>
      <c r="T947" s="103"/>
      <c r="U947" s="103"/>
      <c r="V947" s="103"/>
      <c r="W947" s="103"/>
      <c r="X947" s="103"/>
      <c r="Y947" s="445"/>
      <c r="AA947" s="103"/>
      <c r="AI947" s="103"/>
    </row>
    <row r="948" spans="4:35" x14ac:dyDescent="0.3">
      <c r="D948" s="31"/>
      <c r="N948" s="103"/>
      <c r="P948" s="103"/>
      <c r="Q948" s="103"/>
      <c r="R948" s="127"/>
      <c r="S948" s="103"/>
      <c r="T948" s="103"/>
      <c r="U948" s="103"/>
      <c r="V948" s="103"/>
      <c r="W948" s="103"/>
      <c r="X948" s="103"/>
      <c r="Y948" s="445"/>
      <c r="AA948" s="103"/>
      <c r="AI948" s="103"/>
    </row>
    <row r="949" spans="4:35" x14ac:dyDescent="0.3">
      <c r="D949" s="31"/>
      <c r="N949" s="103"/>
      <c r="P949" s="103"/>
      <c r="Q949" s="103"/>
      <c r="R949" s="127"/>
      <c r="S949" s="103"/>
      <c r="T949" s="103"/>
      <c r="U949" s="103"/>
      <c r="V949" s="103"/>
      <c r="W949" s="103"/>
      <c r="X949" s="103"/>
      <c r="Y949" s="445"/>
      <c r="AA949" s="103"/>
      <c r="AI949" s="103"/>
    </row>
    <row r="950" spans="4:35" x14ac:dyDescent="0.3">
      <c r="D950" s="31"/>
      <c r="N950" s="103"/>
      <c r="P950" s="103"/>
      <c r="Q950" s="103"/>
      <c r="R950" s="127"/>
      <c r="S950" s="103"/>
      <c r="T950" s="103"/>
      <c r="U950" s="103"/>
      <c r="V950" s="103"/>
      <c r="W950" s="103"/>
      <c r="X950" s="103"/>
      <c r="Y950" s="445"/>
      <c r="AA950" s="103"/>
      <c r="AI950" s="103"/>
    </row>
    <row r="951" spans="4:35" x14ac:dyDescent="0.3">
      <c r="D951" s="31"/>
      <c r="N951" s="103"/>
      <c r="P951" s="103"/>
      <c r="Q951" s="103"/>
      <c r="R951" s="127"/>
      <c r="S951" s="103"/>
      <c r="T951" s="103"/>
      <c r="U951" s="103"/>
      <c r="V951" s="103"/>
      <c r="W951" s="103"/>
      <c r="X951" s="103"/>
      <c r="Y951" s="445"/>
      <c r="AA951" s="103"/>
      <c r="AI951" s="103"/>
    </row>
    <row r="952" spans="4:35" x14ac:dyDescent="0.3">
      <c r="D952" s="31"/>
      <c r="N952" s="103"/>
      <c r="P952" s="103"/>
      <c r="Q952" s="103"/>
      <c r="R952" s="127"/>
      <c r="S952" s="103"/>
      <c r="T952" s="103"/>
      <c r="U952" s="103"/>
      <c r="V952" s="103"/>
      <c r="W952" s="103"/>
      <c r="X952" s="103"/>
      <c r="Y952" s="445"/>
      <c r="AA952" s="103"/>
      <c r="AI952" s="103"/>
    </row>
    <row r="953" spans="4:35" x14ac:dyDescent="0.3">
      <c r="D953" s="31"/>
      <c r="N953" s="103"/>
      <c r="P953" s="103"/>
      <c r="Q953" s="103"/>
      <c r="R953" s="127"/>
      <c r="S953" s="103"/>
      <c r="T953" s="103"/>
      <c r="U953" s="103"/>
      <c r="V953" s="103"/>
      <c r="W953" s="103"/>
      <c r="X953" s="103"/>
      <c r="Y953" s="445"/>
      <c r="AA953" s="103"/>
      <c r="AI953" s="103"/>
    </row>
    <row r="954" spans="4:35" x14ac:dyDescent="0.3">
      <c r="D954" s="31"/>
      <c r="N954" s="103"/>
      <c r="P954" s="103"/>
      <c r="Q954" s="103"/>
      <c r="R954" s="127"/>
      <c r="S954" s="103"/>
      <c r="T954" s="103"/>
      <c r="U954" s="103"/>
      <c r="V954" s="103"/>
      <c r="W954" s="103"/>
      <c r="X954" s="103"/>
      <c r="Y954" s="445"/>
      <c r="AA954" s="103"/>
      <c r="AI954" s="103"/>
    </row>
    <row r="955" spans="4:35" x14ac:dyDescent="0.3">
      <c r="D955" s="31"/>
      <c r="N955" s="103"/>
      <c r="P955" s="103"/>
      <c r="Q955" s="103"/>
      <c r="R955" s="127"/>
      <c r="S955" s="103"/>
      <c r="T955" s="103"/>
      <c r="U955" s="103"/>
      <c r="V955" s="103"/>
      <c r="W955" s="103"/>
      <c r="X955" s="103"/>
      <c r="Y955" s="445"/>
      <c r="AA955" s="103"/>
      <c r="AI955" s="103"/>
    </row>
    <row r="956" spans="4:35" x14ac:dyDescent="0.3">
      <c r="D956" s="31"/>
      <c r="N956" s="103"/>
      <c r="P956" s="103"/>
      <c r="Q956" s="103"/>
      <c r="R956" s="127"/>
      <c r="S956" s="103"/>
      <c r="T956" s="103"/>
      <c r="U956" s="103"/>
      <c r="V956" s="103"/>
      <c r="W956" s="103"/>
      <c r="X956" s="103"/>
      <c r="Y956" s="445"/>
      <c r="AA956" s="103"/>
      <c r="AI956" s="103"/>
    </row>
    <row r="957" spans="4:35" x14ac:dyDescent="0.3">
      <c r="D957" s="31"/>
      <c r="N957" s="103"/>
      <c r="P957" s="103"/>
      <c r="Q957" s="103"/>
      <c r="R957" s="127"/>
      <c r="S957" s="103"/>
      <c r="T957" s="103"/>
      <c r="U957" s="103"/>
      <c r="V957" s="103"/>
      <c r="W957" s="103"/>
      <c r="X957" s="103"/>
      <c r="Y957" s="445"/>
      <c r="AA957" s="103"/>
      <c r="AI957" s="103"/>
    </row>
    <row r="958" spans="4:35" x14ac:dyDescent="0.3">
      <c r="D958" s="31"/>
      <c r="N958" s="103"/>
      <c r="P958" s="103"/>
      <c r="Q958" s="103"/>
      <c r="R958" s="127"/>
      <c r="S958" s="103"/>
      <c r="T958" s="103"/>
      <c r="U958" s="103"/>
      <c r="V958" s="103"/>
      <c r="W958" s="103"/>
      <c r="X958" s="103"/>
      <c r="Y958" s="445"/>
      <c r="AA958" s="103"/>
      <c r="AI958" s="103"/>
    </row>
    <row r="959" spans="4:35" x14ac:dyDescent="0.3">
      <c r="D959" s="31"/>
      <c r="N959" s="103"/>
      <c r="P959" s="103"/>
      <c r="Q959" s="103"/>
      <c r="R959" s="127"/>
      <c r="S959" s="103"/>
      <c r="T959" s="103"/>
      <c r="U959" s="103"/>
      <c r="V959" s="103"/>
      <c r="W959" s="103"/>
      <c r="X959" s="103"/>
      <c r="Y959" s="445"/>
      <c r="AA959" s="103"/>
      <c r="AI959" s="103"/>
    </row>
    <row r="960" spans="4:35" x14ac:dyDescent="0.3">
      <c r="D960" s="31"/>
      <c r="N960" s="103"/>
      <c r="P960" s="103"/>
      <c r="Q960" s="103"/>
      <c r="R960" s="127"/>
      <c r="S960" s="103"/>
      <c r="T960" s="103"/>
      <c r="U960" s="103"/>
      <c r="V960" s="103"/>
      <c r="W960" s="103"/>
      <c r="X960" s="103"/>
      <c r="Y960" s="445"/>
      <c r="AA960" s="103"/>
      <c r="AI960" s="103"/>
    </row>
    <row r="961" spans="4:35" x14ac:dyDescent="0.3">
      <c r="D961" s="31"/>
      <c r="N961" s="103"/>
      <c r="P961" s="103"/>
      <c r="Q961" s="103"/>
      <c r="R961" s="127"/>
      <c r="S961" s="103"/>
      <c r="T961" s="103"/>
      <c r="U961" s="103"/>
      <c r="V961" s="103"/>
      <c r="W961" s="103"/>
      <c r="X961" s="103"/>
      <c r="Y961" s="445"/>
      <c r="AA961" s="103"/>
      <c r="AI961" s="103"/>
    </row>
    <row r="962" spans="4:35" x14ac:dyDescent="0.3">
      <c r="D962" s="31"/>
      <c r="N962" s="103"/>
      <c r="P962" s="103"/>
      <c r="Q962" s="103"/>
      <c r="R962" s="127"/>
      <c r="S962" s="103"/>
      <c r="T962" s="103"/>
      <c r="U962" s="103"/>
      <c r="V962" s="103"/>
      <c r="W962" s="103"/>
      <c r="X962" s="103"/>
      <c r="Y962" s="445"/>
      <c r="AA962" s="103"/>
      <c r="AI962" s="103"/>
    </row>
    <row r="963" spans="4:35" x14ac:dyDescent="0.3">
      <c r="D963" s="31"/>
      <c r="N963" s="103"/>
      <c r="P963" s="103"/>
      <c r="Q963" s="103"/>
      <c r="R963" s="127"/>
      <c r="S963" s="103"/>
      <c r="T963" s="103"/>
      <c r="U963" s="103"/>
      <c r="V963" s="103"/>
      <c r="W963" s="103"/>
      <c r="X963" s="103"/>
      <c r="Y963" s="445"/>
      <c r="AA963" s="103"/>
      <c r="AI963" s="103"/>
    </row>
    <row r="964" spans="4:35" x14ac:dyDescent="0.3">
      <c r="D964" s="31"/>
      <c r="N964" s="103"/>
      <c r="P964" s="103"/>
      <c r="Q964" s="103"/>
      <c r="R964" s="127"/>
      <c r="S964" s="103"/>
      <c r="T964" s="103"/>
      <c r="U964" s="103"/>
      <c r="V964" s="103"/>
      <c r="W964" s="103"/>
      <c r="X964" s="103"/>
      <c r="Y964" s="445"/>
      <c r="AA964" s="103"/>
      <c r="AI964" s="103"/>
    </row>
    <row r="965" spans="4:35" x14ac:dyDescent="0.3">
      <c r="D965" s="31"/>
      <c r="N965" s="103"/>
      <c r="P965" s="103"/>
      <c r="Q965" s="103"/>
      <c r="R965" s="127"/>
      <c r="S965" s="103"/>
      <c r="T965" s="103"/>
      <c r="U965" s="103"/>
      <c r="V965" s="103"/>
      <c r="W965" s="103"/>
      <c r="X965" s="103"/>
      <c r="Y965" s="445"/>
      <c r="AA965" s="103"/>
      <c r="AI965" s="103"/>
    </row>
    <row r="966" spans="4:35" x14ac:dyDescent="0.3">
      <c r="D966" s="31"/>
      <c r="N966" s="103"/>
      <c r="P966" s="103"/>
      <c r="Q966" s="103"/>
      <c r="R966" s="127"/>
      <c r="S966" s="103"/>
      <c r="T966" s="103"/>
      <c r="U966" s="103"/>
      <c r="V966" s="103"/>
      <c r="W966" s="103"/>
      <c r="X966" s="103"/>
      <c r="Y966" s="445"/>
      <c r="AA966" s="103"/>
      <c r="AI966" s="103"/>
    </row>
    <row r="967" spans="4:35" x14ac:dyDescent="0.3">
      <c r="D967" s="31"/>
      <c r="N967" s="103"/>
      <c r="P967" s="103"/>
      <c r="Q967" s="103"/>
      <c r="R967" s="127"/>
      <c r="S967" s="103"/>
      <c r="T967" s="103"/>
      <c r="U967" s="103"/>
      <c r="V967" s="103"/>
      <c r="W967" s="103"/>
      <c r="X967" s="103"/>
      <c r="Y967" s="445"/>
      <c r="AA967" s="103"/>
      <c r="AI967" s="103"/>
    </row>
    <row r="968" spans="4:35" x14ac:dyDescent="0.3">
      <c r="D968" s="31"/>
      <c r="N968" s="103"/>
      <c r="P968" s="103"/>
      <c r="Q968" s="103"/>
      <c r="R968" s="127"/>
      <c r="S968" s="103"/>
      <c r="T968" s="103"/>
      <c r="U968" s="103"/>
      <c r="V968" s="103"/>
      <c r="W968" s="103"/>
      <c r="X968" s="103"/>
      <c r="Y968" s="445"/>
      <c r="AA968" s="103"/>
      <c r="AI968" s="103"/>
    </row>
    <row r="969" spans="4:35" x14ac:dyDescent="0.3">
      <c r="D969" s="31"/>
      <c r="N969" s="103"/>
      <c r="P969" s="103"/>
      <c r="Q969" s="103"/>
      <c r="R969" s="127"/>
      <c r="S969" s="103"/>
      <c r="T969" s="103"/>
      <c r="U969" s="103"/>
      <c r="V969" s="103"/>
      <c r="W969" s="103"/>
      <c r="X969" s="103"/>
      <c r="Y969" s="445"/>
      <c r="AA969" s="103"/>
      <c r="AI969" s="103"/>
    </row>
    <row r="970" spans="4:35" x14ac:dyDescent="0.3">
      <c r="D970" s="31"/>
      <c r="N970" s="103"/>
      <c r="P970" s="103"/>
      <c r="Q970" s="103"/>
      <c r="R970" s="127"/>
      <c r="S970" s="103"/>
      <c r="T970" s="103"/>
      <c r="U970" s="103"/>
      <c r="V970" s="103"/>
      <c r="W970" s="103"/>
      <c r="X970" s="103"/>
      <c r="Y970" s="445"/>
      <c r="AA970" s="103"/>
      <c r="AI970" s="103"/>
    </row>
    <row r="971" spans="4:35" x14ac:dyDescent="0.3">
      <c r="D971" s="31"/>
      <c r="N971" s="103"/>
      <c r="P971" s="103"/>
      <c r="Q971" s="103"/>
      <c r="R971" s="127"/>
      <c r="S971" s="103"/>
      <c r="T971" s="103"/>
      <c r="U971" s="103"/>
      <c r="V971" s="103"/>
      <c r="W971" s="103"/>
      <c r="X971" s="103"/>
      <c r="Y971" s="445"/>
      <c r="AA971" s="103"/>
      <c r="AI971" s="103"/>
    </row>
    <row r="972" spans="4:35" x14ac:dyDescent="0.3">
      <c r="D972" s="31"/>
      <c r="N972" s="103"/>
      <c r="P972" s="103"/>
      <c r="Q972" s="103"/>
      <c r="R972" s="127"/>
      <c r="S972" s="103"/>
      <c r="T972" s="103"/>
      <c r="U972" s="103"/>
      <c r="V972" s="103"/>
      <c r="W972" s="103"/>
      <c r="X972" s="103"/>
      <c r="Y972" s="445"/>
      <c r="AA972" s="103"/>
      <c r="AI972" s="103"/>
    </row>
    <row r="973" spans="4:35" x14ac:dyDescent="0.3">
      <c r="D973" s="31"/>
      <c r="N973" s="103"/>
      <c r="P973" s="103"/>
      <c r="Q973" s="103"/>
      <c r="R973" s="127"/>
      <c r="S973" s="103"/>
      <c r="T973" s="103"/>
      <c r="U973" s="103"/>
      <c r="V973" s="103"/>
      <c r="W973" s="103"/>
      <c r="X973" s="103"/>
      <c r="Y973" s="445"/>
      <c r="AA973" s="103"/>
      <c r="AI973" s="103"/>
    </row>
    <row r="974" spans="4:35" x14ac:dyDescent="0.3">
      <c r="D974" s="31"/>
      <c r="N974" s="103"/>
      <c r="P974" s="103"/>
      <c r="Q974" s="103"/>
      <c r="R974" s="127"/>
      <c r="S974" s="103"/>
      <c r="T974" s="103"/>
      <c r="U974" s="103"/>
      <c r="V974" s="103"/>
      <c r="W974" s="103"/>
      <c r="X974" s="103"/>
      <c r="Y974" s="445"/>
      <c r="AA974" s="103"/>
      <c r="AI974" s="103"/>
    </row>
    <row r="975" spans="4:35" x14ac:dyDescent="0.3">
      <c r="D975" s="31"/>
      <c r="N975" s="103"/>
      <c r="P975" s="103"/>
      <c r="Q975" s="103"/>
      <c r="R975" s="127"/>
      <c r="S975" s="103"/>
      <c r="T975" s="103"/>
      <c r="U975" s="103"/>
      <c r="V975" s="103"/>
      <c r="W975" s="103"/>
      <c r="X975" s="103"/>
      <c r="Y975" s="445"/>
      <c r="AA975" s="103"/>
      <c r="AI975" s="103"/>
    </row>
    <row r="976" spans="4:35" x14ac:dyDescent="0.3">
      <c r="D976" s="31"/>
      <c r="N976" s="103"/>
      <c r="P976" s="103"/>
      <c r="Q976" s="103"/>
      <c r="R976" s="127"/>
      <c r="S976" s="103"/>
      <c r="T976" s="103"/>
      <c r="U976" s="103"/>
      <c r="V976" s="103"/>
      <c r="W976" s="103"/>
      <c r="X976" s="103"/>
      <c r="Y976" s="445"/>
      <c r="AA976" s="103"/>
      <c r="AI976" s="103"/>
    </row>
    <row r="977" spans="4:35" x14ac:dyDescent="0.3">
      <c r="D977" s="31"/>
      <c r="N977" s="103"/>
      <c r="P977" s="103"/>
      <c r="Q977" s="103"/>
      <c r="R977" s="127"/>
      <c r="S977" s="103"/>
      <c r="T977" s="103"/>
      <c r="U977" s="103"/>
      <c r="V977" s="103"/>
      <c r="W977" s="103"/>
      <c r="X977" s="103"/>
      <c r="Y977" s="445"/>
      <c r="AA977" s="103"/>
      <c r="AI977" s="103"/>
    </row>
    <row r="978" spans="4:35" x14ac:dyDescent="0.3">
      <c r="D978" s="31"/>
      <c r="N978" s="103"/>
      <c r="P978" s="103"/>
      <c r="Q978" s="103"/>
      <c r="R978" s="127"/>
      <c r="S978" s="103"/>
      <c r="T978" s="103"/>
      <c r="U978" s="103"/>
      <c r="V978" s="103"/>
      <c r="W978" s="103"/>
      <c r="X978" s="103"/>
      <c r="Y978" s="445"/>
      <c r="AA978" s="103"/>
      <c r="AI978" s="103"/>
    </row>
    <row r="979" spans="4:35" x14ac:dyDescent="0.3">
      <c r="D979" s="31"/>
      <c r="N979" s="103"/>
      <c r="P979" s="103"/>
      <c r="Q979" s="103"/>
      <c r="R979" s="127"/>
      <c r="S979" s="103"/>
      <c r="T979" s="103"/>
      <c r="U979" s="103"/>
      <c r="V979" s="103"/>
      <c r="W979" s="103"/>
      <c r="X979" s="103"/>
      <c r="Y979" s="445"/>
      <c r="AA979" s="103"/>
      <c r="AI979" s="103"/>
    </row>
    <row r="980" spans="4:35" x14ac:dyDescent="0.3">
      <c r="D980" s="31"/>
      <c r="N980" s="103"/>
      <c r="P980" s="103"/>
      <c r="Q980" s="103"/>
      <c r="R980" s="127"/>
      <c r="S980" s="103"/>
      <c r="T980" s="103"/>
      <c r="U980" s="103"/>
      <c r="V980" s="103"/>
      <c r="W980" s="103"/>
      <c r="X980" s="103"/>
      <c r="Y980" s="445"/>
      <c r="AA980" s="103"/>
      <c r="AI980" s="103"/>
    </row>
    <row r="981" spans="4:35" x14ac:dyDescent="0.3">
      <c r="D981" s="31"/>
      <c r="N981" s="103"/>
      <c r="P981" s="103"/>
      <c r="Q981" s="103"/>
      <c r="R981" s="127"/>
      <c r="S981" s="103"/>
      <c r="T981" s="103"/>
      <c r="U981" s="103"/>
      <c r="V981" s="103"/>
      <c r="W981" s="103"/>
      <c r="X981" s="103"/>
      <c r="Y981" s="445"/>
      <c r="AA981" s="103"/>
      <c r="AI981" s="103"/>
    </row>
    <row r="982" spans="4:35" x14ac:dyDescent="0.3">
      <c r="D982" s="31"/>
      <c r="N982" s="103"/>
      <c r="P982" s="103"/>
      <c r="Q982" s="103"/>
      <c r="R982" s="127"/>
      <c r="S982" s="103"/>
      <c r="T982" s="103"/>
      <c r="U982" s="103"/>
      <c r="V982" s="103"/>
      <c r="W982" s="103"/>
      <c r="X982" s="103"/>
      <c r="Y982" s="445"/>
      <c r="AA982" s="103"/>
      <c r="AI982" s="103"/>
    </row>
    <row r="983" spans="4:35" x14ac:dyDescent="0.3">
      <c r="D983" s="31"/>
      <c r="N983" s="103"/>
      <c r="P983" s="103"/>
      <c r="Q983" s="103"/>
      <c r="R983" s="127"/>
      <c r="S983" s="103"/>
      <c r="T983" s="103"/>
      <c r="U983" s="103"/>
      <c r="V983" s="103"/>
      <c r="W983" s="103"/>
      <c r="X983" s="103"/>
      <c r="Y983" s="445"/>
      <c r="AA983" s="103"/>
      <c r="AI983" s="103"/>
    </row>
    <row r="984" spans="4:35" x14ac:dyDescent="0.3">
      <c r="D984" s="31"/>
      <c r="N984" s="103"/>
      <c r="P984" s="103"/>
      <c r="Q984" s="103"/>
      <c r="R984" s="127"/>
      <c r="S984" s="103"/>
      <c r="T984" s="103"/>
      <c r="U984" s="103"/>
      <c r="V984" s="103"/>
      <c r="W984" s="103"/>
      <c r="X984" s="103"/>
      <c r="Y984" s="445"/>
      <c r="AA984" s="103"/>
      <c r="AI984" s="103"/>
    </row>
    <row r="985" spans="4:35" x14ac:dyDescent="0.3">
      <c r="D985" s="31"/>
      <c r="N985" s="103"/>
      <c r="P985" s="103"/>
      <c r="Q985" s="103"/>
      <c r="R985" s="127"/>
      <c r="S985" s="103"/>
      <c r="T985" s="103"/>
      <c r="U985" s="103"/>
      <c r="V985" s="103"/>
      <c r="W985" s="103"/>
      <c r="X985" s="103"/>
      <c r="Y985" s="445"/>
      <c r="AA985" s="103"/>
      <c r="AI985" s="103"/>
    </row>
    <row r="986" spans="4:35" x14ac:dyDescent="0.3">
      <c r="D986" s="31"/>
      <c r="N986" s="103"/>
      <c r="P986" s="103"/>
      <c r="Q986" s="103"/>
      <c r="R986" s="127"/>
      <c r="S986" s="103"/>
      <c r="T986" s="103"/>
      <c r="U986" s="103"/>
      <c r="V986" s="103"/>
      <c r="W986" s="103"/>
      <c r="X986" s="103"/>
      <c r="Y986" s="445"/>
      <c r="AA986" s="103"/>
      <c r="AI986" s="103"/>
    </row>
    <row r="987" spans="4:35" x14ac:dyDescent="0.3">
      <c r="D987" s="31"/>
      <c r="N987" s="103"/>
      <c r="P987" s="103"/>
      <c r="Q987" s="103"/>
      <c r="R987" s="127"/>
      <c r="S987" s="103"/>
      <c r="T987" s="103"/>
      <c r="U987" s="103"/>
      <c r="V987" s="103"/>
      <c r="W987" s="103"/>
      <c r="X987" s="103"/>
      <c r="Y987" s="445"/>
      <c r="AA987" s="103"/>
      <c r="AI987" s="103"/>
    </row>
    <row r="988" spans="4:35" x14ac:dyDescent="0.3">
      <c r="D988" s="31"/>
      <c r="N988" s="103"/>
      <c r="P988" s="103"/>
      <c r="Q988" s="103"/>
      <c r="R988" s="127"/>
      <c r="S988" s="103"/>
      <c r="T988" s="103"/>
      <c r="U988" s="103"/>
      <c r="V988" s="103"/>
      <c r="W988" s="103"/>
      <c r="X988" s="103"/>
      <c r="Y988" s="445"/>
      <c r="AA988" s="103"/>
      <c r="AI988" s="103"/>
    </row>
    <row r="989" spans="4:35" x14ac:dyDescent="0.3">
      <c r="D989" s="31"/>
      <c r="N989" s="103"/>
      <c r="P989" s="103"/>
      <c r="Q989" s="103"/>
      <c r="R989" s="127"/>
      <c r="S989" s="103"/>
      <c r="T989" s="103"/>
      <c r="U989" s="103"/>
      <c r="V989" s="103"/>
      <c r="W989" s="103"/>
      <c r="X989" s="103"/>
      <c r="Y989" s="445"/>
      <c r="AA989" s="103"/>
      <c r="AI989" s="103"/>
    </row>
    <row r="990" spans="4:35" x14ac:dyDescent="0.3">
      <c r="D990" s="31"/>
      <c r="N990" s="103"/>
      <c r="P990" s="103"/>
      <c r="Q990" s="103"/>
      <c r="R990" s="127"/>
      <c r="S990" s="103"/>
      <c r="T990" s="103"/>
      <c r="U990" s="103"/>
      <c r="V990" s="103"/>
      <c r="W990" s="103"/>
      <c r="X990" s="103"/>
      <c r="Y990" s="445"/>
      <c r="AA990" s="103"/>
      <c r="AI990" s="103"/>
    </row>
    <row r="991" spans="4:35" x14ac:dyDescent="0.3">
      <c r="D991" s="31"/>
      <c r="N991" s="103"/>
      <c r="P991" s="103"/>
      <c r="Q991" s="103"/>
      <c r="R991" s="127"/>
      <c r="S991" s="103"/>
      <c r="T991" s="103"/>
      <c r="U991" s="103"/>
      <c r="V991" s="103"/>
      <c r="W991" s="103"/>
      <c r="X991" s="103"/>
      <c r="Y991" s="445"/>
      <c r="AA991" s="103"/>
      <c r="AI991" s="103"/>
    </row>
    <row r="992" spans="4:35" x14ac:dyDescent="0.3">
      <c r="D992" s="31"/>
      <c r="N992" s="103"/>
      <c r="P992" s="103"/>
      <c r="Q992" s="103"/>
      <c r="R992" s="127"/>
      <c r="S992" s="103"/>
      <c r="T992" s="103"/>
      <c r="U992" s="103"/>
      <c r="V992" s="103"/>
      <c r="W992" s="103"/>
      <c r="X992" s="103"/>
      <c r="Y992" s="445"/>
      <c r="AA992" s="103"/>
      <c r="AI992" s="103"/>
    </row>
    <row r="993" spans="4:35" x14ac:dyDescent="0.3">
      <c r="D993" s="31"/>
      <c r="N993" s="103"/>
      <c r="P993" s="103"/>
      <c r="Q993" s="103"/>
      <c r="R993" s="127"/>
      <c r="S993" s="103"/>
      <c r="T993" s="103"/>
      <c r="U993" s="103"/>
      <c r="V993" s="103"/>
      <c r="W993" s="103"/>
      <c r="X993" s="103"/>
      <c r="Y993" s="445"/>
      <c r="AA993" s="103"/>
      <c r="AI993" s="103"/>
    </row>
    <row r="994" spans="4:35" x14ac:dyDescent="0.3">
      <c r="D994" s="31"/>
      <c r="N994" s="103"/>
      <c r="P994" s="103"/>
      <c r="Q994" s="103"/>
      <c r="R994" s="127"/>
      <c r="S994" s="103"/>
      <c r="T994" s="103"/>
      <c r="U994" s="103"/>
      <c r="V994" s="103"/>
      <c r="W994" s="103"/>
      <c r="X994" s="103"/>
      <c r="Y994" s="445"/>
      <c r="AA994" s="103"/>
      <c r="AI994" s="103"/>
    </row>
    <row r="995" spans="4:35" x14ac:dyDescent="0.3">
      <c r="D995" s="31"/>
      <c r="N995" s="103"/>
      <c r="P995" s="103"/>
      <c r="Q995" s="103"/>
      <c r="R995" s="127"/>
      <c r="S995" s="103"/>
      <c r="T995" s="103"/>
      <c r="U995" s="103"/>
      <c r="V995" s="103"/>
      <c r="W995" s="103"/>
      <c r="X995" s="103"/>
      <c r="Y995" s="445"/>
      <c r="AA995" s="103"/>
      <c r="AI995" s="103"/>
    </row>
    <row r="996" spans="4:35" x14ac:dyDescent="0.3">
      <c r="D996" s="31"/>
      <c r="N996" s="103"/>
      <c r="P996" s="103"/>
      <c r="Q996" s="103"/>
      <c r="R996" s="127"/>
      <c r="S996" s="103"/>
      <c r="T996" s="103"/>
      <c r="U996" s="103"/>
      <c r="V996" s="103"/>
      <c r="W996" s="103"/>
      <c r="X996" s="103"/>
      <c r="Y996" s="445"/>
      <c r="AA996" s="103"/>
      <c r="AI996" s="103"/>
    </row>
    <row r="997" spans="4:35" x14ac:dyDescent="0.3">
      <c r="D997" s="31"/>
      <c r="N997" s="103"/>
      <c r="P997" s="103"/>
      <c r="Q997" s="103"/>
      <c r="R997" s="127"/>
      <c r="S997" s="103"/>
      <c r="T997" s="103"/>
      <c r="U997" s="103"/>
      <c r="V997" s="103"/>
      <c r="W997" s="103"/>
      <c r="X997" s="103"/>
      <c r="Y997" s="445"/>
      <c r="AA997" s="103"/>
      <c r="AI997" s="103"/>
    </row>
    <row r="998" spans="4:35" x14ac:dyDescent="0.3">
      <c r="D998" s="31"/>
      <c r="N998" s="103"/>
      <c r="P998" s="103"/>
      <c r="Q998" s="103"/>
      <c r="R998" s="127"/>
      <c r="S998" s="103"/>
      <c r="T998" s="103"/>
      <c r="U998" s="103"/>
      <c r="V998" s="103"/>
      <c r="W998" s="103"/>
      <c r="X998" s="103"/>
      <c r="Y998" s="445"/>
      <c r="AA998" s="103"/>
      <c r="AI998" s="103"/>
    </row>
    <row r="999" spans="4:35" x14ac:dyDescent="0.3">
      <c r="D999" s="31"/>
      <c r="N999" s="103"/>
      <c r="P999" s="103"/>
      <c r="Q999" s="103"/>
      <c r="R999" s="127"/>
      <c r="S999" s="103"/>
      <c r="T999" s="103"/>
      <c r="U999" s="103"/>
      <c r="V999" s="103"/>
      <c r="W999" s="103"/>
      <c r="X999" s="103"/>
      <c r="Y999" s="445"/>
      <c r="AA999" s="103"/>
      <c r="AI999" s="103"/>
    </row>
    <row r="1000" spans="4:35" x14ac:dyDescent="0.3">
      <c r="D1000" s="31"/>
      <c r="N1000" s="103"/>
      <c r="P1000" s="103"/>
      <c r="Q1000" s="103"/>
      <c r="R1000" s="127"/>
      <c r="S1000" s="103"/>
      <c r="T1000" s="103"/>
      <c r="U1000" s="103"/>
      <c r="V1000" s="103"/>
      <c r="W1000" s="103"/>
      <c r="X1000" s="103"/>
      <c r="Y1000" s="445"/>
      <c r="AA1000" s="103"/>
      <c r="AI1000" s="103"/>
    </row>
    <row r="1001" spans="4:35" x14ac:dyDescent="0.3">
      <c r="D1001" s="31"/>
      <c r="N1001" s="103"/>
      <c r="P1001" s="103"/>
      <c r="Q1001" s="103"/>
      <c r="R1001" s="127"/>
      <c r="S1001" s="103"/>
      <c r="T1001" s="103"/>
      <c r="U1001" s="103"/>
      <c r="V1001" s="103"/>
      <c r="W1001" s="103"/>
      <c r="X1001" s="103"/>
      <c r="Y1001" s="445"/>
      <c r="AA1001" s="103"/>
      <c r="AI1001" s="103"/>
    </row>
    <row r="1002" spans="4:35" x14ac:dyDescent="0.3">
      <c r="D1002" s="31"/>
      <c r="N1002" s="103"/>
      <c r="P1002" s="103"/>
      <c r="Q1002" s="103"/>
      <c r="R1002" s="127"/>
      <c r="S1002" s="103"/>
      <c r="T1002" s="103"/>
      <c r="U1002" s="103"/>
      <c r="V1002" s="103"/>
      <c r="W1002" s="103"/>
      <c r="X1002" s="103"/>
      <c r="Y1002" s="445"/>
      <c r="AA1002" s="103"/>
      <c r="AI1002" s="103"/>
    </row>
    <row r="1003" spans="4:35" x14ac:dyDescent="0.3">
      <c r="D1003" s="31"/>
      <c r="N1003" s="103"/>
      <c r="P1003" s="103"/>
      <c r="Q1003" s="103"/>
      <c r="R1003" s="127"/>
      <c r="S1003" s="103"/>
      <c r="T1003" s="103"/>
      <c r="U1003" s="103"/>
      <c r="V1003" s="103"/>
      <c r="W1003" s="103"/>
      <c r="X1003" s="103"/>
      <c r="Y1003" s="445"/>
      <c r="AA1003" s="103"/>
      <c r="AI1003" s="103"/>
    </row>
    <row r="1004" spans="4:35" x14ac:dyDescent="0.3">
      <c r="D1004" s="31"/>
      <c r="N1004" s="103"/>
      <c r="P1004" s="103"/>
      <c r="Q1004" s="103"/>
      <c r="R1004" s="127"/>
      <c r="S1004" s="103"/>
      <c r="T1004" s="103"/>
      <c r="U1004" s="103"/>
      <c r="V1004" s="103"/>
      <c r="W1004" s="103"/>
      <c r="X1004" s="103"/>
      <c r="Y1004" s="445"/>
      <c r="AA1004" s="103"/>
      <c r="AI1004" s="103"/>
    </row>
    <row r="1005" spans="4:35" x14ac:dyDescent="0.3">
      <c r="D1005" s="31"/>
      <c r="N1005" s="103"/>
      <c r="P1005" s="103"/>
      <c r="Q1005" s="103"/>
      <c r="R1005" s="127"/>
      <c r="S1005" s="103"/>
      <c r="T1005" s="103"/>
      <c r="U1005" s="103"/>
      <c r="V1005" s="103"/>
      <c r="W1005" s="103"/>
      <c r="X1005" s="103"/>
      <c r="Y1005" s="445"/>
      <c r="AA1005" s="103"/>
      <c r="AI1005" s="103"/>
    </row>
    <row r="1006" spans="4:35" x14ac:dyDescent="0.3">
      <c r="D1006" s="31"/>
      <c r="N1006" s="103"/>
      <c r="P1006" s="103"/>
      <c r="Q1006" s="103"/>
      <c r="R1006" s="127"/>
      <c r="S1006" s="103"/>
      <c r="T1006" s="103"/>
      <c r="U1006" s="103"/>
      <c r="V1006" s="103"/>
      <c r="W1006" s="103"/>
      <c r="X1006" s="103"/>
      <c r="Y1006" s="445"/>
      <c r="AA1006" s="103"/>
      <c r="AI1006" s="103"/>
    </row>
    <row r="1007" spans="4:35" x14ac:dyDescent="0.3">
      <c r="D1007" s="31"/>
      <c r="N1007" s="103"/>
      <c r="P1007" s="103"/>
      <c r="Q1007" s="103"/>
      <c r="R1007" s="127"/>
      <c r="S1007" s="103"/>
      <c r="T1007" s="103"/>
      <c r="U1007" s="103"/>
      <c r="V1007" s="103"/>
      <c r="W1007" s="103"/>
      <c r="X1007" s="103"/>
      <c r="Y1007" s="445"/>
      <c r="AA1007" s="103"/>
      <c r="AI1007" s="103"/>
    </row>
    <row r="1008" spans="4:35" x14ac:dyDescent="0.3">
      <c r="D1008" s="31"/>
      <c r="N1008" s="103"/>
      <c r="P1008" s="103"/>
      <c r="Q1008" s="103"/>
      <c r="R1008" s="127"/>
      <c r="S1008" s="103"/>
      <c r="T1008" s="103"/>
      <c r="U1008" s="103"/>
      <c r="V1008" s="103"/>
      <c r="W1008" s="103"/>
      <c r="X1008" s="103"/>
      <c r="Y1008" s="445"/>
      <c r="AA1008" s="103"/>
      <c r="AI1008" s="103"/>
    </row>
    <row r="1009" spans="4:35" x14ac:dyDescent="0.3">
      <c r="D1009" s="31"/>
      <c r="N1009" s="103"/>
      <c r="P1009" s="103"/>
      <c r="Q1009" s="103"/>
      <c r="R1009" s="127"/>
      <c r="S1009" s="103"/>
      <c r="T1009" s="103"/>
      <c r="U1009" s="103"/>
      <c r="V1009" s="103"/>
      <c r="W1009" s="103"/>
      <c r="X1009" s="103"/>
      <c r="Y1009" s="445"/>
      <c r="AA1009" s="103"/>
      <c r="AI1009" s="103"/>
    </row>
    <row r="1010" spans="4:35" x14ac:dyDescent="0.3">
      <c r="D1010" s="31"/>
      <c r="N1010" s="103"/>
      <c r="P1010" s="103"/>
      <c r="Q1010" s="103"/>
      <c r="R1010" s="127"/>
      <c r="S1010" s="103"/>
      <c r="T1010" s="103"/>
      <c r="U1010" s="103"/>
      <c r="V1010" s="103"/>
      <c r="W1010" s="103"/>
      <c r="X1010" s="103"/>
      <c r="Y1010" s="445"/>
      <c r="AA1010" s="103"/>
      <c r="AI1010" s="103"/>
    </row>
    <row r="1011" spans="4:35" x14ac:dyDescent="0.3">
      <c r="D1011" s="31"/>
      <c r="N1011" s="103"/>
      <c r="P1011" s="103"/>
      <c r="Q1011" s="103"/>
      <c r="R1011" s="127"/>
      <c r="S1011" s="103"/>
      <c r="T1011" s="103"/>
      <c r="U1011" s="103"/>
      <c r="V1011" s="103"/>
      <c r="W1011" s="103"/>
      <c r="X1011" s="103"/>
      <c r="Y1011" s="445"/>
      <c r="AA1011" s="103"/>
      <c r="AI1011" s="103"/>
    </row>
    <row r="1012" spans="4:35" x14ac:dyDescent="0.3">
      <c r="D1012" s="31"/>
      <c r="N1012" s="103"/>
      <c r="P1012" s="103"/>
      <c r="Q1012" s="103"/>
      <c r="R1012" s="127"/>
      <c r="S1012" s="103"/>
      <c r="T1012" s="103"/>
      <c r="U1012" s="103"/>
      <c r="V1012" s="103"/>
      <c r="W1012" s="103"/>
      <c r="X1012" s="103"/>
      <c r="Y1012" s="445"/>
      <c r="AA1012" s="103"/>
      <c r="AI1012" s="103"/>
    </row>
    <row r="1013" spans="4:35" x14ac:dyDescent="0.3">
      <c r="D1013" s="31"/>
      <c r="N1013" s="103"/>
      <c r="P1013" s="103"/>
      <c r="Q1013" s="103"/>
      <c r="R1013" s="127"/>
      <c r="S1013" s="103"/>
      <c r="T1013" s="103"/>
      <c r="U1013" s="103"/>
      <c r="V1013" s="103"/>
      <c r="W1013" s="103"/>
      <c r="X1013" s="103"/>
      <c r="Y1013" s="445"/>
      <c r="AA1013" s="103"/>
      <c r="AI1013" s="103"/>
    </row>
    <row r="1014" spans="4:35" x14ac:dyDescent="0.3">
      <c r="D1014" s="31"/>
      <c r="N1014" s="103"/>
      <c r="P1014" s="103"/>
      <c r="Q1014" s="103"/>
      <c r="R1014" s="127"/>
      <c r="S1014" s="103"/>
      <c r="T1014" s="103"/>
      <c r="U1014" s="103"/>
      <c r="V1014" s="103"/>
      <c r="W1014" s="103"/>
      <c r="X1014" s="103"/>
      <c r="Y1014" s="445"/>
      <c r="AA1014" s="103"/>
      <c r="AI1014" s="103"/>
    </row>
    <row r="1015" spans="4:35" x14ac:dyDescent="0.3">
      <c r="D1015" s="31"/>
      <c r="N1015" s="103"/>
      <c r="P1015" s="103"/>
      <c r="Q1015" s="103"/>
      <c r="R1015" s="127"/>
      <c r="S1015" s="103"/>
      <c r="T1015" s="103"/>
      <c r="U1015" s="103"/>
      <c r="V1015" s="103"/>
      <c r="W1015" s="103"/>
      <c r="X1015" s="103"/>
      <c r="Y1015" s="445"/>
      <c r="AA1015" s="103"/>
      <c r="AI1015" s="103"/>
    </row>
    <row r="1016" spans="4:35" x14ac:dyDescent="0.3">
      <c r="D1016" s="31"/>
      <c r="N1016" s="103"/>
      <c r="P1016" s="103"/>
      <c r="Q1016" s="103"/>
      <c r="R1016" s="127"/>
      <c r="S1016" s="103"/>
      <c r="T1016" s="103"/>
      <c r="U1016" s="103"/>
      <c r="V1016" s="103"/>
      <c r="W1016" s="103"/>
      <c r="X1016" s="103"/>
      <c r="Y1016" s="445"/>
      <c r="AA1016" s="103"/>
      <c r="AI1016" s="103"/>
    </row>
    <row r="1017" spans="4:35" x14ac:dyDescent="0.3">
      <c r="D1017" s="31"/>
      <c r="N1017" s="103"/>
      <c r="P1017" s="103"/>
      <c r="Q1017" s="103"/>
      <c r="R1017" s="127"/>
      <c r="S1017" s="103"/>
      <c r="T1017" s="103"/>
      <c r="U1017" s="103"/>
      <c r="V1017" s="103"/>
      <c r="W1017" s="103"/>
      <c r="X1017" s="103"/>
      <c r="Y1017" s="445"/>
      <c r="AA1017" s="103"/>
      <c r="AI1017" s="103"/>
    </row>
    <row r="1018" spans="4:35" x14ac:dyDescent="0.3">
      <c r="D1018" s="31"/>
      <c r="N1018" s="103"/>
      <c r="P1018" s="103"/>
      <c r="Q1018" s="103"/>
      <c r="R1018" s="127"/>
      <c r="S1018" s="103"/>
      <c r="T1018" s="103"/>
      <c r="U1018" s="103"/>
      <c r="V1018" s="103"/>
      <c r="W1018" s="103"/>
      <c r="X1018" s="103"/>
      <c r="Y1018" s="445"/>
      <c r="AA1018" s="103"/>
      <c r="AI1018" s="103"/>
    </row>
    <row r="1019" spans="4:35" x14ac:dyDescent="0.3">
      <c r="D1019" s="31"/>
      <c r="N1019" s="103"/>
      <c r="P1019" s="103"/>
      <c r="Q1019" s="103"/>
      <c r="R1019" s="127"/>
      <c r="S1019" s="103"/>
      <c r="T1019" s="103"/>
      <c r="U1019" s="103"/>
      <c r="V1019" s="103"/>
      <c r="W1019" s="103"/>
      <c r="X1019" s="103"/>
      <c r="Y1019" s="445"/>
      <c r="AA1019" s="103"/>
      <c r="AI1019" s="103"/>
    </row>
    <row r="1020" spans="4:35" x14ac:dyDescent="0.3">
      <c r="D1020" s="31"/>
      <c r="N1020" s="103"/>
      <c r="P1020" s="103"/>
      <c r="Q1020" s="103"/>
      <c r="R1020" s="127"/>
      <c r="S1020" s="103"/>
      <c r="T1020" s="103"/>
      <c r="U1020" s="103"/>
      <c r="V1020" s="103"/>
      <c r="W1020" s="103"/>
      <c r="X1020" s="103"/>
      <c r="Y1020" s="445"/>
      <c r="AA1020" s="103"/>
      <c r="AI1020" s="103"/>
    </row>
    <row r="1021" spans="4:35" x14ac:dyDescent="0.3">
      <c r="D1021" s="31"/>
      <c r="N1021" s="103"/>
      <c r="P1021" s="103"/>
      <c r="Q1021" s="103"/>
      <c r="R1021" s="127"/>
      <c r="S1021" s="103"/>
      <c r="T1021" s="103"/>
      <c r="U1021" s="103"/>
      <c r="V1021" s="103"/>
      <c r="W1021" s="103"/>
      <c r="X1021" s="103"/>
      <c r="Y1021" s="445"/>
      <c r="AA1021" s="103"/>
      <c r="AI1021" s="103"/>
    </row>
    <row r="1022" spans="4:35" x14ac:dyDescent="0.3">
      <c r="D1022" s="31"/>
      <c r="N1022" s="103"/>
      <c r="P1022" s="103"/>
      <c r="Q1022" s="103"/>
      <c r="R1022" s="127"/>
      <c r="S1022" s="103"/>
      <c r="T1022" s="103"/>
      <c r="U1022" s="103"/>
      <c r="V1022" s="103"/>
      <c r="W1022" s="103"/>
      <c r="X1022" s="103"/>
      <c r="Y1022" s="445"/>
      <c r="AA1022" s="103"/>
      <c r="AI1022" s="103"/>
    </row>
    <row r="1023" spans="4:35" x14ac:dyDescent="0.3">
      <c r="D1023" s="31"/>
      <c r="N1023" s="103"/>
      <c r="P1023" s="103"/>
      <c r="Q1023" s="103"/>
      <c r="R1023" s="127"/>
      <c r="S1023" s="103"/>
      <c r="T1023" s="103"/>
      <c r="U1023" s="103"/>
      <c r="V1023" s="103"/>
      <c r="W1023" s="103"/>
      <c r="X1023" s="103"/>
      <c r="Y1023" s="445"/>
      <c r="AA1023" s="103"/>
      <c r="AI1023" s="103"/>
    </row>
    <row r="1024" spans="4:35" x14ac:dyDescent="0.3">
      <c r="D1024" s="31"/>
      <c r="N1024" s="103"/>
      <c r="P1024" s="103"/>
      <c r="Q1024" s="103"/>
      <c r="R1024" s="127"/>
      <c r="S1024" s="103"/>
      <c r="T1024" s="103"/>
      <c r="U1024" s="103"/>
      <c r="V1024" s="103"/>
      <c r="W1024" s="103"/>
      <c r="X1024" s="103"/>
      <c r="Y1024" s="445"/>
      <c r="AA1024" s="103"/>
      <c r="AI1024" s="103"/>
    </row>
    <row r="1025" spans="4:35" x14ac:dyDescent="0.3">
      <c r="D1025" s="31"/>
      <c r="N1025" s="103"/>
      <c r="P1025" s="103"/>
      <c r="Q1025" s="103"/>
      <c r="R1025" s="127"/>
      <c r="S1025" s="103"/>
      <c r="T1025" s="103"/>
      <c r="U1025" s="103"/>
      <c r="V1025" s="103"/>
      <c r="W1025" s="103"/>
      <c r="X1025" s="103"/>
      <c r="Y1025" s="445"/>
      <c r="AA1025" s="103"/>
      <c r="AI1025" s="103"/>
    </row>
    <row r="1026" spans="4:35" x14ac:dyDescent="0.3">
      <c r="D1026" s="31"/>
      <c r="N1026" s="103"/>
      <c r="P1026" s="103"/>
      <c r="Q1026" s="103"/>
      <c r="R1026" s="127"/>
      <c r="S1026" s="103"/>
      <c r="T1026" s="103"/>
      <c r="U1026" s="103"/>
      <c r="V1026" s="103"/>
      <c r="W1026" s="103"/>
      <c r="X1026" s="103"/>
      <c r="Y1026" s="445"/>
      <c r="AA1026" s="103"/>
      <c r="AI1026" s="103"/>
    </row>
    <row r="1027" spans="4:35" x14ac:dyDescent="0.3">
      <c r="D1027" s="31"/>
      <c r="N1027" s="103"/>
      <c r="P1027" s="103"/>
      <c r="Q1027" s="103"/>
      <c r="R1027" s="127"/>
      <c r="S1027" s="103"/>
      <c r="T1027" s="103"/>
      <c r="U1027" s="103"/>
      <c r="V1027" s="103"/>
      <c r="W1027" s="103"/>
      <c r="X1027" s="103"/>
      <c r="Y1027" s="445"/>
      <c r="AA1027" s="103"/>
      <c r="AI1027" s="103"/>
    </row>
    <row r="1028" spans="4:35" x14ac:dyDescent="0.3">
      <c r="D1028" s="31"/>
      <c r="N1028" s="103"/>
      <c r="P1028" s="103"/>
      <c r="Q1028" s="103"/>
      <c r="R1028" s="127"/>
      <c r="S1028" s="103"/>
      <c r="T1028" s="103"/>
      <c r="U1028" s="103"/>
      <c r="V1028" s="103"/>
      <c r="W1028" s="103"/>
      <c r="X1028" s="103"/>
      <c r="Y1028" s="445"/>
      <c r="AA1028" s="103"/>
      <c r="AI1028" s="103"/>
    </row>
    <row r="1029" spans="4:35" x14ac:dyDescent="0.3">
      <c r="D1029" s="31"/>
      <c r="N1029" s="103"/>
      <c r="P1029" s="103"/>
      <c r="Q1029" s="103"/>
      <c r="R1029" s="127"/>
      <c r="S1029" s="103"/>
      <c r="T1029" s="103"/>
      <c r="U1029" s="103"/>
      <c r="V1029" s="103"/>
      <c r="W1029" s="103"/>
      <c r="X1029" s="103"/>
      <c r="Y1029" s="445"/>
      <c r="AA1029" s="103"/>
      <c r="AI1029" s="103"/>
    </row>
    <row r="1030" spans="4:35" x14ac:dyDescent="0.3">
      <c r="D1030" s="31"/>
      <c r="N1030" s="103"/>
      <c r="P1030" s="103"/>
      <c r="Q1030" s="103"/>
      <c r="R1030" s="127"/>
      <c r="S1030" s="103"/>
      <c r="T1030" s="103"/>
      <c r="U1030" s="103"/>
      <c r="V1030" s="103"/>
      <c r="W1030" s="103"/>
      <c r="X1030" s="103"/>
      <c r="Y1030" s="445"/>
      <c r="AA1030" s="103"/>
      <c r="AI1030" s="103"/>
    </row>
    <row r="1031" spans="4:35" x14ac:dyDescent="0.3">
      <c r="D1031" s="31"/>
      <c r="N1031" s="103"/>
      <c r="P1031" s="103"/>
      <c r="Q1031" s="103"/>
      <c r="R1031" s="127"/>
      <c r="S1031" s="103"/>
      <c r="T1031" s="103"/>
      <c r="U1031" s="103"/>
      <c r="V1031" s="103"/>
      <c r="W1031" s="103"/>
      <c r="X1031" s="103"/>
      <c r="Y1031" s="445"/>
      <c r="AA1031" s="103"/>
      <c r="AI1031" s="103"/>
    </row>
    <row r="1032" spans="4:35" x14ac:dyDescent="0.3">
      <c r="D1032" s="31"/>
      <c r="N1032" s="103"/>
      <c r="P1032" s="103"/>
      <c r="Q1032" s="103"/>
      <c r="R1032" s="127"/>
      <c r="S1032" s="103"/>
      <c r="T1032" s="103"/>
      <c r="U1032" s="103"/>
      <c r="V1032" s="103"/>
      <c r="W1032" s="103"/>
      <c r="X1032" s="103"/>
      <c r="Y1032" s="445"/>
      <c r="AA1032" s="103"/>
      <c r="AI1032" s="103"/>
    </row>
    <row r="1033" spans="4:35" x14ac:dyDescent="0.3">
      <c r="D1033" s="31"/>
      <c r="N1033" s="103"/>
      <c r="P1033" s="103"/>
      <c r="Q1033" s="103"/>
      <c r="R1033" s="127"/>
      <c r="S1033" s="103"/>
      <c r="T1033" s="103"/>
      <c r="U1033" s="103"/>
      <c r="V1033" s="103"/>
      <c r="W1033" s="103"/>
      <c r="X1033" s="103"/>
      <c r="Y1033" s="445"/>
      <c r="AA1033" s="103"/>
      <c r="AI1033" s="103"/>
    </row>
    <row r="1034" spans="4:35" x14ac:dyDescent="0.3">
      <c r="D1034" s="31"/>
      <c r="N1034" s="103"/>
      <c r="P1034" s="103"/>
      <c r="Q1034" s="103"/>
      <c r="R1034" s="127"/>
      <c r="S1034" s="103"/>
      <c r="T1034" s="103"/>
      <c r="U1034" s="103"/>
      <c r="V1034" s="103"/>
      <c r="W1034" s="103"/>
      <c r="X1034" s="103"/>
      <c r="Y1034" s="445"/>
      <c r="AA1034" s="103"/>
      <c r="AI1034" s="103"/>
    </row>
    <row r="1035" spans="4:35" x14ac:dyDescent="0.3">
      <c r="D1035" s="31"/>
      <c r="N1035" s="103"/>
      <c r="P1035" s="103"/>
      <c r="Q1035" s="103"/>
      <c r="R1035" s="127"/>
      <c r="S1035" s="103"/>
      <c r="T1035" s="103"/>
      <c r="U1035" s="103"/>
      <c r="V1035" s="103"/>
      <c r="W1035" s="103"/>
      <c r="X1035" s="103"/>
      <c r="Y1035" s="445"/>
      <c r="AA1035" s="103"/>
      <c r="AI1035" s="103"/>
    </row>
    <row r="1036" spans="4:35" x14ac:dyDescent="0.3">
      <c r="D1036" s="31"/>
      <c r="N1036" s="103"/>
      <c r="P1036" s="103"/>
      <c r="Q1036" s="103"/>
      <c r="R1036" s="127"/>
      <c r="S1036" s="103"/>
      <c r="T1036" s="103"/>
      <c r="U1036" s="103"/>
      <c r="V1036" s="103"/>
      <c r="W1036" s="103"/>
      <c r="X1036" s="103"/>
      <c r="Y1036" s="445"/>
      <c r="AA1036" s="103"/>
      <c r="AI1036" s="103"/>
    </row>
    <row r="1037" spans="4:35" x14ac:dyDescent="0.3">
      <c r="D1037" s="31"/>
      <c r="N1037" s="103"/>
      <c r="P1037" s="103"/>
      <c r="Q1037" s="103"/>
      <c r="R1037" s="127"/>
      <c r="S1037" s="103"/>
      <c r="T1037" s="103"/>
      <c r="U1037" s="103"/>
      <c r="V1037" s="103"/>
      <c r="W1037" s="103"/>
      <c r="X1037" s="103"/>
      <c r="Y1037" s="445"/>
      <c r="AA1037" s="103"/>
      <c r="AI1037" s="103"/>
    </row>
    <row r="1038" spans="4:35" x14ac:dyDescent="0.3">
      <c r="D1038" s="31"/>
      <c r="N1038" s="103"/>
      <c r="P1038" s="103"/>
      <c r="Q1038" s="103"/>
      <c r="R1038" s="127"/>
      <c r="S1038" s="103"/>
      <c r="T1038" s="103"/>
      <c r="U1038" s="103"/>
      <c r="V1038" s="103"/>
      <c r="W1038" s="103"/>
      <c r="X1038" s="103"/>
      <c r="Y1038" s="445"/>
      <c r="AA1038" s="103"/>
      <c r="AI1038" s="103"/>
    </row>
    <row r="1039" spans="4:35" x14ac:dyDescent="0.3">
      <c r="D1039" s="31"/>
      <c r="N1039" s="103"/>
      <c r="P1039" s="103"/>
      <c r="Q1039" s="103"/>
      <c r="R1039" s="127"/>
      <c r="S1039" s="103"/>
      <c r="T1039" s="103"/>
      <c r="U1039" s="103"/>
      <c r="V1039" s="103"/>
      <c r="W1039" s="103"/>
      <c r="X1039" s="103"/>
      <c r="Y1039" s="445"/>
      <c r="AA1039" s="103"/>
      <c r="AI1039" s="103"/>
    </row>
    <row r="1040" spans="4:35" x14ac:dyDescent="0.3">
      <c r="D1040" s="31"/>
      <c r="N1040" s="103"/>
      <c r="P1040" s="103"/>
      <c r="Q1040" s="103"/>
      <c r="R1040" s="127"/>
      <c r="S1040" s="103"/>
      <c r="T1040" s="103"/>
      <c r="U1040" s="103"/>
      <c r="V1040" s="103"/>
      <c r="W1040" s="103"/>
      <c r="X1040" s="103"/>
      <c r="Y1040" s="445"/>
      <c r="AA1040" s="103"/>
      <c r="AI1040" s="103"/>
    </row>
    <row r="1041" spans="4:35" x14ac:dyDescent="0.3">
      <c r="D1041" s="31"/>
      <c r="N1041" s="103"/>
      <c r="P1041" s="103"/>
      <c r="Q1041" s="103"/>
      <c r="R1041" s="127"/>
      <c r="S1041" s="103"/>
      <c r="T1041" s="103"/>
      <c r="U1041" s="103"/>
      <c r="V1041" s="103"/>
      <c r="W1041" s="103"/>
      <c r="X1041" s="103"/>
      <c r="Y1041" s="445"/>
      <c r="AA1041" s="103"/>
      <c r="AI1041" s="103"/>
    </row>
    <row r="1042" spans="4:35" x14ac:dyDescent="0.3">
      <c r="D1042" s="31"/>
      <c r="N1042" s="103"/>
      <c r="P1042" s="103"/>
      <c r="Q1042" s="103"/>
      <c r="R1042" s="127"/>
      <c r="S1042" s="103"/>
      <c r="T1042" s="103"/>
      <c r="U1042" s="103"/>
      <c r="V1042" s="103"/>
      <c r="W1042" s="103"/>
      <c r="X1042" s="103"/>
      <c r="Y1042" s="445"/>
      <c r="AA1042" s="103"/>
      <c r="AI1042" s="103"/>
    </row>
    <row r="1043" spans="4:35" x14ac:dyDescent="0.3">
      <c r="D1043" s="31"/>
      <c r="N1043" s="103"/>
      <c r="P1043" s="103"/>
      <c r="Q1043" s="103"/>
      <c r="R1043" s="127"/>
      <c r="S1043" s="103"/>
      <c r="T1043" s="103"/>
      <c r="U1043" s="103"/>
      <c r="V1043" s="103"/>
      <c r="W1043" s="103"/>
      <c r="X1043" s="103"/>
      <c r="Y1043" s="445"/>
      <c r="AA1043" s="103"/>
      <c r="AI1043" s="103"/>
    </row>
    <row r="1044" spans="4:35" x14ac:dyDescent="0.3">
      <c r="D1044" s="31"/>
      <c r="N1044" s="103"/>
      <c r="P1044" s="103"/>
      <c r="Q1044" s="103"/>
      <c r="R1044" s="127"/>
      <c r="S1044" s="103"/>
      <c r="T1044" s="103"/>
      <c r="U1044" s="103"/>
      <c r="V1044" s="103"/>
      <c r="W1044" s="103"/>
      <c r="X1044" s="103"/>
      <c r="Y1044" s="445"/>
      <c r="AA1044" s="103"/>
      <c r="AI1044" s="103"/>
    </row>
    <row r="1045" spans="4:35" x14ac:dyDescent="0.3">
      <c r="D1045" s="31"/>
      <c r="N1045" s="103"/>
      <c r="P1045" s="103"/>
      <c r="Q1045" s="103"/>
      <c r="R1045" s="127"/>
      <c r="S1045" s="103"/>
      <c r="T1045" s="103"/>
      <c r="U1045" s="103"/>
      <c r="V1045" s="103"/>
      <c r="W1045" s="103"/>
      <c r="X1045" s="103"/>
      <c r="Y1045" s="445"/>
      <c r="AA1045" s="103"/>
      <c r="AI1045" s="103"/>
    </row>
    <row r="1046" spans="4:35" x14ac:dyDescent="0.3">
      <c r="D1046" s="31"/>
      <c r="N1046" s="103"/>
      <c r="P1046" s="103"/>
      <c r="Q1046" s="103"/>
      <c r="R1046" s="127"/>
      <c r="S1046" s="103"/>
      <c r="T1046" s="103"/>
      <c r="U1046" s="103"/>
      <c r="V1046" s="103"/>
      <c r="W1046" s="103"/>
      <c r="X1046" s="103"/>
      <c r="Y1046" s="445"/>
      <c r="AA1046" s="103"/>
      <c r="AI1046" s="103"/>
    </row>
    <row r="1047" spans="4:35" x14ac:dyDescent="0.3">
      <c r="D1047" s="31"/>
      <c r="N1047" s="103"/>
      <c r="P1047" s="103"/>
      <c r="Q1047" s="103"/>
      <c r="R1047" s="127"/>
      <c r="S1047" s="103"/>
      <c r="T1047" s="103"/>
      <c r="U1047" s="103"/>
      <c r="V1047" s="103"/>
      <c r="W1047" s="103"/>
      <c r="X1047" s="103"/>
      <c r="Y1047" s="445"/>
      <c r="AA1047" s="103"/>
      <c r="AI1047" s="103"/>
    </row>
    <row r="1048" spans="4:35" x14ac:dyDescent="0.3">
      <c r="D1048" s="31"/>
      <c r="N1048" s="103"/>
      <c r="P1048" s="103"/>
      <c r="Q1048" s="103"/>
      <c r="R1048" s="127"/>
      <c r="S1048" s="103"/>
      <c r="T1048" s="103"/>
      <c r="U1048" s="103"/>
      <c r="V1048" s="103"/>
      <c r="W1048" s="103"/>
      <c r="X1048" s="103"/>
      <c r="Y1048" s="445"/>
      <c r="AA1048" s="103"/>
      <c r="AI1048" s="103"/>
    </row>
    <row r="1049" spans="4:35" x14ac:dyDescent="0.3">
      <c r="D1049" s="31"/>
      <c r="N1049" s="103"/>
      <c r="P1049" s="103"/>
      <c r="Q1049" s="103"/>
      <c r="R1049" s="127"/>
      <c r="S1049" s="103"/>
      <c r="T1049" s="103"/>
      <c r="U1049" s="103"/>
      <c r="V1049" s="103"/>
      <c r="W1049" s="103"/>
      <c r="X1049" s="103"/>
      <c r="Y1049" s="445"/>
      <c r="AA1049" s="103"/>
      <c r="AI1049" s="103"/>
    </row>
    <row r="1050" spans="4:35" x14ac:dyDescent="0.3">
      <c r="D1050" s="31"/>
      <c r="N1050" s="103"/>
      <c r="P1050" s="103"/>
      <c r="Q1050" s="103"/>
      <c r="R1050" s="127"/>
      <c r="S1050" s="103"/>
      <c r="T1050" s="103"/>
      <c r="U1050" s="103"/>
      <c r="V1050" s="103"/>
      <c r="W1050" s="103"/>
      <c r="X1050" s="103"/>
      <c r="Y1050" s="445"/>
      <c r="AA1050" s="103"/>
      <c r="AI1050" s="103"/>
    </row>
    <row r="1051" spans="4:35" x14ac:dyDescent="0.3">
      <c r="D1051" s="31"/>
      <c r="N1051" s="103"/>
      <c r="P1051" s="103"/>
      <c r="Q1051" s="103"/>
      <c r="R1051" s="127"/>
      <c r="S1051" s="103"/>
      <c r="T1051" s="103"/>
      <c r="U1051" s="103"/>
      <c r="V1051" s="103"/>
      <c r="W1051" s="103"/>
      <c r="X1051" s="103"/>
      <c r="Y1051" s="445"/>
      <c r="AA1051" s="103"/>
      <c r="AI1051" s="103"/>
    </row>
    <row r="1052" spans="4:35" x14ac:dyDescent="0.3">
      <c r="D1052" s="31"/>
      <c r="N1052" s="103"/>
      <c r="P1052" s="103"/>
      <c r="Q1052" s="103"/>
      <c r="R1052" s="127"/>
      <c r="S1052" s="103"/>
      <c r="T1052" s="103"/>
      <c r="U1052" s="103"/>
      <c r="V1052" s="103"/>
      <c r="W1052" s="103"/>
      <c r="X1052" s="103"/>
      <c r="Y1052" s="445"/>
      <c r="AA1052" s="103"/>
      <c r="AI1052" s="103"/>
    </row>
    <row r="1053" spans="4:35" x14ac:dyDescent="0.3">
      <c r="D1053" s="31"/>
      <c r="N1053" s="103"/>
      <c r="P1053" s="103"/>
      <c r="Q1053" s="103"/>
      <c r="R1053" s="127"/>
      <c r="S1053" s="103"/>
      <c r="T1053" s="103"/>
      <c r="U1053" s="103"/>
      <c r="V1053" s="103"/>
      <c r="W1053" s="103"/>
      <c r="X1053" s="103"/>
      <c r="Y1053" s="445"/>
      <c r="AA1053" s="103"/>
      <c r="AI1053" s="103"/>
    </row>
    <row r="1054" spans="4:35" x14ac:dyDescent="0.3">
      <c r="D1054" s="31"/>
      <c r="N1054" s="103"/>
      <c r="P1054" s="103"/>
      <c r="Q1054" s="103"/>
      <c r="R1054" s="127"/>
      <c r="S1054" s="103"/>
      <c r="T1054" s="103"/>
      <c r="U1054" s="103"/>
      <c r="V1054" s="103"/>
      <c r="W1054" s="103"/>
      <c r="X1054" s="103"/>
      <c r="Y1054" s="445"/>
      <c r="AA1054" s="103"/>
      <c r="AI1054" s="103"/>
    </row>
    <row r="1055" spans="4:35" x14ac:dyDescent="0.3">
      <c r="D1055" s="31"/>
      <c r="N1055" s="103"/>
      <c r="P1055" s="103"/>
      <c r="Q1055" s="103"/>
      <c r="R1055" s="127"/>
      <c r="S1055" s="103"/>
      <c r="T1055" s="103"/>
      <c r="U1055" s="103"/>
      <c r="V1055" s="103"/>
      <c r="W1055" s="103"/>
      <c r="X1055" s="103"/>
      <c r="Y1055" s="445"/>
      <c r="AA1055" s="103"/>
      <c r="AI1055" s="103"/>
    </row>
    <row r="1056" spans="4:35" x14ac:dyDescent="0.3">
      <c r="D1056" s="31"/>
      <c r="N1056" s="103"/>
      <c r="P1056" s="103"/>
      <c r="Q1056" s="103"/>
      <c r="R1056" s="127"/>
      <c r="S1056" s="103"/>
      <c r="T1056" s="103"/>
      <c r="U1056" s="103"/>
      <c r="V1056" s="103"/>
      <c r="W1056" s="103"/>
      <c r="X1056" s="103"/>
      <c r="Y1056" s="445"/>
      <c r="AA1056" s="103"/>
      <c r="AI1056" s="103"/>
    </row>
    <row r="1057" spans="4:35" x14ac:dyDescent="0.3">
      <c r="D1057" s="31"/>
      <c r="N1057" s="103"/>
      <c r="P1057" s="103"/>
      <c r="Q1057" s="103"/>
      <c r="R1057" s="127"/>
      <c r="S1057" s="103"/>
      <c r="T1057" s="103"/>
      <c r="U1057" s="103"/>
      <c r="V1057" s="103"/>
      <c r="W1057" s="103"/>
      <c r="X1057" s="103"/>
      <c r="Y1057" s="445"/>
      <c r="AA1057" s="103"/>
      <c r="AI1057" s="103"/>
    </row>
    <row r="1058" spans="4:35" x14ac:dyDescent="0.3">
      <c r="D1058" s="31"/>
      <c r="N1058" s="103"/>
      <c r="P1058" s="103"/>
      <c r="Q1058" s="103"/>
      <c r="R1058" s="127"/>
      <c r="S1058" s="103"/>
      <c r="T1058" s="103"/>
      <c r="U1058" s="103"/>
      <c r="V1058" s="103"/>
      <c r="W1058" s="103"/>
      <c r="X1058" s="103"/>
      <c r="Y1058" s="445"/>
      <c r="AA1058" s="103"/>
      <c r="AI1058" s="103"/>
    </row>
    <row r="1059" spans="4:35" x14ac:dyDescent="0.3">
      <c r="D1059" s="31"/>
      <c r="N1059" s="103"/>
      <c r="P1059" s="103"/>
      <c r="Q1059" s="103"/>
      <c r="R1059" s="127"/>
      <c r="S1059" s="103"/>
      <c r="T1059" s="103"/>
      <c r="U1059" s="103"/>
      <c r="V1059" s="103"/>
      <c r="W1059" s="103"/>
      <c r="X1059" s="103"/>
      <c r="Y1059" s="445"/>
      <c r="AA1059" s="103"/>
      <c r="AI1059" s="103"/>
    </row>
    <row r="1060" spans="4:35" x14ac:dyDescent="0.3">
      <c r="D1060" s="31"/>
      <c r="N1060" s="103"/>
      <c r="P1060" s="103"/>
      <c r="Q1060" s="103"/>
      <c r="R1060" s="127"/>
      <c r="S1060" s="103"/>
      <c r="T1060" s="103"/>
      <c r="U1060" s="103"/>
      <c r="V1060" s="103"/>
      <c r="W1060" s="103"/>
      <c r="X1060" s="103"/>
      <c r="Y1060" s="445"/>
      <c r="AA1060" s="103"/>
      <c r="AI1060" s="103"/>
    </row>
    <row r="1061" spans="4:35" x14ac:dyDescent="0.3">
      <c r="D1061" s="31"/>
      <c r="N1061" s="103"/>
      <c r="P1061" s="103"/>
      <c r="Q1061" s="103"/>
      <c r="R1061" s="127"/>
      <c r="S1061" s="103"/>
      <c r="T1061" s="103"/>
      <c r="U1061" s="103"/>
      <c r="V1061" s="103"/>
      <c r="W1061" s="103"/>
      <c r="X1061" s="103"/>
      <c r="Y1061" s="445"/>
      <c r="AA1061" s="103"/>
      <c r="AI1061" s="103"/>
    </row>
    <row r="1062" spans="4:35" x14ac:dyDescent="0.3">
      <c r="D1062" s="31"/>
      <c r="N1062" s="103"/>
      <c r="P1062" s="103"/>
      <c r="Q1062" s="103"/>
      <c r="R1062" s="127"/>
      <c r="S1062" s="103"/>
      <c r="T1062" s="103"/>
      <c r="U1062" s="103"/>
      <c r="V1062" s="103"/>
      <c r="W1062" s="103"/>
      <c r="X1062" s="103"/>
      <c r="Y1062" s="445"/>
      <c r="AA1062" s="103"/>
      <c r="AI1062" s="103"/>
    </row>
    <row r="1063" spans="4:35" x14ac:dyDescent="0.3">
      <c r="D1063" s="31"/>
      <c r="N1063" s="103"/>
      <c r="P1063" s="103"/>
      <c r="Q1063" s="103"/>
      <c r="R1063" s="127"/>
      <c r="S1063" s="103"/>
      <c r="T1063" s="103"/>
      <c r="U1063" s="103"/>
      <c r="V1063" s="103"/>
      <c r="W1063" s="103"/>
      <c r="X1063" s="103"/>
      <c r="Y1063" s="445"/>
      <c r="AA1063" s="103"/>
      <c r="AI1063" s="103"/>
    </row>
    <row r="1064" spans="4:35" x14ac:dyDescent="0.3">
      <c r="D1064" s="31"/>
      <c r="N1064" s="103"/>
      <c r="P1064" s="103"/>
      <c r="Q1064" s="103"/>
      <c r="R1064" s="127"/>
      <c r="S1064" s="103"/>
      <c r="T1064" s="103"/>
      <c r="U1064" s="103"/>
      <c r="V1064" s="103"/>
      <c r="W1064" s="103"/>
      <c r="X1064" s="103"/>
      <c r="Y1064" s="445"/>
      <c r="AA1064" s="103"/>
      <c r="AI1064" s="103"/>
    </row>
    <row r="1065" spans="4:35" x14ac:dyDescent="0.3">
      <c r="D1065" s="31"/>
      <c r="N1065" s="103"/>
      <c r="P1065" s="103"/>
      <c r="Q1065" s="103"/>
      <c r="R1065" s="127"/>
      <c r="S1065" s="103"/>
      <c r="T1065" s="103"/>
      <c r="U1065" s="103"/>
      <c r="V1065" s="103"/>
      <c r="W1065" s="103"/>
      <c r="X1065" s="103"/>
      <c r="Y1065" s="445"/>
      <c r="AA1065" s="103"/>
      <c r="AI1065" s="103"/>
    </row>
    <row r="1066" spans="4:35" x14ac:dyDescent="0.3">
      <c r="D1066" s="31"/>
      <c r="N1066" s="103"/>
      <c r="P1066" s="103"/>
      <c r="Q1066" s="103"/>
      <c r="R1066" s="127"/>
      <c r="S1066" s="103"/>
      <c r="T1066" s="103"/>
      <c r="U1066" s="103"/>
      <c r="V1066" s="103"/>
      <c r="W1066" s="103"/>
      <c r="X1066" s="103"/>
      <c r="Y1066" s="445"/>
      <c r="AA1066" s="103"/>
      <c r="AI1066" s="103"/>
    </row>
    <row r="1067" spans="4:35" x14ac:dyDescent="0.3">
      <c r="D1067" s="31"/>
      <c r="N1067" s="103"/>
      <c r="P1067" s="103"/>
      <c r="Q1067" s="103"/>
      <c r="R1067" s="127"/>
      <c r="S1067" s="103"/>
      <c r="T1067" s="103"/>
      <c r="U1067" s="103"/>
      <c r="V1067" s="103"/>
      <c r="W1067" s="103"/>
      <c r="X1067" s="103"/>
      <c r="Y1067" s="445"/>
      <c r="AA1067" s="103"/>
      <c r="AI1067" s="103"/>
    </row>
    <row r="1068" spans="4:35" x14ac:dyDescent="0.3">
      <c r="D1068" s="31"/>
      <c r="N1068" s="103"/>
      <c r="P1068" s="103"/>
      <c r="Q1068" s="103"/>
      <c r="R1068" s="127"/>
      <c r="S1068" s="103"/>
      <c r="T1068" s="103"/>
      <c r="U1068" s="103"/>
      <c r="V1068" s="103"/>
      <c r="W1068" s="103"/>
      <c r="X1068" s="103"/>
      <c r="Y1068" s="445"/>
      <c r="AA1068" s="103"/>
      <c r="AI1068" s="103"/>
    </row>
    <row r="1069" spans="4:35" x14ac:dyDescent="0.3">
      <c r="D1069" s="31"/>
      <c r="N1069" s="103"/>
      <c r="P1069" s="103"/>
      <c r="Q1069" s="103"/>
      <c r="R1069" s="127"/>
      <c r="S1069" s="103"/>
      <c r="T1069" s="103"/>
      <c r="U1069" s="103"/>
      <c r="V1069" s="103"/>
      <c r="W1069" s="103"/>
      <c r="X1069" s="103"/>
      <c r="Y1069" s="445"/>
      <c r="AA1069" s="103"/>
      <c r="AI1069" s="103"/>
    </row>
    <row r="1070" spans="4:35" x14ac:dyDescent="0.3">
      <c r="D1070" s="31"/>
      <c r="N1070" s="103"/>
      <c r="P1070" s="103"/>
      <c r="Q1070" s="103"/>
      <c r="R1070" s="127"/>
      <c r="S1070" s="103"/>
      <c r="T1070" s="103"/>
      <c r="U1070" s="103"/>
      <c r="V1070" s="103"/>
      <c r="W1070" s="103"/>
      <c r="X1070" s="103"/>
      <c r="Y1070" s="445"/>
      <c r="AA1070" s="103"/>
      <c r="AI1070" s="103"/>
    </row>
    <row r="1071" spans="4:35" x14ac:dyDescent="0.3">
      <c r="D1071" s="31"/>
      <c r="N1071" s="103"/>
      <c r="P1071" s="103"/>
      <c r="Q1071" s="103"/>
      <c r="R1071" s="127"/>
      <c r="S1071" s="103"/>
      <c r="T1071" s="103"/>
      <c r="U1071" s="103"/>
      <c r="V1071" s="103"/>
      <c r="W1071" s="103"/>
      <c r="X1071" s="103"/>
      <c r="Y1071" s="445"/>
      <c r="AA1071" s="103"/>
      <c r="AI1071" s="103"/>
    </row>
    <row r="1072" spans="4:35" x14ac:dyDescent="0.3">
      <c r="D1072" s="31"/>
      <c r="N1072" s="103"/>
      <c r="P1072" s="103"/>
      <c r="Q1072" s="103"/>
      <c r="R1072" s="127"/>
      <c r="S1072" s="103"/>
      <c r="T1072" s="103"/>
      <c r="U1072" s="103"/>
      <c r="V1072" s="103"/>
      <c r="W1072" s="103"/>
      <c r="X1072" s="103"/>
      <c r="Y1072" s="445"/>
      <c r="AA1072" s="103"/>
      <c r="AI1072" s="103"/>
    </row>
    <row r="1073" spans="4:35" x14ac:dyDescent="0.3">
      <c r="D1073" s="31"/>
      <c r="N1073" s="103"/>
      <c r="P1073" s="103"/>
      <c r="Q1073" s="103"/>
      <c r="R1073" s="127"/>
      <c r="S1073" s="103"/>
      <c r="T1073" s="103"/>
      <c r="U1073" s="103"/>
      <c r="V1073" s="103"/>
      <c r="W1073" s="103"/>
      <c r="X1073" s="103"/>
      <c r="Y1073" s="445"/>
      <c r="AA1073" s="103"/>
      <c r="AI1073" s="103"/>
    </row>
    <row r="1074" spans="4:35" x14ac:dyDescent="0.3">
      <c r="D1074" s="31"/>
      <c r="N1074" s="103"/>
      <c r="P1074" s="103"/>
      <c r="Q1074" s="103"/>
      <c r="R1074" s="127"/>
      <c r="S1074" s="103"/>
      <c r="T1074" s="103"/>
      <c r="U1074" s="103"/>
      <c r="V1074" s="103"/>
      <c r="W1074" s="103"/>
      <c r="X1074" s="103"/>
      <c r="Y1074" s="445"/>
      <c r="AA1074" s="103"/>
      <c r="AI1074" s="103"/>
    </row>
    <row r="1075" spans="4:35" x14ac:dyDescent="0.3">
      <c r="D1075" s="31"/>
      <c r="N1075" s="103"/>
      <c r="P1075" s="103"/>
      <c r="Q1075" s="103"/>
      <c r="R1075" s="127"/>
      <c r="S1075" s="103"/>
      <c r="T1075" s="103"/>
      <c r="U1075" s="103"/>
      <c r="V1075" s="103"/>
      <c r="W1075" s="103"/>
      <c r="X1075" s="103"/>
      <c r="Y1075" s="445"/>
      <c r="AA1075" s="103"/>
      <c r="AI1075" s="103"/>
    </row>
    <row r="1076" spans="4:35" x14ac:dyDescent="0.3">
      <c r="D1076" s="31"/>
      <c r="N1076" s="103"/>
      <c r="P1076" s="103"/>
      <c r="Q1076" s="103"/>
      <c r="R1076" s="127"/>
      <c r="S1076" s="103"/>
      <c r="T1076" s="103"/>
      <c r="U1076" s="103"/>
      <c r="V1076" s="103"/>
      <c r="W1076" s="103"/>
      <c r="X1076" s="103"/>
      <c r="Y1076" s="445"/>
      <c r="AA1076" s="103"/>
      <c r="AI1076" s="103"/>
    </row>
    <row r="1077" spans="4:35" x14ac:dyDescent="0.3">
      <c r="D1077" s="31"/>
      <c r="N1077" s="103"/>
      <c r="P1077" s="103"/>
      <c r="Q1077" s="103"/>
      <c r="R1077" s="127"/>
      <c r="S1077" s="103"/>
      <c r="T1077" s="103"/>
      <c r="U1077" s="103"/>
      <c r="V1077" s="103"/>
      <c r="W1077" s="103"/>
      <c r="X1077" s="103"/>
      <c r="Y1077" s="445"/>
      <c r="AA1077" s="103"/>
      <c r="AI1077" s="103"/>
    </row>
    <row r="1078" spans="4:35" x14ac:dyDescent="0.3">
      <c r="D1078" s="31"/>
      <c r="N1078" s="103"/>
      <c r="P1078" s="103"/>
      <c r="Q1078" s="103"/>
      <c r="R1078" s="127"/>
      <c r="S1078" s="103"/>
      <c r="T1078" s="103"/>
      <c r="U1078" s="103"/>
      <c r="V1078" s="103"/>
      <c r="W1078" s="103"/>
      <c r="X1078" s="103"/>
      <c r="Y1078" s="445"/>
      <c r="AA1078" s="103"/>
      <c r="AI1078" s="103"/>
    </row>
    <row r="1079" spans="4:35" x14ac:dyDescent="0.3">
      <c r="D1079" s="31"/>
      <c r="N1079" s="103"/>
      <c r="P1079" s="103"/>
      <c r="Q1079" s="103"/>
      <c r="R1079" s="127"/>
      <c r="S1079" s="103"/>
      <c r="T1079" s="103"/>
      <c r="U1079" s="103"/>
      <c r="V1079" s="103"/>
      <c r="W1079" s="103"/>
      <c r="X1079" s="103"/>
      <c r="Y1079" s="445"/>
      <c r="AA1079" s="103"/>
      <c r="AI1079" s="103"/>
    </row>
    <row r="1080" spans="4:35" x14ac:dyDescent="0.3">
      <c r="D1080" s="31"/>
      <c r="N1080" s="103"/>
      <c r="P1080" s="103"/>
      <c r="Q1080" s="103"/>
      <c r="R1080" s="127"/>
      <c r="S1080" s="103"/>
      <c r="T1080" s="103"/>
      <c r="U1080" s="103"/>
      <c r="V1080" s="103"/>
      <c r="W1080" s="103"/>
      <c r="X1080" s="103"/>
      <c r="Y1080" s="445"/>
      <c r="AA1080" s="103"/>
      <c r="AI1080" s="103"/>
    </row>
    <row r="1081" spans="4:35" x14ac:dyDescent="0.3">
      <c r="D1081" s="31"/>
      <c r="N1081" s="103"/>
      <c r="P1081" s="103"/>
      <c r="Q1081" s="103"/>
      <c r="R1081" s="127"/>
      <c r="S1081" s="103"/>
      <c r="T1081" s="103"/>
      <c r="U1081" s="103"/>
      <c r="V1081" s="103"/>
      <c r="W1081" s="103"/>
      <c r="X1081" s="103"/>
      <c r="Y1081" s="445"/>
      <c r="AA1081" s="103"/>
      <c r="AI1081" s="103"/>
    </row>
    <row r="1082" spans="4:35" x14ac:dyDescent="0.3">
      <c r="D1082" s="31"/>
      <c r="N1082" s="103"/>
      <c r="P1082" s="103"/>
      <c r="Q1082" s="103"/>
      <c r="R1082" s="127"/>
      <c r="S1082" s="103"/>
      <c r="T1082" s="103"/>
      <c r="U1082" s="103"/>
      <c r="V1082" s="103"/>
      <c r="W1082" s="103"/>
      <c r="X1082" s="103"/>
      <c r="Y1082" s="445"/>
      <c r="AA1082" s="103"/>
      <c r="AI1082" s="103"/>
    </row>
    <row r="1083" spans="4:35" x14ac:dyDescent="0.3">
      <c r="D1083" s="31"/>
      <c r="N1083" s="103"/>
      <c r="P1083" s="103"/>
      <c r="Q1083" s="103"/>
      <c r="R1083" s="127"/>
      <c r="S1083" s="103"/>
      <c r="T1083" s="103"/>
      <c r="U1083" s="103"/>
      <c r="V1083" s="103"/>
      <c r="W1083" s="103"/>
      <c r="X1083" s="103"/>
      <c r="Y1083" s="445"/>
      <c r="AA1083" s="103"/>
      <c r="AI1083" s="103"/>
    </row>
    <row r="1084" spans="4:35" x14ac:dyDescent="0.3">
      <c r="D1084" s="31"/>
      <c r="N1084" s="103"/>
      <c r="P1084" s="103"/>
      <c r="Q1084" s="103"/>
      <c r="R1084" s="127"/>
      <c r="S1084" s="103"/>
      <c r="T1084" s="103"/>
      <c r="U1084" s="103"/>
      <c r="V1084" s="103"/>
      <c r="W1084" s="103"/>
      <c r="X1084" s="103"/>
      <c r="Y1084" s="445"/>
      <c r="AA1084" s="103"/>
      <c r="AI1084" s="103"/>
    </row>
    <row r="1085" spans="4:35" x14ac:dyDescent="0.3">
      <c r="D1085" s="31"/>
      <c r="N1085" s="103"/>
      <c r="P1085" s="103"/>
      <c r="Q1085" s="103"/>
      <c r="R1085" s="127"/>
      <c r="S1085" s="103"/>
      <c r="T1085" s="103"/>
      <c r="U1085" s="103"/>
      <c r="V1085" s="103"/>
      <c r="W1085" s="103"/>
      <c r="X1085" s="103"/>
      <c r="Y1085" s="445"/>
      <c r="AA1085" s="103"/>
      <c r="AI1085" s="103"/>
    </row>
    <row r="1086" spans="4:35" x14ac:dyDescent="0.3">
      <c r="D1086" s="31"/>
      <c r="N1086" s="103"/>
      <c r="P1086" s="103"/>
      <c r="Q1086" s="103"/>
      <c r="R1086" s="127"/>
      <c r="S1086" s="103"/>
      <c r="T1086" s="103"/>
      <c r="U1086" s="103"/>
      <c r="V1086" s="103"/>
      <c r="W1086" s="103"/>
      <c r="X1086" s="103"/>
      <c r="Y1086" s="445"/>
      <c r="AA1086" s="103"/>
      <c r="AI1086" s="103"/>
    </row>
    <row r="1087" spans="4:35" x14ac:dyDescent="0.3">
      <c r="D1087" s="31"/>
      <c r="N1087" s="103"/>
      <c r="P1087" s="103"/>
      <c r="Q1087" s="103"/>
      <c r="R1087" s="127"/>
      <c r="S1087" s="103"/>
      <c r="T1087" s="103"/>
      <c r="U1087" s="103"/>
      <c r="V1087" s="103"/>
      <c r="W1087" s="103"/>
      <c r="X1087" s="103"/>
      <c r="Y1087" s="445"/>
      <c r="AA1087" s="103"/>
      <c r="AI1087" s="103"/>
    </row>
    <row r="1088" spans="4:35" x14ac:dyDescent="0.3">
      <c r="D1088" s="31"/>
      <c r="N1088" s="103"/>
      <c r="P1088" s="103"/>
      <c r="Q1088" s="103"/>
      <c r="R1088" s="127"/>
      <c r="S1088" s="103"/>
      <c r="T1088" s="103"/>
      <c r="U1088" s="103"/>
      <c r="V1088" s="103"/>
      <c r="W1088" s="103"/>
      <c r="X1088" s="103"/>
      <c r="Y1088" s="445"/>
      <c r="AA1088" s="103"/>
      <c r="AI1088" s="103"/>
    </row>
    <row r="1089" spans="4:35" x14ac:dyDescent="0.3">
      <c r="D1089" s="31"/>
      <c r="N1089" s="103"/>
      <c r="P1089" s="103"/>
      <c r="Q1089" s="103"/>
      <c r="R1089" s="127"/>
      <c r="S1089" s="103"/>
      <c r="T1089" s="103"/>
      <c r="U1089" s="103"/>
      <c r="V1089" s="103"/>
      <c r="W1089" s="103"/>
      <c r="X1089" s="103"/>
      <c r="Y1089" s="445"/>
      <c r="AA1089" s="103"/>
      <c r="AI1089" s="103"/>
    </row>
    <row r="1090" spans="4:35" x14ac:dyDescent="0.3">
      <c r="D1090" s="31"/>
      <c r="N1090" s="103"/>
      <c r="P1090" s="103"/>
      <c r="Q1090" s="103"/>
      <c r="R1090" s="127"/>
      <c r="S1090" s="103"/>
      <c r="T1090" s="103"/>
      <c r="U1090" s="103"/>
      <c r="V1090" s="103"/>
      <c r="W1090" s="103"/>
      <c r="X1090" s="103"/>
      <c r="Y1090" s="445"/>
      <c r="AA1090" s="103"/>
      <c r="AI1090" s="103"/>
    </row>
    <row r="1091" spans="4:35" x14ac:dyDescent="0.3">
      <c r="D1091" s="31"/>
      <c r="N1091" s="103"/>
      <c r="P1091" s="103"/>
      <c r="Q1091" s="103"/>
      <c r="R1091" s="127"/>
      <c r="S1091" s="103"/>
      <c r="T1091" s="103"/>
      <c r="U1091" s="103"/>
      <c r="V1091" s="103"/>
      <c r="W1091" s="103"/>
      <c r="X1091" s="103"/>
      <c r="Y1091" s="445"/>
      <c r="AA1091" s="103"/>
      <c r="AI1091" s="103"/>
    </row>
    <row r="1092" spans="4:35" x14ac:dyDescent="0.3">
      <c r="D1092" s="31"/>
      <c r="N1092" s="103"/>
      <c r="P1092" s="103"/>
      <c r="Q1092" s="103"/>
      <c r="R1092" s="127"/>
      <c r="S1092" s="103"/>
      <c r="T1092" s="103"/>
      <c r="U1092" s="103"/>
      <c r="V1092" s="103"/>
      <c r="W1092" s="103"/>
      <c r="X1092" s="103"/>
      <c r="Y1092" s="445"/>
      <c r="AA1092" s="103"/>
      <c r="AI1092" s="103"/>
    </row>
    <row r="1093" spans="4:35" x14ac:dyDescent="0.3">
      <c r="D1093" s="31"/>
      <c r="N1093" s="103"/>
      <c r="P1093" s="103"/>
      <c r="Q1093" s="103"/>
      <c r="R1093" s="127"/>
      <c r="S1093" s="103"/>
      <c r="T1093" s="103"/>
      <c r="U1093" s="103"/>
      <c r="V1093" s="103"/>
      <c r="W1093" s="103"/>
      <c r="X1093" s="103"/>
      <c r="Y1093" s="445"/>
      <c r="AA1093" s="103"/>
      <c r="AI1093" s="103"/>
    </row>
    <row r="1094" spans="4:35" x14ac:dyDescent="0.3">
      <c r="D1094" s="31"/>
      <c r="N1094" s="103"/>
      <c r="P1094" s="103"/>
      <c r="Q1094" s="103"/>
      <c r="R1094" s="127"/>
      <c r="S1094" s="103"/>
      <c r="T1094" s="103"/>
      <c r="U1094" s="103"/>
      <c r="V1094" s="103"/>
      <c r="W1094" s="103"/>
      <c r="X1094" s="103"/>
      <c r="Y1094" s="445"/>
      <c r="AA1094" s="103"/>
      <c r="AI1094" s="103"/>
    </row>
    <row r="1095" spans="4:35" x14ac:dyDescent="0.3">
      <c r="D1095" s="31"/>
      <c r="N1095" s="103"/>
      <c r="P1095" s="103"/>
      <c r="Q1095" s="103"/>
      <c r="R1095" s="127"/>
      <c r="S1095" s="103"/>
      <c r="T1095" s="103"/>
      <c r="U1095" s="103"/>
      <c r="V1095" s="103"/>
      <c r="W1095" s="103"/>
      <c r="X1095" s="103"/>
      <c r="Y1095" s="445"/>
      <c r="AA1095" s="103"/>
      <c r="AI1095" s="103"/>
    </row>
    <row r="1096" spans="4:35" x14ac:dyDescent="0.3">
      <c r="D1096" s="31"/>
      <c r="N1096" s="103"/>
      <c r="P1096" s="103"/>
      <c r="Q1096" s="103"/>
      <c r="R1096" s="127"/>
      <c r="S1096" s="103"/>
      <c r="T1096" s="103"/>
      <c r="U1096" s="103"/>
      <c r="V1096" s="103"/>
      <c r="W1096" s="103"/>
      <c r="X1096" s="103"/>
      <c r="Y1096" s="445"/>
      <c r="AA1096" s="103"/>
      <c r="AI1096" s="103"/>
    </row>
    <row r="1097" spans="4:35" x14ac:dyDescent="0.3">
      <c r="D1097" s="31"/>
      <c r="N1097" s="103"/>
      <c r="P1097" s="103"/>
      <c r="Q1097" s="103"/>
      <c r="R1097" s="127"/>
      <c r="S1097" s="103"/>
      <c r="T1097" s="103"/>
      <c r="U1097" s="103"/>
      <c r="V1097" s="103"/>
      <c r="W1097" s="103"/>
      <c r="X1097" s="103"/>
      <c r="Y1097" s="445"/>
      <c r="AA1097" s="103"/>
      <c r="AI1097" s="103"/>
    </row>
    <row r="1098" spans="4:35" x14ac:dyDescent="0.3">
      <c r="D1098" s="31"/>
      <c r="N1098" s="103"/>
      <c r="P1098" s="103"/>
      <c r="Q1098" s="103"/>
      <c r="R1098" s="127"/>
      <c r="S1098" s="103"/>
      <c r="T1098" s="103"/>
      <c r="U1098" s="103"/>
      <c r="V1098" s="103"/>
      <c r="W1098" s="103"/>
      <c r="X1098" s="103"/>
      <c r="Y1098" s="445"/>
      <c r="AA1098" s="103"/>
      <c r="AI1098" s="103"/>
    </row>
    <row r="1099" spans="4:35" x14ac:dyDescent="0.3">
      <c r="D1099" s="31"/>
      <c r="N1099" s="103"/>
      <c r="P1099" s="103"/>
      <c r="Q1099" s="103"/>
      <c r="R1099" s="127"/>
      <c r="S1099" s="103"/>
      <c r="T1099" s="103"/>
      <c r="U1099" s="103"/>
      <c r="V1099" s="103"/>
      <c r="W1099" s="103"/>
      <c r="X1099" s="103"/>
      <c r="Y1099" s="445"/>
      <c r="AA1099" s="103"/>
      <c r="AI1099" s="103"/>
    </row>
    <row r="1100" spans="4:35" x14ac:dyDescent="0.3">
      <c r="D1100" s="31"/>
      <c r="N1100" s="103"/>
      <c r="P1100" s="103"/>
      <c r="Q1100" s="103"/>
      <c r="R1100" s="127"/>
      <c r="S1100" s="103"/>
      <c r="T1100" s="103"/>
      <c r="U1100" s="103"/>
      <c r="V1100" s="103"/>
      <c r="W1100" s="103"/>
      <c r="X1100" s="103"/>
      <c r="Y1100" s="445"/>
      <c r="AA1100" s="103"/>
      <c r="AI1100" s="103"/>
    </row>
    <row r="1101" spans="4:35" x14ac:dyDescent="0.3">
      <c r="D1101" s="31"/>
      <c r="N1101" s="103"/>
      <c r="P1101" s="103"/>
      <c r="Q1101" s="103"/>
      <c r="R1101" s="127"/>
      <c r="S1101" s="103"/>
      <c r="T1101" s="103"/>
      <c r="U1101" s="103"/>
      <c r="V1101" s="103"/>
      <c r="W1101" s="103"/>
      <c r="X1101" s="103"/>
      <c r="Y1101" s="445"/>
      <c r="AA1101" s="103"/>
      <c r="AI1101" s="103"/>
    </row>
    <row r="1102" spans="4:35" x14ac:dyDescent="0.3">
      <c r="D1102" s="31"/>
      <c r="N1102" s="103"/>
      <c r="P1102" s="103"/>
      <c r="Q1102" s="103"/>
      <c r="R1102" s="127"/>
      <c r="S1102" s="103"/>
      <c r="T1102" s="103"/>
      <c r="U1102" s="103"/>
      <c r="V1102" s="103"/>
      <c r="W1102" s="103"/>
      <c r="X1102" s="103"/>
      <c r="Y1102" s="445"/>
      <c r="AA1102" s="103"/>
      <c r="AI1102" s="103"/>
    </row>
    <row r="1103" spans="4:35" x14ac:dyDescent="0.3">
      <c r="D1103" s="31"/>
      <c r="N1103" s="103"/>
      <c r="P1103" s="103"/>
      <c r="Q1103" s="103"/>
      <c r="R1103" s="127"/>
      <c r="S1103" s="103"/>
      <c r="T1103" s="103"/>
      <c r="U1103" s="103"/>
      <c r="V1103" s="103"/>
      <c r="W1103" s="103"/>
      <c r="X1103" s="103"/>
      <c r="Y1103" s="445"/>
      <c r="AA1103" s="103"/>
      <c r="AI1103" s="103"/>
    </row>
    <row r="1104" spans="4:35" x14ac:dyDescent="0.3">
      <c r="D1104" s="31"/>
      <c r="N1104" s="103"/>
      <c r="P1104" s="103"/>
      <c r="Q1104" s="103"/>
      <c r="R1104" s="127"/>
      <c r="S1104" s="103"/>
      <c r="T1104" s="103"/>
      <c r="U1104" s="103"/>
      <c r="V1104" s="103"/>
      <c r="W1104" s="103"/>
      <c r="X1104" s="103"/>
      <c r="Y1104" s="445"/>
      <c r="AA1104" s="103"/>
      <c r="AI1104" s="103"/>
    </row>
    <row r="1105" spans="4:35" x14ac:dyDescent="0.3">
      <c r="D1105" s="31"/>
      <c r="N1105" s="103"/>
      <c r="P1105" s="103"/>
      <c r="Q1105" s="103"/>
      <c r="R1105" s="127"/>
      <c r="S1105" s="103"/>
      <c r="T1105" s="103"/>
      <c r="U1105" s="103"/>
      <c r="V1105" s="103"/>
      <c r="W1105" s="103"/>
      <c r="X1105" s="103"/>
      <c r="Y1105" s="445"/>
      <c r="AA1105" s="103"/>
      <c r="AI1105" s="103"/>
    </row>
    <row r="1106" spans="4:35" x14ac:dyDescent="0.3">
      <c r="D1106" s="31"/>
      <c r="N1106" s="103"/>
      <c r="P1106" s="103"/>
      <c r="Q1106" s="103"/>
      <c r="R1106" s="127"/>
      <c r="S1106" s="103"/>
      <c r="T1106" s="103"/>
      <c r="U1106" s="103"/>
      <c r="V1106" s="103"/>
      <c r="W1106" s="103"/>
      <c r="X1106" s="103"/>
      <c r="Y1106" s="445"/>
      <c r="AA1106" s="103"/>
      <c r="AI1106" s="103"/>
    </row>
    <row r="1107" spans="4:35" x14ac:dyDescent="0.3">
      <c r="D1107" s="31"/>
      <c r="N1107" s="103"/>
      <c r="P1107" s="103"/>
      <c r="Q1107" s="103"/>
      <c r="R1107" s="127"/>
      <c r="S1107" s="103"/>
      <c r="T1107" s="103"/>
      <c r="U1107" s="103"/>
      <c r="V1107" s="103"/>
      <c r="W1107" s="103"/>
      <c r="X1107" s="103"/>
      <c r="Y1107" s="445"/>
      <c r="AA1107" s="103"/>
      <c r="AI1107" s="103"/>
    </row>
    <row r="1108" spans="4:35" x14ac:dyDescent="0.3">
      <c r="D1108" s="31"/>
      <c r="N1108" s="103"/>
      <c r="P1108" s="103"/>
      <c r="Q1108" s="103"/>
      <c r="R1108" s="127"/>
      <c r="S1108" s="103"/>
      <c r="T1108" s="103"/>
      <c r="U1108" s="103"/>
      <c r="V1108" s="103"/>
      <c r="W1108" s="103"/>
      <c r="X1108" s="103"/>
      <c r="Y1108" s="445"/>
      <c r="AA1108" s="103"/>
      <c r="AI1108" s="103"/>
    </row>
    <row r="1109" spans="4:35" x14ac:dyDescent="0.3">
      <c r="D1109" s="31"/>
      <c r="N1109" s="103"/>
      <c r="P1109" s="103"/>
      <c r="Q1109" s="103"/>
      <c r="R1109" s="127"/>
      <c r="S1109" s="103"/>
      <c r="T1109" s="103"/>
      <c r="U1109" s="103"/>
      <c r="V1109" s="103"/>
      <c r="W1109" s="103"/>
      <c r="X1109" s="103"/>
      <c r="Y1109" s="445"/>
      <c r="AA1109" s="103"/>
      <c r="AI1109" s="103"/>
    </row>
    <row r="1110" spans="4:35" x14ac:dyDescent="0.3">
      <c r="D1110" s="31"/>
      <c r="N1110" s="103"/>
      <c r="P1110" s="103"/>
      <c r="Q1110" s="103"/>
      <c r="R1110" s="127"/>
      <c r="S1110" s="103"/>
      <c r="T1110" s="103"/>
      <c r="U1110" s="103"/>
      <c r="V1110" s="103"/>
      <c r="W1110" s="103"/>
      <c r="X1110" s="103"/>
      <c r="Y1110" s="445"/>
      <c r="AA1110" s="103"/>
      <c r="AI1110" s="103"/>
    </row>
    <row r="1111" spans="4:35" x14ac:dyDescent="0.3">
      <c r="D1111" s="31"/>
      <c r="N1111" s="103"/>
      <c r="P1111" s="103"/>
      <c r="Q1111" s="103"/>
      <c r="R1111" s="127"/>
      <c r="S1111" s="103"/>
      <c r="T1111" s="103"/>
      <c r="U1111" s="103"/>
      <c r="V1111" s="103"/>
      <c r="W1111" s="103"/>
      <c r="X1111" s="103"/>
      <c r="Y1111" s="445"/>
      <c r="AA1111" s="103"/>
      <c r="AI1111" s="103"/>
    </row>
    <row r="1112" spans="4:35" x14ac:dyDescent="0.3">
      <c r="D1112" s="31"/>
      <c r="N1112" s="103"/>
      <c r="P1112" s="103"/>
      <c r="Q1112" s="103"/>
      <c r="R1112" s="127"/>
      <c r="S1112" s="103"/>
      <c r="T1112" s="103"/>
      <c r="U1112" s="103"/>
      <c r="V1112" s="103"/>
      <c r="W1112" s="103"/>
      <c r="X1112" s="103"/>
      <c r="Y1112" s="445"/>
      <c r="AA1112" s="103"/>
      <c r="AI1112" s="103"/>
    </row>
    <row r="1113" spans="4:35" x14ac:dyDescent="0.3">
      <c r="D1113" s="31"/>
      <c r="N1113" s="103"/>
      <c r="P1113" s="103"/>
      <c r="Q1113" s="103"/>
      <c r="R1113" s="127"/>
      <c r="S1113" s="103"/>
      <c r="T1113" s="103"/>
      <c r="U1113" s="103"/>
      <c r="V1113" s="103"/>
      <c r="W1113" s="103"/>
      <c r="X1113" s="103"/>
      <c r="Y1113" s="445"/>
      <c r="AA1113" s="103"/>
      <c r="AI1113" s="103"/>
    </row>
    <row r="1114" spans="4:35" x14ac:dyDescent="0.3">
      <c r="D1114" s="31"/>
      <c r="N1114" s="103"/>
      <c r="P1114" s="103"/>
      <c r="Q1114" s="103"/>
      <c r="R1114" s="127"/>
      <c r="S1114" s="103"/>
      <c r="T1114" s="103"/>
      <c r="U1114" s="103"/>
      <c r="V1114" s="103"/>
      <c r="W1114" s="103"/>
      <c r="X1114" s="103"/>
      <c r="Y1114" s="445"/>
      <c r="AA1114" s="103"/>
      <c r="AI1114" s="103"/>
    </row>
    <row r="1115" spans="4:35" x14ac:dyDescent="0.3">
      <c r="D1115" s="31"/>
      <c r="N1115" s="103"/>
      <c r="P1115" s="103"/>
      <c r="Q1115" s="103"/>
      <c r="R1115" s="127"/>
      <c r="S1115" s="103"/>
      <c r="T1115" s="103"/>
      <c r="U1115" s="103"/>
      <c r="V1115" s="103"/>
      <c r="W1115" s="103"/>
      <c r="X1115" s="103"/>
      <c r="Y1115" s="445"/>
      <c r="AA1115" s="103"/>
      <c r="AI1115" s="103"/>
    </row>
    <row r="1116" spans="4:35" x14ac:dyDescent="0.3">
      <c r="D1116" s="31"/>
      <c r="N1116" s="103"/>
      <c r="P1116" s="103"/>
      <c r="Q1116" s="103"/>
      <c r="R1116" s="127"/>
      <c r="S1116" s="103"/>
      <c r="T1116" s="103"/>
      <c r="U1116" s="103"/>
      <c r="V1116" s="103"/>
      <c r="W1116" s="103"/>
      <c r="X1116" s="103"/>
      <c r="Y1116" s="445"/>
      <c r="AA1116" s="103"/>
      <c r="AI1116" s="103"/>
    </row>
    <row r="1117" spans="4:35" x14ac:dyDescent="0.3">
      <c r="D1117" s="31"/>
      <c r="N1117" s="103"/>
      <c r="P1117" s="103"/>
      <c r="Q1117" s="103"/>
      <c r="R1117" s="127"/>
      <c r="S1117" s="103"/>
      <c r="T1117" s="103"/>
      <c r="U1117" s="103"/>
      <c r="V1117" s="103"/>
      <c r="W1117" s="103"/>
      <c r="X1117" s="103"/>
      <c r="Y1117" s="445"/>
      <c r="AA1117" s="103"/>
      <c r="AI1117" s="103"/>
    </row>
    <row r="1118" spans="4:35" x14ac:dyDescent="0.3">
      <c r="D1118" s="31"/>
      <c r="N1118" s="103"/>
      <c r="P1118" s="103"/>
      <c r="Q1118" s="103"/>
      <c r="R1118" s="127"/>
      <c r="S1118" s="103"/>
      <c r="T1118" s="103"/>
      <c r="U1118" s="103"/>
      <c r="V1118" s="103"/>
      <c r="W1118" s="103"/>
      <c r="X1118" s="103"/>
      <c r="Y1118" s="445"/>
      <c r="AA1118" s="103"/>
      <c r="AI1118" s="103"/>
    </row>
    <row r="1119" spans="4:35" x14ac:dyDescent="0.3">
      <c r="D1119" s="31"/>
      <c r="N1119" s="103"/>
      <c r="P1119" s="103"/>
      <c r="Q1119" s="103"/>
      <c r="R1119" s="127"/>
      <c r="S1119" s="103"/>
      <c r="T1119" s="103"/>
      <c r="U1119" s="103"/>
      <c r="V1119" s="103"/>
      <c r="W1119" s="103"/>
      <c r="X1119" s="103"/>
      <c r="Y1119" s="445"/>
      <c r="AA1119" s="103"/>
      <c r="AI1119" s="103"/>
    </row>
    <row r="1120" spans="4:35" x14ac:dyDescent="0.3">
      <c r="D1120" s="31"/>
      <c r="N1120" s="103"/>
      <c r="P1120" s="103"/>
      <c r="Q1120" s="103"/>
      <c r="R1120" s="127"/>
      <c r="S1120" s="103"/>
      <c r="T1120" s="103"/>
      <c r="U1120" s="103"/>
      <c r="V1120" s="103"/>
      <c r="W1120" s="103"/>
      <c r="X1120" s="103"/>
      <c r="Y1120" s="445"/>
      <c r="AA1120" s="103"/>
      <c r="AI1120" s="103"/>
    </row>
    <row r="1121" spans="4:35" x14ac:dyDescent="0.3">
      <c r="D1121" s="31"/>
      <c r="N1121" s="103"/>
      <c r="P1121" s="103"/>
      <c r="Q1121" s="103"/>
      <c r="R1121" s="127"/>
      <c r="S1121" s="103"/>
      <c r="T1121" s="103"/>
      <c r="U1121" s="103"/>
      <c r="V1121" s="103"/>
      <c r="W1121" s="103"/>
      <c r="X1121" s="103"/>
      <c r="Y1121" s="445"/>
      <c r="AA1121" s="103"/>
      <c r="AI1121" s="103"/>
    </row>
    <row r="1122" spans="4:35" x14ac:dyDescent="0.3">
      <c r="D1122" s="31"/>
      <c r="N1122" s="103"/>
      <c r="P1122" s="103"/>
      <c r="Q1122" s="103"/>
      <c r="R1122" s="127"/>
      <c r="S1122" s="103"/>
      <c r="T1122" s="103"/>
      <c r="U1122" s="103"/>
      <c r="V1122" s="103"/>
      <c r="W1122" s="103"/>
      <c r="X1122" s="103"/>
      <c r="Y1122" s="445"/>
      <c r="AA1122" s="103"/>
      <c r="AI1122" s="103"/>
    </row>
    <row r="1123" spans="4:35" x14ac:dyDescent="0.3">
      <c r="D1123" s="31"/>
      <c r="N1123" s="103"/>
      <c r="P1123" s="103"/>
      <c r="Q1123" s="103"/>
      <c r="R1123" s="127"/>
      <c r="S1123" s="103"/>
      <c r="T1123" s="103"/>
      <c r="U1123" s="103"/>
      <c r="V1123" s="103"/>
      <c r="W1123" s="103"/>
      <c r="X1123" s="103"/>
      <c r="Y1123" s="445"/>
      <c r="AA1123" s="103"/>
      <c r="AI1123" s="103"/>
    </row>
    <row r="1124" spans="4:35" x14ac:dyDescent="0.3">
      <c r="D1124" s="31"/>
      <c r="N1124" s="103"/>
      <c r="P1124" s="103"/>
      <c r="Q1124" s="103"/>
      <c r="R1124" s="127"/>
      <c r="S1124" s="103"/>
      <c r="T1124" s="103"/>
      <c r="U1124" s="103"/>
      <c r="V1124" s="103"/>
      <c r="W1124" s="103"/>
      <c r="X1124" s="103"/>
      <c r="Y1124" s="445"/>
      <c r="AA1124" s="103"/>
      <c r="AI1124" s="103"/>
    </row>
    <row r="1125" spans="4:35" x14ac:dyDescent="0.3">
      <c r="D1125" s="31"/>
      <c r="N1125" s="103"/>
      <c r="P1125" s="103"/>
      <c r="Q1125" s="103"/>
      <c r="R1125" s="127"/>
      <c r="S1125" s="103"/>
      <c r="T1125" s="103"/>
      <c r="U1125" s="103"/>
      <c r="V1125" s="103"/>
      <c r="W1125" s="103"/>
      <c r="X1125" s="103"/>
      <c r="Y1125" s="445"/>
      <c r="AA1125" s="103"/>
      <c r="AI1125" s="103"/>
    </row>
    <row r="1126" spans="4:35" x14ac:dyDescent="0.3">
      <c r="D1126" s="31"/>
      <c r="N1126" s="103"/>
      <c r="P1126" s="103"/>
      <c r="Q1126" s="103"/>
      <c r="R1126" s="127"/>
      <c r="S1126" s="103"/>
      <c r="T1126" s="103"/>
      <c r="U1126" s="103"/>
      <c r="V1126" s="103"/>
      <c r="W1126" s="103"/>
      <c r="X1126" s="103"/>
      <c r="Y1126" s="445"/>
      <c r="AA1126" s="103"/>
      <c r="AI1126" s="103"/>
    </row>
    <row r="1127" spans="4:35" x14ac:dyDescent="0.3">
      <c r="D1127" s="31"/>
      <c r="N1127" s="103"/>
      <c r="P1127" s="103"/>
      <c r="Q1127" s="103"/>
      <c r="R1127" s="127"/>
      <c r="S1127" s="103"/>
      <c r="T1127" s="103"/>
      <c r="U1127" s="103"/>
      <c r="V1127" s="103"/>
      <c r="W1127" s="103"/>
      <c r="X1127" s="103"/>
      <c r="Y1127" s="445"/>
      <c r="AA1127" s="103"/>
      <c r="AI1127" s="103"/>
    </row>
    <row r="1128" spans="4:35" x14ac:dyDescent="0.3">
      <c r="D1128" s="31"/>
      <c r="N1128" s="103"/>
      <c r="P1128" s="103"/>
      <c r="Q1128" s="103"/>
      <c r="R1128" s="127"/>
      <c r="S1128" s="103"/>
      <c r="T1128" s="103"/>
      <c r="U1128" s="103"/>
      <c r="V1128" s="103"/>
      <c r="W1128" s="103"/>
      <c r="X1128" s="103"/>
      <c r="Y1128" s="445"/>
      <c r="AA1128" s="103"/>
      <c r="AI1128" s="103"/>
    </row>
    <row r="1129" spans="4:35" x14ac:dyDescent="0.3">
      <c r="D1129" s="31"/>
      <c r="N1129" s="103"/>
      <c r="P1129" s="103"/>
      <c r="Q1129" s="103"/>
      <c r="R1129" s="127"/>
      <c r="S1129" s="103"/>
      <c r="T1129" s="103"/>
      <c r="U1129" s="103"/>
      <c r="V1129" s="103"/>
      <c r="W1129" s="103"/>
      <c r="X1129" s="103"/>
      <c r="Y1129" s="445"/>
      <c r="AA1129" s="103"/>
      <c r="AI1129" s="103"/>
    </row>
    <row r="1130" spans="4:35" x14ac:dyDescent="0.3">
      <c r="D1130" s="31"/>
      <c r="N1130" s="103"/>
      <c r="P1130" s="103"/>
      <c r="Q1130" s="103"/>
      <c r="R1130" s="127"/>
      <c r="S1130" s="103"/>
      <c r="T1130" s="103"/>
      <c r="U1130" s="103"/>
      <c r="V1130" s="103"/>
      <c r="W1130" s="103"/>
      <c r="X1130" s="103"/>
      <c r="Y1130" s="445"/>
      <c r="AA1130" s="103"/>
      <c r="AI1130" s="103"/>
    </row>
    <row r="1131" spans="4:35" x14ac:dyDescent="0.3">
      <c r="D1131" s="31"/>
      <c r="N1131" s="103"/>
      <c r="P1131" s="103"/>
      <c r="Q1131" s="103"/>
      <c r="R1131" s="127"/>
      <c r="S1131" s="103"/>
      <c r="T1131" s="103"/>
      <c r="U1131" s="103"/>
      <c r="V1131" s="103"/>
      <c r="W1131" s="103"/>
      <c r="X1131" s="103"/>
      <c r="Y1131" s="445"/>
      <c r="AA1131" s="103"/>
      <c r="AI1131" s="103"/>
    </row>
    <row r="1132" spans="4:35" x14ac:dyDescent="0.3">
      <c r="D1132" s="31"/>
      <c r="N1132" s="103"/>
      <c r="P1132" s="103"/>
      <c r="Q1132" s="103"/>
      <c r="R1132" s="127"/>
      <c r="S1132" s="103"/>
      <c r="T1132" s="103"/>
      <c r="U1132" s="103"/>
      <c r="V1132" s="103"/>
      <c r="W1132" s="103"/>
      <c r="X1132" s="103"/>
      <c r="Y1132" s="445"/>
      <c r="AA1132" s="103"/>
      <c r="AI1132" s="103"/>
    </row>
    <row r="1133" spans="4:35" x14ac:dyDescent="0.3">
      <c r="D1133" s="31"/>
      <c r="N1133" s="103"/>
      <c r="P1133" s="103"/>
      <c r="Q1133" s="103"/>
      <c r="R1133" s="127"/>
      <c r="S1133" s="103"/>
      <c r="T1133" s="103"/>
      <c r="U1133" s="103"/>
      <c r="V1133" s="103"/>
      <c r="W1133" s="103"/>
      <c r="X1133" s="103"/>
      <c r="Y1133" s="445"/>
      <c r="AA1133" s="103"/>
      <c r="AI1133" s="103"/>
    </row>
    <row r="1134" spans="4:35" x14ac:dyDescent="0.3">
      <c r="D1134" s="31"/>
      <c r="N1134" s="103"/>
      <c r="P1134" s="103"/>
      <c r="Q1134" s="103"/>
      <c r="R1134" s="127"/>
      <c r="S1134" s="103"/>
      <c r="T1134" s="103"/>
      <c r="U1134" s="103"/>
      <c r="V1134" s="103"/>
      <c r="W1134" s="103"/>
      <c r="X1134" s="103"/>
      <c r="Y1134" s="445"/>
      <c r="AA1134" s="103"/>
      <c r="AI1134" s="103"/>
    </row>
    <row r="1135" spans="4:35" x14ac:dyDescent="0.3">
      <c r="D1135" s="31"/>
      <c r="N1135" s="103"/>
      <c r="P1135" s="103"/>
      <c r="Q1135" s="103"/>
      <c r="R1135" s="127"/>
      <c r="S1135" s="103"/>
      <c r="T1135" s="103"/>
      <c r="U1135" s="103"/>
      <c r="V1135" s="103"/>
      <c r="W1135" s="103"/>
      <c r="X1135" s="103"/>
      <c r="Y1135" s="445"/>
      <c r="AA1135" s="103"/>
      <c r="AI1135" s="103"/>
    </row>
    <row r="1136" spans="4:35" x14ac:dyDescent="0.3">
      <c r="D1136" s="31"/>
      <c r="N1136" s="103"/>
      <c r="P1136" s="103"/>
      <c r="Q1136" s="103"/>
      <c r="R1136" s="127"/>
      <c r="S1136" s="103"/>
      <c r="T1136" s="103"/>
      <c r="U1136" s="103"/>
      <c r="V1136" s="103"/>
      <c r="W1136" s="103"/>
      <c r="X1136" s="103"/>
      <c r="Y1136" s="445"/>
      <c r="AA1136" s="103"/>
      <c r="AI1136" s="103"/>
    </row>
    <row r="1137" spans="4:35" x14ac:dyDescent="0.3">
      <c r="D1137" s="31"/>
      <c r="N1137" s="103"/>
      <c r="P1137" s="103"/>
      <c r="Q1137" s="103"/>
      <c r="R1137" s="127"/>
      <c r="S1137" s="103"/>
      <c r="T1137" s="103"/>
      <c r="U1137" s="103"/>
      <c r="V1137" s="103"/>
      <c r="W1137" s="103"/>
      <c r="X1137" s="103"/>
      <c r="Y1137" s="445"/>
      <c r="AA1137" s="103"/>
      <c r="AI1137" s="103"/>
    </row>
    <row r="1138" spans="4:35" x14ac:dyDescent="0.3">
      <c r="D1138" s="31"/>
      <c r="N1138" s="103"/>
      <c r="P1138" s="103"/>
      <c r="Q1138" s="103"/>
      <c r="R1138" s="127"/>
      <c r="S1138" s="103"/>
      <c r="T1138" s="103"/>
      <c r="U1138" s="103"/>
      <c r="V1138" s="103"/>
      <c r="W1138" s="103"/>
      <c r="X1138" s="103"/>
      <c r="Y1138" s="445"/>
      <c r="AA1138" s="103"/>
      <c r="AI1138" s="103"/>
    </row>
    <row r="1139" spans="4:35" x14ac:dyDescent="0.3">
      <c r="D1139" s="31"/>
      <c r="N1139" s="103"/>
      <c r="P1139" s="103"/>
      <c r="Q1139" s="103"/>
      <c r="R1139" s="127"/>
      <c r="S1139" s="103"/>
      <c r="T1139" s="103"/>
      <c r="U1139" s="103"/>
      <c r="V1139" s="103"/>
      <c r="W1139" s="103"/>
      <c r="X1139" s="103"/>
      <c r="Y1139" s="445"/>
      <c r="AA1139" s="103"/>
      <c r="AI1139" s="103"/>
    </row>
    <row r="1140" spans="4:35" x14ac:dyDescent="0.3">
      <c r="D1140" s="31"/>
      <c r="N1140" s="103"/>
      <c r="P1140" s="103"/>
      <c r="Q1140" s="103"/>
      <c r="R1140" s="127"/>
      <c r="S1140" s="103"/>
      <c r="T1140" s="103"/>
      <c r="U1140" s="103"/>
      <c r="V1140" s="103"/>
      <c r="W1140" s="103"/>
      <c r="X1140" s="103"/>
      <c r="Y1140" s="445"/>
      <c r="AA1140" s="103"/>
      <c r="AI1140" s="103"/>
    </row>
    <row r="1141" spans="4:35" x14ac:dyDescent="0.3">
      <c r="D1141" s="31"/>
      <c r="N1141" s="103"/>
      <c r="P1141" s="103"/>
      <c r="Q1141" s="103"/>
      <c r="R1141" s="127"/>
      <c r="S1141" s="103"/>
      <c r="T1141" s="103"/>
      <c r="U1141" s="103"/>
      <c r="V1141" s="103"/>
      <c r="W1141" s="103"/>
      <c r="X1141" s="103"/>
      <c r="Y1141" s="445"/>
      <c r="AA1141" s="103"/>
      <c r="AI1141" s="103"/>
    </row>
    <row r="1142" spans="4:35" x14ac:dyDescent="0.3">
      <c r="D1142" s="31"/>
      <c r="N1142" s="103"/>
      <c r="P1142" s="103"/>
      <c r="Q1142" s="103"/>
      <c r="R1142" s="127"/>
      <c r="S1142" s="103"/>
      <c r="T1142" s="103"/>
      <c r="U1142" s="103"/>
      <c r="V1142" s="103"/>
      <c r="W1142" s="103"/>
      <c r="X1142" s="103"/>
      <c r="Y1142" s="445"/>
      <c r="AA1142" s="103"/>
      <c r="AI1142" s="103"/>
    </row>
    <row r="1143" spans="4:35" x14ac:dyDescent="0.3">
      <c r="D1143" s="31"/>
      <c r="N1143" s="103"/>
      <c r="P1143" s="103"/>
      <c r="Q1143" s="103"/>
      <c r="R1143" s="127"/>
      <c r="S1143" s="103"/>
      <c r="T1143" s="103"/>
      <c r="U1143" s="103"/>
      <c r="V1143" s="103"/>
      <c r="W1143" s="103"/>
      <c r="X1143" s="103"/>
      <c r="Y1143" s="445"/>
      <c r="AA1143" s="103"/>
      <c r="AI1143" s="103"/>
    </row>
    <row r="1144" spans="4:35" x14ac:dyDescent="0.3">
      <c r="D1144" s="31"/>
      <c r="N1144" s="103"/>
      <c r="P1144" s="103"/>
      <c r="Q1144" s="103"/>
      <c r="R1144" s="127"/>
      <c r="S1144" s="103"/>
      <c r="T1144" s="103"/>
      <c r="U1144" s="103"/>
      <c r="V1144" s="103"/>
      <c r="W1144" s="103"/>
      <c r="X1144" s="103"/>
      <c r="Y1144" s="445"/>
      <c r="AA1144" s="103"/>
      <c r="AI1144" s="103"/>
    </row>
    <row r="1145" spans="4:35" x14ac:dyDescent="0.3">
      <c r="D1145" s="31"/>
      <c r="N1145" s="103"/>
      <c r="P1145" s="103"/>
      <c r="Q1145" s="103"/>
      <c r="R1145" s="127"/>
      <c r="S1145" s="103"/>
      <c r="T1145" s="103"/>
      <c r="U1145" s="103"/>
      <c r="V1145" s="103"/>
      <c r="W1145" s="103"/>
      <c r="X1145" s="103"/>
      <c r="Y1145" s="445"/>
      <c r="AA1145" s="103"/>
      <c r="AI1145" s="103"/>
    </row>
    <row r="1146" spans="4:35" x14ac:dyDescent="0.3">
      <c r="D1146" s="31"/>
      <c r="N1146" s="103"/>
      <c r="P1146" s="103"/>
      <c r="Q1146" s="103"/>
      <c r="R1146" s="127"/>
      <c r="S1146" s="103"/>
      <c r="T1146" s="103"/>
      <c r="U1146" s="103"/>
      <c r="V1146" s="103"/>
      <c r="W1146" s="103"/>
      <c r="X1146" s="103"/>
      <c r="Y1146" s="445"/>
      <c r="AA1146" s="103"/>
      <c r="AI1146" s="103"/>
    </row>
    <row r="1147" spans="4:35" x14ac:dyDescent="0.3">
      <c r="D1147" s="31"/>
      <c r="N1147" s="103"/>
      <c r="P1147" s="103"/>
      <c r="Q1147" s="103"/>
      <c r="R1147" s="127"/>
      <c r="S1147" s="103"/>
      <c r="T1147" s="103"/>
      <c r="U1147" s="103"/>
      <c r="V1147" s="103"/>
      <c r="W1147" s="103"/>
      <c r="X1147" s="103"/>
      <c r="Y1147" s="445"/>
      <c r="AA1147" s="103"/>
      <c r="AI1147" s="103"/>
    </row>
    <row r="1148" spans="4:35" x14ac:dyDescent="0.3">
      <c r="D1148" s="31"/>
      <c r="N1148" s="103"/>
      <c r="P1148" s="103"/>
      <c r="Q1148" s="103"/>
      <c r="R1148" s="127"/>
      <c r="S1148" s="103"/>
      <c r="T1148" s="103"/>
      <c r="U1148" s="103"/>
      <c r="V1148" s="103"/>
      <c r="W1148" s="103"/>
      <c r="X1148" s="103"/>
      <c r="Y1148" s="445"/>
      <c r="AA1148" s="103"/>
      <c r="AI1148" s="103"/>
    </row>
    <row r="1149" spans="4:35" x14ac:dyDescent="0.3">
      <c r="D1149" s="31"/>
      <c r="N1149" s="103"/>
      <c r="P1149" s="103"/>
      <c r="Q1149" s="103"/>
      <c r="R1149" s="127"/>
      <c r="S1149" s="103"/>
      <c r="T1149" s="103"/>
      <c r="U1149" s="103"/>
      <c r="V1149" s="103"/>
      <c r="W1149" s="103"/>
      <c r="X1149" s="103"/>
      <c r="Y1149" s="445"/>
      <c r="AA1149" s="103"/>
      <c r="AI1149" s="103"/>
    </row>
    <row r="1150" spans="4:35" x14ac:dyDescent="0.3">
      <c r="D1150" s="31"/>
      <c r="N1150" s="103"/>
      <c r="P1150" s="103"/>
      <c r="Q1150" s="103"/>
      <c r="R1150" s="127"/>
      <c r="S1150" s="103"/>
      <c r="T1150" s="103"/>
      <c r="U1150" s="103"/>
      <c r="V1150" s="103"/>
      <c r="W1150" s="103"/>
      <c r="X1150" s="103"/>
      <c r="Y1150" s="445"/>
      <c r="AA1150" s="103"/>
      <c r="AI1150" s="103"/>
    </row>
    <row r="1151" spans="4:35" x14ac:dyDescent="0.3">
      <c r="D1151" s="31"/>
      <c r="N1151" s="103"/>
      <c r="P1151" s="103"/>
      <c r="Q1151" s="103"/>
      <c r="R1151" s="127"/>
      <c r="S1151" s="103"/>
      <c r="T1151" s="103"/>
      <c r="U1151" s="103"/>
      <c r="V1151" s="103"/>
      <c r="W1151" s="103"/>
      <c r="X1151" s="103"/>
      <c r="Y1151" s="445"/>
      <c r="AA1151" s="103"/>
      <c r="AI1151" s="103"/>
    </row>
    <row r="1152" spans="4:35" x14ac:dyDescent="0.3">
      <c r="D1152" s="31"/>
      <c r="N1152" s="103"/>
      <c r="P1152" s="103"/>
      <c r="Q1152" s="103"/>
      <c r="R1152" s="127"/>
      <c r="S1152" s="103"/>
      <c r="T1152" s="103"/>
      <c r="U1152" s="103"/>
      <c r="V1152" s="103"/>
      <c r="W1152" s="103"/>
      <c r="X1152" s="103"/>
      <c r="Y1152" s="445"/>
      <c r="AA1152" s="103"/>
      <c r="AI1152" s="103"/>
    </row>
    <row r="1153" spans="4:35" x14ac:dyDescent="0.3">
      <c r="D1153" s="31"/>
      <c r="N1153" s="103"/>
      <c r="P1153" s="103"/>
      <c r="Q1153" s="103"/>
      <c r="R1153" s="127"/>
      <c r="S1153" s="103"/>
      <c r="T1153" s="103"/>
      <c r="U1153" s="103"/>
      <c r="V1153" s="103"/>
      <c r="W1153" s="103"/>
      <c r="X1153" s="103"/>
      <c r="Y1153" s="445"/>
      <c r="AA1153" s="103"/>
      <c r="AI1153" s="103"/>
    </row>
    <row r="1154" spans="4:35" x14ac:dyDescent="0.3">
      <c r="D1154" s="31"/>
      <c r="N1154" s="103"/>
      <c r="P1154" s="103"/>
      <c r="Q1154" s="103"/>
      <c r="R1154" s="127"/>
      <c r="S1154" s="103"/>
      <c r="T1154" s="103"/>
      <c r="U1154" s="103"/>
      <c r="V1154" s="103"/>
      <c r="W1154" s="103"/>
      <c r="X1154" s="103"/>
      <c r="Y1154" s="445"/>
      <c r="AA1154" s="103"/>
      <c r="AI1154" s="103"/>
    </row>
    <row r="1155" spans="4:35" x14ac:dyDescent="0.3">
      <c r="D1155" s="31"/>
      <c r="N1155" s="103"/>
      <c r="P1155" s="103"/>
      <c r="Q1155" s="103"/>
      <c r="R1155" s="127"/>
      <c r="S1155" s="103"/>
      <c r="T1155" s="103"/>
      <c r="U1155" s="103"/>
      <c r="V1155" s="103"/>
      <c r="W1155" s="103"/>
      <c r="X1155" s="103"/>
      <c r="Y1155" s="445"/>
      <c r="AA1155" s="103"/>
      <c r="AI1155" s="103"/>
    </row>
    <row r="1156" spans="4:35" x14ac:dyDescent="0.3">
      <c r="D1156" s="31"/>
      <c r="N1156" s="103"/>
      <c r="P1156" s="103"/>
      <c r="Q1156" s="103"/>
      <c r="R1156" s="127"/>
      <c r="S1156" s="103"/>
      <c r="T1156" s="103"/>
      <c r="U1156" s="103"/>
      <c r="V1156" s="103"/>
      <c r="W1156" s="103"/>
      <c r="X1156" s="103"/>
      <c r="Y1156" s="445"/>
      <c r="AA1156" s="103"/>
      <c r="AI1156" s="103"/>
    </row>
    <row r="1157" spans="4:35" x14ac:dyDescent="0.3">
      <c r="D1157" s="31"/>
      <c r="N1157" s="103"/>
      <c r="P1157" s="103"/>
      <c r="Q1157" s="103"/>
      <c r="R1157" s="127"/>
      <c r="S1157" s="103"/>
      <c r="T1157" s="103"/>
      <c r="U1157" s="103"/>
      <c r="V1157" s="103"/>
      <c r="W1157" s="103"/>
      <c r="X1157" s="103"/>
      <c r="Y1157" s="445"/>
      <c r="AA1157" s="103"/>
      <c r="AI1157" s="103"/>
    </row>
    <row r="1158" spans="4:35" x14ac:dyDescent="0.3">
      <c r="D1158" s="31"/>
      <c r="N1158" s="103"/>
      <c r="P1158" s="103"/>
      <c r="Q1158" s="103"/>
      <c r="R1158" s="127"/>
      <c r="S1158" s="103"/>
      <c r="T1158" s="103"/>
      <c r="U1158" s="103"/>
      <c r="V1158" s="103"/>
      <c r="W1158" s="103"/>
      <c r="X1158" s="103"/>
      <c r="Y1158" s="445"/>
      <c r="AA1158" s="103"/>
      <c r="AI1158" s="103"/>
    </row>
    <row r="1159" spans="4:35" x14ac:dyDescent="0.3">
      <c r="D1159" s="31"/>
      <c r="N1159" s="103"/>
      <c r="P1159" s="103"/>
      <c r="Q1159" s="103"/>
      <c r="R1159" s="127"/>
      <c r="S1159" s="103"/>
      <c r="T1159" s="103"/>
      <c r="U1159" s="103"/>
      <c r="V1159" s="103"/>
      <c r="W1159" s="103"/>
      <c r="X1159" s="103"/>
      <c r="Y1159" s="445"/>
      <c r="AA1159" s="103"/>
      <c r="AI1159" s="103"/>
    </row>
    <row r="1160" spans="4:35" x14ac:dyDescent="0.3">
      <c r="D1160" s="31"/>
      <c r="N1160" s="103"/>
      <c r="P1160" s="103"/>
      <c r="Q1160" s="103"/>
      <c r="R1160" s="127"/>
      <c r="S1160" s="103"/>
      <c r="T1160" s="103"/>
      <c r="U1160" s="103"/>
      <c r="V1160" s="103"/>
      <c r="W1160" s="103"/>
      <c r="X1160" s="103"/>
      <c r="Y1160" s="445"/>
      <c r="AA1160" s="103"/>
      <c r="AI1160" s="103"/>
    </row>
    <row r="1161" spans="4:35" x14ac:dyDescent="0.3">
      <c r="D1161" s="31"/>
      <c r="N1161" s="103"/>
      <c r="P1161" s="103"/>
      <c r="Q1161" s="103"/>
      <c r="R1161" s="127"/>
      <c r="S1161" s="103"/>
      <c r="T1161" s="103"/>
      <c r="U1161" s="103"/>
      <c r="V1161" s="103"/>
      <c r="W1161" s="103"/>
      <c r="X1161" s="103"/>
      <c r="Y1161" s="445"/>
      <c r="AA1161" s="103"/>
      <c r="AI1161" s="103"/>
    </row>
    <row r="1162" spans="4:35" x14ac:dyDescent="0.3">
      <c r="D1162" s="31"/>
      <c r="N1162" s="103"/>
      <c r="P1162" s="103"/>
      <c r="Q1162" s="103"/>
      <c r="R1162" s="127"/>
      <c r="S1162" s="103"/>
      <c r="T1162" s="103"/>
      <c r="U1162" s="103"/>
      <c r="V1162" s="103"/>
      <c r="W1162" s="103"/>
      <c r="X1162" s="103"/>
      <c r="Y1162" s="445"/>
      <c r="AA1162" s="103"/>
      <c r="AI1162" s="103"/>
    </row>
    <row r="1163" spans="4:35" x14ac:dyDescent="0.3">
      <c r="D1163" s="31"/>
      <c r="N1163" s="103"/>
      <c r="P1163" s="103"/>
      <c r="Q1163" s="103"/>
      <c r="R1163" s="127"/>
      <c r="S1163" s="103"/>
      <c r="T1163" s="103"/>
      <c r="U1163" s="103"/>
      <c r="V1163" s="103"/>
      <c r="W1163" s="103"/>
      <c r="X1163" s="103"/>
      <c r="Y1163" s="445"/>
      <c r="AA1163" s="103"/>
      <c r="AI1163" s="103"/>
    </row>
    <row r="1164" spans="4:35" x14ac:dyDescent="0.3">
      <c r="D1164" s="31"/>
      <c r="N1164" s="103"/>
      <c r="P1164" s="103"/>
      <c r="Q1164" s="103"/>
      <c r="R1164" s="127"/>
      <c r="S1164" s="103"/>
      <c r="T1164" s="103"/>
      <c r="U1164" s="103"/>
      <c r="V1164" s="103"/>
      <c r="W1164" s="103"/>
      <c r="X1164" s="103"/>
      <c r="Y1164" s="445"/>
      <c r="AA1164" s="103"/>
      <c r="AI1164" s="103"/>
    </row>
    <row r="1165" spans="4:35" x14ac:dyDescent="0.3">
      <c r="D1165" s="31"/>
      <c r="N1165" s="103"/>
      <c r="P1165" s="103"/>
      <c r="Q1165" s="103"/>
      <c r="R1165" s="127"/>
      <c r="S1165" s="103"/>
      <c r="T1165" s="103"/>
      <c r="U1165" s="103"/>
      <c r="V1165" s="103"/>
      <c r="W1165" s="103"/>
      <c r="X1165" s="103"/>
      <c r="Y1165" s="445"/>
      <c r="AA1165" s="103"/>
      <c r="AI1165" s="103"/>
    </row>
    <row r="1166" spans="4:35" x14ac:dyDescent="0.3">
      <c r="D1166" s="31"/>
      <c r="N1166" s="103"/>
      <c r="P1166" s="103"/>
      <c r="Q1166" s="103"/>
      <c r="R1166" s="127"/>
      <c r="S1166" s="103"/>
      <c r="T1166" s="103"/>
      <c r="U1166" s="103"/>
      <c r="V1166" s="103"/>
      <c r="W1166" s="103"/>
      <c r="X1166" s="103"/>
      <c r="Y1166" s="445"/>
      <c r="AA1166" s="103"/>
      <c r="AI1166" s="103"/>
    </row>
    <row r="1167" spans="4:35" x14ac:dyDescent="0.3">
      <c r="D1167" s="31"/>
      <c r="N1167" s="103"/>
      <c r="P1167" s="103"/>
      <c r="Q1167" s="103"/>
      <c r="R1167" s="127"/>
      <c r="S1167" s="103"/>
      <c r="T1167" s="103"/>
      <c r="U1167" s="103"/>
      <c r="V1167" s="103"/>
      <c r="W1167" s="103"/>
      <c r="X1167" s="103"/>
      <c r="Y1167" s="445"/>
      <c r="AA1167" s="103"/>
      <c r="AI1167" s="103"/>
    </row>
    <row r="1168" spans="4:35" x14ac:dyDescent="0.3">
      <c r="D1168" s="31"/>
      <c r="N1168" s="103"/>
      <c r="P1168" s="103"/>
      <c r="Q1168" s="103"/>
      <c r="R1168" s="127"/>
      <c r="S1168" s="103"/>
      <c r="T1168" s="103"/>
      <c r="U1168" s="103"/>
      <c r="V1168" s="103"/>
      <c r="W1168" s="103"/>
      <c r="X1168" s="103"/>
      <c r="Y1168" s="445"/>
      <c r="AA1168" s="103"/>
      <c r="AI1168" s="103"/>
    </row>
    <row r="1169" spans="4:35" x14ac:dyDescent="0.3">
      <c r="D1169" s="31"/>
      <c r="N1169" s="103"/>
      <c r="P1169" s="103"/>
      <c r="Q1169" s="103"/>
      <c r="R1169" s="127"/>
      <c r="S1169" s="103"/>
      <c r="T1169" s="103"/>
      <c r="U1169" s="103"/>
      <c r="V1169" s="103"/>
      <c r="W1169" s="103"/>
      <c r="X1169" s="103"/>
      <c r="Y1169" s="445"/>
      <c r="AA1169" s="103"/>
      <c r="AI1169" s="103"/>
    </row>
    <row r="1170" spans="4:35" x14ac:dyDescent="0.3">
      <c r="D1170" s="31"/>
      <c r="N1170" s="103"/>
      <c r="P1170" s="103"/>
      <c r="Q1170" s="103"/>
      <c r="R1170" s="127"/>
      <c r="S1170" s="103"/>
      <c r="T1170" s="103"/>
      <c r="U1170" s="103"/>
      <c r="V1170" s="103"/>
      <c r="W1170" s="103"/>
      <c r="X1170" s="103"/>
      <c r="Y1170" s="445"/>
      <c r="AA1170" s="103"/>
      <c r="AI1170" s="103"/>
    </row>
    <row r="1171" spans="4:35" x14ac:dyDescent="0.3">
      <c r="D1171" s="31"/>
      <c r="N1171" s="103"/>
      <c r="P1171" s="103"/>
      <c r="Q1171" s="103"/>
      <c r="R1171" s="127"/>
      <c r="S1171" s="103"/>
      <c r="T1171" s="103"/>
      <c r="U1171" s="103"/>
      <c r="V1171" s="103"/>
      <c r="W1171" s="103"/>
      <c r="X1171" s="103"/>
      <c r="Y1171" s="445"/>
      <c r="AA1171" s="103"/>
      <c r="AI1171" s="103"/>
    </row>
    <row r="1172" spans="4:35" x14ac:dyDescent="0.3">
      <c r="D1172" s="31"/>
      <c r="N1172" s="103"/>
      <c r="P1172" s="103"/>
      <c r="Q1172" s="103"/>
      <c r="R1172" s="127"/>
      <c r="S1172" s="103"/>
      <c r="T1172" s="103"/>
      <c r="U1172" s="103"/>
      <c r="V1172" s="103"/>
      <c r="W1172" s="103"/>
      <c r="X1172" s="103"/>
      <c r="Y1172" s="445"/>
      <c r="AA1172" s="103"/>
      <c r="AI1172" s="103"/>
    </row>
    <row r="1173" spans="4:35" x14ac:dyDescent="0.3">
      <c r="D1173" s="31"/>
      <c r="N1173" s="103"/>
      <c r="P1173" s="103"/>
      <c r="Q1173" s="103"/>
      <c r="R1173" s="127"/>
      <c r="S1173" s="103"/>
      <c r="T1173" s="103"/>
      <c r="U1173" s="103"/>
      <c r="V1173" s="103"/>
      <c r="W1173" s="103"/>
      <c r="X1173" s="103"/>
      <c r="Y1173" s="445"/>
      <c r="AA1173" s="103"/>
      <c r="AI1173" s="103"/>
    </row>
    <row r="1174" spans="4:35" x14ac:dyDescent="0.3">
      <c r="D1174" s="31"/>
      <c r="N1174" s="103"/>
      <c r="P1174" s="103"/>
      <c r="Q1174" s="103"/>
      <c r="R1174" s="127"/>
      <c r="S1174" s="103"/>
      <c r="T1174" s="103"/>
      <c r="U1174" s="103"/>
      <c r="V1174" s="103"/>
      <c r="W1174" s="103"/>
      <c r="X1174" s="103"/>
      <c r="Y1174" s="445"/>
      <c r="AA1174" s="103"/>
      <c r="AI1174" s="103"/>
    </row>
    <row r="1175" spans="4:35" x14ac:dyDescent="0.3">
      <c r="D1175" s="31"/>
      <c r="N1175" s="103"/>
      <c r="P1175" s="103"/>
      <c r="Q1175" s="103"/>
      <c r="R1175" s="127"/>
      <c r="S1175" s="103"/>
      <c r="T1175" s="103"/>
      <c r="U1175" s="103"/>
      <c r="V1175" s="103"/>
      <c r="W1175" s="103"/>
      <c r="X1175" s="103"/>
      <c r="Y1175" s="445"/>
      <c r="AA1175" s="103"/>
      <c r="AI1175" s="103"/>
    </row>
    <row r="1176" spans="4:35" x14ac:dyDescent="0.3">
      <c r="D1176" s="31"/>
      <c r="N1176" s="103"/>
      <c r="P1176" s="103"/>
      <c r="Q1176" s="103"/>
      <c r="R1176" s="127"/>
      <c r="S1176" s="103"/>
      <c r="T1176" s="103"/>
      <c r="U1176" s="103"/>
      <c r="V1176" s="103"/>
      <c r="W1176" s="103"/>
      <c r="X1176" s="103"/>
      <c r="Y1176" s="445"/>
      <c r="AA1176" s="103"/>
      <c r="AI1176" s="103"/>
    </row>
    <row r="1177" spans="4:35" x14ac:dyDescent="0.3">
      <c r="D1177" s="31"/>
      <c r="N1177" s="103"/>
      <c r="P1177" s="103"/>
      <c r="Q1177" s="103"/>
      <c r="R1177" s="127"/>
      <c r="S1177" s="103"/>
      <c r="T1177" s="103"/>
      <c r="U1177" s="103"/>
      <c r="V1177" s="103"/>
      <c r="W1177" s="103"/>
      <c r="X1177" s="103"/>
      <c r="Y1177" s="445"/>
      <c r="AA1177" s="103"/>
      <c r="AI1177" s="103"/>
    </row>
    <row r="1178" spans="4:35" x14ac:dyDescent="0.3">
      <c r="D1178" s="31"/>
      <c r="N1178" s="103"/>
      <c r="P1178" s="103"/>
      <c r="Q1178" s="103"/>
      <c r="R1178" s="127"/>
      <c r="S1178" s="103"/>
      <c r="T1178" s="103"/>
      <c r="U1178" s="103"/>
      <c r="V1178" s="103"/>
      <c r="W1178" s="103"/>
      <c r="X1178" s="103"/>
      <c r="Y1178" s="445"/>
      <c r="AA1178" s="103"/>
      <c r="AI1178" s="103"/>
    </row>
    <row r="1179" spans="4:35" x14ac:dyDescent="0.3">
      <c r="D1179" s="31"/>
      <c r="N1179" s="103"/>
      <c r="P1179" s="103"/>
      <c r="Q1179" s="103"/>
      <c r="R1179" s="127"/>
      <c r="S1179" s="103"/>
      <c r="T1179" s="103"/>
      <c r="U1179" s="103"/>
      <c r="V1179" s="103"/>
      <c r="W1179" s="103"/>
      <c r="X1179" s="103"/>
      <c r="Y1179" s="445"/>
      <c r="AA1179" s="103"/>
      <c r="AI1179" s="103"/>
    </row>
    <row r="1180" spans="4:35" x14ac:dyDescent="0.3">
      <c r="D1180" s="31"/>
      <c r="N1180" s="103"/>
      <c r="P1180" s="103"/>
      <c r="Q1180" s="103"/>
      <c r="R1180" s="127"/>
      <c r="S1180" s="103"/>
      <c r="T1180" s="103"/>
      <c r="U1180" s="103"/>
      <c r="V1180" s="103"/>
      <c r="W1180" s="103"/>
      <c r="X1180" s="103"/>
      <c r="Y1180" s="445"/>
      <c r="AA1180" s="103"/>
      <c r="AI1180" s="103"/>
    </row>
    <row r="1181" spans="4:35" x14ac:dyDescent="0.3">
      <c r="D1181" s="31"/>
      <c r="N1181" s="103"/>
      <c r="P1181" s="103"/>
      <c r="Q1181" s="103"/>
      <c r="R1181" s="127"/>
      <c r="S1181" s="103"/>
      <c r="T1181" s="103"/>
      <c r="U1181" s="103"/>
      <c r="V1181" s="103"/>
      <c r="W1181" s="103"/>
      <c r="X1181" s="103"/>
      <c r="Y1181" s="445"/>
      <c r="AA1181" s="103"/>
      <c r="AI1181" s="103"/>
    </row>
    <row r="1182" spans="4:35" x14ac:dyDescent="0.3">
      <c r="D1182" s="31"/>
      <c r="N1182" s="103"/>
      <c r="P1182" s="103"/>
      <c r="Q1182" s="103"/>
      <c r="R1182" s="127"/>
      <c r="S1182" s="103"/>
      <c r="T1182" s="103"/>
      <c r="U1182" s="103"/>
      <c r="V1182" s="103"/>
      <c r="W1182" s="103"/>
      <c r="X1182" s="103"/>
      <c r="Y1182" s="445"/>
      <c r="AA1182" s="103"/>
      <c r="AI1182" s="103"/>
    </row>
    <row r="1183" spans="4:35" x14ac:dyDescent="0.3">
      <c r="D1183" s="31"/>
      <c r="N1183" s="103"/>
      <c r="P1183" s="103"/>
      <c r="Q1183" s="103"/>
      <c r="R1183" s="127"/>
      <c r="S1183" s="103"/>
      <c r="T1183" s="103"/>
      <c r="U1183" s="103"/>
      <c r="V1183" s="103"/>
      <c r="W1183" s="103"/>
      <c r="X1183" s="103"/>
      <c r="Y1183" s="445"/>
      <c r="AA1183" s="103"/>
      <c r="AI1183" s="103"/>
    </row>
    <row r="1184" spans="4:35" x14ac:dyDescent="0.3">
      <c r="D1184" s="31"/>
      <c r="N1184" s="103"/>
      <c r="P1184" s="103"/>
      <c r="Q1184" s="103"/>
      <c r="R1184" s="127"/>
      <c r="S1184" s="103"/>
      <c r="T1184" s="103"/>
      <c r="U1184" s="103"/>
      <c r="V1184" s="103"/>
      <c r="W1184" s="103"/>
      <c r="X1184" s="103"/>
      <c r="Y1184" s="445"/>
      <c r="AA1184" s="103"/>
      <c r="AI1184" s="103"/>
    </row>
    <row r="1185" spans="4:35" x14ac:dyDescent="0.3">
      <c r="D1185" s="31"/>
      <c r="N1185" s="103"/>
      <c r="P1185" s="103"/>
      <c r="Q1185" s="103"/>
      <c r="R1185" s="127"/>
      <c r="S1185" s="103"/>
      <c r="T1185" s="103"/>
      <c r="U1185" s="103"/>
      <c r="V1185" s="103"/>
      <c r="W1185" s="103"/>
      <c r="X1185" s="103"/>
      <c r="Y1185" s="445"/>
      <c r="AA1185" s="103"/>
      <c r="AI1185" s="103"/>
    </row>
    <row r="1186" spans="4:35" x14ac:dyDescent="0.3">
      <c r="D1186" s="31"/>
      <c r="N1186" s="103"/>
      <c r="P1186" s="103"/>
      <c r="Q1186" s="103"/>
      <c r="R1186" s="127"/>
      <c r="S1186" s="103"/>
      <c r="T1186" s="103"/>
      <c r="U1186" s="103"/>
      <c r="V1186" s="103"/>
      <c r="W1186" s="103"/>
      <c r="X1186" s="103"/>
      <c r="Y1186" s="445"/>
      <c r="AA1186" s="103"/>
      <c r="AI1186" s="103"/>
    </row>
    <row r="1187" spans="4:35" x14ac:dyDescent="0.3">
      <c r="D1187" s="31"/>
      <c r="N1187" s="103"/>
      <c r="P1187" s="103"/>
      <c r="Q1187" s="103"/>
      <c r="R1187" s="127"/>
      <c r="S1187" s="103"/>
      <c r="T1187" s="103"/>
      <c r="U1187" s="103"/>
      <c r="V1187" s="103"/>
      <c r="W1187" s="103"/>
      <c r="X1187" s="103"/>
      <c r="Y1187" s="445"/>
      <c r="AA1187" s="103"/>
      <c r="AI1187" s="103"/>
    </row>
    <row r="1188" spans="4:35" x14ac:dyDescent="0.3">
      <c r="D1188" s="31"/>
      <c r="N1188" s="103"/>
      <c r="P1188" s="103"/>
      <c r="Q1188" s="103"/>
      <c r="R1188" s="127"/>
      <c r="S1188" s="103"/>
      <c r="T1188" s="103"/>
      <c r="U1188" s="103"/>
      <c r="V1188" s="103"/>
      <c r="W1188" s="103"/>
      <c r="X1188" s="103"/>
      <c r="Y1188" s="445"/>
      <c r="AA1188" s="103"/>
      <c r="AI1188" s="103"/>
    </row>
    <row r="1189" spans="4:35" x14ac:dyDescent="0.3">
      <c r="D1189" s="31"/>
      <c r="N1189" s="103"/>
      <c r="P1189" s="103"/>
      <c r="Q1189" s="103"/>
      <c r="R1189" s="127"/>
      <c r="S1189" s="103"/>
      <c r="T1189" s="103"/>
      <c r="U1189" s="103"/>
      <c r="V1189" s="103"/>
      <c r="W1189" s="103"/>
      <c r="X1189" s="103"/>
      <c r="Y1189" s="445"/>
      <c r="AA1189" s="103"/>
      <c r="AI1189" s="103"/>
    </row>
    <row r="1190" spans="4:35" x14ac:dyDescent="0.3">
      <c r="D1190" s="31"/>
      <c r="N1190" s="103"/>
      <c r="P1190" s="103"/>
      <c r="Q1190" s="103"/>
      <c r="R1190" s="127"/>
      <c r="S1190" s="103"/>
      <c r="T1190" s="103"/>
      <c r="U1190" s="103"/>
      <c r="V1190" s="103"/>
      <c r="W1190" s="103"/>
      <c r="X1190" s="103"/>
      <c r="Y1190" s="445"/>
      <c r="AA1190" s="103"/>
      <c r="AI1190" s="103"/>
    </row>
    <row r="1191" spans="4:35" x14ac:dyDescent="0.3">
      <c r="D1191" s="31"/>
      <c r="N1191" s="103"/>
      <c r="P1191" s="103"/>
      <c r="Q1191" s="103"/>
      <c r="R1191" s="127"/>
      <c r="S1191" s="103"/>
      <c r="T1191" s="103"/>
      <c r="U1191" s="103"/>
      <c r="V1191" s="103"/>
      <c r="W1191" s="103"/>
      <c r="X1191" s="103"/>
      <c r="Y1191" s="445"/>
      <c r="AA1191" s="103"/>
      <c r="AI1191" s="103"/>
    </row>
    <row r="1192" spans="4:35" x14ac:dyDescent="0.3">
      <c r="D1192" s="31"/>
      <c r="N1192" s="103"/>
      <c r="P1192" s="103"/>
      <c r="Q1192" s="103"/>
      <c r="R1192" s="127"/>
      <c r="S1192" s="103"/>
      <c r="T1192" s="103"/>
      <c r="U1192" s="103"/>
      <c r="V1192" s="103"/>
      <c r="W1192" s="103"/>
      <c r="X1192" s="103"/>
      <c r="Y1192" s="445"/>
      <c r="AA1192" s="103"/>
      <c r="AI1192" s="103"/>
    </row>
    <row r="1193" spans="4:35" x14ac:dyDescent="0.3">
      <c r="D1193" s="31"/>
      <c r="N1193" s="103"/>
      <c r="P1193" s="103"/>
      <c r="Q1193" s="103"/>
      <c r="R1193" s="127"/>
      <c r="S1193" s="103"/>
      <c r="T1193" s="103"/>
      <c r="U1193" s="103"/>
      <c r="V1193" s="103"/>
      <c r="W1193" s="103"/>
      <c r="X1193" s="103"/>
      <c r="Y1193" s="445"/>
      <c r="AA1193" s="103"/>
      <c r="AI1193" s="103"/>
    </row>
    <row r="1194" spans="4:35" x14ac:dyDescent="0.3">
      <c r="D1194" s="31"/>
      <c r="N1194" s="103"/>
      <c r="P1194" s="103"/>
      <c r="Q1194" s="103"/>
      <c r="R1194" s="127"/>
      <c r="S1194" s="103"/>
      <c r="T1194" s="103"/>
      <c r="U1194" s="103"/>
      <c r="V1194" s="103"/>
      <c r="W1194" s="103"/>
      <c r="X1194" s="103"/>
      <c r="Y1194" s="445"/>
      <c r="AA1194" s="103"/>
      <c r="AI1194" s="103"/>
    </row>
    <row r="1195" spans="4:35" x14ac:dyDescent="0.3">
      <c r="D1195" s="31"/>
      <c r="N1195" s="103"/>
      <c r="P1195" s="103"/>
      <c r="Q1195" s="103"/>
      <c r="R1195" s="127"/>
      <c r="S1195" s="103"/>
      <c r="T1195" s="103"/>
      <c r="U1195" s="103"/>
      <c r="V1195" s="103"/>
      <c r="W1195" s="103"/>
      <c r="X1195" s="103"/>
      <c r="Y1195" s="445"/>
      <c r="AA1195" s="103"/>
      <c r="AI1195" s="103"/>
    </row>
    <row r="1196" spans="4:35" x14ac:dyDescent="0.3">
      <c r="D1196" s="31"/>
      <c r="N1196" s="103"/>
      <c r="P1196" s="103"/>
      <c r="Q1196" s="103"/>
      <c r="R1196" s="127"/>
      <c r="S1196" s="103"/>
      <c r="T1196" s="103"/>
      <c r="U1196" s="103"/>
      <c r="V1196" s="103"/>
      <c r="W1196" s="103"/>
      <c r="X1196" s="103"/>
      <c r="Y1196" s="445"/>
      <c r="AA1196" s="103"/>
      <c r="AI1196" s="103"/>
    </row>
    <row r="1197" spans="4:35" x14ac:dyDescent="0.3">
      <c r="D1197" s="31"/>
      <c r="N1197" s="103"/>
      <c r="P1197" s="103"/>
      <c r="Q1197" s="103"/>
      <c r="R1197" s="127"/>
      <c r="S1197" s="103"/>
      <c r="T1197" s="103"/>
      <c r="U1197" s="103"/>
      <c r="V1197" s="103"/>
      <c r="W1197" s="103"/>
      <c r="X1197" s="103"/>
      <c r="Y1197" s="445"/>
      <c r="AA1197" s="103"/>
      <c r="AI1197" s="103"/>
    </row>
    <row r="1198" spans="4:35" x14ac:dyDescent="0.3">
      <c r="D1198" s="31"/>
      <c r="N1198" s="103"/>
      <c r="P1198" s="103"/>
      <c r="Q1198" s="103"/>
      <c r="R1198" s="127"/>
      <c r="S1198" s="103"/>
      <c r="T1198" s="103"/>
      <c r="U1198" s="103"/>
      <c r="V1198" s="103"/>
      <c r="W1198" s="103"/>
      <c r="X1198" s="103"/>
      <c r="Y1198" s="445"/>
      <c r="AA1198" s="103"/>
      <c r="AI1198" s="103"/>
    </row>
    <row r="1199" spans="4:35" x14ac:dyDescent="0.3">
      <c r="D1199" s="31"/>
      <c r="N1199" s="103"/>
      <c r="P1199" s="103"/>
      <c r="Q1199" s="103"/>
      <c r="R1199" s="127"/>
      <c r="S1199" s="103"/>
      <c r="T1199" s="103"/>
      <c r="U1199" s="103"/>
      <c r="V1199" s="103"/>
      <c r="W1199" s="103"/>
      <c r="X1199" s="103"/>
      <c r="Y1199" s="445"/>
      <c r="AA1199" s="103"/>
      <c r="AI1199" s="103"/>
    </row>
    <row r="1200" spans="4:35" x14ac:dyDescent="0.3">
      <c r="D1200" s="31"/>
      <c r="N1200" s="103"/>
      <c r="P1200" s="103"/>
      <c r="Q1200" s="103"/>
      <c r="R1200" s="127"/>
      <c r="S1200" s="103"/>
      <c r="T1200" s="103"/>
      <c r="U1200" s="103"/>
      <c r="V1200" s="103"/>
      <c r="W1200" s="103"/>
      <c r="X1200" s="103"/>
      <c r="Y1200" s="445"/>
      <c r="AA1200" s="103"/>
      <c r="AI1200" s="103"/>
    </row>
    <row r="1201" spans="4:35" x14ac:dyDescent="0.3">
      <c r="D1201" s="31"/>
      <c r="N1201" s="103"/>
      <c r="P1201" s="103"/>
      <c r="Q1201" s="103"/>
      <c r="R1201" s="127"/>
      <c r="S1201" s="103"/>
      <c r="T1201" s="103"/>
      <c r="U1201" s="103"/>
      <c r="V1201" s="103"/>
      <c r="W1201" s="103"/>
      <c r="X1201" s="103"/>
      <c r="Y1201" s="445"/>
      <c r="AA1201" s="103"/>
      <c r="AI1201" s="103"/>
    </row>
    <row r="1202" spans="4:35" x14ac:dyDescent="0.3">
      <c r="D1202" s="31"/>
      <c r="N1202" s="103"/>
      <c r="P1202" s="103"/>
      <c r="Q1202" s="103"/>
      <c r="R1202" s="127"/>
      <c r="S1202" s="103"/>
      <c r="T1202" s="103"/>
      <c r="U1202" s="103"/>
      <c r="V1202" s="103"/>
      <c r="W1202" s="103"/>
      <c r="X1202" s="103"/>
      <c r="Y1202" s="445"/>
      <c r="AA1202" s="103"/>
      <c r="AI1202" s="103"/>
    </row>
    <row r="1203" spans="4:35" x14ac:dyDescent="0.3">
      <c r="D1203" s="31"/>
      <c r="N1203" s="103"/>
      <c r="P1203" s="103"/>
      <c r="Q1203" s="103"/>
      <c r="R1203" s="127"/>
      <c r="S1203" s="103"/>
      <c r="T1203" s="103"/>
      <c r="U1203" s="103"/>
      <c r="V1203" s="103"/>
      <c r="W1203" s="103"/>
      <c r="X1203" s="103"/>
      <c r="Y1203" s="445"/>
      <c r="AA1203" s="103"/>
      <c r="AI1203" s="103"/>
    </row>
    <row r="1204" spans="4:35" x14ac:dyDescent="0.3">
      <c r="D1204" s="31"/>
      <c r="N1204" s="103"/>
      <c r="P1204" s="103"/>
      <c r="Q1204" s="103"/>
      <c r="R1204" s="127"/>
      <c r="S1204" s="103"/>
      <c r="T1204" s="103"/>
      <c r="U1204" s="103"/>
      <c r="V1204" s="103"/>
      <c r="W1204" s="103"/>
      <c r="X1204" s="103"/>
      <c r="Y1204" s="445"/>
      <c r="AA1204" s="103"/>
      <c r="AI1204" s="103"/>
    </row>
    <row r="1205" spans="4:35" x14ac:dyDescent="0.3">
      <c r="D1205" s="31"/>
      <c r="N1205" s="103"/>
      <c r="P1205" s="103"/>
      <c r="Q1205" s="103"/>
      <c r="R1205" s="127"/>
      <c r="S1205" s="103"/>
      <c r="T1205" s="103"/>
      <c r="U1205" s="103"/>
      <c r="V1205" s="103"/>
      <c r="W1205" s="103"/>
      <c r="X1205" s="103"/>
      <c r="Y1205" s="445"/>
      <c r="AA1205" s="103"/>
      <c r="AI1205" s="103"/>
    </row>
    <row r="1206" spans="4:35" x14ac:dyDescent="0.3">
      <c r="D1206" s="31"/>
      <c r="N1206" s="103"/>
      <c r="P1206" s="103"/>
      <c r="Q1206" s="103"/>
      <c r="R1206" s="127"/>
      <c r="S1206" s="103"/>
      <c r="T1206" s="103"/>
      <c r="U1206" s="103"/>
      <c r="V1206" s="103"/>
      <c r="W1206" s="103"/>
      <c r="X1206" s="103"/>
      <c r="Y1206" s="445"/>
      <c r="AA1206" s="103"/>
      <c r="AI1206" s="103"/>
    </row>
    <row r="1207" spans="4:35" x14ac:dyDescent="0.3">
      <c r="D1207" s="31"/>
      <c r="N1207" s="103"/>
      <c r="P1207" s="103"/>
      <c r="Q1207" s="103"/>
      <c r="R1207" s="127"/>
      <c r="S1207" s="103"/>
      <c r="T1207" s="103"/>
      <c r="U1207" s="103"/>
      <c r="V1207" s="103"/>
      <c r="W1207" s="103"/>
      <c r="X1207" s="103"/>
      <c r="Y1207" s="445"/>
      <c r="AA1207" s="103"/>
      <c r="AI1207" s="103"/>
    </row>
    <row r="1208" spans="4:35" x14ac:dyDescent="0.3">
      <c r="D1208" s="31"/>
      <c r="N1208" s="103"/>
      <c r="P1208" s="103"/>
      <c r="Q1208" s="103"/>
      <c r="R1208" s="127"/>
      <c r="S1208" s="103"/>
      <c r="T1208" s="103"/>
      <c r="U1208" s="103"/>
      <c r="V1208" s="103"/>
      <c r="W1208" s="103"/>
      <c r="X1208" s="103"/>
      <c r="Y1208" s="445"/>
      <c r="AA1208" s="103"/>
      <c r="AI1208" s="103"/>
    </row>
    <row r="1209" spans="4:35" x14ac:dyDescent="0.3">
      <c r="D1209" s="31"/>
      <c r="N1209" s="103"/>
      <c r="P1209" s="103"/>
      <c r="Q1209" s="103"/>
      <c r="R1209" s="127"/>
      <c r="S1209" s="103"/>
      <c r="T1209" s="103"/>
      <c r="U1209" s="103"/>
      <c r="V1209" s="103"/>
      <c r="W1209" s="103"/>
      <c r="X1209" s="103"/>
      <c r="Y1209" s="445"/>
      <c r="AA1209" s="103"/>
      <c r="AI1209" s="103"/>
    </row>
    <row r="1210" spans="4:35" x14ac:dyDescent="0.3">
      <c r="D1210" s="31"/>
      <c r="N1210" s="103"/>
      <c r="P1210" s="103"/>
      <c r="Q1210" s="103"/>
      <c r="R1210" s="127"/>
      <c r="S1210" s="103"/>
      <c r="T1210" s="103"/>
      <c r="U1210" s="103"/>
      <c r="V1210" s="103"/>
      <c r="W1210" s="103"/>
      <c r="X1210" s="103"/>
      <c r="Y1210" s="445"/>
      <c r="AA1210" s="103"/>
      <c r="AI1210" s="103"/>
    </row>
    <row r="1211" spans="4:35" x14ac:dyDescent="0.3">
      <c r="D1211" s="31"/>
      <c r="N1211" s="103"/>
      <c r="P1211" s="103"/>
      <c r="Q1211" s="103"/>
      <c r="R1211" s="127"/>
      <c r="S1211" s="103"/>
      <c r="T1211" s="103"/>
      <c r="U1211" s="103"/>
      <c r="V1211" s="103"/>
      <c r="W1211" s="103"/>
      <c r="X1211" s="103"/>
      <c r="Y1211" s="445"/>
      <c r="AA1211" s="103"/>
      <c r="AI1211" s="103"/>
    </row>
    <row r="1212" spans="4:35" x14ac:dyDescent="0.3">
      <c r="D1212" s="31"/>
      <c r="N1212" s="103"/>
      <c r="P1212" s="103"/>
      <c r="Q1212" s="103"/>
      <c r="R1212" s="127"/>
      <c r="S1212" s="103"/>
      <c r="T1212" s="103"/>
      <c r="U1212" s="103"/>
      <c r="V1212" s="103"/>
      <c r="W1212" s="103"/>
      <c r="X1212" s="103"/>
      <c r="Y1212" s="445"/>
      <c r="AA1212" s="103"/>
      <c r="AI1212" s="103"/>
    </row>
    <row r="1213" spans="4:35" x14ac:dyDescent="0.3">
      <c r="D1213" s="31"/>
      <c r="N1213" s="103"/>
      <c r="P1213" s="103"/>
      <c r="Q1213" s="103"/>
      <c r="R1213" s="127"/>
      <c r="S1213" s="103"/>
      <c r="T1213" s="103"/>
      <c r="U1213" s="103"/>
      <c r="V1213" s="103"/>
      <c r="W1213" s="103"/>
      <c r="X1213" s="103"/>
      <c r="Y1213" s="445"/>
      <c r="AA1213" s="103"/>
      <c r="AI1213" s="103"/>
    </row>
    <row r="1214" spans="4:35" x14ac:dyDescent="0.3">
      <c r="D1214" s="31"/>
      <c r="N1214" s="103"/>
      <c r="P1214" s="103"/>
      <c r="Q1214" s="103"/>
      <c r="R1214" s="127"/>
      <c r="S1214" s="103"/>
      <c r="T1214" s="103"/>
      <c r="U1214" s="103"/>
      <c r="V1214" s="103"/>
      <c r="W1214" s="103"/>
      <c r="X1214" s="103"/>
      <c r="Y1214" s="445"/>
      <c r="AA1214" s="103"/>
      <c r="AI1214" s="103"/>
    </row>
    <row r="1215" spans="4:35" x14ac:dyDescent="0.3">
      <c r="D1215" s="31"/>
      <c r="N1215" s="103"/>
      <c r="P1215" s="103"/>
      <c r="Q1215" s="103"/>
      <c r="R1215" s="127"/>
      <c r="S1215" s="103"/>
      <c r="T1215" s="103"/>
      <c r="U1215" s="103"/>
      <c r="V1215" s="103"/>
      <c r="W1215" s="103"/>
      <c r="X1215" s="103"/>
      <c r="Y1215" s="445"/>
      <c r="AA1215" s="103"/>
      <c r="AI1215" s="103"/>
    </row>
    <row r="1216" spans="4:35" x14ac:dyDescent="0.3">
      <c r="D1216" s="31"/>
      <c r="N1216" s="103"/>
      <c r="P1216" s="103"/>
      <c r="Q1216" s="103"/>
      <c r="R1216" s="127"/>
      <c r="S1216" s="103"/>
      <c r="T1216" s="103"/>
      <c r="U1216" s="103"/>
      <c r="V1216" s="103"/>
      <c r="W1216" s="103"/>
      <c r="X1216" s="103"/>
      <c r="Y1216" s="445"/>
      <c r="AA1216" s="103"/>
      <c r="AI1216" s="103"/>
    </row>
    <row r="1217" spans="4:35" x14ac:dyDescent="0.3">
      <c r="D1217" s="31"/>
      <c r="N1217" s="103"/>
      <c r="P1217" s="103"/>
      <c r="Q1217" s="103"/>
      <c r="R1217" s="127"/>
      <c r="S1217" s="103"/>
      <c r="T1217" s="103"/>
      <c r="U1217" s="103"/>
      <c r="V1217" s="103"/>
      <c r="W1217" s="103"/>
      <c r="X1217" s="103"/>
      <c r="Y1217" s="445"/>
      <c r="AA1217" s="103"/>
      <c r="AI1217" s="103"/>
    </row>
    <row r="1218" spans="4:35" x14ac:dyDescent="0.3">
      <c r="D1218" s="31"/>
      <c r="N1218" s="103"/>
      <c r="P1218" s="103"/>
      <c r="Q1218" s="103"/>
      <c r="R1218" s="127"/>
      <c r="S1218" s="103"/>
      <c r="T1218" s="103"/>
      <c r="U1218" s="103"/>
      <c r="V1218" s="103"/>
      <c r="W1218" s="103"/>
      <c r="X1218" s="103"/>
      <c r="Y1218" s="445"/>
      <c r="AA1218" s="103"/>
      <c r="AI1218" s="103"/>
    </row>
    <row r="1219" spans="4:35" x14ac:dyDescent="0.3">
      <c r="D1219" s="31"/>
      <c r="N1219" s="103"/>
      <c r="P1219" s="103"/>
      <c r="Q1219" s="103"/>
      <c r="R1219" s="127"/>
      <c r="S1219" s="103"/>
      <c r="T1219" s="103"/>
      <c r="U1219" s="103"/>
      <c r="V1219" s="103"/>
      <c r="W1219" s="103"/>
      <c r="X1219" s="103"/>
      <c r="Y1219" s="445"/>
      <c r="AA1219" s="103"/>
      <c r="AI1219" s="103"/>
    </row>
    <row r="1220" spans="4:35" x14ac:dyDescent="0.3">
      <c r="D1220" s="31"/>
      <c r="N1220" s="103"/>
      <c r="P1220" s="103"/>
      <c r="Q1220" s="103"/>
      <c r="R1220" s="127"/>
      <c r="S1220" s="103"/>
      <c r="T1220" s="103"/>
      <c r="U1220" s="103"/>
      <c r="V1220" s="103"/>
      <c r="W1220" s="103"/>
      <c r="X1220" s="103"/>
      <c r="Y1220" s="445"/>
      <c r="AA1220" s="103"/>
      <c r="AI1220" s="103"/>
    </row>
    <row r="1221" spans="4:35" x14ac:dyDescent="0.3">
      <c r="D1221" s="31"/>
      <c r="N1221" s="103"/>
      <c r="P1221" s="103"/>
      <c r="Q1221" s="103"/>
      <c r="R1221" s="127"/>
      <c r="S1221" s="103"/>
      <c r="T1221" s="103"/>
      <c r="U1221" s="103"/>
      <c r="V1221" s="103"/>
      <c r="W1221" s="103"/>
      <c r="X1221" s="103"/>
      <c r="Y1221" s="445"/>
      <c r="AA1221" s="103"/>
      <c r="AI1221" s="103"/>
    </row>
    <row r="1222" spans="4:35" x14ac:dyDescent="0.3">
      <c r="D1222" s="31"/>
      <c r="N1222" s="103"/>
      <c r="P1222" s="103"/>
      <c r="Q1222" s="103"/>
      <c r="R1222" s="127"/>
      <c r="S1222" s="103"/>
      <c r="T1222" s="103"/>
      <c r="U1222" s="103"/>
      <c r="V1222" s="103"/>
      <c r="W1222" s="103"/>
      <c r="X1222" s="103"/>
      <c r="Y1222" s="445"/>
      <c r="AA1222" s="103"/>
      <c r="AI1222" s="103"/>
    </row>
    <row r="1223" spans="4:35" x14ac:dyDescent="0.3">
      <c r="D1223" s="31"/>
      <c r="N1223" s="103"/>
      <c r="P1223" s="103"/>
      <c r="Q1223" s="103"/>
      <c r="R1223" s="127"/>
      <c r="S1223" s="103"/>
      <c r="T1223" s="103"/>
      <c r="U1223" s="103"/>
      <c r="V1223" s="103"/>
      <c r="W1223" s="103"/>
      <c r="X1223" s="103"/>
      <c r="Y1223" s="445"/>
      <c r="AA1223" s="103"/>
      <c r="AI1223" s="103"/>
    </row>
    <row r="1224" spans="4:35" x14ac:dyDescent="0.3">
      <c r="D1224" s="31"/>
      <c r="N1224" s="103"/>
      <c r="P1224" s="103"/>
      <c r="Q1224" s="103"/>
      <c r="R1224" s="127"/>
      <c r="S1224" s="103"/>
      <c r="T1224" s="103"/>
      <c r="U1224" s="103"/>
      <c r="V1224" s="103"/>
      <c r="W1224" s="103"/>
      <c r="X1224" s="103"/>
      <c r="Y1224" s="445"/>
      <c r="AA1224" s="103"/>
      <c r="AI1224" s="103"/>
    </row>
    <row r="1225" spans="4:35" x14ac:dyDescent="0.3">
      <c r="D1225" s="31"/>
      <c r="N1225" s="103"/>
      <c r="P1225" s="103"/>
      <c r="Q1225" s="103"/>
      <c r="R1225" s="127"/>
      <c r="S1225" s="103"/>
      <c r="T1225" s="103"/>
      <c r="U1225" s="103"/>
      <c r="V1225" s="103"/>
      <c r="W1225" s="103"/>
      <c r="X1225" s="103"/>
      <c r="Y1225" s="445"/>
      <c r="AA1225" s="103"/>
      <c r="AI1225" s="103"/>
    </row>
    <row r="1226" spans="4:35" x14ac:dyDescent="0.3">
      <c r="D1226" s="31"/>
      <c r="N1226" s="103"/>
      <c r="P1226" s="103"/>
      <c r="Q1226" s="103"/>
      <c r="R1226" s="127"/>
      <c r="S1226" s="103"/>
      <c r="T1226" s="103"/>
      <c r="U1226" s="103"/>
      <c r="V1226" s="103"/>
      <c r="W1226" s="103"/>
      <c r="X1226" s="103"/>
      <c r="Y1226" s="445"/>
      <c r="AA1226" s="103"/>
      <c r="AI1226" s="103"/>
    </row>
    <row r="1227" spans="4:35" x14ac:dyDescent="0.3">
      <c r="D1227" s="31"/>
      <c r="N1227" s="103"/>
      <c r="P1227" s="103"/>
      <c r="Q1227" s="103"/>
      <c r="R1227" s="127"/>
      <c r="S1227" s="103"/>
      <c r="T1227" s="103"/>
      <c r="U1227" s="103"/>
      <c r="V1227" s="103"/>
      <c r="W1227" s="103"/>
      <c r="X1227" s="103"/>
      <c r="Y1227" s="445"/>
      <c r="AA1227" s="103"/>
      <c r="AI1227" s="103"/>
    </row>
    <row r="1228" spans="4:35" x14ac:dyDescent="0.3">
      <c r="D1228" s="31"/>
      <c r="N1228" s="103"/>
      <c r="P1228" s="103"/>
      <c r="Q1228" s="103"/>
      <c r="R1228" s="127"/>
      <c r="S1228" s="103"/>
      <c r="T1228" s="103"/>
      <c r="U1228" s="103"/>
      <c r="V1228" s="103"/>
      <c r="W1228" s="103"/>
      <c r="X1228" s="103"/>
      <c r="Y1228" s="445"/>
      <c r="AA1228" s="103"/>
      <c r="AI1228" s="103"/>
    </row>
    <row r="1229" spans="4:35" x14ac:dyDescent="0.3">
      <c r="D1229" s="31"/>
      <c r="N1229" s="103"/>
      <c r="P1229" s="103"/>
      <c r="Q1229" s="103"/>
      <c r="R1229" s="127"/>
      <c r="S1229" s="103"/>
      <c r="T1229" s="103"/>
      <c r="U1229" s="103"/>
      <c r="V1229" s="103"/>
      <c r="W1229" s="103"/>
      <c r="X1229" s="103"/>
      <c r="Y1229" s="445"/>
      <c r="AA1229" s="103"/>
      <c r="AI1229" s="103"/>
    </row>
    <row r="1230" spans="4:35" x14ac:dyDescent="0.3">
      <c r="D1230" s="31"/>
      <c r="N1230" s="103"/>
      <c r="P1230" s="103"/>
      <c r="Q1230" s="103"/>
      <c r="R1230" s="127"/>
      <c r="S1230" s="103"/>
      <c r="T1230" s="103"/>
      <c r="U1230" s="103"/>
      <c r="V1230" s="103"/>
      <c r="W1230" s="103"/>
      <c r="X1230" s="103"/>
      <c r="Y1230" s="445"/>
      <c r="AA1230" s="103"/>
      <c r="AI1230" s="103"/>
    </row>
    <row r="1231" spans="4:35" x14ac:dyDescent="0.3">
      <c r="D1231" s="31"/>
      <c r="N1231" s="103"/>
      <c r="P1231" s="103"/>
      <c r="Q1231" s="103"/>
      <c r="R1231" s="127"/>
      <c r="S1231" s="103"/>
      <c r="T1231" s="103"/>
      <c r="U1231" s="103"/>
      <c r="V1231" s="103"/>
      <c r="W1231" s="103"/>
      <c r="X1231" s="103"/>
      <c r="Y1231" s="445"/>
      <c r="AA1231" s="103"/>
      <c r="AI1231" s="103"/>
    </row>
    <row r="1232" spans="4:35" x14ac:dyDescent="0.3">
      <c r="D1232" s="31"/>
      <c r="N1232" s="103"/>
      <c r="P1232" s="103"/>
      <c r="Q1232" s="103"/>
      <c r="R1232" s="127"/>
      <c r="S1232" s="103"/>
      <c r="T1232" s="103"/>
      <c r="U1232" s="103"/>
      <c r="V1232" s="103"/>
      <c r="W1232" s="103"/>
      <c r="X1232" s="103"/>
      <c r="Y1232" s="445"/>
      <c r="AA1232" s="103"/>
      <c r="AI1232" s="103"/>
    </row>
    <row r="1233" spans="4:35" x14ac:dyDescent="0.3">
      <c r="D1233" s="31"/>
      <c r="N1233" s="103"/>
      <c r="P1233" s="103"/>
      <c r="Q1233" s="103"/>
      <c r="R1233" s="127"/>
      <c r="S1233" s="103"/>
      <c r="T1233" s="103"/>
      <c r="U1233" s="103"/>
      <c r="V1233" s="103"/>
      <c r="W1233" s="103"/>
      <c r="X1233" s="103"/>
      <c r="Y1233" s="445"/>
      <c r="AA1233" s="103"/>
      <c r="AI1233" s="103"/>
    </row>
    <row r="1234" spans="4:35" x14ac:dyDescent="0.3">
      <c r="D1234" s="31"/>
      <c r="N1234" s="103"/>
      <c r="P1234" s="103"/>
      <c r="Q1234" s="103"/>
      <c r="R1234" s="127"/>
      <c r="S1234" s="103"/>
      <c r="T1234" s="103"/>
      <c r="U1234" s="103"/>
      <c r="V1234" s="103"/>
      <c r="W1234" s="103"/>
      <c r="X1234" s="103"/>
      <c r="Y1234" s="445"/>
      <c r="AA1234" s="103"/>
      <c r="AI1234" s="103"/>
    </row>
    <row r="1235" spans="4:35" x14ac:dyDescent="0.3">
      <c r="D1235" s="31"/>
      <c r="N1235" s="103"/>
      <c r="P1235" s="103"/>
      <c r="Q1235" s="103"/>
      <c r="R1235" s="127"/>
      <c r="S1235" s="103"/>
      <c r="T1235" s="103"/>
      <c r="U1235" s="103"/>
      <c r="V1235" s="103"/>
      <c r="W1235" s="103"/>
      <c r="X1235" s="103"/>
      <c r="Y1235" s="445"/>
      <c r="AA1235" s="103"/>
      <c r="AI1235" s="103"/>
    </row>
    <row r="1236" spans="4:35" x14ac:dyDescent="0.3">
      <c r="D1236" s="31"/>
      <c r="N1236" s="103"/>
      <c r="P1236" s="103"/>
      <c r="Q1236" s="103"/>
      <c r="R1236" s="127"/>
      <c r="S1236" s="103"/>
      <c r="T1236" s="103"/>
      <c r="U1236" s="103"/>
      <c r="V1236" s="103"/>
      <c r="W1236" s="103"/>
      <c r="X1236" s="103"/>
      <c r="Y1236" s="445"/>
      <c r="AA1236" s="103"/>
      <c r="AI1236" s="103"/>
    </row>
    <row r="1237" spans="4:35" x14ac:dyDescent="0.3">
      <c r="D1237" s="31"/>
      <c r="N1237" s="103"/>
      <c r="P1237" s="103"/>
      <c r="Q1237" s="103"/>
      <c r="R1237" s="127"/>
      <c r="S1237" s="103"/>
      <c r="T1237" s="103"/>
      <c r="U1237" s="103"/>
      <c r="V1237" s="103"/>
      <c r="W1237" s="103"/>
      <c r="X1237" s="103"/>
      <c r="Y1237" s="445"/>
      <c r="AA1237" s="103"/>
      <c r="AI1237" s="103"/>
    </row>
    <row r="1238" spans="4:35" x14ac:dyDescent="0.3">
      <c r="D1238" s="31"/>
      <c r="N1238" s="103"/>
      <c r="P1238" s="103"/>
      <c r="Q1238" s="103"/>
      <c r="R1238" s="127"/>
      <c r="S1238" s="103"/>
      <c r="T1238" s="103"/>
      <c r="U1238" s="103"/>
      <c r="V1238" s="103"/>
      <c r="W1238" s="103"/>
      <c r="X1238" s="103"/>
      <c r="Y1238" s="445"/>
      <c r="AA1238" s="103"/>
      <c r="AI1238" s="103"/>
    </row>
    <row r="1239" spans="4:35" x14ac:dyDescent="0.3">
      <c r="D1239" s="31"/>
      <c r="N1239" s="103"/>
      <c r="P1239" s="103"/>
      <c r="Q1239" s="103"/>
      <c r="R1239" s="127"/>
      <c r="S1239" s="103"/>
      <c r="T1239" s="103"/>
      <c r="U1239" s="103"/>
      <c r="V1239" s="103"/>
      <c r="W1239" s="103"/>
      <c r="X1239" s="103"/>
      <c r="Y1239" s="445"/>
      <c r="AA1239" s="103"/>
      <c r="AI1239" s="103"/>
    </row>
    <row r="1240" spans="4:35" x14ac:dyDescent="0.3">
      <c r="D1240" s="31"/>
      <c r="N1240" s="103"/>
      <c r="P1240" s="103"/>
      <c r="Q1240" s="103"/>
      <c r="R1240" s="127"/>
      <c r="S1240" s="103"/>
      <c r="T1240" s="103"/>
      <c r="U1240" s="103"/>
      <c r="V1240" s="103"/>
      <c r="W1240" s="103"/>
      <c r="X1240" s="103"/>
      <c r="Y1240" s="445"/>
      <c r="AA1240" s="103"/>
      <c r="AI1240" s="103"/>
    </row>
    <row r="1241" spans="4:35" x14ac:dyDescent="0.3">
      <c r="D1241" s="31"/>
      <c r="N1241" s="103"/>
      <c r="P1241" s="103"/>
      <c r="Q1241" s="103"/>
      <c r="R1241" s="127"/>
      <c r="S1241" s="103"/>
      <c r="T1241" s="103"/>
      <c r="U1241" s="103"/>
      <c r="V1241" s="103"/>
      <c r="W1241" s="103"/>
      <c r="X1241" s="103"/>
      <c r="Y1241" s="445"/>
      <c r="AA1241" s="103"/>
      <c r="AI1241" s="103"/>
    </row>
    <row r="1242" spans="4:35" x14ac:dyDescent="0.3">
      <c r="D1242" s="31"/>
      <c r="N1242" s="103"/>
      <c r="P1242" s="103"/>
      <c r="Q1242" s="103"/>
      <c r="R1242" s="127"/>
      <c r="S1242" s="103"/>
      <c r="T1242" s="103"/>
      <c r="U1242" s="103"/>
      <c r="V1242" s="103"/>
      <c r="W1242" s="103"/>
      <c r="X1242" s="103"/>
      <c r="Y1242" s="445"/>
      <c r="AA1242" s="103"/>
      <c r="AI1242" s="103"/>
    </row>
    <row r="1243" spans="4:35" x14ac:dyDescent="0.3">
      <c r="D1243" s="31"/>
      <c r="N1243" s="103"/>
      <c r="P1243" s="103"/>
      <c r="Q1243" s="103"/>
      <c r="R1243" s="127"/>
      <c r="S1243" s="103"/>
      <c r="T1243" s="103"/>
      <c r="U1243" s="103"/>
      <c r="V1243" s="103"/>
      <c r="W1243" s="103"/>
      <c r="X1243" s="103"/>
      <c r="Y1243" s="445"/>
      <c r="AA1243" s="103"/>
      <c r="AI1243" s="103"/>
    </row>
    <row r="1244" spans="4:35" x14ac:dyDescent="0.3">
      <c r="D1244" s="31"/>
      <c r="N1244" s="103"/>
      <c r="P1244" s="103"/>
      <c r="Q1244" s="103"/>
      <c r="R1244" s="127"/>
      <c r="S1244" s="103"/>
      <c r="T1244" s="103"/>
      <c r="U1244" s="103"/>
      <c r="V1244" s="103"/>
      <c r="W1244" s="103"/>
      <c r="X1244" s="103"/>
      <c r="Y1244" s="445"/>
      <c r="AA1244" s="103"/>
      <c r="AI1244" s="103"/>
    </row>
    <row r="1245" spans="4:35" x14ac:dyDescent="0.3">
      <c r="D1245" s="31"/>
      <c r="N1245" s="103"/>
      <c r="P1245" s="103"/>
      <c r="Q1245" s="103"/>
      <c r="R1245" s="127"/>
      <c r="S1245" s="103"/>
      <c r="T1245" s="103"/>
      <c r="U1245" s="103"/>
      <c r="V1245" s="103"/>
      <c r="W1245" s="103"/>
      <c r="X1245" s="103"/>
      <c r="Y1245" s="445"/>
      <c r="AA1245" s="103"/>
      <c r="AI1245" s="103"/>
    </row>
    <row r="1246" spans="4:35" x14ac:dyDescent="0.3">
      <c r="D1246" s="31"/>
      <c r="N1246" s="103"/>
      <c r="P1246" s="103"/>
      <c r="Q1246" s="103"/>
      <c r="R1246" s="127"/>
      <c r="S1246" s="103"/>
      <c r="T1246" s="103"/>
      <c r="U1246" s="103"/>
      <c r="V1246" s="103"/>
      <c r="W1246" s="103"/>
      <c r="X1246" s="103"/>
      <c r="Y1246" s="445"/>
      <c r="AA1246" s="103"/>
      <c r="AI1246" s="103"/>
    </row>
    <row r="1247" spans="4:35" x14ac:dyDescent="0.3">
      <c r="D1247" s="31"/>
      <c r="N1247" s="103"/>
      <c r="P1247" s="103"/>
      <c r="Q1247" s="103"/>
      <c r="R1247" s="127"/>
      <c r="S1247" s="103"/>
      <c r="T1247" s="103"/>
      <c r="U1247" s="103"/>
      <c r="V1247" s="103"/>
      <c r="W1247" s="103"/>
      <c r="X1247" s="103"/>
      <c r="Y1247" s="445"/>
      <c r="AA1247" s="103"/>
      <c r="AI1247" s="103"/>
    </row>
    <row r="1248" spans="4:35" x14ac:dyDescent="0.3">
      <c r="D1248" s="31"/>
      <c r="N1248" s="103"/>
      <c r="P1248" s="103"/>
      <c r="Q1248" s="103"/>
      <c r="R1248" s="127"/>
      <c r="S1248" s="103"/>
      <c r="T1248" s="103"/>
      <c r="U1248" s="103"/>
      <c r="V1248" s="103"/>
      <c r="W1248" s="103"/>
      <c r="X1248" s="103"/>
      <c r="Y1248" s="445"/>
      <c r="AA1248" s="103"/>
      <c r="AI1248" s="103"/>
    </row>
    <row r="1249" spans="4:35" x14ac:dyDescent="0.3">
      <c r="D1249" s="31"/>
      <c r="N1249" s="103"/>
      <c r="P1249" s="103"/>
      <c r="Q1249" s="103"/>
      <c r="R1249" s="127"/>
      <c r="S1249" s="103"/>
      <c r="T1249" s="103"/>
      <c r="U1249" s="103"/>
      <c r="V1249" s="103"/>
      <c r="W1249" s="103"/>
      <c r="X1249" s="103"/>
      <c r="Y1249" s="445"/>
      <c r="AA1249" s="103"/>
      <c r="AI1249" s="103"/>
    </row>
    <row r="1250" spans="4:35" x14ac:dyDescent="0.3">
      <c r="D1250" s="31"/>
      <c r="N1250" s="103"/>
      <c r="P1250" s="103"/>
      <c r="Q1250" s="103"/>
      <c r="R1250" s="127"/>
      <c r="S1250" s="103"/>
      <c r="T1250" s="103"/>
      <c r="U1250" s="103"/>
      <c r="V1250" s="103"/>
      <c r="W1250" s="103"/>
      <c r="X1250" s="103"/>
      <c r="Y1250" s="445"/>
      <c r="AA1250" s="103"/>
      <c r="AI1250" s="103"/>
    </row>
    <row r="1251" spans="4:35" x14ac:dyDescent="0.3">
      <c r="D1251" s="31"/>
      <c r="N1251" s="103"/>
      <c r="P1251" s="103"/>
      <c r="Q1251" s="103"/>
      <c r="R1251" s="127"/>
      <c r="S1251" s="103"/>
      <c r="T1251" s="103"/>
      <c r="U1251" s="103"/>
      <c r="V1251" s="103"/>
      <c r="W1251" s="103"/>
      <c r="X1251" s="103"/>
      <c r="Y1251" s="445"/>
      <c r="AA1251" s="103"/>
      <c r="AI1251" s="103"/>
    </row>
    <row r="1252" spans="4:35" x14ac:dyDescent="0.3">
      <c r="D1252" s="31"/>
      <c r="N1252" s="103"/>
      <c r="P1252" s="103"/>
      <c r="Q1252" s="103"/>
      <c r="R1252" s="127"/>
      <c r="S1252" s="103"/>
      <c r="T1252" s="103"/>
      <c r="U1252" s="103"/>
      <c r="V1252" s="103"/>
      <c r="W1252" s="103"/>
      <c r="X1252" s="103"/>
      <c r="Y1252" s="445"/>
      <c r="AA1252" s="103"/>
      <c r="AI1252" s="103"/>
    </row>
    <row r="1253" spans="4:35" x14ac:dyDescent="0.3">
      <c r="D1253" s="31"/>
      <c r="N1253" s="103"/>
      <c r="P1253" s="103"/>
      <c r="Q1253" s="103"/>
      <c r="R1253" s="127"/>
      <c r="S1253" s="103"/>
      <c r="T1253" s="103"/>
      <c r="U1253" s="103"/>
      <c r="V1253" s="103"/>
      <c r="W1253" s="103"/>
      <c r="X1253" s="103"/>
      <c r="Y1253" s="445"/>
      <c r="AA1253" s="103"/>
      <c r="AI1253" s="103"/>
    </row>
    <row r="1254" spans="4:35" x14ac:dyDescent="0.3">
      <c r="D1254" s="31"/>
      <c r="N1254" s="103"/>
      <c r="P1254" s="103"/>
      <c r="Q1254" s="103"/>
      <c r="R1254" s="127"/>
      <c r="S1254" s="103"/>
      <c r="T1254" s="103"/>
      <c r="U1254" s="103"/>
      <c r="V1254" s="103"/>
      <c r="W1254" s="103"/>
      <c r="X1254" s="103"/>
      <c r="Y1254" s="445"/>
      <c r="AA1254" s="103"/>
      <c r="AI1254" s="103"/>
    </row>
    <row r="1255" spans="4:35" x14ac:dyDescent="0.3">
      <c r="D1255" s="31"/>
      <c r="N1255" s="103"/>
      <c r="P1255" s="103"/>
      <c r="Q1255" s="103"/>
      <c r="R1255" s="127"/>
      <c r="S1255" s="103"/>
      <c r="T1255" s="103"/>
      <c r="U1255" s="103"/>
      <c r="V1255" s="103"/>
      <c r="W1255" s="103"/>
      <c r="X1255" s="103"/>
      <c r="Y1255" s="445"/>
      <c r="AA1255" s="103"/>
      <c r="AI1255" s="103"/>
    </row>
    <row r="1256" spans="4:35" x14ac:dyDescent="0.3">
      <c r="D1256" s="31"/>
      <c r="N1256" s="103"/>
      <c r="P1256" s="103"/>
      <c r="Q1256" s="103"/>
      <c r="R1256" s="127"/>
      <c r="S1256" s="103"/>
      <c r="T1256" s="103"/>
      <c r="U1256" s="103"/>
      <c r="V1256" s="103"/>
      <c r="W1256" s="103"/>
      <c r="X1256" s="103"/>
      <c r="Y1256" s="445"/>
      <c r="AA1256" s="103"/>
      <c r="AI1256" s="103"/>
    </row>
    <row r="1257" spans="4:35" x14ac:dyDescent="0.3">
      <c r="D1257" s="31"/>
      <c r="N1257" s="103"/>
      <c r="P1257" s="103"/>
      <c r="Q1257" s="103"/>
      <c r="R1257" s="127"/>
      <c r="S1257" s="103"/>
      <c r="T1257" s="103"/>
      <c r="U1257" s="103"/>
      <c r="V1257" s="103"/>
      <c r="W1257" s="103"/>
      <c r="X1257" s="103"/>
      <c r="Y1257" s="445"/>
      <c r="AA1257" s="103"/>
      <c r="AI1257" s="103"/>
    </row>
    <row r="1258" spans="4:35" x14ac:dyDescent="0.3">
      <c r="D1258" s="31"/>
      <c r="N1258" s="103"/>
      <c r="P1258" s="103"/>
      <c r="Q1258" s="103"/>
      <c r="R1258" s="127"/>
      <c r="S1258" s="103"/>
      <c r="T1258" s="103"/>
      <c r="U1258" s="103"/>
      <c r="V1258" s="103"/>
      <c r="W1258" s="103"/>
      <c r="X1258" s="103"/>
      <c r="Y1258" s="445"/>
      <c r="AA1258" s="103"/>
      <c r="AI1258" s="103"/>
    </row>
    <row r="1259" spans="4:35" x14ac:dyDescent="0.3">
      <c r="D1259" s="31"/>
      <c r="N1259" s="103"/>
      <c r="P1259" s="103"/>
      <c r="Q1259" s="103"/>
      <c r="R1259" s="127"/>
      <c r="S1259" s="103"/>
      <c r="T1259" s="103"/>
      <c r="U1259" s="103"/>
      <c r="V1259" s="103"/>
      <c r="W1259" s="103"/>
      <c r="X1259" s="103"/>
      <c r="Y1259" s="445"/>
      <c r="AA1259" s="103"/>
      <c r="AI1259" s="103"/>
    </row>
    <row r="1260" spans="4:35" x14ac:dyDescent="0.3">
      <c r="D1260" s="31"/>
      <c r="N1260" s="103"/>
      <c r="P1260" s="103"/>
      <c r="Q1260" s="103"/>
      <c r="R1260" s="127"/>
      <c r="S1260" s="103"/>
      <c r="T1260" s="103"/>
      <c r="U1260" s="103"/>
      <c r="V1260" s="103"/>
      <c r="W1260" s="103"/>
      <c r="X1260" s="103"/>
      <c r="Y1260" s="445"/>
      <c r="AA1260" s="103"/>
      <c r="AI1260" s="103"/>
    </row>
    <row r="1261" spans="4:35" x14ac:dyDescent="0.3">
      <c r="D1261" s="31"/>
      <c r="N1261" s="103"/>
      <c r="P1261" s="103"/>
      <c r="Q1261" s="103"/>
      <c r="R1261" s="127"/>
      <c r="S1261" s="103"/>
      <c r="T1261" s="103"/>
      <c r="U1261" s="103"/>
      <c r="V1261" s="103"/>
      <c r="W1261" s="103"/>
      <c r="X1261" s="103"/>
      <c r="Y1261" s="445"/>
      <c r="AA1261" s="103"/>
      <c r="AI1261" s="103"/>
    </row>
    <row r="1262" spans="4:35" x14ac:dyDescent="0.3">
      <c r="D1262" s="31"/>
      <c r="N1262" s="103"/>
      <c r="P1262" s="103"/>
      <c r="Q1262" s="103"/>
      <c r="R1262" s="127"/>
      <c r="S1262" s="103"/>
      <c r="T1262" s="103"/>
      <c r="U1262" s="103"/>
      <c r="V1262" s="103"/>
      <c r="W1262" s="103"/>
      <c r="X1262" s="103"/>
      <c r="Y1262" s="445"/>
      <c r="AA1262" s="103"/>
      <c r="AI1262" s="103"/>
    </row>
    <row r="1263" spans="4:35" x14ac:dyDescent="0.3">
      <c r="D1263" s="31"/>
      <c r="N1263" s="103"/>
      <c r="P1263" s="103"/>
      <c r="Q1263" s="103"/>
      <c r="R1263" s="127"/>
      <c r="S1263" s="103"/>
      <c r="T1263" s="103"/>
      <c r="U1263" s="103"/>
      <c r="V1263" s="103"/>
      <c r="W1263" s="103"/>
      <c r="X1263" s="103"/>
      <c r="Y1263" s="445"/>
      <c r="AA1263" s="103"/>
      <c r="AI1263" s="103"/>
    </row>
    <row r="1264" spans="4:35" x14ac:dyDescent="0.3">
      <c r="D1264" s="31"/>
      <c r="N1264" s="103"/>
      <c r="P1264" s="103"/>
      <c r="Q1264" s="103"/>
      <c r="R1264" s="127"/>
      <c r="S1264" s="103"/>
      <c r="T1264" s="103"/>
      <c r="U1264" s="103"/>
      <c r="V1264" s="103"/>
      <c r="W1264" s="103"/>
      <c r="X1264" s="103"/>
      <c r="Y1264" s="445"/>
      <c r="AA1264" s="103"/>
      <c r="AI1264" s="103"/>
    </row>
    <row r="1265" spans="4:35" x14ac:dyDescent="0.3">
      <c r="D1265" s="31"/>
      <c r="N1265" s="103"/>
      <c r="P1265" s="103"/>
      <c r="Q1265" s="103"/>
      <c r="R1265" s="127"/>
      <c r="S1265" s="103"/>
      <c r="T1265" s="103"/>
      <c r="U1265" s="103"/>
      <c r="V1265" s="103"/>
      <c r="W1265" s="103"/>
      <c r="X1265" s="103"/>
      <c r="Y1265" s="445"/>
      <c r="AA1265" s="103"/>
      <c r="AI1265" s="103"/>
    </row>
    <row r="1266" spans="4:35" x14ac:dyDescent="0.3">
      <c r="D1266" s="31"/>
      <c r="N1266" s="103"/>
      <c r="P1266" s="103"/>
      <c r="Q1266" s="103"/>
      <c r="R1266" s="127"/>
      <c r="S1266" s="103"/>
      <c r="T1266" s="103"/>
      <c r="U1266" s="103"/>
      <c r="V1266" s="103"/>
      <c r="W1266" s="103"/>
      <c r="X1266" s="103"/>
      <c r="Y1266" s="445"/>
      <c r="AA1266" s="103"/>
      <c r="AI1266" s="103"/>
    </row>
    <row r="1267" spans="4:35" x14ac:dyDescent="0.3">
      <c r="D1267" s="31"/>
      <c r="N1267" s="103"/>
      <c r="P1267" s="103"/>
      <c r="Q1267" s="103"/>
      <c r="R1267" s="127"/>
      <c r="S1267" s="103"/>
      <c r="T1267" s="103"/>
      <c r="U1267" s="103"/>
      <c r="V1267" s="103"/>
      <c r="W1267" s="103"/>
      <c r="X1267" s="103"/>
      <c r="Y1267" s="445"/>
      <c r="AA1267" s="103"/>
      <c r="AI1267" s="103"/>
    </row>
    <row r="1268" spans="4:35" x14ac:dyDescent="0.3">
      <c r="D1268" s="31"/>
      <c r="N1268" s="103"/>
      <c r="P1268" s="103"/>
      <c r="Q1268" s="103"/>
      <c r="R1268" s="127"/>
      <c r="S1268" s="103"/>
      <c r="T1268" s="103"/>
      <c r="U1268" s="103"/>
      <c r="V1268" s="103"/>
      <c r="W1268" s="103"/>
      <c r="X1268" s="103"/>
      <c r="Y1268" s="445"/>
      <c r="AA1268" s="103"/>
      <c r="AI1268" s="103"/>
    </row>
    <row r="1269" spans="4:35" x14ac:dyDescent="0.3">
      <c r="D1269" s="31"/>
      <c r="N1269" s="103"/>
      <c r="P1269" s="103"/>
      <c r="Q1269" s="103"/>
      <c r="R1269" s="127"/>
      <c r="S1269" s="103"/>
      <c r="T1269" s="103"/>
      <c r="U1269" s="103"/>
      <c r="V1269" s="103"/>
      <c r="W1269" s="103"/>
      <c r="X1269" s="103"/>
      <c r="Y1269" s="445"/>
      <c r="AA1269" s="103"/>
      <c r="AI1269" s="103"/>
    </row>
    <row r="1270" spans="4:35" x14ac:dyDescent="0.3">
      <c r="D1270" s="31"/>
      <c r="N1270" s="103"/>
      <c r="P1270" s="103"/>
      <c r="Q1270" s="103"/>
      <c r="R1270" s="127"/>
      <c r="S1270" s="103"/>
      <c r="T1270" s="103"/>
      <c r="U1270" s="103"/>
      <c r="V1270" s="103"/>
      <c r="W1270" s="103"/>
      <c r="X1270" s="103"/>
      <c r="Y1270" s="445"/>
      <c r="AA1270" s="103"/>
      <c r="AI1270" s="103"/>
    </row>
    <row r="1271" spans="4:35" x14ac:dyDescent="0.3">
      <c r="D1271" s="31"/>
      <c r="N1271" s="103"/>
      <c r="P1271" s="103"/>
      <c r="Q1271" s="103"/>
      <c r="R1271" s="127"/>
      <c r="S1271" s="103"/>
      <c r="T1271" s="103"/>
      <c r="U1271" s="103"/>
      <c r="V1271" s="103"/>
      <c r="W1271" s="103"/>
      <c r="X1271" s="103"/>
      <c r="Y1271" s="445"/>
      <c r="AA1271" s="103"/>
      <c r="AI1271" s="103"/>
    </row>
    <row r="1272" spans="4:35" x14ac:dyDescent="0.3">
      <c r="D1272" s="31"/>
      <c r="N1272" s="103"/>
      <c r="P1272" s="103"/>
      <c r="Q1272" s="103"/>
      <c r="R1272" s="127"/>
      <c r="S1272" s="103"/>
      <c r="T1272" s="103"/>
      <c r="U1272" s="103"/>
      <c r="V1272" s="103"/>
      <c r="W1272" s="103"/>
      <c r="X1272" s="103"/>
      <c r="Y1272" s="445"/>
      <c r="AA1272" s="103"/>
      <c r="AI1272" s="103"/>
    </row>
    <row r="1273" spans="4:35" x14ac:dyDescent="0.3">
      <c r="D1273" s="31"/>
      <c r="N1273" s="103"/>
      <c r="P1273" s="103"/>
      <c r="Q1273" s="103"/>
      <c r="R1273" s="127"/>
      <c r="S1273" s="103"/>
      <c r="T1273" s="103"/>
      <c r="U1273" s="103"/>
      <c r="V1273" s="103"/>
      <c r="W1273" s="103"/>
      <c r="X1273" s="103"/>
      <c r="Y1273" s="445"/>
      <c r="AA1273" s="103"/>
      <c r="AI1273" s="103"/>
    </row>
    <row r="1274" spans="4:35" x14ac:dyDescent="0.3">
      <c r="D1274" s="31"/>
      <c r="N1274" s="103"/>
      <c r="P1274" s="103"/>
      <c r="Q1274" s="103"/>
      <c r="R1274" s="127"/>
      <c r="S1274" s="103"/>
      <c r="T1274" s="103"/>
      <c r="U1274" s="103"/>
      <c r="V1274" s="103"/>
      <c r="W1274" s="103"/>
      <c r="X1274" s="103"/>
      <c r="Y1274" s="445"/>
      <c r="AA1274" s="103"/>
      <c r="AI1274" s="103"/>
    </row>
    <row r="1275" spans="4:35" x14ac:dyDescent="0.3">
      <c r="D1275" s="31"/>
      <c r="N1275" s="103"/>
      <c r="P1275" s="103"/>
      <c r="Q1275" s="103"/>
      <c r="R1275" s="127"/>
      <c r="S1275" s="103"/>
      <c r="T1275" s="103"/>
      <c r="U1275" s="103"/>
      <c r="V1275" s="103"/>
      <c r="W1275" s="103"/>
      <c r="X1275" s="103"/>
      <c r="Y1275" s="445"/>
      <c r="AA1275" s="103"/>
      <c r="AI1275" s="103"/>
    </row>
    <row r="1276" spans="4:35" x14ac:dyDescent="0.3">
      <c r="D1276" s="31"/>
      <c r="N1276" s="103"/>
      <c r="P1276" s="103"/>
      <c r="Q1276" s="103"/>
      <c r="R1276" s="127"/>
      <c r="S1276" s="103"/>
      <c r="T1276" s="103"/>
      <c r="U1276" s="103"/>
      <c r="V1276" s="103"/>
      <c r="W1276" s="103"/>
      <c r="X1276" s="103"/>
      <c r="Y1276" s="445"/>
      <c r="AA1276" s="103"/>
      <c r="AI1276" s="103"/>
    </row>
    <row r="1277" spans="4:35" x14ac:dyDescent="0.3">
      <c r="D1277" s="31"/>
      <c r="N1277" s="103"/>
      <c r="P1277" s="103"/>
      <c r="Q1277" s="103"/>
      <c r="R1277" s="127"/>
      <c r="S1277" s="103"/>
      <c r="T1277" s="103"/>
      <c r="U1277" s="103"/>
      <c r="V1277" s="103"/>
      <c r="W1277" s="103"/>
      <c r="X1277" s="103"/>
      <c r="Y1277" s="445"/>
      <c r="AA1277" s="103"/>
      <c r="AI1277" s="103"/>
    </row>
    <row r="1278" spans="4:35" x14ac:dyDescent="0.3">
      <c r="D1278" s="31"/>
      <c r="N1278" s="103"/>
      <c r="P1278" s="103"/>
      <c r="Q1278" s="103"/>
      <c r="R1278" s="127"/>
      <c r="S1278" s="103"/>
      <c r="T1278" s="103"/>
      <c r="U1278" s="103"/>
      <c r="V1278" s="103"/>
      <c r="W1278" s="103"/>
      <c r="X1278" s="103"/>
      <c r="Y1278" s="445"/>
      <c r="AA1278" s="103"/>
      <c r="AI1278" s="103"/>
    </row>
    <row r="1279" spans="4:35" x14ac:dyDescent="0.3">
      <c r="D1279" s="31"/>
      <c r="N1279" s="103"/>
      <c r="P1279" s="103"/>
      <c r="Q1279" s="103"/>
      <c r="R1279" s="127"/>
      <c r="S1279" s="103"/>
      <c r="T1279" s="103"/>
      <c r="U1279" s="103"/>
      <c r="V1279" s="103"/>
      <c r="W1279" s="103"/>
      <c r="X1279" s="103"/>
      <c r="Y1279" s="445"/>
      <c r="AA1279" s="103"/>
      <c r="AI1279" s="103"/>
    </row>
    <row r="1280" spans="4:35" x14ac:dyDescent="0.3">
      <c r="D1280" s="31"/>
      <c r="N1280" s="103"/>
      <c r="P1280" s="103"/>
      <c r="Q1280" s="103"/>
      <c r="R1280" s="127"/>
      <c r="S1280" s="103"/>
      <c r="T1280" s="103"/>
      <c r="U1280" s="103"/>
      <c r="V1280" s="103"/>
      <c r="W1280" s="103"/>
      <c r="X1280" s="103"/>
      <c r="Y1280" s="445"/>
      <c r="AA1280" s="103"/>
      <c r="AI1280" s="103"/>
    </row>
    <row r="1281" spans="4:35" x14ac:dyDescent="0.3">
      <c r="D1281" s="31"/>
      <c r="N1281" s="103"/>
      <c r="P1281" s="103"/>
      <c r="Q1281" s="103"/>
      <c r="R1281" s="127"/>
      <c r="S1281" s="103"/>
      <c r="T1281" s="103"/>
      <c r="U1281" s="103"/>
      <c r="V1281" s="103"/>
      <c r="W1281" s="103"/>
      <c r="X1281" s="103"/>
      <c r="Y1281" s="445"/>
      <c r="AA1281" s="103"/>
      <c r="AI1281" s="103"/>
    </row>
    <row r="1282" spans="4:35" x14ac:dyDescent="0.3">
      <c r="D1282" s="31"/>
      <c r="N1282" s="103"/>
      <c r="P1282" s="103"/>
      <c r="Q1282" s="103"/>
      <c r="R1282" s="127"/>
      <c r="S1282" s="103"/>
      <c r="T1282" s="103"/>
      <c r="U1282" s="103"/>
      <c r="V1282" s="103"/>
      <c r="W1282" s="103"/>
      <c r="X1282" s="103"/>
      <c r="Y1282" s="445"/>
      <c r="AA1282" s="103"/>
      <c r="AI1282" s="103"/>
    </row>
    <row r="1283" spans="4:35" x14ac:dyDescent="0.3">
      <c r="D1283" s="31"/>
      <c r="N1283" s="103"/>
      <c r="P1283" s="103"/>
      <c r="Q1283" s="103"/>
      <c r="R1283" s="127"/>
      <c r="S1283" s="103"/>
      <c r="T1283" s="103"/>
      <c r="U1283" s="103"/>
      <c r="V1283" s="103"/>
      <c r="W1283" s="103"/>
      <c r="X1283" s="103"/>
      <c r="Y1283" s="445"/>
      <c r="AA1283" s="103"/>
      <c r="AI1283" s="103"/>
    </row>
    <row r="1284" spans="4:35" x14ac:dyDescent="0.3">
      <c r="D1284" s="31"/>
      <c r="N1284" s="103"/>
      <c r="P1284" s="103"/>
      <c r="Q1284" s="103"/>
      <c r="R1284" s="127"/>
      <c r="S1284" s="103"/>
      <c r="T1284" s="103"/>
      <c r="U1284" s="103"/>
      <c r="V1284" s="103"/>
      <c r="W1284" s="103"/>
      <c r="X1284" s="103"/>
      <c r="Y1284" s="445"/>
      <c r="AA1284" s="103"/>
      <c r="AI1284" s="103"/>
    </row>
    <row r="1285" spans="4:35" x14ac:dyDescent="0.3">
      <c r="D1285" s="31"/>
      <c r="N1285" s="103"/>
      <c r="P1285" s="103"/>
      <c r="Q1285" s="103"/>
      <c r="R1285" s="127"/>
      <c r="S1285" s="103"/>
      <c r="T1285" s="103"/>
      <c r="U1285" s="103"/>
      <c r="V1285" s="103"/>
      <c r="W1285" s="103"/>
      <c r="X1285" s="103"/>
      <c r="Y1285" s="445"/>
      <c r="AA1285" s="103"/>
      <c r="AI1285" s="103"/>
    </row>
    <row r="1286" spans="4:35" x14ac:dyDescent="0.3">
      <c r="D1286" s="31"/>
      <c r="N1286" s="103"/>
      <c r="P1286" s="103"/>
      <c r="Q1286" s="103"/>
      <c r="R1286" s="127"/>
      <c r="S1286" s="103"/>
      <c r="T1286" s="103"/>
      <c r="U1286" s="103"/>
      <c r="V1286" s="103"/>
      <c r="W1286" s="103"/>
      <c r="X1286" s="103"/>
      <c r="Y1286" s="445"/>
      <c r="AA1286" s="103"/>
      <c r="AI1286" s="103"/>
    </row>
    <row r="1287" spans="4:35" x14ac:dyDescent="0.3">
      <c r="D1287" s="31"/>
      <c r="N1287" s="103"/>
      <c r="P1287" s="103"/>
      <c r="Q1287" s="103"/>
      <c r="R1287" s="127"/>
      <c r="S1287" s="103"/>
      <c r="T1287" s="103"/>
      <c r="U1287" s="103"/>
      <c r="V1287" s="103"/>
      <c r="W1287" s="103"/>
      <c r="X1287" s="103"/>
      <c r="Y1287" s="445"/>
      <c r="AA1287" s="103"/>
      <c r="AI1287" s="103"/>
    </row>
    <row r="1288" spans="4:35" x14ac:dyDescent="0.3">
      <c r="D1288" s="31"/>
      <c r="N1288" s="103"/>
      <c r="P1288" s="103"/>
      <c r="Q1288" s="103"/>
      <c r="R1288" s="127"/>
      <c r="S1288" s="103"/>
      <c r="T1288" s="103"/>
      <c r="U1288" s="103"/>
      <c r="V1288" s="103"/>
      <c r="W1288" s="103"/>
      <c r="X1288" s="103"/>
      <c r="Y1288" s="445"/>
      <c r="AA1288" s="103"/>
      <c r="AI1288" s="103"/>
    </row>
    <row r="1289" spans="4:35" x14ac:dyDescent="0.3">
      <c r="D1289" s="31"/>
      <c r="N1289" s="103"/>
      <c r="P1289" s="103"/>
      <c r="Q1289" s="103"/>
      <c r="R1289" s="127"/>
      <c r="S1289" s="103"/>
      <c r="T1289" s="103"/>
      <c r="U1289" s="103"/>
      <c r="V1289" s="103"/>
      <c r="W1289" s="103"/>
      <c r="X1289" s="103"/>
      <c r="Y1289" s="445"/>
      <c r="AA1289" s="103"/>
      <c r="AI1289" s="103"/>
    </row>
    <row r="1290" spans="4:35" x14ac:dyDescent="0.3">
      <c r="D1290" s="31"/>
      <c r="N1290" s="103"/>
      <c r="P1290" s="103"/>
      <c r="Q1290" s="103"/>
      <c r="R1290" s="127"/>
      <c r="S1290" s="103"/>
      <c r="T1290" s="103"/>
      <c r="U1290" s="103"/>
      <c r="V1290" s="103"/>
      <c r="W1290" s="103"/>
      <c r="X1290" s="103"/>
      <c r="Y1290" s="445"/>
      <c r="AA1290" s="103"/>
      <c r="AI1290" s="103"/>
    </row>
    <row r="1291" spans="4:35" x14ac:dyDescent="0.3">
      <c r="D1291" s="31"/>
      <c r="N1291" s="103"/>
      <c r="P1291" s="103"/>
      <c r="Q1291" s="103"/>
      <c r="R1291" s="127"/>
      <c r="S1291" s="103"/>
      <c r="T1291" s="103"/>
      <c r="U1291" s="103"/>
      <c r="V1291" s="103"/>
      <c r="W1291" s="103"/>
      <c r="X1291" s="103"/>
      <c r="Y1291" s="445"/>
      <c r="AA1291" s="103"/>
      <c r="AI1291" s="103"/>
    </row>
    <row r="1292" spans="4:35" x14ac:dyDescent="0.3">
      <c r="D1292" s="31"/>
      <c r="N1292" s="103"/>
      <c r="P1292" s="103"/>
      <c r="Q1292" s="103"/>
      <c r="R1292" s="127"/>
      <c r="S1292" s="103"/>
      <c r="T1292" s="103"/>
      <c r="U1292" s="103"/>
      <c r="V1292" s="103"/>
      <c r="W1292" s="103"/>
      <c r="X1292" s="103"/>
      <c r="Y1292" s="445"/>
      <c r="AA1292" s="103"/>
      <c r="AI1292" s="103"/>
    </row>
    <row r="1293" spans="4:35" x14ac:dyDescent="0.3">
      <c r="D1293" s="31"/>
      <c r="N1293" s="103"/>
      <c r="P1293" s="103"/>
      <c r="Q1293" s="103"/>
      <c r="R1293" s="127"/>
      <c r="S1293" s="103"/>
      <c r="T1293" s="103"/>
      <c r="U1293" s="103"/>
      <c r="V1293" s="103"/>
      <c r="W1293" s="103"/>
      <c r="X1293" s="103"/>
      <c r="Y1293" s="445"/>
      <c r="AA1293" s="103"/>
      <c r="AI1293" s="103"/>
    </row>
    <row r="1294" spans="4:35" x14ac:dyDescent="0.3">
      <c r="D1294" s="31"/>
      <c r="N1294" s="103"/>
      <c r="P1294" s="103"/>
      <c r="Q1294" s="103"/>
      <c r="R1294" s="127"/>
      <c r="S1294" s="103"/>
      <c r="T1294" s="103"/>
      <c r="U1294" s="103"/>
      <c r="V1294" s="103"/>
      <c r="W1294" s="103"/>
      <c r="X1294" s="103"/>
      <c r="Y1294" s="445"/>
      <c r="AA1294" s="103"/>
      <c r="AI1294" s="103"/>
    </row>
    <row r="1295" spans="4:35" x14ac:dyDescent="0.3">
      <c r="D1295" s="31"/>
      <c r="N1295" s="103"/>
      <c r="P1295" s="103"/>
      <c r="Q1295" s="103"/>
      <c r="R1295" s="127"/>
      <c r="S1295" s="103"/>
      <c r="T1295" s="103"/>
      <c r="U1295" s="103"/>
      <c r="V1295" s="103"/>
      <c r="W1295" s="103"/>
      <c r="X1295" s="103"/>
      <c r="Y1295" s="445"/>
      <c r="AA1295" s="103"/>
      <c r="AI1295" s="103"/>
    </row>
    <row r="1296" spans="4:35" x14ac:dyDescent="0.3">
      <c r="D1296" s="31"/>
      <c r="N1296" s="103"/>
      <c r="P1296" s="103"/>
      <c r="Q1296" s="103"/>
      <c r="R1296" s="127"/>
      <c r="S1296" s="103"/>
      <c r="T1296" s="103"/>
      <c r="U1296" s="103"/>
      <c r="V1296" s="103"/>
      <c r="W1296" s="103"/>
      <c r="X1296" s="103"/>
      <c r="Y1296" s="445"/>
      <c r="AA1296" s="103"/>
      <c r="AI1296" s="103"/>
    </row>
    <row r="1297" spans="4:35" x14ac:dyDescent="0.3">
      <c r="D1297" s="31"/>
      <c r="N1297" s="103"/>
      <c r="P1297" s="103"/>
      <c r="Q1297" s="103"/>
      <c r="R1297" s="127"/>
      <c r="S1297" s="103"/>
      <c r="T1297" s="103"/>
      <c r="U1297" s="103"/>
      <c r="V1297" s="103"/>
      <c r="W1297" s="103"/>
      <c r="X1297" s="103"/>
      <c r="Y1297" s="445"/>
      <c r="AA1297" s="103"/>
      <c r="AI1297" s="103"/>
    </row>
    <row r="1298" spans="4:35" x14ac:dyDescent="0.3">
      <c r="D1298" s="31"/>
      <c r="N1298" s="103"/>
      <c r="P1298" s="103"/>
      <c r="Q1298" s="103"/>
      <c r="R1298" s="127"/>
      <c r="S1298" s="103"/>
      <c r="T1298" s="103"/>
      <c r="U1298" s="103"/>
      <c r="V1298" s="103"/>
      <c r="W1298" s="103"/>
      <c r="X1298" s="103"/>
      <c r="Y1298" s="445"/>
      <c r="AA1298" s="103"/>
      <c r="AI1298" s="103"/>
    </row>
    <row r="1299" spans="4:35" x14ac:dyDescent="0.3">
      <c r="D1299" s="31"/>
      <c r="N1299" s="103"/>
      <c r="P1299" s="103"/>
      <c r="Q1299" s="103"/>
      <c r="R1299" s="127"/>
      <c r="S1299" s="103"/>
      <c r="T1299" s="103"/>
      <c r="U1299" s="103"/>
      <c r="V1299" s="103"/>
      <c r="W1299" s="103"/>
      <c r="X1299" s="103"/>
      <c r="Y1299" s="445"/>
      <c r="AA1299" s="103"/>
      <c r="AI1299" s="103"/>
    </row>
    <row r="1300" spans="4:35" x14ac:dyDescent="0.3">
      <c r="D1300" s="31"/>
      <c r="N1300" s="103"/>
      <c r="P1300" s="103"/>
      <c r="Q1300" s="103"/>
      <c r="R1300" s="127"/>
      <c r="S1300" s="103"/>
      <c r="T1300" s="103"/>
      <c r="U1300" s="103"/>
      <c r="V1300" s="103"/>
      <c r="W1300" s="103"/>
      <c r="X1300" s="103"/>
      <c r="Y1300" s="445"/>
      <c r="AA1300" s="103"/>
      <c r="AI1300" s="103"/>
    </row>
    <row r="1301" spans="4:35" x14ac:dyDescent="0.3">
      <c r="D1301" s="31"/>
      <c r="N1301" s="103"/>
      <c r="P1301" s="103"/>
      <c r="Q1301" s="103"/>
      <c r="R1301" s="127"/>
      <c r="S1301" s="103"/>
      <c r="T1301" s="103"/>
      <c r="U1301" s="103"/>
      <c r="V1301" s="103"/>
      <c r="W1301" s="103"/>
      <c r="X1301" s="103"/>
      <c r="Y1301" s="445"/>
      <c r="AA1301" s="103"/>
      <c r="AI1301" s="103"/>
    </row>
    <row r="1302" spans="4:35" x14ac:dyDescent="0.3">
      <c r="D1302" s="31"/>
      <c r="N1302" s="103"/>
      <c r="P1302" s="103"/>
      <c r="Q1302" s="103"/>
      <c r="R1302" s="127"/>
      <c r="S1302" s="103"/>
      <c r="T1302" s="103"/>
      <c r="U1302" s="103"/>
      <c r="V1302" s="103"/>
      <c r="W1302" s="103"/>
      <c r="X1302" s="103"/>
      <c r="Y1302" s="445"/>
      <c r="AA1302" s="103"/>
      <c r="AI1302" s="103"/>
    </row>
    <row r="1303" spans="4:35" x14ac:dyDescent="0.3">
      <c r="D1303" s="31"/>
      <c r="N1303" s="103"/>
      <c r="P1303" s="103"/>
      <c r="Q1303" s="103"/>
      <c r="R1303" s="127"/>
      <c r="S1303" s="103"/>
      <c r="T1303" s="103"/>
      <c r="U1303" s="103"/>
      <c r="V1303" s="103"/>
      <c r="W1303" s="103"/>
      <c r="X1303" s="103"/>
      <c r="Y1303" s="445"/>
      <c r="AA1303" s="103"/>
      <c r="AI1303" s="103"/>
    </row>
    <row r="1304" spans="4:35" x14ac:dyDescent="0.3">
      <c r="D1304" s="31"/>
      <c r="N1304" s="103"/>
      <c r="P1304" s="103"/>
      <c r="Q1304" s="103"/>
      <c r="R1304" s="127"/>
      <c r="S1304" s="103"/>
      <c r="T1304" s="103"/>
      <c r="U1304" s="103"/>
      <c r="V1304" s="103"/>
      <c r="W1304" s="103"/>
      <c r="X1304" s="103"/>
      <c r="Y1304" s="445"/>
      <c r="AA1304" s="103"/>
      <c r="AI1304" s="103"/>
    </row>
    <row r="1305" spans="4:35" x14ac:dyDescent="0.3">
      <c r="D1305" s="31"/>
      <c r="N1305" s="103"/>
      <c r="P1305" s="103"/>
      <c r="Q1305" s="103"/>
      <c r="R1305" s="127"/>
      <c r="S1305" s="103"/>
      <c r="T1305" s="103"/>
      <c r="U1305" s="103"/>
      <c r="V1305" s="103"/>
      <c r="W1305" s="103"/>
      <c r="X1305" s="103"/>
      <c r="Y1305" s="445"/>
      <c r="AA1305" s="103"/>
      <c r="AI1305" s="103"/>
    </row>
    <row r="1306" spans="4:35" x14ac:dyDescent="0.3">
      <c r="D1306" s="31"/>
      <c r="N1306" s="103"/>
      <c r="P1306" s="103"/>
      <c r="Q1306" s="103"/>
      <c r="R1306" s="127"/>
      <c r="S1306" s="103"/>
      <c r="T1306" s="103"/>
      <c r="U1306" s="103"/>
      <c r="V1306" s="103"/>
      <c r="W1306" s="103"/>
      <c r="X1306" s="103"/>
      <c r="Y1306" s="445"/>
      <c r="AA1306" s="103"/>
      <c r="AI1306" s="103"/>
    </row>
    <row r="1307" spans="4:35" x14ac:dyDescent="0.3">
      <c r="D1307" s="31"/>
      <c r="N1307" s="103"/>
      <c r="P1307" s="103"/>
      <c r="Q1307" s="103"/>
      <c r="R1307" s="127"/>
      <c r="S1307" s="103"/>
      <c r="T1307" s="103"/>
      <c r="U1307" s="103"/>
      <c r="V1307" s="103"/>
      <c r="W1307" s="103"/>
      <c r="X1307" s="103"/>
      <c r="Y1307" s="445"/>
      <c r="AA1307" s="103"/>
      <c r="AI1307" s="103"/>
    </row>
    <row r="1308" spans="4:35" x14ac:dyDescent="0.3">
      <c r="D1308" s="31"/>
      <c r="N1308" s="103"/>
      <c r="P1308" s="103"/>
      <c r="Q1308" s="103"/>
      <c r="R1308" s="127"/>
      <c r="S1308" s="103"/>
      <c r="T1308" s="103"/>
      <c r="U1308" s="103"/>
      <c r="V1308" s="103"/>
      <c r="W1308" s="103"/>
      <c r="X1308" s="103"/>
      <c r="Y1308" s="445"/>
      <c r="AA1308" s="103"/>
      <c r="AI1308" s="103"/>
    </row>
    <row r="1309" spans="4:35" x14ac:dyDescent="0.3">
      <c r="D1309" s="31"/>
      <c r="N1309" s="103"/>
      <c r="P1309" s="103"/>
      <c r="Q1309" s="103"/>
      <c r="R1309" s="127"/>
      <c r="S1309" s="103"/>
      <c r="T1309" s="103"/>
      <c r="U1309" s="103"/>
      <c r="V1309" s="103"/>
      <c r="W1309" s="103"/>
      <c r="X1309" s="103"/>
      <c r="Y1309" s="445"/>
      <c r="AA1309" s="103"/>
      <c r="AI1309" s="103"/>
    </row>
    <row r="1310" spans="4:35" x14ac:dyDescent="0.3">
      <c r="D1310" s="31"/>
      <c r="N1310" s="103"/>
      <c r="P1310" s="103"/>
      <c r="Q1310" s="103"/>
      <c r="R1310" s="127"/>
      <c r="S1310" s="103"/>
      <c r="T1310" s="103"/>
      <c r="U1310" s="103"/>
      <c r="V1310" s="103"/>
      <c r="W1310" s="103"/>
      <c r="X1310" s="103"/>
      <c r="Y1310" s="445"/>
      <c r="AA1310" s="103"/>
      <c r="AI1310" s="103"/>
    </row>
    <row r="1311" spans="4:35" x14ac:dyDescent="0.3">
      <c r="D1311" s="31"/>
      <c r="N1311" s="103"/>
      <c r="P1311" s="103"/>
      <c r="Q1311" s="103"/>
      <c r="R1311" s="127"/>
      <c r="S1311" s="103"/>
      <c r="T1311" s="103"/>
      <c r="U1311" s="103"/>
      <c r="V1311" s="103"/>
      <c r="W1311" s="103"/>
      <c r="X1311" s="103"/>
      <c r="Y1311" s="445"/>
      <c r="AA1311" s="103"/>
      <c r="AI1311" s="103"/>
    </row>
    <row r="1312" spans="4:35" x14ac:dyDescent="0.3">
      <c r="D1312" s="31"/>
      <c r="N1312" s="103"/>
      <c r="P1312" s="103"/>
      <c r="Q1312" s="103"/>
      <c r="R1312" s="127"/>
      <c r="S1312" s="103"/>
      <c r="T1312" s="103"/>
      <c r="U1312" s="103"/>
      <c r="V1312" s="103"/>
      <c r="W1312" s="103"/>
      <c r="X1312" s="103"/>
      <c r="Y1312" s="445"/>
      <c r="AA1312" s="103"/>
      <c r="AI1312" s="103"/>
    </row>
    <row r="1313" spans="4:35" x14ac:dyDescent="0.3">
      <c r="D1313" s="31"/>
      <c r="N1313" s="103"/>
      <c r="P1313" s="103"/>
      <c r="Q1313" s="103"/>
      <c r="R1313" s="127"/>
      <c r="S1313" s="103"/>
      <c r="T1313" s="103"/>
      <c r="U1313" s="103"/>
      <c r="V1313" s="103"/>
      <c r="W1313" s="103"/>
      <c r="X1313" s="103"/>
      <c r="Y1313" s="445"/>
      <c r="AA1313" s="103"/>
      <c r="AI1313" s="103"/>
    </row>
    <row r="1314" spans="4:35" x14ac:dyDescent="0.3">
      <c r="D1314" s="31"/>
      <c r="N1314" s="103"/>
      <c r="P1314" s="103"/>
      <c r="Q1314" s="103"/>
      <c r="R1314" s="127"/>
      <c r="S1314" s="103"/>
      <c r="T1314" s="103"/>
      <c r="U1314" s="103"/>
      <c r="V1314" s="103"/>
      <c r="W1314" s="103"/>
      <c r="X1314" s="103"/>
      <c r="Y1314" s="445"/>
      <c r="AA1314" s="103"/>
      <c r="AI1314" s="103"/>
    </row>
    <row r="1315" spans="4:35" x14ac:dyDescent="0.3">
      <c r="D1315" s="31"/>
      <c r="N1315" s="103"/>
      <c r="P1315" s="103"/>
      <c r="Q1315" s="103"/>
      <c r="R1315" s="127"/>
      <c r="S1315" s="103"/>
      <c r="T1315" s="103"/>
      <c r="U1315" s="103"/>
      <c r="V1315" s="103"/>
      <c r="W1315" s="103"/>
      <c r="X1315" s="103"/>
      <c r="Y1315" s="445"/>
      <c r="AA1315" s="103"/>
      <c r="AI1315" s="103"/>
    </row>
    <row r="1316" spans="4:35" x14ac:dyDescent="0.3">
      <c r="D1316" s="31"/>
      <c r="N1316" s="103"/>
      <c r="P1316" s="103"/>
      <c r="Q1316" s="103"/>
      <c r="R1316" s="127"/>
      <c r="S1316" s="103"/>
      <c r="T1316" s="103"/>
      <c r="U1316" s="103"/>
      <c r="V1316" s="103"/>
      <c r="W1316" s="103"/>
      <c r="X1316" s="103"/>
      <c r="Y1316" s="445"/>
      <c r="AA1316" s="103"/>
      <c r="AI1316" s="103"/>
    </row>
    <row r="1317" spans="4:35" x14ac:dyDescent="0.3">
      <c r="D1317" s="31"/>
      <c r="N1317" s="103"/>
      <c r="P1317" s="103"/>
      <c r="Q1317" s="103"/>
      <c r="R1317" s="127"/>
      <c r="S1317" s="103"/>
      <c r="T1317" s="103"/>
      <c r="U1317" s="103"/>
      <c r="V1317" s="103"/>
      <c r="W1317" s="103"/>
      <c r="X1317" s="103"/>
      <c r="Y1317" s="445"/>
      <c r="AA1317" s="103"/>
      <c r="AI1317" s="103"/>
    </row>
    <row r="1318" spans="4:35" x14ac:dyDescent="0.3">
      <c r="D1318" s="31"/>
      <c r="N1318" s="103"/>
      <c r="P1318" s="103"/>
      <c r="Q1318" s="103"/>
      <c r="R1318" s="127"/>
      <c r="S1318" s="103"/>
      <c r="T1318" s="103"/>
      <c r="U1318" s="103"/>
      <c r="V1318" s="103"/>
      <c r="W1318" s="103"/>
      <c r="X1318" s="103"/>
      <c r="Y1318" s="445"/>
      <c r="AA1318" s="103"/>
      <c r="AI1318" s="103"/>
    </row>
    <row r="1319" spans="4:35" x14ac:dyDescent="0.3">
      <c r="D1319" s="31"/>
      <c r="N1319" s="103"/>
      <c r="P1319" s="103"/>
      <c r="Q1319" s="103"/>
      <c r="R1319" s="127"/>
      <c r="S1319" s="103"/>
      <c r="T1319" s="103"/>
      <c r="U1319" s="103"/>
      <c r="V1319" s="103"/>
      <c r="W1319" s="103"/>
      <c r="X1319" s="103"/>
      <c r="Y1319" s="445"/>
      <c r="AA1319" s="103"/>
      <c r="AI1319" s="103"/>
    </row>
    <row r="1320" spans="4:35" x14ac:dyDescent="0.3">
      <c r="D1320" s="31"/>
      <c r="N1320" s="103"/>
      <c r="P1320" s="103"/>
      <c r="Q1320" s="103"/>
      <c r="R1320" s="127"/>
      <c r="S1320" s="103"/>
      <c r="T1320" s="103"/>
      <c r="U1320" s="103"/>
      <c r="V1320" s="103"/>
      <c r="W1320" s="103"/>
      <c r="X1320" s="103"/>
      <c r="Y1320" s="445"/>
      <c r="AA1320" s="103"/>
      <c r="AI1320" s="103"/>
    </row>
    <row r="1321" spans="4:35" x14ac:dyDescent="0.3">
      <c r="D1321" s="31"/>
      <c r="N1321" s="103"/>
      <c r="P1321" s="103"/>
      <c r="Q1321" s="103"/>
      <c r="R1321" s="127"/>
      <c r="S1321" s="103"/>
      <c r="T1321" s="103"/>
      <c r="U1321" s="103"/>
      <c r="V1321" s="103"/>
      <c r="W1321" s="103"/>
      <c r="X1321" s="103"/>
      <c r="Y1321" s="445"/>
      <c r="AA1321" s="103"/>
      <c r="AI1321" s="103"/>
    </row>
    <row r="1322" spans="4:35" x14ac:dyDescent="0.3">
      <c r="D1322" s="31"/>
      <c r="N1322" s="103"/>
      <c r="P1322" s="103"/>
      <c r="Q1322" s="103"/>
      <c r="R1322" s="127"/>
      <c r="S1322" s="103"/>
      <c r="T1322" s="103"/>
      <c r="U1322" s="103"/>
      <c r="V1322" s="103"/>
      <c r="W1322" s="103"/>
      <c r="X1322" s="103"/>
      <c r="Y1322" s="445"/>
      <c r="AA1322" s="103"/>
      <c r="AI1322" s="103"/>
    </row>
    <row r="1323" spans="4:35" x14ac:dyDescent="0.3">
      <c r="D1323" s="31"/>
      <c r="N1323" s="103"/>
      <c r="P1323" s="103"/>
      <c r="Q1323" s="103"/>
      <c r="R1323" s="127"/>
      <c r="S1323" s="103"/>
      <c r="T1323" s="103"/>
      <c r="U1323" s="103"/>
      <c r="V1323" s="103"/>
      <c r="W1323" s="103"/>
      <c r="X1323" s="103"/>
      <c r="Y1323" s="445"/>
      <c r="AA1323" s="103"/>
      <c r="AI1323" s="103"/>
    </row>
    <row r="1324" spans="4:35" x14ac:dyDescent="0.3">
      <c r="D1324" s="31"/>
      <c r="N1324" s="103"/>
      <c r="P1324" s="103"/>
      <c r="Q1324" s="103"/>
      <c r="R1324" s="127"/>
      <c r="S1324" s="103"/>
      <c r="T1324" s="103"/>
      <c r="U1324" s="103"/>
      <c r="V1324" s="103"/>
      <c r="W1324" s="103"/>
      <c r="X1324" s="103"/>
      <c r="Y1324" s="445"/>
      <c r="AA1324" s="103"/>
      <c r="AI1324" s="103"/>
    </row>
    <row r="1325" spans="4:35" x14ac:dyDescent="0.3">
      <c r="D1325" s="31"/>
      <c r="N1325" s="103"/>
      <c r="P1325" s="103"/>
      <c r="Q1325" s="103"/>
      <c r="R1325" s="127"/>
      <c r="S1325" s="103"/>
      <c r="T1325" s="103"/>
      <c r="U1325" s="103"/>
      <c r="V1325" s="103"/>
      <c r="W1325" s="103"/>
      <c r="X1325" s="103"/>
      <c r="Y1325" s="445"/>
      <c r="AA1325" s="103"/>
      <c r="AI1325" s="103"/>
    </row>
    <row r="1326" spans="4:35" x14ac:dyDescent="0.3">
      <c r="D1326" s="31"/>
      <c r="N1326" s="103"/>
      <c r="P1326" s="103"/>
      <c r="Q1326" s="103"/>
      <c r="R1326" s="127"/>
      <c r="S1326" s="103"/>
      <c r="T1326" s="103"/>
      <c r="U1326" s="103"/>
      <c r="V1326" s="103"/>
      <c r="W1326" s="103"/>
      <c r="X1326" s="103"/>
      <c r="Y1326" s="445"/>
      <c r="AA1326" s="103"/>
      <c r="AI1326" s="103"/>
    </row>
    <row r="1327" spans="4:35" x14ac:dyDescent="0.3">
      <c r="D1327" s="31"/>
      <c r="N1327" s="103"/>
      <c r="P1327" s="103"/>
      <c r="Q1327" s="103"/>
      <c r="R1327" s="127"/>
      <c r="S1327" s="103"/>
      <c r="T1327" s="103"/>
      <c r="U1327" s="103"/>
      <c r="V1327" s="103"/>
      <c r="W1327" s="103"/>
      <c r="X1327" s="103"/>
      <c r="Y1327" s="445"/>
      <c r="AA1327" s="103"/>
      <c r="AI1327" s="103"/>
    </row>
    <row r="1328" spans="4:35" x14ac:dyDescent="0.3">
      <c r="D1328" s="31"/>
      <c r="N1328" s="103"/>
      <c r="P1328" s="103"/>
      <c r="Q1328" s="103"/>
      <c r="R1328" s="127"/>
      <c r="S1328" s="103"/>
      <c r="T1328" s="103"/>
      <c r="U1328" s="103"/>
      <c r="V1328" s="103"/>
      <c r="W1328" s="103"/>
      <c r="X1328" s="103"/>
      <c r="Y1328" s="445"/>
      <c r="AA1328" s="103"/>
      <c r="AI1328" s="103"/>
    </row>
    <row r="1329" spans="4:35" x14ac:dyDescent="0.3">
      <c r="D1329" s="31"/>
      <c r="N1329" s="103"/>
      <c r="P1329" s="103"/>
      <c r="Q1329" s="103"/>
      <c r="R1329" s="127"/>
      <c r="S1329" s="103"/>
      <c r="T1329" s="103"/>
      <c r="U1329" s="103"/>
      <c r="V1329" s="103"/>
      <c r="W1329" s="103"/>
      <c r="X1329" s="103"/>
      <c r="Y1329" s="445"/>
      <c r="AA1329" s="103"/>
      <c r="AI1329" s="103"/>
    </row>
    <row r="1330" spans="4:35" x14ac:dyDescent="0.3">
      <c r="D1330" s="31"/>
      <c r="N1330" s="103"/>
      <c r="P1330" s="103"/>
      <c r="Q1330" s="103"/>
      <c r="R1330" s="127"/>
      <c r="S1330" s="103"/>
      <c r="T1330" s="103"/>
      <c r="U1330" s="103"/>
      <c r="V1330" s="103"/>
      <c r="W1330" s="103"/>
      <c r="X1330" s="103"/>
      <c r="Y1330" s="445"/>
      <c r="AA1330" s="103"/>
      <c r="AI1330" s="103"/>
    </row>
    <row r="1331" spans="4:35" x14ac:dyDescent="0.3">
      <c r="D1331" s="31"/>
      <c r="N1331" s="103"/>
      <c r="P1331" s="103"/>
      <c r="Q1331" s="103"/>
      <c r="R1331" s="127"/>
      <c r="S1331" s="103"/>
      <c r="T1331" s="103"/>
      <c r="U1331" s="103"/>
      <c r="V1331" s="103"/>
      <c r="W1331" s="103"/>
      <c r="X1331" s="103"/>
      <c r="Y1331" s="445"/>
      <c r="AA1331" s="103"/>
      <c r="AI1331" s="103"/>
    </row>
    <row r="1332" spans="4:35" x14ac:dyDescent="0.3">
      <c r="D1332" s="31"/>
      <c r="N1332" s="103"/>
      <c r="P1332" s="103"/>
      <c r="Q1332" s="103"/>
      <c r="R1332" s="127"/>
      <c r="S1332" s="103"/>
      <c r="T1332" s="103"/>
      <c r="U1332" s="103"/>
      <c r="V1332" s="103"/>
      <c r="W1332" s="103"/>
      <c r="X1332" s="103"/>
      <c r="Y1332" s="445"/>
      <c r="AA1332" s="103"/>
      <c r="AI1332" s="103"/>
    </row>
    <row r="1333" spans="4:35" x14ac:dyDescent="0.3">
      <c r="D1333" s="31"/>
      <c r="N1333" s="103"/>
      <c r="P1333" s="103"/>
      <c r="Q1333" s="103"/>
      <c r="R1333" s="127"/>
      <c r="S1333" s="103"/>
      <c r="T1333" s="103"/>
      <c r="U1333" s="103"/>
      <c r="V1333" s="103"/>
      <c r="W1333" s="103"/>
      <c r="X1333" s="103"/>
      <c r="Y1333" s="445"/>
      <c r="AA1333" s="103"/>
      <c r="AI1333" s="103"/>
    </row>
    <row r="1334" spans="4:35" x14ac:dyDescent="0.3">
      <c r="D1334" s="31"/>
      <c r="N1334" s="103"/>
      <c r="P1334" s="103"/>
      <c r="Q1334" s="103"/>
      <c r="R1334" s="127"/>
      <c r="S1334" s="103"/>
      <c r="T1334" s="103"/>
      <c r="U1334" s="103"/>
      <c r="V1334" s="103"/>
      <c r="W1334" s="103"/>
      <c r="X1334" s="103"/>
      <c r="Y1334" s="445"/>
      <c r="AA1334" s="103"/>
      <c r="AI1334" s="103"/>
    </row>
    <row r="1335" spans="4:35" x14ac:dyDescent="0.3">
      <c r="D1335" s="31"/>
      <c r="N1335" s="103"/>
      <c r="P1335" s="103"/>
      <c r="Q1335" s="103"/>
      <c r="R1335" s="127"/>
      <c r="S1335" s="103"/>
      <c r="T1335" s="103"/>
      <c r="U1335" s="103"/>
      <c r="V1335" s="103"/>
      <c r="W1335" s="103"/>
      <c r="X1335" s="103"/>
      <c r="Y1335" s="445"/>
      <c r="AA1335" s="103"/>
      <c r="AI1335" s="103"/>
    </row>
    <row r="1336" spans="4:35" x14ac:dyDescent="0.3">
      <c r="D1336" s="31"/>
      <c r="N1336" s="103"/>
      <c r="P1336" s="103"/>
      <c r="Q1336" s="103"/>
      <c r="R1336" s="127"/>
      <c r="S1336" s="103"/>
      <c r="T1336" s="103"/>
      <c r="U1336" s="103"/>
      <c r="V1336" s="103"/>
      <c r="W1336" s="103"/>
      <c r="X1336" s="103"/>
      <c r="Y1336" s="445"/>
      <c r="AA1336" s="103"/>
      <c r="AI1336" s="103"/>
    </row>
    <row r="1337" spans="4:35" x14ac:dyDescent="0.3">
      <c r="D1337" s="31"/>
      <c r="N1337" s="103"/>
      <c r="P1337" s="103"/>
      <c r="Q1337" s="103"/>
      <c r="R1337" s="127"/>
      <c r="S1337" s="103"/>
      <c r="T1337" s="103"/>
      <c r="U1337" s="103"/>
      <c r="V1337" s="103"/>
      <c r="W1337" s="103"/>
      <c r="X1337" s="103"/>
      <c r="Y1337" s="445"/>
      <c r="AA1337" s="103"/>
      <c r="AI1337" s="103"/>
    </row>
    <row r="1338" spans="4:35" x14ac:dyDescent="0.3">
      <c r="D1338" s="31"/>
      <c r="N1338" s="103"/>
      <c r="P1338" s="103"/>
      <c r="Q1338" s="103"/>
      <c r="R1338" s="127"/>
      <c r="S1338" s="103"/>
      <c r="T1338" s="103"/>
      <c r="U1338" s="103"/>
      <c r="V1338" s="103"/>
      <c r="W1338" s="103"/>
      <c r="X1338" s="103"/>
      <c r="Y1338" s="445"/>
      <c r="AA1338" s="103"/>
      <c r="AI1338" s="103"/>
    </row>
    <row r="1339" spans="4:35" x14ac:dyDescent="0.3">
      <c r="D1339" s="31"/>
      <c r="N1339" s="103"/>
      <c r="P1339" s="103"/>
      <c r="Q1339" s="103"/>
      <c r="R1339" s="127"/>
      <c r="S1339" s="103"/>
      <c r="T1339" s="103"/>
      <c r="U1339" s="103"/>
      <c r="V1339" s="103"/>
      <c r="W1339" s="103"/>
      <c r="X1339" s="103"/>
      <c r="Y1339" s="445"/>
      <c r="AA1339" s="103"/>
      <c r="AI1339" s="103"/>
    </row>
    <row r="1340" spans="4:35" x14ac:dyDescent="0.3">
      <c r="D1340" s="31"/>
      <c r="N1340" s="103"/>
      <c r="P1340" s="103"/>
      <c r="Q1340" s="103"/>
      <c r="R1340" s="127"/>
      <c r="S1340" s="103"/>
      <c r="T1340" s="103"/>
      <c r="U1340" s="103"/>
      <c r="V1340" s="103"/>
      <c r="W1340" s="103"/>
      <c r="X1340" s="103"/>
      <c r="Y1340" s="445"/>
      <c r="AA1340" s="103"/>
      <c r="AI1340" s="103"/>
    </row>
    <row r="1341" spans="4:35" x14ac:dyDescent="0.3">
      <c r="D1341" s="31"/>
      <c r="N1341" s="103"/>
      <c r="P1341" s="103"/>
      <c r="Q1341" s="103"/>
      <c r="R1341" s="127"/>
      <c r="S1341" s="103"/>
      <c r="T1341" s="103"/>
      <c r="U1341" s="103"/>
      <c r="V1341" s="103"/>
      <c r="W1341" s="103"/>
      <c r="X1341" s="103"/>
      <c r="Y1341" s="445"/>
      <c r="AA1341" s="103"/>
      <c r="AI1341" s="103"/>
    </row>
    <row r="1342" spans="4:35" x14ac:dyDescent="0.3">
      <c r="D1342" s="31"/>
      <c r="N1342" s="103"/>
      <c r="P1342" s="103"/>
      <c r="Q1342" s="103"/>
      <c r="R1342" s="127"/>
      <c r="S1342" s="103"/>
      <c r="T1342" s="103"/>
      <c r="U1342" s="103"/>
      <c r="V1342" s="103"/>
      <c r="W1342" s="103"/>
      <c r="X1342" s="103"/>
      <c r="Y1342" s="445"/>
      <c r="AA1342" s="103"/>
      <c r="AI1342" s="103"/>
    </row>
    <row r="1343" spans="4:35" x14ac:dyDescent="0.3">
      <c r="D1343" s="31"/>
      <c r="N1343" s="103"/>
      <c r="P1343" s="103"/>
      <c r="Q1343" s="103"/>
      <c r="R1343" s="127"/>
      <c r="S1343" s="103"/>
      <c r="T1343" s="103"/>
      <c r="U1343" s="103"/>
      <c r="V1343" s="103"/>
      <c r="W1343" s="103"/>
      <c r="X1343" s="103"/>
      <c r="Y1343" s="445"/>
      <c r="AA1343" s="103"/>
      <c r="AI1343" s="103"/>
    </row>
    <row r="1344" spans="4:35" x14ac:dyDescent="0.3">
      <c r="D1344" s="31"/>
      <c r="N1344" s="103"/>
      <c r="P1344" s="103"/>
      <c r="Q1344" s="103"/>
      <c r="R1344" s="127"/>
      <c r="S1344" s="103"/>
      <c r="T1344" s="103"/>
      <c r="U1344" s="103"/>
      <c r="V1344" s="103"/>
      <c r="W1344" s="103"/>
      <c r="X1344" s="103"/>
      <c r="Y1344" s="445"/>
      <c r="AA1344" s="103"/>
      <c r="AI1344" s="103"/>
    </row>
    <row r="1345" spans="4:35" x14ac:dyDescent="0.3">
      <c r="D1345" s="31"/>
      <c r="N1345" s="103"/>
      <c r="P1345" s="103"/>
      <c r="Q1345" s="103"/>
      <c r="R1345" s="127"/>
      <c r="S1345" s="103"/>
      <c r="T1345" s="103"/>
      <c r="U1345" s="103"/>
      <c r="V1345" s="103"/>
      <c r="W1345" s="103"/>
      <c r="X1345" s="103"/>
      <c r="Y1345" s="445"/>
      <c r="AA1345" s="103"/>
      <c r="AI1345" s="103"/>
    </row>
    <row r="1346" spans="4:35" x14ac:dyDescent="0.3">
      <c r="D1346" s="31"/>
      <c r="N1346" s="103"/>
      <c r="P1346" s="103"/>
      <c r="Q1346" s="103"/>
      <c r="R1346" s="127"/>
      <c r="S1346" s="103"/>
      <c r="T1346" s="103"/>
      <c r="U1346" s="103"/>
      <c r="V1346" s="103"/>
      <c r="W1346" s="103"/>
      <c r="X1346" s="103"/>
      <c r="Y1346" s="445"/>
      <c r="AA1346" s="103"/>
      <c r="AI1346" s="103"/>
    </row>
    <row r="1347" spans="4:35" x14ac:dyDescent="0.3">
      <c r="D1347" s="31"/>
      <c r="N1347" s="103"/>
      <c r="P1347" s="103"/>
      <c r="Q1347" s="103"/>
      <c r="R1347" s="127"/>
      <c r="S1347" s="103"/>
      <c r="T1347" s="103"/>
      <c r="U1347" s="103"/>
      <c r="V1347" s="103"/>
      <c r="W1347" s="103"/>
      <c r="X1347" s="103"/>
      <c r="Y1347" s="445"/>
      <c r="AA1347" s="103"/>
      <c r="AI1347" s="103"/>
    </row>
    <row r="1348" spans="4:35" x14ac:dyDescent="0.3">
      <c r="D1348" s="31"/>
      <c r="N1348" s="103"/>
      <c r="P1348" s="103"/>
      <c r="Q1348" s="103"/>
      <c r="R1348" s="127"/>
      <c r="S1348" s="103"/>
      <c r="T1348" s="103"/>
      <c r="U1348" s="103"/>
      <c r="V1348" s="103"/>
      <c r="W1348" s="103"/>
      <c r="X1348" s="103"/>
      <c r="Y1348" s="445"/>
      <c r="AA1348" s="103"/>
      <c r="AI1348" s="103"/>
    </row>
    <row r="1349" spans="4:35" x14ac:dyDescent="0.3">
      <c r="D1349" s="31"/>
      <c r="N1349" s="103"/>
      <c r="P1349" s="103"/>
      <c r="Q1349" s="103"/>
      <c r="R1349" s="127"/>
      <c r="S1349" s="103"/>
      <c r="T1349" s="103"/>
      <c r="U1349" s="103"/>
      <c r="V1349" s="103"/>
      <c r="W1349" s="103"/>
      <c r="X1349" s="103"/>
      <c r="Y1349" s="445"/>
      <c r="AA1349" s="103"/>
      <c r="AI1349" s="103"/>
    </row>
    <row r="1350" spans="4:35" x14ac:dyDescent="0.3">
      <c r="D1350" s="31"/>
      <c r="N1350" s="103"/>
      <c r="P1350" s="103"/>
      <c r="Q1350" s="103"/>
      <c r="R1350" s="127"/>
      <c r="S1350" s="103"/>
      <c r="T1350" s="103"/>
      <c r="U1350" s="103"/>
      <c r="V1350" s="103"/>
      <c r="W1350" s="103"/>
      <c r="X1350" s="103"/>
      <c r="Y1350" s="445"/>
      <c r="AA1350" s="103"/>
      <c r="AI1350" s="103"/>
    </row>
    <row r="1351" spans="4:35" x14ac:dyDescent="0.3">
      <c r="D1351" s="31"/>
      <c r="N1351" s="103"/>
      <c r="P1351" s="103"/>
      <c r="Q1351" s="103"/>
      <c r="R1351" s="127"/>
      <c r="S1351" s="103"/>
      <c r="T1351" s="103"/>
      <c r="U1351" s="103"/>
      <c r="V1351" s="103"/>
      <c r="W1351" s="103"/>
      <c r="X1351" s="103"/>
      <c r="Y1351" s="445"/>
      <c r="AA1351" s="103"/>
      <c r="AI1351" s="103"/>
    </row>
    <row r="1352" spans="4:35" x14ac:dyDescent="0.3">
      <c r="D1352" s="31"/>
      <c r="N1352" s="103"/>
      <c r="P1352" s="103"/>
      <c r="Q1352" s="103"/>
      <c r="R1352" s="127"/>
      <c r="S1352" s="103"/>
      <c r="T1352" s="103"/>
      <c r="U1352" s="103"/>
      <c r="V1352" s="103"/>
      <c r="W1352" s="103"/>
      <c r="X1352" s="103"/>
      <c r="Y1352" s="445"/>
      <c r="AA1352" s="103"/>
      <c r="AI1352" s="103"/>
    </row>
    <row r="1353" spans="4:35" x14ac:dyDescent="0.3">
      <c r="D1353" s="31"/>
      <c r="N1353" s="103"/>
      <c r="P1353" s="103"/>
      <c r="Q1353" s="103"/>
      <c r="R1353" s="127"/>
      <c r="S1353" s="103"/>
      <c r="T1353" s="103"/>
      <c r="U1353" s="103"/>
      <c r="V1353" s="103"/>
      <c r="W1353" s="103"/>
      <c r="X1353" s="103"/>
      <c r="Y1353" s="445"/>
      <c r="AA1353" s="103"/>
      <c r="AI1353" s="103"/>
    </row>
    <row r="1354" spans="4:35" x14ac:dyDescent="0.3">
      <c r="D1354" s="31"/>
      <c r="N1354" s="103"/>
      <c r="P1354" s="103"/>
      <c r="Q1354" s="103"/>
      <c r="R1354" s="127"/>
      <c r="S1354" s="103"/>
      <c r="T1354" s="103"/>
      <c r="U1354" s="103"/>
      <c r="V1354" s="103"/>
      <c r="W1354" s="103"/>
      <c r="X1354" s="103"/>
      <c r="Y1354" s="445"/>
      <c r="AA1354" s="103"/>
      <c r="AI1354" s="103"/>
    </row>
    <row r="1355" spans="4:35" x14ac:dyDescent="0.3">
      <c r="D1355" s="31"/>
      <c r="N1355" s="103"/>
      <c r="P1355" s="103"/>
      <c r="Q1355" s="103"/>
      <c r="R1355" s="127"/>
      <c r="S1355" s="103"/>
      <c r="T1355" s="103"/>
      <c r="U1355" s="103"/>
      <c r="V1355" s="103"/>
      <c r="W1355" s="103"/>
      <c r="X1355" s="103"/>
      <c r="Y1355" s="445"/>
      <c r="AA1355" s="103"/>
      <c r="AI1355" s="103"/>
    </row>
    <row r="1356" spans="4:35" x14ac:dyDescent="0.3">
      <c r="D1356" s="31"/>
      <c r="N1356" s="103"/>
      <c r="P1356" s="103"/>
      <c r="Q1356" s="103"/>
      <c r="R1356" s="127"/>
      <c r="S1356" s="103"/>
      <c r="T1356" s="103"/>
      <c r="U1356" s="103"/>
      <c r="V1356" s="103"/>
      <c r="W1356" s="103"/>
      <c r="X1356" s="103"/>
      <c r="Y1356" s="445"/>
      <c r="AA1356" s="103"/>
      <c r="AI1356" s="103"/>
    </row>
    <row r="1357" spans="4:35" x14ac:dyDescent="0.3">
      <c r="D1357" s="31"/>
      <c r="N1357" s="103"/>
      <c r="P1357" s="103"/>
      <c r="Q1357" s="103"/>
      <c r="R1357" s="127"/>
      <c r="S1357" s="103"/>
      <c r="T1357" s="103"/>
      <c r="U1357" s="103"/>
      <c r="V1357" s="103"/>
      <c r="W1357" s="103"/>
      <c r="X1357" s="103"/>
      <c r="Y1357" s="445"/>
      <c r="AA1357" s="103"/>
      <c r="AI1357" s="103"/>
    </row>
    <row r="1358" spans="4:35" x14ac:dyDescent="0.3">
      <c r="D1358" s="31"/>
      <c r="N1358" s="103"/>
      <c r="P1358" s="103"/>
      <c r="Q1358" s="103"/>
      <c r="R1358" s="127"/>
      <c r="S1358" s="103"/>
      <c r="T1358" s="103"/>
      <c r="U1358" s="103"/>
      <c r="V1358" s="103"/>
      <c r="W1358" s="103"/>
      <c r="X1358" s="103"/>
      <c r="Y1358" s="445"/>
      <c r="AA1358" s="103"/>
      <c r="AI1358" s="103"/>
    </row>
    <row r="1359" spans="4:35" x14ac:dyDescent="0.3">
      <c r="D1359" s="31"/>
      <c r="N1359" s="103"/>
      <c r="P1359" s="103"/>
      <c r="Q1359" s="103"/>
      <c r="R1359" s="127"/>
      <c r="S1359" s="103"/>
      <c r="T1359" s="103"/>
      <c r="U1359" s="103"/>
      <c r="V1359" s="103"/>
      <c r="W1359" s="103"/>
      <c r="X1359" s="103"/>
      <c r="Y1359" s="445"/>
      <c r="AA1359" s="103"/>
      <c r="AI1359" s="103"/>
    </row>
    <row r="1360" spans="4:35" x14ac:dyDescent="0.3">
      <c r="D1360" s="31"/>
      <c r="N1360" s="103"/>
      <c r="P1360" s="103"/>
      <c r="Q1360" s="103"/>
      <c r="R1360" s="127"/>
      <c r="S1360" s="103"/>
      <c r="T1360" s="103"/>
      <c r="U1360" s="103"/>
      <c r="V1360" s="103"/>
      <c r="W1360" s="103"/>
      <c r="X1360" s="103"/>
      <c r="Y1360" s="445"/>
      <c r="AA1360" s="103"/>
      <c r="AI1360" s="103"/>
    </row>
    <row r="1361" spans="4:35" x14ac:dyDescent="0.3">
      <c r="D1361" s="31"/>
      <c r="N1361" s="103"/>
      <c r="P1361" s="103"/>
      <c r="Q1361" s="103"/>
      <c r="R1361" s="127"/>
      <c r="S1361" s="103"/>
      <c r="T1361" s="103"/>
      <c r="U1361" s="103"/>
      <c r="V1361" s="103"/>
      <c r="W1361" s="103"/>
      <c r="X1361" s="103"/>
      <c r="Y1361" s="445"/>
      <c r="AA1361" s="103"/>
      <c r="AI1361" s="103"/>
    </row>
    <row r="1362" spans="4:35" x14ac:dyDescent="0.3">
      <c r="D1362" s="31"/>
      <c r="N1362" s="103"/>
      <c r="P1362" s="103"/>
      <c r="Q1362" s="103"/>
      <c r="R1362" s="127"/>
      <c r="S1362" s="103"/>
      <c r="T1362" s="103"/>
      <c r="U1362" s="103"/>
      <c r="V1362" s="103"/>
      <c r="W1362" s="103"/>
      <c r="X1362" s="103"/>
      <c r="Y1362" s="445"/>
      <c r="AA1362" s="103"/>
      <c r="AI1362" s="103"/>
    </row>
    <row r="1363" spans="4:35" x14ac:dyDescent="0.3">
      <c r="D1363" s="31"/>
      <c r="N1363" s="103"/>
      <c r="P1363" s="103"/>
      <c r="Q1363" s="103"/>
      <c r="R1363" s="127"/>
      <c r="S1363" s="103"/>
      <c r="T1363" s="103"/>
      <c r="U1363" s="103"/>
      <c r="V1363" s="103"/>
      <c r="W1363" s="103"/>
      <c r="X1363" s="103"/>
      <c r="Y1363" s="445"/>
      <c r="AA1363" s="103"/>
      <c r="AI1363" s="103"/>
    </row>
    <row r="1364" spans="4:35" x14ac:dyDescent="0.3">
      <c r="D1364" s="31"/>
      <c r="N1364" s="103"/>
      <c r="P1364" s="103"/>
      <c r="Q1364" s="103"/>
      <c r="R1364" s="127"/>
      <c r="S1364" s="103"/>
      <c r="T1364" s="103"/>
      <c r="U1364" s="103"/>
      <c r="V1364" s="103"/>
      <c r="W1364" s="103"/>
      <c r="X1364" s="103"/>
      <c r="Y1364" s="445"/>
      <c r="AA1364" s="103"/>
      <c r="AI1364" s="103"/>
    </row>
    <row r="1365" spans="4:35" x14ac:dyDescent="0.3">
      <c r="D1365" s="31"/>
      <c r="N1365" s="103"/>
      <c r="P1365" s="103"/>
      <c r="Q1365" s="103"/>
      <c r="R1365" s="127"/>
      <c r="S1365" s="103"/>
      <c r="T1365" s="103"/>
      <c r="U1365" s="103"/>
      <c r="V1365" s="103"/>
      <c r="W1365" s="103"/>
      <c r="X1365" s="103"/>
      <c r="Y1365" s="445"/>
      <c r="AA1365" s="103"/>
      <c r="AI1365" s="103"/>
    </row>
    <row r="1366" spans="4:35" x14ac:dyDescent="0.3">
      <c r="D1366" s="31"/>
      <c r="N1366" s="103"/>
      <c r="P1366" s="103"/>
      <c r="Q1366" s="103"/>
      <c r="R1366" s="127"/>
      <c r="S1366" s="103"/>
      <c r="T1366" s="103"/>
      <c r="U1366" s="103"/>
      <c r="V1366" s="103"/>
      <c r="W1366" s="103"/>
      <c r="X1366" s="103"/>
      <c r="Y1366" s="445"/>
      <c r="AA1366" s="103"/>
      <c r="AI1366" s="103"/>
    </row>
    <row r="1367" spans="4:35" x14ac:dyDescent="0.3">
      <c r="D1367" s="31"/>
      <c r="N1367" s="103"/>
      <c r="P1367" s="103"/>
      <c r="Q1367" s="103"/>
      <c r="R1367" s="127"/>
      <c r="S1367" s="103"/>
      <c r="T1367" s="103"/>
      <c r="U1367" s="103"/>
      <c r="V1367" s="103"/>
      <c r="W1367" s="103"/>
      <c r="X1367" s="103"/>
      <c r="Y1367" s="445"/>
      <c r="AA1367" s="103"/>
      <c r="AI1367" s="103"/>
    </row>
    <row r="1368" spans="4:35" x14ac:dyDescent="0.3">
      <c r="D1368" s="31"/>
      <c r="N1368" s="103"/>
      <c r="P1368" s="103"/>
      <c r="Q1368" s="103"/>
      <c r="R1368" s="127"/>
      <c r="S1368" s="103"/>
      <c r="T1368" s="103"/>
      <c r="U1368" s="103"/>
      <c r="V1368" s="103"/>
      <c r="W1368" s="103"/>
      <c r="X1368" s="103"/>
      <c r="Y1368" s="445"/>
      <c r="AA1368" s="103"/>
      <c r="AI1368" s="103"/>
    </row>
    <row r="1369" spans="4:35" x14ac:dyDescent="0.3">
      <c r="D1369" s="31"/>
      <c r="N1369" s="103"/>
      <c r="P1369" s="103"/>
      <c r="Q1369" s="103"/>
      <c r="R1369" s="127"/>
      <c r="S1369" s="103"/>
      <c r="T1369" s="103"/>
      <c r="U1369" s="103"/>
      <c r="V1369" s="103"/>
      <c r="W1369" s="103"/>
      <c r="X1369" s="103"/>
      <c r="Y1369" s="445"/>
      <c r="AA1369" s="103"/>
      <c r="AI1369" s="103"/>
    </row>
    <row r="1370" spans="4:35" x14ac:dyDescent="0.3">
      <c r="D1370" s="31"/>
      <c r="N1370" s="103"/>
      <c r="P1370" s="103"/>
      <c r="Q1370" s="103"/>
      <c r="R1370" s="127"/>
      <c r="S1370" s="103"/>
      <c r="T1370" s="103"/>
      <c r="U1370" s="103"/>
      <c r="V1370" s="103"/>
      <c r="W1370" s="103"/>
      <c r="X1370" s="103"/>
      <c r="Y1370" s="445"/>
      <c r="AA1370" s="103"/>
      <c r="AI1370" s="103"/>
    </row>
    <row r="1371" spans="4:35" x14ac:dyDescent="0.3">
      <c r="D1371" s="31"/>
      <c r="N1371" s="103"/>
      <c r="P1371" s="103"/>
      <c r="Q1371" s="103"/>
      <c r="R1371" s="127"/>
      <c r="S1371" s="103"/>
      <c r="T1371" s="103"/>
      <c r="U1371" s="103"/>
      <c r="V1371" s="103"/>
      <c r="W1371" s="103"/>
      <c r="X1371" s="103"/>
      <c r="Y1371" s="445"/>
      <c r="AA1371" s="103"/>
      <c r="AI1371" s="103"/>
    </row>
    <row r="1372" spans="4:35" x14ac:dyDescent="0.3">
      <c r="D1372" s="31"/>
      <c r="N1372" s="103"/>
      <c r="P1372" s="103"/>
      <c r="Q1372" s="103"/>
      <c r="R1372" s="127"/>
      <c r="S1372" s="103"/>
      <c r="T1372" s="103"/>
      <c r="U1372" s="103"/>
      <c r="V1372" s="103"/>
      <c r="W1372" s="103"/>
      <c r="X1372" s="103"/>
      <c r="Y1372" s="445"/>
      <c r="AA1372" s="103"/>
      <c r="AI1372" s="103"/>
    </row>
    <row r="1373" spans="4:35" x14ac:dyDescent="0.3">
      <c r="D1373" s="31"/>
      <c r="N1373" s="103"/>
      <c r="P1373" s="103"/>
      <c r="Q1373" s="103"/>
      <c r="R1373" s="127"/>
      <c r="S1373" s="103"/>
      <c r="T1373" s="103"/>
      <c r="U1373" s="103"/>
      <c r="V1373" s="103"/>
      <c r="W1373" s="103"/>
      <c r="X1373" s="103"/>
      <c r="Y1373" s="445"/>
      <c r="AA1373" s="103"/>
      <c r="AI1373" s="103"/>
    </row>
    <row r="1374" spans="4:35" x14ac:dyDescent="0.3">
      <c r="D1374" s="31"/>
      <c r="N1374" s="103"/>
      <c r="P1374" s="103"/>
      <c r="Q1374" s="103"/>
      <c r="R1374" s="127"/>
      <c r="S1374" s="103"/>
      <c r="T1374" s="103"/>
      <c r="U1374" s="103"/>
      <c r="V1374" s="103"/>
      <c r="W1374" s="103"/>
      <c r="X1374" s="103"/>
      <c r="Y1374" s="445"/>
      <c r="AA1374" s="103"/>
      <c r="AI1374" s="103"/>
    </row>
    <row r="1375" spans="4:35" x14ac:dyDescent="0.3">
      <c r="D1375" s="31"/>
      <c r="N1375" s="103"/>
      <c r="P1375" s="103"/>
      <c r="Q1375" s="103"/>
      <c r="R1375" s="127"/>
      <c r="S1375" s="103"/>
      <c r="T1375" s="103"/>
      <c r="U1375" s="103"/>
      <c r="V1375" s="103"/>
      <c r="W1375" s="103"/>
      <c r="X1375" s="103"/>
      <c r="Y1375" s="445"/>
      <c r="AA1375" s="103"/>
      <c r="AI1375" s="103"/>
    </row>
    <row r="1376" spans="4:35" x14ac:dyDescent="0.3">
      <c r="D1376" s="31"/>
      <c r="N1376" s="103"/>
      <c r="P1376" s="103"/>
      <c r="Q1376" s="103"/>
      <c r="R1376" s="127"/>
      <c r="S1376" s="103"/>
      <c r="T1376" s="103"/>
      <c r="U1376" s="103"/>
      <c r="V1376" s="103"/>
      <c r="W1376" s="103"/>
      <c r="X1376" s="103"/>
      <c r="Y1376" s="445"/>
      <c r="AA1376" s="103"/>
      <c r="AI1376" s="103"/>
    </row>
    <row r="1377" spans="4:35" x14ac:dyDescent="0.3">
      <c r="D1377" s="31"/>
      <c r="N1377" s="103"/>
      <c r="P1377" s="103"/>
      <c r="Q1377" s="103"/>
      <c r="R1377" s="127"/>
      <c r="S1377" s="103"/>
      <c r="T1377" s="103"/>
      <c r="U1377" s="103"/>
      <c r="V1377" s="103"/>
      <c r="W1377" s="103"/>
      <c r="X1377" s="103"/>
      <c r="Y1377" s="445"/>
      <c r="AA1377" s="103"/>
      <c r="AI1377" s="103"/>
    </row>
    <row r="1378" spans="4:35" x14ac:dyDescent="0.3">
      <c r="D1378" s="31"/>
      <c r="N1378" s="103"/>
      <c r="P1378" s="103"/>
      <c r="Q1378" s="103"/>
      <c r="R1378" s="127"/>
      <c r="S1378" s="103"/>
      <c r="T1378" s="103"/>
      <c r="U1378" s="103"/>
      <c r="V1378" s="103"/>
      <c r="W1378" s="103"/>
      <c r="X1378" s="103"/>
      <c r="Y1378" s="445"/>
      <c r="AA1378" s="103"/>
      <c r="AI1378" s="103"/>
    </row>
    <row r="1379" spans="4:35" x14ac:dyDescent="0.3">
      <c r="D1379" s="31"/>
      <c r="N1379" s="103"/>
      <c r="P1379" s="103"/>
      <c r="Q1379" s="103"/>
      <c r="R1379" s="127"/>
      <c r="S1379" s="103"/>
      <c r="T1379" s="103"/>
      <c r="U1379" s="103"/>
      <c r="V1379" s="103"/>
      <c r="W1379" s="103"/>
      <c r="X1379" s="103"/>
      <c r="Y1379" s="445"/>
      <c r="AA1379" s="103"/>
      <c r="AI1379" s="103"/>
    </row>
    <row r="1380" spans="4:35" x14ac:dyDescent="0.3">
      <c r="D1380" s="31"/>
      <c r="N1380" s="103"/>
      <c r="P1380" s="103"/>
      <c r="Q1380" s="103"/>
      <c r="R1380" s="127"/>
      <c r="S1380" s="103"/>
      <c r="T1380" s="103"/>
      <c r="U1380" s="103"/>
      <c r="V1380" s="103"/>
      <c r="W1380" s="103"/>
      <c r="X1380" s="103"/>
      <c r="Y1380" s="445"/>
      <c r="AA1380" s="103"/>
      <c r="AI1380" s="103"/>
    </row>
    <row r="1381" spans="4:35" x14ac:dyDescent="0.3">
      <c r="D1381" s="31"/>
      <c r="N1381" s="103"/>
      <c r="P1381" s="103"/>
      <c r="Q1381" s="103"/>
      <c r="R1381" s="127"/>
      <c r="S1381" s="103"/>
      <c r="T1381" s="103"/>
      <c r="U1381" s="103"/>
      <c r="V1381" s="103"/>
      <c r="W1381" s="103"/>
      <c r="X1381" s="103"/>
      <c r="Y1381" s="445"/>
      <c r="AA1381" s="103"/>
      <c r="AI1381" s="103"/>
    </row>
    <row r="1382" spans="4:35" x14ac:dyDescent="0.3">
      <c r="D1382" s="31"/>
      <c r="N1382" s="103"/>
      <c r="P1382" s="103"/>
      <c r="Q1382" s="103"/>
      <c r="R1382" s="127"/>
      <c r="S1382" s="103"/>
      <c r="T1382" s="103"/>
      <c r="U1382" s="103"/>
      <c r="V1382" s="103"/>
      <c r="W1382" s="103"/>
      <c r="X1382" s="103"/>
      <c r="Y1382" s="445"/>
      <c r="AA1382" s="103"/>
      <c r="AI1382" s="103"/>
    </row>
    <row r="1383" spans="4:35" x14ac:dyDescent="0.3">
      <c r="D1383" s="31"/>
      <c r="N1383" s="103"/>
      <c r="P1383" s="103"/>
      <c r="Q1383" s="103"/>
      <c r="R1383" s="127"/>
      <c r="S1383" s="103"/>
      <c r="T1383" s="103"/>
      <c r="U1383" s="103"/>
      <c r="V1383" s="103"/>
      <c r="W1383" s="103"/>
      <c r="X1383" s="103"/>
      <c r="Y1383" s="445"/>
      <c r="AA1383" s="103"/>
      <c r="AI1383" s="103"/>
    </row>
    <row r="1384" spans="4:35" x14ac:dyDescent="0.3">
      <c r="D1384" s="31"/>
      <c r="N1384" s="103"/>
      <c r="P1384" s="103"/>
      <c r="Q1384" s="103"/>
      <c r="R1384" s="127"/>
      <c r="S1384" s="103"/>
      <c r="T1384" s="103"/>
      <c r="U1384" s="103"/>
      <c r="V1384" s="103"/>
      <c r="W1384" s="103"/>
      <c r="X1384" s="103"/>
      <c r="Y1384" s="445"/>
      <c r="AA1384" s="103"/>
      <c r="AI1384" s="103"/>
    </row>
    <row r="1385" spans="4:35" x14ac:dyDescent="0.3">
      <c r="D1385" s="31"/>
      <c r="N1385" s="103"/>
      <c r="P1385" s="103"/>
      <c r="Q1385" s="103"/>
      <c r="R1385" s="127"/>
      <c r="S1385" s="103"/>
      <c r="T1385" s="103"/>
      <c r="U1385" s="103"/>
      <c r="V1385" s="103"/>
      <c r="W1385" s="103"/>
      <c r="X1385" s="103"/>
      <c r="Y1385" s="445"/>
      <c r="AA1385" s="103"/>
      <c r="AI1385" s="103"/>
    </row>
    <row r="1386" spans="4:35" x14ac:dyDescent="0.3">
      <c r="D1386" s="31"/>
      <c r="N1386" s="103"/>
      <c r="P1386" s="103"/>
      <c r="Q1386" s="103"/>
      <c r="R1386" s="127"/>
      <c r="S1386" s="103"/>
      <c r="T1386" s="103"/>
      <c r="U1386" s="103"/>
      <c r="V1386" s="103"/>
      <c r="W1386" s="103"/>
      <c r="X1386" s="103"/>
      <c r="Y1386" s="445"/>
      <c r="AA1386" s="103"/>
      <c r="AI1386" s="103"/>
    </row>
    <row r="1387" spans="4:35" x14ac:dyDescent="0.3">
      <c r="D1387" s="31"/>
      <c r="N1387" s="103"/>
      <c r="P1387" s="103"/>
      <c r="Q1387" s="103"/>
      <c r="R1387" s="127"/>
      <c r="S1387" s="103"/>
      <c r="T1387" s="103"/>
      <c r="U1387" s="103"/>
      <c r="V1387" s="103"/>
      <c r="W1387" s="103"/>
      <c r="X1387" s="103"/>
      <c r="Y1387" s="445"/>
      <c r="AA1387" s="103"/>
      <c r="AI1387" s="103"/>
    </row>
    <row r="1388" spans="4:35" x14ac:dyDescent="0.3">
      <c r="D1388" s="31"/>
      <c r="N1388" s="103"/>
      <c r="P1388" s="103"/>
      <c r="Q1388" s="103"/>
      <c r="R1388" s="127"/>
      <c r="S1388" s="103"/>
      <c r="T1388" s="103"/>
      <c r="U1388" s="103"/>
      <c r="V1388" s="103"/>
      <c r="W1388" s="103"/>
      <c r="X1388" s="103"/>
      <c r="Y1388" s="445"/>
      <c r="AA1388" s="103"/>
      <c r="AI1388" s="103"/>
    </row>
    <row r="1389" spans="4:35" x14ac:dyDescent="0.3">
      <c r="D1389" s="31"/>
      <c r="N1389" s="103"/>
      <c r="P1389" s="103"/>
      <c r="Q1389" s="103"/>
      <c r="R1389" s="127"/>
      <c r="S1389" s="103"/>
      <c r="T1389" s="103"/>
      <c r="U1389" s="103"/>
      <c r="V1389" s="103"/>
      <c r="W1389" s="103"/>
      <c r="X1389" s="103"/>
      <c r="Y1389" s="445"/>
      <c r="AA1389" s="103"/>
      <c r="AI1389" s="103"/>
    </row>
    <row r="1390" spans="4:35" x14ac:dyDescent="0.3">
      <c r="D1390" s="31"/>
      <c r="N1390" s="103"/>
      <c r="P1390" s="103"/>
      <c r="Q1390" s="103"/>
      <c r="R1390" s="127"/>
      <c r="S1390" s="103"/>
      <c r="T1390" s="103"/>
      <c r="U1390" s="103"/>
      <c r="V1390" s="103"/>
      <c r="W1390" s="103"/>
      <c r="X1390" s="103"/>
      <c r="Y1390" s="445"/>
      <c r="AA1390" s="103"/>
      <c r="AI1390" s="103"/>
    </row>
    <row r="1391" spans="4:35" x14ac:dyDescent="0.3">
      <c r="D1391" s="31"/>
      <c r="N1391" s="103"/>
      <c r="P1391" s="103"/>
      <c r="Q1391" s="103"/>
      <c r="R1391" s="127"/>
      <c r="S1391" s="103"/>
      <c r="T1391" s="103"/>
      <c r="U1391" s="103"/>
      <c r="V1391" s="103"/>
      <c r="W1391" s="103"/>
      <c r="X1391" s="103"/>
      <c r="Y1391" s="445"/>
      <c r="AA1391" s="103"/>
      <c r="AI1391" s="103"/>
    </row>
    <row r="1392" spans="4:35" x14ac:dyDescent="0.3">
      <c r="D1392" s="31"/>
      <c r="N1392" s="103"/>
      <c r="P1392" s="103"/>
      <c r="Q1392" s="103"/>
      <c r="R1392" s="127"/>
      <c r="S1392" s="103"/>
      <c r="T1392" s="103"/>
      <c r="U1392" s="103"/>
      <c r="V1392" s="103"/>
      <c r="W1392" s="103"/>
      <c r="X1392" s="103"/>
      <c r="Y1392" s="445"/>
      <c r="AA1392" s="103"/>
      <c r="AI1392" s="103"/>
    </row>
    <row r="1393" spans="4:35" x14ac:dyDescent="0.3">
      <c r="D1393" s="31"/>
      <c r="N1393" s="103"/>
      <c r="P1393" s="103"/>
      <c r="Q1393" s="103"/>
      <c r="R1393" s="127"/>
      <c r="S1393" s="103"/>
      <c r="T1393" s="103"/>
      <c r="U1393" s="103"/>
      <c r="V1393" s="103"/>
      <c r="W1393" s="103"/>
      <c r="X1393" s="103"/>
      <c r="Y1393" s="445"/>
      <c r="AA1393" s="103"/>
      <c r="AI1393" s="103"/>
    </row>
    <row r="1394" spans="4:35" x14ac:dyDescent="0.3">
      <c r="D1394" s="31"/>
      <c r="N1394" s="103"/>
      <c r="P1394" s="103"/>
      <c r="Q1394" s="103"/>
      <c r="R1394" s="127"/>
      <c r="S1394" s="103"/>
      <c r="T1394" s="103"/>
      <c r="U1394" s="103"/>
      <c r="V1394" s="103"/>
      <c r="W1394" s="103"/>
      <c r="X1394" s="103"/>
      <c r="Y1394" s="445"/>
      <c r="AA1394" s="103"/>
      <c r="AI1394" s="103"/>
    </row>
    <row r="1395" spans="4:35" x14ac:dyDescent="0.3">
      <c r="D1395" s="31"/>
      <c r="N1395" s="103"/>
      <c r="P1395" s="103"/>
      <c r="Q1395" s="103"/>
      <c r="R1395" s="127"/>
      <c r="S1395" s="103"/>
      <c r="T1395" s="103"/>
      <c r="U1395" s="103"/>
      <c r="V1395" s="103"/>
      <c r="W1395" s="103"/>
      <c r="X1395" s="103"/>
      <c r="Y1395" s="445"/>
      <c r="AA1395" s="103"/>
      <c r="AI1395" s="103"/>
    </row>
    <row r="1396" spans="4:35" x14ac:dyDescent="0.3">
      <c r="D1396" s="31"/>
      <c r="N1396" s="103"/>
      <c r="P1396" s="103"/>
      <c r="Q1396" s="103"/>
      <c r="R1396" s="127"/>
      <c r="S1396" s="103"/>
      <c r="T1396" s="103"/>
      <c r="U1396" s="103"/>
      <c r="V1396" s="103"/>
      <c r="W1396" s="103"/>
      <c r="X1396" s="103"/>
      <c r="Y1396" s="445"/>
      <c r="AA1396" s="103"/>
      <c r="AI1396" s="103"/>
    </row>
    <row r="1397" spans="4:35" x14ac:dyDescent="0.3">
      <c r="D1397" s="31"/>
      <c r="N1397" s="103"/>
      <c r="P1397" s="103"/>
      <c r="Q1397" s="103"/>
      <c r="R1397" s="127"/>
      <c r="S1397" s="103"/>
      <c r="T1397" s="103"/>
      <c r="U1397" s="103"/>
      <c r="V1397" s="103"/>
      <c r="W1397" s="103"/>
      <c r="X1397" s="103"/>
      <c r="Y1397" s="445"/>
      <c r="AA1397" s="103"/>
      <c r="AI1397" s="103"/>
    </row>
    <row r="1398" spans="4:35" x14ac:dyDescent="0.3">
      <c r="D1398" s="31"/>
      <c r="N1398" s="103"/>
      <c r="P1398" s="103"/>
      <c r="Q1398" s="103"/>
      <c r="R1398" s="127"/>
      <c r="S1398" s="103"/>
      <c r="T1398" s="103"/>
      <c r="U1398" s="103"/>
      <c r="V1398" s="103"/>
      <c r="W1398" s="103"/>
      <c r="X1398" s="103"/>
      <c r="Y1398" s="445"/>
      <c r="AA1398" s="103"/>
      <c r="AI1398" s="103"/>
    </row>
    <row r="1399" spans="4:35" x14ac:dyDescent="0.3">
      <c r="D1399" s="31"/>
      <c r="N1399" s="103"/>
      <c r="P1399" s="103"/>
      <c r="Q1399" s="103"/>
      <c r="R1399" s="127"/>
      <c r="S1399" s="103"/>
      <c r="T1399" s="103"/>
      <c r="U1399" s="103"/>
      <c r="V1399" s="103"/>
      <c r="W1399" s="103"/>
      <c r="X1399" s="103"/>
      <c r="Y1399" s="445"/>
      <c r="AA1399" s="103"/>
      <c r="AI1399" s="103"/>
    </row>
    <row r="1400" spans="4:35" x14ac:dyDescent="0.3">
      <c r="D1400" s="31"/>
      <c r="N1400" s="103"/>
      <c r="P1400" s="103"/>
      <c r="Q1400" s="103"/>
      <c r="R1400" s="127"/>
      <c r="S1400" s="103"/>
      <c r="T1400" s="103"/>
      <c r="U1400" s="103"/>
      <c r="V1400" s="103"/>
      <c r="W1400" s="103"/>
      <c r="X1400" s="103"/>
      <c r="Y1400" s="445"/>
      <c r="AA1400" s="103"/>
      <c r="AI1400" s="103"/>
    </row>
    <row r="1401" spans="4:35" x14ac:dyDescent="0.3">
      <c r="D1401" s="31"/>
      <c r="N1401" s="103"/>
      <c r="P1401" s="103"/>
      <c r="Q1401" s="103"/>
      <c r="R1401" s="127"/>
      <c r="S1401" s="103"/>
      <c r="T1401" s="103"/>
      <c r="U1401" s="103"/>
      <c r="V1401" s="103"/>
      <c r="W1401" s="103"/>
      <c r="X1401" s="103"/>
      <c r="Y1401" s="445"/>
      <c r="AA1401" s="103"/>
      <c r="AI1401" s="103"/>
    </row>
    <row r="1402" spans="4:35" x14ac:dyDescent="0.3">
      <c r="D1402" s="31"/>
      <c r="N1402" s="103"/>
      <c r="P1402" s="103"/>
      <c r="Q1402" s="103"/>
      <c r="R1402" s="127"/>
      <c r="S1402" s="103"/>
      <c r="T1402" s="103"/>
      <c r="U1402" s="103"/>
      <c r="V1402" s="103"/>
      <c r="W1402" s="103"/>
      <c r="X1402" s="103"/>
      <c r="Y1402" s="445"/>
      <c r="AA1402" s="103"/>
      <c r="AI1402" s="103"/>
    </row>
    <row r="1403" spans="4:35" x14ac:dyDescent="0.3">
      <c r="D1403" s="31"/>
      <c r="N1403" s="103"/>
      <c r="P1403" s="103"/>
      <c r="Q1403" s="103"/>
      <c r="R1403" s="127"/>
      <c r="S1403" s="103"/>
      <c r="T1403" s="103"/>
      <c r="U1403" s="103"/>
      <c r="V1403" s="103"/>
      <c r="W1403" s="103"/>
      <c r="X1403" s="103"/>
      <c r="Y1403" s="445"/>
      <c r="AA1403" s="103"/>
      <c r="AI1403" s="103"/>
    </row>
    <row r="1404" spans="4:35" x14ac:dyDescent="0.3">
      <c r="D1404" s="31"/>
      <c r="N1404" s="103"/>
      <c r="P1404" s="103"/>
      <c r="Q1404" s="103"/>
      <c r="R1404" s="127"/>
      <c r="S1404" s="103"/>
      <c r="T1404" s="103"/>
      <c r="U1404" s="103"/>
      <c r="V1404" s="103"/>
      <c r="W1404" s="103"/>
      <c r="X1404" s="103"/>
      <c r="Y1404" s="445"/>
      <c r="AA1404" s="103"/>
      <c r="AI1404" s="103"/>
    </row>
    <row r="1405" spans="4:35" x14ac:dyDescent="0.3">
      <c r="D1405" s="31"/>
      <c r="N1405" s="103"/>
      <c r="P1405" s="103"/>
      <c r="Q1405" s="103"/>
      <c r="R1405" s="127"/>
      <c r="S1405" s="103"/>
      <c r="T1405" s="103"/>
      <c r="U1405" s="103"/>
      <c r="V1405" s="103"/>
      <c r="W1405" s="103"/>
      <c r="X1405" s="103"/>
      <c r="Y1405" s="445"/>
      <c r="AA1405" s="103"/>
      <c r="AI1405" s="103"/>
    </row>
    <row r="1406" spans="4:35" x14ac:dyDescent="0.3">
      <c r="D1406" s="31"/>
      <c r="N1406" s="103"/>
      <c r="P1406" s="103"/>
      <c r="Q1406" s="103"/>
      <c r="R1406" s="127"/>
      <c r="S1406" s="103"/>
      <c r="T1406" s="103"/>
      <c r="U1406" s="103"/>
      <c r="V1406" s="103"/>
      <c r="W1406" s="103"/>
      <c r="X1406" s="103"/>
      <c r="Y1406" s="445"/>
      <c r="AA1406" s="103"/>
      <c r="AI1406" s="103"/>
    </row>
    <row r="1407" spans="4:35" x14ac:dyDescent="0.3">
      <c r="D1407" s="31"/>
      <c r="N1407" s="103"/>
      <c r="P1407" s="103"/>
      <c r="Q1407" s="103"/>
      <c r="R1407" s="127"/>
      <c r="S1407" s="103"/>
      <c r="T1407" s="103"/>
      <c r="U1407" s="103"/>
      <c r="V1407" s="103"/>
      <c r="W1407" s="103"/>
      <c r="X1407" s="103"/>
      <c r="Y1407" s="445"/>
      <c r="AA1407" s="103"/>
      <c r="AI1407" s="103"/>
    </row>
    <row r="1408" spans="4:35" x14ac:dyDescent="0.3">
      <c r="D1408" s="31"/>
      <c r="N1408" s="103"/>
      <c r="P1408" s="103"/>
      <c r="Q1408" s="103"/>
      <c r="R1408" s="127"/>
      <c r="S1408" s="103"/>
      <c r="T1408" s="103"/>
      <c r="U1408" s="103"/>
      <c r="V1408" s="103"/>
      <c r="W1408" s="103"/>
      <c r="X1408" s="103"/>
      <c r="Y1408" s="445"/>
      <c r="AA1408" s="103"/>
      <c r="AI1408" s="103"/>
    </row>
    <row r="1409" spans="4:35" x14ac:dyDescent="0.3">
      <c r="D1409" s="31"/>
      <c r="N1409" s="103"/>
      <c r="P1409" s="103"/>
      <c r="Q1409" s="103"/>
      <c r="R1409" s="127"/>
      <c r="S1409" s="103"/>
      <c r="T1409" s="103"/>
      <c r="U1409" s="103"/>
      <c r="V1409" s="103"/>
      <c r="W1409" s="103"/>
      <c r="X1409" s="103"/>
      <c r="Y1409" s="445"/>
      <c r="AA1409" s="103"/>
      <c r="AI1409" s="103"/>
    </row>
    <row r="1410" spans="4:35" x14ac:dyDescent="0.3">
      <c r="D1410" s="31"/>
      <c r="N1410" s="103"/>
      <c r="P1410" s="103"/>
      <c r="Q1410" s="103"/>
      <c r="R1410" s="127"/>
      <c r="S1410" s="103"/>
      <c r="T1410" s="103"/>
      <c r="U1410" s="103"/>
      <c r="V1410" s="103"/>
      <c r="W1410" s="103"/>
      <c r="X1410" s="103"/>
      <c r="Y1410" s="445"/>
      <c r="AA1410" s="103"/>
      <c r="AI1410" s="103"/>
    </row>
    <row r="1411" spans="4:35" x14ac:dyDescent="0.3">
      <c r="D1411" s="31"/>
      <c r="N1411" s="103"/>
      <c r="P1411" s="103"/>
      <c r="Q1411" s="103"/>
      <c r="R1411" s="127"/>
      <c r="S1411" s="103"/>
      <c r="T1411" s="103"/>
      <c r="U1411" s="103"/>
      <c r="V1411" s="103"/>
      <c r="W1411" s="103"/>
      <c r="X1411" s="103"/>
      <c r="Y1411" s="445"/>
      <c r="AA1411" s="103"/>
      <c r="AI1411" s="103"/>
    </row>
    <row r="1412" spans="4:35" x14ac:dyDescent="0.3">
      <c r="D1412" s="31"/>
      <c r="N1412" s="103"/>
      <c r="P1412" s="103"/>
      <c r="Q1412" s="103"/>
      <c r="R1412" s="127"/>
      <c r="S1412" s="103"/>
      <c r="T1412" s="103"/>
      <c r="U1412" s="103"/>
      <c r="V1412" s="103"/>
      <c r="W1412" s="103"/>
      <c r="X1412" s="103"/>
      <c r="Y1412" s="445"/>
      <c r="AA1412" s="103"/>
      <c r="AI1412" s="103"/>
    </row>
    <row r="1413" spans="4:35" x14ac:dyDescent="0.3">
      <c r="D1413" s="31"/>
      <c r="N1413" s="103"/>
      <c r="P1413" s="103"/>
      <c r="Q1413" s="103"/>
      <c r="R1413" s="127"/>
      <c r="S1413" s="103"/>
      <c r="T1413" s="103"/>
      <c r="U1413" s="103"/>
      <c r="V1413" s="103"/>
      <c r="W1413" s="103"/>
      <c r="X1413" s="103"/>
      <c r="Y1413" s="445"/>
      <c r="AA1413" s="103"/>
      <c r="AI1413" s="103"/>
    </row>
    <row r="1414" spans="4:35" x14ac:dyDescent="0.3">
      <c r="D1414" s="31"/>
      <c r="N1414" s="103"/>
      <c r="P1414" s="103"/>
      <c r="Q1414" s="103"/>
      <c r="R1414" s="127"/>
      <c r="S1414" s="103"/>
      <c r="T1414" s="103"/>
      <c r="U1414" s="103"/>
      <c r="V1414" s="103"/>
      <c r="W1414" s="103"/>
      <c r="X1414" s="103"/>
      <c r="Y1414" s="445"/>
      <c r="AA1414" s="103"/>
      <c r="AI1414" s="103"/>
    </row>
    <row r="1415" spans="4:35" x14ac:dyDescent="0.3">
      <c r="D1415" s="31"/>
      <c r="N1415" s="103"/>
      <c r="P1415" s="103"/>
      <c r="Q1415" s="103"/>
      <c r="R1415" s="127"/>
      <c r="S1415" s="103"/>
      <c r="T1415" s="103"/>
      <c r="U1415" s="103"/>
      <c r="V1415" s="103"/>
      <c r="W1415" s="103"/>
      <c r="X1415" s="103"/>
      <c r="Y1415" s="445"/>
      <c r="AA1415" s="103"/>
      <c r="AI1415" s="103"/>
    </row>
    <row r="1416" spans="4:35" x14ac:dyDescent="0.3">
      <c r="D1416" s="31"/>
      <c r="N1416" s="103"/>
      <c r="P1416" s="103"/>
      <c r="Q1416" s="103"/>
      <c r="R1416" s="127"/>
      <c r="S1416" s="103"/>
      <c r="T1416" s="103"/>
      <c r="U1416" s="103"/>
      <c r="V1416" s="103"/>
      <c r="W1416" s="103"/>
      <c r="X1416" s="103"/>
      <c r="Y1416" s="445"/>
      <c r="AA1416" s="103"/>
      <c r="AI1416" s="103"/>
    </row>
    <row r="1417" spans="4:35" x14ac:dyDescent="0.3">
      <c r="D1417" s="31"/>
      <c r="N1417" s="103"/>
      <c r="P1417" s="103"/>
      <c r="Q1417" s="103"/>
      <c r="R1417" s="127"/>
      <c r="S1417" s="103"/>
      <c r="T1417" s="103"/>
      <c r="U1417" s="103"/>
      <c r="V1417" s="103"/>
      <c r="W1417" s="103"/>
      <c r="X1417" s="103"/>
      <c r="Y1417" s="445"/>
      <c r="AA1417" s="103"/>
      <c r="AI1417" s="103"/>
    </row>
    <row r="1418" spans="4:35" x14ac:dyDescent="0.3">
      <c r="D1418" s="31"/>
      <c r="N1418" s="103"/>
      <c r="P1418" s="103"/>
      <c r="Q1418" s="103"/>
      <c r="R1418" s="127"/>
      <c r="S1418" s="103"/>
      <c r="T1418" s="103"/>
      <c r="U1418" s="103"/>
      <c r="V1418" s="103"/>
      <c r="W1418" s="103"/>
      <c r="X1418" s="103"/>
      <c r="Y1418" s="445"/>
      <c r="AA1418" s="103"/>
      <c r="AI1418" s="103"/>
    </row>
    <row r="1419" spans="4:35" x14ac:dyDescent="0.3">
      <c r="D1419" s="31"/>
      <c r="N1419" s="103"/>
      <c r="P1419" s="103"/>
      <c r="Q1419" s="103"/>
      <c r="R1419" s="127"/>
      <c r="S1419" s="103"/>
      <c r="T1419" s="103"/>
      <c r="U1419" s="103"/>
      <c r="V1419" s="103"/>
      <c r="W1419" s="103"/>
      <c r="X1419" s="103"/>
      <c r="Y1419" s="445"/>
      <c r="AA1419" s="103"/>
      <c r="AI1419" s="103"/>
    </row>
    <row r="1420" spans="4:35" x14ac:dyDescent="0.3">
      <c r="D1420" s="31"/>
      <c r="N1420" s="103"/>
      <c r="P1420" s="103"/>
      <c r="Q1420" s="103"/>
      <c r="R1420" s="127"/>
      <c r="S1420" s="103"/>
      <c r="T1420" s="103"/>
      <c r="U1420" s="103"/>
      <c r="V1420" s="103"/>
      <c r="W1420" s="103"/>
      <c r="X1420" s="103"/>
      <c r="Y1420" s="445"/>
      <c r="AA1420" s="103"/>
      <c r="AI1420" s="103"/>
    </row>
    <row r="1421" spans="4:35" x14ac:dyDescent="0.3">
      <c r="D1421" s="31"/>
      <c r="N1421" s="103"/>
      <c r="P1421" s="103"/>
      <c r="Q1421" s="103"/>
      <c r="R1421" s="127"/>
      <c r="S1421" s="103"/>
      <c r="T1421" s="103"/>
      <c r="U1421" s="103"/>
      <c r="V1421" s="103"/>
      <c r="W1421" s="103"/>
      <c r="X1421" s="103"/>
      <c r="Y1421" s="445"/>
      <c r="AA1421" s="103"/>
      <c r="AI1421" s="103"/>
    </row>
    <row r="1422" spans="4:35" x14ac:dyDescent="0.3">
      <c r="D1422" s="31"/>
      <c r="N1422" s="103"/>
      <c r="P1422" s="103"/>
      <c r="Q1422" s="103"/>
      <c r="R1422" s="127"/>
      <c r="S1422" s="103"/>
      <c r="T1422" s="103"/>
      <c r="U1422" s="103"/>
      <c r="V1422" s="103"/>
      <c r="W1422" s="103"/>
      <c r="X1422" s="103"/>
      <c r="Y1422" s="445"/>
      <c r="AA1422" s="103"/>
      <c r="AI1422" s="103"/>
    </row>
    <row r="1423" spans="4:35" x14ac:dyDescent="0.3">
      <c r="D1423" s="31"/>
      <c r="N1423" s="103"/>
      <c r="P1423" s="103"/>
      <c r="Q1423" s="103"/>
      <c r="R1423" s="127"/>
      <c r="S1423" s="103"/>
      <c r="T1423" s="103"/>
      <c r="U1423" s="103"/>
      <c r="V1423" s="103"/>
      <c r="W1423" s="103"/>
      <c r="X1423" s="103"/>
      <c r="Y1423" s="445"/>
      <c r="AA1423" s="103"/>
      <c r="AI1423" s="103"/>
    </row>
    <row r="1424" spans="4:35" x14ac:dyDescent="0.3">
      <c r="D1424" s="31"/>
      <c r="N1424" s="103"/>
      <c r="P1424" s="103"/>
      <c r="Q1424" s="103"/>
      <c r="R1424" s="127"/>
      <c r="S1424" s="103"/>
      <c r="T1424" s="103"/>
      <c r="U1424" s="103"/>
      <c r="V1424" s="103"/>
      <c r="W1424" s="103"/>
      <c r="X1424" s="103"/>
      <c r="Y1424" s="445"/>
      <c r="AA1424" s="103"/>
      <c r="AI1424" s="103"/>
    </row>
    <row r="1425" spans="4:35" x14ac:dyDescent="0.3">
      <c r="D1425" s="31"/>
      <c r="N1425" s="103"/>
      <c r="P1425" s="103"/>
      <c r="Q1425" s="103"/>
      <c r="R1425" s="127"/>
      <c r="S1425" s="103"/>
      <c r="T1425" s="103"/>
      <c r="U1425" s="103"/>
      <c r="V1425" s="103"/>
      <c r="W1425" s="103"/>
      <c r="X1425" s="103"/>
      <c r="Y1425" s="445"/>
      <c r="AA1425" s="103"/>
      <c r="AI1425" s="103"/>
    </row>
    <row r="1426" spans="4:35" x14ac:dyDescent="0.3">
      <c r="D1426" s="31"/>
      <c r="N1426" s="103"/>
      <c r="P1426" s="103"/>
      <c r="Q1426" s="103"/>
      <c r="R1426" s="127"/>
      <c r="S1426" s="103"/>
      <c r="T1426" s="103"/>
      <c r="U1426" s="103"/>
      <c r="V1426" s="103"/>
      <c r="W1426" s="103"/>
      <c r="X1426" s="103"/>
      <c r="Y1426" s="445"/>
      <c r="AA1426" s="103"/>
      <c r="AI1426" s="103"/>
    </row>
    <row r="1427" spans="4:35" x14ac:dyDescent="0.3">
      <c r="D1427" s="31"/>
      <c r="N1427" s="103"/>
      <c r="P1427" s="103"/>
      <c r="Q1427" s="103"/>
      <c r="R1427" s="127"/>
      <c r="S1427" s="103"/>
      <c r="T1427" s="103"/>
      <c r="U1427" s="103"/>
      <c r="V1427" s="103"/>
      <c r="W1427" s="103"/>
      <c r="X1427" s="103"/>
      <c r="Y1427" s="445"/>
      <c r="AA1427" s="103"/>
      <c r="AI1427" s="103"/>
    </row>
    <row r="1428" spans="4:35" x14ac:dyDescent="0.3">
      <c r="D1428" s="31"/>
      <c r="N1428" s="103"/>
      <c r="P1428" s="103"/>
      <c r="Q1428" s="103"/>
      <c r="R1428" s="127"/>
      <c r="S1428" s="103"/>
      <c r="T1428" s="103"/>
      <c r="U1428" s="103"/>
      <c r="V1428" s="103"/>
      <c r="W1428" s="103"/>
      <c r="X1428" s="103"/>
      <c r="Y1428" s="445"/>
      <c r="AA1428" s="103"/>
      <c r="AI1428" s="103"/>
    </row>
    <row r="1429" spans="4:35" x14ac:dyDescent="0.3">
      <c r="D1429" s="31"/>
      <c r="N1429" s="103"/>
      <c r="P1429" s="103"/>
      <c r="Q1429" s="103"/>
      <c r="R1429" s="127"/>
      <c r="S1429" s="103"/>
      <c r="T1429" s="103"/>
      <c r="U1429" s="103"/>
      <c r="V1429" s="103"/>
      <c r="W1429" s="103"/>
      <c r="X1429" s="103"/>
      <c r="Y1429" s="445"/>
      <c r="AA1429" s="103"/>
      <c r="AI1429" s="103"/>
    </row>
    <row r="1430" spans="4:35" x14ac:dyDescent="0.3">
      <c r="D1430" s="31"/>
      <c r="N1430" s="103"/>
      <c r="P1430" s="103"/>
      <c r="Q1430" s="103"/>
      <c r="R1430" s="127"/>
      <c r="S1430" s="103"/>
      <c r="T1430" s="103"/>
      <c r="U1430" s="103"/>
      <c r="V1430" s="103"/>
      <c r="W1430" s="103"/>
      <c r="X1430" s="103"/>
      <c r="Y1430" s="445"/>
      <c r="AA1430" s="103"/>
      <c r="AI1430" s="103"/>
    </row>
    <row r="1431" spans="4:35" x14ac:dyDescent="0.3">
      <c r="D1431" s="31"/>
      <c r="N1431" s="103"/>
      <c r="P1431" s="103"/>
      <c r="Q1431" s="103"/>
      <c r="R1431" s="127"/>
      <c r="S1431" s="103"/>
      <c r="T1431" s="103"/>
      <c r="U1431" s="103"/>
      <c r="V1431" s="103"/>
      <c r="W1431" s="103"/>
      <c r="X1431" s="103"/>
      <c r="Y1431" s="445"/>
      <c r="AA1431" s="103"/>
      <c r="AI1431" s="103"/>
    </row>
    <row r="1432" spans="4:35" x14ac:dyDescent="0.3">
      <c r="D1432" s="31"/>
      <c r="N1432" s="103"/>
      <c r="P1432" s="103"/>
      <c r="Q1432" s="103"/>
      <c r="R1432" s="127"/>
      <c r="S1432" s="103"/>
      <c r="T1432" s="103"/>
      <c r="U1432" s="103"/>
      <c r="V1432" s="103"/>
      <c r="W1432" s="103"/>
      <c r="X1432" s="103"/>
      <c r="Y1432" s="445"/>
      <c r="AA1432" s="103"/>
      <c r="AI1432" s="103"/>
    </row>
    <row r="1433" spans="4:35" x14ac:dyDescent="0.3">
      <c r="D1433" s="31"/>
      <c r="N1433" s="103"/>
      <c r="P1433" s="103"/>
      <c r="Q1433" s="103"/>
      <c r="R1433" s="127"/>
      <c r="S1433" s="103"/>
      <c r="T1433" s="103"/>
      <c r="U1433" s="103"/>
      <c r="V1433" s="103"/>
      <c r="W1433" s="103"/>
      <c r="X1433" s="103"/>
      <c r="Y1433" s="445"/>
      <c r="AA1433" s="103"/>
      <c r="AI1433" s="103"/>
    </row>
    <row r="1434" spans="4:35" x14ac:dyDescent="0.3">
      <c r="D1434" s="31"/>
      <c r="N1434" s="103"/>
      <c r="P1434" s="103"/>
      <c r="Q1434" s="103"/>
      <c r="R1434" s="127"/>
      <c r="S1434" s="103"/>
      <c r="T1434" s="103"/>
      <c r="U1434" s="103"/>
      <c r="V1434" s="103"/>
      <c r="W1434" s="103"/>
      <c r="X1434" s="103"/>
      <c r="Y1434" s="445"/>
      <c r="AA1434" s="103"/>
      <c r="AI1434" s="103"/>
    </row>
    <row r="1435" spans="4:35" x14ac:dyDescent="0.3">
      <c r="D1435" s="31"/>
      <c r="N1435" s="103"/>
      <c r="P1435" s="103"/>
      <c r="Q1435" s="103"/>
      <c r="R1435" s="127"/>
      <c r="S1435" s="103"/>
      <c r="T1435" s="103"/>
      <c r="U1435" s="103"/>
      <c r="V1435" s="103"/>
      <c r="W1435" s="103"/>
      <c r="X1435" s="103"/>
      <c r="Y1435" s="445"/>
      <c r="AA1435" s="103"/>
      <c r="AI1435" s="103"/>
    </row>
    <row r="1436" spans="4:35" x14ac:dyDescent="0.3">
      <c r="D1436" s="31"/>
      <c r="N1436" s="103"/>
      <c r="P1436" s="103"/>
      <c r="Q1436" s="103"/>
      <c r="R1436" s="127"/>
      <c r="S1436" s="103"/>
      <c r="T1436" s="103"/>
      <c r="U1436" s="103"/>
      <c r="V1436" s="103"/>
      <c r="W1436" s="103"/>
      <c r="X1436" s="103"/>
      <c r="Y1436" s="445"/>
      <c r="AA1436" s="103"/>
      <c r="AI1436" s="103"/>
    </row>
    <row r="1437" spans="4:35" x14ac:dyDescent="0.3">
      <c r="D1437" s="31"/>
      <c r="N1437" s="103"/>
      <c r="P1437" s="103"/>
      <c r="Q1437" s="103"/>
      <c r="R1437" s="127"/>
      <c r="S1437" s="103"/>
      <c r="T1437" s="103"/>
      <c r="U1437" s="103"/>
      <c r="V1437" s="103"/>
      <c r="W1437" s="103"/>
      <c r="X1437" s="103"/>
      <c r="Y1437" s="445"/>
      <c r="AA1437" s="103"/>
      <c r="AI1437" s="103"/>
    </row>
    <row r="1438" spans="4:35" x14ac:dyDescent="0.3">
      <c r="D1438" s="31"/>
      <c r="N1438" s="103"/>
      <c r="P1438" s="103"/>
      <c r="Q1438" s="103"/>
      <c r="R1438" s="127"/>
      <c r="S1438" s="103"/>
      <c r="T1438" s="103"/>
      <c r="U1438" s="103"/>
      <c r="V1438" s="103"/>
      <c r="W1438" s="103"/>
      <c r="X1438" s="103"/>
      <c r="Y1438" s="445"/>
      <c r="AA1438" s="103"/>
      <c r="AI1438" s="103"/>
    </row>
    <row r="1439" spans="4:35" x14ac:dyDescent="0.3">
      <c r="D1439" s="31"/>
      <c r="N1439" s="103"/>
      <c r="P1439" s="103"/>
      <c r="Q1439" s="103"/>
      <c r="R1439" s="127"/>
      <c r="S1439" s="103"/>
      <c r="T1439" s="103"/>
      <c r="U1439" s="103"/>
      <c r="V1439" s="103"/>
      <c r="W1439" s="103"/>
      <c r="X1439" s="103"/>
      <c r="Y1439" s="445"/>
      <c r="AA1439" s="103"/>
      <c r="AI1439" s="103"/>
    </row>
    <row r="1440" spans="4:35" x14ac:dyDescent="0.3">
      <c r="D1440" s="31"/>
      <c r="N1440" s="103"/>
      <c r="P1440" s="103"/>
      <c r="Q1440" s="103"/>
      <c r="R1440" s="127"/>
      <c r="S1440" s="103"/>
      <c r="T1440" s="103"/>
      <c r="U1440" s="103"/>
      <c r="V1440" s="103"/>
      <c r="W1440" s="103"/>
      <c r="X1440" s="103"/>
      <c r="Y1440" s="445"/>
      <c r="AA1440" s="103"/>
      <c r="AI1440" s="103"/>
    </row>
    <row r="1441" spans="4:35" x14ac:dyDescent="0.3">
      <c r="D1441" s="31"/>
      <c r="N1441" s="103"/>
      <c r="P1441" s="103"/>
      <c r="Q1441" s="103"/>
      <c r="R1441" s="127"/>
      <c r="S1441" s="103"/>
      <c r="T1441" s="103"/>
      <c r="U1441" s="103"/>
      <c r="V1441" s="103"/>
      <c r="W1441" s="103"/>
      <c r="X1441" s="103"/>
      <c r="Y1441" s="445"/>
      <c r="AA1441" s="103"/>
      <c r="AI1441" s="103"/>
    </row>
    <row r="1442" spans="4:35" x14ac:dyDescent="0.3">
      <c r="D1442" s="31"/>
      <c r="N1442" s="103"/>
      <c r="P1442" s="103"/>
      <c r="Q1442" s="103"/>
      <c r="R1442" s="127"/>
      <c r="S1442" s="103"/>
      <c r="T1442" s="103"/>
      <c r="U1442" s="103"/>
      <c r="V1442" s="103"/>
      <c r="W1442" s="103"/>
      <c r="X1442" s="103"/>
      <c r="Y1442" s="445"/>
      <c r="AA1442" s="103"/>
      <c r="AI1442" s="103"/>
    </row>
    <row r="1443" spans="4:35" x14ac:dyDescent="0.3">
      <c r="D1443" s="31"/>
      <c r="N1443" s="103"/>
      <c r="P1443" s="103"/>
      <c r="Q1443" s="103"/>
      <c r="R1443" s="127"/>
      <c r="S1443" s="103"/>
      <c r="T1443" s="103"/>
      <c r="U1443" s="103"/>
      <c r="V1443" s="103"/>
      <c r="W1443" s="103"/>
      <c r="X1443" s="103"/>
      <c r="Y1443" s="445"/>
      <c r="AA1443" s="103"/>
      <c r="AI1443" s="103"/>
    </row>
    <row r="1444" spans="4:35" x14ac:dyDescent="0.3">
      <c r="D1444" s="31"/>
      <c r="N1444" s="103"/>
      <c r="P1444" s="103"/>
      <c r="Q1444" s="103"/>
      <c r="R1444" s="127"/>
      <c r="S1444" s="103"/>
      <c r="T1444" s="103"/>
      <c r="U1444" s="103"/>
      <c r="V1444" s="103"/>
      <c r="W1444" s="103"/>
      <c r="X1444" s="103"/>
      <c r="Y1444" s="445"/>
      <c r="AA1444" s="103"/>
      <c r="AI1444" s="103"/>
    </row>
    <row r="1445" spans="4:35" x14ac:dyDescent="0.3">
      <c r="D1445" s="31"/>
      <c r="N1445" s="103"/>
      <c r="P1445" s="103"/>
      <c r="Q1445" s="103"/>
      <c r="R1445" s="127"/>
      <c r="S1445" s="103"/>
      <c r="T1445" s="103"/>
      <c r="U1445" s="103"/>
      <c r="V1445" s="103"/>
      <c r="W1445" s="103"/>
      <c r="X1445" s="103"/>
      <c r="Y1445" s="445"/>
      <c r="AA1445" s="103"/>
      <c r="AI1445" s="103"/>
    </row>
    <row r="1446" spans="4:35" x14ac:dyDescent="0.3">
      <c r="D1446" s="31"/>
      <c r="N1446" s="103"/>
      <c r="P1446" s="103"/>
      <c r="Q1446" s="103"/>
      <c r="R1446" s="127"/>
      <c r="S1446" s="103"/>
      <c r="T1446" s="103"/>
      <c r="U1446" s="103"/>
      <c r="V1446" s="103"/>
      <c r="W1446" s="103"/>
      <c r="X1446" s="103"/>
      <c r="Y1446" s="445"/>
      <c r="AA1446" s="103"/>
      <c r="AI1446" s="103"/>
    </row>
    <row r="1447" spans="4:35" x14ac:dyDescent="0.3">
      <c r="D1447" s="31"/>
      <c r="N1447" s="103"/>
      <c r="P1447" s="103"/>
      <c r="Q1447" s="103"/>
      <c r="R1447" s="127"/>
      <c r="S1447" s="103"/>
      <c r="T1447" s="103"/>
      <c r="U1447" s="103"/>
      <c r="V1447" s="103"/>
      <c r="W1447" s="103"/>
      <c r="X1447" s="103"/>
      <c r="Y1447" s="445"/>
      <c r="AA1447" s="103"/>
      <c r="AI1447" s="103"/>
    </row>
    <row r="1448" spans="4:35" x14ac:dyDescent="0.3">
      <c r="D1448" s="31"/>
      <c r="N1448" s="103"/>
      <c r="P1448" s="103"/>
      <c r="Q1448" s="103"/>
      <c r="R1448" s="127"/>
      <c r="S1448" s="103"/>
      <c r="T1448" s="103"/>
      <c r="U1448" s="103"/>
      <c r="V1448" s="103"/>
      <c r="W1448" s="103"/>
      <c r="X1448" s="103"/>
      <c r="Y1448" s="445"/>
      <c r="AA1448" s="103"/>
      <c r="AI1448" s="103"/>
    </row>
    <row r="1449" spans="4:35" x14ac:dyDescent="0.3">
      <c r="D1449" s="31"/>
      <c r="N1449" s="103"/>
      <c r="P1449" s="103"/>
      <c r="Q1449" s="103"/>
      <c r="R1449" s="127"/>
      <c r="S1449" s="103"/>
      <c r="T1449" s="103"/>
      <c r="U1449" s="103"/>
      <c r="V1449" s="103"/>
      <c r="W1449" s="103"/>
      <c r="X1449" s="103"/>
      <c r="Y1449" s="445"/>
      <c r="AA1449" s="103"/>
      <c r="AI1449" s="103"/>
    </row>
    <row r="1450" spans="4:35" x14ac:dyDescent="0.3">
      <c r="D1450" s="31"/>
      <c r="N1450" s="103"/>
      <c r="P1450" s="103"/>
      <c r="Q1450" s="103"/>
      <c r="R1450" s="127"/>
      <c r="S1450" s="103"/>
      <c r="T1450" s="103"/>
      <c r="U1450" s="103"/>
      <c r="V1450" s="103"/>
      <c r="W1450" s="103"/>
      <c r="X1450" s="103"/>
      <c r="Y1450" s="445"/>
      <c r="AA1450" s="103"/>
      <c r="AI1450" s="103"/>
    </row>
    <row r="1451" spans="4:35" x14ac:dyDescent="0.3">
      <c r="D1451" s="31"/>
      <c r="N1451" s="103"/>
      <c r="P1451" s="103"/>
      <c r="Q1451" s="103"/>
      <c r="R1451" s="127"/>
      <c r="S1451" s="103"/>
      <c r="T1451" s="103"/>
      <c r="U1451" s="103"/>
      <c r="V1451" s="103"/>
      <c r="W1451" s="103"/>
      <c r="X1451" s="103"/>
      <c r="Y1451" s="445"/>
      <c r="AA1451" s="103"/>
      <c r="AI1451" s="103"/>
    </row>
    <row r="1452" spans="4:35" x14ac:dyDescent="0.3">
      <c r="D1452" s="31"/>
      <c r="N1452" s="103"/>
      <c r="P1452" s="103"/>
      <c r="Q1452" s="103"/>
      <c r="R1452" s="127"/>
      <c r="S1452" s="103"/>
      <c r="T1452" s="103"/>
      <c r="U1452" s="103"/>
      <c r="V1452" s="103"/>
      <c r="W1452" s="103"/>
      <c r="X1452" s="103"/>
      <c r="Y1452" s="445"/>
      <c r="AA1452" s="103"/>
      <c r="AI1452" s="103"/>
    </row>
    <row r="1453" spans="4:35" x14ac:dyDescent="0.3">
      <c r="D1453" s="31"/>
      <c r="N1453" s="103"/>
      <c r="P1453" s="103"/>
      <c r="Q1453" s="103"/>
      <c r="R1453" s="127"/>
      <c r="S1453" s="103"/>
      <c r="T1453" s="103"/>
      <c r="U1453" s="103"/>
      <c r="V1453" s="103"/>
      <c r="W1453" s="103"/>
      <c r="X1453" s="103"/>
      <c r="Y1453" s="445"/>
      <c r="AA1453" s="103"/>
      <c r="AI1453" s="103"/>
    </row>
    <row r="1454" spans="4:35" x14ac:dyDescent="0.3">
      <c r="D1454" s="31"/>
      <c r="N1454" s="103"/>
      <c r="P1454" s="103"/>
      <c r="Q1454" s="103"/>
      <c r="R1454" s="127"/>
      <c r="S1454" s="103"/>
      <c r="T1454" s="103"/>
      <c r="U1454" s="103"/>
      <c r="V1454" s="103"/>
      <c r="W1454" s="103"/>
      <c r="X1454" s="103"/>
      <c r="Y1454" s="445"/>
      <c r="AA1454" s="103"/>
      <c r="AI1454" s="103"/>
    </row>
    <row r="1455" spans="4:35" x14ac:dyDescent="0.3">
      <c r="D1455" s="31"/>
      <c r="N1455" s="103"/>
      <c r="P1455" s="103"/>
      <c r="Q1455" s="103"/>
      <c r="R1455" s="127"/>
      <c r="S1455" s="103"/>
      <c r="T1455" s="103"/>
      <c r="U1455" s="103"/>
      <c r="V1455" s="103"/>
      <c r="W1455" s="103"/>
      <c r="X1455" s="103"/>
      <c r="Y1455" s="445"/>
      <c r="AA1455" s="103"/>
      <c r="AI1455" s="103"/>
    </row>
    <row r="1456" spans="4:35" x14ac:dyDescent="0.3">
      <c r="D1456" s="31"/>
      <c r="N1456" s="103"/>
      <c r="P1456" s="103"/>
      <c r="Q1456" s="103"/>
      <c r="R1456" s="127"/>
      <c r="S1456" s="103"/>
      <c r="T1456" s="103"/>
      <c r="U1456" s="103"/>
      <c r="V1456" s="103"/>
      <c r="W1456" s="103"/>
      <c r="X1456" s="103"/>
      <c r="Y1456" s="445"/>
      <c r="AA1456" s="103"/>
      <c r="AI1456" s="103"/>
    </row>
    <row r="1457" spans="4:35" x14ac:dyDescent="0.3">
      <c r="D1457" s="31"/>
      <c r="N1457" s="103"/>
      <c r="P1457" s="103"/>
      <c r="Q1457" s="103"/>
      <c r="R1457" s="127"/>
      <c r="S1457" s="103"/>
      <c r="T1457" s="103"/>
      <c r="U1457" s="103"/>
      <c r="V1457" s="103"/>
      <c r="W1457" s="103"/>
      <c r="X1457" s="103"/>
      <c r="Y1457" s="445"/>
      <c r="AA1457" s="103"/>
      <c r="AI1457" s="103"/>
    </row>
    <row r="1458" spans="4:35" x14ac:dyDescent="0.3">
      <c r="D1458" s="31"/>
      <c r="N1458" s="103"/>
      <c r="P1458" s="103"/>
      <c r="Q1458" s="103"/>
      <c r="R1458" s="127"/>
      <c r="S1458" s="103"/>
      <c r="T1458" s="103"/>
      <c r="U1458" s="103"/>
      <c r="V1458" s="103"/>
      <c r="W1458" s="103"/>
      <c r="X1458" s="103"/>
      <c r="Y1458" s="445"/>
      <c r="AA1458" s="103"/>
      <c r="AI1458" s="103"/>
    </row>
    <row r="1459" spans="4:35" x14ac:dyDescent="0.3">
      <c r="D1459" s="31"/>
      <c r="N1459" s="103"/>
      <c r="P1459" s="103"/>
      <c r="Q1459" s="103"/>
      <c r="R1459" s="127"/>
      <c r="S1459" s="103"/>
      <c r="T1459" s="103"/>
      <c r="U1459" s="103"/>
      <c r="V1459" s="103"/>
      <c r="W1459" s="103"/>
      <c r="X1459" s="103"/>
      <c r="Y1459" s="445"/>
      <c r="AA1459" s="103"/>
      <c r="AI1459" s="103"/>
    </row>
    <row r="1460" spans="4:35" x14ac:dyDescent="0.3">
      <c r="D1460" s="31"/>
      <c r="N1460" s="103"/>
      <c r="P1460" s="103"/>
      <c r="Q1460" s="103"/>
      <c r="R1460" s="127"/>
      <c r="S1460" s="103"/>
      <c r="T1460" s="103"/>
      <c r="U1460" s="103"/>
      <c r="V1460" s="103"/>
      <c r="W1460" s="103"/>
      <c r="X1460" s="103"/>
      <c r="Y1460" s="445"/>
      <c r="AA1460" s="103"/>
      <c r="AI1460" s="103"/>
    </row>
    <row r="1461" spans="4:35" x14ac:dyDescent="0.3">
      <c r="D1461" s="31"/>
      <c r="N1461" s="103"/>
      <c r="P1461" s="103"/>
      <c r="Q1461" s="103"/>
      <c r="R1461" s="127"/>
      <c r="S1461" s="103"/>
      <c r="T1461" s="103"/>
      <c r="U1461" s="103"/>
      <c r="V1461" s="103"/>
      <c r="W1461" s="103"/>
      <c r="X1461" s="103"/>
      <c r="Y1461" s="445"/>
      <c r="AA1461" s="103"/>
      <c r="AI1461" s="103"/>
    </row>
    <row r="1462" spans="4:35" x14ac:dyDescent="0.3">
      <c r="D1462" s="31"/>
      <c r="N1462" s="103"/>
      <c r="P1462" s="103"/>
      <c r="Q1462" s="103"/>
      <c r="R1462" s="127"/>
      <c r="S1462" s="103"/>
      <c r="T1462" s="103"/>
      <c r="U1462" s="103"/>
      <c r="V1462" s="103"/>
      <c r="W1462" s="103"/>
      <c r="X1462" s="103"/>
      <c r="Y1462" s="445"/>
      <c r="AA1462" s="103"/>
      <c r="AI1462" s="103"/>
    </row>
    <row r="1463" spans="4:35" x14ac:dyDescent="0.3">
      <c r="D1463" s="31"/>
      <c r="N1463" s="103"/>
      <c r="P1463" s="103"/>
      <c r="Q1463" s="103"/>
      <c r="R1463" s="127"/>
      <c r="S1463" s="103"/>
      <c r="T1463" s="103"/>
      <c r="U1463" s="103"/>
      <c r="V1463" s="103"/>
      <c r="W1463" s="103"/>
      <c r="X1463" s="103"/>
      <c r="Y1463" s="445"/>
      <c r="AA1463" s="103"/>
      <c r="AI1463" s="103"/>
    </row>
    <row r="1464" spans="4:35" x14ac:dyDescent="0.3">
      <c r="D1464" s="31"/>
      <c r="N1464" s="103"/>
      <c r="P1464" s="103"/>
      <c r="Q1464" s="103"/>
      <c r="R1464" s="127"/>
      <c r="S1464" s="103"/>
      <c r="T1464" s="103"/>
      <c r="U1464" s="103"/>
      <c r="V1464" s="103"/>
      <c r="W1464" s="103"/>
      <c r="X1464" s="103"/>
      <c r="Y1464" s="445"/>
      <c r="AA1464" s="103"/>
      <c r="AI1464" s="103"/>
    </row>
    <row r="1465" spans="4:35" x14ac:dyDescent="0.3">
      <c r="D1465" s="31"/>
      <c r="N1465" s="103"/>
      <c r="P1465" s="103"/>
      <c r="Q1465" s="103"/>
      <c r="R1465" s="127"/>
      <c r="S1465" s="103"/>
      <c r="T1465" s="103"/>
      <c r="U1465" s="103"/>
      <c r="V1465" s="103"/>
      <c r="W1465" s="103"/>
      <c r="X1465" s="103"/>
      <c r="Y1465" s="445"/>
      <c r="AA1465" s="103"/>
      <c r="AI1465" s="103"/>
    </row>
    <row r="1466" spans="4:35" x14ac:dyDescent="0.3">
      <c r="D1466" s="31"/>
      <c r="N1466" s="103"/>
      <c r="P1466" s="103"/>
      <c r="Q1466" s="103"/>
      <c r="R1466" s="127"/>
      <c r="S1466" s="103"/>
      <c r="T1466" s="103"/>
      <c r="U1466" s="103"/>
      <c r="V1466" s="103"/>
      <c r="W1466" s="103"/>
      <c r="X1466" s="103"/>
      <c r="Y1466" s="445"/>
      <c r="AA1466" s="103"/>
      <c r="AI1466" s="103"/>
    </row>
    <row r="1467" spans="4:35" x14ac:dyDescent="0.3">
      <c r="D1467" s="31"/>
      <c r="N1467" s="103"/>
      <c r="P1467" s="103"/>
      <c r="Q1467" s="103"/>
      <c r="R1467" s="127"/>
      <c r="S1467" s="103"/>
      <c r="T1467" s="103"/>
      <c r="U1467" s="103"/>
      <c r="V1467" s="103"/>
      <c r="W1467" s="103"/>
      <c r="X1467" s="103"/>
      <c r="Y1467" s="445"/>
      <c r="AA1467" s="103"/>
      <c r="AI1467" s="103"/>
    </row>
    <row r="1468" spans="4:35" x14ac:dyDescent="0.3">
      <c r="D1468" s="31"/>
      <c r="N1468" s="103"/>
      <c r="P1468" s="103"/>
      <c r="Q1468" s="103"/>
      <c r="R1468" s="127"/>
      <c r="S1468" s="103"/>
      <c r="T1468" s="103"/>
      <c r="U1468" s="103"/>
      <c r="V1468" s="103"/>
      <c r="W1468" s="103"/>
      <c r="X1468" s="103"/>
      <c r="Y1468" s="445"/>
      <c r="AA1468" s="103"/>
      <c r="AI1468" s="103"/>
    </row>
    <row r="1469" spans="4:35" x14ac:dyDescent="0.3">
      <c r="D1469" s="31"/>
      <c r="N1469" s="103"/>
      <c r="P1469" s="103"/>
      <c r="Q1469" s="103"/>
      <c r="R1469" s="127"/>
      <c r="S1469" s="103"/>
      <c r="T1469" s="103"/>
      <c r="U1469" s="103"/>
      <c r="V1469" s="103"/>
      <c r="W1469" s="103"/>
      <c r="X1469" s="103"/>
      <c r="Y1469" s="445"/>
      <c r="AA1469" s="103"/>
      <c r="AI1469" s="103"/>
    </row>
    <row r="1470" spans="4:35" x14ac:dyDescent="0.3">
      <c r="D1470" s="31"/>
      <c r="N1470" s="103"/>
      <c r="P1470" s="103"/>
      <c r="Q1470" s="103"/>
      <c r="R1470" s="127"/>
      <c r="S1470" s="103"/>
      <c r="T1470" s="103"/>
      <c r="U1470" s="103"/>
      <c r="V1470" s="103"/>
      <c r="W1470" s="103"/>
      <c r="X1470" s="103"/>
      <c r="Y1470" s="445"/>
      <c r="AA1470" s="103"/>
      <c r="AI1470" s="103"/>
    </row>
    <row r="1471" spans="4:35" x14ac:dyDescent="0.3">
      <c r="D1471" s="31"/>
      <c r="N1471" s="103"/>
      <c r="P1471" s="103"/>
      <c r="Q1471" s="103"/>
      <c r="R1471" s="127"/>
      <c r="S1471" s="103"/>
      <c r="T1471" s="103"/>
      <c r="U1471" s="103"/>
      <c r="V1471" s="103"/>
      <c r="W1471" s="103"/>
      <c r="X1471" s="103"/>
      <c r="Y1471" s="445"/>
      <c r="AA1471" s="103"/>
      <c r="AI1471" s="103"/>
    </row>
    <row r="1472" spans="4:35" x14ac:dyDescent="0.3">
      <c r="D1472" s="31"/>
      <c r="N1472" s="103"/>
      <c r="P1472" s="103"/>
      <c r="Q1472" s="103"/>
      <c r="R1472" s="127"/>
      <c r="S1472" s="103"/>
      <c r="T1472" s="103"/>
      <c r="U1472" s="103"/>
      <c r="V1472" s="103"/>
      <c r="W1472" s="103"/>
      <c r="X1472" s="103"/>
      <c r="Y1472" s="445"/>
      <c r="AA1472" s="103"/>
      <c r="AI1472" s="103"/>
    </row>
    <row r="1473" spans="4:35" x14ac:dyDescent="0.3">
      <c r="D1473" s="31"/>
      <c r="N1473" s="103"/>
      <c r="P1473" s="103"/>
      <c r="Q1473" s="103"/>
      <c r="R1473" s="127"/>
      <c r="S1473" s="103"/>
      <c r="T1473" s="103"/>
      <c r="U1473" s="103"/>
      <c r="V1473" s="103"/>
      <c r="W1473" s="103"/>
      <c r="X1473" s="103"/>
      <c r="Y1473" s="445"/>
      <c r="AA1473" s="103"/>
      <c r="AI1473" s="103"/>
    </row>
    <row r="1474" spans="4:35" x14ac:dyDescent="0.3">
      <c r="D1474" s="31"/>
      <c r="N1474" s="103"/>
      <c r="P1474" s="103"/>
      <c r="Q1474" s="103"/>
      <c r="R1474" s="127"/>
      <c r="S1474" s="103"/>
      <c r="T1474" s="103"/>
      <c r="U1474" s="103"/>
      <c r="V1474" s="103"/>
      <c r="W1474" s="103"/>
      <c r="X1474" s="103"/>
      <c r="Y1474" s="445"/>
      <c r="AA1474" s="103"/>
      <c r="AI1474" s="103"/>
    </row>
    <row r="1475" spans="4:35" x14ac:dyDescent="0.3">
      <c r="D1475" s="31"/>
      <c r="N1475" s="103"/>
      <c r="P1475" s="103"/>
      <c r="Q1475" s="103"/>
      <c r="R1475" s="127"/>
      <c r="S1475" s="103"/>
      <c r="T1475" s="103"/>
      <c r="U1475" s="103"/>
      <c r="V1475" s="103"/>
      <c r="W1475" s="103"/>
      <c r="X1475" s="103"/>
      <c r="Y1475" s="445"/>
      <c r="AA1475" s="103"/>
      <c r="AI1475" s="103"/>
    </row>
    <row r="1476" spans="4:35" x14ac:dyDescent="0.3">
      <c r="D1476" s="31"/>
      <c r="N1476" s="103"/>
      <c r="P1476" s="103"/>
      <c r="Q1476" s="103"/>
      <c r="R1476" s="127"/>
      <c r="S1476" s="103"/>
      <c r="T1476" s="103"/>
      <c r="U1476" s="103"/>
      <c r="V1476" s="103"/>
      <c r="W1476" s="103"/>
      <c r="X1476" s="103"/>
      <c r="Y1476" s="445"/>
      <c r="AA1476" s="103"/>
      <c r="AI1476" s="103"/>
    </row>
    <row r="1477" spans="4:35" x14ac:dyDescent="0.3">
      <c r="D1477" s="31"/>
      <c r="N1477" s="103"/>
      <c r="P1477" s="103"/>
      <c r="Q1477" s="103"/>
      <c r="R1477" s="127"/>
      <c r="S1477" s="103"/>
      <c r="T1477" s="103"/>
      <c r="U1477" s="103"/>
      <c r="V1477" s="103"/>
      <c r="W1477" s="103"/>
      <c r="X1477" s="103"/>
      <c r="Y1477" s="445"/>
      <c r="AA1477" s="103"/>
      <c r="AI1477" s="103"/>
    </row>
    <row r="1478" spans="4:35" x14ac:dyDescent="0.3">
      <c r="D1478" s="31"/>
      <c r="N1478" s="103"/>
      <c r="P1478" s="103"/>
      <c r="Q1478" s="103"/>
      <c r="R1478" s="127"/>
      <c r="S1478" s="103"/>
      <c r="T1478" s="103"/>
      <c r="U1478" s="103"/>
      <c r="V1478" s="103"/>
      <c r="W1478" s="103"/>
      <c r="X1478" s="103"/>
      <c r="Y1478" s="445"/>
      <c r="AA1478" s="103"/>
      <c r="AI1478" s="103"/>
    </row>
    <row r="1479" spans="4:35" x14ac:dyDescent="0.3">
      <c r="D1479" s="31"/>
      <c r="N1479" s="103"/>
      <c r="P1479" s="103"/>
      <c r="Q1479" s="103"/>
      <c r="R1479" s="127"/>
      <c r="S1479" s="103"/>
      <c r="T1479" s="103"/>
      <c r="U1479" s="103"/>
      <c r="V1479" s="103"/>
      <c r="W1479" s="103"/>
      <c r="X1479" s="103"/>
      <c r="Y1479" s="445"/>
      <c r="AA1479" s="103"/>
      <c r="AI1479" s="103"/>
    </row>
    <row r="1480" spans="4:35" x14ac:dyDescent="0.3">
      <c r="D1480" s="31"/>
      <c r="N1480" s="103"/>
      <c r="P1480" s="103"/>
      <c r="Q1480" s="103"/>
      <c r="R1480" s="127"/>
      <c r="S1480" s="103"/>
      <c r="T1480" s="103"/>
      <c r="U1480" s="103"/>
      <c r="V1480" s="103"/>
      <c r="W1480" s="103"/>
      <c r="X1480" s="103"/>
      <c r="Y1480" s="445"/>
      <c r="AA1480" s="103"/>
      <c r="AI1480" s="103"/>
    </row>
    <row r="1481" spans="4:35" x14ac:dyDescent="0.3">
      <c r="D1481" s="31"/>
      <c r="N1481" s="103"/>
      <c r="P1481" s="103"/>
      <c r="Q1481" s="103"/>
      <c r="R1481" s="127"/>
      <c r="S1481" s="103"/>
      <c r="T1481" s="103"/>
      <c r="U1481" s="103"/>
      <c r="V1481" s="103"/>
      <c r="W1481" s="103"/>
      <c r="X1481" s="103"/>
      <c r="Y1481" s="445"/>
      <c r="AA1481" s="103"/>
      <c r="AI1481" s="103"/>
    </row>
    <row r="1482" spans="4:35" x14ac:dyDescent="0.3">
      <c r="D1482" s="31"/>
      <c r="N1482" s="103"/>
      <c r="P1482" s="103"/>
      <c r="Q1482" s="103"/>
      <c r="R1482" s="127"/>
      <c r="S1482" s="103"/>
      <c r="T1482" s="103"/>
      <c r="U1482" s="103"/>
      <c r="V1482" s="103"/>
      <c r="W1482" s="103"/>
      <c r="X1482" s="103"/>
      <c r="Y1482" s="445"/>
      <c r="AA1482" s="103"/>
      <c r="AI1482" s="103"/>
    </row>
    <row r="1483" spans="4:35" x14ac:dyDescent="0.3">
      <c r="D1483" s="31"/>
      <c r="N1483" s="103"/>
      <c r="P1483" s="103"/>
      <c r="Q1483" s="103"/>
      <c r="R1483" s="127"/>
      <c r="S1483" s="103"/>
      <c r="T1483" s="103"/>
      <c r="U1483" s="103"/>
      <c r="V1483" s="103"/>
      <c r="W1483" s="103"/>
      <c r="X1483" s="103"/>
      <c r="Y1483" s="445"/>
      <c r="AA1483" s="103"/>
      <c r="AI1483" s="103"/>
    </row>
    <row r="1484" spans="4:35" x14ac:dyDescent="0.3">
      <c r="D1484" s="31"/>
      <c r="N1484" s="103"/>
      <c r="P1484" s="103"/>
      <c r="Q1484" s="103"/>
      <c r="R1484" s="127"/>
      <c r="S1484" s="103"/>
      <c r="T1484" s="103"/>
      <c r="U1484" s="103"/>
      <c r="V1484" s="103"/>
      <c r="W1484" s="103"/>
      <c r="X1484" s="103"/>
      <c r="Y1484" s="445"/>
      <c r="AA1484" s="103"/>
      <c r="AI1484" s="103"/>
    </row>
    <row r="1485" spans="4:35" x14ac:dyDescent="0.3">
      <c r="D1485" s="31"/>
      <c r="N1485" s="103"/>
      <c r="P1485" s="103"/>
      <c r="Q1485" s="103"/>
      <c r="R1485" s="127"/>
      <c r="S1485" s="103"/>
      <c r="T1485" s="103"/>
      <c r="U1485" s="103"/>
      <c r="V1485" s="103"/>
      <c r="W1485" s="103"/>
      <c r="X1485" s="103"/>
      <c r="Y1485" s="445"/>
      <c r="AA1485" s="103"/>
      <c r="AI1485" s="103"/>
    </row>
    <row r="1486" spans="4:35" x14ac:dyDescent="0.3">
      <c r="D1486" s="31"/>
      <c r="N1486" s="103"/>
      <c r="P1486" s="103"/>
      <c r="Q1486" s="103"/>
      <c r="R1486" s="127"/>
      <c r="S1486" s="103"/>
      <c r="T1486" s="103"/>
      <c r="U1486" s="103"/>
      <c r="V1486" s="103"/>
      <c r="W1486" s="103"/>
      <c r="X1486" s="103"/>
      <c r="Y1486" s="445"/>
      <c r="AA1486" s="103"/>
      <c r="AI1486" s="103"/>
    </row>
    <row r="1487" spans="4:35" x14ac:dyDescent="0.3">
      <c r="D1487" s="31"/>
      <c r="N1487" s="103"/>
      <c r="P1487" s="103"/>
      <c r="Q1487" s="103"/>
      <c r="R1487" s="127"/>
      <c r="S1487" s="103"/>
      <c r="T1487" s="103"/>
      <c r="U1487" s="103"/>
      <c r="V1487" s="103"/>
      <c r="W1487" s="103"/>
      <c r="X1487" s="103"/>
      <c r="Y1487" s="445"/>
      <c r="AA1487" s="103"/>
      <c r="AI1487" s="103"/>
    </row>
    <row r="1488" spans="4:35" x14ac:dyDescent="0.3">
      <c r="D1488" s="31"/>
      <c r="N1488" s="103"/>
      <c r="P1488" s="103"/>
      <c r="Q1488" s="103"/>
      <c r="R1488" s="127"/>
      <c r="S1488" s="103"/>
      <c r="T1488" s="103"/>
      <c r="U1488" s="103"/>
      <c r="V1488" s="103"/>
      <c r="W1488" s="103"/>
      <c r="X1488" s="103"/>
      <c r="Y1488" s="445"/>
      <c r="AA1488" s="103"/>
      <c r="AI1488" s="103"/>
    </row>
    <row r="1489" spans="4:35" x14ac:dyDescent="0.3">
      <c r="D1489" s="31"/>
      <c r="N1489" s="103"/>
      <c r="P1489" s="103"/>
      <c r="Q1489" s="103"/>
      <c r="R1489" s="127"/>
      <c r="S1489" s="103"/>
      <c r="T1489" s="103"/>
      <c r="U1489" s="103"/>
      <c r="V1489" s="103"/>
      <c r="W1489" s="103"/>
      <c r="X1489" s="103"/>
      <c r="Y1489" s="445"/>
      <c r="AA1489" s="103"/>
      <c r="AI1489" s="103"/>
    </row>
    <row r="1490" spans="4:35" x14ac:dyDescent="0.3">
      <c r="D1490" s="31"/>
      <c r="N1490" s="103"/>
      <c r="P1490" s="103"/>
      <c r="Q1490" s="103"/>
      <c r="R1490" s="127"/>
      <c r="S1490" s="103"/>
      <c r="T1490" s="103"/>
      <c r="U1490" s="103"/>
      <c r="V1490" s="103"/>
      <c r="W1490" s="103"/>
      <c r="X1490" s="103"/>
      <c r="Y1490" s="445"/>
      <c r="AA1490" s="103"/>
      <c r="AI1490" s="103"/>
    </row>
    <row r="1491" spans="4:35" x14ac:dyDescent="0.3">
      <c r="D1491" s="31"/>
      <c r="N1491" s="103"/>
      <c r="P1491" s="103"/>
      <c r="Q1491" s="103"/>
      <c r="R1491" s="127"/>
      <c r="S1491" s="103"/>
      <c r="T1491" s="103"/>
      <c r="U1491" s="103"/>
      <c r="V1491" s="103"/>
      <c r="W1491" s="103"/>
      <c r="X1491" s="103"/>
      <c r="Y1491" s="445"/>
      <c r="AA1491" s="103"/>
      <c r="AI1491" s="103"/>
    </row>
    <row r="1492" spans="4:35" x14ac:dyDescent="0.3">
      <c r="D1492" s="31"/>
      <c r="N1492" s="103"/>
      <c r="P1492" s="103"/>
      <c r="Q1492" s="103"/>
      <c r="R1492" s="127"/>
      <c r="S1492" s="103"/>
      <c r="T1492" s="103"/>
      <c r="U1492" s="103"/>
      <c r="V1492" s="103"/>
      <c r="W1492" s="103"/>
      <c r="X1492" s="103"/>
      <c r="Y1492" s="445"/>
      <c r="AA1492" s="103"/>
      <c r="AI1492" s="103"/>
    </row>
    <row r="1493" spans="4:35" x14ac:dyDescent="0.3">
      <c r="D1493" s="31"/>
      <c r="N1493" s="103"/>
      <c r="P1493" s="103"/>
      <c r="Q1493" s="103"/>
      <c r="R1493" s="127"/>
      <c r="S1493" s="103"/>
      <c r="T1493" s="103"/>
      <c r="U1493" s="103"/>
      <c r="V1493" s="103"/>
      <c r="W1493" s="103"/>
      <c r="X1493" s="103"/>
      <c r="Y1493" s="445"/>
      <c r="AA1493" s="103"/>
      <c r="AI1493" s="103"/>
    </row>
    <row r="1494" spans="4:35" x14ac:dyDescent="0.3">
      <c r="D1494" s="31"/>
      <c r="N1494" s="103"/>
      <c r="P1494" s="103"/>
      <c r="Q1494" s="103"/>
      <c r="R1494" s="127"/>
      <c r="S1494" s="103"/>
      <c r="T1494" s="103"/>
      <c r="U1494" s="103"/>
      <c r="V1494" s="103"/>
      <c r="W1494" s="103"/>
      <c r="X1494" s="103"/>
      <c r="Y1494" s="445"/>
      <c r="AA1494" s="103"/>
      <c r="AI1494" s="103"/>
    </row>
    <row r="1495" spans="4:35" x14ac:dyDescent="0.3">
      <c r="D1495" s="31"/>
      <c r="N1495" s="103"/>
      <c r="P1495" s="103"/>
      <c r="Q1495" s="103"/>
      <c r="R1495" s="127"/>
      <c r="S1495" s="103"/>
      <c r="T1495" s="103"/>
      <c r="U1495" s="103"/>
      <c r="V1495" s="103"/>
      <c r="W1495" s="103"/>
      <c r="X1495" s="103"/>
      <c r="Y1495" s="445"/>
      <c r="AA1495" s="103"/>
      <c r="AI1495" s="103"/>
    </row>
    <row r="1496" spans="4:35" x14ac:dyDescent="0.3">
      <c r="D1496" s="31"/>
      <c r="N1496" s="103"/>
      <c r="P1496" s="103"/>
      <c r="Q1496" s="103"/>
      <c r="R1496" s="127"/>
      <c r="S1496" s="103"/>
      <c r="T1496" s="103"/>
      <c r="U1496" s="103"/>
      <c r="V1496" s="103"/>
      <c r="W1496" s="103"/>
      <c r="X1496" s="103"/>
      <c r="Y1496" s="445"/>
      <c r="AA1496" s="103"/>
      <c r="AI1496" s="103"/>
    </row>
    <row r="1497" spans="4:35" x14ac:dyDescent="0.3">
      <c r="D1497" s="31"/>
      <c r="N1497" s="103"/>
      <c r="P1497" s="103"/>
      <c r="Q1497" s="103"/>
      <c r="R1497" s="127"/>
      <c r="S1497" s="103"/>
      <c r="T1497" s="103"/>
      <c r="U1497" s="103"/>
      <c r="V1497" s="103"/>
      <c r="W1497" s="103"/>
      <c r="X1497" s="103"/>
      <c r="Y1497" s="445"/>
      <c r="AA1497" s="103"/>
      <c r="AI1497" s="103"/>
    </row>
    <row r="1498" spans="4:35" x14ac:dyDescent="0.3">
      <c r="D1498" s="31"/>
      <c r="N1498" s="103"/>
      <c r="P1498" s="103"/>
      <c r="Q1498" s="103"/>
      <c r="R1498" s="127"/>
      <c r="S1498" s="103"/>
      <c r="T1498" s="103"/>
      <c r="U1498" s="103"/>
      <c r="V1498" s="103"/>
      <c r="W1498" s="103"/>
      <c r="X1498" s="103"/>
      <c r="Y1498" s="445"/>
      <c r="AA1498" s="103"/>
      <c r="AI1498" s="103"/>
    </row>
    <row r="1499" spans="4:35" x14ac:dyDescent="0.3">
      <c r="D1499" s="31"/>
      <c r="N1499" s="103"/>
      <c r="P1499" s="103"/>
      <c r="Q1499" s="103"/>
      <c r="R1499" s="127"/>
      <c r="S1499" s="103"/>
      <c r="T1499" s="103"/>
      <c r="U1499" s="103"/>
      <c r="V1499" s="103"/>
      <c r="W1499" s="103"/>
      <c r="X1499" s="103"/>
      <c r="Y1499" s="445"/>
      <c r="AA1499" s="103"/>
      <c r="AI1499" s="103"/>
    </row>
    <row r="1500" spans="4:35" x14ac:dyDescent="0.3">
      <c r="D1500" s="31"/>
      <c r="N1500" s="103"/>
      <c r="P1500" s="103"/>
      <c r="Q1500" s="103"/>
      <c r="R1500" s="127"/>
      <c r="S1500" s="103"/>
      <c r="T1500" s="103"/>
      <c r="U1500" s="103"/>
      <c r="V1500" s="103"/>
      <c r="W1500" s="103"/>
      <c r="X1500" s="103"/>
      <c r="Y1500" s="445"/>
      <c r="AA1500" s="103"/>
      <c r="AI1500" s="103"/>
    </row>
    <row r="1501" spans="4:35" x14ac:dyDescent="0.3">
      <c r="D1501" s="31"/>
      <c r="N1501" s="103"/>
      <c r="P1501" s="103"/>
      <c r="Q1501" s="103"/>
      <c r="R1501" s="127"/>
      <c r="S1501" s="103"/>
      <c r="T1501" s="103"/>
      <c r="U1501" s="103"/>
      <c r="V1501" s="103"/>
      <c r="W1501" s="103"/>
      <c r="X1501" s="103"/>
      <c r="Y1501" s="445"/>
      <c r="AA1501" s="103"/>
      <c r="AI1501" s="103"/>
    </row>
    <row r="1502" spans="4:35" x14ac:dyDescent="0.3">
      <c r="D1502" s="31"/>
      <c r="N1502" s="103"/>
      <c r="P1502" s="103"/>
      <c r="Q1502" s="103"/>
      <c r="R1502" s="127"/>
      <c r="S1502" s="103"/>
      <c r="T1502" s="103"/>
      <c r="U1502" s="103"/>
      <c r="V1502" s="103"/>
      <c r="W1502" s="103"/>
      <c r="X1502" s="103"/>
      <c r="Y1502" s="445"/>
      <c r="AA1502" s="103"/>
      <c r="AI1502" s="103"/>
    </row>
    <row r="1503" spans="4:35" x14ac:dyDescent="0.3">
      <c r="D1503" s="31"/>
      <c r="N1503" s="103"/>
      <c r="P1503" s="103"/>
      <c r="Q1503" s="103"/>
      <c r="R1503" s="127"/>
      <c r="S1503" s="103"/>
      <c r="T1503" s="103"/>
      <c r="U1503" s="103"/>
      <c r="V1503" s="103"/>
      <c r="W1503" s="103"/>
      <c r="X1503" s="103"/>
      <c r="Y1503" s="445"/>
      <c r="AA1503" s="103"/>
      <c r="AI1503" s="103"/>
    </row>
    <row r="1504" spans="4:35" x14ac:dyDescent="0.3">
      <c r="D1504" s="31"/>
      <c r="N1504" s="103"/>
      <c r="P1504" s="103"/>
      <c r="Q1504" s="103"/>
      <c r="R1504" s="127"/>
      <c r="S1504" s="103"/>
      <c r="T1504" s="103"/>
      <c r="U1504" s="103"/>
      <c r="V1504" s="103"/>
      <c r="W1504" s="103"/>
      <c r="X1504" s="103"/>
      <c r="Y1504" s="445"/>
      <c r="AA1504" s="103"/>
      <c r="AI1504" s="103"/>
    </row>
    <row r="1505" spans="4:35" x14ac:dyDescent="0.3">
      <c r="D1505" s="31"/>
      <c r="N1505" s="103"/>
      <c r="P1505" s="103"/>
      <c r="Q1505" s="103"/>
      <c r="R1505" s="127"/>
      <c r="S1505" s="103"/>
      <c r="T1505" s="103"/>
      <c r="U1505" s="103"/>
      <c r="V1505" s="103"/>
      <c r="W1505" s="103"/>
      <c r="X1505" s="103"/>
      <c r="Y1505" s="445"/>
      <c r="AA1505" s="103"/>
      <c r="AI1505" s="103"/>
    </row>
    <row r="1506" spans="4:35" x14ac:dyDescent="0.3">
      <c r="D1506" s="31"/>
      <c r="N1506" s="103"/>
      <c r="P1506" s="103"/>
      <c r="Q1506" s="103"/>
      <c r="R1506" s="127"/>
      <c r="S1506" s="103"/>
      <c r="T1506" s="103"/>
      <c r="U1506" s="103"/>
      <c r="V1506" s="103"/>
      <c r="W1506" s="103"/>
      <c r="X1506" s="103"/>
      <c r="Y1506" s="445"/>
      <c r="AA1506" s="103"/>
      <c r="AI1506" s="103"/>
    </row>
    <row r="1507" spans="4:35" x14ac:dyDescent="0.3">
      <c r="D1507" s="31"/>
      <c r="N1507" s="103"/>
      <c r="P1507" s="103"/>
      <c r="Q1507" s="103"/>
      <c r="R1507" s="127"/>
      <c r="S1507" s="103"/>
      <c r="T1507" s="103"/>
      <c r="U1507" s="103"/>
      <c r="V1507" s="103"/>
      <c r="W1507" s="103"/>
      <c r="X1507" s="103"/>
      <c r="Y1507" s="445"/>
      <c r="AA1507" s="103"/>
      <c r="AI1507" s="103"/>
    </row>
    <row r="1508" spans="4:35" x14ac:dyDescent="0.3">
      <c r="D1508" s="31"/>
      <c r="N1508" s="103"/>
      <c r="P1508" s="103"/>
      <c r="Q1508" s="103"/>
      <c r="R1508" s="127"/>
      <c r="S1508" s="103"/>
      <c r="T1508" s="103"/>
      <c r="U1508" s="103"/>
      <c r="V1508" s="103"/>
      <c r="W1508" s="103"/>
      <c r="X1508" s="103"/>
      <c r="Y1508" s="445"/>
      <c r="AA1508" s="103"/>
      <c r="AI1508" s="103"/>
    </row>
    <row r="1509" spans="4:35" x14ac:dyDescent="0.3">
      <c r="D1509" s="31"/>
      <c r="N1509" s="103"/>
      <c r="P1509" s="103"/>
      <c r="Q1509" s="103"/>
      <c r="R1509" s="127"/>
      <c r="S1509" s="103"/>
      <c r="T1509" s="103"/>
      <c r="U1509" s="103"/>
      <c r="V1509" s="103"/>
      <c r="W1509" s="103"/>
      <c r="X1509" s="103"/>
      <c r="Y1509" s="445"/>
      <c r="AA1509" s="103"/>
      <c r="AI1509" s="103"/>
    </row>
    <row r="1510" spans="4:35" x14ac:dyDescent="0.3">
      <c r="D1510" s="31"/>
      <c r="N1510" s="103"/>
      <c r="P1510" s="103"/>
      <c r="Q1510" s="103"/>
      <c r="R1510" s="127"/>
      <c r="S1510" s="103"/>
      <c r="T1510" s="103"/>
      <c r="U1510" s="103"/>
      <c r="V1510" s="103"/>
      <c r="W1510" s="103"/>
      <c r="X1510" s="103"/>
      <c r="Y1510" s="445"/>
      <c r="AA1510" s="103"/>
      <c r="AI1510" s="103"/>
    </row>
    <row r="1511" spans="4:35" x14ac:dyDescent="0.3">
      <c r="D1511" s="31"/>
      <c r="N1511" s="103"/>
      <c r="P1511" s="103"/>
      <c r="Q1511" s="103"/>
      <c r="R1511" s="127"/>
      <c r="S1511" s="103"/>
      <c r="T1511" s="103"/>
      <c r="U1511" s="103"/>
      <c r="V1511" s="103"/>
      <c r="W1511" s="103"/>
      <c r="X1511" s="103"/>
      <c r="Y1511" s="445"/>
      <c r="AA1511" s="103"/>
      <c r="AI1511" s="103"/>
    </row>
    <row r="1512" spans="4:35" x14ac:dyDescent="0.3">
      <c r="D1512" s="31"/>
      <c r="N1512" s="103"/>
      <c r="P1512" s="103"/>
      <c r="Q1512" s="103"/>
      <c r="R1512" s="127"/>
      <c r="S1512" s="103"/>
      <c r="T1512" s="103"/>
      <c r="U1512" s="103"/>
      <c r="V1512" s="103"/>
      <c r="W1512" s="103"/>
      <c r="X1512" s="103"/>
      <c r="Y1512" s="445"/>
      <c r="AA1512" s="103"/>
      <c r="AI1512" s="103"/>
    </row>
    <row r="1513" spans="4:35" x14ac:dyDescent="0.3">
      <c r="D1513" s="31"/>
      <c r="N1513" s="103"/>
      <c r="P1513" s="103"/>
      <c r="Q1513" s="103"/>
      <c r="R1513" s="127"/>
      <c r="S1513" s="103"/>
      <c r="T1513" s="103"/>
      <c r="U1513" s="103"/>
      <c r="V1513" s="103"/>
      <c r="W1513" s="103"/>
      <c r="X1513" s="103"/>
      <c r="Y1513" s="445"/>
      <c r="AA1513" s="103"/>
      <c r="AI1513" s="103"/>
    </row>
    <row r="1514" spans="4:35" x14ac:dyDescent="0.3">
      <c r="D1514" s="31"/>
      <c r="N1514" s="103"/>
      <c r="P1514" s="103"/>
      <c r="Q1514" s="103"/>
      <c r="R1514" s="127"/>
      <c r="S1514" s="103"/>
      <c r="T1514" s="103"/>
      <c r="U1514" s="103"/>
      <c r="V1514" s="103"/>
      <c r="W1514" s="103"/>
      <c r="X1514" s="103"/>
      <c r="Y1514" s="445"/>
      <c r="AA1514" s="103"/>
      <c r="AI1514" s="103"/>
    </row>
    <row r="1515" spans="4:35" x14ac:dyDescent="0.3">
      <c r="D1515" s="31"/>
      <c r="N1515" s="103"/>
      <c r="P1515" s="103"/>
      <c r="Q1515" s="103"/>
      <c r="R1515" s="127"/>
      <c r="S1515" s="103"/>
      <c r="T1515" s="103"/>
      <c r="U1515" s="103"/>
      <c r="V1515" s="103"/>
      <c r="W1515" s="103"/>
      <c r="X1515" s="103"/>
      <c r="Y1515" s="445"/>
      <c r="AA1515" s="103"/>
      <c r="AI1515" s="103"/>
    </row>
    <row r="1516" spans="4:35" x14ac:dyDescent="0.3">
      <c r="D1516" s="31"/>
      <c r="N1516" s="103"/>
      <c r="P1516" s="103"/>
      <c r="Q1516" s="103"/>
      <c r="R1516" s="127"/>
      <c r="S1516" s="103"/>
      <c r="T1516" s="103"/>
      <c r="U1516" s="103"/>
      <c r="V1516" s="103"/>
      <c r="W1516" s="103"/>
      <c r="X1516" s="103"/>
      <c r="Y1516" s="445"/>
      <c r="AA1516" s="103"/>
      <c r="AI1516" s="103"/>
    </row>
    <row r="1517" spans="4:35" x14ac:dyDescent="0.3">
      <c r="D1517" s="31"/>
      <c r="N1517" s="103"/>
      <c r="P1517" s="103"/>
      <c r="Q1517" s="103"/>
      <c r="R1517" s="127"/>
      <c r="S1517" s="103"/>
      <c r="T1517" s="103"/>
      <c r="U1517" s="103"/>
      <c r="V1517" s="103"/>
      <c r="W1517" s="103"/>
      <c r="X1517" s="103"/>
      <c r="Y1517" s="445"/>
      <c r="AA1517" s="103"/>
      <c r="AI1517" s="103"/>
    </row>
    <row r="1518" spans="4:35" x14ac:dyDescent="0.3">
      <c r="D1518" s="31"/>
      <c r="N1518" s="103"/>
      <c r="P1518" s="103"/>
      <c r="Q1518" s="103"/>
      <c r="R1518" s="127"/>
      <c r="S1518" s="103"/>
      <c r="T1518" s="103"/>
      <c r="U1518" s="103"/>
      <c r="V1518" s="103"/>
      <c r="W1518" s="103"/>
      <c r="X1518" s="103"/>
      <c r="Y1518" s="445"/>
      <c r="AA1518" s="103"/>
      <c r="AI1518" s="103"/>
    </row>
    <row r="1519" spans="4:35" x14ac:dyDescent="0.3">
      <c r="D1519" s="31"/>
      <c r="N1519" s="103"/>
      <c r="P1519" s="103"/>
      <c r="Q1519" s="103"/>
      <c r="R1519" s="127"/>
      <c r="S1519" s="103"/>
      <c r="T1519" s="103"/>
      <c r="U1519" s="103"/>
      <c r="V1519" s="103"/>
      <c r="W1519" s="103"/>
      <c r="X1519" s="103"/>
      <c r="Y1519" s="445"/>
      <c r="AA1519" s="103"/>
      <c r="AI1519" s="103"/>
    </row>
    <row r="1520" spans="4:35" x14ac:dyDescent="0.3">
      <c r="D1520" s="31"/>
      <c r="N1520" s="103"/>
      <c r="P1520" s="103"/>
      <c r="Q1520" s="103"/>
      <c r="R1520" s="127"/>
      <c r="S1520" s="103"/>
      <c r="T1520" s="103"/>
      <c r="U1520" s="103"/>
      <c r="V1520" s="103"/>
      <c r="W1520" s="103"/>
      <c r="X1520" s="103"/>
      <c r="Y1520" s="445"/>
      <c r="AA1520" s="103"/>
      <c r="AI1520" s="103"/>
    </row>
    <row r="1521" spans="4:35" x14ac:dyDescent="0.3">
      <c r="D1521" s="31"/>
      <c r="N1521" s="103"/>
      <c r="P1521" s="103"/>
      <c r="Q1521" s="103"/>
      <c r="R1521" s="127"/>
      <c r="S1521" s="103"/>
      <c r="T1521" s="103"/>
      <c r="U1521" s="103"/>
      <c r="V1521" s="103"/>
      <c r="W1521" s="103"/>
      <c r="X1521" s="103"/>
      <c r="Y1521" s="445"/>
      <c r="AA1521" s="103"/>
      <c r="AI1521" s="103"/>
    </row>
    <row r="1522" spans="4:35" x14ac:dyDescent="0.3">
      <c r="D1522" s="31"/>
      <c r="N1522" s="103"/>
      <c r="P1522" s="103"/>
      <c r="Q1522" s="103"/>
      <c r="R1522" s="127"/>
      <c r="S1522" s="103"/>
      <c r="T1522" s="103"/>
      <c r="U1522" s="103"/>
      <c r="V1522" s="103"/>
      <c r="W1522" s="103"/>
      <c r="X1522" s="103"/>
      <c r="Y1522" s="445"/>
      <c r="AA1522" s="103"/>
      <c r="AI1522" s="103"/>
    </row>
    <row r="1523" spans="4:35" x14ac:dyDescent="0.3">
      <c r="D1523" s="31"/>
      <c r="N1523" s="103"/>
      <c r="P1523" s="103"/>
      <c r="Q1523" s="103"/>
      <c r="R1523" s="127"/>
      <c r="S1523" s="103"/>
      <c r="T1523" s="103"/>
      <c r="U1523" s="103"/>
      <c r="V1523" s="103"/>
      <c r="W1523" s="103"/>
      <c r="X1523" s="103"/>
      <c r="Y1523" s="445"/>
      <c r="AA1523" s="103"/>
      <c r="AI1523" s="103"/>
    </row>
    <row r="1524" spans="4:35" x14ac:dyDescent="0.3">
      <c r="D1524" s="31"/>
      <c r="N1524" s="103"/>
      <c r="P1524" s="103"/>
      <c r="Q1524" s="103"/>
      <c r="R1524" s="127"/>
      <c r="S1524" s="103"/>
      <c r="T1524" s="103"/>
      <c r="U1524" s="103"/>
      <c r="V1524" s="103"/>
      <c r="W1524" s="103"/>
      <c r="X1524" s="103"/>
      <c r="Y1524" s="445"/>
      <c r="AA1524" s="103"/>
      <c r="AI1524" s="103"/>
    </row>
    <row r="1525" spans="4:35" x14ac:dyDescent="0.3">
      <c r="D1525" s="31"/>
      <c r="N1525" s="103"/>
      <c r="P1525" s="103"/>
      <c r="Q1525" s="103"/>
      <c r="R1525" s="127"/>
      <c r="S1525" s="103"/>
      <c r="T1525" s="103"/>
      <c r="U1525" s="103"/>
      <c r="V1525" s="103"/>
      <c r="W1525" s="103"/>
      <c r="X1525" s="103"/>
      <c r="Y1525" s="445"/>
      <c r="AA1525" s="103"/>
      <c r="AI1525" s="103"/>
    </row>
    <row r="1526" spans="4:35" x14ac:dyDescent="0.3">
      <c r="D1526" s="31"/>
      <c r="N1526" s="103"/>
      <c r="P1526" s="103"/>
      <c r="Q1526" s="103"/>
      <c r="R1526" s="127"/>
      <c r="S1526" s="103"/>
      <c r="T1526" s="103"/>
      <c r="U1526" s="103"/>
      <c r="V1526" s="103"/>
      <c r="W1526" s="103"/>
      <c r="X1526" s="103"/>
      <c r="Y1526" s="445"/>
      <c r="AA1526" s="103"/>
      <c r="AI1526" s="103"/>
    </row>
    <row r="1527" spans="4:35" x14ac:dyDescent="0.3">
      <c r="D1527" s="31"/>
      <c r="N1527" s="103"/>
      <c r="P1527" s="103"/>
      <c r="Q1527" s="103"/>
      <c r="R1527" s="127"/>
      <c r="S1527" s="103"/>
      <c r="T1527" s="103"/>
      <c r="U1527" s="103"/>
      <c r="V1527" s="103"/>
      <c r="W1527" s="103"/>
      <c r="X1527" s="103"/>
      <c r="Y1527" s="445"/>
      <c r="AA1527" s="103"/>
      <c r="AI1527" s="103"/>
    </row>
    <row r="1528" spans="4:35" x14ac:dyDescent="0.3">
      <c r="D1528" s="31"/>
      <c r="N1528" s="103"/>
      <c r="P1528" s="103"/>
      <c r="Q1528" s="103"/>
      <c r="R1528" s="127"/>
      <c r="S1528" s="103"/>
      <c r="T1528" s="103"/>
      <c r="U1528" s="103"/>
      <c r="V1528" s="103"/>
      <c r="W1528" s="103"/>
      <c r="X1528" s="103"/>
      <c r="Y1528" s="445"/>
      <c r="AA1528" s="103"/>
      <c r="AI1528" s="103"/>
    </row>
    <row r="1529" spans="4:35" x14ac:dyDescent="0.3">
      <c r="D1529" s="31"/>
      <c r="N1529" s="103"/>
      <c r="P1529" s="103"/>
      <c r="Q1529" s="103"/>
      <c r="R1529" s="127"/>
      <c r="S1529" s="103"/>
      <c r="T1529" s="103"/>
      <c r="U1529" s="103"/>
      <c r="V1529" s="103"/>
      <c r="W1529" s="103"/>
      <c r="X1529" s="103"/>
      <c r="Y1529" s="445"/>
      <c r="AA1529" s="103"/>
      <c r="AI1529" s="103"/>
    </row>
    <row r="1530" spans="4:35" x14ac:dyDescent="0.3">
      <c r="D1530" s="31"/>
      <c r="N1530" s="103"/>
      <c r="P1530" s="103"/>
      <c r="Q1530" s="103"/>
      <c r="R1530" s="127"/>
      <c r="S1530" s="103"/>
      <c r="T1530" s="103"/>
      <c r="U1530" s="103"/>
      <c r="V1530" s="103"/>
      <c r="W1530" s="103"/>
      <c r="X1530" s="103"/>
      <c r="Y1530" s="445"/>
      <c r="AA1530" s="103"/>
      <c r="AI1530" s="103"/>
    </row>
    <row r="1531" spans="4:35" x14ac:dyDescent="0.3">
      <c r="D1531" s="31"/>
      <c r="N1531" s="103"/>
      <c r="P1531" s="103"/>
      <c r="Q1531" s="103"/>
      <c r="R1531" s="127"/>
      <c r="S1531" s="103"/>
      <c r="T1531" s="103"/>
      <c r="U1531" s="103"/>
      <c r="V1531" s="103"/>
      <c r="W1531" s="103"/>
      <c r="X1531" s="103"/>
      <c r="Y1531" s="445"/>
      <c r="AA1531" s="103"/>
      <c r="AI1531" s="103"/>
    </row>
    <row r="1532" spans="4:35" x14ac:dyDescent="0.3">
      <c r="D1532" s="31"/>
      <c r="N1532" s="103"/>
      <c r="P1532" s="103"/>
      <c r="Q1532" s="103"/>
      <c r="R1532" s="127"/>
      <c r="S1532" s="103"/>
      <c r="T1532" s="103"/>
      <c r="U1532" s="103"/>
      <c r="V1532" s="103"/>
      <c r="W1532" s="103"/>
      <c r="X1532" s="103"/>
      <c r="Y1532" s="445"/>
      <c r="AA1532" s="103"/>
      <c r="AI1532" s="103"/>
    </row>
    <row r="1533" spans="4:35" x14ac:dyDescent="0.3">
      <c r="D1533" s="31"/>
      <c r="N1533" s="103"/>
      <c r="P1533" s="103"/>
      <c r="Q1533" s="103"/>
      <c r="R1533" s="127"/>
      <c r="S1533" s="103"/>
      <c r="T1533" s="103"/>
      <c r="U1533" s="103"/>
      <c r="V1533" s="103"/>
      <c r="W1533" s="103"/>
      <c r="X1533" s="103"/>
      <c r="Y1533" s="445"/>
      <c r="AA1533" s="103"/>
      <c r="AI1533" s="103"/>
    </row>
    <row r="1534" spans="4:35" x14ac:dyDescent="0.3">
      <c r="D1534" s="31"/>
      <c r="N1534" s="103"/>
      <c r="P1534" s="103"/>
      <c r="Q1534" s="103"/>
      <c r="R1534" s="127"/>
      <c r="S1534" s="103"/>
      <c r="T1534" s="103"/>
      <c r="U1534" s="103"/>
      <c r="V1534" s="103"/>
      <c r="W1534" s="103"/>
      <c r="X1534" s="103"/>
      <c r="Y1534" s="445"/>
      <c r="AA1534" s="103"/>
      <c r="AI1534" s="103"/>
    </row>
    <row r="1535" spans="4:35" x14ac:dyDescent="0.3">
      <c r="D1535" s="31"/>
      <c r="N1535" s="103"/>
      <c r="P1535" s="103"/>
      <c r="Q1535" s="103"/>
      <c r="R1535" s="127"/>
      <c r="S1535" s="103"/>
      <c r="T1535" s="103"/>
      <c r="U1535" s="103"/>
      <c r="V1535" s="103"/>
      <c r="W1535" s="103"/>
      <c r="X1535" s="103"/>
      <c r="Y1535" s="445"/>
      <c r="AA1535" s="103"/>
      <c r="AI1535" s="103"/>
    </row>
    <row r="1536" spans="4:35" x14ac:dyDescent="0.3">
      <c r="D1536" s="31"/>
      <c r="N1536" s="103"/>
      <c r="P1536" s="103"/>
      <c r="Q1536" s="103"/>
      <c r="R1536" s="127"/>
      <c r="S1536" s="103"/>
      <c r="T1536" s="103"/>
      <c r="U1536" s="103"/>
      <c r="V1536" s="103"/>
      <c r="W1536" s="103"/>
      <c r="X1536" s="103"/>
      <c r="Y1536" s="445"/>
      <c r="AA1536" s="103"/>
      <c r="AI1536" s="103"/>
    </row>
    <row r="1537" spans="4:35" x14ac:dyDescent="0.3">
      <c r="D1537" s="31"/>
      <c r="N1537" s="103"/>
      <c r="P1537" s="103"/>
      <c r="Q1537" s="103"/>
      <c r="R1537" s="127"/>
      <c r="S1537" s="103"/>
      <c r="T1537" s="103"/>
      <c r="U1537" s="103"/>
      <c r="V1537" s="103"/>
      <c r="W1537" s="103"/>
      <c r="X1537" s="103"/>
      <c r="Y1537" s="445"/>
      <c r="AA1537" s="103"/>
      <c r="AI1537" s="103"/>
    </row>
    <row r="1538" spans="4:35" x14ac:dyDescent="0.3">
      <c r="D1538" s="31"/>
      <c r="N1538" s="103"/>
      <c r="P1538" s="103"/>
      <c r="Q1538" s="103"/>
      <c r="R1538" s="127"/>
      <c r="S1538" s="103"/>
      <c r="T1538" s="103"/>
      <c r="U1538" s="103"/>
      <c r="V1538" s="103"/>
      <c r="W1538" s="103"/>
      <c r="X1538" s="103"/>
      <c r="Y1538" s="445"/>
      <c r="AA1538" s="103"/>
      <c r="AI1538" s="103"/>
    </row>
    <row r="1539" spans="4:35" x14ac:dyDescent="0.3">
      <c r="D1539" s="31"/>
      <c r="N1539" s="103"/>
      <c r="P1539" s="103"/>
      <c r="Q1539" s="103"/>
      <c r="R1539" s="127"/>
      <c r="S1539" s="103"/>
      <c r="T1539" s="103"/>
      <c r="U1539" s="103"/>
      <c r="V1539" s="103"/>
      <c r="W1539" s="103"/>
      <c r="X1539" s="103"/>
      <c r="Y1539" s="445"/>
      <c r="AA1539" s="103"/>
      <c r="AI1539" s="103"/>
    </row>
    <row r="1540" spans="4:35" x14ac:dyDescent="0.3">
      <c r="D1540" s="31"/>
      <c r="N1540" s="103"/>
      <c r="P1540" s="103"/>
      <c r="Q1540" s="103"/>
      <c r="R1540" s="127"/>
      <c r="S1540" s="103"/>
      <c r="T1540" s="103"/>
      <c r="U1540" s="103"/>
      <c r="V1540" s="103"/>
      <c r="W1540" s="103"/>
      <c r="X1540" s="103"/>
      <c r="Y1540" s="445"/>
      <c r="AA1540" s="103"/>
      <c r="AI1540" s="103"/>
    </row>
    <row r="1541" spans="4:35" x14ac:dyDescent="0.3">
      <c r="D1541" s="31"/>
      <c r="N1541" s="103"/>
      <c r="P1541" s="103"/>
      <c r="Q1541" s="103"/>
      <c r="R1541" s="127"/>
      <c r="S1541" s="103"/>
      <c r="T1541" s="103"/>
      <c r="U1541" s="103"/>
      <c r="V1541" s="103"/>
      <c r="W1541" s="103"/>
      <c r="X1541" s="103"/>
      <c r="Y1541" s="445"/>
      <c r="AA1541" s="103"/>
      <c r="AI1541" s="103"/>
    </row>
    <row r="1542" spans="4:35" x14ac:dyDescent="0.3">
      <c r="D1542" s="31"/>
      <c r="N1542" s="103"/>
      <c r="P1542" s="103"/>
      <c r="Q1542" s="103"/>
      <c r="R1542" s="127"/>
      <c r="S1542" s="103"/>
      <c r="T1542" s="103"/>
      <c r="U1542" s="103"/>
      <c r="V1542" s="103"/>
      <c r="W1542" s="103"/>
      <c r="X1542" s="103"/>
      <c r="Y1542" s="445"/>
      <c r="AA1542" s="103"/>
      <c r="AI1542" s="103"/>
    </row>
    <row r="1543" spans="4:35" x14ac:dyDescent="0.3">
      <c r="D1543" s="31"/>
      <c r="N1543" s="103"/>
      <c r="P1543" s="103"/>
      <c r="Q1543" s="103"/>
      <c r="R1543" s="127"/>
      <c r="S1543" s="103"/>
      <c r="T1543" s="103"/>
      <c r="U1543" s="103"/>
      <c r="V1543" s="103"/>
      <c r="W1543" s="103"/>
      <c r="X1543" s="103"/>
      <c r="Y1543" s="445"/>
      <c r="AA1543" s="103"/>
      <c r="AI1543" s="103"/>
    </row>
    <row r="1544" spans="4:35" x14ac:dyDescent="0.3">
      <c r="D1544" s="31"/>
      <c r="N1544" s="103"/>
      <c r="P1544" s="103"/>
      <c r="Q1544" s="103"/>
      <c r="R1544" s="127"/>
      <c r="S1544" s="103"/>
      <c r="T1544" s="103"/>
      <c r="U1544" s="103"/>
      <c r="V1544" s="103"/>
      <c r="W1544" s="103"/>
      <c r="X1544" s="103"/>
      <c r="Y1544" s="445"/>
      <c r="AA1544" s="103"/>
      <c r="AI1544" s="103"/>
    </row>
    <row r="1545" spans="4:35" x14ac:dyDescent="0.3">
      <c r="D1545" s="31"/>
      <c r="N1545" s="103"/>
      <c r="P1545" s="103"/>
      <c r="Q1545" s="103"/>
      <c r="R1545" s="127"/>
      <c r="S1545" s="103"/>
      <c r="T1545" s="103"/>
      <c r="U1545" s="103"/>
      <c r="V1545" s="103"/>
      <c r="W1545" s="103"/>
      <c r="X1545" s="103"/>
      <c r="Y1545" s="445"/>
      <c r="AA1545" s="103"/>
      <c r="AI1545" s="103"/>
    </row>
    <row r="1546" spans="4:35" x14ac:dyDescent="0.3">
      <c r="D1546" s="31"/>
      <c r="N1546" s="103"/>
      <c r="P1546" s="103"/>
      <c r="Q1546" s="103"/>
      <c r="R1546" s="127"/>
      <c r="S1546" s="103"/>
      <c r="T1546" s="103"/>
      <c r="U1546" s="103"/>
      <c r="V1546" s="103"/>
      <c r="W1546" s="103"/>
      <c r="X1546" s="103"/>
      <c r="Y1546" s="445"/>
      <c r="AA1546" s="103"/>
      <c r="AI1546" s="103"/>
    </row>
    <row r="1547" spans="4:35" x14ac:dyDescent="0.3">
      <c r="D1547" s="31"/>
      <c r="N1547" s="103"/>
      <c r="P1547" s="103"/>
      <c r="Q1547" s="103"/>
      <c r="R1547" s="127"/>
      <c r="S1547" s="103"/>
      <c r="T1547" s="103"/>
      <c r="U1547" s="103"/>
      <c r="V1547" s="103"/>
      <c r="W1547" s="103"/>
      <c r="X1547" s="103"/>
      <c r="Y1547" s="445"/>
      <c r="AA1547" s="103"/>
      <c r="AI1547" s="103"/>
    </row>
    <row r="1548" spans="4:35" x14ac:dyDescent="0.3">
      <c r="D1548" s="31"/>
      <c r="N1548" s="103"/>
      <c r="P1548" s="103"/>
      <c r="Q1548" s="103"/>
      <c r="R1548" s="127"/>
      <c r="S1548" s="103"/>
      <c r="T1548" s="103"/>
      <c r="U1548" s="103"/>
      <c r="V1548" s="103"/>
      <c r="W1548" s="103"/>
      <c r="X1548" s="103"/>
      <c r="Y1548" s="445"/>
      <c r="AA1548" s="103"/>
      <c r="AI1548" s="103"/>
    </row>
    <row r="1549" spans="4:35" x14ac:dyDescent="0.3">
      <c r="D1549" s="31"/>
      <c r="N1549" s="103"/>
      <c r="P1549" s="103"/>
      <c r="Q1549" s="103"/>
      <c r="R1549" s="127"/>
      <c r="S1549" s="103"/>
      <c r="T1549" s="103"/>
      <c r="U1549" s="103"/>
      <c r="V1549" s="103"/>
      <c r="W1549" s="103"/>
      <c r="X1549" s="103"/>
      <c r="Y1549" s="445"/>
      <c r="AA1549" s="103"/>
      <c r="AI1549" s="103"/>
    </row>
    <row r="1550" spans="4:35" x14ac:dyDescent="0.3">
      <c r="D1550" s="31"/>
      <c r="N1550" s="103"/>
      <c r="P1550" s="103"/>
      <c r="Q1550" s="103"/>
      <c r="R1550" s="127"/>
      <c r="S1550" s="103"/>
      <c r="T1550" s="103"/>
      <c r="U1550" s="103"/>
      <c r="V1550" s="103"/>
      <c r="W1550" s="103"/>
      <c r="X1550" s="103"/>
      <c r="Y1550" s="445"/>
      <c r="AA1550" s="103"/>
      <c r="AI1550" s="103"/>
    </row>
    <row r="1551" spans="4:35" x14ac:dyDescent="0.3">
      <c r="D1551" s="31"/>
      <c r="N1551" s="103"/>
      <c r="P1551" s="103"/>
      <c r="Q1551" s="103"/>
      <c r="R1551" s="127"/>
      <c r="S1551" s="103"/>
      <c r="T1551" s="103"/>
      <c r="U1551" s="103"/>
      <c r="V1551" s="103"/>
      <c r="W1551" s="103"/>
      <c r="X1551" s="103"/>
      <c r="Y1551" s="445"/>
      <c r="AA1551" s="103"/>
      <c r="AI1551" s="103"/>
    </row>
    <row r="1552" spans="4:35" x14ac:dyDescent="0.3">
      <c r="D1552" s="31"/>
      <c r="N1552" s="103"/>
      <c r="P1552" s="103"/>
      <c r="Q1552" s="103"/>
      <c r="R1552" s="127"/>
      <c r="S1552" s="103"/>
      <c r="T1552" s="103"/>
      <c r="U1552" s="103"/>
      <c r="V1552" s="103"/>
      <c r="W1552" s="103"/>
      <c r="X1552" s="103"/>
      <c r="Y1552" s="445"/>
      <c r="AA1552" s="103"/>
      <c r="AI1552" s="103"/>
    </row>
    <row r="1553" spans="4:35" x14ac:dyDescent="0.3">
      <c r="D1553" s="31"/>
      <c r="N1553" s="103"/>
      <c r="P1553" s="103"/>
      <c r="Q1553" s="103"/>
      <c r="R1553" s="127"/>
      <c r="S1553" s="103"/>
      <c r="T1553" s="103"/>
      <c r="U1553" s="103"/>
      <c r="V1553" s="103"/>
      <c r="W1553" s="103"/>
      <c r="X1553" s="103"/>
      <c r="Y1553" s="445"/>
      <c r="AA1553" s="103"/>
      <c r="AI1553" s="103"/>
    </row>
    <row r="1554" spans="4:35" x14ac:dyDescent="0.3">
      <c r="D1554" s="31"/>
      <c r="N1554" s="103"/>
      <c r="P1554" s="103"/>
      <c r="Q1554" s="103"/>
      <c r="R1554" s="127"/>
      <c r="S1554" s="103"/>
      <c r="T1554" s="103"/>
      <c r="U1554" s="103"/>
      <c r="V1554" s="103"/>
      <c r="W1554" s="103"/>
      <c r="X1554" s="103"/>
      <c r="Y1554" s="445"/>
      <c r="AA1554" s="103"/>
      <c r="AI1554" s="103"/>
    </row>
    <row r="1555" spans="4:35" x14ac:dyDescent="0.3">
      <c r="D1555" s="31"/>
      <c r="N1555" s="103"/>
      <c r="P1555" s="103"/>
      <c r="Q1555" s="103"/>
      <c r="R1555" s="127"/>
      <c r="S1555" s="103"/>
      <c r="T1555" s="103"/>
      <c r="U1555" s="103"/>
      <c r="V1555" s="103"/>
      <c r="W1555" s="103"/>
      <c r="X1555" s="103"/>
      <c r="Y1555" s="445"/>
      <c r="AA1555" s="103"/>
      <c r="AI1555" s="103"/>
    </row>
    <row r="1556" spans="4:35" x14ac:dyDescent="0.3">
      <c r="D1556" s="31"/>
      <c r="N1556" s="103"/>
      <c r="P1556" s="103"/>
      <c r="Q1556" s="103"/>
      <c r="R1556" s="127"/>
      <c r="S1556" s="103"/>
      <c r="T1556" s="103"/>
      <c r="U1556" s="103"/>
      <c r="V1556" s="103"/>
      <c r="W1556" s="103"/>
      <c r="X1556" s="103"/>
      <c r="Y1556" s="445"/>
      <c r="AA1556" s="103"/>
      <c r="AI1556" s="103"/>
    </row>
    <row r="1557" spans="4:35" x14ac:dyDescent="0.3">
      <c r="D1557" s="31"/>
      <c r="N1557" s="103"/>
      <c r="P1557" s="103"/>
      <c r="Q1557" s="103"/>
      <c r="R1557" s="127"/>
      <c r="S1557" s="103"/>
      <c r="T1557" s="103"/>
      <c r="U1557" s="103"/>
      <c r="V1557" s="103"/>
      <c r="W1557" s="103"/>
      <c r="X1557" s="103"/>
      <c r="Y1557" s="445"/>
      <c r="AA1557" s="103"/>
      <c r="AI1557" s="103"/>
    </row>
    <row r="1558" spans="4:35" x14ac:dyDescent="0.3">
      <c r="D1558" s="31"/>
      <c r="N1558" s="103"/>
      <c r="P1558" s="103"/>
      <c r="Q1558" s="103"/>
      <c r="R1558" s="127"/>
      <c r="S1558" s="103"/>
      <c r="T1558" s="103"/>
      <c r="U1558" s="103"/>
      <c r="V1558" s="103"/>
      <c r="W1558" s="103"/>
      <c r="X1558" s="103"/>
      <c r="Y1558" s="445"/>
      <c r="AA1558" s="103"/>
      <c r="AI1558" s="103"/>
    </row>
    <row r="1559" spans="4:35" x14ac:dyDescent="0.3">
      <c r="D1559" s="31"/>
      <c r="N1559" s="103"/>
      <c r="P1559" s="103"/>
      <c r="Q1559" s="103"/>
      <c r="R1559" s="127"/>
      <c r="S1559" s="103"/>
      <c r="T1559" s="103"/>
      <c r="U1559" s="103"/>
      <c r="V1559" s="103"/>
      <c r="W1559" s="103"/>
      <c r="X1559" s="103"/>
      <c r="Y1559" s="445"/>
      <c r="AA1559" s="103"/>
      <c r="AI1559" s="103"/>
    </row>
    <row r="1560" spans="4:35" x14ac:dyDescent="0.3">
      <c r="D1560" s="31"/>
      <c r="N1560" s="103"/>
      <c r="P1560" s="103"/>
      <c r="Q1560" s="103"/>
      <c r="R1560" s="127"/>
      <c r="S1560" s="103"/>
      <c r="T1560" s="103"/>
      <c r="U1560" s="103"/>
      <c r="V1560" s="103"/>
      <c r="W1560" s="103"/>
      <c r="X1560" s="103"/>
      <c r="Y1560" s="445"/>
      <c r="AA1560" s="103"/>
      <c r="AI1560" s="103"/>
    </row>
    <row r="1561" spans="4:35" x14ac:dyDescent="0.3">
      <c r="D1561" s="31"/>
      <c r="N1561" s="103"/>
      <c r="P1561" s="103"/>
      <c r="Q1561" s="103"/>
      <c r="R1561" s="127"/>
      <c r="S1561" s="103"/>
      <c r="T1561" s="103"/>
      <c r="U1561" s="103"/>
      <c r="V1561" s="103"/>
      <c r="W1561" s="103"/>
      <c r="X1561" s="103"/>
      <c r="Y1561" s="445"/>
      <c r="AA1561" s="103"/>
      <c r="AI1561" s="103"/>
    </row>
    <row r="1562" spans="4:35" x14ac:dyDescent="0.3">
      <c r="D1562" s="31"/>
      <c r="N1562" s="103"/>
      <c r="P1562" s="103"/>
      <c r="Q1562" s="103"/>
      <c r="R1562" s="127"/>
      <c r="S1562" s="103"/>
      <c r="T1562" s="103"/>
      <c r="U1562" s="103"/>
      <c r="V1562" s="103"/>
      <c r="W1562" s="103"/>
      <c r="X1562" s="103"/>
      <c r="Y1562" s="445"/>
      <c r="AA1562" s="103"/>
      <c r="AI1562" s="103"/>
    </row>
    <row r="1563" spans="4:35" x14ac:dyDescent="0.3">
      <c r="D1563" s="31"/>
      <c r="N1563" s="103"/>
      <c r="P1563" s="103"/>
      <c r="Q1563" s="103"/>
      <c r="R1563" s="127"/>
      <c r="S1563" s="103"/>
      <c r="T1563" s="103"/>
      <c r="U1563" s="103"/>
      <c r="V1563" s="103"/>
      <c r="W1563" s="103"/>
      <c r="X1563" s="103"/>
      <c r="Y1563" s="445"/>
      <c r="AA1563" s="103"/>
      <c r="AI1563" s="103"/>
    </row>
    <row r="1564" spans="4:35" x14ac:dyDescent="0.3">
      <c r="D1564" s="31"/>
      <c r="N1564" s="103"/>
      <c r="P1564" s="103"/>
      <c r="Q1564" s="103"/>
      <c r="R1564" s="127"/>
      <c r="S1564" s="103"/>
      <c r="T1564" s="103"/>
      <c r="U1564" s="103"/>
      <c r="V1564" s="103"/>
      <c r="W1564" s="103"/>
      <c r="X1564" s="103"/>
      <c r="Y1564" s="445"/>
      <c r="AA1564" s="103"/>
      <c r="AI1564" s="103"/>
    </row>
    <row r="1565" spans="4:35" x14ac:dyDescent="0.3">
      <c r="D1565" s="31"/>
      <c r="N1565" s="103"/>
      <c r="P1565" s="103"/>
      <c r="Q1565" s="103"/>
      <c r="R1565" s="127"/>
      <c r="S1565" s="103"/>
      <c r="T1565" s="103"/>
      <c r="U1565" s="103"/>
      <c r="V1565" s="103"/>
      <c r="W1565" s="103"/>
      <c r="X1565" s="103"/>
      <c r="Y1565" s="445"/>
      <c r="AA1565" s="103"/>
      <c r="AI1565" s="103"/>
    </row>
    <row r="1566" spans="4:35" x14ac:dyDescent="0.3">
      <c r="D1566" s="31"/>
      <c r="N1566" s="103"/>
      <c r="P1566" s="103"/>
      <c r="Q1566" s="103"/>
      <c r="R1566" s="127"/>
      <c r="S1566" s="103"/>
      <c r="T1566" s="103"/>
      <c r="U1566" s="103"/>
      <c r="V1566" s="103"/>
      <c r="W1566" s="103"/>
      <c r="X1566" s="103"/>
      <c r="Y1566" s="445"/>
      <c r="AA1566" s="103"/>
      <c r="AI1566" s="103"/>
    </row>
    <row r="1567" spans="4:35" x14ac:dyDescent="0.3">
      <c r="D1567" s="31"/>
      <c r="N1567" s="103"/>
      <c r="P1567" s="103"/>
      <c r="Q1567" s="103"/>
      <c r="R1567" s="127"/>
      <c r="S1567" s="103"/>
      <c r="T1567" s="103"/>
      <c r="U1567" s="103"/>
      <c r="V1567" s="103"/>
      <c r="W1567" s="103"/>
      <c r="X1567" s="103"/>
      <c r="Y1567" s="445"/>
      <c r="AA1567" s="103"/>
      <c r="AI1567" s="103"/>
    </row>
    <row r="1568" spans="4:35" x14ac:dyDescent="0.3">
      <c r="D1568" s="31"/>
      <c r="N1568" s="103"/>
      <c r="P1568" s="103"/>
      <c r="Q1568" s="103"/>
      <c r="R1568" s="127"/>
      <c r="S1568" s="103"/>
      <c r="T1568" s="103"/>
      <c r="U1568" s="103"/>
      <c r="V1568" s="103"/>
      <c r="W1568" s="103"/>
      <c r="X1568" s="103"/>
      <c r="Y1568" s="445"/>
      <c r="AA1568" s="103"/>
      <c r="AI1568" s="103"/>
    </row>
    <row r="1569" spans="4:35" x14ac:dyDescent="0.3">
      <c r="D1569" s="31"/>
      <c r="N1569" s="103"/>
      <c r="P1569" s="103"/>
      <c r="Q1569" s="103"/>
      <c r="R1569" s="127"/>
      <c r="S1569" s="103"/>
      <c r="T1569" s="103"/>
      <c r="U1569" s="103"/>
      <c r="V1569" s="103"/>
      <c r="W1569" s="103"/>
      <c r="X1569" s="103"/>
      <c r="Y1569" s="445"/>
      <c r="AA1569" s="103"/>
      <c r="AI1569" s="103"/>
    </row>
    <row r="1570" spans="4:35" x14ac:dyDescent="0.3">
      <c r="D1570" s="31"/>
      <c r="N1570" s="103"/>
      <c r="P1570" s="103"/>
      <c r="Q1570" s="103"/>
      <c r="R1570" s="127"/>
      <c r="S1570" s="103"/>
      <c r="T1570" s="103"/>
      <c r="U1570" s="103"/>
      <c r="V1570" s="103"/>
      <c r="W1570" s="103"/>
      <c r="X1570" s="103"/>
      <c r="Y1570" s="445"/>
      <c r="AA1570" s="103"/>
      <c r="AI1570" s="103"/>
    </row>
    <row r="1571" spans="4:35" x14ac:dyDescent="0.3">
      <c r="D1571" s="31"/>
      <c r="N1571" s="103"/>
      <c r="P1571" s="103"/>
      <c r="Q1571" s="103"/>
      <c r="R1571" s="127"/>
      <c r="S1571" s="103"/>
      <c r="T1571" s="103"/>
      <c r="U1571" s="103"/>
      <c r="V1571" s="103"/>
      <c r="W1571" s="103"/>
      <c r="X1571" s="103"/>
      <c r="Y1571" s="445"/>
      <c r="AA1571" s="103"/>
      <c r="AI1571" s="103"/>
    </row>
    <row r="1572" spans="4:35" x14ac:dyDescent="0.3">
      <c r="D1572" s="31"/>
      <c r="N1572" s="103"/>
      <c r="P1572" s="103"/>
      <c r="Q1572" s="103"/>
      <c r="R1572" s="127"/>
      <c r="S1572" s="103"/>
      <c r="T1572" s="103"/>
      <c r="U1572" s="103"/>
      <c r="V1572" s="103"/>
      <c r="W1572" s="103"/>
      <c r="X1572" s="103"/>
      <c r="Y1572" s="445"/>
      <c r="AA1572" s="103"/>
      <c r="AI1572" s="103"/>
    </row>
    <row r="1573" spans="4:35" x14ac:dyDescent="0.3">
      <c r="D1573" s="31"/>
      <c r="N1573" s="103"/>
      <c r="P1573" s="103"/>
      <c r="Q1573" s="103"/>
      <c r="R1573" s="127"/>
      <c r="S1573" s="103"/>
      <c r="T1573" s="103"/>
      <c r="U1573" s="103"/>
      <c r="V1573" s="103"/>
      <c r="W1573" s="103"/>
      <c r="X1573" s="103"/>
      <c r="Y1573" s="445"/>
      <c r="AA1573" s="103"/>
      <c r="AI1573" s="103"/>
    </row>
    <row r="1574" spans="4:35" x14ac:dyDescent="0.3">
      <c r="D1574" s="31"/>
      <c r="N1574" s="103"/>
      <c r="P1574" s="103"/>
      <c r="Q1574" s="103"/>
      <c r="R1574" s="127"/>
      <c r="S1574" s="103"/>
      <c r="T1574" s="103"/>
      <c r="U1574" s="103"/>
      <c r="V1574" s="103"/>
      <c r="W1574" s="103"/>
      <c r="X1574" s="103"/>
      <c r="Y1574" s="445"/>
      <c r="AA1574" s="103"/>
      <c r="AI1574" s="103"/>
    </row>
    <row r="1575" spans="4:35" x14ac:dyDescent="0.3">
      <c r="D1575" s="31"/>
      <c r="N1575" s="103"/>
      <c r="P1575" s="103"/>
      <c r="Q1575" s="103"/>
      <c r="R1575" s="127"/>
      <c r="S1575" s="103"/>
      <c r="T1575" s="103"/>
      <c r="U1575" s="103"/>
      <c r="V1575" s="103"/>
      <c r="W1575" s="103"/>
      <c r="X1575" s="103"/>
      <c r="Y1575" s="445"/>
      <c r="AA1575" s="103"/>
      <c r="AI1575" s="103"/>
    </row>
    <row r="1576" spans="4:35" x14ac:dyDescent="0.3">
      <c r="D1576" s="31"/>
      <c r="N1576" s="103"/>
      <c r="P1576" s="103"/>
      <c r="Q1576" s="103"/>
      <c r="R1576" s="127"/>
      <c r="S1576" s="103"/>
      <c r="T1576" s="103"/>
      <c r="U1576" s="103"/>
      <c r="V1576" s="103"/>
      <c r="W1576" s="103"/>
      <c r="X1576" s="103"/>
      <c r="Y1576" s="445"/>
      <c r="AA1576" s="103"/>
      <c r="AI1576" s="103"/>
    </row>
    <row r="1577" spans="4:35" x14ac:dyDescent="0.3">
      <c r="D1577" s="31"/>
      <c r="N1577" s="103"/>
      <c r="P1577" s="103"/>
      <c r="Q1577" s="103"/>
      <c r="R1577" s="127"/>
      <c r="S1577" s="103"/>
      <c r="T1577" s="103"/>
      <c r="U1577" s="103"/>
      <c r="V1577" s="103"/>
      <c r="W1577" s="103"/>
      <c r="X1577" s="103"/>
      <c r="Y1577" s="445"/>
      <c r="AA1577" s="103"/>
      <c r="AI1577" s="103"/>
    </row>
    <row r="1578" spans="4:35" x14ac:dyDescent="0.3">
      <c r="D1578" s="31"/>
      <c r="N1578" s="103"/>
      <c r="P1578" s="103"/>
      <c r="Q1578" s="103"/>
      <c r="R1578" s="127"/>
      <c r="S1578" s="103"/>
      <c r="T1578" s="103"/>
      <c r="U1578" s="103"/>
      <c r="V1578" s="103"/>
      <c r="W1578" s="103"/>
      <c r="X1578" s="103"/>
      <c r="Y1578" s="445"/>
      <c r="AA1578" s="103"/>
      <c r="AI1578" s="103"/>
    </row>
    <row r="1579" spans="4:35" x14ac:dyDescent="0.3">
      <c r="D1579" s="31"/>
      <c r="N1579" s="103"/>
      <c r="P1579" s="103"/>
      <c r="Q1579" s="103"/>
      <c r="R1579" s="127"/>
      <c r="S1579" s="103"/>
      <c r="T1579" s="103"/>
      <c r="U1579" s="103"/>
      <c r="V1579" s="103"/>
      <c r="W1579" s="103"/>
      <c r="X1579" s="103"/>
      <c r="Y1579" s="445"/>
      <c r="AA1579" s="103"/>
      <c r="AI1579" s="103"/>
    </row>
    <row r="1580" spans="4:35" x14ac:dyDescent="0.3">
      <c r="D1580" s="31"/>
      <c r="N1580" s="103"/>
      <c r="P1580" s="103"/>
      <c r="Q1580" s="103"/>
      <c r="R1580" s="127"/>
      <c r="S1580" s="103"/>
      <c r="T1580" s="103"/>
      <c r="U1580" s="103"/>
      <c r="V1580" s="103"/>
      <c r="W1580" s="103"/>
      <c r="X1580" s="103"/>
      <c r="Y1580" s="445"/>
      <c r="AA1580" s="103"/>
      <c r="AI1580" s="103"/>
    </row>
    <row r="1581" spans="4:35" x14ac:dyDescent="0.3">
      <c r="D1581" s="31"/>
      <c r="N1581" s="103"/>
      <c r="P1581" s="103"/>
      <c r="Q1581" s="103"/>
      <c r="R1581" s="127"/>
      <c r="S1581" s="103"/>
      <c r="T1581" s="103"/>
      <c r="U1581" s="103"/>
      <c r="V1581" s="103"/>
      <c r="W1581" s="103"/>
      <c r="X1581" s="103"/>
      <c r="Y1581" s="445"/>
      <c r="AA1581" s="103"/>
      <c r="AI1581" s="103"/>
    </row>
    <row r="1582" spans="4:35" x14ac:dyDescent="0.3">
      <c r="D1582" s="31"/>
      <c r="N1582" s="103"/>
      <c r="P1582" s="103"/>
      <c r="Q1582" s="103"/>
      <c r="R1582" s="127"/>
      <c r="S1582" s="103"/>
      <c r="T1582" s="103"/>
      <c r="U1582" s="103"/>
      <c r="V1582" s="103"/>
      <c r="W1582" s="103"/>
      <c r="X1582" s="103"/>
      <c r="Y1582" s="445"/>
      <c r="AA1582" s="103"/>
      <c r="AI1582" s="103"/>
    </row>
    <row r="1583" spans="4:35" x14ac:dyDescent="0.3">
      <c r="D1583" s="31"/>
      <c r="N1583" s="103"/>
      <c r="P1583" s="103"/>
      <c r="Q1583" s="103"/>
      <c r="R1583" s="127"/>
      <c r="S1583" s="103"/>
      <c r="T1583" s="103"/>
      <c r="U1583" s="103"/>
      <c r="V1583" s="103"/>
      <c r="W1583" s="103"/>
      <c r="X1583" s="103"/>
      <c r="Y1583" s="445"/>
      <c r="AA1583" s="103"/>
      <c r="AI1583" s="103"/>
    </row>
    <row r="1584" spans="4:35" x14ac:dyDescent="0.3">
      <c r="D1584" s="31"/>
      <c r="N1584" s="103"/>
      <c r="P1584" s="103"/>
      <c r="Q1584" s="103"/>
      <c r="R1584" s="127"/>
      <c r="S1584" s="103"/>
      <c r="T1584" s="103"/>
      <c r="U1584" s="103"/>
      <c r="V1584" s="103"/>
      <c r="W1584" s="103"/>
      <c r="X1584" s="103"/>
      <c r="Y1584" s="445"/>
      <c r="AA1584" s="103"/>
      <c r="AI1584" s="103"/>
    </row>
    <row r="1585" spans="4:35" x14ac:dyDescent="0.3">
      <c r="D1585" s="31"/>
      <c r="N1585" s="103"/>
      <c r="P1585" s="103"/>
      <c r="Q1585" s="103"/>
      <c r="R1585" s="127"/>
      <c r="S1585" s="103"/>
      <c r="T1585" s="103"/>
      <c r="U1585" s="103"/>
      <c r="V1585" s="103"/>
      <c r="W1585" s="103"/>
      <c r="X1585" s="103"/>
      <c r="Y1585" s="445"/>
      <c r="AA1585" s="103"/>
      <c r="AI1585" s="103"/>
    </row>
    <row r="1586" spans="4:35" x14ac:dyDescent="0.3">
      <c r="D1586" s="31"/>
      <c r="N1586" s="103"/>
      <c r="P1586" s="103"/>
      <c r="Q1586" s="103"/>
      <c r="R1586" s="127"/>
      <c r="S1586" s="103"/>
      <c r="T1586" s="103"/>
      <c r="U1586" s="103"/>
      <c r="V1586" s="103"/>
      <c r="W1586" s="103"/>
      <c r="X1586" s="103"/>
      <c r="Y1586" s="445"/>
      <c r="AA1586" s="103"/>
      <c r="AI1586" s="103"/>
    </row>
    <row r="1587" spans="4:35" x14ac:dyDescent="0.3">
      <c r="D1587" s="31"/>
      <c r="N1587" s="103"/>
      <c r="P1587" s="103"/>
      <c r="Q1587" s="103"/>
      <c r="R1587" s="127"/>
      <c r="S1587" s="103"/>
      <c r="T1587" s="103"/>
      <c r="U1587" s="103"/>
      <c r="V1587" s="103"/>
      <c r="W1587" s="103"/>
      <c r="X1587" s="103"/>
      <c r="Y1587" s="445"/>
      <c r="AA1587" s="103"/>
      <c r="AI1587" s="103"/>
    </row>
    <row r="1588" spans="4:35" x14ac:dyDescent="0.3">
      <c r="D1588" s="31"/>
      <c r="N1588" s="103"/>
      <c r="P1588" s="103"/>
      <c r="Q1588" s="103"/>
      <c r="R1588" s="127"/>
      <c r="S1588" s="103"/>
      <c r="T1588" s="103"/>
      <c r="U1588" s="103"/>
      <c r="V1588" s="103"/>
      <c r="W1588" s="103"/>
      <c r="X1588" s="103"/>
      <c r="Y1588" s="445"/>
      <c r="AA1588" s="103"/>
      <c r="AI1588" s="103"/>
    </row>
    <row r="1589" spans="4:35" x14ac:dyDescent="0.3">
      <c r="D1589" s="31"/>
      <c r="N1589" s="103"/>
      <c r="P1589" s="103"/>
      <c r="Q1589" s="103"/>
      <c r="R1589" s="127"/>
      <c r="S1589" s="103"/>
      <c r="T1589" s="103"/>
      <c r="U1589" s="103"/>
      <c r="V1589" s="103"/>
      <c r="W1589" s="103"/>
      <c r="X1589" s="103"/>
      <c r="Y1589" s="445"/>
      <c r="AA1589" s="103"/>
      <c r="AI1589" s="103"/>
    </row>
    <row r="1590" spans="4:35" x14ac:dyDescent="0.3">
      <c r="D1590" s="31"/>
      <c r="N1590" s="103"/>
      <c r="P1590" s="103"/>
      <c r="Q1590" s="103"/>
      <c r="R1590" s="127"/>
      <c r="S1590" s="103"/>
      <c r="T1590" s="103"/>
      <c r="U1590" s="103"/>
      <c r="V1590" s="103"/>
      <c r="W1590" s="103"/>
      <c r="X1590" s="103"/>
      <c r="Y1590" s="445"/>
      <c r="AA1590" s="103"/>
      <c r="AI1590" s="103"/>
    </row>
    <row r="1591" spans="4:35" x14ac:dyDescent="0.3">
      <c r="D1591" s="31"/>
      <c r="N1591" s="103"/>
      <c r="P1591" s="103"/>
      <c r="Q1591" s="103"/>
      <c r="R1591" s="127"/>
      <c r="S1591" s="103"/>
      <c r="T1591" s="103"/>
      <c r="U1591" s="103"/>
      <c r="V1591" s="103"/>
      <c r="W1591" s="103"/>
      <c r="X1591" s="103"/>
      <c r="Y1591" s="445"/>
      <c r="AA1591" s="103"/>
      <c r="AI1591" s="103"/>
    </row>
    <row r="1592" spans="4:35" x14ac:dyDescent="0.3">
      <c r="D1592" s="31"/>
      <c r="N1592" s="103"/>
      <c r="P1592" s="103"/>
      <c r="Q1592" s="103"/>
      <c r="R1592" s="127"/>
      <c r="S1592" s="103"/>
      <c r="T1592" s="103"/>
      <c r="U1592" s="103"/>
      <c r="V1592" s="103"/>
      <c r="W1592" s="103"/>
      <c r="X1592" s="103"/>
      <c r="Y1592" s="445"/>
      <c r="AA1592" s="103"/>
      <c r="AI1592" s="103"/>
    </row>
    <row r="1593" spans="4:35" x14ac:dyDescent="0.3">
      <c r="D1593" s="31"/>
      <c r="N1593" s="103"/>
      <c r="P1593" s="103"/>
      <c r="Q1593" s="103"/>
      <c r="R1593" s="127"/>
      <c r="S1593" s="103"/>
      <c r="T1593" s="103"/>
      <c r="U1593" s="103"/>
      <c r="V1593" s="103"/>
      <c r="W1593" s="103"/>
      <c r="X1593" s="103"/>
      <c r="Y1593" s="445"/>
      <c r="AA1593" s="103"/>
      <c r="AI1593" s="103"/>
    </row>
    <row r="1594" spans="4:35" x14ac:dyDescent="0.3">
      <c r="D1594" s="31"/>
      <c r="N1594" s="103"/>
      <c r="P1594" s="103"/>
      <c r="Q1594" s="103"/>
      <c r="R1594" s="127"/>
      <c r="S1594" s="103"/>
      <c r="T1594" s="103"/>
      <c r="U1594" s="103"/>
      <c r="V1594" s="103"/>
      <c r="W1594" s="103"/>
      <c r="X1594" s="103"/>
      <c r="Y1594" s="445"/>
      <c r="AA1594" s="103"/>
      <c r="AI1594" s="103"/>
    </row>
    <row r="1595" spans="4:35" x14ac:dyDescent="0.3">
      <c r="D1595" s="31"/>
      <c r="N1595" s="103"/>
      <c r="P1595" s="103"/>
      <c r="Q1595" s="103"/>
      <c r="R1595" s="127"/>
      <c r="S1595" s="103"/>
      <c r="T1595" s="103"/>
      <c r="U1595" s="103"/>
      <c r="V1595" s="103"/>
      <c r="W1595" s="103"/>
      <c r="X1595" s="103"/>
      <c r="Y1595" s="445"/>
      <c r="AA1595" s="103"/>
      <c r="AI1595" s="103"/>
    </row>
    <row r="1596" spans="4:35" x14ac:dyDescent="0.3">
      <c r="D1596" s="31"/>
      <c r="N1596" s="103"/>
      <c r="P1596" s="103"/>
      <c r="Q1596" s="103"/>
      <c r="R1596" s="127"/>
      <c r="S1596" s="103"/>
      <c r="T1596" s="103"/>
      <c r="U1596" s="103"/>
      <c r="V1596" s="103"/>
      <c r="W1596" s="103"/>
      <c r="X1596" s="103"/>
      <c r="Y1596" s="445"/>
      <c r="AA1596" s="103"/>
      <c r="AI1596" s="103"/>
    </row>
    <row r="1597" spans="4:35" x14ac:dyDescent="0.3">
      <c r="D1597" s="31"/>
      <c r="N1597" s="103"/>
      <c r="P1597" s="103"/>
      <c r="Q1597" s="103"/>
      <c r="R1597" s="127"/>
      <c r="S1597" s="103"/>
      <c r="T1597" s="103"/>
      <c r="U1597" s="103"/>
      <c r="V1597" s="103"/>
      <c r="W1597" s="103"/>
      <c r="X1597" s="103"/>
      <c r="Y1597" s="445"/>
      <c r="AA1597" s="103"/>
      <c r="AI1597" s="103"/>
    </row>
    <row r="1598" spans="4:35" x14ac:dyDescent="0.3">
      <c r="D1598" s="31"/>
      <c r="N1598" s="103"/>
      <c r="P1598" s="103"/>
      <c r="Q1598" s="103"/>
      <c r="R1598" s="127"/>
      <c r="S1598" s="103"/>
      <c r="T1598" s="103"/>
      <c r="U1598" s="103"/>
      <c r="V1598" s="103"/>
      <c r="W1598" s="103"/>
      <c r="X1598" s="103"/>
      <c r="Y1598" s="445"/>
      <c r="AA1598" s="103"/>
      <c r="AI1598" s="103"/>
    </row>
    <row r="1599" spans="4:35" x14ac:dyDescent="0.3">
      <c r="D1599" s="31"/>
      <c r="N1599" s="103"/>
      <c r="P1599" s="103"/>
      <c r="Q1599" s="103"/>
      <c r="R1599" s="127"/>
      <c r="S1599" s="103"/>
      <c r="T1599" s="103"/>
      <c r="U1599" s="103"/>
      <c r="V1599" s="103"/>
      <c r="W1599" s="103"/>
      <c r="X1599" s="103"/>
      <c r="Y1599" s="445"/>
      <c r="AA1599" s="103"/>
      <c r="AI1599" s="103"/>
    </row>
    <row r="1600" spans="4:35" x14ac:dyDescent="0.3">
      <c r="D1600" s="31"/>
      <c r="N1600" s="103"/>
      <c r="P1600" s="103"/>
      <c r="Q1600" s="103"/>
      <c r="R1600" s="127"/>
      <c r="S1600" s="103"/>
      <c r="T1600" s="103"/>
      <c r="U1600" s="103"/>
      <c r="V1600" s="103"/>
      <c r="W1600" s="103"/>
      <c r="X1600" s="103"/>
      <c r="Y1600" s="445"/>
      <c r="AA1600" s="103"/>
      <c r="AI1600" s="103"/>
    </row>
    <row r="1601" spans="4:35" x14ac:dyDescent="0.3">
      <c r="D1601" s="31"/>
      <c r="N1601" s="103"/>
      <c r="P1601" s="103"/>
      <c r="Q1601" s="103"/>
      <c r="R1601" s="127"/>
      <c r="S1601" s="103"/>
      <c r="T1601" s="103"/>
      <c r="U1601" s="103"/>
      <c r="V1601" s="103"/>
      <c r="W1601" s="103"/>
      <c r="X1601" s="103"/>
      <c r="Y1601" s="445"/>
      <c r="AA1601" s="103"/>
      <c r="AI1601" s="103"/>
    </row>
    <row r="1602" spans="4:35" x14ac:dyDescent="0.3">
      <c r="D1602" s="31"/>
      <c r="N1602" s="103"/>
      <c r="P1602" s="103"/>
      <c r="Q1602" s="103"/>
      <c r="R1602" s="127"/>
      <c r="S1602" s="103"/>
      <c r="T1602" s="103"/>
      <c r="U1602" s="103"/>
      <c r="V1602" s="103"/>
      <c r="W1602" s="103"/>
      <c r="X1602" s="103"/>
      <c r="Y1602" s="445"/>
      <c r="AA1602" s="103"/>
      <c r="AI1602" s="103"/>
    </row>
    <row r="1603" spans="4:35" x14ac:dyDescent="0.3">
      <c r="D1603" s="31"/>
      <c r="N1603" s="103"/>
      <c r="P1603" s="103"/>
      <c r="Q1603" s="103"/>
      <c r="R1603" s="127"/>
      <c r="S1603" s="103"/>
      <c r="T1603" s="103"/>
      <c r="U1603" s="103"/>
      <c r="V1603" s="103"/>
      <c r="W1603" s="103"/>
      <c r="X1603" s="103"/>
      <c r="Y1603" s="445"/>
      <c r="AA1603" s="103"/>
      <c r="AI1603" s="103"/>
    </row>
    <row r="1604" spans="4:35" x14ac:dyDescent="0.3">
      <c r="D1604" s="31"/>
      <c r="N1604" s="103"/>
      <c r="P1604" s="103"/>
      <c r="Q1604" s="103"/>
      <c r="R1604" s="127"/>
      <c r="S1604" s="103"/>
      <c r="T1604" s="103"/>
      <c r="U1604" s="103"/>
      <c r="V1604" s="103"/>
      <c r="W1604" s="103"/>
      <c r="X1604" s="103"/>
      <c r="Y1604" s="445"/>
      <c r="AA1604" s="103"/>
      <c r="AI1604" s="103"/>
    </row>
    <row r="1605" spans="4:35" x14ac:dyDescent="0.3">
      <c r="D1605" s="31"/>
      <c r="N1605" s="103"/>
      <c r="P1605" s="103"/>
      <c r="Q1605" s="103"/>
      <c r="R1605" s="127"/>
      <c r="S1605" s="103"/>
      <c r="T1605" s="103"/>
      <c r="U1605" s="103"/>
      <c r="V1605" s="103"/>
      <c r="W1605" s="103"/>
      <c r="X1605" s="103"/>
      <c r="Y1605" s="445"/>
      <c r="AA1605" s="103"/>
      <c r="AI1605" s="103"/>
    </row>
    <row r="1606" spans="4:35" x14ac:dyDescent="0.3">
      <c r="D1606" s="31"/>
      <c r="N1606" s="103"/>
      <c r="P1606" s="103"/>
      <c r="Q1606" s="103"/>
      <c r="R1606" s="127"/>
      <c r="S1606" s="103"/>
      <c r="T1606" s="103"/>
      <c r="U1606" s="103"/>
      <c r="V1606" s="103"/>
      <c r="W1606" s="103"/>
      <c r="X1606" s="103"/>
      <c r="Y1606" s="445"/>
      <c r="AA1606" s="103"/>
      <c r="AI1606" s="103"/>
    </row>
    <row r="1607" spans="4:35" x14ac:dyDescent="0.3">
      <c r="D1607" s="31"/>
      <c r="N1607" s="103"/>
      <c r="P1607" s="103"/>
      <c r="Q1607" s="103"/>
      <c r="R1607" s="127"/>
      <c r="S1607" s="103"/>
      <c r="T1607" s="103"/>
      <c r="U1607" s="103"/>
      <c r="V1607" s="103"/>
      <c r="W1607" s="103"/>
      <c r="X1607" s="103"/>
      <c r="Y1607" s="445"/>
      <c r="AA1607" s="103"/>
      <c r="AI1607" s="103"/>
    </row>
    <row r="1608" spans="4:35" x14ac:dyDescent="0.3">
      <c r="D1608" s="31"/>
      <c r="N1608" s="103"/>
      <c r="P1608" s="103"/>
      <c r="Q1608" s="103"/>
      <c r="R1608" s="127"/>
      <c r="S1608" s="103"/>
      <c r="T1608" s="103"/>
      <c r="U1608" s="103"/>
      <c r="V1608" s="103"/>
      <c r="W1608" s="103"/>
      <c r="X1608" s="103"/>
      <c r="Y1608" s="445"/>
      <c r="AA1608" s="103"/>
      <c r="AI1608" s="103"/>
    </row>
    <row r="1609" spans="4:35" x14ac:dyDescent="0.3">
      <c r="D1609" s="31"/>
      <c r="N1609" s="103"/>
      <c r="P1609" s="103"/>
      <c r="Q1609" s="103"/>
      <c r="R1609" s="127"/>
      <c r="S1609" s="103"/>
      <c r="T1609" s="103"/>
      <c r="U1609" s="103"/>
      <c r="V1609" s="103"/>
      <c r="W1609" s="103"/>
      <c r="X1609" s="103"/>
      <c r="Y1609" s="445"/>
      <c r="AA1609" s="103"/>
      <c r="AI1609" s="103"/>
    </row>
    <row r="1610" spans="4:35" x14ac:dyDescent="0.3">
      <c r="D1610" s="31"/>
      <c r="N1610" s="103"/>
      <c r="P1610" s="103"/>
      <c r="Q1610" s="103"/>
      <c r="R1610" s="127"/>
      <c r="S1610" s="103"/>
      <c r="T1610" s="103"/>
      <c r="U1610" s="103"/>
      <c r="V1610" s="103"/>
      <c r="W1610" s="103"/>
      <c r="X1610" s="103"/>
      <c r="Y1610" s="445"/>
      <c r="AA1610" s="103"/>
      <c r="AI1610" s="103"/>
    </row>
    <row r="1611" spans="4:35" x14ac:dyDescent="0.3">
      <c r="D1611" s="31"/>
      <c r="N1611" s="103"/>
      <c r="P1611" s="103"/>
      <c r="Q1611" s="103"/>
      <c r="R1611" s="127"/>
      <c r="S1611" s="103"/>
      <c r="T1611" s="103"/>
      <c r="U1611" s="103"/>
      <c r="V1611" s="103"/>
      <c r="W1611" s="103"/>
      <c r="X1611" s="103"/>
      <c r="Y1611" s="445"/>
      <c r="AA1611" s="103"/>
      <c r="AI1611" s="103"/>
    </row>
    <row r="1612" spans="4:35" x14ac:dyDescent="0.3">
      <c r="D1612" s="31"/>
      <c r="N1612" s="103"/>
      <c r="P1612" s="103"/>
      <c r="Q1612" s="103"/>
      <c r="R1612" s="127"/>
      <c r="S1612" s="103"/>
      <c r="T1612" s="103"/>
      <c r="U1612" s="103"/>
      <c r="V1612" s="103"/>
      <c r="W1612" s="103"/>
      <c r="X1612" s="103"/>
      <c r="Y1612" s="445"/>
      <c r="AA1612" s="103"/>
      <c r="AI1612" s="103"/>
    </row>
    <row r="1613" spans="4:35" x14ac:dyDescent="0.3">
      <c r="D1613" s="31"/>
      <c r="N1613" s="103"/>
      <c r="P1613" s="103"/>
      <c r="Q1613" s="103"/>
      <c r="R1613" s="127"/>
      <c r="S1613" s="103"/>
      <c r="T1613" s="103"/>
      <c r="U1613" s="103"/>
      <c r="V1613" s="103"/>
      <c r="W1613" s="103"/>
      <c r="X1613" s="103"/>
      <c r="Y1613" s="445"/>
      <c r="AA1613" s="103"/>
      <c r="AI1613" s="103"/>
    </row>
    <row r="1614" spans="4:35" x14ac:dyDescent="0.3">
      <c r="D1614" s="31"/>
      <c r="N1614" s="103"/>
      <c r="P1614" s="103"/>
      <c r="Q1614" s="103"/>
      <c r="R1614" s="127"/>
      <c r="S1614" s="103"/>
      <c r="T1614" s="103"/>
      <c r="U1614" s="103"/>
      <c r="V1614" s="103"/>
      <c r="W1614" s="103"/>
      <c r="X1614" s="103"/>
      <c r="Y1614" s="445"/>
      <c r="AA1614" s="103"/>
      <c r="AI1614" s="103"/>
    </row>
    <row r="1615" spans="4:35" x14ac:dyDescent="0.3">
      <c r="D1615" s="31"/>
      <c r="N1615" s="103"/>
      <c r="P1615" s="103"/>
      <c r="Q1615" s="103"/>
      <c r="R1615" s="127"/>
      <c r="S1615" s="103"/>
      <c r="T1615" s="103"/>
      <c r="U1615" s="103"/>
      <c r="V1615" s="103"/>
      <c r="W1615" s="103"/>
      <c r="X1615" s="103"/>
      <c r="Y1615" s="445"/>
      <c r="AA1615" s="103"/>
      <c r="AI1615" s="103"/>
    </row>
    <row r="1616" spans="4:35" x14ac:dyDescent="0.3">
      <c r="D1616" s="31"/>
      <c r="N1616" s="103"/>
      <c r="P1616" s="103"/>
      <c r="Q1616" s="103"/>
      <c r="R1616" s="127"/>
      <c r="S1616" s="103"/>
      <c r="T1616" s="103"/>
      <c r="U1616" s="103"/>
      <c r="V1616" s="103"/>
      <c r="W1616" s="103"/>
      <c r="X1616" s="103"/>
      <c r="Y1616" s="445"/>
      <c r="AA1616" s="103"/>
      <c r="AI1616" s="103"/>
    </row>
    <row r="1617" spans="4:35" x14ac:dyDescent="0.3">
      <c r="D1617" s="31"/>
      <c r="N1617" s="103"/>
      <c r="P1617" s="103"/>
      <c r="Q1617" s="103"/>
      <c r="R1617" s="127"/>
      <c r="S1617" s="103"/>
      <c r="T1617" s="103"/>
      <c r="U1617" s="103"/>
      <c r="V1617" s="103"/>
      <c r="W1617" s="103"/>
      <c r="X1617" s="103"/>
      <c r="Y1617" s="445"/>
      <c r="AA1617" s="103"/>
      <c r="AI1617" s="103"/>
    </row>
    <row r="1618" spans="4:35" x14ac:dyDescent="0.3">
      <c r="D1618" s="31"/>
      <c r="N1618" s="103"/>
      <c r="P1618" s="103"/>
      <c r="Q1618" s="103"/>
      <c r="R1618" s="127"/>
      <c r="S1618" s="103"/>
      <c r="T1618" s="103"/>
      <c r="U1618" s="103"/>
      <c r="V1618" s="103"/>
      <c r="W1618" s="103"/>
      <c r="X1618" s="103"/>
      <c r="Y1618" s="445"/>
      <c r="AA1618" s="103"/>
      <c r="AI1618" s="103"/>
    </row>
    <row r="1619" spans="4:35" x14ac:dyDescent="0.3">
      <c r="D1619" s="31"/>
      <c r="N1619" s="103"/>
      <c r="P1619" s="103"/>
      <c r="Q1619" s="103"/>
      <c r="R1619" s="127"/>
      <c r="S1619" s="103"/>
      <c r="T1619" s="103"/>
      <c r="U1619" s="103"/>
      <c r="V1619" s="103"/>
      <c r="W1619" s="103"/>
      <c r="X1619" s="103"/>
      <c r="Y1619" s="445"/>
      <c r="AA1619" s="103"/>
      <c r="AI1619" s="103"/>
    </row>
    <row r="1620" spans="4:35" x14ac:dyDescent="0.3">
      <c r="D1620" s="31"/>
      <c r="N1620" s="103"/>
      <c r="P1620" s="103"/>
      <c r="Q1620" s="103"/>
      <c r="R1620" s="127"/>
      <c r="S1620" s="103"/>
      <c r="T1620" s="103"/>
      <c r="U1620" s="103"/>
      <c r="V1620" s="103"/>
      <c r="W1620" s="103"/>
      <c r="X1620" s="103"/>
      <c r="Y1620" s="445"/>
      <c r="AA1620" s="103"/>
      <c r="AI1620" s="103"/>
    </row>
    <row r="1621" spans="4:35" x14ac:dyDescent="0.3">
      <c r="D1621" s="31"/>
      <c r="N1621" s="103"/>
      <c r="P1621" s="103"/>
      <c r="Q1621" s="103"/>
      <c r="R1621" s="127"/>
      <c r="S1621" s="103"/>
      <c r="T1621" s="103"/>
      <c r="U1621" s="103"/>
      <c r="V1621" s="103"/>
      <c r="W1621" s="103"/>
      <c r="X1621" s="103"/>
      <c r="Y1621" s="445"/>
      <c r="AA1621" s="103"/>
      <c r="AI1621" s="103"/>
    </row>
    <row r="1622" spans="4:35" x14ac:dyDescent="0.3">
      <c r="D1622" s="31"/>
      <c r="N1622" s="103"/>
      <c r="P1622" s="103"/>
      <c r="Q1622" s="103"/>
      <c r="R1622" s="127"/>
      <c r="S1622" s="103"/>
      <c r="T1622" s="103"/>
      <c r="U1622" s="103"/>
      <c r="V1622" s="103"/>
      <c r="W1622" s="103"/>
      <c r="X1622" s="103"/>
      <c r="Y1622" s="445"/>
      <c r="AA1622" s="103"/>
      <c r="AI1622" s="103"/>
    </row>
    <row r="1623" spans="4:35" x14ac:dyDescent="0.3">
      <c r="D1623" s="31"/>
      <c r="N1623" s="103"/>
      <c r="P1623" s="103"/>
      <c r="Q1623" s="103"/>
      <c r="R1623" s="127"/>
      <c r="S1623" s="103"/>
      <c r="T1623" s="103"/>
      <c r="U1623" s="103"/>
      <c r="V1623" s="103"/>
      <c r="W1623" s="103"/>
      <c r="X1623" s="103"/>
      <c r="Y1623" s="445"/>
      <c r="AA1623" s="103"/>
      <c r="AI1623" s="103"/>
    </row>
    <row r="1624" spans="4:35" x14ac:dyDescent="0.3">
      <c r="D1624" s="31"/>
      <c r="N1624" s="103"/>
      <c r="P1624" s="103"/>
      <c r="Q1624" s="103"/>
      <c r="R1624" s="127"/>
      <c r="S1624" s="103"/>
      <c r="T1624" s="103"/>
      <c r="U1624" s="103"/>
      <c r="V1624" s="103"/>
      <c r="W1624" s="103"/>
      <c r="X1624" s="103"/>
      <c r="Y1624" s="445"/>
      <c r="AA1624" s="103"/>
      <c r="AI1624" s="103"/>
    </row>
    <row r="1625" spans="4:35" x14ac:dyDescent="0.3">
      <c r="D1625" s="31"/>
      <c r="N1625" s="103"/>
      <c r="P1625" s="103"/>
      <c r="Q1625" s="103"/>
      <c r="R1625" s="127"/>
      <c r="S1625" s="103"/>
      <c r="T1625" s="103"/>
      <c r="U1625" s="103"/>
      <c r="V1625" s="103"/>
      <c r="W1625" s="103"/>
      <c r="X1625" s="103"/>
      <c r="Y1625" s="445"/>
      <c r="AA1625" s="103"/>
      <c r="AI1625" s="103"/>
    </row>
    <row r="1626" spans="4:35" x14ac:dyDescent="0.3">
      <c r="D1626" s="31"/>
      <c r="N1626" s="103"/>
      <c r="P1626" s="103"/>
      <c r="Q1626" s="103"/>
      <c r="R1626" s="127"/>
      <c r="S1626" s="103"/>
      <c r="T1626" s="103"/>
      <c r="U1626" s="103"/>
      <c r="V1626" s="103"/>
      <c r="W1626" s="103"/>
      <c r="X1626" s="103"/>
      <c r="Y1626" s="445"/>
      <c r="AA1626" s="103"/>
      <c r="AI1626" s="103"/>
    </row>
    <row r="1627" spans="4:35" x14ac:dyDescent="0.3">
      <c r="D1627" s="31"/>
      <c r="N1627" s="103"/>
      <c r="P1627" s="103"/>
      <c r="Q1627" s="103"/>
      <c r="R1627" s="127"/>
      <c r="S1627" s="103"/>
      <c r="T1627" s="103"/>
      <c r="U1627" s="103"/>
      <c r="V1627" s="103"/>
      <c r="W1627" s="103"/>
      <c r="X1627" s="103"/>
      <c r="Y1627" s="445"/>
      <c r="AA1627" s="103"/>
      <c r="AI1627" s="103"/>
    </row>
    <row r="1628" spans="4:35" x14ac:dyDescent="0.3">
      <c r="D1628" s="31"/>
      <c r="N1628" s="103"/>
      <c r="P1628" s="103"/>
      <c r="Q1628" s="103"/>
      <c r="R1628" s="127"/>
      <c r="S1628" s="103"/>
      <c r="T1628" s="103"/>
      <c r="U1628" s="103"/>
      <c r="V1628" s="103"/>
      <c r="W1628" s="103"/>
      <c r="X1628" s="103"/>
      <c r="Y1628" s="445"/>
      <c r="AA1628" s="103"/>
      <c r="AI1628" s="103"/>
    </row>
    <row r="1629" spans="4:35" x14ac:dyDescent="0.3">
      <c r="D1629" s="31"/>
      <c r="N1629" s="103"/>
      <c r="P1629" s="103"/>
      <c r="Q1629" s="103"/>
      <c r="R1629" s="127"/>
      <c r="S1629" s="103"/>
      <c r="T1629" s="103"/>
      <c r="U1629" s="103"/>
      <c r="V1629" s="103"/>
      <c r="W1629" s="103"/>
      <c r="X1629" s="103"/>
      <c r="Y1629" s="445"/>
      <c r="AA1629" s="103"/>
      <c r="AI1629" s="103"/>
    </row>
    <row r="1630" spans="4:35" x14ac:dyDescent="0.3">
      <c r="D1630" s="31"/>
      <c r="N1630" s="103"/>
      <c r="P1630" s="103"/>
      <c r="Q1630" s="103"/>
      <c r="R1630" s="127"/>
      <c r="S1630" s="103"/>
      <c r="T1630" s="103"/>
      <c r="U1630" s="103"/>
      <c r="V1630" s="103"/>
      <c r="W1630" s="103"/>
      <c r="X1630" s="103"/>
      <c r="Y1630" s="445"/>
      <c r="AA1630" s="103"/>
      <c r="AI1630" s="103"/>
    </row>
    <row r="1631" spans="4:35" x14ac:dyDescent="0.3">
      <c r="D1631" s="31"/>
      <c r="N1631" s="103"/>
      <c r="P1631" s="103"/>
      <c r="Q1631" s="103"/>
      <c r="R1631" s="127"/>
      <c r="S1631" s="103"/>
      <c r="T1631" s="103"/>
      <c r="U1631" s="103"/>
      <c r="V1631" s="103"/>
      <c r="W1631" s="103"/>
      <c r="X1631" s="103"/>
      <c r="Y1631" s="445"/>
      <c r="AA1631" s="103"/>
      <c r="AI1631" s="103"/>
    </row>
    <row r="1632" spans="4:35" x14ac:dyDescent="0.3">
      <c r="D1632" s="31"/>
      <c r="N1632" s="103"/>
      <c r="P1632" s="103"/>
      <c r="Q1632" s="103"/>
      <c r="R1632" s="127"/>
      <c r="S1632" s="103"/>
      <c r="T1632" s="103"/>
      <c r="U1632" s="103"/>
      <c r="V1632" s="103"/>
      <c r="W1632" s="103"/>
      <c r="X1632" s="103"/>
      <c r="Y1632" s="445"/>
      <c r="AA1632" s="103"/>
      <c r="AI1632" s="103"/>
    </row>
    <row r="1633" spans="4:35" x14ac:dyDescent="0.3">
      <c r="D1633" s="31"/>
      <c r="N1633" s="103"/>
      <c r="P1633" s="103"/>
      <c r="Q1633" s="103"/>
      <c r="R1633" s="127"/>
      <c r="S1633" s="103"/>
      <c r="T1633" s="103"/>
      <c r="U1633" s="103"/>
      <c r="V1633" s="103"/>
      <c r="W1633" s="103"/>
      <c r="X1633" s="103"/>
      <c r="Y1633" s="445"/>
      <c r="AA1633" s="103"/>
      <c r="AI1633" s="103"/>
    </row>
    <row r="1634" spans="4:35" x14ac:dyDescent="0.3">
      <c r="D1634" s="31"/>
      <c r="N1634" s="103"/>
      <c r="P1634" s="103"/>
      <c r="Q1634" s="103"/>
      <c r="R1634" s="127"/>
      <c r="S1634" s="103"/>
      <c r="T1634" s="103"/>
      <c r="U1634" s="103"/>
      <c r="V1634" s="103"/>
      <c r="W1634" s="103"/>
      <c r="X1634" s="103"/>
      <c r="Y1634" s="445"/>
      <c r="AA1634" s="103"/>
      <c r="AI1634" s="103"/>
    </row>
    <row r="1635" spans="4:35" x14ac:dyDescent="0.3">
      <c r="D1635" s="31"/>
      <c r="N1635" s="103"/>
      <c r="P1635" s="103"/>
      <c r="Q1635" s="103"/>
      <c r="R1635" s="127"/>
      <c r="S1635" s="103"/>
      <c r="T1635" s="103"/>
      <c r="U1635" s="103"/>
      <c r="V1635" s="103"/>
      <c r="W1635" s="103"/>
      <c r="X1635" s="103"/>
      <c r="Y1635" s="445"/>
      <c r="AA1635" s="103"/>
      <c r="AI1635" s="103"/>
    </row>
    <row r="1636" spans="4:35" x14ac:dyDescent="0.3">
      <c r="D1636" s="31"/>
      <c r="N1636" s="103"/>
      <c r="P1636" s="103"/>
      <c r="Q1636" s="103"/>
      <c r="R1636" s="127"/>
      <c r="S1636" s="103"/>
      <c r="T1636" s="103"/>
      <c r="U1636" s="103"/>
      <c r="V1636" s="103"/>
      <c r="W1636" s="103"/>
      <c r="X1636" s="103"/>
      <c r="Y1636" s="445"/>
      <c r="AA1636" s="103"/>
      <c r="AI1636" s="103"/>
    </row>
    <row r="1637" spans="4:35" x14ac:dyDescent="0.3">
      <c r="D1637" s="31"/>
      <c r="N1637" s="103"/>
      <c r="P1637" s="103"/>
      <c r="Q1637" s="103"/>
      <c r="R1637" s="127"/>
      <c r="S1637" s="103"/>
      <c r="T1637" s="103"/>
      <c r="U1637" s="103"/>
      <c r="V1637" s="103"/>
      <c r="W1637" s="103"/>
      <c r="X1637" s="103"/>
      <c r="Y1637" s="445"/>
      <c r="AA1637" s="103"/>
      <c r="AI1637" s="103"/>
    </row>
    <row r="1638" spans="4:35" x14ac:dyDescent="0.3">
      <c r="D1638" s="31"/>
      <c r="N1638" s="103"/>
      <c r="P1638" s="103"/>
      <c r="Q1638" s="103"/>
      <c r="R1638" s="127"/>
      <c r="S1638" s="103"/>
      <c r="T1638" s="103"/>
      <c r="U1638" s="103"/>
      <c r="V1638" s="103"/>
      <c r="W1638" s="103"/>
      <c r="X1638" s="103"/>
      <c r="Y1638" s="445"/>
      <c r="AA1638" s="103"/>
      <c r="AI1638" s="103"/>
    </row>
    <row r="1639" spans="4:35" x14ac:dyDescent="0.3">
      <c r="D1639" s="31"/>
      <c r="N1639" s="103"/>
      <c r="P1639" s="103"/>
      <c r="Q1639" s="103"/>
      <c r="R1639" s="127"/>
      <c r="S1639" s="103"/>
      <c r="T1639" s="103"/>
      <c r="U1639" s="103"/>
      <c r="V1639" s="103"/>
      <c r="W1639" s="103"/>
      <c r="X1639" s="103"/>
      <c r="Y1639" s="445"/>
      <c r="AA1639" s="103"/>
      <c r="AI1639" s="103"/>
    </row>
    <row r="1640" spans="4:35" x14ac:dyDescent="0.3">
      <c r="D1640" s="31"/>
      <c r="N1640" s="103"/>
      <c r="P1640" s="103"/>
      <c r="Q1640" s="103"/>
      <c r="R1640" s="127"/>
      <c r="S1640" s="103"/>
      <c r="T1640" s="103"/>
      <c r="U1640" s="103"/>
      <c r="V1640" s="103"/>
      <c r="W1640" s="103"/>
      <c r="X1640" s="103"/>
      <c r="Y1640" s="445"/>
      <c r="AA1640" s="103"/>
      <c r="AI1640" s="103"/>
    </row>
    <row r="1641" spans="4:35" x14ac:dyDescent="0.3">
      <c r="D1641" s="31"/>
      <c r="N1641" s="103"/>
      <c r="P1641" s="103"/>
      <c r="Q1641" s="103"/>
      <c r="R1641" s="127"/>
      <c r="S1641" s="103"/>
      <c r="T1641" s="103"/>
      <c r="U1641" s="103"/>
      <c r="V1641" s="103"/>
      <c r="W1641" s="103"/>
      <c r="X1641" s="103"/>
      <c r="Y1641" s="445"/>
      <c r="AA1641" s="103"/>
      <c r="AI1641" s="103"/>
    </row>
    <row r="1642" spans="4:35" x14ac:dyDescent="0.3">
      <c r="D1642" s="31"/>
      <c r="N1642" s="103"/>
      <c r="P1642" s="103"/>
      <c r="Q1642" s="103"/>
      <c r="R1642" s="127"/>
      <c r="S1642" s="103"/>
      <c r="T1642" s="103"/>
      <c r="U1642" s="103"/>
      <c r="V1642" s="103"/>
      <c r="W1642" s="103"/>
      <c r="X1642" s="103"/>
      <c r="Y1642" s="445"/>
      <c r="AA1642" s="103"/>
      <c r="AI1642" s="103"/>
    </row>
    <row r="1643" spans="4:35" x14ac:dyDescent="0.3">
      <c r="D1643" s="31"/>
      <c r="N1643" s="103"/>
      <c r="P1643" s="103"/>
      <c r="Q1643" s="103"/>
      <c r="R1643" s="127"/>
      <c r="S1643" s="103"/>
      <c r="T1643" s="103"/>
      <c r="U1643" s="103"/>
      <c r="V1643" s="103"/>
      <c r="W1643" s="103"/>
      <c r="X1643" s="103"/>
      <c r="Y1643" s="445"/>
      <c r="AA1643" s="103"/>
      <c r="AI1643" s="103"/>
    </row>
    <row r="1644" spans="4:35" x14ac:dyDescent="0.3">
      <c r="D1644" s="31"/>
      <c r="N1644" s="103"/>
      <c r="P1644" s="103"/>
      <c r="Q1644" s="103"/>
      <c r="R1644" s="127"/>
      <c r="S1644" s="103"/>
      <c r="T1644" s="103"/>
      <c r="U1644" s="103"/>
      <c r="V1644" s="103"/>
      <c r="W1644" s="103"/>
      <c r="X1644" s="103"/>
      <c r="Y1644" s="445"/>
      <c r="AA1644" s="103"/>
      <c r="AI1644" s="103"/>
    </row>
    <row r="1645" spans="4:35" x14ac:dyDescent="0.3">
      <c r="D1645" s="31"/>
      <c r="N1645" s="103"/>
      <c r="P1645" s="103"/>
      <c r="Q1645" s="103"/>
      <c r="R1645" s="127"/>
      <c r="S1645" s="103"/>
      <c r="T1645" s="103"/>
      <c r="U1645" s="103"/>
      <c r="V1645" s="103"/>
      <c r="W1645" s="103"/>
      <c r="X1645" s="103"/>
      <c r="Y1645" s="445"/>
      <c r="AA1645" s="103"/>
      <c r="AI1645" s="103"/>
    </row>
    <row r="1646" spans="4:35" x14ac:dyDescent="0.3">
      <c r="D1646" s="31"/>
      <c r="N1646" s="103"/>
      <c r="P1646" s="103"/>
      <c r="Q1646" s="103"/>
      <c r="R1646" s="127"/>
      <c r="S1646" s="103"/>
      <c r="T1646" s="103"/>
      <c r="U1646" s="103"/>
      <c r="V1646" s="103"/>
      <c r="W1646" s="103"/>
      <c r="X1646" s="103"/>
      <c r="Y1646" s="445"/>
      <c r="AA1646" s="103"/>
      <c r="AI1646" s="103"/>
    </row>
    <row r="1647" spans="4:35" x14ac:dyDescent="0.3">
      <c r="D1647" s="31"/>
      <c r="N1647" s="103"/>
      <c r="P1647" s="103"/>
      <c r="Q1647" s="103"/>
      <c r="R1647" s="127"/>
      <c r="S1647" s="103"/>
      <c r="T1647" s="103"/>
      <c r="U1647" s="103"/>
      <c r="V1647" s="103"/>
      <c r="W1647" s="103"/>
      <c r="X1647" s="103"/>
      <c r="Y1647" s="445"/>
      <c r="AA1647" s="103"/>
      <c r="AI1647" s="103"/>
    </row>
    <row r="1648" spans="4:35" x14ac:dyDescent="0.3">
      <c r="D1648" s="31"/>
      <c r="N1648" s="103"/>
      <c r="P1648" s="103"/>
      <c r="Q1648" s="103"/>
      <c r="R1648" s="127"/>
      <c r="S1648" s="103"/>
      <c r="T1648" s="103"/>
      <c r="U1648" s="103"/>
      <c r="V1648" s="103"/>
      <c r="W1648" s="103"/>
      <c r="X1648" s="103"/>
      <c r="Y1648" s="445"/>
      <c r="AA1648" s="103"/>
      <c r="AI1648" s="103"/>
    </row>
    <row r="1649" spans="4:35" x14ac:dyDescent="0.3">
      <c r="D1649" s="31"/>
      <c r="N1649" s="103"/>
      <c r="P1649" s="103"/>
      <c r="Q1649" s="103"/>
      <c r="R1649" s="127"/>
      <c r="S1649" s="103"/>
      <c r="T1649" s="103"/>
      <c r="U1649" s="103"/>
      <c r="V1649" s="103"/>
      <c r="W1649" s="103"/>
      <c r="X1649" s="103"/>
      <c r="Y1649" s="445"/>
      <c r="AA1649" s="103"/>
      <c r="AI1649" s="103"/>
    </row>
    <row r="1650" spans="4:35" x14ac:dyDescent="0.3">
      <c r="D1650" s="31"/>
      <c r="N1650" s="103"/>
      <c r="P1650" s="103"/>
      <c r="Q1650" s="103"/>
      <c r="R1650" s="127"/>
      <c r="S1650" s="103"/>
      <c r="T1650" s="103"/>
      <c r="U1650" s="103"/>
      <c r="V1650" s="103"/>
      <c r="W1650" s="103"/>
      <c r="X1650" s="103"/>
      <c r="Y1650" s="445"/>
      <c r="AA1650" s="103"/>
      <c r="AI1650" s="103"/>
    </row>
    <row r="1651" spans="4:35" x14ac:dyDescent="0.3">
      <c r="D1651" s="31"/>
      <c r="N1651" s="103"/>
      <c r="P1651" s="103"/>
      <c r="Q1651" s="103"/>
      <c r="R1651" s="127"/>
      <c r="S1651" s="103"/>
      <c r="T1651" s="103"/>
      <c r="U1651" s="103"/>
      <c r="V1651" s="103"/>
      <c r="W1651" s="103"/>
      <c r="X1651" s="103"/>
      <c r="Y1651" s="445"/>
      <c r="AA1651" s="103"/>
      <c r="AI1651" s="103"/>
    </row>
    <row r="1652" spans="4:35" x14ac:dyDescent="0.3">
      <c r="D1652" s="31"/>
      <c r="N1652" s="103"/>
      <c r="P1652" s="103"/>
      <c r="Q1652" s="103"/>
      <c r="R1652" s="127"/>
      <c r="S1652" s="103"/>
      <c r="T1652" s="103"/>
      <c r="U1652" s="103"/>
      <c r="V1652" s="103"/>
      <c r="W1652" s="103"/>
      <c r="X1652" s="103"/>
      <c r="Y1652" s="445"/>
      <c r="AA1652" s="103"/>
      <c r="AI1652" s="103"/>
    </row>
    <row r="1653" spans="4:35" x14ac:dyDescent="0.3">
      <c r="D1653" s="31"/>
      <c r="N1653" s="103"/>
      <c r="P1653" s="103"/>
      <c r="Q1653" s="103"/>
      <c r="R1653" s="127"/>
      <c r="S1653" s="103"/>
      <c r="T1653" s="103"/>
      <c r="U1653" s="103"/>
      <c r="V1653" s="103"/>
      <c r="W1653" s="103"/>
      <c r="X1653" s="103"/>
      <c r="Y1653" s="445"/>
      <c r="AA1653" s="103"/>
      <c r="AI1653" s="103"/>
    </row>
    <row r="1654" spans="4:35" x14ac:dyDescent="0.3">
      <c r="D1654" s="31"/>
      <c r="N1654" s="103"/>
      <c r="P1654" s="103"/>
      <c r="Q1654" s="103"/>
      <c r="R1654" s="127"/>
      <c r="S1654" s="103"/>
      <c r="T1654" s="103"/>
      <c r="U1654" s="103"/>
      <c r="V1654" s="103"/>
      <c r="W1654" s="103"/>
      <c r="X1654" s="103"/>
      <c r="Y1654" s="445"/>
      <c r="AA1654" s="103"/>
      <c r="AI1654" s="103"/>
    </row>
    <row r="1655" spans="4:35" x14ac:dyDescent="0.3">
      <c r="D1655" s="31"/>
      <c r="N1655" s="103"/>
      <c r="P1655" s="103"/>
      <c r="Q1655" s="103"/>
      <c r="R1655" s="127"/>
      <c r="S1655" s="103"/>
      <c r="T1655" s="103"/>
      <c r="U1655" s="103"/>
      <c r="V1655" s="103"/>
      <c r="W1655" s="103"/>
      <c r="X1655" s="103"/>
      <c r="Y1655" s="445"/>
      <c r="AA1655" s="103"/>
      <c r="AI1655" s="103"/>
    </row>
    <row r="1656" spans="4:35" x14ac:dyDescent="0.3">
      <c r="D1656" s="31"/>
      <c r="N1656" s="103"/>
      <c r="P1656" s="103"/>
      <c r="Q1656" s="103"/>
      <c r="R1656" s="127"/>
      <c r="S1656" s="103"/>
      <c r="T1656" s="103"/>
      <c r="U1656" s="103"/>
      <c r="V1656" s="103"/>
      <c r="W1656" s="103"/>
      <c r="X1656" s="103"/>
      <c r="Y1656" s="445"/>
      <c r="AA1656" s="103"/>
      <c r="AI1656" s="103"/>
    </row>
    <row r="1657" spans="4:35" x14ac:dyDescent="0.3">
      <c r="D1657" s="31"/>
      <c r="N1657" s="103"/>
      <c r="P1657" s="103"/>
      <c r="Q1657" s="103"/>
      <c r="R1657" s="127"/>
      <c r="S1657" s="103"/>
      <c r="T1657" s="103"/>
      <c r="U1657" s="103"/>
      <c r="V1657" s="103"/>
      <c r="W1657" s="103"/>
      <c r="X1657" s="103"/>
      <c r="Y1657" s="445"/>
      <c r="AA1657" s="103"/>
      <c r="AI1657" s="103"/>
    </row>
    <row r="1658" spans="4:35" x14ac:dyDescent="0.3">
      <c r="D1658" s="31"/>
      <c r="N1658" s="103"/>
      <c r="P1658" s="103"/>
      <c r="Q1658" s="103"/>
      <c r="R1658" s="127"/>
      <c r="S1658" s="103"/>
      <c r="T1658" s="103"/>
      <c r="U1658" s="103"/>
      <c r="V1658" s="103"/>
      <c r="W1658" s="103"/>
      <c r="X1658" s="103"/>
      <c r="Y1658" s="445"/>
      <c r="AA1658" s="103"/>
      <c r="AI1658" s="103"/>
    </row>
    <row r="1659" spans="4:35" x14ac:dyDescent="0.3">
      <c r="D1659" s="31"/>
      <c r="N1659" s="103"/>
      <c r="P1659" s="103"/>
      <c r="Q1659" s="103"/>
      <c r="R1659" s="127"/>
      <c r="S1659" s="103"/>
      <c r="T1659" s="103"/>
      <c r="U1659" s="103"/>
      <c r="V1659" s="103"/>
      <c r="W1659" s="103"/>
      <c r="X1659" s="103"/>
      <c r="Y1659" s="445"/>
      <c r="AA1659" s="103"/>
      <c r="AI1659" s="103"/>
    </row>
    <row r="1660" spans="4:35" x14ac:dyDescent="0.3">
      <c r="D1660" s="31"/>
      <c r="N1660" s="103"/>
      <c r="P1660" s="103"/>
      <c r="Q1660" s="103"/>
      <c r="R1660" s="127"/>
      <c r="S1660" s="103"/>
      <c r="T1660" s="103"/>
      <c r="U1660" s="103"/>
      <c r="V1660" s="103"/>
      <c r="W1660" s="103"/>
      <c r="X1660" s="103"/>
      <c r="Y1660" s="445"/>
      <c r="AA1660" s="103"/>
      <c r="AI1660" s="103"/>
    </row>
    <row r="1661" spans="4:35" x14ac:dyDescent="0.3">
      <c r="D1661" s="31"/>
      <c r="N1661" s="103"/>
      <c r="P1661" s="103"/>
      <c r="Q1661" s="103"/>
      <c r="R1661" s="127"/>
      <c r="S1661" s="103"/>
      <c r="T1661" s="103"/>
      <c r="U1661" s="103"/>
      <c r="V1661" s="103"/>
      <c r="W1661" s="103"/>
      <c r="X1661" s="103"/>
      <c r="Y1661" s="445"/>
      <c r="AA1661" s="103"/>
      <c r="AI1661" s="103"/>
    </row>
    <row r="1662" spans="4:35" x14ac:dyDescent="0.3">
      <c r="D1662" s="31"/>
      <c r="N1662" s="103"/>
      <c r="P1662" s="103"/>
      <c r="Q1662" s="103"/>
      <c r="R1662" s="127"/>
      <c r="S1662" s="103"/>
      <c r="T1662" s="103"/>
      <c r="U1662" s="103"/>
      <c r="V1662" s="103"/>
      <c r="W1662" s="103"/>
      <c r="X1662" s="103"/>
      <c r="Y1662" s="445"/>
      <c r="AA1662" s="103"/>
      <c r="AI1662" s="103"/>
    </row>
    <row r="1663" spans="4:35" x14ac:dyDescent="0.3">
      <c r="D1663" s="31"/>
      <c r="N1663" s="103"/>
      <c r="P1663" s="103"/>
      <c r="Q1663" s="103"/>
      <c r="R1663" s="127"/>
      <c r="S1663" s="103"/>
      <c r="T1663" s="103"/>
      <c r="U1663" s="103"/>
      <c r="V1663" s="103"/>
      <c r="W1663" s="103"/>
      <c r="X1663" s="103"/>
      <c r="Y1663" s="445"/>
      <c r="AA1663" s="103"/>
      <c r="AI1663" s="103"/>
    </row>
    <row r="1664" spans="4:35" x14ac:dyDescent="0.3">
      <c r="D1664" s="31"/>
      <c r="N1664" s="103"/>
      <c r="P1664" s="103"/>
      <c r="Q1664" s="103"/>
      <c r="R1664" s="127"/>
      <c r="S1664" s="103"/>
      <c r="T1664" s="103"/>
      <c r="U1664" s="103"/>
      <c r="V1664" s="103"/>
      <c r="W1664" s="103"/>
      <c r="X1664" s="103"/>
      <c r="Y1664" s="445"/>
      <c r="AA1664" s="103"/>
      <c r="AI1664" s="103"/>
    </row>
    <row r="1665" spans="4:35" x14ac:dyDescent="0.3">
      <c r="D1665" s="31"/>
      <c r="N1665" s="103"/>
      <c r="P1665" s="103"/>
      <c r="Q1665" s="103"/>
      <c r="R1665" s="127"/>
      <c r="S1665" s="103"/>
      <c r="T1665" s="103"/>
      <c r="U1665" s="103"/>
      <c r="V1665" s="103"/>
      <c r="W1665" s="103"/>
      <c r="X1665" s="103"/>
      <c r="Y1665" s="445"/>
      <c r="AA1665" s="103"/>
      <c r="AI1665" s="103"/>
    </row>
    <row r="1666" spans="4:35" x14ac:dyDescent="0.3">
      <c r="D1666" s="31"/>
      <c r="N1666" s="103"/>
      <c r="P1666" s="103"/>
      <c r="Q1666" s="103"/>
      <c r="R1666" s="127"/>
      <c r="S1666" s="103"/>
      <c r="T1666" s="103"/>
      <c r="U1666" s="103"/>
      <c r="V1666" s="103"/>
      <c r="W1666" s="103"/>
      <c r="X1666" s="103"/>
      <c r="Y1666" s="445"/>
      <c r="AA1666" s="103"/>
      <c r="AI1666" s="103"/>
    </row>
    <row r="1667" spans="4:35" x14ac:dyDescent="0.3">
      <c r="D1667" s="31"/>
      <c r="N1667" s="103"/>
      <c r="P1667" s="103"/>
      <c r="Q1667" s="103"/>
      <c r="R1667" s="127"/>
      <c r="S1667" s="103"/>
      <c r="T1667" s="103"/>
      <c r="U1667" s="103"/>
      <c r="V1667" s="103"/>
      <c r="W1667" s="103"/>
      <c r="X1667" s="103"/>
      <c r="Y1667" s="445"/>
      <c r="AA1667" s="103"/>
      <c r="AI1667" s="103"/>
    </row>
    <row r="1668" spans="4:35" x14ac:dyDescent="0.3">
      <c r="D1668" s="31"/>
      <c r="N1668" s="103"/>
      <c r="P1668" s="103"/>
      <c r="Q1668" s="103"/>
      <c r="R1668" s="127"/>
      <c r="S1668" s="103"/>
      <c r="T1668" s="103"/>
      <c r="U1668" s="103"/>
      <c r="V1668" s="103"/>
      <c r="W1668" s="103"/>
      <c r="X1668" s="103"/>
      <c r="Y1668" s="445"/>
      <c r="AA1668" s="103"/>
      <c r="AI1668" s="103"/>
    </row>
    <row r="1669" spans="4:35" x14ac:dyDescent="0.3">
      <c r="D1669" s="31"/>
      <c r="N1669" s="103"/>
      <c r="P1669" s="103"/>
      <c r="Q1669" s="103"/>
      <c r="R1669" s="127"/>
      <c r="S1669" s="103"/>
      <c r="T1669" s="103"/>
      <c r="U1669" s="103"/>
      <c r="V1669" s="103"/>
      <c r="W1669" s="103"/>
      <c r="X1669" s="103"/>
      <c r="Y1669" s="445"/>
      <c r="AA1669" s="103"/>
      <c r="AI1669" s="103"/>
    </row>
    <row r="1670" spans="4:35" x14ac:dyDescent="0.3">
      <c r="D1670" s="31"/>
      <c r="N1670" s="103"/>
      <c r="P1670" s="103"/>
      <c r="Q1670" s="103"/>
      <c r="R1670" s="127"/>
      <c r="S1670" s="103"/>
      <c r="T1670" s="103"/>
      <c r="U1670" s="103"/>
      <c r="V1670" s="103"/>
      <c r="W1670" s="103"/>
      <c r="X1670" s="103"/>
      <c r="Y1670" s="445"/>
      <c r="AA1670" s="103"/>
      <c r="AI1670" s="103"/>
    </row>
    <row r="1671" spans="4:35" x14ac:dyDescent="0.3">
      <c r="D1671" s="31"/>
      <c r="N1671" s="103"/>
      <c r="P1671" s="103"/>
      <c r="Q1671" s="103"/>
      <c r="R1671" s="127"/>
      <c r="S1671" s="103"/>
      <c r="T1671" s="103"/>
      <c r="U1671" s="103"/>
      <c r="V1671" s="103"/>
      <c r="W1671" s="103"/>
      <c r="X1671" s="103"/>
      <c r="Y1671" s="445"/>
      <c r="AA1671" s="103"/>
      <c r="AI1671" s="103"/>
    </row>
    <row r="1672" spans="4:35" x14ac:dyDescent="0.3">
      <c r="D1672" s="31"/>
      <c r="N1672" s="103"/>
      <c r="P1672" s="103"/>
      <c r="Q1672" s="103"/>
      <c r="R1672" s="127"/>
      <c r="S1672" s="103"/>
      <c r="T1672" s="103"/>
      <c r="U1672" s="103"/>
      <c r="V1672" s="103"/>
      <c r="W1672" s="103"/>
      <c r="X1672" s="103"/>
      <c r="Y1672" s="445"/>
      <c r="AA1672" s="103"/>
      <c r="AI1672" s="103"/>
    </row>
    <row r="1673" spans="4:35" x14ac:dyDescent="0.3">
      <c r="D1673" s="31"/>
      <c r="N1673" s="103"/>
      <c r="P1673" s="103"/>
      <c r="Q1673" s="103"/>
      <c r="R1673" s="127"/>
      <c r="S1673" s="103"/>
      <c r="T1673" s="103"/>
      <c r="U1673" s="103"/>
      <c r="V1673" s="103"/>
      <c r="W1673" s="103"/>
      <c r="X1673" s="103"/>
      <c r="Y1673" s="445"/>
      <c r="AA1673" s="103"/>
      <c r="AI1673" s="103"/>
    </row>
    <row r="1674" spans="4:35" x14ac:dyDescent="0.3">
      <c r="D1674" s="31"/>
      <c r="N1674" s="103"/>
      <c r="P1674" s="103"/>
      <c r="Q1674" s="103"/>
      <c r="R1674" s="127"/>
      <c r="S1674" s="103"/>
      <c r="T1674" s="103"/>
      <c r="U1674" s="103"/>
      <c r="V1674" s="103"/>
      <c r="W1674" s="103"/>
      <c r="X1674" s="103"/>
      <c r="Y1674" s="445"/>
      <c r="AA1674" s="103"/>
      <c r="AI1674" s="103"/>
    </row>
    <row r="1675" spans="4:35" x14ac:dyDescent="0.3">
      <c r="D1675" s="31"/>
      <c r="N1675" s="103"/>
      <c r="P1675" s="103"/>
      <c r="Q1675" s="103"/>
      <c r="R1675" s="127"/>
      <c r="S1675" s="103"/>
      <c r="T1675" s="103"/>
      <c r="U1675" s="103"/>
      <c r="V1675" s="103"/>
      <c r="W1675" s="103"/>
      <c r="X1675" s="103"/>
      <c r="Y1675" s="445"/>
      <c r="AA1675" s="103"/>
      <c r="AI1675" s="103"/>
    </row>
    <row r="1676" spans="4:35" x14ac:dyDescent="0.3">
      <c r="D1676" s="31"/>
      <c r="N1676" s="103"/>
      <c r="P1676" s="103"/>
      <c r="Q1676" s="103"/>
      <c r="R1676" s="127"/>
      <c r="S1676" s="103"/>
      <c r="T1676" s="103"/>
      <c r="U1676" s="103"/>
      <c r="V1676" s="103"/>
      <c r="W1676" s="103"/>
      <c r="X1676" s="103"/>
      <c r="Y1676" s="445"/>
      <c r="AA1676" s="103"/>
      <c r="AI1676" s="103"/>
    </row>
    <row r="1677" spans="4:35" x14ac:dyDescent="0.3">
      <c r="D1677" s="31"/>
      <c r="N1677" s="103"/>
      <c r="P1677" s="103"/>
      <c r="Q1677" s="103"/>
      <c r="R1677" s="127"/>
      <c r="S1677" s="103"/>
      <c r="T1677" s="103"/>
      <c r="U1677" s="103"/>
      <c r="V1677" s="103"/>
      <c r="W1677" s="103"/>
      <c r="X1677" s="103"/>
      <c r="Y1677" s="445"/>
      <c r="AA1677" s="103"/>
      <c r="AI1677" s="103"/>
    </row>
    <row r="1678" spans="4:35" x14ac:dyDescent="0.3">
      <c r="D1678" s="31"/>
      <c r="N1678" s="103"/>
      <c r="P1678" s="103"/>
      <c r="Q1678" s="103"/>
      <c r="R1678" s="127"/>
      <c r="S1678" s="103"/>
      <c r="T1678" s="103"/>
      <c r="U1678" s="103"/>
      <c r="V1678" s="103"/>
      <c r="W1678" s="103"/>
      <c r="X1678" s="103"/>
      <c r="Y1678" s="445"/>
      <c r="AA1678" s="103"/>
      <c r="AI1678" s="103"/>
    </row>
    <row r="1679" spans="4:35" x14ac:dyDescent="0.3">
      <c r="D1679" s="31"/>
      <c r="N1679" s="103"/>
      <c r="P1679" s="103"/>
      <c r="Q1679" s="103"/>
      <c r="R1679" s="127"/>
      <c r="S1679" s="103"/>
      <c r="T1679" s="103"/>
      <c r="U1679" s="103"/>
      <c r="V1679" s="103"/>
      <c r="W1679" s="103"/>
      <c r="X1679" s="103"/>
      <c r="Y1679" s="445"/>
      <c r="AA1679" s="103"/>
      <c r="AI1679" s="103"/>
    </row>
    <row r="1680" spans="4:35" x14ac:dyDescent="0.3">
      <c r="D1680" s="31"/>
      <c r="N1680" s="103"/>
      <c r="P1680" s="103"/>
      <c r="Q1680" s="103"/>
      <c r="R1680" s="127"/>
      <c r="S1680" s="103"/>
      <c r="T1680" s="103"/>
      <c r="U1680" s="103"/>
      <c r="V1680" s="103"/>
      <c r="W1680" s="103"/>
      <c r="X1680" s="103"/>
      <c r="Y1680" s="445"/>
      <c r="AA1680" s="103"/>
      <c r="AI1680" s="103"/>
    </row>
    <row r="1681" spans="4:35" x14ac:dyDescent="0.3">
      <c r="D1681" s="31"/>
      <c r="N1681" s="103"/>
      <c r="P1681" s="103"/>
      <c r="Q1681" s="103"/>
      <c r="R1681" s="127"/>
      <c r="S1681" s="103"/>
      <c r="T1681" s="103"/>
      <c r="U1681" s="103"/>
      <c r="V1681" s="103"/>
      <c r="W1681" s="103"/>
      <c r="X1681" s="103"/>
      <c r="Y1681" s="445"/>
      <c r="AA1681" s="103"/>
      <c r="AI1681" s="103"/>
    </row>
    <row r="1682" spans="4:35" x14ac:dyDescent="0.3">
      <c r="D1682" s="31"/>
      <c r="N1682" s="103"/>
      <c r="P1682" s="103"/>
      <c r="Q1682" s="103"/>
      <c r="R1682" s="127"/>
      <c r="S1682" s="103"/>
      <c r="T1682" s="103"/>
      <c r="U1682" s="103"/>
      <c r="V1682" s="103"/>
      <c r="W1682" s="103"/>
      <c r="X1682" s="103"/>
      <c r="Y1682" s="445"/>
      <c r="AA1682" s="103"/>
      <c r="AI1682" s="103"/>
    </row>
    <row r="1683" spans="4:35" x14ac:dyDescent="0.3">
      <c r="D1683" s="31"/>
      <c r="N1683" s="103"/>
      <c r="P1683" s="103"/>
      <c r="Q1683" s="103"/>
      <c r="R1683" s="127"/>
      <c r="S1683" s="103"/>
      <c r="T1683" s="103"/>
      <c r="U1683" s="103"/>
      <c r="V1683" s="103"/>
      <c r="W1683" s="103"/>
      <c r="X1683" s="103"/>
      <c r="Y1683" s="445"/>
      <c r="AA1683" s="103"/>
      <c r="AI1683" s="103"/>
    </row>
    <row r="1684" spans="4:35" x14ac:dyDescent="0.3">
      <c r="D1684" s="31"/>
      <c r="N1684" s="103"/>
      <c r="P1684" s="103"/>
      <c r="Q1684" s="103"/>
      <c r="R1684" s="127"/>
      <c r="S1684" s="103"/>
      <c r="T1684" s="103"/>
      <c r="U1684" s="103"/>
      <c r="V1684" s="103"/>
      <c r="W1684" s="103"/>
      <c r="X1684" s="103"/>
      <c r="Y1684" s="445"/>
      <c r="AA1684" s="103"/>
      <c r="AI1684" s="103"/>
    </row>
    <row r="1685" spans="4:35" x14ac:dyDescent="0.3">
      <c r="D1685" s="31"/>
      <c r="N1685" s="103"/>
      <c r="P1685" s="103"/>
      <c r="Q1685" s="103"/>
      <c r="R1685" s="127"/>
      <c r="S1685" s="103"/>
      <c r="T1685" s="103"/>
      <c r="U1685" s="103"/>
      <c r="V1685" s="103"/>
      <c r="W1685" s="103"/>
      <c r="X1685" s="103"/>
      <c r="Y1685" s="445"/>
      <c r="AA1685" s="103"/>
      <c r="AI1685" s="103"/>
    </row>
    <row r="1686" spans="4:35" x14ac:dyDescent="0.3">
      <c r="D1686" s="31"/>
      <c r="N1686" s="103"/>
      <c r="P1686" s="103"/>
      <c r="Q1686" s="103"/>
      <c r="R1686" s="127"/>
      <c r="S1686" s="103"/>
      <c r="T1686" s="103"/>
      <c r="U1686" s="103"/>
      <c r="V1686" s="103"/>
      <c r="W1686" s="103"/>
      <c r="X1686" s="103"/>
      <c r="Y1686" s="445"/>
      <c r="AA1686" s="103"/>
      <c r="AI1686" s="103"/>
    </row>
    <row r="1687" spans="4:35" x14ac:dyDescent="0.3">
      <c r="D1687" s="31"/>
      <c r="N1687" s="103"/>
      <c r="P1687" s="103"/>
      <c r="Q1687" s="103"/>
      <c r="R1687" s="127"/>
      <c r="S1687" s="103"/>
      <c r="T1687" s="103"/>
      <c r="U1687" s="103"/>
      <c r="V1687" s="103"/>
      <c r="W1687" s="103"/>
      <c r="X1687" s="103"/>
      <c r="Y1687" s="445"/>
      <c r="AA1687" s="103"/>
      <c r="AI1687" s="103"/>
    </row>
    <row r="1688" spans="4:35" x14ac:dyDescent="0.3">
      <c r="D1688" s="31"/>
      <c r="N1688" s="103"/>
      <c r="P1688" s="103"/>
      <c r="Q1688" s="103"/>
      <c r="R1688" s="127"/>
      <c r="S1688" s="103"/>
      <c r="T1688" s="103"/>
      <c r="U1688" s="103"/>
      <c r="V1688" s="103"/>
      <c r="W1688" s="103"/>
      <c r="X1688" s="103"/>
      <c r="Y1688" s="445"/>
      <c r="AA1688" s="103"/>
      <c r="AI1688" s="103"/>
    </row>
    <row r="1689" spans="4:35" x14ac:dyDescent="0.3">
      <c r="D1689" s="31"/>
      <c r="N1689" s="103"/>
      <c r="P1689" s="103"/>
      <c r="Q1689" s="103"/>
      <c r="R1689" s="127"/>
      <c r="S1689" s="103"/>
      <c r="T1689" s="103"/>
      <c r="U1689" s="103"/>
      <c r="V1689" s="103"/>
      <c r="W1689" s="103"/>
      <c r="X1689" s="103"/>
      <c r="Y1689" s="445"/>
      <c r="AA1689" s="103"/>
      <c r="AI1689" s="103"/>
    </row>
    <row r="1690" spans="4:35" x14ac:dyDescent="0.3">
      <c r="D1690" s="31"/>
      <c r="N1690" s="103"/>
      <c r="P1690" s="103"/>
      <c r="Q1690" s="103"/>
      <c r="R1690" s="127"/>
      <c r="S1690" s="103"/>
      <c r="T1690" s="103"/>
      <c r="U1690" s="103"/>
      <c r="V1690" s="103"/>
      <c r="W1690" s="103"/>
      <c r="X1690" s="103"/>
      <c r="Y1690" s="445"/>
      <c r="AA1690" s="103"/>
      <c r="AI1690" s="103"/>
    </row>
    <row r="1691" spans="4:35" x14ac:dyDescent="0.3">
      <c r="D1691" s="31"/>
      <c r="N1691" s="103"/>
      <c r="P1691" s="103"/>
      <c r="Q1691" s="103"/>
      <c r="R1691" s="127"/>
      <c r="S1691" s="103"/>
      <c r="T1691" s="103"/>
      <c r="U1691" s="103"/>
      <c r="V1691" s="103"/>
      <c r="W1691" s="103"/>
      <c r="X1691" s="103"/>
      <c r="Y1691" s="445"/>
      <c r="AA1691" s="103"/>
      <c r="AI1691" s="103"/>
    </row>
    <row r="1692" spans="4:35" x14ac:dyDescent="0.3">
      <c r="D1692" s="31"/>
      <c r="N1692" s="103"/>
      <c r="P1692" s="103"/>
      <c r="Q1692" s="103"/>
      <c r="R1692" s="127"/>
      <c r="S1692" s="103"/>
      <c r="T1692" s="103"/>
      <c r="U1692" s="103"/>
      <c r="V1692" s="103"/>
      <c r="W1692" s="103"/>
      <c r="X1692" s="103"/>
      <c r="Y1692" s="445"/>
      <c r="AA1692" s="103"/>
      <c r="AI1692" s="103"/>
    </row>
    <row r="1693" spans="4:35" x14ac:dyDescent="0.3">
      <c r="D1693" s="31"/>
      <c r="N1693" s="103"/>
      <c r="P1693" s="103"/>
      <c r="Q1693" s="103"/>
      <c r="R1693" s="127"/>
      <c r="S1693" s="103"/>
      <c r="T1693" s="103"/>
      <c r="U1693" s="103"/>
      <c r="V1693" s="103"/>
      <c r="W1693" s="103"/>
      <c r="X1693" s="103"/>
      <c r="Y1693" s="445"/>
      <c r="AA1693" s="103"/>
      <c r="AI1693" s="103"/>
    </row>
    <row r="1694" spans="4:35" x14ac:dyDescent="0.3">
      <c r="D1694" s="31"/>
      <c r="N1694" s="103"/>
      <c r="P1694" s="103"/>
      <c r="Q1694" s="103"/>
      <c r="R1694" s="127"/>
      <c r="S1694" s="103"/>
      <c r="T1694" s="103"/>
      <c r="U1694" s="103"/>
      <c r="V1694" s="103"/>
      <c r="W1694" s="103"/>
      <c r="X1694" s="103"/>
      <c r="Y1694" s="445"/>
      <c r="AA1694" s="103"/>
      <c r="AI1694" s="103"/>
    </row>
    <row r="1695" spans="4:35" x14ac:dyDescent="0.3">
      <c r="D1695" s="31"/>
      <c r="N1695" s="103"/>
      <c r="P1695" s="103"/>
      <c r="Q1695" s="103"/>
      <c r="R1695" s="127"/>
      <c r="S1695" s="103"/>
      <c r="T1695" s="103"/>
      <c r="U1695" s="103"/>
      <c r="V1695" s="103"/>
      <c r="W1695" s="103"/>
      <c r="X1695" s="103"/>
      <c r="Y1695" s="445"/>
      <c r="AA1695" s="103"/>
      <c r="AI1695" s="103"/>
    </row>
    <row r="1696" spans="4:35" x14ac:dyDescent="0.3">
      <c r="D1696" s="31"/>
      <c r="N1696" s="103"/>
      <c r="P1696" s="103"/>
      <c r="Q1696" s="103"/>
      <c r="R1696" s="127"/>
      <c r="S1696" s="103"/>
      <c r="T1696" s="103"/>
      <c r="U1696" s="103"/>
      <c r="V1696" s="103"/>
      <c r="W1696" s="103"/>
      <c r="X1696" s="103"/>
      <c r="Y1696" s="445"/>
      <c r="AA1696" s="103"/>
      <c r="AI1696" s="103"/>
    </row>
    <row r="1697" spans="4:35" x14ac:dyDescent="0.3">
      <c r="D1697" s="31"/>
      <c r="N1697" s="103"/>
      <c r="P1697" s="103"/>
      <c r="Q1697" s="103"/>
      <c r="R1697" s="127"/>
      <c r="S1697" s="103"/>
      <c r="T1697" s="103"/>
      <c r="U1697" s="103"/>
      <c r="V1697" s="103"/>
      <c r="W1697" s="103"/>
      <c r="X1697" s="103"/>
      <c r="Y1697" s="445"/>
      <c r="AA1697" s="103"/>
      <c r="AI1697" s="103"/>
    </row>
    <row r="1698" spans="4:35" x14ac:dyDescent="0.3">
      <c r="D1698" s="31"/>
      <c r="N1698" s="103"/>
      <c r="P1698" s="103"/>
      <c r="Q1698" s="103"/>
      <c r="R1698" s="127"/>
      <c r="S1698" s="103"/>
      <c r="T1698" s="103"/>
      <c r="U1698" s="103"/>
      <c r="V1698" s="103"/>
      <c r="W1698" s="103"/>
      <c r="X1698" s="103"/>
      <c r="Y1698" s="445"/>
      <c r="AA1698" s="103"/>
      <c r="AI1698" s="103"/>
    </row>
    <row r="1699" spans="4:35" x14ac:dyDescent="0.3">
      <c r="D1699" s="31"/>
      <c r="N1699" s="103"/>
      <c r="P1699" s="103"/>
      <c r="Q1699" s="103"/>
      <c r="R1699" s="127"/>
      <c r="S1699" s="103"/>
      <c r="T1699" s="103"/>
      <c r="U1699" s="103"/>
      <c r="V1699" s="103"/>
      <c r="W1699" s="103"/>
      <c r="X1699" s="103"/>
      <c r="Y1699" s="445"/>
      <c r="AA1699" s="103"/>
      <c r="AI1699" s="103"/>
    </row>
    <row r="1700" spans="4:35" x14ac:dyDescent="0.3">
      <c r="D1700" s="31"/>
      <c r="N1700" s="103"/>
      <c r="P1700" s="103"/>
      <c r="Q1700" s="103"/>
      <c r="R1700" s="127"/>
      <c r="S1700" s="103"/>
      <c r="T1700" s="103"/>
      <c r="U1700" s="103"/>
      <c r="V1700" s="103"/>
      <c r="W1700" s="103"/>
      <c r="X1700" s="103"/>
      <c r="Y1700" s="445"/>
      <c r="AA1700" s="103"/>
      <c r="AI1700" s="103"/>
    </row>
    <row r="1701" spans="4:35" x14ac:dyDescent="0.3">
      <c r="D1701" s="31"/>
      <c r="N1701" s="103"/>
      <c r="P1701" s="103"/>
      <c r="Q1701" s="103"/>
      <c r="R1701" s="127"/>
      <c r="S1701" s="103"/>
      <c r="T1701" s="103"/>
      <c r="U1701" s="103"/>
      <c r="V1701" s="103"/>
      <c r="W1701" s="103"/>
      <c r="X1701" s="103"/>
      <c r="Y1701" s="445"/>
      <c r="AA1701" s="103"/>
      <c r="AI1701" s="103"/>
    </row>
    <row r="1702" spans="4:35" x14ac:dyDescent="0.3">
      <c r="D1702" s="31"/>
      <c r="N1702" s="103"/>
      <c r="P1702" s="103"/>
      <c r="Q1702" s="103"/>
      <c r="R1702" s="127"/>
      <c r="S1702" s="103"/>
      <c r="T1702" s="103"/>
      <c r="U1702" s="103"/>
      <c r="V1702" s="103"/>
      <c r="W1702" s="103"/>
      <c r="X1702" s="103"/>
      <c r="Y1702" s="445"/>
      <c r="AA1702" s="103"/>
      <c r="AI1702" s="103"/>
    </row>
    <row r="1703" spans="4:35" x14ac:dyDescent="0.3">
      <c r="D1703" s="31"/>
      <c r="N1703" s="103"/>
      <c r="P1703" s="103"/>
      <c r="Q1703" s="103"/>
      <c r="R1703" s="127"/>
      <c r="S1703" s="103"/>
      <c r="T1703" s="103"/>
      <c r="U1703" s="103"/>
      <c r="V1703" s="103"/>
      <c r="W1703" s="103"/>
      <c r="X1703" s="103"/>
      <c r="Y1703" s="445"/>
      <c r="AA1703" s="103"/>
      <c r="AI1703" s="103"/>
    </row>
    <row r="1704" spans="4:35" x14ac:dyDescent="0.3">
      <c r="D1704" s="31"/>
      <c r="N1704" s="103"/>
      <c r="P1704" s="103"/>
      <c r="Q1704" s="103"/>
      <c r="R1704" s="127"/>
      <c r="S1704" s="103"/>
      <c r="T1704" s="103"/>
      <c r="U1704" s="103"/>
      <c r="V1704" s="103"/>
      <c r="W1704" s="103"/>
      <c r="X1704" s="103"/>
      <c r="Y1704" s="445"/>
      <c r="AA1704" s="103"/>
      <c r="AI1704" s="103"/>
    </row>
    <row r="1705" spans="4:35" x14ac:dyDescent="0.3">
      <c r="D1705" s="31"/>
      <c r="N1705" s="103"/>
      <c r="P1705" s="103"/>
      <c r="Q1705" s="103"/>
      <c r="R1705" s="127"/>
      <c r="S1705" s="103"/>
      <c r="T1705" s="103"/>
      <c r="U1705" s="103"/>
      <c r="V1705" s="103"/>
      <c r="W1705" s="103"/>
      <c r="X1705" s="103"/>
      <c r="Y1705" s="445"/>
      <c r="AA1705" s="103"/>
      <c r="AI1705" s="103"/>
    </row>
    <row r="1706" spans="4:35" x14ac:dyDescent="0.3">
      <c r="D1706" s="31"/>
      <c r="N1706" s="103"/>
      <c r="P1706" s="103"/>
      <c r="Q1706" s="103"/>
      <c r="R1706" s="127"/>
      <c r="S1706" s="103"/>
      <c r="T1706" s="103"/>
      <c r="U1706" s="103"/>
      <c r="V1706" s="103"/>
      <c r="W1706" s="103"/>
      <c r="X1706" s="103"/>
      <c r="Y1706" s="445"/>
      <c r="AA1706" s="103"/>
      <c r="AI1706" s="103"/>
    </row>
    <row r="1707" spans="4:35" x14ac:dyDescent="0.3">
      <c r="D1707" s="31"/>
      <c r="N1707" s="103"/>
      <c r="P1707" s="103"/>
      <c r="Q1707" s="103"/>
      <c r="R1707" s="127"/>
      <c r="S1707" s="103"/>
      <c r="T1707" s="103"/>
      <c r="U1707" s="103"/>
      <c r="V1707" s="103"/>
      <c r="W1707" s="103"/>
      <c r="X1707" s="103"/>
      <c r="Y1707" s="445"/>
      <c r="AA1707" s="103"/>
      <c r="AI1707" s="103"/>
    </row>
    <row r="1708" spans="4:35" x14ac:dyDescent="0.3">
      <c r="D1708" s="31"/>
      <c r="N1708" s="103"/>
      <c r="P1708" s="103"/>
      <c r="Q1708" s="103"/>
      <c r="R1708" s="127"/>
      <c r="S1708" s="103"/>
      <c r="T1708" s="103"/>
      <c r="U1708" s="103"/>
      <c r="V1708" s="103"/>
      <c r="W1708" s="103"/>
      <c r="X1708" s="103"/>
      <c r="Y1708" s="445"/>
      <c r="AA1708" s="103"/>
      <c r="AI1708" s="103"/>
    </row>
    <row r="1709" spans="4:35" x14ac:dyDescent="0.3">
      <c r="D1709" s="31"/>
      <c r="N1709" s="103"/>
      <c r="P1709" s="103"/>
      <c r="Q1709" s="103"/>
      <c r="R1709" s="127"/>
      <c r="S1709" s="103"/>
      <c r="T1709" s="103"/>
      <c r="U1709" s="103"/>
      <c r="V1709" s="103"/>
      <c r="W1709" s="103"/>
      <c r="X1709" s="103"/>
      <c r="Y1709" s="445"/>
      <c r="AA1709" s="103"/>
      <c r="AI1709" s="103"/>
    </row>
    <row r="1710" spans="4:35" x14ac:dyDescent="0.3">
      <c r="D1710" s="31"/>
      <c r="N1710" s="103"/>
      <c r="P1710" s="103"/>
      <c r="Q1710" s="103"/>
      <c r="R1710" s="127"/>
      <c r="S1710" s="103"/>
      <c r="T1710" s="103"/>
      <c r="U1710" s="103"/>
      <c r="V1710" s="103"/>
      <c r="W1710" s="103"/>
      <c r="X1710" s="103"/>
      <c r="Y1710" s="445"/>
      <c r="AA1710" s="103"/>
      <c r="AI1710" s="103"/>
    </row>
    <row r="1711" spans="4:35" x14ac:dyDescent="0.3">
      <c r="D1711" s="31"/>
      <c r="N1711" s="103"/>
      <c r="P1711" s="103"/>
      <c r="Q1711" s="103"/>
      <c r="R1711" s="127"/>
      <c r="S1711" s="103"/>
      <c r="T1711" s="103"/>
      <c r="U1711" s="103"/>
      <c r="V1711" s="103"/>
      <c r="W1711" s="103"/>
      <c r="X1711" s="103"/>
      <c r="Y1711" s="445"/>
      <c r="AA1711" s="103"/>
      <c r="AI1711" s="103"/>
    </row>
    <row r="1712" spans="4:35" x14ac:dyDescent="0.3">
      <c r="D1712" s="31"/>
      <c r="N1712" s="103"/>
      <c r="P1712" s="103"/>
      <c r="Q1712" s="103"/>
      <c r="R1712" s="127"/>
      <c r="S1712" s="103"/>
      <c r="T1712" s="103"/>
      <c r="U1712" s="103"/>
      <c r="V1712" s="103"/>
      <c r="W1712" s="103"/>
      <c r="X1712" s="103"/>
      <c r="Y1712" s="445"/>
      <c r="AA1712" s="103"/>
      <c r="AI1712" s="103"/>
    </row>
    <row r="1713" spans="4:35" x14ac:dyDescent="0.3">
      <c r="D1713" s="31"/>
      <c r="N1713" s="103"/>
      <c r="P1713" s="103"/>
      <c r="Q1713" s="103"/>
      <c r="R1713" s="127"/>
      <c r="S1713" s="103"/>
      <c r="T1713" s="103"/>
      <c r="U1713" s="103"/>
      <c r="V1713" s="103"/>
      <c r="W1713" s="103"/>
      <c r="X1713" s="103"/>
      <c r="Y1713" s="445"/>
      <c r="AA1713" s="103"/>
      <c r="AI1713" s="103"/>
    </row>
    <row r="1714" spans="4:35" x14ac:dyDescent="0.3">
      <c r="D1714" s="31"/>
      <c r="N1714" s="103"/>
      <c r="P1714" s="103"/>
      <c r="Q1714" s="103"/>
      <c r="R1714" s="127"/>
      <c r="S1714" s="103"/>
      <c r="T1714" s="103"/>
      <c r="U1714" s="103"/>
      <c r="V1714" s="103"/>
      <c r="W1714" s="103"/>
      <c r="X1714" s="103"/>
      <c r="Y1714" s="445"/>
      <c r="AA1714" s="103"/>
      <c r="AI1714" s="103"/>
    </row>
    <row r="1715" spans="4:35" x14ac:dyDescent="0.3">
      <c r="D1715" s="31"/>
      <c r="N1715" s="103"/>
      <c r="P1715" s="103"/>
      <c r="Q1715" s="103"/>
      <c r="R1715" s="127"/>
      <c r="S1715" s="103"/>
      <c r="T1715" s="103"/>
      <c r="U1715" s="103"/>
      <c r="V1715" s="103"/>
      <c r="W1715" s="103"/>
      <c r="X1715" s="103"/>
      <c r="Y1715" s="445"/>
      <c r="AA1715" s="103"/>
      <c r="AI1715" s="103"/>
    </row>
    <row r="1716" spans="4:35" x14ac:dyDescent="0.3">
      <c r="D1716" s="31"/>
      <c r="N1716" s="103"/>
      <c r="P1716" s="103"/>
      <c r="Q1716" s="103"/>
      <c r="R1716" s="127"/>
      <c r="S1716" s="103"/>
      <c r="T1716" s="103"/>
      <c r="U1716" s="103"/>
      <c r="V1716" s="103"/>
      <c r="W1716" s="103"/>
      <c r="X1716" s="103"/>
      <c r="Y1716" s="445"/>
      <c r="AA1716" s="103"/>
      <c r="AI1716" s="103"/>
    </row>
    <row r="1717" spans="4:35" x14ac:dyDescent="0.3">
      <c r="D1717" s="31"/>
      <c r="N1717" s="103"/>
      <c r="P1717" s="103"/>
      <c r="Q1717" s="103"/>
      <c r="R1717" s="127"/>
      <c r="S1717" s="103"/>
      <c r="T1717" s="103"/>
      <c r="U1717" s="103"/>
      <c r="V1717" s="103"/>
      <c r="W1717" s="103"/>
      <c r="X1717" s="103"/>
      <c r="Y1717" s="445"/>
      <c r="AA1717" s="103"/>
      <c r="AI1717" s="103"/>
    </row>
    <row r="1718" spans="4:35" x14ac:dyDescent="0.3">
      <c r="D1718" s="31"/>
      <c r="N1718" s="103"/>
      <c r="P1718" s="103"/>
      <c r="Q1718" s="103"/>
      <c r="R1718" s="127"/>
      <c r="S1718" s="103"/>
      <c r="T1718" s="103"/>
      <c r="U1718" s="103"/>
      <c r="V1718" s="103"/>
      <c r="W1718" s="103"/>
      <c r="X1718" s="103"/>
      <c r="Y1718" s="445"/>
      <c r="AA1718" s="103"/>
      <c r="AI1718" s="103"/>
    </row>
    <row r="1719" spans="4:35" x14ac:dyDescent="0.3">
      <c r="D1719" s="31"/>
      <c r="N1719" s="103"/>
      <c r="P1719" s="103"/>
      <c r="Q1719" s="103"/>
      <c r="R1719" s="127"/>
      <c r="S1719" s="103"/>
      <c r="T1719" s="103"/>
      <c r="U1719" s="103"/>
      <c r="V1719" s="103"/>
      <c r="W1719" s="103"/>
      <c r="X1719" s="103"/>
      <c r="Y1719" s="445"/>
      <c r="AA1719" s="103"/>
      <c r="AI1719" s="103"/>
    </row>
    <row r="1720" spans="4:35" x14ac:dyDescent="0.3">
      <c r="D1720" s="31"/>
      <c r="N1720" s="103"/>
      <c r="P1720" s="103"/>
      <c r="Q1720" s="103"/>
      <c r="R1720" s="127"/>
      <c r="S1720" s="103"/>
      <c r="T1720" s="103"/>
      <c r="U1720" s="103"/>
      <c r="V1720" s="103"/>
      <c r="W1720" s="103"/>
      <c r="X1720" s="103"/>
      <c r="Y1720" s="445"/>
      <c r="AA1720" s="103"/>
      <c r="AI1720" s="103"/>
    </row>
    <row r="1721" spans="4:35" x14ac:dyDescent="0.3">
      <c r="D1721" s="31"/>
      <c r="N1721" s="103"/>
      <c r="P1721" s="103"/>
      <c r="Q1721" s="103"/>
      <c r="R1721" s="127"/>
      <c r="S1721" s="103"/>
      <c r="T1721" s="103"/>
      <c r="U1721" s="103"/>
      <c r="V1721" s="103"/>
      <c r="W1721" s="103"/>
      <c r="X1721" s="103"/>
      <c r="Y1721" s="445"/>
      <c r="AA1721" s="103"/>
      <c r="AI1721" s="103"/>
    </row>
    <row r="1722" spans="4:35" x14ac:dyDescent="0.3">
      <c r="D1722" s="31"/>
      <c r="N1722" s="103"/>
      <c r="P1722" s="103"/>
      <c r="Q1722" s="103"/>
      <c r="R1722" s="127"/>
      <c r="S1722" s="103"/>
      <c r="T1722" s="103"/>
      <c r="U1722" s="103"/>
      <c r="V1722" s="103"/>
      <c r="W1722" s="103"/>
      <c r="X1722" s="103"/>
      <c r="Y1722" s="445"/>
      <c r="AA1722" s="103"/>
      <c r="AI1722" s="103"/>
    </row>
    <row r="1723" spans="4:35" x14ac:dyDescent="0.3">
      <c r="D1723" s="31"/>
      <c r="N1723" s="103"/>
      <c r="P1723" s="103"/>
      <c r="Q1723" s="103"/>
      <c r="R1723" s="127"/>
      <c r="S1723" s="103"/>
      <c r="T1723" s="103"/>
      <c r="U1723" s="103"/>
      <c r="V1723" s="103"/>
      <c r="W1723" s="103"/>
      <c r="X1723" s="103"/>
      <c r="Y1723" s="445"/>
      <c r="AA1723" s="103"/>
      <c r="AI1723" s="103"/>
    </row>
    <row r="1724" spans="4:35" x14ac:dyDescent="0.3">
      <c r="D1724" s="31"/>
      <c r="N1724" s="103"/>
      <c r="P1724" s="103"/>
      <c r="Q1724" s="103"/>
      <c r="R1724" s="127"/>
      <c r="S1724" s="103"/>
      <c r="T1724" s="103"/>
      <c r="U1724" s="103"/>
      <c r="V1724" s="103"/>
      <c r="W1724" s="103"/>
      <c r="X1724" s="103"/>
      <c r="Y1724" s="445"/>
      <c r="AA1724" s="103"/>
      <c r="AI1724" s="103"/>
    </row>
    <row r="1725" spans="4:35" x14ac:dyDescent="0.3">
      <c r="D1725" s="31"/>
      <c r="N1725" s="103"/>
      <c r="P1725" s="103"/>
      <c r="Q1725" s="103"/>
      <c r="R1725" s="127"/>
      <c r="S1725" s="103"/>
      <c r="T1725" s="103"/>
      <c r="U1725" s="103"/>
      <c r="V1725" s="103"/>
      <c r="W1725" s="103"/>
      <c r="X1725" s="103"/>
      <c r="Y1725" s="445"/>
      <c r="AA1725" s="103"/>
      <c r="AI1725" s="103"/>
    </row>
    <row r="1726" spans="4:35" x14ac:dyDescent="0.3">
      <c r="D1726" s="31"/>
      <c r="N1726" s="103"/>
      <c r="P1726" s="103"/>
      <c r="Q1726" s="103"/>
      <c r="R1726" s="127"/>
      <c r="S1726" s="103"/>
      <c r="T1726" s="103"/>
      <c r="U1726" s="103"/>
      <c r="V1726" s="103"/>
      <c r="W1726" s="103"/>
      <c r="X1726" s="103"/>
      <c r="Y1726" s="445"/>
      <c r="AA1726" s="103"/>
      <c r="AI1726" s="103"/>
    </row>
    <row r="1727" spans="4:35" x14ac:dyDescent="0.3">
      <c r="D1727" s="31"/>
      <c r="N1727" s="103"/>
      <c r="P1727" s="103"/>
      <c r="Q1727" s="103"/>
      <c r="R1727" s="127"/>
      <c r="S1727" s="103"/>
      <c r="T1727" s="103"/>
      <c r="U1727" s="103"/>
      <c r="V1727" s="103"/>
      <c r="W1727" s="103"/>
      <c r="X1727" s="103"/>
      <c r="Y1727" s="445"/>
      <c r="AA1727" s="103"/>
      <c r="AI1727" s="103"/>
    </row>
    <row r="1728" spans="4:35" x14ac:dyDescent="0.3">
      <c r="D1728" s="31"/>
      <c r="N1728" s="103"/>
      <c r="P1728" s="103"/>
      <c r="Q1728" s="103"/>
      <c r="R1728" s="127"/>
      <c r="S1728" s="103"/>
      <c r="T1728" s="103"/>
      <c r="U1728" s="103"/>
      <c r="V1728" s="103"/>
      <c r="W1728" s="103"/>
      <c r="X1728" s="103"/>
      <c r="Y1728" s="445"/>
      <c r="AA1728" s="103"/>
      <c r="AI1728" s="103"/>
    </row>
    <row r="1729" spans="4:35" x14ac:dyDescent="0.3">
      <c r="D1729" s="31"/>
      <c r="N1729" s="103"/>
      <c r="P1729" s="103"/>
      <c r="Q1729" s="103"/>
      <c r="R1729" s="127"/>
      <c r="S1729" s="103"/>
      <c r="T1729" s="103"/>
      <c r="U1729" s="103"/>
      <c r="V1729" s="103"/>
      <c r="W1729" s="103"/>
      <c r="X1729" s="103"/>
      <c r="Y1729" s="445"/>
      <c r="AA1729" s="103"/>
      <c r="AI1729" s="103"/>
    </row>
    <row r="1730" spans="4:35" x14ac:dyDescent="0.3">
      <c r="D1730" s="31"/>
      <c r="N1730" s="103"/>
      <c r="P1730" s="103"/>
      <c r="Q1730" s="103"/>
      <c r="R1730" s="127"/>
      <c r="S1730" s="103"/>
      <c r="T1730" s="103"/>
      <c r="U1730" s="103"/>
      <c r="V1730" s="103"/>
      <c r="W1730" s="103"/>
      <c r="X1730" s="103"/>
      <c r="Y1730" s="445"/>
      <c r="AA1730" s="103"/>
      <c r="AI1730" s="103"/>
    </row>
    <row r="1731" spans="4:35" x14ac:dyDescent="0.3">
      <c r="D1731" s="31"/>
      <c r="N1731" s="103"/>
      <c r="P1731" s="103"/>
      <c r="Q1731" s="103"/>
      <c r="R1731" s="127"/>
      <c r="S1731" s="103"/>
      <c r="T1731" s="103"/>
      <c r="U1731" s="103"/>
      <c r="V1731" s="103"/>
      <c r="W1731" s="103"/>
      <c r="X1731" s="103"/>
      <c r="Y1731" s="445"/>
      <c r="AA1731" s="103"/>
      <c r="AI1731" s="103"/>
    </row>
    <row r="1732" spans="4:35" x14ac:dyDescent="0.3">
      <c r="D1732" s="31"/>
      <c r="N1732" s="103"/>
      <c r="P1732" s="103"/>
      <c r="Q1732" s="103"/>
      <c r="R1732" s="127"/>
      <c r="S1732" s="103"/>
      <c r="T1732" s="103"/>
      <c r="U1732" s="103"/>
      <c r="V1732" s="103"/>
      <c r="W1732" s="103"/>
      <c r="X1732" s="103"/>
      <c r="Y1732" s="445"/>
      <c r="AA1732" s="103"/>
      <c r="AI1732" s="103"/>
    </row>
    <row r="1733" spans="4:35" x14ac:dyDescent="0.3">
      <c r="D1733" s="31"/>
      <c r="N1733" s="103"/>
      <c r="P1733" s="103"/>
      <c r="Q1733" s="103"/>
      <c r="R1733" s="127"/>
      <c r="S1733" s="103"/>
      <c r="T1733" s="103"/>
      <c r="U1733" s="103"/>
      <c r="V1733" s="103"/>
      <c r="W1733" s="103"/>
      <c r="X1733" s="103"/>
      <c r="Y1733" s="445"/>
      <c r="AA1733" s="103"/>
      <c r="AI1733" s="103"/>
    </row>
    <row r="1734" spans="4:35" x14ac:dyDescent="0.3">
      <c r="D1734" s="31"/>
      <c r="N1734" s="103"/>
      <c r="P1734" s="103"/>
      <c r="Q1734" s="103"/>
      <c r="R1734" s="127"/>
      <c r="S1734" s="103"/>
      <c r="T1734" s="103"/>
      <c r="U1734" s="103"/>
      <c r="V1734" s="103"/>
      <c r="W1734" s="103"/>
      <c r="X1734" s="103"/>
      <c r="Y1734" s="445"/>
      <c r="AA1734" s="103"/>
      <c r="AI1734" s="103"/>
    </row>
    <row r="1735" spans="4:35" x14ac:dyDescent="0.3">
      <c r="D1735" s="31"/>
      <c r="N1735" s="103"/>
      <c r="P1735" s="103"/>
      <c r="Q1735" s="103"/>
      <c r="R1735" s="127"/>
      <c r="S1735" s="103"/>
      <c r="T1735" s="103"/>
      <c r="U1735" s="103"/>
      <c r="V1735" s="103"/>
      <c r="W1735" s="103"/>
      <c r="X1735" s="103"/>
      <c r="Y1735" s="445"/>
      <c r="AA1735" s="103"/>
      <c r="AI1735" s="103"/>
    </row>
    <row r="1736" spans="4:35" x14ac:dyDescent="0.3">
      <c r="D1736" s="31"/>
      <c r="N1736" s="103"/>
      <c r="P1736" s="103"/>
      <c r="Q1736" s="103"/>
      <c r="R1736" s="127"/>
      <c r="S1736" s="103"/>
      <c r="T1736" s="103"/>
      <c r="U1736" s="103"/>
      <c r="V1736" s="103"/>
      <c r="W1736" s="103"/>
      <c r="X1736" s="103"/>
      <c r="Y1736" s="445"/>
      <c r="AA1736" s="103"/>
      <c r="AI1736" s="103"/>
    </row>
    <row r="1737" spans="4:35" x14ac:dyDescent="0.3">
      <c r="D1737" s="31"/>
      <c r="N1737" s="103"/>
      <c r="P1737" s="103"/>
      <c r="Q1737" s="103"/>
      <c r="R1737" s="127"/>
      <c r="S1737" s="103"/>
      <c r="T1737" s="103"/>
      <c r="U1737" s="103"/>
      <c r="V1737" s="103"/>
      <c r="W1737" s="103"/>
      <c r="X1737" s="103"/>
      <c r="Y1737" s="445"/>
      <c r="AA1737" s="103"/>
      <c r="AI1737" s="103"/>
    </row>
    <row r="1738" spans="4:35" x14ac:dyDescent="0.3">
      <c r="D1738" s="31"/>
      <c r="N1738" s="103"/>
      <c r="P1738" s="103"/>
      <c r="Q1738" s="103"/>
      <c r="R1738" s="127"/>
      <c r="S1738" s="103"/>
      <c r="T1738" s="103"/>
      <c r="U1738" s="103"/>
      <c r="V1738" s="103"/>
      <c r="W1738" s="103"/>
      <c r="X1738" s="103"/>
      <c r="Y1738" s="445"/>
      <c r="AA1738" s="103"/>
      <c r="AI1738" s="103"/>
    </row>
    <row r="1739" spans="4:35" x14ac:dyDescent="0.3">
      <c r="D1739" s="31"/>
      <c r="N1739" s="103"/>
      <c r="P1739" s="103"/>
      <c r="Q1739" s="103"/>
      <c r="R1739" s="127"/>
      <c r="S1739" s="103"/>
      <c r="T1739" s="103"/>
      <c r="U1739" s="103"/>
      <c r="V1739" s="103"/>
      <c r="W1739" s="103"/>
      <c r="X1739" s="103"/>
      <c r="Y1739" s="445"/>
      <c r="AA1739" s="103"/>
      <c r="AI1739" s="103"/>
    </row>
    <row r="1740" spans="4:35" x14ac:dyDescent="0.3">
      <c r="D1740" s="31"/>
      <c r="N1740" s="103"/>
      <c r="P1740" s="103"/>
      <c r="Q1740" s="103"/>
      <c r="R1740" s="127"/>
      <c r="S1740" s="103"/>
      <c r="T1740" s="103"/>
      <c r="U1740" s="103"/>
      <c r="V1740" s="103"/>
      <c r="W1740" s="103"/>
      <c r="X1740" s="103"/>
      <c r="Y1740" s="445"/>
      <c r="AA1740" s="103"/>
      <c r="AI1740" s="103"/>
    </row>
    <row r="1741" spans="4:35" x14ac:dyDescent="0.3">
      <c r="D1741" s="31"/>
      <c r="N1741" s="103"/>
      <c r="P1741" s="103"/>
      <c r="Q1741" s="103"/>
      <c r="R1741" s="127"/>
      <c r="S1741" s="103"/>
      <c r="T1741" s="103"/>
      <c r="U1741" s="103"/>
      <c r="V1741" s="103"/>
      <c r="W1741" s="103"/>
      <c r="X1741" s="103"/>
      <c r="Y1741" s="445"/>
      <c r="AA1741" s="103"/>
      <c r="AI1741" s="103"/>
    </row>
    <row r="1742" spans="4:35" x14ac:dyDescent="0.3">
      <c r="D1742" s="31"/>
      <c r="N1742" s="103"/>
      <c r="P1742" s="103"/>
      <c r="Q1742" s="103"/>
      <c r="R1742" s="127"/>
      <c r="S1742" s="103"/>
      <c r="T1742" s="103"/>
      <c r="U1742" s="103"/>
      <c r="V1742" s="103"/>
      <c r="W1742" s="103"/>
      <c r="X1742" s="103"/>
      <c r="Y1742" s="445"/>
      <c r="AA1742" s="103"/>
      <c r="AI1742" s="103"/>
    </row>
    <row r="1743" spans="4:35" x14ac:dyDescent="0.3">
      <c r="D1743" s="31"/>
      <c r="N1743" s="103"/>
      <c r="P1743" s="103"/>
      <c r="Q1743" s="103"/>
      <c r="R1743" s="127"/>
      <c r="S1743" s="103"/>
      <c r="T1743" s="103"/>
      <c r="U1743" s="103"/>
      <c r="V1743" s="103"/>
      <c r="W1743" s="103"/>
      <c r="X1743" s="103"/>
      <c r="Y1743" s="445"/>
      <c r="AA1743" s="103"/>
      <c r="AI1743" s="103"/>
    </row>
    <row r="1744" spans="4:35" x14ac:dyDescent="0.3">
      <c r="D1744" s="31"/>
      <c r="N1744" s="103"/>
      <c r="P1744" s="103"/>
      <c r="Q1744" s="103"/>
      <c r="R1744" s="127"/>
      <c r="S1744" s="103"/>
      <c r="T1744" s="103"/>
      <c r="U1744" s="103"/>
      <c r="V1744" s="103"/>
      <c r="W1744" s="103"/>
      <c r="X1744" s="103"/>
      <c r="Y1744" s="445"/>
      <c r="AA1744" s="103"/>
      <c r="AI1744" s="103"/>
    </row>
    <row r="1745" spans="4:35" x14ac:dyDescent="0.3">
      <c r="D1745" s="31"/>
      <c r="N1745" s="103"/>
      <c r="P1745" s="103"/>
      <c r="Q1745" s="103"/>
      <c r="R1745" s="127"/>
      <c r="S1745" s="103"/>
      <c r="T1745" s="103"/>
      <c r="U1745" s="103"/>
      <c r="V1745" s="103"/>
      <c r="W1745" s="103"/>
      <c r="X1745" s="103"/>
      <c r="Y1745" s="445"/>
      <c r="AA1745" s="103"/>
      <c r="AI1745" s="103"/>
    </row>
    <row r="1746" spans="4:35" x14ac:dyDescent="0.3">
      <c r="D1746" s="31"/>
      <c r="N1746" s="103"/>
      <c r="P1746" s="103"/>
      <c r="Q1746" s="103"/>
      <c r="R1746" s="127"/>
      <c r="S1746" s="103"/>
      <c r="T1746" s="103"/>
      <c r="U1746" s="103"/>
      <c r="V1746" s="103"/>
      <c r="W1746" s="103"/>
      <c r="X1746" s="103"/>
      <c r="Y1746" s="445"/>
      <c r="AA1746" s="103"/>
      <c r="AI1746" s="103"/>
    </row>
    <row r="1747" spans="4:35" x14ac:dyDescent="0.3">
      <c r="D1747" s="31"/>
      <c r="N1747" s="103"/>
      <c r="P1747" s="103"/>
      <c r="Q1747" s="103"/>
      <c r="R1747" s="127"/>
      <c r="S1747" s="103"/>
      <c r="T1747" s="103"/>
      <c r="U1747" s="103"/>
      <c r="V1747" s="103"/>
      <c r="W1747" s="103"/>
      <c r="X1747" s="103"/>
      <c r="Y1747" s="445"/>
      <c r="AA1747" s="103"/>
      <c r="AI1747" s="103"/>
    </row>
    <row r="1748" spans="4:35" x14ac:dyDescent="0.3">
      <c r="D1748" s="31"/>
      <c r="N1748" s="103"/>
      <c r="P1748" s="103"/>
      <c r="Q1748" s="103"/>
      <c r="R1748" s="127"/>
      <c r="S1748" s="103"/>
      <c r="T1748" s="103"/>
      <c r="U1748" s="103"/>
      <c r="V1748" s="103"/>
      <c r="W1748" s="103"/>
      <c r="X1748" s="103"/>
      <c r="Y1748" s="445"/>
      <c r="AA1748" s="103"/>
      <c r="AI1748" s="103"/>
    </row>
    <row r="1749" spans="4:35" x14ac:dyDescent="0.3">
      <c r="D1749" s="31"/>
      <c r="N1749" s="103"/>
      <c r="P1749" s="103"/>
      <c r="Q1749" s="103"/>
      <c r="R1749" s="127"/>
      <c r="S1749" s="103"/>
      <c r="T1749" s="103"/>
      <c r="U1749" s="103"/>
      <c r="V1749" s="103"/>
      <c r="W1749" s="103"/>
      <c r="X1749" s="103"/>
      <c r="Y1749" s="445"/>
      <c r="AA1749" s="103"/>
      <c r="AI1749" s="103"/>
    </row>
    <row r="1750" spans="4:35" x14ac:dyDescent="0.3">
      <c r="D1750" s="31"/>
      <c r="N1750" s="103"/>
      <c r="P1750" s="103"/>
      <c r="Q1750" s="103"/>
      <c r="R1750" s="127"/>
      <c r="S1750" s="103"/>
      <c r="T1750" s="103"/>
      <c r="U1750" s="103"/>
      <c r="V1750" s="103"/>
      <c r="W1750" s="103"/>
      <c r="X1750" s="103"/>
      <c r="Y1750" s="445"/>
      <c r="AA1750" s="103"/>
      <c r="AI1750" s="103"/>
    </row>
    <row r="1751" spans="4:35" x14ac:dyDescent="0.3">
      <c r="D1751" s="31"/>
      <c r="N1751" s="103"/>
      <c r="P1751" s="103"/>
      <c r="Q1751" s="103"/>
      <c r="R1751" s="127"/>
      <c r="S1751" s="103"/>
      <c r="T1751" s="103"/>
      <c r="U1751" s="103"/>
      <c r="V1751" s="103"/>
      <c r="W1751" s="103"/>
      <c r="X1751" s="103"/>
      <c r="Y1751" s="445"/>
      <c r="AA1751" s="103"/>
      <c r="AI1751" s="103"/>
    </row>
    <row r="1752" spans="4:35" x14ac:dyDescent="0.3">
      <c r="D1752" s="31"/>
      <c r="N1752" s="103"/>
      <c r="P1752" s="103"/>
      <c r="Q1752" s="103"/>
      <c r="R1752" s="127"/>
      <c r="S1752" s="103"/>
      <c r="T1752" s="103"/>
      <c r="U1752" s="103"/>
      <c r="V1752" s="103"/>
      <c r="W1752" s="103"/>
      <c r="X1752" s="103"/>
      <c r="Y1752" s="445"/>
      <c r="AA1752" s="103"/>
      <c r="AI1752" s="103"/>
    </row>
    <row r="1753" spans="4:35" x14ac:dyDescent="0.3">
      <c r="D1753" s="31"/>
      <c r="N1753" s="103"/>
      <c r="P1753" s="103"/>
      <c r="Q1753" s="103"/>
      <c r="R1753" s="127"/>
      <c r="S1753" s="103"/>
      <c r="T1753" s="103"/>
      <c r="U1753" s="103"/>
      <c r="V1753" s="103"/>
      <c r="W1753" s="103"/>
      <c r="X1753" s="103"/>
      <c r="Y1753" s="445"/>
      <c r="AA1753" s="103"/>
      <c r="AI1753" s="103"/>
    </row>
    <row r="1754" spans="4:35" x14ac:dyDescent="0.3">
      <c r="D1754" s="31"/>
      <c r="N1754" s="103"/>
      <c r="P1754" s="103"/>
      <c r="Q1754" s="103"/>
      <c r="R1754" s="127"/>
      <c r="S1754" s="103"/>
      <c r="T1754" s="103"/>
      <c r="U1754" s="103"/>
      <c r="V1754" s="103"/>
      <c r="W1754" s="103"/>
      <c r="X1754" s="103"/>
      <c r="Y1754" s="445"/>
      <c r="AA1754" s="103"/>
      <c r="AI1754" s="103"/>
    </row>
    <row r="1755" spans="4:35" x14ac:dyDescent="0.3">
      <c r="D1755" s="31"/>
      <c r="N1755" s="103"/>
      <c r="P1755" s="103"/>
      <c r="Q1755" s="103"/>
      <c r="R1755" s="127"/>
      <c r="S1755" s="103"/>
      <c r="T1755" s="103"/>
      <c r="U1755" s="103"/>
      <c r="V1755" s="103"/>
      <c r="W1755" s="103"/>
      <c r="X1755" s="103"/>
      <c r="Y1755" s="445"/>
      <c r="AA1755" s="103"/>
      <c r="AI1755" s="103"/>
    </row>
    <row r="1756" spans="4:35" x14ac:dyDescent="0.3">
      <c r="D1756" s="31"/>
      <c r="N1756" s="103"/>
      <c r="P1756" s="103"/>
      <c r="Q1756" s="103"/>
      <c r="R1756" s="127"/>
      <c r="S1756" s="103"/>
      <c r="T1756" s="103"/>
      <c r="U1756" s="103"/>
      <c r="V1756" s="103"/>
      <c r="W1756" s="103"/>
      <c r="X1756" s="103"/>
      <c r="Y1756" s="445"/>
      <c r="AA1756" s="103"/>
      <c r="AI1756" s="103"/>
    </row>
    <row r="1757" spans="4:35" x14ac:dyDescent="0.3">
      <c r="D1757" s="31"/>
      <c r="N1757" s="103"/>
      <c r="P1757" s="103"/>
      <c r="Q1757" s="103"/>
      <c r="R1757" s="127"/>
      <c r="S1757" s="103"/>
      <c r="T1757" s="103"/>
      <c r="U1757" s="103"/>
      <c r="V1757" s="103"/>
      <c r="W1757" s="103"/>
      <c r="X1757" s="103"/>
      <c r="Y1757" s="445"/>
      <c r="AA1757" s="103"/>
      <c r="AI1757" s="103"/>
    </row>
    <row r="1758" spans="4:35" x14ac:dyDescent="0.3">
      <c r="D1758" s="31"/>
      <c r="N1758" s="103"/>
      <c r="P1758" s="103"/>
      <c r="Q1758" s="103"/>
      <c r="R1758" s="127"/>
      <c r="S1758" s="103"/>
      <c r="T1758" s="103"/>
      <c r="U1758" s="103"/>
      <c r="V1758" s="103"/>
      <c r="W1758" s="103"/>
      <c r="X1758" s="103"/>
      <c r="Y1758" s="445"/>
      <c r="AA1758" s="103"/>
      <c r="AI1758" s="103"/>
    </row>
    <row r="1759" spans="4:35" x14ac:dyDescent="0.3">
      <c r="D1759" s="31"/>
      <c r="N1759" s="103"/>
      <c r="P1759" s="103"/>
      <c r="Q1759" s="103"/>
      <c r="R1759" s="127"/>
      <c r="S1759" s="103"/>
      <c r="T1759" s="103"/>
      <c r="U1759" s="103"/>
      <c r="V1759" s="103"/>
      <c r="W1759" s="103"/>
      <c r="X1759" s="103"/>
      <c r="Y1759" s="445"/>
      <c r="AA1759" s="103"/>
      <c r="AI1759" s="103"/>
    </row>
    <row r="1760" spans="4:35" x14ac:dyDescent="0.3">
      <c r="D1760" s="31"/>
      <c r="N1760" s="103"/>
      <c r="P1760" s="103"/>
      <c r="Q1760" s="103"/>
      <c r="R1760" s="127"/>
      <c r="S1760" s="103"/>
      <c r="T1760" s="103"/>
      <c r="U1760" s="103"/>
      <c r="V1760" s="103"/>
      <c r="W1760" s="103"/>
      <c r="X1760" s="103"/>
      <c r="Y1760" s="445"/>
      <c r="AA1760" s="103"/>
      <c r="AI1760" s="103"/>
    </row>
    <row r="1761" spans="4:35" x14ac:dyDescent="0.3">
      <c r="D1761" s="31"/>
      <c r="N1761" s="103"/>
      <c r="P1761" s="103"/>
      <c r="Q1761" s="103"/>
      <c r="R1761" s="127"/>
      <c r="S1761" s="103"/>
      <c r="T1761" s="103"/>
      <c r="U1761" s="103"/>
      <c r="V1761" s="103"/>
      <c r="W1761" s="103"/>
      <c r="X1761" s="103"/>
      <c r="Y1761" s="445"/>
      <c r="AA1761" s="103"/>
      <c r="AI1761" s="103"/>
    </row>
    <row r="1762" spans="4:35" x14ac:dyDescent="0.3">
      <c r="D1762" s="31"/>
      <c r="N1762" s="103"/>
      <c r="P1762" s="103"/>
      <c r="Q1762" s="103"/>
      <c r="R1762" s="127"/>
      <c r="S1762" s="103"/>
      <c r="T1762" s="103"/>
      <c r="U1762" s="103"/>
      <c r="V1762" s="103"/>
      <c r="W1762" s="103"/>
      <c r="X1762" s="103"/>
      <c r="Y1762" s="445"/>
      <c r="AA1762" s="103"/>
      <c r="AI1762" s="103"/>
    </row>
    <row r="1763" spans="4:35" x14ac:dyDescent="0.3">
      <c r="D1763" s="31"/>
      <c r="N1763" s="103"/>
      <c r="P1763" s="103"/>
      <c r="Q1763" s="103"/>
      <c r="R1763" s="127"/>
      <c r="S1763" s="103"/>
      <c r="T1763" s="103"/>
      <c r="U1763" s="103"/>
      <c r="V1763" s="103"/>
      <c r="W1763" s="103"/>
      <c r="X1763" s="103"/>
      <c r="Y1763" s="445"/>
      <c r="AA1763" s="103"/>
      <c r="AI1763" s="103"/>
    </row>
    <row r="1764" spans="4:35" x14ac:dyDescent="0.3">
      <c r="D1764" s="31"/>
      <c r="N1764" s="103"/>
      <c r="P1764" s="103"/>
      <c r="Q1764" s="103"/>
      <c r="R1764" s="127"/>
      <c r="S1764" s="103"/>
      <c r="T1764" s="103"/>
      <c r="U1764" s="103"/>
      <c r="V1764" s="103"/>
      <c r="W1764" s="103"/>
      <c r="X1764" s="103"/>
      <c r="Y1764" s="445"/>
      <c r="AA1764" s="103"/>
      <c r="AI1764" s="103"/>
    </row>
    <row r="1765" spans="4:35" x14ac:dyDescent="0.3">
      <c r="D1765" s="31"/>
      <c r="N1765" s="103"/>
      <c r="P1765" s="103"/>
      <c r="Q1765" s="103"/>
      <c r="R1765" s="127"/>
      <c r="S1765" s="103"/>
      <c r="T1765" s="103"/>
      <c r="U1765" s="103"/>
      <c r="V1765" s="103"/>
      <c r="W1765" s="103"/>
      <c r="X1765" s="103"/>
      <c r="Y1765" s="445"/>
      <c r="AA1765" s="103"/>
      <c r="AI1765" s="103"/>
    </row>
    <row r="1766" spans="4:35" x14ac:dyDescent="0.3">
      <c r="D1766" s="31"/>
      <c r="N1766" s="103"/>
      <c r="P1766" s="103"/>
      <c r="Q1766" s="103"/>
      <c r="R1766" s="127"/>
      <c r="S1766" s="103"/>
      <c r="T1766" s="103"/>
      <c r="U1766" s="103"/>
      <c r="V1766" s="103"/>
      <c r="W1766" s="103"/>
      <c r="X1766" s="103"/>
      <c r="Y1766" s="445"/>
      <c r="AA1766" s="103"/>
      <c r="AI1766" s="103"/>
    </row>
    <row r="1767" spans="4:35" x14ac:dyDescent="0.3">
      <c r="D1767" s="31"/>
      <c r="N1767" s="103"/>
      <c r="P1767" s="103"/>
      <c r="Q1767" s="103"/>
      <c r="R1767" s="127"/>
      <c r="S1767" s="103"/>
      <c r="T1767" s="103"/>
      <c r="U1767" s="103"/>
      <c r="V1767" s="103"/>
      <c r="W1767" s="103"/>
      <c r="X1767" s="103"/>
      <c r="Y1767" s="445"/>
      <c r="AA1767" s="103"/>
      <c r="AI1767" s="103"/>
    </row>
    <row r="1768" spans="4:35" x14ac:dyDescent="0.3">
      <c r="D1768" s="31"/>
      <c r="N1768" s="103"/>
      <c r="P1768" s="103"/>
      <c r="Q1768" s="103"/>
      <c r="R1768" s="127"/>
      <c r="S1768" s="103"/>
      <c r="T1768" s="103"/>
      <c r="U1768" s="103"/>
      <c r="V1768" s="103"/>
      <c r="W1768" s="103"/>
      <c r="X1768" s="103"/>
      <c r="Y1768" s="445"/>
      <c r="AA1768" s="103"/>
      <c r="AI1768" s="103"/>
    </row>
    <row r="1769" spans="4:35" x14ac:dyDescent="0.3">
      <c r="D1769" s="31"/>
      <c r="N1769" s="103"/>
      <c r="P1769" s="103"/>
      <c r="Q1769" s="103"/>
      <c r="R1769" s="127"/>
      <c r="S1769" s="103"/>
      <c r="T1769" s="103"/>
      <c r="U1769" s="103"/>
      <c r="V1769" s="103"/>
      <c r="W1769" s="103"/>
      <c r="X1769" s="103"/>
      <c r="Y1769" s="445"/>
      <c r="AA1769" s="103"/>
      <c r="AI1769" s="103"/>
    </row>
    <row r="1770" spans="4:35" x14ac:dyDescent="0.3">
      <c r="D1770" s="31"/>
      <c r="N1770" s="103"/>
      <c r="P1770" s="103"/>
      <c r="Q1770" s="103"/>
      <c r="R1770" s="127"/>
      <c r="S1770" s="103"/>
      <c r="T1770" s="103"/>
      <c r="U1770" s="103"/>
      <c r="V1770" s="103"/>
      <c r="W1770" s="103"/>
      <c r="X1770" s="103"/>
      <c r="Y1770" s="445"/>
      <c r="AA1770" s="103"/>
      <c r="AI1770" s="103"/>
    </row>
    <row r="1771" spans="4:35" x14ac:dyDescent="0.3">
      <c r="D1771" s="31"/>
      <c r="N1771" s="103"/>
      <c r="P1771" s="103"/>
      <c r="Q1771" s="103"/>
      <c r="R1771" s="127"/>
      <c r="S1771" s="103"/>
      <c r="T1771" s="103"/>
      <c r="U1771" s="103"/>
      <c r="V1771" s="103"/>
      <c r="W1771" s="103"/>
      <c r="X1771" s="103"/>
      <c r="Y1771" s="445"/>
      <c r="AA1771" s="103"/>
      <c r="AI1771" s="103"/>
    </row>
    <row r="1772" spans="4:35" x14ac:dyDescent="0.3">
      <c r="D1772" s="31"/>
      <c r="N1772" s="103"/>
      <c r="P1772" s="103"/>
      <c r="Q1772" s="103"/>
      <c r="R1772" s="127"/>
      <c r="S1772" s="103"/>
      <c r="T1772" s="103"/>
      <c r="U1772" s="103"/>
      <c r="V1772" s="103"/>
      <c r="W1772" s="103"/>
      <c r="X1772" s="103"/>
      <c r="Y1772" s="445"/>
      <c r="AA1772" s="103"/>
      <c r="AI1772" s="103"/>
    </row>
    <row r="1773" spans="4:35" x14ac:dyDescent="0.3">
      <c r="D1773" s="31"/>
      <c r="N1773" s="103"/>
      <c r="P1773" s="103"/>
      <c r="Q1773" s="103"/>
      <c r="R1773" s="127"/>
      <c r="S1773" s="103"/>
      <c r="T1773" s="103"/>
      <c r="U1773" s="103"/>
      <c r="V1773" s="103"/>
      <c r="W1773" s="103"/>
      <c r="X1773" s="103"/>
      <c r="Y1773" s="445"/>
      <c r="AA1773" s="103"/>
      <c r="AI1773" s="103"/>
    </row>
    <row r="1774" spans="4:35" x14ac:dyDescent="0.3">
      <c r="D1774" s="31"/>
      <c r="N1774" s="103"/>
      <c r="P1774" s="103"/>
      <c r="Q1774" s="103"/>
      <c r="R1774" s="127"/>
      <c r="S1774" s="103"/>
      <c r="T1774" s="103"/>
      <c r="U1774" s="103"/>
      <c r="V1774" s="103"/>
      <c r="W1774" s="103"/>
      <c r="X1774" s="103"/>
      <c r="Y1774" s="445"/>
      <c r="AA1774" s="103"/>
      <c r="AI1774" s="103"/>
    </row>
    <row r="1775" spans="4:35" x14ac:dyDescent="0.3">
      <c r="D1775" s="31"/>
      <c r="N1775" s="103"/>
      <c r="P1775" s="103"/>
      <c r="Q1775" s="103"/>
      <c r="R1775" s="127"/>
      <c r="S1775" s="103"/>
      <c r="T1775" s="103"/>
      <c r="U1775" s="103"/>
      <c r="V1775" s="103"/>
      <c r="W1775" s="103"/>
      <c r="X1775" s="103"/>
      <c r="Y1775" s="445"/>
      <c r="AA1775" s="103"/>
      <c r="AI1775" s="103"/>
    </row>
    <row r="1776" spans="4:35" x14ac:dyDescent="0.3">
      <c r="D1776" s="31"/>
      <c r="N1776" s="103"/>
      <c r="P1776" s="103"/>
      <c r="Q1776" s="103"/>
      <c r="R1776" s="127"/>
      <c r="S1776" s="103"/>
      <c r="T1776" s="103"/>
      <c r="U1776" s="103"/>
      <c r="V1776" s="103"/>
      <c r="W1776" s="103"/>
      <c r="X1776" s="103"/>
      <c r="Y1776" s="445"/>
      <c r="AA1776" s="103"/>
      <c r="AI1776" s="103"/>
    </row>
    <row r="1777" spans="4:35" x14ac:dyDescent="0.3">
      <c r="D1777" s="31"/>
      <c r="N1777" s="103"/>
      <c r="P1777" s="103"/>
      <c r="Q1777" s="103"/>
      <c r="R1777" s="127"/>
      <c r="S1777" s="103"/>
      <c r="T1777" s="103"/>
      <c r="U1777" s="103"/>
      <c r="V1777" s="103"/>
      <c r="W1777" s="103"/>
      <c r="X1777" s="103"/>
      <c r="Y1777" s="445"/>
      <c r="AA1777" s="103"/>
      <c r="AI1777" s="103"/>
    </row>
    <row r="1778" spans="4:35" x14ac:dyDescent="0.3">
      <c r="D1778" s="31"/>
      <c r="N1778" s="103"/>
      <c r="P1778" s="103"/>
      <c r="Q1778" s="103"/>
      <c r="R1778" s="127"/>
      <c r="S1778" s="103"/>
      <c r="T1778" s="103"/>
      <c r="U1778" s="103"/>
      <c r="V1778" s="103"/>
      <c r="W1778" s="103"/>
      <c r="X1778" s="103"/>
      <c r="Y1778" s="445"/>
      <c r="AA1778" s="103"/>
      <c r="AI1778" s="103"/>
    </row>
    <row r="1779" spans="4:35" x14ac:dyDescent="0.3">
      <c r="D1779" s="31"/>
      <c r="N1779" s="103"/>
      <c r="P1779" s="103"/>
      <c r="Q1779" s="103"/>
      <c r="R1779" s="127"/>
      <c r="S1779" s="103"/>
      <c r="T1779" s="103"/>
      <c r="U1779" s="103"/>
      <c r="V1779" s="103"/>
      <c r="W1779" s="103"/>
      <c r="X1779" s="103"/>
      <c r="Y1779" s="445"/>
      <c r="AA1779" s="103"/>
      <c r="AI1779" s="103"/>
    </row>
    <row r="1780" spans="4:35" x14ac:dyDescent="0.3">
      <c r="D1780" s="31"/>
      <c r="N1780" s="103"/>
      <c r="P1780" s="103"/>
      <c r="Q1780" s="103"/>
      <c r="R1780" s="127"/>
      <c r="S1780" s="103"/>
      <c r="T1780" s="103"/>
      <c r="U1780" s="103"/>
      <c r="V1780" s="103"/>
      <c r="W1780" s="103"/>
      <c r="X1780" s="103"/>
      <c r="Y1780" s="445"/>
      <c r="AA1780" s="103"/>
      <c r="AI1780" s="103"/>
    </row>
    <row r="1781" spans="4:35" x14ac:dyDescent="0.3">
      <c r="D1781" s="31"/>
      <c r="N1781" s="103"/>
      <c r="P1781" s="103"/>
      <c r="Q1781" s="103"/>
      <c r="R1781" s="127"/>
      <c r="S1781" s="103"/>
      <c r="T1781" s="103"/>
      <c r="U1781" s="103"/>
      <c r="V1781" s="103"/>
      <c r="W1781" s="103"/>
      <c r="X1781" s="103"/>
      <c r="Y1781" s="445"/>
      <c r="AA1781" s="103"/>
      <c r="AI1781" s="103"/>
    </row>
    <row r="1782" spans="4:35" x14ac:dyDescent="0.3">
      <c r="D1782" s="31"/>
      <c r="N1782" s="103"/>
      <c r="P1782" s="103"/>
      <c r="Q1782" s="103"/>
      <c r="R1782" s="127"/>
      <c r="S1782" s="103"/>
      <c r="T1782" s="103"/>
      <c r="U1782" s="103"/>
      <c r="V1782" s="103"/>
      <c r="W1782" s="103"/>
      <c r="X1782" s="103"/>
      <c r="Y1782" s="445"/>
      <c r="AA1782" s="103"/>
      <c r="AI1782" s="103"/>
    </row>
    <row r="1783" spans="4:35" x14ac:dyDescent="0.3">
      <c r="D1783" s="31"/>
      <c r="N1783" s="103"/>
      <c r="P1783" s="103"/>
      <c r="Q1783" s="103"/>
      <c r="R1783" s="127"/>
      <c r="S1783" s="103"/>
      <c r="T1783" s="103"/>
      <c r="U1783" s="103"/>
      <c r="V1783" s="103"/>
      <c r="W1783" s="103"/>
      <c r="X1783" s="103"/>
      <c r="Y1783" s="445"/>
      <c r="AA1783" s="103"/>
      <c r="AI1783" s="103"/>
    </row>
    <row r="1784" spans="4:35" x14ac:dyDescent="0.3">
      <c r="D1784" s="31"/>
      <c r="N1784" s="103"/>
      <c r="P1784" s="103"/>
      <c r="Q1784" s="103"/>
      <c r="R1784" s="127"/>
      <c r="S1784" s="103"/>
      <c r="T1784" s="103"/>
      <c r="U1784" s="103"/>
      <c r="V1784" s="103"/>
      <c r="W1784" s="103"/>
      <c r="X1784" s="103"/>
      <c r="Y1784" s="445"/>
      <c r="AA1784" s="103"/>
      <c r="AI1784" s="103"/>
    </row>
    <row r="1785" spans="4:35" x14ac:dyDescent="0.3">
      <c r="D1785" s="31"/>
      <c r="N1785" s="103"/>
      <c r="P1785" s="103"/>
      <c r="Q1785" s="103"/>
      <c r="R1785" s="127"/>
      <c r="S1785" s="103"/>
      <c r="T1785" s="103"/>
      <c r="U1785" s="103"/>
      <c r="V1785" s="103"/>
      <c r="W1785" s="103"/>
      <c r="X1785" s="103"/>
      <c r="Y1785" s="445"/>
      <c r="AA1785" s="103"/>
      <c r="AI1785" s="103"/>
    </row>
    <row r="1786" spans="4:35" x14ac:dyDescent="0.3">
      <c r="D1786" s="31"/>
      <c r="N1786" s="103"/>
      <c r="P1786" s="103"/>
      <c r="Q1786" s="103"/>
      <c r="R1786" s="127"/>
      <c r="S1786" s="103"/>
      <c r="T1786" s="103"/>
      <c r="U1786" s="103"/>
      <c r="V1786" s="103"/>
      <c r="W1786" s="103"/>
      <c r="X1786" s="103"/>
      <c r="Y1786" s="445"/>
      <c r="AA1786" s="103"/>
      <c r="AI1786" s="103"/>
    </row>
    <row r="1787" spans="4:35" x14ac:dyDescent="0.3">
      <c r="D1787" s="31"/>
      <c r="N1787" s="103"/>
      <c r="P1787" s="103"/>
      <c r="Q1787" s="103"/>
      <c r="R1787" s="127"/>
      <c r="S1787" s="103"/>
      <c r="T1787" s="103"/>
      <c r="U1787" s="103"/>
      <c r="V1787" s="103"/>
      <c r="W1787" s="103"/>
      <c r="X1787" s="103"/>
      <c r="Y1787" s="445"/>
      <c r="AA1787" s="103"/>
      <c r="AI1787" s="103"/>
    </row>
    <row r="1788" spans="4:35" x14ac:dyDescent="0.3">
      <c r="D1788" s="31"/>
      <c r="N1788" s="103"/>
      <c r="P1788" s="103"/>
      <c r="Q1788" s="103"/>
      <c r="R1788" s="127"/>
      <c r="S1788" s="103"/>
      <c r="T1788" s="103"/>
      <c r="U1788" s="103"/>
      <c r="V1788" s="103"/>
      <c r="W1788" s="103"/>
      <c r="X1788" s="103"/>
      <c r="Y1788" s="445"/>
      <c r="AA1788" s="103"/>
      <c r="AI1788" s="103"/>
    </row>
    <row r="1789" spans="4:35" x14ac:dyDescent="0.3">
      <c r="D1789" s="31"/>
      <c r="N1789" s="103"/>
      <c r="P1789" s="103"/>
      <c r="Q1789" s="103"/>
      <c r="R1789" s="127"/>
      <c r="S1789" s="103"/>
      <c r="T1789" s="103"/>
      <c r="U1789" s="103"/>
      <c r="V1789" s="103"/>
      <c r="W1789" s="103"/>
      <c r="X1789" s="103"/>
      <c r="Y1789" s="445"/>
      <c r="AA1789" s="103"/>
      <c r="AI1789" s="103"/>
    </row>
    <row r="1790" spans="4:35" x14ac:dyDescent="0.3">
      <c r="D1790" s="31"/>
      <c r="N1790" s="103"/>
      <c r="P1790" s="103"/>
      <c r="Q1790" s="103"/>
      <c r="R1790" s="127"/>
      <c r="S1790" s="103"/>
      <c r="T1790" s="103"/>
      <c r="U1790" s="103"/>
      <c r="V1790" s="103"/>
      <c r="W1790" s="103"/>
      <c r="X1790" s="103"/>
      <c r="Y1790" s="445"/>
      <c r="AA1790" s="103"/>
      <c r="AI1790" s="103"/>
    </row>
    <row r="1791" spans="4:35" x14ac:dyDescent="0.3">
      <c r="D1791" s="31"/>
      <c r="N1791" s="103"/>
      <c r="P1791" s="103"/>
      <c r="Q1791" s="103"/>
      <c r="R1791" s="127"/>
      <c r="S1791" s="103"/>
      <c r="T1791" s="103"/>
      <c r="U1791" s="103"/>
      <c r="V1791" s="103"/>
      <c r="W1791" s="103"/>
      <c r="X1791" s="103"/>
      <c r="Y1791" s="445"/>
      <c r="AA1791" s="103"/>
      <c r="AI1791" s="103"/>
    </row>
    <row r="1792" spans="4:35" x14ac:dyDescent="0.3">
      <c r="D1792" s="31"/>
      <c r="N1792" s="103"/>
      <c r="P1792" s="103"/>
      <c r="Q1792" s="103"/>
      <c r="R1792" s="127"/>
      <c r="S1792" s="103"/>
      <c r="T1792" s="103"/>
      <c r="U1792" s="103"/>
      <c r="V1792" s="103"/>
      <c r="W1792" s="103"/>
      <c r="X1792" s="103"/>
      <c r="Y1792" s="445"/>
      <c r="AA1792" s="103"/>
      <c r="AI1792" s="103"/>
    </row>
    <row r="1793" spans="4:35" x14ac:dyDescent="0.3">
      <c r="D1793" s="31"/>
      <c r="N1793" s="103"/>
      <c r="P1793" s="103"/>
      <c r="Q1793" s="103"/>
      <c r="R1793" s="127"/>
      <c r="S1793" s="103"/>
      <c r="T1793" s="103"/>
      <c r="U1793" s="103"/>
      <c r="V1793" s="103"/>
      <c r="W1793" s="103"/>
      <c r="X1793" s="103"/>
      <c r="Y1793" s="445"/>
      <c r="AA1793" s="103"/>
      <c r="AI1793" s="103"/>
    </row>
    <row r="1794" spans="4:35" x14ac:dyDescent="0.3">
      <c r="D1794" s="31"/>
      <c r="N1794" s="103"/>
      <c r="P1794" s="103"/>
      <c r="Q1794" s="103"/>
      <c r="R1794" s="127"/>
      <c r="S1794" s="103"/>
      <c r="T1794" s="103"/>
      <c r="U1794" s="103"/>
      <c r="V1794" s="103"/>
      <c r="W1794" s="103"/>
      <c r="X1794" s="103"/>
      <c r="Y1794" s="445"/>
      <c r="AA1794" s="103"/>
      <c r="AI1794" s="103"/>
    </row>
    <row r="1795" spans="4:35" x14ac:dyDescent="0.3">
      <c r="D1795" s="31"/>
      <c r="N1795" s="103"/>
      <c r="P1795" s="103"/>
      <c r="Q1795" s="103"/>
      <c r="R1795" s="127"/>
      <c r="S1795" s="103"/>
      <c r="T1795" s="103"/>
      <c r="U1795" s="103"/>
      <c r="V1795" s="103"/>
      <c r="W1795" s="103"/>
      <c r="X1795" s="103"/>
      <c r="Y1795" s="445"/>
      <c r="AA1795" s="103"/>
      <c r="AI1795" s="103"/>
    </row>
    <row r="1796" spans="4:35" x14ac:dyDescent="0.3">
      <c r="D1796" s="31"/>
      <c r="N1796" s="103"/>
      <c r="P1796" s="103"/>
      <c r="Q1796" s="103"/>
      <c r="R1796" s="127"/>
      <c r="S1796" s="103"/>
      <c r="T1796" s="103"/>
      <c r="U1796" s="103"/>
      <c r="V1796" s="103"/>
      <c r="W1796" s="103"/>
      <c r="X1796" s="103"/>
      <c r="Y1796" s="445"/>
      <c r="AA1796" s="103"/>
      <c r="AI1796" s="103"/>
    </row>
    <row r="1797" spans="4:35" x14ac:dyDescent="0.3">
      <c r="D1797" s="31"/>
      <c r="N1797" s="103"/>
      <c r="P1797" s="103"/>
      <c r="Q1797" s="103"/>
      <c r="R1797" s="127"/>
      <c r="S1797" s="103"/>
      <c r="T1797" s="103"/>
      <c r="U1797" s="103"/>
      <c r="V1797" s="103"/>
      <c r="W1797" s="103"/>
      <c r="X1797" s="103"/>
      <c r="Y1797" s="445"/>
      <c r="AA1797" s="103"/>
      <c r="AI1797" s="103"/>
    </row>
    <row r="1798" spans="4:35" x14ac:dyDescent="0.3">
      <c r="D1798" s="31"/>
      <c r="N1798" s="103"/>
      <c r="P1798" s="103"/>
      <c r="Q1798" s="103"/>
      <c r="R1798" s="127"/>
      <c r="S1798" s="103"/>
      <c r="T1798" s="103"/>
      <c r="U1798" s="103"/>
      <c r="V1798" s="103"/>
      <c r="W1798" s="103"/>
      <c r="X1798" s="103"/>
      <c r="Y1798" s="445"/>
      <c r="AA1798" s="103"/>
      <c r="AI1798" s="103"/>
    </row>
    <row r="1799" spans="4:35" x14ac:dyDescent="0.3">
      <c r="D1799" s="31"/>
      <c r="N1799" s="103"/>
      <c r="P1799" s="103"/>
      <c r="Q1799" s="103"/>
      <c r="R1799" s="127"/>
      <c r="S1799" s="103"/>
      <c r="T1799" s="103"/>
      <c r="U1799" s="103"/>
      <c r="V1799" s="103"/>
      <c r="W1799" s="103"/>
      <c r="X1799" s="103"/>
      <c r="Y1799" s="445"/>
      <c r="AA1799" s="103"/>
      <c r="AI1799" s="103"/>
    </row>
    <row r="1800" spans="4:35" x14ac:dyDescent="0.3">
      <c r="D1800" s="31"/>
      <c r="N1800" s="103"/>
      <c r="P1800" s="103"/>
      <c r="Q1800" s="103"/>
      <c r="R1800" s="127"/>
      <c r="S1800" s="103"/>
      <c r="T1800" s="103"/>
      <c r="U1800" s="103"/>
      <c r="V1800" s="103"/>
      <c r="W1800" s="103"/>
      <c r="X1800" s="103"/>
      <c r="Y1800" s="445"/>
      <c r="AA1800" s="103"/>
      <c r="AI1800" s="103"/>
    </row>
    <row r="1801" spans="4:35" x14ac:dyDescent="0.3">
      <c r="D1801" s="31"/>
      <c r="N1801" s="103"/>
      <c r="P1801" s="103"/>
      <c r="Q1801" s="103"/>
      <c r="R1801" s="127"/>
      <c r="S1801" s="103"/>
      <c r="T1801" s="103"/>
      <c r="U1801" s="103"/>
      <c r="V1801" s="103"/>
      <c r="W1801" s="103"/>
      <c r="X1801" s="103"/>
      <c r="Y1801" s="445"/>
      <c r="AA1801" s="103"/>
      <c r="AI1801" s="103"/>
    </row>
    <row r="1802" spans="4:35" x14ac:dyDescent="0.3">
      <c r="D1802" s="31"/>
      <c r="N1802" s="103"/>
      <c r="P1802" s="103"/>
      <c r="Q1802" s="103"/>
      <c r="R1802" s="127"/>
      <c r="S1802" s="103"/>
      <c r="T1802" s="103"/>
      <c r="U1802" s="103"/>
      <c r="V1802" s="103"/>
      <c r="W1802" s="103"/>
      <c r="X1802" s="103"/>
      <c r="Y1802" s="445"/>
      <c r="AA1802" s="103"/>
      <c r="AI1802" s="103"/>
    </row>
    <row r="1803" spans="4:35" x14ac:dyDescent="0.3">
      <c r="D1803" s="31"/>
      <c r="N1803" s="103"/>
      <c r="P1803" s="103"/>
      <c r="Q1803" s="103"/>
      <c r="R1803" s="127"/>
      <c r="S1803" s="103"/>
      <c r="T1803" s="103"/>
      <c r="U1803" s="103"/>
      <c r="V1803" s="103"/>
      <c r="W1803" s="103"/>
      <c r="X1803" s="103"/>
      <c r="Y1803" s="445"/>
      <c r="AA1803" s="103"/>
      <c r="AI1803" s="103"/>
    </row>
    <row r="1804" spans="4:35" x14ac:dyDescent="0.3">
      <c r="D1804" s="31"/>
      <c r="N1804" s="103"/>
      <c r="P1804" s="103"/>
      <c r="Q1804" s="103"/>
      <c r="R1804" s="127"/>
      <c r="S1804" s="103"/>
      <c r="T1804" s="103"/>
      <c r="U1804" s="103"/>
      <c r="V1804" s="103"/>
      <c r="W1804" s="103"/>
      <c r="X1804" s="103"/>
      <c r="Y1804" s="445"/>
      <c r="AA1804" s="103"/>
      <c r="AI1804" s="103"/>
    </row>
    <row r="1805" spans="4:35" x14ac:dyDescent="0.3">
      <c r="D1805" s="31"/>
      <c r="N1805" s="103"/>
      <c r="P1805" s="103"/>
      <c r="Q1805" s="103"/>
      <c r="R1805" s="127"/>
      <c r="S1805" s="103"/>
      <c r="T1805" s="103"/>
      <c r="U1805" s="103"/>
      <c r="V1805" s="103"/>
      <c r="W1805" s="103"/>
      <c r="X1805" s="103"/>
      <c r="Y1805" s="445"/>
      <c r="AA1805" s="103"/>
      <c r="AI1805" s="103"/>
    </row>
    <row r="1806" spans="4:35" x14ac:dyDescent="0.3">
      <c r="D1806" s="31"/>
      <c r="N1806" s="103"/>
      <c r="P1806" s="103"/>
      <c r="Q1806" s="103"/>
      <c r="R1806" s="127"/>
      <c r="S1806" s="103"/>
      <c r="T1806" s="103"/>
      <c r="U1806" s="103"/>
      <c r="V1806" s="103"/>
      <c r="W1806" s="103"/>
      <c r="X1806" s="103"/>
      <c r="Y1806" s="445"/>
      <c r="AA1806" s="103"/>
      <c r="AI1806" s="103"/>
    </row>
    <row r="1807" spans="4:35" x14ac:dyDescent="0.3">
      <c r="D1807" s="31"/>
      <c r="N1807" s="103"/>
      <c r="P1807" s="103"/>
      <c r="Q1807" s="103"/>
      <c r="R1807" s="127"/>
      <c r="S1807" s="103"/>
      <c r="T1807" s="103"/>
      <c r="U1807" s="103"/>
      <c r="V1807" s="103"/>
      <c r="W1807" s="103"/>
      <c r="X1807" s="103"/>
      <c r="Y1807" s="445"/>
      <c r="AA1807" s="103"/>
      <c r="AI1807" s="103"/>
    </row>
    <row r="1808" spans="4:35" x14ac:dyDescent="0.3">
      <c r="D1808" s="31"/>
      <c r="N1808" s="103"/>
      <c r="P1808" s="103"/>
      <c r="Q1808" s="103"/>
      <c r="R1808" s="127"/>
      <c r="S1808" s="103"/>
      <c r="T1808" s="103"/>
      <c r="U1808" s="103"/>
      <c r="V1808" s="103"/>
      <c r="W1808" s="103"/>
      <c r="X1808" s="103"/>
      <c r="Y1808" s="445"/>
      <c r="AA1808" s="103"/>
      <c r="AI1808" s="103"/>
    </row>
    <row r="1809" spans="4:35" x14ac:dyDescent="0.3">
      <c r="D1809" s="31"/>
      <c r="N1809" s="103"/>
      <c r="P1809" s="103"/>
      <c r="Q1809" s="103"/>
      <c r="R1809" s="127"/>
      <c r="S1809" s="103"/>
      <c r="T1809" s="103"/>
      <c r="U1809" s="103"/>
      <c r="V1809" s="103"/>
      <c r="W1809" s="103"/>
      <c r="X1809" s="103"/>
      <c r="Y1809" s="445"/>
      <c r="AA1809" s="103"/>
      <c r="AI1809" s="103"/>
    </row>
    <row r="1810" spans="4:35" x14ac:dyDescent="0.3">
      <c r="D1810" s="31"/>
      <c r="N1810" s="103"/>
      <c r="P1810" s="103"/>
      <c r="Q1810" s="103"/>
      <c r="R1810" s="127"/>
      <c r="S1810" s="103"/>
      <c r="T1810" s="103"/>
      <c r="U1810" s="103"/>
      <c r="V1810" s="103"/>
      <c r="W1810" s="103"/>
      <c r="X1810" s="103"/>
      <c r="Y1810" s="445"/>
      <c r="AA1810" s="103"/>
      <c r="AI1810" s="103"/>
    </row>
    <row r="1811" spans="4:35" x14ac:dyDescent="0.3">
      <c r="D1811" s="31"/>
      <c r="N1811" s="103"/>
      <c r="P1811" s="103"/>
      <c r="Q1811" s="103"/>
      <c r="R1811" s="127"/>
      <c r="S1811" s="103"/>
      <c r="T1811" s="103"/>
      <c r="U1811" s="103"/>
      <c r="V1811" s="103"/>
      <c r="W1811" s="103"/>
      <c r="X1811" s="103"/>
      <c r="Y1811" s="445"/>
      <c r="AA1811" s="103"/>
      <c r="AI1811" s="103"/>
    </row>
    <row r="1812" spans="4:35" x14ac:dyDescent="0.3">
      <c r="D1812" s="31"/>
      <c r="N1812" s="103"/>
      <c r="P1812" s="103"/>
      <c r="Q1812" s="103"/>
      <c r="R1812" s="127"/>
      <c r="S1812" s="103"/>
      <c r="T1812" s="103"/>
      <c r="U1812" s="103"/>
      <c r="V1812" s="103"/>
      <c r="W1812" s="103"/>
      <c r="X1812" s="103"/>
      <c r="Y1812" s="445"/>
      <c r="AA1812" s="103"/>
      <c r="AI1812" s="103"/>
    </row>
    <row r="1813" spans="4:35" x14ac:dyDescent="0.3">
      <c r="D1813" s="31"/>
      <c r="N1813" s="103"/>
      <c r="P1813" s="103"/>
      <c r="Q1813" s="103"/>
      <c r="R1813" s="127"/>
      <c r="S1813" s="103"/>
      <c r="T1813" s="103"/>
      <c r="U1813" s="103"/>
      <c r="V1813" s="103"/>
      <c r="W1813" s="103"/>
      <c r="X1813" s="103"/>
      <c r="Y1813" s="445"/>
      <c r="AA1813" s="103"/>
      <c r="AI1813" s="103"/>
    </row>
    <row r="1814" spans="4:35" x14ac:dyDescent="0.3">
      <c r="D1814" s="31"/>
      <c r="N1814" s="103"/>
      <c r="P1814" s="103"/>
      <c r="Q1814" s="103"/>
      <c r="R1814" s="127"/>
      <c r="S1814" s="103"/>
      <c r="T1814" s="103"/>
      <c r="U1814" s="103"/>
      <c r="V1814" s="103"/>
      <c r="W1814" s="103"/>
      <c r="X1814" s="103"/>
      <c r="Y1814" s="445"/>
      <c r="AA1814" s="103"/>
      <c r="AI1814" s="103"/>
    </row>
    <row r="1815" spans="4:35" x14ac:dyDescent="0.3">
      <c r="D1815" s="31"/>
      <c r="N1815" s="103"/>
      <c r="P1815" s="103"/>
      <c r="Q1815" s="103"/>
      <c r="R1815" s="127"/>
      <c r="S1815" s="103"/>
      <c r="T1815" s="103"/>
      <c r="U1815" s="103"/>
      <c r="V1815" s="103"/>
      <c r="W1815" s="103"/>
      <c r="X1815" s="103"/>
      <c r="Y1815" s="445"/>
      <c r="AA1815" s="103"/>
      <c r="AI1815" s="103"/>
    </row>
    <row r="1816" spans="4:35" x14ac:dyDescent="0.3">
      <c r="D1816" s="31"/>
      <c r="N1816" s="103"/>
      <c r="P1816" s="103"/>
      <c r="Q1816" s="103"/>
      <c r="R1816" s="127"/>
      <c r="S1816" s="103"/>
      <c r="T1816" s="103"/>
      <c r="U1816" s="103"/>
      <c r="V1816" s="103"/>
      <c r="W1816" s="103"/>
      <c r="X1816" s="103"/>
      <c r="Y1816" s="445"/>
      <c r="AA1816" s="103"/>
      <c r="AI1816" s="103"/>
    </row>
    <row r="1817" spans="4:35" x14ac:dyDescent="0.3">
      <c r="D1817" s="31"/>
      <c r="N1817" s="103"/>
      <c r="P1817" s="103"/>
      <c r="Q1817" s="103"/>
      <c r="R1817" s="127"/>
      <c r="S1817" s="103"/>
      <c r="T1817" s="103"/>
      <c r="U1817" s="103"/>
      <c r="V1817" s="103"/>
      <c r="W1817" s="103"/>
      <c r="X1817" s="103"/>
      <c r="Y1817" s="445"/>
      <c r="AA1817" s="103"/>
      <c r="AI1817" s="103"/>
    </row>
    <row r="1818" spans="4:35" x14ac:dyDescent="0.3">
      <c r="D1818" s="31"/>
      <c r="N1818" s="103"/>
      <c r="P1818" s="103"/>
      <c r="Q1818" s="103"/>
      <c r="R1818" s="127"/>
      <c r="S1818" s="103"/>
      <c r="T1818" s="103"/>
      <c r="U1818" s="103"/>
      <c r="V1818" s="103"/>
      <c r="W1818" s="103"/>
      <c r="X1818" s="103"/>
      <c r="Y1818" s="445"/>
      <c r="AA1818" s="103"/>
      <c r="AI1818" s="103"/>
    </row>
    <row r="1819" spans="4:35" x14ac:dyDescent="0.3">
      <c r="D1819" s="31"/>
      <c r="N1819" s="103"/>
      <c r="P1819" s="103"/>
      <c r="Q1819" s="103"/>
      <c r="R1819" s="127"/>
      <c r="S1819" s="103"/>
      <c r="T1819" s="103"/>
      <c r="U1819" s="103"/>
      <c r="V1819" s="103"/>
      <c r="W1819" s="103"/>
      <c r="X1819" s="103"/>
      <c r="Y1819" s="445"/>
      <c r="AA1819" s="103"/>
      <c r="AI1819" s="103"/>
    </row>
    <row r="1820" spans="4:35" x14ac:dyDescent="0.3">
      <c r="D1820" s="31"/>
      <c r="N1820" s="103"/>
      <c r="P1820" s="103"/>
      <c r="Q1820" s="103"/>
      <c r="R1820" s="127"/>
      <c r="S1820" s="103"/>
      <c r="T1820" s="103"/>
      <c r="U1820" s="103"/>
      <c r="V1820" s="103"/>
      <c r="W1820" s="103"/>
      <c r="X1820" s="103"/>
      <c r="Y1820" s="445"/>
      <c r="AA1820" s="103"/>
      <c r="AI1820" s="103"/>
    </row>
    <row r="1821" spans="4:35" x14ac:dyDescent="0.3">
      <c r="D1821" s="31"/>
      <c r="N1821" s="103"/>
      <c r="P1821" s="103"/>
      <c r="Q1821" s="103"/>
      <c r="R1821" s="127"/>
      <c r="S1821" s="103"/>
      <c r="T1821" s="103"/>
      <c r="U1821" s="103"/>
      <c r="V1821" s="103"/>
      <c r="W1821" s="103"/>
      <c r="X1821" s="103"/>
      <c r="Y1821" s="445"/>
      <c r="AA1821" s="103"/>
      <c r="AI1821" s="103"/>
    </row>
    <row r="1822" spans="4:35" x14ac:dyDescent="0.3">
      <c r="D1822" s="31"/>
      <c r="N1822" s="103"/>
      <c r="P1822" s="103"/>
      <c r="Q1822" s="103"/>
      <c r="R1822" s="127"/>
      <c r="S1822" s="103"/>
      <c r="T1822" s="103"/>
      <c r="U1822" s="103"/>
      <c r="V1822" s="103"/>
      <c r="W1822" s="103"/>
      <c r="X1822" s="103"/>
      <c r="Y1822" s="445"/>
      <c r="AA1822" s="103"/>
      <c r="AI1822" s="103"/>
    </row>
    <row r="1823" spans="4:35" x14ac:dyDescent="0.3">
      <c r="D1823" s="31"/>
      <c r="N1823" s="103"/>
      <c r="P1823" s="103"/>
      <c r="Q1823" s="103"/>
      <c r="R1823" s="127"/>
      <c r="S1823" s="103"/>
      <c r="T1823" s="103"/>
      <c r="U1823" s="103"/>
      <c r="V1823" s="103"/>
      <c r="W1823" s="103"/>
      <c r="X1823" s="103"/>
      <c r="Y1823" s="445"/>
      <c r="AA1823" s="103"/>
      <c r="AI1823" s="103"/>
    </row>
    <row r="1824" spans="4:35" x14ac:dyDescent="0.3">
      <c r="D1824" s="31"/>
      <c r="N1824" s="103"/>
      <c r="P1824" s="103"/>
      <c r="Q1824" s="103"/>
      <c r="R1824" s="127"/>
      <c r="S1824" s="103"/>
      <c r="T1824" s="103"/>
      <c r="U1824" s="103"/>
      <c r="V1824" s="103"/>
      <c r="W1824" s="103"/>
      <c r="X1824" s="103"/>
      <c r="Y1824" s="445"/>
      <c r="AA1824" s="103"/>
      <c r="AI1824" s="103"/>
    </row>
    <row r="1825" spans="4:35" x14ac:dyDescent="0.3">
      <c r="D1825" s="31"/>
      <c r="N1825" s="103"/>
      <c r="P1825" s="103"/>
      <c r="Q1825" s="103"/>
      <c r="R1825" s="127"/>
      <c r="S1825" s="103"/>
      <c r="T1825" s="103"/>
      <c r="U1825" s="103"/>
      <c r="V1825" s="103"/>
      <c r="W1825" s="103"/>
      <c r="X1825" s="103"/>
      <c r="Y1825" s="445"/>
      <c r="AA1825" s="103"/>
      <c r="AI1825" s="103"/>
    </row>
    <row r="1826" spans="4:35" x14ac:dyDescent="0.3">
      <c r="D1826" s="31"/>
      <c r="N1826" s="103"/>
      <c r="P1826" s="103"/>
      <c r="Q1826" s="103"/>
      <c r="R1826" s="127"/>
      <c r="S1826" s="103"/>
      <c r="T1826" s="103"/>
      <c r="U1826" s="103"/>
      <c r="V1826" s="103"/>
      <c r="W1826" s="103"/>
      <c r="X1826" s="103"/>
      <c r="Y1826" s="445"/>
      <c r="AA1826" s="103"/>
      <c r="AI1826" s="103"/>
    </row>
    <row r="1827" spans="4:35" x14ac:dyDescent="0.3">
      <c r="D1827" s="31"/>
      <c r="N1827" s="103"/>
      <c r="P1827" s="103"/>
      <c r="Q1827" s="103"/>
      <c r="R1827" s="127"/>
      <c r="S1827" s="103"/>
      <c r="T1827" s="103"/>
      <c r="U1827" s="103"/>
      <c r="V1827" s="103"/>
      <c r="W1827" s="103"/>
      <c r="X1827" s="103"/>
      <c r="Y1827" s="445"/>
      <c r="AA1827" s="103"/>
      <c r="AI1827" s="103"/>
    </row>
    <row r="1828" spans="4:35" x14ac:dyDescent="0.3">
      <c r="D1828" s="31"/>
      <c r="N1828" s="103"/>
      <c r="P1828" s="103"/>
      <c r="Q1828" s="103"/>
      <c r="R1828" s="127"/>
      <c r="S1828" s="103"/>
      <c r="T1828" s="103"/>
      <c r="U1828" s="103"/>
      <c r="V1828" s="103"/>
      <c r="W1828" s="103"/>
      <c r="X1828" s="103"/>
      <c r="Y1828" s="445"/>
      <c r="AA1828" s="103"/>
      <c r="AI1828" s="103"/>
    </row>
    <row r="1829" spans="4:35" x14ac:dyDescent="0.3">
      <c r="D1829" s="31"/>
      <c r="N1829" s="103"/>
      <c r="P1829" s="103"/>
      <c r="Q1829" s="103"/>
      <c r="R1829" s="127"/>
      <c r="S1829" s="103"/>
      <c r="T1829" s="103"/>
      <c r="U1829" s="103"/>
      <c r="V1829" s="103"/>
      <c r="W1829" s="103"/>
      <c r="X1829" s="103"/>
      <c r="Y1829" s="445"/>
      <c r="AA1829" s="103"/>
      <c r="AI1829" s="103"/>
    </row>
    <row r="1830" spans="4:35" x14ac:dyDescent="0.3">
      <c r="D1830" s="31"/>
      <c r="N1830" s="103"/>
      <c r="P1830" s="103"/>
      <c r="Q1830" s="103"/>
      <c r="R1830" s="127"/>
      <c r="S1830" s="103"/>
      <c r="T1830" s="103"/>
      <c r="U1830" s="103"/>
      <c r="V1830" s="103"/>
      <c r="W1830" s="103"/>
      <c r="X1830" s="103"/>
      <c r="Y1830" s="445"/>
      <c r="AA1830" s="103"/>
      <c r="AI1830" s="103"/>
    </row>
    <row r="1831" spans="4:35" x14ac:dyDescent="0.3">
      <c r="D1831" s="31"/>
      <c r="N1831" s="103"/>
      <c r="P1831" s="103"/>
      <c r="Q1831" s="103"/>
      <c r="R1831" s="127"/>
      <c r="S1831" s="103"/>
      <c r="T1831" s="103"/>
      <c r="U1831" s="103"/>
      <c r="V1831" s="103"/>
      <c r="W1831" s="103"/>
      <c r="X1831" s="103"/>
      <c r="Y1831" s="445"/>
      <c r="AA1831" s="103"/>
      <c r="AI1831" s="103"/>
    </row>
    <row r="1832" spans="4:35" x14ac:dyDescent="0.3">
      <c r="D1832" s="31"/>
      <c r="N1832" s="103"/>
      <c r="P1832" s="103"/>
      <c r="Q1832" s="103"/>
      <c r="R1832" s="127"/>
      <c r="S1832" s="103"/>
      <c r="T1832" s="103"/>
      <c r="U1832" s="103"/>
      <c r="V1832" s="103"/>
      <c r="W1832" s="103"/>
      <c r="X1832" s="103"/>
      <c r="Y1832" s="445"/>
      <c r="AA1832" s="103"/>
      <c r="AI1832" s="103"/>
    </row>
    <row r="1833" spans="4:35" x14ac:dyDescent="0.3">
      <c r="D1833" s="31"/>
      <c r="N1833" s="103"/>
      <c r="P1833" s="103"/>
      <c r="Q1833" s="103"/>
      <c r="R1833" s="127"/>
      <c r="S1833" s="103"/>
      <c r="T1833" s="103"/>
      <c r="U1833" s="103"/>
      <c r="V1833" s="103"/>
      <c r="W1833" s="103"/>
      <c r="X1833" s="103"/>
      <c r="Y1833" s="445"/>
      <c r="AA1833" s="103"/>
      <c r="AI1833" s="103"/>
    </row>
    <row r="1834" spans="4:35" x14ac:dyDescent="0.3">
      <c r="D1834" s="31"/>
      <c r="N1834" s="103"/>
      <c r="P1834" s="103"/>
      <c r="Q1834" s="103"/>
      <c r="R1834" s="127"/>
      <c r="S1834" s="103"/>
      <c r="T1834" s="103"/>
      <c r="U1834" s="103"/>
      <c r="V1834" s="103"/>
      <c r="W1834" s="103"/>
      <c r="X1834" s="103"/>
      <c r="Y1834" s="445"/>
      <c r="AA1834" s="103"/>
      <c r="AI1834" s="103"/>
    </row>
    <row r="1835" spans="4:35" x14ac:dyDescent="0.3">
      <c r="D1835" s="31"/>
      <c r="N1835" s="103"/>
      <c r="P1835" s="103"/>
      <c r="Q1835" s="103"/>
      <c r="R1835" s="127"/>
      <c r="S1835" s="103"/>
      <c r="T1835" s="103"/>
      <c r="U1835" s="103"/>
      <c r="V1835" s="103"/>
      <c r="W1835" s="103"/>
      <c r="X1835" s="103"/>
      <c r="Y1835" s="445"/>
      <c r="AA1835" s="103"/>
      <c r="AI1835" s="103"/>
    </row>
    <row r="1836" spans="4:35" x14ac:dyDescent="0.3">
      <c r="D1836" s="31"/>
      <c r="N1836" s="103"/>
      <c r="P1836" s="103"/>
      <c r="Q1836" s="103"/>
      <c r="R1836" s="127"/>
      <c r="S1836" s="103"/>
      <c r="T1836" s="103"/>
      <c r="U1836" s="103"/>
      <c r="V1836" s="103"/>
      <c r="W1836" s="103"/>
      <c r="X1836" s="103"/>
      <c r="Y1836" s="445"/>
      <c r="AA1836" s="103"/>
      <c r="AI1836" s="103"/>
    </row>
    <row r="1837" spans="4:35" x14ac:dyDescent="0.3">
      <c r="D1837" s="31"/>
      <c r="N1837" s="103"/>
      <c r="P1837" s="103"/>
      <c r="Q1837" s="103"/>
      <c r="R1837" s="127"/>
      <c r="S1837" s="103"/>
      <c r="T1837" s="103"/>
      <c r="U1837" s="103"/>
      <c r="V1837" s="103"/>
      <c r="W1837" s="103"/>
      <c r="X1837" s="103"/>
      <c r="Y1837" s="445"/>
      <c r="AA1837" s="103"/>
      <c r="AI1837" s="103"/>
    </row>
    <row r="1838" spans="4:35" x14ac:dyDescent="0.3">
      <c r="D1838" s="31"/>
      <c r="N1838" s="103"/>
      <c r="P1838" s="103"/>
      <c r="Q1838" s="103"/>
      <c r="R1838" s="127"/>
      <c r="S1838" s="103"/>
      <c r="T1838" s="103"/>
      <c r="U1838" s="103"/>
      <c r="V1838" s="103"/>
      <c r="W1838" s="103"/>
      <c r="X1838" s="103"/>
      <c r="Y1838" s="445"/>
      <c r="AA1838" s="103"/>
      <c r="AI1838" s="103"/>
    </row>
    <row r="1839" spans="4:35" x14ac:dyDescent="0.3">
      <c r="D1839" s="31"/>
      <c r="N1839" s="103"/>
      <c r="P1839" s="103"/>
      <c r="Q1839" s="103"/>
      <c r="R1839" s="127"/>
      <c r="S1839" s="103"/>
      <c r="T1839" s="103"/>
      <c r="U1839" s="103"/>
      <c r="V1839" s="103"/>
      <c r="W1839" s="103"/>
      <c r="X1839" s="103"/>
      <c r="Y1839" s="445"/>
      <c r="AA1839" s="103"/>
      <c r="AI1839" s="103"/>
    </row>
    <row r="1840" spans="4:35" x14ac:dyDescent="0.3">
      <c r="D1840" s="31"/>
      <c r="N1840" s="103"/>
      <c r="P1840" s="103"/>
      <c r="Q1840" s="103"/>
      <c r="R1840" s="127"/>
      <c r="S1840" s="103"/>
      <c r="T1840" s="103"/>
      <c r="U1840" s="103"/>
      <c r="V1840" s="103"/>
      <c r="W1840" s="103"/>
      <c r="X1840" s="103"/>
      <c r="Y1840" s="445"/>
      <c r="AA1840" s="103"/>
      <c r="AI1840" s="103"/>
    </row>
    <row r="1841" spans="4:35" x14ac:dyDescent="0.3">
      <c r="D1841" s="31"/>
      <c r="N1841" s="103"/>
      <c r="P1841" s="103"/>
      <c r="Q1841" s="103"/>
      <c r="R1841" s="127"/>
      <c r="S1841" s="103"/>
      <c r="T1841" s="103"/>
      <c r="U1841" s="103"/>
      <c r="V1841" s="103"/>
      <c r="W1841" s="103"/>
      <c r="X1841" s="103"/>
      <c r="Y1841" s="445"/>
      <c r="AA1841" s="103"/>
      <c r="AI1841" s="103"/>
    </row>
    <row r="1842" spans="4:35" x14ac:dyDescent="0.3">
      <c r="D1842" s="31"/>
      <c r="N1842" s="103"/>
      <c r="P1842" s="103"/>
      <c r="Q1842" s="103"/>
      <c r="R1842" s="127"/>
      <c r="S1842" s="103"/>
      <c r="T1842" s="103"/>
      <c r="U1842" s="103"/>
      <c r="V1842" s="103"/>
      <c r="W1842" s="103"/>
      <c r="X1842" s="103"/>
      <c r="Y1842" s="445"/>
      <c r="AA1842" s="103"/>
      <c r="AI1842" s="103"/>
    </row>
    <row r="1843" spans="4:35" x14ac:dyDescent="0.3">
      <c r="D1843" s="31"/>
      <c r="N1843" s="103"/>
      <c r="P1843" s="103"/>
      <c r="Q1843" s="103"/>
      <c r="R1843" s="127"/>
      <c r="S1843" s="103"/>
      <c r="T1843" s="103"/>
      <c r="U1843" s="103"/>
      <c r="V1843" s="103"/>
      <c r="W1843" s="103"/>
      <c r="X1843" s="103"/>
      <c r="Y1843" s="445"/>
      <c r="AA1843" s="103"/>
      <c r="AI1843" s="103"/>
    </row>
    <row r="1844" spans="4:35" x14ac:dyDescent="0.3">
      <c r="D1844" s="31"/>
      <c r="N1844" s="103"/>
      <c r="P1844" s="103"/>
      <c r="Q1844" s="103"/>
      <c r="R1844" s="127"/>
      <c r="S1844" s="103"/>
      <c r="T1844" s="103"/>
      <c r="U1844" s="103"/>
      <c r="V1844" s="103"/>
      <c r="W1844" s="103"/>
      <c r="X1844" s="103"/>
      <c r="Y1844" s="445"/>
      <c r="AA1844" s="103"/>
      <c r="AI1844" s="103"/>
    </row>
    <row r="1845" spans="4:35" x14ac:dyDescent="0.3">
      <c r="D1845" s="31"/>
      <c r="N1845" s="103"/>
      <c r="P1845" s="103"/>
      <c r="Q1845" s="103"/>
      <c r="R1845" s="127"/>
      <c r="S1845" s="103"/>
      <c r="T1845" s="103"/>
      <c r="U1845" s="103"/>
      <c r="V1845" s="103"/>
      <c r="W1845" s="103"/>
      <c r="X1845" s="103"/>
      <c r="Y1845" s="445"/>
      <c r="AA1845" s="103"/>
      <c r="AI1845" s="103"/>
    </row>
    <row r="1846" spans="4:35" x14ac:dyDescent="0.3">
      <c r="D1846" s="31"/>
      <c r="N1846" s="103"/>
      <c r="P1846" s="103"/>
      <c r="Q1846" s="103"/>
      <c r="R1846" s="127"/>
      <c r="S1846" s="103"/>
      <c r="T1846" s="103"/>
      <c r="U1846" s="103"/>
      <c r="V1846" s="103"/>
      <c r="W1846" s="103"/>
      <c r="X1846" s="103"/>
      <c r="Y1846" s="445"/>
      <c r="AA1846" s="103"/>
      <c r="AI1846" s="103"/>
    </row>
    <row r="1847" spans="4:35" x14ac:dyDescent="0.3">
      <c r="D1847" s="31"/>
      <c r="N1847" s="103"/>
      <c r="P1847" s="103"/>
      <c r="Q1847" s="103"/>
      <c r="R1847" s="127"/>
      <c r="S1847" s="103"/>
      <c r="T1847" s="103"/>
      <c r="U1847" s="103"/>
      <c r="V1847" s="103"/>
      <c r="W1847" s="103"/>
      <c r="X1847" s="103"/>
      <c r="Y1847" s="445"/>
      <c r="AA1847" s="103"/>
      <c r="AI1847" s="103"/>
    </row>
    <row r="1848" spans="4:35" x14ac:dyDescent="0.3">
      <c r="D1848" s="31"/>
      <c r="N1848" s="103"/>
      <c r="P1848" s="103"/>
      <c r="Q1848" s="103"/>
      <c r="R1848" s="127"/>
      <c r="S1848" s="103"/>
      <c r="T1848" s="103"/>
      <c r="U1848" s="103"/>
      <c r="V1848" s="103"/>
      <c r="W1848" s="103"/>
      <c r="X1848" s="103"/>
      <c r="Y1848" s="445"/>
      <c r="AA1848" s="103"/>
      <c r="AI1848" s="103"/>
    </row>
    <row r="1849" spans="4:35" x14ac:dyDescent="0.3">
      <c r="D1849" s="31"/>
      <c r="N1849" s="103"/>
      <c r="P1849" s="103"/>
      <c r="Q1849" s="103"/>
      <c r="R1849" s="127"/>
      <c r="S1849" s="103"/>
      <c r="T1849" s="103"/>
      <c r="U1849" s="103"/>
      <c r="V1849" s="103"/>
      <c r="W1849" s="103"/>
      <c r="X1849" s="103"/>
      <c r="Y1849" s="445"/>
      <c r="AA1849" s="103"/>
      <c r="AI1849" s="103"/>
    </row>
    <row r="1850" spans="4:35" x14ac:dyDescent="0.3">
      <c r="D1850" s="31"/>
      <c r="N1850" s="103"/>
      <c r="P1850" s="103"/>
      <c r="Q1850" s="103"/>
      <c r="R1850" s="127"/>
      <c r="S1850" s="103"/>
      <c r="T1850" s="103"/>
      <c r="U1850" s="103"/>
      <c r="V1850" s="103"/>
      <c r="W1850" s="103"/>
      <c r="X1850" s="103"/>
      <c r="Y1850" s="445"/>
      <c r="AA1850" s="103"/>
      <c r="AI1850" s="103"/>
    </row>
    <row r="1851" spans="4:35" x14ac:dyDescent="0.3">
      <c r="D1851" s="31"/>
      <c r="N1851" s="103"/>
      <c r="P1851" s="103"/>
      <c r="Q1851" s="103"/>
      <c r="R1851" s="127"/>
      <c r="S1851" s="103"/>
      <c r="T1851" s="103"/>
      <c r="U1851" s="103"/>
      <c r="V1851" s="103"/>
      <c r="W1851" s="103"/>
      <c r="X1851" s="103"/>
      <c r="Y1851" s="445"/>
      <c r="AA1851" s="103"/>
      <c r="AI1851" s="103"/>
    </row>
    <row r="1852" spans="4:35" x14ac:dyDescent="0.3">
      <c r="D1852" s="31"/>
      <c r="N1852" s="103"/>
      <c r="P1852" s="103"/>
      <c r="Q1852" s="103"/>
      <c r="R1852" s="127"/>
      <c r="S1852" s="103"/>
      <c r="T1852" s="103"/>
      <c r="U1852" s="103"/>
      <c r="V1852" s="103"/>
      <c r="W1852" s="103"/>
      <c r="X1852" s="103"/>
      <c r="Y1852" s="445"/>
      <c r="AA1852" s="103"/>
      <c r="AI1852" s="103"/>
    </row>
    <row r="1853" spans="4:35" x14ac:dyDescent="0.3">
      <c r="D1853" s="31"/>
      <c r="N1853" s="103"/>
      <c r="P1853" s="103"/>
      <c r="Q1853" s="103"/>
      <c r="R1853" s="127"/>
      <c r="S1853" s="103"/>
      <c r="T1853" s="103"/>
      <c r="U1853" s="103"/>
      <c r="V1853" s="103"/>
      <c r="W1853" s="103"/>
      <c r="X1853" s="103"/>
      <c r="Y1853" s="445"/>
      <c r="AA1853" s="103"/>
      <c r="AI1853" s="103"/>
    </row>
    <row r="1854" spans="4:35" x14ac:dyDescent="0.3">
      <c r="D1854" s="31"/>
      <c r="N1854" s="103"/>
      <c r="P1854" s="103"/>
      <c r="Q1854" s="103"/>
      <c r="R1854" s="127"/>
      <c r="S1854" s="103"/>
      <c r="T1854" s="103"/>
      <c r="U1854" s="103"/>
      <c r="V1854" s="103"/>
      <c r="W1854" s="103"/>
      <c r="X1854" s="103"/>
      <c r="Y1854" s="445"/>
      <c r="AA1854" s="103"/>
      <c r="AI1854" s="103"/>
    </row>
    <row r="1855" spans="4:35" x14ac:dyDescent="0.3">
      <c r="D1855" s="31"/>
      <c r="N1855" s="103"/>
      <c r="P1855" s="103"/>
      <c r="Q1855" s="103"/>
      <c r="R1855" s="127"/>
      <c r="S1855" s="103"/>
      <c r="T1855" s="103"/>
      <c r="U1855" s="103"/>
      <c r="V1855" s="103"/>
      <c r="W1855" s="103"/>
      <c r="X1855" s="103"/>
      <c r="Y1855" s="445"/>
      <c r="AA1855" s="103"/>
      <c r="AI1855" s="103"/>
    </row>
    <row r="1856" spans="4:35" x14ac:dyDescent="0.3">
      <c r="D1856" s="31"/>
      <c r="N1856" s="103"/>
      <c r="P1856" s="103"/>
      <c r="Q1856" s="103"/>
      <c r="R1856" s="127"/>
      <c r="S1856" s="103"/>
      <c r="T1856" s="103"/>
      <c r="U1856" s="103"/>
      <c r="V1856" s="103"/>
      <c r="W1856" s="103"/>
      <c r="X1856" s="103"/>
      <c r="Y1856" s="445"/>
      <c r="AA1856" s="103"/>
      <c r="AI1856" s="103"/>
    </row>
    <row r="1857" spans="4:35" x14ac:dyDescent="0.3">
      <c r="D1857" s="31"/>
      <c r="N1857" s="103"/>
      <c r="P1857" s="103"/>
      <c r="Q1857" s="103"/>
      <c r="R1857" s="127"/>
      <c r="S1857" s="103"/>
      <c r="T1857" s="103"/>
      <c r="U1857" s="103"/>
      <c r="V1857" s="103"/>
      <c r="W1857" s="103"/>
      <c r="X1857" s="103"/>
      <c r="Y1857" s="445"/>
      <c r="AA1857" s="103"/>
      <c r="AI1857" s="103"/>
    </row>
    <row r="1858" spans="4:35" x14ac:dyDescent="0.3">
      <c r="D1858" s="31"/>
      <c r="N1858" s="103"/>
      <c r="P1858" s="103"/>
      <c r="Q1858" s="103"/>
      <c r="R1858" s="127"/>
      <c r="S1858" s="103"/>
      <c r="T1858" s="103"/>
      <c r="U1858" s="103"/>
      <c r="V1858" s="103"/>
      <c r="W1858" s="103"/>
      <c r="X1858" s="103"/>
      <c r="Y1858" s="445"/>
      <c r="AA1858" s="103"/>
      <c r="AI1858" s="103"/>
    </row>
    <row r="1859" spans="4:35" x14ac:dyDescent="0.3">
      <c r="D1859" s="31"/>
      <c r="N1859" s="103"/>
      <c r="P1859" s="103"/>
      <c r="Q1859" s="103"/>
      <c r="R1859" s="127"/>
      <c r="S1859" s="103"/>
      <c r="T1859" s="103"/>
      <c r="U1859" s="103"/>
      <c r="V1859" s="103"/>
      <c r="W1859" s="103"/>
      <c r="X1859" s="103"/>
      <c r="Y1859" s="445"/>
      <c r="AA1859" s="103"/>
      <c r="AI1859" s="103"/>
    </row>
    <row r="1860" spans="4:35" x14ac:dyDescent="0.3">
      <c r="D1860" s="31"/>
      <c r="N1860" s="103"/>
      <c r="P1860" s="103"/>
      <c r="Q1860" s="103"/>
      <c r="R1860" s="127"/>
      <c r="S1860" s="103"/>
      <c r="T1860" s="103"/>
      <c r="U1860" s="103"/>
      <c r="V1860" s="103"/>
      <c r="W1860" s="103"/>
      <c r="X1860" s="103"/>
      <c r="Y1860" s="445"/>
      <c r="AA1860" s="103"/>
      <c r="AI1860" s="103"/>
    </row>
    <row r="1861" spans="4:35" x14ac:dyDescent="0.3">
      <c r="D1861" s="31"/>
      <c r="N1861" s="103"/>
      <c r="P1861" s="103"/>
      <c r="Q1861" s="103"/>
      <c r="R1861" s="127"/>
      <c r="S1861" s="103"/>
      <c r="T1861" s="103"/>
      <c r="U1861" s="103"/>
      <c r="V1861" s="103"/>
      <c r="W1861" s="103"/>
      <c r="X1861" s="103"/>
      <c r="Y1861" s="445"/>
      <c r="AA1861" s="103"/>
      <c r="AI1861" s="103"/>
    </row>
    <row r="1862" spans="4:35" x14ac:dyDescent="0.3">
      <c r="D1862" s="31"/>
      <c r="N1862" s="103"/>
      <c r="P1862" s="103"/>
      <c r="Q1862" s="103"/>
      <c r="R1862" s="127"/>
      <c r="S1862" s="103"/>
      <c r="T1862" s="103"/>
      <c r="U1862" s="103"/>
      <c r="V1862" s="103"/>
      <c r="W1862" s="103"/>
      <c r="X1862" s="103"/>
      <c r="Y1862" s="445"/>
      <c r="AA1862" s="103"/>
      <c r="AI1862" s="103"/>
    </row>
    <row r="1863" spans="4:35" x14ac:dyDescent="0.3">
      <c r="D1863" s="31"/>
      <c r="N1863" s="103"/>
      <c r="P1863" s="103"/>
      <c r="Q1863" s="103"/>
      <c r="R1863" s="127"/>
      <c r="S1863" s="103"/>
      <c r="T1863" s="103"/>
      <c r="U1863" s="103"/>
      <c r="V1863" s="103"/>
      <c r="W1863" s="103"/>
      <c r="X1863" s="103"/>
      <c r="Y1863" s="445"/>
      <c r="AA1863" s="103"/>
      <c r="AI1863" s="103"/>
    </row>
    <row r="1864" spans="4:35" x14ac:dyDescent="0.3">
      <c r="D1864" s="31"/>
      <c r="N1864" s="103"/>
      <c r="P1864" s="103"/>
      <c r="Q1864" s="103"/>
      <c r="R1864" s="127"/>
      <c r="S1864" s="103"/>
      <c r="T1864" s="103"/>
      <c r="U1864" s="103"/>
      <c r="V1864" s="103"/>
      <c r="W1864" s="103"/>
      <c r="X1864" s="103"/>
      <c r="Y1864" s="445"/>
      <c r="AA1864" s="103"/>
      <c r="AI1864" s="103"/>
    </row>
    <row r="1865" spans="4:35" x14ac:dyDescent="0.3">
      <c r="D1865" s="31"/>
      <c r="N1865" s="103"/>
      <c r="P1865" s="103"/>
      <c r="Q1865" s="103"/>
      <c r="R1865" s="127"/>
      <c r="S1865" s="103"/>
      <c r="T1865" s="103"/>
      <c r="U1865" s="103"/>
      <c r="V1865" s="103"/>
      <c r="W1865" s="103"/>
      <c r="X1865" s="103"/>
      <c r="Y1865" s="445"/>
      <c r="AA1865" s="103"/>
      <c r="AI1865" s="103"/>
    </row>
    <row r="1866" spans="4:35" x14ac:dyDescent="0.3">
      <c r="D1866" s="31"/>
      <c r="N1866" s="103"/>
      <c r="P1866" s="103"/>
      <c r="Q1866" s="103"/>
      <c r="R1866" s="127"/>
      <c r="S1866" s="103"/>
      <c r="T1866" s="103"/>
      <c r="U1866" s="103"/>
      <c r="V1866" s="103"/>
      <c r="W1866" s="103"/>
      <c r="X1866" s="103"/>
      <c r="Y1866" s="445"/>
      <c r="AA1866" s="103"/>
      <c r="AI1866" s="103"/>
    </row>
    <row r="1867" spans="4:35" x14ac:dyDescent="0.3">
      <c r="D1867" s="31"/>
      <c r="N1867" s="103"/>
      <c r="P1867" s="103"/>
      <c r="Q1867" s="103"/>
      <c r="R1867" s="127"/>
      <c r="S1867" s="103"/>
      <c r="T1867" s="103"/>
      <c r="U1867" s="103"/>
      <c r="V1867" s="103"/>
      <c r="W1867" s="103"/>
      <c r="X1867" s="103"/>
      <c r="Y1867" s="445"/>
      <c r="AA1867" s="103"/>
      <c r="AI1867" s="103"/>
    </row>
    <row r="1868" spans="4:35" x14ac:dyDescent="0.3">
      <c r="D1868" s="31"/>
      <c r="N1868" s="103"/>
      <c r="P1868" s="103"/>
      <c r="Q1868" s="103"/>
      <c r="R1868" s="127"/>
      <c r="S1868" s="103"/>
      <c r="T1868" s="103"/>
      <c r="U1868" s="103"/>
      <c r="V1868" s="103"/>
      <c r="W1868" s="103"/>
      <c r="X1868" s="103"/>
      <c r="Y1868" s="445"/>
      <c r="AA1868" s="103"/>
      <c r="AI1868" s="103"/>
    </row>
    <row r="1869" spans="4:35" x14ac:dyDescent="0.3">
      <c r="D1869" s="31"/>
      <c r="N1869" s="103"/>
      <c r="P1869" s="103"/>
      <c r="Q1869" s="103"/>
      <c r="R1869" s="127"/>
      <c r="S1869" s="103"/>
      <c r="T1869" s="103"/>
      <c r="U1869" s="103"/>
      <c r="V1869" s="103"/>
      <c r="W1869" s="103"/>
      <c r="X1869" s="103"/>
      <c r="Y1869" s="445"/>
      <c r="AA1869" s="103"/>
      <c r="AI1869" s="103"/>
    </row>
    <row r="1870" spans="4:35" x14ac:dyDescent="0.3">
      <c r="D1870" s="31"/>
      <c r="N1870" s="103"/>
      <c r="P1870" s="103"/>
      <c r="Q1870" s="103"/>
      <c r="R1870" s="127"/>
      <c r="S1870" s="103"/>
      <c r="T1870" s="103"/>
      <c r="U1870" s="103"/>
      <c r="V1870" s="103"/>
      <c r="W1870" s="103"/>
      <c r="X1870" s="103"/>
      <c r="Y1870" s="445"/>
      <c r="AA1870" s="103"/>
      <c r="AI1870" s="103"/>
    </row>
    <row r="1871" spans="4:35" x14ac:dyDescent="0.3">
      <c r="D1871" s="31"/>
      <c r="N1871" s="103"/>
      <c r="P1871" s="103"/>
      <c r="Q1871" s="103"/>
      <c r="R1871" s="127"/>
      <c r="S1871" s="103"/>
      <c r="T1871" s="103"/>
      <c r="U1871" s="103"/>
      <c r="V1871" s="103"/>
      <c r="W1871" s="103"/>
      <c r="X1871" s="103"/>
      <c r="Y1871" s="445"/>
      <c r="AA1871" s="103"/>
      <c r="AI1871" s="103"/>
    </row>
    <row r="1872" spans="4:35" x14ac:dyDescent="0.3">
      <c r="D1872" s="31"/>
      <c r="N1872" s="103"/>
      <c r="P1872" s="103"/>
      <c r="Q1872" s="103"/>
      <c r="R1872" s="127"/>
      <c r="S1872" s="103"/>
      <c r="T1872" s="103"/>
      <c r="U1872" s="103"/>
      <c r="V1872" s="103"/>
      <c r="W1872" s="103"/>
      <c r="X1872" s="103"/>
      <c r="Y1872" s="445"/>
      <c r="AA1872" s="103"/>
      <c r="AI1872" s="103"/>
    </row>
    <row r="1873" spans="4:35" x14ac:dyDescent="0.3">
      <c r="D1873" s="31"/>
      <c r="N1873" s="103"/>
      <c r="P1873" s="103"/>
      <c r="Q1873" s="103"/>
      <c r="R1873" s="127"/>
      <c r="S1873" s="103"/>
      <c r="T1873" s="103"/>
      <c r="U1873" s="103"/>
      <c r="V1873" s="103"/>
      <c r="W1873" s="103"/>
      <c r="X1873" s="103"/>
      <c r="Y1873" s="445"/>
      <c r="AA1873" s="103"/>
      <c r="AI1873" s="103"/>
    </row>
    <row r="1874" spans="4:35" x14ac:dyDescent="0.3">
      <c r="D1874" s="31"/>
      <c r="N1874" s="103"/>
      <c r="P1874" s="103"/>
      <c r="Q1874" s="103"/>
      <c r="R1874" s="127"/>
      <c r="S1874" s="103"/>
      <c r="T1874" s="103"/>
      <c r="U1874" s="103"/>
      <c r="V1874" s="103"/>
      <c r="W1874" s="103"/>
      <c r="X1874" s="103"/>
      <c r="Y1874" s="445"/>
      <c r="AA1874" s="103"/>
      <c r="AI1874" s="103"/>
    </row>
    <row r="1875" spans="4:35" x14ac:dyDescent="0.3">
      <c r="D1875" s="31"/>
      <c r="N1875" s="103"/>
      <c r="P1875" s="103"/>
      <c r="Q1875" s="103"/>
      <c r="R1875" s="127"/>
      <c r="S1875" s="103"/>
      <c r="T1875" s="103"/>
      <c r="U1875" s="103"/>
      <c r="V1875" s="103"/>
      <c r="W1875" s="103"/>
      <c r="X1875" s="103"/>
      <c r="Y1875" s="445"/>
      <c r="AA1875" s="103"/>
      <c r="AI1875" s="103"/>
    </row>
    <row r="1876" spans="4:35" x14ac:dyDescent="0.3">
      <c r="D1876" s="31"/>
      <c r="N1876" s="103"/>
      <c r="P1876" s="103"/>
      <c r="Q1876" s="103"/>
      <c r="R1876" s="127"/>
      <c r="S1876" s="103"/>
      <c r="T1876" s="103"/>
      <c r="U1876" s="103"/>
      <c r="V1876" s="103"/>
      <c r="W1876" s="103"/>
      <c r="X1876" s="103"/>
      <c r="Y1876" s="445"/>
      <c r="AA1876" s="103"/>
      <c r="AI1876" s="103"/>
    </row>
    <row r="1877" spans="4:35" x14ac:dyDescent="0.3">
      <c r="D1877" s="31"/>
      <c r="N1877" s="103"/>
      <c r="P1877" s="103"/>
      <c r="Q1877" s="103"/>
      <c r="R1877" s="127"/>
      <c r="S1877" s="103"/>
      <c r="T1877" s="103"/>
      <c r="U1877" s="103"/>
      <c r="V1877" s="103"/>
      <c r="W1877" s="103"/>
      <c r="X1877" s="103"/>
      <c r="Y1877" s="445"/>
      <c r="AA1877" s="103"/>
      <c r="AI1877" s="103"/>
    </row>
    <row r="1878" spans="4:35" x14ac:dyDescent="0.3">
      <c r="D1878" s="31"/>
      <c r="N1878" s="103"/>
      <c r="P1878" s="103"/>
      <c r="Q1878" s="103"/>
      <c r="R1878" s="127"/>
      <c r="S1878" s="103"/>
      <c r="T1878" s="103"/>
      <c r="U1878" s="103"/>
      <c r="V1878" s="103"/>
      <c r="W1878" s="103"/>
      <c r="X1878" s="103"/>
      <c r="Y1878" s="445"/>
      <c r="AA1878" s="103"/>
      <c r="AI1878" s="103"/>
    </row>
    <row r="1879" spans="4:35" x14ac:dyDescent="0.3">
      <c r="D1879" s="31"/>
      <c r="N1879" s="103"/>
      <c r="P1879" s="103"/>
      <c r="Q1879" s="103"/>
      <c r="R1879" s="127"/>
      <c r="S1879" s="103"/>
      <c r="T1879" s="103"/>
      <c r="U1879" s="103"/>
      <c r="V1879" s="103"/>
      <c r="W1879" s="103"/>
      <c r="X1879" s="103"/>
      <c r="Y1879" s="445"/>
      <c r="AA1879" s="103"/>
      <c r="AI1879" s="103"/>
    </row>
    <row r="1880" spans="4:35" x14ac:dyDescent="0.3">
      <c r="D1880" s="31"/>
      <c r="N1880" s="103"/>
      <c r="P1880" s="103"/>
      <c r="Q1880" s="103"/>
      <c r="R1880" s="127"/>
      <c r="S1880" s="103"/>
      <c r="T1880" s="103"/>
      <c r="U1880" s="103"/>
      <c r="V1880" s="103"/>
      <c r="W1880" s="103"/>
      <c r="X1880" s="103"/>
      <c r="Y1880" s="445"/>
      <c r="AA1880" s="103"/>
      <c r="AI1880" s="103"/>
    </row>
    <row r="1881" spans="4:35" x14ac:dyDescent="0.3">
      <c r="D1881" s="31"/>
      <c r="N1881" s="103"/>
      <c r="P1881" s="103"/>
      <c r="Q1881" s="103"/>
      <c r="R1881" s="127"/>
      <c r="S1881" s="103"/>
      <c r="T1881" s="103"/>
      <c r="U1881" s="103"/>
      <c r="V1881" s="103"/>
      <c r="W1881" s="103"/>
      <c r="X1881" s="103"/>
      <c r="Y1881" s="445"/>
      <c r="AA1881" s="103"/>
      <c r="AI1881" s="103"/>
    </row>
    <row r="1882" spans="4:35" x14ac:dyDescent="0.3">
      <c r="D1882" s="31"/>
      <c r="N1882" s="103"/>
      <c r="P1882" s="103"/>
      <c r="Q1882" s="103"/>
      <c r="R1882" s="127"/>
      <c r="S1882" s="103"/>
      <c r="T1882" s="103"/>
      <c r="U1882" s="103"/>
      <c r="V1882" s="103"/>
      <c r="W1882" s="103"/>
      <c r="X1882" s="103"/>
      <c r="Y1882" s="445"/>
      <c r="AA1882" s="103"/>
      <c r="AI1882" s="103"/>
    </row>
    <row r="1883" spans="4:35" x14ac:dyDescent="0.3">
      <c r="D1883" s="31"/>
      <c r="N1883" s="103"/>
      <c r="P1883" s="103"/>
      <c r="Q1883" s="103"/>
      <c r="R1883" s="127"/>
      <c r="S1883" s="103"/>
      <c r="T1883" s="103"/>
      <c r="U1883" s="103"/>
      <c r="V1883" s="103"/>
      <c r="W1883" s="103"/>
      <c r="X1883" s="103"/>
      <c r="Y1883" s="445"/>
      <c r="AA1883" s="103"/>
      <c r="AI1883" s="103"/>
    </row>
    <row r="1884" spans="4:35" x14ac:dyDescent="0.3">
      <c r="D1884" s="31"/>
      <c r="N1884" s="103"/>
      <c r="P1884" s="103"/>
      <c r="Q1884" s="103"/>
      <c r="R1884" s="127"/>
      <c r="S1884" s="103"/>
      <c r="T1884" s="103"/>
      <c r="U1884" s="103"/>
      <c r="V1884" s="103"/>
      <c r="W1884" s="103"/>
      <c r="X1884" s="103"/>
      <c r="Y1884" s="445"/>
      <c r="AA1884" s="103"/>
      <c r="AI1884" s="103"/>
    </row>
    <row r="1885" spans="4:35" x14ac:dyDescent="0.3">
      <c r="D1885" s="31"/>
      <c r="N1885" s="103"/>
      <c r="P1885" s="103"/>
      <c r="Q1885" s="103"/>
      <c r="R1885" s="127"/>
      <c r="S1885" s="103"/>
      <c r="T1885" s="103"/>
      <c r="U1885" s="103"/>
      <c r="V1885" s="103"/>
      <c r="W1885" s="103"/>
      <c r="X1885" s="103"/>
      <c r="Y1885" s="445"/>
      <c r="AA1885" s="103"/>
      <c r="AI1885" s="103"/>
    </row>
    <row r="1886" spans="4:35" x14ac:dyDescent="0.3">
      <c r="D1886" s="31"/>
      <c r="N1886" s="103"/>
      <c r="P1886" s="103"/>
      <c r="Q1886" s="103"/>
      <c r="R1886" s="127"/>
      <c r="S1886" s="103"/>
      <c r="T1886" s="103"/>
      <c r="U1886" s="103"/>
      <c r="V1886" s="103"/>
      <c r="W1886" s="103"/>
      <c r="X1886" s="103"/>
      <c r="Y1886" s="445"/>
      <c r="AA1886" s="103"/>
      <c r="AI1886" s="103"/>
    </row>
    <row r="1887" spans="4:35" x14ac:dyDescent="0.3">
      <c r="D1887" s="31"/>
      <c r="N1887" s="103"/>
      <c r="P1887" s="103"/>
      <c r="Q1887" s="103"/>
      <c r="R1887" s="127"/>
      <c r="S1887" s="103"/>
      <c r="T1887" s="103"/>
      <c r="U1887" s="103"/>
      <c r="V1887" s="103"/>
      <c r="W1887" s="103"/>
      <c r="X1887" s="103"/>
      <c r="Y1887" s="445"/>
      <c r="AA1887" s="103"/>
      <c r="AI1887" s="103"/>
    </row>
    <row r="1888" spans="4:35" x14ac:dyDescent="0.3">
      <c r="D1888" s="31"/>
      <c r="N1888" s="103"/>
      <c r="P1888" s="103"/>
      <c r="Q1888" s="103"/>
      <c r="R1888" s="127"/>
      <c r="S1888" s="103"/>
      <c r="T1888" s="103"/>
      <c r="U1888" s="103"/>
      <c r="V1888" s="103"/>
      <c r="W1888" s="103"/>
      <c r="X1888" s="103"/>
      <c r="Y1888" s="445"/>
      <c r="AA1888" s="103"/>
      <c r="AI1888" s="103"/>
    </row>
    <row r="1889" spans="4:35" x14ac:dyDescent="0.3">
      <c r="D1889" s="31"/>
      <c r="N1889" s="103"/>
      <c r="P1889" s="103"/>
      <c r="Q1889" s="103"/>
      <c r="R1889" s="127"/>
      <c r="S1889" s="103"/>
      <c r="T1889" s="103"/>
      <c r="U1889" s="103"/>
      <c r="V1889" s="103"/>
      <c r="W1889" s="103"/>
      <c r="X1889" s="103"/>
      <c r="Y1889" s="445"/>
      <c r="AA1889" s="103"/>
      <c r="AI1889" s="103"/>
    </row>
    <row r="1890" spans="4:35" x14ac:dyDescent="0.3">
      <c r="D1890" s="31"/>
      <c r="N1890" s="103"/>
      <c r="P1890" s="103"/>
      <c r="Q1890" s="103"/>
      <c r="R1890" s="127"/>
      <c r="S1890" s="103"/>
      <c r="T1890" s="103"/>
      <c r="U1890" s="103"/>
      <c r="V1890" s="103"/>
      <c r="W1890" s="103"/>
      <c r="X1890" s="103"/>
      <c r="Y1890" s="445"/>
      <c r="AA1890" s="103"/>
      <c r="AI1890" s="103"/>
    </row>
    <row r="1891" spans="4:35" x14ac:dyDescent="0.3">
      <c r="D1891" s="31"/>
      <c r="N1891" s="103"/>
      <c r="P1891" s="103"/>
      <c r="Q1891" s="103"/>
      <c r="R1891" s="127"/>
      <c r="S1891" s="103"/>
      <c r="T1891" s="103"/>
      <c r="U1891" s="103"/>
      <c r="V1891" s="103"/>
      <c r="W1891" s="103"/>
      <c r="X1891" s="103"/>
      <c r="Y1891" s="445"/>
      <c r="AA1891" s="103"/>
      <c r="AI1891" s="103"/>
    </row>
    <row r="1892" spans="4:35" x14ac:dyDescent="0.3">
      <c r="D1892" s="31"/>
      <c r="N1892" s="103"/>
      <c r="P1892" s="103"/>
      <c r="Q1892" s="103"/>
      <c r="R1892" s="127"/>
      <c r="S1892" s="103"/>
      <c r="T1892" s="103"/>
      <c r="U1892" s="103"/>
      <c r="V1892" s="103"/>
      <c r="W1892" s="103"/>
      <c r="X1892" s="103"/>
      <c r="Y1892" s="445"/>
      <c r="AA1892" s="103"/>
      <c r="AI1892" s="103"/>
    </row>
    <row r="1893" spans="4:35" x14ac:dyDescent="0.3">
      <c r="D1893" s="31"/>
      <c r="N1893" s="103"/>
      <c r="P1893" s="103"/>
      <c r="Q1893" s="103"/>
      <c r="R1893" s="127"/>
      <c r="S1893" s="103"/>
      <c r="T1893" s="103"/>
      <c r="U1893" s="103"/>
      <c r="V1893" s="103"/>
      <c r="W1893" s="103"/>
      <c r="X1893" s="103"/>
      <c r="Y1893" s="445"/>
      <c r="AA1893" s="103"/>
      <c r="AI1893" s="103"/>
    </row>
    <row r="1894" spans="4:35" x14ac:dyDescent="0.3">
      <c r="D1894" s="31"/>
      <c r="N1894" s="103"/>
      <c r="P1894" s="103"/>
      <c r="Q1894" s="103"/>
      <c r="R1894" s="127"/>
      <c r="S1894" s="103"/>
      <c r="T1894" s="103"/>
      <c r="U1894" s="103"/>
      <c r="V1894" s="103"/>
      <c r="W1894" s="103"/>
      <c r="X1894" s="103"/>
      <c r="Y1894" s="445"/>
      <c r="AA1894" s="103"/>
      <c r="AI1894" s="103"/>
    </row>
    <row r="1895" spans="4:35" x14ac:dyDescent="0.3">
      <c r="D1895" s="31"/>
      <c r="N1895" s="103"/>
      <c r="P1895" s="103"/>
      <c r="Q1895" s="103"/>
      <c r="R1895" s="127"/>
      <c r="S1895" s="103"/>
      <c r="T1895" s="103"/>
      <c r="U1895" s="103"/>
      <c r="V1895" s="103"/>
      <c r="W1895" s="103"/>
      <c r="X1895" s="103"/>
      <c r="Y1895" s="445"/>
      <c r="AA1895" s="103"/>
      <c r="AI1895" s="103"/>
    </row>
    <row r="1896" spans="4:35" x14ac:dyDescent="0.3">
      <c r="D1896" s="31"/>
      <c r="N1896" s="103"/>
      <c r="P1896" s="103"/>
      <c r="Q1896" s="103"/>
      <c r="R1896" s="127"/>
      <c r="S1896" s="103"/>
      <c r="T1896" s="103"/>
      <c r="U1896" s="103"/>
      <c r="V1896" s="103"/>
      <c r="W1896" s="103"/>
      <c r="X1896" s="103"/>
      <c r="Y1896" s="445"/>
      <c r="AA1896" s="103"/>
      <c r="AI1896" s="103"/>
    </row>
    <row r="1897" spans="4:35" x14ac:dyDescent="0.3">
      <c r="D1897" s="31"/>
      <c r="N1897" s="103"/>
      <c r="P1897" s="103"/>
      <c r="Q1897" s="103"/>
      <c r="R1897" s="127"/>
      <c r="S1897" s="103"/>
      <c r="T1897" s="103"/>
      <c r="U1897" s="103"/>
      <c r="V1897" s="103"/>
      <c r="W1897" s="103"/>
      <c r="X1897" s="103"/>
      <c r="Y1897" s="445"/>
      <c r="AA1897" s="103"/>
      <c r="AI1897" s="103"/>
    </row>
    <row r="1898" spans="4:35" x14ac:dyDescent="0.3">
      <c r="D1898" s="31"/>
      <c r="N1898" s="103"/>
      <c r="P1898" s="103"/>
      <c r="Q1898" s="103"/>
      <c r="R1898" s="127"/>
      <c r="S1898" s="103"/>
      <c r="T1898" s="103"/>
      <c r="U1898" s="103"/>
      <c r="V1898" s="103"/>
      <c r="W1898" s="103"/>
      <c r="X1898" s="103"/>
      <c r="Y1898" s="445"/>
      <c r="AA1898" s="103"/>
      <c r="AI1898" s="103"/>
    </row>
    <row r="1899" spans="4:35" x14ac:dyDescent="0.3">
      <c r="D1899" s="31"/>
      <c r="N1899" s="103"/>
      <c r="P1899" s="103"/>
      <c r="Q1899" s="103"/>
      <c r="R1899" s="127"/>
      <c r="S1899" s="103"/>
      <c r="T1899" s="103"/>
      <c r="U1899" s="103"/>
      <c r="V1899" s="103"/>
      <c r="W1899" s="103"/>
      <c r="X1899" s="103"/>
      <c r="Y1899" s="445"/>
      <c r="AA1899" s="103"/>
      <c r="AI1899" s="103"/>
    </row>
    <row r="1900" spans="4:35" x14ac:dyDescent="0.3">
      <c r="D1900" s="31"/>
      <c r="N1900" s="103"/>
      <c r="P1900" s="103"/>
      <c r="Q1900" s="103"/>
      <c r="R1900" s="127"/>
      <c r="S1900" s="103"/>
      <c r="T1900" s="103"/>
      <c r="U1900" s="103"/>
      <c r="V1900" s="103"/>
      <c r="W1900" s="103"/>
      <c r="X1900" s="103"/>
      <c r="Y1900" s="445"/>
      <c r="AA1900" s="103"/>
      <c r="AI1900" s="103"/>
    </row>
    <row r="1901" spans="4:35" x14ac:dyDescent="0.3">
      <c r="D1901" s="31"/>
      <c r="N1901" s="103"/>
      <c r="P1901" s="103"/>
      <c r="Q1901" s="103"/>
      <c r="R1901" s="127"/>
      <c r="S1901" s="103"/>
      <c r="T1901" s="103"/>
      <c r="U1901" s="103"/>
      <c r="V1901" s="103"/>
      <c r="W1901" s="103"/>
      <c r="X1901" s="103"/>
      <c r="Y1901" s="445"/>
      <c r="AA1901" s="103"/>
      <c r="AI1901" s="103"/>
    </row>
    <row r="1902" spans="4:35" x14ac:dyDescent="0.3">
      <c r="D1902" s="31"/>
      <c r="N1902" s="103"/>
      <c r="P1902" s="103"/>
      <c r="Q1902" s="103"/>
      <c r="R1902" s="127"/>
      <c r="S1902" s="103"/>
      <c r="T1902" s="103"/>
      <c r="U1902" s="103"/>
      <c r="V1902" s="103"/>
      <c r="W1902" s="103"/>
      <c r="X1902" s="103"/>
      <c r="Y1902" s="445"/>
      <c r="AA1902" s="103"/>
      <c r="AI1902" s="103"/>
    </row>
    <row r="1903" spans="4:35" x14ac:dyDescent="0.3">
      <c r="D1903" s="31"/>
      <c r="N1903" s="103"/>
      <c r="P1903" s="103"/>
      <c r="Q1903" s="103"/>
      <c r="R1903" s="127"/>
      <c r="S1903" s="103"/>
      <c r="T1903" s="103"/>
      <c r="U1903" s="103"/>
      <c r="V1903" s="103"/>
      <c r="W1903" s="103"/>
      <c r="X1903" s="103"/>
      <c r="Y1903" s="445"/>
      <c r="AA1903" s="103"/>
      <c r="AI1903" s="103"/>
    </row>
    <row r="1904" spans="4:35" x14ac:dyDescent="0.3">
      <c r="D1904" s="31"/>
      <c r="N1904" s="103"/>
      <c r="P1904" s="103"/>
      <c r="Q1904" s="103"/>
      <c r="R1904" s="127"/>
      <c r="S1904" s="103"/>
      <c r="T1904" s="103"/>
      <c r="U1904" s="103"/>
      <c r="V1904" s="103"/>
      <c r="W1904" s="103"/>
      <c r="X1904" s="103"/>
      <c r="Y1904" s="445"/>
      <c r="AA1904" s="103"/>
      <c r="AI1904" s="103"/>
    </row>
    <row r="1905" spans="4:35" x14ac:dyDescent="0.3">
      <c r="D1905" s="31"/>
      <c r="N1905" s="103"/>
      <c r="P1905" s="103"/>
      <c r="Q1905" s="103"/>
      <c r="R1905" s="127"/>
      <c r="S1905" s="103"/>
      <c r="T1905" s="103"/>
      <c r="U1905" s="103"/>
      <c r="V1905" s="103"/>
      <c r="W1905" s="103"/>
      <c r="X1905" s="103"/>
      <c r="Y1905" s="445"/>
      <c r="AA1905" s="103"/>
      <c r="AI1905" s="103"/>
    </row>
    <row r="1906" spans="4:35" x14ac:dyDescent="0.3">
      <c r="D1906" s="31"/>
      <c r="N1906" s="103"/>
      <c r="P1906" s="103"/>
      <c r="Q1906" s="103"/>
      <c r="R1906" s="127"/>
      <c r="S1906" s="103"/>
      <c r="T1906" s="103"/>
      <c r="U1906" s="103"/>
      <c r="V1906" s="103"/>
      <c r="W1906" s="103"/>
      <c r="X1906" s="103"/>
      <c r="Y1906" s="445"/>
      <c r="AA1906" s="103"/>
      <c r="AI1906" s="103"/>
    </row>
    <row r="1907" spans="4:35" x14ac:dyDescent="0.3">
      <c r="D1907" s="31"/>
      <c r="N1907" s="103"/>
      <c r="P1907" s="103"/>
      <c r="Q1907" s="103"/>
      <c r="R1907" s="127"/>
      <c r="S1907" s="103"/>
      <c r="T1907" s="103"/>
      <c r="U1907" s="103"/>
      <c r="V1907" s="103"/>
      <c r="W1907" s="103"/>
      <c r="X1907" s="103"/>
      <c r="Y1907" s="445"/>
      <c r="AA1907" s="103"/>
      <c r="AI1907" s="103"/>
    </row>
    <row r="1908" spans="4:35" x14ac:dyDescent="0.3">
      <c r="D1908" s="31"/>
      <c r="N1908" s="103"/>
      <c r="P1908" s="103"/>
      <c r="Q1908" s="103"/>
      <c r="R1908" s="127"/>
      <c r="S1908" s="103"/>
      <c r="T1908" s="103"/>
      <c r="U1908" s="103"/>
      <c r="V1908" s="103"/>
      <c r="W1908" s="103"/>
      <c r="X1908" s="103"/>
      <c r="Y1908" s="445"/>
      <c r="AA1908" s="103"/>
      <c r="AI1908" s="103"/>
    </row>
    <row r="1909" spans="4:35" x14ac:dyDescent="0.3">
      <c r="D1909" s="31"/>
      <c r="N1909" s="103"/>
      <c r="P1909" s="103"/>
      <c r="Q1909" s="103"/>
      <c r="R1909" s="127"/>
      <c r="S1909" s="103"/>
      <c r="T1909" s="103"/>
      <c r="U1909" s="103"/>
      <c r="V1909" s="103"/>
      <c r="W1909" s="103"/>
      <c r="X1909" s="103"/>
      <c r="Y1909" s="445"/>
      <c r="AA1909" s="103"/>
      <c r="AI1909" s="103"/>
    </row>
    <row r="1910" spans="4:35" x14ac:dyDescent="0.3">
      <c r="D1910" s="31"/>
      <c r="N1910" s="103"/>
      <c r="P1910" s="103"/>
      <c r="Q1910" s="103"/>
      <c r="R1910" s="127"/>
      <c r="S1910" s="103"/>
      <c r="T1910" s="103"/>
      <c r="U1910" s="103"/>
      <c r="V1910" s="103"/>
      <c r="W1910" s="103"/>
      <c r="X1910" s="103"/>
      <c r="Y1910" s="445"/>
      <c r="AA1910" s="103"/>
      <c r="AI1910" s="103"/>
    </row>
    <row r="1911" spans="4:35" x14ac:dyDescent="0.3">
      <c r="D1911" s="31"/>
      <c r="N1911" s="103"/>
      <c r="P1911" s="103"/>
      <c r="Q1911" s="103"/>
      <c r="R1911" s="127"/>
      <c r="S1911" s="103"/>
      <c r="T1911" s="103"/>
      <c r="U1911" s="103"/>
      <c r="V1911" s="103"/>
      <c r="W1911" s="103"/>
      <c r="X1911" s="103"/>
      <c r="Y1911" s="445"/>
      <c r="AA1911" s="103"/>
      <c r="AI1911" s="103"/>
    </row>
    <row r="1912" spans="4:35" x14ac:dyDescent="0.3">
      <c r="D1912" s="31"/>
      <c r="N1912" s="103"/>
      <c r="P1912" s="103"/>
      <c r="Q1912" s="103"/>
      <c r="R1912" s="127"/>
      <c r="S1912" s="103"/>
      <c r="T1912" s="103"/>
      <c r="U1912" s="103"/>
      <c r="V1912" s="103"/>
      <c r="W1912" s="103"/>
      <c r="X1912" s="103"/>
      <c r="Y1912" s="445"/>
      <c r="AA1912" s="103"/>
      <c r="AI1912" s="103"/>
    </row>
    <row r="1913" spans="4:35" x14ac:dyDescent="0.3">
      <c r="D1913" s="31"/>
      <c r="N1913" s="103"/>
      <c r="P1913" s="103"/>
      <c r="Q1913" s="103"/>
      <c r="R1913" s="127"/>
      <c r="S1913" s="103"/>
      <c r="T1913" s="103"/>
      <c r="U1913" s="103"/>
      <c r="V1913" s="103"/>
      <c r="W1913" s="103"/>
      <c r="X1913" s="103"/>
      <c r="Y1913" s="445"/>
      <c r="AA1913" s="103"/>
      <c r="AI1913" s="103"/>
    </row>
    <row r="1914" spans="4:35" x14ac:dyDescent="0.3">
      <c r="D1914" s="31"/>
      <c r="N1914" s="103"/>
      <c r="P1914" s="103"/>
      <c r="Q1914" s="103"/>
      <c r="R1914" s="127"/>
      <c r="S1914" s="103"/>
      <c r="T1914" s="103"/>
      <c r="U1914" s="103"/>
      <c r="V1914" s="103"/>
      <c r="W1914" s="103"/>
      <c r="X1914" s="103"/>
      <c r="Y1914" s="445"/>
      <c r="AA1914" s="103"/>
      <c r="AI1914" s="103"/>
    </row>
    <row r="1915" spans="4:35" x14ac:dyDescent="0.3">
      <c r="D1915" s="31"/>
      <c r="N1915" s="103"/>
      <c r="P1915" s="103"/>
      <c r="Q1915" s="103"/>
      <c r="R1915" s="127"/>
      <c r="S1915" s="103"/>
      <c r="T1915" s="103"/>
      <c r="U1915" s="103"/>
      <c r="V1915" s="103"/>
      <c r="W1915" s="103"/>
      <c r="X1915" s="103"/>
      <c r="Y1915" s="445"/>
      <c r="AA1915" s="103"/>
      <c r="AI1915" s="103"/>
    </row>
    <row r="1916" spans="4:35" x14ac:dyDescent="0.3">
      <c r="D1916" s="31"/>
      <c r="N1916" s="103"/>
      <c r="P1916" s="103"/>
      <c r="Q1916" s="103"/>
      <c r="R1916" s="127"/>
      <c r="S1916" s="103"/>
      <c r="T1916" s="103"/>
      <c r="U1916" s="103"/>
      <c r="V1916" s="103"/>
      <c r="W1916" s="103"/>
      <c r="X1916" s="103"/>
      <c r="Y1916" s="445"/>
      <c r="AA1916" s="103"/>
      <c r="AI1916" s="103"/>
    </row>
    <row r="1917" spans="4:35" x14ac:dyDescent="0.3">
      <c r="D1917" s="31"/>
      <c r="N1917" s="103"/>
      <c r="P1917" s="103"/>
      <c r="Q1917" s="103"/>
      <c r="R1917" s="127"/>
      <c r="S1917" s="103"/>
      <c r="T1917" s="103"/>
      <c r="U1917" s="103"/>
      <c r="V1917" s="103"/>
      <c r="W1917" s="103"/>
      <c r="X1917" s="103"/>
      <c r="Y1917" s="445"/>
      <c r="AA1917" s="103"/>
      <c r="AI1917" s="103"/>
    </row>
    <row r="1918" spans="4:35" x14ac:dyDescent="0.3">
      <c r="D1918" s="31"/>
      <c r="N1918" s="103"/>
      <c r="P1918" s="103"/>
      <c r="Q1918" s="103"/>
      <c r="R1918" s="127"/>
      <c r="S1918" s="103"/>
      <c r="T1918" s="103"/>
      <c r="U1918" s="103"/>
      <c r="V1918" s="103"/>
      <c r="W1918" s="103"/>
      <c r="X1918" s="103"/>
      <c r="Y1918" s="445"/>
      <c r="AA1918" s="103"/>
      <c r="AI1918" s="103"/>
    </row>
    <row r="1919" spans="4:35" x14ac:dyDescent="0.3">
      <c r="D1919" s="31"/>
      <c r="N1919" s="103"/>
      <c r="P1919" s="103"/>
      <c r="Q1919" s="103"/>
      <c r="R1919" s="127"/>
      <c r="S1919" s="103"/>
      <c r="T1919" s="103"/>
      <c r="U1919" s="103"/>
      <c r="V1919" s="103"/>
      <c r="W1919" s="103"/>
      <c r="X1919" s="103"/>
      <c r="Y1919" s="445"/>
      <c r="AA1919" s="103"/>
      <c r="AI1919" s="103"/>
    </row>
    <row r="1920" spans="4:35" x14ac:dyDescent="0.3">
      <c r="D1920" s="31"/>
      <c r="N1920" s="103"/>
      <c r="P1920" s="103"/>
      <c r="Q1920" s="103"/>
      <c r="R1920" s="127"/>
      <c r="S1920" s="103"/>
      <c r="T1920" s="103"/>
      <c r="U1920" s="103"/>
      <c r="V1920" s="103"/>
      <c r="W1920" s="103"/>
      <c r="X1920" s="103"/>
      <c r="Y1920" s="445"/>
      <c r="AA1920" s="103"/>
      <c r="AI1920" s="103"/>
    </row>
    <row r="1921" spans="4:35" x14ac:dyDescent="0.3">
      <c r="D1921" s="31"/>
      <c r="N1921" s="103"/>
      <c r="P1921" s="103"/>
      <c r="Q1921" s="103"/>
      <c r="R1921" s="127"/>
      <c r="S1921" s="103"/>
      <c r="T1921" s="103"/>
      <c r="U1921" s="103"/>
      <c r="V1921" s="103"/>
      <c r="W1921" s="103"/>
      <c r="X1921" s="103"/>
      <c r="Y1921" s="445"/>
      <c r="AA1921" s="103"/>
      <c r="AI1921" s="103"/>
    </row>
    <row r="1922" spans="4:35" x14ac:dyDescent="0.3">
      <c r="D1922" s="31"/>
      <c r="N1922" s="103"/>
      <c r="P1922" s="103"/>
      <c r="Q1922" s="103"/>
      <c r="R1922" s="127"/>
      <c r="S1922" s="103"/>
      <c r="T1922" s="103"/>
      <c r="U1922" s="103"/>
      <c r="V1922" s="103"/>
      <c r="W1922" s="103"/>
      <c r="X1922" s="103"/>
      <c r="Y1922" s="445"/>
      <c r="AA1922" s="103"/>
      <c r="AI1922" s="103"/>
    </row>
    <row r="1923" spans="4:35" x14ac:dyDescent="0.3">
      <c r="D1923" s="31"/>
      <c r="N1923" s="103"/>
      <c r="P1923" s="103"/>
      <c r="Q1923" s="103"/>
      <c r="R1923" s="127"/>
      <c r="S1923" s="103"/>
      <c r="T1923" s="103"/>
      <c r="U1923" s="103"/>
      <c r="V1923" s="103"/>
      <c r="W1923" s="103"/>
      <c r="X1923" s="103"/>
      <c r="Y1923" s="445"/>
      <c r="AA1923" s="103"/>
      <c r="AI1923" s="103"/>
    </row>
    <row r="1924" spans="4:35" x14ac:dyDescent="0.3">
      <c r="D1924" s="31"/>
      <c r="N1924" s="103"/>
      <c r="P1924" s="103"/>
      <c r="Q1924" s="103"/>
      <c r="R1924" s="127"/>
      <c r="S1924" s="103"/>
      <c r="T1924" s="103"/>
      <c r="U1924" s="103"/>
      <c r="V1924" s="103"/>
      <c r="W1924" s="103"/>
      <c r="X1924" s="103"/>
      <c r="Y1924" s="445"/>
      <c r="AA1924" s="103"/>
      <c r="AI1924" s="103"/>
    </row>
    <row r="1925" spans="4:35" x14ac:dyDescent="0.3">
      <c r="D1925" s="31"/>
      <c r="N1925" s="103"/>
      <c r="P1925" s="103"/>
      <c r="Q1925" s="103"/>
      <c r="R1925" s="127"/>
      <c r="S1925" s="103"/>
      <c r="T1925" s="103"/>
      <c r="U1925" s="103"/>
      <c r="V1925" s="103"/>
      <c r="W1925" s="103"/>
      <c r="X1925" s="103"/>
      <c r="Y1925" s="445"/>
      <c r="AA1925" s="103"/>
      <c r="AI1925" s="103"/>
    </row>
    <row r="1926" spans="4:35" x14ac:dyDescent="0.3">
      <c r="D1926" s="31"/>
      <c r="N1926" s="103"/>
      <c r="P1926" s="103"/>
      <c r="Q1926" s="103"/>
      <c r="R1926" s="127"/>
      <c r="S1926" s="103"/>
      <c r="T1926" s="103"/>
      <c r="U1926" s="103"/>
      <c r="V1926" s="103"/>
      <c r="W1926" s="103"/>
      <c r="X1926" s="103"/>
      <c r="Y1926" s="445"/>
      <c r="AA1926" s="103"/>
      <c r="AI1926" s="103"/>
    </row>
    <row r="1927" spans="4:35" x14ac:dyDescent="0.3">
      <c r="D1927" s="31"/>
      <c r="N1927" s="103"/>
      <c r="P1927" s="103"/>
      <c r="Q1927" s="103"/>
      <c r="R1927" s="127"/>
      <c r="S1927" s="103"/>
      <c r="T1927" s="103"/>
      <c r="U1927" s="103"/>
      <c r="V1927" s="103"/>
      <c r="W1927" s="103"/>
      <c r="X1927" s="103"/>
      <c r="Y1927" s="445"/>
      <c r="AA1927" s="103"/>
      <c r="AI1927" s="103"/>
    </row>
    <row r="1928" spans="4:35" x14ac:dyDescent="0.3">
      <c r="D1928" s="31"/>
      <c r="N1928" s="103"/>
      <c r="P1928" s="103"/>
      <c r="Q1928" s="103"/>
      <c r="R1928" s="127"/>
      <c r="S1928" s="103"/>
      <c r="T1928" s="103"/>
      <c r="U1928" s="103"/>
      <c r="V1928" s="103"/>
      <c r="W1928" s="103"/>
      <c r="X1928" s="103"/>
      <c r="Y1928" s="445"/>
      <c r="AA1928" s="103"/>
      <c r="AI1928" s="103"/>
    </row>
    <row r="1929" spans="4:35" x14ac:dyDescent="0.3">
      <c r="D1929" s="31"/>
      <c r="N1929" s="103"/>
      <c r="P1929" s="103"/>
      <c r="Q1929" s="103"/>
      <c r="R1929" s="127"/>
      <c r="S1929" s="103"/>
      <c r="T1929" s="103"/>
      <c r="U1929" s="103"/>
      <c r="V1929" s="103"/>
      <c r="W1929" s="103"/>
      <c r="X1929" s="103"/>
      <c r="Y1929" s="445"/>
      <c r="AA1929" s="103"/>
      <c r="AI1929" s="103"/>
    </row>
    <row r="1930" spans="4:35" x14ac:dyDescent="0.3">
      <c r="D1930" s="31"/>
      <c r="N1930" s="103"/>
      <c r="P1930" s="103"/>
      <c r="Q1930" s="103"/>
      <c r="R1930" s="127"/>
      <c r="S1930" s="103"/>
      <c r="T1930" s="103"/>
      <c r="U1930" s="103"/>
      <c r="V1930" s="103"/>
      <c r="W1930" s="103"/>
      <c r="X1930" s="103"/>
      <c r="Y1930" s="445"/>
      <c r="AA1930" s="103"/>
      <c r="AI1930" s="103"/>
    </row>
    <row r="1931" spans="4:35" x14ac:dyDescent="0.3">
      <c r="D1931" s="31"/>
      <c r="N1931" s="103"/>
      <c r="P1931" s="103"/>
      <c r="Q1931" s="103"/>
      <c r="R1931" s="127"/>
      <c r="S1931" s="103"/>
      <c r="T1931" s="103"/>
      <c r="U1931" s="103"/>
      <c r="V1931" s="103"/>
      <c r="W1931" s="103"/>
      <c r="X1931" s="103"/>
      <c r="Y1931" s="445"/>
      <c r="AA1931" s="103"/>
      <c r="AI1931" s="103"/>
    </row>
    <row r="1932" spans="4:35" x14ac:dyDescent="0.3">
      <c r="D1932" s="31"/>
      <c r="N1932" s="103"/>
      <c r="P1932" s="103"/>
      <c r="Q1932" s="103"/>
      <c r="R1932" s="127"/>
      <c r="S1932" s="103"/>
      <c r="T1932" s="103"/>
      <c r="U1932" s="103"/>
      <c r="V1932" s="103"/>
      <c r="W1932" s="103"/>
      <c r="X1932" s="103"/>
      <c r="Y1932" s="445"/>
      <c r="AA1932" s="103"/>
      <c r="AI1932" s="103"/>
    </row>
    <row r="1933" spans="4:35" x14ac:dyDescent="0.3">
      <c r="D1933" s="31"/>
      <c r="N1933" s="103"/>
      <c r="P1933" s="103"/>
      <c r="Q1933" s="103"/>
      <c r="R1933" s="127"/>
      <c r="S1933" s="103"/>
      <c r="T1933" s="103"/>
      <c r="U1933" s="103"/>
      <c r="V1933" s="103"/>
      <c r="W1933" s="103"/>
      <c r="X1933" s="103"/>
      <c r="Y1933" s="445"/>
      <c r="AA1933" s="103"/>
      <c r="AI1933" s="103"/>
    </row>
    <row r="1934" spans="4:35" x14ac:dyDescent="0.3">
      <c r="D1934" s="31"/>
      <c r="N1934" s="103"/>
      <c r="P1934" s="103"/>
      <c r="Q1934" s="103"/>
      <c r="R1934" s="127"/>
      <c r="S1934" s="103"/>
      <c r="T1934" s="103"/>
      <c r="U1934" s="103"/>
      <c r="V1934" s="103"/>
      <c r="W1934" s="103"/>
      <c r="X1934" s="103"/>
      <c r="Y1934" s="445"/>
      <c r="AA1934" s="103"/>
      <c r="AI1934" s="103"/>
    </row>
    <row r="1935" spans="4:35" x14ac:dyDescent="0.3">
      <c r="D1935" s="31"/>
      <c r="N1935" s="103"/>
      <c r="P1935" s="103"/>
      <c r="Q1935" s="103"/>
      <c r="R1935" s="127"/>
      <c r="S1935" s="103"/>
      <c r="T1935" s="103"/>
      <c r="U1935" s="103"/>
      <c r="V1935" s="103"/>
      <c r="W1935" s="103"/>
      <c r="X1935" s="103"/>
      <c r="Y1935" s="445"/>
      <c r="AA1935" s="103"/>
      <c r="AI1935" s="103"/>
    </row>
    <row r="1936" spans="4:35" x14ac:dyDescent="0.3">
      <c r="D1936" s="31"/>
      <c r="N1936" s="103"/>
      <c r="P1936" s="103"/>
      <c r="Q1936" s="103"/>
      <c r="R1936" s="127"/>
      <c r="S1936" s="103"/>
      <c r="T1936" s="103"/>
      <c r="U1936" s="103"/>
      <c r="V1936" s="103"/>
      <c r="W1936" s="103"/>
      <c r="X1936" s="103"/>
      <c r="Y1936" s="445"/>
      <c r="AA1936" s="103"/>
      <c r="AI1936" s="103"/>
    </row>
    <row r="1937" spans="4:35" x14ac:dyDescent="0.3">
      <c r="D1937" s="31"/>
      <c r="N1937" s="103"/>
      <c r="P1937" s="103"/>
      <c r="Q1937" s="103"/>
      <c r="R1937" s="127"/>
      <c r="S1937" s="103"/>
      <c r="T1937" s="103"/>
      <c r="U1937" s="103"/>
      <c r="V1937" s="103"/>
      <c r="W1937" s="103"/>
      <c r="X1937" s="103"/>
      <c r="Y1937" s="445"/>
      <c r="AA1937" s="103"/>
      <c r="AI1937" s="103"/>
    </row>
    <row r="1938" spans="4:35" x14ac:dyDescent="0.3">
      <c r="D1938" s="31"/>
      <c r="N1938" s="103"/>
      <c r="P1938" s="103"/>
      <c r="Q1938" s="103"/>
      <c r="R1938" s="127"/>
      <c r="S1938" s="103"/>
      <c r="T1938" s="103"/>
      <c r="U1938" s="103"/>
      <c r="V1938" s="103"/>
      <c r="W1938" s="103"/>
      <c r="X1938" s="103"/>
      <c r="Y1938" s="445"/>
      <c r="AA1938" s="103"/>
      <c r="AI1938" s="103"/>
    </row>
    <row r="1939" spans="4:35" x14ac:dyDescent="0.3">
      <c r="D1939" s="31"/>
      <c r="N1939" s="103"/>
      <c r="P1939" s="103"/>
      <c r="Q1939" s="103"/>
      <c r="R1939" s="127"/>
      <c r="S1939" s="103"/>
      <c r="T1939" s="103"/>
      <c r="U1939" s="103"/>
      <c r="V1939" s="103"/>
      <c r="W1939" s="103"/>
      <c r="X1939" s="103"/>
      <c r="Y1939" s="445"/>
      <c r="AA1939" s="103"/>
      <c r="AI1939" s="103"/>
    </row>
    <row r="1940" spans="4:35" x14ac:dyDescent="0.3">
      <c r="D1940" s="31"/>
      <c r="N1940" s="103"/>
      <c r="P1940" s="103"/>
      <c r="Q1940" s="103"/>
      <c r="R1940" s="127"/>
      <c r="S1940" s="103"/>
      <c r="T1940" s="103"/>
      <c r="U1940" s="103"/>
      <c r="V1940" s="103"/>
      <c r="W1940" s="103"/>
      <c r="X1940" s="103"/>
      <c r="Y1940" s="445"/>
      <c r="AA1940" s="103"/>
      <c r="AI1940" s="103"/>
    </row>
    <row r="1941" spans="4:35" x14ac:dyDescent="0.3">
      <c r="D1941" s="31"/>
      <c r="N1941" s="103"/>
      <c r="P1941" s="103"/>
      <c r="Q1941" s="103"/>
      <c r="R1941" s="127"/>
      <c r="S1941" s="103"/>
      <c r="T1941" s="103"/>
      <c r="U1941" s="103"/>
      <c r="V1941" s="103"/>
      <c r="W1941" s="103"/>
      <c r="X1941" s="103"/>
      <c r="Y1941" s="445"/>
      <c r="AA1941" s="103"/>
      <c r="AI1941" s="103"/>
    </row>
    <row r="1942" spans="4:35" x14ac:dyDescent="0.3">
      <c r="D1942" s="31"/>
      <c r="N1942" s="103"/>
      <c r="P1942" s="103"/>
      <c r="Q1942" s="103"/>
      <c r="R1942" s="127"/>
      <c r="S1942" s="103"/>
      <c r="T1942" s="103"/>
      <c r="U1942" s="103"/>
      <c r="V1942" s="103"/>
      <c r="W1942" s="103"/>
      <c r="X1942" s="103"/>
      <c r="Y1942" s="445"/>
      <c r="AA1942" s="103"/>
      <c r="AI1942" s="103"/>
    </row>
    <row r="1943" spans="4:35" x14ac:dyDescent="0.3">
      <c r="D1943" s="31"/>
      <c r="N1943" s="103"/>
      <c r="P1943" s="103"/>
      <c r="Q1943" s="103"/>
      <c r="R1943" s="127"/>
      <c r="S1943" s="103"/>
      <c r="T1943" s="103"/>
      <c r="U1943" s="103"/>
      <c r="V1943" s="103"/>
      <c r="W1943" s="103"/>
      <c r="X1943" s="103"/>
      <c r="Y1943" s="445"/>
      <c r="AA1943" s="103"/>
      <c r="AI1943" s="103"/>
    </row>
    <row r="1944" spans="4:35" x14ac:dyDescent="0.3">
      <c r="D1944" s="31"/>
      <c r="N1944" s="103"/>
      <c r="P1944" s="103"/>
      <c r="Q1944" s="103"/>
      <c r="R1944" s="127"/>
      <c r="S1944" s="103"/>
      <c r="T1944" s="103"/>
      <c r="U1944" s="103"/>
      <c r="V1944" s="103"/>
      <c r="W1944" s="103"/>
      <c r="X1944" s="103"/>
      <c r="Y1944" s="445"/>
      <c r="AA1944" s="103"/>
      <c r="AI1944" s="103"/>
    </row>
    <row r="1945" spans="4:35" x14ac:dyDescent="0.3">
      <c r="D1945" s="31"/>
      <c r="N1945" s="103"/>
      <c r="P1945" s="103"/>
      <c r="Q1945" s="103"/>
      <c r="R1945" s="127"/>
      <c r="S1945" s="103"/>
      <c r="T1945" s="103"/>
      <c r="U1945" s="103"/>
      <c r="V1945" s="103"/>
      <c r="W1945" s="103"/>
      <c r="X1945" s="103"/>
      <c r="Y1945" s="445"/>
      <c r="AA1945" s="103"/>
      <c r="AI1945" s="103"/>
    </row>
    <row r="1946" spans="4:35" x14ac:dyDescent="0.3">
      <c r="D1946" s="31"/>
      <c r="N1946" s="103"/>
      <c r="P1946" s="103"/>
      <c r="Q1946" s="103"/>
      <c r="R1946" s="127"/>
      <c r="S1946" s="103"/>
      <c r="T1946" s="103"/>
      <c r="U1946" s="103"/>
      <c r="V1946" s="103"/>
      <c r="W1946" s="103"/>
      <c r="X1946" s="103"/>
      <c r="Y1946" s="445"/>
      <c r="AA1946" s="103"/>
      <c r="AI1946" s="103"/>
    </row>
    <row r="1947" spans="4:35" x14ac:dyDescent="0.3">
      <c r="D1947" s="31"/>
      <c r="N1947" s="103"/>
      <c r="P1947" s="103"/>
      <c r="Q1947" s="103"/>
      <c r="R1947" s="127"/>
      <c r="S1947" s="103"/>
      <c r="T1947" s="103"/>
      <c r="U1947" s="103"/>
      <c r="V1947" s="103"/>
      <c r="W1947" s="103"/>
      <c r="X1947" s="103"/>
      <c r="Y1947" s="445"/>
      <c r="AA1947" s="103"/>
      <c r="AI1947" s="103"/>
    </row>
    <row r="1948" spans="4:35" x14ac:dyDescent="0.3">
      <c r="D1948" s="31"/>
      <c r="N1948" s="103"/>
      <c r="P1948" s="103"/>
      <c r="Q1948" s="103"/>
      <c r="R1948" s="127"/>
      <c r="S1948" s="103"/>
      <c r="T1948" s="103"/>
      <c r="U1948" s="103"/>
      <c r="V1948" s="103"/>
      <c r="W1948" s="103"/>
      <c r="X1948" s="103"/>
      <c r="Y1948" s="445"/>
      <c r="AA1948" s="103"/>
      <c r="AI1948" s="103"/>
    </row>
    <row r="1949" spans="4:35" x14ac:dyDescent="0.3">
      <c r="D1949" s="31"/>
      <c r="N1949" s="103"/>
      <c r="P1949" s="103"/>
      <c r="Q1949" s="103"/>
      <c r="R1949" s="127"/>
      <c r="S1949" s="103"/>
      <c r="T1949" s="103"/>
      <c r="U1949" s="103"/>
      <c r="V1949" s="103"/>
      <c r="W1949" s="103"/>
      <c r="X1949" s="103"/>
      <c r="Y1949" s="445"/>
      <c r="AA1949" s="103"/>
      <c r="AI1949" s="103"/>
    </row>
    <row r="1950" spans="4:35" x14ac:dyDescent="0.3">
      <c r="D1950" s="31"/>
      <c r="N1950" s="103"/>
      <c r="P1950" s="103"/>
      <c r="Q1950" s="103"/>
      <c r="R1950" s="127"/>
      <c r="S1950" s="103"/>
      <c r="T1950" s="103"/>
      <c r="U1950" s="103"/>
      <c r="V1950" s="103"/>
      <c r="W1950" s="103"/>
      <c r="X1950" s="103"/>
      <c r="Y1950" s="445"/>
      <c r="AA1950" s="103"/>
      <c r="AI1950" s="103"/>
    </row>
    <row r="1951" spans="4:35" x14ac:dyDescent="0.3">
      <c r="D1951" s="31"/>
      <c r="N1951" s="103"/>
      <c r="P1951" s="103"/>
      <c r="Q1951" s="103"/>
      <c r="R1951" s="127"/>
      <c r="S1951" s="103"/>
      <c r="T1951" s="103"/>
      <c r="U1951" s="103"/>
      <c r="V1951" s="103"/>
      <c r="W1951" s="103"/>
      <c r="X1951" s="103"/>
      <c r="Y1951" s="445"/>
      <c r="AA1951" s="103"/>
      <c r="AI1951" s="103"/>
    </row>
    <row r="1952" spans="4:35" x14ac:dyDescent="0.3">
      <c r="D1952" s="31"/>
      <c r="N1952" s="103"/>
      <c r="P1952" s="103"/>
      <c r="Q1952" s="103"/>
      <c r="R1952" s="127"/>
      <c r="S1952" s="103"/>
      <c r="T1952" s="103"/>
      <c r="U1952" s="103"/>
      <c r="V1952" s="103"/>
      <c r="W1952" s="103"/>
      <c r="X1952" s="103"/>
      <c r="Y1952" s="445"/>
      <c r="AA1952" s="103"/>
      <c r="AI1952" s="103"/>
    </row>
    <row r="1953" spans="4:35" x14ac:dyDescent="0.3">
      <c r="D1953" s="31"/>
      <c r="N1953" s="103"/>
      <c r="P1953" s="103"/>
      <c r="Q1953" s="103"/>
      <c r="R1953" s="127"/>
      <c r="S1953" s="103"/>
      <c r="T1953" s="103"/>
      <c r="U1953" s="103"/>
      <c r="V1953" s="103"/>
      <c r="W1953" s="103"/>
      <c r="X1953" s="103"/>
      <c r="Y1953" s="445"/>
      <c r="AA1953" s="103"/>
      <c r="AI1953" s="103"/>
    </row>
    <row r="1954" spans="4:35" x14ac:dyDescent="0.3">
      <c r="D1954" s="31"/>
      <c r="N1954" s="103"/>
      <c r="P1954" s="103"/>
      <c r="Q1954" s="103"/>
      <c r="R1954" s="127"/>
      <c r="S1954" s="103"/>
      <c r="T1954" s="103"/>
      <c r="U1954" s="103"/>
      <c r="V1954" s="103"/>
      <c r="W1954" s="103"/>
      <c r="X1954" s="103"/>
      <c r="Y1954" s="445"/>
      <c r="AA1954" s="103"/>
      <c r="AI1954" s="103"/>
    </row>
    <row r="1955" spans="4:35" x14ac:dyDescent="0.3">
      <c r="D1955" s="31"/>
      <c r="N1955" s="103"/>
      <c r="P1955" s="103"/>
      <c r="Q1955" s="103"/>
      <c r="R1955" s="127"/>
      <c r="S1955" s="103"/>
      <c r="T1955" s="103"/>
      <c r="U1955" s="103"/>
      <c r="V1955" s="103"/>
      <c r="W1955" s="103"/>
      <c r="X1955" s="103"/>
      <c r="Y1955" s="445"/>
      <c r="AA1955" s="103"/>
      <c r="AI1955" s="103"/>
    </row>
    <row r="1956" spans="4:35" x14ac:dyDescent="0.3">
      <c r="D1956" s="31"/>
      <c r="N1956" s="103"/>
      <c r="P1956" s="103"/>
      <c r="Q1956" s="103"/>
      <c r="R1956" s="127"/>
      <c r="S1956" s="103"/>
      <c r="T1956" s="103"/>
      <c r="U1956" s="103"/>
      <c r="V1956" s="103"/>
      <c r="W1956" s="103"/>
      <c r="X1956" s="103"/>
      <c r="Y1956" s="445"/>
      <c r="AA1956" s="103"/>
      <c r="AI1956" s="103"/>
    </row>
    <row r="1957" spans="4:35" x14ac:dyDescent="0.3">
      <c r="D1957" s="31"/>
      <c r="N1957" s="103"/>
      <c r="P1957" s="103"/>
      <c r="Q1957" s="103"/>
      <c r="R1957" s="127"/>
      <c r="S1957" s="103"/>
      <c r="T1957" s="103"/>
      <c r="U1957" s="103"/>
      <c r="V1957" s="103"/>
      <c r="W1957" s="103"/>
      <c r="X1957" s="103"/>
      <c r="Y1957" s="445"/>
      <c r="AA1957" s="103"/>
      <c r="AI1957" s="103"/>
    </row>
    <row r="1958" spans="4:35" x14ac:dyDescent="0.3">
      <c r="D1958" s="31"/>
      <c r="N1958" s="103"/>
      <c r="P1958" s="103"/>
      <c r="Q1958" s="103"/>
      <c r="R1958" s="127"/>
      <c r="S1958" s="103"/>
      <c r="T1958" s="103"/>
      <c r="U1958" s="103"/>
      <c r="V1958" s="103"/>
      <c r="W1958" s="103"/>
      <c r="X1958" s="103"/>
      <c r="Y1958" s="445"/>
      <c r="AA1958" s="103"/>
      <c r="AI1958" s="103"/>
    </row>
    <row r="1959" spans="4:35" x14ac:dyDescent="0.3">
      <c r="D1959" s="31"/>
      <c r="N1959" s="103"/>
      <c r="P1959" s="103"/>
      <c r="Q1959" s="103"/>
      <c r="R1959" s="127"/>
      <c r="S1959" s="103"/>
      <c r="T1959" s="103"/>
      <c r="U1959" s="103"/>
      <c r="V1959" s="103"/>
      <c r="W1959" s="103"/>
      <c r="X1959" s="103"/>
      <c r="Y1959" s="445"/>
      <c r="AA1959" s="103"/>
      <c r="AI1959" s="103"/>
    </row>
    <row r="1960" spans="4:35" x14ac:dyDescent="0.3">
      <c r="D1960" s="31"/>
      <c r="N1960" s="103"/>
      <c r="P1960" s="103"/>
      <c r="Q1960" s="103"/>
      <c r="R1960" s="127"/>
      <c r="S1960" s="103"/>
      <c r="T1960" s="103"/>
      <c r="U1960" s="103"/>
      <c r="V1960" s="103"/>
      <c r="W1960" s="103"/>
      <c r="X1960" s="103"/>
      <c r="Y1960" s="445"/>
      <c r="AA1960" s="103"/>
      <c r="AI1960" s="103"/>
    </row>
    <row r="1961" spans="4:35" x14ac:dyDescent="0.3">
      <c r="D1961" s="31"/>
      <c r="N1961" s="103"/>
      <c r="P1961" s="103"/>
      <c r="Q1961" s="103"/>
      <c r="R1961" s="127"/>
      <c r="S1961" s="103"/>
      <c r="T1961" s="103"/>
      <c r="U1961" s="103"/>
      <c r="V1961" s="103"/>
      <c r="W1961" s="103"/>
      <c r="X1961" s="103"/>
      <c r="Y1961" s="445"/>
      <c r="AA1961" s="103"/>
      <c r="AI1961" s="103"/>
    </row>
    <row r="1962" spans="4:35" x14ac:dyDescent="0.3">
      <c r="D1962" s="31"/>
      <c r="N1962" s="103"/>
      <c r="P1962" s="103"/>
      <c r="Q1962" s="103"/>
      <c r="R1962" s="127"/>
      <c r="S1962" s="103"/>
      <c r="T1962" s="103"/>
      <c r="U1962" s="103"/>
      <c r="V1962" s="103"/>
      <c r="W1962" s="103"/>
      <c r="X1962" s="103"/>
      <c r="Y1962" s="445"/>
      <c r="AA1962" s="103"/>
      <c r="AI1962" s="103"/>
    </row>
    <row r="1963" spans="4:35" x14ac:dyDescent="0.3">
      <c r="D1963" s="31"/>
      <c r="N1963" s="103"/>
      <c r="P1963" s="103"/>
      <c r="Q1963" s="103"/>
      <c r="R1963" s="127"/>
      <c r="S1963" s="103"/>
      <c r="T1963" s="103"/>
      <c r="U1963" s="103"/>
      <c r="V1963" s="103"/>
      <c r="W1963" s="103"/>
      <c r="X1963" s="103"/>
      <c r="Y1963" s="445"/>
      <c r="AA1963" s="103"/>
      <c r="AI1963" s="103"/>
    </row>
    <row r="1964" spans="4:35" x14ac:dyDescent="0.3">
      <c r="D1964" s="31"/>
      <c r="N1964" s="103"/>
      <c r="P1964" s="103"/>
      <c r="Q1964" s="103"/>
      <c r="R1964" s="127"/>
      <c r="S1964" s="103"/>
      <c r="T1964" s="103"/>
      <c r="U1964" s="103"/>
      <c r="V1964" s="103"/>
      <c r="W1964" s="103"/>
      <c r="X1964" s="103"/>
      <c r="Y1964" s="445"/>
      <c r="AA1964" s="103"/>
      <c r="AI1964" s="103"/>
    </row>
    <row r="1965" spans="4:35" x14ac:dyDescent="0.3">
      <c r="D1965" s="31"/>
      <c r="N1965" s="103"/>
      <c r="P1965" s="103"/>
      <c r="Q1965" s="103"/>
      <c r="R1965" s="127"/>
      <c r="S1965" s="103"/>
      <c r="T1965" s="103"/>
      <c r="U1965" s="103"/>
      <c r="V1965" s="103"/>
      <c r="W1965" s="103"/>
      <c r="X1965" s="103"/>
      <c r="Y1965" s="445"/>
      <c r="AA1965" s="103"/>
      <c r="AI1965" s="103"/>
    </row>
    <row r="1966" spans="4:35" x14ac:dyDescent="0.3">
      <c r="D1966" s="31"/>
      <c r="N1966" s="103"/>
      <c r="P1966" s="103"/>
      <c r="Q1966" s="103"/>
      <c r="R1966" s="127"/>
      <c r="S1966" s="103"/>
      <c r="T1966" s="103"/>
      <c r="U1966" s="103"/>
      <c r="V1966" s="103"/>
      <c r="W1966" s="103"/>
      <c r="X1966" s="103"/>
      <c r="Y1966" s="445"/>
      <c r="AA1966" s="103"/>
      <c r="AI1966" s="103"/>
    </row>
    <row r="1967" spans="4:35" x14ac:dyDescent="0.3">
      <c r="D1967" s="31"/>
      <c r="N1967" s="103"/>
      <c r="P1967" s="103"/>
      <c r="Q1967" s="103"/>
      <c r="R1967" s="127"/>
      <c r="S1967" s="103"/>
      <c r="T1967" s="103"/>
      <c r="U1967" s="103"/>
      <c r="V1967" s="103"/>
      <c r="W1967" s="103"/>
      <c r="X1967" s="103"/>
      <c r="Y1967" s="445"/>
      <c r="AA1967" s="103"/>
      <c r="AI1967" s="103"/>
    </row>
    <row r="1968" spans="4:35" x14ac:dyDescent="0.3">
      <c r="D1968" s="31"/>
      <c r="N1968" s="103"/>
      <c r="P1968" s="103"/>
      <c r="Q1968" s="103"/>
      <c r="R1968" s="127"/>
      <c r="S1968" s="103"/>
      <c r="T1968" s="103"/>
      <c r="U1968" s="103"/>
      <c r="V1968" s="103"/>
      <c r="W1968" s="103"/>
      <c r="X1968" s="103"/>
      <c r="Y1968" s="445"/>
      <c r="AA1968" s="103"/>
      <c r="AI1968" s="103"/>
    </row>
    <row r="1969" spans="4:35" x14ac:dyDescent="0.3">
      <c r="D1969" s="31"/>
      <c r="N1969" s="103"/>
      <c r="P1969" s="103"/>
      <c r="Q1969" s="103"/>
      <c r="R1969" s="127"/>
      <c r="S1969" s="103"/>
      <c r="T1969" s="103"/>
      <c r="U1969" s="103"/>
      <c r="V1969" s="103"/>
      <c r="W1969" s="103"/>
      <c r="X1969" s="103"/>
      <c r="Y1969" s="445"/>
      <c r="AA1969" s="103"/>
      <c r="AI1969" s="103"/>
    </row>
    <row r="1970" spans="4:35" x14ac:dyDescent="0.3">
      <c r="D1970" s="31"/>
      <c r="N1970" s="103"/>
      <c r="P1970" s="103"/>
      <c r="Q1970" s="103"/>
      <c r="R1970" s="127"/>
      <c r="S1970" s="103"/>
      <c r="T1970" s="103"/>
      <c r="U1970" s="103"/>
      <c r="V1970" s="103"/>
      <c r="W1970" s="103"/>
      <c r="X1970" s="103"/>
      <c r="Y1970" s="445"/>
      <c r="AA1970" s="103"/>
      <c r="AI1970" s="103"/>
    </row>
    <row r="1971" spans="4:35" x14ac:dyDescent="0.3">
      <c r="D1971" s="31"/>
      <c r="N1971" s="103"/>
      <c r="P1971" s="103"/>
      <c r="Q1971" s="103"/>
      <c r="R1971" s="127"/>
      <c r="S1971" s="103"/>
      <c r="T1971" s="103"/>
      <c r="U1971" s="103"/>
      <c r="V1971" s="103"/>
      <c r="W1971" s="103"/>
      <c r="X1971" s="103"/>
      <c r="Y1971" s="445"/>
      <c r="AA1971" s="103"/>
      <c r="AI1971" s="103"/>
    </row>
    <row r="1972" spans="4:35" x14ac:dyDescent="0.3">
      <c r="D1972" s="31"/>
      <c r="N1972" s="103"/>
      <c r="P1972" s="103"/>
      <c r="Q1972" s="103"/>
      <c r="R1972" s="127"/>
      <c r="S1972" s="103"/>
      <c r="T1972" s="103"/>
      <c r="U1972" s="103"/>
      <c r="V1972" s="103"/>
      <c r="W1972" s="103"/>
      <c r="X1972" s="103"/>
      <c r="Y1972" s="445"/>
      <c r="AA1972" s="103"/>
      <c r="AI1972" s="103"/>
    </row>
    <row r="1973" spans="4:35" x14ac:dyDescent="0.3">
      <c r="D1973" s="31"/>
      <c r="N1973" s="103"/>
      <c r="P1973" s="103"/>
      <c r="Q1973" s="103"/>
      <c r="R1973" s="127"/>
      <c r="S1973" s="103"/>
      <c r="T1973" s="103"/>
      <c r="U1973" s="103"/>
      <c r="V1973" s="103"/>
      <c r="W1973" s="103"/>
      <c r="X1973" s="103"/>
      <c r="Y1973" s="445"/>
      <c r="AA1973" s="103"/>
      <c r="AI1973" s="103"/>
    </row>
    <row r="1974" spans="4:35" x14ac:dyDescent="0.3">
      <c r="D1974" s="31"/>
      <c r="N1974" s="103"/>
      <c r="P1974" s="103"/>
      <c r="Q1974" s="103"/>
      <c r="R1974" s="127"/>
      <c r="S1974" s="103"/>
      <c r="T1974" s="103"/>
      <c r="U1974" s="103"/>
      <c r="V1974" s="103"/>
      <c r="W1974" s="103"/>
      <c r="X1974" s="103"/>
      <c r="Y1974" s="445"/>
      <c r="AA1974" s="103"/>
      <c r="AI1974" s="103"/>
    </row>
    <row r="1975" spans="4:35" x14ac:dyDescent="0.3">
      <c r="D1975" s="31"/>
      <c r="N1975" s="103"/>
      <c r="P1975" s="103"/>
      <c r="Q1975" s="103"/>
      <c r="R1975" s="127"/>
      <c r="S1975" s="103"/>
      <c r="T1975" s="103"/>
      <c r="U1975" s="103"/>
      <c r="V1975" s="103"/>
      <c r="W1975" s="103"/>
      <c r="X1975" s="103"/>
      <c r="Y1975" s="445"/>
      <c r="AA1975" s="103"/>
      <c r="AI1975" s="103"/>
    </row>
    <row r="1976" spans="4:35" x14ac:dyDescent="0.3">
      <c r="D1976" s="31"/>
      <c r="N1976" s="103"/>
      <c r="P1976" s="103"/>
      <c r="Q1976" s="103"/>
      <c r="R1976" s="127"/>
      <c r="S1976" s="103"/>
      <c r="T1976" s="103"/>
      <c r="U1976" s="103"/>
      <c r="V1976" s="103"/>
      <c r="W1976" s="103"/>
      <c r="X1976" s="103"/>
      <c r="Y1976" s="445"/>
      <c r="AA1976" s="103"/>
      <c r="AI1976" s="103"/>
    </row>
    <row r="1977" spans="4:35" x14ac:dyDescent="0.3">
      <c r="D1977" s="31"/>
      <c r="N1977" s="103"/>
      <c r="P1977" s="103"/>
      <c r="Q1977" s="103"/>
      <c r="R1977" s="127"/>
      <c r="S1977" s="103"/>
      <c r="T1977" s="103"/>
      <c r="U1977" s="103"/>
      <c r="V1977" s="103"/>
      <c r="W1977" s="103"/>
      <c r="X1977" s="103"/>
      <c r="Y1977" s="445"/>
      <c r="AA1977" s="103"/>
      <c r="AI1977" s="103"/>
    </row>
    <row r="1978" spans="4:35" x14ac:dyDescent="0.3">
      <c r="D1978" s="31"/>
      <c r="N1978" s="103"/>
      <c r="P1978" s="103"/>
      <c r="Q1978" s="103"/>
      <c r="R1978" s="127"/>
      <c r="S1978" s="103"/>
      <c r="T1978" s="103"/>
      <c r="U1978" s="103"/>
      <c r="V1978" s="103"/>
      <c r="W1978" s="103"/>
      <c r="X1978" s="103"/>
      <c r="Y1978" s="445"/>
      <c r="AA1978" s="103"/>
      <c r="AI1978" s="103"/>
    </row>
    <row r="1979" spans="4:35" x14ac:dyDescent="0.3">
      <c r="D1979" s="31"/>
      <c r="N1979" s="103"/>
      <c r="P1979" s="103"/>
      <c r="Q1979" s="103"/>
      <c r="R1979" s="127"/>
      <c r="S1979" s="103"/>
      <c r="T1979" s="103"/>
      <c r="U1979" s="103"/>
      <c r="V1979" s="103"/>
      <c r="W1979" s="103"/>
      <c r="X1979" s="103"/>
      <c r="Y1979" s="445"/>
      <c r="AA1979" s="103"/>
      <c r="AI1979" s="103"/>
    </row>
    <row r="1980" spans="4:35" x14ac:dyDescent="0.3">
      <c r="D1980" s="31"/>
      <c r="N1980" s="103"/>
      <c r="P1980" s="103"/>
      <c r="Q1980" s="103"/>
      <c r="R1980" s="127"/>
      <c r="S1980" s="103"/>
      <c r="T1980" s="103"/>
      <c r="U1980" s="103"/>
      <c r="V1980" s="103"/>
      <c r="W1980" s="103"/>
      <c r="X1980" s="103"/>
      <c r="Y1980" s="445"/>
      <c r="AA1980" s="103"/>
      <c r="AI1980" s="103"/>
    </row>
    <row r="1981" spans="4:35" x14ac:dyDescent="0.3">
      <c r="D1981" s="31"/>
      <c r="N1981" s="103"/>
      <c r="P1981" s="103"/>
      <c r="Q1981" s="103"/>
      <c r="R1981" s="127"/>
      <c r="S1981" s="103"/>
      <c r="T1981" s="103"/>
      <c r="U1981" s="103"/>
      <c r="V1981" s="103"/>
      <c r="W1981" s="103"/>
      <c r="X1981" s="103"/>
      <c r="Y1981" s="445"/>
      <c r="AA1981" s="103"/>
      <c r="AI1981" s="103"/>
    </row>
    <row r="1982" spans="4:35" x14ac:dyDescent="0.3">
      <c r="D1982" s="31"/>
      <c r="N1982" s="103"/>
      <c r="P1982" s="103"/>
      <c r="Q1982" s="103"/>
      <c r="R1982" s="127"/>
      <c r="S1982" s="103"/>
      <c r="T1982" s="103"/>
      <c r="U1982" s="103"/>
      <c r="V1982" s="103"/>
      <c r="W1982" s="103"/>
      <c r="X1982" s="103"/>
      <c r="Y1982" s="445"/>
      <c r="AA1982" s="103"/>
      <c r="AI1982" s="103"/>
    </row>
    <row r="1983" spans="4:35" x14ac:dyDescent="0.3">
      <c r="D1983" s="31"/>
      <c r="N1983" s="103"/>
      <c r="P1983" s="103"/>
      <c r="Q1983" s="103"/>
      <c r="R1983" s="127"/>
      <c r="S1983" s="103"/>
      <c r="T1983" s="103"/>
      <c r="U1983" s="103"/>
      <c r="V1983" s="103"/>
      <c r="W1983" s="103"/>
      <c r="X1983" s="103"/>
      <c r="Y1983" s="445"/>
      <c r="AA1983" s="103"/>
      <c r="AI1983" s="103"/>
    </row>
    <row r="1984" spans="4:35" x14ac:dyDescent="0.3">
      <c r="D1984" s="31"/>
      <c r="N1984" s="103"/>
      <c r="P1984" s="103"/>
      <c r="Q1984" s="103"/>
      <c r="R1984" s="127"/>
      <c r="S1984" s="103"/>
      <c r="T1984" s="103"/>
      <c r="U1984" s="103"/>
      <c r="V1984" s="103"/>
      <c r="W1984" s="103"/>
      <c r="X1984" s="103"/>
      <c r="Y1984" s="445"/>
      <c r="AA1984" s="103"/>
      <c r="AI1984" s="103"/>
    </row>
    <row r="1985" spans="4:35" x14ac:dyDescent="0.3">
      <c r="D1985" s="31"/>
      <c r="N1985" s="103"/>
      <c r="P1985" s="103"/>
      <c r="Q1985" s="103"/>
      <c r="R1985" s="127"/>
      <c r="S1985" s="103"/>
      <c r="T1985" s="103"/>
      <c r="U1985" s="103"/>
      <c r="V1985" s="103"/>
      <c r="W1985" s="103"/>
      <c r="X1985" s="103"/>
      <c r="Y1985" s="445"/>
      <c r="AA1985" s="103"/>
      <c r="AI1985" s="103"/>
    </row>
    <row r="1986" spans="4:35" x14ac:dyDescent="0.3">
      <c r="D1986" s="31"/>
      <c r="N1986" s="103"/>
      <c r="P1986" s="103"/>
      <c r="Q1986" s="103"/>
      <c r="R1986" s="127"/>
      <c r="S1986" s="103"/>
      <c r="T1986" s="103"/>
      <c r="U1986" s="103"/>
      <c r="V1986" s="103"/>
      <c r="W1986" s="103"/>
      <c r="X1986" s="103"/>
      <c r="Y1986" s="445"/>
      <c r="AA1986" s="103"/>
      <c r="AI1986" s="103"/>
    </row>
    <row r="1987" spans="4:35" x14ac:dyDescent="0.3">
      <c r="D1987" s="31"/>
      <c r="N1987" s="103"/>
      <c r="P1987" s="103"/>
      <c r="Q1987" s="103"/>
      <c r="R1987" s="127"/>
      <c r="S1987" s="103"/>
      <c r="T1987" s="103"/>
      <c r="U1987" s="103"/>
      <c r="V1987" s="103"/>
      <c r="W1987" s="103"/>
      <c r="X1987" s="103"/>
      <c r="Y1987" s="445"/>
      <c r="AA1987" s="103"/>
      <c r="AI1987" s="103"/>
    </row>
    <row r="1988" spans="4:35" x14ac:dyDescent="0.3">
      <c r="D1988" s="31"/>
      <c r="N1988" s="103"/>
      <c r="P1988" s="103"/>
      <c r="Q1988" s="103"/>
      <c r="R1988" s="127"/>
      <c r="S1988" s="103"/>
      <c r="T1988" s="103"/>
      <c r="U1988" s="103"/>
      <c r="V1988" s="103"/>
      <c r="W1988" s="103"/>
      <c r="X1988" s="103"/>
      <c r="Y1988" s="445"/>
      <c r="AA1988" s="103"/>
      <c r="AI1988" s="103"/>
    </row>
    <row r="1989" spans="4:35" x14ac:dyDescent="0.3">
      <c r="D1989" s="31"/>
      <c r="N1989" s="103"/>
      <c r="P1989" s="103"/>
      <c r="Q1989" s="103"/>
      <c r="R1989" s="127"/>
      <c r="S1989" s="103"/>
      <c r="T1989" s="103"/>
      <c r="U1989" s="103"/>
      <c r="V1989" s="103"/>
      <c r="W1989" s="103"/>
      <c r="X1989" s="103"/>
      <c r="Y1989" s="445"/>
      <c r="AA1989" s="103"/>
      <c r="AI1989" s="103"/>
    </row>
    <row r="1990" spans="4:35" x14ac:dyDescent="0.3">
      <c r="D1990" s="31"/>
      <c r="N1990" s="103"/>
      <c r="P1990" s="103"/>
      <c r="Q1990" s="103"/>
      <c r="R1990" s="127"/>
      <c r="S1990" s="103"/>
      <c r="T1990" s="103"/>
      <c r="U1990" s="103"/>
      <c r="V1990" s="103"/>
      <c r="W1990" s="103"/>
      <c r="X1990" s="103"/>
      <c r="Y1990" s="445"/>
      <c r="AA1990" s="103"/>
      <c r="AI1990" s="103"/>
    </row>
    <row r="1991" spans="4:35" x14ac:dyDescent="0.3">
      <c r="D1991" s="31"/>
      <c r="N1991" s="103"/>
      <c r="P1991" s="103"/>
      <c r="Q1991" s="103"/>
      <c r="R1991" s="127"/>
      <c r="S1991" s="103"/>
      <c r="T1991" s="103"/>
      <c r="U1991" s="103"/>
      <c r="V1991" s="103"/>
      <c r="W1991" s="103"/>
      <c r="X1991" s="103"/>
      <c r="Y1991" s="445"/>
      <c r="AA1991" s="103"/>
      <c r="AI1991" s="103"/>
    </row>
    <row r="1992" spans="4:35" x14ac:dyDescent="0.3">
      <c r="D1992" s="31"/>
      <c r="N1992" s="103"/>
      <c r="P1992" s="103"/>
      <c r="Q1992" s="103"/>
      <c r="R1992" s="127"/>
      <c r="S1992" s="103"/>
      <c r="T1992" s="103"/>
      <c r="U1992" s="103"/>
      <c r="V1992" s="103"/>
      <c r="W1992" s="103"/>
      <c r="X1992" s="103"/>
      <c r="Y1992" s="445"/>
      <c r="AA1992" s="103"/>
      <c r="AI1992" s="103"/>
    </row>
    <row r="1993" spans="4:35" x14ac:dyDescent="0.3">
      <c r="D1993" s="31"/>
      <c r="N1993" s="103"/>
      <c r="P1993" s="103"/>
      <c r="Q1993" s="103"/>
      <c r="R1993" s="127"/>
      <c r="S1993" s="103"/>
      <c r="T1993" s="103"/>
      <c r="U1993" s="103"/>
      <c r="V1993" s="103"/>
      <c r="W1993" s="103"/>
      <c r="X1993" s="103"/>
      <c r="Y1993" s="445"/>
      <c r="AA1993" s="103"/>
      <c r="AI1993" s="103"/>
    </row>
    <row r="1994" spans="4:35" x14ac:dyDescent="0.3">
      <c r="D1994" s="31"/>
      <c r="N1994" s="103"/>
      <c r="P1994" s="103"/>
      <c r="Q1994" s="103"/>
      <c r="R1994" s="127"/>
      <c r="S1994" s="103"/>
      <c r="T1994" s="103"/>
      <c r="U1994" s="103"/>
      <c r="V1994" s="103"/>
      <c r="W1994" s="103"/>
      <c r="X1994" s="103"/>
      <c r="Y1994" s="445"/>
      <c r="AA1994" s="103"/>
      <c r="AI1994" s="103"/>
    </row>
    <row r="1995" spans="4:35" x14ac:dyDescent="0.3">
      <c r="D1995" s="31"/>
      <c r="N1995" s="103"/>
      <c r="P1995" s="103"/>
      <c r="Q1995" s="103"/>
      <c r="R1995" s="127"/>
      <c r="S1995" s="103"/>
      <c r="T1995" s="103"/>
      <c r="U1995" s="103"/>
      <c r="V1995" s="103"/>
      <c r="W1995" s="103"/>
      <c r="X1995" s="103"/>
      <c r="Y1995" s="445"/>
      <c r="AA1995" s="103"/>
      <c r="AI1995" s="103"/>
    </row>
    <row r="1996" spans="4:35" x14ac:dyDescent="0.3">
      <c r="D1996" s="31"/>
      <c r="N1996" s="103"/>
      <c r="P1996" s="103"/>
      <c r="Q1996" s="103"/>
      <c r="R1996" s="127"/>
      <c r="S1996" s="103"/>
      <c r="T1996" s="103"/>
      <c r="U1996" s="103"/>
      <c r="V1996" s="103"/>
      <c r="W1996" s="103"/>
      <c r="X1996" s="103"/>
      <c r="Y1996" s="445"/>
      <c r="AA1996" s="103"/>
      <c r="AI1996" s="103"/>
    </row>
    <row r="1997" spans="4:35" x14ac:dyDescent="0.3">
      <c r="D1997" s="31"/>
      <c r="N1997" s="103"/>
      <c r="P1997" s="103"/>
      <c r="Q1997" s="103"/>
      <c r="R1997" s="127"/>
      <c r="S1997" s="103"/>
      <c r="T1997" s="103"/>
      <c r="U1997" s="103"/>
      <c r="V1997" s="103"/>
      <c r="W1997" s="103"/>
      <c r="X1997" s="103"/>
      <c r="Y1997" s="445"/>
      <c r="AA1997" s="103"/>
      <c r="AI1997" s="103"/>
    </row>
    <row r="1998" spans="4:35" x14ac:dyDescent="0.3">
      <c r="D1998" s="31"/>
      <c r="N1998" s="103"/>
      <c r="P1998" s="103"/>
      <c r="Q1998" s="103"/>
      <c r="R1998" s="127"/>
      <c r="S1998" s="103"/>
      <c r="T1998" s="103"/>
      <c r="U1998" s="103"/>
      <c r="V1998" s="103"/>
      <c r="W1998" s="103"/>
      <c r="X1998" s="103"/>
      <c r="Y1998" s="445"/>
      <c r="AA1998" s="103"/>
      <c r="AI1998" s="103"/>
    </row>
    <row r="1999" spans="4:35" x14ac:dyDescent="0.3">
      <c r="D1999" s="31"/>
      <c r="N1999" s="103"/>
      <c r="P1999" s="103"/>
      <c r="Q1999" s="103"/>
      <c r="R1999" s="127"/>
      <c r="S1999" s="103"/>
      <c r="T1999" s="103"/>
      <c r="U1999" s="103"/>
      <c r="V1999" s="103"/>
      <c r="W1999" s="103"/>
      <c r="X1999" s="103"/>
      <c r="Y1999" s="445"/>
      <c r="AA1999" s="103"/>
      <c r="AI1999" s="103"/>
    </row>
    <row r="2000" spans="4:35" x14ac:dyDescent="0.3">
      <c r="D2000" s="31"/>
      <c r="N2000" s="103"/>
      <c r="P2000" s="103"/>
      <c r="Q2000" s="103"/>
      <c r="R2000" s="127"/>
      <c r="S2000" s="103"/>
      <c r="T2000" s="103"/>
      <c r="U2000" s="103"/>
      <c r="V2000" s="103"/>
      <c r="W2000" s="103"/>
      <c r="X2000" s="103"/>
      <c r="Y2000" s="445"/>
      <c r="AA2000" s="103"/>
      <c r="AI2000" s="103"/>
    </row>
    <row r="2001" spans="4:35" x14ac:dyDescent="0.3">
      <c r="D2001" s="31"/>
      <c r="N2001" s="103"/>
      <c r="P2001" s="103"/>
      <c r="Q2001" s="103"/>
      <c r="R2001" s="127"/>
      <c r="S2001" s="103"/>
      <c r="T2001" s="103"/>
      <c r="U2001" s="103"/>
      <c r="V2001" s="103"/>
      <c r="W2001" s="103"/>
      <c r="X2001" s="103"/>
      <c r="Y2001" s="445"/>
      <c r="AA2001" s="103"/>
      <c r="AI2001" s="103"/>
    </row>
    <row r="2002" spans="4:35" x14ac:dyDescent="0.3">
      <c r="D2002" s="31"/>
      <c r="N2002" s="103"/>
      <c r="P2002" s="103"/>
      <c r="Q2002" s="103"/>
      <c r="R2002" s="127"/>
      <c r="S2002" s="103"/>
      <c r="T2002" s="103"/>
      <c r="U2002" s="103"/>
      <c r="V2002" s="103"/>
      <c r="W2002" s="103"/>
      <c r="X2002" s="103"/>
      <c r="Y2002" s="445"/>
      <c r="AA2002" s="103"/>
      <c r="AI2002" s="103"/>
    </row>
    <row r="2003" spans="4:35" x14ac:dyDescent="0.3">
      <c r="D2003" s="31"/>
      <c r="N2003" s="103"/>
      <c r="P2003" s="103"/>
      <c r="Q2003" s="103"/>
      <c r="R2003" s="127"/>
      <c r="S2003" s="103"/>
      <c r="T2003" s="103"/>
      <c r="U2003" s="103"/>
      <c r="V2003" s="103"/>
      <c r="W2003" s="103"/>
      <c r="X2003" s="103"/>
      <c r="Y2003" s="445"/>
      <c r="AA2003" s="103"/>
      <c r="AI2003" s="103"/>
    </row>
    <row r="2004" spans="4:35" x14ac:dyDescent="0.3">
      <c r="D2004" s="31"/>
      <c r="N2004" s="103"/>
      <c r="P2004" s="103"/>
      <c r="Q2004" s="103"/>
      <c r="R2004" s="127"/>
      <c r="S2004" s="103"/>
      <c r="T2004" s="103"/>
      <c r="U2004" s="103"/>
      <c r="V2004" s="103"/>
      <c r="W2004" s="103"/>
      <c r="X2004" s="103"/>
      <c r="Y2004" s="445"/>
      <c r="AA2004" s="103"/>
      <c r="AI2004" s="103"/>
    </row>
    <row r="2005" spans="4:35" x14ac:dyDescent="0.3">
      <c r="D2005" s="31"/>
      <c r="N2005" s="103"/>
      <c r="P2005" s="103"/>
      <c r="Q2005" s="103"/>
      <c r="R2005" s="127"/>
      <c r="S2005" s="103"/>
      <c r="T2005" s="103"/>
      <c r="U2005" s="103"/>
      <c r="V2005" s="103"/>
      <c r="W2005" s="103"/>
      <c r="X2005" s="103"/>
      <c r="Y2005" s="445"/>
      <c r="AA2005" s="103"/>
      <c r="AI2005" s="103"/>
    </row>
    <row r="2006" spans="4:35" x14ac:dyDescent="0.3">
      <c r="D2006" s="31"/>
      <c r="N2006" s="103"/>
      <c r="P2006" s="103"/>
      <c r="Q2006" s="103"/>
      <c r="R2006" s="127"/>
      <c r="S2006" s="103"/>
      <c r="T2006" s="103"/>
      <c r="U2006" s="103"/>
      <c r="V2006" s="103"/>
      <c r="W2006" s="103"/>
      <c r="X2006" s="103"/>
      <c r="Y2006" s="445"/>
      <c r="AA2006" s="103"/>
      <c r="AI2006" s="103"/>
    </row>
    <row r="2007" spans="4:35" x14ac:dyDescent="0.3">
      <c r="D2007" s="31"/>
      <c r="N2007" s="103"/>
      <c r="P2007" s="103"/>
      <c r="Q2007" s="103"/>
      <c r="R2007" s="127"/>
      <c r="S2007" s="103"/>
      <c r="T2007" s="103"/>
      <c r="U2007" s="103"/>
      <c r="V2007" s="103"/>
      <c r="W2007" s="103"/>
      <c r="X2007" s="103"/>
      <c r="Y2007" s="445"/>
      <c r="AA2007" s="103"/>
      <c r="AI2007" s="103"/>
    </row>
    <row r="2008" spans="4:35" x14ac:dyDescent="0.3">
      <c r="D2008" s="31"/>
      <c r="N2008" s="103"/>
      <c r="P2008" s="103"/>
      <c r="Q2008" s="103"/>
      <c r="R2008" s="127"/>
      <c r="S2008" s="103"/>
      <c r="T2008" s="103"/>
      <c r="U2008" s="103"/>
      <c r="V2008" s="103"/>
      <c r="W2008" s="103"/>
      <c r="X2008" s="103"/>
      <c r="Y2008" s="445"/>
      <c r="AA2008" s="103"/>
      <c r="AI2008" s="103"/>
    </row>
    <row r="2009" spans="4:35" x14ac:dyDescent="0.3">
      <c r="D2009" s="31"/>
      <c r="N2009" s="103"/>
      <c r="P2009" s="103"/>
      <c r="Q2009" s="103"/>
      <c r="R2009" s="127"/>
      <c r="S2009" s="103"/>
      <c r="T2009" s="103"/>
      <c r="U2009" s="103"/>
      <c r="V2009" s="103"/>
      <c r="W2009" s="103"/>
      <c r="X2009" s="103"/>
      <c r="Y2009" s="445"/>
      <c r="AA2009" s="103"/>
      <c r="AI2009" s="103"/>
    </row>
    <row r="2010" spans="4:35" x14ac:dyDescent="0.3">
      <c r="D2010" s="31"/>
      <c r="N2010" s="103"/>
      <c r="P2010" s="103"/>
      <c r="Q2010" s="103"/>
      <c r="R2010" s="127"/>
      <c r="S2010" s="103"/>
      <c r="T2010" s="103"/>
      <c r="U2010" s="103"/>
      <c r="V2010" s="103"/>
      <c r="W2010" s="103"/>
      <c r="X2010" s="103"/>
      <c r="Y2010" s="445"/>
      <c r="AA2010" s="103"/>
      <c r="AI2010" s="103"/>
    </row>
    <row r="2011" spans="4:35" x14ac:dyDescent="0.3">
      <c r="D2011" s="31"/>
      <c r="N2011" s="103"/>
      <c r="P2011" s="103"/>
      <c r="Q2011" s="103"/>
      <c r="R2011" s="127"/>
      <c r="S2011" s="103"/>
      <c r="T2011" s="103"/>
      <c r="U2011" s="103"/>
      <c r="V2011" s="103"/>
      <c r="W2011" s="103"/>
      <c r="X2011" s="103"/>
      <c r="Y2011" s="445"/>
      <c r="AA2011" s="103"/>
      <c r="AI2011" s="103"/>
    </row>
    <row r="2012" spans="4:35" x14ac:dyDescent="0.3">
      <c r="D2012" s="31"/>
      <c r="N2012" s="103"/>
      <c r="P2012" s="103"/>
      <c r="Q2012" s="103"/>
      <c r="R2012" s="127"/>
      <c r="S2012" s="103"/>
      <c r="T2012" s="103"/>
      <c r="U2012" s="103"/>
      <c r="V2012" s="103"/>
      <c r="W2012" s="103"/>
      <c r="X2012" s="103"/>
      <c r="Y2012" s="445"/>
      <c r="AA2012" s="103"/>
      <c r="AI2012" s="103"/>
    </row>
    <row r="2013" spans="4:35" x14ac:dyDescent="0.3">
      <c r="D2013" s="31"/>
      <c r="N2013" s="103"/>
      <c r="P2013" s="103"/>
      <c r="Q2013" s="103"/>
      <c r="R2013" s="127"/>
      <c r="S2013" s="103"/>
      <c r="T2013" s="103"/>
      <c r="U2013" s="103"/>
      <c r="V2013" s="103"/>
      <c r="W2013" s="103"/>
      <c r="X2013" s="103"/>
      <c r="Y2013" s="445"/>
      <c r="AA2013" s="103"/>
      <c r="AI2013" s="103"/>
    </row>
    <row r="2014" spans="4:35" x14ac:dyDescent="0.3">
      <c r="D2014" s="31"/>
      <c r="N2014" s="103"/>
      <c r="P2014" s="103"/>
      <c r="Q2014" s="103"/>
      <c r="R2014" s="127"/>
      <c r="S2014" s="103"/>
      <c r="T2014" s="103"/>
      <c r="U2014" s="103"/>
      <c r="V2014" s="103"/>
      <c r="W2014" s="103"/>
      <c r="X2014" s="103"/>
      <c r="Y2014" s="445"/>
      <c r="AA2014" s="103"/>
      <c r="AI2014" s="103"/>
    </row>
    <row r="2015" spans="4:35" x14ac:dyDescent="0.3">
      <c r="D2015" s="31"/>
      <c r="N2015" s="103"/>
      <c r="P2015" s="103"/>
      <c r="Q2015" s="103"/>
      <c r="R2015" s="127"/>
      <c r="S2015" s="103"/>
      <c r="T2015" s="103"/>
      <c r="U2015" s="103"/>
      <c r="V2015" s="103"/>
      <c r="W2015" s="103"/>
      <c r="X2015" s="103"/>
      <c r="Y2015" s="445"/>
      <c r="AA2015" s="103"/>
      <c r="AI2015" s="103"/>
    </row>
    <row r="2016" spans="4:35" x14ac:dyDescent="0.3">
      <c r="D2016" s="31"/>
      <c r="N2016" s="103"/>
      <c r="P2016" s="103"/>
      <c r="Q2016" s="103"/>
      <c r="R2016" s="127"/>
      <c r="S2016" s="103"/>
      <c r="T2016" s="103"/>
      <c r="U2016" s="103"/>
      <c r="V2016" s="103"/>
      <c r="W2016" s="103"/>
      <c r="X2016" s="103"/>
      <c r="Y2016" s="445"/>
      <c r="AA2016" s="103"/>
      <c r="AI2016" s="103"/>
    </row>
    <row r="2017" spans="4:35" x14ac:dyDescent="0.3">
      <c r="D2017" s="31"/>
      <c r="N2017" s="103"/>
      <c r="P2017" s="103"/>
      <c r="Q2017" s="103"/>
      <c r="R2017" s="127"/>
      <c r="S2017" s="103"/>
      <c r="T2017" s="103"/>
      <c r="U2017" s="103"/>
      <c r="V2017" s="103"/>
      <c r="W2017" s="103"/>
      <c r="X2017" s="103"/>
      <c r="Y2017" s="445"/>
      <c r="AA2017" s="103"/>
      <c r="AI2017" s="103"/>
    </row>
    <row r="2018" spans="4:35" x14ac:dyDescent="0.3">
      <c r="D2018" s="31"/>
      <c r="N2018" s="103"/>
      <c r="P2018" s="103"/>
      <c r="Q2018" s="103"/>
      <c r="R2018" s="127"/>
      <c r="S2018" s="103"/>
      <c r="T2018" s="103"/>
      <c r="U2018" s="103"/>
      <c r="V2018" s="103"/>
      <c r="W2018" s="103"/>
      <c r="X2018" s="103"/>
      <c r="Y2018" s="445"/>
      <c r="AA2018" s="103"/>
      <c r="AI2018" s="103"/>
    </row>
    <row r="2019" spans="4:35" x14ac:dyDescent="0.3">
      <c r="D2019" s="31"/>
      <c r="N2019" s="103"/>
      <c r="P2019" s="103"/>
      <c r="Q2019" s="103"/>
      <c r="R2019" s="127"/>
      <c r="S2019" s="103"/>
      <c r="T2019" s="103"/>
      <c r="U2019" s="103"/>
      <c r="V2019" s="103"/>
      <c r="W2019" s="103"/>
      <c r="X2019" s="103"/>
      <c r="Y2019" s="445"/>
      <c r="AA2019" s="103"/>
      <c r="AI2019" s="103"/>
    </row>
    <row r="2020" spans="4:35" x14ac:dyDescent="0.3">
      <c r="D2020" s="31"/>
      <c r="N2020" s="103"/>
      <c r="P2020" s="103"/>
      <c r="Q2020" s="103"/>
      <c r="R2020" s="127"/>
      <c r="S2020" s="103"/>
      <c r="T2020" s="103"/>
      <c r="U2020" s="103"/>
      <c r="V2020" s="103"/>
      <c r="W2020" s="103"/>
      <c r="X2020" s="103"/>
      <c r="Y2020" s="445"/>
      <c r="AA2020" s="103"/>
      <c r="AI2020" s="103"/>
    </row>
    <row r="2021" spans="4:35" x14ac:dyDescent="0.3">
      <c r="D2021" s="31"/>
      <c r="N2021" s="103"/>
      <c r="P2021" s="103"/>
      <c r="Q2021" s="103"/>
      <c r="R2021" s="127"/>
      <c r="S2021" s="103"/>
      <c r="T2021" s="103"/>
      <c r="U2021" s="103"/>
      <c r="V2021" s="103"/>
      <c r="W2021" s="103"/>
      <c r="X2021" s="103"/>
      <c r="Y2021" s="445"/>
      <c r="AA2021" s="103"/>
      <c r="AI2021" s="103"/>
    </row>
    <row r="2022" spans="4:35" x14ac:dyDescent="0.3">
      <c r="D2022" s="31"/>
      <c r="N2022" s="103"/>
      <c r="P2022" s="103"/>
      <c r="Q2022" s="103"/>
      <c r="R2022" s="127"/>
      <c r="S2022" s="103"/>
      <c r="T2022" s="103"/>
      <c r="U2022" s="103"/>
      <c r="V2022" s="103"/>
      <c r="W2022" s="103"/>
      <c r="X2022" s="103"/>
      <c r="Y2022" s="445"/>
      <c r="AA2022" s="103"/>
      <c r="AI2022" s="103"/>
    </row>
    <row r="2023" spans="4:35" x14ac:dyDescent="0.3">
      <c r="D2023" s="31"/>
      <c r="N2023" s="103"/>
      <c r="P2023" s="103"/>
      <c r="Q2023" s="103"/>
      <c r="R2023" s="127"/>
      <c r="S2023" s="103"/>
      <c r="T2023" s="103"/>
      <c r="U2023" s="103"/>
      <c r="V2023" s="103"/>
      <c r="W2023" s="103"/>
      <c r="X2023" s="103"/>
      <c r="Y2023" s="445"/>
      <c r="AA2023" s="103"/>
      <c r="AI2023" s="103"/>
    </row>
    <row r="2024" spans="4:35" x14ac:dyDescent="0.3">
      <c r="D2024" s="31"/>
      <c r="N2024" s="103"/>
      <c r="P2024" s="103"/>
      <c r="Q2024" s="103"/>
      <c r="R2024" s="127"/>
      <c r="S2024" s="103"/>
      <c r="T2024" s="103"/>
      <c r="U2024" s="103"/>
      <c r="V2024" s="103"/>
      <c r="W2024" s="103"/>
      <c r="X2024" s="103"/>
      <c r="Y2024" s="445"/>
      <c r="AA2024" s="103"/>
      <c r="AI2024" s="103"/>
    </row>
    <row r="2025" spans="4:35" x14ac:dyDescent="0.3">
      <c r="D2025" s="31"/>
      <c r="N2025" s="103"/>
      <c r="P2025" s="103"/>
      <c r="Q2025" s="103"/>
      <c r="R2025" s="127"/>
      <c r="S2025" s="103"/>
      <c r="T2025" s="103"/>
      <c r="U2025" s="103"/>
      <c r="V2025" s="103"/>
      <c r="W2025" s="103"/>
      <c r="X2025" s="103"/>
      <c r="Y2025" s="445"/>
      <c r="AA2025" s="103"/>
      <c r="AI2025" s="103"/>
    </row>
    <row r="2026" spans="4:35" x14ac:dyDescent="0.3">
      <c r="D2026" s="31"/>
      <c r="N2026" s="103"/>
      <c r="P2026" s="103"/>
      <c r="Q2026" s="103"/>
      <c r="R2026" s="127"/>
      <c r="S2026" s="103"/>
      <c r="T2026" s="103"/>
      <c r="U2026" s="103"/>
      <c r="V2026" s="103"/>
      <c r="W2026" s="103"/>
      <c r="X2026" s="103"/>
      <c r="Y2026" s="445"/>
      <c r="AA2026" s="103"/>
      <c r="AI2026" s="103"/>
    </row>
    <row r="2027" spans="4:35" x14ac:dyDescent="0.3">
      <c r="D2027" s="31"/>
      <c r="N2027" s="103"/>
      <c r="P2027" s="103"/>
      <c r="Q2027" s="103"/>
      <c r="R2027" s="127"/>
      <c r="S2027" s="103"/>
      <c r="T2027" s="103"/>
      <c r="U2027" s="103"/>
      <c r="V2027" s="103"/>
      <c r="W2027" s="103"/>
      <c r="X2027" s="103"/>
      <c r="Y2027" s="445"/>
      <c r="AA2027" s="103"/>
      <c r="AI2027" s="103"/>
    </row>
    <row r="2028" spans="4:35" x14ac:dyDescent="0.3">
      <c r="D2028" s="31"/>
      <c r="N2028" s="103"/>
      <c r="P2028" s="103"/>
      <c r="Q2028" s="103"/>
      <c r="R2028" s="127"/>
      <c r="S2028" s="103"/>
      <c r="T2028" s="103"/>
      <c r="U2028" s="103"/>
      <c r="V2028" s="103"/>
      <c r="W2028" s="103"/>
      <c r="X2028" s="103"/>
      <c r="Y2028" s="445"/>
      <c r="AA2028" s="103"/>
      <c r="AI2028" s="103"/>
    </row>
    <row r="2029" spans="4:35" x14ac:dyDescent="0.3">
      <c r="D2029" s="31"/>
      <c r="N2029" s="103"/>
      <c r="P2029" s="103"/>
      <c r="Q2029" s="103"/>
      <c r="R2029" s="127"/>
      <c r="S2029" s="103"/>
      <c r="T2029" s="103"/>
      <c r="U2029" s="103"/>
      <c r="V2029" s="103"/>
      <c r="W2029" s="103"/>
      <c r="X2029" s="103"/>
      <c r="Y2029" s="445"/>
      <c r="AA2029" s="103"/>
      <c r="AI2029" s="103"/>
    </row>
    <row r="2030" spans="4:35" x14ac:dyDescent="0.3">
      <c r="D2030" s="31"/>
      <c r="N2030" s="103"/>
      <c r="P2030" s="103"/>
      <c r="Q2030" s="103"/>
      <c r="R2030" s="127"/>
      <c r="S2030" s="103"/>
      <c r="T2030" s="103"/>
      <c r="U2030" s="103"/>
      <c r="V2030" s="103"/>
      <c r="W2030" s="103"/>
      <c r="X2030" s="103"/>
      <c r="Y2030" s="445"/>
      <c r="AA2030" s="103"/>
      <c r="AI2030" s="103"/>
    </row>
    <row r="2031" spans="4:35" x14ac:dyDescent="0.3">
      <c r="D2031" s="31"/>
      <c r="N2031" s="103"/>
      <c r="P2031" s="103"/>
      <c r="Q2031" s="103"/>
      <c r="R2031" s="127"/>
      <c r="S2031" s="103"/>
      <c r="T2031" s="103"/>
      <c r="U2031" s="103"/>
      <c r="V2031" s="103"/>
      <c r="W2031" s="103"/>
      <c r="X2031" s="103"/>
      <c r="Y2031" s="445"/>
      <c r="AA2031" s="103"/>
      <c r="AI2031" s="103"/>
    </row>
    <row r="2032" spans="4:35" x14ac:dyDescent="0.3">
      <c r="D2032" s="31"/>
      <c r="N2032" s="103"/>
      <c r="P2032" s="103"/>
      <c r="Q2032" s="103"/>
      <c r="R2032" s="127"/>
      <c r="S2032" s="103"/>
      <c r="T2032" s="103"/>
      <c r="U2032" s="103"/>
      <c r="V2032" s="103"/>
      <c r="W2032" s="103"/>
      <c r="X2032" s="103"/>
      <c r="Y2032" s="445"/>
      <c r="AA2032" s="103"/>
      <c r="AI2032" s="103"/>
    </row>
    <row r="2033" spans="4:35" x14ac:dyDescent="0.3">
      <c r="D2033" s="31"/>
      <c r="N2033" s="103"/>
      <c r="P2033" s="103"/>
      <c r="Q2033" s="103"/>
      <c r="R2033" s="127"/>
      <c r="S2033" s="103"/>
      <c r="T2033" s="103"/>
      <c r="U2033" s="103"/>
      <c r="V2033" s="103"/>
      <c r="W2033" s="103"/>
      <c r="X2033" s="103"/>
      <c r="Y2033" s="445"/>
      <c r="AA2033" s="103"/>
      <c r="AI2033" s="103"/>
    </row>
    <row r="2034" spans="4:35" x14ac:dyDescent="0.3">
      <c r="D2034" s="31"/>
      <c r="N2034" s="103"/>
      <c r="P2034" s="103"/>
      <c r="Q2034" s="103"/>
      <c r="R2034" s="127"/>
      <c r="S2034" s="103"/>
      <c r="T2034" s="103"/>
      <c r="U2034" s="103"/>
      <c r="V2034" s="103"/>
      <c r="W2034" s="103"/>
      <c r="X2034" s="103"/>
      <c r="Y2034" s="445"/>
      <c r="AA2034" s="103"/>
      <c r="AI2034" s="103"/>
    </row>
    <row r="2035" spans="4:35" x14ac:dyDescent="0.3">
      <c r="D2035" s="31"/>
      <c r="N2035" s="103"/>
      <c r="P2035" s="103"/>
      <c r="Q2035" s="103"/>
      <c r="R2035" s="127"/>
      <c r="S2035" s="103"/>
      <c r="T2035" s="103"/>
      <c r="U2035" s="103"/>
      <c r="V2035" s="103"/>
      <c r="W2035" s="103"/>
      <c r="X2035" s="103"/>
      <c r="Y2035" s="445"/>
      <c r="AA2035" s="103"/>
      <c r="AI2035" s="103"/>
    </row>
    <row r="2036" spans="4:35" x14ac:dyDescent="0.3">
      <c r="D2036" s="31"/>
      <c r="N2036" s="103"/>
      <c r="P2036" s="103"/>
      <c r="Q2036" s="103"/>
      <c r="R2036" s="127"/>
      <c r="S2036" s="103"/>
      <c r="T2036" s="103"/>
      <c r="U2036" s="103"/>
      <c r="V2036" s="103"/>
      <c r="W2036" s="103"/>
      <c r="X2036" s="103"/>
      <c r="Y2036" s="445"/>
      <c r="AA2036" s="103"/>
      <c r="AI2036" s="103"/>
    </row>
    <row r="2037" spans="4:35" x14ac:dyDescent="0.3">
      <c r="D2037" s="31"/>
      <c r="N2037" s="103"/>
      <c r="P2037" s="103"/>
      <c r="Q2037" s="103"/>
      <c r="R2037" s="127"/>
      <c r="S2037" s="103"/>
      <c r="T2037" s="103"/>
      <c r="U2037" s="103"/>
      <c r="V2037" s="103"/>
      <c r="W2037" s="103"/>
      <c r="X2037" s="103"/>
      <c r="Y2037" s="445"/>
      <c r="AA2037" s="103"/>
      <c r="AI2037" s="103"/>
    </row>
    <row r="2038" spans="4:35" x14ac:dyDescent="0.3">
      <c r="D2038" s="31"/>
      <c r="N2038" s="103"/>
      <c r="P2038" s="103"/>
      <c r="Q2038" s="103"/>
      <c r="R2038" s="127"/>
      <c r="S2038" s="103"/>
      <c r="T2038" s="103"/>
      <c r="U2038" s="103"/>
      <c r="V2038" s="103"/>
      <c r="W2038" s="103"/>
      <c r="X2038" s="103"/>
      <c r="Y2038" s="445"/>
      <c r="AA2038" s="103"/>
      <c r="AI2038" s="103"/>
    </row>
    <row r="2039" spans="4:35" x14ac:dyDescent="0.3">
      <c r="D2039" s="31"/>
      <c r="N2039" s="103"/>
      <c r="P2039" s="103"/>
      <c r="Q2039" s="103"/>
      <c r="R2039" s="127"/>
      <c r="S2039" s="103"/>
      <c r="T2039" s="103"/>
      <c r="U2039" s="103"/>
      <c r="V2039" s="103"/>
      <c r="W2039" s="103"/>
      <c r="X2039" s="103"/>
      <c r="Y2039" s="445"/>
      <c r="AA2039" s="103"/>
      <c r="AI2039" s="103"/>
    </row>
    <row r="2040" spans="4:35" x14ac:dyDescent="0.3">
      <c r="D2040" s="31"/>
      <c r="N2040" s="103"/>
      <c r="P2040" s="103"/>
      <c r="Q2040" s="103"/>
      <c r="R2040" s="127"/>
      <c r="S2040" s="103"/>
      <c r="T2040" s="103"/>
      <c r="U2040" s="103"/>
      <c r="V2040" s="103"/>
      <c r="W2040" s="103"/>
      <c r="X2040" s="103"/>
      <c r="Y2040" s="445"/>
      <c r="AA2040" s="103"/>
      <c r="AI2040" s="103"/>
    </row>
    <row r="2041" spans="4:35" x14ac:dyDescent="0.3">
      <c r="D2041" s="31"/>
      <c r="N2041" s="103"/>
      <c r="P2041" s="103"/>
      <c r="Q2041" s="103"/>
      <c r="R2041" s="127"/>
      <c r="S2041" s="103"/>
      <c r="T2041" s="103"/>
      <c r="U2041" s="103"/>
      <c r="V2041" s="103"/>
      <c r="W2041" s="103"/>
      <c r="X2041" s="103"/>
      <c r="Y2041" s="445"/>
      <c r="AA2041" s="103"/>
      <c r="AI2041" s="103"/>
    </row>
    <row r="2042" spans="4:35" x14ac:dyDescent="0.3">
      <c r="D2042" s="31"/>
      <c r="N2042" s="103"/>
      <c r="P2042" s="103"/>
      <c r="Q2042" s="103"/>
      <c r="R2042" s="127"/>
      <c r="S2042" s="103"/>
      <c r="T2042" s="103"/>
      <c r="U2042" s="103"/>
      <c r="V2042" s="103"/>
      <c r="W2042" s="103"/>
      <c r="X2042" s="103"/>
      <c r="Y2042" s="445"/>
      <c r="AA2042" s="103"/>
      <c r="AI2042" s="103"/>
    </row>
    <row r="2043" spans="4:35" x14ac:dyDescent="0.3">
      <c r="D2043" s="31"/>
      <c r="N2043" s="103"/>
      <c r="P2043" s="103"/>
      <c r="Q2043" s="103"/>
      <c r="R2043" s="127"/>
      <c r="S2043" s="103"/>
      <c r="T2043" s="103"/>
      <c r="U2043" s="103"/>
      <c r="V2043" s="103"/>
      <c r="W2043" s="103"/>
      <c r="X2043" s="103"/>
      <c r="Y2043" s="445"/>
      <c r="AA2043" s="103"/>
      <c r="AI2043" s="103"/>
    </row>
    <row r="2044" spans="4:35" x14ac:dyDescent="0.3">
      <c r="D2044" s="31"/>
      <c r="N2044" s="103"/>
      <c r="P2044" s="103"/>
      <c r="Q2044" s="103"/>
      <c r="R2044" s="127"/>
      <c r="S2044" s="103"/>
      <c r="T2044" s="103"/>
      <c r="U2044" s="103"/>
      <c r="V2044" s="103"/>
      <c r="W2044" s="103"/>
      <c r="X2044" s="103"/>
      <c r="Y2044" s="445"/>
      <c r="AA2044" s="103"/>
      <c r="AI2044" s="103"/>
    </row>
    <row r="2045" spans="4:35" x14ac:dyDescent="0.3">
      <c r="D2045" s="31"/>
      <c r="N2045" s="103"/>
      <c r="P2045" s="103"/>
      <c r="Q2045" s="103"/>
      <c r="R2045" s="127"/>
      <c r="S2045" s="103"/>
      <c r="T2045" s="103"/>
      <c r="U2045" s="103"/>
      <c r="V2045" s="103"/>
      <c r="W2045" s="103"/>
      <c r="X2045" s="103"/>
      <c r="Y2045" s="445"/>
      <c r="AA2045" s="103"/>
      <c r="AI2045" s="103"/>
    </row>
    <row r="2046" spans="4:35" x14ac:dyDescent="0.3">
      <c r="D2046" s="31"/>
      <c r="N2046" s="103"/>
      <c r="P2046" s="103"/>
      <c r="Q2046" s="103"/>
      <c r="R2046" s="127"/>
      <c r="S2046" s="103"/>
      <c r="T2046" s="103"/>
      <c r="U2046" s="103"/>
      <c r="V2046" s="103"/>
      <c r="W2046" s="103"/>
      <c r="X2046" s="103"/>
      <c r="Y2046" s="445"/>
      <c r="AA2046" s="103"/>
      <c r="AI2046" s="103"/>
    </row>
    <row r="2047" spans="4:35" x14ac:dyDescent="0.3">
      <c r="D2047" s="31"/>
      <c r="N2047" s="103"/>
      <c r="P2047" s="103"/>
      <c r="Q2047" s="103"/>
      <c r="R2047" s="127"/>
      <c r="S2047" s="103"/>
      <c r="T2047" s="103"/>
      <c r="U2047" s="103"/>
      <c r="V2047" s="103"/>
      <c r="W2047" s="103"/>
      <c r="X2047" s="103"/>
      <c r="Y2047" s="445"/>
      <c r="AA2047" s="103"/>
      <c r="AI2047" s="103"/>
    </row>
    <row r="2048" spans="4:35" x14ac:dyDescent="0.3">
      <c r="D2048" s="31"/>
      <c r="N2048" s="103"/>
      <c r="P2048" s="103"/>
      <c r="Q2048" s="103"/>
      <c r="R2048" s="127"/>
      <c r="S2048" s="103"/>
      <c r="T2048" s="103"/>
      <c r="U2048" s="103"/>
      <c r="V2048" s="103"/>
      <c r="W2048" s="103"/>
      <c r="X2048" s="103"/>
      <c r="Y2048" s="445"/>
      <c r="AA2048" s="103"/>
      <c r="AI2048" s="103"/>
    </row>
    <row r="2049" spans="4:35" x14ac:dyDescent="0.3">
      <c r="D2049" s="31"/>
      <c r="N2049" s="103"/>
      <c r="P2049" s="103"/>
      <c r="Q2049" s="103"/>
      <c r="R2049" s="127"/>
      <c r="S2049" s="103"/>
      <c r="T2049" s="103"/>
      <c r="U2049" s="103"/>
      <c r="V2049" s="103"/>
      <c r="W2049" s="103"/>
      <c r="X2049" s="103"/>
      <c r="Y2049" s="445"/>
      <c r="AA2049" s="103"/>
      <c r="AI2049" s="103"/>
    </row>
    <row r="2050" spans="4:35" x14ac:dyDescent="0.3">
      <c r="D2050" s="31"/>
      <c r="N2050" s="103"/>
      <c r="P2050" s="103"/>
      <c r="Q2050" s="103"/>
      <c r="R2050" s="127"/>
      <c r="S2050" s="103"/>
      <c r="T2050" s="103"/>
      <c r="U2050" s="103"/>
      <c r="V2050" s="103"/>
      <c r="W2050" s="103"/>
      <c r="X2050" s="103"/>
      <c r="Y2050" s="445"/>
      <c r="AA2050" s="103"/>
      <c r="AI2050" s="103"/>
    </row>
    <row r="2051" spans="4:35" x14ac:dyDescent="0.3">
      <c r="D2051" s="31"/>
      <c r="N2051" s="103"/>
      <c r="P2051" s="103"/>
      <c r="Q2051" s="103"/>
      <c r="R2051" s="127"/>
      <c r="S2051" s="103"/>
      <c r="T2051" s="103"/>
      <c r="U2051" s="103"/>
      <c r="V2051" s="103"/>
      <c r="W2051" s="103"/>
      <c r="X2051" s="103"/>
      <c r="Y2051" s="445"/>
      <c r="AA2051" s="103"/>
      <c r="AI2051" s="103"/>
    </row>
    <row r="2052" spans="4:35" x14ac:dyDescent="0.3">
      <c r="D2052" s="31"/>
      <c r="N2052" s="103"/>
      <c r="P2052" s="103"/>
      <c r="Q2052" s="103"/>
      <c r="R2052" s="127"/>
      <c r="S2052" s="103"/>
      <c r="T2052" s="103"/>
      <c r="U2052" s="103"/>
      <c r="V2052" s="103"/>
      <c r="W2052" s="103"/>
      <c r="X2052" s="103"/>
      <c r="Y2052" s="445"/>
      <c r="AA2052" s="103"/>
      <c r="AI2052" s="103"/>
    </row>
    <row r="2053" spans="4:35" x14ac:dyDescent="0.3">
      <c r="D2053" s="31"/>
      <c r="N2053" s="103"/>
      <c r="P2053" s="103"/>
      <c r="Q2053" s="103"/>
      <c r="R2053" s="127"/>
      <c r="S2053" s="103"/>
      <c r="T2053" s="103"/>
      <c r="U2053" s="103"/>
      <c r="V2053" s="103"/>
      <c r="W2053" s="103"/>
      <c r="X2053" s="103"/>
      <c r="Y2053" s="445"/>
      <c r="AA2053" s="103"/>
      <c r="AI2053" s="103"/>
    </row>
    <row r="2054" spans="4:35" x14ac:dyDescent="0.3">
      <c r="D2054" s="31"/>
      <c r="N2054" s="103"/>
      <c r="P2054" s="103"/>
      <c r="Q2054" s="103"/>
      <c r="R2054" s="127"/>
      <c r="S2054" s="103"/>
      <c r="T2054" s="103"/>
      <c r="U2054" s="103"/>
      <c r="V2054" s="103"/>
      <c r="W2054" s="103"/>
      <c r="X2054" s="103"/>
      <c r="Y2054" s="445"/>
      <c r="AA2054" s="103"/>
      <c r="AI2054" s="103"/>
    </row>
    <row r="2055" spans="4:35" x14ac:dyDescent="0.3">
      <c r="D2055" s="31"/>
      <c r="N2055" s="103"/>
      <c r="P2055" s="103"/>
      <c r="Q2055" s="103"/>
      <c r="R2055" s="127"/>
      <c r="S2055" s="103"/>
      <c r="T2055" s="103"/>
      <c r="U2055" s="103"/>
      <c r="V2055" s="103"/>
      <c r="W2055" s="103"/>
      <c r="X2055" s="103"/>
      <c r="Y2055" s="445"/>
      <c r="AA2055" s="103"/>
      <c r="AI2055" s="103"/>
    </row>
    <row r="2056" spans="4:35" x14ac:dyDescent="0.3">
      <c r="D2056" s="31"/>
      <c r="N2056" s="103"/>
      <c r="P2056" s="103"/>
      <c r="Q2056" s="103"/>
      <c r="R2056" s="127"/>
      <c r="S2056" s="103"/>
      <c r="T2056" s="103"/>
      <c r="U2056" s="103"/>
      <c r="V2056" s="103"/>
      <c r="W2056" s="103"/>
      <c r="X2056" s="103"/>
      <c r="Y2056" s="445"/>
      <c r="AA2056" s="103"/>
      <c r="AI2056" s="103"/>
    </row>
    <row r="2057" spans="4:35" x14ac:dyDescent="0.3">
      <c r="D2057" s="31"/>
      <c r="N2057" s="103"/>
      <c r="P2057" s="103"/>
      <c r="Q2057" s="103"/>
      <c r="R2057" s="127"/>
      <c r="S2057" s="103"/>
      <c r="T2057" s="103"/>
      <c r="U2057" s="103"/>
      <c r="V2057" s="103"/>
      <c r="W2057" s="103"/>
      <c r="X2057" s="103"/>
      <c r="Y2057" s="445"/>
      <c r="AA2057" s="103"/>
      <c r="AI2057" s="103"/>
    </row>
    <row r="2058" spans="4:35" x14ac:dyDescent="0.3">
      <c r="D2058" s="31"/>
      <c r="N2058" s="103"/>
      <c r="P2058" s="103"/>
      <c r="Q2058" s="103"/>
      <c r="R2058" s="127"/>
      <c r="S2058" s="103"/>
      <c r="T2058" s="103"/>
      <c r="U2058" s="103"/>
      <c r="V2058" s="103"/>
      <c r="W2058" s="103"/>
      <c r="X2058" s="103"/>
      <c r="Y2058" s="445"/>
      <c r="AA2058" s="103"/>
      <c r="AI2058" s="103"/>
    </row>
    <row r="2059" spans="4:35" x14ac:dyDescent="0.3">
      <c r="D2059" s="31"/>
      <c r="N2059" s="103"/>
      <c r="P2059" s="103"/>
      <c r="Q2059" s="103"/>
      <c r="R2059" s="127"/>
      <c r="S2059" s="103"/>
      <c r="T2059" s="103"/>
      <c r="U2059" s="103"/>
      <c r="V2059" s="103"/>
      <c r="W2059" s="103"/>
      <c r="X2059" s="103"/>
      <c r="Y2059" s="445"/>
      <c r="AA2059" s="103"/>
      <c r="AI2059" s="103"/>
    </row>
    <row r="2060" spans="4:35" x14ac:dyDescent="0.3">
      <c r="D2060" s="31"/>
      <c r="N2060" s="103"/>
      <c r="P2060" s="103"/>
      <c r="Q2060" s="103"/>
      <c r="R2060" s="127"/>
      <c r="S2060" s="103"/>
      <c r="T2060" s="103"/>
      <c r="U2060" s="103"/>
      <c r="V2060" s="103"/>
      <c r="W2060" s="103"/>
      <c r="X2060" s="103"/>
      <c r="Y2060" s="445"/>
      <c r="AA2060" s="103"/>
      <c r="AI2060" s="103"/>
    </row>
    <row r="2061" spans="4:35" x14ac:dyDescent="0.3">
      <c r="D2061" s="31"/>
      <c r="N2061" s="103"/>
      <c r="P2061" s="103"/>
      <c r="Q2061" s="103"/>
      <c r="R2061" s="127"/>
      <c r="S2061" s="103"/>
      <c r="T2061" s="103"/>
      <c r="U2061" s="103"/>
      <c r="V2061" s="103"/>
      <c r="W2061" s="103"/>
      <c r="X2061" s="103"/>
      <c r="Y2061" s="445"/>
      <c r="AA2061" s="103"/>
      <c r="AI2061" s="103"/>
    </row>
    <row r="2062" spans="4:35" x14ac:dyDescent="0.3">
      <c r="D2062" s="31"/>
      <c r="N2062" s="103"/>
      <c r="P2062" s="103"/>
      <c r="Q2062" s="103"/>
      <c r="R2062" s="127"/>
      <c r="S2062" s="103"/>
      <c r="T2062" s="103"/>
      <c r="U2062" s="103"/>
      <c r="V2062" s="103"/>
      <c r="W2062" s="103"/>
      <c r="X2062" s="103"/>
      <c r="Y2062" s="445"/>
      <c r="AA2062" s="103"/>
      <c r="AI2062" s="103"/>
    </row>
    <row r="2063" spans="4:35" x14ac:dyDescent="0.3">
      <c r="D2063" s="31"/>
      <c r="N2063" s="103"/>
      <c r="P2063" s="103"/>
      <c r="Q2063" s="103"/>
      <c r="R2063" s="127"/>
      <c r="S2063" s="103"/>
      <c r="T2063" s="103"/>
      <c r="U2063" s="103"/>
      <c r="V2063" s="103"/>
      <c r="W2063" s="103"/>
      <c r="X2063" s="103"/>
      <c r="Y2063" s="445"/>
      <c r="AA2063" s="103"/>
      <c r="AI2063" s="103"/>
    </row>
    <row r="2064" spans="4:35" x14ac:dyDescent="0.3">
      <c r="D2064" s="31"/>
      <c r="N2064" s="103"/>
      <c r="P2064" s="103"/>
      <c r="Q2064" s="103"/>
      <c r="R2064" s="127"/>
      <c r="S2064" s="103"/>
      <c r="T2064" s="103"/>
      <c r="U2064" s="103"/>
      <c r="V2064" s="103"/>
      <c r="W2064" s="103"/>
      <c r="X2064" s="103"/>
      <c r="Y2064" s="445"/>
      <c r="AA2064" s="103"/>
      <c r="AI2064" s="103"/>
    </row>
    <row r="2065" spans="4:35" x14ac:dyDescent="0.3">
      <c r="D2065" s="31"/>
      <c r="N2065" s="103"/>
      <c r="P2065" s="103"/>
      <c r="Q2065" s="103"/>
      <c r="R2065" s="127"/>
      <c r="S2065" s="103"/>
      <c r="T2065" s="103"/>
      <c r="U2065" s="103"/>
      <c r="V2065" s="103"/>
      <c r="W2065" s="103"/>
      <c r="X2065" s="103"/>
      <c r="Y2065" s="445"/>
      <c r="AA2065" s="103"/>
      <c r="AI2065" s="103"/>
    </row>
    <row r="2066" spans="4:35" x14ac:dyDescent="0.3">
      <c r="D2066" s="31"/>
      <c r="N2066" s="103"/>
      <c r="P2066" s="103"/>
      <c r="Q2066" s="103"/>
      <c r="R2066" s="127"/>
      <c r="S2066" s="103"/>
      <c r="T2066" s="103"/>
      <c r="U2066" s="103"/>
      <c r="V2066" s="103"/>
      <c r="W2066" s="103"/>
      <c r="X2066" s="103"/>
      <c r="Y2066" s="445"/>
      <c r="AA2066" s="103"/>
      <c r="AI2066" s="103"/>
    </row>
    <row r="2067" spans="4:35" x14ac:dyDescent="0.3">
      <c r="D2067" s="31"/>
      <c r="N2067" s="103"/>
      <c r="P2067" s="103"/>
      <c r="Q2067" s="103"/>
      <c r="R2067" s="127"/>
      <c r="S2067" s="103"/>
      <c r="T2067" s="103"/>
      <c r="U2067" s="103"/>
      <c r="V2067" s="103"/>
      <c r="W2067" s="103"/>
      <c r="X2067" s="103"/>
      <c r="Y2067" s="445"/>
      <c r="AA2067" s="103"/>
      <c r="AI2067" s="103"/>
    </row>
    <row r="2068" spans="4:35" x14ac:dyDescent="0.3">
      <c r="D2068" s="31"/>
      <c r="N2068" s="103"/>
      <c r="P2068" s="103"/>
      <c r="Q2068" s="103"/>
      <c r="R2068" s="127"/>
      <c r="S2068" s="103"/>
      <c r="T2068" s="103"/>
      <c r="U2068" s="103"/>
      <c r="V2068" s="103"/>
      <c r="W2068" s="103"/>
      <c r="X2068" s="103"/>
      <c r="Y2068" s="445"/>
      <c r="AA2068" s="103"/>
      <c r="AI2068" s="103"/>
    </row>
    <row r="2069" spans="4:35" x14ac:dyDescent="0.3">
      <c r="D2069" s="31"/>
      <c r="N2069" s="103"/>
      <c r="P2069" s="103"/>
      <c r="Q2069" s="103"/>
      <c r="R2069" s="127"/>
      <c r="S2069" s="103"/>
      <c r="T2069" s="103"/>
      <c r="U2069" s="103"/>
      <c r="V2069" s="103"/>
      <c r="W2069" s="103"/>
      <c r="X2069" s="103"/>
      <c r="Y2069" s="445"/>
      <c r="AA2069" s="103"/>
      <c r="AI2069" s="103"/>
    </row>
    <row r="2070" spans="4:35" x14ac:dyDescent="0.3">
      <c r="D2070" s="31"/>
      <c r="N2070" s="103"/>
      <c r="P2070" s="103"/>
      <c r="Q2070" s="103"/>
      <c r="R2070" s="127"/>
      <c r="S2070" s="103"/>
      <c r="T2070" s="103"/>
      <c r="U2070" s="103"/>
      <c r="V2070" s="103"/>
      <c r="W2070" s="103"/>
      <c r="X2070" s="103"/>
      <c r="Y2070" s="445"/>
      <c r="AA2070" s="103"/>
      <c r="AI2070" s="103"/>
    </row>
    <row r="2071" spans="4:35" x14ac:dyDescent="0.3">
      <c r="D2071" s="31"/>
      <c r="N2071" s="103"/>
      <c r="P2071" s="103"/>
      <c r="Q2071" s="103"/>
      <c r="R2071" s="127"/>
      <c r="S2071" s="103"/>
      <c r="T2071" s="103"/>
      <c r="U2071" s="103"/>
      <c r="V2071" s="103"/>
      <c r="W2071" s="103"/>
      <c r="X2071" s="103"/>
      <c r="Y2071" s="445"/>
      <c r="AA2071" s="103"/>
      <c r="AI2071" s="103"/>
    </row>
    <row r="2072" spans="4:35" x14ac:dyDescent="0.3">
      <c r="D2072" s="31"/>
      <c r="N2072" s="103"/>
      <c r="P2072" s="103"/>
      <c r="Q2072" s="103"/>
      <c r="R2072" s="127"/>
      <c r="S2072" s="103"/>
      <c r="T2072" s="103"/>
      <c r="U2072" s="103"/>
      <c r="V2072" s="103"/>
      <c r="W2072" s="103"/>
      <c r="X2072" s="103"/>
      <c r="Y2072" s="445"/>
      <c r="AA2072" s="103"/>
      <c r="AI2072" s="103"/>
    </row>
    <row r="2073" spans="4:35" x14ac:dyDescent="0.3">
      <c r="D2073" s="31"/>
      <c r="N2073" s="103"/>
      <c r="P2073" s="103"/>
      <c r="Q2073" s="103"/>
      <c r="R2073" s="127"/>
      <c r="S2073" s="103"/>
      <c r="T2073" s="103"/>
      <c r="U2073" s="103"/>
      <c r="V2073" s="103"/>
      <c r="W2073" s="103"/>
      <c r="X2073" s="103"/>
      <c r="Y2073" s="445"/>
      <c r="AA2073" s="103"/>
      <c r="AI2073" s="103"/>
    </row>
    <row r="2074" spans="4:35" x14ac:dyDescent="0.3">
      <c r="D2074" s="31"/>
      <c r="N2074" s="103"/>
      <c r="P2074" s="103"/>
      <c r="Q2074" s="103"/>
      <c r="R2074" s="127"/>
      <c r="S2074" s="103"/>
      <c r="T2074" s="103"/>
      <c r="U2074" s="103"/>
      <c r="V2074" s="103"/>
      <c r="W2074" s="103"/>
      <c r="X2074" s="103"/>
      <c r="Y2074" s="445"/>
      <c r="AA2074" s="103"/>
      <c r="AI2074" s="103"/>
    </row>
    <row r="2075" spans="4:35" x14ac:dyDescent="0.3">
      <c r="D2075" s="31"/>
      <c r="N2075" s="103"/>
      <c r="P2075" s="103"/>
      <c r="Q2075" s="103"/>
      <c r="R2075" s="127"/>
      <c r="S2075" s="103"/>
      <c r="T2075" s="103"/>
      <c r="U2075" s="103"/>
      <c r="V2075" s="103"/>
      <c r="W2075" s="103"/>
      <c r="X2075" s="103"/>
      <c r="Y2075" s="445"/>
      <c r="AA2075" s="103"/>
      <c r="AI2075" s="103"/>
    </row>
    <row r="2076" spans="4:35" x14ac:dyDescent="0.3">
      <c r="D2076" s="31"/>
      <c r="N2076" s="103"/>
      <c r="P2076" s="103"/>
      <c r="Q2076" s="103"/>
      <c r="R2076" s="127"/>
      <c r="S2076" s="103"/>
      <c r="T2076" s="103"/>
      <c r="U2076" s="103"/>
      <c r="V2076" s="103"/>
      <c r="W2076" s="103"/>
      <c r="X2076" s="103"/>
      <c r="Y2076" s="445"/>
      <c r="AA2076" s="103"/>
      <c r="AI2076" s="103"/>
    </row>
    <row r="2077" spans="4:35" x14ac:dyDescent="0.3">
      <c r="D2077" s="31"/>
      <c r="N2077" s="103"/>
      <c r="P2077" s="103"/>
      <c r="Q2077" s="103"/>
      <c r="R2077" s="127"/>
      <c r="S2077" s="103"/>
      <c r="T2077" s="103"/>
      <c r="U2077" s="103"/>
      <c r="V2077" s="103"/>
      <c r="W2077" s="103"/>
      <c r="X2077" s="103"/>
      <c r="Y2077" s="445"/>
      <c r="AA2077" s="103"/>
      <c r="AI2077" s="103"/>
    </row>
    <row r="2078" spans="4:35" x14ac:dyDescent="0.3">
      <c r="D2078" s="31"/>
      <c r="N2078" s="103"/>
      <c r="P2078" s="103"/>
      <c r="Q2078" s="103"/>
      <c r="R2078" s="127"/>
      <c r="S2078" s="103"/>
      <c r="T2078" s="103"/>
      <c r="U2078" s="103"/>
      <c r="V2078" s="103"/>
      <c r="W2078" s="103"/>
      <c r="X2078" s="103"/>
      <c r="Y2078" s="445"/>
      <c r="AA2078" s="103"/>
      <c r="AI2078" s="103"/>
    </row>
    <row r="2079" spans="4:35" x14ac:dyDescent="0.3">
      <c r="D2079" s="31"/>
      <c r="N2079" s="103"/>
      <c r="P2079" s="103"/>
      <c r="Q2079" s="103"/>
      <c r="R2079" s="127"/>
      <c r="S2079" s="103"/>
      <c r="T2079" s="103"/>
      <c r="U2079" s="103"/>
      <c r="V2079" s="103"/>
      <c r="W2079" s="103"/>
      <c r="X2079" s="103"/>
      <c r="Y2079" s="445"/>
      <c r="AA2079" s="103"/>
      <c r="AI2079" s="103"/>
    </row>
    <row r="2080" spans="4:35" x14ac:dyDescent="0.3">
      <c r="D2080" s="31"/>
      <c r="N2080" s="103"/>
      <c r="P2080" s="103"/>
      <c r="Q2080" s="103"/>
      <c r="R2080" s="127"/>
      <c r="S2080" s="103"/>
      <c r="T2080" s="103"/>
      <c r="U2080" s="103"/>
      <c r="V2080" s="103"/>
      <c r="W2080" s="103"/>
      <c r="X2080" s="103"/>
      <c r="Y2080" s="445"/>
      <c r="AA2080" s="103"/>
      <c r="AI2080" s="103"/>
    </row>
    <row r="2081" spans="4:35" x14ac:dyDescent="0.3">
      <c r="D2081" s="31"/>
      <c r="N2081" s="103"/>
      <c r="P2081" s="103"/>
      <c r="Q2081" s="103"/>
      <c r="R2081" s="127"/>
      <c r="S2081" s="103"/>
      <c r="T2081" s="103"/>
      <c r="U2081" s="103"/>
      <c r="V2081" s="103"/>
      <c r="W2081" s="103"/>
      <c r="X2081" s="103"/>
      <c r="Y2081" s="445"/>
      <c r="AA2081" s="103"/>
      <c r="AI2081" s="103"/>
    </row>
    <row r="2082" spans="4:35" x14ac:dyDescent="0.3">
      <c r="D2082" s="31"/>
      <c r="N2082" s="103"/>
      <c r="P2082" s="103"/>
      <c r="Q2082" s="103"/>
      <c r="R2082" s="127"/>
      <c r="S2082" s="103"/>
      <c r="T2082" s="103"/>
      <c r="U2082" s="103"/>
      <c r="V2082" s="103"/>
      <c r="W2082" s="103"/>
      <c r="X2082" s="103"/>
      <c r="Y2082" s="445"/>
      <c r="AA2082" s="103"/>
      <c r="AI2082" s="103"/>
    </row>
    <row r="2083" spans="4:35" x14ac:dyDescent="0.3">
      <c r="D2083" s="31"/>
      <c r="N2083" s="103"/>
      <c r="P2083" s="103"/>
      <c r="Q2083" s="103"/>
      <c r="R2083" s="127"/>
      <c r="S2083" s="103"/>
      <c r="T2083" s="103"/>
      <c r="U2083" s="103"/>
      <c r="V2083" s="103"/>
      <c r="W2083" s="103"/>
      <c r="X2083" s="103"/>
      <c r="Y2083" s="445"/>
      <c r="AA2083" s="103"/>
      <c r="AI2083" s="103"/>
    </row>
    <row r="2084" spans="4:35" x14ac:dyDescent="0.3">
      <c r="D2084" s="31"/>
      <c r="N2084" s="103"/>
      <c r="P2084" s="103"/>
      <c r="Q2084" s="103"/>
      <c r="R2084" s="127"/>
      <c r="S2084" s="103"/>
      <c r="T2084" s="103"/>
      <c r="U2084" s="103"/>
      <c r="V2084" s="103"/>
      <c r="W2084" s="103"/>
      <c r="X2084" s="103"/>
      <c r="Y2084" s="445"/>
      <c r="AA2084" s="103"/>
      <c r="AI2084" s="103"/>
    </row>
    <row r="2085" spans="4:35" x14ac:dyDescent="0.3">
      <c r="D2085" s="31"/>
      <c r="N2085" s="103"/>
      <c r="P2085" s="103"/>
      <c r="Q2085" s="103"/>
      <c r="R2085" s="127"/>
      <c r="S2085" s="103"/>
      <c r="T2085" s="103"/>
      <c r="U2085" s="103"/>
      <c r="V2085" s="103"/>
      <c r="W2085" s="103"/>
      <c r="X2085" s="103"/>
      <c r="Y2085" s="445"/>
      <c r="AA2085" s="103"/>
      <c r="AI2085" s="103"/>
    </row>
    <row r="2086" spans="4:35" x14ac:dyDescent="0.3">
      <c r="D2086" s="31"/>
      <c r="N2086" s="103"/>
      <c r="P2086" s="103"/>
      <c r="Q2086" s="103"/>
      <c r="R2086" s="127"/>
      <c r="S2086" s="103"/>
      <c r="T2086" s="103"/>
      <c r="U2086" s="103"/>
      <c r="V2086" s="103"/>
      <c r="W2086" s="103"/>
      <c r="X2086" s="103"/>
      <c r="Y2086" s="445"/>
      <c r="AA2086" s="103"/>
      <c r="AI2086" s="103"/>
    </row>
    <row r="2087" spans="4:35" x14ac:dyDescent="0.3">
      <c r="D2087" s="31"/>
      <c r="N2087" s="103"/>
      <c r="P2087" s="103"/>
      <c r="Q2087" s="103"/>
      <c r="R2087" s="127"/>
      <c r="S2087" s="103"/>
      <c r="T2087" s="103"/>
      <c r="U2087" s="103"/>
      <c r="V2087" s="103"/>
      <c r="W2087" s="103"/>
      <c r="X2087" s="103"/>
      <c r="Y2087" s="445"/>
      <c r="AA2087" s="103"/>
      <c r="AI2087" s="103"/>
    </row>
    <row r="2088" spans="4:35" x14ac:dyDescent="0.3">
      <c r="D2088" s="31"/>
      <c r="N2088" s="103"/>
      <c r="P2088" s="103"/>
      <c r="Q2088" s="103"/>
      <c r="R2088" s="127"/>
      <c r="S2088" s="103"/>
      <c r="T2088" s="103"/>
      <c r="U2088" s="103"/>
      <c r="V2088" s="103"/>
      <c r="W2088" s="103"/>
      <c r="X2088" s="103"/>
      <c r="Y2088" s="445"/>
      <c r="AA2088" s="103"/>
      <c r="AI2088" s="103"/>
    </row>
    <row r="2089" spans="4:35" x14ac:dyDescent="0.3">
      <c r="D2089" s="31"/>
      <c r="N2089" s="103"/>
      <c r="P2089" s="103"/>
      <c r="Q2089" s="103"/>
      <c r="R2089" s="127"/>
      <c r="S2089" s="103"/>
      <c r="T2089" s="103"/>
      <c r="U2089" s="103"/>
      <c r="V2089" s="103"/>
      <c r="W2089" s="103"/>
      <c r="X2089" s="103"/>
      <c r="Y2089" s="445"/>
      <c r="AA2089" s="103"/>
      <c r="AI2089" s="103"/>
    </row>
    <row r="2090" spans="4:35" x14ac:dyDescent="0.3">
      <c r="D2090" s="31"/>
      <c r="N2090" s="103"/>
      <c r="P2090" s="103"/>
      <c r="Q2090" s="103"/>
      <c r="R2090" s="127"/>
      <c r="S2090" s="103"/>
      <c r="T2090" s="103"/>
      <c r="U2090" s="103"/>
      <c r="V2090" s="103"/>
      <c r="W2090" s="103"/>
      <c r="X2090" s="103"/>
      <c r="Y2090" s="445"/>
      <c r="AA2090" s="103"/>
      <c r="AI2090" s="103"/>
    </row>
    <row r="2091" spans="4:35" x14ac:dyDescent="0.3">
      <c r="D2091" s="31"/>
      <c r="N2091" s="103"/>
      <c r="P2091" s="103"/>
      <c r="Q2091" s="103"/>
      <c r="R2091" s="127"/>
      <c r="S2091" s="103"/>
      <c r="T2091" s="103"/>
      <c r="U2091" s="103"/>
      <c r="V2091" s="103"/>
      <c r="W2091" s="103"/>
      <c r="X2091" s="103"/>
      <c r="Y2091" s="445"/>
      <c r="AA2091" s="103"/>
      <c r="AI2091" s="103"/>
    </row>
    <row r="2092" spans="4:35" x14ac:dyDescent="0.3">
      <c r="D2092" s="31"/>
      <c r="N2092" s="103"/>
      <c r="P2092" s="103"/>
      <c r="Q2092" s="103"/>
      <c r="R2092" s="127"/>
      <c r="S2092" s="103"/>
      <c r="T2092" s="103"/>
      <c r="U2092" s="103"/>
      <c r="V2092" s="103"/>
      <c r="W2092" s="103"/>
      <c r="X2092" s="103"/>
      <c r="Y2092" s="445"/>
      <c r="AA2092" s="103"/>
      <c r="AI2092" s="103"/>
    </row>
    <row r="2093" spans="4:35" x14ac:dyDescent="0.3">
      <c r="D2093" s="31"/>
      <c r="N2093" s="103"/>
      <c r="P2093" s="103"/>
      <c r="Q2093" s="103"/>
      <c r="R2093" s="127"/>
      <c r="S2093" s="103"/>
      <c r="T2093" s="103"/>
      <c r="U2093" s="103"/>
      <c r="V2093" s="103"/>
      <c r="W2093" s="103"/>
      <c r="X2093" s="103"/>
      <c r="Y2093" s="445"/>
      <c r="AA2093" s="103"/>
      <c r="AI2093" s="103"/>
    </row>
    <row r="2094" spans="4:35" x14ac:dyDescent="0.3">
      <c r="D2094" s="31"/>
      <c r="N2094" s="103"/>
      <c r="P2094" s="103"/>
      <c r="Q2094" s="103"/>
      <c r="R2094" s="127"/>
      <c r="S2094" s="103"/>
      <c r="T2094" s="103"/>
      <c r="U2094" s="103"/>
      <c r="V2094" s="103"/>
      <c r="W2094" s="103"/>
      <c r="X2094" s="103"/>
      <c r="Y2094" s="445"/>
      <c r="AA2094" s="103"/>
      <c r="AI2094" s="103"/>
    </row>
    <row r="2095" spans="4:35" x14ac:dyDescent="0.3">
      <c r="D2095" s="31"/>
      <c r="N2095" s="103"/>
      <c r="P2095" s="103"/>
      <c r="Q2095" s="103"/>
      <c r="R2095" s="127"/>
      <c r="S2095" s="103"/>
      <c r="T2095" s="103"/>
      <c r="U2095" s="103"/>
      <c r="V2095" s="103"/>
      <c r="W2095" s="103"/>
      <c r="X2095" s="103"/>
      <c r="Y2095" s="445"/>
      <c r="AA2095" s="103"/>
      <c r="AI2095" s="103"/>
    </row>
    <row r="2096" spans="4:35" x14ac:dyDescent="0.3">
      <c r="D2096" s="31"/>
      <c r="N2096" s="103"/>
      <c r="P2096" s="103"/>
      <c r="Q2096" s="103"/>
      <c r="R2096" s="127"/>
      <c r="S2096" s="103"/>
      <c r="T2096" s="103"/>
      <c r="U2096" s="103"/>
      <c r="V2096" s="103"/>
      <c r="W2096" s="103"/>
      <c r="X2096" s="103"/>
      <c r="Y2096" s="445"/>
      <c r="AA2096" s="103"/>
      <c r="AI2096" s="103"/>
    </row>
    <row r="2097" spans="4:35" x14ac:dyDescent="0.3">
      <c r="D2097" s="31"/>
      <c r="N2097" s="103"/>
      <c r="P2097" s="103"/>
      <c r="Q2097" s="103"/>
      <c r="R2097" s="127"/>
      <c r="S2097" s="103"/>
      <c r="T2097" s="103"/>
      <c r="U2097" s="103"/>
      <c r="V2097" s="103"/>
      <c r="W2097" s="103"/>
      <c r="X2097" s="103"/>
      <c r="Y2097" s="445"/>
      <c r="AA2097" s="103"/>
      <c r="AI2097" s="103"/>
    </row>
    <row r="2098" spans="4:35" x14ac:dyDescent="0.3">
      <c r="D2098" s="31"/>
      <c r="N2098" s="103"/>
      <c r="P2098" s="103"/>
      <c r="Q2098" s="103"/>
      <c r="R2098" s="127"/>
      <c r="S2098" s="103"/>
      <c r="T2098" s="103"/>
      <c r="U2098" s="103"/>
      <c r="V2098" s="103"/>
      <c r="W2098" s="103"/>
      <c r="X2098" s="103"/>
      <c r="Y2098" s="445"/>
      <c r="AA2098" s="103"/>
      <c r="AI2098" s="103"/>
    </row>
    <row r="2099" spans="4:35" x14ac:dyDescent="0.3">
      <c r="D2099" s="31"/>
      <c r="N2099" s="103"/>
      <c r="P2099" s="103"/>
      <c r="Q2099" s="103"/>
      <c r="R2099" s="127"/>
      <c r="S2099" s="103"/>
      <c r="T2099" s="103"/>
      <c r="U2099" s="103"/>
      <c r="V2099" s="103"/>
      <c r="W2099" s="103"/>
      <c r="X2099" s="103"/>
      <c r="Y2099" s="445"/>
      <c r="AA2099" s="103"/>
      <c r="AI2099" s="103"/>
    </row>
    <row r="2100" spans="4:35" x14ac:dyDescent="0.3">
      <c r="D2100" s="31"/>
      <c r="N2100" s="103"/>
      <c r="P2100" s="103"/>
      <c r="Q2100" s="103"/>
      <c r="R2100" s="127"/>
      <c r="S2100" s="103"/>
      <c r="T2100" s="103"/>
      <c r="U2100" s="103"/>
      <c r="V2100" s="103"/>
      <c r="W2100" s="103"/>
      <c r="X2100" s="103"/>
      <c r="Y2100" s="445"/>
      <c r="AA2100" s="103"/>
      <c r="AI2100" s="103"/>
    </row>
    <row r="2101" spans="4:35" x14ac:dyDescent="0.3">
      <c r="D2101" s="31"/>
      <c r="N2101" s="103"/>
      <c r="P2101" s="103"/>
      <c r="Q2101" s="103"/>
      <c r="R2101" s="127"/>
      <c r="S2101" s="103"/>
      <c r="T2101" s="103"/>
      <c r="U2101" s="103"/>
      <c r="V2101" s="103"/>
      <c r="W2101" s="103"/>
      <c r="X2101" s="103"/>
      <c r="Y2101" s="445"/>
      <c r="AA2101" s="103"/>
      <c r="AI2101" s="103"/>
    </row>
    <row r="2102" spans="4:35" x14ac:dyDescent="0.3">
      <c r="D2102" s="31"/>
      <c r="N2102" s="103"/>
      <c r="P2102" s="103"/>
      <c r="Q2102" s="103"/>
      <c r="R2102" s="127"/>
      <c r="S2102" s="103"/>
      <c r="T2102" s="103"/>
      <c r="U2102" s="103"/>
      <c r="V2102" s="103"/>
      <c r="W2102" s="103"/>
      <c r="X2102" s="103"/>
      <c r="Y2102" s="445"/>
      <c r="AA2102" s="103"/>
      <c r="AI2102" s="103"/>
    </row>
    <row r="2103" spans="4:35" x14ac:dyDescent="0.3">
      <c r="D2103" s="31"/>
      <c r="N2103" s="103"/>
      <c r="P2103" s="103"/>
      <c r="Q2103" s="103"/>
      <c r="R2103" s="127"/>
      <c r="S2103" s="103"/>
      <c r="T2103" s="103"/>
      <c r="U2103" s="103"/>
      <c r="V2103" s="103"/>
      <c r="W2103" s="103"/>
      <c r="X2103" s="103"/>
      <c r="Y2103" s="445"/>
      <c r="AA2103" s="103"/>
      <c r="AI2103" s="103"/>
    </row>
    <row r="2104" spans="4:35" x14ac:dyDescent="0.3">
      <c r="D2104" s="31"/>
      <c r="N2104" s="103"/>
      <c r="P2104" s="103"/>
      <c r="Q2104" s="103"/>
      <c r="R2104" s="127"/>
      <c r="S2104" s="103"/>
      <c r="T2104" s="103"/>
      <c r="U2104" s="103"/>
      <c r="V2104" s="103"/>
      <c r="W2104" s="103"/>
      <c r="X2104" s="103"/>
      <c r="Y2104" s="445"/>
      <c r="AA2104" s="103"/>
      <c r="AI2104" s="103"/>
    </row>
    <row r="2105" spans="4:35" x14ac:dyDescent="0.3">
      <c r="D2105" s="31"/>
      <c r="N2105" s="103"/>
      <c r="P2105" s="103"/>
      <c r="Q2105" s="103"/>
      <c r="R2105" s="127"/>
      <c r="S2105" s="103"/>
      <c r="T2105" s="103"/>
      <c r="U2105" s="103"/>
      <c r="V2105" s="103"/>
      <c r="W2105" s="103"/>
      <c r="X2105" s="103"/>
      <c r="Y2105" s="445"/>
      <c r="AA2105" s="103"/>
      <c r="AI2105" s="103"/>
    </row>
    <row r="2106" spans="4:35" x14ac:dyDescent="0.3">
      <c r="D2106" s="31"/>
      <c r="N2106" s="103"/>
      <c r="P2106" s="103"/>
      <c r="Q2106" s="103"/>
      <c r="R2106" s="127"/>
      <c r="S2106" s="103"/>
      <c r="T2106" s="103"/>
      <c r="U2106" s="103"/>
      <c r="V2106" s="103"/>
      <c r="W2106" s="103"/>
      <c r="X2106" s="103"/>
      <c r="Y2106" s="445"/>
      <c r="AA2106" s="103"/>
      <c r="AI2106" s="103"/>
    </row>
    <row r="2107" spans="4:35" x14ac:dyDescent="0.3">
      <c r="D2107" s="31"/>
      <c r="N2107" s="103"/>
      <c r="P2107" s="103"/>
      <c r="Q2107" s="103"/>
      <c r="R2107" s="127"/>
      <c r="S2107" s="103"/>
      <c r="T2107" s="103"/>
      <c r="U2107" s="103"/>
      <c r="V2107" s="103"/>
      <c r="W2107" s="103"/>
      <c r="X2107" s="103"/>
      <c r="Y2107" s="445"/>
      <c r="AA2107" s="103"/>
      <c r="AI2107" s="103"/>
    </row>
    <row r="2108" spans="4:35" x14ac:dyDescent="0.3">
      <c r="D2108" s="31"/>
      <c r="N2108" s="103"/>
      <c r="P2108" s="103"/>
      <c r="Q2108" s="103"/>
      <c r="R2108" s="127"/>
      <c r="S2108" s="103"/>
      <c r="T2108" s="103"/>
      <c r="U2108" s="103"/>
      <c r="V2108" s="103"/>
      <c r="W2108" s="103"/>
      <c r="X2108" s="103"/>
      <c r="Y2108" s="445"/>
      <c r="AA2108" s="103"/>
      <c r="AI2108" s="103"/>
    </row>
    <row r="2109" spans="4:35" x14ac:dyDescent="0.3">
      <c r="D2109" s="31"/>
      <c r="N2109" s="103"/>
      <c r="P2109" s="103"/>
      <c r="Q2109" s="103"/>
      <c r="R2109" s="127"/>
      <c r="S2109" s="103"/>
      <c r="T2109" s="103"/>
      <c r="U2109" s="103"/>
      <c r="V2109" s="103"/>
      <c r="W2109" s="103"/>
      <c r="X2109" s="103"/>
      <c r="Y2109" s="445"/>
      <c r="AA2109" s="103"/>
      <c r="AI2109" s="103"/>
    </row>
    <row r="2110" spans="4:35" x14ac:dyDescent="0.3">
      <c r="D2110" s="31"/>
      <c r="N2110" s="103"/>
      <c r="P2110" s="103"/>
      <c r="Q2110" s="103"/>
      <c r="R2110" s="127"/>
      <c r="S2110" s="103"/>
      <c r="T2110" s="103"/>
      <c r="U2110" s="103"/>
      <c r="V2110" s="103"/>
      <c r="W2110" s="103"/>
      <c r="X2110" s="103"/>
      <c r="Y2110" s="445"/>
      <c r="AA2110" s="103"/>
      <c r="AI2110" s="103"/>
    </row>
    <row r="2111" spans="4:35" x14ac:dyDescent="0.3">
      <c r="D2111" s="31"/>
      <c r="N2111" s="103"/>
      <c r="P2111" s="103"/>
      <c r="Q2111" s="103"/>
      <c r="R2111" s="127"/>
      <c r="S2111" s="103"/>
      <c r="T2111" s="103"/>
      <c r="U2111" s="103"/>
      <c r="V2111" s="103"/>
      <c r="W2111" s="103"/>
      <c r="X2111" s="103"/>
      <c r="Y2111" s="445"/>
      <c r="AA2111" s="103"/>
      <c r="AI2111" s="103"/>
    </row>
    <row r="2112" spans="4:35" x14ac:dyDescent="0.3">
      <c r="D2112" s="31"/>
      <c r="N2112" s="103"/>
      <c r="P2112" s="103"/>
      <c r="Q2112" s="103"/>
      <c r="R2112" s="127"/>
      <c r="S2112" s="103"/>
      <c r="T2112" s="103"/>
      <c r="U2112" s="103"/>
      <c r="V2112" s="103"/>
      <c r="W2112" s="103"/>
      <c r="X2112" s="103"/>
      <c r="Y2112" s="445"/>
      <c r="AA2112" s="103"/>
      <c r="AI2112" s="103"/>
    </row>
    <row r="2113" spans="4:35" x14ac:dyDescent="0.3">
      <c r="D2113" s="31"/>
      <c r="N2113" s="103"/>
      <c r="P2113" s="103"/>
      <c r="Q2113" s="103"/>
      <c r="R2113" s="127"/>
      <c r="S2113" s="103"/>
      <c r="T2113" s="103"/>
      <c r="U2113" s="103"/>
      <c r="V2113" s="103"/>
      <c r="W2113" s="103"/>
      <c r="X2113" s="103"/>
      <c r="Y2113" s="445"/>
      <c r="AA2113" s="103"/>
      <c r="AI2113" s="103"/>
    </row>
    <row r="2114" spans="4:35" x14ac:dyDescent="0.3">
      <c r="D2114" s="31"/>
      <c r="N2114" s="103"/>
      <c r="P2114" s="103"/>
      <c r="Q2114" s="103"/>
      <c r="R2114" s="127"/>
      <c r="S2114" s="103"/>
      <c r="T2114" s="103"/>
      <c r="U2114" s="103"/>
      <c r="V2114" s="103"/>
      <c r="W2114" s="103"/>
      <c r="X2114" s="103"/>
      <c r="Y2114" s="445"/>
      <c r="AA2114" s="103"/>
      <c r="AI2114" s="103"/>
    </row>
    <row r="2115" spans="4:35" x14ac:dyDescent="0.3">
      <c r="D2115" s="31"/>
      <c r="N2115" s="103"/>
      <c r="P2115" s="103"/>
      <c r="Q2115" s="103"/>
      <c r="R2115" s="127"/>
      <c r="S2115" s="103"/>
      <c r="T2115" s="103"/>
      <c r="U2115" s="103"/>
      <c r="V2115" s="103"/>
      <c r="W2115" s="103"/>
      <c r="X2115" s="103"/>
      <c r="Y2115" s="445"/>
      <c r="AA2115" s="103"/>
      <c r="AI2115" s="103"/>
    </row>
    <row r="2116" spans="4:35" x14ac:dyDescent="0.3">
      <c r="D2116" s="31"/>
      <c r="N2116" s="103"/>
      <c r="P2116" s="103"/>
      <c r="Q2116" s="103"/>
      <c r="R2116" s="127"/>
      <c r="S2116" s="103"/>
      <c r="T2116" s="103"/>
      <c r="U2116" s="103"/>
      <c r="V2116" s="103"/>
      <c r="W2116" s="103"/>
      <c r="X2116" s="103"/>
      <c r="Y2116" s="445"/>
      <c r="AA2116" s="103"/>
      <c r="AI2116" s="103"/>
    </row>
    <row r="2117" spans="4:35" x14ac:dyDescent="0.3">
      <c r="D2117" s="31"/>
      <c r="N2117" s="103"/>
      <c r="P2117" s="103"/>
      <c r="Q2117" s="103"/>
      <c r="R2117" s="127"/>
      <c r="S2117" s="103"/>
      <c r="T2117" s="103"/>
      <c r="U2117" s="103"/>
      <c r="V2117" s="103"/>
      <c r="W2117" s="103"/>
      <c r="X2117" s="103"/>
      <c r="Y2117" s="445"/>
      <c r="AA2117" s="103"/>
      <c r="AI2117" s="103"/>
    </row>
    <row r="2118" spans="4:35" x14ac:dyDescent="0.3">
      <c r="D2118" s="31"/>
      <c r="N2118" s="103"/>
      <c r="P2118" s="103"/>
      <c r="Q2118" s="103"/>
      <c r="R2118" s="127"/>
      <c r="S2118" s="103"/>
      <c r="T2118" s="103"/>
      <c r="U2118" s="103"/>
      <c r="V2118" s="103"/>
      <c r="W2118" s="103"/>
      <c r="X2118" s="103"/>
      <c r="Y2118" s="445"/>
      <c r="AA2118" s="103"/>
      <c r="AI2118" s="103"/>
    </row>
    <row r="2119" spans="4:35" x14ac:dyDescent="0.3">
      <c r="D2119" s="31"/>
      <c r="N2119" s="103"/>
      <c r="P2119" s="103"/>
      <c r="Q2119" s="103"/>
      <c r="R2119" s="127"/>
      <c r="S2119" s="103"/>
      <c r="T2119" s="103"/>
      <c r="U2119" s="103"/>
      <c r="V2119" s="103"/>
      <c r="W2119" s="103"/>
      <c r="X2119" s="103"/>
      <c r="Y2119" s="445"/>
      <c r="AA2119" s="103"/>
      <c r="AI2119" s="103"/>
    </row>
    <row r="2120" spans="4:35" x14ac:dyDescent="0.3">
      <c r="D2120" s="31"/>
      <c r="N2120" s="103"/>
      <c r="P2120" s="103"/>
      <c r="Q2120" s="103"/>
      <c r="R2120" s="127"/>
      <c r="S2120" s="103"/>
      <c r="T2120" s="103"/>
      <c r="U2120" s="103"/>
      <c r="V2120" s="103"/>
      <c r="W2120" s="103"/>
      <c r="X2120" s="103"/>
      <c r="Y2120" s="445"/>
      <c r="AA2120" s="103"/>
      <c r="AI2120" s="103"/>
    </row>
    <row r="2121" spans="4:35" x14ac:dyDescent="0.3">
      <c r="D2121" s="31"/>
      <c r="N2121" s="103"/>
      <c r="P2121" s="103"/>
      <c r="Q2121" s="103"/>
      <c r="R2121" s="127"/>
      <c r="S2121" s="103"/>
      <c r="T2121" s="103"/>
      <c r="U2121" s="103"/>
      <c r="V2121" s="103"/>
      <c r="W2121" s="103"/>
      <c r="X2121" s="103"/>
      <c r="Y2121" s="445"/>
      <c r="AA2121" s="103"/>
      <c r="AI2121" s="103"/>
    </row>
    <row r="2122" spans="4:35" x14ac:dyDescent="0.3">
      <c r="D2122" s="31"/>
      <c r="N2122" s="103"/>
      <c r="P2122" s="103"/>
      <c r="Q2122" s="103"/>
      <c r="R2122" s="127"/>
      <c r="S2122" s="103"/>
      <c r="T2122" s="103"/>
      <c r="U2122" s="103"/>
      <c r="V2122" s="103"/>
      <c r="W2122" s="103"/>
      <c r="X2122" s="103"/>
      <c r="Y2122" s="445"/>
      <c r="AA2122" s="103"/>
      <c r="AI2122" s="103"/>
    </row>
    <row r="2123" spans="4:35" x14ac:dyDescent="0.3">
      <c r="D2123" s="31"/>
      <c r="N2123" s="103"/>
      <c r="P2123" s="103"/>
      <c r="Q2123" s="103"/>
      <c r="R2123" s="127"/>
      <c r="S2123" s="103"/>
      <c r="T2123" s="103"/>
      <c r="U2123" s="103"/>
      <c r="V2123" s="103"/>
      <c r="W2123" s="103"/>
      <c r="X2123" s="103"/>
      <c r="Y2123" s="445"/>
      <c r="AA2123" s="103"/>
      <c r="AI2123" s="103"/>
    </row>
    <row r="2124" spans="4:35" x14ac:dyDescent="0.3">
      <c r="D2124" s="31"/>
      <c r="N2124" s="103"/>
      <c r="P2124" s="103"/>
      <c r="Q2124" s="103"/>
      <c r="R2124" s="127"/>
      <c r="S2124" s="103"/>
      <c r="T2124" s="103"/>
      <c r="U2124" s="103"/>
      <c r="V2124" s="103"/>
      <c r="W2124" s="103"/>
      <c r="X2124" s="103"/>
      <c r="Y2124" s="445"/>
      <c r="AA2124" s="103"/>
      <c r="AI2124" s="103"/>
    </row>
    <row r="2125" spans="4:35" x14ac:dyDescent="0.3">
      <c r="D2125" s="31"/>
      <c r="N2125" s="103"/>
      <c r="P2125" s="103"/>
      <c r="Q2125" s="103"/>
      <c r="R2125" s="127"/>
      <c r="S2125" s="103"/>
      <c r="T2125" s="103"/>
      <c r="U2125" s="103"/>
      <c r="V2125" s="103"/>
      <c r="W2125" s="103"/>
      <c r="X2125" s="103"/>
      <c r="Y2125" s="445"/>
      <c r="AA2125" s="103"/>
      <c r="AI2125" s="103"/>
    </row>
    <row r="2126" spans="4:35" x14ac:dyDescent="0.3">
      <c r="D2126" s="31"/>
      <c r="N2126" s="103"/>
      <c r="P2126" s="103"/>
      <c r="Q2126" s="103"/>
      <c r="R2126" s="127"/>
      <c r="S2126" s="103"/>
      <c r="T2126" s="103"/>
      <c r="U2126" s="103"/>
      <c r="V2126" s="103"/>
      <c r="W2126" s="103"/>
      <c r="X2126" s="103"/>
      <c r="Y2126" s="445"/>
      <c r="AA2126" s="103"/>
      <c r="AI2126" s="103"/>
    </row>
    <row r="2127" spans="4:35" x14ac:dyDescent="0.3">
      <c r="D2127" s="31"/>
      <c r="N2127" s="103"/>
      <c r="P2127" s="103"/>
      <c r="Q2127" s="103"/>
      <c r="R2127" s="127"/>
      <c r="S2127" s="103"/>
      <c r="T2127" s="103"/>
      <c r="U2127" s="103"/>
      <c r="V2127" s="103"/>
      <c r="W2127" s="103"/>
      <c r="X2127" s="103"/>
      <c r="Y2127" s="445"/>
      <c r="AA2127" s="103"/>
      <c r="AI2127" s="103"/>
    </row>
    <row r="2128" spans="4:35" x14ac:dyDescent="0.3">
      <c r="D2128" s="31"/>
      <c r="N2128" s="103"/>
      <c r="P2128" s="103"/>
      <c r="Q2128" s="103"/>
      <c r="R2128" s="127"/>
      <c r="S2128" s="103"/>
      <c r="T2128" s="103"/>
      <c r="U2128" s="103"/>
      <c r="V2128" s="103"/>
      <c r="W2128" s="103"/>
      <c r="X2128" s="103"/>
      <c r="Y2128" s="445"/>
      <c r="AA2128" s="103"/>
      <c r="AI2128" s="103"/>
    </row>
    <row r="2129" spans="4:35" x14ac:dyDescent="0.3">
      <c r="D2129" s="31"/>
      <c r="N2129" s="103"/>
      <c r="P2129" s="103"/>
      <c r="Q2129" s="103"/>
      <c r="R2129" s="127"/>
      <c r="S2129" s="103"/>
      <c r="T2129" s="103"/>
      <c r="U2129" s="103"/>
      <c r="V2129" s="103"/>
      <c r="W2129" s="103"/>
      <c r="X2129" s="103"/>
      <c r="Y2129" s="445"/>
      <c r="AA2129" s="103"/>
      <c r="AI2129" s="103"/>
    </row>
    <row r="2130" spans="4:35" x14ac:dyDescent="0.3">
      <c r="D2130" s="31"/>
      <c r="N2130" s="103"/>
      <c r="P2130" s="103"/>
      <c r="Q2130" s="103"/>
      <c r="R2130" s="127"/>
      <c r="S2130" s="103"/>
      <c r="T2130" s="103"/>
      <c r="U2130" s="103"/>
      <c r="V2130" s="103"/>
      <c r="W2130" s="103"/>
      <c r="X2130" s="103"/>
      <c r="Y2130" s="445"/>
      <c r="AA2130" s="103"/>
      <c r="AI2130" s="103"/>
    </row>
    <row r="2131" spans="4:35" x14ac:dyDescent="0.3">
      <c r="D2131" s="31"/>
      <c r="N2131" s="103"/>
      <c r="P2131" s="103"/>
      <c r="Q2131" s="103"/>
      <c r="R2131" s="127"/>
      <c r="S2131" s="103"/>
      <c r="T2131" s="103"/>
      <c r="U2131" s="103"/>
      <c r="V2131" s="103"/>
      <c r="W2131" s="103"/>
      <c r="X2131" s="103"/>
      <c r="Y2131" s="445"/>
      <c r="AA2131" s="103"/>
      <c r="AI2131" s="103"/>
    </row>
    <row r="2132" spans="4:35" x14ac:dyDescent="0.3">
      <c r="D2132" s="31"/>
      <c r="N2132" s="103"/>
      <c r="P2132" s="103"/>
      <c r="Q2132" s="103"/>
      <c r="R2132" s="127"/>
      <c r="S2132" s="103"/>
      <c r="T2132" s="103"/>
      <c r="U2132" s="103"/>
      <c r="V2132" s="103"/>
      <c r="W2132" s="103"/>
      <c r="X2132" s="103"/>
      <c r="Y2132" s="445"/>
      <c r="AA2132" s="103"/>
      <c r="AI2132" s="103"/>
    </row>
    <row r="2133" spans="4:35" x14ac:dyDescent="0.3">
      <c r="D2133" s="31"/>
      <c r="N2133" s="103"/>
      <c r="P2133" s="103"/>
      <c r="Q2133" s="103"/>
      <c r="R2133" s="127"/>
      <c r="S2133" s="103"/>
      <c r="T2133" s="103"/>
      <c r="U2133" s="103"/>
      <c r="V2133" s="103"/>
      <c r="W2133" s="103"/>
      <c r="X2133" s="103"/>
      <c r="Y2133" s="445"/>
      <c r="AA2133" s="103"/>
      <c r="AI2133" s="103"/>
    </row>
    <row r="2134" spans="4:35" x14ac:dyDescent="0.3">
      <c r="D2134" s="31"/>
      <c r="N2134" s="103"/>
      <c r="P2134" s="103"/>
      <c r="Q2134" s="103"/>
      <c r="R2134" s="127"/>
      <c r="S2134" s="103"/>
      <c r="T2134" s="103"/>
      <c r="U2134" s="103"/>
      <c r="V2134" s="103"/>
      <c r="W2134" s="103"/>
      <c r="X2134" s="103"/>
      <c r="Y2134" s="445"/>
      <c r="AA2134" s="103"/>
      <c r="AI2134" s="103"/>
    </row>
    <row r="2135" spans="4:35" x14ac:dyDescent="0.3">
      <c r="D2135" s="31"/>
      <c r="N2135" s="103"/>
      <c r="P2135" s="103"/>
      <c r="Q2135" s="103"/>
      <c r="R2135" s="127"/>
      <c r="S2135" s="103"/>
      <c r="T2135" s="103"/>
      <c r="U2135" s="103"/>
      <c r="V2135" s="103"/>
      <c r="W2135" s="103"/>
      <c r="X2135" s="103"/>
      <c r="Y2135" s="445"/>
      <c r="AA2135" s="103"/>
      <c r="AI2135" s="103"/>
    </row>
    <row r="2136" spans="4:35" x14ac:dyDescent="0.3">
      <c r="D2136" s="31"/>
      <c r="N2136" s="103"/>
      <c r="P2136" s="103"/>
      <c r="Q2136" s="103"/>
      <c r="R2136" s="127"/>
      <c r="S2136" s="103"/>
      <c r="T2136" s="103"/>
      <c r="U2136" s="103"/>
      <c r="V2136" s="103"/>
      <c r="W2136" s="103"/>
      <c r="X2136" s="103"/>
      <c r="Y2136" s="445"/>
      <c r="AA2136" s="103"/>
      <c r="AI2136" s="103"/>
    </row>
    <row r="2137" spans="4:35" x14ac:dyDescent="0.3">
      <c r="D2137" s="31"/>
      <c r="N2137" s="103"/>
      <c r="P2137" s="103"/>
      <c r="Q2137" s="103"/>
      <c r="R2137" s="127"/>
      <c r="S2137" s="103"/>
      <c r="T2137" s="103"/>
      <c r="U2137" s="103"/>
      <c r="V2137" s="103"/>
      <c r="W2137" s="103"/>
      <c r="X2137" s="103"/>
      <c r="Y2137" s="445"/>
      <c r="AA2137" s="103"/>
      <c r="AI2137" s="103"/>
    </row>
    <row r="2138" spans="4:35" x14ac:dyDescent="0.3">
      <c r="D2138" s="31"/>
      <c r="N2138" s="103"/>
      <c r="P2138" s="103"/>
      <c r="Q2138" s="103"/>
      <c r="R2138" s="127"/>
      <c r="S2138" s="103"/>
      <c r="T2138" s="103"/>
      <c r="U2138" s="103"/>
      <c r="V2138" s="103"/>
      <c r="W2138" s="103"/>
      <c r="X2138" s="103"/>
      <c r="Y2138" s="445"/>
      <c r="AA2138" s="103"/>
      <c r="AI2138" s="103"/>
    </row>
    <row r="2139" spans="4:35" x14ac:dyDescent="0.3">
      <c r="D2139" s="31"/>
      <c r="N2139" s="103"/>
      <c r="P2139" s="103"/>
      <c r="Q2139" s="103"/>
      <c r="R2139" s="127"/>
      <c r="S2139" s="103"/>
      <c r="T2139" s="103"/>
      <c r="U2139" s="103"/>
      <c r="V2139" s="103"/>
      <c r="W2139" s="103"/>
      <c r="X2139" s="103"/>
      <c r="Y2139" s="445"/>
      <c r="AA2139" s="103"/>
      <c r="AI2139" s="103"/>
    </row>
    <row r="2140" spans="4:35" x14ac:dyDescent="0.3">
      <c r="D2140" s="31"/>
      <c r="N2140" s="103"/>
      <c r="P2140" s="103"/>
      <c r="Q2140" s="103"/>
      <c r="R2140" s="127"/>
      <c r="S2140" s="103"/>
      <c r="T2140" s="103"/>
      <c r="U2140" s="103"/>
      <c r="V2140" s="103"/>
      <c r="W2140" s="103"/>
      <c r="X2140" s="103"/>
      <c r="Y2140" s="445"/>
      <c r="AA2140" s="103"/>
      <c r="AI2140" s="103"/>
    </row>
    <row r="2141" spans="4:35" x14ac:dyDescent="0.3">
      <c r="D2141" s="31"/>
      <c r="N2141" s="103"/>
      <c r="P2141" s="103"/>
      <c r="Q2141" s="103"/>
      <c r="R2141" s="127"/>
      <c r="S2141" s="103"/>
      <c r="T2141" s="103"/>
      <c r="U2141" s="103"/>
      <c r="V2141" s="103"/>
      <c r="W2141" s="103"/>
      <c r="X2141" s="103"/>
      <c r="Y2141" s="445"/>
      <c r="AA2141" s="103"/>
      <c r="AI2141" s="103"/>
    </row>
    <row r="2142" spans="4:35" x14ac:dyDescent="0.3">
      <c r="D2142" s="31"/>
      <c r="N2142" s="103"/>
      <c r="P2142" s="103"/>
      <c r="Q2142" s="103"/>
      <c r="R2142" s="127"/>
      <c r="S2142" s="103"/>
      <c r="T2142" s="103"/>
      <c r="U2142" s="103"/>
      <c r="V2142" s="103"/>
      <c r="W2142" s="103"/>
      <c r="X2142" s="103"/>
      <c r="Y2142" s="445"/>
      <c r="AA2142" s="103"/>
      <c r="AI2142" s="103"/>
    </row>
    <row r="2143" spans="4:35" x14ac:dyDescent="0.3">
      <c r="D2143" s="31"/>
      <c r="N2143" s="103"/>
      <c r="P2143" s="103"/>
      <c r="Q2143" s="103"/>
      <c r="R2143" s="127"/>
      <c r="S2143" s="103"/>
      <c r="T2143" s="103"/>
      <c r="U2143" s="103"/>
      <c r="V2143" s="103"/>
      <c r="W2143" s="103"/>
      <c r="X2143" s="103"/>
      <c r="Y2143" s="445"/>
      <c r="AA2143" s="103"/>
      <c r="AI2143" s="103"/>
    </row>
    <row r="2144" spans="4:35" x14ac:dyDescent="0.3">
      <c r="D2144" s="31"/>
      <c r="N2144" s="103"/>
      <c r="P2144" s="103"/>
      <c r="Q2144" s="103"/>
      <c r="R2144" s="127"/>
      <c r="S2144" s="103"/>
      <c r="T2144" s="103"/>
      <c r="U2144" s="103"/>
      <c r="V2144" s="103"/>
      <c r="W2144" s="103"/>
      <c r="X2144" s="103"/>
      <c r="Y2144" s="445"/>
      <c r="AA2144" s="103"/>
      <c r="AI2144" s="103"/>
    </row>
    <row r="2145" spans="4:35" x14ac:dyDescent="0.3">
      <c r="D2145" s="31"/>
      <c r="N2145" s="103"/>
      <c r="P2145" s="103"/>
      <c r="Q2145" s="103"/>
      <c r="R2145" s="127"/>
      <c r="S2145" s="103"/>
      <c r="T2145" s="103"/>
      <c r="U2145" s="103"/>
      <c r="V2145" s="103"/>
      <c r="W2145" s="103"/>
      <c r="X2145" s="103"/>
      <c r="Y2145" s="445"/>
      <c r="AA2145" s="103"/>
      <c r="AI2145" s="103"/>
    </row>
    <row r="2146" spans="4:35" x14ac:dyDescent="0.3">
      <c r="D2146" s="31"/>
      <c r="N2146" s="103"/>
      <c r="P2146" s="103"/>
      <c r="Q2146" s="103"/>
      <c r="R2146" s="127"/>
      <c r="S2146" s="103"/>
      <c r="T2146" s="103"/>
      <c r="U2146" s="103"/>
      <c r="V2146" s="103"/>
      <c r="W2146" s="103"/>
      <c r="X2146" s="103"/>
      <c r="Y2146" s="445"/>
      <c r="AA2146" s="103"/>
      <c r="AI2146" s="103"/>
    </row>
    <row r="2147" spans="4:35" x14ac:dyDescent="0.3">
      <c r="D2147" s="31"/>
      <c r="N2147" s="103"/>
      <c r="P2147" s="103"/>
      <c r="Q2147" s="103"/>
      <c r="R2147" s="127"/>
      <c r="S2147" s="103"/>
      <c r="T2147" s="103"/>
      <c r="U2147" s="103"/>
      <c r="V2147" s="103"/>
      <c r="W2147" s="103"/>
      <c r="X2147" s="103"/>
      <c r="Y2147" s="445"/>
      <c r="AA2147" s="103"/>
      <c r="AI2147" s="103"/>
    </row>
    <row r="2148" spans="4:35" x14ac:dyDescent="0.3">
      <c r="D2148" s="31"/>
      <c r="N2148" s="103"/>
      <c r="P2148" s="103"/>
      <c r="Q2148" s="103"/>
      <c r="R2148" s="127"/>
      <c r="S2148" s="103"/>
      <c r="T2148" s="103"/>
      <c r="U2148" s="103"/>
      <c r="V2148" s="103"/>
      <c r="W2148" s="103"/>
      <c r="X2148" s="103"/>
      <c r="Y2148" s="445"/>
      <c r="AA2148" s="103"/>
      <c r="AI2148" s="103"/>
    </row>
    <row r="2149" spans="4:35" x14ac:dyDescent="0.3">
      <c r="D2149" s="31"/>
      <c r="N2149" s="103"/>
      <c r="P2149" s="103"/>
      <c r="Q2149" s="103"/>
      <c r="R2149" s="127"/>
      <c r="S2149" s="103"/>
      <c r="T2149" s="103"/>
      <c r="U2149" s="103"/>
      <c r="V2149" s="103"/>
      <c r="W2149" s="103"/>
      <c r="X2149" s="103"/>
      <c r="Y2149" s="445"/>
      <c r="AA2149" s="103"/>
      <c r="AI2149" s="103"/>
    </row>
    <row r="2150" spans="4:35" x14ac:dyDescent="0.3">
      <c r="D2150" s="31"/>
      <c r="N2150" s="103"/>
      <c r="P2150" s="103"/>
      <c r="Q2150" s="103"/>
      <c r="R2150" s="127"/>
      <c r="S2150" s="103"/>
      <c r="T2150" s="103"/>
      <c r="U2150" s="103"/>
      <c r="V2150" s="103"/>
      <c r="W2150" s="103"/>
      <c r="X2150" s="103"/>
      <c r="Y2150" s="445"/>
      <c r="AA2150" s="103"/>
      <c r="AI2150" s="103"/>
    </row>
    <row r="2151" spans="4:35" x14ac:dyDescent="0.3">
      <c r="D2151" s="31"/>
      <c r="N2151" s="103"/>
      <c r="P2151" s="103"/>
      <c r="Q2151" s="103"/>
      <c r="R2151" s="127"/>
      <c r="S2151" s="103"/>
      <c r="T2151" s="103"/>
      <c r="U2151" s="103"/>
      <c r="V2151" s="103"/>
      <c r="W2151" s="103"/>
      <c r="X2151" s="103"/>
      <c r="Y2151" s="445"/>
      <c r="AA2151" s="103"/>
      <c r="AI2151" s="103"/>
    </row>
    <row r="2152" spans="4:35" x14ac:dyDescent="0.3">
      <c r="D2152" s="31"/>
      <c r="N2152" s="103"/>
      <c r="P2152" s="103"/>
      <c r="Q2152" s="103"/>
      <c r="R2152" s="127"/>
      <c r="S2152" s="103"/>
      <c r="T2152" s="103"/>
      <c r="U2152" s="103"/>
      <c r="V2152" s="103"/>
      <c r="W2152" s="103"/>
      <c r="X2152" s="103"/>
      <c r="Y2152" s="445"/>
      <c r="AA2152" s="103"/>
      <c r="AI2152" s="103"/>
    </row>
    <row r="2153" spans="4:35" x14ac:dyDescent="0.3">
      <c r="D2153" s="31"/>
      <c r="N2153" s="103"/>
      <c r="P2153" s="103"/>
      <c r="Q2153" s="103"/>
      <c r="R2153" s="127"/>
      <c r="S2153" s="103"/>
      <c r="T2153" s="103"/>
      <c r="U2153" s="103"/>
      <c r="V2153" s="103"/>
      <c r="W2153" s="103"/>
      <c r="X2153" s="103"/>
      <c r="Y2153" s="445"/>
      <c r="AA2153" s="103"/>
      <c r="AI2153" s="103"/>
    </row>
    <row r="2154" spans="4:35" x14ac:dyDescent="0.3">
      <c r="D2154" s="31"/>
      <c r="N2154" s="103"/>
      <c r="P2154" s="103"/>
      <c r="Q2154" s="103"/>
      <c r="R2154" s="127"/>
      <c r="S2154" s="103"/>
      <c r="T2154" s="103"/>
      <c r="U2154" s="103"/>
      <c r="V2154" s="103"/>
      <c r="W2154" s="103"/>
      <c r="X2154" s="103"/>
      <c r="Y2154" s="445"/>
      <c r="AA2154" s="103"/>
      <c r="AI2154" s="103"/>
    </row>
    <row r="2155" spans="4:35" x14ac:dyDescent="0.3">
      <c r="D2155" s="31"/>
      <c r="N2155" s="103"/>
      <c r="P2155" s="103"/>
      <c r="Q2155" s="103"/>
      <c r="R2155" s="127"/>
      <c r="S2155" s="103"/>
      <c r="T2155" s="103"/>
      <c r="U2155" s="103"/>
      <c r="V2155" s="103"/>
      <c r="W2155" s="103"/>
      <c r="X2155" s="103"/>
      <c r="Y2155" s="445"/>
      <c r="AA2155" s="103"/>
      <c r="AI2155" s="103"/>
    </row>
    <row r="2156" spans="4:35" x14ac:dyDescent="0.3">
      <c r="D2156" s="31"/>
      <c r="N2156" s="103"/>
      <c r="P2156" s="103"/>
      <c r="Q2156" s="103"/>
      <c r="R2156" s="127"/>
      <c r="S2156" s="103"/>
      <c r="T2156" s="103"/>
      <c r="U2156" s="103"/>
      <c r="V2156" s="103"/>
      <c r="W2156" s="103"/>
      <c r="X2156" s="103"/>
      <c r="Y2156" s="445"/>
      <c r="AA2156" s="103"/>
      <c r="AI2156" s="103"/>
    </row>
    <row r="2157" spans="4:35" x14ac:dyDescent="0.3">
      <c r="D2157" s="31"/>
      <c r="N2157" s="103"/>
      <c r="P2157" s="103"/>
      <c r="Q2157" s="103"/>
      <c r="R2157" s="127"/>
      <c r="S2157" s="103"/>
      <c r="T2157" s="103"/>
      <c r="U2157" s="103"/>
      <c r="V2157" s="103"/>
      <c r="W2157" s="103"/>
      <c r="X2157" s="103"/>
      <c r="Y2157" s="445"/>
      <c r="AA2157" s="103"/>
      <c r="AI2157" s="103"/>
    </row>
    <row r="2158" spans="4:35" x14ac:dyDescent="0.3">
      <c r="D2158" s="31"/>
      <c r="N2158" s="103"/>
      <c r="P2158" s="103"/>
      <c r="Q2158" s="103"/>
      <c r="R2158" s="127"/>
      <c r="S2158" s="103"/>
      <c r="T2158" s="103"/>
      <c r="U2158" s="103"/>
      <c r="V2158" s="103"/>
      <c r="W2158" s="103"/>
      <c r="X2158" s="103"/>
      <c r="Y2158" s="445"/>
      <c r="AA2158" s="103"/>
      <c r="AI2158" s="103"/>
    </row>
    <row r="2159" spans="4:35" x14ac:dyDescent="0.3">
      <c r="D2159" s="31"/>
      <c r="N2159" s="103"/>
      <c r="P2159" s="103"/>
      <c r="Q2159" s="103"/>
      <c r="R2159" s="127"/>
      <c r="S2159" s="103"/>
      <c r="T2159" s="103"/>
      <c r="U2159" s="103"/>
      <c r="V2159" s="103"/>
      <c r="W2159" s="103"/>
      <c r="X2159" s="103"/>
      <c r="Y2159" s="445"/>
      <c r="AA2159" s="103"/>
      <c r="AI2159" s="103"/>
    </row>
    <row r="2160" spans="4:35" x14ac:dyDescent="0.3">
      <c r="D2160" s="31"/>
      <c r="N2160" s="103"/>
      <c r="P2160" s="103"/>
      <c r="Q2160" s="103"/>
      <c r="R2160" s="127"/>
      <c r="S2160" s="103"/>
      <c r="T2160" s="103"/>
      <c r="U2160" s="103"/>
      <c r="V2160" s="103"/>
      <c r="W2160" s="103"/>
      <c r="X2160" s="103"/>
      <c r="Y2160" s="445"/>
      <c r="AA2160" s="103"/>
      <c r="AI2160" s="103"/>
    </row>
    <row r="2161" spans="4:35" x14ac:dyDescent="0.3">
      <c r="D2161" s="31"/>
      <c r="N2161" s="103"/>
      <c r="P2161" s="103"/>
      <c r="Q2161" s="103"/>
      <c r="R2161" s="127"/>
      <c r="S2161" s="103"/>
      <c r="T2161" s="103"/>
      <c r="U2161" s="103"/>
      <c r="V2161" s="103"/>
      <c r="W2161" s="103"/>
      <c r="X2161" s="103"/>
      <c r="Y2161" s="445"/>
      <c r="AA2161" s="103"/>
      <c r="AI2161" s="103"/>
    </row>
    <row r="2162" spans="4:35" x14ac:dyDescent="0.3">
      <c r="D2162" s="31"/>
      <c r="N2162" s="103"/>
      <c r="P2162" s="103"/>
      <c r="Q2162" s="103"/>
      <c r="R2162" s="127"/>
      <c r="S2162" s="103"/>
      <c r="T2162" s="103"/>
      <c r="U2162" s="103"/>
      <c r="V2162" s="103"/>
      <c r="W2162" s="103"/>
      <c r="X2162" s="103"/>
      <c r="Y2162" s="445"/>
      <c r="AA2162" s="103"/>
      <c r="AI2162" s="103"/>
    </row>
    <row r="2163" spans="4:35" x14ac:dyDescent="0.3">
      <c r="D2163" s="31"/>
      <c r="N2163" s="103"/>
      <c r="P2163" s="103"/>
      <c r="Q2163" s="103"/>
      <c r="R2163" s="127"/>
      <c r="S2163" s="103"/>
      <c r="T2163" s="103"/>
      <c r="U2163" s="103"/>
      <c r="V2163" s="103"/>
      <c r="W2163" s="103"/>
      <c r="X2163" s="103"/>
      <c r="Y2163" s="445"/>
      <c r="AA2163" s="103"/>
      <c r="AI2163" s="103"/>
    </row>
    <row r="2164" spans="4:35" x14ac:dyDescent="0.3">
      <c r="D2164" s="31"/>
      <c r="N2164" s="103"/>
      <c r="P2164" s="103"/>
      <c r="Q2164" s="103"/>
      <c r="R2164" s="127"/>
      <c r="S2164" s="103"/>
      <c r="T2164" s="103"/>
      <c r="U2164" s="103"/>
      <c r="V2164" s="103"/>
      <c r="W2164" s="103"/>
      <c r="X2164" s="103"/>
      <c r="Y2164" s="445"/>
      <c r="AA2164" s="103"/>
      <c r="AI2164" s="103"/>
    </row>
    <row r="2165" spans="4:35" x14ac:dyDescent="0.3">
      <c r="D2165" s="31"/>
      <c r="N2165" s="103"/>
      <c r="P2165" s="103"/>
      <c r="Q2165" s="103"/>
      <c r="R2165" s="127"/>
      <c r="S2165" s="103"/>
      <c r="T2165" s="103"/>
      <c r="U2165" s="103"/>
      <c r="V2165" s="103"/>
      <c r="W2165" s="103"/>
      <c r="X2165" s="103"/>
      <c r="Y2165" s="445"/>
      <c r="AA2165" s="103"/>
      <c r="AI2165" s="103"/>
    </row>
    <row r="2166" spans="4:35" x14ac:dyDescent="0.3">
      <c r="D2166" s="31"/>
      <c r="N2166" s="103"/>
      <c r="P2166" s="103"/>
      <c r="Q2166" s="103"/>
      <c r="R2166" s="127"/>
      <c r="S2166" s="103"/>
      <c r="T2166" s="103"/>
      <c r="U2166" s="103"/>
      <c r="V2166" s="103"/>
      <c r="W2166" s="103"/>
      <c r="X2166" s="103"/>
      <c r="Y2166" s="445"/>
      <c r="AA2166" s="103"/>
      <c r="AI2166" s="103"/>
    </row>
    <row r="2167" spans="4:35" x14ac:dyDescent="0.3">
      <c r="D2167" s="31"/>
      <c r="N2167" s="103"/>
      <c r="P2167" s="103"/>
      <c r="Q2167" s="103"/>
      <c r="R2167" s="127"/>
      <c r="S2167" s="103"/>
      <c r="T2167" s="103"/>
      <c r="U2167" s="103"/>
      <c r="V2167" s="103"/>
      <c r="W2167" s="103"/>
      <c r="X2167" s="103"/>
      <c r="Y2167" s="445"/>
      <c r="AA2167" s="103"/>
      <c r="AI2167" s="103"/>
    </row>
    <row r="2168" spans="4:35" x14ac:dyDescent="0.3">
      <c r="D2168" s="31"/>
      <c r="N2168" s="103"/>
      <c r="P2168" s="103"/>
      <c r="Q2168" s="103"/>
      <c r="R2168" s="127"/>
      <c r="S2168" s="103"/>
      <c r="T2168" s="103"/>
      <c r="U2168" s="103"/>
      <c r="V2168" s="103"/>
      <c r="W2168" s="103"/>
      <c r="X2168" s="103"/>
      <c r="Y2168" s="445"/>
      <c r="AA2168" s="103"/>
      <c r="AI2168" s="103"/>
    </row>
    <row r="2169" spans="4:35" x14ac:dyDescent="0.3">
      <c r="D2169" s="31"/>
      <c r="N2169" s="103"/>
      <c r="P2169" s="103"/>
      <c r="Q2169" s="103"/>
      <c r="R2169" s="127"/>
      <c r="S2169" s="103"/>
      <c r="T2169" s="103"/>
      <c r="U2169" s="103"/>
      <c r="V2169" s="103"/>
      <c r="W2169" s="103"/>
      <c r="X2169" s="103"/>
      <c r="Y2169" s="445"/>
      <c r="AA2169" s="103"/>
      <c r="AI2169" s="103"/>
    </row>
    <row r="2170" spans="4:35" x14ac:dyDescent="0.3">
      <c r="D2170" s="31"/>
      <c r="N2170" s="103"/>
      <c r="P2170" s="103"/>
      <c r="Q2170" s="103"/>
      <c r="R2170" s="127"/>
      <c r="S2170" s="103"/>
      <c r="T2170" s="103"/>
      <c r="U2170" s="103"/>
      <c r="V2170" s="103"/>
      <c r="W2170" s="103"/>
      <c r="X2170" s="103"/>
      <c r="Y2170" s="445"/>
      <c r="AA2170" s="103"/>
      <c r="AI2170" s="103"/>
    </row>
    <row r="2171" spans="4:35" x14ac:dyDescent="0.3">
      <c r="D2171" s="31"/>
      <c r="N2171" s="103"/>
      <c r="P2171" s="103"/>
      <c r="Q2171" s="103"/>
      <c r="R2171" s="127"/>
      <c r="S2171" s="103"/>
      <c r="T2171" s="103"/>
      <c r="U2171" s="103"/>
      <c r="V2171" s="103"/>
      <c r="W2171" s="103"/>
      <c r="X2171" s="103"/>
      <c r="Y2171" s="445"/>
      <c r="AA2171" s="103"/>
      <c r="AI2171" s="103"/>
    </row>
    <row r="2172" spans="4:35" x14ac:dyDescent="0.3">
      <c r="D2172" s="31"/>
      <c r="N2172" s="103"/>
      <c r="P2172" s="103"/>
      <c r="Q2172" s="103"/>
      <c r="R2172" s="127"/>
      <c r="S2172" s="103"/>
      <c r="T2172" s="103"/>
      <c r="U2172" s="103"/>
      <c r="V2172" s="103"/>
      <c r="W2172" s="103"/>
      <c r="X2172" s="103"/>
      <c r="Y2172" s="445"/>
      <c r="AA2172" s="103"/>
      <c r="AI2172" s="103"/>
    </row>
    <row r="2173" spans="4:35" x14ac:dyDescent="0.3">
      <c r="D2173" s="31"/>
      <c r="N2173" s="103"/>
      <c r="P2173" s="103"/>
      <c r="Q2173" s="103"/>
      <c r="R2173" s="127"/>
      <c r="S2173" s="103"/>
      <c r="T2173" s="103"/>
      <c r="U2173" s="103"/>
      <c r="V2173" s="103"/>
      <c r="W2173" s="103"/>
      <c r="X2173" s="103"/>
      <c r="Y2173" s="445"/>
      <c r="AA2173" s="103"/>
      <c r="AI2173" s="103"/>
    </row>
    <row r="2174" spans="4:35" x14ac:dyDescent="0.3">
      <c r="D2174" s="31"/>
      <c r="N2174" s="103"/>
      <c r="P2174" s="103"/>
      <c r="Q2174" s="103"/>
      <c r="R2174" s="127"/>
      <c r="S2174" s="103"/>
      <c r="T2174" s="103"/>
      <c r="U2174" s="103"/>
      <c r="V2174" s="103"/>
      <c r="W2174" s="103"/>
      <c r="X2174" s="103"/>
      <c r="Y2174" s="445"/>
      <c r="AA2174" s="103"/>
      <c r="AI2174" s="103"/>
    </row>
    <row r="2175" spans="4:35" x14ac:dyDescent="0.3">
      <c r="D2175" s="31"/>
      <c r="N2175" s="103"/>
      <c r="P2175" s="103"/>
      <c r="Q2175" s="103"/>
      <c r="R2175" s="127"/>
      <c r="S2175" s="103"/>
      <c r="T2175" s="103"/>
      <c r="U2175" s="103"/>
      <c r="V2175" s="103"/>
      <c r="W2175" s="103"/>
      <c r="X2175" s="103"/>
      <c r="Y2175" s="445"/>
      <c r="AA2175" s="103"/>
      <c r="AI2175" s="103"/>
    </row>
    <row r="2176" spans="4:35" x14ac:dyDescent="0.3">
      <c r="D2176" s="31"/>
      <c r="N2176" s="103"/>
      <c r="P2176" s="103"/>
      <c r="Q2176" s="103"/>
      <c r="R2176" s="127"/>
      <c r="S2176" s="103"/>
      <c r="T2176" s="103"/>
      <c r="U2176" s="103"/>
      <c r="V2176" s="103"/>
      <c r="W2176" s="103"/>
      <c r="X2176" s="103"/>
      <c r="Y2176" s="445"/>
      <c r="AA2176" s="103"/>
      <c r="AI2176" s="103"/>
    </row>
    <row r="2177" spans="4:35" x14ac:dyDescent="0.3">
      <c r="D2177" s="31"/>
      <c r="N2177" s="103"/>
      <c r="P2177" s="103"/>
      <c r="Q2177" s="103"/>
      <c r="R2177" s="127"/>
      <c r="S2177" s="103"/>
      <c r="T2177" s="103"/>
      <c r="U2177" s="103"/>
      <c r="V2177" s="103"/>
      <c r="W2177" s="103"/>
      <c r="X2177" s="103"/>
      <c r="Y2177" s="445"/>
      <c r="AA2177" s="103"/>
      <c r="AI2177" s="103"/>
    </row>
    <row r="2178" spans="4:35" x14ac:dyDescent="0.3">
      <c r="D2178" s="31"/>
      <c r="N2178" s="103"/>
      <c r="P2178" s="103"/>
      <c r="Q2178" s="103"/>
      <c r="R2178" s="127"/>
      <c r="S2178" s="103"/>
      <c r="T2178" s="103"/>
      <c r="U2178" s="103"/>
      <c r="V2178" s="103"/>
      <c r="W2178" s="103"/>
      <c r="X2178" s="103"/>
      <c r="Y2178" s="445"/>
      <c r="AA2178" s="103"/>
      <c r="AI2178" s="103"/>
    </row>
    <row r="2179" spans="4:35" x14ac:dyDescent="0.3">
      <c r="D2179" s="31"/>
      <c r="N2179" s="103"/>
      <c r="P2179" s="103"/>
      <c r="Q2179" s="103"/>
      <c r="R2179" s="127"/>
      <c r="S2179" s="103"/>
      <c r="T2179" s="103"/>
      <c r="U2179" s="103"/>
      <c r="V2179" s="103"/>
      <c r="W2179" s="103"/>
      <c r="X2179" s="103"/>
      <c r="Y2179" s="445"/>
      <c r="AA2179" s="103"/>
      <c r="AI2179" s="103"/>
    </row>
    <row r="2180" spans="4:35" x14ac:dyDescent="0.3">
      <c r="D2180" s="31"/>
      <c r="N2180" s="103"/>
      <c r="P2180" s="103"/>
      <c r="Q2180" s="103"/>
      <c r="R2180" s="127"/>
      <c r="S2180" s="103"/>
      <c r="T2180" s="103"/>
      <c r="U2180" s="103"/>
      <c r="V2180" s="103"/>
      <c r="W2180" s="103"/>
      <c r="X2180" s="103"/>
      <c r="Y2180" s="445"/>
      <c r="AA2180" s="103"/>
      <c r="AI2180" s="103"/>
    </row>
    <row r="2181" spans="4:35" x14ac:dyDescent="0.3">
      <c r="D2181" s="31"/>
      <c r="N2181" s="103"/>
      <c r="P2181" s="103"/>
      <c r="Q2181" s="103"/>
      <c r="R2181" s="127"/>
      <c r="S2181" s="103"/>
      <c r="T2181" s="103"/>
      <c r="U2181" s="103"/>
      <c r="V2181" s="103"/>
      <c r="W2181" s="103"/>
      <c r="X2181" s="103"/>
      <c r="Y2181" s="445"/>
      <c r="AA2181" s="103"/>
      <c r="AI2181" s="103"/>
    </row>
    <row r="2182" spans="4:35" x14ac:dyDescent="0.3">
      <c r="D2182" s="31"/>
      <c r="N2182" s="103"/>
      <c r="P2182" s="103"/>
      <c r="Q2182" s="103"/>
      <c r="R2182" s="127"/>
      <c r="S2182" s="103"/>
      <c r="T2182" s="103"/>
      <c r="U2182" s="103"/>
      <c r="V2182" s="103"/>
      <c r="W2182" s="103"/>
      <c r="X2182" s="103"/>
      <c r="Y2182" s="445"/>
      <c r="AA2182" s="103"/>
      <c r="AI2182" s="103"/>
    </row>
    <row r="2183" spans="4:35" x14ac:dyDescent="0.3">
      <c r="D2183" s="31"/>
      <c r="N2183" s="103"/>
      <c r="P2183" s="103"/>
      <c r="Q2183" s="103"/>
      <c r="R2183" s="127"/>
      <c r="S2183" s="103"/>
      <c r="T2183" s="103"/>
      <c r="U2183" s="103"/>
      <c r="V2183" s="103"/>
      <c r="W2183" s="103"/>
      <c r="X2183" s="103"/>
      <c r="Y2183" s="445"/>
      <c r="AA2183" s="103"/>
      <c r="AI2183" s="103"/>
    </row>
    <row r="2184" spans="4:35" x14ac:dyDescent="0.3">
      <c r="D2184" s="31"/>
      <c r="N2184" s="103"/>
      <c r="P2184" s="103"/>
      <c r="Q2184" s="103"/>
      <c r="R2184" s="127"/>
      <c r="S2184" s="103"/>
      <c r="T2184" s="103"/>
      <c r="U2184" s="103"/>
      <c r="V2184" s="103"/>
      <c r="W2184" s="103"/>
      <c r="X2184" s="103"/>
      <c r="Y2184" s="445"/>
      <c r="AA2184" s="103"/>
      <c r="AI2184" s="103"/>
    </row>
    <row r="2185" spans="4:35" x14ac:dyDescent="0.3">
      <c r="D2185" s="31"/>
      <c r="N2185" s="103"/>
      <c r="P2185" s="103"/>
      <c r="Q2185" s="103"/>
      <c r="R2185" s="127"/>
      <c r="S2185" s="103"/>
      <c r="T2185" s="103"/>
      <c r="U2185" s="103"/>
      <c r="V2185" s="103"/>
      <c r="W2185" s="103"/>
      <c r="X2185" s="103"/>
      <c r="Y2185" s="445"/>
      <c r="AA2185" s="103"/>
      <c r="AI2185" s="103"/>
    </row>
    <row r="2186" spans="4:35" x14ac:dyDescent="0.3">
      <c r="D2186" s="31"/>
      <c r="N2186" s="103"/>
      <c r="P2186" s="103"/>
      <c r="Q2186" s="103"/>
      <c r="R2186" s="127"/>
      <c r="S2186" s="103"/>
      <c r="T2186" s="103"/>
      <c r="U2186" s="103"/>
      <c r="V2186" s="103"/>
      <c r="W2186" s="103"/>
      <c r="X2186" s="103"/>
      <c r="Y2186" s="445"/>
      <c r="AA2186" s="103"/>
      <c r="AI2186" s="103"/>
    </row>
    <row r="2187" spans="4:35" x14ac:dyDescent="0.3">
      <c r="D2187" s="31"/>
      <c r="N2187" s="103"/>
      <c r="P2187" s="103"/>
      <c r="Q2187" s="103"/>
      <c r="R2187" s="127"/>
      <c r="S2187" s="103"/>
      <c r="T2187" s="103"/>
      <c r="U2187" s="103"/>
      <c r="V2187" s="103"/>
      <c r="W2187" s="103"/>
      <c r="X2187" s="103"/>
      <c r="Y2187" s="445"/>
      <c r="AA2187" s="103"/>
      <c r="AI2187" s="103"/>
    </row>
    <row r="2188" spans="4:35" x14ac:dyDescent="0.3">
      <c r="D2188" s="31"/>
      <c r="N2188" s="103"/>
      <c r="P2188" s="103"/>
      <c r="Q2188" s="103"/>
      <c r="R2188" s="127"/>
      <c r="S2188" s="103"/>
      <c r="T2188" s="103"/>
      <c r="U2188" s="103"/>
      <c r="V2188" s="103"/>
      <c r="W2188" s="103"/>
      <c r="X2188" s="103"/>
      <c r="Y2188" s="445"/>
      <c r="AA2188" s="103"/>
      <c r="AI2188" s="103"/>
    </row>
    <row r="2189" spans="4:35" x14ac:dyDescent="0.3">
      <c r="D2189" s="31"/>
      <c r="N2189" s="103"/>
      <c r="P2189" s="103"/>
      <c r="Q2189" s="103"/>
      <c r="R2189" s="127"/>
      <c r="S2189" s="103"/>
      <c r="T2189" s="103"/>
      <c r="U2189" s="103"/>
      <c r="V2189" s="103"/>
      <c r="W2189" s="103"/>
      <c r="X2189" s="103"/>
      <c r="Y2189" s="445"/>
      <c r="AA2189" s="103"/>
      <c r="AI2189" s="103"/>
    </row>
    <row r="2190" spans="4:35" x14ac:dyDescent="0.3">
      <c r="D2190" s="31"/>
      <c r="N2190" s="103"/>
      <c r="P2190" s="103"/>
      <c r="Q2190" s="103"/>
      <c r="R2190" s="127"/>
      <c r="S2190" s="103"/>
      <c r="T2190" s="103"/>
      <c r="U2190" s="103"/>
      <c r="V2190" s="103"/>
      <c r="W2190" s="103"/>
      <c r="X2190" s="103"/>
      <c r="Y2190" s="445"/>
      <c r="AA2190" s="103"/>
      <c r="AI2190" s="103"/>
    </row>
    <row r="2191" spans="4:35" x14ac:dyDescent="0.3">
      <c r="D2191" s="31"/>
      <c r="N2191" s="103"/>
      <c r="P2191" s="103"/>
      <c r="Q2191" s="103"/>
      <c r="R2191" s="127"/>
      <c r="S2191" s="103"/>
      <c r="T2191" s="103"/>
      <c r="U2191" s="103"/>
      <c r="V2191" s="103"/>
      <c r="W2191" s="103"/>
      <c r="X2191" s="103"/>
      <c r="Y2191" s="445"/>
      <c r="AA2191" s="103"/>
      <c r="AI2191" s="103"/>
    </row>
    <row r="2192" spans="4:35" x14ac:dyDescent="0.3">
      <c r="D2192" s="31"/>
      <c r="N2192" s="103"/>
      <c r="P2192" s="103"/>
      <c r="Q2192" s="103"/>
      <c r="R2192" s="127"/>
      <c r="S2192" s="103"/>
      <c r="T2192" s="103"/>
      <c r="U2192" s="103"/>
      <c r="V2192" s="103"/>
      <c r="W2192" s="103"/>
      <c r="X2192" s="103"/>
      <c r="Y2192" s="445"/>
      <c r="AA2192" s="103"/>
      <c r="AI2192" s="103"/>
    </row>
    <row r="2193" spans="4:35" x14ac:dyDescent="0.3">
      <c r="D2193" s="31"/>
      <c r="N2193" s="103"/>
      <c r="P2193" s="103"/>
      <c r="Q2193" s="103"/>
      <c r="R2193" s="127"/>
      <c r="S2193" s="103"/>
      <c r="T2193" s="103"/>
      <c r="U2193" s="103"/>
      <c r="V2193" s="103"/>
      <c r="W2193" s="103"/>
      <c r="X2193" s="103"/>
      <c r="Y2193" s="445"/>
      <c r="AA2193" s="103"/>
      <c r="AI2193" s="103"/>
    </row>
    <row r="2194" spans="4:35" x14ac:dyDescent="0.3">
      <c r="D2194" s="31"/>
      <c r="N2194" s="103"/>
      <c r="P2194" s="103"/>
      <c r="Q2194" s="103"/>
      <c r="R2194" s="127"/>
      <c r="S2194" s="103"/>
      <c r="T2194" s="103"/>
      <c r="U2194" s="103"/>
      <c r="V2194" s="103"/>
      <c r="W2194" s="103"/>
      <c r="X2194" s="103"/>
      <c r="Y2194" s="445"/>
      <c r="AA2194" s="103"/>
      <c r="AI2194" s="103"/>
    </row>
    <row r="2195" spans="4:35" x14ac:dyDescent="0.3">
      <c r="D2195" s="31"/>
      <c r="N2195" s="103"/>
      <c r="P2195" s="103"/>
      <c r="Q2195" s="103"/>
      <c r="R2195" s="127"/>
      <c r="S2195" s="103"/>
      <c r="T2195" s="103"/>
      <c r="U2195" s="103"/>
      <c r="V2195" s="103"/>
      <c r="W2195" s="103"/>
      <c r="X2195" s="103"/>
      <c r="Y2195" s="445"/>
      <c r="AA2195" s="103"/>
      <c r="AI2195" s="103"/>
    </row>
    <row r="2196" spans="4:35" x14ac:dyDescent="0.3">
      <c r="D2196" s="31"/>
      <c r="N2196" s="103"/>
      <c r="P2196" s="103"/>
      <c r="Q2196" s="103"/>
      <c r="R2196" s="127"/>
      <c r="S2196" s="103"/>
      <c r="T2196" s="103"/>
      <c r="U2196" s="103"/>
      <c r="V2196" s="103"/>
      <c r="W2196" s="103"/>
      <c r="X2196" s="103"/>
      <c r="Y2196" s="445"/>
      <c r="AA2196" s="103"/>
      <c r="AI2196" s="103"/>
    </row>
    <row r="2197" spans="4:35" x14ac:dyDescent="0.3">
      <c r="D2197" s="31"/>
      <c r="N2197" s="103"/>
      <c r="P2197" s="103"/>
      <c r="Q2197" s="103"/>
      <c r="R2197" s="127"/>
      <c r="S2197" s="103"/>
      <c r="T2197" s="103"/>
      <c r="U2197" s="103"/>
      <c r="V2197" s="103"/>
      <c r="W2197" s="103"/>
      <c r="X2197" s="103"/>
      <c r="Y2197" s="445"/>
      <c r="AA2197" s="103"/>
      <c r="AI2197" s="103"/>
    </row>
    <row r="2198" spans="4:35" x14ac:dyDescent="0.3">
      <c r="D2198" s="31"/>
      <c r="N2198" s="103"/>
      <c r="P2198" s="103"/>
      <c r="Q2198" s="103"/>
      <c r="R2198" s="127"/>
      <c r="S2198" s="103"/>
      <c r="T2198" s="103"/>
      <c r="U2198" s="103"/>
      <c r="V2198" s="103"/>
      <c r="W2198" s="103"/>
      <c r="X2198" s="103"/>
      <c r="Y2198" s="445"/>
      <c r="AA2198" s="103"/>
      <c r="AI2198" s="103"/>
    </row>
    <row r="2199" spans="4:35" x14ac:dyDescent="0.3">
      <c r="D2199" s="31"/>
      <c r="N2199" s="103"/>
      <c r="P2199" s="103"/>
      <c r="Q2199" s="103"/>
      <c r="R2199" s="127"/>
      <c r="S2199" s="103"/>
      <c r="T2199" s="103"/>
      <c r="U2199" s="103"/>
      <c r="V2199" s="103"/>
      <c r="W2199" s="103"/>
      <c r="X2199" s="103"/>
      <c r="Y2199" s="445"/>
      <c r="AA2199" s="103"/>
      <c r="AI2199" s="103"/>
    </row>
    <row r="2200" spans="4:35" x14ac:dyDescent="0.3">
      <c r="D2200" s="31"/>
      <c r="N2200" s="103"/>
      <c r="P2200" s="103"/>
      <c r="Q2200" s="103"/>
      <c r="R2200" s="127"/>
      <c r="S2200" s="103"/>
      <c r="T2200" s="103"/>
      <c r="U2200" s="103"/>
      <c r="V2200" s="103"/>
      <c r="W2200" s="103"/>
      <c r="X2200" s="103"/>
      <c r="Y2200" s="445"/>
      <c r="AA2200" s="103"/>
      <c r="AI2200" s="103"/>
    </row>
    <row r="2201" spans="4:35" x14ac:dyDescent="0.3">
      <c r="D2201" s="31"/>
      <c r="N2201" s="103"/>
      <c r="P2201" s="103"/>
      <c r="Q2201" s="103"/>
      <c r="R2201" s="127"/>
      <c r="S2201" s="103"/>
      <c r="T2201" s="103"/>
      <c r="U2201" s="103"/>
      <c r="V2201" s="103"/>
      <c r="W2201" s="103"/>
      <c r="X2201" s="103"/>
      <c r="Y2201" s="445"/>
      <c r="AA2201" s="103"/>
      <c r="AI2201" s="103"/>
    </row>
    <row r="2202" spans="4:35" x14ac:dyDescent="0.3">
      <c r="D2202" s="31"/>
      <c r="N2202" s="103"/>
      <c r="P2202" s="103"/>
      <c r="Q2202" s="103"/>
      <c r="R2202" s="127"/>
      <c r="S2202" s="103"/>
      <c r="T2202" s="103"/>
      <c r="U2202" s="103"/>
      <c r="V2202" s="103"/>
      <c r="W2202" s="103"/>
      <c r="X2202" s="103"/>
      <c r="Y2202" s="445"/>
      <c r="AA2202" s="103"/>
      <c r="AI2202" s="103"/>
    </row>
    <row r="2203" spans="4:35" x14ac:dyDescent="0.3">
      <c r="D2203" s="31"/>
      <c r="N2203" s="103"/>
      <c r="P2203" s="103"/>
      <c r="Q2203" s="103"/>
      <c r="R2203" s="127"/>
      <c r="S2203" s="103"/>
      <c r="T2203" s="103"/>
      <c r="U2203" s="103"/>
      <c r="V2203" s="103"/>
      <c r="W2203" s="103"/>
      <c r="X2203" s="103"/>
      <c r="Y2203" s="445"/>
      <c r="AA2203" s="103"/>
      <c r="AI2203" s="103"/>
    </row>
    <row r="2204" spans="4:35" x14ac:dyDescent="0.3">
      <c r="D2204" s="31"/>
      <c r="N2204" s="103"/>
      <c r="P2204" s="103"/>
      <c r="Q2204" s="103"/>
      <c r="R2204" s="127"/>
      <c r="S2204" s="103"/>
      <c r="T2204" s="103"/>
      <c r="U2204" s="103"/>
      <c r="V2204" s="103"/>
      <c r="W2204" s="103"/>
      <c r="X2204" s="103"/>
      <c r="Y2204" s="445"/>
      <c r="AA2204" s="103"/>
      <c r="AI2204" s="103"/>
    </row>
    <row r="2205" spans="4:35" x14ac:dyDescent="0.3">
      <c r="D2205" s="31"/>
      <c r="N2205" s="103"/>
      <c r="P2205" s="103"/>
      <c r="Q2205" s="103"/>
      <c r="R2205" s="127"/>
      <c r="S2205" s="103"/>
      <c r="T2205" s="103"/>
      <c r="U2205" s="103"/>
      <c r="V2205" s="103"/>
      <c r="W2205" s="103"/>
      <c r="X2205" s="103"/>
      <c r="Y2205" s="445"/>
      <c r="AA2205" s="103"/>
      <c r="AI2205" s="103"/>
    </row>
    <row r="2206" spans="4:35" x14ac:dyDescent="0.3">
      <c r="D2206" s="31"/>
      <c r="N2206" s="103"/>
      <c r="P2206" s="103"/>
      <c r="Q2206" s="103"/>
      <c r="R2206" s="127"/>
      <c r="S2206" s="103"/>
      <c r="T2206" s="103"/>
      <c r="U2206" s="103"/>
      <c r="V2206" s="103"/>
      <c r="W2206" s="103"/>
      <c r="X2206" s="103"/>
      <c r="Y2206" s="445"/>
      <c r="AA2206" s="103"/>
      <c r="AI2206" s="103"/>
    </row>
    <row r="2207" spans="4:35" x14ac:dyDescent="0.3">
      <c r="D2207" s="31"/>
      <c r="N2207" s="103"/>
      <c r="P2207" s="103"/>
      <c r="Q2207" s="103"/>
      <c r="R2207" s="127"/>
      <c r="S2207" s="103"/>
      <c r="T2207" s="103"/>
      <c r="U2207" s="103"/>
      <c r="V2207" s="103"/>
      <c r="W2207" s="103"/>
      <c r="X2207" s="103"/>
      <c r="Y2207" s="445"/>
      <c r="AA2207" s="103"/>
      <c r="AI2207" s="103"/>
    </row>
    <row r="2208" spans="4:35" x14ac:dyDescent="0.3">
      <c r="D2208" s="31"/>
      <c r="N2208" s="103"/>
      <c r="P2208" s="103"/>
      <c r="Q2208" s="103"/>
      <c r="R2208" s="127"/>
      <c r="S2208" s="103"/>
      <c r="T2208" s="103"/>
      <c r="U2208" s="103"/>
      <c r="V2208" s="103"/>
      <c r="W2208" s="103"/>
      <c r="X2208" s="103"/>
      <c r="Y2208" s="445"/>
      <c r="AA2208" s="103"/>
      <c r="AI2208" s="103"/>
    </row>
    <row r="2209" spans="4:35" x14ac:dyDescent="0.3">
      <c r="D2209" s="31"/>
      <c r="N2209" s="103"/>
      <c r="P2209" s="103"/>
      <c r="Q2209" s="103"/>
      <c r="R2209" s="127"/>
      <c r="S2209" s="103"/>
      <c r="T2209" s="103"/>
      <c r="U2209" s="103"/>
      <c r="V2209" s="103"/>
      <c r="W2209" s="103"/>
      <c r="X2209" s="103"/>
      <c r="Y2209" s="445"/>
      <c r="AA2209" s="103"/>
      <c r="AI2209" s="103"/>
    </row>
    <row r="2210" spans="4:35" x14ac:dyDescent="0.3">
      <c r="D2210" s="31"/>
      <c r="N2210" s="103"/>
      <c r="P2210" s="103"/>
      <c r="Q2210" s="103"/>
      <c r="R2210" s="127"/>
      <c r="S2210" s="103"/>
      <c r="T2210" s="103"/>
      <c r="U2210" s="103"/>
      <c r="V2210" s="103"/>
      <c r="W2210" s="103"/>
      <c r="X2210" s="103"/>
      <c r="Y2210" s="445"/>
      <c r="AA2210" s="103"/>
      <c r="AI2210" s="103"/>
    </row>
    <row r="2211" spans="4:35" x14ac:dyDescent="0.3">
      <c r="D2211" s="31"/>
      <c r="N2211" s="103"/>
      <c r="P2211" s="103"/>
      <c r="Q2211" s="103"/>
      <c r="R2211" s="127"/>
      <c r="S2211" s="103"/>
      <c r="T2211" s="103"/>
      <c r="U2211" s="103"/>
      <c r="V2211" s="103"/>
      <c r="W2211" s="103"/>
      <c r="X2211" s="103"/>
      <c r="Y2211" s="445"/>
      <c r="AA2211" s="103"/>
      <c r="AI2211" s="103"/>
    </row>
    <row r="2212" spans="4:35" x14ac:dyDescent="0.3">
      <c r="D2212" s="31"/>
      <c r="N2212" s="103"/>
      <c r="P2212" s="103"/>
      <c r="Q2212" s="103"/>
      <c r="R2212" s="127"/>
      <c r="S2212" s="103"/>
      <c r="T2212" s="103"/>
      <c r="U2212" s="103"/>
      <c r="V2212" s="103"/>
      <c r="W2212" s="103"/>
      <c r="X2212" s="103"/>
      <c r="Y2212" s="445"/>
      <c r="AA2212" s="103"/>
      <c r="AI2212" s="103"/>
    </row>
    <row r="2213" spans="4:35" x14ac:dyDescent="0.3">
      <c r="D2213" s="31"/>
      <c r="N2213" s="103"/>
      <c r="P2213" s="103"/>
      <c r="Q2213" s="103"/>
      <c r="R2213" s="127"/>
      <c r="S2213" s="103"/>
      <c r="T2213" s="103"/>
      <c r="U2213" s="103"/>
      <c r="V2213" s="103"/>
      <c r="W2213" s="103"/>
      <c r="X2213" s="103"/>
      <c r="Y2213" s="445"/>
      <c r="AA2213" s="103"/>
      <c r="AI2213" s="103"/>
    </row>
    <row r="2214" spans="4:35" x14ac:dyDescent="0.3">
      <c r="D2214" s="31"/>
      <c r="N2214" s="103"/>
      <c r="P2214" s="103"/>
      <c r="Q2214" s="103"/>
      <c r="R2214" s="127"/>
      <c r="S2214" s="103"/>
      <c r="T2214" s="103"/>
      <c r="U2214" s="103"/>
      <c r="V2214" s="103"/>
      <c r="W2214" s="103"/>
      <c r="X2214" s="103"/>
      <c r="Y2214" s="445"/>
      <c r="AA2214" s="103"/>
      <c r="AI2214" s="103"/>
    </row>
    <row r="2215" spans="4:35" x14ac:dyDescent="0.3">
      <c r="D2215" s="31"/>
      <c r="N2215" s="103"/>
      <c r="P2215" s="103"/>
      <c r="Q2215" s="103"/>
      <c r="R2215" s="127"/>
      <c r="S2215" s="103"/>
      <c r="T2215" s="103"/>
      <c r="U2215" s="103"/>
      <c r="V2215" s="103"/>
      <c r="W2215" s="103"/>
      <c r="X2215" s="103"/>
      <c r="Y2215" s="445"/>
      <c r="AA2215" s="103"/>
      <c r="AI2215" s="103"/>
    </row>
    <row r="2216" spans="4:35" x14ac:dyDescent="0.3">
      <c r="D2216" s="31"/>
      <c r="N2216" s="103"/>
      <c r="P2216" s="103"/>
      <c r="Q2216" s="103"/>
      <c r="R2216" s="127"/>
      <c r="S2216" s="103"/>
      <c r="T2216" s="103"/>
      <c r="U2216" s="103"/>
      <c r="V2216" s="103"/>
      <c r="W2216" s="103"/>
      <c r="X2216" s="103"/>
      <c r="Y2216" s="445"/>
      <c r="AA2216" s="103"/>
      <c r="AI2216" s="103"/>
    </row>
    <row r="2217" spans="4:35" x14ac:dyDescent="0.3">
      <c r="D2217" s="31"/>
      <c r="N2217" s="103"/>
      <c r="P2217" s="103"/>
      <c r="Q2217" s="103"/>
      <c r="R2217" s="127"/>
      <c r="S2217" s="103"/>
      <c r="T2217" s="103"/>
      <c r="U2217" s="103"/>
      <c r="V2217" s="103"/>
      <c r="W2217" s="103"/>
      <c r="X2217" s="103"/>
      <c r="Y2217" s="445"/>
      <c r="AA2217" s="103"/>
      <c r="AI2217" s="103"/>
    </row>
    <row r="2218" spans="4:35" x14ac:dyDescent="0.3">
      <c r="D2218" s="31"/>
      <c r="N2218" s="103"/>
      <c r="P2218" s="103"/>
      <c r="Q2218" s="103"/>
      <c r="R2218" s="127"/>
      <c r="S2218" s="103"/>
      <c r="T2218" s="103"/>
      <c r="U2218" s="103"/>
      <c r="V2218" s="103"/>
      <c r="W2218" s="103"/>
      <c r="X2218" s="103"/>
      <c r="Y2218" s="445"/>
      <c r="AA2218" s="103"/>
      <c r="AI2218" s="103"/>
    </row>
    <row r="2219" spans="4:35" x14ac:dyDescent="0.3">
      <c r="D2219" s="31"/>
      <c r="N2219" s="103"/>
      <c r="P2219" s="103"/>
      <c r="Q2219" s="103"/>
      <c r="R2219" s="127"/>
      <c r="S2219" s="103"/>
      <c r="T2219" s="103"/>
      <c r="U2219" s="103"/>
      <c r="V2219" s="103"/>
      <c r="W2219" s="103"/>
      <c r="X2219" s="103"/>
      <c r="Y2219" s="445"/>
      <c r="AA2219" s="103"/>
      <c r="AI2219" s="103"/>
    </row>
    <row r="2220" spans="4:35" x14ac:dyDescent="0.3">
      <c r="D2220" s="31"/>
      <c r="N2220" s="103"/>
      <c r="P2220" s="103"/>
      <c r="Q2220" s="103"/>
      <c r="R2220" s="127"/>
      <c r="S2220" s="103"/>
      <c r="T2220" s="103"/>
      <c r="U2220" s="103"/>
      <c r="V2220" s="103"/>
      <c r="W2220" s="103"/>
      <c r="X2220" s="103"/>
      <c r="Y2220" s="445"/>
      <c r="AA2220" s="103"/>
      <c r="AI2220" s="103"/>
    </row>
    <row r="2221" spans="4:35" x14ac:dyDescent="0.3">
      <c r="D2221" s="31"/>
      <c r="N2221" s="103"/>
      <c r="P2221" s="103"/>
      <c r="Q2221" s="103"/>
      <c r="R2221" s="127"/>
      <c r="S2221" s="103"/>
      <c r="T2221" s="103"/>
      <c r="U2221" s="103"/>
      <c r="V2221" s="103"/>
      <c r="W2221" s="103"/>
      <c r="X2221" s="103"/>
      <c r="Y2221" s="445"/>
      <c r="AA2221" s="103"/>
      <c r="AI2221" s="103"/>
    </row>
    <row r="2222" spans="4:35" x14ac:dyDescent="0.3">
      <c r="D2222" s="31"/>
      <c r="N2222" s="103"/>
      <c r="P2222" s="103"/>
      <c r="Q2222" s="103"/>
      <c r="R2222" s="127"/>
      <c r="S2222" s="103"/>
      <c r="T2222" s="103"/>
      <c r="U2222" s="103"/>
      <c r="V2222" s="103"/>
      <c r="W2222" s="103"/>
      <c r="X2222" s="103"/>
      <c r="Y2222" s="445"/>
      <c r="AA2222" s="103"/>
      <c r="AI2222" s="103"/>
    </row>
    <row r="2223" spans="4:35" x14ac:dyDescent="0.3">
      <c r="D2223" s="31"/>
      <c r="N2223" s="103"/>
      <c r="P2223" s="103"/>
      <c r="Q2223" s="103"/>
      <c r="R2223" s="127"/>
      <c r="S2223" s="103"/>
      <c r="T2223" s="103"/>
      <c r="U2223" s="103"/>
      <c r="V2223" s="103"/>
      <c r="W2223" s="103"/>
      <c r="X2223" s="103"/>
      <c r="Y2223" s="445"/>
      <c r="AA2223" s="103"/>
      <c r="AI2223" s="103"/>
    </row>
    <row r="2224" spans="4:35" x14ac:dyDescent="0.3">
      <c r="D2224" s="31"/>
      <c r="N2224" s="103"/>
      <c r="P2224" s="103"/>
      <c r="Q2224" s="103"/>
      <c r="R2224" s="127"/>
      <c r="S2224" s="103"/>
      <c r="T2224" s="103"/>
      <c r="U2224" s="103"/>
      <c r="V2224" s="103"/>
      <c r="W2224" s="103"/>
      <c r="X2224" s="103"/>
      <c r="Y2224" s="445"/>
      <c r="AA2224" s="103"/>
      <c r="AI2224" s="103"/>
    </row>
    <row r="2225" spans="4:35" x14ac:dyDescent="0.3">
      <c r="D2225" s="31"/>
      <c r="N2225" s="103"/>
      <c r="P2225" s="103"/>
      <c r="Q2225" s="103"/>
      <c r="R2225" s="127"/>
      <c r="S2225" s="103"/>
      <c r="T2225" s="103"/>
      <c r="U2225" s="103"/>
      <c r="V2225" s="103"/>
      <c r="W2225" s="103"/>
      <c r="X2225" s="103"/>
      <c r="Y2225" s="445"/>
      <c r="AA2225" s="103"/>
      <c r="AI2225" s="103"/>
    </row>
    <row r="2226" spans="4:35" x14ac:dyDescent="0.3">
      <c r="D2226" s="31"/>
      <c r="N2226" s="103"/>
      <c r="P2226" s="103"/>
      <c r="Q2226" s="103"/>
      <c r="R2226" s="127"/>
      <c r="S2226" s="103"/>
      <c r="T2226" s="103"/>
      <c r="U2226" s="103"/>
      <c r="V2226" s="103"/>
      <c r="W2226" s="103"/>
      <c r="X2226" s="103"/>
      <c r="Y2226" s="445"/>
      <c r="AA2226" s="103"/>
      <c r="AI2226" s="103"/>
    </row>
    <row r="2227" spans="4:35" x14ac:dyDescent="0.3">
      <c r="D2227" s="31"/>
      <c r="N2227" s="103"/>
      <c r="P2227" s="103"/>
      <c r="Q2227" s="103"/>
      <c r="R2227" s="127"/>
      <c r="S2227" s="103"/>
      <c r="T2227" s="103"/>
      <c r="U2227" s="103"/>
      <c r="V2227" s="103"/>
      <c r="W2227" s="103"/>
      <c r="X2227" s="103"/>
      <c r="Y2227" s="445"/>
      <c r="AA2227" s="103"/>
      <c r="AI2227" s="103"/>
    </row>
    <row r="2228" spans="4:35" x14ac:dyDescent="0.3">
      <c r="D2228" s="31"/>
      <c r="N2228" s="103"/>
      <c r="P2228" s="103"/>
      <c r="Q2228" s="103"/>
      <c r="R2228" s="127"/>
      <c r="S2228" s="103"/>
      <c r="T2228" s="103"/>
      <c r="U2228" s="103"/>
      <c r="V2228" s="103"/>
      <c r="W2228" s="103"/>
      <c r="X2228" s="103"/>
      <c r="Y2228" s="445"/>
      <c r="AA2228" s="103"/>
      <c r="AI2228" s="103"/>
    </row>
    <row r="2229" spans="4:35" x14ac:dyDescent="0.3">
      <c r="D2229" s="31"/>
      <c r="N2229" s="103"/>
      <c r="P2229" s="103"/>
      <c r="Q2229" s="103"/>
      <c r="R2229" s="127"/>
      <c r="S2229" s="103"/>
      <c r="T2229" s="103"/>
      <c r="U2229" s="103"/>
      <c r="V2229" s="103"/>
      <c r="W2229" s="103"/>
      <c r="X2229" s="103"/>
      <c r="Y2229" s="445"/>
      <c r="AA2229" s="103"/>
      <c r="AI2229" s="103"/>
    </row>
    <row r="2230" spans="4:35" x14ac:dyDescent="0.3">
      <c r="D2230" s="31"/>
      <c r="N2230" s="103"/>
      <c r="P2230" s="103"/>
      <c r="Q2230" s="103"/>
      <c r="R2230" s="127"/>
      <c r="S2230" s="103"/>
      <c r="T2230" s="103"/>
      <c r="U2230" s="103"/>
      <c r="V2230" s="103"/>
      <c r="W2230" s="103"/>
      <c r="X2230" s="103"/>
      <c r="Y2230" s="445"/>
      <c r="AA2230" s="103"/>
      <c r="AI2230" s="103"/>
    </row>
    <row r="2231" spans="4:35" x14ac:dyDescent="0.3">
      <c r="D2231" s="31"/>
      <c r="N2231" s="103"/>
      <c r="P2231" s="103"/>
      <c r="Q2231" s="103"/>
      <c r="R2231" s="127"/>
      <c r="S2231" s="103"/>
      <c r="T2231" s="103"/>
      <c r="U2231" s="103"/>
      <c r="V2231" s="103"/>
      <c r="W2231" s="103"/>
      <c r="X2231" s="103"/>
      <c r="Y2231" s="445"/>
      <c r="AA2231" s="103"/>
      <c r="AI2231" s="103"/>
    </row>
    <row r="2232" spans="4:35" x14ac:dyDescent="0.3">
      <c r="D2232" s="31"/>
      <c r="N2232" s="103"/>
      <c r="P2232" s="103"/>
      <c r="Q2232" s="103"/>
      <c r="R2232" s="127"/>
      <c r="S2232" s="103"/>
      <c r="T2232" s="103"/>
      <c r="U2232" s="103"/>
      <c r="V2232" s="103"/>
      <c r="W2232" s="103"/>
      <c r="X2232" s="103"/>
      <c r="Y2232" s="445"/>
      <c r="AA2232" s="103"/>
      <c r="AI2232" s="103"/>
    </row>
    <row r="2233" spans="4:35" x14ac:dyDescent="0.3">
      <c r="D2233" s="31"/>
      <c r="N2233" s="103"/>
      <c r="P2233" s="103"/>
      <c r="Q2233" s="103"/>
      <c r="R2233" s="127"/>
      <c r="S2233" s="103"/>
      <c r="T2233" s="103"/>
      <c r="U2233" s="103"/>
      <c r="V2233" s="103"/>
      <c r="W2233" s="103"/>
      <c r="X2233" s="103"/>
      <c r="Y2233" s="445"/>
      <c r="AA2233" s="103"/>
      <c r="AI2233" s="103"/>
    </row>
    <row r="2234" spans="4:35" x14ac:dyDescent="0.3">
      <c r="D2234" s="31"/>
      <c r="N2234" s="103"/>
      <c r="P2234" s="103"/>
      <c r="Q2234" s="103"/>
      <c r="R2234" s="127"/>
      <c r="S2234" s="103"/>
      <c r="T2234" s="103"/>
      <c r="U2234" s="103"/>
      <c r="V2234" s="103"/>
      <c r="W2234" s="103"/>
      <c r="X2234" s="103"/>
      <c r="Y2234" s="445"/>
      <c r="AA2234" s="103"/>
      <c r="AI2234" s="103"/>
    </row>
    <row r="2235" spans="4:35" x14ac:dyDescent="0.3">
      <c r="D2235" s="31"/>
      <c r="N2235" s="103"/>
      <c r="P2235" s="103"/>
      <c r="Q2235" s="103"/>
      <c r="R2235" s="127"/>
      <c r="S2235" s="103"/>
      <c r="T2235" s="103"/>
      <c r="U2235" s="103"/>
      <c r="V2235" s="103"/>
      <c r="W2235" s="103"/>
      <c r="X2235" s="103"/>
      <c r="Y2235" s="445"/>
      <c r="AA2235" s="103"/>
      <c r="AI2235" s="103"/>
    </row>
    <row r="2236" spans="4:35" x14ac:dyDescent="0.3">
      <c r="D2236" s="31"/>
      <c r="N2236" s="103"/>
      <c r="P2236" s="103"/>
      <c r="Q2236" s="103"/>
      <c r="R2236" s="127"/>
      <c r="S2236" s="103"/>
      <c r="T2236" s="103"/>
      <c r="U2236" s="103"/>
      <c r="V2236" s="103"/>
      <c r="W2236" s="103"/>
      <c r="X2236" s="103"/>
      <c r="Y2236" s="445"/>
      <c r="AA2236" s="103"/>
      <c r="AI2236" s="103"/>
    </row>
    <row r="2237" spans="4:35" x14ac:dyDescent="0.3">
      <c r="D2237" s="31"/>
      <c r="N2237" s="103"/>
      <c r="P2237" s="103"/>
      <c r="Q2237" s="103"/>
      <c r="R2237" s="127"/>
      <c r="S2237" s="103"/>
      <c r="T2237" s="103"/>
      <c r="U2237" s="103"/>
      <c r="V2237" s="103"/>
      <c r="W2237" s="103"/>
      <c r="X2237" s="103"/>
      <c r="Y2237" s="445"/>
      <c r="AA2237" s="103"/>
      <c r="AI2237" s="103"/>
    </row>
    <row r="2238" spans="4:35" x14ac:dyDescent="0.3">
      <c r="D2238" s="31"/>
      <c r="N2238" s="103"/>
      <c r="P2238" s="103"/>
      <c r="Q2238" s="103"/>
      <c r="R2238" s="127"/>
      <c r="S2238" s="103"/>
      <c r="T2238" s="103"/>
      <c r="U2238" s="103"/>
      <c r="V2238" s="103"/>
      <c r="W2238" s="103"/>
      <c r="X2238" s="103"/>
      <c r="Y2238" s="445"/>
      <c r="AA2238" s="103"/>
      <c r="AI2238" s="103"/>
    </row>
    <row r="2239" spans="4:35" x14ac:dyDescent="0.3">
      <c r="D2239" s="31"/>
      <c r="N2239" s="103"/>
      <c r="P2239" s="103"/>
      <c r="Q2239" s="103"/>
      <c r="R2239" s="127"/>
      <c r="S2239" s="103"/>
      <c r="T2239" s="103"/>
      <c r="U2239" s="103"/>
      <c r="V2239" s="103"/>
      <c r="W2239" s="103"/>
      <c r="X2239" s="103"/>
      <c r="Y2239" s="445"/>
      <c r="AA2239" s="103"/>
      <c r="AI2239" s="103"/>
    </row>
    <row r="2240" spans="4:35" x14ac:dyDescent="0.3">
      <c r="D2240" s="31"/>
      <c r="N2240" s="103"/>
      <c r="P2240" s="103"/>
      <c r="Q2240" s="103"/>
      <c r="R2240" s="127"/>
      <c r="S2240" s="103"/>
      <c r="T2240" s="103"/>
      <c r="U2240" s="103"/>
      <c r="V2240" s="103"/>
      <c r="W2240" s="103"/>
      <c r="X2240" s="103"/>
      <c r="Y2240" s="445"/>
      <c r="AA2240" s="103"/>
      <c r="AI2240" s="103"/>
    </row>
    <row r="2241" spans="4:35" x14ac:dyDescent="0.3">
      <c r="D2241" s="31"/>
      <c r="N2241" s="103"/>
      <c r="P2241" s="103"/>
      <c r="Q2241" s="103"/>
      <c r="R2241" s="127"/>
      <c r="S2241" s="103"/>
      <c r="T2241" s="103"/>
      <c r="U2241" s="103"/>
      <c r="V2241" s="103"/>
      <c r="W2241" s="103"/>
      <c r="X2241" s="103"/>
      <c r="Y2241" s="445"/>
      <c r="AA2241" s="103"/>
      <c r="AI2241" s="103"/>
    </row>
    <row r="2242" spans="4:35" x14ac:dyDescent="0.3">
      <c r="D2242" s="31"/>
      <c r="N2242" s="103"/>
      <c r="P2242" s="103"/>
      <c r="Q2242" s="103"/>
      <c r="R2242" s="127"/>
      <c r="S2242" s="103"/>
      <c r="T2242" s="103"/>
      <c r="U2242" s="103"/>
      <c r="V2242" s="103"/>
      <c r="W2242" s="103"/>
      <c r="X2242" s="103"/>
      <c r="Y2242" s="445"/>
      <c r="AA2242" s="103"/>
      <c r="AI2242" s="103"/>
    </row>
    <row r="2243" spans="4:35" x14ac:dyDescent="0.3">
      <c r="D2243" s="31"/>
      <c r="N2243" s="103"/>
      <c r="P2243" s="103"/>
      <c r="Q2243" s="103"/>
      <c r="R2243" s="127"/>
      <c r="S2243" s="103"/>
      <c r="T2243" s="103"/>
      <c r="U2243" s="103"/>
      <c r="V2243" s="103"/>
      <c r="W2243" s="103"/>
      <c r="X2243" s="103"/>
      <c r="Y2243" s="445"/>
      <c r="AA2243" s="103"/>
      <c r="AI2243" s="103"/>
    </row>
    <row r="2244" spans="4:35" x14ac:dyDescent="0.3">
      <c r="D2244" s="31"/>
      <c r="N2244" s="103"/>
      <c r="P2244" s="103"/>
      <c r="Q2244" s="103"/>
      <c r="R2244" s="127"/>
      <c r="S2244" s="103"/>
      <c r="T2244" s="103"/>
      <c r="U2244" s="103"/>
      <c r="V2244" s="103"/>
      <c r="W2244" s="103"/>
      <c r="X2244" s="103"/>
      <c r="Y2244" s="445"/>
      <c r="AA2244" s="103"/>
      <c r="AI2244" s="103"/>
    </row>
    <row r="2245" spans="4:35" x14ac:dyDescent="0.3">
      <c r="D2245" s="31"/>
      <c r="N2245" s="103"/>
      <c r="P2245" s="103"/>
      <c r="Q2245" s="103"/>
      <c r="R2245" s="127"/>
      <c r="S2245" s="103"/>
      <c r="T2245" s="103"/>
      <c r="U2245" s="103"/>
      <c r="V2245" s="103"/>
      <c r="W2245" s="103"/>
      <c r="X2245" s="103"/>
      <c r="Y2245" s="445"/>
      <c r="AA2245" s="103"/>
      <c r="AI2245" s="103"/>
    </row>
    <row r="2246" spans="4:35" x14ac:dyDescent="0.3">
      <c r="D2246" s="31"/>
      <c r="N2246" s="103"/>
      <c r="P2246" s="103"/>
      <c r="Q2246" s="103"/>
      <c r="R2246" s="127"/>
      <c r="S2246" s="103"/>
      <c r="T2246" s="103"/>
      <c r="U2246" s="103"/>
      <c r="V2246" s="103"/>
      <c r="W2246" s="103"/>
      <c r="X2246" s="103"/>
      <c r="Y2246" s="445"/>
      <c r="AA2246" s="103"/>
      <c r="AI2246" s="103"/>
    </row>
    <row r="2247" spans="4:35" x14ac:dyDescent="0.3">
      <c r="D2247" s="31"/>
      <c r="N2247" s="103"/>
      <c r="P2247" s="103"/>
      <c r="Q2247" s="103"/>
      <c r="R2247" s="127"/>
      <c r="S2247" s="103"/>
      <c r="T2247" s="103"/>
      <c r="U2247" s="103"/>
      <c r="V2247" s="103"/>
      <c r="W2247" s="103"/>
      <c r="X2247" s="103"/>
      <c r="Y2247" s="445"/>
      <c r="AA2247" s="103"/>
      <c r="AI2247" s="103"/>
    </row>
    <row r="2248" spans="4:35" x14ac:dyDescent="0.3">
      <c r="D2248" s="31"/>
      <c r="N2248" s="103"/>
      <c r="P2248" s="103"/>
      <c r="Q2248" s="103"/>
      <c r="R2248" s="127"/>
      <c r="S2248" s="103"/>
      <c r="T2248" s="103"/>
      <c r="U2248" s="103"/>
      <c r="V2248" s="103"/>
      <c r="W2248" s="103"/>
      <c r="X2248" s="103"/>
      <c r="Y2248" s="445"/>
      <c r="AA2248" s="103"/>
      <c r="AI2248" s="103"/>
    </row>
    <row r="2249" spans="4:35" x14ac:dyDescent="0.3">
      <c r="D2249" s="31"/>
      <c r="N2249" s="103"/>
      <c r="P2249" s="103"/>
      <c r="Q2249" s="103"/>
      <c r="R2249" s="127"/>
      <c r="S2249" s="103"/>
      <c r="T2249" s="103"/>
      <c r="U2249" s="103"/>
      <c r="V2249" s="103"/>
      <c r="W2249" s="103"/>
      <c r="X2249" s="103"/>
      <c r="Y2249" s="445"/>
      <c r="AA2249" s="103"/>
      <c r="AI2249" s="103"/>
    </row>
    <row r="2250" spans="4:35" x14ac:dyDescent="0.3">
      <c r="D2250" s="31"/>
      <c r="N2250" s="103"/>
      <c r="P2250" s="103"/>
      <c r="Q2250" s="103"/>
      <c r="R2250" s="127"/>
      <c r="S2250" s="103"/>
      <c r="T2250" s="103"/>
      <c r="U2250" s="103"/>
      <c r="V2250" s="103"/>
      <c r="W2250" s="103"/>
      <c r="X2250" s="103"/>
      <c r="Y2250" s="445"/>
      <c r="AA2250" s="103"/>
      <c r="AI2250" s="103"/>
    </row>
    <row r="2251" spans="4:35" x14ac:dyDescent="0.3">
      <c r="D2251" s="31"/>
      <c r="N2251" s="103"/>
      <c r="P2251" s="103"/>
      <c r="Q2251" s="103"/>
      <c r="R2251" s="127"/>
      <c r="S2251" s="103"/>
      <c r="T2251" s="103"/>
      <c r="U2251" s="103"/>
      <c r="V2251" s="103"/>
      <c r="W2251" s="103"/>
      <c r="X2251" s="103"/>
      <c r="Y2251" s="445"/>
      <c r="AA2251" s="103"/>
      <c r="AI2251" s="103"/>
    </row>
    <row r="2252" spans="4:35" x14ac:dyDescent="0.3">
      <c r="D2252" s="31"/>
      <c r="N2252" s="103"/>
      <c r="P2252" s="103"/>
      <c r="Q2252" s="103"/>
      <c r="R2252" s="127"/>
      <c r="S2252" s="103"/>
      <c r="T2252" s="103"/>
      <c r="U2252" s="103"/>
      <c r="V2252" s="103"/>
      <c r="W2252" s="103"/>
      <c r="X2252" s="103"/>
      <c r="Y2252" s="445"/>
      <c r="AA2252" s="103"/>
      <c r="AI2252" s="103"/>
    </row>
    <row r="2253" spans="4:35" x14ac:dyDescent="0.3">
      <c r="D2253" s="31"/>
      <c r="N2253" s="103"/>
      <c r="P2253" s="103"/>
      <c r="Q2253" s="103"/>
      <c r="R2253" s="127"/>
      <c r="S2253" s="103"/>
      <c r="T2253" s="103"/>
      <c r="U2253" s="103"/>
      <c r="V2253" s="103"/>
      <c r="W2253" s="103"/>
      <c r="X2253" s="103"/>
      <c r="Y2253" s="445"/>
      <c r="AA2253" s="103"/>
      <c r="AI2253" s="103"/>
    </row>
    <row r="2254" spans="4:35" x14ac:dyDescent="0.3">
      <c r="D2254" s="31"/>
      <c r="N2254" s="103"/>
      <c r="P2254" s="103"/>
      <c r="Q2254" s="103"/>
      <c r="R2254" s="127"/>
      <c r="S2254" s="103"/>
      <c r="T2254" s="103"/>
      <c r="U2254" s="103"/>
      <c r="V2254" s="103"/>
      <c r="W2254" s="103"/>
      <c r="X2254" s="103"/>
      <c r="Y2254" s="445"/>
      <c r="AA2254" s="103"/>
      <c r="AI2254" s="103"/>
    </row>
    <row r="2255" spans="4:35" x14ac:dyDescent="0.3">
      <c r="D2255" s="31"/>
      <c r="N2255" s="103"/>
      <c r="P2255" s="103"/>
      <c r="Q2255" s="103"/>
      <c r="R2255" s="127"/>
      <c r="S2255" s="103"/>
      <c r="T2255" s="103"/>
      <c r="U2255" s="103"/>
      <c r="V2255" s="103"/>
      <c r="W2255" s="103"/>
      <c r="X2255" s="103"/>
      <c r="Y2255" s="445"/>
      <c r="AA2255" s="103"/>
      <c r="AI2255" s="103"/>
    </row>
    <row r="2256" spans="4:35" x14ac:dyDescent="0.3">
      <c r="D2256" s="31"/>
      <c r="N2256" s="103"/>
      <c r="P2256" s="103"/>
      <c r="Q2256" s="103"/>
      <c r="R2256" s="127"/>
      <c r="S2256" s="103"/>
      <c r="T2256" s="103"/>
      <c r="U2256" s="103"/>
      <c r="V2256" s="103"/>
      <c r="W2256" s="103"/>
      <c r="X2256" s="103"/>
      <c r="Y2256" s="445"/>
      <c r="AA2256" s="103"/>
      <c r="AI2256" s="103"/>
    </row>
    <row r="2257" spans="4:35" x14ac:dyDescent="0.3">
      <c r="D2257" s="31"/>
      <c r="N2257" s="103"/>
      <c r="P2257" s="103"/>
      <c r="Q2257" s="103"/>
      <c r="R2257" s="127"/>
      <c r="S2257" s="103"/>
      <c r="T2257" s="103"/>
      <c r="U2257" s="103"/>
      <c r="V2257" s="103"/>
      <c r="W2257" s="103"/>
      <c r="X2257" s="103"/>
      <c r="Y2257" s="445"/>
      <c r="AA2257" s="103"/>
      <c r="AI2257" s="103"/>
    </row>
    <row r="2258" spans="4:35" x14ac:dyDescent="0.3">
      <c r="D2258" s="31"/>
      <c r="N2258" s="103"/>
      <c r="P2258" s="103"/>
      <c r="Q2258" s="103"/>
      <c r="R2258" s="127"/>
      <c r="S2258" s="103"/>
      <c r="T2258" s="103"/>
      <c r="U2258" s="103"/>
      <c r="V2258" s="103"/>
      <c r="W2258" s="103"/>
      <c r="X2258" s="103"/>
      <c r="Y2258" s="445"/>
      <c r="AA2258" s="103"/>
      <c r="AI2258" s="103"/>
    </row>
    <row r="2259" spans="4:35" x14ac:dyDescent="0.3">
      <c r="D2259" s="31"/>
      <c r="N2259" s="103"/>
      <c r="P2259" s="103"/>
      <c r="Q2259" s="103"/>
      <c r="R2259" s="127"/>
      <c r="S2259" s="103"/>
      <c r="T2259" s="103"/>
      <c r="U2259" s="103"/>
      <c r="V2259" s="103"/>
      <c r="W2259" s="103"/>
      <c r="X2259" s="103"/>
      <c r="Y2259" s="445"/>
      <c r="AA2259" s="103"/>
      <c r="AI2259" s="103"/>
    </row>
    <row r="2260" spans="4:35" x14ac:dyDescent="0.3">
      <c r="D2260" s="31"/>
      <c r="N2260" s="103"/>
      <c r="P2260" s="103"/>
      <c r="Q2260" s="103"/>
      <c r="R2260" s="127"/>
      <c r="S2260" s="103"/>
      <c r="T2260" s="103"/>
      <c r="U2260" s="103"/>
      <c r="V2260" s="103"/>
      <c r="W2260" s="103"/>
      <c r="X2260" s="103"/>
      <c r="Y2260" s="445"/>
      <c r="AA2260" s="103"/>
      <c r="AI2260" s="103"/>
    </row>
    <row r="2261" spans="4:35" x14ac:dyDescent="0.3">
      <c r="D2261" s="31"/>
      <c r="N2261" s="103"/>
      <c r="P2261" s="103"/>
      <c r="Q2261" s="103"/>
      <c r="R2261" s="127"/>
      <c r="S2261" s="103"/>
      <c r="T2261" s="103"/>
      <c r="U2261" s="103"/>
      <c r="V2261" s="103"/>
      <c r="W2261" s="103"/>
      <c r="X2261" s="103"/>
      <c r="Y2261" s="445"/>
      <c r="AA2261" s="103"/>
      <c r="AI2261" s="103"/>
    </row>
    <row r="2262" spans="4:35" x14ac:dyDescent="0.3">
      <c r="D2262" s="31"/>
      <c r="N2262" s="103"/>
      <c r="P2262" s="103"/>
      <c r="Q2262" s="103"/>
      <c r="R2262" s="127"/>
      <c r="S2262" s="103"/>
      <c r="T2262" s="103"/>
      <c r="U2262" s="103"/>
      <c r="V2262" s="103"/>
      <c r="W2262" s="103"/>
      <c r="X2262" s="103"/>
      <c r="Y2262" s="445"/>
      <c r="AA2262" s="103"/>
      <c r="AI2262" s="103"/>
    </row>
    <row r="2263" spans="4:35" x14ac:dyDescent="0.3">
      <c r="D2263" s="31"/>
      <c r="N2263" s="103"/>
      <c r="P2263" s="103"/>
      <c r="Q2263" s="103"/>
      <c r="R2263" s="127"/>
      <c r="S2263" s="103"/>
      <c r="T2263" s="103"/>
      <c r="U2263" s="103"/>
      <c r="V2263" s="103"/>
      <c r="W2263" s="103"/>
      <c r="X2263" s="103"/>
      <c r="Y2263" s="445"/>
      <c r="AA2263" s="103"/>
      <c r="AI2263" s="103"/>
    </row>
    <row r="2264" spans="4:35" x14ac:dyDescent="0.3">
      <c r="D2264" s="31"/>
      <c r="N2264" s="103"/>
      <c r="P2264" s="103"/>
      <c r="Q2264" s="103"/>
      <c r="R2264" s="127"/>
      <c r="S2264" s="103"/>
      <c r="T2264" s="103"/>
      <c r="U2264" s="103"/>
      <c r="V2264" s="103"/>
      <c r="W2264" s="103"/>
      <c r="X2264" s="103"/>
      <c r="Y2264" s="445"/>
      <c r="AA2264" s="103"/>
      <c r="AI2264" s="103"/>
    </row>
    <row r="2265" spans="4:35" x14ac:dyDescent="0.3">
      <c r="D2265" s="31"/>
      <c r="N2265" s="103"/>
      <c r="P2265" s="103"/>
      <c r="Q2265" s="103"/>
      <c r="R2265" s="127"/>
      <c r="S2265" s="103"/>
      <c r="T2265" s="103"/>
      <c r="U2265" s="103"/>
      <c r="V2265" s="103"/>
      <c r="W2265" s="103"/>
      <c r="X2265" s="103"/>
      <c r="Y2265" s="445"/>
      <c r="AA2265" s="103"/>
      <c r="AI2265" s="103"/>
    </row>
    <row r="2266" spans="4:35" x14ac:dyDescent="0.3">
      <c r="D2266" s="31"/>
      <c r="N2266" s="103"/>
      <c r="P2266" s="103"/>
      <c r="Q2266" s="103"/>
      <c r="R2266" s="127"/>
      <c r="S2266" s="103"/>
      <c r="T2266" s="103"/>
      <c r="U2266" s="103"/>
      <c r="V2266" s="103"/>
      <c r="W2266" s="103"/>
      <c r="X2266" s="103"/>
      <c r="Y2266" s="445"/>
      <c r="AA2266" s="103"/>
      <c r="AI2266" s="103"/>
    </row>
    <row r="2267" spans="4:35" x14ac:dyDescent="0.3">
      <c r="D2267" s="31"/>
      <c r="N2267" s="103"/>
      <c r="P2267" s="103"/>
      <c r="Q2267" s="103"/>
      <c r="R2267" s="127"/>
      <c r="S2267" s="103"/>
      <c r="T2267" s="103"/>
      <c r="U2267" s="103"/>
      <c r="V2267" s="103"/>
      <c r="W2267" s="103"/>
      <c r="X2267" s="103"/>
      <c r="Y2267" s="445"/>
      <c r="AA2267" s="103"/>
      <c r="AI2267" s="103"/>
    </row>
    <row r="2268" spans="4:35" x14ac:dyDescent="0.3">
      <c r="D2268" s="31"/>
      <c r="N2268" s="103"/>
      <c r="P2268" s="103"/>
      <c r="Q2268" s="103"/>
      <c r="R2268" s="127"/>
      <c r="S2268" s="103"/>
      <c r="T2268" s="103"/>
      <c r="U2268" s="103"/>
      <c r="V2268" s="103"/>
      <c r="W2268" s="103"/>
      <c r="X2268" s="103"/>
      <c r="Y2268" s="445"/>
      <c r="AA2268" s="103"/>
      <c r="AI2268" s="103"/>
    </row>
    <row r="2269" spans="4:35" x14ac:dyDescent="0.3">
      <c r="D2269" s="31"/>
      <c r="N2269" s="103"/>
      <c r="P2269" s="103"/>
      <c r="Q2269" s="103"/>
      <c r="R2269" s="127"/>
      <c r="S2269" s="103"/>
      <c r="T2269" s="103"/>
      <c r="U2269" s="103"/>
      <c r="V2269" s="103"/>
      <c r="W2269" s="103"/>
      <c r="X2269" s="103"/>
      <c r="Y2269" s="445"/>
      <c r="AA2269" s="103"/>
      <c r="AI2269" s="103"/>
    </row>
    <row r="2270" spans="4:35" x14ac:dyDescent="0.3">
      <c r="D2270" s="31"/>
      <c r="N2270" s="103"/>
      <c r="P2270" s="103"/>
      <c r="Q2270" s="103"/>
      <c r="R2270" s="127"/>
      <c r="S2270" s="103"/>
      <c r="T2270" s="103"/>
      <c r="U2270" s="103"/>
      <c r="V2270" s="103"/>
      <c r="W2270" s="103"/>
      <c r="X2270" s="103"/>
      <c r="Y2270" s="445"/>
      <c r="AA2270" s="103"/>
      <c r="AI2270" s="103"/>
    </row>
    <row r="2271" spans="4:35" x14ac:dyDescent="0.3">
      <c r="D2271" s="31"/>
      <c r="N2271" s="103"/>
      <c r="P2271" s="103"/>
      <c r="Q2271" s="103"/>
      <c r="R2271" s="127"/>
      <c r="S2271" s="103"/>
      <c r="T2271" s="103"/>
      <c r="U2271" s="103"/>
      <c r="V2271" s="103"/>
      <c r="W2271" s="103"/>
      <c r="X2271" s="103"/>
      <c r="Y2271" s="445"/>
      <c r="AA2271" s="103"/>
      <c r="AI2271" s="103"/>
    </row>
    <row r="2272" spans="4:35" x14ac:dyDescent="0.3">
      <c r="D2272" s="31"/>
      <c r="N2272" s="103"/>
      <c r="P2272" s="103"/>
      <c r="Q2272" s="103"/>
      <c r="R2272" s="127"/>
      <c r="S2272" s="103"/>
      <c r="T2272" s="103"/>
      <c r="U2272" s="103"/>
      <c r="V2272" s="103"/>
      <c r="W2272" s="103"/>
      <c r="X2272" s="103"/>
      <c r="Y2272" s="445"/>
      <c r="AA2272" s="103"/>
      <c r="AI2272" s="103"/>
    </row>
    <row r="2273" spans="4:35" x14ac:dyDescent="0.3">
      <c r="D2273" s="31"/>
      <c r="N2273" s="103"/>
      <c r="P2273" s="103"/>
      <c r="Q2273" s="103"/>
      <c r="R2273" s="127"/>
      <c r="S2273" s="103"/>
      <c r="T2273" s="103"/>
      <c r="U2273" s="103"/>
      <c r="V2273" s="103"/>
      <c r="W2273" s="103"/>
      <c r="X2273" s="103"/>
      <c r="Y2273" s="445"/>
      <c r="AA2273" s="103"/>
      <c r="AI2273" s="103"/>
    </row>
    <row r="2274" spans="4:35" x14ac:dyDescent="0.3">
      <c r="D2274" s="31"/>
      <c r="N2274" s="103"/>
      <c r="P2274" s="103"/>
      <c r="Q2274" s="103"/>
      <c r="R2274" s="127"/>
      <c r="S2274" s="103"/>
      <c r="T2274" s="103"/>
      <c r="U2274" s="103"/>
      <c r="V2274" s="103"/>
      <c r="W2274" s="103"/>
      <c r="X2274" s="103"/>
      <c r="Y2274" s="445"/>
      <c r="AA2274" s="103"/>
      <c r="AI2274" s="103"/>
    </row>
    <row r="2275" spans="4:35" x14ac:dyDescent="0.3">
      <c r="D2275" s="31"/>
      <c r="N2275" s="103"/>
      <c r="P2275" s="103"/>
      <c r="Q2275" s="103"/>
      <c r="R2275" s="127"/>
      <c r="S2275" s="103"/>
      <c r="T2275" s="103"/>
      <c r="U2275" s="103"/>
      <c r="V2275" s="103"/>
      <c r="W2275" s="103"/>
      <c r="X2275" s="103"/>
      <c r="Y2275" s="445"/>
      <c r="AA2275" s="103"/>
      <c r="AI2275" s="103"/>
    </row>
    <row r="2276" spans="4:35" x14ac:dyDescent="0.3">
      <c r="D2276" s="31"/>
      <c r="N2276" s="103"/>
      <c r="P2276" s="103"/>
      <c r="Q2276" s="103"/>
      <c r="R2276" s="127"/>
      <c r="S2276" s="103"/>
      <c r="T2276" s="103"/>
      <c r="U2276" s="103"/>
      <c r="V2276" s="103"/>
      <c r="W2276" s="103"/>
      <c r="X2276" s="103"/>
      <c r="Y2276" s="445"/>
      <c r="AA2276" s="103"/>
      <c r="AI2276" s="103"/>
    </row>
    <row r="2277" spans="4:35" x14ac:dyDescent="0.3">
      <c r="D2277" s="31"/>
      <c r="N2277" s="103"/>
      <c r="P2277" s="103"/>
      <c r="Q2277" s="103"/>
      <c r="R2277" s="127"/>
      <c r="S2277" s="103"/>
      <c r="T2277" s="103"/>
      <c r="U2277" s="103"/>
      <c r="V2277" s="103"/>
      <c r="W2277" s="103"/>
      <c r="X2277" s="103"/>
      <c r="Y2277" s="445"/>
      <c r="AA2277" s="103"/>
      <c r="AI2277" s="103"/>
    </row>
    <row r="2278" spans="4:35" x14ac:dyDescent="0.3">
      <c r="D2278" s="31"/>
      <c r="N2278" s="103"/>
      <c r="P2278" s="103"/>
      <c r="Q2278" s="103"/>
      <c r="R2278" s="127"/>
      <c r="S2278" s="103"/>
      <c r="T2278" s="103"/>
      <c r="U2278" s="103"/>
      <c r="V2278" s="103"/>
      <c r="W2278" s="103"/>
      <c r="X2278" s="103"/>
      <c r="Y2278" s="445"/>
      <c r="AA2278" s="103"/>
      <c r="AI2278" s="103"/>
    </row>
    <row r="2279" spans="4:35" x14ac:dyDescent="0.3">
      <c r="D2279" s="31"/>
      <c r="N2279" s="103"/>
      <c r="P2279" s="103"/>
      <c r="Q2279" s="103"/>
      <c r="R2279" s="127"/>
      <c r="S2279" s="103"/>
      <c r="T2279" s="103"/>
      <c r="U2279" s="103"/>
      <c r="V2279" s="103"/>
      <c r="W2279" s="103"/>
      <c r="X2279" s="103"/>
      <c r="Y2279" s="445"/>
      <c r="AA2279" s="103"/>
      <c r="AI2279" s="103"/>
    </row>
    <row r="2280" spans="4:35" x14ac:dyDescent="0.3">
      <c r="D2280" s="31"/>
      <c r="N2280" s="103"/>
      <c r="P2280" s="103"/>
      <c r="Q2280" s="103"/>
      <c r="R2280" s="127"/>
      <c r="S2280" s="103"/>
      <c r="T2280" s="103"/>
      <c r="U2280" s="103"/>
      <c r="V2280" s="103"/>
      <c r="W2280" s="103"/>
      <c r="X2280" s="103"/>
      <c r="Y2280" s="445"/>
      <c r="AA2280" s="103"/>
      <c r="AI2280" s="103"/>
    </row>
    <row r="2281" spans="4:35" x14ac:dyDescent="0.3">
      <c r="D2281" s="31"/>
      <c r="N2281" s="103"/>
      <c r="P2281" s="103"/>
      <c r="Q2281" s="103"/>
      <c r="R2281" s="127"/>
      <c r="S2281" s="103"/>
      <c r="T2281" s="103"/>
      <c r="U2281" s="103"/>
      <c r="V2281" s="103"/>
      <c r="W2281" s="103"/>
      <c r="X2281" s="103"/>
      <c r="Y2281" s="445"/>
      <c r="AA2281" s="103"/>
      <c r="AI2281" s="103"/>
    </row>
    <row r="2282" spans="4:35" x14ac:dyDescent="0.3">
      <c r="D2282" s="31"/>
      <c r="N2282" s="103"/>
      <c r="P2282" s="103"/>
      <c r="Q2282" s="103"/>
      <c r="R2282" s="127"/>
      <c r="S2282" s="103"/>
      <c r="T2282" s="103"/>
      <c r="U2282" s="103"/>
      <c r="V2282" s="103"/>
      <c r="W2282" s="103"/>
      <c r="X2282" s="103"/>
      <c r="Y2282" s="445"/>
      <c r="AA2282" s="103"/>
      <c r="AI2282" s="103"/>
    </row>
    <row r="2283" spans="4:35" x14ac:dyDescent="0.3">
      <c r="D2283" s="31"/>
      <c r="N2283" s="103"/>
      <c r="P2283" s="103"/>
      <c r="Q2283" s="103"/>
      <c r="R2283" s="127"/>
      <c r="S2283" s="103"/>
      <c r="T2283" s="103"/>
      <c r="U2283" s="103"/>
      <c r="V2283" s="103"/>
      <c r="W2283" s="103"/>
      <c r="X2283" s="103"/>
      <c r="Y2283" s="445"/>
      <c r="AA2283" s="103"/>
      <c r="AI2283" s="103"/>
    </row>
    <row r="2284" spans="4:35" x14ac:dyDescent="0.3">
      <c r="D2284" s="31"/>
      <c r="N2284" s="103"/>
      <c r="P2284" s="103"/>
      <c r="Q2284" s="103"/>
      <c r="R2284" s="127"/>
      <c r="S2284" s="103"/>
      <c r="T2284" s="103"/>
      <c r="U2284" s="103"/>
      <c r="V2284" s="103"/>
      <c r="W2284" s="103"/>
      <c r="X2284" s="103"/>
      <c r="Y2284" s="445"/>
      <c r="AA2284" s="103"/>
      <c r="AI2284" s="103"/>
    </row>
    <row r="2285" spans="4:35" x14ac:dyDescent="0.3">
      <c r="D2285" s="31"/>
      <c r="N2285" s="103"/>
      <c r="P2285" s="103"/>
      <c r="Q2285" s="103"/>
      <c r="R2285" s="127"/>
      <c r="S2285" s="103"/>
      <c r="T2285" s="103"/>
      <c r="U2285" s="103"/>
      <c r="V2285" s="103"/>
      <c r="W2285" s="103"/>
      <c r="X2285" s="103"/>
      <c r="Y2285" s="445"/>
      <c r="AA2285" s="103"/>
      <c r="AI2285" s="103"/>
    </row>
    <row r="2286" spans="4:35" x14ac:dyDescent="0.3">
      <c r="D2286" s="31"/>
      <c r="N2286" s="103"/>
      <c r="P2286" s="103"/>
      <c r="Q2286" s="103"/>
      <c r="R2286" s="127"/>
      <c r="S2286" s="103"/>
      <c r="T2286" s="103"/>
      <c r="U2286" s="103"/>
      <c r="V2286" s="103"/>
      <c r="W2286" s="103"/>
      <c r="X2286" s="103"/>
      <c r="Y2286" s="445"/>
      <c r="AA2286" s="103"/>
      <c r="AI2286" s="103"/>
    </row>
    <row r="2287" spans="4:35" x14ac:dyDescent="0.3">
      <c r="D2287" s="31"/>
      <c r="N2287" s="103"/>
      <c r="P2287" s="103"/>
      <c r="Q2287" s="103"/>
      <c r="R2287" s="127"/>
      <c r="S2287" s="103"/>
      <c r="T2287" s="103"/>
      <c r="U2287" s="103"/>
      <c r="V2287" s="103"/>
      <c r="W2287" s="103"/>
      <c r="X2287" s="103"/>
      <c r="Y2287" s="445"/>
      <c r="AA2287" s="103"/>
      <c r="AI2287" s="103"/>
    </row>
    <row r="2288" spans="4:35" x14ac:dyDescent="0.3">
      <c r="D2288" s="31"/>
      <c r="N2288" s="103"/>
      <c r="P2288" s="103"/>
      <c r="Q2288" s="103"/>
      <c r="R2288" s="127"/>
      <c r="S2288" s="103"/>
      <c r="T2288" s="103"/>
      <c r="U2288" s="103"/>
      <c r="V2288" s="103"/>
      <c r="W2288" s="103"/>
      <c r="X2288" s="103"/>
      <c r="Y2288" s="445"/>
      <c r="AA2288" s="103"/>
      <c r="AI2288" s="103"/>
    </row>
    <row r="2289" spans="4:35" x14ac:dyDescent="0.3">
      <c r="D2289" s="31"/>
      <c r="N2289" s="103"/>
      <c r="P2289" s="103"/>
      <c r="Q2289" s="103"/>
      <c r="R2289" s="127"/>
      <c r="S2289" s="103"/>
      <c r="T2289" s="103"/>
      <c r="U2289" s="103"/>
      <c r="V2289" s="103"/>
      <c r="W2289" s="103"/>
      <c r="X2289" s="103"/>
      <c r="Y2289" s="445"/>
      <c r="AA2289" s="103"/>
      <c r="AI2289" s="103"/>
    </row>
    <row r="2290" spans="4:35" x14ac:dyDescent="0.3">
      <c r="D2290" s="31"/>
      <c r="N2290" s="103"/>
      <c r="P2290" s="103"/>
      <c r="Q2290" s="103"/>
      <c r="R2290" s="127"/>
      <c r="S2290" s="103"/>
      <c r="T2290" s="103"/>
      <c r="U2290" s="103"/>
      <c r="V2290" s="103"/>
      <c r="W2290" s="103"/>
      <c r="X2290" s="103"/>
      <c r="Y2290" s="445"/>
      <c r="AA2290" s="103"/>
      <c r="AI2290" s="103"/>
    </row>
    <row r="2291" spans="4:35" x14ac:dyDescent="0.3">
      <c r="D2291" s="31"/>
      <c r="N2291" s="103"/>
      <c r="P2291" s="103"/>
      <c r="Q2291" s="103"/>
      <c r="R2291" s="127"/>
      <c r="S2291" s="103"/>
      <c r="T2291" s="103"/>
      <c r="U2291" s="103"/>
      <c r="V2291" s="103"/>
      <c r="W2291" s="103"/>
      <c r="X2291" s="103"/>
      <c r="Y2291" s="445"/>
      <c r="AA2291" s="103"/>
      <c r="AI2291" s="103"/>
    </row>
    <row r="2292" spans="4:35" x14ac:dyDescent="0.3">
      <c r="D2292" s="31"/>
      <c r="N2292" s="103"/>
      <c r="P2292" s="103"/>
      <c r="Q2292" s="103"/>
      <c r="R2292" s="127"/>
      <c r="S2292" s="103"/>
      <c r="T2292" s="103"/>
      <c r="U2292" s="103"/>
      <c r="V2292" s="103"/>
      <c r="W2292" s="103"/>
      <c r="X2292" s="103"/>
      <c r="Y2292" s="445"/>
      <c r="AA2292" s="103"/>
      <c r="AI2292" s="103"/>
    </row>
    <row r="2293" spans="4:35" x14ac:dyDescent="0.3">
      <c r="D2293" s="31"/>
      <c r="N2293" s="103"/>
      <c r="P2293" s="103"/>
      <c r="Q2293" s="103"/>
      <c r="R2293" s="127"/>
      <c r="S2293" s="103"/>
      <c r="T2293" s="103"/>
      <c r="U2293" s="103"/>
      <c r="V2293" s="103"/>
      <c r="W2293" s="103"/>
      <c r="X2293" s="103"/>
      <c r="Y2293" s="445"/>
      <c r="AA2293" s="103"/>
      <c r="AI2293" s="103"/>
    </row>
    <row r="2294" spans="4:35" x14ac:dyDescent="0.3">
      <c r="D2294" s="31"/>
      <c r="N2294" s="103"/>
      <c r="P2294" s="103"/>
      <c r="Q2294" s="103"/>
      <c r="R2294" s="127"/>
      <c r="S2294" s="103"/>
      <c r="T2294" s="103"/>
      <c r="U2294" s="103"/>
      <c r="V2294" s="103"/>
      <c r="W2294" s="103"/>
      <c r="X2294" s="103"/>
      <c r="Y2294" s="445"/>
      <c r="AA2294" s="103"/>
      <c r="AI2294" s="103"/>
    </row>
    <row r="2295" spans="4:35" x14ac:dyDescent="0.3">
      <c r="D2295" s="31"/>
      <c r="N2295" s="103"/>
      <c r="P2295" s="103"/>
      <c r="Q2295" s="103"/>
      <c r="R2295" s="127"/>
      <c r="S2295" s="103"/>
      <c r="T2295" s="103"/>
      <c r="U2295" s="103"/>
      <c r="V2295" s="103"/>
      <c r="W2295" s="103"/>
      <c r="X2295" s="103"/>
      <c r="Y2295" s="445"/>
      <c r="AA2295" s="103"/>
      <c r="AI2295" s="103"/>
    </row>
    <row r="2296" spans="4:35" x14ac:dyDescent="0.3">
      <c r="D2296" s="31"/>
      <c r="N2296" s="103"/>
      <c r="P2296" s="103"/>
      <c r="Q2296" s="103"/>
      <c r="R2296" s="127"/>
      <c r="S2296" s="103"/>
      <c r="T2296" s="103"/>
      <c r="U2296" s="103"/>
      <c r="V2296" s="103"/>
      <c r="W2296" s="103"/>
      <c r="X2296" s="103"/>
      <c r="Y2296" s="445"/>
      <c r="AA2296" s="103"/>
      <c r="AI2296" s="103"/>
    </row>
    <row r="2297" spans="4:35" x14ac:dyDescent="0.3">
      <c r="D2297" s="31"/>
      <c r="N2297" s="103"/>
      <c r="P2297" s="103"/>
      <c r="Q2297" s="103"/>
      <c r="R2297" s="127"/>
      <c r="S2297" s="103"/>
      <c r="T2297" s="103"/>
      <c r="U2297" s="103"/>
      <c r="V2297" s="103"/>
      <c r="W2297" s="103"/>
      <c r="X2297" s="103"/>
      <c r="Y2297" s="445"/>
      <c r="AA2297" s="103"/>
      <c r="AI2297" s="103"/>
    </row>
    <row r="2298" spans="4:35" x14ac:dyDescent="0.3">
      <c r="D2298" s="31"/>
      <c r="N2298" s="103"/>
      <c r="P2298" s="103"/>
      <c r="Q2298" s="103"/>
      <c r="R2298" s="127"/>
      <c r="S2298" s="103"/>
      <c r="T2298" s="103"/>
      <c r="U2298" s="103"/>
      <c r="V2298" s="103"/>
      <c r="W2298" s="103"/>
      <c r="X2298" s="103"/>
      <c r="Y2298" s="445"/>
      <c r="AA2298" s="103"/>
      <c r="AI2298" s="103"/>
    </row>
    <row r="2299" spans="4:35" x14ac:dyDescent="0.3">
      <c r="D2299" s="31"/>
      <c r="N2299" s="103"/>
      <c r="P2299" s="103"/>
      <c r="Q2299" s="103"/>
      <c r="R2299" s="127"/>
      <c r="S2299" s="103"/>
      <c r="T2299" s="103"/>
      <c r="U2299" s="103"/>
      <c r="V2299" s="103"/>
      <c r="W2299" s="103"/>
      <c r="X2299" s="103"/>
      <c r="Y2299" s="445"/>
      <c r="AA2299" s="103"/>
      <c r="AI2299" s="103"/>
    </row>
    <row r="2300" spans="4:35" x14ac:dyDescent="0.3">
      <c r="D2300" s="31"/>
      <c r="N2300" s="103"/>
      <c r="P2300" s="103"/>
      <c r="Q2300" s="103"/>
      <c r="R2300" s="127"/>
      <c r="S2300" s="103"/>
      <c r="T2300" s="103"/>
      <c r="U2300" s="103"/>
      <c r="V2300" s="103"/>
      <c r="W2300" s="103"/>
      <c r="X2300" s="103"/>
      <c r="Y2300" s="445"/>
      <c r="AA2300" s="103"/>
      <c r="AI2300" s="103"/>
    </row>
    <row r="2301" spans="4:35" x14ac:dyDescent="0.3">
      <c r="D2301" s="31"/>
      <c r="N2301" s="103"/>
      <c r="P2301" s="103"/>
      <c r="Q2301" s="103"/>
      <c r="R2301" s="127"/>
      <c r="S2301" s="103"/>
      <c r="T2301" s="103"/>
      <c r="U2301" s="103"/>
      <c r="V2301" s="103"/>
      <c r="W2301" s="103"/>
      <c r="X2301" s="103"/>
      <c r="Y2301" s="445"/>
      <c r="AA2301" s="103"/>
      <c r="AI2301" s="103"/>
    </row>
    <row r="2302" spans="4:35" x14ac:dyDescent="0.3">
      <c r="D2302" s="31"/>
      <c r="N2302" s="103"/>
      <c r="P2302" s="103"/>
      <c r="Q2302" s="103"/>
      <c r="R2302" s="127"/>
      <c r="S2302" s="103"/>
      <c r="T2302" s="103"/>
      <c r="U2302" s="103"/>
      <c r="V2302" s="103"/>
      <c r="W2302" s="103"/>
      <c r="X2302" s="103"/>
      <c r="Y2302" s="445"/>
      <c r="AA2302" s="103"/>
      <c r="AI2302" s="103"/>
    </row>
    <row r="2303" spans="4:35" x14ac:dyDescent="0.3">
      <c r="D2303" s="31"/>
      <c r="N2303" s="103"/>
      <c r="P2303" s="103"/>
      <c r="Q2303" s="103"/>
      <c r="R2303" s="127"/>
      <c r="S2303" s="103"/>
      <c r="T2303" s="103"/>
      <c r="U2303" s="103"/>
      <c r="V2303" s="103"/>
      <c r="W2303" s="103"/>
      <c r="X2303" s="103"/>
      <c r="Y2303" s="445"/>
      <c r="AA2303" s="103"/>
      <c r="AI2303" s="103"/>
    </row>
    <row r="2304" spans="4:35" x14ac:dyDescent="0.3">
      <c r="D2304" s="31"/>
      <c r="N2304" s="103"/>
      <c r="P2304" s="103"/>
      <c r="Q2304" s="103"/>
      <c r="R2304" s="127"/>
      <c r="S2304" s="103"/>
      <c r="T2304" s="103"/>
      <c r="U2304" s="103"/>
      <c r="V2304" s="103"/>
      <c r="W2304" s="103"/>
      <c r="X2304" s="103"/>
      <c r="Y2304" s="445"/>
      <c r="AA2304" s="103"/>
      <c r="AI2304" s="103"/>
    </row>
    <row r="2305" spans="4:35" x14ac:dyDescent="0.3">
      <c r="D2305" s="31"/>
      <c r="N2305" s="103"/>
      <c r="P2305" s="103"/>
      <c r="Q2305" s="103"/>
      <c r="R2305" s="127"/>
      <c r="S2305" s="103"/>
      <c r="T2305" s="103"/>
      <c r="U2305" s="103"/>
      <c r="V2305" s="103"/>
      <c r="W2305" s="103"/>
      <c r="X2305" s="103"/>
      <c r="Y2305" s="445"/>
      <c r="AA2305" s="103"/>
      <c r="AI2305" s="103"/>
    </row>
    <row r="2306" spans="4:35" x14ac:dyDescent="0.3">
      <c r="D2306" s="31"/>
      <c r="N2306" s="103"/>
      <c r="P2306" s="103"/>
      <c r="Q2306" s="103"/>
      <c r="R2306" s="127"/>
      <c r="S2306" s="103"/>
      <c r="T2306" s="103"/>
      <c r="U2306" s="103"/>
      <c r="V2306" s="103"/>
      <c r="W2306" s="103"/>
      <c r="X2306" s="103"/>
      <c r="Y2306" s="445"/>
      <c r="AA2306" s="103"/>
      <c r="AI2306" s="103"/>
    </row>
    <row r="2307" spans="4:35" x14ac:dyDescent="0.3">
      <c r="D2307" s="31"/>
      <c r="N2307" s="103"/>
      <c r="P2307" s="103"/>
      <c r="Q2307" s="103"/>
      <c r="R2307" s="127"/>
      <c r="S2307" s="103"/>
      <c r="T2307" s="103"/>
      <c r="U2307" s="103"/>
      <c r="V2307" s="103"/>
      <c r="W2307" s="103"/>
      <c r="X2307" s="103"/>
      <c r="Y2307" s="445"/>
      <c r="AA2307" s="103"/>
      <c r="AI2307" s="103"/>
    </row>
    <row r="2308" spans="4:35" x14ac:dyDescent="0.3">
      <c r="D2308" s="31"/>
      <c r="N2308" s="103"/>
      <c r="P2308" s="103"/>
      <c r="Q2308" s="103"/>
      <c r="R2308" s="127"/>
      <c r="S2308" s="103"/>
      <c r="T2308" s="103"/>
      <c r="U2308" s="103"/>
      <c r="V2308" s="103"/>
      <c r="W2308" s="103"/>
      <c r="X2308" s="103"/>
      <c r="Y2308" s="445"/>
      <c r="AA2308" s="103"/>
      <c r="AI2308" s="103"/>
    </row>
    <row r="2309" spans="4:35" x14ac:dyDescent="0.3">
      <c r="D2309" s="31"/>
      <c r="N2309" s="103"/>
      <c r="P2309" s="103"/>
      <c r="Q2309" s="103"/>
      <c r="R2309" s="127"/>
      <c r="S2309" s="103"/>
      <c r="T2309" s="103"/>
      <c r="U2309" s="103"/>
      <c r="V2309" s="103"/>
      <c r="W2309" s="103"/>
      <c r="X2309" s="103"/>
      <c r="Y2309" s="445"/>
      <c r="AA2309" s="103"/>
      <c r="AI2309" s="103"/>
    </row>
    <row r="2310" spans="4:35" x14ac:dyDescent="0.3">
      <c r="D2310" s="31"/>
      <c r="N2310" s="103"/>
      <c r="P2310" s="103"/>
      <c r="Q2310" s="103"/>
      <c r="R2310" s="127"/>
      <c r="S2310" s="103"/>
      <c r="T2310" s="103"/>
      <c r="U2310" s="103"/>
      <c r="V2310" s="103"/>
      <c r="W2310" s="103"/>
      <c r="X2310" s="103"/>
      <c r="Y2310" s="445"/>
      <c r="AA2310" s="103"/>
      <c r="AI2310" s="103"/>
    </row>
    <row r="2311" spans="4:35" x14ac:dyDescent="0.3">
      <c r="D2311" s="31"/>
      <c r="N2311" s="103"/>
      <c r="P2311" s="103"/>
      <c r="Q2311" s="103"/>
      <c r="R2311" s="127"/>
      <c r="S2311" s="103"/>
      <c r="T2311" s="103"/>
      <c r="U2311" s="103"/>
      <c r="V2311" s="103"/>
      <c r="W2311" s="103"/>
      <c r="X2311" s="103"/>
      <c r="Y2311" s="445"/>
      <c r="AA2311" s="103"/>
      <c r="AI2311" s="103"/>
    </row>
    <row r="2312" spans="4:35" x14ac:dyDescent="0.3">
      <c r="D2312" s="31"/>
      <c r="N2312" s="103"/>
      <c r="P2312" s="103"/>
      <c r="Q2312" s="103"/>
      <c r="R2312" s="127"/>
      <c r="S2312" s="103"/>
      <c r="T2312" s="103"/>
      <c r="U2312" s="103"/>
      <c r="V2312" s="103"/>
      <c r="W2312" s="103"/>
      <c r="X2312" s="103"/>
      <c r="Y2312" s="445"/>
      <c r="AA2312" s="103"/>
      <c r="AI2312" s="103"/>
    </row>
    <row r="2313" spans="4:35" x14ac:dyDescent="0.3">
      <c r="D2313" s="31"/>
      <c r="N2313" s="103"/>
      <c r="P2313" s="103"/>
      <c r="Q2313" s="103"/>
      <c r="R2313" s="127"/>
      <c r="S2313" s="103"/>
      <c r="T2313" s="103"/>
      <c r="U2313" s="103"/>
      <c r="V2313" s="103"/>
      <c r="W2313" s="103"/>
      <c r="X2313" s="103"/>
      <c r="Y2313" s="445"/>
      <c r="AA2313" s="103"/>
      <c r="AI2313" s="103"/>
    </row>
    <row r="2314" spans="4:35" x14ac:dyDescent="0.3">
      <c r="D2314" s="31"/>
      <c r="N2314" s="103"/>
      <c r="P2314" s="103"/>
      <c r="Q2314" s="103"/>
      <c r="R2314" s="127"/>
      <c r="S2314" s="103"/>
      <c r="T2314" s="103"/>
      <c r="U2314" s="103"/>
      <c r="V2314" s="103"/>
      <c r="W2314" s="103"/>
      <c r="X2314" s="103"/>
      <c r="Y2314" s="445"/>
      <c r="AA2314" s="103"/>
      <c r="AI2314" s="103"/>
    </row>
    <row r="2315" spans="4:35" x14ac:dyDescent="0.3">
      <c r="D2315" s="31"/>
      <c r="N2315" s="103"/>
      <c r="P2315" s="103"/>
      <c r="Q2315" s="103"/>
      <c r="R2315" s="127"/>
      <c r="S2315" s="103"/>
      <c r="T2315" s="103"/>
      <c r="U2315" s="103"/>
      <c r="V2315" s="103"/>
      <c r="W2315" s="103"/>
      <c r="X2315" s="103"/>
      <c r="Y2315" s="445"/>
      <c r="AA2315" s="103"/>
      <c r="AI2315" s="103"/>
    </row>
    <row r="2316" spans="4:35" x14ac:dyDescent="0.3">
      <c r="D2316" s="31"/>
      <c r="N2316" s="103"/>
      <c r="P2316" s="103"/>
      <c r="Q2316" s="103"/>
      <c r="R2316" s="127"/>
      <c r="S2316" s="103"/>
      <c r="T2316" s="103"/>
      <c r="U2316" s="103"/>
      <c r="V2316" s="103"/>
      <c r="W2316" s="103"/>
      <c r="X2316" s="103"/>
      <c r="Y2316" s="445"/>
      <c r="AA2316" s="103"/>
      <c r="AI2316" s="103"/>
    </row>
    <row r="2317" spans="4:35" x14ac:dyDescent="0.3">
      <c r="D2317" s="31"/>
      <c r="N2317" s="103"/>
      <c r="P2317" s="103"/>
      <c r="Q2317" s="103"/>
      <c r="R2317" s="127"/>
      <c r="S2317" s="103"/>
      <c r="T2317" s="103"/>
      <c r="U2317" s="103"/>
      <c r="V2317" s="103"/>
      <c r="W2317" s="103"/>
      <c r="X2317" s="103"/>
      <c r="Y2317" s="445"/>
      <c r="AA2317" s="103"/>
      <c r="AI2317" s="103"/>
    </row>
    <row r="2318" spans="4:35" x14ac:dyDescent="0.3">
      <c r="D2318" s="31"/>
      <c r="N2318" s="103"/>
      <c r="P2318" s="103"/>
      <c r="Q2318" s="103"/>
      <c r="R2318" s="127"/>
      <c r="S2318" s="103"/>
      <c r="T2318" s="103"/>
      <c r="U2318" s="103"/>
      <c r="V2318" s="103"/>
      <c r="W2318" s="103"/>
      <c r="X2318" s="103"/>
      <c r="Y2318" s="445"/>
      <c r="AA2318" s="103"/>
      <c r="AI2318" s="103"/>
    </row>
    <row r="2319" spans="4:35" x14ac:dyDescent="0.3">
      <c r="D2319" s="31"/>
      <c r="N2319" s="103"/>
      <c r="P2319" s="103"/>
      <c r="Q2319" s="103"/>
      <c r="R2319" s="127"/>
      <c r="S2319" s="103"/>
      <c r="T2319" s="103"/>
      <c r="U2319" s="103"/>
      <c r="V2319" s="103"/>
      <c r="W2319" s="103"/>
      <c r="X2319" s="103"/>
      <c r="Y2319" s="445"/>
      <c r="AA2319" s="103"/>
      <c r="AI2319" s="103"/>
    </row>
    <row r="2320" spans="4:35" x14ac:dyDescent="0.3">
      <c r="D2320" s="31"/>
      <c r="N2320" s="103"/>
      <c r="P2320" s="103"/>
      <c r="Q2320" s="103"/>
      <c r="R2320" s="127"/>
      <c r="S2320" s="103"/>
      <c r="T2320" s="103"/>
      <c r="U2320" s="103"/>
      <c r="V2320" s="103"/>
      <c r="W2320" s="103"/>
      <c r="X2320" s="103"/>
      <c r="Y2320" s="445"/>
      <c r="AA2320" s="103"/>
      <c r="AI2320" s="103"/>
    </row>
    <row r="2321" spans="4:35" x14ac:dyDescent="0.3">
      <c r="D2321" s="31"/>
      <c r="N2321" s="103"/>
      <c r="P2321" s="103"/>
      <c r="Q2321" s="103"/>
      <c r="R2321" s="127"/>
      <c r="S2321" s="103"/>
      <c r="T2321" s="103"/>
      <c r="U2321" s="103"/>
      <c r="V2321" s="103"/>
      <c r="W2321" s="103"/>
      <c r="X2321" s="103"/>
      <c r="Y2321" s="445"/>
      <c r="AA2321" s="103"/>
      <c r="AI2321" s="103"/>
    </row>
    <row r="2322" spans="4:35" x14ac:dyDescent="0.3">
      <c r="D2322" s="31"/>
      <c r="N2322" s="103"/>
      <c r="P2322" s="103"/>
      <c r="Q2322" s="103"/>
      <c r="R2322" s="127"/>
      <c r="S2322" s="103"/>
      <c r="T2322" s="103"/>
      <c r="U2322" s="103"/>
      <c r="V2322" s="103"/>
      <c r="W2322" s="103"/>
      <c r="X2322" s="103"/>
      <c r="Y2322" s="445"/>
      <c r="AA2322" s="103"/>
      <c r="AI2322" s="103"/>
    </row>
    <row r="2323" spans="4:35" x14ac:dyDescent="0.3">
      <c r="D2323" s="31"/>
      <c r="N2323" s="103"/>
      <c r="P2323" s="103"/>
      <c r="Q2323" s="103"/>
      <c r="R2323" s="127"/>
      <c r="S2323" s="103"/>
      <c r="T2323" s="103"/>
      <c r="U2323" s="103"/>
      <c r="V2323" s="103"/>
      <c r="W2323" s="103"/>
      <c r="X2323" s="103"/>
      <c r="Y2323" s="445"/>
      <c r="AA2323" s="103"/>
      <c r="AI2323" s="103"/>
    </row>
    <row r="2324" spans="4:35" x14ac:dyDescent="0.3">
      <c r="D2324" s="31"/>
      <c r="N2324" s="103"/>
      <c r="P2324" s="103"/>
      <c r="Q2324" s="103"/>
      <c r="R2324" s="127"/>
      <c r="S2324" s="103"/>
      <c r="T2324" s="103"/>
      <c r="U2324" s="103"/>
      <c r="V2324" s="103"/>
      <c r="W2324" s="103"/>
      <c r="X2324" s="103"/>
      <c r="Y2324" s="445"/>
      <c r="AA2324" s="103"/>
      <c r="AI2324" s="103"/>
    </row>
    <row r="2325" spans="4:35" x14ac:dyDescent="0.3">
      <c r="D2325" s="31"/>
      <c r="N2325" s="103"/>
      <c r="P2325" s="103"/>
      <c r="Q2325" s="103"/>
      <c r="R2325" s="127"/>
      <c r="S2325" s="103"/>
      <c r="T2325" s="103"/>
      <c r="U2325" s="103"/>
      <c r="V2325" s="103"/>
      <c r="W2325" s="103"/>
      <c r="X2325" s="103"/>
      <c r="Y2325" s="445"/>
      <c r="AA2325" s="103"/>
      <c r="AI2325" s="103"/>
    </row>
    <row r="2326" spans="4:35" x14ac:dyDescent="0.3">
      <c r="D2326" s="31"/>
      <c r="N2326" s="103"/>
      <c r="P2326" s="103"/>
      <c r="Q2326" s="103"/>
      <c r="R2326" s="127"/>
      <c r="S2326" s="103"/>
      <c r="T2326" s="103"/>
      <c r="U2326" s="103"/>
      <c r="V2326" s="103"/>
      <c r="W2326" s="103"/>
      <c r="X2326" s="103"/>
      <c r="Y2326" s="445"/>
      <c r="AA2326" s="103"/>
      <c r="AI2326" s="103"/>
    </row>
    <row r="2327" spans="4:35" x14ac:dyDescent="0.3">
      <c r="D2327" s="31"/>
      <c r="N2327" s="103"/>
      <c r="P2327" s="103"/>
      <c r="Q2327" s="103"/>
      <c r="R2327" s="127"/>
      <c r="S2327" s="103"/>
      <c r="T2327" s="103"/>
      <c r="U2327" s="103"/>
      <c r="V2327" s="103"/>
      <c r="W2327" s="103"/>
      <c r="X2327" s="103"/>
      <c r="Y2327" s="445"/>
      <c r="AA2327" s="103"/>
      <c r="AI2327" s="103"/>
    </row>
    <row r="2328" spans="4:35" x14ac:dyDescent="0.3">
      <c r="D2328" s="31"/>
      <c r="N2328" s="103"/>
      <c r="P2328" s="103"/>
      <c r="Q2328" s="103"/>
      <c r="R2328" s="127"/>
      <c r="S2328" s="103"/>
      <c r="T2328" s="103"/>
      <c r="U2328" s="103"/>
      <c r="V2328" s="103"/>
      <c r="W2328" s="103"/>
      <c r="X2328" s="103"/>
      <c r="Y2328" s="445"/>
      <c r="AA2328" s="103"/>
      <c r="AI2328" s="103"/>
    </row>
    <row r="2329" spans="4:35" x14ac:dyDescent="0.3">
      <c r="D2329" s="31"/>
      <c r="N2329" s="103"/>
      <c r="P2329" s="103"/>
      <c r="Q2329" s="103"/>
      <c r="R2329" s="127"/>
      <c r="S2329" s="103"/>
      <c r="T2329" s="103"/>
      <c r="U2329" s="103"/>
      <c r="V2329" s="103"/>
      <c r="W2329" s="103"/>
      <c r="X2329" s="103"/>
      <c r="Y2329" s="445"/>
      <c r="AA2329" s="103"/>
      <c r="AI2329" s="103"/>
    </row>
    <row r="2330" spans="4:35" x14ac:dyDescent="0.3">
      <c r="D2330" s="31"/>
      <c r="N2330" s="103"/>
      <c r="P2330" s="103"/>
      <c r="Q2330" s="103"/>
      <c r="R2330" s="127"/>
      <c r="S2330" s="103"/>
      <c r="T2330" s="103"/>
      <c r="U2330" s="103"/>
      <c r="V2330" s="103"/>
      <c r="W2330" s="103"/>
      <c r="X2330" s="103"/>
      <c r="Y2330" s="445"/>
      <c r="AA2330" s="103"/>
      <c r="AI2330" s="103"/>
    </row>
    <row r="2331" spans="4:35" x14ac:dyDescent="0.3">
      <c r="D2331" s="31"/>
      <c r="N2331" s="103"/>
      <c r="P2331" s="103"/>
      <c r="Q2331" s="103"/>
      <c r="R2331" s="127"/>
      <c r="S2331" s="103"/>
      <c r="T2331" s="103"/>
      <c r="U2331" s="103"/>
      <c r="V2331" s="103"/>
      <c r="W2331" s="103"/>
      <c r="X2331" s="103"/>
      <c r="Y2331" s="445"/>
      <c r="AA2331" s="103"/>
      <c r="AI2331" s="103"/>
    </row>
    <row r="2332" spans="4:35" x14ac:dyDescent="0.3">
      <c r="D2332" s="31"/>
      <c r="N2332" s="103"/>
      <c r="P2332" s="103"/>
      <c r="Q2332" s="103"/>
      <c r="R2332" s="127"/>
      <c r="S2332" s="103"/>
      <c r="T2332" s="103"/>
      <c r="U2332" s="103"/>
      <c r="V2332" s="103"/>
      <c r="W2332" s="103"/>
      <c r="X2332" s="103"/>
      <c r="Y2332" s="445"/>
      <c r="AA2332" s="103"/>
      <c r="AI2332" s="103"/>
    </row>
    <row r="2333" spans="4:35" x14ac:dyDescent="0.3">
      <c r="D2333" s="31"/>
      <c r="N2333" s="103"/>
      <c r="P2333" s="103"/>
      <c r="Q2333" s="103"/>
      <c r="R2333" s="127"/>
      <c r="S2333" s="103"/>
      <c r="T2333" s="103"/>
      <c r="U2333" s="103"/>
      <c r="V2333" s="103"/>
      <c r="W2333" s="103"/>
      <c r="X2333" s="103"/>
      <c r="Y2333" s="445"/>
      <c r="AA2333" s="103"/>
      <c r="AI2333" s="103"/>
    </row>
    <row r="2334" spans="4:35" x14ac:dyDescent="0.3">
      <c r="D2334" s="31"/>
      <c r="N2334" s="103"/>
      <c r="P2334" s="103"/>
      <c r="Q2334" s="103"/>
      <c r="R2334" s="127"/>
      <c r="S2334" s="103"/>
      <c r="T2334" s="103"/>
      <c r="U2334" s="103"/>
      <c r="V2334" s="103"/>
      <c r="W2334" s="103"/>
      <c r="X2334" s="103"/>
      <c r="Y2334" s="445"/>
      <c r="AA2334" s="103"/>
      <c r="AI2334" s="103"/>
    </row>
    <row r="2335" spans="4:35" x14ac:dyDescent="0.3">
      <c r="D2335" s="31"/>
      <c r="N2335" s="103"/>
      <c r="P2335" s="103"/>
      <c r="Q2335" s="103"/>
      <c r="R2335" s="127"/>
      <c r="S2335" s="103"/>
      <c r="T2335" s="103"/>
      <c r="U2335" s="103"/>
      <c r="V2335" s="103"/>
      <c r="W2335" s="103"/>
      <c r="X2335" s="103"/>
      <c r="Y2335" s="445"/>
      <c r="AA2335" s="103"/>
      <c r="AI2335" s="103"/>
    </row>
    <row r="2336" spans="4:35" x14ac:dyDescent="0.3">
      <c r="D2336" s="31"/>
      <c r="N2336" s="103"/>
      <c r="P2336" s="103"/>
      <c r="Q2336" s="103"/>
      <c r="R2336" s="127"/>
      <c r="S2336" s="103"/>
      <c r="T2336" s="103"/>
      <c r="U2336" s="103"/>
      <c r="V2336" s="103"/>
      <c r="W2336" s="103"/>
      <c r="X2336" s="103"/>
      <c r="Y2336" s="445"/>
      <c r="AA2336" s="103"/>
      <c r="AI2336" s="103"/>
    </row>
    <row r="2337" spans="4:35" x14ac:dyDescent="0.3">
      <c r="D2337" s="31"/>
      <c r="N2337" s="103"/>
      <c r="P2337" s="103"/>
      <c r="Q2337" s="103"/>
      <c r="R2337" s="127"/>
      <c r="S2337" s="103"/>
      <c r="T2337" s="103"/>
      <c r="U2337" s="103"/>
      <c r="V2337" s="103"/>
      <c r="W2337" s="103"/>
      <c r="X2337" s="103"/>
      <c r="Y2337" s="445"/>
      <c r="AA2337" s="103"/>
      <c r="AI2337" s="103"/>
    </row>
    <row r="2338" spans="4:35" x14ac:dyDescent="0.3">
      <c r="D2338" s="31"/>
      <c r="N2338" s="103"/>
      <c r="P2338" s="103"/>
      <c r="Q2338" s="103"/>
      <c r="R2338" s="127"/>
      <c r="S2338" s="103"/>
      <c r="T2338" s="103"/>
      <c r="U2338" s="103"/>
      <c r="V2338" s="103"/>
      <c r="W2338" s="103"/>
      <c r="X2338" s="103"/>
      <c r="Y2338" s="445"/>
      <c r="AA2338" s="103"/>
      <c r="AI2338" s="103"/>
    </row>
    <row r="2339" spans="4:35" x14ac:dyDescent="0.3">
      <c r="D2339" s="31"/>
      <c r="N2339" s="103"/>
      <c r="P2339" s="103"/>
      <c r="Q2339" s="103"/>
      <c r="R2339" s="127"/>
      <c r="S2339" s="103"/>
      <c r="T2339" s="103"/>
      <c r="U2339" s="103"/>
      <c r="V2339" s="103"/>
      <c r="W2339" s="103"/>
      <c r="X2339" s="103"/>
      <c r="Y2339" s="445"/>
      <c r="AA2339" s="103"/>
      <c r="AI2339" s="103"/>
    </row>
    <row r="2340" spans="4:35" x14ac:dyDescent="0.3">
      <c r="D2340" s="31"/>
      <c r="N2340" s="103"/>
      <c r="P2340" s="103"/>
      <c r="Q2340" s="103"/>
      <c r="R2340" s="127"/>
      <c r="S2340" s="103"/>
      <c r="T2340" s="103"/>
      <c r="U2340" s="103"/>
      <c r="V2340" s="103"/>
      <c r="W2340" s="103"/>
      <c r="X2340" s="103"/>
      <c r="Y2340" s="445"/>
      <c r="AA2340" s="103"/>
      <c r="AI2340" s="103"/>
    </row>
    <row r="2341" spans="4:35" x14ac:dyDescent="0.3">
      <c r="D2341" s="31"/>
      <c r="N2341" s="103"/>
      <c r="P2341" s="103"/>
      <c r="Q2341" s="103"/>
      <c r="R2341" s="127"/>
      <c r="S2341" s="103"/>
      <c r="T2341" s="103"/>
      <c r="U2341" s="103"/>
      <c r="V2341" s="103"/>
      <c r="W2341" s="103"/>
      <c r="X2341" s="103"/>
      <c r="Y2341" s="445"/>
      <c r="AA2341" s="103"/>
      <c r="AI2341" s="103"/>
    </row>
    <row r="2342" spans="4:35" x14ac:dyDescent="0.3">
      <c r="D2342" s="31"/>
      <c r="N2342" s="103"/>
      <c r="P2342" s="103"/>
      <c r="Q2342" s="103"/>
      <c r="R2342" s="127"/>
      <c r="S2342" s="103"/>
      <c r="T2342" s="103"/>
      <c r="U2342" s="103"/>
      <c r="V2342" s="103"/>
      <c r="W2342" s="103"/>
      <c r="X2342" s="103"/>
      <c r="Y2342" s="445"/>
      <c r="AA2342" s="103"/>
      <c r="AI2342" s="103"/>
    </row>
    <row r="2343" spans="4:35" x14ac:dyDescent="0.3">
      <c r="D2343" s="31"/>
      <c r="N2343" s="103"/>
      <c r="P2343" s="103"/>
      <c r="Q2343" s="103"/>
      <c r="R2343" s="127"/>
      <c r="S2343" s="103"/>
      <c r="T2343" s="103"/>
      <c r="U2343" s="103"/>
      <c r="V2343" s="103"/>
      <c r="W2343" s="103"/>
      <c r="X2343" s="103"/>
      <c r="Y2343" s="445"/>
      <c r="AA2343" s="103"/>
      <c r="AI2343" s="103"/>
    </row>
    <row r="2344" spans="4:35" x14ac:dyDescent="0.3">
      <c r="D2344" s="31"/>
      <c r="N2344" s="103"/>
      <c r="P2344" s="103"/>
      <c r="Q2344" s="103"/>
      <c r="R2344" s="127"/>
      <c r="S2344" s="103"/>
      <c r="T2344" s="103"/>
      <c r="U2344" s="103"/>
      <c r="V2344" s="103"/>
      <c r="W2344" s="103"/>
      <c r="X2344" s="103"/>
      <c r="Y2344" s="445"/>
      <c r="AA2344" s="103"/>
      <c r="AI2344" s="103"/>
    </row>
    <row r="2345" spans="4:35" x14ac:dyDescent="0.3">
      <c r="D2345" s="31"/>
      <c r="N2345" s="103"/>
      <c r="P2345" s="103"/>
      <c r="Q2345" s="103"/>
      <c r="R2345" s="127"/>
      <c r="S2345" s="103"/>
      <c r="T2345" s="103"/>
      <c r="U2345" s="103"/>
      <c r="V2345" s="103"/>
      <c r="W2345" s="103"/>
      <c r="X2345" s="103"/>
      <c r="Y2345" s="445"/>
      <c r="AA2345" s="103"/>
      <c r="AI2345" s="103"/>
    </row>
    <row r="2346" spans="4:35" x14ac:dyDescent="0.3">
      <c r="D2346" s="31"/>
      <c r="N2346" s="103"/>
      <c r="P2346" s="103"/>
      <c r="Q2346" s="103"/>
      <c r="R2346" s="127"/>
      <c r="S2346" s="103"/>
      <c r="T2346" s="103"/>
      <c r="U2346" s="103"/>
      <c r="V2346" s="103"/>
      <c r="W2346" s="103"/>
      <c r="X2346" s="103"/>
      <c r="Y2346" s="445"/>
      <c r="AA2346" s="103"/>
      <c r="AI2346" s="103"/>
    </row>
    <row r="2347" spans="4:35" x14ac:dyDescent="0.3">
      <c r="D2347" s="31"/>
      <c r="N2347" s="103"/>
      <c r="P2347" s="103"/>
      <c r="Q2347" s="103"/>
      <c r="R2347" s="127"/>
      <c r="S2347" s="103"/>
      <c r="T2347" s="103"/>
      <c r="U2347" s="103"/>
      <c r="V2347" s="103"/>
      <c r="W2347" s="103"/>
      <c r="X2347" s="103"/>
      <c r="Y2347" s="445"/>
      <c r="AA2347" s="103"/>
      <c r="AI2347" s="103"/>
    </row>
    <row r="2348" spans="4:35" x14ac:dyDescent="0.3">
      <c r="D2348" s="31"/>
      <c r="N2348" s="103"/>
      <c r="P2348" s="103"/>
      <c r="Q2348" s="103"/>
      <c r="R2348" s="127"/>
      <c r="S2348" s="103"/>
      <c r="T2348" s="103"/>
      <c r="U2348" s="103"/>
      <c r="V2348" s="103"/>
      <c r="W2348" s="103"/>
      <c r="X2348" s="103"/>
      <c r="Y2348" s="445"/>
      <c r="AA2348" s="103"/>
      <c r="AI2348" s="103"/>
    </row>
    <row r="2349" spans="4:35" x14ac:dyDescent="0.3">
      <c r="D2349" s="31"/>
      <c r="N2349" s="103"/>
      <c r="P2349" s="103"/>
      <c r="Q2349" s="103"/>
      <c r="R2349" s="127"/>
      <c r="S2349" s="103"/>
      <c r="T2349" s="103"/>
      <c r="U2349" s="103"/>
      <c r="V2349" s="103"/>
      <c r="W2349" s="103"/>
      <c r="X2349" s="103"/>
      <c r="Y2349" s="445"/>
      <c r="AA2349" s="103"/>
      <c r="AI2349" s="103"/>
    </row>
    <row r="2350" spans="4:35" x14ac:dyDescent="0.3">
      <c r="D2350" s="31"/>
      <c r="N2350" s="103"/>
      <c r="P2350" s="103"/>
      <c r="Q2350" s="103"/>
      <c r="R2350" s="127"/>
      <c r="S2350" s="103"/>
      <c r="T2350" s="103"/>
      <c r="U2350" s="103"/>
      <c r="V2350" s="103"/>
      <c r="W2350" s="103"/>
      <c r="X2350" s="103"/>
      <c r="Y2350" s="445"/>
      <c r="AA2350" s="103"/>
      <c r="AI2350" s="103"/>
    </row>
    <row r="2351" spans="4:35" x14ac:dyDescent="0.3">
      <c r="D2351" s="31"/>
      <c r="N2351" s="103"/>
      <c r="P2351" s="103"/>
      <c r="Q2351" s="103"/>
      <c r="R2351" s="127"/>
      <c r="S2351" s="103"/>
      <c r="T2351" s="103"/>
      <c r="U2351" s="103"/>
      <c r="V2351" s="103"/>
      <c r="W2351" s="103"/>
      <c r="X2351" s="103"/>
      <c r="Y2351" s="445"/>
      <c r="AA2351" s="103"/>
      <c r="AI2351" s="103"/>
    </row>
    <row r="2352" spans="4:35" x14ac:dyDescent="0.3">
      <c r="D2352" s="31"/>
      <c r="N2352" s="103"/>
      <c r="P2352" s="103"/>
      <c r="Q2352" s="103"/>
      <c r="R2352" s="127"/>
      <c r="S2352" s="103"/>
      <c r="T2352" s="103"/>
      <c r="U2352" s="103"/>
      <c r="V2352" s="103"/>
      <c r="W2352" s="103"/>
      <c r="X2352" s="103"/>
      <c r="Y2352" s="445"/>
      <c r="AA2352" s="103"/>
      <c r="AI2352" s="103"/>
    </row>
    <row r="2353" spans="4:35" x14ac:dyDescent="0.3">
      <c r="D2353" s="31"/>
      <c r="N2353" s="103"/>
      <c r="P2353" s="103"/>
      <c r="Q2353" s="103"/>
      <c r="R2353" s="127"/>
      <c r="S2353" s="103"/>
      <c r="T2353" s="103"/>
      <c r="U2353" s="103"/>
      <c r="V2353" s="103"/>
      <c r="W2353" s="103"/>
      <c r="X2353" s="103"/>
      <c r="Y2353" s="445"/>
      <c r="AA2353" s="103"/>
      <c r="AI2353" s="103"/>
    </row>
    <row r="2354" spans="4:35" x14ac:dyDescent="0.3">
      <c r="D2354" s="31"/>
      <c r="N2354" s="103"/>
      <c r="P2354" s="103"/>
      <c r="Q2354" s="103"/>
      <c r="R2354" s="127"/>
      <c r="S2354" s="103"/>
      <c r="T2354" s="103"/>
      <c r="U2354" s="103"/>
      <c r="V2354" s="103"/>
      <c r="W2354" s="103"/>
      <c r="X2354" s="103"/>
      <c r="Y2354" s="445"/>
      <c r="AA2354" s="103"/>
      <c r="AI2354" s="103"/>
    </row>
    <row r="2355" spans="4:35" x14ac:dyDescent="0.3">
      <c r="D2355" s="31"/>
      <c r="N2355" s="103"/>
      <c r="P2355" s="103"/>
      <c r="Q2355" s="103"/>
      <c r="R2355" s="127"/>
      <c r="S2355" s="103"/>
      <c r="T2355" s="103"/>
      <c r="U2355" s="103"/>
      <c r="V2355" s="103"/>
      <c r="W2355" s="103"/>
      <c r="X2355" s="103"/>
      <c r="Y2355" s="445"/>
      <c r="AA2355" s="103"/>
      <c r="AI2355" s="103"/>
    </row>
    <row r="2356" spans="4:35" x14ac:dyDescent="0.3">
      <c r="D2356" s="31"/>
      <c r="N2356" s="103"/>
      <c r="P2356" s="103"/>
      <c r="Q2356" s="103"/>
      <c r="R2356" s="127"/>
      <c r="S2356" s="103"/>
      <c r="T2356" s="103"/>
      <c r="U2356" s="103"/>
      <c r="V2356" s="103"/>
      <c r="W2356" s="103"/>
      <c r="X2356" s="103"/>
      <c r="Y2356" s="445"/>
      <c r="AA2356" s="103"/>
      <c r="AI2356" s="103"/>
    </row>
    <row r="2357" spans="4:35" x14ac:dyDescent="0.3">
      <c r="D2357" s="31"/>
      <c r="N2357" s="103"/>
      <c r="P2357" s="103"/>
      <c r="Q2357" s="103"/>
      <c r="R2357" s="127"/>
      <c r="S2357" s="103"/>
      <c r="T2357" s="103"/>
      <c r="U2357" s="103"/>
      <c r="V2357" s="103"/>
      <c r="W2357" s="103"/>
      <c r="X2357" s="103"/>
      <c r="Y2357" s="445"/>
      <c r="AA2357" s="103"/>
      <c r="AI2357" s="103"/>
    </row>
    <row r="2358" spans="4:35" x14ac:dyDescent="0.3">
      <c r="D2358" s="31"/>
      <c r="N2358" s="103"/>
      <c r="P2358" s="103"/>
      <c r="Q2358" s="103"/>
      <c r="R2358" s="127"/>
      <c r="S2358" s="103"/>
      <c r="T2358" s="103"/>
      <c r="U2358" s="103"/>
      <c r="V2358" s="103"/>
      <c r="W2358" s="103"/>
      <c r="X2358" s="103"/>
      <c r="Y2358" s="445"/>
      <c r="AA2358" s="103"/>
      <c r="AI2358" s="103"/>
    </row>
    <row r="2359" spans="4:35" x14ac:dyDescent="0.3">
      <c r="D2359" s="31"/>
      <c r="N2359" s="103"/>
      <c r="P2359" s="103"/>
      <c r="Q2359" s="103"/>
      <c r="R2359" s="127"/>
      <c r="S2359" s="103"/>
      <c r="T2359" s="103"/>
      <c r="U2359" s="103"/>
      <c r="V2359" s="103"/>
      <c r="W2359" s="103"/>
      <c r="X2359" s="103"/>
      <c r="Y2359" s="445"/>
      <c r="AA2359" s="103"/>
      <c r="AI2359" s="103"/>
    </row>
    <row r="2360" spans="4:35" x14ac:dyDescent="0.3">
      <c r="D2360" s="31"/>
      <c r="N2360" s="103"/>
      <c r="P2360" s="103"/>
      <c r="Q2360" s="103"/>
      <c r="R2360" s="127"/>
      <c r="S2360" s="103"/>
      <c r="T2360" s="103"/>
      <c r="U2360" s="103"/>
      <c r="V2360" s="103"/>
      <c r="W2360" s="103"/>
      <c r="X2360" s="103"/>
      <c r="Y2360" s="445"/>
      <c r="AA2360" s="103"/>
      <c r="AI2360" s="103"/>
    </row>
    <row r="2361" spans="4:35" x14ac:dyDescent="0.3">
      <c r="D2361" s="31"/>
      <c r="N2361" s="103"/>
      <c r="P2361" s="103"/>
      <c r="Q2361" s="103"/>
      <c r="R2361" s="127"/>
      <c r="S2361" s="103"/>
      <c r="T2361" s="103"/>
      <c r="U2361" s="103"/>
      <c r="V2361" s="103"/>
      <c r="W2361" s="103"/>
      <c r="X2361" s="103"/>
      <c r="Y2361" s="445"/>
      <c r="AA2361" s="103"/>
      <c r="AI2361" s="103"/>
    </row>
    <row r="2362" spans="4:35" x14ac:dyDescent="0.3">
      <c r="D2362" s="31"/>
      <c r="N2362" s="103"/>
      <c r="P2362" s="103"/>
      <c r="Q2362" s="103"/>
      <c r="R2362" s="127"/>
      <c r="S2362" s="103"/>
      <c r="T2362" s="103"/>
      <c r="U2362" s="103"/>
      <c r="V2362" s="103"/>
      <c r="W2362" s="103"/>
      <c r="X2362" s="103"/>
      <c r="Y2362" s="445"/>
      <c r="AA2362" s="103"/>
      <c r="AI2362" s="103"/>
    </row>
    <row r="2363" spans="4:35" x14ac:dyDescent="0.3">
      <c r="D2363" s="31"/>
      <c r="N2363" s="103"/>
      <c r="P2363" s="103"/>
      <c r="Q2363" s="103"/>
      <c r="R2363" s="127"/>
      <c r="S2363" s="103"/>
      <c r="T2363" s="103"/>
      <c r="U2363" s="103"/>
      <c r="V2363" s="103"/>
      <c r="W2363" s="103"/>
      <c r="X2363" s="103"/>
      <c r="Y2363" s="445"/>
      <c r="AA2363" s="103"/>
      <c r="AI2363" s="103"/>
    </row>
    <row r="2364" spans="4:35" x14ac:dyDescent="0.3">
      <c r="D2364" s="31"/>
      <c r="N2364" s="103"/>
      <c r="P2364" s="103"/>
      <c r="Q2364" s="103"/>
      <c r="R2364" s="127"/>
      <c r="S2364" s="103"/>
      <c r="T2364" s="103"/>
      <c r="U2364" s="103"/>
      <c r="V2364" s="103"/>
      <c r="W2364" s="103"/>
      <c r="X2364" s="103"/>
      <c r="Y2364" s="445"/>
      <c r="AA2364" s="103"/>
      <c r="AI2364" s="103"/>
    </row>
    <row r="2365" spans="4:35" x14ac:dyDescent="0.3">
      <c r="D2365" s="31"/>
      <c r="N2365" s="103"/>
      <c r="P2365" s="103"/>
      <c r="Q2365" s="103"/>
      <c r="R2365" s="127"/>
      <c r="S2365" s="103"/>
      <c r="T2365" s="103"/>
      <c r="U2365" s="103"/>
      <c r="V2365" s="103"/>
      <c r="W2365" s="103"/>
      <c r="X2365" s="103"/>
      <c r="Y2365" s="445"/>
      <c r="AA2365" s="103"/>
      <c r="AI2365" s="103"/>
    </row>
    <row r="2366" spans="4:35" x14ac:dyDescent="0.3">
      <c r="D2366" s="31"/>
      <c r="N2366" s="103"/>
      <c r="P2366" s="103"/>
      <c r="Q2366" s="103"/>
      <c r="R2366" s="127"/>
      <c r="S2366" s="103"/>
      <c r="T2366" s="103"/>
      <c r="U2366" s="103"/>
      <c r="V2366" s="103"/>
      <c r="W2366" s="103"/>
      <c r="X2366" s="103"/>
      <c r="Y2366" s="445"/>
      <c r="AA2366" s="103"/>
      <c r="AI2366" s="103"/>
    </row>
    <row r="2367" spans="4:35" x14ac:dyDescent="0.3">
      <c r="D2367" s="31"/>
      <c r="N2367" s="103"/>
      <c r="P2367" s="103"/>
      <c r="Q2367" s="103"/>
      <c r="R2367" s="127"/>
      <c r="S2367" s="103"/>
      <c r="T2367" s="103"/>
      <c r="U2367" s="103"/>
      <c r="V2367" s="103"/>
      <c r="W2367" s="103"/>
      <c r="X2367" s="103"/>
      <c r="Y2367" s="445"/>
      <c r="AA2367" s="103"/>
      <c r="AI2367" s="103"/>
    </row>
    <row r="2368" spans="4:35" x14ac:dyDescent="0.3">
      <c r="D2368" s="31"/>
      <c r="N2368" s="103"/>
      <c r="P2368" s="103"/>
      <c r="Q2368" s="103"/>
      <c r="R2368" s="127"/>
      <c r="S2368" s="103"/>
      <c r="T2368" s="103"/>
      <c r="U2368" s="103"/>
      <c r="V2368" s="103"/>
      <c r="W2368" s="103"/>
      <c r="X2368" s="103"/>
      <c r="Y2368" s="445"/>
      <c r="AA2368" s="103"/>
      <c r="AI2368" s="103"/>
    </row>
    <row r="2369" spans="4:35" x14ac:dyDescent="0.3">
      <c r="D2369" s="31"/>
      <c r="N2369" s="103"/>
      <c r="P2369" s="103"/>
      <c r="Q2369" s="103"/>
      <c r="R2369" s="127"/>
      <c r="S2369" s="103"/>
      <c r="T2369" s="103"/>
      <c r="U2369" s="103"/>
      <c r="V2369" s="103"/>
      <c r="W2369" s="103"/>
      <c r="X2369" s="103"/>
      <c r="Y2369" s="445"/>
      <c r="AA2369" s="103"/>
      <c r="AI2369" s="103"/>
    </row>
    <row r="2370" spans="4:35" x14ac:dyDescent="0.3">
      <c r="D2370" s="31"/>
      <c r="N2370" s="103"/>
      <c r="P2370" s="103"/>
      <c r="Q2370" s="103"/>
      <c r="R2370" s="127"/>
      <c r="S2370" s="103"/>
      <c r="T2370" s="103"/>
      <c r="U2370" s="103"/>
      <c r="V2370" s="103"/>
      <c r="W2370" s="103"/>
      <c r="X2370" s="103"/>
      <c r="Y2370" s="445"/>
      <c r="AA2370" s="103"/>
      <c r="AI2370" s="103"/>
    </row>
    <row r="2371" spans="4:35" x14ac:dyDescent="0.3">
      <c r="D2371" s="31"/>
      <c r="N2371" s="103"/>
      <c r="P2371" s="103"/>
      <c r="Q2371" s="103"/>
      <c r="R2371" s="127"/>
      <c r="S2371" s="103"/>
      <c r="T2371" s="103"/>
      <c r="U2371" s="103"/>
      <c r="V2371" s="103"/>
      <c r="W2371" s="103"/>
      <c r="X2371" s="103"/>
      <c r="Y2371" s="445"/>
      <c r="AA2371" s="103"/>
      <c r="AI2371" s="103"/>
    </row>
    <row r="2372" spans="4:35" x14ac:dyDescent="0.3">
      <c r="D2372" s="31"/>
      <c r="N2372" s="103"/>
      <c r="P2372" s="103"/>
      <c r="Q2372" s="103"/>
      <c r="R2372" s="127"/>
      <c r="S2372" s="103"/>
      <c r="T2372" s="103"/>
      <c r="U2372" s="103"/>
      <c r="V2372" s="103"/>
      <c r="W2372" s="103"/>
      <c r="X2372" s="103"/>
      <c r="Y2372" s="445"/>
      <c r="AA2372" s="103"/>
      <c r="AI2372" s="103"/>
    </row>
    <row r="2373" spans="4:35" x14ac:dyDescent="0.3">
      <c r="D2373" s="31"/>
      <c r="N2373" s="103"/>
      <c r="P2373" s="103"/>
      <c r="Q2373" s="103"/>
      <c r="R2373" s="127"/>
      <c r="S2373" s="103"/>
      <c r="T2373" s="103"/>
      <c r="U2373" s="103"/>
      <c r="V2373" s="103"/>
      <c r="W2373" s="103"/>
      <c r="X2373" s="103"/>
      <c r="Y2373" s="445"/>
      <c r="AA2373" s="103"/>
      <c r="AI2373" s="103"/>
    </row>
    <row r="2374" spans="4:35" x14ac:dyDescent="0.3">
      <c r="D2374" s="31"/>
      <c r="N2374" s="103"/>
      <c r="P2374" s="103"/>
      <c r="Q2374" s="103"/>
      <c r="R2374" s="127"/>
      <c r="S2374" s="103"/>
      <c r="T2374" s="103"/>
      <c r="U2374" s="103"/>
      <c r="V2374" s="103"/>
      <c r="W2374" s="103"/>
      <c r="X2374" s="103"/>
      <c r="Y2374" s="445"/>
      <c r="AA2374" s="103"/>
      <c r="AI2374" s="103"/>
    </row>
    <row r="2375" spans="4:35" x14ac:dyDescent="0.3">
      <c r="D2375" s="31"/>
      <c r="N2375" s="103"/>
      <c r="P2375" s="103"/>
      <c r="Q2375" s="103"/>
      <c r="R2375" s="127"/>
      <c r="S2375" s="103"/>
      <c r="T2375" s="103"/>
      <c r="U2375" s="103"/>
      <c r="V2375" s="103"/>
      <c r="W2375" s="103"/>
      <c r="X2375" s="103"/>
      <c r="Y2375" s="445"/>
      <c r="AA2375" s="103"/>
      <c r="AI2375" s="103"/>
    </row>
    <row r="2376" spans="4:35" x14ac:dyDescent="0.3">
      <c r="D2376" s="31"/>
      <c r="N2376" s="103"/>
      <c r="P2376" s="103"/>
      <c r="Q2376" s="103"/>
      <c r="R2376" s="127"/>
      <c r="S2376" s="103"/>
      <c r="T2376" s="103"/>
      <c r="U2376" s="103"/>
      <c r="V2376" s="103"/>
      <c r="W2376" s="103"/>
      <c r="X2376" s="103"/>
      <c r="Y2376" s="445"/>
      <c r="AA2376" s="103"/>
      <c r="AI2376" s="103"/>
    </row>
    <row r="2377" spans="4:35" x14ac:dyDescent="0.3">
      <c r="D2377" s="31"/>
      <c r="N2377" s="103"/>
      <c r="P2377" s="103"/>
      <c r="Q2377" s="103"/>
      <c r="R2377" s="127"/>
      <c r="S2377" s="103"/>
      <c r="T2377" s="103"/>
      <c r="U2377" s="103"/>
      <c r="V2377" s="103"/>
      <c r="W2377" s="103"/>
      <c r="X2377" s="103"/>
      <c r="Y2377" s="445"/>
      <c r="AA2377" s="103"/>
      <c r="AI2377" s="103"/>
    </row>
    <row r="2378" spans="4:35" x14ac:dyDescent="0.3">
      <c r="D2378" s="31"/>
      <c r="N2378" s="103"/>
      <c r="P2378" s="103"/>
      <c r="Q2378" s="103"/>
      <c r="R2378" s="127"/>
      <c r="S2378" s="103"/>
      <c r="T2378" s="103"/>
      <c r="U2378" s="103"/>
      <c r="V2378" s="103"/>
      <c r="W2378" s="103"/>
      <c r="X2378" s="103"/>
      <c r="Y2378" s="445"/>
      <c r="AA2378" s="103"/>
      <c r="AI2378" s="103"/>
    </row>
    <row r="2379" spans="4:35" x14ac:dyDescent="0.3">
      <c r="D2379" s="31"/>
      <c r="N2379" s="103"/>
      <c r="P2379" s="103"/>
      <c r="Q2379" s="103"/>
      <c r="R2379" s="127"/>
      <c r="S2379" s="103"/>
      <c r="T2379" s="103"/>
      <c r="U2379" s="103"/>
      <c r="V2379" s="103"/>
      <c r="W2379" s="103"/>
      <c r="X2379" s="103"/>
      <c r="Y2379" s="445"/>
      <c r="AA2379" s="103"/>
      <c r="AI2379" s="103"/>
    </row>
    <row r="2380" spans="4:35" x14ac:dyDescent="0.3">
      <c r="D2380" s="31"/>
      <c r="N2380" s="103"/>
      <c r="P2380" s="103"/>
      <c r="Q2380" s="103"/>
      <c r="R2380" s="127"/>
      <c r="S2380" s="103"/>
      <c r="T2380" s="103"/>
      <c r="U2380" s="103"/>
      <c r="V2380" s="103"/>
      <c r="W2380" s="103"/>
      <c r="X2380" s="103"/>
      <c r="Y2380" s="445"/>
      <c r="AA2380" s="103"/>
      <c r="AI2380" s="103"/>
    </row>
    <row r="2381" spans="4:35" x14ac:dyDescent="0.3">
      <c r="D2381" s="31"/>
      <c r="N2381" s="103"/>
      <c r="P2381" s="103"/>
      <c r="Q2381" s="103"/>
      <c r="R2381" s="127"/>
      <c r="S2381" s="103"/>
      <c r="T2381" s="103"/>
      <c r="U2381" s="103"/>
      <c r="V2381" s="103"/>
      <c r="W2381" s="103"/>
      <c r="X2381" s="103"/>
      <c r="Y2381" s="445"/>
      <c r="AA2381" s="103"/>
      <c r="AI2381" s="103"/>
    </row>
    <row r="2382" spans="4:35" x14ac:dyDescent="0.3">
      <c r="D2382" s="31"/>
      <c r="N2382" s="103"/>
      <c r="P2382" s="103"/>
      <c r="Q2382" s="103"/>
      <c r="R2382" s="127"/>
      <c r="S2382" s="103"/>
      <c r="T2382" s="103"/>
      <c r="U2382" s="103"/>
      <c r="V2382" s="103"/>
      <c r="W2382" s="103"/>
      <c r="X2382" s="103"/>
      <c r="Y2382" s="445"/>
      <c r="AA2382" s="103"/>
      <c r="AI2382" s="103"/>
    </row>
    <row r="2383" spans="4:35" x14ac:dyDescent="0.3">
      <c r="D2383" s="31"/>
      <c r="N2383" s="103"/>
      <c r="P2383" s="103"/>
      <c r="Q2383" s="103"/>
      <c r="R2383" s="127"/>
      <c r="S2383" s="103"/>
      <c r="T2383" s="103"/>
      <c r="U2383" s="103"/>
      <c r="V2383" s="103"/>
      <c r="W2383" s="103"/>
      <c r="X2383" s="103"/>
      <c r="Y2383" s="445"/>
      <c r="AA2383" s="103"/>
      <c r="AI2383" s="103"/>
    </row>
    <row r="2384" spans="4:35" x14ac:dyDescent="0.3">
      <c r="D2384" s="31"/>
      <c r="N2384" s="103"/>
      <c r="P2384" s="103"/>
      <c r="Q2384" s="103"/>
      <c r="R2384" s="127"/>
      <c r="S2384" s="103"/>
      <c r="T2384" s="103"/>
      <c r="U2384" s="103"/>
      <c r="V2384" s="103"/>
      <c r="W2384" s="103"/>
      <c r="X2384" s="103"/>
      <c r="Y2384" s="445"/>
      <c r="AA2384" s="103"/>
      <c r="AI2384" s="103"/>
    </row>
    <row r="2385" spans="4:35" x14ac:dyDescent="0.3">
      <c r="D2385" s="31"/>
      <c r="N2385" s="103"/>
      <c r="P2385" s="103"/>
      <c r="Q2385" s="103"/>
      <c r="R2385" s="127"/>
      <c r="S2385" s="103"/>
      <c r="T2385" s="103"/>
      <c r="U2385" s="103"/>
      <c r="V2385" s="103"/>
      <c r="W2385" s="103"/>
      <c r="X2385" s="103"/>
      <c r="Y2385" s="445"/>
      <c r="AA2385" s="103"/>
      <c r="AI2385" s="103"/>
    </row>
    <row r="2386" spans="4:35" x14ac:dyDescent="0.3">
      <c r="D2386" s="31"/>
      <c r="N2386" s="103"/>
      <c r="P2386" s="103"/>
      <c r="Q2386" s="103"/>
      <c r="R2386" s="127"/>
      <c r="S2386" s="103"/>
      <c r="T2386" s="103"/>
      <c r="U2386" s="103"/>
      <c r="V2386" s="103"/>
      <c r="W2386" s="103"/>
      <c r="X2386" s="103"/>
      <c r="Y2386" s="445"/>
      <c r="AA2386" s="103"/>
      <c r="AI2386" s="103"/>
    </row>
    <row r="2387" spans="4:35" x14ac:dyDescent="0.3">
      <c r="D2387" s="31"/>
      <c r="N2387" s="103"/>
      <c r="P2387" s="103"/>
      <c r="Q2387" s="103"/>
      <c r="R2387" s="127"/>
      <c r="S2387" s="103"/>
      <c r="T2387" s="103"/>
      <c r="U2387" s="103"/>
      <c r="V2387" s="103"/>
      <c r="W2387" s="103"/>
      <c r="X2387" s="103"/>
      <c r="Y2387" s="445"/>
      <c r="AA2387" s="103"/>
      <c r="AI2387" s="103"/>
    </row>
    <row r="2388" spans="4:35" x14ac:dyDescent="0.3">
      <c r="D2388" s="31"/>
      <c r="N2388" s="103"/>
      <c r="P2388" s="103"/>
      <c r="Q2388" s="103"/>
      <c r="R2388" s="127"/>
      <c r="S2388" s="103"/>
      <c r="T2388" s="103"/>
      <c r="U2388" s="103"/>
      <c r="V2388" s="103"/>
      <c r="W2388" s="103"/>
      <c r="X2388" s="103"/>
      <c r="Y2388" s="445"/>
      <c r="AA2388" s="103"/>
      <c r="AI2388" s="103"/>
    </row>
    <row r="2389" spans="4:35" x14ac:dyDescent="0.3">
      <c r="D2389" s="31"/>
      <c r="N2389" s="103"/>
      <c r="P2389" s="103"/>
      <c r="Q2389" s="103"/>
      <c r="R2389" s="127"/>
      <c r="S2389" s="103"/>
      <c r="T2389" s="103"/>
      <c r="U2389" s="103"/>
      <c r="V2389" s="103"/>
      <c r="W2389" s="103"/>
      <c r="X2389" s="103"/>
      <c r="Y2389" s="445"/>
      <c r="AA2389" s="103"/>
      <c r="AI2389" s="103"/>
    </row>
    <row r="2390" spans="4:35" x14ac:dyDescent="0.3">
      <c r="D2390" s="31"/>
      <c r="N2390" s="103"/>
      <c r="P2390" s="103"/>
      <c r="Q2390" s="103"/>
      <c r="R2390" s="127"/>
      <c r="S2390" s="103"/>
      <c r="T2390" s="103"/>
      <c r="U2390" s="103"/>
      <c r="V2390" s="103"/>
      <c r="W2390" s="103"/>
      <c r="X2390" s="103"/>
      <c r="Y2390" s="445"/>
      <c r="AA2390" s="103"/>
      <c r="AI2390" s="103"/>
    </row>
    <row r="2391" spans="4:35" x14ac:dyDescent="0.3">
      <c r="D2391" s="31"/>
      <c r="N2391" s="103"/>
      <c r="P2391" s="103"/>
      <c r="Q2391" s="103"/>
      <c r="R2391" s="127"/>
      <c r="S2391" s="103"/>
      <c r="T2391" s="103"/>
      <c r="U2391" s="103"/>
      <c r="V2391" s="103"/>
      <c r="W2391" s="103"/>
      <c r="X2391" s="103"/>
      <c r="Y2391" s="445"/>
      <c r="AA2391" s="103"/>
      <c r="AI2391" s="103"/>
    </row>
    <row r="2392" spans="4:35" x14ac:dyDescent="0.3">
      <c r="D2392" s="31"/>
      <c r="N2392" s="103"/>
      <c r="P2392" s="103"/>
      <c r="Q2392" s="103"/>
      <c r="R2392" s="127"/>
      <c r="S2392" s="103"/>
      <c r="T2392" s="103"/>
      <c r="U2392" s="103"/>
      <c r="V2392" s="103"/>
      <c r="W2392" s="103"/>
      <c r="X2392" s="103"/>
      <c r="Y2392" s="445"/>
      <c r="AA2392" s="103"/>
      <c r="AI2392" s="103"/>
    </row>
    <row r="2393" spans="4:35" x14ac:dyDescent="0.3">
      <c r="D2393" s="31"/>
      <c r="N2393" s="103"/>
      <c r="P2393" s="103"/>
      <c r="Q2393" s="103"/>
      <c r="R2393" s="127"/>
      <c r="S2393" s="103"/>
      <c r="T2393" s="103"/>
      <c r="U2393" s="103"/>
      <c r="V2393" s="103"/>
      <c r="W2393" s="103"/>
      <c r="X2393" s="103"/>
      <c r="Y2393" s="445"/>
      <c r="AA2393" s="103"/>
      <c r="AI2393" s="103"/>
    </row>
    <row r="2394" spans="4:35" x14ac:dyDescent="0.3">
      <c r="D2394" s="31"/>
      <c r="N2394" s="103"/>
      <c r="P2394" s="103"/>
      <c r="Q2394" s="103"/>
      <c r="R2394" s="127"/>
      <c r="S2394" s="103"/>
      <c r="T2394" s="103"/>
      <c r="U2394" s="103"/>
      <c r="V2394" s="103"/>
      <c r="W2394" s="103"/>
      <c r="X2394" s="103"/>
      <c r="Y2394" s="445"/>
      <c r="AA2394" s="103"/>
      <c r="AI2394" s="103"/>
    </row>
    <row r="2395" spans="4:35" x14ac:dyDescent="0.3">
      <c r="D2395" s="31"/>
      <c r="N2395" s="103"/>
      <c r="P2395" s="103"/>
      <c r="Q2395" s="103"/>
      <c r="R2395" s="127"/>
      <c r="S2395" s="103"/>
      <c r="T2395" s="103"/>
      <c r="U2395" s="103"/>
      <c r="V2395" s="103"/>
      <c r="W2395" s="103"/>
      <c r="X2395" s="103"/>
      <c r="Y2395" s="445"/>
      <c r="AA2395" s="103"/>
      <c r="AI2395" s="103"/>
    </row>
    <row r="2396" spans="4:35" x14ac:dyDescent="0.3">
      <c r="D2396" s="31"/>
      <c r="N2396" s="103"/>
      <c r="P2396" s="103"/>
      <c r="Q2396" s="103"/>
      <c r="R2396" s="127"/>
      <c r="S2396" s="103"/>
      <c r="T2396" s="103"/>
      <c r="U2396" s="103"/>
      <c r="V2396" s="103"/>
      <c r="W2396" s="103"/>
      <c r="X2396" s="103"/>
      <c r="Y2396" s="445"/>
      <c r="AA2396" s="103"/>
      <c r="AI2396" s="103"/>
    </row>
    <row r="2397" spans="4:35" x14ac:dyDescent="0.3">
      <c r="D2397" s="31"/>
      <c r="N2397" s="103"/>
      <c r="P2397" s="103"/>
      <c r="Q2397" s="103"/>
      <c r="R2397" s="127"/>
      <c r="S2397" s="103"/>
      <c r="T2397" s="103"/>
      <c r="U2397" s="103"/>
      <c r="V2397" s="103"/>
      <c r="W2397" s="103"/>
      <c r="X2397" s="103"/>
      <c r="Y2397" s="445"/>
      <c r="AA2397" s="103"/>
      <c r="AI2397" s="103"/>
    </row>
    <row r="2398" spans="4:35" x14ac:dyDescent="0.3">
      <c r="D2398" s="31"/>
      <c r="N2398" s="103"/>
      <c r="P2398" s="103"/>
      <c r="Q2398" s="103"/>
      <c r="R2398" s="127"/>
      <c r="S2398" s="103"/>
      <c r="T2398" s="103"/>
      <c r="U2398" s="103"/>
      <c r="V2398" s="103"/>
      <c r="W2398" s="103"/>
      <c r="X2398" s="103"/>
      <c r="Y2398" s="445"/>
      <c r="AA2398" s="103"/>
      <c r="AI2398" s="103"/>
    </row>
    <row r="2399" spans="4:35" x14ac:dyDescent="0.3">
      <c r="D2399" s="31"/>
      <c r="N2399" s="103"/>
      <c r="P2399" s="103"/>
      <c r="Q2399" s="103"/>
      <c r="R2399" s="127"/>
      <c r="S2399" s="103"/>
      <c r="T2399" s="103"/>
      <c r="U2399" s="103"/>
      <c r="V2399" s="103"/>
      <c r="W2399" s="103"/>
      <c r="X2399" s="103"/>
      <c r="Y2399" s="445"/>
      <c r="AA2399" s="103"/>
      <c r="AI2399" s="103"/>
    </row>
    <row r="2400" spans="4:35" x14ac:dyDescent="0.3">
      <c r="D2400" s="31"/>
      <c r="N2400" s="103"/>
      <c r="P2400" s="103"/>
      <c r="Q2400" s="103"/>
      <c r="R2400" s="127"/>
      <c r="S2400" s="103"/>
      <c r="T2400" s="103"/>
      <c r="U2400" s="103"/>
      <c r="V2400" s="103"/>
      <c r="W2400" s="103"/>
      <c r="X2400" s="103"/>
      <c r="Y2400" s="445"/>
      <c r="AA2400" s="103"/>
      <c r="AI2400" s="103"/>
    </row>
    <row r="2401" spans="4:35" x14ac:dyDescent="0.3">
      <c r="D2401" s="31"/>
      <c r="N2401" s="103"/>
      <c r="P2401" s="103"/>
      <c r="Q2401" s="103"/>
      <c r="R2401" s="127"/>
      <c r="S2401" s="103"/>
      <c r="T2401" s="103"/>
      <c r="U2401" s="103"/>
      <c r="V2401" s="103"/>
      <c r="W2401" s="103"/>
      <c r="X2401" s="103"/>
      <c r="Y2401" s="445"/>
      <c r="AA2401" s="103"/>
      <c r="AI2401" s="103"/>
    </row>
    <row r="2402" spans="4:35" x14ac:dyDescent="0.3">
      <c r="D2402" s="31"/>
      <c r="N2402" s="103"/>
      <c r="P2402" s="103"/>
      <c r="Q2402" s="103"/>
      <c r="R2402" s="127"/>
      <c r="S2402" s="103"/>
      <c r="T2402" s="103"/>
      <c r="U2402" s="103"/>
      <c r="V2402" s="103"/>
      <c r="W2402" s="103"/>
      <c r="X2402" s="103"/>
      <c r="Y2402" s="445"/>
      <c r="AA2402" s="103"/>
      <c r="AI2402" s="103"/>
    </row>
    <row r="2403" spans="4:35" x14ac:dyDescent="0.3">
      <c r="D2403" s="31"/>
    </row>
    <row r="2404" spans="4:35" x14ac:dyDescent="0.3">
      <c r="D2404" s="31"/>
    </row>
    <row r="2405" spans="4:35" x14ac:dyDescent="0.3">
      <c r="D2405" s="31"/>
    </row>
    <row r="2406" spans="4:35" x14ac:dyDescent="0.3">
      <c r="D2406" s="31"/>
    </row>
    <row r="2407" spans="4:35" x14ac:dyDescent="0.3">
      <c r="D2407" s="31"/>
    </row>
    <row r="2408" spans="4:35" x14ac:dyDescent="0.3">
      <c r="D2408" s="31"/>
    </row>
    <row r="2409" spans="4:35" x14ac:dyDescent="0.3">
      <c r="D2409" s="31"/>
    </row>
    <row r="2410" spans="4:35" x14ac:dyDescent="0.3">
      <c r="D2410" s="31"/>
    </row>
    <row r="2411" spans="4:35" x14ac:dyDescent="0.3">
      <c r="D2411" s="31"/>
    </row>
    <row r="2412" spans="4:35" x14ac:dyDescent="0.3">
      <c r="D2412" s="31"/>
    </row>
    <row r="2413" spans="4:35" x14ac:dyDescent="0.3">
      <c r="D2413" s="31"/>
    </row>
    <row r="2414" spans="4:35" x14ac:dyDescent="0.3">
      <c r="D2414" s="31"/>
    </row>
    <row r="2415" spans="4:35" x14ac:dyDescent="0.3">
      <c r="D2415" s="31"/>
    </row>
    <row r="2416" spans="4:35" x14ac:dyDescent="0.3">
      <c r="D2416" s="31"/>
    </row>
    <row r="2417" spans="4:4" x14ac:dyDescent="0.3">
      <c r="D2417" s="31"/>
    </row>
    <row r="2418" spans="4:4" x14ac:dyDescent="0.3">
      <c r="D2418" s="31"/>
    </row>
    <row r="2419" spans="4:4" x14ac:dyDescent="0.3">
      <c r="D2419" s="31"/>
    </row>
    <row r="2420" spans="4:4" x14ac:dyDescent="0.3">
      <c r="D2420" s="31"/>
    </row>
    <row r="2421" spans="4:4" x14ac:dyDescent="0.3">
      <c r="D2421" s="31"/>
    </row>
    <row r="2422" spans="4:4" x14ac:dyDescent="0.3">
      <c r="D2422" s="31"/>
    </row>
    <row r="2423" spans="4:4" x14ac:dyDescent="0.3">
      <c r="D2423" s="31"/>
    </row>
    <row r="2424" spans="4:4" x14ac:dyDescent="0.3">
      <c r="D2424" s="31"/>
    </row>
    <row r="2425" spans="4:4" x14ac:dyDescent="0.3">
      <c r="D2425" s="31"/>
    </row>
    <row r="2426" spans="4:4" x14ac:dyDescent="0.3">
      <c r="D2426" s="31"/>
    </row>
    <row r="2427" spans="4:4" x14ac:dyDescent="0.3">
      <c r="D2427" s="31"/>
    </row>
    <row r="2428" spans="4:4" x14ac:dyDescent="0.3">
      <c r="D2428" s="31"/>
    </row>
    <row r="2429" spans="4:4" x14ac:dyDescent="0.3">
      <c r="D2429" s="31"/>
    </row>
    <row r="2430" spans="4:4" x14ac:dyDescent="0.3">
      <c r="D2430" s="31"/>
    </row>
    <row r="2431" spans="4:4" x14ac:dyDescent="0.3">
      <c r="D2431" s="31"/>
    </row>
    <row r="2432" spans="4:4" x14ac:dyDescent="0.3">
      <c r="D2432" s="31"/>
    </row>
    <row r="2433" spans="4:4" x14ac:dyDescent="0.3">
      <c r="D2433" s="31"/>
    </row>
    <row r="2434" spans="4:4" x14ac:dyDescent="0.3">
      <c r="D2434" s="31"/>
    </row>
    <row r="2435" spans="4:4" x14ac:dyDescent="0.3">
      <c r="D2435" s="31"/>
    </row>
    <row r="2436" spans="4:4" x14ac:dyDescent="0.3">
      <c r="D2436" s="31"/>
    </row>
    <row r="2437" spans="4:4" x14ac:dyDescent="0.3">
      <c r="D2437" s="31"/>
    </row>
    <row r="2438" spans="4:4" x14ac:dyDescent="0.3">
      <c r="D2438" s="31"/>
    </row>
    <row r="2439" spans="4:4" x14ac:dyDescent="0.3">
      <c r="D2439" s="31"/>
    </row>
    <row r="2440" spans="4:4" x14ac:dyDescent="0.3">
      <c r="D2440" s="31"/>
    </row>
    <row r="2441" spans="4:4" x14ac:dyDescent="0.3">
      <c r="D2441" s="31"/>
    </row>
    <row r="2442" spans="4:4" x14ac:dyDescent="0.3">
      <c r="D2442" s="31"/>
    </row>
    <row r="2443" spans="4:4" x14ac:dyDescent="0.3">
      <c r="D2443" s="31"/>
    </row>
    <row r="2444" spans="4:4" x14ac:dyDescent="0.3">
      <c r="D2444" s="31"/>
    </row>
    <row r="2445" spans="4:4" x14ac:dyDescent="0.3">
      <c r="D2445" s="31"/>
    </row>
    <row r="2446" spans="4:4" x14ac:dyDescent="0.3">
      <c r="D2446" s="31"/>
    </row>
    <row r="2447" spans="4:4" x14ac:dyDescent="0.3">
      <c r="D2447" s="31"/>
    </row>
    <row r="2448" spans="4:4" x14ac:dyDescent="0.3">
      <c r="D2448" s="31"/>
    </row>
    <row r="2449" spans="4:4" x14ac:dyDescent="0.3">
      <c r="D2449" s="31"/>
    </row>
    <row r="2450" spans="4:4" x14ac:dyDescent="0.3">
      <c r="D2450" s="31"/>
    </row>
    <row r="2451" spans="4:4" x14ac:dyDescent="0.3">
      <c r="D2451" s="31"/>
    </row>
    <row r="2452" spans="4:4" x14ac:dyDescent="0.3">
      <c r="D2452" s="31"/>
    </row>
    <row r="2453" spans="4:4" x14ac:dyDescent="0.3">
      <c r="D2453" s="31"/>
    </row>
    <row r="2454" spans="4:4" x14ac:dyDescent="0.3">
      <c r="D2454" s="31"/>
    </row>
    <row r="2455" spans="4:4" x14ac:dyDescent="0.3">
      <c r="D2455" s="31"/>
    </row>
    <row r="2456" spans="4:4" x14ac:dyDescent="0.3">
      <c r="D2456" s="31"/>
    </row>
    <row r="2457" spans="4:4" x14ac:dyDescent="0.3">
      <c r="D2457" s="31"/>
    </row>
    <row r="2458" spans="4:4" x14ac:dyDescent="0.3">
      <c r="D2458" s="31"/>
    </row>
    <row r="2459" spans="4:4" x14ac:dyDescent="0.3">
      <c r="D2459" s="31"/>
    </row>
    <row r="2460" spans="4:4" x14ac:dyDescent="0.3">
      <c r="D2460" s="31"/>
    </row>
    <row r="2461" spans="4:4" x14ac:dyDescent="0.3">
      <c r="D2461" s="31"/>
    </row>
    <row r="2462" spans="4:4" x14ac:dyDescent="0.3">
      <c r="D2462" s="31"/>
    </row>
    <row r="2463" spans="4:4" x14ac:dyDescent="0.3">
      <c r="D2463" s="31"/>
    </row>
    <row r="2464" spans="4:4" x14ac:dyDescent="0.3">
      <c r="D2464" s="31"/>
    </row>
    <row r="2465" spans="4:4" x14ac:dyDescent="0.3">
      <c r="D2465" s="31"/>
    </row>
    <row r="2466" spans="4:4" x14ac:dyDescent="0.3">
      <c r="D2466" s="31"/>
    </row>
    <row r="2467" spans="4:4" x14ac:dyDescent="0.3">
      <c r="D2467" s="31"/>
    </row>
    <row r="2468" spans="4:4" x14ac:dyDescent="0.3">
      <c r="D2468" s="31"/>
    </row>
    <row r="2469" spans="4:4" x14ac:dyDescent="0.3">
      <c r="D2469" s="31"/>
    </row>
    <row r="2470" spans="4:4" x14ac:dyDescent="0.3">
      <c r="D2470" s="31"/>
    </row>
    <row r="2471" spans="4:4" x14ac:dyDescent="0.3">
      <c r="D2471" s="31"/>
    </row>
    <row r="2472" spans="4:4" x14ac:dyDescent="0.3">
      <c r="D2472" s="31"/>
    </row>
    <row r="2473" spans="4:4" x14ac:dyDescent="0.3">
      <c r="D2473" s="31"/>
    </row>
    <row r="2474" spans="4:4" x14ac:dyDescent="0.3">
      <c r="D2474" s="31"/>
    </row>
    <row r="2475" spans="4:4" x14ac:dyDescent="0.3">
      <c r="D2475" s="31"/>
    </row>
    <row r="2476" spans="4:4" x14ac:dyDescent="0.3">
      <c r="D2476" s="31"/>
    </row>
    <row r="2477" spans="4:4" x14ac:dyDescent="0.3">
      <c r="D2477" s="31"/>
    </row>
    <row r="2478" spans="4:4" x14ac:dyDescent="0.3">
      <c r="D2478" s="31"/>
    </row>
    <row r="2479" spans="4:4" x14ac:dyDescent="0.3">
      <c r="D2479" s="31"/>
    </row>
    <row r="2480" spans="4:4" x14ac:dyDescent="0.3">
      <c r="D2480" s="31"/>
    </row>
    <row r="2481" spans="4:4" x14ac:dyDescent="0.3">
      <c r="D2481" s="31"/>
    </row>
    <row r="2482" spans="4:4" x14ac:dyDescent="0.3">
      <c r="D2482" s="31"/>
    </row>
    <row r="2483" spans="4:4" x14ac:dyDescent="0.3">
      <c r="D2483" s="31"/>
    </row>
    <row r="2484" spans="4:4" x14ac:dyDescent="0.3">
      <c r="D2484" s="31"/>
    </row>
    <row r="2485" spans="4:4" x14ac:dyDescent="0.3">
      <c r="D2485" s="31"/>
    </row>
    <row r="2486" spans="4:4" x14ac:dyDescent="0.3">
      <c r="D2486" s="31"/>
    </row>
    <row r="2487" spans="4:4" x14ac:dyDescent="0.3">
      <c r="D2487" s="31"/>
    </row>
    <row r="2488" spans="4:4" x14ac:dyDescent="0.3">
      <c r="D2488" s="31"/>
    </row>
    <row r="2489" spans="4:4" x14ac:dyDescent="0.3">
      <c r="D2489" s="31"/>
    </row>
    <row r="2490" spans="4:4" x14ac:dyDescent="0.3">
      <c r="D2490" s="31"/>
    </row>
    <row r="2491" spans="4:4" x14ac:dyDescent="0.3">
      <c r="D2491" s="31"/>
    </row>
    <row r="2492" spans="4:4" x14ac:dyDescent="0.3">
      <c r="D2492" s="31"/>
    </row>
    <row r="2493" spans="4:4" x14ac:dyDescent="0.3">
      <c r="D2493" s="31"/>
    </row>
    <row r="2494" spans="4:4" x14ac:dyDescent="0.3">
      <c r="D2494" s="31"/>
    </row>
    <row r="2495" spans="4:4" x14ac:dyDescent="0.3">
      <c r="D2495" s="31"/>
    </row>
    <row r="2496" spans="4:4" x14ac:dyDescent="0.3">
      <c r="D2496" s="31"/>
    </row>
    <row r="2497" spans="4:4" x14ac:dyDescent="0.3">
      <c r="D2497" s="31"/>
    </row>
    <row r="2498" spans="4:4" x14ac:dyDescent="0.3">
      <c r="D2498" s="31"/>
    </row>
    <row r="2499" spans="4:4" x14ac:dyDescent="0.3">
      <c r="D2499" s="31"/>
    </row>
    <row r="2500" spans="4:4" x14ac:dyDescent="0.3">
      <c r="D2500" s="31"/>
    </row>
    <row r="2501" spans="4:4" x14ac:dyDescent="0.3">
      <c r="D2501" s="31"/>
    </row>
    <row r="2502" spans="4:4" x14ac:dyDescent="0.3">
      <c r="D2502" s="31"/>
    </row>
    <row r="2503" spans="4:4" x14ac:dyDescent="0.3">
      <c r="D2503" s="31"/>
    </row>
    <row r="2504" spans="4:4" x14ac:dyDescent="0.3">
      <c r="D2504" s="31"/>
    </row>
    <row r="2505" spans="4:4" x14ac:dyDescent="0.3">
      <c r="D2505" s="31"/>
    </row>
    <row r="2506" spans="4:4" x14ac:dyDescent="0.3">
      <c r="D2506" s="31"/>
    </row>
    <row r="2507" spans="4:4" x14ac:dyDescent="0.3">
      <c r="D2507" s="31"/>
    </row>
    <row r="2508" spans="4:4" x14ac:dyDescent="0.3">
      <c r="D2508" s="31"/>
    </row>
    <row r="2509" spans="4:4" x14ac:dyDescent="0.3">
      <c r="D2509" s="31"/>
    </row>
    <row r="2510" spans="4:4" x14ac:dyDescent="0.3">
      <c r="D2510" s="31"/>
    </row>
    <row r="2511" spans="4:4" x14ac:dyDescent="0.3">
      <c r="D2511" s="31"/>
    </row>
    <row r="2512" spans="4:4" x14ac:dyDescent="0.3">
      <c r="D2512" s="31"/>
    </row>
    <row r="2513" spans="4:4" x14ac:dyDescent="0.3">
      <c r="D2513" s="31"/>
    </row>
    <row r="2514" spans="4:4" x14ac:dyDescent="0.3">
      <c r="D2514" s="31"/>
    </row>
    <row r="2515" spans="4:4" x14ac:dyDescent="0.3">
      <c r="D2515" s="31"/>
    </row>
    <row r="2516" spans="4:4" x14ac:dyDescent="0.3">
      <c r="D2516" s="31"/>
    </row>
    <row r="2517" spans="4:4" x14ac:dyDescent="0.3">
      <c r="D2517" s="31"/>
    </row>
    <row r="2518" spans="4:4" x14ac:dyDescent="0.3">
      <c r="D2518" s="31"/>
    </row>
    <row r="2519" spans="4:4" x14ac:dyDescent="0.3">
      <c r="D2519" s="31"/>
    </row>
    <row r="2520" spans="4:4" x14ac:dyDescent="0.3">
      <c r="D2520" s="31"/>
    </row>
    <row r="2521" spans="4:4" x14ac:dyDescent="0.3">
      <c r="D2521" s="31"/>
    </row>
    <row r="2522" spans="4:4" x14ac:dyDescent="0.3">
      <c r="D2522" s="31"/>
    </row>
    <row r="2523" spans="4:4" x14ac:dyDescent="0.3">
      <c r="D2523" s="31"/>
    </row>
    <row r="2524" spans="4:4" x14ac:dyDescent="0.3">
      <c r="D2524" s="31"/>
    </row>
    <row r="2525" spans="4:4" x14ac:dyDescent="0.3">
      <c r="D2525" s="31"/>
    </row>
    <row r="2526" spans="4:4" x14ac:dyDescent="0.3">
      <c r="D2526" s="31"/>
    </row>
    <row r="2527" spans="4:4" x14ac:dyDescent="0.3">
      <c r="D2527" s="31"/>
    </row>
    <row r="2528" spans="4:4" x14ac:dyDescent="0.3">
      <c r="D2528" s="31"/>
    </row>
    <row r="2529" spans="4:4" x14ac:dyDescent="0.3">
      <c r="D2529" s="31"/>
    </row>
    <row r="2530" spans="4:4" x14ac:dyDescent="0.3">
      <c r="D2530" s="31"/>
    </row>
    <row r="2531" spans="4:4" x14ac:dyDescent="0.3">
      <c r="D2531" s="31"/>
    </row>
    <row r="2532" spans="4:4" x14ac:dyDescent="0.3">
      <c r="D2532" s="31"/>
    </row>
    <row r="2533" spans="4:4" x14ac:dyDescent="0.3">
      <c r="D2533" s="31"/>
    </row>
    <row r="2534" spans="4:4" x14ac:dyDescent="0.3">
      <c r="D2534" s="31"/>
    </row>
    <row r="2535" spans="4:4" x14ac:dyDescent="0.3">
      <c r="D2535" s="31"/>
    </row>
    <row r="2536" spans="4:4" x14ac:dyDescent="0.3">
      <c r="D2536" s="31"/>
    </row>
    <row r="2537" spans="4:4" x14ac:dyDescent="0.3">
      <c r="D2537" s="31"/>
    </row>
    <row r="2538" spans="4:4" x14ac:dyDescent="0.3">
      <c r="D2538" s="31"/>
    </row>
    <row r="2539" spans="4:4" x14ac:dyDescent="0.3">
      <c r="D2539" s="31"/>
    </row>
    <row r="2540" spans="4:4" x14ac:dyDescent="0.3">
      <c r="D2540" s="31"/>
    </row>
    <row r="2541" spans="4:4" x14ac:dyDescent="0.3">
      <c r="D2541" s="31"/>
    </row>
    <row r="2542" spans="4:4" x14ac:dyDescent="0.3">
      <c r="D2542" s="31"/>
    </row>
    <row r="2543" spans="4:4" x14ac:dyDescent="0.3">
      <c r="D2543" s="31"/>
    </row>
    <row r="2544" spans="4:4" x14ac:dyDescent="0.3">
      <c r="D2544" s="31"/>
    </row>
    <row r="2545" spans="4:4" x14ac:dyDescent="0.3">
      <c r="D2545" s="31"/>
    </row>
    <row r="2546" spans="4:4" x14ac:dyDescent="0.3">
      <c r="D2546" s="31"/>
    </row>
    <row r="2547" spans="4:4" x14ac:dyDescent="0.3">
      <c r="D2547" s="31"/>
    </row>
    <row r="2548" spans="4:4" x14ac:dyDescent="0.3">
      <c r="D2548" s="31"/>
    </row>
    <row r="2549" spans="4:4" x14ac:dyDescent="0.3">
      <c r="D2549" s="31"/>
    </row>
    <row r="2550" spans="4:4" x14ac:dyDescent="0.3">
      <c r="D2550" s="31"/>
    </row>
    <row r="2551" spans="4:4" x14ac:dyDescent="0.3">
      <c r="D2551" s="31"/>
    </row>
    <row r="2552" spans="4:4" x14ac:dyDescent="0.3">
      <c r="D2552" s="31"/>
    </row>
    <row r="2553" spans="4:4" x14ac:dyDescent="0.3">
      <c r="D2553" s="31"/>
    </row>
    <row r="2554" spans="4:4" x14ac:dyDescent="0.3">
      <c r="D2554" s="31"/>
    </row>
    <row r="2555" spans="4:4" x14ac:dyDescent="0.3">
      <c r="D2555" s="31"/>
    </row>
    <row r="2556" spans="4:4" x14ac:dyDescent="0.3">
      <c r="D2556" s="31"/>
    </row>
    <row r="2557" spans="4:4" x14ac:dyDescent="0.3">
      <c r="D2557" s="31"/>
    </row>
  </sheetData>
  <mergeCells count="5">
    <mergeCell ref="G3:M3"/>
    <mergeCell ref="AK3:AP3"/>
    <mergeCell ref="AK4:AP4"/>
    <mergeCell ref="T3:Z3"/>
    <mergeCell ref="AB3:AH3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2557"/>
  <sheetViews>
    <sheetView zoomScale="80" zoomScaleNormal="80" zoomScalePageLayoutView="80" workbookViewId="0">
      <pane xSplit="5" ySplit="6" topLeftCell="F7" activePane="bottomRight" state="frozen"/>
      <selection activeCell="B57" sqref="B57"/>
      <selection pane="topRight" activeCell="B57" sqref="B57"/>
      <selection pane="bottomLeft" activeCell="B57" sqref="B57"/>
      <selection pane="bottomRight" activeCell="B57" sqref="B57"/>
    </sheetView>
  </sheetViews>
  <sheetFormatPr defaultColWidth="8.85546875" defaultRowHeight="17.25" x14ac:dyDescent="0.3"/>
  <cols>
    <col min="1" max="1" width="23.28515625" style="30" customWidth="1"/>
    <col min="2" max="2" width="32.85546875" style="30" customWidth="1"/>
    <col min="3" max="3" width="19.7109375" style="30" hidden="1" customWidth="1"/>
    <col min="4" max="4" width="51.140625" style="32" customWidth="1"/>
    <col min="5" max="5" width="1.28515625" style="102" customWidth="1"/>
    <col min="6" max="6" width="11.42578125" style="102" hidden="1" customWidth="1"/>
    <col min="7" max="9" width="10" style="4" hidden="1" customWidth="1"/>
    <col min="10" max="11" width="10" style="4" customWidth="1"/>
    <col min="12" max="12" width="8.140625" style="65" customWidth="1"/>
    <col min="13" max="13" width="6.42578125" style="102" customWidth="1"/>
    <col min="14" max="14" width="11" style="4" customWidth="1"/>
    <col min="15" max="15" width="1.28515625" style="102" customWidth="1"/>
    <col min="16" max="16" width="10" style="102" customWidth="1"/>
    <col min="17" max="17" width="10" style="3" customWidth="1"/>
    <col min="18" max="18" width="1.28515625" style="102" customWidth="1"/>
    <col min="19" max="21" width="0" style="3" hidden="1" customWidth="1"/>
    <col min="22" max="22" width="8.85546875" style="3"/>
    <col min="23" max="23" width="8.85546875" style="102"/>
    <col min="24" max="24" width="8.85546875" style="103"/>
    <col min="25" max="25" width="1.28515625" style="102" customWidth="1"/>
    <col min="26" max="28" width="0" style="4" hidden="1" customWidth="1"/>
    <col min="29" max="31" width="8.85546875" style="4"/>
    <col min="32" max="32" width="2.7109375" style="102" customWidth="1"/>
    <col min="33" max="33" width="8.85546875" style="4"/>
    <col min="34" max="36" width="0" style="33" hidden="1" customWidth="1"/>
    <col min="37" max="37" width="8.85546875" style="143"/>
    <col min="38" max="38" width="8.85546875" style="318"/>
    <col min="39" max="16384" width="8.85546875" style="4"/>
  </cols>
  <sheetData>
    <row r="1" spans="1:40" ht="25.5" x14ac:dyDescent="0.5">
      <c r="E1" s="64"/>
      <c r="F1" s="64"/>
      <c r="G1" s="21"/>
      <c r="H1" s="21"/>
      <c r="I1" s="21"/>
      <c r="J1" s="21"/>
      <c r="K1" s="31"/>
      <c r="L1" s="33"/>
      <c r="M1" s="31"/>
      <c r="N1" s="191" t="s">
        <v>653</v>
      </c>
      <c r="O1" s="31"/>
      <c r="P1" s="31"/>
      <c r="Q1" s="127"/>
      <c r="R1" s="33"/>
      <c r="S1" s="105"/>
      <c r="T1" s="105"/>
      <c r="U1" s="105"/>
      <c r="V1" s="105"/>
      <c r="W1" s="105"/>
      <c r="X1" s="60"/>
      <c r="Y1" s="33"/>
      <c r="AF1" s="62"/>
    </row>
    <row r="2" spans="1:40" ht="25.5" x14ac:dyDescent="0.5">
      <c r="D2" s="66" t="s">
        <v>97</v>
      </c>
      <c r="E2" s="64"/>
      <c r="F2" s="64"/>
      <c r="M2" s="64"/>
      <c r="O2" s="64"/>
      <c r="P2" s="64"/>
      <c r="Q2" s="414"/>
      <c r="R2" s="64"/>
      <c r="S2" s="669"/>
      <c r="T2" s="669"/>
      <c r="U2" s="669"/>
      <c r="V2" s="414"/>
      <c r="W2" s="64"/>
      <c r="X2" s="62"/>
      <c r="Y2" s="64"/>
      <c r="AF2" s="64"/>
    </row>
    <row r="3" spans="1:40" ht="25.5" x14ac:dyDescent="0.5">
      <c r="D3" s="108"/>
      <c r="E3" s="69"/>
      <c r="F3" s="69"/>
      <c r="G3" s="754" t="s">
        <v>44</v>
      </c>
      <c r="H3" s="755"/>
      <c r="I3" s="755"/>
      <c r="J3" s="755"/>
      <c r="K3" s="755"/>
      <c r="L3" s="756"/>
      <c r="M3" s="69"/>
      <c r="N3" s="70" t="s">
        <v>41</v>
      </c>
      <c r="O3" s="69"/>
      <c r="P3" s="71" t="s">
        <v>4</v>
      </c>
      <c r="Q3" s="404"/>
      <c r="R3" s="69"/>
      <c r="S3" s="745" t="s">
        <v>207</v>
      </c>
      <c r="T3" s="746"/>
      <c r="U3" s="746"/>
      <c r="V3" s="746"/>
      <c r="W3" s="746"/>
      <c r="X3" s="747"/>
      <c r="Y3" s="69"/>
      <c r="Z3" s="745" t="s">
        <v>208</v>
      </c>
      <c r="AA3" s="746"/>
      <c r="AB3" s="746"/>
      <c r="AC3" s="746"/>
      <c r="AD3" s="746"/>
      <c r="AE3" s="747"/>
      <c r="AF3" s="69"/>
      <c r="AH3" s="760" t="s">
        <v>148</v>
      </c>
      <c r="AI3" s="760"/>
      <c r="AJ3" s="760"/>
      <c r="AK3" s="760"/>
      <c r="AL3" s="760"/>
    </row>
    <row r="4" spans="1:40" ht="25.5" x14ac:dyDescent="0.5">
      <c r="A4" s="593" t="str">
        <f>'ITMA Form Data'!A4</f>
        <v>NEW</v>
      </c>
      <c r="B4" s="5" t="str">
        <f>'ITMA Form Data'!B4</f>
        <v>CARRY OVER</v>
      </c>
      <c r="C4" s="431" t="str">
        <f>'ITMA Form Data'!C4</f>
        <v>CLOSE OUT</v>
      </c>
      <c r="D4" s="5" t="str">
        <f>'ITMA Form Data'!D4</f>
        <v>PRODUCT DESCRIPTION</v>
      </c>
      <c r="E4" s="69"/>
      <c r="F4" s="69"/>
      <c r="G4" s="643" t="s">
        <v>205</v>
      </c>
      <c r="H4" s="643" t="s">
        <v>210</v>
      </c>
      <c r="I4" s="643" t="s">
        <v>266</v>
      </c>
      <c r="J4" s="624" t="s">
        <v>274</v>
      </c>
      <c r="K4" s="281" t="s">
        <v>583</v>
      </c>
      <c r="L4" s="111" t="s">
        <v>5</v>
      </c>
      <c r="M4" s="113"/>
      <c r="N4" s="77" t="s">
        <v>42</v>
      </c>
      <c r="O4" s="113"/>
      <c r="P4" s="281" t="s">
        <v>583</v>
      </c>
      <c r="Q4" s="543" t="s">
        <v>281</v>
      </c>
      <c r="R4" s="113"/>
      <c r="S4" s="643" t="s">
        <v>205</v>
      </c>
      <c r="T4" s="647" t="s">
        <v>210</v>
      </c>
      <c r="U4" s="647" t="s">
        <v>266</v>
      </c>
      <c r="V4" s="623" t="s">
        <v>274</v>
      </c>
      <c r="W4" s="281" t="s">
        <v>583</v>
      </c>
      <c r="X4" s="78" t="s">
        <v>34</v>
      </c>
      <c r="Y4" s="113"/>
      <c r="Z4" s="643" t="s">
        <v>205</v>
      </c>
      <c r="AA4" s="647" t="s">
        <v>210</v>
      </c>
      <c r="AB4" s="647" t="s">
        <v>266</v>
      </c>
      <c r="AC4" s="623" t="s">
        <v>274</v>
      </c>
      <c r="AD4" s="281" t="s">
        <v>583</v>
      </c>
      <c r="AE4" s="78" t="s">
        <v>34</v>
      </c>
      <c r="AF4" s="113"/>
      <c r="AH4" s="745" t="s">
        <v>52</v>
      </c>
      <c r="AI4" s="746"/>
      <c r="AJ4" s="746"/>
      <c r="AK4" s="746"/>
      <c r="AL4" s="747"/>
    </row>
    <row r="5" spans="1:40" x14ac:dyDescent="0.3">
      <c r="D5" s="10"/>
      <c r="E5" s="80"/>
      <c r="F5" s="80"/>
      <c r="G5" s="643" t="s">
        <v>45</v>
      </c>
      <c r="H5" s="643" t="s">
        <v>45</v>
      </c>
      <c r="I5" s="643" t="s">
        <v>45</v>
      </c>
      <c r="J5" s="624" t="s">
        <v>45</v>
      </c>
      <c r="K5" s="281" t="s">
        <v>45</v>
      </c>
      <c r="M5" s="114"/>
      <c r="N5" s="65"/>
      <c r="O5" s="114"/>
      <c r="P5" s="78" t="s">
        <v>91</v>
      </c>
      <c r="Q5" s="16" t="s">
        <v>5</v>
      </c>
      <c r="R5" s="114"/>
      <c r="S5" s="670"/>
      <c r="T5" s="3" t="s">
        <v>284</v>
      </c>
      <c r="U5" s="3" t="s">
        <v>284</v>
      </c>
      <c r="V5" s="3" t="s">
        <v>284</v>
      </c>
      <c r="W5" s="504" t="s">
        <v>284</v>
      </c>
      <c r="X5" s="207"/>
      <c r="Y5" s="114"/>
      <c r="AA5" s="3" t="s">
        <v>284</v>
      </c>
      <c r="AB5" s="3" t="s">
        <v>284</v>
      </c>
      <c r="AC5" s="3" t="s">
        <v>284</v>
      </c>
      <c r="AD5" s="504" t="s">
        <v>284</v>
      </c>
      <c r="AF5" s="114"/>
      <c r="AH5" s="643" t="s">
        <v>205</v>
      </c>
      <c r="AI5" s="643" t="s">
        <v>210</v>
      </c>
      <c r="AJ5" s="643" t="s">
        <v>266</v>
      </c>
      <c r="AK5" s="624" t="s">
        <v>274</v>
      </c>
      <c r="AL5" s="281" t="s">
        <v>583</v>
      </c>
    </row>
    <row r="6" spans="1:40" ht="18.75" x14ac:dyDescent="0.3">
      <c r="A6" s="84"/>
      <c r="B6" s="84"/>
      <c r="C6" s="84"/>
      <c r="D6" s="10"/>
      <c r="E6" s="80"/>
      <c r="F6" s="80"/>
      <c r="H6" s="667"/>
      <c r="I6" s="667"/>
      <c r="J6" s="483"/>
      <c r="K6" s="484"/>
      <c r="M6" s="114"/>
      <c r="O6" s="114"/>
      <c r="P6" s="114"/>
      <c r="Q6" s="114"/>
      <c r="R6" s="114"/>
      <c r="S6" s="670"/>
      <c r="T6" s="4" t="s">
        <v>361</v>
      </c>
      <c r="U6" s="4" t="s">
        <v>361</v>
      </c>
      <c r="V6" s="668">
        <v>6.75</v>
      </c>
      <c r="W6" s="545">
        <f>'Std Cst'!$AM$2</f>
        <v>6.75</v>
      </c>
      <c r="X6" s="207"/>
      <c r="Y6" s="114"/>
      <c r="AA6" s="4" t="s">
        <v>361</v>
      </c>
      <c r="AB6" s="4" t="s">
        <v>361</v>
      </c>
      <c r="AC6" s="668">
        <v>6.75</v>
      </c>
      <c r="AD6" s="545">
        <f>'Std Cst'!$AM$2</f>
        <v>6.75</v>
      </c>
      <c r="AF6" s="114"/>
      <c r="AK6" s="666"/>
      <c r="AL6" s="426"/>
    </row>
    <row r="7" spans="1:40" x14ac:dyDescent="0.3">
      <c r="E7" s="85"/>
      <c r="F7" s="85"/>
      <c r="G7" s="97"/>
      <c r="H7" s="97"/>
      <c r="I7" s="97"/>
      <c r="J7" s="124"/>
      <c r="K7" s="433"/>
      <c r="L7" s="119"/>
      <c r="M7" s="85"/>
      <c r="O7" s="85"/>
      <c r="P7" s="85"/>
      <c r="Q7" s="415"/>
      <c r="R7" s="85"/>
      <c r="S7" s="671"/>
      <c r="T7" s="671"/>
      <c r="U7" s="671"/>
      <c r="V7" s="415"/>
      <c r="W7" s="85"/>
      <c r="X7" s="85"/>
      <c r="Y7" s="85"/>
      <c r="AF7" s="85"/>
    </row>
    <row r="8" spans="1:40" x14ac:dyDescent="0.3">
      <c r="A8" s="18"/>
      <c r="B8" s="18"/>
      <c r="C8" s="18"/>
      <c r="D8" s="19"/>
      <c r="E8" s="85"/>
      <c r="F8" s="85"/>
      <c r="G8" s="97"/>
      <c r="H8" s="432"/>
      <c r="I8" s="432"/>
      <c r="J8" s="432"/>
      <c r="K8" s="436"/>
      <c r="L8" s="119"/>
      <c r="M8" s="85"/>
      <c r="N8" s="33"/>
      <c r="O8" s="85"/>
      <c r="P8" s="85"/>
      <c r="Q8" s="415"/>
      <c r="R8" s="85"/>
      <c r="S8" s="671"/>
      <c r="T8" s="671"/>
      <c r="U8" s="671"/>
      <c r="V8" s="415"/>
      <c r="W8" s="85"/>
      <c r="X8" s="85"/>
      <c r="Y8" s="85"/>
      <c r="AF8" s="85"/>
    </row>
    <row r="9" spans="1:40" x14ac:dyDescent="0.3">
      <c r="A9" s="312"/>
      <c r="B9" s="312"/>
      <c r="C9" s="312"/>
      <c r="D9" s="19" t="str">
        <f>IF('UK Prices'!D9=0,"",'UK Prices'!D9)</f>
        <v/>
      </c>
      <c r="G9" s="97"/>
      <c r="H9" s="97"/>
      <c r="I9" s="97"/>
      <c r="J9" s="124"/>
      <c r="K9" s="433"/>
      <c r="L9" s="119"/>
      <c r="M9" s="93"/>
      <c r="N9" s="88"/>
      <c r="O9" s="93"/>
      <c r="P9" s="115"/>
      <c r="Q9" s="115"/>
      <c r="R9" s="93"/>
      <c r="S9" s="117"/>
      <c r="T9" s="117"/>
      <c r="U9" s="117"/>
      <c r="V9" s="117"/>
      <c r="W9" s="118"/>
      <c r="X9" s="119"/>
      <c r="Y9" s="93"/>
      <c r="Z9" s="89"/>
      <c r="AA9" s="89"/>
      <c r="AB9" s="89"/>
      <c r="AC9" s="89"/>
      <c r="AD9" s="89"/>
      <c r="AE9" s="89"/>
      <c r="AF9" s="103"/>
      <c r="AH9" s="101"/>
      <c r="AI9" s="101"/>
      <c r="AJ9" s="101"/>
      <c r="AK9" s="487"/>
      <c r="AL9" s="320"/>
    </row>
    <row r="10" spans="1:40" x14ac:dyDescent="0.3">
      <c r="A10" s="26" t="str">
        <f>'ITMA Form Data'!A10</f>
        <v>APPAREL - SPRING '17 (Jan 1, 2017)</v>
      </c>
      <c r="B10" s="26"/>
      <c r="C10" s="26"/>
      <c r="D10" s="19" t="str">
        <f>IF('UK Prices'!D10=0,"",'UK Prices'!D10)</f>
        <v>Outer Layer</v>
      </c>
      <c r="E10" s="85"/>
      <c r="F10" s="85"/>
      <c r="G10" s="396"/>
      <c r="H10" s="396"/>
      <c r="I10" s="396"/>
      <c r="J10" s="397"/>
      <c r="K10" s="437"/>
      <c r="L10" s="204"/>
      <c r="M10" s="391"/>
      <c r="N10" s="392"/>
      <c r="O10" s="391"/>
      <c r="P10" s="400"/>
      <c r="Q10" s="400"/>
      <c r="R10" s="402"/>
      <c r="S10" s="396"/>
      <c r="T10" s="396"/>
      <c r="U10" s="396"/>
      <c r="V10" s="396"/>
      <c r="W10" s="397"/>
      <c r="X10" s="119"/>
      <c r="Y10" s="402"/>
      <c r="AF10" s="85"/>
      <c r="AH10" s="101"/>
      <c r="AI10" s="101"/>
      <c r="AJ10" s="101"/>
      <c r="AK10" s="487"/>
      <c r="AL10" s="320"/>
    </row>
    <row r="11" spans="1:40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IF('UK Prices'!D11=0,"",'UK Prices'!D11)</f>
        <v>FJ Full Zip Wind Jacket</v>
      </c>
      <c r="G11" s="97">
        <v>290</v>
      </c>
      <c r="H11" s="97">
        <v>290</v>
      </c>
      <c r="I11" s="97">
        <v>319</v>
      </c>
      <c r="J11" s="124">
        <v>330</v>
      </c>
      <c r="K11" s="692">
        <v>300</v>
      </c>
      <c r="L11" s="61">
        <f>(K11-J11)/J11</f>
        <v>-9.0909090909090912E-2</v>
      </c>
      <c r="M11" s="454"/>
      <c r="N11" s="88">
        <v>0.09</v>
      </c>
      <c r="O11" s="103"/>
      <c r="P11" s="115">
        <f>'Std Cst'!AM11</f>
        <v>105.8673294</v>
      </c>
      <c r="Q11" s="61">
        <f>'Std Cst'!AN11</f>
        <v>-0.27653961246039577</v>
      </c>
      <c r="R11" s="93"/>
      <c r="S11" s="117">
        <v>0.5686044181001727</v>
      </c>
      <c r="T11" s="117">
        <v>0.5215541848275862</v>
      </c>
      <c r="U11" s="117">
        <v>0.56504925893416924</v>
      </c>
      <c r="V11" s="118">
        <v>0.55656163818181814</v>
      </c>
      <c r="W11" s="443">
        <f>(K11-P11)/K11</f>
        <v>0.64710890199999993</v>
      </c>
      <c r="X11" s="119">
        <f>W11-V11</f>
        <v>9.0547263818181789E-2</v>
      </c>
      <c r="Y11" s="93"/>
      <c r="Z11" s="117">
        <v>0.50414300931054334</v>
      </c>
      <c r="AA11" s="117">
        <v>0.45006228141101856</v>
      </c>
      <c r="AB11" s="117">
        <v>0.50005661946456226</v>
      </c>
      <c r="AC11" s="118">
        <v>0.49030073354231973</v>
      </c>
      <c r="AD11" s="443">
        <f>((K11*(1-N11))-P11)/(K11*(1-N11))</f>
        <v>0.6122075846153846</v>
      </c>
      <c r="AE11" s="119">
        <f>AD11-AC11</f>
        <v>0.12190685107306487</v>
      </c>
      <c r="AF11" s="103"/>
      <c r="AG11" s="433"/>
      <c r="AH11" s="101">
        <v>699</v>
      </c>
      <c r="AI11" s="101">
        <v>699</v>
      </c>
      <c r="AJ11" s="101">
        <v>799</v>
      </c>
      <c r="AK11" s="487">
        <v>799</v>
      </c>
      <c r="AL11" s="693">
        <v>700</v>
      </c>
      <c r="AN11" s="23">
        <f>AL11/K11</f>
        <v>2.3333333333333335</v>
      </c>
    </row>
    <row r="12" spans="1:40" hidden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IF('UK Prices'!D12=0,"",'UK Prices'!D12)</f>
        <v>FJ Windshirt</v>
      </c>
      <c r="G12" s="97">
        <v>290</v>
      </c>
      <c r="H12" s="97">
        <v>290</v>
      </c>
      <c r="I12" s="97">
        <v>319</v>
      </c>
      <c r="J12" s="124">
        <v>330</v>
      </c>
      <c r="K12" s="692"/>
      <c r="L12" s="61"/>
      <c r="M12" s="433"/>
      <c r="N12" s="88">
        <v>0.13</v>
      </c>
      <c r="O12" s="103"/>
      <c r="P12" s="115">
        <f>'Std Cst'!AM12</f>
        <v>143.86680000000001</v>
      </c>
      <c r="Q12" s="61">
        <f>'Std Cst'!AN12</f>
        <v>-1.6864489999284533E-2</v>
      </c>
      <c r="R12" s="93"/>
      <c r="S12" s="117">
        <v>0.5686044181001727</v>
      </c>
      <c r="T12" s="117">
        <v>0.5215541848275862</v>
      </c>
      <c r="U12" s="117">
        <v>0.56504925893416924</v>
      </c>
      <c r="V12" s="118">
        <v>0.56403999999999999</v>
      </c>
      <c r="W12" s="443"/>
      <c r="X12" s="119"/>
      <c r="Y12" s="93"/>
      <c r="Z12" s="117">
        <v>0.50414300931054334</v>
      </c>
      <c r="AA12" s="117">
        <v>0.45006228141101856</v>
      </c>
      <c r="AB12" s="117">
        <v>0.50005661946456226</v>
      </c>
      <c r="AC12" s="118">
        <v>0.49889655172413794</v>
      </c>
      <c r="AD12" s="443"/>
      <c r="AE12" s="119"/>
      <c r="AF12" s="103"/>
      <c r="AG12" s="433"/>
      <c r="AH12" s="101">
        <v>699</v>
      </c>
      <c r="AI12" s="101">
        <v>699</v>
      </c>
      <c r="AJ12" s="101">
        <v>799</v>
      </c>
      <c r="AK12" s="487">
        <v>799</v>
      </c>
      <c r="AL12" s="693"/>
    </row>
    <row r="13" spans="1:40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IF('UK Prices'!D13=0,"",'UK Prices'!D13)</f>
        <v>FJ 1/2 zip Windshirt - S/S Solid Colour</v>
      </c>
      <c r="G13" s="97">
        <v>251</v>
      </c>
      <c r="H13" s="97">
        <v>251</v>
      </c>
      <c r="I13" s="97">
        <v>276</v>
      </c>
      <c r="J13" s="124">
        <v>290</v>
      </c>
      <c r="K13" s="692">
        <v>260</v>
      </c>
      <c r="L13" s="61">
        <f t="shared" ref="L13:L26" si="0">(K13-J13)/J13</f>
        <v>-0.10344827586206896</v>
      </c>
      <c r="M13" s="433"/>
      <c r="N13" s="88">
        <v>0.09</v>
      </c>
      <c r="O13" s="103"/>
      <c r="P13" s="115">
        <f>'Std Cst'!AM13</f>
        <v>101.62519739999999</v>
      </c>
      <c r="Q13" s="61">
        <f>'Std Cst'!AN13</f>
        <v>-0.22366136676494253</v>
      </c>
      <c r="R13" s="93"/>
      <c r="S13" s="117">
        <v>0.54325782925373134</v>
      </c>
      <c r="T13" s="117">
        <v>0.50554670916334654</v>
      </c>
      <c r="U13" s="117">
        <v>0.55033414492753618</v>
      </c>
      <c r="V13" s="118">
        <v>0.5486097172413793</v>
      </c>
      <c r="W13" s="443">
        <f>(K13-P13)/K13</f>
        <v>0.60913385615384619</v>
      </c>
      <c r="X13" s="119">
        <f t="shared" ref="X13" si="1">W13-V13</f>
        <v>6.0524138912466885E-2</v>
      </c>
      <c r="Y13" s="93"/>
      <c r="Z13" s="117">
        <v>0.47500899914221989</v>
      </c>
      <c r="AA13" s="117">
        <v>0.43166288409580067</v>
      </c>
      <c r="AB13" s="117">
        <v>0.48314269531900711</v>
      </c>
      <c r="AC13" s="118">
        <v>0.48116059453032101</v>
      </c>
      <c r="AD13" s="443">
        <f>((K13*(1-N13))-P13)/(K13*(1-N13))</f>
        <v>0.57047676500422662</v>
      </c>
      <c r="AE13" s="119">
        <f t="shared" ref="AE13" si="2">AD13-AC13</f>
        <v>8.9316170473905609E-2</v>
      </c>
      <c r="AF13" s="103"/>
      <c r="AG13" s="433"/>
      <c r="AH13" s="101">
        <v>599</v>
      </c>
      <c r="AI13" s="101">
        <v>599</v>
      </c>
      <c r="AJ13" s="101">
        <v>699</v>
      </c>
      <c r="AK13" s="487">
        <v>699</v>
      </c>
      <c r="AL13" s="693">
        <v>600</v>
      </c>
      <c r="AN13" s="23">
        <f t="shared" ref="AN13:AN14" si="3">AL13/K13</f>
        <v>2.3076923076923075</v>
      </c>
    </row>
    <row r="14" spans="1:40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IF('UK Prices'!D14=0,"",'UK Prices'!D14)</f>
        <v>FJ 1/2 zip Windshirt - S/S Heather</v>
      </c>
      <c r="G14" s="97">
        <v>251</v>
      </c>
      <c r="H14" s="97">
        <v>251</v>
      </c>
      <c r="I14" s="97">
        <v>276</v>
      </c>
      <c r="J14" s="124">
        <v>290</v>
      </c>
      <c r="K14" s="692">
        <v>260</v>
      </c>
      <c r="L14" s="61">
        <f t="shared" ref="L14" si="4">(K14-J14)/J14</f>
        <v>-0.10344827586206896</v>
      </c>
      <c r="M14" s="433"/>
      <c r="N14" s="88">
        <v>0.09</v>
      </c>
      <c r="O14" s="103"/>
      <c r="P14" s="115">
        <f>'Std Cst'!AM14</f>
        <v>120.8275974</v>
      </c>
      <c r="Q14" s="61">
        <f>'Std Cst'!AN14</f>
        <v>-7.6969745471886328E-2</v>
      </c>
      <c r="R14" s="93"/>
      <c r="S14" s="117">
        <v>0.54325782925373134</v>
      </c>
      <c r="T14" s="117">
        <v>0.50554670916334654</v>
      </c>
      <c r="U14" s="117">
        <v>0.55033414492753618</v>
      </c>
      <c r="V14" s="118">
        <v>0.5486097172413793</v>
      </c>
      <c r="W14" s="443">
        <f>(K14-P14)/K14</f>
        <v>0.53527847153846153</v>
      </c>
      <c r="X14" s="119">
        <f t="shared" ref="X14" si="5">W14-V14</f>
        <v>-1.3331245702917771E-2</v>
      </c>
      <c r="Y14" s="93"/>
      <c r="Z14" s="117">
        <v>0.47500899914221989</v>
      </c>
      <c r="AA14" s="117">
        <v>0.43166288409580067</v>
      </c>
      <c r="AB14" s="117">
        <v>0.48314269531900711</v>
      </c>
      <c r="AC14" s="118">
        <v>0.48116059453032101</v>
      </c>
      <c r="AD14" s="443">
        <f>((K14*(1-N14))-P14)/(K14*(1-N14))</f>
        <v>0.48931700169061704</v>
      </c>
      <c r="AE14" s="119">
        <f t="shared" ref="AE14" si="6">AD14-AC14</f>
        <v>8.1564071602960309E-3</v>
      </c>
      <c r="AF14" s="103"/>
      <c r="AG14" s="433"/>
      <c r="AH14" s="101">
        <v>599</v>
      </c>
      <c r="AI14" s="101">
        <v>599</v>
      </c>
      <c r="AJ14" s="101">
        <v>699</v>
      </c>
      <c r="AK14" s="487">
        <v>699</v>
      </c>
      <c r="AL14" s="693">
        <v>600</v>
      </c>
      <c r="AN14" s="23">
        <f t="shared" si="3"/>
        <v>2.3076923076923075</v>
      </c>
    </row>
    <row r="15" spans="1:40" hidden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IF('UK Prices'!D15=0,"",'UK Prices'!D15)</f>
        <v>FJ Windshirt - S/S</v>
      </c>
      <c r="G15" s="97">
        <v>251</v>
      </c>
      <c r="H15" s="97">
        <v>251</v>
      </c>
      <c r="I15" s="97">
        <v>276</v>
      </c>
      <c r="J15" s="124">
        <v>290</v>
      </c>
      <c r="K15" s="692"/>
      <c r="L15" s="61"/>
      <c r="M15" s="433"/>
      <c r="N15" s="88">
        <v>0.13</v>
      </c>
      <c r="O15" s="103"/>
      <c r="P15" s="115">
        <f>'Std Cst'!AM15</f>
        <v>128.74680000000001</v>
      </c>
      <c r="Q15" s="61">
        <f>'Std Cst'!AN15</f>
        <v>-1.6473106054824608E-2</v>
      </c>
      <c r="R15" s="93"/>
      <c r="S15" s="117">
        <v>0.54325782925373134</v>
      </c>
      <c r="T15" s="117">
        <v>0.50554670916334654</v>
      </c>
      <c r="U15" s="117">
        <v>0.55033414492753618</v>
      </c>
      <c r="V15" s="118">
        <v>0.55604551724137929</v>
      </c>
      <c r="W15" s="443"/>
      <c r="X15" s="119"/>
      <c r="Y15" s="93"/>
      <c r="Z15" s="117">
        <v>0.47500899914221989</v>
      </c>
      <c r="AA15" s="117">
        <v>0.43166288409580067</v>
      </c>
      <c r="AB15" s="117">
        <v>0.48314269531900711</v>
      </c>
      <c r="AC15" s="118">
        <v>0.4897074910820452</v>
      </c>
      <c r="AD15" s="443"/>
      <c r="AE15" s="119"/>
      <c r="AF15" s="103"/>
      <c r="AG15" s="433"/>
      <c r="AH15" s="101">
        <v>599</v>
      </c>
      <c r="AI15" s="101">
        <v>599</v>
      </c>
      <c r="AJ15" s="101">
        <v>699</v>
      </c>
      <c r="AK15" s="487">
        <v>699</v>
      </c>
      <c r="AL15" s="693"/>
    </row>
    <row r="16" spans="1:40" x14ac:dyDescent="0.3">
      <c r="A16" s="206" t="str">
        <f>'ITMA Form Data'!A16</f>
        <v>MID LAYER - PULLOVERS</v>
      </c>
      <c r="B16" s="206"/>
      <c r="C16" s="500"/>
      <c r="D16" s="19" t="str">
        <f>IF('UK Prices'!D16=0,"",'UK Prices'!D16)</f>
        <v>Pullovers</v>
      </c>
      <c r="G16" s="97"/>
      <c r="H16" s="97"/>
      <c r="I16" s="97"/>
      <c r="J16" s="124"/>
      <c r="K16" s="692"/>
      <c r="L16" s="61"/>
      <c r="M16" s="433"/>
      <c r="N16" s="88"/>
      <c r="O16" s="103"/>
      <c r="P16" s="115"/>
      <c r="Q16" s="61"/>
      <c r="R16" s="93"/>
      <c r="S16" s="89"/>
      <c r="T16" s="117"/>
      <c r="U16" s="117"/>
      <c r="V16" s="118"/>
      <c r="W16" s="443"/>
      <c r="X16" s="119"/>
      <c r="Y16" s="93"/>
      <c r="Z16" s="89"/>
      <c r="AA16" s="89"/>
      <c r="AB16" s="89"/>
      <c r="AC16" s="68"/>
      <c r="AD16" s="443"/>
      <c r="AE16" s="119"/>
      <c r="AF16" s="103"/>
      <c r="AG16" s="433"/>
      <c r="AH16" s="101"/>
      <c r="AI16" s="101"/>
      <c r="AJ16" s="101"/>
      <c r="AK16" s="487"/>
      <c r="AL16" s="693"/>
    </row>
    <row r="17" spans="1:40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IF('UK Prices'!D17=0,"",'UK Prices'!D17)</f>
        <v>FJ Lambswool Lined 1/2 Zip (Midweight)</v>
      </c>
      <c r="G17" s="97">
        <v>429</v>
      </c>
      <c r="H17" s="97">
        <v>429</v>
      </c>
      <c r="I17" s="97">
        <v>472</v>
      </c>
      <c r="J17" s="124">
        <v>475</v>
      </c>
      <c r="K17" s="692">
        <v>500</v>
      </c>
      <c r="L17" s="61">
        <f t="shared" si="0"/>
        <v>5.2631578947368418E-2</v>
      </c>
      <c r="M17" s="433"/>
      <c r="N17" s="88">
        <v>0.09</v>
      </c>
      <c r="O17" s="93"/>
      <c r="P17" s="115">
        <f>'Std Cst'!AM17</f>
        <v>247.603635</v>
      </c>
      <c r="Q17" s="61">
        <f>'Std Cst'!AN17</f>
        <v>0</v>
      </c>
      <c r="R17" s="93"/>
      <c r="S17" s="89">
        <v>0.52948492307692308</v>
      </c>
      <c r="T17" s="117">
        <v>0.45265588811188806</v>
      </c>
      <c r="U17" s="117">
        <v>0.50251986440677965</v>
      </c>
      <c r="V17" s="118">
        <v>0.4787291894736842</v>
      </c>
      <c r="W17" s="443">
        <f>(K17-P17)/K17</f>
        <v>0.50479273000000002</v>
      </c>
      <c r="X17" s="119">
        <f t="shared" ref="X17:X32" si="7">W17-V17</f>
        <v>2.606354052631582E-2</v>
      </c>
      <c r="Y17" s="93"/>
      <c r="Z17" s="61">
        <v>0.45917807250221049</v>
      </c>
      <c r="AA17" s="61">
        <v>0.37086883691021622</v>
      </c>
      <c r="AB17" s="61">
        <v>0.42818375219170068</v>
      </c>
      <c r="AC17" s="116">
        <v>0.4008381488203267</v>
      </c>
      <c r="AD17" s="443">
        <f>((K17*(1-N17))-P17)/(K17*(1-N17))</f>
        <v>0.45581618681318681</v>
      </c>
      <c r="AE17" s="119">
        <f t="shared" ref="AE17:AE32" si="8">AD17-AC17</f>
        <v>5.4978037992860107E-2</v>
      </c>
      <c r="AF17" s="103"/>
      <c r="AG17" s="433"/>
      <c r="AH17" s="101">
        <v>999</v>
      </c>
      <c r="AI17" s="101">
        <v>999</v>
      </c>
      <c r="AJ17" s="101">
        <v>1099.1328671328672</v>
      </c>
      <c r="AK17" s="487">
        <v>1099</v>
      </c>
      <c r="AL17" s="693">
        <v>1200</v>
      </c>
      <c r="AN17" s="23">
        <f t="shared" ref="AN17:AN31" si="9">AL17/K17</f>
        <v>2.4</v>
      </c>
    </row>
    <row r="18" spans="1:40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IF('UK Prices'!D18=0,"",'UK Prices'!D18)</f>
        <v>FJ Lambswool 1/2 Zip (Midweight)</v>
      </c>
      <c r="G18" s="97"/>
      <c r="H18" s="97"/>
      <c r="I18" s="97"/>
      <c r="J18" s="124">
        <v>395</v>
      </c>
      <c r="K18" s="692">
        <v>400</v>
      </c>
      <c r="L18" s="61">
        <f t="shared" si="0"/>
        <v>1.2658227848101266E-2</v>
      </c>
      <c r="M18" s="433"/>
      <c r="N18" s="88">
        <v>0.09</v>
      </c>
      <c r="O18" s="93"/>
      <c r="P18" s="115">
        <f>'Std Cst'!AM18</f>
        <v>193.12897500000003</v>
      </c>
      <c r="Q18" s="61">
        <f>'Std Cst'!AN18</f>
        <v>0</v>
      </c>
      <c r="R18" s="93"/>
      <c r="S18" s="89"/>
      <c r="T18" s="117"/>
      <c r="U18" s="117"/>
      <c r="V18" s="118">
        <v>0.51106588607594927</v>
      </c>
      <c r="W18" s="443">
        <f>(K18-P18)/K18</f>
        <v>0.51717756249999991</v>
      </c>
      <c r="X18" s="119">
        <f t="shared" si="7"/>
        <v>6.1116764240506383E-3</v>
      </c>
      <c r="Y18" s="93"/>
      <c r="Z18" s="61"/>
      <c r="AA18" s="61"/>
      <c r="AB18" s="61"/>
      <c r="AC18" s="116">
        <v>0.43800676560453938</v>
      </c>
      <c r="AD18" s="443">
        <f>((K18*(1-N18))-P18)/(K18*(1-N18))</f>
        <v>0.46942589285714281</v>
      </c>
      <c r="AE18" s="119">
        <f t="shared" si="8"/>
        <v>3.1419127252603429E-2</v>
      </c>
      <c r="AF18" s="103"/>
      <c r="AG18" s="433"/>
      <c r="AH18" s="101"/>
      <c r="AI18" s="101"/>
      <c r="AJ18" s="101"/>
      <c r="AK18" s="487">
        <v>949</v>
      </c>
      <c r="AL18" s="693">
        <v>950</v>
      </c>
      <c r="AN18" s="23">
        <f t="shared" si="9"/>
        <v>2.375</v>
      </c>
    </row>
    <row r="19" spans="1:40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IF('UK Prices'!D19=0,"",'UK Prices'!D19)</f>
        <v>FJ Lambswool V-Neck Pullover (Midweight)</v>
      </c>
      <c r="G19" s="97">
        <v>326</v>
      </c>
      <c r="H19" s="97">
        <v>319</v>
      </c>
      <c r="I19" s="97">
        <v>351</v>
      </c>
      <c r="J19" s="124">
        <v>365</v>
      </c>
      <c r="K19" s="692">
        <v>365</v>
      </c>
      <c r="L19" s="61">
        <f t="shared" si="0"/>
        <v>0</v>
      </c>
      <c r="M19" s="433"/>
      <c r="N19" s="88">
        <v>0.09</v>
      </c>
      <c r="O19" s="93"/>
      <c r="P19" s="115">
        <f>'Std Cst'!AM19</f>
        <v>183.47931</v>
      </c>
      <c r="Q19" s="61">
        <f>'Std Cst'!AN19</f>
        <v>0</v>
      </c>
      <c r="R19" s="93"/>
      <c r="S19" s="89">
        <v>0.55370070085889567</v>
      </c>
      <c r="T19" s="117">
        <v>0.45436689655172402</v>
      </c>
      <c r="U19" s="117">
        <v>0.50411122507122497</v>
      </c>
      <c r="V19" s="118">
        <v>0.4973169589041096</v>
      </c>
      <c r="W19" s="443">
        <f>(K19-P19)/K19</f>
        <v>0.4973169589041096</v>
      </c>
      <c r="X19" s="119">
        <f t="shared" si="7"/>
        <v>0</v>
      </c>
      <c r="Y19" s="93"/>
      <c r="Z19" s="61">
        <v>0.48701229983781108</v>
      </c>
      <c r="AA19" s="61">
        <v>0.37283551327784364</v>
      </c>
      <c r="AB19" s="61">
        <v>0.43001290238071838</v>
      </c>
      <c r="AC19" s="116">
        <v>0.42220340103920645</v>
      </c>
      <c r="AD19" s="443">
        <f>((K19*(1-N19))-P19)/(K19*(1-N19))</f>
        <v>0.44760105374077985</v>
      </c>
      <c r="AE19" s="119">
        <f t="shared" si="8"/>
        <v>2.5397652701573403E-2</v>
      </c>
      <c r="AF19" s="103"/>
      <c r="AG19" s="433"/>
      <c r="AH19" s="101">
        <v>749</v>
      </c>
      <c r="AI19" s="101">
        <v>749</v>
      </c>
      <c r="AJ19" s="101">
        <v>849</v>
      </c>
      <c r="AK19" s="487">
        <v>899</v>
      </c>
      <c r="AL19" s="693">
        <v>900</v>
      </c>
      <c r="AN19" s="23">
        <f t="shared" si="9"/>
        <v>2.4657534246575343</v>
      </c>
    </row>
    <row r="20" spans="1:40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IF('UK Prices'!D20=0,"",'UK Prices'!D20)</f>
        <v>FJ Lambswool Slipover (Midweight)</v>
      </c>
      <c r="G20" s="97">
        <v>288</v>
      </c>
      <c r="H20" s="97">
        <v>288</v>
      </c>
      <c r="I20" s="97">
        <v>317</v>
      </c>
      <c r="J20" s="124">
        <v>325</v>
      </c>
      <c r="K20" s="692">
        <v>320</v>
      </c>
      <c r="L20" s="61">
        <f t="shared" si="0"/>
        <v>-1.5384615384615385E-2</v>
      </c>
      <c r="M20" s="433"/>
      <c r="N20" s="88">
        <v>0.09</v>
      </c>
      <c r="O20" s="93"/>
      <c r="P20" s="115">
        <f>'Std Cst'!AM20</f>
        <v>152.58177900000001</v>
      </c>
      <c r="Q20" s="61">
        <f>'Std Cst'!AN20</f>
        <v>0</v>
      </c>
      <c r="R20" s="93"/>
      <c r="S20" s="117">
        <v>0.57685662412471106</v>
      </c>
      <c r="T20" s="117">
        <v>0.49757795555555551</v>
      </c>
      <c r="U20" s="117">
        <v>0.54354085552050468</v>
      </c>
      <c r="V20" s="118">
        <v>0.53051760307692308</v>
      </c>
      <c r="W20" s="443">
        <f t="shared" ref="W20" si="10">(K20-P20)/K20</f>
        <v>0.52318194062500001</v>
      </c>
      <c r="X20" s="119">
        <f t="shared" si="7"/>
        <v>-7.3356624519230751E-3</v>
      </c>
      <c r="Y20" s="93"/>
      <c r="Z20" s="61">
        <v>0.51362830359162193</v>
      </c>
      <c r="AA20" s="61">
        <v>0.42250339719029367</v>
      </c>
      <c r="AB20" s="61">
        <v>0.47533431669023529</v>
      </c>
      <c r="AC20" s="116">
        <v>0.46036506100795754</v>
      </c>
      <c r="AD20" s="443">
        <f t="shared" ref="AD20" si="11">((K20*(1-N20))-P20)/(K20*(1-N20))</f>
        <v>0.47602411057692301</v>
      </c>
      <c r="AE20" s="119">
        <f t="shared" si="8"/>
        <v>1.5659049568965466E-2</v>
      </c>
      <c r="AF20" s="103"/>
      <c r="AG20" s="433"/>
      <c r="AH20" s="101">
        <v>649</v>
      </c>
      <c r="AI20" s="101">
        <v>649</v>
      </c>
      <c r="AJ20" s="101">
        <v>749</v>
      </c>
      <c r="AK20" s="487">
        <v>845</v>
      </c>
      <c r="AL20" s="693">
        <v>750</v>
      </c>
      <c r="AN20" s="23">
        <f t="shared" si="9"/>
        <v>2.34375</v>
      </c>
    </row>
    <row r="21" spans="1:40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IF('UK Prices'!D21=0,"",'UK Prices'!D21)</f>
        <v>FJ Wind Shell Mid Layer</v>
      </c>
      <c r="G21" s="97">
        <v>290</v>
      </c>
      <c r="H21" s="97">
        <v>290</v>
      </c>
      <c r="I21" s="97">
        <v>319</v>
      </c>
      <c r="J21" s="124">
        <v>435</v>
      </c>
      <c r="K21" s="692">
        <v>435</v>
      </c>
      <c r="L21" s="61">
        <f>(K21-J21)/J21</f>
        <v>0</v>
      </c>
      <c r="M21" s="454"/>
      <c r="N21" s="88">
        <v>0.09</v>
      </c>
      <c r="O21" s="103"/>
      <c r="P21" s="115">
        <f>'Std Cst'!AM21</f>
        <v>177.78063600000002</v>
      </c>
      <c r="Q21" s="61">
        <f>'Std Cst'!AN21</f>
        <v>3.5774552818893676E-6</v>
      </c>
      <c r="R21" s="93"/>
      <c r="S21" s="117">
        <v>0.5686044181001727</v>
      </c>
      <c r="T21" s="117">
        <v>0.5215541848275862</v>
      </c>
      <c r="U21" s="117">
        <v>0.56504925893416924</v>
      </c>
      <c r="V21" s="118"/>
      <c r="W21" s="443">
        <f>(K21-P21)/K21</f>
        <v>0.5913088827586207</v>
      </c>
      <c r="X21" s="119"/>
      <c r="Y21" s="93"/>
      <c r="Z21" s="117"/>
      <c r="AA21" s="117"/>
      <c r="AB21" s="117"/>
      <c r="AC21" s="118"/>
      <c r="AD21" s="443">
        <f>((K21*(1-N21))-P21)/(K21*(1-N21))</f>
        <v>0.55088888215233045</v>
      </c>
      <c r="AE21" s="119"/>
      <c r="AF21" s="103"/>
      <c r="AG21" s="433"/>
      <c r="AH21" s="101">
        <v>699</v>
      </c>
      <c r="AI21" s="101">
        <v>699</v>
      </c>
      <c r="AJ21" s="101">
        <v>799</v>
      </c>
      <c r="AK21" s="487">
        <v>999</v>
      </c>
      <c r="AL21" s="693">
        <v>999</v>
      </c>
      <c r="AN21" s="23">
        <f>AL21/K21</f>
        <v>2.296551724137931</v>
      </c>
    </row>
    <row r="22" spans="1:40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IF('UK Prices'!D22=0,"",'UK Prices'!D22)</f>
        <v>Spun Poly Buttoned Pullover</v>
      </c>
      <c r="F22" s="103"/>
      <c r="G22" s="97"/>
      <c r="H22" s="97"/>
      <c r="I22" s="97"/>
      <c r="J22" s="124"/>
      <c r="K22" s="697">
        <v>340</v>
      </c>
      <c r="L22" s="61"/>
      <c r="M22" s="433"/>
      <c r="N22" s="88">
        <v>0.09</v>
      </c>
      <c r="O22" s="93"/>
      <c r="P22" s="115">
        <f>'Std Cst'!AM22</f>
        <v>127.51452540000001</v>
      </c>
      <c r="Q22" s="61"/>
      <c r="R22" s="93"/>
      <c r="S22" s="117"/>
      <c r="T22" s="117"/>
      <c r="U22" s="117"/>
      <c r="V22" s="118"/>
      <c r="W22" s="443">
        <f>(K22-P22)/K22</f>
        <v>0.62495727823529401</v>
      </c>
      <c r="X22" s="119"/>
      <c r="Y22" s="93"/>
      <c r="Z22" s="117"/>
      <c r="AA22" s="117"/>
      <c r="AB22" s="117"/>
      <c r="AC22" s="118"/>
      <c r="AD22" s="443">
        <f>((K22*(1-N22))-P22)/(K22*(1-N22))</f>
        <v>0.58786514091790554</v>
      </c>
      <c r="AE22" s="119"/>
      <c r="AF22" s="103"/>
      <c r="AG22" s="433"/>
      <c r="AH22" s="101"/>
      <c r="AI22" s="101"/>
      <c r="AJ22" s="101"/>
      <c r="AK22" s="487"/>
      <c r="AL22" s="693">
        <v>800</v>
      </c>
      <c r="AN22" s="23">
        <f t="shared" si="9"/>
        <v>2.3529411764705883</v>
      </c>
    </row>
    <row r="23" spans="1:40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IF('UK Prices'!D23=0,"",'UK Prices'!D23)</f>
        <v>Spun Poly V-neck Pullover</v>
      </c>
      <c r="F23" s="103"/>
      <c r="G23" s="97"/>
      <c r="H23" s="97"/>
      <c r="I23" s="97"/>
      <c r="J23" s="124"/>
      <c r="K23" s="692">
        <v>320</v>
      </c>
      <c r="L23" s="61"/>
      <c r="M23" s="433"/>
      <c r="N23" s="88">
        <v>0.09</v>
      </c>
      <c r="O23" s="93"/>
      <c r="P23" s="115">
        <f>'Std Cst'!AM23</f>
        <v>93.485993399999998</v>
      </c>
      <c r="Q23" s="61"/>
      <c r="R23" s="93"/>
      <c r="S23" s="117"/>
      <c r="T23" s="117"/>
      <c r="U23" s="117"/>
      <c r="V23" s="118"/>
      <c r="W23" s="443">
        <f t="shared" ref="W23" si="12">(K23-P23)/K23</f>
        <v>0.70785627062500001</v>
      </c>
      <c r="X23" s="119"/>
      <c r="Y23" s="93"/>
      <c r="Z23" s="117"/>
      <c r="AA23" s="117"/>
      <c r="AB23" s="117"/>
      <c r="AC23" s="118"/>
      <c r="AD23" s="443">
        <f t="shared" ref="AD23" si="13">((K23*(1-N23))-P23)/(K23*(1-N23))</f>
        <v>0.67896293475274727</v>
      </c>
      <c r="AE23" s="119"/>
      <c r="AF23" s="103"/>
      <c r="AG23" s="433"/>
      <c r="AH23" s="101"/>
      <c r="AI23" s="101"/>
      <c r="AJ23" s="101"/>
      <c r="AK23" s="487"/>
      <c r="AL23" s="693">
        <v>750</v>
      </c>
      <c r="AN23" s="23">
        <f t="shared" si="9"/>
        <v>2.34375</v>
      </c>
    </row>
    <row r="24" spans="1:40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IF('UK Prices'!D24=0,"",'UK Prices'!D24)</f>
        <v>FJ Spun Poly Vest</v>
      </c>
      <c r="G24" s="97"/>
      <c r="H24" s="97"/>
      <c r="I24" s="97"/>
      <c r="J24" s="124">
        <v>300</v>
      </c>
      <c r="K24" s="692">
        <v>300</v>
      </c>
      <c r="L24" s="61">
        <f>(K24-J24)/J24</f>
        <v>0</v>
      </c>
      <c r="M24" s="433"/>
      <c r="N24" s="88">
        <v>0.09</v>
      </c>
      <c r="O24" s="93"/>
      <c r="P24" s="115">
        <f>'Std Cst'!AM24</f>
        <v>106.94224799999999</v>
      </c>
      <c r="Q24" s="61"/>
      <c r="R24" s="93"/>
      <c r="S24" s="89"/>
      <c r="T24" s="89"/>
      <c r="U24" s="89"/>
      <c r="V24" s="68">
        <v>0.64402984000000008</v>
      </c>
      <c r="W24" s="443">
        <f>(K24-P24)/K24</f>
        <v>0.64352584000000002</v>
      </c>
      <c r="X24" s="119">
        <f>W24-V24</f>
        <v>-5.0400000000005996E-4</v>
      </c>
      <c r="Y24" s="93"/>
      <c r="Z24" s="61"/>
      <c r="AA24" s="61"/>
      <c r="AB24" s="61"/>
      <c r="AC24" s="116">
        <v>0.59083889655172417</v>
      </c>
      <c r="AD24" s="443">
        <f>((K24*(1-N24))-P24)/(K24*(1-N24))</f>
        <v>0.60827015384615379</v>
      </c>
      <c r="AE24" s="119">
        <f>AD24-AC24</f>
        <v>1.7431257294429625E-2</v>
      </c>
      <c r="AF24" s="103"/>
      <c r="AG24" s="433"/>
      <c r="AH24" s="101"/>
      <c r="AI24" s="101"/>
      <c r="AJ24" s="101"/>
      <c r="AK24" s="487">
        <v>795</v>
      </c>
      <c r="AL24" s="693">
        <v>700</v>
      </c>
      <c r="AN24" s="23">
        <f t="shared" si="9"/>
        <v>2.3333333333333335</v>
      </c>
    </row>
    <row r="25" spans="1:40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IF('UK Prices'!D25=0,"",'UK Prices'!D25)</f>
        <v>Double Layer Contrast Chill-Out</v>
      </c>
      <c r="F25" s="103"/>
      <c r="G25" s="97"/>
      <c r="H25" s="97"/>
      <c r="I25" s="97"/>
      <c r="J25" s="124"/>
      <c r="K25" s="692">
        <f>'[1]SEK Prices'!K24/1.25</f>
        <v>340</v>
      </c>
      <c r="L25" s="61"/>
      <c r="M25" s="433"/>
      <c r="N25" s="88">
        <v>0.09</v>
      </c>
      <c r="O25" s="93"/>
      <c r="P25" s="115">
        <f>'Std Cst'!AM25</f>
        <v>120.8702574</v>
      </c>
      <c r="Q25" s="61"/>
      <c r="R25" s="93"/>
      <c r="S25" s="117"/>
      <c r="T25" s="117"/>
      <c r="U25" s="117"/>
      <c r="V25" s="118"/>
      <c r="W25" s="443">
        <f>(K25-P25)/K25</f>
        <v>0.64449924294117644</v>
      </c>
      <c r="X25" s="119"/>
      <c r="Y25" s="93"/>
      <c r="Z25" s="117"/>
      <c r="AA25" s="117"/>
      <c r="AB25" s="117"/>
      <c r="AC25" s="118"/>
      <c r="AD25" s="443">
        <f>((K25*(1-N25))-P25)/(K25*(1-N25))</f>
        <v>0.60933982740788628</v>
      </c>
      <c r="AE25" s="119"/>
      <c r="AF25" s="103"/>
      <c r="AG25" s="433"/>
      <c r="AH25" s="101"/>
      <c r="AI25" s="101"/>
      <c r="AJ25" s="101"/>
      <c r="AK25" s="487"/>
      <c r="AL25" s="693">
        <v>800</v>
      </c>
      <c r="AN25" s="23">
        <f t="shared" si="9"/>
        <v>2.3529411764705883</v>
      </c>
    </row>
    <row r="26" spans="1:40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IF('UK Prices'!D26=0,"",'UK Prices'!D26)</f>
        <v>FJ Textured Chill-Out 1/4 zip</v>
      </c>
      <c r="G26" s="97">
        <v>293</v>
      </c>
      <c r="H26" s="97">
        <v>322</v>
      </c>
      <c r="I26" s="97">
        <v>322</v>
      </c>
      <c r="J26" s="124">
        <v>325</v>
      </c>
      <c r="K26" s="692">
        <v>340</v>
      </c>
      <c r="L26" s="61">
        <f t="shared" si="0"/>
        <v>4.6153846153846156E-2</v>
      </c>
      <c r="M26" s="433"/>
      <c r="N26" s="88">
        <v>0.09</v>
      </c>
      <c r="O26" s="93"/>
      <c r="P26" s="115">
        <f>'Std Cst'!AM26</f>
        <v>122.3822574</v>
      </c>
      <c r="Q26" s="61">
        <f>'Std Cst'!AN26</f>
        <v>2.6110599751557131E-4</v>
      </c>
      <c r="R26" s="93"/>
      <c r="S26" s="89">
        <v>0.59457578566552904</v>
      </c>
      <c r="T26" s="89"/>
      <c r="U26" s="89"/>
      <c r="V26" s="68">
        <v>0.6235375046153846</v>
      </c>
      <c r="W26" s="443">
        <f t="shared" ref="W26:W31" si="14">(K26-P26)/K26</f>
        <v>0.64005218411764697</v>
      </c>
      <c r="X26" s="119">
        <f t="shared" si="7"/>
        <v>1.6514679502262375E-2</v>
      </c>
      <c r="Y26" s="93"/>
      <c r="Z26" s="61">
        <v>0.53399515593738967</v>
      </c>
      <c r="AA26" s="61"/>
      <c r="AB26" s="61"/>
      <c r="AC26" s="116">
        <v>0.5672844880636605</v>
      </c>
      <c r="AD26" s="443">
        <f t="shared" ref="AD26:AD31" si="15">((K26*(1-N26))-P26)/(K26*(1-N26))</f>
        <v>0.60445294957983198</v>
      </c>
      <c r="AE26" s="119">
        <f t="shared" si="8"/>
        <v>3.716846151617148E-2</v>
      </c>
      <c r="AF26" s="103"/>
      <c r="AG26" s="433"/>
      <c r="AH26" s="101">
        <v>649</v>
      </c>
      <c r="AI26" s="101"/>
      <c r="AJ26" s="101"/>
      <c r="AK26" s="487">
        <v>845</v>
      </c>
      <c r="AL26" s="693">
        <v>800</v>
      </c>
      <c r="AN26" s="23">
        <f t="shared" si="9"/>
        <v>2.3529411764705883</v>
      </c>
    </row>
    <row r="27" spans="1:40" hidden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IF('UK Prices'!D27=0,"",'UK Prices'!D27)</f>
        <v>FJ Mixed Texture Sport Chill-Out 1/2 Zip</v>
      </c>
      <c r="G27" s="97"/>
      <c r="H27" s="97"/>
      <c r="I27" s="97"/>
      <c r="J27" s="124">
        <v>325</v>
      </c>
      <c r="K27" s="692"/>
      <c r="L27" s="61"/>
      <c r="M27" s="433"/>
      <c r="N27" s="88">
        <v>0.13</v>
      </c>
      <c r="O27" s="93"/>
      <c r="P27" s="115">
        <f>'Std Cst'!AM27</f>
        <v>134.03880000000001</v>
      </c>
      <c r="Q27" s="61">
        <f>'Std Cst'!AN27</f>
        <v>-1.9570087289544985E-2</v>
      </c>
      <c r="R27" s="93"/>
      <c r="S27" s="89">
        <v>0.59457578566552904</v>
      </c>
      <c r="T27" s="89"/>
      <c r="U27" s="89"/>
      <c r="V27" s="68">
        <v>0.5875729230769231</v>
      </c>
      <c r="W27" s="443"/>
      <c r="X27" s="119"/>
      <c r="Y27" s="93"/>
      <c r="Z27" s="61">
        <v>0.53399515593738967</v>
      </c>
      <c r="AA27" s="61"/>
      <c r="AB27" s="61"/>
      <c r="AC27" s="116">
        <v>0.52594588859416447</v>
      </c>
      <c r="AD27" s="443"/>
      <c r="AE27" s="119"/>
      <c r="AF27" s="103"/>
      <c r="AG27" s="433"/>
      <c r="AH27" s="101">
        <v>649</v>
      </c>
      <c r="AI27" s="101"/>
      <c r="AJ27" s="101"/>
      <c r="AK27" s="487">
        <v>845</v>
      </c>
      <c r="AL27" s="693"/>
      <c r="AN27" s="23" t="e">
        <f t="shared" si="9"/>
        <v>#DIV/0!</v>
      </c>
    </row>
    <row r="28" spans="1:40" hidden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IF('UK Prices'!D28=0,"",'UK Prices'!D28)</f>
        <v>FJ Chill-Out w/Chest Piping</v>
      </c>
      <c r="G28" s="97"/>
      <c r="H28" s="97"/>
      <c r="I28" s="97"/>
      <c r="J28" s="124">
        <v>325</v>
      </c>
      <c r="K28" s="692"/>
      <c r="L28" s="61"/>
      <c r="M28" s="433"/>
      <c r="N28" s="88">
        <v>0.13</v>
      </c>
      <c r="O28" s="93"/>
      <c r="P28" s="115">
        <f>'Std Cst'!AM28</f>
        <v>127.386</v>
      </c>
      <c r="Q28" s="61">
        <f>'Std Cst'!AN28</f>
        <v>-2.0571120383185676E-2</v>
      </c>
      <c r="R28" s="93"/>
      <c r="S28" s="89">
        <v>0.59457578566552904</v>
      </c>
      <c r="T28" s="89"/>
      <c r="U28" s="89"/>
      <c r="V28" s="68">
        <v>0.60804307692307691</v>
      </c>
      <c r="W28" s="443"/>
      <c r="X28" s="119"/>
      <c r="Y28" s="93"/>
      <c r="Z28" s="61">
        <v>0.53399515593738967</v>
      </c>
      <c r="AA28" s="61"/>
      <c r="AB28" s="61"/>
      <c r="AC28" s="116">
        <v>0.54947480106100799</v>
      </c>
      <c r="AD28" s="443"/>
      <c r="AE28" s="119"/>
      <c r="AF28" s="103"/>
      <c r="AG28" s="433"/>
      <c r="AH28" s="101">
        <v>649</v>
      </c>
      <c r="AI28" s="101"/>
      <c r="AJ28" s="101"/>
      <c r="AK28" s="487">
        <v>845</v>
      </c>
      <c r="AL28" s="693"/>
      <c r="AN28" s="23" t="e">
        <f t="shared" si="9"/>
        <v>#DIV/0!</v>
      </c>
    </row>
    <row r="29" spans="1:40" hidden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IF('UK Prices'!D29=0,"",'UK Prices'!D29)</f>
        <v>FJ Jersey Knit Track Jacket</v>
      </c>
      <c r="G29" s="97"/>
      <c r="H29" s="97">
        <v>307</v>
      </c>
      <c r="I29" s="97"/>
      <c r="J29" s="124">
        <v>325</v>
      </c>
      <c r="K29" s="692"/>
      <c r="L29" s="61"/>
      <c r="M29" s="433"/>
      <c r="N29" s="88">
        <v>0.13</v>
      </c>
      <c r="O29" s="93"/>
      <c r="P29" s="115">
        <f>'Std Cst'!AM29</f>
        <v>131.16600000000003</v>
      </c>
      <c r="Q29" s="61">
        <f>'Std Cst'!AN29</f>
        <v>-1.9990143416716205E-2</v>
      </c>
      <c r="R29" s="93"/>
      <c r="S29" s="117"/>
      <c r="T29" s="117">
        <v>0.56533013333333337</v>
      </c>
      <c r="U29" s="117"/>
      <c r="V29" s="118">
        <v>0.59641230769230758</v>
      </c>
      <c r="W29" s="443"/>
      <c r="X29" s="119"/>
      <c r="Y29" s="93"/>
      <c r="Z29" s="61"/>
      <c r="AA29" s="61">
        <v>0.50037946360153263</v>
      </c>
      <c r="AB29" s="61"/>
      <c r="AC29" s="116">
        <v>0.53610610079575582</v>
      </c>
      <c r="AD29" s="443"/>
      <c r="AE29" s="119"/>
      <c r="AF29" s="103"/>
      <c r="AG29" s="433"/>
      <c r="AH29" s="101">
        <v>649</v>
      </c>
      <c r="AI29" s="101">
        <v>649</v>
      </c>
      <c r="AJ29" s="101">
        <v>749</v>
      </c>
      <c r="AK29" s="487">
        <v>845</v>
      </c>
      <c r="AL29" s="693"/>
      <c r="AN29" s="23" t="e">
        <f t="shared" si="9"/>
        <v>#DIV/0!</v>
      </c>
    </row>
    <row r="30" spans="1:40" hidden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IF('UK Prices'!D30=0,"",'UK Prices'!D30)</f>
        <v>FJ Drop Needle Pullover 1/2 zip</v>
      </c>
      <c r="G30" s="97"/>
      <c r="H30" s="97">
        <v>307</v>
      </c>
      <c r="I30" s="97">
        <v>307</v>
      </c>
      <c r="J30" s="124">
        <v>315</v>
      </c>
      <c r="K30" s="692"/>
      <c r="L30" s="61"/>
      <c r="M30" s="433"/>
      <c r="N30" s="88">
        <v>0.13</v>
      </c>
      <c r="O30" s="93"/>
      <c r="P30" s="115">
        <f>'Std Cst'!AM30</f>
        <v>114.59</v>
      </c>
      <c r="Q30" s="61">
        <f>'Std Cst'!AN30</f>
        <v>0</v>
      </c>
      <c r="R30" s="93"/>
      <c r="S30" s="117"/>
      <c r="T30" s="117"/>
      <c r="U30" s="117"/>
      <c r="V30" s="118">
        <v>0.63622222222222224</v>
      </c>
      <c r="W30" s="443"/>
      <c r="X30" s="119"/>
      <c r="Y30" s="93"/>
      <c r="Z30" s="61"/>
      <c r="AA30" s="61"/>
      <c r="AB30" s="61"/>
      <c r="AC30" s="116">
        <v>0.58186462324393362</v>
      </c>
      <c r="AD30" s="443"/>
      <c r="AE30" s="119"/>
      <c r="AF30" s="103"/>
      <c r="AG30" s="433"/>
      <c r="AH30" s="101">
        <v>649</v>
      </c>
      <c r="AI30" s="101">
        <v>649</v>
      </c>
      <c r="AJ30" s="101">
        <v>749</v>
      </c>
      <c r="AK30" s="487">
        <v>845</v>
      </c>
      <c r="AL30" s="693"/>
      <c r="AN30" s="23" t="e">
        <f t="shared" si="9"/>
        <v>#DIV/0!</v>
      </c>
    </row>
    <row r="31" spans="1:40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IF('UK Prices'!D31=0,"",'UK Prices'!D31)</f>
        <v>FJ Sport Chill Out</v>
      </c>
      <c r="G31" s="97">
        <v>288</v>
      </c>
      <c r="H31" s="97">
        <v>288</v>
      </c>
      <c r="I31" s="97">
        <v>317</v>
      </c>
      <c r="J31" s="124">
        <v>325</v>
      </c>
      <c r="K31" s="692">
        <v>320</v>
      </c>
      <c r="L31" s="61"/>
      <c r="M31" s="433"/>
      <c r="N31" s="88">
        <v>0.09</v>
      </c>
      <c r="O31" s="93"/>
      <c r="P31" s="115">
        <f>'Std Cst'!AM31</f>
        <v>132.0505254</v>
      </c>
      <c r="Q31" s="61">
        <f>'Std Cst'!AN31</f>
        <v>2.4198412255300514E-4</v>
      </c>
      <c r="R31" s="93"/>
      <c r="S31" s="117">
        <v>0.62610416146834891</v>
      </c>
      <c r="T31" s="117">
        <v>0.56533013333333337</v>
      </c>
      <c r="U31" s="117">
        <v>0.60509488454258675</v>
      </c>
      <c r="V31" s="118">
        <v>0.5937889876923077</v>
      </c>
      <c r="W31" s="443">
        <f t="shared" si="14"/>
        <v>0.58734210812499998</v>
      </c>
      <c r="X31" s="119">
        <f t="shared" si="7"/>
        <v>-6.4468795673077173E-3</v>
      </c>
      <c r="Y31" s="93"/>
      <c r="Z31" s="61">
        <v>0.57023466835442405</v>
      </c>
      <c r="AA31" s="61">
        <v>0.50037946360153263</v>
      </c>
      <c r="AB31" s="61">
        <v>0.54608607418688138</v>
      </c>
      <c r="AC31" s="116">
        <v>0.53309079045092844</v>
      </c>
      <c r="AD31" s="443">
        <f t="shared" si="15"/>
        <v>0.5465297891483516</v>
      </c>
      <c r="AE31" s="119">
        <f t="shared" si="8"/>
        <v>1.3438998697423155E-2</v>
      </c>
      <c r="AF31" s="103"/>
      <c r="AG31" s="433"/>
      <c r="AH31" s="101">
        <v>649</v>
      </c>
      <c r="AI31" s="101">
        <v>649</v>
      </c>
      <c r="AJ31" s="101">
        <v>749</v>
      </c>
      <c r="AK31" s="487">
        <v>845</v>
      </c>
      <c r="AL31" s="693">
        <v>750</v>
      </c>
      <c r="AN31" s="23">
        <f t="shared" si="9"/>
        <v>2.34375</v>
      </c>
    </row>
    <row r="32" spans="1:40" hidden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IF('UK Prices'!D32=0,"",'UK Prices'!D32)</f>
        <v>FJ Sport Chill Out - American Golf</v>
      </c>
      <c r="G32" s="97"/>
      <c r="H32" s="97"/>
      <c r="I32" s="97"/>
      <c r="J32" s="124"/>
      <c r="K32" s="692"/>
      <c r="L32" s="61"/>
      <c r="M32" s="433"/>
      <c r="N32" s="88">
        <v>0.13</v>
      </c>
      <c r="O32" s="93"/>
      <c r="P32" s="115">
        <f>'Std Cst'!AM32</f>
        <v>132.52680000000001</v>
      </c>
      <c r="Q32" s="61">
        <f>'Std Cst'!AN32</f>
        <v>0</v>
      </c>
      <c r="R32" s="93"/>
      <c r="S32" s="117"/>
      <c r="T32" s="117"/>
      <c r="U32" s="117"/>
      <c r="V32" s="118"/>
      <c r="W32" s="443"/>
      <c r="X32" s="119">
        <f t="shared" si="7"/>
        <v>0</v>
      </c>
      <c r="Y32" s="93"/>
      <c r="Z32" s="61"/>
      <c r="AA32" s="61"/>
      <c r="AB32" s="61"/>
      <c r="AC32" s="116"/>
      <c r="AD32" s="443"/>
      <c r="AE32" s="119">
        <f t="shared" si="8"/>
        <v>0</v>
      </c>
      <c r="AF32" s="103"/>
      <c r="AG32" s="433"/>
      <c r="AH32" s="101"/>
      <c r="AI32" s="101"/>
      <c r="AJ32" s="101"/>
      <c r="AK32" s="487"/>
      <c r="AL32" s="693"/>
    </row>
    <row r="33" spans="1:40" x14ac:dyDescent="0.3">
      <c r="A33" s="206" t="str">
        <f>'ITMA Form Data'!A33</f>
        <v>MID LAYER - SHIRTS</v>
      </c>
      <c r="B33" s="206"/>
      <c r="C33" s="500"/>
      <c r="D33" s="19" t="str">
        <f>IF('UK Prices'!D33=0,"",'UK Prices'!D33)</f>
        <v>Shirts</v>
      </c>
      <c r="F33" s="102" t="s">
        <v>182</v>
      </c>
      <c r="G33" s="97"/>
      <c r="H33" s="97"/>
      <c r="I33" s="97"/>
      <c r="J33" s="124"/>
      <c r="K33" s="692"/>
      <c r="L33" s="61"/>
      <c r="M33" s="433"/>
      <c r="N33" s="88"/>
      <c r="O33" s="103"/>
      <c r="P33" s="115"/>
      <c r="Q33" s="61"/>
      <c r="R33" s="93"/>
      <c r="S33" s="89"/>
      <c r="T33" s="117"/>
      <c r="U33" s="117"/>
      <c r="V33" s="118"/>
      <c r="W33" s="443"/>
      <c r="X33" s="119"/>
      <c r="Y33" s="93"/>
      <c r="Z33" s="89"/>
      <c r="AA33" s="89"/>
      <c r="AB33" s="89"/>
      <c r="AC33" s="68"/>
      <c r="AD33" s="443"/>
      <c r="AE33" s="119"/>
      <c r="AF33" s="103"/>
      <c r="AG33" s="433"/>
      <c r="AH33" s="101"/>
      <c r="AI33" s="101"/>
      <c r="AJ33" s="101"/>
      <c r="AK33" s="487"/>
      <c r="AL33" s="693"/>
    </row>
    <row r="34" spans="1:40" x14ac:dyDescent="0.3">
      <c r="A34" s="332" t="str">
        <f>'ITMA Form Data'!A34</f>
        <v>Price Band 4 - Avg (2017 = 4, 2016 = 5, 2015 = 6, 2014 = 5)</v>
      </c>
      <c r="B34" s="19"/>
      <c r="C34" s="501"/>
      <c r="D34" s="19"/>
      <c r="F34" s="102">
        <v>4</v>
      </c>
      <c r="G34" s="97">
        <v>254</v>
      </c>
      <c r="H34" s="97">
        <v>250</v>
      </c>
      <c r="I34" s="97">
        <v>275</v>
      </c>
      <c r="J34" s="124">
        <v>290</v>
      </c>
      <c r="K34" s="692">
        <v>280</v>
      </c>
      <c r="L34" s="61">
        <f t="shared" ref="L34:L37" si="16">(K34-J34)/J34</f>
        <v>-3.4482758620689655E-2</v>
      </c>
      <c r="M34" s="433"/>
      <c r="N34" s="88">
        <v>0.09</v>
      </c>
      <c r="O34" s="103"/>
      <c r="P34" s="115"/>
      <c r="Q34" s="61"/>
      <c r="R34" s="93"/>
      <c r="S34" s="89">
        <v>0.68500000000000005</v>
      </c>
      <c r="T34" s="90">
        <v>0.57937403047619052</v>
      </c>
      <c r="U34" s="90">
        <v>0.61801671238934563</v>
      </c>
      <c r="V34" s="98">
        <v>0.65226392758620677</v>
      </c>
      <c r="W34" s="444">
        <f>AVERAGE(W38:W41)</f>
        <v>0.61065168785714286</v>
      </c>
      <c r="X34" s="119">
        <f t="shared" ref="X34:X37" si="17">W34-V34</f>
        <v>-4.1612239729063916E-2</v>
      </c>
      <c r="Y34" s="68"/>
      <c r="Z34" s="89"/>
      <c r="AA34" s="89">
        <v>0.51652187411056361</v>
      </c>
      <c r="AB34" s="89">
        <v>0.56093874987281112</v>
      </c>
      <c r="AC34" s="68">
        <v>0.60030336504161708</v>
      </c>
      <c r="AD34" s="444">
        <f>AVERAGE(AD38:AD41)</f>
        <v>0.5721447119309262</v>
      </c>
      <c r="AE34" s="119">
        <f t="shared" ref="AE34:AE37" si="18">AD34-AC34</f>
        <v>-2.8158653110690879E-2</v>
      </c>
      <c r="AF34" s="103"/>
      <c r="AG34" s="433"/>
      <c r="AH34" s="101"/>
      <c r="AI34" s="101"/>
      <c r="AJ34" s="101">
        <v>649</v>
      </c>
      <c r="AK34" s="487">
        <v>749</v>
      </c>
      <c r="AL34" s="693">
        <v>700</v>
      </c>
      <c r="AN34" s="23">
        <f t="shared" ref="AN34:AN37" si="19">AL34/K34</f>
        <v>2.5</v>
      </c>
    </row>
    <row r="35" spans="1:40" x14ac:dyDescent="0.3">
      <c r="A35" s="332" t="str">
        <f>'ITMA Form Data'!A35</f>
        <v>Price Band 3 - Avg (2017 = 7, 2016 = 8, 2015 = 7, 2014 = 4)</v>
      </c>
      <c r="B35" s="19"/>
      <c r="C35" s="501"/>
      <c r="D35" s="19"/>
      <c r="F35" s="102">
        <v>3</v>
      </c>
      <c r="G35" s="97">
        <v>230</v>
      </c>
      <c r="H35" s="97">
        <v>225</v>
      </c>
      <c r="I35" s="97">
        <v>248</v>
      </c>
      <c r="J35" s="124">
        <v>260</v>
      </c>
      <c r="K35" s="692">
        <v>260</v>
      </c>
      <c r="L35" s="61">
        <f t="shared" si="16"/>
        <v>0</v>
      </c>
      <c r="M35" s="433"/>
      <c r="N35" s="88">
        <v>0.09</v>
      </c>
      <c r="O35" s="103"/>
      <c r="P35" s="115"/>
      <c r="Q35" s="61"/>
      <c r="R35" s="93"/>
      <c r="S35" s="89">
        <v>0.64300000000000002</v>
      </c>
      <c r="T35" s="90">
        <v>0.59229190826666667</v>
      </c>
      <c r="U35" s="90">
        <v>0.62993341822873905</v>
      </c>
      <c r="V35" s="98">
        <v>0.59038840000000004</v>
      </c>
      <c r="W35" s="444">
        <f>AVERAGE(W42:W48)</f>
        <v>0.61019360615384621</v>
      </c>
      <c r="X35" s="119">
        <f t="shared" si="17"/>
        <v>1.9805206153846178E-2</v>
      </c>
      <c r="Y35" s="68"/>
      <c r="Z35" s="89"/>
      <c r="AA35" s="89">
        <v>0.53137000950191571</v>
      </c>
      <c r="AB35" s="89">
        <v>0.57463611290659655</v>
      </c>
      <c r="AC35" s="68">
        <v>0.52918206896551723</v>
      </c>
      <c r="AD35" s="444">
        <f>AVERAGE(AD42:AD48)</f>
        <v>0.56859215007349595</v>
      </c>
      <c r="AE35" s="119">
        <f t="shared" si="18"/>
        <v>3.9410081107978723E-2</v>
      </c>
      <c r="AF35" s="103"/>
      <c r="AG35" s="433"/>
      <c r="AH35" s="101"/>
      <c r="AI35" s="101"/>
      <c r="AJ35" s="101">
        <v>599</v>
      </c>
      <c r="AK35" s="487">
        <v>699</v>
      </c>
      <c r="AL35" s="693">
        <v>600</v>
      </c>
      <c r="AN35" s="23">
        <f t="shared" si="19"/>
        <v>2.3076923076923075</v>
      </c>
    </row>
    <row r="36" spans="1:40" x14ac:dyDescent="0.3">
      <c r="A36" s="332" t="str">
        <f>'ITMA Form Data'!A36</f>
        <v>Price Band 2 - Avg (2017 = 6, 2016 = 7, 2015 = 6, 2014 = 5)</v>
      </c>
      <c r="B36" s="19"/>
      <c r="C36" s="501"/>
      <c r="D36" s="19"/>
      <c r="F36" s="102">
        <v>2</v>
      </c>
      <c r="G36" s="97">
        <v>202</v>
      </c>
      <c r="H36" s="97">
        <v>200</v>
      </c>
      <c r="I36" s="97">
        <v>220.00000000000003</v>
      </c>
      <c r="J36" s="124">
        <v>230</v>
      </c>
      <c r="K36" s="692">
        <v>240</v>
      </c>
      <c r="L36" s="61">
        <f t="shared" si="16"/>
        <v>4.3478260869565216E-2</v>
      </c>
      <c r="M36" s="433"/>
      <c r="N36" s="88">
        <v>0.09</v>
      </c>
      <c r="O36" s="103"/>
      <c r="P36" s="115"/>
      <c r="Q36" s="61"/>
      <c r="R36" s="93"/>
      <c r="S36" s="89">
        <v>0.62</v>
      </c>
      <c r="T36" s="90">
        <v>0.58159127430095237</v>
      </c>
      <c r="U36" s="90">
        <v>0.6199515971114764</v>
      </c>
      <c r="V36" s="98">
        <v>0.60626557391304359</v>
      </c>
      <c r="W36" s="444">
        <f>AVERAGE(W49:W54)</f>
        <v>0.6240830650000001</v>
      </c>
      <c r="X36" s="119">
        <f t="shared" si="17"/>
        <v>1.7817491086956516E-2</v>
      </c>
      <c r="Y36" s="68"/>
      <c r="Z36" s="89"/>
      <c r="AA36" s="89">
        <v>0.51907043023097965</v>
      </c>
      <c r="AB36" s="89">
        <v>0.56316275530054782</v>
      </c>
      <c r="AC36" s="68">
        <v>0.54743169415292348</v>
      </c>
      <c r="AD36" s="444">
        <f>AVERAGE(AD49:AD54)</f>
        <v>0.58690446703296717</v>
      </c>
      <c r="AE36" s="119">
        <f t="shared" si="18"/>
        <v>3.9472772880043694E-2</v>
      </c>
      <c r="AF36" s="103"/>
      <c r="AG36" s="433"/>
      <c r="AH36" s="101"/>
      <c r="AI36" s="101"/>
      <c r="AJ36" s="101">
        <v>548.90000000000009</v>
      </c>
      <c r="AK36" s="487">
        <v>649</v>
      </c>
      <c r="AL36" s="693">
        <v>550</v>
      </c>
      <c r="AN36" s="23">
        <f t="shared" si="19"/>
        <v>2.2916666666666665</v>
      </c>
    </row>
    <row r="37" spans="1:40" x14ac:dyDescent="0.3">
      <c r="A37" s="332" t="str">
        <f>'ITMA Form Data'!A37</f>
        <v>Price Band 1 - Avg (2017 = 2, 2016 = 2, 2015 = 3, 2014 = 3)</v>
      </c>
      <c r="B37" s="19"/>
      <c r="C37" s="501"/>
      <c r="D37" s="19"/>
      <c r="F37" s="102">
        <v>1</v>
      </c>
      <c r="G37" s="97">
        <v>179</v>
      </c>
      <c r="H37" s="97">
        <v>175</v>
      </c>
      <c r="I37" s="97">
        <v>193</v>
      </c>
      <c r="J37" s="124">
        <v>200</v>
      </c>
      <c r="K37" s="692">
        <v>200</v>
      </c>
      <c r="L37" s="61">
        <f t="shared" si="16"/>
        <v>0</v>
      </c>
      <c r="M37" s="433"/>
      <c r="N37" s="88">
        <v>0.09</v>
      </c>
      <c r="O37" s="103"/>
      <c r="P37" s="115"/>
      <c r="Q37" s="61"/>
      <c r="R37" s="93"/>
      <c r="S37" s="89">
        <v>0.63400000000000001</v>
      </c>
      <c r="T37" s="90">
        <v>0.58620155779773242</v>
      </c>
      <c r="U37" s="90">
        <v>0.62431169959102306</v>
      </c>
      <c r="V37" s="98">
        <v>0.60929906499999997</v>
      </c>
      <c r="W37" s="444">
        <f>AVERAGE(W55:W56)</f>
        <v>0.60929906499999997</v>
      </c>
      <c r="X37" s="119">
        <f t="shared" si="17"/>
        <v>0</v>
      </c>
      <c r="Y37" s="68"/>
      <c r="Z37" s="89"/>
      <c r="AA37" s="89">
        <v>0.52436960666406029</v>
      </c>
      <c r="AB37" s="89">
        <v>0.56817436734600346</v>
      </c>
      <c r="AC37" s="68">
        <v>0.55091846551724144</v>
      </c>
      <c r="AD37" s="444">
        <f>AVERAGE(AD55:AD56)</f>
        <v>0.57065831318681326</v>
      </c>
      <c r="AE37" s="119">
        <f t="shared" si="18"/>
        <v>1.9739847669571819E-2</v>
      </c>
      <c r="AF37" s="103"/>
      <c r="AG37" s="433"/>
      <c r="AH37" s="101"/>
      <c r="AI37" s="101"/>
      <c r="AJ37" s="101">
        <v>499</v>
      </c>
      <c r="AK37" s="487">
        <v>549</v>
      </c>
      <c r="AL37" s="693">
        <v>500</v>
      </c>
      <c r="AN37" s="23">
        <f t="shared" si="19"/>
        <v>2.5</v>
      </c>
    </row>
    <row r="38" spans="1:40" x14ac:dyDescent="0.3">
      <c r="A38" s="681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IF('UK Prices'!D38=0,"",'UK Prices'!D38)</f>
        <v>Raglan Chest Stripe Pique</v>
      </c>
      <c r="F38" s="103">
        <v>4</v>
      </c>
      <c r="G38" s="97"/>
      <c r="H38" s="97"/>
      <c r="I38" s="97"/>
      <c r="J38" s="124"/>
      <c r="K38" s="692">
        <v>280</v>
      </c>
      <c r="L38" s="61"/>
      <c r="M38" s="433"/>
      <c r="N38" s="88">
        <v>0.09</v>
      </c>
      <c r="O38" s="93"/>
      <c r="P38" s="115">
        <f>'Std Cst'!AM38</f>
        <v>113.06212740000001</v>
      </c>
      <c r="Q38" s="61"/>
      <c r="R38" s="93"/>
      <c r="S38" s="117"/>
      <c r="T38" s="117"/>
      <c r="U38" s="117"/>
      <c r="V38" s="118"/>
      <c r="W38" s="443">
        <f>(K38-P38)/K38</f>
        <v>0.59620668785714281</v>
      </c>
      <c r="X38" s="119"/>
      <c r="Y38" s="93"/>
      <c r="Z38" s="117"/>
      <c r="AA38" s="117"/>
      <c r="AB38" s="117"/>
      <c r="AC38" s="118"/>
      <c r="AD38" s="443">
        <f>((K38*(1-N38))-P38)/(K38*(1-N38))</f>
        <v>0.55627108555729987</v>
      </c>
      <c r="AE38" s="119"/>
      <c r="AF38" s="103"/>
      <c r="AG38" s="433"/>
      <c r="AH38" s="101"/>
      <c r="AI38" s="101"/>
      <c r="AJ38" s="101"/>
      <c r="AK38" s="487"/>
      <c r="AL38" s="693">
        <v>700</v>
      </c>
    </row>
    <row r="39" spans="1:40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IF('UK Prices'!D39=0,"",'UK Prices'!D39)</f>
        <v>Stretch Pique w/Painted Stripes (A)</v>
      </c>
      <c r="F39" s="103">
        <v>4</v>
      </c>
      <c r="G39" s="97"/>
      <c r="H39" s="97"/>
      <c r="I39" s="97"/>
      <c r="J39" s="124"/>
      <c r="K39" s="692">
        <v>280</v>
      </c>
      <c r="L39" s="61"/>
      <c r="M39" s="433"/>
      <c r="N39" s="88">
        <v>0.09</v>
      </c>
      <c r="O39" s="93"/>
      <c r="P39" s="115">
        <f>'Std Cst'!AM39</f>
        <v>109.28212739999999</v>
      </c>
      <c r="Q39" s="61"/>
      <c r="R39" s="93"/>
      <c r="S39" s="117"/>
      <c r="T39" s="117"/>
      <c r="U39" s="117"/>
      <c r="V39" s="118"/>
      <c r="W39" s="443">
        <f>(K39-P39)/K39</f>
        <v>0.60970668785714288</v>
      </c>
      <c r="X39" s="119"/>
      <c r="Y39" s="93"/>
      <c r="Z39" s="117"/>
      <c r="AA39" s="117"/>
      <c r="AB39" s="117"/>
      <c r="AC39" s="118"/>
      <c r="AD39" s="443">
        <f>((K39*(1-N39))-P39)/(K39*(1-N39))</f>
        <v>0.57110625039246476</v>
      </c>
      <c r="AE39" s="119"/>
      <c r="AF39" s="103"/>
      <c r="AG39" s="433"/>
      <c r="AH39" s="101"/>
      <c r="AI39" s="101"/>
      <c r="AJ39" s="101"/>
      <c r="AK39" s="487"/>
      <c r="AL39" s="693">
        <v>700</v>
      </c>
    </row>
    <row r="40" spans="1:40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IF('UK Prices'!D40=0,"",'UK Prices'!D40)</f>
        <v>Stretch Lisle Colour Block Space Dye (A)</v>
      </c>
      <c r="F40" s="103">
        <v>4</v>
      </c>
      <c r="G40" s="97"/>
      <c r="H40" s="97"/>
      <c r="I40" s="97"/>
      <c r="J40" s="124"/>
      <c r="K40" s="692">
        <v>280</v>
      </c>
      <c r="L40" s="61"/>
      <c r="M40" s="433"/>
      <c r="N40" s="88">
        <v>0.09</v>
      </c>
      <c r="O40" s="93"/>
      <c r="P40" s="115">
        <f>'Std Cst'!AM40</f>
        <v>108.3749274</v>
      </c>
      <c r="Q40" s="61"/>
      <c r="R40" s="93"/>
      <c r="S40" s="117"/>
      <c r="T40" s="117"/>
      <c r="U40" s="117"/>
      <c r="V40" s="118"/>
      <c r="W40" s="443">
        <f t="shared" ref="W40:W54" si="20">(K40-P40)/K40</f>
        <v>0.6129466878571429</v>
      </c>
      <c r="X40" s="119"/>
      <c r="Y40" s="93"/>
      <c r="Z40" s="117"/>
      <c r="AA40" s="117"/>
      <c r="AB40" s="117"/>
      <c r="AC40" s="118"/>
      <c r="AD40" s="443">
        <f t="shared" ref="AD40:AD54" si="21">((K40*(1-N40))-P40)/(K40*(1-N40))</f>
        <v>0.57466668995290426</v>
      </c>
      <c r="AE40" s="119"/>
      <c r="AF40" s="103"/>
      <c r="AG40" s="433"/>
      <c r="AH40" s="101"/>
      <c r="AI40" s="101"/>
      <c r="AJ40" s="101"/>
      <c r="AK40" s="487"/>
      <c r="AL40" s="693">
        <v>700</v>
      </c>
    </row>
    <row r="41" spans="1:40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IF('UK Prices'!D41=0,"",'UK Prices'!D41)</f>
        <v>Heather Lisle Stripe (A)</v>
      </c>
      <c r="F41" s="103">
        <v>4</v>
      </c>
      <c r="G41" s="97"/>
      <c r="H41" s="97"/>
      <c r="I41" s="97"/>
      <c r="J41" s="124"/>
      <c r="K41" s="692">
        <v>280</v>
      </c>
      <c r="L41" s="61"/>
      <c r="M41" s="433"/>
      <c r="N41" s="88">
        <v>0.09</v>
      </c>
      <c r="O41" s="93"/>
      <c r="P41" s="115">
        <f>'Std Cst'!AM41</f>
        <v>105.35092739999999</v>
      </c>
      <c r="Q41" s="61"/>
      <c r="R41" s="93"/>
      <c r="S41" s="117"/>
      <c r="T41" s="117"/>
      <c r="U41" s="117"/>
      <c r="V41" s="118"/>
      <c r="W41" s="443">
        <f t="shared" si="20"/>
        <v>0.62374668785714293</v>
      </c>
      <c r="X41" s="119"/>
      <c r="Y41" s="93"/>
      <c r="Z41" s="117"/>
      <c r="AA41" s="117"/>
      <c r="AB41" s="117"/>
      <c r="AC41" s="118"/>
      <c r="AD41" s="443">
        <f t="shared" si="21"/>
        <v>0.58653482182103622</v>
      </c>
      <c r="AE41" s="119"/>
      <c r="AF41" s="103"/>
      <c r="AG41" s="433"/>
      <c r="AH41" s="101"/>
      <c r="AI41" s="101"/>
      <c r="AJ41" s="101"/>
      <c r="AK41" s="487"/>
      <c r="AL41" s="693">
        <v>700</v>
      </c>
    </row>
    <row r="42" spans="1:40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IF('UK Prices'!D42=0,"",'UK Prices'!D42)</f>
        <v>Pique Chest Stripe w/ Self Collar (T)</v>
      </c>
      <c r="F42" s="103">
        <v>3</v>
      </c>
      <c r="G42" s="97"/>
      <c r="H42" s="97"/>
      <c r="I42" s="97"/>
      <c r="J42" s="124">
        <v>260</v>
      </c>
      <c r="K42" s="692">
        <v>260</v>
      </c>
      <c r="L42" s="61"/>
      <c r="M42" s="433"/>
      <c r="N42" s="88">
        <v>0.13</v>
      </c>
      <c r="O42" s="93"/>
      <c r="P42" s="115">
        <f>'Std Cst'!AM42</f>
        <v>109.83846239999998</v>
      </c>
      <c r="Q42" s="61"/>
      <c r="R42" s="93"/>
      <c r="S42" s="117"/>
      <c r="T42" s="117"/>
      <c r="U42" s="117"/>
      <c r="V42" s="118">
        <v>0.57799999999999996</v>
      </c>
      <c r="W42" s="443">
        <f t="shared" si="20"/>
        <v>0.57754437538461545</v>
      </c>
      <c r="X42" s="119"/>
      <c r="Y42" s="93"/>
      <c r="Z42" s="117"/>
      <c r="AA42" s="117"/>
      <c r="AB42" s="117"/>
      <c r="AC42" s="118">
        <v>0.51400000000000001</v>
      </c>
      <c r="AD42" s="443">
        <f t="shared" si="21"/>
        <v>0.5144188222811672</v>
      </c>
      <c r="AE42" s="119"/>
      <c r="AF42" s="103"/>
      <c r="AG42" s="433"/>
      <c r="AH42" s="101">
        <v>499</v>
      </c>
      <c r="AI42" s="101">
        <v>499</v>
      </c>
      <c r="AJ42" s="101">
        <v>548.90000000000009</v>
      </c>
      <c r="AK42" s="487">
        <v>699</v>
      </c>
      <c r="AL42" s="693">
        <v>600</v>
      </c>
    </row>
    <row r="43" spans="1:40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IF('UK Prices'!D43=0,"",'UK Prices'!D43)</f>
        <v>Stretch Pique All Colours Chest Stripe (T)</v>
      </c>
      <c r="F43" s="103">
        <v>3</v>
      </c>
      <c r="G43" s="97"/>
      <c r="H43" s="97"/>
      <c r="I43" s="97"/>
      <c r="J43" s="124"/>
      <c r="K43" s="692">
        <v>260</v>
      </c>
      <c r="L43" s="61"/>
      <c r="M43" s="433"/>
      <c r="N43" s="88">
        <v>0.09</v>
      </c>
      <c r="O43" s="93"/>
      <c r="P43" s="115">
        <f>'Std Cst'!AM43</f>
        <v>104.39526239999999</v>
      </c>
      <c r="Q43" s="61"/>
      <c r="R43" s="93"/>
      <c r="S43" s="117"/>
      <c r="T43" s="117"/>
      <c r="U43" s="117"/>
      <c r="V43" s="118"/>
      <c r="W43" s="443">
        <f>(K43-P43)/K43</f>
        <v>0.59847976000000003</v>
      </c>
      <c r="X43" s="119"/>
      <c r="Y43" s="93"/>
      <c r="Z43" s="117"/>
      <c r="AA43" s="117"/>
      <c r="AB43" s="117"/>
      <c r="AC43" s="118"/>
      <c r="AD43" s="443">
        <f>((K43*(1-N43))-P43)/(K43*(1-N43))</f>
        <v>0.55876896703296697</v>
      </c>
      <c r="AE43" s="119"/>
      <c r="AF43" s="103"/>
      <c r="AG43" s="433"/>
      <c r="AH43" s="101"/>
      <c r="AI43" s="101"/>
      <c r="AJ43" s="101"/>
      <c r="AK43" s="487"/>
      <c r="AL43" s="693">
        <v>600</v>
      </c>
    </row>
    <row r="44" spans="1:40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IF('UK Prices'!D44=0,"",'UK Prices'!D44)</f>
        <v>Stretch Pique Double Space Dye Chest Stripe (A)</v>
      </c>
      <c r="F44" s="103">
        <v>3</v>
      </c>
      <c r="G44" s="97"/>
      <c r="H44" s="97"/>
      <c r="I44" s="97"/>
      <c r="J44" s="124"/>
      <c r="K44" s="692">
        <v>260</v>
      </c>
      <c r="L44" s="61"/>
      <c r="M44" s="433"/>
      <c r="N44" s="88">
        <v>0.09</v>
      </c>
      <c r="O44" s="93"/>
      <c r="P44" s="115">
        <f>'Std Cst'!AM44</f>
        <v>104.39526239999999</v>
      </c>
      <c r="Q44" s="61"/>
      <c r="R44" s="93"/>
      <c r="S44" s="117"/>
      <c r="T44" s="117"/>
      <c r="U44" s="117"/>
      <c r="V44" s="118"/>
      <c r="W44" s="443">
        <f t="shared" si="20"/>
        <v>0.59847976000000003</v>
      </c>
      <c r="X44" s="119"/>
      <c r="Y44" s="93"/>
      <c r="Z44" s="117"/>
      <c r="AA44" s="117"/>
      <c r="AB44" s="117"/>
      <c r="AC44" s="118"/>
      <c r="AD44" s="443">
        <f t="shared" si="21"/>
        <v>0.55876896703296697</v>
      </c>
      <c r="AE44" s="119"/>
      <c r="AF44" s="103"/>
      <c r="AG44" s="433"/>
      <c r="AH44" s="101"/>
      <c r="AI44" s="101"/>
      <c r="AJ44" s="101"/>
      <c r="AK44" s="487"/>
      <c r="AL44" s="693">
        <v>600</v>
      </c>
    </row>
    <row r="45" spans="1:40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IF('UK Prices'!D45=0,"",'UK Prices'!D45)</f>
        <v>Smooth Pique Chest Stripe (T)</v>
      </c>
      <c r="F45" s="103">
        <v>3</v>
      </c>
      <c r="G45" s="97"/>
      <c r="H45" s="97"/>
      <c r="I45" s="97"/>
      <c r="J45" s="124"/>
      <c r="K45" s="692">
        <v>260</v>
      </c>
      <c r="L45" s="61"/>
      <c r="M45" s="433"/>
      <c r="N45" s="88">
        <v>0.09</v>
      </c>
      <c r="O45" s="93"/>
      <c r="P45" s="115">
        <f>'Std Cst'!AM45</f>
        <v>103.63926240000001</v>
      </c>
      <c r="Q45" s="61"/>
      <c r="R45" s="93"/>
      <c r="S45" s="117"/>
      <c r="T45" s="117"/>
      <c r="U45" s="117"/>
      <c r="V45" s="118"/>
      <c r="W45" s="443">
        <f t="shared" si="20"/>
        <v>0.60138745230769231</v>
      </c>
      <c r="X45" s="119"/>
      <c r="Y45" s="93"/>
      <c r="Z45" s="117"/>
      <c r="AA45" s="117"/>
      <c r="AB45" s="117"/>
      <c r="AC45" s="118"/>
      <c r="AD45" s="443">
        <f t="shared" si="21"/>
        <v>0.56196423330515632</v>
      </c>
      <c r="AE45" s="119"/>
      <c r="AF45" s="103"/>
      <c r="AG45" s="433"/>
      <c r="AH45" s="101"/>
      <c r="AI45" s="101"/>
      <c r="AJ45" s="101"/>
      <c r="AK45" s="487"/>
      <c r="AL45" s="693">
        <v>600</v>
      </c>
    </row>
    <row r="46" spans="1:40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IF('UK Prices'!D46=0,"",'UK Prices'!D46)</f>
        <v>Birdseye Pique w/Circle Print Trim (A)</v>
      </c>
      <c r="F46" s="103">
        <v>3</v>
      </c>
      <c r="G46" s="97"/>
      <c r="H46" s="97"/>
      <c r="I46" s="97"/>
      <c r="J46" s="124"/>
      <c r="K46" s="692">
        <v>260</v>
      </c>
      <c r="L46" s="61"/>
      <c r="M46" s="433"/>
      <c r="N46" s="88">
        <v>0.09</v>
      </c>
      <c r="O46" s="93"/>
      <c r="P46" s="115">
        <f>'Std Cst'!AM46</f>
        <v>99.254462400000008</v>
      </c>
      <c r="Q46" s="61"/>
      <c r="R46" s="93"/>
      <c r="S46" s="117"/>
      <c r="T46" s="117"/>
      <c r="U46" s="117"/>
      <c r="V46" s="118"/>
      <c r="W46" s="443">
        <f t="shared" si="20"/>
        <v>0.61825206769230756</v>
      </c>
      <c r="X46" s="119"/>
      <c r="Y46" s="93"/>
      <c r="Z46" s="117"/>
      <c r="AA46" s="117"/>
      <c r="AB46" s="117"/>
      <c r="AC46" s="118"/>
      <c r="AD46" s="443">
        <f t="shared" si="21"/>
        <v>0.58049677768385466</v>
      </c>
      <c r="AE46" s="119"/>
      <c r="AF46" s="103"/>
      <c r="AG46" s="433"/>
      <c r="AH46" s="101"/>
      <c r="AI46" s="101"/>
      <c r="AJ46" s="101"/>
      <c r="AK46" s="487"/>
      <c r="AL46" s="693">
        <v>600</v>
      </c>
    </row>
    <row r="47" spans="1:40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IF('UK Prices'!D47=0,"",'UK Prices'!D47)</f>
        <v>Smooth Pique w/Half Band Cuff (A)</v>
      </c>
      <c r="F47" s="103">
        <v>3</v>
      </c>
      <c r="G47" s="97"/>
      <c r="H47" s="97"/>
      <c r="I47" s="97"/>
      <c r="J47" s="124"/>
      <c r="K47" s="692">
        <v>260</v>
      </c>
      <c r="L47" s="61"/>
      <c r="M47" s="433"/>
      <c r="N47" s="88">
        <v>0.09</v>
      </c>
      <c r="O47" s="93"/>
      <c r="P47" s="115">
        <f>'Std Cst'!AM47</f>
        <v>95.474462399999993</v>
      </c>
      <c r="Q47" s="61"/>
      <c r="R47" s="93"/>
      <c r="S47" s="117"/>
      <c r="T47" s="117"/>
      <c r="U47" s="117"/>
      <c r="V47" s="118"/>
      <c r="W47" s="443">
        <f t="shared" si="20"/>
        <v>0.63279052923076928</v>
      </c>
      <c r="X47" s="119"/>
      <c r="Y47" s="93"/>
      <c r="Z47" s="117"/>
      <c r="AA47" s="117"/>
      <c r="AB47" s="117"/>
      <c r="AC47" s="118"/>
      <c r="AD47" s="443">
        <f t="shared" si="21"/>
        <v>0.59647310904480133</v>
      </c>
      <c r="AE47" s="119"/>
      <c r="AF47" s="103"/>
      <c r="AG47" s="433"/>
      <c r="AH47" s="101"/>
      <c r="AI47" s="101"/>
      <c r="AJ47" s="101"/>
      <c r="AK47" s="487"/>
      <c r="AL47" s="693">
        <v>600</v>
      </c>
    </row>
    <row r="48" spans="1:40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IF('UK Prices'!D48=0,"",'UK Prices'!D48)</f>
        <v>Stretch Pique Colour Block &amp; Contrast Trim (A)</v>
      </c>
      <c r="F48" s="103">
        <v>3</v>
      </c>
      <c r="G48" s="97"/>
      <c r="H48" s="97"/>
      <c r="I48" s="97"/>
      <c r="J48" s="124"/>
      <c r="K48" s="692">
        <v>260</v>
      </c>
      <c r="L48" s="61"/>
      <c r="M48" s="433"/>
      <c r="N48" s="88">
        <v>0.09</v>
      </c>
      <c r="O48" s="93"/>
      <c r="P48" s="115">
        <f>'Std Cst'!AM48</f>
        <v>92.450462399999992</v>
      </c>
      <c r="Q48" s="61"/>
      <c r="R48" s="93"/>
      <c r="S48" s="117"/>
      <c r="T48" s="117"/>
      <c r="U48" s="117"/>
      <c r="V48" s="118"/>
      <c r="W48" s="443">
        <f t="shared" si="20"/>
        <v>0.64442129846153851</v>
      </c>
      <c r="X48" s="119"/>
      <c r="Y48" s="93"/>
      <c r="Z48" s="117"/>
      <c r="AA48" s="117"/>
      <c r="AB48" s="117"/>
      <c r="AC48" s="118"/>
      <c r="AD48" s="443">
        <f t="shared" si="21"/>
        <v>0.60925417413355876</v>
      </c>
      <c r="AE48" s="119"/>
      <c r="AF48" s="103"/>
      <c r="AG48" s="433"/>
      <c r="AH48" s="101"/>
      <c r="AI48" s="101"/>
      <c r="AJ48" s="101"/>
      <c r="AK48" s="487"/>
      <c r="AL48" s="693">
        <v>600</v>
      </c>
    </row>
    <row r="49" spans="1:38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IF('UK Prices'!D49=0,"",'UK Prices'!D49)</f>
        <v>Stretch Lisle Tie Print (A)</v>
      </c>
      <c r="F49" s="103">
        <v>2</v>
      </c>
      <c r="G49" s="97"/>
      <c r="H49" s="97"/>
      <c r="I49" s="97"/>
      <c r="J49" s="124"/>
      <c r="K49" s="692">
        <v>240</v>
      </c>
      <c r="L49" s="61"/>
      <c r="M49" s="433"/>
      <c r="N49" s="88">
        <v>0.09</v>
      </c>
      <c r="O49" s="93"/>
      <c r="P49" s="115">
        <f>'Std Cst'!AM49</f>
        <v>92.059664400000003</v>
      </c>
      <c r="Q49" s="61"/>
      <c r="R49" s="93"/>
      <c r="S49" s="117"/>
      <c r="T49" s="117"/>
      <c r="U49" s="117"/>
      <c r="V49" s="118"/>
      <c r="W49" s="443">
        <f t="shared" si="20"/>
        <v>0.61641806499999996</v>
      </c>
      <c r="X49" s="119"/>
      <c r="Y49" s="93"/>
      <c r="Z49" s="117"/>
      <c r="AA49" s="117"/>
      <c r="AB49" s="117"/>
      <c r="AC49" s="118"/>
      <c r="AD49" s="443">
        <f t="shared" si="21"/>
        <v>0.57848139010989008</v>
      </c>
      <c r="AE49" s="119"/>
      <c r="AF49" s="103"/>
      <c r="AG49" s="433"/>
      <c r="AH49" s="101"/>
      <c r="AI49" s="101"/>
      <c r="AJ49" s="101"/>
      <c r="AK49" s="487"/>
      <c r="AL49" s="693">
        <v>550</v>
      </c>
    </row>
    <row r="50" spans="1:38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IF('UK Prices'!D50=0,"",'UK Prices'!D50)</f>
        <v>Stretch Lisle Open Stripe (T)</v>
      </c>
      <c r="F50" s="103">
        <v>2</v>
      </c>
      <c r="G50" s="97"/>
      <c r="H50" s="97"/>
      <c r="I50" s="97"/>
      <c r="J50" s="124"/>
      <c r="K50" s="692">
        <v>240</v>
      </c>
      <c r="L50" s="61"/>
      <c r="M50" s="433"/>
      <c r="N50" s="88">
        <v>0.09</v>
      </c>
      <c r="O50" s="93"/>
      <c r="P50" s="115">
        <f>'Std Cst'!AM50</f>
        <v>101.13166439999999</v>
      </c>
      <c r="Q50" s="61"/>
      <c r="R50" s="93"/>
      <c r="S50" s="117"/>
      <c r="T50" s="117"/>
      <c r="U50" s="117"/>
      <c r="V50" s="118"/>
      <c r="W50" s="443">
        <f>(K50-P50)/K50</f>
        <v>0.57861806500000013</v>
      </c>
      <c r="X50" s="119"/>
      <c r="Y50" s="93"/>
      <c r="Z50" s="117"/>
      <c r="AA50" s="117"/>
      <c r="AB50" s="117"/>
      <c r="AC50" s="118"/>
      <c r="AD50" s="443">
        <f>((K50*(1-N50))-P50)/(K50*(1-N50))</f>
        <v>0.53694292857142867</v>
      </c>
      <c r="AE50" s="119"/>
      <c r="AF50" s="103"/>
      <c r="AG50" s="433"/>
      <c r="AH50" s="101"/>
      <c r="AI50" s="101"/>
      <c r="AJ50" s="101"/>
      <c r="AK50" s="487"/>
      <c r="AL50" s="693">
        <v>550</v>
      </c>
    </row>
    <row r="51" spans="1:38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IF('UK Prices'!D51=0,"",'UK Prices'!D51)</f>
        <v>Stretch Pique w/FJ Chest Logo (A)</v>
      </c>
      <c r="F51" s="103">
        <v>2</v>
      </c>
      <c r="G51" s="97"/>
      <c r="H51" s="97"/>
      <c r="I51" s="97"/>
      <c r="J51" s="124"/>
      <c r="K51" s="692">
        <v>240</v>
      </c>
      <c r="L51" s="61"/>
      <c r="M51" s="433"/>
      <c r="N51" s="88">
        <v>0.09</v>
      </c>
      <c r="O51" s="93"/>
      <c r="P51" s="115">
        <f>'Std Cst'!AM51</f>
        <v>87.67486439999999</v>
      </c>
      <c r="Q51" s="61"/>
      <c r="R51" s="93"/>
      <c r="S51" s="117"/>
      <c r="T51" s="117"/>
      <c r="U51" s="117"/>
      <c r="V51" s="118"/>
      <c r="W51" s="443">
        <f>(K51-P51)/K51</f>
        <v>0.63468806500000008</v>
      </c>
      <c r="X51" s="119"/>
      <c r="Y51" s="93"/>
      <c r="Z51" s="117"/>
      <c r="AA51" s="117"/>
      <c r="AB51" s="117"/>
      <c r="AC51" s="118"/>
      <c r="AD51" s="443">
        <f>((K51*(1-N51))-P51)/(K51*(1-N51))</f>
        <v>0.5985583131868133</v>
      </c>
      <c r="AE51" s="119"/>
      <c r="AF51" s="103"/>
      <c r="AG51" s="433"/>
      <c r="AH51" s="101"/>
      <c r="AI51" s="101"/>
      <c r="AJ51" s="101"/>
      <c r="AK51" s="487"/>
      <c r="AL51" s="693">
        <v>550</v>
      </c>
    </row>
    <row r="52" spans="1:38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IF('UK Prices'!D52=0,"",'UK Prices'!D52)</f>
        <v>Smooth Pique w/Collar &amp; Sleeve Stripes (A)</v>
      </c>
      <c r="F52" s="103">
        <v>2</v>
      </c>
      <c r="G52" s="97"/>
      <c r="H52" s="97"/>
      <c r="I52" s="97"/>
      <c r="J52" s="124"/>
      <c r="K52" s="692">
        <v>240</v>
      </c>
      <c r="L52" s="61"/>
      <c r="M52" s="433"/>
      <c r="N52" s="88">
        <v>0.09</v>
      </c>
      <c r="O52" s="93"/>
      <c r="P52" s="115">
        <f>'Std Cst'!AM52</f>
        <v>89.035664400000002</v>
      </c>
      <c r="Q52" s="61"/>
      <c r="R52" s="93"/>
      <c r="S52" s="117"/>
      <c r="T52" s="117"/>
      <c r="U52" s="117"/>
      <c r="V52" s="118"/>
      <c r="W52" s="443">
        <f t="shared" si="20"/>
        <v>0.62901806500000002</v>
      </c>
      <c r="X52" s="119"/>
      <c r="Y52" s="93"/>
      <c r="Z52" s="117"/>
      <c r="AA52" s="117"/>
      <c r="AB52" s="117"/>
      <c r="AC52" s="118"/>
      <c r="AD52" s="443">
        <f t="shared" si="21"/>
        <v>0.59232754395604392</v>
      </c>
      <c r="AE52" s="119"/>
      <c r="AF52" s="103"/>
      <c r="AG52" s="433"/>
      <c r="AH52" s="101"/>
      <c r="AI52" s="101"/>
      <c r="AJ52" s="101"/>
      <c r="AK52" s="487"/>
      <c r="AL52" s="693">
        <v>550</v>
      </c>
    </row>
    <row r="53" spans="1:38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IF('UK Prices'!D53=0,"",'UK Prices'!D53)</f>
        <v>Stretch Pique w/Lisle Tie Print Trim (A)</v>
      </c>
      <c r="F53" s="103">
        <v>2</v>
      </c>
      <c r="G53" s="97"/>
      <c r="H53" s="97"/>
      <c r="I53" s="97"/>
      <c r="J53" s="124"/>
      <c r="K53" s="692">
        <v>240</v>
      </c>
      <c r="L53" s="61"/>
      <c r="M53" s="433"/>
      <c r="N53" s="88">
        <v>0.09</v>
      </c>
      <c r="O53" s="93"/>
      <c r="P53" s="115">
        <f>'Std Cst'!AM53</f>
        <v>87.67486439999999</v>
      </c>
      <c r="Q53" s="61"/>
      <c r="R53" s="93"/>
      <c r="S53" s="117"/>
      <c r="T53" s="117"/>
      <c r="U53" s="117"/>
      <c r="V53" s="118"/>
      <c r="W53" s="443">
        <f t="shared" si="20"/>
        <v>0.63468806500000008</v>
      </c>
      <c r="X53" s="119"/>
      <c r="Y53" s="93"/>
      <c r="Z53" s="117"/>
      <c r="AA53" s="117"/>
      <c r="AB53" s="117"/>
      <c r="AC53" s="118"/>
      <c r="AD53" s="443">
        <f t="shared" si="21"/>
        <v>0.5985583131868133</v>
      </c>
      <c r="AE53" s="119"/>
      <c r="AF53" s="103"/>
      <c r="AG53" s="433"/>
      <c r="AH53" s="101"/>
      <c r="AI53" s="101"/>
      <c r="AJ53" s="101"/>
      <c r="AK53" s="487"/>
      <c r="AL53" s="693">
        <v>550</v>
      </c>
    </row>
    <row r="54" spans="1:38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IF('UK Prices'!D54=0,"",'UK Prices'!D54)</f>
        <v>Stretch Jacquard Geometric (T)</v>
      </c>
      <c r="F54" s="103">
        <v>2</v>
      </c>
      <c r="G54" s="97"/>
      <c r="H54" s="97"/>
      <c r="I54" s="97"/>
      <c r="J54" s="124"/>
      <c r="K54" s="692">
        <v>240</v>
      </c>
      <c r="L54" s="61"/>
      <c r="M54" s="433"/>
      <c r="N54" s="88">
        <v>0.09</v>
      </c>
      <c r="O54" s="93"/>
      <c r="P54" s="115">
        <f>'Std Cst'!AM54</f>
        <v>83.7436644</v>
      </c>
      <c r="Q54" s="61"/>
      <c r="R54" s="93"/>
      <c r="S54" s="117"/>
      <c r="T54" s="117"/>
      <c r="U54" s="117"/>
      <c r="V54" s="118"/>
      <c r="W54" s="443">
        <f t="shared" si="20"/>
        <v>0.65106806500000003</v>
      </c>
      <c r="X54" s="119"/>
      <c r="Y54" s="93"/>
      <c r="Z54" s="117"/>
      <c r="AA54" s="117"/>
      <c r="AB54" s="117"/>
      <c r="AC54" s="118"/>
      <c r="AD54" s="443">
        <f t="shared" si="21"/>
        <v>0.6165583131868132</v>
      </c>
      <c r="AE54" s="119"/>
      <c r="AF54" s="103"/>
      <c r="AG54" s="433"/>
      <c r="AH54" s="101"/>
      <c r="AI54" s="101"/>
      <c r="AJ54" s="101"/>
      <c r="AK54" s="487"/>
      <c r="AL54" s="693">
        <v>550</v>
      </c>
    </row>
    <row r="55" spans="1:38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IF('UK Prices'!D55=0,"",'UK Prices'!D55)</f>
        <v>Stretch Pique (T)</v>
      </c>
      <c r="F55" s="102">
        <v>1</v>
      </c>
      <c r="G55" s="97">
        <v>179</v>
      </c>
      <c r="H55" s="97">
        <v>175</v>
      </c>
      <c r="I55" s="97">
        <v>193</v>
      </c>
      <c r="J55" s="124">
        <v>200</v>
      </c>
      <c r="K55" s="692">
        <v>200</v>
      </c>
      <c r="L55" s="61">
        <f t="shared" ref="L55" si="22">(K55-J55)/J55</f>
        <v>0</v>
      </c>
      <c r="M55" s="433"/>
      <c r="N55" s="88">
        <v>0.09</v>
      </c>
      <c r="O55" s="103"/>
      <c r="P55" s="115">
        <f>'Std Cst'!AM55</f>
        <v>76.628186999999997</v>
      </c>
      <c r="Q55" s="61">
        <f>'Std Cst'!AN55</f>
        <v>0</v>
      </c>
      <c r="R55" s="93"/>
      <c r="S55" s="117">
        <v>0.65085232926995562</v>
      </c>
      <c r="T55" s="117">
        <v>0.58478453028571431</v>
      </c>
      <c r="U55" s="117">
        <v>0.62350928911917103</v>
      </c>
      <c r="V55" s="118">
        <v>0.61685906499999998</v>
      </c>
      <c r="W55" s="443">
        <f t="shared" ref="W55" si="23">(K55-P55)/K55</f>
        <v>0.61685906499999998</v>
      </c>
      <c r="X55" s="119">
        <f>W55-V55</f>
        <v>0</v>
      </c>
      <c r="Y55" s="93"/>
      <c r="Z55" s="61">
        <v>0.59868083824132834</v>
      </c>
      <c r="AA55" s="61">
        <v>0.52274083940886695</v>
      </c>
      <c r="AB55" s="61">
        <v>0.56725205645881727</v>
      </c>
      <c r="AC55" s="116">
        <v>0.55960812068965515</v>
      </c>
      <c r="AD55" s="443">
        <f t="shared" ref="AD55" si="24">((K55*(1-N55))-P55)/(K55*(1-N55))</f>
        <v>0.5789660054945055</v>
      </c>
      <c r="AE55" s="119">
        <f>AD55-AC55</f>
        <v>1.9357884804850345E-2</v>
      </c>
      <c r="AF55" s="103"/>
      <c r="AG55" s="433"/>
      <c r="AH55" s="101">
        <v>399</v>
      </c>
      <c r="AI55" s="101">
        <v>449</v>
      </c>
      <c r="AJ55" s="101">
        <v>499</v>
      </c>
      <c r="AK55" s="487">
        <v>549</v>
      </c>
      <c r="AL55" s="693">
        <v>500</v>
      </c>
    </row>
    <row r="56" spans="1:38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IF('UK Prices'!D56=0,"",'UK Prices'!D56)</f>
        <v>Stretch Pique (A)</v>
      </c>
      <c r="F56" s="102">
        <v>1</v>
      </c>
      <c r="G56" s="97">
        <v>179</v>
      </c>
      <c r="H56" s="97">
        <v>175</v>
      </c>
      <c r="I56" s="97">
        <v>193</v>
      </c>
      <c r="J56" s="124">
        <v>200</v>
      </c>
      <c r="K56" s="692">
        <v>200</v>
      </c>
      <c r="L56" s="61">
        <f>(K56-J56)/J56</f>
        <v>0</v>
      </c>
      <c r="M56" s="433"/>
      <c r="N56" s="88">
        <v>0.09</v>
      </c>
      <c r="O56" s="103"/>
      <c r="P56" s="115">
        <f>'Std Cst'!AM56</f>
        <v>79.652186999999998</v>
      </c>
      <c r="Q56" s="61">
        <f>'Std Cst'!AN56</f>
        <v>0</v>
      </c>
      <c r="R56" s="93"/>
      <c r="S56" s="117">
        <v>0.64052436037010796</v>
      </c>
      <c r="T56" s="117">
        <v>0.58478453028571431</v>
      </c>
      <c r="U56" s="117">
        <v>0.62350928911917103</v>
      </c>
      <c r="V56" s="118">
        <v>0.60173906499999996</v>
      </c>
      <c r="W56" s="443">
        <f>(K56-P56)/K56</f>
        <v>0.60173906499999996</v>
      </c>
      <c r="X56" s="119">
        <f>W56-V56</f>
        <v>0</v>
      </c>
      <c r="Y56" s="93"/>
      <c r="Z56" s="61">
        <v>0.58680960962081363</v>
      </c>
      <c r="AA56" s="61">
        <v>0.52274083940886695</v>
      </c>
      <c r="AB56" s="61">
        <v>0.56725205645881727</v>
      </c>
      <c r="AC56" s="116">
        <v>0.54222881034482762</v>
      </c>
      <c r="AD56" s="443">
        <f t="shared" ref="AD56" si="25">((K56*(1-N56))-P56)/(K56*(1-N56))</f>
        <v>0.56235062087912091</v>
      </c>
      <c r="AE56" s="119">
        <f>AD56-AC56</f>
        <v>2.0121810534293294E-2</v>
      </c>
      <c r="AF56" s="103"/>
      <c r="AG56" s="433"/>
      <c r="AH56" s="101">
        <v>399</v>
      </c>
      <c r="AI56" s="101">
        <v>449</v>
      </c>
      <c r="AJ56" s="101">
        <v>499</v>
      </c>
      <c r="AK56" s="487">
        <v>549</v>
      </c>
      <c r="AL56" s="693">
        <v>500</v>
      </c>
    </row>
    <row r="57" spans="1:38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IF('UK Prices'!D57=0,"",'UK Prices'!D57)</f>
        <v>Stretch Pique Double Space Dye Chest Stripe (A) - Prosports</v>
      </c>
      <c r="F57" s="103">
        <v>3</v>
      </c>
      <c r="G57" s="97"/>
      <c r="H57" s="97"/>
      <c r="I57" s="97"/>
      <c r="J57" s="124"/>
      <c r="K57" s="692">
        <v>260</v>
      </c>
      <c r="L57" s="61"/>
      <c r="M57" s="433"/>
      <c r="N57" s="88">
        <v>0.09</v>
      </c>
      <c r="O57" s="93"/>
      <c r="P57" s="115">
        <f>'Std Cst'!AM57</f>
        <v>104.39526239999999</v>
      </c>
      <c r="Q57" s="61"/>
      <c r="R57" s="93"/>
      <c r="S57" s="117"/>
      <c r="T57" s="117"/>
      <c r="U57" s="117"/>
      <c r="V57" s="118"/>
      <c r="W57" s="443">
        <f t="shared" ref="W57" si="26">(K57-P57)/K57</f>
        <v>0.59847976000000003</v>
      </c>
      <c r="X57" s="119"/>
      <c r="Y57" s="93"/>
      <c r="Z57" s="117"/>
      <c r="AA57" s="117"/>
      <c r="AB57" s="117"/>
      <c r="AC57" s="118"/>
      <c r="AD57" s="443">
        <f t="shared" ref="AD57" si="27">((K57*(1-N57))-P57)/(K57*(1-N57))</f>
        <v>0.55876896703296697</v>
      </c>
      <c r="AE57" s="119"/>
      <c r="AF57" s="103"/>
      <c r="AG57" s="433"/>
      <c r="AH57" s="101"/>
      <c r="AI57" s="101"/>
      <c r="AJ57" s="101"/>
      <c r="AK57" s="487"/>
      <c r="AL57" s="693">
        <v>600</v>
      </c>
    </row>
    <row r="58" spans="1:38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IF('UK Prices'!D58=0,"",'UK Prices'!D58)</f>
        <v>Stretch Pique (T) - American Golf</v>
      </c>
      <c r="F58" s="102">
        <v>1</v>
      </c>
      <c r="G58" s="97"/>
      <c r="H58" s="97"/>
      <c r="I58" s="97"/>
      <c r="J58" s="124"/>
      <c r="K58" s="692"/>
      <c r="L58" s="61"/>
      <c r="M58" s="433"/>
      <c r="N58" s="88">
        <v>0.13</v>
      </c>
      <c r="O58" s="103"/>
      <c r="P58" s="115">
        <f>'Std Cst'!AM58</f>
        <v>78.094799999999992</v>
      </c>
      <c r="Q58" s="61">
        <f>'Std Cst'!AN58</f>
        <v>0</v>
      </c>
      <c r="R58" s="93"/>
      <c r="S58" s="117"/>
      <c r="T58" s="117"/>
      <c r="U58" s="117"/>
      <c r="V58" s="118"/>
      <c r="W58" s="443"/>
      <c r="X58" s="119">
        <f>W58-V58</f>
        <v>0</v>
      </c>
      <c r="Y58" s="93"/>
      <c r="Z58" s="61"/>
      <c r="AA58" s="61"/>
      <c r="AB58" s="61"/>
      <c r="AC58" s="116"/>
      <c r="AD58" s="443"/>
      <c r="AE58" s="119">
        <f>AD58-AC58</f>
        <v>0</v>
      </c>
      <c r="AF58" s="103"/>
      <c r="AG58" s="433"/>
      <c r="AH58" s="101"/>
      <c r="AI58" s="101"/>
      <c r="AJ58" s="101"/>
      <c r="AK58" s="487"/>
      <c r="AL58" s="693"/>
    </row>
    <row r="59" spans="1:38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IF('UK Prices'!D59=0,"",'UK Prices'!D59)</f>
        <v>Stretch Pique (A) - American Golf</v>
      </c>
      <c r="F59" s="102">
        <v>1</v>
      </c>
      <c r="G59" s="97"/>
      <c r="H59" s="97"/>
      <c r="I59" s="97"/>
      <c r="J59" s="124"/>
      <c r="K59" s="692"/>
      <c r="L59" s="61"/>
      <c r="M59" s="433"/>
      <c r="N59" s="88">
        <v>0.13</v>
      </c>
      <c r="O59" s="103"/>
      <c r="P59" s="115">
        <f>'Std Cst'!AM59</f>
        <v>81.118799999999993</v>
      </c>
      <c r="Q59" s="61">
        <f>'Std Cst'!AN59</f>
        <v>0</v>
      </c>
      <c r="R59" s="93"/>
      <c r="S59" s="117"/>
      <c r="T59" s="117"/>
      <c r="U59" s="117"/>
      <c r="V59" s="118"/>
      <c r="W59" s="443"/>
      <c r="X59" s="119">
        <f>W59-V59</f>
        <v>0</v>
      </c>
      <c r="Y59" s="93"/>
      <c r="Z59" s="61"/>
      <c r="AA59" s="61"/>
      <c r="AB59" s="61"/>
      <c r="AC59" s="116"/>
      <c r="AD59" s="443"/>
      <c r="AE59" s="119">
        <f>AD59-AC59</f>
        <v>0</v>
      </c>
      <c r="AF59" s="103"/>
      <c r="AG59" s="433"/>
      <c r="AH59" s="101"/>
      <c r="AI59" s="101"/>
      <c r="AJ59" s="101"/>
      <c r="AK59" s="487"/>
      <c r="AL59" s="693"/>
    </row>
    <row r="60" spans="1:38" hidden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IF('UK Prices'!D60=0,"",'UK Prices'!D60)</f>
        <v>Lisle Tonal Print w/ Self Collar (T)</v>
      </c>
      <c r="F60" s="103">
        <v>4</v>
      </c>
      <c r="G60" s="97"/>
      <c r="H60" s="97"/>
      <c r="I60" s="97"/>
      <c r="J60" s="124">
        <v>290</v>
      </c>
      <c r="K60" s="692"/>
      <c r="L60" s="61"/>
      <c r="M60" s="433"/>
      <c r="N60" s="88">
        <v>0.13</v>
      </c>
      <c r="O60" s="93"/>
      <c r="P60" s="115">
        <f>'Std Cst'!AM60</f>
        <v>93.970799999999997</v>
      </c>
      <c r="Q60" s="61"/>
      <c r="R60" s="93"/>
      <c r="S60" s="117"/>
      <c r="T60" s="117"/>
      <c r="U60" s="117"/>
      <c r="V60" s="118">
        <v>0.67596275862068966</v>
      </c>
      <c r="W60" s="443"/>
      <c r="X60" s="119"/>
      <c r="Y60" s="93"/>
      <c r="Z60" s="117"/>
      <c r="AA60" s="117"/>
      <c r="AB60" s="117"/>
      <c r="AC60" s="118">
        <v>0.62754340071343639</v>
      </c>
      <c r="AD60" s="443"/>
      <c r="AE60" s="119"/>
      <c r="AF60" s="103"/>
      <c r="AG60" s="433"/>
      <c r="AH60" s="101"/>
      <c r="AI60" s="101">
        <v>549</v>
      </c>
      <c r="AJ60" s="101">
        <v>599</v>
      </c>
      <c r="AK60" s="487">
        <v>749</v>
      </c>
      <c r="AL60" s="693"/>
    </row>
    <row r="61" spans="1:38" hidden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IF('UK Prices'!D61=0,"",'UK Prices'!D61)</f>
        <v>Lisle Stripe w/ Self Collar (A)</v>
      </c>
      <c r="F61" s="103">
        <v>4</v>
      </c>
      <c r="G61" s="97"/>
      <c r="H61" s="97"/>
      <c r="I61" s="97"/>
      <c r="J61" s="124">
        <v>290</v>
      </c>
      <c r="K61" s="692"/>
      <c r="L61" s="61"/>
      <c r="M61" s="433"/>
      <c r="N61" s="88">
        <v>0.13</v>
      </c>
      <c r="O61" s="93"/>
      <c r="P61" s="115">
        <f>'Std Cst'!AM61</f>
        <v>96.994799999999998</v>
      </c>
      <c r="Q61" s="61"/>
      <c r="R61" s="93"/>
      <c r="S61" s="117"/>
      <c r="T61" s="117"/>
      <c r="U61" s="117"/>
      <c r="V61" s="118">
        <v>0.66553517241379312</v>
      </c>
      <c r="W61" s="443"/>
      <c r="X61" s="119"/>
      <c r="Y61" s="93"/>
      <c r="Z61" s="117"/>
      <c r="AA61" s="117"/>
      <c r="AB61" s="117"/>
      <c r="AC61" s="118">
        <v>0.61555766944114154</v>
      </c>
      <c r="AD61" s="443"/>
      <c r="AE61" s="119"/>
      <c r="AF61" s="103"/>
      <c r="AG61" s="433"/>
      <c r="AH61" s="101"/>
      <c r="AI61" s="101">
        <v>549</v>
      </c>
      <c r="AJ61" s="101">
        <v>599</v>
      </c>
      <c r="AK61" s="487">
        <v>749</v>
      </c>
      <c r="AL61" s="693"/>
    </row>
    <row r="62" spans="1:38" hidden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IF('UK Prices'!D62=0,"",'UK Prices'!D62)</f>
        <v>Jacquard Check w/ Button Down Collar (A)</v>
      </c>
      <c r="F62" s="103">
        <v>4</v>
      </c>
      <c r="G62" s="97"/>
      <c r="H62" s="97"/>
      <c r="I62" s="97"/>
      <c r="J62" s="124">
        <v>290</v>
      </c>
      <c r="K62" s="692"/>
      <c r="L62" s="61"/>
      <c r="M62" s="433"/>
      <c r="N62" s="88">
        <v>0.13</v>
      </c>
      <c r="O62" s="93"/>
      <c r="P62" s="115">
        <f>'Std Cst'!AM62</f>
        <v>84.142799999999994</v>
      </c>
      <c r="Q62" s="61"/>
      <c r="R62" s="93"/>
      <c r="S62" s="117"/>
      <c r="T62" s="117"/>
      <c r="U62" s="117"/>
      <c r="V62" s="118">
        <v>0.70985241379310349</v>
      </c>
      <c r="W62" s="443"/>
      <c r="X62" s="119"/>
      <c r="Y62" s="93"/>
      <c r="Z62" s="117"/>
      <c r="AA62" s="117"/>
      <c r="AB62" s="117"/>
      <c r="AC62" s="118">
        <v>0.66649702734839478</v>
      </c>
      <c r="AD62" s="443"/>
      <c r="AE62" s="119"/>
      <c r="AF62" s="103"/>
      <c r="AG62" s="433"/>
      <c r="AH62" s="101"/>
      <c r="AI62" s="101">
        <v>599</v>
      </c>
      <c r="AJ62" s="101">
        <v>649</v>
      </c>
      <c r="AK62" s="487">
        <v>749</v>
      </c>
      <c r="AL62" s="693"/>
    </row>
    <row r="63" spans="1:38" hidden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IF('UK Prices'!D63=0,"",'UK Prices'!D63)</f>
        <v>Raglan Chest Stripe w/ Self Collar (A)</v>
      </c>
      <c r="F63" s="103">
        <v>4</v>
      </c>
      <c r="G63" s="97"/>
      <c r="H63" s="97"/>
      <c r="I63" s="97"/>
      <c r="J63" s="124">
        <v>290</v>
      </c>
      <c r="K63" s="692"/>
      <c r="L63" s="61"/>
      <c r="M63" s="433"/>
      <c r="N63" s="88">
        <v>0.13</v>
      </c>
      <c r="O63" s="93"/>
      <c r="P63" s="115">
        <f>'Std Cst'!AM63</f>
        <v>110.754</v>
      </c>
      <c r="Q63" s="61"/>
      <c r="R63" s="93"/>
      <c r="S63" s="117"/>
      <c r="T63" s="117"/>
      <c r="U63" s="117"/>
      <c r="V63" s="118">
        <v>0.61808965517241377</v>
      </c>
      <c r="W63" s="443"/>
      <c r="X63" s="119"/>
      <c r="Y63" s="93"/>
      <c r="Z63" s="117"/>
      <c r="AA63" s="117"/>
      <c r="AB63" s="117"/>
      <c r="AC63" s="118">
        <v>0.56102259215219974</v>
      </c>
      <c r="AD63" s="443"/>
      <c r="AE63" s="119"/>
      <c r="AF63" s="103"/>
      <c r="AG63" s="433"/>
      <c r="AH63" s="101"/>
      <c r="AI63" s="101">
        <v>499</v>
      </c>
      <c r="AJ63" s="101">
        <v>548.90000000000009</v>
      </c>
      <c r="AK63" s="487">
        <v>749</v>
      </c>
      <c r="AL63" s="693"/>
    </row>
    <row r="64" spans="1:38" hidden="1" x14ac:dyDescent="0.3">
      <c r="A64" s="332">
        <f>'ITMA Form Data'!A65</f>
        <v>0</v>
      </c>
      <c r="B64" s="329">
        <f>'ITMA Form Data'!B65</f>
        <v>0</v>
      </c>
      <c r="C64" s="428" t="str">
        <f>'ITMA Form Data'!C65</f>
        <v>91643/4/5/6</v>
      </c>
      <c r="D64" s="289" t="str">
        <f>IF('UK Prices'!D64=0,"",'UK Prices'!D64)</f>
        <v>Smooth Pique Double Chest Stripe (T)</v>
      </c>
      <c r="F64" s="103">
        <v>4</v>
      </c>
      <c r="G64" s="97"/>
      <c r="H64" s="97"/>
      <c r="I64" s="97"/>
      <c r="J64" s="124">
        <v>290</v>
      </c>
      <c r="K64" s="692"/>
      <c r="L64" s="61"/>
      <c r="M64" s="433"/>
      <c r="N64" s="88">
        <v>0.13</v>
      </c>
      <c r="O64" s="93"/>
      <c r="P64" s="115">
        <f>'Std Cst'!AM65</f>
        <v>106.974</v>
      </c>
      <c r="Q64" s="61"/>
      <c r="R64" s="93"/>
      <c r="S64" s="117"/>
      <c r="T64" s="117"/>
      <c r="U64" s="117"/>
      <c r="V64" s="118">
        <v>0.6311241379310345</v>
      </c>
      <c r="W64" s="443"/>
      <c r="X64" s="119"/>
      <c r="Y64" s="93"/>
      <c r="Z64" s="117"/>
      <c r="AA64" s="117"/>
      <c r="AB64" s="117"/>
      <c r="AC64" s="118">
        <v>0.57600475624256842</v>
      </c>
      <c r="AD64" s="443"/>
      <c r="AE64" s="119"/>
      <c r="AF64" s="103"/>
      <c r="AG64" s="433"/>
      <c r="AH64" s="101"/>
      <c r="AI64" s="101">
        <v>549</v>
      </c>
      <c r="AJ64" s="101">
        <v>599</v>
      </c>
      <c r="AK64" s="487">
        <v>749</v>
      </c>
      <c r="AL64" s="693"/>
    </row>
    <row r="65" spans="1:38" hidden="1" x14ac:dyDescent="0.3">
      <c r="A65" s="332">
        <f>'ITMA Form Data'!A64</f>
        <v>0</v>
      </c>
      <c r="B65" s="329">
        <f>'ITMA Form Data'!B64</f>
        <v>0</v>
      </c>
      <c r="C65" s="428" t="str">
        <f>'ITMA Form Data'!C64</f>
        <v>91628/9/30</v>
      </c>
      <c r="D65" s="289" t="str">
        <f>IF('UK Prices'!D65=0,"",'UK Prices'!D65)</f>
        <v>Pique Chest/Back Stripes (A)</v>
      </c>
      <c r="F65" s="103">
        <v>3</v>
      </c>
      <c r="G65" s="97"/>
      <c r="H65" s="97"/>
      <c r="I65" s="97"/>
      <c r="J65" s="124">
        <v>260</v>
      </c>
      <c r="K65" s="692"/>
      <c r="L65" s="61"/>
      <c r="M65" s="433"/>
      <c r="N65" s="88">
        <v>0.13</v>
      </c>
      <c r="O65" s="93"/>
      <c r="P65" s="115">
        <f>'Std Cst'!AM64</f>
        <v>109.84679999999999</v>
      </c>
      <c r="Q65" s="61"/>
      <c r="R65" s="93"/>
      <c r="S65" s="117"/>
      <c r="T65" s="117"/>
      <c r="U65" s="117"/>
      <c r="V65" s="118">
        <v>0.57751230769230777</v>
      </c>
      <c r="W65" s="443"/>
      <c r="X65" s="119"/>
      <c r="Y65" s="93"/>
      <c r="Z65" s="117"/>
      <c r="AA65" s="117"/>
      <c r="AB65" s="117"/>
      <c r="AC65" s="118">
        <v>0.51438196286472149</v>
      </c>
      <c r="AD65" s="443"/>
      <c r="AE65" s="119"/>
      <c r="AF65" s="103"/>
      <c r="AG65" s="433"/>
      <c r="AH65" s="101"/>
      <c r="AI65" s="101">
        <v>549</v>
      </c>
      <c r="AJ65" s="101">
        <v>599</v>
      </c>
      <c r="AK65" s="487">
        <v>699</v>
      </c>
      <c r="AL65" s="693"/>
    </row>
    <row r="66" spans="1:38" hidden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IF('UK Prices'!D66=0,"",'UK Prices'!D66)</f>
        <v>Lisle Engineered Stripe w/Striped Self Collar (A)</v>
      </c>
      <c r="F66" s="103">
        <v>3</v>
      </c>
      <c r="G66" s="97"/>
      <c r="H66" s="97"/>
      <c r="I66" s="97"/>
      <c r="J66" s="124">
        <v>260</v>
      </c>
      <c r="K66" s="692"/>
      <c r="L66" s="61"/>
      <c r="M66" s="433"/>
      <c r="N66" s="88">
        <v>0.13</v>
      </c>
      <c r="O66" s="93"/>
      <c r="P66" s="115">
        <f>'Std Cst'!AM66</f>
        <v>106.82279999999999</v>
      </c>
      <c r="Q66" s="61"/>
      <c r="R66" s="93"/>
      <c r="S66" s="117"/>
      <c r="T66" s="117"/>
      <c r="U66" s="117"/>
      <c r="V66" s="118">
        <v>0.58914307692307699</v>
      </c>
      <c r="W66" s="443"/>
      <c r="X66" s="119"/>
      <c r="Y66" s="93"/>
      <c r="Z66" s="117"/>
      <c r="AA66" s="117"/>
      <c r="AB66" s="117"/>
      <c r="AC66" s="118">
        <v>0.52775066312997354</v>
      </c>
      <c r="AD66" s="443"/>
      <c r="AE66" s="119"/>
      <c r="AF66" s="103"/>
      <c r="AG66" s="433"/>
      <c r="AH66" s="101"/>
      <c r="AI66" s="101">
        <v>599</v>
      </c>
      <c r="AJ66" s="101">
        <v>649</v>
      </c>
      <c r="AK66" s="487">
        <v>699</v>
      </c>
      <c r="AL66" s="693"/>
    </row>
    <row r="67" spans="1:38" hidden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IF('UK Prices'!D67=0,"",'UK Prices'!D67)</f>
        <v>Birdseye Colorblock Pique w/ Self Collar (A)</v>
      </c>
      <c r="F67" s="103">
        <v>3</v>
      </c>
      <c r="G67" s="97"/>
      <c r="H67" s="97"/>
      <c r="I67" s="97"/>
      <c r="J67" s="124">
        <v>260</v>
      </c>
      <c r="K67" s="692"/>
      <c r="L67" s="61"/>
      <c r="M67" s="433"/>
      <c r="N67" s="88">
        <v>0.13</v>
      </c>
      <c r="O67" s="93"/>
      <c r="P67" s="115">
        <f>'Std Cst'!AM67</f>
        <v>106.0668</v>
      </c>
      <c r="Q67" s="61"/>
      <c r="R67" s="93"/>
      <c r="S67" s="117"/>
      <c r="T67" s="117"/>
      <c r="U67" s="117"/>
      <c r="V67" s="118">
        <v>0.59205076923076927</v>
      </c>
      <c r="W67" s="443"/>
      <c r="X67" s="119"/>
      <c r="Y67" s="93"/>
      <c r="Z67" s="117"/>
      <c r="AA67" s="117"/>
      <c r="AB67" s="117"/>
      <c r="AC67" s="118">
        <v>0.5310928381962865</v>
      </c>
      <c r="AD67" s="443"/>
      <c r="AE67" s="119"/>
      <c r="AF67" s="103"/>
      <c r="AG67" s="433"/>
      <c r="AH67" s="101"/>
      <c r="AI67" s="101">
        <v>599</v>
      </c>
      <c r="AJ67" s="101">
        <v>649</v>
      </c>
      <c r="AK67" s="487">
        <v>699</v>
      </c>
      <c r="AL67" s="693"/>
    </row>
    <row r="68" spans="1:38" hidden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IF('UK Prices'!D68=0,"",'UK Prices'!D68)</f>
        <v>Pique Colour Block w/ Collar, Armhole &amp; Pocket Trim (A)</v>
      </c>
      <c r="F68" s="103">
        <v>3</v>
      </c>
      <c r="G68" s="97"/>
      <c r="H68" s="97"/>
      <c r="I68" s="97"/>
      <c r="J68" s="124">
        <v>260</v>
      </c>
      <c r="K68" s="692"/>
      <c r="L68" s="61"/>
      <c r="M68" s="433"/>
      <c r="N68" s="88">
        <v>0.13</v>
      </c>
      <c r="O68" s="93"/>
      <c r="P68" s="115">
        <f>'Std Cst'!AM68</f>
        <v>105.61319999999999</v>
      </c>
      <c r="Q68" s="61"/>
      <c r="R68" s="93"/>
      <c r="S68" s="117"/>
      <c r="T68" s="117"/>
      <c r="U68" s="117"/>
      <c r="V68" s="118">
        <v>0.59379538461538461</v>
      </c>
      <c r="W68" s="443"/>
      <c r="X68" s="119"/>
      <c r="Y68" s="93"/>
      <c r="Z68" s="117"/>
      <c r="AA68" s="117"/>
      <c r="AB68" s="117"/>
      <c r="AC68" s="118">
        <v>0.5330981432360743</v>
      </c>
      <c r="AD68" s="443"/>
      <c r="AE68" s="119"/>
      <c r="AF68" s="103"/>
      <c r="AG68" s="433"/>
      <c r="AH68" s="101"/>
      <c r="AI68" s="101">
        <v>499</v>
      </c>
      <c r="AJ68" s="101">
        <v>548.90000000000009</v>
      </c>
      <c r="AK68" s="487">
        <v>699</v>
      </c>
      <c r="AL68" s="693"/>
    </row>
    <row r="69" spans="1:38" hidden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IF('UK Prices'!D69=0,"",'UK Prices'!D69)</f>
        <v>Lisle Stripe w/ Contrast Top &amp; Knit Collar (A)</v>
      </c>
      <c r="F69" s="103">
        <v>3</v>
      </c>
      <c r="G69" s="97"/>
      <c r="H69" s="97"/>
      <c r="I69" s="97"/>
      <c r="J69" s="124">
        <v>260</v>
      </c>
      <c r="K69" s="692"/>
      <c r="L69" s="61"/>
      <c r="M69" s="433"/>
      <c r="N69" s="88">
        <v>0.13</v>
      </c>
      <c r="O69" s="93"/>
      <c r="P69" s="115">
        <f>'Std Cst'!AM69</f>
        <v>104.5548</v>
      </c>
      <c r="Q69" s="61"/>
      <c r="R69" s="93"/>
      <c r="S69" s="117"/>
      <c r="T69" s="117"/>
      <c r="U69" s="117"/>
      <c r="V69" s="118">
        <v>0.59786615384615382</v>
      </c>
      <c r="W69" s="443"/>
      <c r="X69" s="119"/>
      <c r="Y69" s="93"/>
      <c r="Z69" s="117"/>
      <c r="AA69" s="117"/>
      <c r="AB69" s="117"/>
      <c r="AC69" s="118">
        <v>0.53777718832891241</v>
      </c>
      <c r="AD69" s="443"/>
      <c r="AE69" s="119"/>
      <c r="AF69" s="103"/>
      <c r="AG69" s="433"/>
      <c r="AH69" s="101"/>
      <c r="AI69" s="101">
        <v>599</v>
      </c>
      <c r="AJ69" s="101">
        <v>649</v>
      </c>
      <c r="AK69" s="487">
        <v>699</v>
      </c>
      <c r="AL69" s="693"/>
    </row>
    <row r="70" spans="1:38" hidden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IF('UK Prices'!D70=0,"",'UK Prices'!D70)</f>
        <v>Smooth Pique w/ Houndstooth Woven Collar &amp; Pocket Trim (A)</v>
      </c>
      <c r="F70" s="103">
        <v>3</v>
      </c>
      <c r="G70" s="97"/>
      <c r="H70" s="97"/>
      <c r="I70" s="97"/>
      <c r="J70" s="124">
        <v>260</v>
      </c>
      <c r="K70" s="692"/>
      <c r="L70" s="61"/>
      <c r="M70" s="433"/>
      <c r="N70" s="88">
        <v>0.13</v>
      </c>
      <c r="O70" s="93"/>
      <c r="P70" s="115">
        <f>'Std Cst'!AM70</f>
        <v>99.262799999999984</v>
      </c>
      <c r="Q70" s="61"/>
      <c r="R70" s="93"/>
      <c r="S70" s="117"/>
      <c r="T70" s="117"/>
      <c r="U70" s="117"/>
      <c r="V70" s="118">
        <v>0.6182200000000001</v>
      </c>
      <c r="W70" s="443"/>
      <c r="X70" s="119"/>
      <c r="Y70" s="93"/>
      <c r="Z70" s="117"/>
      <c r="AA70" s="117"/>
      <c r="AB70" s="117"/>
      <c r="AC70" s="118">
        <v>0.56117241379310345</v>
      </c>
      <c r="AD70" s="443"/>
      <c r="AE70" s="119"/>
      <c r="AF70" s="103"/>
      <c r="AG70" s="433"/>
      <c r="AH70" s="101"/>
      <c r="AI70" s="101">
        <v>449</v>
      </c>
      <c r="AJ70" s="101">
        <v>499</v>
      </c>
      <c r="AK70" s="487">
        <v>699</v>
      </c>
      <c r="AL70" s="693"/>
    </row>
    <row r="71" spans="1:38" hidden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IF('UK Prices'!D71=0,"",'UK Prices'!D71)</f>
        <v>Lisle Multi-Stripe w/ Self Collar (T)</v>
      </c>
      <c r="F71" s="103">
        <v>3</v>
      </c>
      <c r="G71" s="97"/>
      <c r="H71" s="97"/>
      <c r="I71" s="97"/>
      <c r="J71" s="124">
        <v>260</v>
      </c>
      <c r="K71" s="692"/>
      <c r="L71" s="61"/>
      <c r="M71" s="433"/>
      <c r="N71" s="88">
        <v>0.13</v>
      </c>
      <c r="O71" s="93"/>
      <c r="P71" s="115">
        <f>'Std Cst'!AM71</f>
        <v>95.482799999999983</v>
      </c>
      <c r="Q71" s="61"/>
      <c r="R71" s="93"/>
      <c r="S71" s="117"/>
      <c r="T71" s="117"/>
      <c r="U71" s="117"/>
      <c r="V71" s="118">
        <v>0.6327584615384616</v>
      </c>
      <c r="W71" s="443"/>
      <c r="X71" s="119"/>
      <c r="Y71" s="93"/>
      <c r="Z71" s="117"/>
      <c r="AA71" s="117"/>
      <c r="AB71" s="117"/>
      <c r="AC71" s="118">
        <v>0.57788328912466846</v>
      </c>
      <c r="AD71" s="443"/>
      <c r="AE71" s="119"/>
      <c r="AF71" s="103"/>
      <c r="AG71" s="433"/>
      <c r="AH71" s="101"/>
      <c r="AI71" s="101">
        <v>599</v>
      </c>
      <c r="AJ71" s="101">
        <v>649</v>
      </c>
      <c r="AK71" s="487">
        <v>699</v>
      </c>
      <c r="AL71" s="693"/>
    </row>
    <row r="72" spans="1:38" hidden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IF('UK Prices'!D72=0,"",'UK Prices'!D72)</f>
        <v>SuperDry Textured Sleeve Stripe w/ Self Fabric Reversible Collar (T)</v>
      </c>
      <c r="F72" s="103">
        <v>2</v>
      </c>
      <c r="G72" s="97"/>
      <c r="H72" s="97"/>
      <c r="I72" s="97"/>
      <c r="J72" s="124">
        <v>230</v>
      </c>
      <c r="K72" s="692"/>
      <c r="L72" s="61"/>
      <c r="M72" s="433"/>
      <c r="N72" s="88">
        <v>0.13</v>
      </c>
      <c r="O72" s="93"/>
      <c r="P72" s="115">
        <f>'Std Cst'!AM72</f>
        <v>93.970799999999997</v>
      </c>
      <c r="Q72" s="61"/>
      <c r="R72" s="93"/>
      <c r="S72" s="117"/>
      <c r="T72" s="117"/>
      <c r="U72" s="117"/>
      <c r="V72" s="118">
        <v>0.59143130434782609</v>
      </c>
      <c r="W72" s="443"/>
      <c r="X72" s="119"/>
      <c r="Y72" s="93"/>
      <c r="Z72" s="117"/>
      <c r="AA72" s="117"/>
      <c r="AB72" s="117"/>
      <c r="AC72" s="118">
        <v>0.5303808095952024</v>
      </c>
      <c r="AD72" s="443"/>
      <c r="AE72" s="119"/>
      <c r="AF72" s="103"/>
      <c r="AG72" s="433"/>
      <c r="AH72" s="101"/>
      <c r="AI72" s="101">
        <v>549</v>
      </c>
      <c r="AJ72" s="101">
        <v>599</v>
      </c>
      <c r="AK72" s="487">
        <v>649</v>
      </c>
      <c r="AL72" s="693"/>
    </row>
    <row r="73" spans="1:38" hidden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IF('UK Prices'!D73=0,"",'UK Prices'!D73)</f>
        <v>Pique Pin Dot Print w/ Self Collar (A)</v>
      </c>
      <c r="F73" s="103">
        <v>2</v>
      </c>
      <c r="G73" s="97"/>
      <c r="H73" s="97"/>
      <c r="I73" s="97"/>
      <c r="J73" s="124">
        <v>230</v>
      </c>
      <c r="K73" s="692"/>
      <c r="L73" s="61"/>
      <c r="M73" s="433"/>
      <c r="N73" s="88">
        <v>0.13</v>
      </c>
      <c r="O73" s="93"/>
      <c r="P73" s="115">
        <f>'Std Cst'!AM73</f>
        <v>93.970799999999997</v>
      </c>
      <c r="Q73" s="61"/>
      <c r="R73" s="93"/>
      <c r="S73" s="117"/>
      <c r="T73" s="117"/>
      <c r="U73" s="117"/>
      <c r="V73" s="118">
        <v>0.59143130434782609</v>
      </c>
      <c r="W73" s="443"/>
      <c r="X73" s="119"/>
      <c r="Y73" s="93"/>
      <c r="Z73" s="117"/>
      <c r="AA73" s="117"/>
      <c r="AB73" s="117"/>
      <c r="AC73" s="118">
        <v>0.5303808095952024</v>
      </c>
      <c r="AD73" s="443"/>
      <c r="AE73" s="119"/>
      <c r="AF73" s="103"/>
      <c r="AG73" s="433"/>
      <c r="AH73" s="101"/>
      <c r="AI73" s="101">
        <v>549</v>
      </c>
      <c r="AJ73" s="101">
        <v>599</v>
      </c>
      <c r="AK73" s="487">
        <v>649</v>
      </c>
      <c r="AL73" s="693"/>
    </row>
    <row r="74" spans="1:38" hidden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IF('UK Prices'!D74=0,"",'UK Prices'!D74)</f>
        <v>Raglan Jacquard w/ Solid Sleeves (T)</v>
      </c>
      <c r="F74" s="103">
        <v>2</v>
      </c>
      <c r="G74" s="97"/>
      <c r="H74" s="97"/>
      <c r="I74" s="97"/>
      <c r="J74" s="124">
        <v>230</v>
      </c>
      <c r="K74" s="692"/>
      <c r="L74" s="61"/>
      <c r="M74" s="433"/>
      <c r="N74" s="88">
        <v>0.13</v>
      </c>
      <c r="O74" s="93"/>
      <c r="P74" s="115">
        <f>'Std Cst'!AM74</f>
        <v>90.72</v>
      </c>
      <c r="Q74" s="61"/>
      <c r="R74" s="93"/>
      <c r="S74" s="117"/>
      <c r="T74" s="117"/>
      <c r="U74" s="117"/>
      <c r="V74" s="118">
        <v>0.60556521739130431</v>
      </c>
      <c r="W74" s="443"/>
      <c r="X74" s="119"/>
      <c r="Y74" s="93"/>
      <c r="Z74" s="117"/>
      <c r="AA74" s="117"/>
      <c r="AB74" s="117"/>
      <c r="AC74" s="118">
        <v>0.54662668665667169</v>
      </c>
      <c r="AD74" s="443"/>
      <c r="AE74" s="119"/>
      <c r="AF74" s="103"/>
      <c r="AG74" s="433"/>
      <c r="AH74" s="101"/>
      <c r="AI74" s="101">
        <v>549</v>
      </c>
      <c r="AJ74" s="101">
        <v>599</v>
      </c>
      <c r="AK74" s="487">
        <v>649</v>
      </c>
      <c r="AL74" s="693"/>
    </row>
    <row r="75" spans="1:38" hidden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IF('UK Prices'!D75=0,"",'UK Prices'!D75)</f>
        <v>Pieced Back Pique w/ Knit Collar (A)</v>
      </c>
      <c r="F75" s="103">
        <v>2</v>
      </c>
      <c r="G75" s="97"/>
      <c r="H75" s="97"/>
      <c r="I75" s="97"/>
      <c r="J75" s="124">
        <v>230</v>
      </c>
      <c r="K75" s="692"/>
      <c r="L75" s="61"/>
      <c r="M75" s="433"/>
      <c r="N75" s="88">
        <v>0.13</v>
      </c>
      <c r="O75" s="93"/>
      <c r="P75" s="115">
        <f>'Std Cst'!AM75</f>
        <v>89.812799999999982</v>
      </c>
      <c r="Q75" s="61"/>
      <c r="R75" s="93"/>
      <c r="S75" s="117"/>
      <c r="T75" s="117"/>
      <c r="U75" s="117"/>
      <c r="V75" s="118">
        <v>0.60950956521739141</v>
      </c>
      <c r="W75" s="443"/>
      <c r="X75" s="119"/>
      <c r="Y75" s="93"/>
      <c r="Z75" s="117"/>
      <c r="AA75" s="117"/>
      <c r="AB75" s="117"/>
      <c r="AC75" s="118">
        <v>0.55116041979010499</v>
      </c>
      <c r="AD75" s="443"/>
      <c r="AE75" s="119"/>
      <c r="AF75" s="103"/>
      <c r="AG75" s="433"/>
      <c r="AH75" s="101"/>
      <c r="AI75" s="101">
        <v>599</v>
      </c>
      <c r="AJ75" s="101">
        <v>649</v>
      </c>
      <c r="AK75" s="487">
        <v>649</v>
      </c>
      <c r="AL75" s="693"/>
    </row>
    <row r="76" spans="1:38" hidden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IF('UK Prices'!D76=0,"",'UK Prices'!D76)</f>
        <v>Smooth Pique Solid w/ Knit Collar (T)</v>
      </c>
      <c r="F76" s="103">
        <v>2</v>
      </c>
      <c r="G76" s="97"/>
      <c r="H76" s="97"/>
      <c r="I76" s="97"/>
      <c r="J76" s="124">
        <v>230</v>
      </c>
      <c r="K76" s="692"/>
      <c r="L76" s="61"/>
      <c r="M76" s="433"/>
      <c r="N76" s="88">
        <v>0.13</v>
      </c>
      <c r="O76" s="93"/>
      <c r="P76" s="115">
        <f>'Std Cst'!AM76</f>
        <v>89.43480000000001</v>
      </c>
      <c r="Q76" s="61"/>
      <c r="R76" s="93"/>
      <c r="S76" s="117"/>
      <c r="T76" s="117"/>
      <c r="U76" s="117"/>
      <c r="V76" s="118">
        <v>0.61115304347826094</v>
      </c>
      <c r="W76" s="443"/>
      <c r="X76" s="119"/>
      <c r="Y76" s="93"/>
      <c r="Z76" s="117"/>
      <c r="AA76" s="117"/>
      <c r="AB76" s="117"/>
      <c r="AC76" s="118">
        <v>0.55304947526236881</v>
      </c>
      <c r="AD76" s="443"/>
      <c r="AE76" s="119"/>
      <c r="AF76" s="103"/>
      <c r="AG76" s="433"/>
      <c r="AH76" s="101"/>
      <c r="AI76" s="101">
        <v>499</v>
      </c>
      <c r="AJ76" s="101">
        <v>548.90000000000009</v>
      </c>
      <c r="AK76" s="487">
        <v>649</v>
      </c>
      <c r="AL76" s="693"/>
    </row>
    <row r="77" spans="1:38" hidden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IF('UK Prices'!D77=0,"",'UK Prices'!D77)</f>
        <v>Lisle Solid Brother w/ Self Collar (A)</v>
      </c>
      <c r="F77" s="103">
        <v>2</v>
      </c>
      <c r="G77" s="97"/>
      <c r="H77" s="97"/>
      <c r="I77" s="97"/>
      <c r="J77" s="124">
        <v>230</v>
      </c>
      <c r="K77" s="692"/>
      <c r="L77" s="61"/>
      <c r="M77" s="433"/>
      <c r="N77" s="88">
        <v>0.13</v>
      </c>
      <c r="O77" s="93"/>
      <c r="P77" s="115">
        <f>'Std Cst'!AM77</f>
        <v>87.317999999999984</v>
      </c>
      <c r="Q77" s="61"/>
      <c r="R77" s="93"/>
      <c r="S77" s="117"/>
      <c r="T77" s="117"/>
      <c r="U77" s="117"/>
      <c r="V77" s="118">
        <v>0.62035652173913047</v>
      </c>
      <c r="W77" s="443"/>
      <c r="X77" s="119"/>
      <c r="Y77" s="93"/>
      <c r="Z77" s="117"/>
      <c r="AA77" s="117"/>
      <c r="AB77" s="117"/>
      <c r="AC77" s="118">
        <v>0.56362818590704655</v>
      </c>
      <c r="AD77" s="443"/>
      <c r="AE77" s="119"/>
      <c r="AF77" s="103"/>
      <c r="AG77" s="433"/>
      <c r="AH77" s="101"/>
      <c r="AI77" s="101">
        <v>499</v>
      </c>
      <c r="AJ77" s="101">
        <v>548.90000000000009</v>
      </c>
      <c r="AK77" s="487">
        <v>649</v>
      </c>
      <c r="AL77" s="693"/>
    </row>
    <row r="78" spans="1:38" hidden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IF('UK Prices'!D78=0,"",'UK Prices'!D78)</f>
        <v>Stretch Lisle w/neck tape trim (A)</v>
      </c>
      <c r="F78" s="102">
        <v>2</v>
      </c>
      <c r="G78" s="97">
        <v>202</v>
      </c>
      <c r="H78" s="97">
        <v>200</v>
      </c>
      <c r="I78" s="97">
        <v>220.00000000000003</v>
      </c>
      <c r="J78" s="124">
        <v>230</v>
      </c>
      <c r="K78" s="692"/>
      <c r="L78" s="61"/>
      <c r="M78" s="433"/>
      <c r="N78" s="88">
        <v>0.13</v>
      </c>
      <c r="O78" s="103"/>
      <c r="P78" s="115">
        <f>'Std Cst'!AM78</f>
        <v>75.826799999999992</v>
      </c>
      <c r="Q78" s="61">
        <f>'Std Cst'!AN78</f>
        <v>-2.3652202692639533E-2</v>
      </c>
      <c r="R78" s="93"/>
      <c r="S78" s="117">
        <v>0.68676278019801984</v>
      </c>
      <c r="T78" s="117">
        <v>0.63194700800000003</v>
      </c>
      <c r="U78" s="117">
        <v>0.66540637090909105</v>
      </c>
      <c r="V78" s="118">
        <v>0.67031826086956525</v>
      </c>
      <c r="W78" s="443"/>
      <c r="X78" s="119"/>
      <c r="Y78" s="93"/>
      <c r="Z78" s="61">
        <v>0.6399572186184137</v>
      </c>
      <c r="AA78" s="61">
        <v>0.57695058390804599</v>
      </c>
      <c r="AB78" s="61">
        <v>0.61540962173458735</v>
      </c>
      <c r="AC78" s="116">
        <v>0.62105547226386815</v>
      </c>
      <c r="AD78" s="443"/>
      <c r="AE78" s="119"/>
      <c r="AF78" s="103"/>
      <c r="AG78" s="433"/>
      <c r="AH78" s="101">
        <v>499</v>
      </c>
      <c r="AI78" s="101">
        <v>499</v>
      </c>
      <c r="AJ78" s="101">
        <v>548.90000000000009</v>
      </c>
      <c r="AK78" s="487">
        <v>649</v>
      </c>
      <c r="AL78" s="693"/>
    </row>
    <row r="79" spans="1:38" hidden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IF('UK Prices'!D79=0,"",'UK Prices'!D79)</f>
        <v>Performance T-Shirt</v>
      </c>
      <c r="G79" s="97"/>
      <c r="H79" s="97">
        <v>102</v>
      </c>
      <c r="I79" s="97">
        <v>112.2</v>
      </c>
      <c r="J79" s="124">
        <v>120</v>
      </c>
      <c r="K79" s="692"/>
      <c r="L79" s="61"/>
      <c r="M79" s="433"/>
      <c r="N79" s="88">
        <v>0.13</v>
      </c>
      <c r="O79" s="93"/>
      <c r="P79" s="115">
        <f>'Std Cst'!AM79</f>
        <v>52.390799999999999</v>
      </c>
      <c r="Q79" s="61">
        <f>'Std Cst'!AN79</f>
        <v>-1.7228883260223118E-2</v>
      </c>
      <c r="R79" s="93"/>
      <c r="S79" s="117"/>
      <c r="T79" s="117">
        <v>0.59590650980392157</v>
      </c>
      <c r="U79" s="117">
        <v>0.63264228163992864</v>
      </c>
      <c r="V79" s="118">
        <v>0.56340999999999997</v>
      </c>
      <c r="W79" s="443"/>
      <c r="X79" s="119"/>
      <c r="Y79" s="93"/>
      <c r="Z79" s="117"/>
      <c r="AA79" s="117">
        <v>0.53552472391255346</v>
      </c>
      <c r="AB79" s="117">
        <v>0.57774974901141229</v>
      </c>
      <c r="AC79" s="118">
        <v>0.49817241379310351</v>
      </c>
      <c r="AD79" s="443"/>
      <c r="AE79" s="119"/>
      <c r="AF79" s="103"/>
      <c r="AG79" s="433"/>
      <c r="AH79" s="101"/>
      <c r="AI79" s="101">
        <v>249</v>
      </c>
      <c r="AJ79" s="101">
        <v>279</v>
      </c>
      <c r="AK79" s="487">
        <v>329</v>
      </c>
      <c r="AL79" s="693"/>
    </row>
    <row r="80" spans="1:38" hidden="1" x14ac:dyDescent="0.3">
      <c r="A80" s="332">
        <f>'ITMA Form Data'!A79</f>
        <v>0</v>
      </c>
      <c r="B80" s="428">
        <f>'ITMA Form Data'!B79</f>
        <v>0</v>
      </c>
      <c r="C80" s="428" t="str">
        <f>'ITMA Form Data'!C79</f>
        <v>91659/60/61/62/63</v>
      </c>
      <c r="D80" s="289" t="str">
        <f>IF('UK Prices'!D80=0,"",'UK Prices'!D80)</f>
        <v>Smooth Pique Double Chest Stripe (T) - Prosports</v>
      </c>
      <c r="F80" s="103">
        <v>3</v>
      </c>
      <c r="G80" s="97"/>
      <c r="H80" s="97"/>
      <c r="I80" s="97"/>
      <c r="J80" s="124"/>
      <c r="K80" s="692"/>
      <c r="L80" s="61"/>
      <c r="M80" s="433"/>
      <c r="N80" s="88">
        <v>0.13</v>
      </c>
      <c r="O80" s="93"/>
      <c r="P80" s="115">
        <f>'Std Cst'!AM79</f>
        <v>52.390799999999999</v>
      </c>
      <c r="Q80" s="61"/>
      <c r="R80" s="93"/>
      <c r="S80" s="117"/>
      <c r="T80" s="117"/>
      <c r="U80" s="117"/>
      <c r="V80" s="118"/>
      <c r="W80" s="443"/>
      <c r="X80" s="119">
        <f t="shared" ref="X80" si="28">W80-V80</f>
        <v>0</v>
      </c>
      <c r="Y80" s="93"/>
      <c r="Z80" s="117"/>
      <c r="AA80" s="117"/>
      <c r="AB80" s="117"/>
      <c r="AC80" s="118"/>
      <c r="AD80" s="443"/>
      <c r="AE80" s="119">
        <f t="shared" ref="AE80" si="29">AD80-AC80</f>
        <v>0</v>
      </c>
      <c r="AF80" s="103"/>
      <c r="AG80" s="433"/>
      <c r="AH80" s="101"/>
      <c r="AI80" s="101"/>
      <c r="AJ80" s="101"/>
      <c r="AK80" s="487"/>
      <c r="AL80" s="693"/>
    </row>
    <row r="81" spans="1:40" x14ac:dyDescent="0.3">
      <c r="A81" s="206" t="str">
        <f>'ITMA Form Data'!A81</f>
        <v>OUTER LAYER - TROUSERS</v>
      </c>
      <c r="B81" s="206"/>
      <c r="C81" s="500"/>
      <c r="D81" s="19" t="str">
        <f>IF('UK Prices'!D81=0,"",'UK Prices'!D81)</f>
        <v>Trousers</v>
      </c>
      <c r="G81" s="97"/>
      <c r="H81" s="97"/>
      <c r="I81" s="97"/>
      <c r="J81" s="124"/>
      <c r="K81" s="692"/>
      <c r="L81" s="61"/>
      <c r="M81" s="433"/>
      <c r="N81" s="88"/>
      <c r="O81" s="103"/>
      <c r="P81" s="115"/>
      <c r="Q81" s="61"/>
      <c r="R81" s="93"/>
      <c r="S81" s="117"/>
      <c r="T81" s="117"/>
      <c r="U81" s="117"/>
      <c r="V81" s="118"/>
      <c r="W81" s="443"/>
      <c r="X81" s="119"/>
      <c r="Y81" s="93"/>
      <c r="Z81" s="89"/>
      <c r="AA81" s="89"/>
      <c r="AB81" s="89"/>
      <c r="AC81" s="68"/>
      <c r="AD81" s="443"/>
      <c r="AE81" s="119"/>
      <c r="AF81" s="103"/>
      <c r="AG81" s="433"/>
      <c r="AH81" s="101"/>
      <c r="AI81" s="101"/>
      <c r="AJ81" s="101"/>
      <c r="AK81" s="487"/>
      <c r="AL81" s="693"/>
    </row>
    <row r="82" spans="1:40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IF('UK Prices'!D82=0,"",'UK Prices'!D82)</f>
        <v>FJ Bedford Trouser (Slim Fit)</v>
      </c>
      <c r="G82" s="97"/>
      <c r="H82" s="97"/>
      <c r="I82" s="97"/>
      <c r="J82" s="124">
        <v>400</v>
      </c>
      <c r="K82" s="692">
        <v>400</v>
      </c>
      <c r="L82" s="61">
        <f t="shared" ref="L82:L91" si="30">(K82-J82)/J82</f>
        <v>0</v>
      </c>
      <c r="M82" s="433"/>
      <c r="N82" s="88">
        <v>0.09</v>
      </c>
      <c r="O82" s="93"/>
      <c r="P82" s="115">
        <f>'Std Cst'!AM82</f>
        <v>187.12090800000001</v>
      </c>
      <c r="Q82" s="61"/>
      <c r="R82" s="93"/>
      <c r="S82" s="117"/>
      <c r="T82" s="117"/>
      <c r="U82" s="117"/>
      <c r="V82" s="118">
        <v>0.53229756249999993</v>
      </c>
      <c r="W82" s="443">
        <f>(K82-P82)/K82</f>
        <v>0.53219772999999992</v>
      </c>
      <c r="X82" s="119">
        <f t="shared" ref="X82:X91" si="31">W82-V82</f>
        <v>-9.9832500000007762E-5</v>
      </c>
      <c r="Y82" s="93"/>
      <c r="Z82" s="61"/>
      <c r="AA82" s="61"/>
      <c r="AB82" s="61"/>
      <c r="AC82" s="116">
        <v>0.4624109913793103</v>
      </c>
      <c r="AD82" s="443">
        <f>((K82*(1-N82))-P82)/(K82*(1-N82))</f>
        <v>0.48593157142857141</v>
      </c>
      <c r="AE82" s="119">
        <f t="shared" ref="AE82:AE91" si="32">AD82-AC82</f>
        <v>2.3520580049261108E-2</v>
      </c>
      <c r="AF82" s="103"/>
      <c r="AG82" s="433"/>
      <c r="AH82" s="101"/>
      <c r="AI82" s="101"/>
      <c r="AJ82" s="101"/>
      <c r="AK82" s="487">
        <v>995</v>
      </c>
      <c r="AL82" s="694">
        <v>950</v>
      </c>
      <c r="AN82" s="23">
        <f t="shared" ref="AN82:AN91" si="33">AL82/K82</f>
        <v>2.375</v>
      </c>
    </row>
    <row r="83" spans="1:40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IF('UK Prices'!D83=0,"",'UK Prices'!D83)</f>
        <v>MT Lite Cooling Performance Trouser (Slim Fit)</v>
      </c>
      <c r="F83" s="103"/>
      <c r="G83" s="97"/>
      <c r="H83" s="97"/>
      <c r="I83" s="97"/>
      <c r="J83" s="124"/>
      <c r="K83" s="692">
        <v>400</v>
      </c>
      <c r="L83" s="61"/>
      <c r="M83" s="433"/>
      <c r="N83" s="88">
        <v>0.09</v>
      </c>
      <c r="O83" s="93"/>
      <c r="P83" s="115">
        <f>'Std Cst'!AM83</f>
        <v>165.19690800000004</v>
      </c>
      <c r="Q83" s="61"/>
      <c r="R83" s="93"/>
      <c r="S83" s="117"/>
      <c r="T83" s="117"/>
      <c r="U83" s="117"/>
      <c r="V83" s="118"/>
      <c r="W83" s="443">
        <f t="shared" ref="W83" si="34">(K83-P83)/K83</f>
        <v>0.58700772999999995</v>
      </c>
      <c r="X83" s="119"/>
      <c r="Y83" s="93"/>
      <c r="Z83" s="117"/>
      <c r="AA83" s="117"/>
      <c r="AB83" s="117"/>
      <c r="AC83" s="118"/>
      <c r="AD83" s="443">
        <f t="shared" ref="AD83" si="35">((K83*(1-N83))-P83)/(K83*(1-N83))</f>
        <v>0.54616234065934055</v>
      </c>
      <c r="AE83" s="119"/>
      <c r="AF83" s="103"/>
      <c r="AG83" s="433"/>
      <c r="AH83" s="101"/>
      <c r="AI83" s="101"/>
      <c r="AJ83" s="101"/>
      <c r="AK83" s="487"/>
      <c r="AL83" s="693">
        <v>950</v>
      </c>
      <c r="AN83" s="23">
        <f t="shared" si="33"/>
        <v>2.375</v>
      </c>
    </row>
    <row r="84" spans="1:40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IF('UK Prices'!D84=0,"",'UK Prices'!D84)</f>
        <v>FJ WRT Xtreme Trouser</v>
      </c>
      <c r="F84" s="103"/>
      <c r="G84" s="97">
        <v>364</v>
      </c>
      <c r="H84" s="97">
        <v>400</v>
      </c>
      <c r="I84" s="97">
        <v>400</v>
      </c>
      <c r="J84" s="124">
        <v>400</v>
      </c>
      <c r="K84" s="692">
        <v>400</v>
      </c>
      <c r="L84" s="61">
        <f>(K84-J84)/J84</f>
        <v>0</v>
      </c>
      <c r="M84" s="433"/>
      <c r="N84" s="88">
        <v>0.09</v>
      </c>
      <c r="O84" s="93"/>
      <c r="P84" s="115">
        <f>'Std Cst'!AM84</f>
        <v>141.31157400000001</v>
      </c>
      <c r="Q84" s="61">
        <f>'Std Cst'!AN84</f>
        <v>0</v>
      </c>
      <c r="R84" s="93"/>
      <c r="S84" s="117">
        <v>0.68290585414047333</v>
      </c>
      <c r="T84" s="117">
        <v>0.66480422399999994</v>
      </c>
      <c r="U84" s="117">
        <v>0.66480422399999994</v>
      </c>
      <c r="V84" s="117">
        <v>0.64672106499999993</v>
      </c>
      <c r="W84" s="443">
        <f>(K84-P84)/K84</f>
        <v>0.64672106499999993</v>
      </c>
      <c r="X84" s="119">
        <f>W84-V84</f>
        <v>0</v>
      </c>
      <c r="Y84" s="93"/>
      <c r="Z84" s="61">
        <v>0.63552397027640617</v>
      </c>
      <c r="AA84" s="61">
        <v>0.6147174988505747</v>
      </c>
      <c r="AB84" s="61">
        <v>0.6147174988505747</v>
      </c>
      <c r="AC84" s="61">
        <v>0.59393225862068966</v>
      </c>
      <c r="AD84" s="443">
        <f>((K84*(1-N84))-P84)/(K84*(1-N84))</f>
        <v>0.61178139010989008</v>
      </c>
      <c r="AE84" s="119">
        <f>AD84-AC84</f>
        <v>1.784913148920042E-2</v>
      </c>
      <c r="AF84" s="103"/>
      <c r="AG84" s="433"/>
      <c r="AH84" s="101">
        <v>849</v>
      </c>
      <c r="AI84" s="101">
        <v>949</v>
      </c>
      <c r="AJ84" s="101"/>
      <c r="AK84" s="487">
        <v>995</v>
      </c>
      <c r="AL84" s="693">
        <v>950</v>
      </c>
      <c r="AN84" s="23">
        <f t="shared" si="33"/>
        <v>2.375</v>
      </c>
    </row>
    <row r="85" spans="1:40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IF('UK Prices'!D85=0,"",'UK Prices'!D85)</f>
        <v>FJ Performance Trouser</v>
      </c>
      <c r="F85" s="103"/>
      <c r="G85" s="97">
        <v>262</v>
      </c>
      <c r="H85" s="97">
        <v>266</v>
      </c>
      <c r="I85" s="97">
        <v>293</v>
      </c>
      <c r="J85" s="124">
        <v>300</v>
      </c>
      <c r="K85" s="692">
        <v>300</v>
      </c>
      <c r="L85" s="61">
        <f>(K85-J85)/J85</f>
        <v>0</v>
      </c>
      <c r="M85" s="433"/>
      <c r="N85" s="88">
        <v>0.09</v>
      </c>
      <c r="O85" s="93"/>
      <c r="P85" s="115">
        <f>'Std Cst'!AM85</f>
        <v>122.7788604</v>
      </c>
      <c r="Q85" s="61">
        <f>'Std Cst'!AN85</f>
        <v>2.6026234761385023E-4</v>
      </c>
      <c r="R85" s="93"/>
      <c r="S85" s="117">
        <v>0.61801970992366417</v>
      </c>
      <c r="T85" s="117">
        <v>0.56260032481203004</v>
      </c>
      <c r="U85" s="117">
        <v>0.6029067795221843</v>
      </c>
      <c r="V85" s="118">
        <v>0.59084362000000001</v>
      </c>
      <c r="W85" s="443">
        <f>(K85-P85)/K85</f>
        <v>0.590737132</v>
      </c>
      <c r="X85" s="119">
        <f>W85-V85</f>
        <v>-1.0648800000001568E-4</v>
      </c>
      <c r="Y85" s="93"/>
      <c r="Z85" s="61">
        <v>0.56094219531455647</v>
      </c>
      <c r="AA85" s="61">
        <v>0.49724175265750575</v>
      </c>
      <c r="AB85" s="61">
        <v>0.54357101094503935</v>
      </c>
      <c r="AC85" s="116">
        <v>0.5297053103448276</v>
      </c>
      <c r="AD85" s="443">
        <f>((K85*(1-N85))-P85)/(K85*(1-N85))</f>
        <v>0.55026058461538463</v>
      </c>
      <c r="AE85" s="119">
        <f>AD85-AC85</f>
        <v>2.0555274270557033E-2</v>
      </c>
      <c r="AF85" s="103"/>
      <c r="AG85" s="433"/>
      <c r="AH85" s="101">
        <v>649</v>
      </c>
      <c r="AI85" s="101">
        <v>649</v>
      </c>
      <c r="AJ85" s="101">
        <v>749</v>
      </c>
      <c r="AK85" s="487">
        <v>795</v>
      </c>
      <c r="AL85" s="693">
        <v>700</v>
      </c>
      <c r="AN85" s="23">
        <f t="shared" si="33"/>
        <v>2.3333333333333335</v>
      </c>
    </row>
    <row r="86" spans="1:40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IF('UK Prices'!D86=0,"",'UK Prices'!D86)</f>
        <v>FJ Trouser (Slim Fit)</v>
      </c>
      <c r="F86" s="103"/>
      <c r="G86" s="97"/>
      <c r="H86" s="97">
        <v>266</v>
      </c>
      <c r="I86" s="97">
        <v>293</v>
      </c>
      <c r="J86" s="124">
        <v>300</v>
      </c>
      <c r="K86" s="692">
        <v>300</v>
      </c>
      <c r="L86" s="61">
        <f>(K86-J86)/J86</f>
        <v>0</v>
      </c>
      <c r="M86" s="433"/>
      <c r="N86" s="88">
        <v>0.09</v>
      </c>
      <c r="O86" s="93"/>
      <c r="P86" s="115">
        <f>'Std Cst'!AM86</f>
        <v>132.60686040000002</v>
      </c>
      <c r="Q86" s="61">
        <f>'Std Cst'!AN86</f>
        <v>2.4096866470537244E-4</v>
      </c>
      <c r="R86" s="93"/>
      <c r="S86" s="117"/>
      <c r="T86" s="117">
        <v>0.52756874586466163</v>
      </c>
      <c r="U86" s="117">
        <v>0.57110336655290095</v>
      </c>
      <c r="V86" s="118">
        <v>0.55808362</v>
      </c>
      <c r="W86" s="443">
        <f t="shared" ref="W86" si="36">(K86-P86)/K86</f>
        <v>0.55797713199999999</v>
      </c>
      <c r="X86" s="119">
        <f>W86-V86</f>
        <v>-1.0648800000001568E-4</v>
      </c>
      <c r="Y86" s="93"/>
      <c r="Z86" s="61"/>
      <c r="AA86" s="61">
        <v>0.45697556995938116</v>
      </c>
      <c r="AB86" s="61">
        <v>0.50701536385390922</v>
      </c>
      <c r="AC86" s="116">
        <v>0.49205013793103447</v>
      </c>
      <c r="AD86" s="443">
        <f t="shared" ref="AD86" si="37">((K86*(1-N86))-P86)/(K86*(1-N86))</f>
        <v>0.5142605846153846</v>
      </c>
      <c r="AE86" s="119">
        <f>AD86-AC86</f>
        <v>2.2210446684350127E-2</v>
      </c>
      <c r="AF86" s="103"/>
      <c r="AG86" s="433"/>
      <c r="AH86" s="101"/>
      <c r="AI86" s="101">
        <v>649</v>
      </c>
      <c r="AJ86" s="101">
        <v>749</v>
      </c>
      <c r="AK86" s="487">
        <v>795</v>
      </c>
      <c r="AL86" s="693">
        <v>700</v>
      </c>
      <c r="AN86" s="23">
        <f t="shared" si="33"/>
        <v>2.3333333333333335</v>
      </c>
    </row>
    <row r="87" spans="1:40" hidden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IF('UK Prices'!D87=0,"",'UK Prices'!D87)</f>
        <v>FJ Trouser (Regular Fit)</v>
      </c>
      <c r="F87" s="103"/>
      <c r="G87" s="97">
        <v>260</v>
      </c>
      <c r="H87" s="97">
        <v>266</v>
      </c>
      <c r="I87" s="97">
        <v>293</v>
      </c>
      <c r="J87" s="124">
        <v>300</v>
      </c>
      <c r="K87" s="692"/>
      <c r="L87" s="61"/>
      <c r="M87" s="433"/>
      <c r="N87" s="88">
        <v>0.09</v>
      </c>
      <c r="O87" s="93"/>
      <c r="P87" s="115">
        <f>'Std Cst'!AM87</f>
        <v>129.88079999999999</v>
      </c>
      <c r="Q87" s="61">
        <f>'Std Cst'!AN87</f>
        <v>-1.7520182052056063E-2</v>
      </c>
      <c r="R87" s="93"/>
      <c r="S87" s="117">
        <v>0.58584202475662794</v>
      </c>
      <c r="T87" s="117">
        <v>0.52891611428571417</v>
      </c>
      <c r="U87" s="117">
        <v>0.57232657474402726</v>
      </c>
      <c r="V87" s="118">
        <v>0.56706400000000001</v>
      </c>
      <c r="W87" s="443"/>
      <c r="X87" s="119"/>
      <c r="Y87" s="93"/>
      <c r="Z87" s="61">
        <v>0.52395635029497467</v>
      </c>
      <c r="AA87" s="61">
        <v>0.45852426929392442</v>
      </c>
      <c r="AB87" s="61">
        <v>0.50842135028049118</v>
      </c>
      <c r="AC87" s="116">
        <v>0.50237241379310349</v>
      </c>
      <c r="AD87" s="443"/>
      <c r="AE87" s="119"/>
      <c r="AF87" s="103"/>
      <c r="AG87" s="433"/>
      <c r="AH87" s="101">
        <v>649</v>
      </c>
      <c r="AI87" s="101">
        <v>649</v>
      </c>
      <c r="AJ87" s="101">
        <v>749</v>
      </c>
      <c r="AK87" s="487">
        <v>795</v>
      </c>
      <c r="AL87" s="693"/>
      <c r="AN87" s="23" t="e">
        <f t="shared" si="33"/>
        <v>#DIV/0!</v>
      </c>
    </row>
    <row r="88" spans="1:40" hidden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IF('UK Prices'!D88=0,"",'UK Prices'!D88)</f>
        <v>FJ Madras Shorts</v>
      </c>
      <c r="F88" s="103"/>
      <c r="G88" s="97"/>
      <c r="H88" s="97"/>
      <c r="I88" s="97"/>
      <c r="J88" s="124">
        <v>280</v>
      </c>
      <c r="K88" s="692"/>
      <c r="L88" s="61"/>
      <c r="M88" s="433"/>
      <c r="N88" s="88">
        <v>0.09</v>
      </c>
      <c r="O88" s="93"/>
      <c r="P88" s="115">
        <f>'Std Cst'!AM88</f>
        <v>123.45480000000002</v>
      </c>
      <c r="Q88" s="61"/>
      <c r="R88" s="93"/>
      <c r="S88" s="117"/>
      <c r="T88" s="117"/>
      <c r="U88" s="117"/>
      <c r="V88" s="118">
        <v>0.55096078214285704</v>
      </c>
      <c r="W88" s="443"/>
      <c r="X88" s="119"/>
      <c r="Y88" s="93"/>
      <c r="Z88" s="61"/>
      <c r="AA88" s="61"/>
      <c r="AB88" s="61"/>
      <c r="AC88" s="116">
        <v>0.48386296798029549</v>
      </c>
      <c r="AD88" s="443"/>
      <c r="AE88" s="119"/>
      <c r="AF88" s="103"/>
      <c r="AG88" s="433"/>
      <c r="AH88" s="101"/>
      <c r="AI88" s="101"/>
      <c r="AJ88" s="101"/>
      <c r="AK88" s="487">
        <v>695</v>
      </c>
      <c r="AL88" s="693"/>
      <c r="AN88" s="23" t="e">
        <f t="shared" si="33"/>
        <v>#DIV/0!</v>
      </c>
    </row>
    <row r="89" spans="1:40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IF('UK Prices'!D89=0,"",'UK Prices'!D89)</f>
        <v>FJ Bedford Shorts</v>
      </c>
      <c r="F89" s="103"/>
      <c r="G89" s="97"/>
      <c r="H89" s="97"/>
      <c r="I89" s="97"/>
      <c r="J89" s="124">
        <v>280</v>
      </c>
      <c r="K89" s="692">
        <v>300</v>
      </c>
      <c r="L89" s="61">
        <f t="shared" si="30"/>
        <v>7.1428571428571425E-2</v>
      </c>
      <c r="M89" s="433"/>
      <c r="N89" s="88">
        <v>0.09</v>
      </c>
      <c r="O89" s="93"/>
      <c r="P89" s="115">
        <f>'Std Cst'!AM89</f>
        <v>149.9549274</v>
      </c>
      <c r="Q89" s="61"/>
      <c r="R89" s="93"/>
      <c r="S89" s="117"/>
      <c r="T89" s="117"/>
      <c r="U89" s="117"/>
      <c r="V89" s="118">
        <v>0.46456078214285718</v>
      </c>
      <c r="W89" s="443">
        <f t="shared" ref="W89" si="38">(K89-P89)/K89</f>
        <v>0.50015024200000002</v>
      </c>
      <c r="X89" s="119">
        <f t="shared" si="31"/>
        <v>3.5589459857142847E-2</v>
      </c>
      <c r="Y89" s="93"/>
      <c r="Z89" s="61"/>
      <c r="AA89" s="61"/>
      <c r="AB89" s="61"/>
      <c r="AC89" s="116">
        <v>0.38455262315270938</v>
      </c>
      <c r="AD89" s="443">
        <f t="shared" ref="AD89" si="39">((K89*(1-N89))-P89)/(K89*(1-N89))</f>
        <v>0.45071455164835161</v>
      </c>
      <c r="AE89" s="119">
        <f t="shared" si="32"/>
        <v>6.616192849564223E-2</v>
      </c>
      <c r="AF89" s="103"/>
      <c r="AG89" s="433"/>
      <c r="AH89" s="101"/>
      <c r="AI89" s="101"/>
      <c r="AJ89" s="101"/>
      <c r="AK89" s="487">
        <v>695</v>
      </c>
      <c r="AL89" s="694">
        <v>700</v>
      </c>
      <c r="AN89" s="23">
        <f t="shared" si="33"/>
        <v>2.3333333333333335</v>
      </c>
    </row>
    <row r="90" spans="1:40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IF('UK Prices'!D90=0,"",'UK Prices'!D90)</f>
        <v>Tonal Plaid Shorts</v>
      </c>
      <c r="F90" s="103"/>
      <c r="G90" s="97"/>
      <c r="H90" s="97"/>
      <c r="I90" s="97"/>
      <c r="J90" s="124"/>
      <c r="K90" s="692">
        <v>280</v>
      </c>
      <c r="L90" s="61"/>
      <c r="M90" s="433"/>
      <c r="N90" s="88">
        <v>0.09</v>
      </c>
      <c r="O90" s="93"/>
      <c r="P90" s="115">
        <f>'Std Cst'!AM90</f>
        <v>126.5189274</v>
      </c>
      <c r="Q90" s="61"/>
      <c r="R90" s="93"/>
      <c r="S90" s="117"/>
      <c r="T90" s="117"/>
      <c r="U90" s="117"/>
      <c r="V90" s="118"/>
      <c r="W90" s="443">
        <f>(K90-P90)/K90</f>
        <v>0.54814668785714282</v>
      </c>
      <c r="X90" s="119"/>
      <c r="Y90" s="93"/>
      <c r="Z90" s="117"/>
      <c r="AA90" s="117"/>
      <c r="AB90" s="117"/>
      <c r="AC90" s="118"/>
      <c r="AD90" s="443">
        <f>((K90*(1-N90))-P90)/(K90*(1-N90))</f>
        <v>0.50345789874411306</v>
      </c>
      <c r="AE90" s="119"/>
      <c r="AF90" s="103"/>
      <c r="AG90" s="433"/>
      <c r="AH90" s="101"/>
      <c r="AI90" s="101"/>
      <c r="AJ90" s="101"/>
      <c r="AK90" s="487"/>
      <c r="AL90" s="693">
        <v>650</v>
      </c>
      <c r="AN90" s="23">
        <f t="shared" si="33"/>
        <v>2.3214285714285716</v>
      </c>
    </row>
    <row r="91" spans="1:40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IF('UK Prices'!D91=0,"",'UK Prices'!D91)</f>
        <v>FJ Solid Colour Shorts</v>
      </c>
      <c r="F91" s="103"/>
      <c r="G91" s="97">
        <v>231</v>
      </c>
      <c r="H91" s="97">
        <v>234</v>
      </c>
      <c r="I91" s="97">
        <v>257</v>
      </c>
      <c r="J91" s="124">
        <v>265</v>
      </c>
      <c r="K91" s="692">
        <v>280</v>
      </c>
      <c r="L91" s="61">
        <f t="shared" si="30"/>
        <v>5.6603773584905662E-2</v>
      </c>
      <c r="M91" s="433"/>
      <c r="N91" s="88">
        <v>0.09</v>
      </c>
      <c r="O91" s="93"/>
      <c r="P91" s="115">
        <f>'Std Cst'!AM91</f>
        <v>125.82944999999998</v>
      </c>
      <c r="Q91" s="61">
        <f>'Std Cst'!AN91</f>
        <v>0</v>
      </c>
      <c r="R91" s="93"/>
      <c r="S91" s="117">
        <v>0.55656372849770375</v>
      </c>
      <c r="T91" s="117">
        <v>0.49012184615384619</v>
      </c>
      <c r="U91" s="117">
        <v>0.53575296498054481</v>
      </c>
      <c r="V91" s="118">
        <v>0.52517188679245286</v>
      </c>
      <c r="W91" s="443">
        <f t="shared" ref="W91" si="40">(K91-P91)/K91</f>
        <v>0.55060910714285727</v>
      </c>
      <c r="X91" s="119">
        <f t="shared" si="31"/>
        <v>2.543722035040441E-2</v>
      </c>
      <c r="Y91" s="93"/>
      <c r="Z91" s="61">
        <v>0.49030313620425708</v>
      </c>
      <c r="AA91" s="61">
        <v>0.41393315649867379</v>
      </c>
      <c r="AB91" s="61">
        <v>0.46638271836844225</v>
      </c>
      <c r="AC91" s="116">
        <v>0.4542205595315551</v>
      </c>
      <c r="AD91" s="443">
        <f t="shared" ref="AD91" si="41">((K91*(1-N91))-P91)/(K91*(1-N91))</f>
        <v>0.50616385400313979</v>
      </c>
      <c r="AE91" s="119">
        <f t="shared" si="32"/>
        <v>5.1943294471584689E-2</v>
      </c>
      <c r="AF91" s="103"/>
      <c r="AG91" s="433"/>
      <c r="AH91" s="101">
        <v>599</v>
      </c>
      <c r="AI91" s="101">
        <v>599</v>
      </c>
      <c r="AJ91" s="101">
        <v>649</v>
      </c>
      <c r="AK91" s="487">
        <v>645</v>
      </c>
      <c r="AL91" s="693">
        <v>650</v>
      </c>
      <c r="AN91" s="23">
        <f t="shared" si="33"/>
        <v>2.3214285714285716</v>
      </c>
    </row>
    <row r="92" spans="1:40" x14ac:dyDescent="0.3">
      <c r="A92" s="206" t="str">
        <f>'ITMA Form Data'!A92</f>
        <v>WOMEN'S</v>
      </c>
      <c r="B92" s="206"/>
      <c r="C92" s="500"/>
      <c r="D92" s="29" t="str">
        <f>IF('UK Prices'!D92=0,"",'UK Prices'!D92)</f>
        <v>Women's</v>
      </c>
      <c r="E92" s="85"/>
      <c r="F92" s="85"/>
      <c r="G92" s="97"/>
      <c r="H92" s="97"/>
      <c r="I92" s="97"/>
      <c r="J92" s="124"/>
      <c r="K92" s="433"/>
      <c r="L92" s="61"/>
      <c r="M92" s="433"/>
      <c r="N92" s="88"/>
      <c r="O92" s="85"/>
      <c r="P92" s="115"/>
      <c r="Q92" s="61"/>
      <c r="R92" s="93"/>
      <c r="S92" s="117"/>
      <c r="T92" s="117"/>
      <c r="U92" s="117"/>
      <c r="V92" s="118"/>
      <c r="W92" s="443"/>
      <c r="X92" s="119"/>
      <c r="Y92" s="93"/>
      <c r="Z92" s="126"/>
      <c r="AA92" s="126"/>
      <c r="AB92" s="126"/>
      <c r="AC92" s="486"/>
      <c r="AD92" s="442"/>
      <c r="AE92" s="119"/>
      <c r="AF92" s="85"/>
      <c r="AG92" s="433"/>
      <c r="AH92" s="101"/>
      <c r="AI92" s="101"/>
      <c r="AJ92" s="101"/>
      <c r="AK92" s="487"/>
      <c r="AL92" s="381"/>
    </row>
    <row r="93" spans="1:40" x14ac:dyDescent="0.3">
      <c r="A93" s="206" t="str">
        <f>'ITMA Form Data'!A93</f>
        <v>MID LAYERS</v>
      </c>
      <c r="B93" s="206"/>
      <c r="C93" s="500"/>
      <c r="D93" s="29" t="str">
        <f>IF('UK Prices'!D93=0,"",'UK Prices'!D93)</f>
        <v>Mid Layers</v>
      </c>
      <c r="E93" s="85"/>
      <c r="F93" s="85"/>
      <c r="G93" s="97"/>
      <c r="H93" s="97"/>
      <c r="I93" s="97"/>
      <c r="J93" s="124"/>
      <c r="K93" s="433"/>
      <c r="L93" s="61"/>
      <c r="M93" s="433"/>
      <c r="N93" s="88"/>
      <c r="O93" s="85"/>
      <c r="P93" s="115"/>
      <c r="Q93" s="61"/>
      <c r="R93" s="93"/>
      <c r="S93" s="117"/>
      <c r="T93" s="117"/>
      <c r="U93" s="117"/>
      <c r="V93" s="118"/>
      <c r="W93" s="443"/>
      <c r="X93" s="119"/>
      <c r="Y93" s="93"/>
      <c r="Z93" s="126"/>
      <c r="AA93" s="126"/>
      <c r="AB93" s="126"/>
      <c r="AC93" s="486"/>
      <c r="AD93" s="442"/>
      <c r="AE93" s="119"/>
      <c r="AF93" s="85"/>
      <c r="AG93" s="433"/>
      <c r="AH93" s="101"/>
      <c r="AI93" s="101"/>
      <c r="AJ93" s="101"/>
      <c r="AK93" s="487"/>
      <c r="AL93" s="381"/>
    </row>
    <row r="94" spans="1:40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IF('UK Prices'!D94=0,"",'UK Prices'!D94)</f>
        <v>Womens DWR Lightweight Softshell Vest</v>
      </c>
      <c r="F94" s="103"/>
      <c r="G94" s="97"/>
      <c r="H94" s="97"/>
      <c r="I94" s="97"/>
      <c r="J94" s="124"/>
      <c r="K94" s="433">
        <v>420</v>
      </c>
      <c r="L94" s="61"/>
      <c r="M94" s="433"/>
      <c r="N94" s="88">
        <v>0.09</v>
      </c>
      <c r="O94" s="93"/>
      <c r="P94" s="115">
        <f>'Std Cst'!AM94</f>
        <v>189.01944</v>
      </c>
      <c r="Q94" s="61"/>
      <c r="R94" s="93"/>
      <c r="S94" s="117"/>
      <c r="T94" s="117"/>
      <c r="U94" s="117"/>
      <c r="V94" s="118"/>
      <c r="W94" s="443">
        <f>(K94-P94)/K94</f>
        <v>0.54995371428571427</v>
      </c>
      <c r="X94" s="119"/>
      <c r="Y94" s="93"/>
      <c r="Z94" s="61"/>
      <c r="AA94" s="61"/>
      <c r="AB94" s="61"/>
      <c r="AC94" s="116"/>
      <c r="AD94" s="443">
        <f>((K94*(1-N94))-P94)/(K94*(1-N94))</f>
        <v>0.50544364207221348</v>
      </c>
      <c r="AE94" s="119"/>
      <c r="AF94" s="103"/>
      <c r="AG94" s="433"/>
      <c r="AH94" s="101"/>
      <c r="AI94" s="101"/>
      <c r="AJ94" s="101"/>
      <c r="AK94" s="487"/>
      <c r="AL94" s="381">
        <v>1000</v>
      </c>
      <c r="AN94" s="23">
        <f t="shared" ref="AN94:AN98" si="42">AL94/K94</f>
        <v>2.3809523809523809</v>
      </c>
    </row>
    <row r="95" spans="1:40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IF('UK Prices'!D95=0,"",'UK Prices'!D95)</f>
        <v>Womens FJ Lambswool V-Neck (Midweight)</v>
      </c>
      <c r="F95" s="103"/>
      <c r="G95" s="97"/>
      <c r="H95" s="97"/>
      <c r="I95" s="97"/>
      <c r="J95" s="124">
        <v>365</v>
      </c>
      <c r="K95" s="692">
        <v>360</v>
      </c>
      <c r="L95" s="61">
        <f t="shared" ref="L95" si="43">(K95-J95)/J95</f>
        <v>-1.3698630136986301E-2</v>
      </c>
      <c r="M95" s="433"/>
      <c r="N95" s="88">
        <v>0.09</v>
      </c>
      <c r="O95" s="93"/>
      <c r="P95" s="115">
        <f>'Std Cst'!AM95</f>
        <v>171.68144400000003</v>
      </c>
      <c r="Q95" s="61"/>
      <c r="R95" s="93"/>
      <c r="S95" s="117"/>
      <c r="T95" s="117"/>
      <c r="U95" s="117"/>
      <c r="V95" s="118">
        <v>0.52963987945205471</v>
      </c>
      <c r="W95" s="443">
        <f>(K95-P95)/K95</f>
        <v>0.52310709999999994</v>
      </c>
      <c r="X95" s="119">
        <f t="shared" ref="X95:X111" si="44">W95-V95</f>
        <v>-6.5327794520547711E-3</v>
      </c>
      <c r="Y95" s="93"/>
      <c r="Z95" s="61"/>
      <c r="AA95" s="61"/>
      <c r="AB95" s="61"/>
      <c r="AC95" s="116">
        <v>0.45935618327822386</v>
      </c>
      <c r="AD95" s="443">
        <f>((K95*(1-N95))-P95)/(K95*(1-N95))</f>
        <v>0.47594186813186806</v>
      </c>
      <c r="AE95" s="119">
        <f t="shared" ref="AE95:AE111" si="45">AD95-AC95</f>
        <v>1.65856848536442E-2</v>
      </c>
      <c r="AF95" s="103"/>
      <c r="AG95" s="433"/>
      <c r="AH95" s="101"/>
      <c r="AI95" s="101"/>
      <c r="AJ95" s="101"/>
      <c r="AK95" s="487">
        <v>895</v>
      </c>
      <c r="AL95" s="693">
        <v>850</v>
      </c>
      <c r="AN95" s="23">
        <f t="shared" si="42"/>
        <v>2.3611111111111112</v>
      </c>
    </row>
    <row r="96" spans="1:40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IF('UK Prices'!D96=0,"",'UK Prices'!D96)</f>
        <v>Women's Full Zip Hoody</v>
      </c>
      <c r="F96" s="103"/>
      <c r="G96" s="97"/>
      <c r="H96" s="97"/>
      <c r="I96" s="97"/>
      <c r="J96" s="124"/>
      <c r="K96" s="692">
        <v>340</v>
      </c>
      <c r="L96" s="61"/>
      <c r="M96" s="433"/>
      <c r="N96" s="88">
        <v>0.09</v>
      </c>
      <c r="O96" s="93"/>
      <c r="P96" s="115">
        <f>'Std Cst'!AM96</f>
        <v>139.360311</v>
      </c>
      <c r="Q96" s="61"/>
      <c r="R96" s="93"/>
      <c r="S96" s="117"/>
      <c r="T96" s="117"/>
      <c r="U96" s="117"/>
      <c r="V96" s="118"/>
      <c r="W96" s="443">
        <f>(K96-P96)/K96</f>
        <v>0.59011673235294115</v>
      </c>
      <c r="X96" s="119"/>
      <c r="Y96" s="93"/>
      <c r="Z96" s="117"/>
      <c r="AA96" s="117"/>
      <c r="AB96" s="117"/>
      <c r="AC96" s="118"/>
      <c r="AD96" s="443">
        <f>((K96*(1-N96))-P96)/(K96*(1-N96))</f>
        <v>0.54957882676147385</v>
      </c>
      <c r="AE96" s="119"/>
      <c r="AF96" s="103"/>
      <c r="AG96" s="433"/>
      <c r="AH96" s="101"/>
      <c r="AI96" s="101"/>
      <c r="AJ96" s="101"/>
      <c r="AK96" s="487"/>
      <c r="AL96" s="693">
        <v>800</v>
      </c>
      <c r="AN96" s="23">
        <f t="shared" si="42"/>
        <v>2.3529411764705883</v>
      </c>
    </row>
    <row r="97" spans="1:40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IF('UK Prices'!D97=0,"",'UK Prices'!D97)</f>
        <v>Women's Full Zip Brushed Chill-Out</v>
      </c>
      <c r="F97" s="103"/>
      <c r="G97" s="97"/>
      <c r="H97" s="97"/>
      <c r="I97" s="97"/>
      <c r="J97" s="124"/>
      <c r="K97" s="692">
        <v>320</v>
      </c>
      <c r="L97" s="61"/>
      <c r="M97" s="433"/>
      <c r="N97" s="88">
        <v>0.09</v>
      </c>
      <c r="O97" s="93"/>
      <c r="P97" s="115">
        <f>'Std Cst'!AM97</f>
        <v>131.26257900000002</v>
      </c>
      <c r="Q97" s="61"/>
      <c r="R97" s="93"/>
      <c r="S97" s="117"/>
      <c r="T97" s="117"/>
      <c r="U97" s="117"/>
      <c r="V97" s="118"/>
      <c r="W97" s="443">
        <f>(K97-P97)/K97</f>
        <v>0.58980444062499993</v>
      </c>
      <c r="X97" s="119"/>
      <c r="Y97" s="93"/>
      <c r="Z97" s="117"/>
      <c r="AA97" s="117"/>
      <c r="AB97" s="117"/>
      <c r="AC97" s="118"/>
      <c r="AD97" s="443">
        <f>((K97*(1-N97))-P97)/(K97*(1-N97))</f>
        <v>0.54923564903846145</v>
      </c>
      <c r="AE97" s="119"/>
      <c r="AF97" s="103"/>
      <c r="AG97" s="433"/>
      <c r="AH97" s="101"/>
      <c r="AI97" s="101"/>
      <c r="AJ97" s="101"/>
      <c r="AK97" s="487"/>
      <c r="AL97" s="693">
        <v>750</v>
      </c>
      <c r="AN97" s="23">
        <f t="shared" si="42"/>
        <v>2.34375</v>
      </c>
    </row>
    <row r="98" spans="1:40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IF('UK Prices'!D98=0,"",'UK Prices'!D98)</f>
        <v>Women's Full Zip Brushed Chill-Out Vest</v>
      </c>
      <c r="F98" s="103"/>
      <c r="G98" s="97"/>
      <c r="H98" s="97"/>
      <c r="I98" s="97"/>
      <c r="J98" s="124"/>
      <c r="K98" s="692">
        <v>300</v>
      </c>
      <c r="L98" s="61"/>
      <c r="M98" s="433"/>
      <c r="N98" s="88">
        <v>0.09</v>
      </c>
      <c r="O98" s="93"/>
      <c r="P98" s="115">
        <f>'Std Cst'!AM98</f>
        <v>128.11024800000001</v>
      </c>
      <c r="Q98" s="61"/>
      <c r="R98" s="93"/>
      <c r="S98" s="117"/>
      <c r="T98" s="117"/>
      <c r="U98" s="117"/>
      <c r="V98" s="118"/>
      <c r="W98" s="443">
        <f>(K98-P98)/K98</f>
        <v>0.57296583999999995</v>
      </c>
      <c r="X98" s="119"/>
      <c r="Y98" s="93"/>
      <c r="Z98" s="117"/>
      <c r="AA98" s="117"/>
      <c r="AB98" s="117"/>
      <c r="AC98" s="118"/>
      <c r="AD98" s="443">
        <f>((K98*(1-N98))-P98)/(K98*(1-N98))</f>
        <v>0.53073169230769224</v>
      </c>
      <c r="AE98" s="119"/>
      <c r="AF98" s="103"/>
      <c r="AG98" s="433"/>
      <c r="AH98" s="101"/>
      <c r="AI98" s="101"/>
      <c r="AJ98" s="101"/>
      <c r="AK98" s="487"/>
      <c r="AL98" s="693">
        <v>700</v>
      </c>
      <c r="AN98" s="23">
        <f t="shared" si="42"/>
        <v>2.3333333333333335</v>
      </c>
    </row>
    <row r="99" spans="1:40" hidden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IF('UK Prices'!D99=0,"",'UK Prices'!D99)</f>
        <v>Womens FJ Full Zip Chill-Out (Knit mid layer)</v>
      </c>
      <c r="G99" s="97"/>
      <c r="H99" s="97">
        <v>266</v>
      </c>
      <c r="I99" s="97">
        <v>293</v>
      </c>
      <c r="J99" s="124">
        <v>300</v>
      </c>
      <c r="K99" s="692"/>
      <c r="L99" s="61"/>
      <c r="M99" s="433"/>
      <c r="N99" s="88">
        <v>0.13</v>
      </c>
      <c r="O99" s="103"/>
      <c r="P99" s="115">
        <f>'Std Cst'!AM99</f>
        <v>120.4308</v>
      </c>
      <c r="Q99" s="61">
        <f>'Std Cst'!AN99</f>
        <v>-1.8549727011864092E-2</v>
      </c>
      <c r="R99" s="93"/>
      <c r="S99" s="117"/>
      <c r="T99" s="117">
        <v>0.56260032481203004</v>
      </c>
      <c r="U99" s="117">
        <v>0.6029067795221843</v>
      </c>
      <c r="V99" s="118">
        <v>0.59856399999999998</v>
      </c>
      <c r="W99" s="443"/>
      <c r="X99" s="119"/>
      <c r="Y99" s="93"/>
      <c r="Z99" s="61"/>
      <c r="AA99" s="61">
        <v>0.49724175265750575</v>
      </c>
      <c r="AB99" s="61">
        <v>0.54357101094503935</v>
      </c>
      <c r="AC99" s="116">
        <v>0.53857931034482753</v>
      </c>
      <c r="AD99" s="443"/>
      <c r="AE99" s="119"/>
      <c r="AF99" s="103"/>
      <c r="AG99" s="433"/>
      <c r="AH99" s="101"/>
      <c r="AI99" s="101">
        <v>649</v>
      </c>
      <c r="AJ99" s="101">
        <v>749</v>
      </c>
      <c r="AK99" s="487">
        <v>745</v>
      </c>
      <c r="AL99" s="693"/>
    </row>
    <row r="100" spans="1:40" hidden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IF('UK Prices'!D100=0,"",'UK Prices'!D100)</f>
        <v>Womens FJ Full Zip Chill-Out Vest (knit mid layer)</v>
      </c>
      <c r="G100" s="97"/>
      <c r="H100" s="97">
        <v>241</v>
      </c>
      <c r="I100" s="97">
        <v>265</v>
      </c>
      <c r="J100" s="124">
        <v>270</v>
      </c>
      <c r="K100" s="692"/>
      <c r="L100" s="61"/>
      <c r="M100" s="433"/>
      <c r="N100" s="88">
        <v>0.13</v>
      </c>
      <c r="O100" s="103"/>
      <c r="P100" s="115">
        <f>'Std Cst'!AM100</f>
        <v>105.46199999999999</v>
      </c>
      <c r="Q100" s="61">
        <f>'Std Cst'!AN100</f>
        <v>-1.930950953423979E-2</v>
      </c>
      <c r="R100" s="93"/>
      <c r="S100" s="117"/>
      <c r="T100" s="117">
        <v>0.57696265560165971</v>
      </c>
      <c r="U100" s="117">
        <v>0.61527547169811325</v>
      </c>
      <c r="V100" s="118">
        <v>0.60940000000000005</v>
      </c>
      <c r="W100" s="443"/>
      <c r="X100" s="119"/>
      <c r="Y100" s="93"/>
      <c r="Z100" s="61"/>
      <c r="AA100" s="61">
        <v>0.51375017885248242</v>
      </c>
      <c r="AB100" s="61">
        <v>0.55778789850357846</v>
      </c>
      <c r="AC100" s="116">
        <v>0.55103448275862077</v>
      </c>
      <c r="AD100" s="443"/>
      <c r="AE100" s="119"/>
      <c r="AF100" s="103"/>
      <c r="AG100" s="433"/>
      <c r="AH100" s="101"/>
      <c r="AI100" s="101">
        <v>599</v>
      </c>
      <c r="AJ100" s="101">
        <v>649</v>
      </c>
      <c r="AK100" s="487">
        <v>695</v>
      </c>
      <c r="AL100" s="693"/>
    </row>
    <row r="101" spans="1:40" x14ac:dyDescent="0.3">
      <c r="A101" s="206" t="str">
        <f>'ITMA Form Data'!A101</f>
        <v>SHIRTS</v>
      </c>
      <c r="B101" s="206"/>
      <c r="C101" s="500"/>
      <c r="D101" s="29" t="str">
        <f>IF('UK Prices'!D101=0,"",'UK Prices'!D101)</f>
        <v>Shirts</v>
      </c>
      <c r="E101" s="85"/>
      <c r="F101" s="85"/>
      <c r="G101" s="97"/>
      <c r="H101" s="97"/>
      <c r="I101" s="97"/>
      <c r="J101" s="124"/>
      <c r="K101" s="692"/>
      <c r="L101" s="61"/>
      <c r="M101" s="433"/>
      <c r="N101" s="88"/>
      <c r="O101" s="85"/>
      <c r="P101" s="115"/>
      <c r="Q101" s="61"/>
      <c r="R101" s="93"/>
      <c r="S101" s="117"/>
      <c r="T101" s="117"/>
      <c r="U101" s="117"/>
      <c r="V101" s="118"/>
      <c r="W101" s="443"/>
      <c r="X101" s="119"/>
      <c r="Y101" s="93"/>
      <c r="Z101" s="126"/>
      <c r="AA101" s="126"/>
      <c r="AB101" s="126"/>
      <c r="AC101" s="486"/>
      <c r="AD101" s="442"/>
      <c r="AE101" s="119"/>
      <c r="AF101" s="85"/>
      <c r="AG101" s="433"/>
      <c r="AH101" s="101"/>
      <c r="AI101" s="101"/>
      <c r="AJ101" s="101"/>
      <c r="AK101" s="487"/>
      <c r="AL101" s="693"/>
    </row>
    <row r="102" spans="1:40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IF('UK Prices'!D102=0,"",'UK Prices'!D102)</f>
        <v>Women's Stretch Pique Open V-neck</v>
      </c>
      <c r="F102" s="103"/>
      <c r="G102" s="97"/>
      <c r="H102" s="97"/>
      <c r="I102" s="97"/>
      <c r="J102" s="124"/>
      <c r="K102" s="692">
        <v>180</v>
      </c>
      <c r="L102" s="61"/>
      <c r="M102" s="433"/>
      <c r="N102" s="88">
        <v>0.09</v>
      </c>
      <c r="O102" s="93"/>
      <c r="P102" s="115">
        <f>'Std Cst'!AM102</f>
        <v>79.803387000000001</v>
      </c>
      <c r="Q102" s="61"/>
      <c r="R102" s="93"/>
      <c r="S102" s="117"/>
      <c r="T102" s="117"/>
      <c r="U102" s="117"/>
      <c r="V102" s="118"/>
      <c r="W102" s="443">
        <f>(K102-P102)/K102</f>
        <v>0.55664784999999994</v>
      </c>
      <c r="X102" s="119"/>
      <c r="Y102" s="93"/>
      <c r="Z102" s="117"/>
      <c r="AA102" s="117"/>
      <c r="AB102" s="117"/>
      <c r="AC102" s="118"/>
      <c r="AD102" s="443">
        <f>((K102*(1-N102))-P102)/(K102*(1-N102))</f>
        <v>0.51279983516483518</v>
      </c>
      <c r="AE102" s="119"/>
      <c r="AF102" s="103"/>
      <c r="AG102" s="433"/>
      <c r="AH102" s="101"/>
      <c r="AI102" s="101"/>
      <c r="AJ102" s="101"/>
      <c r="AK102" s="487"/>
      <c r="AL102" s="693">
        <v>450</v>
      </c>
      <c r="AN102" s="23">
        <f t="shared" ref="AN102:AN105" si="46">AL102/K102</f>
        <v>2.5</v>
      </c>
    </row>
    <row r="103" spans="1:40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IF('UK Prices'!D103=0,"",'UK Prices'!D103)</f>
        <v>Women's Smooth Pique Cap Sleeve</v>
      </c>
      <c r="F103" s="103"/>
      <c r="G103" s="97"/>
      <c r="H103" s="97"/>
      <c r="I103" s="97"/>
      <c r="J103" s="124"/>
      <c r="K103" s="692">
        <v>180</v>
      </c>
      <c r="L103" s="61"/>
      <c r="M103" s="433"/>
      <c r="N103" s="88">
        <v>0.09</v>
      </c>
      <c r="O103" s="93"/>
      <c r="P103" s="115">
        <f>'Std Cst'!AM103</f>
        <v>76.023387</v>
      </c>
      <c r="Q103" s="61"/>
      <c r="R103" s="93"/>
      <c r="S103" s="117"/>
      <c r="T103" s="117"/>
      <c r="U103" s="117"/>
      <c r="V103" s="118"/>
      <c r="W103" s="443">
        <f t="shared" ref="W103" si="47">(K103-P103)/K103</f>
        <v>0.57764784999999996</v>
      </c>
      <c r="X103" s="119"/>
      <c r="Y103" s="93"/>
      <c r="Z103" s="117"/>
      <c r="AA103" s="117"/>
      <c r="AB103" s="117"/>
      <c r="AC103" s="118"/>
      <c r="AD103" s="443">
        <f t="shared" ref="AD103" si="48">((K103*(1-N103))-P103)/(K103*(1-N103))</f>
        <v>0.53587675824175829</v>
      </c>
      <c r="AE103" s="119"/>
      <c r="AF103" s="103"/>
      <c r="AG103" s="433"/>
      <c r="AH103" s="101"/>
      <c r="AI103" s="101"/>
      <c r="AJ103" s="101"/>
      <c r="AK103" s="487"/>
      <c r="AL103" s="693">
        <v>450</v>
      </c>
      <c r="AN103" s="23">
        <f t="shared" si="46"/>
        <v>2.5</v>
      </c>
    </row>
    <row r="104" spans="1:40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IF('UK Prices'!D104=0,"",'UK Prices'!D104)</f>
        <v>Women's Stretch Pique - Solid Colour</v>
      </c>
      <c r="F104" s="103"/>
      <c r="G104" s="97"/>
      <c r="H104" s="97"/>
      <c r="I104" s="97"/>
      <c r="J104" s="124"/>
      <c r="K104" s="692">
        <v>200</v>
      </c>
      <c r="L104" s="61"/>
      <c r="M104" s="433"/>
      <c r="N104" s="88">
        <v>0.09</v>
      </c>
      <c r="O104" s="93"/>
      <c r="P104" s="115">
        <f>'Std Cst'!AM104</f>
        <v>76.023387</v>
      </c>
      <c r="Q104" s="61"/>
      <c r="R104" s="93"/>
      <c r="S104" s="117"/>
      <c r="T104" s="117"/>
      <c r="U104" s="117"/>
      <c r="V104" s="118"/>
      <c r="W104" s="443">
        <f>(K104-P104)/K104</f>
        <v>0.61988306500000001</v>
      </c>
      <c r="X104" s="119"/>
      <c r="Y104" s="93"/>
      <c r="Z104" s="117"/>
      <c r="AA104" s="117"/>
      <c r="AB104" s="117"/>
      <c r="AC104" s="118"/>
      <c r="AD104" s="443">
        <f>((K104*(1-N104))-P104)/(K104*(1-N104))</f>
        <v>0.58228908241758237</v>
      </c>
      <c r="AE104" s="119"/>
      <c r="AF104" s="103"/>
      <c r="AG104" s="433"/>
      <c r="AH104" s="101"/>
      <c r="AI104" s="101"/>
      <c r="AJ104" s="101"/>
      <c r="AK104" s="487"/>
      <c r="AL104" s="693">
        <v>450</v>
      </c>
      <c r="AN104" s="23">
        <f t="shared" si="46"/>
        <v>2.25</v>
      </c>
    </row>
    <row r="105" spans="1:40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IF('UK Prices'!D105=0,"",'UK Prices'!D105)</f>
        <v>Women's Interlock Sleeveless</v>
      </c>
      <c r="F105" s="103"/>
      <c r="G105" s="97"/>
      <c r="H105" s="97"/>
      <c r="I105" s="97"/>
      <c r="J105" s="124"/>
      <c r="K105" s="692">
        <v>180</v>
      </c>
      <c r="L105" s="61"/>
      <c r="M105" s="433"/>
      <c r="N105" s="88">
        <v>0.09</v>
      </c>
      <c r="O105" s="93"/>
      <c r="P105" s="115">
        <f>'Std Cst'!AM105</f>
        <v>79.643654999999995</v>
      </c>
      <c r="Q105" s="61"/>
      <c r="R105" s="93"/>
      <c r="S105" s="117"/>
      <c r="T105" s="117"/>
      <c r="U105" s="117"/>
      <c r="V105" s="118"/>
      <c r="W105" s="443">
        <f>(K105-P105)/K105</f>
        <v>0.55753525000000004</v>
      </c>
      <c r="X105" s="119"/>
      <c r="Y105" s="93"/>
      <c r="Z105" s="117"/>
      <c r="AA105" s="117"/>
      <c r="AB105" s="117"/>
      <c r="AC105" s="118"/>
      <c r="AD105" s="443">
        <f>((K105*(1-N105))-P105)/(K105*(1-N105))</f>
        <v>0.51377500000000009</v>
      </c>
      <c r="AE105" s="119"/>
      <c r="AF105" s="103"/>
      <c r="AG105" s="433"/>
      <c r="AH105" s="101"/>
      <c r="AI105" s="101"/>
      <c r="AJ105" s="101"/>
      <c r="AK105" s="487"/>
      <c r="AL105" s="693">
        <v>400</v>
      </c>
      <c r="AN105" s="23">
        <f t="shared" si="46"/>
        <v>2.2222222222222223</v>
      </c>
    </row>
    <row r="106" spans="1:40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IF('UK Prices'!D106=0,"",'UK Prices'!D106)</f>
        <v>Stretch Pique Double Space Dye Chest Stripe (A) - Prosports</v>
      </c>
      <c r="F106" s="103">
        <v>3</v>
      </c>
      <c r="G106" s="97"/>
      <c r="H106" s="97"/>
      <c r="I106" s="97"/>
      <c r="J106" s="124"/>
      <c r="K106" s="692">
        <v>260</v>
      </c>
      <c r="L106" s="61"/>
      <c r="M106" s="433"/>
      <c r="N106" s="88">
        <v>0.09</v>
      </c>
      <c r="O106" s="93"/>
      <c r="P106" s="115">
        <f>'Std Cst'!AM106</f>
        <v>104.39526239999999</v>
      </c>
      <c r="Q106" s="61"/>
      <c r="R106" s="93"/>
      <c r="S106" s="117"/>
      <c r="T106" s="117"/>
      <c r="U106" s="117"/>
      <c r="V106" s="118"/>
      <c r="W106" s="443">
        <f t="shared" ref="W106" si="49">(K106-P106)/K106</f>
        <v>0.59847976000000003</v>
      </c>
      <c r="X106" s="119"/>
      <c r="Y106" s="93"/>
      <c r="Z106" s="117"/>
      <c r="AA106" s="117"/>
      <c r="AB106" s="117"/>
      <c r="AC106" s="118"/>
      <c r="AD106" s="443">
        <f t="shared" ref="AD106" si="50">((K106*(1-N106))-P106)/(K106*(1-N106))</f>
        <v>0.55876896703296697</v>
      </c>
      <c r="AE106" s="119"/>
      <c r="AF106" s="103"/>
      <c r="AG106" s="433"/>
      <c r="AH106" s="101"/>
      <c r="AI106" s="101"/>
      <c r="AJ106" s="101"/>
      <c r="AK106" s="487"/>
      <c r="AL106" s="693">
        <v>600</v>
      </c>
    </row>
    <row r="107" spans="1:40" hidden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IF('UK Prices'!D107=0,"",'UK Prices'!D107)</f>
        <v>Womens FJ Stretch Pique w/reversible collar</v>
      </c>
      <c r="F107" s="103"/>
      <c r="G107" s="97">
        <v>179</v>
      </c>
      <c r="H107" s="97">
        <v>182</v>
      </c>
      <c r="I107" s="97">
        <v>200</v>
      </c>
      <c r="J107" s="124">
        <v>210</v>
      </c>
      <c r="K107" s="692"/>
      <c r="L107" s="61"/>
      <c r="M107" s="433"/>
      <c r="N107" s="88">
        <v>0.13</v>
      </c>
      <c r="O107" s="93"/>
      <c r="P107" s="115">
        <f>'Std Cst'!AM107</f>
        <v>92.458800000000011</v>
      </c>
      <c r="Q107" s="61">
        <f>'Std Cst'!AN107</f>
        <v>-1.6565094264033398E-2</v>
      </c>
      <c r="R107" s="93"/>
      <c r="S107" s="117">
        <v>0.571535701691125</v>
      </c>
      <c r="T107" s="117">
        <v>0.51016974065934062</v>
      </c>
      <c r="U107" s="117">
        <v>0.554254464</v>
      </c>
      <c r="V107" s="118">
        <v>0.55972</v>
      </c>
      <c r="W107" s="443"/>
      <c r="X107" s="119"/>
      <c r="Y107" s="93"/>
      <c r="Z107" s="61">
        <v>0.50751230079439658</v>
      </c>
      <c r="AA107" s="61">
        <v>0.43697671340154098</v>
      </c>
      <c r="AB107" s="61">
        <v>0.48764880919540227</v>
      </c>
      <c r="AC107" s="116">
        <v>0.49393103448275855</v>
      </c>
      <c r="AD107" s="443"/>
      <c r="AE107" s="119"/>
      <c r="AF107" s="103"/>
      <c r="AG107" s="433"/>
      <c r="AH107" s="101">
        <v>449</v>
      </c>
      <c r="AI107" s="101">
        <v>449</v>
      </c>
      <c r="AJ107" s="101">
        <v>499</v>
      </c>
      <c r="AK107" s="487">
        <v>545</v>
      </c>
      <c r="AL107" s="693"/>
    </row>
    <row r="108" spans="1:40" hidden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IF('UK Prices'!D108=0,"",'UK Prices'!D108)</f>
        <v>Womens FJ Stretch Pique w/reversible collar - American Golf</v>
      </c>
      <c r="F108" s="103"/>
      <c r="G108" s="97"/>
      <c r="H108" s="97"/>
      <c r="I108" s="97"/>
      <c r="J108" s="124"/>
      <c r="K108" s="692"/>
      <c r="L108" s="61"/>
      <c r="M108" s="433"/>
      <c r="N108" s="88">
        <v>0.13</v>
      </c>
      <c r="O108" s="93"/>
      <c r="P108" s="115">
        <f>'Std Cst'!AM108</f>
        <v>95.482799999999983</v>
      </c>
      <c r="Q108" s="61">
        <f>'Std Cst'!AN108</f>
        <v>0</v>
      </c>
      <c r="R108" s="93"/>
      <c r="S108" s="117"/>
      <c r="T108" s="117"/>
      <c r="U108" s="117"/>
      <c r="V108" s="118"/>
      <c r="W108" s="443"/>
      <c r="X108" s="119">
        <f t="shared" si="44"/>
        <v>0</v>
      </c>
      <c r="Y108" s="93"/>
      <c r="Z108" s="61"/>
      <c r="AA108" s="61"/>
      <c r="AB108" s="61"/>
      <c r="AC108" s="116"/>
      <c r="AD108" s="443"/>
      <c r="AE108" s="119">
        <f t="shared" si="45"/>
        <v>0</v>
      </c>
      <c r="AF108" s="103"/>
      <c r="AG108" s="433"/>
      <c r="AH108" s="101"/>
      <c r="AI108" s="101"/>
      <c r="AJ108" s="101"/>
      <c r="AK108" s="487"/>
      <c r="AL108" s="693"/>
    </row>
    <row r="109" spans="1:40" hidden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IF('UK Prices'!D109=0,"",'UK Prices'!D109)</f>
        <v>Womens FJ Stretch Lisle Sleeveless</v>
      </c>
      <c r="F109" s="103"/>
      <c r="G109" s="97"/>
      <c r="H109" s="97">
        <v>153</v>
      </c>
      <c r="I109" s="97">
        <v>168</v>
      </c>
      <c r="J109" s="124">
        <v>180</v>
      </c>
      <c r="K109" s="692"/>
      <c r="L109" s="61"/>
      <c r="M109" s="433"/>
      <c r="N109" s="88">
        <v>0.13</v>
      </c>
      <c r="O109" s="93"/>
      <c r="P109" s="115">
        <f>'Std Cst'!AM109</f>
        <v>80.51400000000001</v>
      </c>
      <c r="Q109" s="61">
        <f>'Std Cst'!AN109</f>
        <v>-1.6103631804994394E-2</v>
      </c>
      <c r="R109" s="93"/>
      <c r="S109" s="117"/>
      <c r="T109" s="117">
        <v>0.49288458039215682</v>
      </c>
      <c r="U109" s="117">
        <v>0.53816274285714283</v>
      </c>
      <c r="V109" s="118">
        <v>0.55269999999999997</v>
      </c>
      <c r="W109" s="443"/>
      <c r="X109" s="119"/>
      <c r="Y109" s="93"/>
      <c r="Z109" s="61"/>
      <c r="AA109" s="61">
        <v>0.41710871309443304</v>
      </c>
      <c r="AB109" s="61">
        <v>0.46915257799671584</v>
      </c>
      <c r="AC109" s="116">
        <v>0.48586206896551715</v>
      </c>
      <c r="AD109" s="443"/>
      <c r="AE109" s="119"/>
      <c r="AF109" s="103"/>
      <c r="AG109" s="433"/>
      <c r="AH109" s="101"/>
      <c r="AI109" s="101">
        <v>399</v>
      </c>
      <c r="AJ109" s="101">
        <v>449</v>
      </c>
      <c r="AK109" s="487">
        <v>445</v>
      </c>
      <c r="AL109" s="693"/>
    </row>
    <row r="110" spans="1:40" hidden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IF('UK Prices'!D110=0,"",'UK Prices'!D110)</f>
        <v>Womens FJ Stretch Pique w/reversible collar - ProSports</v>
      </c>
      <c r="F110" s="103"/>
      <c r="G110" s="97"/>
      <c r="H110" s="97"/>
      <c r="I110" s="97"/>
      <c r="J110" s="124"/>
      <c r="K110" s="692"/>
      <c r="L110" s="61"/>
      <c r="M110" s="433"/>
      <c r="N110" s="88">
        <v>0.13</v>
      </c>
      <c r="O110" s="93"/>
      <c r="P110" s="115">
        <f>'Std Cst'!AM110</f>
        <v>95.482799999999983</v>
      </c>
      <c r="Q110" s="61">
        <f>'Std Cst'!AN110</f>
        <v>0</v>
      </c>
      <c r="R110" s="93"/>
      <c r="S110" s="117"/>
      <c r="T110" s="117"/>
      <c r="U110" s="117"/>
      <c r="V110" s="118"/>
      <c r="W110" s="443"/>
      <c r="X110" s="119">
        <f t="shared" si="44"/>
        <v>0</v>
      </c>
      <c r="Y110" s="93"/>
      <c r="Z110" s="61"/>
      <c r="AA110" s="61"/>
      <c r="AB110" s="61"/>
      <c r="AC110" s="116"/>
      <c r="AD110" s="443"/>
      <c r="AE110" s="119">
        <f t="shared" si="45"/>
        <v>0</v>
      </c>
      <c r="AF110" s="103"/>
      <c r="AG110" s="433"/>
      <c r="AH110" s="101"/>
      <c r="AI110" s="101"/>
      <c r="AJ110" s="101"/>
      <c r="AK110" s="487"/>
      <c r="AL110" s="693"/>
    </row>
    <row r="111" spans="1:40" hidden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IF('UK Prices'!D111=0,"",'UK Prices'!D111)</f>
        <v>Women's Smooth Pique Double Chest Stripe - Prosports</v>
      </c>
      <c r="F111" s="103"/>
      <c r="G111" s="97"/>
      <c r="H111" s="97"/>
      <c r="I111" s="97"/>
      <c r="J111" s="124"/>
      <c r="K111" s="692"/>
      <c r="L111" s="61"/>
      <c r="M111" s="433"/>
      <c r="N111" s="88">
        <v>0.13</v>
      </c>
      <c r="O111" s="93"/>
      <c r="P111" s="115">
        <f>'Std Cst'!AM111</f>
        <v>103.95</v>
      </c>
      <c r="Q111" s="61"/>
      <c r="R111" s="93"/>
      <c r="S111" s="117"/>
      <c r="T111" s="117"/>
      <c r="U111" s="117"/>
      <c r="V111" s="118"/>
      <c r="W111" s="443"/>
      <c r="X111" s="119">
        <f t="shared" si="44"/>
        <v>0</v>
      </c>
      <c r="Y111" s="93"/>
      <c r="Z111" s="61"/>
      <c r="AA111" s="61"/>
      <c r="AB111" s="61"/>
      <c r="AC111" s="116"/>
      <c r="AD111" s="443"/>
      <c r="AE111" s="119">
        <f t="shared" si="45"/>
        <v>0</v>
      </c>
      <c r="AF111" s="103"/>
      <c r="AG111" s="433"/>
      <c r="AH111" s="101"/>
      <c r="AI111" s="101"/>
      <c r="AJ111" s="101"/>
      <c r="AK111" s="487"/>
      <c r="AL111" s="693"/>
    </row>
    <row r="112" spans="1:40" x14ac:dyDescent="0.3">
      <c r="A112" s="206" t="str">
        <f>'ITMA Form Data'!A112</f>
        <v>TROUSERS</v>
      </c>
      <c r="B112" s="206"/>
      <c r="C112" s="500"/>
      <c r="D112" s="29" t="str">
        <f>IF('UK Prices'!D112=0,"",'UK Prices'!D112)</f>
        <v>Trousers</v>
      </c>
      <c r="E112" s="85"/>
      <c r="F112" s="85"/>
      <c r="G112" s="97"/>
      <c r="H112" s="97"/>
      <c r="I112" s="97"/>
      <c r="J112" s="124"/>
      <c r="K112" s="692"/>
      <c r="L112" s="61"/>
      <c r="M112" s="433"/>
      <c r="N112" s="88"/>
      <c r="O112" s="85"/>
      <c r="P112" s="115"/>
      <c r="Q112" s="61"/>
      <c r="R112" s="93"/>
      <c r="S112" s="117"/>
      <c r="T112" s="117"/>
      <c r="U112" s="117"/>
      <c r="V112" s="118"/>
      <c r="W112" s="443"/>
      <c r="X112" s="119"/>
      <c r="Y112" s="93"/>
      <c r="Z112" s="126"/>
      <c r="AA112" s="126"/>
      <c r="AB112" s="126"/>
      <c r="AC112" s="486"/>
      <c r="AD112" s="442"/>
      <c r="AE112" s="119"/>
      <c r="AF112" s="85"/>
      <c r="AG112" s="433"/>
      <c r="AH112" s="101"/>
      <c r="AI112" s="101"/>
      <c r="AJ112" s="101"/>
      <c r="AK112" s="487"/>
      <c r="AL112" s="693"/>
    </row>
    <row r="113" spans="1:40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IF('UK Prices'!D113=0,"",'UK Prices'!D113)</f>
        <v>Women's Performance 7/8 Trouser</v>
      </c>
      <c r="F113" s="103"/>
      <c r="G113" s="97"/>
      <c r="H113" s="97"/>
      <c r="I113" s="97"/>
      <c r="J113" s="124"/>
      <c r="K113" s="692">
        <v>320</v>
      </c>
      <c r="L113" s="61"/>
      <c r="M113" s="433"/>
      <c r="N113" s="88">
        <v>0.09</v>
      </c>
      <c r="O113" s="93"/>
      <c r="P113" s="115">
        <f>'Std Cst'!AM113</f>
        <v>156.25904400000002</v>
      </c>
      <c r="Q113" s="61"/>
      <c r="R113" s="93"/>
      <c r="S113" s="117"/>
      <c r="T113" s="117"/>
      <c r="U113" s="117"/>
      <c r="V113" s="118"/>
      <c r="W113" s="443">
        <f>(K113-P113)/K113</f>
        <v>0.5116904874999999</v>
      </c>
      <c r="X113" s="119"/>
      <c r="Y113" s="93"/>
      <c r="Z113" s="117"/>
      <c r="AA113" s="117"/>
      <c r="AB113" s="117"/>
      <c r="AC113" s="118"/>
      <c r="AD113" s="443">
        <f>((K113*(1-N113))-P113)/(K113*(1-N113))</f>
        <v>0.46339614010989005</v>
      </c>
      <c r="AE113" s="119"/>
      <c r="AF113" s="103"/>
      <c r="AG113" s="433"/>
      <c r="AH113" s="101"/>
      <c r="AI113" s="101"/>
      <c r="AJ113" s="101"/>
      <c r="AK113" s="487"/>
      <c r="AL113" s="693">
        <v>750</v>
      </c>
      <c r="AN113" s="23">
        <f t="shared" ref="AN113:AN114" si="51">AL113/K113</f>
        <v>2.34375</v>
      </c>
    </row>
    <row r="114" spans="1:40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IF('UK Prices'!D114=0,"",'UK Prices'!D114)</f>
        <v>Women's Performance Skort</v>
      </c>
      <c r="F114" s="103"/>
      <c r="G114" s="97"/>
      <c r="H114" s="97"/>
      <c r="I114" s="97"/>
      <c r="J114" s="124"/>
      <c r="K114" s="692">
        <v>280</v>
      </c>
      <c r="L114" s="61"/>
      <c r="M114" s="433"/>
      <c r="N114" s="88">
        <v>0.09</v>
      </c>
      <c r="O114" s="93"/>
      <c r="P114" s="115">
        <f>'Std Cst'!AM114</f>
        <v>90.310793399999994</v>
      </c>
      <c r="Q114" s="61"/>
      <c r="R114" s="93"/>
      <c r="S114" s="117"/>
      <c r="T114" s="117"/>
      <c r="U114" s="117"/>
      <c r="V114" s="118"/>
      <c r="W114" s="443">
        <f>(K114-P114)/K114</f>
        <v>0.67746145214285713</v>
      </c>
      <c r="X114" s="119"/>
      <c r="Y114" s="93"/>
      <c r="Z114" s="117"/>
      <c r="AA114" s="117"/>
      <c r="AB114" s="117"/>
      <c r="AC114" s="118"/>
      <c r="AD114" s="443">
        <f>((K114*(1-N114))-P114)/(K114*(1-N114))</f>
        <v>0.6455620353218211</v>
      </c>
      <c r="AE114" s="119"/>
      <c r="AF114" s="103"/>
      <c r="AG114" s="433"/>
      <c r="AH114" s="101"/>
      <c r="AI114" s="101"/>
      <c r="AJ114" s="101"/>
      <c r="AK114" s="487"/>
      <c r="AL114" s="693">
        <v>650</v>
      </c>
      <c r="AN114" s="23">
        <f t="shared" si="51"/>
        <v>2.3214285714285716</v>
      </c>
    </row>
    <row r="115" spans="1:40" x14ac:dyDescent="0.3">
      <c r="A115" s="206" t="str">
        <f>'ITMA Form Data'!A115</f>
        <v>JUNIORS</v>
      </c>
      <c r="B115" s="206"/>
      <c r="C115" s="500"/>
      <c r="D115" s="29" t="str">
        <f>IF('UK Prices'!D115=0,"",'UK Prices'!D115)</f>
        <v>Juniors</v>
      </c>
      <c r="E115" s="85"/>
      <c r="F115" s="85"/>
      <c r="G115" s="97"/>
      <c r="H115" s="97"/>
      <c r="I115" s="97"/>
      <c r="J115" s="124"/>
      <c r="K115" s="692"/>
      <c r="L115" s="61"/>
      <c r="M115" s="433"/>
      <c r="N115" s="88"/>
      <c r="O115" s="85"/>
      <c r="P115" s="115"/>
      <c r="Q115" s="61"/>
      <c r="R115" s="93"/>
      <c r="S115" s="117"/>
      <c r="T115" s="117"/>
      <c r="U115" s="117"/>
      <c r="V115" s="118"/>
      <c r="W115" s="443"/>
      <c r="X115" s="119"/>
      <c r="Y115" s="93"/>
      <c r="Z115" s="126"/>
      <c r="AA115" s="126"/>
      <c r="AB115" s="126"/>
      <c r="AC115" s="486"/>
      <c r="AD115" s="442"/>
      <c r="AE115" s="119"/>
      <c r="AF115" s="85"/>
      <c r="AG115" s="433"/>
      <c r="AH115" s="101"/>
      <c r="AI115" s="101"/>
      <c r="AJ115" s="101"/>
      <c r="AK115" s="487"/>
      <c r="AL115" s="693"/>
    </row>
    <row r="116" spans="1:40" hidden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IF('UK Prices'!D116=0,"",'UK Prices'!D116)</f>
        <v>FJ Junior FJ Chill-Out w/ Chest Piping 1/4 Zip</v>
      </c>
      <c r="F116" s="103"/>
      <c r="G116" s="97">
        <v>204</v>
      </c>
      <c r="H116" s="97">
        <v>209</v>
      </c>
      <c r="I116" s="97">
        <v>230</v>
      </c>
      <c r="J116" s="124">
        <v>235</v>
      </c>
      <c r="K116" s="692"/>
      <c r="L116" s="61"/>
      <c r="M116" s="433"/>
      <c r="N116" s="88">
        <v>0.13</v>
      </c>
      <c r="O116" s="103"/>
      <c r="P116" s="115">
        <f>'Std Cst'!AM116</f>
        <v>120.58200000000001</v>
      </c>
      <c r="Q116" s="61">
        <f>'Std Cst'!AN116</f>
        <v>-1.4490824525611542E-2</v>
      </c>
      <c r="R116" s="93"/>
      <c r="S116" s="117">
        <v>0.50261804705882351</v>
      </c>
      <c r="T116" s="117">
        <v>0.43866157320574162</v>
      </c>
      <c r="U116" s="117">
        <v>0.48991421217391301</v>
      </c>
      <c r="V116" s="118">
        <v>0.48688510638297872</v>
      </c>
      <c r="W116" s="443"/>
      <c r="X116" s="119"/>
      <c r="Y116" s="93"/>
      <c r="Z116" s="61">
        <v>0.42829660581473961</v>
      </c>
      <c r="AA116" s="61">
        <v>0.35478341747786396</v>
      </c>
      <c r="AB116" s="61">
        <v>0.41369449675162412</v>
      </c>
      <c r="AC116" s="116">
        <v>0.41021276595744671</v>
      </c>
      <c r="AD116" s="443"/>
      <c r="AE116" s="119"/>
      <c r="AF116" s="103"/>
      <c r="AG116" s="433"/>
      <c r="AH116" s="101">
        <v>499</v>
      </c>
      <c r="AI116" s="101">
        <v>499</v>
      </c>
      <c r="AJ116" s="101">
        <v>549.13875598086122</v>
      </c>
      <c r="AK116" s="487">
        <v>595</v>
      </c>
      <c r="AL116" s="693"/>
    </row>
    <row r="117" spans="1:40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IF('UK Prices'!D117=0,"",'UK Prices'!D117)</f>
        <v>FJ Junior FJ Solid Colour Chill-Out 1/4 zip</v>
      </c>
      <c r="F117" s="103"/>
      <c r="G117" s="97">
        <v>204</v>
      </c>
      <c r="H117" s="97">
        <v>209</v>
      </c>
      <c r="I117" s="97">
        <v>230</v>
      </c>
      <c r="J117" s="124">
        <v>235</v>
      </c>
      <c r="K117" s="692">
        <v>240</v>
      </c>
      <c r="L117" s="61">
        <f t="shared" ref="L117:L124" si="52">(K117-J117)/J117</f>
        <v>2.1276595744680851E-2</v>
      </c>
      <c r="M117" s="433"/>
      <c r="N117" s="88">
        <v>0.09</v>
      </c>
      <c r="O117" s="103"/>
      <c r="P117" s="115">
        <f>'Std Cst'!AM117</f>
        <v>117.81103859999999</v>
      </c>
      <c r="Q117" s="61">
        <f>'Std Cst'!AN117</f>
        <v>2.7123999177839969E-4</v>
      </c>
      <c r="R117" s="93"/>
      <c r="S117" s="117">
        <v>0.50261804705882351</v>
      </c>
      <c r="T117" s="117">
        <v>0.43866157320574162</v>
      </c>
      <c r="U117" s="117">
        <v>0.48991421217391301</v>
      </c>
      <c r="V117" s="118">
        <v>0.4988123736170213</v>
      </c>
      <c r="W117" s="443">
        <f t="shared" ref="W117" si="53">(K117-P117)/K117</f>
        <v>0.50912067250000004</v>
      </c>
      <c r="X117" s="119">
        <f t="shared" ref="X117:X124" si="54">W117-V117</f>
        <v>1.0308298882978739E-2</v>
      </c>
      <c r="Y117" s="93"/>
      <c r="Z117" s="61">
        <v>0.42829660581473961</v>
      </c>
      <c r="AA117" s="61">
        <v>0.35478341747786396</v>
      </c>
      <c r="AB117" s="61">
        <v>0.41369449675162412</v>
      </c>
      <c r="AC117" s="116">
        <v>0.42392226852531179</v>
      </c>
      <c r="AD117" s="443">
        <f t="shared" ref="AD117" si="55">((K117*(1-N117))-P117)/(K117*(1-N117))</f>
        <v>0.46057216758241765</v>
      </c>
      <c r="AE117" s="119">
        <f t="shared" ref="AE117:AE124" si="56">AD117-AC117</f>
        <v>3.6649899057105861E-2</v>
      </c>
      <c r="AF117" s="103"/>
      <c r="AG117" s="433"/>
      <c r="AH117" s="101">
        <v>499</v>
      </c>
      <c r="AI117" s="101">
        <v>499</v>
      </c>
      <c r="AJ117" s="101">
        <v>549.13875598086122</v>
      </c>
      <c r="AK117" s="487">
        <v>595</v>
      </c>
      <c r="AL117" s="693">
        <v>550</v>
      </c>
      <c r="AN117" s="23">
        <f t="shared" ref="AN117:AN124" si="57">AL117/K117</f>
        <v>2.2916666666666665</v>
      </c>
    </row>
    <row r="118" spans="1:40" hidden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IF('UK Prices'!D118=0,"",'UK Prices'!D118)</f>
        <v>FJ Junior Birdseye Colorblock Pique w/ Self Collar</v>
      </c>
      <c r="F118" s="103"/>
      <c r="G118" s="97"/>
      <c r="H118" s="97"/>
      <c r="I118" s="97"/>
      <c r="J118" s="124">
        <v>200</v>
      </c>
      <c r="K118" s="692"/>
      <c r="L118" s="61"/>
      <c r="M118" s="433"/>
      <c r="N118" s="88">
        <v>0.09</v>
      </c>
      <c r="O118" s="93"/>
      <c r="P118" s="115">
        <f>'Std Cst'!AM118</f>
        <v>97.902000000000001</v>
      </c>
      <c r="Q118" s="61"/>
      <c r="R118" s="93"/>
      <c r="S118" s="117"/>
      <c r="T118" s="117"/>
      <c r="U118" s="117"/>
      <c r="V118" s="118">
        <v>0.51049</v>
      </c>
      <c r="W118" s="443"/>
      <c r="X118" s="119"/>
      <c r="Y118" s="93"/>
      <c r="Z118" s="61"/>
      <c r="AA118" s="61"/>
      <c r="AB118" s="61"/>
      <c r="AC118" s="116">
        <v>0.43734482758620691</v>
      </c>
      <c r="AD118" s="443"/>
      <c r="AE118" s="119"/>
      <c r="AF118" s="103"/>
      <c r="AG118" s="433"/>
      <c r="AH118" s="101"/>
      <c r="AI118" s="101"/>
      <c r="AJ118" s="101"/>
      <c r="AK118" s="487">
        <v>545</v>
      </c>
      <c r="AL118" s="693"/>
      <c r="AN118" s="23" t="e">
        <f t="shared" si="57"/>
        <v>#DIV/0!</v>
      </c>
    </row>
    <row r="119" spans="1:40" hidden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IF('UK Prices'!D119=0,"",'UK Prices'!D119)</f>
        <v>FJ Junior Smooth Pique Double Chest Stripe</v>
      </c>
      <c r="F119" s="103"/>
      <c r="G119" s="97"/>
      <c r="H119" s="97"/>
      <c r="I119" s="97"/>
      <c r="J119" s="124">
        <v>200</v>
      </c>
      <c r="K119" s="692"/>
      <c r="L119" s="61"/>
      <c r="M119" s="433"/>
      <c r="N119" s="88">
        <v>0.09</v>
      </c>
      <c r="O119" s="93"/>
      <c r="P119" s="115">
        <f>'Std Cst'!AM119</f>
        <v>97.146000000000001</v>
      </c>
      <c r="Q119" s="61"/>
      <c r="R119" s="93"/>
      <c r="S119" s="117"/>
      <c r="T119" s="117"/>
      <c r="U119" s="117"/>
      <c r="V119" s="118">
        <v>0.51427</v>
      </c>
      <c r="W119" s="443"/>
      <c r="X119" s="119"/>
      <c r="Y119" s="93"/>
      <c r="Z119" s="61"/>
      <c r="AA119" s="61"/>
      <c r="AB119" s="61"/>
      <c r="AC119" s="116">
        <v>0.44168965517241376</v>
      </c>
      <c r="AD119" s="443"/>
      <c r="AE119" s="119"/>
      <c r="AF119" s="103"/>
      <c r="AG119" s="433"/>
      <c r="AH119" s="101"/>
      <c r="AI119" s="101"/>
      <c r="AJ119" s="101"/>
      <c r="AK119" s="487">
        <v>545</v>
      </c>
      <c r="AL119" s="693"/>
      <c r="AN119" s="23" t="e">
        <f t="shared" si="57"/>
        <v>#DIV/0!</v>
      </c>
    </row>
    <row r="120" spans="1:40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IF('UK Prices'!D120=0,"",'UK Prices'!D120)</f>
        <v>Junior Textured Chill-Out</v>
      </c>
      <c r="F120" s="103"/>
      <c r="G120" s="97"/>
      <c r="H120" s="97"/>
      <c r="I120" s="97"/>
      <c r="J120" s="124"/>
      <c r="K120" s="692">
        <v>240</v>
      </c>
      <c r="L120" s="61"/>
      <c r="M120" s="433"/>
      <c r="N120" s="88">
        <v>0.09</v>
      </c>
      <c r="O120" s="93"/>
      <c r="P120" s="115">
        <f>'Std Cst'!AM120</f>
        <v>108.7390386</v>
      </c>
      <c r="Q120" s="61"/>
      <c r="R120" s="93"/>
      <c r="S120" s="117"/>
      <c r="T120" s="117"/>
      <c r="U120" s="117"/>
      <c r="V120" s="118"/>
      <c r="W120" s="443">
        <f>(K120-P120)/K120</f>
        <v>0.54692067249999998</v>
      </c>
      <c r="X120" s="119"/>
      <c r="Y120" s="93"/>
      <c r="Z120" s="117"/>
      <c r="AA120" s="117"/>
      <c r="AB120" s="117"/>
      <c r="AC120" s="118"/>
      <c r="AD120" s="443">
        <f>((K120*(1-N120))-P120)/(K120*(1-N120))</f>
        <v>0.50211062912087912</v>
      </c>
      <c r="AE120" s="119"/>
      <c r="AF120" s="103"/>
      <c r="AG120" s="433"/>
      <c r="AH120" s="101"/>
      <c r="AI120" s="101"/>
      <c r="AJ120" s="101"/>
      <c r="AK120" s="487"/>
      <c r="AL120" s="693">
        <v>550</v>
      </c>
      <c r="AN120" s="23">
        <f t="shared" si="57"/>
        <v>2.2916666666666665</v>
      </c>
    </row>
    <row r="121" spans="1:40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IF('UK Prices'!D121=0,"",'UK Prices'!D121)</f>
        <v>Junior Stretch Pique w/Painted Stripes</v>
      </c>
      <c r="F121" s="103"/>
      <c r="G121" s="97"/>
      <c r="H121" s="97"/>
      <c r="I121" s="97"/>
      <c r="J121" s="124"/>
      <c r="K121" s="692">
        <v>200</v>
      </c>
      <c r="L121" s="61"/>
      <c r="M121" s="433"/>
      <c r="N121" s="88">
        <v>0.09</v>
      </c>
      <c r="O121" s="93"/>
      <c r="P121" s="115">
        <f>'Std Cst'!AM121</f>
        <v>102.48338700000001</v>
      </c>
      <c r="Q121" s="61"/>
      <c r="R121" s="93"/>
      <c r="S121" s="117"/>
      <c r="T121" s="117"/>
      <c r="U121" s="117"/>
      <c r="V121" s="118"/>
      <c r="W121" s="443">
        <f>(K121-P121)/K121</f>
        <v>0.48758306499999998</v>
      </c>
      <c r="X121" s="119"/>
      <c r="Y121" s="93"/>
      <c r="Z121" s="117"/>
      <c r="AA121" s="117"/>
      <c r="AB121" s="117"/>
      <c r="AC121" s="118"/>
      <c r="AD121" s="443">
        <f>((K121*(1-N121))-P121)/(K121*(1-N121))</f>
        <v>0.43690446703296698</v>
      </c>
      <c r="AE121" s="119"/>
      <c r="AF121" s="103"/>
      <c r="AG121" s="433"/>
      <c r="AH121" s="101"/>
      <c r="AI121" s="101"/>
      <c r="AJ121" s="101"/>
      <c r="AK121" s="487"/>
      <c r="AL121" s="693">
        <v>450</v>
      </c>
      <c r="AN121" s="23">
        <f t="shared" si="57"/>
        <v>2.25</v>
      </c>
    </row>
    <row r="122" spans="1:40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IF('UK Prices'!D122=0,"",'UK Prices'!D122)</f>
        <v>Junior Smooth Pique w/Collar &amp; Sleeve Stripes</v>
      </c>
      <c r="F122" s="103"/>
      <c r="G122" s="97"/>
      <c r="H122" s="97"/>
      <c r="I122" s="97"/>
      <c r="J122" s="124"/>
      <c r="K122" s="692">
        <v>200</v>
      </c>
      <c r="L122" s="61"/>
      <c r="M122" s="433"/>
      <c r="N122" s="88">
        <v>0.09</v>
      </c>
      <c r="O122" s="93"/>
      <c r="P122" s="115">
        <f>'Std Cst'!AM122</f>
        <v>98.543655000000001</v>
      </c>
      <c r="Q122" s="61"/>
      <c r="R122" s="93"/>
      <c r="S122" s="117"/>
      <c r="T122" s="117"/>
      <c r="U122" s="117"/>
      <c r="V122" s="118"/>
      <c r="W122" s="443">
        <f>(K122-P122)/K122</f>
        <v>0.50728172500000002</v>
      </c>
      <c r="X122" s="119"/>
      <c r="Y122" s="93"/>
      <c r="Z122" s="117"/>
      <c r="AA122" s="117"/>
      <c r="AB122" s="117"/>
      <c r="AC122" s="118"/>
      <c r="AD122" s="443">
        <f>((K122*(1-N122))-P122)/(K122*(1-N122))</f>
        <v>0.45855134615384613</v>
      </c>
      <c r="AE122" s="119"/>
      <c r="AF122" s="103"/>
      <c r="AG122" s="433"/>
      <c r="AH122" s="101"/>
      <c r="AI122" s="101"/>
      <c r="AJ122" s="101"/>
      <c r="AK122" s="487"/>
      <c r="AL122" s="693">
        <v>450</v>
      </c>
      <c r="AN122" s="23">
        <f t="shared" si="57"/>
        <v>2.25</v>
      </c>
    </row>
    <row r="123" spans="1:40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IF('UK Prices'!D123=0,"",'UK Prices'!D123)</f>
        <v>FJ Junior Stretch Pique w/neck tape trim</v>
      </c>
      <c r="F123" s="103"/>
      <c r="G123" s="97"/>
      <c r="H123" s="97">
        <v>134</v>
      </c>
      <c r="I123" s="97">
        <v>147</v>
      </c>
      <c r="J123" s="124">
        <v>155</v>
      </c>
      <c r="K123" s="692">
        <v>160</v>
      </c>
      <c r="L123" s="61">
        <f t="shared" si="52"/>
        <v>3.2258064516129031E-2</v>
      </c>
      <c r="M123" s="433"/>
      <c r="N123" s="88">
        <v>0.09</v>
      </c>
      <c r="O123" s="93"/>
      <c r="P123" s="115">
        <f>'Std Cst'!AM123</f>
        <v>73.356056999999993</v>
      </c>
      <c r="Q123" s="61">
        <f>'Std Cst'!AN123</f>
        <v>0</v>
      </c>
      <c r="R123" s="93"/>
      <c r="S123" s="117"/>
      <c r="T123" s="117">
        <v>0.48096191044776121</v>
      </c>
      <c r="U123" s="117">
        <v>0.52686323809523816</v>
      </c>
      <c r="V123" s="118">
        <v>0.52673511612903234</v>
      </c>
      <c r="W123" s="443">
        <f t="shared" ref="W123:W124" si="58">(K123-P123)/K123</f>
        <v>0.54152464375000009</v>
      </c>
      <c r="X123" s="119">
        <f t="shared" si="54"/>
        <v>1.4789527620967746E-2</v>
      </c>
      <c r="Y123" s="93"/>
      <c r="Z123" s="61"/>
      <c r="AA123" s="61">
        <v>0.40340449476754164</v>
      </c>
      <c r="AB123" s="61">
        <v>0.45616464148877944</v>
      </c>
      <c r="AC123" s="116">
        <v>0.45601737486095667</v>
      </c>
      <c r="AD123" s="443">
        <f t="shared" ref="AD123:AD124" si="59">((K123*(1-N123))-P123)/(K123*(1-N123))</f>
        <v>0.49618092719780221</v>
      </c>
      <c r="AE123" s="119">
        <f t="shared" si="56"/>
        <v>4.0163552336845543E-2</v>
      </c>
      <c r="AF123" s="103"/>
      <c r="AG123" s="433"/>
      <c r="AH123" s="101"/>
      <c r="AI123" s="101">
        <v>349</v>
      </c>
      <c r="AJ123" s="101">
        <v>399</v>
      </c>
      <c r="AK123" s="487">
        <v>345</v>
      </c>
      <c r="AL123" s="693">
        <v>350</v>
      </c>
      <c r="AN123" s="23">
        <f t="shared" si="57"/>
        <v>2.1875</v>
      </c>
    </row>
    <row r="124" spans="1:40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IF('UK Prices'!D124=0,"",'UK Prices'!D124)</f>
        <v>FJ Junior Shorts</v>
      </c>
      <c r="F124" s="103"/>
      <c r="G124" s="97"/>
      <c r="H124" s="97">
        <v>160</v>
      </c>
      <c r="I124" s="97">
        <v>176</v>
      </c>
      <c r="J124" s="124">
        <v>185</v>
      </c>
      <c r="K124" s="692">
        <v>180</v>
      </c>
      <c r="L124" s="61">
        <f t="shared" si="52"/>
        <v>-2.7027027027027029E-2</v>
      </c>
      <c r="M124" s="433"/>
      <c r="N124" s="88">
        <v>0.09</v>
      </c>
      <c r="O124" s="93"/>
      <c r="P124" s="115">
        <f>'Std Cst'!AM124</f>
        <v>86.256522000000004</v>
      </c>
      <c r="Q124" s="61">
        <f>'Std Cst'!AN124</f>
        <v>0</v>
      </c>
      <c r="R124" s="93"/>
      <c r="S124" s="117"/>
      <c r="T124" s="117">
        <v>0.48876863999999998</v>
      </c>
      <c r="U124" s="117">
        <v>0.53524421818181811</v>
      </c>
      <c r="V124" s="118">
        <v>0.53374852972972975</v>
      </c>
      <c r="W124" s="443">
        <f t="shared" si="58"/>
        <v>0.52079710000000001</v>
      </c>
      <c r="X124" s="119">
        <f t="shared" si="54"/>
        <v>-1.2951429729729735E-2</v>
      </c>
      <c r="Y124" s="93"/>
      <c r="Z124" s="61"/>
      <c r="AA124" s="61">
        <v>0.41237774712643671</v>
      </c>
      <c r="AB124" s="61">
        <v>0.46579795193312434</v>
      </c>
      <c r="AC124" s="116">
        <v>0.46407876980428697</v>
      </c>
      <c r="AD124" s="443">
        <f t="shared" si="59"/>
        <v>0.47340340659340663</v>
      </c>
      <c r="AE124" s="119">
        <f t="shared" si="56"/>
        <v>9.3246367891196558E-3</v>
      </c>
      <c r="AF124" s="103"/>
      <c r="AG124" s="433"/>
      <c r="AH124" s="101"/>
      <c r="AI124" s="101">
        <v>399</v>
      </c>
      <c r="AJ124" s="101">
        <v>449</v>
      </c>
      <c r="AK124" s="487">
        <v>395</v>
      </c>
      <c r="AL124" s="693">
        <v>400</v>
      </c>
      <c r="AN124" s="23">
        <f t="shared" si="57"/>
        <v>2.2222222222222223</v>
      </c>
    </row>
    <row r="125" spans="1:40" x14ac:dyDescent="0.3">
      <c r="A125" s="180"/>
      <c r="B125" s="180"/>
      <c r="C125" s="180"/>
      <c r="D125" s="29"/>
      <c r="E125" s="103"/>
      <c r="F125" s="103"/>
      <c r="M125" s="103"/>
      <c r="O125" s="103"/>
      <c r="P125" s="103"/>
      <c r="Q125" s="127"/>
      <c r="R125" s="103"/>
      <c r="S125" s="127"/>
      <c r="T125" s="127"/>
      <c r="U125" s="127"/>
      <c r="V125" s="127"/>
      <c r="W125" s="103"/>
      <c r="Y125" s="103"/>
      <c r="AF125" s="103"/>
    </row>
    <row r="126" spans="1:40" x14ac:dyDescent="0.3">
      <c r="A126" s="19"/>
      <c r="B126" s="19"/>
      <c r="C126" s="180"/>
      <c r="D126" s="29"/>
      <c r="E126" s="103"/>
      <c r="F126" s="103"/>
      <c r="M126" s="103"/>
      <c r="O126" s="103"/>
      <c r="P126" s="103"/>
      <c r="Q126" s="127"/>
      <c r="R126" s="103"/>
      <c r="S126" s="127"/>
      <c r="T126" s="127"/>
      <c r="U126" s="127"/>
      <c r="V126" s="127"/>
      <c r="W126" s="103"/>
      <c r="Y126" s="103"/>
      <c r="AF126" s="103"/>
    </row>
    <row r="127" spans="1:40" x14ac:dyDescent="0.3">
      <c r="A127" s="180"/>
      <c r="B127" s="180"/>
      <c r="C127" s="180"/>
      <c r="D127" s="422"/>
      <c r="E127" s="103"/>
      <c r="F127" s="103"/>
      <c r="M127" s="103"/>
      <c r="O127" s="103"/>
      <c r="P127" s="103"/>
      <c r="Q127" s="127"/>
      <c r="R127" s="103"/>
      <c r="S127" s="127"/>
      <c r="T127" s="127"/>
      <c r="U127" s="127"/>
      <c r="V127" s="127"/>
      <c r="W127" s="103"/>
      <c r="Y127" s="103"/>
      <c r="AF127" s="103"/>
    </row>
    <row r="128" spans="1:40" x14ac:dyDescent="0.3">
      <c r="A128" s="180"/>
      <c r="B128" s="180"/>
      <c r="C128" s="180"/>
      <c r="D128" s="21"/>
      <c r="E128" s="103"/>
      <c r="F128" s="103"/>
      <c r="M128" s="103"/>
      <c r="O128" s="103"/>
      <c r="P128" s="103"/>
      <c r="Q128" s="127"/>
      <c r="R128" s="103"/>
      <c r="S128" s="127"/>
      <c r="T128" s="127"/>
      <c r="U128" s="127"/>
      <c r="V128" s="127"/>
      <c r="W128" s="103"/>
      <c r="Y128" s="103"/>
      <c r="AF128" s="103"/>
    </row>
    <row r="129" spans="1:32" x14ac:dyDescent="0.3">
      <c r="A129" s="180"/>
      <c r="B129" s="180"/>
      <c r="C129" s="180"/>
      <c r="D129" s="21"/>
      <c r="E129" s="103"/>
      <c r="F129" s="103"/>
      <c r="M129" s="103"/>
      <c r="O129" s="103"/>
      <c r="P129" s="103"/>
      <c r="Q129" s="127"/>
      <c r="R129" s="103"/>
      <c r="S129" s="127"/>
      <c r="T129" s="127"/>
      <c r="U129" s="127"/>
      <c r="V129" s="127"/>
      <c r="W129" s="103"/>
      <c r="Y129" s="103"/>
      <c r="AF129" s="103"/>
    </row>
    <row r="130" spans="1:32" x14ac:dyDescent="0.3">
      <c r="A130" s="180"/>
      <c r="B130" s="180"/>
      <c r="C130" s="180"/>
      <c r="D130" s="21"/>
      <c r="E130" s="103"/>
      <c r="F130" s="103"/>
      <c r="M130" s="103"/>
      <c r="O130" s="103"/>
      <c r="P130" s="103"/>
      <c r="Q130" s="127"/>
      <c r="R130" s="103"/>
      <c r="S130" s="127"/>
      <c r="T130" s="127"/>
      <c r="U130" s="127"/>
      <c r="V130" s="127"/>
      <c r="W130" s="103"/>
      <c r="Y130" s="103"/>
      <c r="AF130" s="103"/>
    </row>
    <row r="131" spans="1:32" x14ac:dyDescent="0.3">
      <c r="A131" s="180"/>
      <c r="B131" s="180"/>
      <c r="C131" s="180"/>
      <c r="D131" s="21"/>
      <c r="E131" s="103"/>
      <c r="F131" s="103"/>
      <c r="M131" s="103"/>
      <c r="O131" s="103"/>
      <c r="P131" s="103"/>
      <c r="Q131" s="127"/>
      <c r="R131" s="103"/>
      <c r="S131" s="127"/>
      <c r="T131" s="127"/>
      <c r="U131" s="127"/>
      <c r="V131" s="127"/>
      <c r="W131" s="103"/>
      <c r="Y131" s="103"/>
      <c r="AF131" s="103"/>
    </row>
    <row r="132" spans="1:32" x14ac:dyDescent="0.3">
      <c r="D132" s="31"/>
      <c r="E132" s="103"/>
      <c r="F132" s="103"/>
      <c r="M132" s="103"/>
      <c r="O132" s="103"/>
      <c r="P132" s="103"/>
      <c r="Q132" s="127"/>
      <c r="R132" s="103"/>
      <c r="S132" s="127"/>
      <c r="T132" s="127"/>
      <c r="U132" s="127"/>
      <c r="V132" s="127"/>
      <c r="W132" s="103"/>
      <c r="Y132" s="103"/>
      <c r="AF132" s="103"/>
    </row>
    <row r="133" spans="1:32" x14ac:dyDescent="0.3">
      <c r="D133" s="31"/>
      <c r="E133" s="103"/>
      <c r="F133" s="103"/>
      <c r="M133" s="103"/>
      <c r="O133" s="103"/>
      <c r="P133" s="103"/>
      <c r="Q133" s="127"/>
      <c r="R133" s="103"/>
      <c r="S133" s="127"/>
      <c r="T133" s="127"/>
      <c r="U133" s="127"/>
      <c r="V133" s="127"/>
      <c r="W133" s="103"/>
      <c r="Y133" s="103"/>
      <c r="AF133" s="103"/>
    </row>
    <row r="134" spans="1:32" x14ac:dyDescent="0.3">
      <c r="D134" s="31"/>
      <c r="E134" s="103"/>
      <c r="F134" s="103"/>
      <c r="M134" s="103"/>
      <c r="O134" s="103"/>
      <c r="P134" s="103"/>
      <c r="Q134" s="127"/>
      <c r="R134" s="103"/>
      <c r="S134" s="127"/>
      <c r="T134" s="127"/>
      <c r="U134" s="127"/>
      <c r="V134" s="127"/>
      <c r="W134" s="103"/>
      <c r="Y134" s="103"/>
      <c r="AF134" s="103"/>
    </row>
    <row r="135" spans="1:32" x14ac:dyDescent="0.3">
      <c r="D135" s="31"/>
      <c r="E135" s="103"/>
      <c r="F135" s="103"/>
      <c r="M135" s="103"/>
      <c r="O135" s="103"/>
      <c r="P135" s="103"/>
      <c r="Q135" s="127"/>
      <c r="R135" s="103"/>
      <c r="S135" s="127"/>
      <c r="T135" s="127"/>
      <c r="U135" s="127"/>
      <c r="V135" s="127"/>
      <c r="W135" s="103"/>
      <c r="Y135" s="103"/>
      <c r="AF135" s="103"/>
    </row>
    <row r="136" spans="1:32" x14ac:dyDescent="0.3">
      <c r="D136" s="31"/>
      <c r="E136" s="103"/>
      <c r="F136" s="103"/>
      <c r="M136" s="103"/>
      <c r="O136" s="103"/>
      <c r="P136" s="103"/>
      <c r="Q136" s="127"/>
      <c r="R136" s="103"/>
      <c r="S136" s="127"/>
      <c r="T136" s="127"/>
      <c r="U136" s="127"/>
      <c r="V136" s="127"/>
      <c r="W136" s="103"/>
      <c r="Y136" s="103"/>
      <c r="AF136" s="103"/>
    </row>
    <row r="137" spans="1:32" x14ac:dyDescent="0.3">
      <c r="D137" s="31"/>
      <c r="E137" s="103"/>
      <c r="F137" s="103"/>
      <c r="M137" s="103"/>
      <c r="O137" s="103"/>
      <c r="P137" s="103"/>
      <c r="Q137" s="127"/>
      <c r="R137" s="103"/>
      <c r="S137" s="127"/>
      <c r="T137" s="127"/>
      <c r="U137" s="127"/>
      <c r="V137" s="127"/>
      <c r="W137" s="103"/>
      <c r="Y137" s="103"/>
      <c r="AF137" s="103"/>
    </row>
    <row r="138" spans="1:32" x14ac:dyDescent="0.3">
      <c r="D138" s="31"/>
      <c r="E138" s="103"/>
      <c r="F138" s="103"/>
      <c r="M138" s="103"/>
      <c r="O138" s="103"/>
      <c r="P138" s="103"/>
      <c r="Q138" s="127"/>
      <c r="R138" s="103"/>
      <c r="S138" s="127"/>
      <c r="T138" s="127"/>
      <c r="U138" s="127"/>
      <c r="V138" s="127"/>
      <c r="W138" s="103"/>
      <c r="Y138" s="103"/>
      <c r="AF138" s="103"/>
    </row>
    <row r="139" spans="1:32" x14ac:dyDescent="0.3">
      <c r="D139" s="31"/>
      <c r="E139" s="103"/>
      <c r="F139" s="103"/>
      <c r="M139" s="103"/>
      <c r="O139" s="103"/>
      <c r="P139" s="103"/>
      <c r="Q139" s="127"/>
      <c r="R139" s="103"/>
      <c r="S139" s="127"/>
      <c r="T139" s="127"/>
      <c r="U139" s="127"/>
      <c r="V139" s="127"/>
      <c r="W139" s="103"/>
      <c r="Y139" s="103"/>
      <c r="AF139" s="103"/>
    </row>
    <row r="140" spans="1:32" x14ac:dyDescent="0.3">
      <c r="D140" s="31"/>
      <c r="E140" s="103"/>
      <c r="F140" s="103"/>
      <c r="M140" s="103"/>
      <c r="O140" s="103"/>
      <c r="P140" s="103"/>
      <c r="Q140" s="127"/>
      <c r="R140" s="103"/>
      <c r="S140" s="127"/>
      <c r="T140" s="127"/>
      <c r="U140" s="127"/>
      <c r="V140" s="127"/>
      <c r="W140" s="103"/>
      <c r="Y140" s="103"/>
      <c r="AF140" s="103"/>
    </row>
    <row r="141" spans="1:32" x14ac:dyDescent="0.3">
      <c r="D141" s="31"/>
      <c r="E141" s="103"/>
      <c r="F141" s="103"/>
      <c r="M141" s="103"/>
      <c r="O141" s="103"/>
      <c r="P141" s="103"/>
      <c r="Q141" s="127"/>
      <c r="R141" s="103"/>
      <c r="S141" s="127"/>
      <c r="T141" s="127"/>
      <c r="U141" s="127"/>
      <c r="V141" s="127"/>
      <c r="W141" s="103"/>
      <c r="Y141" s="103"/>
      <c r="AF141" s="103"/>
    </row>
    <row r="142" spans="1:32" x14ac:dyDescent="0.3">
      <c r="D142" s="31"/>
      <c r="E142" s="103"/>
      <c r="F142" s="103"/>
      <c r="M142" s="103"/>
      <c r="O142" s="103"/>
      <c r="P142" s="103"/>
      <c r="Q142" s="127"/>
      <c r="R142" s="103"/>
      <c r="S142" s="127"/>
      <c r="T142" s="127"/>
      <c r="U142" s="127"/>
      <c r="V142" s="127"/>
      <c r="W142" s="103"/>
      <c r="Y142" s="103"/>
      <c r="AF142" s="103"/>
    </row>
    <row r="143" spans="1:32" x14ac:dyDescent="0.3">
      <c r="D143" s="31"/>
      <c r="E143" s="103"/>
      <c r="F143" s="103"/>
      <c r="M143" s="103"/>
      <c r="O143" s="103"/>
      <c r="P143" s="103"/>
      <c r="Q143" s="127"/>
      <c r="R143" s="103"/>
      <c r="S143" s="127"/>
      <c r="T143" s="127"/>
      <c r="U143" s="127"/>
      <c r="V143" s="127"/>
      <c r="W143" s="103"/>
      <c r="Y143" s="103"/>
      <c r="AF143" s="103"/>
    </row>
    <row r="144" spans="1:32" x14ac:dyDescent="0.3">
      <c r="D144" s="31"/>
      <c r="E144" s="103"/>
      <c r="F144" s="103"/>
      <c r="M144" s="103"/>
      <c r="O144" s="103"/>
      <c r="P144" s="103"/>
      <c r="Q144" s="127"/>
      <c r="R144" s="103"/>
      <c r="S144" s="127"/>
      <c r="T144" s="127"/>
      <c r="U144" s="127"/>
      <c r="V144" s="127"/>
      <c r="W144" s="103"/>
      <c r="Y144" s="103"/>
      <c r="AF144" s="103"/>
    </row>
    <row r="145" spans="4:32" x14ac:dyDescent="0.3">
      <c r="D145" s="31"/>
      <c r="E145" s="103"/>
      <c r="F145" s="103"/>
      <c r="M145" s="103"/>
      <c r="O145" s="103"/>
      <c r="P145" s="103"/>
      <c r="Q145" s="127"/>
      <c r="R145" s="103"/>
      <c r="S145" s="127"/>
      <c r="T145" s="127"/>
      <c r="U145" s="127"/>
      <c r="V145" s="127"/>
      <c r="W145" s="103"/>
      <c r="Y145" s="103"/>
      <c r="AF145" s="103"/>
    </row>
    <row r="146" spans="4:32" x14ac:dyDescent="0.3">
      <c r="D146" s="31"/>
      <c r="E146" s="103"/>
      <c r="F146" s="103"/>
      <c r="M146" s="103"/>
      <c r="O146" s="103"/>
      <c r="P146" s="103"/>
      <c r="Q146" s="127"/>
      <c r="R146" s="103"/>
      <c r="S146" s="127"/>
      <c r="T146" s="127"/>
      <c r="U146" s="127"/>
      <c r="V146" s="127"/>
      <c r="W146" s="103"/>
      <c r="Y146" s="103"/>
      <c r="AF146" s="103"/>
    </row>
    <row r="147" spans="4:32" x14ac:dyDescent="0.3">
      <c r="D147" s="31"/>
      <c r="E147" s="103"/>
      <c r="F147" s="103"/>
      <c r="M147" s="103"/>
      <c r="O147" s="103"/>
      <c r="P147" s="103"/>
      <c r="Q147" s="127"/>
      <c r="R147" s="103"/>
      <c r="S147" s="127"/>
      <c r="T147" s="127"/>
      <c r="U147" s="127"/>
      <c r="V147" s="127"/>
      <c r="W147" s="103"/>
      <c r="Y147" s="103"/>
      <c r="AF147" s="103"/>
    </row>
    <row r="148" spans="4:32" x14ac:dyDescent="0.3">
      <c r="D148" s="31"/>
      <c r="E148" s="103"/>
      <c r="F148" s="103"/>
      <c r="M148" s="103"/>
      <c r="O148" s="103"/>
      <c r="P148" s="103"/>
      <c r="Q148" s="127"/>
      <c r="R148" s="103"/>
      <c r="S148" s="127"/>
      <c r="T148" s="127"/>
      <c r="U148" s="127"/>
      <c r="V148" s="127"/>
      <c r="W148" s="103"/>
      <c r="Y148" s="103"/>
      <c r="AF148" s="103"/>
    </row>
    <row r="149" spans="4:32" x14ac:dyDescent="0.3">
      <c r="D149" s="31"/>
      <c r="E149" s="103"/>
      <c r="F149" s="103"/>
      <c r="M149" s="103"/>
      <c r="O149" s="103"/>
      <c r="P149" s="103"/>
      <c r="Q149" s="127"/>
      <c r="R149" s="103"/>
      <c r="S149" s="127"/>
      <c r="T149" s="127"/>
      <c r="U149" s="127"/>
      <c r="V149" s="127"/>
      <c r="W149" s="103"/>
      <c r="Y149" s="103"/>
      <c r="AF149" s="103"/>
    </row>
    <row r="150" spans="4:32" x14ac:dyDescent="0.3">
      <c r="D150" s="31"/>
      <c r="E150" s="103"/>
      <c r="F150" s="103"/>
      <c r="M150" s="103"/>
      <c r="O150" s="103"/>
      <c r="P150" s="103"/>
      <c r="Q150" s="127"/>
      <c r="R150" s="103"/>
      <c r="S150" s="127"/>
      <c r="T150" s="127"/>
      <c r="U150" s="127"/>
      <c r="V150" s="127"/>
      <c r="W150" s="103"/>
      <c r="Y150" s="103"/>
      <c r="AF150" s="103"/>
    </row>
    <row r="151" spans="4:32" x14ac:dyDescent="0.3">
      <c r="D151" s="31"/>
      <c r="E151" s="103"/>
      <c r="F151" s="103"/>
      <c r="M151" s="103"/>
      <c r="O151" s="103"/>
      <c r="P151" s="103"/>
      <c r="Q151" s="127"/>
      <c r="R151" s="103"/>
      <c r="S151" s="127"/>
      <c r="T151" s="127"/>
      <c r="U151" s="127"/>
      <c r="V151" s="127"/>
      <c r="W151" s="103"/>
      <c r="Y151" s="103"/>
      <c r="AF151" s="103"/>
    </row>
    <row r="152" spans="4:32" x14ac:dyDescent="0.3">
      <c r="D152" s="31"/>
      <c r="E152" s="103"/>
      <c r="F152" s="103"/>
      <c r="M152" s="103"/>
      <c r="O152" s="103"/>
      <c r="P152" s="103"/>
      <c r="Q152" s="127"/>
      <c r="R152" s="103"/>
      <c r="S152" s="127"/>
      <c r="T152" s="127"/>
      <c r="U152" s="127"/>
      <c r="V152" s="127"/>
      <c r="W152" s="103"/>
      <c r="Y152" s="103"/>
      <c r="AF152" s="103"/>
    </row>
    <row r="153" spans="4:32" x14ac:dyDescent="0.3">
      <c r="D153" s="31"/>
      <c r="E153" s="103"/>
      <c r="F153" s="103"/>
      <c r="M153" s="103"/>
      <c r="O153" s="103"/>
      <c r="P153" s="103"/>
      <c r="Q153" s="127"/>
      <c r="R153" s="103"/>
      <c r="S153" s="127"/>
      <c r="T153" s="127"/>
      <c r="U153" s="127"/>
      <c r="V153" s="127"/>
      <c r="W153" s="103"/>
      <c r="Y153" s="103"/>
      <c r="AF153" s="103"/>
    </row>
    <row r="154" spans="4:32" x14ac:dyDescent="0.3">
      <c r="D154" s="31"/>
      <c r="E154" s="103"/>
      <c r="F154" s="103"/>
      <c r="M154" s="103"/>
      <c r="O154" s="103"/>
      <c r="P154" s="103"/>
      <c r="Q154" s="127"/>
      <c r="R154" s="103"/>
      <c r="S154" s="127"/>
      <c r="T154" s="127"/>
      <c r="U154" s="127"/>
      <c r="V154" s="127"/>
      <c r="W154" s="103"/>
      <c r="Y154" s="103"/>
      <c r="AF154" s="103"/>
    </row>
    <row r="155" spans="4:32" x14ac:dyDescent="0.3">
      <c r="D155" s="31"/>
      <c r="E155" s="103"/>
      <c r="F155" s="103"/>
      <c r="M155" s="103"/>
      <c r="O155" s="103"/>
      <c r="P155" s="103"/>
      <c r="Q155" s="127"/>
      <c r="R155" s="103"/>
      <c r="S155" s="127"/>
      <c r="T155" s="127"/>
      <c r="U155" s="127"/>
      <c r="V155" s="127"/>
      <c r="W155" s="103"/>
      <c r="Y155" s="103"/>
      <c r="AF155" s="103"/>
    </row>
    <row r="156" spans="4:32" x14ac:dyDescent="0.3">
      <c r="D156" s="31"/>
      <c r="E156" s="103"/>
      <c r="F156" s="103"/>
      <c r="M156" s="103"/>
      <c r="O156" s="103"/>
      <c r="P156" s="103"/>
      <c r="Q156" s="127"/>
      <c r="R156" s="103"/>
      <c r="S156" s="127"/>
      <c r="T156" s="127"/>
      <c r="U156" s="127"/>
      <c r="V156" s="127"/>
      <c r="W156" s="103"/>
      <c r="Y156" s="103"/>
      <c r="AF156" s="103"/>
    </row>
    <row r="157" spans="4:32" x14ac:dyDescent="0.3">
      <c r="D157" s="31"/>
      <c r="E157" s="103"/>
      <c r="F157" s="103"/>
      <c r="M157" s="103"/>
      <c r="O157" s="103"/>
      <c r="P157" s="103"/>
      <c r="Q157" s="127"/>
      <c r="R157" s="103"/>
      <c r="S157" s="127"/>
      <c r="T157" s="127"/>
      <c r="U157" s="127"/>
      <c r="V157" s="127"/>
      <c r="W157" s="103"/>
      <c r="Y157" s="103"/>
      <c r="AF157" s="103"/>
    </row>
    <row r="158" spans="4:32" x14ac:dyDescent="0.3">
      <c r="D158" s="31"/>
      <c r="E158" s="103"/>
      <c r="F158" s="103"/>
      <c r="M158" s="103"/>
      <c r="O158" s="103"/>
      <c r="P158" s="103"/>
      <c r="Q158" s="127"/>
      <c r="R158" s="103"/>
      <c r="S158" s="127"/>
      <c r="T158" s="127"/>
      <c r="U158" s="127"/>
      <c r="V158" s="127"/>
      <c r="W158" s="103"/>
      <c r="Y158" s="103"/>
      <c r="AF158" s="103"/>
    </row>
    <row r="159" spans="4:32" x14ac:dyDescent="0.3">
      <c r="D159" s="31"/>
      <c r="E159" s="103"/>
      <c r="F159" s="103"/>
      <c r="M159" s="103"/>
      <c r="O159" s="103"/>
      <c r="P159" s="103"/>
      <c r="Q159" s="127"/>
      <c r="R159" s="103"/>
      <c r="S159" s="127"/>
      <c r="T159" s="127"/>
      <c r="U159" s="127"/>
      <c r="V159" s="127"/>
      <c r="W159" s="103"/>
      <c r="Y159" s="103"/>
      <c r="AF159" s="103"/>
    </row>
    <row r="160" spans="4:32" x14ac:dyDescent="0.3">
      <c r="D160" s="31"/>
      <c r="E160" s="103"/>
      <c r="F160" s="103"/>
      <c r="M160" s="103"/>
      <c r="O160" s="103"/>
      <c r="P160" s="103"/>
      <c r="Q160" s="127"/>
      <c r="R160" s="103"/>
      <c r="S160" s="127"/>
      <c r="T160" s="127"/>
      <c r="U160" s="127"/>
      <c r="V160" s="127"/>
      <c r="W160" s="103"/>
      <c r="Y160" s="103"/>
      <c r="AF160" s="103"/>
    </row>
    <row r="161" spans="4:32" x14ac:dyDescent="0.3">
      <c r="D161" s="31"/>
      <c r="E161" s="103"/>
      <c r="F161" s="103"/>
      <c r="M161" s="103"/>
      <c r="O161" s="103"/>
      <c r="P161" s="103"/>
      <c r="Q161" s="127"/>
      <c r="R161" s="103"/>
      <c r="S161" s="127"/>
      <c r="T161" s="127"/>
      <c r="U161" s="127"/>
      <c r="V161" s="127"/>
      <c r="W161" s="103"/>
      <c r="Y161" s="103"/>
      <c r="AF161" s="103"/>
    </row>
    <row r="162" spans="4:32" x14ac:dyDescent="0.3">
      <c r="D162" s="31"/>
      <c r="E162" s="103"/>
      <c r="F162" s="103"/>
      <c r="M162" s="103"/>
      <c r="O162" s="103"/>
      <c r="P162" s="103"/>
      <c r="Q162" s="127"/>
      <c r="R162" s="103"/>
      <c r="S162" s="127"/>
      <c r="T162" s="127"/>
      <c r="U162" s="127"/>
      <c r="V162" s="127"/>
      <c r="W162" s="103"/>
      <c r="Y162" s="103"/>
      <c r="AF162" s="103"/>
    </row>
    <row r="163" spans="4:32" x14ac:dyDescent="0.3">
      <c r="D163" s="31"/>
      <c r="E163" s="103"/>
      <c r="F163" s="103"/>
      <c r="M163" s="103"/>
      <c r="O163" s="103"/>
      <c r="P163" s="103"/>
      <c r="Q163" s="127"/>
      <c r="R163" s="103"/>
      <c r="S163" s="127"/>
      <c r="T163" s="127"/>
      <c r="U163" s="127"/>
      <c r="V163" s="127"/>
      <c r="W163" s="103"/>
      <c r="Y163" s="103"/>
      <c r="AF163" s="103"/>
    </row>
    <row r="164" spans="4:32" x14ac:dyDescent="0.3">
      <c r="D164" s="31"/>
      <c r="E164" s="103"/>
      <c r="F164" s="103"/>
      <c r="M164" s="103"/>
      <c r="O164" s="103"/>
      <c r="P164" s="103"/>
      <c r="Q164" s="127"/>
      <c r="R164" s="103"/>
      <c r="S164" s="127"/>
      <c r="T164" s="127"/>
      <c r="U164" s="127"/>
      <c r="V164" s="127"/>
      <c r="W164" s="103"/>
      <c r="Y164" s="103"/>
      <c r="AF164" s="103"/>
    </row>
    <row r="165" spans="4:32" x14ac:dyDescent="0.3">
      <c r="D165" s="31"/>
      <c r="E165" s="103"/>
      <c r="F165" s="103"/>
      <c r="M165" s="103"/>
      <c r="O165" s="103"/>
      <c r="P165" s="103"/>
      <c r="Q165" s="127"/>
      <c r="R165" s="103"/>
      <c r="S165" s="127"/>
      <c r="T165" s="127"/>
      <c r="U165" s="127"/>
      <c r="V165" s="127"/>
      <c r="W165" s="103"/>
      <c r="Y165" s="103"/>
      <c r="AF165" s="103"/>
    </row>
    <row r="166" spans="4:32" x14ac:dyDescent="0.3">
      <c r="D166" s="31"/>
      <c r="E166" s="103"/>
      <c r="F166" s="103"/>
      <c r="M166" s="103"/>
      <c r="O166" s="103"/>
      <c r="P166" s="103"/>
      <c r="Q166" s="127"/>
      <c r="R166" s="103"/>
      <c r="S166" s="127"/>
      <c r="T166" s="127"/>
      <c r="U166" s="127"/>
      <c r="V166" s="127"/>
      <c r="W166" s="103"/>
      <c r="Y166" s="103"/>
      <c r="AF166" s="103"/>
    </row>
    <row r="167" spans="4:32" x14ac:dyDescent="0.3">
      <c r="D167" s="31"/>
      <c r="E167" s="103"/>
      <c r="F167" s="103"/>
      <c r="M167" s="103"/>
      <c r="O167" s="103"/>
      <c r="P167" s="103"/>
      <c r="Q167" s="127"/>
      <c r="R167" s="103"/>
      <c r="S167" s="127"/>
      <c r="T167" s="127"/>
      <c r="U167" s="127"/>
      <c r="V167" s="127"/>
      <c r="W167" s="103"/>
      <c r="Y167" s="103"/>
      <c r="AF167" s="103"/>
    </row>
    <row r="168" spans="4:32" x14ac:dyDescent="0.3">
      <c r="D168" s="31"/>
      <c r="E168" s="103"/>
      <c r="F168" s="103"/>
      <c r="M168" s="103"/>
      <c r="O168" s="103"/>
      <c r="P168" s="103"/>
      <c r="Q168" s="127"/>
      <c r="R168" s="103"/>
      <c r="S168" s="127"/>
      <c r="T168" s="127"/>
      <c r="U168" s="127"/>
      <c r="V168" s="127"/>
      <c r="W168" s="103"/>
      <c r="Y168" s="103"/>
      <c r="AF168" s="103"/>
    </row>
    <row r="169" spans="4:32" x14ac:dyDescent="0.3">
      <c r="D169" s="31"/>
      <c r="E169" s="103"/>
      <c r="F169" s="103"/>
      <c r="M169" s="103"/>
      <c r="O169" s="103"/>
      <c r="P169" s="103"/>
      <c r="Q169" s="127"/>
      <c r="R169" s="103"/>
      <c r="S169" s="127"/>
      <c r="T169" s="127"/>
      <c r="U169" s="127"/>
      <c r="V169" s="127"/>
      <c r="W169" s="103"/>
      <c r="Y169" s="103"/>
      <c r="AF169" s="103"/>
    </row>
    <row r="170" spans="4:32" x14ac:dyDescent="0.3">
      <c r="D170" s="31"/>
      <c r="E170" s="103"/>
      <c r="F170" s="103"/>
      <c r="M170" s="103"/>
      <c r="O170" s="103"/>
      <c r="P170" s="103"/>
      <c r="Q170" s="127"/>
      <c r="R170" s="103"/>
      <c r="S170" s="127"/>
      <c r="T170" s="127"/>
      <c r="U170" s="127"/>
      <c r="V170" s="127"/>
      <c r="W170" s="103"/>
      <c r="Y170" s="103"/>
      <c r="AF170" s="103"/>
    </row>
    <row r="171" spans="4:32" x14ac:dyDescent="0.3">
      <c r="D171" s="31"/>
      <c r="E171" s="103"/>
      <c r="F171" s="103"/>
      <c r="M171" s="103"/>
      <c r="O171" s="103"/>
      <c r="P171" s="103"/>
      <c r="Q171" s="127"/>
      <c r="R171" s="103"/>
      <c r="S171" s="127"/>
      <c r="T171" s="127"/>
      <c r="U171" s="127"/>
      <c r="V171" s="127"/>
      <c r="W171" s="103"/>
      <c r="Y171" s="103"/>
      <c r="AF171" s="103"/>
    </row>
    <row r="172" spans="4:32" x14ac:dyDescent="0.3">
      <c r="D172" s="31"/>
      <c r="E172" s="103"/>
      <c r="F172" s="103"/>
      <c r="M172" s="103"/>
      <c r="O172" s="103"/>
      <c r="P172" s="103"/>
      <c r="Q172" s="127"/>
      <c r="R172" s="103"/>
      <c r="S172" s="127"/>
      <c r="T172" s="127"/>
      <c r="U172" s="127"/>
      <c r="V172" s="127"/>
      <c r="W172" s="103"/>
      <c r="Y172" s="103"/>
      <c r="AF172" s="103"/>
    </row>
    <row r="173" spans="4:32" x14ac:dyDescent="0.3">
      <c r="D173" s="31"/>
      <c r="E173" s="103"/>
      <c r="F173" s="103"/>
      <c r="M173" s="103"/>
      <c r="O173" s="103"/>
      <c r="P173" s="103"/>
      <c r="Q173" s="127"/>
      <c r="R173" s="103"/>
      <c r="S173" s="127"/>
      <c r="T173" s="127"/>
      <c r="U173" s="127"/>
      <c r="V173" s="127"/>
      <c r="W173" s="103"/>
      <c r="Y173" s="103"/>
      <c r="AF173" s="103"/>
    </row>
    <row r="174" spans="4:32" x14ac:dyDescent="0.3">
      <c r="D174" s="31"/>
      <c r="E174" s="103"/>
      <c r="F174" s="103"/>
      <c r="M174" s="103"/>
      <c r="O174" s="103"/>
      <c r="P174" s="103"/>
      <c r="Q174" s="127"/>
      <c r="R174" s="103"/>
      <c r="S174" s="127"/>
      <c r="T174" s="127"/>
      <c r="U174" s="127"/>
      <c r="V174" s="127"/>
      <c r="W174" s="103"/>
      <c r="Y174" s="103"/>
      <c r="AF174" s="103"/>
    </row>
    <row r="175" spans="4:32" x14ac:dyDescent="0.3">
      <c r="D175" s="31"/>
      <c r="E175" s="103"/>
      <c r="F175" s="103"/>
      <c r="M175" s="103"/>
      <c r="O175" s="103"/>
      <c r="P175" s="103"/>
      <c r="Q175" s="127"/>
      <c r="R175" s="103"/>
      <c r="S175" s="127"/>
      <c r="T175" s="127"/>
      <c r="U175" s="127"/>
      <c r="V175" s="127"/>
      <c r="W175" s="103"/>
      <c r="Y175" s="103"/>
      <c r="AF175" s="103"/>
    </row>
    <row r="176" spans="4:32" x14ac:dyDescent="0.3">
      <c r="D176" s="31"/>
      <c r="E176" s="103"/>
      <c r="F176" s="103"/>
      <c r="M176" s="103"/>
      <c r="O176" s="103"/>
      <c r="P176" s="103"/>
      <c r="Q176" s="127"/>
      <c r="R176" s="103"/>
      <c r="S176" s="127"/>
      <c r="T176" s="127"/>
      <c r="U176" s="127"/>
      <c r="V176" s="127"/>
      <c r="W176" s="103"/>
      <c r="Y176" s="103"/>
      <c r="AF176" s="103"/>
    </row>
    <row r="177" spans="4:32" x14ac:dyDescent="0.3">
      <c r="D177" s="31"/>
      <c r="E177" s="103"/>
      <c r="F177" s="103"/>
      <c r="M177" s="103"/>
      <c r="O177" s="103"/>
      <c r="P177" s="103"/>
      <c r="Q177" s="127"/>
      <c r="R177" s="103"/>
      <c r="S177" s="127"/>
      <c r="T177" s="127"/>
      <c r="U177" s="127"/>
      <c r="V177" s="127"/>
      <c r="W177" s="103"/>
      <c r="Y177" s="103"/>
      <c r="AF177" s="103"/>
    </row>
    <row r="178" spans="4:32" x14ac:dyDescent="0.3">
      <c r="D178" s="31"/>
      <c r="E178" s="103"/>
      <c r="F178" s="103"/>
      <c r="M178" s="103"/>
      <c r="O178" s="103"/>
      <c r="P178" s="103"/>
      <c r="Q178" s="127"/>
      <c r="R178" s="103"/>
      <c r="S178" s="127"/>
      <c r="T178" s="127"/>
      <c r="U178" s="127"/>
      <c r="V178" s="127"/>
      <c r="W178" s="103"/>
      <c r="Y178" s="103"/>
      <c r="AF178" s="103"/>
    </row>
    <row r="179" spans="4:32" x14ac:dyDescent="0.3">
      <c r="D179" s="31"/>
      <c r="E179" s="103"/>
      <c r="F179" s="103"/>
      <c r="M179" s="103"/>
      <c r="O179" s="103"/>
      <c r="P179" s="103"/>
      <c r="Q179" s="127"/>
      <c r="R179" s="103"/>
      <c r="S179" s="127"/>
      <c r="T179" s="127"/>
      <c r="U179" s="127"/>
      <c r="V179" s="127"/>
      <c r="W179" s="103"/>
      <c r="Y179" s="103"/>
      <c r="AF179" s="103"/>
    </row>
    <row r="180" spans="4:32" x14ac:dyDescent="0.3">
      <c r="D180" s="31"/>
      <c r="E180" s="103"/>
      <c r="F180" s="103"/>
      <c r="M180" s="103"/>
      <c r="O180" s="103"/>
      <c r="P180" s="103"/>
      <c r="Q180" s="127"/>
      <c r="R180" s="103"/>
      <c r="S180" s="127"/>
      <c r="T180" s="127"/>
      <c r="U180" s="127"/>
      <c r="V180" s="127"/>
      <c r="W180" s="103"/>
      <c r="Y180" s="103"/>
      <c r="AF180" s="103"/>
    </row>
    <row r="181" spans="4:32" x14ac:dyDescent="0.3">
      <c r="D181" s="31"/>
      <c r="E181" s="103"/>
      <c r="F181" s="103"/>
      <c r="M181" s="103"/>
      <c r="O181" s="103"/>
      <c r="P181" s="103"/>
      <c r="Q181" s="127"/>
      <c r="R181" s="103"/>
      <c r="S181" s="127"/>
      <c r="T181" s="127"/>
      <c r="U181" s="127"/>
      <c r="V181" s="127"/>
      <c r="W181" s="103"/>
      <c r="Y181" s="103"/>
      <c r="AF181" s="103"/>
    </row>
    <row r="182" spans="4:32" x14ac:dyDescent="0.3">
      <c r="D182" s="31"/>
      <c r="E182" s="103"/>
      <c r="F182" s="103"/>
      <c r="M182" s="103"/>
      <c r="O182" s="103"/>
      <c r="P182" s="103"/>
      <c r="Q182" s="127"/>
      <c r="R182" s="103"/>
      <c r="S182" s="127"/>
      <c r="T182" s="127"/>
      <c r="U182" s="127"/>
      <c r="V182" s="127"/>
      <c r="W182" s="103"/>
      <c r="Y182" s="103"/>
      <c r="AF182" s="103"/>
    </row>
    <row r="183" spans="4:32" x14ac:dyDescent="0.3">
      <c r="D183" s="31"/>
      <c r="E183" s="103"/>
      <c r="F183" s="103"/>
      <c r="M183" s="103"/>
      <c r="O183" s="103"/>
      <c r="P183" s="103"/>
      <c r="Q183" s="127"/>
      <c r="R183" s="103"/>
      <c r="S183" s="127"/>
      <c r="T183" s="127"/>
      <c r="U183" s="127"/>
      <c r="V183" s="127"/>
      <c r="W183" s="103"/>
      <c r="Y183" s="103"/>
      <c r="AF183" s="103"/>
    </row>
    <row r="184" spans="4:32" x14ac:dyDescent="0.3">
      <c r="D184" s="31"/>
      <c r="E184" s="103"/>
      <c r="F184" s="103"/>
      <c r="M184" s="103"/>
      <c r="O184" s="103"/>
      <c r="P184" s="103"/>
      <c r="Q184" s="127"/>
      <c r="R184" s="103"/>
      <c r="S184" s="127"/>
      <c r="T184" s="127"/>
      <c r="U184" s="127"/>
      <c r="V184" s="127"/>
      <c r="W184" s="103"/>
      <c r="Y184" s="103"/>
      <c r="AF184" s="103"/>
    </row>
    <row r="185" spans="4:32" x14ac:dyDescent="0.3">
      <c r="D185" s="31"/>
      <c r="E185" s="103"/>
      <c r="F185" s="103"/>
      <c r="M185" s="103"/>
      <c r="O185" s="103"/>
      <c r="P185" s="103"/>
      <c r="Q185" s="127"/>
      <c r="R185" s="103"/>
      <c r="S185" s="127"/>
      <c r="T185" s="127"/>
      <c r="U185" s="127"/>
      <c r="V185" s="127"/>
      <c r="W185" s="103"/>
      <c r="Y185" s="103"/>
      <c r="AF185" s="103"/>
    </row>
    <row r="186" spans="4:32" x14ac:dyDescent="0.3">
      <c r="D186" s="31"/>
      <c r="E186" s="103"/>
      <c r="F186" s="103"/>
      <c r="M186" s="103"/>
      <c r="O186" s="103"/>
      <c r="P186" s="103"/>
      <c r="Q186" s="127"/>
      <c r="R186" s="103"/>
      <c r="S186" s="127"/>
      <c r="T186" s="127"/>
      <c r="U186" s="127"/>
      <c r="V186" s="127"/>
      <c r="W186" s="103"/>
      <c r="Y186" s="103"/>
      <c r="AF186" s="103"/>
    </row>
    <row r="187" spans="4:32" x14ac:dyDescent="0.3">
      <c r="D187" s="31"/>
      <c r="E187" s="103"/>
      <c r="F187" s="103"/>
      <c r="M187" s="103"/>
      <c r="O187" s="103"/>
      <c r="P187" s="103"/>
      <c r="Q187" s="127"/>
      <c r="R187" s="103"/>
      <c r="S187" s="127"/>
      <c r="T187" s="127"/>
      <c r="U187" s="127"/>
      <c r="V187" s="127"/>
      <c r="W187" s="103"/>
      <c r="Y187" s="103"/>
      <c r="AF187" s="103"/>
    </row>
    <row r="188" spans="4:32" x14ac:dyDescent="0.3">
      <c r="D188" s="31"/>
      <c r="E188" s="103"/>
      <c r="F188" s="103"/>
      <c r="M188" s="103"/>
      <c r="O188" s="103"/>
      <c r="P188" s="103"/>
      <c r="Q188" s="127"/>
      <c r="R188" s="103"/>
      <c r="S188" s="127"/>
      <c r="T188" s="127"/>
      <c r="U188" s="127"/>
      <c r="V188" s="127"/>
      <c r="W188" s="103"/>
      <c r="Y188" s="103"/>
      <c r="AF188" s="103"/>
    </row>
    <row r="189" spans="4:32" x14ac:dyDescent="0.3">
      <c r="D189" s="31"/>
      <c r="E189" s="103"/>
      <c r="F189" s="103"/>
      <c r="M189" s="103"/>
      <c r="O189" s="103"/>
      <c r="P189" s="103"/>
      <c r="Q189" s="127"/>
      <c r="R189" s="103"/>
      <c r="S189" s="127"/>
      <c r="T189" s="127"/>
      <c r="U189" s="127"/>
      <c r="V189" s="127"/>
      <c r="W189" s="103"/>
      <c r="Y189" s="103"/>
      <c r="AF189" s="103"/>
    </row>
    <row r="190" spans="4:32" x14ac:dyDescent="0.3">
      <c r="D190" s="31"/>
      <c r="E190" s="103"/>
      <c r="F190" s="103"/>
      <c r="M190" s="103"/>
      <c r="O190" s="103"/>
      <c r="P190" s="103"/>
      <c r="Q190" s="127"/>
      <c r="R190" s="103"/>
      <c r="S190" s="127"/>
      <c r="T190" s="127"/>
      <c r="U190" s="127"/>
      <c r="V190" s="127"/>
      <c r="W190" s="103"/>
      <c r="Y190" s="103"/>
      <c r="AF190" s="103"/>
    </row>
    <row r="191" spans="4:32" x14ac:dyDescent="0.3">
      <c r="D191" s="31"/>
      <c r="E191" s="103"/>
      <c r="F191" s="103"/>
      <c r="M191" s="103"/>
      <c r="O191" s="103"/>
      <c r="P191" s="103"/>
      <c r="Q191" s="127"/>
      <c r="R191" s="103"/>
      <c r="S191" s="127"/>
      <c r="T191" s="127"/>
      <c r="U191" s="127"/>
      <c r="V191" s="127"/>
      <c r="W191" s="103"/>
      <c r="Y191" s="103"/>
      <c r="AF191" s="103"/>
    </row>
    <row r="192" spans="4:32" x14ac:dyDescent="0.3">
      <c r="D192" s="31"/>
      <c r="E192" s="103"/>
      <c r="F192" s="103"/>
      <c r="M192" s="103"/>
      <c r="O192" s="103"/>
      <c r="P192" s="103"/>
      <c r="Q192" s="127"/>
      <c r="R192" s="103"/>
      <c r="S192" s="127"/>
      <c r="T192" s="127"/>
      <c r="U192" s="127"/>
      <c r="V192" s="127"/>
      <c r="W192" s="103"/>
      <c r="Y192" s="103"/>
      <c r="AF192" s="103"/>
    </row>
    <row r="193" spans="4:32" x14ac:dyDescent="0.3">
      <c r="D193" s="31"/>
      <c r="E193" s="103"/>
      <c r="F193" s="103"/>
      <c r="M193" s="103"/>
      <c r="O193" s="103"/>
      <c r="P193" s="103"/>
      <c r="Q193" s="127"/>
      <c r="R193" s="103"/>
      <c r="S193" s="127"/>
      <c r="T193" s="127"/>
      <c r="U193" s="127"/>
      <c r="V193" s="127"/>
      <c r="W193" s="103"/>
      <c r="Y193" s="103"/>
      <c r="AF193" s="103"/>
    </row>
    <row r="194" spans="4:32" x14ac:dyDescent="0.3">
      <c r="D194" s="31"/>
      <c r="E194" s="103"/>
      <c r="F194" s="103"/>
      <c r="M194" s="103"/>
      <c r="O194" s="103"/>
      <c r="P194" s="103"/>
      <c r="Q194" s="127"/>
      <c r="R194" s="103"/>
      <c r="S194" s="127"/>
      <c r="T194" s="127"/>
      <c r="U194" s="127"/>
      <c r="V194" s="127"/>
      <c r="W194" s="103"/>
      <c r="Y194" s="103"/>
      <c r="AF194" s="103"/>
    </row>
    <row r="195" spans="4:32" x14ac:dyDescent="0.3">
      <c r="D195" s="31"/>
      <c r="E195" s="103"/>
      <c r="F195" s="103"/>
      <c r="M195" s="103"/>
      <c r="O195" s="103"/>
      <c r="P195" s="103"/>
      <c r="Q195" s="127"/>
      <c r="R195" s="103"/>
      <c r="S195" s="127"/>
      <c r="T195" s="127"/>
      <c r="U195" s="127"/>
      <c r="V195" s="127"/>
      <c r="W195" s="103"/>
      <c r="Y195" s="103"/>
      <c r="AF195" s="103"/>
    </row>
    <row r="196" spans="4:32" x14ac:dyDescent="0.3">
      <c r="D196" s="31"/>
      <c r="E196" s="103"/>
      <c r="F196" s="103"/>
      <c r="M196" s="103"/>
      <c r="O196" s="103"/>
      <c r="P196" s="103"/>
      <c r="Q196" s="127"/>
      <c r="R196" s="103"/>
      <c r="S196" s="127"/>
      <c r="T196" s="127"/>
      <c r="U196" s="127"/>
      <c r="V196" s="127"/>
      <c r="W196" s="103"/>
      <c r="Y196" s="103"/>
      <c r="AF196" s="103"/>
    </row>
    <row r="197" spans="4:32" x14ac:dyDescent="0.3">
      <c r="D197" s="31"/>
      <c r="E197" s="103"/>
      <c r="F197" s="103"/>
      <c r="M197" s="103"/>
      <c r="O197" s="103"/>
      <c r="P197" s="103"/>
      <c r="Q197" s="127"/>
      <c r="R197" s="103"/>
      <c r="S197" s="127"/>
      <c r="T197" s="127"/>
      <c r="U197" s="127"/>
      <c r="V197" s="127"/>
      <c r="W197" s="103"/>
      <c r="Y197" s="103"/>
      <c r="AF197" s="103"/>
    </row>
    <row r="198" spans="4:32" x14ac:dyDescent="0.3">
      <c r="D198" s="31"/>
      <c r="E198" s="103"/>
      <c r="F198" s="103"/>
      <c r="M198" s="103"/>
      <c r="O198" s="103"/>
      <c r="P198" s="103"/>
      <c r="Q198" s="127"/>
      <c r="R198" s="103"/>
      <c r="S198" s="127"/>
      <c r="T198" s="127"/>
      <c r="U198" s="127"/>
      <c r="V198" s="127"/>
      <c r="W198" s="103"/>
      <c r="Y198" s="103"/>
      <c r="AF198" s="103"/>
    </row>
    <row r="199" spans="4:32" x14ac:dyDescent="0.3">
      <c r="D199" s="31"/>
      <c r="E199" s="103"/>
      <c r="F199" s="103"/>
      <c r="M199" s="103"/>
      <c r="O199" s="103"/>
      <c r="P199" s="103"/>
      <c r="Q199" s="127"/>
      <c r="R199" s="103"/>
      <c r="S199" s="127"/>
      <c r="T199" s="127"/>
      <c r="U199" s="127"/>
      <c r="V199" s="127"/>
      <c r="W199" s="103"/>
      <c r="Y199" s="103"/>
      <c r="AF199" s="103"/>
    </row>
    <row r="200" spans="4:32" x14ac:dyDescent="0.3">
      <c r="D200" s="31"/>
      <c r="E200" s="103"/>
      <c r="F200" s="103"/>
      <c r="M200" s="103"/>
      <c r="O200" s="103"/>
      <c r="P200" s="103"/>
      <c r="Q200" s="127"/>
      <c r="R200" s="103"/>
      <c r="S200" s="127"/>
      <c r="T200" s="127"/>
      <c r="U200" s="127"/>
      <c r="V200" s="127"/>
      <c r="W200" s="103"/>
      <c r="Y200" s="103"/>
      <c r="AF200" s="103"/>
    </row>
    <row r="201" spans="4:32" x14ac:dyDescent="0.3">
      <c r="D201" s="31"/>
      <c r="E201" s="103"/>
      <c r="F201" s="103"/>
      <c r="M201" s="103"/>
      <c r="O201" s="103"/>
      <c r="P201" s="103"/>
      <c r="Q201" s="127"/>
      <c r="R201" s="103"/>
      <c r="S201" s="127"/>
      <c r="T201" s="127"/>
      <c r="U201" s="127"/>
      <c r="V201" s="127"/>
      <c r="W201" s="103"/>
      <c r="Y201" s="103"/>
      <c r="AF201" s="103"/>
    </row>
    <row r="202" spans="4:32" x14ac:dyDescent="0.3">
      <c r="D202" s="31"/>
      <c r="E202" s="103"/>
      <c r="F202" s="103"/>
      <c r="M202" s="103"/>
      <c r="O202" s="103"/>
      <c r="P202" s="103"/>
      <c r="Q202" s="127"/>
      <c r="R202" s="103"/>
      <c r="S202" s="127"/>
      <c r="T202" s="127"/>
      <c r="U202" s="127"/>
      <c r="V202" s="127"/>
      <c r="W202" s="103"/>
      <c r="Y202" s="103"/>
      <c r="AF202" s="103"/>
    </row>
    <row r="203" spans="4:32" x14ac:dyDescent="0.3">
      <c r="D203" s="31"/>
      <c r="E203" s="103"/>
      <c r="F203" s="103"/>
      <c r="M203" s="103"/>
      <c r="O203" s="103"/>
      <c r="P203" s="103"/>
      <c r="Q203" s="127"/>
      <c r="R203" s="103"/>
      <c r="S203" s="127"/>
      <c r="T203" s="127"/>
      <c r="U203" s="127"/>
      <c r="V203" s="127"/>
      <c r="W203" s="103"/>
      <c r="Y203" s="103"/>
      <c r="AF203" s="103"/>
    </row>
    <row r="204" spans="4:32" x14ac:dyDescent="0.3">
      <c r="D204" s="31"/>
      <c r="E204" s="103"/>
      <c r="F204" s="103"/>
      <c r="M204" s="103"/>
      <c r="O204" s="103"/>
      <c r="P204" s="103"/>
      <c r="Q204" s="127"/>
      <c r="R204" s="103"/>
      <c r="S204" s="127"/>
      <c r="T204" s="127"/>
      <c r="U204" s="127"/>
      <c r="V204" s="127"/>
      <c r="W204" s="103"/>
      <c r="Y204" s="103"/>
      <c r="AF204" s="103"/>
    </row>
    <row r="205" spans="4:32" x14ac:dyDescent="0.3">
      <c r="D205" s="31"/>
      <c r="E205" s="103"/>
      <c r="F205" s="103"/>
      <c r="M205" s="103"/>
      <c r="O205" s="103"/>
      <c r="P205" s="103"/>
      <c r="Q205" s="127"/>
      <c r="R205" s="103"/>
      <c r="S205" s="127"/>
      <c r="T205" s="127"/>
      <c r="U205" s="127"/>
      <c r="V205" s="127"/>
      <c r="W205" s="103"/>
      <c r="Y205" s="103"/>
      <c r="AF205" s="103"/>
    </row>
    <row r="206" spans="4:32" x14ac:dyDescent="0.3">
      <c r="D206" s="31"/>
      <c r="E206" s="103"/>
      <c r="F206" s="103"/>
      <c r="M206" s="103"/>
      <c r="O206" s="103"/>
      <c r="P206" s="103"/>
      <c r="Q206" s="127"/>
      <c r="R206" s="103"/>
      <c r="S206" s="127"/>
      <c r="T206" s="127"/>
      <c r="U206" s="127"/>
      <c r="V206" s="127"/>
      <c r="W206" s="103"/>
      <c r="Y206" s="103"/>
      <c r="AF206" s="103"/>
    </row>
    <row r="207" spans="4:32" x14ac:dyDescent="0.3">
      <c r="D207" s="31"/>
      <c r="E207" s="103"/>
      <c r="F207" s="103"/>
      <c r="M207" s="103"/>
      <c r="O207" s="103"/>
      <c r="P207" s="103"/>
      <c r="Q207" s="127"/>
      <c r="R207" s="103"/>
      <c r="S207" s="127"/>
      <c r="T207" s="127"/>
      <c r="U207" s="127"/>
      <c r="V207" s="127"/>
      <c r="W207" s="103"/>
      <c r="Y207" s="103"/>
      <c r="AF207" s="103"/>
    </row>
    <row r="208" spans="4:32" x14ac:dyDescent="0.3">
      <c r="D208" s="31"/>
      <c r="E208" s="103"/>
      <c r="F208" s="103"/>
      <c r="M208" s="103"/>
      <c r="O208" s="103"/>
      <c r="P208" s="103"/>
      <c r="Q208" s="127"/>
      <c r="R208" s="103"/>
      <c r="S208" s="127"/>
      <c r="T208" s="127"/>
      <c r="U208" s="127"/>
      <c r="V208" s="127"/>
      <c r="W208" s="103"/>
      <c r="Y208" s="103"/>
      <c r="AF208" s="103"/>
    </row>
    <row r="209" spans="4:32" x14ac:dyDescent="0.3">
      <c r="D209" s="31"/>
      <c r="E209" s="103"/>
      <c r="F209" s="103"/>
      <c r="M209" s="103"/>
      <c r="O209" s="103"/>
      <c r="P209" s="103"/>
      <c r="Q209" s="127"/>
      <c r="R209" s="103"/>
      <c r="S209" s="127"/>
      <c r="T209" s="127"/>
      <c r="U209" s="127"/>
      <c r="V209" s="127"/>
      <c r="W209" s="103"/>
      <c r="Y209" s="103"/>
      <c r="AF209" s="103"/>
    </row>
    <row r="210" spans="4:32" x14ac:dyDescent="0.3">
      <c r="D210" s="31"/>
      <c r="E210" s="103"/>
      <c r="F210" s="103"/>
      <c r="M210" s="103"/>
      <c r="O210" s="103"/>
      <c r="P210" s="103"/>
      <c r="Q210" s="127"/>
      <c r="R210" s="103"/>
      <c r="S210" s="127"/>
      <c r="T210" s="127"/>
      <c r="U210" s="127"/>
      <c r="V210" s="127"/>
      <c r="W210" s="103"/>
      <c r="Y210" s="103"/>
      <c r="AF210" s="103"/>
    </row>
    <row r="211" spans="4:32" x14ac:dyDescent="0.3">
      <c r="D211" s="31"/>
      <c r="E211" s="103"/>
      <c r="F211" s="103"/>
      <c r="M211" s="103"/>
      <c r="O211" s="103"/>
      <c r="P211" s="103"/>
      <c r="Q211" s="127"/>
      <c r="R211" s="103"/>
      <c r="S211" s="127"/>
      <c r="T211" s="127"/>
      <c r="U211" s="127"/>
      <c r="V211" s="127"/>
      <c r="W211" s="103"/>
      <c r="Y211" s="103"/>
      <c r="AF211" s="103"/>
    </row>
    <row r="212" spans="4:32" x14ac:dyDescent="0.3">
      <c r="D212" s="31"/>
      <c r="E212" s="103"/>
      <c r="F212" s="103"/>
      <c r="M212" s="103"/>
      <c r="O212" s="103"/>
      <c r="P212" s="103"/>
      <c r="Q212" s="127"/>
      <c r="R212" s="103"/>
      <c r="S212" s="127"/>
      <c r="T212" s="127"/>
      <c r="U212" s="127"/>
      <c r="V212" s="127"/>
      <c r="W212" s="103"/>
      <c r="Y212" s="103"/>
      <c r="AF212" s="103"/>
    </row>
    <row r="213" spans="4:32" x14ac:dyDescent="0.3">
      <c r="D213" s="31"/>
      <c r="E213" s="103"/>
      <c r="F213" s="103"/>
      <c r="M213" s="103"/>
      <c r="O213" s="103"/>
      <c r="P213" s="103"/>
      <c r="Q213" s="127"/>
      <c r="R213" s="103"/>
      <c r="S213" s="127"/>
      <c r="T213" s="127"/>
      <c r="U213" s="127"/>
      <c r="V213" s="127"/>
      <c r="W213" s="103"/>
      <c r="Y213" s="103"/>
      <c r="AF213" s="103"/>
    </row>
    <row r="214" spans="4:32" x14ac:dyDescent="0.3">
      <c r="D214" s="31"/>
      <c r="E214" s="103"/>
      <c r="F214" s="103"/>
      <c r="M214" s="103"/>
      <c r="O214" s="103"/>
      <c r="P214" s="103"/>
      <c r="Q214" s="127"/>
      <c r="R214" s="103"/>
      <c r="S214" s="127"/>
      <c r="T214" s="127"/>
      <c r="U214" s="127"/>
      <c r="V214" s="127"/>
      <c r="W214" s="103"/>
      <c r="Y214" s="103"/>
      <c r="AF214" s="103"/>
    </row>
    <row r="215" spans="4:32" x14ac:dyDescent="0.3">
      <c r="D215" s="31"/>
      <c r="E215" s="103"/>
      <c r="F215" s="103"/>
      <c r="M215" s="103"/>
      <c r="O215" s="103"/>
      <c r="P215" s="103"/>
      <c r="Q215" s="127"/>
      <c r="R215" s="103"/>
      <c r="S215" s="127"/>
      <c r="T215" s="127"/>
      <c r="U215" s="127"/>
      <c r="V215" s="127"/>
      <c r="W215" s="103"/>
      <c r="Y215" s="103"/>
      <c r="AF215" s="103"/>
    </row>
    <row r="216" spans="4:32" x14ac:dyDescent="0.3">
      <c r="D216" s="31"/>
      <c r="E216" s="103"/>
      <c r="F216" s="103"/>
      <c r="M216" s="103"/>
      <c r="O216" s="103"/>
      <c r="P216" s="103"/>
      <c r="Q216" s="127"/>
      <c r="R216" s="103"/>
      <c r="S216" s="127"/>
      <c r="T216" s="127"/>
      <c r="U216" s="127"/>
      <c r="V216" s="127"/>
      <c r="W216" s="103"/>
      <c r="Y216" s="103"/>
      <c r="AF216" s="103"/>
    </row>
    <row r="217" spans="4:32" x14ac:dyDescent="0.3">
      <c r="D217" s="31"/>
      <c r="E217" s="103"/>
      <c r="F217" s="103"/>
      <c r="M217" s="103"/>
      <c r="O217" s="103"/>
      <c r="P217" s="103"/>
      <c r="Q217" s="127"/>
      <c r="R217" s="103"/>
      <c r="S217" s="127"/>
      <c r="T217" s="127"/>
      <c r="U217" s="127"/>
      <c r="V217" s="127"/>
      <c r="W217" s="103"/>
      <c r="Y217" s="103"/>
      <c r="AF217" s="103"/>
    </row>
    <row r="218" spans="4:32" x14ac:dyDescent="0.3">
      <c r="D218" s="31"/>
      <c r="E218" s="103"/>
      <c r="F218" s="103"/>
      <c r="M218" s="103"/>
      <c r="O218" s="103"/>
      <c r="P218" s="103"/>
      <c r="Q218" s="127"/>
      <c r="R218" s="103"/>
      <c r="S218" s="127"/>
      <c r="T218" s="127"/>
      <c r="U218" s="127"/>
      <c r="V218" s="127"/>
      <c r="W218" s="103"/>
      <c r="Y218" s="103"/>
      <c r="AF218" s="103"/>
    </row>
    <row r="219" spans="4:32" x14ac:dyDescent="0.3">
      <c r="D219" s="31"/>
      <c r="E219" s="103"/>
      <c r="F219" s="103"/>
      <c r="M219" s="103"/>
      <c r="O219" s="103"/>
      <c r="P219" s="103"/>
      <c r="Q219" s="127"/>
      <c r="R219" s="103"/>
      <c r="S219" s="127"/>
      <c r="T219" s="127"/>
      <c r="U219" s="127"/>
      <c r="V219" s="127"/>
      <c r="W219" s="103"/>
      <c r="Y219" s="103"/>
      <c r="AF219" s="103"/>
    </row>
    <row r="220" spans="4:32" x14ac:dyDescent="0.3">
      <c r="D220" s="31"/>
      <c r="E220" s="103"/>
      <c r="F220" s="103"/>
      <c r="M220" s="103"/>
      <c r="O220" s="103"/>
      <c r="P220" s="103"/>
      <c r="Q220" s="127"/>
      <c r="R220" s="103"/>
      <c r="S220" s="127"/>
      <c r="T220" s="127"/>
      <c r="U220" s="127"/>
      <c r="V220" s="127"/>
      <c r="W220" s="103"/>
      <c r="Y220" s="103"/>
      <c r="AF220" s="103"/>
    </row>
    <row r="221" spans="4:32" x14ac:dyDescent="0.3">
      <c r="D221" s="31"/>
      <c r="E221" s="103"/>
      <c r="F221" s="103"/>
      <c r="M221" s="103"/>
      <c r="O221" s="103"/>
      <c r="P221" s="103"/>
      <c r="Q221" s="127"/>
      <c r="R221" s="103"/>
      <c r="S221" s="127"/>
      <c r="T221" s="127"/>
      <c r="U221" s="127"/>
      <c r="V221" s="127"/>
      <c r="W221" s="103"/>
      <c r="Y221" s="103"/>
      <c r="AF221" s="103"/>
    </row>
    <row r="222" spans="4:32" x14ac:dyDescent="0.3">
      <c r="D222" s="31"/>
      <c r="E222" s="103"/>
      <c r="F222" s="103"/>
      <c r="M222" s="103"/>
      <c r="O222" s="103"/>
      <c r="P222" s="103"/>
      <c r="Q222" s="127"/>
      <c r="R222" s="103"/>
      <c r="S222" s="127"/>
      <c r="T222" s="127"/>
      <c r="U222" s="127"/>
      <c r="V222" s="127"/>
      <c r="W222" s="103"/>
      <c r="Y222" s="103"/>
      <c r="AF222" s="103"/>
    </row>
    <row r="223" spans="4:32" x14ac:dyDescent="0.3">
      <c r="D223" s="31"/>
      <c r="E223" s="103"/>
      <c r="F223" s="103"/>
      <c r="M223" s="103"/>
      <c r="O223" s="103"/>
      <c r="P223" s="103"/>
      <c r="Q223" s="127"/>
      <c r="R223" s="103"/>
      <c r="S223" s="127"/>
      <c r="T223" s="127"/>
      <c r="U223" s="127"/>
      <c r="V223" s="127"/>
      <c r="W223" s="103"/>
      <c r="Y223" s="103"/>
      <c r="AF223" s="103"/>
    </row>
    <row r="224" spans="4:32" x14ac:dyDescent="0.3">
      <c r="D224" s="31"/>
      <c r="E224" s="103"/>
      <c r="F224" s="103"/>
      <c r="M224" s="103"/>
      <c r="O224" s="103"/>
      <c r="P224" s="103"/>
      <c r="Q224" s="127"/>
      <c r="R224" s="103"/>
      <c r="S224" s="127"/>
      <c r="T224" s="127"/>
      <c r="U224" s="127"/>
      <c r="V224" s="127"/>
      <c r="W224" s="103"/>
      <c r="Y224" s="103"/>
      <c r="AF224" s="103"/>
    </row>
    <row r="225" spans="4:32" x14ac:dyDescent="0.3">
      <c r="D225" s="31"/>
      <c r="E225" s="103"/>
      <c r="F225" s="103"/>
      <c r="M225" s="103"/>
      <c r="O225" s="103"/>
      <c r="P225" s="103"/>
      <c r="Q225" s="127"/>
      <c r="R225" s="103"/>
      <c r="S225" s="127"/>
      <c r="T225" s="127"/>
      <c r="U225" s="127"/>
      <c r="V225" s="127"/>
      <c r="W225" s="103"/>
      <c r="Y225" s="103"/>
      <c r="AF225" s="103"/>
    </row>
    <row r="226" spans="4:32" x14ac:dyDescent="0.3">
      <c r="D226" s="31"/>
      <c r="E226" s="103"/>
      <c r="F226" s="103"/>
      <c r="M226" s="103"/>
      <c r="O226" s="103"/>
      <c r="P226" s="103"/>
      <c r="Q226" s="127"/>
      <c r="R226" s="103"/>
      <c r="S226" s="127"/>
      <c r="T226" s="127"/>
      <c r="U226" s="127"/>
      <c r="V226" s="127"/>
      <c r="W226" s="103"/>
      <c r="Y226" s="103"/>
      <c r="AF226" s="103"/>
    </row>
    <row r="227" spans="4:32" x14ac:dyDescent="0.3">
      <c r="D227" s="31"/>
      <c r="E227" s="103"/>
      <c r="F227" s="103"/>
      <c r="M227" s="103"/>
      <c r="O227" s="103"/>
      <c r="P227" s="103"/>
      <c r="Q227" s="127"/>
      <c r="R227" s="103"/>
      <c r="S227" s="127"/>
      <c r="T227" s="127"/>
      <c r="U227" s="127"/>
      <c r="V227" s="127"/>
      <c r="W227" s="103"/>
      <c r="Y227" s="103"/>
      <c r="AF227" s="103"/>
    </row>
    <row r="228" spans="4:32" x14ac:dyDescent="0.3">
      <c r="D228" s="31"/>
      <c r="E228" s="103"/>
      <c r="F228" s="103"/>
      <c r="M228" s="103"/>
      <c r="O228" s="103"/>
      <c r="P228" s="103"/>
      <c r="Q228" s="127"/>
      <c r="R228" s="103"/>
      <c r="S228" s="127"/>
      <c r="T228" s="127"/>
      <c r="U228" s="127"/>
      <c r="V228" s="127"/>
      <c r="W228" s="103"/>
      <c r="Y228" s="103"/>
      <c r="AF228" s="103"/>
    </row>
    <row r="229" spans="4:32" x14ac:dyDescent="0.3">
      <c r="D229" s="31"/>
      <c r="E229" s="103"/>
      <c r="F229" s="103"/>
      <c r="M229" s="103"/>
      <c r="O229" s="103"/>
      <c r="P229" s="103"/>
      <c r="Q229" s="127"/>
      <c r="R229" s="103"/>
      <c r="S229" s="127"/>
      <c r="T229" s="127"/>
      <c r="U229" s="127"/>
      <c r="V229" s="127"/>
      <c r="W229" s="103"/>
      <c r="Y229" s="103"/>
      <c r="AF229" s="103"/>
    </row>
    <row r="230" spans="4:32" x14ac:dyDescent="0.3">
      <c r="D230" s="31"/>
      <c r="E230" s="103"/>
      <c r="F230" s="103"/>
      <c r="M230" s="103"/>
      <c r="O230" s="103"/>
      <c r="P230" s="103"/>
      <c r="Q230" s="127"/>
      <c r="R230" s="103"/>
      <c r="S230" s="127"/>
      <c r="T230" s="127"/>
      <c r="U230" s="127"/>
      <c r="V230" s="127"/>
      <c r="W230" s="103"/>
      <c r="Y230" s="103"/>
      <c r="AF230" s="103"/>
    </row>
    <row r="231" spans="4:32" x14ac:dyDescent="0.3">
      <c r="D231" s="31"/>
      <c r="E231" s="103"/>
      <c r="F231" s="103"/>
      <c r="M231" s="103"/>
      <c r="O231" s="103"/>
      <c r="P231" s="103"/>
      <c r="Q231" s="127"/>
      <c r="R231" s="103"/>
      <c r="S231" s="127"/>
      <c r="T231" s="127"/>
      <c r="U231" s="127"/>
      <c r="V231" s="127"/>
      <c r="W231" s="103"/>
      <c r="Y231" s="103"/>
      <c r="AF231" s="103"/>
    </row>
    <row r="232" spans="4:32" x14ac:dyDescent="0.3">
      <c r="D232" s="31"/>
      <c r="E232" s="103"/>
      <c r="F232" s="103"/>
      <c r="M232" s="103"/>
      <c r="O232" s="103"/>
      <c r="P232" s="103"/>
      <c r="Q232" s="127"/>
      <c r="R232" s="103"/>
      <c r="S232" s="127"/>
      <c r="T232" s="127"/>
      <c r="U232" s="127"/>
      <c r="V232" s="127"/>
      <c r="W232" s="103"/>
      <c r="Y232" s="103"/>
      <c r="AF232" s="103"/>
    </row>
    <row r="233" spans="4:32" x14ac:dyDescent="0.3">
      <c r="D233" s="31"/>
      <c r="E233" s="103"/>
      <c r="F233" s="103"/>
      <c r="M233" s="103"/>
      <c r="O233" s="103"/>
      <c r="P233" s="103"/>
      <c r="Q233" s="127"/>
      <c r="R233" s="103"/>
      <c r="S233" s="127"/>
      <c r="T233" s="127"/>
      <c r="U233" s="127"/>
      <c r="V233" s="127"/>
      <c r="W233" s="103"/>
      <c r="Y233" s="103"/>
      <c r="AF233" s="103"/>
    </row>
    <row r="234" spans="4:32" x14ac:dyDescent="0.3">
      <c r="D234" s="31"/>
      <c r="E234" s="103"/>
      <c r="F234" s="103"/>
      <c r="M234" s="103"/>
      <c r="O234" s="103"/>
      <c r="P234" s="103"/>
      <c r="Q234" s="127"/>
      <c r="R234" s="103"/>
      <c r="S234" s="127"/>
      <c r="T234" s="127"/>
      <c r="U234" s="127"/>
      <c r="V234" s="127"/>
      <c r="W234" s="103"/>
      <c r="Y234" s="103"/>
      <c r="AF234" s="103"/>
    </row>
    <row r="235" spans="4:32" x14ac:dyDescent="0.3">
      <c r="D235" s="31"/>
      <c r="E235" s="103"/>
      <c r="F235" s="103"/>
      <c r="M235" s="103"/>
      <c r="O235" s="103"/>
      <c r="P235" s="103"/>
      <c r="Q235" s="127"/>
      <c r="R235" s="103"/>
      <c r="S235" s="127"/>
      <c r="T235" s="127"/>
      <c r="U235" s="127"/>
      <c r="V235" s="127"/>
      <c r="W235" s="103"/>
      <c r="Y235" s="103"/>
      <c r="AF235" s="103"/>
    </row>
    <row r="236" spans="4:32" x14ac:dyDescent="0.3">
      <c r="D236" s="31"/>
      <c r="E236" s="103"/>
      <c r="F236" s="103"/>
      <c r="M236" s="103"/>
      <c r="O236" s="103"/>
      <c r="P236" s="103"/>
      <c r="Q236" s="127"/>
      <c r="R236" s="103"/>
      <c r="S236" s="127"/>
      <c r="T236" s="127"/>
      <c r="U236" s="127"/>
      <c r="V236" s="127"/>
      <c r="W236" s="103"/>
      <c r="Y236" s="103"/>
      <c r="AF236" s="103"/>
    </row>
    <row r="237" spans="4:32" x14ac:dyDescent="0.3">
      <c r="D237" s="31"/>
      <c r="E237" s="103"/>
      <c r="F237" s="103"/>
      <c r="M237" s="103"/>
      <c r="O237" s="103"/>
      <c r="P237" s="103"/>
      <c r="Q237" s="127"/>
      <c r="R237" s="103"/>
      <c r="S237" s="127"/>
      <c r="T237" s="127"/>
      <c r="U237" s="127"/>
      <c r="V237" s="127"/>
      <c r="W237" s="103"/>
      <c r="Y237" s="103"/>
      <c r="AF237" s="103"/>
    </row>
    <row r="238" spans="4:32" x14ac:dyDescent="0.3">
      <c r="D238" s="31"/>
      <c r="E238" s="103"/>
      <c r="F238" s="103"/>
      <c r="M238" s="103"/>
      <c r="O238" s="103"/>
      <c r="P238" s="103"/>
      <c r="Q238" s="127"/>
      <c r="R238" s="103"/>
      <c r="S238" s="127"/>
      <c r="T238" s="127"/>
      <c r="U238" s="127"/>
      <c r="V238" s="127"/>
      <c r="W238" s="103"/>
      <c r="Y238" s="103"/>
      <c r="AF238" s="103"/>
    </row>
    <row r="239" spans="4:32" x14ac:dyDescent="0.3">
      <c r="D239" s="31"/>
      <c r="E239" s="103"/>
      <c r="F239" s="103"/>
      <c r="M239" s="103"/>
      <c r="O239" s="103"/>
      <c r="P239" s="103"/>
      <c r="Q239" s="127"/>
      <c r="R239" s="103"/>
      <c r="S239" s="127"/>
      <c r="T239" s="127"/>
      <c r="U239" s="127"/>
      <c r="V239" s="127"/>
      <c r="W239" s="103"/>
      <c r="Y239" s="103"/>
      <c r="AF239" s="103"/>
    </row>
    <row r="240" spans="4:32" x14ac:dyDescent="0.3">
      <c r="D240" s="31"/>
      <c r="E240" s="103"/>
      <c r="F240" s="103"/>
      <c r="M240" s="103"/>
      <c r="O240" s="103"/>
      <c r="P240" s="103"/>
      <c r="Q240" s="127"/>
      <c r="R240" s="103"/>
      <c r="S240" s="127"/>
      <c r="T240" s="127"/>
      <c r="U240" s="127"/>
      <c r="V240" s="127"/>
      <c r="W240" s="103"/>
      <c r="Y240" s="103"/>
      <c r="AF240" s="103"/>
    </row>
    <row r="241" spans="4:32" x14ac:dyDescent="0.3">
      <c r="D241" s="31"/>
      <c r="E241" s="103"/>
      <c r="F241" s="103"/>
      <c r="M241" s="103"/>
      <c r="O241" s="103"/>
      <c r="P241" s="103"/>
      <c r="Q241" s="127"/>
      <c r="R241" s="103"/>
      <c r="S241" s="127"/>
      <c r="T241" s="127"/>
      <c r="U241" s="127"/>
      <c r="V241" s="127"/>
      <c r="W241" s="103"/>
      <c r="Y241" s="103"/>
      <c r="AF241" s="103"/>
    </row>
    <row r="242" spans="4:32" x14ac:dyDescent="0.3">
      <c r="D242" s="31"/>
      <c r="E242" s="103"/>
      <c r="F242" s="103"/>
      <c r="M242" s="103"/>
      <c r="O242" s="103"/>
      <c r="P242" s="103"/>
      <c r="Q242" s="127"/>
      <c r="R242" s="103"/>
      <c r="S242" s="127"/>
      <c r="T242" s="127"/>
      <c r="U242" s="127"/>
      <c r="V242" s="127"/>
      <c r="W242" s="103"/>
      <c r="Y242" s="103"/>
      <c r="AF242" s="103"/>
    </row>
    <row r="243" spans="4:32" x14ac:dyDescent="0.3">
      <c r="D243" s="31"/>
      <c r="E243" s="103"/>
      <c r="F243" s="103"/>
      <c r="M243" s="103"/>
      <c r="O243" s="103"/>
      <c r="P243" s="103"/>
      <c r="Q243" s="127"/>
      <c r="R243" s="103"/>
      <c r="S243" s="127"/>
      <c r="T243" s="127"/>
      <c r="U243" s="127"/>
      <c r="V243" s="127"/>
      <c r="W243" s="103"/>
      <c r="Y243" s="103"/>
      <c r="AF243" s="103"/>
    </row>
    <row r="244" spans="4:32" x14ac:dyDescent="0.3">
      <c r="D244" s="31"/>
      <c r="E244" s="103"/>
      <c r="F244" s="103"/>
      <c r="M244" s="103"/>
      <c r="O244" s="103"/>
      <c r="P244" s="103"/>
      <c r="Q244" s="127"/>
      <c r="R244" s="103"/>
      <c r="S244" s="127"/>
      <c r="T244" s="127"/>
      <c r="U244" s="127"/>
      <c r="V244" s="127"/>
      <c r="W244" s="103"/>
      <c r="Y244" s="103"/>
      <c r="AF244" s="103"/>
    </row>
    <row r="245" spans="4:32" x14ac:dyDescent="0.3">
      <c r="D245" s="31"/>
      <c r="E245" s="103"/>
      <c r="F245" s="103"/>
      <c r="M245" s="103"/>
      <c r="O245" s="103"/>
      <c r="P245" s="103"/>
      <c r="Q245" s="127"/>
      <c r="R245" s="103"/>
      <c r="S245" s="127"/>
      <c r="T245" s="127"/>
      <c r="U245" s="127"/>
      <c r="V245" s="127"/>
      <c r="W245" s="103"/>
      <c r="Y245" s="103"/>
      <c r="AF245" s="103"/>
    </row>
    <row r="246" spans="4:32" x14ac:dyDescent="0.3">
      <c r="D246" s="31"/>
      <c r="E246" s="103"/>
      <c r="F246" s="103"/>
      <c r="M246" s="103"/>
      <c r="O246" s="103"/>
      <c r="P246" s="103"/>
      <c r="Q246" s="127"/>
      <c r="R246" s="103"/>
      <c r="S246" s="127"/>
      <c r="T246" s="127"/>
      <c r="U246" s="127"/>
      <c r="V246" s="127"/>
      <c r="W246" s="103"/>
      <c r="Y246" s="103"/>
      <c r="AF246" s="103"/>
    </row>
    <row r="247" spans="4:32" x14ac:dyDescent="0.3">
      <c r="D247" s="31"/>
      <c r="E247" s="103"/>
      <c r="F247" s="103"/>
      <c r="M247" s="103"/>
      <c r="O247" s="103"/>
      <c r="P247" s="103"/>
      <c r="Q247" s="127"/>
      <c r="R247" s="103"/>
      <c r="S247" s="127"/>
      <c r="T247" s="127"/>
      <c r="U247" s="127"/>
      <c r="V247" s="127"/>
      <c r="W247" s="103"/>
      <c r="Y247" s="103"/>
      <c r="AF247" s="103"/>
    </row>
    <row r="248" spans="4:32" x14ac:dyDescent="0.3">
      <c r="D248" s="31"/>
      <c r="E248" s="103"/>
      <c r="F248" s="103"/>
      <c r="M248" s="103"/>
      <c r="O248" s="103"/>
      <c r="P248" s="103"/>
      <c r="Q248" s="127"/>
      <c r="R248" s="103"/>
      <c r="S248" s="127"/>
      <c r="T248" s="127"/>
      <c r="U248" s="127"/>
      <c r="V248" s="127"/>
      <c r="W248" s="103"/>
      <c r="Y248" s="103"/>
      <c r="AF248" s="103"/>
    </row>
    <row r="249" spans="4:32" x14ac:dyDescent="0.3">
      <c r="D249" s="31"/>
      <c r="E249" s="103"/>
      <c r="F249" s="103"/>
      <c r="M249" s="103"/>
      <c r="O249" s="103"/>
      <c r="P249" s="103"/>
      <c r="Q249" s="127"/>
      <c r="R249" s="103"/>
      <c r="S249" s="127"/>
      <c r="T249" s="127"/>
      <c r="U249" s="127"/>
      <c r="V249" s="127"/>
      <c r="W249" s="103"/>
      <c r="Y249" s="103"/>
      <c r="AF249" s="103"/>
    </row>
    <row r="250" spans="4:32" x14ac:dyDescent="0.3">
      <c r="D250" s="31"/>
      <c r="E250" s="103"/>
      <c r="F250" s="103"/>
      <c r="M250" s="103"/>
      <c r="O250" s="103"/>
      <c r="P250" s="103"/>
      <c r="Q250" s="127"/>
      <c r="R250" s="103"/>
      <c r="S250" s="127"/>
      <c r="T250" s="127"/>
      <c r="U250" s="127"/>
      <c r="V250" s="127"/>
      <c r="W250" s="103"/>
      <c r="Y250" s="103"/>
      <c r="AF250" s="103"/>
    </row>
    <row r="251" spans="4:32" x14ac:dyDescent="0.3">
      <c r="D251" s="31"/>
      <c r="E251" s="103"/>
      <c r="F251" s="103"/>
      <c r="M251" s="103"/>
      <c r="O251" s="103"/>
      <c r="P251" s="103"/>
      <c r="Q251" s="127"/>
      <c r="R251" s="103"/>
      <c r="S251" s="127"/>
      <c r="T251" s="127"/>
      <c r="U251" s="127"/>
      <c r="V251" s="127"/>
      <c r="W251" s="103"/>
      <c r="Y251" s="103"/>
      <c r="AF251" s="103"/>
    </row>
    <row r="252" spans="4:32" x14ac:dyDescent="0.3">
      <c r="D252" s="31"/>
      <c r="E252" s="103"/>
      <c r="F252" s="103"/>
      <c r="M252" s="103"/>
      <c r="O252" s="103"/>
      <c r="P252" s="103"/>
      <c r="Q252" s="127"/>
      <c r="R252" s="103"/>
      <c r="S252" s="127"/>
      <c r="T252" s="127"/>
      <c r="U252" s="127"/>
      <c r="V252" s="127"/>
      <c r="W252" s="103"/>
      <c r="Y252" s="103"/>
      <c r="AF252" s="103"/>
    </row>
    <row r="253" spans="4:32" x14ac:dyDescent="0.3">
      <c r="D253" s="31"/>
      <c r="E253" s="103"/>
      <c r="F253" s="103"/>
      <c r="M253" s="103"/>
      <c r="O253" s="103"/>
      <c r="P253" s="103"/>
      <c r="Q253" s="127"/>
      <c r="R253" s="103"/>
      <c r="S253" s="127"/>
      <c r="T253" s="127"/>
      <c r="U253" s="127"/>
      <c r="V253" s="127"/>
      <c r="W253" s="103"/>
      <c r="Y253" s="103"/>
      <c r="AF253" s="103"/>
    </row>
    <row r="254" spans="4:32" x14ac:dyDescent="0.3">
      <c r="D254" s="31"/>
      <c r="E254" s="103"/>
      <c r="F254" s="103"/>
      <c r="M254" s="103"/>
      <c r="O254" s="103"/>
      <c r="P254" s="103"/>
      <c r="Q254" s="127"/>
      <c r="R254" s="103"/>
      <c r="S254" s="127"/>
      <c r="T254" s="127"/>
      <c r="U254" s="127"/>
      <c r="V254" s="127"/>
      <c r="W254" s="103"/>
      <c r="Y254" s="103"/>
      <c r="AF254" s="103"/>
    </row>
    <row r="255" spans="4:32" x14ac:dyDescent="0.3">
      <c r="D255" s="31"/>
      <c r="E255" s="103"/>
      <c r="F255" s="103"/>
      <c r="M255" s="103"/>
      <c r="O255" s="103"/>
      <c r="P255" s="103"/>
      <c r="Q255" s="127"/>
      <c r="R255" s="103"/>
      <c r="S255" s="127"/>
      <c r="T255" s="127"/>
      <c r="U255" s="127"/>
      <c r="V255" s="127"/>
      <c r="W255" s="103"/>
      <c r="Y255" s="103"/>
      <c r="AF255" s="103"/>
    </row>
    <row r="256" spans="4:32" x14ac:dyDescent="0.3">
      <c r="D256" s="31"/>
      <c r="E256" s="103"/>
      <c r="F256" s="103"/>
      <c r="M256" s="103"/>
      <c r="O256" s="103"/>
      <c r="P256" s="103"/>
      <c r="Q256" s="127"/>
      <c r="R256" s="103"/>
      <c r="S256" s="127"/>
      <c r="T256" s="127"/>
      <c r="U256" s="127"/>
      <c r="V256" s="127"/>
      <c r="W256" s="103"/>
      <c r="Y256" s="103"/>
      <c r="AF256" s="103"/>
    </row>
    <row r="257" spans="4:32" x14ac:dyDescent="0.3">
      <c r="D257" s="31"/>
      <c r="E257" s="103"/>
      <c r="F257" s="103"/>
      <c r="M257" s="103"/>
      <c r="O257" s="103"/>
      <c r="P257" s="103"/>
      <c r="Q257" s="127"/>
      <c r="R257" s="103"/>
      <c r="S257" s="127"/>
      <c r="T257" s="127"/>
      <c r="U257" s="127"/>
      <c r="V257" s="127"/>
      <c r="W257" s="103"/>
      <c r="Y257" s="103"/>
      <c r="AF257" s="103"/>
    </row>
    <row r="258" spans="4:32" x14ac:dyDescent="0.3">
      <c r="D258" s="31"/>
      <c r="E258" s="103"/>
      <c r="F258" s="103"/>
      <c r="M258" s="103"/>
      <c r="O258" s="103"/>
      <c r="P258" s="103"/>
      <c r="Q258" s="127"/>
      <c r="R258" s="103"/>
      <c r="S258" s="127"/>
      <c r="T258" s="127"/>
      <c r="U258" s="127"/>
      <c r="V258" s="127"/>
      <c r="W258" s="103"/>
      <c r="Y258" s="103"/>
      <c r="AF258" s="103"/>
    </row>
    <row r="259" spans="4:32" x14ac:dyDescent="0.3">
      <c r="D259" s="31"/>
      <c r="E259" s="103"/>
      <c r="F259" s="103"/>
      <c r="M259" s="103"/>
      <c r="O259" s="103"/>
      <c r="P259" s="103"/>
      <c r="Q259" s="127"/>
      <c r="R259" s="103"/>
      <c r="S259" s="127"/>
      <c r="T259" s="127"/>
      <c r="U259" s="127"/>
      <c r="V259" s="127"/>
      <c r="W259" s="103"/>
      <c r="Y259" s="103"/>
      <c r="AF259" s="103"/>
    </row>
    <row r="260" spans="4:32" x14ac:dyDescent="0.3">
      <c r="D260" s="31"/>
      <c r="E260" s="103"/>
      <c r="F260" s="103"/>
      <c r="M260" s="103"/>
      <c r="O260" s="103"/>
      <c r="P260" s="103"/>
      <c r="Q260" s="127"/>
      <c r="R260" s="103"/>
      <c r="S260" s="127"/>
      <c r="T260" s="127"/>
      <c r="U260" s="127"/>
      <c r="V260" s="127"/>
      <c r="W260" s="103"/>
      <c r="Y260" s="103"/>
      <c r="AF260" s="103"/>
    </row>
    <row r="261" spans="4:32" x14ac:dyDescent="0.3">
      <c r="D261" s="31"/>
      <c r="E261" s="103"/>
      <c r="F261" s="103"/>
      <c r="M261" s="103"/>
      <c r="O261" s="103"/>
      <c r="P261" s="103"/>
      <c r="Q261" s="127"/>
      <c r="R261" s="103"/>
      <c r="S261" s="127"/>
      <c r="T261" s="127"/>
      <c r="U261" s="127"/>
      <c r="V261" s="127"/>
      <c r="W261" s="103"/>
      <c r="Y261" s="103"/>
      <c r="AF261" s="103"/>
    </row>
    <row r="262" spans="4:32" x14ac:dyDescent="0.3">
      <c r="D262" s="31"/>
      <c r="E262" s="103"/>
      <c r="F262" s="103"/>
      <c r="M262" s="103"/>
      <c r="O262" s="103"/>
      <c r="P262" s="103"/>
      <c r="Q262" s="127"/>
      <c r="R262" s="103"/>
      <c r="S262" s="127"/>
      <c r="T262" s="127"/>
      <c r="U262" s="127"/>
      <c r="V262" s="127"/>
      <c r="W262" s="103"/>
      <c r="Y262" s="103"/>
      <c r="AF262" s="103"/>
    </row>
    <row r="263" spans="4:32" x14ac:dyDescent="0.3">
      <c r="D263" s="31"/>
      <c r="E263" s="103"/>
      <c r="F263" s="103"/>
      <c r="M263" s="103"/>
      <c r="O263" s="103"/>
      <c r="P263" s="103"/>
      <c r="Q263" s="127"/>
      <c r="R263" s="103"/>
      <c r="S263" s="127"/>
      <c r="T263" s="127"/>
      <c r="U263" s="127"/>
      <c r="V263" s="127"/>
      <c r="W263" s="103"/>
      <c r="Y263" s="103"/>
      <c r="AF263" s="103"/>
    </row>
    <row r="264" spans="4:32" x14ac:dyDescent="0.3">
      <c r="D264" s="31"/>
      <c r="E264" s="103"/>
      <c r="F264" s="103"/>
      <c r="M264" s="103"/>
      <c r="O264" s="103"/>
      <c r="P264" s="103"/>
      <c r="Q264" s="127"/>
      <c r="R264" s="103"/>
      <c r="S264" s="127"/>
      <c r="T264" s="127"/>
      <c r="U264" s="127"/>
      <c r="V264" s="127"/>
      <c r="W264" s="103"/>
      <c r="Y264" s="103"/>
      <c r="AF264" s="103"/>
    </row>
    <row r="265" spans="4:32" x14ac:dyDescent="0.3">
      <c r="D265" s="31"/>
      <c r="E265" s="103"/>
      <c r="F265" s="103"/>
      <c r="M265" s="103"/>
      <c r="O265" s="103"/>
      <c r="P265" s="103"/>
      <c r="Q265" s="127"/>
      <c r="R265" s="103"/>
      <c r="S265" s="127"/>
      <c r="T265" s="127"/>
      <c r="U265" s="127"/>
      <c r="V265" s="127"/>
      <c r="W265" s="103"/>
      <c r="Y265" s="103"/>
      <c r="AF265" s="103"/>
    </row>
    <row r="266" spans="4:32" x14ac:dyDescent="0.3">
      <c r="D266" s="31"/>
      <c r="E266" s="103"/>
      <c r="F266" s="103"/>
      <c r="M266" s="103"/>
      <c r="O266" s="103"/>
      <c r="P266" s="103"/>
      <c r="Q266" s="127"/>
      <c r="R266" s="103"/>
      <c r="S266" s="127"/>
      <c r="T266" s="127"/>
      <c r="U266" s="127"/>
      <c r="V266" s="127"/>
      <c r="W266" s="103"/>
      <c r="Y266" s="103"/>
      <c r="AF266" s="103"/>
    </row>
    <row r="267" spans="4:32" x14ac:dyDescent="0.3">
      <c r="D267" s="31"/>
      <c r="E267" s="103"/>
      <c r="F267" s="103"/>
      <c r="M267" s="103"/>
      <c r="O267" s="103"/>
      <c r="P267" s="103"/>
      <c r="Q267" s="127"/>
      <c r="R267" s="103"/>
      <c r="S267" s="127"/>
      <c r="T267" s="127"/>
      <c r="U267" s="127"/>
      <c r="V267" s="127"/>
      <c r="W267" s="103"/>
      <c r="Y267" s="103"/>
      <c r="AF267" s="103"/>
    </row>
    <row r="268" spans="4:32" x14ac:dyDescent="0.3">
      <c r="D268" s="31"/>
      <c r="E268" s="103"/>
      <c r="F268" s="103"/>
      <c r="M268" s="103"/>
      <c r="O268" s="103"/>
      <c r="P268" s="103"/>
      <c r="Q268" s="127"/>
      <c r="R268" s="103"/>
      <c r="S268" s="127"/>
      <c r="T268" s="127"/>
      <c r="U268" s="127"/>
      <c r="V268" s="127"/>
      <c r="W268" s="103"/>
      <c r="Y268" s="103"/>
      <c r="AF268" s="103"/>
    </row>
    <row r="269" spans="4:32" x14ac:dyDescent="0.3">
      <c r="D269" s="31"/>
      <c r="E269" s="103"/>
      <c r="F269" s="103"/>
      <c r="M269" s="103"/>
      <c r="O269" s="103"/>
      <c r="P269" s="103"/>
      <c r="Q269" s="127"/>
      <c r="R269" s="103"/>
      <c r="S269" s="127"/>
      <c r="T269" s="127"/>
      <c r="U269" s="127"/>
      <c r="V269" s="127"/>
      <c r="W269" s="103"/>
      <c r="Y269" s="103"/>
      <c r="AF269" s="103"/>
    </row>
    <row r="270" spans="4:32" x14ac:dyDescent="0.3">
      <c r="D270" s="31"/>
      <c r="E270" s="103"/>
      <c r="F270" s="103"/>
      <c r="M270" s="103"/>
      <c r="O270" s="103"/>
      <c r="P270" s="103"/>
      <c r="Q270" s="127"/>
      <c r="R270" s="103"/>
      <c r="S270" s="127"/>
      <c r="T270" s="127"/>
      <c r="U270" s="127"/>
      <c r="V270" s="127"/>
      <c r="W270" s="103"/>
      <c r="Y270" s="103"/>
      <c r="AF270" s="103"/>
    </row>
    <row r="271" spans="4:32" x14ac:dyDescent="0.3">
      <c r="D271" s="31"/>
      <c r="E271" s="103"/>
      <c r="F271" s="103"/>
      <c r="M271" s="103"/>
      <c r="O271" s="103"/>
      <c r="P271" s="103"/>
      <c r="Q271" s="127"/>
      <c r="R271" s="103"/>
      <c r="S271" s="127"/>
      <c r="T271" s="127"/>
      <c r="U271" s="127"/>
      <c r="V271" s="127"/>
      <c r="W271" s="103"/>
      <c r="Y271" s="103"/>
      <c r="AF271" s="103"/>
    </row>
    <row r="272" spans="4:32" x14ac:dyDescent="0.3">
      <c r="D272" s="31"/>
      <c r="E272" s="103"/>
      <c r="F272" s="103"/>
      <c r="M272" s="103"/>
      <c r="O272" s="103"/>
      <c r="P272" s="103"/>
      <c r="Q272" s="127"/>
      <c r="R272" s="103"/>
      <c r="S272" s="127"/>
      <c r="T272" s="127"/>
      <c r="U272" s="127"/>
      <c r="V272" s="127"/>
      <c r="W272" s="103"/>
      <c r="Y272" s="103"/>
      <c r="AF272" s="103"/>
    </row>
    <row r="273" spans="4:32" x14ac:dyDescent="0.3">
      <c r="D273" s="31"/>
      <c r="E273" s="103"/>
      <c r="F273" s="103"/>
      <c r="M273" s="103"/>
      <c r="O273" s="103"/>
      <c r="P273" s="103"/>
      <c r="Q273" s="127"/>
      <c r="R273" s="103"/>
      <c r="S273" s="127"/>
      <c r="T273" s="127"/>
      <c r="U273" s="127"/>
      <c r="V273" s="127"/>
      <c r="W273" s="103"/>
      <c r="Y273" s="103"/>
      <c r="AF273" s="103"/>
    </row>
    <row r="274" spans="4:32" x14ac:dyDescent="0.3">
      <c r="D274" s="31"/>
      <c r="E274" s="103"/>
      <c r="F274" s="103"/>
      <c r="M274" s="103"/>
      <c r="O274" s="103"/>
      <c r="P274" s="103"/>
      <c r="Q274" s="127"/>
      <c r="R274" s="103"/>
      <c r="S274" s="127"/>
      <c r="T274" s="127"/>
      <c r="U274" s="127"/>
      <c r="V274" s="127"/>
      <c r="W274" s="103"/>
      <c r="Y274" s="103"/>
      <c r="AF274" s="103"/>
    </row>
    <row r="275" spans="4:32" x14ac:dyDescent="0.3">
      <c r="D275" s="31"/>
      <c r="E275" s="103"/>
      <c r="F275" s="103"/>
      <c r="M275" s="103"/>
      <c r="O275" s="103"/>
      <c r="P275" s="103"/>
      <c r="Q275" s="127"/>
      <c r="R275" s="103"/>
      <c r="S275" s="127"/>
      <c r="T275" s="127"/>
      <c r="U275" s="127"/>
      <c r="V275" s="127"/>
      <c r="W275" s="103"/>
      <c r="Y275" s="103"/>
      <c r="AF275" s="103"/>
    </row>
    <row r="276" spans="4:32" x14ac:dyDescent="0.3">
      <c r="D276" s="31"/>
      <c r="E276" s="103"/>
      <c r="F276" s="103"/>
      <c r="M276" s="103"/>
      <c r="O276" s="103"/>
      <c r="P276" s="103"/>
      <c r="Q276" s="127"/>
      <c r="R276" s="103"/>
      <c r="S276" s="127"/>
      <c r="T276" s="127"/>
      <c r="U276" s="127"/>
      <c r="V276" s="127"/>
      <c r="W276" s="103"/>
      <c r="Y276" s="103"/>
      <c r="AF276" s="103"/>
    </row>
    <row r="277" spans="4:32" x14ac:dyDescent="0.3">
      <c r="D277" s="31"/>
      <c r="E277" s="103"/>
      <c r="F277" s="103"/>
      <c r="M277" s="103"/>
      <c r="O277" s="103"/>
      <c r="P277" s="103"/>
      <c r="Q277" s="127"/>
      <c r="R277" s="103"/>
      <c r="S277" s="127"/>
      <c r="T277" s="127"/>
      <c r="U277" s="127"/>
      <c r="V277" s="127"/>
      <c r="W277" s="103"/>
      <c r="Y277" s="103"/>
      <c r="AF277" s="103"/>
    </row>
    <row r="278" spans="4:32" x14ac:dyDescent="0.3">
      <c r="D278" s="31"/>
      <c r="E278" s="103"/>
      <c r="F278" s="103"/>
      <c r="M278" s="103"/>
      <c r="O278" s="103"/>
      <c r="P278" s="103"/>
      <c r="Q278" s="127"/>
      <c r="R278" s="103"/>
      <c r="S278" s="127"/>
      <c r="T278" s="127"/>
      <c r="U278" s="127"/>
      <c r="V278" s="127"/>
      <c r="W278" s="103"/>
      <c r="Y278" s="103"/>
      <c r="AF278" s="103"/>
    </row>
    <row r="279" spans="4:32" x14ac:dyDescent="0.3">
      <c r="D279" s="31"/>
      <c r="E279" s="103"/>
      <c r="F279" s="103"/>
      <c r="M279" s="103"/>
      <c r="O279" s="103"/>
      <c r="P279" s="103"/>
      <c r="Q279" s="127"/>
      <c r="R279" s="103"/>
      <c r="S279" s="127"/>
      <c r="T279" s="127"/>
      <c r="U279" s="127"/>
      <c r="V279" s="127"/>
      <c r="W279" s="103"/>
      <c r="Y279" s="103"/>
      <c r="AF279" s="103"/>
    </row>
    <row r="280" spans="4:32" x14ac:dyDescent="0.3">
      <c r="D280" s="31"/>
      <c r="E280" s="103"/>
      <c r="F280" s="103"/>
      <c r="M280" s="103"/>
      <c r="O280" s="103"/>
      <c r="P280" s="103"/>
      <c r="Q280" s="127"/>
      <c r="R280" s="103"/>
      <c r="S280" s="127"/>
      <c r="T280" s="127"/>
      <c r="U280" s="127"/>
      <c r="V280" s="127"/>
      <c r="W280" s="103"/>
      <c r="Y280" s="103"/>
      <c r="AF280" s="103"/>
    </row>
    <row r="281" spans="4:32" x14ac:dyDescent="0.3">
      <c r="D281" s="31"/>
      <c r="E281" s="103"/>
      <c r="F281" s="103"/>
      <c r="M281" s="103"/>
      <c r="O281" s="103"/>
      <c r="P281" s="103"/>
      <c r="Q281" s="127"/>
      <c r="R281" s="103"/>
      <c r="S281" s="127"/>
      <c r="T281" s="127"/>
      <c r="U281" s="127"/>
      <c r="V281" s="127"/>
      <c r="W281" s="103"/>
      <c r="Y281" s="103"/>
      <c r="AF281" s="103"/>
    </row>
    <row r="282" spans="4:32" x14ac:dyDescent="0.3">
      <c r="D282" s="31"/>
      <c r="E282" s="103"/>
      <c r="F282" s="103"/>
      <c r="M282" s="103"/>
      <c r="O282" s="103"/>
      <c r="P282" s="103"/>
      <c r="Q282" s="127"/>
      <c r="R282" s="103"/>
      <c r="S282" s="127"/>
      <c r="T282" s="127"/>
      <c r="U282" s="127"/>
      <c r="V282" s="127"/>
      <c r="W282" s="103"/>
      <c r="Y282" s="103"/>
      <c r="AF282" s="103"/>
    </row>
    <row r="283" spans="4:32" x14ac:dyDescent="0.3">
      <c r="D283" s="31"/>
      <c r="E283" s="103"/>
      <c r="F283" s="103"/>
      <c r="M283" s="103"/>
      <c r="O283" s="103"/>
      <c r="P283" s="103"/>
      <c r="Q283" s="127"/>
      <c r="R283" s="103"/>
      <c r="S283" s="127"/>
      <c r="T283" s="127"/>
      <c r="U283" s="127"/>
      <c r="V283" s="127"/>
      <c r="W283" s="103"/>
      <c r="Y283" s="103"/>
      <c r="AF283" s="103"/>
    </row>
    <row r="284" spans="4:32" x14ac:dyDescent="0.3">
      <c r="D284" s="31"/>
      <c r="E284" s="103"/>
      <c r="F284" s="103"/>
      <c r="M284" s="103"/>
      <c r="O284" s="103"/>
      <c r="P284" s="103"/>
      <c r="Q284" s="127"/>
      <c r="R284" s="103"/>
      <c r="S284" s="127"/>
      <c r="T284" s="127"/>
      <c r="U284" s="127"/>
      <c r="V284" s="127"/>
      <c r="W284" s="103"/>
      <c r="Y284" s="103"/>
      <c r="AF284" s="103"/>
    </row>
    <row r="285" spans="4:32" x14ac:dyDescent="0.3">
      <c r="D285" s="31"/>
      <c r="E285" s="103"/>
      <c r="F285" s="103"/>
      <c r="M285" s="103"/>
      <c r="O285" s="103"/>
      <c r="P285" s="103"/>
      <c r="Q285" s="127"/>
      <c r="R285" s="103"/>
      <c r="S285" s="127"/>
      <c r="T285" s="127"/>
      <c r="U285" s="127"/>
      <c r="V285" s="127"/>
      <c r="W285" s="103"/>
      <c r="Y285" s="103"/>
      <c r="AF285" s="103"/>
    </row>
    <row r="286" spans="4:32" x14ac:dyDescent="0.3">
      <c r="D286" s="31"/>
      <c r="E286" s="103"/>
      <c r="F286" s="103"/>
      <c r="M286" s="103"/>
      <c r="O286" s="103"/>
      <c r="P286" s="103"/>
      <c r="Q286" s="127"/>
      <c r="R286" s="103"/>
      <c r="S286" s="127"/>
      <c r="T286" s="127"/>
      <c r="U286" s="127"/>
      <c r="V286" s="127"/>
      <c r="W286" s="103"/>
      <c r="Y286" s="103"/>
      <c r="AF286" s="103"/>
    </row>
    <row r="287" spans="4:32" x14ac:dyDescent="0.3">
      <c r="D287" s="31"/>
      <c r="E287" s="103"/>
      <c r="F287" s="103"/>
      <c r="M287" s="103"/>
      <c r="O287" s="103"/>
      <c r="P287" s="103"/>
      <c r="Q287" s="127"/>
      <c r="R287" s="103"/>
      <c r="S287" s="127"/>
      <c r="T287" s="127"/>
      <c r="U287" s="127"/>
      <c r="V287" s="127"/>
      <c r="W287" s="103"/>
      <c r="Y287" s="103"/>
      <c r="AF287" s="103"/>
    </row>
    <row r="288" spans="4:32" x14ac:dyDescent="0.3">
      <c r="D288" s="31"/>
      <c r="E288" s="103"/>
      <c r="F288" s="103"/>
      <c r="M288" s="103"/>
      <c r="O288" s="103"/>
      <c r="P288" s="103"/>
      <c r="Q288" s="127"/>
      <c r="R288" s="103"/>
      <c r="S288" s="127"/>
      <c r="T288" s="127"/>
      <c r="U288" s="127"/>
      <c r="V288" s="127"/>
      <c r="W288" s="103"/>
      <c r="Y288" s="103"/>
      <c r="AF288" s="103"/>
    </row>
    <row r="289" spans="4:32" x14ac:dyDescent="0.3">
      <c r="D289" s="31"/>
      <c r="E289" s="103"/>
      <c r="F289" s="103"/>
      <c r="M289" s="103"/>
      <c r="O289" s="103"/>
      <c r="P289" s="103"/>
      <c r="Q289" s="127"/>
      <c r="R289" s="103"/>
      <c r="S289" s="127"/>
      <c r="T289" s="127"/>
      <c r="U289" s="127"/>
      <c r="V289" s="127"/>
      <c r="W289" s="103"/>
      <c r="Y289" s="103"/>
      <c r="AF289" s="103"/>
    </row>
    <row r="290" spans="4:32" x14ac:dyDescent="0.3">
      <c r="D290" s="31"/>
      <c r="E290" s="103"/>
      <c r="F290" s="103"/>
      <c r="M290" s="103"/>
      <c r="O290" s="103"/>
      <c r="P290" s="103"/>
      <c r="Q290" s="127"/>
      <c r="R290" s="103"/>
      <c r="S290" s="127"/>
      <c r="T290" s="127"/>
      <c r="U290" s="127"/>
      <c r="V290" s="127"/>
      <c r="W290" s="103"/>
      <c r="Y290" s="103"/>
      <c r="AF290" s="103"/>
    </row>
    <row r="291" spans="4:32" x14ac:dyDescent="0.3">
      <c r="D291" s="31"/>
      <c r="E291" s="103"/>
      <c r="F291" s="103"/>
      <c r="M291" s="103"/>
      <c r="O291" s="103"/>
      <c r="P291" s="103"/>
      <c r="Q291" s="127"/>
      <c r="R291" s="103"/>
      <c r="S291" s="127"/>
      <c r="T291" s="127"/>
      <c r="U291" s="127"/>
      <c r="V291" s="127"/>
      <c r="W291" s="103"/>
      <c r="Y291" s="103"/>
      <c r="AF291" s="103"/>
    </row>
    <row r="292" spans="4:32" x14ac:dyDescent="0.3">
      <c r="D292" s="31"/>
      <c r="E292" s="103"/>
      <c r="F292" s="103"/>
      <c r="M292" s="103"/>
      <c r="O292" s="103"/>
      <c r="P292" s="103"/>
      <c r="Q292" s="127"/>
      <c r="R292" s="103"/>
      <c r="S292" s="127"/>
      <c r="T292" s="127"/>
      <c r="U292" s="127"/>
      <c r="V292" s="127"/>
      <c r="W292" s="103"/>
      <c r="Y292" s="103"/>
      <c r="AF292" s="103"/>
    </row>
    <row r="293" spans="4:32" x14ac:dyDescent="0.3">
      <c r="D293" s="31"/>
      <c r="E293" s="103"/>
      <c r="F293" s="103"/>
      <c r="M293" s="103"/>
      <c r="O293" s="103"/>
      <c r="P293" s="103"/>
      <c r="Q293" s="127"/>
      <c r="R293" s="103"/>
      <c r="S293" s="127"/>
      <c r="T293" s="127"/>
      <c r="U293" s="127"/>
      <c r="V293" s="127"/>
      <c r="W293" s="103"/>
      <c r="Y293" s="103"/>
      <c r="AF293" s="103"/>
    </row>
    <row r="294" spans="4:32" x14ac:dyDescent="0.3">
      <c r="D294" s="31"/>
      <c r="E294" s="103"/>
      <c r="F294" s="103"/>
      <c r="M294" s="103"/>
      <c r="O294" s="103"/>
      <c r="P294" s="103"/>
      <c r="Q294" s="127"/>
      <c r="R294" s="103"/>
      <c r="S294" s="127"/>
      <c r="T294" s="127"/>
      <c r="U294" s="127"/>
      <c r="V294" s="127"/>
      <c r="W294" s="103"/>
      <c r="Y294" s="103"/>
      <c r="AF294" s="103"/>
    </row>
    <row r="295" spans="4:32" x14ac:dyDescent="0.3">
      <c r="D295" s="31"/>
      <c r="E295" s="103"/>
      <c r="F295" s="103"/>
      <c r="M295" s="103"/>
      <c r="O295" s="103"/>
      <c r="P295" s="103"/>
      <c r="Q295" s="127"/>
      <c r="R295" s="103"/>
      <c r="S295" s="127"/>
      <c r="T295" s="127"/>
      <c r="U295" s="127"/>
      <c r="V295" s="127"/>
      <c r="W295" s="103"/>
      <c r="Y295" s="103"/>
      <c r="AF295" s="103"/>
    </row>
    <row r="296" spans="4:32" x14ac:dyDescent="0.3">
      <c r="D296" s="31"/>
      <c r="E296" s="103"/>
      <c r="F296" s="103"/>
      <c r="M296" s="103"/>
      <c r="O296" s="103"/>
      <c r="P296" s="103"/>
      <c r="Q296" s="127"/>
      <c r="R296" s="103"/>
      <c r="S296" s="127"/>
      <c r="T296" s="127"/>
      <c r="U296" s="127"/>
      <c r="V296" s="127"/>
      <c r="W296" s="103"/>
      <c r="Y296" s="103"/>
      <c r="AF296" s="103"/>
    </row>
    <row r="297" spans="4:32" x14ac:dyDescent="0.3">
      <c r="D297" s="31"/>
      <c r="E297" s="103"/>
      <c r="F297" s="103"/>
      <c r="M297" s="103"/>
      <c r="O297" s="103"/>
      <c r="P297" s="103"/>
      <c r="Q297" s="127"/>
      <c r="R297" s="103"/>
      <c r="S297" s="127"/>
      <c r="T297" s="127"/>
      <c r="U297" s="127"/>
      <c r="V297" s="127"/>
      <c r="W297" s="103"/>
      <c r="Y297" s="103"/>
      <c r="AF297" s="103"/>
    </row>
    <row r="298" spans="4:32" x14ac:dyDescent="0.3">
      <c r="D298" s="31"/>
      <c r="E298" s="103"/>
      <c r="F298" s="103"/>
      <c r="M298" s="103"/>
      <c r="O298" s="103"/>
      <c r="P298" s="103"/>
      <c r="Q298" s="127"/>
      <c r="R298" s="103"/>
      <c r="S298" s="127"/>
      <c r="T298" s="127"/>
      <c r="U298" s="127"/>
      <c r="V298" s="127"/>
      <c r="W298" s="103"/>
      <c r="Y298" s="103"/>
      <c r="AF298" s="103"/>
    </row>
    <row r="299" spans="4:32" x14ac:dyDescent="0.3">
      <c r="D299" s="31"/>
      <c r="E299" s="103"/>
      <c r="F299" s="103"/>
      <c r="M299" s="103"/>
      <c r="O299" s="103"/>
      <c r="P299" s="103"/>
      <c r="Q299" s="127"/>
      <c r="R299" s="103"/>
      <c r="S299" s="127"/>
      <c r="T299" s="127"/>
      <c r="U299" s="127"/>
      <c r="V299" s="127"/>
      <c r="W299" s="103"/>
      <c r="Y299" s="103"/>
      <c r="AF299" s="103"/>
    </row>
    <row r="300" spans="4:32" x14ac:dyDescent="0.3">
      <c r="D300" s="31"/>
      <c r="E300" s="103"/>
      <c r="F300" s="103"/>
      <c r="M300" s="103"/>
      <c r="O300" s="103"/>
      <c r="P300" s="103"/>
      <c r="Q300" s="127"/>
      <c r="R300" s="103"/>
      <c r="S300" s="127"/>
      <c r="T300" s="127"/>
      <c r="U300" s="127"/>
      <c r="V300" s="127"/>
      <c r="W300" s="103"/>
      <c r="Y300" s="103"/>
      <c r="AF300" s="103"/>
    </row>
    <row r="301" spans="4:32" x14ac:dyDescent="0.3">
      <c r="D301" s="31"/>
      <c r="E301" s="103"/>
      <c r="F301" s="103"/>
      <c r="M301" s="103"/>
      <c r="O301" s="103"/>
      <c r="P301" s="103"/>
      <c r="Q301" s="127"/>
      <c r="R301" s="103"/>
      <c r="S301" s="127"/>
      <c r="T301" s="127"/>
      <c r="U301" s="127"/>
      <c r="V301" s="127"/>
      <c r="W301" s="103"/>
      <c r="Y301" s="103"/>
      <c r="AF301" s="103"/>
    </row>
    <row r="302" spans="4:32" x14ac:dyDescent="0.3">
      <c r="D302" s="31"/>
      <c r="E302" s="103"/>
      <c r="F302" s="103"/>
      <c r="M302" s="103"/>
      <c r="O302" s="103"/>
      <c r="P302" s="103"/>
      <c r="Q302" s="127"/>
      <c r="R302" s="103"/>
      <c r="S302" s="127"/>
      <c r="T302" s="127"/>
      <c r="U302" s="127"/>
      <c r="V302" s="127"/>
      <c r="W302" s="103"/>
      <c r="Y302" s="103"/>
      <c r="AF302" s="103"/>
    </row>
    <row r="303" spans="4:32" x14ac:dyDescent="0.3">
      <c r="D303" s="31"/>
      <c r="E303" s="103"/>
      <c r="F303" s="103"/>
      <c r="M303" s="103"/>
      <c r="O303" s="103"/>
      <c r="P303" s="103"/>
      <c r="Q303" s="127"/>
      <c r="R303" s="103"/>
      <c r="S303" s="127"/>
      <c r="T303" s="127"/>
      <c r="U303" s="127"/>
      <c r="V303" s="127"/>
      <c r="W303" s="103"/>
      <c r="Y303" s="103"/>
      <c r="AF303" s="103"/>
    </row>
    <row r="304" spans="4:32" x14ac:dyDescent="0.3">
      <c r="D304" s="31"/>
      <c r="E304" s="103"/>
      <c r="F304" s="103"/>
      <c r="M304" s="103"/>
      <c r="O304" s="103"/>
      <c r="P304" s="103"/>
      <c r="Q304" s="127"/>
      <c r="R304" s="103"/>
      <c r="S304" s="127"/>
      <c r="T304" s="127"/>
      <c r="U304" s="127"/>
      <c r="V304" s="127"/>
      <c r="W304" s="103"/>
      <c r="Y304" s="103"/>
      <c r="AF304" s="103"/>
    </row>
    <row r="305" spans="4:32" x14ac:dyDescent="0.3">
      <c r="D305" s="31"/>
      <c r="E305" s="103"/>
      <c r="F305" s="103"/>
      <c r="M305" s="103"/>
      <c r="O305" s="103"/>
      <c r="P305" s="103"/>
      <c r="Q305" s="127"/>
      <c r="R305" s="103"/>
      <c r="S305" s="127"/>
      <c r="T305" s="127"/>
      <c r="U305" s="127"/>
      <c r="V305" s="127"/>
      <c r="W305" s="103"/>
      <c r="Y305" s="103"/>
      <c r="AF305" s="103"/>
    </row>
    <row r="306" spans="4:32" x14ac:dyDescent="0.3">
      <c r="D306" s="31"/>
      <c r="E306" s="103"/>
      <c r="F306" s="103"/>
      <c r="M306" s="103"/>
      <c r="O306" s="103"/>
      <c r="P306" s="103"/>
      <c r="Q306" s="127"/>
      <c r="R306" s="103"/>
      <c r="S306" s="127"/>
      <c r="T306" s="127"/>
      <c r="U306" s="127"/>
      <c r="V306" s="127"/>
      <c r="W306" s="103"/>
      <c r="Y306" s="103"/>
      <c r="AF306" s="103"/>
    </row>
    <row r="307" spans="4:32" x14ac:dyDescent="0.3">
      <c r="D307" s="31"/>
      <c r="E307" s="103"/>
      <c r="F307" s="103"/>
      <c r="M307" s="103"/>
      <c r="O307" s="103"/>
      <c r="P307" s="103"/>
      <c r="Q307" s="127"/>
      <c r="R307" s="103"/>
      <c r="S307" s="127"/>
      <c r="T307" s="127"/>
      <c r="U307" s="127"/>
      <c r="V307" s="127"/>
      <c r="W307" s="103"/>
      <c r="Y307" s="103"/>
      <c r="AF307" s="103"/>
    </row>
    <row r="308" spans="4:32" x14ac:dyDescent="0.3">
      <c r="D308" s="31"/>
      <c r="E308" s="103"/>
      <c r="F308" s="103"/>
      <c r="M308" s="103"/>
      <c r="O308" s="103"/>
      <c r="P308" s="103"/>
      <c r="Q308" s="127"/>
      <c r="R308" s="103"/>
      <c r="S308" s="127"/>
      <c r="T308" s="127"/>
      <c r="U308" s="127"/>
      <c r="V308" s="127"/>
      <c r="W308" s="103"/>
      <c r="Y308" s="103"/>
      <c r="AF308" s="103"/>
    </row>
    <row r="309" spans="4:32" x14ac:dyDescent="0.3">
      <c r="D309" s="31"/>
      <c r="E309" s="103"/>
      <c r="F309" s="103"/>
      <c r="M309" s="103"/>
      <c r="O309" s="103"/>
      <c r="P309" s="103"/>
      <c r="Q309" s="127"/>
      <c r="R309" s="103"/>
      <c r="S309" s="127"/>
      <c r="T309" s="127"/>
      <c r="U309" s="127"/>
      <c r="V309" s="127"/>
      <c r="W309" s="103"/>
      <c r="Y309" s="103"/>
      <c r="AF309" s="103"/>
    </row>
    <row r="310" spans="4:32" x14ac:dyDescent="0.3">
      <c r="D310" s="31"/>
      <c r="E310" s="103"/>
      <c r="F310" s="103"/>
      <c r="M310" s="103"/>
      <c r="O310" s="103"/>
      <c r="P310" s="103"/>
      <c r="Q310" s="127"/>
      <c r="R310" s="103"/>
      <c r="S310" s="127"/>
      <c r="T310" s="127"/>
      <c r="U310" s="127"/>
      <c r="V310" s="127"/>
      <c r="W310" s="103"/>
      <c r="Y310" s="103"/>
      <c r="AF310" s="103"/>
    </row>
    <row r="311" spans="4:32" x14ac:dyDescent="0.3">
      <c r="D311" s="31"/>
      <c r="E311" s="103"/>
      <c r="F311" s="103"/>
      <c r="M311" s="103"/>
      <c r="O311" s="103"/>
      <c r="P311" s="103"/>
      <c r="Q311" s="127"/>
      <c r="R311" s="103"/>
      <c r="S311" s="127"/>
      <c r="T311" s="127"/>
      <c r="U311" s="127"/>
      <c r="V311" s="127"/>
      <c r="W311" s="103"/>
      <c r="Y311" s="103"/>
      <c r="AF311" s="103"/>
    </row>
    <row r="312" spans="4:32" x14ac:dyDescent="0.3">
      <c r="D312" s="31"/>
      <c r="E312" s="103"/>
      <c r="F312" s="103"/>
      <c r="M312" s="103"/>
      <c r="O312" s="103"/>
      <c r="P312" s="103"/>
      <c r="Q312" s="127"/>
      <c r="R312" s="103"/>
      <c r="S312" s="127"/>
      <c r="T312" s="127"/>
      <c r="U312" s="127"/>
      <c r="V312" s="127"/>
      <c r="W312" s="103"/>
      <c r="Y312" s="103"/>
      <c r="AF312" s="103"/>
    </row>
    <row r="313" spans="4:32" x14ac:dyDescent="0.3">
      <c r="D313" s="31"/>
      <c r="E313" s="103"/>
      <c r="F313" s="103"/>
      <c r="M313" s="103"/>
      <c r="O313" s="103"/>
      <c r="P313" s="103"/>
      <c r="Q313" s="127"/>
      <c r="R313" s="103"/>
      <c r="S313" s="127"/>
      <c r="T313" s="127"/>
      <c r="U313" s="127"/>
      <c r="V313" s="127"/>
      <c r="W313" s="103"/>
      <c r="Y313" s="103"/>
      <c r="AF313" s="103"/>
    </row>
    <row r="314" spans="4:32" x14ac:dyDescent="0.3">
      <c r="D314" s="31"/>
      <c r="E314" s="103"/>
      <c r="F314" s="103"/>
      <c r="M314" s="103"/>
      <c r="O314" s="103"/>
      <c r="P314" s="103"/>
      <c r="Q314" s="127"/>
      <c r="R314" s="103"/>
      <c r="S314" s="127"/>
      <c r="T314" s="127"/>
      <c r="U314" s="127"/>
      <c r="V314" s="127"/>
      <c r="W314" s="103"/>
      <c r="Y314" s="103"/>
      <c r="AF314" s="103"/>
    </row>
    <row r="315" spans="4:32" x14ac:dyDescent="0.3">
      <c r="D315" s="31"/>
      <c r="E315" s="103"/>
      <c r="F315" s="103"/>
      <c r="M315" s="103"/>
      <c r="O315" s="103"/>
      <c r="P315" s="103"/>
      <c r="Q315" s="127"/>
      <c r="R315" s="103"/>
      <c r="S315" s="127"/>
      <c r="T315" s="127"/>
      <c r="U315" s="127"/>
      <c r="V315" s="127"/>
      <c r="W315" s="103"/>
      <c r="Y315" s="103"/>
      <c r="AF315" s="103"/>
    </row>
    <row r="316" spans="4:32" x14ac:dyDescent="0.3">
      <c r="D316" s="31"/>
      <c r="E316" s="103"/>
      <c r="F316" s="103"/>
      <c r="M316" s="103"/>
      <c r="O316" s="103"/>
      <c r="P316" s="103"/>
      <c r="Q316" s="127"/>
      <c r="R316" s="103"/>
      <c r="S316" s="127"/>
      <c r="T316" s="127"/>
      <c r="U316" s="127"/>
      <c r="V316" s="127"/>
      <c r="W316" s="103"/>
      <c r="Y316" s="103"/>
      <c r="AF316" s="103"/>
    </row>
    <row r="317" spans="4:32" x14ac:dyDescent="0.3">
      <c r="D317" s="31"/>
      <c r="E317" s="103"/>
      <c r="F317" s="103"/>
      <c r="M317" s="103"/>
      <c r="O317" s="103"/>
      <c r="P317" s="103"/>
      <c r="Q317" s="127"/>
      <c r="R317" s="103"/>
      <c r="S317" s="127"/>
      <c r="T317" s="127"/>
      <c r="U317" s="127"/>
      <c r="V317" s="127"/>
      <c r="W317" s="103"/>
      <c r="Y317" s="103"/>
      <c r="AF317" s="103"/>
    </row>
    <row r="318" spans="4:32" x14ac:dyDescent="0.3">
      <c r="D318" s="31"/>
      <c r="E318" s="103"/>
      <c r="F318" s="103"/>
      <c r="M318" s="103"/>
      <c r="O318" s="103"/>
      <c r="P318" s="103"/>
      <c r="Q318" s="127"/>
      <c r="R318" s="103"/>
      <c r="S318" s="127"/>
      <c r="T318" s="127"/>
      <c r="U318" s="127"/>
      <c r="V318" s="127"/>
      <c r="W318" s="103"/>
      <c r="Y318" s="103"/>
      <c r="AF318" s="103"/>
    </row>
    <row r="319" spans="4:32" x14ac:dyDescent="0.3">
      <c r="D319" s="31"/>
      <c r="E319" s="103"/>
      <c r="F319" s="103"/>
      <c r="M319" s="103"/>
      <c r="O319" s="103"/>
      <c r="P319" s="103"/>
      <c r="Q319" s="127"/>
      <c r="R319" s="103"/>
      <c r="S319" s="127"/>
      <c r="T319" s="127"/>
      <c r="U319" s="127"/>
      <c r="V319" s="127"/>
      <c r="W319" s="103"/>
      <c r="Y319" s="103"/>
      <c r="AF319" s="103"/>
    </row>
    <row r="320" spans="4:32" x14ac:dyDescent="0.3">
      <c r="D320" s="31"/>
      <c r="E320" s="103"/>
      <c r="F320" s="103"/>
      <c r="M320" s="103"/>
      <c r="O320" s="103"/>
      <c r="P320" s="103"/>
      <c r="Q320" s="127"/>
      <c r="R320" s="103"/>
      <c r="S320" s="127"/>
      <c r="T320" s="127"/>
      <c r="U320" s="127"/>
      <c r="V320" s="127"/>
      <c r="W320" s="103"/>
      <c r="Y320" s="103"/>
      <c r="AF320" s="103"/>
    </row>
    <row r="321" spans="4:32" x14ac:dyDescent="0.3">
      <c r="D321" s="31"/>
      <c r="E321" s="103"/>
      <c r="F321" s="103"/>
      <c r="M321" s="103"/>
      <c r="O321" s="103"/>
      <c r="P321" s="103"/>
      <c r="Q321" s="127"/>
      <c r="R321" s="103"/>
      <c r="S321" s="127"/>
      <c r="T321" s="127"/>
      <c r="U321" s="127"/>
      <c r="V321" s="127"/>
      <c r="W321" s="103"/>
      <c r="Y321" s="103"/>
      <c r="AF321" s="103"/>
    </row>
    <row r="322" spans="4:32" x14ac:dyDescent="0.3">
      <c r="D322" s="31"/>
      <c r="E322" s="103"/>
      <c r="F322" s="103"/>
      <c r="M322" s="103"/>
      <c r="O322" s="103"/>
      <c r="P322" s="103"/>
      <c r="Q322" s="127"/>
      <c r="R322" s="103"/>
      <c r="S322" s="127"/>
      <c r="T322" s="127"/>
      <c r="U322" s="127"/>
      <c r="V322" s="127"/>
      <c r="W322" s="103"/>
      <c r="Y322" s="103"/>
      <c r="AF322" s="103"/>
    </row>
    <row r="323" spans="4:32" x14ac:dyDescent="0.3">
      <c r="D323" s="31"/>
      <c r="E323" s="103"/>
      <c r="F323" s="103"/>
      <c r="M323" s="103"/>
      <c r="O323" s="103"/>
      <c r="P323" s="103"/>
      <c r="Q323" s="127"/>
      <c r="R323" s="103"/>
      <c r="S323" s="127"/>
      <c r="T323" s="127"/>
      <c r="U323" s="127"/>
      <c r="V323" s="127"/>
      <c r="W323" s="103"/>
      <c r="Y323" s="103"/>
      <c r="AF323" s="103"/>
    </row>
    <row r="324" spans="4:32" x14ac:dyDescent="0.3">
      <c r="D324" s="31"/>
      <c r="E324" s="103"/>
      <c r="F324" s="103"/>
      <c r="M324" s="103"/>
      <c r="O324" s="103"/>
      <c r="P324" s="103"/>
      <c r="Q324" s="127"/>
      <c r="R324" s="103"/>
      <c r="S324" s="127"/>
      <c r="T324" s="127"/>
      <c r="U324" s="127"/>
      <c r="V324" s="127"/>
      <c r="W324" s="103"/>
      <c r="Y324" s="103"/>
      <c r="AF324" s="103"/>
    </row>
    <row r="325" spans="4:32" x14ac:dyDescent="0.3">
      <c r="D325" s="31"/>
      <c r="E325" s="103"/>
      <c r="F325" s="103"/>
      <c r="M325" s="103"/>
      <c r="O325" s="103"/>
      <c r="P325" s="103"/>
      <c r="Q325" s="127"/>
      <c r="R325" s="103"/>
      <c r="S325" s="127"/>
      <c r="T325" s="127"/>
      <c r="U325" s="127"/>
      <c r="V325" s="127"/>
      <c r="W325" s="103"/>
      <c r="Y325" s="103"/>
      <c r="AF325" s="103"/>
    </row>
    <row r="326" spans="4:32" x14ac:dyDescent="0.3">
      <c r="D326" s="31"/>
      <c r="E326" s="103"/>
      <c r="F326" s="103"/>
      <c r="M326" s="103"/>
      <c r="O326" s="103"/>
      <c r="P326" s="103"/>
      <c r="Q326" s="127"/>
      <c r="R326" s="103"/>
      <c r="S326" s="127"/>
      <c r="T326" s="127"/>
      <c r="U326" s="127"/>
      <c r="V326" s="127"/>
      <c r="W326" s="103"/>
      <c r="Y326" s="103"/>
      <c r="AF326" s="103"/>
    </row>
    <row r="327" spans="4:32" x14ac:dyDescent="0.3">
      <c r="D327" s="31"/>
      <c r="E327" s="103"/>
      <c r="F327" s="103"/>
      <c r="M327" s="103"/>
      <c r="O327" s="103"/>
      <c r="P327" s="103"/>
      <c r="Q327" s="127"/>
      <c r="R327" s="103"/>
      <c r="S327" s="127"/>
      <c r="T327" s="127"/>
      <c r="U327" s="127"/>
      <c r="V327" s="127"/>
      <c r="W327" s="103"/>
      <c r="Y327" s="103"/>
      <c r="AF327" s="103"/>
    </row>
    <row r="328" spans="4:32" x14ac:dyDescent="0.3">
      <c r="D328" s="31"/>
      <c r="E328" s="103"/>
      <c r="F328" s="103"/>
      <c r="M328" s="103"/>
      <c r="O328" s="103"/>
      <c r="P328" s="103"/>
      <c r="Q328" s="127"/>
      <c r="R328" s="103"/>
      <c r="S328" s="127"/>
      <c r="T328" s="127"/>
      <c r="U328" s="127"/>
      <c r="V328" s="127"/>
      <c r="W328" s="103"/>
      <c r="Y328" s="103"/>
      <c r="AF328" s="103"/>
    </row>
    <row r="329" spans="4:32" x14ac:dyDescent="0.3">
      <c r="D329" s="31"/>
      <c r="E329" s="103"/>
      <c r="F329" s="103"/>
      <c r="M329" s="103"/>
      <c r="O329" s="103"/>
      <c r="P329" s="103"/>
      <c r="Q329" s="127"/>
      <c r="R329" s="103"/>
      <c r="S329" s="127"/>
      <c r="T329" s="127"/>
      <c r="U329" s="127"/>
      <c r="V329" s="127"/>
      <c r="W329" s="103"/>
      <c r="Y329" s="103"/>
      <c r="AF329" s="103"/>
    </row>
    <row r="330" spans="4:32" x14ac:dyDescent="0.3">
      <c r="D330" s="31"/>
      <c r="E330" s="103"/>
      <c r="F330" s="103"/>
      <c r="M330" s="103"/>
      <c r="O330" s="103"/>
      <c r="P330" s="103"/>
      <c r="Q330" s="127"/>
      <c r="R330" s="103"/>
      <c r="S330" s="127"/>
      <c r="T330" s="127"/>
      <c r="U330" s="127"/>
      <c r="V330" s="127"/>
      <c r="W330" s="103"/>
      <c r="Y330" s="103"/>
      <c r="AF330" s="103"/>
    </row>
    <row r="331" spans="4:32" x14ac:dyDescent="0.3">
      <c r="D331" s="31"/>
      <c r="E331" s="103"/>
      <c r="F331" s="103"/>
      <c r="M331" s="103"/>
      <c r="O331" s="103"/>
      <c r="P331" s="103"/>
      <c r="Q331" s="127"/>
      <c r="R331" s="103"/>
      <c r="S331" s="127"/>
      <c r="T331" s="127"/>
      <c r="U331" s="127"/>
      <c r="V331" s="127"/>
      <c r="W331" s="103"/>
      <c r="Y331" s="103"/>
      <c r="AF331" s="103"/>
    </row>
    <row r="332" spans="4:32" x14ac:dyDescent="0.3">
      <c r="D332" s="31"/>
      <c r="E332" s="103"/>
      <c r="F332" s="103"/>
      <c r="M332" s="103"/>
      <c r="O332" s="103"/>
      <c r="P332" s="103"/>
      <c r="Q332" s="127"/>
      <c r="R332" s="103"/>
      <c r="S332" s="127"/>
      <c r="T332" s="127"/>
      <c r="U332" s="127"/>
      <c r="V332" s="127"/>
      <c r="W332" s="103"/>
      <c r="Y332" s="103"/>
      <c r="AF332" s="103"/>
    </row>
    <row r="333" spans="4:32" x14ac:dyDescent="0.3">
      <c r="D333" s="31"/>
      <c r="E333" s="103"/>
      <c r="F333" s="103"/>
      <c r="M333" s="103"/>
      <c r="O333" s="103"/>
      <c r="P333" s="103"/>
      <c r="Q333" s="127"/>
      <c r="R333" s="103"/>
      <c r="S333" s="127"/>
      <c r="T333" s="127"/>
      <c r="U333" s="127"/>
      <c r="V333" s="127"/>
      <c r="W333" s="103"/>
      <c r="Y333" s="103"/>
      <c r="AF333" s="103"/>
    </row>
    <row r="334" spans="4:32" x14ac:dyDescent="0.3">
      <c r="D334" s="31"/>
      <c r="E334" s="103"/>
      <c r="F334" s="103"/>
      <c r="M334" s="103"/>
      <c r="O334" s="103"/>
      <c r="P334" s="103"/>
      <c r="Q334" s="127"/>
      <c r="R334" s="103"/>
      <c r="S334" s="127"/>
      <c r="T334" s="127"/>
      <c r="U334" s="127"/>
      <c r="V334" s="127"/>
      <c r="W334" s="103"/>
      <c r="Y334" s="103"/>
      <c r="AF334" s="103"/>
    </row>
    <row r="335" spans="4:32" x14ac:dyDescent="0.3">
      <c r="D335" s="31"/>
      <c r="E335" s="103"/>
      <c r="F335" s="103"/>
      <c r="M335" s="103"/>
      <c r="O335" s="103"/>
      <c r="P335" s="103"/>
      <c r="Q335" s="127"/>
      <c r="R335" s="103"/>
      <c r="S335" s="127"/>
      <c r="T335" s="127"/>
      <c r="U335" s="127"/>
      <c r="V335" s="127"/>
      <c r="W335" s="103"/>
      <c r="Y335" s="103"/>
      <c r="AF335" s="103"/>
    </row>
    <row r="336" spans="4:32" x14ac:dyDescent="0.3">
      <c r="D336" s="31"/>
      <c r="E336" s="103"/>
      <c r="F336" s="103"/>
      <c r="M336" s="103"/>
      <c r="O336" s="103"/>
      <c r="P336" s="103"/>
      <c r="Q336" s="127"/>
      <c r="R336" s="103"/>
      <c r="S336" s="127"/>
      <c r="T336" s="127"/>
      <c r="U336" s="127"/>
      <c r="V336" s="127"/>
      <c r="W336" s="103"/>
      <c r="Y336" s="103"/>
      <c r="AF336" s="103"/>
    </row>
    <row r="337" spans="4:32" x14ac:dyDescent="0.3">
      <c r="D337" s="31"/>
      <c r="E337" s="103"/>
      <c r="F337" s="103"/>
      <c r="M337" s="103"/>
      <c r="O337" s="103"/>
      <c r="P337" s="103"/>
      <c r="Q337" s="127"/>
      <c r="R337" s="103"/>
      <c r="S337" s="127"/>
      <c r="T337" s="127"/>
      <c r="U337" s="127"/>
      <c r="V337" s="127"/>
      <c r="W337" s="103"/>
      <c r="Y337" s="103"/>
      <c r="AF337" s="103"/>
    </row>
    <row r="338" spans="4:32" x14ac:dyDescent="0.3">
      <c r="D338" s="31"/>
      <c r="E338" s="103"/>
      <c r="F338" s="103"/>
      <c r="M338" s="103"/>
      <c r="O338" s="103"/>
      <c r="P338" s="103"/>
      <c r="Q338" s="127"/>
      <c r="R338" s="103"/>
      <c r="S338" s="127"/>
      <c r="T338" s="127"/>
      <c r="U338" s="127"/>
      <c r="V338" s="127"/>
      <c r="W338" s="103"/>
      <c r="Y338" s="103"/>
      <c r="AF338" s="103"/>
    </row>
    <row r="339" spans="4:32" x14ac:dyDescent="0.3">
      <c r="D339" s="31"/>
      <c r="E339" s="103"/>
      <c r="F339" s="103"/>
      <c r="M339" s="103"/>
      <c r="O339" s="103"/>
      <c r="P339" s="103"/>
      <c r="Q339" s="127"/>
      <c r="R339" s="103"/>
      <c r="S339" s="127"/>
      <c r="T339" s="127"/>
      <c r="U339" s="127"/>
      <c r="V339" s="127"/>
      <c r="W339" s="103"/>
      <c r="Y339" s="103"/>
      <c r="AF339" s="103"/>
    </row>
    <row r="340" spans="4:32" x14ac:dyDescent="0.3">
      <c r="D340" s="31"/>
      <c r="E340" s="103"/>
      <c r="F340" s="103"/>
      <c r="M340" s="103"/>
      <c r="O340" s="103"/>
      <c r="P340" s="103"/>
      <c r="Q340" s="127"/>
      <c r="R340" s="103"/>
      <c r="S340" s="127"/>
      <c r="T340" s="127"/>
      <c r="U340" s="127"/>
      <c r="V340" s="127"/>
      <c r="W340" s="103"/>
      <c r="Y340" s="103"/>
      <c r="AF340" s="103"/>
    </row>
    <row r="341" spans="4:32" x14ac:dyDescent="0.3">
      <c r="D341" s="31"/>
      <c r="E341" s="103"/>
      <c r="F341" s="103"/>
      <c r="M341" s="103"/>
      <c r="O341" s="103"/>
      <c r="P341" s="103"/>
      <c r="Q341" s="127"/>
      <c r="R341" s="103"/>
      <c r="S341" s="127"/>
      <c r="T341" s="127"/>
      <c r="U341" s="127"/>
      <c r="V341" s="127"/>
      <c r="W341" s="103"/>
      <c r="Y341" s="103"/>
      <c r="AF341" s="103"/>
    </row>
    <row r="342" spans="4:32" x14ac:dyDescent="0.3">
      <c r="D342" s="31"/>
      <c r="E342" s="103"/>
      <c r="F342" s="103"/>
      <c r="M342" s="103"/>
      <c r="O342" s="103"/>
      <c r="P342" s="103"/>
      <c r="Q342" s="127"/>
      <c r="R342" s="103"/>
      <c r="S342" s="127"/>
      <c r="T342" s="127"/>
      <c r="U342" s="127"/>
      <c r="V342" s="127"/>
      <c r="W342" s="103"/>
      <c r="Y342" s="103"/>
      <c r="AF342" s="103"/>
    </row>
    <row r="343" spans="4:32" x14ac:dyDescent="0.3">
      <c r="D343" s="31"/>
      <c r="E343" s="103"/>
      <c r="F343" s="103"/>
      <c r="M343" s="103"/>
      <c r="O343" s="103"/>
      <c r="P343" s="103"/>
      <c r="Q343" s="127"/>
      <c r="R343" s="103"/>
      <c r="S343" s="127"/>
      <c r="T343" s="127"/>
      <c r="U343" s="127"/>
      <c r="V343" s="127"/>
      <c r="W343" s="103"/>
      <c r="Y343" s="103"/>
      <c r="AF343" s="103"/>
    </row>
    <row r="344" spans="4:32" x14ac:dyDescent="0.3">
      <c r="D344" s="31"/>
      <c r="E344" s="103"/>
      <c r="F344" s="103"/>
      <c r="M344" s="103"/>
      <c r="O344" s="103"/>
      <c r="P344" s="103"/>
      <c r="Q344" s="127"/>
      <c r="R344" s="103"/>
      <c r="S344" s="127"/>
      <c r="T344" s="127"/>
      <c r="U344" s="127"/>
      <c r="V344" s="127"/>
      <c r="W344" s="103"/>
      <c r="Y344" s="103"/>
      <c r="AF344" s="103"/>
    </row>
    <row r="345" spans="4:32" x14ac:dyDescent="0.3">
      <c r="D345" s="31"/>
      <c r="E345" s="103"/>
      <c r="F345" s="103"/>
      <c r="M345" s="103"/>
      <c r="O345" s="103"/>
      <c r="P345" s="103"/>
      <c r="Q345" s="127"/>
      <c r="R345" s="103"/>
      <c r="S345" s="127"/>
      <c r="T345" s="127"/>
      <c r="U345" s="127"/>
      <c r="V345" s="127"/>
      <c r="W345" s="103"/>
      <c r="Y345" s="103"/>
      <c r="AF345" s="103"/>
    </row>
    <row r="346" spans="4:32" x14ac:dyDescent="0.3">
      <c r="D346" s="31"/>
      <c r="E346" s="103"/>
      <c r="F346" s="103"/>
      <c r="M346" s="103"/>
      <c r="O346" s="103"/>
      <c r="P346" s="103"/>
      <c r="Q346" s="127"/>
      <c r="R346" s="103"/>
      <c r="S346" s="127"/>
      <c r="T346" s="127"/>
      <c r="U346" s="127"/>
      <c r="V346" s="127"/>
      <c r="W346" s="103"/>
      <c r="Y346" s="103"/>
      <c r="AF346" s="103"/>
    </row>
    <row r="347" spans="4:32" x14ac:dyDescent="0.3">
      <c r="D347" s="31"/>
      <c r="E347" s="103"/>
      <c r="F347" s="103"/>
      <c r="M347" s="103"/>
      <c r="O347" s="103"/>
      <c r="P347" s="103"/>
      <c r="Q347" s="127"/>
      <c r="R347" s="103"/>
      <c r="S347" s="127"/>
      <c r="T347" s="127"/>
      <c r="U347" s="127"/>
      <c r="V347" s="127"/>
      <c r="W347" s="103"/>
      <c r="Y347" s="103"/>
      <c r="AF347" s="103"/>
    </row>
    <row r="348" spans="4:32" x14ac:dyDescent="0.3">
      <c r="D348" s="31"/>
      <c r="E348" s="103"/>
      <c r="F348" s="103"/>
      <c r="M348" s="103"/>
      <c r="O348" s="103"/>
      <c r="P348" s="103"/>
      <c r="Q348" s="127"/>
      <c r="R348" s="103"/>
      <c r="S348" s="127"/>
      <c r="T348" s="127"/>
      <c r="U348" s="127"/>
      <c r="V348" s="127"/>
      <c r="W348" s="103"/>
      <c r="Y348" s="103"/>
      <c r="AF348" s="103"/>
    </row>
    <row r="349" spans="4:32" x14ac:dyDescent="0.3">
      <c r="D349" s="31"/>
      <c r="E349" s="103"/>
      <c r="F349" s="103"/>
      <c r="M349" s="103"/>
      <c r="O349" s="103"/>
      <c r="P349" s="103"/>
      <c r="Q349" s="127"/>
      <c r="R349" s="103"/>
      <c r="S349" s="127"/>
      <c r="T349" s="127"/>
      <c r="U349" s="127"/>
      <c r="V349" s="127"/>
      <c r="W349" s="103"/>
      <c r="Y349" s="103"/>
      <c r="AF349" s="103"/>
    </row>
    <row r="350" spans="4:32" x14ac:dyDescent="0.3">
      <c r="D350" s="31"/>
      <c r="E350" s="103"/>
      <c r="F350" s="103"/>
      <c r="M350" s="103"/>
      <c r="O350" s="103"/>
      <c r="P350" s="103"/>
      <c r="Q350" s="127"/>
      <c r="R350" s="103"/>
      <c r="S350" s="127"/>
      <c r="T350" s="127"/>
      <c r="U350" s="127"/>
      <c r="V350" s="127"/>
      <c r="W350" s="103"/>
      <c r="Y350" s="103"/>
      <c r="AF350" s="103"/>
    </row>
    <row r="351" spans="4:32" x14ac:dyDescent="0.3">
      <c r="D351" s="31"/>
      <c r="E351" s="103"/>
      <c r="F351" s="103"/>
      <c r="M351" s="103"/>
      <c r="O351" s="103"/>
      <c r="P351" s="103"/>
      <c r="Q351" s="127"/>
      <c r="R351" s="103"/>
      <c r="S351" s="127"/>
      <c r="T351" s="127"/>
      <c r="U351" s="127"/>
      <c r="V351" s="127"/>
      <c r="W351" s="103"/>
      <c r="Y351" s="103"/>
      <c r="AF351" s="103"/>
    </row>
    <row r="352" spans="4:32" x14ac:dyDescent="0.3">
      <c r="D352" s="31"/>
      <c r="E352" s="103"/>
      <c r="F352" s="103"/>
      <c r="M352" s="103"/>
      <c r="O352" s="103"/>
      <c r="P352" s="103"/>
      <c r="Q352" s="127"/>
      <c r="R352" s="103"/>
      <c r="S352" s="127"/>
      <c r="T352" s="127"/>
      <c r="U352" s="127"/>
      <c r="V352" s="127"/>
      <c r="W352" s="103"/>
      <c r="Y352" s="103"/>
      <c r="AF352" s="103"/>
    </row>
    <row r="353" spans="4:32" x14ac:dyDescent="0.3">
      <c r="D353" s="31"/>
      <c r="E353" s="103"/>
      <c r="F353" s="103"/>
      <c r="M353" s="103"/>
      <c r="O353" s="103"/>
      <c r="P353" s="103"/>
      <c r="Q353" s="127"/>
      <c r="R353" s="103"/>
      <c r="S353" s="127"/>
      <c r="T353" s="127"/>
      <c r="U353" s="127"/>
      <c r="V353" s="127"/>
      <c r="W353" s="103"/>
      <c r="Y353" s="103"/>
      <c r="AF353" s="103"/>
    </row>
    <row r="354" spans="4:32" x14ac:dyDescent="0.3">
      <c r="D354" s="31"/>
      <c r="E354" s="103"/>
      <c r="F354" s="103"/>
      <c r="M354" s="103"/>
      <c r="O354" s="103"/>
      <c r="P354" s="103"/>
      <c r="Q354" s="127"/>
      <c r="R354" s="103"/>
      <c r="S354" s="127"/>
      <c r="T354" s="127"/>
      <c r="U354" s="127"/>
      <c r="V354" s="127"/>
      <c r="W354" s="103"/>
      <c r="Y354" s="103"/>
      <c r="AF354" s="103"/>
    </row>
    <row r="355" spans="4:32" x14ac:dyDescent="0.3">
      <c r="D355" s="31"/>
      <c r="E355" s="103"/>
      <c r="F355" s="103"/>
      <c r="M355" s="103"/>
      <c r="O355" s="103"/>
      <c r="P355" s="103"/>
      <c r="Q355" s="127"/>
      <c r="R355" s="103"/>
      <c r="S355" s="127"/>
      <c r="T355" s="127"/>
      <c r="U355" s="127"/>
      <c r="V355" s="127"/>
      <c r="W355" s="103"/>
      <c r="Y355" s="103"/>
      <c r="AF355" s="103"/>
    </row>
    <row r="356" spans="4:32" x14ac:dyDescent="0.3">
      <c r="D356" s="31"/>
      <c r="E356" s="103"/>
      <c r="F356" s="103"/>
      <c r="M356" s="103"/>
      <c r="O356" s="103"/>
      <c r="P356" s="103"/>
      <c r="Q356" s="127"/>
      <c r="R356" s="103"/>
      <c r="S356" s="127"/>
      <c r="T356" s="127"/>
      <c r="U356" s="127"/>
      <c r="V356" s="127"/>
      <c r="W356" s="103"/>
      <c r="Y356" s="103"/>
      <c r="AF356" s="103"/>
    </row>
    <row r="357" spans="4:32" x14ac:dyDescent="0.3">
      <c r="D357" s="31"/>
      <c r="E357" s="103"/>
      <c r="F357" s="103"/>
      <c r="M357" s="103"/>
      <c r="O357" s="103"/>
      <c r="P357" s="103"/>
      <c r="Q357" s="127"/>
      <c r="R357" s="103"/>
      <c r="S357" s="127"/>
      <c r="T357" s="127"/>
      <c r="U357" s="127"/>
      <c r="V357" s="127"/>
      <c r="W357" s="103"/>
      <c r="Y357" s="103"/>
      <c r="AF357" s="103"/>
    </row>
    <row r="358" spans="4:32" x14ac:dyDescent="0.3">
      <c r="D358" s="31"/>
      <c r="E358" s="103"/>
      <c r="F358" s="103"/>
      <c r="M358" s="103"/>
      <c r="O358" s="103"/>
      <c r="P358" s="103"/>
      <c r="Q358" s="127"/>
      <c r="R358" s="103"/>
      <c r="S358" s="127"/>
      <c r="T358" s="127"/>
      <c r="U358" s="127"/>
      <c r="V358" s="127"/>
      <c r="W358" s="103"/>
      <c r="Y358" s="103"/>
      <c r="AF358" s="103"/>
    </row>
    <row r="359" spans="4:32" x14ac:dyDescent="0.3">
      <c r="D359" s="31"/>
      <c r="E359" s="103"/>
      <c r="F359" s="103"/>
      <c r="M359" s="103"/>
      <c r="O359" s="103"/>
      <c r="P359" s="103"/>
      <c r="Q359" s="127"/>
      <c r="R359" s="103"/>
      <c r="S359" s="127"/>
      <c r="T359" s="127"/>
      <c r="U359" s="127"/>
      <c r="V359" s="127"/>
      <c r="W359" s="103"/>
      <c r="Y359" s="103"/>
      <c r="AF359" s="103"/>
    </row>
    <row r="360" spans="4:32" x14ac:dyDescent="0.3">
      <c r="D360" s="31"/>
      <c r="E360" s="103"/>
      <c r="F360" s="103"/>
      <c r="M360" s="103"/>
      <c r="O360" s="103"/>
      <c r="P360" s="103"/>
      <c r="Q360" s="127"/>
      <c r="R360" s="103"/>
      <c r="S360" s="127"/>
      <c r="T360" s="127"/>
      <c r="U360" s="127"/>
      <c r="V360" s="127"/>
      <c r="W360" s="103"/>
      <c r="Y360" s="103"/>
      <c r="AF360" s="103"/>
    </row>
    <row r="361" spans="4:32" x14ac:dyDescent="0.3">
      <c r="D361" s="31"/>
      <c r="E361" s="103"/>
      <c r="F361" s="103"/>
      <c r="M361" s="103"/>
      <c r="O361" s="103"/>
      <c r="P361" s="103"/>
      <c r="Q361" s="127"/>
      <c r="R361" s="103"/>
      <c r="S361" s="127"/>
      <c r="T361" s="127"/>
      <c r="U361" s="127"/>
      <c r="V361" s="127"/>
      <c r="W361" s="103"/>
      <c r="Y361" s="103"/>
      <c r="AF361" s="103"/>
    </row>
    <row r="362" spans="4:32" x14ac:dyDescent="0.3">
      <c r="D362" s="31"/>
      <c r="E362" s="103"/>
      <c r="F362" s="103"/>
      <c r="M362" s="103"/>
      <c r="O362" s="103"/>
      <c r="P362" s="103"/>
      <c r="Q362" s="127"/>
      <c r="R362" s="103"/>
      <c r="S362" s="127"/>
      <c r="T362" s="127"/>
      <c r="U362" s="127"/>
      <c r="V362" s="127"/>
      <c r="W362" s="103"/>
      <c r="Y362" s="103"/>
      <c r="AF362" s="103"/>
    </row>
    <row r="363" spans="4:32" x14ac:dyDescent="0.3">
      <c r="D363" s="31"/>
      <c r="E363" s="103"/>
      <c r="F363" s="103"/>
      <c r="M363" s="103"/>
      <c r="O363" s="103"/>
      <c r="P363" s="103"/>
      <c r="Q363" s="127"/>
      <c r="R363" s="103"/>
      <c r="S363" s="127"/>
      <c r="T363" s="127"/>
      <c r="U363" s="127"/>
      <c r="V363" s="127"/>
      <c r="W363" s="103"/>
      <c r="Y363" s="103"/>
      <c r="AF363" s="103"/>
    </row>
    <row r="364" spans="4:32" x14ac:dyDescent="0.3">
      <c r="D364" s="31"/>
      <c r="E364" s="103"/>
      <c r="F364" s="103"/>
      <c r="M364" s="103"/>
      <c r="O364" s="103"/>
      <c r="P364" s="103"/>
      <c r="Q364" s="127"/>
      <c r="R364" s="103"/>
      <c r="S364" s="127"/>
      <c r="T364" s="127"/>
      <c r="U364" s="127"/>
      <c r="V364" s="127"/>
      <c r="W364" s="103"/>
      <c r="Y364" s="103"/>
      <c r="AF364" s="103"/>
    </row>
    <row r="365" spans="4:32" x14ac:dyDescent="0.3">
      <c r="D365" s="31"/>
      <c r="E365" s="103"/>
      <c r="F365" s="103"/>
      <c r="M365" s="103"/>
      <c r="O365" s="103"/>
      <c r="P365" s="103"/>
      <c r="Q365" s="127"/>
      <c r="R365" s="103"/>
      <c r="S365" s="127"/>
      <c r="T365" s="127"/>
      <c r="U365" s="127"/>
      <c r="V365" s="127"/>
      <c r="W365" s="103"/>
      <c r="Y365" s="103"/>
      <c r="AF365" s="103"/>
    </row>
    <row r="366" spans="4:32" x14ac:dyDescent="0.3">
      <c r="D366" s="31"/>
      <c r="E366" s="103"/>
      <c r="F366" s="103"/>
      <c r="M366" s="103"/>
      <c r="O366" s="103"/>
      <c r="P366" s="103"/>
      <c r="Q366" s="127"/>
      <c r="R366" s="103"/>
      <c r="S366" s="127"/>
      <c r="T366" s="127"/>
      <c r="U366" s="127"/>
      <c r="V366" s="127"/>
      <c r="W366" s="103"/>
      <c r="Y366" s="103"/>
      <c r="AF366" s="103"/>
    </row>
    <row r="367" spans="4:32" x14ac:dyDescent="0.3">
      <c r="D367" s="31"/>
      <c r="E367" s="103"/>
      <c r="F367" s="103"/>
      <c r="M367" s="103"/>
      <c r="O367" s="103"/>
      <c r="P367" s="103"/>
      <c r="Q367" s="127"/>
      <c r="R367" s="103"/>
      <c r="S367" s="127"/>
      <c r="T367" s="127"/>
      <c r="U367" s="127"/>
      <c r="V367" s="127"/>
      <c r="W367" s="103"/>
      <c r="Y367" s="103"/>
      <c r="AF367" s="103"/>
    </row>
    <row r="368" spans="4:32" x14ac:dyDescent="0.3">
      <c r="D368" s="31"/>
      <c r="E368" s="103"/>
      <c r="F368" s="103"/>
      <c r="M368" s="103"/>
      <c r="O368" s="103"/>
      <c r="P368" s="103"/>
      <c r="Q368" s="127"/>
      <c r="R368" s="103"/>
      <c r="S368" s="127"/>
      <c r="T368" s="127"/>
      <c r="U368" s="127"/>
      <c r="V368" s="127"/>
      <c r="W368" s="103"/>
      <c r="Y368" s="103"/>
      <c r="AF368" s="103"/>
    </row>
    <row r="369" spans="4:32" x14ac:dyDescent="0.3">
      <c r="D369" s="31"/>
      <c r="E369" s="103"/>
      <c r="F369" s="103"/>
      <c r="M369" s="103"/>
      <c r="O369" s="103"/>
      <c r="P369" s="103"/>
      <c r="Q369" s="127"/>
      <c r="R369" s="103"/>
      <c r="S369" s="127"/>
      <c r="T369" s="127"/>
      <c r="U369" s="127"/>
      <c r="V369" s="127"/>
      <c r="W369" s="103"/>
      <c r="Y369" s="103"/>
      <c r="AF369" s="103"/>
    </row>
    <row r="370" spans="4:32" x14ac:dyDescent="0.3">
      <c r="D370" s="31"/>
      <c r="E370" s="103"/>
      <c r="F370" s="103"/>
      <c r="M370" s="103"/>
      <c r="O370" s="103"/>
      <c r="P370" s="103"/>
      <c r="Q370" s="127"/>
      <c r="R370" s="103"/>
      <c r="S370" s="127"/>
      <c r="T370" s="127"/>
      <c r="U370" s="127"/>
      <c r="V370" s="127"/>
      <c r="W370" s="103"/>
      <c r="Y370" s="103"/>
      <c r="AF370" s="103"/>
    </row>
    <row r="371" spans="4:32" x14ac:dyDescent="0.3">
      <c r="D371" s="31"/>
      <c r="E371" s="103"/>
      <c r="F371" s="103"/>
      <c r="M371" s="103"/>
      <c r="O371" s="103"/>
      <c r="P371" s="103"/>
      <c r="Q371" s="127"/>
      <c r="R371" s="103"/>
      <c r="S371" s="127"/>
      <c r="T371" s="127"/>
      <c r="U371" s="127"/>
      <c r="V371" s="127"/>
      <c r="W371" s="103"/>
      <c r="Y371" s="103"/>
      <c r="AF371" s="103"/>
    </row>
    <row r="372" spans="4:32" x14ac:dyDescent="0.3">
      <c r="D372" s="31"/>
      <c r="E372" s="103"/>
      <c r="F372" s="103"/>
      <c r="M372" s="103"/>
      <c r="O372" s="103"/>
      <c r="P372" s="103"/>
      <c r="Q372" s="127"/>
      <c r="R372" s="103"/>
      <c r="S372" s="127"/>
      <c r="T372" s="127"/>
      <c r="U372" s="127"/>
      <c r="V372" s="127"/>
      <c r="W372" s="103"/>
      <c r="Y372" s="103"/>
      <c r="AF372" s="103"/>
    </row>
    <row r="373" spans="4:32" x14ac:dyDescent="0.3">
      <c r="D373" s="31"/>
      <c r="E373" s="103"/>
      <c r="F373" s="103"/>
      <c r="M373" s="103"/>
      <c r="O373" s="103"/>
      <c r="P373" s="103"/>
      <c r="Q373" s="127"/>
      <c r="R373" s="103"/>
      <c r="S373" s="127"/>
      <c r="T373" s="127"/>
      <c r="U373" s="127"/>
      <c r="V373" s="127"/>
      <c r="W373" s="103"/>
      <c r="Y373" s="103"/>
      <c r="AF373" s="103"/>
    </row>
    <row r="374" spans="4:32" x14ac:dyDescent="0.3">
      <c r="D374" s="31"/>
      <c r="E374" s="103"/>
      <c r="F374" s="103"/>
      <c r="M374" s="103"/>
      <c r="O374" s="103"/>
      <c r="P374" s="103"/>
      <c r="Q374" s="127"/>
      <c r="R374" s="103"/>
      <c r="S374" s="127"/>
      <c r="T374" s="127"/>
      <c r="U374" s="127"/>
      <c r="V374" s="127"/>
      <c r="W374" s="103"/>
      <c r="Y374" s="103"/>
      <c r="AF374" s="103"/>
    </row>
    <row r="375" spans="4:32" x14ac:dyDescent="0.3">
      <c r="D375" s="31"/>
      <c r="E375" s="103"/>
      <c r="F375" s="103"/>
      <c r="M375" s="103"/>
      <c r="O375" s="103"/>
      <c r="P375" s="103"/>
      <c r="Q375" s="127"/>
      <c r="R375" s="103"/>
      <c r="S375" s="127"/>
      <c r="T375" s="127"/>
      <c r="U375" s="127"/>
      <c r="V375" s="127"/>
      <c r="W375" s="103"/>
      <c r="Y375" s="103"/>
      <c r="AF375" s="103"/>
    </row>
    <row r="376" spans="4:32" x14ac:dyDescent="0.3">
      <c r="D376" s="31"/>
      <c r="E376" s="103"/>
      <c r="F376" s="103"/>
      <c r="M376" s="103"/>
      <c r="O376" s="103"/>
      <c r="P376" s="103"/>
      <c r="Q376" s="127"/>
      <c r="R376" s="103"/>
      <c r="S376" s="127"/>
      <c r="T376" s="127"/>
      <c r="U376" s="127"/>
      <c r="V376" s="127"/>
      <c r="W376" s="103"/>
      <c r="Y376" s="103"/>
      <c r="AF376" s="103"/>
    </row>
    <row r="377" spans="4:32" x14ac:dyDescent="0.3">
      <c r="D377" s="31"/>
      <c r="E377" s="103"/>
      <c r="F377" s="103"/>
      <c r="M377" s="103"/>
      <c r="O377" s="103"/>
      <c r="P377" s="103"/>
      <c r="Q377" s="127"/>
      <c r="R377" s="103"/>
      <c r="S377" s="127"/>
      <c r="T377" s="127"/>
      <c r="U377" s="127"/>
      <c r="V377" s="127"/>
      <c r="W377" s="103"/>
      <c r="Y377" s="103"/>
      <c r="AF377" s="103"/>
    </row>
    <row r="378" spans="4:32" x14ac:dyDescent="0.3">
      <c r="D378" s="31"/>
      <c r="E378" s="103"/>
      <c r="F378" s="103"/>
      <c r="M378" s="103"/>
      <c r="O378" s="103"/>
      <c r="P378" s="103"/>
      <c r="Q378" s="127"/>
      <c r="R378" s="103"/>
      <c r="S378" s="127"/>
      <c r="T378" s="127"/>
      <c r="U378" s="127"/>
      <c r="V378" s="127"/>
      <c r="W378" s="103"/>
      <c r="Y378" s="103"/>
      <c r="AF378" s="103"/>
    </row>
    <row r="379" spans="4:32" x14ac:dyDescent="0.3">
      <c r="D379" s="31"/>
      <c r="E379" s="103"/>
      <c r="F379" s="103"/>
      <c r="M379" s="103"/>
      <c r="O379" s="103"/>
      <c r="P379" s="103"/>
      <c r="Q379" s="127"/>
      <c r="R379" s="103"/>
      <c r="S379" s="127"/>
      <c r="T379" s="127"/>
      <c r="U379" s="127"/>
      <c r="V379" s="127"/>
      <c r="W379" s="103"/>
      <c r="Y379" s="103"/>
      <c r="AF379" s="103"/>
    </row>
    <row r="380" spans="4:32" x14ac:dyDescent="0.3">
      <c r="D380" s="31"/>
      <c r="E380" s="103"/>
      <c r="F380" s="103"/>
      <c r="M380" s="103"/>
      <c r="O380" s="103"/>
      <c r="P380" s="103"/>
      <c r="Q380" s="127"/>
      <c r="R380" s="103"/>
      <c r="S380" s="127"/>
      <c r="T380" s="127"/>
      <c r="U380" s="127"/>
      <c r="V380" s="127"/>
      <c r="W380" s="103"/>
      <c r="Y380" s="103"/>
      <c r="AF380" s="103"/>
    </row>
    <row r="381" spans="4:32" x14ac:dyDescent="0.3">
      <c r="D381" s="31"/>
      <c r="E381" s="103"/>
      <c r="F381" s="103"/>
      <c r="M381" s="103"/>
      <c r="O381" s="103"/>
      <c r="P381" s="103"/>
      <c r="Q381" s="127"/>
      <c r="R381" s="103"/>
      <c r="S381" s="127"/>
      <c r="T381" s="127"/>
      <c r="U381" s="127"/>
      <c r="V381" s="127"/>
      <c r="W381" s="103"/>
      <c r="Y381" s="103"/>
      <c r="AF381" s="103"/>
    </row>
    <row r="382" spans="4:32" x14ac:dyDescent="0.3">
      <c r="D382" s="31"/>
      <c r="E382" s="103"/>
      <c r="F382" s="103"/>
      <c r="M382" s="103"/>
      <c r="O382" s="103"/>
      <c r="P382" s="103"/>
      <c r="Q382" s="127"/>
      <c r="R382" s="103"/>
      <c r="S382" s="127"/>
      <c r="T382" s="127"/>
      <c r="U382" s="127"/>
      <c r="V382" s="127"/>
      <c r="W382" s="103"/>
      <c r="Y382" s="103"/>
      <c r="AF382" s="103"/>
    </row>
    <row r="383" spans="4:32" x14ac:dyDescent="0.3">
      <c r="D383" s="31"/>
      <c r="E383" s="103"/>
      <c r="F383" s="103"/>
      <c r="M383" s="103"/>
      <c r="O383" s="103"/>
      <c r="P383" s="103"/>
      <c r="Q383" s="127"/>
      <c r="R383" s="103"/>
      <c r="S383" s="127"/>
      <c r="T383" s="127"/>
      <c r="U383" s="127"/>
      <c r="V383" s="127"/>
      <c r="W383" s="103"/>
      <c r="Y383" s="103"/>
      <c r="AF383" s="103"/>
    </row>
    <row r="384" spans="4:32" x14ac:dyDescent="0.3">
      <c r="D384" s="31"/>
      <c r="E384" s="103"/>
      <c r="F384" s="103"/>
      <c r="M384" s="103"/>
      <c r="O384" s="103"/>
      <c r="P384" s="103"/>
      <c r="Q384" s="127"/>
      <c r="R384" s="103"/>
      <c r="S384" s="127"/>
      <c r="T384" s="127"/>
      <c r="U384" s="127"/>
      <c r="V384" s="127"/>
      <c r="W384" s="103"/>
      <c r="Y384" s="103"/>
      <c r="AF384" s="103"/>
    </row>
    <row r="385" spans="4:32" x14ac:dyDescent="0.3">
      <c r="D385" s="31"/>
      <c r="E385" s="103"/>
      <c r="F385" s="103"/>
      <c r="M385" s="103"/>
      <c r="O385" s="103"/>
      <c r="P385" s="103"/>
      <c r="Q385" s="127"/>
      <c r="R385" s="103"/>
      <c r="S385" s="127"/>
      <c r="T385" s="127"/>
      <c r="U385" s="127"/>
      <c r="V385" s="127"/>
      <c r="W385" s="103"/>
      <c r="Y385" s="103"/>
      <c r="AF385" s="103"/>
    </row>
    <row r="386" spans="4:32" x14ac:dyDescent="0.3">
      <c r="D386" s="31"/>
      <c r="E386" s="103"/>
      <c r="F386" s="103"/>
      <c r="M386" s="103"/>
      <c r="O386" s="103"/>
      <c r="P386" s="103"/>
      <c r="Q386" s="127"/>
      <c r="R386" s="103"/>
      <c r="S386" s="127"/>
      <c r="T386" s="127"/>
      <c r="U386" s="127"/>
      <c r="V386" s="127"/>
      <c r="W386" s="103"/>
      <c r="Y386" s="103"/>
      <c r="AF386" s="103"/>
    </row>
    <row r="387" spans="4:32" x14ac:dyDescent="0.3">
      <c r="D387" s="31"/>
      <c r="E387" s="103"/>
      <c r="F387" s="103"/>
      <c r="M387" s="103"/>
      <c r="O387" s="103"/>
      <c r="P387" s="103"/>
      <c r="Q387" s="127"/>
      <c r="R387" s="103"/>
      <c r="S387" s="127"/>
      <c r="T387" s="127"/>
      <c r="U387" s="127"/>
      <c r="V387" s="127"/>
      <c r="W387" s="103"/>
      <c r="Y387" s="103"/>
      <c r="AF387" s="103"/>
    </row>
    <row r="388" spans="4:32" x14ac:dyDescent="0.3">
      <c r="D388" s="31"/>
      <c r="E388" s="103"/>
      <c r="F388" s="103"/>
      <c r="M388" s="103"/>
      <c r="O388" s="103"/>
      <c r="P388" s="103"/>
      <c r="Q388" s="127"/>
      <c r="R388" s="103"/>
      <c r="S388" s="127"/>
      <c r="T388" s="127"/>
      <c r="U388" s="127"/>
      <c r="V388" s="127"/>
      <c r="W388" s="103"/>
      <c r="Y388" s="103"/>
      <c r="AF388" s="103"/>
    </row>
    <row r="389" spans="4:32" x14ac:dyDescent="0.3">
      <c r="D389" s="31"/>
      <c r="E389" s="103"/>
      <c r="F389" s="103"/>
      <c r="M389" s="103"/>
      <c r="O389" s="103"/>
      <c r="P389" s="103"/>
      <c r="Q389" s="127"/>
      <c r="R389" s="103"/>
      <c r="S389" s="127"/>
      <c r="T389" s="127"/>
      <c r="U389" s="127"/>
      <c r="V389" s="127"/>
      <c r="W389" s="103"/>
      <c r="Y389" s="103"/>
      <c r="AF389" s="103"/>
    </row>
    <row r="390" spans="4:32" x14ac:dyDescent="0.3">
      <c r="D390" s="31"/>
      <c r="E390" s="103"/>
      <c r="F390" s="103"/>
      <c r="M390" s="103"/>
      <c r="O390" s="103"/>
      <c r="P390" s="103"/>
      <c r="Q390" s="127"/>
      <c r="R390" s="103"/>
      <c r="S390" s="127"/>
      <c r="T390" s="127"/>
      <c r="U390" s="127"/>
      <c r="V390" s="127"/>
      <c r="W390" s="103"/>
      <c r="Y390" s="103"/>
      <c r="AF390" s="103"/>
    </row>
    <row r="391" spans="4:32" x14ac:dyDescent="0.3">
      <c r="D391" s="31"/>
      <c r="E391" s="103"/>
      <c r="F391" s="103"/>
      <c r="M391" s="103"/>
      <c r="O391" s="103"/>
      <c r="P391" s="103"/>
      <c r="Q391" s="127"/>
      <c r="R391" s="103"/>
      <c r="S391" s="127"/>
      <c r="T391" s="127"/>
      <c r="U391" s="127"/>
      <c r="V391" s="127"/>
      <c r="W391" s="103"/>
      <c r="Y391" s="103"/>
      <c r="AF391" s="103"/>
    </row>
    <row r="392" spans="4:32" x14ac:dyDescent="0.3">
      <c r="D392" s="31"/>
      <c r="E392" s="103"/>
      <c r="F392" s="103"/>
      <c r="M392" s="103"/>
      <c r="O392" s="103"/>
      <c r="P392" s="103"/>
      <c r="Q392" s="127"/>
      <c r="R392" s="103"/>
      <c r="S392" s="127"/>
      <c r="T392" s="127"/>
      <c r="U392" s="127"/>
      <c r="V392" s="127"/>
      <c r="W392" s="103"/>
      <c r="Y392" s="103"/>
      <c r="AF392" s="103"/>
    </row>
    <row r="393" spans="4:32" x14ac:dyDescent="0.3">
      <c r="D393" s="31"/>
      <c r="E393" s="103"/>
      <c r="F393" s="103"/>
      <c r="M393" s="103"/>
      <c r="O393" s="103"/>
      <c r="P393" s="103"/>
      <c r="Q393" s="127"/>
      <c r="R393" s="103"/>
      <c r="S393" s="127"/>
      <c r="T393" s="127"/>
      <c r="U393" s="127"/>
      <c r="V393" s="127"/>
      <c r="W393" s="103"/>
      <c r="Y393" s="103"/>
      <c r="AF393" s="103"/>
    </row>
    <row r="394" spans="4:32" x14ac:dyDescent="0.3">
      <c r="D394" s="31"/>
      <c r="E394" s="103"/>
      <c r="F394" s="103"/>
      <c r="M394" s="103"/>
      <c r="O394" s="103"/>
      <c r="P394" s="103"/>
      <c r="Q394" s="127"/>
      <c r="R394" s="103"/>
      <c r="S394" s="127"/>
      <c r="T394" s="127"/>
      <c r="U394" s="127"/>
      <c r="V394" s="127"/>
      <c r="W394" s="103"/>
      <c r="Y394" s="103"/>
      <c r="AF394" s="103"/>
    </row>
    <row r="395" spans="4:32" x14ac:dyDescent="0.3">
      <c r="D395" s="31"/>
      <c r="E395" s="103"/>
      <c r="F395" s="103"/>
      <c r="M395" s="103"/>
      <c r="O395" s="103"/>
      <c r="P395" s="103"/>
      <c r="Q395" s="127"/>
      <c r="R395" s="103"/>
      <c r="S395" s="127"/>
      <c r="T395" s="127"/>
      <c r="U395" s="127"/>
      <c r="V395" s="127"/>
      <c r="W395" s="103"/>
      <c r="Y395" s="103"/>
      <c r="AF395" s="103"/>
    </row>
    <row r="396" spans="4:32" x14ac:dyDescent="0.3">
      <c r="D396" s="31"/>
      <c r="E396" s="103"/>
      <c r="F396" s="103"/>
      <c r="M396" s="103"/>
      <c r="O396" s="103"/>
      <c r="P396" s="103"/>
      <c r="Q396" s="127"/>
      <c r="R396" s="103"/>
      <c r="S396" s="127"/>
      <c r="T396" s="127"/>
      <c r="U396" s="127"/>
      <c r="V396" s="127"/>
      <c r="W396" s="103"/>
      <c r="Y396" s="103"/>
      <c r="AF396" s="103"/>
    </row>
    <row r="397" spans="4:32" x14ac:dyDescent="0.3">
      <c r="D397" s="31"/>
      <c r="E397" s="103"/>
      <c r="F397" s="103"/>
      <c r="M397" s="103"/>
      <c r="O397" s="103"/>
      <c r="P397" s="103"/>
      <c r="Q397" s="127"/>
      <c r="R397" s="103"/>
      <c r="S397" s="127"/>
      <c r="T397" s="127"/>
      <c r="U397" s="127"/>
      <c r="V397" s="127"/>
      <c r="W397" s="103"/>
      <c r="Y397" s="103"/>
      <c r="AF397" s="103"/>
    </row>
    <row r="398" spans="4:32" x14ac:dyDescent="0.3">
      <c r="D398" s="31"/>
      <c r="E398" s="103"/>
      <c r="F398" s="103"/>
      <c r="M398" s="103"/>
      <c r="O398" s="103"/>
      <c r="P398" s="103"/>
      <c r="Q398" s="127"/>
      <c r="R398" s="103"/>
      <c r="S398" s="127"/>
      <c r="T398" s="127"/>
      <c r="U398" s="127"/>
      <c r="V398" s="127"/>
      <c r="W398" s="103"/>
      <c r="Y398" s="103"/>
      <c r="AF398" s="103"/>
    </row>
    <row r="399" spans="4:32" x14ac:dyDescent="0.3">
      <c r="D399" s="31"/>
      <c r="E399" s="103"/>
      <c r="F399" s="103"/>
      <c r="M399" s="103"/>
      <c r="O399" s="103"/>
      <c r="P399" s="103"/>
      <c r="Q399" s="127"/>
      <c r="R399" s="103"/>
      <c r="S399" s="127"/>
      <c r="T399" s="127"/>
      <c r="U399" s="127"/>
      <c r="V399" s="127"/>
      <c r="W399" s="103"/>
      <c r="Y399" s="103"/>
      <c r="AF399" s="103"/>
    </row>
    <row r="400" spans="4:32" x14ac:dyDescent="0.3">
      <c r="D400" s="31"/>
      <c r="E400" s="103"/>
      <c r="F400" s="103"/>
      <c r="M400" s="103"/>
      <c r="O400" s="103"/>
      <c r="P400" s="103"/>
      <c r="Q400" s="127"/>
      <c r="R400" s="103"/>
      <c r="S400" s="127"/>
      <c r="T400" s="127"/>
      <c r="U400" s="127"/>
      <c r="V400" s="127"/>
      <c r="W400" s="103"/>
      <c r="Y400" s="103"/>
      <c r="AF400" s="103"/>
    </row>
    <row r="401" spans="4:32" x14ac:dyDescent="0.3">
      <c r="D401" s="31"/>
      <c r="E401" s="103"/>
      <c r="F401" s="103"/>
      <c r="M401" s="103"/>
      <c r="O401" s="103"/>
      <c r="P401" s="103"/>
      <c r="Q401" s="127"/>
      <c r="R401" s="103"/>
      <c r="S401" s="127"/>
      <c r="T401" s="127"/>
      <c r="U401" s="127"/>
      <c r="V401" s="127"/>
      <c r="W401" s="103"/>
      <c r="Y401" s="103"/>
      <c r="AF401" s="103"/>
    </row>
    <row r="402" spans="4:32" x14ac:dyDescent="0.3">
      <c r="D402" s="31"/>
      <c r="E402" s="103"/>
      <c r="F402" s="103"/>
      <c r="M402" s="103"/>
      <c r="O402" s="103"/>
      <c r="P402" s="103"/>
      <c r="Q402" s="127"/>
      <c r="R402" s="103"/>
      <c r="S402" s="127"/>
      <c r="T402" s="127"/>
      <c r="U402" s="127"/>
      <c r="V402" s="127"/>
      <c r="W402" s="103"/>
      <c r="Y402" s="103"/>
      <c r="AF402" s="103"/>
    </row>
    <row r="403" spans="4:32" x14ac:dyDescent="0.3">
      <c r="D403" s="31"/>
      <c r="E403" s="103"/>
      <c r="F403" s="103"/>
      <c r="M403" s="103"/>
      <c r="O403" s="103"/>
      <c r="P403" s="103"/>
      <c r="Q403" s="127"/>
      <c r="R403" s="103"/>
      <c r="S403" s="127"/>
      <c r="T403" s="127"/>
      <c r="U403" s="127"/>
      <c r="V403" s="127"/>
      <c r="W403" s="103"/>
      <c r="Y403" s="103"/>
      <c r="AF403" s="103"/>
    </row>
    <row r="404" spans="4:32" x14ac:dyDescent="0.3">
      <c r="D404" s="31"/>
      <c r="E404" s="103"/>
      <c r="F404" s="103"/>
      <c r="M404" s="103"/>
      <c r="O404" s="103"/>
      <c r="P404" s="103"/>
      <c r="Q404" s="127"/>
      <c r="R404" s="103"/>
      <c r="S404" s="127"/>
      <c r="T404" s="127"/>
      <c r="U404" s="127"/>
      <c r="V404" s="127"/>
      <c r="W404" s="103"/>
      <c r="Y404" s="103"/>
      <c r="AF404" s="103"/>
    </row>
    <row r="405" spans="4:32" x14ac:dyDescent="0.3">
      <c r="D405" s="31"/>
      <c r="E405" s="103"/>
      <c r="F405" s="103"/>
      <c r="M405" s="103"/>
      <c r="O405" s="103"/>
      <c r="P405" s="103"/>
      <c r="Q405" s="127"/>
      <c r="R405" s="103"/>
      <c r="S405" s="127"/>
      <c r="T405" s="127"/>
      <c r="U405" s="127"/>
      <c r="V405" s="127"/>
      <c r="W405" s="103"/>
      <c r="Y405" s="103"/>
      <c r="AF405" s="103"/>
    </row>
    <row r="406" spans="4:32" x14ac:dyDescent="0.3">
      <c r="D406" s="31"/>
      <c r="E406" s="103"/>
      <c r="F406" s="103"/>
      <c r="M406" s="103"/>
      <c r="O406" s="103"/>
      <c r="P406" s="103"/>
      <c r="Q406" s="127"/>
      <c r="R406" s="103"/>
      <c r="S406" s="127"/>
      <c r="T406" s="127"/>
      <c r="U406" s="127"/>
      <c r="V406" s="127"/>
      <c r="W406" s="103"/>
      <c r="Y406" s="103"/>
      <c r="AF406" s="103"/>
    </row>
    <row r="407" spans="4:32" x14ac:dyDescent="0.3">
      <c r="D407" s="31"/>
      <c r="E407" s="103"/>
      <c r="F407" s="103"/>
      <c r="M407" s="103"/>
      <c r="O407" s="103"/>
      <c r="P407" s="103"/>
      <c r="Q407" s="127"/>
      <c r="R407" s="103"/>
      <c r="S407" s="127"/>
      <c r="T407" s="127"/>
      <c r="U407" s="127"/>
      <c r="V407" s="127"/>
      <c r="W407" s="103"/>
      <c r="Y407" s="103"/>
      <c r="AF407" s="103"/>
    </row>
    <row r="408" spans="4:32" x14ac:dyDescent="0.3">
      <c r="D408" s="31"/>
      <c r="E408" s="103"/>
      <c r="F408" s="103"/>
      <c r="M408" s="103"/>
      <c r="O408" s="103"/>
      <c r="P408" s="103"/>
      <c r="Q408" s="127"/>
      <c r="R408" s="103"/>
      <c r="S408" s="127"/>
      <c r="T408" s="127"/>
      <c r="U408" s="127"/>
      <c r="V408" s="127"/>
      <c r="W408" s="103"/>
      <c r="Y408" s="103"/>
      <c r="AF408" s="103"/>
    </row>
    <row r="409" spans="4:32" x14ac:dyDescent="0.3">
      <c r="D409" s="31"/>
      <c r="E409" s="103"/>
      <c r="F409" s="103"/>
      <c r="M409" s="103"/>
      <c r="O409" s="103"/>
      <c r="P409" s="103"/>
      <c r="Q409" s="127"/>
      <c r="R409" s="103"/>
      <c r="S409" s="127"/>
      <c r="T409" s="127"/>
      <c r="U409" s="127"/>
      <c r="V409" s="127"/>
      <c r="W409" s="103"/>
      <c r="Y409" s="103"/>
      <c r="AF409" s="103"/>
    </row>
    <row r="410" spans="4:32" x14ac:dyDescent="0.3">
      <c r="D410" s="31"/>
      <c r="E410" s="103"/>
      <c r="F410" s="103"/>
      <c r="M410" s="103"/>
      <c r="O410" s="103"/>
      <c r="P410" s="103"/>
      <c r="Q410" s="127"/>
      <c r="R410" s="103"/>
      <c r="S410" s="127"/>
      <c r="T410" s="127"/>
      <c r="U410" s="127"/>
      <c r="V410" s="127"/>
      <c r="W410" s="103"/>
      <c r="Y410" s="103"/>
      <c r="AF410" s="103"/>
    </row>
    <row r="411" spans="4:32" x14ac:dyDescent="0.3">
      <c r="D411" s="31"/>
      <c r="E411" s="103"/>
      <c r="F411" s="103"/>
      <c r="M411" s="103"/>
      <c r="O411" s="103"/>
      <c r="P411" s="103"/>
      <c r="Q411" s="127"/>
      <c r="R411" s="103"/>
      <c r="S411" s="127"/>
      <c r="T411" s="127"/>
      <c r="U411" s="127"/>
      <c r="V411" s="127"/>
      <c r="W411" s="103"/>
      <c r="Y411" s="103"/>
      <c r="AF411" s="103"/>
    </row>
    <row r="412" spans="4:32" x14ac:dyDescent="0.3">
      <c r="D412" s="31"/>
      <c r="E412" s="103"/>
      <c r="F412" s="103"/>
      <c r="M412" s="103"/>
      <c r="O412" s="103"/>
      <c r="P412" s="103"/>
      <c r="Q412" s="127"/>
      <c r="R412" s="103"/>
      <c r="S412" s="127"/>
      <c r="T412" s="127"/>
      <c r="U412" s="127"/>
      <c r="V412" s="127"/>
      <c r="W412" s="103"/>
      <c r="Y412" s="103"/>
      <c r="AF412" s="103"/>
    </row>
    <row r="413" spans="4:32" x14ac:dyDescent="0.3">
      <c r="D413" s="31"/>
      <c r="E413" s="103"/>
      <c r="F413" s="103"/>
      <c r="M413" s="103"/>
      <c r="O413" s="103"/>
      <c r="P413" s="103"/>
      <c r="Q413" s="127"/>
      <c r="R413" s="103"/>
      <c r="S413" s="127"/>
      <c r="T413" s="127"/>
      <c r="U413" s="127"/>
      <c r="V413" s="127"/>
      <c r="W413" s="103"/>
      <c r="Y413" s="103"/>
      <c r="AF413" s="103"/>
    </row>
    <row r="414" spans="4:32" x14ac:dyDescent="0.3">
      <c r="D414" s="31"/>
      <c r="E414" s="103"/>
      <c r="F414" s="103"/>
      <c r="M414" s="103"/>
      <c r="O414" s="103"/>
      <c r="P414" s="103"/>
      <c r="Q414" s="127"/>
      <c r="R414" s="103"/>
      <c r="S414" s="127"/>
      <c r="T414" s="127"/>
      <c r="U414" s="127"/>
      <c r="V414" s="127"/>
      <c r="W414" s="103"/>
      <c r="Y414" s="103"/>
      <c r="AF414" s="103"/>
    </row>
    <row r="415" spans="4:32" x14ac:dyDescent="0.3">
      <c r="D415" s="31"/>
      <c r="E415" s="103"/>
      <c r="F415" s="103"/>
      <c r="M415" s="103"/>
      <c r="O415" s="103"/>
      <c r="P415" s="103"/>
      <c r="Q415" s="127"/>
      <c r="R415" s="103"/>
      <c r="S415" s="127"/>
      <c r="T415" s="127"/>
      <c r="U415" s="127"/>
      <c r="V415" s="127"/>
      <c r="W415" s="103"/>
      <c r="Y415" s="103"/>
      <c r="AF415" s="103"/>
    </row>
    <row r="416" spans="4:32" x14ac:dyDescent="0.3">
      <c r="D416" s="31"/>
      <c r="E416" s="103"/>
      <c r="F416" s="103"/>
      <c r="M416" s="103"/>
      <c r="O416" s="103"/>
      <c r="P416" s="103"/>
      <c r="Q416" s="127"/>
      <c r="R416" s="103"/>
      <c r="S416" s="127"/>
      <c r="T416" s="127"/>
      <c r="U416" s="127"/>
      <c r="V416" s="127"/>
      <c r="W416" s="103"/>
      <c r="Y416" s="103"/>
      <c r="AF416" s="103"/>
    </row>
    <row r="417" spans="4:32" x14ac:dyDescent="0.3">
      <c r="D417" s="31"/>
      <c r="E417" s="103"/>
      <c r="F417" s="103"/>
      <c r="M417" s="103"/>
      <c r="O417" s="103"/>
      <c r="P417" s="103"/>
      <c r="Q417" s="127"/>
      <c r="R417" s="103"/>
      <c r="S417" s="127"/>
      <c r="T417" s="127"/>
      <c r="U417" s="127"/>
      <c r="V417" s="127"/>
      <c r="W417" s="103"/>
      <c r="Y417" s="103"/>
      <c r="AF417" s="103"/>
    </row>
    <row r="418" spans="4:32" x14ac:dyDescent="0.3">
      <c r="D418" s="31"/>
      <c r="E418" s="103"/>
      <c r="F418" s="103"/>
      <c r="M418" s="103"/>
      <c r="O418" s="103"/>
      <c r="P418" s="103"/>
      <c r="Q418" s="127"/>
      <c r="R418" s="103"/>
      <c r="S418" s="127"/>
      <c r="T418" s="127"/>
      <c r="U418" s="127"/>
      <c r="V418" s="127"/>
      <c r="W418" s="103"/>
      <c r="Y418" s="103"/>
      <c r="AF418" s="103"/>
    </row>
    <row r="419" spans="4:32" x14ac:dyDescent="0.3">
      <c r="D419" s="31"/>
      <c r="E419" s="103"/>
      <c r="F419" s="103"/>
      <c r="M419" s="103"/>
      <c r="O419" s="103"/>
      <c r="P419" s="103"/>
      <c r="Q419" s="127"/>
      <c r="R419" s="103"/>
      <c r="S419" s="127"/>
      <c r="T419" s="127"/>
      <c r="U419" s="127"/>
      <c r="V419" s="127"/>
      <c r="W419" s="103"/>
      <c r="Y419" s="103"/>
      <c r="AF419" s="103"/>
    </row>
    <row r="420" spans="4:32" x14ac:dyDescent="0.3">
      <c r="D420" s="31"/>
      <c r="E420" s="103"/>
      <c r="F420" s="103"/>
      <c r="M420" s="103"/>
      <c r="O420" s="103"/>
      <c r="P420" s="103"/>
      <c r="Q420" s="127"/>
      <c r="R420" s="103"/>
      <c r="S420" s="127"/>
      <c r="T420" s="127"/>
      <c r="U420" s="127"/>
      <c r="V420" s="127"/>
      <c r="W420" s="103"/>
      <c r="Y420" s="103"/>
      <c r="AF420" s="103"/>
    </row>
    <row r="421" spans="4:32" x14ac:dyDescent="0.3">
      <c r="D421" s="31"/>
      <c r="E421" s="103"/>
      <c r="F421" s="103"/>
      <c r="M421" s="103"/>
      <c r="O421" s="103"/>
      <c r="P421" s="103"/>
      <c r="Q421" s="127"/>
      <c r="R421" s="103"/>
      <c r="S421" s="127"/>
      <c r="T421" s="127"/>
      <c r="U421" s="127"/>
      <c r="V421" s="127"/>
      <c r="W421" s="103"/>
      <c r="Y421" s="103"/>
      <c r="AF421" s="103"/>
    </row>
    <row r="422" spans="4:32" x14ac:dyDescent="0.3">
      <c r="D422" s="31"/>
      <c r="E422" s="103"/>
      <c r="F422" s="103"/>
      <c r="M422" s="103"/>
      <c r="O422" s="103"/>
      <c r="P422" s="103"/>
      <c r="Q422" s="127"/>
      <c r="R422" s="103"/>
      <c r="S422" s="127"/>
      <c r="T422" s="127"/>
      <c r="U422" s="127"/>
      <c r="V422" s="127"/>
      <c r="W422" s="103"/>
      <c r="Y422" s="103"/>
      <c r="AF422" s="103"/>
    </row>
    <row r="423" spans="4:32" x14ac:dyDescent="0.3">
      <c r="D423" s="31"/>
      <c r="E423" s="103"/>
      <c r="F423" s="103"/>
      <c r="M423" s="103"/>
      <c r="O423" s="103"/>
      <c r="P423" s="103"/>
      <c r="Q423" s="127"/>
      <c r="R423" s="103"/>
      <c r="S423" s="127"/>
      <c r="T423" s="127"/>
      <c r="U423" s="127"/>
      <c r="V423" s="127"/>
      <c r="W423" s="103"/>
      <c r="Y423" s="103"/>
      <c r="AF423" s="103"/>
    </row>
    <row r="424" spans="4:32" x14ac:dyDescent="0.3">
      <c r="D424" s="31"/>
      <c r="E424" s="103"/>
      <c r="F424" s="103"/>
      <c r="M424" s="103"/>
      <c r="O424" s="103"/>
      <c r="P424" s="103"/>
      <c r="Q424" s="127"/>
      <c r="R424" s="103"/>
      <c r="S424" s="127"/>
      <c r="T424" s="127"/>
      <c r="U424" s="127"/>
      <c r="V424" s="127"/>
      <c r="W424" s="103"/>
      <c r="Y424" s="103"/>
      <c r="AF424" s="103"/>
    </row>
    <row r="425" spans="4:32" x14ac:dyDescent="0.3">
      <c r="D425" s="31"/>
      <c r="E425" s="103"/>
      <c r="F425" s="103"/>
      <c r="M425" s="103"/>
      <c r="O425" s="103"/>
      <c r="P425" s="103"/>
      <c r="Q425" s="127"/>
      <c r="R425" s="103"/>
      <c r="S425" s="127"/>
      <c r="T425" s="127"/>
      <c r="U425" s="127"/>
      <c r="V425" s="127"/>
      <c r="W425" s="103"/>
      <c r="Y425" s="103"/>
      <c r="AF425" s="103"/>
    </row>
    <row r="426" spans="4:32" x14ac:dyDescent="0.3">
      <c r="D426" s="31"/>
      <c r="E426" s="103"/>
      <c r="F426" s="103"/>
      <c r="M426" s="103"/>
      <c r="O426" s="103"/>
      <c r="P426" s="103"/>
      <c r="Q426" s="127"/>
      <c r="R426" s="103"/>
      <c r="S426" s="127"/>
      <c r="T426" s="127"/>
      <c r="U426" s="127"/>
      <c r="V426" s="127"/>
      <c r="W426" s="103"/>
      <c r="Y426" s="103"/>
      <c r="AF426" s="103"/>
    </row>
    <row r="427" spans="4:32" x14ac:dyDescent="0.3">
      <c r="D427" s="31"/>
      <c r="E427" s="103"/>
      <c r="F427" s="103"/>
      <c r="M427" s="103"/>
      <c r="O427" s="103"/>
      <c r="P427" s="103"/>
      <c r="Q427" s="127"/>
      <c r="R427" s="103"/>
      <c r="S427" s="127"/>
      <c r="T427" s="127"/>
      <c r="U427" s="127"/>
      <c r="V427" s="127"/>
      <c r="W427" s="103"/>
      <c r="Y427" s="103"/>
      <c r="AF427" s="103"/>
    </row>
    <row r="428" spans="4:32" x14ac:dyDescent="0.3">
      <c r="D428" s="31"/>
      <c r="E428" s="103"/>
      <c r="F428" s="103"/>
      <c r="M428" s="103"/>
      <c r="O428" s="103"/>
      <c r="P428" s="103"/>
      <c r="Q428" s="127"/>
      <c r="R428" s="103"/>
      <c r="S428" s="127"/>
      <c r="T428" s="127"/>
      <c r="U428" s="127"/>
      <c r="V428" s="127"/>
      <c r="W428" s="103"/>
      <c r="Y428" s="103"/>
      <c r="AF428" s="103"/>
    </row>
    <row r="429" spans="4:32" x14ac:dyDescent="0.3">
      <c r="D429" s="31"/>
      <c r="E429" s="103"/>
      <c r="F429" s="103"/>
      <c r="M429" s="103"/>
      <c r="O429" s="103"/>
      <c r="P429" s="103"/>
      <c r="Q429" s="127"/>
      <c r="R429" s="103"/>
      <c r="S429" s="127"/>
      <c r="T429" s="127"/>
      <c r="U429" s="127"/>
      <c r="V429" s="127"/>
      <c r="W429" s="103"/>
      <c r="Y429" s="103"/>
      <c r="AF429" s="103"/>
    </row>
    <row r="430" spans="4:32" x14ac:dyDescent="0.3">
      <c r="D430" s="31"/>
      <c r="E430" s="103"/>
      <c r="F430" s="103"/>
      <c r="M430" s="103"/>
      <c r="O430" s="103"/>
      <c r="P430" s="103"/>
      <c r="Q430" s="127"/>
      <c r="R430" s="103"/>
      <c r="S430" s="127"/>
      <c r="T430" s="127"/>
      <c r="U430" s="127"/>
      <c r="V430" s="127"/>
      <c r="W430" s="103"/>
      <c r="Y430" s="103"/>
      <c r="AF430" s="103"/>
    </row>
    <row r="431" spans="4:32" x14ac:dyDescent="0.3">
      <c r="D431" s="31"/>
      <c r="E431" s="103"/>
      <c r="F431" s="103"/>
      <c r="M431" s="103"/>
      <c r="O431" s="103"/>
      <c r="P431" s="103"/>
      <c r="Q431" s="127"/>
      <c r="R431" s="103"/>
      <c r="S431" s="127"/>
      <c r="T431" s="127"/>
      <c r="U431" s="127"/>
      <c r="V431" s="127"/>
      <c r="W431" s="103"/>
      <c r="Y431" s="103"/>
      <c r="AF431" s="103"/>
    </row>
    <row r="432" spans="4:32" x14ac:dyDescent="0.3">
      <c r="D432" s="31"/>
      <c r="E432" s="103"/>
      <c r="F432" s="103"/>
      <c r="M432" s="103"/>
      <c r="O432" s="103"/>
      <c r="P432" s="103"/>
      <c r="Q432" s="127"/>
      <c r="R432" s="103"/>
      <c r="S432" s="127"/>
      <c r="T432" s="127"/>
      <c r="U432" s="127"/>
      <c r="V432" s="127"/>
      <c r="W432" s="103"/>
      <c r="Y432" s="103"/>
      <c r="AF432" s="103"/>
    </row>
    <row r="433" spans="4:32" x14ac:dyDescent="0.3">
      <c r="D433" s="31"/>
      <c r="E433" s="103"/>
      <c r="F433" s="103"/>
      <c r="M433" s="103"/>
      <c r="O433" s="103"/>
      <c r="P433" s="103"/>
      <c r="Q433" s="127"/>
      <c r="R433" s="103"/>
      <c r="S433" s="127"/>
      <c r="T433" s="127"/>
      <c r="U433" s="127"/>
      <c r="V433" s="127"/>
      <c r="W433" s="103"/>
      <c r="Y433" s="103"/>
      <c r="AF433" s="103"/>
    </row>
    <row r="434" spans="4:32" x14ac:dyDescent="0.3">
      <c r="D434" s="31"/>
      <c r="E434" s="103"/>
      <c r="F434" s="103"/>
      <c r="M434" s="103"/>
      <c r="O434" s="103"/>
      <c r="P434" s="103"/>
      <c r="Q434" s="127"/>
      <c r="R434" s="103"/>
      <c r="S434" s="127"/>
      <c r="T434" s="127"/>
      <c r="U434" s="127"/>
      <c r="V434" s="127"/>
      <c r="W434" s="103"/>
      <c r="Y434" s="103"/>
      <c r="AF434" s="103"/>
    </row>
    <row r="435" spans="4:32" x14ac:dyDescent="0.3">
      <c r="D435" s="31"/>
      <c r="E435" s="103"/>
      <c r="F435" s="103"/>
      <c r="M435" s="103"/>
      <c r="O435" s="103"/>
      <c r="P435" s="103"/>
      <c r="Q435" s="127"/>
      <c r="R435" s="103"/>
      <c r="S435" s="127"/>
      <c r="T435" s="127"/>
      <c r="U435" s="127"/>
      <c r="V435" s="127"/>
      <c r="W435" s="103"/>
      <c r="Y435" s="103"/>
      <c r="AF435" s="103"/>
    </row>
    <row r="436" spans="4:32" x14ac:dyDescent="0.3">
      <c r="D436" s="31"/>
      <c r="E436" s="103"/>
      <c r="F436" s="103"/>
      <c r="M436" s="103"/>
      <c r="O436" s="103"/>
      <c r="P436" s="103"/>
      <c r="Q436" s="127"/>
      <c r="R436" s="103"/>
      <c r="S436" s="127"/>
      <c r="T436" s="127"/>
      <c r="U436" s="127"/>
      <c r="V436" s="127"/>
      <c r="W436" s="103"/>
      <c r="Y436" s="103"/>
      <c r="AF436" s="103"/>
    </row>
    <row r="437" spans="4:32" x14ac:dyDescent="0.3">
      <c r="D437" s="31"/>
      <c r="E437" s="103"/>
      <c r="F437" s="103"/>
      <c r="M437" s="103"/>
      <c r="O437" s="103"/>
      <c r="P437" s="103"/>
      <c r="Q437" s="127"/>
      <c r="R437" s="103"/>
      <c r="S437" s="127"/>
      <c r="T437" s="127"/>
      <c r="U437" s="127"/>
      <c r="V437" s="127"/>
      <c r="W437" s="103"/>
      <c r="Y437" s="103"/>
      <c r="AF437" s="103"/>
    </row>
    <row r="438" spans="4:32" x14ac:dyDescent="0.3">
      <c r="D438" s="31"/>
      <c r="E438" s="103"/>
      <c r="F438" s="103"/>
      <c r="M438" s="103"/>
      <c r="O438" s="103"/>
      <c r="P438" s="103"/>
      <c r="Q438" s="127"/>
      <c r="R438" s="103"/>
      <c r="S438" s="127"/>
      <c r="T438" s="127"/>
      <c r="U438" s="127"/>
      <c r="V438" s="127"/>
      <c r="W438" s="103"/>
      <c r="Y438" s="103"/>
      <c r="AF438" s="103"/>
    </row>
    <row r="439" spans="4:32" x14ac:dyDescent="0.3">
      <c r="D439" s="31"/>
      <c r="E439" s="103"/>
      <c r="F439" s="103"/>
      <c r="M439" s="103"/>
      <c r="O439" s="103"/>
      <c r="P439" s="103"/>
      <c r="Q439" s="127"/>
      <c r="R439" s="103"/>
      <c r="S439" s="127"/>
      <c r="T439" s="127"/>
      <c r="U439" s="127"/>
      <c r="V439" s="127"/>
      <c r="W439" s="103"/>
      <c r="Y439" s="103"/>
      <c r="AF439" s="103"/>
    </row>
    <row r="440" spans="4:32" x14ac:dyDescent="0.3">
      <c r="D440" s="31"/>
      <c r="E440" s="103"/>
      <c r="F440" s="103"/>
      <c r="M440" s="103"/>
      <c r="O440" s="103"/>
      <c r="P440" s="103"/>
      <c r="Q440" s="127"/>
      <c r="R440" s="103"/>
      <c r="S440" s="127"/>
      <c r="T440" s="127"/>
      <c r="U440" s="127"/>
      <c r="V440" s="127"/>
      <c r="W440" s="103"/>
      <c r="Y440" s="103"/>
      <c r="AF440" s="103"/>
    </row>
    <row r="441" spans="4:32" x14ac:dyDescent="0.3">
      <c r="D441" s="31"/>
      <c r="E441" s="103"/>
      <c r="F441" s="103"/>
      <c r="M441" s="103"/>
      <c r="O441" s="103"/>
      <c r="P441" s="103"/>
      <c r="Q441" s="127"/>
      <c r="R441" s="103"/>
      <c r="S441" s="127"/>
      <c r="T441" s="127"/>
      <c r="U441" s="127"/>
      <c r="V441" s="127"/>
      <c r="W441" s="103"/>
      <c r="Y441" s="103"/>
      <c r="AF441" s="103"/>
    </row>
    <row r="442" spans="4:32" x14ac:dyDescent="0.3">
      <c r="D442" s="31"/>
      <c r="E442" s="103"/>
      <c r="F442" s="103"/>
      <c r="M442" s="103"/>
      <c r="O442" s="103"/>
      <c r="P442" s="103"/>
      <c r="Q442" s="127"/>
      <c r="R442" s="103"/>
      <c r="S442" s="127"/>
      <c r="T442" s="127"/>
      <c r="U442" s="127"/>
      <c r="V442" s="127"/>
      <c r="W442" s="103"/>
      <c r="Y442" s="103"/>
      <c r="AF442" s="103"/>
    </row>
    <row r="443" spans="4:32" x14ac:dyDescent="0.3">
      <c r="D443" s="31"/>
      <c r="E443" s="103"/>
      <c r="F443" s="103"/>
      <c r="M443" s="103"/>
      <c r="O443" s="103"/>
      <c r="P443" s="103"/>
      <c r="Q443" s="127"/>
      <c r="R443" s="103"/>
      <c r="S443" s="127"/>
      <c r="T443" s="127"/>
      <c r="U443" s="127"/>
      <c r="V443" s="127"/>
      <c r="W443" s="103"/>
      <c r="Y443" s="103"/>
      <c r="AF443" s="103"/>
    </row>
    <row r="444" spans="4:32" x14ac:dyDescent="0.3">
      <c r="D444" s="31"/>
      <c r="E444" s="103"/>
      <c r="F444" s="103"/>
      <c r="M444" s="103"/>
      <c r="O444" s="103"/>
      <c r="P444" s="103"/>
      <c r="Q444" s="127"/>
      <c r="R444" s="103"/>
      <c r="S444" s="127"/>
      <c r="T444" s="127"/>
      <c r="U444" s="127"/>
      <c r="V444" s="127"/>
      <c r="W444" s="103"/>
      <c r="Y444" s="103"/>
      <c r="AF444" s="103"/>
    </row>
    <row r="445" spans="4:32" x14ac:dyDescent="0.3">
      <c r="D445" s="31"/>
      <c r="E445" s="103"/>
      <c r="F445" s="103"/>
      <c r="M445" s="103"/>
      <c r="O445" s="103"/>
      <c r="P445" s="103"/>
      <c r="Q445" s="127"/>
      <c r="R445" s="103"/>
      <c r="S445" s="127"/>
      <c r="T445" s="127"/>
      <c r="U445" s="127"/>
      <c r="V445" s="127"/>
      <c r="W445" s="103"/>
      <c r="Y445" s="103"/>
      <c r="AF445" s="103"/>
    </row>
    <row r="446" spans="4:32" x14ac:dyDescent="0.3">
      <c r="D446" s="31"/>
      <c r="E446" s="103"/>
      <c r="F446" s="103"/>
      <c r="M446" s="103"/>
      <c r="O446" s="103"/>
      <c r="P446" s="103"/>
      <c r="Q446" s="127"/>
      <c r="R446" s="103"/>
      <c r="S446" s="127"/>
      <c r="T446" s="127"/>
      <c r="U446" s="127"/>
      <c r="V446" s="127"/>
      <c r="W446" s="103"/>
      <c r="Y446" s="103"/>
      <c r="AF446" s="103"/>
    </row>
    <row r="447" spans="4:32" x14ac:dyDescent="0.3">
      <c r="D447" s="31"/>
      <c r="E447" s="103"/>
      <c r="F447" s="103"/>
      <c r="M447" s="103"/>
      <c r="O447" s="103"/>
      <c r="P447" s="103"/>
      <c r="Q447" s="127"/>
      <c r="R447" s="103"/>
      <c r="S447" s="127"/>
      <c r="T447" s="127"/>
      <c r="U447" s="127"/>
      <c r="V447" s="127"/>
      <c r="W447" s="103"/>
      <c r="Y447" s="103"/>
      <c r="AF447" s="103"/>
    </row>
    <row r="448" spans="4:32" x14ac:dyDescent="0.3">
      <c r="D448" s="31"/>
      <c r="E448" s="103"/>
      <c r="F448" s="103"/>
      <c r="M448" s="103"/>
      <c r="O448" s="103"/>
      <c r="P448" s="103"/>
      <c r="Q448" s="127"/>
      <c r="R448" s="103"/>
      <c r="S448" s="127"/>
      <c r="T448" s="127"/>
      <c r="U448" s="127"/>
      <c r="V448" s="127"/>
      <c r="W448" s="103"/>
      <c r="Y448" s="103"/>
      <c r="AF448" s="103"/>
    </row>
    <row r="449" spans="4:32" x14ac:dyDescent="0.3">
      <c r="D449" s="31"/>
      <c r="E449" s="103"/>
      <c r="F449" s="103"/>
      <c r="M449" s="103"/>
      <c r="O449" s="103"/>
      <c r="P449" s="103"/>
      <c r="Q449" s="127"/>
      <c r="R449" s="103"/>
      <c r="S449" s="127"/>
      <c r="T449" s="127"/>
      <c r="U449" s="127"/>
      <c r="V449" s="127"/>
      <c r="W449" s="103"/>
      <c r="Y449" s="103"/>
      <c r="AF449" s="103"/>
    </row>
    <row r="450" spans="4:32" x14ac:dyDescent="0.3">
      <c r="D450" s="31"/>
      <c r="E450" s="103"/>
      <c r="F450" s="103"/>
      <c r="M450" s="103"/>
      <c r="O450" s="103"/>
      <c r="P450" s="103"/>
      <c r="Q450" s="127"/>
      <c r="R450" s="103"/>
      <c r="S450" s="127"/>
      <c r="T450" s="127"/>
      <c r="U450" s="127"/>
      <c r="V450" s="127"/>
      <c r="W450" s="103"/>
      <c r="Y450" s="103"/>
      <c r="AF450" s="103"/>
    </row>
    <row r="451" spans="4:32" x14ac:dyDescent="0.3">
      <c r="D451" s="31"/>
      <c r="E451" s="103"/>
      <c r="F451" s="103"/>
      <c r="M451" s="103"/>
      <c r="O451" s="103"/>
      <c r="P451" s="103"/>
      <c r="Q451" s="127"/>
      <c r="R451" s="103"/>
      <c r="S451" s="127"/>
      <c r="T451" s="127"/>
      <c r="U451" s="127"/>
      <c r="V451" s="127"/>
      <c r="W451" s="103"/>
      <c r="Y451" s="103"/>
      <c r="AF451" s="103"/>
    </row>
    <row r="452" spans="4:32" x14ac:dyDescent="0.3">
      <c r="D452" s="31"/>
      <c r="E452" s="103"/>
      <c r="F452" s="103"/>
      <c r="M452" s="103"/>
      <c r="O452" s="103"/>
      <c r="P452" s="103"/>
      <c r="Q452" s="127"/>
      <c r="R452" s="103"/>
      <c r="S452" s="127"/>
      <c r="T452" s="127"/>
      <c r="U452" s="127"/>
      <c r="V452" s="127"/>
      <c r="W452" s="103"/>
      <c r="Y452" s="103"/>
      <c r="AF452" s="103"/>
    </row>
    <row r="453" spans="4:32" x14ac:dyDescent="0.3">
      <c r="D453" s="31"/>
      <c r="E453" s="103"/>
      <c r="F453" s="103"/>
      <c r="M453" s="103"/>
      <c r="O453" s="103"/>
      <c r="P453" s="103"/>
      <c r="Q453" s="127"/>
      <c r="R453" s="103"/>
      <c r="S453" s="127"/>
      <c r="T453" s="127"/>
      <c r="U453" s="127"/>
      <c r="V453" s="127"/>
      <c r="W453" s="103"/>
      <c r="Y453" s="103"/>
      <c r="AF453" s="103"/>
    </row>
    <row r="454" spans="4:32" x14ac:dyDescent="0.3">
      <c r="D454" s="31"/>
      <c r="E454" s="103"/>
      <c r="F454" s="103"/>
      <c r="M454" s="103"/>
      <c r="O454" s="103"/>
      <c r="P454" s="103"/>
      <c r="Q454" s="127"/>
      <c r="R454" s="103"/>
      <c r="S454" s="127"/>
      <c r="T454" s="127"/>
      <c r="U454" s="127"/>
      <c r="V454" s="127"/>
      <c r="W454" s="103"/>
      <c r="Y454" s="103"/>
      <c r="AF454" s="103"/>
    </row>
    <row r="455" spans="4:32" x14ac:dyDescent="0.3">
      <c r="D455" s="31"/>
      <c r="E455" s="103"/>
      <c r="F455" s="103"/>
      <c r="M455" s="103"/>
      <c r="O455" s="103"/>
      <c r="P455" s="103"/>
      <c r="Q455" s="127"/>
      <c r="R455" s="103"/>
      <c r="S455" s="127"/>
      <c r="T455" s="127"/>
      <c r="U455" s="127"/>
      <c r="V455" s="127"/>
      <c r="W455" s="103"/>
      <c r="Y455" s="103"/>
      <c r="AF455" s="103"/>
    </row>
    <row r="456" spans="4:32" x14ac:dyDescent="0.3">
      <c r="D456" s="31"/>
      <c r="E456" s="103"/>
      <c r="F456" s="103"/>
      <c r="M456" s="103"/>
      <c r="O456" s="103"/>
      <c r="P456" s="103"/>
      <c r="Q456" s="127"/>
      <c r="R456" s="103"/>
      <c r="S456" s="127"/>
      <c r="T456" s="127"/>
      <c r="U456" s="127"/>
      <c r="V456" s="127"/>
      <c r="W456" s="103"/>
      <c r="Y456" s="103"/>
      <c r="AF456" s="103"/>
    </row>
    <row r="457" spans="4:32" x14ac:dyDescent="0.3">
      <c r="D457" s="31"/>
      <c r="E457" s="103"/>
      <c r="F457" s="103"/>
      <c r="M457" s="103"/>
      <c r="O457" s="103"/>
      <c r="P457" s="103"/>
      <c r="Q457" s="127"/>
      <c r="R457" s="103"/>
      <c r="S457" s="127"/>
      <c r="T457" s="127"/>
      <c r="U457" s="127"/>
      <c r="V457" s="127"/>
      <c r="W457" s="103"/>
      <c r="Y457" s="103"/>
      <c r="AF457" s="103"/>
    </row>
    <row r="458" spans="4:32" x14ac:dyDescent="0.3">
      <c r="D458" s="31"/>
      <c r="E458" s="103"/>
      <c r="F458" s="103"/>
      <c r="M458" s="103"/>
      <c r="O458" s="103"/>
      <c r="P458" s="103"/>
      <c r="Q458" s="127"/>
      <c r="R458" s="103"/>
      <c r="S458" s="127"/>
      <c r="T458" s="127"/>
      <c r="U458" s="127"/>
      <c r="V458" s="127"/>
      <c r="W458" s="103"/>
      <c r="Y458" s="103"/>
      <c r="AF458" s="103"/>
    </row>
    <row r="459" spans="4:32" x14ac:dyDescent="0.3">
      <c r="D459" s="31"/>
      <c r="E459" s="103"/>
      <c r="F459" s="103"/>
      <c r="M459" s="103"/>
      <c r="O459" s="103"/>
      <c r="P459" s="103"/>
      <c r="Q459" s="127"/>
      <c r="R459" s="103"/>
      <c r="S459" s="127"/>
      <c r="T459" s="127"/>
      <c r="U459" s="127"/>
      <c r="V459" s="127"/>
      <c r="W459" s="103"/>
      <c r="Y459" s="103"/>
      <c r="AF459" s="103"/>
    </row>
    <row r="460" spans="4:32" x14ac:dyDescent="0.3">
      <c r="D460" s="31"/>
      <c r="E460" s="103"/>
      <c r="F460" s="103"/>
      <c r="M460" s="103"/>
      <c r="O460" s="103"/>
      <c r="P460" s="103"/>
      <c r="Q460" s="127"/>
      <c r="R460" s="103"/>
      <c r="S460" s="127"/>
      <c r="T460" s="127"/>
      <c r="U460" s="127"/>
      <c r="V460" s="127"/>
      <c r="W460" s="103"/>
      <c r="Y460" s="103"/>
      <c r="AF460" s="103"/>
    </row>
    <row r="461" spans="4:32" x14ac:dyDescent="0.3">
      <c r="D461" s="31"/>
      <c r="E461" s="103"/>
      <c r="F461" s="103"/>
      <c r="M461" s="103"/>
      <c r="O461" s="103"/>
      <c r="P461" s="103"/>
      <c r="Q461" s="127"/>
      <c r="R461" s="103"/>
      <c r="S461" s="127"/>
      <c r="T461" s="127"/>
      <c r="U461" s="127"/>
      <c r="V461" s="127"/>
      <c r="W461" s="103"/>
      <c r="Y461" s="103"/>
      <c r="AF461" s="103"/>
    </row>
    <row r="462" spans="4:32" x14ac:dyDescent="0.3">
      <c r="D462" s="31"/>
      <c r="E462" s="103"/>
      <c r="F462" s="103"/>
      <c r="M462" s="103"/>
      <c r="O462" s="103"/>
      <c r="P462" s="103"/>
      <c r="Q462" s="127"/>
      <c r="R462" s="103"/>
      <c r="S462" s="127"/>
      <c r="T462" s="127"/>
      <c r="U462" s="127"/>
      <c r="V462" s="127"/>
      <c r="W462" s="103"/>
      <c r="Y462" s="103"/>
      <c r="AF462" s="103"/>
    </row>
    <row r="463" spans="4:32" x14ac:dyDescent="0.3">
      <c r="D463" s="31"/>
      <c r="E463" s="103"/>
      <c r="F463" s="103"/>
      <c r="M463" s="103"/>
      <c r="O463" s="103"/>
      <c r="P463" s="103"/>
      <c r="Q463" s="127"/>
      <c r="R463" s="103"/>
      <c r="S463" s="127"/>
      <c r="T463" s="127"/>
      <c r="U463" s="127"/>
      <c r="V463" s="127"/>
      <c r="W463" s="103"/>
      <c r="Y463" s="103"/>
      <c r="AF463" s="103"/>
    </row>
    <row r="464" spans="4:32" x14ac:dyDescent="0.3">
      <c r="D464" s="31"/>
      <c r="E464" s="103"/>
      <c r="F464" s="103"/>
      <c r="M464" s="103"/>
      <c r="O464" s="103"/>
      <c r="P464" s="103"/>
      <c r="Q464" s="127"/>
      <c r="R464" s="103"/>
      <c r="S464" s="127"/>
      <c r="T464" s="127"/>
      <c r="U464" s="127"/>
      <c r="V464" s="127"/>
      <c r="W464" s="103"/>
      <c r="Y464" s="103"/>
      <c r="AF464" s="103"/>
    </row>
    <row r="465" spans="4:32" x14ac:dyDescent="0.3">
      <c r="D465" s="31"/>
      <c r="E465" s="103"/>
      <c r="F465" s="103"/>
      <c r="M465" s="103"/>
      <c r="O465" s="103"/>
      <c r="P465" s="103"/>
      <c r="Q465" s="127"/>
      <c r="R465" s="103"/>
      <c r="S465" s="127"/>
      <c r="T465" s="127"/>
      <c r="U465" s="127"/>
      <c r="V465" s="127"/>
      <c r="W465" s="103"/>
      <c r="Y465" s="103"/>
      <c r="AF465" s="103"/>
    </row>
    <row r="466" spans="4:32" x14ac:dyDescent="0.3">
      <c r="D466" s="31"/>
      <c r="E466" s="103"/>
      <c r="F466" s="103"/>
      <c r="M466" s="103"/>
      <c r="O466" s="103"/>
      <c r="P466" s="103"/>
      <c r="Q466" s="127"/>
      <c r="R466" s="103"/>
      <c r="S466" s="127"/>
      <c r="T466" s="127"/>
      <c r="U466" s="127"/>
      <c r="V466" s="127"/>
      <c r="W466" s="103"/>
      <c r="Y466" s="103"/>
      <c r="AF466" s="103"/>
    </row>
    <row r="467" spans="4:32" x14ac:dyDescent="0.3">
      <c r="D467" s="31"/>
      <c r="E467" s="103"/>
      <c r="F467" s="103"/>
      <c r="M467" s="103"/>
      <c r="O467" s="103"/>
      <c r="P467" s="103"/>
      <c r="Q467" s="127"/>
      <c r="R467" s="103"/>
      <c r="S467" s="127"/>
      <c r="T467" s="127"/>
      <c r="U467" s="127"/>
      <c r="V467" s="127"/>
      <c r="W467" s="103"/>
      <c r="Y467" s="103"/>
      <c r="AF467" s="103"/>
    </row>
    <row r="468" spans="4:32" x14ac:dyDescent="0.3">
      <c r="D468" s="31"/>
      <c r="E468" s="103"/>
      <c r="F468" s="103"/>
      <c r="M468" s="103"/>
      <c r="O468" s="103"/>
      <c r="P468" s="103"/>
      <c r="Q468" s="127"/>
      <c r="R468" s="103"/>
      <c r="S468" s="127"/>
      <c r="T468" s="127"/>
      <c r="U468" s="127"/>
      <c r="V468" s="127"/>
      <c r="W468" s="103"/>
      <c r="Y468" s="103"/>
      <c r="AF468" s="103"/>
    </row>
    <row r="469" spans="4:32" x14ac:dyDescent="0.3">
      <c r="D469" s="31"/>
      <c r="E469" s="103"/>
      <c r="F469" s="103"/>
      <c r="M469" s="103"/>
      <c r="O469" s="103"/>
      <c r="P469" s="103"/>
      <c r="Q469" s="127"/>
      <c r="R469" s="103"/>
      <c r="S469" s="127"/>
      <c r="T469" s="127"/>
      <c r="U469" s="127"/>
      <c r="V469" s="127"/>
      <c r="W469" s="103"/>
      <c r="Y469" s="103"/>
      <c r="AF469" s="103"/>
    </row>
    <row r="470" spans="4:32" x14ac:dyDescent="0.3">
      <c r="D470" s="31"/>
      <c r="E470" s="103"/>
      <c r="F470" s="103"/>
      <c r="M470" s="103"/>
      <c r="O470" s="103"/>
      <c r="P470" s="103"/>
      <c r="Q470" s="127"/>
      <c r="R470" s="103"/>
      <c r="S470" s="127"/>
      <c r="T470" s="127"/>
      <c r="U470" s="127"/>
      <c r="V470" s="127"/>
      <c r="W470" s="103"/>
      <c r="Y470" s="103"/>
      <c r="AF470" s="103"/>
    </row>
    <row r="471" spans="4:32" x14ac:dyDescent="0.3">
      <c r="D471" s="31"/>
      <c r="E471" s="103"/>
      <c r="F471" s="103"/>
      <c r="M471" s="103"/>
      <c r="O471" s="103"/>
      <c r="P471" s="103"/>
      <c r="Q471" s="127"/>
      <c r="R471" s="103"/>
      <c r="S471" s="127"/>
      <c r="T471" s="127"/>
      <c r="U471" s="127"/>
      <c r="V471" s="127"/>
      <c r="W471" s="103"/>
      <c r="Y471" s="103"/>
      <c r="AF471" s="103"/>
    </row>
    <row r="472" spans="4:32" x14ac:dyDescent="0.3">
      <c r="D472" s="31"/>
      <c r="E472" s="103"/>
      <c r="F472" s="103"/>
      <c r="M472" s="103"/>
      <c r="O472" s="103"/>
      <c r="P472" s="103"/>
      <c r="Q472" s="127"/>
      <c r="R472" s="103"/>
      <c r="S472" s="127"/>
      <c r="T472" s="127"/>
      <c r="U472" s="127"/>
      <c r="V472" s="127"/>
      <c r="W472" s="103"/>
      <c r="Y472" s="103"/>
      <c r="AF472" s="103"/>
    </row>
    <row r="473" spans="4:32" x14ac:dyDescent="0.3">
      <c r="D473" s="31"/>
      <c r="E473" s="103"/>
      <c r="F473" s="103"/>
      <c r="M473" s="103"/>
      <c r="O473" s="103"/>
      <c r="P473" s="103"/>
      <c r="Q473" s="127"/>
      <c r="R473" s="103"/>
      <c r="S473" s="127"/>
      <c r="T473" s="127"/>
      <c r="U473" s="127"/>
      <c r="V473" s="127"/>
      <c r="W473" s="103"/>
      <c r="Y473" s="103"/>
      <c r="AF473" s="103"/>
    </row>
    <row r="474" spans="4:32" x14ac:dyDescent="0.3">
      <c r="D474" s="31"/>
      <c r="E474" s="103"/>
      <c r="F474" s="103"/>
      <c r="M474" s="103"/>
      <c r="O474" s="103"/>
      <c r="P474" s="103"/>
      <c r="Q474" s="127"/>
      <c r="R474" s="103"/>
      <c r="S474" s="127"/>
      <c r="T474" s="127"/>
      <c r="U474" s="127"/>
      <c r="V474" s="127"/>
      <c r="W474" s="103"/>
      <c r="Y474" s="103"/>
      <c r="AF474" s="103"/>
    </row>
    <row r="475" spans="4:32" x14ac:dyDescent="0.3">
      <c r="D475" s="31"/>
      <c r="E475" s="103"/>
      <c r="F475" s="103"/>
      <c r="M475" s="103"/>
      <c r="O475" s="103"/>
      <c r="P475" s="103"/>
      <c r="Q475" s="127"/>
      <c r="R475" s="103"/>
      <c r="S475" s="127"/>
      <c r="T475" s="127"/>
      <c r="U475" s="127"/>
      <c r="V475" s="127"/>
      <c r="W475" s="103"/>
      <c r="Y475" s="103"/>
      <c r="AF475" s="103"/>
    </row>
    <row r="476" spans="4:32" x14ac:dyDescent="0.3">
      <c r="D476" s="31"/>
      <c r="E476" s="103"/>
      <c r="F476" s="103"/>
      <c r="M476" s="103"/>
      <c r="O476" s="103"/>
      <c r="P476" s="103"/>
      <c r="Q476" s="127"/>
      <c r="R476" s="103"/>
      <c r="S476" s="127"/>
      <c r="T476" s="127"/>
      <c r="U476" s="127"/>
      <c r="V476" s="127"/>
      <c r="W476" s="103"/>
      <c r="Y476" s="103"/>
      <c r="AF476" s="103"/>
    </row>
    <row r="477" spans="4:32" x14ac:dyDescent="0.3">
      <c r="D477" s="31"/>
      <c r="E477" s="103"/>
      <c r="F477" s="103"/>
      <c r="M477" s="103"/>
      <c r="O477" s="103"/>
      <c r="P477" s="103"/>
      <c r="Q477" s="127"/>
      <c r="R477" s="103"/>
      <c r="S477" s="127"/>
      <c r="T477" s="127"/>
      <c r="U477" s="127"/>
      <c r="V477" s="127"/>
      <c r="W477" s="103"/>
      <c r="Y477" s="103"/>
      <c r="AF477" s="103"/>
    </row>
    <row r="478" spans="4:32" x14ac:dyDescent="0.3">
      <c r="D478" s="31"/>
      <c r="E478" s="103"/>
      <c r="F478" s="103"/>
      <c r="M478" s="103"/>
      <c r="O478" s="103"/>
      <c r="P478" s="103"/>
      <c r="Q478" s="127"/>
      <c r="R478" s="103"/>
      <c r="S478" s="127"/>
      <c r="T478" s="127"/>
      <c r="U478" s="127"/>
      <c r="V478" s="127"/>
      <c r="W478" s="103"/>
      <c r="Y478" s="103"/>
      <c r="AF478" s="103"/>
    </row>
    <row r="479" spans="4:32" x14ac:dyDescent="0.3">
      <c r="D479" s="31"/>
      <c r="E479" s="103"/>
      <c r="F479" s="103"/>
      <c r="M479" s="103"/>
      <c r="O479" s="103"/>
      <c r="P479" s="103"/>
      <c r="Q479" s="127"/>
      <c r="R479" s="103"/>
      <c r="S479" s="127"/>
      <c r="T479" s="127"/>
      <c r="U479" s="127"/>
      <c r="V479" s="127"/>
      <c r="W479" s="103"/>
      <c r="Y479" s="103"/>
      <c r="AF479" s="103"/>
    </row>
    <row r="480" spans="4:32" x14ac:dyDescent="0.3">
      <c r="D480" s="31"/>
      <c r="E480" s="103"/>
      <c r="F480" s="103"/>
      <c r="M480" s="103"/>
      <c r="O480" s="103"/>
      <c r="P480" s="103"/>
      <c r="Q480" s="127"/>
      <c r="R480" s="103"/>
      <c r="S480" s="127"/>
      <c r="T480" s="127"/>
      <c r="U480" s="127"/>
      <c r="V480" s="127"/>
      <c r="W480" s="103"/>
      <c r="Y480" s="103"/>
      <c r="AF480" s="103"/>
    </row>
    <row r="481" spans="4:32" x14ac:dyDescent="0.3">
      <c r="D481" s="31"/>
      <c r="E481" s="103"/>
      <c r="F481" s="103"/>
      <c r="M481" s="103"/>
      <c r="O481" s="103"/>
      <c r="P481" s="103"/>
      <c r="Q481" s="127"/>
      <c r="R481" s="103"/>
      <c r="S481" s="127"/>
      <c r="T481" s="127"/>
      <c r="U481" s="127"/>
      <c r="V481" s="127"/>
      <c r="W481" s="103"/>
      <c r="Y481" s="103"/>
      <c r="AF481" s="103"/>
    </row>
    <row r="482" spans="4:32" x14ac:dyDescent="0.3">
      <c r="D482" s="31"/>
      <c r="E482" s="103"/>
      <c r="F482" s="103"/>
      <c r="M482" s="103"/>
      <c r="O482" s="103"/>
      <c r="P482" s="103"/>
      <c r="Q482" s="127"/>
      <c r="R482" s="103"/>
      <c r="S482" s="127"/>
      <c r="T482" s="127"/>
      <c r="U482" s="127"/>
      <c r="V482" s="127"/>
      <c r="W482" s="103"/>
      <c r="Y482" s="103"/>
      <c r="AF482" s="103"/>
    </row>
    <row r="483" spans="4:32" x14ac:dyDescent="0.3">
      <c r="D483" s="31"/>
      <c r="E483" s="103"/>
      <c r="F483" s="103"/>
      <c r="M483" s="103"/>
      <c r="O483" s="103"/>
      <c r="P483" s="103"/>
      <c r="Q483" s="127"/>
      <c r="R483" s="103"/>
      <c r="S483" s="127"/>
      <c r="T483" s="127"/>
      <c r="U483" s="127"/>
      <c r="V483" s="127"/>
      <c r="W483" s="103"/>
      <c r="Y483" s="103"/>
      <c r="AF483" s="103"/>
    </row>
    <row r="484" spans="4:32" x14ac:dyDescent="0.3">
      <c r="D484" s="31"/>
      <c r="E484" s="103"/>
      <c r="F484" s="103"/>
      <c r="M484" s="103"/>
      <c r="O484" s="103"/>
      <c r="P484" s="103"/>
      <c r="Q484" s="127"/>
      <c r="R484" s="103"/>
      <c r="S484" s="127"/>
      <c r="T484" s="127"/>
      <c r="U484" s="127"/>
      <c r="V484" s="127"/>
      <c r="W484" s="103"/>
      <c r="Y484" s="103"/>
      <c r="AF484" s="103"/>
    </row>
    <row r="485" spans="4:32" x14ac:dyDescent="0.3">
      <c r="D485" s="31"/>
      <c r="E485" s="103"/>
      <c r="F485" s="103"/>
      <c r="M485" s="103"/>
      <c r="O485" s="103"/>
      <c r="P485" s="103"/>
      <c r="Q485" s="127"/>
      <c r="R485" s="103"/>
      <c r="S485" s="127"/>
      <c r="T485" s="127"/>
      <c r="U485" s="127"/>
      <c r="V485" s="127"/>
      <c r="W485" s="103"/>
      <c r="Y485" s="103"/>
      <c r="AF485" s="103"/>
    </row>
    <row r="486" spans="4:32" x14ac:dyDescent="0.3">
      <c r="D486" s="31"/>
      <c r="E486" s="103"/>
      <c r="F486" s="103"/>
      <c r="M486" s="103"/>
      <c r="O486" s="103"/>
      <c r="P486" s="103"/>
      <c r="Q486" s="127"/>
      <c r="R486" s="103"/>
      <c r="S486" s="127"/>
      <c r="T486" s="127"/>
      <c r="U486" s="127"/>
      <c r="V486" s="127"/>
      <c r="W486" s="103"/>
      <c r="Y486" s="103"/>
      <c r="AF486" s="103"/>
    </row>
    <row r="487" spans="4:32" x14ac:dyDescent="0.3">
      <c r="D487" s="31"/>
      <c r="E487" s="103"/>
      <c r="F487" s="103"/>
      <c r="M487" s="103"/>
      <c r="O487" s="103"/>
      <c r="P487" s="103"/>
      <c r="Q487" s="127"/>
      <c r="R487" s="103"/>
      <c r="S487" s="127"/>
      <c r="T487" s="127"/>
      <c r="U487" s="127"/>
      <c r="V487" s="127"/>
      <c r="W487" s="103"/>
      <c r="Y487" s="103"/>
      <c r="AF487" s="103"/>
    </row>
    <row r="488" spans="4:32" x14ac:dyDescent="0.3">
      <c r="D488" s="31"/>
      <c r="E488" s="103"/>
      <c r="F488" s="103"/>
      <c r="M488" s="103"/>
      <c r="O488" s="103"/>
      <c r="P488" s="103"/>
      <c r="Q488" s="127"/>
      <c r="R488" s="103"/>
      <c r="S488" s="127"/>
      <c r="T488" s="127"/>
      <c r="U488" s="127"/>
      <c r="V488" s="127"/>
      <c r="W488" s="103"/>
      <c r="Y488" s="103"/>
      <c r="AF488" s="103"/>
    </row>
    <row r="489" spans="4:32" x14ac:dyDescent="0.3">
      <c r="D489" s="31"/>
      <c r="E489" s="103"/>
      <c r="F489" s="103"/>
      <c r="M489" s="103"/>
      <c r="O489" s="103"/>
      <c r="P489" s="103"/>
      <c r="Q489" s="127"/>
      <c r="R489" s="103"/>
      <c r="S489" s="127"/>
      <c r="T489" s="127"/>
      <c r="U489" s="127"/>
      <c r="V489" s="127"/>
      <c r="W489" s="103"/>
      <c r="Y489" s="103"/>
      <c r="AF489" s="103"/>
    </row>
    <row r="490" spans="4:32" x14ac:dyDescent="0.3">
      <c r="D490" s="31"/>
      <c r="E490" s="103"/>
      <c r="F490" s="103"/>
      <c r="M490" s="103"/>
      <c r="O490" s="103"/>
      <c r="P490" s="103"/>
      <c r="Q490" s="127"/>
      <c r="R490" s="103"/>
      <c r="S490" s="127"/>
      <c r="T490" s="127"/>
      <c r="U490" s="127"/>
      <c r="V490" s="127"/>
      <c r="W490" s="103"/>
      <c r="Y490" s="103"/>
      <c r="AF490" s="103"/>
    </row>
    <row r="491" spans="4:32" x14ac:dyDescent="0.3">
      <c r="D491" s="31"/>
      <c r="E491" s="103"/>
      <c r="F491" s="103"/>
      <c r="M491" s="103"/>
      <c r="O491" s="103"/>
      <c r="P491" s="103"/>
      <c r="Q491" s="127"/>
      <c r="R491" s="103"/>
      <c r="S491" s="127"/>
      <c r="T491" s="127"/>
      <c r="U491" s="127"/>
      <c r="V491" s="127"/>
      <c r="W491" s="103"/>
      <c r="Y491" s="103"/>
      <c r="AF491" s="103"/>
    </row>
    <row r="492" spans="4:32" x14ac:dyDescent="0.3">
      <c r="D492" s="31"/>
      <c r="E492" s="103"/>
      <c r="F492" s="103"/>
      <c r="M492" s="103"/>
      <c r="O492" s="103"/>
      <c r="P492" s="103"/>
      <c r="Q492" s="127"/>
      <c r="R492" s="103"/>
      <c r="S492" s="127"/>
      <c r="T492" s="127"/>
      <c r="U492" s="127"/>
      <c r="V492" s="127"/>
      <c r="W492" s="103"/>
      <c r="Y492" s="103"/>
      <c r="AF492" s="103"/>
    </row>
    <row r="493" spans="4:32" x14ac:dyDescent="0.3">
      <c r="D493" s="31"/>
      <c r="E493" s="103"/>
      <c r="F493" s="103"/>
      <c r="M493" s="103"/>
      <c r="O493" s="103"/>
      <c r="P493" s="103"/>
      <c r="Q493" s="127"/>
      <c r="R493" s="103"/>
      <c r="S493" s="127"/>
      <c r="T493" s="127"/>
      <c r="U493" s="127"/>
      <c r="V493" s="127"/>
      <c r="W493" s="103"/>
      <c r="Y493" s="103"/>
      <c r="AF493" s="103"/>
    </row>
    <row r="494" spans="4:32" x14ac:dyDescent="0.3">
      <c r="D494" s="31"/>
      <c r="E494" s="103"/>
      <c r="F494" s="103"/>
      <c r="M494" s="103"/>
      <c r="O494" s="103"/>
      <c r="P494" s="103"/>
      <c r="Q494" s="127"/>
      <c r="R494" s="103"/>
      <c r="S494" s="127"/>
      <c r="T494" s="127"/>
      <c r="U494" s="127"/>
      <c r="V494" s="127"/>
      <c r="W494" s="103"/>
      <c r="Y494" s="103"/>
      <c r="AF494" s="103"/>
    </row>
    <row r="495" spans="4:32" x14ac:dyDescent="0.3">
      <c r="D495" s="31"/>
      <c r="E495" s="103"/>
      <c r="F495" s="103"/>
      <c r="M495" s="103"/>
      <c r="O495" s="103"/>
      <c r="P495" s="103"/>
      <c r="Q495" s="127"/>
      <c r="R495" s="103"/>
      <c r="S495" s="127"/>
      <c r="T495" s="127"/>
      <c r="U495" s="127"/>
      <c r="V495" s="127"/>
      <c r="W495" s="103"/>
      <c r="Y495" s="103"/>
      <c r="AF495" s="103"/>
    </row>
    <row r="496" spans="4:32" x14ac:dyDescent="0.3">
      <c r="D496" s="31"/>
      <c r="E496" s="103"/>
      <c r="F496" s="103"/>
      <c r="M496" s="103"/>
      <c r="O496" s="103"/>
      <c r="P496" s="103"/>
      <c r="Q496" s="127"/>
      <c r="R496" s="103"/>
      <c r="S496" s="127"/>
      <c r="T496" s="127"/>
      <c r="U496" s="127"/>
      <c r="V496" s="127"/>
      <c r="W496" s="103"/>
      <c r="Y496" s="103"/>
      <c r="AF496" s="103"/>
    </row>
    <row r="497" spans="4:32" x14ac:dyDescent="0.3">
      <c r="D497" s="31"/>
      <c r="E497" s="103"/>
      <c r="F497" s="103"/>
      <c r="M497" s="103"/>
      <c r="O497" s="103"/>
      <c r="P497" s="103"/>
      <c r="Q497" s="127"/>
      <c r="R497" s="103"/>
      <c r="S497" s="127"/>
      <c r="T497" s="127"/>
      <c r="U497" s="127"/>
      <c r="V497" s="127"/>
      <c r="W497" s="103"/>
      <c r="Y497" s="103"/>
      <c r="AF497" s="103"/>
    </row>
    <row r="498" spans="4:32" x14ac:dyDescent="0.3">
      <c r="D498" s="31"/>
      <c r="E498" s="103"/>
      <c r="F498" s="103"/>
      <c r="M498" s="103"/>
      <c r="O498" s="103"/>
      <c r="P498" s="103"/>
      <c r="Q498" s="127"/>
      <c r="R498" s="103"/>
      <c r="S498" s="127"/>
      <c r="T498" s="127"/>
      <c r="U498" s="127"/>
      <c r="V498" s="127"/>
      <c r="W498" s="103"/>
      <c r="Y498" s="103"/>
      <c r="AF498" s="103"/>
    </row>
    <row r="499" spans="4:32" x14ac:dyDescent="0.3">
      <c r="D499" s="31"/>
      <c r="E499" s="103"/>
      <c r="F499" s="103"/>
      <c r="M499" s="103"/>
      <c r="O499" s="103"/>
      <c r="P499" s="103"/>
      <c r="Q499" s="127"/>
      <c r="R499" s="103"/>
      <c r="S499" s="127"/>
      <c r="T499" s="127"/>
      <c r="U499" s="127"/>
      <c r="V499" s="127"/>
      <c r="W499" s="103"/>
      <c r="Y499" s="103"/>
      <c r="AF499" s="103"/>
    </row>
    <row r="500" spans="4:32" x14ac:dyDescent="0.3">
      <c r="D500" s="31"/>
      <c r="E500" s="103"/>
      <c r="F500" s="103"/>
      <c r="M500" s="103"/>
      <c r="O500" s="103"/>
      <c r="P500" s="103"/>
      <c r="Q500" s="127"/>
      <c r="R500" s="103"/>
      <c r="S500" s="127"/>
      <c r="T500" s="127"/>
      <c r="U500" s="127"/>
      <c r="V500" s="127"/>
      <c r="W500" s="103"/>
      <c r="Y500" s="103"/>
      <c r="AF500" s="103"/>
    </row>
    <row r="501" spans="4:32" x14ac:dyDescent="0.3">
      <c r="D501" s="31"/>
      <c r="E501" s="103"/>
      <c r="F501" s="103"/>
      <c r="M501" s="103"/>
      <c r="O501" s="103"/>
      <c r="P501" s="103"/>
      <c r="Q501" s="127"/>
      <c r="R501" s="103"/>
      <c r="S501" s="127"/>
      <c r="T501" s="127"/>
      <c r="U501" s="127"/>
      <c r="V501" s="127"/>
      <c r="W501" s="103"/>
      <c r="Y501" s="103"/>
      <c r="AF501" s="103"/>
    </row>
    <row r="502" spans="4:32" x14ac:dyDescent="0.3">
      <c r="D502" s="31"/>
      <c r="E502" s="103"/>
      <c r="F502" s="103"/>
      <c r="M502" s="103"/>
      <c r="O502" s="103"/>
      <c r="P502" s="103"/>
      <c r="Q502" s="127"/>
      <c r="R502" s="103"/>
      <c r="S502" s="127"/>
      <c r="T502" s="127"/>
      <c r="U502" s="127"/>
      <c r="V502" s="127"/>
      <c r="W502" s="103"/>
      <c r="Y502" s="103"/>
      <c r="AF502" s="103"/>
    </row>
    <row r="503" spans="4:32" x14ac:dyDescent="0.3">
      <c r="D503" s="31"/>
      <c r="E503" s="103"/>
      <c r="F503" s="103"/>
      <c r="M503" s="103"/>
      <c r="O503" s="103"/>
      <c r="P503" s="103"/>
      <c r="Q503" s="127"/>
      <c r="R503" s="103"/>
      <c r="S503" s="127"/>
      <c r="T503" s="127"/>
      <c r="U503" s="127"/>
      <c r="V503" s="127"/>
      <c r="W503" s="103"/>
      <c r="Y503" s="103"/>
      <c r="AF503" s="103"/>
    </row>
    <row r="504" spans="4:32" x14ac:dyDescent="0.3">
      <c r="D504" s="31"/>
      <c r="E504" s="103"/>
      <c r="F504" s="103"/>
      <c r="M504" s="103"/>
      <c r="O504" s="103"/>
      <c r="P504" s="103"/>
      <c r="Q504" s="127"/>
      <c r="R504" s="103"/>
      <c r="S504" s="127"/>
      <c r="T504" s="127"/>
      <c r="U504" s="127"/>
      <c r="V504" s="127"/>
      <c r="W504" s="103"/>
      <c r="Y504" s="103"/>
      <c r="AF504" s="103"/>
    </row>
    <row r="505" spans="4:32" x14ac:dyDescent="0.3">
      <c r="D505" s="31"/>
      <c r="E505" s="103"/>
      <c r="F505" s="103"/>
      <c r="M505" s="103"/>
      <c r="O505" s="103"/>
      <c r="P505" s="103"/>
      <c r="Q505" s="127"/>
      <c r="R505" s="103"/>
      <c r="S505" s="127"/>
      <c r="T505" s="127"/>
      <c r="U505" s="127"/>
      <c r="V505" s="127"/>
      <c r="W505" s="103"/>
      <c r="Y505" s="103"/>
      <c r="AF505" s="103"/>
    </row>
    <row r="506" spans="4:32" x14ac:dyDescent="0.3">
      <c r="D506" s="31"/>
      <c r="E506" s="103"/>
      <c r="F506" s="103"/>
      <c r="M506" s="103"/>
      <c r="O506" s="103"/>
      <c r="P506" s="103"/>
      <c r="Q506" s="127"/>
      <c r="R506" s="103"/>
      <c r="S506" s="127"/>
      <c r="T506" s="127"/>
      <c r="U506" s="127"/>
      <c r="V506" s="127"/>
      <c r="W506" s="103"/>
      <c r="Y506" s="103"/>
      <c r="AF506" s="103"/>
    </row>
    <row r="507" spans="4:32" x14ac:dyDescent="0.3">
      <c r="D507" s="31"/>
      <c r="E507" s="103"/>
      <c r="F507" s="103"/>
      <c r="M507" s="103"/>
      <c r="O507" s="103"/>
      <c r="P507" s="103"/>
      <c r="Q507" s="127"/>
      <c r="R507" s="103"/>
      <c r="S507" s="127"/>
      <c r="T507" s="127"/>
      <c r="U507" s="127"/>
      <c r="V507" s="127"/>
      <c r="W507" s="103"/>
      <c r="Y507" s="103"/>
      <c r="AF507" s="103"/>
    </row>
    <row r="508" spans="4:32" x14ac:dyDescent="0.3">
      <c r="D508" s="31"/>
      <c r="E508" s="103"/>
      <c r="F508" s="103"/>
      <c r="M508" s="103"/>
      <c r="O508" s="103"/>
      <c r="P508" s="103"/>
      <c r="Q508" s="127"/>
      <c r="R508" s="103"/>
      <c r="S508" s="127"/>
      <c r="T508" s="127"/>
      <c r="U508" s="127"/>
      <c r="V508" s="127"/>
      <c r="W508" s="103"/>
      <c r="Y508" s="103"/>
      <c r="AF508" s="103"/>
    </row>
    <row r="509" spans="4:32" x14ac:dyDescent="0.3">
      <c r="D509" s="31"/>
      <c r="E509" s="103"/>
      <c r="F509" s="103"/>
      <c r="M509" s="103"/>
      <c r="O509" s="103"/>
      <c r="P509" s="103"/>
      <c r="Q509" s="127"/>
      <c r="R509" s="103"/>
      <c r="S509" s="127"/>
      <c r="T509" s="127"/>
      <c r="U509" s="127"/>
      <c r="V509" s="127"/>
      <c r="W509" s="103"/>
      <c r="Y509" s="103"/>
      <c r="AF509" s="103"/>
    </row>
    <row r="510" spans="4:32" x14ac:dyDescent="0.3">
      <c r="D510" s="31"/>
      <c r="E510" s="103"/>
      <c r="F510" s="103"/>
      <c r="M510" s="103"/>
      <c r="O510" s="103"/>
      <c r="P510" s="103"/>
      <c r="Q510" s="127"/>
      <c r="R510" s="103"/>
      <c r="S510" s="127"/>
      <c r="T510" s="127"/>
      <c r="U510" s="127"/>
      <c r="V510" s="127"/>
      <c r="W510" s="103"/>
      <c r="Y510" s="103"/>
      <c r="AF510" s="103"/>
    </row>
    <row r="511" spans="4:32" x14ac:dyDescent="0.3">
      <c r="D511" s="31"/>
      <c r="E511" s="103"/>
      <c r="F511" s="103"/>
      <c r="M511" s="103"/>
      <c r="O511" s="103"/>
      <c r="P511" s="103"/>
      <c r="Q511" s="127"/>
      <c r="R511" s="103"/>
      <c r="S511" s="127"/>
      <c r="T511" s="127"/>
      <c r="U511" s="127"/>
      <c r="V511" s="127"/>
      <c r="W511" s="103"/>
      <c r="Y511" s="103"/>
      <c r="AF511" s="103"/>
    </row>
    <row r="512" spans="4:32" x14ac:dyDescent="0.3">
      <c r="D512" s="31"/>
      <c r="E512" s="103"/>
      <c r="F512" s="103"/>
      <c r="M512" s="103"/>
      <c r="O512" s="103"/>
      <c r="P512" s="103"/>
      <c r="Q512" s="127"/>
      <c r="R512" s="103"/>
      <c r="S512" s="127"/>
      <c r="T512" s="127"/>
      <c r="U512" s="127"/>
      <c r="V512" s="127"/>
      <c r="W512" s="103"/>
      <c r="Y512" s="103"/>
      <c r="AF512" s="103"/>
    </row>
    <row r="513" spans="4:32" x14ac:dyDescent="0.3">
      <c r="D513" s="31"/>
      <c r="E513" s="103"/>
      <c r="F513" s="103"/>
      <c r="M513" s="103"/>
      <c r="O513" s="103"/>
      <c r="P513" s="103"/>
      <c r="Q513" s="127"/>
      <c r="R513" s="103"/>
      <c r="S513" s="127"/>
      <c r="T513" s="127"/>
      <c r="U513" s="127"/>
      <c r="V513" s="127"/>
      <c r="W513" s="103"/>
      <c r="Y513" s="103"/>
      <c r="AF513" s="103"/>
    </row>
    <row r="514" spans="4:32" x14ac:dyDescent="0.3">
      <c r="D514" s="31"/>
      <c r="E514" s="103"/>
      <c r="F514" s="103"/>
      <c r="M514" s="103"/>
      <c r="O514" s="103"/>
      <c r="P514" s="103"/>
      <c r="Q514" s="127"/>
      <c r="R514" s="103"/>
      <c r="S514" s="127"/>
      <c r="T514" s="127"/>
      <c r="U514" s="127"/>
      <c r="V514" s="127"/>
      <c r="W514" s="103"/>
      <c r="Y514" s="103"/>
      <c r="AF514" s="103"/>
    </row>
    <row r="515" spans="4:32" x14ac:dyDescent="0.3">
      <c r="D515" s="31"/>
      <c r="E515" s="103"/>
      <c r="F515" s="103"/>
      <c r="M515" s="103"/>
      <c r="O515" s="103"/>
      <c r="P515" s="103"/>
      <c r="Q515" s="127"/>
      <c r="R515" s="103"/>
      <c r="S515" s="127"/>
      <c r="T515" s="127"/>
      <c r="U515" s="127"/>
      <c r="V515" s="127"/>
      <c r="W515" s="103"/>
      <c r="Y515" s="103"/>
      <c r="AF515" s="103"/>
    </row>
    <row r="516" spans="4:32" x14ac:dyDescent="0.3">
      <c r="D516" s="31"/>
      <c r="E516" s="103"/>
      <c r="F516" s="103"/>
      <c r="M516" s="103"/>
      <c r="O516" s="103"/>
      <c r="P516" s="103"/>
      <c r="Q516" s="127"/>
      <c r="R516" s="103"/>
      <c r="S516" s="127"/>
      <c r="T516" s="127"/>
      <c r="U516" s="127"/>
      <c r="V516" s="127"/>
      <c r="W516" s="103"/>
      <c r="Y516" s="103"/>
      <c r="AF516" s="103"/>
    </row>
    <row r="517" spans="4:32" x14ac:dyDescent="0.3">
      <c r="D517" s="31"/>
      <c r="E517" s="103"/>
      <c r="F517" s="103"/>
      <c r="M517" s="103"/>
      <c r="O517" s="103"/>
      <c r="P517" s="103"/>
      <c r="Q517" s="127"/>
      <c r="R517" s="103"/>
      <c r="S517" s="127"/>
      <c r="T517" s="127"/>
      <c r="U517" s="127"/>
      <c r="V517" s="127"/>
      <c r="W517" s="103"/>
      <c r="Y517" s="103"/>
      <c r="AF517" s="103"/>
    </row>
    <row r="518" spans="4:32" x14ac:dyDescent="0.3">
      <c r="D518" s="31"/>
      <c r="E518" s="103"/>
      <c r="F518" s="103"/>
      <c r="M518" s="103"/>
      <c r="O518" s="103"/>
      <c r="P518" s="103"/>
      <c r="Q518" s="127"/>
      <c r="R518" s="103"/>
      <c r="S518" s="127"/>
      <c r="T518" s="127"/>
      <c r="U518" s="127"/>
      <c r="V518" s="127"/>
      <c r="W518" s="103"/>
      <c r="Y518" s="103"/>
      <c r="AF518" s="103"/>
    </row>
    <row r="519" spans="4:32" x14ac:dyDescent="0.3">
      <c r="D519" s="31"/>
      <c r="E519" s="103"/>
      <c r="F519" s="103"/>
      <c r="M519" s="103"/>
      <c r="O519" s="103"/>
      <c r="P519" s="103"/>
      <c r="Q519" s="127"/>
      <c r="R519" s="103"/>
      <c r="S519" s="127"/>
      <c r="T519" s="127"/>
      <c r="U519" s="127"/>
      <c r="V519" s="127"/>
      <c r="W519" s="103"/>
      <c r="Y519" s="103"/>
      <c r="AF519" s="103"/>
    </row>
    <row r="520" spans="4:32" x14ac:dyDescent="0.3">
      <c r="D520" s="31"/>
      <c r="E520" s="103"/>
      <c r="F520" s="103"/>
      <c r="M520" s="103"/>
      <c r="O520" s="103"/>
      <c r="P520" s="103"/>
      <c r="Q520" s="127"/>
      <c r="R520" s="103"/>
      <c r="S520" s="127"/>
      <c r="T520" s="127"/>
      <c r="U520" s="127"/>
      <c r="V520" s="127"/>
      <c r="W520" s="103"/>
      <c r="Y520" s="103"/>
      <c r="AF520" s="103"/>
    </row>
    <row r="521" spans="4:32" x14ac:dyDescent="0.3">
      <c r="D521" s="31"/>
      <c r="E521" s="103"/>
      <c r="F521" s="103"/>
      <c r="M521" s="103"/>
      <c r="O521" s="103"/>
      <c r="P521" s="103"/>
      <c r="Q521" s="127"/>
      <c r="R521" s="103"/>
      <c r="S521" s="127"/>
      <c r="T521" s="127"/>
      <c r="U521" s="127"/>
      <c r="V521" s="127"/>
      <c r="W521" s="103"/>
      <c r="Y521" s="103"/>
      <c r="AF521" s="103"/>
    </row>
    <row r="522" spans="4:32" x14ac:dyDescent="0.3">
      <c r="D522" s="31"/>
      <c r="E522" s="103"/>
      <c r="F522" s="103"/>
      <c r="M522" s="103"/>
      <c r="O522" s="103"/>
      <c r="P522" s="103"/>
      <c r="Q522" s="127"/>
      <c r="R522" s="103"/>
      <c r="S522" s="127"/>
      <c r="T522" s="127"/>
      <c r="U522" s="127"/>
      <c r="V522" s="127"/>
      <c r="W522" s="103"/>
      <c r="Y522" s="103"/>
      <c r="AF522" s="103"/>
    </row>
    <row r="523" spans="4:32" x14ac:dyDescent="0.3">
      <c r="D523" s="31"/>
      <c r="E523" s="103"/>
      <c r="F523" s="103"/>
      <c r="M523" s="103"/>
      <c r="O523" s="103"/>
      <c r="P523" s="103"/>
      <c r="Q523" s="127"/>
      <c r="R523" s="103"/>
      <c r="S523" s="127"/>
      <c r="T523" s="127"/>
      <c r="U523" s="127"/>
      <c r="V523" s="127"/>
      <c r="W523" s="103"/>
      <c r="Y523" s="103"/>
      <c r="AF523" s="103"/>
    </row>
    <row r="524" spans="4:32" x14ac:dyDescent="0.3">
      <c r="D524" s="31"/>
      <c r="E524" s="103"/>
      <c r="F524" s="103"/>
      <c r="M524" s="103"/>
      <c r="O524" s="103"/>
      <c r="P524" s="103"/>
      <c r="Q524" s="127"/>
      <c r="R524" s="103"/>
      <c r="S524" s="127"/>
      <c r="T524" s="127"/>
      <c r="U524" s="127"/>
      <c r="V524" s="127"/>
      <c r="W524" s="103"/>
      <c r="Y524" s="103"/>
      <c r="AF524" s="103"/>
    </row>
    <row r="525" spans="4:32" x14ac:dyDescent="0.3">
      <c r="D525" s="31"/>
      <c r="E525" s="103"/>
      <c r="F525" s="103"/>
      <c r="M525" s="103"/>
      <c r="O525" s="103"/>
      <c r="P525" s="103"/>
      <c r="Q525" s="127"/>
      <c r="R525" s="103"/>
      <c r="S525" s="127"/>
      <c r="T525" s="127"/>
      <c r="U525" s="127"/>
      <c r="V525" s="127"/>
      <c r="W525" s="103"/>
      <c r="Y525" s="103"/>
      <c r="AF525" s="103"/>
    </row>
    <row r="526" spans="4:32" x14ac:dyDescent="0.3">
      <c r="D526" s="31"/>
      <c r="E526" s="103"/>
      <c r="F526" s="103"/>
      <c r="M526" s="103"/>
      <c r="O526" s="103"/>
      <c r="P526" s="103"/>
      <c r="Q526" s="127"/>
      <c r="R526" s="103"/>
      <c r="S526" s="127"/>
      <c r="T526" s="127"/>
      <c r="U526" s="127"/>
      <c r="V526" s="127"/>
      <c r="W526" s="103"/>
      <c r="Y526" s="103"/>
      <c r="AF526" s="103"/>
    </row>
    <row r="527" spans="4:32" x14ac:dyDescent="0.3">
      <c r="D527" s="31"/>
      <c r="E527" s="103"/>
      <c r="F527" s="103"/>
      <c r="M527" s="103"/>
      <c r="O527" s="103"/>
      <c r="P527" s="103"/>
      <c r="Q527" s="127"/>
      <c r="R527" s="103"/>
      <c r="S527" s="127"/>
      <c r="T527" s="127"/>
      <c r="U527" s="127"/>
      <c r="V527" s="127"/>
      <c r="W527" s="103"/>
      <c r="Y527" s="103"/>
      <c r="AF527" s="103"/>
    </row>
    <row r="528" spans="4:32" x14ac:dyDescent="0.3">
      <c r="D528" s="31"/>
      <c r="E528" s="103"/>
      <c r="F528" s="103"/>
      <c r="M528" s="103"/>
      <c r="O528" s="103"/>
      <c r="P528" s="103"/>
      <c r="Q528" s="127"/>
      <c r="R528" s="103"/>
      <c r="S528" s="127"/>
      <c r="T528" s="127"/>
      <c r="U528" s="127"/>
      <c r="V528" s="127"/>
      <c r="W528" s="103"/>
      <c r="Y528" s="103"/>
      <c r="AF528" s="103"/>
    </row>
    <row r="529" spans="4:32" x14ac:dyDescent="0.3">
      <c r="D529" s="31"/>
      <c r="E529" s="103"/>
      <c r="F529" s="103"/>
      <c r="M529" s="103"/>
      <c r="O529" s="103"/>
      <c r="P529" s="103"/>
      <c r="Q529" s="127"/>
      <c r="R529" s="103"/>
      <c r="S529" s="127"/>
      <c r="T529" s="127"/>
      <c r="U529" s="127"/>
      <c r="V529" s="127"/>
      <c r="W529" s="103"/>
      <c r="Y529" s="103"/>
      <c r="AF529" s="103"/>
    </row>
    <row r="530" spans="4:32" x14ac:dyDescent="0.3">
      <c r="D530" s="31"/>
      <c r="E530" s="103"/>
      <c r="F530" s="103"/>
      <c r="M530" s="103"/>
      <c r="O530" s="103"/>
      <c r="P530" s="103"/>
      <c r="Q530" s="127"/>
      <c r="R530" s="103"/>
      <c r="S530" s="127"/>
      <c r="T530" s="127"/>
      <c r="U530" s="127"/>
      <c r="V530" s="127"/>
      <c r="W530" s="103"/>
      <c r="Y530" s="103"/>
      <c r="AF530" s="103"/>
    </row>
    <row r="531" spans="4:32" x14ac:dyDescent="0.3">
      <c r="D531" s="31"/>
      <c r="E531" s="103"/>
      <c r="F531" s="103"/>
      <c r="M531" s="103"/>
      <c r="O531" s="103"/>
      <c r="P531" s="103"/>
      <c r="Q531" s="127"/>
      <c r="R531" s="103"/>
      <c r="S531" s="127"/>
      <c r="T531" s="127"/>
      <c r="U531" s="127"/>
      <c r="V531" s="127"/>
      <c r="W531" s="103"/>
      <c r="Y531" s="103"/>
      <c r="AF531" s="103"/>
    </row>
    <row r="532" spans="4:32" x14ac:dyDescent="0.3">
      <c r="D532" s="31"/>
      <c r="E532" s="103"/>
      <c r="F532" s="103"/>
      <c r="M532" s="103"/>
      <c r="O532" s="103"/>
      <c r="P532" s="103"/>
      <c r="Q532" s="127"/>
      <c r="R532" s="103"/>
      <c r="S532" s="127"/>
      <c r="T532" s="127"/>
      <c r="U532" s="127"/>
      <c r="V532" s="127"/>
      <c r="W532" s="103"/>
      <c r="Y532" s="103"/>
      <c r="AF532" s="103"/>
    </row>
    <row r="533" spans="4:32" x14ac:dyDescent="0.3">
      <c r="D533" s="31"/>
      <c r="E533" s="103"/>
      <c r="F533" s="103"/>
      <c r="M533" s="103"/>
      <c r="O533" s="103"/>
      <c r="P533" s="103"/>
      <c r="Q533" s="127"/>
      <c r="R533" s="103"/>
      <c r="S533" s="127"/>
      <c r="T533" s="127"/>
      <c r="U533" s="127"/>
      <c r="V533" s="127"/>
      <c r="W533" s="103"/>
      <c r="Y533" s="103"/>
      <c r="AF533" s="103"/>
    </row>
    <row r="534" spans="4:32" x14ac:dyDescent="0.3">
      <c r="D534" s="31"/>
      <c r="E534" s="103"/>
      <c r="F534" s="103"/>
      <c r="M534" s="103"/>
      <c r="O534" s="103"/>
      <c r="P534" s="103"/>
      <c r="Q534" s="127"/>
      <c r="R534" s="103"/>
      <c r="S534" s="127"/>
      <c r="T534" s="127"/>
      <c r="U534" s="127"/>
      <c r="V534" s="127"/>
      <c r="W534" s="103"/>
      <c r="Y534" s="103"/>
      <c r="AF534" s="103"/>
    </row>
    <row r="535" spans="4:32" x14ac:dyDescent="0.3">
      <c r="D535" s="31"/>
      <c r="E535" s="103"/>
      <c r="F535" s="103"/>
      <c r="M535" s="103"/>
      <c r="O535" s="103"/>
      <c r="P535" s="103"/>
      <c r="Q535" s="127"/>
      <c r="R535" s="103"/>
      <c r="S535" s="127"/>
      <c r="T535" s="127"/>
      <c r="U535" s="127"/>
      <c r="V535" s="127"/>
      <c r="W535" s="103"/>
      <c r="Y535" s="103"/>
      <c r="AF535" s="103"/>
    </row>
    <row r="536" spans="4:32" x14ac:dyDescent="0.3">
      <c r="D536" s="31"/>
      <c r="E536" s="103"/>
      <c r="F536" s="103"/>
      <c r="M536" s="103"/>
      <c r="O536" s="103"/>
      <c r="P536" s="103"/>
      <c r="Q536" s="127"/>
      <c r="R536" s="103"/>
      <c r="S536" s="127"/>
      <c r="T536" s="127"/>
      <c r="U536" s="127"/>
      <c r="V536" s="127"/>
      <c r="W536" s="103"/>
      <c r="Y536" s="103"/>
      <c r="AF536" s="103"/>
    </row>
    <row r="537" spans="4:32" x14ac:dyDescent="0.3">
      <c r="D537" s="31"/>
      <c r="E537" s="103"/>
      <c r="F537" s="103"/>
      <c r="M537" s="103"/>
      <c r="O537" s="103"/>
      <c r="P537" s="103"/>
      <c r="Q537" s="127"/>
      <c r="R537" s="103"/>
      <c r="S537" s="127"/>
      <c r="T537" s="127"/>
      <c r="U537" s="127"/>
      <c r="V537" s="127"/>
      <c r="W537" s="103"/>
      <c r="Y537" s="103"/>
      <c r="AF537" s="103"/>
    </row>
    <row r="538" spans="4:32" x14ac:dyDescent="0.3">
      <c r="D538" s="31"/>
      <c r="E538" s="103"/>
      <c r="F538" s="103"/>
      <c r="M538" s="103"/>
      <c r="O538" s="103"/>
      <c r="P538" s="103"/>
      <c r="Q538" s="127"/>
      <c r="R538" s="103"/>
      <c r="S538" s="127"/>
      <c r="T538" s="127"/>
      <c r="U538" s="127"/>
      <c r="V538" s="127"/>
      <c r="W538" s="103"/>
      <c r="Y538" s="103"/>
      <c r="AF538" s="103"/>
    </row>
    <row r="539" spans="4:32" x14ac:dyDescent="0.3">
      <c r="D539" s="31"/>
      <c r="E539" s="103"/>
      <c r="F539" s="103"/>
      <c r="M539" s="103"/>
      <c r="O539" s="103"/>
      <c r="P539" s="103"/>
      <c r="Q539" s="127"/>
      <c r="R539" s="103"/>
      <c r="S539" s="127"/>
      <c r="T539" s="127"/>
      <c r="U539" s="127"/>
      <c r="V539" s="127"/>
      <c r="W539" s="103"/>
      <c r="Y539" s="103"/>
      <c r="AF539" s="103"/>
    </row>
    <row r="540" spans="4:32" x14ac:dyDescent="0.3">
      <c r="D540" s="31"/>
      <c r="E540" s="103"/>
      <c r="F540" s="103"/>
      <c r="M540" s="103"/>
      <c r="O540" s="103"/>
      <c r="P540" s="103"/>
      <c r="Q540" s="127"/>
      <c r="R540" s="103"/>
      <c r="S540" s="127"/>
      <c r="T540" s="127"/>
      <c r="U540" s="127"/>
      <c r="V540" s="127"/>
      <c r="W540" s="103"/>
      <c r="Y540" s="103"/>
      <c r="AF540" s="103"/>
    </row>
    <row r="541" spans="4:32" x14ac:dyDescent="0.3">
      <c r="D541" s="31"/>
      <c r="E541" s="103"/>
      <c r="F541" s="103"/>
      <c r="M541" s="103"/>
      <c r="O541" s="103"/>
      <c r="P541" s="103"/>
      <c r="Q541" s="127"/>
      <c r="R541" s="103"/>
      <c r="S541" s="127"/>
      <c r="T541" s="127"/>
      <c r="U541" s="127"/>
      <c r="V541" s="127"/>
      <c r="W541" s="103"/>
      <c r="Y541" s="103"/>
      <c r="AF541" s="103"/>
    </row>
    <row r="542" spans="4:32" x14ac:dyDescent="0.3">
      <c r="D542" s="31"/>
      <c r="E542" s="103"/>
      <c r="F542" s="103"/>
      <c r="M542" s="103"/>
      <c r="O542" s="103"/>
      <c r="P542" s="103"/>
      <c r="Q542" s="127"/>
      <c r="R542" s="103"/>
      <c r="S542" s="127"/>
      <c r="T542" s="127"/>
      <c r="U542" s="127"/>
      <c r="V542" s="127"/>
      <c r="W542" s="103"/>
      <c r="Y542" s="103"/>
      <c r="AF542" s="103"/>
    </row>
    <row r="543" spans="4:32" x14ac:dyDescent="0.3">
      <c r="D543" s="31"/>
      <c r="E543" s="103"/>
      <c r="F543" s="103"/>
      <c r="M543" s="103"/>
      <c r="O543" s="103"/>
      <c r="P543" s="103"/>
      <c r="Q543" s="127"/>
      <c r="R543" s="103"/>
      <c r="S543" s="127"/>
      <c r="T543" s="127"/>
      <c r="U543" s="127"/>
      <c r="V543" s="127"/>
      <c r="W543" s="103"/>
      <c r="Y543" s="103"/>
      <c r="AF543" s="103"/>
    </row>
    <row r="544" spans="4:32" x14ac:dyDescent="0.3">
      <c r="D544" s="31"/>
      <c r="E544" s="103"/>
      <c r="F544" s="103"/>
      <c r="M544" s="103"/>
      <c r="O544" s="103"/>
      <c r="P544" s="103"/>
      <c r="Q544" s="127"/>
      <c r="R544" s="103"/>
      <c r="S544" s="127"/>
      <c r="T544" s="127"/>
      <c r="U544" s="127"/>
      <c r="V544" s="127"/>
      <c r="W544" s="103"/>
      <c r="Y544" s="103"/>
      <c r="AF544" s="103"/>
    </row>
    <row r="545" spans="4:32" x14ac:dyDescent="0.3">
      <c r="D545" s="31"/>
      <c r="E545" s="103"/>
      <c r="F545" s="103"/>
      <c r="M545" s="103"/>
      <c r="O545" s="103"/>
      <c r="P545" s="103"/>
      <c r="Q545" s="127"/>
      <c r="R545" s="103"/>
      <c r="S545" s="127"/>
      <c r="T545" s="127"/>
      <c r="U545" s="127"/>
      <c r="V545" s="127"/>
      <c r="W545" s="103"/>
      <c r="Y545" s="103"/>
      <c r="AF545" s="103"/>
    </row>
    <row r="546" spans="4:32" x14ac:dyDescent="0.3">
      <c r="D546" s="31"/>
      <c r="E546" s="103"/>
      <c r="F546" s="103"/>
      <c r="M546" s="103"/>
      <c r="O546" s="103"/>
      <c r="P546" s="103"/>
      <c r="Q546" s="127"/>
      <c r="R546" s="103"/>
      <c r="S546" s="127"/>
      <c r="T546" s="127"/>
      <c r="U546" s="127"/>
      <c r="V546" s="127"/>
      <c r="W546" s="103"/>
      <c r="Y546" s="103"/>
      <c r="AF546" s="103"/>
    </row>
    <row r="547" spans="4:32" x14ac:dyDescent="0.3">
      <c r="D547" s="31"/>
      <c r="E547" s="103"/>
      <c r="F547" s="103"/>
      <c r="M547" s="103"/>
      <c r="O547" s="103"/>
      <c r="P547" s="103"/>
      <c r="Q547" s="127"/>
      <c r="R547" s="103"/>
      <c r="S547" s="127"/>
      <c r="T547" s="127"/>
      <c r="U547" s="127"/>
      <c r="V547" s="127"/>
      <c r="W547" s="103"/>
      <c r="Y547" s="103"/>
      <c r="AF547" s="103"/>
    </row>
    <row r="548" spans="4:32" x14ac:dyDescent="0.3">
      <c r="D548" s="31"/>
      <c r="E548" s="103"/>
      <c r="F548" s="103"/>
      <c r="M548" s="103"/>
      <c r="O548" s="103"/>
      <c r="P548" s="103"/>
      <c r="Q548" s="127"/>
      <c r="R548" s="103"/>
      <c r="S548" s="127"/>
      <c r="T548" s="127"/>
      <c r="U548" s="127"/>
      <c r="V548" s="127"/>
      <c r="W548" s="103"/>
      <c r="Y548" s="103"/>
      <c r="AF548" s="103"/>
    </row>
    <row r="549" spans="4:32" x14ac:dyDescent="0.3">
      <c r="D549" s="31"/>
      <c r="E549" s="103"/>
      <c r="F549" s="103"/>
      <c r="M549" s="103"/>
      <c r="O549" s="103"/>
      <c r="P549" s="103"/>
      <c r="Q549" s="127"/>
      <c r="R549" s="103"/>
      <c r="S549" s="127"/>
      <c r="T549" s="127"/>
      <c r="U549" s="127"/>
      <c r="V549" s="127"/>
      <c r="W549" s="103"/>
      <c r="Y549" s="103"/>
      <c r="AF549" s="103"/>
    </row>
    <row r="550" spans="4:32" x14ac:dyDescent="0.3">
      <c r="D550" s="31"/>
      <c r="E550" s="103"/>
      <c r="F550" s="103"/>
      <c r="M550" s="103"/>
      <c r="O550" s="103"/>
      <c r="P550" s="103"/>
      <c r="Q550" s="127"/>
      <c r="R550" s="103"/>
      <c r="S550" s="127"/>
      <c r="T550" s="127"/>
      <c r="U550" s="127"/>
      <c r="V550" s="127"/>
      <c r="W550" s="103"/>
      <c r="Y550" s="103"/>
      <c r="AF550" s="103"/>
    </row>
    <row r="551" spans="4:32" x14ac:dyDescent="0.3">
      <c r="D551" s="31"/>
      <c r="E551" s="103"/>
      <c r="F551" s="103"/>
      <c r="M551" s="103"/>
      <c r="O551" s="103"/>
      <c r="P551" s="103"/>
      <c r="Q551" s="127"/>
      <c r="R551" s="103"/>
      <c r="S551" s="127"/>
      <c r="T551" s="127"/>
      <c r="U551" s="127"/>
      <c r="V551" s="127"/>
      <c r="W551" s="103"/>
      <c r="Y551" s="103"/>
      <c r="AF551" s="103"/>
    </row>
    <row r="552" spans="4:32" x14ac:dyDescent="0.3">
      <c r="D552" s="31"/>
      <c r="E552" s="103"/>
      <c r="F552" s="103"/>
      <c r="M552" s="103"/>
      <c r="O552" s="103"/>
      <c r="P552" s="103"/>
      <c r="Q552" s="127"/>
      <c r="R552" s="103"/>
      <c r="S552" s="127"/>
      <c r="T552" s="127"/>
      <c r="U552" s="127"/>
      <c r="V552" s="127"/>
      <c r="W552" s="103"/>
      <c r="Y552" s="103"/>
      <c r="AF552" s="103"/>
    </row>
    <row r="553" spans="4:32" x14ac:dyDescent="0.3">
      <c r="D553" s="31"/>
      <c r="E553" s="103"/>
      <c r="F553" s="103"/>
      <c r="M553" s="103"/>
      <c r="O553" s="103"/>
      <c r="P553" s="103"/>
      <c r="Q553" s="127"/>
      <c r="R553" s="103"/>
      <c r="S553" s="127"/>
      <c r="T553" s="127"/>
      <c r="U553" s="127"/>
      <c r="V553" s="127"/>
      <c r="W553" s="103"/>
      <c r="Y553" s="103"/>
      <c r="AF553" s="103"/>
    </row>
    <row r="554" spans="4:32" x14ac:dyDescent="0.3">
      <c r="D554" s="31"/>
      <c r="E554" s="103"/>
      <c r="F554" s="103"/>
      <c r="M554" s="103"/>
      <c r="O554" s="103"/>
      <c r="P554" s="103"/>
      <c r="Q554" s="127"/>
      <c r="R554" s="103"/>
      <c r="S554" s="127"/>
      <c r="T554" s="127"/>
      <c r="U554" s="127"/>
      <c r="V554" s="127"/>
      <c r="W554" s="103"/>
      <c r="Y554" s="103"/>
      <c r="AF554" s="103"/>
    </row>
    <row r="555" spans="4:32" x14ac:dyDescent="0.3">
      <c r="D555" s="31"/>
      <c r="E555" s="103"/>
      <c r="F555" s="103"/>
      <c r="M555" s="103"/>
      <c r="O555" s="103"/>
      <c r="P555" s="103"/>
      <c r="Q555" s="127"/>
      <c r="R555" s="103"/>
      <c r="S555" s="127"/>
      <c r="T555" s="127"/>
      <c r="U555" s="127"/>
      <c r="V555" s="127"/>
      <c r="W555" s="103"/>
      <c r="Y555" s="103"/>
      <c r="AF555" s="103"/>
    </row>
    <row r="556" spans="4:32" x14ac:dyDescent="0.3">
      <c r="D556" s="31"/>
      <c r="E556" s="103"/>
      <c r="F556" s="103"/>
      <c r="M556" s="103"/>
      <c r="O556" s="103"/>
      <c r="P556" s="103"/>
      <c r="Q556" s="127"/>
      <c r="R556" s="103"/>
      <c r="S556" s="127"/>
      <c r="T556" s="127"/>
      <c r="U556" s="127"/>
      <c r="V556" s="127"/>
      <c r="W556" s="103"/>
      <c r="Y556" s="103"/>
      <c r="AF556" s="103"/>
    </row>
    <row r="557" spans="4:32" x14ac:dyDescent="0.3">
      <c r="D557" s="31"/>
      <c r="E557" s="103"/>
      <c r="F557" s="103"/>
      <c r="M557" s="103"/>
      <c r="O557" s="103"/>
      <c r="P557" s="103"/>
      <c r="Q557" s="127"/>
      <c r="R557" s="103"/>
      <c r="S557" s="127"/>
      <c r="T557" s="127"/>
      <c r="U557" s="127"/>
      <c r="V557" s="127"/>
      <c r="W557" s="103"/>
      <c r="Y557" s="103"/>
      <c r="AF557" s="103"/>
    </row>
    <row r="558" spans="4:32" x14ac:dyDescent="0.3">
      <c r="D558" s="31"/>
      <c r="E558" s="103"/>
      <c r="F558" s="103"/>
      <c r="M558" s="103"/>
      <c r="O558" s="103"/>
      <c r="P558" s="103"/>
      <c r="Q558" s="127"/>
      <c r="R558" s="103"/>
      <c r="S558" s="127"/>
      <c r="T558" s="127"/>
      <c r="U558" s="127"/>
      <c r="V558" s="127"/>
      <c r="W558" s="103"/>
      <c r="Y558" s="103"/>
      <c r="AF558" s="103"/>
    </row>
    <row r="559" spans="4:32" x14ac:dyDescent="0.3">
      <c r="D559" s="31"/>
      <c r="E559" s="103"/>
      <c r="F559" s="103"/>
      <c r="M559" s="103"/>
      <c r="O559" s="103"/>
      <c r="P559" s="103"/>
      <c r="Q559" s="127"/>
      <c r="R559" s="103"/>
      <c r="S559" s="127"/>
      <c r="T559" s="127"/>
      <c r="U559" s="127"/>
      <c r="V559" s="127"/>
      <c r="W559" s="103"/>
      <c r="Y559" s="103"/>
      <c r="AF559" s="103"/>
    </row>
    <row r="560" spans="4:32" x14ac:dyDescent="0.3">
      <c r="D560" s="31"/>
      <c r="E560" s="103"/>
      <c r="F560" s="103"/>
      <c r="M560" s="103"/>
      <c r="O560" s="103"/>
      <c r="P560" s="103"/>
      <c r="Q560" s="127"/>
      <c r="R560" s="103"/>
      <c r="S560" s="127"/>
      <c r="T560" s="127"/>
      <c r="U560" s="127"/>
      <c r="V560" s="127"/>
      <c r="W560" s="103"/>
      <c r="Y560" s="103"/>
      <c r="AF560" s="103"/>
    </row>
    <row r="561" spans="4:32" x14ac:dyDescent="0.3">
      <c r="D561" s="31"/>
      <c r="E561" s="103"/>
      <c r="F561" s="103"/>
      <c r="M561" s="103"/>
      <c r="O561" s="103"/>
      <c r="P561" s="103"/>
      <c r="Q561" s="127"/>
      <c r="R561" s="103"/>
      <c r="S561" s="127"/>
      <c r="T561" s="127"/>
      <c r="U561" s="127"/>
      <c r="V561" s="127"/>
      <c r="W561" s="103"/>
      <c r="Y561" s="103"/>
      <c r="AF561" s="103"/>
    </row>
    <row r="562" spans="4:32" x14ac:dyDescent="0.3">
      <c r="D562" s="31"/>
      <c r="E562" s="103"/>
      <c r="F562" s="103"/>
      <c r="M562" s="103"/>
      <c r="O562" s="103"/>
      <c r="P562" s="103"/>
      <c r="Q562" s="127"/>
      <c r="R562" s="103"/>
      <c r="S562" s="127"/>
      <c r="T562" s="127"/>
      <c r="U562" s="127"/>
      <c r="V562" s="127"/>
      <c r="W562" s="103"/>
      <c r="Y562" s="103"/>
      <c r="AF562" s="103"/>
    </row>
    <row r="563" spans="4:32" x14ac:dyDescent="0.3">
      <c r="D563" s="31"/>
      <c r="E563" s="103"/>
      <c r="F563" s="103"/>
      <c r="M563" s="103"/>
      <c r="O563" s="103"/>
      <c r="P563" s="103"/>
      <c r="Q563" s="127"/>
      <c r="R563" s="103"/>
      <c r="S563" s="127"/>
      <c r="T563" s="127"/>
      <c r="U563" s="127"/>
      <c r="V563" s="127"/>
      <c r="W563" s="103"/>
      <c r="Y563" s="103"/>
      <c r="AF563" s="103"/>
    </row>
    <row r="564" spans="4:32" x14ac:dyDescent="0.3">
      <c r="D564" s="31"/>
      <c r="E564" s="103"/>
      <c r="F564" s="103"/>
      <c r="M564" s="103"/>
      <c r="O564" s="103"/>
      <c r="P564" s="103"/>
      <c r="Q564" s="127"/>
      <c r="R564" s="103"/>
      <c r="S564" s="127"/>
      <c r="T564" s="127"/>
      <c r="U564" s="127"/>
      <c r="V564" s="127"/>
      <c r="W564" s="103"/>
      <c r="Y564" s="103"/>
      <c r="AF564" s="103"/>
    </row>
    <row r="565" spans="4:32" x14ac:dyDescent="0.3">
      <c r="D565" s="31"/>
      <c r="E565" s="103"/>
      <c r="F565" s="103"/>
      <c r="M565" s="103"/>
      <c r="O565" s="103"/>
      <c r="P565" s="103"/>
      <c r="Q565" s="127"/>
      <c r="R565" s="103"/>
      <c r="S565" s="127"/>
      <c r="T565" s="127"/>
      <c r="U565" s="127"/>
      <c r="V565" s="127"/>
      <c r="W565" s="103"/>
      <c r="Y565" s="103"/>
      <c r="AF565" s="103"/>
    </row>
    <row r="566" spans="4:32" x14ac:dyDescent="0.3">
      <c r="D566" s="31"/>
      <c r="E566" s="103"/>
      <c r="F566" s="103"/>
      <c r="M566" s="103"/>
      <c r="O566" s="103"/>
      <c r="P566" s="103"/>
      <c r="Q566" s="127"/>
      <c r="R566" s="103"/>
      <c r="S566" s="127"/>
      <c r="T566" s="127"/>
      <c r="U566" s="127"/>
      <c r="V566" s="127"/>
      <c r="W566" s="103"/>
      <c r="Y566" s="103"/>
      <c r="AF566" s="103"/>
    </row>
    <row r="567" spans="4:32" x14ac:dyDescent="0.3">
      <c r="D567" s="31"/>
      <c r="E567" s="103"/>
      <c r="F567" s="103"/>
      <c r="M567" s="103"/>
      <c r="O567" s="103"/>
      <c r="P567" s="103"/>
      <c r="Q567" s="127"/>
      <c r="R567" s="103"/>
      <c r="S567" s="127"/>
      <c r="T567" s="127"/>
      <c r="U567" s="127"/>
      <c r="V567" s="127"/>
      <c r="W567" s="103"/>
      <c r="Y567" s="103"/>
      <c r="AF567" s="103"/>
    </row>
    <row r="568" spans="4:32" x14ac:dyDescent="0.3">
      <c r="D568" s="31"/>
      <c r="E568" s="103"/>
      <c r="F568" s="103"/>
      <c r="M568" s="103"/>
      <c r="O568" s="103"/>
      <c r="P568" s="103"/>
      <c r="Q568" s="127"/>
      <c r="R568" s="103"/>
      <c r="S568" s="127"/>
      <c r="T568" s="127"/>
      <c r="U568" s="127"/>
      <c r="V568" s="127"/>
      <c r="W568" s="103"/>
      <c r="Y568" s="103"/>
      <c r="AF568" s="103"/>
    </row>
    <row r="569" spans="4:32" x14ac:dyDescent="0.3">
      <c r="D569" s="31"/>
      <c r="E569" s="103"/>
      <c r="F569" s="103"/>
      <c r="M569" s="103"/>
      <c r="O569" s="103"/>
      <c r="P569" s="103"/>
      <c r="Q569" s="127"/>
      <c r="R569" s="103"/>
      <c r="S569" s="127"/>
      <c r="T569" s="127"/>
      <c r="U569" s="127"/>
      <c r="V569" s="127"/>
      <c r="W569" s="103"/>
      <c r="Y569" s="103"/>
      <c r="AF569" s="103"/>
    </row>
    <row r="570" spans="4:32" x14ac:dyDescent="0.3">
      <c r="D570" s="31"/>
      <c r="E570" s="103"/>
      <c r="F570" s="103"/>
      <c r="M570" s="103"/>
      <c r="O570" s="103"/>
      <c r="P570" s="103"/>
      <c r="Q570" s="127"/>
      <c r="R570" s="103"/>
      <c r="S570" s="127"/>
      <c r="T570" s="127"/>
      <c r="U570" s="127"/>
      <c r="V570" s="127"/>
      <c r="W570" s="103"/>
      <c r="Y570" s="103"/>
      <c r="AF570" s="103"/>
    </row>
    <row r="571" spans="4:32" x14ac:dyDescent="0.3">
      <c r="D571" s="31"/>
      <c r="E571" s="103"/>
      <c r="F571" s="103"/>
      <c r="M571" s="103"/>
      <c r="O571" s="103"/>
      <c r="P571" s="103"/>
      <c r="Q571" s="127"/>
      <c r="R571" s="103"/>
      <c r="S571" s="127"/>
      <c r="T571" s="127"/>
      <c r="U571" s="127"/>
      <c r="V571" s="127"/>
      <c r="W571" s="103"/>
      <c r="Y571" s="103"/>
      <c r="AF571" s="103"/>
    </row>
    <row r="572" spans="4:32" x14ac:dyDescent="0.3">
      <c r="D572" s="31"/>
      <c r="E572" s="103"/>
      <c r="F572" s="103"/>
      <c r="M572" s="103"/>
      <c r="O572" s="103"/>
      <c r="P572" s="103"/>
      <c r="Q572" s="127"/>
      <c r="R572" s="103"/>
      <c r="S572" s="127"/>
      <c r="T572" s="127"/>
      <c r="U572" s="127"/>
      <c r="V572" s="127"/>
      <c r="W572" s="103"/>
      <c r="Y572" s="103"/>
      <c r="AF572" s="103"/>
    </row>
    <row r="573" spans="4:32" x14ac:dyDescent="0.3">
      <c r="D573" s="31"/>
      <c r="E573" s="103"/>
      <c r="F573" s="103"/>
      <c r="M573" s="103"/>
      <c r="O573" s="103"/>
      <c r="P573" s="103"/>
      <c r="Q573" s="127"/>
      <c r="R573" s="103"/>
      <c r="S573" s="127"/>
      <c r="T573" s="127"/>
      <c r="U573" s="127"/>
      <c r="V573" s="127"/>
      <c r="W573" s="103"/>
      <c r="Y573" s="103"/>
      <c r="AF573" s="103"/>
    </row>
    <row r="574" spans="4:32" x14ac:dyDescent="0.3">
      <c r="D574" s="31"/>
      <c r="E574" s="103"/>
      <c r="F574" s="103"/>
      <c r="M574" s="103"/>
      <c r="O574" s="103"/>
      <c r="P574" s="103"/>
      <c r="Q574" s="127"/>
      <c r="R574" s="103"/>
      <c r="S574" s="127"/>
      <c r="T574" s="127"/>
      <c r="U574" s="127"/>
      <c r="V574" s="127"/>
      <c r="W574" s="103"/>
      <c r="Y574" s="103"/>
      <c r="AF574" s="103"/>
    </row>
    <row r="575" spans="4:32" x14ac:dyDescent="0.3">
      <c r="D575" s="31"/>
      <c r="E575" s="103"/>
      <c r="F575" s="103"/>
      <c r="M575" s="103"/>
      <c r="O575" s="103"/>
      <c r="P575" s="103"/>
      <c r="Q575" s="127"/>
      <c r="R575" s="103"/>
      <c r="S575" s="127"/>
      <c r="T575" s="127"/>
      <c r="U575" s="127"/>
      <c r="V575" s="127"/>
      <c r="W575" s="103"/>
      <c r="Y575" s="103"/>
      <c r="AF575" s="103"/>
    </row>
    <row r="576" spans="4:32" x14ac:dyDescent="0.3">
      <c r="D576" s="31"/>
      <c r="E576" s="103"/>
      <c r="F576" s="103"/>
      <c r="M576" s="103"/>
      <c r="O576" s="103"/>
      <c r="P576" s="103"/>
      <c r="Q576" s="127"/>
      <c r="R576" s="103"/>
      <c r="S576" s="127"/>
      <c r="T576" s="127"/>
      <c r="U576" s="127"/>
      <c r="V576" s="127"/>
      <c r="W576" s="103"/>
      <c r="Y576" s="103"/>
      <c r="AF576" s="103"/>
    </row>
    <row r="577" spans="4:32" x14ac:dyDescent="0.3">
      <c r="D577" s="31"/>
      <c r="E577" s="103"/>
      <c r="F577" s="103"/>
      <c r="M577" s="103"/>
      <c r="O577" s="103"/>
      <c r="P577" s="103"/>
      <c r="Q577" s="127"/>
      <c r="R577" s="103"/>
      <c r="S577" s="127"/>
      <c r="T577" s="127"/>
      <c r="U577" s="127"/>
      <c r="V577" s="127"/>
      <c r="W577" s="103"/>
      <c r="Y577" s="103"/>
      <c r="AF577" s="103"/>
    </row>
    <row r="578" spans="4:32" x14ac:dyDescent="0.3">
      <c r="D578" s="31"/>
      <c r="E578" s="103"/>
      <c r="F578" s="103"/>
      <c r="M578" s="103"/>
      <c r="O578" s="103"/>
      <c r="P578" s="103"/>
      <c r="Q578" s="127"/>
      <c r="R578" s="103"/>
      <c r="S578" s="127"/>
      <c r="T578" s="127"/>
      <c r="U578" s="127"/>
      <c r="V578" s="127"/>
      <c r="W578" s="103"/>
      <c r="Y578" s="103"/>
      <c r="AF578" s="103"/>
    </row>
    <row r="579" spans="4:32" x14ac:dyDescent="0.3">
      <c r="D579" s="31"/>
      <c r="E579" s="103"/>
      <c r="F579" s="103"/>
      <c r="M579" s="103"/>
      <c r="O579" s="103"/>
      <c r="P579" s="103"/>
      <c r="Q579" s="127"/>
      <c r="R579" s="103"/>
      <c r="S579" s="127"/>
      <c r="T579" s="127"/>
      <c r="U579" s="127"/>
      <c r="V579" s="127"/>
      <c r="W579" s="103"/>
      <c r="Y579" s="103"/>
      <c r="AF579" s="103"/>
    </row>
    <row r="580" spans="4:32" x14ac:dyDescent="0.3">
      <c r="D580" s="31"/>
      <c r="E580" s="103"/>
      <c r="F580" s="103"/>
      <c r="M580" s="103"/>
      <c r="O580" s="103"/>
      <c r="P580" s="103"/>
      <c r="Q580" s="127"/>
      <c r="R580" s="103"/>
      <c r="S580" s="127"/>
      <c r="T580" s="127"/>
      <c r="U580" s="127"/>
      <c r="V580" s="127"/>
      <c r="W580" s="103"/>
      <c r="Y580" s="103"/>
      <c r="AF580" s="103"/>
    </row>
    <row r="581" spans="4:32" x14ac:dyDescent="0.3">
      <c r="D581" s="31"/>
      <c r="E581" s="103"/>
      <c r="F581" s="103"/>
      <c r="M581" s="103"/>
      <c r="O581" s="103"/>
      <c r="P581" s="103"/>
      <c r="Q581" s="127"/>
      <c r="R581" s="103"/>
      <c r="S581" s="127"/>
      <c r="T581" s="127"/>
      <c r="U581" s="127"/>
      <c r="V581" s="127"/>
      <c r="W581" s="103"/>
      <c r="Y581" s="103"/>
      <c r="AF581" s="103"/>
    </row>
    <row r="582" spans="4:32" x14ac:dyDescent="0.3">
      <c r="D582" s="31"/>
      <c r="E582" s="103"/>
      <c r="F582" s="103"/>
      <c r="M582" s="103"/>
      <c r="O582" s="103"/>
      <c r="P582" s="103"/>
      <c r="Q582" s="127"/>
      <c r="R582" s="103"/>
      <c r="S582" s="127"/>
      <c r="T582" s="127"/>
      <c r="U582" s="127"/>
      <c r="V582" s="127"/>
      <c r="W582" s="103"/>
      <c r="Y582" s="103"/>
      <c r="AF582" s="103"/>
    </row>
    <row r="583" spans="4:32" x14ac:dyDescent="0.3">
      <c r="D583" s="31"/>
      <c r="E583" s="103"/>
      <c r="F583" s="103"/>
      <c r="M583" s="103"/>
      <c r="O583" s="103"/>
      <c r="P583" s="103"/>
      <c r="Q583" s="127"/>
      <c r="R583" s="103"/>
      <c r="S583" s="127"/>
      <c r="T583" s="127"/>
      <c r="U583" s="127"/>
      <c r="V583" s="127"/>
      <c r="W583" s="103"/>
      <c r="Y583" s="103"/>
      <c r="AF583" s="103"/>
    </row>
    <row r="584" spans="4:32" x14ac:dyDescent="0.3">
      <c r="D584" s="31"/>
      <c r="E584" s="103"/>
      <c r="F584" s="103"/>
      <c r="M584" s="103"/>
      <c r="O584" s="103"/>
      <c r="P584" s="103"/>
      <c r="Q584" s="127"/>
      <c r="R584" s="103"/>
      <c r="S584" s="127"/>
      <c r="T584" s="127"/>
      <c r="U584" s="127"/>
      <c r="V584" s="127"/>
      <c r="W584" s="103"/>
      <c r="Y584" s="103"/>
      <c r="AF584" s="103"/>
    </row>
    <row r="585" spans="4:32" x14ac:dyDescent="0.3">
      <c r="D585" s="31"/>
      <c r="E585" s="103"/>
      <c r="F585" s="103"/>
      <c r="M585" s="103"/>
      <c r="O585" s="103"/>
      <c r="P585" s="103"/>
      <c r="Q585" s="127"/>
      <c r="R585" s="103"/>
      <c r="S585" s="127"/>
      <c r="T585" s="127"/>
      <c r="U585" s="127"/>
      <c r="V585" s="127"/>
      <c r="W585" s="103"/>
      <c r="Y585" s="103"/>
      <c r="AF585" s="103"/>
    </row>
    <row r="586" spans="4:32" x14ac:dyDescent="0.3">
      <c r="D586" s="31"/>
      <c r="E586" s="103"/>
      <c r="F586" s="103"/>
      <c r="M586" s="103"/>
      <c r="O586" s="103"/>
      <c r="P586" s="103"/>
      <c r="Q586" s="127"/>
      <c r="R586" s="103"/>
      <c r="S586" s="127"/>
      <c r="T586" s="127"/>
      <c r="U586" s="127"/>
      <c r="V586" s="127"/>
      <c r="W586" s="103"/>
      <c r="Y586" s="103"/>
      <c r="AF586" s="103"/>
    </row>
    <row r="587" spans="4:32" x14ac:dyDescent="0.3">
      <c r="D587" s="31"/>
      <c r="E587" s="103"/>
      <c r="F587" s="103"/>
      <c r="M587" s="103"/>
      <c r="O587" s="103"/>
      <c r="P587" s="103"/>
      <c r="Q587" s="127"/>
      <c r="R587" s="103"/>
      <c r="S587" s="127"/>
      <c r="T587" s="127"/>
      <c r="U587" s="127"/>
      <c r="V587" s="127"/>
      <c r="W587" s="103"/>
      <c r="Y587" s="103"/>
      <c r="AF587" s="103"/>
    </row>
    <row r="588" spans="4:32" x14ac:dyDescent="0.3">
      <c r="D588" s="31"/>
      <c r="E588" s="103"/>
      <c r="F588" s="103"/>
      <c r="M588" s="103"/>
      <c r="O588" s="103"/>
      <c r="P588" s="103"/>
      <c r="Q588" s="127"/>
      <c r="R588" s="103"/>
      <c r="S588" s="127"/>
      <c r="T588" s="127"/>
      <c r="U588" s="127"/>
      <c r="V588" s="127"/>
      <c r="W588" s="103"/>
      <c r="Y588" s="103"/>
      <c r="AF588" s="103"/>
    </row>
    <row r="589" spans="4:32" x14ac:dyDescent="0.3">
      <c r="D589" s="31"/>
      <c r="E589" s="103"/>
      <c r="F589" s="103"/>
      <c r="M589" s="103"/>
      <c r="O589" s="103"/>
      <c r="P589" s="103"/>
      <c r="Q589" s="127"/>
      <c r="R589" s="103"/>
      <c r="S589" s="127"/>
      <c r="T589" s="127"/>
      <c r="U589" s="127"/>
      <c r="V589" s="127"/>
      <c r="W589" s="103"/>
      <c r="Y589" s="103"/>
      <c r="AF589" s="103"/>
    </row>
    <row r="590" spans="4:32" x14ac:dyDescent="0.3">
      <c r="D590" s="31"/>
      <c r="E590" s="103"/>
      <c r="F590" s="103"/>
      <c r="M590" s="103"/>
      <c r="O590" s="103"/>
      <c r="P590" s="103"/>
      <c r="Q590" s="127"/>
      <c r="R590" s="103"/>
      <c r="S590" s="127"/>
      <c r="T590" s="127"/>
      <c r="U590" s="127"/>
      <c r="V590" s="127"/>
      <c r="W590" s="103"/>
      <c r="Y590" s="103"/>
      <c r="AF590" s="103"/>
    </row>
    <row r="591" spans="4:32" x14ac:dyDescent="0.3">
      <c r="D591" s="31"/>
      <c r="E591" s="103"/>
      <c r="F591" s="103"/>
      <c r="M591" s="103"/>
      <c r="O591" s="103"/>
      <c r="P591" s="103"/>
      <c r="Q591" s="127"/>
      <c r="R591" s="103"/>
      <c r="S591" s="127"/>
      <c r="T591" s="127"/>
      <c r="U591" s="127"/>
      <c r="V591" s="127"/>
      <c r="W591" s="103"/>
      <c r="Y591" s="103"/>
      <c r="AF591" s="103"/>
    </row>
    <row r="592" spans="4:32" x14ac:dyDescent="0.3">
      <c r="D592" s="31"/>
      <c r="E592" s="103"/>
      <c r="F592" s="103"/>
      <c r="M592" s="103"/>
      <c r="O592" s="103"/>
      <c r="P592" s="103"/>
      <c r="Q592" s="127"/>
      <c r="R592" s="103"/>
      <c r="S592" s="127"/>
      <c r="T592" s="127"/>
      <c r="U592" s="127"/>
      <c r="V592" s="127"/>
      <c r="W592" s="103"/>
      <c r="Y592" s="103"/>
      <c r="AF592" s="103"/>
    </row>
    <row r="593" spans="4:32" x14ac:dyDescent="0.3">
      <c r="D593" s="31"/>
      <c r="E593" s="103"/>
      <c r="F593" s="103"/>
      <c r="M593" s="103"/>
      <c r="O593" s="103"/>
      <c r="P593" s="103"/>
      <c r="Q593" s="127"/>
      <c r="R593" s="103"/>
      <c r="S593" s="127"/>
      <c r="T593" s="127"/>
      <c r="U593" s="127"/>
      <c r="V593" s="127"/>
      <c r="W593" s="103"/>
      <c r="Y593" s="103"/>
      <c r="AF593" s="103"/>
    </row>
    <row r="594" spans="4:32" x14ac:dyDescent="0.3">
      <c r="D594" s="31"/>
      <c r="E594" s="103"/>
      <c r="F594" s="103"/>
      <c r="M594" s="103"/>
      <c r="O594" s="103"/>
      <c r="P594" s="103"/>
      <c r="Q594" s="127"/>
      <c r="R594" s="103"/>
      <c r="S594" s="127"/>
      <c r="T594" s="127"/>
      <c r="U594" s="127"/>
      <c r="V594" s="127"/>
      <c r="W594" s="103"/>
      <c r="Y594" s="103"/>
      <c r="AF594" s="103"/>
    </row>
    <row r="595" spans="4:32" x14ac:dyDescent="0.3">
      <c r="D595" s="31"/>
      <c r="E595" s="103"/>
      <c r="F595" s="103"/>
      <c r="M595" s="103"/>
      <c r="O595" s="103"/>
      <c r="P595" s="103"/>
      <c r="Q595" s="127"/>
      <c r="R595" s="103"/>
      <c r="S595" s="127"/>
      <c r="T595" s="127"/>
      <c r="U595" s="127"/>
      <c r="V595" s="127"/>
      <c r="W595" s="103"/>
      <c r="Y595" s="103"/>
      <c r="AF595" s="103"/>
    </row>
    <row r="596" spans="4:32" x14ac:dyDescent="0.3">
      <c r="D596" s="31"/>
      <c r="E596" s="103"/>
      <c r="F596" s="103"/>
      <c r="M596" s="103"/>
      <c r="O596" s="103"/>
      <c r="P596" s="103"/>
      <c r="Q596" s="127"/>
      <c r="R596" s="103"/>
      <c r="S596" s="127"/>
      <c r="T596" s="127"/>
      <c r="U596" s="127"/>
      <c r="V596" s="127"/>
      <c r="W596" s="103"/>
      <c r="Y596" s="103"/>
      <c r="AF596" s="103"/>
    </row>
    <row r="597" spans="4:32" x14ac:dyDescent="0.3">
      <c r="D597" s="31"/>
      <c r="E597" s="103"/>
      <c r="F597" s="103"/>
      <c r="M597" s="103"/>
      <c r="O597" s="103"/>
      <c r="P597" s="103"/>
      <c r="Q597" s="127"/>
      <c r="R597" s="103"/>
      <c r="S597" s="127"/>
      <c r="T597" s="127"/>
      <c r="U597" s="127"/>
      <c r="V597" s="127"/>
      <c r="W597" s="103"/>
      <c r="Y597" s="103"/>
      <c r="AF597" s="103"/>
    </row>
    <row r="598" spans="4:32" x14ac:dyDescent="0.3">
      <c r="D598" s="31"/>
      <c r="E598" s="103"/>
      <c r="F598" s="103"/>
      <c r="M598" s="103"/>
      <c r="O598" s="103"/>
      <c r="P598" s="103"/>
      <c r="Q598" s="127"/>
      <c r="R598" s="103"/>
      <c r="S598" s="127"/>
      <c r="T598" s="127"/>
      <c r="U598" s="127"/>
      <c r="V598" s="127"/>
      <c r="W598" s="103"/>
      <c r="Y598" s="103"/>
      <c r="AF598" s="103"/>
    </row>
    <row r="599" spans="4:32" x14ac:dyDescent="0.3">
      <c r="D599" s="31"/>
      <c r="E599" s="103"/>
      <c r="F599" s="103"/>
      <c r="M599" s="103"/>
      <c r="O599" s="103"/>
      <c r="P599" s="103"/>
      <c r="Q599" s="127"/>
      <c r="R599" s="103"/>
      <c r="S599" s="127"/>
      <c r="T599" s="127"/>
      <c r="U599" s="127"/>
      <c r="V599" s="127"/>
      <c r="W599" s="103"/>
      <c r="Y599" s="103"/>
      <c r="AF599" s="103"/>
    </row>
    <row r="600" spans="4:32" x14ac:dyDescent="0.3">
      <c r="D600" s="31"/>
      <c r="E600" s="103"/>
      <c r="F600" s="103"/>
      <c r="M600" s="103"/>
      <c r="O600" s="103"/>
      <c r="P600" s="103"/>
      <c r="Q600" s="127"/>
      <c r="R600" s="103"/>
      <c r="S600" s="127"/>
      <c r="T600" s="127"/>
      <c r="U600" s="127"/>
      <c r="V600" s="127"/>
      <c r="W600" s="103"/>
      <c r="Y600" s="103"/>
      <c r="AF600" s="103"/>
    </row>
    <row r="601" spans="4:32" x14ac:dyDescent="0.3">
      <c r="D601" s="31"/>
      <c r="E601" s="103"/>
      <c r="F601" s="103"/>
      <c r="M601" s="103"/>
      <c r="O601" s="103"/>
      <c r="P601" s="103"/>
      <c r="Q601" s="127"/>
      <c r="R601" s="103"/>
      <c r="S601" s="127"/>
      <c r="T601" s="127"/>
      <c r="U601" s="127"/>
      <c r="V601" s="127"/>
      <c r="W601" s="103"/>
      <c r="Y601" s="103"/>
      <c r="AF601" s="103"/>
    </row>
    <row r="602" spans="4:32" x14ac:dyDescent="0.3">
      <c r="D602" s="31"/>
      <c r="E602" s="103"/>
      <c r="F602" s="103"/>
      <c r="M602" s="103"/>
      <c r="O602" s="103"/>
      <c r="P602" s="103"/>
      <c r="Q602" s="127"/>
      <c r="R602" s="103"/>
      <c r="S602" s="127"/>
      <c r="T602" s="127"/>
      <c r="U602" s="127"/>
      <c r="V602" s="127"/>
      <c r="W602" s="103"/>
      <c r="Y602" s="103"/>
      <c r="AF602" s="103"/>
    </row>
    <row r="603" spans="4:32" x14ac:dyDescent="0.3">
      <c r="D603" s="31"/>
      <c r="E603" s="103"/>
      <c r="F603" s="103"/>
      <c r="M603" s="103"/>
      <c r="O603" s="103"/>
      <c r="P603" s="103"/>
      <c r="Q603" s="127"/>
      <c r="R603" s="103"/>
      <c r="S603" s="127"/>
      <c r="T603" s="127"/>
      <c r="U603" s="127"/>
      <c r="V603" s="127"/>
      <c r="W603" s="103"/>
      <c r="Y603" s="103"/>
      <c r="AF603" s="103"/>
    </row>
    <row r="604" spans="4:32" x14ac:dyDescent="0.3">
      <c r="D604" s="31"/>
      <c r="E604" s="103"/>
      <c r="F604" s="103"/>
      <c r="M604" s="103"/>
      <c r="O604" s="103"/>
      <c r="P604" s="103"/>
      <c r="Q604" s="127"/>
      <c r="R604" s="103"/>
      <c r="S604" s="127"/>
      <c r="T604" s="127"/>
      <c r="U604" s="127"/>
      <c r="V604" s="127"/>
      <c r="W604" s="103"/>
      <c r="Y604" s="103"/>
      <c r="AF604" s="103"/>
    </row>
    <row r="605" spans="4:32" x14ac:dyDescent="0.3">
      <c r="D605" s="31"/>
      <c r="E605" s="103"/>
      <c r="F605" s="103"/>
      <c r="M605" s="103"/>
      <c r="O605" s="103"/>
      <c r="P605" s="103"/>
      <c r="Q605" s="127"/>
      <c r="R605" s="103"/>
      <c r="S605" s="127"/>
      <c r="T605" s="127"/>
      <c r="U605" s="127"/>
      <c r="V605" s="127"/>
      <c r="W605" s="103"/>
      <c r="Y605" s="103"/>
      <c r="AF605" s="103"/>
    </row>
    <row r="606" spans="4:32" x14ac:dyDescent="0.3">
      <c r="D606" s="31"/>
      <c r="E606" s="103"/>
      <c r="F606" s="103"/>
      <c r="M606" s="103"/>
      <c r="O606" s="103"/>
      <c r="P606" s="103"/>
      <c r="Q606" s="127"/>
      <c r="R606" s="103"/>
      <c r="S606" s="127"/>
      <c r="T606" s="127"/>
      <c r="U606" s="127"/>
      <c r="V606" s="127"/>
      <c r="W606" s="103"/>
      <c r="Y606" s="103"/>
      <c r="AF606" s="103"/>
    </row>
    <row r="607" spans="4:32" x14ac:dyDescent="0.3">
      <c r="D607" s="31"/>
      <c r="E607" s="103"/>
      <c r="F607" s="103"/>
      <c r="M607" s="103"/>
      <c r="O607" s="103"/>
      <c r="P607" s="103"/>
      <c r="Q607" s="127"/>
      <c r="R607" s="103"/>
      <c r="S607" s="127"/>
      <c r="T607" s="127"/>
      <c r="U607" s="127"/>
      <c r="V607" s="127"/>
      <c r="W607" s="103"/>
      <c r="Y607" s="103"/>
      <c r="AF607" s="103"/>
    </row>
    <row r="608" spans="4:32" x14ac:dyDescent="0.3">
      <c r="D608" s="31"/>
      <c r="E608" s="103"/>
      <c r="F608" s="103"/>
      <c r="M608" s="103"/>
      <c r="O608" s="103"/>
      <c r="P608" s="103"/>
      <c r="Q608" s="127"/>
      <c r="R608" s="103"/>
      <c r="S608" s="127"/>
      <c r="T608" s="127"/>
      <c r="U608" s="127"/>
      <c r="V608" s="127"/>
      <c r="W608" s="103"/>
      <c r="Y608" s="103"/>
      <c r="AF608" s="103"/>
    </row>
    <row r="609" spans="4:32" x14ac:dyDescent="0.3">
      <c r="D609" s="31"/>
      <c r="E609" s="103"/>
      <c r="F609" s="103"/>
      <c r="M609" s="103"/>
      <c r="O609" s="103"/>
      <c r="P609" s="103"/>
      <c r="Q609" s="127"/>
      <c r="R609" s="103"/>
      <c r="S609" s="127"/>
      <c r="T609" s="127"/>
      <c r="U609" s="127"/>
      <c r="V609" s="127"/>
      <c r="W609" s="103"/>
      <c r="Y609" s="103"/>
      <c r="AF609" s="103"/>
    </row>
    <row r="610" spans="4:32" x14ac:dyDescent="0.3">
      <c r="D610" s="31"/>
      <c r="E610" s="103"/>
      <c r="F610" s="103"/>
      <c r="M610" s="103"/>
      <c r="O610" s="103"/>
      <c r="P610" s="103"/>
      <c r="Q610" s="127"/>
      <c r="R610" s="103"/>
      <c r="S610" s="127"/>
      <c r="T610" s="127"/>
      <c r="U610" s="127"/>
      <c r="V610" s="127"/>
      <c r="W610" s="103"/>
      <c r="Y610" s="103"/>
      <c r="AF610" s="103"/>
    </row>
    <row r="611" spans="4:32" x14ac:dyDescent="0.3">
      <c r="D611" s="31"/>
      <c r="E611" s="103"/>
      <c r="F611" s="103"/>
      <c r="M611" s="103"/>
      <c r="O611" s="103"/>
      <c r="P611" s="103"/>
      <c r="Q611" s="127"/>
      <c r="R611" s="103"/>
      <c r="S611" s="127"/>
      <c r="T611" s="127"/>
      <c r="U611" s="127"/>
      <c r="V611" s="127"/>
      <c r="W611" s="103"/>
      <c r="Y611" s="103"/>
      <c r="AF611" s="103"/>
    </row>
    <row r="612" spans="4:32" x14ac:dyDescent="0.3">
      <c r="D612" s="31"/>
      <c r="E612" s="103"/>
      <c r="F612" s="103"/>
      <c r="M612" s="103"/>
      <c r="O612" s="103"/>
      <c r="P612" s="103"/>
      <c r="Q612" s="127"/>
      <c r="R612" s="103"/>
      <c r="S612" s="127"/>
      <c r="T612" s="127"/>
      <c r="U612" s="127"/>
      <c r="V612" s="127"/>
      <c r="W612" s="103"/>
      <c r="Y612" s="103"/>
      <c r="AF612" s="103"/>
    </row>
    <row r="613" spans="4:32" x14ac:dyDescent="0.3">
      <c r="D613" s="31"/>
      <c r="E613" s="103"/>
      <c r="F613" s="103"/>
      <c r="M613" s="103"/>
      <c r="O613" s="103"/>
      <c r="P613" s="103"/>
      <c r="Q613" s="127"/>
      <c r="R613" s="103"/>
      <c r="S613" s="127"/>
      <c r="T613" s="127"/>
      <c r="U613" s="127"/>
      <c r="V613" s="127"/>
      <c r="W613" s="103"/>
      <c r="Y613" s="103"/>
      <c r="AF613" s="103"/>
    </row>
    <row r="614" spans="4:32" x14ac:dyDescent="0.3">
      <c r="D614" s="31"/>
      <c r="E614" s="103"/>
      <c r="F614" s="103"/>
      <c r="M614" s="103"/>
      <c r="O614" s="103"/>
      <c r="P614" s="103"/>
      <c r="Q614" s="127"/>
      <c r="R614" s="103"/>
      <c r="S614" s="127"/>
      <c r="T614" s="127"/>
      <c r="U614" s="127"/>
      <c r="V614" s="127"/>
      <c r="W614" s="103"/>
      <c r="Y614" s="103"/>
      <c r="AF614" s="103"/>
    </row>
    <row r="615" spans="4:32" x14ac:dyDescent="0.3">
      <c r="D615" s="31"/>
      <c r="E615" s="103"/>
      <c r="F615" s="103"/>
      <c r="M615" s="103"/>
      <c r="O615" s="103"/>
      <c r="P615" s="103"/>
      <c r="Q615" s="127"/>
      <c r="R615" s="103"/>
      <c r="S615" s="127"/>
      <c r="T615" s="127"/>
      <c r="U615" s="127"/>
      <c r="V615" s="127"/>
      <c r="W615" s="103"/>
      <c r="Y615" s="103"/>
      <c r="AF615" s="103"/>
    </row>
    <row r="616" spans="4:32" x14ac:dyDescent="0.3">
      <c r="D616" s="31"/>
      <c r="E616" s="103"/>
      <c r="F616" s="103"/>
      <c r="M616" s="103"/>
      <c r="O616" s="103"/>
      <c r="P616" s="103"/>
      <c r="Q616" s="127"/>
      <c r="R616" s="103"/>
      <c r="S616" s="127"/>
      <c r="T616" s="127"/>
      <c r="U616" s="127"/>
      <c r="V616" s="127"/>
      <c r="W616" s="103"/>
      <c r="Y616" s="103"/>
      <c r="AF616" s="103"/>
    </row>
    <row r="617" spans="4:32" x14ac:dyDescent="0.3">
      <c r="D617" s="31"/>
      <c r="E617" s="103"/>
      <c r="F617" s="103"/>
      <c r="M617" s="103"/>
      <c r="O617" s="103"/>
      <c r="P617" s="103"/>
      <c r="Q617" s="127"/>
      <c r="R617" s="103"/>
      <c r="S617" s="127"/>
      <c r="T617" s="127"/>
      <c r="U617" s="127"/>
      <c r="V617" s="127"/>
      <c r="W617" s="103"/>
      <c r="Y617" s="103"/>
      <c r="AF617" s="103"/>
    </row>
    <row r="618" spans="4:32" x14ac:dyDescent="0.3">
      <c r="D618" s="31"/>
      <c r="E618" s="103"/>
      <c r="F618" s="103"/>
      <c r="M618" s="103"/>
      <c r="O618" s="103"/>
      <c r="P618" s="103"/>
      <c r="Q618" s="127"/>
      <c r="R618" s="103"/>
      <c r="S618" s="127"/>
      <c r="T618" s="127"/>
      <c r="U618" s="127"/>
      <c r="V618" s="127"/>
      <c r="W618" s="103"/>
      <c r="Y618" s="103"/>
      <c r="AF618" s="103"/>
    </row>
    <row r="619" spans="4:32" x14ac:dyDescent="0.3">
      <c r="D619" s="31"/>
      <c r="E619" s="103"/>
      <c r="F619" s="103"/>
      <c r="M619" s="103"/>
      <c r="O619" s="103"/>
      <c r="P619" s="103"/>
      <c r="Q619" s="127"/>
      <c r="R619" s="103"/>
      <c r="S619" s="127"/>
      <c r="T619" s="127"/>
      <c r="U619" s="127"/>
      <c r="V619" s="127"/>
      <c r="W619" s="103"/>
      <c r="Y619" s="103"/>
      <c r="AF619" s="103"/>
    </row>
    <row r="620" spans="4:32" x14ac:dyDescent="0.3">
      <c r="D620" s="31"/>
      <c r="E620" s="103"/>
      <c r="F620" s="103"/>
      <c r="M620" s="103"/>
      <c r="O620" s="103"/>
      <c r="P620" s="103"/>
      <c r="Q620" s="127"/>
      <c r="R620" s="103"/>
      <c r="S620" s="127"/>
      <c r="T620" s="127"/>
      <c r="U620" s="127"/>
      <c r="V620" s="127"/>
      <c r="W620" s="103"/>
      <c r="Y620" s="103"/>
      <c r="AF620" s="103"/>
    </row>
    <row r="621" spans="4:32" x14ac:dyDescent="0.3">
      <c r="D621" s="31"/>
      <c r="E621" s="103"/>
      <c r="F621" s="103"/>
      <c r="M621" s="103"/>
      <c r="O621" s="103"/>
      <c r="P621" s="103"/>
      <c r="Q621" s="127"/>
      <c r="R621" s="103"/>
      <c r="S621" s="127"/>
      <c r="T621" s="127"/>
      <c r="U621" s="127"/>
      <c r="V621" s="127"/>
      <c r="W621" s="103"/>
      <c r="Y621" s="103"/>
      <c r="AF621" s="103"/>
    </row>
    <row r="622" spans="4:32" x14ac:dyDescent="0.3">
      <c r="D622" s="31"/>
      <c r="E622" s="103"/>
      <c r="F622" s="103"/>
      <c r="M622" s="103"/>
      <c r="O622" s="103"/>
      <c r="P622" s="103"/>
      <c r="Q622" s="127"/>
      <c r="R622" s="103"/>
      <c r="S622" s="127"/>
      <c r="T622" s="127"/>
      <c r="U622" s="127"/>
      <c r="V622" s="127"/>
      <c r="W622" s="103"/>
      <c r="Y622" s="103"/>
      <c r="AF622" s="103"/>
    </row>
    <row r="623" spans="4:32" x14ac:dyDescent="0.3">
      <c r="D623" s="31"/>
      <c r="E623" s="103"/>
      <c r="F623" s="103"/>
      <c r="M623" s="103"/>
      <c r="O623" s="103"/>
      <c r="P623" s="103"/>
      <c r="Q623" s="127"/>
      <c r="R623" s="103"/>
      <c r="S623" s="127"/>
      <c r="T623" s="127"/>
      <c r="U623" s="127"/>
      <c r="V623" s="127"/>
      <c r="W623" s="103"/>
      <c r="Y623" s="103"/>
      <c r="AF623" s="103"/>
    </row>
    <row r="624" spans="4:32" x14ac:dyDescent="0.3">
      <c r="D624" s="31"/>
      <c r="E624" s="103"/>
      <c r="F624" s="103"/>
      <c r="M624" s="103"/>
      <c r="O624" s="103"/>
      <c r="P624" s="103"/>
      <c r="Q624" s="127"/>
      <c r="R624" s="103"/>
      <c r="S624" s="127"/>
      <c r="T624" s="127"/>
      <c r="U624" s="127"/>
      <c r="V624" s="127"/>
      <c r="W624" s="103"/>
      <c r="Y624" s="103"/>
      <c r="AF624" s="103"/>
    </row>
    <row r="625" spans="4:32" x14ac:dyDescent="0.3">
      <c r="D625" s="31"/>
      <c r="E625" s="103"/>
      <c r="F625" s="103"/>
      <c r="M625" s="103"/>
      <c r="O625" s="103"/>
      <c r="P625" s="103"/>
      <c r="Q625" s="127"/>
      <c r="R625" s="103"/>
      <c r="S625" s="127"/>
      <c r="T625" s="127"/>
      <c r="U625" s="127"/>
      <c r="V625" s="127"/>
      <c r="W625" s="103"/>
      <c r="Y625" s="103"/>
      <c r="AF625" s="103"/>
    </row>
    <row r="626" spans="4:32" x14ac:dyDescent="0.3">
      <c r="D626" s="31"/>
      <c r="E626" s="103"/>
      <c r="F626" s="103"/>
      <c r="M626" s="103"/>
      <c r="O626" s="103"/>
      <c r="P626" s="103"/>
      <c r="Q626" s="127"/>
      <c r="R626" s="103"/>
      <c r="S626" s="127"/>
      <c r="T626" s="127"/>
      <c r="U626" s="127"/>
      <c r="V626" s="127"/>
      <c r="W626" s="103"/>
      <c r="Y626" s="103"/>
      <c r="AF626" s="103"/>
    </row>
    <row r="627" spans="4:32" x14ac:dyDescent="0.3">
      <c r="D627" s="31"/>
      <c r="E627" s="103"/>
      <c r="F627" s="103"/>
      <c r="M627" s="103"/>
      <c r="O627" s="103"/>
      <c r="P627" s="103"/>
      <c r="Q627" s="127"/>
      <c r="R627" s="103"/>
      <c r="S627" s="127"/>
      <c r="T627" s="127"/>
      <c r="U627" s="127"/>
      <c r="V627" s="127"/>
      <c r="W627" s="103"/>
      <c r="Y627" s="103"/>
      <c r="AF627" s="103"/>
    </row>
    <row r="628" spans="4:32" x14ac:dyDescent="0.3">
      <c r="D628" s="31"/>
      <c r="E628" s="103"/>
      <c r="F628" s="103"/>
      <c r="M628" s="103"/>
      <c r="O628" s="103"/>
      <c r="P628" s="103"/>
      <c r="Q628" s="127"/>
      <c r="R628" s="103"/>
      <c r="S628" s="127"/>
      <c r="T628" s="127"/>
      <c r="U628" s="127"/>
      <c r="V628" s="127"/>
      <c r="W628" s="103"/>
      <c r="Y628" s="103"/>
      <c r="AF628" s="103"/>
    </row>
    <row r="629" spans="4:32" x14ac:dyDescent="0.3">
      <c r="D629" s="31"/>
      <c r="E629" s="103"/>
      <c r="F629" s="103"/>
      <c r="M629" s="103"/>
      <c r="O629" s="103"/>
      <c r="P629" s="103"/>
      <c r="Q629" s="127"/>
      <c r="R629" s="103"/>
      <c r="S629" s="127"/>
      <c r="T629" s="127"/>
      <c r="U629" s="127"/>
      <c r="V629" s="127"/>
      <c r="W629" s="103"/>
      <c r="Y629" s="103"/>
      <c r="AF629" s="103"/>
    </row>
    <row r="630" spans="4:32" x14ac:dyDescent="0.3">
      <c r="D630" s="31"/>
      <c r="E630" s="103"/>
      <c r="F630" s="103"/>
      <c r="M630" s="103"/>
      <c r="O630" s="103"/>
      <c r="P630" s="103"/>
      <c r="Q630" s="127"/>
      <c r="R630" s="103"/>
      <c r="S630" s="127"/>
      <c r="T630" s="127"/>
      <c r="U630" s="127"/>
      <c r="V630" s="127"/>
      <c r="W630" s="103"/>
      <c r="Y630" s="103"/>
      <c r="AF630" s="103"/>
    </row>
    <row r="631" spans="4:32" x14ac:dyDescent="0.3">
      <c r="D631" s="31"/>
      <c r="E631" s="103"/>
      <c r="F631" s="103"/>
      <c r="M631" s="103"/>
      <c r="O631" s="103"/>
      <c r="P631" s="103"/>
      <c r="Q631" s="127"/>
      <c r="R631" s="103"/>
      <c r="S631" s="127"/>
      <c r="T631" s="127"/>
      <c r="U631" s="127"/>
      <c r="V631" s="127"/>
      <c r="W631" s="103"/>
      <c r="Y631" s="103"/>
      <c r="AF631" s="103"/>
    </row>
    <row r="632" spans="4:32" x14ac:dyDescent="0.3">
      <c r="D632" s="31"/>
      <c r="E632" s="103"/>
      <c r="F632" s="103"/>
      <c r="M632" s="103"/>
      <c r="O632" s="103"/>
      <c r="P632" s="103"/>
      <c r="Q632" s="127"/>
      <c r="R632" s="103"/>
      <c r="S632" s="127"/>
      <c r="T632" s="127"/>
      <c r="U632" s="127"/>
      <c r="V632" s="127"/>
      <c r="W632" s="103"/>
      <c r="Y632" s="103"/>
      <c r="AF632" s="103"/>
    </row>
    <row r="633" spans="4:32" x14ac:dyDescent="0.3">
      <c r="D633" s="31"/>
      <c r="E633" s="103"/>
      <c r="F633" s="103"/>
      <c r="M633" s="103"/>
      <c r="O633" s="103"/>
      <c r="P633" s="103"/>
      <c r="Q633" s="127"/>
      <c r="R633" s="103"/>
      <c r="S633" s="127"/>
      <c r="T633" s="127"/>
      <c r="U633" s="127"/>
      <c r="V633" s="127"/>
      <c r="W633" s="103"/>
      <c r="Y633" s="103"/>
      <c r="AF633" s="103"/>
    </row>
    <row r="634" spans="4:32" x14ac:dyDescent="0.3">
      <c r="D634" s="31"/>
      <c r="E634" s="103"/>
      <c r="F634" s="103"/>
      <c r="M634" s="103"/>
      <c r="O634" s="103"/>
      <c r="P634" s="103"/>
      <c r="Q634" s="127"/>
      <c r="R634" s="103"/>
      <c r="S634" s="127"/>
      <c r="T634" s="127"/>
      <c r="U634" s="127"/>
      <c r="V634" s="127"/>
      <c r="W634" s="103"/>
      <c r="Y634" s="103"/>
      <c r="AF634" s="103"/>
    </row>
    <row r="635" spans="4:32" x14ac:dyDescent="0.3">
      <c r="D635" s="31"/>
      <c r="E635" s="103"/>
      <c r="F635" s="103"/>
      <c r="M635" s="103"/>
      <c r="O635" s="103"/>
      <c r="P635" s="103"/>
      <c r="Q635" s="127"/>
      <c r="R635" s="103"/>
      <c r="S635" s="127"/>
      <c r="T635" s="127"/>
      <c r="U635" s="127"/>
      <c r="V635" s="127"/>
      <c r="W635" s="103"/>
      <c r="Y635" s="103"/>
      <c r="AF635" s="103"/>
    </row>
    <row r="636" spans="4:32" x14ac:dyDescent="0.3">
      <c r="D636" s="31"/>
      <c r="E636" s="103"/>
      <c r="F636" s="103"/>
      <c r="M636" s="103"/>
      <c r="O636" s="103"/>
      <c r="P636" s="103"/>
      <c r="Q636" s="127"/>
      <c r="R636" s="103"/>
      <c r="S636" s="127"/>
      <c r="T636" s="127"/>
      <c r="U636" s="127"/>
      <c r="V636" s="127"/>
      <c r="W636" s="103"/>
      <c r="Y636" s="103"/>
      <c r="AF636" s="103"/>
    </row>
    <row r="637" spans="4:32" x14ac:dyDescent="0.3">
      <c r="D637" s="31"/>
      <c r="E637" s="103"/>
      <c r="F637" s="103"/>
      <c r="M637" s="103"/>
      <c r="O637" s="103"/>
      <c r="P637" s="103"/>
      <c r="Q637" s="127"/>
      <c r="R637" s="103"/>
      <c r="S637" s="127"/>
      <c r="T637" s="127"/>
      <c r="U637" s="127"/>
      <c r="V637" s="127"/>
      <c r="W637" s="103"/>
      <c r="Y637" s="103"/>
      <c r="AF637" s="103"/>
    </row>
    <row r="638" spans="4:32" x14ac:dyDescent="0.3">
      <c r="D638" s="31"/>
      <c r="E638" s="103"/>
      <c r="F638" s="103"/>
      <c r="M638" s="103"/>
      <c r="O638" s="103"/>
      <c r="P638" s="103"/>
      <c r="Q638" s="127"/>
      <c r="R638" s="103"/>
      <c r="S638" s="127"/>
      <c r="T638" s="127"/>
      <c r="U638" s="127"/>
      <c r="V638" s="127"/>
      <c r="W638" s="103"/>
      <c r="Y638" s="103"/>
      <c r="AF638" s="103"/>
    </row>
    <row r="639" spans="4:32" x14ac:dyDescent="0.3">
      <c r="D639" s="31"/>
      <c r="E639" s="103"/>
      <c r="F639" s="103"/>
      <c r="M639" s="103"/>
      <c r="O639" s="103"/>
      <c r="P639" s="103"/>
      <c r="Q639" s="127"/>
      <c r="R639" s="103"/>
      <c r="S639" s="127"/>
      <c r="T639" s="127"/>
      <c r="U639" s="127"/>
      <c r="V639" s="127"/>
      <c r="W639" s="103"/>
      <c r="Y639" s="103"/>
      <c r="AF639" s="103"/>
    </row>
    <row r="640" spans="4:32" x14ac:dyDescent="0.3">
      <c r="D640" s="31"/>
      <c r="E640" s="103"/>
      <c r="F640" s="103"/>
      <c r="M640" s="103"/>
      <c r="O640" s="103"/>
      <c r="P640" s="103"/>
      <c r="Q640" s="127"/>
      <c r="R640" s="103"/>
      <c r="S640" s="127"/>
      <c r="T640" s="127"/>
      <c r="U640" s="127"/>
      <c r="V640" s="127"/>
      <c r="W640" s="103"/>
      <c r="Y640" s="103"/>
      <c r="AF640" s="103"/>
    </row>
    <row r="641" spans="4:32" x14ac:dyDescent="0.3">
      <c r="D641" s="31"/>
      <c r="E641" s="103"/>
      <c r="F641" s="103"/>
      <c r="M641" s="103"/>
      <c r="O641" s="103"/>
      <c r="P641" s="103"/>
      <c r="Q641" s="127"/>
      <c r="R641" s="103"/>
      <c r="S641" s="127"/>
      <c r="T641" s="127"/>
      <c r="U641" s="127"/>
      <c r="V641" s="127"/>
      <c r="W641" s="103"/>
      <c r="Y641" s="103"/>
      <c r="AF641" s="103"/>
    </row>
    <row r="642" spans="4:32" x14ac:dyDescent="0.3">
      <c r="D642" s="31"/>
      <c r="E642" s="103"/>
      <c r="F642" s="103"/>
      <c r="M642" s="103"/>
      <c r="O642" s="103"/>
      <c r="P642" s="103"/>
      <c r="Q642" s="127"/>
      <c r="R642" s="103"/>
      <c r="S642" s="127"/>
      <c r="T642" s="127"/>
      <c r="U642" s="127"/>
      <c r="V642" s="127"/>
      <c r="W642" s="103"/>
      <c r="Y642" s="103"/>
      <c r="AF642" s="103"/>
    </row>
    <row r="643" spans="4:32" x14ac:dyDescent="0.3">
      <c r="D643" s="31"/>
      <c r="E643" s="103"/>
      <c r="F643" s="103"/>
      <c r="M643" s="103"/>
      <c r="O643" s="103"/>
      <c r="P643" s="103"/>
      <c r="Q643" s="127"/>
      <c r="R643" s="103"/>
      <c r="S643" s="127"/>
      <c r="T643" s="127"/>
      <c r="U643" s="127"/>
      <c r="V643" s="127"/>
      <c r="W643" s="103"/>
      <c r="Y643" s="103"/>
      <c r="AF643" s="103"/>
    </row>
    <row r="644" spans="4:32" x14ac:dyDescent="0.3">
      <c r="D644" s="31"/>
      <c r="E644" s="103"/>
      <c r="F644" s="103"/>
      <c r="M644" s="103"/>
      <c r="O644" s="103"/>
      <c r="P644" s="103"/>
      <c r="Q644" s="127"/>
      <c r="R644" s="103"/>
      <c r="S644" s="127"/>
      <c r="T644" s="127"/>
      <c r="U644" s="127"/>
      <c r="V644" s="127"/>
      <c r="W644" s="103"/>
      <c r="Y644" s="103"/>
      <c r="AF644" s="103"/>
    </row>
    <row r="645" spans="4:32" x14ac:dyDescent="0.3">
      <c r="D645" s="31"/>
      <c r="E645" s="103"/>
      <c r="F645" s="103"/>
      <c r="M645" s="103"/>
      <c r="O645" s="103"/>
      <c r="P645" s="103"/>
      <c r="Q645" s="127"/>
      <c r="R645" s="103"/>
      <c r="S645" s="127"/>
      <c r="T645" s="127"/>
      <c r="U645" s="127"/>
      <c r="V645" s="127"/>
      <c r="W645" s="103"/>
      <c r="Y645" s="103"/>
      <c r="AF645" s="103"/>
    </row>
    <row r="646" spans="4:32" x14ac:dyDescent="0.3">
      <c r="D646" s="31"/>
      <c r="E646" s="103"/>
      <c r="F646" s="103"/>
      <c r="M646" s="103"/>
      <c r="O646" s="103"/>
      <c r="P646" s="103"/>
      <c r="Q646" s="127"/>
      <c r="R646" s="103"/>
      <c r="S646" s="127"/>
      <c r="T646" s="127"/>
      <c r="U646" s="127"/>
      <c r="V646" s="127"/>
      <c r="W646" s="103"/>
      <c r="Y646" s="103"/>
      <c r="AF646" s="103"/>
    </row>
    <row r="647" spans="4:32" x14ac:dyDescent="0.3">
      <c r="D647" s="31"/>
      <c r="E647" s="103"/>
      <c r="F647" s="103"/>
      <c r="M647" s="103"/>
      <c r="O647" s="103"/>
      <c r="P647" s="103"/>
      <c r="Q647" s="127"/>
      <c r="R647" s="103"/>
      <c r="S647" s="127"/>
      <c r="T647" s="127"/>
      <c r="U647" s="127"/>
      <c r="V647" s="127"/>
      <c r="W647" s="103"/>
      <c r="Y647" s="103"/>
      <c r="AF647" s="103"/>
    </row>
    <row r="648" spans="4:32" x14ac:dyDescent="0.3">
      <c r="D648" s="31"/>
      <c r="E648" s="103"/>
      <c r="F648" s="103"/>
      <c r="M648" s="103"/>
      <c r="O648" s="103"/>
      <c r="P648" s="103"/>
      <c r="Q648" s="127"/>
      <c r="R648" s="103"/>
      <c r="S648" s="127"/>
      <c r="T648" s="127"/>
      <c r="U648" s="127"/>
      <c r="V648" s="127"/>
      <c r="W648" s="103"/>
      <c r="Y648" s="103"/>
      <c r="AF648" s="103"/>
    </row>
    <row r="649" spans="4:32" x14ac:dyDescent="0.3">
      <c r="D649" s="31"/>
      <c r="E649" s="103"/>
      <c r="F649" s="103"/>
      <c r="M649" s="103"/>
      <c r="O649" s="103"/>
      <c r="P649" s="103"/>
      <c r="Q649" s="127"/>
      <c r="R649" s="103"/>
      <c r="S649" s="127"/>
      <c r="T649" s="127"/>
      <c r="U649" s="127"/>
      <c r="V649" s="127"/>
      <c r="W649" s="103"/>
      <c r="Y649" s="103"/>
      <c r="AF649" s="103"/>
    </row>
    <row r="650" spans="4:32" x14ac:dyDescent="0.3">
      <c r="D650" s="31"/>
      <c r="E650" s="103"/>
      <c r="F650" s="103"/>
      <c r="M650" s="103"/>
      <c r="O650" s="103"/>
      <c r="P650" s="103"/>
      <c r="Q650" s="127"/>
      <c r="R650" s="103"/>
      <c r="S650" s="127"/>
      <c r="T650" s="127"/>
      <c r="U650" s="127"/>
      <c r="V650" s="127"/>
      <c r="W650" s="103"/>
      <c r="Y650" s="103"/>
      <c r="AF650" s="103"/>
    </row>
    <row r="651" spans="4:32" x14ac:dyDescent="0.3">
      <c r="D651" s="31"/>
      <c r="E651" s="103"/>
      <c r="F651" s="103"/>
      <c r="M651" s="103"/>
      <c r="O651" s="103"/>
      <c r="P651" s="103"/>
      <c r="Q651" s="127"/>
      <c r="R651" s="103"/>
      <c r="S651" s="127"/>
      <c r="T651" s="127"/>
      <c r="U651" s="127"/>
      <c r="V651" s="127"/>
      <c r="W651" s="103"/>
      <c r="Y651" s="103"/>
      <c r="AF651" s="103"/>
    </row>
    <row r="652" spans="4:32" x14ac:dyDescent="0.3">
      <c r="D652" s="31"/>
      <c r="E652" s="103"/>
      <c r="F652" s="103"/>
      <c r="M652" s="103"/>
      <c r="O652" s="103"/>
      <c r="P652" s="103"/>
      <c r="Q652" s="127"/>
      <c r="R652" s="103"/>
      <c r="S652" s="127"/>
      <c r="T652" s="127"/>
      <c r="U652" s="127"/>
      <c r="V652" s="127"/>
      <c r="W652" s="103"/>
      <c r="Y652" s="103"/>
      <c r="AF652" s="103"/>
    </row>
    <row r="653" spans="4:32" x14ac:dyDescent="0.3">
      <c r="D653" s="31"/>
      <c r="E653" s="103"/>
      <c r="F653" s="103"/>
      <c r="M653" s="103"/>
      <c r="O653" s="103"/>
      <c r="P653" s="103"/>
      <c r="Q653" s="127"/>
      <c r="R653" s="103"/>
      <c r="S653" s="127"/>
      <c r="T653" s="127"/>
      <c r="U653" s="127"/>
      <c r="V653" s="127"/>
      <c r="W653" s="103"/>
      <c r="Y653" s="103"/>
      <c r="AF653" s="103"/>
    </row>
    <row r="654" spans="4:32" x14ac:dyDescent="0.3">
      <c r="D654" s="31"/>
      <c r="E654" s="103"/>
      <c r="F654" s="103"/>
      <c r="M654" s="103"/>
      <c r="O654" s="103"/>
      <c r="P654" s="103"/>
      <c r="Q654" s="127"/>
      <c r="R654" s="103"/>
      <c r="S654" s="127"/>
      <c r="T654" s="127"/>
      <c r="U654" s="127"/>
      <c r="V654" s="127"/>
      <c r="W654" s="103"/>
      <c r="Y654" s="103"/>
      <c r="AF654" s="103"/>
    </row>
    <row r="655" spans="4:32" x14ac:dyDescent="0.3">
      <c r="D655" s="31"/>
      <c r="E655" s="103"/>
      <c r="F655" s="103"/>
      <c r="M655" s="103"/>
      <c r="O655" s="103"/>
      <c r="P655" s="103"/>
      <c r="Q655" s="127"/>
      <c r="R655" s="103"/>
      <c r="S655" s="127"/>
      <c r="T655" s="127"/>
      <c r="U655" s="127"/>
      <c r="V655" s="127"/>
      <c r="W655" s="103"/>
      <c r="Y655" s="103"/>
      <c r="AF655" s="103"/>
    </row>
    <row r="656" spans="4:32" x14ac:dyDescent="0.3">
      <c r="D656" s="31"/>
      <c r="E656" s="103"/>
      <c r="F656" s="103"/>
      <c r="M656" s="103"/>
      <c r="O656" s="103"/>
      <c r="P656" s="103"/>
      <c r="Q656" s="127"/>
      <c r="R656" s="103"/>
      <c r="S656" s="127"/>
      <c r="T656" s="127"/>
      <c r="U656" s="127"/>
      <c r="V656" s="127"/>
      <c r="W656" s="103"/>
      <c r="Y656" s="103"/>
      <c r="AF656" s="103"/>
    </row>
    <row r="657" spans="4:32" x14ac:dyDescent="0.3">
      <c r="D657" s="31"/>
      <c r="E657" s="103"/>
      <c r="F657" s="103"/>
      <c r="M657" s="103"/>
      <c r="O657" s="103"/>
      <c r="P657" s="103"/>
      <c r="Q657" s="127"/>
      <c r="R657" s="103"/>
      <c r="S657" s="127"/>
      <c r="T657" s="127"/>
      <c r="U657" s="127"/>
      <c r="V657" s="127"/>
      <c r="W657" s="103"/>
      <c r="Y657" s="103"/>
      <c r="AF657" s="103"/>
    </row>
    <row r="658" spans="4:32" x14ac:dyDescent="0.3">
      <c r="D658" s="31"/>
      <c r="E658" s="103"/>
      <c r="F658" s="103"/>
      <c r="M658" s="103"/>
      <c r="O658" s="103"/>
      <c r="P658" s="103"/>
      <c r="Q658" s="127"/>
      <c r="R658" s="103"/>
      <c r="S658" s="127"/>
      <c r="T658" s="127"/>
      <c r="U658" s="127"/>
      <c r="V658" s="127"/>
      <c r="W658" s="103"/>
      <c r="Y658" s="103"/>
      <c r="AF658" s="103"/>
    </row>
    <row r="659" spans="4:32" x14ac:dyDescent="0.3">
      <c r="D659" s="31"/>
      <c r="E659" s="103"/>
      <c r="F659" s="103"/>
      <c r="M659" s="103"/>
      <c r="O659" s="103"/>
      <c r="P659" s="103"/>
      <c r="Q659" s="127"/>
      <c r="R659" s="103"/>
      <c r="S659" s="127"/>
      <c r="T659" s="127"/>
      <c r="U659" s="127"/>
      <c r="V659" s="127"/>
      <c r="W659" s="103"/>
      <c r="Y659" s="103"/>
      <c r="AF659" s="103"/>
    </row>
    <row r="660" spans="4:32" x14ac:dyDescent="0.3">
      <c r="D660" s="31"/>
      <c r="E660" s="103"/>
      <c r="F660" s="103"/>
      <c r="M660" s="103"/>
      <c r="O660" s="103"/>
      <c r="P660" s="103"/>
      <c r="Q660" s="127"/>
      <c r="R660" s="103"/>
      <c r="S660" s="127"/>
      <c r="T660" s="127"/>
      <c r="U660" s="127"/>
      <c r="V660" s="127"/>
      <c r="W660" s="103"/>
      <c r="Y660" s="103"/>
      <c r="AF660" s="103"/>
    </row>
    <row r="661" spans="4:32" x14ac:dyDescent="0.3">
      <c r="D661" s="31"/>
      <c r="E661" s="103"/>
      <c r="F661" s="103"/>
      <c r="M661" s="103"/>
      <c r="O661" s="103"/>
      <c r="P661" s="103"/>
      <c r="Q661" s="127"/>
      <c r="R661" s="103"/>
      <c r="S661" s="127"/>
      <c r="T661" s="127"/>
      <c r="U661" s="127"/>
      <c r="V661" s="127"/>
      <c r="W661" s="103"/>
      <c r="Y661" s="103"/>
      <c r="AF661" s="103"/>
    </row>
    <row r="662" spans="4:32" x14ac:dyDescent="0.3">
      <c r="D662" s="31"/>
      <c r="E662" s="103"/>
      <c r="F662" s="103"/>
      <c r="M662" s="103"/>
      <c r="O662" s="103"/>
      <c r="P662" s="103"/>
      <c r="Q662" s="127"/>
      <c r="R662" s="103"/>
      <c r="S662" s="127"/>
      <c r="T662" s="127"/>
      <c r="U662" s="127"/>
      <c r="V662" s="127"/>
      <c r="W662" s="103"/>
      <c r="Y662" s="103"/>
      <c r="AF662" s="103"/>
    </row>
    <row r="663" spans="4:32" x14ac:dyDescent="0.3">
      <c r="D663" s="31"/>
      <c r="E663" s="103"/>
      <c r="F663" s="103"/>
      <c r="M663" s="103"/>
      <c r="O663" s="103"/>
      <c r="P663" s="103"/>
      <c r="Q663" s="127"/>
      <c r="R663" s="103"/>
      <c r="S663" s="127"/>
      <c r="T663" s="127"/>
      <c r="U663" s="127"/>
      <c r="V663" s="127"/>
      <c r="W663" s="103"/>
      <c r="Y663" s="103"/>
      <c r="AF663" s="103"/>
    </row>
    <row r="664" spans="4:32" x14ac:dyDescent="0.3">
      <c r="D664" s="31"/>
      <c r="E664" s="103"/>
      <c r="F664" s="103"/>
      <c r="M664" s="103"/>
      <c r="O664" s="103"/>
      <c r="P664" s="103"/>
      <c r="Q664" s="127"/>
      <c r="R664" s="103"/>
      <c r="S664" s="127"/>
      <c r="T664" s="127"/>
      <c r="U664" s="127"/>
      <c r="V664" s="127"/>
      <c r="W664" s="103"/>
      <c r="Y664" s="103"/>
      <c r="AF664" s="103"/>
    </row>
    <row r="665" spans="4:32" x14ac:dyDescent="0.3">
      <c r="D665" s="31"/>
      <c r="E665" s="103"/>
      <c r="F665" s="103"/>
      <c r="M665" s="103"/>
      <c r="O665" s="103"/>
      <c r="P665" s="103"/>
      <c r="Q665" s="127"/>
      <c r="R665" s="103"/>
      <c r="S665" s="127"/>
      <c r="T665" s="127"/>
      <c r="U665" s="127"/>
      <c r="V665" s="127"/>
      <c r="W665" s="103"/>
      <c r="Y665" s="103"/>
      <c r="AF665" s="103"/>
    </row>
    <row r="666" spans="4:32" x14ac:dyDescent="0.3">
      <c r="D666" s="31"/>
      <c r="E666" s="103"/>
      <c r="F666" s="103"/>
      <c r="M666" s="103"/>
      <c r="O666" s="103"/>
      <c r="P666" s="103"/>
      <c r="Q666" s="127"/>
      <c r="R666" s="103"/>
      <c r="S666" s="127"/>
      <c r="T666" s="127"/>
      <c r="U666" s="127"/>
      <c r="V666" s="127"/>
      <c r="W666" s="103"/>
      <c r="Y666" s="103"/>
      <c r="AF666" s="103"/>
    </row>
    <row r="667" spans="4:32" x14ac:dyDescent="0.3">
      <c r="D667" s="31"/>
      <c r="E667" s="103"/>
      <c r="F667" s="103"/>
      <c r="M667" s="103"/>
      <c r="O667" s="103"/>
      <c r="P667" s="103"/>
      <c r="Q667" s="127"/>
      <c r="R667" s="103"/>
      <c r="S667" s="127"/>
      <c r="T667" s="127"/>
      <c r="U667" s="127"/>
      <c r="V667" s="127"/>
      <c r="W667" s="103"/>
      <c r="Y667" s="103"/>
      <c r="AF667" s="103"/>
    </row>
    <row r="668" spans="4:32" x14ac:dyDescent="0.3">
      <c r="D668" s="31"/>
      <c r="E668" s="103"/>
      <c r="F668" s="103"/>
      <c r="M668" s="103"/>
      <c r="O668" s="103"/>
      <c r="P668" s="103"/>
      <c r="Q668" s="127"/>
      <c r="R668" s="103"/>
      <c r="S668" s="127"/>
      <c r="T668" s="127"/>
      <c r="U668" s="127"/>
      <c r="V668" s="127"/>
      <c r="W668" s="103"/>
      <c r="Y668" s="103"/>
      <c r="AF668" s="103"/>
    </row>
    <row r="669" spans="4:32" x14ac:dyDescent="0.3">
      <c r="D669" s="31"/>
      <c r="E669" s="103"/>
      <c r="F669" s="103"/>
      <c r="M669" s="103"/>
      <c r="O669" s="103"/>
      <c r="P669" s="103"/>
      <c r="Q669" s="127"/>
      <c r="R669" s="103"/>
      <c r="S669" s="127"/>
      <c r="T669" s="127"/>
      <c r="U669" s="127"/>
      <c r="V669" s="127"/>
      <c r="W669" s="103"/>
      <c r="Y669" s="103"/>
      <c r="AF669" s="103"/>
    </row>
    <row r="670" spans="4:32" x14ac:dyDescent="0.3">
      <c r="D670" s="31"/>
      <c r="E670" s="103"/>
      <c r="F670" s="103"/>
      <c r="M670" s="103"/>
      <c r="O670" s="103"/>
      <c r="P670" s="103"/>
      <c r="Q670" s="127"/>
      <c r="R670" s="103"/>
      <c r="S670" s="127"/>
      <c r="T670" s="127"/>
      <c r="U670" s="127"/>
      <c r="V670" s="127"/>
      <c r="W670" s="103"/>
      <c r="Y670" s="103"/>
      <c r="AF670" s="103"/>
    </row>
    <row r="671" spans="4:32" x14ac:dyDescent="0.3">
      <c r="D671" s="31"/>
      <c r="E671" s="103"/>
      <c r="F671" s="103"/>
      <c r="M671" s="103"/>
      <c r="O671" s="103"/>
      <c r="P671" s="103"/>
      <c r="Q671" s="127"/>
      <c r="R671" s="103"/>
      <c r="S671" s="127"/>
      <c r="T671" s="127"/>
      <c r="U671" s="127"/>
      <c r="V671" s="127"/>
      <c r="W671" s="103"/>
      <c r="Y671" s="103"/>
      <c r="AF671" s="103"/>
    </row>
    <row r="672" spans="4:32" x14ac:dyDescent="0.3">
      <c r="D672" s="31"/>
      <c r="E672" s="103"/>
      <c r="F672" s="103"/>
      <c r="M672" s="103"/>
      <c r="O672" s="103"/>
      <c r="P672" s="103"/>
      <c r="Q672" s="127"/>
      <c r="R672" s="103"/>
      <c r="S672" s="127"/>
      <c r="T672" s="127"/>
      <c r="U672" s="127"/>
      <c r="V672" s="127"/>
      <c r="W672" s="103"/>
      <c r="Y672" s="103"/>
      <c r="AF672" s="103"/>
    </row>
    <row r="673" spans="4:32" x14ac:dyDescent="0.3">
      <c r="D673" s="31"/>
      <c r="E673" s="103"/>
      <c r="F673" s="103"/>
      <c r="M673" s="103"/>
      <c r="O673" s="103"/>
      <c r="P673" s="103"/>
      <c r="Q673" s="127"/>
      <c r="R673" s="103"/>
      <c r="S673" s="127"/>
      <c r="T673" s="127"/>
      <c r="U673" s="127"/>
      <c r="V673" s="127"/>
      <c r="W673" s="103"/>
      <c r="Y673" s="103"/>
      <c r="AF673" s="103"/>
    </row>
    <row r="674" spans="4:32" x14ac:dyDescent="0.3">
      <c r="D674" s="31"/>
      <c r="E674" s="103"/>
      <c r="F674" s="103"/>
      <c r="M674" s="103"/>
      <c r="O674" s="103"/>
      <c r="P674" s="103"/>
      <c r="Q674" s="127"/>
      <c r="R674" s="103"/>
      <c r="S674" s="127"/>
      <c r="T674" s="127"/>
      <c r="U674" s="127"/>
      <c r="V674" s="127"/>
      <c r="W674" s="103"/>
      <c r="Y674" s="103"/>
      <c r="AF674" s="103"/>
    </row>
    <row r="675" spans="4:32" x14ac:dyDescent="0.3">
      <c r="D675" s="31"/>
      <c r="E675" s="103"/>
      <c r="F675" s="103"/>
      <c r="M675" s="103"/>
      <c r="O675" s="103"/>
      <c r="P675" s="103"/>
      <c r="Q675" s="127"/>
      <c r="R675" s="103"/>
      <c r="S675" s="127"/>
      <c r="T675" s="127"/>
      <c r="U675" s="127"/>
      <c r="V675" s="127"/>
      <c r="W675" s="103"/>
      <c r="Y675" s="103"/>
      <c r="AF675" s="103"/>
    </row>
    <row r="676" spans="4:32" x14ac:dyDescent="0.3">
      <c r="D676" s="31"/>
      <c r="E676" s="103"/>
      <c r="F676" s="103"/>
      <c r="M676" s="103"/>
      <c r="O676" s="103"/>
      <c r="P676" s="103"/>
      <c r="Q676" s="127"/>
      <c r="R676" s="103"/>
      <c r="S676" s="127"/>
      <c r="T676" s="127"/>
      <c r="U676" s="127"/>
      <c r="V676" s="127"/>
      <c r="W676" s="103"/>
      <c r="Y676" s="103"/>
      <c r="AF676" s="103"/>
    </row>
    <row r="677" spans="4:32" x14ac:dyDescent="0.3">
      <c r="D677" s="31"/>
      <c r="E677" s="103"/>
      <c r="F677" s="103"/>
      <c r="M677" s="103"/>
      <c r="O677" s="103"/>
      <c r="P677" s="103"/>
      <c r="Q677" s="127"/>
      <c r="R677" s="103"/>
      <c r="S677" s="127"/>
      <c r="T677" s="127"/>
      <c r="U677" s="127"/>
      <c r="V677" s="127"/>
      <c r="W677" s="103"/>
      <c r="Y677" s="103"/>
      <c r="AF677" s="103"/>
    </row>
    <row r="678" spans="4:32" x14ac:dyDescent="0.3">
      <c r="D678" s="31"/>
      <c r="E678" s="103"/>
      <c r="F678" s="103"/>
      <c r="M678" s="103"/>
      <c r="O678" s="103"/>
      <c r="P678" s="103"/>
      <c r="Q678" s="127"/>
      <c r="R678" s="103"/>
      <c r="S678" s="127"/>
      <c r="T678" s="127"/>
      <c r="U678" s="127"/>
      <c r="V678" s="127"/>
      <c r="W678" s="103"/>
      <c r="Y678" s="103"/>
      <c r="AF678" s="103"/>
    </row>
    <row r="679" spans="4:32" x14ac:dyDescent="0.3">
      <c r="D679" s="31"/>
      <c r="E679" s="103"/>
      <c r="F679" s="103"/>
      <c r="M679" s="103"/>
      <c r="O679" s="103"/>
      <c r="P679" s="103"/>
      <c r="Q679" s="127"/>
      <c r="R679" s="103"/>
      <c r="S679" s="127"/>
      <c r="T679" s="127"/>
      <c r="U679" s="127"/>
      <c r="V679" s="127"/>
      <c r="W679" s="103"/>
      <c r="Y679" s="103"/>
      <c r="AF679" s="103"/>
    </row>
    <row r="680" spans="4:32" x14ac:dyDescent="0.3">
      <c r="D680" s="31"/>
      <c r="E680" s="103"/>
      <c r="F680" s="103"/>
      <c r="M680" s="103"/>
      <c r="O680" s="103"/>
      <c r="P680" s="103"/>
      <c r="Q680" s="127"/>
      <c r="R680" s="103"/>
      <c r="S680" s="127"/>
      <c r="T680" s="127"/>
      <c r="U680" s="127"/>
      <c r="V680" s="127"/>
      <c r="W680" s="103"/>
      <c r="Y680" s="103"/>
      <c r="AF680" s="103"/>
    </row>
    <row r="681" spans="4:32" x14ac:dyDescent="0.3">
      <c r="D681" s="31"/>
      <c r="E681" s="103"/>
      <c r="F681" s="103"/>
      <c r="M681" s="103"/>
      <c r="O681" s="103"/>
      <c r="P681" s="103"/>
      <c r="Q681" s="127"/>
      <c r="R681" s="103"/>
      <c r="S681" s="127"/>
      <c r="T681" s="127"/>
      <c r="U681" s="127"/>
      <c r="V681" s="127"/>
      <c r="W681" s="103"/>
      <c r="Y681" s="103"/>
      <c r="AF681" s="103"/>
    </row>
    <row r="682" spans="4:32" x14ac:dyDescent="0.3">
      <c r="D682" s="31"/>
      <c r="E682" s="103"/>
      <c r="F682" s="103"/>
      <c r="M682" s="103"/>
      <c r="O682" s="103"/>
      <c r="P682" s="103"/>
      <c r="Q682" s="127"/>
      <c r="R682" s="103"/>
      <c r="S682" s="127"/>
      <c r="T682" s="127"/>
      <c r="U682" s="127"/>
      <c r="V682" s="127"/>
      <c r="W682" s="103"/>
      <c r="Y682" s="103"/>
      <c r="AF682" s="103"/>
    </row>
    <row r="683" spans="4:32" x14ac:dyDescent="0.3">
      <c r="D683" s="31"/>
      <c r="E683" s="103"/>
      <c r="F683" s="103"/>
      <c r="M683" s="103"/>
      <c r="O683" s="103"/>
      <c r="P683" s="103"/>
      <c r="Q683" s="127"/>
      <c r="R683" s="103"/>
      <c r="S683" s="127"/>
      <c r="T683" s="127"/>
      <c r="U683" s="127"/>
      <c r="V683" s="127"/>
      <c r="W683" s="103"/>
      <c r="Y683" s="103"/>
      <c r="AF683" s="103"/>
    </row>
    <row r="684" spans="4:32" x14ac:dyDescent="0.3">
      <c r="D684" s="31"/>
      <c r="E684" s="103"/>
      <c r="F684" s="103"/>
      <c r="M684" s="103"/>
      <c r="O684" s="103"/>
      <c r="P684" s="103"/>
      <c r="Q684" s="127"/>
      <c r="R684" s="103"/>
      <c r="S684" s="127"/>
      <c r="T684" s="127"/>
      <c r="U684" s="127"/>
      <c r="V684" s="127"/>
      <c r="W684" s="103"/>
      <c r="Y684" s="103"/>
      <c r="AF684" s="103"/>
    </row>
    <row r="685" spans="4:32" x14ac:dyDescent="0.3">
      <c r="D685" s="31"/>
      <c r="E685" s="103"/>
      <c r="F685" s="103"/>
      <c r="M685" s="103"/>
      <c r="O685" s="103"/>
      <c r="P685" s="103"/>
      <c r="Q685" s="127"/>
      <c r="R685" s="103"/>
      <c r="S685" s="127"/>
      <c r="T685" s="127"/>
      <c r="U685" s="127"/>
      <c r="V685" s="127"/>
      <c r="W685" s="103"/>
      <c r="Y685" s="103"/>
      <c r="AF685" s="103"/>
    </row>
    <row r="686" spans="4:32" x14ac:dyDescent="0.3">
      <c r="D686" s="31"/>
      <c r="E686" s="103"/>
      <c r="F686" s="103"/>
      <c r="M686" s="103"/>
      <c r="O686" s="103"/>
      <c r="P686" s="103"/>
      <c r="Q686" s="127"/>
      <c r="R686" s="103"/>
      <c r="S686" s="127"/>
      <c r="T686" s="127"/>
      <c r="U686" s="127"/>
      <c r="V686" s="127"/>
      <c r="W686" s="103"/>
      <c r="Y686" s="103"/>
      <c r="AF686" s="103"/>
    </row>
    <row r="687" spans="4:32" x14ac:dyDescent="0.3">
      <c r="D687" s="31"/>
      <c r="E687" s="103"/>
      <c r="F687" s="103"/>
      <c r="M687" s="103"/>
      <c r="O687" s="103"/>
      <c r="P687" s="103"/>
      <c r="Q687" s="127"/>
      <c r="R687" s="103"/>
      <c r="S687" s="127"/>
      <c r="T687" s="127"/>
      <c r="U687" s="127"/>
      <c r="V687" s="127"/>
      <c r="W687" s="103"/>
      <c r="Y687" s="103"/>
      <c r="AF687" s="103"/>
    </row>
    <row r="688" spans="4:32" x14ac:dyDescent="0.3">
      <c r="D688" s="31"/>
      <c r="E688" s="103"/>
      <c r="F688" s="103"/>
      <c r="M688" s="103"/>
      <c r="O688" s="103"/>
      <c r="P688" s="103"/>
      <c r="Q688" s="127"/>
      <c r="R688" s="103"/>
      <c r="S688" s="127"/>
      <c r="T688" s="127"/>
      <c r="U688" s="127"/>
      <c r="V688" s="127"/>
      <c r="W688" s="103"/>
      <c r="Y688" s="103"/>
      <c r="AF688" s="103"/>
    </row>
    <row r="689" spans="4:32" x14ac:dyDescent="0.3">
      <c r="D689" s="31"/>
      <c r="E689" s="103"/>
      <c r="F689" s="103"/>
      <c r="M689" s="103"/>
      <c r="O689" s="103"/>
      <c r="P689" s="103"/>
      <c r="Q689" s="127"/>
      <c r="R689" s="103"/>
      <c r="S689" s="127"/>
      <c r="T689" s="127"/>
      <c r="U689" s="127"/>
      <c r="V689" s="127"/>
      <c r="W689" s="103"/>
      <c r="Y689" s="103"/>
      <c r="AF689" s="103"/>
    </row>
    <row r="690" spans="4:32" x14ac:dyDescent="0.3">
      <c r="D690" s="31"/>
      <c r="E690" s="103"/>
      <c r="F690" s="103"/>
      <c r="M690" s="103"/>
      <c r="O690" s="103"/>
      <c r="P690" s="103"/>
      <c r="Q690" s="127"/>
      <c r="R690" s="103"/>
      <c r="S690" s="127"/>
      <c r="T690" s="127"/>
      <c r="U690" s="127"/>
      <c r="V690" s="127"/>
      <c r="W690" s="103"/>
      <c r="Y690" s="103"/>
      <c r="AF690" s="103"/>
    </row>
    <row r="691" spans="4:32" x14ac:dyDescent="0.3">
      <c r="D691" s="31"/>
      <c r="E691" s="103"/>
      <c r="F691" s="103"/>
      <c r="M691" s="103"/>
      <c r="O691" s="103"/>
      <c r="P691" s="103"/>
      <c r="Q691" s="127"/>
      <c r="R691" s="103"/>
      <c r="S691" s="127"/>
      <c r="T691" s="127"/>
      <c r="U691" s="127"/>
      <c r="V691" s="127"/>
      <c r="W691" s="103"/>
      <c r="Y691" s="103"/>
      <c r="AF691" s="103"/>
    </row>
    <row r="692" spans="4:32" x14ac:dyDescent="0.3">
      <c r="D692" s="31"/>
      <c r="E692" s="103"/>
      <c r="F692" s="103"/>
      <c r="M692" s="103"/>
      <c r="O692" s="103"/>
      <c r="P692" s="103"/>
      <c r="Q692" s="127"/>
      <c r="R692" s="103"/>
      <c r="S692" s="127"/>
      <c r="T692" s="127"/>
      <c r="U692" s="127"/>
      <c r="V692" s="127"/>
      <c r="W692" s="103"/>
      <c r="Y692" s="103"/>
      <c r="AF692" s="103"/>
    </row>
    <row r="693" spans="4:32" x14ac:dyDescent="0.3">
      <c r="D693" s="31"/>
      <c r="E693" s="103"/>
      <c r="F693" s="103"/>
      <c r="M693" s="103"/>
      <c r="O693" s="103"/>
      <c r="P693" s="103"/>
      <c r="Q693" s="127"/>
      <c r="R693" s="103"/>
      <c r="S693" s="127"/>
      <c r="T693" s="127"/>
      <c r="U693" s="127"/>
      <c r="V693" s="127"/>
      <c r="W693" s="103"/>
      <c r="Y693" s="103"/>
      <c r="AF693" s="103"/>
    </row>
    <row r="694" spans="4:32" x14ac:dyDescent="0.3">
      <c r="D694" s="31"/>
      <c r="E694" s="103"/>
      <c r="F694" s="103"/>
      <c r="M694" s="103"/>
      <c r="O694" s="103"/>
      <c r="P694" s="103"/>
      <c r="Q694" s="127"/>
      <c r="R694" s="103"/>
      <c r="S694" s="127"/>
      <c r="T694" s="127"/>
      <c r="U694" s="127"/>
      <c r="V694" s="127"/>
      <c r="W694" s="103"/>
      <c r="Y694" s="103"/>
      <c r="AF694" s="103"/>
    </row>
    <row r="695" spans="4:32" x14ac:dyDescent="0.3">
      <c r="D695" s="31"/>
      <c r="E695" s="103"/>
      <c r="F695" s="103"/>
      <c r="M695" s="103"/>
      <c r="O695" s="103"/>
      <c r="P695" s="103"/>
      <c r="Q695" s="127"/>
      <c r="R695" s="103"/>
      <c r="S695" s="127"/>
      <c r="T695" s="127"/>
      <c r="U695" s="127"/>
      <c r="V695" s="127"/>
      <c r="W695" s="103"/>
      <c r="Y695" s="103"/>
      <c r="AF695" s="103"/>
    </row>
    <row r="696" spans="4:32" x14ac:dyDescent="0.3">
      <c r="D696" s="31"/>
      <c r="E696" s="103"/>
      <c r="F696" s="103"/>
      <c r="M696" s="103"/>
      <c r="O696" s="103"/>
      <c r="P696" s="103"/>
      <c r="Q696" s="127"/>
      <c r="R696" s="103"/>
      <c r="S696" s="127"/>
      <c r="T696" s="127"/>
      <c r="U696" s="127"/>
      <c r="V696" s="127"/>
      <c r="W696" s="103"/>
      <c r="Y696" s="103"/>
      <c r="AF696" s="103"/>
    </row>
    <row r="697" spans="4:32" x14ac:dyDescent="0.3">
      <c r="D697" s="31"/>
      <c r="E697" s="103"/>
      <c r="F697" s="103"/>
      <c r="M697" s="103"/>
      <c r="O697" s="103"/>
      <c r="P697" s="103"/>
      <c r="Q697" s="127"/>
      <c r="R697" s="103"/>
      <c r="S697" s="127"/>
      <c r="T697" s="127"/>
      <c r="U697" s="127"/>
      <c r="V697" s="127"/>
      <c r="W697" s="103"/>
      <c r="Y697" s="103"/>
      <c r="AF697" s="103"/>
    </row>
    <row r="698" spans="4:32" x14ac:dyDescent="0.3">
      <c r="D698" s="31"/>
      <c r="E698" s="103"/>
      <c r="F698" s="103"/>
      <c r="M698" s="103"/>
      <c r="O698" s="103"/>
      <c r="P698" s="103"/>
      <c r="Q698" s="127"/>
      <c r="R698" s="103"/>
      <c r="S698" s="127"/>
      <c r="T698" s="127"/>
      <c r="U698" s="127"/>
      <c r="V698" s="127"/>
      <c r="W698" s="103"/>
      <c r="Y698" s="103"/>
      <c r="AF698" s="103"/>
    </row>
    <row r="699" spans="4:32" x14ac:dyDescent="0.3">
      <c r="D699" s="31"/>
      <c r="E699" s="103"/>
      <c r="F699" s="103"/>
      <c r="M699" s="103"/>
      <c r="O699" s="103"/>
      <c r="P699" s="103"/>
      <c r="Q699" s="127"/>
      <c r="R699" s="103"/>
      <c r="S699" s="127"/>
      <c r="T699" s="127"/>
      <c r="U699" s="127"/>
      <c r="V699" s="127"/>
      <c r="W699" s="103"/>
      <c r="Y699" s="103"/>
      <c r="AF699" s="103"/>
    </row>
    <row r="700" spans="4:32" x14ac:dyDescent="0.3">
      <c r="D700" s="31"/>
      <c r="E700" s="103"/>
      <c r="F700" s="103"/>
      <c r="M700" s="103"/>
      <c r="O700" s="103"/>
      <c r="P700" s="103"/>
      <c r="Q700" s="127"/>
      <c r="R700" s="103"/>
      <c r="S700" s="127"/>
      <c r="T700" s="127"/>
      <c r="U700" s="127"/>
      <c r="V700" s="127"/>
      <c r="W700" s="103"/>
      <c r="Y700" s="103"/>
      <c r="AF700" s="103"/>
    </row>
    <row r="701" spans="4:32" x14ac:dyDescent="0.3">
      <c r="D701" s="31"/>
      <c r="E701" s="103"/>
      <c r="F701" s="103"/>
      <c r="M701" s="103"/>
      <c r="O701" s="103"/>
      <c r="P701" s="103"/>
      <c r="Q701" s="127"/>
      <c r="R701" s="103"/>
      <c r="S701" s="127"/>
      <c r="T701" s="127"/>
      <c r="U701" s="127"/>
      <c r="V701" s="127"/>
      <c r="W701" s="103"/>
      <c r="Y701" s="103"/>
      <c r="AF701" s="103"/>
    </row>
    <row r="702" spans="4:32" x14ac:dyDescent="0.3">
      <c r="D702" s="31"/>
      <c r="E702" s="103"/>
      <c r="F702" s="103"/>
      <c r="M702" s="103"/>
      <c r="O702" s="103"/>
      <c r="P702" s="103"/>
      <c r="Q702" s="127"/>
      <c r="R702" s="103"/>
      <c r="S702" s="127"/>
      <c r="T702" s="127"/>
      <c r="U702" s="127"/>
      <c r="V702" s="127"/>
      <c r="W702" s="103"/>
      <c r="Y702" s="103"/>
      <c r="AF702" s="103"/>
    </row>
    <row r="703" spans="4:32" x14ac:dyDescent="0.3">
      <c r="D703" s="31"/>
      <c r="E703" s="103"/>
      <c r="F703" s="103"/>
      <c r="M703" s="103"/>
      <c r="O703" s="103"/>
      <c r="P703" s="103"/>
      <c r="Q703" s="127"/>
      <c r="R703" s="103"/>
      <c r="S703" s="127"/>
      <c r="T703" s="127"/>
      <c r="U703" s="127"/>
      <c r="V703" s="127"/>
      <c r="W703" s="103"/>
      <c r="Y703" s="103"/>
      <c r="AF703" s="103"/>
    </row>
    <row r="704" spans="4:32" x14ac:dyDescent="0.3">
      <c r="D704" s="31"/>
      <c r="E704" s="103"/>
      <c r="F704" s="103"/>
      <c r="M704" s="103"/>
      <c r="O704" s="103"/>
      <c r="P704" s="103"/>
      <c r="Q704" s="127"/>
      <c r="R704" s="103"/>
      <c r="S704" s="127"/>
      <c r="T704" s="127"/>
      <c r="U704" s="127"/>
      <c r="V704" s="127"/>
      <c r="W704" s="103"/>
      <c r="Y704" s="103"/>
      <c r="AF704" s="103"/>
    </row>
    <row r="705" spans="4:32" x14ac:dyDescent="0.3">
      <c r="D705" s="31"/>
      <c r="E705" s="103"/>
      <c r="F705" s="103"/>
      <c r="M705" s="103"/>
      <c r="O705" s="103"/>
      <c r="P705" s="103"/>
      <c r="Q705" s="127"/>
      <c r="R705" s="103"/>
      <c r="S705" s="127"/>
      <c r="T705" s="127"/>
      <c r="U705" s="127"/>
      <c r="V705" s="127"/>
      <c r="W705" s="103"/>
      <c r="Y705" s="103"/>
      <c r="AF705" s="103"/>
    </row>
    <row r="706" spans="4:32" x14ac:dyDescent="0.3">
      <c r="D706" s="31"/>
      <c r="E706" s="103"/>
      <c r="F706" s="103"/>
      <c r="M706" s="103"/>
      <c r="O706" s="103"/>
      <c r="P706" s="103"/>
      <c r="Q706" s="127"/>
      <c r="R706" s="103"/>
      <c r="S706" s="127"/>
      <c r="T706" s="127"/>
      <c r="U706" s="127"/>
      <c r="V706" s="127"/>
      <c r="W706" s="103"/>
      <c r="Y706" s="103"/>
      <c r="AF706" s="103"/>
    </row>
    <row r="707" spans="4:32" x14ac:dyDescent="0.3">
      <c r="D707" s="31"/>
      <c r="E707" s="103"/>
      <c r="F707" s="103"/>
      <c r="M707" s="103"/>
      <c r="O707" s="103"/>
      <c r="P707" s="103"/>
      <c r="Q707" s="127"/>
      <c r="R707" s="103"/>
      <c r="S707" s="127"/>
      <c r="T707" s="127"/>
      <c r="U707" s="127"/>
      <c r="V707" s="127"/>
      <c r="W707" s="103"/>
      <c r="Y707" s="103"/>
      <c r="AF707" s="103"/>
    </row>
    <row r="708" spans="4:32" x14ac:dyDescent="0.3">
      <c r="D708" s="31"/>
      <c r="E708" s="103"/>
      <c r="F708" s="103"/>
      <c r="M708" s="103"/>
      <c r="O708" s="103"/>
      <c r="P708" s="103"/>
      <c r="Q708" s="127"/>
      <c r="R708" s="103"/>
      <c r="S708" s="127"/>
      <c r="T708" s="127"/>
      <c r="U708" s="127"/>
      <c r="V708" s="127"/>
      <c r="W708" s="103"/>
      <c r="Y708" s="103"/>
      <c r="AF708" s="103"/>
    </row>
    <row r="709" spans="4:32" x14ac:dyDescent="0.3">
      <c r="D709" s="31"/>
      <c r="E709" s="103"/>
      <c r="F709" s="103"/>
      <c r="M709" s="103"/>
      <c r="O709" s="103"/>
      <c r="P709" s="103"/>
      <c r="Q709" s="127"/>
      <c r="R709" s="103"/>
      <c r="S709" s="127"/>
      <c r="T709" s="127"/>
      <c r="U709" s="127"/>
      <c r="V709" s="127"/>
      <c r="W709" s="103"/>
      <c r="Y709" s="103"/>
      <c r="AF709" s="103"/>
    </row>
    <row r="710" spans="4:32" x14ac:dyDescent="0.3">
      <c r="D710" s="31"/>
      <c r="E710" s="103"/>
      <c r="F710" s="103"/>
      <c r="M710" s="103"/>
      <c r="O710" s="103"/>
      <c r="P710" s="103"/>
      <c r="Q710" s="127"/>
      <c r="R710" s="103"/>
      <c r="S710" s="127"/>
      <c r="T710" s="127"/>
      <c r="U710" s="127"/>
      <c r="V710" s="127"/>
      <c r="W710" s="103"/>
      <c r="Y710" s="103"/>
      <c r="AF710" s="103"/>
    </row>
    <row r="711" spans="4:32" x14ac:dyDescent="0.3">
      <c r="D711" s="31"/>
      <c r="E711" s="103"/>
      <c r="F711" s="103"/>
      <c r="M711" s="103"/>
      <c r="O711" s="103"/>
      <c r="P711" s="103"/>
      <c r="Q711" s="127"/>
      <c r="R711" s="103"/>
      <c r="S711" s="127"/>
      <c r="T711" s="127"/>
      <c r="U711" s="127"/>
      <c r="V711" s="127"/>
      <c r="W711" s="103"/>
      <c r="Y711" s="103"/>
      <c r="AF711" s="103"/>
    </row>
    <row r="712" spans="4:32" x14ac:dyDescent="0.3">
      <c r="D712" s="31"/>
      <c r="E712" s="103"/>
      <c r="F712" s="103"/>
      <c r="M712" s="103"/>
      <c r="O712" s="103"/>
      <c r="P712" s="103"/>
      <c r="Q712" s="127"/>
      <c r="R712" s="103"/>
      <c r="S712" s="127"/>
      <c r="T712" s="127"/>
      <c r="U712" s="127"/>
      <c r="V712" s="127"/>
      <c r="W712" s="103"/>
      <c r="Y712" s="103"/>
      <c r="AF712" s="103"/>
    </row>
    <row r="713" spans="4:32" x14ac:dyDescent="0.3">
      <c r="D713" s="31"/>
      <c r="E713" s="103"/>
      <c r="F713" s="103"/>
      <c r="M713" s="103"/>
      <c r="O713" s="103"/>
      <c r="P713" s="103"/>
      <c r="Q713" s="127"/>
      <c r="R713" s="103"/>
      <c r="S713" s="127"/>
      <c r="T713" s="127"/>
      <c r="U713" s="127"/>
      <c r="V713" s="127"/>
      <c r="W713" s="103"/>
      <c r="Y713" s="103"/>
      <c r="AF713" s="103"/>
    </row>
    <row r="714" spans="4:32" x14ac:dyDescent="0.3">
      <c r="D714" s="31"/>
      <c r="E714" s="103"/>
      <c r="F714" s="103"/>
      <c r="M714" s="103"/>
      <c r="O714" s="103"/>
      <c r="P714" s="103"/>
      <c r="Q714" s="127"/>
      <c r="R714" s="103"/>
      <c r="S714" s="127"/>
      <c r="T714" s="127"/>
      <c r="U714" s="127"/>
      <c r="V714" s="127"/>
      <c r="W714" s="103"/>
      <c r="Y714" s="103"/>
      <c r="AF714" s="103"/>
    </row>
    <row r="715" spans="4:32" x14ac:dyDescent="0.3">
      <c r="D715" s="31"/>
      <c r="E715" s="103"/>
      <c r="F715" s="103"/>
      <c r="M715" s="103"/>
      <c r="O715" s="103"/>
      <c r="P715" s="103"/>
      <c r="Q715" s="127"/>
      <c r="R715" s="103"/>
      <c r="S715" s="127"/>
      <c r="T715" s="127"/>
      <c r="U715" s="127"/>
      <c r="V715" s="127"/>
      <c r="W715" s="103"/>
      <c r="Y715" s="103"/>
      <c r="AF715" s="103"/>
    </row>
    <row r="716" spans="4:32" x14ac:dyDescent="0.3">
      <c r="D716" s="31"/>
      <c r="E716" s="103"/>
      <c r="F716" s="103"/>
      <c r="M716" s="103"/>
      <c r="O716" s="103"/>
      <c r="P716" s="103"/>
      <c r="Q716" s="127"/>
      <c r="R716" s="103"/>
      <c r="S716" s="127"/>
      <c r="T716" s="127"/>
      <c r="U716" s="127"/>
      <c r="V716" s="127"/>
      <c r="W716" s="103"/>
      <c r="Y716" s="103"/>
      <c r="AF716" s="103"/>
    </row>
    <row r="717" spans="4:32" x14ac:dyDescent="0.3">
      <c r="D717" s="31"/>
      <c r="E717" s="103"/>
      <c r="F717" s="103"/>
      <c r="M717" s="103"/>
      <c r="O717" s="103"/>
      <c r="P717" s="103"/>
      <c r="Q717" s="127"/>
      <c r="R717" s="103"/>
      <c r="S717" s="127"/>
      <c r="T717" s="127"/>
      <c r="U717" s="127"/>
      <c r="V717" s="127"/>
      <c r="W717" s="103"/>
      <c r="Y717" s="103"/>
      <c r="AF717" s="103"/>
    </row>
    <row r="718" spans="4:32" x14ac:dyDescent="0.3">
      <c r="D718" s="31"/>
      <c r="E718" s="103"/>
      <c r="F718" s="103"/>
      <c r="M718" s="103"/>
      <c r="O718" s="103"/>
      <c r="P718" s="103"/>
      <c r="Q718" s="127"/>
      <c r="R718" s="103"/>
      <c r="S718" s="127"/>
      <c r="T718" s="127"/>
      <c r="U718" s="127"/>
      <c r="V718" s="127"/>
      <c r="W718" s="103"/>
      <c r="Y718" s="103"/>
      <c r="AF718" s="103"/>
    </row>
    <row r="719" spans="4:32" x14ac:dyDescent="0.3">
      <c r="D719" s="31"/>
      <c r="E719" s="103"/>
      <c r="F719" s="103"/>
      <c r="M719" s="103"/>
      <c r="O719" s="103"/>
      <c r="P719" s="103"/>
      <c r="Q719" s="127"/>
      <c r="R719" s="103"/>
      <c r="S719" s="127"/>
      <c r="T719" s="127"/>
      <c r="U719" s="127"/>
      <c r="V719" s="127"/>
      <c r="W719" s="103"/>
      <c r="Y719" s="103"/>
      <c r="AF719" s="103"/>
    </row>
    <row r="720" spans="4:32" x14ac:dyDescent="0.3">
      <c r="D720" s="31"/>
      <c r="E720" s="103"/>
      <c r="F720" s="103"/>
      <c r="M720" s="103"/>
      <c r="O720" s="103"/>
      <c r="P720" s="103"/>
      <c r="Q720" s="127"/>
      <c r="R720" s="103"/>
      <c r="S720" s="127"/>
      <c r="T720" s="127"/>
      <c r="U720" s="127"/>
      <c r="V720" s="127"/>
      <c r="W720" s="103"/>
      <c r="Y720" s="103"/>
      <c r="AF720" s="103"/>
    </row>
    <row r="721" spans="4:32" x14ac:dyDescent="0.3">
      <c r="D721" s="31"/>
      <c r="E721" s="103"/>
      <c r="F721" s="103"/>
      <c r="M721" s="103"/>
      <c r="O721" s="103"/>
      <c r="P721" s="103"/>
      <c r="Q721" s="127"/>
      <c r="R721" s="103"/>
      <c r="S721" s="127"/>
      <c r="T721" s="127"/>
      <c r="U721" s="127"/>
      <c r="V721" s="127"/>
      <c r="W721" s="103"/>
      <c r="Y721" s="103"/>
      <c r="AF721" s="103"/>
    </row>
    <row r="722" spans="4:32" x14ac:dyDescent="0.3">
      <c r="D722" s="31"/>
      <c r="E722" s="103"/>
      <c r="F722" s="103"/>
      <c r="M722" s="103"/>
      <c r="O722" s="103"/>
      <c r="P722" s="103"/>
      <c r="Q722" s="127"/>
      <c r="R722" s="103"/>
      <c r="S722" s="127"/>
      <c r="T722" s="127"/>
      <c r="U722" s="127"/>
      <c r="V722" s="127"/>
      <c r="W722" s="103"/>
      <c r="Y722" s="103"/>
      <c r="AF722" s="103"/>
    </row>
    <row r="723" spans="4:32" x14ac:dyDescent="0.3">
      <c r="D723" s="31"/>
      <c r="E723" s="103"/>
      <c r="F723" s="103"/>
      <c r="M723" s="103"/>
      <c r="O723" s="103"/>
      <c r="P723" s="103"/>
      <c r="Q723" s="127"/>
      <c r="R723" s="103"/>
      <c r="S723" s="127"/>
      <c r="T723" s="127"/>
      <c r="U723" s="127"/>
      <c r="V723" s="127"/>
      <c r="W723" s="103"/>
      <c r="Y723" s="103"/>
      <c r="AF723" s="103"/>
    </row>
    <row r="724" spans="4:32" x14ac:dyDescent="0.3">
      <c r="D724" s="31"/>
      <c r="E724" s="103"/>
      <c r="F724" s="103"/>
      <c r="M724" s="103"/>
      <c r="O724" s="103"/>
      <c r="P724" s="103"/>
      <c r="Q724" s="127"/>
      <c r="R724" s="103"/>
      <c r="S724" s="127"/>
      <c r="T724" s="127"/>
      <c r="U724" s="127"/>
      <c r="V724" s="127"/>
      <c r="W724" s="103"/>
      <c r="Y724" s="103"/>
      <c r="AF724" s="103"/>
    </row>
    <row r="725" spans="4:32" x14ac:dyDescent="0.3">
      <c r="D725" s="31"/>
      <c r="E725" s="103"/>
      <c r="F725" s="103"/>
      <c r="M725" s="103"/>
      <c r="O725" s="103"/>
      <c r="P725" s="103"/>
      <c r="Q725" s="127"/>
      <c r="R725" s="103"/>
      <c r="S725" s="127"/>
      <c r="T725" s="127"/>
      <c r="U725" s="127"/>
      <c r="V725" s="127"/>
      <c r="W725" s="103"/>
      <c r="Y725" s="103"/>
      <c r="AF725" s="103"/>
    </row>
    <row r="726" spans="4:32" x14ac:dyDescent="0.3">
      <c r="D726" s="31"/>
      <c r="E726" s="103"/>
      <c r="F726" s="103"/>
      <c r="M726" s="103"/>
      <c r="O726" s="103"/>
      <c r="P726" s="103"/>
      <c r="Q726" s="127"/>
      <c r="R726" s="103"/>
      <c r="S726" s="127"/>
      <c r="T726" s="127"/>
      <c r="U726" s="127"/>
      <c r="V726" s="127"/>
      <c r="W726" s="103"/>
      <c r="Y726" s="103"/>
      <c r="AF726" s="103"/>
    </row>
    <row r="727" spans="4:32" x14ac:dyDescent="0.3">
      <c r="D727" s="31"/>
      <c r="E727" s="103"/>
      <c r="F727" s="103"/>
      <c r="M727" s="103"/>
      <c r="O727" s="103"/>
      <c r="P727" s="103"/>
      <c r="Q727" s="127"/>
      <c r="R727" s="103"/>
      <c r="S727" s="127"/>
      <c r="T727" s="127"/>
      <c r="U727" s="127"/>
      <c r="V727" s="127"/>
      <c r="W727" s="103"/>
      <c r="Y727" s="103"/>
      <c r="AF727" s="103"/>
    </row>
    <row r="728" spans="4:32" x14ac:dyDescent="0.3">
      <c r="D728" s="31"/>
      <c r="E728" s="103"/>
      <c r="F728" s="103"/>
      <c r="M728" s="103"/>
      <c r="O728" s="103"/>
      <c r="P728" s="103"/>
      <c r="Q728" s="127"/>
      <c r="R728" s="103"/>
      <c r="S728" s="127"/>
      <c r="T728" s="127"/>
      <c r="U728" s="127"/>
      <c r="V728" s="127"/>
      <c r="W728" s="103"/>
      <c r="Y728" s="103"/>
      <c r="AF728" s="103"/>
    </row>
    <row r="729" spans="4:32" x14ac:dyDescent="0.3">
      <c r="D729" s="31"/>
      <c r="E729" s="103"/>
      <c r="F729" s="103"/>
      <c r="M729" s="103"/>
      <c r="O729" s="103"/>
      <c r="P729" s="103"/>
      <c r="Q729" s="127"/>
      <c r="R729" s="103"/>
      <c r="S729" s="127"/>
      <c r="T729" s="127"/>
      <c r="U729" s="127"/>
      <c r="V729" s="127"/>
      <c r="W729" s="103"/>
      <c r="Y729" s="103"/>
      <c r="AF729" s="103"/>
    </row>
    <row r="730" spans="4:32" x14ac:dyDescent="0.3">
      <c r="D730" s="31"/>
      <c r="E730" s="103"/>
      <c r="F730" s="103"/>
      <c r="M730" s="103"/>
      <c r="O730" s="103"/>
      <c r="P730" s="103"/>
      <c r="Q730" s="127"/>
      <c r="R730" s="103"/>
      <c r="S730" s="127"/>
      <c r="T730" s="127"/>
      <c r="U730" s="127"/>
      <c r="V730" s="127"/>
      <c r="W730" s="103"/>
      <c r="Y730" s="103"/>
      <c r="AF730" s="103"/>
    </row>
    <row r="731" spans="4:32" x14ac:dyDescent="0.3">
      <c r="D731" s="31"/>
      <c r="E731" s="103"/>
      <c r="F731" s="103"/>
      <c r="M731" s="103"/>
      <c r="O731" s="103"/>
      <c r="P731" s="103"/>
      <c r="Q731" s="127"/>
      <c r="R731" s="103"/>
      <c r="S731" s="127"/>
      <c r="T731" s="127"/>
      <c r="U731" s="127"/>
      <c r="V731" s="127"/>
      <c r="W731" s="103"/>
      <c r="Y731" s="103"/>
      <c r="AF731" s="103"/>
    </row>
    <row r="732" spans="4:32" x14ac:dyDescent="0.3">
      <c r="D732" s="31"/>
      <c r="E732" s="103"/>
      <c r="F732" s="103"/>
      <c r="M732" s="103"/>
      <c r="O732" s="103"/>
      <c r="P732" s="103"/>
      <c r="Q732" s="127"/>
      <c r="R732" s="103"/>
      <c r="S732" s="127"/>
      <c r="T732" s="127"/>
      <c r="U732" s="127"/>
      <c r="V732" s="127"/>
      <c r="W732" s="103"/>
      <c r="Y732" s="103"/>
      <c r="AF732" s="103"/>
    </row>
    <row r="733" spans="4:32" x14ac:dyDescent="0.3">
      <c r="D733" s="31"/>
      <c r="E733" s="103"/>
      <c r="F733" s="103"/>
      <c r="M733" s="103"/>
      <c r="O733" s="103"/>
      <c r="P733" s="103"/>
      <c r="Q733" s="127"/>
      <c r="R733" s="103"/>
      <c r="S733" s="127"/>
      <c r="T733" s="127"/>
      <c r="U733" s="127"/>
      <c r="V733" s="127"/>
      <c r="W733" s="103"/>
      <c r="Y733" s="103"/>
      <c r="AF733" s="103"/>
    </row>
    <row r="734" spans="4:32" x14ac:dyDescent="0.3">
      <c r="D734" s="31"/>
      <c r="E734" s="103"/>
      <c r="F734" s="103"/>
      <c r="M734" s="103"/>
      <c r="O734" s="103"/>
      <c r="P734" s="103"/>
      <c r="Q734" s="127"/>
      <c r="R734" s="103"/>
      <c r="S734" s="127"/>
      <c r="T734" s="127"/>
      <c r="U734" s="127"/>
      <c r="V734" s="127"/>
      <c r="W734" s="103"/>
      <c r="Y734" s="103"/>
      <c r="AF734" s="103"/>
    </row>
    <row r="735" spans="4:32" x14ac:dyDescent="0.3">
      <c r="D735" s="31"/>
      <c r="E735" s="103"/>
      <c r="F735" s="103"/>
      <c r="M735" s="103"/>
      <c r="O735" s="103"/>
      <c r="P735" s="103"/>
      <c r="Q735" s="127"/>
      <c r="R735" s="103"/>
      <c r="S735" s="127"/>
      <c r="T735" s="127"/>
      <c r="U735" s="127"/>
      <c r="V735" s="127"/>
      <c r="W735" s="103"/>
      <c r="Y735" s="103"/>
      <c r="AF735" s="103"/>
    </row>
    <row r="736" spans="4:32" x14ac:dyDescent="0.3">
      <c r="D736" s="31"/>
      <c r="E736" s="103"/>
      <c r="F736" s="103"/>
      <c r="M736" s="103"/>
      <c r="O736" s="103"/>
      <c r="P736" s="103"/>
      <c r="Q736" s="127"/>
      <c r="R736" s="103"/>
      <c r="S736" s="127"/>
      <c r="T736" s="127"/>
      <c r="U736" s="127"/>
      <c r="V736" s="127"/>
      <c r="W736" s="103"/>
      <c r="Y736" s="103"/>
      <c r="AF736" s="103"/>
    </row>
    <row r="737" spans="4:32" x14ac:dyDescent="0.3">
      <c r="D737" s="31"/>
      <c r="E737" s="103"/>
      <c r="F737" s="103"/>
      <c r="M737" s="103"/>
      <c r="O737" s="103"/>
      <c r="P737" s="103"/>
      <c r="Q737" s="127"/>
      <c r="R737" s="103"/>
      <c r="S737" s="127"/>
      <c r="T737" s="127"/>
      <c r="U737" s="127"/>
      <c r="V737" s="127"/>
      <c r="W737" s="103"/>
      <c r="Y737" s="103"/>
      <c r="AF737" s="103"/>
    </row>
    <row r="738" spans="4:32" x14ac:dyDescent="0.3">
      <c r="D738" s="31"/>
      <c r="E738" s="103"/>
      <c r="F738" s="103"/>
      <c r="M738" s="103"/>
      <c r="O738" s="103"/>
      <c r="P738" s="103"/>
      <c r="Q738" s="127"/>
      <c r="R738" s="103"/>
      <c r="S738" s="127"/>
      <c r="T738" s="127"/>
      <c r="U738" s="127"/>
      <c r="V738" s="127"/>
      <c r="W738" s="103"/>
      <c r="Y738" s="103"/>
      <c r="AF738" s="103"/>
    </row>
    <row r="739" spans="4:32" x14ac:dyDescent="0.3">
      <c r="D739" s="31"/>
      <c r="E739" s="103"/>
      <c r="F739" s="103"/>
      <c r="M739" s="103"/>
      <c r="O739" s="103"/>
      <c r="P739" s="103"/>
      <c r="Q739" s="127"/>
      <c r="R739" s="103"/>
      <c r="S739" s="127"/>
      <c r="T739" s="127"/>
      <c r="U739" s="127"/>
      <c r="V739" s="127"/>
      <c r="W739" s="103"/>
      <c r="Y739" s="103"/>
      <c r="AF739" s="103"/>
    </row>
    <row r="740" spans="4:32" x14ac:dyDescent="0.3">
      <c r="D740" s="31"/>
      <c r="E740" s="103"/>
      <c r="F740" s="103"/>
      <c r="M740" s="103"/>
      <c r="O740" s="103"/>
      <c r="P740" s="103"/>
      <c r="Q740" s="127"/>
      <c r="R740" s="103"/>
      <c r="S740" s="127"/>
      <c r="T740" s="127"/>
      <c r="U740" s="127"/>
      <c r="V740" s="127"/>
      <c r="W740" s="103"/>
      <c r="Y740" s="103"/>
      <c r="AF740" s="103"/>
    </row>
    <row r="741" spans="4:32" x14ac:dyDescent="0.3">
      <c r="D741" s="31"/>
      <c r="E741" s="103"/>
      <c r="F741" s="103"/>
      <c r="M741" s="103"/>
      <c r="O741" s="103"/>
      <c r="P741" s="103"/>
      <c r="Q741" s="127"/>
      <c r="R741" s="103"/>
      <c r="S741" s="127"/>
      <c r="T741" s="127"/>
      <c r="U741" s="127"/>
      <c r="V741" s="127"/>
      <c r="W741" s="103"/>
      <c r="Y741" s="103"/>
      <c r="AF741" s="103"/>
    </row>
    <row r="742" spans="4:32" x14ac:dyDescent="0.3">
      <c r="D742" s="31"/>
      <c r="E742" s="103"/>
      <c r="F742" s="103"/>
      <c r="M742" s="103"/>
      <c r="O742" s="103"/>
      <c r="P742" s="103"/>
      <c r="Q742" s="127"/>
      <c r="R742" s="103"/>
      <c r="S742" s="127"/>
      <c r="T742" s="127"/>
      <c r="U742" s="127"/>
      <c r="V742" s="127"/>
      <c r="W742" s="103"/>
      <c r="Y742" s="103"/>
      <c r="AF742" s="103"/>
    </row>
    <row r="743" spans="4:32" x14ac:dyDescent="0.3">
      <c r="D743" s="31"/>
      <c r="E743" s="103"/>
      <c r="F743" s="103"/>
      <c r="M743" s="103"/>
      <c r="O743" s="103"/>
      <c r="P743" s="103"/>
      <c r="Q743" s="127"/>
      <c r="R743" s="103"/>
      <c r="S743" s="127"/>
      <c r="T743" s="127"/>
      <c r="U743" s="127"/>
      <c r="V743" s="127"/>
      <c r="W743" s="103"/>
      <c r="Y743" s="103"/>
      <c r="AF743" s="103"/>
    </row>
    <row r="744" spans="4:32" x14ac:dyDescent="0.3">
      <c r="D744" s="31"/>
      <c r="E744" s="103"/>
      <c r="F744" s="103"/>
      <c r="M744" s="103"/>
      <c r="O744" s="103"/>
      <c r="P744" s="103"/>
      <c r="Q744" s="127"/>
      <c r="R744" s="103"/>
      <c r="S744" s="127"/>
      <c r="T744" s="127"/>
      <c r="U744" s="127"/>
      <c r="V744" s="127"/>
      <c r="W744" s="103"/>
      <c r="Y744" s="103"/>
      <c r="AF744" s="103"/>
    </row>
    <row r="745" spans="4:32" x14ac:dyDescent="0.3">
      <c r="D745" s="31"/>
      <c r="E745" s="103"/>
      <c r="F745" s="103"/>
      <c r="M745" s="103"/>
      <c r="O745" s="103"/>
      <c r="P745" s="103"/>
      <c r="Q745" s="127"/>
      <c r="R745" s="103"/>
      <c r="S745" s="127"/>
      <c r="T745" s="127"/>
      <c r="U745" s="127"/>
      <c r="V745" s="127"/>
      <c r="W745" s="103"/>
      <c r="Y745" s="103"/>
      <c r="AF745" s="103"/>
    </row>
    <row r="746" spans="4:32" x14ac:dyDescent="0.3">
      <c r="D746" s="31"/>
      <c r="E746" s="103"/>
      <c r="F746" s="103"/>
      <c r="M746" s="103"/>
      <c r="O746" s="103"/>
      <c r="P746" s="103"/>
      <c r="Q746" s="127"/>
      <c r="R746" s="103"/>
      <c r="S746" s="127"/>
      <c r="T746" s="127"/>
      <c r="U746" s="127"/>
      <c r="V746" s="127"/>
      <c r="W746" s="103"/>
      <c r="Y746" s="103"/>
      <c r="AF746" s="103"/>
    </row>
    <row r="747" spans="4:32" x14ac:dyDescent="0.3">
      <c r="D747" s="31"/>
      <c r="E747" s="103"/>
      <c r="F747" s="103"/>
      <c r="M747" s="103"/>
      <c r="O747" s="103"/>
      <c r="P747" s="103"/>
      <c r="Q747" s="127"/>
      <c r="R747" s="103"/>
      <c r="S747" s="127"/>
      <c r="T747" s="127"/>
      <c r="U747" s="127"/>
      <c r="V747" s="127"/>
      <c r="W747" s="103"/>
      <c r="Y747" s="103"/>
      <c r="AF747" s="103"/>
    </row>
    <row r="748" spans="4:32" x14ac:dyDescent="0.3">
      <c r="D748" s="31"/>
      <c r="E748" s="103"/>
      <c r="F748" s="103"/>
      <c r="M748" s="103"/>
      <c r="O748" s="103"/>
      <c r="P748" s="103"/>
      <c r="Q748" s="127"/>
      <c r="R748" s="103"/>
      <c r="S748" s="127"/>
      <c r="T748" s="127"/>
      <c r="U748" s="127"/>
      <c r="V748" s="127"/>
      <c r="W748" s="103"/>
      <c r="Y748" s="103"/>
      <c r="AF748" s="103"/>
    </row>
    <row r="749" spans="4:32" x14ac:dyDescent="0.3">
      <c r="D749" s="31"/>
      <c r="E749" s="103"/>
      <c r="F749" s="103"/>
      <c r="M749" s="103"/>
      <c r="O749" s="103"/>
      <c r="P749" s="103"/>
      <c r="Q749" s="127"/>
      <c r="R749" s="103"/>
      <c r="S749" s="127"/>
      <c r="T749" s="127"/>
      <c r="U749" s="127"/>
      <c r="V749" s="127"/>
      <c r="W749" s="103"/>
      <c r="Y749" s="103"/>
      <c r="AF749" s="103"/>
    </row>
    <row r="750" spans="4:32" x14ac:dyDescent="0.3">
      <c r="D750" s="31"/>
      <c r="E750" s="103"/>
      <c r="F750" s="103"/>
      <c r="M750" s="103"/>
      <c r="O750" s="103"/>
      <c r="P750" s="103"/>
      <c r="Q750" s="127"/>
      <c r="R750" s="103"/>
      <c r="S750" s="127"/>
      <c r="T750" s="127"/>
      <c r="U750" s="127"/>
      <c r="V750" s="127"/>
      <c r="W750" s="103"/>
      <c r="Y750" s="103"/>
      <c r="AF750" s="103"/>
    </row>
    <row r="751" spans="4:32" x14ac:dyDescent="0.3">
      <c r="D751" s="31"/>
      <c r="E751" s="103"/>
      <c r="F751" s="103"/>
      <c r="M751" s="103"/>
      <c r="O751" s="103"/>
      <c r="P751" s="103"/>
      <c r="Q751" s="127"/>
      <c r="R751" s="103"/>
      <c r="S751" s="127"/>
      <c r="T751" s="127"/>
      <c r="U751" s="127"/>
      <c r="V751" s="127"/>
      <c r="W751" s="103"/>
      <c r="Y751" s="103"/>
      <c r="AF751" s="103"/>
    </row>
    <row r="752" spans="4:32" x14ac:dyDescent="0.3">
      <c r="D752" s="31"/>
      <c r="E752" s="103"/>
      <c r="F752" s="103"/>
      <c r="M752" s="103"/>
      <c r="O752" s="103"/>
      <c r="P752" s="103"/>
      <c r="Q752" s="127"/>
      <c r="R752" s="103"/>
      <c r="S752" s="127"/>
      <c r="T752" s="127"/>
      <c r="U752" s="127"/>
      <c r="V752" s="127"/>
      <c r="W752" s="103"/>
      <c r="Y752" s="103"/>
      <c r="AF752" s="103"/>
    </row>
    <row r="753" spans="4:32" x14ac:dyDescent="0.3">
      <c r="D753" s="31"/>
      <c r="E753" s="103"/>
      <c r="F753" s="103"/>
      <c r="M753" s="103"/>
      <c r="O753" s="103"/>
      <c r="P753" s="103"/>
      <c r="Q753" s="127"/>
      <c r="R753" s="103"/>
      <c r="S753" s="127"/>
      <c r="T753" s="127"/>
      <c r="U753" s="127"/>
      <c r="V753" s="127"/>
      <c r="W753" s="103"/>
      <c r="Y753" s="103"/>
      <c r="AF753" s="103"/>
    </row>
    <row r="754" spans="4:32" x14ac:dyDescent="0.3">
      <c r="D754" s="31"/>
      <c r="E754" s="103"/>
      <c r="F754" s="103"/>
      <c r="M754" s="103"/>
      <c r="O754" s="103"/>
      <c r="P754" s="103"/>
      <c r="Q754" s="127"/>
      <c r="R754" s="103"/>
      <c r="S754" s="127"/>
      <c r="T754" s="127"/>
      <c r="U754" s="127"/>
      <c r="V754" s="127"/>
      <c r="W754" s="103"/>
      <c r="Y754" s="103"/>
      <c r="AF754" s="103"/>
    </row>
    <row r="755" spans="4:32" x14ac:dyDescent="0.3">
      <c r="D755" s="31"/>
      <c r="E755" s="103"/>
      <c r="F755" s="103"/>
      <c r="M755" s="103"/>
      <c r="O755" s="103"/>
      <c r="P755" s="103"/>
      <c r="Q755" s="127"/>
      <c r="R755" s="103"/>
      <c r="S755" s="127"/>
      <c r="T755" s="127"/>
      <c r="U755" s="127"/>
      <c r="V755" s="127"/>
      <c r="W755" s="103"/>
      <c r="Y755" s="103"/>
      <c r="AF755" s="103"/>
    </row>
    <row r="756" spans="4:32" x14ac:dyDescent="0.3">
      <c r="D756" s="31"/>
      <c r="E756" s="103"/>
      <c r="F756" s="103"/>
      <c r="M756" s="103"/>
      <c r="O756" s="103"/>
      <c r="P756" s="103"/>
      <c r="Q756" s="127"/>
      <c r="R756" s="103"/>
      <c r="S756" s="127"/>
      <c r="T756" s="127"/>
      <c r="U756" s="127"/>
      <c r="V756" s="127"/>
      <c r="W756" s="103"/>
      <c r="Y756" s="103"/>
      <c r="AF756" s="103"/>
    </row>
    <row r="757" spans="4:32" x14ac:dyDescent="0.3">
      <c r="D757" s="31"/>
      <c r="E757" s="103"/>
      <c r="F757" s="103"/>
      <c r="M757" s="103"/>
      <c r="O757" s="103"/>
      <c r="P757" s="103"/>
      <c r="Q757" s="127"/>
      <c r="R757" s="103"/>
      <c r="S757" s="127"/>
      <c r="T757" s="127"/>
      <c r="U757" s="127"/>
      <c r="V757" s="127"/>
      <c r="W757" s="103"/>
      <c r="Y757" s="103"/>
      <c r="AF757" s="103"/>
    </row>
    <row r="758" spans="4:32" x14ac:dyDescent="0.3">
      <c r="D758" s="31"/>
      <c r="E758" s="103"/>
      <c r="F758" s="103"/>
      <c r="M758" s="103"/>
      <c r="O758" s="103"/>
      <c r="P758" s="103"/>
      <c r="Q758" s="127"/>
      <c r="R758" s="103"/>
      <c r="S758" s="127"/>
      <c r="T758" s="127"/>
      <c r="U758" s="127"/>
      <c r="V758" s="127"/>
      <c r="W758" s="103"/>
      <c r="Y758" s="103"/>
      <c r="AF758" s="103"/>
    </row>
    <row r="759" spans="4:32" x14ac:dyDescent="0.3">
      <c r="D759" s="31"/>
      <c r="E759" s="103"/>
      <c r="F759" s="103"/>
      <c r="M759" s="103"/>
      <c r="O759" s="103"/>
      <c r="P759" s="103"/>
      <c r="Q759" s="127"/>
      <c r="R759" s="103"/>
      <c r="S759" s="127"/>
      <c r="T759" s="127"/>
      <c r="U759" s="127"/>
      <c r="V759" s="127"/>
      <c r="W759" s="103"/>
      <c r="Y759" s="103"/>
      <c r="AF759" s="103"/>
    </row>
    <row r="760" spans="4:32" x14ac:dyDescent="0.3">
      <c r="D760" s="31"/>
      <c r="E760" s="103"/>
      <c r="F760" s="103"/>
      <c r="M760" s="103"/>
      <c r="O760" s="103"/>
      <c r="P760" s="103"/>
      <c r="Q760" s="127"/>
      <c r="R760" s="103"/>
      <c r="S760" s="127"/>
      <c r="T760" s="127"/>
      <c r="U760" s="127"/>
      <c r="V760" s="127"/>
      <c r="W760" s="103"/>
      <c r="Y760" s="103"/>
      <c r="AF760" s="103"/>
    </row>
    <row r="761" spans="4:32" x14ac:dyDescent="0.3">
      <c r="D761" s="31"/>
      <c r="E761" s="103"/>
      <c r="F761" s="103"/>
      <c r="M761" s="103"/>
      <c r="O761" s="103"/>
      <c r="P761" s="103"/>
      <c r="Q761" s="127"/>
      <c r="R761" s="103"/>
      <c r="S761" s="127"/>
      <c r="T761" s="127"/>
      <c r="U761" s="127"/>
      <c r="V761" s="127"/>
      <c r="W761" s="103"/>
      <c r="Y761" s="103"/>
      <c r="AF761" s="103"/>
    </row>
    <row r="762" spans="4:32" x14ac:dyDescent="0.3">
      <c r="D762" s="31"/>
      <c r="E762" s="103"/>
      <c r="F762" s="103"/>
      <c r="M762" s="103"/>
      <c r="O762" s="103"/>
      <c r="P762" s="103"/>
      <c r="Q762" s="127"/>
      <c r="R762" s="103"/>
      <c r="S762" s="127"/>
      <c r="T762" s="127"/>
      <c r="U762" s="127"/>
      <c r="V762" s="127"/>
      <c r="W762" s="103"/>
      <c r="Y762" s="103"/>
      <c r="AF762" s="103"/>
    </row>
    <row r="763" spans="4:32" x14ac:dyDescent="0.3">
      <c r="D763" s="31"/>
      <c r="E763" s="103"/>
      <c r="F763" s="103"/>
      <c r="M763" s="103"/>
      <c r="O763" s="103"/>
      <c r="P763" s="103"/>
      <c r="Q763" s="127"/>
      <c r="R763" s="103"/>
      <c r="S763" s="127"/>
      <c r="T763" s="127"/>
      <c r="U763" s="127"/>
      <c r="V763" s="127"/>
      <c r="W763" s="103"/>
      <c r="Y763" s="103"/>
      <c r="AF763" s="103"/>
    </row>
    <row r="764" spans="4:32" x14ac:dyDescent="0.3">
      <c r="D764" s="31"/>
      <c r="E764" s="103"/>
      <c r="F764" s="103"/>
      <c r="M764" s="103"/>
      <c r="O764" s="103"/>
      <c r="P764" s="103"/>
      <c r="Q764" s="127"/>
      <c r="R764" s="103"/>
      <c r="S764" s="127"/>
      <c r="T764" s="127"/>
      <c r="U764" s="127"/>
      <c r="V764" s="127"/>
      <c r="W764" s="103"/>
      <c r="Y764" s="103"/>
      <c r="AF764" s="103"/>
    </row>
    <row r="765" spans="4:32" x14ac:dyDescent="0.3">
      <c r="D765" s="31"/>
      <c r="E765" s="103"/>
      <c r="F765" s="103"/>
      <c r="M765" s="103"/>
      <c r="O765" s="103"/>
      <c r="P765" s="103"/>
      <c r="Q765" s="127"/>
      <c r="R765" s="103"/>
      <c r="S765" s="127"/>
      <c r="T765" s="127"/>
      <c r="U765" s="127"/>
      <c r="V765" s="127"/>
      <c r="W765" s="103"/>
      <c r="Y765" s="103"/>
      <c r="AF765" s="103"/>
    </row>
    <row r="766" spans="4:32" x14ac:dyDescent="0.3">
      <c r="D766" s="31"/>
      <c r="E766" s="103"/>
      <c r="F766" s="103"/>
      <c r="M766" s="103"/>
      <c r="O766" s="103"/>
      <c r="P766" s="103"/>
      <c r="Q766" s="127"/>
      <c r="R766" s="103"/>
      <c r="S766" s="127"/>
      <c r="T766" s="127"/>
      <c r="U766" s="127"/>
      <c r="V766" s="127"/>
      <c r="W766" s="103"/>
      <c r="Y766" s="103"/>
      <c r="AF766" s="103"/>
    </row>
    <row r="767" spans="4:32" x14ac:dyDescent="0.3">
      <c r="D767" s="31"/>
      <c r="E767" s="103"/>
      <c r="F767" s="103"/>
      <c r="M767" s="103"/>
      <c r="O767" s="103"/>
      <c r="P767" s="103"/>
      <c r="Q767" s="127"/>
      <c r="R767" s="103"/>
      <c r="S767" s="127"/>
      <c r="T767" s="127"/>
      <c r="U767" s="127"/>
      <c r="V767" s="127"/>
      <c r="W767" s="103"/>
      <c r="Y767" s="103"/>
      <c r="AF767" s="103"/>
    </row>
    <row r="768" spans="4:32" x14ac:dyDescent="0.3">
      <c r="D768" s="31"/>
      <c r="E768" s="103"/>
      <c r="F768" s="103"/>
      <c r="M768" s="103"/>
      <c r="O768" s="103"/>
      <c r="P768" s="103"/>
      <c r="Q768" s="127"/>
      <c r="R768" s="103"/>
      <c r="S768" s="127"/>
      <c r="T768" s="127"/>
      <c r="U768" s="127"/>
      <c r="V768" s="127"/>
      <c r="W768" s="103"/>
      <c r="Y768" s="103"/>
      <c r="AF768" s="103"/>
    </row>
    <row r="769" spans="4:32" x14ac:dyDescent="0.3">
      <c r="D769" s="31"/>
      <c r="E769" s="103"/>
      <c r="F769" s="103"/>
      <c r="M769" s="103"/>
      <c r="O769" s="103"/>
      <c r="P769" s="103"/>
      <c r="Q769" s="127"/>
      <c r="R769" s="103"/>
      <c r="S769" s="127"/>
      <c r="T769" s="127"/>
      <c r="U769" s="127"/>
      <c r="V769" s="127"/>
      <c r="W769" s="103"/>
      <c r="Y769" s="103"/>
      <c r="AF769" s="103"/>
    </row>
    <row r="770" spans="4:32" x14ac:dyDescent="0.3">
      <c r="D770" s="31"/>
      <c r="E770" s="103"/>
      <c r="F770" s="103"/>
      <c r="M770" s="103"/>
      <c r="O770" s="103"/>
      <c r="P770" s="103"/>
      <c r="Q770" s="127"/>
      <c r="R770" s="103"/>
      <c r="S770" s="127"/>
      <c r="T770" s="127"/>
      <c r="U770" s="127"/>
      <c r="V770" s="127"/>
      <c r="W770" s="103"/>
      <c r="Y770" s="103"/>
      <c r="AF770" s="103"/>
    </row>
    <row r="771" spans="4:32" x14ac:dyDescent="0.3">
      <c r="D771" s="31"/>
      <c r="E771" s="103"/>
      <c r="F771" s="103"/>
      <c r="M771" s="103"/>
      <c r="O771" s="103"/>
      <c r="P771" s="103"/>
      <c r="Q771" s="127"/>
      <c r="R771" s="103"/>
      <c r="S771" s="127"/>
      <c r="T771" s="127"/>
      <c r="U771" s="127"/>
      <c r="V771" s="127"/>
      <c r="W771" s="103"/>
      <c r="Y771" s="103"/>
      <c r="AF771" s="103"/>
    </row>
    <row r="772" spans="4:32" x14ac:dyDescent="0.3">
      <c r="D772" s="31"/>
      <c r="E772" s="103"/>
      <c r="F772" s="103"/>
      <c r="M772" s="103"/>
      <c r="O772" s="103"/>
      <c r="P772" s="103"/>
      <c r="Q772" s="127"/>
      <c r="R772" s="103"/>
      <c r="S772" s="127"/>
      <c r="T772" s="127"/>
      <c r="U772" s="127"/>
      <c r="V772" s="127"/>
      <c r="W772" s="103"/>
      <c r="Y772" s="103"/>
      <c r="AF772" s="103"/>
    </row>
    <row r="773" spans="4:32" x14ac:dyDescent="0.3">
      <c r="D773" s="31"/>
      <c r="E773" s="103"/>
      <c r="F773" s="103"/>
      <c r="M773" s="103"/>
      <c r="O773" s="103"/>
      <c r="P773" s="103"/>
      <c r="Q773" s="127"/>
      <c r="R773" s="103"/>
      <c r="S773" s="127"/>
      <c r="T773" s="127"/>
      <c r="U773" s="127"/>
      <c r="V773" s="127"/>
      <c r="W773" s="103"/>
      <c r="Y773" s="103"/>
      <c r="AF773" s="103"/>
    </row>
    <row r="774" spans="4:32" x14ac:dyDescent="0.3">
      <c r="D774" s="31"/>
      <c r="E774" s="103"/>
      <c r="F774" s="103"/>
      <c r="M774" s="103"/>
      <c r="O774" s="103"/>
      <c r="P774" s="103"/>
      <c r="Q774" s="127"/>
      <c r="R774" s="103"/>
      <c r="S774" s="127"/>
      <c r="T774" s="127"/>
      <c r="U774" s="127"/>
      <c r="V774" s="127"/>
      <c r="W774" s="103"/>
      <c r="Y774" s="103"/>
      <c r="AF774" s="103"/>
    </row>
    <row r="775" spans="4:32" x14ac:dyDescent="0.3">
      <c r="D775" s="31"/>
      <c r="E775" s="103"/>
      <c r="F775" s="103"/>
      <c r="M775" s="103"/>
      <c r="O775" s="103"/>
      <c r="P775" s="103"/>
      <c r="Q775" s="127"/>
      <c r="R775" s="103"/>
      <c r="S775" s="127"/>
      <c r="T775" s="127"/>
      <c r="U775" s="127"/>
      <c r="V775" s="127"/>
      <c r="W775" s="103"/>
      <c r="Y775" s="103"/>
      <c r="AF775" s="103"/>
    </row>
    <row r="776" spans="4:32" x14ac:dyDescent="0.3">
      <c r="D776" s="31"/>
      <c r="E776" s="103"/>
      <c r="F776" s="103"/>
      <c r="M776" s="103"/>
      <c r="O776" s="103"/>
      <c r="P776" s="103"/>
      <c r="Q776" s="127"/>
      <c r="R776" s="103"/>
      <c r="S776" s="127"/>
      <c r="T776" s="127"/>
      <c r="U776" s="127"/>
      <c r="V776" s="127"/>
      <c r="W776" s="103"/>
      <c r="Y776" s="103"/>
      <c r="AF776" s="103"/>
    </row>
    <row r="777" spans="4:32" x14ac:dyDescent="0.3">
      <c r="D777" s="31"/>
      <c r="E777" s="103"/>
      <c r="F777" s="103"/>
      <c r="M777" s="103"/>
      <c r="O777" s="103"/>
      <c r="P777" s="103"/>
      <c r="Q777" s="127"/>
      <c r="R777" s="103"/>
      <c r="S777" s="127"/>
      <c r="T777" s="127"/>
      <c r="U777" s="127"/>
      <c r="V777" s="127"/>
      <c r="W777" s="103"/>
      <c r="Y777" s="103"/>
      <c r="AF777" s="103"/>
    </row>
    <row r="778" spans="4:32" x14ac:dyDescent="0.3">
      <c r="D778" s="31"/>
      <c r="E778" s="103"/>
      <c r="F778" s="103"/>
      <c r="M778" s="103"/>
      <c r="O778" s="103"/>
      <c r="P778" s="103"/>
      <c r="Q778" s="127"/>
      <c r="R778" s="103"/>
      <c r="S778" s="127"/>
      <c r="T778" s="127"/>
      <c r="U778" s="127"/>
      <c r="V778" s="127"/>
      <c r="W778" s="103"/>
      <c r="Y778" s="103"/>
      <c r="AF778" s="103"/>
    </row>
    <row r="779" spans="4:32" x14ac:dyDescent="0.3">
      <c r="D779" s="31"/>
      <c r="E779" s="103"/>
      <c r="F779" s="103"/>
      <c r="M779" s="103"/>
      <c r="O779" s="103"/>
      <c r="P779" s="103"/>
      <c r="Q779" s="127"/>
      <c r="R779" s="103"/>
      <c r="S779" s="127"/>
      <c r="T779" s="127"/>
      <c r="U779" s="127"/>
      <c r="V779" s="127"/>
      <c r="W779" s="103"/>
      <c r="Y779" s="103"/>
      <c r="AF779" s="103"/>
    </row>
    <row r="780" spans="4:32" x14ac:dyDescent="0.3">
      <c r="D780" s="31"/>
      <c r="E780" s="103"/>
      <c r="F780" s="103"/>
      <c r="M780" s="103"/>
      <c r="O780" s="103"/>
      <c r="P780" s="103"/>
      <c r="Q780" s="127"/>
      <c r="R780" s="103"/>
      <c r="S780" s="127"/>
      <c r="T780" s="127"/>
      <c r="U780" s="127"/>
      <c r="V780" s="127"/>
      <c r="W780" s="103"/>
      <c r="Y780" s="103"/>
      <c r="AF780" s="103"/>
    </row>
    <row r="781" spans="4:32" x14ac:dyDescent="0.3">
      <c r="D781" s="31"/>
      <c r="E781" s="103"/>
      <c r="F781" s="103"/>
      <c r="M781" s="103"/>
      <c r="O781" s="103"/>
      <c r="P781" s="103"/>
      <c r="Q781" s="127"/>
      <c r="R781" s="103"/>
      <c r="S781" s="127"/>
      <c r="T781" s="127"/>
      <c r="U781" s="127"/>
      <c r="V781" s="127"/>
      <c r="W781" s="103"/>
      <c r="Y781" s="103"/>
      <c r="AF781" s="103"/>
    </row>
    <row r="782" spans="4:32" x14ac:dyDescent="0.3">
      <c r="D782" s="31"/>
      <c r="E782" s="103"/>
      <c r="F782" s="103"/>
      <c r="M782" s="103"/>
      <c r="O782" s="103"/>
      <c r="P782" s="103"/>
      <c r="Q782" s="127"/>
      <c r="R782" s="103"/>
      <c r="S782" s="127"/>
      <c r="T782" s="127"/>
      <c r="U782" s="127"/>
      <c r="V782" s="127"/>
      <c r="W782" s="103"/>
      <c r="Y782" s="103"/>
      <c r="AF782" s="103"/>
    </row>
    <row r="783" spans="4:32" x14ac:dyDescent="0.3">
      <c r="D783" s="31"/>
      <c r="E783" s="103"/>
      <c r="F783" s="103"/>
      <c r="M783" s="103"/>
      <c r="O783" s="103"/>
      <c r="P783" s="103"/>
      <c r="Q783" s="127"/>
      <c r="R783" s="103"/>
      <c r="S783" s="127"/>
      <c r="T783" s="127"/>
      <c r="U783" s="127"/>
      <c r="V783" s="127"/>
      <c r="W783" s="103"/>
      <c r="Y783" s="103"/>
      <c r="AF783" s="103"/>
    </row>
    <row r="784" spans="4:32" x14ac:dyDescent="0.3">
      <c r="D784" s="31"/>
      <c r="E784" s="103"/>
      <c r="F784" s="103"/>
      <c r="M784" s="103"/>
      <c r="O784" s="103"/>
      <c r="P784" s="103"/>
      <c r="Q784" s="127"/>
      <c r="R784" s="103"/>
      <c r="S784" s="127"/>
      <c r="T784" s="127"/>
      <c r="U784" s="127"/>
      <c r="V784" s="127"/>
      <c r="W784" s="103"/>
      <c r="Y784" s="103"/>
      <c r="AF784" s="103"/>
    </row>
    <row r="785" spans="4:32" x14ac:dyDescent="0.3">
      <c r="D785" s="31"/>
      <c r="E785" s="103"/>
      <c r="F785" s="103"/>
      <c r="M785" s="103"/>
      <c r="O785" s="103"/>
      <c r="P785" s="103"/>
      <c r="Q785" s="127"/>
      <c r="R785" s="103"/>
      <c r="S785" s="127"/>
      <c r="T785" s="127"/>
      <c r="U785" s="127"/>
      <c r="V785" s="127"/>
      <c r="W785" s="103"/>
      <c r="Y785" s="103"/>
      <c r="AF785" s="103"/>
    </row>
    <row r="786" spans="4:32" x14ac:dyDescent="0.3">
      <c r="D786" s="31"/>
      <c r="E786" s="103"/>
      <c r="F786" s="103"/>
      <c r="M786" s="103"/>
      <c r="O786" s="103"/>
      <c r="P786" s="103"/>
      <c r="Q786" s="127"/>
      <c r="R786" s="103"/>
      <c r="S786" s="127"/>
      <c r="T786" s="127"/>
      <c r="U786" s="127"/>
      <c r="V786" s="127"/>
      <c r="W786" s="103"/>
      <c r="Y786" s="103"/>
      <c r="AF786" s="103"/>
    </row>
    <row r="787" spans="4:32" x14ac:dyDescent="0.3">
      <c r="D787" s="31"/>
      <c r="E787" s="103"/>
      <c r="F787" s="103"/>
      <c r="M787" s="103"/>
      <c r="O787" s="103"/>
      <c r="P787" s="103"/>
      <c r="Q787" s="127"/>
      <c r="R787" s="103"/>
      <c r="S787" s="127"/>
      <c r="T787" s="127"/>
      <c r="U787" s="127"/>
      <c r="V787" s="127"/>
      <c r="W787" s="103"/>
      <c r="Y787" s="103"/>
      <c r="AF787" s="103"/>
    </row>
    <row r="788" spans="4:32" x14ac:dyDescent="0.3">
      <c r="D788" s="31"/>
      <c r="E788" s="103"/>
      <c r="F788" s="103"/>
      <c r="M788" s="103"/>
      <c r="O788" s="103"/>
      <c r="P788" s="103"/>
      <c r="Q788" s="127"/>
      <c r="R788" s="103"/>
      <c r="S788" s="127"/>
      <c r="T788" s="127"/>
      <c r="U788" s="127"/>
      <c r="V788" s="127"/>
      <c r="W788" s="103"/>
      <c r="Y788" s="103"/>
      <c r="AF788" s="103"/>
    </row>
    <row r="789" spans="4:32" x14ac:dyDescent="0.3">
      <c r="D789" s="31"/>
      <c r="E789" s="103"/>
      <c r="F789" s="103"/>
      <c r="M789" s="103"/>
      <c r="O789" s="103"/>
      <c r="P789" s="103"/>
      <c r="Q789" s="127"/>
      <c r="R789" s="103"/>
      <c r="S789" s="127"/>
      <c r="T789" s="127"/>
      <c r="U789" s="127"/>
      <c r="V789" s="127"/>
      <c r="W789" s="103"/>
      <c r="Y789" s="103"/>
      <c r="AF789" s="103"/>
    </row>
    <row r="790" spans="4:32" x14ac:dyDescent="0.3">
      <c r="D790" s="31"/>
      <c r="E790" s="103"/>
      <c r="F790" s="103"/>
      <c r="M790" s="103"/>
      <c r="O790" s="103"/>
      <c r="P790" s="103"/>
      <c r="Q790" s="127"/>
      <c r="R790" s="103"/>
      <c r="S790" s="127"/>
      <c r="T790" s="127"/>
      <c r="U790" s="127"/>
      <c r="V790" s="127"/>
      <c r="W790" s="103"/>
      <c r="Y790" s="103"/>
      <c r="AF790" s="103"/>
    </row>
    <row r="791" spans="4:32" x14ac:dyDescent="0.3">
      <c r="D791" s="31"/>
      <c r="E791" s="103"/>
      <c r="F791" s="103"/>
      <c r="M791" s="103"/>
      <c r="O791" s="103"/>
      <c r="P791" s="103"/>
      <c r="Q791" s="127"/>
      <c r="R791" s="103"/>
      <c r="S791" s="127"/>
      <c r="T791" s="127"/>
      <c r="U791" s="127"/>
      <c r="V791" s="127"/>
      <c r="W791" s="103"/>
      <c r="Y791" s="103"/>
      <c r="AF791" s="103"/>
    </row>
    <row r="792" spans="4:32" x14ac:dyDescent="0.3">
      <c r="D792" s="31"/>
      <c r="E792" s="103"/>
      <c r="F792" s="103"/>
      <c r="M792" s="103"/>
      <c r="O792" s="103"/>
      <c r="P792" s="103"/>
      <c r="Q792" s="127"/>
      <c r="R792" s="103"/>
      <c r="S792" s="127"/>
      <c r="T792" s="127"/>
      <c r="U792" s="127"/>
      <c r="V792" s="127"/>
      <c r="W792" s="103"/>
      <c r="Y792" s="103"/>
      <c r="AF792" s="103"/>
    </row>
    <row r="793" spans="4:32" x14ac:dyDescent="0.3">
      <c r="D793" s="31"/>
      <c r="E793" s="103"/>
      <c r="F793" s="103"/>
      <c r="M793" s="103"/>
      <c r="O793" s="103"/>
      <c r="P793" s="103"/>
      <c r="Q793" s="127"/>
      <c r="R793" s="103"/>
      <c r="S793" s="127"/>
      <c r="T793" s="127"/>
      <c r="U793" s="127"/>
      <c r="V793" s="127"/>
      <c r="W793" s="103"/>
      <c r="Y793" s="103"/>
      <c r="AF793" s="103"/>
    </row>
    <row r="794" spans="4:32" x14ac:dyDescent="0.3">
      <c r="D794" s="31"/>
      <c r="E794" s="103"/>
      <c r="F794" s="103"/>
      <c r="M794" s="103"/>
      <c r="O794" s="103"/>
      <c r="P794" s="103"/>
      <c r="Q794" s="127"/>
      <c r="R794" s="103"/>
      <c r="S794" s="127"/>
      <c r="T794" s="127"/>
      <c r="U794" s="127"/>
      <c r="V794" s="127"/>
      <c r="W794" s="103"/>
      <c r="Y794" s="103"/>
      <c r="AF794" s="103"/>
    </row>
    <row r="795" spans="4:32" x14ac:dyDescent="0.3">
      <c r="D795" s="31"/>
      <c r="E795" s="103"/>
      <c r="F795" s="103"/>
      <c r="M795" s="103"/>
      <c r="O795" s="103"/>
      <c r="P795" s="103"/>
      <c r="Q795" s="127"/>
      <c r="R795" s="103"/>
      <c r="S795" s="127"/>
      <c r="T795" s="127"/>
      <c r="U795" s="127"/>
      <c r="V795" s="127"/>
      <c r="W795" s="103"/>
      <c r="Y795" s="103"/>
      <c r="AF795" s="103"/>
    </row>
    <row r="796" spans="4:32" x14ac:dyDescent="0.3">
      <c r="D796" s="31"/>
      <c r="E796" s="103"/>
      <c r="F796" s="103"/>
      <c r="M796" s="103"/>
      <c r="O796" s="103"/>
      <c r="P796" s="103"/>
      <c r="Q796" s="127"/>
      <c r="R796" s="103"/>
      <c r="S796" s="127"/>
      <c r="T796" s="127"/>
      <c r="U796" s="127"/>
      <c r="V796" s="127"/>
      <c r="W796" s="103"/>
      <c r="Y796" s="103"/>
      <c r="AF796" s="103"/>
    </row>
    <row r="797" spans="4:32" x14ac:dyDescent="0.3">
      <c r="D797" s="31"/>
      <c r="E797" s="103"/>
      <c r="F797" s="103"/>
      <c r="M797" s="103"/>
      <c r="O797" s="103"/>
      <c r="P797" s="103"/>
      <c r="Q797" s="127"/>
      <c r="R797" s="103"/>
      <c r="S797" s="127"/>
      <c r="T797" s="127"/>
      <c r="U797" s="127"/>
      <c r="V797" s="127"/>
      <c r="W797" s="103"/>
      <c r="Y797" s="103"/>
      <c r="AF797" s="103"/>
    </row>
    <row r="798" spans="4:32" x14ac:dyDescent="0.3">
      <c r="D798" s="31"/>
      <c r="E798" s="103"/>
      <c r="F798" s="103"/>
      <c r="M798" s="103"/>
      <c r="O798" s="103"/>
      <c r="P798" s="103"/>
      <c r="Q798" s="127"/>
      <c r="R798" s="103"/>
      <c r="S798" s="127"/>
      <c r="T798" s="127"/>
      <c r="U798" s="127"/>
      <c r="V798" s="127"/>
      <c r="W798" s="103"/>
      <c r="Y798" s="103"/>
      <c r="AF798" s="103"/>
    </row>
    <row r="799" spans="4:32" x14ac:dyDescent="0.3">
      <c r="D799" s="31"/>
      <c r="E799" s="103"/>
      <c r="F799" s="103"/>
      <c r="M799" s="103"/>
      <c r="O799" s="103"/>
      <c r="P799" s="103"/>
      <c r="Q799" s="127"/>
      <c r="R799" s="103"/>
      <c r="S799" s="127"/>
      <c r="T799" s="127"/>
      <c r="U799" s="127"/>
      <c r="V799" s="127"/>
      <c r="W799" s="103"/>
      <c r="Y799" s="103"/>
      <c r="AF799" s="103"/>
    </row>
    <row r="800" spans="4:32" x14ac:dyDescent="0.3">
      <c r="D800" s="31"/>
      <c r="E800" s="103"/>
      <c r="F800" s="103"/>
      <c r="M800" s="103"/>
      <c r="O800" s="103"/>
      <c r="P800" s="103"/>
      <c r="Q800" s="127"/>
      <c r="R800" s="103"/>
      <c r="S800" s="127"/>
      <c r="T800" s="127"/>
      <c r="U800" s="127"/>
      <c r="V800" s="127"/>
      <c r="W800" s="103"/>
      <c r="Y800" s="103"/>
      <c r="AF800" s="103"/>
    </row>
    <row r="801" spans="4:32" x14ac:dyDescent="0.3">
      <c r="D801" s="31"/>
      <c r="E801" s="103"/>
      <c r="F801" s="103"/>
      <c r="M801" s="103"/>
      <c r="O801" s="103"/>
      <c r="P801" s="103"/>
      <c r="Q801" s="127"/>
      <c r="R801" s="103"/>
      <c r="S801" s="127"/>
      <c r="T801" s="127"/>
      <c r="U801" s="127"/>
      <c r="V801" s="127"/>
      <c r="W801" s="103"/>
      <c r="Y801" s="103"/>
      <c r="AF801" s="103"/>
    </row>
    <row r="802" spans="4:32" x14ac:dyDescent="0.3">
      <c r="D802" s="31"/>
      <c r="E802" s="103"/>
      <c r="F802" s="103"/>
      <c r="M802" s="103"/>
      <c r="O802" s="103"/>
      <c r="P802" s="103"/>
      <c r="Q802" s="127"/>
      <c r="R802" s="103"/>
      <c r="S802" s="127"/>
      <c r="T802" s="127"/>
      <c r="U802" s="127"/>
      <c r="V802" s="127"/>
      <c r="W802" s="103"/>
      <c r="Y802" s="103"/>
      <c r="AF802" s="103"/>
    </row>
    <row r="803" spans="4:32" x14ac:dyDescent="0.3">
      <c r="D803" s="31"/>
      <c r="E803" s="103"/>
      <c r="F803" s="103"/>
      <c r="M803" s="103"/>
      <c r="O803" s="103"/>
      <c r="P803" s="103"/>
      <c r="Q803" s="127"/>
      <c r="R803" s="103"/>
      <c r="S803" s="127"/>
      <c r="T803" s="127"/>
      <c r="U803" s="127"/>
      <c r="V803" s="127"/>
      <c r="W803" s="103"/>
      <c r="Y803" s="103"/>
      <c r="AF803" s="103"/>
    </row>
    <row r="804" spans="4:32" x14ac:dyDescent="0.3">
      <c r="D804" s="31"/>
      <c r="E804" s="103"/>
      <c r="F804" s="103"/>
      <c r="M804" s="103"/>
      <c r="O804" s="103"/>
      <c r="P804" s="103"/>
      <c r="Q804" s="127"/>
      <c r="R804" s="103"/>
      <c r="S804" s="127"/>
      <c r="T804" s="127"/>
      <c r="U804" s="127"/>
      <c r="V804" s="127"/>
      <c r="W804" s="103"/>
      <c r="Y804" s="103"/>
      <c r="AF804" s="103"/>
    </row>
    <row r="805" spans="4:32" x14ac:dyDescent="0.3">
      <c r="D805" s="31"/>
      <c r="E805" s="103"/>
      <c r="F805" s="103"/>
      <c r="M805" s="103"/>
      <c r="O805" s="103"/>
      <c r="P805" s="103"/>
      <c r="Q805" s="127"/>
      <c r="R805" s="103"/>
      <c r="S805" s="127"/>
      <c r="T805" s="127"/>
      <c r="U805" s="127"/>
      <c r="V805" s="127"/>
      <c r="W805" s="103"/>
      <c r="Y805" s="103"/>
      <c r="AF805" s="103"/>
    </row>
    <row r="806" spans="4:32" x14ac:dyDescent="0.3">
      <c r="D806" s="31"/>
      <c r="E806" s="103"/>
      <c r="F806" s="103"/>
      <c r="M806" s="103"/>
      <c r="O806" s="103"/>
      <c r="P806" s="103"/>
      <c r="Q806" s="127"/>
      <c r="R806" s="103"/>
      <c r="S806" s="127"/>
      <c r="T806" s="127"/>
      <c r="U806" s="127"/>
      <c r="V806" s="127"/>
      <c r="W806" s="103"/>
      <c r="Y806" s="103"/>
      <c r="AF806" s="103"/>
    </row>
    <row r="807" spans="4:32" x14ac:dyDescent="0.3">
      <c r="D807" s="31"/>
      <c r="E807" s="103"/>
      <c r="F807" s="103"/>
      <c r="M807" s="103"/>
      <c r="O807" s="103"/>
      <c r="P807" s="103"/>
      <c r="Q807" s="127"/>
      <c r="R807" s="103"/>
      <c r="S807" s="127"/>
      <c r="T807" s="127"/>
      <c r="U807" s="127"/>
      <c r="V807" s="127"/>
      <c r="W807" s="103"/>
      <c r="Y807" s="103"/>
      <c r="AF807" s="103"/>
    </row>
    <row r="808" spans="4:32" x14ac:dyDescent="0.3">
      <c r="D808" s="31"/>
      <c r="E808" s="103"/>
      <c r="F808" s="103"/>
      <c r="M808" s="103"/>
      <c r="O808" s="103"/>
      <c r="P808" s="103"/>
      <c r="Q808" s="127"/>
      <c r="R808" s="103"/>
      <c r="S808" s="127"/>
      <c r="T808" s="127"/>
      <c r="U808" s="127"/>
      <c r="V808" s="127"/>
      <c r="W808" s="103"/>
      <c r="Y808" s="103"/>
      <c r="AF808" s="103"/>
    </row>
    <row r="809" spans="4:32" x14ac:dyDescent="0.3">
      <c r="D809" s="31"/>
      <c r="E809" s="103"/>
      <c r="F809" s="103"/>
      <c r="M809" s="103"/>
      <c r="O809" s="103"/>
      <c r="P809" s="103"/>
      <c r="Q809" s="127"/>
      <c r="R809" s="103"/>
      <c r="S809" s="127"/>
      <c r="T809" s="127"/>
      <c r="U809" s="127"/>
      <c r="V809" s="127"/>
      <c r="W809" s="103"/>
      <c r="Y809" s="103"/>
      <c r="AF809" s="103"/>
    </row>
    <row r="810" spans="4:32" x14ac:dyDescent="0.3">
      <c r="D810" s="31"/>
      <c r="E810" s="103"/>
      <c r="F810" s="103"/>
      <c r="M810" s="103"/>
      <c r="O810" s="103"/>
      <c r="P810" s="103"/>
      <c r="Q810" s="127"/>
      <c r="R810" s="103"/>
      <c r="S810" s="127"/>
      <c r="T810" s="127"/>
      <c r="U810" s="127"/>
      <c r="V810" s="127"/>
      <c r="W810" s="103"/>
      <c r="Y810" s="103"/>
      <c r="AF810" s="103"/>
    </row>
    <row r="811" spans="4:32" x14ac:dyDescent="0.3">
      <c r="D811" s="31"/>
      <c r="E811" s="103"/>
      <c r="F811" s="103"/>
      <c r="M811" s="103"/>
      <c r="O811" s="103"/>
      <c r="P811" s="103"/>
      <c r="Q811" s="127"/>
      <c r="R811" s="103"/>
      <c r="S811" s="127"/>
      <c r="T811" s="127"/>
      <c r="U811" s="127"/>
      <c r="V811" s="127"/>
      <c r="W811" s="103"/>
      <c r="Y811" s="103"/>
      <c r="AF811" s="103"/>
    </row>
    <row r="812" spans="4:32" x14ac:dyDescent="0.3">
      <c r="D812" s="31"/>
      <c r="E812" s="103"/>
      <c r="F812" s="103"/>
      <c r="M812" s="103"/>
      <c r="O812" s="103"/>
      <c r="P812" s="103"/>
      <c r="Q812" s="127"/>
      <c r="R812" s="103"/>
      <c r="S812" s="127"/>
      <c r="T812" s="127"/>
      <c r="U812" s="127"/>
      <c r="V812" s="127"/>
      <c r="W812" s="103"/>
      <c r="Y812" s="103"/>
      <c r="AF812" s="103"/>
    </row>
    <row r="813" spans="4:32" x14ac:dyDescent="0.3">
      <c r="D813" s="31"/>
      <c r="E813" s="103"/>
      <c r="F813" s="103"/>
      <c r="M813" s="103"/>
      <c r="O813" s="103"/>
      <c r="P813" s="103"/>
      <c r="Q813" s="127"/>
      <c r="R813" s="103"/>
      <c r="S813" s="127"/>
      <c r="T813" s="127"/>
      <c r="U813" s="127"/>
      <c r="V813" s="127"/>
      <c r="W813" s="103"/>
      <c r="Y813" s="103"/>
      <c r="AF813" s="103"/>
    </row>
    <row r="814" spans="4:32" x14ac:dyDescent="0.3">
      <c r="D814" s="31"/>
      <c r="E814" s="103"/>
      <c r="F814" s="103"/>
      <c r="M814" s="103"/>
      <c r="O814" s="103"/>
      <c r="P814" s="103"/>
      <c r="Q814" s="127"/>
      <c r="R814" s="103"/>
      <c r="S814" s="127"/>
      <c r="T814" s="127"/>
      <c r="U814" s="127"/>
      <c r="V814" s="127"/>
      <c r="W814" s="103"/>
      <c r="Y814" s="103"/>
      <c r="AF814" s="103"/>
    </row>
    <row r="815" spans="4:32" x14ac:dyDescent="0.3">
      <c r="D815" s="31"/>
      <c r="E815" s="103"/>
      <c r="F815" s="103"/>
      <c r="M815" s="103"/>
      <c r="O815" s="103"/>
      <c r="P815" s="103"/>
      <c r="Q815" s="127"/>
      <c r="R815" s="103"/>
      <c r="S815" s="127"/>
      <c r="T815" s="127"/>
      <c r="U815" s="127"/>
      <c r="V815" s="127"/>
      <c r="W815" s="103"/>
      <c r="Y815" s="103"/>
      <c r="AF815" s="103"/>
    </row>
    <row r="816" spans="4:32" x14ac:dyDescent="0.3">
      <c r="D816" s="31"/>
      <c r="E816" s="103"/>
      <c r="F816" s="103"/>
      <c r="M816" s="103"/>
      <c r="O816" s="103"/>
      <c r="P816" s="103"/>
      <c r="Q816" s="127"/>
      <c r="R816" s="103"/>
      <c r="S816" s="127"/>
      <c r="T816" s="127"/>
      <c r="U816" s="127"/>
      <c r="V816" s="127"/>
      <c r="W816" s="103"/>
      <c r="Y816" s="103"/>
      <c r="AF816" s="103"/>
    </row>
    <row r="817" spans="4:32" x14ac:dyDescent="0.3">
      <c r="D817" s="31"/>
      <c r="E817" s="103"/>
      <c r="F817" s="103"/>
      <c r="M817" s="103"/>
      <c r="O817" s="103"/>
      <c r="P817" s="103"/>
      <c r="Q817" s="127"/>
      <c r="R817" s="103"/>
      <c r="S817" s="127"/>
      <c r="T817" s="127"/>
      <c r="U817" s="127"/>
      <c r="V817" s="127"/>
      <c r="W817" s="103"/>
      <c r="Y817" s="103"/>
      <c r="AF817" s="103"/>
    </row>
    <row r="818" spans="4:32" x14ac:dyDescent="0.3">
      <c r="D818" s="31"/>
      <c r="E818" s="103"/>
      <c r="F818" s="103"/>
      <c r="M818" s="103"/>
      <c r="O818" s="103"/>
      <c r="P818" s="103"/>
      <c r="Q818" s="127"/>
      <c r="R818" s="103"/>
      <c r="S818" s="127"/>
      <c r="T818" s="127"/>
      <c r="U818" s="127"/>
      <c r="V818" s="127"/>
      <c r="W818" s="103"/>
      <c r="Y818" s="103"/>
      <c r="AF818" s="103"/>
    </row>
    <row r="819" spans="4:32" x14ac:dyDescent="0.3">
      <c r="D819" s="31"/>
      <c r="E819" s="103"/>
      <c r="F819" s="103"/>
      <c r="M819" s="103"/>
      <c r="O819" s="103"/>
      <c r="P819" s="103"/>
      <c r="Q819" s="127"/>
      <c r="R819" s="103"/>
      <c r="S819" s="127"/>
      <c r="T819" s="127"/>
      <c r="U819" s="127"/>
      <c r="V819" s="127"/>
      <c r="W819" s="103"/>
      <c r="Y819" s="103"/>
      <c r="AF819" s="103"/>
    </row>
    <row r="820" spans="4:32" x14ac:dyDescent="0.3">
      <c r="D820" s="31"/>
      <c r="E820" s="103"/>
      <c r="F820" s="103"/>
      <c r="M820" s="103"/>
      <c r="O820" s="103"/>
      <c r="P820" s="103"/>
      <c r="Q820" s="127"/>
      <c r="R820" s="103"/>
      <c r="S820" s="127"/>
      <c r="T820" s="127"/>
      <c r="U820" s="127"/>
      <c r="V820" s="127"/>
      <c r="W820" s="103"/>
      <c r="Y820" s="103"/>
      <c r="AF820" s="103"/>
    </row>
    <row r="821" spans="4:32" x14ac:dyDescent="0.3">
      <c r="D821" s="31"/>
      <c r="E821" s="103"/>
      <c r="F821" s="103"/>
      <c r="M821" s="103"/>
      <c r="O821" s="103"/>
      <c r="P821" s="103"/>
      <c r="Q821" s="127"/>
      <c r="R821" s="103"/>
      <c r="S821" s="127"/>
      <c r="T821" s="127"/>
      <c r="U821" s="127"/>
      <c r="V821" s="127"/>
      <c r="W821" s="103"/>
      <c r="Y821" s="103"/>
      <c r="AF821" s="103"/>
    </row>
    <row r="822" spans="4:32" x14ac:dyDescent="0.3">
      <c r="D822" s="31"/>
      <c r="E822" s="103"/>
      <c r="F822" s="103"/>
      <c r="M822" s="103"/>
      <c r="O822" s="103"/>
      <c r="P822" s="103"/>
      <c r="Q822" s="127"/>
      <c r="R822" s="103"/>
      <c r="S822" s="127"/>
      <c r="T822" s="127"/>
      <c r="U822" s="127"/>
      <c r="V822" s="127"/>
      <c r="W822" s="103"/>
      <c r="Y822" s="103"/>
      <c r="AF822" s="103"/>
    </row>
    <row r="823" spans="4:32" x14ac:dyDescent="0.3">
      <c r="D823" s="31"/>
      <c r="E823" s="103"/>
      <c r="F823" s="103"/>
      <c r="M823" s="103"/>
      <c r="O823" s="103"/>
      <c r="P823" s="103"/>
      <c r="Q823" s="127"/>
      <c r="R823" s="103"/>
      <c r="S823" s="127"/>
      <c r="T823" s="127"/>
      <c r="U823" s="127"/>
      <c r="V823" s="127"/>
      <c r="W823" s="103"/>
      <c r="Y823" s="103"/>
      <c r="AF823" s="103"/>
    </row>
    <row r="824" spans="4:32" x14ac:dyDescent="0.3">
      <c r="D824" s="31"/>
      <c r="E824" s="103"/>
      <c r="F824" s="103"/>
      <c r="M824" s="103"/>
      <c r="O824" s="103"/>
      <c r="P824" s="103"/>
      <c r="Q824" s="127"/>
      <c r="R824" s="103"/>
      <c r="S824" s="127"/>
      <c r="T824" s="127"/>
      <c r="U824" s="127"/>
      <c r="V824" s="127"/>
      <c r="W824" s="103"/>
      <c r="Y824" s="103"/>
      <c r="AF824" s="103"/>
    </row>
    <row r="825" spans="4:32" x14ac:dyDescent="0.3">
      <c r="D825" s="31"/>
      <c r="E825" s="103"/>
      <c r="F825" s="103"/>
      <c r="M825" s="103"/>
      <c r="O825" s="103"/>
      <c r="P825" s="103"/>
      <c r="Q825" s="127"/>
      <c r="R825" s="103"/>
      <c r="S825" s="127"/>
      <c r="T825" s="127"/>
      <c r="U825" s="127"/>
      <c r="V825" s="127"/>
      <c r="W825" s="103"/>
      <c r="Y825" s="103"/>
      <c r="AF825" s="103"/>
    </row>
    <row r="826" spans="4:32" x14ac:dyDescent="0.3">
      <c r="D826" s="31"/>
      <c r="E826" s="103"/>
      <c r="F826" s="103"/>
      <c r="M826" s="103"/>
      <c r="O826" s="103"/>
      <c r="P826" s="103"/>
      <c r="Q826" s="127"/>
      <c r="R826" s="103"/>
      <c r="S826" s="127"/>
      <c r="T826" s="127"/>
      <c r="U826" s="127"/>
      <c r="V826" s="127"/>
      <c r="W826" s="103"/>
      <c r="Y826" s="103"/>
      <c r="AF826" s="103"/>
    </row>
    <row r="827" spans="4:32" x14ac:dyDescent="0.3">
      <c r="D827" s="31"/>
      <c r="E827" s="103"/>
      <c r="F827" s="103"/>
      <c r="M827" s="103"/>
      <c r="O827" s="103"/>
      <c r="P827" s="103"/>
      <c r="Q827" s="127"/>
      <c r="R827" s="103"/>
      <c r="S827" s="127"/>
      <c r="T827" s="127"/>
      <c r="U827" s="127"/>
      <c r="V827" s="127"/>
      <c r="W827" s="103"/>
      <c r="Y827" s="103"/>
      <c r="AF827" s="103"/>
    </row>
    <row r="828" spans="4:32" x14ac:dyDescent="0.3">
      <c r="D828" s="31"/>
      <c r="E828" s="103"/>
      <c r="F828" s="103"/>
      <c r="M828" s="103"/>
      <c r="O828" s="103"/>
      <c r="P828" s="103"/>
      <c r="Q828" s="127"/>
      <c r="R828" s="103"/>
      <c r="S828" s="127"/>
      <c r="T828" s="127"/>
      <c r="U828" s="127"/>
      <c r="V828" s="127"/>
      <c r="W828" s="103"/>
      <c r="Y828" s="103"/>
      <c r="AF828" s="103"/>
    </row>
    <row r="829" spans="4:32" x14ac:dyDescent="0.3">
      <c r="D829" s="31"/>
      <c r="E829" s="103"/>
      <c r="F829" s="103"/>
      <c r="M829" s="103"/>
      <c r="O829" s="103"/>
      <c r="P829" s="103"/>
      <c r="Q829" s="127"/>
      <c r="R829" s="103"/>
      <c r="S829" s="127"/>
      <c r="T829" s="127"/>
      <c r="U829" s="127"/>
      <c r="V829" s="127"/>
      <c r="W829" s="103"/>
      <c r="Y829" s="103"/>
      <c r="AF829" s="103"/>
    </row>
    <row r="830" spans="4:32" x14ac:dyDescent="0.3">
      <c r="D830" s="31"/>
      <c r="E830" s="103"/>
      <c r="F830" s="103"/>
      <c r="M830" s="103"/>
      <c r="O830" s="103"/>
      <c r="P830" s="103"/>
      <c r="Q830" s="127"/>
      <c r="R830" s="103"/>
      <c r="S830" s="127"/>
      <c r="T830" s="127"/>
      <c r="U830" s="127"/>
      <c r="V830" s="127"/>
      <c r="W830" s="103"/>
      <c r="Y830" s="103"/>
      <c r="AF830" s="103"/>
    </row>
    <row r="831" spans="4:32" x14ac:dyDescent="0.3">
      <c r="D831" s="31"/>
      <c r="E831" s="103"/>
      <c r="F831" s="103"/>
      <c r="M831" s="103"/>
      <c r="O831" s="103"/>
      <c r="P831" s="103"/>
      <c r="Q831" s="127"/>
      <c r="R831" s="103"/>
      <c r="S831" s="127"/>
      <c r="T831" s="127"/>
      <c r="U831" s="127"/>
      <c r="V831" s="127"/>
      <c r="W831" s="103"/>
      <c r="Y831" s="103"/>
      <c r="AF831" s="103"/>
    </row>
    <row r="832" spans="4:32" x14ac:dyDescent="0.3">
      <c r="D832" s="31"/>
      <c r="E832" s="103"/>
      <c r="F832" s="103"/>
      <c r="M832" s="103"/>
      <c r="O832" s="103"/>
      <c r="P832" s="103"/>
      <c r="Q832" s="127"/>
      <c r="R832" s="103"/>
      <c r="S832" s="127"/>
      <c r="T832" s="127"/>
      <c r="U832" s="127"/>
      <c r="V832" s="127"/>
      <c r="W832" s="103"/>
      <c r="Y832" s="103"/>
      <c r="AF832" s="103"/>
    </row>
    <row r="833" spans="4:32" x14ac:dyDescent="0.3">
      <c r="D833" s="31"/>
      <c r="E833" s="103"/>
      <c r="F833" s="103"/>
      <c r="M833" s="103"/>
      <c r="O833" s="103"/>
      <c r="P833" s="103"/>
      <c r="Q833" s="127"/>
      <c r="R833" s="103"/>
      <c r="S833" s="127"/>
      <c r="T833" s="127"/>
      <c r="U833" s="127"/>
      <c r="V833" s="127"/>
      <c r="W833" s="103"/>
      <c r="Y833" s="103"/>
      <c r="AF833" s="103"/>
    </row>
    <row r="834" spans="4:32" x14ac:dyDescent="0.3">
      <c r="D834" s="31"/>
      <c r="E834" s="103"/>
      <c r="F834" s="103"/>
      <c r="M834" s="103"/>
      <c r="O834" s="103"/>
      <c r="P834" s="103"/>
      <c r="Q834" s="127"/>
      <c r="R834" s="103"/>
      <c r="S834" s="127"/>
      <c r="T834" s="127"/>
      <c r="U834" s="127"/>
      <c r="V834" s="127"/>
      <c r="W834" s="103"/>
      <c r="Y834" s="103"/>
      <c r="AF834" s="103"/>
    </row>
    <row r="835" spans="4:32" x14ac:dyDescent="0.3">
      <c r="D835" s="31"/>
      <c r="E835" s="103"/>
      <c r="F835" s="103"/>
      <c r="M835" s="103"/>
      <c r="O835" s="103"/>
      <c r="P835" s="103"/>
      <c r="Q835" s="127"/>
      <c r="R835" s="103"/>
      <c r="S835" s="127"/>
      <c r="T835" s="127"/>
      <c r="U835" s="127"/>
      <c r="V835" s="127"/>
      <c r="W835" s="103"/>
      <c r="Y835" s="103"/>
      <c r="AF835" s="103"/>
    </row>
    <row r="836" spans="4:32" x14ac:dyDescent="0.3">
      <c r="D836" s="31"/>
      <c r="E836" s="103"/>
      <c r="F836" s="103"/>
      <c r="M836" s="103"/>
      <c r="O836" s="103"/>
      <c r="P836" s="103"/>
      <c r="Q836" s="127"/>
      <c r="R836" s="103"/>
      <c r="S836" s="127"/>
      <c r="T836" s="127"/>
      <c r="U836" s="127"/>
      <c r="V836" s="127"/>
      <c r="W836" s="103"/>
      <c r="Y836" s="103"/>
      <c r="AF836" s="103"/>
    </row>
    <row r="837" spans="4:32" x14ac:dyDescent="0.3">
      <c r="D837" s="31"/>
      <c r="E837" s="103"/>
      <c r="F837" s="103"/>
      <c r="M837" s="103"/>
      <c r="O837" s="103"/>
      <c r="P837" s="103"/>
      <c r="Q837" s="127"/>
      <c r="R837" s="103"/>
      <c r="S837" s="127"/>
      <c r="T837" s="127"/>
      <c r="U837" s="127"/>
      <c r="V837" s="127"/>
      <c r="W837" s="103"/>
      <c r="Y837" s="103"/>
      <c r="AF837" s="103"/>
    </row>
    <row r="838" spans="4:32" x14ac:dyDescent="0.3">
      <c r="D838" s="31"/>
      <c r="E838" s="103"/>
      <c r="F838" s="103"/>
      <c r="M838" s="103"/>
      <c r="O838" s="103"/>
      <c r="P838" s="103"/>
      <c r="Q838" s="127"/>
      <c r="R838" s="103"/>
      <c r="S838" s="127"/>
      <c r="T838" s="127"/>
      <c r="U838" s="127"/>
      <c r="V838" s="127"/>
      <c r="W838" s="103"/>
      <c r="Y838" s="103"/>
      <c r="AF838" s="103"/>
    </row>
    <row r="839" spans="4:32" x14ac:dyDescent="0.3">
      <c r="D839" s="31"/>
      <c r="E839" s="103"/>
      <c r="F839" s="103"/>
      <c r="M839" s="103"/>
      <c r="O839" s="103"/>
      <c r="P839" s="103"/>
      <c r="Q839" s="127"/>
      <c r="R839" s="103"/>
      <c r="S839" s="127"/>
      <c r="T839" s="127"/>
      <c r="U839" s="127"/>
      <c r="V839" s="127"/>
      <c r="W839" s="103"/>
      <c r="Y839" s="103"/>
      <c r="AF839" s="103"/>
    </row>
    <row r="840" spans="4:32" x14ac:dyDescent="0.3">
      <c r="D840" s="31"/>
      <c r="E840" s="103"/>
      <c r="F840" s="103"/>
      <c r="M840" s="103"/>
      <c r="O840" s="103"/>
      <c r="P840" s="103"/>
      <c r="Q840" s="127"/>
      <c r="R840" s="103"/>
      <c r="S840" s="127"/>
      <c r="T840" s="127"/>
      <c r="U840" s="127"/>
      <c r="V840" s="127"/>
      <c r="W840" s="103"/>
      <c r="Y840" s="103"/>
      <c r="AF840" s="103"/>
    </row>
    <row r="841" spans="4:32" x14ac:dyDescent="0.3">
      <c r="D841" s="31"/>
      <c r="E841" s="103"/>
      <c r="F841" s="103"/>
      <c r="M841" s="103"/>
      <c r="O841" s="103"/>
      <c r="P841" s="103"/>
      <c r="Q841" s="127"/>
      <c r="R841" s="103"/>
      <c r="S841" s="127"/>
      <c r="T841" s="127"/>
      <c r="U841" s="127"/>
      <c r="V841" s="127"/>
      <c r="W841" s="103"/>
      <c r="Y841" s="103"/>
      <c r="AF841" s="103"/>
    </row>
    <row r="842" spans="4:32" x14ac:dyDescent="0.3">
      <c r="D842" s="31"/>
      <c r="E842" s="103"/>
      <c r="F842" s="103"/>
      <c r="M842" s="103"/>
      <c r="O842" s="103"/>
      <c r="P842" s="103"/>
      <c r="Q842" s="127"/>
      <c r="R842" s="103"/>
      <c r="S842" s="127"/>
      <c r="T842" s="127"/>
      <c r="U842" s="127"/>
      <c r="V842" s="127"/>
      <c r="W842" s="103"/>
      <c r="Y842" s="103"/>
      <c r="AF842" s="103"/>
    </row>
    <row r="843" spans="4:32" x14ac:dyDescent="0.3">
      <c r="D843" s="31"/>
      <c r="E843" s="103"/>
      <c r="F843" s="103"/>
      <c r="M843" s="103"/>
      <c r="O843" s="103"/>
      <c r="P843" s="103"/>
      <c r="Q843" s="127"/>
      <c r="R843" s="103"/>
      <c r="S843" s="127"/>
      <c r="T843" s="127"/>
      <c r="U843" s="127"/>
      <c r="V843" s="127"/>
      <c r="W843" s="103"/>
      <c r="Y843" s="103"/>
      <c r="AF843" s="103"/>
    </row>
    <row r="844" spans="4:32" x14ac:dyDescent="0.3">
      <c r="D844" s="31"/>
      <c r="E844" s="103"/>
      <c r="F844" s="103"/>
      <c r="M844" s="103"/>
      <c r="O844" s="103"/>
      <c r="P844" s="103"/>
      <c r="Q844" s="127"/>
      <c r="R844" s="103"/>
      <c r="S844" s="127"/>
      <c r="T844" s="127"/>
      <c r="U844" s="127"/>
      <c r="V844" s="127"/>
      <c r="W844" s="103"/>
      <c r="Y844" s="103"/>
      <c r="AF844" s="103"/>
    </row>
    <row r="845" spans="4:32" x14ac:dyDescent="0.3">
      <c r="D845" s="31"/>
      <c r="E845" s="103"/>
      <c r="F845" s="103"/>
      <c r="M845" s="103"/>
      <c r="O845" s="103"/>
      <c r="P845" s="103"/>
      <c r="Q845" s="127"/>
      <c r="R845" s="103"/>
      <c r="S845" s="127"/>
      <c r="T845" s="127"/>
      <c r="U845" s="127"/>
      <c r="V845" s="127"/>
      <c r="W845" s="103"/>
      <c r="Y845" s="103"/>
      <c r="AF845" s="103"/>
    </row>
    <row r="846" spans="4:32" x14ac:dyDescent="0.3">
      <c r="D846" s="31"/>
      <c r="E846" s="103"/>
      <c r="F846" s="103"/>
      <c r="M846" s="103"/>
      <c r="O846" s="103"/>
      <c r="P846" s="103"/>
      <c r="Q846" s="127"/>
      <c r="R846" s="103"/>
      <c r="S846" s="127"/>
      <c r="T846" s="127"/>
      <c r="U846" s="127"/>
      <c r="V846" s="127"/>
      <c r="W846" s="103"/>
      <c r="Y846" s="103"/>
      <c r="AF846" s="103"/>
    </row>
    <row r="847" spans="4:32" x14ac:dyDescent="0.3">
      <c r="D847" s="31"/>
      <c r="E847" s="103"/>
      <c r="F847" s="103"/>
      <c r="M847" s="103"/>
      <c r="O847" s="103"/>
      <c r="P847" s="103"/>
      <c r="Q847" s="127"/>
      <c r="R847" s="103"/>
      <c r="S847" s="127"/>
      <c r="T847" s="127"/>
      <c r="U847" s="127"/>
      <c r="V847" s="127"/>
      <c r="W847" s="103"/>
      <c r="Y847" s="103"/>
      <c r="AF847" s="103"/>
    </row>
    <row r="848" spans="4:32" x14ac:dyDescent="0.3">
      <c r="D848" s="31"/>
      <c r="E848" s="103"/>
      <c r="F848" s="103"/>
      <c r="M848" s="103"/>
      <c r="O848" s="103"/>
      <c r="P848" s="103"/>
      <c r="Q848" s="127"/>
      <c r="R848" s="103"/>
      <c r="S848" s="127"/>
      <c r="T848" s="127"/>
      <c r="U848" s="127"/>
      <c r="V848" s="127"/>
      <c r="W848" s="103"/>
      <c r="Y848" s="103"/>
      <c r="AF848" s="103"/>
    </row>
    <row r="849" spans="4:32" x14ac:dyDescent="0.3">
      <c r="D849" s="31"/>
      <c r="E849" s="103"/>
      <c r="F849" s="103"/>
      <c r="M849" s="103"/>
      <c r="O849" s="103"/>
      <c r="P849" s="103"/>
      <c r="Q849" s="127"/>
      <c r="R849" s="103"/>
      <c r="S849" s="127"/>
      <c r="T849" s="127"/>
      <c r="U849" s="127"/>
      <c r="V849" s="127"/>
      <c r="W849" s="103"/>
      <c r="Y849" s="103"/>
      <c r="AF849" s="103"/>
    </row>
    <row r="850" spans="4:32" x14ac:dyDescent="0.3">
      <c r="D850" s="31"/>
      <c r="E850" s="103"/>
      <c r="F850" s="103"/>
      <c r="M850" s="103"/>
      <c r="O850" s="103"/>
      <c r="P850" s="103"/>
      <c r="Q850" s="127"/>
      <c r="R850" s="103"/>
      <c r="S850" s="127"/>
      <c r="T850" s="127"/>
      <c r="U850" s="127"/>
      <c r="V850" s="127"/>
      <c r="W850" s="103"/>
      <c r="Y850" s="103"/>
      <c r="AF850" s="103"/>
    </row>
    <row r="851" spans="4:32" x14ac:dyDescent="0.3">
      <c r="D851" s="31"/>
      <c r="E851" s="103"/>
      <c r="F851" s="103"/>
      <c r="M851" s="103"/>
      <c r="O851" s="103"/>
      <c r="P851" s="103"/>
      <c r="Q851" s="127"/>
      <c r="R851" s="103"/>
      <c r="S851" s="127"/>
      <c r="T851" s="127"/>
      <c r="U851" s="127"/>
      <c r="V851" s="127"/>
      <c r="W851" s="103"/>
      <c r="Y851" s="103"/>
      <c r="AF851" s="103"/>
    </row>
    <row r="852" spans="4:32" x14ac:dyDescent="0.3">
      <c r="D852" s="31"/>
      <c r="E852" s="103"/>
      <c r="F852" s="103"/>
      <c r="M852" s="103"/>
      <c r="O852" s="103"/>
      <c r="P852" s="103"/>
      <c r="Q852" s="127"/>
      <c r="R852" s="103"/>
      <c r="S852" s="127"/>
      <c r="T852" s="127"/>
      <c r="U852" s="127"/>
      <c r="V852" s="127"/>
      <c r="W852" s="103"/>
      <c r="Y852" s="103"/>
      <c r="AF852" s="103"/>
    </row>
    <row r="853" spans="4:32" x14ac:dyDescent="0.3">
      <c r="D853" s="31"/>
      <c r="E853" s="103"/>
      <c r="F853" s="103"/>
      <c r="M853" s="103"/>
      <c r="O853" s="103"/>
      <c r="P853" s="103"/>
      <c r="Q853" s="127"/>
      <c r="R853" s="103"/>
      <c r="S853" s="127"/>
      <c r="T853" s="127"/>
      <c r="U853" s="127"/>
      <c r="V853" s="127"/>
      <c r="W853" s="103"/>
      <c r="Y853" s="103"/>
      <c r="AF853" s="103"/>
    </row>
    <row r="854" spans="4:32" x14ac:dyDescent="0.3">
      <c r="D854" s="31"/>
      <c r="E854" s="103"/>
      <c r="F854" s="103"/>
      <c r="M854" s="103"/>
      <c r="O854" s="103"/>
      <c r="P854" s="103"/>
      <c r="Q854" s="127"/>
      <c r="R854" s="103"/>
      <c r="S854" s="127"/>
      <c r="T854" s="127"/>
      <c r="U854" s="127"/>
      <c r="V854" s="127"/>
      <c r="W854" s="103"/>
      <c r="Y854" s="103"/>
      <c r="AF854" s="103"/>
    </row>
    <row r="855" spans="4:32" x14ac:dyDescent="0.3">
      <c r="D855" s="31"/>
      <c r="E855" s="103"/>
      <c r="F855" s="103"/>
      <c r="M855" s="103"/>
      <c r="O855" s="103"/>
      <c r="P855" s="103"/>
      <c r="Q855" s="127"/>
      <c r="R855" s="103"/>
      <c r="S855" s="127"/>
      <c r="T855" s="127"/>
      <c r="U855" s="127"/>
      <c r="V855" s="127"/>
      <c r="W855" s="103"/>
      <c r="Y855" s="103"/>
      <c r="AF855" s="103"/>
    </row>
    <row r="856" spans="4:32" x14ac:dyDescent="0.3">
      <c r="D856" s="31"/>
      <c r="E856" s="103"/>
      <c r="F856" s="103"/>
      <c r="M856" s="103"/>
      <c r="O856" s="103"/>
      <c r="P856" s="103"/>
      <c r="Q856" s="127"/>
      <c r="R856" s="103"/>
      <c r="S856" s="127"/>
      <c r="T856" s="127"/>
      <c r="U856" s="127"/>
      <c r="V856" s="127"/>
      <c r="W856" s="103"/>
      <c r="Y856" s="103"/>
      <c r="AF856" s="103"/>
    </row>
    <row r="857" spans="4:32" x14ac:dyDescent="0.3">
      <c r="D857" s="31"/>
      <c r="E857" s="103"/>
      <c r="F857" s="103"/>
      <c r="M857" s="103"/>
      <c r="O857" s="103"/>
      <c r="P857" s="103"/>
      <c r="Q857" s="127"/>
      <c r="R857" s="103"/>
      <c r="S857" s="127"/>
      <c r="T857" s="127"/>
      <c r="U857" s="127"/>
      <c r="V857" s="127"/>
      <c r="W857" s="103"/>
      <c r="Y857" s="103"/>
      <c r="AF857" s="103"/>
    </row>
    <row r="858" spans="4:32" x14ac:dyDescent="0.3">
      <c r="D858" s="31"/>
      <c r="E858" s="103"/>
      <c r="F858" s="103"/>
      <c r="M858" s="103"/>
      <c r="O858" s="103"/>
      <c r="P858" s="103"/>
      <c r="Q858" s="127"/>
      <c r="R858" s="103"/>
      <c r="S858" s="127"/>
      <c r="T858" s="127"/>
      <c r="U858" s="127"/>
      <c r="V858" s="127"/>
      <c r="W858" s="103"/>
      <c r="Y858" s="103"/>
      <c r="AF858" s="103"/>
    </row>
    <row r="859" spans="4:32" x14ac:dyDescent="0.3">
      <c r="D859" s="31"/>
      <c r="E859" s="103"/>
      <c r="F859" s="103"/>
      <c r="M859" s="103"/>
      <c r="O859" s="103"/>
      <c r="P859" s="103"/>
      <c r="Q859" s="127"/>
      <c r="R859" s="103"/>
      <c r="S859" s="127"/>
      <c r="T859" s="127"/>
      <c r="U859" s="127"/>
      <c r="V859" s="127"/>
      <c r="W859" s="103"/>
      <c r="Y859" s="103"/>
      <c r="AF859" s="103"/>
    </row>
    <row r="860" spans="4:32" x14ac:dyDescent="0.3">
      <c r="D860" s="31"/>
      <c r="E860" s="103"/>
      <c r="F860" s="103"/>
      <c r="M860" s="103"/>
      <c r="O860" s="103"/>
      <c r="P860" s="103"/>
      <c r="Q860" s="127"/>
      <c r="R860" s="103"/>
      <c r="S860" s="127"/>
      <c r="T860" s="127"/>
      <c r="U860" s="127"/>
      <c r="V860" s="127"/>
      <c r="W860" s="103"/>
      <c r="Y860" s="103"/>
      <c r="AF860" s="103"/>
    </row>
    <row r="861" spans="4:32" x14ac:dyDescent="0.3">
      <c r="D861" s="31"/>
      <c r="E861" s="103"/>
      <c r="F861" s="103"/>
      <c r="M861" s="103"/>
      <c r="O861" s="103"/>
      <c r="P861" s="103"/>
      <c r="Q861" s="127"/>
      <c r="R861" s="103"/>
      <c r="S861" s="127"/>
      <c r="T861" s="127"/>
      <c r="U861" s="127"/>
      <c r="V861" s="127"/>
      <c r="W861" s="103"/>
      <c r="Y861" s="103"/>
      <c r="AF861" s="103"/>
    </row>
    <row r="862" spans="4:32" x14ac:dyDescent="0.3">
      <c r="D862" s="31"/>
      <c r="E862" s="103"/>
      <c r="F862" s="103"/>
      <c r="M862" s="103"/>
      <c r="O862" s="103"/>
      <c r="P862" s="103"/>
      <c r="Q862" s="127"/>
      <c r="R862" s="103"/>
      <c r="S862" s="127"/>
      <c r="T862" s="127"/>
      <c r="U862" s="127"/>
      <c r="V862" s="127"/>
      <c r="W862" s="103"/>
      <c r="Y862" s="103"/>
      <c r="AF862" s="103"/>
    </row>
    <row r="863" spans="4:32" x14ac:dyDescent="0.3">
      <c r="D863" s="31"/>
      <c r="E863" s="103"/>
      <c r="F863" s="103"/>
      <c r="M863" s="103"/>
      <c r="O863" s="103"/>
      <c r="P863" s="103"/>
      <c r="Q863" s="127"/>
      <c r="R863" s="103"/>
      <c r="S863" s="127"/>
      <c r="T863" s="127"/>
      <c r="U863" s="127"/>
      <c r="V863" s="127"/>
      <c r="W863" s="103"/>
      <c r="Y863" s="103"/>
      <c r="AF863" s="103"/>
    </row>
    <row r="864" spans="4:32" x14ac:dyDescent="0.3">
      <c r="D864" s="31"/>
      <c r="E864" s="103"/>
      <c r="F864" s="103"/>
      <c r="M864" s="103"/>
      <c r="O864" s="103"/>
      <c r="P864" s="103"/>
      <c r="Q864" s="127"/>
      <c r="R864" s="103"/>
      <c r="S864" s="127"/>
      <c r="T864" s="127"/>
      <c r="U864" s="127"/>
      <c r="V864" s="127"/>
      <c r="W864" s="103"/>
      <c r="Y864" s="103"/>
      <c r="AF864" s="103"/>
    </row>
    <row r="865" spans="4:32" x14ac:dyDescent="0.3">
      <c r="D865" s="31"/>
      <c r="E865" s="103"/>
      <c r="F865" s="103"/>
      <c r="M865" s="103"/>
      <c r="O865" s="103"/>
      <c r="P865" s="103"/>
      <c r="Q865" s="127"/>
      <c r="R865" s="103"/>
      <c r="S865" s="127"/>
      <c r="T865" s="127"/>
      <c r="U865" s="127"/>
      <c r="V865" s="127"/>
      <c r="W865" s="103"/>
      <c r="Y865" s="103"/>
      <c r="AF865" s="103"/>
    </row>
    <row r="866" spans="4:32" x14ac:dyDescent="0.3">
      <c r="D866" s="31"/>
      <c r="E866" s="103"/>
      <c r="F866" s="103"/>
      <c r="M866" s="103"/>
      <c r="O866" s="103"/>
      <c r="P866" s="103"/>
      <c r="Q866" s="127"/>
      <c r="R866" s="103"/>
      <c r="S866" s="127"/>
      <c r="T866" s="127"/>
      <c r="U866" s="127"/>
      <c r="V866" s="127"/>
      <c r="W866" s="103"/>
      <c r="Y866" s="103"/>
      <c r="AF866" s="103"/>
    </row>
    <row r="867" spans="4:32" x14ac:dyDescent="0.3">
      <c r="D867" s="31"/>
      <c r="E867" s="103"/>
      <c r="F867" s="103"/>
      <c r="M867" s="103"/>
      <c r="O867" s="103"/>
      <c r="P867" s="103"/>
      <c r="Q867" s="127"/>
      <c r="R867" s="103"/>
      <c r="S867" s="127"/>
      <c r="T867" s="127"/>
      <c r="U867" s="127"/>
      <c r="V867" s="127"/>
      <c r="W867" s="103"/>
      <c r="Y867" s="103"/>
      <c r="AF867" s="103"/>
    </row>
    <row r="868" spans="4:32" x14ac:dyDescent="0.3">
      <c r="D868" s="31"/>
      <c r="E868" s="103"/>
      <c r="F868" s="103"/>
      <c r="M868" s="103"/>
      <c r="O868" s="103"/>
      <c r="P868" s="103"/>
      <c r="Q868" s="127"/>
      <c r="R868" s="103"/>
      <c r="S868" s="127"/>
      <c r="T868" s="127"/>
      <c r="U868" s="127"/>
      <c r="V868" s="127"/>
      <c r="W868" s="103"/>
      <c r="Y868" s="103"/>
      <c r="AF868" s="103"/>
    </row>
    <row r="869" spans="4:32" x14ac:dyDescent="0.3">
      <c r="D869" s="31"/>
      <c r="E869" s="103"/>
      <c r="F869" s="103"/>
      <c r="M869" s="103"/>
      <c r="O869" s="103"/>
      <c r="P869" s="103"/>
      <c r="Q869" s="127"/>
      <c r="R869" s="103"/>
      <c r="S869" s="127"/>
      <c r="T869" s="127"/>
      <c r="U869" s="127"/>
      <c r="V869" s="127"/>
      <c r="W869" s="103"/>
      <c r="Y869" s="103"/>
      <c r="AF869" s="103"/>
    </row>
    <row r="870" spans="4:32" x14ac:dyDescent="0.3">
      <c r="D870" s="31"/>
      <c r="E870" s="103"/>
      <c r="F870" s="103"/>
      <c r="M870" s="103"/>
      <c r="O870" s="103"/>
      <c r="P870" s="103"/>
      <c r="Q870" s="127"/>
      <c r="R870" s="103"/>
      <c r="S870" s="127"/>
      <c r="T870" s="127"/>
      <c r="U870" s="127"/>
      <c r="V870" s="127"/>
      <c r="W870" s="103"/>
      <c r="Y870" s="103"/>
      <c r="AF870" s="103"/>
    </row>
    <row r="871" spans="4:32" x14ac:dyDescent="0.3">
      <c r="D871" s="31"/>
      <c r="E871" s="103"/>
      <c r="F871" s="103"/>
      <c r="M871" s="103"/>
      <c r="O871" s="103"/>
      <c r="P871" s="103"/>
      <c r="Q871" s="127"/>
      <c r="R871" s="103"/>
      <c r="S871" s="127"/>
      <c r="T871" s="127"/>
      <c r="U871" s="127"/>
      <c r="V871" s="127"/>
      <c r="W871" s="103"/>
      <c r="Y871" s="103"/>
      <c r="AF871" s="103"/>
    </row>
    <row r="872" spans="4:32" x14ac:dyDescent="0.3">
      <c r="D872" s="31"/>
      <c r="E872" s="103"/>
      <c r="F872" s="103"/>
      <c r="M872" s="103"/>
      <c r="O872" s="103"/>
      <c r="P872" s="103"/>
      <c r="Q872" s="127"/>
      <c r="R872" s="103"/>
      <c r="S872" s="127"/>
      <c r="T872" s="127"/>
      <c r="U872" s="127"/>
      <c r="V872" s="127"/>
      <c r="W872" s="103"/>
      <c r="Y872" s="103"/>
      <c r="AF872" s="103"/>
    </row>
    <row r="873" spans="4:32" x14ac:dyDescent="0.3">
      <c r="D873" s="31"/>
      <c r="E873" s="103"/>
      <c r="F873" s="103"/>
      <c r="M873" s="103"/>
      <c r="O873" s="103"/>
      <c r="P873" s="103"/>
      <c r="Q873" s="127"/>
      <c r="R873" s="103"/>
      <c r="S873" s="127"/>
      <c r="T873" s="127"/>
      <c r="U873" s="127"/>
      <c r="V873" s="127"/>
      <c r="W873" s="103"/>
      <c r="Y873" s="103"/>
      <c r="AF873" s="103"/>
    </row>
    <row r="874" spans="4:32" x14ac:dyDescent="0.3">
      <c r="D874" s="31"/>
      <c r="E874" s="103"/>
      <c r="F874" s="103"/>
      <c r="M874" s="103"/>
      <c r="O874" s="103"/>
      <c r="P874" s="103"/>
      <c r="Q874" s="127"/>
      <c r="R874" s="103"/>
      <c r="S874" s="127"/>
      <c r="T874" s="127"/>
      <c r="U874" s="127"/>
      <c r="V874" s="127"/>
      <c r="W874" s="103"/>
      <c r="Y874" s="103"/>
      <c r="AF874" s="103"/>
    </row>
    <row r="875" spans="4:32" x14ac:dyDescent="0.3">
      <c r="D875" s="31"/>
      <c r="E875" s="103"/>
      <c r="F875" s="103"/>
      <c r="M875" s="103"/>
      <c r="O875" s="103"/>
      <c r="P875" s="103"/>
      <c r="Q875" s="127"/>
      <c r="R875" s="103"/>
      <c r="S875" s="127"/>
      <c r="T875" s="127"/>
      <c r="U875" s="127"/>
      <c r="V875" s="127"/>
      <c r="W875" s="103"/>
      <c r="Y875" s="103"/>
      <c r="AF875" s="103"/>
    </row>
    <row r="876" spans="4:32" x14ac:dyDescent="0.3">
      <c r="D876" s="31"/>
      <c r="E876" s="103"/>
      <c r="F876" s="103"/>
      <c r="M876" s="103"/>
      <c r="O876" s="103"/>
      <c r="P876" s="103"/>
      <c r="Q876" s="127"/>
      <c r="R876" s="103"/>
      <c r="S876" s="127"/>
      <c r="T876" s="127"/>
      <c r="U876" s="127"/>
      <c r="V876" s="127"/>
      <c r="W876" s="103"/>
      <c r="Y876" s="103"/>
      <c r="AF876" s="103"/>
    </row>
    <row r="877" spans="4:32" x14ac:dyDescent="0.3">
      <c r="D877" s="31"/>
      <c r="E877" s="103"/>
      <c r="F877" s="103"/>
      <c r="M877" s="103"/>
      <c r="O877" s="103"/>
      <c r="P877" s="103"/>
      <c r="Q877" s="127"/>
      <c r="R877" s="103"/>
      <c r="S877" s="127"/>
      <c r="T877" s="127"/>
      <c r="U877" s="127"/>
      <c r="V877" s="127"/>
      <c r="W877" s="103"/>
      <c r="Y877" s="103"/>
      <c r="AF877" s="103"/>
    </row>
    <row r="878" spans="4:32" x14ac:dyDescent="0.3">
      <c r="D878" s="31"/>
      <c r="E878" s="103"/>
      <c r="F878" s="103"/>
      <c r="M878" s="103"/>
      <c r="O878" s="103"/>
      <c r="P878" s="103"/>
      <c r="Q878" s="127"/>
      <c r="R878" s="103"/>
      <c r="S878" s="127"/>
      <c r="T878" s="127"/>
      <c r="U878" s="127"/>
      <c r="V878" s="127"/>
      <c r="W878" s="103"/>
      <c r="Y878" s="103"/>
      <c r="AF878" s="103"/>
    </row>
    <row r="879" spans="4:32" x14ac:dyDescent="0.3">
      <c r="D879" s="31"/>
      <c r="E879" s="103"/>
      <c r="F879" s="103"/>
      <c r="M879" s="103"/>
      <c r="O879" s="103"/>
      <c r="P879" s="103"/>
      <c r="Q879" s="127"/>
      <c r="R879" s="103"/>
      <c r="S879" s="127"/>
      <c r="T879" s="127"/>
      <c r="U879" s="127"/>
      <c r="V879" s="127"/>
      <c r="W879" s="103"/>
      <c r="Y879" s="103"/>
      <c r="AF879" s="103"/>
    </row>
    <row r="880" spans="4:32" x14ac:dyDescent="0.3">
      <c r="D880" s="31"/>
      <c r="E880" s="103"/>
      <c r="F880" s="103"/>
      <c r="M880" s="103"/>
      <c r="O880" s="103"/>
      <c r="P880" s="103"/>
      <c r="Q880" s="127"/>
      <c r="R880" s="103"/>
      <c r="S880" s="127"/>
      <c r="T880" s="127"/>
      <c r="U880" s="127"/>
      <c r="V880" s="127"/>
      <c r="W880" s="103"/>
      <c r="Y880" s="103"/>
      <c r="AF880" s="103"/>
    </row>
    <row r="881" spans="4:32" x14ac:dyDescent="0.3">
      <c r="D881" s="31"/>
      <c r="E881" s="103"/>
      <c r="F881" s="103"/>
      <c r="M881" s="103"/>
      <c r="O881" s="103"/>
      <c r="P881" s="103"/>
      <c r="Q881" s="127"/>
      <c r="R881" s="103"/>
      <c r="S881" s="127"/>
      <c r="T881" s="127"/>
      <c r="U881" s="127"/>
      <c r="V881" s="127"/>
      <c r="W881" s="103"/>
      <c r="Y881" s="103"/>
      <c r="AF881" s="103"/>
    </row>
    <row r="882" spans="4:32" x14ac:dyDescent="0.3">
      <c r="D882" s="31"/>
      <c r="E882" s="103"/>
      <c r="F882" s="103"/>
      <c r="M882" s="103"/>
      <c r="O882" s="103"/>
      <c r="P882" s="103"/>
      <c r="Q882" s="127"/>
      <c r="R882" s="103"/>
      <c r="S882" s="127"/>
      <c r="T882" s="127"/>
      <c r="U882" s="127"/>
      <c r="V882" s="127"/>
      <c r="W882" s="103"/>
      <c r="Y882" s="103"/>
      <c r="AF882" s="103"/>
    </row>
    <row r="883" spans="4:32" x14ac:dyDescent="0.3">
      <c r="D883" s="31"/>
      <c r="E883" s="103"/>
      <c r="F883" s="103"/>
      <c r="M883" s="103"/>
      <c r="O883" s="103"/>
      <c r="P883" s="103"/>
      <c r="Q883" s="127"/>
      <c r="R883" s="103"/>
      <c r="S883" s="127"/>
      <c r="T883" s="127"/>
      <c r="U883" s="127"/>
      <c r="V883" s="127"/>
      <c r="W883" s="103"/>
      <c r="Y883" s="103"/>
      <c r="AF883" s="103"/>
    </row>
    <row r="884" spans="4:32" x14ac:dyDescent="0.3">
      <c r="D884" s="31"/>
      <c r="E884" s="103"/>
      <c r="F884" s="103"/>
      <c r="M884" s="103"/>
      <c r="O884" s="103"/>
      <c r="P884" s="103"/>
      <c r="Q884" s="127"/>
      <c r="R884" s="103"/>
      <c r="S884" s="127"/>
      <c r="T884" s="127"/>
      <c r="U884" s="127"/>
      <c r="V884" s="127"/>
      <c r="W884" s="103"/>
      <c r="Y884" s="103"/>
      <c r="AF884" s="103"/>
    </row>
    <row r="885" spans="4:32" x14ac:dyDescent="0.3">
      <c r="D885" s="31"/>
      <c r="E885" s="103"/>
      <c r="F885" s="103"/>
      <c r="M885" s="103"/>
      <c r="O885" s="103"/>
      <c r="P885" s="103"/>
      <c r="Q885" s="127"/>
      <c r="R885" s="103"/>
      <c r="S885" s="127"/>
      <c r="T885" s="127"/>
      <c r="U885" s="127"/>
      <c r="V885" s="127"/>
      <c r="W885" s="103"/>
      <c r="Y885" s="103"/>
      <c r="AF885" s="103"/>
    </row>
    <row r="886" spans="4:32" x14ac:dyDescent="0.3">
      <c r="D886" s="31"/>
      <c r="E886" s="103"/>
      <c r="F886" s="103"/>
      <c r="M886" s="103"/>
      <c r="O886" s="103"/>
      <c r="P886" s="103"/>
      <c r="Q886" s="127"/>
      <c r="R886" s="103"/>
      <c r="S886" s="127"/>
      <c r="T886" s="127"/>
      <c r="U886" s="127"/>
      <c r="V886" s="127"/>
      <c r="W886" s="103"/>
      <c r="Y886" s="103"/>
      <c r="AF886" s="103"/>
    </row>
    <row r="887" spans="4:32" x14ac:dyDescent="0.3">
      <c r="D887" s="31"/>
      <c r="E887" s="103"/>
      <c r="F887" s="103"/>
      <c r="M887" s="103"/>
      <c r="O887" s="103"/>
      <c r="P887" s="103"/>
      <c r="Q887" s="127"/>
      <c r="R887" s="103"/>
      <c r="S887" s="127"/>
      <c r="T887" s="127"/>
      <c r="U887" s="127"/>
      <c r="V887" s="127"/>
      <c r="W887" s="103"/>
      <c r="Y887" s="103"/>
      <c r="AF887" s="103"/>
    </row>
    <row r="888" spans="4:32" x14ac:dyDescent="0.3">
      <c r="D888" s="31"/>
      <c r="E888" s="103"/>
      <c r="F888" s="103"/>
      <c r="M888" s="103"/>
      <c r="O888" s="103"/>
      <c r="P888" s="103"/>
      <c r="Q888" s="127"/>
      <c r="R888" s="103"/>
      <c r="S888" s="127"/>
      <c r="T888" s="127"/>
      <c r="U888" s="127"/>
      <c r="V888" s="127"/>
      <c r="W888" s="103"/>
      <c r="Y888" s="103"/>
      <c r="AF888" s="103"/>
    </row>
    <row r="889" spans="4:32" x14ac:dyDescent="0.3">
      <c r="D889" s="31"/>
      <c r="E889" s="103"/>
      <c r="F889" s="103"/>
      <c r="M889" s="103"/>
      <c r="O889" s="103"/>
      <c r="P889" s="103"/>
      <c r="Q889" s="127"/>
      <c r="R889" s="103"/>
      <c r="S889" s="127"/>
      <c r="T889" s="127"/>
      <c r="U889" s="127"/>
      <c r="V889" s="127"/>
      <c r="W889" s="103"/>
      <c r="Y889" s="103"/>
      <c r="AF889" s="103"/>
    </row>
    <row r="890" spans="4:32" x14ac:dyDescent="0.3">
      <c r="D890" s="31"/>
      <c r="E890" s="103"/>
      <c r="F890" s="103"/>
      <c r="M890" s="103"/>
      <c r="O890" s="103"/>
      <c r="P890" s="103"/>
      <c r="Q890" s="127"/>
      <c r="R890" s="103"/>
      <c r="S890" s="127"/>
      <c r="T890" s="127"/>
      <c r="U890" s="127"/>
      <c r="V890" s="127"/>
      <c r="W890" s="103"/>
      <c r="Y890" s="103"/>
      <c r="AF890" s="103"/>
    </row>
    <row r="891" spans="4:32" x14ac:dyDescent="0.3">
      <c r="D891" s="31"/>
      <c r="E891" s="103"/>
      <c r="F891" s="103"/>
      <c r="M891" s="103"/>
      <c r="O891" s="103"/>
      <c r="P891" s="103"/>
      <c r="Q891" s="127"/>
      <c r="R891" s="103"/>
      <c r="S891" s="127"/>
      <c r="T891" s="127"/>
      <c r="U891" s="127"/>
      <c r="V891" s="127"/>
      <c r="W891" s="103"/>
      <c r="Y891" s="103"/>
      <c r="AF891" s="103"/>
    </row>
    <row r="892" spans="4:32" x14ac:dyDescent="0.3">
      <c r="D892" s="31"/>
      <c r="E892" s="103"/>
      <c r="F892" s="103"/>
      <c r="M892" s="103"/>
      <c r="O892" s="103"/>
      <c r="P892" s="103"/>
      <c r="Q892" s="127"/>
      <c r="R892" s="103"/>
      <c r="S892" s="127"/>
      <c r="T892" s="127"/>
      <c r="U892" s="127"/>
      <c r="V892" s="127"/>
      <c r="W892" s="103"/>
      <c r="Y892" s="103"/>
      <c r="AF892" s="103"/>
    </row>
    <row r="893" spans="4:32" x14ac:dyDescent="0.3">
      <c r="D893" s="31"/>
      <c r="E893" s="103"/>
      <c r="F893" s="103"/>
      <c r="M893" s="103"/>
      <c r="O893" s="103"/>
      <c r="P893" s="103"/>
      <c r="Q893" s="127"/>
      <c r="R893" s="103"/>
      <c r="S893" s="127"/>
      <c r="T893" s="127"/>
      <c r="U893" s="127"/>
      <c r="V893" s="127"/>
      <c r="W893" s="103"/>
      <c r="Y893" s="103"/>
      <c r="AF893" s="103"/>
    </row>
    <row r="894" spans="4:32" x14ac:dyDescent="0.3">
      <c r="D894" s="31"/>
      <c r="E894" s="103"/>
      <c r="F894" s="103"/>
      <c r="M894" s="103"/>
      <c r="O894" s="103"/>
      <c r="P894" s="103"/>
      <c r="Q894" s="127"/>
      <c r="R894" s="103"/>
      <c r="S894" s="127"/>
      <c r="T894" s="127"/>
      <c r="U894" s="127"/>
      <c r="V894" s="127"/>
      <c r="W894" s="103"/>
      <c r="Y894" s="103"/>
      <c r="AF894" s="103"/>
    </row>
    <row r="895" spans="4:32" x14ac:dyDescent="0.3">
      <c r="D895" s="31"/>
      <c r="E895" s="103"/>
      <c r="F895" s="103"/>
      <c r="M895" s="103"/>
      <c r="O895" s="103"/>
      <c r="P895" s="103"/>
      <c r="Q895" s="127"/>
      <c r="R895" s="103"/>
      <c r="S895" s="127"/>
      <c r="T895" s="127"/>
      <c r="U895" s="127"/>
      <c r="V895" s="127"/>
      <c r="W895" s="103"/>
      <c r="Y895" s="103"/>
      <c r="AF895" s="103"/>
    </row>
    <row r="896" spans="4:32" x14ac:dyDescent="0.3">
      <c r="D896" s="31"/>
      <c r="E896" s="103"/>
      <c r="F896" s="103"/>
      <c r="M896" s="103"/>
      <c r="O896" s="103"/>
      <c r="P896" s="103"/>
      <c r="Q896" s="127"/>
      <c r="R896" s="103"/>
      <c r="S896" s="127"/>
      <c r="T896" s="127"/>
      <c r="U896" s="127"/>
      <c r="V896" s="127"/>
      <c r="W896" s="103"/>
      <c r="Y896" s="103"/>
      <c r="AF896" s="103"/>
    </row>
    <row r="897" spans="4:32" x14ac:dyDescent="0.3">
      <c r="D897" s="31"/>
      <c r="E897" s="103"/>
      <c r="F897" s="103"/>
      <c r="M897" s="103"/>
      <c r="O897" s="103"/>
      <c r="P897" s="103"/>
      <c r="Q897" s="127"/>
      <c r="R897" s="103"/>
      <c r="S897" s="127"/>
      <c r="T897" s="127"/>
      <c r="U897" s="127"/>
      <c r="V897" s="127"/>
      <c r="W897" s="103"/>
      <c r="Y897" s="103"/>
      <c r="AF897" s="103"/>
    </row>
    <row r="898" spans="4:32" x14ac:dyDescent="0.3">
      <c r="D898" s="31"/>
      <c r="E898" s="103"/>
      <c r="F898" s="103"/>
      <c r="M898" s="103"/>
      <c r="O898" s="103"/>
      <c r="P898" s="103"/>
      <c r="Q898" s="127"/>
      <c r="R898" s="103"/>
      <c r="S898" s="127"/>
      <c r="T898" s="127"/>
      <c r="U898" s="127"/>
      <c r="V898" s="127"/>
      <c r="W898" s="103"/>
      <c r="Y898" s="103"/>
      <c r="AF898" s="103"/>
    </row>
    <row r="899" spans="4:32" x14ac:dyDescent="0.3">
      <c r="D899" s="31"/>
      <c r="E899" s="103"/>
      <c r="F899" s="103"/>
      <c r="M899" s="103"/>
      <c r="O899" s="103"/>
      <c r="P899" s="103"/>
      <c r="Q899" s="127"/>
      <c r="R899" s="103"/>
      <c r="S899" s="127"/>
      <c r="T899" s="127"/>
      <c r="U899" s="127"/>
      <c r="V899" s="127"/>
      <c r="W899" s="103"/>
      <c r="Y899" s="103"/>
      <c r="AF899" s="103"/>
    </row>
    <row r="900" spans="4:32" x14ac:dyDescent="0.3">
      <c r="D900" s="31"/>
      <c r="E900" s="103"/>
      <c r="F900" s="103"/>
      <c r="M900" s="103"/>
      <c r="O900" s="103"/>
      <c r="P900" s="103"/>
      <c r="Q900" s="127"/>
      <c r="R900" s="103"/>
      <c r="S900" s="127"/>
      <c r="T900" s="127"/>
      <c r="U900" s="127"/>
      <c r="V900" s="127"/>
      <c r="W900" s="103"/>
      <c r="Y900" s="103"/>
      <c r="AF900" s="103"/>
    </row>
    <row r="901" spans="4:32" x14ac:dyDescent="0.3">
      <c r="D901" s="31"/>
      <c r="E901" s="103"/>
      <c r="F901" s="103"/>
      <c r="M901" s="103"/>
      <c r="O901" s="103"/>
      <c r="P901" s="103"/>
      <c r="Q901" s="127"/>
      <c r="R901" s="103"/>
      <c r="S901" s="127"/>
      <c r="T901" s="127"/>
      <c r="U901" s="127"/>
      <c r="V901" s="127"/>
      <c r="W901" s="103"/>
      <c r="Y901" s="103"/>
      <c r="AF901" s="103"/>
    </row>
    <row r="902" spans="4:32" x14ac:dyDescent="0.3">
      <c r="D902" s="31"/>
      <c r="E902" s="103"/>
      <c r="F902" s="103"/>
      <c r="M902" s="103"/>
      <c r="O902" s="103"/>
      <c r="P902" s="103"/>
      <c r="Q902" s="127"/>
      <c r="R902" s="103"/>
      <c r="S902" s="127"/>
      <c r="T902" s="127"/>
      <c r="U902" s="127"/>
      <c r="V902" s="127"/>
      <c r="W902" s="103"/>
      <c r="Y902" s="103"/>
      <c r="AF902" s="103"/>
    </row>
    <row r="903" spans="4:32" x14ac:dyDescent="0.3">
      <c r="D903" s="31"/>
      <c r="E903" s="103"/>
      <c r="F903" s="103"/>
      <c r="M903" s="103"/>
      <c r="O903" s="103"/>
      <c r="P903" s="103"/>
      <c r="Q903" s="127"/>
      <c r="R903" s="103"/>
      <c r="S903" s="127"/>
      <c r="T903" s="127"/>
      <c r="U903" s="127"/>
      <c r="V903" s="127"/>
      <c r="W903" s="103"/>
      <c r="Y903" s="103"/>
      <c r="AF903" s="103"/>
    </row>
    <row r="904" spans="4:32" x14ac:dyDescent="0.3">
      <c r="D904" s="31"/>
      <c r="E904" s="103"/>
      <c r="F904" s="103"/>
      <c r="M904" s="103"/>
      <c r="O904" s="103"/>
      <c r="P904" s="103"/>
      <c r="Q904" s="127"/>
      <c r="R904" s="103"/>
      <c r="S904" s="127"/>
      <c r="T904" s="127"/>
      <c r="U904" s="127"/>
      <c r="V904" s="127"/>
      <c r="W904" s="103"/>
      <c r="Y904" s="103"/>
      <c r="AF904" s="103"/>
    </row>
    <row r="905" spans="4:32" x14ac:dyDescent="0.3">
      <c r="D905" s="31"/>
      <c r="E905" s="103"/>
      <c r="F905" s="103"/>
      <c r="M905" s="103"/>
      <c r="O905" s="103"/>
      <c r="P905" s="103"/>
      <c r="Q905" s="127"/>
      <c r="R905" s="103"/>
      <c r="S905" s="127"/>
      <c r="T905" s="127"/>
      <c r="U905" s="127"/>
      <c r="V905" s="127"/>
      <c r="W905" s="103"/>
      <c r="Y905" s="103"/>
      <c r="AF905" s="103"/>
    </row>
    <row r="906" spans="4:32" x14ac:dyDescent="0.3">
      <c r="D906" s="31"/>
      <c r="E906" s="103"/>
      <c r="F906" s="103"/>
      <c r="M906" s="103"/>
      <c r="O906" s="103"/>
      <c r="P906" s="103"/>
      <c r="Q906" s="127"/>
      <c r="R906" s="103"/>
      <c r="S906" s="127"/>
      <c r="T906" s="127"/>
      <c r="U906" s="127"/>
      <c r="V906" s="127"/>
      <c r="W906" s="103"/>
      <c r="Y906" s="103"/>
      <c r="AF906" s="103"/>
    </row>
    <row r="907" spans="4:32" x14ac:dyDescent="0.3">
      <c r="D907" s="31"/>
      <c r="E907" s="103"/>
      <c r="F907" s="103"/>
      <c r="M907" s="103"/>
      <c r="O907" s="103"/>
      <c r="P907" s="103"/>
      <c r="Q907" s="127"/>
      <c r="R907" s="103"/>
      <c r="S907" s="127"/>
      <c r="T907" s="127"/>
      <c r="U907" s="127"/>
      <c r="V907" s="127"/>
      <c r="W907" s="103"/>
      <c r="Y907" s="103"/>
      <c r="AF907" s="103"/>
    </row>
    <row r="908" spans="4:32" x14ac:dyDescent="0.3">
      <c r="D908" s="31"/>
      <c r="E908" s="103"/>
      <c r="F908" s="103"/>
      <c r="M908" s="103"/>
      <c r="O908" s="103"/>
      <c r="P908" s="103"/>
      <c r="Q908" s="127"/>
      <c r="R908" s="103"/>
      <c r="S908" s="127"/>
      <c r="T908" s="127"/>
      <c r="U908" s="127"/>
      <c r="V908" s="127"/>
      <c r="W908" s="103"/>
      <c r="Y908" s="103"/>
      <c r="AF908" s="103"/>
    </row>
    <row r="909" spans="4:32" x14ac:dyDescent="0.3">
      <c r="D909" s="31"/>
      <c r="E909" s="103"/>
      <c r="F909" s="103"/>
      <c r="M909" s="103"/>
      <c r="O909" s="103"/>
      <c r="P909" s="103"/>
      <c r="Q909" s="127"/>
      <c r="R909" s="103"/>
      <c r="S909" s="127"/>
      <c r="T909" s="127"/>
      <c r="U909" s="127"/>
      <c r="V909" s="127"/>
      <c r="W909" s="103"/>
      <c r="Y909" s="103"/>
      <c r="AF909" s="103"/>
    </row>
    <row r="910" spans="4:32" x14ac:dyDescent="0.3">
      <c r="D910" s="31"/>
      <c r="E910" s="103"/>
      <c r="F910" s="103"/>
      <c r="M910" s="103"/>
      <c r="O910" s="103"/>
      <c r="P910" s="103"/>
      <c r="Q910" s="127"/>
      <c r="R910" s="103"/>
      <c r="S910" s="127"/>
      <c r="T910" s="127"/>
      <c r="U910" s="127"/>
      <c r="V910" s="127"/>
      <c r="W910" s="103"/>
      <c r="Y910" s="103"/>
      <c r="AF910" s="103"/>
    </row>
    <row r="911" spans="4:32" x14ac:dyDescent="0.3">
      <c r="D911" s="31"/>
      <c r="E911" s="103"/>
      <c r="F911" s="103"/>
      <c r="M911" s="103"/>
      <c r="O911" s="103"/>
      <c r="P911" s="103"/>
      <c r="Q911" s="127"/>
      <c r="R911" s="103"/>
      <c r="S911" s="127"/>
      <c r="T911" s="127"/>
      <c r="U911" s="127"/>
      <c r="V911" s="127"/>
      <c r="W911" s="103"/>
      <c r="Y911" s="103"/>
      <c r="AF911" s="103"/>
    </row>
    <row r="912" spans="4:32" x14ac:dyDescent="0.3">
      <c r="D912" s="31"/>
      <c r="E912" s="103"/>
      <c r="F912" s="103"/>
      <c r="M912" s="103"/>
      <c r="O912" s="103"/>
      <c r="P912" s="103"/>
      <c r="Q912" s="127"/>
      <c r="R912" s="103"/>
      <c r="S912" s="127"/>
      <c r="T912" s="127"/>
      <c r="U912" s="127"/>
      <c r="V912" s="127"/>
      <c r="W912" s="103"/>
      <c r="Y912" s="103"/>
      <c r="AF912" s="103"/>
    </row>
    <row r="913" spans="4:32" x14ac:dyDescent="0.3">
      <c r="D913" s="31"/>
      <c r="E913" s="103"/>
      <c r="F913" s="103"/>
      <c r="M913" s="103"/>
      <c r="O913" s="103"/>
      <c r="P913" s="103"/>
      <c r="Q913" s="127"/>
      <c r="R913" s="103"/>
      <c r="S913" s="127"/>
      <c r="T913" s="127"/>
      <c r="U913" s="127"/>
      <c r="V913" s="127"/>
      <c r="W913" s="103"/>
      <c r="Y913" s="103"/>
      <c r="AF913" s="103"/>
    </row>
    <row r="914" spans="4:32" x14ac:dyDescent="0.3">
      <c r="D914" s="31"/>
      <c r="E914" s="103"/>
      <c r="F914" s="103"/>
      <c r="M914" s="103"/>
      <c r="O914" s="103"/>
      <c r="P914" s="103"/>
      <c r="Q914" s="127"/>
      <c r="R914" s="103"/>
      <c r="S914" s="127"/>
      <c r="T914" s="127"/>
      <c r="U914" s="127"/>
      <c r="V914" s="127"/>
      <c r="W914" s="103"/>
      <c r="Y914" s="103"/>
      <c r="AF914" s="103"/>
    </row>
    <row r="915" spans="4:32" x14ac:dyDescent="0.3">
      <c r="D915" s="31"/>
      <c r="E915" s="103"/>
      <c r="F915" s="103"/>
      <c r="M915" s="103"/>
      <c r="O915" s="103"/>
      <c r="P915" s="103"/>
      <c r="Q915" s="127"/>
      <c r="R915" s="103"/>
      <c r="S915" s="127"/>
      <c r="T915" s="127"/>
      <c r="U915" s="127"/>
      <c r="V915" s="127"/>
      <c r="W915" s="103"/>
      <c r="Y915" s="103"/>
      <c r="AF915" s="103"/>
    </row>
    <row r="916" spans="4:32" x14ac:dyDescent="0.3">
      <c r="D916" s="31"/>
      <c r="E916" s="103"/>
      <c r="F916" s="103"/>
      <c r="M916" s="103"/>
      <c r="O916" s="103"/>
      <c r="P916" s="103"/>
      <c r="Q916" s="127"/>
      <c r="R916" s="103"/>
      <c r="S916" s="127"/>
      <c r="T916" s="127"/>
      <c r="U916" s="127"/>
      <c r="V916" s="127"/>
      <c r="W916" s="103"/>
      <c r="Y916" s="103"/>
      <c r="AF916" s="103"/>
    </row>
    <row r="917" spans="4:32" x14ac:dyDescent="0.3">
      <c r="D917" s="31"/>
      <c r="E917" s="103"/>
      <c r="F917" s="103"/>
      <c r="M917" s="103"/>
      <c r="O917" s="103"/>
      <c r="P917" s="103"/>
      <c r="Q917" s="127"/>
      <c r="R917" s="103"/>
      <c r="S917" s="127"/>
      <c r="T917" s="127"/>
      <c r="U917" s="127"/>
      <c r="V917" s="127"/>
      <c r="W917" s="103"/>
      <c r="Y917" s="103"/>
      <c r="AF917" s="103"/>
    </row>
    <row r="918" spans="4:32" x14ac:dyDescent="0.3">
      <c r="D918" s="31"/>
      <c r="E918" s="103"/>
      <c r="F918" s="103"/>
      <c r="M918" s="103"/>
      <c r="O918" s="103"/>
      <c r="P918" s="103"/>
      <c r="Q918" s="127"/>
      <c r="R918" s="103"/>
      <c r="S918" s="127"/>
      <c r="T918" s="127"/>
      <c r="U918" s="127"/>
      <c r="V918" s="127"/>
      <c r="W918" s="103"/>
      <c r="Y918" s="103"/>
      <c r="AF918" s="103"/>
    </row>
    <row r="919" spans="4:32" x14ac:dyDescent="0.3">
      <c r="D919" s="31"/>
      <c r="E919" s="103"/>
      <c r="F919" s="103"/>
      <c r="M919" s="103"/>
      <c r="O919" s="103"/>
      <c r="P919" s="103"/>
      <c r="Q919" s="127"/>
      <c r="R919" s="103"/>
      <c r="S919" s="127"/>
      <c r="T919" s="127"/>
      <c r="U919" s="127"/>
      <c r="V919" s="127"/>
      <c r="W919" s="103"/>
      <c r="Y919" s="103"/>
      <c r="AF919" s="103"/>
    </row>
    <row r="920" spans="4:32" x14ac:dyDescent="0.3">
      <c r="D920" s="31"/>
      <c r="E920" s="103"/>
      <c r="F920" s="103"/>
      <c r="M920" s="103"/>
      <c r="O920" s="103"/>
      <c r="P920" s="103"/>
      <c r="Q920" s="127"/>
      <c r="R920" s="103"/>
      <c r="S920" s="127"/>
      <c r="T920" s="127"/>
      <c r="U920" s="127"/>
      <c r="V920" s="127"/>
      <c r="W920" s="103"/>
      <c r="Y920" s="103"/>
      <c r="AF920" s="103"/>
    </row>
    <row r="921" spans="4:32" x14ac:dyDescent="0.3">
      <c r="D921" s="31"/>
      <c r="E921" s="103"/>
      <c r="F921" s="103"/>
      <c r="M921" s="103"/>
      <c r="O921" s="103"/>
      <c r="P921" s="103"/>
      <c r="Q921" s="127"/>
      <c r="R921" s="103"/>
      <c r="S921" s="127"/>
      <c r="T921" s="127"/>
      <c r="U921" s="127"/>
      <c r="V921" s="127"/>
      <c r="W921" s="103"/>
      <c r="Y921" s="103"/>
      <c r="AF921" s="103"/>
    </row>
    <row r="922" spans="4:32" x14ac:dyDescent="0.3">
      <c r="D922" s="31"/>
      <c r="E922" s="103"/>
      <c r="F922" s="103"/>
      <c r="M922" s="103"/>
      <c r="O922" s="103"/>
      <c r="P922" s="103"/>
      <c r="Q922" s="127"/>
      <c r="R922" s="103"/>
      <c r="S922" s="127"/>
      <c r="T922" s="127"/>
      <c r="U922" s="127"/>
      <c r="V922" s="127"/>
      <c r="W922" s="103"/>
      <c r="Y922" s="103"/>
      <c r="AF922" s="103"/>
    </row>
    <row r="923" spans="4:32" x14ac:dyDescent="0.3">
      <c r="D923" s="31"/>
      <c r="E923" s="103"/>
      <c r="F923" s="103"/>
      <c r="M923" s="103"/>
      <c r="O923" s="103"/>
      <c r="P923" s="103"/>
      <c r="Q923" s="127"/>
      <c r="R923" s="103"/>
      <c r="S923" s="127"/>
      <c r="T923" s="127"/>
      <c r="U923" s="127"/>
      <c r="V923" s="127"/>
      <c r="W923" s="103"/>
      <c r="Y923" s="103"/>
      <c r="AF923" s="103"/>
    </row>
    <row r="924" spans="4:32" x14ac:dyDescent="0.3">
      <c r="D924" s="31"/>
      <c r="E924" s="103"/>
      <c r="F924" s="103"/>
      <c r="M924" s="103"/>
      <c r="O924" s="103"/>
      <c r="P924" s="103"/>
      <c r="Q924" s="127"/>
      <c r="R924" s="103"/>
      <c r="S924" s="127"/>
      <c r="T924" s="127"/>
      <c r="U924" s="127"/>
      <c r="V924" s="127"/>
      <c r="W924" s="103"/>
      <c r="Y924" s="103"/>
      <c r="AF924" s="103"/>
    </row>
    <row r="925" spans="4:32" x14ac:dyDescent="0.3">
      <c r="D925" s="31"/>
      <c r="E925" s="103"/>
      <c r="F925" s="103"/>
      <c r="M925" s="103"/>
      <c r="O925" s="103"/>
      <c r="P925" s="103"/>
      <c r="Q925" s="127"/>
      <c r="R925" s="103"/>
      <c r="S925" s="127"/>
      <c r="T925" s="127"/>
      <c r="U925" s="127"/>
      <c r="V925" s="127"/>
      <c r="W925" s="103"/>
      <c r="Y925" s="103"/>
      <c r="AF925" s="103"/>
    </row>
    <row r="926" spans="4:32" x14ac:dyDescent="0.3">
      <c r="D926" s="31"/>
      <c r="E926" s="103"/>
      <c r="F926" s="103"/>
      <c r="M926" s="103"/>
      <c r="O926" s="103"/>
      <c r="P926" s="103"/>
      <c r="Q926" s="127"/>
      <c r="R926" s="103"/>
      <c r="S926" s="127"/>
      <c r="T926" s="127"/>
      <c r="U926" s="127"/>
      <c r="V926" s="127"/>
      <c r="W926" s="103"/>
      <c r="Y926" s="103"/>
      <c r="AF926" s="103"/>
    </row>
    <row r="927" spans="4:32" x14ac:dyDescent="0.3">
      <c r="D927" s="31"/>
      <c r="E927" s="103"/>
      <c r="F927" s="103"/>
      <c r="M927" s="103"/>
      <c r="O927" s="103"/>
      <c r="P927" s="103"/>
      <c r="Q927" s="127"/>
      <c r="R927" s="103"/>
      <c r="S927" s="127"/>
      <c r="T927" s="127"/>
      <c r="U927" s="127"/>
      <c r="V927" s="127"/>
      <c r="W927" s="103"/>
      <c r="Y927" s="103"/>
      <c r="AF927" s="103"/>
    </row>
    <row r="928" spans="4:32" x14ac:dyDescent="0.3">
      <c r="D928" s="31"/>
      <c r="E928" s="103"/>
      <c r="F928" s="103"/>
      <c r="M928" s="103"/>
      <c r="O928" s="103"/>
      <c r="P928" s="103"/>
      <c r="Q928" s="127"/>
      <c r="R928" s="103"/>
      <c r="S928" s="127"/>
      <c r="T928" s="127"/>
      <c r="U928" s="127"/>
      <c r="V928" s="127"/>
      <c r="W928" s="103"/>
      <c r="Y928" s="103"/>
      <c r="AF928" s="103"/>
    </row>
    <row r="929" spans="4:32" x14ac:dyDescent="0.3">
      <c r="D929" s="31"/>
      <c r="E929" s="103"/>
      <c r="F929" s="103"/>
      <c r="M929" s="103"/>
      <c r="O929" s="103"/>
      <c r="P929" s="103"/>
      <c r="Q929" s="127"/>
      <c r="R929" s="103"/>
      <c r="S929" s="127"/>
      <c r="T929" s="127"/>
      <c r="U929" s="127"/>
      <c r="V929" s="127"/>
      <c r="W929" s="103"/>
      <c r="Y929" s="103"/>
      <c r="AF929" s="103"/>
    </row>
    <row r="930" spans="4:32" x14ac:dyDescent="0.3">
      <c r="D930" s="31"/>
      <c r="E930" s="103"/>
      <c r="F930" s="103"/>
      <c r="M930" s="103"/>
      <c r="O930" s="103"/>
      <c r="P930" s="103"/>
      <c r="Q930" s="127"/>
      <c r="R930" s="103"/>
      <c r="S930" s="127"/>
      <c r="T930" s="127"/>
      <c r="U930" s="127"/>
      <c r="V930" s="127"/>
      <c r="W930" s="103"/>
      <c r="Y930" s="103"/>
      <c r="AF930" s="103"/>
    </row>
    <row r="931" spans="4:32" x14ac:dyDescent="0.3">
      <c r="D931" s="31"/>
      <c r="E931" s="103"/>
      <c r="F931" s="103"/>
      <c r="M931" s="103"/>
      <c r="O931" s="103"/>
      <c r="P931" s="103"/>
      <c r="Q931" s="127"/>
      <c r="R931" s="103"/>
      <c r="S931" s="127"/>
      <c r="T931" s="127"/>
      <c r="U931" s="127"/>
      <c r="V931" s="127"/>
      <c r="W931" s="103"/>
      <c r="Y931" s="103"/>
      <c r="AF931" s="103"/>
    </row>
    <row r="932" spans="4:32" x14ac:dyDescent="0.3">
      <c r="D932" s="31"/>
      <c r="E932" s="103"/>
      <c r="F932" s="103"/>
      <c r="M932" s="103"/>
      <c r="O932" s="103"/>
      <c r="P932" s="103"/>
      <c r="Q932" s="127"/>
      <c r="R932" s="103"/>
      <c r="S932" s="127"/>
      <c r="T932" s="127"/>
      <c r="U932" s="127"/>
      <c r="V932" s="127"/>
      <c r="W932" s="103"/>
      <c r="Y932" s="103"/>
      <c r="AF932" s="103"/>
    </row>
    <row r="933" spans="4:32" x14ac:dyDescent="0.3">
      <c r="D933" s="31"/>
      <c r="E933" s="103"/>
      <c r="F933" s="103"/>
      <c r="M933" s="103"/>
      <c r="O933" s="103"/>
      <c r="P933" s="103"/>
      <c r="Q933" s="127"/>
      <c r="R933" s="103"/>
      <c r="S933" s="127"/>
      <c r="T933" s="127"/>
      <c r="U933" s="127"/>
      <c r="V933" s="127"/>
      <c r="W933" s="103"/>
      <c r="Y933" s="103"/>
      <c r="AF933" s="103"/>
    </row>
    <row r="934" spans="4:32" x14ac:dyDescent="0.3">
      <c r="D934" s="31"/>
      <c r="E934" s="103"/>
      <c r="F934" s="103"/>
      <c r="M934" s="103"/>
      <c r="O934" s="103"/>
      <c r="P934" s="103"/>
      <c r="Q934" s="127"/>
      <c r="R934" s="103"/>
      <c r="S934" s="127"/>
      <c r="T934" s="127"/>
      <c r="U934" s="127"/>
      <c r="V934" s="127"/>
      <c r="W934" s="103"/>
      <c r="Y934" s="103"/>
      <c r="AF934" s="103"/>
    </row>
    <row r="935" spans="4:32" x14ac:dyDescent="0.3">
      <c r="D935" s="31"/>
      <c r="E935" s="103"/>
      <c r="F935" s="103"/>
      <c r="M935" s="103"/>
      <c r="O935" s="103"/>
      <c r="P935" s="103"/>
      <c r="Q935" s="127"/>
      <c r="R935" s="103"/>
      <c r="S935" s="127"/>
      <c r="T935" s="127"/>
      <c r="U935" s="127"/>
      <c r="V935" s="127"/>
      <c r="W935" s="103"/>
      <c r="Y935" s="103"/>
      <c r="AF935" s="103"/>
    </row>
    <row r="936" spans="4:32" x14ac:dyDescent="0.3">
      <c r="D936" s="31"/>
      <c r="E936" s="103"/>
      <c r="F936" s="103"/>
      <c r="M936" s="103"/>
      <c r="O936" s="103"/>
      <c r="P936" s="103"/>
      <c r="Q936" s="127"/>
      <c r="R936" s="103"/>
      <c r="S936" s="127"/>
      <c r="T936" s="127"/>
      <c r="U936" s="127"/>
      <c r="V936" s="127"/>
      <c r="W936" s="103"/>
      <c r="Y936" s="103"/>
      <c r="AF936" s="103"/>
    </row>
    <row r="937" spans="4:32" x14ac:dyDescent="0.3">
      <c r="D937" s="31"/>
      <c r="E937" s="103"/>
      <c r="F937" s="103"/>
      <c r="M937" s="103"/>
      <c r="O937" s="103"/>
      <c r="P937" s="103"/>
      <c r="Q937" s="127"/>
      <c r="R937" s="103"/>
      <c r="S937" s="127"/>
      <c r="T937" s="127"/>
      <c r="U937" s="127"/>
      <c r="V937" s="127"/>
      <c r="W937" s="103"/>
      <c r="Y937" s="103"/>
      <c r="AF937" s="103"/>
    </row>
    <row r="938" spans="4:32" x14ac:dyDescent="0.3">
      <c r="D938" s="31"/>
      <c r="E938" s="103"/>
      <c r="F938" s="103"/>
      <c r="M938" s="103"/>
      <c r="O938" s="103"/>
      <c r="P938" s="103"/>
      <c r="Q938" s="127"/>
      <c r="R938" s="103"/>
      <c r="S938" s="127"/>
      <c r="T938" s="127"/>
      <c r="U938" s="127"/>
      <c r="V938" s="127"/>
      <c r="W938" s="103"/>
      <c r="Y938" s="103"/>
      <c r="AF938" s="103"/>
    </row>
    <row r="939" spans="4:32" x14ac:dyDescent="0.3">
      <c r="D939" s="31"/>
      <c r="E939" s="103"/>
      <c r="F939" s="103"/>
      <c r="M939" s="103"/>
      <c r="O939" s="103"/>
      <c r="P939" s="103"/>
      <c r="Q939" s="127"/>
      <c r="R939" s="103"/>
      <c r="S939" s="127"/>
      <c r="T939" s="127"/>
      <c r="U939" s="127"/>
      <c r="V939" s="127"/>
      <c r="W939" s="103"/>
      <c r="Y939" s="103"/>
      <c r="AF939" s="103"/>
    </row>
    <row r="940" spans="4:32" x14ac:dyDescent="0.3">
      <c r="D940" s="31"/>
      <c r="E940" s="103"/>
      <c r="F940" s="103"/>
      <c r="M940" s="103"/>
      <c r="O940" s="103"/>
      <c r="P940" s="103"/>
      <c r="Q940" s="127"/>
      <c r="R940" s="103"/>
      <c r="S940" s="127"/>
      <c r="T940" s="127"/>
      <c r="U940" s="127"/>
      <c r="V940" s="127"/>
      <c r="W940" s="103"/>
      <c r="Y940" s="103"/>
      <c r="AF940" s="103"/>
    </row>
    <row r="941" spans="4:32" x14ac:dyDescent="0.3">
      <c r="D941" s="31"/>
      <c r="E941" s="103"/>
      <c r="F941" s="103"/>
      <c r="M941" s="103"/>
      <c r="O941" s="103"/>
      <c r="P941" s="103"/>
      <c r="Q941" s="127"/>
      <c r="R941" s="103"/>
      <c r="S941" s="127"/>
      <c r="T941" s="127"/>
      <c r="U941" s="127"/>
      <c r="V941" s="127"/>
      <c r="W941" s="103"/>
      <c r="Y941" s="103"/>
      <c r="AF941" s="103"/>
    </row>
    <row r="942" spans="4:32" x14ac:dyDescent="0.3">
      <c r="D942" s="31"/>
      <c r="E942" s="103"/>
      <c r="F942" s="103"/>
      <c r="M942" s="103"/>
      <c r="O942" s="103"/>
      <c r="P942" s="103"/>
      <c r="Q942" s="127"/>
      <c r="R942" s="103"/>
      <c r="S942" s="127"/>
      <c r="T942" s="127"/>
      <c r="U942" s="127"/>
      <c r="V942" s="127"/>
      <c r="W942" s="103"/>
      <c r="Y942" s="103"/>
      <c r="AF942" s="103"/>
    </row>
    <row r="943" spans="4:32" x14ac:dyDescent="0.3">
      <c r="D943" s="31"/>
      <c r="E943" s="103"/>
      <c r="F943" s="103"/>
      <c r="M943" s="103"/>
      <c r="O943" s="103"/>
      <c r="P943" s="103"/>
      <c r="Q943" s="127"/>
      <c r="R943" s="103"/>
      <c r="S943" s="127"/>
      <c r="T943" s="127"/>
      <c r="U943" s="127"/>
      <c r="V943" s="127"/>
      <c r="W943" s="103"/>
      <c r="Y943" s="103"/>
      <c r="AF943" s="103"/>
    </row>
    <row r="944" spans="4:32" x14ac:dyDescent="0.3">
      <c r="D944" s="31"/>
      <c r="E944" s="103"/>
      <c r="F944" s="103"/>
      <c r="M944" s="103"/>
      <c r="O944" s="103"/>
      <c r="P944" s="103"/>
      <c r="Q944" s="127"/>
      <c r="R944" s="103"/>
      <c r="S944" s="127"/>
      <c r="T944" s="127"/>
      <c r="U944" s="127"/>
      <c r="V944" s="127"/>
      <c r="W944" s="103"/>
      <c r="Y944" s="103"/>
      <c r="AF944" s="103"/>
    </row>
    <row r="945" spans="4:32" x14ac:dyDescent="0.3">
      <c r="D945" s="31"/>
      <c r="E945" s="103"/>
      <c r="F945" s="103"/>
      <c r="M945" s="103"/>
      <c r="O945" s="103"/>
      <c r="P945" s="103"/>
      <c r="Q945" s="127"/>
      <c r="R945" s="103"/>
      <c r="S945" s="127"/>
      <c r="T945" s="127"/>
      <c r="U945" s="127"/>
      <c r="V945" s="127"/>
      <c r="W945" s="103"/>
      <c r="Y945" s="103"/>
      <c r="AF945" s="103"/>
    </row>
    <row r="946" spans="4:32" x14ac:dyDescent="0.3">
      <c r="D946" s="31"/>
      <c r="E946" s="103"/>
      <c r="F946" s="103"/>
      <c r="M946" s="103"/>
      <c r="O946" s="103"/>
      <c r="P946" s="103"/>
      <c r="Q946" s="127"/>
      <c r="R946" s="103"/>
      <c r="S946" s="127"/>
      <c r="T946" s="127"/>
      <c r="U946" s="127"/>
      <c r="V946" s="127"/>
      <c r="W946" s="103"/>
      <c r="Y946" s="103"/>
      <c r="AF946" s="103"/>
    </row>
    <row r="947" spans="4:32" x14ac:dyDescent="0.3">
      <c r="D947" s="31"/>
      <c r="E947" s="103"/>
      <c r="F947" s="103"/>
      <c r="M947" s="103"/>
      <c r="O947" s="103"/>
      <c r="P947" s="103"/>
      <c r="Q947" s="127"/>
      <c r="R947" s="103"/>
      <c r="S947" s="127"/>
      <c r="T947" s="127"/>
      <c r="U947" s="127"/>
      <c r="V947" s="127"/>
      <c r="W947" s="103"/>
      <c r="Y947" s="103"/>
      <c r="AF947" s="103"/>
    </row>
    <row r="948" spans="4:32" x14ac:dyDescent="0.3">
      <c r="D948" s="31"/>
      <c r="E948" s="103"/>
      <c r="F948" s="103"/>
      <c r="M948" s="103"/>
      <c r="O948" s="103"/>
      <c r="P948" s="103"/>
      <c r="Q948" s="127"/>
      <c r="R948" s="103"/>
      <c r="S948" s="127"/>
      <c r="T948" s="127"/>
      <c r="U948" s="127"/>
      <c r="V948" s="127"/>
      <c r="W948" s="103"/>
      <c r="Y948" s="103"/>
      <c r="AF948" s="103"/>
    </row>
    <row r="949" spans="4:32" x14ac:dyDescent="0.3">
      <c r="D949" s="31"/>
      <c r="E949" s="103"/>
      <c r="F949" s="103"/>
      <c r="M949" s="103"/>
      <c r="O949" s="103"/>
      <c r="P949" s="103"/>
      <c r="Q949" s="127"/>
      <c r="R949" s="103"/>
      <c r="S949" s="127"/>
      <c r="T949" s="127"/>
      <c r="U949" s="127"/>
      <c r="V949" s="127"/>
      <c r="W949" s="103"/>
      <c r="Y949" s="103"/>
      <c r="AF949" s="103"/>
    </row>
    <row r="950" spans="4:32" x14ac:dyDescent="0.3">
      <c r="D950" s="31"/>
      <c r="E950" s="103"/>
      <c r="F950" s="103"/>
      <c r="M950" s="103"/>
      <c r="O950" s="103"/>
      <c r="P950" s="103"/>
      <c r="Q950" s="127"/>
      <c r="R950" s="103"/>
      <c r="S950" s="127"/>
      <c r="T950" s="127"/>
      <c r="U950" s="127"/>
      <c r="V950" s="127"/>
      <c r="W950" s="103"/>
      <c r="Y950" s="103"/>
      <c r="AF950" s="103"/>
    </row>
    <row r="951" spans="4:32" x14ac:dyDescent="0.3">
      <c r="D951" s="31"/>
      <c r="E951" s="103"/>
      <c r="F951" s="103"/>
      <c r="M951" s="103"/>
      <c r="O951" s="103"/>
      <c r="P951" s="103"/>
      <c r="Q951" s="127"/>
      <c r="R951" s="103"/>
      <c r="S951" s="127"/>
      <c r="T951" s="127"/>
      <c r="U951" s="127"/>
      <c r="V951" s="127"/>
      <c r="W951" s="103"/>
      <c r="Y951" s="103"/>
      <c r="AF951" s="103"/>
    </row>
    <row r="952" spans="4:32" x14ac:dyDescent="0.3">
      <c r="D952" s="31"/>
      <c r="E952" s="103"/>
      <c r="F952" s="103"/>
      <c r="M952" s="103"/>
      <c r="O952" s="103"/>
      <c r="P952" s="103"/>
      <c r="Q952" s="127"/>
      <c r="R952" s="103"/>
      <c r="S952" s="127"/>
      <c r="T952" s="127"/>
      <c r="U952" s="127"/>
      <c r="V952" s="127"/>
      <c r="W952" s="103"/>
      <c r="Y952" s="103"/>
      <c r="AF952" s="103"/>
    </row>
    <row r="953" spans="4:32" x14ac:dyDescent="0.3">
      <c r="D953" s="31"/>
      <c r="E953" s="103"/>
      <c r="F953" s="103"/>
      <c r="M953" s="103"/>
      <c r="O953" s="103"/>
      <c r="P953" s="103"/>
      <c r="Q953" s="127"/>
      <c r="R953" s="103"/>
      <c r="S953" s="127"/>
      <c r="T953" s="127"/>
      <c r="U953" s="127"/>
      <c r="V953" s="127"/>
      <c r="W953" s="103"/>
      <c r="Y953" s="103"/>
      <c r="AF953" s="103"/>
    </row>
    <row r="954" spans="4:32" x14ac:dyDescent="0.3">
      <c r="D954" s="31"/>
      <c r="E954" s="103"/>
      <c r="F954" s="103"/>
      <c r="M954" s="103"/>
      <c r="O954" s="103"/>
      <c r="P954" s="103"/>
      <c r="Q954" s="127"/>
      <c r="R954" s="103"/>
      <c r="S954" s="127"/>
      <c r="T954" s="127"/>
      <c r="U954" s="127"/>
      <c r="V954" s="127"/>
      <c r="W954" s="103"/>
      <c r="Y954" s="103"/>
      <c r="AF954" s="103"/>
    </row>
    <row r="955" spans="4:32" x14ac:dyDescent="0.3">
      <c r="D955" s="31"/>
      <c r="E955" s="103"/>
      <c r="F955" s="103"/>
      <c r="M955" s="103"/>
      <c r="O955" s="103"/>
      <c r="P955" s="103"/>
      <c r="Q955" s="127"/>
      <c r="R955" s="103"/>
      <c r="S955" s="127"/>
      <c r="T955" s="127"/>
      <c r="U955" s="127"/>
      <c r="V955" s="127"/>
      <c r="W955" s="103"/>
      <c r="Y955" s="103"/>
      <c r="AF955" s="103"/>
    </row>
    <row r="956" spans="4:32" x14ac:dyDescent="0.3">
      <c r="D956" s="31"/>
      <c r="E956" s="103"/>
      <c r="F956" s="103"/>
      <c r="M956" s="103"/>
      <c r="O956" s="103"/>
      <c r="P956" s="103"/>
      <c r="Q956" s="127"/>
      <c r="R956" s="103"/>
      <c r="S956" s="127"/>
      <c r="T956" s="127"/>
      <c r="U956" s="127"/>
      <c r="V956" s="127"/>
      <c r="W956" s="103"/>
      <c r="Y956" s="103"/>
      <c r="AF956" s="103"/>
    </row>
    <row r="957" spans="4:32" x14ac:dyDescent="0.3">
      <c r="D957" s="31"/>
      <c r="E957" s="103"/>
      <c r="F957" s="103"/>
      <c r="M957" s="103"/>
      <c r="O957" s="103"/>
      <c r="P957" s="103"/>
      <c r="Q957" s="127"/>
      <c r="R957" s="103"/>
      <c r="S957" s="127"/>
      <c r="T957" s="127"/>
      <c r="U957" s="127"/>
      <c r="V957" s="127"/>
      <c r="W957" s="103"/>
      <c r="Y957" s="103"/>
      <c r="AF957" s="103"/>
    </row>
    <row r="958" spans="4:32" x14ac:dyDescent="0.3">
      <c r="D958" s="31"/>
      <c r="E958" s="103"/>
      <c r="F958" s="103"/>
      <c r="M958" s="103"/>
      <c r="O958" s="103"/>
      <c r="P958" s="103"/>
      <c r="Q958" s="127"/>
      <c r="R958" s="103"/>
      <c r="S958" s="127"/>
      <c r="T958" s="127"/>
      <c r="U958" s="127"/>
      <c r="V958" s="127"/>
      <c r="W958" s="103"/>
      <c r="Y958" s="103"/>
      <c r="AF958" s="103"/>
    </row>
    <row r="959" spans="4:32" x14ac:dyDescent="0.3">
      <c r="D959" s="31"/>
      <c r="E959" s="103"/>
      <c r="F959" s="103"/>
      <c r="M959" s="103"/>
      <c r="O959" s="103"/>
      <c r="P959" s="103"/>
      <c r="Q959" s="127"/>
      <c r="R959" s="103"/>
      <c r="S959" s="127"/>
      <c r="T959" s="127"/>
      <c r="U959" s="127"/>
      <c r="V959" s="127"/>
      <c r="W959" s="103"/>
      <c r="Y959" s="103"/>
      <c r="AF959" s="103"/>
    </row>
    <row r="960" spans="4:32" x14ac:dyDescent="0.3">
      <c r="D960" s="31"/>
      <c r="E960" s="103"/>
      <c r="F960" s="103"/>
      <c r="M960" s="103"/>
      <c r="O960" s="103"/>
      <c r="P960" s="103"/>
      <c r="Q960" s="127"/>
      <c r="R960" s="103"/>
      <c r="S960" s="127"/>
      <c r="T960" s="127"/>
      <c r="U960" s="127"/>
      <c r="V960" s="127"/>
      <c r="W960" s="103"/>
      <c r="Y960" s="103"/>
      <c r="AF960" s="103"/>
    </row>
    <row r="961" spans="4:32" x14ac:dyDescent="0.3">
      <c r="D961" s="31"/>
      <c r="E961" s="103"/>
      <c r="F961" s="103"/>
      <c r="M961" s="103"/>
      <c r="O961" s="103"/>
      <c r="P961" s="103"/>
      <c r="Q961" s="127"/>
      <c r="R961" s="103"/>
      <c r="S961" s="127"/>
      <c r="T961" s="127"/>
      <c r="U961" s="127"/>
      <c r="V961" s="127"/>
      <c r="W961" s="103"/>
      <c r="Y961" s="103"/>
      <c r="AF961" s="103"/>
    </row>
    <row r="962" spans="4:32" x14ac:dyDescent="0.3">
      <c r="D962" s="31"/>
      <c r="E962" s="103"/>
      <c r="F962" s="103"/>
      <c r="M962" s="103"/>
      <c r="O962" s="103"/>
      <c r="P962" s="103"/>
      <c r="Q962" s="127"/>
      <c r="R962" s="103"/>
      <c r="S962" s="127"/>
      <c r="T962" s="127"/>
      <c r="U962" s="127"/>
      <c r="V962" s="127"/>
      <c r="W962" s="103"/>
      <c r="Y962" s="103"/>
      <c r="AF962" s="103"/>
    </row>
    <row r="963" spans="4:32" x14ac:dyDescent="0.3">
      <c r="D963" s="31"/>
      <c r="E963" s="103"/>
      <c r="F963" s="103"/>
      <c r="M963" s="103"/>
      <c r="O963" s="103"/>
      <c r="P963" s="103"/>
      <c r="Q963" s="127"/>
      <c r="R963" s="103"/>
      <c r="S963" s="127"/>
      <c r="T963" s="127"/>
      <c r="U963" s="127"/>
      <c r="V963" s="127"/>
      <c r="W963" s="103"/>
      <c r="Y963" s="103"/>
      <c r="AF963" s="103"/>
    </row>
    <row r="964" spans="4:32" x14ac:dyDescent="0.3">
      <c r="D964" s="31"/>
      <c r="E964" s="103"/>
      <c r="F964" s="103"/>
      <c r="M964" s="103"/>
      <c r="O964" s="103"/>
      <c r="P964" s="103"/>
      <c r="Q964" s="127"/>
      <c r="R964" s="103"/>
      <c r="S964" s="127"/>
      <c r="T964" s="127"/>
      <c r="U964" s="127"/>
      <c r="V964" s="127"/>
      <c r="W964" s="103"/>
      <c r="Y964" s="103"/>
      <c r="AF964" s="103"/>
    </row>
    <row r="965" spans="4:32" x14ac:dyDescent="0.3">
      <c r="D965" s="31"/>
      <c r="E965" s="103"/>
      <c r="F965" s="103"/>
      <c r="M965" s="103"/>
      <c r="O965" s="103"/>
      <c r="P965" s="103"/>
      <c r="Q965" s="127"/>
      <c r="R965" s="103"/>
      <c r="S965" s="127"/>
      <c r="T965" s="127"/>
      <c r="U965" s="127"/>
      <c r="V965" s="127"/>
      <c r="W965" s="103"/>
      <c r="Y965" s="103"/>
      <c r="AF965" s="103"/>
    </row>
    <row r="966" spans="4:32" x14ac:dyDescent="0.3">
      <c r="D966" s="31"/>
      <c r="E966" s="103"/>
      <c r="F966" s="103"/>
      <c r="M966" s="103"/>
      <c r="O966" s="103"/>
      <c r="P966" s="103"/>
      <c r="Q966" s="127"/>
      <c r="R966" s="103"/>
      <c r="S966" s="127"/>
      <c r="T966" s="127"/>
      <c r="U966" s="127"/>
      <c r="V966" s="127"/>
      <c r="W966" s="103"/>
      <c r="Y966" s="103"/>
      <c r="AF966" s="103"/>
    </row>
    <row r="967" spans="4:32" x14ac:dyDescent="0.3">
      <c r="D967" s="31"/>
      <c r="E967" s="103"/>
      <c r="F967" s="103"/>
      <c r="M967" s="103"/>
      <c r="O967" s="103"/>
      <c r="P967" s="103"/>
      <c r="Q967" s="127"/>
      <c r="R967" s="103"/>
      <c r="S967" s="127"/>
      <c r="T967" s="127"/>
      <c r="U967" s="127"/>
      <c r="V967" s="127"/>
      <c r="W967" s="103"/>
      <c r="Y967" s="103"/>
      <c r="AF967" s="103"/>
    </row>
    <row r="968" spans="4:32" x14ac:dyDescent="0.3">
      <c r="D968" s="31"/>
      <c r="E968" s="103"/>
      <c r="F968" s="103"/>
      <c r="M968" s="103"/>
      <c r="O968" s="103"/>
      <c r="P968" s="103"/>
      <c r="Q968" s="127"/>
      <c r="R968" s="103"/>
      <c r="S968" s="127"/>
      <c r="T968" s="127"/>
      <c r="U968" s="127"/>
      <c r="V968" s="127"/>
      <c r="W968" s="103"/>
      <c r="Y968" s="103"/>
      <c r="AF968" s="103"/>
    </row>
    <row r="969" spans="4:32" x14ac:dyDescent="0.3">
      <c r="D969" s="31"/>
      <c r="E969" s="103"/>
      <c r="F969" s="103"/>
      <c r="M969" s="103"/>
      <c r="O969" s="103"/>
      <c r="P969" s="103"/>
      <c r="Q969" s="127"/>
      <c r="R969" s="103"/>
      <c r="S969" s="127"/>
      <c r="T969" s="127"/>
      <c r="U969" s="127"/>
      <c r="V969" s="127"/>
      <c r="W969" s="103"/>
      <c r="Y969" s="103"/>
      <c r="AF969" s="103"/>
    </row>
    <row r="970" spans="4:32" x14ac:dyDescent="0.3">
      <c r="D970" s="31"/>
      <c r="E970" s="103"/>
      <c r="F970" s="103"/>
      <c r="M970" s="103"/>
      <c r="O970" s="103"/>
      <c r="P970" s="103"/>
      <c r="Q970" s="127"/>
      <c r="R970" s="103"/>
      <c r="S970" s="127"/>
      <c r="T970" s="127"/>
      <c r="U970" s="127"/>
      <c r="V970" s="127"/>
      <c r="W970" s="103"/>
      <c r="Y970" s="103"/>
      <c r="AF970" s="103"/>
    </row>
    <row r="971" spans="4:32" x14ac:dyDescent="0.3">
      <c r="D971" s="31"/>
      <c r="E971" s="103"/>
      <c r="F971" s="103"/>
      <c r="M971" s="103"/>
      <c r="O971" s="103"/>
      <c r="P971" s="103"/>
      <c r="Q971" s="127"/>
      <c r="R971" s="103"/>
      <c r="S971" s="127"/>
      <c r="T971" s="127"/>
      <c r="U971" s="127"/>
      <c r="V971" s="127"/>
      <c r="W971" s="103"/>
      <c r="Y971" s="103"/>
      <c r="AF971" s="103"/>
    </row>
    <row r="972" spans="4:32" x14ac:dyDescent="0.3">
      <c r="D972" s="31"/>
      <c r="E972" s="103"/>
      <c r="F972" s="103"/>
      <c r="M972" s="103"/>
      <c r="O972" s="103"/>
      <c r="P972" s="103"/>
      <c r="Q972" s="127"/>
      <c r="R972" s="103"/>
      <c r="S972" s="127"/>
      <c r="T972" s="127"/>
      <c r="U972" s="127"/>
      <c r="V972" s="127"/>
      <c r="W972" s="103"/>
      <c r="Y972" s="103"/>
      <c r="AF972" s="103"/>
    </row>
    <row r="973" spans="4:32" x14ac:dyDescent="0.3">
      <c r="D973" s="31"/>
      <c r="E973" s="103"/>
      <c r="F973" s="103"/>
      <c r="M973" s="103"/>
      <c r="O973" s="103"/>
      <c r="P973" s="103"/>
      <c r="Q973" s="127"/>
      <c r="R973" s="103"/>
      <c r="S973" s="127"/>
      <c r="T973" s="127"/>
      <c r="U973" s="127"/>
      <c r="V973" s="127"/>
      <c r="W973" s="103"/>
      <c r="Y973" s="103"/>
      <c r="AF973" s="103"/>
    </row>
    <row r="974" spans="4:32" x14ac:dyDescent="0.3">
      <c r="D974" s="31"/>
      <c r="E974" s="103"/>
      <c r="F974" s="103"/>
      <c r="M974" s="103"/>
      <c r="O974" s="103"/>
      <c r="P974" s="103"/>
      <c r="Q974" s="127"/>
      <c r="R974" s="103"/>
      <c r="S974" s="127"/>
      <c r="T974" s="127"/>
      <c r="U974" s="127"/>
      <c r="V974" s="127"/>
      <c r="W974" s="103"/>
      <c r="Y974" s="103"/>
      <c r="AF974" s="103"/>
    </row>
    <row r="975" spans="4:32" x14ac:dyDescent="0.3">
      <c r="D975" s="31"/>
      <c r="E975" s="103"/>
      <c r="F975" s="103"/>
      <c r="M975" s="103"/>
      <c r="O975" s="103"/>
      <c r="P975" s="103"/>
      <c r="Q975" s="127"/>
      <c r="R975" s="103"/>
      <c r="S975" s="127"/>
      <c r="T975" s="127"/>
      <c r="U975" s="127"/>
      <c r="V975" s="127"/>
      <c r="W975" s="103"/>
      <c r="Y975" s="103"/>
      <c r="AF975" s="103"/>
    </row>
    <row r="976" spans="4:32" x14ac:dyDescent="0.3">
      <c r="D976" s="31"/>
      <c r="E976" s="103"/>
      <c r="F976" s="103"/>
      <c r="M976" s="103"/>
      <c r="O976" s="103"/>
      <c r="P976" s="103"/>
      <c r="Q976" s="127"/>
      <c r="R976" s="103"/>
      <c r="S976" s="127"/>
      <c r="T976" s="127"/>
      <c r="U976" s="127"/>
      <c r="V976" s="127"/>
      <c r="W976" s="103"/>
      <c r="Y976" s="103"/>
      <c r="AF976" s="103"/>
    </row>
    <row r="977" spans="4:32" x14ac:dyDescent="0.3">
      <c r="D977" s="31"/>
      <c r="E977" s="103"/>
      <c r="F977" s="103"/>
      <c r="M977" s="103"/>
      <c r="O977" s="103"/>
      <c r="P977" s="103"/>
      <c r="Q977" s="127"/>
      <c r="R977" s="103"/>
      <c r="S977" s="127"/>
      <c r="T977" s="127"/>
      <c r="U977" s="127"/>
      <c r="V977" s="127"/>
      <c r="W977" s="103"/>
      <c r="Y977" s="103"/>
      <c r="AF977" s="103"/>
    </row>
    <row r="978" spans="4:32" x14ac:dyDescent="0.3">
      <c r="D978" s="31"/>
      <c r="E978" s="103"/>
      <c r="F978" s="103"/>
      <c r="M978" s="103"/>
      <c r="O978" s="103"/>
      <c r="P978" s="103"/>
      <c r="Q978" s="127"/>
      <c r="R978" s="103"/>
      <c r="S978" s="127"/>
      <c r="T978" s="127"/>
      <c r="U978" s="127"/>
      <c r="V978" s="127"/>
      <c r="W978" s="103"/>
      <c r="Y978" s="103"/>
      <c r="AF978" s="103"/>
    </row>
    <row r="979" spans="4:32" x14ac:dyDescent="0.3">
      <c r="D979" s="31"/>
      <c r="E979" s="103"/>
      <c r="F979" s="103"/>
      <c r="M979" s="103"/>
      <c r="O979" s="103"/>
      <c r="P979" s="103"/>
      <c r="Q979" s="127"/>
      <c r="R979" s="103"/>
      <c r="S979" s="127"/>
      <c r="T979" s="127"/>
      <c r="U979" s="127"/>
      <c r="V979" s="127"/>
      <c r="W979" s="103"/>
      <c r="Y979" s="103"/>
      <c r="AF979" s="103"/>
    </row>
    <row r="980" spans="4:32" x14ac:dyDescent="0.3">
      <c r="D980" s="31"/>
      <c r="E980" s="103"/>
      <c r="F980" s="103"/>
      <c r="M980" s="103"/>
      <c r="O980" s="103"/>
      <c r="P980" s="103"/>
      <c r="Q980" s="127"/>
      <c r="R980" s="103"/>
      <c r="S980" s="127"/>
      <c r="T980" s="127"/>
      <c r="U980" s="127"/>
      <c r="V980" s="127"/>
      <c r="W980" s="103"/>
      <c r="Y980" s="103"/>
      <c r="AF980" s="103"/>
    </row>
    <row r="981" spans="4:32" x14ac:dyDescent="0.3">
      <c r="D981" s="31"/>
      <c r="E981" s="103"/>
      <c r="F981" s="103"/>
      <c r="M981" s="103"/>
      <c r="O981" s="103"/>
      <c r="P981" s="103"/>
      <c r="Q981" s="127"/>
      <c r="R981" s="103"/>
      <c r="S981" s="127"/>
      <c r="T981" s="127"/>
      <c r="U981" s="127"/>
      <c r="V981" s="127"/>
      <c r="W981" s="103"/>
      <c r="Y981" s="103"/>
      <c r="AF981" s="103"/>
    </row>
    <row r="982" spans="4:32" x14ac:dyDescent="0.3">
      <c r="D982" s="31"/>
      <c r="E982" s="103"/>
      <c r="F982" s="103"/>
      <c r="M982" s="103"/>
      <c r="O982" s="103"/>
      <c r="P982" s="103"/>
      <c r="Q982" s="127"/>
      <c r="R982" s="103"/>
      <c r="S982" s="127"/>
      <c r="T982" s="127"/>
      <c r="U982" s="127"/>
      <c r="V982" s="127"/>
      <c r="W982" s="103"/>
      <c r="Y982" s="103"/>
      <c r="AF982" s="103"/>
    </row>
    <row r="983" spans="4:32" x14ac:dyDescent="0.3">
      <c r="D983" s="31"/>
      <c r="E983" s="103"/>
      <c r="F983" s="103"/>
      <c r="M983" s="103"/>
      <c r="O983" s="103"/>
      <c r="P983" s="103"/>
      <c r="Q983" s="127"/>
      <c r="R983" s="103"/>
      <c r="S983" s="127"/>
      <c r="T983" s="127"/>
      <c r="U983" s="127"/>
      <c r="V983" s="127"/>
      <c r="W983" s="103"/>
      <c r="Y983" s="103"/>
      <c r="AF983" s="103"/>
    </row>
    <row r="984" spans="4:32" x14ac:dyDescent="0.3">
      <c r="D984" s="31"/>
      <c r="E984" s="103"/>
      <c r="F984" s="103"/>
      <c r="M984" s="103"/>
      <c r="O984" s="103"/>
      <c r="P984" s="103"/>
      <c r="Q984" s="127"/>
      <c r="R984" s="103"/>
      <c r="S984" s="127"/>
      <c r="T984" s="127"/>
      <c r="U984" s="127"/>
      <c r="V984" s="127"/>
      <c r="W984" s="103"/>
      <c r="Y984" s="103"/>
      <c r="AF984" s="103"/>
    </row>
    <row r="985" spans="4:32" x14ac:dyDescent="0.3">
      <c r="D985" s="31"/>
      <c r="E985" s="103"/>
      <c r="F985" s="103"/>
      <c r="M985" s="103"/>
      <c r="O985" s="103"/>
      <c r="P985" s="103"/>
      <c r="Q985" s="127"/>
      <c r="R985" s="103"/>
      <c r="S985" s="127"/>
      <c r="T985" s="127"/>
      <c r="U985" s="127"/>
      <c r="V985" s="127"/>
      <c r="W985" s="103"/>
      <c r="Y985" s="103"/>
      <c r="AF985" s="103"/>
    </row>
    <row r="986" spans="4:32" x14ac:dyDescent="0.3">
      <c r="D986" s="31"/>
      <c r="E986" s="103"/>
      <c r="F986" s="103"/>
      <c r="M986" s="103"/>
      <c r="O986" s="103"/>
      <c r="P986" s="103"/>
      <c r="Q986" s="127"/>
      <c r="R986" s="103"/>
      <c r="S986" s="127"/>
      <c r="T986" s="127"/>
      <c r="U986" s="127"/>
      <c r="V986" s="127"/>
      <c r="W986" s="103"/>
      <c r="Y986" s="103"/>
      <c r="AF986" s="103"/>
    </row>
    <row r="987" spans="4:32" x14ac:dyDescent="0.3">
      <c r="D987" s="31"/>
      <c r="E987" s="103"/>
      <c r="F987" s="103"/>
      <c r="M987" s="103"/>
      <c r="O987" s="103"/>
      <c r="P987" s="103"/>
      <c r="Q987" s="127"/>
      <c r="R987" s="103"/>
      <c r="S987" s="127"/>
      <c r="T987" s="127"/>
      <c r="U987" s="127"/>
      <c r="V987" s="127"/>
      <c r="W987" s="103"/>
      <c r="Y987" s="103"/>
      <c r="AF987" s="103"/>
    </row>
    <row r="988" spans="4:32" x14ac:dyDescent="0.3">
      <c r="D988" s="31"/>
      <c r="E988" s="103"/>
      <c r="F988" s="103"/>
      <c r="M988" s="103"/>
      <c r="O988" s="103"/>
      <c r="P988" s="103"/>
      <c r="Q988" s="127"/>
      <c r="R988" s="103"/>
      <c r="S988" s="127"/>
      <c r="T988" s="127"/>
      <c r="U988" s="127"/>
      <c r="V988" s="127"/>
      <c r="W988" s="103"/>
      <c r="Y988" s="103"/>
      <c r="AF988" s="103"/>
    </row>
    <row r="989" spans="4:32" x14ac:dyDescent="0.3">
      <c r="D989" s="31"/>
      <c r="E989" s="103"/>
      <c r="F989" s="103"/>
      <c r="M989" s="103"/>
      <c r="O989" s="103"/>
      <c r="P989" s="103"/>
      <c r="Q989" s="127"/>
      <c r="R989" s="103"/>
      <c r="S989" s="127"/>
      <c r="T989" s="127"/>
      <c r="U989" s="127"/>
      <c r="V989" s="127"/>
      <c r="W989" s="103"/>
      <c r="Y989" s="103"/>
      <c r="AF989" s="103"/>
    </row>
    <row r="990" spans="4:32" x14ac:dyDescent="0.3">
      <c r="D990" s="31"/>
      <c r="E990" s="103"/>
      <c r="F990" s="103"/>
      <c r="M990" s="103"/>
      <c r="O990" s="103"/>
      <c r="P990" s="103"/>
      <c r="Q990" s="127"/>
      <c r="R990" s="103"/>
      <c r="S990" s="127"/>
      <c r="T990" s="127"/>
      <c r="U990" s="127"/>
      <c r="V990" s="127"/>
      <c r="W990" s="103"/>
      <c r="Y990" s="103"/>
      <c r="AF990" s="103"/>
    </row>
    <row r="991" spans="4:32" x14ac:dyDescent="0.3">
      <c r="D991" s="31"/>
      <c r="E991" s="103"/>
      <c r="F991" s="103"/>
      <c r="M991" s="103"/>
      <c r="O991" s="103"/>
      <c r="P991" s="103"/>
      <c r="Q991" s="127"/>
      <c r="R991" s="103"/>
      <c r="S991" s="127"/>
      <c r="T991" s="127"/>
      <c r="U991" s="127"/>
      <c r="V991" s="127"/>
      <c r="W991" s="103"/>
      <c r="Y991" s="103"/>
      <c r="AF991" s="103"/>
    </row>
    <row r="992" spans="4:32" x14ac:dyDescent="0.3">
      <c r="D992" s="31"/>
      <c r="E992" s="103"/>
      <c r="F992" s="103"/>
      <c r="M992" s="103"/>
      <c r="O992" s="103"/>
      <c r="P992" s="103"/>
      <c r="Q992" s="127"/>
      <c r="R992" s="103"/>
      <c r="S992" s="127"/>
      <c r="T992" s="127"/>
      <c r="U992" s="127"/>
      <c r="V992" s="127"/>
      <c r="W992" s="103"/>
      <c r="Y992" s="103"/>
      <c r="AF992" s="103"/>
    </row>
    <row r="993" spans="4:32" x14ac:dyDescent="0.3">
      <c r="D993" s="31"/>
      <c r="E993" s="103"/>
      <c r="F993" s="103"/>
      <c r="M993" s="103"/>
      <c r="O993" s="103"/>
      <c r="P993" s="103"/>
      <c r="Q993" s="127"/>
      <c r="R993" s="103"/>
      <c r="S993" s="127"/>
      <c r="T993" s="127"/>
      <c r="U993" s="127"/>
      <c r="V993" s="127"/>
      <c r="W993" s="103"/>
      <c r="Y993" s="103"/>
      <c r="AF993" s="103"/>
    </row>
    <row r="994" spans="4:32" x14ac:dyDescent="0.3">
      <c r="D994" s="31"/>
      <c r="E994" s="103"/>
      <c r="F994" s="103"/>
      <c r="M994" s="103"/>
      <c r="O994" s="103"/>
      <c r="P994" s="103"/>
      <c r="Q994" s="127"/>
      <c r="R994" s="103"/>
      <c r="S994" s="127"/>
      <c r="T994" s="127"/>
      <c r="U994" s="127"/>
      <c r="V994" s="127"/>
      <c r="W994" s="103"/>
      <c r="Y994" s="103"/>
      <c r="AF994" s="103"/>
    </row>
    <row r="995" spans="4:32" x14ac:dyDescent="0.3">
      <c r="D995" s="31"/>
      <c r="E995" s="103"/>
      <c r="F995" s="103"/>
      <c r="M995" s="103"/>
      <c r="O995" s="103"/>
      <c r="P995" s="103"/>
      <c r="Q995" s="127"/>
      <c r="R995" s="103"/>
      <c r="S995" s="127"/>
      <c r="T995" s="127"/>
      <c r="U995" s="127"/>
      <c r="V995" s="127"/>
      <c r="W995" s="103"/>
      <c r="Y995" s="103"/>
      <c r="AF995" s="103"/>
    </row>
    <row r="996" spans="4:32" x14ac:dyDescent="0.3">
      <c r="D996" s="31"/>
      <c r="E996" s="103"/>
      <c r="F996" s="103"/>
      <c r="M996" s="103"/>
      <c r="O996" s="103"/>
      <c r="P996" s="103"/>
      <c r="Q996" s="127"/>
      <c r="R996" s="103"/>
      <c r="S996" s="127"/>
      <c r="T996" s="127"/>
      <c r="U996" s="127"/>
      <c r="V996" s="127"/>
      <c r="W996" s="103"/>
      <c r="Y996" s="103"/>
      <c r="AF996" s="103"/>
    </row>
    <row r="997" spans="4:32" x14ac:dyDescent="0.3">
      <c r="D997" s="31"/>
      <c r="E997" s="103"/>
      <c r="F997" s="103"/>
      <c r="M997" s="103"/>
      <c r="O997" s="103"/>
      <c r="P997" s="103"/>
      <c r="Q997" s="127"/>
      <c r="R997" s="103"/>
      <c r="S997" s="127"/>
      <c r="T997" s="127"/>
      <c r="U997" s="127"/>
      <c r="V997" s="127"/>
      <c r="W997" s="103"/>
      <c r="Y997" s="103"/>
      <c r="AF997" s="103"/>
    </row>
    <row r="998" spans="4:32" x14ac:dyDescent="0.3">
      <c r="D998" s="31"/>
      <c r="E998" s="103"/>
      <c r="F998" s="103"/>
      <c r="M998" s="103"/>
      <c r="O998" s="103"/>
      <c r="P998" s="103"/>
      <c r="Q998" s="127"/>
      <c r="R998" s="103"/>
      <c r="S998" s="127"/>
      <c r="T998" s="127"/>
      <c r="U998" s="127"/>
      <c r="V998" s="127"/>
      <c r="W998" s="103"/>
      <c r="Y998" s="103"/>
      <c r="AF998" s="103"/>
    </row>
    <row r="999" spans="4:32" x14ac:dyDescent="0.3">
      <c r="D999" s="31"/>
      <c r="E999" s="103"/>
      <c r="F999" s="103"/>
      <c r="M999" s="103"/>
      <c r="O999" s="103"/>
      <c r="P999" s="103"/>
      <c r="Q999" s="127"/>
      <c r="R999" s="103"/>
      <c r="S999" s="127"/>
      <c r="T999" s="127"/>
      <c r="U999" s="127"/>
      <c r="V999" s="127"/>
      <c r="W999" s="103"/>
      <c r="Y999" s="103"/>
      <c r="AF999" s="103"/>
    </row>
    <row r="1000" spans="4:32" x14ac:dyDescent="0.3">
      <c r="D1000" s="31"/>
      <c r="E1000" s="103"/>
      <c r="F1000" s="103"/>
      <c r="M1000" s="103"/>
      <c r="O1000" s="103"/>
      <c r="P1000" s="103"/>
      <c r="Q1000" s="127"/>
      <c r="R1000" s="103"/>
      <c r="S1000" s="127"/>
      <c r="T1000" s="127"/>
      <c r="U1000" s="127"/>
      <c r="V1000" s="127"/>
      <c r="W1000" s="103"/>
      <c r="Y1000" s="103"/>
      <c r="AF1000" s="103"/>
    </row>
    <row r="1001" spans="4:32" x14ac:dyDescent="0.3">
      <c r="D1001" s="31"/>
      <c r="E1001" s="103"/>
      <c r="F1001" s="103"/>
      <c r="M1001" s="103"/>
      <c r="O1001" s="103"/>
      <c r="P1001" s="103"/>
      <c r="Q1001" s="127"/>
      <c r="R1001" s="103"/>
      <c r="S1001" s="127"/>
      <c r="T1001" s="127"/>
      <c r="U1001" s="127"/>
      <c r="V1001" s="127"/>
      <c r="W1001" s="103"/>
      <c r="Y1001" s="103"/>
      <c r="AF1001" s="103"/>
    </row>
    <row r="1002" spans="4:32" x14ac:dyDescent="0.3">
      <c r="D1002" s="31"/>
      <c r="E1002" s="103"/>
      <c r="F1002" s="103"/>
      <c r="M1002" s="103"/>
      <c r="O1002" s="103"/>
      <c r="P1002" s="103"/>
      <c r="Q1002" s="127"/>
      <c r="R1002" s="103"/>
      <c r="S1002" s="127"/>
      <c r="T1002" s="127"/>
      <c r="U1002" s="127"/>
      <c r="V1002" s="127"/>
      <c r="W1002" s="103"/>
      <c r="Y1002" s="103"/>
      <c r="AF1002" s="103"/>
    </row>
    <row r="1003" spans="4:32" x14ac:dyDescent="0.3">
      <c r="D1003" s="31"/>
      <c r="E1003" s="103"/>
      <c r="F1003" s="103"/>
      <c r="M1003" s="103"/>
      <c r="O1003" s="103"/>
      <c r="P1003" s="103"/>
      <c r="Q1003" s="127"/>
      <c r="R1003" s="103"/>
      <c r="S1003" s="127"/>
      <c r="T1003" s="127"/>
      <c r="U1003" s="127"/>
      <c r="V1003" s="127"/>
      <c r="W1003" s="103"/>
      <c r="Y1003" s="103"/>
      <c r="AF1003" s="103"/>
    </row>
    <row r="1004" spans="4:32" x14ac:dyDescent="0.3">
      <c r="D1004" s="31"/>
      <c r="E1004" s="103"/>
      <c r="F1004" s="103"/>
      <c r="M1004" s="103"/>
      <c r="O1004" s="103"/>
      <c r="P1004" s="103"/>
      <c r="Q1004" s="127"/>
      <c r="R1004" s="103"/>
      <c r="S1004" s="127"/>
      <c r="T1004" s="127"/>
      <c r="U1004" s="127"/>
      <c r="V1004" s="127"/>
      <c r="W1004" s="103"/>
      <c r="Y1004" s="103"/>
      <c r="AF1004" s="103"/>
    </row>
    <row r="1005" spans="4:32" x14ac:dyDescent="0.3">
      <c r="D1005" s="31"/>
      <c r="E1005" s="103"/>
      <c r="F1005" s="103"/>
      <c r="M1005" s="103"/>
      <c r="O1005" s="103"/>
      <c r="P1005" s="103"/>
      <c r="Q1005" s="127"/>
      <c r="R1005" s="103"/>
      <c r="S1005" s="127"/>
      <c r="T1005" s="127"/>
      <c r="U1005" s="127"/>
      <c r="V1005" s="127"/>
      <c r="W1005" s="103"/>
      <c r="Y1005" s="103"/>
      <c r="AF1005" s="103"/>
    </row>
    <row r="1006" spans="4:32" x14ac:dyDescent="0.3">
      <c r="D1006" s="31"/>
      <c r="E1006" s="103"/>
      <c r="F1006" s="103"/>
      <c r="M1006" s="103"/>
      <c r="O1006" s="103"/>
      <c r="P1006" s="103"/>
      <c r="Q1006" s="127"/>
      <c r="R1006" s="103"/>
      <c r="S1006" s="127"/>
      <c r="T1006" s="127"/>
      <c r="U1006" s="127"/>
      <c r="V1006" s="127"/>
      <c r="W1006" s="103"/>
      <c r="Y1006" s="103"/>
      <c r="AF1006" s="103"/>
    </row>
    <row r="1007" spans="4:32" x14ac:dyDescent="0.3">
      <c r="D1007" s="31"/>
      <c r="E1007" s="103"/>
      <c r="F1007" s="103"/>
      <c r="M1007" s="103"/>
      <c r="O1007" s="103"/>
      <c r="P1007" s="103"/>
      <c r="Q1007" s="127"/>
      <c r="R1007" s="103"/>
      <c r="S1007" s="127"/>
      <c r="T1007" s="127"/>
      <c r="U1007" s="127"/>
      <c r="V1007" s="127"/>
      <c r="W1007" s="103"/>
      <c r="Y1007" s="103"/>
      <c r="AF1007" s="103"/>
    </row>
    <row r="1008" spans="4:32" x14ac:dyDescent="0.3">
      <c r="D1008" s="31"/>
      <c r="E1008" s="103"/>
      <c r="F1008" s="103"/>
      <c r="M1008" s="103"/>
      <c r="O1008" s="103"/>
      <c r="P1008" s="103"/>
      <c r="Q1008" s="127"/>
      <c r="R1008" s="103"/>
      <c r="S1008" s="127"/>
      <c r="T1008" s="127"/>
      <c r="U1008" s="127"/>
      <c r="V1008" s="127"/>
      <c r="W1008" s="103"/>
      <c r="Y1008" s="103"/>
      <c r="AF1008" s="103"/>
    </row>
    <row r="1009" spans="4:32" x14ac:dyDescent="0.3">
      <c r="D1009" s="31"/>
      <c r="E1009" s="103"/>
      <c r="F1009" s="103"/>
      <c r="M1009" s="103"/>
      <c r="O1009" s="103"/>
      <c r="P1009" s="103"/>
      <c r="Q1009" s="127"/>
      <c r="R1009" s="103"/>
      <c r="S1009" s="127"/>
      <c r="T1009" s="127"/>
      <c r="U1009" s="127"/>
      <c r="V1009" s="127"/>
      <c r="W1009" s="103"/>
      <c r="Y1009" s="103"/>
      <c r="AF1009" s="103"/>
    </row>
    <row r="1010" spans="4:32" x14ac:dyDescent="0.3">
      <c r="D1010" s="31"/>
      <c r="E1010" s="103"/>
      <c r="F1010" s="103"/>
      <c r="M1010" s="103"/>
      <c r="O1010" s="103"/>
      <c r="P1010" s="103"/>
      <c r="Q1010" s="127"/>
      <c r="R1010" s="103"/>
      <c r="S1010" s="127"/>
      <c r="T1010" s="127"/>
      <c r="U1010" s="127"/>
      <c r="V1010" s="127"/>
      <c r="W1010" s="103"/>
      <c r="Y1010" s="103"/>
      <c r="AF1010" s="103"/>
    </row>
    <row r="1011" spans="4:32" x14ac:dyDescent="0.3">
      <c r="D1011" s="31"/>
      <c r="E1011" s="103"/>
      <c r="F1011" s="103"/>
      <c r="M1011" s="103"/>
      <c r="O1011" s="103"/>
      <c r="P1011" s="103"/>
      <c r="Q1011" s="127"/>
      <c r="R1011" s="103"/>
      <c r="S1011" s="127"/>
      <c r="T1011" s="127"/>
      <c r="U1011" s="127"/>
      <c r="V1011" s="127"/>
      <c r="W1011" s="103"/>
      <c r="Y1011" s="103"/>
      <c r="AF1011" s="103"/>
    </row>
    <row r="1012" spans="4:32" x14ac:dyDescent="0.3">
      <c r="D1012" s="31"/>
      <c r="E1012" s="103"/>
      <c r="F1012" s="103"/>
      <c r="M1012" s="103"/>
      <c r="O1012" s="103"/>
      <c r="P1012" s="103"/>
      <c r="Q1012" s="127"/>
      <c r="R1012" s="103"/>
      <c r="S1012" s="127"/>
      <c r="T1012" s="127"/>
      <c r="U1012" s="127"/>
      <c r="V1012" s="127"/>
      <c r="W1012" s="103"/>
      <c r="Y1012" s="103"/>
      <c r="AF1012" s="103"/>
    </row>
    <row r="1013" spans="4:32" x14ac:dyDescent="0.3">
      <c r="D1013" s="31"/>
      <c r="E1013" s="103"/>
      <c r="F1013" s="103"/>
      <c r="M1013" s="103"/>
      <c r="O1013" s="103"/>
      <c r="P1013" s="103"/>
      <c r="Q1013" s="127"/>
      <c r="R1013" s="103"/>
      <c r="S1013" s="127"/>
      <c r="T1013" s="127"/>
      <c r="U1013" s="127"/>
      <c r="V1013" s="127"/>
      <c r="W1013" s="103"/>
      <c r="Y1013" s="103"/>
      <c r="AF1013" s="103"/>
    </row>
    <row r="1014" spans="4:32" x14ac:dyDescent="0.3">
      <c r="D1014" s="31"/>
      <c r="E1014" s="103"/>
      <c r="F1014" s="103"/>
      <c r="M1014" s="103"/>
      <c r="O1014" s="103"/>
      <c r="P1014" s="103"/>
      <c r="Q1014" s="127"/>
      <c r="R1014" s="103"/>
      <c r="S1014" s="127"/>
      <c r="T1014" s="127"/>
      <c r="U1014" s="127"/>
      <c r="V1014" s="127"/>
      <c r="W1014" s="103"/>
      <c r="Y1014" s="103"/>
      <c r="AF1014" s="103"/>
    </row>
    <row r="1015" spans="4:32" x14ac:dyDescent="0.3">
      <c r="D1015" s="31"/>
      <c r="E1015" s="103"/>
      <c r="F1015" s="103"/>
      <c r="M1015" s="103"/>
      <c r="O1015" s="103"/>
      <c r="P1015" s="103"/>
      <c r="Q1015" s="127"/>
      <c r="R1015" s="103"/>
      <c r="S1015" s="127"/>
      <c r="T1015" s="127"/>
      <c r="U1015" s="127"/>
      <c r="V1015" s="127"/>
      <c r="W1015" s="103"/>
      <c r="Y1015" s="103"/>
      <c r="AF1015" s="103"/>
    </row>
    <row r="1016" spans="4:32" x14ac:dyDescent="0.3">
      <c r="D1016" s="31"/>
      <c r="E1016" s="103"/>
      <c r="F1016" s="103"/>
      <c r="M1016" s="103"/>
      <c r="O1016" s="103"/>
      <c r="P1016" s="103"/>
      <c r="Q1016" s="127"/>
      <c r="R1016" s="103"/>
      <c r="S1016" s="127"/>
      <c r="T1016" s="127"/>
      <c r="U1016" s="127"/>
      <c r="V1016" s="127"/>
      <c r="W1016" s="103"/>
      <c r="Y1016" s="103"/>
      <c r="AF1016" s="103"/>
    </row>
    <row r="1017" spans="4:32" x14ac:dyDescent="0.3">
      <c r="D1017" s="31"/>
      <c r="E1017" s="103"/>
      <c r="F1017" s="103"/>
      <c r="M1017" s="103"/>
      <c r="O1017" s="103"/>
      <c r="P1017" s="103"/>
      <c r="Q1017" s="127"/>
      <c r="R1017" s="103"/>
      <c r="S1017" s="127"/>
      <c r="T1017" s="127"/>
      <c r="U1017" s="127"/>
      <c r="V1017" s="127"/>
      <c r="W1017" s="103"/>
      <c r="Y1017" s="103"/>
      <c r="AF1017" s="103"/>
    </row>
    <row r="1018" spans="4:32" x14ac:dyDescent="0.3">
      <c r="D1018" s="31"/>
      <c r="E1018" s="103"/>
      <c r="F1018" s="103"/>
      <c r="M1018" s="103"/>
      <c r="O1018" s="103"/>
      <c r="P1018" s="103"/>
      <c r="Q1018" s="127"/>
      <c r="R1018" s="103"/>
      <c r="S1018" s="127"/>
      <c r="T1018" s="127"/>
      <c r="U1018" s="127"/>
      <c r="V1018" s="127"/>
      <c r="W1018" s="103"/>
      <c r="Y1018" s="103"/>
      <c r="AF1018" s="103"/>
    </row>
    <row r="1019" spans="4:32" x14ac:dyDescent="0.3">
      <c r="D1019" s="31"/>
      <c r="E1019" s="103"/>
      <c r="F1019" s="103"/>
      <c r="M1019" s="103"/>
      <c r="O1019" s="103"/>
      <c r="P1019" s="103"/>
      <c r="Q1019" s="127"/>
      <c r="R1019" s="103"/>
      <c r="S1019" s="127"/>
      <c r="T1019" s="127"/>
      <c r="U1019" s="127"/>
      <c r="V1019" s="127"/>
      <c r="W1019" s="103"/>
      <c r="Y1019" s="103"/>
      <c r="AF1019" s="103"/>
    </row>
    <row r="1020" spans="4:32" x14ac:dyDescent="0.3">
      <c r="D1020" s="31"/>
      <c r="E1020" s="103"/>
      <c r="F1020" s="103"/>
      <c r="M1020" s="103"/>
      <c r="O1020" s="103"/>
      <c r="P1020" s="103"/>
      <c r="Q1020" s="127"/>
      <c r="R1020" s="103"/>
      <c r="S1020" s="127"/>
      <c r="T1020" s="127"/>
      <c r="U1020" s="127"/>
      <c r="V1020" s="127"/>
      <c r="W1020" s="103"/>
      <c r="Y1020" s="103"/>
      <c r="AF1020" s="103"/>
    </row>
    <row r="1021" spans="4:32" x14ac:dyDescent="0.3">
      <c r="D1021" s="31"/>
      <c r="E1021" s="103"/>
      <c r="F1021" s="103"/>
      <c r="M1021" s="103"/>
      <c r="O1021" s="103"/>
      <c r="P1021" s="103"/>
      <c r="Q1021" s="127"/>
      <c r="R1021" s="103"/>
      <c r="S1021" s="127"/>
      <c r="T1021" s="127"/>
      <c r="U1021" s="127"/>
      <c r="V1021" s="127"/>
      <c r="W1021" s="103"/>
      <c r="Y1021" s="103"/>
      <c r="AF1021" s="103"/>
    </row>
    <row r="1022" spans="4:32" x14ac:dyDescent="0.3">
      <c r="D1022" s="31"/>
      <c r="E1022" s="103"/>
      <c r="F1022" s="103"/>
      <c r="M1022" s="103"/>
      <c r="O1022" s="103"/>
      <c r="P1022" s="103"/>
      <c r="Q1022" s="127"/>
      <c r="R1022" s="103"/>
      <c r="S1022" s="127"/>
      <c r="T1022" s="127"/>
      <c r="U1022" s="127"/>
      <c r="V1022" s="127"/>
      <c r="W1022" s="103"/>
      <c r="Y1022" s="103"/>
      <c r="AF1022" s="103"/>
    </row>
    <row r="1023" spans="4:32" x14ac:dyDescent="0.3">
      <c r="D1023" s="31"/>
      <c r="E1023" s="103"/>
      <c r="F1023" s="103"/>
      <c r="M1023" s="103"/>
      <c r="O1023" s="103"/>
      <c r="P1023" s="103"/>
      <c r="Q1023" s="127"/>
      <c r="R1023" s="103"/>
      <c r="S1023" s="127"/>
      <c r="T1023" s="127"/>
      <c r="U1023" s="127"/>
      <c r="V1023" s="127"/>
      <c r="W1023" s="103"/>
      <c r="Y1023" s="103"/>
      <c r="AF1023" s="103"/>
    </row>
    <row r="1024" spans="4:32" x14ac:dyDescent="0.3">
      <c r="D1024" s="31"/>
      <c r="E1024" s="103"/>
      <c r="F1024" s="103"/>
      <c r="M1024" s="103"/>
      <c r="O1024" s="103"/>
      <c r="P1024" s="103"/>
      <c r="Q1024" s="127"/>
      <c r="R1024" s="103"/>
      <c r="S1024" s="127"/>
      <c r="T1024" s="127"/>
      <c r="U1024" s="127"/>
      <c r="V1024" s="127"/>
      <c r="W1024" s="103"/>
      <c r="Y1024" s="103"/>
      <c r="AF1024" s="103"/>
    </row>
    <row r="1025" spans="4:32" x14ac:dyDescent="0.3">
      <c r="D1025" s="31"/>
      <c r="E1025" s="103"/>
      <c r="F1025" s="103"/>
      <c r="M1025" s="103"/>
      <c r="O1025" s="103"/>
      <c r="P1025" s="103"/>
      <c r="Q1025" s="127"/>
      <c r="R1025" s="103"/>
      <c r="S1025" s="127"/>
      <c r="T1025" s="127"/>
      <c r="U1025" s="127"/>
      <c r="V1025" s="127"/>
      <c r="W1025" s="103"/>
      <c r="Y1025" s="103"/>
      <c r="AF1025" s="103"/>
    </row>
    <row r="1026" spans="4:32" x14ac:dyDescent="0.3">
      <c r="D1026" s="31"/>
      <c r="E1026" s="103"/>
      <c r="F1026" s="103"/>
      <c r="M1026" s="103"/>
      <c r="O1026" s="103"/>
      <c r="P1026" s="103"/>
      <c r="Q1026" s="127"/>
      <c r="R1026" s="103"/>
      <c r="S1026" s="127"/>
      <c r="T1026" s="127"/>
      <c r="U1026" s="127"/>
      <c r="V1026" s="127"/>
      <c r="W1026" s="103"/>
      <c r="Y1026" s="103"/>
      <c r="AF1026" s="103"/>
    </row>
    <row r="1027" spans="4:32" x14ac:dyDescent="0.3">
      <c r="D1027" s="31"/>
      <c r="E1027" s="103"/>
      <c r="F1027" s="103"/>
      <c r="M1027" s="103"/>
      <c r="O1027" s="103"/>
      <c r="P1027" s="103"/>
      <c r="Q1027" s="127"/>
      <c r="R1027" s="103"/>
      <c r="S1027" s="127"/>
      <c r="T1027" s="127"/>
      <c r="U1027" s="127"/>
      <c r="V1027" s="127"/>
      <c r="W1027" s="103"/>
      <c r="Y1027" s="103"/>
      <c r="AF1027" s="103"/>
    </row>
    <row r="1028" spans="4:32" x14ac:dyDescent="0.3">
      <c r="D1028" s="31"/>
      <c r="E1028" s="103"/>
      <c r="F1028" s="103"/>
      <c r="M1028" s="103"/>
      <c r="O1028" s="103"/>
      <c r="P1028" s="103"/>
      <c r="Q1028" s="127"/>
      <c r="R1028" s="103"/>
      <c r="S1028" s="127"/>
      <c r="T1028" s="127"/>
      <c r="U1028" s="127"/>
      <c r="V1028" s="127"/>
      <c r="W1028" s="103"/>
      <c r="Y1028" s="103"/>
      <c r="AF1028" s="103"/>
    </row>
    <row r="1029" spans="4:32" x14ac:dyDescent="0.3">
      <c r="D1029" s="31"/>
      <c r="E1029" s="103"/>
      <c r="F1029" s="103"/>
      <c r="M1029" s="103"/>
      <c r="O1029" s="103"/>
      <c r="P1029" s="103"/>
      <c r="Q1029" s="127"/>
      <c r="R1029" s="103"/>
      <c r="S1029" s="127"/>
      <c r="T1029" s="127"/>
      <c r="U1029" s="127"/>
      <c r="V1029" s="127"/>
      <c r="W1029" s="103"/>
      <c r="Y1029" s="103"/>
      <c r="AF1029" s="103"/>
    </row>
    <row r="1030" spans="4:32" x14ac:dyDescent="0.3">
      <c r="D1030" s="31"/>
      <c r="E1030" s="103"/>
      <c r="F1030" s="103"/>
      <c r="M1030" s="103"/>
      <c r="O1030" s="103"/>
      <c r="P1030" s="103"/>
      <c r="Q1030" s="127"/>
      <c r="R1030" s="103"/>
      <c r="S1030" s="127"/>
      <c r="T1030" s="127"/>
      <c r="U1030" s="127"/>
      <c r="V1030" s="127"/>
      <c r="W1030" s="103"/>
      <c r="Y1030" s="103"/>
      <c r="AF1030" s="103"/>
    </row>
    <row r="1031" spans="4:32" x14ac:dyDescent="0.3">
      <c r="D1031" s="31"/>
      <c r="E1031" s="103"/>
      <c r="F1031" s="103"/>
      <c r="M1031" s="103"/>
      <c r="O1031" s="103"/>
      <c r="P1031" s="103"/>
      <c r="Q1031" s="127"/>
      <c r="R1031" s="103"/>
      <c r="S1031" s="127"/>
      <c r="T1031" s="127"/>
      <c r="U1031" s="127"/>
      <c r="V1031" s="127"/>
      <c r="W1031" s="103"/>
      <c r="Y1031" s="103"/>
      <c r="AF1031" s="103"/>
    </row>
    <row r="1032" spans="4:32" x14ac:dyDescent="0.3">
      <c r="D1032" s="31"/>
      <c r="E1032" s="103"/>
      <c r="F1032" s="103"/>
      <c r="M1032" s="103"/>
      <c r="O1032" s="103"/>
      <c r="P1032" s="103"/>
      <c r="Q1032" s="127"/>
      <c r="R1032" s="103"/>
      <c r="S1032" s="127"/>
      <c r="T1032" s="127"/>
      <c r="U1032" s="127"/>
      <c r="V1032" s="127"/>
      <c r="W1032" s="103"/>
      <c r="Y1032" s="103"/>
      <c r="AF1032" s="103"/>
    </row>
    <row r="1033" spans="4:32" x14ac:dyDescent="0.3">
      <c r="D1033" s="31"/>
      <c r="E1033" s="103"/>
      <c r="F1033" s="103"/>
      <c r="M1033" s="103"/>
      <c r="O1033" s="103"/>
      <c r="P1033" s="103"/>
      <c r="Q1033" s="127"/>
      <c r="R1033" s="103"/>
      <c r="S1033" s="127"/>
      <c r="T1033" s="127"/>
      <c r="U1033" s="127"/>
      <c r="V1033" s="127"/>
      <c r="W1033" s="103"/>
      <c r="Y1033" s="103"/>
      <c r="AF1033" s="103"/>
    </row>
    <row r="1034" spans="4:32" x14ac:dyDescent="0.3">
      <c r="D1034" s="31"/>
      <c r="E1034" s="103"/>
      <c r="F1034" s="103"/>
      <c r="M1034" s="103"/>
      <c r="O1034" s="103"/>
      <c r="P1034" s="103"/>
      <c r="Q1034" s="127"/>
      <c r="R1034" s="103"/>
      <c r="S1034" s="127"/>
      <c r="T1034" s="127"/>
      <c r="U1034" s="127"/>
      <c r="V1034" s="127"/>
      <c r="W1034" s="103"/>
      <c r="Y1034" s="103"/>
      <c r="AF1034" s="103"/>
    </row>
    <row r="1035" spans="4:32" x14ac:dyDescent="0.3">
      <c r="D1035" s="31"/>
      <c r="E1035" s="103"/>
      <c r="F1035" s="103"/>
      <c r="M1035" s="103"/>
      <c r="O1035" s="103"/>
      <c r="P1035" s="103"/>
      <c r="Q1035" s="127"/>
      <c r="R1035" s="103"/>
      <c r="S1035" s="127"/>
      <c r="T1035" s="127"/>
      <c r="U1035" s="127"/>
      <c r="V1035" s="127"/>
      <c r="W1035" s="103"/>
      <c r="Y1035" s="103"/>
      <c r="AF1035" s="103"/>
    </row>
    <row r="1036" spans="4:32" x14ac:dyDescent="0.3">
      <c r="D1036" s="31"/>
      <c r="E1036" s="103"/>
      <c r="F1036" s="103"/>
      <c r="M1036" s="103"/>
      <c r="O1036" s="103"/>
      <c r="P1036" s="103"/>
      <c r="Q1036" s="127"/>
      <c r="R1036" s="103"/>
      <c r="S1036" s="127"/>
      <c r="T1036" s="127"/>
      <c r="U1036" s="127"/>
      <c r="V1036" s="127"/>
      <c r="W1036" s="103"/>
      <c r="Y1036" s="103"/>
      <c r="AF1036" s="103"/>
    </row>
    <row r="1037" spans="4:32" x14ac:dyDescent="0.3">
      <c r="D1037" s="31"/>
      <c r="E1037" s="103"/>
      <c r="F1037" s="103"/>
      <c r="M1037" s="103"/>
      <c r="O1037" s="103"/>
      <c r="P1037" s="103"/>
      <c r="Q1037" s="127"/>
      <c r="R1037" s="103"/>
      <c r="S1037" s="127"/>
      <c r="T1037" s="127"/>
      <c r="U1037" s="127"/>
      <c r="V1037" s="127"/>
      <c r="W1037" s="103"/>
      <c r="Y1037" s="103"/>
      <c r="AF1037" s="103"/>
    </row>
    <row r="1038" spans="4:32" x14ac:dyDescent="0.3">
      <c r="D1038" s="31"/>
      <c r="E1038" s="103"/>
      <c r="F1038" s="103"/>
      <c r="M1038" s="103"/>
      <c r="O1038" s="103"/>
      <c r="P1038" s="103"/>
      <c r="Q1038" s="127"/>
      <c r="R1038" s="103"/>
      <c r="S1038" s="127"/>
      <c r="T1038" s="127"/>
      <c r="U1038" s="127"/>
      <c r="V1038" s="127"/>
      <c r="W1038" s="103"/>
      <c r="Y1038" s="103"/>
      <c r="AF1038" s="103"/>
    </row>
    <row r="1039" spans="4:32" x14ac:dyDescent="0.3">
      <c r="D1039" s="31"/>
      <c r="E1039" s="103"/>
      <c r="F1039" s="103"/>
      <c r="M1039" s="103"/>
      <c r="O1039" s="103"/>
      <c r="P1039" s="103"/>
      <c r="Q1039" s="127"/>
      <c r="R1039" s="103"/>
      <c r="S1039" s="127"/>
      <c r="T1039" s="127"/>
      <c r="U1039" s="127"/>
      <c r="V1039" s="127"/>
      <c r="W1039" s="103"/>
      <c r="Y1039" s="103"/>
      <c r="AF1039" s="103"/>
    </row>
    <row r="1040" spans="4:32" x14ac:dyDescent="0.3">
      <c r="D1040" s="31"/>
      <c r="E1040" s="103"/>
      <c r="F1040" s="103"/>
      <c r="M1040" s="103"/>
      <c r="O1040" s="103"/>
      <c r="P1040" s="103"/>
      <c r="Q1040" s="127"/>
      <c r="R1040" s="103"/>
      <c r="S1040" s="127"/>
      <c r="T1040" s="127"/>
      <c r="U1040" s="127"/>
      <c r="V1040" s="127"/>
      <c r="W1040" s="103"/>
      <c r="Y1040" s="103"/>
      <c r="AF1040" s="103"/>
    </row>
    <row r="1041" spans="4:32" x14ac:dyDescent="0.3">
      <c r="D1041" s="31"/>
      <c r="E1041" s="103"/>
      <c r="F1041" s="103"/>
      <c r="M1041" s="103"/>
      <c r="O1041" s="103"/>
      <c r="P1041" s="103"/>
      <c r="Q1041" s="127"/>
      <c r="R1041" s="103"/>
      <c r="S1041" s="127"/>
      <c r="T1041" s="127"/>
      <c r="U1041" s="127"/>
      <c r="V1041" s="127"/>
      <c r="W1041" s="103"/>
      <c r="Y1041" s="103"/>
      <c r="AF1041" s="103"/>
    </row>
    <row r="1042" spans="4:32" x14ac:dyDescent="0.3">
      <c r="D1042" s="31"/>
      <c r="E1042" s="103"/>
      <c r="F1042" s="103"/>
      <c r="M1042" s="103"/>
      <c r="O1042" s="103"/>
      <c r="P1042" s="103"/>
      <c r="Q1042" s="127"/>
      <c r="R1042" s="103"/>
      <c r="S1042" s="127"/>
      <c r="T1042" s="127"/>
      <c r="U1042" s="127"/>
      <c r="V1042" s="127"/>
      <c r="W1042" s="103"/>
      <c r="Y1042" s="103"/>
      <c r="AF1042" s="103"/>
    </row>
    <row r="1043" spans="4:32" x14ac:dyDescent="0.3">
      <c r="D1043" s="31"/>
      <c r="E1043" s="103"/>
      <c r="F1043" s="103"/>
      <c r="M1043" s="103"/>
      <c r="O1043" s="103"/>
      <c r="P1043" s="103"/>
      <c r="Q1043" s="127"/>
      <c r="R1043" s="103"/>
      <c r="S1043" s="127"/>
      <c r="T1043" s="127"/>
      <c r="U1043" s="127"/>
      <c r="V1043" s="127"/>
      <c r="W1043" s="103"/>
      <c r="Y1043" s="103"/>
      <c r="AF1043" s="103"/>
    </row>
    <row r="1044" spans="4:32" x14ac:dyDescent="0.3">
      <c r="D1044" s="31"/>
      <c r="E1044" s="103"/>
      <c r="F1044" s="103"/>
      <c r="M1044" s="103"/>
      <c r="O1044" s="103"/>
      <c r="P1044" s="103"/>
      <c r="Q1044" s="127"/>
      <c r="R1044" s="103"/>
      <c r="S1044" s="127"/>
      <c r="T1044" s="127"/>
      <c r="U1044" s="127"/>
      <c r="V1044" s="127"/>
      <c r="W1044" s="103"/>
      <c r="Y1044" s="103"/>
      <c r="AF1044" s="103"/>
    </row>
    <row r="1045" spans="4:32" x14ac:dyDescent="0.3">
      <c r="D1045" s="31"/>
      <c r="E1045" s="103"/>
      <c r="F1045" s="103"/>
      <c r="M1045" s="103"/>
      <c r="O1045" s="103"/>
      <c r="P1045" s="103"/>
      <c r="Q1045" s="127"/>
      <c r="R1045" s="103"/>
      <c r="S1045" s="127"/>
      <c r="T1045" s="127"/>
      <c r="U1045" s="127"/>
      <c r="V1045" s="127"/>
      <c r="W1045" s="103"/>
      <c r="Y1045" s="103"/>
      <c r="AF1045" s="103"/>
    </row>
    <row r="1046" spans="4:32" x14ac:dyDescent="0.3">
      <c r="D1046" s="31"/>
      <c r="E1046" s="103"/>
      <c r="F1046" s="103"/>
      <c r="M1046" s="103"/>
      <c r="O1046" s="103"/>
      <c r="P1046" s="103"/>
      <c r="Q1046" s="127"/>
      <c r="R1046" s="103"/>
      <c r="S1046" s="127"/>
      <c r="T1046" s="127"/>
      <c r="U1046" s="127"/>
      <c r="V1046" s="127"/>
      <c r="W1046" s="103"/>
      <c r="Y1046" s="103"/>
      <c r="AF1046" s="103"/>
    </row>
    <row r="1047" spans="4:32" x14ac:dyDescent="0.3">
      <c r="D1047" s="31"/>
      <c r="E1047" s="103"/>
      <c r="F1047" s="103"/>
      <c r="M1047" s="103"/>
      <c r="O1047" s="103"/>
      <c r="P1047" s="103"/>
      <c r="Q1047" s="127"/>
      <c r="R1047" s="103"/>
      <c r="S1047" s="127"/>
      <c r="T1047" s="127"/>
      <c r="U1047" s="127"/>
      <c r="V1047" s="127"/>
      <c r="W1047" s="103"/>
      <c r="Y1047" s="103"/>
      <c r="AF1047" s="103"/>
    </row>
    <row r="1048" spans="4:32" x14ac:dyDescent="0.3">
      <c r="D1048" s="31"/>
      <c r="E1048" s="103"/>
      <c r="F1048" s="103"/>
      <c r="M1048" s="103"/>
      <c r="O1048" s="103"/>
      <c r="P1048" s="103"/>
      <c r="Q1048" s="127"/>
      <c r="R1048" s="103"/>
      <c r="S1048" s="127"/>
      <c r="T1048" s="127"/>
      <c r="U1048" s="127"/>
      <c r="V1048" s="127"/>
      <c r="W1048" s="103"/>
      <c r="Y1048" s="103"/>
      <c r="AF1048" s="103"/>
    </row>
    <row r="1049" spans="4:32" x14ac:dyDescent="0.3">
      <c r="D1049" s="31"/>
      <c r="E1049" s="103"/>
      <c r="F1049" s="103"/>
      <c r="M1049" s="103"/>
      <c r="O1049" s="103"/>
      <c r="P1049" s="103"/>
      <c r="Q1049" s="127"/>
      <c r="R1049" s="103"/>
      <c r="S1049" s="127"/>
      <c r="T1049" s="127"/>
      <c r="U1049" s="127"/>
      <c r="V1049" s="127"/>
      <c r="W1049" s="103"/>
      <c r="Y1049" s="103"/>
      <c r="AF1049" s="103"/>
    </row>
    <row r="1050" spans="4:32" x14ac:dyDescent="0.3">
      <c r="D1050" s="31"/>
      <c r="E1050" s="103"/>
      <c r="F1050" s="103"/>
      <c r="M1050" s="103"/>
      <c r="O1050" s="103"/>
      <c r="P1050" s="103"/>
      <c r="Q1050" s="127"/>
      <c r="R1050" s="103"/>
      <c r="S1050" s="127"/>
      <c r="T1050" s="127"/>
      <c r="U1050" s="127"/>
      <c r="V1050" s="127"/>
      <c r="W1050" s="103"/>
      <c r="Y1050" s="103"/>
      <c r="AF1050" s="103"/>
    </row>
    <row r="1051" spans="4:32" x14ac:dyDescent="0.3">
      <c r="D1051" s="31"/>
      <c r="E1051" s="103"/>
      <c r="F1051" s="103"/>
      <c r="M1051" s="103"/>
      <c r="O1051" s="103"/>
      <c r="P1051" s="103"/>
      <c r="Q1051" s="127"/>
      <c r="R1051" s="103"/>
      <c r="S1051" s="127"/>
      <c r="T1051" s="127"/>
      <c r="U1051" s="127"/>
      <c r="V1051" s="127"/>
      <c r="W1051" s="103"/>
      <c r="Y1051" s="103"/>
      <c r="AF1051" s="103"/>
    </row>
    <row r="1052" spans="4:32" x14ac:dyDescent="0.3">
      <c r="D1052" s="31"/>
      <c r="E1052" s="103"/>
      <c r="F1052" s="103"/>
      <c r="M1052" s="103"/>
      <c r="O1052" s="103"/>
      <c r="P1052" s="103"/>
      <c r="Q1052" s="127"/>
      <c r="R1052" s="103"/>
      <c r="S1052" s="127"/>
      <c r="T1052" s="127"/>
      <c r="U1052" s="127"/>
      <c r="V1052" s="127"/>
      <c r="W1052" s="103"/>
      <c r="Y1052" s="103"/>
      <c r="AF1052" s="103"/>
    </row>
    <row r="1053" spans="4:32" x14ac:dyDescent="0.3">
      <c r="D1053" s="31"/>
      <c r="E1053" s="103"/>
      <c r="F1053" s="103"/>
      <c r="M1053" s="103"/>
      <c r="O1053" s="103"/>
      <c r="P1053" s="103"/>
      <c r="Q1053" s="127"/>
      <c r="R1053" s="103"/>
      <c r="S1053" s="127"/>
      <c r="T1053" s="127"/>
      <c r="U1053" s="127"/>
      <c r="V1053" s="127"/>
      <c r="W1053" s="103"/>
      <c r="Y1053" s="103"/>
      <c r="AF1053" s="103"/>
    </row>
    <row r="1054" spans="4:32" x14ac:dyDescent="0.3">
      <c r="D1054" s="31"/>
      <c r="E1054" s="103"/>
      <c r="F1054" s="103"/>
      <c r="M1054" s="103"/>
      <c r="O1054" s="103"/>
      <c r="P1054" s="103"/>
      <c r="Q1054" s="127"/>
      <c r="R1054" s="103"/>
      <c r="S1054" s="127"/>
      <c r="T1054" s="127"/>
      <c r="U1054" s="127"/>
      <c r="V1054" s="127"/>
      <c r="W1054" s="103"/>
      <c r="Y1054" s="103"/>
      <c r="AF1054" s="103"/>
    </row>
    <row r="1055" spans="4:32" x14ac:dyDescent="0.3">
      <c r="D1055" s="31"/>
      <c r="E1055" s="103"/>
      <c r="F1055" s="103"/>
      <c r="M1055" s="103"/>
      <c r="O1055" s="103"/>
      <c r="P1055" s="103"/>
      <c r="Q1055" s="127"/>
      <c r="R1055" s="103"/>
      <c r="S1055" s="127"/>
      <c r="T1055" s="127"/>
      <c r="U1055" s="127"/>
      <c r="V1055" s="127"/>
      <c r="W1055" s="103"/>
      <c r="Y1055" s="103"/>
      <c r="AF1055" s="103"/>
    </row>
    <row r="1056" spans="4:32" x14ac:dyDescent="0.3">
      <c r="D1056" s="31"/>
      <c r="E1056" s="103"/>
      <c r="F1056" s="103"/>
      <c r="M1056" s="103"/>
      <c r="O1056" s="103"/>
      <c r="P1056" s="103"/>
      <c r="Q1056" s="127"/>
      <c r="R1056" s="103"/>
      <c r="S1056" s="127"/>
      <c r="T1056" s="127"/>
      <c r="U1056" s="127"/>
      <c r="V1056" s="127"/>
      <c r="W1056" s="103"/>
      <c r="Y1056" s="103"/>
      <c r="AF1056" s="103"/>
    </row>
    <row r="1057" spans="4:32" x14ac:dyDescent="0.3">
      <c r="D1057" s="31"/>
      <c r="E1057" s="103"/>
      <c r="F1057" s="103"/>
      <c r="M1057" s="103"/>
      <c r="O1057" s="103"/>
      <c r="P1057" s="103"/>
      <c r="Q1057" s="127"/>
      <c r="R1057" s="103"/>
      <c r="S1057" s="127"/>
      <c r="T1057" s="127"/>
      <c r="U1057" s="127"/>
      <c r="V1057" s="127"/>
      <c r="W1057" s="103"/>
      <c r="Y1057" s="103"/>
      <c r="AF1057" s="103"/>
    </row>
    <row r="1058" spans="4:32" x14ac:dyDescent="0.3">
      <c r="D1058" s="31"/>
      <c r="E1058" s="103"/>
      <c r="F1058" s="103"/>
      <c r="M1058" s="103"/>
      <c r="O1058" s="103"/>
      <c r="P1058" s="103"/>
      <c r="Q1058" s="127"/>
      <c r="R1058" s="103"/>
      <c r="S1058" s="127"/>
      <c r="T1058" s="127"/>
      <c r="U1058" s="127"/>
      <c r="V1058" s="127"/>
      <c r="W1058" s="103"/>
      <c r="Y1058" s="103"/>
      <c r="AF1058" s="103"/>
    </row>
    <row r="1059" spans="4:32" x14ac:dyDescent="0.3">
      <c r="D1059" s="31"/>
      <c r="E1059" s="103"/>
      <c r="F1059" s="103"/>
      <c r="M1059" s="103"/>
      <c r="O1059" s="103"/>
      <c r="P1059" s="103"/>
      <c r="Q1059" s="127"/>
      <c r="R1059" s="103"/>
      <c r="S1059" s="127"/>
      <c r="T1059" s="127"/>
      <c r="U1059" s="127"/>
      <c r="V1059" s="127"/>
      <c r="W1059" s="103"/>
      <c r="Y1059" s="103"/>
      <c r="AF1059" s="103"/>
    </row>
    <row r="1060" spans="4:32" x14ac:dyDescent="0.3">
      <c r="D1060" s="31"/>
      <c r="E1060" s="103"/>
      <c r="F1060" s="103"/>
      <c r="M1060" s="103"/>
      <c r="O1060" s="103"/>
      <c r="P1060" s="103"/>
      <c r="Q1060" s="127"/>
      <c r="R1060" s="103"/>
      <c r="S1060" s="127"/>
      <c r="T1060" s="127"/>
      <c r="U1060" s="127"/>
      <c r="V1060" s="127"/>
      <c r="W1060" s="103"/>
      <c r="Y1060" s="103"/>
      <c r="AF1060" s="103"/>
    </row>
    <row r="1061" spans="4:32" x14ac:dyDescent="0.3">
      <c r="D1061" s="31"/>
      <c r="E1061" s="103"/>
      <c r="F1061" s="103"/>
      <c r="M1061" s="103"/>
      <c r="O1061" s="103"/>
      <c r="P1061" s="103"/>
      <c r="Q1061" s="127"/>
      <c r="R1061" s="103"/>
      <c r="S1061" s="127"/>
      <c r="T1061" s="127"/>
      <c r="U1061" s="127"/>
      <c r="V1061" s="127"/>
      <c r="W1061" s="103"/>
      <c r="Y1061" s="103"/>
      <c r="AF1061" s="103"/>
    </row>
    <row r="1062" spans="4:32" x14ac:dyDescent="0.3">
      <c r="D1062" s="31"/>
      <c r="E1062" s="103"/>
      <c r="F1062" s="103"/>
      <c r="M1062" s="103"/>
      <c r="O1062" s="103"/>
      <c r="P1062" s="103"/>
      <c r="Q1062" s="127"/>
      <c r="R1062" s="103"/>
      <c r="S1062" s="127"/>
      <c r="T1062" s="127"/>
      <c r="U1062" s="127"/>
      <c r="V1062" s="127"/>
      <c r="W1062" s="103"/>
      <c r="Y1062" s="103"/>
      <c r="AF1062" s="103"/>
    </row>
    <row r="1063" spans="4:32" x14ac:dyDescent="0.3">
      <c r="D1063" s="31"/>
      <c r="E1063" s="103"/>
      <c r="F1063" s="103"/>
      <c r="M1063" s="103"/>
      <c r="O1063" s="103"/>
      <c r="P1063" s="103"/>
      <c r="Q1063" s="127"/>
      <c r="R1063" s="103"/>
      <c r="S1063" s="127"/>
      <c r="T1063" s="127"/>
      <c r="U1063" s="127"/>
      <c r="V1063" s="127"/>
      <c r="W1063" s="103"/>
      <c r="Y1063" s="103"/>
      <c r="AF1063" s="103"/>
    </row>
    <row r="1064" spans="4:32" x14ac:dyDescent="0.3">
      <c r="D1064" s="31"/>
      <c r="E1064" s="103"/>
      <c r="F1064" s="103"/>
      <c r="M1064" s="103"/>
      <c r="O1064" s="103"/>
      <c r="P1064" s="103"/>
      <c r="Q1064" s="127"/>
      <c r="R1064" s="103"/>
      <c r="S1064" s="127"/>
      <c r="T1064" s="127"/>
      <c r="U1064" s="127"/>
      <c r="V1064" s="127"/>
      <c r="W1064" s="103"/>
      <c r="Y1064" s="103"/>
      <c r="AF1064" s="103"/>
    </row>
    <row r="1065" spans="4:32" x14ac:dyDescent="0.3">
      <c r="D1065" s="31"/>
      <c r="E1065" s="103"/>
      <c r="F1065" s="103"/>
      <c r="M1065" s="103"/>
      <c r="O1065" s="103"/>
      <c r="P1065" s="103"/>
      <c r="Q1065" s="127"/>
      <c r="R1065" s="103"/>
      <c r="S1065" s="127"/>
      <c r="T1065" s="127"/>
      <c r="U1065" s="127"/>
      <c r="V1065" s="127"/>
      <c r="W1065" s="103"/>
      <c r="Y1065" s="103"/>
      <c r="AF1065" s="103"/>
    </row>
    <row r="1066" spans="4:32" x14ac:dyDescent="0.3">
      <c r="D1066" s="31"/>
      <c r="E1066" s="103"/>
      <c r="F1066" s="103"/>
      <c r="M1066" s="103"/>
      <c r="O1066" s="103"/>
      <c r="P1066" s="103"/>
      <c r="Q1066" s="127"/>
      <c r="R1066" s="103"/>
      <c r="S1066" s="127"/>
      <c r="T1066" s="127"/>
      <c r="U1066" s="127"/>
      <c r="V1066" s="127"/>
      <c r="W1066" s="103"/>
      <c r="Y1066" s="103"/>
      <c r="AF1066" s="103"/>
    </row>
    <row r="1067" spans="4:32" x14ac:dyDescent="0.3">
      <c r="D1067" s="31"/>
      <c r="E1067" s="103"/>
      <c r="F1067" s="103"/>
      <c r="M1067" s="103"/>
      <c r="O1067" s="103"/>
      <c r="P1067" s="103"/>
      <c r="Q1067" s="127"/>
      <c r="R1067" s="103"/>
      <c r="S1067" s="127"/>
      <c r="T1067" s="127"/>
      <c r="U1067" s="127"/>
      <c r="V1067" s="127"/>
      <c r="W1067" s="103"/>
      <c r="Y1067" s="103"/>
      <c r="AF1067" s="103"/>
    </row>
    <row r="1068" spans="4:32" x14ac:dyDescent="0.3">
      <c r="D1068" s="31"/>
      <c r="E1068" s="103"/>
      <c r="F1068" s="103"/>
      <c r="M1068" s="103"/>
      <c r="O1068" s="103"/>
      <c r="P1068" s="103"/>
      <c r="Q1068" s="127"/>
      <c r="R1068" s="103"/>
      <c r="S1068" s="127"/>
      <c r="T1068" s="127"/>
      <c r="U1068" s="127"/>
      <c r="V1068" s="127"/>
      <c r="W1068" s="103"/>
      <c r="Y1068" s="103"/>
      <c r="AF1068" s="103"/>
    </row>
    <row r="1069" spans="4:32" x14ac:dyDescent="0.3">
      <c r="D1069" s="31"/>
      <c r="E1069" s="103"/>
      <c r="F1069" s="103"/>
      <c r="M1069" s="103"/>
      <c r="O1069" s="103"/>
      <c r="P1069" s="103"/>
      <c r="Q1069" s="127"/>
      <c r="R1069" s="103"/>
      <c r="S1069" s="127"/>
      <c r="T1069" s="127"/>
      <c r="U1069" s="127"/>
      <c r="V1069" s="127"/>
      <c r="W1069" s="103"/>
      <c r="Y1069" s="103"/>
      <c r="AF1069" s="103"/>
    </row>
    <row r="1070" spans="4:32" x14ac:dyDescent="0.3">
      <c r="D1070" s="31"/>
      <c r="E1070" s="103"/>
      <c r="F1070" s="103"/>
      <c r="M1070" s="103"/>
      <c r="O1070" s="103"/>
      <c r="P1070" s="103"/>
      <c r="Q1070" s="127"/>
      <c r="R1070" s="103"/>
      <c r="S1070" s="127"/>
      <c r="T1070" s="127"/>
      <c r="U1070" s="127"/>
      <c r="V1070" s="127"/>
      <c r="W1070" s="103"/>
      <c r="Y1070" s="103"/>
      <c r="AF1070" s="103"/>
    </row>
    <row r="1071" spans="4:32" x14ac:dyDescent="0.3">
      <c r="D1071" s="31"/>
      <c r="E1071" s="103"/>
      <c r="F1071" s="103"/>
      <c r="M1071" s="103"/>
      <c r="O1071" s="103"/>
      <c r="P1071" s="103"/>
      <c r="Q1071" s="127"/>
      <c r="R1071" s="103"/>
      <c r="S1071" s="127"/>
      <c r="T1071" s="127"/>
      <c r="U1071" s="127"/>
      <c r="V1071" s="127"/>
      <c r="W1071" s="103"/>
      <c r="Y1071" s="103"/>
      <c r="AF1071" s="103"/>
    </row>
    <row r="1072" spans="4:32" x14ac:dyDescent="0.3">
      <c r="D1072" s="31"/>
      <c r="E1072" s="103"/>
      <c r="F1072" s="103"/>
      <c r="M1072" s="103"/>
      <c r="O1072" s="103"/>
      <c r="P1072" s="103"/>
      <c r="Q1072" s="127"/>
      <c r="R1072" s="103"/>
      <c r="S1072" s="127"/>
      <c r="T1072" s="127"/>
      <c r="U1072" s="127"/>
      <c r="V1072" s="127"/>
      <c r="W1072" s="103"/>
      <c r="Y1072" s="103"/>
      <c r="AF1072" s="103"/>
    </row>
    <row r="1073" spans="4:32" x14ac:dyDescent="0.3">
      <c r="D1073" s="31"/>
      <c r="E1073" s="103"/>
      <c r="F1073" s="103"/>
      <c r="M1073" s="103"/>
      <c r="O1073" s="103"/>
      <c r="P1073" s="103"/>
      <c r="Q1073" s="127"/>
      <c r="R1073" s="103"/>
      <c r="S1073" s="127"/>
      <c r="T1073" s="127"/>
      <c r="U1073" s="127"/>
      <c r="V1073" s="127"/>
      <c r="W1073" s="103"/>
      <c r="Y1073" s="103"/>
      <c r="AF1073" s="103"/>
    </row>
    <row r="1074" spans="4:32" x14ac:dyDescent="0.3">
      <c r="D1074" s="31"/>
      <c r="E1074" s="103"/>
      <c r="F1074" s="103"/>
      <c r="M1074" s="103"/>
      <c r="O1074" s="103"/>
      <c r="P1074" s="103"/>
      <c r="Q1074" s="127"/>
      <c r="R1074" s="103"/>
      <c r="S1074" s="127"/>
      <c r="T1074" s="127"/>
      <c r="U1074" s="127"/>
      <c r="V1074" s="127"/>
      <c r="W1074" s="103"/>
      <c r="Y1074" s="103"/>
      <c r="AF1074" s="103"/>
    </row>
    <row r="1075" spans="4:32" x14ac:dyDescent="0.3">
      <c r="D1075" s="31"/>
      <c r="E1075" s="103"/>
      <c r="F1075" s="103"/>
      <c r="M1075" s="103"/>
      <c r="O1075" s="103"/>
      <c r="P1075" s="103"/>
      <c r="Q1075" s="127"/>
      <c r="R1075" s="103"/>
      <c r="S1075" s="127"/>
      <c r="T1075" s="127"/>
      <c r="U1075" s="127"/>
      <c r="V1075" s="127"/>
      <c r="W1075" s="103"/>
      <c r="Y1075" s="103"/>
      <c r="AF1075" s="103"/>
    </row>
    <row r="1076" spans="4:32" x14ac:dyDescent="0.3">
      <c r="D1076" s="31"/>
      <c r="E1076" s="103"/>
      <c r="F1076" s="103"/>
      <c r="M1076" s="103"/>
      <c r="O1076" s="103"/>
      <c r="P1076" s="103"/>
      <c r="Q1076" s="127"/>
      <c r="R1076" s="103"/>
      <c r="S1076" s="127"/>
      <c r="T1076" s="127"/>
      <c r="U1076" s="127"/>
      <c r="V1076" s="127"/>
      <c r="W1076" s="103"/>
      <c r="Y1076" s="103"/>
      <c r="AF1076" s="103"/>
    </row>
    <row r="1077" spans="4:32" x14ac:dyDescent="0.3">
      <c r="D1077" s="31"/>
      <c r="E1077" s="103"/>
      <c r="F1077" s="103"/>
      <c r="M1077" s="103"/>
      <c r="O1077" s="103"/>
      <c r="P1077" s="103"/>
      <c r="Q1077" s="127"/>
      <c r="R1077" s="103"/>
      <c r="S1077" s="127"/>
      <c r="T1077" s="127"/>
      <c r="U1077" s="127"/>
      <c r="V1077" s="127"/>
      <c r="W1077" s="103"/>
      <c r="Y1077" s="103"/>
      <c r="AF1077" s="103"/>
    </row>
    <row r="1078" spans="4:32" x14ac:dyDescent="0.3">
      <c r="D1078" s="31"/>
      <c r="E1078" s="103"/>
      <c r="F1078" s="103"/>
      <c r="M1078" s="103"/>
      <c r="O1078" s="103"/>
      <c r="P1078" s="103"/>
      <c r="Q1078" s="127"/>
      <c r="R1078" s="103"/>
      <c r="S1078" s="127"/>
      <c r="T1078" s="127"/>
      <c r="U1078" s="127"/>
      <c r="V1078" s="127"/>
      <c r="W1078" s="103"/>
      <c r="Y1078" s="103"/>
      <c r="AF1078" s="103"/>
    </row>
    <row r="1079" spans="4:32" x14ac:dyDescent="0.3">
      <c r="D1079" s="31"/>
      <c r="E1079" s="103"/>
      <c r="F1079" s="103"/>
      <c r="M1079" s="103"/>
      <c r="O1079" s="103"/>
      <c r="P1079" s="103"/>
      <c r="Q1079" s="127"/>
      <c r="R1079" s="103"/>
      <c r="S1079" s="127"/>
      <c r="T1079" s="127"/>
      <c r="U1079" s="127"/>
      <c r="V1079" s="127"/>
      <c r="W1079" s="103"/>
      <c r="Y1079" s="103"/>
      <c r="AF1079" s="103"/>
    </row>
    <row r="1080" spans="4:32" x14ac:dyDescent="0.3">
      <c r="D1080" s="31"/>
      <c r="E1080" s="103"/>
      <c r="F1080" s="103"/>
      <c r="M1080" s="103"/>
      <c r="O1080" s="103"/>
      <c r="P1080" s="103"/>
      <c r="Q1080" s="127"/>
      <c r="R1080" s="103"/>
      <c r="S1080" s="127"/>
      <c r="T1080" s="127"/>
      <c r="U1080" s="127"/>
      <c r="V1080" s="127"/>
      <c r="W1080" s="103"/>
      <c r="Y1080" s="103"/>
      <c r="AF1080" s="103"/>
    </row>
    <row r="1081" spans="4:32" x14ac:dyDescent="0.3">
      <c r="D1081" s="31"/>
      <c r="E1081" s="103"/>
      <c r="F1081" s="103"/>
      <c r="M1081" s="103"/>
      <c r="O1081" s="103"/>
      <c r="P1081" s="103"/>
      <c r="Q1081" s="127"/>
      <c r="R1081" s="103"/>
      <c r="S1081" s="127"/>
      <c r="T1081" s="127"/>
      <c r="U1081" s="127"/>
      <c r="V1081" s="127"/>
      <c r="W1081" s="103"/>
      <c r="Y1081" s="103"/>
      <c r="AF1081" s="103"/>
    </row>
    <row r="1082" spans="4:32" x14ac:dyDescent="0.3">
      <c r="D1082" s="31"/>
      <c r="E1082" s="103"/>
      <c r="F1082" s="103"/>
      <c r="M1082" s="103"/>
      <c r="O1082" s="103"/>
      <c r="P1082" s="103"/>
      <c r="Q1082" s="127"/>
      <c r="R1082" s="103"/>
      <c r="S1082" s="127"/>
      <c r="T1082" s="127"/>
      <c r="U1082" s="127"/>
      <c r="V1082" s="127"/>
      <c r="W1082" s="103"/>
      <c r="Y1082" s="103"/>
      <c r="AF1082" s="103"/>
    </row>
    <row r="1083" spans="4:32" x14ac:dyDescent="0.3">
      <c r="D1083" s="31"/>
      <c r="E1083" s="103"/>
      <c r="F1083" s="103"/>
      <c r="M1083" s="103"/>
      <c r="O1083" s="103"/>
      <c r="P1083" s="103"/>
      <c r="Q1083" s="127"/>
      <c r="R1083" s="103"/>
      <c r="S1083" s="127"/>
      <c r="T1083" s="127"/>
      <c r="U1083" s="127"/>
      <c r="V1083" s="127"/>
      <c r="W1083" s="103"/>
      <c r="Y1083" s="103"/>
      <c r="AF1083" s="103"/>
    </row>
    <row r="1084" spans="4:32" x14ac:dyDescent="0.3">
      <c r="D1084" s="31"/>
      <c r="E1084" s="103"/>
      <c r="F1084" s="103"/>
      <c r="M1084" s="103"/>
      <c r="O1084" s="103"/>
      <c r="P1084" s="103"/>
      <c r="Q1084" s="127"/>
      <c r="R1084" s="103"/>
      <c r="S1084" s="127"/>
      <c r="T1084" s="127"/>
      <c r="U1084" s="127"/>
      <c r="V1084" s="127"/>
      <c r="W1084" s="103"/>
      <c r="Y1084" s="103"/>
      <c r="AF1084" s="103"/>
    </row>
    <row r="1085" spans="4:32" x14ac:dyDescent="0.3">
      <c r="D1085" s="31"/>
      <c r="E1085" s="103"/>
      <c r="F1085" s="103"/>
      <c r="M1085" s="103"/>
      <c r="O1085" s="103"/>
      <c r="P1085" s="103"/>
      <c r="Q1085" s="127"/>
      <c r="R1085" s="103"/>
      <c r="S1085" s="127"/>
      <c r="T1085" s="127"/>
      <c r="U1085" s="127"/>
      <c r="V1085" s="127"/>
      <c r="W1085" s="103"/>
      <c r="Y1085" s="103"/>
      <c r="AF1085" s="103"/>
    </row>
    <row r="1086" spans="4:32" x14ac:dyDescent="0.3">
      <c r="D1086" s="31"/>
      <c r="E1086" s="103"/>
      <c r="F1086" s="103"/>
      <c r="M1086" s="103"/>
      <c r="O1086" s="103"/>
      <c r="P1086" s="103"/>
      <c r="Q1086" s="127"/>
      <c r="R1086" s="103"/>
      <c r="S1086" s="127"/>
      <c r="T1086" s="127"/>
      <c r="U1086" s="127"/>
      <c r="V1086" s="127"/>
      <c r="W1086" s="103"/>
      <c r="Y1086" s="103"/>
      <c r="AF1086" s="103"/>
    </row>
    <row r="1087" spans="4:32" x14ac:dyDescent="0.3">
      <c r="D1087" s="31"/>
      <c r="E1087" s="103"/>
      <c r="F1087" s="103"/>
      <c r="M1087" s="103"/>
      <c r="O1087" s="103"/>
      <c r="P1087" s="103"/>
      <c r="Q1087" s="127"/>
      <c r="R1087" s="103"/>
      <c r="S1087" s="127"/>
      <c r="T1087" s="127"/>
      <c r="U1087" s="127"/>
      <c r="V1087" s="127"/>
      <c r="W1087" s="103"/>
      <c r="Y1087" s="103"/>
      <c r="AF1087" s="103"/>
    </row>
    <row r="1088" spans="4:32" x14ac:dyDescent="0.3">
      <c r="D1088" s="31"/>
      <c r="E1088" s="103"/>
      <c r="F1088" s="103"/>
      <c r="M1088" s="103"/>
      <c r="O1088" s="103"/>
      <c r="P1088" s="103"/>
      <c r="Q1088" s="127"/>
      <c r="R1088" s="103"/>
      <c r="S1088" s="127"/>
      <c r="T1088" s="127"/>
      <c r="U1088" s="127"/>
      <c r="V1088" s="127"/>
      <c r="W1088" s="103"/>
      <c r="Y1088" s="103"/>
      <c r="AF1088" s="103"/>
    </row>
    <row r="1089" spans="4:32" x14ac:dyDescent="0.3">
      <c r="D1089" s="31"/>
      <c r="E1089" s="103"/>
      <c r="F1089" s="103"/>
      <c r="M1089" s="103"/>
      <c r="O1089" s="103"/>
      <c r="P1089" s="103"/>
      <c r="Q1089" s="127"/>
      <c r="R1089" s="103"/>
      <c r="S1089" s="127"/>
      <c r="T1089" s="127"/>
      <c r="U1089" s="127"/>
      <c r="V1089" s="127"/>
      <c r="W1089" s="103"/>
      <c r="Y1089" s="103"/>
      <c r="AF1089" s="103"/>
    </row>
    <row r="1090" spans="4:32" x14ac:dyDescent="0.3">
      <c r="D1090" s="31"/>
      <c r="E1090" s="103"/>
      <c r="F1090" s="103"/>
      <c r="M1090" s="103"/>
      <c r="O1090" s="103"/>
      <c r="P1090" s="103"/>
      <c r="Q1090" s="127"/>
      <c r="R1090" s="103"/>
      <c r="S1090" s="127"/>
      <c r="T1090" s="127"/>
      <c r="U1090" s="127"/>
      <c r="V1090" s="127"/>
      <c r="W1090" s="103"/>
      <c r="Y1090" s="103"/>
      <c r="AF1090" s="103"/>
    </row>
    <row r="1091" spans="4:32" x14ac:dyDescent="0.3">
      <c r="D1091" s="31"/>
      <c r="E1091" s="103"/>
      <c r="F1091" s="103"/>
      <c r="M1091" s="103"/>
      <c r="O1091" s="103"/>
      <c r="P1091" s="103"/>
      <c r="Q1091" s="127"/>
      <c r="R1091" s="103"/>
      <c r="S1091" s="127"/>
      <c r="T1091" s="127"/>
      <c r="U1091" s="127"/>
      <c r="V1091" s="127"/>
      <c r="W1091" s="103"/>
      <c r="Y1091" s="103"/>
      <c r="AF1091" s="103"/>
    </row>
    <row r="1092" spans="4:32" x14ac:dyDescent="0.3">
      <c r="D1092" s="31"/>
      <c r="E1092" s="103"/>
      <c r="F1092" s="103"/>
      <c r="M1092" s="103"/>
      <c r="O1092" s="103"/>
      <c r="P1092" s="103"/>
      <c r="Q1092" s="127"/>
      <c r="R1092" s="103"/>
      <c r="S1092" s="127"/>
      <c r="T1092" s="127"/>
      <c r="U1092" s="127"/>
      <c r="V1092" s="127"/>
      <c r="W1092" s="103"/>
      <c r="Y1092" s="103"/>
      <c r="AF1092" s="103"/>
    </row>
    <row r="1093" spans="4:32" x14ac:dyDescent="0.3">
      <c r="D1093" s="31"/>
      <c r="E1093" s="103"/>
      <c r="F1093" s="103"/>
      <c r="M1093" s="103"/>
      <c r="O1093" s="103"/>
      <c r="P1093" s="103"/>
      <c r="Q1093" s="127"/>
      <c r="R1093" s="103"/>
      <c r="S1093" s="127"/>
      <c r="T1093" s="127"/>
      <c r="U1093" s="127"/>
      <c r="V1093" s="127"/>
      <c r="W1093" s="103"/>
      <c r="Y1093" s="103"/>
      <c r="AF1093" s="103"/>
    </row>
    <row r="1094" spans="4:32" x14ac:dyDescent="0.3">
      <c r="D1094" s="31"/>
      <c r="E1094" s="103"/>
      <c r="F1094" s="103"/>
      <c r="M1094" s="103"/>
      <c r="O1094" s="103"/>
      <c r="P1094" s="103"/>
      <c r="Q1094" s="127"/>
      <c r="R1094" s="103"/>
      <c r="S1094" s="127"/>
      <c r="T1094" s="127"/>
      <c r="U1094" s="127"/>
      <c r="V1094" s="127"/>
      <c r="W1094" s="103"/>
      <c r="Y1094" s="103"/>
      <c r="AF1094" s="103"/>
    </row>
    <row r="1095" spans="4:32" x14ac:dyDescent="0.3">
      <c r="D1095" s="31"/>
      <c r="E1095" s="103"/>
      <c r="F1095" s="103"/>
      <c r="M1095" s="103"/>
      <c r="O1095" s="103"/>
      <c r="P1095" s="103"/>
      <c r="Q1095" s="127"/>
      <c r="R1095" s="103"/>
      <c r="S1095" s="127"/>
      <c r="T1095" s="127"/>
      <c r="U1095" s="127"/>
      <c r="V1095" s="127"/>
      <c r="W1095" s="103"/>
      <c r="Y1095" s="103"/>
      <c r="AF1095" s="103"/>
    </row>
    <row r="1096" spans="4:32" x14ac:dyDescent="0.3">
      <c r="D1096" s="31"/>
      <c r="E1096" s="103"/>
      <c r="F1096" s="103"/>
      <c r="M1096" s="103"/>
      <c r="O1096" s="103"/>
      <c r="P1096" s="103"/>
      <c r="Q1096" s="127"/>
      <c r="R1096" s="103"/>
      <c r="S1096" s="127"/>
      <c r="T1096" s="127"/>
      <c r="U1096" s="127"/>
      <c r="V1096" s="127"/>
      <c r="W1096" s="103"/>
      <c r="Y1096" s="103"/>
      <c r="AF1096" s="103"/>
    </row>
    <row r="1097" spans="4:32" x14ac:dyDescent="0.3">
      <c r="D1097" s="31"/>
      <c r="E1097" s="103"/>
      <c r="F1097" s="103"/>
      <c r="M1097" s="103"/>
      <c r="O1097" s="103"/>
      <c r="P1097" s="103"/>
      <c r="Q1097" s="127"/>
      <c r="R1097" s="103"/>
      <c r="S1097" s="127"/>
      <c r="T1097" s="127"/>
      <c r="U1097" s="127"/>
      <c r="V1097" s="127"/>
      <c r="W1097" s="103"/>
      <c r="Y1097" s="103"/>
      <c r="AF1097" s="103"/>
    </row>
    <row r="1098" spans="4:32" x14ac:dyDescent="0.3">
      <c r="D1098" s="31"/>
      <c r="E1098" s="103"/>
      <c r="F1098" s="103"/>
      <c r="M1098" s="103"/>
      <c r="O1098" s="103"/>
      <c r="P1098" s="103"/>
      <c r="Q1098" s="127"/>
      <c r="R1098" s="103"/>
      <c r="S1098" s="127"/>
      <c r="T1098" s="127"/>
      <c r="U1098" s="127"/>
      <c r="V1098" s="127"/>
      <c r="W1098" s="103"/>
      <c r="Y1098" s="103"/>
      <c r="AF1098" s="103"/>
    </row>
    <row r="1099" spans="4:32" x14ac:dyDescent="0.3">
      <c r="D1099" s="31"/>
      <c r="E1099" s="103"/>
      <c r="F1099" s="103"/>
      <c r="M1099" s="103"/>
      <c r="O1099" s="103"/>
      <c r="P1099" s="103"/>
      <c r="Q1099" s="127"/>
      <c r="R1099" s="103"/>
      <c r="S1099" s="127"/>
      <c r="T1099" s="127"/>
      <c r="U1099" s="127"/>
      <c r="V1099" s="127"/>
      <c r="W1099" s="103"/>
      <c r="Y1099" s="103"/>
      <c r="AF1099" s="103"/>
    </row>
    <row r="1100" spans="4:32" x14ac:dyDescent="0.3">
      <c r="D1100" s="31"/>
      <c r="E1100" s="103"/>
      <c r="F1100" s="103"/>
      <c r="M1100" s="103"/>
      <c r="O1100" s="103"/>
      <c r="P1100" s="103"/>
      <c r="Q1100" s="127"/>
      <c r="R1100" s="103"/>
      <c r="S1100" s="127"/>
      <c r="T1100" s="127"/>
      <c r="U1100" s="127"/>
      <c r="V1100" s="127"/>
      <c r="W1100" s="103"/>
      <c r="Y1100" s="103"/>
      <c r="AF1100" s="103"/>
    </row>
    <row r="1101" spans="4:32" x14ac:dyDescent="0.3">
      <c r="D1101" s="31"/>
      <c r="E1101" s="103"/>
      <c r="F1101" s="103"/>
      <c r="M1101" s="103"/>
      <c r="O1101" s="103"/>
      <c r="P1101" s="103"/>
      <c r="Q1101" s="127"/>
      <c r="R1101" s="103"/>
      <c r="S1101" s="127"/>
      <c r="T1101" s="127"/>
      <c r="U1101" s="127"/>
      <c r="V1101" s="127"/>
      <c r="W1101" s="103"/>
      <c r="Y1101" s="103"/>
      <c r="AF1101" s="103"/>
    </row>
    <row r="1102" spans="4:32" x14ac:dyDescent="0.3">
      <c r="D1102" s="31"/>
      <c r="E1102" s="103"/>
      <c r="F1102" s="103"/>
      <c r="M1102" s="103"/>
      <c r="O1102" s="103"/>
      <c r="P1102" s="103"/>
      <c r="Q1102" s="127"/>
      <c r="R1102" s="103"/>
      <c r="S1102" s="127"/>
      <c r="T1102" s="127"/>
      <c r="U1102" s="127"/>
      <c r="V1102" s="127"/>
      <c r="W1102" s="103"/>
      <c r="Y1102" s="103"/>
      <c r="AF1102" s="103"/>
    </row>
    <row r="1103" spans="4:32" x14ac:dyDescent="0.3">
      <c r="D1103" s="31"/>
      <c r="E1103" s="103"/>
      <c r="F1103" s="103"/>
      <c r="M1103" s="103"/>
      <c r="O1103" s="103"/>
      <c r="P1103" s="103"/>
      <c r="Q1103" s="127"/>
      <c r="R1103" s="103"/>
      <c r="S1103" s="127"/>
      <c r="T1103" s="127"/>
      <c r="U1103" s="127"/>
      <c r="V1103" s="127"/>
      <c r="W1103" s="103"/>
      <c r="Y1103" s="103"/>
      <c r="AF1103" s="103"/>
    </row>
    <row r="1104" spans="4:32" x14ac:dyDescent="0.3">
      <c r="D1104" s="31"/>
      <c r="E1104" s="103"/>
      <c r="F1104" s="103"/>
      <c r="M1104" s="103"/>
      <c r="O1104" s="103"/>
      <c r="P1104" s="103"/>
      <c r="Q1104" s="127"/>
      <c r="R1104" s="103"/>
      <c r="S1104" s="127"/>
      <c r="T1104" s="127"/>
      <c r="U1104" s="127"/>
      <c r="V1104" s="127"/>
      <c r="W1104" s="103"/>
      <c r="Y1104" s="103"/>
      <c r="AF1104" s="103"/>
    </row>
    <row r="1105" spans="4:32" x14ac:dyDescent="0.3">
      <c r="D1105" s="31"/>
      <c r="E1105" s="103"/>
      <c r="F1105" s="103"/>
      <c r="M1105" s="103"/>
      <c r="O1105" s="103"/>
      <c r="P1105" s="103"/>
      <c r="Q1105" s="127"/>
      <c r="R1105" s="103"/>
      <c r="S1105" s="127"/>
      <c r="T1105" s="127"/>
      <c r="U1105" s="127"/>
      <c r="V1105" s="127"/>
      <c r="W1105" s="103"/>
      <c r="Y1105" s="103"/>
      <c r="AF1105" s="103"/>
    </row>
    <row r="1106" spans="4:32" x14ac:dyDescent="0.3">
      <c r="D1106" s="31"/>
      <c r="E1106" s="103"/>
      <c r="F1106" s="103"/>
      <c r="M1106" s="103"/>
      <c r="O1106" s="103"/>
      <c r="P1106" s="103"/>
      <c r="Q1106" s="127"/>
      <c r="R1106" s="103"/>
      <c r="S1106" s="127"/>
      <c r="T1106" s="127"/>
      <c r="U1106" s="127"/>
      <c r="V1106" s="127"/>
      <c r="W1106" s="103"/>
      <c r="Y1106" s="103"/>
      <c r="AF1106" s="103"/>
    </row>
    <row r="1107" spans="4:32" x14ac:dyDescent="0.3">
      <c r="D1107" s="31"/>
      <c r="E1107" s="103"/>
      <c r="F1107" s="103"/>
      <c r="M1107" s="103"/>
      <c r="O1107" s="103"/>
      <c r="P1107" s="103"/>
      <c r="Q1107" s="127"/>
      <c r="R1107" s="103"/>
      <c r="S1107" s="127"/>
      <c r="T1107" s="127"/>
      <c r="U1107" s="127"/>
      <c r="V1107" s="127"/>
      <c r="W1107" s="103"/>
      <c r="Y1107" s="103"/>
      <c r="AF1107" s="103"/>
    </row>
    <row r="1108" spans="4:32" x14ac:dyDescent="0.3">
      <c r="D1108" s="31"/>
      <c r="E1108" s="103"/>
      <c r="F1108" s="103"/>
      <c r="M1108" s="103"/>
      <c r="O1108" s="103"/>
      <c r="P1108" s="103"/>
      <c r="Q1108" s="127"/>
      <c r="R1108" s="103"/>
      <c r="S1108" s="127"/>
      <c r="T1108" s="127"/>
      <c r="U1108" s="127"/>
      <c r="V1108" s="127"/>
      <c r="W1108" s="103"/>
      <c r="Y1108" s="103"/>
      <c r="AF1108" s="103"/>
    </row>
    <row r="1109" spans="4:32" x14ac:dyDescent="0.3">
      <c r="D1109" s="31"/>
      <c r="E1109" s="103"/>
      <c r="F1109" s="103"/>
      <c r="M1109" s="103"/>
      <c r="O1109" s="103"/>
      <c r="P1109" s="103"/>
      <c r="Q1109" s="127"/>
      <c r="R1109" s="103"/>
      <c r="S1109" s="127"/>
      <c r="T1109" s="127"/>
      <c r="U1109" s="127"/>
      <c r="V1109" s="127"/>
      <c r="W1109" s="103"/>
      <c r="Y1109" s="103"/>
      <c r="AF1109" s="103"/>
    </row>
    <row r="1110" spans="4:32" x14ac:dyDescent="0.3">
      <c r="D1110" s="31"/>
      <c r="E1110" s="103"/>
      <c r="F1110" s="103"/>
      <c r="M1110" s="103"/>
      <c r="O1110" s="103"/>
      <c r="P1110" s="103"/>
      <c r="Q1110" s="127"/>
      <c r="R1110" s="103"/>
      <c r="S1110" s="127"/>
      <c r="T1110" s="127"/>
      <c r="U1110" s="127"/>
      <c r="V1110" s="127"/>
      <c r="W1110" s="103"/>
      <c r="Y1110" s="103"/>
      <c r="AF1110" s="103"/>
    </row>
    <row r="1111" spans="4:32" x14ac:dyDescent="0.3">
      <c r="D1111" s="31"/>
      <c r="E1111" s="103"/>
      <c r="F1111" s="103"/>
      <c r="M1111" s="103"/>
      <c r="O1111" s="103"/>
      <c r="P1111" s="103"/>
      <c r="Q1111" s="127"/>
      <c r="R1111" s="103"/>
      <c r="S1111" s="127"/>
      <c r="T1111" s="127"/>
      <c r="U1111" s="127"/>
      <c r="V1111" s="127"/>
      <c r="W1111" s="103"/>
      <c r="Y1111" s="103"/>
      <c r="AF1111" s="103"/>
    </row>
    <row r="1112" spans="4:32" x14ac:dyDescent="0.3">
      <c r="D1112" s="31"/>
      <c r="E1112" s="103"/>
      <c r="F1112" s="103"/>
      <c r="M1112" s="103"/>
      <c r="O1112" s="103"/>
      <c r="P1112" s="103"/>
      <c r="Q1112" s="127"/>
      <c r="R1112" s="103"/>
      <c r="S1112" s="127"/>
      <c r="T1112" s="127"/>
      <c r="U1112" s="127"/>
      <c r="V1112" s="127"/>
      <c r="W1112" s="103"/>
      <c r="Y1112" s="103"/>
      <c r="AF1112" s="103"/>
    </row>
    <row r="1113" spans="4:32" x14ac:dyDescent="0.3">
      <c r="D1113" s="31"/>
      <c r="E1113" s="103"/>
      <c r="F1113" s="103"/>
      <c r="M1113" s="103"/>
      <c r="O1113" s="103"/>
      <c r="P1113" s="103"/>
      <c r="Q1113" s="127"/>
      <c r="R1113" s="103"/>
      <c r="S1113" s="127"/>
      <c r="T1113" s="127"/>
      <c r="U1113" s="127"/>
      <c r="V1113" s="127"/>
      <c r="W1113" s="103"/>
      <c r="Y1113" s="103"/>
      <c r="AF1113" s="103"/>
    </row>
    <row r="1114" spans="4:32" x14ac:dyDescent="0.3">
      <c r="D1114" s="31"/>
      <c r="E1114" s="103"/>
      <c r="F1114" s="103"/>
      <c r="M1114" s="103"/>
      <c r="O1114" s="103"/>
      <c r="P1114" s="103"/>
      <c r="Q1114" s="127"/>
      <c r="R1114" s="103"/>
      <c r="S1114" s="127"/>
      <c r="T1114" s="127"/>
      <c r="U1114" s="127"/>
      <c r="V1114" s="127"/>
      <c r="W1114" s="103"/>
      <c r="Y1114" s="103"/>
      <c r="AF1114" s="103"/>
    </row>
    <row r="1115" spans="4:32" x14ac:dyDescent="0.3">
      <c r="D1115" s="31"/>
      <c r="E1115" s="103"/>
      <c r="F1115" s="103"/>
      <c r="M1115" s="103"/>
      <c r="O1115" s="103"/>
      <c r="P1115" s="103"/>
      <c r="Q1115" s="127"/>
      <c r="R1115" s="103"/>
      <c r="S1115" s="127"/>
      <c r="T1115" s="127"/>
      <c r="U1115" s="127"/>
      <c r="V1115" s="127"/>
      <c r="W1115" s="103"/>
      <c r="Y1115" s="103"/>
      <c r="AF1115" s="103"/>
    </row>
    <row r="1116" spans="4:32" x14ac:dyDescent="0.3">
      <c r="D1116" s="31"/>
      <c r="E1116" s="103"/>
      <c r="F1116" s="103"/>
      <c r="M1116" s="103"/>
      <c r="O1116" s="103"/>
      <c r="P1116" s="103"/>
      <c r="Q1116" s="127"/>
      <c r="R1116" s="103"/>
      <c r="S1116" s="127"/>
      <c r="T1116" s="127"/>
      <c r="U1116" s="127"/>
      <c r="V1116" s="127"/>
      <c r="W1116" s="103"/>
      <c r="Y1116" s="103"/>
      <c r="AF1116" s="103"/>
    </row>
    <row r="1117" spans="4:32" x14ac:dyDescent="0.3">
      <c r="D1117" s="31"/>
      <c r="E1117" s="103"/>
      <c r="F1117" s="103"/>
      <c r="M1117" s="103"/>
      <c r="O1117" s="103"/>
      <c r="P1117" s="103"/>
      <c r="Q1117" s="127"/>
      <c r="R1117" s="103"/>
      <c r="S1117" s="127"/>
      <c r="T1117" s="127"/>
      <c r="U1117" s="127"/>
      <c r="V1117" s="127"/>
      <c r="W1117" s="103"/>
      <c r="Y1117" s="103"/>
      <c r="AF1117" s="103"/>
    </row>
    <row r="1118" spans="4:32" x14ac:dyDescent="0.3">
      <c r="D1118" s="31"/>
      <c r="E1118" s="103"/>
      <c r="F1118" s="103"/>
      <c r="M1118" s="103"/>
      <c r="O1118" s="103"/>
      <c r="P1118" s="103"/>
      <c r="Q1118" s="127"/>
      <c r="R1118" s="103"/>
      <c r="S1118" s="127"/>
      <c r="T1118" s="127"/>
      <c r="U1118" s="127"/>
      <c r="V1118" s="127"/>
      <c r="W1118" s="103"/>
      <c r="Y1118" s="103"/>
      <c r="AF1118" s="103"/>
    </row>
    <row r="1119" spans="4:32" x14ac:dyDescent="0.3">
      <c r="D1119" s="31"/>
      <c r="E1119" s="103"/>
      <c r="F1119" s="103"/>
      <c r="M1119" s="103"/>
      <c r="O1119" s="103"/>
      <c r="P1119" s="103"/>
      <c r="Q1119" s="127"/>
      <c r="R1119" s="103"/>
      <c r="S1119" s="127"/>
      <c r="T1119" s="127"/>
      <c r="U1119" s="127"/>
      <c r="V1119" s="127"/>
      <c r="W1119" s="103"/>
      <c r="Y1119" s="103"/>
      <c r="AF1119" s="103"/>
    </row>
    <row r="1120" spans="4:32" x14ac:dyDescent="0.3">
      <c r="D1120" s="31"/>
      <c r="E1120" s="103"/>
      <c r="F1120" s="103"/>
      <c r="M1120" s="103"/>
      <c r="O1120" s="103"/>
      <c r="P1120" s="103"/>
      <c r="Q1120" s="127"/>
      <c r="R1120" s="103"/>
      <c r="S1120" s="127"/>
      <c r="T1120" s="127"/>
      <c r="U1120" s="127"/>
      <c r="V1120" s="127"/>
      <c r="W1120" s="103"/>
      <c r="Y1120" s="103"/>
      <c r="AF1120" s="103"/>
    </row>
    <row r="1121" spans="4:32" x14ac:dyDescent="0.3">
      <c r="D1121" s="31"/>
      <c r="E1121" s="103"/>
      <c r="F1121" s="103"/>
      <c r="M1121" s="103"/>
      <c r="O1121" s="103"/>
      <c r="P1121" s="103"/>
      <c r="Q1121" s="127"/>
      <c r="R1121" s="103"/>
      <c r="S1121" s="127"/>
      <c r="T1121" s="127"/>
      <c r="U1121" s="127"/>
      <c r="V1121" s="127"/>
      <c r="W1121" s="103"/>
      <c r="Y1121" s="103"/>
      <c r="AF1121" s="103"/>
    </row>
    <row r="1122" spans="4:32" x14ac:dyDescent="0.3">
      <c r="D1122" s="31"/>
      <c r="E1122" s="103"/>
      <c r="F1122" s="103"/>
      <c r="M1122" s="103"/>
      <c r="O1122" s="103"/>
      <c r="P1122" s="103"/>
      <c r="Q1122" s="127"/>
      <c r="R1122" s="103"/>
      <c r="S1122" s="127"/>
      <c r="T1122" s="127"/>
      <c r="U1122" s="127"/>
      <c r="V1122" s="127"/>
      <c r="W1122" s="103"/>
      <c r="Y1122" s="103"/>
      <c r="AF1122" s="103"/>
    </row>
    <row r="1123" spans="4:32" x14ac:dyDescent="0.3">
      <c r="D1123" s="31"/>
      <c r="E1123" s="103"/>
      <c r="F1123" s="103"/>
      <c r="M1123" s="103"/>
      <c r="O1123" s="103"/>
      <c r="P1123" s="103"/>
      <c r="Q1123" s="127"/>
      <c r="R1123" s="103"/>
      <c r="S1123" s="127"/>
      <c r="T1123" s="127"/>
      <c r="U1123" s="127"/>
      <c r="V1123" s="127"/>
      <c r="W1123" s="103"/>
      <c r="Y1123" s="103"/>
      <c r="AF1123" s="103"/>
    </row>
    <row r="1124" spans="4:32" x14ac:dyDescent="0.3">
      <c r="D1124" s="31"/>
      <c r="E1124" s="103"/>
      <c r="F1124" s="103"/>
      <c r="M1124" s="103"/>
      <c r="O1124" s="103"/>
      <c r="P1124" s="103"/>
      <c r="Q1124" s="127"/>
      <c r="R1124" s="103"/>
      <c r="S1124" s="127"/>
      <c r="T1124" s="127"/>
      <c r="U1124" s="127"/>
      <c r="V1124" s="127"/>
      <c r="W1124" s="103"/>
      <c r="Y1124" s="103"/>
      <c r="AF1124" s="103"/>
    </row>
    <row r="1125" spans="4:32" x14ac:dyDescent="0.3">
      <c r="D1125" s="31"/>
      <c r="E1125" s="103"/>
      <c r="F1125" s="103"/>
      <c r="M1125" s="103"/>
      <c r="O1125" s="103"/>
      <c r="P1125" s="103"/>
      <c r="Q1125" s="127"/>
      <c r="R1125" s="103"/>
      <c r="S1125" s="127"/>
      <c r="T1125" s="127"/>
      <c r="U1125" s="127"/>
      <c r="V1125" s="127"/>
      <c r="W1125" s="103"/>
      <c r="Y1125" s="103"/>
      <c r="AF1125" s="103"/>
    </row>
    <row r="1126" spans="4:32" x14ac:dyDescent="0.3">
      <c r="D1126" s="31"/>
      <c r="E1126" s="103"/>
      <c r="F1126" s="103"/>
      <c r="M1126" s="103"/>
      <c r="O1126" s="103"/>
      <c r="P1126" s="103"/>
      <c r="Q1126" s="127"/>
      <c r="R1126" s="103"/>
      <c r="S1126" s="127"/>
      <c r="T1126" s="127"/>
      <c r="U1126" s="127"/>
      <c r="V1126" s="127"/>
      <c r="W1126" s="103"/>
      <c r="Y1126" s="103"/>
      <c r="AF1126" s="103"/>
    </row>
    <row r="1127" spans="4:32" x14ac:dyDescent="0.3">
      <c r="D1127" s="31"/>
      <c r="E1127" s="103"/>
      <c r="F1127" s="103"/>
      <c r="M1127" s="103"/>
      <c r="O1127" s="103"/>
      <c r="P1127" s="103"/>
      <c r="Q1127" s="127"/>
      <c r="R1127" s="103"/>
      <c r="S1127" s="127"/>
      <c r="T1127" s="127"/>
      <c r="U1127" s="127"/>
      <c r="V1127" s="127"/>
      <c r="W1127" s="103"/>
      <c r="Y1127" s="103"/>
      <c r="AF1127" s="103"/>
    </row>
    <row r="1128" spans="4:32" x14ac:dyDescent="0.3">
      <c r="D1128" s="31"/>
      <c r="E1128" s="103"/>
      <c r="F1128" s="103"/>
      <c r="M1128" s="103"/>
      <c r="O1128" s="103"/>
      <c r="P1128" s="103"/>
      <c r="Q1128" s="127"/>
      <c r="R1128" s="103"/>
      <c r="S1128" s="127"/>
      <c r="T1128" s="127"/>
      <c r="U1128" s="127"/>
      <c r="V1128" s="127"/>
      <c r="W1128" s="103"/>
      <c r="Y1128" s="103"/>
      <c r="AF1128" s="103"/>
    </row>
    <row r="1129" spans="4:32" x14ac:dyDescent="0.3">
      <c r="D1129" s="31"/>
      <c r="E1129" s="103"/>
      <c r="F1129" s="103"/>
      <c r="M1129" s="103"/>
      <c r="O1129" s="103"/>
      <c r="P1129" s="103"/>
      <c r="Q1129" s="127"/>
      <c r="R1129" s="103"/>
      <c r="S1129" s="127"/>
      <c r="T1129" s="127"/>
      <c r="U1129" s="127"/>
      <c r="V1129" s="127"/>
      <c r="W1129" s="103"/>
      <c r="Y1129" s="103"/>
      <c r="AF1129" s="103"/>
    </row>
    <row r="1130" spans="4:32" x14ac:dyDescent="0.3">
      <c r="D1130" s="31"/>
      <c r="E1130" s="103"/>
      <c r="F1130" s="103"/>
      <c r="M1130" s="103"/>
      <c r="O1130" s="103"/>
      <c r="P1130" s="103"/>
      <c r="Q1130" s="127"/>
      <c r="R1130" s="103"/>
      <c r="S1130" s="127"/>
      <c r="T1130" s="127"/>
      <c r="U1130" s="127"/>
      <c r="V1130" s="127"/>
      <c r="W1130" s="103"/>
      <c r="Y1130" s="103"/>
      <c r="AF1130" s="103"/>
    </row>
    <row r="1131" spans="4:32" x14ac:dyDescent="0.3">
      <c r="D1131" s="31"/>
      <c r="E1131" s="103"/>
      <c r="F1131" s="103"/>
      <c r="M1131" s="103"/>
      <c r="O1131" s="103"/>
      <c r="P1131" s="103"/>
      <c r="Q1131" s="127"/>
      <c r="R1131" s="103"/>
      <c r="S1131" s="127"/>
      <c r="T1131" s="127"/>
      <c r="U1131" s="127"/>
      <c r="V1131" s="127"/>
      <c r="W1131" s="103"/>
      <c r="Y1131" s="103"/>
      <c r="AF1131" s="103"/>
    </row>
    <row r="1132" spans="4:32" x14ac:dyDescent="0.3">
      <c r="D1132" s="31"/>
      <c r="E1132" s="103"/>
      <c r="F1132" s="103"/>
      <c r="M1132" s="103"/>
      <c r="O1132" s="103"/>
      <c r="P1132" s="103"/>
      <c r="Q1132" s="127"/>
      <c r="R1132" s="103"/>
      <c r="S1132" s="127"/>
      <c r="T1132" s="127"/>
      <c r="U1132" s="127"/>
      <c r="V1132" s="127"/>
      <c r="W1132" s="103"/>
      <c r="Y1132" s="103"/>
      <c r="AF1132" s="103"/>
    </row>
    <row r="1133" spans="4:32" x14ac:dyDescent="0.3">
      <c r="D1133" s="31"/>
      <c r="E1133" s="103"/>
      <c r="F1133" s="103"/>
      <c r="M1133" s="103"/>
      <c r="O1133" s="103"/>
      <c r="P1133" s="103"/>
      <c r="Q1133" s="127"/>
      <c r="R1133" s="103"/>
      <c r="S1133" s="127"/>
      <c r="T1133" s="127"/>
      <c r="U1133" s="127"/>
      <c r="V1133" s="127"/>
      <c r="W1133" s="103"/>
      <c r="Y1133" s="103"/>
      <c r="AF1133" s="103"/>
    </row>
    <row r="1134" spans="4:32" x14ac:dyDescent="0.3">
      <c r="D1134" s="31"/>
      <c r="E1134" s="103"/>
      <c r="F1134" s="103"/>
      <c r="M1134" s="103"/>
      <c r="O1134" s="103"/>
      <c r="P1134" s="103"/>
      <c r="Q1134" s="127"/>
      <c r="R1134" s="103"/>
      <c r="S1134" s="127"/>
      <c r="T1134" s="127"/>
      <c r="U1134" s="127"/>
      <c r="V1134" s="127"/>
      <c r="W1134" s="103"/>
      <c r="Y1134" s="103"/>
      <c r="AF1134" s="103"/>
    </row>
    <row r="1135" spans="4:32" x14ac:dyDescent="0.3">
      <c r="D1135" s="31"/>
      <c r="E1135" s="103"/>
      <c r="F1135" s="103"/>
      <c r="M1135" s="103"/>
      <c r="O1135" s="103"/>
      <c r="P1135" s="103"/>
      <c r="Q1135" s="127"/>
      <c r="R1135" s="103"/>
      <c r="S1135" s="127"/>
      <c r="T1135" s="127"/>
      <c r="U1135" s="127"/>
      <c r="V1135" s="127"/>
      <c r="W1135" s="103"/>
      <c r="Y1135" s="103"/>
      <c r="AF1135" s="103"/>
    </row>
    <row r="1136" spans="4:32" x14ac:dyDescent="0.3">
      <c r="D1136" s="31"/>
      <c r="E1136" s="103"/>
      <c r="F1136" s="103"/>
      <c r="M1136" s="103"/>
      <c r="O1136" s="103"/>
      <c r="P1136" s="103"/>
      <c r="Q1136" s="127"/>
      <c r="R1136" s="103"/>
      <c r="S1136" s="127"/>
      <c r="T1136" s="127"/>
      <c r="U1136" s="127"/>
      <c r="V1136" s="127"/>
      <c r="W1136" s="103"/>
      <c r="Y1136" s="103"/>
      <c r="AF1136" s="103"/>
    </row>
    <row r="1137" spans="4:32" x14ac:dyDescent="0.3">
      <c r="D1137" s="31"/>
      <c r="E1137" s="103"/>
      <c r="F1137" s="103"/>
      <c r="M1137" s="103"/>
      <c r="O1137" s="103"/>
      <c r="P1137" s="103"/>
      <c r="Q1137" s="127"/>
      <c r="R1137" s="103"/>
      <c r="S1137" s="127"/>
      <c r="T1137" s="127"/>
      <c r="U1137" s="127"/>
      <c r="V1137" s="127"/>
      <c r="W1137" s="103"/>
      <c r="Y1137" s="103"/>
      <c r="AF1137" s="103"/>
    </row>
    <row r="1138" spans="4:32" x14ac:dyDescent="0.3">
      <c r="D1138" s="31"/>
      <c r="E1138" s="103"/>
      <c r="F1138" s="103"/>
      <c r="M1138" s="103"/>
      <c r="O1138" s="103"/>
      <c r="P1138" s="103"/>
      <c r="Q1138" s="127"/>
      <c r="R1138" s="103"/>
      <c r="S1138" s="127"/>
      <c r="T1138" s="127"/>
      <c r="U1138" s="127"/>
      <c r="V1138" s="127"/>
      <c r="W1138" s="103"/>
      <c r="Y1138" s="103"/>
      <c r="AF1138" s="103"/>
    </row>
    <row r="1139" spans="4:32" x14ac:dyDescent="0.3">
      <c r="D1139" s="31"/>
      <c r="E1139" s="103"/>
      <c r="F1139" s="103"/>
      <c r="M1139" s="103"/>
      <c r="O1139" s="103"/>
      <c r="P1139" s="103"/>
      <c r="Q1139" s="127"/>
      <c r="R1139" s="103"/>
      <c r="S1139" s="127"/>
      <c r="T1139" s="127"/>
      <c r="U1139" s="127"/>
      <c r="V1139" s="127"/>
      <c r="W1139" s="103"/>
      <c r="Y1139" s="103"/>
      <c r="AF1139" s="103"/>
    </row>
    <row r="1140" spans="4:32" x14ac:dyDescent="0.3">
      <c r="D1140" s="31"/>
      <c r="E1140" s="103"/>
      <c r="F1140" s="103"/>
      <c r="M1140" s="103"/>
      <c r="O1140" s="103"/>
      <c r="P1140" s="103"/>
      <c r="Q1140" s="127"/>
      <c r="R1140" s="103"/>
      <c r="S1140" s="127"/>
      <c r="T1140" s="127"/>
      <c r="U1140" s="127"/>
      <c r="V1140" s="127"/>
      <c r="W1140" s="103"/>
      <c r="Y1140" s="103"/>
      <c r="AF1140" s="103"/>
    </row>
    <row r="1141" spans="4:32" x14ac:dyDescent="0.3">
      <c r="D1141" s="31"/>
      <c r="E1141" s="103"/>
      <c r="F1141" s="103"/>
      <c r="M1141" s="103"/>
      <c r="O1141" s="103"/>
      <c r="P1141" s="103"/>
      <c r="Q1141" s="127"/>
      <c r="R1141" s="103"/>
      <c r="S1141" s="127"/>
      <c r="T1141" s="127"/>
      <c r="U1141" s="127"/>
      <c r="V1141" s="127"/>
      <c r="W1141" s="103"/>
      <c r="Y1141" s="103"/>
      <c r="AF1141" s="103"/>
    </row>
    <row r="1142" spans="4:32" x14ac:dyDescent="0.3">
      <c r="D1142" s="31"/>
      <c r="E1142" s="103"/>
      <c r="F1142" s="103"/>
      <c r="M1142" s="103"/>
      <c r="O1142" s="103"/>
      <c r="P1142" s="103"/>
      <c r="Q1142" s="127"/>
      <c r="R1142" s="103"/>
      <c r="S1142" s="127"/>
      <c r="T1142" s="127"/>
      <c r="U1142" s="127"/>
      <c r="V1142" s="127"/>
      <c r="W1142" s="103"/>
      <c r="Y1142" s="103"/>
      <c r="AF1142" s="103"/>
    </row>
    <row r="1143" spans="4:32" x14ac:dyDescent="0.3">
      <c r="D1143" s="31"/>
      <c r="E1143" s="103"/>
      <c r="F1143" s="103"/>
      <c r="M1143" s="103"/>
      <c r="O1143" s="103"/>
      <c r="P1143" s="103"/>
      <c r="Q1143" s="127"/>
      <c r="R1143" s="103"/>
      <c r="S1143" s="127"/>
      <c r="T1143" s="127"/>
      <c r="U1143" s="127"/>
      <c r="V1143" s="127"/>
      <c r="W1143" s="103"/>
      <c r="Y1143" s="103"/>
      <c r="AF1143" s="103"/>
    </row>
    <row r="1144" spans="4:32" x14ac:dyDescent="0.3">
      <c r="D1144" s="31"/>
      <c r="E1144" s="103"/>
      <c r="F1144" s="103"/>
      <c r="M1144" s="103"/>
      <c r="O1144" s="103"/>
      <c r="P1144" s="103"/>
      <c r="Q1144" s="127"/>
      <c r="R1144" s="103"/>
      <c r="S1144" s="127"/>
      <c r="T1144" s="127"/>
      <c r="U1144" s="127"/>
      <c r="V1144" s="127"/>
      <c r="W1144" s="103"/>
      <c r="Y1144" s="103"/>
      <c r="AF1144" s="103"/>
    </row>
    <row r="1145" spans="4:32" x14ac:dyDescent="0.3">
      <c r="D1145" s="31"/>
      <c r="E1145" s="103"/>
      <c r="F1145" s="103"/>
      <c r="M1145" s="103"/>
      <c r="O1145" s="103"/>
      <c r="P1145" s="103"/>
      <c r="Q1145" s="127"/>
      <c r="R1145" s="103"/>
      <c r="S1145" s="127"/>
      <c r="T1145" s="127"/>
      <c r="U1145" s="127"/>
      <c r="V1145" s="127"/>
      <c r="W1145" s="103"/>
      <c r="Y1145" s="103"/>
      <c r="AF1145" s="103"/>
    </row>
    <row r="1146" spans="4:32" x14ac:dyDescent="0.3">
      <c r="D1146" s="31"/>
      <c r="E1146" s="103"/>
      <c r="F1146" s="103"/>
      <c r="M1146" s="103"/>
      <c r="O1146" s="103"/>
      <c r="P1146" s="103"/>
      <c r="Q1146" s="127"/>
      <c r="R1146" s="103"/>
      <c r="S1146" s="127"/>
      <c r="T1146" s="127"/>
      <c r="U1146" s="127"/>
      <c r="V1146" s="127"/>
      <c r="W1146" s="103"/>
      <c r="Y1146" s="103"/>
      <c r="AF1146" s="103"/>
    </row>
    <row r="1147" spans="4:32" x14ac:dyDescent="0.3">
      <c r="D1147" s="31"/>
      <c r="E1147" s="103"/>
      <c r="F1147" s="103"/>
      <c r="M1147" s="103"/>
      <c r="O1147" s="103"/>
      <c r="P1147" s="103"/>
      <c r="Q1147" s="127"/>
      <c r="R1147" s="103"/>
      <c r="S1147" s="127"/>
      <c r="T1147" s="127"/>
      <c r="U1147" s="127"/>
      <c r="V1147" s="127"/>
      <c r="W1147" s="103"/>
      <c r="Y1147" s="103"/>
      <c r="AF1147" s="103"/>
    </row>
    <row r="1148" spans="4:32" x14ac:dyDescent="0.3">
      <c r="D1148" s="31"/>
      <c r="E1148" s="103"/>
      <c r="F1148" s="103"/>
      <c r="M1148" s="103"/>
      <c r="O1148" s="103"/>
      <c r="P1148" s="103"/>
      <c r="Q1148" s="127"/>
      <c r="R1148" s="103"/>
      <c r="S1148" s="127"/>
      <c r="T1148" s="127"/>
      <c r="U1148" s="127"/>
      <c r="V1148" s="127"/>
      <c r="W1148" s="103"/>
      <c r="Y1148" s="103"/>
      <c r="AF1148" s="103"/>
    </row>
    <row r="1149" spans="4:32" x14ac:dyDescent="0.3">
      <c r="D1149" s="31"/>
      <c r="E1149" s="103"/>
      <c r="F1149" s="103"/>
      <c r="M1149" s="103"/>
      <c r="O1149" s="103"/>
      <c r="P1149" s="103"/>
      <c r="Q1149" s="127"/>
      <c r="R1149" s="103"/>
      <c r="S1149" s="127"/>
      <c r="T1149" s="127"/>
      <c r="U1149" s="127"/>
      <c r="V1149" s="127"/>
      <c r="W1149" s="103"/>
      <c r="Y1149" s="103"/>
      <c r="AF1149" s="103"/>
    </row>
    <row r="1150" spans="4:32" x14ac:dyDescent="0.3">
      <c r="D1150" s="31"/>
      <c r="E1150" s="103"/>
      <c r="F1150" s="103"/>
      <c r="M1150" s="103"/>
      <c r="O1150" s="103"/>
      <c r="P1150" s="103"/>
      <c r="Q1150" s="127"/>
      <c r="R1150" s="103"/>
      <c r="S1150" s="127"/>
      <c r="T1150" s="127"/>
      <c r="U1150" s="127"/>
      <c r="V1150" s="127"/>
      <c r="W1150" s="103"/>
      <c r="Y1150" s="103"/>
      <c r="AF1150" s="103"/>
    </row>
    <row r="1151" spans="4:32" x14ac:dyDescent="0.3">
      <c r="D1151" s="31"/>
      <c r="E1151" s="103"/>
      <c r="F1151" s="103"/>
      <c r="M1151" s="103"/>
      <c r="O1151" s="103"/>
      <c r="P1151" s="103"/>
      <c r="Q1151" s="127"/>
      <c r="R1151" s="103"/>
      <c r="S1151" s="127"/>
      <c r="T1151" s="127"/>
      <c r="U1151" s="127"/>
      <c r="V1151" s="127"/>
      <c r="W1151" s="103"/>
      <c r="Y1151" s="103"/>
      <c r="AF1151" s="103"/>
    </row>
    <row r="1152" spans="4:32" x14ac:dyDescent="0.3">
      <c r="D1152" s="31"/>
      <c r="E1152" s="103"/>
      <c r="F1152" s="103"/>
      <c r="M1152" s="103"/>
      <c r="O1152" s="103"/>
      <c r="P1152" s="103"/>
      <c r="Q1152" s="127"/>
      <c r="R1152" s="103"/>
      <c r="S1152" s="127"/>
      <c r="T1152" s="127"/>
      <c r="U1152" s="127"/>
      <c r="V1152" s="127"/>
      <c r="W1152" s="103"/>
      <c r="Y1152" s="103"/>
      <c r="AF1152" s="103"/>
    </row>
    <row r="1153" spans="4:32" x14ac:dyDescent="0.3">
      <c r="D1153" s="31"/>
      <c r="E1153" s="103"/>
      <c r="F1153" s="103"/>
      <c r="M1153" s="103"/>
      <c r="O1153" s="103"/>
      <c r="P1153" s="103"/>
      <c r="Q1153" s="127"/>
      <c r="R1153" s="103"/>
      <c r="S1153" s="127"/>
      <c r="T1153" s="127"/>
      <c r="U1153" s="127"/>
      <c r="V1153" s="127"/>
      <c r="W1153" s="103"/>
      <c r="Y1153" s="103"/>
      <c r="AF1153" s="103"/>
    </row>
    <row r="1154" spans="4:32" x14ac:dyDescent="0.3">
      <c r="D1154" s="31"/>
      <c r="E1154" s="103"/>
      <c r="F1154" s="103"/>
      <c r="M1154" s="103"/>
      <c r="O1154" s="103"/>
      <c r="P1154" s="103"/>
      <c r="Q1154" s="127"/>
      <c r="R1154" s="103"/>
      <c r="S1154" s="127"/>
      <c r="T1154" s="127"/>
      <c r="U1154" s="127"/>
      <c r="V1154" s="127"/>
      <c r="W1154" s="103"/>
      <c r="Y1154" s="103"/>
      <c r="AF1154" s="103"/>
    </row>
    <row r="1155" spans="4:32" x14ac:dyDescent="0.3">
      <c r="D1155" s="31"/>
      <c r="E1155" s="103"/>
      <c r="F1155" s="103"/>
      <c r="M1155" s="103"/>
      <c r="O1155" s="103"/>
      <c r="P1155" s="103"/>
      <c r="Q1155" s="127"/>
      <c r="R1155" s="103"/>
      <c r="S1155" s="127"/>
      <c r="T1155" s="127"/>
      <c r="U1155" s="127"/>
      <c r="V1155" s="127"/>
      <c r="W1155" s="103"/>
      <c r="Y1155" s="103"/>
      <c r="AF1155" s="103"/>
    </row>
    <row r="1156" spans="4:32" x14ac:dyDescent="0.3">
      <c r="D1156" s="31"/>
      <c r="E1156" s="103"/>
      <c r="F1156" s="103"/>
      <c r="M1156" s="103"/>
      <c r="O1156" s="103"/>
      <c r="P1156" s="103"/>
      <c r="Q1156" s="127"/>
      <c r="R1156" s="103"/>
      <c r="S1156" s="127"/>
      <c r="T1156" s="127"/>
      <c r="U1156" s="127"/>
      <c r="V1156" s="127"/>
      <c r="W1156" s="103"/>
      <c r="Y1156" s="103"/>
      <c r="AF1156" s="103"/>
    </row>
    <row r="1157" spans="4:32" x14ac:dyDescent="0.3">
      <c r="D1157" s="31"/>
      <c r="E1157" s="103"/>
      <c r="F1157" s="103"/>
      <c r="M1157" s="103"/>
      <c r="O1157" s="103"/>
      <c r="P1157" s="103"/>
      <c r="Q1157" s="127"/>
      <c r="R1157" s="103"/>
      <c r="S1157" s="127"/>
      <c r="T1157" s="127"/>
      <c r="U1157" s="127"/>
      <c r="V1157" s="127"/>
      <c r="W1157" s="103"/>
      <c r="Y1157" s="103"/>
      <c r="AF1157" s="103"/>
    </row>
    <row r="1158" spans="4:32" x14ac:dyDescent="0.3">
      <c r="D1158" s="31"/>
      <c r="E1158" s="103"/>
      <c r="F1158" s="103"/>
      <c r="M1158" s="103"/>
      <c r="O1158" s="103"/>
      <c r="P1158" s="103"/>
      <c r="Q1158" s="127"/>
      <c r="R1158" s="103"/>
      <c r="S1158" s="127"/>
      <c r="T1158" s="127"/>
      <c r="U1158" s="127"/>
      <c r="V1158" s="127"/>
      <c r="W1158" s="103"/>
      <c r="Y1158" s="103"/>
      <c r="AF1158" s="103"/>
    </row>
    <row r="1159" spans="4:32" x14ac:dyDescent="0.3">
      <c r="D1159" s="31"/>
      <c r="E1159" s="103"/>
      <c r="F1159" s="103"/>
      <c r="M1159" s="103"/>
      <c r="O1159" s="103"/>
      <c r="P1159" s="103"/>
      <c r="Q1159" s="127"/>
      <c r="R1159" s="103"/>
      <c r="S1159" s="127"/>
      <c r="T1159" s="127"/>
      <c r="U1159" s="127"/>
      <c r="V1159" s="127"/>
      <c r="W1159" s="103"/>
      <c r="Y1159" s="103"/>
      <c r="AF1159" s="103"/>
    </row>
    <row r="1160" spans="4:32" x14ac:dyDescent="0.3">
      <c r="D1160" s="31"/>
      <c r="E1160" s="103"/>
      <c r="F1160" s="103"/>
      <c r="M1160" s="103"/>
      <c r="O1160" s="103"/>
      <c r="P1160" s="103"/>
      <c r="Q1160" s="127"/>
      <c r="R1160" s="103"/>
      <c r="S1160" s="127"/>
      <c r="T1160" s="127"/>
      <c r="U1160" s="127"/>
      <c r="V1160" s="127"/>
      <c r="W1160" s="103"/>
      <c r="Y1160" s="103"/>
      <c r="AF1160" s="103"/>
    </row>
    <row r="1161" spans="4:32" x14ac:dyDescent="0.3">
      <c r="D1161" s="31"/>
      <c r="E1161" s="103"/>
      <c r="F1161" s="103"/>
      <c r="M1161" s="103"/>
      <c r="O1161" s="103"/>
      <c r="P1161" s="103"/>
      <c r="Q1161" s="127"/>
      <c r="R1161" s="103"/>
      <c r="S1161" s="127"/>
      <c r="T1161" s="127"/>
      <c r="U1161" s="127"/>
      <c r="V1161" s="127"/>
      <c r="W1161" s="103"/>
      <c r="Y1161" s="103"/>
      <c r="AF1161" s="103"/>
    </row>
    <row r="1162" spans="4:32" x14ac:dyDescent="0.3">
      <c r="D1162" s="31"/>
      <c r="E1162" s="103"/>
      <c r="F1162" s="103"/>
      <c r="M1162" s="103"/>
      <c r="O1162" s="103"/>
      <c r="P1162" s="103"/>
      <c r="Q1162" s="127"/>
      <c r="R1162" s="103"/>
      <c r="S1162" s="127"/>
      <c r="T1162" s="127"/>
      <c r="U1162" s="127"/>
      <c r="V1162" s="127"/>
      <c r="W1162" s="103"/>
      <c r="Y1162" s="103"/>
      <c r="AF1162" s="103"/>
    </row>
    <row r="1163" spans="4:32" x14ac:dyDescent="0.3">
      <c r="D1163" s="31"/>
      <c r="E1163" s="103"/>
      <c r="F1163" s="103"/>
      <c r="M1163" s="103"/>
      <c r="O1163" s="103"/>
      <c r="P1163" s="103"/>
      <c r="Q1163" s="127"/>
      <c r="R1163" s="103"/>
      <c r="S1163" s="127"/>
      <c r="T1163" s="127"/>
      <c r="U1163" s="127"/>
      <c r="V1163" s="127"/>
      <c r="W1163" s="103"/>
      <c r="Y1163" s="103"/>
      <c r="AF1163" s="103"/>
    </row>
    <row r="1164" spans="4:32" x14ac:dyDescent="0.3">
      <c r="D1164" s="31"/>
      <c r="E1164" s="103"/>
      <c r="F1164" s="103"/>
      <c r="M1164" s="103"/>
      <c r="O1164" s="103"/>
      <c r="P1164" s="103"/>
      <c r="Q1164" s="127"/>
      <c r="R1164" s="103"/>
      <c r="S1164" s="127"/>
      <c r="T1164" s="127"/>
      <c r="U1164" s="127"/>
      <c r="V1164" s="127"/>
      <c r="W1164" s="103"/>
      <c r="Y1164" s="103"/>
      <c r="AF1164" s="103"/>
    </row>
    <row r="1165" spans="4:32" x14ac:dyDescent="0.3">
      <c r="D1165" s="31"/>
      <c r="E1165" s="103"/>
      <c r="F1165" s="103"/>
      <c r="M1165" s="103"/>
      <c r="O1165" s="103"/>
      <c r="P1165" s="103"/>
      <c r="Q1165" s="127"/>
      <c r="R1165" s="103"/>
      <c r="S1165" s="127"/>
      <c r="T1165" s="127"/>
      <c r="U1165" s="127"/>
      <c r="V1165" s="127"/>
      <c r="W1165" s="103"/>
      <c r="Y1165" s="103"/>
      <c r="AF1165" s="103"/>
    </row>
    <row r="1166" spans="4:32" x14ac:dyDescent="0.3">
      <c r="D1166" s="31"/>
      <c r="E1166" s="103"/>
      <c r="F1166" s="103"/>
      <c r="M1166" s="103"/>
      <c r="O1166" s="103"/>
      <c r="P1166" s="103"/>
      <c r="Q1166" s="127"/>
      <c r="R1166" s="103"/>
      <c r="S1166" s="127"/>
      <c r="T1166" s="127"/>
      <c r="U1166" s="127"/>
      <c r="V1166" s="127"/>
      <c r="W1166" s="103"/>
      <c r="Y1166" s="103"/>
      <c r="AF1166" s="103"/>
    </row>
    <row r="1167" spans="4:32" x14ac:dyDescent="0.3">
      <c r="D1167" s="31"/>
      <c r="E1167" s="103"/>
      <c r="F1167" s="103"/>
      <c r="M1167" s="103"/>
      <c r="O1167" s="103"/>
      <c r="P1167" s="103"/>
      <c r="Q1167" s="127"/>
      <c r="R1167" s="103"/>
      <c r="S1167" s="127"/>
      <c r="T1167" s="127"/>
      <c r="U1167" s="127"/>
      <c r="V1167" s="127"/>
      <c r="W1167" s="103"/>
      <c r="Y1167" s="103"/>
      <c r="AF1167" s="103"/>
    </row>
    <row r="1168" spans="4:32" x14ac:dyDescent="0.3">
      <c r="D1168" s="31"/>
      <c r="E1168" s="103"/>
      <c r="F1168" s="103"/>
      <c r="M1168" s="103"/>
      <c r="O1168" s="103"/>
      <c r="P1168" s="103"/>
      <c r="Q1168" s="127"/>
      <c r="R1168" s="103"/>
      <c r="S1168" s="127"/>
      <c r="T1168" s="127"/>
      <c r="U1168" s="127"/>
      <c r="V1168" s="127"/>
      <c r="W1168" s="103"/>
      <c r="Y1168" s="103"/>
      <c r="AF1168" s="103"/>
    </row>
    <row r="1169" spans="4:32" x14ac:dyDescent="0.3">
      <c r="D1169" s="31"/>
      <c r="E1169" s="103"/>
      <c r="F1169" s="103"/>
      <c r="M1169" s="103"/>
      <c r="O1169" s="103"/>
      <c r="P1169" s="103"/>
      <c r="Q1169" s="127"/>
      <c r="R1169" s="103"/>
      <c r="S1169" s="127"/>
      <c r="T1169" s="127"/>
      <c r="U1169" s="127"/>
      <c r="V1169" s="127"/>
      <c r="W1169" s="103"/>
      <c r="Y1169" s="103"/>
      <c r="AF1169" s="103"/>
    </row>
    <row r="1170" spans="4:32" x14ac:dyDescent="0.3">
      <c r="D1170" s="31"/>
      <c r="E1170" s="103"/>
      <c r="F1170" s="103"/>
      <c r="M1170" s="103"/>
      <c r="O1170" s="103"/>
      <c r="P1170" s="103"/>
      <c r="Q1170" s="127"/>
      <c r="R1170" s="103"/>
      <c r="S1170" s="127"/>
      <c r="T1170" s="127"/>
      <c r="U1170" s="127"/>
      <c r="V1170" s="127"/>
      <c r="W1170" s="103"/>
      <c r="Y1170" s="103"/>
      <c r="AF1170" s="103"/>
    </row>
    <row r="1171" spans="4:32" x14ac:dyDescent="0.3">
      <c r="D1171" s="31"/>
      <c r="E1171" s="103"/>
      <c r="F1171" s="103"/>
      <c r="M1171" s="103"/>
      <c r="O1171" s="103"/>
      <c r="P1171" s="103"/>
      <c r="Q1171" s="127"/>
      <c r="R1171" s="103"/>
      <c r="S1171" s="127"/>
      <c r="T1171" s="127"/>
      <c r="U1171" s="127"/>
      <c r="V1171" s="127"/>
      <c r="W1171" s="103"/>
      <c r="Y1171" s="103"/>
      <c r="AF1171" s="103"/>
    </row>
    <row r="1172" spans="4:32" x14ac:dyDescent="0.3">
      <c r="D1172" s="31"/>
      <c r="E1172" s="103"/>
      <c r="F1172" s="103"/>
      <c r="M1172" s="103"/>
      <c r="O1172" s="103"/>
      <c r="P1172" s="103"/>
      <c r="Q1172" s="127"/>
      <c r="R1172" s="103"/>
      <c r="S1172" s="127"/>
      <c r="T1172" s="127"/>
      <c r="U1172" s="127"/>
      <c r="V1172" s="127"/>
      <c r="W1172" s="103"/>
      <c r="Y1172" s="103"/>
      <c r="AF1172" s="103"/>
    </row>
    <row r="1173" spans="4:32" x14ac:dyDescent="0.3">
      <c r="D1173" s="31"/>
      <c r="E1173" s="103"/>
      <c r="F1173" s="103"/>
      <c r="M1173" s="103"/>
      <c r="O1173" s="103"/>
      <c r="P1173" s="103"/>
      <c r="Q1173" s="127"/>
      <c r="R1173" s="103"/>
      <c r="S1173" s="127"/>
      <c r="T1173" s="127"/>
      <c r="U1173" s="127"/>
      <c r="V1173" s="127"/>
      <c r="W1173" s="103"/>
      <c r="Y1173" s="103"/>
      <c r="AF1173" s="103"/>
    </row>
    <row r="1174" spans="4:32" x14ac:dyDescent="0.3">
      <c r="D1174" s="31"/>
      <c r="E1174" s="103"/>
      <c r="F1174" s="103"/>
      <c r="M1174" s="103"/>
      <c r="O1174" s="103"/>
      <c r="P1174" s="103"/>
      <c r="Q1174" s="127"/>
      <c r="R1174" s="103"/>
      <c r="S1174" s="127"/>
      <c r="T1174" s="127"/>
      <c r="U1174" s="127"/>
      <c r="V1174" s="127"/>
      <c r="W1174" s="103"/>
      <c r="Y1174" s="103"/>
      <c r="AF1174" s="103"/>
    </row>
    <row r="1175" spans="4:32" x14ac:dyDescent="0.3">
      <c r="D1175" s="31"/>
      <c r="E1175" s="103"/>
      <c r="F1175" s="103"/>
      <c r="M1175" s="103"/>
      <c r="O1175" s="103"/>
      <c r="P1175" s="103"/>
      <c r="Q1175" s="127"/>
      <c r="R1175" s="103"/>
      <c r="S1175" s="127"/>
      <c r="T1175" s="127"/>
      <c r="U1175" s="127"/>
      <c r="V1175" s="127"/>
      <c r="W1175" s="103"/>
      <c r="Y1175" s="103"/>
      <c r="AF1175" s="103"/>
    </row>
    <row r="1176" spans="4:32" x14ac:dyDescent="0.3">
      <c r="D1176" s="31"/>
      <c r="E1176" s="103"/>
      <c r="F1176" s="103"/>
      <c r="M1176" s="103"/>
      <c r="O1176" s="103"/>
      <c r="P1176" s="103"/>
      <c r="Q1176" s="127"/>
      <c r="R1176" s="103"/>
      <c r="S1176" s="127"/>
      <c r="T1176" s="127"/>
      <c r="U1176" s="127"/>
      <c r="V1176" s="127"/>
      <c r="W1176" s="103"/>
      <c r="Y1176" s="103"/>
      <c r="AF1176" s="103"/>
    </row>
    <row r="1177" spans="4:32" x14ac:dyDescent="0.3">
      <c r="D1177" s="31"/>
      <c r="E1177" s="103"/>
      <c r="F1177" s="103"/>
      <c r="M1177" s="103"/>
      <c r="O1177" s="103"/>
      <c r="P1177" s="103"/>
      <c r="Q1177" s="127"/>
      <c r="R1177" s="103"/>
      <c r="S1177" s="127"/>
      <c r="T1177" s="127"/>
      <c r="U1177" s="127"/>
      <c r="V1177" s="127"/>
      <c r="W1177" s="103"/>
      <c r="Y1177" s="103"/>
      <c r="AF1177" s="103"/>
    </row>
    <row r="1178" spans="4:32" x14ac:dyDescent="0.3">
      <c r="D1178" s="31"/>
      <c r="E1178" s="103"/>
      <c r="F1178" s="103"/>
      <c r="M1178" s="103"/>
      <c r="O1178" s="103"/>
      <c r="P1178" s="103"/>
      <c r="Q1178" s="127"/>
      <c r="R1178" s="103"/>
      <c r="S1178" s="127"/>
      <c r="T1178" s="127"/>
      <c r="U1178" s="127"/>
      <c r="V1178" s="127"/>
      <c r="W1178" s="103"/>
      <c r="Y1178" s="103"/>
      <c r="AF1178" s="103"/>
    </row>
    <row r="1179" spans="4:32" x14ac:dyDescent="0.3">
      <c r="D1179" s="31"/>
      <c r="E1179" s="103"/>
      <c r="F1179" s="103"/>
      <c r="M1179" s="103"/>
      <c r="O1179" s="103"/>
      <c r="P1179" s="103"/>
      <c r="Q1179" s="127"/>
      <c r="R1179" s="103"/>
      <c r="S1179" s="127"/>
      <c r="T1179" s="127"/>
      <c r="U1179" s="127"/>
      <c r="V1179" s="127"/>
      <c r="W1179" s="103"/>
      <c r="Y1179" s="103"/>
      <c r="AF1179" s="103"/>
    </row>
    <row r="1180" spans="4:32" x14ac:dyDescent="0.3">
      <c r="D1180" s="31"/>
      <c r="E1180" s="103"/>
      <c r="F1180" s="103"/>
      <c r="M1180" s="103"/>
      <c r="O1180" s="103"/>
      <c r="P1180" s="103"/>
      <c r="Q1180" s="127"/>
      <c r="R1180" s="103"/>
      <c r="S1180" s="127"/>
      <c r="T1180" s="127"/>
      <c r="U1180" s="127"/>
      <c r="V1180" s="127"/>
      <c r="W1180" s="103"/>
      <c r="Y1180" s="103"/>
      <c r="AF1180" s="103"/>
    </row>
    <row r="1181" spans="4:32" x14ac:dyDescent="0.3">
      <c r="D1181" s="31"/>
      <c r="E1181" s="103"/>
      <c r="F1181" s="103"/>
      <c r="M1181" s="103"/>
      <c r="O1181" s="103"/>
      <c r="P1181" s="103"/>
      <c r="Q1181" s="127"/>
      <c r="R1181" s="103"/>
      <c r="S1181" s="127"/>
      <c r="T1181" s="127"/>
      <c r="U1181" s="127"/>
      <c r="V1181" s="127"/>
      <c r="W1181" s="103"/>
      <c r="Y1181" s="103"/>
      <c r="AF1181" s="103"/>
    </row>
    <row r="1182" spans="4:32" x14ac:dyDescent="0.3">
      <c r="D1182" s="31"/>
      <c r="E1182" s="103"/>
      <c r="F1182" s="103"/>
      <c r="M1182" s="103"/>
      <c r="O1182" s="103"/>
      <c r="P1182" s="103"/>
      <c r="Q1182" s="127"/>
      <c r="R1182" s="103"/>
      <c r="S1182" s="127"/>
      <c r="T1182" s="127"/>
      <c r="U1182" s="127"/>
      <c r="V1182" s="127"/>
      <c r="W1182" s="103"/>
      <c r="Y1182" s="103"/>
      <c r="AF1182" s="103"/>
    </row>
    <row r="1183" spans="4:32" x14ac:dyDescent="0.3">
      <c r="D1183" s="31"/>
      <c r="E1183" s="103"/>
      <c r="F1183" s="103"/>
      <c r="M1183" s="103"/>
      <c r="O1183" s="103"/>
      <c r="P1183" s="103"/>
      <c r="Q1183" s="127"/>
      <c r="R1183" s="103"/>
      <c r="S1183" s="127"/>
      <c r="T1183" s="127"/>
      <c r="U1183" s="127"/>
      <c r="V1183" s="127"/>
      <c r="W1183" s="103"/>
      <c r="Y1183" s="103"/>
      <c r="AF1183" s="103"/>
    </row>
    <row r="1184" spans="4:32" x14ac:dyDescent="0.3">
      <c r="D1184" s="31"/>
      <c r="E1184" s="103"/>
      <c r="F1184" s="103"/>
      <c r="M1184" s="103"/>
      <c r="O1184" s="103"/>
      <c r="P1184" s="103"/>
      <c r="Q1184" s="127"/>
      <c r="R1184" s="103"/>
      <c r="S1184" s="127"/>
      <c r="T1184" s="127"/>
      <c r="U1184" s="127"/>
      <c r="V1184" s="127"/>
      <c r="W1184" s="103"/>
      <c r="Y1184" s="103"/>
      <c r="AF1184" s="103"/>
    </row>
    <row r="1185" spans="4:32" x14ac:dyDescent="0.3">
      <c r="D1185" s="31"/>
      <c r="E1185" s="103"/>
      <c r="F1185" s="103"/>
      <c r="M1185" s="103"/>
      <c r="O1185" s="103"/>
      <c r="P1185" s="103"/>
      <c r="Q1185" s="127"/>
      <c r="R1185" s="103"/>
      <c r="S1185" s="127"/>
      <c r="T1185" s="127"/>
      <c r="U1185" s="127"/>
      <c r="V1185" s="127"/>
      <c r="W1185" s="103"/>
      <c r="Y1185" s="103"/>
      <c r="AF1185" s="103"/>
    </row>
    <row r="1186" spans="4:32" x14ac:dyDescent="0.3">
      <c r="D1186" s="31"/>
      <c r="E1186" s="103"/>
      <c r="F1186" s="103"/>
      <c r="M1186" s="103"/>
      <c r="O1186" s="103"/>
      <c r="P1186" s="103"/>
      <c r="Q1186" s="127"/>
      <c r="R1186" s="103"/>
      <c r="S1186" s="127"/>
      <c r="T1186" s="127"/>
      <c r="U1186" s="127"/>
      <c r="V1186" s="127"/>
      <c r="W1186" s="103"/>
      <c r="Y1186" s="103"/>
      <c r="AF1186" s="103"/>
    </row>
    <row r="1187" spans="4:32" x14ac:dyDescent="0.3">
      <c r="D1187" s="31"/>
      <c r="E1187" s="103"/>
      <c r="F1187" s="103"/>
      <c r="M1187" s="103"/>
      <c r="O1187" s="103"/>
      <c r="P1187" s="103"/>
      <c r="Q1187" s="127"/>
      <c r="R1187" s="103"/>
      <c r="S1187" s="127"/>
      <c r="T1187" s="127"/>
      <c r="U1187" s="127"/>
      <c r="V1187" s="127"/>
      <c r="W1187" s="103"/>
      <c r="Y1187" s="103"/>
      <c r="AF1187" s="103"/>
    </row>
    <row r="1188" spans="4:32" x14ac:dyDescent="0.3">
      <c r="D1188" s="31"/>
      <c r="E1188" s="103"/>
      <c r="F1188" s="103"/>
      <c r="M1188" s="103"/>
      <c r="O1188" s="103"/>
      <c r="P1188" s="103"/>
      <c r="Q1188" s="127"/>
      <c r="R1188" s="103"/>
      <c r="S1188" s="127"/>
      <c r="T1188" s="127"/>
      <c r="U1188" s="127"/>
      <c r="V1188" s="127"/>
      <c r="W1188" s="103"/>
      <c r="Y1188" s="103"/>
      <c r="AF1188" s="103"/>
    </row>
    <row r="1189" spans="4:32" x14ac:dyDescent="0.3">
      <c r="D1189" s="31"/>
      <c r="E1189" s="103"/>
      <c r="F1189" s="103"/>
      <c r="M1189" s="103"/>
      <c r="O1189" s="103"/>
      <c r="P1189" s="103"/>
      <c r="Q1189" s="127"/>
      <c r="R1189" s="103"/>
      <c r="S1189" s="127"/>
      <c r="T1189" s="127"/>
      <c r="U1189" s="127"/>
      <c r="V1189" s="127"/>
      <c r="W1189" s="103"/>
      <c r="Y1189" s="103"/>
      <c r="AF1189" s="103"/>
    </row>
    <row r="1190" spans="4:32" x14ac:dyDescent="0.3">
      <c r="D1190" s="31"/>
      <c r="E1190" s="103"/>
      <c r="F1190" s="103"/>
      <c r="M1190" s="103"/>
      <c r="O1190" s="103"/>
      <c r="P1190" s="103"/>
      <c r="Q1190" s="127"/>
      <c r="R1190" s="103"/>
      <c r="S1190" s="127"/>
      <c r="T1190" s="127"/>
      <c r="U1190" s="127"/>
      <c r="V1190" s="127"/>
      <c r="W1190" s="103"/>
      <c r="Y1190" s="103"/>
      <c r="AF1190" s="103"/>
    </row>
    <row r="1191" spans="4:32" x14ac:dyDescent="0.3">
      <c r="D1191" s="31"/>
      <c r="E1191" s="103"/>
      <c r="F1191" s="103"/>
      <c r="M1191" s="103"/>
      <c r="O1191" s="103"/>
      <c r="P1191" s="103"/>
      <c r="Q1191" s="127"/>
      <c r="R1191" s="103"/>
      <c r="S1191" s="127"/>
      <c r="T1191" s="127"/>
      <c r="U1191" s="127"/>
      <c r="V1191" s="127"/>
      <c r="W1191" s="103"/>
      <c r="Y1191" s="103"/>
      <c r="AF1191" s="103"/>
    </row>
    <row r="1192" spans="4:32" x14ac:dyDescent="0.3">
      <c r="D1192" s="31"/>
      <c r="E1192" s="103"/>
      <c r="F1192" s="103"/>
      <c r="M1192" s="103"/>
      <c r="O1192" s="103"/>
      <c r="P1192" s="103"/>
      <c r="Q1192" s="127"/>
      <c r="R1192" s="103"/>
      <c r="S1192" s="127"/>
      <c r="T1192" s="127"/>
      <c r="U1192" s="127"/>
      <c r="V1192" s="127"/>
      <c r="W1192" s="103"/>
      <c r="Y1192" s="103"/>
      <c r="AF1192" s="103"/>
    </row>
    <row r="1193" spans="4:32" x14ac:dyDescent="0.3">
      <c r="D1193" s="31"/>
      <c r="E1193" s="103"/>
      <c r="F1193" s="103"/>
      <c r="M1193" s="103"/>
      <c r="O1193" s="103"/>
      <c r="P1193" s="103"/>
      <c r="Q1193" s="127"/>
      <c r="R1193" s="103"/>
      <c r="S1193" s="127"/>
      <c r="T1193" s="127"/>
      <c r="U1193" s="127"/>
      <c r="V1193" s="127"/>
      <c r="W1193" s="103"/>
      <c r="Y1193" s="103"/>
      <c r="AF1193" s="103"/>
    </row>
    <row r="1194" spans="4:32" x14ac:dyDescent="0.3">
      <c r="D1194" s="31"/>
      <c r="E1194" s="103"/>
      <c r="F1194" s="103"/>
      <c r="M1194" s="103"/>
      <c r="O1194" s="103"/>
      <c r="P1194" s="103"/>
      <c r="Q1194" s="127"/>
      <c r="R1194" s="103"/>
      <c r="S1194" s="127"/>
      <c r="T1194" s="127"/>
      <c r="U1194" s="127"/>
      <c r="V1194" s="127"/>
      <c r="W1194" s="103"/>
      <c r="Y1194" s="103"/>
      <c r="AF1194" s="103"/>
    </row>
    <row r="1195" spans="4:32" x14ac:dyDescent="0.3">
      <c r="D1195" s="31"/>
      <c r="E1195" s="103"/>
      <c r="F1195" s="103"/>
      <c r="M1195" s="103"/>
      <c r="O1195" s="103"/>
      <c r="P1195" s="103"/>
      <c r="Q1195" s="127"/>
      <c r="R1195" s="103"/>
      <c r="S1195" s="127"/>
      <c r="T1195" s="127"/>
      <c r="U1195" s="127"/>
      <c r="V1195" s="127"/>
      <c r="W1195" s="103"/>
      <c r="Y1195" s="103"/>
      <c r="AF1195" s="103"/>
    </row>
    <row r="1196" spans="4:32" x14ac:dyDescent="0.3">
      <c r="D1196" s="31"/>
      <c r="E1196" s="103"/>
      <c r="F1196" s="103"/>
      <c r="M1196" s="103"/>
      <c r="O1196" s="103"/>
      <c r="P1196" s="103"/>
      <c r="Q1196" s="127"/>
      <c r="R1196" s="103"/>
      <c r="S1196" s="127"/>
      <c r="T1196" s="127"/>
      <c r="U1196" s="127"/>
      <c r="V1196" s="127"/>
      <c r="W1196" s="103"/>
      <c r="Y1196" s="103"/>
      <c r="AF1196" s="103"/>
    </row>
    <row r="1197" spans="4:32" x14ac:dyDescent="0.3">
      <c r="D1197" s="31"/>
      <c r="E1197" s="103"/>
      <c r="F1197" s="103"/>
      <c r="M1197" s="103"/>
      <c r="O1197" s="103"/>
      <c r="P1197" s="103"/>
      <c r="Q1197" s="127"/>
      <c r="R1197" s="103"/>
      <c r="S1197" s="127"/>
      <c r="T1197" s="127"/>
      <c r="U1197" s="127"/>
      <c r="V1197" s="127"/>
      <c r="W1197" s="103"/>
      <c r="Y1197" s="103"/>
      <c r="AF1197" s="103"/>
    </row>
    <row r="1198" spans="4:32" x14ac:dyDescent="0.3">
      <c r="D1198" s="31"/>
      <c r="E1198" s="103"/>
      <c r="F1198" s="103"/>
      <c r="M1198" s="103"/>
      <c r="O1198" s="103"/>
      <c r="P1198" s="103"/>
      <c r="Q1198" s="127"/>
      <c r="R1198" s="103"/>
      <c r="S1198" s="127"/>
      <c r="T1198" s="127"/>
      <c r="U1198" s="127"/>
      <c r="V1198" s="127"/>
      <c r="W1198" s="103"/>
      <c r="Y1198" s="103"/>
      <c r="AF1198" s="103"/>
    </row>
    <row r="1199" spans="4:32" x14ac:dyDescent="0.3">
      <c r="D1199" s="31"/>
      <c r="E1199" s="103"/>
      <c r="F1199" s="103"/>
      <c r="M1199" s="103"/>
      <c r="O1199" s="103"/>
      <c r="P1199" s="103"/>
      <c r="Q1199" s="127"/>
      <c r="R1199" s="103"/>
      <c r="S1199" s="127"/>
      <c r="T1199" s="127"/>
      <c r="U1199" s="127"/>
      <c r="V1199" s="127"/>
      <c r="W1199" s="103"/>
      <c r="Y1199" s="103"/>
      <c r="AF1199" s="103"/>
    </row>
    <row r="1200" spans="4:32" x14ac:dyDescent="0.3">
      <c r="D1200" s="31"/>
      <c r="E1200" s="103"/>
      <c r="F1200" s="103"/>
      <c r="M1200" s="103"/>
      <c r="O1200" s="103"/>
      <c r="P1200" s="103"/>
      <c r="Q1200" s="127"/>
      <c r="R1200" s="103"/>
      <c r="S1200" s="127"/>
      <c r="T1200" s="127"/>
      <c r="U1200" s="127"/>
      <c r="V1200" s="127"/>
      <c r="W1200" s="103"/>
      <c r="Y1200" s="103"/>
      <c r="AF1200" s="103"/>
    </row>
    <row r="1201" spans="4:32" x14ac:dyDescent="0.3">
      <c r="D1201" s="31"/>
      <c r="E1201" s="103"/>
      <c r="F1201" s="103"/>
      <c r="M1201" s="103"/>
      <c r="O1201" s="103"/>
      <c r="P1201" s="103"/>
      <c r="Q1201" s="127"/>
      <c r="R1201" s="103"/>
      <c r="S1201" s="127"/>
      <c r="T1201" s="127"/>
      <c r="U1201" s="127"/>
      <c r="V1201" s="127"/>
      <c r="W1201" s="103"/>
      <c r="Y1201" s="103"/>
      <c r="AF1201" s="103"/>
    </row>
    <row r="1202" spans="4:32" x14ac:dyDescent="0.3">
      <c r="D1202" s="31"/>
      <c r="E1202" s="103"/>
      <c r="F1202" s="103"/>
      <c r="M1202" s="103"/>
      <c r="O1202" s="103"/>
      <c r="P1202" s="103"/>
      <c r="Q1202" s="127"/>
      <c r="R1202" s="103"/>
      <c r="S1202" s="127"/>
      <c r="T1202" s="127"/>
      <c r="U1202" s="127"/>
      <c r="V1202" s="127"/>
      <c r="W1202" s="103"/>
      <c r="Y1202" s="103"/>
      <c r="AF1202" s="103"/>
    </row>
    <row r="1203" spans="4:32" x14ac:dyDescent="0.3">
      <c r="D1203" s="31"/>
      <c r="E1203" s="103"/>
      <c r="F1203" s="103"/>
      <c r="M1203" s="103"/>
      <c r="O1203" s="103"/>
      <c r="P1203" s="103"/>
      <c r="Q1203" s="127"/>
      <c r="R1203" s="103"/>
      <c r="S1203" s="127"/>
      <c r="T1203" s="127"/>
      <c r="U1203" s="127"/>
      <c r="V1203" s="127"/>
      <c r="W1203" s="103"/>
      <c r="Y1203" s="103"/>
      <c r="AF1203" s="103"/>
    </row>
    <row r="1204" spans="4:32" x14ac:dyDescent="0.3">
      <c r="D1204" s="31"/>
      <c r="E1204" s="103"/>
      <c r="F1204" s="103"/>
      <c r="M1204" s="103"/>
      <c r="O1204" s="103"/>
      <c r="P1204" s="103"/>
      <c r="Q1204" s="127"/>
      <c r="R1204" s="103"/>
      <c r="S1204" s="127"/>
      <c r="T1204" s="127"/>
      <c r="U1204" s="127"/>
      <c r="V1204" s="127"/>
      <c r="W1204" s="103"/>
      <c r="Y1204" s="103"/>
      <c r="AF1204" s="103"/>
    </row>
    <row r="1205" spans="4:32" x14ac:dyDescent="0.3">
      <c r="D1205" s="31"/>
      <c r="E1205" s="103"/>
      <c r="F1205" s="103"/>
      <c r="M1205" s="103"/>
      <c r="O1205" s="103"/>
      <c r="P1205" s="103"/>
      <c r="Q1205" s="127"/>
      <c r="R1205" s="103"/>
      <c r="S1205" s="127"/>
      <c r="T1205" s="127"/>
      <c r="U1205" s="127"/>
      <c r="V1205" s="127"/>
      <c r="W1205" s="103"/>
      <c r="Y1205" s="103"/>
      <c r="AF1205" s="103"/>
    </row>
    <row r="1206" spans="4:32" x14ac:dyDescent="0.3">
      <c r="D1206" s="31"/>
      <c r="E1206" s="103"/>
      <c r="F1206" s="103"/>
      <c r="M1206" s="103"/>
      <c r="O1206" s="103"/>
      <c r="P1206" s="103"/>
      <c r="Q1206" s="127"/>
      <c r="R1206" s="103"/>
      <c r="S1206" s="127"/>
      <c r="T1206" s="127"/>
      <c r="U1206" s="127"/>
      <c r="V1206" s="127"/>
      <c r="W1206" s="103"/>
      <c r="Y1206" s="103"/>
      <c r="AF1206" s="103"/>
    </row>
    <row r="1207" spans="4:32" x14ac:dyDescent="0.3">
      <c r="D1207" s="31"/>
      <c r="E1207" s="103"/>
      <c r="F1207" s="103"/>
      <c r="M1207" s="103"/>
      <c r="O1207" s="103"/>
      <c r="P1207" s="103"/>
      <c r="Q1207" s="127"/>
      <c r="R1207" s="103"/>
      <c r="S1207" s="127"/>
      <c r="T1207" s="127"/>
      <c r="U1207" s="127"/>
      <c r="V1207" s="127"/>
      <c r="W1207" s="103"/>
      <c r="Y1207" s="103"/>
      <c r="AF1207" s="103"/>
    </row>
    <row r="1208" spans="4:32" x14ac:dyDescent="0.3">
      <c r="D1208" s="31"/>
      <c r="E1208" s="103"/>
      <c r="F1208" s="103"/>
      <c r="M1208" s="103"/>
      <c r="O1208" s="103"/>
      <c r="P1208" s="103"/>
      <c r="Q1208" s="127"/>
      <c r="R1208" s="103"/>
      <c r="S1208" s="127"/>
      <c r="T1208" s="127"/>
      <c r="U1208" s="127"/>
      <c r="V1208" s="127"/>
      <c r="W1208" s="103"/>
      <c r="Y1208" s="103"/>
      <c r="AF1208" s="103"/>
    </row>
    <row r="1209" spans="4:32" x14ac:dyDescent="0.3">
      <c r="D1209" s="31"/>
      <c r="E1209" s="103"/>
      <c r="F1209" s="103"/>
      <c r="M1209" s="103"/>
      <c r="O1209" s="103"/>
      <c r="P1209" s="103"/>
      <c r="Q1209" s="127"/>
      <c r="R1209" s="103"/>
      <c r="S1209" s="127"/>
      <c r="T1209" s="127"/>
      <c r="U1209" s="127"/>
      <c r="V1209" s="127"/>
      <c r="W1209" s="103"/>
      <c r="Y1209" s="103"/>
      <c r="AF1209" s="103"/>
    </row>
    <row r="1210" spans="4:32" x14ac:dyDescent="0.3">
      <c r="D1210" s="31"/>
      <c r="E1210" s="103"/>
      <c r="F1210" s="103"/>
      <c r="M1210" s="103"/>
      <c r="O1210" s="103"/>
      <c r="P1210" s="103"/>
      <c r="Q1210" s="127"/>
      <c r="R1210" s="103"/>
      <c r="S1210" s="127"/>
      <c r="T1210" s="127"/>
      <c r="U1210" s="127"/>
      <c r="V1210" s="127"/>
      <c r="W1210" s="103"/>
      <c r="Y1210" s="103"/>
      <c r="AF1210" s="103"/>
    </row>
    <row r="1211" spans="4:32" x14ac:dyDescent="0.3">
      <c r="D1211" s="31"/>
      <c r="E1211" s="103"/>
      <c r="F1211" s="103"/>
      <c r="M1211" s="103"/>
      <c r="O1211" s="103"/>
      <c r="P1211" s="103"/>
      <c r="Q1211" s="127"/>
      <c r="R1211" s="103"/>
      <c r="S1211" s="127"/>
      <c r="T1211" s="127"/>
      <c r="U1211" s="127"/>
      <c r="V1211" s="127"/>
      <c r="W1211" s="103"/>
      <c r="Y1211" s="103"/>
      <c r="AF1211" s="103"/>
    </row>
    <row r="1212" spans="4:32" x14ac:dyDescent="0.3">
      <c r="D1212" s="31"/>
      <c r="E1212" s="103"/>
      <c r="F1212" s="103"/>
      <c r="M1212" s="103"/>
      <c r="O1212" s="103"/>
      <c r="P1212" s="103"/>
      <c r="Q1212" s="127"/>
      <c r="R1212" s="103"/>
      <c r="S1212" s="127"/>
      <c r="T1212" s="127"/>
      <c r="U1212" s="127"/>
      <c r="V1212" s="127"/>
      <c r="W1212" s="103"/>
      <c r="Y1212" s="103"/>
      <c r="AF1212" s="103"/>
    </row>
    <row r="1213" spans="4:32" x14ac:dyDescent="0.3">
      <c r="D1213" s="31"/>
      <c r="E1213" s="103"/>
      <c r="F1213" s="103"/>
      <c r="M1213" s="103"/>
      <c r="O1213" s="103"/>
      <c r="P1213" s="103"/>
      <c r="Q1213" s="127"/>
      <c r="R1213" s="103"/>
      <c r="S1213" s="127"/>
      <c r="T1213" s="127"/>
      <c r="U1213" s="127"/>
      <c r="V1213" s="127"/>
      <c r="W1213" s="103"/>
      <c r="Y1213" s="103"/>
      <c r="AF1213" s="103"/>
    </row>
    <row r="1214" spans="4:32" x14ac:dyDescent="0.3">
      <c r="D1214" s="31"/>
      <c r="E1214" s="103"/>
      <c r="F1214" s="103"/>
      <c r="M1214" s="103"/>
      <c r="O1214" s="103"/>
      <c r="P1214" s="103"/>
      <c r="Q1214" s="127"/>
      <c r="R1214" s="103"/>
      <c r="S1214" s="127"/>
      <c r="T1214" s="127"/>
      <c r="U1214" s="127"/>
      <c r="V1214" s="127"/>
      <c r="W1214" s="103"/>
      <c r="Y1214" s="103"/>
      <c r="AF1214" s="103"/>
    </row>
    <row r="1215" spans="4:32" x14ac:dyDescent="0.3">
      <c r="D1215" s="31"/>
      <c r="E1215" s="103"/>
      <c r="F1215" s="103"/>
      <c r="M1215" s="103"/>
      <c r="O1215" s="103"/>
      <c r="P1215" s="103"/>
      <c r="Q1215" s="127"/>
      <c r="R1215" s="103"/>
      <c r="S1215" s="127"/>
      <c r="T1215" s="127"/>
      <c r="U1215" s="127"/>
      <c r="V1215" s="127"/>
      <c r="W1215" s="103"/>
      <c r="Y1215" s="103"/>
      <c r="AF1215" s="103"/>
    </row>
    <row r="1216" spans="4:32" x14ac:dyDescent="0.3">
      <c r="D1216" s="31"/>
      <c r="E1216" s="103"/>
      <c r="F1216" s="103"/>
      <c r="M1216" s="103"/>
      <c r="O1216" s="103"/>
      <c r="P1216" s="103"/>
      <c r="Q1216" s="127"/>
      <c r="R1216" s="103"/>
      <c r="S1216" s="127"/>
      <c r="T1216" s="127"/>
      <c r="U1216" s="127"/>
      <c r="V1216" s="127"/>
      <c r="W1216" s="103"/>
      <c r="Y1216" s="103"/>
      <c r="AF1216" s="103"/>
    </row>
    <row r="1217" spans="4:32" x14ac:dyDescent="0.3">
      <c r="D1217" s="31"/>
      <c r="E1217" s="103"/>
      <c r="F1217" s="103"/>
      <c r="M1217" s="103"/>
      <c r="O1217" s="103"/>
      <c r="P1217" s="103"/>
      <c r="Q1217" s="127"/>
      <c r="R1217" s="103"/>
      <c r="S1217" s="127"/>
      <c r="T1217" s="127"/>
      <c r="U1217" s="127"/>
      <c r="V1217" s="127"/>
      <c r="W1217" s="103"/>
      <c r="Y1217" s="103"/>
      <c r="AF1217" s="103"/>
    </row>
    <row r="1218" spans="4:32" x14ac:dyDescent="0.3">
      <c r="D1218" s="31"/>
      <c r="E1218" s="103"/>
      <c r="F1218" s="103"/>
      <c r="M1218" s="103"/>
      <c r="O1218" s="103"/>
      <c r="P1218" s="103"/>
      <c r="Q1218" s="127"/>
      <c r="R1218" s="103"/>
      <c r="S1218" s="127"/>
      <c r="T1218" s="127"/>
      <c r="U1218" s="127"/>
      <c r="V1218" s="127"/>
      <c r="W1218" s="103"/>
      <c r="Y1218" s="103"/>
      <c r="AF1218" s="103"/>
    </row>
    <row r="1219" spans="4:32" x14ac:dyDescent="0.3">
      <c r="D1219" s="31"/>
      <c r="E1219" s="103"/>
      <c r="F1219" s="103"/>
      <c r="M1219" s="103"/>
      <c r="O1219" s="103"/>
      <c r="P1219" s="103"/>
      <c r="Q1219" s="127"/>
      <c r="R1219" s="103"/>
      <c r="S1219" s="127"/>
      <c r="T1219" s="127"/>
      <c r="U1219" s="127"/>
      <c r="V1219" s="127"/>
      <c r="W1219" s="103"/>
      <c r="Y1219" s="103"/>
      <c r="AF1219" s="103"/>
    </row>
    <row r="1220" spans="4:32" x14ac:dyDescent="0.3">
      <c r="D1220" s="31"/>
      <c r="E1220" s="103"/>
      <c r="F1220" s="103"/>
      <c r="M1220" s="103"/>
      <c r="O1220" s="103"/>
      <c r="P1220" s="103"/>
      <c r="Q1220" s="127"/>
      <c r="R1220" s="103"/>
      <c r="S1220" s="127"/>
      <c r="T1220" s="127"/>
      <c r="U1220" s="127"/>
      <c r="V1220" s="127"/>
      <c r="W1220" s="103"/>
      <c r="Y1220" s="103"/>
      <c r="AF1220" s="103"/>
    </row>
    <row r="1221" spans="4:32" x14ac:dyDescent="0.3">
      <c r="D1221" s="31"/>
      <c r="E1221" s="103"/>
      <c r="F1221" s="103"/>
      <c r="M1221" s="103"/>
      <c r="O1221" s="103"/>
      <c r="P1221" s="103"/>
      <c r="Q1221" s="127"/>
      <c r="R1221" s="103"/>
      <c r="S1221" s="127"/>
      <c r="T1221" s="127"/>
      <c r="U1221" s="127"/>
      <c r="V1221" s="127"/>
      <c r="W1221" s="103"/>
      <c r="Y1221" s="103"/>
      <c r="AF1221" s="103"/>
    </row>
    <row r="1222" spans="4:32" x14ac:dyDescent="0.3">
      <c r="D1222" s="31"/>
      <c r="E1222" s="103"/>
      <c r="F1222" s="103"/>
      <c r="M1222" s="103"/>
      <c r="O1222" s="103"/>
      <c r="P1222" s="103"/>
      <c r="Q1222" s="127"/>
      <c r="R1222" s="103"/>
      <c r="S1222" s="127"/>
      <c r="T1222" s="127"/>
      <c r="U1222" s="127"/>
      <c r="V1222" s="127"/>
      <c r="W1222" s="103"/>
      <c r="Y1222" s="103"/>
      <c r="AF1222" s="103"/>
    </row>
    <row r="1223" spans="4:32" x14ac:dyDescent="0.3">
      <c r="D1223" s="31"/>
      <c r="E1223" s="103"/>
      <c r="F1223" s="103"/>
      <c r="M1223" s="103"/>
      <c r="O1223" s="103"/>
      <c r="P1223" s="103"/>
      <c r="Q1223" s="127"/>
      <c r="R1223" s="103"/>
      <c r="S1223" s="127"/>
      <c r="T1223" s="127"/>
      <c r="U1223" s="127"/>
      <c r="V1223" s="127"/>
      <c r="W1223" s="103"/>
      <c r="Y1223" s="103"/>
      <c r="AF1223" s="103"/>
    </row>
    <row r="1224" spans="4:32" x14ac:dyDescent="0.3">
      <c r="D1224" s="31"/>
      <c r="E1224" s="103"/>
      <c r="F1224" s="103"/>
      <c r="M1224" s="103"/>
      <c r="O1224" s="103"/>
      <c r="P1224" s="103"/>
      <c r="Q1224" s="127"/>
      <c r="R1224" s="103"/>
      <c r="S1224" s="127"/>
      <c r="T1224" s="127"/>
      <c r="U1224" s="127"/>
      <c r="V1224" s="127"/>
      <c r="W1224" s="103"/>
      <c r="Y1224" s="103"/>
      <c r="AF1224" s="103"/>
    </row>
    <row r="1225" spans="4:32" x14ac:dyDescent="0.3">
      <c r="D1225" s="31"/>
      <c r="E1225" s="103"/>
      <c r="F1225" s="103"/>
      <c r="M1225" s="103"/>
      <c r="O1225" s="103"/>
      <c r="P1225" s="103"/>
      <c r="Q1225" s="127"/>
      <c r="R1225" s="103"/>
      <c r="S1225" s="127"/>
      <c r="T1225" s="127"/>
      <c r="U1225" s="127"/>
      <c r="V1225" s="127"/>
      <c r="W1225" s="103"/>
      <c r="Y1225" s="103"/>
      <c r="AF1225" s="103"/>
    </row>
    <row r="1226" spans="4:32" x14ac:dyDescent="0.3">
      <c r="D1226" s="31"/>
      <c r="E1226" s="103"/>
      <c r="F1226" s="103"/>
      <c r="M1226" s="103"/>
      <c r="O1226" s="103"/>
      <c r="P1226" s="103"/>
      <c r="Q1226" s="127"/>
      <c r="R1226" s="103"/>
      <c r="S1226" s="127"/>
      <c r="T1226" s="127"/>
      <c r="U1226" s="127"/>
      <c r="V1226" s="127"/>
      <c r="W1226" s="103"/>
      <c r="Y1226" s="103"/>
      <c r="AF1226" s="103"/>
    </row>
    <row r="1227" spans="4:32" x14ac:dyDescent="0.3">
      <c r="D1227" s="31"/>
      <c r="E1227" s="103"/>
      <c r="F1227" s="103"/>
      <c r="M1227" s="103"/>
      <c r="O1227" s="103"/>
      <c r="P1227" s="103"/>
      <c r="Q1227" s="127"/>
      <c r="R1227" s="103"/>
      <c r="S1227" s="127"/>
      <c r="T1227" s="127"/>
      <c r="U1227" s="127"/>
      <c r="V1227" s="127"/>
      <c r="W1227" s="103"/>
      <c r="Y1227" s="103"/>
      <c r="AF1227" s="103"/>
    </row>
    <row r="1228" spans="4:32" x14ac:dyDescent="0.3">
      <c r="D1228" s="31"/>
      <c r="E1228" s="103"/>
      <c r="F1228" s="103"/>
      <c r="M1228" s="103"/>
      <c r="O1228" s="103"/>
      <c r="P1228" s="103"/>
      <c r="Q1228" s="127"/>
      <c r="R1228" s="103"/>
      <c r="S1228" s="127"/>
      <c r="T1228" s="127"/>
      <c r="U1228" s="127"/>
      <c r="V1228" s="127"/>
      <c r="W1228" s="103"/>
      <c r="Y1228" s="103"/>
      <c r="AF1228" s="103"/>
    </row>
    <row r="1229" spans="4:32" x14ac:dyDescent="0.3">
      <c r="D1229" s="31"/>
      <c r="E1229" s="103"/>
      <c r="F1229" s="103"/>
      <c r="M1229" s="103"/>
      <c r="O1229" s="103"/>
      <c r="P1229" s="103"/>
      <c r="Q1229" s="127"/>
      <c r="R1229" s="103"/>
      <c r="S1229" s="127"/>
      <c r="T1229" s="127"/>
      <c r="U1229" s="127"/>
      <c r="V1229" s="127"/>
      <c r="W1229" s="103"/>
      <c r="Y1229" s="103"/>
      <c r="AF1229" s="103"/>
    </row>
    <row r="1230" spans="4:32" x14ac:dyDescent="0.3">
      <c r="D1230" s="31"/>
      <c r="E1230" s="103"/>
      <c r="F1230" s="103"/>
      <c r="M1230" s="103"/>
      <c r="O1230" s="103"/>
      <c r="P1230" s="103"/>
      <c r="Q1230" s="127"/>
      <c r="R1230" s="103"/>
      <c r="S1230" s="127"/>
      <c r="T1230" s="127"/>
      <c r="U1230" s="127"/>
      <c r="V1230" s="127"/>
      <c r="W1230" s="103"/>
      <c r="Y1230" s="103"/>
      <c r="AF1230" s="103"/>
    </row>
    <row r="1231" spans="4:32" x14ac:dyDescent="0.3">
      <c r="D1231" s="31"/>
      <c r="E1231" s="103"/>
      <c r="F1231" s="103"/>
      <c r="M1231" s="103"/>
      <c r="O1231" s="103"/>
      <c r="P1231" s="103"/>
      <c r="Q1231" s="127"/>
      <c r="R1231" s="103"/>
      <c r="S1231" s="127"/>
      <c r="T1231" s="127"/>
      <c r="U1231" s="127"/>
      <c r="V1231" s="127"/>
      <c r="W1231" s="103"/>
      <c r="Y1231" s="103"/>
      <c r="AF1231" s="103"/>
    </row>
    <row r="1232" spans="4:32" x14ac:dyDescent="0.3">
      <c r="D1232" s="31"/>
      <c r="E1232" s="103"/>
      <c r="F1232" s="103"/>
      <c r="M1232" s="103"/>
      <c r="O1232" s="103"/>
      <c r="P1232" s="103"/>
      <c r="Q1232" s="127"/>
      <c r="R1232" s="103"/>
      <c r="S1232" s="127"/>
      <c r="T1232" s="127"/>
      <c r="U1232" s="127"/>
      <c r="V1232" s="127"/>
      <c r="W1232" s="103"/>
      <c r="Y1232" s="103"/>
      <c r="AF1232" s="103"/>
    </row>
    <row r="1233" spans="4:32" x14ac:dyDescent="0.3">
      <c r="D1233" s="31"/>
      <c r="E1233" s="103"/>
      <c r="F1233" s="103"/>
      <c r="M1233" s="103"/>
      <c r="O1233" s="103"/>
      <c r="P1233" s="103"/>
      <c r="Q1233" s="127"/>
      <c r="R1233" s="103"/>
      <c r="S1233" s="127"/>
      <c r="T1233" s="127"/>
      <c r="U1233" s="127"/>
      <c r="V1233" s="127"/>
      <c r="W1233" s="103"/>
      <c r="Y1233" s="103"/>
      <c r="AF1233" s="103"/>
    </row>
    <row r="1234" spans="4:32" x14ac:dyDescent="0.3">
      <c r="D1234" s="31"/>
      <c r="E1234" s="103"/>
      <c r="F1234" s="103"/>
      <c r="M1234" s="103"/>
      <c r="O1234" s="103"/>
      <c r="P1234" s="103"/>
      <c r="Q1234" s="127"/>
      <c r="R1234" s="103"/>
      <c r="S1234" s="127"/>
      <c r="T1234" s="127"/>
      <c r="U1234" s="127"/>
      <c r="V1234" s="127"/>
      <c r="W1234" s="103"/>
      <c r="Y1234" s="103"/>
      <c r="AF1234" s="103"/>
    </row>
    <row r="1235" spans="4:32" x14ac:dyDescent="0.3">
      <c r="D1235" s="31"/>
      <c r="E1235" s="103"/>
      <c r="F1235" s="103"/>
      <c r="M1235" s="103"/>
      <c r="O1235" s="103"/>
      <c r="P1235" s="103"/>
      <c r="Q1235" s="127"/>
      <c r="R1235" s="103"/>
      <c r="S1235" s="127"/>
      <c r="T1235" s="127"/>
      <c r="U1235" s="127"/>
      <c r="V1235" s="127"/>
      <c r="W1235" s="103"/>
      <c r="Y1235" s="103"/>
      <c r="AF1235" s="103"/>
    </row>
    <row r="1236" spans="4:32" x14ac:dyDescent="0.3">
      <c r="D1236" s="31"/>
      <c r="E1236" s="103"/>
      <c r="F1236" s="103"/>
      <c r="M1236" s="103"/>
      <c r="O1236" s="103"/>
      <c r="P1236" s="103"/>
      <c r="Q1236" s="127"/>
      <c r="R1236" s="103"/>
      <c r="S1236" s="127"/>
      <c r="T1236" s="127"/>
      <c r="U1236" s="127"/>
      <c r="V1236" s="127"/>
      <c r="W1236" s="103"/>
      <c r="Y1236" s="103"/>
      <c r="AF1236" s="103"/>
    </row>
    <row r="1237" spans="4:32" x14ac:dyDescent="0.3">
      <c r="D1237" s="31"/>
      <c r="E1237" s="103"/>
      <c r="F1237" s="103"/>
      <c r="M1237" s="103"/>
      <c r="O1237" s="103"/>
      <c r="P1237" s="103"/>
      <c r="Q1237" s="127"/>
      <c r="R1237" s="103"/>
      <c r="S1237" s="127"/>
      <c r="T1237" s="127"/>
      <c r="U1237" s="127"/>
      <c r="V1237" s="127"/>
      <c r="W1237" s="103"/>
      <c r="Y1237" s="103"/>
      <c r="AF1237" s="103"/>
    </row>
    <row r="1238" spans="4:32" x14ac:dyDescent="0.3">
      <c r="D1238" s="31"/>
      <c r="E1238" s="103"/>
      <c r="F1238" s="103"/>
      <c r="M1238" s="103"/>
      <c r="O1238" s="103"/>
      <c r="P1238" s="103"/>
      <c r="Q1238" s="127"/>
      <c r="R1238" s="103"/>
      <c r="S1238" s="127"/>
      <c r="T1238" s="127"/>
      <c r="U1238" s="127"/>
      <c r="V1238" s="127"/>
      <c r="W1238" s="103"/>
      <c r="Y1238" s="103"/>
      <c r="AF1238" s="103"/>
    </row>
    <row r="1239" spans="4:32" x14ac:dyDescent="0.3">
      <c r="D1239" s="31"/>
      <c r="E1239" s="103"/>
      <c r="F1239" s="103"/>
      <c r="M1239" s="103"/>
      <c r="O1239" s="103"/>
      <c r="P1239" s="103"/>
      <c r="Q1239" s="127"/>
      <c r="R1239" s="103"/>
      <c r="S1239" s="127"/>
      <c r="T1239" s="127"/>
      <c r="U1239" s="127"/>
      <c r="V1239" s="127"/>
      <c r="W1239" s="103"/>
      <c r="Y1239" s="103"/>
      <c r="AF1239" s="103"/>
    </row>
    <row r="1240" spans="4:32" x14ac:dyDescent="0.3">
      <c r="D1240" s="31"/>
      <c r="E1240" s="103"/>
      <c r="F1240" s="103"/>
      <c r="M1240" s="103"/>
      <c r="O1240" s="103"/>
      <c r="P1240" s="103"/>
      <c r="Q1240" s="127"/>
      <c r="R1240" s="103"/>
      <c r="S1240" s="127"/>
      <c r="T1240" s="127"/>
      <c r="U1240" s="127"/>
      <c r="V1240" s="127"/>
      <c r="W1240" s="103"/>
      <c r="Y1240" s="103"/>
      <c r="AF1240" s="103"/>
    </row>
    <row r="1241" spans="4:32" x14ac:dyDescent="0.3">
      <c r="D1241" s="31"/>
      <c r="E1241" s="103"/>
      <c r="F1241" s="103"/>
      <c r="M1241" s="103"/>
      <c r="O1241" s="103"/>
      <c r="P1241" s="103"/>
      <c r="Q1241" s="127"/>
      <c r="R1241" s="103"/>
      <c r="S1241" s="127"/>
      <c r="T1241" s="127"/>
      <c r="U1241" s="127"/>
      <c r="V1241" s="127"/>
      <c r="W1241" s="103"/>
      <c r="Y1241" s="103"/>
      <c r="AF1241" s="103"/>
    </row>
    <row r="1242" spans="4:32" x14ac:dyDescent="0.3">
      <c r="D1242" s="31"/>
      <c r="E1242" s="103"/>
      <c r="F1242" s="103"/>
      <c r="M1242" s="103"/>
      <c r="O1242" s="103"/>
      <c r="P1242" s="103"/>
      <c r="Q1242" s="127"/>
      <c r="R1242" s="103"/>
      <c r="S1242" s="127"/>
      <c r="T1242" s="127"/>
      <c r="U1242" s="127"/>
      <c r="V1242" s="127"/>
      <c r="W1242" s="103"/>
      <c r="Y1242" s="103"/>
      <c r="AF1242" s="103"/>
    </row>
    <row r="1243" spans="4:32" x14ac:dyDescent="0.3">
      <c r="D1243" s="31"/>
      <c r="E1243" s="103"/>
      <c r="F1243" s="103"/>
      <c r="M1243" s="103"/>
      <c r="O1243" s="103"/>
      <c r="P1243" s="103"/>
      <c r="Q1243" s="127"/>
      <c r="R1243" s="103"/>
      <c r="S1243" s="127"/>
      <c r="T1243" s="127"/>
      <c r="U1243" s="127"/>
      <c r="V1243" s="127"/>
      <c r="W1243" s="103"/>
      <c r="Y1243" s="103"/>
      <c r="AF1243" s="103"/>
    </row>
    <row r="1244" spans="4:32" x14ac:dyDescent="0.3">
      <c r="D1244" s="31"/>
      <c r="E1244" s="103"/>
      <c r="F1244" s="103"/>
      <c r="M1244" s="103"/>
      <c r="O1244" s="103"/>
      <c r="P1244" s="103"/>
      <c r="Q1244" s="127"/>
      <c r="R1244" s="103"/>
      <c r="S1244" s="127"/>
      <c r="T1244" s="127"/>
      <c r="U1244" s="127"/>
      <c r="V1244" s="127"/>
      <c r="W1244" s="103"/>
      <c r="Y1244" s="103"/>
      <c r="AF1244" s="103"/>
    </row>
    <row r="1245" spans="4:32" x14ac:dyDescent="0.3">
      <c r="D1245" s="31"/>
      <c r="E1245" s="103"/>
      <c r="F1245" s="103"/>
      <c r="M1245" s="103"/>
      <c r="O1245" s="103"/>
      <c r="P1245" s="103"/>
      <c r="Q1245" s="127"/>
      <c r="R1245" s="103"/>
      <c r="S1245" s="127"/>
      <c r="T1245" s="127"/>
      <c r="U1245" s="127"/>
      <c r="V1245" s="127"/>
      <c r="W1245" s="103"/>
      <c r="Y1245" s="103"/>
      <c r="AF1245" s="103"/>
    </row>
    <row r="1246" spans="4:32" x14ac:dyDescent="0.3">
      <c r="D1246" s="31"/>
      <c r="E1246" s="103"/>
      <c r="F1246" s="103"/>
      <c r="M1246" s="103"/>
      <c r="O1246" s="103"/>
      <c r="P1246" s="103"/>
      <c r="Q1246" s="127"/>
      <c r="R1246" s="103"/>
      <c r="S1246" s="127"/>
      <c r="T1246" s="127"/>
      <c r="U1246" s="127"/>
      <c r="V1246" s="127"/>
      <c r="W1246" s="103"/>
      <c r="Y1246" s="103"/>
      <c r="AF1246" s="103"/>
    </row>
    <row r="1247" spans="4:32" x14ac:dyDescent="0.3">
      <c r="D1247" s="31"/>
      <c r="E1247" s="103"/>
      <c r="F1247" s="103"/>
      <c r="M1247" s="103"/>
      <c r="O1247" s="103"/>
      <c r="P1247" s="103"/>
      <c r="Q1247" s="127"/>
      <c r="R1247" s="103"/>
      <c r="S1247" s="127"/>
      <c r="T1247" s="127"/>
      <c r="U1247" s="127"/>
      <c r="V1247" s="127"/>
      <c r="W1247" s="103"/>
      <c r="Y1247" s="103"/>
      <c r="AF1247" s="103"/>
    </row>
    <row r="1248" spans="4:32" x14ac:dyDescent="0.3">
      <c r="D1248" s="31"/>
      <c r="E1248" s="103"/>
      <c r="F1248" s="103"/>
      <c r="M1248" s="103"/>
      <c r="O1248" s="103"/>
      <c r="P1248" s="103"/>
      <c r="Q1248" s="127"/>
      <c r="R1248" s="103"/>
      <c r="S1248" s="127"/>
      <c r="T1248" s="127"/>
      <c r="U1248" s="127"/>
      <c r="V1248" s="127"/>
      <c r="W1248" s="103"/>
      <c r="Y1248" s="103"/>
      <c r="AF1248" s="103"/>
    </row>
    <row r="1249" spans="4:32" x14ac:dyDescent="0.3">
      <c r="D1249" s="31"/>
      <c r="E1249" s="103"/>
      <c r="F1249" s="103"/>
      <c r="M1249" s="103"/>
      <c r="O1249" s="103"/>
      <c r="P1249" s="103"/>
      <c r="Q1249" s="127"/>
      <c r="R1249" s="103"/>
      <c r="S1249" s="127"/>
      <c r="T1249" s="127"/>
      <c r="U1249" s="127"/>
      <c r="V1249" s="127"/>
      <c r="W1249" s="103"/>
      <c r="Y1249" s="103"/>
      <c r="AF1249" s="103"/>
    </row>
    <row r="1250" spans="4:32" x14ac:dyDescent="0.3">
      <c r="D1250" s="31"/>
      <c r="E1250" s="103"/>
      <c r="F1250" s="103"/>
      <c r="M1250" s="103"/>
      <c r="O1250" s="103"/>
      <c r="P1250" s="103"/>
      <c r="Q1250" s="127"/>
      <c r="R1250" s="103"/>
      <c r="S1250" s="127"/>
      <c r="T1250" s="127"/>
      <c r="U1250" s="127"/>
      <c r="V1250" s="127"/>
      <c r="W1250" s="103"/>
      <c r="Y1250" s="103"/>
      <c r="AF1250" s="103"/>
    </row>
    <row r="1251" spans="4:32" x14ac:dyDescent="0.3">
      <c r="D1251" s="31"/>
      <c r="E1251" s="103"/>
      <c r="F1251" s="103"/>
      <c r="M1251" s="103"/>
      <c r="O1251" s="103"/>
      <c r="P1251" s="103"/>
      <c r="Q1251" s="127"/>
      <c r="R1251" s="103"/>
      <c r="S1251" s="127"/>
      <c r="T1251" s="127"/>
      <c r="U1251" s="127"/>
      <c r="V1251" s="127"/>
      <c r="W1251" s="103"/>
      <c r="Y1251" s="103"/>
      <c r="AF1251" s="103"/>
    </row>
    <row r="1252" spans="4:32" x14ac:dyDescent="0.3">
      <c r="D1252" s="31"/>
      <c r="E1252" s="103"/>
      <c r="F1252" s="103"/>
      <c r="M1252" s="103"/>
      <c r="O1252" s="103"/>
      <c r="P1252" s="103"/>
      <c r="Q1252" s="127"/>
      <c r="R1252" s="103"/>
      <c r="S1252" s="127"/>
      <c r="T1252" s="127"/>
      <c r="U1252" s="127"/>
      <c r="V1252" s="127"/>
      <c r="W1252" s="103"/>
      <c r="Y1252" s="103"/>
      <c r="AF1252" s="103"/>
    </row>
    <row r="1253" spans="4:32" x14ac:dyDescent="0.3">
      <c r="D1253" s="31"/>
      <c r="E1253" s="103"/>
      <c r="F1253" s="103"/>
      <c r="M1253" s="103"/>
      <c r="O1253" s="103"/>
      <c r="P1253" s="103"/>
      <c r="Q1253" s="127"/>
      <c r="R1253" s="103"/>
      <c r="S1253" s="127"/>
      <c r="T1253" s="127"/>
      <c r="U1253" s="127"/>
      <c r="V1253" s="127"/>
      <c r="W1253" s="103"/>
      <c r="Y1253" s="103"/>
      <c r="AF1253" s="103"/>
    </row>
    <row r="1254" spans="4:32" x14ac:dyDescent="0.3">
      <c r="D1254" s="31"/>
      <c r="E1254" s="103"/>
      <c r="F1254" s="103"/>
      <c r="M1254" s="103"/>
      <c r="O1254" s="103"/>
      <c r="P1254" s="103"/>
      <c r="Q1254" s="127"/>
      <c r="R1254" s="103"/>
      <c r="S1254" s="127"/>
      <c r="T1254" s="127"/>
      <c r="U1254" s="127"/>
      <c r="V1254" s="127"/>
      <c r="W1254" s="103"/>
      <c r="Y1254" s="103"/>
      <c r="AF1254" s="103"/>
    </row>
    <row r="1255" spans="4:32" x14ac:dyDescent="0.3">
      <c r="D1255" s="31"/>
      <c r="E1255" s="103"/>
      <c r="F1255" s="103"/>
      <c r="M1255" s="103"/>
      <c r="O1255" s="103"/>
      <c r="P1255" s="103"/>
      <c r="Q1255" s="127"/>
      <c r="R1255" s="103"/>
      <c r="S1255" s="127"/>
      <c r="T1255" s="127"/>
      <c r="U1255" s="127"/>
      <c r="V1255" s="127"/>
      <c r="W1255" s="103"/>
      <c r="Y1255" s="103"/>
      <c r="AF1255" s="103"/>
    </row>
    <row r="1256" spans="4:32" x14ac:dyDescent="0.3">
      <c r="D1256" s="31"/>
      <c r="E1256" s="103"/>
      <c r="F1256" s="103"/>
      <c r="M1256" s="103"/>
      <c r="O1256" s="103"/>
      <c r="P1256" s="103"/>
      <c r="Q1256" s="127"/>
      <c r="R1256" s="103"/>
      <c r="S1256" s="127"/>
      <c r="T1256" s="127"/>
      <c r="U1256" s="127"/>
      <c r="V1256" s="127"/>
      <c r="W1256" s="103"/>
      <c r="Y1256" s="103"/>
      <c r="AF1256" s="103"/>
    </row>
    <row r="1257" spans="4:32" x14ac:dyDescent="0.3">
      <c r="D1257" s="31"/>
      <c r="E1257" s="103"/>
      <c r="F1257" s="103"/>
      <c r="M1257" s="103"/>
      <c r="O1257" s="103"/>
      <c r="P1257" s="103"/>
      <c r="Q1257" s="127"/>
      <c r="R1257" s="103"/>
      <c r="S1257" s="127"/>
      <c r="T1257" s="127"/>
      <c r="U1257" s="127"/>
      <c r="V1257" s="127"/>
      <c r="W1257" s="103"/>
      <c r="Y1257" s="103"/>
      <c r="AF1257" s="103"/>
    </row>
    <row r="1258" spans="4:32" x14ac:dyDescent="0.3">
      <c r="D1258" s="31"/>
      <c r="E1258" s="103"/>
      <c r="F1258" s="103"/>
      <c r="M1258" s="103"/>
      <c r="O1258" s="103"/>
      <c r="P1258" s="103"/>
      <c r="Q1258" s="127"/>
      <c r="R1258" s="103"/>
      <c r="S1258" s="127"/>
      <c r="T1258" s="127"/>
      <c r="U1258" s="127"/>
      <c r="V1258" s="127"/>
      <c r="W1258" s="103"/>
      <c r="Y1258" s="103"/>
      <c r="AF1258" s="103"/>
    </row>
    <row r="1259" spans="4:32" x14ac:dyDescent="0.3">
      <c r="D1259" s="31"/>
      <c r="E1259" s="103"/>
      <c r="F1259" s="103"/>
      <c r="M1259" s="103"/>
      <c r="O1259" s="103"/>
      <c r="P1259" s="103"/>
      <c r="Q1259" s="127"/>
      <c r="R1259" s="103"/>
      <c r="S1259" s="127"/>
      <c r="T1259" s="127"/>
      <c r="U1259" s="127"/>
      <c r="V1259" s="127"/>
      <c r="W1259" s="103"/>
      <c r="Y1259" s="103"/>
      <c r="AF1259" s="103"/>
    </row>
    <row r="1260" spans="4:32" x14ac:dyDescent="0.3">
      <c r="D1260" s="31"/>
      <c r="E1260" s="103"/>
      <c r="F1260" s="103"/>
      <c r="M1260" s="103"/>
      <c r="O1260" s="103"/>
      <c r="P1260" s="103"/>
      <c r="Q1260" s="127"/>
      <c r="R1260" s="103"/>
      <c r="S1260" s="127"/>
      <c r="T1260" s="127"/>
      <c r="U1260" s="127"/>
      <c r="V1260" s="127"/>
      <c r="W1260" s="103"/>
      <c r="Y1260" s="103"/>
      <c r="AF1260" s="103"/>
    </row>
    <row r="1261" spans="4:32" x14ac:dyDescent="0.3">
      <c r="D1261" s="31"/>
      <c r="E1261" s="103"/>
      <c r="F1261" s="103"/>
      <c r="M1261" s="103"/>
      <c r="O1261" s="103"/>
      <c r="P1261" s="103"/>
      <c r="Q1261" s="127"/>
      <c r="R1261" s="103"/>
      <c r="S1261" s="127"/>
      <c r="T1261" s="127"/>
      <c r="U1261" s="127"/>
      <c r="V1261" s="127"/>
      <c r="W1261" s="103"/>
      <c r="Y1261" s="103"/>
      <c r="AF1261" s="103"/>
    </row>
    <row r="1262" spans="4:32" x14ac:dyDescent="0.3">
      <c r="D1262" s="31"/>
      <c r="E1262" s="103"/>
      <c r="F1262" s="103"/>
      <c r="M1262" s="103"/>
      <c r="O1262" s="103"/>
      <c r="P1262" s="103"/>
      <c r="Q1262" s="127"/>
      <c r="R1262" s="103"/>
      <c r="S1262" s="127"/>
      <c r="T1262" s="127"/>
      <c r="U1262" s="127"/>
      <c r="V1262" s="127"/>
      <c r="W1262" s="103"/>
      <c r="Y1262" s="103"/>
      <c r="AF1262" s="103"/>
    </row>
    <row r="1263" spans="4:32" x14ac:dyDescent="0.3">
      <c r="D1263" s="31"/>
      <c r="E1263" s="103"/>
      <c r="F1263" s="103"/>
      <c r="M1263" s="103"/>
      <c r="O1263" s="103"/>
      <c r="P1263" s="103"/>
      <c r="Q1263" s="127"/>
      <c r="R1263" s="103"/>
      <c r="S1263" s="127"/>
      <c r="T1263" s="127"/>
      <c r="U1263" s="127"/>
      <c r="V1263" s="127"/>
      <c r="W1263" s="103"/>
      <c r="Y1263" s="103"/>
      <c r="AF1263" s="103"/>
    </row>
    <row r="1264" spans="4:32" x14ac:dyDescent="0.3">
      <c r="D1264" s="31"/>
      <c r="E1264" s="103"/>
      <c r="F1264" s="103"/>
      <c r="M1264" s="103"/>
      <c r="O1264" s="103"/>
      <c r="P1264" s="103"/>
      <c r="Q1264" s="127"/>
      <c r="R1264" s="103"/>
      <c r="S1264" s="127"/>
      <c r="T1264" s="127"/>
      <c r="U1264" s="127"/>
      <c r="V1264" s="127"/>
      <c r="W1264" s="103"/>
      <c r="Y1264" s="103"/>
      <c r="AF1264" s="103"/>
    </row>
    <row r="1265" spans="4:32" x14ac:dyDescent="0.3">
      <c r="D1265" s="31"/>
      <c r="E1265" s="103"/>
      <c r="F1265" s="103"/>
      <c r="M1265" s="103"/>
      <c r="O1265" s="103"/>
      <c r="P1265" s="103"/>
      <c r="Q1265" s="127"/>
      <c r="R1265" s="103"/>
      <c r="S1265" s="127"/>
      <c r="T1265" s="127"/>
      <c r="U1265" s="127"/>
      <c r="V1265" s="127"/>
      <c r="W1265" s="103"/>
      <c r="Y1265" s="103"/>
      <c r="AF1265" s="103"/>
    </row>
    <row r="1266" spans="4:32" x14ac:dyDescent="0.3">
      <c r="D1266" s="31"/>
      <c r="E1266" s="103"/>
      <c r="F1266" s="103"/>
      <c r="M1266" s="103"/>
      <c r="O1266" s="103"/>
      <c r="P1266" s="103"/>
      <c r="Q1266" s="127"/>
      <c r="R1266" s="103"/>
      <c r="S1266" s="127"/>
      <c r="T1266" s="127"/>
      <c r="U1266" s="127"/>
      <c r="V1266" s="127"/>
      <c r="W1266" s="103"/>
      <c r="Y1266" s="103"/>
      <c r="AF1266" s="103"/>
    </row>
    <row r="1267" spans="4:32" x14ac:dyDescent="0.3">
      <c r="D1267" s="31"/>
      <c r="E1267" s="103"/>
      <c r="F1267" s="103"/>
      <c r="M1267" s="103"/>
      <c r="O1267" s="103"/>
      <c r="P1267" s="103"/>
      <c r="Q1267" s="127"/>
      <c r="R1267" s="103"/>
      <c r="S1267" s="127"/>
      <c r="T1267" s="127"/>
      <c r="U1267" s="127"/>
      <c r="V1267" s="127"/>
      <c r="W1267" s="103"/>
      <c r="Y1267" s="103"/>
      <c r="AF1267" s="103"/>
    </row>
    <row r="1268" spans="4:32" x14ac:dyDescent="0.3">
      <c r="D1268" s="31"/>
      <c r="E1268" s="103"/>
      <c r="F1268" s="103"/>
      <c r="M1268" s="103"/>
      <c r="O1268" s="103"/>
      <c r="P1268" s="103"/>
      <c r="Q1268" s="127"/>
      <c r="R1268" s="103"/>
      <c r="S1268" s="127"/>
      <c r="T1268" s="127"/>
      <c r="U1268" s="127"/>
      <c r="V1268" s="127"/>
      <c r="W1268" s="103"/>
      <c r="Y1268" s="103"/>
      <c r="AF1268" s="103"/>
    </row>
    <row r="1269" spans="4:32" x14ac:dyDescent="0.3">
      <c r="D1269" s="31"/>
      <c r="E1269" s="103"/>
      <c r="F1269" s="103"/>
      <c r="M1269" s="103"/>
      <c r="O1269" s="103"/>
      <c r="P1269" s="103"/>
      <c r="Q1269" s="127"/>
      <c r="R1269" s="103"/>
      <c r="S1269" s="127"/>
      <c r="T1269" s="127"/>
      <c r="U1269" s="127"/>
      <c r="V1269" s="127"/>
      <c r="W1269" s="103"/>
      <c r="Y1269" s="103"/>
      <c r="AF1269" s="103"/>
    </row>
    <row r="1270" spans="4:32" x14ac:dyDescent="0.3">
      <c r="D1270" s="31"/>
      <c r="E1270" s="103"/>
      <c r="F1270" s="103"/>
      <c r="M1270" s="103"/>
      <c r="O1270" s="103"/>
      <c r="P1270" s="103"/>
      <c r="Q1270" s="127"/>
      <c r="R1270" s="103"/>
      <c r="S1270" s="127"/>
      <c r="T1270" s="127"/>
      <c r="U1270" s="127"/>
      <c r="V1270" s="127"/>
      <c r="W1270" s="103"/>
      <c r="Y1270" s="103"/>
      <c r="AF1270" s="103"/>
    </row>
    <row r="1271" spans="4:32" x14ac:dyDescent="0.3">
      <c r="D1271" s="31"/>
      <c r="E1271" s="103"/>
      <c r="F1271" s="103"/>
      <c r="M1271" s="103"/>
      <c r="O1271" s="103"/>
      <c r="P1271" s="103"/>
      <c r="Q1271" s="127"/>
      <c r="R1271" s="103"/>
      <c r="S1271" s="127"/>
      <c r="T1271" s="127"/>
      <c r="U1271" s="127"/>
      <c r="V1271" s="127"/>
      <c r="W1271" s="103"/>
      <c r="Y1271" s="103"/>
      <c r="AF1271" s="103"/>
    </row>
    <row r="1272" spans="4:32" x14ac:dyDescent="0.3">
      <c r="D1272" s="31"/>
      <c r="E1272" s="103"/>
      <c r="F1272" s="103"/>
      <c r="M1272" s="103"/>
      <c r="O1272" s="103"/>
      <c r="P1272" s="103"/>
      <c r="Q1272" s="127"/>
      <c r="R1272" s="103"/>
      <c r="S1272" s="127"/>
      <c r="T1272" s="127"/>
      <c r="U1272" s="127"/>
      <c r="V1272" s="127"/>
      <c r="W1272" s="103"/>
      <c r="Y1272" s="103"/>
      <c r="AF1272" s="103"/>
    </row>
    <row r="1273" spans="4:32" x14ac:dyDescent="0.3">
      <c r="D1273" s="31"/>
      <c r="E1273" s="103"/>
      <c r="F1273" s="103"/>
      <c r="M1273" s="103"/>
      <c r="O1273" s="103"/>
      <c r="P1273" s="103"/>
      <c r="Q1273" s="127"/>
      <c r="R1273" s="103"/>
      <c r="S1273" s="127"/>
      <c r="T1273" s="127"/>
      <c r="U1273" s="127"/>
      <c r="V1273" s="127"/>
      <c r="W1273" s="103"/>
      <c r="Y1273" s="103"/>
      <c r="AF1273" s="103"/>
    </row>
    <row r="1274" spans="4:32" x14ac:dyDescent="0.3">
      <c r="D1274" s="31"/>
      <c r="E1274" s="103"/>
      <c r="F1274" s="103"/>
      <c r="M1274" s="103"/>
      <c r="O1274" s="103"/>
      <c r="P1274" s="103"/>
      <c r="Q1274" s="127"/>
      <c r="R1274" s="103"/>
      <c r="S1274" s="127"/>
      <c r="T1274" s="127"/>
      <c r="U1274" s="127"/>
      <c r="V1274" s="127"/>
      <c r="W1274" s="103"/>
      <c r="Y1274" s="103"/>
      <c r="AF1274" s="103"/>
    </row>
    <row r="1275" spans="4:32" x14ac:dyDescent="0.3">
      <c r="D1275" s="31"/>
      <c r="E1275" s="103"/>
      <c r="F1275" s="103"/>
      <c r="M1275" s="103"/>
      <c r="O1275" s="103"/>
      <c r="P1275" s="103"/>
      <c r="Q1275" s="127"/>
      <c r="R1275" s="103"/>
      <c r="S1275" s="127"/>
      <c r="T1275" s="127"/>
      <c r="U1275" s="127"/>
      <c r="V1275" s="127"/>
      <c r="W1275" s="103"/>
      <c r="Y1275" s="103"/>
      <c r="AF1275" s="103"/>
    </row>
    <row r="1276" spans="4:32" x14ac:dyDescent="0.3">
      <c r="D1276" s="31"/>
      <c r="E1276" s="103"/>
      <c r="F1276" s="103"/>
      <c r="M1276" s="103"/>
      <c r="O1276" s="103"/>
      <c r="P1276" s="103"/>
      <c r="Q1276" s="127"/>
      <c r="R1276" s="103"/>
      <c r="S1276" s="127"/>
      <c r="T1276" s="127"/>
      <c r="U1276" s="127"/>
      <c r="V1276" s="127"/>
      <c r="W1276" s="103"/>
      <c r="Y1276" s="103"/>
      <c r="AF1276" s="103"/>
    </row>
    <row r="1277" spans="4:32" x14ac:dyDescent="0.3">
      <c r="D1277" s="31"/>
      <c r="E1277" s="103"/>
      <c r="F1277" s="103"/>
      <c r="M1277" s="103"/>
      <c r="O1277" s="103"/>
      <c r="P1277" s="103"/>
      <c r="Q1277" s="127"/>
      <c r="R1277" s="103"/>
      <c r="S1277" s="127"/>
      <c r="T1277" s="127"/>
      <c r="U1277" s="127"/>
      <c r="V1277" s="127"/>
      <c r="W1277" s="103"/>
      <c r="Y1277" s="103"/>
      <c r="AF1277" s="103"/>
    </row>
    <row r="1278" spans="4:32" x14ac:dyDescent="0.3">
      <c r="D1278" s="31"/>
      <c r="E1278" s="103"/>
      <c r="F1278" s="103"/>
      <c r="M1278" s="103"/>
      <c r="O1278" s="103"/>
      <c r="P1278" s="103"/>
      <c r="Q1278" s="127"/>
      <c r="R1278" s="103"/>
      <c r="S1278" s="127"/>
      <c r="T1278" s="127"/>
      <c r="U1278" s="127"/>
      <c r="V1278" s="127"/>
      <c r="W1278" s="103"/>
      <c r="Y1278" s="103"/>
      <c r="AF1278" s="103"/>
    </row>
    <row r="1279" spans="4:32" x14ac:dyDescent="0.3">
      <c r="D1279" s="31"/>
      <c r="E1279" s="103"/>
      <c r="F1279" s="103"/>
      <c r="M1279" s="103"/>
      <c r="O1279" s="103"/>
      <c r="P1279" s="103"/>
      <c r="Q1279" s="127"/>
      <c r="R1279" s="103"/>
      <c r="S1279" s="127"/>
      <c r="T1279" s="127"/>
      <c r="U1279" s="127"/>
      <c r="V1279" s="127"/>
      <c r="W1279" s="103"/>
      <c r="Y1279" s="103"/>
      <c r="AF1279" s="103"/>
    </row>
    <row r="1280" spans="4:32" x14ac:dyDescent="0.3">
      <c r="D1280" s="31"/>
      <c r="E1280" s="103"/>
      <c r="F1280" s="103"/>
      <c r="M1280" s="103"/>
      <c r="O1280" s="103"/>
      <c r="P1280" s="103"/>
      <c r="Q1280" s="127"/>
      <c r="R1280" s="103"/>
      <c r="S1280" s="127"/>
      <c r="T1280" s="127"/>
      <c r="U1280" s="127"/>
      <c r="V1280" s="127"/>
      <c r="W1280" s="103"/>
      <c r="Y1280" s="103"/>
      <c r="AF1280" s="103"/>
    </row>
    <row r="1281" spans="4:32" x14ac:dyDescent="0.3">
      <c r="D1281" s="31"/>
      <c r="E1281" s="103"/>
      <c r="F1281" s="103"/>
      <c r="M1281" s="103"/>
      <c r="O1281" s="103"/>
      <c r="P1281" s="103"/>
      <c r="Q1281" s="127"/>
      <c r="R1281" s="103"/>
      <c r="S1281" s="127"/>
      <c r="T1281" s="127"/>
      <c r="U1281" s="127"/>
      <c r="V1281" s="127"/>
      <c r="W1281" s="103"/>
      <c r="Y1281" s="103"/>
      <c r="AF1281" s="103"/>
    </row>
    <row r="1282" spans="4:32" x14ac:dyDescent="0.3">
      <c r="D1282" s="31"/>
      <c r="E1282" s="103"/>
      <c r="F1282" s="103"/>
      <c r="M1282" s="103"/>
      <c r="O1282" s="103"/>
      <c r="P1282" s="103"/>
      <c r="Q1282" s="127"/>
      <c r="R1282" s="103"/>
      <c r="S1282" s="127"/>
      <c r="T1282" s="127"/>
      <c r="U1282" s="127"/>
      <c r="V1282" s="127"/>
      <c r="W1282" s="103"/>
      <c r="Y1282" s="103"/>
      <c r="AF1282" s="103"/>
    </row>
    <row r="1283" spans="4:32" x14ac:dyDescent="0.3">
      <c r="D1283" s="31"/>
      <c r="E1283" s="103"/>
      <c r="F1283" s="103"/>
      <c r="M1283" s="103"/>
      <c r="O1283" s="103"/>
      <c r="P1283" s="103"/>
      <c r="Q1283" s="127"/>
      <c r="R1283" s="103"/>
      <c r="S1283" s="127"/>
      <c r="T1283" s="127"/>
      <c r="U1283" s="127"/>
      <c r="V1283" s="127"/>
      <c r="W1283" s="103"/>
      <c r="Y1283" s="103"/>
      <c r="AF1283" s="103"/>
    </row>
    <row r="1284" spans="4:32" x14ac:dyDescent="0.3">
      <c r="D1284" s="31"/>
      <c r="E1284" s="103"/>
      <c r="F1284" s="103"/>
      <c r="M1284" s="103"/>
      <c r="O1284" s="103"/>
      <c r="P1284" s="103"/>
      <c r="Q1284" s="127"/>
      <c r="R1284" s="103"/>
      <c r="S1284" s="127"/>
      <c r="T1284" s="127"/>
      <c r="U1284" s="127"/>
      <c r="V1284" s="127"/>
      <c r="W1284" s="103"/>
      <c r="Y1284" s="103"/>
      <c r="AF1284" s="103"/>
    </row>
    <row r="1285" spans="4:32" x14ac:dyDescent="0.3">
      <c r="D1285" s="31"/>
      <c r="E1285" s="103"/>
      <c r="F1285" s="103"/>
      <c r="M1285" s="103"/>
      <c r="O1285" s="103"/>
      <c r="P1285" s="103"/>
      <c r="Q1285" s="127"/>
      <c r="R1285" s="103"/>
      <c r="S1285" s="127"/>
      <c r="T1285" s="127"/>
      <c r="U1285" s="127"/>
      <c r="V1285" s="127"/>
      <c r="W1285" s="103"/>
      <c r="Y1285" s="103"/>
      <c r="AF1285" s="103"/>
    </row>
    <row r="1286" spans="4:32" x14ac:dyDescent="0.3">
      <c r="D1286" s="31"/>
      <c r="E1286" s="103"/>
      <c r="F1286" s="103"/>
      <c r="M1286" s="103"/>
      <c r="O1286" s="103"/>
      <c r="P1286" s="103"/>
      <c r="Q1286" s="127"/>
      <c r="R1286" s="103"/>
      <c r="S1286" s="127"/>
      <c r="T1286" s="127"/>
      <c r="U1286" s="127"/>
      <c r="V1286" s="127"/>
      <c r="W1286" s="103"/>
      <c r="Y1286" s="103"/>
      <c r="AF1286" s="103"/>
    </row>
    <row r="1287" spans="4:32" x14ac:dyDescent="0.3">
      <c r="D1287" s="31"/>
      <c r="E1287" s="103"/>
      <c r="F1287" s="103"/>
      <c r="M1287" s="103"/>
      <c r="O1287" s="103"/>
      <c r="P1287" s="103"/>
      <c r="Q1287" s="127"/>
      <c r="R1287" s="103"/>
      <c r="S1287" s="127"/>
      <c r="T1287" s="127"/>
      <c r="U1287" s="127"/>
      <c r="V1287" s="127"/>
      <c r="W1287" s="103"/>
      <c r="Y1287" s="103"/>
      <c r="AF1287" s="103"/>
    </row>
    <row r="1288" spans="4:32" x14ac:dyDescent="0.3">
      <c r="D1288" s="31"/>
      <c r="E1288" s="103"/>
      <c r="F1288" s="103"/>
      <c r="M1288" s="103"/>
      <c r="O1288" s="103"/>
      <c r="P1288" s="103"/>
      <c r="Q1288" s="127"/>
      <c r="R1288" s="103"/>
      <c r="S1288" s="127"/>
      <c r="T1288" s="127"/>
      <c r="U1288" s="127"/>
      <c r="V1288" s="127"/>
      <c r="W1288" s="103"/>
      <c r="Y1288" s="103"/>
      <c r="AF1288" s="103"/>
    </row>
    <row r="1289" spans="4:32" x14ac:dyDescent="0.3">
      <c r="D1289" s="31"/>
      <c r="E1289" s="103"/>
      <c r="F1289" s="103"/>
      <c r="M1289" s="103"/>
      <c r="O1289" s="103"/>
      <c r="P1289" s="103"/>
      <c r="Q1289" s="127"/>
      <c r="R1289" s="103"/>
      <c r="S1289" s="127"/>
      <c r="T1289" s="127"/>
      <c r="U1289" s="127"/>
      <c r="V1289" s="127"/>
      <c r="W1289" s="103"/>
      <c r="Y1289" s="103"/>
      <c r="AF1289" s="103"/>
    </row>
    <row r="1290" spans="4:32" x14ac:dyDescent="0.3">
      <c r="D1290" s="31"/>
      <c r="E1290" s="103"/>
      <c r="F1290" s="103"/>
      <c r="M1290" s="103"/>
      <c r="O1290" s="103"/>
      <c r="P1290" s="103"/>
      <c r="Q1290" s="127"/>
      <c r="R1290" s="103"/>
      <c r="S1290" s="127"/>
      <c r="T1290" s="127"/>
      <c r="U1290" s="127"/>
      <c r="V1290" s="127"/>
      <c r="W1290" s="103"/>
      <c r="Y1290" s="103"/>
      <c r="AF1290" s="103"/>
    </row>
    <row r="1291" spans="4:32" x14ac:dyDescent="0.3">
      <c r="D1291" s="31"/>
      <c r="E1291" s="103"/>
      <c r="F1291" s="103"/>
      <c r="M1291" s="103"/>
      <c r="O1291" s="103"/>
      <c r="P1291" s="103"/>
      <c r="Q1291" s="127"/>
      <c r="R1291" s="103"/>
      <c r="S1291" s="127"/>
      <c r="T1291" s="127"/>
      <c r="U1291" s="127"/>
      <c r="V1291" s="127"/>
      <c r="W1291" s="103"/>
      <c r="Y1291" s="103"/>
      <c r="AF1291" s="103"/>
    </row>
    <row r="1292" spans="4:32" x14ac:dyDescent="0.3">
      <c r="D1292" s="31"/>
      <c r="E1292" s="103"/>
      <c r="F1292" s="103"/>
      <c r="M1292" s="103"/>
      <c r="O1292" s="103"/>
      <c r="P1292" s="103"/>
      <c r="Q1292" s="127"/>
      <c r="R1292" s="103"/>
      <c r="S1292" s="127"/>
      <c r="T1292" s="127"/>
      <c r="U1292" s="127"/>
      <c r="V1292" s="127"/>
      <c r="W1292" s="103"/>
      <c r="Y1292" s="103"/>
      <c r="AF1292" s="103"/>
    </row>
    <row r="1293" spans="4:32" x14ac:dyDescent="0.3">
      <c r="D1293" s="31"/>
      <c r="E1293" s="103"/>
      <c r="F1293" s="103"/>
      <c r="M1293" s="103"/>
      <c r="O1293" s="103"/>
      <c r="P1293" s="103"/>
      <c r="Q1293" s="127"/>
      <c r="R1293" s="103"/>
      <c r="S1293" s="127"/>
      <c r="T1293" s="127"/>
      <c r="U1293" s="127"/>
      <c r="V1293" s="127"/>
      <c r="W1293" s="103"/>
      <c r="Y1293" s="103"/>
      <c r="AF1293" s="103"/>
    </row>
    <row r="1294" spans="4:32" x14ac:dyDescent="0.3">
      <c r="D1294" s="31"/>
      <c r="E1294" s="103"/>
      <c r="F1294" s="103"/>
      <c r="M1294" s="103"/>
      <c r="O1294" s="103"/>
      <c r="P1294" s="103"/>
      <c r="Q1294" s="127"/>
      <c r="R1294" s="103"/>
      <c r="S1294" s="127"/>
      <c r="T1294" s="127"/>
      <c r="U1294" s="127"/>
      <c r="V1294" s="127"/>
      <c r="W1294" s="103"/>
      <c r="Y1294" s="103"/>
      <c r="AF1294" s="103"/>
    </row>
    <row r="1295" spans="4:32" x14ac:dyDescent="0.3">
      <c r="D1295" s="31"/>
      <c r="E1295" s="103"/>
      <c r="F1295" s="103"/>
      <c r="M1295" s="103"/>
      <c r="O1295" s="103"/>
      <c r="P1295" s="103"/>
      <c r="Q1295" s="127"/>
      <c r="R1295" s="103"/>
      <c r="S1295" s="127"/>
      <c r="T1295" s="127"/>
      <c r="U1295" s="127"/>
      <c r="V1295" s="127"/>
      <c r="W1295" s="103"/>
      <c r="Y1295" s="103"/>
      <c r="AF1295" s="103"/>
    </row>
    <row r="1296" spans="4:32" x14ac:dyDescent="0.3">
      <c r="D1296" s="31"/>
      <c r="E1296" s="103"/>
      <c r="F1296" s="103"/>
      <c r="M1296" s="103"/>
      <c r="O1296" s="103"/>
      <c r="P1296" s="103"/>
      <c r="Q1296" s="127"/>
      <c r="R1296" s="103"/>
      <c r="S1296" s="127"/>
      <c r="T1296" s="127"/>
      <c r="U1296" s="127"/>
      <c r="V1296" s="127"/>
      <c r="W1296" s="103"/>
      <c r="Y1296" s="103"/>
      <c r="AF1296" s="103"/>
    </row>
    <row r="1297" spans="4:32" x14ac:dyDescent="0.3">
      <c r="D1297" s="31"/>
      <c r="E1297" s="103"/>
      <c r="F1297" s="103"/>
      <c r="M1297" s="103"/>
      <c r="O1297" s="103"/>
      <c r="P1297" s="103"/>
      <c r="Q1297" s="127"/>
      <c r="R1297" s="103"/>
      <c r="S1297" s="127"/>
      <c r="T1297" s="127"/>
      <c r="U1297" s="127"/>
      <c r="V1297" s="127"/>
      <c r="W1297" s="103"/>
      <c r="Y1297" s="103"/>
      <c r="AF1297" s="103"/>
    </row>
    <row r="1298" spans="4:32" x14ac:dyDescent="0.3">
      <c r="D1298" s="31"/>
      <c r="E1298" s="103"/>
      <c r="F1298" s="103"/>
      <c r="M1298" s="103"/>
      <c r="O1298" s="103"/>
      <c r="P1298" s="103"/>
      <c r="Q1298" s="127"/>
      <c r="R1298" s="103"/>
      <c r="S1298" s="127"/>
      <c r="T1298" s="127"/>
      <c r="U1298" s="127"/>
      <c r="V1298" s="127"/>
      <c r="W1298" s="103"/>
      <c r="Y1298" s="103"/>
      <c r="AF1298" s="103"/>
    </row>
    <row r="1299" spans="4:32" x14ac:dyDescent="0.3">
      <c r="D1299" s="31"/>
      <c r="E1299" s="103"/>
      <c r="F1299" s="103"/>
      <c r="M1299" s="103"/>
      <c r="O1299" s="103"/>
      <c r="P1299" s="103"/>
      <c r="Q1299" s="127"/>
      <c r="R1299" s="103"/>
      <c r="S1299" s="127"/>
      <c r="T1299" s="127"/>
      <c r="U1299" s="127"/>
      <c r="V1299" s="127"/>
      <c r="W1299" s="103"/>
      <c r="Y1299" s="103"/>
      <c r="AF1299" s="103"/>
    </row>
    <row r="1300" spans="4:32" x14ac:dyDescent="0.3">
      <c r="D1300" s="31"/>
      <c r="E1300" s="103"/>
      <c r="F1300" s="103"/>
      <c r="M1300" s="103"/>
      <c r="O1300" s="103"/>
      <c r="P1300" s="103"/>
      <c r="Q1300" s="127"/>
      <c r="R1300" s="103"/>
      <c r="S1300" s="127"/>
      <c r="T1300" s="127"/>
      <c r="U1300" s="127"/>
      <c r="V1300" s="127"/>
      <c r="W1300" s="103"/>
      <c r="Y1300" s="103"/>
      <c r="AF1300" s="103"/>
    </row>
    <row r="1301" spans="4:32" x14ac:dyDescent="0.3">
      <c r="D1301" s="31"/>
      <c r="E1301" s="103"/>
      <c r="F1301" s="103"/>
      <c r="M1301" s="103"/>
      <c r="O1301" s="103"/>
      <c r="P1301" s="103"/>
      <c r="Q1301" s="127"/>
      <c r="R1301" s="103"/>
      <c r="S1301" s="127"/>
      <c r="T1301" s="127"/>
      <c r="U1301" s="127"/>
      <c r="V1301" s="127"/>
      <c r="W1301" s="103"/>
      <c r="Y1301" s="103"/>
      <c r="AF1301" s="103"/>
    </row>
    <row r="1302" spans="4:32" x14ac:dyDescent="0.3">
      <c r="D1302" s="31"/>
      <c r="E1302" s="103"/>
      <c r="F1302" s="103"/>
      <c r="M1302" s="103"/>
      <c r="O1302" s="103"/>
      <c r="P1302" s="103"/>
      <c r="Q1302" s="127"/>
      <c r="R1302" s="103"/>
      <c r="S1302" s="127"/>
      <c r="T1302" s="127"/>
      <c r="U1302" s="127"/>
      <c r="V1302" s="127"/>
      <c r="W1302" s="103"/>
      <c r="Y1302" s="103"/>
      <c r="AF1302" s="103"/>
    </row>
    <row r="1303" spans="4:32" x14ac:dyDescent="0.3">
      <c r="D1303" s="31"/>
      <c r="E1303" s="103"/>
      <c r="F1303" s="103"/>
      <c r="M1303" s="103"/>
      <c r="O1303" s="103"/>
      <c r="P1303" s="103"/>
      <c r="Q1303" s="127"/>
      <c r="R1303" s="103"/>
      <c r="S1303" s="127"/>
      <c r="T1303" s="127"/>
      <c r="U1303" s="127"/>
      <c r="V1303" s="127"/>
      <c r="W1303" s="103"/>
      <c r="Y1303" s="103"/>
      <c r="AF1303" s="103"/>
    </row>
    <row r="1304" spans="4:32" x14ac:dyDescent="0.3">
      <c r="D1304" s="31"/>
      <c r="E1304" s="103"/>
      <c r="F1304" s="103"/>
      <c r="M1304" s="103"/>
      <c r="O1304" s="103"/>
      <c r="P1304" s="103"/>
      <c r="Q1304" s="127"/>
      <c r="R1304" s="103"/>
      <c r="S1304" s="127"/>
      <c r="T1304" s="127"/>
      <c r="U1304" s="127"/>
      <c r="V1304" s="127"/>
      <c r="W1304" s="103"/>
      <c r="Y1304" s="103"/>
      <c r="AF1304" s="103"/>
    </row>
    <row r="1305" spans="4:32" x14ac:dyDescent="0.3">
      <c r="D1305" s="31"/>
      <c r="E1305" s="103"/>
      <c r="F1305" s="103"/>
      <c r="M1305" s="103"/>
      <c r="O1305" s="103"/>
      <c r="P1305" s="103"/>
      <c r="Q1305" s="127"/>
      <c r="R1305" s="103"/>
      <c r="S1305" s="127"/>
      <c r="T1305" s="127"/>
      <c r="U1305" s="127"/>
      <c r="V1305" s="127"/>
      <c r="W1305" s="103"/>
      <c r="Y1305" s="103"/>
      <c r="AF1305" s="103"/>
    </row>
    <row r="1306" spans="4:32" x14ac:dyDescent="0.3">
      <c r="D1306" s="31"/>
      <c r="E1306" s="103"/>
      <c r="F1306" s="103"/>
      <c r="M1306" s="103"/>
      <c r="O1306" s="103"/>
      <c r="P1306" s="103"/>
      <c r="Q1306" s="127"/>
      <c r="R1306" s="103"/>
      <c r="S1306" s="127"/>
      <c r="T1306" s="127"/>
      <c r="U1306" s="127"/>
      <c r="V1306" s="127"/>
      <c r="W1306" s="103"/>
      <c r="Y1306" s="103"/>
      <c r="AF1306" s="103"/>
    </row>
    <row r="1307" spans="4:32" x14ac:dyDescent="0.3">
      <c r="D1307" s="31"/>
      <c r="E1307" s="103"/>
      <c r="F1307" s="103"/>
      <c r="M1307" s="103"/>
      <c r="O1307" s="103"/>
      <c r="P1307" s="103"/>
      <c r="Q1307" s="127"/>
      <c r="R1307" s="103"/>
      <c r="S1307" s="127"/>
      <c r="T1307" s="127"/>
      <c r="U1307" s="127"/>
      <c r="V1307" s="127"/>
      <c r="W1307" s="103"/>
      <c r="Y1307" s="103"/>
      <c r="AF1307" s="103"/>
    </row>
    <row r="1308" spans="4:32" x14ac:dyDescent="0.3">
      <c r="D1308" s="31"/>
      <c r="E1308" s="103"/>
      <c r="F1308" s="103"/>
      <c r="M1308" s="103"/>
      <c r="O1308" s="103"/>
      <c r="P1308" s="103"/>
      <c r="Q1308" s="127"/>
      <c r="R1308" s="103"/>
      <c r="S1308" s="127"/>
      <c r="T1308" s="127"/>
      <c r="U1308" s="127"/>
      <c r="V1308" s="127"/>
      <c r="W1308" s="103"/>
      <c r="Y1308" s="103"/>
      <c r="AF1308" s="103"/>
    </row>
    <row r="1309" spans="4:32" x14ac:dyDescent="0.3">
      <c r="D1309" s="31"/>
      <c r="E1309" s="103"/>
      <c r="F1309" s="103"/>
      <c r="M1309" s="103"/>
      <c r="O1309" s="103"/>
      <c r="P1309" s="103"/>
      <c r="Q1309" s="127"/>
      <c r="R1309" s="103"/>
      <c r="S1309" s="127"/>
      <c r="T1309" s="127"/>
      <c r="U1309" s="127"/>
      <c r="V1309" s="127"/>
      <c r="W1309" s="103"/>
      <c r="Y1309" s="103"/>
      <c r="AF1309" s="103"/>
    </row>
    <row r="1310" spans="4:32" x14ac:dyDescent="0.3">
      <c r="D1310" s="31"/>
      <c r="E1310" s="103"/>
      <c r="F1310" s="103"/>
      <c r="M1310" s="103"/>
      <c r="O1310" s="103"/>
      <c r="P1310" s="103"/>
      <c r="Q1310" s="127"/>
      <c r="R1310" s="103"/>
      <c r="S1310" s="127"/>
      <c r="T1310" s="127"/>
      <c r="U1310" s="127"/>
      <c r="V1310" s="127"/>
      <c r="W1310" s="103"/>
      <c r="Y1310" s="103"/>
      <c r="AF1310" s="103"/>
    </row>
    <row r="1311" spans="4:32" x14ac:dyDescent="0.3">
      <c r="D1311" s="31"/>
      <c r="E1311" s="103"/>
      <c r="F1311" s="103"/>
      <c r="M1311" s="103"/>
      <c r="O1311" s="103"/>
      <c r="P1311" s="103"/>
      <c r="Q1311" s="127"/>
      <c r="R1311" s="103"/>
      <c r="S1311" s="127"/>
      <c r="T1311" s="127"/>
      <c r="U1311" s="127"/>
      <c r="V1311" s="127"/>
      <c r="W1311" s="103"/>
      <c r="Y1311" s="103"/>
      <c r="AF1311" s="103"/>
    </row>
    <row r="1312" spans="4:32" x14ac:dyDescent="0.3">
      <c r="D1312" s="31"/>
      <c r="E1312" s="103"/>
      <c r="F1312" s="103"/>
      <c r="M1312" s="103"/>
      <c r="O1312" s="103"/>
      <c r="P1312" s="103"/>
      <c r="Q1312" s="127"/>
      <c r="R1312" s="103"/>
      <c r="S1312" s="127"/>
      <c r="T1312" s="127"/>
      <c r="U1312" s="127"/>
      <c r="V1312" s="127"/>
      <c r="W1312" s="103"/>
      <c r="Y1312" s="103"/>
      <c r="AF1312" s="103"/>
    </row>
    <row r="1313" spans="4:32" x14ac:dyDescent="0.3">
      <c r="D1313" s="31"/>
      <c r="E1313" s="103"/>
      <c r="F1313" s="103"/>
      <c r="M1313" s="103"/>
      <c r="O1313" s="103"/>
      <c r="P1313" s="103"/>
      <c r="Q1313" s="127"/>
      <c r="R1313" s="103"/>
      <c r="S1313" s="127"/>
      <c r="T1313" s="127"/>
      <c r="U1313" s="127"/>
      <c r="V1313" s="127"/>
      <c r="W1313" s="103"/>
      <c r="Y1313" s="103"/>
      <c r="AF1313" s="103"/>
    </row>
    <row r="1314" spans="4:32" x14ac:dyDescent="0.3">
      <c r="D1314" s="31"/>
      <c r="E1314" s="103"/>
      <c r="F1314" s="103"/>
      <c r="M1314" s="103"/>
      <c r="O1314" s="103"/>
      <c r="P1314" s="103"/>
      <c r="Q1314" s="127"/>
      <c r="R1314" s="103"/>
      <c r="S1314" s="127"/>
      <c r="T1314" s="127"/>
      <c r="U1314" s="127"/>
      <c r="V1314" s="127"/>
      <c r="W1314" s="103"/>
      <c r="Y1314" s="103"/>
      <c r="AF1314" s="103"/>
    </row>
    <row r="1315" spans="4:32" x14ac:dyDescent="0.3">
      <c r="D1315" s="31"/>
      <c r="E1315" s="103"/>
      <c r="F1315" s="103"/>
      <c r="M1315" s="103"/>
      <c r="O1315" s="103"/>
      <c r="P1315" s="103"/>
      <c r="Q1315" s="127"/>
      <c r="R1315" s="103"/>
      <c r="S1315" s="127"/>
      <c r="T1315" s="127"/>
      <c r="U1315" s="127"/>
      <c r="V1315" s="127"/>
      <c r="W1315" s="103"/>
      <c r="Y1315" s="103"/>
      <c r="AF1315" s="103"/>
    </row>
    <row r="1316" spans="4:32" x14ac:dyDescent="0.3">
      <c r="D1316" s="31"/>
      <c r="E1316" s="103"/>
      <c r="F1316" s="103"/>
      <c r="M1316" s="103"/>
      <c r="O1316" s="103"/>
      <c r="P1316" s="103"/>
      <c r="Q1316" s="127"/>
      <c r="R1316" s="103"/>
      <c r="S1316" s="127"/>
      <c r="T1316" s="127"/>
      <c r="U1316" s="127"/>
      <c r="V1316" s="127"/>
      <c r="W1316" s="103"/>
      <c r="Y1316" s="103"/>
      <c r="AF1316" s="103"/>
    </row>
    <row r="1317" spans="4:32" x14ac:dyDescent="0.3">
      <c r="D1317" s="31"/>
      <c r="E1317" s="103"/>
      <c r="F1317" s="103"/>
      <c r="M1317" s="103"/>
      <c r="O1317" s="103"/>
      <c r="P1317" s="103"/>
      <c r="Q1317" s="127"/>
      <c r="R1317" s="103"/>
      <c r="S1317" s="127"/>
      <c r="T1317" s="127"/>
      <c r="U1317" s="127"/>
      <c r="V1317" s="127"/>
      <c r="W1317" s="103"/>
      <c r="Y1317" s="103"/>
      <c r="AF1317" s="103"/>
    </row>
    <row r="1318" spans="4:32" x14ac:dyDescent="0.3">
      <c r="D1318" s="31"/>
      <c r="E1318" s="103"/>
      <c r="F1318" s="103"/>
      <c r="M1318" s="103"/>
      <c r="O1318" s="103"/>
      <c r="P1318" s="103"/>
      <c r="Q1318" s="127"/>
      <c r="R1318" s="103"/>
      <c r="S1318" s="127"/>
      <c r="T1318" s="127"/>
      <c r="U1318" s="127"/>
      <c r="V1318" s="127"/>
      <c r="W1318" s="103"/>
      <c r="Y1318" s="103"/>
      <c r="AF1318" s="103"/>
    </row>
    <row r="1319" spans="4:32" x14ac:dyDescent="0.3">
      <c r="D1319" s="31"/>
      <c r="E1319" s="103"/>
      <c r="F1319" s="103"/>
      <c r="M1319" s="103"/>
      <c r="O1319" s="103"/>
      <c r="P1319" s="103"/>
      <c r="Q1319" s="127"/>
      <c r="R1319" s="103"/>
      <c r="S1319" s="127"/>
      <c r="T1319" s="127"/>
      <c r="U1319" s="127"/>
      <c r="V1319" s="127"/>
      <c r="W1319" s="103"/>
      <c r="Y1319" s="103"/>
      <c r="AF1319" s="103"/>
    </row>
    <row r="1320" spans="4:32" x14ac:dyDescent="0.3">
      <c r="D1320" s="31"/>
      <c r="E1320" s="103"/>
      <c r="F1320" s="103"/>
      <c r="M1320" s="103"/>
      <c r="O1320" s="103"/>
      <c r="P1320" s="103"/>
      <c r="Q1320" s="127"/>
      <c r="R1320" s="103"/>
      <c r="S1320" s="127"/>
      <c r="T1320" s="127"/>
      <c r="U1320" s="127"/>
      <c r="V1320" s="127"/>
      <c r="W1320" s="103"/>
      <c r="Y1320" s="103"/>
      <c r="AF1320" s="103"/>
    </row>
    <row r="1321" spans="4:32" x14ac:dyDescent="0.3">
      <c r="D1321" s="31"/>
      <c r="E1321" s="103"/>
      <c r="F1321" s="103"/>
      <c r="M1321" s="103"/>
      <c r="O1321" s="103"/>
      <c r="P1321" s="103"/>
      <c r="Q1321" s="127"/>
      <c r="R1321" s="103"/>
      <c r="S1321" s="127"/>
      <c r="T1321" s="127"/>
      <c r="U1321" s="127"/>
      <c r="V1321" s="127"/>
      <c r="W1321" s="103"/>
      <c r="Y1321" s="103"/>
      <c r="AF1321" s="103"/>
    </row>
    <row r="1322" spans="4:32" x14ac:dyDescent="0.3">
      <c r="D1322" s="31"/>
      <c r="E1322" s="103"/>
      <c r="F1322" s="103"/>
      <c r="M1322" s="103"/>
      <c r="O1322" s="103"/>
      <c r="P1322" s="103"/>
      <c r="Q1322" s="127"/>
      <c r="R1322" s="103"/>
      <c r="S1322" s="127"/>
      <c r="T1322" s="127"/>
      <c r="U1322" s="127"/>
      <c r="V1322" s="127"/>
      <c r="W1322" s="103"/>
      <c r="Y1322" s="103"/>
      <c r="AF1322" s="103"/>
    </row>
    <row r="1323" spans="4:32" x14ac:dyDescent="0.3">
      <c r="D1323" s="31"/>
      <c r="E1323" s="103"/>
      <c r="F1323" s="103"/>
      <c r="M1323" s="103"/>
      <c r="O1323" s="103"/>
      <c r="P1323" s="103"/>
      <c r="Q1323" s="127"/>
      <c r="R1323" s="103"/>
      <c r="S1323" s="127"/>
      <c r="T1323" s="127"/>
      <c r="U1323" s="127"/>
      <c r="V1323" s="127"/>
      <c r="W1323" s="103"/>
      <c r="Y1323" s="103"/>
      <c r="AF1323" s="103"/>
    </row>
    <row r="1324" spans="4:32" x14ac:dyDescent="0.3">
      <c r="D1324" s="31"/>
      <c r="E1324" s="103"/>
      <c r="F1324" s="103"/>
      <c r="M1324" s="103"/>
      <c r="O1324" s="103"/>
      <c r="P1324" s="103"/>
      <c r="Q1324" s="127"/>
      <c r="R1324" s="103"/>
      <c r="S1324" s="127"/>
      <c r="T1324" s="127"/>
      <c r="U1324" s="127"/>
      <c r="V1324" s="127"/>
      <c r="W1324" s="103"/>
      <c r="Y1324" s="103"/>
      <c r="AF1324" s="103"/>
    </row>
    <row r="1325" spans="4:32" x14ac:dyDescent="0.3">
      <c r="D1325" s="31"/>
      <c r="E1325" s="103"/>
      <c r="F1325" s="103"/>
      <c r="M1325" s="103"/>
      <c r="O1325" s="103"/>
      <c r="P1325" s="103"/>
      <c r="Q1325" s="127"/>
      <c r="R1325" s="103"/>
      <c r="S1325" s="127"/>
      <c r="T1325" s="127"/>
      <c r="U1325" s="127"/>
      <c r="V1325" s="127"/>
      <c r="W1325" s="103"/>
      <c r="Y1325" s="103"/>
      <c r="AF1325" s="103"/>
    </row>
    <row r="1326" spans="4:32" x14ac:dyDescent="0.3">
      <c r="D1326" s="31"/>
      <c r="E1326" s="103"/>
      <c r="F1326" s="103"/>
      <c r="M1326" s="103"/>
      <c r="O1326" s="103"/>
      <c r="P1326" s="103"/>
      <c r="Q1326" s="127"/>
      <c r="R1326" s="103"/>
      <c r="S1326" s="127"/>
      <c r="T1326" s="127"/>
      <c r="U1326" s="127"/>
      <c r="V1326" s="127"/>
      <c r="W1326" s="103"/>
      <c r="Y1326" s="103"/>
      <c r="AF1326" s="103"/>
    </row>
    <row r="1327" spans="4:32" x14ac:dyDescent="0.3">
      <c r="D1327" s="31"/>
      <c r="E1327" s="103"/>
      <c r="F1327" s="103"/>
      <c r="M1327" s="103"/>
      <c r="O1327" s="103"/>
      <c r="P1327" s="103"/>
      <c r="Q1327" s="127"/>
      <c r="R1327" s="103"/>
      <c r="S1327" s="127"/>
      <c r="T1327" s="127"/>
      <c r="U1327" s="127"/>
      <c r="V1327" s="127"/>
      <c r="W1327" s="103"/>
      <c r="Y1327" s="103"/>
      <c r="AF1327" s="103"/>
    </row>
    <row r="1328" spans="4:32" x14ac:dyDescent="0.3">
      <c r="D1328" s="31"/>
      <c r="E1328" s="103"/>
      <c r="F1328" s="103"/>
      <c r="M1328" s="103"/>
      <c r="O1328" s="103"/>
      <c r="P1328" s="103"/>
      <c r="Q1328" s="127"/>
      <c r="R1328" s="103"/>
      <c r="S1328" s="127"/>
      <c r="T1328" s="127"/>
      <c r="U1328" s="127"/>
      <c r="V1328" s="127"/>
      <c r="W1328" s="103"/>
      <c r="Y1328" s="103"/>
      <c r="AF1328" s="103"/>
    </row>
    <row r="1329" spans="4:32" x14ac:dyDescent="0.3">
      <c r="D1329" s="31"/>
      <c r="E1329" s="103"/>
      <c r="F1329" s="103"/>
      <c r="M1329" s="103"/>
      <c r="O1329" s="103"/>
      <c r="P1329" s="103"/>
      <c r="Q1329" s="127"/>
      <c r="R1329" s="103"/>
      <c r="S1329" s="127"/>
      <c r="T1329" s="127"/>
      <c r="U1329" s="127"/>
      <c r="V1329" s="127"/>
      <c r="W1329" s="103"/>
      <c r="Y1329" s="103"/>
      <c r="AF1329" s="103"/>
    </row>
    <row r="1330" spans="4:32" x14ac:dyDescent="0.3">
      <c r="D1330" s="31"/>
      <c r="E1330" s="103"/>
      <c r="F1330" s="103"/>
      <c r="M1330" s="103"/>
      <c r="O1330" s="103"/>
      <c r="P1330" s="103"/>
      <c r="Q1330" s="127"/>
      <c r="R1330" s="103"/>
      <c r="S1330" s="127"/>
      <c r="T1330" s="127"/>
      <c r="U1330" s="127"/>
      <c r="V1330" s="127"/>
      <c r="W1330" s="103"/>
      <c r="Y1330" s="103"/>
      <c r="AF1330" s="103"/>
    </row>
    <row r="1331" spans="4:32" x14ac:dyDescent="0.3">
      <c r="D1331" s="31"/>
      <c r="E1331" s="103"/>
      <c r="F1331" s="103"/>
      <c r="M1331" s="103"/>
      <c r="O1331" s="103"/>
      <c r="P1331" s="103"/>
      <c r="Q1331" s="127"/>
      <c r="R1331" s="103"/>
      <c r="S1331" s="127"/>
      <c r="T1331" s="127"/>
      <c r="U1331" s="127"/>
      <c r="V1331" s="127"/>
      <c r="W1331" s="103"/>
      <c r="Y1331" s="103"/>
      <c r="AF1331" s="103"/>
    </row>
    <row r="1332" spans="4:32" x14ac:dyDescent="0.3">
      <c r="D1332" s="31"/>
      <c r="E1332" s="103"/>
      <c r="F1332" s="103"/>
      <c r="M1332" s="103"/>
      <c r="O1332" s="103"/>
      <c r="P1332" s="103"/>
      <c r="Q1332" s="127"/>
      <c r="R1332" s="103"/>
      <c r="S1332" s="127"/>
      <c r="T1332" s="127"/>
      <c r="U1332" s="127"/>
      <c r="V1332" s="127"/>
      <c r="W1332" s="103"/>
      <c r="Y1332" s="103"/>
      <c r="AF1332" s="103"/>
    </row>
    <row r="1333" spans="4:32" x14ac:dyDescent="0.3">
      <c r="D1333" s="31"/>
      <c r="E1333" s="103"/>
      <c r="F1333" s="103"/>
      <c r="M1333" s="103"/>
      <c r="O1333" s="103"/>
      <c r="P1333" s="103"/>
      <c r="Q1333" s="127"/>
      <c r="R1333" s="103"/>
      <c r="S1333" s="127"/>
      <c r="T1333" s="127"/>
      <c r="U1333" s="127"/>
      <c r="V1333" s="127"/>
      <c r="W1333" s="103"/>
      <c r="Y1333" s="103"/>
      <c r="AF1333" s="103"/>
    </row>
    <row r="1334" spans="4:32" x14ac:dyDescent="0.3">
      <c r="D1334" s="31"/>
      <c r="E1334" s="103"/>
      <c r="F1334" s="103"/>
      <c r="M1334" s="103"/>
      <c r="O1334" s="103"/>
      <c r="P1334" s="103"/>
      <c r="Q1334" s="127"/>
      <c r="R1334" s="103"/>
      <c r="S1334" s="127"/>
      <c r="T1334" s="127"/>
      <c r="U1334" s="127"/>
      <c r="V1334" s="127"/>
      <c r="W1334" s="103"/>
      <c r="Y1334" s="103"/>
      <c r="AF1334" s="103"/>
    </row>
    <row r="1335" spans="4:32" x14ac:dyDescent="0.3">
      <c r="D1335" s="31"/>
      <c r="E1335" s="103"/>
      <c r="F1335" s="103"/>
      <c r="M1335" s="103"/>
      <c r="O1335" s="103"/>
      <c r="P1335" s="103"/>
      <c r="Q1335" s="127"/>
      <c r="R1335" s="103"/>
      <c r="S1335" s="127"/>
      <c r="T1335" s="127"/>
      <c r="U1335" s="127"/>
      <c r="V1335" s="127"/>
      <c r="W1335" s="103"/>
      <c r="Y1335" s="103"/>
      <c r="AF1335" s="103"/>
    </row>
    <row r="1336" spans="4:32" x14ac:dyDescent="0.3">
      <c r="D1336" s="31"/>
      <c r="E1336" s="103"/>
      <c r="F1336" s="103"/>
      <c r="M1336" s="103"/>
      <c r="O1336" s="103"/>
      <c r="P1336" s="103"/>
      <c r="Q1336" s="127"/>
      <c r="R1336" s="103"/>
      <c r="S1336" s="127"/>
      <c r="T1336" s="127"/>
      <c r="U1336" s="127"/>
      <c r="V1336" s="127"/>
      <c r="W1336" s="103"/>
      <c r="Y1336" s="103"/>
      <c r="AF1336" s="103"/>
    </row>
    <row r="1337" spans="4:32" x14ac:dyDescent="0.3">
      <c r="D1337" s="31"/>
      <c r="E1337" s="103"/>
      <c r="F1337" s="103"/>
      <c r="M1337" s="103"/>
      <c r="O1337" s="103"/>
      <c r="P1337" s="103"/>
      <c r="Q1337" s="127"/>
      <c r="R1337" s="103"/>
      <c r="S1337" s="127"/>
      <c r="T1337" s="127"/>
      <c r="U1337" s="127"/>
      <c r="V1337" s="127"/>
      <c r="W1337" s="103"/>
      <c r="Y1337" s="103"/>
      <c r="AF1337" s="103"/>
    </row>
    <row r="1338" spans="4:32" x14ac:dyDescent="0.3">
      <c r="D1338" s="31"/>
      <c r="E1338" s="103"/>
      <c r="F1338" s="103"/>
      <c r="M1338" s="103"/>
      <c r="O1338" s="103"/>
      <c r="P1338" s="103"/>
      <c r="Q1338" s="127"/>
      <c r="R1338" s="103"/>
      <c r="S1338" s="127"/>
      <c r="T1338" s="127"/>
      <c r="U1338" s="127"/>
      <c r="V1338" s="127"/>
      <c r="W1338" s="103"/>
      <c r="Y1338" s="103"/>
      <c r="AF1338" s="103"/>
    </row>
    <row r="1339" spans="4:32" x14ac:dyDescent="0.3">
      <c r="D1339" s="31"/>
      <c r="E1339" s="103"/>
      <c r="F1339" s="103"/>
      <c r="M1339" s="103"/>
      <c r="O1339" s="103"/>
      <c r="P1339" s="103"/>
      <c r="Q1339" s="127"/>
      <c r="R1339" s="103"/>
      <c r="S1339" s="127"/>
      <c r="T1339" s="127"/>
      <c r="U1339" s="127"/>
      <c r="V1339" s="127"/>
      <c r="W1339" s="103"/>
      <c r="Y1339" s="103"/>
      <c r="AF1339" s="103"/>
    </row>
    <row r="1340" spans="4:32" x14ac:dyDescent="0.3">
      <c r="D1340" s="31"/>
      <c r="E1340" s="103"/>
      <c r="F1340" s="103"/>
      <c r="M1340" s="103"/>
      <c r="O1340" s="103"/>
      <c r="P1340" s="103"/>
      <c r="Q1340" s="127"/>
      <c r="R1340" s="103"/>
      <c r="S1340" s="127"/>
      <c r="T1340" s="127"/>
      <c r="U1340" s="127"/>
      <c r="V1340" s="127"/>
      <c r="W1340" s="103"/>
      <c r="Y1340" s="103"/>
      <c r="AF1340" s="103"/>
    </row>
    <row r="1341" spans="4:32" x14ac:dyDescent="0.3">
      <c r="D1341" s="31"/>
      <c r="E1341" s="103"/>
      <c r="F1341" s="103"/>
      <c r="M1341" s="103"/>
      <c r="O1341" s="103"/>
      <c r="P1341" s="103"/>
      <c r="Q1341" s="127"/>
      <c r="R1341" s="103"/>
      <c r="S1341" s="127"/>
      <c r="T1341" s="127"/>
      <c r="U1341" s="127"/>
      <c r="V1341" s="127"/>
      <c r="W1341" s="103"/>
      <c r="Y1341" s="103"/>
      <c r="AF1341" s="103"/>
    </row>
    <row r="1342" spans="4:32" x14ac:dyDescent="0.3">
      <c r="D1342" s="31"/>
      <c r="E1342" s="103"/>
      <c r="F1342" s="103"/>
      <c r="M1342" s="103"/>
      <c r="O1342" s="103"/>
      <c r="P1342" s="103"/>
      <c r="Q1342" s="127"/>
      <c r="R1342" s="103"/>
      <c r="S1342" s="127"/>
      <c r="T1342" s="127"/>
      <c r="U1342" s="127"/>
      <c r="V1342" s="127"/>
      <c r="W1342" s="103"/>
      <c r="Y1342" s="103"/>
      <c r="AF1342" s="103"/>
    </row>
    <row r="1343" spans="4:32" x14ac:dyDescent="0.3">
      <c r="D1343" s="31"/>
      <c r="E1343" s="103"/>
      <c r="F1343" s="103"/>
      <c r="M1343" s="103"/>
      <c r="O1343" s="103"/>
      <c r="P1343" s="103"/>
      <c r="Q1343" s="127"/>
      <c r="R1343" s="103"/>
      <c r="S1343" s="127"/>
      <c r="T1343" s="127"/>
      <c r="U1343" s="127"/>
      <c r="V1343" s="127"/>
      <c r="W1343" s="103"/>
      <c r="Y1343" s="103"/>
      <c r="AF1343" s="103"/>
    </row>
    <row r="1344" spans="4:32" x14ac:dyDescent="0.3">
      <c r="D1344" s="31"/>
      <c r="E1344" s="103"/>
      <c r="F1344" s="103"/>
      <c r="M1344" s="103"/>
      <c r="O1344" s="103"/>
      <c r="P1344" s="103"/>
      <c r="Q1344" s="127"/>
      <c r="R1344" s="103"/>
      <c r="S1344" s="127"/>
      <c r="T1344" s="127"/>
      <c r="U1344" s="127"/>
      <c r="V1344" s="127"/>
      <c r="W1344" s="103"/>
      <c r="Y1344" s="103"/>
      <c r="AF1344" s="103"/>
    </row>
    <row r="1345" spans="4:32" x14ac:dyDescent="0.3">
      <c r="D1345" s="31"/>
      <c r="E1345" s="103"/>
      <c r="F1345" s="103"/>
      <c r="M1345" s="103"/>
      <c r="O1345" s="103"/>
      <c r="P1345" s="103"/>
      <c r="Q1345" s="127"/>
      <c r="R1345" s="103"/>
      <c r="S1345" s="127"/>
      <c r="T1345" s="127"/>
      <c r="U1345" s="127"/>
      <c r="V1345" s="127"/>
      <c r="W1345" s="103"/>
      <c r="Y1345" s="103"/>
      <c r="AF1345" s="103"/>
    </row>
    <row r="1346" spans="4:32" x14ac:dyDescent="0.3">
      <c r="D1346" s="31"/>
      <c r="E1346" s="103"/>
      <c r="F1346" s="103"/>
      <c r="M1346" s="103"/>
      <c r="O1346" s="103"/>
      <c r="P1346" s="103"/>
      <c r="Q1346" s="127"/>
      <c r="R1346" s="103"/>
      <c r="S1346" s="127"/>
      <c r="T1346" s="127"/>
      <c r="U1346" s="127"/>
      <c r="V1346" s="127"/>
      <c r="W1346" s="103"/>
      <c r="Y1346" s="103"/>
      <c r="AF1346" s="103"/>
    </row>
    <row r="1347" spans="4:32" x14ac:dyDescent="0.3">
      <c r="D1347" s="31"/>
      <c r="E1347" s="103"/>
      <c r="F1347" s="103"/>
      <c r="M1347" s="103"/>
      <c r="O1347" s="103"/>
      <c r="P1347" s="103"/>
      <c r="Q1347" s="127"/>
      <c r="R1347" s="103"/>
      <c r="S1347" s="127"/>
      <c r="T1347" s="127"/>
      <c r="U1347" s="127"/>
      <c r="V1347" s="127"/>
      <c r="W1347" s="103"/>
      <c r="Y1347" s="103"/>
      <c r="AF1347" s="103"/>
    </row>
    <row r="1348" spans="4:32" x14ac:dyDescent="0.3">
      <c r="D1348" s="31"/>
      <c r="E1348" s="103"/>
      <c r="F1348" s="103"/>
      <c r="M1348" s="103"/>
      <c r="O1348" s="103"/>
      <c r="P1348" s="103"/>
      <c r="Q1348" s="127"/>
      <c r="R1348" s="103"/>
      <c r="S1348" s="127"/>
      <c r="T1348" s="127"/>
      <c r="U1348" s="127"/>
      <c r="V1348" s="127"/>
      <c r="W1348" s="103"/>
      <c r="Y1348" s="103"/>
      <c r="AF1348" s="103"/>
    </row>
    <row r="1349" spans="4:32" x14ac:dyDescent="0.3">
      <c r="D1349" s="31"/>
      <c r="E1349" s="103"/>
      <c r="F1349" s="103"/>
      <c r="M1349" s="103"/>
      <c r="O1349" s="103"/>
      <c r="P1349" s="103"/>
      <c r="Q1349" s="127"/>
      <c r="R1349" s="103"/>
      <c r="S1349" s="127"/>
      <c r="T1349" s="127"/>
      <c r="U1349" s="127"/>
      <c r="V1349" s="127"/>
      <c r="W1349" s="103"/>
      <c r="Y1349" s="103"/>
      <c r="AF1349" s="103"/>
    </row>
    <row r="1350" spans="4:32" x14ac:dyDescent="0.3">
      <c r="D1350" s="31"/>
      <c r="E1350" s="103"/>
      <c r="F1350" s="103"/>
      <c r="M1350" s="103"/>
      <c r="O1350" s="103"/>
      <c r="P1350" s="103"/>
      <c r="Q1350" s="127"/>
      <c r="R1350" s="103"/>
      <c r="S1350" s="127"/>
      <c r="T1350" s="127"/>
      <c r="U1350" s="127"/>
      <c r="V1350" s="127"/>
      <c r="W1350" s="103"/>
      <c r="Y1350" s="103"/>
      <c r="AF1350" s="103"/>
    </row>
    <row r="1351" spans="4:32" x14ac:dyDescent="0.3">
      <c r="D1351" s="31"/>
      <c r="E1351" s="103"/>
      <c r="F1351" s="103"/>
      <c r="M1351" s="103"/>
      <c r="O1351" s="103"/>
      <c r="P1351" s="103"/>
      <c r="Q1351" s="127"/>
      <c r="R1351" s="103"/>
      <c r="S1351" s="127"/>
      <c r="T1351" s="127"/>
      <c r="U1351" s="127"/>
      <c r="V1351" s="127"/>
      <c r="W1351" s="103"/>
      <c r="Y1351" s="103"/>
      <c r="AF1351" s="103"/>
    </row>
    <row r="1352" spans="4:32" x14ac:dyDescent="0.3">
      <c r="D1352" s="31"/>
      <c r="E1352" s="103"/>
      <c r="F1352" s="103"/>
      <c r="M1352" s="103"/>
      <c r="O1352" s="103"/>
      <c r="P1352" s="103"/>
      <c r="Q1352" s="127"/>
      <c r="R1352" s="103"/>
      <c r="S1352" s="127"/>
      <c r="T1352" s="127"/>
      <c r="U1352" s="127"/>
      <c r="V1352" s="127"/>
      <c r="W1352" s="103"/>
      <c r="Y1352" s="103"/>
      <c r="AF1352" s="103"/>
    </row>
    <row r="1353" spans="4:32" x14ac:dyDescent="0.3">
      <c r="D1353" s="31"/>
      <c r="E1353" s="103"/>
      <c r="F1353" s="103"/>
      <c r="M1353" s="103"/>
      <c r="O1353" s="103"/>
      <c r="P1353" s="103"/>
      <c r="Q1353" s="127"/>
      <c r="R1353" s="103"/>
      <c r="S1353" s="127"/>
      <c r="T1353" s="127"/>
      <c r="U1353" s="127"/>
      <c r="V1353" s="127"/>
      <c r="W1353" s="103"/>
      <c r="Y1353" s="103"/>
      <c r="AF1353" s="103"/>
    </row>
    <row r="1354" spans="4:32" x14ac:dyDescent="0.3">
      <c r="D1354" s="31"/>
      <c r="E1354" s="103"/>
      <c r="F1354" s="103"/>
      <c r="M1354" s="103"/>
      <c r="O1354" s="103"/>
      <c r="P1354" s="103"/>
      <c r="Q1354" s="127"/>
      <c r="R1354" s="103"/>
      <c r="S1354" s="127"/>
      <c r="T1354" s="127"/>
      <c r="U1354" s="127"/>
      <c r="V1354" s="127"/>
      <c r="W1354" s="103"/>
      <c r="Y1354" s="103"/>
      <c r="AF1354" s="103"/>
    </row>
    <row r="1355" spans="4:32" x14ac:dyDescent="0.3">
      <c r="D1355" s="31"/>
      <c r="E1355" s="103"/>
      <c r="F1355" s="103"/>
      <c r="M1355" s="103"/>
      <c r="O1355" s="103"/>
      <c r="P1355" s="103"/>
      <c r="Q1355" s="127"/>
      <c r="R1355" s="103"/>
      <c r="S1355" s="127"/>
      <c r="T1355" s="127"/>
      <c r="U1355" s="127"/>
      <c r="V1355" s="127"/>
      <c r="W1355" s="103"/>
      <c r="Y1355" s="103"/>
      <c r="AF1355" s="103"/>
    </row>
    <row r="1356" spans="4:32" x14ac:dyDescent="0.3">
      <c r="D1356" s="31"/>
      <c r="E1356" s="103"/>
      <c r="F1356" s="103"/>
      <c r="M1356" s="103"/>
      <c r="O1356" s="103"/>
      <c r="P1356" s="103"/>
      <c r="Q1356" s="127"/>
      <c r="R1356" s="103"/>
      <c r="S1356" s="127"/>
      <c r="T1356" s="127"/>
      <c r="U1356" s="127"/>
      <c r="V1356" s="127"/>
      <c r="W1356" s="103"/>
      <c r="Y1356" s="103"/>
      <c r="AF1356" s="103"/>
    </row>
    <row r="1357" spans="4:32" x14ac:dyDescent="0.3">
      <c r="D1357" s="31"/>
      <c r="E1357" s="103"/>
      <c r="F1357" s="103"/>
      <c r="M1357" s="103"/>
      <c r="O1357" s="103"/>
      <c r="P1357" s="103"/>
      <c r="Q1357" s="127"/>
      <c r="R1357" s="103"/>
      <c r="S1357" s="127"/>
      <c r="T1357" s="127"/>
      <c r="U1357" s="127"/>
      <c r="V1357" s="127"/>
      <c r="W1357" s="103"/>
      <c r="Y1357" s="103"/>
      <c r="AF1357" s="103"/>
    </row>
    <row r="1358" spans="4:32" x14ac:dyDescent="0.3">
      <c r="D1358" s="31"/>
      <c r="E1358" s="103"/>
      <c r="F1358" s="103"/>
      <c r="M1358" s="103"/>
      <c r="O1358" s="103"/>
      <c r="P1358" s="103"/>
      <c r="Q1358" s="127"/>
      <c r="R1358" s="103"/>
      <c r="S1358" s="127"/>
      <c r="T1358" s="127"/>
      <c r="U1358" s="127"/>
      <c r="V1358" s="127"/>
      <c r="W1358" s="103"/>
      <c r="Y1358" s="103"/>
      <c r="AF1358" s="103"/>
    </row>
    <row r="1359" spans="4:32" x14ac:dyDescent="0.3">
      <c r="D1359" s="31"/>
      <c r="E1359" s="103"/>
      <c r="F1359" s="103"/>
      <c r="M1359" s="103"/>
      <c r="O1359" s="103"/>
      <c r="P1359" s="103"/>
      <c r="Q1359" s="127"/>
      <c r="R1359" s="103"/>
      <c r="S1359" s="127"/>
      <c r="T1359" s="127"/>
      <c r="U1359" s="127"/>
      <c r="V1359" s="127"/>
      <c r="W1359" s="103"/>
      <c r="Y1359" s="103"/>
      <c r="AF1359" s="103"/>
    </row>
    <row r="1360" spans="4:32" x14ac:dyDescent="0.3">
      <c r="D1360" s="31"/>
      <c r="E1360" s="103"/>
      <c r="F1360" s="103"/>
      <c r="M1360" s="103"/>
      <c r="O1360" s="103"/>
      <c r="P1360" s="103"/>
      <c r="Q1360" s="127"/>
      <c r="R1360" s="103"/>
      <c r="S1360" s="127"/>
      <c r="T1360" s="127"/>
      <c r="U1360" s="127"/>
      <c r="V1360" s="127"/>
      <c r="W1360" s="103"/>
      <c r="Y1360" s="103"/>
      <c r="AF1360" s="103"/>
    </row>
    <row r="1361" spans="4:32" x14ac:dyDescent="0.3">
      <c r="D1361" s="31"/>
      <c r="E1361" s="103"/>
      <c r="F1361" s="103"/>
      <c r="M1361" s="103"/>
      <c r="O1361" s="103"/>
      <c r="P1361" s="103"/>
      <c r="Q1361" s="127"/>
      <c r="R1361" s="103"/>
      <c r="S1361" s="127"/>
      <c r="T1361" s="127"/>
      <c r="U1361" s="127"/>
      <c r="V1361" s="127"/>
      <c r="W1361" s="103"/>
      <c r="Y1361" s="103"/>
      <c r="AF1361" s="103"/>
    </row>
    <row r="1362" spans="4:32" x14ac:dyDescent="0.3">
      <c r="D1362" s="31"/>
      <c r="E1362" s="103"/>
      <c r="F1362" s="103"/>
      <c r="M1362" s="103"/>
      <c r="O1362" s="103"/>
      <c r="P1362" s="103"/>
      <c r="Q1362" s="127"/>
      <c r="R1362" s="103"/>
      <c r="S1362" s="127"/>
      <c r="T1362" s="127"/>
      <c r="U1362" s="127"/>
      <c r="V1362" s="127"/>
      <c r="W1362" s="103"/>
      <c r="Y1362" s="103"/>
      <c r="AF1362" s="103"/>
    </row>
    <row r="1363" spans="4:32" x14ac:dyDescent="0.3">
      <c r="D1363" s="31"/>
      <c r="E1363" s="103"/>
      <c r="F1363" s="103"/>
      <c r="M1363" s="103"/>
      <c r="O1363" s="103"/>
      <c r="P1363" s="103"/>
      <c r="Q1363" s="127"/>
      <c r="R1363" s="103"/>
      <c r="S1363" s="127"/>
      <c r="T1363" s="127"/>
      <c r="U1363" s="127"/>
      <c r="V1363" s="127"/>
      <c r="W1363" s="103"/>
      <c r="Y1363" s="103"/>
      <c r="AF1363" s="103"/>
    </row>
    <row r="1364" spans="4:32" x14ac:dyDescent="0.3">
      <c r="D1364" s="31"/>
      <c r="E1364" s="103"/>
      <c r="F1364" s="103"/>
      <c r="M1364" s="103"/>
      <c r="O1364" s="103"/>
      <c r="P1364" s="103"/>
      <c r="Q1364" s="127"/>
      <c r="R1364" s="103"/>
      <c r="S1364" s="127"/>
      <c r="T1364" s="127"/>
      <c r="U1364" s="127"/>
      <c r="V1364" s="127"/>
      <c r="W1364" s="103"/>
      <c r="Y1364" s="103"/>
      <c r="AF1364" s="103"/>
    </row>
    <row r="1365" spans="4:32" x14ac:dyDescent="0.3">
      <c r="D1365" s="31"/>
      <c r="E1365" s="103"/>
      <c r="F1365" s="103"/>
      <c r="M1365" s="103"/>
      <c r="O1365" s="103"/>
      <c r="P1365" s="103"/>
      <c r="Q1365" s="127"/>
      <c r="R1365" s="103"/>
      <c r="S1365" s="127"/>
      <c r="T1365" s="127"/>
      <c r="U1365" s="127"/>
      <c r="V1365" s="127"/>
      <c r="W1365" s="103"/>
      <c r="Y1365" s="103"/>
      <c r="AF1365" s="103"/>
    </row>
    <row r="1366" spans="4:32" x14ac:dyDescent="0.3">
      <c r="D1366" s="31"/>
      <c r="E1366" s="103"/>
      <c r="F1366" s="103"/>
      <c r="M1366" s="103"/>
      <c r="O1366" s="103"/>
      <c r="P1366" s="103"/>
      <c r="Q1366" s="127"/>
      <c r="R1366" s="103"/>
      <c r="S1366" s="127"/>
      <c r="T1366" s="127"/>
      <c r="U1366" s="127"/>
      <c r="V1366" s="127"/>
      <c r="W1366" s="103"/>
      <c r="Y1366" s="103"/>
      <c r="AF1366" s="103"/>
    </row>
    <row r="1367" spans="4:32" x14ac:dyDescent="0.3">
      <c r="D1367" s="31"/>
      <c r="E1367" s="103"/>
      <c r="F1367" s="103"/>
      <c r="M1367" s="103"/>
      <c r="O1367" s="103"/>
      <c r="P1367" s="103"/>
      <c r="Q1367" s="127"/>
      <c r="R1367" s="103"/>
      <c r="S1367" s="127"/>
      <c r="T1367" s="127"/>
      <c r="U1367" s="127"/>
      <c r="V1367" s="127"/>
      <c r="W1367" s="103"/>
      <c r="Y1367" s="103"/>
      <c r="AF1367" s="103"/>
    </row>
    <row r="1368" spans="4:32" x14ac:dyDescent="0.3">
      <c r="D1368" s="31"/>
      <c r="E1368" s="103"/>
      <c r="F1368" s="103"/>
      <c r="M1368" s="103"/>
      <c r="O1368" s="103"/>
      <c r="P1368" s="103"/>
      <c r="Q1368" s="127"/>
      <c r="R1368" s="103"/>
      <c r="S1368" s="127"/>
      <c r="T1368" s="127"/>
      <c r="U1368" s="127"/>
      <c r="V1368" s="127"/>
      <c r="W1368" s="103"/>
      <c r="Y1368" s="103"/>
      <c r="AF1368" s="103"/>
    </row>
    <row r="1369" spans="4:32" x14ac:dyDescent="0.3">
      <c r="D1369" s="31"/>
      <c r="E1369" s="103"/>
      <c r="F1369" s="103"/>
      <c r="M1369" s="103"/>
      <c r="O1369" s="103"/>
      <c r="P1369" s="103"/>
      <c r="Q1369" s="127"/>
      <c r="R1369" s="103"/>
      <c r="S1369" s="127"/>
      <c r="T1369" s="127"/>
      <c r="U1369" s="127"/>
      <c r="V1369" s="127"/>
      <c r="W1369" s="103"/>
      <c r="Y1369" s="103"/>
      <c r="AF1369" s="103"/>
    </row>
    <row r="1370" spans="4:32" x14ac:dyDescent="0.3">
      <c r="D1370" s="31"/>
      <c r="E1370" s="103"/>
      <c r="F1370" s="103"/>
      <c r="M1370" s="103"/>
      <c r="O1370" s="103"/>
      <c r="P1370" s="103"/>
      <c r="Q1370" s="127"/>
      <c r="R1370" s="103"/>
      <c r="S1370" s="127"/>
      <c r="T1370" s="127"/>
      <c r="U1370" s="127"/>
      <c r="V1370" s="127"/>
      <c r="W1370" s="103"/>
      <c r="Y1370" s="103"/>
      <c r="AF1370" s="103"/>
    </row>
    <row r="1371" spans="4:32" x14ac:dyDescent="0.3">
      <c r="D1371" s="31"/>
      <c r="E1371" s="103"/>
      <c r="F1371" s="103"/>
      <c r="M1371" s="103"/>
      <c r="O1371" s="103"/>
      <c r="P1371" s="103"/>
      <c r="Q1371" s="127"/>
      <c r="R1371" s="103"/>
      <c r="S1371" s="127"/>
      <c r="T1371" s="127"/>
      <c r="U1371" s="127"/>
      <c r="V1371" s="127"/>
      <c r="W1371" s="103"/>
      <c r="Y1371" s="103"/>
      <c r="AF1371" s="103"/>
    </row>
    <row r="1372" spans="4:32" x14ac:dyDescent="0.3">
      <c r="D1372" s="31"/>
      <c r="E1372" s="103"/>
      <c r="F1372" s="103"/>
      <c r="M1372" s="103"/>
      <c r="O1372" s="103"/>
      <c r="P1372" s="103"/>
      <c r="Q1372" s="127"/>
      <c r="R1372" s="103"/>
      <c r="S1372" s="127"/>
      <c r="T1372" s="127"/>
      <c r="U1372" s="127"/>
      <c r="V1372" s="127"/>
      <c r="W1372" s="103"/>
      <c r="Y1372" s="103"/>
      <c r="AF1372" s="103"/>
    </row>
    <row r="1373" spans="4:32" x14ac:dyDescent="0.3">
      <c r="D1373" s="31"/>
      <c r="E1373" s="103"/>
      <c r="F1373" s="103"/>
      <c r="M1373" s="103"/>
      <c r="O1373" s="103"/>
      <c r="P1373" s="103"/>
      <c r="Q1373" s="127"/>
      <c r="R1373" s="103"/>
      <c r="S1373" s="127"/>
      <c r="T1373" s="127"/>
      <c r="U1373" s="127"/>
      <c r="V1373" s="127"/>
      <c r="W1373" s="103"/>
      <c r="Y1373" s="103"/>
      <c r="AF1373" s="103"/>
    </row>
    <row r="1374" spans="4:32" x14ac:dyDescent="0.3">
      <c r="D1374" s="31"/>
      <c r="E1374" s="103"/>
      <c r="F1374" s="103"/>
      <c r="M1374" s="103"/>
      <c r="O1374" s="103"/>
      <c r="P1374" s="103"/>
      <c r="Q1374" s="127"/>
      <c r="R1374" s="103"/>
      <c r="S1374" s="127"/>
      <c r="T1374" s="127"/>
      <c r="U1374" s="127"/>
      <c r="V1374" s="127"/>
      <c r="W1374" s="103"/>
      <c r="Y1374" s="103"/>
      <c r="AF1374" s="103"/>
    </row>
    <row r="1375" spans="4:32" x14ac:dyDescent="0.3">
      <c r="D1375" s="31"/>
      <c r="E1375" s="103"/>
      <c r="F1375" s="103"/>
      <c r="M1375" s="103"/>
      <c r="O1375" s="103"/>
      <c r="P1375" s="103"/>
      <c r="Q1375" s="127"/>
      <c r="R1375" s="103"/>
      <c r="S1375" s="127"/>
      <c r="T1375" s="127"/>
      <c r="U1375" s="127"/>
      <c r="V1375" s="127"/>
      <c r="W1375" s="103"/>
      <c r="Y1375" s="103"/>
      <c r="AF1375" s="103"/>
    </row>
    <row r="1376" spans="4:32" x14ac:dyDescent="0.3">
      <c r="D1376" s="31"/>
      <c r="E1376" s="103"/>
      <c r="F1376" s="103"/>
      <c r="M1376" s="103"/>
      <c r="O1376" s="103"/>
      <c r="P1376" s="103"/>
      <c r="Q1376" s="127"/>
      <c r="R1376" s="103"/>
      <c r="S1376" s="127"/>
      <c r="T1376" s="127"/>
      <c r="U1376" s="127"/>
      <c r="V1376" s="127"/>
      <c r="W1376" s="103"/>
      <c r="Y1376" s="103"/>
      <c r="AF1376" s="103"/>
    </row>
    <row r="1377" spans="4:32" x14ac:dyDescent="0.3">
      <c r="D1377" s="31"/>
      <c r="E1377" s="103"/>
      <c r="F1377" s="103"/>
      <c r="M1377" s="103"/>
      <c r="O1377" s="103"/>
      <c r="P1377" s="103"/>
      <c r="Q1377" s="127"/>
      <c r="R1377" s="103"/>
      <c r="S1377" s="127"/>
      <c r="T1377" s="127"/>
      <c r="U1377" s="127"/>
      <c r="V1377" s="127"/>
      <c r="W1377" s="103"/>
      <c r="Y1377" s="103"/>
      <c r="AF1377" s="103"/>
    </row>
    <row r="1378" spans="4:32" x14ac:dyDescent="0.3">
      <c r="D1378" s="31"/>
      <c r="E1378" s="103"/>
      <c r="F1378" s="103"/>
      <c r="M1378" s="103"/>
      <c r="O1378" s="103"/>
      <c r="P1378" s="103"/>
      <c r="Q1378" s="127"/>
      <c r="R1378" s="103"/>
      <c r="S1378" s="127"/>
      <c r="T1378" s="127"/>
      <c r="U1378" s="127"/>
      <c r="V1378" s="127"/>
      <c r="W1378" s="103"/>
      <c r="Y1378" s="103"/>
      <c r="AF1378" s="103"/>
    </row>
    <row r="1379" spans="4:32" x14ac:dyDescent="0.3">
      <c r="D1379" s="31"/>
      <c r="E1379" s="103"/>
      <c r="F1379" s="103"/>
      <c r="M1379" s="103"/>
      <c r="O1379" s="103"/>
      <c r="P1379" s="103"/>
      <c r="Q1379" s="127"/>
      <c r="R1379" s="103"/>
      <c r="S1379" s="127"/>
      <c r="T1379" s="127"/>
      <c r="U1379" s="127"/>
      <c r="V1379" s="127"/>
      <c r="W1379" s="103"/>
      <c r="Y1379" s="103"/>
      <c r="AF1379" s="103"/>
    </row>
    <row r="1380" spans="4:32" x14ac:dyDescent="0.3">
      <c r="D1380" s="31"/>
      <c r="E1380" s="103"/>
      <c r="F1380" s="103"/>
      <c r="M1380" s="103"/>
      <c r="O1380" s="103"/>
      <c r="P1380" s="103"/>
      <c r="Q1380" s="127"/>
      <c r="R1380" s="103"/>
      <c r="S1380" s="127"/>
      <c r="T1380" s="127"/>
      <c r="U1380" s="127"/>
      <c r="V1380" s="127"/>
      <c r="W1380" s="103"/>
      <c r="Y1380" s="103"/>
      <c r="AF1380" s="103"/>
    </row>
    <row r="1381" spans="4:32" x14ac:dyDescent="0.3">
      <c r="D1381" s="31"/>
      <c r="E1381" s="103"/>
      <c r="F1381" s="103"/>
      <c r="M1381" s="103"/>
      <c r="O1381" s="103"/>
      <c r="P1381" s="103"/>
      <c r="Q1381" s="127"/>
      <c r="R1381" s="103"/>
      <c r="S1381" s="127"/>
      <c r="T1381" s="127"/>
      <c r="U1381" s="127"/>
      <c r="V1381" s="127"/>
      <c r="W1381" s="103"/>
      <c r="Y1381" s="103"/>
      <c r="AF1381" s="103"/>
    </row>
    <row r="1382" spans="4:32" x14ac:dyDescent="0.3">
      <c r="D1382" s="31"/>
      <c r="E1382" s="103"/>
      <c r="F1382" s="103"/>
      <c r="M1382" s="103"/>
      <c r="O1382" s="103"/>
      <c r="P1382" s="103"/>
      <c r="Q1382" s="127"/>
      <c r="R1382" s="103"/>
      <c r="S1382" s="127"/>
      <c r="T1382" s="127"/>
      <c r="U1382" s="127"/>
      <c r="V1382" s="127"/>
      <c r="W1382" s="103"/>
      <c r="Y1382" s="103"/>
      <c r="AF1382" s="103"/>
    </row>
    <row r="1383" spans="4:32" x14ac:dyDescent="0.3">
      <c r="D1383" s="31"/>
      <c r="E1383" s="103"/>
      <c r="F1383" s="103"/>
      <c r="M1383" s="103"/>
      <c r="O1383" s="103"/>
      <c r="P1383" s="103"/>
      <c r="Q1383" s="127"/>
      <c r="R1383" s="103"/>
      <c r="S1383" s="127"/>
      <c r="T1383" s="127"/>
      <c r="U1383" s="127"/>
      <c r="V1383" s="127"/>
      <c r="W1383" s="103"/>
      <c r="Y1383" s="103"/>
      <c r="AF1383" s="103"/>
    </row>
    <row r="1384" spans="4:32" x14ac:dyDescent="0.3">
      <c r="D1384" s="31"/>
      <c r="E1384" s="103"/>
      <c r="F1384" s="103"/>
      <c r="M1384" s="103"/>
      <c r="O1384" s="103"/>
      <c r="P1384" s="103"/>
      <c r="Q1384" s="127"/>
      <c r="R1384" s="103"/>
      <c r="S1384" s="127"/>
      <c r="T1384" s="127"/>
      <c r="U1384" s="127"/>
      <c r="V1384" s="127"/>
      <c r="W1384" s="103"/>
      <c r="Y1384" s="103"/>
      <c r="AF1384" s="103"/>
    </row>
    <row r="1385" spans="4:32" x14ac:dyDescent="0.3">
      <c r="D1385" s="31"/>
      <c r="E1385" s="103"/>
      <c r="F1385" s="103"/>
      <c r="M1385" s="103"/>
      <c r="O1385" s="103"/>
      <c r="P1385" s="103"/>
      <c r="Q1385" s="127"/>
      <c r="R1385" s="103"/>
      <c r="S1385" s="127"/>
      <c r="T1385" s="127"/>
      <c r="U1385" s="127"/>
      <c r="V1385" s="127"/>
      <c r="W1385" s="103"/>
      <c r="Y1385" s="103"/>
      <c r="AF1385" s="103"/>
    </row>
    <row r="1386" spans="4:32" x14ac:dyDescent="0.3">
      <c r="D1386" s="31"/>
      <c r="E1386" s="103"/>
      <c r="F1386" s="103"/>
      <c r="M1386" s="103"/>
      <c r="O1386" s="103"/>
      <c r="P1386" s="103"/>
      <c r="Q1386" s="127"/>
      <c r="R1386" s="103"/>
      <c r="S1386" s="127"/>
      <c r="T1386" s="127"/>
      <c r="U1386" s="127"/>
      <c r="V1386" s="127"/>
      <c r="W1386" s="103"/>
      <c r="Y1386" s="103"/>
      <c r="AF1386" s="103"/>
    </row>
    <row r="1387" spans="4:32" x14ac:dyDescent="0.3">
      <c r="D1387" s="31"/>
      <c r="E1387" s="103"/>
      <c r="F1387" s="103"/>
      <c r="M1387" s="103"/>
      <c r="O1387" s="103"/>
      <c r="P1387" s="103"/>
      <c r="Q1387" s="127"/>
      <c r="R1387" s="103"/>
      <c r="S1387" s="127"/>
      <c r="T1387" s="127"/>
      <c r="U1387" s="127"/>
      <c r="V1387" s="127"/>
      <c r="W1387" s="103"/>
      <c r="Y1387" s="103"/>
      <c r="AF1387" s="103"/>
    </row>
    <row r="1388" spans="4:32" x14ac:dyDescent="0.3">
      <c r="D1388" s="31"/>
      <c r="E1388" s="103"/>
      <c r="F1388" s="103"/>
      <c r="M1388" s="103"/>
      <c r="O1388" s="103"/>
      <c r="P1388" s="103"/>
      <c r="Q1388" s="127"/>
      <c r="R1388" s="103"/>
      <c r="S1388" s="127"/>
      <c r="T1388" s="127"/>
      <c r="U1388" s="127"/>
      <c r="V1388" s="127"/>
      <c r="W1388" s="103"/>
      <c r="Y1388" s="103"/>
      <c r="AF1388" s="103"/>
    </row>
    <row r="1389" spans="4:32" x14ac:dyDescent="0.3">
      <c r="D1389" s="31"/>
      <c r="E1389" s="103"/>
      <c r="F1389" s="103"/>
      <c r="M1389" s="103"/>
      <c r="O1389" s="103"/>
      <c r="P1389" s="103"/>
      <c r="Q1389" s="127"/>
      <c r="R1389" s="103"/>
      <c r="S1389" s="127"/>
      <c r="T1389" s="127"/>
      <c r="U1389" s="127"/>
      <c r="V1389" s="127"/>
      <c r="W1389" s="103"/>
      <c r="Y1389" s="103"/>
      <c r="AF1389" s="103"/>
    </row>
    <row r="1390" spans="4:32" x14ac:dyDescent="0.3">
      <c r="D1390" s="31"/>
      <c r="E1390" s="103"/>
      <c r="F1390" s="103"/>
      <c r="M1390" s="103"/>
      <c r="O1390" s="103"/>
      <c r="P1390" s="103"/>
      <c r="Q1390" s="127"/>
      <c r="R1390" s="103"/>
      <c r="S1390" s="127"/>
      <c r="T1390" s="127"/>
      <c r="U1390" s="127"/>
      <c r="V1390" s="127"/>
      <c r="W1390" s="103"/>
      <c r="Y1390" s="103"/>
      <c r="AF1390" s="103"/>
    </row>
    <row r="1391" spans="4:32" x14ac:dyDescent="0.3">
      <c r="D1391" s="31"/>
      <c r="E1391" s="103"/>
      <c r="F1391" s="103"/>
      <c r="M1391" s="103"/>
      <c r="O1391" s="103"/>
      <c r="P1391" s="103"/>
      <c r="Q1391" s="127"/>
      <c r="R1391" s="103"/>
      <c r="S1391" s="127"/>
      <c r="T1391" s="127"/>
      <c r="U1391" s="127"/>
      <c r="V1391" s="127"/>
      <c r="W1391" s="103"/>
      <c r="Y1391" s="103"/>
      <c r="AF1391" s="103"/>
    </row>
    <row r="1392" spans="4:32" x14ac:dyDescent="0.3">
      <c r="D1392" s="31"/>
      <c r="E1392" s="103"/>
      <c r="F1392" s="103"/>
      <c r="M1392" s="103"/>
      <c r="O1392" s="103"/>
      <c r="P1392" s="103"/>
      <c r="Q1392" s="127"/>
      <c r="R1392" s="103"/>
      <c r="S1392" s="127"/>
      <c r="T1392" s="127"/>
      <c r="U1392" s="127"/>
      <c r="V1392" s="127"/>
      <c r="W1392" s="103"/>
      <c r="Y1392" s="103"/>
      <c r="AF1392" s="103"/>
    </row>
    <row r="1393" spans="4:32" x14ac:dyDescent="0.3">
      <c r="D1393" s="31"/>
      <c r="E1393" s="103"/>
      <c r="F1393" s="103"/>
      <c r="M1393" s="103"/>
      <c r="O1393" s="103"/>
      <c r="P1393" s="103"/>
      <c r="Q1393" s="127"/>
      <c r="R1393" s="103"/>
      <c r="S1393" s="127"/>
      <c r="T1393" s="127"/>
      <c r="U1393" s="127"/>
      <c r="V1393" s="127"/>
      <c r="W1393" s="103"/>
      <c r="Y1393" s="103"/>
      <c r="AF1393" s="103"/>
    </row>
    <row r="1394" spans="4:32" x14ac:dyDescent="0.3">
      <c r="D1394" s="31"/>
      <c r="E1394" s="103"/>
      <c r="F1394" s="103"/>
      <c r="M1394" s="103"/>
      <c r="O1394" s="103"/>
      <c r="P1394" s="103"/>
      <c r="Q1394" s="127"/>
      <c r="R1394" s="103"/>
      <c r="S1394" s="127"/>
      <c r="T1394" s="127"/>
      <c r="U1394" s="127"/>
      <c r="V1394" s="127"/>
      <c r="W1394" s="103"/>
      <c r="Y1394" s="103"/>
      <c r="AF1394" s="103"/>
    </row>
    <row r="1395" spans="4:32" x14ac:dyDescent="0.3">
      <c r="D1395" s="31"/>
      <c r="E1395" s="103"/>
      <c r="F1395" s="103"/>
      <c r="M1395" s="103"/>
      <c r="O1395" s="103"/>
      <c r="P1395" s="103"/>
      <c r="Q1395" s="127"/>
      <c r="R1395" s="103"/>
      <c r="S1395" s="127"/>
      <c r="T1395" s="127"/>
      <c r="U1395" s="127"/>
      <c r="V1395" s="127"/>
      <c r="W1395" s="103"/>
      <c r="Y1395" s="103"/>
      <c r="AF1395" s="103"/>
    </row>
    <row r="1396" spans="4:32" x14ac:dyDescent="0.3">
      <c r="D1396" s="31"/>
      <c r="E1396" s="103"/>
      <c r="F1396" s="103"/>
      <c r="M1396" s="103"/>
      <c r="O1396" s="103"/>
      <c r="P1396" s="103"/>
      <c r="Q1396" s="127"/>
      <c r="R1396" s="103"/>
      <c r="S1396" s="127"/>
      <c r="T1396" s="127"/>
      <c r="U1396" s="127"/>
      <c r="V1396" s="127"/>
      <c r="W1396" s="103"/>
      <c r="Y1396" s="103"/>
      <c r="AF1396" s="103"/>
    </row>
    <row r="1397" spans="4:32" x14ac:dyDescent="0.3">
      <c r="D1397" s="31"/>
      <c r="E1397" s="103"/>
      <c r="F1397" s="103"/>
      <c r="M1397" s="103"/>
      <c r="O1397" s="103"/>
      <c r="P1397" s="103"/>
      <c r="Q1397" s="127"/>
      <c r="R1397" s="103"/>
      <c r="S1397" s="127"/>
      <c r="T1397" s="127"/>
      <c r="U1397" s="127"/>
      <c r="V1397" s="127"/>
      <c r="W1397" s="103"/>
      <c r="Y1397" s="103"/>
      <c r="AF1397" s="103"/>
    </row>
    <row r="1398" spans="4:32" x14ac:dyDescent="0.3">
      <c r="D1398" s="31"/>
      <c r="E1398" s="103"/>
      <c r="F1398" s="103"/>
      <c r="M1398" s="103"/>
      <c r="O1398" s="103"/>
      <c r="P1398" s="103"/>
      <c r="Q1398" s="127"/>
      <c r="R1398" s="103"/>
      <c r="S1398" s="127"/>
      <c r="T1398" s="127"/>
      <c r="U1398" s="127"/>
      <c r="V1398" s="127"/>
      <c r="W1398" s="103"/>
      <c r="Y1398" s="103"/>
      <c r="AF1398" s="103"/>
    </row>
    <row r="1399" spans="4:32" x14ac:dyDescent="0.3">
      <c r="D1399" s="31"/>
      <c r="E1399" s="103"/>
      <c r="F1399" s="103"/>
      <c r="M1399" s="103"/>
      <c r="O1399" s="103"/>
      <c r="P1399" s="103"/>
      <c r="Q1399" s="127"/>
      <c r="R1399" s="103"/>
      <c r="S1399" s="127"/>
      <c r="T1399" s="127"/>
      <c r="U1399" s="127"/>
      <c r="V1399" s="127"/>
      <c r="W1399" s="103"/>
      <c r="Y1399" s="103"/>
      <c r="AF1399" s="103"/>
    </row>
    <row r="1400" spans="4:32" x14ac:dyDescent="0.3">
      <c r="D1400" s="31"/>
      <c r="E1400" s="103"/>
      <c r="F1400" s="103"/>
      <c r="M1400" s="103"/>
      <c r="O1400" s="103"/>
      <c r="P1400" s="103"/>
      <c r="Q1400" s="127"/>
      <c r="R1400" s="103"/>
      <c r="S1400" s="127"/>
      <c r="T1400" s="127"/>
      <c r="U1400" s="127"/>
      <c r="V1400" s="127"/>
      <c r="W1400" s="103"/>
      <c r="Y1400" s="103"/>
      <c r="AF1400" s="103"/>
    </row>
    <row r="1401" spans="4:32" x14ac:dyDescent="0.3">
      <c r="D1401" s="31"/>
      <c r="E1401" s="103"/>
      <c r="F1401" s="103"/>
      <c r="M1401" s="103"/>
      <c r="O1401" s="103"/>
      <c r="P1401" s="103"/>
      <c r="Q1401" s="127"/>
      <c r="R1401" s="103"/>
      <c r="S1401" s="127"/>
      <c r="T1401" s="127"/>
      <c r="U1401" s="127"/>
      <c r="V1401" s="127"/>
      <c r="W1401" s="103"/>
      <c r="Y1401" s="103"/>
      <c r="AF1401" s="103"/>
    </row>
    <row r="1402" spans="4:32" x14ac:dyDescent="0.3">
      <c r="D1402" s="31"/>
      <c r="E1402" s="103"/>
      <c r="F1402" s="103"/>
      <c r="M1402" s="103"/>
      <c r="O1402" s="103"/>
      <c r="P1402" s="103"/>
      <c r="Q1402" s="127"/>
      <c r="R1402" s="103"/>
      <c r="S1402" s="127"/>
      <c r="T1402" s="127"/>
      <c r="U1402" s="127"/>
      <c r="V1402" s="127"/>
      <c r="W1402" s="103"/>
      <c r="Y1402" s="103"/>
      <c r="AF1402" s="103"/>
    </row>
    <row r="1403" spans="4:32" x14ac:dyDescent="0.3">
      <c r="D1403" s="31"/>
      <c r="E1403" s="103"/>
      <c r="F1403" s="103"/>
      <c r="M1403" s="103"/>
      <c r="O1403" s="103"/>
      <c r="P1403" s="103"/>
      <c r="Q1403" s="127"/>
      <c r="R1403" s="103"/>
      <c r="S1403" s="127"/>
      <c r="T1403" s="127"/>
      <c r="U1403" s="127"/>
      <c r="V1403" s="127"/>
      <c r="W1403" s="103"/>
      <c r="Y1403" s="103"/>
      <c r="AF1403" s="103"/>
    </row>
    <row r="1404" spans="4:32" x14ac:dyDescent="0.3">
      <c r="D1404" s="31"/>
      <c r="E1404" s="103"/>
      <c r="F1404" s="103"/>
      <c r="M1404" s="103"/>
      <c r="O1404" s="103"/>
      <c r="P1404" s="103"/>
      <c r="Q1404" s="127"/>
      <c r="R1404" s="103"/>
      <c r="S1404" s="127"/>
      <c r="T1404" s="127"/>
      <c r="U1404" s="127"/>
      <c r="V1404" s="127"/>
      <c r="W1404" s="103"/>
      <c r="Y1404" s="103"/>
      <c r="AF1404" s="103"/>
    </row>
    <row r="1405" spans="4:32" x14ac:dyDescent="0.3">
      <c r="D1405" s="31"/>
      <c r="E1405" s="103"/>
      <c r="F1405" s="103"/>
      <c r="M1405" s="103"/>
      <c r="O1405" s="103"/>
      <c r="P1405" s="103"/>
      <c r="Q1405" s="127"/>
      <c r="R1405" s="103"/>
      <c r="S1405" s="127"/>
      <c r="T1405" s="127"/>
      <c r="U1405" s="127"/>
      <c r="V1405" s="127"/>
      <c r="W1405" s="103"/>
      <c r="Y1405" s="103"/>
      <c r="AF1405" s="103"/>
    </row>
    <row r="1406" spans="4:32" x14ac:dyDescent="0.3">
      <c r="D1406" s="31"/>
      <c r="E1406" s="103"/>
      <c r="F1406" s="103"/>
      <c r="M1406" s="103"/>
      <c r="O1406" s="103"/>
      <c r="P1406" s="103"/>
      <c r="Q1406" s="127"/>
      <c r="R1406" s="103"/>
      <c r="S1406" s="127"/>
      <c r="T1406" s="127"/>
      <c r="U1406" s="127"/>
      <c r="V1406" s="127"/>
      <c r="W1406" s="103"/>
      <c r="Y1406" s="103"/>
      <c r="AF1406" s="103"/>
    </row>
    <row r="1407" spans="4:32" x14ac:dyDescent="0.3">
      <c r="D1407" s="31"/>
      <c r="E1407" s="103"/>
      <c r="F1407" s="103"/>
      <c r="M1407" s="103"/>
      <c r="O1407" s="103"/>
      <c r="P1407" s="103"/>
      <c r="Q1407" s="127"/>
      <c r="R1407" s="103"/>
      <c r="S1407" s="127"/>
      <c r="T1407" s="127"/>
      <c r="U1407" s="127"/>
      <c r="V1407" s="127"/>
      <c r="W1407" s="103"/>
      <c r="Y1407" s="103"/>
      <c r="AF1407" s="103"/>
    </row>
    <row r="1408" spans="4:32" x14ac:dyDescent="0.3">
      <c r="D1408" s="31"/>
      <c r="E1408" s="103"/>
      <c r="F1408" s="103"/>
      <c r="M1408" s="103"/>
      <c r="O1408" s="103"/>
      <c r="P1408" s="103"/>
      <c r="Q1408" s="127"/>
      <c r="R1408" s="103"/>
      <c r="S1408" s="127"/>
      <c r="T1408" s="127"/>
      <c r="U1408" s="127"/>
      <c r="V1408" s="127"/>
      <c r="W1408" s="103"/>
      <c r="Y1408" s="103"/>
      <c r="AF1408" s="103"/>
    </row>
    <row r="1409" spans="4:32" x14ac:dyDescent="0.3">
      <c r="D1409" s="31"/>
      <c r="E1409" s="103"/>
      <c r="F1409" s="103"/>
      <c r="M1409" s="103"/>
      <c r="O1409" s="103"/>
      <c r="P1409" s="103"/>
      <c r="Q1409" s="127"/>
      <c r="R1409" s="103"/>
      <c r="S1409" s="127"/>
      <c r="T1409" s="127"/>
      <c r="U1409" s="127"/>
      <c r="V1409" s="127"/>
      <c r="W1409" s="103"/>
      <c r="Y1409" s="103"/>
      <c r="AF1409" s="103"/>
    </row>
    <row r="1410" spans="4:32" x14ac:dyDescent="0.3">
      <c r="D1410" s="31"/>
      <c r="E1410" s="103"/>
      <c r="F1410" s="103"/>
      <c r="M1410" s="103"/>
      <c r="O1410" s="103"/>
      <c r="P1410" s="103"/>
      <c r="Q1410" s="127"/>
      <c r="R1410" s="103"/>
      <c r="S1410" s="127"/>
      <c r="T1410" s="127"/>
      <c r="U1410" s="127"/>
      <c r="V1410" s="127"/>
      <c r="W1410" s="103"/>
      <c r="Y1410" s="103"/>
      <c r="AF1410" s="103"/>
    </row>
    <row r="1411" spans="4:32" x14ac:dyDescent="0.3">
      <c r="D1411" s="31"/>
      <c r="E1411" s="103"/>
      <c r="F1411" s="103"/>
      <c r="M1411" s="103"/>
      <c r="O1411" s="103"/>
      <c r="P1411" s="103"/>
      <c r="Q1411" s="127"/>
      <c r="R1411" s="103"/>
      <c r="S1411" s="127"/>
      <c r="T1411" s="127"/>
      <c r="U1411" s="127"/>
      <c r="V1411" s="127"/>
      <c r="W1411" s="103"/>
      <c r="Y1411" s="103"/>
      <c r="AF1411" s="103"/>
    </row>
    <row r="1412" spans="4:32" x14ac:dyDescent="0.3">
      <c r="D1412" s="31"/>
      <c r="E1412" s="103"/>
      <c r="F1412" s="103"/>
      <c r="M1412" s="103"/>
      <c r="O1412" s="103"/>
      <c r="P1412" s="103"/>
      <c r="Q1412" s="127"/>
      <c r="R1412" s="103"/>
      <c r="S1412" s="127"/>
      <c r="T1412" s="127"/>
      <c r="U1412" s="127"/>
      <c r="V1412" s="127"/>
      <c r="W1412" s="103"/>
      <c r="Y1412" s="103"/>
      <c r="AF1412" s="103"/>
    </row>
    <row r="1413" spans="4:32" x14ac:dyDescent="0.3">
      <c r="D1413" s="31"/>
      <c r="E1413" s="103"/>
      <c r="F1413" s="103"/>
      <c r="M1413" s="103"/>
      <c r="O1413" s="103"/>
      <c r="P1413" s="103"/>
      <c r="Q1413" s="127"/>
      <c r="R1413" s="103"/>
      <c r="S1413" s="127"/>
      <c r="T1413" s="127"/>
      <c r="U1413" s="127"/>
      <c r="V1413" s="127"/>
      <c r="W1413" s="103"/>
      <c r="Y1413" s="103"/>
      <c r="AF1413" s="103"/>
    </row>
    <row r="1414" spans="4:32" x14ac:dyDescent="0.3">
      <c r="D1414" s="31"/>
      <c r="E1414" s="103"/>
      <c r="F1414" s="103"/>
      <c r="M1414" s="103"/>
      <c r="O1414" s="103"/>
      <c r="P1414" s="103"/>
      <c r="Q1414" s="127"/>
      <c r="R1414" s="103"/>
      <c r="S1414" s="127"/>
      <c r="T1414" s="127"/>
      <c r="U1414" s="127"/>
      <c r="V1414" s="127"/>
      <c r="W1414" s="103"/>
      <c r="Y1414" s="103"/>
      <c r="AF1414" s="103"/>
    </row>
    <row r="1415" spans="4:32" x14ac:dyDescent="0.3">
      <c r="D1415" s="31"/>
      <c r="E1415" s="103"/>
      <c r="F1415" s="103"/>
      <c r="M1415" s="103"/>
      <c r="O1415" s="103"/>
      <c r="P1415" s="103"/>
      <c r="Q1415" s="127"/>
      <c r="R1415" s="103"/>
      <c r="S1415" s="127"/>
      <c r="T1415" s="127"/>
      <c r="U1415" s="127"/>
      <c r="V1415" s="127"/>
      <c r="W1415" s="103"/>
      <c r="Y1415" s="103"/>
      <c r="AF1415" s="103"/>
    </row>
    <row r="1416" spans="4:32" x14ac:dyDescent="0.3">
      <c r="D1416" s="31"/>
      <c r="E1416" s="103"/>
      <c r="F1416" s="103"/>
      <c r="M1416" s="103"/>
      <c r="O1416" s="103"/>
      <c r="P1416" s="103"/>
      <c r="Q1416" s="127"/>
      <c r="R1416" s="103"/>
      <c r="S1416" s="127"/>
      <c r="T1416" s="127"/>
      <c r="U1416" s="127"/>
      <c r="V1416" s="127"/>
      <c r="W1416" s="103"/>
      <c r="Y1416" s="103"/>
      <c r="AF1416" s="103"/>
    </row>
    <row r="1417" spans="4:32" x14ac:dyDescent="0.3">
      <c r="D1417" s="31"/>
      <c r="E1417" s="103"/>
      <c r="F1417" s="103"/>
      <c r="M1417" s="103"/>
      <c r="O1417" s="103"/>
      <c r="P1417" s="103"/>
      <c r="Q1417" s="127"/>
      <c r="R1417" s="103"/>
      <c r="S1417" s="127"/>
      <c r="T1417" s="127"/>
      <c r="U1417" s="127"/>
      <c r="V1417" s="127"/>
      <c r="W1417" s="103"/>
      <c r="Y1417" s="103"/>
      <c r="AF1417" s="103"/>
    </row>
    <row r="1418" spans="4:32" x14ac:dyDescent="0.3">
      <c r="D1418" s="31"/>
      <c r="E1418" s="103"/>
      <c r="F1418" s="103"/>
      <c r="M1418" s="103"/>
      <c r="O1418" s="103"/>
      <c r="P1418" s="103"/>
      <c r="Q1418" s="127"/>
      <c r="R1418" s="103"/>
      <c r="S1418" s="127"/>
      <c r="T1418" s="127"/>
      <c r="U1418" s="127"/>
      <c r="V1418" s="127"/>
      <c r="W1418" s="103"/>
      <c r="Y1418" s="103"/>
      <c r="AF1418" s="103"/>
    </row>
    <row r="1419" spans="4:32" x14ac:dyDescent="0.3">
      <c r="D1419" s="31"/>
      <c r="E1419" s="103"/>
      <c r="F1419" s="103"/>
      <c r="M1419" s="103"/>
      <c r="O1419" s="103"/>
      <c r="P1419" s="103"/>
      <c r="Q1419" s="127"/>
      <c r="R1419" s="103"/>
      <c r="S1419" s="127"/>
      <c r="T1419" s="127"/>
      <c r="U1419" s="127"/>
      <c r="V1419" s="127"/>
      <c r="W1419" s="103"/>
      <c r="Y1419" s="103"/>
      <c r="AF1419" s="103"/>
    </row>
    <row r="1420" spans="4:32" x14ac:dyDescent="0.3">
      <c r="D1420" s="31"/>
      <c r="E1420" s="103"/>
      <c r="F1420" s="103"/>
      <c r="M1420" s="103"/>
      <c r="O1420" s="103"/>
      <c r="P1420" s="103"/>
      <c r="Q1420" s="127"/>
      <c r="R1420" s="103"/>
      <c r="S1420" s="127"/>
      <c r="T1420" s="127"/>
      <c r="U1420" s="127"/>
      <c r="V1420" s="127"/>
      <c r="W1420" s="103"/>
      <c r="Y1420" s="103"/>
      <c r="AF1420" s="103"/>
    </row>
    <row r="1421" spans="4:32" x14ac:dyDescent="0.3">
      <c r="D1421" s="31"/>
      <c r="E1421" s="103"/>
      <c r="F1421" s="103"/>
      <c r="M1421" s="103"/>
      <c r="O1421" s="103"/>
      <c r="P1421" s="103"/>
      <c r="Q1421" s="127"/>
      <c r="R1421" s="103"/>
      <c r="S1421" s="127"/>
      <c r="T1421" s="127"/>
      <c r="U1421" s="127"/>
      <c r="V1421" s="127"/>
      <c r="W1421" s="103"/>
      <c r="Y1421" s="103"/>
      <c r="AF1421" s="103"/>
    </row>
    <row r="1422" spans="4:32" x14ac:dyDescent="0.3">
      <c r="D1422" s="31"/>
      <c r="E1422" s="103"/>
      <c r="F1422" s="103"/>
      <c r="M1422" s="103"/>
      <c r="O1422" s="103"/>
      <c r="P1422" s="103"/>
      <c r="Q1422" s="127"/>
      <c r="R1422" s="103"/>
      <c r="S1422" s="127"/>
      <c r="T1422" s="127"/>
      <c r="U1422" s="127"/>
      <c r="V1422" s="127"/>
      <c r="W1422" s="103"/>
      <c r="Y1422" s="103"/>
      <c r="AF1422" s="103"/>
    </row>
    <row r="1423" spans="4:32" x14ac:dyDescent="0.3">
      <c r="D1423" s="31"/>
      <c r="E1423" s="103"/>
      <c r="F1423" s="103"/>
      <c r="M1423" s="103"/>
      <c r="O1423" s="103"/>
      <c r="P1423" s="103"/>
      <c r="Q1423" s="127"/>
      <c r="R1423" s="103"/>
      <c r="S1423" s="127"/>
      <c r="T1423" s="127"/>
      <c r="U1423" s="127"/>
      <c r="V1423" s="127"/>
      <c r="W1423" s="103"/>
      <c r="Y1423" s="103"/>
      <c r="AF1423" s="103"/>
    </row>
    <row r="1424" spans="4:32" x14ac:dyDescent="0.3">
      <c r="D1424" s="31"/>
      <c r="E1424" s="103"/>
      <c r="F1424" s="103"/>
      <c r="M1424" s="103"/>
      <c r="O1424" s="103"/>
      <c r="P1424" s="103"/>
      <c r="Q1424" s="127"/>
      <c r="R1424" s="103"/>
      <c r="S1424" s="127"/>
      <c r="T1424" s="127"/>
      <c r="U1424" s="127"/>
      <c r="V1424" s="127"/>
      <c r="W1424" s="103"/>
      <c r="Y1424" s="103"/>
      <c r="AF1424" s="103"/>
    </row>
    <row r="1425" spans="4:32" x14ac:dyDescent="0.3">
      <c r="D1425" s="31"/>
      <c r="E1425" s="103"/>
      <c r="F1425" s="103"/>
      <c r="M1425" s="103"/>
      <c r="O1425" s="103"/>
      <c r="P1425" s="103"/>
      <c r="Q1425" s="127"/>
      <c r="R1425" s="103"/>
      <c r="S1425" s="127"/>
      <c r="T1425" s="127"/>
      <c r="U1425" s="127"/>
      <c r="V1425" s="127"/>
      <c r="W1425" s="103"/>
      <c r="Y1425" s="103"/>
      <c r="AF1425" s="103"/>
    </row>
    <row r="1426" spans="4:32" x14ac:dyDescent="0.3">
      <c r="D1426" s="31"/>
      <c r="E1426" s="103"/>
      <c r="F1426" s="103"/>
      <c r="M1426" s="103"/>
      <c r="O1426" s="103"/>
      <c r="P1426" s="103"/>
      <c r="Q1426" s="127"/>
      <c r="R1426" s="103"/>
      <c r="S1426" s="127"/>
      <c r="T1426" s="127"/>
      <c r="U1426" s="127"/>
      <c r="V1426" s="127"/>
      <c r="W1426" s="103"/>
      <c r="Y1426" s="103"/>
      <c r="AF1426" s="103"/>
    </row>
    <row r="1427" spans="4:32" x14ac:dyDescent="0.3">
      <c r="D1427" s="31"/>
      <c r="E1427" s="103"/>
      <c r="F1427" s="103"/>
      <c r="M1427" s="103"/>
      <c r="O1427" s="103"/>
      <c r="P1427" s="103"/>
      <c r="Q1427" s="127"/>
      <c r="R1427" s="103"/>
      <c r="S1427" s="127"/>
      <c r="T1427" s="127"/>
      <c r="U1427" s="127"/>
      <c r="V1427" s="127"/>
      <c r="W1427" s="103"/>
      <c r="Y1427" s="103"/>
      <c r="AF1427" s="103"/>
    </row>
    <row r="1428" spans="4:32" x14ac:dyDescent="0.3">
      <c r="D1428" s="31"/>
      <c r="E1428" s="103"/>
      <c r="F1428" s="103"/>
      <c r="M1428" s="103"/>
      <c r="O1428" s="103"/>
      <c r="P1428" s="103"/>
      <c r="Q1428" s="127"/>
      <c r="R1428" s="103"/>
      <c r="S1428" s="127"/>
      <c r="T1428" s="127"/>
      <c r="U1428" s="127"/>
      <c r="V1428" s="127"/>
      <c r="W1428" s="103"/>
      <c r="Y1428" s="103"/>
      <c r="AF1428" s="103"/>
    </row>
    <row r="1429" spans="4:32" x14ac:dyDescent="0.3">
      <c r="D1429" s="31"/>
      <c r="E1429" s="103"/>
      <c r="F1429" s="103"/>
      <c r="M1429" s="103"/>
      <c r="O1429" s="103"/>
      <c r="P1429" s="103"/>
      <c r="Q1429" s="127"/>
      <c r="R1429" s="103"/>
      <c r="S1429" s="127"/>
      <c r="T1429" s="127"/>
      <c r="U1429" s="127"/>
      <c r="V1429" s="127"/>
      <c r="W1429" s="103"/>
      <c r="Y1429" s="103"/>
      <c r="AF1429" s="103"/>
    </row>
    <row r="1430" spans="4:32" x14ac:dyDescent="0.3">
      <c r="D1430" s="31"/>
      <c r="E1430" s="103"/>
      <c r="F1430" s="103"/>
      <c r="M1430" s="103"/>
      <c r="O1430" s="103"/>
      <c r="P1430" s="103"/>
      <c r="Q1430" s="127"/>
      <c r="R1430" s="103"/>
      <c r="S1430" s="127"/>
      <c r="T1430" s="127"/>
      <c r="U1430" s="127"/>
      <c r="V1430" s="127"/>
      <c r="W1430" s="103"/>
      <c r="Y1430" s="103"/>
      <c r="AF1430" s="103"/>
    </row>
    <row r="1431" spans="4:32" x14ac:dyDescent="0.3">
      <c r="D1431" s="31"/>
      <c r="E1431" s="103"/>
      <c r="F1431" s="103"/>
      <c r="M1431" s="103"/>
      <c r="O1431" s="103"/>
      <c r="P1431" s="103"/>
      <c r="Q1431" s="127"/>
      <c r="R1431" s="103"/>
      <c r="S1431" s="127"/>
      <c r="T1431" s="127"/>
      <c r="U1431" s="127"/>
      <c r="V1431" s="127"/>
      <c r="W1431" s="103"/>
      <c r="Y1431" s="103"/>
      <c r="AF1431" s="103"/>
    </row>
    <row r="1432" spans="4:32" x14ac:dyDescent="0.3">
      <c r="D1432" s="31"/>
      <c r="E1432" s="103"/>
      <c r="F1432" s="103"/>
      <c r="M1432" s="103"/>
      <c r="O1432" s="103"/>
      <c r="P1432" s="103"/>
      <c r="Q1432" s="127"/>
      <c r="R1432" s="103"/>
      <c r="S1432" s="127"/>
      <c r="T1432" s="127"/>
      <c r="U1432" s="127"/>
      <c r="V1432" s="127"/>
      <c r="W1432" s="103"/>
      <c r="Y1432" s="103"/>
      <c r="AF1432" s="103"/>
    </row>
    <row r="1433" spans="4:32" x14ac:dyDescent="0.3">
      <c r="D1433" s="31"/>
      <c r="E1433" s="103"/>
      <c r="F1433" s="103"/>
      <c r="M1433" s="103"/>
      <c r="O1433" s="103"/>
      <c r="P1433" s="103"/>
      <c r="Q1433" s="127"/>
      <c r="R1433" s="103"/>
      <c r="S1433" s="127"/>
      <c r="T1433" s="127"/>
      <c r="U1433" s="127"/>
      <c r="V1433" s="127"/>
      <c r="W1433" s="103"/>
      <c r="Y1433" s="103"/>
      <c r="AF1433" s="103"/>
    </row>
    <row r="1434" spans="4:32" x14ac:dyDescent="0.3">
      <c r="D1434" s="31"/>
      <c r="E1434" s="103"/>
      <c r="F1434" s="103"/>
      <c r="M1434" s="103"/>
      <c r="O1434" s="103"/>
      <c r="P1434" s="103"/>
      <c r="Q1434" s="127"/>
      <c r="R1434" s="103"/>
      <c r="S1434" s="127"/>
      <c r="T1434" s="127"/>
      <c r="U1434" s="127"/>
      <c r="V1434" s="127"/>
      <c r="W1434" s="103"/>
      <c r="Y1434" s="103"/>
      <c r="AF1434" s="103"/>
    </row>
    <row r="1435" spans="4:32" x14ac:dyDescent="0.3">
      <c r="D1435" s="31"/>
      <c r="E1435" s="103"/>
      <c r="F1435" s="103"/>
      <c r="M1435" s="103"/>
      <c r="O1435" s="103"/>
      <c r="P1435" s="103"/>
      <c r="Q1435" s="127"/>
      <c r="R1435" s="103"/>
      <c r="S1435" s="127"/>
      <c r="T1435" s="127"/>
      <c r="U1435" s="127"/>
      <c r="V1435" s="127"/>
      <c r="W1435" s="103"/>
      <c r="Y1435" s="103"/>
      <c r="AF1435" s="103"/>
    </row>
    <row r="1436" spans="4:32" x14ac:dyDescent="0.3">
      <c r="D1436" s="31"/>
      <c r="E1436" s="103"/>
      <c r="F1436" s="103"/>
      <c r="M1436" s="103"/>
      <c r="O1436" s="103"/>
      <c r="P1436" s="103"/>
      <c r="Q1436" s="127"/>
      <c r="R1436" s="103"/>
      <c r="S1436" s="127"/>
      <c r="T1436" s="127"/>
      <c r="U1436" s="127"/>
      <c r="V1436" s="127"/>
      <c r="W1436" s="103"/>
      <c r="Y1436" s="103"/>
      <c r="AF1436" s="103"/>
    </row>
    <row r="1437" spans="4:32" x14ac:dyDescent="0.3">
      <c r="D1437" s="31"/>
      <c r="E1437" s="103"/>
      <c r="F1437" s="103"/>
      <c r="M1437" s="103"/>
      <c r="O1437" s="103"/>
      <c r="P1437" s="103"/>
      <c r="Q1437" s="127"/>
      <c r="R1437" s="103"/>
      <c r="S1437" s="127"/>
      <c r="T1437" s="127"/>
      <c r="U1437" s="127"/>
      <c r="V1437" s="127"/>
      <c r="W1437" s="103"/>
      <c r="Y1437" s="103"/>
      <c r="AF1437" s="103"/>
    </row>
    <row r="1438" spans="4:32" x14ac:dyDescent="0.3">
      <c r="D1438" s="31"/>
      <c r="E1438" s="103"/>
      <c r="F1438" s="103"/>
      <c r="M1438" s="103"/>
      <c r="O1438" s="103"/>
      <c r="P1438" s="103"/>
      <c r="Q1438" s="127"/>
      <c r="R1438" s="103"/>
      <c r="S1438" s="127"/>
      <c r="T1438" s="127"/>
      <c r="U1438" s="127"/>
      <c r="V1438" s="127"/>
      <c r="W1438" s="103"/>
      <c r="Y1438" s="103"/>
      <c r="AF1438" s="103"/>
    </row>
    <row r="1439" spans="4:32" x14ac:dyDescent="0.3">
      <c r="D1439" s="31"/>
      <c r="E1439" s="103"/>
      <c r="F1439" s="103"/>
      <c r="M1439" s="103"/>
      <c r="O1439" s="103"/>
      <c r="P1439" s="103"/>
      <c r="Q1439" s="127"/>
      <c r="R1439" s="103"/>
      <c r="S1439" s="127"/>
      <c r="T1439" s="127"/>
      <c r="U1439" s="127"/>
      <c r="V1439" s="127"/>
      <c r="W1439" s="103"/>
      <c r="Y1439" s="103"/>
      <c r="AF1439" s="103"/>
    </row>
    <row r="1440" spans="4:32" x14ac:dyDescent="0.3">
      <c r="D1440" s="31"/>
      <c r="E1440" s="103"/>
      <c r="F1440" s="103"/>
      <c r="M1440" s="103"/>
      <c r="O1440" s="103"/>
      <c r="P1440" s="103"/>
      <c r="Q1440" s="127"/>
      <c r="R1440" s="103"/>
      <c r="S1440" s="127"/>
      <c r="T1440" s="127"/>
      <c r="U1440" s="127"/>
      <c r="V1440" s="127"/>
      <c r="W1440" s="103"/>
      <c r="Y1440" s="103"/>
      <c r="AF1440" s="103"/>
    </row>
    <row r="1441" spans="4:32" x14ac:dyDescent="0.3">
      <c r="D1441" s="31"/>
      <c r="E1441" s="103"/>
      <c r="F1441" s="103"/>
      <c r="M1441" s="103"/>
      <c r="O1441" s="103"/>
      <c r="P1441" s="103"/>
      <c r="Q1441" s="127"/>
      <c r="R1441" s="103"/>
      <c r="S1441" s="127"/>
      <c r="T1441" s="127"/>
      <c r="U1441" s="127"/>
      <c r="V1441" s="127"/>
      <c r="W1441" s="103"/>
      <c r="Y1441" s="103"/>
      <c r="AF1441" s="103"/>
    </row>
    <row r="1442" spans="4:32" x14ac:dyDescent="0.3">
      <c r="D1442" s="31"/>
      <c r="E1442" s="103"/>
      <c r="F1442" s="103"/>
      <c r="M1442" s="103"/>
      <c r="O1442" s="103"/>
      <c r="P1442" s="103"/>
      <c r="Q1442" s="127"/>
      <c r="R1442" s="103"/>
      <c r="S1442" s="127"/>
      <c r="T1442" s="127"/>
      <c r="U1442" s="127"/>
      <c r="V1442" s="127"/>
      <c r="W1442" s="103"/>
      <c r="Y1442" s="103"/>
      <c r="AF1442" s="103"/>
    </row>
    <row r="1443" spans="4:32" x14ac:dyDescent="0.3">
      <c r="D1443" s="31"/>
      <c r="E1443" s="103"/>
      <c r="F1443" s="103"/>
      <c r="M1443" s="103"/>
      <c r="O1443" s="103"/>
      <c r="P1443" s="103"/>
      <c r="Q1443" s="127"/>
      <c r="R1443" s="103"/>
      <c r="S1443" s="127"/>
      <c r="T1443" s="127"/>
      <c r="U1443" s="127"/>
      <c r="V1443" s="127"/>
      <c r="W1443" s="103"/>
      <c r="Y1443" s="103"/>
      <c r="AF1443" s="103"/>
    </row>
    <row r="1444" spans="4:32" x14ac:dyDescent="0.3">
      <c r="D1444" s="31"/>
      <c r="E1444" s="103"/>
      <c r="F1444" s="103"/>
      <c r="M1444" s="103"/>
      <c r="O1444" s="103"/>
      <c r="P1444" s="103"/>
      <c r="Q1444" s="127"/>
      <c r="R1444" s="103"/>
      <c r="S1444" s="127"/>
      <c r="T1444" s="127"/>
      <c r="U1444" s="127"/>
      <c r="V1444" s="127"/>
      <c r="W1444" s="103"/>
      <c r="Y1444" s="103"/>
      <c r="AF1444" s="103"/>
    </row>
    <row r="1445" spans="4:32" x14ac:dyDescent="0.3">
      <c r="D1445" s="31"/>
      <c r="E1445" s="103"/>
      <c r="F1445" s="103"/>
      <c r="M1445" s="103"/>
      <c r="O1445" s="103"/>
      <c r="P1445" s="103"/>
      <c r="Q1445" s="127"/>
      <c r="R1445" s="103"/>
      <c r="S1445" s="127"/>
      <c r="T1445" s="127"/>
      <c r="U1445" s="127"/>
      <c r="V1445" s="127"/>
      <c r="W1445" s="103"/>
      <c r="Y1445" s="103"/>
      <c r="AF1445" s="103"/>
    </row>
    <row r="1446" spans="4:32" x14ac:dyDescent="0.3">
      <c r="D1446" s="31"/>
      <c r="E1446" s="103"/>
      <c r="F1446" s="103"/>
      <c r="M1446" s="103"/>
      <c r="O1446" s="103"/>
      <c r="P1446" s="103"/>
      <c r="Q1446" s="127"/>
      <c r="R1446" s="103"/>
      <c r="S1446" s="127"/>
      <c r="T1446" s="127"/>
      <c r="U1446" s="127"/>
      <c r="V1446" s="127"/>
      <c r="W1446" s="103"/>
      <c r="Y1446" s="103"/>
      <c r="AF1446" s="103"/>
    </row>
    <row r="1447" spans="4:32" x14ac:dyDescent="0.3">
      <c r="D1447" s="31"/>
      <c r="E1447" s="103"/>
      <c r="F1447" s="103"/>
      <c r="M1447" s="103"/>
      <c r="O1447" s="103"/>
      <c r="P1447" s="103"/>
      <c r="Q1447" s="127"/>
      <c r="R1447" s="103"/>
      <c r="S1447" s="127"/>
      <c r="T1447" s="127"/>
      <c r="U1447" s="127"/>
      <c r="V1447" s="127"/>
      <c r="W1447" s="103"/>
      <c r="Y1447" s="103"/>
      <c r="AF1447" s="103"/>
    </row>
    <row r="1448" spans="4:32" x14ac:dyDescent="0.3">
      <c r="D1448" s="31"/>
      <c r="E1448" s="103"/>
      <c r="F1448" s="103"/>
      <c r="M1448" s="103"/>
      <c r="O1448" s="103"/>
      <c r="P1448" s="103"/>
      <c r="Q1448" s="127"/>
      <c r="R1448" s="103"/>
      <c r="S1448" s="127"/>
      <c r="T1448" s="127"/>
      <c r="U1448" s="127"/>
      <c r="V1448" s="127"/>
      <c r="W1448" s="103"/>
      <c r="Y1448" s="103"/>
      <c r="AF1448" s="103"/>
    </row>
    <row r="1449" spans="4:32" x14ac:dyDescent="0.3">
      <c r="D1449" s="31"/>
      <c r="E1449" s="103"/>
      <c r="F1449" s="103"/>
      <c r="M1449" s="103"/>
      <c r="O1449" s="103"/>
      <c r="P1449" s="103"/>
      <c r="Q1449" s="127"/>
      <c r="R1449" s="103"/>
      <c r="S1449" s="127"/>
      <c r="T1449" s="127"/>
      <c r="U1449" s="127"/>
      <c r="V1449" s="127"/>
      <c r="W1449" s="103"/>
      <c r="Y1449" s="103"/>
      <c r="AF1449" s="103"/>
    </row>
    <row r="1450" spans="4:32" x14ac:dyDescent="0.3">
      <c r="D1450" s="31"/>
      <c r="E1450" s="103"/>
      <c r="F1450" s="103"/>
      <c r="M1450" s="103"/>
      <c r="O1450" s="103"/>
      <c r="P1450" s="103"/>
      <c r="Q1450" s="127"/>
      <c r="R1450" s="103"/>
      <c r="S1450" s="127"/>
      <c r="T1450" s="127"/>
      <c r="U1450" s="127"/>
      <c r="V1450" s="127"/>
      <c r="W1450" s="103"/>
      <c r="Y1450" s="103"/>
      <c r="AF1450" s="103"/>
    </row>
    <row r="1451" spans="4:32" x14ac:dyDescent="0.3">
      <c r="D1451" s="31"/>
      <c r="E1451" s="103"/>
      <c r="F1451" s="103"/>
      <c r="M1451" s="103"/>
      <c r="O1451" s="103"/>
      <c r="P1451" s="103"/>
      <c r="Q1451" s="127"/>
      <c r="R1451" s="103"/>
      <c r="S1451" s="127"/>
      <c r="T1451" s="127"/>
      <c r="U1451" s="127"/>
      <c r="V1451" s="127"/>
      <c r="W1451" s="103"/>
      <c r="Y1451" s="103"/>
      <c r="AF1451" s="103"/>
    </row>
    <row r="1452" spans="4:32" x14ac:dyDescent="0.3">
      <c r="D1452" s="31"/>
      <c r="E1452" s="103"/>
      <c r="F1452" s="103"/>
      <c r="M1452" s="103"/>
      <c r="O1452" s="103"/>
      <c r="P1452" s="103"/>
      <c r="Q1452" s="127"/>
      <c r="R1452" s="103"/>
      <c r="S1452" s="127"/>
      <c r="T1452" s="127"/>
      <c r="U1452" s="127"/>
      <c r="V1452" s="127"/>
      <c r="W1452" s="103"/>
      <c r="Y1452" s="103"/>
      <c r="AF1452" s="103"/>
    </row>
    <row r="1453" spans="4:32" x14ac:dyDescent="0.3">
      <c r="D1453" s="31"/>
      <c r="E1453" s="103"/>
      <c r="F1453" s="103"/>
      <c r="M1453" s="103"/>
      <c r="O1453" s="103"/>
      <c r="P1453" s="103"/>
      <c r="Q1453" s="127"/>
      <c r="R1453" s="103"/>
      <c r="S1453" s="127"/>
      <c r="T1453" s="127"/>
      <c r="U1453" s="127"/>
      <c r="V1453" s="127"/>
      <c r="W1453" s="103"/>
      <c r="Y1453" s="103"/>
      <c r="AF1453" s="103"/>
    </row>
    <row r="1454" spans="4:32" x14ac:dyDescent="0.3">
      <c r="D1454" s="31"/>
      <c r="E1454" s="103"/>
      <c r="F1454" s="103"/>
      <c r="M1454" s="103"/>
      <c r="O1454" s="103"/>
      <c r="P1454" s="103"/>
      <c r="Q1454" s="127"/>
      <c r="R1454" s="103"/>
      <c r="S1454" s="127"/>
      <c r="T1454" s="127"/>
      <c r="U1454" s="127"/>
      <c r="V1454" s="127"/>
      <c r="W1454" s="103"/>
      <c r="Y1454" s="103"/>
      <c r="AF1454" s="103"/>
    </row>
    <row r="1455" spans="4:32" x14ac:dyDescent="0.3">
      <c r="D1455" s="31"/>
      <c r="E1455" s="103"/>
      <c r="F1455" s="103"/>
      <c r="M1455" s="103"/>
      <c r="O1455" s="103"/>
      <c r="P1455" s="103"/>
      <c r="Q1455" s="127"/>
      <c r="R1455" s="103"/>
      <c r="S1455" s="127"/>
      <c r="T1455" s="127"/>
      <c r="U1455" s="127"/>
      <c r="V1455" s="127"/>
      <c r="W1455" s="103"/>
      <c r="Y1455" s="103"/>
      <c r="AF1455" s="103"/>
    </row>
    <row r="1456" spans="4:32" x14ac:dyDescent="0.3">
      <c r="D1456" s="31"/>
      <c r="E1456" s="103"/>
      <c r="F1456" s="103"/>
      <c r="M1456" s="103"/>
      <c r="O1456" s="103"/>
      <c r="P1456" s="103"/>
      <c r="Q1456" s="127"/>
      <c r="R1456" s="103"/>
      <c r="S1456" s="127"/>
      <c r="T1456" s="127"/>
      <c r="U1456" s="127"/>
      <c r="V1456" s="127"/>
      <c r="W1456" s="103"/>
      <c r="Y1456" s="103"/>
      <c r="AF1456" s="103"/>
    </row>
    <row r="1457" spans="4:32" x14ac:dyDescent="0.3">
      <c r="D1457" s="31"/>
      <c r="E1457" s="103"/>
      <c r="F1457" s="103"/>
      <c r="M1457" s="103"/>
      <c r="O1457" s="103"/>
      <c r="P1457" s="103"/>
      <c r="Q1457" s="127"/>
      <c r="R1457" s="103"/>
      <c r="S1457" s="127"/>
      <c r="T1457" s="127"/>
      <c r="U1457" s="127"/>
      <c r="V1457" s="127"/>
      <c r="W1457" s="103"/>
      <c r="Y1457" s="103"/>
      <c r="AF1457" s="103"/>
    </row>
    <row r="1458" spans="4:32" x14ac:dyDescent="0.3">
      <c r="D1458" s="31"/>
      <c r="E1458" s="103"/>
      <c r="F1458" s="103"/>
      <c r="M1458" s="103"/>
      <c r="O1458" s="103"/>
      <c r="P1458" s="103"/>
      <c r="Q1458" s="127"/>
      <c r="R1458" s="103"/>
      <c r="S1458" s="127"/>
      <c r="T1458" s="127"/>
      <c r="U1458" s="127"/>
      <c r="V1458" s="127"/>
      <c r="W1458" s="103"/>
      <c r="Y1458" s="103"/>
      <c r="AF1458" s="103"/>
    </row>
    <row r="1459" spans="4:32" x14ac:dyDescent="0.3">
      <c r="D1459" s="31"/>
      <c r="E1459" s="103"/>
      <c r="F1459" s="103"/>
      <c r="M1459" s="103"/>
      <c r="O1459" s="103"/>
      <c r="P1459" s="103"/>
      <c r="Q1459" s="127"/>
      <c r="R1459" s="103"/>
      <c r="S1459" s="127"/>
      <c r="T1459" s="127"/>
      <c r="U1459" s="127"/>
      <c r="V1459" s="127"/>
      <c r="W1459" s="103"/>
      <c r="Y1459" s="103"/>
      <c r="AF1459" s="103"/>
    </row>
    <row r="1460" spans="4:32" x14ac:dyDescent="0.3">
      <c r="D1460" s="31"/>
      <c r="E1460" s="103"/>
      <c r="F1460" s="103"/>
      <c r="M1460" s="103"/>
      <c r="O1460" s="103"/>
      <c r="P1460" s="103"/>
      <c r="Q1460" s="127"/>
      <c r="R1460" s="103"/>
      <c r="S1460" s="127"/>
      <c r="T1460" s="127"/>
      <c r="U1460" s="127"/>
      <c r="V1460" s="127"/>
      <c r="W1460" s="103"/>
      <c r="Y1460" s="103"/>
      <c r="AF1460" s="103"/>
    </row>
    <row r="1461" spans="4:32" x14ac:dyDescent="0.3">
      <c r="D1461" s="31"/>
      <c r="E1461" s="103"/>
      <c r="F1461" s="103"/>
      <c r="M1461" s="103"/>
      <c r="O1461" s="103"/>
      <c r="P1461" s="103"/>
      <c r="Q1461" s="127"/>
      <c r="R1461" s="103"/>
      <c r="S1461" s="127"/>
      <c r="T1461" s="127"/>
      <c r="U1461" s="127"/>
      <c r="V1461" s="127"/>
      <c r="W1461" s="103"/>
      <c r="Y1461" s="103"/>
      <c r="AF1461" s="103"/>
    </row>
    <row r="1462" spans="4:32" x14ac:dyDescent="0.3">
      <c r="D1462" s="31"/>
      <c r="E1462" s="103"/>
      <c r="F1462" s="103"/>
      <c r="M1462" s="103"/>
      <c r="O1462" s="103"/>
      <c r="P1462" s="103"/>
      <c r="Q1462" s="127"/>
      <c r="R1462" s="103"/>
      <c r="S1462" s="127"/>
      <c r="T1462" s="127"/>
      <c r="U1462" s="127"/>
      <c r="V1462" s="127"/>
      <c r="W1462" s="103"/>
      <c r="Y1462" s="103"/>
      <c r="AF1462" s="103"/>
    </row>
    <row r="1463" spans="4:32" x14ac:dyDescent="0.3">
      <c r="D1463" s="31"/>
      <c r="E1463" s="103"/>
      <c r="F1463" s="103"/>
      <c r="M1463" s="103"/>
      <c r="O1463" s="103"/>
      <c r="P1463" s="103"/>
      <c r="Q1463" s="127"/>
      <c r="R1463" s="103"/>
      <c r="S1463" s="127"/>
      <c r="T1463" s="127"/>
      <c r="U1463" s="127"/>
      <c r="V1463" s="127"/>
      <c r="W1463" s="103"/>
      <c r="Y1463" s="103"/>
      <c r="AF1463" s="103"/>
    </row>
    <row r="1464" spans="4:32" x14ac:dyDescent="0.3">
      <c r="D1464" s="31"/>
      <c r="E1464" s="103"/>
      <c r="F1464" s="103"/>
      <c r="M1464" s="103"/>
      <c r="O1464" s="103"/>
      <c r="P1464" s="103"/>
      <c r="Q1464" s="127"/>
      <c r="R1464" s="103"/>
      <c r="S1464" s="127"/>
      <c r="T1464" s="127"/>
      <c r="U1464" s="127"/>
      <c r="V1464" s="127"/>
      <c r="W1464" s="103"/>
      <c r="Y1464" s="103"/>
      <c r="AF1464" s="103"/>
    </row>
    <row r="1465" spans="4:32" x14ac:dyDescent="0.3">
      <c r="D1465" s="31"/>
      <c r="E1465" s="103"/>
      <c r="F1465" s="103"/>
      <c r="M1465" s="103"/>
      <c r="O1465" s="103"/>
      <c r="P1465" s="103"/>
      <c r="Q1465" s="127"/>
      <c r="R1465" s="103"/>
      <c r="S1465" s="127"/>
      <c r="T1465" s="127"/>
      <c r="U1465" s="127"/>
      <c r="V1465" s="127"/>
      <c r="W1465" s="103"/>
      <c r="Y1465" s="103"/>
      <c r="AF1465" s="103"/>
    </row>
    <row r="1466" spans="4:32" x14ac:dyDescent="0.3">
      <c r="D1466" s="31"/>
      <c r="E1466" s="103"/>
      <c r="F1466" s="103"/>
      <c r="M1466" s="103"/>
      <c r="O1466" s="103"/>
      <c r="P1466" s="103"/>
      <c r="Q1466" s="127"/>
      <c r="R1466" s="103"/>
      <c r="S1466" s="127"/>
      <c r="T1466" s="127"/>
      <c r="U1466" s="127"/>
      <c r="V1466" s="127"/>
      <c r="W1466" s="103"/>
      <c r="Y1466" s="103"/>
      <c r="AF1466" s="103"/>
    </row>
    <row r="1467" spans="4:32" x14ac:dyDescent="0.3">
      <c r="D1467" s="31"/>
      <c r="E1467" s="103"/>
      <c r="F1467" s="103"/>
      <c r="M1467" s="103"/>
      <c r="O1467" s="103"/>
      <c r="P1467" s="103"/>
      <c r="Q1467" s="127"/>
      <c r="R1467" s="103"/>
      <c r="S1467" s="127"/>
      <c r="T1467" s="127"/>
      <c r="U1467" s="127"/>
      <c r="V1467" s="127"/>
      <c r="W1467" s="103"/>
      <c r="Y1467" s="103"/>
      <c r="AF1467" s="103"/>
    </row>
    <row r="1468" spans="4:32" x14ac:dyDescent="0.3">
      <c r="D1468" s="31"/>
      <c r="E1468" s="103"/>
      <c r="F1468" s="103"/>
      <c r="M1468" s="103"/>
      <c r="O1468" s="103"/>
      <c r="P1468" s="103"/>
      <c r="Q1468" s="127"/>
      <c r="R1468" s="103"/>
      <c r="S1468" s="127"/>
      <c r="T1468" s="127"/>
      <c r="U1468" s="127"/>
      <c r="V1468" s="127"/>
      <c r="W1468" s="103"/>
      <c r="Y1468" s="103"/>
      <c r="AF1468" s="103"/>
    </row>
    <row r="1469" spans="4:32" x14ac:dyDescent="0.3">
      <c r="D1469" s="31"/>
      <c r="E1469" s="103"/>
      <c r="F1469" s="103"/>
      <c r="M1469" s="103"/>
      <c r="O1469" s="103"/>
      <c r="P1469" s="103"/>
      <c r="Q1469" s="127"/>
      <c r="R1469" s="103"/>
      <c r="S1469" s="127"/>
      <c r="T1469" s="127"/>
      <c r="U1469" s="127"/>
      <c r="V1469" s="127"/>
      <c r="W1469" s="103"/>
      <c r="Y1469" s="103"/>
      <c r="AF1469" s="103"/>
    </row>
    <row r="1470" spans="4:32" x14ac:dyDescent="0.3">
      <c r="D1470" s="31"/>
      <c r="E1470" s="103"/>
      <c r="F1470" s="103"/>
      <c r="M1470" s="103"/>
      <c r="O1470" s="103"/>
      <c r="P1470" s="103"/>
      <c r="Q1470" s="127"/>
      <c r="R1470" s="103"/>
      <c r="S1470" s="127"/>
      <c r="T1470" s="127"/>
      <c r="U1470" s="127"/>
      <c r="V1470" s="127"/>
      <c r="W1470" s="103"/>
      <c r="Y1470" s="103"/>
      <c r="AF1470" s="103"/>
    </row>
    <row r="1471" spans="4:32" x14ac:dyDescent="0.3">
      <c r="D1471" s="31"/>
      <c r="E1471" s="103"/>
      <c r="F1471" s="103"/>
      <c r="M1471" s="103"/>
      <c r="O1471" s="103"/>
      <c r="P1471" s="103"/>
      <c r="Q1471" s="127"/>
      <c r="R1471" s="103"/>
      <c r="S1471" s="127"/>
      <c r="T1471" s="127"/>
      <c r="U1471" s="127"/>
      <c r="V1471" s="127"/>
      <c r="W1471" s="103"/>
      <c r="Y1471" s="103"/>
      <c r="AF1471" s="103"/>
    </row>
    <row r="1472" spans="4:32" x14ac:dyDescent="0.3">
      <c r="D1472" s="31"/>
      <c r="E1472" s="103"/>
      <c r="F1472" s="103"/>
      <c r="M1472" s="103"/>
      <c r="O1472" s="103"/>
      <c r="P1472" s="103"/>
      <c r="Q1472" s="127"/>
      <c r="R1472" s="103"/>
      <c r="S1472" s="127"/>
      <c r="T1472" s="127"/>
      <c r="U1472" s="127"/>
      <c r="V1472" s="127"/>
      <c r="W1472" s="103"/>
      <c r="Y1472" s="103"/>
      <c r="AF1472" s="103"/>
    </row>
    <row r="1473" spans="4:32" x14ac:dyDescent="0.3">
      <c r="D1473" s="31"/>
      <c r="E1473" s="103"/>
      <c r="F1473" s="103"/>
      <c r="M1473" s="103"/>
      <c r="O1473" s="103"/>
      <c r="P1473" s="103"/>
      <c r="Q1473" s="127"/>
      <c r="R1473" s="103"/>
      <c r="S1473" s="127"/>
      <c r="T1473" s="127"/>
      <c r="U1473" s="127"/>
      <c r="V1473" s="127"/>
      <c r="W1473" s="103"/>
      <c r="Y1473" s="103"/>
      <c r="AF1473" s="103"/>
    </row>
    <row r="1474" spans="4:32" x14ac:dyDescent="0.3">
      <c r="D1474" s="31"/>
      <c r="E1474" s="103"/>
      <c r="F1474" s="103"/>
      <c r="M1474" s="103"/>
      <c r="O1474" s="103"/>
      <c r="P1474" s="103"/>
      <c r="Q1474" s="127"/>
      <c r="R1474" s="103"/>
      <c r="S1474" s="127"/>
      <c r="T1474" s="127"/>
      <c r="U1474" s="127"/>
      <c r="V1474" s="127"/>
      <c r="W1474" s="103"/>
      <c r="Y1474" s="103"/>
      <c r="AF1474" s="103"/>
    </row>
    <row r="1475" spans="4:32" x14ac:dyDescent="0.3">
      <c r="D1475" s="31"/>
      <c r="E1475" s="103"/>
      <c r="F1475" s="103"/>
      <c r="M1475" s="103"/>
      <c r="O1475" s="103"/>
      <c r="P1475" s="103"/>
      <c r="Q1475" s="127"/>
      <c r="R1475" s="103"/>
      <c r="S1475" s="127"/>
      <c r="T1475" s="127"/>
      <c r="U1475" s="127"/>
      <c r="V1475" s="127"/>
      <c r="W1475" s="103"/>
      <c r="Y1475" s="103"/>
      <c r="AF1475" s="103"/>
    </row>
    <row r="1476" spans="4:32" x14ac:dyDescent="0.3">
      <c r="D1476" s="31"/>
      <c r="E1476" s="103"/>
      <c r="F1476" s="103"/>
      <c r="M1476" s="103"/>
      <c r="O1476" s="103"/>
      <c r="P1476" s="103"/>
      <c r="Q1476" s="127"/>
      <c r="R1476" s="103"/>
      <c r="S1476" s="127"/>
      <c r="T1476" s="127"/>
      <c r="U1476" s="127"/>
      <c r="V1476" s="127"/>
      <c r="W1476" s="103"/>
      <c r="Y1476" s="103"/>
      <c r="AF1476" s="103"/>
    </row>
    <row r="1477" spans="4:32" x14ac:dyDescent="0.3">
      <c r="D1477" s="31"/>
      <c r="E1477" s="103"/>
      <c r="F1477" s="103"/>
      <c r="M1477" s="103"/>
      <c r="O1477" s="103"/>
      <c r="P1477" s="103"/>
      <c r="Q1477" s="127"/>
      <c r="R1477" s="103"/>
      <c r="S1477" s="127"/>
      <c r="T1477" s="127"/>
      <c r="U1477" s="127"/>
      <c r="V1477" s="127"/>
      <c r="W1477" s="103"/>
      <c r="Y1477" s="103"/>
      <c r="AF1477" s="103"/>
    </row>
    <row r="1478" spans="4:32" x14ac:dyDescent="0.3">
      <c r="D1478" s="31"/>
      <c r="E1478" s="103"/>
      <c r="F1478" s="103"/>
      <c r="M1478" s="103"/>
      <c r="O1478" s="103"/>
      <c r="P1478" s="103"/>
      <c r="Q1478" s="127"/>
      <c r="R1478" s="103"/>
      <c r="S1478" s="127"/>
      <c r="T1478" s="127"/>
      <c r="U1478" s="127"/>
      <c r="V1478" s="127"/>
      <c r="W1478" s="103"/>
      <c r="Y1478" s="103"/>
      <c r="AF1478" s="103"/>
    </row>
    <row r="1479" spans="4:32" x14ac:dyDescent="0.3">
      <c r="D1479" s="31"/>
      <c r="E1479" s="103"/>
      <c r="F1479" s="103"/>
      <c r="M1479" s="103"/>
      <c r="O1479" s="103"/>
      <c r="P1479" s="103"/>
      <c r="Q1479" s="127"/>
      <c r="R1479" s="103"/>
      <c r="S1479" s="127"/>
      <c r="T1479" s="127"/>
      <c r="U1479" s="127"/>
      <c r="V1479" s="127"/>
      <c r="W1479" s="103"/>
      <c r="Y1479" s="103"/>
      <c r="AF1479" s="103"/>
    </row>
    <row r="1480" spans="4:32" x14ac:dyDescent="0.3">
      <c r="D1480" s="31"/>
      <c r="E1480" s="103"/>
      <c r="F1480" s="103"/>
      <c r="M1480" s="103"/>
      <c r="O1480" s="103"/>
      <c r="P1480" s="103"/>
      <c r="Q1480" s="127"/>
      <c r="R1480" s="103"/>
      <c r="S1480" s="127"/>
      <c r="T1480" s="127"/>
      <c r="U1480" s="127"/>
      <c r="V1480" s="127"/>
      <c r="W1480" s="103"/>
      <c r="Y1480" s="103"/>
      <c r="AF1480" s="103"/>
    </row>
    <row r="1481" spans="4:32" x14ac:dyDescent="0.3">
      <c r="D1481" s="31"/>
      <c r="E1481" s="103"/>
      <c r="F1481" s="103"/>
      <c r="M1481" s="103"/>
      <c r="O1481" s="103"/>
      <c r="P1481" s="103"/>
      <c r="Q1481" s="127"/>
      <c r="R1481" s="103"/>
      <c r="S1481" s="127"/>
      <c r="T1481" s="127"/>
      <c r="U1481" s="127"/>
      <c r="V1481" s="127"/>
      <c r="W1481" s="103"/>
      <c r="Y1481" s="103"/>
      <c r="AF1481" s="103"/>
    </row>
    <row r="1482" spans="4:32" x14ac:dyDescent="0.3">
      <c r="D1482" s="31"/>
      <c r="E1482" s="103"/>
      <c r="F1482" s="103"/>
      <c r="M1482" s="103"/>
      <c r="O1482" s="103"/>
      <c r="P1482" s="103"/>
      <c r="Q1482" s="127"/>
      <c r="R1482" s="103"/>
      <c r="S1482" s="127"/>
      <c r="T1482" s="127"/>
      <c r="U1482" s="127"/>
      <c r="V1482" s="127"/>
      <c r="W1482" s="103"/>
      <c r="Y1482" s="103"/>
      <c r="AF1482" s="103"/>
    </row>
    <row r="1483" spans="4:32" x14ac:dyDescent="0.3">
      <c r="D1483" s="31"/>
      <c r="E1483" s="103"/>
      <c r="F1483" s="103"/>
      <c r="M1483" s="103"/>
      <c r="O1483" s="103"/>
      <c r="P1483" s="103"/>
      <c r="Q1483" s="127"/>
      <c r="R1483" s="103"/>
      <c r="S1483" s="127"/>
      <c r="T1483" s="127"/>
      <c r="U1483" s="127"/>
      <c r="V1483" s="127"/>
      <c r="W1483" s="103"/>
      <c r="Y1483" s="103"/>
      <c r="AF1483" s="103"/>
    </row>
    <row r="1484" spans="4:32" x14ac:dyDescent="0.3">
      <c r="D1484" s="31"/>
      <c r="E1484" s="103"/>
      <c r="F1484" s="103"/>
      <c r="M1484" s="103"/>
      <c r="O1484" s="103"/>
      <c r="P1484" s="103"/>
      <c r="Q1484" s="127"/>
      <c r="R1484" s="103"/>
      <c r="S1484" s="127"/>
      <c r="T1484" s="127"/>
      <c r="U1484" s="127"/>
      <c r="V1484" s="127"/>
      <c r="W1484" s="103"/>
      <c r="Y1484" s="103"/>
      <c r="AF1484" s="103"/>
    </row>
    <row r="1485" spans="4:32" x14ac:dyDescent="0.3">
      <c r="D1485" s="31"/>
      <c r="E1485" s="103"/>
      <c r="F1485" s="103"/>
      <c r="M1485" s="103"/>
      <c r="O1485" s="103"/>
      <c r="P1485" s="103"/>
      <c r="Q1485" s="127"/>
      <c r="R1485" s="103"/>
      <c r="S1485" s="127"/>
      <c r="T1485" s="127"/>
      <c r="U1485" s="127"/>
      <c r="V1485" s="127"/>
      <c r="W1485" s="103"/>
      <c r="Y1485" s="103"/>
      <c r="AF1485" s="103"/>
    </row>
    <row r="1486" spans="4:32" x14ac:dyDescent="0.3">
      <c r="D1486" s="31"/>
      <c r="E1486" s="103"/>
      <c r="F1486" s="103"/>
      <c r="M1486" s="103"/>
      <c r="O1486" s="103"/>
      <c r="P1486" s="103"/>
      <c r="Q1486" s="127"/>
      <c r="R1486" s="103"/>
      <c r="S1486" s="127"/>
      <c r="T1486" s="127"/>
      <c r="U1486" s="127"/>
      <c r="V1486" s="127"/>
      <c r="W1486" s="103"/>
      <c r="Y1486" s="103"/>
      <c r="AF1486" s="103"/>
    </row>
    <row r="1487" spans="4:32" x14ac:dyDescent="0.3">
      <c r="D1487" s="31"/>
      <c r="E1487" s="103"/>
      <c r="F1487" s="103"/>
      <c r="M1487" s="103"/>
      <c r="O1487" s="103"/>
      <c r="P1487" s="103"/>
      <c r="Q1487" s="127"/>
      <c r="R1487" s="103"/>
      <c r="S1487" s="127"/>
      <c r="T1487" s="127"/>
      <c r="U1487" s="127"/>
      <c r="V1487" s="127"/>
      <c r="W1487" s="103"/>
      <c r="Y1487" s="103"/>
      <c r="AF1487" s="103"/>
    </row>
    <row r="1488" spans="4:32" x14ac:dyDescent="0.3">
      <c r="D1488" s="31"/>
      <c r="E1488" s="103"/>
      <c r="F1488" s="103"/>
      <c r="M1488" s="103"/>
      <c r="O1488" s="103"/>
      <c r="P1488" s="103"/>
      <c r="Q1488" s="127"/>
      <c r="R1488" s="103"/>
      <c r="S1488" s="127"/>
      <c r="T1488" s="127"/>
      <c r="U1488" s="127"/>
      <c r="V1488" s="127"/>
      <c r="W1488" s="103"/>
      <c r="Y1488" s="103"/>
      <c r="AF1488" s="103"/>
    </row>
    <row r="1489" spans="4:32" x14ac:dyDescent="0.3">
      <c r="D1489" s="31"/>
      <c r="E1489" s="103"/>
      <c r="F1489" s="103"/>
      <c r="M1489" s="103"/>
      <c r="O1489" s="103"/>
      <c r="P1489" s="103"/>
      <c r="Q1489" s="127"/>
      <c r="R1489" s="103"/>
      <c r="S1489" s="127"/>
      <c r="T1489" s="127"/>
      <c r="U1489" s="127"/>
      <c r="V1489" s="127"/>
      <c r="W1489" s="103"/>
      <c r="Y1489" s="103"/>
      <c r="AF1489" s="103"/>
    </row>
    <row r="1490" spans="4:32" x14ac:dyDescent="0.3">
      <c r="D1490" s="31"/>
      <c r="E1490" s="103"/>
      <c r="F1490" s="103"/>
      <c r="M1490" s="103"/>
      <c r="O1490" s="103"/>
      <c r="P1490" s="103"/>
      <c r="Q1490" s="127"/>
      <c r="R1490" s="103"/>
      <c r="S1490" s="127"/>
      <c r="T1490" s="127"/>
      <c r="U1490" s="127"/>
      <c r="V1490" s="127"/>
      <c r="W1490" s="103"/>
      <c r="Y1490" s="103"/>
      <c r="AF1490" s="103"/>
    </row>
    <row r="1491" spans="4:32" x14ac:dyDescent="0.3">
      <c r="D1491" s="31"/>
      <c r="E1491" s="103"/>
      <c r="F1491" s="103"/>
      <c r="M1491" s="103"/>
      <c r="O1491" s="103"/>
      <c r="P1491" s="103"/>
      <c r="Q1491" s="127"/>
      <c r="R1491" s="103"/>
      <c r="S1491" s="127"/>
      <c r="T1491" s="127"/>
      <c r="U1491" s="127"/>
      <c r="V1491" s="127"/>
      <c r="W1491" s="103"/>
      <c r="Y1491" s="103"/>
      <c r="AF1491" s="103"/>
    </row>
    <row r="1492" spans="4:32" x14ac:dyDescent="0.3">
      <c r="D1492" s="31"/>
      <c r="E1492" s="103"/>
      <c r="F1492" s="103"/>
      <c r="M1492" s="103"/>
      <c r="O1492" s="103"/>
      <c r="P1492" s="103"/>
      <c r="Q1492" s="127"/>
      <c r="R1492" s="103"/>
      <c r="S1492" s="127"/>
      <c r="T1492" s="127"/>
      <c r="U1492" s="127"/>
      <c r="V1492" s="127"/>
      <c r="W1492" s="103"/>
      <c r="Y1492" s="103"/>
      <c r="AF1492" s="103"/>
    </row>
    <row r="1493" spans="4:32" x14ac:dyDescent="0.3">
      <c r="D1493" s="31"/>
      <c r="E1493" s="103"/>
      <c r="F1493" s="103"/>
      <c r="M1493" s="103"/>
      <c r="O1493" s="103"/>
      <c r="P1493" s="103"/>
      <c r="Q1493" s="127"/>
      <c r="R1493" s="103"/>
      <c r="S1493" s="127"/>
      <c r="T1493" s="127"/>
      <c r="U1493" s="127"/>
      <c r="V1493" s="127"/>
      <c r="W1493" s="103"/>
      <c r="Y1493" s="103"/>
      <c r="AF1493" s="103"/>
    </row>
    <row r="1494" spans="4:32" x14ac:dyDescent="0.3">
      <c r="D1494" s="31"/>
      <c r="E1494" s="103"/>
      <c r="F1494" s="103"/>
      <c r="M1494" s="103"/>
      <c r="O1494" s="103"/>
      <c r="P1494" s="103"/>
      <c r="Q1494" s="127"/>
      <c r="R1494" s="103"/>
      <c r="S1494" s="127"/>
      <c r="T1494" s="127"/>
      <c r="U1494" s="127"/>
      <c r="V1494" s="127"/>
      <c r="W1494" s="103"/>
      <c r="Y1494" s="103"/>
      <c r="AF1494" s="103"/>
    </row>
    <row r="1495" spans="4:32" x14ac:dyDescent="0.3">
      <c r="D1495" s="31"/>
      <c r="E1495" s="103"/>
      <c r="F1495" s="103"/>
      <c r="M1495" s="103"/>
      <c r="O1495" s="103"/>
      <c r="P1495" s="103"/>
      <c r="Q1495" s="127"/>
      <c r="R1495" s="103"/>
      <c r="S1495" s="127"/>
      <c r="T1495" s="127"/>
      <c r="U1495" s="127"/>
      <c r="V1495" s="127"/>
      <c r="W1495" s="103"/>
      <c r="Y1495" s="103"/>
      <c r="AF1495" s="103"/>
    </row>
    <row r="1496" spans="4:32" x14ac:dyDescent="0.3">
      <c r="D1496" s="31"/>
      <c r="E1496" s="103"/>
      <c r="F1496" s="103"/>
      <c r="M1496" s="103"/>
      <c r="O1496" s="103"/>
      <c r="P1496" s="103"/>
      <c r="Q1496" s="127"/>
      <c r="R1496" s="103"/>
      <c r="S1496" s="127"/>
      <c r="T1496" s="127"/>
      <c r="U1496" s="127"/>
      <c r="V1496" s="127"/>
      <c r="W1496" s="103"/>
      <c r="Y1496" s="103"/>
      <c r="AF1496" s="103"/>
    </row>
    <row r="1497" spans="4:32" x14ac:dyDescent="0.3">
      <c r="D1497" s="31"/>
      <c r="E1497" s="103"/>
      <c r="F1497" s="103"/>
      <c r="M1497" s="103"/>
      <c r="O1497" s="103"/>
      <c r="P1497" s="103"/>
      <c r="Q1497" s="127"/>
      <c r="R1497" s="103"/>
      <c r="S1497" s="127"/>
      <c r="T1497" s="127"/>
      <c r="U1497" s="127"/>
      <c r="V1497" s="127"/>
      <c r="W1497" s="103"/>
      <c r="Y1497" s="103"/>
      <c r="AF1497" s="103"/>
    </row>
    <row r="1498" spans="4:32" x14ac:dyDescent="0.3">
      <c r="D1498" s="31"/>
      <c r="E1498" s="103"/>
      <c r="F1498" s="103"/>
      <c r="M1498" s="103"/>
      <c r="O1498" s="103"/>
      <c r="P1498" s="103"/>
      <c r="Q1498" s="127"/>
      <c r="R1498" s="103"/>
      <c r="S1498" s="127"/>
      <c r="T1498" s="127"/>
      <c r="U1498" s="127"/>
      <c r="V1498" s="127"/>
      <c r="W1498" s="103"/>
      <c r="Y1498" s="103"/>
      <c r="AF1498" s="103"/>
    </row>
    <row r="1499" spans="4:32" x14ac:dyDescent="0.3">
      <c r="D1499" s="31"/>
      <c r="E1499" s="103"/>
      <c r="F1499" s="103"/>
      <c r="M1499" s="103"/>
      <c r="O1499" s="103"/>
      <c r="P1499" s="103"/>
      <c r="Q1499" s="127"/>
      <c r="R1499" s="103"/>
      <c r="S1499" s="127"/>
      <c r="T1499" s="127"/>
      <c r="U1499" s="127"/>
      <c r="V1499" s="127"/>
      <c r="W1499" s="103"/>
      <c r="Y1499" s="103"/>
      <c r="AF1499" s="103"/>
    </row>
    <row r="1500" spans="4:32" x14ac:dyDescent="0.3">
      <c r="D1500" s="31"/>
      <c r="E1500" s="103"/>
      <c r="F1500" s="103"/>
      <c r="M1500" s="103"/>
      <c r="O1500" s="103"/>
      <c r="P1500" s="103"/>
      <c r="Q1500" s="127"/>
      <c r="R1500" s="103"/>
      <c r="S1500" s="127"/>
      <c r="T1500" s="127"/>
      <c r="U1500" s="127"/>
      <c r="V1500" s="127"/>
      <c r="W1500" s="103"/>
      <c r="Y1500" s="103"/>
      <c r="AF1500" s="103"/>
    </row>
    <row r="1501" spans="4:32" x14ac:dyDescent="0.3">
      <c r="D1501" s="31"/>
      <c r="E1501" s="103"/>
      <c r="F1501" s="103"/>
      <c r="M1501" s="103"/>
      <c r="O1501" s="103"/>
      <c r="P1501" s="103"/>
      <c r="Q1501" s="127"/>
      <c r="R1501" s="103"/>
      <c r="S1501" s="127"/>
      <c r="T1501" s="127"/>
      <c r="U1501" s="127"/>
      <c r="V1501" s="127"/>
      <c r="W1501" s="103"/>
      <c r="Y1501" s="103"/>
      <c r="AF1501" s="103"/>
    </row>
    <row r="1502" spans="4:32" x14ac:dyDescent="0.3">
      <c r="D1502" s="31"/>
      <c r="E1502" s="103"/>
      <c r="F1502" s="103"/>
      <c r="M1502" s="103"/>
      <c r="O1502" s="103"/>
      <c r="P1502" s="103"/>
      <c r="Q1502" s="127"/>
      <c r="R1502" s="103"/>
      <c r="S1502" s="127"/>
      <c r="T1502" s="127"/>
      <c r="U1502" s="127"/>
      <c r="V1502" s="127"/>
      <c r="W1502" s="103"/>
      <c r="Y1502" s="103"/>
      <c r="AF1502" s="103"/>
    </row>
    <row r="1503" spans="4:32" x14ac:dyDescent="0.3">
      <c r="D1503" s="31"/>
      <c r="E1503" s="103"/>
      <c r="F1503" s="103"/>
      <c r="M1503" s="103"/>
      <c r="O1503" s="103"/>
      <c r="P1503" s="103"/>
      <c r="Q1503" s="127"/>
      <c r="R1503" s="103"/>
      <c r="S1503" s="127"/>
      <c r="T1503" s="127"/>
      <c r="U1503" s="127"/>
      <c r="V1503" s="127"/>
      <c r="W1503" s="103"/>
      <c r="Y1503" s="103"/>
      <c r="AF1503" s="103"/>
    </row>
    <row r="1504" spans="4:32" x14ac:dyDescent="0.3">
      <c r="D1504" s="31"/>
      <c r="E1504" s="103"/>
      <c r="F1504" s="103"/>
      <c r="M1504" s="103"/>
      <c r="O1504" s="103"/>
      <c r="P1504" s="103"/>
      <c r="Q1504" s="127"/>
      <c r="R1504" s="103"/>
      <c r="S1504" s="127"/>
      <c r="T1504" s="127"/>
      <c r="U1504" s="127"/>
      <c r="V1504" s="127"/>
      <c r="W1504" s="103"/>
      <c r="Y1504" s="103"/>
      <c r="AF1504" s="103"/>
    </row>
    <row r="1505" spans="4:32" x14ac:dyDescent="0.3">
      <c r="D1505" s="31"/>
      <c r="E1505" s="103"/>
      <c r="F1505" s="103"/>
      <c r="M1505" s="103"/>
      <c r="O1505" s="103"/>
      <c r="P1505" s="103"/>
      <c r="Q1505" s="127"/>
      <c r="R1505" s="103"/>
      <c r="S1505" s="127"/>
      <c r="T1505" s="127"/>
      <c r="U1505" s="127"/>
      <c r="V1505" s="127"/>
      <c r="W1505" s="103"/>
      <c r="Y1505" s="103"/>
      <c r="AF1505" s="103"/>
    </row>
    <row r="1506" spans="4:32" x14ac:dyDescent="0.3">
      <c r="D1506" s="31"/>
      <c r="E1506" s="103"/>
      <c r="F1506" s="103"/>
      <c r="M1506" s="103"/>
      <c r="O1506" s="103"/>
      <c r="P1506" s="103"/>
      <c r="Q1506" s="127"/>
      <c r="R1506" s="103"/>
      <c r="S1506" s="127"/>
      <c r="T1506" s="127"/>
      <c r="U1506" s="127"/>
      <c r="V1506" s="127"/>
      <c r="W1506" s="103"/>
      <c r="Y1506" s="103"/>
      <c r="AF1506" s="103"/>
    </row>
    <row r="1507" spans="4:32" x14ac:dyDescent="0.3">
      <c r="D1507" s="31"/>
      <c r="E1507" s="103"/>
      <c r="F1507" s="103"/>
      <c r="M1507" s="103"/>
      <c r="O1507" s="103"/>
      <c r="P1507" s="103"/>
      <c r="Q1507" s="127"/>
      <c r="R1507" s="103"/>
      <c r="S1507" s="127"/>
      <c r="T1507" s="127"/>
      <c r="U1507" s="127"/>
      <c r="V1507" s="127"/>
      <c r="W1507" s="103"/>
      <c r="Y1507" s="103"/>
      <c r="AF1507" s="103"/>
    </row>
    <row r="1508" spans="4:32" x14ac:dyDescent="0.3">
      <c r="D1508" s="31"/>
      <c r="E1508" s="103"/>
      <c r="F1508" s="103"/>
      <c r="M1508" s="103"/>
      <c r="O1508" s="103"/>
      <c r="P1508" s="103"/>
      <c r="Q1508" s="127"/>
      <c r="R1508" s="103"/>
      <c r="S1508" s="127"/>
      <c r="T1508" s="127"/>
      <c r="U1508" s="127"/>
      <c r="V1508" s="127"/>
      <c r="W1508" s="103"/>
      <c r="Y1508" s="103"/>
      <c r="AF1508" s="103"/>
    </row>
    <row r="1509" spans="4:32" x14ac:dyDescent="0.3">
      <c r="D1509" s="31"/>
      <c r="E1509" s="103"/>
      <c r="F1509" s="103"/>
      <c r="M1509" s="103"/>
      <c r="O1509" s="103"/>
      <c r="P1509" s="103"/>
      <c r="Q1509" s="127"/>
      <c r="R1509" s="103"/>
      <c r="S1509" s="127"/>
      <c r="T1509" s="127"/>
      <c r="U1509" s="127"/>
      <c r="V1509" s="127"/>
      <c r="W1509" s="103"/>
      <c r="Y1509" s="103"/>
      <c r="AF1509" s="103"/>
    </row>
    <row r="1510" spans="4:32" x14ac:dyDescent="0.3">
      <c r="D1510" s="31"/>
      <c r="E1510" s="103"/>
      <c r="F1510" s="103"/>
      <c r="M1510" s="103"/>
      <c r="O1510" s="103"/>
      <c r="P1510" s="103"/>
      <c r="Q1510" s="127"/>
      <c r="R1510" s="103"/>
      <c r="S1510" s="127"/>
      <c r="T1510" s="127"/>
      <c r="U1510" s="127"/>
      <c r="V1510" s="127"/>
      <c r="W1510" s="103"/>
      <c r="Y1510" s="103"/>
      <c r="AF1510" s="103"/>
    </row>
    <row r="1511" spans="4:32" x14ac:dyDescent="0.3">
      <c r="D1511" s="31"/>
      <c r="E1511" s="103"/>
      <c r="F1511" s="103"/>
      <c r="M1511" s="103"/>
      <c r="O1511" s="103"/>
      <c r="P1511" s="103"/>
      <c r="Q1511" s="127"/>
      <c r="R1511" s="103"/>
      <c r="S1511" s="127"/>
      <c r="T1511" s="127"/>
      <c r="U1511" s="127"/>
      <c r="V1511" s="127"/>
      <c r="W1511" s="103"/>
      <c r="Y1511" s="103"/>
      <c r="AF1511" s="103"/>
    </row>
    <row r="1512" spans="4:32" x14ac:dyDescent="0.3">
      <c r="D1512" s="31"/>
      <c r="E1512" s="103"/>
      <c r="F1512" s="103"/>
      <c r="M1512" s="103"/>
      <c r="O1512" s="103"/>
      <c r="P1512" s="103"/>
      <c r="Q1512" s="127"/>
      <c r="R1512" s="103"/>
      <c r="S1512" s="127"/>
      <c r="T1512" s="127"/>
      <c r="U1512" s="127"/>
      <c r="V1512" s="127"/>
      <c r="W1512" s="103"/>
      <c r="Y1512" s="103"/>
      <c r="AF1512" s="103"/>
    </row>
    <row r="1513" spans="4:32" x14ac:dyDescent="0.3">
      <c r="D1513" s="31"/>
      <c r="E1513" s="103"/>
      <c r="F1513" s="103"/>
      <c r="M1513" s="103"/>
      <c r="O1513" s="103"/>
      <c r="P1513" s="103"/>
      <c r="Q1513" s="127"/>
      <c r="R1513" s="103"/>
      <c r="S1513" s="127"/>
      <c r="T1513" s="127"/>
      <c r="U1513" s="127"/>
      <c r="V1513" s="127"/>
      <c r="W1513" s="103"/>
      <c r="Y1513" s="103"/>
      <c r="AF1513" s="103"/>
    </row>
    <row r="1514" spans="4:32" x14ac:dyDescent="0.3">
      <c r="D1514" s="31"/>
      <c r="E1514" s="103"/>
      <c r="F1514" s="103"/>
      <c r="M1514" s="103"/>
      <c r="O1514" s="103"/>
      <c r="P1514" s="103"/>
      <c r="Q1514" s="127"/>
      <c r="R1514" s="103"/>
      <c r="S1514" s="127"/>
      <c r="T1514" s="127"/>
      <c r="U1514" s="127"/>
      <c r="V1514" s="127"/>
      <c r="W1514" s="103"/>
      <c r="Y1514" s="103"/>
      <c r="AF1514" s="103"/>
    </row>
    <row r="1515" spans="4:32" x14ac:dyDescent="0.3">
      <c r="D1515" s="31"/>
      <c r="E1515" s="103"/>
      <c r="F1515" s="103"/>
      <c r="M1515" s="103"/>
      <c r="O1515" s="103"/>
      <c r="P1515" s="103"/>
      <c r="Q1515" s="127"/>
      <c r="R1515" s="103"/>
      <c r="S1515" s="127"/>
      <c r="T1515" s="127"/>
      <c r="U1515" s="127"/>
      <c r="V1515" s="127"/>
      <c r="W1515" s="103"/>
      <c r="Y1515" s="103"/>
      <c r="AF1515" s="103"/>
    </row>
    <row r="1516" spans="4:32" x14ac:dyDescent="0.3">
      <c r="D1516" s="31"/>
      <c r="E1516" s="103"/>
      <c r="F1516" s="103"/>
      <c r="M1516" s="103"/>
      <c r="O1516" s="103"/>
      <c r="P1516" s="103"/>
      <c r="Q1516" s="127"/>
      <c r="R1516" s="103"/>
      <c r="S1516" s="127"/>
      <c r="T1516" s="127"/>
      <c r="U1516" s="127"/>
      <c r="V1516" s="127"/>
      <c r="W1516" s="103"/>
      <c r="Y1516" s="103"/>
      <c r="AF1516" s="103"/>
    </row>
    <row r="1517" spans="4:32" x14ac:dyDescent="0.3">
      <c r="D1517" s="31"/>
      <c r="E1517" s="103"/>
      <c r="F1517" s="103"/>
      <c r="M1517" s="103"/>
      <c r="O1517" s="103"/>
      <c r="P1517" s="103"/>
      <c r="Q1517" s="127"/>
      <c r="R1517" s="103"/>
      <c r="S1517" s="127"/>
      <c r="T1517" s="127"/>
      <c r="U1517" s="127"/>
      <c r="V1517" s="127"/>
      <c r="W1517" s="103"/>
      <c r="Y1517" s="103"/>
      <c r="AF1517" s="103"/>
    </row>
    <row r="1518" spans="4:32" x14ac:dyDescent="0.3">
      <c r="D1518" s="31"/>
      <c r="E1518" s="103"/>
      <c r="F1518" s="103"/>
      <c r="M1518" s="103"/>
      <c r="O1518" s="103"/>
      <c r="P1518" s="103"/>
      <c r="Q1518" s="127"/>
      <c r="R1518" s="103"/>
      <c r="S1518" s="127"/>
      <c r="T1518" s="127"/>
      <c r="U1518" s="127"/>
      <c r="V1518" s="127"/>
      <c r="W1518" s="103"/>
      <c r="Y1518" s="103"/>
      <c r="AF1518" s="103"/>
    </row>
    <row r="1519" spans="4:32" x14ac:dyDescent="0.3">
      <c r="D1519" s="31"/>
      <c r="E1519" s="103"/>
      <c r="F1519" s="103"/>
      <c r="M1519" s="103"/>
      <c r="O1519" s="103"/>
      <c r="P1519" s="103"/>
      <c r="Q1519" s="127"/>
      <c r="R1519" s="103"/>
      <c r="S1519" s="127"/>
      <c r="T1519" s="127"/>
      <c r="U1519" s="127"/>
      <c r="V1519" s="127"/>
      <c r="W1519" s="103"/>
      <c r="Y1519" s="103"/>
      <c r="AF1519" s="103"/>
    </row>
    <row r="1520" spans="4:32" x14ac:dyDescent="0.3">
      <c r="D1520" s="31"/>
      <c r="E1520" s="103"/>
      <c r="F1520" s="103"/>
      <c r="M1520" s="103"/>
      <c r="O1520" s="103"/>
      <c r="P1520" s="103"/>
      <c r="Q1520" s="127"/>
      <c r="R1520" s="103"/>
      <c r="S1520" s="127"/>
      <c r="T1520" s="127"/>
      <c r="U1520" s="127"/>
      <c r="V1520" s="127"/>
      <c r="W1520" s="103"/>
      <c r="Y1520" s="103"/>
      <c r="AF1520" s="103"/>
    </row>
    <row r="1521" spans="4:32" x14ac:dyDescent="0.3">
      <c r="D1521" s="31"/>
      <c r="E1521" s="103"/>
      <c r="F1521" s="103"/>
      <c r="M1521" s="103"/>
      <c r="O1521" s="103"/>
      <c r="P1521" s="103"/>
      <c r="Q1521" s="127"/>
      <c r="R1521" s="103"/>
      <c r="S1521" s="127"/>
      <c r="T1521" s="127"/>
      <c r="U1521" s="127"/>
      <c r="V1521" s="127"/>
      <c r="W1521" s="103"/>
      <c r="Y1521" s="103"/>
      <c r="AF1521" s="103"/>
    </row>
    <row r="1522" spans="4:32" x14ac:dyDescent="0.3">
      <c r="D1522" s="31"/>
      <c r="E1522" s="103"/>
      <c r="F1522" s="103"/>
      <c r="M1522" s="103"/>
      <c r="O1522" s="103"/>
      <c r="P1522" s="103"/>
      <c r="Q1522" s="127"/>
      <c r="R1522" s="103"/>
      <c r="S1522" s="127"/>
      <c r="T1522" s="127"/>
      <c r="U1522" s="127"/>
      <c r="V1522" s="127"/>
      <c r="W1522" s="103"/>
      <c r="Y1522" s="103"/>
      <c r="AF1522" s="103"/>
    </row>
    <row r="1523" spans="4:32" x14ac:dyDescent="0.3">
      <c r="D1523" s="31"/>
      <c r="E1523" s="103"/>
      <c r="F1523" s="103"/>
      <c r="M1523" s="103"/>
      <c r="O1523" s="103"/>
      <c r="P1523" s="103"/>
      <c r="Q1523" s="127"/>
      <c r="R1523" s="103"/>
      <c r="S1523" s="127"/>
      <c r="T1523" s="127"/>
      <c r="U1523" s="127"/>
      <c r="V1523" s="127"/>
      <c r="W1523" s="103"/>
      <c r="Y1523" s="103"/>
      <c r="AF1523" s="103"/>
    </row>
    <row r="1524" spans="4:32" x14ac:dyDescent="0.3">
      <c r="D1524" s="31"/>
      <c r="E1524" s="103"/>
      <c r="F1524" s="103"/>
      <c r="M1524" s="103"/>
      <c r="O1524" s="103"/>
      <c r="P1524" s="103"/>
      <c r="Q1524" s="127"/>
      <c r="R1524" s="103"/>
      <c r="S1524" s="127"/>
      <c r="T1524" s="127"/>
      <c r="U1524" s="127"/>
      <c r="V1524" s="127"/>
      <c r="W1524" s="103"/>
      <c r="Y1524" s="103"/>
      <c r="AF1524" s="103"/>
    </row>
    <row r="1525" spans="4:32" x14ac:dyDescent="0.3">
      <c r="D1525" s="31"/>
      <c r="E1525" s="103"/>
      <c r="F1525" s="103"/>
      <c r="M1525" s="103"/>
      <c r="O1525" s="103"/>
      <c r="P1525" s="103"/>
      <c r="Q1525" s="127"/>
      <c r="R1525" s="103"/>
      <c r="S1525" s="127"/>
      <c r="T1525" s="127"/>
      <c r="U1525" s="127"/>
      <c r="V1525" s="127"/>
      <c r="W1525" s="103"/>
      <c r="Y1525" s="103"/>
      <c r="AF1525" s="103"/>
    </row>
    <row r="1526" spans="4:32" x14ac:dyDescent="0.3">
      <c r="D1526" s="31"/>
      <c r="E1526" s="103"/>
      <c r="F1526" s="103"/>
      <c r="M1526" s="103"/>
      <c r="O1526" s="103"/>
      <c r="P1526" s="103"/>
      <c r="Q1526" s="127"/>
      <c r="R1526" s="103"/>
      <c r="S1526" s="127"/>
      <c r="T1526" s="127"/>
      <c r="U1526" s="127"/>
      <c r="V1526" s="127"/>
      <c r="W1526" s="103"/>
      <c r="Y1526" s="103"/>
      <c r="AF1526" s="103"/>
    </row>
    <row r="1527" spans="4:32" x14ac:dyDescent="0.3">
      <c r="D1527" s="31"/>
      <c r="E1527" s="103"/>
      <c r="F1527" s="103"/>
      <c r="M1527" s="103"/>
      <c r="O1527" s="103"/>
      <c r="P1527" s="103"/>
      <c r="Q1527" s="127"/>
      <c r="R1527" s="103"/>
      <c r="S1527" s="127"/>
      <c r="T1527" s="127"/>
      <c r="U1527" s="127"/>
      <c r="V1527" s="127"/>
      <c r="W1527" s="103"/>
      <c r="Y1527" s="103"/>
      <c r="AF1527" s="103"/>
    </row>
    <row r="1528" spans="4:32" x14ac:dyDescent="0.3">
      <c r="D1528" s="31"/>
      <c r="E1528" s="103"/>
      <c r="F1528" s="103"/>
      <c r="M1528" s="103"/>
      <c r="O1528" s="103"/>
      <c r="P1528" s="103"/>
      <c r="Q1528" s="127"/>
      <c r="R1528" s="103"/>
      <c r="S1528" s="127"/>
      <c r="T1528" s="127"/>
      <c r="U1528" s="127"/>
      <c r="V1528" s="127"/>
      <c r="W1528" s="103"/>
      <c r="Y1528" s="103"/>
      <c r="AF1528" s="103"/>
    </row>
    <row r="1529" spans="4:32" x14ac:dyDescent="0.3">
      <c r="D1529" s="31"/>
      <c r="E1529" s="103"/>
      <c r="F1529" s="103"/>
      <c r="M1529" s="103"/>
      <c r="O1529" s="103"/>
      <c r="P1529" s="103"/>
      <c r="Q1529" s="127"/>
      <c r="R1529" s="103"/>
      <c r="S1529" s="127"/>
      <c r="T1529" s="127"/>
      <c r="U1529" s="127"/>
      <c r="V1529" s="127"/>
      <c r="W1529" s="103"/>
      <c r="Y1529" s="103"/>
      <c r="AF1529" s="103"/>
    </row>
    <row r="1530" spans="4:32" x14ac:dyDescent="0.3">
      <c r="D1530" s="31"/>
      <c r="E1530" s="103"/>
      <c r="F1530" s="103"/>
      <c r="M1530" s="103"/>
      <c r="O1530" s="103"/>
      <c r="P1530" s="103"/>
      <c r="Q1530" s="127"/>
      <c r="R1530" s="103"/>
      <c r="S1530" s="127"/>
      <c r="T1530" s="127"/>
      <c r="U1530" s="127"/>
      <c r="V1530" s="127"/>
      <c r="W1530" s="103"/>
      <c r="Y1530" s="103"/>
      <c r="AF1530" s="103"/>
    </row>
    <row r="1531" spans="4:32" x14ac:dyDescent="0.3">
      <c r="D1531" s="31"/>
      <c r="E1531" s="103"/>
      <c r="F1531" s="103"/>
      <c r="M1531" s="103"/>
      <c r="O1531" s="103"/>
      <c r="P1531" s="103"/>
      <c r="Q1531" s="127"/>
      <c r="R1531" s="103"/>
      <c r="S1531" s="127"/>
      <c r="T1531" s="127"/>
      <c r="U1531" s="127"/>
      <c r="V1531" s="127"/>
      <c r="W1531" s="103"/>
      <c r="Y1531" s="103"/>
      <c r="AF1531" s="103"/>
    </row>
    <row r="1532" spans="4:32" x14ac:dyDescent="0.3">
      <c r="D1532" s="31"/>
      <c r="E1532" s="103"/>
      <c r="F1532" s="103"/>
      <c r="M1532" s="103"/>
      <c r="O1532" s="103"/>
      <c r="P1532" s="103"/>
      <c r="Q1532" s="127"/>
      <c r="R1532" s="103"/>
      <c r="S1532" s="127"/>
      <c r="T1532" s="127"/>
      <c r="U1532" s="127"/>
      <c r="V1532" s="127"/>
      <c r="W1532" s="103"/>
      <c r="Y1532" s="103"/>
      <c r="AF1532" s="103"/>
    </row>
    <row r="1533" spans="4:32" x14ac:dyDescent="0.3">
      <c r="D1533" s="31"/>
      <c r="E1533" s="103"/>
      <c r="F1533" s="103"/>
      <c r="M1533" s="103"/>
      <c r="O1533" s="103"/>
      <c r="P1533" s="103"/>
      <c r="Q1533" s="127"/>
      <c r="R1533" s="103"/>
      <c r="S1533" s="127"/>
      <c r="T1533" s="127"/>
      <c r="U1533" s="127"/>
      <c r="V1533" s="127"/>
      <c r="W1533" s="103"/>
      <c r="Y1533" s="103"/>
      <c r="AF1533" s="103"/>
    </row>
    <row r="1534" spans="4:32" x14ac:dyDescent="0.3">
      <c r="D1534" s="31"/>
      <c r="E1534" s="103"/>
      <c r="F1534" s="103"/>
      <c r="M1534" s="103"/>
      <c r="O1534" s="103"/>
      <c r="P1534" s="103"/>
      <c r="Q1534" s="127"/>
      <c r="R1534" s="103"/>
      <c r="S1534" s="127"/>
      <c r="T1534" s="127"/>
      <c r="U1534" s="127"/>
      <c r="V1534" s="127"/>
      <c r="W1534" s="103"/>
      <c r="Y1534" s="103"/>
      <c r="AF1534" s="103"/>
    </row>
    <row r="1535" spans="4:32" x14ac:dyDescent="0.3">
      <c r="D1535" s="31"/>
      <c r="E1535" s="103"/>
      <c r="F1535" s="103"/>
      <c r="M1535" s="103"/>
      <c r="O1535" s="103"/>
      <c r="P1535" s="103"/>
      <c r="Q1535" s="127"/>
      <c r="R1535" s="103"/>
      <c r="S1535" s="127"/>
      <c r="T1535" s="127"/>
      <c r="U1535" s="127"/>
      <c r="V1535" s="127"/>
      <c r="W1535" s="103"/>
      <c r="Y1535" s="103"/>
      <c r="AF1535" s="103"/>
    </row>
    <row r="1536" spans="4:32" x14ac:dyDescent="0.3">
      <c r="D1536" s="31"/>
      <c r="E1536" s="103"/>
      <c r="F1536" s="103"/>
      <c r="M1536" s="103"/>
      <c r="O1536" s="103"/>
      <c r="P1536" s="103"/>
      <c r="Q1536" s="127"/>
      <c r="R1536" s="103"/>
      <c r="S1536" s="127"/>
      <c r="T1536" s="127"/>
      <c r="U1536" s="127"/>
      <c r="V1536" s="127"/>
      <c r="W1536" s="103"/>
      <c r="Y1536" s="103"/>
      <c r="AF1536" s="103"/>
    </row>
    <row r="1537" spans="4:32" x14ac:dyDescent="0.3">
      <c r="D1537" s="31"/>
      <c r="E1537" s="103"/>
      <c r="F1537" s="103"/>
      <c r="M1537" s="103"/>
      <c r="O1537" s="103"/>
      <c r="P1537" s="103"/>
      <c r="Q1537" s="127"/>
      <c r="R1537" s="103"/>
      <c r="S1537" s="127"/>
      <c r="T1537" s="127"/>
      <c r="U1537" s="127"/>
      <c r="V1537" s="127"/>
      <c r="W1537" s="103"/>
      <c r="Y1537" s="103"/>
      <c r="AF1537" s="103"/>
    </row>
    <row r="1538" spans="4:32" x14ac:dyDescent="0.3">
      <c r="D1538" s="31"/>
      <c r="E1538" s="103"/>
      <c r="F1538" s="103"/>
      <c r="M1538" s="103"/>
      <c r="O1538" s="103"/>
      <c r="P1538" s="103"/>
      <c r="Q1538" s="127"/>
      <c r="R1538" s="103"/>
      <c r="S1538" s="127"/>
      <c r="T1538" s="127"/>
      <c r="U1538" s="127"/>
      <c r="V1538" s="127"/>
      <c r="W1538" s="103"/>
      <c r="Y1538" s="103"/>
      <c r="AF1538" s="103"/>
    </row>
    <row r="1539" spans="4:32" x14ac:dyDescent="0.3">
      <c r="D1539" s="31"/>
      <c r="E1539" s="103"/>
      <c r="F1539" s="103"/>
      <c r="M1539" s="103"/>
      <c r="O1539" s="103"/>
      <c r="P1539" s="103"/>
      <c r="Q1539" s="127"/>
      <c r="R1539" s="103"/>
      <c r="S1539" s="127"/>
      <c r="T1539" s="127"/>
      <c r="U1539" s="127"/>
      <c r="V1539" s="127"/>
      <c r="W1539" s="103"/>
      <c r="Y1539" s="103"/>
      <c r="AF1539" s="103"/>
    </row>
    <row r="1540" spans="4:32" x14ac:dyDescent="0.3">
      <c r="D1540" s="31"/>
      <c r="E1540" s="103"/>
      <c r="F1540" s="103"/>
      <c r="M1540" s="103"/>
      <c r="O1540" s="103"/>
      <c r="P1540" s="103"/>
      <c r="Q1540" s="127"/>
      <c r="R1540" s="103"/>
      <c r="S1540" s="127"/>
      <c r="T1540" s="127"/>
      <c r="U1540" s="127"/>
      <c r="V1540" s="127"/>
      <c r="W1540" s="103"/>
      <c r="Y1540" s="103"/>
      <c r="AF1540" s="103"/>
    </row>
    <row r="1541" spans="4:32" x14ac:dyDescent="0.3">
      <c r="D1541" s="31"/>
      <c r="E1541" s="103"/>
      <c r="F1541" s="103"/>
      <c r="M1541" s="103"/>
      <c r="O1541" s="103"/>
      <c r="P1541" s="103"/>
      <c r="Q1541" s="127"/>
      <c r="R1541" s="103"/>
      <c r="S1541" s="127"/>
      <c r="T1541" s="127"/>
      <c r="U1541" s="127"/>
      <c r="V1541" s="127"/>
      <c r="W1541" s="103"/>
      <c r="Y1541" s="103"/>
      <c r="AF1541" s="103"/>
    </row>
    <row r="1542" spans="4:32" x14ac:dyDescent="0.3">
      <c r="D1542" s="31"/>
      <c r="E1542" s="103"/>
      <c r="F1542" s="103"/>
      <c r="M1542" s="103"/>
      <c r="O1542" s="103"/>
      <c r="P1542" s="103"/>
      <c r="Q1542" s="127"/>
      <c r="R1542" s="103"/>
      <c r="S1542" s="127"/>
      <c r="T1542" s="127"/>
      <c r="U1542" s="127"/>
      <c r="V1542" s="127"/>
      <c r="W1542" s="103"/>
      <c r="Y1542" s="103"/>
      <c r="AF1542" s="103"/>
    </row>
    <row r="1543" spans="4:32" x14ac:dyDescent="0.3">
      <c r="D1543" s="31"/>
      <c r="E1543" s="103"/>
      <c r="F1543" s="103"/>
      <c r="M1543" s="103"/>
      <c r="O1543" s="103"/>
      <c r="P1543" s="103"/>
      <c r="Q1543" s="127"/>
      <c r="R1543" s="103"/>
      <c r="S1543" s="127"/>
      <c r="T1543" s="127"/>
      <c r="U1543" s="127"/>
      <c r="V1543" s="127"/>
      <c r="W1543" s="103"/>
      <c r="Y1543" s="103"/>
      <c r="AF1543" s="103"/>
    </row>
    <row r="1544" spans="4:32" x14ac:dyDescent="0.3">
      <c r="D1544" s="31"/>
      <c r="E1544" s="103"/>
      <c r="F1544" s="103"/>
      <c r="M1544" s="103"/>
      <c r="O1544" s="103"/>
      <c r="P1544" s="103"/>
      <c r="Q1544" s="127"/>
      <c r="R1544" s="103"/>
      <c r="S1544" s="127"/>
      <c r="T1544" s="127"/>
      <c r="U1544" s="127"/>
      <c r="V1544" s="127"/>
      <c r="W1544" s="103"/>
      <c r="Y1544" s="103"/>
      <c r="AF1544" s="103"/>
    </row>
    <row r="1545" spans="4:32" x14ac:dyDescent="0.3">
      <c r="D1545" s="31"/>
      <c r="E1545" s="103"/>
      <c r="F1545" s="103"/>
      <c r="M1545" s="103"/>
      <c r="O1545" s="103"/>
      <c r="P1545" s="103"/>
      <c r="Q1545" s="127"/>
      <c r="R1545" s="103"/>
      <c r="S1545" s="127"/>
      <c r="T1545" s="127"/>
      <c r="U1545" s="127"/>
      <c r="V1545" s="127"/>
      <c r="W1545" s="103"/>
      <c r="Y1545" s="103"/>
      <c r="AF1545" s="103"/>
    </row>
    <row r="1546" spans="4:32" x14ac:dyDescent="0.3">
      <c r="D1546" s="31"/>
      <c r="E1546" s="103"/>
      <c r="F1546" s="103"/>
      <c r="M1546" s="103"/>
      <c r="O1546" s="103"/>
      <c r="P1546" s="103"/>
      <c r="Q1546" s="127"/>
      <c r="R1546" s="103"/>
      <c r="S1546" s="127"/>
      <c r="T1546" s="127"/>
      <c r="U1546" s="127"/>
      <c r="V1546" s="127"/>
      <c r="W1546" s="103"/>
      <c r="Y1546" s="103"/>
      <c r="AF1546" s="103"/>
    </row>
    <row r="1547" spans="4:32" x14ac:dyDescent="0.3">
      <c r="D1547" s="31"/>
      <c r="E1547" s="103"/>
      <c r="F1547" s="103"/>
      <c r="M1547" s="103"/>
      <c r="O1547" s="103"/>
      <c r="P1547" s="103"/>
      <c r="Q1547" s="127"/>
      <c r="R1547" s="103"/>
      <c r="S1547" s="127"/>
      <c r="T1547" s="127"/>
      <c r="U1547" s="127"/>
      <c r="V1547" s="127"/>
      <c r="W1547" s="103"/>
      <c r="Y1547" s="103"/>
      <c r="AF1547" s="103"/>
    </row>
    <row r="1548" spans="4:32" x14ac:dyDescent="0.3">
      <c r="D1548" s="31"/>
      <c r="E1548" s="103"/>
      <c r="F1548" s="103"/>
      <c r="M1548" s="103"/>
      <c r="O1548" s="103"/>
      <c r="P1548" s="103"/>
      <c r="Q1548" s="127"/>
      <c r="R1548" s="103"/>
      <c r="S1548" s="127"/>
      <c r="T1548" s="127"/>
      <c r="U1548" s="127"/>
      <c r="V1548" s="127"/>
      <c r="W1548" s="103"/>
      <c r="Y1548" s="103"/>
      <c r="AF1548" s="103"/>
    </row>
    <row r="1549" spans="4:32" x14ac:dyDescent="0.3">
      <c r="D1549" s="31"/>
      <c r="E1549" s="103"/>
      <c r="F1549" s="103"/>
      <c r="M1549" s="103"/>
      <c r="O1549" s="103"/>
      <c r="P1549" s="103"/>
      <c r="Q1549" s="127"/>
      <c r="R1549" s="103"/>
      <c r="S1549" s="127"/>
      <c r="T1549" s="127"/>
      <c r="U1549" s="127"/>
      <c r="V1549" s="127"/>
      <c r="W1549" s="103"/>
      <c r="Y1549" s="103"/>
      <c r="AF1549" s="103"/>
    </row>
    <row r="1550" spans="4:32" x14ac:dyDescent="0.3">
      <c r="D1550" s="31"/>
      <c r="E1550" s="103"/>
      <c r="F1550" s="103"/>
      <c r="M1550" s="103"/>
      <c r="O1550" s="103"/>
      <c r="P1550" s="103"/>
      <c r="Q1550" s="127"/>
      <c r="R1550" s="103"/>
      <c r="S1550" s="127"/>
      <c r="T1550" s="127"/>
      <c r="U1550" s="127"/>
      <c r="V1550" s="127"/>
      <c r="W1550" s="103"/>
      <c r="Y1550" s="103"/>
      <c r="AF1550" s="103"/>
    </row>
    <row r="1551" spans="4:32" x14ac:dyDescent="0.3">
      <c r="D1551" s="31"/>
      <c r="E1551" s="103"/>
      <c r="F1551" s="103"/>
      <c r="M1551" s="103"/>
      <c r="O1551" s="103"/>
      <c r="P1551" s="103"/>
      <c r="Q1551" s="127"/>
      <c r="R1551" s="103"/>
      <c r="S1551" s="127"/>
      <c r="T1551" s="127"/>
      <c r="U1551" s="127"/>
      <c r="V1551" s="127"/>
      <c r="W1551" s="103"/>
      <c r="Y1551" s="103"/>
      <c r="AF1551" s="103"/>
    </row>
    <row r="1552" spans="4:32" x14ac:dyDescent="0.3">
      <c r="D1552" s="31"/>
      <c r="E1552" s="103"/>
      <c r="F1552" s="103"/>
      <c r="M1552" s="103"/>
      <c r="O1552" s="103"/>
      <c r="P1552" s="103"/>
      <c r="Q1552" s="127"/>
      <c r="R1552" s="103"/>
      <c r="S1552" s="127"/>
      <c r="T1552" s="127"/>
      <c r="U1552" s="127"/>
      <c r="V1552" s="127"/>
      <c r="W1552" s="103"/>
      <c r="Y1552" s="103"/>
      <c r="AF1552" s="103"/>
    </row>
    <row r="1553" spans="4:32" x14ac:dyDescent="0.3">
      <c r="D1553" s="31"/>
      <c r="E1553" s="103"/>
      <c r="F1553" s="103"/>
      <c r="M1553" s="103"/>
      <c r="O1553" s="103"/>
      <c r="P1553" s="103"/>
      <c r="Q1553" s="127"/>
      <c r="R1553" s="103"/>
      <c r="S1553" s="127"/>
      <c r="T1553" s="127"/>
      <c r="U1553" s="127"/>
      <c r="V1553" s="127"/>
      <c r="W1553" s="103"/>
      <c r="Y1553" s="103"/>
      <c r="AF1553" s="103"/>
    </row>
    <row r="1554" spans="4:32" x14ac:dyDescent="0.3">
      <c r="D1554" s="31"/>
      <c r="E1554" s="103"/>
      <c r="F1554" s="103"/>
      <c r="M1554" s="103"/>
      <c r="O1554" s="103"/>
      <c r="P1554" s="103"/>
      <c r="Q1554" s="127"/>
      <c r="R1554" s="103"/>
      <c r="S1554" s="127"/>
      <c r="T1554" s="127"/>
      <c r="U1554" s="127"/>
      <c r="V1554" s="127"/>
      <c r="W1554" s="103"/>
      <c r="Y1554" s="103"/>
      <c r="AF1554" s="103"/>
    </row>
    <row r="1555" spans="4:32" x14ac:dyDescent="0.3">
      <c r="D1555" s="31"/>
      <c r="E1555" s="103"/>
      <c r="F1555" s="103"/>
      <c r="M1555" s="103"/>
      <c r="O1555" s="103"/>
      <c r="P1555" s="103"/>
      <c r="Q1555" s="127"/>
      <c r="R1555" s="103"/>
      <c r="S1555" s="127"/>
      <c r="T1555" s="127"/>
      <c r="U1555" s="127"/>
      <c r="V1555" s="127"/>
      <c r="W1555" s="103"/>
      <c r="Y1555" s="103"/>
      <c r="AF1555" s="103"/>
    </row>
    <row r="1556" spans="4:32" x14ac:dyDescent="0.3">
      <c r="D1556" s="31"/>
      <c r="E1556" s="103"/>
      <c r="F1556" s="103"/>
      <c r="M1556" s="103"/>
      <c r="O1556" s="103"/>
      <c r="P1556" s="103"/>
      <c r="Q1556" s="127"/>
      <c r="R1556" s="103"/>
      <c r="S1556" s="127"/>
      <c r="T1556" s="127"/>
      <c r="U1556" s="127"/>
      <c r="V1556" s="127"/>
      <c r="W1556" s="103"/>
      <c r="Y1556" s="103"/>
      <c r="AF1556" s="103"/>
    </row>
    <row r="1557" spans="4:32" x14ac:dyDescent="0.3">
      <c r="D1557" s="31"/>
      <c r="E1557" s="103"/>
      <c r="F1557" s="103"/>
      <c r="M1557" s="103"/>
      <c r="O1557" s="103"/>
      <c r="P1557" s="103"/>
      <c r="Q1557" s="127"/>
      <c r="R1557" s="103"/>
      <c r="S1557" s="127"/>
      <c r="T1557" s="127"/>
      <c r="U1557" s="127"/>
      <c r="V1557" s="127"/>
      <c r="W1557" s="103"/>
      <c r="Y1557" s="103"/>
      <c r="AF1557" s="103"/>
    </row>
    <row r="1558" spans="4:32" x14ac:dyDescent="0.3">
      <c r="D1558" s="31"/>
      <c r="E1558" s="103"/>
      <c r="F1558" s="103"/>
      <c r="M1558" s="103"/>
      <c r="O1558" s="103"/>
      <c r="P1558" s="103"/>
      <c r="Q1558" s="127"/>
      <c r="R1558" s="103"/>
      <c r="S1558" s="127"/>
      <c r="T1558" s="127"/>
      <c r="U1558" s="127"/>
      <c r="V1558" s="127"/>
      <c r="W1558" s="103"/>
      <c r="Y1558" s="103"/>
      <c r="AF1558" s="103"/>
    </row>
    <row r="1559" spans="4:32" x14ac:dyDescent="0.3">
      <c r="D1559" s="31"/>
      <c r="E1559" s="103"/>
      <c r="F1559" s="103"/>
      <c r="M1559" s="103"/>
      <c r="O1559" s="103"/>
      <c r="P1559" s="103"/>
      <c r="Q1559" s="127"/>
      <c r="R1559" s="103"/>
      <c r="S1559" s="127"/>
      <c r="T1559" s="127"/>
      <c r="U1559" s="127"/>
      <c r="V1559" s="127"/>
      <c r="W1559" s="103"/>
      <c r="Y1559" s="103"/>
      <c r="AF1559" s="103"/>
    </row>
    <row r="1560" spans="4:32" x14ac:dyDescent="0.3">
      <c r="D1560" s="31"/>
      <c r="E1560" s="103"/>
      <c r="F1560" s="103"/>
      <c r="M1560" s="103"/>
      <c r="O1560" s="103"/>
      <c r="P1560" s="103"/>
      <c r="Q1560" s="127"/>
      <c r="R1560" s="103"/>
      <c r="S1560" s="127"/>
      <c r="T1560" s="127"/>
      <c r="U1560" s="127"/>
      <c r="V1560" s="127"/>
      <c r="W1560" s="103"/>
      <c r="Y1560" s="103"/>
      <c r="AF1560" s="103"/>
    </row>
    <row r="1561" spans="4:32" x14ac:dyDescent="0.3">
      <c r="D1561" s="31"/>
      <c r="E1561" s="103"/>
      <c r="F1561" s="103"/>
      <c r="M1561" s="103"/>
      <c r="O1561" s="103"/>
      <c r="P1561" s="103"/>
      <c r="Q1561" s="127"/>
      <c r="R1561" s="103"/>
      <c r="S1561" s="127"/>
      <c r="T1561" s="127"/>
      <c r="U1561" s="127"/>
      <c r="V1561" s="127"/>
      <c r="W1561" s="103"/>
      <c r="Y1561" s="103"/>
      <c r="AF1561" s="103"/>
    </row>
    <row r="1562" spans="4:32" x14ac:dyDescent="0.3">
      <c r="D1562" s="31"/>
      <c r="E1562" s="103"/>
      <c r="F1562" s="103"/>
      <c r="M1562" s="103"/>
      <c r="O1562" s="103"/>
      <c r="P1562" s="103"/>
      <c r="Q1562" s="127"/>
      <c r="R1562" s="103"/>
      <c r="S1562" s="127"/>
      <c r="T1562" s="127"/>
      <c r="U1562" s="127"/>
      <c r="V1562" s="127"/>
      <c r="W1562" s="103"/>
      <c r="Y1562" s="103"/>
      <c r="AF1562" s="103"/>
    </row>
    <row r="1563" spans="4:32" x14ac:dyDescent="0.3">
      <c r="D1563" s="31"/>
      <c r="E1563" s="103"/>
      <c r="F1563" s="103"/>
      <c r="M1563" s="103"/>
      <c r="O1563" s="103"/>
      <c r="P1563" s="103"/>
      <c r="Q1563" s="127"/>
      <c r="R1563" s="103"/>
      <c r="S1563" s="127"/>
      <c r="T1563" s="127"/>
      <c r="U1563" s="127"/>
      <c r="V1563" s="127"/>
      <c r="W1563" s="103"/>
      <c r="Y1563" s="103"/>
      <c r="AF1563" s="103"/>
    </row>
    <row r="1564" spans="4:32" x14ac:dyDescent="0.3">
      <c r="D1564" s="31"/>
      <c r="E1564" s="103"/>
      <c r="F1564" s="103"/>
      <c r="M1564" s="103"/>
      <c r="O1564" s="103"/>
      <c r="P1564" s="103"/>
      <c r="Q1564" s="127"/>
      <c r="R1564" s="103"/>
      <c r="S1564" s="127"/>
      <c r="T1564" s="127"/>
      <c r="U1564" s="127"/>
      <c r="V1564" s="127"/>
      <c r="W1564" s="103"/>
      <c r="Y1564" s="103"/>
      <c r="AF1564" s="103"/>
    </row>
    <row r="1565" spans="4:32" x14ac:dyDescent="0.3">
      <c r="D1565" s="31"/>
      <c r="E1565" s="103"/>
      <c r="F1565" s="103"/>
      <c r="M1565" s="103"/>
      <c r="O1565" s="103"/>
      <c r="P1565" s="103"/>
      <c r="Q1565" s="127"/>
      <c r="R1565" s="103"/>
      <c r="S1565" s="127"/>
      <c r="T1565" s="127"/>
      <c r="U1565" s="127"/>
      <c r="V1565" s="127"/>
      <c r="W1565" s="103"/>
      <c r="Y1565" s="103"/>
      <c r="AF1565" s="103"/>
    </row>
    <row r="1566" spans="4:32" x14ac:dyDescent="0.3">
      <c r="D1566" s="31"/>
      <c r="E1566" s="103"/>
      <c r="F1566" s="103"/>
      <c r="M1566" s="103"/>
      <c r="O1566" s="103"/>
      <c r="P1566" s="103"/>
      <c r="Q1566" s="127"/>
      <c r="R1566" s="103"/>
      <c r="S1566" s="127"/>
      <c r="T1566" s="127"/>
      <c r="U1566" s="127"/>
      <c r="V1566" s="127"/>
      <c r="W1566" s="103"/>
      <c r="Y1566" s="103"/>
      <c r="AF1566" s="103"/>
    </row>
    <row r="1567" spans="4:32" x14ac:dyDescent="0.3">
      <c r="D1567" s="31"/>
      <c r="E1567" s="103"/>
      <c r="F1567" s="103"/>
      <c r="M1567" s="103"/>
      <c r="O1567" s="103"/>
      <c r="P1567" s="103"/>
      <c r="Q1567" s="127"/>
      <c r="R1567" s="103"/>
      <c r="S1567" s="127"/>
      <c r="T1567" s="127"/>
      <c r="U1567" s="127"/>
      <c r="V1567" s="127"/>
      <c r="W1567" s="103"/>
      <c r="Y1567" s="103"/>
      <c r="AF1567" s="103"/>
    </row>
    <row r="1568" spans="4:32" x14ac:dyDescent="0.3">
      <c r="D1568" s="31"/>
      <c r="E1568" s="103"/>
      <c r="F1568" s="103"/>
      <c r="M1568" s="103"/>
      <c r="O1568" s="103"/>
      <c r="P1568" s="103"/>
      <c r="Q1568" s="127"/>
      <c r="R1568" s="103"/>
      <c r="S1568" s="127"/>
      <c r="T1568" s="127"/>
      <c r="U1568" s="127"/>
      <c r="V1568" s="127"/>
      <c r="W1568" s="103"/>
      <c r="Y1568" s="103"/>
      <c r="AF1568" s="103"/>
    </row>
    <row r="1569" spans="4:32" x14ac:dyDescent="0.3">
      <c r="D1569" s="31"/>
      <c r="E1569" s="103"/>
      <c r="F1569" s="103"/>
      <c r="M1569" s="103"/>
      <c r="O1569" s="103"/>
      <c r="P1569" s="103"/>
      <c r="Q1569" s="127"/>
      <c r="R1569" s="103"/>
      <c r="S1569" s="127"/>
      <c r="T1569" s="127"/>
      <c r="U1569" s="127"/>
      <c r="V1569" s="127"/>
      <c r="W1569" s="103"/>
      <c r="Y1569" s="103"/>
      <c r="AF1569" s="103"/>
    </row>
    <row r="1570" spans="4:32" x14ac:dyDescent="0.3">
      <c r="D1570" s="31"/>
      <c r="E1570" s="103"/>
      <c r="F1570" s="103"/>
      <c r="M1570" s="103"/>
      <c r="O1570" s="103"/>
      <c r="P1570" s="103"/>
      <c r="Q1570" s="127"/>
      <c r="R1570" s="103"/>
      <c r="S1570" s="127"/>
      <c r="T1570" s="127"/>
      <c r="U1570" s="127"/>
      <c r="V1570" s="127"/>
      <c r="W1570" s="103"/>
      <c r="Y1570" s="103"/>
      <c r="AF1570" s="103"/>
    </row>
    <row r="1571" spans="4:32" x14ac:dyDescent="0.3">
      <c r="D1571" s="31"/>
      <c r="E1571" s="103"/>
      <c r="F1571" s="103"/>
      <c r="M1571" s="103"/>
      <c r="O1571" s="103"/>
      <c r="P1571" s="103"/>
      <c r="Q1571" s="127"/>
      <c r="R1571" s="103"/>
      <c r="S1571" s="127"/>
      <c r="T1571" s="127"/>
      <c r="U1571" s="127"/>
      <c r="V1571" s="127"/>
      <c r="W1571" s="103"/>
      <c r="Y1571" s="103"/>
      <c r="AF1571" s="103"/>
    </row>
    <row r="1572" spans="4:32" x14ac:dyDescent="0.3">
      <c r="D1572" s="31"/>
      <c r="E1572" s="103"/>
      <c r="F1572" s="103"/>
      <c r="M1572" s="103"/>
      <c r="O1572" s="103"/>
      <c r="P1572" s="103"/>
      <c r="Q1572" s="127"/>
      <c r="R1572" s="103"/>
      <c r="S1572" s="127"/>
      <c r="T1572" s="127"/>
      <c r="U1572" s="127"/>
      <c r="V1572" s="127"/>
      <c r="W1572" s="103"/>
      <c r="Y1572" s="103"/>
      <c r="AF1572" s="103"/>
    </row>
    <row r="1573" spans="4:32" x14ac:dyDescent="0.3">
      <c r="D1573" s="31"/>
      <c r="E1573" s="103"/>
      <c r="F1573" s="103"/>
      <c r="M1573" s="103"/>
      <c r="O1573" s="103"/>
      <c r="P1573" s="103"/>
      <c r="Q1573" s="127"/>
      <c r="R1573" s="103"/>
      <c r="S1573" s="127"/>
      <c r="T1573" s="127"/>
      <c r="U1573" s="127"/>
      <c r="V1573" s="127"/>
      <c r="W1573" s="103"/>
      <c r="Y1573" s="103"/>
      <c r="AF1573" s="103"/>
    </row>
    <row r="1574" spans="4:32" x14ac:dyDescent="0.3">
      <c r="D1574" s="31"/>
      <c r="E1574" s="103"/>
      <c r="F1574" s="103"/>
      <c r="M1574" s="103"/>
      <c r="O1574" s="103"/>
      <c r="P1574" s="103"/>
      <c r="Q1574" s="127"/>
      <c r="R1574" s="103"/>
      <c r="S1574" s="127"/>
      <c r="T1574" s="127"/>
      <c r="U1574" s="127"/>
      <c r="V1574" s="127"/>
      <c r="W1574" s="103"/>
      <c r="Y1574" s="103"/>
      <c r="AF1574" s="103"/>
    </row>
    <row r="1575" spans="4:32" x14ac:dyDescent="0.3">
      <c r="D1575" s="31"/>
      <c r="E1575" s="103"/>
      <c r="F1575" s="103"/>
      <c r="M1575" s="103"/>
      <c r="O1575" s="103"/>
      <c r="P1575" s="103"/>
      <c r="Q1575" s="127"/>
      <c r="R1575" s="103"/>
      <c r="S1575" s="127"/>
      <c r="T1575" s="127"/>
      <c r="U1575" s="127"/>
      <c r="V1575" s="127"/>
      <c r="W1575" s="103"/>
      <c r="Y1575" s="103"/>
      <c r="AF1575" s="103"/>
    </row>
    <row r="1576" spans="4:32" x14ac:dyDescent="0.3">
      <c r="D1576" s="31"/>
      <c r="E1576" s="103"/>
      <c r="F1576" s="103"/>
      <c r="M1576" s="103"/>
      <c r="O1576" s="103"/>
      <c r="P1576" s="103"/>
      <c r="Q1576" s="127"/>
      <c r="R1576" s="103"/>
      <c r="S1576" s="127"/>
      <c r="T1576" s="127"/>
      <c r="U1576" s="127"/>
      <c r="V1576" s="127"/>
      <c r="W1576" s="103"/>
      <c r="Y1576" s="103"/>
      <c r="AF1576" s="103"/>
    </row>
    <row r="1577" spans="4:32" x14ac:dyDescent="0.3">
      <c r="D1577" s="31"/>
      <c r="E1577" s="103"/>
      <c r="F1577" s="103"/>
      <c r="M1577" s="103"/>
      <c r="O1577" s="103"/>
      <c r="P1577" s="103"/>
      <c r="Q1577" s="127"/>
      <c r="R1577" s="103"/>
      <c r="S1577" s="127"/>
      <c r="T1577" s="127"/>
      <c r="U1577" s="127"/>
      <c r="V1577" s="127"/>
      <c r="W1577" s="103"/>
      <c r="Y1577" s="103"/>
      <c r="AF1577" s="103"/>
    </row>
    <row r="1578" spans="4:32" x14ac:dyDescent="0.3">
      <c r="D1578" s="31"/>
      <c r="E1578" s="103"/>
      <c r="F1578" s="103"/>
      <c r="M1578" s="103"/>
      <c r="O1578" s="103"/>
      <c r="P1578" s="103"/>
      <c r="Q1578" s="127"/>
      <c r="R1578" s="103"/>
      <c r="S1578" s="127"/>
      <c r="T1578" s="127"/>
      <c r="U1578" s="127"/>
      <c r="V1578" s="127"/>
      <c r="W1578" s="103"/>
      <c r="Y1578" s="103"/>
      <c r="AF1578" s="103"/>
    </row>
    <row r="1579" spans="4:32" x14ac:dyDescent="0.3">
      <c r="D1579" s="31"/>
      <c r="E1579" s="103"/>
      <c r="F1579" s="103"/>
      <c r="M1579" s="103"/>
      <c r="O1579" s="103"/>
      <c r="P1579" s="103"/>
      <c r="Q1579" s="127"/>
      <c r="R1579" s="103"/>
      <c r="S1579" s="127"/>
      <c r="T1579" s="127"/>
      <c r="U1579" s="127"/>
      <c r="V1579" s="127"/>
      <c r="W1579" s="103"/>
      <c r="Y1579" s="103"/>
      <c r="AF1579" s="103"/>
    </row>
    <row r="1580" spans="4:32" x14ac:dyDescent="0.3">
      <c r="D1580" s="31"/>
      <c r="E1580" s="103"/>
      <c r="F1580" s="103"/>
      <c r="M1580" s="103"/>
      <c r="O1580" s="103"/>
      <c r="P1580" s="103"/>
      <c r="Q1580" s="127"/>
      <c r="R1580" s="103"/>
      <c r="S1580" s="127"/>
      <c r="T1580" s="127"/>
      <c r="U1580" s="127"/>
      <c r="V1580" s="127"/>
      <c r="W1580" s="103"/>
      <c r="Y1580" s="103"/>
      <c r="AF1580" s="103"/>
    </row>
    <row r="1581" spans="4:32" x14ac:dyDescent="0.3">
      <c r="D1581" s="31"/>
      <c r="E1581" s="103"/>
      <c r="F1581" s="103"/>
      <c r="M1581" s="103"/>
      <c r="O1581" s="103"/>
      <c r="P1581" s="103"/>
      <c r="Q1581" s="127"/>
      <c r="R1581" s="103"/>
      <c r="S1581" s="127"/>
      <c r="T1581" s="127"/>
      <c r="U1581" s="127"/>
      <c r="V1581" s="127"/>
      <c r="W1581" s="103"/>
      <c r="Y1581" s="103"/>
      <c r="AF1581" s="103"/>
    </row>
    <row r="1582" spans="4:32" x14ac:dyDescent="0.3">
      <c r="D1582" s="31"/>
      <c r="E1582" s="103"/>
      <c r="F1582" s="103"/>
      <c r="M1582" s="103"/>
      <c r="O1582" s="103"/>
      <c r="P1582" s="103"/>
      <c r="Q1582" s="127"/>
      <c r="R1582" s="103"/>
      <c r="S1582" s="127"/>
      <c r="T1582" s="127"/>
      <c r="U1582" s="127"/>
      <c r="V1582" s="127"/>
      <c r="W1582" s="103"/>
      <c r="Y1582" s="103"/>
      <c r="AF1582" s="103"/>
    </row>
    <row r="1583" spans="4:32" x14ac:dyDescent="0.3">
      <c r="D1583" s="31"/>
      <c r="E1583" s="103"/>
      <c r="F1583" s="103"/>
      <c r="M1583" s="103"/>
      <c r="O1583" s="103"/>
      <c r="P1583" s="103"/>
      <c r="Q1583" s="127"/>
      <c r="R1583" s="103"/>
      <c r="S1583" s="127"/>
      <c r="T1583" s="127"/>
      <c r="U1583" s="127"/>
      <c r="V1583" s="127"/>
      <c r="W1583" s="103"/>
      <c r="Y1583" s="103"/>
      <c r="AF1583" s="103"/>
    </row>
    <row r="1584" spans="4:32" x14ac:dyDescent="0.3">
      <c r="D1584" s="31"/>
      <c r="E1584" s="103"/>
      <c r="F1584" s="103"/>
      <c r="M1584" s="103"/>
      <c r="O1584" s="103"/>
      <c r="P1584" s="103"/>
      <c r="Q1584" s="127"/>
      <c r="R1584" s="103"/>
      <c r="S1584" s="127"/>
      <c r="T1584" s="127"/>
      <c r="U1584" s="127"/>
      <c r="V1584" s="127"/>
      <c r="W1584" s="103"/>
      <c r="Y1584" s="103"/>
      <c r="AF1584" s="103"/>
    </row>
    <row r="1585" spans="4:32" x14ac:dyDescent="0.3">
      <c r="D1585" s="31"/>
      <c r="E1585" s="103"/>
      <c r="F1585" s="103"/>
      <c r="M1585" s="103"/>
      <c r="O1585" s="103"/>
      <c r="P1585" s="103"/>
      <c r="Q1585" s="127"/>
      <c r="R1585" s="103"/>
      <c r="S1585" s="127"/>
      <c r="T1585" s="127"/>
      <c r="U1585" s="127"/>
      <c r="V1585" s="127"/>
      <c r="W1585" s="103"/>
      <c r="Y1585" s="103"/>
      <c r="AF1585" s="103"/>
    </row>
    <row r="1586" spans="4:32" x14ac:dyDescent="0.3">
      <c r="D1586" s="31"/>
      <c r="E1586" s="103"/>
      <c r="F1586" s="103"/>
      <c r="M1586" s="103"/>
      <c r="O1586" s="103"/>
      <c r="P1586" s="103"/>
      <c r="Q1586" s="127"/>
      <c r="R1586" s="103"/>
      <c r="S1586" s="127"/>
      <c r="T1586" s="127"/>
      <c r="U1586" s="127"/>
      <c r="V1586" s="127"/>
      <c r="W1586" s="103"/>
      <c r="Y1586" s="103"/>
      <c r="AF1586" s="103"/>
    </row>
    <row r="1587" spans="4:32" x14ac:dyDescent="0.3">
      <c r="D1587" s="31"/>
      <c r="E1587" s="103"/>
      <c r="F1587" s="103"/>
      <c r="M1587" s="103"/>
      <c r="O1587" s="103"/>
      <c r="P1587" s="103"/>
      <c r="Q1587" s="127"/>
      <c r="R1587" s="103"/>
      <c r="S1587" s="127"/>
      <c r="T1587" s="127"/>
      <c r="U1587" s="127"/>
      <c r="V1587" s="127"/>
      <c r="W1587" s="103"/>
      <c r="Y1587" s="103"/>
      <c r="AF1587" s="103"/>
    </row>
    <row r="1588" spans="4:32" x14ac:dyDescent="0.3">
      <c r="D1588" s="31"/>
      <c r="E1588" s="103"/>
      <c r="F1588" s="103"/>
      <c r="M1588" s="103"/>
      <c r="O1588" s="103"/>
      <c r="P1588" s="103"/>
      <c r="Q1588" s="127"/>
      <c r="R1588" s="103"/>
      <c r="S1588" s="127"/>
      <c r="T1588" s="127"/>
      <c r="U1588" s="127"/>
      <c r="V1588" s="127"/>
      <c r="W1588" s="103"/>
      <c r="Y1588" s="103"/>
      <c r="AF1588" s="103"/>
    </row>
    <row r="1589" spans="4:32" x14ac:dyDescent="0.3">
      <c r="D1589" s="31"/>
      <c r="E1589" s="103"/>
      <c r="F1589" s="103"/>
      <c r="M1589" s="103"/>
      <c r="O1589" s="103"/>
      <c r="P1589" s="103"/>
      <c r="Q1589" s="127"/>
      <c r="R1589" s="103"/>
      <c r="S1589" s="127"/>
      <c r="T1589" s="127"/>
      <c r="U1589" s="127"/>
      <c r="V1589" s="127"/>
      <c r="W1589" s="103"/>
      <c r="Y1589" s="103"/>
      <c r="AF1589" s="103"/>
    </row>
    <row r="1590" spans="4:32" x14ac:dyDescent="0.3">
      <c r="D1590" s="31"/>
      <c r="E1590" s="103"/>
      <c r="F1590" s="103"/>
      <c r="M1590" s="103"/>
      <c r="O1590" s="103"/>
      <c r="P1590" s="103"/>
      <c r="Q1590" s="127"/>
      <c r="R1590" s="103"/>
      <c r="S1590" s="127"/>
      <c r="T1590" s="127"/>
      <c r="U1590" s="127"/>
      <c r="V1590" s="127"/>
      <c r="W1590" s="103"/>
      <c r="Y1590" s="103"/>
      <c r="AF1590" s="103"/>
    </row>
    <row r="1591" spans="4:32" x14ac:dyDescent="0.3">
      <c r="D1591" s="31"/>
      <c r="E1591" s="103"/>
      <c r="F1591" s="103"/>
      <c r="M1591" s="103"/>
      <c r="O1591" s="103"/>
      <c r="P1591" s="103"/>
      <c r="Q1591" s="127"/>
      <c r="R1591" s="103"/>
      <c r="S1591" s="127"/>
      <c r="T1591" s="127"/>
      <c r="U1591" s="127"/>
      <c r="V1591" s="127"/>
      <c r="W1591" s="103"/>
      <c r="Y1591" s="103"/>
      <c r="AF1591" s="103"/>
    </row>
    <row r="1592" spans="4:32" x14ac:dyDescent="0.3">
      <c r="D1592" s="31"/>
      <c r="E1592" s="103"/>
      <c r="F1592" s="103"/>
      <c r="M1592" s="103"/>
      <c r="O1592" s="103"/>
      <c r="P1592" s="103"/>
      <c r="Q1592" s="127"/>
      <c r="R1592" s="103"/>
      <c r="S1592" s="127"/>
      <c r="T1592" s="127"/>
      <c r="U1592" s="127"/>
      <c r="V1592" s="127"/>
      <c r="W1592" s="103"/>
      <c r="Y1592" s="103"/>
      <c r="AF1592" s="103"/>
    </row>
    <row r="1593" spans="4:32" x14ac:dyDescent="0.3">
      <c r="D1593" s="31"/>
      <c r="E1593" s="103"/>
      <c r="F1593" s="103"/>
      <c r="M1593" s="103"/>
      <c r="O1593" s="103"/>
      <c r="P1593" s="103"/>
      <c r="Q1593" s="127"/>
      <c r="R1593" s="103"/>
      <c r="S1593" s="127"/>
      <c r="T1593" s="127"/>
      <c r="U1593" s="127"/>
      <c r="V1593" s="127"/>
      <c r="W1593" s="103"/>
      <c r="Y1593" s="103"/>
      <c r="AF1593" s="103"/>
    </row>
    <row r="1594" spans="4:32" x14ac:dyDescent="0.3">
      <c r="D1594" s="31"/>
      <c r="E1594" s="103"/>
      <c r="F1594" s="103"/>
      <c r="M1594" s="103"/>
      <c r="O1594" s="103"/>
      <c r="P1594" s="103"/>
      <c r="Q1594" s="127"/>
      <c r="R1594" s="103"/>
      <c r="S1594" s="127"/>
      <c r="T1594" s="127"/>
      <c r="U1594" s="127"/>
      <c r="V1594" s="127"/>
      <c r="W1594" s="103"/>
      <c r="Y1594" s="103"/>
      <c r="AF1594" s="103"/>
    </row>
    <row r="1595" spans="4:32" x14ac:dyDescent="0.3">
      <c r="D1595" s="31"/>
      <c r="E1595" s="103"/>
      <c r="F1595" s="103"/>
      <c r="M1595" s="103"/>
      <c r="O1595" s="103"/>
      <c r="P1595" s="103"/>
      <c r="Q1595" s="127"/>
      <c r="R1595" s="103"/>
      <c r="S1595" s="127"/>
      <c r="T1595" s="127"/>
      <c r="U1595" s="127"/>
      <c r="V1595" s="127"/>
      <c r="W1595" s="103"/>
      <c r="Y1595" s="103"/>
      <c r="AF1595" s="103"/>
    </row>
    <row r="1596" spans="4:32" x14ac:dyDescent="0.3">
      <c r="D1596" s="31"/>
      <c r="E1596" s="103"/>
      <c r="F1596" s="103"/>
      <c r="M1596" s="103"/>
      <c r="O1596" s="103"/>
      <c r="P1596" s="103"/>
      <c r="Q1596" s="127"/>
      <c r="R1596" s="103"/>
      <c r="S1596" s="127"/>
      <c r="T1596" s="127"/>
      <c r="U1596" s="127"/>
      <c r="V1596" s="127"/>
      <c r="W1596" s="103"/>
      <c r="Y1596" s="103"/>
      <c r="AF1596" s="103"/>
    </row>
    <row r="1597" spans="4:32" x14ac:dyDescent="0.3">
      <c r="D1597" s="31"/>
      <c r="E1597" s="103"/>
      <c r="F1597" s="103"/>
      <c r="M1597" s="103"/>
      <c r="O1597" s="103"/>
      <c r="P1597" s="103"/>
      <c r="Q1597" s="127"/>
      <c r="R1597" s="103"/>
      <c r="S1597" s="127"/>
      <c r="T1597" s="127"/>
      <c r="U1597" s="127"/>
      <c r="V1597" s="127"/>
      <c r="W1597" s="103"/>
      <c r="Y1597" s="103"/>
      <c r="AF1597" s="103"/>
    </row>
    <row r="1598" spans="4:32" x14ac:dyDescent="0.3">
      <c r="D1598" s="31"/>
      <c r="E1598" s="103"/>
      <c r="F1598" s="103"/>
      <c r="M1598" s="103"/>
      <c r="O1598" s="103"/>
      <c r="P1598" s="103"/>
      <c r="Q1598" s="127"/>
      <c r="R1598" s="103"/>
      <c r="S1598" s="127"/>
      <c r="T1598" s="127"/>
      <c r="U1598" s="127"/>
      <c r="V1598" s="127"/>
      <c r="W1598" s="103"/>
      <c r="Y1598" s="103"/>
      <c r="AF1598" s="103"/>
    </row>
    <row r="1599" spans="4:32" x14ac:dyDescent="0.3">
      <c r="D1599" s="31"/>
      <c r="E1599" s="103"/>
      <c r="F1599" s="103"/>
      <c r="M1599" s="103"/>
      <c r="O1599" s="103"/>
      <c r="P1599" s="103"/>
      <c r="Q1599" s="127"/>
      <c r="R1599" s="103"/>
      <c r="S1599" s="127"/>
      <c r="T1599" s="127"/>
      <c r="U1599" s="127"/>
      <c r="V1599" s="127"/>
      <c r="W1599" s="103"/>
      <c r="Y1599" s="103"/>
      <c r="AF1599" s="103"/>
    </row>
    <row r="1600" spans="4:32" x14ac:dyDescent="0.3">
      <c r="D1600" s="31"/>
      <c r="E1600" s="103"/>
      <c r="F1600" s="103"/>
      <c r="M1600" s="103"/>
      <c r="O1600" s="103"/>
      <c r="P1600" s="103"/>
      <c r="Q1600" s="127"/>
      <c r="R1600" s="103"/>
      <c r="S1600" s="127"/>
      <c r="T1600" s="127"/>
      <c r="U1600" s="127"/>
      <c r="V1600" s="127"/>
      <c r="W1600" s="103"/>
      <c r="Y1600" s="103"/>
      <c r="AF1600" s="103"/>
    </row>
    <row r="1601" spans="4:32" x14ac:dyDescent="0.3">
      <c r="D1601" s="31"/>
      <c r="E1601" s="103"/>
      <c r="F1601" s="103"/>
      <c r="M1601" s="103"/>
      <c r="O1601" s="103"/>
      <c r="P1601" s="103"/>
      <c r="Q1601" s="127"/>
      <c r="R1601" s="103"/>
      <c r="S1601" s="127"/>
      <c r="T1601" s="127"/>
      <c r="U1601" s="127"/>
      <c r="V1601" s="127"/>
      <c r="W1601" s="103"/>
      <c r="Y1601" s="103"/>
      <c r="AF1601" s="103"/>
    </row>
    <row r="1602" spans="4:32" x14ac:dyDescent="0.3">
      <c r="D1602" s="31"/>
      <c r="E1602" s="103"/>
      <c r="F1602" s="103"/>
      <c r="M1602" s="103"/>
      <c r="O1602" s="103"/>
      <c r="P1602" s="103"/>
      <c r="Q1602" s="127"/>
      <c r="R1602" s="103"/>
      <c r="S1602" s="127"/>
      <c r="T1602" s="127"/>
      <c r="U1602" s="127"/>
      <c r="V1602" s="127"/>
      <c r="W1602" s="103"/>
      <c r="Y1602" s="103"/>
      <c r="AF1602" s="103"/>
    </row>
    <row r="1603" spans="4:32" x14ac:dyDescent="0.3">
      <c r="D1603" s="31"/>
      <c r="E1603" s="103"/>
      <c r="F1603" s="103"/>
      <c r="M1603" s="103"/>
      <c r="O1603" s="103"/>
      <c r="P1603" s="103"/>
      <c r="Q1603" s="127"/>
      <c r="R1603" s="103"/>
      <c r="S1603" s="127"/>
      <c r="T1603" s="127"/>
      <c r="U1603" s="127"/>
      <c r="V1603" s="127"/>
      <c r="W1603" s="103"/>
      <c r="Y1603" s="103"/>
      <c r="AF1603" s="103"/>
    </row>
    <row r="1604" spans="4:32" x14ac:dyDescent="0.3">
      <c r="D1604" s="31"/>
      <c r="E1604" s="103"/>
      <c r="F1604" s="103"/>
      <c r="M1604" s="103"/>
      <c r="O1604" s="103"/>
      <c r="P1604" s="103"/>
      <c r="Q1604" s="127"/>
      <c r="R1604" s="103"/>
      <c r="S1604" s="127"/>
      <c r="T1604" s="127"/>
      <c r="U1604" s="127"/>
      <c r="V1604" s="127"/>
      <c r="W1604" s="103"/>
      <c r="Y1604" s="103"/>
      <c r="AF1604" s="103"/>
    </row>
    <row r="1605" spans="4:32" x14ac:dyDescent="0.3">
      <c r="D1605" s="31"/>
      <c r="E1605" s="103"/>
      <c r="F1605" s="103"/>
      <c r="M1605" s="103"/>
      <c r="O1605" s="103"/>
      <c r="P1605" s="103"/>
      <c r="Q1605" s="127"/>
      <c r="R1605" s="103"/>
      <c r="S1605" s="127"/>
      <c r="T1605" s="127"/>
      <c r="U1605" s="127"/>
      <c r="V1605" s="127"/>
      <c r="W1605" s="103"/>
      <c r="Y1605" s="103"/>
      <c r="AF1605" s="103"/>
    </row>
    <row r="1606" spans="4:32" x14ac:dyDescent="0.3">
      <c r="D1606" s="31"/>
      <c r="E1606" s="103"/>
      <c r="F1606" s="103"/>
      <c r="M1606" s="103"/>
      <c r="O1606" s="103"/>
      <c r="P1606" s="103"/>
      <c r="Q1606" s="127"/>
      <c r="R1606" s="103"/>
      <c r="S1606" s="127"/>
      <c r="T1606" s="127"/>
      <c r="U1606" s="127"/>
      <c r="V1606" s="127"/>
      <c r="W1606" s="103"/>
      <c r="Y1606" s="103"/>
      <c r="AF1606" s="103"/>
    </row>
    <row r="1607" spans="4:32" x14ac:dyDescent="0.3">
      <c r="D1607" s="31"/>
      <c r="E1607" s="103"/>
      <c r="F1607" s="103"/>
      <c r="M1607" s="103"/>
      <c r="O1607" s="103"/>
      <c r="P1607" s="103"/>
      <c r="Q1607" s="127"/>
      <c r="R1607" s="103"/>
      <c r="S1607" s="127"/>
      <c r="T1607" s="127"/>
      <c r="U1607" s="127"/>
      <c r="V1607" s="127"/>
      <c r="W1607" s="103"/>
      <c r="Y1607" s="103"/>
      <c r="AF1607" s="103"/>
    </row>
    <row r="1608" spans="4:32" x14ac:dyDescent="0.3">
      <c r="D1608" s="31"/>
      <c r="E1608" s="103"/>
      <c r="F1608" s="103"/>
      <c r="M1608" s="103"/>
      <c r="O1608" s="103"/>
      <c r="P1608" s="103"/>
      <c r="Q1608" s="127"/>
      <c r="R1608" s="103"/>
      <c r="S1608" s="127"/>
      <c r="T1608" s="127"/>
      <c r="U1608" s="127"/>
      <c r="V1608" s="127"/>
      <c r="W1608" s="103"/>
      <c r="Y1608" s="103"/>
      <c r="AF1608" s="103"/>
    </row>
    <row r="1609" spans="4:32" x14ac:dyDescent="0.3">
      <c r="D1609" s="31"/>
      <c r="E1609" s="103"/>
      <c r="F1609" s="103"/>
      <c r="M1609" s="103"/>
      <c r="O1609" s="103"/>
      <c r="P1609" s="103"/>
      <c r="Q1609" s="127"/>
      <c r="R1609" s="103"/>
      <c r="S1609" s="127"/>
      <c r="T1609" s="127"/>
      <c r="U1609" s="127"/>
      <c r="V1609" s="127"/>
      <c r="W1609" s="103"/>
      <c r="Y1609" s="103"/>
      <c r="AF1609" s="103"/>
    </row>
    <row r="1610" spans="4:32" x14ac:dyDescent="0.3">
      <c r="D1610" s="31"/>
      <c r="E1610" s="103"/>
      <c r="F1610" s="103"/>
      <c r="M1610" s="103"/>
      <c r="O1610" s="103"/>
      <c r="P1610" s="103"/>
      <c r="Q1610" s="127"/>
      <c r="R1610" s="103"/>
      <c r="S1610" s="127"/>
      <c r="T1610" s="127"/>
      <c r="U1610" s="127"/>
      <c r="V1610" s="127"/>
      <c r="W1610" s="103"/>
      <c r="Y1610" s="103"/>
      <c r="AF1610" s="103"/>
    </row>
    <row r="1611" spans="4:32" x14ac:dyDescent="0.3">
      <c r="D1611" s="31"/>
      <c r="E1611" s="103"/>
      <c r="F1611" s="103"/>
      <c r="M1611" s="103"/>
      <c r="O1611" s="103"/>
      <c r="P1611" s="103"/>
      <c r="Q1611" s="127"/>
      <c r="R1611" s="103"/>
      <c r="S1611" s="127"/>
      <c r="T1611" s="127"/>
      <c r="U1611" s="127"/>
      <c r="V1611" s="127"/>
      <c r="W1611" s="103"/>
      <c r="Y1611" s="103"/>
      <c r="AF1611" s="103"/>
    </row>
    <row r="1612" spans="4:32" x14ac:dyDescent="0.3">
      <c r="D1612" s="31"/>
      <c r="E1612" s="103"/>
      <c r="F1612" s="103"/>
      <c r="M1612" s="103"/>
      <c r="O1612" s="103"/>
      <c r="P1612" s="103"/>
      <c r="Q1612" s="127"/>
      <c r="R1612" s="103"/>
      <c r="S1612" s="127"/>
      <c r="T1612" s="127"/>
      <c r="U1612" s="127"/>
      <c r="V1612" s="127"/>
      <c r="W1612" s="103"/>
      <c r="Y1612" s="103"/>
      <c r="AF1612" s="103"/>
    </row>
    <row r="1613" spans="4:32" x14ac:dyDescent="0.3">
      <c r="D1613" s="31"/>
      <c r="E1613" s="103"/>
      <c r="F1613" s="103"/>
      <c r="M1613" s="103"/>
      <c r="O1613" s="103"/>
      <c r="P1613" s="103"/>
      <c r="Q1613" s="127"/>
      <c r="R1613" s="103"/>
      <c r="S1613" s="127"/>
      <c r="T1613" s="127"/>
      <c r="U1613" s="127"/>
      <c r="V1613" s="127"/>
      <c r="W1613" s="103"/>
      <c r="Y1613" s="103"/>
      <c r="AF1613" s="103"/>
    </row>
    <row r="1614" spans="4:32" x14ac:dyDescent="0.3">
      <c r="D1614" s="31"/>
      <c r="E1614" s="103"/>
      <c r="F1614" s="103"/>
      <c r="M1614" s="103"/>
      <c r="O1614" s="103"/>
      <c r="P1614" s="103"/>
      <c r="Q1614" s="127"/>
      <c r="R1614" s="103"/>
      <c r="S1614" s="127"/>
      <c r="T1614" s="127"/>
      <c r="U1614" s="127"/>
      <c r="V1614" s="127"/>
      <c r="W1614" s="103"/>
      <c r="Y1614" s="103"/>
      <c r="AF1614" s="103"/>
    </row>
    <row r="1615" spans="4:32" x14ac:dyDescent="0.3">
      <c r="D1615" s="31"/>
      <c r="E1615" s="103"/>
      <c r="F1615" s="103"/>
      <c r="M1615" s="103"/>
      <c r="O1615" s="103"/>
      <c r="P1615" s="103"/>
      <c r="Q1615" s="127"/>
      <c r="R1615" s="103"/>
      <c r="S1615" s="127"/>
      <c r="T1615" s="127"/>
      <c r="U1615" s="127"/>
      <c r="V1615" s="127"/>
      <c r="W1615" s="103"/>
      <c r="Y1615" s="103"/>
      <c r="AF1615" s="103"/>
    </row>
    <row r="1616" spans="4:32" x14ac:dyDescent="0.3">
      <c r="D1616" s="31"/>
      <c r="E1616" s="103"/>
      <c r="F1616" s="103"/>
      <c r="M1616" s="103"/>
      <c r="O1616" s="103"/>
      <c r="P1616" s="103"/>
      <c r="Q1616" s="127"/>
      <c r="R1616" s="103"/>
      <c r="S1616" s="127"/>
      <c r="T1616" s="127"/>
      <c r="U1616" s="127"/>
      <c r="V1616" s="127"/>
      <c r="W1616" s="103"/>
      <c r="Y1616" s="103"/>
      <c r="AF1616" s="103"/>
    </row>
    <row r="1617" spans="4:32" x14ac:dyDescent="0.3">
      <c r="D1617" s="31"/>
      <c r="E1617" s="103"/>
      <c r="F1617" s="103"/>
      <c r="M1617" s="103"/>
      <c r="O1617" s="103"/>
      <c r="P1617" s="103"/>
      <c r="Q1617" s="127"/>
      <c r="R1617" s="103"/>
      <c r="S1617" s="127"/>
      <c r="T1617" s="127"/>
      <c r="U1617" s="127"/>
      <c r="V1617" s="127"/>
      <c r="W1617" s="103"/>
      <c r="Y1617" s="103"/>
      <c r="AF1617" s="103"/>
    </row>
    <row r="1618" spans="4:32" x14ac:dyDescent="0.3">
      <c r="D1618" s="31"/>
      <c r="E1618" s="103"/>
      <c r="F1618" s="103"/>
      <c r="M1618" s="103"/>
      <c r="O1618" s="103"/>
      <c r="P1618" s="103"/>
      <c r="Q1618" s="127"/>
      <c r="R1618" s="103"/>
      <c r="S1618" s="127"/>
      <c r="T1618" s="127"/>
      <c r="U1618" s="127"/>
      <c r="V1618" s="127"/>
      <c r="W1618" s="103"/>
      <c r="Y1618" s="103"/>
      <c r="AF1618" s="103"/>
    </row>
    <row r="1619" spans="4:32" x14ac:dyDescent="0.3">
      <c r="D1619" s="31"/>
      <c r="E1619" s="103"/>
      <c r="F1619" s="103"/>
      <c r="M1619" s="103"/>
      <c r="O1619" s="103"/>
      <c r="P1619" s="103"/>
      <c r="Q1619" s="127"/>
      <c r="R1619" s="103"/>
      <c r="S1619" s="127"/>
      <c r="T1619" s="127"/>
      <c r="U1619" s="127"/>
      <c r="V1619" s="127"/>
      <c r="W1619" s="103"/>
      <c r="Y1619" s="103"/>
      <c r="AF1619" s="103"/>
    </row>
    <row r="1620" spans="4:32" x14ac:dyDescent="0.3">
      <c r="D1620" s="31"/>
      <c r="E1620" s="103"/>
      <c r="F1620" s="103"/>
      <c r="M1620" s="103"/>
      <c r="O1620" s="103"/>
      <c r="P1620" s="103"/>
      <c r="Q1620" s="127"/>
      <c r="R1620" s="103"/>
      <c r="S1620" s="127"/>
      <c r="T1620" s="127"/>
      <c r="U1620" s="127"/>
      <c r="V1620" s="127"/>
      <c r="W1620" s="103"/>
      <c r="Y1620" s="103"/>
      <c r="AF1620" s="103"/>
    </row>
    <row r="1621" spans="4:32" x14ac:dyDescent="0.3">
      <c r="D1621" s="31"/>
      <c r="E1621" s="103"/>
      <c r="F1621" s="103"/>
      <c r="M1621" s="103"/>
      <c r="O1621" s="103"/>
      <c r="P1621" s="103"/>
      <c r="Q1621" s="127"/>
      <c r="R1621" s="103"/>
      <c r="S1621" s="127"/>
      <c r="T1621" s="127"/>
      <c r="U1621" s="127"/>
      <c r="V1621" s="127"/>
      <c r="W1621" s="103"/>
      <c r="Y1621" s="103"/>
      <c r="AF1621" s="103"/>
    </row>
    <row r="1622" spans="4:32" x14ac:dyDescent="0.3">
      <c r="D1622" s="31"/>
      <c r="E1622" s="103"/>
      <c r="F1622" s="103"/>
      <c r="M1622" s="103"/>
      <c r="O1622" s="103"/>
      <c r="P1622" s="103"/>
      <c r="Q1622" s="127"/>
      <c r="R1622" s="103"/>
      <c r="S1622" s="127"/>
      <c r="T1622" s="127"/>
      <c r="U1622" s="127"/>
      <c r="V1622" s="127"/>
      <c r="W1622" s="103"/>
      <c r="Y1622" s="103"/>
      <c r="AF1622" s="103"/>
    </row>
    <row r="1623" spans="4:32" x14ac:dyDescent="0.3">
      <c r="D1623" s="31"/>
      <c r="E1623" s="103"/>
      <c r="F1623" s="103"/>
      <c r="M1623" s="103"/>
      <c r="O1623" s="103"/>
      <c r="P1623" s="103"/>
      <c r="Q1623" s="127"/>
      <c r="R1623" s="103"/>
      <c r="S1623" s="127"/>
      <c r="T1623" s="127"/>
      <c r="U1623" s="127"/>
      <c r="V1623" s="127"/>
      <c r="W1623" s="103"/>
      <c r="Y1623" s="103"/>
      <c r="AF1623" s="103"/>
    </row>
    <row r="1624" spans="4:32" x14ac:dyDescent="0.3">
      <c r="D1624" s="31"/>
      <c r="E1624" s="103"/>
      <c r="F1624" s="103"/>
      <c r="M1624" s="103"/>
      <c r="O1624" s="103"/>
      <c r="P1624" s="103"/>
      <c r="Q1624" s="127"/>
      <c r="R1624" s="103"/>
      <c r="S1624" s="127"/>
      <c r="T1624" s="127"/>
      <c r="U1624" s="127"/>
      <c r="V1624" s="127"/>
      <c r="W1624" s="103"/>
      <c r="Y1624" s="103"/>
      <c r="AF1624" s="103"/>
    </row>
    <row r="1625" spans="4:32" x14ac:dyDescent="0.3">
      <c r="D1625" s="31"/>
      <c r="E1625" s="103"/>
      <c r="F1625" s="103"/>
      <c r="M1625" s="103"/>
      <c r="O1625" s="103"/>
      <c r="P1625" s="103"/>
      <c r="Q1625" s="127"/>
      <c r="R1625" s="103"/>
      <c r="S1625" s="127"/>
      <c r="T1625" s="127"/>
      <c r="U1625" s="127"/>
      <c r="V1625" s="127"/>
      <c r="W1625" s="103"/>
      <c r="Y1625" s="103"/>
      <c r="AF1625" s="103"/>
    </row>
    <row r="1626" spans="4:32" x14ac:dyDescent="0.3">
      <c r="D1626" s="31"/>
      <c r="E1626" s="103"/>
      <c r="F1626" s="103"/>
      <c r="M1626" s="103"/>
      <c r="O1626" s="103"/>
      <c r="P1626" s="103"/>
      <c r="Q1626" s="127"/>
      <c r="R1626" s="103"/>
      <c r="S1626" s="127"/>
      <c r="T1626" s="127"/>
      <c r="U1626" s="127"/>
      <c r="V1626" s="127"/>
      <c r="W1626" s="103"/>
      <c r="Y1626" s="103"/>
      <c r="AF1626" s="103"/>
    </row>
    <row r="1627" spans="4:32" x14ac:dyDescent="0.3">
      <c r="D1627" s="31"/>
      <c r="E1627" s="103"/>
      <c r="F1627" s="103"/>
      <c r="M1627" s="103"/>
      <c r="O1627" s="103"/>
      <c r="P1627" s="103"/>
      <c r="Q1627" s="127"/>
      <c r="R1627" s="103"/>
      <c r="S1627" s="127"/>
      <c r="T1627" s="127"/>
      <c r="U1627" s="127"/>
      <c r="V1627" s="127"/>
      <c r="W1627" s="103"/>
      <c r="Y1627" s="103"/>
      <c r="AF1627" s="103"/>
    </row>
    <row r="1628" spans="4:32" x14ac:dyDescent="0.3">
      <c r="D1628" s="31"/>
      <c r="E1628" s="103"/>
      <c r="F1628" s="103"/>
      <c r="M1628" s="103"/>
      <c r="O1628" s="103"/>
      <c r="P1628" s="103"/>
      <c r="Q1628" s="127"/>
      <c r="R1628" s="103"/>
      <c r="S1628" s="127"/>
      <c r="T1628" s="127"/>
      <c r="U1628" s="127"/>
      <c r="V1628" s="127"/>
      <c r="W1628" s="103"/>
      <c r="Y1628" s="103"/>
      <c r="AF1628" s="103"/>
    </row>
    <row r="1629" spans="4:32" x14ac:dyDescent="0.3">
      <c r="D1629" s="31"/>
      <c r="E1629" s="103"/>
      <c r="F1629" s="103"/>
      <c r="M1629" s="103"/>
      <c r="O1629" s="103"/>
      <c r="P1629" s="103"/>
      <c r="Q1629" s="127"/>
      <c r="R1629" s="103"/>
      <c r="S1629" s="127"/>
      <c r="T1629" s="127"/>
      <c r="U1629" s="127"/>
      <c r="V1629" s="127"/>
      <c r="W1629" s="103"/>
      <c r="Y1629" s="103"/>
      <c r="AF1629" s="103"/>
    </row>
    <row r="1630" spans="4:32" x14ac:dyDescent="0.3">
      <c r="D1630" s="31"/>
      <c r="E1630" s="103"/>
      <c r="F1630" s="103"/>
      <c r="M1630" s="103"/>
      <c r="O1630" s="103"/>
      <c r="P1630" s="103"/>
      <c r="Q1630" s="127"/>
      <c r="R1630" s="103"/>
      <c r="S1630" s="127"/>
      <c r="T1630" s="127"/>
      <c r="U1630" s="127"/>
      <c r="V1630" s="127"/>
      <c r="W1630" s="103"/>
      <c r="Y1630" s="103"/>
      <c r="AF1630" s="103"/>
    </row>
    <row r="1631" spans="4:32" x14ac:dyDescent="0.3">
      <c r="D1631" s="31"/>
      <c r="E1631" s="103"/>
      <c r="F1631" s="103"/>
      <c r="M1631" s="103"/>
      <c r="O1631" s="103"/>
      <c r="P1631" s="103"/>
      <c r="Q1631" s="127"/>
      <c r="R1631" s="103"/>
      <c r="S1631" s="127"/>
      <c r="T1631" s="127"/>
      <c r="U1631" s="127"/>
      <c r="V1631" s="127"/>
      <c r="W1631" s="103"/>
      <c r="Y1631" s="103"/>
      <c r="AF1631" s="103"/>
    </row>
    <row r="1632" spans="4:32" x14ac:dyDescent="0.3">
      <c r="D1632" s="31"/>
      <c r="E1632" s="103"/>
      <c r="F1632" s="103"/>
      <c r="M1632" s="103"/>
      <c r="O1632" s="103"/>
      <c r="P1632" s="103"/>
      <c r="Q1632" s="127"/>
      <c r="R1632" s="103"/>
      <c r="S1632" s="127"/>
      <c r="T1632" s="127"/>
      <c r="U1632" s="127"/>
      <c r="V1632" s="127"/>
      <c r="W1632" s="103"/>
      <c r="Y1632" s="103"/>
      <c r="AF1632" s="103"/>
    </row>
    <row r="1633" spans="4:32" x14ac:dyDescent="0.3">
      <c r="D1633" s="31"/>
      <c r="E1633" s="103"/>
      <c r="F1633" s="103"/>
      <c r="M1633" s="103"/>
      <c r="O1633" s="103"/>
      <c r="P1633" s="103"/>
      <c r="Q1633" s="127"/>
      <c r="R1633" s="103"/>
      <c r="S1633" s="127"/>
      <c r="T1633" s="127"/>
      <c r="U1633" s="127"/>
      <c r="V1633" s="127"/>
      <c r="W1633" s="103"/>
      <c r="Y1633" s="103"/>
      <c r="AF1633" s="103"/>
    </row>
    <row r="1634" spans="4:32" x14ac:dyDescent="0.3">
      <c r="D1634" s="31"/>
      <c r="E1634" s="103"/>
      <c r="F1634" s="103"/>
      <c r="M1634" s="103"/>
      <c r="O1634" s="103"/>
      <c r="P1634" s="103"/>
      <c r="Q1634" s="127"/>
      <c r="R1634" s="103"/>
      <c r="S1634" s="127"/>
      <c r="T1634" s="127"/>
      <c r="U1634" s="127"/>
      <c r="V1634" s="127"/>
      <c r="W1634" s="103"/>
      <c r="Y1634" s="103"/>
      <c r="AF1634" s="103"/>
    </row>
    <row r="1635" spans="4:32" x14ac:dyDescent="0.3">
      <c r="D1635" s="31"/>
      <c r="E1635" s="103"/>
      <c r="F1635" s="103"/>
      <c r="M1635" s="103"/>
      <c r="O1635" s="103"/>
      <c r="P1635" s="103"/>
      <c r="Q1635" s="127"/>
      <c r="R1635" s="103"/>
      <c r="S1635" s="127"/>
      <c r="T1635" s="127"/>
      <c r="U1635" s="127"/>
      <c r="V1635" s="127"/>
      <c r="W1635" s="103"/>
      <c r="Y1635" s="103"/>
      <c r="AF1635" s="103"/>
    </row>
    <row r="1636" spans="4:32" x14ac:dyDescent="0.3">
      <c r="D1636" s="31"/>
      <c r="E1636" s="103"/>
      <c r="F1636" s="103"/>
      <c r="M1636" s="103"/>
      <c r="O1636" s="103"/>
      <c r="P1636" s="103"/>
      <c r="Q1636" s="127"/>
      <c r="R1636" s="103"/>
      <c r="S1636" s="127"/>
      <c r="T1636" s="127"/>
      <c r="U1636" s="127"/>
      <c r="V1636" s="127"/>
      <c r="W1636" s="103"/>
      <c r="Y1636" s="103"/>
      <c r="AF1636" s="103"/>
    </row>
    <row r="1637" spans="4:32" x14ac:dyDescent="0.3">
      <c r="D1637" s="31"/>
      <c r="E1637" s="103"/>
      <c r="F1637" s="103"/>
      <c r="M1637" s="103"/>
      <c r="O1637" s="103"/>
      <c r="P1637" s="103"/>
      <c r="Q1637" s="127"/>
      <c r="R1637" s="103"/>
      <c r="S1637" s="127"/>
      <c r="T1637" s="127"/>
      <c r="U1637" s="127"/>
      <c r="V1637" s="127"/>
      <c r="W1637" s="103"/>
      <c r="Y1637" s="103"/>
      <c r="AF1637" s="103"/>
    </row>
    <row r="1638" spans="4:32" x14ac:dyDescent="0.3">
      <c r="D1638" s="31"/>
      <c r="E1638" s="103"/>
      <c r="F1638" s="103"/>
      <c r="M1638" s="103"/>
      <c r="O1638" s="103"/>
      <c r="P1638" s="103"/>
      <c r="Q1638" s="127"/>
      <c r="R1638" s="103"/>
      <c r="S1638" s="127"/>
      <c r="T1638" s="127"/>
      <c r="U1638" s="127"/>
      <c r="V1638" s="127"/>
      <c r="W1638" s="103"/>
      <c r="Y1638" s="103"/>
      <c r="AF1638" s="103"/>
    </row>
    <row r="1639" spans="4:32" x14ac:dyDescent="0.3">
      <c r="D1639" s="31"/>
      <c r="E1639" s="103"/>
      <c r="F1639" s="103"/>
      <c r="M1639" s="103"/>
      <c r="O1639" s="103"/>
      <c r="P1639" s="103"/>
      <c r="Q1639" s="127"/>
      <c r="R1639" s="103"/>
      <c r="S1639" s="127"/>
      <c r="T1639" s="127"/>
      <c r="U1639" s="127"/>
      <c r="V1639" s="127"/>
      <c r="W1639" s="103"/>
      <c r="Y1639" s="103"/>
      <c r="AF1639" s="103"/>
    </row>
    <row r="1640" spans="4:32" x14ac:dyDescent="0.3">
      <c r="D1640" s="31"/>
      <c r="E1640" s="103"/>
      <c r="F1640" s="103"/>
      <c r="M1640" s="103"/>
      <c r="O1640" s="103"/>
      <c r="P1640" s="103"/>
      <c r="Q1640" s="127"/>
      <c r="R1640" s="103"/>
      <c r="S1640" s="127"/>
      <c r="T1640" s="127"/>
      <c r="U1640" s="127"/>
      <c r="V1640" s="127"/>
      <c r="W1640" s="103"/>
      <c r="Y1640" s="103"/>
      <c r="AF1640" s="103"/>
    </row>
    <row r="1641" spans="4:32" x14ac:dyDescent="0.3">
      <c r="D1641" s="31"/>
      <c r="E1641" s="103"/>
      <c r="F1641" s="103"/>
      <c r="M1641" s="103"/>
      <c r="O1641" s="103"/>
      <c r="P1641" s="103"/>
      <c r="Q1641" s="127"/>
      <c r="R1641" s="103"/>
      <c r="S1641" s="127"/>
      <c r="T1641" s="127"/>
      <c r="U1641" s="127"/>
      <c r="V1641" s="127"/>
      <c r="W1641" s="103"/>
      <c r="Y1641" s="103"/>
      <c r="AF1641" s="103"/>
    </row>
    <row r="1642" spans="4:32" x14ac:dyDescent="0.3">
      <c r="D1642" s="31"/>
      <c r="E1642" s="103"/>
      <c r="F1642" s="103"/>
      <c r="M1642" s="103"/>
      <c r="O1642" s="103"/>
      <c r="P1642" s="103"/>
      <c r="Q1642" s="127"/>
      <c r="R1642" s="103"/>
      <c r="S1642" s="127"/>
      <c r="T1642" s="127"/>
      <c r="U1642" s="127"/>
      <c r="V1642" s="127"/>
      <c r="W1642" s="103"/>
      <c r="Y1642" s="103"/>
      <c r="AF1642" s="103"/>
    </row>
    <row r="1643" spans="4:32" x14ac:dyDescent="0.3">
      <c r="D1643" s="31"/>
      <c r="E1643" s="103"/>
      <c r="F1643" s="103"/>
      <c r="M1643" s="103"/>
      <c r="O1643" s="103"/>
      <c r="P1643" s="103"/>
      <c r="Q1643" s="127"/>
      <c r="R1643" s="103"/>
      <c r="S1643" s="127"/>
      <c r="T1643" s="127"/>
      <c r="U1643" s="127"/>
      <c r="V1643" s="127"/>
      <c r="W1643" s="103"/>
      <c r="Y1643" s="103"/>
      <c r="AF1643" s="103"/>
    </row>
    <row r="1644" spans="4:32" x14ac:dyDescent="0.3">
      <c r="D1644" s="31"/>
      <c r="E1644" s="103"/>
      <c r="F1644" s="103"/>
      <c r="M1644" s="103"/>
      <c r="O1644" s="103"/>
      <c r="P1644" s="103"/>
      <c r="Q1644" s="127"/>
      <c r="R1644" s="103"/>
      <c r="S1644" s="127"/>
      <c r="T1644" s="127"/>
      <c r="U1644" s="127"/>
      <c r="V1644" s="127"/>
      <c r="W1644" s="103"/>
      <c r="Y1644" s="103"/>
      <c r="AF1644" s="103"/>
    </row>
    <row r="1645" spans="4:32" x14ac:dyDescent="0.3">
      <c r="D1645" s="31"/>
      <c r="E1645" s="103"/>
      <c r="F1645" s="103"/>
      <c r="M1645" s="103"/>
      <c r="O1645" s="103"/>
      <c r="P1645" s="103"/>
      <c r="Q1645" s="127"/>
      <c r="R1645" s="103"/>
      <c r="S1645" s="127"/>
      <c r="T1645" s="127"/>
      <c r="U1645" s="127"/>
      <c r="V1645" s="127"/>
      <c r="W1645" s="103"/>
      <c r="Y1645" s="103"/>
      <c r="AF1645" s="103"/>
    </row>
    <row r="1646" spans="4:32" x14ac:dyDescent="0.3">
      <c r="D1646" s="31"/>
      <c r="E1646" s="103"/>
      <c r="F1646" s="103"/>
      <c r="M1646" s="103"/>
      <c r="O1646" s="103"/>
      <c r="P1646" s="103"/>
      <c r="Q1646" s="127"/>
      <c r="R1646" s="103"/>
      <c r="S1646" s="127"/>
      <c r="T1646" s="127"/>
      <c r="U1646" s="127"/>
      <c r="V1646" s="127"/>
      <c r="W1646" s="103"/>
      <c r="Y1646" s="103"/>
      <c r="AF1646" s="103"/>
    </row>
    <row r="1647" spans="4:32" x14ac:dyDescent="0.3">
      <c r="D1647" s="31"/>
      <c r="E1647" s="103"/>
      <c r="F1647" s="103"/>
      <c r="M1647" s="103"/>
      <c r="O1647" s="103"/>
      <c r="P1647" s="103"/>
      <c r="Q1647" s="127"/>
      <c r="R1647" s="103"/>
      <c r="S1647" s="127"/>
      <c r="T1647" s="127"/>
      <c r="U1647" s="127"/>
      <c r="V1647" s="127"/>
      <c r="W1647" s="103"/>
      <c r="Y1647" s="103"/>
      <c r="AF1647" s="103"/>
    </row>
    <row r="1648" spans="4:32" x14ac:dyDescent="0.3">
      <c r="D1648" s="31"/>
      <c r="E1648" s="103"/>
      <c r="F1648" s="103"/>
      <c r="M1648" s="103"/>
      <c r="O1648" s="103"/>
      <c r="P1648" s="103"/>
      <c r="Q1648" s="127"/>
      <c r="R1648" s="103"/>
      <c r="S1648" s="127"/>
      <c r="T1648" s="127"/>
      <c r="U1648" s="127"/>
      <c r="V1648" s="127"/>
      <c r="W1648" s="103"/>
      <c r="Y1648" s="103"/>
      <c r="AF1648" s="103"/>
    </row>
    <row r="1649" spans="4:32" x14ac:dyDescent="0.3">
      <c r="D1649" s="31"/>
      <c r="E1649" s="103"/>
      <c r="F1649" s="103"/>
      <c r="M1649" s="103"/>
      <c r="O1649" s="103"/>
      <c r="P1649" s="103"/>
      <c r="Q1649" s="127"/>
      <c r="R1649" s="103"/>
      <c r="S1649" s="127"/>
      <c r="T1649" s="127"/>
      <c r="U1649" s="127"/>
      <c r="V1649" s="127"/>
      <c r="W1649" s="103"/>
      <c r="Y1649" s="103"/>
      <c r="AF1649" s="103"/>
    </row>
    <row r="1650" spans="4:32" x14ac:dyDescent="0.3">
      <c r="D1650" s="31"/>
      <c r="E1650" s="103"/>
      <c r="F1650" s="103"/>
      <c r="M1650" s="103"/>
      <c r="O1650" s="103"/>
      <c r="P1650" s="103"/>
      <c r="Q1650" s="127"/>
      <c r="R1650" s="103"/>
      <c r="S1650" s="127"/>
      <c r="T1650" s="127"/>
      <c r="U1650" s="127"/>
      <c r="V1650" s="127"/>
      <c r="W1650" s="103"/>
      <c r="Y1650" s="103"/>
      <c r="AF1650" s="103"/>
    </row>
    <row r="1651" spans="4:32" x14ac:dyDescent="0.3">
      <c r="D1651" s="31"/>
      <c r="E1651" s="103"/>
      <c r="F1651" s="103"/>
      <c r="M1651" s="103"/>
      <c r="O1651" s="103"/>
      <c r="P1651" s="103"/>
      <c r="Q1651" s="127"/>
      <c r="R1651" s="103"/>
      <c r="S1651" s="127"/>
      <c r="T1651" s="127"/>
      <c r="U1651" s="127"/>
      <c r="V1651" s="127"/>
      <c r="W1651" s="103"/>
      <c r="Y1651" s="103"/>
      <c r="AF1651" s="103"/>
    </row>
    <row r="1652" spans="4:32" x14ac:dyDescent="0.3">
      <c r="D1652" s="31"/>
      <c r="E1652" s="103"/>
      <c r="F1652" s="103"/>
      <c r="M1652" s="103"/>
      <c r="O1652" s="103"/>
      <c r="P1652" s="103"/>
      <c r="Q1652" s="127"/>
      <c r="R1652" s="103"/>
      <c r="S1652" s="127"/>
      <c r="T1652" s="127"/>
      <c r="U1652" s="127"/>
      <c r="V1652" s="127"/>
      <c r="W1652" s="103"/>
      <c r="Y1652" s="103"/>
      <c r="AF1652" s="103"/>
    </row>
    <row r="1653" spans="4:32" x14ac:dyDescent="0.3">
      <c r="D1653" s="31"/>
      <c r="E1653" s="103"/>
      <c r="F1653" s="103"/>
      <c r="M1653" s="103"/>
      <c r="O1653" s="103"/>
      <c r="P1653" s="103"/>
      <c r="Q1653" s="127"/>
      <c r="R1653" s="103"/>
      <c r="S1653" s="127"/>
      <c r="T1653" s="127"/>
      <c r="U1653" s="127"/>
      <c r="V1653" s="127"/>
      <c r="W1653" s="103"/>
      <c r="Y1653" s="103"/>
      <c r="AF1653" s="103"/>
    </row>
    <row r="1654" spans="4:32" x14ac:dyDescent="0.3">
      <c r="D1654" s="31"/>
      <c r="E1654" s="103"/>
      <c r="F1654" s="103"/>
      <c r="M1654" s="103"/>
      <c r="O1654" s="103"/>
      <c r="P1654" s="103"/>
      <c r="Q1654" s="127"/>
      <c r="R1654" s="103"/>
      <c r="S1654" s="127"/>
      <c r="T1654" s="127"/>
      <c r="U1654" s="127"/>
      <c r="V1654" s="127"/>
      <c r="W1654" s="103"/>
      <c r="Y1654" s="103"/>
      <c r="AF1654" s="103"/>
    </row>
    <row r="1655" spans="4:32" x14ac:dyDescent="0.3">
      <c r="D1655" s="31"/>
      <c r="E1655" s="103"/>
      <c r="F1655" s="103"/>
      <c r="M1655" s="103"/>
      <c r="O1655" s="103"/>
      <c r="P1655" s="103"/>
      <c r="Q1655" s="127"/>
      <c r="R1655" s="103"/>
      <c r="S1655" s="127"/>
      <c r="T1655" s="127"/>
      <c r="U1655" s="127"/>
      <c r="V1655" s="127"/>
      <c r="W1655" s="103"/>
      <c r="Y1655" s="103"/>
      <c r="AF1655" s="103"/>
    </row>
    <row r="1656" spans="4:32" x14ac:dyDescent="0.3">
      <c r="D1656" s="31"/>
      <c r="E1656" s="103"/>
      <c r="F1656" s="103"/>
      <c r="M1656" s="103"/>
      <c r="O1656" s="103"/>
      <c r="P1656" s="103"/>
      <c r="Q1656" s="127"/>
      <c r="R1656" s="103"/>
      <c r="S1656" s="127"/>
      <c r="T1656" s="127"/>
      <c r="U1656" s="127"/>
      <c r="V1656" s="127"/>
      <c r="W1656" s="103"/>
      <c r="Y1656" s="103"/>
      <c r="AF1656" s="103"/>
    </row>
    <row r="1657" spans="4:32" x14ac:dyDescent="0.3">
      <c r="D1657" s="31"/>
      <c r="E1657" s="103"/>
      <c r="F1657" s="103"/>
      <c r="M1657" s="103"/>
      <c r="O1657" s="103"/>
      <c r="P1657" s="103"/>
      <c r="Q1657" s="127"/>
      <c r="R1657" s="103"/>
      <c r="S1657" s="127"/>
      <c r="T1657" s="127"/>
      <c r="U1657" s="127"/>
      <c r="V1657" s="127"/>
      <c r="W1657" s="103"/>
      <c r="Y1657" s="103"/>
      <c r="AF1657" s="103"/>
    </row>
    <row r="1658" spans="4:32" x14ac:dyDescent="0.3">
      <c r="D1658" s="31"/>
      <c r="E1658" s="103"/>
      <c r="F1658" s="103"/>
      <c r="M1658" s="103"/>
      <c r="O1658" s="103"/>
      <c r="P1658" s="103"/>
      <c r="Q1658" s="127"/>
      <c r="R1658" s="103"/>
      <c r="S1658" s="127"/>
      <c r="T1658" s="127"/>
      <c r="U1658" s="127"/>
      <c r="V1658" s="127"/>
      <c r="W1658" s="103"/>
      <c r="Y1658" s="103"/>
      <c r="AF1658" s="103"/>
    </row>
    <row r="1659" spans="4:32" x14ac:dyDescent="0.3">
      <c r="D1659" s="31"/>
      <c r="E1659" s="103"/>
      <c r="F1659" s="103"/>
      <c r="M1659" s="103"/>
      <c r="O1659" s="103"/>
      <c r="P1659" s="103"/>
      <c r="Q1659" s="127"/>
      <c r="R1659" s="103"/>
      <c r="S1659" s="127"/>
      <c r="T1659" s="127"/>
      <c r="U1659" s="127"/>
      <c r="V1659" s="127"/>
      <c r="W1659" s="103"/>
      <c r="Y1659" s="103"/>
      <c r="AF1659" s="103"/>
    </row>
    <row r="1660" spans="4:32" x14ac:dyDescent="0.3">
      <c r="D1660" s="31"/>
      <c r="E1660" s="103"/>
      <c r="F1660" s="103"/>
      <c r="M1660" s="103"/>
      <c r="O1660" s="103"/>
      <c r="P1660" s="103"/>
      <c r="Q1660" s="127"/>
      <c r="R1660" s="103"/>
      <c r="S1660" s="127"/>
      <c r="T1660" s="127"/>
      <c r="U1660" s="127"/>
      <c r="V1660" s="127"/>
      <c r="W1660" s="103"/>
      <c r="Y1660" s="103"/>
      <c r="AF1660" s="103"/>
    </row>
    <row r="1661" spans="4:32" x14ac:dyDescent="0.3">
      <c r="D1661" s="31"/>
      <c r="E1661" s="103"/>
      <c r="F1661" s="103"/>
      <c r="M1661" s="103"/>
      <c r="O1661" s="103"/>
      <c r="P1661" s="103"/>
      <c r="Q1661" s="127"/>
      <c r="R1661" s="103"/>
      <c r="S1661" s="127"/>
      <c r="T1661" s="127"/>
      <c r="U1661" s="127"/>
      <c r="V1661" s="127"/>
      <c r="W1661" s="103"/>
      <c r="Y1661" s="103"/>
      <c r="AF1661" s="103"/>
    </row>
    <row r="1662" spans="4:32" x14ac:dyDescent="0.3">
      <c r="D1662" s="31"/>
      <c r="E1662" s="103"/>
      <c r="F1662" s="103"/>
      <c r="M1662" s="103"/>
      <c r="O1662" s="103"/>
      <c r="P1662" s="103"/>
      <c r="Q1662" s="127"/>
      <c r="R1662" s="103"/>
      <c r="S1662" s="127"/>
      <c r="T1662" s="127"/>
      <c r="U1662" s="127"/>
      <c r="V1662" s="127"/>
      <c r="W1662" s="103"/>
      <c r="Y1662" s="103"/>
      <c r="AF1662" s="103"/>
    </row>
    <row r="1663" spans="4:32" x14ac:dyDescent="0.3">
      <c r="D1663" s="31"/>
      <c r="E1663" s="103"/>
      <c r="F1663" s="103"/>
      <c r="M1663" s="103"/>
      <c r="O1663" s="103"/>
      <c r="P1663" s="103"/>
      <c r="Q1663" s="127"/>
      <c r="R1663" s="103"/>
      <c r="S1663" s="127"/>
      <c r="T1663" s="127"/>
      <c r="U1663" s="127"/>
      <c r="V1663" s="127"/>
      <c r="W1663" s="103"/>
      <c r="Y1663" s="103"/>
      <c r="AF1663" s="103"/>
    </row>
    <row r="1664" spans="4:32" x14ac:dyDescent="0.3">
      <c r="D1664" s="31"/>
      <c r="E1664" s="103"/>
      <c r="F1664" s="103"/>
      <c r="M1664" s="103"/>
      <c r="O1664" s="103"/>
      <c r="P1664" s="103"/>
      <c r="Q1664" s="127"/>
      <c r="R1664" s="103"/>
      <c r="S1664" s="127"/>
      <c r="T1664" s="127"/>
      <c r="U1664" s="127"/>
      <c r="V1664" s="127"/>
      <c r="W1664" s="103"/>
      <c r="Y1664" s="103"/>
      <c r="AF1664" s="103"/>
    </row>
    <row r="1665" spans="4:32" x14ac:dyDescent="0.3">
      <c r="D1665" s="31"/>
      <c r="E1665" s="103"/>
      <c r="F1665" s="103"/>
      <c r="M1665" s="103"/>
      <c r="O1665" s="103"/>
      <c r="P1665" s="103"/>
      <c r="Q1665" s="127"/>
      <c r="R1665" s="103"/>
      <c r="S1665" s="127"/>
      <c r="T1665" s="127"/>
      <c r="U1665" s="127"/>
      <c r="V1665" s="127"/>
      <c r="W1665" s="103"/>
      <c r="Y1665" s="103"/>
      <c r="AF1665" s="103"/>
    </row>
    <row r="1666" spans="4:32" x14ac:dyDescent="0.3">
      <c r="D1666" s="31"/>
      <c r="E1666" s="103"/>
      <c r="F1666" s="103"/>
      <c r="M1666" s="103"/>
      <c r="O1666" s="103"/>
      <c r="P1666" s="103"/>
      <c r="Q1666" s="127"/>
      <c r="R1666" s="103"/>
      <c r="S1666" s="127"/>
      <c r="T1666" s="127"/>
      <c r="U1666" s="127"/>
      <c r="V1666" s="127"/>
      <c r="W1666" s="103"/>
      <c r="Y1666" s="103"/>
      <c r="AF1666" s="103"/>
    </row>
    <row r="1667" spans="4:32" x14ac:dyDescent="0.3">
      <c r="D1667" s="31"/>
      <c r="E1667" s="103"/>
      <c r="F1667" s="103"/>
      <c r="M1667" s="103"/>
      <c r="O1667" s="103"/>
      <c r="P1667" s="103"/>
      <c r="Q1667" s="127"/>
      <c r="R1667" s="103"/>
      <c r="S1667" s="127"/>
      <c r="T1667" s="127"/>
      <c r="U1667" s="127"/>
      <c r="V1667" s="127"/>
      <c r="W1667" s="103"/>
      <c r="Y1667" s="103"/>
      <c r="AF1667" s="103"/>
    </row>
    <row r="1668" spans="4:32" x14ac:dyDescent="0.3">
      <c r="D1668" s="31"/>
      <c r="E1668" s="103"/>
      <c r="F1668" s="103"/>
      <c r="M1668" s="103"/>
      <c r="O1668" s="103"/>
      <c r="P1668" s="103"/>
      <c r="Q1668" s="127"/>
      <c r="R1668" s="103"/>
      <c r="S1668" s="127"/>
      <c r="T1668" s="127"/>
      <c r="U1668" s="127"/>
      <c r="V1668" s="127"/>
      <c r="W1668" s="103"/>
      <c r="Y1668" s="103"/>
      <c r="AF1668" s="103"/>
    </row>
    <row r="1669" spans="4:32" x14ac:dyDescent="0.3">
      <c r="D1669" s="31"/>
      <c r="E1669" s="103"/>
      <c r="F1669" s="103"/>
      <c r="M1669" s="103"/>
      <c r="O1669" s="103"/>
      <c r="P1669" s="103"/>
      <c r="Q1669" s="127"/>
      <c r="R1669" s="103"/>
      <c r="S1669" s="127"/>
      <c r="T1669" s="127"/>
      <c r="U1669" s="127"/>
      <c r="V1669" s="127"/>
      <c r="W1669" s="103"/>
      <c r="Y1669" s="103"/>
      <c r="AF1669" s="103"/>
    </row>
    <row r="1670" spans="4:32" x14ac:dyDescent="0.3">
      <c r="D1670" s="31"/>
      <c r="E1670" s="103"/>
      <c r="F1670" s="103"/>
      <c r="M1670" s="103"/>
      <c r="O1670" s="103"/>
      <c r="P1670" s="103"/>
      <c r="Q1670" s="127"/>
      <c r="R1670" s="103"/>
      <c r="S1670" s="127"/>
      <c r="T1670" s="127"/>
      <c r="U1670" s="127"/>
      <c r="V1670" s="127"/>
      <c r="W1670" s="103"/>
      <c r="Y1670" s="103"/>
      <c r="AF1670" s="103"/>
    </row>
    <row r="1671" spans="4:32" x14ac:dyDescent="0.3">
      <c r="D1671" s="31"/>
      <c r="E1671" s="103"/>
      <c r="F1671" s="103"/>
      <c r="M1671" s="103"/>
      <c r="O1671" s="103"/>
      <c r="P1671" s="103"/>
      <c r="Q1671" s="127"/>
      <c r="R1671" s="103"/>
      <c r="S1671" s="127"/>
      <c r="T1671" s="127"/>
      <c r="U1671" s="127"/>
      <c r="V1671" s="127"/>
      <c r="W1671" s="103"/>
      <c r="Y1671" s="103"/>
      <c r="AF1671" s="103"/>
    </row>
    <row r="1672" spans="4:32" x14ac:dyDescent="0.3">
      <c r="D1672" s="31"/>
      <c r="E1672" s="103"/>
      <c r="F1672" s="103"/>
      <c r="M1672" s="103"/>
      <c r="O1672" s="103"/>
      <c r="P1672" s="103"/>
      <c r="Q1672" s="127"/>
      <c r="R1672" s="103"/>
      <c r="S1672" s="127"/>
      <c r="T1672" s="127"/>
      <c r="U1672" s="127"/>
      <c r="V1672" s="127"/>
      <c r="W1672" s="103"/>
      <c r="Y1672" s="103"/>
      <c r="AF1672" s="103"/>
    </row>
    <row r="1673" spans="4:32" x14ac:dyDescent="0.3">
      <c r="D1673" s="31"/>
      <c r="E1673" s="103"/>
      <c r="F1673" s="103"/>
      <c r="M1673" s="103"/>
      <c r="O1673" s="103"/>
      <c r="P1673" s="103"/>
      <c r="Q1673" s="127"/>
      <c r="R1673" s="103"/>
      <c r="S1673" s="127"/>
      <c r="T1673" s="127"/>
      <c r="U1673" s="127"/>
      <c r="V1673" s="127"/>
      <c r="W1673" s="103"/>
      <c r="Y1673" s="103"/>
      <c r="AF1673" s="103"/>
    </row>
    <row r="1674" spans="4:32" x14ac:dyDescent="0.3">
      <c r="D1674" s="31"/>
      <c r="E1674" s="103"/>
      <c r="F1674" s="103"/>
      <c r="M1674" s="103"/>
      <c r="O1674" s="103"/>
      <c r="P1674" s="103"/>
      <c r="Q1674" s="127"/>
      <c r="R1674" s="103"/>
      <c r="S1674" s="127"/>
      <c r="T1674" s="127"/>
      <c r="U1674" s="127"/>
      <c r="V1674" s="127"/>
      <c r="W1674" s="103"/>
      <c r="Y1674" s="103"/>
      <c r="AF1674" s="103"/>
    </row>
    <row r="1675" spans="4:32" x14ac:dyDescent="0.3">
      <c r="D1675" s="31"/>
      <c r="E1675" s="103"/>
      <c r="F1675" s="103"/>
      <c r="M1675" s="103"/>
      <c r="O1675" s="103"/>
      <c r="P1675" s="103"/>
      <c r="Q1675" s="127"/>
      <c r="R1675" s="103"/>
      <c r="S1675" s="127"/>
      <c r="T1675" s="127"/>
      <c r="U1675" s="127"/>
      <c r="V1675" s="127"/>
      <c r="W1675" s="103"/>
      <c r="Y1675" s="103"/>
      <c r="AF1675" s="103"/>
    </row>
    <row r="1676" spans="4:32" x14ac:dyDescent="0.3">
      <c r="D1676" s="31"/>
      <c r="E1676" s="103"/>
      <c r="F1676" s="103"/>
      <c r="M1676" s="103"/>
      <c r="O1676" s="103"/>
      <c r="P1676" s="103"/>
      <c r="Q1676" s="127"/>
      <c r="R1676" s="103"/>
      <c r="S1676" s="127"/>
      <c r="T1676" s="127"/>
      <c r="U1676" s="127"/>
      <c r="V1676" s="127"/>
      <c r="W1676" s="103"/>
      <c r="Y1676" s="103"/>
      <c r="AF1676" s="103"/>
    </row>
    <row r="1677" spans="4:32" x14ac:dyDescent="0.3">
      <c r="D1677" s="31"/>
      <c r="E1677" s="103"/>
      <c r="F1677" s="103"/>
      <c r="M1677" s="103"/>
      <c r="O1677" s="103"/>
      <c r="P1677" s="103"/>
      <c r="Q1677" s="127"/>
      <c r="R1677" s="103"/>
      <c r="S1677" s="127"/>
      <c r="T1677" s="127"/>
      <c r="U1677" s="127"/>
      <c r="V1677" s="127"/>
      <c r="W1677" s="103"/>
      <c r="Y1677" s="103"/>
      <c r="AF1677" s="103"/>
    </row>
    <row r="1678" spans="4:32" x14ac:dyDescent="0.3">
      <c r="D1678" s="31"/>
      <c r="E1678" s="103"/>
      <c r="F1678" s="103"/>
      <c r="M1678" s="103"/>
      <c r="O1678" s="103"/>
      <c r="P1678" s="103"/>
      <c r="Q1678" s="127"/>
      <c r="R1678" s="103"/>
      <c r="S1678" s="127"/>
      <c r="T1678" s="127"/>
      <c r="U1678" s="127"/>
      <c r="V1678" s="127"/>
      <c r="W1678" s="103"/>
      <c r="Y1678" s="103"/>
      <c r="AF1678" s="103"/>
    </row>
    <row r="1679" spans="4:32" x14ac:dyDescent="0.3">
      <c r="D1679" s="31"/>
      <c r="E1679" s="103"/>
      <c r="F1679" s="103"/>
      <c r="M1679" s="103"/>
      <c r="O1679" s="103"/>
      <c r="P1679" s="103"/>
      <c r="Q1679" s="127"/>
      <c r="R1679" s="103"/>
      <c r="S1679" s="127"/>
      <c r="T1679" s="127"/>
      <c r="U1679" s="127"/>
      <c r="V1679" s="127"/>
      <c r="W1679" s="103"/>
      <c r="Y1679" s="103"/>
      <c r="AF1679" s="103"/>
    </row>
    <row r="1680" spans="4:32" x14ac:dyDescent="0.3">
      <c r="D1680" s="31"/>
      <c r="E1680" s="103"/>
      <c r="F1680" s="103"/>
      <c r="M1680" s="103"/>
      <c r="O1680" s="103"/>
      <c r="P1680" s="103"/>
      <c r="Q1680" s="127"/>
      <c r="R1680" s="103"/>
      <c r="S1680" s="127"/>
      <c r="T1680" s="127"/>
      <c r="U1680" s="127"/>
      <c r="V1680" s="127"/>
      <c r="W1680" s="103"/>
      <c r="Y1680" s="103"/>
      <c r="AF1680" s="103"/>
    </row>
    <row r="1681" spans="4:32" x14ac:dyDescent="0.3">
      <c r="D1681" s="31"/>
      <c r="E1681" s="103"/>
      <c r="F1681" s="103"/>
      <c r="M1681" s="103"/>
      <c r="O1681" s="103"/>
      <c r="P1681" s="103"/>
      <c r="Q1681" s="127"/>
      <c r="R1681" s="103"/>
      <c r="S1681" s="127"/>
      <c r="T1681" s="127"/>
      <c r="U1681" s="127"/>
      <c r="V1681" s="127"/>
      <c r="W1681" s="103"/>
      <c r="Y1681" s="103"/>
      <c r="AF1681" s="103"/>
    </row>
    <row r="1682" spans="4:32" x14ac:dyDescent="0.3">
      <c r="D1682" s="31"/>
      <c r="E1682" s="103"/>
      <c r="F1682" s="103"/>
      <c r="M1682" s="103"/>
      <c r="O1682" s="103"/>
      <c r="P1682" s="103"/>
      <c r="Q1682" s="127"/>
      <c r="R1682" s="103"/>
      <c r="S1682" s="127"/>
      <c r="T1682" s="127"/>
      <c r="U1682" s="127"/>
      <c r="V1682" s="127"/>
      <c r="W1682" s="103"/>
      <c r="Y1682" s="103"/>
      <c r="AF1682" s="103"/>
    </row>
    <row r="1683" spans="4:32" x14ac:dyDescent="0.3">
      <c r="D1683" s="31"/>
      <c r="E1683" s="103"/>
      <c r="F1683" s="103"/>
      <c r="M1683" s="103"/>
      <c r="O1683" s="103"/>
      <c r="P1683" s="103"/>
      <c r="Q1683" s="127"/>
      <c r="R1683" s="103"/>
      <c r="S1683" s="127"/>
      <c r="T1683" s="127"/>
      <c r="U1683" s="127"/>
      <c r="V1683" s="127"/>
      <c r="W1683" s="103"/>
      <c r="Y1683" s="103"/>
      <c r="AF1683" s="103"/>
    </row>
    <row r="1684" spans="4:32" x14ac:dyDescent="0.3">
      <c r="D1684" s="31"/>
      <c r="E1684" s="103"/>
      <c r="F1684" s="103"/>
      <c r="M1684" s="103"/>
      <c r="O1684" s="103"/>
      <c r="P1684" s="103"/>
      <c r="Q1684" s="127"/>
      <c r="R1684" s="103"/>
      <c r="S1684" s="127"/>
      <c r="T1684" s="127"/>
      <c r="U1684" s="127"/>
      <c r="V1684" s="127"/>
      <c r="W1684" s="103"/>
      <c r="Y1684" s="103"/>
      <c r="AF1684" s="103"/>
    </row>
    <row r="1685" spans="4:32" x14ac:dyDescent="0.3">
      <c r="D1685" s="31"/>
      <c r="E1685" s="103"/>
      <c r="F1685" s="103"/>
      <c r="M1685" s="103"/>
      <c r="O1685" s="103"/>
      <c r="P1685" s="103"/>
      <c r="Q1685" s="127"/>
      <c r="R1685" s="103"/>
      <c r="S1685" s="127"/>
      <c r="T1685" s="127"/>
      <c r="U1685" s="127"/>
      <c r="V1685" s="127"/>
      <c r="W1685" s="103"/>
      <c r="Y1685" s="103"/>
      <c r="AF1685" s="103"/>
    </row>
    <row r="1686" spans="4:32" x14ac:dyDescent="0.3">
      <c r="D1686" s="31"/>
      <c r="E1686" s="103"/>
      <c r="F1686" s="103"/>
      <c r="M1686" s="103"/>
      <c r="O1686" s="103"/>
      <c r="P1686" s="103"/>
      <c r="Q1686" s="127"/>
      <c r="R1686" s="103"/>
      <c r="S1686" s="127"/>
      <c r="T1686" s="127"/>
      <c r="U1686" s="127"/>
      <c r="V1686" s="127"/>
      <c r="W1686" s="103"/>
      <c r="Y1686" s="103"/>
      <c r="AF1686" s="103"/>
    </row>
    <row r="1687" spans="4:32" x14ac:dyDescent="0.3">
      <c r="D1687" s="31"/>
      <c r="E1687" s="103"/>
      <c r="F1687" s="103"/>
      <c r="M1687" s="103"/>
      <c r="O1687" s="103"/>
      <c r="P1687" s="103"/>
      <c r="Q1687" s="127"/>
      <c r="R1687" s="103"/>
      <c r="S1687" s="127"/>
      <c r="T1687" s="127"/>
      <c r="U1687" s="127"/>
      <c r="V1687" s="127"/>
      <c r="W1687" s="103"/>
      <c r="Y1687" s="103"/>
      <c r="AF1687" s="103"/>
    </row>
    <row r="1688" spans="4:32" x14ac:dyDescent="0.3">
      <c r="D1688" s="31"/>
      <c r="E1688" s="103"/>
      <c r="F1688" s="103"/>
      <c r="M1688" s="103"/>
      <c r="O1688" s="103"/>
      <c r="P1688" s="103"/>
      <c r="Q1688" s="127"/>
      <c r="R1688" s="103"/>
      <c r="S1688" s="127"/>
      <c r="T1688" s="127"/>
      <c r="U1688" s="127"/>
      <c r="V1688" s="127"/>
      <c r="W1688" s="103"/>
      <c r="Y1688" s="103"/>
      <c r="AF1688" s="103"/>
    </row>
    <row r="1689" spans="4:32" x14ac:dyDescent="0.3">
      <c r="D1689" s="31"/>
      <c r="E1689" s="103"/>
      <c r="F1689" s="103"/>
      <c r="M1689" s="103"/>
      <c r="O1689" s="103"/>
      <c r="P1689" s="103"/>
      <c r="Q1689" s="127"/>
      <c r="R1689" s="103"/>
      <c r="S1689" s="127"/>
      <c r="T1689" s="127"/>
      <c r="U1689" s="127"/>
      <c r="V1689" s="127"/>
      <c r="W1689" s="103"/>
      <c r="Y1689" s="103"/>
      <c r="AF1689" s="103"/>
    </row>
    <row r="1690" spans="4:32" x14ac:dyDescent="0.3">
      <c r="D1690" s="31"/>
      <c r="E1690" s="103"/>
      <c r="F1690" s="103"/>
      <c r="M1690" s="103"/>
      <c r="O1690" s="103"/>
      <c r="P1690" s="103"/>
      <c r="Q1690" s="127"/>
      <c r="R1690" s="103"/>
      <c r="S1690" s="127"/>
      <c r="T1690" s="127"/>
      <c r="U1690" s="127"/>
      <c r="V1690" s="127"/>
      <c r="W1690" s="103"/>
      <c r="Y1690" s="103"/>
      <c r="AF1690" s="103"/>
    </row>
    <row r="1691" spans="4:32" x14ac:dyDescent="0.3">
      <c r="D1691" s="31"/>
      <c r="E1691" s="103"/>
      <c r="F1691" s="103"/>
      <c r="M1691" s="103"/>
      <c r="O1691" s="103"/>
      <c r="P1691" s="103"/>
      <c r="Q1691" s="127"/>
      <c r="R1691" s="103"/>
      <c r="S1691" s="127"/>
      <c r="T1691" s="127"/>
      <c r="U1691" s="127"/>
      <c r="V1691" s="127"/>
      <c r="W1691" s="103"/>
      <c r="Y1691" s="103"/>
      <c r="AF1691" s="103"/>
    </row>
    <row r="1692" spans="4:32" x14ac:dyDescent="0.3">
      <c r="D1692" s="31"/>
      <c r="E1692" s="103"/>
      <c r="F1692" s="103"/>
      <c r="M1692" s="103"/>
      <c r="O1692" s="103"/>
      <c r="P1692" s="103"/>
      <c r="Q1692" s="127"/>
      <c r="R1692" s="103"/>
      <c r="S1692" s="127"/>
      <c r="T1692" s="127"/>
      <c r="U1692" s="127"/>
      <c r="V1692" s="127"/>
      <c r="W1692" s="103"/>
      <c r="Y1692" s="103"/>
      <c r="AF1692" s="103"/>
    </row>
    <row r="1693" spans="4:32" x14ac:dyDescent="0.3">
      <c r="D1693" s="31"/>
      <c r="E1693" s="103"/>
      <c r="F1693" s="103"/>
      <c r="M1693" s="103"/>
      <c r="O1693" s="103"/>
      <c r="P1693" s="103"/>
      <c r="Q1693" s="127"/>
      <c r="R1693" s="103"/>
      <c r="S1693" s="127"/>
      <c r="T1693" s="127"/>
      <c r="U1693" s="127"/>
      <c r="V1693" s="127"/>
      <c r="W1693" s="103"/>
      <c r="Y1693" s="103"/>
      <c r="AF1693" s="103"/>
    </row>
    <row r="1694" spans="4:32" x14ac:dyDescent="0.3">
      <c r="D1694" s="31"/>
      <c r="E1694" s="103"/>
      <c r="F1694" s="103"/>
      <c r="M1694" s="103"/>
      <c r="O1694" s="103"/>
      <c r="P1694" s="103"/>
      <c r="Q1694" s="127"/>
      <c r="R1694" s="103"/>
      <c r="S1694" s="127"/>
      <c r="T1694" s="127"/>
      <c r="U1694" s="127"/>
      <c r="V1694" s="127"/>
      <c r="W1694" s="103"/>
      <c r="Y1694" s="103"/>
      <c r="AF1694" s="103"/>
    </row>
    <row r="1695" spans="4:32" x14ac:dyDescent="0.3">
      <c r="D1695" s="31"/>
      <c r="E1695" s="103"/>
      <c r="F1695" s="103"/>
      <c r="M1695" s="103"/>
      <c r="O1695" s="103"/>
      <c r="P1695" s="103"/>
      <c r="Q1695" s="127"/>
      <c r="R1695" s="103"/>
      <c r="S1695" s="127"/>
      <c r="T1695" s="127"/>
      <c r="U1695" s="127"/>
      <c r="V1695" s="127"/>
      <c r="W1695" s="103"/>
      <c r="Y1695" s="103"/>
      <c r="AF1695" s="103"/>
    </row>
    <row r="1696" spans="4:32" x14ac:dyDescent="0.3">
      <c r="D1696" s="31"/>
      <c r="E1696" s="103"/>
      <c r="F1696" s="103"/>
      <c r="M1696" s="103"/>
      <c r="O1696" s="103"/>
      <c r="P1696" s="103"/>
      <c r="Q1696" s="127"/>
      <c r="R1696" s="103"/>
      <c r="S1696" s="127"/>
      <c r="T1696" s="127"/>
      <c r="U1696" s="127"/>
      <c r="V1696" s="127"/>
      <c r="W1696" s="103"/>
      <c r="Y1696" s="103"/>
      <c r="AF1696" s="103"/>
    </row>
    <row r="1697" spans="4:32" x14ac:dyDescent="0.3">
      <c r="D1697" s="31"/>
      <c r="E1697" s="103"/>
      <c r="F1697" s="103"/>
      <c r="M1697" s="103"/>
      <c r="O1697" s="103"/>
      <c r="P1697" s="103"/>
      <c r="Q1697" s="127"/>
      <c r="R1697" s="103"/>
      <c r="S1697" s="127"/>
      <c r="T1697" s="127"/>
      <c r="U1697" s="127"/>
      <c r="V1697" s="127"/>
      <c r="W1697" s="103"/>
      <c r="Y1697" s="103"/>
      <c r="AF1697" s="103"/>
    </row>
    <row r="1698" spans="4:32" x14ac:dyDescent="0.3">
      <c r="D1698" s="31"/>
      <c r="E1698" s="103"/>
      <c r="F1698" s="103"/>
      <c r="M1698" s="103"/>
      <c r="O1698" s="103"/>
      <c r="P1698" s="103"/>
      <c r="Q1698" s="127"/>
      <c r="R1698" s="103"/>
      <c r="S1698" s="127"/>
      <c r="T1698" s="127"/>
      <c r="U1698" s="127"/>
      <c r="V1698" s="127"/>
      <c r="W1698" s="103"/>
      <c r="Y1698" s="103"/>
      <c r="AF1698" s="103"/>
    </row>
    <row r="1699" spans="4:32" x14ac:dyDescent="0.3">
      <c r="D1699" s="31"/>
      <c r="E1699" s="103"/>
      <c r="F1699" s="103"/>
      <c r="M1699" s="103"/>
      <c r="O1699" s="103"/>
      <c r="P1699" s="103"/>
      <c r="Q1699" s="127"/>
      <c r="R1699" s="103"/>
      <c r="S1699" s="127"/>
      <c r="T1699" s="127"/>
      <c r="U1699" s="127"/>
      <c r="V1699" s="127"/>
      <c r="W1699" s="103"/>
      <c r="Y1699" s="103"/>
      <c r="AF1699" s="103"/>
    </row>
    <row r="1700" spans="4:32" x14ac:dyDescent="0.3">
      <c r="D1700" s="31"/>
      <c r="E1700" s="103"/>
      <c r="F1700" s="103"/>
      <c r="M1700" s="103"/>
      <c r="O1700" s="103"/>
      <c r="P1700" s="103"/>
      <c r="Q1700" s="127"/>
      <c r="R1700" s="103"/>
      <c r="S1700" s="127"/>
      <c r="T1700" s="127"/>
      <c r="U1700" s="127"/>
      <c r="V1700" s="127"/>
      <c r="W1700" s="103"/>
      <c r="Y1700" s="103"/>
      <c r="AF1700" s="103"/>
    </row>
    <row r="1701" spans="4:32" x14ac:dyDescent="0.3">
      <c r="D1701" s="31"/>
      <c r="E1701" s="103"/>
      <c r="F1701" s="103"/>
      <c r="M1701" s="103"/>
      <c r="O1701" s="103"/>
      <c r="P1701" s="103"/>
      <c r="Q1701" s="127"/>
      <c r="R1701" s="103"/>
      <c r="S1701" s="127"/>
      <c r="T1701" s="127"/>
      <c r="U1701" s="127"/>
      <c r="V1701" s="127"/>
      <c r="W1701" s="103"/>
      <c r="Y1701" s="103"/>
      <c r="AF1701" s="103"/>
    </row>
    <row r="1702" spans="4:32" x14ac:dyDescent="0.3">
      <c r="D1702" s="31"/>
      <c r="E1702" s="103"/>
      <c r="F1702" s="103"/>
      <c r="M1702" s="103"/>
      <c r="O1702" s="103"/>
      <c r="P1702" s="103"/>
      <c r="Q1702" s="127"/>
      <c r="R1702" s="103"/>
      <c r="S1702" s="127"/>
      <c r="T1702" s="127"/>
      <c r="U1702" s="127"/>
      <c r="V1702" s="127"/>
      <c r="W1702" s="103"/>
      <c r="Y1702" s="103"/>
      <c r="AF1702" s="103"/>
    </row>
    <row r="1703" spans="4:32" x14ac:dyDescent="0.3">
      <c r="D1703" s="31"/>
      <c r="E1703" s="103"/>
      <c r="F1703" s="103"/>
      <c r="M1703" s="103"/>
      <c r="O1703" s="103"/>
      <c r="P1703" s="103"/>
      <c r="Q1703" s="127"/>
      <c r="R1703" s="103"/>
      <c r="S1703" s="127"/>
      <c r="T1703" s="127"/>
      <c r="U1703" s="127"/>
      <c r="V1703" s="127"/>
      <c r="W1703" s="103"/>
      <c r="Y1703" s="103"/>
      <c r="AF1703" s="103"/>
    </row>
    <row r="1704" spans="4:32" x14ac:dyDescent="0.3">
      <c r="D1704" s="31"/>
      <c r="E1704" s="103"/>
      <c r="F1704" s="103"/>
      <c r="M1704" s="103"/>
      <c r="O1704" s="103"/>
      <c r="P1704" s="103"/>
      <c r="Q1704" s="127"/>
      <c r="R1704" s="103"/>
      <c r="S1704" s="127"/>
      <c r="T1704" s="127"/>
      <c r="U1704" s="127"/>
      <c r="V1704" s="127"/>
      <c r="W1704" s="103"/>
      <c r="Y1704" s="103"/>
      <c r="AF1704" s="103"/>
    </row>
    <row r="1705" spans="4:32" x14ac:dyDescent="0.3">
      <c r="D1705" s="31"/>
      <c r="E1705" s="103"/>
      <c r="F1705" s="103"/>
      <c r="M1705" s="103"/>
      <c r="O1705" s="103"/>
      <c r="P1705" s="103"/>
      <c r="Q1705" s="127"/>
      <c r="R1705" s="103"/>
      <c r="S1705" s="127"/>
      <c r="T1705" s="127"/>
      <c r="U1705" s="127"/>
      <c r="V1705" s="127"/>
      <c r="W1705" s="103"/>
      <c r="Y1705" s="103"/>
      <c r="AF1705" s="103"/>
    </row>
    <row r="1706" spans="4:32" x14ac:dyDescent="0.3">
      <c r="D1706" s="31"/>
      <c r="E1706" s="103"/>
      <c r="F1706" s="103"/>
      <c r="M1706" s="103"/>
      <c r="O1706" s="103"/>
      <c r="P1706" s="103"/>
      <c r="Q1706" s="127"/>
      <c r="R1706" s="103"/>
      <c r="S1706" s="127"/>
      <c r="T1706" s="127"/>
      <c r="U1706" s="127"/>
      <c r="V1706" s="127"/>
      <c r="W1706" s="103"/>
      <c r="Y1706" s="103"/>
      <c r="AF1706" s="103"/>
    </row>
    <row r="1707" spans="4:32" x14ac:dyDescent="0.3">
      <c r="D1707" s="31"/>
      <c r="E1707" s="103"/>
      <c r="F1707" s="103"/>
      <c r="M1707" s="103"/>
      <c r="O1707" s="103"/>
      <c r="P1707" s="103"/>
      <c r="Q1707" s="127"/>
      <c r="R1707" s="103"/>
      <c r="S1707" s="127"/>
      <c r="T1707" s="127"/>
      <c r="U1707" s="127"/>
      <c r="V1707" s="127"/>
      <c r="W1707" s="103"/>
      <c r="Y1707" s="103"/>
      <c r="AF1707" s="103"/>
    </row>
    <row r="1708" spans="4:32" x14ac:dyDescent="0.3">
      <c r="D1708" s="31"/>
      <c r="E1708" s="103"/>
      <c r="F1708" s="103"/>
      <c r="M1708" s="103"/>
      <c r="O1708" s="103"/>
      <c r="P1708" s="103"/>
      <c r="Q1708" s="127"/>
      <c r="R1708" s="103"/>
      <c r="S1708" s="127"/>
      <c r="T1708" s="127"/>
      <c r="U1708" s="127"/>
      <c r="V1708" s="127"/>
      <c r="W1708" s="103"/>
      <c r="Y1708" s="103"/>
      <c r="AF1708" s="103"/>
    </row>
    <row r="1709" spans="4:32" x14ac:dyDescent="0.3">
      <c r="D1709" s="31"/>
      <c r="E1709" s="103"/>
      <c r="F1709" s="103"/>
      <c r="M1709" s="103"/>
      <c r="O1709" s="103"/>
      <c r="P1709" s="103"/>
      <c r="Q1709" s="127"/>
      <c r="R1709" s="103"/>
      <c r="S1709" s="127"/>
      <c r="T1709" s="127"/>
      <c r="U1709" s="127"/>
      <c r="V1709" s="127"/>
      <c r="W1709" s="103"/>
      <c r="Y1709" s="103"/>
      <c r="AF1709" s="103"/>
    </row>
    <row r="1710" spans="4:32" x14ac:dyDescent="0.3">
      <c r="D1710" s="31"/>
      <c r="E1710" s="103"/>
      <c r="F1710" s="103"/>
      <c r="M1710" s="103"/>
      <c r="O1710" s="103"/>
      <c r="P1710" s="103"/>
      <c r="Q1710" s="127"/>
      <c r="R1710" s="103"/>
      <c r="S1710" s="127"/>
      <c r="T1710" s="127"/>
      <c r="U1710" s="127"/>
      <c r="V1710" s="127"/>
      <c r="W1710" s="103"/>
      <c r="Y1710" s="103"/>
      <c r="AF1710" s="103"/>
    </row>
    <row r="1711" spans="4:32" x14ac:dyDescent="0.3">
      <c r="D1711" s="31"/>
      <c r="E1711" s="103"/>
      <c r="F1711" s="103"/>
      <c r="M1711" s="103"/>
      <c r="O1711" s="103"/>
      <c r="P1711" s="103"/>
      <c r="Q1711" s="127"/>
      <c r="R1711" s="103"/>
      <c r="S1711" s="127"/>
      <c r="T1711" s="127"/>
      <c r="U1711" s="127"/>
      <c r="V1711" s="127"/>
      <c r="W1711" s="103"/>
      <c r="Y1711" s="103"/>
      <c r="AF1711" s="103"/>
    </row>
    <row r="1712" spans="4:32" x14ac:dyDescent="0.3">
      <c r="D1712" s="31"/>
      <c r="E1712" s="103"/>
      <c r="F1712" s="103"/>
      <c r="M1712" s="103"/>
      <c r="O1712" s="103"/>
      <c r="P1712" s="103"/>
      <c r="Q1712" s="127"/>
      <c r="R1712" s="103"/>
      <c r="S1712" s="127"/>
      <c r="T1712" s="127"/>
      <c r="U1712" s="127"/>
      <c r="V1712" s="127"/>
      <c r="W1712" s="103"/>
      <c r="Y1712" s="103"/>
      <c r="AF1712" s="103"/>
    </row>
    <row r="1713" spans="4:32" x14ac:dyDescent="0.3">
      <c r="D1713" s="31"/>
      <c r="E1713" s="103"/>
      <c r="F1713" s="103"/>
      <c r="M1713" s="103"/>
      <c r="O1713" s="103"/>
      <c r="P1713" s="103"/>
      <c r="Q1713" s="127"/>
      <c r="R1713" s="103"/>
      <c r="S1713" s="127"/>
      <c r="T1713" s="127"/>
      <c r="U1713" s="127"/>
      <c r="V1713" s="127"/>
      <c r="W1713" s="103"/>
      <c r="Y1713" s="103"/>
      <c r="AF1713" s="103"/>
    </row>
    <row r="1714" spans="4:32" x14ac:dyDescent="0.3">
      <c r="D1714" s="31"/>
      <c r="E1714" s="103"/>
      <c r="F1714" s="103"/>
      <c r="M1714" s="103"/>
      <c r="O1714" s="103"/>
      <c r="P1714" s="103"/>
      <c r="Q1714" s="127"/>
      <c r="R1714" s="103"/>
      <c r="S1714" s="127"/>
      <c r="T1714" s="127"/>
      <c r="U1714" s="127"/>
      <c r="V1714" s="127"/>
      <c r="W1714" s="103"/>
      <c r="Y1714" s="103"/>
      <c r="AF1714" s="103"/>
    </row>
    <row r="1715" spans="4:32" x14ac:dyDescent="0.3">
      <c r="D1715" s="31"/>
      <c r="E1715" s="103"/>
      <c r="F1715" s="103"/>
      <c r="M1715" s="103"/>
      <c r="O1715" s="103"/>
      <c r="P1715" s="103"/>
      <c r="Q1715" s="127"/>
      <c r="R1715" s="103"/>
      <c r="S1715" s="127"/>
      <c r="T1715" s="127"/>
      <c r="U1715" s="127"/>
      <c r="V1715" s="127"/>
      <c r="W1715" s="103"/>
      <c r="Y1715" s="103"/>
      <c r="AF1715" s="103"/>
    </row>
    <row r="1716" spans="4:32" x14ac:dyDescent="0.3">
      <c r="D1716" s="31"/>
      <c r="E1716" s="103"/>
      <c r="F1716" s="103"/>
      <c r="M1716" s="103"/>
      <c r="O1716" s="103"/>
      <c r="P1716" s="103"/>
      <c r="Q1716" s="127"/>
      <c r="R1716" s="103"/>
      <c r="S1716" s="127"/>
      <c r="T1716" s="127"/>
      <c r="U1716" s="127"/>
      <c r="V1716" s="127"/>
      <c r="W1716" s="103"/>
      <c r="Y1716" s="103"/>
      <c r="AF1716" s="103"/>
    </row>
    <row r="1717" spans="4:32" x14ac:dyDescent="0.3">
      <c r="D1717" s="31"/>
      <c r="E1717" s="103"/>
      <c r="F1717" s="103"/>
      <c r="M1717" s="103"/>
      <c r="O1717" s="103"/>
      <c r="P1717" s="103"/>
      <c r="Q1717" s="127"/>
      <c r="R1717" s="103"/>
      <c r="S1717" s="127"/>
      <c r="T1717" s="127"/>
      <c r="U1717" s="127"/>
      <c r="V1717" s="127"/>
      <c r="W1717" s="103"/>
      <c r="Y1717" s="103"/>
      <c r="AF1717" s="103"/>
    </row>
    <row r="1718" spans="4:32" x14ac:dyDescent="0.3">
      <c r="D1718" s="31"/>
      <c r="E1718" s="103"/>
      <c r="F1718" s="103"/>
      <c r="M1718" s="103"/>
      <c r="O1718" s="103"/>
      <c r="P1718" s="103"/>
      <c r="Q1718" s="127"/>
      <c r="R1718" s="103"/>
      <c r="S1718" s="127"/>
      <c r="T1718" s="127"/>
      <c r="U1718" s="127"/>
      <c r="V1718" s="127"/>
      <c r="W1718" s="103"/>
      <c r="Y1718" s="103"/>
      <c r="AF1718" s="103"/>
    </row>
    <row r="1719" spans="4:32" x14ac:dyDescent="0.3">
      <c r="D1719" s="31"/>
      <c r="E1719" s="103"/>
      <c r="F1719" s="103"/>
      <c r="M1719" s="103"/>
      <c r="O1719" s="103"/>
      <c r="P1719" s="103"/>
      <c r="Q1719" s="127"/>
      <c r="R1719" s="103"/>
      <c r="S1719" s="127"/>
      <c r="T1719" s="127"/>
      <c r="U1719" s="127"/>
      <c r="V1719" s="127"/>
      <c r="W1719" s="103"/>
      <c r="Y1719" s="103"/>
      <c r="AF1719" s="103"/>
    </row>
    <row r="1720" spans="4:32" x14ac:dyDescent="0.3">
      <c r="D1720" s="31"/>
      <c r="E1720" s="103"/>
      <c r="F1720" s="103"/>
      <c r="M1720" s="103"/>
      <c r="O1720" s="103"/>
      <c r="P1720" s="103"/>
      <c r="Q1720" s="127"/>
      <c r="R1720" s="103"/>
      <c r="S1720" s="127"/>
      <c r="T1720" s="127"/>
      <c r="U1720" s="127"/>
      <c r="V1720" s="127"/>
      <c r="W1720" s="103"/>
      <c r="Y1720" s="103"/>
      <c r="AF1720" s="103"/>
    </row>
    <row r="1721" spans="4:32" x14ac:dyDescent="0.3">
      <c r="D1721" s="31"/>
      <c r="E1721" s="103"/>
      <c r="F1721" s="103"/>
      <c r="M1721" s="103"/>
      <c r="O1721" s="103"/>
      <c r="P1721" s="103"/>
      <c r="Q1721" s="127"/>
      <c r="R1721" s="103"/>
      <c r="S1721" s="127"/>
      <c r="T1721" s="127"/>
      <c r="U1721" s="127"/>
      <c r="V1721" s="127"/>
      <c r="W1721" s="103"/>
      <c r="Y1721" s="103"/>
      <c r="AF1721" s="103"/>
    </row>
    <row r="1722" spans="4:32" x14ac:dyDescent="0.3">
      <c r="D1722" s="31"/>
      <c r="E1722" s="103"/>
      <c r="F1722" s="103"/>
      <c r="M1722" s="103"/>
      <c r="O1722" s="103"/>
      <c r="P1722" s="103"/>
      <c r="Q1722" s="127"/>
      <c r="R1722" s="103"/>
      <c r="S1722" s="127"/>
      <c r="T1722" s="127"/>
      <c r="U1722" s="127"/>
      <c r="V1722" s="127"/>
      <c r="W1722" s="103"/>
      <c r="Y1722" s="103"/>
      <c r="AF1722" s="103"/>
    </row>
    <row r="1723" spans="4:32" x14ac:dyDescent="0.3">
      <c r="D1723" s="31"/>
      <c r="E1723" s="103"/>
      <c r="F1723" s="103"/>
      <c r="M1723" s="103"/>
      <c r="O1723" s="103"/>
      <c r="P1723" s="103"/>
      <c r="Q1723" s="127"/>
      <c r="R1723" s="103"/>
      <c r="S1723" s="127"/>
      <c r="T1723" s="127"/>
      <c r="U1723" s="127"/>
      <c r="V1723" s="127"/>
      <c r="W1723" s="103"/>
      <c r="Y1723" s="103"/>
      <c r="AF1723" s="103"/>
    </row>
    <row r="1724" spans="4:32" x14ac:dyDescent="0.3">
      <c r="D1724" s="31"/>
      <c r="E1724" s="103"/>
      <c r="F1724" s="103"/>
      <c r="M1724" s="103"/>
      <c r="O1724" s="103"/>
      <c r="P1724" s="103"/>
      <c r="Q1724" s="127"/>
      <c r="R1724" s="103"/>
      <c r="S1724" s="127"/>
      <c r="T1724" s="127"/>
      <c r="U1724" s="127"/>
      <c r="V1724" s="127"/>
      <c r="W1724" s="103"/>
      <c r="Y1724" s="103"/>
      <c r="AF1724" s="103"/>
    </row>
    <row r="1725" spans="4:32" x14ac:dyDescent="0.3">
      <c r="D1725" s="31"/>
      <c r="E1725" s="103"/>
      <c r="F1725" s="103"/>
      <c r="M1725" s="103"/>
      <c r="O1725" s="103"/>
      <c r="P1725" s="103"/>
      <c r="Q1725" s="127"/>
      <c r="R1725" s="103"/>
      <c r="S1725" s="127"/>
      <c r="T1725" s="127"/>
      <c r="U1725" s="127"/>
      <c r="V1725" s="127"/>
      <c r="W1725" s="103"/>
      <c r="Y1725" s="103"/>
      <c r="AF1725" s="103"/>
    </row>
    <row r="1726" spans="4:32" x14ac:dyDescent="0.3">
      <c r="D1726" s="31"/>
      <c r="E1726" s="103"/>
      <c r="F1726" s="103"/>
      <c r="M1726" s="103"/>
      <c r="O1726" s="103"/>
      <c r="P1726" s="103"/>
      <c r="Q1726" s="127"/>
      <c r="R1726" s="103"/>
      <c r="S1726" s="127"/>
      <c r="T1726" s="127"/>
      <c r="U1726" s="127"/>
      <c r="V1726" s="127"/>
      <c r="W1726" s="103"/>
      <c r="Y1726" s="103"/>
      <c r="AF1726" s="103"/>
    </row>
    <row r="1727" spans="4:32" x14ac:dyDescent="0.3">
      <c r="D1727" s="31"/>
      <c r="E1727" s="103"/>
      <c r="F1727" s="103"/>
      <c r="M1727" s="103"/>
      <c r="O1727" s="103"/>
      <c r="P1727" s="103"/>
      <c r="Q1727" s="127"/>
      <c r="R1727" s="103"/>
      <c r="S1727" s="127"/>
      <c r="T1727" s="127"/>
      <c r="U1727" s="127"/>
      <c r="V1727" s="127"/>
      <c r="W1727" s="103"/>
      <c r="Y1727" s="103"/>
      <c r="AF1727" s="103"/>
    </row>
    <row r="1728" spans="4:32" x14ac:dyDescent="0.3">
      <c r="D1728" s="31"/>
      <c r="E1728" s="103"/>
      <c r="F1728" s="103"/>
      <c r="M1728" s="103"/>
      <c r="O1728" s="103"/>
      <c r="P1728" s="103"/>
      <c r="Q1728" s="127"/>
      <c r="R1728" s="103"/>
      <c r="S1728" s="127"/>
      <c r="T1728" s="127"/>
      <c r="U1728" s="127"/>
      <c r="V1728" s="127"/>
      <c r="W1728" s="103"/>
      <c r="Y1728" s="103"/>
      <c r="AF1728" s="103"/>
    </row>
    <row r="1729" spans="4:32" x14ac:dyDescent="0.3">
      <c r="D1729" s="31"/>
      <c r="E1729" s="103"/>
      <c r="F1729" s="103"/>
      <c r="M1729" s="103"/>
      <c r="O1729" s="103"/>
      <c r="P1729" s="103"/>
      <c r="Q1729" s="127"/>
      <c r="R1729" s="103"/>
      <c r="S1729" s="127"/>
      <c r="T1729" s="127"/>
      <c r="U1729" s="127"/>
      <c r="V1729" s="127"/>
      <c r="W1729" s="103"/>
      <c r="Y1729" s="103"/>
      <c r="AF1729" s="103"/>
    </row>
    <row r="1730" spans="4:32" x14ac:dyDescent="0.3">
      <c r="D1730" s="31"/>
      <c r="E1730" s="103"/>
      <c r="F1730" s="103"/>
      <c r="M1730" s="103"/>
      <c r="O1730" s="103"/>
      <c r="P1730" s="103"/>
      <c r="Q1730" s="127"/>
      <c r="R1730" s="103"/>
      <c r="S1730" s="127"/>
      <c r="T1730" s="127"/>
      <c r="U1730" s="127"/>
      <c r="V1730" s="127"/>
      <c r="W1730" s="103"/>
      <c r="Y1730" s="103"/>
      <c r="AF1730" s="103"/>
    </row>
    <row r="1731" spans="4:32" x14ac:dyDescent="0.3">
      <c r="D1731" s="31"/>
      <c r="E1731" s="103"/>
      <c r="F1731" s="103"/>
      <c r="M1731" s="103"/>
      <c r="O1731" s="103"/>
      <c r="P1731" s="103"/>
      <c r="Q1731" s="127"/>
      <c r="R1731" s="103"/>
      <c r="S1731" s="127"/>
      <c r="T1731" s="127"/>
      <c r="U1731" s="127"/>
      <c r="V1731" s="127"/>
      <c r="W1731" s="103"/>
      <c r="Y1731" s="103"/>
      <c r="AF1731" s="103"/>
    </row>
    <row r="1732" spans="4:32" x14ac:dyDescent="0.3">
      <c r="D1732" s="31"/>
      <c r="E1732" s="103"/>
      <c r="F1732" s="103"/>
      <c r="M1732" s="103"/>
      <c r="O1732" s="103"/>
      <c r="P1732" s="103"/>
      <c r="Q1732" s="127"/>
      <c r="R1732" s="103"/>
      <c r="S1732" s="127"/>
      <c r="T1732" s="127"/>
      <c r="U1732" s="127"/>
      <c r="V1732" s="127"/>
      <c r="W1732" s="103"/>
      <c r="Y1732" s="103"/>
      <c r="AF1732" s="103"/>
    </row>
    <row r="1733" spans="4:32" x14ac:dyDescent="0.3">
      <c r="D1733" s="31"/>
      <c r="E1733" s="103"/>
      <c r="F1733" s="103"/>
      <c r="M1733" s="103"/>
      <c r="O1733" s="103"/>
      <c r="P1733" s="103"/>
      <c r="Q1733" s="127"/>
      <c r="R1733" s="103"/>
      <c r="S1733" s="127"/>
      <c r="T1733" s="127"/>
      <c r="U1733" s="127"/>
      <c r="V1733" s="127"/>
      <c r="W1733" s="103"/>
      <c r="Y1733" s="103"/>
      <c r="AF1733" s="103"/>
    </row>
    <row r="1734" spans="4:32" x14ac:dyDescent="0.3">
      <c r="D1734" s="31"/>
      <c r="E1734" s="103"/>
      <c r="F1734" s="103"/>
      <c r="M1734" s="103"/>
      <c r="O1734" s="103"/>
      <c r="P1734" s="103"/>
      <c r="Q1734" s="127"/>
      <c r="R1734" s="103"/>
      <c r="S1734" s="127"/>
      <c r="T1734" s="127"/>
      <c r="U1734" s="127"/>
      <c r="V1734" s="127"/>
      <c r="W1734" s="103"/>
      <c r="Y1734" s="103"/>
      <c r="AF1734" s="103"/>
    </row>
    <row r="1735" spans="4:32" x14ac:dyDescent="0.3">
      <c r="D1735" s="31"/>
      <c r="E1735" s="103"/>
      <c r="F1735" s="103"/>
      <c r="M1735" s="103"/>
      <c r="O1735" s="103"/>
      <c r="P1735" s="103"/>
      <c r="Q1735" s="127"/>
      <c r="R1735" s="103"/>
      <c r="S1735" s="127"/>
      <c r="T1735" s="127"/>
      <c r="U1735" s="127"/>
      <c r="V1735" s="127"/>
      <c r="W1735" s="103"/>
      <c r="Y1735" s="103"/>
      <c r="AF1735" s="103"/>
    </row>
    <row r="1736" spans="4:32" x14ac:dyDescent="0.3">
      <c r="D1736" s="31"/>
      <c r="E1736" s="103"/>
      <c r="F1736" s="103"/>
      <c r="M1736" s="103"/>
      <c r="O1736" s="103"/>
      <c r="P1736" s="103"/>
      <c r="Q1736" s="127"/>
      <c r="R1736" s="103"/>
      <c r="S1736" s="127"/>
      <c r="T1736" s="127"/>
      <c r="U1736" s="127"/>
      <c r="V1736" s="127"/>
      <c r="W1736" s="103"/>
      <c r="Y1736" s="103"/>
      <c r="AF1736" s="103"/>
    </row>
    <row r="1737" spans="4:32" x14ac:dyDescent="0.3">
      <c r="D1737" s="31"/>
      <c r="E1737" s="103"/>
      <c r="F1737" s="103"/>
      <c r="M1737" s="103"/>
      <c r="O1737" s="103"/>
      <c r="P1737" s="103"/>
      <c r="Q1737" s="127"/>
      <c r="R1737" s="103"/>
      <c r="S1737" s="127"/>
      <c r="T1737" s="127"/>
      <c r="U1737" s="127"/>
      <c r="V1737" s="127"/>
      <c r="W1737" s="103"/>
      <c r="Y1737" s="103"/>
      <c r="AF1737" s="103"/>
    </row>
    <row r="1738" spans="4:32" x14ac:dyDescent="0.3">
      <c r="D1738" s="31"/>
      <c r="E1738" s="103"/>
      <c r="F1738" s="103"/>
      <c r="M1738" s="103"/>
      <c r="O1738" s="103"/>
      <c r="P1738" s="103"/>
      <c r="Q1738" s="127"/>
      <c r="R1738" s="103"/>
      <c r="S1738" s="127"/>
      <c r="T1738" s="127"/>
      <c r="U1738" s="127"/>
      <c r="V1738" s="127"/>
      <c r="W1738" s="103"/>
      <c r="Y1738" s="103"/>
      <c r="AF1738" s="103"/>
    </row>
    <row r="1739" spans="4:32" x14ac:dyDescent="0.3">
      <c r="D1739" s="31"/>
      <c r="E1739" s="103"/>
      <c r="F1739" s="103"/>
      <c r="M1739" s="103"/>
      <c r="O1739" s="103"/>
      <c r="P1739" s="103"/>
      <c r="Q1739" s="127"/>
      <c r="R1739" s="103"/>
      <c r="S1739" s="127"/>
      <c r="T1739" s="127"/>
      <c r="U1739" s="127"/>
      <c r="V1739" s="127"/>
      <c r="W1739" s="103"/>
      <c r="Y1739" s="103"/>
      <c r="AF1739" s="103"/>
    </row>
    <row r="1740" spans="4:32" x14ac:dyDescent="0.3">
      <c r="D1740" s="31"/>
      <c r="E1740" s="103"/>
      <c r="F1740" s="103"/>
      <c r="M1740" s="103"/>
      <c r="O1740" s="103"/>
      <c r="P1740" s="103"/>
      <c r="Q1740" s="127"/>
      <c r="R1740" s="103"/>
      <c r="S1740" s="127"/>
      <c r="T1740" s="127"/>
      <c r="U1740" s="127"/>
      <c r="V1740" s="127"/>
      <c r="W1740" s="103"/>
      <c r="Y1740" s="103"/>
      <c r="AF1740" s="103"/>
    </row>
    <row r="1741" spans="4:32" x14ac:dyDescent="0.3">
      <c r="D1741" s="31"/>
      <c r="E1741" s="103"/>
      <c r="F1741" s="103"/>
      <c r="M1741" s="103"/>
      <c r="O1741" s="103"/>
      <c r="P1741" s="103"/>
      <c r="Q1741" s="127"/>
      <c r="R1741" s="103"/>
      <c r="S1741" s="127"/>
      <c r="T1741" s="127"/>
      <c r="U1741" s="127"/>
      <c r="V1741" s="127"/>
      <c r="W1741" s="103"/>
      <c r="Y1741" s="103"/>
      <c r="AF1741" s="103"/>
    </row>
    <row r="1742" spans="4:32" x14ac:dyDescent="0.3">
      <c r="D1742" s="31"/>
      <c r="E1742" s="103"/>
      <c r="F1742" s="103"/>
      <c r="M1742" s="103"/>
      <c r="O1742" s="103"/>
      <c r="P1742" s="103"/>
      <c r="Q1742" s="127"/>
      <c r="R1742" s="103"/>
      <c r="S1742" s="127"/>
      <c r="T1742" s="127"/>
      <c r="U1742" s="127"/>
      <c r="V1742" s="127"/>
      <c r="W1742" s="103"/>
      <c r="Y1742" s="103"/>
      <c r="AF1742" s="103"/>
    </row>
    <row r="1743" spans="4:32" x14ac:dyDescent="0.3">
      <c r="D1743" s="31"/>
      <c r="E1743" s="103"/>
      <c r="F1743" s="103"/>
      <c r="M1743" s="103"/>
      <c r="O1743" s="103"/>
      <c r="P1743" s="103"/>
      <c r="Q1743" s="127"/>
      <c r="R1743" s="103"/>
      <c r="S1743" s="127"/>
      <c r="T1743" s="127"/>
      <c r="U1743" s="127"/>
      <c r="V1743" s="127"/>
      <c r="W1743" s="103"/>
      <c r="Y1743" s="103"/>
      <c r="AF1743" s="103"/>
    </row>
    <row r="1744" spans="4:32" x14ac:dyDescent="0.3">
      <c r="D1744" s="31"/>
      <c r="E1744" s="103"/>
      <c r="F1744" s="103"/>
      <c r="M1744" s="103"/>
      <c r="O1744" s="103"/>
      <c r="P1744" s="103"/>
      <c r="Q1744" s="127"/>
      <c r="R1744" s="103"/>
      <c r="S1744" s="127"/>
      <c r="T1744" s="127"/>
      <c r="U1744" s="127"/>
      <c r="V1744" s="127"/>
      <c r="W1744" s="103"/>
      <c r="Y1744" s="103"/>
      <c r="AF1744" s="103"/>
    </row>
    <row r="1745" spans="4:32" x14ac:dyDescent="0.3">
      <c r="D1745" s="31"/>
      <c r="E1745" s="103"/>
      <c r="F1745" s="103"/>
      <c r="M1745" s="103"/>
      <c r="O1745" s="103"/>
      <c r="P1745" s="103"/>
      <c r="Q1745" s="127"/>
      <c r="R1745" s="103"/>
      <c r="S1745" s="127"/>
      <c r="T1745" s="127"/>
      <c r="U1745" s="127"/>
      <c r="V1745" s="127"/>
      <c r="W1745" s="103"/>
      <c r="Y1745" s="103"/>
      <c r="AF1745" s="103"/>
    </row>
    <row r="1746" spans="4:32" x14ac:dyDescent="0.3">
      <c r="D1746" s="31"/>
      <c r="E1746" s="103"/>
      <c r="F1746" s="103"/>
      <c r="M1746" s="103"/>
      <c r="O1746" s="103"/>
      <c r="P1746" s="103"/>
      <c r="Q1746" s="127"/>
      <c r="R1746" s="103"/>
      <c r="S1746" s="127"/>
      <c r="T1746" s="127"/>
      <c r="U1746" s="127"/>
      <c r="V1746" s="127"/>
      <c r="W1746" s="103"/>
      <c r="Y1746" s="103"/>
      <c r="AF1746" s="103"/>
    </row>
    <row r="1747" spans="4:32" x14ac:dyDescent="0.3">
      <c r="D1747" s="31"/>
      <c r="E1747" s="103"/>
      <c r="F1747" s="103"/>
      <c r="M1747" s="103"/>
      <c r="O1747" s="103"/>
      <c r="P1747" s="103"/>
      <c r="Q1747" s="127"/>
      <c r="R1747" s="103"/>
      <c r="S1747" s="127"/>
      <c r="T1747" s="127"/>
      <c r="U1747" s="127"/>
      <c r="V1747" s="127"/>
      <c r="W1747" s="103"/>
      <c r="Y1747" s="103"/>
      <c r="AF1747" s="103"/>
    </row>
    <row r="1748" spans="4:32" x14ac:dyDescent="0.3">
      <c r="D1748" s="31"/>
      <c r="E1748" s="103"/>
      <c r="F1748" s="103"/>
      <c r="M1748" s="103"/>
      <c r="O1748" s="103"/>
      <c r="P1748" s="103"/>
      <c r="Q1748" s="127"/>
      <c r="R1748" s="103"/>
      <c r="S1748" s="127"/>
      <c r="T1748" s="127"/>
      <c r="U1748" s="127"/>
      <c r="V1748" s="127"/>
      <c r="W1748" s="103"/>
      <c r="Y1748" s="103"/>
      <c r="AF1748" s="103"/>
    </row>
    <row r="1749" spans="4:32" x14ac:dyDescent="0.3">
      <c r="D1749" s="31"/>
      <c r="E1749" s="103"/>
      <c r="F1749" s="103"/>
      <c r="M1749" s="103"/>
      <c r="O1749" s="103"/>
      <c r="P1749" s="103"/>
      <c r="Q1749" s="127"/>
      <c r="R1749" s="103"/>
      <c r="S1749" s="127"/>
      <c r="T1749" s="127"/>
      <c r="U1749" s="127"/>
      <c r="V1749" s="127"/>
      <c r="W1749" s="103"/>
      <c r="Y1749" s="103"/>
      <c r="AF1749" s="103"/>
    </row>
    <row r="1750" spans="4:32" x14ac:dyDescent="0.3">
      <c r="D1750" s="31"/>
      <c r="E1750" s="103"/>
      <c r="F1750" s="103"/>
      <c r="M1750" s="103"/>
      <c r="O1750" s="103"/>
      <c r="P1750" s="103"/>
      <c r="Q1750" s="127"/>
      <c r="R1750" s="103"/>
      <c r="S1750" s="127"/>
      <c r="T1750" s="127"/>
      <c r="U1750" s="127"/>
      <c r="V1750" s="127"/>
      <c r="W1750" s="103"/>
      <c r="Y1750" s="103"/>
      <c r="AF1750" s="103"/>
    </row>
    <row r="1751" spans="4:32" x14ac:dyDescent="0.3">
      <c r="D1751" s="31"/>
      <c r="E1751" s="103"/>
      <c r="F1751" s="103"/>
      <c r="M1751" s="103"/>
      <c r="O1751" s="103"/>
      <c r="P1751" s="103"/>
      <c r="Q1751" s="127"/>
      <c r="R1751" s="103"/>
      <c r="S1751" s="127"/>
      <c r="T1751" s="127"/>
      <c r="U1751" s="127"/>
      <c r="V1751" s="127"/>
      <c r="W1751" s="103"/>
      <c r="Y1751" s="103"/>
      <c r="AF1751" s="103"/>
    </row>
    <row r="1752" spans="4:32" x14ac:dyDescent="0.3">
      <c r="D1752" s="31"/>
      <c r="E1752" s="103"/>
      <c r="F1752" s="103"/>
      <c r="M1752" s="103"/>
      <c r="O1752" s="103"/>
      <c r="P1752" s="103"/>
      <c r="Q1752" s="127"/>
      <c r="R1752" s="103"/>
      <c r="S1752" s="127"/>
      <c r="T1752" s="127"/>
      <c r="U1752" s="127"/>
      <c r="V1752" s="127"/>
      <c r="W1752" s="103"/>
      <c r="Y1752" s="103"/>
      <c r="AF1752" s="103"/>
    </row>
    <row r="1753" spans="4:32" x14ac:dyDescent="0.3">
      <c r="D1753" s="31"/>
      <c r="E1753" s="103"/>
      <c r="F1753" s="103"/>
      <c r="M1753" s="103"/>
      <c r="O1753" s="103"/>
      <c r="P1753" s="103"/>
      <c r="Q1753" s="127"/>
      <c r="R1753" s="103"/>
      <c r="S1753" s="127"/>
      <c r="T1753" s="127"/>
      <c r="U1753" s="127"/>
      <c r="V1753" s="127"/>
      <c r="W1753" s="103"/>
      <c r="Y1753" s="103"/>
      <c r="AF1753" s="103"/>
    </row>
    <row r="1754" spans="4:32" x14ac:dyDescent="0.3">
      <c r="D1754" s="31"/>
      <c r="E1754" s="103"/>
      <c r="F1754" s="103"/>
      <c r="M1754" s="103"/>
      <c r="O1754" s="103"/>
      <c r="P1754" s="103"/>
      <c r="Q1754" s="127"/>
      <c r="R1754" s="103"/>
      <c r="S1754" s="127"/>
      <c r="T1754" s="127"/>
      <c r="U1754" s="127"/>
      <c r="V1754" s="127"/>
      <c r="W1754" s="103"/>
      <c r="Y1754" s="103"/>
      <c r="AF1754" s="103"/>
    </row>
    <row r="1755" spans="4:32" x14ac:dyDescent="0.3">
      <c r="D1755" s="31"/>
      <c r="E1755" s="103"/>
      <c r="F1755" s="103"/>
      <c r="M1755" s="103"/>
      <c r="O1755" s="103"/>
      <c r="P1755" s="103"/>
      <c r="Q1755" s="127"/>
      <c r="R1755" s="103"/>
      <c r="S1755" s="127"/>
      <c r="T1755" s="127"/>
      <c r="U1755" s="127"/>
      <c r="V1755" s="127"/>
      <c r="W1755" s="103"/>
      <c r="Y1755" s="103"/>
      <c r="AF1755" s="103"/>
    </row>
    <row r="1756" spans="4:32" x14ac:dyDescent="0.3">
      <c r="D1756" s="31"/>
      <c r="E1756" s="103"/>
      <c r="F1756" s="103"/>
      <c r="M1756" s="103"/>
      <c r="O1756" s="103"/>
      <c r="P1756" s="103"/>
      <c r="Q1756" s="127"/>
      <c r="R1756" s="103"/>
      <c r="S1756" s="127"/>
      <c r="T1756" s="127"/>
      <c r="U1756" s="127"/>
      <c r="V1756" s="127"/>
      <c r="W1756" s="103"/>
      <c r="Y1756" s="103"/>
      <c r="AF1756" s="103"/>
    </row>
    <row r="1757" spans="4:32" x14ac:dyDescent="0.3">
      <c r="D1757" s="31"/>
      <c r="E1757" s="103"/>
      <c r="F1757" s="103"/>
      <c r="M1757" s="103"/>
      <c r="O1757" s="103"/>
      <c r="P1757" s="103"/>
      <c r="Q1757" s="127"/>
      <c r="R1757" s="103"/>
      <c r="S1757" s="127"/>
      <c r="T1757" s="127"/>
      <c r="U1757" s="127"/>
      <c r="V1757" s="127"/>
      <c r="W1757" s="103"/>
      <c r="Y1757" s="103"/>
      <c r="AF1757" s="103"/>
    </row>
    <row r="1758" spans="4:32" x14ac:dyDescent="0.3">
      <c r="D1758" s="31"/>
      <c r="E1758" s="103"/>
      <c r="F1758" s="103"/>
      <c r="M1758" s="103"/>
      <c r="O1758" s="103"/>
      <c r="P1758" s="103"/>
      <c r="Q1758" s="127"/>
      <c r="R1758" s="103"/>
      <c r="S1758" s="127"/>
      <c r="T1758" s="127"/>
      <c r="U1758" s="127"/>
      <c r="V1758" s="127"/>
      <c r="W1758" s="103"/>
      <c r="Y1758" s="103"/>
      <c r="AF1758" s="103"/>
    </row>
    <row r="1759" spans="4:32" x14ac:dyDescent="0.3">
      <c r="D1759" s="31"/>
      <c r="E1759" s="103"/>
      <c r="F1759" s="103"/>
      <c r="M1759" s="103"/>
      <c r="O1759" s="103"/>
      <c r="P1759" s="103"/>
      <c r="Q1759" s="127"/>
      <c r="R1759" s="103"/>
      <c r="S1759" s="127"/>
      <c r="T1759" s="127"/>
      <c r="U1759" s="127"/>
      <c r="V1759" s="127"/>
      <c r="W1759" s="103"/>
      <c r="Y1759" s="103"/>
      <c r="AF1759" s="103"/>
    </row>
    <row r="1760" spans="4:32" x14ac:dyDescent="0.3">
      <c r="D1760" s="31"/>
      <c r="E1760" s="103"/>
      <c r="F1760" s="103"/>
      <c r="M1760" s="103"/>
      <c r="O1760" s="103"/>
      <c r="P1760" s="103"/>
      <c r="Q1760" s="127"/>
      <c r="R1760" s="103"/>
      <c r="S1760" s="127"/>
      <c r="T1760" s="127"/>
      <c r="U1760" s="127"/>
      <c r="V1760" s="127"/>
      <c r="W1760" s="103"/>
      <c r="Y1760" s="103"/>
      <c r="AF1760" s="103"/>
    </row>
    <row r="1761" spans="4:32" x14ac:dyDescent="0.3">
      <c r="D1761" s="31"/>
      <c r="E1761" s="103"/>
      <c r="F1761" s="103"/>
      <c r="M1761" s="103"/>
      <c r="O1761" s="103"/>
      <c r="P1761" s="103"/>
      <c r="Q1761" s="127"/>
      <c r="R1761" s="103"/>
      <c r="S1761" s="127"/>
      <c r="T1761" s="127"/>
      <c r="U1761" s="127"/>
      <c r="V1761" s="127"/>
      <c r="W1761" s="103"/>
      <c r="Y1761" s="103"/>
      <c r="AF1761" s="103"/>
    </row>
    <row r="1762" spans="4:32" x14ac:dyDescent="0.3">
      <c r="D1762" s="31"/>
      <c r="E1762" s="103"/>
      <c r="F1762" s="103"/>
      <c r="M1762" s="103"/>
      <c r="O1762" s="103"/>
      <c r="P1762" s="103"/>
      <c r="Q1762" s="127"/>
      <c r="R1762" s="103"/>
      <c r="S1762" s="127"/>
      <c r="T1762" s="127"/>
      <c r="U1762" s="127"/>
      <c r="V1762" s="127"/>
      <c r="W1762" s="103"/>
      <c r="Y1762" s="103"/>
      <c r="AF1762" s="103"/>
    </row>
    <row r="1763" spans="4:32" x14ac:dyDescent="0.3">
      <c r="D1763" s="31"/>
      <c r="E1763" s="103"/>
      <c r="F1763" s="103"/>
      <c r="M1763" s="103"/>
      <c r="O1763" s="103"/>
      <c r="P1763" s="103"/>
      <c r="Q1763" s="127"/>
      <c r="R1763" s="103"/>
      <c r="S1763" s="127"/>
      <c r="T1763" s="127"/>
      <c r="U1763" s="127"/>
      <c r="V1763" s="127"/>
      <c r="W1763" s="103"/>
      <c r="Y1763" s="103"/>
      <c r="AF1763" s="103"/>
    </row>
    <row r="1764" spans="4:32" x14ac:dyDescent="0.3">
      <c r="D1764" s="31"/>
      <c r="E1764" s="103"/>
      <c r="F1764" s="103"/>
      <c r="M1764" s="103"/>
      <c r="O1764" s="103"/>
      <c r="P1764" s="103"/>
      <c r="Q1764" s="127"/>
      <c r="R1764" s="103"/>
      <c r="S1764" s="127"/>
      <c r="T1764" s="127"/>
      <c r="U1764" s="127"/>
      <c r="V1764" s="127"/>
      <c r="W1764" s="103"/>
      <c r="Y1764" s="103"/>
      <c r="AF1764" s="103"/>
    </row>
    <row r="1765" spans="4:32" x14ac:dyDescent="0.3">
      <c r="D1765" s="31"/>
      <c r="E1765" s="103"/>
      <c r="F1765" s="103"/>
      <c r="M1765" s="103"/>
      <c r="O1765" s="103"/>
      <c r="P1765" s="103"/>
      <c r="Q1765" s="127"/>
      <c r="R1765" s="103"/>
      <c r="S1765" s="127"/>
      <c r="T1765" s="127"/>
      <c r="U1765" s="127"/>
      <c r="V1765" s="127"/>
      <c r="W1765" s="103"/>
      <c r="Y1765" s="103"/>
      <c r="AF1765" s="103"/>
    </row>
    <row r="1766" spans="4:32" x14ac:dyDescent="0.3">
      <c r="D1766" s="31"/>
      <c r="E1766" s="103"/>
      <c r="F1766" s="103"/>
      <c r="M1766" s="103"/>
      <c r="O1766" s="103"/>
      <c r="P1766" s="103"/>
      <c r="Q1766" s="127"/>
      <c r="R1766" s="103"/>
      <c r="S1766" s="127"/>
      <c r="T1766" s="127"/>
      <c r="U1766" s="127"/>
      <c r="V1766" s="127"/>
      <c r="W1766" s="103"/>
      <c r="Y1766" s="103"/>
      <c r="AF1766" s="103"/>
    </row>
    <row r="1767" spans="4:32" x14ac:dyDescent="0.3">
      <c r="D1767" s="31"/>
      <c r="E1767" s="103"/>
      <c r="F1767" s="103"/>
      <c r="M1767" s="103"/>
      <c r="O1767" s="103"/>
      <c r="P1767" s="103"/>
      <c r="Q1767" s="127"/>
      <c r="R1767" s="103"/>
      <c r="S1767" s="127"/>
      <c r="T1767" s="127"/>
      <c r="U1767" s="127"/>
      <c r="V1767" s="127"/>
      <c r="W1767" s="103"/>
      <c r="Y1767" s="103"/>
      <c r="AF1767" s="103"/>
    </row>
    <row r="1768" spans="4:32" x14ac:dyDescent="0.3">
      <c r="D1768" s="31"/>
      <c r="E1768" s="103"/>
      <c r="F1768" s="103"/>
      <c r="M1768" s="103"/>
      <c r="O1768" s="103"/>
      <c r="P1768" s="103"/>
      <c r="Q1768" s="127"/>
      <c r="R1768" s="103"/>
      <c r="S1768" s="127"/>
      <c r="T1768" s="127"/>
      <c r="U1768" s="127"/>
      <c r="V1768" s="127"/>
      <c r="W1768" s="103"/>
      <c r="Y1768" s="103"/>
      <c r="AF1768" s="103"/>
    </row>
    <row r="1769" spans="4:32" x14ac:dyDescent="0.3">
      <c r="D1769" s="31"/>
      <c r="E1769" s="103"/>
      <c r="F1769" s="103"/>
      <c r="M1769" s="103"/>
      <c r="O1769" s="103"/>
      <c r="P1769" s="103"/>
      <c r="Q1769" s="127"/>
      <c r="R1769" s="103"/>
      <c r="S1769" s="127"/>
      <c r="T1769" s="127"/>
      <c r="U1769" s="127"/>
      <c r="V1769" s="127"/>
      <c r="W1769" s="103"/>
      <c r="Y1769" s="103"/>
      <c r="AF1769" s="103"/>
    </row>
    <row r="1770" spans="4:32" x14ac:dyDescent="0.3">
      <c r="D1770" s="31"/>
      <c r="E1770" s="103"/>
      <c r="F1770" s="103"/>
      <c r="M1770" s="103"/>
      <c r="O1770" s="103"/>
      <c r="P1770" s="103"/>
      <c r="Q1770" s="127"/>
      <c r="R1770" s="103"/>
      <c r="S1770" s="127"/>
      <c r="T1770" s="127"/>
      <c r="U1770" s="127"/>
      <c r="V1770" s="127"/>
      <c r="W1770" s="103"/>
      <c r="Y1770" s="103"/>
      <c r="AF1770" s="103"/>
    </row>
    <row r="1771" spans="4:32" x14ac:dyDescent="0.3">
      <c r="D1771" s="31"/>
      <c r="E1771" s="103"/>
      <c r="F1771" s="103"/>
      <c r="M1771" s="103"/>
      <c r="O1771" s="103"/>
      <c r="P1771" s="103"/>
      <c r="Q1771" s="127"/>
      <c r="R1771" s="103"/>
      <c r="S1771" s="127"/>
      <c r="T1771" s="127"/>
      <c r="U1771" s="127"/>
      <c r="V1771" s="127"/>
      <c r="W1771" s="103"/>
      <c r="Y1771" s="103"/>
      <c r="AF1771" s="103"/>
    </row>
    <row r="1772" spans="4:32" x14ac:dyDescent="0.3">
      <c r="D1772" s="31"/>
      <c r="E1772" s="103"/>
      <c r="F1772" s="103"/>
      <c r="M1772" s="103"/>
      <c r="O1772" s="103"/>
      <c r="P1772" s="103"/>
      <c r="Q1772" s="127"/>
      <c r="R1772" s="103"/>
      <c r="S1772" s="127"/>
      <c r="T1772" s="127"/>
      <c r="U1772" s="127"/>
      <c r="V1772" s="127"/>
      <c r="W1772" s="103"/>
      <c r="Y1772" s="103"/>
      <c r="AF1772" s="103"/>
    </row>
    <row r="1773" spans="4:32" x14ac:dyDescent="0.3">
      <c r="D1773" s="31"/>
      <c r="E1773" s="103"/>
      <c r="F1773" s="103"/>
      <c r="M1773" s="103"/>
      <c r="O1773" s="103"/>
      <c r="P1773" s="103"/>
      <c r="Q1773" s="127"/>
      <c r="R1773" s="103"/>
      <c r="S1773" s="127"/>
      <c r="T1773" s="127"/>
      <c r="U1773" s="127"/>
      <c r="V1773" s="127"/>
      <c r="W1773" s="103"/>
      <c r="Y1773" s="103"/>
      <c r="AF1773" s="103"/>
    </row>
    <row r="1774" spans="4:32" x14ac:dyDescent="0.3">
      <c r="D1774" s="31"/>
      <c r="E1774" s="103"/>
      <c r="F1774" s="103"/>
      <c r="M1774" s="103"/>
      <c r="O1774" s="103"/>
      <c r="P1774" s="103"/>
      <c r="Q1774" s="127"/>
      <c r="R1774" s="103"/>
      <c r="S1774" s="127"/>
      <c r="T1774" s="127"/>
      <c r="U1774" s="127"/>
      <c r="V1774" s="127"/>
      <c r="W1774" s="103"/>
      <c r="Y1774" s="103"/>
      <c r="AF1774" s="103"/>
    </row>
    <row r="1775" spans="4:32" x14ac:dyDescent="0.3">
      <c r="D1775" s="31"/>
      <c r="E1775" s="103"/>
      <c r="F1775" s="103"/>
      <c r="M1775" s="103"/>
      <c r="O1775" s="103"/>
      <c r="P1775" s="103"/>
      <c r="Q1775" s="127"/>
      <c r="R1775" s="103"/>
      <c r="S1775" s="127"/>
      <c r="T1775" s="127"/>
      <c r="U1775" s="127"/>
      <c r="V1775" s="127"/>
      <c r="W1775" s="103"/>
      <c r="Y1775" s="103"/>
      <c r="AF1775" s="103"/>
    </row>
    <row r="1776" spans="4:32" x14ac:dyDescent="0.3">
      <c r="D1776" s="31"/>
      <c r="E1776" s="103"/>
      <c r="F1776" s="103"/>
      <c r="M1776" s="103"/>
      <c r="O1776" s="103"/>
      <c r="P1776" s="103"/>
      <c r="Q1776" s="127"/>
      <c r="R1776" s="103"/>
      <c r="S1776" s="127"/>
      <c r="T1776" s="127"/>
      <c r="U1776" s="127"/>
      <c r="V1776" s="127"/>
      <c r="W1776" s="103"/>
      <c r="Y1776" s="103"/>
      <c r="AF1776" s="103"/>
    </row>
    <row r="1777" spans="4:32" x14ac:dyDescent="0.3">
      <c r="D1777" s="31"/>
      <c r="E1777" s="103"/>
      <c r="F1777" s="103"/>
      <c r="M1777" s="103"/>
      <c r="O1777" s="103"/>
      <c r="P1777" s="103"/>
      <c r="Q1777" s="127"/>
      <c r="R1777" s="103"/>
      <c r="S1777" s="127"/>
      <c r="T1777" s="127"/>
      <c r="U1777" s="127"/>
      <c r="V1777" s="127"/>
      <c r="W1777" s="103"/>
      <c r="Y1777" s="103"/>
      <c r="AF1777" s="103"/>
    </row>
    <row r="1778" spans="4:32" x14ac:dyDescent="0.3">
      <c r="D1778" s="31"/>
      <c r="E1778" s="103"/>
      <c r="F1778" s="103"/>
      <c r="M1778" s="103"/>
      <c r="O1778" s="103"/>
      <c r="P1778" s="103"/>
      <c r="Q1778" s="127"/>
      <c r="R1778" s="103"/>
      <c r="S1778" s="127"/>
      <c r="T1778" s="127"/>
      <c r="U1778" s="127"/>
      <c r="V1778" s="127"/>
      <c r="W1778" s="103"/>
      <c r="Y1778" s="103"/>
      <c r="AF1778" s="103"/>
    </row>
    <row r="1779" spans="4:32" x14ac:dyDescent="0.3">
      <c r="D1779" s="31"/>
      <c r="E1779" s="103"/>
      <c r="F1779" s="103"/>
      <c r="M1779" s="103"/>
      <c r="O1779" s="103"/>
      <c r="P1779" s="103"/>
      <c r="Q1779" s="127"/>
      <c r="R1779" s="103"/>
      <c r="S1779" s="127"/>
      <c r="T1779" s="127"/>
      <c r="U1779" s="127"/>
      <c r="V1779" s="127"/>
      <c r="W1779" s="103"/>
      <c r="Y1779" s="103"/>
      <c r="AF1779" s="103"/>
    </row>
    <row r="1780" spans="4:32" x14ac:dyDescent="0.3">
      <c r="D1780" s="31"/>
      <c r="E1780" s="103"/>
      <c r="F1780" s="103"/>
      <c r="M1780" s="103"/>
      <c r="O1780" s="103"/>
      <c r="P1780" s="103"/>
      <c r="Q1780" s="127"/>
      <c r="R1780" s="103"/>
      <c r="S1780" s="127"/>
      <c r="T1780" s="127"/>
      <c r="U1780" s="127"/>
      <c r="V1780" s="127"/>
      <c r="W1780" s="103"/>
      <c r="Y1780" s="103"/>
      <c r="AF1780" s="103"/>
    </row>
    <row r="1781" spans="4:32" x14ac:dyDescent="0.3">
      <c r="D1781" s="31"/>
      <c r="E1781" s="103"/>
      <c r="F1781" s="103"/>
      <c r="M1781" s="103"/>
      <c r="O1781" s="103"/>
      <c r="P1781" s="103"/>
      <c r="Q1781" s="127"/>
      <c r="R1781" s="103"/>
      <c r="S1781" s="127"/>
      <c r="T1781" s="127"/>
      <c r="U1781" s="127"/>
      <c r="V1781" s="127"/>
      <c r="W1781" s="103"/>
      <c r="Y1781" s="103"/>
      <c r="AF1781" s="103"/>
    </row>
    <row r="1782" spans="4:32" x14ac:dyDescent="0.3">
      <c r="D1782" s="31"/>
      <c r="E1782" s="103"/>
      <c r="F1782" s="103"/>
      <c r="M1782" s="103"/>
      <c r="O1782" s="103"/>
      <c r="P1782" s="103"/>
      <c r="Q1782" s="127"/>
      <c r="R1782" s="103"/>
      <c r="S1782" s="127"/>
      <c r="T1782" s="127"/>
      <c r="U1782" s="127"/>
      <c r="V1782" s="127"/>
      <c r="W1782" s="103"/>
      <c r="Y1782" s="103"/>
      <c r="AF1782" s="103"/>
    </row>
    <row r="1783" spans="4:32" x14ac:dyDescent="0.3">
      <c r="D1783" s="31"/>
      <c r="E1783" s="103"/>
      <c r="F1783" s="103"/>
      <c r="M1783" s="103"/>
      <c r="O1783" s="103"/>
      <c r="P1783" s="103"/>
      <c r="Q1783" s="127"/>
      <c r="R1783" s="103"/>
      <c r="S1783" s="127"/>
      <c r="T1783" s="127"/>
      <c r="U1783" s="127"/>
      <c r="V1783" s="127"/>
      <c r="W1783" s="103"/>
      <c r="Y1783" s="103"/>
      <c r="AF1783" s="103"/>
    </row>
    <row r="1784" spans="4:32" x14ac:dyDescent="0.3">
      <c r="D1784" s="31"/>
      <c r="E1784" s="103"/>
      <c r="F1784" s="103"/>
      <c r="M1784" s="103"/>
      <c r="O1784" s="103"/>
      <c r="P1784" s="103"/>
      <c r="Q1784" s="127"/>
      <c r="R1784" s="103"/>
      <c r="S1784" s="127"/>
      <c r="T1784" s="127"/>
      <c r="U1784" s="127"/>
      <c r="V1784" s="127"/>
      <c r="W1784" s="103"/>
      <c r="Y1784" s="103"/>
      <c r="AF1784" s="103"/>
    </row>
    <row r="1785" spans="4:32" x14ac:dyDescent="0.3">
      <c r="D1785" s="31"/>
      <c r="E1785" s="103"/>
      <c r="F1785" s="103"/>
      <c r="M1785" s="103"/>
      <c r="O1785" s="103"/>
      <c r="P1785" s="103"/>
      <c r="Q1785" s="127"/>
      <c r="R1785" s="103"/>
      <c r="S1785" s="127"/>
      <c r="T1785" s="127"/>
      <c r="U1785" s="127"/>
      <c r="V1785" s="127"/>
      <c r="W1785" s="103"/>
      <c r="Y1785" s="103"/>
      <c r="AF1785" s="103"/>
    </row>
    <row r="1786" spans="4:32" x14ac:dyDescent="0.3">
      <c r="D1786" s="31"/>
      <c r="E1786" s="103"/>
      <c r="F1786" s="103"/>
      <c r="M1786" s="103"/>
      <c r="O1786" s="103"/>
      <c r="P1786" s="103"/>
      <c r="Q1786" s="127"/>
      <c r="R1786" s="103"/>
      <c r="S1786" s="127"/>
      <c r="T1786" s="127"/>
      <c r="U1786" s="127"/>
      <c r="V1786" s="127"/>
      <c r="W1786" s="103"/>
      <c r="Y1786" s="103"/>
      <c r="AF1786" s="103"/>
    </row>
    <row r="1787" spans="4:32" x14ac:dyDescent="0.3">
      <c r="D1787" s="31"/>
      <c r="E1787" s="103"/>
      <c r="F1787" s="103"/>
      <c r="M1787" s="103"/>
      <c r="O1787" s="103"/>
      <c r="P1787" s="103"/>
      <c r="Q1787" s="127"/>
      <c r="R1787" s="103"/>
      <c r="S1787" s="127"/>
      <c r="T1787" s="127"/>
      <c r="U1787" s="127"/>
      <c r="V1787" s="127"/>
      <c r="W1787" s="103"/>
      <c r="Y1787" s="103"/>
      <c r="AF1787" s="103"/>
    </row>
    <row r="1788" spans="4:32" x14ac:dyDescent="0.3">
      <c r="D1788" s="31"/>
      <c r="E1788" s="103"/>
      <c r="F1788" s="103"/>
      <c r="M1788" s="103"/>
      <c r="O1788" s="103"/>
      <c r="P1788" s="103"/>
      <c r="Q1788" s="127"/>
      <c r="R1788" s="103"/>
      <c r="S1788" s="127"/>
      <c r="T1788" s="127"/>
      <c r="U1788" s="127"/>
      <c r="V1788" s="127"/>
      <c r="W1788" s="103"/>
      <c r="Y1788" s="103"/>
      <c r="AF1788" s="103"/>
    </row>
    <row r="1789" spans="4:32" x14ac:dyDescent="0.3">
      <c r="D1789" s="31"/>
      <c r="E1789" s="103"/>
      <c r="F1789" s="103"/>
      <c r="M1789" s="103"/>
      <c r="O1789" s="103"/>
      <c r="P1789" s="103"/>
      <c r="Q1789" s="127"/>
      <c r="R1789" s="103"/>
      <c r="S1789" s="127"/>
      <c r="T1789" s="127"/>
      <c r="U1789" s="127"/>
      <c r="V1789" s="127"/>
      <c r="W1789" s="103"/>
      <c r="Y1789" s="103"/>
      <c r="AF1789" s="103"/>
    </row>
    <row r="1790" spans="4:32" x14ac:dyDescent="0.3">
      <c r="D1790" s="31"/>
      <c r="E1790" s="103"/>
      <c r="F1790" s="103"/>
      <c r="M1790" s="103"/>
      <c r="O1790" s="103"/>
      <c r="P1790" s="103"/>
      <c r="Q1790" s="127"/>
      <c r="R1790" s="103"/>
      <c r="S1790" s="127"/>
      <c r="T1790" s="127"/>
      <c r="U1790" s="127"/>
      <c r="V1790" s="127"/>
      <c r="W1790" s="103"/>
      <c r="Y1790" s="103"/>
      <c r="AF1790" s="103"/>
    </row>
    <row r="1791" spans="4:32" x14ac:dyDescent="0.3">
      <c r="D1791" s="31"/>
      <c r="E1791" s="103"/>
      <c r="F1791" s="103"/>
      <c r="M1791" s="103"/>
      <c r="O1791" s="103"/>
      <c r="P1791" s="103"/>
      <c r="Q1791" s="127"/>
      <c r="R1791" s="103"/>
      <c r="S1791" s="127"/>
      <c r="T1791" s="127"/>
      <c r="U1791" s="127"/>
      <c r="V1791" s="127"/>
      <c r="W1791" s="103"/>
      <c r="Y1791" s="103"/>
      <c r="AF1791" s="103"/>
    </row>
    <row r="1792" spans="4:32" x14ac:dyDescent="0.3">
      <c r="D1792" s="31"/>
      <c r="E1792" s="103"/>
      <c r="F1792" s="103"/>
      <c r="M1792" s="103"/>
      <c r="O1792" s="103"/>
      <c r="P1792" s="103"/>
      <c r="Q1792" s="127"/>
      <c r="R1792" s="103"/>
      <c r="S1792" s="127"/>
      <c r="T1792" s="127"/>
      <c r="U1792" s="127"/>
      <c r="V1792" s="127"/>
      <c r="W1792" s="103"/>
      <c r="Y1792" s="103"/>
      <c r="AF1792" s="103"/>
    </row>
    <row r="1793" spans="4:32" x14ac:dyDescent="0.3">
      <c r="D1793" s="31"/>
      <c r="E1793" s="103"/>
      <c r="F1793" s="103"/>
      <c r="M1793" s="103"/>
      <c r="O1793" s="103"/>
      <c r="P1793" s="103"/>
      <c r="Q1793" s="127"/>
      <c r="R1793" s="103"/>
      <c r="S1793" s="127"/>
      <c r="T1793" s="127"/>
      <c r="U1793" s="127"/>
      <c r="V1793" s="127"/>
      <c r="W1793" s="103"/>
      <c r="Y1793" s="103"/>
      <c r="AF1793" s="103"/>
    </row>
    <row r="1794" spans="4:32" x14ac:dyDescent="0.3">
      <c r="D1794" s="31"/>
      <c r="E1794" s="103"/>
      <c r="F1794" s="103"/>
      <c r="M1794" s="103"/>
      <c r="O1794" s="103"/>
      <c r="P1794" s="103"/>
      <c r="Q1794" s="127"/>
      <c r="R1794" s="103"/>
      <c r="S1794" s="127"/>
      <c r="T1794" s="127"/>
      <c r="U1794" s="127"/>
      <c r="V1794" s="127"/>
      <c r="W1794" s="103"/>
      <c r="Y1794" s="103"/>
      <c r="AF1794" s="103"/>
    </row>
    <row r="1795" spans="4:32" x14ac:dyDescent="0.3">
      <c r="D1795" s="31"/>
      <c r="E1795" s="103"/>
      <c r="F1795" s="103"/>
      <c r="M1795" s="103"/>
      <c r="O1795" s="103"/>
      <c r="P1795" s="103"/>
      <c r="Q1795" s="127"/>
      <c r="R1795" s="103"/>
      <c r="S1795" s="127"/>
      <c r="T1795" s="127"/>
      <c r="U1795" s="127"/>
      <c r="V1795" s="127"/>
      <c r="W1795" s="103"/>
      <c r="Y1795" s="103"/>
      <c r="AF1795" s="103"/>
    </row>
    <row r="1796" spans="4:32" x14ac:dyDescent="0.3">
      <c r="D1796" s="31"/>
      <c r="E1796" s="103"/>
      <c r="F1796" s="103"/>
      <c r="M1796" s="103"/>
      <c r="O1796" s="103"/>
      <c r="P1796" s="103"/>
      <c r="Q1796" s="127"/>
      <c r="R1796" s="103"/>
      <c r="S1796" s="127"/>
      <c r="T1796" s="127"/>
      <c r="U1796" s="127"/>
      <c r="V1796" s="127"/>
      <c r="W1796" s="103"/>
      <c r="Y1796" s="103"/>
      <c r="AF1796" s="103"/>
    </row>
    <row r="1797" spans="4:32" x14ac:dyDescent="0.3">
      <c r="D1797" s="31"/>
      <c r="E1797" s="103"/>
      <c r="F1797" s="103"/>
      <c r="M1797" s="103"/>
      <c r="O1797" s="103"/>
      <c r="P1797" s="103"/>
      <c r="Q1797" s="127"/>
      <c r="R1797" s="103"/>
      <c r="S1797" s="127"/>
      <c r="T1797" s="127"/>
      <c r="U1797" s="127"/>
      <c r="V1797" s="127"/>
      <c r="W1797" s="103"/>
      <c r="Y1797" s="103"/>
      <c r="AF1797" s="103"/>
    </row>
    <row r="1798" spans="4:32" x14ac:dyDescent="0.3">
      <c r="D1798" s="31"/>
      <c r="E1798" s="103"/>
      <c r="F1798" s="103"/>
      <c r="M1798" s="103"/>
      <c r="O1798" s="103"/>
      <c r="P1798" s="103"/>
      <c r="Q1798" s="127"/>
      <c r="R1798" s="103"/>
      <c r="S1798" s="127"/>
      <c r="T1798" s="127"/>
      <c r="U1798" s="127"/>
      <c r="V1798" s="127"/>
      <c r="W1798" s="103"/>
      <c r="Y1798" s="103"/>
      <c r="AF1798" s="103"/>
    </row>
    <row r="1799" spans="4:32" x14ac:dyDescent="0.3">
      <c r="D1799" s="31"/>
      <c r="E1799" s="103"/>
      <c r="F1799" s="103"/>
      <c r="M1799" s="103"/>
      <c r="O1799" s="103"/>
      <c r="P1799" s="103"/>
      <c r="Q1799" s="127"/>
      <c r="R1799" s="103"/>
      <c r="S1799" s="127"/>
      <c r="T1799" s="127"/>
      <c r="U1799" s="127"/>
      <c r="V1799" s="127"/>
      <c r="W1799" s="103"/>
      <c r="Y1799" s="103"/>
      <c r="AF1799" s="103"/>
    </row>
    <row r="1800" spans="4:32" x14ac:dyDescent="0.3">
      <c r="D1800" s="31"/>
      <c r="E1800" s="103"/>
      <c r="F1800" s="103"/>
      <c r="M1800" s="103"/>
      <c r="O1800" s="103"/>
      <c r="P1800" s="103"/>
      <c r="Q1800" s="127"/>
      <c r="R1800" s="103"/>
      <c r="S1800" s="127"/>
      <c r="T1800" s="127"/>
      <c r="U1800" s="127"/>
      <c r="V1800" s="127"/>
      <c r="W1800" s="103"/>
      <c r="Y1800" s="103"/>
      <c r="AF1800" s="103"/>
    </row>
    <row r="1801" spans="4:32" x14ac:dyDescent="0.3">
      <c r="D1801" s="31"/>
      <c r="E1801" s="103"/>
      <c r="F1801" s="103"/>
      <c r="M1801" s="103"/>
      <c r="O1801" s="103"/>
      <c r="P1801" s="103"/>
      <c r="Q1801" s="127"/>
      <c r="R1801" s="103"/>
      <c r="S1801" s="127"/>
      <c r="T1801" s="127"/>
      <c r="U1801" s="127"/>
      <c r="V1801" s="127"/>
      <c r="W1801" s="103"/>
      <c r="Y1801" s="103"/>
      <c r="AF1801" s="103"/>
    </row>
    <row r="1802" spans="4:32" x14ac:dyDescent="0.3">
      <c r="D1802" s="31"/>
      <c r="E1802" s="103"/>
      <c r="F1802" s="103"/>
      <c r="M1802" s="103"/>
      <c r="O1802" s="103"/>
      <c r="P1802" s="103"/>
      <c r="Q1802" s="127"/>
      <c r="R1802" s="103"/>
      <c r="S1802" s="127"/>
      <c r="T1802" s="127"/>
      <c r="U1802" s="127"/>
      <c r="V1802" s="127"/>
      <c r="W1802" s="103"/>
      <c r="Y1802" s="103"/>
      <c r="AF1802" s="103"/>
    </row>
    <row r="1803" spans="4:32" x14ac:dyDescent="0.3">
      <c r="D1803" s="31"/>
      <c r="E1803" s="103"/>
      <c r="F1803" s="103"/>
      <c r="M1803" s="103"/>
      <c r="O1803" s="103"/>
      <c r="P1803" s="103"/>
      <c r="Q1803" s="127"/>
      <c r="R1803" s="103"/>
      <c r="S1803" s="127"/>
      <c r="T1803" s="127"/>
      <c r="U1803" s="127"/>
      <c r="V1803" s="127"/>
      <c r="W1803" s="103"/>
      <c r="Y1803" s="103"/>
      <c r="AF1803" s="103"/>
    </row>
    <row r="1804" spans="4:32" x14ac:dyDescent="0.3">
      <c r="D1804" s="31"/>
      <c r="E1804" s="103"/>
      <c r="F1804" s="103"/>
      <c r="M1804" s="103"/>
      <c r="O1804" s="103"/>
      <c r="P1804" s="103"/>
      <c r="Q1804" s="127"/>
      <c r="R1804" s="103"/>
      <c r="S1804" s="127"/>
      <c r="T1804" s="127"/>
      <c r="U1804" s="127"/>
      <c r="V1804" s="127"/>
      <c r="W1804" s="103"/>
      <c r="Y1804" s="103"/>
      <c r="AF1804" s="103"/>
    </row>
    <row r="1805" spans="4:32" x14ac:dyDescent="0.3">
      <c r="D1805" s="31"/>
      <c r="E1805" s="103"/>
      <c r="F1805" s="103"/>
      <c r="M1805" s="103"/>
      <c r="O1805" s="103"/>
      <c r="P1805" s="103"/>
      <c r="Q1805" s="127"/>
      <c r="R1805" s="103"/>
      <c r="S1805" s="127"/>
      <c r="T1805" s="127"/>
      <c r="U1805" s="127"/>
      <c r="V1805" s="127"/>
      <c r="W1805" s="103"/>
      <c r="Y1805" s="103"/>
      <c r="AF1805" s="103"/>
    </row>
    <row r="1806" spans="4:32" x14ac:dyDescent="0.3">
      <c r="D1806" s="31"/>
      <c r="E1806" s="103"/>
      <c r="F1806" s="103"/>
      <c r="M1806" s="103"/>
      <c r="O1806" s="103"/>
      <c r="P1806" s="103"/>
      <c r="Q1806" s="127"/>
      <c r="R1806" s="103"/>
      <c r="S1806" s="127"/>
      <c r="T1806" s="127"/>
      <c r="U1806" s="127"/>
      <c r="V1806" s="127"/>
      <c r="W1806" s="103"/>
      <c r="Y1806" s="103"/>
      <c r="AF1806" s="103"/>
    </row>
    <row r="1807" spans="4:32" x14ac:dyDescent="0.3">
      <c r="D1807" s="31"/>
      <c r="E1807" s="103"/>
      <c r="F1807" s="103"/>
      <c r="M1807" s="103"/>
      <c r="O1807" s="103"/>
      <c r="P1807" s="103"/>
      <c r="Q1807" s="127"/>
      <c r="R1807" s="103"/>
      <c r="S1807" s="127"/>
      <c r="T1807" s="127"/>
      <c r="U1807" s="127"/>
      <c r="V1807" s="127"/>
      <c r="W1807" s="103"/>
      <c r="Y1807" s="103"/>
      <c r="AF1807" s="103"/>
    </row>
    <row r="1808" spans="4:32" x14ac:dyDescent="0.3">
      <c r="D1808" s="31"/>
      <c r="E1808" s="103"/>
      <c r="F1808" s="103"/>
      <c r="M1808" s="103"/>
      <c r="O1808" s="103"/>
      <c r="P1808" s="103"/>
      <c r="Q1808" s="127"/>
      <c r="R1808" s="103"/>
      <c r="S1808" s="127"/>
      <c r="T1808" s="127"/>
      <c r="U1808" s="127"/>
      <c r="V1808" s="127"/>
      <c r="W1808" s="103"/>
      <c r="Y1808" s="103"/>
      <c r="AF1808" s="103"/>
    </row>
    <row r="1809" spans="4:32" x14ac:dyDescent="0.3">
      <c r="D1809" s="31"/>
      <c r="E1809" s="103"/>
      <c r="F1809" s="103"/>
      <c r="M1809" s="103"/>
      <c r="O1809" s="103"/>
      <c r="P1809" s="103"/>
      <c r="Q1809" s="127"/>
      <c r="R1809" s="103"/>
      <c r="S1809" s="127"/>
      <c r="T1809" s="127"/>
      <c r="U1809" s="127"/>
      <c r="V1809" s="127"/>
      <c r="W1809" s="103"/>
      <c r="Y1809" s="103"/>
      <c r="AF1809" s="103"/>
    </row>
    <row r="1810" spans="4:32" x14ac:dyDescent="0.3">
      <c r="D1810" s="31"/>
      <c r="E1810" s="103"/>
      <c r="F1810" s="103"/>
      <c r="M1810" s="103"/>
      <c r="O1810" s="103"/>
      <c r="P1810" s="103"/>
      <c r="Q1810" s="127"/>
      <c r="R1810" s="103"/>
      <c r="S1810" s="127"/>
      <c r="T1810" s="127"/>
      <c r="U1810" s="127"/>
      <c r="V1810" s="127"/>
      <c r="W1810" s="103"/>
      <c r="Y1810" s="103"/>
      <c r="AF1810" s="103"/>
    </row>
    <row r="1811" spans="4:32" x14ac:dyDescent="0.3">
      <c r="D1811" s="31"/>
      <c r="E1811" s="103"/>
      <c r="F1811" s="103"/>
      <c r="M1811" s="103"/>
      <c r="O1811" s="103"/>
      <c r="P1811" s="103"/>
      <c r="Q1811" s="127"/>
      <c r="R1811" s="103"/>
      <c r="S1811" s="127"/>
      <c r="T1811" s="127"/>
      <c r="U1811" s="127"/>
      <c r="V1811" s="127"/>
      <c r="W1811" s="103"/>
      <c r="Y1811" s="103"/>
      <c r="AF1811" s="103"/>
    </row>
    <row r="1812" spans="4:32" x14ac:dyDescent="0.3">
      <c r="D1812" s="31"/>
      <c r="E1812" s="103"/>
      <c r="F1812" s="103"/>
      <c r="M1812" s="103"/>
      <c r="O1812" s="103"/>
      <c r="P1812" s="103"/>
      <c r="Q1812" s="127"/>
      <c r="R1812" s="103"/>
      <c r="S1812" s="127"/>
      <c r="T1812" s="127"/>
      <c r="U1812" s="127"/>
      <c r="V1812" s="127"/>
      <c r="W1812" s="103"/>
      <c r="Y1812" s="103"/>
      <c r="AF1812" s="103"/>
    </row>
    <row r="1813" spans="4:32" x14ac:dyDescent="0.3">
      <c r="D1813" s="31"/>
      <c r="E1813" s="103"/>
      <c r="F1813" s="103"/>
      <c r="M1813" s="103"/>
      <c r="O1813" s="103"/>
      <c r="P1813" s="103"/>
      <c r="Q1813" s="127"/>
      <c r="R1813" s="103"/>
      <c r="S1813" s="127"/>
      <c r="T1813" s="127"/>
      <c r="U1813" s="127"/>
      <c r="V1813" s="127"/>
      <c r="W1813" s="103"/>
      <c r="Y1813" s="103"/>
      <c r="AF1813" s="103"/>
    </row>
    <row r="1814" spans="4:32" x14ac:dyDescent="0.3">
      <c r="D1814" s="31"/>
      <c r="E1814" s="103"/>
      <c r="F1814" s="103"/>
      <c r="M1814" s="103"/>
      <c r="O1814" s="103"/>
      <c r="P1814" s="103"/>
      <c r="Q1814" s="127"/>
      <c r="R1814" s="103"/>
      <c r="S1814" s="127"/>
      <c r="T1814" s="127"/>
      <c r="U1814" s="127"/>
      <c r="V1814" s="127"/>
      <c r="W1814" s="103"/>
      <c r="Y1814" s="103"/>
      <c r="AF1814" s="103"/>
    </row>
    <row r="1815" spans="4:32" x14ac:dyDescent="0.3">
      <c r="D1815" s="31"/>
      <c r="E1815" s="103"/>
      <c r="F1815" s="103"/>
      <c r="M1815" s="103"/>
      <c r="O1815" s="103"/>
      <c r="P1815" s="103"/>
      <c r="Q1815" s="127"/>
      <c r="R1815" s="103"/>
      <c r="S1815" s="127"/>
      <c r="T1815" s="127"/>
      <c r="U1815" s="127"/>
      <c r="V1815" s="127"/>
      <c r="W1815" s="103"/>
      <c r="Y1815" s="103"/>
      <c r="AF1815" s="103"/>
    </row>
    <row r="1816" spans="4:32" x14ac:dyDescent="0.3">
      <c r="D1816" s="31"/>
      <c r="E1816" s="103"/>
      <c r="F1816" s="103"/>
      <c r="M1816" s="103"/>
      <c r="O1816" s="103"/>
      <c r="P1816" s="103"/>
      <c r="Q1816" s="127"/>
      <c r="R1816" s="103"/>
      <c r="S1816" s="127"/>
      <c r="T1816" s="127"/>
      <c r="U1816" s="127"/>
      <c r="V1816" s="127"/>
      <c r="W1816" s="103"/>
      <c r="Y1816" s="103"/>
      <c r="AF1816" s="103"/>
    </row>
    <row r="1817" spans="4:32" x14ac:dyDescent="0.3">
      <c r="D1817" s="31"/>
      <c r="E1817" s="103"/>
      <c r="F1817" s="103"/>
      <c r="M1817" s="103"/>
      <c r="O1817" s="103"/>
      <c r="P1817" s="103"/>
      <c r="Q1817" s="127"/>
      <c r="R1817" s="103"/>
      <c r="S1817" s="127"/>
      <c r="T1817" s="127"/>
      <c r="U1817" s="127"/>
      <c r="V1817" s="127"/>
      <c r="W1817" s="103"/>
      <c r="Y1817" s="103"/>
      <c r="AF1817" s="103"/>
    </row>
    <row r="1818" spans="4:32" x14ac:dyDescent="0.3">
      <c r="D1818" s="31"/>
      <c r="E1818" s="103"/>
      <c r="F1818" s="103"/>
      <c r="M1818" s="103"/>
      <c r="O1818" s="103"/>
      <c r="P1818" s="103"/>
      <c r="Q1818" s="127"/>
      <c r="R1818" s="103"/>
      <c r="S1818" s="127"/>
      <c r="T1818" s="127"/>
      <c r="U1818" s="127"/>
      <c r="V1818" s="127"/>
      <c r="W1818" s="103"/>
      <c r="Y1818" s="103"/>
      <c r="AF1818" s="103"/>
    </row>
    <row r="1819" spans="4:32" x14ac:dyDescent="0.3">
      <c r="D1819" s="31"/>
      <c r="E1819" s="103"/>
      <c r="F1819" s="103"/>
      <c r="M1819" s="103"/>
      <c r="O1819" s="103"/>
      <c r="P1819" s="103"/>
      <c r="Q1819" s="127"/>
      <c r="R1819" s="103"/>
      <c r="S1819" s="127"/>
      <c r="T1819" s="127"/>
      <c r="U1819" s="127"/>
      <c r="V1819" s="127"/>
      <c r="W1819" s="103"/>
      <c r="Y1819" s="103"/>
      <c r="AF1819" s="103"/>
    </row>
    <row r="1820" spans="4:32" x14ac:dyDescent="0.3">
      <c r="D1820" s="31"/>
      <c r="E1820" s="103"/>
      <c r="F1820" s="103"/>
      <c r="M1820" s="103"/>
      <c r="O1820" s="103"/>
      <c r="P1820" s="103"/>
      <c r="Q1820" s="127"/>
      <c r="R1820" s="103"/>
      <c r="S1820" s="127"/>
      <c r="T1820" s="127"/>
      <c r="U1820" s="127"/>
      <c r="V1820" s="127"/>
      <c r="W1820" s="103"/>
      <c r="Y1820" s="103"/>
      <c r="AF1820" s="103"/>
    </row>
    <row r="1821" spans="4:32" x14ac:dyDescent="0.3">
      <c r="D1821" s="31"/>
      <c r="E1821" s="103"/>
      <c r="F1821" s="103"/>
      <c r="M1821" s="103"/>
      <c r="O1821" s="103"/>
      <c r="P1821" s="103"/>
      <c r="Q1821" s="127"/>
      <c r="R1821" s="103"/>
      <c r="S1821" s="127"/>
      <c r="T1821" s="127"/>
      <c r="U1821" s="127"/>
      <c r="V1821" s="127"/>
      <c r="W1821" s="103"/>
      <c r="Y1821" s="103"/>
      <c r="AF1821" s="103"/>
    </row>
    <row r="1822" spans="4:32" x14ac:dyDescent="0.3">
      <c r="D1822" s="31"/>
      <c r="E1822" s="103"/>
      <c r="F1822" s="103"/>
      <c r="M1822" s="103"/>
      <c r="O1822" s="103"/>
      <c r="P1822" s="103"/>
      <c r="Q1822" s="127"/>
      <c r="R1822" s="103"/>
      <c r="S1822" s="127"/>
      <c r="T1822" s="127"/>
      <c r="U1822" s="127"/>
      <c r="V1822" s="127"/>
      <c r="W1822" s="103"/>
      <c r="Y1822" s="103"/>
      <c r="AF1822" s="103"/>
    </row>
    <row r="1823" spans="4:32" x14ac:dyDescent="0.3">
      <c r="D1823" s="31"/>
      <c r="E1823" s="103"/>
      <c r="F1823" s="103"/>
      <c r="M1823" s="103"/>
      <c r="O1823" s="103"/>
      <c r="P1823" s="103"/>
      <c r="Q1823" s="127"/>
      <c r="R1823" s="103"/>
      <c r="S1823" s="127"/>
      <c r="T1823" s="127"/>
      <c r="U1823" s="127"/>
      <c r="V1823" s="127"/>
      <c r="W1823" s="103"/>
      <c r="Y1823" s="103"/>
      <c r="AF1823" s="103"/>
    </row>
    <row r="1824" spans="4:32" x14ac:dyDescent="0.3">
      <c r="D1824" s="31"/>
      <c r="E1824" s="103"/>
      <c r="F1824" s="103"/>
      <c r="M1824" s="103"/>
      <c r="O1824" s="103"/>
      <c r="P1824" s="103"/>
      <c r="Q1824" s="127"/>
      <c r="R1824" s="103"/>
      <c r="S1824" s="127"/>
      <c r="T1824" s="127"/>
      <c r="U1824" s="127"/>
      <c r="V1824" s="127"/>
      <c r="W1824" s="103"/>
      <c r="Y1824" s="103"/>
      <c r="AF1824" s="103"/>
    </row>
    <row r="1825" spans="4:32" x14ac:dyDescent="0.3">
      <c r="D1825" s="31"/>
      <c r="E1825" s="103"/>
      <c r="F1825" s="103"/>
      <c r="M1825" s="103"/>
      <c r="O1825" s="103"/>
      <c r="P1825" s="103"/>
      <c r="Q1825" s="127"/>
      <c r="R1825" s="103"/>
      <c r="S1825" s="127"/>
      <c r="T1825" s="127"/>
      <c r="U1825" s="127"/>
      <c r="V1825" s="127"/>
      <c r="W1825" s="103"/>
      <c r="Y1825" s="103"/>
      <c r="AF1825" s="103"/>
    </row>
    <row r="1826" spans="4:32" x14ac:dyDescent="0.3">
      <c r="D1826" s="31"/>
      <c r="E1826" s="103"/>
      <c r="F1826" s="103"/>
      <c r="M1826" s="103"/>
      <c r="O1826" s="103"/>
      <c r="P1826" s="103"/>
      <c r="Q1826" s="127"/>
      <c r="R1826" s="103"/>
      <c r="S1826" s="127"/>
      <c r="T1826" s="127"/>
      <c r="U1826" s="127"/>
      <c r="V1826" s="127"/>
      <c r="W1826" s="103"/>
      <c r="Y1826" s="103"/>
      <c r="AF1826" s="103"/>
    </row>
    <row r="1827" spans="4:32" x14ac:dyDescent="0.3">
      <c r="D1827" s="31"/>
      <c r="E1827" s="103"/>
      <c r="F1827" s="103"/>
      <c r="M1827" s="103"/>
      <c r="O1827" s="103"/>
      <c r="P1827" s="103"/>
      <c r="Q1827" s="127"/>
      <c r="R1827" s="103"/>
      <c r="S1827" s="127"/>
      <c r="T1827" s="127"/>
      <c r="U1827" s="127"/>
      <c r="V1827" s="127"/>
      <c r="W1827" s="103"/>
      <c r="Y1827" s="103"/>
      <c r="AF1827" s="103"/>
    </row>
    <row r="1828" spans="4:32" x14ac:dyDescent="0.3">
      <c r="D1828" s="31"/>
      <c r="E1828" s="103"/>
      <c r="F1828" s="103"/>
      <c r="M1828" s="103"/>
      <c r="O1828" s="103"/>
      <c r="P1828" s="103"/>
      <c r="Q1828" s="127"/>
      <c r="R1828" s="103"/>
      <c r="S1828" s="127"/>
      <c r="T1828" s="127"/>
      <c r="U1828" s="127"/>
      <c r="V1828" s="127"/>
      <c r="W1828" s="103"/>
      <c r="Y1828" s="103"/>
      <c r="AF1828" s="103"/>
    </row>
    <row r="1829" spans="4:32" x14ac:dyDescent="0.3">
      <c r="D1829" s="31"/>
      <c r="E1829" s="103"/>
      <c r="F1829" s="103"/>
      <c r="M1829" s="103"/>
      <c r="O1829" s="103"/>
      <c r="P1829" s="103"/>
      <c r="Q1829" s="127"/>
      <c r="R1829" s="103"/>
      <c r="S1829" s="127"/>
      <c r="T1829" s="127"/>
      <c r="U1829" s="127"/>
      <c r="V1829" s="127"/>
      <c r="W1829" s="103"/>
      <c r="Y1829" s="103"/>
      <c r="AF1829" s="103"/>
    </row>
    <row r="1830" spans="4:32" x14ac:dyDescent="0.3">
      <c r="D1830" s="31"/>
      <c r="E1830" s="103"/>
      <c r="F1830" s="103"/>
      <c r="M1830" s="103"/>
      <c r="O1830" s="103"/>
      <c r="P1830" s="103"/>
      <c r="Q1830" s="127"/>
      <c r="R1830" s="103"/>
      <c r="S1830" s="127"/>
      <c r="T1830" s="127"/>
      <c r="U1830" s="127"/>
      <c r="V1830" s="127"/>
      <c r="W1830" s="103"/>
      <c r="Y1830" s="103"/>
      <c r="AF1830" s="103"/>
    </row>
    <row r="1831" spans="4:32" x14ac:dyDescent="0.3">
      <c r="D1831" s="31"/>
      <c r="E1831" s="103"/>
      <c r="F1831" s="103"/>
      <c r="M1831" s="103"/>
      <c r="O1831" s="103"/>
      <c r="P1831" s="103"/>
      <c r="Q1831" s="127"/>
      <c r="R1831" s="103"/>
      <c r="S1831" s="127"/>
      <c r="T1831" s="127"/>
      <c r="U1831" s="127"/>
      <c r="V1831" s="127"/>
      <c r="W1831" s="103"/>
      <c r="Y1831" s="103"/>
      <c r="AF1831" s="103"/>
    </row>
    <row r="1832" spans="4:32" x14ac:dyDescent="0.3">
      <c r="D1832" s="31"/>
      <c r="E1832" s="103"/>
      <c r="F1832" s="103"/>
      <c r="M1832" s="103"/>
      <c r="O1832" s="103"/>
      <c r="P1832" s="103"/>
      <c r="Q1832" s="127"/>
      <c r="R1832" s="103"/>
      <c r="S1832" s="127"/>
      <c r="T1832" s="127"/>
      <c r="U1832" s="127"/>
      <c r="V1832" s="127"/>
      <c r="W1832" s="103"/>
      <c r="Y1832" s="103"/>
      <c r="AF1832" s="103"/>
    </row>
    <row r="1833" spans="4:32" x14ac:dyDescent="0.3">
      <c r="D1833" s="31"/>
      <c r="E1833" s="103"/>
      <c r="F1833" s="103"/>
      <c r="M1833" s="103"/>
      <c r="O1833" s="103"/>
      <c r="P1833" s="103"/>
      <c r="Q1833" s="127"/>
      <c r="R1833" s="103"/>
      <c r="S1833" s="127"/>
      <c r="T1833" s="127"/>
      <c r="U1833" s="127"/>
      <c r="V1833" s="127"/>
      <c r="W1833" s="103"/>
      <c r="Y1833" s="103"/>
      <c r="AF1833" s="103"/>
    </row>
    <row r="1834" spans="4:32" x14ac:dyDescent="0.3">
      <c r="D1834" s="31"/>
      <c r="E1834" s="103"/>
      <c r="F1834" s="103"/>
      <c r="M1834" s="103"/>
      <c r="O1834" s="103"/>
      <c r="P1834" s="103"/>
      <c r="Q1834" s="127"/>
      <c r="R1834" s="103"/>
      <c r="S1834" s="127"/>
      <c r="T1834" s="127"/>
      <c r="U1834" s="127"/>
      <c r="V1834" s="127"/>
      <c r="W1834" s="103"/>
      <c r="Y1834" s="103"/>
      <c r="AF1834" s="103"/>
    </row>
    <row r="1835" spans="4:32" x14ac:dyDescent="0.3">
      <c r="D1835" s="31"/>
      <c r="E1835" s="103"/>
      <c r="F1835" s="103"/>
      <c r="M1835" s="103"/>
      <c r="O1835" s="103"/>
      <c r="P1835" s="103"/>
      <c r="Q1835" s="127"/>
      <c r="R1835" s="103"/>
      <c r="S1835" s="127"/>
      <c r="T1835" s="127"/>
      <c r="U1835" s="127"/>
      <c r="V1835" s="127"/>
      <c r="W1835" s="103"/>
      <c r="Y1835" s="103"/>
      <c r="AF1835" s="103"/>
    </row>
    <row r="1836" spans="4:32" x14ac:dyDescent="0.3">
      <c r="D1836" s="31"/>
      <c r="E1836" s="103"/>
      <c r="F1836" s="103"/>
      <c r="M1836" s="103"/>
      <c r="O1836" s="103"/>
      <c r="P1836" s="103"/>
      <c r="Q1836" s="127"/>
      <c r="R1836" s="103"/>
      <c r="S1836" s="127"/>
      <c r="T1836" s="127"/>
      <c r="U1836" s="127"/>
      <c r="V1836" s="127"/>
      <c r="W1836" s="103"/>
      <c r="Y1836" s="103"/>
      <c r="AF1836" s="103"/>
    </row>
    <row r="1837" spans="4:32" x14ac:dyDescent="0.3">
      <c r="D1837" s="31"/>
      <c r="E1837" s="103"/>
      <c r="F1837" s="103"/>
      <c r="M1837" s="103"/>
      <c r="O1837" s="103"/>
      <c r="P1837" s="103"/>
      <c r="Q1837" s="127"/>
      <c r="R1837" s="103"/>
      <c r="S1837" s="127"/>
      <c r="T1837" s="127"/>
      <c r="U1837" s="127"/>
      <c r="V1837" s="127"/>
      <c r="W1837" s="103"/>
      <c r="Y1837" s="103"/>
      <c r="AF1837" s="103"/>
    </row>
    <row r="1838" spans="4:32" x14ac:dyDescent="0.3">
      <c r="D1838" s="31"/>
      <c r="E1838" s="103"/>
      <c r="F1838" s="103"/>
      <c r="M1838" s="103"/>
      <c r="O1838" s="103"/>
      <c r="P1838" s="103"/>
      <c r="Q1838" s="127"/>
      <c r="R1838" s="103"/>
      <c r="S1838" s="127"/>
      <c r="T1838" s="127"/>
      <c r="U1838" s="127"/>
      <c r="V1838" s="127"/>
      <c r="W1838" s="103"/>
      <c r="Y1838" s="103"/>
      <c r="AF1838" s="103"/>
    </row>
    <row r="1839" spans="4:32" x14ac:dyDescent="0.3">
      <c r="D1839" s="31"/>
      <c r="E1839" s="103"/>
      <c r="F1839" s="103"/>
      <c r="M1839" s="103"/>
      <c r="O1839" s="103"/>
      <c r="P1839" s="103"/>
      <c r="Q1839" s="127"/>
      <c r="R1839" s="103"/>
      <c r="S1839" s="127"/>
      <c r="T1839" s="127"/>
      <c r="U1839" s="127"/>
      <c r="V1839" s="127"/>
      <c r="W1839" s="103"/>
      <c r="Y1839" s="103"/>
      <c r="AF1839" s="103"/>
    </row>
    <row r="1840" spans="4:32" x14ac:dyDescent="0.3">
      <c r="D1840" s="31"/>
      <c r="E1840" s="103"/>
      <c r="F1840" s="103"/>
      <c r="M1840" s="103"/>
      <c r="O1840" s="103"/>
      <c r="P1840" s="103"/>
      <c r="Q1840" s="127"/>
      <c r="R1840" s="103"/>
      <c r="S1840" s="127"/>
      <c r="T1840" s="127"/>
      <c r="U1840" s="127"/>
      <c r="V1840" s="127"/>
      <c r="W1840" s="103"/>
      <c r="Y1840" s="103"/>
      <c r="AF1840" s="103"/>
    </row>
    <row r="1841" spans="4:32" x14ac:dyDescent="0.3">
      <c r="D1841" s="31"/>
      <c r="E1841" s="103"/>
      <c r="F1841" s="103"/>
      <c r="M1841" s="103"/>
      <c r="O1841" s="103"/>
      <c r="P1841" s="103"/>
      <c r="Q1841" s="127"/>
      <c r="R1841" s="103"/>
      <c r="S1841" s="127"/>
      <c r="T1841" s="127"/>
      <c r="U1841" s="127"/>
      <c r="V1841" s="127"/>
      <c r="W1841" s="103"/>
      <c r="Y1841" s="103"/>
      <c r="AF1841" s="103"/>
    </row>
    <row r="1842" spans="4:32" x14ac:dyDescent="0.3">
      <c r="D1842" s="31"/>
      <c r="E1842" s="103"/>
      <c r="F1842" s="103"/>
      <c r="M1842" s="103"/>
      <c r="O1842" s="103"/>
      <c r="P1842" s="103"/>
      <c r="Q1842" s="127"/>
      <c r="R1842" s="103"/>
      <c r="S1842" s="127"/>
      <c r="T1842" s="127"/>
      <c r="U1842" s="127"/>
      <c r="V1842" s="127"/>
      <c r="W1842" s="103"/>
      <c r="Y1842" s="103"/>
      <c r="AF1842" s="103"/>
    </row>
    <row r="1843" spans="4:32" x14ac:dyDescent="0.3">
      <c r="D1843" s="31"/>
      <c r="E1843" s="103"/>
      <c r="F1843" s="103"/>
      <c r="M1843" s="103"/>
      <c r="O1843" s="103"/>
      <c r="P1843" s="103"/>
      <c r="Q1843" s="127"/>
      <c r="R1843" s="103"/>
      <c r="S1843" s="127"/>
      <c r="T1843" s="127"/>
      <c r="U1843" s="127"/>
      <c r="V1843" s="127"/>
      <c r="W1843" s="103"/>
      <c r="Y1843" s="103"/>
      <c r="AF1843" s="103"/>
    </row>
    <row r="1844" spans="4:32" x14ac:dyDescent="0.3">
      <c r="D1844" s="31"/>
      <c r="E1844" s="103"/>
      <c r="F1844" s="103"/>
      <c r="M1844" s="103"/>
      <c r="O1844" s="103"/>
      <c r="P1844" s="103"/>
      <c r="Q1844" s="127"/>
      <c r="R1844" s="103"/>
      <c r="S1844" s="127"/>
      <c r="T1844" s="127"/>
      <c r="U1844" s="127"/>
      <c r="V1844" s="127"/>
      <c r="W1844" s="103"/>
      <c r="Y1844" s="103"/>
      <c r="AF1844" s="103"/>
    </row>
    <row r="1845" spans="4:32" x14ac:dyDescent="0.3">
      <c r="D1845" s="31"/>
      <c r="E1845" s="103"/>
      <c r="F1845" s="103"/>
      <c r="M1845" s="103"/>
      <c r="O1845" s="103"/>
      <c r="P1845" s="103"/>
      <c r="Q1845" s="127"/>
      <c r="R1845" s="103"/>
      <c r="S1845" s="127"/>
      <c r="T1845" s="127"/>
      <c r="U1845" s="127"/>
      <c r="V1845" s="127"/>
      <c r="W1845" s="103"/>
      <c r="Y1845" s="103"/>
      <c r="AF1845" s="103"/>
    </row>
    <row r="1846" spans="4:32" x14ac:dyDescent="0.3">
      <c r="D1846" s="31"/>
      <c r="E1846" s="103"/>
      <c r="F1846" s="103"/>
      <c r="M1846" s="103"/>
      <c r="O1846" s="103"/>
      <c r="P1846" s="103"/>
      <c r="Q1846" s="127"/>
      <c r="R1846" s="103"/>
      <c r="S1846" s="127"/>
      <c r="T1846" s="127"/>
      <c r="U1846" s="127"/>
      <c r="V1846" s="127"/>
      <c r="W1846" s="103"/>
      <c r="Y1846" s="103"/>
      <c r="AF1846" s="103"/>
    </row>
    <row r="1847" spans="4:32" x14ac:dyDescent="0.3">
      <c r="D1847" s="31"/>
      <c r="E1847" s="103"/>
      <c r="F1847" s="103"/>
      <c r="M1847" s="103"/>
      <c r="O1847" s="103"/>
      <c r="P1847" s="103"/>
      <c r="Q1847" s="127"/>
      <c r="R1847" s="103"/>
      <c r="S1847" s="127"/>
      <c r="T1847" s="127"/>
      <c r="U1847" s="127"/>
      <c r="V1847" s="127"/>
      <c r="W1847" s="103"/>
      <c r="Y1847" s="103"/>
      <c r="AF1847" s="103"/>
    </row>
    <row r="1848" spans="4:32" x14ac:dyDescent="0.3">
      <c r="D1848" s="31"/>
      <c r="E1848" s="103"/>
      <c r="F1848" s="103"/>
      <c r="M1848" s="103"/>
      <c r="O1848" s="103"/>
      <c r="P1848" s="103"/>
      <c r="Q1848" s="127"/>
      <c r="R1848" s="103"/>
      <c r="S1848" s="127"/>
      <c r="T1848" s="127"/>
      <c r="U1848" s="127"/>
      <c r="V1848" s="127"/>
      <c r="W1848" s="103"/>
      <c r="Y1848" s="103"/>
      <c r="AF1848" s="103"/>
    </row>
    <row r="1849" spans="4:32" x14ac:dyDescent="0.3">
      <c r="D1849" s="31"/>
      <c r="E1849" s="103"/>
      <c r="F1849" s="103"/>
      <c r="M1849" s="103"/>
      <c r="O1849" s="103"/>
      <c r="P1849" s="103"/>
      <c r="Q1849" s="127"/>
      <c r="R1849" s="103"/>
      <c r="S1849" s="127"/>
      <c r="T1849" s="127"/>
      <c r="U1849" s="127"/>
      <c r="V1849" s="127"/>
      <c r="W1849" s="103"/>
      <c r="Y1849" s="103"/>
      <c r="AF1849" s="103"/>
    </row>
    <row r="1850" spans="4:32" x14ac:dyDescent="0.3">
      <c r="D1850" s="31"/>
      <c r="E1850" s="103"/>
      <c r="F1850" s="103"/>
      <c r="M1850" s="103"/>
      <c r="O1850" s="103"/>
      <c r="P1850" s="103"/>
      <c r="Q1850" s="127"/>
      <c r="R1850" s="103"/>
      <c r="S1850" s="127"/>
      <c r="T1850" s="127"/>
      <c r="U1850" s="127"/>
      <c r="V1850" s="127"/>
      <c r="W1850" s="103"/>
      <c r="Y1850" s="103"/>
      <c r="AF1850" s="103"/>
    </row>
    <row r="1851" spans="4:32" x14ac:dyDescent="0.3">
      <c r="D1851" s="31"/>
      <c r="E1851" s="103"/>
      <c r="F1851" s="103"/>
      <c r="M1851" s="103"/>
      <c r="O1851" s="103"/>
      <c r="P1851" s="103"/>
      <c r="Q1851" s="127"/>
      <c r="R1851" s="103"/>
      <c r="S1851" s="127"/>
      <c r="T1851" s="127"/>
      <c r="U1851" s="127"/>
      <c r="V1851" s="127"/>
      <c r="W1851" s="103"/>
      <c r="Y1851" s="103"/>
      <c r="AF1851" s="103"/>
    </row>
    <row r="1852" spans="4:32" x14ac:dyDescent="0.3">
      <c r="D1852" s="31"/>
      <c r="E1852" s="103"/>
      <c r="F1852" s="103"/>
      <c r="M1852" s="103"/>
      <c r="O1852" s="103"/>
      <c r="P1852" s="103"/>
      <c r="Q1852" s="127"/>
      <c r="R1852" s="103"/>
      <c r="S1852" s="127"/>
      <c r="T1852" s="127"/>
      <c r="U1852" s="127"/>
      <c r="V1852" s="127"/>
      <c r="W1852" s="103"/>
      <c r="Y1852" s="103"/>
      <c r="AF1852" s="103"/>
    </row>
    <row r="1853" spans="4:32" x14ac:dyDescent="0.3">
      <c r="D1853" s="31"/>
      <c r="E1853" s="103"/>
      <c r="F1853" s="103"/>
      <c r="M1853" s="103"/>
      <c r="O1853" s="103"/>
      <c r="P1853" s="103"/>
      <c r="Q1853" s="127"/>
      <c r="R1853" s="103"/>
      <c r="S1853" s="127"/>
      <c r="T1853" s="127"/>
      <c r="U1853" s="127"/>
      <c r="V1853" s="127"/>
      <c r="W1853" s="103"/>
      <c r="Y1853" s="103"/>
      <c r="AF1853" s="103"/>
    </row>
    <row r="1854" spans="4:32" x14ac:dyDescent="0.3">
      <c r="D1854" s="31"/>
      <c r="E1854" s="103"/>
      <c r="F1854" s="103"/>
      <c r="M1854" s="103"/>
      <c r="O1854" s="103"/>
      <c r="P1854" s="103"/>
      <c r="Q1854" s="127"/>
      <c r="R1854" s="103"/>
      <c r="S1854" s="127"/>
      <c r="T1854" s="127"/>
      <c r="U1854" s="127"/>
      <c r="V1854" s="127"/>
      <c r="W1854" s="103"/>
      <c r="Y1854" s="103"/>
      <c r="AF1854" s="103"/>
    </row>
    <row r="1855" spans="4:32" x14ac:dyDescent="0.3">
      <c r="D1855" s="31"/>
      <c r="E1855" s="103"/>
      <c r="F1855" s="103"/>
      <c r="M1855" s="103"/>
      <c r="O1855" s="103"/>
      <c r="P1855" s="103"/>
      <c r="Q1855" s="127"/>
      <c r="R1855" s="103"/>
      <c r="S1855" s="127"/>
      <c r="T1855" s="127"/>
      <c r="U1855" s="127"/>
      <c r="V1855" s="127"/>
      <c r="W1855" s="103"/>
      <c r="Y1855" s="103"/>
      <c r="AF1855" s="103"/>
    </row>
    <row r="1856" spans="4:32" x14ac:dyDescent="0.3">
      <c r="D1856" s="31"/>
      <c r="E1856" s="103"/>
      <c r="F1856" s="103"/>
      <c r="M1856" s="103"/>
      <c r="O1856" s="103"/>
      <c r="P1856" s="103"/>
      <c r="Q1856" s="127"/>
      <c r="R1856" s="103"/>
      <c r="S1856" s="127"/>
      <c r="T1856" s="127"/>
      <c r="U1856" s="127"/>
      <c r="V1856" s="127"/>
      <c r="W1856" s="103"/>
      <c r="Y1856" s="103"/>
      <c r="AF1856" s="103"/>
    </row>
    <row r="1857" spans="4:32" x14ac:dyDescent="0.3">
      <c r="D1857" s="31"/>
      <c r="E1857" s="103"/>
      <c r="F1857" s="103"/>
      <c r="M1857" s="103"/>
      <c r="O1857" s="103"/>
      <c r="P1857" s="103"/>
      <c r="Q1857" s="127"/>
      <c r="R1857" s="103"/>
      <c r="S1857" s="127"/>
      <c r="T1857" s="127"/>
      <c r="U1857" s="127"/>
      <c r="V1857" s="127"/>
      <c r="W1857" s="103"/>
      <c r="Y1857" s="103"/>
      <c r="AF1857" s="103"/>
    </row>
    <row r="1858" spans="4:32" x14ac:dyDescent="0.3">
      <c r="D1858" s="31"/>
      <c r="E1858" s="103"/>
      <c r="F1858" s="103"/>
      <c r="M1858" s="103"/>
      <c r="O1858" s="103"/>
      <c r="P1858" s="103"/>
      <c r="Q1858" s="127"/>
      <c r="R1858" s="103"/>
      <c r="S1858" s="127"/>
      <c r="T1858" s="127"/>
      <c r="U1858" s="127"/>
      <c r="V1858" s="127"/>
      <c r="W1858" s="103"/>
      <c r="Y1858" s="103"/>
      <c r="AF1858" s="103"/>
    </row>
    <row r="1859" spans="4:32" x14ac:dyDescent="0.3">
      <c r="D1859" s="31"/>
      <c r="E1859" s="103"/>
      <c r="F1859" s="103"/>
      <c r="M1859" s="103"/>
      <c r="O1859" s="103"/>
      <c r="P1859" s="103"/>
      <c r="Q1859" s="127"/>
      <c r="R1859" s="103"/>
      <c r="S1859" s="127"/>
      <c r="T1859" s="127"/>
      <c r="U1859" s="127"/>
      <c r="V1859" s="127"/>
      <c r="W1859" s="103"/>
      <c r="Y1859" s="103"/>
      <c r="AF1859" s="103"/>
    </row>
    <row r="1860" spans="4:32" x14ac:dyDescent="0.3">
      <c r="D1860" s="31"/>
      <c r="E1860" s="103"/>
      <c r="F1860" s="103"/>
      <c r="M1860" s="103"/>
      <c r="O1860" s="103"/>
      <c r="P1860" s="103"/>
      <c r="Q1860" s="127"/>
      <c r="R1860" s="103"/>
      <c r="S1860" s="127"/>
      <c r="T1860" s="127"/>
      <c r="U1860" s="127"/>
      <c r="V1860" s="127"/>
      <c r="W1860" s="103"/>
      <c r="Y1860" s="103"/>
      <c r="AF1860" s="103"/>
    </row>
    <row r="1861" spans="4:32" x14ac:dyDescent="0.3">
      <c r="D1861" s="31"/>
      <c r="E1861" s="103"/>
      <c r="F1861" s="103"/>
      <c r="M1861" s="103"/>
      <c r="O1861" s="103"/>
      <c r="P1861" s="103"/>
      <c r="Q1861" s="127"/>
      <c r="R1861" s="103"/>
      <c r="S1861" s="127"/>
      <c r="T1861" s="127"/>
      <c r="U1861" s="127"/>
      <c r="V1861" s="127"/>
      <c r="W1861" s="103"/>
      <c r="Y1861" s="103"/>
      <c r="AF1861" s="103"/>
    </row>
    <row r="1862" spans="4:32" x14ac:dyDescent="0.3">
      <c r="D1862" s="31"/>
      <c r="E1862" s="103"/>
      <c r="F1862" s="103"/>
      <c r="M1862" s="103"/>
      <c r="O1862" s="103"/>
      <c r="P1862" s="103"/>
      <c r="Q1862" s="127"/>
      <c r="R1862" s="103"/>
      <c r="S1862" s="127"/>
      <c r="T1862" s="127"/>
      <c r="U1862" s="127"/>
      <c r="V1862" s="127"/>
      <c r="W1862" s="103"/>
      <c r="Y1862" s="103"/>
      <c r="AF1862" s="103"/>
    </row>
    <row r="1863" spans="4:32" x14ac:dyDescent="0.3">
      <c r="D1863" s="31"/>
      <c r="E1863" s="103"/>
      <c r="F1863" s="103"/>
      <c r="M1863" s="103"/>
      <c r="O1863" s="103"/>
      <c r="P1863" s="103"/>
      <c r="Q1863" s="127"/>
      <c r="R1863" s="103"/>
      <c r="S1863" s="127"/>
      <c r="T1863" s="127"/>
      <c r="U1863" s="127"/>
      <c r="V1863" s="127"/>
      <c r="W1863" s="103"/>
      <c r="Y1863" s="103"/>
      <c r="AF1863" s="103"/>
    </row>
    <row r="1864" spans="4:32" x14ac:dyDescent="0.3">
      <c r="D1864" s="31"/>
      <c r="E1864" s="103"/>
      <c r="F1864" s="103"/>
      <c r="M1864" s="103"/>
      <c r="O1864" s="103"/>
      <c r="P1864" s="103"/>
      <c r="Q1864" s="127"/>
      <c r="R1864" s="103"/>
      <c r="S1864" s="127"/>
      <c r="T1864" s="127"/>
      <c r="U1864" s="127"/>
      <c r="V1864" s="127"/>
      <c r="W1864" s="103"/>
      <c r="Y1864" s="103"/>
      <c r="AF1864" s="103"/>
    </row>
    <row r="1865" spans="4:32" x14ac:dyDescent="0.3">
      <c r="D1865" s="31"/>
      <c r="E1865" s="103"/>
      <c r="F1865" s="103"/>
      <c r="M1865" s="103"/>
      <c r="O1865" s="103"/>
      <c r="P1865" s="103"/>
      <c r="Q1865" s="127"/>
      <c r="R1865" s="103"/>
      <c r="S1865" s="127"/>
      <c r="T1865" s="127"/>
      <c r="U1865" s="127"/>
      <c r="V1865" s="127"/>
      <c r="W1865" s="103"/>
      <c r="Y1865" s="103"/>
      <c r="AF1865" s="103"/>
    </row>
    <row r="1866" spans="4:32" x14ac:dyDescent="0.3">
      <c r="D1866" s="31"/>
      <c r="E1866" s="103"/>
      <c r="F1866" s="103"/>
      <c r="M1866" s="103"/>
      <c r="O1866" s="103"/>
      <c r="P1866" s="103"/>
      <c r="Q1866" s="127"/>
      <c r="R1866" s="103"/>
      <c r="S1866" s="127"/>
      <c r="T1866" s="127"/>
      <c r="U1866" s="127"/>
      <c r="V1866" s="127"/>
      <c r="W1866" s="103"/>
      <c r="Y1866" s="103"/>
      <c r="AF1866" s="103"/>
    </row>
    <row r="1867" spans="4:32" x14ac:dyDescent="0.3">
      <c r="D1867" s="31"/>
      <c r="E1867" s="103"/>
      <c r="F1867" s="103"/>
      <c r="M1867" s="103"/>
      <c r="O1867" s="103"/>
      <c r="P1867" s="103"/>
      <c r="Q1867" s="127"/>
      <c r="R1867" s="103"/>
      <c r="S1867" s="127"/>
      <c r="T1867" s="127"/>
      <c r="U1867" s="127"/>
      <c r="V1867" s="127"/>
      <c r="W1867" s="103"/>
      <c r="Y1867" s="103"/>
      <c r="AF1867" s="103"/>
    </row>
    <row r="1868" spans="4:32" x14ac:dyDescent="0.3">
      <c r="D1868" s="31"/>
      <c r="E1868" s="103"/>
      <c r="F1868" s="103"/>
      <c r="M1868" s="103"/>
      <c r="O1868" s="103"/>
      <c r="P1868" s="103"/>
      <c r="Q1868" s="127"/>
      <c r="R1868" s="103"/>
      <c r="S1868" s="127"/>
      <c r="T1868" s="127"/>
      <c r="U1868" s="127"/>
      <c r="V1868" s="127"/>
      <c r="W1868" s="103"/>
      <c r="Y1868" s="103"/>
      <c r="AF1868" s="103"/>
    </row>
    <row r="1869" spans="4:32" x14ac:dyDescent="0.3">
      <c r="D1869" s="31"/>
      <c r="E1869" s="103"/>
      <c r="F1869" s="103"/>
      <c r="M1869" s="103"/>
      <c r="O1869" s="103"/>
      <c r="P1869" s="103"/>
      <c r="Q1869" s="127"/>
      <c r="R1869" s="103"/>
      <c r="S1869" s="127"/>
      <c r="T1869" s="127"/>
      <c r="U1869" s="127"/>
      <c r="V1869" s="127"/>
      <c r="W1869" s="103"/>
      <c r="Y1869" s="103"/>
      <c r="AF1869" s="103"/>
    </row>
    <row r="1870" spans="4:32" x14ac:dyDescent="0.3">
      <c r="D1870" s="31"/>
      <c r="E1870" s="103"/>
      <c r="F1870" s="103"/>
      <c r="M1870" s="103"/>
      <c r="O1870" s="103"/>
      <c r="P1870" s="103"/>
      <c r="Q1870" s="127"/>
      <c r="R1870" s="103"/>
      <c r="S1870" s="127"/>
      <c r="T1870" s="127"/>
      <c r="U1870" s="127"/>
      <c r="V1870" s="127"/>
      <c r="W1870" s="103"/>
      <c r="Y1870" s="103"/>
      <c r="AF1870" s="103"/>
    </row>
    <row r="1871" spans="4:32" x14ac:dyDescent="0.3">
      <c r="D1871" s="31"/>
      <c r="E1871" s="103"/>
      <c r="F1871" s="103"/>
      <c r="M1871" s="103"/>
      <c r="O1871" s="103"/>
      <c r="P1871" s="103"/>
      <c r="Q1871" s="127"/>
      <c r="R1871" s="103"/>
      <c r="S1871" s="127"/>
      <c r="T1871" s="127"/>
      <c r="U1871" s="127"/>
      <c r="V1871" s="127"/>
      <c r="W1871" s="103"/>
      <c r="Y1871" s="103"/>
      <c r="AF1871" s="103"/>
    </row>
    <row r="1872" spans="4:32" x14ac:dyDescent="0.3">
      <c r="D1872" s="31"/>
      <c r="E1872" s="103"/>
      <c r="F1872" s="103"/>
      <c r="M1872" s="103"/>
      <c r="O1872" s="103"/>
      <c r="P1872" s="103"/>
      <c r="Q1872" s="127"/>
      <c r="R1872" s="103"/>
      <c r="S1872" s="127"/>
      <c r="T1872" s="127"/>
      <c r="U1872" s="127"/>
      <c r="V1872" s="127"/>
      <c r="W1872" s="103"/>
      <c r="Y1872" s="103"/>
      <c r="AF1872" s="103"/>
    </row>
    <row r="1873" spans="4:32" x14ac:dyDescent="0.3">
      <c r="D1873" s="31"/>
      <c r="E1873" s="103"/>
      <c r="F1873" s="103"/>
      <c r="M1873" s="103"/>
      <c r="O1873" s="103"/>
      <c r="P1873" s="103"/>
      <c r="Q1873" s="127"/>
      <c r="R1873" s="103"/>
      <c r="S1873" s="127"/>
      <c r="T1873" s="127"/>
      <c r="U1873" s="127"/>
      <c r="V1873" s="127"/>
      <c r="W1873" s="103"/>
      <c r="Y1873" s="103"/>
      <c r="AF1873" s="103"/>
    </row>
    <row r="1874" spans="4:32" x14ac:dyDescent="0.3">
      <c r="D1874" s="31"/>
      <c r="E1874" s="103"/>
      <c r="F1874" s="103"/>
      <c r="M1874" s="103"/>
      <c r="O1874" s="103"/>
      <c r="P1874" s="103"/>
      <c r="Q1874" s="127"/>
      <c r="R1874" s="103"/>
      <c r="S1874" s="127"/>
      <c r="T1874" s="127"/>
      <c r="U1874" s="127"/>
      <c r="V1874" s="127"/>
      <c r="W1874" s="103"/>
      <c r="Y1874" s="103"/>
      <c r="AF1874" s="103"/>
    </row>
    <row r="1875" spans="4:32" x14ac:dyDescent="0.3">
      <c r="D1875" s="31"/>
      <c r="E1875" s="103"/>
      <c r="F1875" s="103"/>
      <c r="M1875" s="103"/>
      <c r="O1875" s="103"/>
      <c r="P1875" s="103"/>
      <c r="Q1875" s="127"/>
      <c r="R1875" s="103"/>
      <c r="S1875" s="127"/>
      <c r="T1875" s="127"/>
      <c r="U1875" s="127"/>
      <c r="V1875" s="127"/>
      <c r="W1875" s="103"/>
      <c r="Y1875" s="103"/>
      <c r="AF1875" s="103"/>
    </row>
    <row r="1876" spans="4:32" x14ac:dyDescent="0.3">
      <c r="D1876" s="31"/>
      <c r="E1876" s="103"/>
      <c r="F1876" s="103"/>
      <c r="M1876" s="103"/>
      <c r="O1876" s="103"/>
      <c r="P1876" s="103"/>
      <c r="Q1876" s="127"/>
      <c r="R1876" s="103"/>
      <c r="S1876" s="127"/>
      <c r="T1876" s="127"/>
      <c r="U1876" s="127"/>
      <c r="V1876" s="127"/>
      <c r="W1876" s="103"/>
      <c r="Y1876" s="103"/>
      <c r="AF1876" s="103"/>
    </row>
    <row r="1877" spans="4:32" x14ac:dyDescent="0.3">
      <c r="D1877" s="31"/>
      <c r="E1877" s="103"/>
      <c r="F1877" s="103"/>
      <c r="M1877" s="103"/>
      <c r="O1877" s="103"/>
      <c r="P1877" s="103"/>
      <c r="Q1877" s="127"/>
      <c r="R1877" s="103"/>
      <c r="S1877" s="127"/>
      <c r="T1877" s="127"/>
      <c r="U1877" s="127"/>
      <c r="V1877" s="127"/>
      <c r="W1877" s="103"/>
      <c r="Y1877" s="103"/>
      <c r="AF1877" s="103"/>
    </row>
    <row r="1878" spans="4:32" x14ac:dyDescent="0.3">
      <c r="D1878" s="31"/>
      <c r="E1878" s="103"/>
      <c r="F1878" s="103"/>
      <c r="M1878" s="103"/>
      <c r="O1878" s="103"/>
      <c r="P1878" s="103"/>
      <c r="Q1878" s="127"/>
      <c r="R1878" s="103"/>
      <c r="S1878" s="127"/>
      <c r="T1878" s="127"/>
      <c r="U1878" s="127"/>
      <c r="V1878" s="127"/>
      <c r="W1878" s="103"/>
      <c r="Y1878" s="103"/>
      <c r="AF1878" s="103"/>
    </row>
    <row r="1879" spans="4:32" x14ac:dyDescent="0.3">
      <c r="D1879" s="31"/>
      <c r="E1879" s="103"/>
      <c r="F1879" s="103"/>
      <c r="M1879" s="103"/>
      <c r="O1879" s="103"/>
      <c r="P1879" s="103"/>
      <c r="Q1879" s="127"/>
      <c r="R1879" s="103"/>
      <c r="S1879" s="127"/>
      <c r="T1879" s="127"/>
      <c r="U1879" s="127"/>
      <c r="V1879" s="127"/>
      <c r="W1879" s="103"/>
      <c r="Y1879" s="103"/>
      <c r="AF1879" s="103"/>
    </row>
    <row r="1880" spans="4:32" x14ac:dyDescent="0.3">
      <c r="D1880" s="31"/>
      <c r="E1880" s="103"/>
      <c r="F1880" s="103"/>
      <c r="M1880" s="103"/>
      <c r="O1880" s="103"/>
      <c r="P1880" s="103"/>
      <c r="Q1880" s="127"/>
      <c r="R1880" s="103"/>
      <c r="S1880" s="127"/>
      <c r="T1880" s="127"/>
      <c r="U1880" s="127"/>
      <c r="V1880" s="127"/>
      <c r="W1880" s="103"/>
      <c r="Y1880" s="103"/>
      <c r="AF1880" s="103"/>
    </row>
    <row r="1881" spans="4:32" x14ac:dyDescent="0.3">
      <c r="D1881" s="31"/>
      <c r="E1881" s="103"/>
      <c r="F1881" s="103"/>
      <c r="M1881" s="103"/>
      <c r="O1881" s="103"/>
      <c r="P1881" s="103"/>
      <c r="Q1881" s="127"/>
      <c r="R1881" s="103"/>
      <c r="S1881" s="127"/>
      <c r="T1881" s="127"/>
      <c r="U1881" s="127"/>
      <c r="V1881" s="127"/>
      <c r="W1881" s="103"/>
      <c r="Y1881" s="103"/>
      <c r="AF1881" s="103"/>
    </row>
    <row r="1882" spans="4:32" x14ac:dyDescent="0.3">
      <c r="D1882" s="31"/>
      <c r="E1882" s="103"/>
      <c r="F1882" s="103"/>
      <c r="M1882" s="103"/>
      <c r="O1882" s="103"/>
      <c r="P1882" s="103"/>
      <c r="Q1882" s="127"/>
      <c r="R1882" s="103"/>
      <c r="S1882" s="127"/>
      <c r="T1882" s="127"/>
      <c r="U1882" s="127"/>
      <c r="V1882" s="127"/>
      <c r="W1882" s="103"/>
      <c r="Y1882" s="103"/>
      <c r="AF1882" s="103"/>
    </row>
    <row r="1883" spans="4:32" x14ac:dyDescent="0.3">
      <c r="D1883" s="31"/>
      <c r="E1883" s="103"/>
      <c r="F1883" s="103"/>
      <c r="M1883" s="103"/>
      <c r="O1883" s="103"/>
      <c r="P1883" s="103"/>
      <c r="Q1883" s="127"/>
      <c r="R1883" s="103"/>
      <c r="S1883" s="127"/>
      <c r="T1883" s="127"/>
      <c r="U1883" s="127"/>
      <c r="V1883" s="127"/>
      <c r="W1883" s="103"/>
      <c r="Y1883" s="103"/>
      <c r="AF1883" s="103"/>
    </row>
    <row r="1884" spans="4:32" x14ac:dyDescent="0.3">
      <c r="D1884" s="31"/>
      <c r="E1884" s="103"/>
      <c r="F1884" s="103"/>
      <c r="M1884" s="103"/>
      <c r="O1884" s="103"/>
      <c r="P1884" s="103"/>
      <c r="Q1884" s="127"/>
      <c r="R1884" s="103"/>
      <c r="S1884" s="127"/>
      <c r="T1884" s="127"/>
      <c r="U1884" s="127"/>
      <c r="V1884" s="127"/>
      <c r="W1884" s="103"/>
      <c r="Y1884" s="103"/>
      <c r="AF1884" s="103"/>
    </row>
    <row r="1885" spans="4:32" x14ac:dyDescent="0.3">
      <c r="D1885" s="31"/>
      <c r="E1885" s="103"/>
      <c r="F1885" s="103"/>
      <c r="M1885" s="103"/>
      <c r="O1885" s="103"/>
      <c r="P1885" s="103"/>
      <c r="Q1885" s="127"/>
      <c r="R1885" s="103"/>
      <c r="S1885" s="127"/>
      <c r="T1885" s="127"/>
      <c r="U1885" s="127"/>
      <c r="V1885" s="127"/>
      <c r="W1885" s="103"/>
      <c r="Y1885" s="103"/>
      <c r="AF1885" s="103"/>
    </row>
    <row r="1886" spans="4:32" x14ac:dyDescent="0.3">
      <c r="D1886" s="31"/>
      <c r="E1886" s="103"/>
      <c r="F1886" s="103"/>
      <c r="M1886" s="103"/>
      <c r="O1886" s="103"/>
      <c r="P1886" s="103"/>
      <c r="Q1886" s="127"/>
      <c r="R1886" s="103"/>
      <c r="S1886" s="127"/>
      <c r="T1886" s="127"/>
      <c r="U1886" s="127"/>
      <c r="V1886" s="127"/>
      <c r="W1886" s="103"/>
      <c r="Y1886" s="103"/>
      <c r="AF1886" s="103"/>
    </row>
    <row r="1887" spans="4:32" x14ac:dyDescent="0.3">
      <c r="D1887" s="31"/>
      <c r="E1887" s="103"/>
      <c r="F1887" s="103"/>
      <c r="M1887" s="103"/>
      <c r="O1887" s="103"/>
      <c r="P1887" s="103"/>
      <c r="Q1887" s="127"/>
      <c r="R1887" s="103"/>
      <c r="S1887" s="127"/>
      <c r="T1887" s="127"/>
      <c r="U1887" s="127"/>
      <c r="V1887" s="127"/>
      <c r="W1887" s="103"/>
      <c r="Y1887" s="103"/>
      <c r="AF1887" s="103"/>
    </row>
    <row r="1888" spans="4:32" x14ac:dyDescent="0.3">
      <c r="D1888" s="31"/>
      <c r="E1888" s="103"/>
      <c r="F1888" s="103"/>
      <c r="M1888" s="103"/>
      <c r="O1888" s="103"/>
      <c r="P1888" s="103"/>
      <c r="Q1888" s="127"/>
      <c r="R1888" s="103"/>
      <c r="S1888" s="127"/>
      <c r="T1888" s="127"/>
      <c r="U1888" s="127"/>
      <c r="V1888" s="127"/>
      <c r="W1888" s="103"/>
      <c r="Y1888" s="103"/>
      <c r="AF1888" s="103"/>
    </row>
    <row r="1889" spans="4:32" x14ac:dyDescent="0.3">
      <c r="D1889" s="31"/>
      <c r="E1889" s="103"/>
      <c r="F1889" s="103"/>
      <c r="M1889" s="103"/>
      <c r="O1889" s="103"/>
      <c r="P1889" s="103"/>
      <c r="Q1889" s="127"/>
      <c r="R1889" s="103"/>
      <c r="S1889" s="127"/>
      <c r="T1889" s="127"/>
      <c r="U1889" s="127"/>
      <c r="V1889" s="127"/>
      <c r="W1889" s="103"/>
      <c r="Y1889" s="103"/>
      <c r="AF1889" s="103"/>
    </row>
    <row r="1890" spans="4:32" x14ac:dyDescent="0.3">
      <c r="D1890" s="31"/>
      <c r="E1890" s="103"/>
      <c r="F1890" s="103"/>
      <c r="M1890" s="103"/>
      <c r="O1890" s="103"/>
      <c r="P1890" s="103"/>
      <c r="Q1890" s="127"/>
      <c r="R1890" s="103"/>
      <c r="S1890" s="127"/>
      <c r="T1890" s="127"/>
      <c r="U1890" s="127"/>
      <c r="V1890" s="127"/>
      <c r="W1890" s="103"/>
      <c r="Y1890" s="103"/>
      <c r="AF1890" s="103"/>
    </row>
    <row r="1891" spans="4:32" x14ac:dyDescent="0.3">
      <c r="D1891" s="31"/>
      <c r="E1891" s="103"/>
      <c r="F1891" s="103"/>
      <c r="M1891" s="103"/>
      <c r="O1891" s="103"/>
      <c r="P1891" s="103"/>
      <c r="Q1891" s="127"/>
      <c r="R1891" s="103"/>
      <c r="S1891" s="127"/>
      <c r="T1891" s="127"/>
      <c r="U1891" s="127"/>
      <c r="V1891" s="127"/>
      <c r="W1891" s="103"/>
      <c r="Y1891" s="103"/>
      <c r="AF1891" s="103"/>
    </row>
    <row r="1892" spans="4:32" x14ac:dyDescent="0.3">
      <c r="D1892" s="31"/>
      <c r="E1892" s="103"/>
      <c r="F1892" s="103"/>
      <c r="M1892" s="103"/>
      <c r="O1892" s="103"/>
      <c r="P1892" s="103"/>
      <c r="Q1892" s="127"/>
      <c r="R1892" s="103"/>
      <c r="S1892" s="127"/>
      <c r="T1892" s="127"/>
      <c r="U1892" s="127"/>
      <c r="V1892" s="127"/>
      <c r="W1892" s="103"/>
      <c r="Y1892" s="103"/>
      <c r="AF1892" s="103"/>
    </row>
    <row r="1893" spans="4:32" x14ac:dyDescent="0.3">
      <c r="D1893" s="31"/>
      <c r="E1893" s="103"/>
      <c r="F1893" s="103"/>
      <c r="M1893" s="103"/>
      <c r="O1893" s="103"/>
      <c r="P1893" s="103"/>
      <c r="Q1893" s="127"/>
      <c r="R1893" s="103"/>
      <c r="S1893" s="127"/>
      <c r="T1893" s="127"/>
      <c r="U1893" s="127"/>
      <c r="V1893" s="127"/>
      <c r="W1893" s="103"/>
      <c r="Y1893" s="103"/>
      <c r="AF1893" s="103"/>
    </row>
    <row r="1894" spans="4:32" x14ac:dyDescent="0.3">
      <c r="D1894" s="31"/>
      <c r="E1894" s="103"/>
      <c r="F1894" s="103"/>
      <c r="M1894" s="103"/>
      <c r="O1894" s="103"/>
      <c r="P1894" s="103"/>
      <c r="Q1894" s="127"/>
      <c r="R1894" s="103"/>
      <c r="S1894" s="127"/>
      <c r="T1894" s="127"/>
      <c r="U1894" s="127"/>
      <c r="V1894" s="127"/>
      <c r="W1894" s="103"/>
      <c r="Y1894" s="103"/>
      <c r="AF1894" s="103"/>
    </row>
    <row r="1895" spans="4:32" x14ac:dyDescent="0.3">
      <c r="D1895" s="31"/>
      <c r="E1895" s="103"/>
      <c r="F1895" s="103"/>
      <c r="M1895" s="103"/>
      <c r="O1895" s="103"/>
      <c r="P1895" s="103"/>
      <c r="Q1895" s="127"/>
      <c r="R1895" s="103"/>
      <c r="S1895" s="127"/>
      <c r="T1895" s="127"/>
      <c r="U1895" s="127"/>
      <c r="V1895" s="127"/>
      <c r="W1895" s="103"/>
      <c r="Y1895" s="103"/>
      <c r="AF1895" s="103"/>
    </row>
    <row r="1896" spans="4:32" x14ac:dyDescent="0.3">
      <c r="D1896" s="31"/>
      <c r="E1896" s="103"/>
      <c r="F1896" s="103"/>
      <c r="M1896" s="103"/>
      <c r="O1896" s="103"/>
      <c r="P1896" s="103"/>
      <c r="Q1896" s="127"/>
      <c r="R1896" s="103"/>
      <c r="S1896" s="127"/>
      <c r="T1896" s="127"/>
      <c r="U1896" s="127"/>
      <c r="V1896" s="127"/>
      <c r="W1896" s="103"/>
      <c r="Y1896" s="103"/>
      <c r="AF1896" s="103"/>
    </row>
    <row r="1897" spans="4:32" x14ac:dyDescent="0.3">
      <c r="D1897" s="31"/>
      <c r="E1897" s="103"/>
      <c r="F1897" s="103"/>
      <c r="M1897" s="103"/>
      <c r="O1897" s="103"/>
      <c r="P1897" s="103"/>
      <c r="Q1897" s="127"/>
      <c r="R1897" s="103"/>
      <c r="S1897" s="127"/>
      <c r="T1897" s="127"/>
      <c r="U1897" s="127"/>
      <c r="V1897" s="127"/>
      <c r="W1897" s="103"/>
      <c r="Y1897" s="103"/>
      <c r="AF1897" s="103"/>
    </row>
    <row r="1898" spans="4:32" x14ac:dyDescent="0.3">
      <c r="D1898" s="31"/>
      <c r="E1898" s="103"/>
      <c r="F1898" s="103"/>
      <c r="M1898" s="103"/>
      <c r="O1898" s="103"/>
      <c r="P1898" s="103"/>
      <c r="Q1898" s="127"/>
      <c r="R1898" s="103"/>
      <c r="S1898" s="127"/>
      <c r="T1898" s="127"/>
      <c r="U1898" s="127"/>
      <c r="V1898" s="127"/>
      <c r="W1898" s="103"/>
      <c r="Y1898" s="103"/>
      <c r="AF1898" s="103"/>
    </row>
    <row r="1899" spans="4:32" x14ac:dyDescent="0.3">
      <c r="D1899" s="31"/>
      <c r="E1899" s="103"/>
      <c r="F1899" s="103"/>
      <c r="M1899" s="103"/>
      <c r="O1899" s="103"/>
      <c r="P1899" s="103"/>
      <c r="Q1899" s="127"/>
      <c r="R1899" s="103"/>
      <c r="S1899" s="127"/>
      <c r="T1899" s="127"/>
      <c r="U1899" s="127"/>
      <c r="V1899" s="127"/>
      <c r="W1899" s="103"/>
      <c r="Y1899" s="103"/>
      <c r="AF1899" s="103"/>
    </row>
    <row r="1900" spans="4:32" x14ac:dyDescent="0.3">
      <c r="D1900" s="31"/>
      <c r="E1900" s="103"/>
      <c r="F1900" s="103"/>
      <c r="M1900" s="103"/>
      <c r="O1900" s="103"/>
      <c r="P1900" s="103"/>
      <c r="Q1900" s="127"/>
      <c r="R1900" s="103"/>
      <c r="S1900" s="127"/>
      <c r="T1900" s="127"/>
      <c r="U1900" s="127"/>
      <c r="V1900" s="127"/>
      <c r="W1900" s="103"/>
      <c r="Y1900" s="103"/>
      <c r="AF1900" s="103"/>
    </row>
    <row r="1901" spans="4:32" x14ac:dyDescent="0.3">
      <c r="D1901" s="31"/>
      <c r="E1901" s="103"/>
      <c r="F1901" s="103"/>
      <c r="M1901" s="103"/>
      <c r="O1901" s="103"/>
      <c r="P1901" s="103"/>
      <c r="Q1901" s="127"/>
      <c r="R1901" s="103"/>
      <c r="S1901" s="127"/>
      <c r="T1901" s="127"/>
      <c r="U1901" s="127"/>
      <c r="V1901" s="127"/>
      <c r="W1901" s="103"/>
      <c r="Y1901" s="103"/>
      <c r="AF1901" s="103"/>
    </row>
    <row r="1902" spans="4:32" x14ac:dyDescent="0.3">
      <c r="D1902" s="31"/>
      <c r="E1902" s="103"/>
      <c r="F1902" s="103"/>
      <c r="M1902" s="103"/>
      <c r="O1902" s="103"/>
      <c r="P1902" s="103"/>
      <c r="Q1902" s="127"/>
      <c r="R1902" s="103"/>
      <c r="S1902" s="127"/>
      <c r="T1902" s="127"/>
      <c r="U1902" s="127"/>
      <c r="V1902" s="127"/>
      <c r="W1902" s="103"/>
      <c r="Y1902" s="103"/>
      <c r="AF1902" s="103"/>
    </row>
    <row r="1903" spans="4:32" x14ac:dyDescent="0.3">
      <c r="D1903" s="31"/>
      <c r="E1903" s="103"/>
      <c r="F1903" s="103"/>
      <c r="M1903" s="103"/>
      <c r="O1903" s="103"/>
      <c r="P1903" s="103"/>
      <c r="Q1903" s="127"/>
      <c r="R1903" s="103"/>
      <c r="S1903" s="127"/>
      <c r="T1903" s="127"/>
      <c r="U1903" s="127"/>
      <c r="V1903" s="127"/>
      <c r="W1903" s="103"/>
      <c r="Y1903" s="103"/>
      <c r="AF1903" s="103"/>
    </row>
    <row r="1904" spans="4:32" x14ac:dyDescent="0.3">
      <c r="D1904" s="31"/>
      <c r="E1904" s="103"/>
      <c r="F1904" s="103"/>
      <c r="M1904" s="103"/>
      <c r="O1904" s="103"/>
      <c r="P1904" s="103"/>
      <c r="Q1904" s="127"/>
      <c r="R1904" s="103"/>
      <c r="S1904" s="127"/>
      <c r="T1904" s="127"/>
      <c r="U1904" s="127"/>
      <c r="V1904" s="127"/>
      <c r="W1904" s="103"/>
      <c r="Y1904" s="103"/>
      <c r="AF1904" s="103"/>
    </row>
    <row r="1905" spans="4:32" x14ac:dyDescent="0.3">
      <c r="D1905" s="31"/>
      <c r="E1905" s="103"/>
      <c r="F1905" s="103"/>
      <c r="M1905" s="103"/>
      <c r="O1905" s="103"/>
      <c r="P1905" s="103"/>
      <c r="Q1905" s="127"/>
      <c r="R1905" s="103"/>
      <c r="S1905" s="127"/>
      <c r="T1905" s="127"/>
      <c r="U1905" s="127"/>
      <c r="V1905" s="127"/>
      <c r="W1905" s="103"/>
      <c r="Y1905" s="103"/>
      <c r="AF1905" s="103"/>
    </row>
    <row r="1906" spans="4:32" x14ac:dyDescent="0.3">
      <c r="D1906" s="31"/>
      <c r="E1906" s="103"/>
      <c r="F1906" s="103"/>
      <c r="M1906" s="103"/>
      <c r="O1906" s="103"/>
      <c r="P1906" s="103"/>
      <c r="Q1906" s="127"/>
      <c r="R1906" s="103"/>
      <c r="S1906" s="127"/>
      <c r="T1906" s="127"/>
      <c r="U1906" s="127"/>
      <c r="V1906" s="127"/>
      <c r="W1906" s="103"/>
      <c r="Y1906" s="103"/>
      <c r="AF1906" s="103"/>
    </row>
    <row r="1907" spans="4:32" x14ac:dyDescent="0.3">
      <c r="D1907" s="31"/>
      <c r="E1907" s="103"/>
      <c r="F1907" s="103"/>
      <c r="M1907" s="103"/>
      <c r="O1907" s="103"/>
      <c r="P1907" s="103"/>
      <c r="Q1907" s="127"/>
      <c r="R1907" s="103"/>
      <c r="S1907" s="127"/>
      <c r="T1907" s="127"/>
      <c r="U1907" s="127"/>
      <c r="V1907" s="127"/>
      <c r="W1907" s="103"/>
      <c r="Y1907" s="103"/>
      <c r="AF1907" s="103"/>
    </row>
    <row r="1908" spans="4:32" x14ac:dyDescent="0.3">
      <c r="D1908" s="31"/>
      <c r="E1908" s="103"/>
      <c r="F1908" s="103"/>
      <c r="M1908" s="103"/>
      <c r="O1908" s="103"/>
      <c r="P1908" s="103"/>
      <c r="Q1908" s="127"/>
      <c r="R1908" s="103"/>
      <c r="S1908" s="127"/>
      <c r="T1908" s="127"/>
      <c r="U1908" s="127"/>
      <c r="V1908" s="127"/>
      <c r="W1908" s="103"/>
      <c r="Y1908" s="103"/>
      <c r="AF1908" s="103"/>
    </row>
    <row r="1909" spans="4:32" x14ac:dyDescent="0.3">
      <c r="D1909" s="31"/>
      <c r="E1909" s="103"/>
      <c r="F1909" s="103"/>
      <c r="M1909" s="103"/>
      <c r="O1909" s="103"/>
      <c r="P1909" s="103"/>
      <c r="Q1909" s="127"/>
      <c r="R1909" s="103"/>
      <c r="S1909" s="127"/>
      <c r="T1909" s="127"/>
      <c r="U1909" s="127"/>
      <c r="V1909" s="127"/>
      <c r="W1909" s="103"/>
      <c r="Y1909" s="103"/>
      <c r="AF1909" s="103"/>
    </row>
    <row r="1910" spans="4:32" x14ac:dyDescent="0.3">
      <c r="D1910" s="31"/>
      <c r="E1910" s="103"/>
      <c r="F1910" s="103"/>
      <c r="M1910" s="103"/>
      <c r="O1910" s="103"/>
      <c r="P1910" s="103"/>
      <c r="Q1910" s="127"/>
      <c r="R1910" s="103"/>
      <c r="S1910" s="127"/>
      <c r="T1910" s="127"/>
      <c r="U1910" s="127"/>
      <c r="V1910" s="127"/>
      <c r="W1910" s="103"/>
      <c r="Y1910" s="103"/>
      <c r="AF1910" s="103"/>
    </row>
    <row r="1911" spans="4:32" x14ac:dyDescent="0.3">
      <c r="D1911" s="31"/>
      <c r="E1911" s="103"/>
      <c r="F1911" s="103"/>
      <c r="M1911" s="103"/>
      <c r="O1911" s="103"/>
      <c r="P1911" s="103"/>
      <c r="Q1911" s="127"/>
      <c r="R1911" s="103"/>
      <c r="S1911" s="127"/>
      <c r="T1911" s="127"/>
      <c r="U1911" s="127"/>
      <c r="V1911" s="127"/>
      <c r="W1911" s="103"/>
      <c r="Y1911" s="103"/>
      <c r="AF1911" s="103"/>
    </row>
    <row r="1912" spans="4:32" x14ac:dyDescent="0.3">
      <c r="D1912" s="31"/>
      <c r="E1912" s="103"/>
      <c r="F1912" s="103"/>
      <c r="M1912" s="103"/>
      <c r="O1912" s="103"/>
      <c r="P1912" s="103"/>
      <c r="Q1912" s="127"/>
      <c r="R1912" s="103"/>
      <c r="S1912" s="127"/>
      <c r="T1912" s="127"/>
      <c r="U1912" s="127"/>
      <c r="V1912" s="127"/>
      <c r="W1912" s="103"/>
      <c r="Y1912" s="103"/>
      <c r="AF1912" s="103"/>
    </row>
    <row r="1913" spans="4:32" x14ac:dyDescent="0.3">
      <c r="D1913" s="31"/>
      <c r="E1913" s="103"/>
      <c r="F1913" s="103"/>
      <c r="M1913" s="103"/>
      <c r="O1913" s="103"/>
      <c r="P1913" s="103"/>
      <c r="Q1913" s="127"/>
      <c r="R1913" s="103"/>
      <c r="S1913" s="127"/>
      <c r="T1913" s="127"/>
      <c r="U1913" s="127"/>
      <c r="V1913" s="127"/>
      <c r="W1913" s="103"/>
      <c r="Y1913" s="103"/>
      <c r="AF1913" s="103"/>
    </row>
    <row r="1914" spans="4:32" x14ac:dyDescent="0.3">
      <c r="D1914" s="31"/>
      <c r="E1914" s="103"/>
      <c r="F1914" s="103"/>
      <c r="M1914" s="103"/>
      <c r="O1914" s="103"/>
      <c r="P1914" s="103"/>
      <c r="Q1914" s="127"/>
      <c r="R1914" s="103"/>
      <c r="S1914" s="127"/>
      <c r="T1914" s="127"/>
      <c r="U1914" s="127"/>
      <c r="V1914" s="127"/>
      <c r="W1914" s="103"/>
      <c r="Y1914" s="103"/>
      <c r="AF1914" s="103"/>
    </row>
    <row r="1915" spans="4:32" x14ac:dyDescent="0.3">
      <c r="D1915" s="31"/>
      <c r="E1915" s="103"/>
      <c r="F1915" s="103"/>
      <c r="M1915" s="103"/>
      <c r="O1915" s="103"/>
      <c r="P1915" s="103"/>
      <c r="Q1915" s="127"/>
      <c r="R1915" s="103"/>
      <c r="S1915" s="127"/>
      <c r="T1915" s="127"/>
      <c r="U1915" s="127"/>
      <c r="V1915" s="127"/>
      <c r="W1915" s="103"/>
      <c r="Y1915" s="103"/>
      <c r="AF1915" s="103"/>
    </row>
    <row r="1916" spans="4:32" x14ac:dyDescent="0.3">
      <c r="D1916" s="31"/>
      <c r="E1916" s="103"/>
      <c r="F1916" s="103"/>
      <c r="M1916" s="103"/>
      <c r="O1916" s="103"/>
      <c r="P1916" s="103"/>
      <c r="Q1916" s="127"/>
      <c r="R1916" s="103"/>
      <c r="S1916" s="127"/>
      <c r="T1916" s="127"/>
      <c r="U1916" s="127"/>
      <c r="V1916" s="127"/>
      <c r="W1916" s="103"/>
      <c r="Y1916" s="103"/>
      <c r="AF1916" s="103"/>
    </row>
    <row r="1917" spans="4:32" x14ac:dyDescent="0.3">
      <c r="D1917" s="31"/>
      <c r="E1917" s="103"/>
      <c r="F1917" s="103"/>
      <c r="M1917" s="103"/>
      <c r="O1917" s="103"/>
      <c r="P1917" s="103"/>
      <c r="Q1917" s="127"/>
      <c r="R1917" s="103"/>
      <c r="S1917" s="127"/>
      <c r="T1917" s="127"/>
      <c r="U1917" s="127"/>
      <c r="V1917" s="127"/>
      <c r="W1917" s="103"/>
      <c r="Y1917" s="103"/>
      <c r="AF1917" s="103"/>
    </row>
    <row r="1918" spans="4:32" x14ac:dyDescent="0.3">
      <c r="D1918" s="31"/>
      <c r="E1918" s="103"/>
      <c r="F1918" s="103"/>
      <c r="M1918" s="103"/>
      <c r="O1918" s="103"/>
      <c r="P1918" s="103"/>
      <c r="Q1918" s="127"/>
      <c r="R1918" s="103"/>
      <c r="S1918" s="127"/>
      <c r="T1918" s="127"/>
      <c r="U1918" s="127"/>
      <c r="V1918" s="127"/>
      <c r="W1918" s="103"/>
      <c r="Y1918" s="103"/>
      <c r="AF1918" s="103"/>
    </row>
    <row r="1919" spans="4:32" x14ac:dyDescent="0.3">
      <c r="D1919" s="31"/>
      <c r="E1919" s="103"/>
      <c r="F1919" s="103"/>
      <c r="M1919" s="103"/>
      <c r="O1919" s="103"/>
      <c r="P1919" s="103"/>
      <c r="Q1919" s="127"/>
      <c r="R1919" s="103"/>
      <c r="S1919" s="127"/>
      <c r="T1919" s="127"/>
      <c r="U1919" s="127"/>
      <c r="V1919" s="127"/>
      <c r="W1919" s="103"/>
      <c r="Y1919" s="103"/>
      <c r="AF1919" s="103"/>
    </row>
    <row r="1920" spans="4:32" x14ac:dyDescent="0.3">
      <c r="D1920" s="31"/>
      <c r="E1920" s="103"/>
      <c r="F1920" s="103"/>
      <c r="M1920" s="103"/>
      <c r="O1920" s="103"/>
      <c r="P1920" s="103"/>
      <c r="Q1920" s="127"/>
      <c r="R1920" s="103"/>
      <c r="S1920" s="127"/>
      <c r="T1920" s="127"/>
      <c r="U1920" s="127"/>
      <c r="V1920" s="127"/>
      <c r="W1920" s="103"/>
      <c r="Y1920" s="103"/>
      <c r="AF1920" s="103"/>
    </row>
    <row r="1921" spans="4:32" x14ac:dyDescent="0.3">
      <c r="D1921" s="31"/>
      <c r="E1921" s="103"/>
      <c r="F1921" s="103"/>
      <c r="M1921" s="103"/>
      <c r="O1921" s="103"/>
      <c r="P1921" s="103"/>
      <c r="Q1921" s="127"/>
      <c r="R1921" s="103"/>
      <c r="S1921" s="127"/>
      <c r="T1921" s="127"/>
      <c r="U1921" s="127"/>
      <c r="V1921" s="127"/>
      <c r="W1921" s="103"/>
      <c r="Y1921" s="103"/>
      <c r="AF1921" s="103"/>
    </row>
    <row r="1922" spans="4:32" x14ac:dyDescent="0.3">
      <c r="D1922" s="31"/>
      <c r="E1922" s="103"/>
      <c r="F1922" s="103"/>
      <c r="M1922" s="103"/>
      <c r="O1922" s="103"/>
      <c r="P1922" s="103"/>
      <c r="Q1922" s="127"/>
      <c r="R1922" s="103"/>
      <c r="S1922" s="127"/>
      <c r="T1922" s="127"/>
      <c r="U1922" s="127"/>
      <c r="V1922" s="127"/>
      <c r="W1922" s="103"/>
      <c r="Y1922" s="103"/>
      <c r="AF1922" s="103"/>
    </row>
    <row r="1923" spans="4:32" x14ac:dyDescent="0.3">
      <c r="D1923" s="31"/>
      <c r="E1923" s="103"/>
      <c r="F1923" s="103"/>
      <c r="M1923" s="103"/>
      <c r="O1923" s="103"/>
      <c r="P1923" s="103"/>
      <c r="Q1923" s="127"/>
      <c r="R1923" s="103"/>
      <c r="S1923" s="127"/>
      <c r="T1923" s="127"/>
      <c r="U1923" s="127"/>
      <c r="V1923" s="127"/>
      <c r="W1923" s="103"/>
      <c r="Y1923" s="103"/>
      <c r="AF1923" s="103"/>
    </row>
    <row r="1924" spans="4:32" x14ac:dyDescent="0.3">
      <c r="D1924" s="31"/>
      <c r="E1924" s="103"/>
      <c r="F1924" s="103"/>
      <c r="M1924" s="103"/>
      <c r="O1924" s="103"/>
      <c r="P1924" s="103"/>
      <c r="Q1924" s="127"/>
      <c r="R1924" s="103"/>
      <c r="S1924" s="127"/>
      <c r="T1924" s="127"/>
      <c r="U1924" s="127"/>
      <c r="V1924" s="127"/>
      <c r="W1924" s="103"/>
      <c r="Y1924" s="103"/>
      <c r="AF1924" s="103"/>
    </row>
    <row r="1925" spans="4:32" x14ac:dyDescent="0.3">
      <c r="D1925" s="31"/>
      <c r="E1925" s="103"/>
      <c r="F1925" s="103"/>
      <c r="M1925" s="103"/>
      <c r="O1925" s="103"/>
      <c r="P1925" s="103"/>
      <c r="Q1925" s="127"/>
      <c r="R1925" s="103"/>
      <c r="S1925" s="127"/>
      <c r="T1925" s="127"/>
      <c r="U1925" s="127"/>
      <c r="V1925" s="127"/>
      <c r="W1925" s="103"/>
      <c r="Y1925" s="103"/>
      <c r="AF1925" s="103"/>
    </row>
    <row r="1926" spans="4:32" x14ac:dyDescent="0.3">
      <c r="D1926" s="31"/>
      <c r="E1926" s="103"/>
      <c r="F1926" s="103"/>
      <c r="M1926" s="103"/>
      <c r="O1926" s="103"/>
      <c r="P1926" s="103"/>
      <c r="Q1926" s="127"/>
      <c r="R1926" s="103"/>
      <c r="S1926" s="127"/>
      <c r="T1926" s="127"/>
      <c r="U1926" s="127"/>
      <c r="V1926" s="127"/>
      <c r="W1926" s="103"/>
      <c r="Y1926" s="103"/>
      <c r="AF1926" s="103"/>
    </row>
    <row r="1927" spans="4:32" x14ac:dyDescent="0.3">
      <c r="D1927" s="31"/>
      <c r="E1927" s="103"/>
      <c r="F1927" s="103"/>
      <c r="M1927" s="103"/>
      <c r="O1927" s="103"/>
      <c r="P1927" s="103"/>
      <c r="Q1927" s="127"/>
      <c r="R1927" s="103"/>
      <c r="S1927" s="127"/>
      <c r="T1927" s="127"/>
      <c r="U1927" s="127"/>
      <c r="V1927" s="127"/>
      <c r="W1927" s="103"/>
      <c r="Y1927" s="103"/>
      <c r="AF1927" s="103"/>
    </row>
    <row r="1928" spans="4:32" x14ac:dyDescent="0.3">
      <c r="D1928" s="31"/>
      <c r="E1928" s="103"/>
      <c r="F1928" s="103"/>
      <c r="M1928" s="103"/>
      <c r="O1928" s="103"/>
      <c r="P1928" s="103"/>
      <c r="Q1928" s="127"/>
      <c r="R1928" s="103"/>
      <c r="S1928" s="127"/>
      <c r="T1928" s="127"/>
      <c r="U1928" s="127"/>
      <c r="V1928" s="127"/>
      <c r="W1928" s="103"/>
      <c r="Y1928" s="103"/>
      <c r="AF1928" s="103"/>
    </row>
    <row r="1929" spans="4:32" x14ac:dyDescent="0.3">
      <c r="D1929" s="31"/>
      <c r="E1929" s="103"/>
      <c r="F1929" s="103"/>
      <c r="M1929" s="103"/>
      <c r="O1929" s="103"/>
      <c r="P1929" s="103"/>
      <c r="Q1929" s="127"/>
      <c r="R1929" s="103"/>
      <c r="S1929" s="127"/>
      <c r="T1929" s="127"/>
      <c r="U1929" s="127"/>
      <c r="V1929" s="127"/>
      <c r="W1929" s="103"/>
      <c r="Y1929" s="103"/>
      <c r="AF1929" s="103"/>
    </row>
    <row r="1930" spans="4:32" x14ac:dyDescent="0.3">
      <c r="D1930" s="31"/>
      <c r="E1930" s="103"/>
      <c r="F1930" s="103"/>
      <c r="M1930" s="103"/>
      <c r="O1930" s="103"/>
      <c r="P1930" s="103"/>
      <c r="Q1930" s="127"/>
      <c r="R1930" s="103"/>
      <c r="S1930" s="127"/>
      <c r="T1930" s="127"/>
      <c r="U1930" s="127"/>
      <c r="V1930" s="127"/>
      <c r="W1930" s="103"/>
      <c r="Y1930" s="103"/>
      <c r="AF1930" s="103"/>
    </row>
    <row r="1931" spans="4:32" x14ac:dyDescent="0.3">
      <c r="D1931" s="31"/>
      <c r="E1931" s="103"/>
      <c r="F1931" s="103"/>
      <c r="M1931" s="103"/>
      <c r="O1931" s="103"/>
      <c r="P1931" s="103"/>
      <c r="Q1931" s="127"/>
      <c r="R1931" s="103"/>
      <c r="S1931" s="127"/>
      <c r="T1931" s="127"/>
      <c r="U1931" s="127"/>
      <c r="V1931" s="127"/>
      <c r="W1931" s="103"/>
      <c r="Y1931" s="103"/>
      <c r="AF1931" s="103"/>
    </row>
    <row r="1932" spans="4:32" x14ac:dyDescent="0.3">
      <c r="D1932" s="31"/>
      <c r="E1932" s="103"/>
      <c r="F1932" s="103"/>
      <c r="M1932" s="103"/>
      <c r="O1932" s="103"/>
      <c r="P1932" s="103"/>
      <c r="Q1932" s="127"/>
      <c r="R1932" s="103"/>
      <c r="S1932" s="127"/>
      <c r="T1932" s="127"/>
      <c r="U1932" s="127"/>
      <c r="V1932" s="127"/>
      <c r="W1932" s="103"/>
      <c r="Y1932" s="103"/>
      <c r="AF1932" s="103"/>
    </row>
    <row r="1933" spans="4:32" x14ac:dyDescent="0.3">
      <c r="D1933" s="31"/>
      <c r="E1933" s="103"/>
      <c r="F1933" s="103"/>
      <c r="M1933" s="103"/>
      <c r="O1933" s="103"/>
      <c r="P1933" s="103"/>
      <c r="Q1933" s="127"/>
      <c r="R1933" s="103"/>
      <c r="S1933" s="127"/>
      <c r="T1933" s="127"/>
      <c r="U1933" s="127"/>
      <c r="V1933" s="127"/>
      <c r="W1933" s="103"/>
      <c r="Y1933" s="103"/>
      <c r="AF1933" s="103"/>
    </row>
    <row r="1934" spans="4:32" x14ac:dyDescent="0.3">
      <c r="D1934" s="31"/>
      <c r="E1934" s="103"/>
      <c r="F1934" s="103"/>
      <c r="M1934" s="103"/>
      <c r="O1934" s="103"/>
      <c r="P1934" s="103"/>
      <c r="Q1934" s="127"/>
      <c r="R1934" s="103"/>
      <c r="S1934" s="127"/>
      <c r="T1934" s="127"/>
      <c r="U1934" s="127"/>
      <c r="V1934" s="127"/>
      <c r="W1934" s="103"/>
      <c r="Y1934" s="103"/>
      <c r="AF1934" s="103"/>
    </row>
    <row r="1935" spans="4:32" x14ac:dyDescent="0.3">
      <c r="D1935" s="31"/>
      <c r="E1935" s="103"/>
      <c r="F1935" s="103"/>
      <c r="M1935" s="103"/>
      <c r="O1935" s="103"/>
      <c r="P1935" s="103"/>
      <c r="Q1935" s="127"/>
      <c r="R1935" s="103"/>
      <c r="S1935" s="127"/>
      <c r="T1935" s="127"/>
      <c r="U1935" s="127"/>
      <c r="V1935" s="127"/>
      <c r="W1935" s="103"/>
      <c r="Y1935" s="103"/>
      <c r="AF1935" s="103"/>
    </row>
    <row r="1936" spans="4:32" x14ac:dyDescent="0.3">
      <c r="D1936" s="31"/>
      <c r="E1936" s="103"/>
      <c r="F1936" s="103"/>
      <c r="M1936" s="103"/>
      <c r="O1936" s="103"/>
      <c r="P1936" s="103"/>
      <c r="Q1936" s="127"/>
      <c r="R1936" s="103"/>
      <c r="S1936" s="127"/>
      <c r="T1936" s="127"/>
      <c r="U1936" s="127"/>
      <c r="V1936" s="127"/>
      <c r="W1936" s="103"/>
      <c r="Y1936" s="103"/>
      <c r="AF1936" s="103"/>
    </row>
    <row r="1937" spans="4:32" x14ac:dyDescent="0.3">
      <c r="D1937" s="31"/>
      <c r="E1937" s="103"/>
      <c r="F1937" s="103"/>
      <c r="M1937" s="103"/>
      <c r="O1937" s="103"/>
      <c r="P1937" s="103"/>
      <c r="Q1937" s="127"/>
      <c r="R1937" s="103"/>
      <c r="S1937" s="127"/>
      <c r="T1937" s="127"/>
      <c r="U1937" s="127"/>
      <c r="V1937" s="127"/>
      <c r="W1937" s="103"/>
      <c r="Y1937" s="103"/>
      <c r="AF1937" s="103"/>
    </row>
    <row r="1938" spans="4:32" x14ac:dyDescent="0.3">
      <c r="D1938" s="31"/>
      <c r="E1938" s="103"/>
      <c r="F1938" s="103"/>
      <c r="M1938" s="103"/>
      <c r="O1938" s="103"/>
      <c r="P1938" s="103"/>
      <c r="Q1938" s="127"/>
      <c r="R1938" s="103"/>
      <c r="S1938" s="127"/>
      <c r="T1938" s="127"/>
      <c r="U1938" s="127"/>
      <c r="V1938" s="127"/>
      <c r="W1938" s="103"/>
      <c r="Y1938" s="103"/>
      <c r="AF1938" s="103"/>
    </row>
    <row r="1939" spans="4:32" x14ac:dyDescent="0.3">
      <c r="D1939" s="31"/>
      <c r="E1939" s="103"/>
      <c r="F1939" s="103"/>
      <c r="M1939" s="103"/>
      <c r="O1939" s="103"/>
      <c r="P1939" s="103"/>
      <c r="Q1939" s="127"/>
      <c r="R1939" s="103"/>
      <c r="S1939" s="127"/>
      <c r="T1939" s="127"/>
      <c r="U1939" s="127"/>
      <c r="V1939" s="127"/>
      <c r="W1939" s="103"/>
      <c r="Y1939" s="103"/>
      <c r="AF1939" s="103"/>
    </row>
    <row r="1940" spans="4:32" x14ac:dyDescent="0.3">
      <c r="D1940" s="31"/>
      <c r="E1940" s="103"/>
      <c r="F1940" s="103"/>
      <c r="M1940" s="103"/>
      <c r="O1940" s="103"/>
      <c r="P1940" s="103"/>
      <c r="Q1940" s="127"/>
      <c r="R1940" s="103"/>
      <c r="S1940" s="127"/>
      <c r="T1940" s="127"/>
      <c r="U1940" s="127"/>
      <c r="V1940" s="127"/>
      <c r="W1940" s="103"/>
      <c r="Y1940" s="103"/>
      <c r="AF1940" s="103"/>
    </row>
    <row r="1941" spans="4:32" x14ac:dyDescent="0.3">
      <c r="D1941" s="31"/>
      <c r="E1941" s="103"/>
      <c r="F1941" s="103"/>
      <c r="M1941" s="103"/>
      <c r="O1941" s="103"/>
      <c r="P1941" s="103"/>
      <c r="Q1941" s="127"/>
      <c r="R1941" s="103"/>
      <c r="S1941" s="127"/>
      <c r="T1941" s="127"/>
      <c r="U1941" s="127"/>
      <c r="V1941" s="127"/>
      <c r="W1941" s="103"/>
      <c r="Y1941" s="103"/>
      <c r="AF1941" s="103"/>
    </row>
    <row r="1942" spans="4:32" x14ac:dyDescent="0.3">
      <c r="D1942" s="31"/>
      <c r="E1942" s="103"/>
      <c r="F1942" s="103"/>
      <c r="M1942" s="103"/>
      <c r="O1942" s="103"/>
      <c r="P1942" s="103"/>
      <c r="Q1942" s="127"/>
      <c r="R1942" s="103"/>
      <c r="S1942" s="127"/>
      <c r="T1942" s="127"/>
      <c r="U1942" s="127"/>
      <c r="V1942" s="127"/>
      <c r="W1942" s="103"/>
      <c r="Y1942" s="103"/>
      <c r="AF1942" s="103"/>
    </row>
    <row r="1943" spans="4:32" x14ac:dyDescent="0.3">
      <c r="D1943" s="31"/>
      <c r="E1943" s="103"/>
      <c r="F1943" s="103"/>
      <c r="M1943" s="103"/>
      <c r="O1943" s="103"/>
      <c r="P1943" s="103"/>
      <c r="Q1943" s="127"/>
      <c r="R1943" s="103"/>
      <c r="S1943" s="127"/>
      <c r="T1943" s="127"/>
      <c r="U1943" s="127"/>
      <c r="V1943" s="127"/>
      <c r="W1943" s="103"/>
      <c r="Y1943" s="103"/>
      <c r="AF1943" s="103"/>
    </row>
    <row r="1944" spans="4:32" x14ac:dyDescent="0.3">
      <c r="D1944" s="31"/>
      <c r="E1944" s="103"/>
      <c r="F1944" s="103"/>
      <c r="M1944" s="103"/>
      <c r="O1944" s="103"/>
      <c r="P1944" s="103"/>
      <c r="Q1944" s="127"/>
      <c r="R1944" s="103"/>
      <c r="S1944" s="127"/>
      <c r="T1944" s="127"/>
      <c r="U1944" s="127"/>
      <c r="V1944" s="127"/>
      <c r="W1944" s="103"/>
      <c r="Y1944" s="103"/>
      <c r="AF1944" s="103"/>
    </row>
    <row r="1945" spans="4:32" x14ac:dyDescent="0.3">
      <c r="D1945" s="31"/>
      <c r="E1945" s="103"/>
      <c r="F1945" s="103"/>
      <c r="M1945" s="103"/>
      <c r="O1945" s="103"/>
      <c r="P1945" s="103"/>
      <c r="Q1945" s="127"/>
      <c r="R1945" s="103"/>
      <c r="S1945" s="127"/>
      <c r="T1945" s="127"/>
      <c r="U1945" s="127"/>
      <c r="V1945" s="127"/>
      <c r="W1945" s="103"/>
      <c r="Y1945" s="103"/>
      <c r="AF1945" s="103"/>
    </row>
    <row r="1946" spans="4:32" x14ac:dyDescent="0.3">
      <c r="D1946" s="31"/>
      <c r="E1946" s="103"/>
      <c r="F1946" s="103"/>
      <c r="M1946" s="103"/>
      <c r="O1946" s="103"/>
      <c r="P1946" s="103"/>
      <c r="Q1946" s="127"/>
      <c r="R1946" s="103"/>
      <c r="S1946" s="127"/>
      <c r="T1946" s="127"/>
      <c r="U1946" s="127"/>
      <c r="V1946" s="127"/>
      <c r="W1946" s="103"/>
      <c r="Y1946" s="103"/>
      <c r="AF1946" s="103"/>
    </row>
    <row r="1947" spans="4:32" x14ac:dyDescent="0.3">
      <c r="D1947" s="31"/>
      <c r="E1947" s="103"/>
      <c r="F1947" s="103"/>
      <c r="M1947" s="103"/>
      <c r="O1947" s="103"/>
      <c r="P1947" s="103"/>
      <c r="Q1947" s="127"/>
      <c r="R1947" s="103"/>
      <c r="S1947" s="127"/>
      <c r="T1947" s="127"/>
      <c r="U1947" s="127"/>
      <c r="V1947" s="127"/>
      <c r="W1947" s="103"/>
      <c r="Y1947" s="103"/>
      <c r="AF1947" s="103"/>
    </row>
    <row r="1948" spans="4:32" x14ac:dyDescent="0.3">
      <c r="D1948" s="31"/>
      <c r="E1948" s="103"/>
      <c r="F1948" s="103"/>
      <c r="M1948" s="103"/>
      <c r="O1948" s="103"/>
      <c r="P1948" s="103"/>
      <c r="Q1948" s="127"/>
      <c r="R1948" s="103"/>
      <c r="S1948" s="127"/>
      <c r="T1948" s="127"/>
      <c r="U1948" s="127"/>
      <c r="V1948" s="127"/>
      <c r="W1948" s="103"/>
      <c r="Y1948" s="103"/>
      <c r="AF1948" s="103"/>
    </row>
    <row r="1949" spans="4:32" x14ac:dyDescent="0.3">
      <c r="D1949" s="31"/>
      <c r="E1949" s="103"/>
      <c r="F1949" s="103"/>
      <c r="M1949" s="103"/>
      <c r="O1949" s="103"/>
      <c r="P1949" s="103"/>
      <c r="Q1949" s="127"/>
      <c r="R1949" s="103"/>
      <c r="S1949" s="127"/>
      <c r="T1949" s="127"/>
      <c r="U1949" s="127"/>
      <c r="V1949" s="127"/>
      <c r="W1949" s="103"/>
      <c r="Y1949" s="103"/>
      <c r="AF1949" s="103"/>
    </row>
    <row r="1950" spans="4:32" x14ac:dyDescent="0.3">
      <c r="D1950" s="31"/>
      <c r="E1950" s="103"/>
      <c r="F1950" s="103"/>
      <c r="M1950" s="103"/>
      <c r="O1950" s="103"/>
      <c r="P1950" s="103"/>
      <c r="Q1950" s="127"/>
      <c r="R1950" s="103"/>
      <c r="S1950" s="127"/>
      <c r="T1950" s="127"/>
      <c r="U1950" s="127"/>
      <c r="V1950" s="127"/>
      <c r="W1950" s="103"/>
      <c r="Y1950" s="103"/>
      <c r="AF1950" s="103"/>
    </row>
    <row r="1951" spans="4:32" x14ac:dyDescent="0.3">
      <c r="D1951" s="31"/>
      <c r="E1951" s="103"/>
      <c r="F1951" s="103"/>
      <c r="M1951" s="103"/>
      <c r="O1951" s="103"/>
      <c r="P1951" s="103"/>
      <c r="Q1951" s="127"/>
      <c r="R1951" s="103"/>
      <c r="S1951" s="127"/>
      <c r="T1951" s="127"/>
      <c r="U1951" s="127"/>
      <c r="V1951" s="127"/>
      <c r="W1951" s="103"/>
      <c r="Y1951" s="103"/>
      <c r="AF1951" s="103"/>
    </row>
    <row r="1952" spans="4:32" x14ac:dyDescent="0.3">
      <c r="D1952" s="31"/>
      <c r="E1952" s="103"/>
      <c r="F1952" s="103"/>
      <c r="M1952" s="103"/>
      <c r="O1952" s="103"/>
      <c r="P1952" s="103"/>
      <c r="Q1952" s="127"/>
      <c r="R1952" s="103"/>
      <c r="S1952" s="127"/>
      <c r="T1952" s="127"/>
      <c r="U1952" s="127"/>
      <c r="V1952" s="127"/>
      <c r="W1952" s="103"/>
      <c r="Y1952" s="103"/>
      <c r="AF1952" s="103"/>
    </row>
    <row r="1953" spans="4:32" x14ac:dyDescent="0.3">
      <c r="D1953" s="31"/>
      <c r="E1953" s="103"/>
      <c r="F1953" s="103"/>
      <c r="M1953" s="103"/>
      <c r="O1953" s="103"/>
      <c r="P1953" s="103"/>
      <c r="Q1953" s="127"/>
      <c r="R1953" s="103"/>
      <c r="S1953" s="127"/>
      <c r="T1953" s="127"/>
      <c r="U1953" s="127"/>
      <c r="V1953" s="127"/>
      <c r="W1953" s="103"/>
      <c r="Y1953" s="103"/>
      <c r="AF1953" s="103"/>
    </row>
    <row r="1954" spans="4:32" x14ac:dyDescent="0.3">
      <c r="D1954" s="31"/>
      <c r="E1954" s="103"/>
      <c r="F1954" s="103"/>
      <c r="M1954" s="103"/>
      <c r="O1954" s="103"/>
      <c r="P1954" s="103"/>
      <c r="Q1954" s="127"/>
      <c r="R1954" s="103"/>
      <c r="S1954" s="127"/>
      <c r="T1954" s="127"/>
      <c r="U1954" s="127"/>
      <c r="V1954" s="127"/>
      <c r="W1954" s="103"/>
      <c r="Y1954" s="103"/>
      <c r="AF1954" s="103"/>
    </row>
    <row r="1955" spans="4:32" x14ac:dyDescent="0.3">
      <c r="D1955" s="31"/>
      <c r="E1955" s="103"/>
      <c r="F1955" s="103"/>
      <c r="M1955" s="103"/>
      <c r="O1955" s="103"/>
      <c r="P1955" s="103"/>
      <c r="Q1955" s="127"/>
      <c r="R1955" s="103"/>
      <c r="S1955" s="127"/>
      <c r="T1955" s="127"/>
      <c r="U1955" s="127"/>
      <c r="V1955" s="127"/>
      <c r="W1955" s="103"/>
      <c r="Y1955" s="103"/>
      <c r="AF1955" s="103"/>
    </row>
    <row r="1956" spans="4:32" x14ac:dyDescent="0.3">
      <c r="D1956" s="31"/>
      <c r="E1956" s="103"/>
      <c r="F1956" s="103"/>
      <c r="M1956" s="103"/>
      <c r="O1956" s="103"/>
      <c r="P1956" s="103"/>
      <c r="Q1956" s="127"/>
      <c r="R1956" s="103"/>
      <c r="S1956" s="127"/>
      <c r="T1956" s="127"/>
      <c r="U1956" s="127"/>
      <c r="V1956" s="127"/>
      <c r="W1956" s="103"/>
      <c r="Y1956" s="103"/>
      <c r="AF1956" s="103"/>
    </row>
    <row r="1957" spans="4:32" x14ac:dyDescent="0.3">
      <c r="D1957" s="31"/>
      <c r="E1957" s="103"/>
      <c r="F1957" s="103"/>
      <c r="M1957" s="103"/>
      <c r="O1957" s="103"/>
      <c r="P1957" s="103"/>
      <c r="Q1957" s="127"/>
      <c r="R1957" s="103"/>
      <c r="S1957" s="127"/>
      <c r="T1957" s="127"/>
      <c r="U1957" s="127"/>
      <c r="V1957" s="127"/>
      <c r="W1957" s="103"/>
      <c r="Y1957" s="103"/>
      <c r="AF1957" s="103"/>
    </row>
    <row r="1958" spans="4:32" x14ac:dyDescent="0.3">
      <c r="D1958" s="31"/>
      <c r="E1958" s="103"/>
      <c r="F1958" s="103"/>
      <c r="M1958" s="103"/>
      <c r="O1958" s="103"/>
      <c r="P1958" s="103"/>
      <c r="Q1958" s="127"/>
      <c r="R1958" s="103"/>
      <c r="S1958" s="127"/>
      <c r="T1958" s="127"/>
      <c r="U1958" s="127"/>
      <c r="V1958" s="127"/>
      <c r="W1958" s="103"/>
      <c r="Y1958" s="103"/>
      <c r="AF1958" s="103"/>
    </row>
    <row r="1959" spans="4:32" x14ac:dyDescent="0.3">
      <c r="D1959" s="31"/>
      <c r="E1959" s="103"/>
      <c r="F1959" s="103"/>
      <c r="M1959" s="103"/>
      <c r="O1959" s="103"/>
      <c r="P1959" s="103"/>
      <c r="Q1959" s="127"/>
      <c r="R1959" s="103"/>
      <c r="S1959" s="127"/>
      <c r="T1959" s="127"/>
      <c r="U1959" s="127"/>
      <c r="V1959" s="127"/>
      <c r="W1959" s="103"/>
      <c r="Y1959" s="103"/>
      <c r="AF1959" s="103"/>
    </row>
    <row r="1960" spans="4:32" x14ac:dyDescent="0.3">
      <c r="D1960" s="31"/>
      <c r="E1960" s="103"/>
      <c r="F1960" s="103"/>
      <c r="M1960" s="103"/>
      <c r="O1960" s="103"/>
      <c r="P1960" s="103"/>
      <c r="Q1960" s="127"/>
      <c r="R1960" s="103"/>
      <c r="S1960" s="127"/>
      <c r="T1960" s="127"/>
      <c r="U1960" s="127"/>
      <c r="V1960" s="127"/>
      <c r="W1960" s="103"/>
      <c r="Y1960" s="103"/>
      <c r="AF1960" s="103"/>
    </row>
    <row r="1961" spans="4:32" x14ac:dyDescent="0.3">
      <c r="D1961" s="31"/>
      <c r="E1961" s="103"/>
      <c r="F1961" s="103"/>
      <c r="M1961" s="103"/>
      <c r="O1961" s="103"/>
      <c r="P1961" s="103"/>
      <c r="Q1961" s="127"/>
      <c r="R1961" s="103"/>
      <c r="S1961" s="127"/>
      <c r="T1961" s="127"/>
      <c r="U1961" s="127"/>
      <c r="V1961" s="127"/>
      <c r="W1961" s="103"/>
      <c r="Y1961" s="103"/>
      <c r="AF1961" s="103"/>
    </row>
    <row r="1962" spans="4:32" x14ac:dyDescent="0.3">
      <c r="D1962" s="31"/>
      <c r="E1962" s="103"/>
      <c r="F1962" s="103"/>
      <c r="M1962" s="103"/>
      <c r="O1962" s="103"/>
      <c r="P1962" s="103"/>
      <c r="Q1962" s="127"/>
      <c r="R1962" s="103"/>
      <c r="S1962" s="127"/>
      <c r="T1962" s="127"/>
      <c r="U1962" s="127"/>
      <c r="V1962" s="127"/>
      <c r="W1962" s="103"/>
      <c r="Y1962" s="103"/>
      <c r="AF1962" s="103"/>
    </row>
    <row r="1963" spans="4:32" x14ac:dyDescent="0.3">
      <c r="D1963" s="31"/>
      <c r="E1963" s="103"/>
      <c r="F1963" s="103"/>
      <c r="M1963" s="103"/>
      <c r="O1963" s="103"/>
      <c r="P1963" s="103"/>
      <c r="Q1963" s="127"/>
      <c r="R1963" s="103"/>
      <c r="S1963" s="127"/>
      <c r="T1963" s="127"/>
      <c r="U1963" s="127"/>
      <c r="V1963" s="127"/>
      <c r="W1963" s="103"/>
      <c r="Y1963" s="103"/>
      <c r="AF1963" s="103"/>
    </row>
    <row r="1964" spans="4:32" x14ac:dyDescent="0.3">
      <c r="D1964" s="31"/>
      <c r="E1964" s="103"/>
      <c r="F1964" s="103"/>
      <c r="M1964" s="103"/>
      <c r="O1964" s="103"/>
      <c r="P1964" s="103"/>
      <c r="Q1964" s="127"/>
      <c r="R1964" s="103"/>
      <c r="S1964" s="127"/>
      <c r="T1964" s="127"/>
      <c r="U1964" s="127"/>
      <c r="V1964" s="127"/>
      <c r="W1964" s="103"/>
      <c r="Y1964" s="103"/>
      <c r="AF1964" s="103"/>
    </row>
    <row r="1965" spans="4:32" x14ac:dyDescent="0.3">
      <c r="D1965" s="31"/>
      <c r="E1965" s="103"/>
      <c r="F1965" s="103"/>
      <c r="M1965" s="103"/>
      <c r="O1965" s="103"/>
      <c r="P1965" s="103"/>
      <c r="Q1965" s="127"/>
      <c r="R1965" s="103"/>
      <c r="S1965" s="127"/>
      <c r="T1965" s="127"/>
      <c r="U1965" s="127"/>
      <c r="V1965" s="127"/>
      <c r="W1965" s="103"/>
      <c r="Y1965" s="103"/>
      <c r="AF1965" s="103"/>
    </row>
    <row r="1966" spans="4:32" x14ac:dyDescent="0.3">
      <c r="D1966" s="31"/>
      <c r="E1966" s="103"/>
      <c r="F1966" s="103"/>
      <c r="M1966" s="103"/>
      <c r="O1966" s="103"/>
      <c r="P1966" s="103"/>
      <c r="Q1966" s="127"/>
      <c r="R1966" s="103"/>
      <c r="S1966" s="127"/>
      <c r="T1966" s="127"/>
      <c r="U1966" s="127"/>
      <c r="V1966" s="127"/>
      <c r="W1966" s="103"/>
      <c r="Y1966" s="103"/>
      <c r="AF1966" s="103"/>
    </row>
    <row r="1967" spans="4:32" x14ac:dyDescent="0.3">
      <c r="D1967" s="31"/>
      <c r="E1967" s="103"/>
      <c r="F1967" s="103"/>
      <c r="M1967" s="103"/>
      <c r="O1967" s="103"/>
      <c r="P1967" s="103"/>
      <c r="Q1967" s="127"/>
      <c r="R1967" s="103"/>
      <c r="S1967" s="127"/>
      <c r="T1967" s="127"/>
      <c r="U1967" s="127"/>
      <c r="V1967" s="127"/>
      <c r="W1967" s="103"/>
      <c r="Y1967" s="103"/>
      <c r="AF1967" s="103"/>
    </row>
    <row r="1968" spans="4:32" x14ac:dyDescent="0.3">
      <c r="D1968" s="31"/>
      <c r="E1968" s="103"/>
      <c r="F1968" s="103"/>
      <c r="M1968" s="103"/>
      <c r="O1968" s="103"/>
      <c r="P1968" s="103"/>
      <c r="Q1968" s="127"/>
      <c r="R1968" s="103"/>
      <c r="S1968" s="127"/>
      <c r="T1968" s="127"/>
      <c r="U1968" s="127"/>
      <c r="V1968" s="127"/>
      <c r="W1968" s="103"/>
      <c r="Y1968" s="103"/>
      <c r="AF1968" s="103"/>
    </row>
    <row r="1969" spans="4:32" x14ac:dyDescent="0.3">
      <c r="D1969" s="31"/>
      <c r="E1969" s="103"/>
      <c r="F1969" s="103"/>
      <c r="M1969" s="103"/>
      <c r="O1969" s="103"/>
      <c r="P1969" s="103"/>
      <c r="Q1969" s="127"/>
      <c r="R1969" s="103"/>
      <c r="S1969" s="127"/>
      <c r="T1969" s="127"/>
      <c r="U1969" s="127"/>
      <c r="V1969" s="127"/>
      <c r="W1969" s="103"/>
      <c r="Y1969" s="103"/>
      <c r="AF1969" s="103"/>
    </row>
    <row r="1970" spans="4:32" x14ac:dyDescent="0.3">
      <c r="D1970" s="31"/>
      <c r="E1970" s="103"/>
      <c r="F1970" s="103"/>
      <c r="M1970" s="103"/>
      <c r="O1970" s="103"/>
      <c r="P1970" s="103"/>
      <c r="Q1970" s="127"/>
      <c r="R1970" s="103"/>
      <c r="S1970" s="127"/>
      <c r="T1970" s="127"/>
      <c r="U1970" s="127"/>
      <c r="V1970" s="127"/>
      <c r="W1970" s="103"/>
      <c r="Y1970" s="103"/>
      <c r="AF1970" s="103"/>
    </row>
    <row r="1971" spans="4:32" x14ac:dyDescent="0.3">
      <c r="D1971" s="31"/>
      <c r="E1971" s="103"/>
      <c r="F1971" s="103"/>
      <c r="M1971" s="103"/>
      <c r="O1971" s="103"/>
      <c r="P1971" s="103"/>
      <c r="Q1971" s="127"/>
      <c r="R1971" s="103"/>
      <c r="S1971" s="127"/>
      <c r="T1971" s="127"/>
      <c r="U1971" s="127"/>
      <c r="V1971" s="127"/>
      <c r="W1971" s="103"/>
      <c r="Y1971" s="103"/>
      <c r="AF1971" s="103"/>
    </row>
    <row r="1972" spans="4:32" x14ac:dyDescent="0.3">
      <c r="D1972" s="31"/>
      <c r="E1972" s="103"/>
      <c r="F1972" s="103"/>
      <c r="M1972" s="103"/>
      <c r="O1972" s="103"/>
      <c r="P1972" s="103"/>
      <c r="Q1972" s="127"/>
      <c r="R1972" s="103"/>
      <c r="S1972" s="127"/>
      <c r="T1972" s="127"/>
      <c r="U1972" s="127"/>
      <c r="V1972" s="127"/>
      <c r="W1972" s="103"/>
      <c r="Y1972" s="103"/>
      <c r="AF1972" s="103"/>
    </row>
    <row r="1973" spans="4:32" x14ac:dyDescent="0.3">
      <c r="D1973" s="31"/>
      <c r="E1973" s="103"/>
      <c r="F1973" s="103"/>
      <c r="M1973" s="103"/>
      <c r="O1973" s="103"/>
      <c r="P1973" s="103"/>
      <c r="Q1973" s="127"/>
      <c r="R1973" s="103"/>
      <c r="S1973" s="127"/>
      <c r="T1973" s="127"/>
      <c r="U1973" s="127"/>
      <c r="V1973" s="127"/>
      <c r="W1973" s="103"/>
      <c r="Y1973" s="103"/>
      <c r="AF1973" s="103"/>
    </row>
    <row r="1974" spans="4:32" x14ac:dyDescent="0.3">
      <c r="D1974" s="31"/>
      <c r="E1974" s="103"/>
      <c r="F1974" s="103"/>
      <c r="M1974" s="103"/>
      <c r="O1974" s="103"/>
      <c r="P1974" s="103"/>
      <c r="Q1974" s="127"/>
      <c r="R1974" s="103"/>
      <c r="S1974" s="127"/>
      <c r="T1974" s="127"/>
      <c r="U1974" s="127"/>
      <c r="V1974" s="127"/>
      <c r="W1974" s="103"/>
      <c r="Y1974" s="103"/>
      <c r="AF1974" s="103"/>
    </row>
    <row r="1975" spans="4:32" x14ac:dyDescent="0.3">
      <c r="D1975" s="31"/>
      <c r="E1975" s="103"/>
      <c r="F1975" s="103"/>
      <c r="M1975" s="103"/>
      <c r="O1975" s="103"/>
      <c r="P1975" s="103"/>
      <c r="Q1975" s="127"/>
      <c r="R1975" s="103"/>
      <c r="S1975" s="127"/>
      <c r="T1975" s="127"/>
      <c r="U1975" s="127"/>
      <c r="V1975" s="127"/>
      <c r="W1975" s="103"/>
      <c r="Y1975" s="103"/>
      <c r="AF1975" s="103"/>
    </row>
    <row r="1976" spans="4:32" x14ac:dyDescent="0.3">
      <c r="D1976" s="31"/>
      <c r="E1976" s="103"/>
      <c r="F1976" s="103"/>
      <c r="M1976" s="103"/>
      <c r="O1976" s="103"/>
      <c r="P1976" s="103"/>
      <c r="Q1976" s="127"/>
      <c r="R1976" s="103"/>
      <c r="S1976" s="127"/>
      <c r="T1976" s="127"/>
      <c r="U1976" s="127"/>
      <c r="V1976" s="127"/>
      <c r="W1976" s="103"/>
      <c r="Y1976" s="103"/>
      <c r="AF1976" s="103"/>
    </row>
    <row r="1977" spans="4:32" x14ac:dyDescent="0.3">
      <c r="D1977" s="31"/>
      <c r="E1977" s="103"/>
      <c r="F1977" s="103"/>
      <c r="M1977" s="103"/>
      <c r="O1977" s="103"/>
      <c r="P1977" s="103"/>
      <c r="Q1977" s="127"/>
      <c r="R1977" s="103"/>
      <c r="S1977" s="127"/>
      <c r="T1977" s="127"/>
      <c r="U1977" s="127"/>
      <c r="V1977" s="127"/>
      <c r="W1977" s="103"/>
      <c r="Y1977" s="103"/>
      <c r="AF1977" s="103"/>
    </row>
    <row r="1978" spans="4:32" x14ac:dyDescent="0.3">
      <c r="D1978" s="31"/>
      <c r="E1978" s="103"/>
      <c r="F1978" s="103"/>
      <c r="M1978" s="103"/>
      <c r="O1978" s="103"/>
      <c r="P1978" s="103"/>
      <c r="Q1978" s="127"/>
      <c r="R1978" s="103"/>
      <c r="S1978" s="127"/>
      <c r="T1978" s="127"/>
      <c r="U1978" s="127"/>
      <c r="V1978" s="127"/>
      <c r="W1978" s="103"/>
      <c r="Y1978" s="103"/>
      <c r="AF1978" s="103"/>
    </row>
    <row r="1979" spans="4:32" x14ac:dyDescent="0.3">
      <c r="D1979" s="31"/>
      <c r="E1979" s="103"/>
      <c r="F1979" s="103"/>
      <c r="M1979" s="103"/>
      <c r="O1979" s="103"/>
      <c r="P1979" s="103"/>
      <c r="Q1979" s="127"/>
      <c r="R1979" s="103"/>
      <c r="S1979" s="127"/>
      <c r="T1979" s="127"/>
      <c r="U1979" s="127"/>
      <c r="V1979" s="127"/>
      <c r="W1979" s="103"/>
      <c r="Y1979" s="103"/>
      <c r="AF1979" s="103"/>
    </row>
    <row r="1980" spans="4:32" x14ac:dyDescent="0.3">
      <c r="D1980" s="31"/>
      <c r="E1980" s="103"/>
      <c r="F1980" s="103"/>
      <c r="M1980" s="103"/>
      <c r="O1980" s="103"/>
      <c r="P1980" s="103"/>
      <c r="Q1980" s="127"/>
      <c r="R1980" s="103"/>
      <c r="S1980" s="127"/>
      <c r="T1980" s="127"/>
      <c r="U1980" s="127"/>
      <c r="V1980" s="127"/>
      <c r="W1980" s="103"/>
      <c r="Y1980" s="103"/>
      <c r="AF1980" s="103"/>
    </row>
    <row r="1981" spans="4:32" x14ac:dyDescent="0.3">
      <c r="D1981" s="31"/>
      <c r="E1981" s="103"/>
      <c r="F1981" s="103"/>
      <c r="M1981" s="103"/>
      <c r="O1981" s="103"/>
      <c r="P1981" s="103"/>
      <c r="Q1981" s="127"/>
      <c r="R1981" s="103"/>
      <c r="S1981" s="127"/>
      <c r="T1981" s="127"/>
      <c r="U1981" s="127"/>
      <c r="V1981" s="127"/>
      <c r="W1981" s="103"/>
      <c r="Y1981" s="103"/>
      <c r="AF1981" s="103"/>
    </row>
    <row r="1982" spans="4:32" x14ac:dyDescent="0.3">
      <c r="D1982" s="31"/>
      <c r="E1982" s="103"/>
      <c r="F1982" s="103"/>
      <c r="M1982" s="103"/>
      <c r="O1982" s="103"/>
      <c r="P1982" s="103"/>
      <c r="Q1982" s="127"/>
      <c r="R1982" s="103"/>
      <c r="S1982" s="127"/>
      <c r="T1982" s="127"/>
      <c r="U1982" s="127"/>
      <c r="V1982" s="127"/>
      <c r="W1982" s="103"/>
      <c r="Y1982" s="103"/>
      <c r="AF1982" s="103"/>
    </row>
    <row r="1983" spans="4:32" x14ac:dyDescent="0.3">
      <c r="D1983" s="31"/>
      <c r="E1983" s="103"/>
      <c r="F1983" s="103"/>
      <c r="M1983" s="103"/>
      <c r="O1983" s="103"/>
      <c r="P1983" s="103"/>
      <c r="Q1983" s="127"/>
      <c r="R1983" s="103"/>
      <c r="S1983" s="127"/>
      <c r="T1983" s="127"/>
      <c r="U1983" s="127"/>
      <c r="V1983" s="127"/>
      <c r="W1983" s="103"/>
      <c r="Y1983" s="103"/>
      <c r="AF1983" s="103"/>
    </row>
    <row r="1984" spans="4:32" x14ac:dyDescent="0.3">
      <c r="D1984" s="31"/>
      <c r="E1984" s="103"/>
      <c r="F1984" s="103"/>
      <c r="M1984" s="103"/>
      <c r="O1984" s="103"/>
      <c r="P1984" s="103"/>
      <c r="Q1984" s="127"/>
      <c r="R1984" s="103"/>
      <c r="S1984" s="127"/>
      <c r="T1984" s="127"/>
      <c r="U1984" s="127"/>
      <c r="V1984" s="127"/>
      <c r="W1984" s="103"/>
      <c r="Y1984" s="103"/>
      <c r="AF1984" s="103"/>
    </row>
    <row r="1985" spans="4:32" x14ac:dyDescent="0.3">
      <c r="D1985" s="31"/>
      <c r="E1985" s="103"/>
      <c r="F1985" s="103"/>
      <c r="M1985" s="103"/>
      <c r="O1985" s="103"/>
      <c r="P1985" s="103"/>
      <c r="Q1985" s="127"/>
      <c r="R1985" s="103"/>
      <c r="S1985" s="127"/>
      <c r="T1985" s="127"/>
      <c r="U1985" s="127"/>
      <c r="V1985" s="127"/>
      <c r="W1985" s="103"/>
      <c r="Y1985" s="103"/>
      <c r="AF1985" s="103"/>
    </row>
    <row r="1986" spans="4:32" x14ac:dyDescent="0.3">
      <c r="D1986" s="31"/>
      <c r="E1986" s="103"/>
      <c r="F1986" s="103"/>
      <c r="M1986" s="103"/>
      <c r="O1986" s="103"/>
      <c r="P1986" s="103"/>
      <c r="Q1986" s="127"/>
      <c r="R1986" s="103"/>
      <c r="S1986" s="127"/>
      <c r="T1986" s="127"/>
      <c r="U1986" s="127"/>
      <c r="V1986" s="127"/>
      <c r="W1986" s="103"/>
      <c r="Y1986" s="103"/>
      <c r="AF1986" s="103"/>
    </row>
    <row r="1987" spans="4:32" x14ac:dyDescent="0.3">
      <c r="D1987" s="31"/>
      <c r="E1987" s="103"/>
      <c r="F1987" s="103"/>
      <c r="M1987" s="103"/>
      <c r="O1987" s="103"/>
      <c r="P1987" s="103"/>
      <c r="Q1987" s="127"/>
      <c r="R1987" s="103"/>
      <c r="S1987" s="127"/>
      <c r="T1987" s="127"/>
      <c r="U1987" s="127"/>
      <c r="V1987" s="127"/>
      <c r="W1987" s="103"/>
      <c r="Y1987" s="103"/>
      <c r="AF1987" s="103"/>
    </row>
    <row r="1988" spans="4:32" x14ac:dyDescent="0.3">
      <c r="D1988" s="31"/>
      <c r="E1988" s="103"/>
      <c r="F1988" s="103"/>
      <c r="M1988" s="103"/>
      <c r="O1988" s="103"/>
      <c r="P1988" s="103"/>
      <c r="Q1988" s="127"/>
      <c r="R1988" s="103"/>
      <c r="S1988" s="127"/>
      <c r="T1988" s="127"/>
      <c r="U1988" s="127"/>
      <c r="V1988" s="127"/>
      <c r="W1988" s="103"/>
      <c r="Y1988" s="103"/>
      <c r="AF1988" s="103"/>
    </row>
    <row r="1989" spans="4:32" x14ac:dyDescent="0.3">
      <c r="D1989" s="31"/>
      <c r="E1989" s="103"/>
      <c r="F1989" s="103"/>
      <c r="M1989" s="103"/>
      <c r="O1989" s="103"/>
      <c r="P1989" s="103"/>
      <c r="Q1989" s="127"/>
      <c r="R1989" s="103"/>
      <c r="S1989" s="127"/>
      <c r="T1989" s="127"/>
      <c r="U1989" s="127"/>
      <c r="V1989" s="127"/>
      <c r="W1989" s="103"/>
      <c r="Y1989" s="103"/>
      <c r="AF1989" s="103"/>
    </row>
    <row r="1990" spans="4:32" x14ac:dyDescent="0.3">
      <c r="D1990" s="31"/>
      <c r="E1990" s="103"/>
      <c r="F1990" s="103"/>
      <c r="M1990" s="103"/>
      <c r="O1990" s="103"/>
      <c r="P1990" s="103"/>
      <c r="Q1990" s="127"/>
      <c r="R1990" s="103"/>
      <c r="S1990" s="127"/>
      <c r="T1990" s="127"/>
      <c r="U1990" s="127"/>
      <c r="V1990" s="127"/>
      <c r="W1990" s="103"/>
      <c r="Y1990" s="103"/>
      <c r="AF1990" s="103"/>
    </row>
    <row r="1991" spans="4:32" x14ac:dyDescent="0.3">
      <c r="D1991" s="31"/>
      <c r="E1991" s="103"/>
      <c r="F1991" s="103"/>
      <c r="M1991" s="103"/>
      <c r="O1991" s="103"/>
      <c r="P1991" s="103"/>
      <c r="Q1991" s="127"/>
      <c r="R1991" s="103"/>
      <c r="S1991" s="127"/>
      <c r="T1991" s="127"/>
      <c r="U1991" s="127"/>
      <c r="V1991" s="127"/>
      <c r="W1991" s="103"/>
      <c r="Y1991" s="103"/>
      <c r="AF1991" s="103"/>
    </row>
    <row r="1992" spans="4:32" x14ac:dyDescent="0.3">
      <c r="D1992" s="31"/>
      <c r="E1992" s="103"/>
      <c r="F1992" s="103"/>
      <c r="M1992" s="103"/>
      <c r="O1992" s="103"/>
      <c r="P1992" s="103"/>
      <c r="Q1992" s="127"/>
      <c r="R1992" s="103"/>
      <c r="S1992" s="127"/>
      <c r="T1992" s="127"/>
      <c r="U1992" s="127"/>
      <c r="V1992" s="127"/>
      <c r="W1992" s="103"/>
      <c r="Y1992" s="103"/>
      <c r="AF1992" s="103"/>
    </row>
    <row r="1993" spans="4:32" x14ac:dyDescent="0.3">
      <c r="D1993" s="31"/>
      <c r="E1993" s="103"/>
      <c r="F1993" s="103"/>
      <c r="M1993" s="103"/>
      <c r="O1993" s="103"/>
      <c r="P1993" s="103"/>
      <c r="Q1993" s="127"/>
      <c r="R1993" s="103"/>
      <c r="S1993" s="127"/>
      <c r="T1993" s="127"/>
      <c r="U1993" s="127"/>
      <c r="V1993" s="127"/>
      <c r="W1993" s="103"/>
      <c r="Y1993" s="103"/>
      <c r="AF1993" s="103"/>
    </row>
    <row r="1994" spans="4:32" x14ac:dyDescent="0.3">
      <c r="D1994" s="31"/>
      <c r="E1994" s="103"/>
      <c r="F1994" s="103"/>
      <c r="M1994" s="103"/>
      <c r="O1994" s="103"/>
      <c r="P1994" s="103"/>
      <c r="Q1994" s="127"/>
      <c r="R1994" s="103"/>
      <c r="S1994" s="127"/>
      <c r="T1994" s="127"/>
      <c r="U1994" s="127"/>
      <c r="V1994" s="127"/>
      <c r="W1994" s="103"/>
      <c r="Y1994" s="103"/>
      <c r="AF1994" s="103"/>
    </row>
    <row r="1995" spans="4:32" x14ac:dyDescent="0.3">
      <c r="D1995" s="31"/>
      <c r="E1995" s="103"/>
      <c r="F1995" s="103"/>
      <c r="M1995" s="103"/>
      <c r="O1995" s="103"/>
      <c r="P1995" s="103"/>
      <c r="Q1995" s="127"/>
      <c r="R1995" s="103"/>
      <c r="S1995" s="127"/>
      <c r="T1995" s="127"/>
      <c r="U1995" s="127"/>
      <c r="V1995" s="127"/>
      <c r="W1995" s="103"/>
      <c r="Y1995" s="103"/>
      <c r="AF1995" s="103"/>
    </row>
    <row r="1996" spans="4:32" x14ac:dyDescent="0.3">
      <c r="D1996" s="31"/>
      <c r="E1996" s="103"/>
      <c r="F1996" s="103"/>
      <c r="M1996" s="103"/>
      <c r="O1996" s="103"/>
      <c r="P1996" s="103"/>
      <c r="Q1996" s="127"/>
      <c r="R1996" s="103"/>
      <c r="S1996" s="127"/>
      <c r="T1996" s="127"/>
      <c r="U1996" s="127"/>
      <c r="V1996" s="127"/>
      <c r="W1996" s="103"/>
      <c r="Y1996" s="103"/>
      <c r="AF1996" s="103"/>
    </row>
    <row r="1997" spans="4:32" x14ac:dyDescent="0.3">
      <c r="D1997" s="31"/>
      <c r="E1997" s="103"/>
      <c r="F1997" s="103"/>
      <c r="M1997" s="103"/>
      <c r="O1997" s="103"/>
      <c r="P1997" s="103"/>
      <c r="Q1997" s="127"/>
      <c r="R1997" s="103"/>
      <c r="S1997" s="127"/>
      <c r="T1997" s="127"/>
      <c r="U1997" s="127"/>
      <c r="V1997" s="127"/>
      <c r="W1997" s="103"/>
      <c r="Y1997" s="103"/>
      <c r="AF1997" s="103"/>
    </row>
    <row r="1998" spans="4:32" x14ac:dyDescent="0.3">
      <c r="D1998" s="31"/>
      <c r="E1998" s="103"/>
      <c r="F1998" s="103"/>
      <c r="M1998" s="103"/>
      <c r="O1998" s="103"/>
      <c r="P1998" s="103"/>
      <c r="Q1998" s="127"/>
      <c r="R1998" s="103"/>
      <c r="S1998" s="127"/>
      <c r="T1998" s="127"/>
      <c r="U1998" s="127"/>
      <c r="V1998" s="127"/>
      <c r="W1998" s="103"/>
      <c r="Y1998" s="103"/>
      <c r="AF1998" s="103"/>
    </row>
    <row r="1999" spans="4:32" x14ac:dyDescent="0.3">
      <c r="D1999" s="31"/>
      <c r="E1999" s="103"/>
      <c r="F1999" s="103"/>
      <c r="M1999" s="103"/>
      <c r="O1999" s="103"/>
      <c r="P1999" s="103"/>
      <c r="Q1999" s="127"/>
      <c r="R1999" s="103"/>
      <c r="S1999" s="127"/>
      <c r="T1999" s="127"/>
      <c r="U1999" s="127"/>
      <c r="V1999" s="127"/>
      <c r="W1999" s="103"/>
      <c r="Y1999" s="103"/>
      <c r="AF1999" s="103"/>
    </row>
    <row r="2000" spans="4:32" x14ac:dyDescent="0.3">
      <c r="D2000" s="31"/>
      <c r="E2000" s="103"/>
      <c r="F2000" s="103"/>
      <c r="M2000" s="103"/>
      <c r="O2000" s="103"/>
      <c r="P2000" s="103"/>
      <c r="Q2000" s="127"/>
      <c r="R2000" s="103"/>
      <c r="S2000" s="127"/>
      <c r="T2000" s="127"/>
      <c r="U2000" s="127"/>
      <c r="V2000" s="127"/>
      <c r="W2000" s="103"/>
      <c r="Y2000" s="103"/>
      <c r="AF2000" s="103"/>
    </row>
    <row r="2001" spans="4:32" x14ac:dyDescent="0.3">
      <c r="D2001" s="31"/>
      <c r="E2001" s="103"/>
      <c r="F2001" s="103"/>
      <c r="M2001" s="103"/>
      <c r="O2001" s="103"/>
      <c r="P2001" s="103"/>
      <c r="Q2001" s="127"/>
      <c r="R2001" s="103"/>
      <c r="S2001" s="127"/>
      <c r="T2001" s="127"/>
      <c r="U2001" s="127"/>
      <c r="V2001" s="127"/>
      <c r="W2001" s="103"/>
      <c r="Y2001" s="103"/>
      <c r="AF2001" s="103"/>
    </row>
    <row r="2002" spans="4:32" x14ac:dyDescent="0.3">
      <c r="D2002" s="31"/>
      <c r="E2002" s="103"/>
      <c r="F2002" s="103"/>
      <c r="M2002" s="103"/>
      <c r="O2002" s="103"/>
      <c r="P2002" s="103"/>
      <c r="Q2002" s="127"/>
      <c r="R2002" s="103"/>
      <c r="S2002" s="127"/>
      <c r="T2002" s="127"/>
      <c r="U2002" s="127"/>
      <c r="V2002" s="127"/>
      <c r="W2002" s="103"/>
      <c r="Y2002" s="103"/>
      <c r="AF2002" s="103"/>
    </row>
    <row r="2003" spans="4:32" x14ac:dyDescent="0.3">
      <c r="D2003" s="31"/>
      <c r="E2003" s="103"/>
      <c r="F2003" s="103"/>
      <c r="M2003" s="103"/>
      <c r="O2003" s="103"/>
      <c r="P2003" s="103"/>
      <c r="Q2003" s="127"/>
      <c r="R2003" s="103"/>
      <c r="S2003" s="127"/>
      <c r="T2003" s="127"/>
      <c r="U2003" s="127"/>
      <c r="V2003" s="127"/>
      <c r="W2003" s="103"/>
      <c r="Y2003" s="103"/>
      <c r="AF2003" s="103"/>
    </row>
    <row r="2004" spans="4:32" x14ac:dyDescent="0.3">
      <c r="D2004" s="31"/>
      <c r="E2004" s="103"/>
      <c r="F2004" s="103"/>
      <c r="M2004" s="103"/>
      <c r="O2004" s="103"/>
      <c r="P2004" s="103"/>
      <c r="Q2004" s="127"/>
      <c r="R2004" s="103"/>
      <c r="S2004" s="127"/>
      <c r="T2004" s="127"/>
      <c r="U2004" s="127"/>
      <c r="V2004" s="127"/>
      <c r="W2004" s="103"/>
      <c r="Y2004" s="103"/>
      <c r="AF2004" s="103"/>
    </row>
    <row r="2005" spans="4:32" x14ac:dyDescent="0.3">
      <c r="D2005" s="31"/>
      <c r="E2005" s="103"/>
      <c r="F2005" s="103"/>
      <c r="M2005" s="103"/>
      <c r="O2005" s="103"/>
      <c r="P2005" s="103"/>
      <c r="Q2005" s="127"/>
      <c r="R2005" s="103"/>
      <c r="S2005" s="127"/>
      <c r="T2005" s="127"/>
      <c r="U2005" s="127"/>
      <c r="V2005" s="127"/>
      <c r="W2005" s="103"/>
      <c r="Y2005" s="103"/>
      <c r="AF2005" s="103"/>
    </row>
    <row r="2006" spans="4:32" x14ac:dyDescent="0.3">
      <c r="D2006" s="31"/>
      <c r="E2006" s="103"/>
      <c r="F2006" s="103"/>
      <c r="M2006" s="103"/>
      <c r="O2006" s="103"/>
      <c r="P2006" s="103"/>
      <c r="Q2006" s="127"/>
      <c r="R2006" s="103"/>
      <c r="S2006" s="127"/>
      <c r="T2006" s="127"/>
      <c r="U2006" s="127"/>
      <c r="V2006" s="127"/>
      <c r="W2006" s="103"/>
      <c r="Y2006" s="103"/>
      <c r="AF2006" s="103"/>
    </row>
    <row r="2007" spans="4:32" x14ac:dyDescent="0.3">
      <c r="D2007" s="31"/>
      <c r="E2007" s="103"/>
      <c r="F2007" s="103"/>
      <c r="M2007" s="103"/>
      <c r="O2007" s="103"/>
      <c r="P2007" s="103"/>
      <c r="Q2007" s="127"/>
      <c r="R2007" s="103"/>
      <c r="S2007" s="127"/>
      <c r="T2007" s="127"/>
      <c r="U2007" s="127"/>
      <c r="V2007" s="127"/>
      <c r="W2007" s="103"/>
      <c r="Y2007" s="103"/>
      <c r="AF2007" s="103"/>
    </row>
    <row r="2008" spans="4:32" x14ac:dyDescent="0.3">
      <c r="D2008" s="31"/>
      <c r="E2008" s="103"/>
      <c r="F2008" s="103"/>
      <c r="M2008" s="103"/>
      <c r="O2008" s="103"/>
      <c r="P2008" s="103"/>
      <c r="Q2008" s="127"/>
      <c r="R2008" s="103"/>
      <c r="S2008" s="127"/>
      <c r="T2008" s="127"/>
      <c r="U2008" s="127"/>
      <c r="V2008" s="127"/>
      <c r="W2008" s="103"/>
      <c r="Y2008" s="103"/>
      <c r="AF2008" s="103"/>
    </row>
    <row r="2009" spans="4:32" x14ac:dyDescent="0.3">
      <c r="D2009" s="31"/>
      <c r="E2009" s="103"/>
      <c r="F2009" s="103"/>
      <c r="M2009" s="103"/>
      <c r="O2009" s="103"/>
      <c r="P2009" s="103"/>
      <c r="Q2009" s="127"/>
      <c r="R2009" s="103"/>
      <c r="S2009" s="127"/>
      <c r="T2009" s="127"/>
      <c r="U2009" s="127"/>
      <c r="V2009" s="127"/>
      <c r="W2009" s="103"/>
      <c r="Y2009" s="103"/>
      <c r="AF2009" s="103"/>
    </row>
    <row r="2010" spans="4:32" x14ac:dyDescent="0.3">
      <c r="D2010" s="31"/>
      <c r="E2010" s="103"/>
      <c r="F2010" s="103"/>
      <c r="M2010" s="103"/>
      <c r="O2010" s="103"/>
      <c r="P2010" s="103"/>
      <c r="Q2010" s="127"/>
      <c r="R2010" s="103"/>
      <c r="S2010" s="127"/>
      <c r="T2010" s="127"/>
      <c r="U2010" s="127"/>
      <c r="V2010" s="127"/>
      <c r="W2010" s="103"/>
      <c r="Y2010" s="103"/>
      <c r="AF2010" s="103"/>
    </row>
    <row r="2011" spans="4:32" x14ac:dyDescent="0.3">
      <c r="D2011" s="31"/>
      <c r="E2011" s="103"/>
      <c r="F2011" s="103"/>
      <c r="M2011" s="103"/>
      <c r="O2011" s="103"/>
      <c r="P2011" s="103"/>
      <c r="Q2011" s="127"/>
      <c r="R2011" s="103"/>
      <c r="S2011" s="127"/>
      <c r="T2011" s="127"/>
      <c r="U2011" s="127"/>
      <c r="V2011" s="127"/>
      <c r="W2011" s="103"/>
      <c r="Y2011" s="103"/>
      <c r="AF2011" s="103"/>
    </row>
    <row r="2012" spans="4:32" x14ac:dyDescent="0.3">
      <c r="D2012" s="31"/>
      <c r="E2012" s="103"/>
      <c r="F2012" s="103"/>
      <c r="M2012" s="103"/>
      <c r="O2012" s="103"/>
      <c r="P2012" s="103"/>
      <c r="Q2012" s="127"/>
      <c r="R2012" s="103"/>
      <c r="S2012" s="127"/>
      <c r="T2012" s="127"/>
      <c r="U2012" s="127"/>
      <c r="V2012" s="127"/>
      <c r="W2012" s="103"/>
      <c r="Y2012" s="103"/>
      <c r="AF2012" s="103"/>
    </row>
    <row r="2013" spans="4:32" x14ac:dyDescent="0.3">
      <c r="D2013" s="31"/>
      <c r="E2013" s="103"/>
      <c r="F2013" s="103"/>
      <c r="M2013" s="103"/>
      <c r="O2013" s="103"/>
      <c r="P2013" s="103"/>
      <c r="Q2013" s="127"/>
      <c r="R2013" s="103"/>
      <c r="S2013" s="127"/>
      <c r="T2013" s="127"/>
      <c r="U2013" s="127"/>
      <c r="V2013" s="127"/>
      <c r="W2013" s="103"/>
      <c r="Y2013" s="103"/>
      <c r="AF2013" s="103"/>
    </row>
    <row r="2014" spans="4:32" x14ac:dyDescent="0.3">
      <c r="D2014" s="31"/>
      <c r="E2014" s="103"/>
      <c r="F2014" s="103"/>
      <c r="M2014" s="103"/>
      <c r="O2014" s="103"/>
      <c r="P2014" s="103"/>
      <c r="Q2014" s="127"/>
      <c r="R2014" s="103"/>
      <c r="S2014" s="127"/>
      <c r="T2014" s="127"/>
      <c r="U2014" s="127"/>
      <c r="V2014" s="127"/>
      <c r="W2014" s="103"/>
      <c r="Y2014" s="103"/>
      <c r="AF2014" s="103"/>
    </row>
    <row r="2015" spans="4:32" x14ac:dyDescent="0.3">
      <c r="D2015" s="31"/>
      <c r="E2015" s="103"/>
      <c r="F2015" s="103"/>
      <c r="M2015" s="103"/>
      <c r="O2015" s="103"/>
      <c r="P2015" s="103"/>
      <c r="Q2015" s="127"/>
      <c r="R2015" s="103"/>
      <c r="S2015" s="127"/>
      <c r="T2015" s="127"/>
      <c r="U2015" s="127"/>
      <c r="V2015" s="127"/>
      <c r="W2015" s="103"/>
      <c r="Y2015" s="103"/>
      <c r="AF2015" s="103"/>
    </row>
    <row r="2016" spans="4:32" x14ac:dyDescent="0.3">
      <c r="D2016" s="31"/>
      <c r="E2016" s="103"/>
      <c r="F2016" s="103"/>
      <c r="M2016" s="103"/>
      <c r="O2016" s="103"/>
      <c r="P2016" s="103"/>
      <c r="Q2016" s="127"/>
      <c r="R2016" s="103"/>
      <c r="S2016" s="127"/>
      <c r="T2016" s="127"/>
      <c r="U2016" s="127"/>
      <c r="V2016" s="127"/>
      <c r="W2016" s="103"/>
      <c r="Y2016" s="103"/>
      <c r="AF2016" s="103"/>
    </row>
    <row r="2017" spans="4:32" x14ac:dyDescent="0.3">
      <c r="D2017" s="31"/>
      <c r="E2017" s="103"/>
      <c r="F2017" s="103"/>
      <c r="M2017" s="103"/>
      <c r="O2017" s="103"/>
      <c r="P2017" s="103"/>
      <c r="Q2017" s="127"/>
      <c r="R2017" s="103"/>
      <c r="S2017" s="127"/>
      <c r="T2017" s="127"/>
      <c r="U2017" s="127"/>
      <c r="V2017" s="127"/>
      <c r="W2017" s="103"/>
      <c r="Y2017" s="103"/>
      <c r="AF2017" s="103"/>
    </row>
    <row r="2018" spans="4:32" x14ac:dyDescent="0.3">
      <c r="D2018" s="31"/>
      <c r="E2018" s="103"/>
      <c r="F2018" s="103"/>
      <c r="M2018" s="103"/>
      <c r="O2018" s="103"/>
      <c r="P2018" s="103"/>
      <c r="Q2018" s="127"/>
      <c r="R2018" s="103"/>
      <c r="S2018" s="127"/>
      <c r="T2018" s="127"/>
      <c r="U2018" s="127"/>
      <c r="V2018" s="127"/>
      <c r="W2018" s="103"/>
      <c r="Y2018" s="103"/>
      <c r="AF2018" s="103"/>
    </row>
    <row r="2019" spans="4:32" x14ac:dyDescent="0.3">
      <c r="D2019" s="31"/>
      <c r="E2019" s="103"/>
      <c r="F2019" s="103"/>
      <c r="M2019" s="103"/>
      <c r="O2019" s="103"/>
      <c r="P2019" s="103"/>
      <c r="Q2019" s="127"/>
      <c r="R2019" s="103"/>
      <c r="S2019" s="127"/>
      <c r="T2019" s="127"/>
      <c r="U2019" s="127"/>
      <c r="V2019" s="127"/>
      <c r="W2019" s="103"/>
      <c r="Y2019" s="103"/>
      <c r="AF2019" s="103"/>
    </row>
    <row r="2020" spans="4:32" x14ac:dyDescent="0.3">
      <c r="D2020" s="31"/>
      <c r="E2020" s="103"/>
      <c r="F2020" s="103"/>
      <c r="M2020" s="103"/>
      <c r="O2020" s="103"/>
      <c r="P2020" s="103"/>
      <c r="Q2020" s="127"/>
      <c r="R2020" s="103"/>
      <c r="S2020" s="127"/>
      <c r="T2020" s="127"/>
      <c r="U2020" s="127"/>
      <c r="V2020" s="127"/>
      <c r="W2020" s="103"/>
      <c r="Y2020" s="103"/>
      <c r="AF2020" s="103"/>
    </row>
    <row r="2021" spans="4:32" x14ac:dyDescent="0.3">
      <c r="D2021" s="31"/>
      <c r="E2021" s="103"/>
      <c r="F2021" s="103"/>
      <c r="M2021" s="103"/>
      <c r="O2021" s="103"/>
      <c r="P2021" s="103"/>
      <c r="Q2021" s="127"/>
      <c r="R2021" s="103"/>
      <c r="S2021" s="127"/>
      <c r="T2021" s="127"/>
      <c r="U2021" s="127"/>
      <c r="V2021" s="127"/>
      <c r="W2021" s="103"/>
      <c r="Y2021" s="103"/>
      <c r="AF2021" s="103"/>
    </row>
    <row r="2022" spans="4:32" x14ac:dyDescent="0.3">
      <c r="D2022" s="31"/>
      <c r="E2022" s="103"/>
      <c r="F2022" s="103"/>
      <c r="M2022" s="103"/>
      <c r="O2022" s="103"/>
      <c r="P2022" s="103"/>
      <c r="Q2022" s="127"/>
      <c r="R2022" s="103"/>
      <c r="S2022" s="127"/>
      <c r="T2022" s="127"/>
      <c r="U2022" s="127"/>
      <c r="V2022" s="127"/>
      <c r="W2022" s="103"/>
      <c r="Y2022" s="103"/>
      <c r="AF2022" s="103"/>
    </row>
    <row r="2023" spans="4:32" x14ac:dyDescent="0.3">
      <c r="D2023" s="31"/>
      <c r="E2023" s="103"/>
      <c r="F2023" s="103"/>
      <c r="M2023" s="103"/>
      <c r="O2023" s="103"/>
      <c r="P2023" s="103"/>
      <c r="Q2023" s="127"/>
      <c r="R2023" s="103"/>
      <c r="S2023" s="127"/>
      <c r="T2023" s="127"/>
      <c r="U2023" s="127"/>
      <c r="V2023" s="127"/>
      <c r="W2023" s="103"/>
      <c r="Y2023" s="103"/>
      <c r="AF2023" s="103"/>
    </row>
    <row r="2024" spans="4:32" x14ac:dyDescent="0.3">
      <c r="D2024" s="31"/>
      <c r="E2024" s="103"/>
      <c r="F2024" s="103"/>
      <c r="M2024" s="103"/>
      <c r="O2024" s="103"/>
      <c r="P2024" s="103"/>
      <c r="Q2024" s="127"/>
      <c r="R2024" s="103"/>
      <c r="S2024" s="127"/>
      <c r="T2024" s="127"/>
      <c r="U2024" s="127"/>
      <c r="V2024" s="127"/>
      <c r="W2024" s="103"/>
      <c r="Y2024" s="103"/>
      <c r="AF2024" s="103"/>
    </row>
    <row r="2025" spans="4:32" x14ac:dyDescent="0.3">
      <c r="D2025" s="31"/>
      <c r="E2025" s="103"/>
      <c r="F2025" s="103"/>
      <c r="M2025" s="103"/>
      <c r="O2025" s="103"/>
      <c r="P2025" s="103"/>
      <c r="Q2025" s="127"/>
      <c r="R2025" s="103"/>
      <c r="S2025" s="127"/>
      <c r="T2025" s="127"/>
      <c r="U2025" s="127"/>
      <c r="V2025" s="127"/>
      <c r="W2025" s="103"/>
      <c r="Y2025" s="103"/>
      <c r="AF2025" s="103"/>
    </row>
    <row r="2026" spans="4:32" x14ac:dyDescent="0.3">
      <c r="D2026" s="31"/>
      <c r="E2026" s="103"/>
      <c r="F2026" s="103"/>
      <c r="M2026" s="103"/>
      <c r="O2026" s="103"/>
      <c r="P2026" s="103"/>
      <c r="Q2026" s="127"/>
      <c r="R2026" s="103"/>
      <c r="S2026" s="127"/>
      <c r="T2026" s="127"/>
      <c r="U2026" s="127"/>
      <c r="V2026" s="127"/>
      <c r="W2026" s="103"/>
      <c r="Y2026" s="103"/>
      <c r="AF2026" s="103"/>
    </row>
    <row r="2027" spans="4:32" x14ac:dyDescent="0.3">
      <c r="D2027" s="31"/>
      <c r="E2027" s="103"/>
      <c r="F2027" s="103"/>
      <c r="M2027" s="103"/>
      <c r="O2027" s="103"/>
      <c r="P2027" s="103"/>
      <c r="Q2027" s="127"/>
      <c r="R2027" s="103"/>
      <c r="S2027" s="127"/>
      <c r="T2027" s="127"/>
      <c r="U2027" s="127"/>
      <c r="V2027" s="127"/>
      <c r="W2027" s="103"/>
      <c r="Y2027" s="103"/>
      <c r="AF2027" s="103"/>
    </row>
    <row r="2028" spans="4:32" x14ac:dyDescent="0.3">
      <c r="D2028" s="31"/>
      <c r="E2028" s="103"/>
      <c r="F2028" s="103"/>
      <c r="M2028" s="103"/>
      <c r="O2028" s="103"/>
      <c r="P2028" s="103"/>
      <c r="Q2028" s="127"/>
      <c r="R2028" s="103"/>
      <c r="S2028" s="127"/>
      <c r="T2028" s="127"/>
      <c r="U2028" s="127"/>
      <c r="V2028" s="127"/>
      <c r="W2028" s="103"/>
      <c r="Y2028" s="103"/>
      <c r="AF2028" s="103"/>
    </row>
    <row r="2029" spans="4:32" x14ac:dyDescent="0.3">
      <c r="D2029" s="31"/>
      <c r="E2029" s="103"/>
      <c r="F2029" s="103"/>
      <c r="M2029" s="103"/>
      <c r="O2029" s="103"/>
      <c r="P2029" s="103"/>
      <c r="Q2029" s="127"/>
      <c r="R2029" s="103"/>
      <c r="S2029" s="127"/>
      <c r="T2029" s="127"/>
      <c r="U2029" s="127"/>
      <c r="V2029" s="127"/>
      <c r="W2029" s="103"/>
      <c r="Y2029" s="103"/>
      <c r="AF2029" s="103"/>
    </row>
    <row r="2030" spans="4:32" x14ac:dyDescent="0.3">
      <c r="D2030" s="31"/>
      <c r="E2030" s="103"/>
      <c r="F2030" s="103"/>
      <c r="M2030" s="103"/>
      <c r="O2030" s="103"/>
      <c r="P2030" s="103"/>
      <c r="Q2030" s="127"/>
      <c r="R2030" s="103"/>
      <c r="S2030" s="127"/>
      <c r="T2030" s="127"/>
      <c r="U2030" s="127"/>
      <c r="V2030" s="127"/>
      <c r="W2030" s="103"/>
      <c r="Y2030" s="103"/>
      <c r="AF2030" s="103"/>
    </row>
    <row r="2031" spans="4:32" x14ac:dyDescent="0.3">
      <c r="D2031" s="31"/>
      <c r="E2031" s="103"/>
      <c r="F2031" s="103"/>
      <c r="M2031" s="103"/>
      <c r="O2031" s="103"/>
      <c r="P2031" s="103"/>
      <c r="Q2031" s="127"/>
      <c r="R2031" s="103"/>
      <c r="S2031" s="127"/>
      <c r="T2031" s="127"/>
      <c r="U2031" s="127"/>
      <c r="V2031" s="127"/>
      <c r="W2031" s="103"/>
      <c r="Y2031" s="103"/>
      <c r="AF2031" s="103"/>
    </row>
    <row r="2032" spans="4:32" x14ac:dyDescent="0.3">
      <c r="D2032" s="31"/>
      <c r="E2032" s="103"/>
      <c r="F2032" s="103"/>
      <c r="M2032" s="103"/>
      <c r="O2032" s="103"/>
      <c r="P2032" s="103"/>
      <c r="Q2032" s="127"/>
      <c r="R2032" s="103"/>
      <c r="S2032" s="127"/>
      <c r="T2032" s="127"/>
      <c r="U2032" s="127"/>
      <c r="V2032" s="127"/>
      <c r="W2032" s="103"/>
      <c r="Y2032" s="103"/>
      <c r="AF2032" s="103"/>
    </row>
    <row r="2033" spans="4:32" x14ac:dyDescent="0.3">
      <c r="D2033" s="31"/>
      <c r="E2033" s="103"/>
      <c r="F2033" s="103"/>
      <c r="M2033" s="103"/>
      <c r="O2033" s="103"/>
      <c r="P2033" s="103"/>
      <c r="Q2033" s="127"/>
      <c r="R2033" s="103"/>
      <c r="S2033" s="127"/>
      <c r="T2033" s="127"/>
      <c r="U2033" s="127"/>
      <c r="V2033" s="127"/>
      <c r="W2033" s="103"/>
      <c r="Y2033" s="103"/>
      <c r="AF2033" s="103"/>
    </row>
    <row r="2034" spans="4:32" x14ac:dyDescent="0.3">
      <c r="D2034" s="31"/>
      <c r="E2034" s="103"/>
      <c r="F2034" s="103"/>
      <c r="M2034" s="103"/>
      <c r="O2034" s="103"/>
      <c r="P2034" s="103"/>
      <c r="Q2034" s="127"/>
      <c r="R2034" s="103"/>
      <c r="S2034" s="127"/>
      <c r="T2034" s="127"/>
      <c r="U2034" s="127"/>
      <c r="V2034" s="127"/>
      <c r="W2034" s="103"/>
      <c r="Y2034" s="103"/>
      <c r="AF2034" s="103"/>
    </row>
    <row r="2035" spans="4:32" x14ac:dyDescent="0.3">
      <c r="D2035" s="31"/>
      <c r="E2035" s="103"/>
      <c r="F2035" s="103"/>
      <c r="M2035" s="103"/>
      <c r="O2035" s="103"/>
      <c r="P2035" s="103"/>
      <c r="Q2035" s="127"/>
      <c r="R2035" s="103"/>
      <c r="S2035" s="127"/>
      <c r="T2035" s="127"/>
      <c r="U2035" s="127"/>
      <c r="V2035" s="127"/>
      <c r="W2035" s="103"/>
      <c r="Y2035" s="103"/>
      <c r="AF2035" s="103"/>
    </row>
    <row r="2036" spans="4:32" x14ac:dyDescent="0.3">
      <c r="D2036" s="31"/>
      <c r="E2036" s="103"/>
      <c r="F2036" s="103"/>
      <c r="M2036" s="103"/>
      <c r="O2036" s="103"/>
      <c r="P2036" s="103"/>
      <c r="Q2036" s="127"/>
      <c r="R2036" s="103"/>
      <c r="S2036" s="127"/>
      <c r="T2036" s="127"/>
      <c r="U2036" s="127"/>
      <c r="V2036" s="127"/>
      <c r="W2036" s="103"/>
      <c r="Y2036" s="103"/>
      <c r="AF2036" s="103"/>
    </row>
    <row r="2037" spans="4:32" x14ac:dyDescent="0.3">
      <c r="D2037" s="31"/>
      <c r="E2037" s="103"/>
      <c r="F2037" s="103"/>
      <c r="M2037" s="103"/>
      <c r="O2037" s="103"/>
      <c r="P2037" s="103"/>
      <c r="Q2037" s="127"/>
      <c r="R2037" s="103"/>
      <c r="S2037" s="127"/>
      <c r="T2037" s="127"/>
      <c r="U2037" s="127"/>
      <c r="V2037" s="127"/>
      <c r="W2037" s="103"/>
      <c r="Y2037" s="103"/>
      <c r="AF2037" s="103"/>
    </row>
    <row r="2038" spans="4:32" x14ac:dyDescent="0.3">
      <c r="D2038" s="31"/>
      <c r="E2038" s="103"/>
      <c r="F2038" s="103"/>
      <c r="M2038" s="103"/>
      <c r="O2038" s="103"/>
      <c r="P2038" s="103"/>
      <c r="Q2038" s="127"/>
      <c r="R2038" s="103"/>
      <c r="S2038" s="127"/>
      <c r="T2038" s="127"/>
      <c r="U2038" s="127"/>
      <c r="V2038" s="127"/>
      <c r="W2038" s="103"/>
      <c r="Y2038" s="103"/>
      <c r="AF2038" s="103"/>
    </row>
    <row r="2039" spans="4:32" x14ac:dyDescent="0.3">
      <c r="D2039" s="31"/>
      <c r="E2039" s="103"/>
      <c r="F2039" s="103"/>
      <c r="M2039" s="103"/>
      <c r="O2039" s="103"/>
      <c r="P2039" s="103"/>
      <c r="Q2039" s="127"/>
      <c r="R2039" s="103"/>
      <c r="S2039" s="127"/>
      <c r="T2039" s="127"/>
      <c r="U2039" s="127"/>
      <c r="V2039" s="127"/>
      <c r="W2039" s="103"/>
      <c r="Y2039" s="103"/>
      <c r="AF2039" s="103"/>
    </row>
    <row r="2040" spans="4:32" x14ac:dyDescent="0.3">
      <c r="D2040" s="31"/>
      <c r="E2040" s="103"/>
      <c r="F2040" s="103"/>
      <c r="M2040" s="103"/>
      <c r="O2040" s="103"/>
      <c r="P2040" s="103"/>
      <c r="Q2040" s="127"/>
      <c r="R2040" s="103"/>
      <c r="S2040" s="127"/>
      <c r="T2040" s="127"/>
      <c r="U2040" s="127"/>
      <c r="V2040" s="127"/>
      <c r="W2040" s="103"/>
      <c r="Y2040" s="103"/>
      <c r="AF2040" s="103"/>
    </row>
    <row r="2041" spans="4:32" x14ac:dyDescent="0.3">
      <c r="D2041" s="31"/>
      <c r="E2041" s="103"/>
      <c r="F2041" s="103"/>
      <c r="M2041" s="103"/>
      <c r="O2041" s="103"/>
      <c r="P2041" s="103"/>
      <c r="Q2041" s="127"/>
      <c r="R2041" s="103"/>
      <c r="S2041" s="127"/>
      <c r="T2041" s="127"/>
      <c r="U2041" s="127"/>
      <c r="V2041" s="127"/>
      <c r="W2041" s="103"/>
      <c r="Y2041" s="103"/>
      <c r="AF2041" s="103"/>
    </row>
    <row r="2042" spans="4:32" x14ac:dyDescent="0.3">
      <c r="D2042" s="31"/>
      <c r="E2042" s="103"/>
      <c r="F2042" s="103"/>
      <c r="M2042" s="103"/>
      <c r="O2042" s="103"/>
      <c r="P2042" s="103"/>
      <c r="Q2042" s="127"/>
      <c r="R2042" s="103"/>
      <c r="S2042" s="127"/>
      <c r="T2042" s="127"/>
      <c r="U2042" s="127"/>
      <c r="V2042" s="127"/>
      <c r="W2042" s="103"/>
      <c r="Y2042" s="103"/>
      <c r="AF2042" s="103"/>
    </row>
    <row r="2043" spans="4:32" x14ac:dyDescent="0.3">
      <c r="D2043" s="31"/>
      <c r="E2043" s="103"/>
      <c r="F2043" s="103"/>
      <c r="M2043" s="103"/>
      <c r="O2043" s="103"/>
      <c r="P2043" s="103"/>
      <c r="Q2043" s="127"/>
      <c r="R2043" s="103"/>
      <c r="S2043" s="127"/>
      <c r="T2043" s="127"/>
      <c r="U2043" s="127"/>
      <c r="V2043" s="127"/>
      <c r="W2043" s="103"/>
      <c r="Y2043" s="103"/>
      <c r="AF2043" s="103"/>
    </row>
    <row r="2044" spans="4:32" x14ac:dyDescent="0.3">
      <c r="D2044" s="31"/>
      <c r="E2044" s="103"/>
      <c r="F2044" s="103"/>
      <c r="M2044" s="103"/>
      <c r="O2044" s="103"/>
      <c r="P2044" s="103"/>
      <c r="Q2044" s="127"/>
      <c r="R2044" s="103"/>
      <c r="S2044" s="127"/>
      <c r="T2044" s="127"/>
      <c r="U2044" s="127"/>
      <c r="V2044" s="127"/>
      <c r="W2044" s="103"/>
      <c r="Y2044" s="103"/>
      <c r="AF2044" s="103"/>
    </row>
    <row r="2045" spans="4:32" x14ac:dyDescent="0.3">
      <c r="D2045" s="31"/>
      <c r="E2045" s="103"/>
      <c r="F2045" s="103"/>
      <c r="M2045" s="103"/>
      <c r="O2045" s="103"/>
      <c r="P2045" s="103"/>
      <c r="Q2045" s="127"/>
      <c r="R2045" s="103"/>
      <c r="S2045" s="127"/>
      <c r="T2045" s="127"/>
      <c r="U2045" s="127"/>
      <c r="V2045" s="127"/>
      <c r="W2045" s="103"/>
      <c r="Y2045" s="103"/>
      <c r="AF2045" s="103"/>
    </row>
    <row r="2046" spans="4:32" x14ac:dyDescent="0.3">
      <c r="D2046" s="31"/>
      <c r="E2046" s="103"/>
      <c r="F2046" s="103"/>
      <c r="M2046" s="103"/>
      <c r="O2046" s="103"/>
      <c r="P2046" s="103"/>
      <c r="Q2046" s="127"/>
      <c r="R2046" s="103"/>
      <c r="S2046" s="127"/>
      <c r="T2046" s="127"/>
      <c r="U2046" s="127"/>
      <c r="V2046" s="127"/>
      <c r="W2046" s="103"/>
      <c r="Y2046" s="103"/>
      <c r="AF2046" s="103"/>
    </row>
    <row r="2047" spans="4:32" x14ac:dyDescent="0.3">
      <c r="D2047" s="31"/>
      <c r="E2047" s="103"/>
      <c r="F2047" s="103"/>
      <c r="M2047" s="103"/>
      <c r="O2047" s="103"/>
      <c r="P2047" s="103"/>
      <c r="Q2047" s="127"/>
      <c r="R2047" s="103"/>
      <c r="S2047" s="127"/>
      <c r="T2047" s="127"/>
      <c r="U2047" s="127"/>
      <c r="V2047" s="127"/>
      <c r="W2047" s="103"/>
      <c r="Y2047" s="103"/>
      <c r="AF2047" s="103"/>
    </row>
    <row r="2048" spans="4:32" x14ac:dyDescent="0.3">
      <c r="D2048" s="31"/>
      <c r="E2048" s="103"/>
      <c r="F2048" s="103"/>
      <c r="M2048" s="103"/>
      <c r="O2048" s="103"/>
      <c r="P2048" s="103"/>
      <c r="Q2048" s="127"/>
      <c r="R2048" s="103"/>
      <c r="S2048" s="127"/>
      <c r="T2048" s="127"/>
      <c r="U2048" s="127"/>
      <c r="V2048" s="127"/>
      <c r="W2048" s="103"/>
      <c r="Y2048" s="103"/>
      <c r="AF2048" s="103"/>
    </row>
    <row r="2049" spans="4:32" x14ac:dyDescent="0.3">
      <c r="D2049" s="31"/>
      <c r="E2049" s="103"/>
      <c r="F2049" s="103"/>
      <c r="M2049" s="103"/>
      <c r="O2049" s="103"/>
      <c r="P2049" s="103"/>
      <c r="Q2049" s="127"/>
      <c r="R2049" s="103"/>
      <c r="S2049" s="127"/>
      <c r="T2049" s="127"/>
      <c r="U2049" s="127"/>
      <c r="V2049" s="127"/>
      <c r="W2049" s="103"/>
      <c r="Y2049" s="103"/>
      <c r="AF2049" s="103"/>
    </row>
    <row r="2050" spans="4:32" x14ac:dyDescent="0.3">
      <c r="D2050" s="31"/>
      <c r="E2050" s="103"/>
      <c r="F2050" s="103"/>
      <c r="M2050" s="103"/>
      <c r="O2050" s="103"/>
      <c r="P2050" s="103"/>
      <c r="Q2050" s="127"/>
      <c r="R2050" s="103"/>
      <c r="S2050" s="127"/>
      <c r="T2050" s="127"/>
      <c r="U2050" s="127"/>
      <c r="V2050" s="127"/>
      <c r="W2050" s="103"/>
      <c r="Y2050" s="103"/>
      <c r="AF2050" s="103"/>
    </row>
    <row r="2051" spans="4:32" x14ac:dyDescent="0.3">
      <c r="D2051" s="31"/>
      <c r="E2051" s="103"/>
      <c r="F2051" s="103"/>
      <c r="M2051" s="103"/>
      <c r="O2051" s="103"/>
      <c r="P2051" s="103"/>
      <c r="Q2051" s="127"/>
      <c r="R2051" s="103"/>
      <c r="S2051" s="127"/>
      <c r="T2051" s="127"/>
      <c r="U2051" s="127"/>
      <c r="V2051" s="127"/>
      <c r="W2051" s="103"/>
      <c r="Y2051" s="103"/>
      <c r="AF2051" s="103"/>
    </row>
    <row r="2052" spans="4:32" x14ac:dyDescent="0.3">
      <c r="D2052" s="31"/>
      <c r="E2052" s="103"/>
      <c r="F2052" s="103"/>
      <c r="M2052" s="103"/>
      <c r="O2052" s="103"/>
      <c r="P2052" s="103"/>
      <c r="Q2052" s="127"/>
      <c r="R2052" s="103"/>
      <c r="S2052" s="127"/>
      <c r="T2052" s="127"/>
      <c r="U2052" s="127"/>
      <c r="V2052" s="127"/>
      <c r="W2052" s="103"/>
      <c r="Y2052" s="103"/>
      <c r="AF2052" s="103"/>
    </row>
    <row r="2053" spans="4:32" x14ac:dyDescent="0.3">
      <c r="D2053" s="31"/>
      <c r="E2053" s="103"/>
      <c r="F2053" s="103"/>
      <c r="M2053" s="103"/>
      <c r="O2053" s="103"/>
      <c r="P2053" s="103"/>
      <c r="Q2053" s="127"/>
      <c r="R2053" s="103"/>
      <c r="S2053" s="127"/>
      <c r="T2053" s="127"/>
      <c r="U2053" s="127"/>
      <c r="V2053" s="127"/>
      <c r="W2053" s="103"/>
      <c r="Y2053" s="103"/>
      <c r="AF2053" s="103"/>
    </row>
    <row r="2054" spans="4:32" x14ac:dyDescent="0.3">
      <c r="D2054" s="31"/>
      <c r="E2054" s="103"/>
      <c r="F2054" s="103"/>
      <c r="M2054" s="103"/>
      <c r="O2054" s="103"/>
      <c r="P2054" s="103"/>
      <c r="Q2054" s="127"/>
      <c r="R2054" s="103"/>
      <c r="S2054" s="127"/>
      <c r="T2054" s="127"/>
      <c r="U2054" s="127"/>
      <c r="V2054" s="127"/>
      <c r="W2054" s="103"/>
      <c r="Y2054" s="103"/>
      <c r="AF2054" s="103"/>
    </row>
    <row r="2055" spans="4:32" x14ac:dyDescent="0.3">
      <c r="D2055" s="31"/>
      <c r="E2055" s="103"/>
      <c r="F2055" s="103"/>
      <c r="M2055" s="103"/>
      <c r="O2055" s="103"/>
      <c r="P2055" s="103"/>
      <c r="Q2055" s="127"/>
      <c r="R2055" s="103"/>
      <c r="S2055" s="127"/>
      <c r="T2055" s="127"/>
      <c r="U2055" s="127"/>
      <c r="V2055" s="127"/>
      <c r="W2055" s="103"/>
      <c r="Y2055" s="103"/>
      <c r="AF2055" s="103"/>
    </row>
    <row r="2056" spans="4:32" x14ac:dyDescent="0.3">
      <c r="D2056" s="31"/>
      <c r="E2056" s="103"/>
      <c r="F2056" s="103"/>
      <c r="M2056" s="103"/>
      <c r="O2056" s="103"/>
      <c r="P2056" s="103"/>
      <c r="Q2056" s="127"/>
      <c r="R2056" s="103"/>
      <c r="S2056" s="127"/>
      <c r="T2056" s="127"/>
      <c r="U2056" s="127"/>
      <c r="V2056" s="127"/>
      <c r="W2056" s="103"/>
      <c r="Y2056" s="103"/>
      <c r="AF2056" s="103"/>
    </row>
    <row r="2057" spans="4:32" x14ac:dyDescent="0.3">
      <c r="D2057" s="31"/>
      <c r="E2057" s="103"/>
      <c r="F2057" s="103"/>
      <c r="M2057" s="103"/>
      <c r="O2057" s="103"/>
      <c r="P2057" s="103"/>
      <c r="Q2057" s="127"/>
      <c r="R2057" s="103"/>
      <c r="S2057" s="127"/>
      <c r="T2057" s="127"/>
      <c r="U2057" s="127"/>
      <c r="V2057" s="127"/>
      <c r="W2057" s="103"/>
      <c r="Y2057" s="103"/>
      <c r="AF2057" s="103"/>
    </row>
    <row r="2058" spans="4:32" x14ac:dyDescent="0.3">
      <c r="D2058" s="31"/>
      <c r="E2058" s="103"/>
      <c r="F2058" s="103"/>
      <c r="M2058" s="103"/>
      <c r="O2058" s="103"/>
      <c r="P2058" s="103"/>
      <c r="Q2058" s="127"/>
      <c r="R2058" s="103"/>
      <c r="S2058" s="127"/>
      <c r="T2058" s="127"/>
      <c r="U2058" s="127"/>
      <c r="V2058" s="127"/>
      <c r="W2058" s="103"/>
      <c r="Y2058" s="103"/>
      <c r="AF2058" s="103"/>
    </row>
    <row r="2059" spans="4:32" x14ac:dyDescent="0.3">
      <c r="D2059" s="31"/>
      <c r="E2059" s="103"/>
      <c r="F2059" s="103"/>
      <c r="M2059" s="103"/>
      <c r="O2059" s="103"/>
      <c r="P2059" s="103"/>
      <c r="Q2059" s="127"/>
      <c r="R2059" s="103"/>
      <c r="S2059" s="127"/>
      <c r="T2059" s="127"/>
      <c r="U2059" s="127"/>
      <c r="V2059" s="127"/>
      <c r="W2059" s="103"/>
      <c r="Y2059" s="103"/>
      <c r="AF2059" s="103"/>
    </row>
    <row r="2060" spans="4:32" x14ac:dyDescent="0.3">
      <c r="D2060" s="31"/>
      <c r="E2060" s="103"/>
      <c r="F2060" s="103"/>
      <c r="M2060" s="103"/>
      <c r="O2060" s="103"/>
      <c r="P2060" s="103"/>
      <c r="Q2060" s="127"/>
      <c r="R2060" s="103"/>
      <c r="S2060" s="127"/>
      <c r="T2060" s="127"/>
      <c r="U2060" s="127"/>
      <c r="V2060" s="127"/>
      <c r="W2060" s="103"/>
      <c r="Y2060" s="103"/>
      <c r="AF2060" s="103"/>
    </row>
    <row r="2061" spans="4:32" x14ac:dyDescent="0.3">
      <c r="D2061" s="31"/>
      <c r="E2061" s="103"/>
      <c r="F2061" s="103"/>
      <c r="M2061" s="103"/>
      <c r="O2061" s="103"/>
      <c r="P2061" s="103"/>
      <c r="Q2061" s="127"/>
      <c r="R2061" s="103"/>
      <c r="S2061" s="127"/>
      <c r="T2061" s="127"/>
      <c r="U2061" s="127"/>
      <c r="V2061" s="127"/>
      <c r="W2061" s="103"/>
      <c r="Y2061" s="103"/>
      <c r="AF2061" s="103"/>
    </row>
    <row r="2062" spans="4:32" x14ac:dyDescent="0.3">
      <c r="D2062" s="31"/>
      <c r="E2062" s="103"/>
      <c r="F2062" s="103"/>
      <c r="M2062" s="103"/>
      <c r="O2062" s="103"/>
      <c r="P2062" s="103"/>
      <c r="Q2062" s="127"/>
      <c r="R2062" s="103"/>
      <c r="S2062" s="127"/>
      <c r="T2062" s="127"/>
      <c r="U2062" s="127"/>
      <c r="V2062" s="127"/>
      <c r="W2062" s="103"/>
      <c r="Y2062" s="103"/>
      <c r="AF2062" s="103"/>
    </row>
    <row r="2063" spans="4:32" x14ac:dyDescent="0.3">
      <c r="D2063" s="31"/>
      <c r="E2063" s="103"/>
      <c r="F2063" s="103"/>
      <c r="M2063" s="103"/>
      <c r="O2063" s="103"/>
      <c r="P2063" s="103"/>
      <c r="Q2063" s="127"/>
      <c r="R2063" s="103"/>
      <c r="S2063" s="127"/>
      <c r="T2063" s="127"/>
      <c r="U2063" s="127"/>
      <c r="V2063" s="127"/>
      <c r="W2063" s="103"/>
      <c r="Y2063" s="103"/>
      <c r="AF2063" s="103"/>
    </row>
    <row r="2064" spans="4:32" x14ac:dyDescent="0.3">
      <c r="D2064" s="31"/>
      <c r="E2064" s="103"/>
      <c r="F2064" s="103"/>
      <c r="M2064" s="103"/>
      <c r="O2064" s="103"/>
      <c r="P2064" s="103"/>
      <c r="Q2064" s="127"/>
      <c r="R2064" s="103"/>
      <c r="S2064" s="127"/>
      <c r="T2064" s="127"/>
      <c r="U2064" s="127"/>
      <c r="V2064" s="127"/>
      <c r="W2064" s="103"/>
      <c r="Y2064" s="103"/>
      <c r="AF2064" s="103"/>
    </row>
    <row r="2065" spans="4:32" x14ac:dyDescent="0.3">
      <c r="D2065" s="31"/>
      <c r="E2065" s="103"/>
      <c r="F2065" s="103"/>
      <c r="M2065" s="103"/>
      <c r="O2065" s="103"/>
      <c r="P2065" s="103"/>
      <c r="Q2065" s="127"/>
      <c r="R2065" s="103"/>
      <c r="S2065" s="127"/>
      <c r="T2065" s="127"/>
      <c r="U2065" s="127"/>
      <c r="V2065" s="127"/>
      <c r="W2065" s="103"/>
      <c r="Y2065" s="103"/>
      <c r="AF2065" s="103"/>
    </row>
    <row r="2066" spans="4:32" x14ac:dyDescent="0.3">
      <c r="D2066" s="31"/>
      <c r="E2066" s="103"/>
      <c r="F2066" s="103"/>
      <c r="M2066" s="103"/>
      <c r="O2066" s="103"/>
      <c r="P2066" s="103"/>
      <c r="Q2066" s="127"/>
      <c r="R2066" s="103"/>
      <c r="S2066" s="127"/>
      <c r="T2066" s="127"/>
      <c r="U2066" s="127"/>
      <c r="V2066" s="127"/>
      <c r="W2066" s="103"/>
      <c r="Y2066" s="103"/>
      <c r="AF2066" s="103"/>
    </row>
    <row r="2067" spans="4:32" x14ac:dyDescent="0.3">
      <c r="D2067" s="31"/>
      <c r="E2067" s="103"/>
      <c r="F2067" s="103"/>
      <c r="M2067" s="103"/>
      <c r="O2067" s="103"/>
      <c r="P2067" s="103"/>
      <c r="Q2067" s="127"/>
      <c r="R2067" s="103"/>
      <c r="S2067" s="127"/>
      <c r="T2067" s="127"/>
      <c r="U2067" s="127"/>
      <c r="V2067" s="127"/>
      <c r="W2067" s="103"/>
      <c r="Y2067" s="103"/>
      <c r="AF2067" s="103"/>
    </row>
    <row r="2068" spans="4:32" x14ac:dyDescent="0.3">
      <c r="D2068" s="31"/>
      <c r="E2068" s="103"/>
      <c r="F2068" s="103"/>
      <c r="M2068" s="103"/>
      <c r="O2068" s="103"/>
      <c r="P2068" s="103"/>
      <c r="Q2068" s="127"/>
      <c r="R2068" s="103"/>
      <c r="S2068" s="127"/>
      <c r="T2068" s="127"/>
      <c r="U2068" s="127"/>
      <c r="V2068" s="127"/>
      <c r="W2068" s="103"/>
      <c r="Y2068" s="103"/>
      <c r="AF2068" s="103"/>
    </row>
    <row r="2069" spans="4:32" x14ac:dyDescent="0.3">
      <c r="D2069" s="31"/>
      <c r="E2069" s="103"/>
      <c r="F2069" s="103"/>
      <c r="M2069" s="103"/>
      <c r="O2069" s="103"/>
      <c r="P2069" s="103"/>
      <c r="Q2069" s="127"/>
      <c r="R2069" s="103"/>
      <c r="S2069" s="127"/>
      <c r="T2069" s="127"/>
      <c r="U2069" s="127"/>
      <c r="V2069" s="127"/>
      <c r="W2069" s="103"/>
      <c r="Y2069" s="103"/>
      <c r="AF2069" s="103"/>
    </row>
    <row r="2070" spans="4:32" x14ac:dyDescent="0.3">
      <c r="D2070" s="31"/>
      <c r="E2070" s="103"/>
      <c r="F2070" s="103"/>
      <c r="M2070" s="103"/>
      <c r="O2070" s="103"/>
      <c r="P2070" s="103"/>
      <c r="Q2070" s="127"/>
      <c r="R2070" s="103"/>
      <c r="S2070" s="127"/>
      <c r="T2070" s="127"/>
      <c r="U2070" s="127"/>
      <c r="V2070" s="127"/>
      <c r="W2070" s="103"/>
      <c r="Y2070" s="103"/>
      <c r="AF2070" s="103"/>
    </row>
    <row r="2071" spans="4:32" x14ac:dyDescent="0.3">
      <c r="D2071" s="31"/>
      <c r="E2071" s="103"/>
      <c r="F2071" s="103"/>
      <c r="M2071" s="103"/>
      <c r="O2071" s="103"/>
      <c r="P2071" s="103"/>
      <c r="Q2071" s="127"/>
      <c r="R2071" s="103"/>
      <c r="S2071" s="127"/>
      <c r="T2071" s="127"/>
      <c r="U2071" s="127"/>
      <c r="V2071" s="127"/>
      <c r="W2071" s="103"/>
      <c r="Y2071" s="103"/>
      <c r="AF2071" s="103"/>
    </row>
    <row r="2072" spans="4:32" x14ac:dyDescent="0.3">
      <c r="D2072" s="31"/>
      <c r="E2072" s="103"/>
      <c r="F2072" s="103"/>
      <c r="M2072" s="103"/>
      <c r="O2072" s="103"/>
      <c r="P2072" s="103"/>
      <c r="Q2072" s="127"/>
      <c r="R2072" s="103"/>
      <c r="S2072" s="127"/>
      <c r="T2072" s="127"/>
      <c r="U2072" s="127"/>
      <c r="V2072" s="127"/>
      <c r="W2072" s="103"/>
      <c r="Y2072" s="103"/>
      <c r="AF2072" s="103"/>
    </row>
    <row r="2073" spans="4:32" x14ac:dyDescent="0.3">
      <c r="D2073" s="31"/>
      <c r="E2073" s="103"/>
      <c r="F2073" s="103"/>
      <c r="M2073" s="103"/>
      <c r="O2073" s="103"/>
      <c r="P2073" s="103"/>
      <c r="Q2073" s="127"/>
      <c r="R2073" s="103"/>
      <c r="S2073" s="127"/>
      <c r="T2073" s="127"/>
      <c r="U2073" s="127"/>
      <c r="V2073" s="127"/>
      <c r="W2073" s="103"/>
      <c r="Y2073" s="103"/>
      <c r="AF2073" s="103"/>
    </row>
    <row r="2074" spans="4:32" x14ac:dyDescent="0.3">
      <c r="D2074" s="31"/>
      <c r="E2074" s="103"/>
      <c r="F2074" s="103"/>
      <c r="M2074" s="103"/>
      <c r="O2074" s="103"/>
      <c r="P2074" s="103"/>
      <c r="Q2074" s="127"/>
      <c r="R2074" s="103"/>
      <c r="S2074" s="127"/>
      <c r="T2074" s="127"/>
      <c r="U2074" s="127"/>
      <c r="V2074" s="127"/>
      <c r="W2074" s="103"/>
      <c r="Y2074" s="103"/>
      <c r="AF2074" s="103"/>
    </row>
    <row r="2075" spans="4:32" x14ac:dyDescent="0.3">
      <c r="D2075" s="31"/>
      <c r="E2075" s="103"/>
      <c r="F2075" s="103"/>
      <c r="M2075" s="103"/>
      <c r="O2075" s="103"/>
      <c r="P2075" s="103"/>
      <c r="Q2075" s="127"/>
      <c r="R2075" s="103"/>
      <c r="S2075" s="127"/>
      <c r="T2075" s="127"/>
      <c r="U2075" s="127"/>
      <c r="V2075" s="127"/>
      <c r="W2075" s="103"/>
      <c r="Y2075" s="103"/>
      <c r="AF2075" s="103"/>
    </row>
    <row r="2076" spans="4:32" x14ac:dyDescent="0.3">
      <c r="D2076" s="31"/>
      <c r="E2076" s="103"/>
      <c r="F2076" s="103"/>
      <c r="M2076" s="103"/>
      <c r="O2076" s="103"/>
      <c r="P2076" s="103"/>
      <c r="Q2076" s="127"/>
      <c r="R2076" s="103"/>
      <c r="S2076" s="127"/>
      <c r="T2076" s="127"/>
      <c r="U2076" s="127"/>
      <c r="V2076" s="127"/>
      <c r="W2076" s="103"/>
      <c r="Y2076" s="103"/>
      <c r="AF2076" s="103"/>
    </row>
    <row r="2077" spans="4:32" x14ac:dyDescent="0.3">
      <c r="D2077" s="31"/>
      <c r="E2077" s="103"/>
      <c r="F2077" s="103"/>
      <c r="M2077" s="103"/>
      <c r="O2077" s="103"/>
      <c r="P2077" s="103"/>
      <c r="Q2077" s="127"/>
      <c r="R2077" s="103"/>
      <c r="S2077" s="127"/>
      <c r="T2077" s="127"/>
      <c r="U2077" s="127"/>
      <c r="V2077" s="127"/>
      <c r="W2077" s="103"/>
      <c r="Y2077" s="103"/>
      <c r="AF2077" s="103"/>
    </row>
    <row r="2078" spans="4:32" x14ac:dyDescent="0.3">
      <c r="D2078" s="31"/>
      <c r="E2078" s="103"/>
      <c r="F2078" s="103"/>
      <c r="M2078" s="103"/>
      <c r="O2078" s="103"/>
      <c r="P2078" s="103"/>
      <c r="Q2078" s="127"/>
      <c r="R2078" s="103"/>
      <c r="S2078" s="127"/>
      <c r="T2078" s="127"/>
      <c r="U2078" s="127"/>
      <c r="V2078" s="127"/>
      <c r="W2078" s="103"/>
      <c r="Y2078" s="103"/>
      <c r="AF2078" s="103"/>
    </row>
    <row r="2079" spans="4:32" x14ac:dyDescent="0.3">
      <c r="D2079" s="31"/>
      <c r="E2079" s="103"/>
      <c r="F2079" s="103"/>
      <c r="M2079" s="103"/>
      <c r="O2079" s="103"/>
      <c r="P2079" s="103"/>
      <c r="Q2079" s="127"/>
      <c r="R2079" s="103"/>
      <c r="S2079" s="127"/>
      <c r="T2079" s="127"/>
      <c r="U2079" s="127"/>
      <c r="V2079" s="127"/>
      <c r="W2079" s="103"/>
      <c r="Y2079" s="103"/>
      <c r="AF2079" s="103"/>
    </row>
    <row r="2080" spans="4:32" x14ac:dyDescent="0.3">
      <c r="D2080" s="31"/>
      <c r="E2080" s="103"/>
      <c r="F2080" s="103"/>
      <c r="M2080" s="103"/>
      <c r="O2080" s="103"/>
      <c r="P2080" s="103"/>
      <c r="Q2080" s="127"/>
      <c r="R2080" s="103"/>
      <c r="S2080" s="127"/>
      <c r="T2080" s="127"/>
      <c r="U2080" s="127"/>
      <c r="V2080" s="127"/>
      <c r="W2080" s="103"/>
      <c r="Y2080" s="103"/>
      <c r="AF2080" s="103"/>
    </row>
    <row r="2081" spans="4:32" x14ac:dyDescent="0.3">
      <c r="D2081" s="31"/>
      <c r="E2081" s="103"/>
      <c r="F2081" s="103"/>
      <c r="M2081" s="103"/>
      <c r="O2081" s="103"/>
      <c r="P2081" s="103"/>
      <c r="Q2081" s="127"/>
      <c r="R2081" s="103"/>
      <c r="S2081" s="127"/>
      <c r="T2081" s="127"/>
      <c r="U2081" s="127"/>
      <c r="V2081" s="127"/>
      <c r="W2081" s="103"/>
      <c r="Y2081" s="103"/>
      <c r="AF2081" s="103"/>
    </row>
    <row r="2082" spans="4:32" x14ac:dyDescent="0.3">
      <c r="D2082" s="31"/>
      <c r="E2082" s="103"/>
      <c r="F2082" s="103"/>
      <c r="M2082" s="103"/>
      <c r="O2082" s="103"/>
      <c r="P2082" s="103"/>
      <c r="Q2082" s="127"/>
      <c r="R2082" s="103"/>
      <c r="S2082" s="127"/>
      <c r="T2082" s="127"/>
      <c r="U2082" s="127"/>
      <c r="V2082" s="127"/>
      <c r="W2082" s="103"/>
      <c r="Y2082" s="103"/>
      <c r="AF2082" s="103"/>
    </row>
    <row r="2083" spans="4:32" x14ac:dyDescent="0.3">
      <c r="D2083" s="31"/>
      <c r="E2083" s="103"/>
      <c r="F2083" s="103"/>
      <c r="M2083" s="103"/>
      <c r="O2083" s="103"/>
      <c r="P2083" s="103"/>
      <c r="Q2083" s="127"/>
      <c r="R2083" s="103"/>
      <c r="S2083" s="127"/>
      <c r="T2083" s="127"/>
      <c r="U2083" s="127"/>
      <c r="V2083" s="127"/>
      <c r="W2083" s="103"/>
      <c r="Y2083" s="103"/>
      <c r="AF2083" s="103"/>
    </row>
    <row r="2084" spans="4:32" x14ac:dyDescent="0.3">
      <c r="D2084" s="31"/>
      <c r="E2084" s="103"/>
      <c r="F2084" s="103"/>
      <c r="M2084" s="103"/>
      <c r="O2084" s="103"/>
      <c r="P2084" s="103"/>
      <c r="Q2084" s="127"/>
      <c r="R2084" s="103"/>
      <c r="S2084" s="127"/>
      <c r="T2084" s="127"/>
      <c r="U2084" s="127"/>
      <c r="V2084" s="127"/>
      <c r="W2084" s="103"/>
      <c r="Y2084" s="103"/>
      <c r="AF2084" s="103"/>
    </row>
    <row r="2085" spans="4:32" x14ac:dyDescent="0.3">
      <c r="D2085" s="31"/>
      <c r="E2085" s="103"/>
      <c r="F2085" s="103"/>
      <c r="M2085" s="103"/>
      <c r="O2085" s="103"/>
      <c r="P2085" s="103"/>
      <c r="Q2085" s="127"/>
      <c r="R2085" s="103"/>
      <c r="S2085" s="127"/>
      <c r="T2085" s="127"/>
      <c r="U2085" s="127"/>
      <c r="V2085" s="127"/>
      <c r="W2085" s="103"/>
      <c r="Y2085" s="103"/>
      <c r="AF2085" s="103"/>
    </row>
    <row r="2086" spans="4:32" x14ac:dyDescent="0.3">
      <c r="D2086" s="31"/>
      <c r="E2086" s="103"/>
      <c r="F2086" s="103"/>
      <c r="M2086" s="103"/>
      <c r="O2086" s="103"/>
      <c r="P2086" s="103"/>
      <c r="Q2086" s="127"/>
      <c r="R2086" s="103"/>
      <c r="S2086" s="127"/>
      <c r="T2086" s="127"/>
      <c r="U2086" s="127"/>
      <c r="V2086" s="127"/>
      <c r="W2086" s="103"/>
      <c r="Y2086" s="103"/>
      <c r="AF2086" s="103"/>
    </row>
    <row r="2087" spans="4:32" x14ac:dyDescent="0.3">
      <c r="D2087" s="31"/>
      <c r="E2087" s="103"/>
      <c r="F2087" s="103"/>
      <c r="M2087" s="103"/>
      <c r="O2087" s="103"/>
      <c r="P2087" s="103"/>
      <c r="Q2087" s="127"/>
      <c r="R2087" s="103"/>
      <c r="S2087" s="127"/>
      <c r="T2087" s="127"/>
      <c r="U2087" s="127"/>
      <c r="V2087" s="127"/>
      <c r="W2087" s="103"/>
      <c r="Y2087" s="103"/>
      <c r="AF2087" s="103"/>
    </row>
    <row r="2088" spans="4:32" x14ac:dyDescent="0.3">
      <c r="D2088" s="31"/>
      <c r="E2088" s="103"/>
      <c r="F2088" s="103"/>
      <c r="M2088" s="103"/>
      <c r="O2088" s="103"/>
      <c r="P2088" s="103"/>
      <c r="Q2088" s="127"/>
      <c r="R2088" s="103"/>
      <c r="S2088" s="127"/>
      <c r="T2088" s="127"/>
      <c r="U2088" s="127"/>
      <c r="V2088" s="127"/>
      <c r="W2088" s="103"/>
      <c r="Y2088" s="103"/>
      <c r="AF2088" s="103"/>
    </row>
    <row r="2089" spans="4:32" x14ac:dyDescent="0.3">
      <c r="D2089" s="31"/>
      <c r="E2089" s="103"/>
      <c r="F2089" s="103"/>
      <c r="M2089" s="103"/>
      <c r="O2089" s="103"/>
      <c r="P2089" s="103"/>
      <c r="Q2089" s="127"/>
      <c r="R2089" s="103"/>
      <c r="S2089" s="127"/>
      <c r="T2089" s="127"/>
      <c r="U2089" s="127"/>
      <c r="V2089" s="127"/>
      <c r="W2089" s="103"/>
      <c r="Y2089" s="103"/>
      <c r="AF2089" s="103"/>
    </row>
    <row r="2090" spans="4:32" x14ac:dyDescent="0.3">
      <c r="D2090" s="31"/>
      <c r="E2090" s="103"/>
      <c r="F2090" s="103"/>
      <c r="M2090" s="103"/>
      <c r="O2090" s="103"/>
      <c r="P2090" s="103"/>
      <c r="Q2090" s="127"/>
      <c r="R2090" s="103"/>
      <c r="S2090" s="127"/>
      <c r="T2090" s="127"/>
      <c r="U2090" s="127"/>
      <c r="V2090" s="127"/>
      <c r="W2090" s="103"/>
      <c r="Y2090" s="103"/>
      <c r="AF2090" s="103"/>
    </row>
    <row r="2091" spans="4:32" x14ac:dyDescent="0.3">
      <c r="D2091" s="31"/>
      <c r="E2091" s="103"/>
      <c r="F2091" s="103"/>
      <c r="M2091" s="103"/>
      <c r="O2091" s="103"/>
      <c r="P2091" s="103"/>
      <c r="Q2091" s="127"/>
      <c r="R2091" s="103"/>
      <c r="S2091" s="127"/>
      <c r="T2091" s="127"/>
      <c r="U2091" s="127"/>
      <c r="V2091" s="127"/>
      <c r="W2091" s="103"/>
      <c r="Y2091" s="103"/>
      <c r="AF2091" s="103"/>
    </row>
    <row r="2092" spans="4:32" x14ac:dyDescent="0.3">
      <c r="D2092" s="31"/>
      <c r="E2092" s="103"/>
      <c r="F2092" s="103"/>
      <c r="M2092" s="103"/>
      <c r="O2092" s="103"/>
      <c r="P2092" s="103"/>
      <c r="Q2092" s="127"/>
      <c r="R2092" s="103"/>
      <c r="S2092" s="127"/>
      <c r="T2092" s="127"/>
      <c r="U2092" s="127"/>
      <c r="V2092" s="127"/>
      <c r="W2092" s="103"/>
      <c r="Y2092" s="103"/>
      <c r="AF2092" s="103"/>
    </row>
    <row r="2093" spans="4:32" x14ac:dyDescent="0.3">
      <c r="D2093" s="31"/>
      <c r="E2093" s="103"/>
      <c r="F2093" s="103"/>
      <c r="M2093" s="103"/>
      <c r="O2093" s="103"/>
      <c r="P2093" s="103"/>
      <c r="Q2093" s="127"/>
      <c r="R2093" s="103"/>
      <c r="S2093" s="127"/>
      <c r="T2093" s="127"/>
      <c r="U2093" s="127"/>
      <c r="V2093" s="127"/>
      <c r="W2093" s="103"/>
      <c r="Y2093" s="103"/>
      <c r="AF2093" s="103"/>
    </row>
    <row r="2094" spans="4:32" x14ac:dyDescent="0.3">
      <c r="D2094" s="31"/>
      <c r="E2094" s="103"/>
      <c r="F2094" s="103"/>
      <c r="M2094" s="103"/>
      <c r="O2094" s="103"/>
      <c r="P2094" s="103"/>
      <c r="Q2094" s="127"/>
      <c r="R2094" s="103"/>
      <c r="S2094" s="127"/>
      <c r="T2094" s="127"/>
      <c r="U2094" s="127"/>
      <c r="V2094" s="127"/>
      <c r="W2094" s="103"/>
      <c r="Y2094" s="103"/>
      <c r="AF2094" s="103"/>
    </row>
    <row r="2095" spans="4:32" x14ac:dyDescent="0.3">
      <c r="D2095" s="31"/>
      <c r="E2095" s="103"/>
      <c r="F2095" s="103"/>
      <c r="M2095" s="103"/>
      <c r="O2095" s="103"/>
      <c r="P2095" s="103"/>
      <c r="Q2095" s="127"/>
      <c r="R2095" s="103"/>
      <c r="S2095" s="127"/>
      <c r="T2095" s="127"/>
      <c r="U2095" s="127"/>
      <c r="V2095" s="127"/>
      <c r="W2095" s="103"/>
      <c r="Y2095" s="103"/>
      <c r="AF2095" s="103"/>
    </row>
    <row r="2096" spans="4:32" x14ac:dyDescent="0.3">
      <c r="D2096" s="31"/>
      <c r="E2096" s="103"/>
      <c r="F2096" s="103"/>
      <c r="M2096" s="103"/>
      <c r="O2096" s="103"/>
      <c r="P2096" s="103"/>
      <c r="Q2096" s="127"/>
      <c r="R2096" s="103"/>
      <c r="S2096" s="127"/>
      <c r="T2096" s="127"/>
      <c r="U2096" s="127"/>
      <c r="V2096" s="127"/>
      <c r="W2096" s="103"/>
      <c r="Y2096" s="103"/>
      <c r="AF2096" s="103"/>
    </row>
    <row r="2097" spans="4:32" x14ac:dyDescent="0.3">
      <c r="D2097" s="31"/>
      <c r="E2097" s="103"/>
      <c r="F2097" s="103"/>
      <c r="M2097" s="103"/>
      <c r="O2097" s="103"/>
      <c r="P2097" s="103"/>
      <c r="Q2097" s="127"/>
      <c r="R2097" s="103"/>
      <c r="S2097" s="127"/>
      <c r="T2097" s="127"/>
      <c r="U2097" s="127"/>
      <c r="V2097" s="127"/>
      <c r="W2097" s="103"/>
      <c r="Y2097" s="103"/>
      <c r="AF2097" s="103"/>
    </row>
    <row r="2098" spans="4:32" x14ac:dyDescent="0.3">
      <c r="D2098" s="31"/>
      <c r="E2098" s="103"/>
      <c r="F2098" s="103"/>
      <c r="M2098" s="103"/>
      <c r="O2098" s="103"/>
      <c r="P2098" s="103"/>
      <c r="Q2098" s="127"/>
      <c r="R2098" s="103"/>
      <c r="S2098" s="127"/>
      <c r="T2098" s="127"/>
      <c r="U2098" s="127"/>
      <c r="V2098" s="127"/>
      <c r="W2098" s="103"/>
      <c r="Y2098" s="103"/>
      <c r="AF2098" s="103"/>
    </row>
    <row r="2099" spans="4:32" x14ac:dyDescent="0.3">
      <c r="D2099" s="31"/>
      <c r="E2099" s="103"/>
      <c r="F2099" s="103"/>
      <c r="M2099" s="103"/>
      <c r="O2099" s="103"/>
      <c r="P2099" s="103"/>
      <c r="Q2099" s="127"/>
      <c r="R2099" s="103"/>
      <c r="S2099" s="127"/>
      <c r="T2099" s="127"/>
      <c r="U2099" s="127"/>
      <c r="V2099" s="127"/>
      <c r="W2099" s="103"/>
      <c r="Y2099" s="103"/>
      <c r="AF2099" s="103"/>
    </row>
    <row r="2100" spans="4:32" x14ac:dyDescent="0.3">
      <c r="D2100" s="31"/>
      <c r="E2100" s="103"/>
      <c r="F2100" s="103"/>
      <c r="M2100" s="103"/>
      <c r="O2100" s="103"/>
      <c r="P2100" s="103"/>
      <c r="Q2100" s="127"/>
      <c r="R2100" s="103"/>
      <c r="S2100" s="127"/>
      <c r="T2100" s="127"/>
      <c r="U2100" s="127"/>
      <c r="V2100" s="127"/>
      <c r="W2100" s="103"/>
      <c r="Y2100" s="103"/>
      <c r="AF2100" s="103"/>
    </row>
    <row r="2101" spans="4:32" x14ac:dyDescent="0.3">
      <c r="D2101" s="31"/>
      <c r="E2101" s="103"/>
      <c r="F2101" s="103"/>
      <c r="M2101" s="103"/>
      <c r="O2101" s="103"/>
      <c r="P2101" s="103"/>
      <c r="Q2101" s="127"/>
      <c r="R2101" s="103"/>
      <c r="S2101" s="127"/>
      <c r="T2101" s="127"/>
      <c r="U2101" s="127"/>
      <c r="V2101" s="127"/>
      <c r="W2101" s="103"/>
      <c r="Y2101" s="103"/>
      <c r="AF2101" s="103"/>
    </row>
    <row r="2102" spans="4:32" x14ac:dyDescent="0.3">
      <c r="D2102" s="31"/>
      <c r="E2102" s="103"/>
      <c r="F2102" s="103"/>
      <c r="M2102" s="103"/>
      <c r="O2102" s="103"/>
      <c r="P2102" s="103"/>
      <c r="Q2102" s="127"/>
      <c r="R2102" s="103"/>
      <c r="S2102" s="127"/>
      <c r="T2102" s="127"/>
      <c r="U2102" s="127"/>
      <c r="V2102" s="127"/>
      <c r="W2102" s="103"/>
      <c r="Y2102" s="103"/>
      <c r="AF2102" s="103"/>
    </row>
    <row r="2103" spans="4:32" x14ac:dyDescent="0.3">
      <c r="D2103" s="31"/>
      <c r="E2103" s="103"/>
      <c r="F2103" s="103"/>
      <c r="M2103" s="103"/>
      <c r="O2103" s="103"/>
      <c r="P2103" s="103"/>
      <c r="Q2103" s="127"/>
      <c r="R2103" s="103"/>
      <c r="S2103" s="127"/>
      <c r="T2103" s="127"/>
      <c r="U2103" s="127"/>
      <c r="V2103" s="127"/>
      <c r="W2103" s="103"/>
      <c r="Y2103" s="103"/>
      <c r="AF2103" s="103"/>
    </row>
    <row r="2104" spans="4:32" x14ac:dyDescent="0.3">
      <c r="D2104" s="31"/>
      <c r="E2104" s="103"/>
      <c r="F2104" s="103"/>
      <c r="M2104" s="103"/>
      <c r="O2104" s="103"/>
      <c r="P2104" s="103"/>
      <c r="Q2104" s="127"/>
      <c r="R2104" s="103"/>
      <c r="S2104" s="127"/>
      <c r="T2104" s="127"/>
      <c r="U2104" s="127"/>
      <c r="V2104" s="127"/>
      <c r="W2104" s="103"/>
      <c r="Y2104" s="103"/>
      <c r="AF2104" s="103"/>
    </row>
    <row r="2105" spans="4:32" x14ac:dyDescent="0.3">
      <c r="D2105" s="31"/>
      <c r="E2105" s="103"/>
      <c r="F2105" s="103"/>
      <c r="M2105" s="103"/>
      <c r="O2105" s="103"/>
      <c r="P2105" s="103"/>
      <c r="Q2105" s="127"/>
      <c r="R2105" s="103"/>
      <c r="S2105" s="127"/>
      <c r="T2105" s="127"/>
      <c r="U2105" s="127"/>
      <c r="V2105" s="127"/>
      <c r="W2105" s="103"/>
      <c r="Y2105" s="103"/>
      <c r="AF2105" s="103"/>
    </row>
    <row r="2106" spans="4:32" x14ac:dyDescent="0.3">
      <c r="D2106" s="31"/>
      <c r="E2106" s="103"/>
      <c r="F2106" s="103"/>
      <c r="M2106" s="103"/>
      <c r="O2106" s="103"/>
      <c r="P2106" s="103"/>
      <c r="Q2106" s="127"/>
      <c r="R2106" s="103"/>
      <c r="S2106" s="127"/>
      <c r="T2106" s="127"/>
      <c r="U2106" s="127"/>
      <c r="V2106" s="127"/>
      <c r="W2106" s="103"/>
      <c r="Y2106" s="103"/>
      <c r="AF2106" s="103"/>
    </row>
    <row r="2107" spans="4:32" x14ac:dyDescent="0.3">
      <c r="D2107" s="31"/>
      <c r="E2107" s="103"/>
      <c r="F2107" s="103"/>
      <c r="M2107" s="103"/>
      <c r="O2107" s="103"/>
      <c r="P2107" s="103"/>
      <c r="Q2107" s="127"/>
      <c r="R2107" s="103"/>
      <c r="S2107" s="127"/>
      <c r="T2107" s="127"/>
      <c r="U2107" s="127"/>
      <c r="V2107" s="127"/>
      <c r="W2107" s="103"/>
      <c r="Y2107" s="103"/>
      <c r="AF2107" s="103"/>
    </row>
    <row r="2108" spans="4:32" x14ac:dyDescent="0.3">
      <c r="D2108" s="31"/>
      <c r="E2108" s="103"/>
      <c r="F2108" s="103"/>
      <c r="M2108" s="103"/>
      <c r="O2108" s="103"/>
      <c r="P2108" s="103"/>
      <c r="Q2108" s="127"/>
      <c r="R2108" s="103"/>
      <c r="S2108" s="127"/>
      <c r="T2108" s="127"/>
      <c r="U2108" s="127"/>
      <c r="V2108" s="127"/>
      <c r="W2108" s="103"/>
      <c r="Y2108" s="103"/>
      <c r="AF2108" s="103"/>
    </row>
    <row r="2109" spans="4:32" x14ac:dyDescent="0.3">
      <c r="D2109" s="31"/>
      <c r="E2109" s="103"/>
      <c r="F2109" s="103"/>
      <c r="M2109" s="103"/>
      <c r="O2109" s="103"/>
      <c r="P2109" s="103"/>
      <c r="Q2109" s="127"/>
      <c r="R2109" s="103"/>
      <c r="S2109" s="127"/>
      <c r="T2109" s="127"/>
      <c r="U2109" s="127"/>
      <c r="V2109" s="127"/>
      <c r="W2109" s="103"/>
      <c r="Y2109" s="103"/>
      <c r="AF2109" s="103"/>
    </row>
    <row r="2110" spans="4:32" x14ac:dyDescent="0.3">
      <c r="D2110" s="31"/>
      <c r="E2110" s="103"/>
      <c r="F2110" s="103"/>
      <c r="M2110" s="103"/>
      <c r="O2110" s="103"/>
      <c r="P2110" s="103"/>
      <c r="Q2110" s="127"/>
      <c r="R2110" s="103"/>
      <c r="S2110" s="127"/>
      <c r="T2110" s="127"/>
      <c r="U2110" s="127"/>
      <c r="V2110" s="127"/>
      <c r="W2110" s="103"/>
      <c r="Y2110" s="103"/>
      <c r="AF2110" s="103"/>
    </row>
    <row r="2111" spans="4:32" x14ac:dyDescent="0.3">
      <c r="D2111" s="31"/>
      <c r="E2111" s="103"/>
      <c r="F2111" s="103"/>
      <c r="M2111" s="103"/>
      <c r="O2111" s="103"/>
      <c r="P2111" s="103"/>
      <c r="Q2111" s="127"/>
      <c r="R2111" s="103"/>
      <c r="S2111" s="127"/>
      <c r="T2111" s="127"/>
      <c r="U2111" s="127"/>
      <c r="V2111" s="127"/>
      <c r="W2111" s="103"/>
      <c r="Y2111" s="103"/>
      <c r="AF2111" s="103"/>
    </row>
    <row r="2112" spans="4:32" x14ac:dyDescent="0.3">
      <c r="D2112" s="31"/>
      <c r="E2112" s="103"/>
      <c r="F2112" s="103"/>
      <c r="M2112" s="103"/>
      <c r="O2112" s="103"/>
      <c r="P2112" s="103"/>
      <c r="Q2112" s="127"/>
      <c r="R2112" s="103"/>
      <c r="S2112" s="127"/>
      <c r="T2112" s="127"/>
      <c r="U2112" s="127"/>
      <c r="V2112" s="127"/>
      <c r="W2112" s="103"/>
      <c r="Y2112" s="103"/>
      <c r="AF2112" s="103"/>
    </row>
    <row r="2113" spans="4:32" x14ac:dyDescent="0.3">
      <c r="D2113" s="31"/>
      <c r="E2113" s="103"/>
      <c r="F2113" s="103"/>
      <c r="M2113" s="103"/>
      <c r="O2113" s="103"/>
      <c r="P2113" s="103"/>
      <c r="Q2113" s="127"/>
      <c r="R2113" s="103"/>
      <c r="S2113" s="127"/>
      <c r="T2113" s="127"/>
      <c r="U2113" s="127"/>
      <c r="V2113" s="127"/>
      <c r="W2113" s="103"/>
      <c r="Y2113" s="103"/>
      <c r="AF2113" s="103"/>
    </row>
    <row r="2114" spans="4:32" x14ac:dyDescent="0.3">
      <c r="D2114" s="31"/>
      <c r="E2114" s="103"/>
      <c r="F2114" s="103"/>
      <c r="M2114" s="103"/>
      <c r="O2114" s="103"/>
      <c r="P2114" s="103"/>
      <c r="Q2114" s="127"/>
      <c r="R2114" s="103"/>
      <c r="S2114" s="127"/>
      <c r="T2114" s="127"/>
      <c r="U2114" s="127"/>
      <c r="V2114" s="127"/>
      <c r="W2114" s="103"/>
      <c r="Y2114" s="103"/>
      <c r="AF2114" s="103"/>
    </row>
    <row r="2115" spans="4:32" x14ac:dyDescent="0.3">
      <c r="D2115" s="31"/>
      <c r="E2115" s="103"/>
      <c r="F2115" s="103"/>
      <c r="M2115" s="103"/>
      <c r="O2115" s="103"/>
      <c r="P2115" s="103"/>
      <c r="Q2115" s="127"/>
      <c r="R2115" s="103"/>
      <c r="S2115" s="127"/>
      <c r="T2115" s="127"/>
      <c r="U2115" s="127"/>
      <c r="V2115" s="127"/>
      <c r="W2115" s="103"/>
      <c r="Y2115" s="103"/>
      <c r="AF2115" s="103"/>
    </row>
    <row r="2116" spans="4:32" x14ac:dyDescent="0.3">
      <c r="D2116" s="31"/>
      <c r="E2116" s="103"/>
      <c r="F2116" s="103"/>
      <c r="M2116" s="103"/>
      <c r="O2116" s="103"/>
      <c r="P2116" s="103"/>
      <c r="Q2116" s="127"/>
      <c r="R2116" s="103"/>
      <c r="S2116" s="127"/>
      <c r="T2116" s="127"/>
      <c r="U2116" s="127"/>
      <c r="V2116" s="127"/>
      <c r="W2116" s="103"/>
      <c r="Y2116" s="103"/>
      <c r="AF2116" s="103"/>
    </row>
    <row r="2117" spans="4:32" x14ac:dyDescent="0.3">
      <c r="D2117" s="31"/>
      <c r="E2117" s="103"/>
      <c r="F2117" s="103"/>
      <c r="M2117" s="103"/>
      <c r="O2117" s="103"/>
      <c r="P2117" s="103"/>
      <c r="Q2117" s="127"/>
      <c r="R2117" s="103"/>
      <c r="S2117" s="127"/>
      <c r="T2117" s="127"/>
      <c r="U2117" s="127"/>
      <c r="V2117" s="127"/>
      <c r="W2117" s="103"/>
      <c r="Y2117" s="103"/>
      <c r="AF2117" s="103"/>
    </row>
    <row r="2118" spans="4:32" x14ac:dyDescent="0.3">
      <c r="D2118" s="31"/>
      <c r="E2118" s="103"/>
      <c r="F2118" s="103"/>
      <c r="M2118" s="103"/>
      <c r="O2118" s="103"/>
      <c r="P2118" s="103"/>
      <c r="Q2118" s="127"/>
      <c r="R2118" s="103"/>
      <c r="S2118" s="127"/>
      <c r="T2118" s="127"/>
      <c r="U2118" s="127"/>
      <c r="V2118" s="127"/>
      <c r="W2118" s="103"/>
      <c r="Y2118" s="103"/>
      <c r="AF2118" s="103"/>
    </row>
    <row r="2119" spans="4:32" x14ac:dyDescent="0.3">
      <c r="D2119" s="31"/>
      <c r="E2119" s="103"/>
      <c r="F2119" s="103"/>
      <c r="M2119" s="103"/>
      <c r="O2119" s="103"/>
      <c r="P2119" s="103"/>
      <c r="Q2119" s="127"/>
      <c r="R2119" s="103"/>
      <c r="S2119" s="127"/>
      <c r="T2119" s="127"/>
      <c r="U2119" s="127"/>
      <c r="V2119" s="127"/>
      <c r="W2119" s="103"/>
      <c r="Y2119" s="103"/>
      <c r="AF2119" s="103"/>
    </row>
    <row r="2120" spans="4:32" x14ac:dyDescent="0.3">
      <c r="D2120" s="31"/>
      <c r="E2120" s="103"/>
      <c r="F2120" s="103"/>
      <c r="M2120" s="103"/>
      <c r="O2120" s="103"/>
      <c r="P2120" s="103"/>
      <c r="Q2120" s="127"/>
      <c r="R2120" s="103"/>
      <c r="S2120" s="127"/>
      <c r="T2120" s="127"/>
      <c r="U2120" s="127"/>
      <c r="V2120" s="127"/>
      <c r="W2120" s="103"/>
      <c r="Y2120" s="103"/>
      <c r="AF2120" s="103"/>
    </row>
    <row r="2121" spans="4:32" x14ac:dyDescent="0.3">
      <c r="D2121" s="31"/>
      <c r="E2121" s="103"/>
      <c r="F2121" s="103"/>
      <c r="M2121" s="103"/>
      <c r="O2121" s="103"/>
      <c r="P2121" s="103"/>
      <c r="Q2121" s="127"/>
      <c r="R2121" s="103"/>
      <c r="S2121" s="127"/>
      <c r="T2121" s="127"/>
      <c r="U2121" s="127"/>
      <c r="V2121" s="127"/>
      <c r="W2121" s="103"/>
      <c r="Y2121" s="103"/>
      <c r="AF2121" s="103"/>
    </row>
    <row r="2122" spans="4:32" x14ac:dyDescent="0.3">
      <c r="D2122" s="31"/>
      <c r="E2122" s="103"/>
      <c r="F2122" s="103"/>
      <c r="M2122" s="103"/>
      <c r="O2122" s="103"/>
      <c r="P2122" s="103"/>
      <c r="Q2122" s="127"/>
      <c r="R2122" s="103"/>
      <c r="S2122" s="127"/>
      <c r="T2122" s="127"/>
      <c r="U2122" s="127"/>
      <c r="V2122" s="127"/>
      <c r="W2122" s="103"/>
      <c r="Y2122" s="103"/>
      <c r="AF2122" s="103"/>
    </row>
    <row r="2123" spans="4:32" x14ac:dyDescent="0.3">
      <c r="D2123" s="31"/>
      <c r="E2123" s="103"/>
      <c r="F2123" s="103"/>
      <c r="M2123" s="103"/>
      <c r="O2123" s="103"/>
      <c r="P2123" s="103"/>
      <c r="Q2123" s="127"/>
      <c r="R2123" s="103"/>
      <c r="S2123" s="127"/>
      <c r="T2123" s="127"/>
      <c r="U2123" s="127"/>
      <c r="V2123" s="127"/>
      <c r="W2123" s="103"/>
      <c r="Y2123" s="103"/>
      <c r="AF2123" s="103"/>
    </row>
    <row r="2124" spans="4:32" x14ac:dyDescent="0.3">
      <c r="D2124" s="31"/>
      <c r="E2124" s="103"/>
      <c r="F2124" s="103"/>
      <c r="M2124" s="103"/>
      <c r="O2124" s="103"/>
      <c r="P2124" s="103"/>
      <c r="Q2124" s="127"/>
      <c r="R2124" s="103"/>
      <c r="S2124" s="127"/>
      <c r="T2124" s="127"/>
      <c r="U2124" s="127"/>
      <c r="V2124" s="127"/>
      <c r="W2124" s="103"/>
      <c r="Y2124" s="103"/>
      <c r="AF2124" s="103"/>
    </row>
    <row r="2125" spans="4:32" x14ac:dyDescent="0.3">
      <c r="D2125" s="31"/>
      <c r="E2125" s="103"/>
      <c r="F2125" s="103"/>
      <c r="M2125" s="103"/>
      <c r="O2125" s="103"/>
      <c r="P2125" s="103"/>
      <c r="Q2125" s="127"/>
      <c r="R2125" s="103"/>
      <c r="S2125" s="127"/>
      <c r="T2125" s="127"/>
      <c r="U2125" s="127"/>
      <c r="V2125" s="127"/>
      <c r="W2125" s="103"/>
      <c r="Y2125" s="103"/>
      <c r="AF2125" s="103"/>
    </row>
    <row r="2126" spans="4:32" x14ac:dyDescent="0.3">
      <c r="D2126" s="31"/>
      <c r="E2126" s="103"/>
      <c r="F2126" s="103"/>
      <c r="M2126" s="103"/>
      <c r="O2126" s="103"/>
      <c r="P2126" s="103"/>
      <c r="Q2126" s="127"/>
      <c r="R2126" s="103"/>
      <c r="S2126" s="127"/>
      <c r="T2126" s="127"/>
      <c r="U2126" s="127"/>
      <c r="V2126" s="127"/>
      <c r="W2126" s="103"/>
      <c r="Y2126" s="103"/>
      <c r="AF2126" s="103"/>
    </row>
    <row r="2127" spans="4:32" x14ac:dyDescent="0.3">
      <c r="D2127" s="31"/>
      <c r="E2127" s="103"/>
      <c r="F2127" s="103"/>
      <c r="M2127" s="103"/>
      <c r="O2127" s="103"/>
      <c r="P2127" s="103"/>
      <c r="Q2127" s="127"/>
      <c r="R2127" s="103"/>
      <c r="S2127" s="127"/>
      <c r="T2127" s="127"/>
      <c r="U2127" s="127"/>
      <c r="V2127" s="127"/>
      <c r="W2127" s="103"/>
      <c r="Y2127" s="103"/>
      <c r="AF2127" s="103"/>
    </row>
    <row r="2128" spans="4:32" x14ac:dyDescent="0.3">
      <c r="D2128" s="31"/>
      <c r="E2128" s="103"/>
      <c r="F2128" s="103"/>
      <c r="M2128" s="103"/>
      <c r="O2128" s="103"/>
      <c r="P2128" s="103"/>
      <c r="Q2128" s="127"/>
      <c r="R2128" s="103"/>
      <c r="S2128" s="127"/>
      <c r="T2128" s="127"/>
      <c r="U2128" s="127"/>
      <c r="V2128" s="127"/>
      <c r="W2128" s="103"/>
      <c r="Y2128" s="103"/>
      <c r="AF2128" s="103"/>
    </row>
    <row r="2129" spans="4:32" x14ac:dyDescent="0.3">
      <c r="D2129" s="31"/>
      <c r="E2129" s="103"/>
      <c r="F2129" s="103"/>
      <c r="M2129" s="103"/>
      <c r="O2129" s="103"/>
      <c r="P2129" s="103"/>
      <c r="Q2129" s="127"/>
      <c r="R2129" s="103"/>
      <c r="S2129" s="127"/>
      <c r="T2129" s="127"/>
      <c r="U2129" s="127"/>
      <c r="V2129" s="127"/>
      <c r="W2129" s="103"/>
      <c r="Y2129" s="103"/>
      <c r="AF2129" s="103"/>
    </row>
    <row r="2130" spans="4:32" x14ac:dyDescent="0.3">
      <c r="D2130" s="31"/>
      <c r="E2130" s="103"/>
      <c r="F2130" s="103"/>
      <c r="M2130" s="103"/>
      <c r="O2130" s="103"/>
      <c r="P2130" s="103"/>
      <c r="Q2130" s="127"/>
      <c r="R2130" s="103"/>
      <c r="S2130" s="127"/>
      <c r="T2130" s="127"/>
      <c r="U2130" s="127"/>
      <c r="V2130" s="127"/>
      <c r="W2130" s="103"/>
      <c r="Y2130" s="103"/>
      <c r="AF2130" s="103"/>
    </row>
    <row r="2131" spans="4:32" x14ac:dyDescent="0.3">
      <c r="D2131" s="31"/>
      <c r="E2131" s="103"/>
      <c r="F2131" s="103"/>
      <c r="M2131" s="103"/>
      <c r="O2131" s="103"/>
      <c r="P2131" s="103"/>
      <c r="Q2131" s="127"/>
      <c r="R2131" s="103"/>
      <c r="S2131" s="127"/>
      <c r="T2131" s="127"/>
      <c r="U2131" s="127"/>
      <c r="V2131" s="127"/>
      <c r="W2131" s="103"/>
      <c r="Y2131" s="103"/>
      <c r="AF2131" s="103"/>
    </row>
    <row r="2132" spans="4:32" x14ac:dyDescent="0.3">
      <c r="D2132" s="31"/>
      <c r="E2132" s="103"/>
      <c r="F2132" s="103"/>
      <c r="M2132" s="103"/>
      <c r="O2132" s="103"/>
      <c r="P2132" s="103"/>
      <c r="Q2132" s="127"/>
      <c r="R2132" s="103"/>
      <c r="S2132" s="127"/>
      <c r="T2132" s="127"/>
      <c r="U2132" s="127"/>
      <c r="V2132" s="127"/>
      <c r="W2132" s="103"/>
      <c r="Y2132" s="103"/>
      <c r="AF2132" s="103"/>
    </row>
    <row r="2133" spans="4:32" x14ac:dyDescent="0.3">
      <c r="D2133" s="31"/>
      <c r="E2133" s="103"/>
      <c r="F2133" s="103"/>
      <c r="M2133" s="103"/>
      <c r="O2133" s="103"/>
      <c r="P2133" s="103"/>
      <c r="Q2133" s="127"/>
      <c r="R2133" s="103"/>
      <c r="S2133" s="127"/>
      <c r="T2133" s="127"/>
      <c r="U2133" s="127"/>
      <c r="V2133" s="127"/>
      <c r="W2133" s="103"/>
      <c r="Y2133" s="103"/>
      <c r="AF2133" s="103"/>
    </row>
    <row r="2134" spans="4:32" x14ac:dyDescent="0.3">
      <c r="D2134" s="31"/>
      <c r="E2134" s="103"/>
      <c r="F2134" s="103"/>
      <c r="M2134" s="103"/>
      <c r="O2134" s="103"/>
      <c r="P2134" s="103"/>
      <c r="Q2134" s="127"/>
      <c r="R2134" s="103"/>
      <c r="S2134" s="127"/>
      <c r="T2134" s="127"/>
      <c r="U2134" s="127"/>
      <c r="V2134" s="127"/>
      <c r="W2134" s="103"/>
      <c r="Y2134" s="103"/>
      <c r="AF2134" s="103"/>
    </row>
    <row r="2135" spans="4:32" x14ac:dyDescent="0.3">
      <c r="D2135" s="31"/>
      <c r="E2135" s="103"/>
      <c r="F2135" s="103"/>
      <c r="M2135" s="103"/>
      <c r="O2135" s="103"/>
      <c r="P2135" s="103"/>
      <c r="Q2135" s="127"/>
      <c r="R2135" s="103"/>
      <c r="S2135" s="127"/>
      <c r="T2135" s="127"/>
      <c r="U2135" s="127"/>
      <c r="V2135" s="127"/>
      <c r="W2135" s="103"/>
      <c r="Y2135" s="103"/>
      <c r="AF2135" s="103"/>
    </row>
    <row r="2136" spans="4:32" x14ac:dyDescent="0.3">
      <c r="D2136" s="31"/>
      <c r="E2136" s="103"/>
      <c r="F2136" s="103"/>
      <c r="M2136" s="103"/>
      <c r="O2136" s="103"/>
      <c r="P2136" s="103"/>
      <c r="Q2136" s="127"/>
      <c r="R2136" s="103"/>
      <c r="S2136" s="127"/>
      <c r="T2136" s="127"/>
      <c r="U2136" s="127"/>
      <c r="V2136" s="127"/>
      <c r="W2136" s="103"/>
      <c r="Y2136" s="103"/>
      <c r="AF2136" s="103"/>
    </row>
    <row r="2137" spans="4:32" x14ac:dyDescent="0.3">
      <c r="D2137" s="31"/>
      <c r="E2137" s="103"/>
      <c r="F2137" s="103"/>
      <c r="M2137" s="103"/>
      <c r="O2137" s="103"/>
      <c r="P2137" s="103"/>
      <c r="Q2137" s="127"/>
      <c r="R2137" s="103"/>
      <c r="S2137" s="127"/>
      <c r="T2137" s="127"/>
      <c r="U2137" s="127"/>
      <c r="V2137" s="127"/>
      <c r="W2137" s="103"/>
      <c r="Y2137" s="103"/>
      <c r="AF2137" s="103"/>
    </row>
    <row r="2138" spans="4:32" x14ac:dyDescent="0.3">
      <c r="D2138" s="31"/>
      <c r="E2138" s="103"/>
      <c r="F2138" s="103"/>
      <c r="M2138" s="103"/>
      <c r="O2138" s="103"/>
      <c r="P2138" s="103"/>
      <c r="Q2138" s="127"/>
      <c r="R2138" s="103"/>
      <c r="S2138" s="127"/>
      <c r="T2138" s="127"/>
      <c r="U2138" s="127"/>
      <c r="V2138" s="127"/>
      <c r="W2138" s="103"/>
      <c r="Y2138" s="103"/>
      <c r="AF2138" s="103"/>
    </row>
    <row r="2139" spans="4:32" x14ac:dyDescent="0.3">
      <c r="D2139" s="31"/>
      <c r="E2139" s="103"/>
      <c r="F2139" s="103"/>
      <c r="M2139" s="103"/>
      <c r="O2139" s="103"/>
      <c r="P2139" s="103"/>
      <c r="Q2139" s="127"/>
      <c r="R2139" s="103"/>
      <c r="S2139" s="127"/>
      <c r="T2139" s="127"/>
      <c r="U2139" s="127"/>
      <c r="V2139" s="127"/>
      <c r="W2139" s="103"/>
      <c r="Y2139" s="103"/>
      <c r="AF2139" s="103"/>
    </row>
    <row r="2140" spans="4:32" x14ac:dyDescent="0.3">
      <c r="D2140" s="31"/>
      <c r="E2140" s="103"/>
      <c r="F2140" s="103"/>
      <c r="M2140" s="103"/>
      <c r="O2140" s="103"/>
      <c r="P2140" s="103"/>
      <c r="Q2140" s="127"/>
      <c r="R2140" s="103"/>
      <c r="S2140" s="127"/>
      <c r="T2140" s="127"/>
      <c r="U2140" s="127"/>
      <c r="V2140" s="127"/>
      <c r="W2140" s="103"/>
      <c r="Y2140" s="103"/>
      <c r="AF2140" s="103"/>
    </row>
    <row r="2141" spans="4:32" x14ac:dyDescent="0.3">
      <c r="D2141" s="31"/>
      <c r="E2141" s="103"/>
      <c r="F2141" s="103"/>
      <c r="M2141" s="103"/>
      <c r="O2141" s="103"/>
      <c r="P2141" s="103"/>
      <c r="Q2141" s="127"/>
      <c r="R2141" s="103"/>
      <c r="S2141" s="127"/>
      <c r="T2141" s="127"/>
      <c r="U2141" s="127"/>
      <c r="V2141" s="127"/>
      <c r="W2141" s="103"/>
      <c r="Y2141" s="103"/>
      <c r="AF2141" s="103"/>
    </row>
    <row r="2142" spans="4:32" x14ac:dyDescent="0.3">
      <c r="D2142" s="31"/>
      <c r="E2142" s="103"/>
      <c r="F2142" s="103"/>
      <c r="M2142" s="103"/>
      <c r="O2142" s="103"/>
      <c r="P2142" s="103"/>
      <c r="Q2142" s="127"/>
      <c r="R2142" s="103"/>
      <c r="S2142" s="127"/>
      <c r="T2142" s="127"/>
      <c r="U2142" s="127"/>
      <c r="V2142" s="127"/>
      <c r="W2142" s="103"/>
      <c r="Y2142" s="103"/>
      <c r="AF2142" s="103"/>
    </row>
    <row r="2143" spans="4:32" x14ac:dyDescent="0.3">
      <c r="D2143" s="31"/>
      <c r="E2143" s="103"/>
      <c r="F2143" s="103"/>
      <c r="M2143" s="103"/>
      <c r="O2143" s="103"/>
      <c r="P2143" s="103"/>
      <c r="Q2143" s="127"/>
      <c r="R2143" s="103"/>
      <c r="S2143" s="127"/>
      <c r="T2143" s="127"/>
      <c r="U2143" s="127"/>
      <c r="V2143" s="127"/>
      <c r="W2143" s="103"/>
      <c r="Y2143" s="103"/>
      <c r="AF2143" s="103"/>
    </row>
    <row r="2144" spans="4:32" x14ac:dyDescent="0.3">
      <c r="D2144" s="31"/>
      <c r="E2144" s="103"/>
      <c r="F2144" s="103"/>
      <c r="M2144" s="103"/>
      <c r="O2144" s="103"/>
      <c r="P2144" s="103"/>
      <c r="Q2144" s="127"/>
      <c r="R2144" s="103"/>
      <c r="S2144" s="127"/>
      <c r="T2144" s="127"/>
      <c r="U2144" s="127"/>
      <c r="V2144" s="127"/>
      <c r="W2144" s="103"/>
      <c r="Y2144" s="103"/>
      <c r="AF2144" s="103"/>
    </row>
    <row r="2145" spans="4:32" x14ac:dyDescent="0.3">
      <c r="D2145" s="31"/>
      <c r="E2145" s="103"/>
      <c r="F2145" s="103"/>
      <c r="M2145" s="103"/>
      <c r="O2145" s="103"/>
      <c r="P2145" s="103"/>
      <c r="Q2145" s="127"/>
      <c r="R2145" s="103"/>
      <c r="S2145" s="127"/>
      <c r="T2145" s="127"/>
      <c r="U2145" s="127"/>
      <c r="V2145" s="127"/>
      <c r="W2145" s="103"/>
      <c r="Y2145" s="103"/>
      <c r="AF2145" s="103"/>
    </row>
    <row r="2146" spans="4:32" x14ac:dyDescent="0.3">
      <c r="D2146" s="31"/>
      <c r="E2146" s="103"/>
      <c r="F2146" s="103"/>
      <c r="M2146" s="103"/>
      <c r="O2146" s="103"/>
      <c r="P2146" s="103"/>
      <c r="Q2146" s="127"/>
      <c r="R2146" s="103"/>
      <c r="S2146" s="127"/>
      <c r="T2146" s="127"/>
      <c r="U2146" s="127"/>
      <c r="V2146" s="127"/>
      <c r="W2146" s="103"/>
      <c r="Y2146" s="103"/>
      <c r="AF2146" s="103"/>
    </row>
    <row r="2147" spans="4:32" x14ac:dyDescent="0.3">
      <c r="D2147" s="31"/>
      <c r="E2147" s="103"/>
      <c r="F2147" s="103"/>
      <c r="M2147" s="103"/>
      <c r="O2147" s="103"/>
      <c r="P2147" s="103"/>
      <c r="Q2147" s="127"/>
      <c r="R2147" s="103"/>
      <c r="S2147" s="127"/>
      <c r="T2147" s="127"/>
      <c r="U2147" s="127"/>
      <c r="V2147" s="127"/>
      <c r="W2147" s="103"/>
      <c r="Y2147" s="103"/>
      <c r="AF2147" s="103"/>
    </row>
    <row r="2148" spans="4:32" x14ac:dyDescent="0.3">
      <c r="D2148" s="31"/>
      <c r="E2148" s="103"/>
      <c r="F2148" s="103"/>
      <c r="M2148" s="103"/>
      <c r="O2148" s="103"/>
      <c r="P2148" s="103"/>
      <c r="Q2148" s="127"/>
      <c r="R2148" s="103"/>
      <c r="S2148" s="127"/>
      <c r="T2148" s="127"/>
      <c r="U2148" s="127"/>
      <c r="V2148" s="127"/>
      <c r="W2148" s="103"/>
      <c r="Y2148" s="103"/>
      <c r="AF2148" s="103"/>
    </row>
    <row r="2149" spans="4:32" x14ac:dyDescent="0.3">
      <c r="D2149" s="31"/>
      <c r="E2149" s="103"/>
      <c r="F2149" s="103"/>
      <c r="M2149" s="103"/>
      <c r="O2149" s="103"/>
      <c r="P2149" s="103"/>
      <c r="Q2149" s="127"/>
      <c r="R2149" s="103"/>
      <c r="S2149" s="127"/>
      <c r="T2149" s="127"/>
      <c r="U2149" s="127"/>
      <c r="V2149" s="127"/>
      <c r="W2149" s="103"/>
      <c r="Y2149" s="103"/>
      <c r="AF2149" s="103"/>
    </row>
    <row r="2150" spans="4:32" x14ac:dyDescent="0.3">
      <c r="D2150" s="31"/>
      <c r="E2150" s="103"/>
      <c r="F2150" s="103"/>
      <c r="M2150" s="103"/>
      <c r="O2150" s="103"/>
      <c r="P2150" s="103"/>
      <c r="Q2150" s="127"/>
      <c r="R2150" s="103"/>
      <c r="S2150" s="127"/>
      <c r="T2150" s="127"/>
      <c r="U2150" s="127"/>
      <c r="V2150" s="127"/>
      <c r="W2150" s="103"/>
      <c r="Y2150" s="103"/>
      <c r="AF2150" s="103"/>
    </row>
    <row r="2151" spans="4:32" x14ac:dyDescent="0.3">
      <c r="D2151" s="31"/>
      <c r="E2151" s="103"/>
      <c r="F2151" s="103"/>
      <c r="M2151" s="103"/>
      <c r="O2151" s="103"/>
      <c r="P2151" s="103"/>
      <c r="Q2151" s="127"/>
      <c r="R2151" s="103"/>
      <c r="S2151" s="127"/>
      <c r="T2151" s="127"/>
      <c r="U2151" s="127"/>
      <c r="V2151" s="127"/>
      <c r="W2151" s="103"/>
      <c r="Y2151" s="103"/>
      <c r="AF2151" s="103"/>
    </row>
    <row r="2152" spans="4:32" x14ac:dyDescent="0.3">
      <c r="D2152" s="31"/>
      <c r="E2152" s="103"/>
      <c r="F2152" s="103"/>
      <c r="M2152" s="103"/>
      <c r="O2152" s="103"/>
      <c r="P2152" s="103"/>
      <c r="Q2152" s="127"/>
      <c r="R2152" s="103"/>
      <c r="S2152" s="127"/>
      <c r="T2152" s="127"/>
      <c r="U2152" s="127"/>
      <c r="V2152" s="127"/>
      <c r="W2152" s="103"/>
      <c r="Y2152" s="103"/>
      <c r="AF2152" s="103"/>
    </row>
    <row r="2153" spans="4:32" x14ac:dyDescent="0.3">
      <c r="D2153" s="31"/>
      <c r="E2153" s="103"/>
      <c r="F2153" s="103"/>
      <c r="M2153" s="103"/>
      <c r="O2153" s="103"/>
      <c r="P2153" s="103"/>
      <c r="Q2153" s="127"/>
      <c r="R2153" s="103"/>
      <c r="S2153" s="127"/>
      <c r="T2153" s="127"/>
      <c r="U2153" s="127"/>
      <c r="V2153" s="127"/>
      <c r="W2153" s="103"/>
      <c r="Y2153" s="103"/>
      <c r="AF2153" s="103"/>
    </row>
    <row r="2154" spans="4:32" x14ac:dyDescent="0.3">
      <c r="D2154" s="31"/>
      <c r="E2154" s="103"/>
      <c r="F2154" s="103"/>
      <c r="M2154" s="103"/>
      <c r="O2154" s="103"/>
      <c r="P2154" s="103"/>
      <c r="Q2154" s="127"/>
      <c r="R2154" s="103"/>
      <c r="S2154" s="127"/>
      <c r="T2154" s="127"/>
      <c r="U2154" s="127"/>
      <c r="V2154" s="127"/>
      <c r="W2154" s="103"/>
      <c r="Y2154" s="103"/>
      <c r="AF2154" s="103"/>
    </row>
    <row r="2155" spans="4:32" x14ac:dyDescent="0.3">
      <c r="D2155" s="31"/>
      <c r="E2155" s="103"/>
      <c r="F2155" s="103"/>
      <c r="M2155" s="103"/>
      <c r="O2155" s="103"/>
      <c r="P2155" s="103"/>
      <c r="Q2155" s="127"/>
      <c r="R2155" s="103"/>
      <c r="S2155" s="127"/>
      <c r="T2155" s="127"/>
      <c r="U2155" s="127"/>
      <c r="V2155" s="127"/>
      <c r="W2155" s="103"/>
      <c r="Y2155" s="103"/>
      <c r="AF2155" s="103"/>
    </row>
    <row r="2156" spans="4:32" x14ac:dyDescent="0.3">
      <c r="D2156" s="31"/>
      <c r="E2156" s="103"/>
      <c r="F2156" s="103"/>
      <c r="M2156" s="103"/>
      <c r="O2156" s="103"/>
      <c r="P2156" s="103"/>
      <c r="Q2156" s="127"/>
      <c r="R2156" s="103"/>
      <c r="S2156" s="127"/>
      <c r="T2156" s="127"/>
      <c r="U2156" s="127"/>
      <c r="V2156" s="127"/>
      <c r="W2156" s="103"/>
      <c r="Y2156" s="103"/>
      <c r="AF2156" s="103"/>
    </row>
    <row r="2157" spans="4:32" x14ac:dyDescent="0.3">
      <c r="D2157" s="31"/>
      <c r="E2157" s="103"/>
      <c r="F2157" s="103"/>
      <c r="M2157" s="103"/>
      <c r="O2157" s="103"/>
      <c r="P2157" s="103"/>
      <c r="Q2157" s="127"/>
      <c r="R2157" s="103"/>
      <c r="S2157" s="127"/>
      <c r="T2157" s="127"/>
      <c r="U2157" s="127"/>
      <c r="V2157" s="127"/>
      <c r="W2157" s="103"/>
      <c r="Y2157" s="103"/>
      <c r="AF2157" s="103"/>
    </row>
    <row r="2158" spans="4:32" x14ac:dyDescent="0.3">
      <c r="D2158" s="31"/>
      <c r="E2158" s="103"/>
      <c r="F2158" s="103"/>
      <c r="M2158" s="103"/>
      <c r="O2158" s="103"/>
      <c r="P2158" s="103"/>
      <c r="Q2158" s="127"/>
      <c r="R2158" s="103"/>
      <c r="S2158" s="127"/>
      <c r="T2158" s="127"/>
      <c r="U2158" s="127"/>
      <c r="V2158" s="127"/>
      <c r="W2158" s="103"/>
      <c r="Y2158" s="103"/>
      <c r="AF2158" s="103"/>
    </row>
    <row r="2159" spans="4:32" x14ac:dyDescent="0.3">
      <c r="D2159" s="31"/>
      <c r="E2159" s="103"/>
      <c r="F2159" s="103"/>
      <c r="M2159" s="103"/>
      <c r="O2159" s="103"/>
      <c r="P2159" s="103"/>
      <c r="Q2159" s="127"/>
      <c r="R2159" s="103"/>
      <c r="S2159" s="127"/>
      <c r="T2159" s="127"/>
      <c r="U2159" s="127"/>
      <c r="V2159" s="127"/>
      <c r="W2159" s="103"/>
      <c r="Y2159" s="103"/>
      <c r="AF2159" s="103"/>
    </row>
    <row r="2160" spans="4:32" x14ac:dyDescent="0.3">
      <c r="D2160" s="31"/>
      <c r="E2160" s="103"/>
      <c r="F2160" s="103"/>
      <c r="M2160" s="103"/>
      <c r="O2160" s="103"/>
      <c r="P2160" s="103"/>
      <c r="Q2160" s="127"/>
      <c r="R2160" s="103"/>
      <c r="S2160" s="127"/>
      <c r="T2160" s="127"/>
      <c r="U2160" s="127"/>
      <c r="V2160" s="127"/>
      <c r="W2160" s="103"/>
      <c r="Y2160" s="103"/>
      <c r="AF2160" s="103"/>
    </row>
    <row r="2161" spans="4:32" x14ac:dyDescent="0.3">
      <c r="D2161" s="31"/>
      <c r="E2161" s="103"/>
      <c r="F2161" s="103"/>
      <c r="M2161" s="103"/>
      <c r="O2161" s="103"/>
      <c r="P2161" s="103"/>
      <c r="Q2161" s="127"/>
      <c r="R2161" s="103"/>
      <c r="S2161" s="127"/>
      <c r="T2161" s="127"/>
      <c r="U2161" s="127"/>
      <c r="V2161" s="127"/>
      <c r="W2161" s="103"/>
      <c r="Y2161" s="103"/>
      <c r="AF2161" s="103"/>
    </row>
    <row r="2162" spans="4:32" x14ac:dyDescent="0.3">
      <c r="D2162" s="31"/>
      <c r="E2162" s="103"/>
      <c r="F2162" s="103"/>
      <c r="M2162" s="103"/>
      <c r="O2162" s="103"/>
      <c r="P2162" s="103"/>
      <c r="Q2162" s="127"/>
      <c r="R2162" s="103"/>
      <c r="S2162" s="127"/>
      <c r="T2162" s="127"/>
      <c r="U2162" s="127"/>
      <c r="V2162" s="127"/>
      <c r="W2162" s="103"/>
      <c r="Y2162" s="103"/>
      <c r="AF2162" s="103"/>
    </row>
    <row r="2163" spans="4:32" x14ac:dyDescent="0.3">
      <c r="D2163" s="31"/>
      <c r="E2163" s="103"/>
      <c r="F2163" s="103"/>
      <c r="M2163" s="103"/>
      <c r="O2163" s="103"/>
      <c r="P2163" s="103"/>
      <c r="Q2163" s="127"/>
      <c r="R2163" s="103"/>
      <c r="S2163" s="127"/>
      <c r="T2163" s="127"/>
      <c r="U2163" s="127"/>
      <c r="V2163" s="127"/>
      <c r="W2163" s="103"/>
      <c r="Y2163" s="103"/>
      <c r="AF2163" s="103"/>
    </row>
    <row r="2164" spans="4:32" x14ac:dyDescent="0.3">
      <c r="D2164" s="31"/>
      <c r="E2164" s="103"/>
      <c r="F2164" s="103"/>
      <c r="M2164" s="103"/>
      <c r="O2164" s="103"/>
      <c r="P2164" s="103"/>
      <c r="Q2164" s="127"/>
      <c r="R2164" s="103"/>
      <c r="S2164" s="127"/>
      <c r="T2164" s="127"/>
      <c r="U2164" s="127"/>
      <c r="V2164" s="127"/>
      <c r="W2164" s="103"/>
      <c r="Y2164" s="103"/>
      <c r="AF2164" s="103"/>
    </row>
    <row r="2165" spans="4:32" x14ac:dyDescent="0.3">
      <c r="D2165" s="31"/>
      <c r="E2165" s="103"/>
      <c r="F2165" s="103"/>
      <c r="M2165" s="103"/>
      <c r="O2165" s="103"/>
      <c r="P2165" s="103"/>
      <c r="Q2165" s="127"/>
      <c r="R2165" s="103"/>
      <c r="S2165" s="127"/>
      <c r="T2165" s="127"/>
      <c r="U2165" s="127"/>
      <c r="V2165" s="127"/>
      <c r="W2165" s="103"/>
      <c r="Y2165" s="103"/>
      <c r="AF2165" s="103"/>
    </row>
    <row r="2166" spans="4:32" x14ac:dyDescent="0.3">
      <c r="D2166" s="31"/>
      <c r="E2166" s="103"/>
      <c r="F2166" s="103"/>
      <c r="M2166" s="103"/>
      <c r="O2166" s="103"/>
      <c r="P2166" s="103"/>
      <c r="Q2166" s="127"/>
      <c r="R2166" s="103"/>
      <c r="S2166" s="127"/>
      <c r="T2166" s="127"/>
      <c r="U2166" s="127"/>
      <c r="V2166" s="127"/>
      <c r="W2166" s="103"/>
      <c r="Y2166" s="103"/>
      <c r="AF2166" s="103"/>
    </row>
    <row r="2167" spans="4:32" x14ac:dyDescent="0.3">
      <c r="D2167" s="31"/>
      <c r="E2167" s="103"/>
      <c r="F2167" s="103"/>
      <c r="M2167" s="103"/>
      <c r="O2167" s="103"/>
      <c r="P2167" s="103"/>
      <c r="Q2167" s="127"/>
      <c r="R2167" s="103"/>
      <c r="S2167" s="127"/>
      <c r="T2167" s="127"/>
      <c r="U2167" s="127"/>
      <c r="V2167" s="127"/>
      <c r="W2167" s="103"/>
      <c r="Y2167" s="103"/>
      <c r="AF2167" s="103"/>
    </row>
    <row r="2168" spans="4:32" x14ac:dyDescent="0.3">
      <c r="D2168" s="31"/>
      <c r="E2168" s="103"/>
      <c r="F2168" s="103"/>
      <c r="M2168" s="103"/>
      <c r="O2168" s="103"/>
      <c r="P2168" s="103"/>
      <c r="Q2168" s="127"/>
      <c r="R2168" s="103"/>
      <c r="S2168" s="127"/>
      <c r="T2168" s="127"/>
      <c r="U2168" s="127"/>
      <c r="V2168" s="127"/>
      <c r="W2168" s="103"/>
      <c r="Y2168" s="103"/>
      <c r="AF2168" s="103"/>
    </row>
    <row r="2169" spans="4:32" x14ac:dyDescent="0.3">
      <c r="D2169" s="31"/>
      <c r="E2169" s="103"/>
      <c r="F2169" s="103"/>
      <c r="M2169" s="103"/>
      <c r="O2169" s="103"/>
      <c r="P2169" s="103"/>
      <c r="Q2169" s="127"/>
      <c r="R2169" s="103"/>
      <c r="S2169" s="127"/>
      <c r="T2169" s="127"/>
      <c r="U2169" s="127"/>
      <c r="V2169" s="127"/>
      <c r="W2169" s="103"/>
      <c r="Y2169" s="103"/>
      <c r="AF2169" s="103"/>
    </row>
    <row r="2170" spans="4:32" x14ac:dyDescent="0.3">
      <c r="D2170" s="31"/>
      <c r="E2170" s="103"/>
      <c r="F2170" s="103"/>
      <c r="M2170" s="103"/>
      <c r="O2170" s="103"/>
      <c r="P2170" s="103"/>
      <c r="Q2170" s="127"/>
      <c r="R2170" s="103"/>
      <c r="S2170" s="127"/>
      <c r="T2170" s="127"/>
      <c r="U2170" s="127"/>
      <c r="V2170" s="127"/>
      <c r="W2170" s="103"/>
      <c r="Y2170" s="103"/>
      <c r="AF2170" s="103"/>
    </row>
    <row r="2171" spans="4:32" x14ac:dyDescent="0.3">
      <c r="D2171" s="31"/>
      <c r="E2171" s="103"/>
      <c r="F2171" s="103"/>
      <c r="M2171" s="103"/>
      <c r="O2171" s="103"/>
      <c r="P2171" s="103"/>
      <c r="Q2171" s="127"/>
      <c r="R2171" s="103"/>
      <c r="S2171" s="127"/>
      <c r="T2171" s="127"/>
      <c r="U2171" s="127"/>
      <c r="V2171" s="127"/>
      <c r="W2171" s="103"/>
      <c r="Y2171" s="103"/>
      <c r="AF2171" s="103"/>
    </row>
    <row r="2172" spans="4:32" x14ac:dyDescent="0.3">
      <c r="D2172" s="31"/>
      <c r="E2172" s="103"/>
      <c r="F2172" s="103"/>
      <c r="M2172" s="103"/>
      <c r="O2172" s="103"/>
      <c r="P2172" s="103"/>
      <c r="Q2172" s="127"/>
      <c r="R2172" s="103"/>
      <c r="S2172" s="127"/>
      <c r="T2172" s="127"/>
      <c r="U2172" s="127"/>
      <c r="V2172" s="127"/>
      <c r="W2172" s="103"/>
      <c r="Y2172" s="103"/>
      <c r="AF2172" s="103"/>
    </row>
    <row r="2173" spans="4:32" x14ac:dyDescent="0.3">
      <c r="D2173" s="31"/>
      <c r="E2173" s="103"/>
      <c r="F2173" s="103"/>
      <c r="M2173" s="103"/>
      <c r="O2173" s="103"/>
      <c r="P2173" s="103"/>
      <c r="Q2173" s="127"/>
      <c r="R2173" s="103"/>
      <c r="S2173" s="127"/>
      <c r="T2173" s="127"/>
      <c r="U2173" s="127"/>
      <c r="V2173" s="127"/>
      <c r="W2173" s="103"/>
      <c r="Y2173" s="103"/>
      <c r="AF2173" s="103"/>
    </row>
    <row r="2174" spans="4:32" x14ac:dyDescent="0.3">
      <c r="D2174" s="31"/>
      <c r="E2174" s="103"/>
      <c r="F2174" s="103"/>
      <c r="M2174" s="103"/>
      <c r="O2174" s="103"/>
      <c r="P2174" s="103"/>
      <c r="Q2174" s="127"/>
      <c r="R2174" s="103"/>
      <c r="S2174" s="127"/>
      <c r="T2174" s="127"/>
      <c r="U2174" s="127"/>
      <c r="V2174" s="127"/>
      <c r="W2174" s="103"/>
      <c r="Y2174" s="103"/>
      <c r="AF2174" s="103"/>
    </row>
    <row r="2175" spans="4:32" x14ac:dyDescent="0.3">
      <c r="D2175" s="31"/>
      <c r="E2175" s="103"/>
      <c r="F2175" s="103"/>
      <c r="M2175" s="103"/>
      <c r="O2175" s="103"/>
      <c r="P2175" s="103"/>
      <c r="Q2175" s="127"/>
      <c r="R2175" s="103"/>
      <c r="S2175" s="127"/>
      <c r="T2175" s="127"/>
      <c r="U2175" s="127"/>
      <c r="V2175" s="127"/>
      <c r="W2175" s="103"/>
      <c r="Y2175" s="103"/>
      <c r="AF2175" s="103"/>
    </row>
    <row r="2176" spans="4:32" x14ac:dyDescent="0.3">
      <c r="D2176" s="31"/>
      <c r="E2176" s="103"/>
      <c r="F2176" s="103"/>
      <c r="M2176" s="103"/>
      <c r="O2176" s="103"/>
      <c r="P2176" s="103"/>
      <c r="Q2176" s="127"/>
      <c r="R2176" s="103"/>
      <c r="S2176" s="127"/>
      <c r="T2176" s="127"/>
      <c r="U2176" s="127"/>
      <c r="V2176" s="127"/>
      <c r="W2176" s="103"/>
      <c r="Y2176" s="103"/>
      <c r="AF2176" s="103"/>
    </row>
    <row r="2177" spans="4:32" x14ac:dyDescent="0.3">
      <c r="D2177" s="31"/>
      <c r="E2177" s="103"/>
      <c r="F2177" s="103"/>
      <c r="M2177" s="103"/>
      <c r="O2177" s="103"/>
      <c r="P2177" s="103"/>
      <c r="Q2177" s="127"/>
      <c r="R2177" s="103"/>
      <c r="S2177" s="127"/>
      <c r="T2177" s="127"/>
      <c r="U2177" s="127"/>
      <c r="V2177" s="127"/>
      <c r="W2177" s="103"/>
      <c r="Y2177" s="103"/>
      <c r="AF2177" s="103"/>
    </row>
    <row r="2178" spans="4:32" x14ac:dyDescent="0.3">
      <c r="D2178" s="31"/>
      <c r="E2178" s="103"/>
      <c r="F2178" s="103"/>
      <c r="M2178" s="103"/>
      <c r="O2178" s="103"/>
      <c r="P2178" s="103"/>
      <c r="Q2178" s="127"/>
      <c r="R2178" s="103"/>
      <c r="S2178" s="127"/>
      <c r="T2178" s="127"/>
      <c r="U2178" s="127"/>
      <c r="V2178" s="127"/>
      <c r="W2178" s="103"/>
      <c r="Y2178" s="103"/>
      <c r="AF2178" s="103"/>
    </row>
    <row r="2179" spans="4:32" x14ac:dyDescent="0.3">
      <c r="D2179" s="31"/>
      <c r="E2179" s="103"/>
      <c r="F2179" s="103"/>
      <c r="M2179" s="103"/>
      <c r="O2179" s="103"/>
      <c r="P2179" s="103"/>
      <c r="Q2179" s="127"/>
      <c r="R2179" s="103"/>
      <c r="S2179" s="127"/>
      <c r="T2179" s="127"/>
      <c r="U2179" s="127"/>
      <c r="V2179" s="127"/>
      <c r="W2179" s="103"/>
      <c r="Y2179" s="103"/>
      <c r="AF2179" s="103"/>
    </row>
    <row r="2180" spans="4:32" x14ac:dyDescent="0.3">
      <c r="D2180" s="31"/>
      <c r="E2180" s="103"/>
      <c r="F2180" s="103"/>
      <c r="M2180" s="103"/>
      <c r="O2180" s="103"/>
      <c r="P2180" s="103"/>
      <c r="Q2180" s="127"/>
      <c r="R2180" s="103"/>
      <c r="S2180" s="127"/>
      <c r="T2180" s="127"/>
      <c r="U2180" s="127"/>
      <c r="V2180" s="127"/>
      <c r="W2180" s="103"/>
      <c r="Y2180" s="103"/>
      <c r="AF2180" s="103"/>
    </row>
    <row r="2181" spans="4:32" x14ac:dyDescent="0.3">
      <c r="D2181" s="31"/>
      <c r="E2181" s="103"/>
      <c r="F2181" s="103"/>
      <c r="M2181" s="103"/>
      <c r="O2181" s="103"/>
      <c r="P2181" s="103"/>
      <c r="Q2181" s="127"/>
      <c r="R2181" s="103"/>
      <c r="S2181" s="127"/>
      <c r="T2181" s="127"/>
      <c r="U2181" s="127"/>
      <c r="V2181" s="127"/>
      <c r="W2181" s="103"/>
      <c r="Y2181" s="103"/>
      <c r="AF2181" s="103"/>
    </row>
    <row r="2182" spans="4:32" x14ac:dyDescent="0.3">
      <c r="D2182" s="31"/>
      <c r="E2182" s="103"/>
      <c r="F2182" s="103"/>
      <c r="M2182" s="103"/>
      <c r="O2182" s="103"/>
      <c r="P2182" s="103"/>
      <c r="Q2182" s="127"/>
      <c r="R2182" s="103"/>
      <c r="S2182" s="127"/>
      <c r="T2182" s="127"/>
      <c r="U2182" s="127"/>
      <c r="V2182" s="127"/>
      <c r="W2182" s="103"/>
      <c r="Y2182" s="103"/>
      <c r="AF2182" s="103"/>
    </row>
    <row r="2183" spans="4:32" x14ac:dyDescent="0.3">
      <c r="D2183" s="31"/>
      <c r="E2183" s="103"/>
      <c r="F2183" s="103"/>
      <c r="M2183" s="103"/>
      <c r="O2183" s="103"/>
      <c r="P2183" s="103"/>
      <c r="Q2183" s="127"/>
      <c r="R2183" s="103"/>
      <c r="S2183" s="127"/>
      <c r="T2183" s="127"/>
      <c r="U2183" s="127"/>
      <c r="V2183" s="127"/>
      <c r="W2183" s="103"/>
      <c r="Y2183" s="103"/>
      <c r="AF2183" s="103"/>
    </row>
    <row r="2184" spans="4:32" x14ac:dyDescent="0.3">
      <c r="D2184" s="31"/>
      <c r="E2184" s="103"/>
      <c r="F2184" s="103"/>
      <c r="M2184" s="103"/>
      <c r="O2184" s="103"/>
      <c r="P2184" s="103"/>
      <c r="Q2184" s="127"/>
      <c r="R2184" s="103"/>
      <c r="S2184" s="127"/>
      <c r="T2184" s="127"/>
      <c r="U2184" s="127"/>
      <c r="V2184" s="127"/>
      <c r="W2184" s="103"/>
      <c r="Y2184" s="103"/>
      <c r="AF2184" s="103"/>
    </row>
    <row r="2185" spans="4:32" x14ac:dyDescent="0.3">
      <c r="D2185" s="31"/>
      <c r="E2185" s="103"/>
      <c r="F2185" s="103"/>
      <c r="M2185" s="103"/>
      <c r="O2185" s="103"/>
      <c r="P2185" s="103"/>
      <c r="Q2185" s="127"/>
      <c r="R2185" s="103"/>
      <c r="S2185" s="127"/>
      <c r="T2185" s="127"/>
      <c r="U2185" s="127"/>
      <c r="V2185" s="127"/>
      <c r="W2185" s="103"/>
      <c r="Y2185" s="103"/>
      <c r="AF2185" s="103"/>
    </row>
    <row r="2186" spans="4:32" x14ac:dyDescent="0.3">
      <c r="D2186" s="31"/>
      <c r="E2186" s="103"/>
      <c r="F2186" s="103"/>
      <c r="M2186" s="103"/>
      <c r="O2186" s="103"/>
      <c r="P2186" s="103"/>
      <c r="Q2186" s="127"/>
      <c r="R2186" s="103"/>
      <c r="S2186" s="127"/>
      <c r="T2186" s="127"/>
      <c r="U2186" s="127"/>
      <c r="V2186" s="127"/>
      <c r="W2186" s="103"/>
      <c r="Y2186" s="103"/>
      <c r="AF2186" s="103"/>
    </row>
    <row r="2187" spans="4:32" x14ac:dyDescent="0.3">
      <c r="D2187" s="31"/>
      <c r="E2187" s="103"/>
      <c r="F2187" s="103"/>
      <c r="M2187" s="103"/>
      <c r="O2187" s="103"/>
      <c r="P2187" s="103"/>
      <c r="Q2187" s="127"/>
      <c r="R2187" s="103"/>
      <c r="S2187" s="127"/>
      <c r="T2187" s="127"/>
      <c r="U2187" s="127"/>
      <c r="V2187" s="127"/>
      <c r="W2187" s="103"/>
      <c r="Y2187" s="103"/>
      <c r="AF2187" s="103"/>
    </row>
    <row r="2188" spans="4:32" x14ac:dyDescent="0.3">
      <c r="D2188" s="31"/>
      <c r="E2188" s="103"/>
      <c r="F2188" s="103"/>
      <c r="M2188" s="103"/>
      <c r="O2188" s="103"/>
      <c r="P2188" s="103"/>
      <c r="Q2188" s="127"/>
      <c r="R2188" s="103"/>
      <c r="S2188" s="127"/>
      <c r="T2188" s="127"/>
      <c r="U2188" s="127"/>
      <c r="V2188" s="127"/>
      <c r="W2188" s="103"/>
      <c r="Y2188" s="103"/>
      <c r="AF2188" s="103"/>
    </row>
    <row r="2189" spans="4:32" x14ac:dyDescent="0.3">
      <c r="D2189" s="31"/>
      <c r="E2189" s="103"/>
      <c r="F2189" s="103"/>
      <c r="M2189" s="103"/>
      <c r="O2189" s="103"/>
      <c r="P2189" s="103"/>
      <c r="Q2189" s="127"/>
      <c r="R2189" s="103"/>
      <c r="S2189" s="127"/>
      <c r="T2189" s="127"/>
      <c r="U2189" s="127"/>
      <c r="V2189" s="127"/>
      <c r="W2189" s="103"/>
      <c r="Y2189" s="103"/>
      <c r="AF2189" s="103"/>
    </row>
    <row r="2190" spans="4:32" x14ac:dyDescent="0.3">
      <c r="D2190" s="31"/>
      <c r="E2190" s="103"/>
      <c r="F2190" s="103"/>
      <c r="M2190" s="103"/>
      <c r="O2190" s="103"/>
      <c r="P2190" s="103"/>
      <c r="Q2190" s="127"/>
      <c r="R2190" s="103"/>
      <c r="S2190" s="127"/>
      <c r="T2190" s="127"/>
      <c r="U2190" s="127"/>
      <c r="V2190" s="127"/>
      <c r="W2190" s="103"/>
      <c r="Y2190" s="103"/>
      <c r="AF2190" s="103"/>
    </row>
    <row r="2191" spans="4:32" x14ac:dyDescent="0.3">
      <c r="D2191" s="31"/>
      <c r="E2191" s="103"/>
      <c r="F2191" s="103"/>
      <c r="M2191" s="103"/>
      <c r="O2191" s="103"/>
      <c r="P2191" s="103"/>
      <c r="Q2191" s="127"/>
      <c r="R2191" s="103"/>
      <c r="S2191" s="127"/>
      <c r="T2191" s="127"/>
      <c r="U2191" s="127"/>
      <c r="V2191" s="127"/>
      <c r="W2191" s="103"/>
      <c r="Y2191" s="103"/>
      <c r="AF2191" s="103"/>
    </row>
    <row r="2192" spans="4:32" x14ac:dyDescent="0.3">
      <c r="D2192" s="31"/>
      <c r="E2192" s="103"/>
      <c r="F2192" s="103"/>
      <c r="M2192" s="103"/>
      <c r="O2192" s="103"/>
      <c r="P2192" s="103"/>
      <c r="Q2192" s="127"/>
      <c r="R2192" s="103"/>
      <c r="S2192" s="127"/>
      <c r="T2192" s="127"/>
      <c r="U2192" s="127"/>
      <c r="V2192" s="127"/>
      <c r="W2192" s="103"/>
      <c r="Y2192" s="103"/>
      <c r="AF2192" s="103"/>
    </row>
    <row r="2193" spans="4:32" x14ac:dyDescent="0.3">
      <c r="D2193" s="31"/>
      <c r="E2193" s="103"/>
      <c r="F2193" s="103"/>
      <c r="M2193" s="103"/>
      <c r="O2193" s="103"/>
      <c r="P2193" s="103"/>
      <c r="Q2193" s="127"/>
      <c r="R2193" s="103"/>
      <c r="S2193" s="127"/>
      <c r="T2193" s="127"/>
      <c r="U2193" s="127"/>
      <c r="V2193" s="127"/>
      <c r="W2193" s="103"/>
      <c r="Y2193" s="103"/>
      <c r="AF2193" s="103"/>
    </row>
    <row r="2194" spans="4:32" x14ac:dyDescent="0.3">
      <c r="D2194" s="31"/>
      <c r="E2194" s="103"/>
      <c r="F2194" s="103"/>
      <c r="M2194" s="103"/>
      <c r="O2194" s="103"/>
      <c r="P2194" s="103"/>
      <c r="Q2194" s="127"/>
      <c r="R2194" s="103"/>
      <c r="S2194" s="127"/>
      <c r="T2194" s="127"/>
      <c r="U2194" s="127"/>
      <c r="V2194" s="127"/>
      <c r="W2194" s="103"/>
      <c r="Y2194" s="103"/>
      <c r="AF2194" s="103"/>
    </row>
    <row r="2195" spans="4:32" x14ac:dyDescent="0.3">
      <c r="D2195" s="31"/>
      <c r="E2195" s="103"/>
      <c r="F2195" s="103"/>
      <c r="M2195" s="103"/>
      <c r="O2195" s="103"/>
      <c r="P2195" s="103"/>
      <c r="Q2195" s="127"/>
      <c r="R2195" s="103"/>
      <c r="S2195" s="127"/>
      <c r="T2195" s="127"/>
      <c r="U2195" s="127"/>
      <c r="V2195" s="127"/>
      <c r="W2195" s="103"/>
      <c r="Y2195" s="103"/>
      <c r="AF2195" s="103"/>
    </row>
    <row r="2196" spans="4:32" x14ac:dyDescent="0.3">
      <c r="D2196" s="31"/>
      <c r="E2196" s="103"/>
      <c r="F2196" s="103"/>
      <c r="M2196" s="103"/>
      <c r="O2196" s="103"/>
      <c r="P2196" s="103"/>
      <c r="Q2196" s="127"/>
      <c r="R2196" s="103"/>
      <c r="S2196" s="127"/>
      <c r="T2196" s="127"/>
      <c r="U2196" s="127"/>
      <c r="V2196" s="127"/>
      <c r="W2196" s="103"/>
      <c r="Y2196" s="103"/>
      <c r="AF2196" s="103"/>
    </row>
    <row r="2197" spans="4:32" x14ac:dyDescent="0.3">
      <c r="D2197" s="31"/>
      <c r="E2197" s="103"/>
      <c r="F2197" s="103"/>
      <c r="M2197" s="103"/>
      <c r="O2197" s="103"/>
      <c r="P2197" s="103"/>
      <c r="Q2197" s="127"/>
      <c r="R2197" s="103"/>
      <c r="S2197" s="127"/>
      <c r="T2197" s="127"/>
      <c r="U2197" s="127"/>
      <c r="V2197" s="127"/>
      <c r="W2197" s="103"/>
      <c r="Y2197" s="103"/>
      <c r="AF2197" s="103"/>
    </row>
    <row r="2198" spans="4:32" x14ac:dyDescent="0.3">
      <c r="D2198" s="31"/>
      <c r="E2198" s="103"/>
      <c r="F2198" s="103"/>
      <c r="M2198" s="103"/>
      <c r="O2198" s="103"/>
      <c r="P2198" s="103"/>
      <c r="Q2198" s="127"/>
      <c r="R2198" s="103"/>
      <c r="S2198" s="127"/>
      <c r="T2198" s="127"/>
      <c r="U2198" s="127"/>
      <c r="V2198" s="127"/>
      <c r="W2198" s="103"/>
      <c r="Y2198" s="103"/>
      <c r="AF2198" s="103"/>
    </row>
    <row r="2199" spans="4:32" x14ac:dyDescent="0.3">
      <c r="D2199" s="31"/>
      <c r="E2199" s="103"/>
      <c r="F2199" s="103"/>
      <c r="M2199" s="103"/>
      <c r="O2199" s="103"/>
      <c r="P2199" s="103"/>
      <c r="Q2199" s="127"/>
      <c r="R2199" s="103"/>
      <c r="S2199" s="127"/>
      <c r="T2199" s="127"/>
      <c r="U2199" s="127"/>
      <c r="V2199" s="127"/>
      <c r="W2199" s="103"/>
      <c r="Y2199" s="103"/>
      <c r="AF2199" s="103"/>
    </row>
    <row r="2200" spans="4:32" x14ac:dyDescent="0.3">
      <c r="D2200" s="31"/>
      <c r="E2200" s="103"/>
      <c r="F2200" s="103"/>
      <c r="M2200" s="103"/>
      <c r="O2200" s="103"/>
      <c r="P2200" s="103"/>
      <c r="Q2200" s="127"/>
      <c r="R2200" s="103"/>
      <c r="S2200" s="127"/>
      <c r="T2200" s="127"/>
      <c r="U2200" s="127"/>
      <c r="V2200" s="127"/>
      <c r="W2200" s="103"/>
      <c r="Y2200" s="103"/>
      <c r="AF2200" s="103"/>
    </row>
    <row r="2201" spans="4:32" x14ac:dyDescent="0.3">
      <c r="D2201" s="31"/>
      <c r="E2201" s="103"/>
      <c r="F2201" s="103"/>
      <c r="M2201" s="103"/>
      <c r="O2201" s="103"/>
      <c r="P2201" s="103"/>
      <c r="Q2201" s="127"/>
      <c r="R2201" s="103"/>
      <c r="S2201" s="127"/>
      <c r="T2201" s="127"/>
      <c r="U2201" s="127"/>
      <c r="V2201" s="127"/>
      <c r="W2201" s="103"/>
      <c r="Y2201" s="103"/>
      <c r="AF2201" s="103"/>
    </row>
    <row r="2202" spans="4:32" x14ac:dyDescent="0.3">
      <c r="D2202" s="31"/>
      <c r="E2202" s="103"/>
      <c r="F2202" s="103"/>
      <c r="M2202" s="103"/>
      <c r="O2202" s="103"/>
      <c r="P2202" s="103"/>
      <c r="Q2202" s="127"/>
      <c r="R2202" s="103"/>
      <c r="S2202" s="127"/>
      <c r="T2202" s="127"/>
      <c r="U2202" s="127"/>
      <c r="V2202" s="127"/>
      <c r="W2202" s="103"/>
      <c r="Y2202" s="103"/>
      <c r="AF2202" s="103"/>
    </row>
    <row r="2203" spans="4:32" x14ac:dyDescent="0.3">
      <c r="D2203" s="31"/>
      <c r="E2203" s="103"/>
      <c r="F2203" s="103"/>
      <c r="M2203" s="103"/>
      <c r="O2203" s="103"/>
      <c r="P2203" s="103"/>
      <c r="Q2203" s="127"/>
      <c r="R2203" s="103"/>
      <c r="S2203" s="127"/>
      <c r="T2203" s="127"/>
      <c r="U2203" s="127"/>
      <c r="V2203" s="127"/>
      <c r="W2203" s="103"/>
      <c r="Y2203" s="103"/>
      <c r="AF2203" s="103"/>
    </row>
    <row r="2204" spans="4:32" x14ac:dyDescent="0.3">
      <c r="D2204" s="31"/>
      <c r="E2204" s="103"/>
      <c r="F2204" s="103"/>
      <c r="M2204" s="103"/>
      <c r="O2204" s="103"/>
      <c r="P2204" s="103"/>
      <c r="Q2204" s="127"/>
      <c r="R2204" s="103"/>
      <c r="S2204" s="127"/>
      <c r="T2204" s="127"/>
      <c r="U2204" s="127"/>
      <c r="V2204" s="127"/>
      <c r="W2204" s="103"/>
      <c r="Y2204" s="103"/>
      <c r="AF2204" s="103"/>
    </row>
    <row r="2205" spans="4:32" x14ac:dyDescent="0.3">
      <c r="D2205" s="31"/>
      <c r="E2205" s="103"/>
      <c r="F2205" s="103"/>
      <c r="M2205" s="103"/>
      <c r="O2205" s="103"/>
      <c r="P2205" s="103"/>
      <c r="Q2205" s="127"/>
      <c r="R2205" s="103"/>
      <c r="S2205" s="127"/>
      <c r="T2205" s="127"/>
      <c r="U2205" s="127"/>
      <c r="V2205" s="127"/>
      <c r="W2205" s="103"/>
      <c r="Y2205" s="103"/>
      <c r="AF2205" s="103"/>
    </row>
    <row r="2206" spans="4:32" x14ac:dyDescent="0.3">
      <c r="D2206" s="31"/>
      <c r="E2206" s="103"/>
      <c r="F2206" s="103"/>
      <c r="M2206" s="103"/>
      <c r="O2206" s="103"/>
      <c r="P2206" s="103"/>
      <c r="Q2206" s="127"/>
      <c r="R2206" s="103"/>
      <c r="S2206" s="127"/>
      <c r="T2206" s="127"/>
      <c r="U2206" s="127"/>
      <c r="V2206" s="127"/>
      <c r="W2206" s="103"/>
      <c r="Y2206" s="103"/>
      <c r="AF2206" s="103"/>
    </row>
    <row r="2207" spans="4:32" x14ac:dyDescent="0.3">
      <c r="D2207" s="31"/>
      <c r="E2207" s="103"/>
      <c r="F2207" s="103"/>
      <c r="M2207" s="103"/>
      <c r="O2207" s="103"/>
      <c r="P2207" s="103"/>
      <c r="Q2207" s="127"/>
      <c r="R2207" s="103"/>
      <c r="S2207" s="127"/>
      <c r="T2207" s="127"/>
      <c r="U2207" s="127"/>
      <c r="V2207" s="127"/>
      <c r="W2207" s="103"/>
      <c r="Y2207" s="103"/>
      <c r="AF2207" s="103"/>
    </row>
    <row r="2208" spans="4:32" x14ac:dyDescent="0.3">
      <c r="D2208" s="31"/>
      <c r="E2208" s="103"/>
      <c r="F2208" s="103"/>
      <c r="M2208" s="103"/>
      <c r="O2208" s="103"/>
      <c r="P2208" s="103"/>
      <c r="Q2208" s="127"/>
      <c r="R2208" s="103"/>
      <c r="S2208" s="127"/>
      <c r="T2208" s="127"/>
      <c r="U2208" s="127"/>
      <c r="V2208" s="127"/>
      <c r="W2208" s="103"/>
      <c r="Y2208" s="103"/>
      <c r="AF2208" s="103"/>
    </row>
    <row r="2209" spans="4:32" x14ac:dyDescent="0.3">
      <c r="D2209" s="31"/>
      <c r="E2209" s="103"/>
      <c r="F2209" s="103"/>
      <c r="M2209" s="103"/>
      <c r="O2209" s="103"/>
      <c r="P2209" s="103"/>
      <c r="Q2209" s="127"/>
      <c r="R2209" s="103"/>
      <c r="S2209" s="127"/>
      <c r="T2209" s="127"/>
      <c r="U2209" s="127"/>
      <c r="V2209" s="127"/>
      <c r="W2209" s="103"/>
      <c r="Y2209" s="103"/>
      <c r="AF2209" s="103"/>
    </row>
    <row r="2210" spans="4:32" x14ac:dyDescent="0.3">
      <c r="D2210" s="31"/>
      <c r="E2210" s="103"/>
      <c r="F2210" s="103"/>
      <c r="M2210" s="103"/>
      <c r="O2210" s="103"/>
      <c r="P2210" s="103"/>
      <c r="Q2210" s="127"/>
      <c r="R2210" s="103"/>
      <c r="S2210" s="127"/>
      <c r="T2210" s="127"/>
      <c r="U2210" s="127"/>
      <c r="V2210" s="127"/>
      <c r="W2210" s="103"/>
      <c r="Y2210" s="103"/>
      <c r="AF2210" s="103"/>
    </row>
    <row r="2211" spans="4:32" x14ac:dyDescent="0.3">
      <c r="D2211" s="31"/>
      <c r="E2211" s="103"/>
      <c r="F2211" s="103"/>
      <c r="M2211" s="103"/>
      <c r="O2211" s="103"/>
      <c r="P2211" s="103"/>
      <c r="Q2211" s="127"/>
      <c r="R2211" s="103"/>
      <c r="S2211" s="127"/>
      <c r="T2211" s="127"/>
      <c r="U2211" s="127"/>
      <c r="V2211" s="127"/>
      <c r="W2211" s="103"/>
      <c r="Y2211" s="103"/>
      <c r="AF2211" s="103"/>
    </row>
    <row r="2212" spans="4:32" x14ac:dyDescent="0.3">
      <c r="D2212" s="31"/>
      <c r="E2212" s="103"/>
      <c r="F2212" s="103"/>
      <c r="M2212" s="103"/>
      <c r="O2212" s="103"/>
      <c r="P2212" s="103"/>
      <c r="Q2212" s="127"/>
      <c r="R2212" s="103"/>
      <c r="S2212" s="127"/>
      <c r="T2212" s="127"/>
      <c r="U2212" s="127"/>
      <c r="V2212" s="127"/>
      <c r="W2212" s="103"/>
      <c r="Y2212" s="103"/>
      <c r="AF2212" s="103"/>
    </row>
    <row r="2213" spans="4:32" x14ac:dyDescent="0.3">
      <c r="D2213" s="31"/>
      <c r="E2213" s="103"/>
      <c r="F2213" s="103"/>
      <c r="M2213" s="103"/>
      <c r="O2213" s="103"/>
      <c r="P2213" s="103"/>
      <c r="Q2213" s="127"/>
      <c r="R2213" s="103"/>
      <c r="S2213" s="127"/>
      <c r="T2213" s="127"/>
      <c r="U2213" s="127"/>
      <c r="V2213" s="127"/>
      <c r="W2213" s="103"/>
      <c r="Y2213" s="103"/>
      <c r="AF2213" s="103"/>
    </row>
    <row r="2214" spans="4:32" x14ac:dyDescent="0.3">
      <c r="D2214" s="31"/>
      <c r="E2214" s="103"/>
      <c r="F2214" s="103"/>
      <c r="M2214" s="103"/>
      <c r="O2214" s="103"/>
      <c r="P2214" s="103"/>
      <c r="Q2214" s="127"/>
      <c r="R2214" s="103"/>
      <c r="S2214" s="127"/>
      <c r="T2214" s="127"/>
      <c r="U2214" s="127"/>
      <c r="V2214" s="127"/>
      <c r="W2214" s="103"/>
      <c r="Y2214" s="103"/>
      <c r="AF2214" s="103"/>
    </row>
    <row r="2215" spans="4:32" x14ac:dyDescent="0.3">
      <c r="D2215" s="31"/>
      <c r="E2215" s="103"/>
      <c r="F2215" s="103"/>
      <c r="M2215" s="103"/>
      <c r="O2215" s="103"/>
      <c r="P2215" s="103"/>
      <c r="Q2215" s="127"/>
      <c r="R2215" s="103"/>
      <c r="S2215" s="127"/>
      <c r="T2215" s="127"/>
      <c r="U2215" s="127"/>
      <c r="V2215" s="127"/>
      <c r="W2215" s="103"/>
      <c r="Y2215" s="103"/>
      <c r="AF2215" s="103"/>
    </row>
    <row r="2216" spans="4:32" x14ac:dyDescent="0.3">
      <c r="D2216" s="31"/>
      <c r="E2216" s="103"/>
      <c r="F2216" s="103"/>
      <c r="M2216" s="103"/>
      <c r="O2216" s="103"/>
      <c r="P2216" s="103"/>
      <c r="Q2216" s="127"/>
      <c r="R2216" s="103"/>
      <c r="S2216" s="127"/>
      <c r="T2216" s="127"/>
      <c r="U2216" s="127"/>
      <c r="V2216" s="127"/>
      <c r="W2216" s="103"/>
      <c r="Y2216" s="103"/>
      <c r="AF2216" s="103"/>
    </row>
    <row r="2217" spans="4:32" x14ac:dyDescent="0.3">
      <c r="D2217" s="31"/>
      <c r="E2217" s="103"/>
      <c r="F2217" s="103"/>
      <c r="M2217" s="103"/>
      <c r="O2217" s="103"/>
      <c r="P2217" s="103"/>
      <c r="Q2217" s="127"/>
      <c r="R2217" s="103"/>
      <c r="S2217" s="127"/>
      <c r="T2217" s="127"/>
      <c r="U2217" s="127"/>
      <c r="V2217" s="127"/>
      <c r="W2217" s="103"/>
      <c r="Y2217" s="103"/>
      <c r="AF2217" s="103"/>
    </row>
    <row r="2218" spans="4:32" x14ac:dyDescent="0.3">
      <c r="D2218" s="31"/>
      <c r="E2218" s="103"/>
      <c r="F2218" s="103"/>
      <c r="M2218" s="103"/>
      <c r="O2218" s="103"/>
      <c r="P2218" s="103"/>
      <c r="Q2218" s="127"/>
      <c r="R2218" s="103"/>
      <c r="S2218" s="127"/>
      <c r="T2218" s="127"/>
      <c r="U2218" s="127"/>
      <c r="V2218" s="127"/>
      <c r="W2218" s="103"/>
      <c r="Y2218" s="103"/>
      <c r="AF2218" s="103"/>
    </row>
    <row r="2219" spans="4:32" x14ac:dyDescent="0.3">
      <c r="D2219" s="31"/>
      <c r="E2219" s="103"/>
      <c r="F2219" s="103"/>
      <c r="M2219" s="103"/>
      <c r="O2219" s="103"/>
      <c r="P2219" s="103"/>
      <c r="Q2219" s="127"/>
      <c r="R2219" s="103"/>
      <c r="S2219" s="127"/>
      <c r="T2219" s="127"/>
      <c r="U2219" s="127"/>
      <c r="V2219" s="127"/>
      <c r="W2219" s="103"/>
      <c r="Y2219" s="103"/>
      <c r="AF2219" s="103"/>
    </row>
    <row r="2220" spans="4:32" x14ac:dyDescent="0.3">
      <c r="D2220" s="31"/>
      <c r="E2220" s="103"/>
      <c r="F2220" s="103"/>
      <c r="M2220" s="103"/>
      <c r="O2220" s="103"/>
      <c r="P2220" s="103"/>
      <c r="Q2220" s="127"/>
      <c r="R2220" s="103"/>
      <c r="S2220" s="127"/>
      <c r="T2220" s="127"/>
      <c r="U2220" s="127"/>
      <c r="V2220" s="127"/>
      <c r="W2220" s="103"/>
      <c r="Y2220" s="103"/>
      <c r="AF2220" s="103"/>
    </row>
    <row r="2221" spans="4:32" x14ac:dyDescent="0.3">
      <c r="D2221" s="31"/>
      <c r="E2221" s="103"/>
      <c r="F2221" s="103"/>
      <c r="M2221" s="103"/>
      <c r="O2221" s="103"/>
      <c r="P2221" s="103"/>
      <c r="Q2221" s="127"/>
      <c r="R2221" s="103"/>
      <c r="S2221" s="127"/>
      <c r="T2221" s="127"/>
      <c r="U2221" s="127"/>
      <c r="V2221" s="127"/>
      <c r="W2221" s="103"/>
      <c r="Y2221" s="103"/>
      <c r="AF2221" s="103"/>
    </row>
    <row r="2222" spans="4:32" x14ac:dyDescent="0.3">
      <c r="D2222" s="31"/>
      <c r="E2222" s="103"/>
      <c r="F2222" s="103"/>
      <c r="M2222" s="103"/>
      <c r="O2222" s="103"/>
      <c r="P2222" s="103"/>
      <c r="Q2222" s="127"/>
      <c r="R2222" s="103"/>
      <c r="S2222" s="127"/>
      <c r="T2222" s="127"/>
      <c r="U2222" s="127"/>
      <c r="V2222" s="127"/>
      <c r="W2222" s="103"/>
      <c r="Y2222" s="103"/>
      <c r="AF2222" s="103"/>
    </row>
    <row r="2223" spans="4:32" x14ac:dyDescent="0.3">
      <c r="D2223" s="31"/>
      <c r="E2223" s="103"/>
      <c r="F2223" s="103"/>
      <c r="M2223" s="103"/>
      <c r="O2223" s="103"/>
      <c r="P2223" s="103"/>
      <c r="Q2223" s="127"/>
      <c r="R2223" s="103"/>
      <c r="S2223" s="127"/>
      <c r="T2223" s="127"/>
      <c r="U2223" s="127"/>
      <c r="V2223" s="127"/>
      <c r="W2223" s="103"/>
      <c r="Y2223" s="103"/>
      <c r="AF2223" s="103"/>
    </row>
    <row r="2224" spans="4:32" x14ac:dyDescent="0.3">
      <c r="D2224" s="31"/>
      <c r="E2224" s="103"/>
      <c r="F2224" s="103"/>
      <c r="M2224" s="103"/>
      <c r="O2224" s="103"/>
      <c r="P2224" s="103"/>
      <c r="Q2224" s="127"/>
      <c r="R2224" s="103"/>
      <c r="S2224" s="127"/>
      <c r="T2224" s="127"/>
      <c r="U2224" s="127"/>
      <c r="V2224" s="127"/>
      <c r="W2224" s="103"/>
      <c r="Y2224" s="103"/>
      <c r="AF2224" s="103"/>
    </row>
    <row r="2225" spans="4:32" x14ac:dyDescent="0.3">
      <c r="D2225" s="31"/>
      <c r="E2225" s="103"/>
      <c r="F2225" s="103"/>
      <c r="M2225" s="103"/>
      <c r="O2225" s="103"/>
      <c r="P2225" s="103"/>
      <c r="Q2225" s="127"/>
      <c r="R2225" s="103"/>
      <c r="S2225" s="127"/>
      <c r="T2225" s="127"/>
      <c r="U2225" s="127"/>
      <c r="V2225" s="127"/>
      <c r="W2225" s="103"/>
      <c r="Y2225" s="103"/>
      <c r="AF2225" s="103"/>
    </row>
    <row r="2226" spans="4:32" x14ac:dyDescent="0.3">
      <c r="D2226" s="31"/>
      <c r="E2226" s="103"/>
      <c r="F2226" s="103"/>
      <c r="M2226" s="103"/>
      <c r="O2226" s="103"/>
      <c r="P2226" s="103"/>
      <c r="Q2226" s="127"/>
      <c r="R2226" s="103"/>
      <c r="S2226" s="127"/>
      <c r="T2226" s="127"/>
      <c r="U2226" s="127"/>
      <c r="V2226" s="127"/>
      <c r="W2226" s="103"/>
      <c r="Y2226" s="103"/>
      <c r="AF2226" s="103"/>
    </row>
    <row r="2227" spans="4:32" x14ac:dyDescent="0.3">
      <c r="D2227" s="31"/>
      <c r="E2227" s="103"/>
      <c r="F2227" s="103"/>
      <c r="M2227" s="103"/>
      <c r="O2227" s="103"/>
      <c r="P2227" s="103"/>
      <c r="Q2227" s="127"/>
      <c r="R2227" s="103"/>
      <c r="S2227" s="127"/>
      <c r="T2227" s="127"/>
      <c r="U2227" s="127"/>
      <c r="V2227" s="127"/>
      <c r="W2227" s="103"/>
      <c r="Y2227" s="103"/>
      <c r="AF2227" s="103"/>
    </row>
    <row r="2228" spans="4:32" x14ac:dyDescent="0.3">
      <c r="D2228" s="31"/>
      <c r="E2228" s="103"/>
      <c r="F2228" s="103"/>
      <c r="M2228" s="103"/>
      <c r="O2228" s="103"/>
      <c r="P2228" s="103"/>
      <c r="Q2228" s="127"/>
      <c r="R2228" s="103"/>
      <c r="S2228" s="127"/>
      <c r="T2228" s="127"/>
      <c r="U2228" s="127"/>
      <c r="V2228" s="127"/>
      <c r="W2228" s="103"/>
      <c r="Y2228" s="103"/>
      <c r="AF2228" s="103"/>
    </row>
    <row r="2229" spans="4:32" x14ac:dyDescent="0.3">
      <c r="D2229" s="31"/>
      <c r="E2229" s="103"/>
      <c r="F2229" s="103"/>
      <c r="M2229" s="103"/>
      <c r="O2229" s="103"/>
      <c r="P2229" s="103"/>
      <c r="Q2229" s="127"/>
      <c r="R2229" s="103"/>
      <c r="S2229" s="127"/>
      <c r="T2229" s="127"/>
      <c r="U2229" s="127"/>
      <c r="V2229" s="127"/>
      <c r="W2229" s="103"/>
      <c r="Y2229" s="103"/>
      <c r="AF2229" s="103"/>
    </row>
    <row r="2230" spans="4:32" x14ac:dyDescent="0.3">
      <c r="D2230" s="31"/>
      <c r="E2230" s="103"/>
      <c r="F2230" s="103"/>
      <c r="M2230" s="103"/>
      <c r="O2230" s="103"/>
      <c r="P2230" s="103"/>
      <c r="Q2230" s="127"/>
      <c r="R2230" s="103"/>
      <c r="S2230" s="127"/>
      <c r="T2230" s="127"/>
      <c r="U2230" s="127"/>
      <c r="V2230" s="127"/>
      <c r="W2230" s="103"/>
      <c r="Y2230" s="103"/>
      <c r="AF2230" s="103"/>
    </row>
    <row r="2231" spans="4:32" x14ac:dyDescent="0.3">
      <c r="D2231" s="31"/>
      <c r="E2231" s="103"/>
      <c r="F2231" s="103"/>
      <c r="M2231" s="103"/>
      <c r="O2231" s="103"/>
      <c r="P2231" s="103"/>
      <c r="Q2231" s="127"/>
      <c r="R2231" s="103"/>
      <c r="S2231" s="127"/>
      <c r="T2231" s="127"/>
      <c r="U2231" s="127"/>
      <c r="V2231" s="127"/>
      <c r="W2231" s="103"/>
      <c r="Y2231" s="103"/>
      <c r="AF2231" s="103"/>
    </row>
    <row r="2232" spans="4:32" x14ac:dyDescent="0.3">
      <c r="D2232" s="31"/>
      <c r="E2232" s="103"/>
      <c r="F2232" s="103"/>
      <c r="M2232" s="103"/>
      <c r="O2232" s="103"/>
      <c r="P2232" s="103"/>
      <c r="Q2232" s="127"/>
      <c r="R2232" s="103"/>
      <c r="S2232" s="127"/>
      <c r="T2232" s="127"/>
      <c r="U2232" s="127"/>
      <c r="V2232" s="127"/>
      <c r="W2232" s="103"/>
      <c r="Y2232" s="103"/>
      <c r="AF2232" s="103"/>
    </row>
    <row r="2233" spans="4:32" x14ac:dyDescent="0.3">
      <c r="D2233" s="31"/>
      <c r="E2233" s="103"/>
      <c r="F2233" s="103"/>
      <c r="M2233" s="103"/>
      <c r="O2233" s="103"/>
      <c r="P2233" s="103"/>
      <c r="Q2233" s="127"/>
      <c r="R2233" s="103"/>
      <c r="S2233" s="127"/>
      <c r="T2233" s="127"/>
      <c r="U2233" s="127"/>
      <c r="V2233" s="127"/>
      <c r="W2233" s="103"/>
      <c r="Y2233" s="103"/>
      <c r="AF2233" s="103"/>
    </row>
    <row r="2234" spans="4:32" x14ac:dyDescent="0.3">
      <c r="D2234" s="31"/>
      <c r="E2234" s="103"/>
      <c r="F2234" s="103"/>
      <c r="M2234" s="103"/>
      <c r="O2234" s="103"/>
      <c r="P2234" s="103"/>
      <c r="Q2234" s="127"/>
      <c r="R2234" s="103"/>
      <c r="S2234" s="127"/>
      <c r="T2234" s="127"/>
      <c r="U2234" s="127"/>
      <c r="V2234" s="127"/>
      <c r="W2234" s="103"/>
      <c r="Y2234" s="103"/>
      <c r="AF2234" s="103"/>
    </row>
    <row r="2235" spans="4:32" x14ac:dyDescent="0.3">
      <c r="D2235" s="31"/>
      <c r="E2235" s="103"/>
      <c r="F2235" s="103"/>
      <c r="M2235" s="103"/>
      <c r="O2235" s="103"/>
      <c r="P2235" s="103"/>
      <c r="Q2235" s="127"/>
      <c r="R2235" s="103"/>
      <c r="S2235" s="127"/>
      <c r="T2235" s="127"/>
      <c r="U2235" s="127"/>
      <c r="V2235" s="127"/>
      <c r="W2235" s="103"/>
      <c r="Y2235" s="103"/>
      <c r="AF2235" s="103"/>
    </row>
    <row r="2236" spans="4:32" x14ac:dyDescent="0.3">
      <c r="D2236" s="31"/>
      <c r="E2236" s="103"/>
      <c r="F2236" s="103"/>
      <c r="M2236" s="103"/>
      <c r="O2236" s="103"/>
      <c r="P2236" s="103"/>
      <c r="Q2236" s="127"/>
      <c r="R2236" s="103"/>
      <c r="S2236" s="127"/>
      <c r="T2236" s="127"/>
      <c r="U2236" s="127"/>
      <c r="V2236" s="127"/>
      <c r="W2236" s="103"/>
      <c r="Y2236" s="103"/>
      <c r="AF2236" s="103"/>
    </row>
    <row r="2237" spans="4:32" x14ac:dyDescent="0.3">
      <c r="D2237" s="31"/>
      <c r="E2237" s="103"/>
      <c r="F2237" s="103"/>
      <c r="M2237" s="103"/>
      <c r="O2237" s="103"/>
      <c r="P2237" s="103"/>
      <c r="Q2237" s="127"/>
      <c r="R2237" s="103"/>
      <c r="S2237" s="127"/>
      <c r="T2237" s="127"/>
      <c r="U2237" s="127"/>
      <c r="V2237" s="127"/>
      <c r="W2237" s="103"/>
      <c r="Y2237" s="103"/>
      <c r="AF2237" s="103"/>
    </row>
    <row r="2238" spans="4:32" x14ac:dyDescent="0.3">
      <c r="D2238" s="31"/>
      <c r="E2238" s="103"/>
      <c r="F2238" s="103"/>
      <c r="M2238" s="103"/>
      <c r="O2238" s="103"/>
      <c r="P2238" s="103"/>
      <c r="Q2238" s="127"/>
      <c r="R2238" s="103"/>
      <c r="S2238" s="127"/>
      <c r="T2238" s="127"/>
      <c r="U2238" s="127"/>
      <c r="V2238" s="127"/>
      <c r="W2238" s="103"/>
      <c r="Y2238" s="103"/>
      <c r="AF2238" s="103"/>
    </row>
    <row r="2239" spans="4:32" x14ac:dyDescent="0.3">
      <c r="D2239" s="31"/>
      <c r="E2239" s="103"/>
      <c r="F2239" s="103"/>
      <c r="M2239" s="103"/>
      <c r="O2239" s="103"/>
      <c r="P2239" s="103"/>
      <c r="Q2239" s="127"/>
      <c r="R2239" s="103"/>
      <c r="S2239" s="127"/>
      <c r="T2239" s="127"/>
      <c r="U2239" s="127"/>
      <c r="V2239" s="127"/>
      <c r="W2239" s="103"/>
      <c r="Y2239" s="103"/>
      <c r="AF2239" s="103"/>
    </row>
    <row r="2240" spans="4:32" x14ac:dyDescent="0.3">
      <c r="D2240" s="31"/>
      <c r="E2240" s="103"/>
      <c r="F2240" s="103"/>
      <c r="M2240" s="103"/>
      <c r="O2240" s="103"/>
      <c r="P2240" s="103"/>
      <c r="Q2240" s="127"/>
      <c r="R2240" s="103"/>
      <c r="S2240" s="127"/>
      <c r="T2240" s="127"/>
      <c r="U2240" s="127"/>
      <c r="V2240" s="127"/>
      <c r="W2240" s="103"/>
      <c r="Y2240" s="103"/>
      <c r="AF2240" s="103"/>
    </row>
    <row r="2241" spans="4:32" x14ac:dyDescent="0.3">
      <c r="D2241" s="31"/>
      <c r="E2241" s="103"/>
      <c r="F2241" s="103"/>
      <c r="M2241" s="103"/>
      <c r="O2241" s="103"/>
      <c r="P2241" s="103"/>
      <c r="Q2241" s="127"/>
      <c r="R2241" s="103"/>
      <c r="S2241" s="127"/>
      <c r="T2241" s="127"/>
      <c r="U2241" s="127"/>
      <c r="V2241" s="127"/>
      <c r="W2241" s="103"/>
      <c r="Y2241" s="103"/>
      <c r="AF2241" s="103"/>
    </row>
    <row r="2242" spans="4:32" x14ac:dyDescent="0.3">
      <c r="D2242" s="31"/>
      <c r="E2242" s="103"/>
      <c r="F2242" s="103"/>
      <c r="M2242" s="103"/>
      <c r="O2242" s="103"/>
      <c r="P2242" s="103"/>
      <c r="Q2242" s="127"/>
      <c r="R2242" s="103"/>
      <c r="S2242" s="127"/>
      <c r="T2242" s="127"/>
      <c r="U2242" s="127"/>
      <c r="V2242" s="127"/>
      <c r="W2242" s="103"/>
      <c r="Y2242" s="103"/>
      <c r="AF2242" s="103"/>
    </row>
    <row r="2243" spans="4:32" x14ac:dyDescent="0.3">
      <c r="D2243" s="31"/>
      <c r="E2243" s="103"/>
      <c r="F2243" s="103"/>
      <c r="M2243" s="103"/>
      <c r="O2243" s="103"/>
      <c r="P2243" s="103"/>
      <c r="Q2243" s="127"/>
      <c r="R2243" s="103"/>
      <c r="S2243" s="127"/>
      <c r="T2243" s="127"/>
      <c r="U2243" s="127"/>
      <c r="V2243" s="127"/>
      <c r="W2243" s="103"/>
      <c r="Y2243" s="103"/>
      <c r="AF2243" s="103"/>
    </row>
    <row r="2244" spans="4:32" x14ac:dyDescent="0.3">
      <c r="D2244" s="31"/>
      <c r="E2244" s="103"/>
      <c r="F2244" s="103"/>
      <c r="M2244" s="103"/>
      <c r="O2244" s="103"/>
      <c r="P2244" s="103"/>
      <c r="Q2244" s="127"/>
      <c r="R2244" s="103"/>
      <c r="S2244" s="127"/>
      <c r="T2244" s="127"/>
      <c r="U2244" s="127"/>
      <c r="V2244" s="127"/>
      <c r="W2244" s="103"/>
      <c r="Y2244" s="103"/>
      <c r="AF2244" s="103"/>
    </row>
    <row r="2245" spans="4:32" x14ac:dyDescent="0.3">
      <c r="D2245" s="31"/>
      <c r="E2245" s="103"/>
      <c r="F2245" s="103"/>
      <c r="M2245" s="103"/>
      <c r="O2245" s="103"/>
      <c r="P2245" s="103"/>
      <c r="Q2245" s="127"/>
      <c r="R2245" s="103"/>
      <c r="S2245" s="127"/>
      <c r="T2245" s="127"/>
      <c r="U2245" s="127"/>
      <c r="V2245" s="127"/>
      <c r="W2245" s="103"/>
      <c r="Y2245" s="103"/>
      <c r="AF2245" s="103"/>
    </row>
    <row r="2246" spans="4:32" x14ac:dyDescent="0.3">
      <c r="D2246" s="31"/>
      <c r="E2246" s="103"/>
      <c r="F2246" s="103"/>
      <c r="M2246" s="103"/>
      <c r="O2246" s="103"/>
      <c r="P2246" s="103"/>
      <c r="Q2246" s="127"/>
      <c r="R2246" s="103"/>
      <c r="S2246" s="127"/>
      <c r="T2246" s="127"/>
      <c r="U2246" s="127"/>
      <c r="V2246" s="127"/>
      <c r="W2246" s="103"/>
      <c r="Y2246" s="103"/>
      <c r="AF2246" s="103"/>
    </row>
    <row r="2247" spans="4:32" x14ac:dyDescent="0.3">
      <c r="D2247" s="31"/>
      <c r="E2247" s="103"/>
      <c r="F2247" s="103"/>
      <c r="M2247" s="103"/>
      <c r="O2247" s="103"/>
      <c r="P2247" s="103"/>
      <c r="Q2247" s="127"/>
      <c r="R2247" s="103"/>
      <c r="S2247" s="127"/>
      <c r="T2247" s="127"/>
      <c r="U2247" s="127"/>
      <c r="V2247" s="127"/>
      <c r="W2247" s="103"/>
      <c r="Y2247" s="103"/>
      <c r="AF2247" s="103"/>
    </row>
    <row r="2248" spans="4:32" x14ac:dyDescent="0.3">
      <c r="D2248" s="31"/>
      <c r="E2248" s="103"/>
      <c r="F2248" s="103"/>
      <c r="M2248" s="103"/>
      <c r="O2248" s="103"/>
      <c r="P2248" s="103"/>
      <c r="Q2248" s="127"/>
      <c r="R2248" s="103"/>
      <c r="S2248" s="127"/>
      <c r="T2248" s="127"/>
      <c r="U2248" s="127"/>
      <c r="V2248" s="127"/>
      <c r="W2248" s="103"/>
      <c r="Y2248" s="103"/>
      <c r="AF2248" s="103"/>
    </row>
    <row r="2249" spans="4:32" x14ac:dyDescent="0.3">
      <c r="D2249" s="31"/>
      <c r="E2249" s="103"/>
      <c r="F2249" s="103"/>
      <c r="M2249" s="103"/>
      <c r="O2249" s="103"/>
      <c r="P2249" s="103"/>
      <c r="Q2249" s="127"/>
      <c r="R2249" s="103"/>
      <c r="S2249" s="127"/>
      <c r="T2249" s="127"/>
      <c r="U2249" s="127"/>
      <c r="V2249" s="127"/>
      <c r="W2249" s="103"/>
      <c r="Y2249" s="103"/>
      <c r="AF2249" s="103"/>
    </row>
    <row r="2250" spans="4:32" x14ac:dyDescent="0.3">
      <c r="D2250" s="31"/>
      <c r="E2250" s="103"/>
      <c r="F2250" s="103"/>
      <c r="M2250" s="103"/>
      <c r="O2250" s="103"/>
      <c r="P2250" s="103"/>
      <c r="Q2250" s="127"/>
      <c r="R2250" s="103"/>
      <c r="S2250" s="127"/>
      <c r="T2250" s="127"/>
      <c r="U2250" s="127"/>
      <c r="V2250" s="127"/>
      <c r="W2250" s="103"/>
      <c r="Y2250" s="103"/>
      <c r="AF2250" s="103"/>
    </row>
    <row r="2251" spans="4:32" x14ac:dyDescent="0.3">
      <c r="D2251" s="31"/>
      <c r="E2251" s="103"/>
      <c r="F2251" s="103"/>
      <c r="M2251" s="103"/>
      <c r="O2251" s="103"/>
      <c r="P2251" s="103"/>
      <c r="Q2251" s="127"/>
      <c r="R2251" s="103"/>
      <c r="S2251" s="127"/>
      <c r="T2251" s="127"/>
      <c r="U2251" s="127"/>
      <c r="V2251" s="127"/>
      <c r="W2251" s="103"/>
      <c r="Y2251" s="103"/>
      <c r="AF2251" s="103"/>
    </row>
    <row r="2252" spans="4:32" x14ac:dyDescent="0.3">
      <c r="D2252" s="31"/>
      <c r="E2252" s="103"/>
      <c r="F2252" s="103"/>
      <c r="M2252" s="103"/>
      <c r="O2252" s="103"/>
      <c r="P2252" s="103"/>
      <c r="Q2252" s="127"/>
      <c r="R2252" s="103"/>
      <c r="S2252" s="127"/>
      <c r="T2252" s="127"/>
      <c r="U2252" s="127"/>
      <c r="V2252" s="127"/>
      <c r="W2252" s="103"/>
      <c r="Y2252" s="103"/>
      <c r="AF2252" s="103"/>
    </row>
    <row r="2253" spans="4:32" x14ac:dyDescent="0.3">
      <c r="D2253" s="31"/>
      <c r="E2253" s="103"/>
      <c r="F2253" s="103"/>
      <c r="M2253" s="103"/>
      <c r="O2253" s="103"/>
      <c r="P2253" s="103"/>
      <c r="Q2253" s="127"/>
      <c r="R2253" s="103"/>
      <c r="S2253" s="127"/>
      <c r="T2253" s="127"/>
      <c r="U2253" s="127"/>
      <c r="V2253" s="127"/>
      <c r="W2253" s="103"/>
      <c r="Y2253" s="103"/>
      <c r="AF2253" s="103"/>
    </row>
    <row r="2254" spans="4:32" x14ac:dyDescent="0.3">
      <c r="D2254" s="31"/>
      <c r="E2254" s="103"/>
      <c r="F2254" s="103"/>
      <c r="M2254" s="103"/>
      <c r="O2254" s="103"/>
      <c r="P2254" s="103"/>
      <c r="Q2254" s="127"/>
      <c r="R2254" s="103"/>
      <c r="S2254" s="127"/>
      <c r="T2254" s="127"/>
      <c r="U2254" s="127"/>
      <c r="V2254" s="127"/>
      <c r="W2254" s="103"/>
      <c r="Y2254" s="103"/>
      <c r="AF2254" s="103"/>
    </row>
    <row r="2255" spans="4:32" x14ac:dyDescent="0.3">
      <c r="D2255" s="31"/>
      <c r="E2255" s="103"/>
      <c r="F2255" s="103"/>
      <c r="M2255" s="103"/>
      <c r="O2255" s="103"/>
      <c r="P2255" s="103"/>
      <c r="Q2255" s="127"/>
      <c r="R2255" s="103"/>
      <c r="S2255" s="127"/>
      <c r="T2255" s="127"/>
      <c r="U2255" s="127"/>
      <c r="V2255" s="127"/>
      <c r="W2255" s="103"/>
      <c r="Y2255" s="103"/>
      <c r="AF2255" s="103"/>
    </row>
    <row r="2256" spans="4:32" x14ac:dyDescent="0.3">
      <c r="D2256" s="31"/>
      <c r="E2256" s="103"/>
      <c r="F2256" s="103"/>
      <c r="M2256" s="103"/>
      <c r="O2256" s="103"/>
      <c r="P2256" s="103"/>
      <c r="Q2256" s="127"/>
      <c r="R2256" s="103"/>
      <c r="S2256" s="127"/>
      <c r="T2256" s="127"/>
      <c r="U2256" s="127"/>
      <c r="V2256" s="127"/>
      <c r="W2256" s="103"/>
      <c r="Y2256" s="103"/>
      <c r="AF2256" s="103"/>
    </row>
    <row r="2257" spans="4:32" x14ac:dyDescent="0.3">
      <c r="D2257" s="31"/>
      <c r="E2257" s="103"/>
      <c r="F2257" s="103"/>
      <c r="M2257" s="103"/>
      <c r="O2257" s="103"/>
      <c r="P2257" s="103"/>
      <c r="Q2257" s="127"/>
      <c r="R2257" s="103"/>
      <c r="S2257" s="127"/>
      <c r="T2257" s="127"/>
      <c r="U2257" s="127"/>
      <c r="V2257" s="127"/>
      <c r="W2257" s="103"/>
      <c r="Y2257" s="103"/>
      <c r="AF2257" s="103"/>
    </row>
    <row r="2258" spans="4:32" x14ac:dyDescent="0.3">
      <c r="D2258" s="31"/>
      <c r="E2258" s="103"/>
      <c r="F2258" s="103"/>
      <c r="M2258" s="103"/>
      <c r="O2258" s="103"/>
      <c r="P2258" s="103"/>
      <c r="Q2258" s="127"/>
      <c r="R2258" s="103"/>
      <c r="S2258" s="127"/>
      <c r="T2258" s="127"/>
      <c r="U2258" s="127"/>
      <c r="V2258" s="127"/>
      <c r="W2258" s="103"/>
      <c r="Y2258" s="103"/>
      <c r="AF2258" s="103"/>
    </row>
    <row r="2259" spans="4:32" x14ac:dyDescent="0.3">
      <c r="D2259" s="31"/>
      <c r="E2259" s="103"/>
      <c r="F2259" s="103"/>
      <c r="M2259" s="103"/>
      <c r="O2259" s="103"/>
      <c r="P2259" s="103"/>
      <c r="Q2259" s="127"/>
      <c r="R2259" s="103"/>
      <c r="S2259" s="127"/>
      <c r="T2259" s="127"/>
      <c r="U2259" s="127"/>
      <c r="V2259" s="127"/>
      <c r="W2259" s="103"/>
      <c r="Y2259" s="103"/>
      <c r="AF2259" s="103"/>
    </row>
    <row r="2260" spans="4:32" x14ac:dyDescent="0.3">
      <c r="D2260" s="31"/>
      <c r="E2260" s="103"/>
      <c r="F2260" s="103"/>
      <c r="M2260" s="103"/>
      <c r="O2260" s="103"/>
      <c r="P2260" s="103"/>
      <c r="Q2260" s="127"/>
      <c r="R2260" s="103"/>
      <c r="S2260" s="127"/>
      <c r="T2260" s="127"/>
      <c r="U2260" s="127"/>
      <c r="V2260" s="127"/>
      <c r="W2260" s="103"/>
      <c r="Y2260" s="103"/>
      <c r="AF2260" s="103"/>
    </row>
    <row r="2261" spans="4:32" x14ac:dyDescent="0.3">
      <c r="D2261" s="31"/>
      <c r="E2261" s="103"/>
      <c r="F2261" s="103"/>
      <c r="M2261" s="103"/>
      <c r="O2261" s="103"/>
      <c r="P2261" s="103"/>
      <c r="Q2261" s="127"/>
      <c r="R2261" s="103"/>
      <c r="S2261" s="127"/>
      <c r="T2261" s="127"/>
      <c r="U2261" s="127"/>
      <c r="V2261" s="127"/>
      <c r="W2261" s="103"/>
      <c r="Y2261" s="103"/>
      <c r="AF2261" s="103"/>
    </row>
    <row r="2262" spans="4:32" x14ac:dyDescent="0.3">
      <c r="D2262" s="31"/>
      <c r="E2262" s="103"/>
      <c r="F2262" s="103"/>
      <c r="M2262" s="103"/>
      <c r="O2262" s="103"/>
      <c r="P2262" s="103"/>
      <c r="Q2262" s="127"/>
      <c r="R2262" s="103"/>
      <c r="S2262" s="127"/>
      <c r="T2262" s="127"/>
      <c r="U2262" s="127"/>
      <c r="V2262" s="127"/>
      <c r="W2262" s="103"/>
      <c r="Y2262" s="103"/>
      <c r="AF2262" s="103"/>
    </row>
    <row r="2263" spans="4:32" x14ac:dyDescent="0.3">
      <c r="D2263" s="31"/>
      <c r="E2263" s="103"/>
      <c r="F2263" s="103"/>
      <c r="M2263" s="103"/>
      <c r="O2263" s="103"/>
      <c r="P2263" s="103"/>
      <c r="Q2263" s="127"/>
      <c r="R2263" s="103"/>
      <c r="S2263" s="127"/>
      <c r="T2263" s="127"/>
      <c r="U2263" s="127"/>
      <c r="V2263" s="127"/>
      <c r="W2263" s="103"/>
      <c r="Y2263" s="103"/>
      <c r="AF2263" s="103"/>
    </row>
    <row r="2264" spans="4:32" x14ac:dyDescent="0.3">
      <c r="D2264" s="31"/>
      <c r="E2264" s="103"/>
      <c r="F2264" s="103"/>
      <c r="M2264" s="103"/>
      <c r="O2264" s="103"/>
      <c r="P2264" s="103"/>
      <c r="Q2264" s="127"/>
      <c r="R2264" s="103"/>
      <c r="S2264" s="127"/>
      <c r="T2264" s="127"/>
      <c r="U2264" s="127"/>
      <c r="V2264" s="127"/>
      <c r="W2264" s="103"/>
      <c r="Y2264" s="103"/>
      <c r="AF2264" s="103"/>
    </row>
    <row r="2265" spans="4:32" x14ac:dyDescent="0.3">
      <c r="D2265" s="31"/>
      <c r="E2265" s="103"/>
      <c r="F2265" s="103"/>
      <c r="M2265" s="103"/>
      <c r="O2265" s="103"/>
      <c r="P2265" s="103"/>
      <c r="Q2265" s="127"/>
      <c r="R2265" s="103"/>
      <c r="S2265" s="127"/>
      <c r="T2265" s="127"/>
      <c r="U2265" s="127"/>
      <c r="V2265" s="127"/>
      <c r="W2265" s="103"/>
      <c r="Y2265" s="103"/>
      <c r="AF2265" s="103"/>
    </row>
    <row r="2266" spans="4:32" x14ac:dyDescent="0.3">
      <c r="D2266" s="31"/>
      <c r="E2266" s="103"/>
      <c r="F2266" s="103"/>
      <c r="M2266" s="103"/>
      <c r="O2266" s="103"/>
      <c r="P2266" s="103"/>
      <c r="Q2266" s="127"/>
      <c r="R2266" s="103"/>
      <c r="S2266" s="127"/>
      <c r="T2266" s="127"/>
      <c r="U2266" s="127"/>
      <c r="V2266" s="127"/>
      <c r="W2266" s="103"/>
      <c r="Y2266" s="103"/>
      <c r="AF2266" s="103"/>
    </row>
    <row r="2267" spans="4:32" x14ac:dyDescent="0.3">
      <c r="D2267" s="31"/>
      <c r="E2267" s="103"/>
      <c r="F2267" s="103"/>
      <c r="M2267" s="103"/>
      <c r="O2267" s="103"/>
      <c r="P2267" s="103"/>
      <c r="Q2267" s="127"/>
      <c r="R2267" s="103"/>
      <c r="S2267" s="127"/>
      <c r="T2267" s="127"/>
      <c r="U2267" s="127"/>
      <c r="V2267" s="127"/>
      <c r="W2267" s="103"/>
      <c r="Y2267" s="103"/>
      <c r="AF2267" s="103"/>
    </row>
    <row r="2268" spans="4:32" x14ac:dyDescent="0.3">
      <c r="D2268" s="31"/>
      <c r="E2268" s="103"/>
      <c r="F2268" s="103"/>
      <c r="M2268" s="103"/>
      <c r="O2268" s="103"/>
      <c r="P2268" s="103"/>
      <c r="Q2268" s="127"/>
      <c r="R2268" s="103"/>
      <c r="S2268" s="127"/>
      <c r="T2268" s="127"/>
      <c r="U2268" s="127"/>
      <c r="V2268" s="127"/>
      <c r="W2268" s="103"/>
      <c r="Y2268" s="103"/>
      <c r="AF2268" s="103"/>
    </row>
    <row r="2269" spans="4:32" x14ac:dyDescent="0.3">
      <c r="D2269" s="31"/>
      <c r="E2269" s="103"/>
      <c r="F2269" s="103"/>
      <c r="M2269" s="103"/>
      <c r="O2269" s="103"/>
      <c r="P2269" s="103"/>
      <c r="Q2269" s="127"/>
      <c r="R2269" s="103"/>
      <c r="S2269" s="127"/>
      <c r="T2269" s="127"/>
      <c r="U2269" s="127"/>
      <c r="V2269" s="127"/>
      <c r="W2269" s="103"/>
      <c r="Y2269" s="103"/>
      <c r="AF2269" s="103"/>
    </row>
    <row r="2270" spans="4:32" x14ac:dyDescent="0.3">
      <c r="D2270" s="31"/>
      <c r="E2270" s="103"/>
      <c r="F2270" s="103"/>
      <c r="M2270" s="103"/>
      <c r="O2270" s="103"/>
      <c r="P2270" s="103"/>
      <c r="Q2270" s="127"/>
      <c r="R2270" s="103"/>
      <c r="S2270" s="127"/>
      <c r="T2270" s="127"/>
      <c r="U2270" s="127"/>
      <c r="V2270" s="127"/>
      <c r="W2270" s="103"/>
      <c r="Y2270" s="103"/>
      <c r="AF2270" s="103"/>
    </row>
    <row r="2271" spans="4:32" x14ac:dyDescent="0.3">
      <c r="D2271" s="31"/>
      <c r="E2271" s="103"/>
      <c r="F2271" s="103"/>
      <c r="M2271" s="103"/>
      <c r="O2271" s="103"/>
      <c r="P2271" s="103"/>
      <c r="Q2271" s="127"/>
      <c r="R2271" s="103"/>
      <c r="S2271" s="127"/>
      <c r="T2271" s="127"/>
      <c r="U2271" s="127"/>
      <c r="V2271" s="127"/>
      <c r="W2271" s="103"/>
      <c r="Y2271" s="103"/>
      <c r="AF2271" s="103"/>
    </row>
    <row r="2272" spans="4:32" x14ac:dyDescent="0.3">
      <c r="D2272" s="31"/>
      <c r="E2272" s="103"/>
      <c r="F2272" s="103"/>
      <c r="M2272" s="103"/>
      <c r="O2272" s="103"/>
      <c r="P2272" s="103"/>
      <c r="Q2272" s="127"/>
      <c r="R2272" s="103"/>
      <c r="S2272" s="127"/>
      <c r="T2272" s="127"/>
      <c r="U2272" s="127"/>
      <c r="V2272" s="127"/>
      <c r="W2272" s="103"/>
      <c r="Y2272" s="103"/>
      <c r="AF2272" s="103"/>
    </row>
    <row r="2273" spans="4:32" x14ac:dyDescent="0.3">
      <c r="D2273" s="31"/>
      <c r="E2273" s="103"/>
      <c r="F2273" s="103"/>
      <c r="M2273" s="103"/>
      <c r="O2273" s="103"/>
      <c r="P2273" s="103"/>
      <c r="Q2273" s="127"/>
      <c r="R2273" s="103"/>
      <c r="S2273" s="127"/>
      <c r="T2273" s="127"/>
      <c r="U2273" s="127"/>
      <c r="V2273" s="127"/>
      <c r="W2273" s="103"/>
      <c r="Y2273" s="103"/>
      <c r="AF2273" s="103"/>
    </row>
    <row r="2274" spans="4:32" x14ac:dyDescent="0.3">
      <c r="D2274" s="31"/>
      <c r="E2274" s="103"/>
      <c r="F2274" s="103"/>
      <c r="M2274" s="103"/>
      <c r="O2274" s="103"/>
      <c r="P2274" s="103"/>
      <c r="Q2274" s="127"/>
      <c r="R2274" s="103"/>
      <c r="S2274" s="127"/>
      <c r="T2274" s="127"/>
      <c r="U2274" s="127"/>
      <c r="V2274" s="127"/>
      <c r="W2274" s="103"/>
      <c r="Y2274" s="103"/>
      <c r="AF2274" s="103"/>
    </row>
    <row r="2275" spans="4:32" x14ac:dyDescent="0.3">
      <c r="D2275" s="31"/>
      <c r="E2275" s="103"/>
      <c r="F2275" s="103"/>
      <c r="M2275" s="103"/>
      <c r="O2275" s="103"/>
      <c r="P2275" s="103"/>
      <c r="Q2275" s="127"/>
      <c r="R2275" s="103"/>
      <c r="S2275" s="127"/>
      <c r="T2275" s="127"/>
      <c r="U2275" s="127"/>
      <c r="V2275" s="127"/>
      <c r="W2275" s="103"/>
      <c r="Y2275" s="103"/>
      <c r="AF2275" s="103"/>
    </row>
    <row r="2276" spans="4:32" x14ac:dyDescent="0.3">
      <c r="D2276" s="31"/>
      <c r="E2276" s="103"/>
      <c r="F2276" s="103"/>
      <c r="M2276" s="103"/>
      <c r="O2276" s="103"/>
      <c r="P2276" s="103"/>
      <c r="Q2276" s="127"/>
      <c r="R2276" s="103"/>
      <c r="S2276" s="127"/>
      <c r="T2276" s="127"/>
      <c r="U2276" s="127"/>
      <c r="V2276" s="127"/>
      <c r="W2276" s="103"/>
      <c r="Y2276" s="103"/>
      <c r="AF2276" s="103"/>
    </row>
    <row r="2277" spans="4:32" x14ac:dyDescent="0.3">
      <c r="D2277" s="31"/>
      <c r="E2277" s="103"/>
      <c r="F2277" s="103"/>
      <c r="M2277" s="103"/>
      <c r="O2277" s="103"/>
      <c r="P2277" s="103"/>
      <c r="Q2277" s="127"/>
      <c r="R2277" s="103"/>
      <c r="S2277" s="127"/>
      <c r="T2277" s="127"/>
      <c r="U2277" s="127"/>
      <c r="V2277" s="127"/>
      <c r="W2277" s="103"/>
      <c r="Y2277" s="103"/>
      <c r="AF2277" s="103"/>
    </row>
    <row r="2278" spans="4:32" x14ac:dyDescent="0.3">
      <c r="D2278" s="31"/>
      <c r="E2278" s="103"/>
      <c r="F2278" s="103"/>
      <c r="M2278" s="103"/>
      <c r="O2278" s="103"/>
      <c r="P2278" s="103"/>
      <c r="Q2278" s="127"/>
      <c r="R2278" s="103"/>
      <c r="S2278" s="127"/>
      <c r="T2278" s="127"/>
      <c r="U2278" s="127"/>
      <c r="V2278" s="127"/>
      <c r="W2278" s="103"/>
      <c r="Y2278" s="103"/>
      <c r="AF2278" s="103"/>
    </row>
    <row r="2279" spans="4:32" x14ac:dyDescent="0.3">
      <c r="D2279" s="31"/>
      <c r="E2279" s="103"/>
      <c r="F2279" s="103"/>
      <c r="M2279" s="103"/>
      <c r="O2279" s="103"/>
      <c r="P2279" s="103"/>
      <c r="Q2279" s="127"/>
      <c r="R2279" s="103"/>
      <c r="S2279" s="127"/>
      <c r="T2279" s="127"/>
      <c r="U2279" s="127"/>
      <c r="V2279" s="127"/>
      <c r="W2279" s="103"/>
      <c r="Y2279" s="103"/>
      <c r="AF2279" s="103"/>
    </row>
    <row r="2280" spans="4:32" x14ac:dyDescent="0.3">
      <c r="D2280" s="31"/>
      <c r="E2280" s="103"/>
      <c r="F2280" s="103"/>
      <c r="M2280" s="103"/>
      <c r="O2280" s="103"/>
      <c r="P2280" s="103"/>
      <c r="Q2280" s="127"/>
      <c r="R2280" s="103"/>
      <c r="S2280" s="127"/>
      <c r="T2280" s="127"/>
      <c r="U2280" s="127"/>
      <c r="V2280" s="127"/>
      <c r="W2280" s="103"/>
      <c r="Y2280" s="103"/>
      <c r="AF2280" s="103"/>
    </row>
    <row r="2281" spans="4:32" x14ac:dyDescent="0.3">
      <c r="D2281" s="31"/>
      <c r="E2281" s="103"/>
      <c r="F2281" s="103"/>
      <c r="M2281" s="103"/>
      <c r="O2281" s="103"/>
      <c r="P2281" s="103"/>
      <c r="Q2281" s="127"/>
      <c r="R2281" s="103"/>
      <c r="S2281" s="127"/>
      <c r="T2281" s="127"/>
      <c r="U2281" s="127"/>
      <c r="V2281" s="127"/>
      <c r="W2281" s="103"/>
      <c r="Y2281" s="103"/>
      <c r="AF2281" s="103"/>
    </row>
    <row r="2282" spans="4:32" x14ac:dyDescent="0.3">
      <c r="D2282" s="31"/>
      <c r="E2282" s="103"/>
      <c r="F2282" s="103"/>
      <c r="M2282" s="103"/>
      <c r="O2282" s="103"/>
      <c r="P2282" s="103"/>
      <c r="Q2282" s="127"/>
      <c r="R2282" s="103"/>
      <c r="S2282" s="127"/>
      <c r="T2282" s="127"/>
      <c r="U2282" s="127"/>
      <c r="V2282" s="127"/>
      <c r="W2282" s="103"/>
      <c r="Y2282" s="103"/>
      <c r="AF2282" s="103"/>
    </row>
    <row r="2283" spans="4:32" x14ac:dyDescent="0.3">
      <c r="D2283" s="31"/>
      <c r="E2283" s="103"/>
      <c r="F2283" s="103"/>
      <c r="M2283" s="103"/>
      <c r="O2283" s="103"/>
      <c r="P2283" s="103"/>
      <c r="Q2283" s="127"/>
      <c r="R2283" s="103"/>
      <c r="S2283" s="127"/>
      <c r="T2283" s="127"/>
      <c r="U2283" s="127"/>
      <c r="V2283" s="127"/>
      <c r="W2283" s="103"/>
      <c r="Y2283" s="103"/>
      <c r="AF2283" s="103"/>
    </row>
    <row r="2284" spans="4:32" x14ac:dyDescent="0.3">
      <c r="D2284" s="31"/>
      <c r="E2284" s="103"/>
      <c r="F2284" s="103"/>
      <c r="M2284" s="103"/>
      <c r="O2284" s="103"/>
      <c r="P2284" s="103"/>
      <c r="Q2284" s="127"/>
      <c r="R2284" s="103"/>
      <c r="S2284" s="127"/>
      <c r="T2284" s="127"/>
      <c r="U2284" s="127"/>
      <c r="V2284" s="127"/>
      <c r="W2284" s="103"/>
      <c r="Y2284" s="103"/>
      <c r="AF2284" s="103"/>
    </row>
    <row r="2285" spans="4:32" x14ac:dyDescent="0.3">
      <c r="D2285" s="31"/>
      <c r="E2285" s="103"/>
      <c r="F2285" s="103"/>
      <c r="M2285" s="103"/>
      <c r="O2285" s="103"/>
      <c r="P2285" s="103"/>
      <c r="Q2285" s="127"/>
      <c r="R2285" s="103"/>
      <c r="S2285" s="127"/>
      <c r="T2285" s="127"/>
      <c r="U2285" s="127"/>
      <c r="V2285" s="127"/>
      <c r="W2285" s="103"/>
      <c r="Y2285" s="103"/>
      <c r="AF2285" s="103"/>
    </row>
    <row r="2286" spans="4:32" x14ac:dyDescent="0.3">
      <c r="D2286" s="31"/>
      <c r="E2286" s="103"/>
      <c r="F2286" s="103"/>
      <c r="M2286" s="103"/>
      <c r="O2286" s="103"/>
      <c r="P2286" s="103"/>
      <c r="Q2286" s="127"/>
      <c r="R2286" s="103"/>
      <c r="S2286" s="127"/>
      <c r="T2286" s="127"/>
      <c r="U2286" s="127"/>
      <c r="V2286" s="127"/>
      <c r="W2286" s="103"/>
      <c r="Y2286" s="103"/>
      <c r="AF2286" s="103"/>
    </row>
    <row r="2287" spans="4:32" x14ac:dyDescent="0.3">
      <c r="D2287" s="31"/>
      <c r="E2287" s="103"/>
      <c r="F2287" s="103"/>
      <c r="M2287" s="103"/>
      <c r="O2287" s="103"/>
      <c r="P2287" s="103"/>
      <c r="Q2287" s="127"/>
      <c r="R2287" s="103"/>
      <c r="S2287" s="127"/>
      <c r="T2287" s="127"/>
      <c r="U2287" s="127"/>
      <c r="V2287" s="127"/>
      <c r="W2287" s="103"/>
      <c r="Y2287" s="103"/>
      <c r="AF2287" s="103"/>
    </row>
    <row r="2288" spans="4:32" x14ac:dyDescent="0.3">
      <c r="D2288" s="31"/>
      <c r="E2288" s="103"/>
      <c r="F2288" s="103"/>
      <c r="M2288" s="103"/>
      <c r="O2288" s="103"/>
      <c r="P2288" s="103"/>
      <c r="Q2288" s="127"/>
      <c r="R2288" s="103"/>
      <c r="S2288" s="127"/>
      <c r="T2288" s="127"/>
      <c r="U2288" s="127"/>
      <c r="V2288" s="127"/>
      <c r="W2288" s="103"/>
      <c r="Y2288" s="103"/>
      <c r="AF2288" s="103"/>
    </row>
    <row r="2289" spans="4:32" x14ac:dyDescent="0.3">
      <c r="D2289" s="31"/>
      <c r="E2289" s="103"/>
      <c r="F2289" s="103"/>
      <c r="M2289" s="103"/>
      <c r="O2289" s="103"/>
      <c r="P2289" s="103"/>
      <c r="Q2289" s="127"/>
      <c r="R2289" s="103"/>
      <c r="S2289" s="127"/>
      <c r="T2289" s="127"/>
      <c r="U2289" s="127"/>
      <c r="V2289" s="127"/>
      <c r="W2289" s="103"/>
      <c r="Y2289" s="103"/>
      <c r="AF2289" s="103"/>
    </row>
    <row r="2290" spans="4:32" x14ac:dyDescent="0.3">
      <c r="D2290" s="31"/>
      <c r="E2290" s="103"/>
      <c r="F2290" s="103"/>
      <c r="M2290" s="103"/>
      <c r="O2290" s="103"/>
      <c r="P2290" s="103"/>
      <c r="Q2290" s="127"/>
      <c r="R2290" s="103"/>
      <c r="S2290" s="127"/>
      <c r="T2290" s="127"/>
      <c r="U2290" s="127"/>
      <c r="V2290" s="127"/>
      <c r="W2290" s="103"/>
      <c r="Y2290" s="103"/>
      <c r="AF2290" s="103"/>
    </row>
    <row r="2291" spans="4:32" x14ac:dyDescent="0.3">
      <c r="D2291" s="31"/>
      <c r="E2291" s="103"/>
      <c r="F2291" s="103"/>
      <c r="M2291" s="103"/>
      <c r="O2291" s="103"/>
      <c r="P2291" s="103"/>
      <c r="Q2291" s="127"/>
      <c r="R2291" s="103"/>
      <c r="S2291" s="127"/>
      <c r="T2291" s="127"/>
      <c r="U2291" s="127"/>
      <c r="V2291" s="127"/>
      <c r="W2291" s="103"/>
      <c r="Y2291" s="103"/>
      <c r="AF2291" s="103"/>
    </row>
    <row r="2292" spans="4:32" x14ac:dyDescent="0.3">
      <c r="D2292" s="31"/>
      <c r="E2292" s="103"/>
      <c r="F2292" s="103"/>
      <c r="M2292" s="103"/>
      <c r="O2292" s="103"/>
      <c r="P2292" s="103"/>
      <c r="Q2292" s="127"/>
      <c r="R2292" s="103"/>
      <c r="S2292" s="127"/>
      <c r="T2292" s="127"/>
      <c r="U2292" s="127"/>
      <c r="V2292" s="127"/>
      <c r="W2292" s="103"/>
      <c r="Y2292" s="103"/>
      <c r="AF2292" s="103"/>
    </row>
    <row r="2293" spans="4:32" x14ac:dyDescent="0.3">
      <c r="D2293" s="31"/>
      <c r="E2293" s="103"/>
      <c r="F2293" s="103"/>
      <c r="M2293" s="103"/>
      <c r="O2293" s="103"/>
      <c r="P2293" s="103"/>
      <c r="Q2293" s="127"/>
      <c r="R2293" s="103"/>
      <c r="S2293" s="127"/>
      <c r="T2293" s="127"/>
      <c r="U2293" s="127"/>
      <c r="V2293" s="127"/>
      <c r="W2293" s="103"/>
      <c r="Y2293" s="103"/>
      <c r="AF2293" s="103"/>
    </row>
    <row r="2294" spans="4:32" x14ac:dyDescent="0.3">
      <c r="D2294" s="31"/>
      <c r="E2294" s="103"/>
      <c r="F2294" s="103"/>
      <c r="M2294" s="103"/>
      <c r="O2294" s="103"/>
      <c r="P2294" s="103"/>
      <c r="Q2294" s="127"/>
      <c r="R2294" s="103"/>
      <c r="S2294" s="127"/>
      <c r="T2294" s="127"/>
      <c r="U2294" s="127"/>
      <c r="V2294" s="127"/>
      <c r="W2294" s="103"/>
      <c r="Y2294" s="103"/>
      <c r="AF2294" s="103"/>
    </row>
    <row r="2295" spans="4:32" x14ac:dyDescent="0.3">
      <c r="D2295" s="31"/>
      <c r="E2295" s="103"/>
      <c r="F2295" s="103"/>
      <c r="M2295" s="103"/>
      <c r="O2295" s="103"/>
      <c r="P2295" s="103"/>
      <c r="Q2295" s="127"/>
      <c r="R2295" s="103"/>
      <c r="S2295" s="127"/>
      <c r="T2295" s="127"/>
      <c r="U2295" s="127"/>
      <c r="V2295" s="127"/>
      <c r="W2295" s="103"/>
      <c r="Y2295" s="103"/>
      <c r="AF2295" s="103"/>
    </row>
    <row r="2296" spans="4:32" x14ac:dyDescent="0.3">
      <c r="D2296" s="31"/>
      <c r="E2296" s="103"/>
      <c r="F2296" s="103"/>
      <c r="M2296" s="103"/>
      <c r="O2296" s="103"/>
      <c r="P2296" s="103"/>
      <c r="Q2296" s="127"/>
      <c r="R2296" s="103"/>
      <c r="S2296" s="127"/>
      <c r="T2296" s="127"/>
      <c r="U2296" s="127"/>
      <c r="V2296" s="127"/>
      <c r="W2296" s="103"/>
      <c r="Y2296" s="103"/>
      <c r="AF2296" s="103"/>
    </row>
    <row r="2297" spans="4:32" x14ac:dyDescent="0.3">
      <c r="D2297" s="31"/>
      <c r="E2297" s="103"/>
      <c r="F2297" s="103"/>
      <c r="M2297" s="103"/>
      <c r="O2297" s="103"/>
      <c r="P2297" s="103"/>
      <c r="Q2297" s="127"/>
      <c r="R2297" s="103"/>
      <c r="S2297" s="127"/>
      <c r="T2297" s="127"/>
      <c r="U2297" s="127"/>
      <c r="V2297" s="127"/>
      <c r="W2297" s="103"/>
      <c r="Y2297" s="103"/>
      <c r="AF2297" s="103"/>
    </row>
    <row r="2298" spans="4:32" x14ac:dyDescent="0.3">
      <c r="D2298" s="31"/>
      <c r="E2298" s="103"/>
      <c r="F2298" s="103"/>
      <c r="M2298" s="103"/>
      <c r="O2298" s="103"/>
      <c r="P2298" s="103"/>
      <c r="Q2298" s="127"/>
      <c r="R2298" s="103"/>
      <c r="S2298" s="127"/>
      <c r="T2298" s="127"/>
      <c r="U2298" s="127"/>
      <c r="V2298" s="127"/>
      <c r="W2298" s="103"/>
      <c r="Y2298" s="103"/>
      <c r="AF2298" s="103"/>
    </row>
    <row r="2299" spans="4:32" x14ac:dyDescent="0.3">
      <c r="D2299" s="31"/>
      <c r="E2299" s="103"/>
      <c r="F2299" s="103"/>
      <c r="M2299" s="103"/>
      <c r="O2299" s="103"/>
      <c r="P2299" s="103"/>
      <c r="Q2299" s="127"/>
      <c r="R2299" s="103"/>
      <c r="S2299" s="127"/>
      <c r="T2299" s="127"/>
      <c r="U2299" s="127"/>
      <c r="V2299" s="127"/>
      <c r="W2299" s="103"/>
      <c r="Y2299" s="103"/>
      <c r="AF2299" s="103"/>
    </row>
    <row r="2300" spans="4:32" x14ac:dyDescent="0.3">
      <c r="D2300" s="31"/>
      <c r="E2300" s="103"/>
      <c r="F2300" s="103"/>
      <c r="M2300" s="103"/>
      <c r="O2300" s="103"/>
      <c r="P2300" s="103"/>
      <c r="Q2300" s="127"/>
      <c r="R2300" s="103"/>
      <c r="S2300" s="127"/>
      <c r="T2300" s="127"/>
      <c r="U2300" s="127"/>
      <c r="V2300" s="127"/>
      <c r="W2300" s="103"/>
      <c r="Y2300" s="103"/>
      <c r="AF2300" s="103"/>
    </row>
    <row r="2301" spans="4:32" x14ac:dyDescent="0.3">
      <c r="D2301" s="31"/>
      <c r="E2301" s="103"/>
      <c r="F2301" s="103"/>
      <c r="M2301" s="103"/>
      <c r="O2301" s="103"/>
      <c r="P2301" s="103"/>
      <c r="Q2301" s="127"/>
      <c r="R2301" s="103"/>
      <c r="S2301" s="127"/>
      <c r="T2301" s="127"/>
      <c r="U2301" s="127"/>
      <c r="V2301" s="127"/>
      <c r="W2301" s="103"/>
      <c r="Y2301" s="103"/>
      <c r="AF2301" s="103"/>
    </row>
    <row r="2302" spans="4:32" x14ac:dyDescent="0.3">
      <c r="D2302" s="31"/>
      <c r="E2302" s="103"/>
      <c r="F2302" s="103"/>
      <c r="M2302" s="103"/>
      <c r="O2302" s="103"/>
      <c r="P2302" s="103"/>
      <c r="Q2302" s="127"/>
      <c r="R2302" s="103"/>
      <c r="S2302" s="127"/>
      <c r="T2302" s="127"/>
      <c r="U2302" s="127"/>
      <c r="V2302" s="127"/>
      <c r="W2302" s="103"/>
      <c r="Y2302" s="103"/>
      <c r="AF2302" s="103"/>
    </row>
    <row r="2303" spans="4:32" x14ac:dyDescent="0.3">
      <c r="D2303" s="31"/>
      <c r="E2303" s="103"/>
      <c r="F2303" s="103"/>
      <c r="M2303" s="103"/>
      <c r="O2303" s="103"/>
      <c r="P2303" s="103"/>
      <c r="Q2303" s="127"/>
      <c r="R2303" s="103"/>
      <c r="S2303" s="127"/>
      <c r="T2303" s="127"/>
      <c r="U2303" s="127"/>
      <c r="V2303" s="127"/>
      <c r="W2303" s="103"/>
      <c r="Y2303" s="103"/>
      <c r="AF2303" s="103"/>
    </row>
    <row r="2304" spans="4:32" x14ac:dyDescent="0.3">
      <c r="D2304" s="31"/>
      <c r="E2304" s="103"/>
      <c r="F2304" s="103"/>
      <c r="M2304" s="103"/>
      <c r="O2304" s="103"/>
      <c r="P2304" s="103"/>
      <c r="Q2304" s="127"/>
      <c r="R2304" s="103"/>
      <c r="S2304" s="127"/>
      <c r="T2304" s="127"/>
      <c r="U2304" s="127"/>
      <c r="V2304" s="127"/>
      <c r="W2304" s="103"/>
      <c r="Y2304" s="103"/>
      <c r="AF2304" s="103"/>
    </row>
    <row r="2305" spans="4:32" x14ac:dyDescent="0.3">
      <c r="D2305" s="31"/>
      <c r="E2305" s="103"/>
      <c r="F2305" s="103"/>
      <c r="M2305" s="103"/>
      <c r="O2305" s="103"/>
      <c r="P2305" s="103"/>
      <c r="Q2305" s="127"/>
      <c r="R2305" s="103"/>
      <c r="S2305" s="127"/>
      <c r="T2305" s="127"/>
      <c r="U2305" s="127"/>
      <c r="V2305" s="127"/>
      <c r="W2305" s="103"/>
      <c r="Y2305" s="103"/>
      <c r="AF2305" s="103"/>
    </row>
    <row r="2306" spans="4:32" x14ac:dyDescent="0.3">
      <c r="D2306" s="31"/>
      <c r="E2306" s="103"/>
      <c r="F2306" s="103"/>
      <c r="M2306" s="103"/>
      <c r="O2306" s="103"/>
      <c r="P2306" s="103"/>
      <c r="Q2306" s="127"/>
      <c r="R2306" s="103"/>
      <c r="S2306" s="127"/>
      <c r="T2306" s="127"/>
      <c r="U2306" s="127"/>
      <c r="V2306" s="127"/>
      <c r="W2306" s="103"/>
      <c r="Y2306" s="103"/>
      <c r="AF2306" s="103"/>
    </row>
    <row r="2307" spans="4:32" x14ac:dyDescent="0.3">
      <c r="D2307" s="31"/>
      <c r="E2307" s="103"/>
      <c r="F2307" s="103"/>
      <c r="M2307" s="103"/>
      <c r="O2307" s="103"/>
      <c r="P2307" s="103"/>
      <c r="Q2307" s="127"/>
      <c r="R2307" s="103"/>
      <c r="S2307" s="127"/>
      <c r="T2307" s="127"/>
      <c r="U2307" s="127"/>
      <c r="V2307" s="127"/>
      <c r="W2307" s="103"/>
      <c r="Y2307" s="103"/>
      <c r="AF2307" s="103"/>
    </row>
    <row r="2308" spans="4:32" x14ac:dyDescent="0.3">
      <c r="D2308" s="31"/>
      <c r="E2308" s="103"/>
      <c r="F2308" s="103"/>
      <c r="M2308" s="103"/>
      <c r="O2308" s="103"/>
      <c r="P2308" s="103"/>
      <c r="Q2308" s="127"/>
      <c r="R2308" s="103"/>
      <c r="S2308" s="127"/>
      <c r="T2308" s="127"/>
      <c r="U2308" s="127"/>
      <c r="V2308" s="127"/>
      <c r="W2308" s="103"/>
      <c r="Y2308" s="103"/>
      <c r="AF2308" s="103"/>
    </row>
    <row r="2309" spans="4:32" x14ac:dyDescent="0.3">
      <c r="D2309" s="31"/>
      <c r="E2309" s="103"/>
      <c r="F2309" s="103"/>
      <c r="M2309" s="103"/>
      <c r="O2309" s="103"/>
      <c r="P2309" s="103"/>
      <c r="Q2309" s="127"/>
      <c r="R2309" s="103"/>
      <c r="S2309" s="127"/>
      <c r="T2309" s="127"/>
      <c r="U2309" s="127"/>
      <c r="V2309" s="127"/>
      <c r="W2309" s="103"/>
      <c r="Y2309" s="103"/>
      <c r="AF2309" s="103"/>
    </row>
    <row r="2310" spans="4:32" x14ac:dyDescent="0.3">
      <c r="D2310" s="31"/>
      <c r="E2310" s="103"/>
      <c r="F2310" s="103"/>
      <c r="M2310" s="103"/>
      <c r="O2310" s="103"/>
      <c r="P2310" s="103"/>
      <c r="Q2310" s="127"/>
      <c r="R2310" s="103"/>
      <c r="S2310" s="127"/>
      <c r="T2310" s="127"/>
      <c r="U2310" s="127"/>
      <c r="V2310" s="127"/>
      <c r="W2310" s="103"/>
      <c r="Y2310" s="103"/>
      <c r="AF2310" s="103"/>
    </row>
    <row r="2311" spans="4:32" x14ac:dyDescent="0.3">
      <c r="D2311" s="31"/>
      <c r="E2311" s="103"/>
      <c r="F2311" s="103"/>
      <c r="M2311" s="103"/>
      <c r="O2311" s="103"/>
      <c r="P2311" s="103"/>
      <c r="Q2311" s="127"/>
      <c r="R2311" s="103"/>
      <c r="S2311" s="127"/>
      <c r="T2311" s="127"/>
      <c r="U2311" s="127"/>
      <c r="V2311" s="127"/>
      <c r="W2311" s="103"/>
      <c r="Y2311" s="103"/>
      <c r="AF2311" s="103"/>
    </row>
    <row r="2312" spans="4:32" x14ac:dyDescent="0.3">
      <c r="D2312" s="31"/>
      <c r="E2312" s="103"/>
      <c r="F2312" s="103"/>
      <c r="M2312" s="103"/>
      <c r="O2312" s="103"/>
      <c r="P2312" s="103"/>
      <c r="Q2312" s="127"/>
      <c r="R2312" s="103"/>
      <c r="S2312" s="127"/>
      <c r="T2312" s="127"/>
      <c r="U2312" s="127"/>
      <c r="V2312" s="127"/>
      <c r="W2312" s="103"/>
      <c r="Y2312" s="103"/>
      <c r="AF2312" s="103"/>
    </row>
    <row r="2313" spans="4:32" x14ac:dyDescent="0.3">
      <c r="D2313" s="31"/>
      <c r="E2313" s="103"/>
      <c r="F2313" s="103"/>
      <c r="M2313" s="103"/>
      <c r="O2313" s="103"/>
      <c r="P2313" s="103"/>
      <c r="Q2313" s="127"/>
      <c r="R2313" s="103"/>
      <c r="S2313" s="127"/>
      <c r="T2313" s="127"/>
      <c r="U2313" s="127"/>
      <c r="V2313" s="127"/>
      <c r="W2313" s="103"/>
      <c r="Y2313" s="103"/>
      <c r="AF2313" s="103"/>
    </row>
    <row r="2314" spans="4:32" x14ac:dyDescent="0.3">
      <c r="D2314" s="31"/>
      <c r="E2314" s="103"/>
      <c r="F2314" s="103"/>
      <c r="M2314" s="103"/>
      <c r="O2314" s="103"/>
      <c r="P2314" s="103"/>
      <c r="Q2314" s="127"/>
      <c r="R2314" s="103"/>
      <c r="S2314" s="127"/>
      <c r="T2314" s="127"/>
      <c r="U2314" s="127"/>
      <c r="V2314" s="127"/>
      <c r="W2314" s="103"/>
      <c r="Y2314" s="103"/>
      <c r="AF2314" s="103"/>
    </row>
    <row r="2315" spans="4:32" x14ac:dyDescent="0.3">
      <c r="D2315" s="31"/>
      <c r="E2315" s="103"/>
      <c r="F2315" s="103"/>
      <c r="M2315" s="103"/>
      <c r="O2315" s="103"/>
      <c r="P2315" s="103"/>
      <c r="Q2315" s="127"/>
      <c r="R2315" s="103"/>
      <c r="S2315" s="127"/>
      <c r="T2315" s="127"/>
      <c r="U2315" s="127"/>
      <c r="V2315" s="127"/>
      <c r="W2315" s="103"/>
      <c r="Y2315" s="103"/>
      <c r="AF2315" s="103"/>
    </row>
    <row r="2316" spans="4:32" x14ac:dyDescent="0.3">
      <c r="D2316" s="31"/>
      <c r="E2316" s="103"/>
      <c r="F2316" s="103"/>
      <c r="M2316" s="103"/>
      <c r="O2316" s="103"/>
      <c r="P2316" s="103"/>
      <c r="Q2316" s="127"/>
      <c r="R2316" s="103"/>
      <c r="S2316" s="127"/>
      <c r="T2316" s="127"/>
      <c r="U2316" s="127"/>
      <c r="V2316" s="127"/>
      <c r="W2316" s="103"/>
      <c r="Y2316" s="103"/>
      <c r="AF2316" s="103"/>
    </row>
    <row r="2317" spans="4:32" x14ac:dyDescent="0.3">
      <c r="D2317" s="31"/>
      <c r="E2317" s="103"/>
      <c r="F2317" s="103"/>
      <c r="M2317" s="103"/>
      <c r="O2317" s="103"/>
      <c r="P2317" s="103"/>
      <c r="Q2317" s="127"/>
      <c r="R2317" s="103"/>
      <c r="S2317" s="127"/>
      <c r="T2317" s="127"/>
      <c r="U2317" s="127"/>
      <c r="V2317" s="127"/>
      <c r="W2317" s="103"/>
      <c r="Y2317" s="103"/>
      <c r="AF2317" s="103"/>
    </row>
    <row r="2318" spans="4:32" x14ac:dyDescent="0.3">
      <c r="D2318" s="31"/>
      <c r="E2318" s="103"/>
      <c r="F2318" s="103"/>
      <c r="M2318" s="103"/>
      <c r="O2318" s="103"/>
      <c r="P2318" s="103"/>
      <c r="Q2318" s="127"/>
      <c r="R2318" s="103"/>
      <c r="S2318" s="127"/>
      <c r="T2318" s="127"/>
      <c r="U2318" s="127"/>
      <c r="V2318" s="127"/>
      <c r="W2318" s="103"/>
      <c r="Y2318" s="103"/>
      <c r="AF2318" s="103"/>
    </row>
    <row r="2319" spans="4:32" x14ac:dyDescent="0.3">
      <c r="D2319" s="31"/>
      <c r="E2319" s="103"/>
      <c r="F2319" s="103"/>
      <c r="M2319" s="103"/>
      <c r="O2319" s="103"/>
      <c r="P2319" s="103"/>
      <c r="Q2319" s="127"/>
      <c r="R2319" s="103"/>
      <c r="S2319" s="127"/>
      <c r="T2319" s="127"/>
      <c r="U2319" s="127"/>
      <c r="V2319" s="127"/>
      <c r="W2319" s="103"/>
      <c r="Y2319" s="103"/>
      <c r="AF2319" s="103"/>
    </row>
    <row r="2320" spans="4:32" x14ac:dyDescent="0.3">
      <c r="D2320" s="31"/>
      <c r="E2320" s="103"/>
      <c r="F2320" s="103"/>
      <c r="M2320" s="103"/>
      <c r="O2320" s="103"/>
      <c r="P2320" s="103"/>
      <c r="Q2320" s="127"/>
      <c r="R2320" s="103"/>
      <c r="S2320" s="127"/>
      <c r="T2320" s="127"/>
      <c r="U2320" s="127"/>
      <c r="V2320" s="127"/>
      <c r="W2320" s="103"/>
      <c r="Y2320" s="103"/>
      <c r="AF2320" s="103"/>
    </row>
    <row r="2321" spans="4:32" x14ac:dyDescent="0.3">
      <c r="D2321" s="31"/>
      <c r="E2321" s="103"/>
      <c r="F2321" s="103"/>
      <c r="M2321" s="103"/>
      <c r="O2321" s="103"/>
      <c r="P2321" s="103"/>
      <c r="Q2321" s="127"/>
      <c r="R2321" s="103"/>
      <c r="S2321" s="127"/>
      <c r="T2321" s="127"/>
      <c r="U2321" s="127"/>
      <c r="V2321" s="127"/>
      <c r="W2321" s="103"/>
      <c r="Y2321" s="103"/>
      <c r="AF2321" s="103"/>
    </row>
    <row r="2322" spans="4:32" x14ac:dyDescent="0.3">
      <c r="D2322" s="31"/>
      <c r="E2322" s="103"/>
      <c r="F2322" s="103"/>
      <c r="M2322" s="103"/>
      <c r="O2322" s="103"/>
      <c r="P2322" s="103"/>
      <c r="Q2322" s="127"/>
      <c r="R2322" s="103"/>
      <c r="S2322" s="127"/>
      <c r="T2322" s="127"/>
      <c r="U2322" s="127"/>
      <c r="V2322" s="127"/>
      <c r="W2322" s="103"/>
      <c r="Y2322" s="103"/>
      <c r="AF2322" s="103"/>
    </row>
    <row r="2323" spans="4:32" x14ac:dyDescent="0.3">
      <c r="D2323" s="31"/>
      <c r="E2323" s="103"/>
      <c r="F2323" s="103"/>
      <c r="M2323" s="103"/>
      <c r="O2323" s="103"/>
      <c r="P2323" s="103"/>
      <c r="Q2323" s="127"/>
      <c r="R2323" s="103"/>
      <c r="S2323" s="127"/>
      <c r="T2323" s="127"/>
      <c r="U2323" s="127"/>
      <c r="V2323" s="127"/>
      <c r="W2323" s="103"/>
      <c r="Y2323" s="103"/>
      <c r="AF2323" s="103"/>
    </row>
    <row r="2324" spans="4:32" x14ac:dyDescent="0.3">
      <c r="D2324" s="31"/>
      <c r="E2324" s="103"/>
      <c r="F2324" s="103"/>
      <c r="M2324" s="103"/>
      <c r="O2324" s="103"/>
      <c r="P2324" s="103"/>
      <c r="Q2324" s="127"/>
      <c r="R2324" s="103"/>
      <c r="S2324" s="127"/>
      <c r="T2324" s="127"/>
      <c r="U2324" s="127"/>
      <c r="V2324" s="127"/>
      <c r="W2324" s="103"/>
      <c r="Y2324" s="103"/>
      <c r="AF2324" s="103"/>
    </row>
    <row r="2325" spans="4:32" x14ac:dyDescent="0.3">
      <c r="D2325" s="31"/>
      <c r="E2325" s="103"/>
      <c r="F2325" s="103"/>
      <c r="M2325" s="103"/>
      <c r="O2325" s="103"/>
      <c r="P2325" s="103"/>
      <c r="Q2325" s="127"/>
      <c r="R2325" s="103"/>
      <c r="S2325" s="127"/>
      <c r="T2325" s="127"/>
      <c r="U2325" s="127"/>
      <c r="V2325" s="127"/>
      <c r="W2325" s="103"/>
      <c r="Y2325" s="103"/>
      <c r="AF2325" s="103"/>
    </row>
    <row r="2326" spans="4:32" x14ac:dyDescent="0.3">
      <c r="D2326" s="31"/>
      <c r="E2326" s="103"/>
      <c r="F2326" s="103"/>
      <c r="M2326" s="103"/>
      <c r="O2326" s="103"/>
      <c r="P2326" s="103"/>
      <c r="Q2326" s="127"/>
      <c r="R2326" s="103"/>
      <c r="S2326" s="127"/>
      <c r="T2326" s="127"/>
      <c r="U2326" s="127"/>
      <c r="V2326" s="127"/>
      <c r="W2326" s="103"/>
      <c r="Y2326" s="103"/>
      <c r="AF2326" s="103"/>
    </row>
    <row r="2327" spans="4:32" x14ac:dyDescent="0.3">
      <c r="D2327" s="31"/>
      <c r="E2327" s="103"/>
      <c r="F2327" s="103"/>
      <c r="M2327" s="103"/>
      <c r="O2327" s="103"/>
      <c r="P2327" s="103"/>
      <c r="Q2327" s="127"/>
      <c r="R2327" s="103"/>
      <c r="S2327" s="127"/>
      <c r="T2327" s="127"/>
      <c r="U2327" s="127"/>
      <c r="V2327" s="127"/>
      <c r="W2327" s="103"/>
      <c r="Y2327" s="103"/>
      <c r="AF2327" s="103"/>
    </row>
    <row r="2328" spans="4:32" x14ac:dyDescent="0.3">
      <c r="D2328" s="31"/>
      <c r="E2328" s="103"/>
      <c r="F2328" s="103"/>
      <c r="M2328" s="103"/>
      <c r="O2328" s="103"/>
      <c r="P2328" s="103"/>
      <c r="Q2328" s="127"/>
      <c r="R2328" s="103"/>
      <c r="S2328" s="127"/>
      <c r="T2328" s="127"/>
      <c r="U2328" s="127"/>
      <c r="V2328" s="127"/>
      <c r="W2328" s="103"/>
      <c r="Y2328" s="103"/>
      <c r="AF2328" s="103"/>
    </row>
    <row r="2329" spans="4:32" x14ac:dyDescent="0.3">
      <c r="D2329" s="31"/>
      <c r="E2329" s="103"/>
      <c r="F2329" s="103"/>
      <c r="M2329" s="103"/>
      <c r="O2329" s="103"/>
      <c r="P2329" s="103"/>
      <c r="Q2329" s="127"/>
      <c r="R2329" s="103"/>
      <c r="S2329" s="127"/>
      <c r="T2329" s="127"/>
      <c r="U2329" s="127"/>
      <c r="V2329" s="127"/>
      <c r="W2329" s="103"/>
      <c r="Y2329" s="103"/>
      <c r="AF2329" s="103"/>
    </row>
    <row r="2330" spans="4:32" x14ac:dyDescent="0.3">
      <c r="D2330" s="31"/>
      <c r="E2330" s="103"/>
      <c r="F2330" s="103"/>
      <c r="M2330" s="103"/>
      <c r="O2330" s="103"/>
      <c r="P2330" s="103"/>
      <c r="Q2330" s="127"/>
      <c r="R2330" s="103"/>
      <c r="S2330" s="127"/>
      <c r="T2330" s="127"/>
      <c r="U2330" s="127"/>
      <c r="V2330" s="127"/>
      <c r="W2330" s="103"/>
      <c r="Y2330" s="103"/>
      <c r="AF2330" s="103"/>
    </row>
    <row r="2331" spans="4:32" x14ac:dyDescent="0.3">
      <c r="D2331" s="31"/>
      <c r="E2331" s="103"/>
      <c r="F2331" s="103"/>
      <c r="M2331" s="103"/>
      <c r="O2331" s="103"/>
      <c r="P2331" s="103"/>
      <c r="Q2331" s="127"/>
      <c r="R2331" s="103"/>
      <c r="S2331" s="127"/>
      <c r="T2331" s="127"/>
      <c r="U2331" s="127"/>
      <c r="V2331" s="127"/>
      <c r="W2331" s="103"/>
      <c r="Y2331" s="103"/>
      <c r="AF2331" s="103"/>
    </row>
    <row r="2332" spans="4:32" x14ac:dyDescent="0.3">
      <c r="D2332" s="31"/>
      <c r="E2332" s="103"/>
      <c r="F2332" s="103"/>
      <c r="M2332" s="103"/>
      <c r="O2332" s="103"/>
      <c r="P2332" s="103"/>
      <c r="Q2332" s="127"/>
      <c r="R2332" s="103"/>
      <c r="S2332" s="127"/>
      <c r="T2332" s="127"/>
      <c r="U2332" s="127"/>
      <c r="V2332" s="127"/>
      <c r="W2332" s="103"/>
      <c r="Y2332" s="103"/>
      <c r="AF2332" s="103"/>
    </row>
    <row r="2333" spans="4:32" x14ac:dyDescent="0.3">
      <c r="D2333" s="31"/>
      <c r="E2333" s="103"/>
      <c r="F2333" s="103"/>
      <c r="M2333" s="103"/>
      <c r="O2333" s="103"/>
      <c r="P2333" s="103"/>
      <c r="Q2333" s="127"/>
      <c r="R2333" s="103"/>
      <c r="S2333" s="127"/>
      <c r="T2333" s="127"/>
      <c r="U2333" s="127"/>
      <c r="V2333" s="127"/>
      <c r="W2333" s="103"/>
      <c r="Y2333" s="103"/>
      <c r="AF2333" s="103"/>
    </row>
    <row r="2334" spans="4:32" x14ac:dyDescent="0.3">
      <c r="D2334" s="31"/>
      <c r="E2334" s="103"/>
      <c r="F2334" s="103"/>
      <c r="M2334" s="103"/>
      <c r="O2334" s="103"/>
      <c r="P2334" s="103"/>
      <c r="Q2334" s="127"/>
      <c r="R2334" s="103"/>
      <c r="S2334" s="127"/>
      <c r="T2334" s="127"/>
      <c r="U2334" s="127"/>
      <c r="V2334" s="127"/>
      <c r="W2334" s="103"/>
      <c r="Y2334" s="103"/>
      <c r="AF2334" s="103"/>
    </row>
    <row r="2335" spans="4:32" x14ac:dyDescent="0.3">
      <c r="D2335" s="31"/>
      <c r="E2335" s="103"/>
      <c r="F2335" s="103"/>
      <c r="M2335" s="103"/>
      <c r="O2335" s="103"/>
      <c r="P2335" s="103"/>
      <c r="Q2335" s="127"/>
      <c r="R2335" s="103"/>
      <c r="S2335" s="127"/>
      <c r="T2335" s="127"/>
      <c r="U2335" s="127"/>
      <c r="V2335" s="127"/>
      <c r="W2335" s="103"/>
      <c r="Y2335" s="103"/>
      <c r="AF2335" s="103"/>
    </row>
    <row r="2336" spans="4:32" x14ac:dyDescent="0.3">
      <c r="D2336" s="31"/>
      <c r="E2336" s="103"/>
      <c r="F2336" s="103"/>
      <c r="M2336" s="103"/>
      <c r="O2336" s="103"/>
      <c r="P2336" s="103"/>
      <c r="Q2336" s="127"/>
      <c r="R2336" s="103"/>
      <c r="S2336" s="127"/>
      <c r="T2336" s="127"/>
      <c r="U2336" s="127"/>
      <c r="V2336" s="127"/>
      <c r="W2336" s="103"/>
      <c r="Y2336" s="103"/>
      <c r="AF2336" s="103"/>
    </row>
    <row r="2337" spans="4:32" x14ac:dyDescent="0.3">
      <c r="D2337" s="31"/>
      <c r="E2337" s="103"/>
      <c r="F2337" s="103"/>
      <c r="M2337" s="103"/>
      <c r="O2337" s="103"/>
      <c r="P2337" s="103"/>
      <c r="Q2337" s="127"/>
      <c r="R2337" s="103"/>
      <c r="S2337" s="127"/>
      <c r="T2337" s="127"/>
      <c r="U2337" s="127"/>
      <c r="V2337" s="127"/>
      <c r="W2337" s="103"/>
      <c r="Y2337" s="103"/>
      <c r="AF2337" s="103"/>
    </row>
    <row r="2338" spans="4:32" x14ac:dyDescent="0.3">
      <c r="D2338" s="31"/>
      <c r="E2338" s="103"/>
      <c r="F2338" s="103"/>
      <c r="M2338" s="103"/>
      <c r="O2338" s="103"/>
      <c r="P2338" s="103"/>
      <c r="Q2338" s="127"/>
      <c r="R2338" s="103"/>
      <c r="S2338" s="127"/>
      <c r="T2338" s="127"/>
      <c r="U2338" s="127"/>
      <c r="V2338" s="127"/>
      <c r="W2338" s="103"/>
      <c r="Y2338" s="103"/>
      <c r="AF2338" s="103"/>
    </row>
    <row r="2339" spans="4:32" x14ac:dyDescent="0.3">
      <c r="D2339" s="31"/>
      <c r="E2339" s="103"/>
      <c r="F2339" s="103"/>
      <c r="M2339" s="103"/>
      <c r="O2339" s="103"/>
      <c r="P2339" s="103"/>
      <c r="Q2339" s="127"/>
      <c r="R2339" s="103"/>
      <c r="S2339" s="127"/>
      <c r="T2339" s="127"/>
      <c r="U2339" s="127"/>
      <c r="V2339" s="127"/>
      <c r="W2339" s="103"/>
      <c r="Y2339" s="103"/>
      <c r="AF2339" s="103"/>
    </row>
    <row r="2340" spans="4:32" x14ac:dyDescent="0.3">
      <c r="D2340" s="31"/>
      <c r="E2340" s="103"/>
      <c r="F2340" s="103"/>
      <c r="M2340" s="103"/>
      <c r="O2340" s="103"/>
      <c r="P2340" s="103"/>
      <c r="Q2340" s="127"/>
      <c r="R2340" s="103"/>
      <c r="S2340" s="127"/>
      <c r="T2340" s="127"/>
      <c r="U2340" s="127"/>
      <c r="V2340" s="127"/>
      <c r="W2340" s="103"/>
      <c r="Y2340" s="103"/>
      <c r="AF2340" s="103"/>
    </row>
    <row r="2341" spans="4:32" x14ac:dyDescent="0.3">
      <c r="D2341" s="31"/>
      <c r="E2341" s="103"/>
      <c r="F2341" s="103"/>
      <c r="M2341" s="103"/>
      <c r="O2341" s="103"/>
      <c r="P2341" s="103"/>
      <c r="Q2341" s="127"/>
      <c r="R2341" s="103"/>
      <c r="S2341" s="127"/>
      <c r="T2341" s="127"/>
      <c r="U2341" s="127"/>
      <c r="V2341" s="127"/>
      <c r="W2341" s="103"/>
      <c r="Y2341" s="103"/>
      <c r="AF2341" s="103"/>
    </row>
    <row r="2342" spans="4:32" x14ac:dyDescent="0.3">
      <c r="D2342" s="31"/>
      <c r="E2342" s="103"/>
      <c r="F2342" s="103"/>
      <c r="M2342" s="103"/>
      <c r="O2342" s="103"/>
      <c r="P2342" s="103"/>
      <c r="Q2342" s="127"/>
      <c r="R2342" s="103"/>
      <c r="S2342" s="127"/>
      <c r="T2342" s="127"/>
      <c r="U2342" s="127"/>
      <c r="V2342" s="127"/>
      <c r="W2342" s="103"/>
      <c r="Y2342" s="103"/>
      <c r="AF2342" s="103"/>
    </row>
    <row r="2343" spans="4:32" x14ac:dyDescent="0.3">
      <c r="D2343" s="31"/>
      <c r="E2343" s="103"/>
      <c r="F2343" s="103"/>
      <c r="M2343" s="103"/>
      <c r="O2343" s="103"/>
      <c r="P2343" s="103"/>
      <c r="Q2343" s="127"/>
      <c r="R2343" s="103"/>
      <c r="S2343" s="127"/>
      <c r="T2343" s="127"/>
      <c r="U2343" s="127"/>
      <c r="V2343" s="127"/>
      <c r="W2343" s="103"/>
      <c r="Y2343" s="103"/>
      <c r="AF2343" s="103"/>
    </row>
    <row r="2344" spans="4:32" x14ac:dyDescent="0.3">
      <c r="D2344" s="31"/>
      <c r="E2344" s="103"/>
      <c r="F2344" s="103"/>
      <c r="M2344" s="103"/>
      <c r="O2344" s="103"/>
      <c r="P2344" s="103"/>
      <c r="Q2344" s="127"/>
      <c r="R2344" s="103"/>
      <c r="S2344" s="127"/>
      <c r="T2344" s="127"/>
      <c r="U2344" s="127"/>
      <c r="V2344" s="127"/>
      <c r="W2344" s="103"/>
      <c r="Y2344" s="103"/>
      <c r="AF2344" s="103"/>
    </row>
    <row r="2345" spans="4:32" x14ac:dyDescent="0.3">
      <c r="D2345" s="31"/>
      <c r="E2345" s="103"/>
      <c r="F2345" s="103"/>
      <c r="M2345" s="103"/>
      <c r="O2345" s="103"/>
      <c r="P2345" s="103"/>
      <c r="Q2345" s="127"/>
      <c r="R2345" s="103"/>
      <c r="S2345" s="127"/>
      <c r="T2345" s="127"/>
      <c r="U2345" s="127"/>
      <c r="V2345" s="127"/>
      <c r="W2345" s="103"/>
      <c r="Y2345" s="103"/>
      <c r="AF2345" s="103"/>
    </row>
    <row r="2346" spans="4:32" x14ac:dyDescent="0.3">
      <c r="D2346" s="31"/>
      <c r="E2346" s="103"/>
      <c r="F2346" s="103"/>
      <c r="M2346" s="103"/>
      <c r="O2346" s="103"/>
      <c r="P2346" s="103"/>
      <c r="Q2346" s="127"/>
      <c r="R2346" s="103"/>
      <c r="S2346" s="127"/>
      <c r="T2346" s="127"/>
      <c r="U2346" s="127"/>
      <c r="V2346" s="127"/>
      <c r="W2346" s="103"/>
      <c r="Y2346" s="103"/>
      <c r="AF2346" s="103"/>
    </row>
    <row r="2347" spans="4:32" x14ac:dyDescent="0.3">
      <c r="D2347" s="31"/>
      <c r="E2347" s="103"/>
      <c r="F2347" s="103"/>
      <c r="M2347" s="103"/>
      <c r="O2347" s="103"/>
      <c r="P2347" s="103"/>
      <c r="Q2347" s="127"/>
      <c r="R2347" s="103"/>
      <c r="S2347" s="127"/>
      <c r="T2347" s="127"/>
      <c r="U2347" s="127"/>
      <c r="V2347" s="127"/>
      <c r="W2347" s="103"/>
      <c r="Y2347" s="103"/>
      <c r="AF2347" s="103"/>
    </row>
    <row r="2348" spans="4:32" x14ac:dyDescent="0.3">
      <c r="D2348" s="31"/>
      <c r="E2348" s="103"/>
      <c r="F2348" s="103"/>
      <c r="M2348" s="103"/>
      <c r="O2348" s="103"/>
      <c r="P2348" s="103"/>
      <c r="Q2348" s="127"/>
      <c r="R2348" s="103"/>
      <c r="S2348" s="127"/>
      <c r="T2348" s="127"/>
      <c r="U2348" s="127"/>
      <c r="V2348" s="127"/>
      <c r="W2348" s="103"/>
      <c r="Y2348" s="103"/>
      <c r="AF2348" s="103"/>
    </row>
    <row r="2349" spans="4:32" x14ac:dyDescent="0.3">
      <c r="D2349" s="31"/>
      <c r="E2349" s="103"/>
      <c r="F2349" s="103"/>
      <c r="M2349" s="103"/>
      <c r="O2349" s="103"/>
      <c r="P2349" s="103"/>
      <c r="Q2349" s="127"/>
      <c r="R2349" s="103"/>
      <c r="S2349" s="127"/>
      <c r="T2349" s="127"/>
      <c r="U2349" s="127"/>
      <c r="V2349" s="127"/>
      <c r="W2349" s="103"/>
      <c r="Y2349" s="103"/>
      <c r="AF2349" s="103"/>
    </row>
    <row r="2350" spans="4:32" x14ac:dyDescent="0.3">
      <c r="D2350" s="31"/>
      <c r="E2350" s="103"/>
      <c r="F2350" s="103"/>
      <c r="M2350" s="103"/>
      <c r="O2350" s="103"/>
      <c r="P2350" s="103"/>
      <c r="Q2350" s="127"/>
      <c r="R2350" s="103"/>
      <c r="S2350" s="127"/>
      <c r="T2350" s="127"/>
      <c r="U2350" s="127"/>
      <c r="V2350" s="127"/>
      <c r="W2350" s="103"/>
      <c r="Y2350" s="103"/>
      <c r="AF2350" s="103"/>
    </row>
    <row r="2351" spans="4:32" x14ac:dyDescent="0.3">
      <c r="D2351" s="31"/>
      <c r="E2351" s="103"/>
      <c r="F2351" s="103"/>
      <c r="M2351" s="103"/>
      <c r="O2351" s="103"/>
      <c r="P2351" s="103"/>
      <c r="Q2351" s="127"/>
      <c r="R2351" s="103"/>
      <c r="S2351" s="127"/>
      <c r="T2351" s="127"/>
      <c r="U2351" s="127"/>
      <c r="V2351" s="127"/>
      <c r="W2351" s="103"/>
      <c r="Y2351" s="103"/>
      <c r="AF2351" s="103"/>
    </row>
    <row r="2352" spans="4:32" x14ac:dyDescent="0.3">
      <c r="D2352" s="31"/>
      <c r="E2352" s="103"/>
      <c r="F2352" s="103"/>
      <c r="M2352" s="103"/>
      <c r="O2352" s="103"/>
      <c r="P2352" s="103"/>
      <c r="Q2352" s="127"/>
      <c r="R2352" s="103"/>
      <c r="S2352" s="127"/>
      <c r="T2352" s="127"/>
      <c r="U2352" s="127"/>
      <c r="V2352" s="127"/>
      <c r="W2352" s="103"/>
      <c r="Y2352" s="103"/>
      <c r="AF2352" s="103"/>
    </row>
    <row r="2353" spans="4:32" x14ac:dyDescent="0.3">
      <c r="D2353" s="31"/>
      <c r="E2353" s="103"/>
      <c r="F2353" s="103"/>
      <c r="M2353" s="103"/>
      <c r="O2353" s="103"/>
      <c r="P2353" s="103"/>
      <c r="Q2353" s="127"/>
      <c r="R2353" s="103"/>
      <c r="S2353" s="127"/>
      <c r="T2353" s="127"/>
      <c r="U2353" s="127"/>
      <c r="V2353" s="127"/>
      <c r="W2353" s="103"/>
      <c r="Y2353" s="103"/>
      <c r="AF2353" s="103"/>
    </row>
    <row r="2354" spans="4:32" x14ac:dyDescent="0.3">
      <c r="D2354" s="31"/>
      <c r="E2354" s="103"/>
      <c r="F2354" s="103"/>
      <c r="M2354" s="103"/>
      <c r="O2354" s="103"/>
      <c r="P2354" s="103"/>
      <c r="Q2354" s="127"/>
      <c r="R2354" s="103"/>
      <c r="S2354" s="127"/>
      <c r="T2354" s="127"/>
      <c r="U2354" s="127"/>
      <c r="V2354" s="127"/>
      <c r="W2354" s="103"/>
      <c r="Y2354" s="103"/>
      <c r="AF2354" s="103"/>
    </row>
    <row r="2355" spans="4:32" x14ac:dyDescent="0.3">
      <c r="D2355" s="31"/>
      <c r="E2355" s="103"/>
      <c r="F2355" s="103"/>
      <c r="M2355" s="103"/>
      <c r="O2355" s="103"/>
      <c r="P2355" s="103"/>
      <c r="Q2355" s="127"/>
      <c r="R2355" s="103"/>
      <c r="S2355" s="127"/>
      <c r="T2355" s="127"/>
      <c r="U2355" s="127"/>
      <c r="V2355" s="127"/>
      <c r="W2355" s="103"/>
      <c r="Y2355" s="103"/>
      <c r="AF2355" s="103"/>
    </row>
    <row r="2356" spans="4:32" x14ac:dyDescent="0.3">
      <c r="D2356" s="31"/>
      <c r="E2356" s="103"/>
      <c r="F2356" s="103"/>
      <c r="M2356" s="103"/>
      <c r="O2356" s="103"/>
      <c r="P2356" s="103"/>
      <c r="Q2356" s="127"/>
      <c r="R2356" s="103"/>
      <c r="S2356" s="127"/>
      <c r="T2356" s="127"/>
      <c r="U2356" s="127"/>
      <c r="V2356" s="127"/>
      <c r="W2356" s="103"/>
      <c r="Y2356" s="103"/>
      <c r="AF2356" s="103"/>
    </row>
    <row r="2357" spans="4:32" x14ac:dyDescent="0.3">
      <c r="D2357" s="31"/>
      <c r="E2357" s="103"/>
      <c r="F2357" s="103"/>
      <c r="M2357" s="103"/>
      <c r="O2357" s="103"/>
      <c r="P2357" s="103"/>
      <c r="Q2357" s="127"/>
      <c r="R2357" s="103"/>
      <c r="S2357" s="127"/>
      <c r="T2357" s="127"/>
      <c r="U2357" s="127"/>
      <c r="V2357" s="127"/>
      <c r="W2357" s="103"/>
      <c r="Y2357" s="103"/>
      <c r="AF2357" s="103"/>
    </row>
    <row r="2358" spans="4:32" x14ac:dyDescent="0.3">
      <c r="D2358" s="31"/>
      <c r="E2358" s="103"/>
      <c r="F2358" s="103"/>
      <c r="M2358" s="103"/>
      <c r="O2358" s="103"/>
      <c r="P2358" s="103"/>
      <c r="Q2358" s="127"/>
      <c r="R2358" s="103"/>
      <c r="S2358" s="127"/>
      <c r="T2358" s="127"/>
      <c r="U2358" s="127"/>
      <c r="V2358" s="127"/>
      <c r="W2358" s="103"/>
      <c r="Y2358" s="103"/>
      <c r="AF2358" s="103"/>
    </row>
    <row r="2359" spans="4:32" x14ac:dyDescent="0.3">
      <c r="D2359" s="31"/>
      <c r="E2359" s="103"/>
      <c r="F2359" s="103"/>
      <c r="M2359" s="103"/>
      <c r="O2359" s="103"/>
      <c r="P2359" s="103"/>
      <c r="Q2359" s="127"/>
      <c r="R2359" s="103"/>
      <c r="S2359" s="127"/>
      <c r="T2359" s="127"/>
      <c r="U2359" s="127"/>
      <c r="V2359" s="127"/>
      <c r="W2359" s="103"/>
      <c r="Y2359" s="103"/>
      <c r="AF2359" s="103"/>
    </row>
    <row r="2360" spans="4:32" x14ac:dyDescent="0.3">
      <c r="D2360" s="31"/>
      <c r="E2360" s="103"/>
      <c r="F2360" s="103"/>
      <c r="M2360" s="103"/>
      <c r="O2360" s="103"/>
      <c r="P2360" s="103"/>
      <c r="Q2360" s="127"/>
      <c r="R2360" s="103"/>
      <c r="S2360" s="127"/>
      <c r="T2360" s="127"/>
      <c r="U2360" s="127"/>
      <c r="V2360" s="127"/>
      <c r="W2360" s="103"/>
      <c r="Y2360" s="103"/>
      <c r="AF2360" s="103"/>
    </row>
    <row r="2361" spans="4:32" x14ac:dyDescent="0.3">
      <c r="D2361" s="31"/>
      <c r="E2361" s="103"/>
      <c r="F2361" s="103"/>
      <c r="M2361" s="103"/>
      <c r="O2361" s="103"/>
      <c r="P2361" s="103"/>
      <c r="Q2361" s="127"/>
      <c r="R2361" s="103"/>
      <c r="S2361" s="127"/>
      <c r="T2361" s="127"/>
      <c r="U2361" s="127"/>
      <c r="V2361" s="127"/>
      <c r="W2361" s="103"/>
      <c r="Y2361" s="103"/>
      <c r="AF2361" s="103"/>
    </row>
    <row r="2362" spans="4:32" x14ac:dyDescent="0.3">
      <c r="D2362" s="31"/>
      <c r="E2362" s="103"/>
      <c r="F2362" s="103"/>
      <c r="M2362" s="103"/>
      <c r="O2362" s="103"/>
      <c r="P2362" s="103"/>
      <c r="Q2362" s="127"/>
      <c r="R2362" s="103"/>
      <c r="S2362" s="127"/>
      <c r="T2362" s="127"/>
      <c r="U2362" s="127"/>
      <c r="V2362" s="127"/>
      <c r="W2362" s="103"/>
      <c r="Y2362" s="103"/>
      <c r="AF2362" s="103"/>
    </row>
    <row r="2363" spans="4:32" x14ac:dyDescent="0.3">
      <c r="D2363" s="31"/>
      <c r="E2363" s="103"/>
      <c r="F2363" s="103"/>
      <c r="M2363" s="103"/>
      <c r="O2363" s="103"/>
      <c r="P2363" s="103"/>
      <c r="Q2363" s="127"/>
      <c r="R2363" s="103"/>
      <c r="S2363" s="127"/>
      <c r="T2363" s="127"/>
      <c r="U2363" s="127"/>
      <c r="V2363" s="127"/>
      <c r="W2363" s="103"/>
      <c r="Y2363" s="103"/>
      <c r="AF2363" s="103"/>
    </row>
    <row r="2364" spans="4:32" x14ac:dyDescent="0.3">
      <c r="D2364" s="31"/>
      <c r="E2364" s="103"/>
      <c r="F2364" s="103"/>
      <c r="M2364" s="103"/>
      <c r="O2364" s="103"/>
      <c r="P2364" s="103"/>
      <c r="Q2364" s="127"/>
      <c r="R2364" s="103"/>
      <c r="S2364" s="127"/>
      <c r="T2364" s="127"/>
      <c r="U2364" s="127"/>
      <c r="V2364" s="127"/>
      <c r="W2364" s="103"/>
      <c r="Y2364" s="103"/>
      <c r="AF2364" s="103"/>
    </row>
    <row r="2365" spans="4:32" x14ac:dyDescent="0.3">
      <c r="D2365" s="31"/>
      <c r="E2365" s="103"/>
      <c r="F2365" s="103"/>
      <c r="M2365" s="103"/>
      <c r="O2365" s="103"/>
      <c r="P2365" s="103"/>
      <c r="Q2365" s="127"/>
      <c r="R2365" s="103"/>
      <c r="S2365" s="127"/>
      <c r="T2365" s="127"/>
      <c r="U2365" s="127"/>
      <c r="V2365" s="127"/>
      <c r="W2365" s="103"/>
      <c r="Y2365" s="103"/>
      <c r="AF2365" s="103"/>
    </row>
    <row r="2366" spans="4:32" x14ac:dyDescent="0.3">
      <c r="D2366" s="31"/>
      <c r="E2366" s="103"/>
      <c r="F2366" s="103"/>
      <c r="M2366" s="103"/>
      <c r="O2366" s="103"/>
      <c r="P2366" s="103"/>
      <c r="Q2366" s="127"/>
      <c r="R2366" s="103"/>
      <c r="S2366" s="127"/>
      <c r="T2366" s="127"/>
      <c r="U2366" s="127"/>
      <c r="V2366" s="127"/>
      <c r="W2366" s="103"/>
      <c r="Y2366" s="103"/>
      <c r="AF2366" s="103"/>
    </row>
    <row r="2367" spans="4:32" x14ac:dyDescent="0.3">
      <c r="D2367" s="31"/>
      <c r="E2367" s="103"/>
      <c r="F2367" s="103"/>
      <c r="M2367" s="103"/>
      <c r="O2367" s="103"/>
      <c r="P2367" s="103"/>
      <c r="Q2367" s="127"/>
      <c r="R2367" s="103"/>
      <c r="S2367" s="127"/>
      <c r="T2367" s="127"/>
      <c r="U2367" s="127"/>
      <c r="V2367" s="127"/>
      <c r="W2367" s="103"/>
      <c r="Y2367" s="103"/>
      <c r="AF2367" s="103"/>
    </row>
    <row r="2368" spans="4:32" x14ac:dyDescent="0.3">
      <c r="D2368" s="31"/>
      <c r="E2368" s="103"/>
      <c r="F2368" s="103"/>
      <c r="M2368" s="103"/>
      <c r="O2368" s="103"/>
      <c r="P2368" s="103"/>
      <c r="Q2368" s="127"/>
      <c r="R2368" s="103"/>
      <c r="S2368" s="127"/>
      <c r="T2368" s="127"/>
      <c r="U2368" s="127"/>
      <c r="V2368" s="127"/>
      <c r="W2368" s="103"/>
      <c r="Y2368" s="103"/>
      <c r="AF2368" s="103"/>
    </row>
    <row r="2369" spans="4:32" x14ac:dyDescent="0.3">
      <c r="D2369" s="31"/>
      <c r="E2369" s="103"/>
      <c r="F2369" s="103"/>
      <c r="M2369" s="103"/>
      <c r="O2369" s="103"/>
      <c r="P2369" s="103"/>
      <c r="Q2369" s="127"/>
      <c r="R2369" s="103"/>
      <c r="S2369" s="127"/>
      <c r="T2369" s="127"/>
      <c r="U2369" s="127"/>
      <c r="V2369" s="127"/>
      <c r="W2369" s="103"/>
      <c r="Y2369" s="103"/>
      <c r="AF2369" s="103"/>
    </row>
    <row r="2370" spans="4:32" x14ac:dyDescent="0.3">
      <c r="D2370" s="31"/>
      <c r="E2370" s="103"/>
      <c r="F2370" s="103"/>
      <c r="M2370" s="103"/>
      <c r="O2370" s="103"/>
      <c r="P2370" s="103"/>
      <c r="Q2370" s="127"/>
      <c r="R2370" s="103"/>
      <c r="S2370" s="127"/>
      <c r="T2370" s="127"/>
      <c r="U2370" s="127"/>
      <c r="V2370" s="127"/>
      <c r="W2370" s="103"/>
      <c r="Y2370" s="103"/>
      <c r="AF2370" s="103"/>
    </row>
    <row r="2371" spans="4:32" x14ac:dyDescent="0.3">
      <c r="D2371" s="31"/>
      <c r="E2371" s="103"/>
      <c r="F2371" s="103"/>
      <c r="M2371" s="103"/>
      <c r="O2371" s="103"/>
      <c r="P2371" s="103"/>
      <c r="Q2371" s="127"/>
      <c r="R2371" s="103"/>
      <c r="S2371" s="127"/>
      <c r="T2371" s="127"/>
      <c r="U2371" s="127"/>
      <c r="V2371" s="127"/>
      <c r="W2371" s="103"/>
      <c r="Y2371" s="103"/>
      <c r="AF2371" s="103"/>
    </row>
    <row r="2372" spans="4:32" x14ac:dyDescent="0.3">
      <c r="D2372" s="31"/>
      <c r="E2372" s="103"/>
      <c r="F2372" s="103"/>
      <c r="M2372" s="103"/>
      <c r="O2372" s="103"/>
      <c r="P2372" s="103"/>
      <c r="Q2372" s="127"/>
      <c r="R2372" s="103"/>
      <c r="S2372" s="127"/>
      <c r="T2372" s="127"/>
      <c r="U2372" s="127"/>
      <c r="V2372" s="127"/>
      <c r="W2372" s="103"/>
      <c r="Y2372" s="103"/>
      <c r="AF2372" s="103"/>
    </row>
    <row r="2373" spans="4:32" x14ac:dyDescent="0.3">
      <c r="D2373" s="31"/>
      <c r="E2373" s="103"/>
      <c r="F2373" s="103"/>
      <c r="M2373" s="103"/>
      <c r="O2373" s="103"/>
      <c r="P2373" s="103"/>
      <c r="Q2373" s="127"/>
      <c r="R2373" s="103"/>
      <c r="S2373" s="127"/>
      <c r="T2373" s="127"/>
      <c r="U2373" s="127"/>
      <c r="V2373" s="127"/>
      <c r="W2373" s="103"/>
      <c r="Y2373" s="103"/>
      <c r="AF2373" s="103"/>
    </row>
    <row r="2374" spans="4:32" x14ac:dyDescent="0.3">
      <c r="D2374" s="31"/>
      <c r="E2374" s="103"/>
      <c r="F2374" s="103"/>
      <c r="M2374" s="103"/>
      <c r="O2374" s="103"/>
      <c r="P2374" s="103"/>
      <c r="Q2374" s="127"/>
      <c r="R2374" s="103"/>
      <c r="S2374" s="127"/>
      <c r="T2374" s="127"/>
      <c r="U2374" s="127"/>
      <c r="V2374" s="127"/>
      <c r="W2374" s="103"/>
      <c r="Y2374" s="103"/>
      <c r="AF2374" s="103"/>
    </row>
    <row r="2375" spans="4:32" x14ac:dyDescent="0.3">
      <c r="D2375" s="31"/>
      <c r="E2375" s="103"/>
      <c r="F2375" s="103"/>
      <c r="M2375" s="103"/>
      <c r="O2375" s="103"/>
      <c r="P2375" s="103"/>
      <c r="Q2375" s="127"/>
      <c r="R2375" s="103"/>
      <c r="S2375" s="127"/>
      <c r="T2375" s="127"/>
      <c r="U2375" s="127"/>
      <c r="V2375" s="127"/>
      <c r="W2375" s="103"/>
      <c r="Y2375" s="103"/>
      <c r="AF2375" s="103"/>
    </row>
    <row r="2376" spans="4:32" x14ac:dyDescent="0.3">
      <c r="D2376" s="31"/>
      <c r="E2376" s="103"/>
      <c r="F2376" s="103"/>
      <c r="M2376" s="103"/>
      <c r="O2376" s="103"/>
      <c r="P2376" s="103"/>
      <c r="Q2376" s="127"/>
      <c r="R2376" s="103"/>
      <c r="S2376" s="127"/>
      <c r="T2376" s="127"/>
      <c r="U2376" s="127"/>
      <c r="V2376" s="127"/>
      <c r="W2376" s="103"/>
      <c r="Y2376" s="103"/>
      <c r="AF2376" s="103"/>
    </row>
    <row r="2377" spans="4:32" x14ac:dyDescent="0.3">
      <c r="D2377" s="31"/>
      <c r="E2377" s="103"/>
      <c r="F2377" s="103"/>
      <c r="M2377" s="103"/>
      <c r="O2377" s="103"/>
      <c r="P2377" s="103"/>
      <c r="Q2377" s="127"/>
      <c r="R2377" s="103"/>
      <c r="S2377" s="127"/>
      <c r="T2377" s="127"/>
      <c r="U2377" s="127"/>
      <c r="V2377" s="127"/>
      <c r="W2377" s="103"/>
      <c r="Y2377" s="103"/>
      <c r="AF2377" s="103"/>
    </row>
    <row r="2378" spans="4:32" x14ac:dyDescent="0.3">
      <c r="D2378" s="31"/>
      <c r="E2378" s="103"/>
      <c r="F2378" s="103"/>
      <c r="M2378" s="103"/>
      <c r="O2378" s="103"/>
      <c r="P2378" s="103"/>
      <c r="Q2378" s="127"/>
      <c r="R2378" s="103"/>
      <c r="S2378" s="127"/>
      <c r="T2378" s="127"/>
      <c r="U2378" s="127"/>
      <c r="V2378" s="127"/>
      <c r="W2378" s="103"/>
      <c r="Y2378" s="103"/>
      <c r="AF2378" s="103"/>
    </row>
    <row r="2379" spans="4:32" x14ac:dyDescent="0.3">
      <c r="D2379" s="31"/>
      <c r="E2379" s="103"/>
      <c r="F2379" s="103"/>
      <c r="M2379" s="103"/>
      <c r="O2379" s="103"/>
      <c r="P2379" s="103"/>
      <c r="Q2379" s="127"/>
      <c r="R2379" s="103"/>
      <c r="S2379" s="127"/>
      <c r="T2379" s="127"/>
      <c r="U2379" s="127"/>
      <c r="V2379" s="127"/>
      <c r="W2379" s="103"/>
      <c r="Y2379" s="103"/>
      <c r="AF2379" s="103"/>
    </row>
    <row r="2380" spans="4:32" x14ac:dyDescent="0.3">
      <c r="D2380" s="31"/>
      <c r="E2380" s="103"/>
      <c r="F2380" s="103"/>
      <c r="M2380" s="103"/>
      <c r="O2380" s="103"/>
      <c r="P2380" s="103"/>
      <c r="Q2380" s="127"/>
      <c r="R2380" s="103"/>
      <c r="S2380" s="127"/>
      <c r="T2380" s="127"/>
      <c r="U2380" s="127"/>
      <c r="V2380" s="127"/>
      <c r="W2380" s="103"/>
      <c r="Y2380" s="103"/>
      <c r="AF2380" s="103"/>
    </row>
    <row r="2381" spans="4:32" x14ac:dyDescent="0.3">
      <c r="D2381" s="31"/>
      <c r="E2381" s="103"/>
      <c r="F2381" s="103"/>
      <c r="M2381" s="103"/>
      <c r="O2381" s="103"/>
      <c r="P2381" s="103"/>
      <c r="Q2381" s="127"/>
      <c r="R2381" s="103"/>
      <c r="S2381" s="127"/>
      <c r="T2381" s="127"/>
      <c r="U2381" s="127"/>
      <c r="V2381" s="127"/>
      <c r="W2381" s="103"/>
      <c r="Y2381" s="103"/>
      <c r="AF2381" s="103"/>
    </row>
    <row r="2382" spans="4:32" x14ac:dyDescent="0.3">
      <c r="D2382" s="31"/>
      <c r="E2382" s="103"/>
      <c r="F2382" s="103"/>
      <c r="M2382" s="103"/>
      <c r="O2382" s="103"/>
      <c r="P2382" s="103"/>
      <c r="Q2382" s="127"/>
      <c r="R2382" s="103"/>
      <c r="S2382" s="127"/>
      <c r="T2382" s="127"/>
      <c r="U2382" s="127"/>
      <c r="V2382" s="127"/>
      <c r="W2382" s="103"/>
      <c r="Y2382" s="103"/>
      <c r="AF2382" s="103"/>
    </row>
    <row r="2383" spans="4:32" x14ac:dyDescent="0.3">
      <c r="D2383" s="31"/>
      <c r="E2383" s="103"/>
      <c r="F2383" s="103"/>
      <c r="M2383" s="103"/>
      <c r="O2383" s="103"/>
      <c r="P2383" s="103"/>
      <c r="Q2383" s="127"/>
      <c r="R2383" s="103"/>
      <c r="S2383" s="127"/>
      <c r="T2383" s="127"/>
      <c r="U2383" s="127"/>
      <c r="V2383" s="127"/>
      <c r="W2383" s="103"/>
      <c r="Y2383" s="103"/>
      <c r="AF2383" s="103"/>
    </row>
    <row r="2384" spans="4:32" x14ac:dyDescent="0.3">
      <c r="D2384" s="31"/>
      <c r="E2384" s="103"/>
      <c r="F2384" s="103"/>
      <c r="M2384" s="103"/>
      <c r="O2384" s="103"/>
      <c r="P2384" s="103"/>
      <c r="Q2384" s="127"/>
      <c r="R2384" s="103"/>
      <c r="S2384" s="127"/>
      <c r="T2384" s="127"/>
      <c r="U2384" s="127"/>
      <c r="V2384" s="127"/>
      <c r="W2384" s="103"/>
      <c r="Y2384" s="103"/>
      <c r="AF2384" s="103"/>
    </row>
    <row r="2385" spans="4:32" x14ac:dyDescent="0.3">
      <c r="D2385" s="31"/>
      <c r="E2385" s="103"/>
      <c r="F2385" s="103"/>
      <c r="M2385" s="103"/>
      <c r="O2385" s="103"/>
      <c r="P2385" s="103"/>
      <c r="Q2385" s="127"/>
      <c r="R2385" s="103"/>
      <c r="S2385" s="127"/>
      <c r="T2385" s="127"/>
      <c r="U2385" s="127"/>
      <c r="V2385" s="127"/>
      <c r="W2385" s="103"/>
      <c r="Y2385" s="103"/>
      <c r="AF2385" s="103"/>
    </row>
    <row r="2386" spans="4:32" x14ac:dyDescent="0.3">
      <c r="D2386" s="31"/>
      <c r="E2386" s="103"/>
      <c r="F2386" s="103"/>
      <c r="M2386" s="103"/>
      <c r="O2386" s="103"/>
      <c r="P2386" s="103"/>
      <c r="Q2386" s="127"/>
      <c r="R2386" s="103"/>
      <c r="S2386" s="127"/>
      <c r="T2386" s="127"/>
      <c r="U2386" s="127"/>
      <c r="V2386" s="127"/>
      <c r="W2386" s="103"/>
      <c r="Y2386" s="103"/>
      <c r="AF2386" s="103"/>
    </row>
    <row r="2387" spans="4:32" x14ac:dyDescent="0.3">
      <c r="D2387" s="31"/>
      <c r="E2387" s="103"/>
      <c r="F2387" s="103"/>
      <c r="M2387" s="103"/>
      <c r="O2387" s="103"/>
      <c r="P2387" s="103"/>
      <c r="Q2387" s="127"/>
      <c r="R2387" s="103"/>
      <c r="S2387" s="127"/>
      <c r="T2387" s="127"/>
      <c r="U2387" s="127"/>
      <c r="V2387" s="127"/>
      <c r="W2387" s="103"/>
      <c r="Y2387" s="103"/>
      <c r="AF2387" s="103"/>
    </row>
    <row r="2388" spans="4:32" x14ac:dyDescent="0.3">
      <c r="D2388" s="31"/>
      <c r="E2388" s="103"/>
      <c r="F2388" s="103"/>
      <c r="M2388" s="103"/>
      <c r="O2388" s="103"/>
      <c r="P2388" s="103"/>
      <c r="Q2388" s="127"/>
      <c r="R2388" s="103"/>
      <c r="S2388" s="127"/>
      <c r="T2388" s="127"/>
      <c r="U2388" s="127"/>
      <c r="V2388" s="127"/>
      <c r="W2388" s="103"/>
      <c r="Y2388" s="103"/>
      <c r="AF2388" s="103"/>
    </row>
    <row r="2389" spans="4:32" x14ac:dyDescent="0.3">
      <c r="D2389" s="31"/>
      <c r="E2389" s="103"/>
      <c r="F2389" s="103"/>
      <c r="M2389" s="103"/>
      <c r="O2389" s="103"/>
      <c r="P2389" s="103"/>
      <c r="Q2389" s="127"/>
      <c r="R2389" s="103"/>
      <c r="S2389" s="127"/>
      <c r="T2389" s="127"/>
      <c r="U2389" s="127"/>
      <c r="V2389" s="127"/>
      <c r="W2389" s="103"/>
      <c r="Y2389" s="103"/>
      <c r="AF2389" s="103"/>
    </row>
    <row r="2390" spans="4:32" x14ac:dyDescent="0.3">
      <c r="D2390" s="31"/>
      <c r="E2390" s="103"/>
      <c r="F2390" s="103"/>
      <c r="M2390" s="103"/>
      <c r="O2390" s="103"/>
      <c r="P2390" s="103"/>
      <c r="Q2390" s="127"/>
      <c r="R2390" s="103"/>
      <c r="S2390" s="127"/>
      <c r="T2390" s="127"/>
      <c r="U2390" s="127"/>
      <c r="V2390" s="127"/>
      <c r="W2390" s="103"/>
      <c r="Y2390" s="103"/>
      <c r="AF2390" s="103"/>
    </row>
    <row r="2391" spans="4:32" x14ac:dyDescent="0.3">
      <c r="D2391" s="31"/>
      <c r="E2391" s="103"/>
      <c r="F2391" s="103"/>
      <c r="M2391" s="103"/>
      <c r="O2391" s="103"/>
      <c r="P2391" s="103"/>
      <c r="Q2391" s="127"/>
      <c r="R2391" s="103"/>
      <c r="S2391" s="127"/>
      <c r="T2391" s="127"/>
      <c r="U2391" s="127"/>
      <c r="V2391" s="127"/>
      <c r="W2391" s="103"/>
      <c r="Y2391" s="103"/>
      <c r="AF2391" s="103"/>
    </row>
    <row r="2392" spans="4:32" x14ac:dyDescent="0.3">
      <c r="D2392" s="31"/>
      <c r="E2392" s="103"/>
      <c r="F2392" s="103"/>
      <c r="M2392" s="103"/>
      <c r="O2392" s="103"/>
      <c r="P2392" s="103"/>
      <c r="Q2392" s="127"/>
      <c r="R2392" s="103"/>
      <c r="S2392" s="127"/>
      <c r="T2392" s="127"/>
      <c r="U2392" s="127"/>
      <c r="V2392" s="127"/>
      <c r="W2392" s="103"/>
      <c r="Y2392" s="103"/>
      <c r="AF2392" s="103"/>
    </row>
    <row r="2393" spans="4:32" x14ac:dyDescent="0.3">
      <c r="D2393" s="31"/>
      <c r="E2393" s="103"/>
      <c r="F2393" s="103"/>
      <c r="M2393" s="103"/>
      <c r="O2393" s="103"/>
      <c r="P2393" s="103"/>
      <c r="Q2393" s="127"/>
      <c r="R2393" s="103"/>
      <c r="S2393" s="127"/>
      <c r="T2393" s="127"/>
      <c r="U2393" s="127"/>
      <c r="V2393" s="127"/>
      <c r="W2393" s="103"/>
      <c r="Y2393" s="103"/>
      <c r="AF2393" s="103"/>
    </row>
    <row r="2394" spans="4:32" x14ac:dyDescent="0.3">
      <c r="D2394" s="31"/>
      <c r="E2394" s="103"/>
      <c r="F2394" s="103"/>
      <c r="M2394" s="103"/>
      <c r="O2394" s="103"/>
      <c r="P2394" s="103"/>
      <c r="Q2394" s="127"/>
      <c r="R2394" s="103"/>
      <c r="S2394" s="127"/>
      <c r="T2394" s="127"/>
      <c r="U2394" s="127"/>
      <c r="V2394" s="127"/>
      <c r="W2394" s="103"/>
      <c r="Y2394" s="103"/>
      <c r="AF2394" s="103"/>
    </row>
    <row r="2395" spans="4:32" x14ac:dyDescent="0.3">
      <c r="D2395" s="31"/>
      <c r="E2395" s="103"/>
      <c r="F2395" s="103"/>
      <c r="M2395" s="103"/>
      <c r="O2395" s="103"/>
      <c r="P2395" s="103"/>
      <c r="Q2395" s="127"/>
      <c r="R2395" s="103"/>
      <c r="S2395" s="127"/>
      <c r="T2395" s="127"/>
      <c r="U2395" s="127"/>
      <c r="V2395" s="127"/>
      <c r="W2395" s="103"/>
      <c r="Y2395" s="103"/>
      <c r="AF2395" s="103"/>
    </row>
    <row r="2396" spans="4:32" x14ac:dyDescent="0.3">
      <c r="D2396" s="31"/>
      <c r="E2396" s="103"/>
      <c r="F2396" s="103"/>
      <c r="M2396" s="103"/>
      <c r="O2396" s="103"/>
      <c r="P2396" s="103"/>
      <c r="Q2396" s="127"/>
      <c r="R2396" s="103"/>
      <c r="S2396" s="127"/>
      <c r="T2396" s="127"/>
      <c r="U2396" s="127"/>
      <c r="V2396" s="127"/>
      <c r="W2396" s="103"/>
      <c r="Y2396" s="103"/>
      <c r="AF2396" s="103"/>
    </row>
    <row r="2397" spans="4:32" x14ac:dyDescent="0.3">
      <c r="D2397" s="31"/>
      <c r="E2397" s="103"/>
      <c r="F2397" s="103"/>
      <c r="M2397" s="103"/>
      <c r="O2397" s="103"/>
      <c r="P2397" s="103"/>
      <c r="Q2397" s="127"/>
      <c r="R2397" s="103"/>
      <c r="S2397" s="127"/>
      <c r="T2397" s="127"/>
      <c r="U2397" s="127"/>
      <c r="V2397" s="127"/>
      <c r="W2397" s="103"/>
      <c r="Y2397" s="103"/>
      <c r="AF2397" s="103"/>
    </row>
    <row r="2398" spans="4:32" x14ac:dyDescent="0.3">
      <c r="D2398" s="31"/>
      <c r="E2398" s="103"/>
      <c r="F2398" s="103"/>
      <c r="M2398" s="103"/>
      <c r="O2398" s="103"/>
      <c r="P2398" s="103"/>
      <c r="Q2398" s="127"/>
      <c r="R2398" s="103"/>
      <c r="S2398" s="127"/>
      <c r="T2398" s="127"/>
      <c r="U2398" s="127"/>
      <c r="V2398" s="127"/>
      <c r="W2398" s="103"/>
      <c r="Y2398" s="103"/>
      <c r="AF2398" s="103"/>
    </row>
    <row r="2399" spans="4:32" x14ac:dyDescent="0.3">
      <c r="D2399" s="31"/>
      <c r="E2399" s="103"/>
      <c r="F2399" s="103"/>
      <c r="M2399" s="103"/>
      <c r="O2399" s="103"/>
      <c r="P2399" s="103"/>
      <c r="Q2399" s="127"/>
      <c r="R2399" s="103"/>
      <c r="S2399" s="127"/>
      <c r="T2399" s="127"/>
      <c r="U2399" s="127"/>
      <c r="V2399" s="127"/>
      <c r="W2399" s="103"/>
      <c r="Y2399" s="103"/>
      <c r="AF2399" s="103"/>
    </row>
    <row r="2400" spans="4:32" x14ac:dyDescent="0.3">
      <c r="D2400" s="31"/>
      <c r="E2400" s="103"/>
      <c r="F2400" s="103"/>
      <c r="M2400" s="103"/>
      <c r="O2400" s="103"/>
      <c r="P2400" s="103"/>
      <c r="Q2400" s="127"/>
      <c r="R2400" s="103"/>
      <c r="S2400" s="127"/>
      <c r="T2400" s="127"/>
      <c r="U2400" s="127"/>
      <c r="V2400" s="127"/>
      <c r="W2400" s="103"/>
      <c r="Y2400" s="103"/>
      <c r="AF2400" s="103"/>
    </row>
    <row r="2401" spans="4:32" x14ac:dyDescent="0.3">
      <c r="D2401" s="31"/>
      <c r="E2401" s="103"/>
      <c r="F2401" s="103"/>
      <c r="M2401" s="103"/>
      <c r="O2401" s="103"/>
      <c r="P2401" s="103"/>
      <c r="Q2401" s="127"/>
      <c r="R2401" s="103"/>
      <c r="S2401" s="127"/>
      <c r="T2401" s="127"/>
      <c r="U2401" s="127"/>
      <c r="V2401" s="127"/>
      <c r="W2401" s="103"/>
      <c r="Y2401" s="103"/>
      <c r="AF2401" s="103"/>
    </row>
    <row r="2402" spans="4:32" x14ac:dyDescent="0.3">
      <c r="D2402" s="31"/>
      <c r="E2402" s="103"/>
      <c r="F2402" s="103"/>
      <c r="M2402" s="103"/>
      <c r="O2402" s="103"/>
      <c r="P2402" s="103"/>
      <c r="Q2402" s="127"/>
      <c r="R2402" s="103"/>
      <c r="S2402" s="127"/>
      <c r="T2402" s="127"/>
      <c r="U2402" s="127"/>
      <c r="V2402" s="127"/>
      <c r="W2402" s="103"/>
      <c r="Y2402" s="103"/>
      <c r="AF2402" s="103"/>
    </row>
    <row r="2403" spans="4:32" x14ac:dyDescent="0.3">
      <c r="D2403" s="31"/>
    </row>
    <row r="2404" spans="4:32" x14ac:dyDescent="0.3">
      <c r="D2404" s="31"/>
    </row>
    <row r="2405" spans="4:32" x14ac:dyDescent="0.3">
      <c r="D2405" s="31"/>
    </row>
    <row r="2406" spans="4:32" x14ac:dyDescent="0.3">
      <c r="D2406" s="31"/>
    </row>
    <row r="2407" spans="4:32" x14ac:dyDescent="0.3">
      <c r="D2407" s="31"/>
    </row>
    <row r="2408" spans="4:32" x14ac:dyDescent="0.3">
      <c r="D2408" s="31"/>
    </row>
    <row r="2409" spans="4:32" x14ac:dyDescent="0.3">
      <c r="D2409" s="31"/>
    </row>
    <row r="2410" spans="4:32" x14ac:dyDescent="0.3">
      <c r="D2410" s="31"/>
    </row>
    <row r="2411" spans="4:32" x14ac:dyDescent="0.3">
      <c r="D2411" s="31"/>
    </row>
    <row r="2412" spans="4:32" x14ac:dyDescent="0.3">
      <c r="D2412" s="31"/>
    </row>
    <row r="2413" spans="4:32" x14ac:dyDescent="0.3">
      <c r="D2413" s="31"/>
    </row>
    <row r="2414" spans="4:32" x14ac:dyDescent="0.3">
      <c r="D2414" s="31"/>
    </row>
    <row r="2415" spans="4:32" x14ac:dyDescent="0.3">
      <c r="D2415" s="31"/>
    </row>
    <row r="2416" spans="4:32" x14ac:dyDescent="0.3">
      <c r="D2416" s="31"/>
    </row>
    <row r="2417" spans="4:4" x14ac:dyDescent="0.3">
      <c r="D2417" s="31"/>
    </row>
    <row r="2418" spans="4:4" x14ac:dyDescent="0.3">
      <c r="D2418" s="31"/>
    </row>
    <row r="2419" spans="4:4" x14ac:dyDescent="0.3">
      <c r="D2419" s="31"/>
    </row>
    <row r="2420" spans="4:4" x14ac:dyDescent="0.3">
      <c r="D2420" s="31"/>
    </row>
    <row r="2421" spans="4:4" x14ac:dyDescent="0.3">
      <c r="D2421" s="31"/>
    </row>
    <row r="2422" spans="4:4" x14ac:dyDescent="0.3">
      <c r="D2422" s="31"/>
    </row>
    <row r="2423" spans="4:4" x14ac:dyDescent="0.3">
      <c r="D2423" s="31"/>
    </row>
    <row r="2424" spans="4:4" x14ac:dyDescent="0.3">
      <c r="D2424" s="31"/>
    </row>
    <row r="2425" spans="4:4" x14ac:dyDescent="0.3">
      <c r="D2425" s="31"/>
    </row>
    <row r="2426" spans="4:4" x14ac:dyDescent="0.3">
      <c r="D2426" s="31"/>
    </row>
    <row r="2427" spans="4:4" x14ac:dyDescent="0.3">
      <c r="D2427" s="31"/>
    </row>
    <row r="2428" spans="4:4" x14ac:dyDescent="0.3">
      <c r="D2428" s="31"/>
    </row>
    <row r="2429" spans="4:4" x14ac:dyDescent="0.3">
      <c r="D2429" s="31"/>
    </row>
    <row r="2430" spans="4:4" x14ac:dyDescent="0.3">
      <c r="D2430" s="31"/>
    </row>
    <row r="2431" spans="4:4" x14ac:dyDescent="0.3">
      <c r="D2431" s="31"/>
    </row>
    <row r="2432" spans="4:4" x14ac:dyDescent="0.3">
      <c r="D2432" s="31"/>
    </row>
    <row r="2433" spans="4:4" x14ac:dyDescent="0.3">
      <c r="D2433" s="31"/>
    </row>
    <row r="2434" spans="4:4" x14ac:dyDescent="0.3">
      <c r="D2434" s="31"/>
    </row>
    <row r="2435" spans="4:4" x14ac:dyDescent="0.3">
      <c r="D2435" s="31"/>
    </row>
    <row r="2436" spans="4:4" x14ac:dyDescent="0.3">
      <c r="D2436" s="31"/>
    </row>
    <row r="2437" spans="4:4" x14ac:dyDescent="0.3">
      <c r="D2437" s="31"/>
    </row>
    <row r="2438" spans="4:4" x14ac:dyDescent="0.3">
      <c r="D2438" s="31"/>
    </row>
    <row r="2439" spans="4:4" x14ac:dyDescent="0.3">
      <c r="D2439" s="31"/>
    </row>
    <row r="2440" spans="4:4" x14ac:dyDescent="0.3">
      <c r="D2440" s="31"/>
    </row>
    <row r="2441" spans="4:4" x14ac:dyDescent="0.3">
      <c r="D2441" s="31"/>
    </row>
    <row r="2442" spans="4:4" x14ac:dyDescent="0.3">
      <c r="D2442" s="31"/>
    </row>
    <row r="2443" spans="4:4" x14ac:dyDescent="0.3">
      <c r="D2443" s="31"/>
    </row>
    <row r="2444" spans="4:4" x14ac:dyDescent="0.3">
      <c r="D2444" s="31"/>
    </row>
    <row r="2445" spans="4:4" x14ac:dyDescent="0.3">
      <c r="D2445" s="31"/>
    </row>
    <row r="2446" spans="4:4" x14ac:dyDescent="0.3">
      <c r="D2446" s="31"/>
    </row>
    <row r="2447" spans="4:4" x14ac:dyDescent="0.3">
      <c r="D2447" s="31"/>
    </row>
    <row r="2448" spans="4:4" x14ac:dyDescent="0.3">
      <c r="D2448" s="31"/>
    </row>
    <row r="2449" spans="4:4" x14ac:dyDescent="0.3">
      <c r="D2449" s="31"/>
    </row>
    <row r="2450" spans="4:4" x14ac:dyDescent="0.3">
      <c r="D2450" s="31"/>
    </row>
    <row r="2451" spans="4:4" x14ac:dyDescent="0.3">
      <c r="D2451" s="31"/>
    </row>
    <row r="2452" spans="4:4" x14ac:dyDescent="0.3">
      <c r="D2452" s="31"/>
    </row>
    <row r="2453" spans="4:4" x14ac:dyDescent="0.3">
      <c r="D2453" s="31"/>
    </row>
    <row r="2454" spans="4:4" x14ac:dyDescent="0.3">
      <c r="D2454" s="31"/>
    </row>
    <row r="2455" spans="4:4" x14ac:dyDescent="0.3">
      <c r="D2455" s="31"/>
    </row>
    <row r="2456" spans="4:4" x14ac:dyDescent="0.3">
      <c r="D2456" s="31"/>
    </row>
    <row r="2457" spans="4:4" x14ac:dyDescent="0.3">
      <c r="D2457" s="31"/>
    </row>
    <row r="2458" spans="4:4" x14ac:dyDescent="0.3">
      <c r="D2458" s="31"/>
    </row>
    <row r="2459" spans="4:4" x14ac:dyDescent="0.3">
      <c r="D2459" s="31"/>
    </row>
    <row r="2460" spans="4:4" x14ac:dyDescent="0.3">
      <c r="D2460" s="31"/>
    </row>
    <row r="2461" spans="4:4" x14ac:dyDescent="0.3">
      <c r="D2461" s="31"/>
    </row>
    <row r="2462" spans="4:4" x14ac:dyDescent="0.3">
      <c r="D2462" s="31"/>
    </row>
    <row r="2463" spans="4:4" x14ac:dyDescent="0.3">
      <c r="D2463" s="31"/>
    </row>
    <row r="2464" spans="4:4" x14ac:dyDescent="0.3">
      <c r="D2464" s="31"/>
    </row>
    <row r="2465" spans="4:4" x14ac:dyDescent="0.3">
      <c r="D2465" s="31"/>
    </row>
    <row r="2466" spans="4:4" x14ac:dyDescent="0.3">
      <c r="D2466" s="31"/>
    </row>
    <row r="2467" spans="4:4" x14ac:dyDescent="0.3">
      <c r="D2467" s="31"/>
    </row>
    <row r="2468" spans="4:4" x14ac:dyDescent="0.3">
      <c r="D2468" s="31"/>
    </row>
    <row r="2469" spans="4:4" x14ac:dyDescent="0.3">
      <c r="D2469" s="31"/>
    </row>
    <row r="2470" spans="4:4" x14ac:dyDescent="0.3">
      <c r="D2470" s="31"/>
    </row>
    <row r="2471" spans="4:4" x14ac:dyDescent="0.3">
      <c r="D2471" s="31"/>
    </row>
    <row r="2472" spans="4:4" x14ac:dyDescent="0.3">
      <c r="D2472" s="31"/>
    </row>
    <row r="2473" spans="4:4" x14ac:dyDescent="0.3">
      <c r="D2473" s="31"/>
    </row>
    <row r="2474" spans="4:4" x14ac:dyDescent="0.3">
      <c r="D2474" s="31"/>
    </row>
    <row r="2475" spans="4:4" x14ac:dyDescent="0.3">
      <c r="D2475" s="31"/>
    </row>
    <row r="2476" spans="4:4" x14ac:dyDescent="0.3">
      <c r="D2476" s="31"/>
    </row>
    <row r="2477" spans="4:4" x14ac:dyDescent="0.3">
      <c r="D2477" s="31"/>
    </row>
    <row r="2478" spans="4:4" x14ac:dyDescent="0.3">
      <c r="D2478" s="31"/>
    </row>
    <row r="2479" spans="4:4" x14ac:dyDescent="0.3">
      <c r="D2479" s="31"/>
    </row>
    <row r="2480" spans="4:4" x14ac:dyDescent="0.3">
      <c r="D2480" s="31"/>
    </row>
    <row r="2481" spans="4:4" x14ac:dyDescent="0.3">
      <c r="D2481" s="31"/>
    </row>
    <row r="2482" spans="4:4" x14ac:dyDescent="0.3">
      <c r="D2482" s="31"/>
    </row>
    <row r="2483" spans="4:4" x14ac:dyDescent="0.3">
      <c r="D2483" s="31"/>
    </row>
    <row r="2484" spans="4:4" x14ac:dyDescent="0.3">
      <c r="D2484" s="31"/>
    </row>
    <row r="2485" spans="4:4" x14ac:dyDescent="0.3">
      <c r="D2485" s="31"/>
    </row>
    <row r="2486" spans="4:4" x14ac:dyDescent="0.3">
      <c r="D2486" s="31"/>
    </row>
    <row r="2487" spans="4:4" x14ac:dyDescent="0.3">
      <c r="D2487" s="31"/>
    </row>
    <row r="2488" spans="4:4" x14ac:dyDescent="0.3">
      <c r="D2488" s="31"/>
    </row>
    <row r="2489" spans="4:4" x14ac:dyDescent="0.3">
      <c r="D2489" s="31"/>
    </row>
    <row r="2490" spans="4:4" x14ac:dyDescent="0.3">
      <c r="D2490" s="31"/>
    </row>
    <row r="2491" spans="4:4" x14ac:dyDescent="0.3">
      <c r="D2491" s="31"/>
    </row>
    <row r="2492" spans="4:4" x14ac:dyDescent="0.3">
      <c r="D2492" s="31"/>
    </row>
    <row r="2493" spans="4:4" x14ac:dyDescent="0.3">
      <c r="D2493" s="31"/>
    </row>
    <row r="2494" spans="4:4" x14ac:dyDescent="0.3">
      <c r="D2494" s="31"/>
    </row>
    <row r="2495" spans="4:4" x14ac:dyDescent="0.3">
      <c r="D2495" s="31"/>
    </row>
    <row r="2496" spans="4:4" x14ac:dyDescent="0.3">
      <c r="D2496" s="31"/>
    </row>
    <row r="2497" spans="4:4" x14ac:dyDescent="0.3">
      <c r="D2497" s="31"/>
    </row>
    <row r="2498" spans="4:4" x14ac:dyDescent="0.3">
      <c r="D2498" s="31"/>
    </row>
    <row r="2499" spans="4:4" x14ac:dyDescent="0.3">
      <c r="D2499" s="31"/>
    </row>
    <row r="2500" spans="4:4" x14ac:dyDescent="0.3">
      <c r="D2500" s="31"/>
    </row>
    <row r="2501" spans="4:4" x14ac:dyDescent="0.3">
      <c r="D2501" s="31"/>
    </row>
    <row r="2502" spans="4:4" x14ac:dyDescent="0.3">
      <c r="D2502" s="31"/>
    </row>
    <row r="2503" spans="4:4" x14ac:dyDescent="0.3">
      <c r="D2503" s="31"/>
    </row>
    <row r="2504" spans="4:4" x14ac:dyDescent="0.3">
      <c r="D2504" s="31"/>
    </row>
    <row r="2505" spans="4:4" x14ac:dyDescent="0.3">
      <c r="D2505" s="31"/>
    </row>
    <row r="2506" spans="4:4" x14ac:dyDescent="0.3">
      <c r="D2506" s="31"/>
    </row>
    <row r="2507" spans="4:4" x14ac:dyDescent="0.3">
      <c r="D2507" s="31"/>
    </row>
    <row r="2508" spans="4:4" x14ac:dyDescent="0.3">
      <c r="D2508" s="31"/>
    </row>
    <row r="2509" spans="4:4" x14ac:dyDescent="0.3">
      <c r="D2509" s="31"/>
    </row>
    <row r="2510" spans="4:4" x14ac:dyDescent="0.3">
      <c r="D2510" s="31"/>
    </row>
    <row r="2511" spans="4:4" x14ac:dyDescent="0.3">
      <c r="D2511" s="31"/>
    </row>
    <row r="2512" spans="4:4" x14ac:dyDescent="0.3">
      <c r="D2512" s="31"/>
    </row>
    <row r="2513" spans="4:4" x14ac:dyDescent="0.3">
      <c r="D2513" s="31"/>
    </row>
    <row r="2514" spans="4:4" x14ac:dyDescent="0.3">
      <c r="D2514" s="31"/>
    </row>
    <row r="2515" spans="4:4" x14ac:dyDescent="0.3">
      <c r="D2515" s="31"/>
    </row>
    <row r="2516" spans="4:4" x14ac:dyDescent="0.3">
      <c r="D2516" s="31"/>
    </row>
    <row r="2517" spans="4:4" x14ac:dyDescent="0.3">
      <c r="D2517" s="31"/>
    </row>
    <row r="2518" spans="4:4" x14ac:dyDescent="0.3">
      <c r="D2518" s="31"/>
    </row>
    <row r="2519" spans="4:4" x14ac:dyDescent="0.3">
      <c r="D2519" s="31"/>
    </row>
    <row r="2520" spans="4:4" x14ac:dyDescent="0.3">
      <c r="D2520" s="31"/>
    </row>
    <row r="2521" spans="4:4" x14ac:dyDescent="0.3">
      <c r="D2521" s="31"/>
    </row>
    <row r="2522" spans="4:4" x14ac:dyDescent="0.3">
      <c r="D2522" s="31"/>
    </row>
    <row r="2523" spans="4:4" x14ac:dyDescent="0.3">
      <c r="D2523" s="31"/>
    </row>
    <row r="2524" spans="4:4" x14ac:dyDescent="0.3">
      <c r="D2524" s="31"/>
    </row>
    <row r="2525" spans="4:4" x14ac:dyDescent="0.3">
      <c r="D2525" s="31"/>
    </row>
    <row r="2526" spans="4:4" x14ac:dyDescent="0.3">
      <c r="D2526" s="31"/>
    </row>
    <row r="2527" spans="4:4" x14ac:dyDescent="0.3">
      <c r="D2527" s="31"/>
    </row>
    <row r="2528" spans="4:4" x14ac:dyDescent="0.3">
      <c r="D2528" s="31"/>
    </row>
    <row r="2529" spans="4:4" x14ac:dyDescent="0.3">
      <c r="D2529" s="31"/>
    </row>
    <row r="2530" spans="4:4" x14ac:dyDescent="0.3">
      <c r="D2530" s="31"/>
    </row>
    <row r="2531" spans="4:4" x14ac:dyDescent="0.3">
      <c r="D2531" s="31"/>
    </row>
    <row r="2532" spans="4:4" x14ac:dyDescent="0.3">
      <c r="D2532" s="31"/>
    </row>
    <row r="2533" spans="4:4" x14ac:dyDescent="0.3">
      <c r="D2533" s="31"/>
    </row>
    <row r="2534" spans="4:4" x14ac:dyDescent="0.3">
      <c r="D2534" s="31"/>
    </row>
    <row r="2535" spans="4:4" x14ac:dyDescent="0.3">
      <c r="D2535" s="31"/>
    </row>
    <row r="2536" spans="4:4" x14ac:dyDescent="0.3">
      <c r="D2536" s="31"/>
    </row>
    <row r="2537" spans="4:4" x14ac:dyDescent="0.3">
      <c r="D2537" s="31"/>
    </row>
    <row r="2538" spans="4:4" x14ac:dyDescent="0.3">
      <c r="D2538" s="31"/>
    </row>
    <row r="2539" spans="4:4" x14ac:dyDescent="0.3">
      <c r="D2539" s="31"/>
    </row>
    <row r="2540" spans="4:4" x14ac:dyDescent="0.3">
      <c r="D2540" s="31"/>
    </row>
    <row r="2541" spans="4:4" x14ac:dyDescent="0.3">
      <c r="D2541" s="31"/>
    </row>
    <row r="2542" spans="4:4" x14ac:dyDescent="0.3">
      <c r="D2542" s="31"/>
    </row>
    <row r="2543" spans="4:4" x14ac:dyDescent="0.3">
      <c r="D2543" s="31"/>
    </row>
    <row r="2544" spans="4:4" x14ac:dyDescent="0.3">
      <c r="D2544" s="31"/>
    </row>
    <row r="2545" spans="4:4" x14ac:dyDescent="0.3">
      <c r="D2545" s="31"/>
    </row>
    <row r="2546" spans="4:4" x14ac:dyDescent="0.3">
      <c r="D2546" s="31"/>
    </row>
    <row r="2547" spans="4:4" x14ac:dyDescent="0.3">
      <c r="D2547" s="31"/>
    </row>
    <row r="2548" spans="4:4" x14ac:dyDescent="0.3">
      <c r="D2548" s="31"/>
    </row>
    <row r="2549" spans="4:4" x14ac:dyDescent="0.3">
      <c r="D2549" s="31"/>
    </row>
    <row r="2550" spans="4:4" x14ac:dyDescent="0.3">
      <c r="D2550" s="31"/>
    </row>
    <row r="2551" spans="4:4" x14ac:dyDescent="0.3">
      <c r="D2551" s="31"/>
    </row>
    <row r="2552" spans="4:4" x14ac:dyDescent="0.3">
      <c r="D2552" s="31"/>
    </row>
    <row r="2553" spans="4:4" x14ac:dyDescent="0.3">
      <c r="D2553" s="31"/>
    </row>
    <row r="2554" spans="4:4" x14ac:dyDescent="0.3">
      <c r="D2554" s="31"/>
    </row>
    <row r="2555" spans="4:4" x14ac:dyDescent="0.3">
      <c r="D2555" s="31"/>
    </row>
    <row r="2556" spans="4:4" x14ac:dyDescent="0.3">
      <c r="D2556" s="31"/>
    </row>
    <row r="2557" spans="4:4" x14ac:dyDescent="0.3">
      <c r="D2557" s="31"/>
    </row>
  </sheetData>
  <mergeCells count="5">
    <mergeCell ref="G3:L3"/>
    <mergeCell ref="S3:X3"/>
    <mergeCell ref="AH3:AL3"/>
    <mergeCell ref="AH4:AL4"/>
    <mergeCell ref="Z3:AE3"/>
  </mergeCells>
  <phoneticPr fontId="2" type="noConversion"/>
  <conditionalFormatting sqref="X92 X33 X16 AE121:AE122 X121:X122 X96:X98 AE96:AE98 X113:X115 AE113:AE114 X22:X23 AE22:AE23 AE82:AE90 X25 AE25 AE46:AE56 AE38:AE44 X46:X56 X38:X44 AE102:AE105 X102:X105 X58:X90 AE58:AE80">
    <cfRule type="cellIs" dxfId="86" priority="125" operator="lessThan">
      <formula>0</formula>
    </cfRule>
  </conditionalFormatting>
  <conditionalFormatting sqref="X45 X120">
    <cfRule type="cellIs" dxfId="85" priority="27" operator="lessThan">
      <formula>0</formula>
    </cfRule>
  </conditionalFormatting>
  <conditionalFormatting sqref="X11">
    <cfRule type="cellIs" dxfId="84" priority="25" operator="lessThan">
      <formula>0</formula>
    </cfRule>
  </conditionalFormatting>
  <conditionalFormatting sqref="AE45 AE120">
    <cfRule type="cellIs" dxfId="83" priority="19" operator="lessThan">
      <formula>0</formula>
    </cfRule>
  </conditionalFormatting>
  <conditionalFormatting sqref="AE11">
    <cfRule type="cellIs" dxfId="82" priority="17" operator="lessThan">
      <formula>0</formula>
    </cfRule>
  </conditionalFormatting>
  <conditionalFormatting sqref="X116:X119 X95 X34:X37 X17:X20 X12:X13 X15 X123:X124 X99:X100 X107:X111 X91 X26:X32 X24">
    <cfRule type="cellIs" dxfId="81" priority="21" operator="lessThan">
      <formula>0</formula>
    </cfRule>
  </conditionalFormatting>
  <conditionalFormatting sqref="AE92 AE33 AE81 AE16 AE115">
    <cfRule type="cellIs" dxfId="80" priority="20" operator="lessThan">
      <formula>0</formula>
    </cfRule>
  </conditionalFormatting>
  <conditionalFormatting sqref="AE116:AE119 AE95 AE34:AE37 AE17:AE20 AE12:AE13 AE15 AE123:AE124 AE99:AE100 AE107:AE111 AE91 AE26:AE32 AE24">
    <cfRule type="cellIs" dxfId="79" priority="16" operator="lessThan">
      <formula>0</formula>
    </cfRule>
  </conditionalFormatting>
  <conditionalFormatting sqref="X14">
    <cfRule type="cellIs" dxfId="78" priority="15" operator="lessThan">
      <formula>0</formula>
    </cfRule>
  </conditionalFormatting>
  <conditionalFormatting sqref="AE14">
    <cfRule type="cellIs" dxfId="77" priority="14" operator="lessThan">
      <formula>0</formula>
    </cfRule>
  </conditionalFormatting>
  <conditionalFormatting sqref="X93">
    <cfRule type="cellIs" dxfId="76" priority="13" operator="lessThan">
      <formula>0</formula>
    </cfRule>
  </conditionalFormatting>
  <conditionalFormatting sqref="AE93">
    <cfRule type="cellIs" dxfId="75" priority="12" operator="lessThan">
      <formula>0</formula>
    </cfRule>
  </conditionalFormatting>
  <conditionalFormatting sqref="X101">
    <cfRule type="cellIs" dxfId="74" priority="11" operator="lessThan">
      <formula>0</formula>
    </cfRule>
  </conditionalFormatting>
  <conditionalFormatting sqref="AE101">
    <cfRule type="cellIs" dxfId="73" priority="10" operator="lessThan">
      <formula>0</formula>
    </cfRule>
  </conditionalFormatting>
  <conditionalFormatting sqref="X112">
    <cfRule type="cellIs" dxfId="72" priority="9" operator="lessThan">
      <formula>0</formula>
    </cfRule>
  </conditionalFormatting>
  <conditionalFormatting sqref="AE112">
    <cfRule type="cellIs" dxfId="71" priority="8" operator="lessThan">
      <formula>0</formula>
    </cfRule>
  </conditionalFormatting>
  <conditionalFormatting sqref="X94">
    <cfRule type="cellIs" dxfId="70" priority="7" operator="lessThan">
      <formula>0</formula>
    </cfRule>
  </conditionalFormatting>
  <conditionalFormatting sqref="AE94">
    <cfRule type="cellIs" dxfId="69" priority="6" operator="lessThan">
      <formula>0</formula>
    </cfRule>
  </conditionalFormatting>
  <conditionalFormatting sqref="X21">
    <cfRule type="cellIs" dxfId="68" priority="5" operator="lessThan">
      <formula>0</formula>
    </cfRule>
  </conditionalFormatting>
  <conditionalFormatting sqref="AE21">
    <cfRule type="cellIs" dxfId="67" priority="4" operator="lessThan">
      <formula>0</formula>
    </cfRule>
  </conditionalFormatting>
  <conditionalFormatting sqref="AE57 X57">
    <cfRule type="cellIs" dxfId="66" priority="2" operator="lessThan">
      <formula>0</formula>
    </cfRule>
  </conditionalFormatting>
  <conditionalFormatting sqref="AE106 X106">
    <cfRule type="cellIs" dxfId="65" priority="1" operator="lessThan">
      <formula>0</formula>
    </cfRule>
  </conditionalFormatting>
  <pageMargins left="0.75" right="0.75" top="1" bottom="1" header="0.5" footer="0.5"/>
  <pageSetup orientation="portrait" r:id="rId1"/>
  <headerFooter alignWithMargins="0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A1:V2557"/>
  <sheetViews>
    <sheetView zoomScale="80" zoomScaleNormal="80" zoomScalePageLayoutView="125" workbookViewId="0">
      <pane xSplit="4" ySplit="6" topLeftCell="E7" activePane="bottomRight" state="frozen"/>
      <selection activeCell="B57" sqref="B57"/>
      <selection pane="topRight" activeCell="B57" sqref="B57"/>
      <selection pane="bottomLeft" activeCell="B57" sqref="B57"/>
      <selection pane="bottomRight" activeCell="B57" sqref="B57"/>
    </sheetView>
  </sheetViews>
  <sheetFormatPr defaultColWidth="8.85546875" defaultRowHeight="17.25" x14ac:dyDescent="0.3"/>
  <cols>
    <col min="1" max="1" width="23.28515625" style="4" customWidth="1"/>
    <col min="2" max="2" width="32.85546875" style="4" customWidth="1"/>
    <col min="3" max="3" width="19.7109375" style="4" hidden="1" customWidth="1"/>
    <col min="4" max="4" width="65.140625" style="32" customWidth="1"/>
    <col min="5" max="5" width="12" style="4" customWidth="1"/>
    <col min="6" max="6" width="11" style="33" customWidth="1"/>
    <col min="7" max="7" width="10" style="4" customWidth="1"/>
    <col min="8" max="8" width="1.28515625" style="4" customWidth="1"/>
    <col min="9" max="9" width="10.7109375" style="105" customWidth="1"/>
    <col min="10" max="10" width="1.28515625" style="4" customWidth="1"/>
    <col min="11" max="12" width="8.85546875" style="4" customWidth="1"/>
    <col min="13" max="13" width="1.28515625" style="4" customWidth="1"/>
    <col min="14" max="14" width="11" style="4" customWidth="1"/>
    <col min="15" max="15" width="8.85546875" style="3" customWidth="1"/>
    <col min="16" max="16" width="1.28515625" style="4" customWidth="1"/>
    <col min="17" max="19" width="8.85546875" style="4" customWidth="1"/>
    <col min="20" max="21" width="8.85546875" style="3" customWidth="1"/>
    <col min="22" max="29" width="8.85546875" style="4" customWidth="1"/>
    <col min="30" max="16384" width="8.85546875" style="4"/>
  </cols>
  <sheetData>
    <row r="1" spans="1:22" ht="25.5" x14ac:dyDescent="0.5">
      <c r="A1" s="30"/>
      <c r="B1" s="30"/>
      <c r="C1" s="30"/>
      <c r="E1" s="64"/>
      <c r="F1" s="19"/>
      <c r="G1" s="33"/>
      <c r="H1" s="31"/>
      <c r="I1" s="31"/>
      <c r="J1" s="31"/>
      <c r="K1" s="31"/>
      <c r="L1" s="31"/>
      <c r="M1" s="33"/>
      <c r="N1" s="65"/>
      <c r="P1" s="33"/>
    </row>
    <row r="2" spans="1:22" ht="25.5" x14ac:dyDescent="0.5">
      <c r="D2" s="66" t="s">
        <v>59</v>
      </c>
      <c r="E2" s="64"/>
      <c r="G2" s="65"/>
      <c r="H2" s="65"/>
      <c r="J2" s="65"/>
      <c r="K2" s="65"/>
      <c r="L2" s="65"/>
      <c r="M2" s="65"/>
      <c r="N2" s="65"/>
      <c r="P2" s="65"/>
    </row>
    <row r="3" spans="1:22" ht="25.5" x14ac:dyDescent="0.5">
      <c r="A3" s="30"/>
      <c r="B3" s="30"/>
      <c r="C3" s="30"/>
      <c r="D3" s="108"/>
      <c r="E3" s="69"/>
      <c r="F3" s="572" t="s">
        <v>60</v>
      </c>
      <c r="G3" s="573"/>
      <c r="H3" s="109"/>
      <c r="I3" s="277" t="s">
        <v>41</v>
      </c>
      <c r="J3" s="109"/>
      <c r="K3" s="71" t="s">
        <v>4</v>
      </c>
      <c r="L3" s="72"/>
      <c r="M3" s="109"/>
      <c r="N3" s="568" t="s">
        <v>36</v>
      </c>
      <c r="O3" s="569"/>
      <c r="P3" s="109"/>
      <c r="Q3" s="568" t="s">
        <v>77</v>
      </c>
      <c r="R3" s="569"/>
      <c r="T3" s="430" t="s">
        <v>148</v>
      </c>
      <c r="U3" s="73"/>
    </row>
    <row r="4" spans="1:22" ht="25.5" x14ac:dyDescent="0.5">
      <c r="A4" s="593" t="str">
        <f>'ITMA Form Data'!A4</f>
        <v>NEW</v>
      </c>
      <c r="B4" s="5" t="str">
        <f>'ITMA Form Data'!B4</f>
        <v>CARRY OVER</v>
      </c>
      <c r="C4" s="431" t="str">
        <f>'ITMA Form Data'!C4</f>
        <v>CLOSE OUT</v>
      </c>
      <c r="D4" s="5" t="str">
        <f>'ITMA Form Data'!D4</f>
        <v>PRODUCT DESCRIPTION</v>
      </c>
      <c r="E4" s="69"/>
      <c r="F4" s="441" t="s">
        <v>392</v>
      </c>
      <c r="G4" s="76" t="s">
        <v>5</v>
      </c>
      <c r="H4" s="125"/>
      <c r="I4" s="278" t="s">
        <v>42</v>
      </c>
      <c r="J4" s="125"/>
      <c r="K4" s="281">
        <v>2016</v>
      </c>
      <c r="L4" s="13" t="s">
        <v>281</v>
      </c>
      <c r="M4" s="125"/>
      <c r="N4" s="441" t="s">
        <v>392</v>
      </c>
      <c r="O4" s="13" t="s">
        <v>35</v>
      </c>
      <c r="P4" s="125"/>
      <c r="Q4" s="441" t="s">
        <v>392</v>
      </c>
      <c r="R4" s="13" t="s">
        <v>34</v>
      </c>
      <c r="T4" s="430" t="s">
        <v>138</v>
      </c>
      <c r="U4" s="73"/>
    </row>
    <row r="5" spans="1:22" x14ac:dyDescent="0.3">
      <c r="A5" s="30"/>
      <c r="B5" s="30"/>
      <c r="C5" s="30"/>
      <c r="D5" s="10"/>
      <c r="E5" s="80"/>
      <c r="F5" s="488" t="s">
        <v>56</v>
      </c>
      <c r="G5" s="82"/>
      <c r="H5" s="82"/>
      <c r="J5" s="82"/>
      <c r="K5" s="83" t="s">
        <v>56</v>
      </c>
      <c r="L5" s="16" t="s">
        <v>5</v>
      </c>
      <c r="M5" s="82"/>
      <c r="N5" s="82"/>
      <c r="P5" s="82"/>
      <c r="Q5" s="114"/>
      <c r="R5" s="114"/>
      <c r="T5" s="430" t="s">
        <v>56</v>
      </c>
      <c r="U5" s="73"/>
      <c r="V5" s="4" t="s">
        <v>393</v>
      </c>
    </row>
    <row r="6" spans="1:22" ht="18.75" x14ac:dyDescent="0.3">
      <c r="A6" s="84"/>
      <c r="B6" s="84"/>
      <c r="C6" s="84"/>
      <c r="D6" s="10"/>
      <c r="E6" s="80"/>
      <c r="G6" s="65"/>
      <c r="H6" s="65"/>
      <c r="J6" s="65"/>
      <c r="K6" s="575">
        <f>'Std Cst'!AZ2</f>
        <v>13.25</v>
      </c>
      <c r="L6" s="65"/>
      <c r="M6" s="65"/>
      <c r="N6" s="65"/>
      <c r="P6" s="65"/>
      <c r="Q6" s="114"/>
      <c r="R6" s="114"/>
    </row>
    <row r="7" spans="1:22" ht="15.75" customHeight="1" x14ac:dyDescent="0.3">
      <c r="E7" s="85"/>
      <c r="F7" s="143"/>
      <c r="G7" s="87"/>
      <c r="H7" s="87"/>
      <c r="I7" s="88" t="s">
        <v>255</v>
      </c>
      <c r="J7" s="87"/>
      <c r="K7" s="279"/>
      <c r="L7" s="87"/>
      <c r="M7" s="87"/>
      <c r="N7" s="87"/>
      <c r="P7" s="87"/>
      <c r="Q7" s="85"/>
      <c r="R7" s="85"/>
    </row>
    <row r="8" spans="1:22" ht="15.75" customHeight="1" x14ac:dyDescent="0.3">
      <c r="A8" s="18"/>
      <c r="B8" s="18"/>
      <c r="C8" s="18"/>
      <c r="D8" s="19"/>
      <c r="E8" s="85"/>
      <c r="F8" s="143"/>
      <c r="G8" s="87"/>
      <c r="H8" s="87"/>
      <c r="I8" s="425" t="s">
        <v>256</v>
      </c>
      <c r="J8" s="87"/>
      <c r="K8" s="279"/>
      <c r="L8" s="87"/>
      <c r="M8" s="87"/>
      <c r="N8" s="87"/>
      <c r="P8" s="87"/>
      <c r="Q8" s="85"/>
      <c r="R8" s="85"/>
    </row>
    <row r="9" spans="1:22" ht="15.75" customHeight="1" x14ac:dyDescent="0.3">
      <c r="A9" s="312"/>
      <c r="B9" s="312"/>
      <c r="C9" s="312"/>
      <c r="D9" s="19" t="str">
        <f>IF('UK Prices'!D9=0,"",'UK Prices'!D9)</f>
        <v/>
      </c>
      <c r="E9" s="103"/>
      <c r="F9" s="381"/>
      <c r="G9" s="87"/>
      <c r="H9" s="87"/>
      <c r="J9" s="87"/>
      <c r="K9" s="120"/>
      <c r="L9" s="119"/>
      <c r="M9" s="87"/>
      <c r="N9" s="98"/>
      <c r="O9" s="90"/>
      <c r="P9" s="87"/>
      <c r="Q9" s="118"/>
      <c r="R9" s="90"/>
    </row>
    <row r="10" spans="1:22" ht="15.75" customHeight="1" x14ac:dyDescent="0.3">
      <c r="A10" s="26" t="str">
        <f>'ITMA Form Data'!A10</f>
        <v>APPAREL - SPRING '17 (Jan 1, 2017)</v>
      </c>
      <c r="B10" s="26"/>
      <c r="C10" s="26"/>
      <c r="D10" s="19" t="str">
        <f>IF('UK Prices'!D10=0,"",'UK Prices'!D10)</f>
        <v>Outer Layer</v>
      </c>
      <c r="F10" s="382"/>
      <c r="G10" s="87"/>
      <c r="H10" s="87"/>
      <c r="I10" s="88"/>
      <c r="J10" s="87"/>
      <c r="K10" s="115"/>
      <c r="L10" s="61"/>
      <c r="M10" s="94"/>
      <c r="N10" s="68"/>
      <c r="O10" s="89"/>
      <c r="P10" s="94"/>
      <c r="Q10" s="85"/>
      <c r="R10" s="89"/>
    </row>
    <row r="11" spans="1:22" ht="15.75" customHeight="1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IF('UK Prices'!D11=0,"",'UK Prices'!D11)</f>
        <v>FJ Full Zip Wind Jacket</v>
      </c>
      <c r="F11" s="381">
        <v>650</v>
      </c>
      <c r="G11" s="87"/>
      <c r="H11" s="87"/>
      <c r="I11" s="88">
        <v>0.11</v>
      </c>
      <c r="J11" s="87"/>
      <c r="K11" s="120">
        <f>'Std Cst'!AZ11</f>
        <v>289.72449999999998</v>
      </c>
      <c r="L11" s="119"/>
      <c r="M11" s="87"/>
      <c r="N11" s="473">
        <f t="shared" ref="N11:N15" si="0">(F11-K11)/F11</f>
        <v>0.55427000000000004</v>
      </c>
      <c r="O11" s="90"/>
      <c r="P11" s="87"/>
      <c r="Q11" s="444">
        <f t="shared" ref="Q11:Q15" si="1">((F11*(1-I11))-K11)/(F11*(1-I11))</f>
        <v>0.49917977528089891</v>
      </c>
      <c r="R11" s="90"/>
      <c r="V11" s="566">
        <f>'US Trade'!H11*1.1*Data!$C$29</f>
        <v>602.32095000000004</v>
      </c>
    </row>
    <row r="12" spans="1:22" ht="15.75" hidden="1" customHeight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IF('UK Prices'!D12=0,"",'UK Prices'!D12)</f>
        <v>FJ Windshirt</v>
      </c>
      <c r="F12" s="381">
        <v>650</v>
      </c>
      <c r="G12" s="87"/>
      <c r="H12" s="87"/>
      <c r="I12" s="88">
        <v>0.11</v>
      </c>
      <c r="J12" s="87"/>
      <c r="K12" s="120">
        <f>'Std Cst'!AZ12</f>
        <v>391.55075000000005</v>
      </c>
      <c r="L12" s="119"/>
      <c r="M12" s="87"/>
      <c r="N12" s="473">
        <f t="shared" si="0"/>
        <v>0.39761423076923069</v>
      </c>
      <c r="O12" s="90"/>
      <c r="P12" s="87"/>
      <c r="Q12" s="444">
        <f t="shared" si="1"/>
        <v>0.32316205704407941</v>
      </c>
      <c r="R12" s="90"/>
      <c r="V12" s="566">
        <f>'US Trade'!H12*1.1*Data!$C$29</f>
        <v>0</v>
      </c>
    </row>
    <row r="13" spans="1:22" ht="15.75" customHeight="1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IF('UK Prices'!D13=0,"",'UK Prices'!D13)</f>
        <v>FJ 1/2 zip Windshirt - S/S Solid Colour</v>
      </c>
      <c r="F13" s="381">
        <v>575</v>
      </c>
      <c r="G13" s="87"/>
      <c r="H13" s="87"/>
      <c r="I13" s="88">
        <v>0.11</v>
      </c>
      <c r="J13" s="87"/>
      <c r="K13" s="120">
        <f>'Std Cst'!AZ13</f>
        <v>279.34974999999997</v>
      </c>
      <c r="L13" s="119"/>
      <c r="M13" s="87"/>
      <c r="N13" s="473">
        <f t="shared" si="0"/>
        <v>0.51417434782608695</v>
      </c>
      <c r="O13" s="90"/>
      <c r="P13" s="87"/>
      <c r="Q13" s="444">
        <f t="shared" si="1"/>
        <v>0.45412848070346856</v>
      </c>
      <c r="R13" s="90"/>
      <c r="V13" s="566">
        <f>'US Trade'!H13*1.1*Data!$C$29</f>
        <v>499.06593000000004</v>
      </c>
    </row>
    <row r="14" spans="1:22" ht="15.75" customHeight="1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IF('UK Prices'!D14=0,"",'UK Prices'!D14)</f>
        <v>FJ 1/2 zip Windshirt - S/S Heather</v>
      </c>
      <c r="F14" s="381">
        <v>575</v>
      </c>
      <c r="G14" s="87"/>
      <c r="H14" s="87"/>
      <c r="I14" s="88">
        <v>0.11</v>
      </c>
      <c r="J14" s="87"/>
      <c r="K14" s="120">
        <f>'Std Cst'!AZ14</f>
        <v>328.14950000000005</v>
      </c>
      <c r="L14" s="119"/>
      <c r="M14" s="87"/>
      <c r="N14" s="473">
        <f t="shared" si="0"/>
        <v>0.42930521739130428</v>
      </c>
      <c r="O14" s="90"/>
      <c r="P14" s="87"/>
      <c r="Q14" s="444">
        <f t="shared" si="1"/>
        <v>0.35876990718124074</v>
      </c>
      <c r="R14" s="90"/>
      <c r="V14" s="566">
        <f>'US Trade'!H14*1.1*Data!$C$29</f>
        <v>499.06593000000004</v>
      </c>
    </row>
    <row r="15" spans="1:22" ht="15.75" hidden="1" customHeight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IF('UK Prices'!D15=0,"",'UK Prices'!D15)</f>
        <v>FJ Windshirt - S/S</v>
      </c>
      <c r="F15" s="381">
        <v>575</v>
      </c>
      <c r="G15" s="87"/>
      <c r="H15" s="87"/>
      <c r="I15" s="88">
        <v>0.11</v>
      </c>
      <c r="J15" s="87"/>
      <c r="K15" s="120">
        <f>'Std Cst'!AZ15</f>
        <v>353.12575000000004</v>
      </c>
      <c r="L15" s="119"/>
      <c r="M15" s="87"/>
      <c r="N15" s="473">
        <f t="shared" si="0"/>
        <v>0.38586826086956516</v>
      </c>
      <c r="O15" s="90"/>
      <c r="P15" s="87"/>
      <c r="Q15" s="444">
        <f t="shared" si="1"/>
        <v>0.30996433805569118</v>
      </c>
      <c r="R15" s="90"/>
      <c r="V15" s="566">
        <f>'US Trade'!H15*1.1*Data!$C$29</f>
        <v>0</v>
      </c>
    </row>
    <row r="16" spans="1:22" ht="15.75" customHeight="1" x14ac:dyDescent="0.3">
      <c r="A16" s="206" t="str">
        <f>'ITMA Form Data'!A16</f>
        <v>MID LAYER - PULLOVERS</v>
      </c>
      <c r="B16" s="206"/>
      <c r="C16" s="500"/>
      <c r="D16" s="19" t="str">
        <f>IF('UK Prices'!D16=0,"",'UK Prices'!D16)</f>
        <v>Pullovers</v>
      </c>
      <c r="F16" s="381"/>
      <c r="G16" s="87"/>
      <c r="H16" s="87"/>
      <c r="I16" s="88"/>
      <c r="J16" s="87"/>
      <c r="K16" s="120"/>
      <c r="L16" s="119"/>
      <c r="M16" s="87"/>
      <c r="N16" s="473"/>
      <c r="O16" s="90"/>
      <c r="P16" s="87"/>
      <c r="Q16" s="444"/>
      <c r="R16" s="90"/>
      <c r="V16" s="103"/>
    </row>
    <row r="17" spans="1:22" ht="15.75" customHeight="1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IF('UK Prices'!D17=0,"",'UK Prices'!D17)</f>
        <v>FJ Lambswool Lined 1/2 Zip (Midweight)</v>
      </c>
      <c r="F17" s="381"/>
      <c r="G17" s="87"/>
      <c r="H17" s="87"/>
      <c r="I17" s="88"/>
      <c r="J17" s="87"/>
      <c r="K17" s="120">
        <f>'Std Cst'!AZ17</f>
        <v>645.54</v>
      </c>
      <c r="L17" s="119"/>
      <c r="M17" s="87"/>
      <c r="N17" s="473" t="e">
        <f t="shared" ref="N17:N31" si="2">(F17-K17)/F17</f>
        <v>#DIV/0!</v>
      </c>
      <c r="O17" s="90"/>
      <c r="P17" s="87"/>
      <c r="Q17" s="444" t="e">
        <f t="shared" ref="Q17:Q31" si="3">((F17*(1-I17))-K17)/(F17*(1-I17))</f>
        <v>#DIV/0!</v>
      </c>
      <c r="R17" s="90"/>
      <c r="V17" s="103"/>
    </row>
    <row r="18" spans="1:22" ht="15.75" hidden="1" customHeight="1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IF('UK Prices'!D18=0,"",'UK Prices'!D18)</f>
        <v>FJ Lambswool 1/2 Zip (Midweight)</v>
      </c>
      <c r="F18" s="381"/>
      <c r="G18" s="87"/>
      <c r="H18" s="87"/>
      <c r="I18" s="88"/>
      <c r="J18" s="87"/>
      <c r="K18" s="120">
        <f>'Std Cst'!AZ18</f>
        <v>509.13125000000008</v>
      </c>
      <c r="L18" s="119"/>
      <c r="M18" s="87"/>
      <c r="N18" s="473" t="e">
        <f t="shared" si="2"/>
        <v>#DIV/0!</v>
      </c>
      <c r="O18" s="90"/>
      <c r="P18" s="87"/>
      <c r="Q18" s="444" t="e">
        <f t="shared" si="3"/>
        <v>#DIV/0!</v>
      </c>
      <c r="R18" s="90"/>
      <c r="V18" s="103"/>
    </row>
    <row r="19" spans="1:22" ht="15.75" customHeight="1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IF('UK Prices'!D19=0,"",'UK Prices'!D19)</f>
        <v>FJ Lambswool V-Neck Pullover (Midweight)</v>
      </c>
      <c r="F19" s="381">
        <v>725</v>
      </c>
      <c r="G19" s="87"/>
      <c r="H19" s="87"/>
      <c r="I19" s="88">
        <v>0.11</v>
      </c>
      <c r="J19" s="87"/>
      <c r="K19" s="120">
        <f>'Std Cst'!AZ19</f>
        <v>485.11562500000008</v>
      </c>
      <c r="L19" s="119"/>
      <c r="M19" s="87"/>
      <c r="N19" s="473">
        <f t="shared" si="2"/>
        <v>0.33087499999999986</v>
      </c>
      <c r="O19" s="90"/>
      <c r="P19" s="87"/>
      <c r="Q19" s="444">
        <f t="shared" si="3"/>
        <v>0.24817415730337067</v>
      </c>
      <c r="R19" s="90"/>
      <c r="V19" s="566">
        <f>'US Trade'!H19*1.1*Data!$C$29</f>
        <v>860.45850000000007</v>
      </c>
    </row>
    <row r="20" spans="1:22" ht="15.75" hidden="1" customHeight="1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IF('UK Prices'!D20=0,"",'UK Prices'!D20)</f>
        <v>FJ Lambswool Slipover (Midweight)</v>
      </c>
      <c r="F20" s="381"/>
      <c r="G20" s="87"/>
      <c r="H20" s="87"/>
      <c r="I20" s="88"/>
      <c r="J20" s="87"/>
      <c r="K20" s="120">
        <f>'Std Cst'!AZ20</f>
        <v>407.30500000000001</v>
      </c>
      <c r="L20" s="119"/>
      <c r="M20" s="87"/>
      <c r="N20" s="473" t="e">
        <f t="shared" si="2"/>
        <v>#DIV/0!</v>
      </c>
      <c r="O20" s="90"/>
      <c r="P20" s="87"/>
      <c r="Q20" s="444" t="e">
        <f t="shared" si="3"/>
        <v>#DIV/0!</v>
      </c>
      <c r="R20" s="90"/>
      <c r="V20" s="103"/>
    </row>
    <row r="21" spans="1:22" ht="15.75" customHeight="1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IF('UK Prices'!D21=0,"",'UK Prices'!D21)</f>
        <v>FJ Wind Shell Mid Layer</v>
      </c>
      <c r="F21" s="381"/>
      <c r="G21" s="87"/>
      <c r="H21" s="87"/>
      <c r="I21" s="88">
        <v>0.11</v>
      </c>
      <c r="J21" s="87"/>
      <c r="K21" s="120">
        <f>'Std Cst'!AZ21</f>
        <v>468.40075000000007</v>
      </c>
      <c r="L21" s="119"/>
      <c r="M21" s="87"/>
      <c r="N21" s="473" t="e">
        <f>(F21-K21)/F21</f>
        <v>#DIV/0!</v>
      </c>
      <c r="O21" s="90"/>
      <c r="P21" s="87"/>
      <c r="Q21" s="444" t="e">
        <f>((F21*(1-I21))-K21)/(F21*(1-I21))</f>
        <v>#DIV/0!</v>
      </c>
      <c r="R21" s="90"/>
      <c r="V21" s="566">
        <f>'US Trade'!H21*1.1*Data!$C$29</f>
        <v>1161.6189750000001</v>
      </c>
    </row>
    <row r="22" spans="1:22" ht="15.75" hidden="1" customHeight="1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IF('UK Prices'!D22=0,"",'UK Prices'!D22)</f>
        <v>Spun Poly Buttoned Pullover</v>
      </c>
      <c r="F22" s="381"/>
      <c r="G22" s="87"/>
      <c r="H22" s="87"/>
      <c r="I22" s="88"/>
      <c r="J22" s="87"/>
      <c r="K22" s="120">
        <f>'Std Cst'!AZ22</f>
        <v>343.51950000000005</v>
      </c>
      <c r="L22" s="119"/>
      <c r="M22" s="87"/>
      <c r="N22" s="473" t="e">
        <f>(F22-K22)/F22</f>
        <v>#DIV/0!</v>
      </c>
      <c r="O22" s="90"/>
      <c r="P22" s="87"/>
      <c r="Q22" s="444" t="e">
        <f>((F22*(1-I22))-K22)/(F22*(1-I22))</f>
        <v>#DIV/0!</v>
      </c>
      <c r="R22" s="90"/>
      <c r="V22" s="103"/>
    </row>
    <row r="23" spans="1:22" ht="15.75" hidden="1" customHeight="1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IF('UK Prices'!D23=0,"",'UK Prices'!D23)</f>
        <v>Spun Poly V-neck Pullover</v>
      </c>
      <c r="F23" s="381"/>
      <c r="G23" s="87"/>
      <c r="H23" s="87"/>
      <c r="I23" s="88"/>
      <c r="J23" s="87"/>
      <c r="K23" s="120">
        <f>'Std Cst'!AZ23</f>
        <v>257.44749999999999</v>
      </c>
      <c r="L23" s="119"/>
      <c r="M23" s="87"/>
      <c r="N23" s="473" t="e">
        <f t="shared" ref="N23" si="4">(F23-K23)/F23</f>
        <v>#DIV/0!</v>
      </c>
      <c r="O23" s="90"/>
      <c r="P23" s="87"/>
      <c r="Q23" s="444" t="e">
        <f t="shared" ref="Q23" si="5">((F23*(1-I23))-K23)/(F23*(1-I23))</f>
        <v>#DIV/0!</v>
      </c>
      <c r="R23" s="90"/>
      <c r="V23" s="103"/>
    </row>
    <row r="24" spans="1:22" ht="15.75" customHeight="1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IF('UK Prices'!D24=0,"",'UK Prices'!D24)</f>
        <v>FJ Spun Poly Vest</v>
      </c>
      <c r="F24" s="381">
        <v>575</v>
      </c>
      <c r="G24" s="87"/>
      <c r="H24" s="87"/>
      <c r="I24" s="88">
        <v>0.11</v>
      </c>
      <c r="J24" s="87"/>
      <c r="K24" s="120">
        <f>'Std Cst'!AZ24</f>
        <v>292.02999999999997</v>
      </c>
      <c r="L24" s="119"/>
      <c r="M24" s="87"/>
      <c r="N24" s="473">
        <f>(F24-K24)/F24</f>
        <v>0.49212173913043483</v>
      </c>
      <c r="O24" s="570"/>
      <c r="P24" s="571"/>
      <c r="Q24" s="444">
        <f>((F24*(1-I24))-K24)/(F24*(1-I24))</f>
        <v>0.42935026868588183</v>
      </c>
      <c r="R24" s="90"/>
      <c r="S24" s="33"/>
      <c r="V24" s="566">
        <f>'US Trade'!H24*1.1*Data!$C$29</f>
        <v>671.15763000000015</v>
      </c>
    </row>
    <row r="25" spans="1:22" ht="15.75" hidden="1" customHeight="1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IF('UK Prices'!D25=0,"",'UK Prices'!D25)</f>
        <v>Double Layer Contrast Chill-Out</v>
      </c>
      <c r="F25" s="381"/>
      <c r="G25" s="87"/>
      <c r="H25" s="87"/>
      <c r="I25" s="88"/>
      <c r="J25" s="87"/>
      <c r="K25" s="120">
        <f>'Std Cst'!AZ25</f>
        <v>326.22825</v>
      </c>
      <c r="L25" s="119"/>
      <c r="M25" s="87"/>
      <c r="N25" s="473" t="e">
        <f>(F25-K25)/F25</f>
        <v>#DIV/0!</v>
      </c>
      <c r="O25" s="90"/>
      <c r="P25" s="87"/>
      <c r="Q25" s="444" t="e">
        <f>((F25*(1-I25))-K25)/(F25*(1-I25))</f>
        <v>#DIV/0!</v>
      </c>
      <c r="R25" s="90"/>
      <c r="V25" s="103"/>
    </row>
    <row r="26" spans="1:22" ht="15.75" customHeight="1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IF('UK Prices'!D26=0,"",'UK Prices'!D26)</f>
        <v>FJ Textured Chill-Out 1/4 zip</v>
      </c>
      <c r="F26" s="381">
        <v>675</v>
      </c>
      <c r="G26" s="87"/>
      <c r="H26" s="87"/>
      <c r="I26" s="88">
        <v>0.11</v>
      </c>
      <c r="J26" s="87"/>
      <c r="K26" s="120">
        <f>'Std Cst'!AZ26</f>
        <v>330.07075000000003</v>
      </c>
      <c r="L26" s="119"/>
      <c r="M26" s="87"/>
      <c r="N26" s="473">
        <f t="shared" si="2"/>
        <v>0.51100629629629624</v>
      </c>
      <c r="O26" s="90"/>
      <c r="P26" s="87"/>
      <c r="Q26" s="444">
        <f t="shared" si="3"/>
        <v>0.45056887224302949</v>
      </c>
      <c r="R26" s="90"/>
      <c r="V26" s="103"/>
    </row>
    <row r="27" spans="1:22" ht="15.75" hidden="1" customHeight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IF('UK Prices'!D27=0,"",'UK Prices'!D27)</f>
        <v>FJ Mixed Texture Sport Chill-Out 1/2 Zip</v>
      </c>
      <c r="F27" s="381"/>
      <c r="G27" s="87"/>
      <c r="H27" s="87"/>
      <c r="I27" s="88"/>
      <c r="J27" s="87"/>
      <c r="K27" s="120">
        <f>'Std Cst'!AZ27</f>
        <v>366.57450000000006</v>
      </c>
      <c r="L27" s="119"/>
      <c r="M27" s="87"/>
      <c r="N27" s="306" t="e">
        <f t="shared" si="2"/>
        <v>#DIV/0!</v>
      </c>
      <c r="O27" s="90"/>
      <c r="P27" s="87"/>
      <c r="Q27" s="576" t="e">
        <f t="shared" si="3"/>
        <v>#DIV/0!</v>
      </c>
      <c r="R27" s="90"/>
      <c r="V27" s="103"/>
    </row>
    <row r="28" spans="1:22" ht="15.75" hidden="1" customHeight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IF('UK Prices'!D28=0,"",'UK Prices'!D28)</f>
        <v>FJ Chill-Out w/Chest Piping</v>
      </c>
      <c r="F28" s="381">
        <v>675</v>
      </c>
      <c r="G28" s="87"/>
      <c r="H28" s="87"/>
      <c r="I28" s="88">
        <v>0.11</v>
      </c>
      <c r="J28" s="87"/>
      <c r="K28" s="120">
        <f>'Std Cst'!AZ28</f>
        <v>349.66750000000008</v>
      </c>
      <c r="L28" s="119"/>
      <c r="M28" s="87"/>
      <c r="N28" s="473">
        <f t="shared" si="2"/>
        <v>0.48197407407407394</v>
      </c>
      <c r="O28" s="90"/>
      <c r="P28" s="87"/>
      <c r="Q28" s="444">
        <f t="shared" si="3"/>
        <v>0.41794839783603815</v>
      </c>
      <c r="R28" s="90"/>
      <c r="V28" s="103"/>
    </row>
    <row r="29" spans="1:22" ht="15.75" hidden="1" customHeight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IF('UK Prices'!D29=0,"",'UK Prices'!D29)</f>
        <v>FJ Jersey Knit Track Jacket</v>
      </c>
      <c r="F29" s="381"/>
      <c r="G29" s="87"/>
      <c r="H29" s="87"/>
      <c r="I29" s="88"/>
      <c r="J29" s="87"/>
      <c r="K29" s="120">
        <f>'Std Cst'!AZ29</f>
        <v>359.27375000000001</v>
      </c>
      <c r="L29" s="119"/>
      <c r="M29" s="87"/>
      <c r="N29" s="473" t="e">
        <f t="shared" si="2"/>
        <v>#DIV/0!</v>
      </c>
      <c r="O29" s="90"/>
      <c r="P29" s="87"/>
      <c r="Q29" s="444" t="e">
        <f t="shared" si="3"/>
        <v>#DIV/0!</v>
      </c>
      <c r="R29" s="90"/>
      <c r="V29" s="103"/>
    </row>
    <row r="30" spans="1:22" ht="15.75" hidden="1" customHeight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IF('UK Prices'!D30=0,"",'UK Prices'!D30)</f>
        <v>FJ Drop Needle Pullover 1/2 zip</v>
      </c>
      <c r="F30" s="381"/>
      <c r="G30" s="87"/>
      <c r="H30" s="87"/>
      <c r="I30" s="88"/>
      <c r="J30" s="87"/>
      <c r="K30" s="120">
        <f>'Std Cst'!AZ30</f>
        <v>376.18075000000005</v>
      </c>
      <c r="L30" s="119"/>
      <c r="M30" s="87"/>
      <c r="N30" s="473" t="e">
        <f t="shared" si="2"/>
        <v>#DIV/0!</v>
      </c>
      <c r="O30" s="90"/>
      <c r="P30" s="87"/>
      <c r="Q30" s="444" t="e">
        <f t="shared" si="3"/>
        <v>#DIV/0!</v>
      </c>
      <c r="R30" s="90"/>
      <c r="V30" s="103"/>
    </row>
    <row r="31" spans="1:22" ht="15.75" customHeight="1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IF('UK Prices'!D31=0,"",'UK Prices'!D31)</f>
        <v>FJ Sport Chill Out</v>
      </c>
      <c r="F31" s="381">
        <v>650</v>
      </c>
      <c r="G31" s="87"/>
      <c r="H31" s="87"/>
      <c r="I31" s="88">
        <v>0.11</v>
      </c>
      <c r="J31" s="87"/>
      <c r="K31" s="120">
        <f>'Std Cst'!AZ31</f>
        <v>355.04699999999997</v>
      </c>
      <c r="L31" s="119"/>
      <c r="M31" s="87"/>
      <c r="N31" s="473">
        <f t="shared" si="2"/>
        <v>0.45377384615384619</v>
      </c>
      <c r="O31" s="90"/>
      <c r="P31" s="87"/>
      <c r="Q31" s="444">
        <f t="shared" si="3"/>
        <v>0.38626274848746767</v>
      </c>
      <c r="R31" s="90"/>
      <c r="V31" s="566">
        <f>'US Trade'!H31*1.1*Data!$C$29</f>
        <v>757.20348000000013</v>
      </c>
    </row>
    <row r="32" spans="1:22" ht="15.75" hidden="1" customHeight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IF('UK Prices'!D32=0,"",'UK Prices'!D32)</f>
        <v>FJ Sport Chill Out - American Golf</v>
      </c>
      <c r="F32" s="381"/>
      <c r="G32" s="87"/>
      <c r="H32" s="87"/>
      <c r="I32" s="88">
        <v>0.11</v>
      </c>
      <c r="J32" s="87"/>
      <c r="K32" s="120">
        <f>'Std Cst'!AZ32</f>
        <v>362.73200000000008</v>
      </c>
      <c r="L32" s="119"/>
      <c r="M32" s="87"/>
      <c r="N32" s="473"/>
      <c r="O32" s="90"/>
      <c r="P32" s="87"/>
      <c r="Q32" s="444"/>
      <c r="R32" s="90"/>
      <c r="V32" s="566"/>
    </row>
    <row r="33" spans="1:22" ht="15.75" customHeight="1" x14ac:dyDescent="0.3">
      <c r="A33" s="206" t="str">
        <f>'ITMA Form Data'!A33</f>
        <v>MID LAYER - SHIRTS</v>
      </c>
      <c r="B33" s="206"/>
      <c r="C33" s="500"/>
      <c r="D33" s="19" t="str">
        <f>IF('UK Prices'!D33=0,"",'UK Prices'!D33)</f>
        <v>Shirts</v>
      </c>
      <c r="F33" s="381"/>
      <c r="G33" s="87"/>
      <c r="H33" s="87"/>
      <c r="I33" s="88"/>
      <c r="J33" s="87"/>
      <c r="K33" s="120"/>
      <c r="L33" s="119"/>
      <c r="M33" s="87"/>
      <c r="N33" s="473"/>
      <c r="O33" s="90"/>
      <c r="P33" s="87"/>
      <c r="Q33" s="444"/>
      <c r="R33" s="90"/>
      <c r="V33" s="103"/>
    </row>
    <row r="34" spans="1:22" ht="15.75" hidden="1" customHeight="1" x14ac:dyDescent="0.3">
      <c r="A34" s="332" t="str">
        <f>'ITMA Form Data'!A34</f>
        <v>Price Band 4 - Avg (2017 = 4, 2016 = 5, 2015 = 6, 2014 = 5)</v>
      </c>
      <c r="B34" s="19"/>
      <c r="C34" s="501"/>
      <c r="D34" s="19"/>
      <c r="F34" s="381"/>
      <c r="G34" s="87"/>
      <c r="H34" s="87"/>
      <c r="I34" s="88"/>
      <c r="J34" s="87"/>
      <c r="K34" s="120"/>
      <c r="L34" s="119"/>
      <c r="M34" s="87"/>
      <c r="N34" s="473"/>
      <c r="O34" s="90"/>
      <c r="P34" s="87"/>
      <c r="Q34" s="444"/>
      <c r="R34" s="90"/>
      <c r="V34" s="103"/>
    </row>
    <row r="35" spans="1:22" ht="15.75" hidden="1" customHeight="1" x14ac:dyDescent="0.3">
      <c r="A35" s="332" t="str">
        <f>'ITMA Form Data'!A35</f>
        <v>Price Band 3 - Avg (2017 = 7, 2016 = 8, 2015 = 7, 2014 = 4)</v>
      </c>
      <c r="B35" s="19"/>
      <c r="C35" s="501"/>
      <c r="D35" s="19"/>
      <c r="F35" s="381"/>
      <c r="G35" s="87"/>
      <c r="H35" s="87"/>
      <c r="I35" s="88"/>
      <c r="J35" s="87"/>
      <c r="K35" s="120"/>
      <c r="L35" s="119"/>
      <c r="M35" s="87"/>
      <c r="N35" s="473"/>
      <c r="O35" s="90"/>
      <c r="P35" s="87"/>
      <c r="Q35" s="444"/>
      <c r="R35" s="90"/>
      <c r="V35" s="103"/>
    </row>
    <row r="36" spans="1:22" ht="15.75" hidden="1" customHeight="1" x14ac:dyDescent="0.3">
      <c r="A36" s="332" t="str">
        <f>'ITMA Form Data'!A36</f>
        <v>Price Band 2 - Avg (2017 = 6, 2016 = 7, 2015 = 6, 2014 = 5)</v>
      </c>
      <c r="B36" s="19"/>
      <c r="C36" s="501"/>
      <c r="D36" s="19"/>
      <c r="F36" s="381"/>
      <c r="G36" s="87"/>
      <c r="H36" s="87"/>
      <c r="I36" s="88"/>
      <c r="J36" s="87"/>
      <c r="K36" s="120"/>
      <c r="L36" s="119"/>
      <c r="M36" s="87"/>
      <c r="N36" s="473"/>
      <c r="O36" s="90"/>
      <c r="P36" s="87"/>
      <c r="Q36" s="444"/>
      <c r="R36" s="90"/>
      <c r="V36" s="103"/>
    </row>
    <row r="37" spans="1:22" ht="15.75" hidden="1" customHeight="1" x14ac:dyDescent="0.3">
      <c r="A37" s="332" t="str">
        <f>'ITMA Form Data'!A37</f>
        <v>Price Band 1 - Avg (2017 = 2, 2016 = 2, 2015 = 3, 2014 = 3)</v>
      </c>
      <c r="B37" s="19"/>
      <c r="C37" s="501"/>
      <c r="D37" s="19"/>
      <c r="F37" s="381"/>
      <c r="G37" s="87"/>
      <c r="H37" s="87"/>
      <c r="I37" s="88"/>
      <c r="J37" s="87"/>
      <c r="K37" s="120"/>
      <c r="L37" s="119"/>
      <c r="M37" s="87"/>
      <c r="N37" s="473"/>
      <c r="O37" s="90"/>
      <c r="P37" s="87"/>
      <c r="Q37" s="444"/>
      <c r="R37" s="90"/>
      <c r="V37" s="103"/>
    </row>
    <row r="38" spans="1:22" ht="15.75" hidden="1" customHeight="1" x14ac:dyDescent="0.3">
      <c r="A38" s="681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IF('UK Prices'!D38=0,"",'UK Prices'!D38)</f>
        <v>Raglan Chest Stripe Pique</v>
      </c>
      <c r="F38" s="381"/>
      <c r="G38" s="87"/>
      <c r="H38" s="87"/>
      <c r="I38" s="88"/>
      <c r="J38" s="87"/>
      <c r="K38" s="120">
        <f>'Std Cst'!AZ38</f>
        <v>307.40000000000009</v>
      </c>
      <c r="L38" s="119"/>
      <c r="M38" s="87"/>
      <c r="N38" s="473" t="e">
        <f>(F38-K38)/F38</f>
        <v>#DIV/0!</v>
      </c>
      <c r="O38" s="90"/>
      <c r="P38" s="87"/>
      <c r="Q38" s="444" t="e">
        <f>((F38*(1-I38))-K38)/(F38*(1-I38))</f>
        <v>#DIV/0!</v>
      </c>
      <c r="R38" s="90"/>
      <c r="V38" s="103"/>
    </row>
    <row r="39" spans="1:22" ht="15.75" hidden="1" customHeight="1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IF('UK Prices'!D39=0,"",'UK Prices'!D39)</f>
        <v>Stretch Pique w/Painted Stripes (A)</v>
      </c>
      <c r="F39" s="381"/>
      <c r="G39" s="87"/>
      <c r="H39" s="87"/>
      <c r="I39" s="88"/>
      <c r="J39" s="87"/>
      <c r="K39" s="120">
        <f>'Std Cst'!AZ39</f>
        <v>297.79374999999999</v>
      </c>
      <c r="L39" s="119"/>
      <c r="M39" s="87"/>
      <c r="N39" s="473" t="e">
        <f>(F39-K39)/F39</f>
        <v>#DIV/0!</v>
      </c>
      <c r="O39" s="90"/>
      <c r="P39" s="87"/>
      <c r="Q39" s="444" t="e">
        <f>((F39*(1-I39))-K39)/(F39*(1-I39))</f>
        <v>#DIV/0!</v>
      </c>
      <c r="R39" s="90"/>
      <c r="V39" s="103"/>
    </row>
    <row r="40" spans="1:22" ht="15.75" hidden="1" customHeight="1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IF('UK Prices'!D40=0,"",'UK Prices'!D40)</f>
        <v>Stretch Lisle Colour Block Space Dye (A)</v>
      </c>
      <c r="F40" s="381"/>
      <c r="G40" s="87"/>
      <c r="H40" s="87"/>
      <c r="I40" s="88"/>
      <c r="J40" s="87"/>
      <c r="K40" s="120">
        <f>'Std Cst'!AZ40</f>
        <v>295.48825000000005</v>
      </c>
      <c r="L40" s="119"/>
      <c r="M40" s="87"/>
      <c r="N40" s="473" t="e">
        <f t="shared" ref="N40:N54" si="6">(F40-K40)/F40</f>
        <v>#DIV/0!</v>
      </c>
      <c r="O40" s="90"/>
      <c r="P40" s="87"/>
      <c r="Q40" s="444" t="e">
        <f t="shared" ref="Q40:Q54" si="7">((F40*(1-I40))-K40)/(F40*(1-I40))</f>
        <v>#DIV/0!</v>
      </c>
      <c r="R40" s="90"/>
      <c r="V40" s="103"/>
    </row>
    <row r="41" spans="1:22" ht="15.75" hidden="1" customHeight="1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IF('UK Prices'!D41=0,"",'UK Prices'!D41)</f>
        <v>Heather Lisle Stripe (A)</v>
      </c>
      <c r="F41" s="381"/>
      <c r="G41" s="87"/>
      <c r="H41" s="87"/>
      <c r="I41" s="88"/>
      <c r="J41" s="87"/>
      <c r="K41" s="120">
        <f>'Std Cst'!AZ41</f>
        <v>287.80324999999993</v>
      </c>
      <c r="L41" s="119"/>
      <c r="M41" s="87"/>
      <c r="N41" s="473" t="e">
        <f t="shared" si="6"/>
        <v>#DIV/0!</v>
      </c>
      <c r="O41" s="90"/>
      <c r="P41" s="87"/>
      <c r="Q41" s="444" t="e">
        <f t="shared" si="7"/>
        <v>#DIV/0!</v>
      </c>
      <c r="R41" s="90"/>
      <c r="V41" s="103"/>
    </row>
    <row r="42" spans="1:22" ht="15.75" customHeight="1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IF('UK Prices'!D42=0,"",'UK Prices'!D42)</f>
        <v>Pique Chest Stripe w/ Self Collar (T)</v>
      </c>
      <c r="F42" s="381">
        <v>550</v>
      </c>
      <c r="G42" s="87"/>
      <c r="H42" s="87"/>
      <c r="I42" s="88">
        <v>0.11</v>
      </c>
      <c r="J42" s="87"/>
      <c r="K42" s="120">
        <f>'Std Cst'!AZ42</f>
        <v>299.71499999999997</v>
      </c>
      <c r="L42" s="119"/>
      <c r="M42" s="87"/>
      <c r="N42" s="473">
        <f>(F42-K42)/F42</f>
        <v>0.45506363636363639</v>
      </c>
      <c r="O42" s="90"/>
      <c r="P42" s="87"/>
      <c r="Q42" s="444">
        <f>((F42*(1-I42))-K42)/(F42*(1-I42))</f>
        <v>0.38771195097037797</v>
      </c>
      <c r="R42" s="90"/>
      <c r="V42" s="566">
        <f>'US Trade'!H42*1.1*Data!$C$29</f>
        <v>645.34387500000003</v>
      </c>
    </row>
    <row r="43" spans="1:22" ht="15.75" hidden="1" customHeight="1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IF('UK Prices'!D43=0,"",'UK Prices'!D43)</f>
        <v>Stretch Pique All Colours Chest Stripe (T)</v>
      </c>
      <c r="F43" s="381"/>
      <c r="G43" s="87"/>
      <c r="H43" s="87"/>
      <c r="I43" s="88"/>
      <c r="J43" s="87"/>
      <c r="K43" s="120">
        <f>'Std Cst'!AZ43</f>
        <v>285.88200000000001</v>
      </c>
      <c r="L43" s="119"/>
      <c r="M43" s="87"/>
      <c r="N43" s="473" t="e">
        <f>(F43-K43)/F43</f>
        <v>#DIV/0!</v>
      </c>
      <c r="O43" s="90"/>
      <c r="P43" s="87"/>
      <c r="Q43" s="444" t="e">
        <f>((F43*(1-I43))-K43)/(F43*(1-I43))</f>
        <v>#DIV/0!</v>
      </c>
      <c r="R43" s="90"/>
      <c r="V43" s="103"/>
    </row>
    <row r="44" spans="1:22" ht="15.75" hidden="1" customHeight="1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IF('UK Prices'!D44=0,"",'UK Prices'!D44)</f>
        <v>Stretch Pique Double Space Dye Chest Stripe (A)</v>
      </c>
      <c r="F44" s="381"/>
      <c r="G44" s="87"/>
      <c r="H44" s="87"/>
      <c r="I44" s="88"/>
      <c r="J44" s="87"/>
      <c r="K44" s="120">
        <f>'Std Cst'!AZ44</f>
        <v>285.88200000000001</v>
      </c>
      <c r="L44" s="119"/>
      <c r="M44" s="87"/>
      <c r="N44" s="473" t="e">
        <f t="shared" si="6"/>
        <v>#DIV/0!</v>
      </c>
      <c r="O44" s="90"/>
      <c r="P44" s="87"/>
      <c r="Q44" s="444" t="e">
        <f t="shared" si="7"/>
        <v>#DIV/0!</v>
      </c>
      <c r="R44" s="90"/>
      <c r="V44" s="103"/>
    </row>
    <row r="45" spans="1:22" ht="15.75" hidden="1" customHeight="1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IF('UK Prices'!D45=0,"",'UK Prices'!D45)</f>
        <v>Smooth Pique Chest Stripe (T)</v>
      </c>
      <c r="F45" s="381"/>
      <c r="G45" s="87"/>
      <c r="H45" s="87"/>
      <c r="I45" s="88"/>
      <c r="J45" s="87"/>
      <c r="K45" s="120">
        <f>'Std Cst'!AZ45</f>
        <v>283.96074999999996</v>
      </c>
      <c r="L45" s="119"/>
      <c r="M45" s="87"/>
      <c r="N45" s="473" t="e">
        <f t="shared" si="6"/>
        <v>#DIV/0!</v>
      </c>
      <c r="O45" s="90"/>
      <c r="P45" s="87"/>
      <c r="Q45" s="444" t="e">
        <f t="shared" si="7"/>
        <v>#DIV/0!</v>
      </c>
      <c r="R45" s="90"/>
      <c r="V45" s="103"/>
    </row>
    <row r="46" spans="1:22" ht="15.75" hidden="1" customHeight="1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IF('UK Prices'!D46=0,"",'UK Prices'!D46)</f>
        <v>Birdseye Pique w/Circle Print Trim (A)</v>
      </c>
      <c r="F46" s="381"/>
      <c r="G46" s="87"/>
      <c r="H46" s="87"/>
      <c r="I46" s="88"/>
      <c r="J46" s="87"/>
      <c r="K46" s="120">
        <f>'Std Cst'!AZ46</f>
        <v>272.81750000000005</v>
      </c>
      <c r="L46" s="119"/>
      <c r="M46" s="87"/>
      <c r="N46" s="473" t="e">
        <f t="shared" si="6"/>
        <v>#DIV/0!</v>
      </c>
      <c r="O46" s="90"/>
      <c r="P46" s="87"/>
      <c r="Q46" s="444" t="e">
        <f t="shared" si="7"/>
        <v>#DIV/0!</v>
      </c>
      <c r="R46" s="90"/>
      <c r="V46" s="103"/>
    </row>
    <row r="47" spans="1:22" ht="15.75" hidden="1" customHeight="1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IF('UK Prices'!D47=0,"",'UK Prices'!D47)</f>
        <v>Smooth Pique w/Half Band Cuff (A)</v>
      </c>
      <c r="F47" s="381"/>
      <c r="G47" s="87"/>
      <c r="H47" s="87"/>
      <c r="I47" s="88"/>
      <c r="J47" s="87"/>
      <c r="K47" s="120">
        <f>'Std Cst'!AZ47</f>
        <v>263.21125000000001</v>
      </c>
      <c r="L47" s="119"/>
      <c r="M47" s="87"/>
      <c r="N47" s="473" t="e">
        <f t="shared" si="6"/>
        <v>#DIV/0!</v>
      </c>
      <c r="O47" s="90"/>
      <c r="P47" s="87"/>
      <c r="Q47" s="444" t="e">
        <f t="shared" si="7"/>
        <v>#DIV/0!</v>
      </c>
      <c r="R47" s="90"/>
      <c r="V47" s="103"/>
    </row>
    <row r="48" spans="1:22" ht="15.75" hidden="1" customHeight="1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IF('UK Prices'!D48=0,"",'UK Prices'!D48)</f>
        <v>Stretch Pique Colour Block &amp; Contrast Trim (A)</v>
      </c>
      <c r="F48" s="381"/>
      <c r="G48" s="87"/>
      <c r="H48" s="87"/>
      <c r="I48" s="88"/>
      <c r="J48" s="87"/>
      <c r="K48" s="120">
        <f>'Std Cst'!AZ48</f>
        <v>255.52624999999995</v>
      </c>
      <c r="L48" s="119"/>
      <c r="M48" s="87"/>
      <c r="N48" s="473" t="e">
        <f t="shared" si="6"/>
        <v>#DIV/0!</v>
      </c>
      <c r="O48" s="90"/>
      <c r="P48" s="87"/>
      <c r="Q48" s="444" t="e">
        <f t="shared" si="7"/>
        <v>#DIV/0!</v>
      </c>
      <c r="R48" s="90"/>
      <c r="V48" s="103"/>
    </row>
    <row r="49" spans="1:22" ht="15.75" hidden="1" customHeight="1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IF('UK Prices'!D49=0,"",'UK Prices'!D49)</f>
        <v>Stretch Lisle Tie Print (A)</v>
      </c>
      <c r="F49" s="381"/>
      <c r="G49" s="87"/>
      <c r="H49" s="87"/>
      <c r="I49" s="88"/>
      <c r="J49" s="87"/>
      <c r="K49" s="120">
        <f>'Std Cst'!AZ49</f>
        <v>255.142</v>
      </c>
      <c r="L49" s="119"/>
      <c r="M49" s="87"/>
      <c r="N49" s="473" t="e">
        <f t="shared" si="6"/>
        <v>#DIV/0!</v>
      </c>
      <c r="O49" s="90"/>
      <c r="P49" s="87"/>
      <c r="Q49" s="444" t="e">
        <f t="shared" si="7"/>
        <v>#DIV/0!</v>
      </c>
      <c r="R49" s="90"/>
      <c r="V49" s="103"/>
    </row>
    <row r="50" spans="1:22" ht="15.75" hidden="1" customHeight="1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IF('UK Prices'!D50=0,"",'UK Prices'!D50)</f>
        <v>Stretch Lisle Open Stripe (T)</v>
      </c>
      <c r="F50" s="381"/>
      <c r="G50" s="87"/>
      <c r="H50" s="87"/>
      <c r="I50" s="88"/>
      <c r="J50" s="87"/>
      <c r="K50" s="120">
        <f>'Std Cst'!AZ50</f>
        <v>278.197</v>
      </c>
      <c r="L50" s="119"/>
      <c r="M50" s="87"/>
      <c r="N50" s="473" t="e">
        <f>(F50-K50)/F50</f>
        <v>#DIV/0!</v>
      </c>
      <c r="O50" s="90"/>
      <c r="P50" s="87"/>
      <c r="Q50" s="444" t="e">
        <f>((F50*(1-I50))-K50)/(F50*(1-I50))</f>
        <v>#DIV/0!</v>
      </c>
      <c r="R50" s="90"/>
      <c r="V50" s="103"/>
    </row>
    <row r="51" spans="1:22" ht="15.75" hidden="1" customHeight="1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IF('UK Prices'!D51=0,"",'UK Prices'!D51)</f>
        <v>Stretch Pique w/FJ Chest Logo (A)</v>
      </c>
      <c r="F51" s="381"/>
      <c r="G51" s="87"/>
      <c r="H51" s="87"/>
      <c r="I51" s="88"/>
      <c r="J51" s="87"/>
      <c r="K51" s="120">
        <f>'Std Cst'!AZ51</f>
        <v>243.99874999999994</v>
      </c>
      <c r="L51" s="119"/>
      <c r="M51" s="87"/>
      <c r="N51" s="473" t="e">
        <f>(F51-K51)/F51</f>
        <v>#DIV/0!</v>
      </c>
      <c r="O51" s="90"/>
      <c r="P51" s="87"/>
      <c r="Q51" s="444" t="e">
        <f>((F51*(1-I51))-K51)/(F51*(1-I51))</f>
        <v>#DIV/0!</v>
      </c>
      <c r="R51" s="90"/>
      <c r="V51" s="103"/>
    </row>
    <row r="52" spans="1:22" ht="15.75" hidden="1" customHeight="1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IF('UK Prices'!D52=0,"",'UK Prices'!D52)</f>
        <v>Smooth Pique w/Collar &amp; Sleeve Stripes (A)</v>
      </c>
      <c r="F52" s="381"/>
      <c r="G52" s="87"/>
      <c r="H52" s="87"/>
      <c r="I52" s="88"/>
      <c r="J52" s="87"/>
      <c r="K52" s="120">
        <f>'Std Cst'!AZ52</f>
        <v>247.45699999999997</v>
      </c>
      <c r="L52" s="119"/>
      <c r="M52" s="87"/>
      <c r="N52" s="473" t="e">
        <f t="shared" si="6"/>
        <v>#DIV/0!</v>
      </c>
      <c r="O52" s="90"/>
      <c r="P52" s="87"/>
      <c r="Q52" s="444" t="e">
        <f t="shared" si="7"/>
        <v>#DIV/0!</v>
      </c>
      <c r="R52" s="90"/>
      <c r="V52" s="103"/>
    </row>
    <row r="53" spans="1:22" ht="15.75" hidden="1" customHeight="1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IF('UK Prices'!D53=0,"",'UK Prices'!D53)</f>
        <v>Stretch Pique w/Lisle Tie Print Trim (A)</v>
      </c>
      <c r="F53" s="381"/>
      <c r="G53" s="87"/>
      <c r="H53" s="87"/>
      <c r="I53" s="88"/>
      <c r="J53" s="87"/>
      <c r="K53" s="120">
        <f>'Std Cst'!AZ53</f>
        <v>243.99874999999994</v>
      </c>
      <c r="L53" s="119"/>
      <c r="M53" s="87"/>
      <c r="N53" s="473" t="e">
        <f t="shared" si="6"/>
        <v>#DIV/0!</v>
      </c>
      <c r="O53" s="90"/>
      <c r="P53" s="87"/>
      <c r="Q53" s="444" t="e">
        <f t="shared" si="7"/>
        <v>#DIV/0!</v>
      </c>
      <c r="R53" s="90"/>
      <c r="V53" s="103"/>
    </row>
    <row r="54" spans="1:22" ht="15.75" customHeight="1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IF('UK Prices'!D54=0,"",'UK Prices'!D54)</f>
        <v>Stretch Jacquard Geometric (T)</v>
      </c>
      <c r="F54" s="381"/>
      <c r="G54" s="87"/>
      <c r="H54" s="87"/>
      <c r="I54" s="88"/>
      <c r="J54" s="87"/>
      <c r="K54" s="120">
        <f>'Std Cst'!AZ54</f>
        <v>234.00825000000003</v>
      </c>
      <c r="L54" s="119"/>
      <c r="M54" s="87"/>
      <c r="N54" s="473" t="e">
        <f t="shared" si="6"/>
        <v>#DIV/0!</v>
      </c>
      <c r="O54" s="90"/>
      <c r="P54" s="87"/>
      <c r="Q54" s="444" t="e">
        <f t="shared" si="7"/>
        <v>#DIV/0!</v>
      </c>
      <c r="R54" s="90"/>
      <c r="V54" s="103"/>
    </row>
    <row r="55" spans="1:22" ht="15.75" hidden="1" customHeight="1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IF('UK Prices'!D55=0,"",'UK Prices'!D55)</f>
        <v>Stretch Pique (T)</v>
      </c>
      <c r="F55" s="381"/>
      <c r="G55" s="87"/>
      <c r="H55" s="87"/>
      <c r="I55" s="88"/>
      <c r="J55" s="87"/>
      <c r="K55" s="120">
        <f>'Std Cst'!AZ55</f>
        <v>216.71699999999998</v>
      </c>
      <c r="L55" s="119"/>
      <c r="M55" s="87"/>
      <c r="N55" s="473" t="e">
        <f>(F55-K55)/F55</f>
        <v>#DIV/0!</v>
      </c>
      <c r="O55" s="90"/>
      <c r="P55" s="87"/>
      <c r="Q55" s="444" t="e">
        <f>((F55*(1-I55))-K55)/(F55*(1-I55))</f>
        <v>#DIV/0!</v>
      </c>
      <c r="R55" s="90"/>
      <c r="V55" s="103"/>
    </row>
    <row r="56" spans="1:22" ht="15.75" customHeight="1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IF('UK Prices'!D56=0,"",'UK Prices'!D56)</f>
        <v>Stretch Pique (A)</v>
      </c>
      <c r="F56" s="381">
        <v>450</v>
      </c>
      <c r="G56" s="87"/>
      <c r="H56" s="87"/>
      <c r="I56" s="88">
        <v>0.11</v>
      </c>
      <c r="J56" s="87"/>
      <c r="K56" s="120">
        <f>'Std Cst'!AZ56</f>
        <v>224.40199999999999</v>
      </c>
      <c r="L56" s="119"/>
      <c r="M56" s="87"/>
      <c r="N56" s="473">
        <f>(F56-K56)/F56</f>
        <v>0.50132888888888893</v>
      </c>
      <c r="O56" s="90"/>
      <c r="P56" s="87"/>
      <c r="Q56" s="444">
        <f>((F56*(1-I56))-K56)/(F56*(1-I56))</f>
        <v>0.43969538077403247</v>
      </c>
      <c r="R56" s="90"/>
      <c r="V56" s="566">
        <f>'US Trade'!H56*1.1*Data!$C$29</f>
        <v>516.27510000000007</v>
      </c>
    </row>
    <row r="57" spans="1:22" ht="15.75" hidden="1" customHeight="1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IF('UK Prices'!D57=0,"",'UK Prices'!D57)</f>
        <v>Stretch Pique Double Space Dye Chest Stripe (A) - Prosports</v>
      </c>
      <c r="F57" s="381"/>
      <c r="G57" s="87"/>
      <c r="H57" s="87"/>
      <c r="I57" s="88"/>
      <c r="J57" s="87"/>
      <c r="K57" s="120">
        <f>'Std Cst'!AZ57</f>
        <v>285.88200000000001</v>
      </c>
      <c r="L57" s="119"/>
      <c r="M57" s="87"/>
      <c r="N57" s="473" t="e">
        <f t="shared" ref="N57" si="8">(F57-K57)/F57</f>
        <v>#DIV/0!</v>
      </c>
      <c r="O57" s="90"/>
      <c r="P57" s="87"/>
      <c r="Q57" s="444" t="e">
        <f t="shared" ref="Q57" si="9">((F57*(1-I57))-K57)/(F57*(1-I57))</f>
        <v>#DIV/0!</v>
      </c>
      <c r="R57" s="90"/>
      <c r="V57" s="103"/>
    </row>
    <row r="58" spans="1:22" ht="15.75" customHeight="1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IF('UK Prices'!D58=0,"",'UK Prices'!D58)</f>
        <v>Stretch Pique (T) - American Golf</v>
      </c>
      <c r="F58" s="381"/>
      <c r="G58" s="87"/>
      <c r="H58" s="87"/>
      <c r="I58" s="88"/>
      <c r="J58" s="87"/>
      <c r="K58" s="120">
        <f>'Std Cst'!AZ58</f>
        <v>224.40199999999999</v>
      </c>
      <c r="L58" s="119"/>
      <c r="M58" s="87"/>
      <c r="N58" s="473" t="e">
        <f t="shared" ref="N58" si="10">(F58-K58)/F58</f>
        <v>#DIV/0!</v>
      </c>
      <c r="O58" s="90"/>
      <c r="P58" s="87"/>
      <c r="Q58" s="444" t="e">
        <f t="shared" ref="Q58" si="11">((F58*(1-I58))-K58)/(F58*(1-I58))</f>
        <v>#DIV/0!</v>
      </c>
      <c r="R58" s="90"/>
      <c r="V58" s="103"/>
    </row>
    <row r="59" spans="1:22" ht="15.75" customHeight="1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IF('UK Prices'!D59=0,"",'UK Prices'!D59)</f>
        <v>Stretch Pique (A) - American Golf</v>
      </c>
      <c r="F59" s="381"/>
      <c r="G59" s="87"/>
      <c r="H59" s="87"/>
      <c r="I59" s="88">
        <v>0.11</v>
      </c>
      <c r="J59" s="87"/>
      <c r="K59" s="120">
        <f>'Std Cst'!AZ59</f>
        <v>232.08699999999999</v>
      </c>
      <c r="L59" s="119"/>
      <c r="M59" s="87"/>
      <c r="N59" s="473"/>
      <c r="O59" s="90"/>
      <c r="P59" s="87"/>
      <c r="Q59" s="444"/>
      <c r="R59" s="90"/>
      <c r="V59" s="566"/>
    </row>
    <row r="60" spans="1:22" ht="15.75" hidden="1" customHeight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IF('UK Prices'!D60=0,"",'UK Prices'!D60)</f>
        <v>Lisle Tonal Print w/ Self Collar (T)</v>
      </c>
      <c r="F60" s="381"/>
      <c r="G60" s="87"/>
      <c r="H60" s="87"/>
      <c r="I60" s="88"/>
      <c r="J60" s="87"/>
      <c r="K60" s="120">
        <f>'Std Cst'!AZ60</f>
        <v>264.74824999999998</v>
      </c>
      <c r="L60" s="119"/>
      <c r="M60" s="87"/>
      <c r="N60" s="473" t="e">
        <f t="shared" ref="N60:N79" si="12">(F60-K60)/F60</f>
        <v>#DIV/0!</v>
      </c>
      <c r="O60" s="90"/>
      <c r="P60" s="87"/>
      <c r="Q60" s="444" t="e">
        <f t="shared" ref="Q60:Q79" si="13">((F60*(1-I60))-K60)/(F60*(1-I60))</f>
        <v>#DIV/0!</v>
      </c>
      <c r="R60" s="90"/>
      <c r="V60" s="103"/>
    </row>
    <row r="61" spans="1:22" ht="15.75" hidden="1" customHeight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IF('UK Prices'!D61=0,"",'UK Prices'!D61)</f>
        <v>Lisle Stripe w/ Self Collar (A)</v>
      </c>
      <c r="F61" s="381"/>
      <c r="G61" s="87"/>
      <c r="H61" s="87"/>
      <c r="I61" s="88"/>
      <c r="J61" s="87"/>
      <c r="K61" s="120">
        <f>'Std Cst'!AZ61</f>
        <v>272.43324999999999</v>
      </c>
      <c r="L61" s="119"/>
      <c r="M61" s="87"/>
      <c r="N61" s="473" t="e">
        <f t="shared" si="12"/>
        <v>#DIV/0!</v>
      </c>
      <c r="O61" s="90"/>
      <c r="P61" s="87"/>
      <c r="Q61" s="444" t="e">
        <f t="shared" si="13"/>
        <v>#DIV/0!</v>
      </c>
      <c r="R61" s="90"/>
      <c r="V61" s="103"/>
    </row>
    <row r="62" spans="1:22" ht="15.75" hidden="1" customHeight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IF('UK Prices'!D62=0,"",'UK Prices'!D62)</f>
        <v>Jacquard Check w/ Button Down Collar (A)</v>
      </c>
      <c r="F62" s="381"/>
      <c r="G62" s="87"/>
      <c r="H62" s="87"/>
      <c r="I62" s="88"/>
      <c r="J62" s="87"/>
      <c r="K62" s="120">
        <f>'Std Cst'!AZ62</f>
        <v>239.77199999999996</v>
      </c>
      <c r="L62" s="119"/>
      <c r="M62" s="87"/>
      <c r="N62" s="473" t="e">
        <f t="shared" si="12"/>
        <v>#DIV/0!</v>
      </c>
      <c r="O62" s="90"/>
      <c r="P62" s="87"/>
      <c r="Q62" s="444" t="e">
        <f t="shared" si="13"/>
        <v>#DIV/0!</v>
      </c>
      <c r="R62" s="90"/>
      <c r="V62" s="103"/>
    </row>
    <row r="63" spans="1:22" ht="15.75" hidden="1" customHeight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IF('UK Prices'!D63=0,"",'UK Prices'!D63)</f>
        <v>Raglan Chest Stripe w/ Self Collar (A)</v>
      </c>
      <c r="F63" s="381">
        <v>550</v>
      </c>
      <c r="G63" s="87"/>
      <c r="H63" s="87"/>
      <c r="I63" s="88">
        <v>0.11</v>
      </c>
      <c r="J63" s="87"/>
      <c r="K63" s="120">
        <f>'Std Cst'!AZ63</f>
        <v>307.40000000000009</v>
      </c>
      <c r="L63" s="119"/>
      <c r="M63" s="87"/>
      <c r="N63" s="473">
        <f t="shared" si="12"/>
        <v>0.44109090909090892</v>
      </c>
      <c r="O63" s="90"/>
      <c r="P63" s="87"/>
      <c r="Q63" s="444">
        <f t="shared" si="13"/>
        <v>0.37201225740551563</v>
      </c>
      <c r="R63" s="90"/>
      <c r="V63" s="566">
        <f>'US Trade'!H63*1.1*Data!$C$29</f>
        <v>645.34387500000003</v>
      </c>
    </row>
    <row r="64" spans="1:22" ht="15.75" hidden="1" customHeight="1" x14ac:dyDescent="0.3">
      <c r="A64" s="332">
        <f>'ITMA Form Data'!A65</f>
        <v>0</v>
      </c>
      <c r="B64" s="329">
        <f>'ITMA Form Data'!B65</f>
        <v>0</v>
      </c>
      <c r="C64" s="428" t="str">
        <f>'ITMA Form Data'!C65</f>
        <v>91643/4/5/6</v>
      </c>
      <c r="D64" s="289" t="str">
        <f>IF('UK Prices'!D64=0,"",'UK Prices'!D64)</f>
        <v>Smooth Pique Double Chest Stripe (T)</v>
      </c>
      <c r="F64" s="381">
        <v>550</v>
      </c>
      <c r="G64" s="87"/>
      <c r="H64" s="87"/>
      <c r="I64" s="88">
        <v>0.11</v>
      </c>
      <c r="J64" s="87"/>
      <c r="K64" s="120">
        <f>'Std Cst'!AZ65</f>
        <v>297.79375000000005</v>
      </c>
      <c r="L64" s="119"/>
      <c r="M64" s="87"/>
      <c r="N64" s="473">
        <f t="shared" si="12"/>
        <v>0.45855681818181809</v>
      </c>
      <c r="O64" s="90"/>
      <c r="P64" s="87"/>
      <c r="Q64" s="444">
        <f t="shared" si="13"/>
        <v>0.39163687436159339</v>
      </c>
      <c r="R64" s="90"/>
      <c r="V64" s="566">
        <f>'US Trade'!H64*1.1*Data!$C$29</f>
        <v>645.34387500000003</v>
      </c>
    </row>
    <row r="65" spans="1:22" ht="15.75" hidden="1" customHeight="1" x14ac:dyDescent="0.3">
      <c r="A65" s="332">
        <f>'ITMA Form Data'!A64</f>
        <v>0</v>
      </c>
      <c r="B65" s="329">
        <f>'ITMA Form Data'!B64</f>
        <v>0</v>
      </c>
      <c r="C65" s="428" t="str">
        <f>'ITMA Form Data'!C64</f>
        <v>91628/9/30</v>
      </c>
      <c r="D65" s="289" t="str">
        <f>IF('UK Prices'!D65=0,"",'UK Prices'!D65)</f>
        <v>Pique Chest/Back Stripes (A)</v>
      </c>
      <c r="F65" s="381">
        <v>525</v>
      </c>
      <c r="G65" s="87"/>
      <c r="H65" s="87"/>
      <c r="I65" s="88">
        <v>0.11</v>
      </c>
      <c r="J65" s="87"/>
      <c r="K65" s="120">
        <f>'Std Cst'!AZ64</f>
        <v>305.09449999999993</v>
      </c>
      <c r="L65" s="119"/>
      <c r="M65" s="87"/>
      <c r="N65" s="473">
        <f t="shared" si="12"/>
        <v>0.41886761904761921</v>
      </c>
      <c r="O65" s="90"/>
      <c r="P65" s="87"/>
      <c r="Q65" s="444">
        <f t="shared" si="13"/>
        <v>0.34704226859283055</v>
      </c>
      <c r="R65" s="90"/>
      <c r="V65" s="566">
        <f>'US Trade'!H65*1.1*Data!$C$29</f>
        <v>619.53012000000001</v>
      </c>
    </row>
    <row r="66" spans="1:22" ht="15.75" hidden="1" customHeight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IF('UK Prices'!D66=0,"",'UK Prices'!D66)</f>
        <v>Lisle Engineered Stripe w/Striped Self Collar (A)</v>
      </c>
      <c r="F66" s="381">
        <v>525</v>
      </c>
      <c r="G66" s="87"/>
      <c r="H66" s="87"/>
      <c r="I66" s="88">
        <v>0.11</v>
      </c>
      <c r="J66" s="87"/>
      <c r="K66" s="120">
        <f>'Std Cst'!AZ66</f>
        <v>297.40949999999998</v>
      </c>
      <c r="L66" s="119"/>
      <c r="M66" s="87"/>
      <c r="N66" s="473">
        <f t="shared" si="12"/>
        <v>0.43350571428571433</v>
      </c>
      <c r="O66" s="90"/>
      <c r="P66" s="87"/>
      <c r="Q66" s="444">
        <f t="shared" si="13"/>
        <v>0.36348956661316217</v>
      </c>
      <c r="R66" s="90"/>
      <c r="V66" s="566">
        <f>'US Trade'!H66*1.1*Data!$C$29</f>
        <v>619.53012000000001</v>
      </c>
    </row>
    <row r="67" spans="1:22" ht="15.75" hidden="1" customHeight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IF('UK Prices'!D67=0,"",'UK Prices'!D67)</f>
        <v>Birdseye Colorblock Pique w/ Self Collar (A)</v>
      </c>
      <c r="F67" s="381">
        <v>550</v>
      </c>
      <c r="G67" s="87"/>
      <c r="H67" s="87"/>
      <c r="I67" s="88">
        <v>0.11</v>
      </c>
      <c r="J67" s="87"/>
      <c r="K67" s="120">
        <f>'Std Cst'!AZ67</f>
        <v>295.48824999999999</v>
      </c>
      <c r="L67" s="119"/>
      <c r="M67" s="87"/>
      <c r="N67" s="473">
        <f t="shared" si="12"/>
        <v>0.46274863636363639</v>
      </c>
      <c r="O67" s="90"/>
      <c r="P67" s="87"/>
      <c r="Q67" s="444">
        <f t="shared" si="13"/>
        <v>0.39634678243105209</v>
      </c>
      <c r="R67" s="90"/>
      <c r="V67" s="566">
        <f>'US Trade'!H67*1.1*Data!$C$29</f>
        <v>645.34387500000003</v>
      </c>
    </row>
    <row r="68" spans="1:22" ht="15.75" hidden="1" customHeight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IF('UK Prices'!D68=0,"",'UK Prices'!D68)</f>
        <v>Pique Colour Block w/ Collar, Armhole &amp; Pocket Trim (A)</v>
      </c>
      <c r="F68" s="381">
        <v>525</v>
      </c>
      <c r="G68" s="87"/>
      <c r="H68" s="87"/>
      <c r="I68" s="88">
        <v>0.11</v>
      </c>
      <c r="J68" s="87"/>
      <c r="K68" s="120">
        <f>'Std Cst'!AZ68</f>
        <v>294.33549999999997</v>
      </c>
      <c r="L68" s="119"/>
      <c r="M68" s="87"/>
      <c r="N68" s="473">
        <f t="shared" si="12"/>
        <v>0.43936095238095246</v>
      </c>
      <c r="O68" s="90"/>
      <c r="P68" s="87"/>
      <c r="Q68" s="444">
        <f t="shared" si="13"/>
        <v>0.37006848582129487</v>
      </c>
      <c r="R68" s="90"/>
      <c r="V68" s="566">
        <f>'US Trade'!H68*1.1*Data!$C$29</f>
        <v>619.53012000000001</v>
      </c>
    </row>
    <row r="69" spans="1:22" ht="15.75" hidden="1" customHeight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IF('UK Prices'!D69=0,"",'UK Prices'!D69)</f>
        <v>Lisle Stripe w/ Contrast Top &amp; Knit Collar (A)</v>
      </c>
      <c r="F69" s="381">
        <v>550</v>
      </c>
      <c r="G69" s="87"/>
      <c r="H69" s="87"/>
      <c r="I69" s="88">
        <v>0.11</v>
      </c>
      <c r="J69" s="87"/>
      <c r="K69" s="120">
        <f>'Std Cst'!AZ69</f>
        <v>291.64574999999996</v>
      </c>
      <c r="L69" s="119"/>
      <c r="M69" s="87"/>
      <c r="N69" s="473">
        <f t="shared" si="12"/>
        <v>0.46973500000000007</v>
      </c>
      <c r="O69" s="90"/>
      <c r="P69" s="87"/>
      <c r="Q69" s="444">
        <f t="shared" si="13"/>
        <v>0.40419662921348321</v>
      </c>
      <c r="R69" s="90"/>
      <c r="V69" s="566">
        <f>'US Trade'!H69*1.1*Data!$C$29</f>
        <v>645.34387500000003</v>
      </c>
    </row>
    <row r="70" spans="1:22" ht="15.75" hidden="1" customHeight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IF('UK Prices'!D70=0,"",'UK Prices'!D70)</f>
        <v>Smooth Pique w/ Houndstooth Woven Collar &amp; Pocket Trim (A)</v>
      </c>
      <c r="F70" s="381">
        <v>525</v>
      </c>
      <c r="G70" s="87"/>
      <c r="H70" s="87"/>
      <c r="I70" s="88">
        <v>0.11</v>
      </c>
      <c r="J70" s="87"/>
      <c r="K70" s="120">
        <f>'Std Cst'!AZ70</f>
        <v>278.197</v>
      </c>
      <c r="L70" s="119"/>
      <c r="M70" s="87"/>
      <c r="N70" s="473">
        <f t="shared" si="12"/>
        <v>0.4701009523809524</v>
      </c>
      <c r="O70" s="90"/>
      <c r="P70" s="87"/>
      <c r="Q70" s="444">
        <f t="shared" si="13"/>
        <v>0.40460781166399146</v>
      </c>
      <c r="R70" s="90"/>
      <c r="V70" s="566">
        <f>'US Trade'!H70*1.1*Data!$C$29</f>
        <v>619.53012000000001</v>
      </c>
    </row>
    <row r="71" spans="1:22" ht="15.75" hidden="1" customHeight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IF('UK Prices'!D71=0,"",'UK Prices'!D71)</f>
        <v>Lisle Multi-Stripe w/ Self Collar (T)</v>
      </c>
      <c r="F71" s="381">
        <v>525</v>
      </c>
      <c r="G71" s="87"/>
      <c r="H71" s="87"/>
      <c r="I71" s="88">
        <v>0.11</v>
      </c>
      <c r="J71" s="87"/>
      <c r="K71" s="120">
        <f>'Std Cst'!AZ71</f>
        <v>268.59074999999996</v>
      </c>
      <c r="L71" s="119"/>
      <c r="M71" s="87"/>
      <c r="N71" s="473">
        <f t="shared" si="12"/>
        <v>0.48839857142857152</v>
      </c>
      <c r="O71" s="90"/>
      <c r="P71" s="87"/>
      <c r="Q71" s="444">
        <f t="shared" si="13"/>
        <v>0.42516693418940621</v>
      </c>
      <c r="R71" s="90"/>
      <c r="V71" s="566">
        <f>'US Trade'!H71*1.1*Data!$C$29</f>
        <v>619.53012000000001</v>
      </c>
    </row>
    <row r="72" spans="1:22" ht="15.75" hidden="1" customHeight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IF('UK Prices'!D72=0,"",'UK Prices'!D72)</f>
        <v>SuperDry Textured Sleeve Stripe w/ Self Fabric Reversible Collar (T)</v>
      </c>
      <c r="F72" s="381"/>
      <c r="G72" s="87"/>
      <c r="H72" s="87"/>
      <c r="I72" s="88"/>
      <c r="J72" s="87"/>
      <c r="K72" s="120">
        <f>'Std Cst'!AZ72</f>
        <v>264.74824999999998</v>
      </c>
      <c r="L72" s="119"/>
      <c r="M72" s="87"/>
      <c r="N72" s="473" t="e">
        <f t="shared" si="12"/>
        <v>#DIV/0!</v>
      </c>
      <c r="O72" s="90"/>
      <c r="P72" s="87"/>
      <c r="Q72" s="444" t="e">
        <f t="shared" si="13"/>
        <v>#DIV/0!</v>
      </c>
      <c r="R72" s="90"/>
      <c r="V72" s="103"/>
    </row>
    <row r="73" spans="1:22" ht="15.75" hidden="1" customHeight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IF('UK Prices'!D73=0,"",'UK Prices'!D73)</f>
        <v>Pique Pin Dot Print w/ Self Collar (A)</v>
      </c>
      <c r="F73" s="381">
        <v>495</v>
      </c>
      <c r="G73" s="87"/>
      <c r="H73" s="87"/>
      <c r="I73" s="88">
        <v>0.11</v>
      </c>
      <c r="J73" s="87"/>
      <c r="K73" s="120">
        <f>'Std Cst'!AZ73</f>
        <v>264.74824999999998</v>
      </c>
      <c r="L73" s="119"/>
      <c r="M73" s="87"/>
      <c r="N73" s="473">
        <f t="shared" si="12"/>
        <v>0.46515505050505052</v>
      </c>
      <c r="O73" s="90"/>
      <c r="P73" s="87"/>
      <c r="Q73" s="444">
        <f t="shared" si="13"/>
        <v>0.39905061854500062</v>
      </c>
      <c r="R73" s="90"/>
      <c r="V73" s="103"/>
    </row>
    <row r="74" spans="1:22" ht="15.75" hidden="1" customHeight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IF('UK Prices'!D74=0,"",'UK Prices'!D74)</f>
        <v>Raglan Jacquard w/ Solid Sleeves (T)</v>
      </c>
      <c r="F74" s="381">
        <v>495</v>
      </c>
      <c r="G74" s="87"/>
      <c r="H74" s="87"/>
      <c r="I74" s="88">
        <v>0.11</v>
      </c>
      <c r="J74" s="87"/>
      <c r="K74" s="120">
        <f>'Std Cst'!AZ74</f>
        <v>256.486875</v>
      </c>
      <c r="L74" s="119"/>
      <c r="M74" s="87"/>
      <c r="N74" s="473">
        <f t="shared" si="12"/>
        <v>0.48184469696969695</v>
      </c>
      <c r="O74" s="90"/>
      <c r="P74" s="87"/>
      <c r="Q74" s="444">
        <f t="shared" si="13"/>
        <v>0.41780303030303034</v>
      </c>
      <c r="R74" s="90"/>
      <c r="V74" s="103"/>
    </row>
    <row r="75" spans="1:22" ht="15.75" hidden="1" customHeight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IF('UK Prices'!D75=0,"",'UK Prices'!D75)</f>
        <v>Pieced Back Pique w/ Knit Collar (A)</v>
      </c>
      <c r="F75" s="381">
        <v>495</v>
      </c>
      <c r="G75" s="87"/>
      <c r="H75" s="87"/>
      <c r="I75" s="88">
        <v>0.11</v>
      </c>
      <c r="J75" s="87"/>
      <c r="K75" s="120">
        <f>'Std Cst'!AZ75</f>
        <v>254.18137499999997</v>
      </c>
      <c r="L75" s="119"/>
      <c r="M75" s="87"/>
      <c r="N75" s="473">
        <f t="shared" si="12"/>
        <v>0.48650227272727276</v>
      </c>
      <c r="O75" s="90"/>
      <c r="P75" s="87"/>
      <c r="Q75" s="444">
        <f t="shared" si="13"/>
        <v>0.42303626149131773</v>
      </c>
      <c r="R75" s="90"/>
      <c r="V75" s="566">
        <f>'US Trade'!H75*1.1*Data!$C$29</f>
        <v>585.11178000000007</v>
      </c>
    </row>
    <row r="76" spans="1:22" ht="15.75" hidden="1" customHeight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IF('UK Prices'!D76=0,"",'UK Prices'!D76)</f>
        <v>Smooth Pique Solid w/ Knit Collar (T)</v>
      </c>
      <c r="F76" s="381">
        <v>495</v>
      </c>
      <c r="G76" s="87"/>
      <c r="H76" s="87"/>
      <c r="I76" s="88">
        <v>0.11</v>
      </c>
      <c r="J76" s="87"/>
      <c r="K76" s="120">
        <f>'Std Cst'!AZ76</f>
        <v>253.22075000000007</v>
      </c>
      <c r="L76" s="119"/>
      <c r="M76" s="87"/>
      <c r="N76" s="473">
        <f t="shared" si="12"/>
        <v>0.48844292929292915</v>
      </c>
      <c r="O76" s="90"/>
      <c r="P76" s="87"/>
      <c r="Q76" s="444">
        <f t="shared" si="13"/>
        <v>0.4252167744864373</v>
      </c>
      <c r="R76" s="90"/>
      <c r="V76" s="103"/>
    </row>
    <row r="77" spans="1:22" ht="15.75" hidden="1" customHeight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IF('UK Prices'!D77=0,"",'UK Prices'!D77)</f>
        <v>Lisle Solid Brother w/ Self Collar (A)</v>
      </c>
      <c r="F77" s="381">
        <v>495</v>
      </c>
      <c r="G77" s="87"/>
      <c r="H77" s="87"/>
      <c r="I77" s="88">
        <v>0.11</v>
      </c>
      <c r="J77" s="87"/>
      <c r="K77" s="120">
        <f>'Std Cst'!AZ77</f>
        <v>247.84124999999997</v>
      </c>
      <c r="L77" s="119"/>
      <c r="M77" s="87"/>
      <c r="N77" s="473">
        <f t="shared" si="12"/>
        <v>0.49931060606060612</v>
      </c>
      <c r="O77" s="90"/>
      <c r="P77" s="87"/>
      <c r="Q77" s="444">
        <f t="shared" si="13"/>
        <v>0.43742764725910799</v>
      </c>
      <c r="R77" s="90"/>
      <c r="V77" s="566">
        <f>'US Trade'!H77*1.1*Data!$C$29</f>
        <v>585.11178000000007</v>
      </c>
    </row>
    <row r="78" spans="1:22" ht="15.75" hidden="1" customHeight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IF('UK Prices'!D78=0,"",'UK Prices'!D78)</f>
        <v>Stretch Lisle w/neck tape trim (A)</v>
      </c>
      <c r="F78" s="381"/>
      <c r="G78" s="87"/>
      <c r="H78" s="87"/>
      <c r="I78" s="88"/>
      <c r="J78" s="87"/>
      <c r="K78" s="120">
        <f>'Std Cst'!AZ78</f>
        <v>218.63824999999997</v>
      </c>
      <c r="L78" s="119"/>
      <c r="M78" s="87"/>
      <c r="N78" s="473" t="e">
        <f t="shared" si="12"/>
        <v>#DIV/0!</v>
      </c>
      <c r="O78" s="90"/>
      <c r="P78" s="87"/>
      <c r="Q78" s="444" t="e">
        <f t="shared" si="13"/>
        <v>#DIV/0!</v>
      </c>
      <c r="R78" s="90"/>
      <c r="V78" s="103"/>
    </row>
    <row r="79" spans="1:22" ht="15.75" hidden="1" customHeight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IF('UK Prices'!D79=0,"",'UK Prices'!D79)</f>
        <v>Performance T-Shirt</v>
      </c>
      <c r="F79" s="381">
        <v>295</v>
      </c>
      <c r="G79" s="87"/>
      <c r="H79" s="87"/>
      <c r="I79" s="88">
        <v>0.11</v>
      </c>
      <c r="J79" s="87"/>
      <c r="K79" s="120">
        <f>'Std Cst'!AZ79</f>
        <v>159.0795</v>
      </c>
      <c r="L79" s="119"/>
      <c r="M79" s="87"/>
      <c r="N79" s="473">
        <f t="shared" si="12"/>
        <v>0.46074745762711866</v>
      </c>
      <c r="O79" s="90"/>
      <c r="P79" s="87"/>
      <c r="Q79" s="444">
        <f t="shared" si="13"/>
        <v>0.39409826699676254</v>
      </c>
      <c r="R79" s="90"/>
      <c r="V79" s="566">
        <f>'US Trade'!H79*1.1*Data!$C$29</f>
        <v>0</v>
      </c>
    </row>
    <row r="80" spans="1:22" ht="15.75" hidden="1" customHeight="1" x14ac:dyDescent="0.3">
      <c r="A80" s="332">
        <f>'ITMA Form Data'!A79</f>
        <v>0</v>
      </c>
      <c r="B80" s="428">
        <f>'ITMA Form Data'!B79</f>
        <v>0</v>
      </c>
      <c r="C80" s="428" t="str">
        <f>'ITMA Form Data'!C79</f>
        <v>91659/60/61/62/63</v>
      </c>
      <c r="D80" s="289" t="str">
        <f>IF('UK Prices'!D80=0,"",'UK Prices'!D80)</f>
        <v>Smooth Pique Double Chest Stripe (T) - Prosports</v>
      </c>
      <c r="F80" s="381"/>
      <c r="G80" s="87"/>
      <c r="H80" s="87"/>
      <c r="I80" s="88">
        <v>0.11</v>
      </c>
      <c r="J80" s="87"/>
      <c r="K80" s="120">
        <f>'Std Cst'!AZ79</f>
        <v>159.0795</v>
      </c>
      <c r="L80" s="119"/>
      <c r="M80" s="87"/>
      <c r="N80" s="473"/>
      <c r="O80" s="90"/>
      <c r="P80" s="87"/>
      <c r="Q80" s="444"/>
      <c r="R80" s="90"/>
      <c r="V80" s="566"/>
    </row>
    <row r="81" spans="1:22" ht="15.75" customHeight="1" x14ac:dyDescent="0.3">
      <c r="A81" s="206" t="str">
        <f>'ITMA Form Data'!A81</f>
        <v>OUTER LAYER - TROUSERS</v>
      </c>
      <c r="B81" s="206"/>
      <c r="C81" s="500"/>
      <c r="D81" s="19" t="str">
        <f>IF('UK Prices'!D81=0,"",'UK Prices'!D81)</f>
        <v>Trousers</v>
      </c>
      <c r="F81" s="381"/>
      <c r="G81" s="87"/>
      <c r="H81" s="87"/>
      <c r="I81" s="88"/>
      <c r="J81" s="87"/>
      <c r="K81" s="120"/>
      <c r="L81" s="119"/>
      <c r="M81" s="87"/>
      <c r="N81" s="473"/>
      <c r="O81" s="90"/>
      <c r="P81" s="87"/>
      <c r="Q81" s="444"/>
      <c r="R81" s="90"/>
      <c r="V81" s="103"/>
    </row>
    <row r="82" spans="1:22" ht="15.75" hidden="1" customHeight="1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IF('UK Prices'!D82=0,"",'UK Prices'!D82)</f>
        <v>FJ Bedford Trouser (Slim Fit)</v>
      </c>
      <c r="F82" s="381"/>
      <c r="G82" s="87"/>
      <c r="H82" s="87"/>
      <c r="I82" s="88"/>
      <c r="J82" s="87"/>
      <c r="K82" s="120">
        <f>'Std Cst'!AZ82</f>
        <v>493.76125000000002</v>
      </c>
      <c r="L82" s="119"/>
      <c r="M82" s="87"/>
      <c r="N82" s="473" t="e">
        <f t="shared" ref="N82:N91" si="14">(F82-K82)/F82</f>
        <v>#DIV/0!</v>
      </c>
      <c r="O82" s="90"/>
      <c r="P82" s="87"/>
      <c r="Q82" s="444" t="e">
        <f t="shared" ref="Q82:Q91" si="15">((F82*(1-I82))-K82)/(F82*(1-I82))</f>
        <v>#DIV/0!</v>
      </c>
      <c r="R82" s="90"/>
      <c r="V82" s="103"/>
    </row>
    <row r="83" spans="1:22" ht="15.75" hidden="1" customHeight="1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IF('UK Prices'!D83=0,"",'UK Prices'!D83)</f>
        <v>MT Lite Cooling Performance Trouser (Slim Fit)</v>
      </c>
      <c r="F83" s="381"/>
      <c r="G83" s="87"/>
      <c r="H83" s="87"/>
      <c r="I83" s="88"/>
      <c r="J83" s="87"/>
      <c r="K83" s="120">
        <f>'Std Cst'!AZ83</f>
        <v>438.04500000000002</v>
      </c>
      <c r="L83" s="119"/>
      <c r="M83" s="87"/>
      <c r="N83" s="473" t="e">
        <f t="shared" ref="N83" si="16">(F83-K83)/F83</f>
        <v>#DIV/0!</v>
      </c>
      <c r="O83" s="90"/>
      <c r="P83" s="87"/>
      <c r="Q83" s="444" t="e">
        <f t="shared" ref="Q83" si="17">((F83*(1-I83))-K83)/(F83*(1-I83))</f>
        <v>#DIV/0!</v>
      </c>
      <c r="R83" s="90"/>
      <c r="V83" s="103"/>
    </row>
    <row r="84" spans="1:22" ht="15.75" customHeight="1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IF('UK Prices'!D84=0,"",'UK Prices'!D84)</f>
        <v>FJ WRT Xtreme Trouser</v>
      </c>
      <c r="F84" s="423"/>
      <c r="G84" s="87"/>
      <c r="H84" s="87"/>
      <c r="I84" s="88"/>
      <c r="J84" s="87"/>
      <c r="K84" s="120">
        <f>'Std Cst'!AZ84</f>
        <v>377.14137500000004</v>
      </c>
      <c r="L84" s="119"/>
      <c r="M84" s="87"/>
      <c r="N84" s="306" t="e">
        <f>(F84-K84)/F84</f>
        <v>#DIV/0!</v>
      </c>
      <c r="O84" s="90"/>
      <c r="P84" s="87"/>
      <c r="Q84" s="576" t="e">
        <f>((F84*(1-I84))-K84)/(F84*(1-I84))</f>
        <v>#DIV/0!</v>
      </c>
      <c r="R84" s="90"/>
      <c r="V84" s="103"/>
    </row>
    <row r="85" spans="1:22" ht="15.75" customHeight="1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IF('UK Prices'!D85=0,"",'UK Prices'!D85)</f>
        <v>FJ Performance Trouser</v>
      </c>
      <c r="F85" s="381">
        <v>650</v>
      </c>
      <c r="G85" s="87"/>
      <c r="H85" s="87"/>
      <c r="I85" s="88">
        <v>0.11</v>
      </c>
      <c r="J85" s="87"/>
      <c r="K85" s="120">
        <f>'Std Cst'!AZ85</f>
        <v>331.99200000000002</v>
      </c>
      <c r="L85" s="119"/>
      <c r="M85" s="87"/>
      <c r="N85" s="473">
        <f>(F85-K85)/F85</f>
        <v>0.48924307692307689</v>
      </c>
      <c r="O85" s="90"/>
      <c r="P85" s="87"/>
      <c r="Q85" s="444">
        <f>((F85*(1-I85))-K85)/(F85*(1-I85))</f>
        <v>0.42611581676750215</v>
      </c>
      <c r="R85" s="90"/>
      <c r="V85" s="566">
        <f>'US Trade'!H85*1.1*Data!$C$29</f>
        <v>757.20348000000013</v>
      </c>
    </row>
    <row r="86" spans="1:22" ht="15.75" hidden="1" customHeight="1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IF('UK Prices'!D86=0,"",'UK Prices'!D86)</f>
        <v>FJ Trouser (Slim Fit)</v>
      </c>
      <c r="F86" s="381"/>
      <c r="G86" s="87"/>
      <c r="H86" s="87"/>
      <c r="I86" s="88"/>
      <c r="J86" s="87"/>
      <c r="K86" s="120">
        <f>'Std Cst'!AZ86</f>
        <v>356.96825000000013</v>
      </c>
      <c r="L86" s="119"/>
      <c r="M86" s="87"/>
      <c r="N86" s="473" t="e">
        <f>(F86-K86)/F86</f>
        <v>#DIV/0!</v>
      </c>
      <c r="O86" s="90"/>
      <c r="P86" s="87"/>
      <c r="Q86" s="444" t="e">
        <f>((F86*(1-I86))-K86)/(F86*(1-I86))</f>
        <v>#DIV/0!</v>
      </c>
      <c r="R86" s="90"/>
      <c r="V86" s="103"/>
    </row>
    <row r="87" spans="1:22" ht="15.75" hidden="1" customHeight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IF('UK Prices'!D87=0,"",'UK Prices'!D87)</f>
        <v>FJ Trouser (Regular Fit)</v>
      </c>
      <c r="F87" s="381"/>
      <c r="G87" s="87"/>
      <c r="H87" s="87"/>
      <c r="I87" s="88"/>
      <c r="J87" s="87"/>
      <c r="K87" s="120">
        <f>'Std Cst'!AZ87</f>
        <v>356.00762500000008</v>
      </c>
      <c r="L87" s="119"/>
      <c r="M87" s="87"/>
      <c r="N87" s="473" t="e">
        <f>(F87-K87)/F87</f>
        <v>#DIV/0!</v>
      </c>
      <c r="O87" s="90"/>
      <c r="P87" s="87"/>
      <c r="Q87" s="444" t="e">
        <f>((F87*(1-I87))-K87)/(F87*(1-I87))</f>
        <v>#DIV/0!</v>
      </c>
      <c r="R87" s="90"/>
      <c r="V87" s="103"/>
    </row>
    <row r="88" spans="1:22" ht="15.75" hidden="1" customHeight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IF('UK Prices'!D88=0,"",'UK Prices'!D88)</f>
        <v>FJ Madras Shorts</v>
      </c>
      <c r="F88" s="381">
        <v>625</v>
      </c>
      <c r="G88" s="87"/>
      <c r="H88" s="87"/>
      <c r="I88" s="88">
        <v>0.11</v>
      </c>
      <c r="J88" s="87"/>
      <c r="K88" s="120">
        <f>'Std Cst'!AZ88</f>
        <v>339.67700000000002</v>
      </c>
      <c r="L88" s="119"/>
      <c r="M88" s="87"/>
      <c r="N88" s="473">
        <f t="shared" si="14"/>
        <v>0.45651679999999994</v>
      </c>
      <c r="O88" s="90"/>
      <c r="P88" s="87"/>
      <c r="Q88" s="444">
        <f t="shared" si="15"/>
        <v>0.38934471910112356</v>
      </c>
      <c r="R88" s="90"/>
      <c r="V88" s="566">
        <f>'US Trade'!H88*1.1*Data!$C$29</f>
        <v>0</v>
      </c>
    </row>
    <row r="89" spans="1:22" ht="15.75" hidden="1" customHeight="1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IF('UK Prices'!D89=0,"",'UK Prices'!D89)</f>
        <v>FJ Bedford Shorts</v>
      </c>
      <c r="F89" s="381"/>
      <c r="G89" s="87"/>
      <c r="H89" s="87"/>
      <c r="I89" s="88"/>
      <c r="J89" s="87"/>
      <c r="K89" s="120">
        <f>'Std Cst'!AZ89</f>
        <v>401.15700000000004</v>
      </c>
      <c r="L89" s="119"/>
      <c r="M89" s="87"/>
      <c r="N89" s="473" t="e">
        <f t="shared" si="14"/>
        <v>#DIV/0!</v>
      </c>
      <c r="O89" s="90"/>
      <c r="P89" s="87"/>
      <c r="Q89" s="444" t="e">
        <f t="shared" si="15"/>
        <v>#DIV/0!</v>
      </c>
      <c r="R89" s="90"/>
      <c r="V89" s="103"/>
    </row>
    <row r="90" spans="1:22" ht="15.75" hidden="1" customHeight="1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IF('UK Prices'!D90=0,"",'UK Prices'!D90)</f>
        <v>Tonal Plaid Shorts</v>
      </c>
      <c r="F90" s="381"/>
      <c r="G90" s="87"/>
      <c r="H90" s="87"/>
      <c r="I90" s="88"/>
      <c r="J90" s="87"/>
      <c r="K90" s="120">
        <f>'Std Cst'!AZ90</f>
        <v>341.59825000000001</v>
      </c>
      <c r="L90" s="119"/>
      <c r="M90" s="87"/>
      <c r="N90" s="473" t="e">
        <f>(F90-K90)/F90</f>
        <v>#DIV/0!</v>
      </c>
      <c r="O90" s="90"/>
      <c r="P90" s="87"/>
      <c r="Q90" s="444" t="e">
        <f>((F90*(1-I90))-K90)/(F90*(1-I90))</f>
        <v>#DIV/0!</v>
      </c>
      <c r="R90" s="90"/>
      <c r="V90" s="103"/>
    </row>
    <row r="91" spans="1:22" ht="15.75" customHeight="1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IF('UK Prices'!D91=0,"",'UK Prices'!D91)</f>
        <v>FJ Solid Colour Shorts</v>
      </c>
      <c r="F91" s="381">
        <v>550</v>
      </c>
      <c r="G91" s="87"/>
      <c r="H91" s="87"/>
      <c r="I91" s="88">
        <v>0.11</v>
      </c>
      <c r="J91" s="87"/>
      <c r="K91" s="120">
        <f>'Std Cst'!AZ91</f>
        <v>340.63762500000001</v>
      </c>
      <c r="L91" s="119"/>
      <c r="M91" s="87"/>
      <c r="N91" s="473">
        <f t="shared" si="14"/>
        <v>0.38065886363636359</v>
      </c>
      <c r="O91" s="90"/>
      <c r="P91" s="87"/>
      <c r="Q91" s="444">
        <f t="shared" si="15"/>
        <v>0.30411108273748721</v>
      </c>
      <c r="R91" s="90"/>
      <c r="V91" s="566">
        <f>'US Trade'!H91*1.1*Data!$C$29</f>
        <v>645.34387500000003</v>
      </c>
    </row>
    <row r="92" spans="1:22" ht="15.75" customHeight="1" x14ac:dyDescent="0.3">
      <c r="A92" s="206" t="str">
        <f>'ITMA Form Data'!A92</f>
        <v>WOMEN'S</v>
      </c>
      <c r="B92" s="206"/>
      <c r="C92" s="500"/>
      <c r="D92" s="29" t="str">
        <f>IF('UK Prices'!D92=0,"",'UK Prices'!D92)</f>
        <v>Women's</v>
      </c>
      <c r="F92" s="381"/>
      <c r="G92" s="87"/>
      <c r="H92" s="87"/>
      <c r="I92" s="88"/>
      <c r="J92" s="87"/>
      <c r="K92" s="120"/>
      <c r="L92" s="119"/>
      <c r="M92" s="87"/>
      <c r="N92" s="473"/>
      <c r="O92" s="90"/>
      <c r="P92" s="87"/>
      <c r="Q92" s="473"/>
      <c r="R92" s="90"/>
      <c r="V92" s="85"/>
    </row>
    <row r="93" spans="1:22" ht="15.75" customHeight="1" x14ac:dyDescent="0.3">
      <c r="A93" s="206" t="str">
        <f>'ITMA Form Data'!A93</f>
        <v>MID LAYERS</v>
      </c>
      <c r="B93" s="206"/>
      <c r="C93" s="500"/>
      <c r="D93" s="29" t="str">
        <f>IF('UK Prices'!D93=0,"",'UK Prices'!D93)</f>
        <v>Mid Layers</v>
      </c>
      <c r="F93" s="381"/>
      <c r="G93" s="87"/>
      <c r="H93" s="87"/>
      <c r="I93" s="88"/>
      <c r="J93" s="87"/>
      <c r="K93" s="120"/>
      <c r="L93" s="119"/>
      <c r="M93" s="87"/>
      <c r="N93" s="473"/>
      <c r="O93" s="90"/>
      <c r="P93" s="87"/>
      <c r="Q93" s="473"/>
      <c r="R93" s="90"/>
      <c r="V93" s="85"/>
    </row>
    <row r="94" spans="1:22" ht="15.75" customHeight="1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IF('UK Prices'!D94=0,"",'UK Prices'!D94)</f>
        <v>Womens DWR Lightweight Softshell Vest</v>
      </c>
      <c r="F94" s="381"/>
      <c r="G94" s="87"/>
      <c r="H94" s="87"/>
      <c r="I94" s="88"/>
      <c r="J94" s="87"/>
      <c r="K94" s="120">
        <f>'Std Cst'!AZ94</f>
        <v>498.18012500000003</v>
      </c>
      <c r="L94" s="119"/>
      <c r="M94" s="87"/>
      <c r="N94" s="473" t="e">
        <f t="shared" ref="N94" si="18">(F94-K94)/F94</f>
        <v>#DIV/0!</v>
      </c>
      <c r="O94" s="90"/>
      <c r="P94" s="87"/>
      <c r="Q94" s="473" t="e">
        <f t="shared" ref="Q94" si="19">((F94*(1-I94))-K94)/(F94*(1-I94))</f>
        <v>#DIV/0!</v>
      </c>
      <c r="R94" s="90"/>
      <c r="V94" s="103"/>
    </row>
    <row r="95" spans="1:22" ht="15.75" customHeight="1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IF('UK Prices'!D95=0,"",'UK Prices'!D95)</f>
        <v>Womens FJ Lambswool V-Neck (Midweight)</v>
      </c>
      <c r="F95" s="381"/>
      <c r="G95" s="87"/>
      <c r="H95" s="87"/>
      <c r="I95" s="88"/>
      <c r="J95" s="87"/>
      <c r="K95" s="120">
        <f>'Std Cst'!AZ95</f>
        <v>455.33625000000001</v>
      </c>
      <c r="L95" s="119"/>
      <c r="M95" s="87"/>
      <c r="N95" s="473" t="e">
        <f t="shared" ref="N95:N109" si="20">(F95-K95)/F95</f>
        <v>#DIV/0!</v>
      </c>
      <c r="O95" s="90"/>
      <c r="P95" s="87"/>
      <c r="Q95" s="473" t="e">
        <f t="shared" ref="Q95:Q109" si="21">((F95*(1-I95))-K95)/(F95*(1-I95))</f>
        <v>#DIV/0!</v>
      </c>
      <c r="R95" s="90"/>
      <c r="V95" s="103"/>
    </row>
    <row r="96" spans="1:22" ht="15.75" hidden="1" customHeight="1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IF('UK Prices'!D96=0,"",'UK Prices'!D96)</f>
        <v>Women's Full Zip Hoody</v>
      </c>
      <c r="F96" s="381"/>
      <c r="G96" s="87"/>
      <c r="H96" s="87"/>
      <c r="I96" s="88"/>
      <c r="J96" s="87"/>
      <c r="K96" s="120">
        <f>'Std Cst'!AZ96</f>
        <v>373.29887500000001</v>
      </c>
      <c r="L96" s="119"/>
      <c r="M96" s="87"/>
      <c r="N96" s="473" t="e">
        <f>(F96-K96)/F96</f>
        <v>#DIV/0!</v>
      </c>
      <c r="O96" s="90"/>
      <c r="P96" s="87"/>
      <c r="Q96" s="444" t="e">
        <f>((F96*(1-I96))-K96)/(F96*(1-I96))</f>
        <v>#DIV/0!</v>
      </c>
      <c r="R96" s="90"/>
      <c r="V96" s="103"/>
    </row>
    <row r="97" spans="1:22" ht="15.75" hidden="1" customHeight="1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IF('UK Prices'!D97=0,"",'UK Prices'!D97)</f>
        <v>Women's Full Zip Brushed Chill-Out</v>
      </c>
      <c r="F97" s="381"/>
      <c r="G97" s="87"/>
      <c r="H97" s="87"/>
      <c r="I97" s="88"/>
      <c r="J97" s="87"/>
      <c r="K97" s="120">
        <f>'Std Cst'!AZ97</f>
        <v>353.12575000000004</v>
      </c>
      <c r="L97" s="119"/>
      <c r="M97" s="87"/>
      <c r="N97" s="473" t="e">
        <f>(F97-K97)/F97</f>
        <v>#DIV/0!</v>
      </c>
      <c r="O97" s="90"/>
      <c r="P97" s="87"/>
      <c r="Q97" s="444" t="e">
        <f>((F97*(1-I97))-K97)/(F97*(1-I97))</f>
        <v>#DIV/0!</v>
      </c>
      <c r="R97" s="90"/>
      <c r="V97" s="103"/>
    </row>
    <row r="98" spans="1:22" ht="15.75" hidden="1" customHeight="1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IF('UK Prices'!D98=0,"",'UK Prices'!D98)</f>
        <v>Women's Full Zip Brushed Chill-Out Vest</v>
      </c>
      <c r="F98" s="381"/>
      <c r="G98" s="87"/>
      <c r="H98" s="87"/>
      <c r="I98" s="88"/>
      <c r="J98" s="87"/>
      <c r="K98" s="120">
        <f>'Std Cst'!AZ98</f>
        <v>345.82500000000005</v>
      </c>
      <c r="L98" s="119"/>
      <c r="M98" s="87"/>
      <c r="N98" s="473" t="e">
        <f>(F98-K98)/F98</f>
        <v>#DIV/0!</v>
      </c>
      <c r="O98" s="90"/>
      <c r="P98" s="87"/>
      <c r="Q98" s="444" t="e">
        <f>((F98*(1-I98))-K98)/(F98*(1-I98))</f>
        <v>#DIV/0!</v>
      </c>
      <c r="R98" s="90"/>
      <c r="V98" s="103"/>
    </row>
    <row r="99" spans="1:22" ht="15.75" hidden="1" customHeight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IF('UK Prices'!D99=0,"",'UK Prices'!D99)</f>
        <v>Womens FJ Full Zip Chill-Out (Knit mid layer)</v>
      </c>
      <c r="F99" s="381"/>
      <c r="G99" s="87"/>
      <c r="H99" s="87"/>
      <c r="I99" s="88"/>
      <c r="J99" s="87"/>
      <c r="K99" s="120">
        <f>'Std Cst'!AZ99</f>
        <v>331.99200000000002</v>
      </c>
      <c r="L99" s="119"/>
      <c r="M99" s="87"/>
      <c r="N99" s="473" t="e">
        <f t="shared" si="20"/>
        <v>#DIV/0!</v>
      </c>
      <c r="O99" s="90"/>
      <c r="P99" s="87"/>
      <c r="Q99" s="473" t="e">
        <f t="shared" si="21"/>
        <v>#DIV/0!</v>
      </c>
      <c r="R99" s="90"/>
      <c r="V99" s="103"/>
    </row>
    <row r="100" spans="1:22" ht="15.75" hidden="1" customHeight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IF('UK Prices'!D100=0,"",'UK Prices'!D100)</f>
        <v>Womens FJ Full Zip Chill-Out Vest (knit mid layer)</v>
      </c>
      <c r="F100" s="381"/>
      <c r="G100" s="87"/>
      <c r="H100" s="87"/>
      <c r="I100" s="88"/>
      <c r="J100" s="87"/>
      <c r="K100" s="120">
        <f>'Std Cst'!AZ100</f>
        <v>293.95124999999996</v>
      </c>
      <c r="L100" s="119"/>
      <c r="M100" s="87"/>
      <c r="N100" s="473" t="e">
        <f t="shared" si="20"/>
        <v>#DIV/0!</v>
      </c>
      <c r="O100" s="90"/>
      <c r="P100" s="87"/>
      <c r="Q100" s="473" t="e">
        <f t="shared" si="21"/>
        <v>#DIV/0!</v>
      </c>
      <c r="R100" s="90"/>
      <c r="V100" s="103"/>
    </row>
    <row r="101" spans="1:22" ht="15.75" customHeight="1" x14ac:dyDescent="0.3">
      <c r="A101" s="206" t="str">
        <f>'ITMA Form Data'!A101</f>
        <v>SHIRTS</v>
      </c>
      <c r="B101" s="206"/>
      <c r="C101" s="500"/>
      <c r="D101" s="29" t="str">
        <f>IF('UK Prices'!D101=0,"",'UK Prices'!D101)</f>
        <v>Shirts</v>
      </c>
      <c r="F101" s="381"/>
      <c r="G101" s="87"/>
      <c r="H101" s="87"/>
      <c r="I101" s="88"/>
      <c r="J101" s="87"/>
      <c r="K101" s="120"/>
      <c r="L101" s="119"/>
      <c r="M101" s="87"/>
      <c r="N101" s="473"/>
      <c r="O101" s="90"/>
      <c r="P101" s="87"/>
      <c r="Q101" s="473"/>
      <c r="R101" s="90"/>
      <c r="V101" s="85"/>
    </row>
    <row r="102" spans="1:22" ht="15.75" hidden="1" customHeight="1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IF('UK Prices'!D102=0,"",'UK Prices'!D102)</f>
        <v>Women's Stretch Pique Open V-neck</v>
      </c>
      <c r="F102" s="381"/>
      <c r="G102" s="87"/>
      <c r="H102" s="87"/>
      <c r="I102" s="88"/>
      <c r="J102" s="87"/>
      <c r="K102" s="120">
        <f>'Std Cst'!AZ102</f>
        <v>224.78625</v>
      </c>
      <c r="L102" s="119"/>
      <c r="M102" s="87"/>
      <c r="N102" s="473" t="e">
        <f>(F102-K102)/F102</f>
        <v>#DIV/0!</v>
      </c>
      <c r="O102" s="90"/>
      <c r="P102" s="87"/>
      <c r="Q102" s="444" t="e">
        <f>((F102*(1-I102))-K102)/(F102*(1-I102))</f>
        <v>#DIV/0!</v>
      </c>
      <c r="R102" s="90"/>
      <c r="V102" s="103"/>
    </row>
    <row r="103" spans="1:22" ht="15.75" hidden="1" customHeight="1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IF('UK Prices'!D103=0,"",'UK Prices'!D103)</f>
        <v>Women's Smooth Pique Cap Sleeve</v>
      </c>
      <c r="F103" s="381"/>
      <c r="G103" s="87"/>
      <c r="H103" s="87"/>
      <c r="I103" s="88"/>
      <c r="J103" s="87"/>
      <c r="K103" s="120">
        <f>'Std Cst'!AZ103</f>
        <v>215.17999999999998</v>
      </c>
      <c r="L103" s="119"/>
      <c r="M103" s="87"/>
      <c r="N103" s="473" t="e">
        <f t="shared" ref="N103" si="22">(F103-K103)/F103</f>
        <v>#DIV/0!</v>
      </c>
      <c r="O103" s="90"/>
      <c r="P103" s="87"/>
      <c r="Q103" s="444" t="e">
        <f t="shared" ref="Q103" si="23">((F103*(1-I103))-K103)/(F103*(1-I103))</f>
        <v>#DIV/0!</v>
      </c>
      <c r="R103" s="90"/>
      <c r="V103" s="103"/>
    </row>
    <row r="104" spans="1:22" ht="15.75" hidden="1" customHeight="1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IF('UK Prices'!D104=0,"",'UK Prices'!D104)</f>
        <v>Women's Stretch Pique - Solid Colour</v>
      </c>
      <c r="F104" s="381"/>
      <c r="G104" s="87"/>
      <c r="H104" s="87"/>
      <c r="I104" s="88"/>
      <c r="J104" s="87"/>
      <c r="K104" s="120">
        <f>'Std Cst'!AZ104</f>
        <v>215.17999999999998</v>
      </c>
      <c r="L104" s="119"/>
      <c r="M104" s="87"/>
      <c r="N104" s="473" t="e">
        <f>(F104-K104)/F104</f>
        <v>#DIV/0!</v>
      </c>
      <c r="O104" s="90"/>
      <c r="P104" s="87"/>
      <c r="Q104" s="444" t="e">
        <f>((F104*(1-I104))-K104)/(F104*(1-I104))</f>
        <v>#DIV/0!</v>
      </c>
      <c r="R104" s="90"/>
      <c r="V104" s="103"/>
    </row>
    <row r="105" spans="1:22" ht="15.75" hidden="1" customHeight="1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IF('UK Prices'!D105=0,"",'UK Prices'!D105)</f>
        <v>Women's Interlock Sleeveless</v>
      </c>
      <c r="F105" s="381"/>
      <c r="G105" s="87"/>
      <c r="H105" s="87"/>
      <c r="I105" s="88"/>
      <c r="J105" s="87"/>
      <c r="K105" s="120">
        <f>'Std Cst'!AZ105</f>
        <v>224.78625</v>
      </c>
      <c r="L105" s="119"/>
      <c r="M105" s="87"/>
      <c r="N105" s="473" t="e">
        <f>(F105-K105)/F105</f>
        <v>#DIV/0!</v>
      </c>
      <c r="O105" s="90"/>
      <c r="P105" s="87"/>
      <c r="Q105" s="444" t="e">
        <f>((F105*(1-I105))-K105)/(F105*(1-I105))</f>
        <v>#DIV/0!</v>
      </c>
      <c r="R105" s="90"/>
      <c r="V105" s="103"/>
    </row>
    <row r="106" spans="1:22" ht="15.75" hidden="1" customHeight="1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IF('UK Prices'!D106=0,"",'UK Prices'!D106)</f>
        <v>Stretch Pique Double Space Dye Chest Stripe (A) - Prosports</v>
      </c>
      <c r="F106" s="381"/>
      <c r="G106" s="87"/>
      <c r="H106" s="87"/>
      <c r="I106" s="88"/>
      <c r="J106" s="87"/>
      <c r="K106" s="120">
        <f>'Std Cst'!AZ106</f>
        <v>285.88200000000001</v>
      </c>
      <c r="L106" s="119"/>
      <c r="M106" s="87"/>
      <c r="N106" s="473" t="e">
        <f t="shared" ref="N106" si="24">(F106-K106)/F106</f>
        <v>#DIV/0!</v>
      </c>
      <c r="O106" s="90"/>
      <c r="P106" s="87"/>
      <c r="Q106" s="444" t="e">
        <f t="shared" ref="Q106" si="25">((F106*(1-I106))-K106)/(F106*(1-I106))</f>
        <v>#DIV/0!</v>
      </c>
      <c r="R106" s="90"/>
      <c r="V106" s="103"/>
    </row>
    <row r="107" spans="1:22" ht="15.75" hidden="1" customHeight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IF('UK Prices'!D107=0,"",'UK Prices'!D107)</f>
        <v>Womens FJ Stretch Pique w/reversible collar</v>
      </c>
      <c r="F107" s="381"/>
      <c r="G107" s="87"/>
      <c r="H107" s="87"/>
      <c r="I107" s="88"/>
      <c r="J107" s="87"/>
      <c r="K107" s="120">
        <f>'Std Cst'!AZ107</f>
        <v>260.90575000000001</v>
      </c>
      <c r="L107" s="119"/>
      <c r="M107" s="87"/>
      <c r="N107" s="473" t="e">
        <f t="shared" si="20"/>
        <v>#DIV/0!</v>
      </c>
      <c r="O107" s="90"/>
      <c r="P107" s="87"/>
      <c r="Q107" s="473" t="e">
        <f t="shared" si="21"/>
        <v>#DIV/0!</v>
      </c>
      <c r="R107" s="90"/>
      <c r="V107" s="103"/>
    </row>
    <row r="108" spans="1:22" ht="15.75" customHeight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IF('UK Prices'!D108=0,"",'UK Prices'!D108)</f>
        <v>Womens FJ Stretch Pique w/reversible collar - American Golf</v>
      </c>
      <c r="F108" s="381"/>
      <c r="G108" s="87"/>
      <c r="H108" s="87"/>
      <c r="I108" s="88"/>
      <c r="J108" s="87"/>
      <c r="K108" s="120">
        <f>'Std Cst'!AZ108</f>
        <v>268.59074999999996</v>
      </c>
      <c r="L108" s="119"/>
      <c r="M108" s="87"/>
      <c r="N108" s="473" t="e">
        <f t="shared" ref="N108" si="26">(F108-K108)/F108</f>
        <v>#DIV/0!</v>
      </c>
      <c r="O108" s="90"/>
      <c r="P108" s="87"/>
      <c r="Q108" s="473" t="e">
        <f t="shared" ref="Q108" si="27">((F108*(1-I108))-K108)/(F108*(1-I108))</f>
        <v>#DIV/0!</v>
      </c>
      <c r="R108" s="90"/>
      <c r="V108" s="103"/>
    </row>
    <row r="109" spans="1:22" ht="15.75" hidden="1" customHeight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IF('UK Prices'!D109=0,"",'UK Prices'!D109)</f>
        <v>Womens FJ Stretch Lisle Sleeveless</v>
      </c>
      <c r="F109" s="381"/>
      <c r="G109" s="87"/>
      <c r="H109" s="87"/>
      <c r="I109" s="88"/>
      <c r="J109" s="87"/>
      <c r="K109" s="120">
        <f>'Std Cst'!AZ109</f>
        <v>230.54999999999998</v>
      </c>
      <c r="L109" s="119"/>
      <c r="M109" s="87"/>
      <c r="N109" s="473" t="e">
        <f t="shared" si="20"/>
        <v>#DIV/0!</v>
      </c>
      <c r="O109" s="90"/>
      <c r="P109" s="87"/>
      <c r="Q109" s="473" t="e">
        <f t="shared" si="21"/>
        <v>#DIV/0!</v>
      </c>
      <c r="R109" s="90"/>
      <c r="V109" s="103"/>
    </row>
    <row r="110" spans="1:22" ht="15.75" hidden="1" customHeight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IF('UK Prices'!D110=0,"",'UK Prices'!D110)</f>
        <v>Womens FJ Stretch Pique w/reversible collar - ProSports</v>
      </c>
      <c r="F110" s="381"/>
      <c r="G110" s="87"/>
      <c r="H110" s="87"/>
      <c r="I110" s="88"/>
      <c r="J110" s="87"/>
      <c r="K110" s="120">
        <f>'Std Cst'!AZ110</f>
        <v>268.59074999999996</v>
      </c>
      <c r="L110" s="119"/>
      <c r="M110" s="87"/>
      <c r="N110" s="473" t="e">
        <f t="shared" ref="N110" si="28">(F110-K110)/F110</f>
        <v>#DIV/0!</v>
      </c>
      <c r="O110" s="90"/>
      <c r="P110" s="87"/>
      <c r="Q110" s="473" t="e">
        <f t="shared" ref="Q110" si="29">((F110*(1-I110))-K110)/(F110*(1-I110))</f>
        <v>#DIV/0!</v>
      </c>
      <c r="R110" s="90"/>
      <c r="V110" s="103"/>
    </row>
    <row r="111" spans="1:22" ht="15.75" hidden="1" customHeight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IF('UK Prices'!D111=0,"",'UK Prices'!D111)</f>
        <v>Women's Smooth Pique Double Chest Stripe - Prosports</v>
      </c>
      <c r="F111" s="381"/>
      <c r="G111" s="87"/>
      <c r="H111" s="87"/>
      <c r="I111" s="88"/>
      <c r="J111" s="87"/>
      <c r="K111" s="120">
        <f>'Std Cst'!AZ111</f>
        <v>290.10874999999999</v>
      </c>
      <c r="L111" s="119"/>
      <c r="M111" s="87"/>
      <c r="N111" s="473"/>
      <c r="O111" s="90"/>
      <c r="P111" s="87"/>
      <c r="Q111" s="473"/>
      <c r="R111" s="90"/>
      <c r="V111" s="103"/>
    </row>
    <row r="112" spans="1:22" ht="15.75" customHeight="1" x14ac:dyDescent="0.3">
      <c r="A112" s="206" t="str">
        <f>'ITMA Form Data'!A112</f>
        <v>TROUSERS</v>
      </c>
      <c r="B112" s="206"/>
      <c r="C112" s="500"/>
      <c r="D112" s="29" t="str">
        <f>IF('UK Prices'!D112=0,"",'UK Prices'!D112)</f>
        <v>Trousers</v>
      </c>
      <c r="F112" s="381"/>
      <c r="G112" s="87"/>
      <c r="H112" s="87"/>
      <c r="I112" s="88"/>
      <c r="J112" s="87"/>
      <c r="K112" s="120"/>
      <c r="L112" s="119"/>
      <c r="M112" s="87"/>
      <c r="N112" s="473"/>
      <c r="O112" s="90"/>
      <c r="P112" s="87"/>
      <c r="Q112" s="473"/>
      <c r="R112" s="90"/>
      <c r="V112" s="85"/>
    </row>
    <row r="113" spans="1:22" ht="15.75" hidden="1" customHeight="1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IF('UK Prices'!D113=0,"",'UK Prices'!D113)</f>
        <v>Women's Performance 7/8 Trouser</v>
      </c>
      <c r="F113" s="381"/>
      <c r="G113" s="87"/>
      <c r="H113" s="87"/>
      <c r="I113" s="88"/>
      <c r="J113" s="87"/>
      <c r="K113" s="120">
        <f>'Std Cst'!AZ113</f>
        <v>416.14275000000004</v>
      </c>
      <c r="L113" s="119"/>
      <c r="M113" s="87"/>
      <c r="N113" s="473" t="e">
        <f>(F113-K113)/F113</f>
        <v>#DIV/0!</v>
      </c>
      <c r="O113" s="90"/>
      <c r="P113" s="87"/>
      <c r="Q113" s="444" t="e">
        <f>((F113*(1-I113))-K113)/(F113*(1-I113))</f>
        <v>#DIV/0!</v>
      </c>
      <c r="R113" s="90"/>
      <c r="V113" s="103"/>
    </row>
    <row r="114" spans="1:22" ht="15.75" hidden="1" customHeight="1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IF('UK Prices'!D114=0,"",'UK Prices'!D114)</f>
        <v>Women's Performance Skort</v>
      </c>
      <c r="F114" s="381"/>
      <c r="G114" s="87"/>
      <c r="H114" s="87"/>
      <c r="I114" s="88"/>
      <c r="J114" s="87"/>
      <c r="K114" s="120">
        <f>'Std Cst'!AZ114</f>
        <v>249.37824999999998</v>
      </c>
      <c r="L114" s="119"/>
      <c r="M114" s="87"/>
      <c r="N114" s="473" t="e">
        <f>(F114-K114)/F114</f>
        <v>#DIV/0!</v>
      </c>
      <c r="O114" s="90"/>
      <c r="P114" s="87"/>
      <c r="Q114" s="444" t="e">
        <f>((F114*(1-I114))-K114)/(F114*(1-I114))</f>
        <v>#DIV/0!</v>
      </c>
      <c r="R114" s="90"/>
      <c r="V114" s="103"/>
    </row>
    <row r="115" spans="1:22" ht="15.75" customHeight="1" x14ac:dyDescent="0.3">
      <c r="A115" s="206" t="str">
        <f>'ITMA Form Data'!A115</f>
        <v>JUNIORS</v>
      </c>
      <c r="B115" s="206"/>
      <c r="C115" s="500"/>
      <c r="D115" s="29" t="str">
        <f>IF('UK Prices'!D115=0,"",'UK Prices'!D115)</f>
        <v>Juniors</v>
      </c>
      <c r="F115" s="381"/>
      <c r="G115" s="87"/>
      <c r="H115" s="87"/>
      <c r="I115" s="88"/>
      <c r="J115" s="87"/>
      <c r="K115" s="120"/>
      <c r="L115" s="119"/>
      <c r="M115" s="87"/>
      <c r="N115" s="473"/>
      <c r="O115" s="90"/>
      <c r="P115" s="87"/>
      <c r="Q115" s="473"/>
      <c r="R115" s="90"/>
      <c r="V115" s="85"/>
    </row>
    <row r="116" spans="1:22" ht="15.75" hidden="1" customHeight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IF('UK Prices'!D116=0,"",'UK Prices'!D116)</f>
        <v>FJ Junior FJ Chill-Out w/ Chest Piping 1/4 Zip</v>
      </c>
      <c r="F116" s="381"/>
      <c r="G116" s="87"/>
      <c r="H116" s="87"/>
      <c r="I116" s="88"/>
      <c r="J116" s="87"/>
      <c r="K116" s="120">
        <f>'Std Cst'!AZ116</f>
        <v>332.37625000000003</v>
      </c>
      <c r="L116" s="119"/>
      <c r="M116" s="87"/>
      <c r="N116" s="473" t="e">
        <f t="shared" ref="N116:N124" si="30">(F116-K116)/F116</f>
        <v>#DIV/0!</v>
      </c>
      <c r="O116" s="90"/>
      <c r="P116" s="87"/>
      <c r="Q116" s="473" t="e">
        <f t="shared" ref="Q116:Q124" si="31">((F116*(1-I116))-K116)/(F116*(1-I116))</f>
        <v>#DIV/0!</v>
      </c>
      <c r="R116" s="90"/>
      <c r="V116" s="103"/>
    </row>
    <row r="117" spans="1:22" ht="15.75" customHeight="1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IF('UK Prices'!D117=0,"",'UK Prices'!D117)</f>
        <v>FJ Junior FJ Solid Colour Chill-Out 1/4 zip</v>
      </c>
      <c r="F117" s="381"/>
      <c r="G117" s="87"/>
      <c r="H117" s="87"/>
      <c r="I117" s="88"/>
      <c r="J117" s="87"/>
      <c r="K117" s="120">
        <f>'Std Cst'!AZ117</f>
        <v>320.84875</v>
      </c>
      <c r="L117" s="119"/>
      <c r="M117" s="87"/>
      <c r="N117" s="473" t="e">
        <f t="shared" si="30"/>
        <v>#DIV/0!</v>
      </c>
      <c r="O117" s="90"/>
      <c r="P117" s="87"/>
      <c r="Q117" s="473" t="e">
        <f t="shared" si="31"/>
        <v>#DIV/0!</v>
      </c>
      <c r="R117" s="90"/>
      <c r="V117" s="103"/>
    </row>
    <row r="118" spans="1:22" ht="15.75" hidden="1" customHeight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IF('UK Prices'!D118=0,"",'UK Prices'!D118)</f>
        <v>FJ Junior Birdseye Colorblock Pique w/ Self Collar</v>
      </c>
      <c r="F118" s="381"/>
      <c r="G118" s="87"/>
      <c r="H118" s="87"/>
      <c r="I118" s="88"/>
      <c r="J118" s="87"/>
      <c r="K118" s="120">
        <f>'Std Cst'!AZ118</f>
        <v>274.73874999999998</v>
      </c>
      <c r="L118" s="119"/>
      <c r="M118" s="87"/>
      <c r="N118" s="473" t="e">
        <f t="shared" si="30"/>
        <v>#DIV/0!</v>
      </c>
      <c r="O118" s="90"/>
      <c r="P118" s="87"/>
      <c r="Q118" s="473" t="e">
        <f t="shared" si="31"/>
        <v>#DIV/0!</v>
      </c>
      <c r="R118" s="90"/>
      <c r="V118" s="103"/>
    </row>
    <row r="119" spans="1:22" ht="15.75" hidden="1" customHeight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IF('UK Prices'!D119=0,"",'UK Prices'!D119)</f>
        <v>FJ Junior Smooth Pique Double Chest Stripe</v>
      </c>
      <c r="F119" s="381"/>
      <c r="G119" s="87"/>
      <c r="H119" s="87"/>
      <c r="I119" s="88"/>
      <c r="J119" s="87"/>
      <c r="K119" s="120">
        <f>'Std Cst'!AZ119</f>
        <v>272.8175</v>
      </c>
      <c r="L119" s="119"/>
      <c r="M119" s="87"/>
      <c r="N119" s="473" t="e">
        <f t="shared" si="30"/>
        <v>#DIV/0!</v>
      </c>
      <c r="O119" s="90"/>
      <c r="P119" s="87"/>
      <c r="Q119" s="473" t="e">
        <f t="shared" si="31"/>
        <v>#DIV/0!</v>
      </c>
      <c r="R119" s="90"/>
      <c r="V119" s="103"/>
    </row>
    <row r="120" spans="1:22" ht="15.75" hidden="1" customHeight="1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IF('UK Prices'!D120=0,"",'UK Prices'!D120)</f>
        <v>Junior Textured Chill-Out</v>
      </c>
      <c r="F120" s="381"/>
      <c r="G120" s="87"/>
      <c r="H120" s="87"/>
      <c r="I120" s="88"/>
      <c r="J120" s="87"/>
      <c r="K120" s="120">
        <f>'Std Cst'!AZ120</f>
        <v>297.79375000000005</v>
      </c>
      <c r="L120" s="119"/>
      <c r="M120" s="87"/>
      <c r="N120" s="473" t="e">
        <f>(F120-K120)/F120</f>
        <v>#DIV/0!</v>
      </c>
      <c r="O120" s="90"/>
      <c r="P120" s="87"/>
      <c r="Q120" s="444" t="e">
        <f>((F120*(1-I120))-K120)/(F120*(1-I120))</f>
        <v>#DIV/0!</v>
      </c>
      <c r="R120" s="90"/>
      <c r="V120" s="103"/>
    </row>
    <row r="121" spans="1:22" ht="15.75" hidden="1" customHeight="1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IF('UK Prices'!D121=0,"",'UK Prices'!D121)</f>
        <v>Junior Stretch Pique w/Painted Stripes</v>
      </c>
      <c r="F121" s="381"/>
      <c r="G121" s="87"/>
      <c r="H121" s="87"/>
      <c r="I121" s="88"/>
      <c r="J121" s="87"/>
      <c r="K121" s="120">
        <f>'Std Cst'!AZ121</f>
        <v>282.42374999999998</v>
      </c>
      <c r="L121" s="119"/>
      <c r="M121" s="87"/>
      <c r="N121" s="473" t="e">
        <f>(F121-K121)/F121</f>
        <v>#DIV/0!</v>
      </c>
      <c r="O121" s="90"/>
      <c r="P121" s="87"/>
      <c r="Q121" s="444" t="e">
        <f>((F121*(1-I121))-K121)/(F121*(1-I121))</f>
        <v>#DIV/0!</v>
      </c>
      <c r="R121" s="90"/>
      <c r="V121" s="103"/>
    </row>
    <row r="122" spans="1:22" ht="15.75" hidden="1" customHeight="1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IF('UK Prices'!D122=0,"",'UK Prices'!D122)</f>
        <v>Junior Smooth Pique w/Collar &amp; Sleeve Stripes</v>
      </c>
      <c r="F122" s="381"/>
      <c r="G122" s="87"/>
      <c r="H122" s="87"/>
      <c r="I122" s="88"/>
      <c r="J122" s="87"/>
      <c r="K122" s="120">
        <f>'Std Cst'!AZ122</f>
        <v>272.8175</v>
      </c>
      <c r="L122" s="119"/>
      <c r="M122" s="87"/>
      <c r="N122" s="473" t="e">
        <f>(F122-K122)/F122</f>
        <v>#DIV/0!</v>
      </c>
      <c r="O122" s="90"/>
      <c r="P122" s="87"/>
      <c r="Q122" s="444" t="e">
        <f>((F122*(1-I122))-K122)/(F122*(1-I122))</f>
        <v>#DIV/0!</v>
      </c>
      <c r="R122" s="90"/>
      <c r="V122" s="103"/>
    </row>
    <row r="123" spans="1:22" ht="15.75" customHeight="1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IF('UK Prices'!D123=0,"",'UK Prices'!D123)</f>
        <v>FJ Junior Stretch Pique w/neck tape trim</v>
      </c>
      <c r="F123" s="381"/>
      <c r="G123" s="87"/>
      <c r="H123" s="87"/>
      <c r="I123" s="88"/>
      <c r="J123" s="87"/>
      <c r="K123" s="120">
        <f>'Std Cst'!AZ123</f>
        <v>209.41624999999996</v>
      </c>
      <c r="L123" s="119"/>
      <c r="M123" s="87"/>
      <c r="N123" s="473" t="e">
        <f t="shared" si="30"/>
        <v>#DIV/0!</v>
      </c>
      <c r="O123" s="90"/>
      <c r="P123" s="87"/>
      <c r="Q123" s="473" t="e">
        <f t="shared" si="31"/>
        <v>#DIV/0!</v>
      </c>
      <c r="R123" s="90"/>
      <c r="V123" s="103"/>
    </row>
    <row r="124" spans="1:22" ht="15.75" hidden="1" customHeight="1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IF('UK Prices'!D124=0,"",'UK Prices'!D124)</f>
        <v>FJ Junior Shorts</v>
      </c>
      <c r="F124" s="381"/>
      <c r="G124" s="87"/>
      <c r="H124" s="87"/>
      <c r="I124" s="88"/>
      <c r="J124" s="87"/>
      <c r="K124" s="120">
        <f>'Std Cst'!AZ124</f>
        <v>241.69325000000001</v>
      </c>
      <c r="L124" s="119"/>
      <c r="M124" s="87"/>
      <c r="N124" s="473" t="e">
        <f t="shared" si="30"/>
        <v>#DIV/0!</v>
      </c>
      <c r="O124" s="90"/>
      <c r="P124" s="87"/>
      <c r="Q124" s="473" t="e">
        <f t="shared" si="31"/>
        <v>#DIV/0!</v>
      </c>
      <c r="R124" s="90"/>
      <c r="V124" s="103"/>
    </row>
    <row r="125" spans="1:22" x14ac:dyDescent="0.3">
      <c r="A125" s="180"/>
      <c r="B125" s="180"/>
      <c r="C125" s="180"/>
      <c r="D125" s="29"/>
    </row>
    <row r="126" spans="1:22" x14ac:dyDescent="0.3">
      <c r="A126" s="19"/>
      <c r="B126" s="19"/>
      <c r="C126" s="180"/>
      <c r="D126" s="29"/>
    </row>
    <row r="127" spans="1:22" x14ac:dyDescent="0.3">
      <c r="A127" s="180"/>
      <c r="B127" s="180"/>
      <c r="C127" s="180"/>
      <c r="D127" s="422"/>
    </row>
    <row r="128" spans="1:22" x14ac:dyDescent="0.3">
      <c r="A128" s="180"/>
      <c r="B128" s="180"/>
      <c r="C128" s="180"/>
      <c r="D128" s="21"/>
    </row>
    <row r="129" spans="1:4" x14ac:dyDescent="0.3">
      <c r="A129" s="180"/>
      <c r="B129" s="180"/>
      <c r="C129" s="180"/>
      <c r="D129" s="21"/>
    </row>
    <row r="130" spans="1:4" x14ac:dyDescent="0.3">
      <c r="A130" s="180"/>
      <c r="B130" s="180"/>
      <c r="C130" s="180"/>
      <c r="D130" s="21"/>
    </row>
    <row r="131" spans="1:4" x14ac:dyDescent="0.3">
      <c r="A131" s="180"/>
      <c r="B131" s="180"/>
      <c r="C131" s="180"/>
      <c r="D131" s="21"/>
    </row>
    <row r="132" spans="1:4" x14ac:dyDescent="0.3">
      <c r="D132" s="31"/>
    </row>
    <row r="133" spans="1:4" x14ac:dyDescent="0.3">
      <c r="D133" s="31"/>
    </row>
    <row r="134" spans="1:4" x14ac:dyDescent="0.3">
      <c r="D134" s="31"/>
    </row>
    <row r="135" spans="1:4" x14ac:dyDescent="0.3">
      <c r="D135" s="31"/>
    </row>
    <row r="136" spans="1:4" x14ac:dyDescent="0.3">
      <c r="D136" s="31"/>
    </row>
    <row r="137" spans="1:4" x14ac:dyDescent="0.3">
      <c r="D137" s="31"/>
    </row>
    <row r="138" spans="1:4" x14ac:dyDescent="0.3">
      <c r="D138" s="31"/>
    </row>
    <row r="139" spans="1:4" x14ac:dyDescent="0.3">
      <c r="D139" s="31"/>
    </row>
    <row r="140" spans="1:4" x14ac:dyDescent="0.3">
      <c r="D140" s="31"/>
    </row>
    <row r="141" spans="1:4" x14ac:dyDescent="0.3">
      <c r="D141" s="31"/>
    </row>
    <row r="142" spans="1:4" x14ac:dyDescent="0.3">
      <c r="D142" s="31"/>
    </row>
    <row r="143" spans="1:4" x14ac:dyDescent="0.3">
      <c r="D143" s="31"/>
    </row>
    <row r="144" spans="1:4" x14ac:dyDescent="0.3">
      <c r="D144" s="31"/>
    </row>
    <row r="145" spans="4:4" x14ac:dyDescent="0.3">
      <c r="D145" s="31"/>
    </row>
    <row r="146" spans="4:4" x14ac:dyDescent="0.3">
      <c r="D146" s="31"/>
    </row>
    <row r="147" spans="4:4" x14ac:dyDescent="0.3">
      <c r="D147" s="31"/>
    </row>
    <row r="148" spans="4:4" x14ac:dyDescent="0.3">
      <c r="D148" s="31"/>
    </row>
    <row r="149" spans="4:4" x14ac:dyDescent="0.3">
      <c r="D149" s="31"/>
    </row>
    <row r="150" spans="4:4" x14ac:dyDescent="0.3">
      <c r="D150" s="31"/>
    </row>
    <row r="151" spans="4:4" x14ac:dyDescent="0.3">
      <c r="D151" s="31"/>
    </row>
    <row r="152" spans="4:4" x14ac:dyDescent="0.3">
      <c r="D152" s="31"/>
    </row>
    <row r="153" spans="4:4" x14ac:dyDescent="0.3">
      <c r="D153" s="31"/>
    </row>
    <row r="154" spans="4:4" x14ac:dyDescent="0.3">
      <c r="D154" s="31"/>
    </row>
    <row r="155" spans="4:4" x14ac:dyDescent="0.3">
      <c r="D155" s="31"/>
    </row>
    <row r="156" spans="4:4" x14ac:dyDescent="0.3">
      <c r="D156" s="31"/>
    </row>
    <row r="157" spans="4:4" x14ac:dyDescent="0.3">
      <c r="D157" s="31"/>
    </row>
    <row r="158" spans="4:4" x14ac:dyDescent="0.3">
      <c r="D158" s="31"/>
    </row>
    <row r="159" spans="4:4" x14ac:dyDescent="0.3">
      <c r="D159" s="31"/>
    </row>
    <row r="160" spans="4:4" x14ac:dyDescent="0.3">
      <c r="D160" s="31"/>
    </row>
    <row r="161" spans="4:4" x14ac:dyDescent="0.3">
      <c r="D161" s="31"/>
    </row>
    <row r="162" spans="4:4" x14ac:dyDescent="0.3">
      <c r="D162" s="31"/>
    </row>
    <row r="163" spans="4:4" x14ac:dyDescent="0.3">
      <c r="D163" s="31"/>
    </row>
    <row r="164" spans="4:4" x14ac:dyDescent="0.3">
      <c r="D164" s="31"/>
    </row>
    <row r="165" spans="4:4" x14ac:dyDescent="0.3">
      <c r="D165" s="31"/>
    </row>
    <row r="166" spans="4:4" x14ac:dyDescent="0.3">
      <c r="D166" s="31"/>
    </row>
    <row r="167" spans="4:4" x14ac:dyDescent="0.3">
      <c r="D167" s="31"/>
    </row>
    <row r="168" spans="4:4" x14ac:dyDescent="0.3">
      <c r="D168" s="31"/>
    </row>
    <row r="169" spans="4:4" x14ac:dyDescent="0.3">
      <c r="D169" s="31"/>
    </row>
    <row r="170" spans="4:4" x14ac:dyDescent="0.3">
      <c r="D170" s="31"/>
    </row>
    <row r="171" spans="4:4" x14ac:dyDescent="0.3">
      <c r="D171" s="31"/>
    </row>
    <row r="172" spans="4:4" x14ac:dyDescent="0.3">
      <c r="D172" s="31"/>
    </row>
    <row r="173" spans="4:4" x14ac:dyDescent="0.3">
      <c r="D173" s="31"/>
    </row>
    <row r="174" spans="4:4" x14ac:dyDescent="0.3">
      <c r="D174" s="31"/>
    </row>
    <row r="175" spans="4:4" x14ac:dyDescent="0.3">
      <c r="D175" s="31"/>
    </row>
    <row r="176" spans="4:4" x14ac:dyDescent="0.3">
      <c r="D176" s="31"/>
    </row>
    <row r="177" spans="4:4" x14ac:dyDescent="0.3">
      <c r="D177" s="31"/>
    </row>
    <row r="178" spans="4:4" x14ac:dyDescent="0.3">
      <c r="D178" s="31"/>
    </row>
    <row r="179" spans="4:4" x14ac:dyDescent="0.3">
      <c r="D179" s="31"/>
    </row>
    <row r="180" spans="4:4" x14ac:dyDescent="0.3">
      <c r="D180" s="31"/>
    </row>
    <row r="181" spans="4:4" x14ac:dyDescent="0.3">
      <c r="D181" s="31"/>
    </row>
    <row r="182" spans="4:4" x14ac:dyDescent="0.3">
      <c r="D182" s="31"/>
    </row>
    <row r="183" spans="4:4" x14ac:dyDescent="0.3">
      <c r="D183" s="31"/>
    </row>
    <row r="184" spans="4:4" x14ac:dyDescent="0.3">
      <c r="D184" s="31"/>
    </row>
    <row r="185" spans="4:4" x14ac:dyDescent="0.3">
      <c r="D185" s="31"/>
    </row>
    <row r="186" spans="4:4" x14ac:dyDescent="0.3">
      <c r="D186" s="31"/>
    </row>
    <row r="187" spans="4:4" x14ac:dyDescent="0.3">
      <c r="D187" s="31"/>
    </row>
    <row r="188" spans="4:4" x14ac:dyDescent="0.3">
      <c r="D188" s="31"/>
    </row>
    <row r="189" spans="4:4" x14ac:dyDescent="0.3">
      <c r="D189" s="31"/>
    </row>
    <row r="190" spans="4:4" x14ac:dyDescent="0.3">
      <c r="D190" s="31"/>
    </row>
    <row r="191" spans="4:4" x14ac:dyDescent="0.3">
      <c r="D191" s="31"/>
    </row>
    <row r="192" spans="4:4" x14ac:dyDescent="0.3">
      <c r="D192" s="31"/>
    </row>
    <row r="193" spans="4:4" x14ac:dyDescent="0.3">
      <c r="D193" s="31"/>
    </row>
    <row r="194" spans="4:4" x14ac:dyDescent="0.3">
      <c r="D194" s="31"/>
    </row>
    <row r="195" spans="4:4" x14ac:dyDescent="0.3">
      <c r="D195" s="31"/>
    </row>
    <row r="196" spans="4:4" x14ac:dyDescent="0.3">
      <c r="D196" s="31"/>
    </row>
    <row r="197" spans="4:4" x14ac:dyDescent="0.3">
      <c r="D197" s="31"/>
    </row>
    <row r="198" spans="4:4" x14ac:dyDescent="0.3">
      <c r="D198" s="31"/>
    </row>
    <row r="199" spans="4:4" x14ac:dyDescent="0.3">
      <c r="D199" s="31"/>
    </row>
    <row r="200" spans="4:4" x14ac:dyDescent="0.3">
      <c r="D200" s="31"/>
    </row>
    <row r="201" spans="4:4" x14ac:dyDescent="0.3">
      <c r="D201" s="31"/>
    </row>
    <row r="202" spans="4:4" x14ac:dyDescent="0.3">
      <c r="D202" s="31"/>
    </row>
    <row r="203" spans="4:4" x14ac:dyDescent="0.3">
      <c r="D203" s="31"/>
    </row>
    <row r="204" spans="4:4" x14ac:dyDescent="0.3">
      <c r="D204" s="31"/>
    </row>
    <row r="205" spans="4:4" x14ac:dyDescent="0.3">
      <c r="D205" s="31"/>
    </row>
    <row r="206" spans="4:4" x14ac:dyDescent="0.3">
      <c r="D206" s="31"/>
    </row>
    <row r="207" spans="4:4" x14ac:dyDescent="0.3">
      <c r="D207" s="31"/>
    </row>
    <row r="208" spans="4:4" x14ac:dyDescent="0.3">
      <c r="D208" s="31"/>
    </row>
    <row r="209" spans="4:4" x14ac:dyDescent="0.3">
      <c r="D209" s="31"/>
    </row>
    <row r="210" spans="4:4" x14ac:dyDescent="0.3">
      <c r="D210" s="31"/>
    </row>
    <row r="211" spans="4:4" x14ac:dyDescent="0.3">
      <c r="D211" s="31"/>
    </row>
    <row r="212" spans="4:4" x14ac:dyDescent="0.3">
      <c r="D212" s="31"/>
    </row>
    <row r="213" spans="4:4" x14ac:dyDescent="0.3">
      <c r="D213" s="31"/>
    </row>
    <row r="214" spans="4:4" x14ac:dyDescent="0.3">
      <c r="D214" s="31"/>
    </row>
    <row r="215" spans="4:4" x14ac:dyDescent="0.3">
      <c r="D215" s="31"/>
    </row>
    <row r="216" spans="4:4" x14ac:dyDescent="0.3">
      <c r="D216" s="31"/>
    </row>
    <row r="217" spans="4:4" x14ac:dyDescent="0.3">
      <c r="D217" s="31"/>
    </row>
    <row r="218" spans="4:4" x14ac:dyDescent="0.3">
      <c r="D218" s="31"/>
    </row>
    <row r="219" spans="4:4" x14ac:dyDescent="0.3">
      <c r="D219" s="31"/>
    </row>
    <row r="220" spans="4:4" x14ac:dyDescent="0.3">
      <c r="D220" s="31"/>
    </row>
    <row r="221" spans="4:4" x14ac:dyDescent="0.3">
      <c r="D221" s="31"/>
    </row>
    <row r="222" spans="4:4" x14ac:dyDescent="0.3">
      <c r="D222" s="31"/>
    </row>
    <row r="223" spans="4:4" x14ac:dyDescent="0.3">
      <c r="D223" s="31"/>
    </row>
    <row r="224" spans="4:4" x14ac:dyDescent="0.3">
      <c r="D224" s="31"/>
    </row>
    <row r="225" spans="4:4" x14ac:dyDescent="0.3">
      <c r="D225" s="31"/>
    </row>
    <row r="226" spans="4:4" x14ac:dyDescent="0.3">
      <c r="D226" s="31"/>
    </row>
    <row r="227" spans="4:4" x14ac:dyDescent="0.3">
      <c r="D227" s="31"/>
    </row>
    <row r="228" spans="4:4" x14ac:dyDescent="0.3">
      <c r="D228" s="31"/>
    </row>
    <row r="229" spans="4:4" x14ac:dyDescent="0.3">
      <c r="D229" s="31"/>
    </row>
    <row r="230" spans="4:4" x14ac:dyDescent="0.3">
      <c r="D230" s="31"/>
    </row>
    <row r="231" spans="4:4" x14ac:dyDescent="0.3">
      <c r="D231" s="31"/>
    </row>
    <row r="232" spans="4:4" x14ac:dyDescent="0.3">
      <c r="D232" s="31"/>
    </row>
    <row r="233" spans="4:4" x14ac:dyDescent="0.3">
      <c r="D233" s="31"/>
    </row>
    <row r="234" spans="4:4" x14ac:dyDescent="0.3">
      <c r="D234" s="31"/>
    </row>
    <row r="235" spans="4:4" x14ac:dyDescent="0.3">
      <c r="D235" s="31"/>
    </row>
    <row r="236" spans="4:4" x14ac:dyDescent="0.3">
      <c r="D236" s="31"/>
    </row>
    <row r="237" spans="4:4" x14ac:dyDescent="0.3">
      <c r="D237" s="31"/>
    </row>
    <row r="238" spans="4:4" x14ac:dyDescent="0.3">
      <c r="D238" s="31"/>
    </row>
    <row r="239" spans="4:4" x14ac:dyDescent="0.3">
      <c r="D239" s="31"/>
    </row>
    <row r="240" spans="4:4" x14ac:dyDescent="0.3">
      <c r="D240" s="31"/>
    </row>
    <row r="241" spans="4:4" x14ac:dyDescent="0.3">
      <c r="D241" s="31"/>
    </row>
    <row r="242" spans="4:4" x14ac:dyDescent="0.3">
      <c r="D242" s="31"/>
    </row>
    <row r="243" spans="4:4" x14ac:dyDescent="0.3">
      <c r="D243" s="31"/>
    </row>
    <row r="244" spans="4:4" x14ac:dyDescent="0.3">
      <c r="D244" s="31"/>
    </row>
    <row r="245" spans="4:4" x14ac:dyDescent="0.3">
      <c r="D245" s="31"/>
    </row>
    <row r="246" spans="4:4" x14ac:dyDescent="0.3">
      <c r="D246" s="31"/>
    </row>
    <row r="247" spans="4:4" x14ac:dyDescent="0.3">
      <c r="D247" s="31"/>
    </row>
    <row r="248" spans="4:4" x14ac:dyDescent="0.3">
      <c r="D248" s="31"/>
    </row>
    <row r="249" spans="4:4" x14ac:dyDescent="0.3">
      <c r="D249" s="31"/>
    </row>
    <row r="250" spans="4:4" x14ac:dyDescent="0.3">
      <c r="D250" s="31"/>
    </row>
    <row r="251" spans="4:4" x14ac:dyDescent="0.3">
      <c r="D251" s="31"/>
    </row>
    <row r="252" spans="4:4" x14ac:dyDescent="0.3">
      <c r="D252" s="31"/>
    </row>
    <row r="253" spans="4:4" x14ac:dyDescent="0.3">
      <c r="D253" s="31"/>
    </row>
    <row r="254" spans="4:4" x14ac:dyDescent="0.3">
      <c r="D254" s="31"/>
    </row>
    <row r="255" spans="4:4" x14ac:dyDescent="0.3">
      <c r="D255" s="31"/>
    </row>
    <row r="256" spans="4:4" x14ac:dyDescent="0.3">
      <c r="D256" s="31"/>
    </row>
    <row r="257" spans="4:4" x14ac:dyDescent="0.3">
      <c r="D257" s="31"/>
    </row>
    <row r="258" spans="4:4" x14ac:dyDescent="0.3">
      <c r="D258" s="31"/>
    </row>
    <row r="259" spans="4:4" x14ac:dyDescent="0.3">
      <c r="D259" s="31"/>
    </row>
    <row r="260" spans="4:4" x14ac:dyDescent="0.3">
      <c r="D260" s="31"/>
    </row>
    <row r="261" spans="4:4" x14ac:dyDescent="0.3">
      <c r="D261" s="31"/>
    </row>
    <row r="262" spans="4:4" x14ac:dyDescent="0.3">
      <c r="D262" s="31"/>
    </row>
    <row r="263" spans="4:4" x14ac:dyDescent="0.3">
      <c r="D263" s="31"/>
    </row>
    <row r="264" spans="4:4" x14ac:dyDescent="0.3">
      <c r="D264" s="31"/>
    </row>
    <row r="265" spans="4:4" x14ac:dyDescent="0.3">
      <c r="D265" s="31"/>
    </row>
    <row r="266" spans="4:4" x14ac:dyDescent="0.3">
      <c r="D266" s="31"/>
    </row>
    <row r="267" spans="4:4" x14ac:dyDescent="0.3">
      <c r="D267" s="31"/>
    </row>
    <row r="268" spans="4:4" x14ac:dyDescent="0.3">
      <c r="D268" s="31"/>
    </row>
    <row r="269" spans="4:4" x14ac:dyDescent="0.3">
      <c r="D269" s="31"/>
    </row>
    <row r="270" spans="4:4" x14ac:dyDescent="0.3">
      <c r="D270" s="31"/>
    </row>
    <row r="271" spans="4:4" x14ac:dyDescent="0.3">
      <c r="D271" s="31"/>
    </row>
    <row r="272" spans="4:4" x14ac:dyDescent="0.3">
      <c r="D272" s="31"/>
    </row>
    <row r="273" spans="4:4" x14ac:dyDescent="0.3">
      <c r="D273" s="31"/>
    </row>
    <row r="274" spans="4:4" x14ac:dyDescent="0.3">
      <c r="D274" s="31"/>
    </row>
    <row r="275" spans="4:4" x14ac:dyDescent="0.3">
      <c r="D275" s="31"/>
    </row>
    <row r="276" spans="4:4" x14ac:dyDescent="0.3">
      <c r="D276" s="31"/>
    </row>
    <row r="277" spans="4:4" x14ac:dyDescent="0.3">
      <c r="D277" s="31"/>
    </row>
    <row r="278" spans="4:4" x14ac:dyDescent="0.3">
      <c r="D278" s="31"/>
    </row>
    <row r="279" spans="4:4" x14ac:dyDescent="0.3">
      <c r="D279" s="31"/>
    </row>
    <row r="280" spans="4:4" x14ac:dyDescent="0.3">
      <c r="D280" s="31"/>
    </row>
    <row r="281" spans="4:4" x14ac:dyDescent="0.3">
      <c r="D281" s="31"/>
    </row>
    <row r="282" spans="4:4" x14ac:dyDescent="0.3">
      <c r="D282" s="31"/>
    </row>
    <row r="283" spans="4:4" x14ac:dyDescent="0.3">
      <c r="D283" s="31"/>
    </row>
    <row r="284" spans="4:4" x14ac:dyDescent="0.3">
      <c r="D284" s="31"/>
    </row>
    <row r="285" spans="4:4" x14ac:dyDescent="0.3">
      <c r="D285" s="31"/>
    </row>
    <row r="286" spans="4:4" x14ac:dyDescent="0.3">
      <c r="D286" s="31"/>
    </row>
    <row r="287" spans="4:4" x14ac:dyDescent="0.3">
      <c r="D287" s="31"/>
    </row>
    <row r="288" spans="4:4" x14ac:dyDescent="0.3">
      <c r="D288" s="31"/>
    </row>
    <row r="289" spans="4:4" x14ac:dyDescent="0.3">
      <c r="D289" s="31"/>
    </row>
    <row r="290" spans="4:4" x14ac:dyDescent="0.3">
      <c r="D290" s="31"/>
    </row>
    <row r="291" spans="4:4" x14ac:dyDescent="0.3">
      <c r="D291" s="31"/>
    </row>
    <row r="292" spans="4:4" x14ac:dyDescent="0.3">
      <c r="D292" s="31"/>
    </row>
    <row r="293" spans="4:4" x14ac:dyDescent="0.3">
      <c r="D293" s="31"/>
    </row>
    <row r="294" spans="4:4" x14ac:dyDescent="0.3">
      <c r="D294" s="31"/>
    </row>
    <row r="295" spans="4:4" x14ac:dyDescent="0.3">
      <c r="D295" s="31"/>
    </row>
    <row r="296" spans="4:4" x14ac:dyDescent="0.3">
      <c r="D296" s="31"/>
    </row>
    <row r="297" spans="4:4" x14ac:dyDescent="0.3">
      <c r="D297" s="31"/>
    </row>
    <row r="298" spans="4:4" x14ac:dyDescent="0.3">
      <c r="D298" s="31"/>
    </row>
    <row r="299" spans="4:4" x14ac:dyDescent="0.3">
      <c r="D299" s="31"/>
    </row>
    <row r="300" spans="4:4" x14ac:dyDescent="0.3">
      <c r="D300" s="31"/>
    </row>
    <row r="301" spans="4:4" x14ac:dyDescent="0.3">
      <c r="D301" s="31"/>
    </row>
    <row r="302" spans="4:4" x14ac:dyDescent="0.3">
      <c r="D302" s="31"/>
    </row>
    <row r="303" spans="4:4" x14ac:dyDescent="0.3">
      <c r="D303" s="31"/>
    </row>
    <row r="304" spans="4:4" x14ac:dyDescent="0.3">
      <c r="D304" s="31"/>
    </row>
    <row r="305" spans="4:4" x14ac:dyDescent="0.3">
      <c r="D305" s="31"/>
    </row>
    <row r="306" spans="4:4" x14ac:dyDescent="0.3">
      <c r="D306" s="31"/>
    </row>
    <row r="307" spans="4:4" x14ac:dyDescent="0.3">
      <c r="D307" s="31"/>
    </row>
    <row r="308" spans="4:4" x14ac:dyDescent="0.3">
      <c r="D308" s="31"/>
    </row>
    <row r="309" spans="4:4" x14ac:dyDescent="0.3">
      <c r="D309" s="31"/>
    </row>
    <row r="310" spans="4:4" x14ac:dyDescent="0.3">
      <c r="D310" s="31"/>
    </row>
    <row r="311" spans="4:4" x14ac:dyDescent="0.3">
      <c r="D311" s="31"/>
    </row>
    <row r="312" spans="4:4" x14ac:dyDescent="0.3">
      <c r="D312" s="31"/>
    </row>
    <row r="313" spans="4:4" x14ac:dyDescent="0.3">
      <c r="D313" s="31"/>
    </row>
    <row r="314" spans="4:4" x14ac:dyDescent="0.3">
      <c r="D314" s="31"/>
    </row>
    <row r="315" spans="4:4" x14ac:dyDescent="0.3">
      <c r="D315" s="31"/>
    </row>
    <row r="316" spans="4:4" x14ac:dyDescent="0.3">
      <c r="D316" s="31"/>
    </row>
    <row r="317" spans="4:4" x14ac:dyDescent="0.3">
      <c r="D317" s="31"/>
    </row>
    <row r="318" spans="4:4" x14ac:dyDescent="0.3">
      <c r="D318" s="31"/>
    </row>
    <row r="319" spans="4:4" x14ac:dyDescent="0.3">
      <c r="D319" s="31"/>
    </row>
    <row r="320" spans="4:4" x14ac:dyDescent="0.3">
      <c r="D320" s="31"/>
    </row>
    <row r="321" spans="4:4" x14ac:dyDescent="0.3">
      <c r="D321" s="31"/>
    </row>
    <row r="322" spans="4:4" x14ac:dyDescent="0.3">
      <c r="D322" s="31"/>
    </row>
    <row r="323" spans="4:4" x14ac:dyDescent="0.3">
      <c r="D323" s="31"/>
    </row>
    <row r="324" spans="4:4" x14ac:dyDescent="0.3">
      <c r="D324" s="31"/>
    </row>
    <row r="325" spans="4:4" x14ac:dyDescent="0.3">
      <c r="D325" s="31"/>
    </row>
    <row r="326" spans="4:4" x14ac:dyDescent="0.3">
      <c r="D326" s="31"/>
    </row>
    <row r="327" spans="4:4" x14ac:dyDescent="0.3">
      <c r="D327" s="31"/>
    </row>
    <row r="328" spans="4:4" x14ac:dyDescent="0.3">
      <c r="D328" s="31"/>
    </row>
    <row r="329" spans="4:4" x14ac:dyDescent="0.3">
      <c r="D329" s="31"/>
    </row>
    <row r="330" spans="4:4" x14ac:dyDescent="0.3">
      <c r="D330" s="31"/>
    </row>
    <row r="331" spans="4:4" x14ac:dyDescent="0.3">
      <c r="D331" s="31"/>
    </row>
    <row r="332" spans="4:4" x14ac:dyDescent="0.3">
      <c r="D332" s="31"/>
    </row>
    <row r="333" spans="4:4" x14ac:dyDescent="0.3">
      <c r="D333" s="31"/>
    </row>
    <row r="334" spans="4:4" x14ac:dyDescent="0.3">
      <c r="D334" s="31"/>
    </row>
    <row r="335" spans="4:4" x14ac:dyDescent="0.3">
      <c r="D335" s="31"/>
    </row>
    <row r="336" spans="4:4" x14ac:dyDescent="0.3">
      <c r="D336" s="31"/>
    </row>
    <row r="337" spans="4:4" x14ac:dyDescent="0.3">
      <c r="D337" s="31"/>
    </row>
    <row r="338" spans="4:4" x14ac:dyDescent="0.3">
      <c r="D338" s="31"/>
    </row>
    <row r="339" spans="4:4" x14ac:dyDescent="0.3">
      <c r="D339" s="31"/>
    </row>
    <row r="340" spans="4:4" x14ac:dyDescent="0.3">
      <c r="D340" s="31"/>
    </row>
    <row r="341" spans="4:4" x14ac:dyDescent="0.3">
      <c r="D341" s="31"/>
    </row>
    <row r="342" spans="4:4" x14ac:dyDescent="0.3">
      <c r="D342" s="31"/>
    </row>
    <row r="343" spans="4:4" x14ac:dyDescent="0.3">
      <c r="D343" s="31"/>
    </row>
    <row r="344" spans="4:4" x14ac:dyDescent="0.3">
      <c r="D344" s="31"/>
    </row>
    <row r="345" spans="4:4" x14ac:dyDescent="0.3">
      <c r="D345" s="31"/>
    </row>
    <row r="346" spans="4:4" x14ac:dyDescent="0.3">
      <c r="D346" s="31"/>
    </row>
    <row r="347" spans="4:4" x14ac:dyDescent="0.3">
      <c r="D347" s="31"/>
    </row>
    <row r="348" spans="4:4" x14ac:dyDescent="0.3">
      <c r="D348" s="31"/>
    </row>
    <row r="349" spans="4:4" x14ac:dyDescent="0.3">
      <c r="D349" s="31"/>
    </row>
    <row r="350" spans="4:4" x14ac:dyDescent="0.3">
      <c r="D350" s="31"/>
    </row>
    <row r="351" spans="4:4" x14ac:dyDescent="0.3">
      <c r="D351" s="31"/>
    </row>
    <row r="352" spans="4:4" x14ac:dyDescent="0.3">
      <c r="D352" s="31"/>
    </row>
    <row r="353" spans="4:4" x14ac:dyDescent="0.3">
      <c r="D353" s="31"/>
    </row>
    <row r="354" spans="4:4" x14ac:dyDescent="0.3">
      <c r="D354" s="31"/>
    </row>
    <row r="355" spans="4:4" x14ac:dyDescent="0.3">
      <c r="D355" s="31"/>
    </row>
    <row r="356" spans="4:4" x14ac:dyDescent="0.3">
      <c r="D356" s="31"/>
    </row>
    <row r="357" spans="4:4" x14ac:dyDescent="0.3">
      <c r="D357" s="31"/>
    </row>
    <row r="358" spans="4:4" x14ac:dyDescent="0.3">
      <c r="D358" s="31"/>
    </row>
    <row r="359" spans="4:4" x14ac:dyDescent="0.3">
      <c r="D359" s="31"/>
    </row>
    <row r="360" spans="4:4" x14ac:dyDescent="0.3">
      <c r="D360" s="31"/>
    </row>
    <row r="361" spans="4:4" x14ac:dyDescent="0.3">
      <c r="D361" s="31"/>
    </row>
    <row r="362" spans="4:4" x14ac:dyDescent="0.3">
      <c r="D362" s="31"/>
    </row>
    <row r="363" spans="4:4" x14ac:dyDescent="0.3">
      <c r="D363" s="31"/>
    </row>
    <row r="364" spans="4:4" x14ac:dyDescent="0.3">
      <c r="D364" s="31"/>
    </row>
    <row r="365" spans="4:4" x14ac:dyDescent="0.3">
      <c r="D365" s="31"/>
    </row>
    <row r="366" spans="4:4" x14ac:dyDescent="0.3">
      <c r="D366" s="31"/>
    </row>
    <row r="367" spans="4:4" x14ac:dyDescent="0.3">
      <c r="D367" s="31"/>
    </row>
    <row r="368" spans="4:4" x14ac:dyDescent="0.3">
      <c r="D368" s="31"/>
    </row>
    <row r="369" spans="4:4" x14ac:dyDescent="0.3">
      <c r="D369" s="31"/>
    </row>
    <row r="370" spans="4:4" x14ac:dyDescent="0.3">
      <c r="D370" s="31"/>
    </row>
    <row r="371" spans="4:4" x14ac:dyDescent="0.3">
      <c r="D371" s="31"/>
    </row>
    <row r="372" spans="4:4" x14ac:dyDescent="0.3">
      <c r="D372" s="31"/>
    </row>
    <row r="373" spans="4:4" x14ac:dyDescent="0.3">
      <c r="D373" s="31"/>
    </row>
    <row r="374" spans="4:4" x14ac:dyDescent="0.3">
      <c r="D374" s="31"/>
    </row>
    <row r="375" spans="4:4" x14ac:dyDescent="0.3">
      <c r="D375" s="31"/>
    </row>
    <row r="376" spans="4:4" x14ac:dyDescent="0.3">
      <c r="D376" s="31"/>
    </row>
    <row r="377" spans="4:4" x14ac:dyDescent="0.3">
      <c r="D377" s="31"/>
    </row>
    <row r="378" spans="4:4" x14ac:dyDescent="0.3">
      <c r="D378" s="31"/>
    </row>
    <row r="379" spans="4:4" x14ac:dyDescent="0.3">
      <c r="D379" s="31"/>
    </row>
    <row r="380" spans="4:4" x14ac:dyDescent="0.3">
      <c r="D380" s="31"/>
    </row>
    <row r="381" spans="4:4" x14ac:dyDescent="0.3">
      <c r="D381" s="31"/>
    </row>
    <row r="382" spans="4:4" x14ac:dyDescent="0.3">
      <c r="D382" s="31"/>
    </row>
    <row r="383" spans="4:4" x14ac:dyDescent="0.3">
      <c r="D383" s="31"/>
    </row>
    <row r="384" spans="4:4" x14ac:dyDescent="0.3">
      <c r="D384" s="31"/>
    </row>
    <row r="385" spans="4:4" x14ac:dyDescent="0.3">
      <c r="D385" s="31"/>
    </row>
    <row r="386" spans="4:4" x14ac:dyDescent="0.3">
      <c r="D386" s="31"/>
    </row>
    <row r="387" spans="4:4" x14ac:dyDescent="0.3">
      <c r="D387" s="31"/>
    </row>
    <row r="388" spans="4:4" x14ac:dyDescent="0.3">
      <c r="D388" s="31"/>
    </row>
    <row r="389" spans="4:4" x14ac:dyDescent="0.3">
      <c r="D389" s="31"/>
    </row>
    <row r="390" spans="4:4" x14ac:dyDescent="0.3">
      <c r="D390" s="31"/>
    </row>
    <row r="391" spans="4:4" x14ac:dyDescent="0.3">
      <c r="D391" s="31"/>
    </row>
    <row r="392" spans="4:4" x14ac:dyDescent="0.3">
      <c r="D392" s="31"/>
    </row>
    <row r="393" spans="4:4" x14ac:dyDescent="0.3">
      <c r="D393" s="31"/>
    </row>
    <row r="394" spans="4:4" x14ac:dyDescent="0.3">
      <c r="D394" s="31"/>
    </row>
    <row r="395" spans="4:4" x14ac:dyDescent="0.3">
      <c r="D395" s="31"/>
    </row>
    <row r="396" spans="4:4" x14ac:dyDescent="0.3">
      <c r="D396" s="31"/>
    </row>
    <row r="397" spans="4:4" x14ac:dyDescent="0.3">
      <c r="D397" s="31"/>
    </row>
    <row r="398" spans="4:4" x14ac:dyDescent="0.3">
      <c r="D398" s="31"/>
    </row>
    <row r="399" spans="4:4" x14ac:dyDescent="0.3">
      <c r="D399" s="31"/>
    </row>
    <row r="400" spans="4:4" x14ac:dyDescent="0.3">
      <c r="D400" s="31"/>
    </row>
    <row r="401" spans="4:4" x14ac:dyDescent="0.3">
      <c r="D401" s="31"/>
    </row>
    <row r="402" spans="4:4" x14ac:dyDescent="0.3">
      <c r="D402" s="31"/>
    </row>
    <row r="403" spans="4:4" x14ac:dyDescent="0.3">
      <c r="D403" s="31"/>
    </row>
    <row r="404" spans="4:4" x14ac:dyDescent="0.3">
      <c r="D404" s="31"/>
    </row>
    <row r="405" spans="4:4" x14ac:dyDescent="0.3">
      <c r="D405" s="31"/>
    </row>
    <row r="406" spans="4:4" x14ac:dyDescent="0.3">
      <c r="D406" s="31"/>
    </row>
    <row r="407" spans="4:4" x14ac:dyDescent="0.3">
      <c r="D407" s="31"/>
    </row>
    <row r="408" spans="4:4" x14ac:dyDescent="0.3">
      <c r="D408" s="31"/>
    </row>
    <row r="409" spans="4:4" x14ac:dyDescent="0.3">
      <c r="D409" s="31"/>
    </row>
    <row r="410" spans="4:4" x14ac:dyDescent="0.3">
      <c r="D410" s="31"/>
    </row>
    <row r="411" spans="4:4" x14ac:dyDescent="0.3">
      <c r="D411" s="31"/>
    </row>
    <row r="412" spans="4:4" x14ac:dyDescent="0.3">
      <c r="D412" s="31"/>
    </row>
    <row r="413" spans="4:4" x14ac:dyDescent="0.3">
      <c r="D413" s="31"/>
    </row>
    <row r="414" spans="4:4" x14ac:dyDescent="0.3">
      <c r="D414" s="31"/>
    </row>
    <row r="415" spans="4:4" x14ac:dyDescent="0.3">
      <c r="D415" s="31"/>
    </row>
    <row r="416" spans="4:4" x14ac:dyDescent="0.3">
      <c r="D416" s="31"/>
    </row>
    <row r="417" spans="4:4" x14ac:dyDescent="0.3">
      <c r="D417" s="31"/>
    </row>
    <row r="418" spans="4:4" x14ac:dyDescent="0.3">
      <c r="D418" s="31"/>
    </row>
    <row r="419" spans="4:4" x14ac:dyDescent="0.3">
      <c r="D419" s="31"/>
    </row>
    <row r="420" spans="4:4" x14ac:dyDescent="0.3">
      <c r="D420" s="31"/>
    </row>
    <row r="421" spans="4:4" x14ac:dyDescent="0.3">
      <c r="D421" s="31"/>
    </row>
    <row r="422" spans="4:4" x14ac:dyDescent="0.3">
      <c r="D422" s="31"/>
    </row>
    <row r="423" spans="4:4" x14ac:dyDescent="0.3">
      <c r="D423" s="31"/>
    </row>
    <row r="424" spans="4:4" x14ac:dyDescent="0.3">
      <c r="D424" s="31"/>
    </row>
    <row r="425" spans="4:4" x14ac:dyDescent="0.3">
      <c r="D425" s="31"/>
    </row>
    <row r="426" spans="4:4" x14ac:dyDescent="0.3">
      <c r="D426" s="31"/>
    </row>
    <row r="427" spans="4:4" x14ac:dyDescent="0.3">
      <c r="D427" s="31"/>
    </row>
    <row r="428" spans="4:4" x14ac:dyDescent="0.3">
      <c r="D428" s="31"/>
    </row>
    <row r="429" spans="4:4" x14ac:dyDescent="0.3">
      <c r="D429" s="31"/>
    </row>
    <row r="430" spans="4:4" x14ac:dyDescent="0.3">
      <c r="D430" s="31"/>
    </row>
    <row r="431" spans="4:4" x14ac:dyDescent="0.3">
      <c r="D431" s="31"/>
    </row>
    <row r="432" spans="4:4" x14ac:dyDescent="0.3">
      <c r="D432" s="31"/>
    </row>
    <row r="433" spans="4:4" x14ac:dyDescent="0.3">
      <c r="D433" s="31"/>
    </row>
    <row r="434" spans="4:4" x14ac:dyDescent="0.3">
      <c r="D434" s="31"/>
    </row>
    <row r="435" spans="4:4" x14ac:dyDescent="0.3">
      <c r="D435" s="31"/>
    </row>
    <row r="436" spans="4:4" x14ac:dyDescent="0.3">
      <c r="D436" s="31"/>
    </row>
    <row r="437" spans="4:4" x14ac:dyDescent="0.3">
      <c r="D437" s="31"/>
    </row>
    <row r="438" spans="4:4" x14ac:dyDescent="0.3">
      <c r="D438" s="31"/>
    </row>
    <row r="439" spans="4:4" x14ac:dyDescent="0.3">
      <c r="D439" s="31"/>
    </row>
    <row r="440" spans="4:4" x14ac:dyDescent="0.3">
      <c r="D440" s="31"/>
    </row>
    <row r="441" spans="4:4" x14ac:dyDescent="0.3">
      <c r="D441" s="31"/>
    </row>
    <row r="442" spans="4:4" x14ac:dyDescent="0.3">
      <c r="D442" s="31"/>
    </row>
    <row r="443" spans="4:4" x14ac:dyDescent="0.3">
      <c r="D443" s="31"/>
    </row>
    <row r="444" spans="4:4" x14ac:dyDescent="0.3">
      <c r="D444" s="31"/>
    </row>
    <row r="445" spans="4:4" x14ac:dyDescent="0.3">
      <c r="D445" s="31"/>
    </row>
    <row r="446" spans="4:4" x14ac:dyDescent="0.3">
      <c r="D446" s="31"/>
    </row>
    <row r="447" spans="4:4" x14ac:dyDescent="0.3">
      <c r="D447" s="31"/>
    </row>
    <row r="448" spans="4:4" x14ac:dyDescent="0.3">
      <c r="D448" s="31"/>
    </row>
    <row r="449" spans="4:4" x14ac:dyDescent="0.3">
      <c r="D449" s="31"/>
    </row>
    <row r="450" spans="4:4" x14ac:dyDescent="0.3">
      <c r="D450" s="31"/>
    </row>
    <row r="451" spans="4:4" x14ac:dyDescent="0.3">
      <c r="D451" s="31"/>
    </row>
    <row r="452" spans="4:4" x14ac:dyDescent="0.3">
      <c r="D452" s="31"/>
    </row>
    <row r="453" spans="4:4" x14ac:dyDescent="0.3">
      <c r="D453" s="31"/>
    </row>
    <row r="454" spans="4:4" x14ac:dyDescent="0.3">
      <c r="D454" s="31"/>
    </row>
    <row r="455" spans="4:4" x14ac:dyDescent="0.3">
      <c r="D455" s="31"/>
    </row>
    <row r="456" spans="4:4" x14ac:dyDescent="0.3">
      <c r="D456" s="31"/>
    </row>
    <row r="457" spans="4:4" x14ac:dyDescent="0.3">
      <c r="D457" s="31"/>
    </row>
    <row r="458" spans="4:4" x14ac:dyDescent="0.3">
      <c r="D458" s="31"/>
    </row>
    <row r="459" spans="4:4" x14ac:dyDescent="0.3">
      <c r="D459" s="31"/>
    </row>
    <row r="460" spans="4:4" x14ac:dyDescent="0.3">
      <c r="D460" s="31"/>
    </row>
    <row r="461" spans="4:4" x14ac:dyDescent="0.3">
      <c r="D461" s="31"/>
    </row>
    <row r="462" spans="4:4" x14ac:dyDescent="0.3">
      <c r="D462" s="31"/>
    </row>
    <row r="463" spans="4:4" x14ac:dyDescent="0.3">
      <c r="D463" s="31"/>
    </row>
    <row r="464" spans="4:4" x14ac:dyDescent="0.3">
      <c r="D464" s="31"/>
    </row>
    <row r="465" spans="4:4" x14ac:dyDescent="0.3">
      <c r="D465" s="31"/>
    </row>
    <row r="466" spans="4:4" x14ac:dyDescent="0.3">
      <c r="D466" s="31"/>
    </row>
    <row r="467" spans="4:4" x14ac:dyDescent="0.3">
      <c r="D467" s="31"/>
    </row>
    <row r="468" spans="4:4" x14ac:dyDescent="0.3">
      <c r="D468" s="31"/>
    </row>
    <row r="469" spans="4:4" x14ac:dyDescent="0.3">
      <c r="D469" s="31"/>
    </row>
    <row r="470" spans="4:4" x14ac:dyDescent="0.3">
      <c r="D470" s="31"/>
    </row>
    <row r="471" spans="4:4" x14ac:dyDescent="0.3">
      <c r="D471" s="31"/>
    </row>
    <row r="472" spans="4:4" x14ac:dyDescent="0.3">
      <c r="D472" s="31"/>
    </row>
    <row r="473" spans="4:4" x14ac:dyDescent="0.3">
      <c r="D473" s="31"/>
    </row>
    <row r="474" spans="4:4" x14ac:dyDescent="0.3">
      <c r="D474" s="31"/>
    </row>
    <row r="475" spans="4:4" x14ac:dyDescent="0.3">
      <c r="D475" s="31"/>
    </row>
    <row r="476" spans="4:4" x14ac:dyDescent="0.3">
      <c r="D476" s="31"/>
    </row>
    <row r="477" spans="4:4" x14ac:dyDescent="0.3">
      <c r="D477" s="31"/>
    </row>
    <row r="478" spans="4:4" x14ac:dyDescent="0.3">
      <c r="D478" s="31"/>
    </row>
    <row r="479" spans="4:4" x14ac:dyDescent="0.3">
      <c r="D479" s="31"/>
    </row>
    <row r="480" spans="4:4" x14ac:dyDescent="0.3">
      <c r="D480" s="31"/>
    </row>
    <row r="481" spans="4:4" x14ac:dyDescent="0.3">
      <c r="D481" s="31"/>
    </row>
    <row r="482" spans="4:4" x14ac:dyDescent="0.3">
      <c r="D482" s="31"/>
    </row>
    <row r="483" spans="4:4" x14ac:dyDescent="0.3">
      <c r="D483" s="31"/>
    </row>
    <row r="484" spans="4:4" x14ac:dyDescent="0.3">
      <c r="D484" s="31"/>
    </row>
    <row r="485" spans="4:4" x14ac:dyDescent="0.3">
      <c r="D485" s="31"/>
    </row>
    <row r="486" spans="4:4" x14ac:dyDescent="0.3">
      <c r="D486" s="31"/>
    </row>
    <row r="487" spans="4:4" x14ac:dyDescent="0.3">
      <c r="D487" s="31"/>
    </row>
    <row r="488" spans="4:4" x14ac:dyDescent="0.3">
      <c r="D488" s="31"/>
    </row>
    <row r="489" spans="4:4" x14ac:dyDescent="0.3">
      <c r="D489" s="31"/>
    </row>
    <row r="490" spans="4:4" x14ac:dyDescent="0.3">
      <c r="D490" s="31"/>
    </row>
    <row r="491" spans="4:4" x14ac:dyDescent="0.3">
      <c r="D491" s="31"/>
    </row>
    <row r="492" spans="4:4" x14ac:dyDescent="0.3">
      <c r="D492" s="31"/>
    </row>
    <row r="493" spans="4:4" x14ac:dyDescent="0.3">
      <c r="D493" s="31"/>
    </row>
    <row r="494" spans="4:4" x14ac:dyDescent="0.3">
      <c r="D494" s="31"/>
    </row>
    <row r="495" spans="4:4" x14ac:dyDescent="0.3">
      <c r="D495" s="31"/>
    </row>
    <row r="496" spans="4:4" x14ac:dyDescent="0.3">
      <c r="D496" s="31"/>
    </row>
    <row r="497" spans="4:4" x14ac:dyDescent="0.3">
      <c r="D497" s="31"/>
    </row>
    <row r="498" spans="4:4" x14ac:dyDescent="0.3">
      <c r="D498" s="31"/>
    </row>
    <row r="499" spans="4:4" x14ac:dyDescent="0.3">
      <c r="D499" s="31"/>
    </row>
    <row r="500" spans="4:4" x14ac:dyDescent="0.3">
      <c r="D500" s="31"/>
    </row>
    <row r="501" spans="4:4" x14ac:dyDescent="0.3">
      <c r="D501" s="31"/>
    </row>
    <row r="502" spans="4:4" x14ac:dyDescent="0.3">
      <c r="D502" s="31"/>
    </row>
    <row r="503" spans="4:4" x14ac:dyDescent="0.3">
      <c r="D503" s="31"/>
    </row>
    <row r="504" spans="4:4" x14ac:dyDescent="0.3">
      <c r="D504" s="31"/>
    </row>
    <row r="505" spans="4:4" x14ac:dyDescent="0.3">
      <c r="D505" s="31"/>
    </row>
    <row r="506" spans="4:4" x14ac:dyDescent="0.3">
      <c r="D506" s="31"/>
    </row>
    <row r="507" spans="4:4" x14ac:dyDescent="0.3">
      <c r="D507" s="31"/>
    </row>
    <row r="508" spans="4:4" x14ac:dyDescent="0.3">
      <c r="D508" s="31"/>
    </row>
    <row r="509" spans="4:4" x14ac:dyDescent="0.3">
      <c r="D509" s="31"/>
    </row>
    <row r="510" spans="4:4" x14ac:dyDescent="0.3">
      <c r="D510" s="31"/>
    </row>
    <row r="511" spans="4:4" x14ac:dyDescent="0.3">
      <c r="D511" s="31"/>
    </row>
    <row r="512" spans="4:4" x14ac:dyDescent="0.3">
      <c r="D512" s="31"/>
    </row>
    <row r="513" spans="4:4" x14ac:dyDescent="0.3">
      <c r="D513" s="31"/>
    </row>
    <row r="514" spans="4:4" x14ac:dyDescent="0.3">
      <c r="D514" s="31"/>
    </row>
    <row r="515" spans="4:4" x14ac:dyDescent="0.3">
      <c r="D515" s="31"/>
    </row>
    <row r="516" spans="4:4" x14ac:dyDescent="0.3">
      <c r="D516" s="31"/>
    </row>
    <row r="517" spans="4:4" x14ac:dyDescent="0.3">
      <c r="D517" s="31"/>
    </row>
    <row r="518" spans="4:4" x14ac:dyDescent="0.3">
      <c r="D518" s="31"/>
    </row>
    <row r="519" spans="4:4" x14ac:dyDescent="0.3">
      <c r="D519" s="31"/>
    </row>
    <row r="520" spans="4:4" x14ac:dyDescent="0.3">
      <c r="D520" s="31"/>
    </row>
    <row r="521" spans="4:4" x14ac:dyDescent="0.3">
      <c r="D521" s="31"/>
    </row>
    <row r="522" spans="4:4" x14ac:dyDescent="0.3">
      <c r="D522" s="31"/>
    </row>
    <row r="523" spans="4:4" x14ac:dyDescent="0.3">
      <c r="D523" s="31"/>
    </row>
    <row r="524" spans="4:4" x14ac:dyDescent="0.3">
      <c r="D524" s="31"/>
    </row>
    <row r="525" spans="4:4" x14ac:dyDescent="0.3">
      <c r="D525" s="31"/>
    </row>
    <row r="526" spans="4:4" x14ac:dyDescent="0.3">
      <c r="D526" s="31"/>
    </row>
    <row r="527" spans="4:4" x14ac:dyDescent="0.3">
      <c r="D527" s="31"/>
    </row>
    <row r="528" spans="4:4" x14ac:dyDescent="0.3">
      <c r="D528" s="31"/>
    </row>
    <row r="529" spans="4:4" x14ac:dyDescent="0.3">
      <c r="D529" s="31"/>
    </row>
    <row r="530" spans="4:4" x14ac:dyDescent="0.3">
      <c r="D530" s="31"/>
    </row>
    <row r="531" spans="4:4" x14ac:dyDescent="0.3">
      <c r="D531" s="31"/>
    </row>
    <row r="532" spans="4:4" x14ac:dyDescent="0.3">
      <c r="D532" s="31"/>
    </row>
    <row r="533" spans="4:4" x14ac:dyDescent="0.3">
      <c r="D533" s="31"/>
    </row>
    <row r="534" spans="4:4" x14ac:dyDescent="0.3">
      <c r="D534" s="31"/>
    </row>
    <row r="535" spans="4:4" x14ac:dyDescent="0.3">
      <c r="D535" s="31"/>
    </row>
    <row r="536" spans="4:4" x14ac:dyDescent="0.3">
      <c r="D536" s="31"/>
    </row>
    <row r="537" spans="4:4" x14ac:dyDescent="0.3">
      <c r="D537" s="31"/>
    </row>
    <row r="538" spans="4:4" x14ac:dyDescent="0.3">
      <c r="D538" s="31"/>
    </row>
    <row r="539" spans="4:4" x14ac:dyDescent="0.3">
      <c r="D539" s="31"/>
    </row>
    <row r="540" spans="4:4" x14ac:dyDescent="0.3">
      <c r="D540" s="31"/>
    </row>
    <row r="541" spans="4:4" x14ac:dyDescent="0.3">
      <c r="D541" s="31"/>
    </row>
    <row r="542" spans="4:4" x14ac:dyDescent="0.3">
      <c r="D542" s="31"/>
    </row>
    <row r="543" spans="4:4" x14ac:dyDescent="0.3">
      <c r="D543" s="31"/>
    </row>
    <row r="544" spans="4:4" x14ac:dyDescent="0.3">
      <c r="D544" s="31"/>
    </row>
    <row r="545" spans="4:4" x14ac:dyDescent="0.3">
      <c r="D545" s="31"/>
    </row>
    <row r="546" spans="4:4" x14ac:dyDescent="0.3">
      <c r="D546" s="31"/>
    </row>
    <row r="547" spans="4:4" x14ac:dyDescent="0.3">
      <c r="D547" s="31"/>
    </row>
    <row r="548" spans="4:4" x14ac:dyDescent="0.3">
      <c r="D548" s="31"/>
    </row>
    <row r="549" spans="4:4" x14ac:dyDescent="0.3">
      <c r="D549" s="31"/>
    </row>
    <row r="550" spans="4:4" x14ac:dyDescent="0.3">
      <c r="D550" s="31"/>
    </row>
    <row r="551" spans="4:4" x14ac:dyDescent="0.3">
      <c r="D551" s="31"/>
    </row>
    <row r="552" spans="4:4" x14ac:dyDescent="0.3">
      <c r="D552" s="31"/>
    </row>
    <row r="553" spans="4:4" x14ac:dyDescent="0.3">
      <c r="D553" s="31"/>
    </row>
    <row r="554" spans="4:4" x14ac:dyDescent="0.3">
      <c r="D554" s="31"/>
    </row>
    <row r="555" spans="4:4" x14ac:dyDescent="0.3">
      <c r="D555" s="31"/>
    </row>
    <row r="556" spans="4:4" x14ac:dyDescent="0.3">
      <c r="D556" s="31"/>
    </row>
    <row r="557" spans="4:4" x14ac:dyDescent="0.3">
      <c r="D557" s="31"/>
    </row>
    <row r="558" spans="4:4" x14ac:dyDescent="0.3">
      <c r="D558" s="31"/>
    </row>
    <row r="559" spans="4:4" x14ac:dyDescent="0.3">
      <c r="D559" s="31"/>
    </row>
    <row r="560" spans="4:4" x14ac:dyDescent="0.3">
      <c r="D560" s="31"/>
    </row>
    <row r="561" spans="4:4" x14ac:dyDescent="0.3">
      <c r="D561" s="31"/>
    </row>
    <row r="562" spans="4:4" x14ac:dyDescent="0.3">
      <c r="D562" s="31"/>
    </row>
    <row r="563" spans="4:4" x14ac:dyDescent="0.3">
      <c r="D563" s="31"/>
    </row>
    <row r="564" spans="4:4" x14ac:dyDescent="0.3">
      <c r="D564" s="31"/>
    </row>
    <row r="565" spans="4:4" x14ac:dyDescent="0.3">
      <c r="D565" s="31"/>
    </row>
    <row r="566" spans="4:4" x14ac:dyDescent="0.3">
      <c r="D566" s="31"/>
    </row>
    <row r="567" spans="4:4" x14ac:dyDescent="0.3">
      <c r="D567" s="31"/>
    </row>
    <row r="568" spans="4:4" x14ac:dyDescent="0.3">
      <c r="D568" s="31"/>
    </row>
    <row r="569" spans="4:4" x14ac:dyDescent="0.3">
      <c r="D569" s="31"/>
    </row>
    <row r="570" spans="4:4" x14ac:dyDescent="0.3">
      <c r="D570" s="31"/>
    </row>
    <row r="571" spans="4:4" x14ac:dyDescent="0.3">
      <c r="D571" s="31"/>
    </row>
    <row r="572" spans="4:4" x14ac:dyDescent="0.3">
      <c r="D572" s="31"/>
    </row>
    <row r="573" spans="4:4" x14ac:dyDescent="0.3">
      <c r="D573" s="31"/>
    </row>
    <row r="574" spans="4:4" x14ac:dyDescent="0.3">
      <c r="D574" s="31"/>
    </row>
    <row r="575" spans="4:4" x14ac:dyDescent="0.3">
      <c r="D575" s="31"/>
    </row>
    <row r="576" spans="4:4" x14ac:dyDescent="0.3">
      <c r="D576" s="31"/>
    </row>
    <row r="577" spans="4:4" x14ac:dyDescent="0.3">
      <c r="D577" s="31"/>
    </row>
    <row r="578" spans="4:4" x14ac:dyDescent="0.3">
      <c r="D578" s="31"/>
    </row>
    <row r="579" spans="4:4" x14ac:dyDescent="0.3">
      <c r="D579" s="31"/>
    </row>
    <row r="580" spans="4:4" x14ac:dyDescent="0.3">
      <c r="D580" s="31"/>
    </row>
    <row r="581" spans="4:4" x14ac:dyDescent="0.3">
      <c r="D581" s="31"/>
    </row>
    <row r="582" spans="4:4" x14ac:dyDescent="0.3">
      <c r="D582" s="31"/>
    </row>
    <row r="583" spans="4:4" x14ac:dyDescent="0.3">
      <c r="D583" s="31"/>
    </row>
    <row r="584" spans="4:4" x14ac:dyDescent="0.3">
      <c r="D584" s="31"/>
    </row>
    <row r="585" spans="4:4" x14ac:dyDescent="0.3">
      <c r="D585" s="31"/>
    </row>
    <row r="586" spans="4:4" x14ac:dyDescent="0.3">
      <c r="D586" s="31"/>
    </row>
    <row r="587" spans="4:4" x14ac:dyDescent="0.3">
      <c r="D587" s="31"/>
    </row>
    <row r="588" spans="4:4" x14ac:dyDescent="0.3">
      <c r="D588" s="31"/>
    </row>
    <row r="589" spans="4:4" x14ac:dyDescent="0.3">
      <c r="D589" s="31"/>
    </row>
    <row r="590" spans="4:4" x14ac:dyDescent="0.3">
      <c r="D590" s="31"/>
    </row>
    <row r="591" spans="4:4" x14ac:dyDescent="0.3">
      <c r="D591" s="31"/>
    </row>
    <row r="592" spans="4:4" x14ac:dyDescent="0.3">
      <c r="D592" s="31"/>
    </row>
    <row r="593" spans="4:4" x14ac:dyDescent="0.3">
      <c r="D593" s="31"/>
    </row>
    <row r="594" spans="4:4" x14ac:dyDescent="0.3">
      <c r="D594" s="31"/>
    </row>
    <row r="595" spans="4:4" x14ac:dyDescent="0.3">
      <c r="D595" s="31"/>
    </row>
    <row r="596" spans="4:4" x14ac:dyDescent="0.3">
      <c r="D596" s="31"/>
    </row>
    <row r="597" spans="4:4" x14ac:dyDescent="0.3">
      <c r="D597" s="31"/>
    </row>
    <row r="598" spans="4:4" x14ac:dyDescent="0.3">
      <c r="D598" s="31"/>
    </row>
    <row r="599" spans="4:4" x14ac:dyDescent="0.3">
      <c r="D599" s="31"/>
    </row>
    <row r="600" spans="4:4" x14ac:dyDescent="0.3">
      <c r="D600" s="31"/>
    </row>
    <row r="601" spans="4:4" x14ac:dyDescent="0.3">
      <c r="D601" s="31"/>
    </row>
    <row r="602" spans="4:4" x14ac:dyDescent="0.3">
      <c r="D602" s="31"/>
    </row>
    <row r="603" spans="4:4" x14ac:dyDescent="0.3">
      <c r="D603" s="31"/>
    </row>
    <row r="604" spans="4:4" x14ac:dyDescent="0.3">
      <c r="D604" s="31"/>
    </row>
    <row r="605" spans="4:4" x14ac:dyDescent="0.3">
      <c r="D605" s="31"/>
    </row>
    <row r="606" spans="4:4" x14ac:dyDescent="0.3">
      <c r="D606" s="31"/>
    </row>
    <row r="607" spans="4:4" x14ac:dyDescent="0.3">
      <c r="D607" s="31"/>
    </row>
    <row r="608" spans="4:4" x14ac:dyDescent="0.3">
      <c r="D608" s="31"/>
    </row>
    <row r="609" spans="4:4" x14ac:dyDescent="0.3">
      <c r="D609" s="31"/>
    </row>
    <row r="610" spans="4:4" x14ac:dyDescent="0.3">
      <c r="D610" s="31"/>
    </row>
    <row r="611" spans="4:4" x14ac:dyDescent="0.3">
      <c r="D611" s="31"/>
    </row>
    <row r="612" spans="4:4" x14ac:dyDescent="0.3">
      <c r="D612" s="31"/>
    </row>
    <row r="613" spans="4:4" x14ac:dyDescent="0.3">
      <c r="D613" s="31"/>
    </row>
    <row r="614" spans="4:4" x14ac:dyDescent="0.3">
      <c r="D614" s="31"/>
    </row>
    <row r="615" spans="4:4" x14ac:dyDescent="0.3">
      <c r="D615" s="31"/>
    </row>
    <row r="616" spans="4:4" x14ac:dyDescent="0.3">
      <c r="D616" s="31"/>
    </row>
    <row r="617" spans="4:4" x14ac:dyDescent="0.3">
      <c r="D617" s="31"/>
    </row>
    <row r="618" spans="4:4" x14ac:dyDescent="0.3">
      <c r="D618" s="31"/>
    </row>
    <row r="619" spans="4:4" x14ac:dyDescent="0.3">
      <c r="D619" s="31"/>
    </row>
    <row r="620" spans="4:4" x14ac:dyDescent="0.3">
      <c r="D620" s="31"/>
    </row>
    <row r="621" spans="4:4" x14ac:dyDescent="0.3">
      <c r="D621" s="31"/>
    </row>
    <row r="622" spans="4:4" x14ac:dyDescent="0.3">
      <c r="D622" s="31"/>
    </row>
    <row r="623" spans="4:4" x14ac:dyDescent="0.3">
      <c r="D623" s="31"/>
    </row>
    <row r="624" spans="4:4" x14ac:dyDescent="0.3">
      <c r="D624" s="31"/>
    </row>
    <row r="625" spans="4:4" x14ac:dyDescent="0.3">
      <c r="D625" s="31"/>
    </row>
    <row r="626" spans="4:4" x14ac:dyDescent="0.3">
      <c r="D626" s="31"/>
    </row>
    <row r="627" spans="4:4" x14ac:dyDescent="0.3">
      <c r="D627" s="31"/>
    </row>
    <row r="628" spans="4:4" x14ac:dyDescent="0.3">
      <c r="D628" s="31"/>
    </row>
    <row r="629" spans="4:4" x14ac:dyDescent="0.3">
      <c r="D629" s="31"/>
    </row>
    <row r="630" spans="4:4" x14ac:dyDescent="0.3">
      <c r="D630" s="31"/>
    </row>
    <row r="631" spans="4:4" x14ac:dyDescent="0.3">
      <c r="D631" s="31"/>
    </row>
    <row r="632" spans="4:4" x14ac:dyDescent="0.3">
      <c r="D632" s="31"/>
    </row>
    <row r="633" spans="4:4" x14ac:dyDescent="0.3">
      <c r="D633" s="31"/>
    </row>
    <row r="634" spans="4:4" x14ac:dyDescent="0.3">
      <c r="D634" s="31"/>
    </row>
    <row r="635" spans="4:4" x14ac:dyDescent="0.3">
      <c r="D635" s="31"/>
    </row>
    <row r="636" spans="4:4" x14ac:dyDescent="0.3">
      <c r="D636" s="31"/>
    </row>
    <row r="637" spans="4:4" x14ac:dyDescent="0.3">
      <c r="D637" s="31"/>
    </row>
    <row r="638" spans="4:4" x14ac:dyDescent="0.3">
      <c r="D638" s="31"/>
    </row>
    <row r="639" spans="4:4" x14ac:dyDescent="0.3">
      <c r="D639" s="31"/>
    </row>
    <row r="640" spans="4:4" x14ac:dyDescent="0.3">
      <c r="D640" s="31"/>
    </row>
    <row r="641" spans="4:4" x14ac:dyDescent="0.3">
      <c r="D641" s="31"/>
    </row>
    <row r="642" spans="4:4" x14ac:dyDescent="0.3">
      <c r="D642" s="31"/>
    </row>
    <row r="643" spans="4:4" x14ac:dyDescent="0.3">
      <c r="D643" s="31"/>
    </row>
    <row r="644" spans="4:4" x14ac:dyDescent="0.3">
      <c r="D644" s="31"/>
    </row>
    <row r="645" spans="4:4" x14ac:dyDescent="0.3">
      <c r="D645" s="31"/>
    </row>
    <row r="646" spans="4:4" x14ac:dyDescent="0.3">
      <c r="D646" s="31"/>
    </row>
    <row r="647" spans="4:4" x14ac:dyDescent="0.3">
      <c r="D647" s="31"/>
    </row>
    <row r="648" spans="4:4" x14ac:dyDescent="0.3">
      <c r="D648" s="31"/>
    </row>
    <row r="649" spans="4:4" x14ac:dyDescent="0.3">
      <c r="D649" s="31"/>
    </row>
    <row r="650" spans="4:4" x14ac:dyDescent="0.3">
      <c r="D650" s="31"/>
    </row>
    <row r="651" spans="4:4" x14ac:dyDescent="0.3">
      <c r="D651" s="31"/>
    </row>
    <row r="652" spans="4:4" x14ac:dyDescent="0.3">
      <c r="D652" s="31"/>
    </row>
    <row r="653" spans="4:4" x14ac:dyDescent="0.3">
      <c r="D653" s="31"/>
    </row>
    <row r="654" spans="4:4" x14ac:dyDescent="0.3">
      <c r="D654" s="31"/>
    </row>
    <row r="655" spans="4:4" x14ac:dyDescent="0.3">
      <c r="D655" s="31"/>
    </row>
    <row r="656" spans="4:4" x14ac:dyDescent="0.3">
      <c r="D656" s="31"/>
    </row>
    <row r="657" spans="4:4" x14ac:dyDescent="0.3">
      <c r="D657" s="31"/>
    </row>
    <row r="658" spans="4:4" x14ac:dyDescent="0.3">
      <c r="D658" s="31"/>
    </row>
    <row r="659" spans="4:4" x14ac:dyDescent="0.3">
      <c r="D659" s="31"/>
    </row>
    <row r="660" spans="4:4" x14ac:dyDescent="0.3">
      <c r="D660" s="31"/>
    </row>
    <row r="661" spans="4:4" x14ac:dyDescent="0.3">
      <c r="D661" s="31"/>
    </row>
    <row r="662" spans="4:4" x14ac:dyDescent="0.3">
      <c r="D662" s="31"/>
    </row>
    <row r="663" spans="4:4" x14ac:dyDescent="0.3">
      <c r="D663" s="31"/>
    </row>
    <row r="664" spans="4:4" x14ac:dyDescent="0.3">
      <c r="D664" s="31"/>
    </row>
    <row r="665" spans="4:4" x14ac:dyDescent="0.3">
      <c r="D665" s="31"/>
    </row>
    <row r="666" spans="4:4" x14ac:dyDescent="0.3">
      <c r="D666" s="31"/>
    </row>
    <row r="667" spans="4:4" x14ac:dyDescent="0.3">
      <c r="D667" s="31"/>
    </row>
    <row r="668" spans="4:4" x14ac:dyDescent="0.3">
      <c r="D668" s="31"/>
    </row>
    <row r="669" spans="4:4" x14ac:dyDescent="0.3">
      <c r="D669" s="31"/>
    </row>
    <row r="670" spans="4:4" x14ac:dyDescent="0.3">
      <c r="D670" s="31"/>
    </row>
    <row r="671" spans="4:4" x14ac:dyDescent="0.3">
      <c r="D671" s="31"/>
    </row>
    <row r="672" spans="4:4" x14ac:dyDescent="0.3">
      <c r="D672" s="31"/>
    </row>
    <row r="673" spans="4:4" x14ac:dyDescent="0.3">
      <c r="D673" s="31"/>
    </row>
    <row r="674" spans="4:4" x14ac:dyDescent="0.3">
      <c r="D674" s="31"/>
    </row>
    <row r="675" spans="4:4" x14ac:dyDescent="0.3">
      <c r="D675" s="31"/>
    </row>
    <row r="676" spans="4:4" x14ac:dyDescent="0.3">
      <c r="D676" s="31"/>
    </row>
    <row r="677" spans="4:4" x14ac:dyDescent="0.3">
      <c r="D677" s="31"/>
    </row>
    <row r="678" spans="4:4" x14ac:dyDescent="0.3">
      <c r="D678" s="31"/>
    </row>
    <row r="679" spans="4:4" x14ac:dyDescent="0.3">
      <c r="D679" s="31"/>
    </row>
    <row r="680" spans="4:4" x14ac:dyDescent="0.3">
      <c r="D680" s="31"/>
    </row>
    <row r="681" spans="4:4" x14ac:dyDescent="0.3">
      <c r="D681" s="31"/>
    </row>
    <row r="682" spans="4:4" x14ac:dyDescent="0.3">
      <c r="D682" s="31"/>
    </row>
    <row r="683" spans="4:4" x14ac:dyDescent="0.3">
      <c r="D683" s="31"/>
    </row>
    <row r="684" spans="4:4" x14ac:dyDescent="0.3">
      <c r="D684" s="31"/>
    </row>
    <row r="685" spans="4:4" x14ac:dyDescent="0.3">
      <c r="D685" s="31"/>
    </row>
    <row r="686" spans="4:4" x14ac:dyDescent="0.3">
      <c r="D686" s="31"/>
    </row>
    <row r="687" spans="4:4" x14ac:dyDescent="0.3">
      <c r="D687" s="31"/>
    </row>
    <row r="688" spans="4:4" x14ac:dyDescent="0.3">
      <c r="D688" s="31"/>
    </row>
    <row r="689" spans="4:4" x14ac:dyDescent="0.3">
      <c r="D689" s="31"/>
    </row>
    <row r="690" spans="4:4" x14ac:dyDescent="0.3">
      <c r="D690" s="31"/>
    </row>
    <row r="691" spans="4:4" x14ac:dyDescent="0.3">
      <c r="D691" s="31"/>
    </row>
    <row r="692" spans="4:4" x14ac:dyDescent="0.3">
      <c r="D692" s="31"/>
    </row>
    <row r="693" spans="4:4" x14ac:dyDescent="0.3">
      <c r="D693" s="31"/>
    </row>
    <row r="694" spans="4:4" x14ac:dyDescent="0.3">
      <c r="D694" s="31"/>
    </row>
    <row r="695" spans="4:4" x14ac:dyDescent="0.3">
      <c r="D695" s="31"/>
    </row>
    <row r="696" spans="4:4" x14ac:dyDescent="0.3">
      <c r="D696" s="31"/>
    </row>
    <row r="697" spans="4:4" x14ac:dyDescent="0.3">
      <c r="D697" s="31"/>
    </row>
    <row r="698" spans="4:4" x14ac:dyDescent="0.3">
      <c r="D698" s="31"/>
    </row>
    <row r="699" spans="4:4" x14ac:dyDescent="0.3">
      <c r="D699" s="31"/>
    </row>
    <row r="700" spans="4:4" x14ac:dyDescent="0.3">
      <c r="D700" s="31"/>
    </row>
    <row r="701" spans="4:4" x14ac:dyDescent="0.3">
      <c r="D701" s="31"/>
    </row>
    <row r="702" spans="4:4" x14ac:dyDescent="0.3">
      <c r="D702" s="31"/>
    </row>
    <row r="703" spans="4:4" x14ac:dyDescent="0.3">
      <c r="D703" s="31"/>
    </row>
    <row r="704" spans="4:4" x14ac:dyDescent="0.3">
      <c r="D704" s="31"/>
    </row>
    <row r="705" spans="4:4" x14ac:dyDescent="0.3">
      <c r="D705" s="31"/>
    </row>
    <row r="706" spans="4:4" x14ac:dyDescent="0.3">
      <c r="D706" s="31"/>
    </row>
    <row r="707" spans="4:4" x14ac:dyDescent="0.3">
      <c r="D707" s="31"/>
    </row>
    <row r="708" spans="4:4" x14ac:dyDescent="0.3">
      <c r="D708" s="31"/>
    </row>
    <row r="709" spans="4:4" x14ac:dyDescent="0.3">
      <c r="D709" s="31"/>
    </row>
    <row r="710" spans="4:4" x14ac:dyDescent="0.3">
      <c r="D710" s="31"/>
    </row>
    <row r="711" spans="4:4" x14ac:dyDescent="0.3">
      <c r="D711" s="31"/>
    </row>
    <row r="712" spans="4:4" x14ac:dyDescent="0.3">
      <c r="D712" s="31"/>
    </row>
    <row r="713" spans="4:4" x14ac:dyDescent="0.3">
      <c r="D713" s="31"/>
    </row>
    <row r="714" spans="4:4" x14ac:dyDescent="0.3">
      <c r="D714" s="31"/>
    </row>
    <row r="715" spans="4:4" x14ac:dyDescent="0.3">
      <c r="D715" s="31"/>
    </row>
    <row r="716" spans="4:4" x14ac:dyDescent="0.3">
      <c r="D716" s="31"/>
    </row>
    <row r="717" spans="4:4" x14ac:dyDescent="0.3">
      <c r="D717" s="31"/>
    </row>
    <row r="718" spans="4:4" x14ac:dyDescent="0.3">
      <c r="D718" s="31"/>
    </row>
    <row r="719" spans="4:4" x14ac:dyDescent="0.3">
      <c r="D719" s="31"/>
    </row>
    <row r="720" spans="4:4" x14ac:dyDescent="0.3">
      <c r="D720" s="31"/>
    </row>
    <row r="721" spans="4:4" x14ac:dyDescent="0.3">
      <c r="D721" s="31"/>
    </row>
    <row r="722" spans="4:4" x14ac:dyDescent="0.3">
      <c r="D722" s="31"/>
    </row>
    <row r="723" spans="4:4" x14ac:dyDescent="0.3">
      <c r="D723" s="31"/>
    </row>
    <row r="724" spans="4:4" x14ac:dyDescent="0.3">
      <c r="D724" s="31"/>
    </row>
    <row r="725" spans="4:4" x14ac:dyDescent="0.3">
      <c r="D725" s="31"/>
    </row>
    <row r="726" spans="4:4" x14ac:dyDescent="0.3">
      <c r="D726" s="31"/>
    </row>
    <row r="727" spans="4:4" x14ac:dyDescent="0.3">
      <c r="D727" s="31"/>
    </row>
    <row r="728" spans="4:4" x14ac:dyDescent="0.3">
      <c r="D728" s="31"/>
    </row>
    <row r="729" spans="4:4" x14ac:dyDescent="0.3">
      <c r="D729" s="31"/>
    </row>
    <row r="730" spans="4:4" x14ac:dyDescent="0.3">
      <c r="D730" s="31"/>
    </row>
    <row r="731" spans="4:4" x14ac:dyDescent="0.3">
      <c r="D731" s="31"/>
    </row>
    <row r="732" spans="4:4" x14ac:dyDescent="0.3">
      <c r="D732" s="31"/>
    </row>
    <row r="733" spans="4:4" x14ac:dyDescent="0.3">
      <c r="D733" s="31"/>
    </row>
    <row r="734" spans="4:4" x14ac:dyDescent="0.3">
      <c r="D734" s="31"/>
    </row>
    <row r="735" spans="4:4" x14ac:dyDescent="0.3">
      <c r="D735" s="31"/>
    </row>
    <row r="736" spans="4:4" x14ac:dyDescent="0.3">
      <c r="D736" s="31"/>
    </row>
    <row r="737" spans="4:4" x14ac:dyDescent="0.3">
      <c r="D737" s="31"/>
    </row>
    <row r="738" spans="4:4" x14ac:dyDescent="0.3">
      <c r="D738" s="31"/>
    </row>
    <row r="739" spans="4:4" x14ac:dyDescent="0.3">
      <c r="D739" s="31"/>
    </row>
    <row r="740" spans="4:4" x14ac:dyDescent="0.3">
      <c r="D740" s="31"/>
    </row>
    <row r="741" spans="4:4" x14ac:dyDescent="0.3">
      <c r="D741" s="31"/>
    </row>
    <row r="742" spans="4:4" x14ac:dyDescent="0.3">
      <c r="D742" s="31"/>
    </row>
    <row r="743" spans="4:4" x14ac:dyDescent="0.3">
      <c r="D743" s="31"/>
    </row>
    <row r="744" spans="4:4" x14ac:dyDescent="0.3">
      <c r="D744" s="31"/>
    </row>
    <row r="745" spans="4:4" x14ac:dyDescent="0.3">
      <c r="D745" s="31"/>
    </row>
    <row r="746" spans="4:4" x14ac:dyDescent="0.3">
      <c r="D746" s="31"/>
    </row>
    <row r="747" spans="4:4" x14ac:dyDescent="0.3">
      <c r="D747" s="31"/>
    </row>
    <row r="748" spans="4:4" x14ac:dyDescent="0.3">
      <c r="D748" s="31"/>
    </row>
    <row r="749" spans="4:4" x14ac:dyDescent="0.3">
      <c r="D749" s="31"/>
    </row>
    <row r="750" spans="4:4" x14ac:dyDescent="0.3">
      <c r="D750" s="31"/>
    </row>
    <row r="751" spans="4:4" x14ac:dyDescent="0.3">
      <c r="D751" s="31"/>
    </row>
    <row r="752" spans="4:4" x14ac:dyDescent="0.3">
      <c r="D752" s="31"/>
    </row>
    <row r="753" spans="4:4" x14ac:dyDescent="0.3">
      <c r="D753" s="31"/>
    </row>
    <row r="754" spans="4:4" x14ac:dyDescent="0.3">
      <c r="D754" s="31"/>
    </row>
    <row r="755" spans="4:4" x14ac:dyDescent="0.3">
      <c r="D755" s="31"/>
    </row>
    <row r="756" spans="4:4" x14ac:dyDescent="0.3">
      <c r="D756" s="31"/>
    </row>
    <row r="757" spans="4:4" x14ac:dyDescent="0.3">
      <c r="D757" s="31"/>
    </row>
    <row r="758" spans="4:4" x14ac:dyDescent="0.3">
      <c r="D758" s="31"/>
    </row>
    <row r="759" spans="4:4" x14ac:dyDescent="0.3">
      <c r="D759" s="31"/>
    </row>
    <row r="760" spans="4:4" x14ac:dyDescent="0.3">
      <c r="D760" s="31"/>
    </row>
    <row r="761" spans="4:4" x14ac:dyDescent="0.3">
      <c r="D761" s="31"/>
    </row>
    <row r="762" spans="4:4" x14ac:dyDescent="0.3">
      <c r="D762" s="31"/>
    </row>
    <row r="763" spans="4:4" x14ac:dyDescent="0.3">
      <c r="D763" s="31"/>
    </row>
    <row r="764" spans="4:4" x14ac:dyDescent="0.3">
      <c r="D764" s="31"/>
    </row>
    <row r="765" spans="4:4" x14ac:dyDescent="0.3">
      <c r="D765" s="31"/>
    </row>
    <row r="766" spans="4:4" x14ac:dyDescent="0.3">
      <c r="D766" s="31"/>
    </row>
    <row r="767" spans="4:4" x14ac:dyDescent="0.3">
      <c r="D767" s="31"/>
    </row>
    <row r="768" spans="4:4" x14ac:dyDescent="0.3">
      <c r="D768" s="31"/>
    </row>
    <row r="769" spans="4:4" x14ac:dyDescent="0.3">
      <c r="D769" s="31"/>
    </row>
    <row r="770" spans="4:4" x14ac:dyDescent="0.3">
      <c r="D770" s="31"/>
    </row>
    <row r="771" spans="4:4" x14ac:dyDescent="0.3">
      <c r="D771" s="31"/>
    </row>
    <row r="772" spans="4:4" x14ac:dyDescent="0.3">
      <c r="D772" s="31"/>
    </row>
    <row r="773" spans="4:4" x14ac:dyDescent="0.3">
      <c r="D773" s="31"/>
    </row>
    <row r="774" spans="4:4" x14ac:dyDescent="0.3">
      <c r="D774" s="31"/>
    </row>
    <row r="775" spans="4:4" x14ac:dyDescent="0.3">
      <c r="D775" s="31"/>
    </row>
    <row r="776" spans="4:4" x14ac:dyDescent="0.3">
      <c r="D776" s="31"/>
    </row>
    <row r="777" spans="4:4" x14ac:dyDescent="0.3">
      <c r="D777" s="31"/>
    </row>
    <row r="778" spans="4:4" x14ac:dyDescent="0.3">
      <c r="D778" s="31"/>
    </row>
    <row r="779" spans="4:4" x14ac:dyDescent="0.3">
      <c r="D779" s="31"/>
    </row>
    <row r="780" spans="4:4" x14ac:dyDescent="0.3">
      <c r="D780" s="31"/>
    </row>
    <row r="781" spans="4:4" x14ac:dyDescent="0.3">
      <c r="D781" s="31"/>
    </row>
    <row r="782" spans="4:4" x14ac:dyDescent="0.3">
      <c r="D782" s="31"/>
    </row>
    <row r="783" spans="4:4" x14ac:dyDescent="0.3">
      <c r="D783" s="31"/>
    </row>
    <row r="784" spans="4:4" x14ac:dyDescent="0.3">
      <c r="D784" s="31"/>
    </row>
    <row r="785" spans="4:4" x14ac:dyDescent="0.3">
      <c r="D785" s="31"/>
    </row>
    <row r="786" spans="4:4" x14ac:dyDescent="0.3">
      <c r="D786" s="31"/>
    </row>
    <row r="787" spans="4:4" x14ac:dyDescent="0.3">
      <c r="D787" s="31"/>
    </row>
    <row r="788" spans="4:4" x14ac:dyDescent="0.3">
      <c r="D788" s="31"/>
    </row>
    <row r="789" spans="4:4" x14ac:dyDescent="0.3">
      <c r="D789" s="31"/>
    </row>
    <row r="790" spans="4:4" x14ac:dyDescent="0.3">
      <c r="D790" s="31"/>
    </row>
    <row r="791" spans="4:4" x14ac:dyDescent="0.3">
      <c r="D791" s="31"/>
    </row>
    <row r="792" spans="4:4" x14ac:dyDescent="0.3">
      <c r="D792" s="31"/>
    </row>
    <row r="793" spans="4:4" x14ac:dyDescent="0.3">
      <c r="D793" s="31"/>
    </row>
    <row r="794" spans="4:4" x14ac:dyDescent="0.3">
      <c r="D794" s="31"/>
    </row>
    <row r="795" spans="4:4" x14ac:dyDescent="0.3">
      <c r="D795" s="31"/>
    </row>
    <row r="796" spans="4:4" x14ac:dyDescent="0.3">
      <c r="D796" s="31"/>
    </row>
    <row r="797" spans="4:4" x14ac:dyDescent="0.3">
      <c r="D797" s="31"/>
    </row>
    <row r="798" spans="4:4" x14ac:dyDescent="0.3">
      <c r="D798" s="31"/>
    </row>
    <row r="799" spans="4:4" x14ac:dyDescent="0.3">
      <c r="D799" s="31"/>
    </row>
    <row r="800" spans="4:4" x14ac:dyDescent="0.3">
      <c r="D800" s="31"/>
    </row>
    <row r="801" spans="4:4" x14ac:dyDescent="0.3">
      <c r="D801" s="31"/>
    </row>
    <row r="802" spans="4:4" x14ac:dyDescent="0.3">
      <c r="D802" s="31"/>
    </row>
    <row r="803" spans="4:4" x14ac:dyDescent="0.3">
      <c r="D803" s="31"/>
    </row>
    <row r="804" spans="4:4" x14ac:dyDescent="0.3">
      <c r="D804" s="31"/>
    </row>
    <row r="805" spans="4:4" x14ac:dyDescent="0.3">
      <c r="D805" s="31"/>
    </row>
    <row r="806" spans="4:4" x14ac:dyDescent="0.3">
      <c r="D806" s="31"/>
    </row>
    <row r="807" spans="4:4" x14ac:dyDescent="0.3">
      <c r="D807" s="31"/>
    </row>
    <row r="808" spans="4:4" x14ac:dyDescent="0.3">
      <c r="D808" s="31"/>
    </row>
    <row r="809" spans="4:4" x14ac:dyDescent="0.3">
      <c r="D809" s="31"/>
    </row>
    <row r="810" spans="4:4" x14ac:dyDescent="0.3">
      <c r="D810" s="31"/>
    </row>
    <row r="811" spans="4:4" x14ac:dyDescent="0.3">
      <c r="D811" s="31"/>
    </row>
    <row r="812" spans="4:4" x14ac:dyDescent="0.3">
      <c r="D812" s="31"/>
    </row>
    <row r="813" spans="4:4" x14ac:dyDescent="0.3">
      <c r="D813" s="31"/>
    </row>
    <row r="814" spans="4:4" x14ac:dyDescent="0.3">
      <c r="D814" s="31"/>
    </row>
    <row r="815" spans="4:4" x14ac:dyDescent="0.3">
      <c r="D815" s="31"/>
    </row>
    <row r="816" spans="4:4" x14ac:dyDescent="0.3">
      <c r="D816" s="31"/>
    </row>
    <row r="817" spans="4:4" x14ac:dyDescent="0.3">
      <c r="D817" s="31"/>
    </row>
    <row r="818" spans="4:4" x14ac:dyDescent="0.3">
      <c r="D818" s="31"/>
    </row>
    <row r="819" spans="4:4" x14ac:dyDescent="0.3">
      <c r="D819" s="31"/>
    </row>
    <row r="820" spans="4:4" x14ac:dyDescent="0.3">
      <c r="D820" s="31"/>
    </row>
    <row r="821" spans="4:4" x14ac:dyDescent="0.3">
      <c r="D821" s="31"/>
    </row>
    <row r="822" spans="4:4" x14ac:dyDescent="0.3">
      <c r="D822" s="31"/>
    </row>
    <row r="823" spans="4:4" x14ac:dyDescent="0.3">
      <c r="D823" s="31"/>
    </row>
    <row r="824" spans="4:4" x14ac:dyDescent="0.3">
      <c r="D824" s="31"/>
    </row>
    <row r="825" spans="4:4" x14ac:dyDescent="0.3">
      <c r="D825" s="31"/>
    </row>
    <row r="826" spans="4:4" x14ac:dyDescent="0.3">
      <c r="D826" s="31"/>
    </row>
    <row r="827" spans="4:4" x14ac:dyDescent="0.3">
      <c r="D827" s="31"/>
    </row>
    <row r="828" spans="4:4" x14ac:dyDescent="0.3">
      <c r="D828" s="31"/>
    </row>
    <row r="829" spans="4:4" x14ac:dyDescent="0.3">
      <c r="D829" s="31"/>
    </row>
    <row r="830" spans="4:4" x14ac:dyDescent="0.3">
      <c r="D830" s="31"/>
    </row>
    <row r="831" spans="4:4" x14ac:dyDescent="0.3">
      <c r="D831" s="31"/>
    </row>
    <row r="832" spans="4:4" x14ac:dyDescent="0.3">
      <c r="D832" s="31"/>
    </row>
    <row r="833" spans="4:4" x14ac:dyDescent="0.3">
      <c r="D833" s="31"/>
    </row>
    <row r="834" spans="4:4" x14ac:dyDescent="0.3">
      <c r="D834" s="31"/>
    </row>
    <row r="835" spans="4:4" x14ac:dyDescent="0.3">
      <c r="D835" s="31"/>
    </row>
    <row r="836" spans="4:4" x14ac:dyDescent="0.3">
      <c r="D836" s="31"/>
    </row>
    <row r="837" spans="4:4" x14ac:dyDescent="0.3">
      <c r="D837" s="31"/>
    </row>
    <row r="838" spans="4:4" x14ac:dyDescent="0.3">
      <c r="D838" s="31"/>
    </row>
    <row r="839" spans="4:4" x14ac:dyDescent="0.3">
      <c r="D839" s="31"/>
    </row>
    <row r="840" spans="4:4" x14ac:dyDescent="0.3">
      <c r="D840" s="31"/>
    </row>
    <row r="841" spans="4:4" x14ac:dyDescent="0.3">
      <c r="D841" s="31"/>
    </row>
    <row r="842" spans="4:4" x14ac:dyDescent="0.3">
      <c r="D842" s="31"/>
    </row>
    <row r="843" spans="4:4" x14ac:dyDescent="0.3">
      <c r="D843" s="31"/>
    </row>
    <row r="844" spans="4:4" x14ac:dyDescent="0.3">
      <c r="D844" s="31"/>
    </row>
    <row r="845" spans="4:4" x14ac:dyDescent="0.3">
      <c r="D845" s="31"/>
    </row>
    <row r="846" spans="4:4" x14ac:dyDescent="0.3">
      <c r="D846" s="31"/>
    </row>
    <row r="847" spans="4:4" x14ac:dyDescent="0.3">
      <c r="D847" s="31"/>
    </row>
    <row r="848" spans="4:4" x14ac:dyDescent="0.3">
      <c r="D848" s="31"/>
    </row>
    <row r="849" spans="4:4" x14ac:dyDescent="0.3">
      <c r="D849" s="31"/>
    </row>
    <row r="850" spans="4:4" x14ac:dyDescent="0.3">
      <c r="D850" s="31"/>
    </row>
    <row r="851" spans="4:4" x14ac:dyDescent="0.3">
      <c r="D851" s="31"/>
    </row>
    <row r="852" spans="4:4" x14ac:dyDescent="0.3">
      <c r="D852" s="31"/>
    </row>
    <row r="853" spans="4:4" x14ac:dyDescent="0.3">
      <c r="D853" s="31"/>
    </row>
    <row r="854" spans="4:4" x14ac:dyDescent="0.3">
      <c r="D854" s="31"/>
    </row>
    <row r="855" spans="4:4" x14ac:dyDescent="0.3">
      <c r="D855" s="31"/>
    </row>
    <row r="856" spans="4:4" x14ac:dyDescent="0.3">
      <c r="D856" s="31"/>
    </row>
    <row r="857" spans="4:4" x14ac:dyDescent="0.3">
      <c r="D857" s="31"/>
    </row>
    <row r="858" spans="4:4" x14ac:dyDescent="0.3">
      <c r="D858" s="31"/>
    </row>
    <row r="859" spans="4:4" x14ac:dyDescent="0.3">
      <c r="D859" s="31"/>
    </row>
    <row r="860" spans="4:4" x14ac:dyDescent="0.3">
      <c r="D860" s="31"/>
    </row>
    <row r="861" spans="4:4" x14ac:dyDescent="0.3">
      <c r="D861" s="31"/>
    </row>
    <row r="862" spans="4:4" x14ac:dyDescent="0.3">
      <c r="D862" s="31"/>
    </row>
    <row r="863" spans="4:4" x14ac:dyDescent="0.3">
      <c r="D863" s="31"/>
    </row>
    <row r="864" spans="4:4" x14ac:dyDescent="0.3">
      <c r="D864" s="31"/>
    </row>
    <row r="865" spans="4:4" x14ac:dyDescent="0.3">
      <c r="D865" s="31"/>
    </row>
    <row r="866" spans="4:4" x14ac:dyDescent="0.3">
      <c r="D866" s="31"/>
    </row>
    <row r="867" spans="4:4" x14ac:dyDescent="0.3">
      <c r="D867" s="31"/>
    </row>
    <row r="868" spans="4:4" x14ac:dyDescent="0.3">
      <c r="D868" s="31"/>
    </row>
    <row r="869" spans="4:4" x14ac:dyDescent="0.3">
      <c r="D869" s="31"/>
    </row>
    <row r="870" spans="4:4" x14ac:dyDescent="0.3">
      <c r="D870" s="31"/>
    </row>
    <row r="871" spans="4:4" x14ac:dyDescent="0.3">
      <c r="D871" s="31"/>
    </row>
    <row r="872" spans="4:4" x14ac:dyDescent="0.3">
      <c r="D872" s="31"/>
    </row>
    <row r="873" spans="4:4" x14ac:dyDescent="0.3">
      <c r="D873" s="31"/>
    </row>
    <row r="874" spans="4:4" x14ac:dyDescent="0.3">
      <c r="D874" s="31"/>
    </row>
    <row r="875" spans="4:4" x14ac:dyDescent="0.3">
      <c r="D875" s="31"/>
    </row>
    <row r="876" spans="4:4" x14ac:dyDescent="0.3">
      <c r="D876" s="31"/>
    </row>
    <row r="877" spans="4:4" x14ac:dyDescent="0.3">
      <c r="D877" s="31"/>
    </row>
    <row r="878" spans="4:4" x14ac:dyDescent="0.3">
      <c r="D878" s="31"/>
    </row>
    <row r="879" spans="4:4" x14ac:dyDescent="0.3">
      <c r="D879" s="31"/>
    </row>
    <row r="880" spans="4:4" x14ac:dyDescent="0.3">
      <c r="D880" s="31"/>
    </row>
    <row r="881" spans="4:4" x14ac:dyDescent="0.3">
      <c r="D881" s="31"/>
    </row>
    <row r="882" spans="4:4" x14ac:dyDescent="0.3">
      <c r="D882" s="31"/>
    </row>
    <row r="883" spans="4:4" x14ac:dyDescent="0.3">
      <c r="D883" s="31"/>
    </row>
    <row r="884" spans="4:4" x14ac:dyDescent="0.3">
      <c r="D884" s="31"/>
    </row>
    <row r="885" spans="4:4" x14ac:dyDescent="0.3">
      <c r="D885" s="31"/>
    </row>
    <row r="886" spans="4:4" x14ac:dyDescent="0.3">
      <c r="D886" s="31"/>
    </row>
    <row r="887" spans="4:4" x14ac:dyDescent="0.3">
      <c r="D887" s="31"/>
    </row>
    <row r="888" spans="4:4" x14ac:dyDescent="0.3">
      <c r="D888" s="31"/>
    </row>
    <row r="889" spans="4:4" x14ac:dyDescent="0.3">
      <c r="D889" s="31"/>
    </row>
    <row r="890" spans="4:4" x14ac:dyDescent="0.3">
      <c r="D890" s="31"/>
    </row>
    <row r="891" spans="4:4" x14ac:dyDescent="0.3">
      <c r="D891" s="31"/>
    </row>
    <row r="892" spans="4:4" x14ac:dyDescent="0.3">
      <c r="D892" s="31"/>
    </row>
    <row r="893" spans="4:4" x14ac:dyDescent="0.3">
      <c r="D893" s="31"/>
    </row>
    <row r="894" spans="4:4" x14ac:dyDescent="0.3">
      <c r="D894" s="31"/>
    </row>
    <row r="895" spans="4:4" x14ac:dyDescent="0.3">
      <c r="D895" s="31"/>
    </row>
    <row r="896" spans="4:4" x14ac:dyDescent="0.3">
      <c r="D896" s="31"/>
    </row>
    <row r="897" spans="4:4" x14ac:dyDescent="0.3">
      <c r="D897" s="31"/>
    </row>
    <row r="898" spans="4:4" x14ac:dyDescent="0.3">
      <c r="D898" s="31"/>
    </row>
    <row r="899" spans="4:4" x14ac:dyDescent="0.3">
      <c r="D899" s="31"/>
    </row>
    <row r="900" spans="4:4" x14ac:dyDescent="0.3">
      <c r="D900" s="31"/>
    </row>
    <row r="901" spans="4:4" x14ac:dyDescent="0.3">
      <c r="D901" s="31"/>
    </row>
    <row r="902" spans="4:4" x14ac:dyDescent="0.3">
      <c r="D902" s="31"/>
    </row>
    <row r="903" spans="4:4" x14ac:dyDescent="0.3">
      <c r="D903" s="31"/>
    </row>
    <row r="904" spans="4:4" x14ac:dyDescent="0.3">
      <c r="D904" s="31"/>
    </row>
    <row r="905" spans="4:4" x14ac:dyDescent="0.3">
      <c r="D905" s="31"/>
    </row>
    <row r="906" spans="4:4" x14ac:dyDescent="0.3">
      <c r="D906" s="31"/>
    </row>
    <row r="907" spans="4:4" x14ac:dyDescent="0.3">
      <c r="D907" s="31"/>
    </row>
    <row r="908" spans="4:4" x14ac:dyDescent="0.3">
      <c r="D908" s="31"/>
    </row>
    <row r="909" spans="4:4" x14ac:dyDescent="0.3">
      <c r="D909" s="31"/>
    </row>
    <row r="910" spans="4:4" x14ac:dyDescent="0.3">
      <c r="D910" s="31"/>
    </row>
    <row r="911" spans="4:4" x14ac:dyDescent="0.3">
      <c r="D911" s="31"/>
    </row>
    <row r="912" spans="4:4" x14ac:dyDescent="0.3">
      <c r="D912" s="31"/>
    </row>
    <row r="913" spans="4:4" x14ac:dyDescent="0.3">
      <c r="D913" s="31"/>
    </row>
    <row r="914" spans="4:4" x14ac:dyDescent="0.3">
      <c r="D914" s="31"/>
    </row>
    <row r="915" spans="4:4" x14ac:dyDescent="0.3">
      <c r="D915" s="31"/>
    </row>
    <row r="916" spans="4:4" x14ac:dyDescent="0.3">
      <c r="D916" s="31"/>
    </row>
    <row r="917" spans="4:4" x14ac:dyDescent="0.3">
      <c r="D917" s="31"/>
    </row>
    <row r="918" spans="4:4" x14ac:dyDescent="0.3">
      <c r="D918" s="31"/>
    </row>
    <row r="919" spans="4:4" x14ac:dyDescent="0.3">
      <c r="D919" s="31"/>
    </row>
    <row r="920" spans="4:4" x14ac:dyDescent="0.3">
      <c r="D920" s="31"/>
    </row>
    <row r="921" spans="4:4" x14ac:dyDescent="0.3">
      <c r="D921" s="31"/>
    </row>
    <row r="922" spans="4:4" x14ac:dyDescent="0.3">
      <c r="D922" s="31"/>
    </row>
    <row r="923" spans="4:4" x14ac:dyDescent="0.3">
      <c r="D923" s="31"/>
    </row>
    <row r="924" spans="4:4" x14ac:dyDescent="0.3">
      <c r="D924" s="31"/>
    </row>
    <row r="925" spans="4:4" x14ac:dyDescent="0.3">
      <c r="D925" s="31"/>
    </row>
    <row r="926" spans="4:4" x14ac:dyDescent="0.3">
      <c r="D926" s="31"/>
    </row>
    <row r="927" spans="4:4" x14ac:dyDescent="0.3">
      <c r="D927" s="31"/>
    </row>
    <row r="928" spans="4:4" x14ac:dyDescent="0.3">
      <c r="D928" s="31"/>
    </row>
    <row r="929" spans="4:4" x14ac:dyDescent="0.3">
      <c r="D929" s="31"/>
    </row>
    <row r="930" spans="4:4" x14ac:dyDescent="0.3">
      <c r="D930" s="31"/>
    </row>
    <row r="931" spans="4:4" x14ac:dyDescent="0.3">
      <c r="D931" s="31"/>
    </row>
    <row r="932" spans="4:4" x14ac:dyDescent="0.3">
      <c r="D932" s="31"/>
    </row>
    <row r="933" spans="4:4" x14ac:dyDescent="0.3">
      <c r="D933" s="31"/>
    </row>
    <row r="934" spans="4:4" x14ac:dyDescent="0.3">
      <c r="D934" s="31"/>
    </row>
    <row r="935" spans="4:4" x14ac:dyDescent="0.3">
      <c r="D935" s="31"/>
    </row>
    <row r="936" spans="4:4" x14ac:dyDescent="0.3">
      <c r="D936" s="31"/>
    </row>
    <row r="937" spans="4:4" x14ac:dyDescent="0.3">
      <c r="D937" s="31"/>
    </row>
    <row r="938" spans="4:4" x14ac:dyDescent="0.3">
      <c r="D938" s="31"/>
    </row>
    <row r="939" spans="4:4" x14ac:dyDescent="0.3">
      <c r="D939" s="31"/>
    </row>
    <row r="940" spans="4:4" x14ac:dyDescent="0.3">
      <c r="D940" s="31"/>
    </row>
    <row r="941" spans="4:4" x14ac:dyDescent="0.3">
      <c r="D941" s="31"/>
    </row>
    <row r="942" spans="4:4" x14ac:dyDescent="0.3">
      <c r="D942" s="31"/>
    </row>
    <row r="943" spans="4:4" x14ac:dyDescent="0.3">
      <c r="D943" s="31"/>
    </row>
    <row r="944" spans="4:4" x14ac:dyDescent="0.3">
      <c r="D944" s="31"/>
    </row>
    <row r="945" spans="4:4" x14ac:dyDescent="0.3">
      <c r="D945" s="31"/>
    </row>
    <row r="946" spans="4:4" x14ac:dyDescent="0.3">
      <c r="D946" s="31"/>
    </row>
    <row r="947" spans="4:4" x14ac:dyDescent="0.3">
      <c r="D947" s="31"/>
    </row>
    <row r="948" spans="4:4" x14ac:dyDescent="0.3">
      <c r="D948" s="31"/>
    </row>
    <row r="949" spans="4:4" x14ac:dyDescent="0.3">
      <c r="D949" s="31"/>
    </row>
    <row r="950" spans="4:4" x14ac:dyDescent="0.3">
      <c r="D950" s="31"/>
    </row>
    <row r="951" spans="4:4" x14ac:dyDescent="0.3">
      <c r="D951" s="31"/>
    </row>
    <row r="952" spans="4:4" x14ac:dyDescent="0.3">
      <c r="D952" s="31"/>
    </row>
    <row r="953" spans="4:4" x14ac:dyDescent="0.3">
      <c r="D953" s="31"/>
    </row>
    <row r="954" spans="4:4" x14ac:dyDescent="0.3">
      <c r="D954" s="31"/>
    </row>
    <row r="955" spans="4:4" x14ac:dyDescent="0.3">
      <c r="D955" s="31"/>
    </row>
    <row r="956" spans="4:4" x14ac:dyDescent="0.3">
      <c r="D956" s="31"/>
    </row>
    <row r="957" spans="4:4" x14ac:dyDescent="0.3">
      <c r="D957" s="31"/>
    </row>
    <row r="958" spans="4:4" x14ac:dyDescent="0.3">
      <c r="D958" s="31"/>
    </row>
    <row r="959" spans="4:4" x14ac:dyDescent="0.3">
      <c r="D959" s="31"/>
    </row>
    <row r="960" spans="4:4" x14ac:dyDescent="0.3">
      <c r="D960" s="31"/>
    </row>
    <row r="961" spans="4:4" x14ac:dyDescent="0.3">
      <c r="D961" s="31"/>
    </row>
    <row r="962" spans="4:4" x14ac:dyDescent="0.3">
      <c r="D962" s="31"/>
    </row>
    <row r="963" spans="4:4" x14ac:dyDescent="0.3">
      <c r="D963" s="31"/>
    </row>
    <row r="964" spans="4:4" x14ac:dyDescent="0.3">
      <c r="D964" s="31"/>
    </row>
    <row r="965" spans="4:4" x14ac:dyDescent="0.3">
      <c r="D965" s="31"/>
    </row>
    <row r="966" spans="4:4" x14ac:dyDescent="0.3">
      <c r="D966" s="31"/>
    </row>
    <row r="967" spans="4:4" x14ac:dyDescent="0.3">
      <c r="D967" s="31"/>
    </row>
    <row r="968" spans="4:4" x14ac:dyDescent="0.3">
      <c r="D968" s="31"/>
    </row>
    <row r="969" spans="4:4" x14ac:dyDescent="0.3">
      <c r="D969" s="31"/>
    </row>
    <row r="970" spans="4:4" x14ac:dyDescent="0.3">
      <c r="D970" s="31"/>
    </row>
    <row r="971" spans="4:4" x14ac:dyDescent="0.3">
      <c r="D971" s="31"/>
    </row>
    <row r="972" spans="4:4" x14ac:dyDescent="0.3">
      <c r="D972" s="31"/>
    </row>
    <row r="973" spans="4:4" x14ac:dyDescent="0.3">
      <c r="D973" s="31"/>
    </row>
    <row r="974" spans="4:4" x14ac:dyDescent="0.3">
      <c r="D974" s="31"/>
    </row>
    <row r="975" spans="4:4" x14ac:dyDescent="0.3">
      <c r="D975" s="31"/>
    </row>
    <row r="976" spans="4:4" x14ac:dyDescent="0.3">
      <c r="D976" s="31"/>
    </row>
    <row r="977" spans="4:4" x14ac:dyDescent="0.3">
      <c r="D977" s="31"/>
    </row>
    <row r="978" spans="4:4" x14ac:dyDescent="0.3">
      <c r="D978" s="31"/>
    </row>
    <row r="979" spans="4:4" x14ac:dyDescent="0.3">
      <c r="D979" s="31"/>
    </row>
    <row r="980" spans="4:4" x14ac:dyDescent="0.3">
      <c r="D980" s="31"/>
    </row>
    <row r="981" spans="4:4" x14ac:dyDescent="0.3">
      <c r="D981" s="31"/>
    </row>
    <row r="982" spans="4:4" x14ac:dyDescent="0.3">
      <c r="D982" s="31"/>
    </row>
    <row r="983" spans="4:4" x14ac:dyDescent="0.3">
      <c r="D983" s="31"/>
    </row>
    <row r="984" spans="4:4" x14ac:dyDescent="0.3">
      <c r="D984" s="31"/>
    </row>
    <row r="985" spans="4:4" x14ac:dyDescent="0.3">
      <c r="D985" s="31"/>
    </row>
    <row r="986" spans="4:4" x14ac:dyDescent="0.3">
      <c r="D986" s="31"/>
    </row>
    <row r="987" spans="4:4" x14ac:dyDescent="0.3">
      <c r="D987" s="31"/>
    </row>
    <row r="988" spans="4:4" x14ac:dyDescent="0.3">
      <c r="D988" s="31"/>
    </row>
    <row r="989" spans="4:4" x14ac:dyDescent="0.3">
      <c r="D989" s="31"/>
    </row>
    <row r="990" spans="4:4" x14ac:dyDescent="0.3">
      <c r="D990" s="31"/>
    </row>
    <row r="991" spans="4:4" x14ac:dyDescent="0.3">
      <c r="D991" s="31"/>
    </row>
    <row r="992" spans="4:4" x14ac:dyDescent="0.3">
      <c r="D992" s="31"/>
    </row>
    <row r="993" spans="4:4" x14ac:dyDescent="0.3">
      <c r="D993" s="31"/>
    </row>
    <row r="994" spans="4:4" x14ac:dyDescent="0.3">
      <c r="D994" s="31"/>
    </row>
    <row r="995" spans="4:4" x14ac:dyDescent="0.3">
      <c r="D995" s="31"/>
    </row>
    <row r="996" spans="4:4" x14ac:dyDescent="0.3">
      <c r="D996" s="31"/>
    </row>
    <row r="997" spans="4:4" x14ac:dyDescent="0.3">
      <c r="D997" s="31"/>
    </row>
    <row r="998" spans="4:4" x14ac:dyDescent="0.3">
      <c r="D998" s="31"/>
    </row>
    <row r="999" spans="4:4" x14ac:dyDescent="0.3">
      <c r="D999" s="31"/>
    </row>
    <row r="1000" spans="4:4" x14ac:dyDescent="0.3">
      <c r="D1000" s="31"/>
    </row>
    <row r="1001" spans="4:4" x14ac:dyDescent="0.3">
      <c r="D1001" s="31"/>
    </row>
    <row r="1002" spans="4:4" x14ac:dyDescent="0.3">
      <c r="D1002" s="31"/>
    </row>
    <row r="1003" spans="4:4" x14ac:dyDescent="0.3">
      <c r="D1003" s="31"/>
    </row>
    <row r="1004" spans="4:4" x14ac:dyDescent="0.3">
      <c r="D1004" s="31"/>
    </row>
    <row r="1005" spans="4:4" x14ac:dyDescent="0.3">
      <c r="D1005" s="31"/>
    </row>
    <row r="1006" spans="4:4" x14ac:dyDescent="0.3">
      <c r="D1006" s="31"/>
    </row>
    <row r="1007" spans="4:4" x14ac:dyDescent="0.3">
      <c r="D1007" s="31"/>
    </row>
    <row r="1008" spans="4:4" x14ac:dyDescent="0.3">
      <c r="D1008" s="31"/>
    </row>
    <row r="1009" spans="4:4" x14ac:dyDescent="0.3">
      <c r="D1009" s="31"/>
    </row>
    <row r="1010" spans="4:4" x14ac:dyDescent="0.3">
      <c r="D1010" s="31"/>
    </row>
    <row r="1011" spans="4:4" x14ac:dyDescent="0.3">
      <c r="D1011" s="31"/>
    </row>
    <row r="1012" spans="4:4" x14ac:dyDescent="0.3">
      <c r="D1012" s="31"/>
    </row>
    <row r="1013" spans="4:4" x14ac:dyDescent="0.3">
      <c r="D1013" s="31"/>
    </row>
    <row r="1014" spans="4:4" x14ac:dyDescent="0.3">
      <c r="D1014" s="31"/>
    </row>
    <row r="1015" spans="4:4" x14ac:dyDescent="0.3">
      <c r="D1015" s="31"/>
    </row>
    <row r="1016" spans="4:4" x14ac:dyDescent="0.3">
      <c r="D1016" s="31"/>
    </row>
    <row r="1017" spans="4:4" x14ac:dyDescent="0.3">
      <c r="D1017" s="31"/>
    </row>
    <row r="1018" spans="4:4" x14ac:dyDescent="0.3">
      <c r="D1018" s="31"/>
    </row>
    <row r="1019" spans="4:4" x14ac:dyDescent="0.3">
      <c r="D1019" s="31"/>
    </row>
    <row r="1020" spans="4:4" x14ac:dyDescent="0.3">
      <c r="D1020" s="31"/>
    </row>
    <row r="1021" spans="4:4" x14ac:dyDescent="0.3">
      <c r="D1021" s="31"/>
    </row>
    <row r="1022" spans="4:4" x14ac:dyDescent="0.3">
      <c r="D1022" s="31"/>
    </row>
    <row r="1023" spans="4:4" x14ac:dyDescent="0.3">
      <c r="D1023" s="31"/>
    </row>
    <row r="1024" spans="4:4" x14ac:dyDescent="0.3">
      <c r="D1024" s="31"/>
    </row>
    <row r="1025" spans="4:4" x14ac:dyDescent="0.3">
      <c r="D1025" s="31"/>
    </row>
    <row r="1026" spans="4:4" x14ac:dyDescent="0.3">
      <c r="D1026" s="31"/>
    </row>
    <row r="1027" spans="4:4" x14ac:dyDescent="0.3">
      <c r="D1027" s="31"/>
    </row>
    <row r="1028" spans="4:4" x14ac:dyDescent="0.3">
      <c r="D1028" s="31"/>
    </row>
    <row r="1029" spans="4:4" x14ac:dyDescent="0.3">
      <c r="D1029" s="31"/>
    </row>
    <row r="1030" spans="4:4" x14ac:dyDescent="0.3">
      <c r="D1030" s="31"/>
    </row>
    <row r="1031" spans="4:4" x14ac:dyDescent="0.3">
      <c r="D1031" s="31"/>
    </row>
    <row r="1032" spans="4:4" x14ac:dyDescent="0.3">
      <c r="D1032" s="31"/>
    </row>
    <row r="1033" spans="4:4" x14ac:dyDescent="0.3">
      <c r="D1033" s="31"/>
    </row>
    <row r="1034" spans="4:4" x14ac:dyDescent="0.3">
      <c r="D1034" s="31"/>
    </row>
    <row r="1035" spans="4:4" x14ac:dyDescent="0.3">
      <c r="D1035" s="31"/>
    </row>
    <row r="1036" spans="4:4" x14ac:dyDescent="0.3">
      <c r="D1036" s="31"/>
    </row>
    <row r="1037" spans="4:4" x14ac:dyDescent="0.3">
      <c r="D1037" s="31"/>
    </row>
    <row r="1038" spans="4:4" x14ac:dyDescent="0.3">
      <c r="D1038" s="31"/>
    </row>
    <row r="1039" spans="4:4" x14ac:dyDescent="0.3">
      <c r="D1039" s="31"/>
    </row>
    <row r="1040" spans="4:4" x14ac:dyDescent="0.3">
      <c r="D1040" s="31"/>
    </row>
    <row r="1041" spans="4:4" x14ac:dyDescent="0.3">
      <c r="D1041" s="31"/>
    </row>
    <row r="1042" spans="4:4" x14ac:dyDescent="0.3">
      <c r="D1042" s="31"/>
    </row>
    <row r="1043" spans="4:4" x14ac:dyDescent="0.3">
      <c r="D1043" s="31"/>
    </row>
    <row r="1044" spans="4:4" x14ac:dyDescent="0.3">
      <c r="D1044" s="31"/>
    </row>
    <row r="1045" spans="4:4" x14ac:dyDescent="0.3">
      <c r="D1045" s="31"/>
    </row>
    <row r="1046" spans="4:4" x14ac:dyDescent="0.3">
      <c r="D1046" s="31"/>
    </row>
    <row r="1047" spans="4:4" x14ac:dyDescent="0.3">
      <c r="D1047" s="31"/>
    </row>
    <row r="1048" spans="4:4" x14ac:dyDescent="0.3">
      <c r="D1048" s="31"/>
    </row>
    <row r="1049" spans="4:4" x14ac:dyDescent="0.3">
      <c r="D1049" s="31"/>
    </row>
    <row r="1050" spans="4:4" x14ac:dyDescent="0.3">
      <c r="D1050" s="31"/>
    </row>
    <row r="1051" spans="4:4" x14ac:dyDescent="0.3">
      <c r="D1051" s="31"/>
    </row>
    <row r="1052" spans="4:4" x14ac:dyDescent="0.3">
      <c r="D1052" s="31"/>
    </row>
    <row r="1053" spans="4:4" x14ac:dyDescent="0.3">
      <c r="D1053" s="31"/>
    </row>
    <row r="1054" spans="4:4" x14ac:dyDescent="0.3">
      <c r="D1054" s="31"/>
    </row>
    <row r="1055" spans="4:4" x14ac:dyDescent="0.3">
      <c r="D1055" s="31"/>
    </row>
    <row r="1056" spans="4:4" x14ac:dyDescent="0.3">
      <c r="D1056" s="31"/>
    </row>
    <row r="1057" spans="4:4" x14ac:dyDescent="0.3">
      <c r="D1057" s="31"/>
    </row>
    <row r="1058" spans="4:4" x14ac:dyDescent="0.3">
      <c r="D1058" s="31"/>
    </row>
    <row r="1059" spans="4:4" x14ac:dyDescent="0.3">
      <c r="D1059" s="31"/>
    </row>
    <row r="1060" spans="4:4" x14ac:dyDescent="0.3">
      <c r="D1060" s="31"/>
    </row>
    <row r="1061" spans="4:4" x14ac:dyDescent="0.3">
      <c r="D1061" s="31"/>
    </row>
    <row r="1062" spans="4:4" x14ac:dyDescent="0.3">
      <c r="D1062" s="31"/>
    </row>
    <row r="1063" spans="4:4" x14ac:dyDescent="0.3">
      <c r="D1063" s="31"/>
    </row>
    <row r="1064" spans="4:4" x14ac:dyDescent="0.3">
      <c r="D1064" s="31"/>
    </row>
    <row r="1065" spans="4:4" x14ac:dyDescent="0.3">
      <c r="D1065" s="31"/>
    </row>
    <row r="1066" spans="4:4" x14ac:dyDescent="0.3">
      <c r="D1066" s="31"/>
    </row>
    <row r="1067" spans="4:4" x14ac:dyDescent="0.3">
      <c r="D1067" s="31"/>
    </row>
    <row r="1068" spans="4:4" x14ac:dyDescent="0.3">
      <c r="D1068" s="31"/>
    </row>
    <row r="1069" spans="4:4" x14ac:dyDescent="0.3">
      <c r="D1069" s="31"/>
    </row>
    <row r="1070" spans="4:4" x14ac:dyDescent="0.3">
      <c r="D1070" s="31"/>
    </row>
    <row r="1071" spans="4:4" x14ac:dyDescent="0.3">
      <c r="D1071" s="31"/>
    </row>
    <row r="1072" spans="4:4" x14ac:dyDescent="0.3">
      <c r="D1072" s="31"/>
    </row>
    <row r="1073" spans="4:4" x14ac:dyDescent="0.3">
      <c r="D1073" s="31"/>
    </row>
    <row r="1074" spans="4:4" x14ac:dyDescent="0.3">
      <c r="D1074" s="31"/>
    </row>
    <row r="1075" spans="4:4" x14ac:dyDescent="0.3">
      <c r="D1075" s="31"/>
    </row>
    <row r="1076" spans="4:4" x14ac:dyDescent="0.3">
      <c r="D1076" s="31"/>
    </row>
    <row r="1077" spans="4:4" x14ac:dyDescent="0.3">
      <c r="D1077" s="31"/>
    </row>
    <row r="1078" spans="4:4" x14ac:dyDescent="0.3">
      <c r="D1078" s="31"/>
    </row>
    <row r="1079" spans="4:4" x14ac:dyDescent="0.3">
      <c r="D1079" s="31"/>
    </row>
    <row r="1080" spans="4:4" x14ac:dyDescent="0.3">
      <c r="D1080" s="31"/>
    </row>
    <row r="1081" spans="4:4" x14ac:dyDescent="0.3">
      <c r="D1081" s="31"/>
    </row>
    <row r="1082" spans="4:4" x14ac:dyDescent="0.3">
      <c r="D1082" s="31"/>
    </row>
    <row r="1083" spans="4:4" x14ac:dyDescent="0.3">
      <c r="D1083" s="31"/>
    </row>
    <row r="1084" spans="4:4" x14ac:dyDescent="0.3">
      <c r="D1084" s="31"/>
    </row>
    <row r="1085" spans="4:4" x14ac:dyDescent="0.3">
      <c r="D1085" s="31"/>
    </row>
    <row r="1086" spans="4:4" x14ac:dyDescent="0.3">
      <c r="D1086" s="31"/>
    </row>
    <row r="1087" spans="4:4" x14ac:dyDescent="0.3">
      <c r="D1087" s="31"/>
    </row>
    <row r="1088" spans="4:4" x14ac:dyDescent="0.3">
      <c r="D1088" s="31"/>
    </row>
    <row r="1089" spans="4:4" x14ac:dyDescent="0.3">
      <c r="D1089" s="31"/>
    </row>
    <row r="1090" spans="4:4" x14ac:dyDescent="0.3">
      <c r="D1090" s="31"/>
    </row>
    <row r="1091" spans="4:4" x14ac:dyDescent="0.3">
      <c r="D1091" s="31"/>
    </row>
    <row r="1092" spans="4:4" x14ac:dyDescent="0.3">
      <c r="D1092" s="31"/>
    </row>
    <row r="1093" spans="4:4" x14ac:dyDescent="0.3">
      <c r="D1093" s="31"/>
    </row>
    <row r="1094" spans="4:4" x14ac:dyDescent="0.3">
      <c r="D1094" s="31"/>
    </row>
    <row r="1095" spans="4:4" x14ac:dyDescent="0.3">
      <c r="D1095" s="31"/>
    </row>
    <row r="1096" spans="4:4" x14ac:dyDescent="0.3">
      <c r="D1096" s="31"/>
    </row>
    <row r="1097" spans="4:4" x14ac:dyDescent="0.3">
      <c r="D1097" s="31"/>
    </row>
    <row r="1098" spans="4:4" x14ac:dyDescent="0.3">
      <c r="D1098" s="31"/>
    </row>
    <row r="1099" spans="4:4" x14ac:dyDescent="0.3">
      <c r="D1099" s="31"/>
    </row>
    <row r="1100" spans="4:4" x14ac:dyDescent="0.3">
      <c r="D1100" s="31"/>
    </row>
    <row r="1101" spans="4:4" x14ac:dyDescent="0.3">
      <c r="D1101" s="31"/>
    </row>
    <row r="1102" spans="4:4" x14ac:dyDescent="0.3">
      <c r="D1102" s="31"/>
    </row>
    <row r="1103" spans="4:4" x14ac:dyDescent="0.3">
      <c r="D1103" s="31"/>
    </row>
    <row r="1104" spans="4:4" x14ac:dyDescent="0.3">
      <c r="D1104" s="31"/>
    </row>
    <row r="1105" spans="4:4" x14ac:dyDescent="0.3">
      <c r="D1105" s="31"/>
    </row>
    <row r="1106" spans="4:4" x14ac:dyDescent="0.3">
      <c r="D1106" s="31"/>
    </row>
    <row r="1107" spans="4:4" x14ac:dyDescent="0.3">
      <c r="D1107" s="31"/>
    </row>
    <row r="1108" spans="4:4" x14ac:dyDescent="0.3">
      <c r="D1108" s="31"/>
    </row>
    <row r="1109" spans="4:4" x14ac:dyDescent="0.3">
      <c r="D1109" s="31"/>
    </row>
    <row r="1110" spans="4:4" x14ac:dyDescent="0.3">
      <c r="D1110" s="31"/>
    </row>
    <row r="1111" spans="4:4" x14ac:dyDescent="0.3">
      <c r="D1111" s="31"/>
    </row>
    <row r="1112" spans="4:4" x14ac:dyDescent="0.3">
      <c r="D1112" s="31"/>
    </row>
    <row r="1113" spans="4:4" x14ac:dyDescent="0.3">
      <c r="D1113" s="31"/>
    </row>
    <row r="1114" spans="4:4" x14ac:dyDescent="0.3">
      <c r="D1114" s="31"/>
    </row>
    <row r="1115" spans="4:4" x14ac:dyDescent="0.3">
      <c r="D1115" s="31"/>
    </row>
    <row r="1116" spans="4:4" x14ac:dyDescent="0.3">
      <c r="D1116" s="31"/>
    </row>
    <row r="1117" spans="4:4" x14ac:dyDescent="0.3">
      <c r="D1117" s="31"/>
    </row>
    <row r="1118" spans="4:4" x14ac:dyDescent="0.3">
      <c r="D1118" s="31"/>
    </row>
    <row r="1119" spans="4:4" x14ac:dyDescent="0.3">
      <c r="D1119" s="31"/>
    </row>
    <row r="1120" spans="4:4" x14ac:dyDescent="0.3">
      <c r="D1120" s="31"/>
    </row>
    <row r="1121" spans="4:4" x14ac:dyDescent="0.3">
      <c r="D1121" s="31"/>
    </row>
    <row r="1122" spans="4:4" x14ac:dyDescent="0.3">
      <c r="D1122" s="31"/>
    </row>
    <row r="1123" spans="4:4" x14ac:dyDescent="0.3">
      <c r="D1123" s="31"/>
    </row>
    <row r="1124" spans="4:4" x14ac:dyDescent="0.3">
      <c r="D1124" s="31"/>
    </row>
    <row r="1125" spans="4:4" x14ac:dyDescent="0.3">
      <c r="D1125" s="31"/>
    </row>
    <row r="1126" spans="4:4" x14ac:dyDescent="0.3">
      <c r="D1126" s="31"/>
    </row>
    <row r="1127" spans="4:4" x14ac:dyDescent="0.3">
      <c r="D1127" s="31"/>
    </row>
    <row r="1128" spans="4:4" x14ac:dyDescent="0.3">
      <c r="D1128" s="31"/>
    </row>
    <row r="1129" spans="4:4" x14ac:dyDescent="0.3">
      <c r="D1129" s="31"/>
    </row>
    <row r="1130" spans="4:4" x14ac:dyDescent="0.3">
      <c r="D1130" s="31"/>
    </row>
    <row r="1131" spans="4:4" x14ac:dyDescent="0.3">
      <c r="D1131" s="31"/>
    </row>
    <row r="1132" spans="4:4" x14ac:dyDescent="0.3">
      <c r="D1132" s="31"/>
    </row>
    <row r="1133" spans="4:4" x14ac:dyDescent="0.3">
      <c r="D1133" s="31"/>
    </row>
    <row r="1134" spans="4:4" x14ac:dyDescent="0.3">
      <c r="D1134" s="31"/>
    </row>
    <row r="1135" spans="4:4" x14ac:dyDescent="0.3">
      <c r="D1135" s="31"/>
    </row>
    <row r="1136" spans="4:4" x14ac:dyDescent="0.3">
      <c r="D1136" s="31"/>
    </row>
    <row r="1137" spans="4:4" x14ac:dyDescent="0.3">
      <c r="D1137" s="31"/>
    </row>
    <row r="1138" spans="4:4" x14ac:dyDescent="0.3">
      <c r="D1138" s="31"/>
    </row>
    <row r="1139" spans="4:4" x14ac:dyDescent="0.3">
      <c r="D1139" s="31"/>
    </row>
    <row r="1140" spans="4:4" x14ac:dyDescent="0.3">
      <c r="D1140" s="31"/>
    </row>
    <row r="1141" spans="4:4" x14ac:dyDescent="0.3">
      <c r="D1141" s="31"/>
    </row>
    <row r="1142" spans="4:4" x14ac:dyDescent="0.3">
      <c r="D1142" s="31"/>
    </row>
    <row r="1143" spans="4:4" x14ac:dyDescent="0.3">
      <c r="D1143" s="31"/>
    </row>
    <row r="1144" spans="4:4" x14ac:dyDescent="0.3">
      <c r="D1144" s="31"/>
    </row>
    <row r="1145" spans="4:4" x14ac:dyDescent="0.3">
      <c r="D1145" s="31"/>
    </row>
    <row r="1146" spans="4:4" x14ac:dyDescent="0.3">
      <c r="D1146" s="31"/>
    </row>
    <row r="1147" spans="4:4" x14ac:dyDescent="0.3">
      <c r="D1147" s="31"/>
    </row>
    <row r="1148" spans="4:4" x14ac:dyDescent="0.3">
      <c r="D1148" s="31"/>
    </row>
    <row r="1149" spans="4:4" x14ac:dyDescent="0.3">
      <c r="D1149" s="31"/>
    </row>
    <row r="1150" spans="4:4" x14ac:dyDescent="0.3">
      <c r="D1150" s="31"/>
    </row>
    <row r="1151" spans="4:4" x14ac:dyDescent="0.3">
      <c r="D1151" s="31"/>
    </row>
    <row r="1152" spans="4:4" x14ac:dyDescent="0.3">
      <c r="D1152" s="31"/>
    </row>
    <row r="1153" spans="4:4" x14ac:dyDescent="0.3">
      <c r="D1153" s="31"/>
    </row>
    <row r="1154" spans="4:4" x14ac:dyDescent="0.3">
      <c r="D1154" s="31"/>
    </row>
    <row r="1155" spans="4:4" x14ac:dyDescent="0.3">
      <c r="D1155" s="31"/>
    </row>
    <row r="1156" spans="4:4" x14ac:dyDescent="0.3">
      <c r="D1156" s="31"/>
    </row>
    <row r="1157" spans="4:4" x14ac:dyDescent="0.3">
      <c r="D1157" s="31"/>
    </row>
    <row r="1158" spans="4:4" x14ac:dyDescent="0.3">
      <c r="D1158" s="31"/>
    </row>
    <row r="1159" spans="4:4" x14ac:dyDescent="0.3">
      <c r="D1159" s="31"/>
    </row>
    <row r="1160" spans="4:4" x14ac:dyDescent="0.3">
      <c r="D1160" s="31"/>
    </row>
    <row r="1161" spans="4:4" x14ac:dyDescent="0.3">
      <c r="D1161" s="31"/>
    </row>
    <row r="1162" spans="4:4" x14ac:dyDescent="0.3">
      <c r="D1162" s="31"/>
    </row>
    <row r="1163" spans="4:4" x14ac:dyDescent="0.3">
      <c r="D1163" s="31"/>
    </row>
    <row r="1164" spans="4:4" x14ac:dyDescent="0.3">
      <c r="D1164" s="31"/>
    </row>
    <row r="1165" spans="4:4" x14ac:dyDescent="0.3">
      <c r="D1165" s="31"/>
    </row>
    <row r="1166" spans="4:4" x14ac:dyDescent="0.3">
      <c r="D1166" s="31"/>
    </row>
    <row r="1167" spans="4:4" x14ac:dyDescent="0.3">
      <c r="D1167" s="31"/>
    </row>
    <row r="1168" spans="4:4" x14ac:dyDescent="0.3">
      <c r="D1168" s="31"/>
    </row>
    <row r="1169" spans="4:4" x14ac:dyDescent="0.3">
      <c r="D1169" s="31"/>
    </row>
    <row r="1170" spans="4:4" x14ac:dyDescent="0.3">
      <c r="D1170" s="31"/>
    </row>
    <row r="1171" spans="4:4" x14ac:dyDescent="0.3">
      <c r="D1171" s="31"/>
    </row>
    <row r="1172" spans="4:4" x14ac:dyDescent="0.3">
      <c r="D1172" s="31"/>
    </row>
    <row r="1173" spans="4:4" x14ac:dyDescent="0.3">
      <c r="D1173" s="31"/>
    </row>
    <row r="1174" spans="4:4" x14ac:dyDescent="0.3">
      <c r="D1174" s="31"/>
    </row>
    <row r="1175" spans="4:4" x14ac:dyDescent="0.3">
      <c r="D1175" s="31"/>
    </row>
    <row r="1176" spans="4:4" x14ac:dyDescent="0.3">
      <c r="D1176" s="31"/>
    </row>
    <row r="1177" spans="4:4" x14ac:dyDescent="0.3">
      <c r="D1177" s="31"/>
    </row>
    <row r="1178" spans="4:4" x14ac:dyDescent="0.3">
      <c r="D1178" s="31"/>
    </row>
    <row r="1179" spans="4:4" x14ac:dyDescent="0.3">
      <c r="D1179" s="31"/>
    </row>
    <row r="1180" spans="4:4" x14ac:dyDescent="0.3">
      <c r="D1180" s="31"/>
    </row>
    <row r="1181" spans="4:4" x14ac:dyDescent="0.3">
      <c r="D1181" s="31"/>
    </row>
    <row r="1182" spans="4:4" x14ac:dyDescent="0.3">
      <c r="D1182" s="31"/>
    </row>
    <row r="1183" spans="4:4" x14ac:dyDescent="0.3">
      <c r="D1183" s="31"/>
    </row>
    <row r="1184" spans="4:4" x14ac:dyDescent="0.3">
      <c r="D1184" s="31"/>
    </row>
    <row r="1185" spans="4:4" x14ac:dyDescent="0.3">
      <c r="D1185" s="31"/>
    </row>
    <row r="1186" spans="4:4" x14ac:dyDescent="0.3">
      <c r="D1186" s="31"/>
    </row>
    <row r="1187" spans="4:4" x14ac:dyDescent="0.3">
      <c r="D1187" s="31"/>
    </row>
    <row r="1188" spans="4:4" x14ac:dyDescent="0.3">
      <c r="D1188" s="31"/>
    </row>
    <row r="1189" spans="4:4" x14ac:dyDescent="0.3">
      <c r="D1189" s="31"/>
    </row>
    <row r="1190" spans="4:4" x14ac:dyDescent="0.3">
      <c r="D1190" s="31"/>
    </row>
    <row r="1191" spans="4:4" x14ac:dyDescent="0.3">
      <c r="D1191" s="31"/>
    </row>
    <row r="1192" spans="4:4" x14ac:dyDescent="0.3">
      <c r="D1192" s="31"/>
    </row>
    <row r="1193" spans="4:4" x14ac:dyDescent="0.3">
      <c r="D1193" s="31"/>
    </row>
    <row r="1194" spans="4:4" x14ac:dyDescent="0.3">
      <c r="D1194" s="31"/>
    </row>
    <row r="1195" spans="4:4" x14ac:dyDescent="0.3">
      <c r="D1195" s="31"/>
    </row>
    <row r="1196" spans="4:4" x14ac:dyDescent="0.3">
      <c r="D1196" s="31"/>
    </row>
    <row r="1197" spans="4:4" x14ac:dyDescent="0.3">
      <c r="D1197" s="31"/>
    </row>
    <row r="1198" spans="4:4" x14ac:dyDescent="0.3">
      <c r="D1198" s="31"/>
    </row>
    <row r="1199" spans="4:4" x14ac:dyDescent="0.3">
      <c r="D1199" s="31"/>
    </row>
    <row r="1200" spans="4:4" x14ac:dyDescent="0.3">
      <c r="D1200" s="31"/>
    </row>
    <row r="1201" spans="4:4" x14ac:dyDescent="0.3">
      <c r="D1201" s="31"/>
    </row>
    <row r="1202" spans="4:4" x14ac:dyDescent="0.3">
      <c r="D1202" s="31"/>
    </row>
    <row r="1203" spans="4:4" x14ac:dyDescent="0.3">
      <c r="D1203" s="31"/>
    </row>
    <row r="1204" spans="4:4" x14ac:dyDescent="0.3">
      <c r="D1204" s="31"/>
    </row>
    <row r="1205" spans="4:4" x14ac:dyDescent="0.3">
      <c r="D1205" s="31"/>
    </row>
    <row r="1206" spans="4:4" x14ac:dyDescent="0.3">
      <c r="D1206" s="31"/>
    </row>
    <row r="1207" spans="4:4" x14ac:dyDescent="0.3">
      <c r="D1207" s="31"/>
    </row>
    <row r="1208" spans="4:4" x14ac:dyDescent="0.3">
      <c r="D1208" s="31"/>
    </row>
    <row r="1209" spans="4:4" x14ac:dyDescent="0.3">
      <c r="D1209" s="31"/>
    </row>
    <row r="1210" spans="4:4" x14ac:dyDescent="0.3">
      <c r="D1210" s="31"/>
    </row>
    <row r="1211" spans="4:4" x14ac:dyDescent="0.3">
      <c r="D1211" s="31"/>
    </row>
    <row r="1212" spans="4:4" x14ac:dyDescent="0.3">
      <c r="D1212" s="31"/>
    </row>
    <row r="1213" spans="4:4" x14ac:dyDescent="0.3">
      <c r="D1213" s="31"/>
    </row>
    <row r="1214" spans="4:4" x14ac:dyDescent="0.3">
      <c r="D1214" s="31"/>
    </row>
    <row r="1215" spans="4:4" x14ac:dyDescent="0.3">
      <c r="D1215" s="31"/>
    </row>
    <row r="1216" spans="4:4" x14ac:dyDescent="0.3">
      <c r="D1216" s="31"/>
    </row>
    <row r="1217" spans="4:4" x14ac:dyDescent="0.3">
      <c r="D1217" s="31"/>
    </row>
    <row r="1218" spans="4:4" x14ac:dyDescent="0.3">
      <c r="D1218" s="31"/>
    </row>
    <row r="1219" spans="4:4" x14ac:dyDescent="0.3">
      <c r="D1219" s="31"/>
    </row>
    <row r="1220" spans="4:4" x14ac:dyDescent="0.3">
      <c r="D1220" s="31"/>
    </row>
    <row r="1221" spans="4:4" x14ac:dyDescent="0.3">
      <c r="D1221" s="31"/>
    </row>
    <row r="1222" spans="4:4" x14ac:dyDescent="0.3">
      <c r="D1222" s="31"/>
    </row>
    <row r="1223" spans="4:4" x14ac:dyDescent="0.3">
      <c r="D1223" s="31"/>
    </row>
    <row r="1224" spans="4:4" x14ac:dyDescent="0.3">
      <c r="D1224" s="31"/>
    </row>
    <row r="1225" spans="4:4" x14ac:dyDescent="0.3">
      <c r="D1225" s="31"/>
    </row>
    <row r="1226" spans="4:4" x14ac:dyDescent="0.3">
      <c r="D1226" s="31"/>
    </row>
    <row r="1227" spans="4:4" x14ac:dyDescent="0.3">
      <c r="D1227" s="31"/>
    </row>
    <row r="1228" spans="4:4" x14ac:dyDescent="0.3">
      <c r="D1228" s="31"/>
    </row>
    <row r="1229" spans="4:4" x14ac:dyDescent="0.3">
      <c r="D1229" s="31"/>
    </row>
    <row r="1230" spans="4:4" x14ac:dyDescent="0.3">
      <c r="D1230" s="31"/>
    </row>
    <row r="1231" spans="4:4" x14ac:dyDescent="0.3">
      <c r="D1231" s="31"/>
    </row>
    <row r="1232" spans="4:4" x14ac:dyDescent="0.3">
      <c r="D1232" s="31"/>
    </row>
    <row r="1233" spans="4:4" x14ac:dyDescent="0.3">
      <c r="D1233" s="31"/>
    </row>
    <row r="1234" spans="4:4" x14ac:dyDescent="0.3">
      <c r="D1234" s="31"/>
    </row>
    <row r="1235" spans="4:4" x14ac:dyDescent="0.3">
      <c r="D1235" s="31"/>
    </row>
    <row r="1236" spans="4:4" x14ac:dyDescent="0.3">
      <c r="D1236" s="31"/>
    </row>
    <row r="1237" spans="4:4" x14ac:dyDescent="0.3">
      <c r="D1237" s="31"/>
    </row>
    <row r="1238" spans="4:4" x14ac:dyDescent="0.3">
      <c r="D1238" s="31"/>
    </row>
    <row r="1239" spans="4:4" x14ac:dyDescent="0.3">
      <c r="D1239" s="31"/>
    </row>
    <row r="1240" spans="4:4" x14ac:dyDescent="0.3">
      <c r="D1240" s="31"/>
    </row>
    <row r="1241" spans="4:4" x14ac:dyDescent="0.3">
      <c r="D1241" s="31"/>
    </row>
    <row r="1242" spans="4:4" x14ac:dyDescent="0.3">
      <c r="D1242" s="31"/>
    </row>
    <row r="1243" spans="4:4" x14ac:dyDescent="0.3">
      <c r="D1243" s="31"/>
    </row>
    <row r="1244" spans="4:4" x14ac:dyDescent="0.3">
      <c r="D1244" s="31"/>
    </row>
    <row r="1245" spans="4:4" x14ac:dyDescent="0.3">
      <c r="D1245" s="31"/>
    </row>
    <row r="1246" spans="4:4" x14ac:dyDescent="0.3">
      <c r="D1246" s="31"/>
    </row>
    <row r="1247" spans="4:4" x14ac:dyDescent="0.3">
      <c r="D1247" s="31"/>
    </row>
    <row r="1248" spans="4:4" x14ac:dyDescent="0.3">
      <c r="D1248" s="31"/>
    </row>
    <row r="1249" spans="4:4" x14ac:dyDescent="0.3">
      <c r="D1249" s="31"/>
    </row>
    <row r="1250" spans="4:4" x14ac:dyDescent="0.3">
      <c r="D1250" s="31"/>
    </row>
    <row r="1251" spans="4:4" x14ac:dyDescent="0.3">
      <c r="D1251" s="31"/>
    </row>
    <row r="1252" spans="4:4" x14ac:dyDescent="0.3">
      <c r="D1252" s="31"/>
    </row>
    <row r="1253" spans="4:4" x14ac:dyDescent="0.3">
      <c r="D1253" s="31"/>
    </row>
    <row r="1254" spans="4:4" x14ac:dyDescent="0.3">
      <c r="D1254" s="31"/>
    </row>
    <row r="1255" spans="4:4" x14ac:dyDescent="0.3">
      <c r="D1255" s="31"/>
    </row>
    <row r="1256" spans="4:4" x14ac:dyDescent="0.3">
      <c r="D1256" s="31"/>
    </row>
    <row r="1257" spans="4:4" x14ac:dyDescent="0.3">
      <c r="D1257" s="31"/>
    </row>
    <row r="1258" spans="4:4" x14ac:dyDescent="0.3">
      <c r="D1258" s="31"/>
    </row>
    <row r="1259" spans="4:4" x14ac:dyDescent="0.3">
      <c r="D1259" s="31"/>
    </row>
    <row r="1260" spans="4:4" x14ac:dyDescent="0.3">
      <c r="D1260" s="31"/>
    </row>
    <row r="1261" spans="4:4" x14ac:dyDescent="0.3">
      <c r="D1261" s="31"/>
    </row>
    <row r="1262" spans="4:4" x14ac:dyDescent="0.3">
      <c r="D1262" s="31"/>
    </row>
    <row r="1263" spans="4:4" x14ac:dyDescent="0.3">
      <c r="D1263" s="31"/>
    </row>
    <row r="1264" spans="4:4" x14ac:dyDescent="0.3">
      <c r="D1264" s="31"/>
    </row>
    <row r="1265" spans="4:4" x14ac:dyDescent="0.3">
      <c r="D1265" s="31"/>
    </row>
    <row r="1266" spans="4:4" x14ac:dyDescent="0.3">
      <c r="D1266" s="31"/>
    </row>
    <row r="1267" spans="4:4" x14ac:dyDescent="0.3">
      <c r="D1267" s="31"/>
    </row>
    <row r="1268" spans="4:4" x14ac:dyDescent="0.3">
      <c r="D1268" s="31"/>
    </row>
    <row r="1269" spans="4:4" x14ac:dyDescent="0.3">
      <c r="D1269" s="31"/>
    </row>
    <row r="1270" spans="4:4" x14ac:dyDescent="0.3">
      <c r="D1270" s="31"/>
    </row>
    <row r="1271" spans="4:4" x14ac:dyDescent="0.3">
      <c r="D1271" s="31"/>
    </row>
    <row r="1272" spans="4:4" x14ac:dyDescent="0.3">
      <c r="D1272" s="31"/>
    </row>
    <row r="1273" spans="4:4" x14ac:dyDescent="0.3">
      <c r="D1273" s="31"/>
    </row>
    <row r="1274" spans="4:4" x14ac:dyDescent="0.3">
      <c r="D1274" s="31"/>
    </row>
    <row r="1275" spans="4:4" x14ac:dyDescent="0.3">
      <c r="D1275" s="31"/>
    </row>
    <row r="1276" spans="4:4" x14ac:dyDescent="0.3">
      <c r="D1276" s="31"/>
    </row>
    <row r="1277" spans="4:4" x14ac:dyDescent="0.3">
      <c r="D1277" s="31"/>
    </row>
    <row r="1278" spans="4:4" x14ac:dyDescent="0.3">
      <c r="D1278" s="31"/>
    </row>
    <row r="1279" spans="4:4" x14ac:dyDescent="0.3">
      <c r="D1279" s="31"/>
    </row>
    <row r="1280" spans="4:4" x14ac:dyDescent="0.3">
      <c r="D1280" s="31"/>
    </row>
    <row r="1281" spans="4:4" x14ac:dyDescent="0.3">
      <c r="D1281" s="31"/>
    </row>
    <row r="1282" spans="4:4" x14ac:dyDescent="0.3">
      <c r="D1282" s="31"/>
    </row>
    <row r="1283" spans="4:4" x14ac:dyDescent="0.3">
      <c r="D1283" s="31"/>
    </row>
    <row r="1284" spans="4:4" x14ac:dyDescent="0.3">
      <c r="D1284" s="31"/>
    </row>
    <row r="1285" spans="4:4" x14ac:dyDescent="0.3">
      <c r="D1285" s="31"/>
    </row>
    <row r="1286" spans="4:4" x14ac:dyDescent="0.3">
      <c r="D1286" s="31"/>
    </row>
    <row r="1287" spans="4:4" x14ac:dyDescent="0.3">
      <c r="D1287" s="31"/>
    </row>
    <row r="1288" spans="4:4" x14ac:dyDescent="0.3">
      <c r="D1288" s="31"/>
    </row>
    <row r="1289" spans="4:4" x14ac:dyDescent="0.3">
      <c r="D1289" s="31"/>
    </row>
    <row r="1290" spans="4:4" x14ac:dyDescent="0.3">
      <c r="D1290" s="31"/>
    </row>
    <row r="1291" spans="4:4" x14ac:dyDescent="0.3">
      <c r="D1291" s="31"/>
    </row>
    <row r="1292" spans="4:4" x14ac:dyDescent="0.3">
      <c r="D1292" s="31"/>
    </row>
    <row r="1293" spans="4:4" x14ac:dyDescent="0.3">
      <c r="D1293" s="31"/>
    </row>
    <row r="1294" spans="4:4" x14ac:dyDescent="0.3">
      <c r="D1294" s="31"/>
    </row>
    <row r="1295" spans="4:4" x14ac:dyDescent="0.3">
      <c r="D1295" s="31"/>
    </row>
    <row r="1296" spans="4:4" x14ac:dyDescent="0.3">
      <c r="D1296" s="31"/>
    </row>
    <row r="1297" spans="4:4" x14ac:dyDescent="0.3">
      <c r="D1297" s="31"/>
    </row>
    <row r="1298" spans="4:4" x14ac:dyDescent="0.3">
      <c r="D1298" s="31"/>
    </row>
    <row r="1299" spans="4:4" x14ac:dyDescent="0.3">
      <c r="D1299" s="31"/>
    </row>
    <row r="1300" spans="4:4" x14ac:dyDescent="0.3">
      <c r="D1300" s="31"/>
    </row>
    <row r="1301" spans="4:4" x14ac:dyDescent="0.3">
      <c r="D1301" s="31"/>
    </row>
    <row r="1302" spans="4:4" x14ac:dyDescent="0.3">
      <c r="D1302" s="31"/>
    </row>
    <row r="1303" spans="4:4" x14ac:dyDescent="0.3">
      <c r="D1303" s="31"/>
    </row>
    <row r="1304" spans="4:4" x14ac:dyDescent="0.3">
      <c r="D1304" s="31"/>
    </row>
    <row r="1305" spans="4:4" x14ac:dyDescent="0.3">
      <c r="D1305" s="31"/>
    </row>
    <row r="1306" spans="4:4" x14ac:dyDescent="0.3">
      <c r="D1306" s="31"/>
    </row>
    <row r="1307" spans="4:4" x14ac:dyDescent="0.3">
      <c r="D1307" s="31"/>
    </row>
    <row r="1308" spans="4:4" x14ac:dyDescent="0.3">
      <c r="D1308" s="31"/>
    </row>
    <row r="1309" spans="4:4" x14ac:dyDescent="0.3">
      <c r="D1309" s="31"/>
    </row>
    <row r="1310" spans="4:4" x14ac:dyDescent="0.3">
      <c r="D1310" s="31"/>
    </row>
    <row r="1311" spans="4:4" x14ac:dyDescent="0.3">
      <c r="D1311" s="31"/>
    </row>
    <row r="1312" spans="4:4" x14ac:dyDescent="0.3">
      <c r="D1312" s="31"/>
    </row>
    <row r="1313" spans="4:4" x14ac:dyDescent="0.3">
      <c r="D1313" s="31"/>
    </row>
    <row r="1314" spans="4:4" x14ac:dyDescent="0.3">
      <c r="D1314" s="31"/>
    </row>
    <row r="1315" spans="4:4" x14ac:dyDescent="0.3">
      <c r="D1315" s="31"/>
    </row>
    <row r="1316" spans="4:4" x14ac:dyDescent="0.3">
      <c r="D1316" s="31"/>
    </row>
    <row r="1317" spans="4:4" x14ac:dyDescent="0.3">
      <c r="D1317" s="31"/>
    </row>
    <row r="1318" spans="4:4" x14ac:dyDescent="0.3">
      <c r="D1318" s="31"/>
    </row>
    <row r="1319" spans="4:4" x14ac:dyDescent="0.3">
      <c r="D1319" s="31"/>
    </row>
    <row r="1320" spans="4:4" x14ac:dyDescent="0.3">
      <c r="D1320" s="31"/>
    </row>
    <row r="1321" spans="4:4" x14ac:dyDescent="0.3">
      <c r="D1321" s="31"/>
    </row>
    <row r="1322" spans="4:4" x14ac:dyDescent="0.3">
      <c r="D1322" s="31"/>
    </row>
    <row r="1323" spans="4:4" x14ac:dyDescent="0.3">
      <c r="D1323" s="31"/>
    </row>
    <row r="1324" spans="4:4" x14ac:dyDescent="0.3">
      <c r="D1324" s="31"/>
    </row>
    <row r="1325" spans="4:4" x14ac:dyDescent="0.3">
      <c r="D1325" s="31"/>
    </row>
    <row r="1326" spans="4:4" x14ac:dyDescent="0.3">
      <c r="D1326" s="31"/>
    </row>
    <row r="1327" spans="4:4" x14ac:dyDescent="0.3">
      <c r="D1327" s="31"/>
    </row>
    <row r="1328" spans="4:4" x14ac:dyDescent="0.3">
      <c r="D1328" s="31"/>
    </row>
    <row r="1329" spans="4:4" x14ac:dyDescent="0.3">
      <c r="D1329" s="31"/>
    </row>
    <row r="1330" spans="4:4" x14ac:dyDescent="0.3">
      <c r="D1330" s="31"/>
    </row>
    <row r="1331" spans="4:4" x14ac:dyDescent="0.3">
      <c r="D1331" s="31"/>
    </row>
    <row r="1332" spans="4:4" x14ac:dyDescent="0.3">
      <c r="D1332" s="31"/>
    </row>
    <row r="1333" spans="4:4" x14ac:dyDescent="0.3">
      <c r="D1333" s="31"/>
    </row>
    <row r="1334" spans="4:4" x14ac:dyDescent="0.3">
      <c r="D1334" s="31"/>
    </row>
    <row r="1335" spans="4:4" x14ac:dyDescent="0.3">
      <c r="D1335" s="31"/>
    </row>
    <row r="1336" spans="4:4" x14ac:dyDescent="0.3">
      <c r="D1336" s="31"/>
    </row>
    <row r="1337" spans="4:4" x14ac:dyDescent="0.3">
      <c r="D1337" s="31"/>
    </row>
    <row r="1338" spans="4:4" x14ac:dyDescent="0.3">
      <c r="D1338" s="31"/>
    </row>
    <row r="1339" spans="4:4" x14ac:dyDescent="0.3">
      <c r="D1339" s="31"/>
    </row>
    <row r="1340" spans="4:4" x14ac:dyDescent="0.3">
      <c r="D1340" s="31"/>
    </row>
    <row r="1341" spans="4:4" x14ac:dyDescent="0.3">
      <c r="D1341" s="31"/>
    </row>
    <row r="1342" spans="4:4" x14ac:dyDescent="0.3">
      <c r="D1342" s="31"/>
    </row>
    <row r="1343" spans="4:4" x14ac:dyDescent="0.3">
      <c r="D1343" s="31"/>
    </row>
    <row r="1344" spans="4:4" x14ac:dyDescent="0.3">
      <c r="D1344" s="31"/>
    </row>
    <row r="1345" spans="4:4" x14ac:dyDescent="0.3">
      <c r="D1345" s="31"/>
    </row>
    <row r="1346" spans="4:4" x14ac:dyDescent="0.3">
      <c r="D1346" s="31"/>
    </row>
    <row r="1347" spans="4:4" x14ac:dyDescent="0.3">
      <c r="D1347" s="31"/>
    </row>
    <row r="1348" spans="4:4" x14ac:dyDescent="0.3">
      <c r="D1348" s="31"/>
    </row>
    <row r="1349" spans="4:4" x14ac:dyDescent="0.3">
      <c r="D1349" s="31"/>
    </row>
    <row r="1350" spans="4:4" x14ac:dyDescent="0.3">
      <c r="D1350" s="31"/>
    </row>
    <row r="1351" spans="4:4" x14ac:dyDescent="0.3">
      <c r="D1351" s="31"/>
    </row>
    <row r="1352" spans="4:4" x14ac:dyDescent="0.3">
      <c r="D1352" s="31"/>
    </row>
    <row r="1353" spans="4:4" x14ac:dyDescent="0.3">
      <c r="D1353" s="31"/>
    </row>
    <row r="1354" spans="4:4" x14ac:dyDescent="0.3">
      <c r="D1354" s="31"/>
    </row>
    <row r="1355" spans="4:4" x14ac:dyDescent="0.3">
      <c r="D1355" s="31"/>
    </row>
    <row r="1356" spans="4:4" x14ac:dyDescent="0.3">
      <c r="D1356" s="31"/>
    </row>
    <row r="1357" spans="4:4" x14ac:dyDescent="0.3">
      <c r="D1357" s="31"/>
    </row>
    <row r="1358" spans="4:4" x14ac:dyDescent="0.3">
      <c r="D1358" s="31"/>
    </row>
    <row r="1359" spans="4:4" x14ac:dyDescent="0.3">
      <c r="D1359" s="31"/>
    </row>
    <row r="1360" spans="4:4" x14ac:dyDescent="0.3">
      <c r="D1360" s="31"/>
    </row>
    <row r="1361" spans="4:4" x14ac:dyDescent="0.3">
      <c r="D1361" s="31"/>
    </row>
    <row r="1362" spans="4:4" x14ac:dyDescent="0.3">
      <c r="D1362" s="31"/>
    </row>
    <row r="1363" spans="4:4" x14ac:dyDescent="0.3">
      <c r="D1363" s="31"/>
    </row>
    <row r="1364" spans="4:4" x14ac:dyDescent="0.3">
      <c r="D1364" s="31"/>
    </row>
    <row r="1365" spans="4:4" x14ac:dyDescent="0.3">
      <c r="D1365" s="31"/>
    </row>
    <row r="1366" spans="4:4" x14ac:dyDescent="0.3">
      <c r="D1366" s="31"/>
    </row>
    <row r="1367" spans="4:4" x14ac:dyDescent="0.3">
      <c r="D1367" s="31"/>
    </row>
    <row r="1368" spans="4:4" x14ac:dyDescent="0.3">
      <c r="D1368" s="31"/>
    </row>
    <row r="1369" spans="4:4" x14ac:dyDescent="0.3">
      <c r="D1369" s="31"/>
    </row>
    <row r="1370" spans="4:4" x14ac:dyDescent="0.3">
      <c r="D1370" s="31"/>
    </row>
    <row r="1371" spans="4:4" x14ac:dyDescent="0.3">
      <c r="D1371" s="31"/>
    </row>
    <row r="1372" spans="4:4" x14ac:dyDescent="0.3">
      <c r="D1372" s="31"/>
    </row>
    <row r="1373" spans="4:4" x14ac:dyDescent="0.3">
      <c r="D1373" s="31"/>
    </row>
    <row r="1374" spans="4:4" x14ac:dyDescent="0.3">
      <c r="D1374" s="31"/>
    </row>
    <row r="1375" spans="4:4" x14ac:dyDescent="0.3">
      <c r="D1375" s="31"/>
    </row>
    <row r="1376" spans="4:4" x14ac:dyDescent="0.3">
      <c r="D1376" s="31"/>
    </row>
    <row r="1377" spans="4:4" x14ac:dyDescent="0.3">
      <c r="D1377" s="31"/>
    </row>
    <row r="1378" spans="4:4" x14ac:dyDescent="0.3">
      <c r="D1378" s="31"/>
    </row>
    <row r="1379" spans="4:4" x14ac:dyDescent="0.3">
      <c r="D1379" s="31"/>
    </row>
    <row r="1380" spans="4:4" x14ac:dyDescent="0.3">
      <c r="D1380" s="31"/>
    </row>
    <row r="1381" spans="4:4" x14ac:dyDescent="0.3">
      <c r="D1381" s="31"/>
    </row>
    <row r="1382" spans="4:4" x14ac:dyDescent="0.3">
      <c r="D1382" s="31"/>
    </row>
    <row r="1383" spans="4:4" x14ac:dyDescent="0.3">
      <c r="D1383" s="31"/>
    </row>
    <row r="1384" spans="4:4" x14ac:dyDescent="0.3">
      <c r="D1384" s="31"/>
    </row>
    <row r="1385" spans="4:4" x14ac:dyDescent="0.3">
      <c r="D1385" s="31"/>
    </row>
    <row r="1386" spans="4:4" x14ac:dyDescent="0.3">
      <c r="D1386" s="31"/>
    </row>
    <row r="1387" spans="4:4" x14ac:dyDescent="0.3">
      <c r="D1387" s="31"/>
    </row>
    <row r="1388" spans="4:4" x14ac:dyDescent="0.3">
      <c r="D1388" s="31"/>
    </row>
    <row r="1389" spans="4:4" x14ac:dyDescent="0.3">
      <c r="D1389" s="31"/>
    </row>
    <row r="1390" spans="4:4" x14ac:dyDescent="0.3">
      <c r="D1390" s="31"/>
    </row>
    <row r="1391" spans="4:4" x14ac:dyDescent="0.3">
      <c r="D1391" s="31"/>
    </row>
    <row r="1392" spans="4:4" x14ac:dyDescent="0.3">
      <c r="D1392" s="31"/>
    </row>
    <row r="1393" spans="4:4" x14ac:dyDescent="0.3">
      <c r="D1393" s="31"/>
    </row>
    <row r="1394" spans="4:4" x14ac:dyDescent="0.3">
      <c r="D1394" s="31"/>
    </row>
    <row r="1395" spans="4:4" x14ac:dyDescent="0.3">
      <c r="D1395" s="31"/>
    </row>
    <row r="1396" spans="4:4" x14ac:dyDescent="0.3">
      <c r="D1396" s="31"/>
    </row>
    <row r="1397" spans="4:4" x14ac:dyDescent="0.3">
      <c r="D1397" s="31"/>
    </row>
    <row r="1398" spans="4:4" x14ac:dyDescent="0.3">
      <c r="D1398" s="31"/>
    </row>
    <row r="1399" spans="4:4" x14ac:dyDescent="0.3">
      <c r="D1399" s="31"/>
    </row>
    <row r="1400" spans="4:4" x14ac:dyDescent="0.3">
      <c r="D1400" s="31"/>
    </row>
    <row r="1401" spans="4:4" x14ac:dyDescent="0.3">
      <c r="D1401" s="31"/>
    </row>
    <row r="1402" spans="4:4" x14ac:dyDescent="0.3">
      <c r="D1402" s="31"/>
    </row>
    <row r="1403" spans="4:4" x14ac:dyDescent="0.3">
      <c r="D1403" s="31"/>
    </row>
    <row r="1404" spans="4:4" x14ac:dyDescent="0.3">
      <c r="D1404" s="31"/>
    </row>
    <row r="1405" spans="4:4" x14ac:dyDescent="0.3">
      <c r="D1405" s="31"/>
    </row>
    <row r="1406" spans="4:4" x14ac:dyDescent="0.3">
      <c r="D1406" s="31"/>
    </row>
    <row r="1407" spans="4:4" x14ac:dyDescent="0.3">
      <c r="D1407" s="31"/>
    </row>
    <row r="1408" spans="4:4" x14ac:dyDescent="0.3">
      <c r="D1408" s="31"/>
    </row>
    <row r="1409" spans="4:4" x14ac:dyDescent="0.3">
      <c r="D1409" s="31"/>
    </row>
    <row r="1410" spans="4:4" x14ac:dyDescent="0.3">
      <c r="D1410" s="31"/>
    </row>
    <row r="1411" spans="4:4" x14ac:dyDescent="0.3">
      <c r="D1411" s="31"/>
    </row>
    <row r="1412" spans="4:4" x14ac:dyDescent="0.3">
      <c r="D1412" s="31"/>
    </row>
    <row r="1413" spans="4:4" x14ac:dyDescent="0.3">
      <c r="D1413" s="31"/>
    </row>
    <row r="1414" spans="4:4" x14ac:dyDescent="0.3">
      <c r="D1414" s="31"/>
    </row>
    <row r="1415" spans="4:4" x14ac:dyDescent="0.3">
      <c r="D1415" s="31"/>
    </row>
    <row r="1416" spans="4:4" x14ac:dyDescent="0.3">
      <c r="D1416" s="31"/>
    </row>
    <row r="1417" spans="4:4" x14ac:dyDescent="0.3">
      <c r="D1417" s="31"/>
    </row>
    <row r="1418" spans="4:4" x14ac:dyDescent="0.3">
      <c r="D1418" s="31"/>
    </row>
    <row r="1419" spans="4:4" x14ac:dyDescent="0.3">
      <c r="D1419" s="31"/>
    </row>
    <row r="1420" spans="4:4" x14ac:dyDescent="0.3">
      <c r="D1420" s="31"/>
    </row>
    <row r="1421" spans="4:4" x14ac:dyDescent="0.3">
      <c r="D1421" s="31"/>
    </row>
    <row r="1422" spans="4:4" x14ac:dyDescent="0.3">
      <c r="D1422" s="31"/>
    </row>
    <row r="1423" spans="4:4" x14ac:dyDescent="0.3">
      <c r="D1423" s="31"/>
    </row>
    <row r="1424" spans="4:4" x14ac:dyDescent="0.3">
      <c r="D1424" s="31"/>
    </row>
    <row r="1425" spans="4:4" x14ac:dyDescent="0.3">
      <c r="D1425" s="31"/>
    </row>
    <row r="1426" spans="4:4" x14ac:dyDescent="0.3">
      <c r="D1426" s="31"/>
    </row>
    <row r="1427" spans="4:4" x14ac:dyDescent="0.3">
      <c r="D1427" s="31"/>
    </row>
    <row r="1428" spans="4:4" x14ac:dyDescent="0.3">
      <c r="D1428" s="31"/>
    </row>
    <row r="1429" spans="4:4" x14ac:dyDescent="0.3">
      <c r="D1429" s="31"/>
    </row>
    <row r="1430" spans="4:4" x14ac:dyDescent="0.3">
      <c r="D1430" s="31"/>
    </row>
    <row r="1431" spans="4:4" x14ac:dyDescent="0.3">
      <c r="D1431" s="31"/>
    </row>
    <row r="1432" spans="4:4" x14ac:dyDescent="0.3">
      <c r="D1432" s="31"/>
    </row>
    <row r="1433" spans="4:4" x14ac:dyDescent="0.3">
      <c r="D1433" s="31"/>
    </row>
    <row r="1434" spans="4:4" x14ac:dyDescent="0.3">
      <c r="D1434" s="31"/>
    </row>
    <row r="1435" spans="4:4" x14ac:dyDescent="0.3">
      <c r="D1435" s="31"/>
    </row>
    <row r="1436" spans="4:4" x14ac:dyDescent="0.3">
      <c r="D1436" s="31"/>
    </row>
    <row r="1437" spans="4:4" x14ac:dyDescent="0.3">
      <c r="D1437" s="31"/>
    </row>
    <row r="1438" spans="4:4" x14ac:dyDescent="0.3">
      <c r="D1438" s="31"/>
    </row>
    <row r="1439" spans="4:4" x14ac:dyDescent="0.3">
      <c r="D1439" s="31"/>
    </row>
    <row r="1440" spans="4:4" x14ac:dyDescent="0.3">
      <c r="D1440" s="31"/>
    </row>
    <row r="1441" spans="4:4" x14ac:dyDescent="0.3">
      <c r="D1441" s="31"/>
    </row>
    <row r="1442" spans="4:4" x14ac:dyDescent="0.3">
      <c r="D1442" s="31"/>
    </row>
    <row r="1443" spans="4:4" x14ac:dyDescent="0.3">
      <c r="D1443" s="31"/>
    </row>
    <row r="1444" spans="4:4" x14ac:dyDescent="0.3">
      <c r="D1444" s="31"/>
    </row>
    <row r="1445" spans="4:4" x14ac:dyDescent="0.3">
      <c r="D1445" s="31"/>
    </row>
    <row r="1446" spans="4:4" x14ac:dyDescent="0.3">
      <c r="D1446" s="31"/>
    </row>
    <row r="1447" spans="4:4" x14ac:dyDescent="0.3">
      <c r="D1447" s="31"/>
    </row>
    <row r="1448" spans="4:4" x14ac:dyDescent="0.3">
      <c r="D1448" s="31"/>
    </row>
    <row r="1449" spans="4:4" x14ac:dyDescent="0.3">
      <c r="D1449" s="31"/>
    </row>
    <row r="1450" spans="4:4" x14ac:dyDescent="0.3">
      <c r="D1450" s="31"/>
    </row>
    <row r="1451" spans="4:4" x14ac:dyDescent="0.3">
      <c r="D1451" s="31"/>
    </row>
    <row r="1452" spans="4:4" x14ac:dyDescent="0.3">
      <c r="D1452" s="31"/>
    </row>
    <row r="1453" spans="4:4" x14ac:dyDescent="0.3">
      <c r="D1453" s="31"/>
    </row>
    <row r="1454" spans="4:4" x14ac:dyDescent="0.3">
      <c r="D1454" s="31"/>
    </row>
    <row r="1455" spans="4:4" x14ac:dyDescent="0.3">
      <c r="D1455" s="31"/>
    </row>
    <row r="1456" spans="4:4" x14ac:dyDescent="0.3">
      <c r="D1456" s="31"/>
    </row>
    <row r="1457" spans="4:4" x14ac:dyDescent="0.3">
      <c r="D1457" s="31"/>
    </row>
    <row r="1458" spans="4:4" x14ac:dyDescent="0.3">
      <c r="D1458" s="31"/>
    </row>
    <row r="1459" spans="4:4" x14ac:dyDescent="0.3">
      <c r="D1459" s="31"/>
    </row>
    <row r="1460" spans="4:4" x14ac:dyDescent="0.3">
      <c r="D1460" s="31"/>
    </row>
    <row r="1461" spans="4:4" x14ac:dyDescent="0.3">
      <c r="D1461" s="31"/>
    </row>
    <row r="1462" spans="4:4" x14ac:dyDescent="0.3">
      <c r="D1462" s="31"/>
    </row>
    <row r="1463" spans="4:4" x14ac:dyDescent="0.3">
      <c r="D1463" s="31"/>
    </row>
    <row r="1464" spans="4:4" x14ac:dyDescent="0.3">
      <c r="D1464" s="31"/>
    </row>
    <row r="1465" spans="4:4" x14ac:dyDescent="0.3">
      <c r="D1465" s="31"/>
    </row>
    <row r="1466" spans="4:4" x14ac:dyDescent="0.3">
      <c r="D1466" s="31"/>
    </row>
    <row r="1467" spans="4:4" x14ac:dyDescent="0.3">
      <c r="D1467" s="31"/>
    </row>
    <row r="1468" spans="4:4" x14ac:dyDescent="0.3">
      <c r="D1468" s="31"/>
    </row>
    <row r="1469" spans="4:4" x14ac:dyDescent="0.3">
      <c r="D1469" s="31"/>
    </row>
    <row r="1470" spans="4:4" x14ac:dyDescent="0.3">
      <c r="D1470" s="31"/>
    </row>
    <row r="1471" spans="4:4" x14ac:dyDescent="0.3">
      <c r="D1471" s="31"/>
    </row>
    <row r="1472" spans="4:4" x14ac:dyDescent="0.3">
      <c r="D1472" s="31"/>
    </row>
    <row r="1473" spans="4:4" x14ac:dyDescent="0.3">
      <c r="D1473" s="31"/>
    </row>
    <row r="1474" spans="4:4" x14ac:dyDescent="0.3">
      <c r="D1474" s="31"/>
    </row>
    <row r="1475" spans="4:4" x14ac:dyDescent="0.3">
      <c r="D1475" s="31"/>
    </row>
    <row r="1476" spans="4:4" x14ac:dyDescent="0.3">
      <c r="D1476" s="31"/>
    </row>
    <row r="1477" spans="4:4" x14ac:dyDescent="0.3">
      <c r="D1477" s="31"/>
    </row>
    <row r="1478" spans="4:4" x14ac:dyDescent="0.3">
      <c r="D1478" s="31"/>
    </row>
    <row r="1479" spans="4:4" x14ac:dyDescent="0.3">
      <c r="D1479" s="31"/>
    </row>
    <row r="1480" spans="4:4" x14ac:dyDescent="0.3">
      <c r="D1480" s="31"/>
    </row>
    <row r="1481" spans="4:4" x14ac:dyDescent="0.3">
      <c r="D1481" s="31"/>
    </row>
    <row r="1482" spans="4:4" x14ac:dyDescent="0.3">
      <c r="D1482" s="31"/>
    </row>
    <row r="1483" spans="4:4" x14ac:dyDescent="0.3">
      <c r="D1483" s="31"/>
    </row>
    <row r="1484" spans="4:4" x14ac:dyDescent="0.3">
      <c r="D1484" s="31"/>
    </row>
    <row r="1485" spans="4:4" x14ac:dyDescent="0.3">
      <c r="D1485" s="31"/>
    </row>
    <row r="1486" spans="4:4" x14ac:dyDescent="0.3">
      <c r="D1486" s="31"/>
    </row>
    <row r="1487" spans="4:4" x14ac:dyDescent="0.3">
      <c r="D1487" s="31"/>
    </row>
    <row r="1488" spans="4:4" x14ac:dyDescent="0.3">
      <c r="D1488" s="31"/>
    </row>
    <row r="1489" spans="4:4" x14ac:dyDescent="0.3">
      <c r="D1489" s="31"/>
    </row>
    <row r="1490" spans="4:4" x14ac:dyDescent="0.3">
      <c r="D1490" s="31"/>
    </row>
    <row r="1491" spans="4:4" x14ac:dyDescent="0.3">
      <c r="D1491" s="31"/>
    </row>
    <row r="1492" spans="4:4" x14ac:dyDescent="0.3">
      <c r="D1492" s="31"/>
    </row>
    <row r="1493" spans="4:4" x14ac:dyDescent="0.3">
      <c r="D1493" s="31"/>
    </row>
    <row r="1494" spans="4:4" x14ac:dyDescent="0.3">
      <c r="D1494" s="31"/>
    </row>
    <row r="1495" spans="4:4" x14ac:dyDescent="0.3">
      <c r="D1495" s="31"/>
    </row>
    <row r="1496" spans="4:4" x14ac:dyDescent="0.3">
      <c r="D1496" s="31"/>
    </row>
    <row r="1497" spans="4:4" x14ac:dyDescent="0.3">
      <c r="D1497" s="31"/>
    </row>
    <row r="1498" spans="4:4" x14ac:dyDescent="0.3">
      <c r="D1498" s="31"/>
    </row>
    <row r="1499" spans="4:4" x14ac:dyDescent="0.3">
      <c r="D1499" s="31"/>
    </row>
    <row r="1500" spans="4:4" x14ac:dyDescent="0.3">
      <c r="D1500" s="31"/>
    </row>
    <row r="1501" spans="4:4" x14ac:dyDescent="0.3">
      <c r="D1501" s="31"/>
    </row>
    <row r="1502" spans="4:4" x14ac:dyDescent="0.3">
      <c r="D1502" s="31"/>
    </row>
    <row r="1503" spans="4:4" x14ac:dyDescent="0.3">
      <c r="D1503" s="31"/>
    </row>
    <row r="1504" spans="4:4" x14ac:dyDescent="0.3">
      <c r="D1504" s="31"/>
    </row>
    <row r="1505" spans="4:4" x14ac:dyDescent="0.3">
      <c r="D1505" s="31"/>
    </row>
    <row r="1506" spans="4:4" x14ac:dyDescent="0.3">
      <c r="D1506" s="31"/>
    </row>
    <row r="1507" spans="4:4" x14ac:dyDescent="0.3">
      <c r="D1507" s="31"/>
    </row>
    <row r="1508" spans="4:4" x14ac:dyDescent="0.3">
      <c r="D1508" s="31"/>
    </row>
    <row r="1509" spans="4:4" x14ac:dyDescent="0.3">
      <c r="D1509" s="31"/>
    </row>
    <row r="1510" spans="4:4" x14ac:dyDescent="0.3">
      <c r="D1510" s="31"/>
    </row>
    <row r="1511" spans="4:4" x14ac:dyDescent="0.3">
      <c r="D1511" s="31"/>
    </row>
    <row r="1512" spans="4:4" x14ac:dyDescent="0.3">
      <c r="D1512" s="31"/>
    </row>
    <row r="1513" spans="4:4" x14ac:dyDescent="0.3">
      <c r="D1513" s="31"/>
    </row>
    <row r="1514" spans="4:4" x14ac:dyDescent="0.3">
      <c r="D1514" s="31"/>
    </row>
    <row r="1515" spans="4:4" x14ac:dyDescent="0.3">
      <c r="D1515" s="31"/>
    </row>
    <row r="1516" spans="4:4" x14ac:dyDescent="0.3">
      <c r="D1516" s="31"/>
    </row>
    <row r="1517" spans="4:4" x14ac:dyDescent="0.3">
      <c r="D1517" s="31"/>
    </row>
    <row r="1518" spans="4:4" x14ac:dyDescent="0.3">
      <c r="D1518" s="31"/>
    </row>
    <row r="1519" spans="4:4" x14ac:dyDescent="0.3">
      <c r="D1519" s="31"/>
    </row>
    <row r="1520" spans="4:4" x14ac:dyDescent="0.3">
      <c r="D1520" s="31"/>
    </row>
    <row r="1521" spans="4:4" x14ac:dyDescent="0.3">
      <c r="D1521" s="31"/>
    </row>
    <row r="1522" spans="4:4" x14ac:dyDescent="0.3">
      <c r="D1522" s="31"/>
    </row>
    <row r="1523" spans="4:4" x14ac:dyDescent="0.3">
      <c r="D1523" s="31"/>
    </row>
    <row r="1524" spans="4:4" x14ac:dyDescent="0.3">
      <c r="D1524" s="31"/>
    </row>
    <row r="1525" spans="4:4" x14ac:dyDescent="0.3">
      <c r="D1525" s="31"/>
    </row>
    <row r="1526" spans="4:4" x14ac:dyDescent="0.3">
      <c r="D1526" s="31"/>
    </row>
    <row r="1527" spans="4:4" x14ac:dyDescent="0.3">
      <c r="D1527" s="31"/>
    </row>
    <row r="1528" spans="4:4" x14ac:dyDescent="0.3">
      <c r="D1528" s="31"/>
    </row>
    <row r="1529" spans="4:4" x14ac:dyDescent="0.3">
      <c r="D1529" s="31"/>
    </row>
    <row r="1530" spans="4:4" x14ac:dyDescent="0.3">
      <c r="D1530" s="31"/>
    </row>
    <row r="1531" spans="4:4" x14ac:dyDescent="0.3">
      <c r="D1531" s="31"/>
    </row>
    <row r="1532" spans="4:4" x14ac:dyDescent="0.3">
      <c r="D1532" s="31"/>
    </row>
    <row r="1533" spans="4:4" x14ac:dyDescent="0.3">
      <c r="D1533" s="31"/>
    </row>
    <row r="1534" spans="4:4" x14ac:dyDescent="0.3">
      <c r="D1534" s="31"/>
    </row>
    <row r="1535" spans="4:4" x14ac:dyDescent="0.3">
      <c r="D1535" s="31"/>
    </row>
    <row r="1536" spans="4:4" x14ac:dyDescent="0.3">
      <c r="D1536" s="31"/>
    </row>
    <row r="1537" spans="4:4" x14ac:dyDescent="0.3">
      <c r="D1537" s="31"/>
    </row>
    <row r="1538" spans="4:4" x14ac:dyDescent="0.3">
      <c r="D1538" s="31"/>
    </row>
    <row r="1539" spans="4:4" x14ac:dyDescent="0.3">
      <c r="D1539" s="31"/>
    </row>
    <row r="1540" spans="4:4" x14ac:dyDescent="0.3">
      <c r="D1540" s="31"/>
    </row>
    <row r="1541" spans="4:4" x14ac:dyDescent="0.3">
      <c r="D1541" s="31"/>
    </row>
    <row r="1542" spans="4:4" x14ac:dyDescent="0.3">
      <c r="D1542" s="31"/>
    </row>
    <row r="1543" spans="4:4" x14ac:dyDescent="0.3">
      <c r="D1543" s="31"/>
    </row>
    <row r="1544" spans="4:4" x14ac:dyDescent="0.3">
      <c r="D1544" s="31"/>
    </row>
    <row r="1545" spans="4:4" x14ac:dyDescent="0.3">
      <c r="D1545" s="31"/>
    </row>
    <row r="1546" spans="4:4" x14ac:dyDescent="0.3">
      <c r="D1546" s="31"/>
    </row>
    <row r="1547" spans="4:4" x14ac:dyDescent="0.3">
      <c r="D1547" s="31"/>
    </row>
    <row r="1548" spans="4:4" x14ac:dyDescent="0.3">
      <c r="D1548" s="31"/>
    </row>
    <row r="1549" spans="4:4" x14ac:dyDescent="0.3">
      <c r="D1549" s="31"/>
    </row>
    <row r="1550" spans="4:4" x14ac:dyDescent="0.3">
      <c r="D1550" s="31"/>
    </row>
    <row r="1551" spans="4:4" x14ac:dyDescent="0.3">
      <c r="D1551" s="31"/>
    </row>
    <row r="1552" spans="4:4" x14ac:dyDescent="0.3">
      <c r="D1552" s="31"/>
    </row>
    <row r="1553" spans="4:4" x14ac:dyDescent="0.3">
      <c r="D1553" s="31"/>
    </row>
    <row r="1554" spans="4:4" x14ac:dyDescent="0.3">
      <c r="D1554" s="31"/>
    </row>
    <row r="1555" spans="4:4" x14ac:dyDescent="0.3">
      <c r="D1555" s="31"/>
    </row>
    <row r="1556" spans="4:4" x14ac:dyDescent="0.3">
      <c r="D1556" s="31"/>
    </row>
    <row r="1557" spans="4:4" x14ac:dyDescent="0.3">
      <c r="D1557" s="31"/>
    </row>
    <row r="1558" spans="4:4" x14ac:dyDescent="0.3">
      <c r="D1558" s="31"/>
    </row>
    <row r="1559" spans="4:4" x14ac:dyDescent="0.3">
      <c r="D1559" s="31"/>
    </row>
    <row r="1560" spans="4:4" x14ac:dyDescent="0.3">
      <c r="D1560" s="31"/>
    </row>
    <row r="1561" spans="4:4" x14ac:dyDescent="0.3">
      <c r="D1561" s="31"/>
    </row>
    <row r="1562" spans="4:4" x14ac:dyDescent="0.3">
      <c r="D1562" s="31"/>
    </row>
    <row r="1563" spans="4:4" x14ac:dyDescent="0.3">
      <c r="D1563" s="31"/>
    </row>
    <row r="1564" spans="4:4" x14ac:dyDescent="0.3">
      <c r="D1564" s="31"/>
    </row>
    <row r="1565" spans="4:4" x14ac:dyDescent="0.3">
      <c r="D1565" s="31"/>
    </row>
    <row r="1566" spans="4:4" x14ac:dyDescent="0.3">
      <c r="D1566" s="31"/>
    </row>
    <row r="1567" spans="4:4" x14ac:dyDescent="0.3">
      <c r="D1567" s="31"/>
    </row>
    <row r="1568" spans="4:4" x14ac:dyDescent="0.3">
      <c r="D1568" s="31"/>
    </row>
    <row r="1569" spans="4:4" x14ac:dyDescent="0.3">
      <c r="D1569" s="31"/>
    </row>
    <row r="1570" spans="4:4" x14ac:dyDescent="0.3">
      <c r="D1570" s="31"/>
    </row>
    <row r="1571" spans="4:4" x14ac:dyDescent="0.3">
      <c r="D1571" s="31"/>
    </row>
    <row r="1572" spans="4:4" x14ac:dyDescent="0.3">
      <c r="D1572" s="31"/>
    </row>
    <row r="1573" spans="4:4" x14ac:dyDescent="0.3">
      <c r="D1573" s="31"/>
    </row>
    <row r="1574" spans="4:4" x14ac:dyDescent="0.3">
      <c r="D1574" s="31"/>
    </row>
    <row r="1575" spans="4:4" x14ac:dyDescent="0.3">
      <c r="D1575" s="31"/>
    </row>
    <row r="1576" spans="4:4" x14ac:dyDescent="0.3">
      <c r="D1576" s="31"/>
    </row>
    <row r="1577" spans="4:4" x14ac:dyDescent="0.3">
      <c r="D1577" s="31"/>
    </row>
    <row r="1578" spans="4:4" x14ac:dyDescent="0.3">
      <c r="D1578" s="31"/>
    </row>
    <row r="1579" spans="4:4" x14ac:dyDescent="0.3">
      <c r="D1579" s="31"/>
    </row>
    <row r="1580" spans="4:4" x14ac:dyDescent="0.3">
      <c r="D1580" s="31"/>
    </row>
    <row r="1581" spans="4:4" x14ac:dyDescent="0.3">
      <c r="D1581" s="31"/>
    </row>
    <row r="1582" spans="4:4" x14ac:dyDescent="0.3">
      <c r="D1582" s="31"/>
    </row>
    <row r="1583" spans="4:4" x14ac:dyDescent="0.3">
      <c r="D1583" s="31"/>
    </row>
    <row r="1584" spans="4:4" x14ac:dyDescent="0.3">
      <c r="D1584" s="31"/>
    </row>
    <row r="1585" spans="4:4" x14ac:dyDescent="0.3">
      <c r="D1585" s="31"/>
    </row>
    <row r="1586" spans="4:4" x14ac:dyDescent="0.3">
      <c r="D1586" s="31"/>
    </row>
    <row r="1587" spans="4:4" x14ac:dyDescent="0.3">
      <c r="D1587" s="31"/>
    </row>
    <row r="1588" spans="4:4" x14ac:dyDescent="0.3">
      <c r="D1588" s="31"/>
    </row>
    <row r="1589" spans="4:4" x14ac:dyDescent="0.3">
      <c r="D1589" s="31"/>
    </row>
    <row r="1590" spans="4:4" x14ac:dyDescent="0.3">
      <c r="D1590" s="31"/>
    </row>
    <row r="1591" spans="4:4" x14ac:dyDescent="0.3">
      <c r="D1591" s="31"/>
    </row>
    <row r="1592" spans="4:4" x14ac:dyDescent="0.3">
      <c r="D1592" s="31"/>
    </row>
    <row r="1593" spans="4:4" x14ac:dyDescent="0.3">
      <c r="D1593" s="31"/>
    </row>
    <row r="1594" spans="4:4" x14ac:dyDescent="0.3">
      <c r="D1594" s="31"/>
    </row>
    <row r="1595" spans="4:4" x14ac:dyDescent="0.3">
      <c r="D1595" s="31"/>
    </row>
    <row r="1596" spans="4:4" x14ac:dyDescent="0.3">
      <c r="D1596" s="31"/>
    </row>
    <row r="1597" spans="4:4" x14ac:dyDescent="0.3">
      <c r="D1597" s="31"/>
    </row>
    <row r="1598" spans="4:4" x14ac:dyDescent="0.3">
      <c r="D1598" s="31"/>
    </row>
    <row r="1599" spans="4:4" x14ac:dyDescent="0.3">
      <c r="D1599" s="31"/>
    </row>
    <row r="1600" spans="4:4" x14ac:dyDescent="0.3">
      <c r="D1600" s="31"/>
    </row>
    <row r="1601" spans="4:4" x14ac:dyDescent="0.3">
      <c r="D1601" s="31"/>
    </row>
    <row r="1602" spans="4:4" x14ac:dyDescent="0.3">
      <c r="D1602" s="31"/>
    </row>
    <row r="1603" spans="4:4" x14ac:dyDescent="0.3">
      <c r="D1603" s="31"/>
    </row>
    <row r="1604" spans="4:4" x14ac:dyDescent="0.3">
      <c r="D1604" s="31"/>
    </row>
    <row r="1605" spans="4:4" x14ac:dyDescent="0.3">
      <c r="D1605" s="31"/>
    </row>
    <row r="1606" spans="4:4" x14ac:dyDescent="0.3">
      <c r="D1606" s="31"/>
    </row>
    <row r="1607" spans="4:4" x14ac:dyDescent="0.3">
      <c r="D1607" s="31"/>
    </row>
    <row r="1608" spans="4:4" x14ac:dyDescent="0.3">
      <c r="D1608" s="31"/>
    </row>
    <row r="1609" spans="4:4" x14ac:dyDescent="0.3">
      <c r="D1609" s="31"/>
    </row>
    <row r="1610" spans="4:4" x14ac:dyDescent="0.3">
      <c r="D1610" s="31"/>
    </row>
    <row r="1611" spans="4:4" x14ac:dyDescent="0.3">
      <c r="D1611" s="31"/>
    </row>
    <row r="1612" spans="4:4" x14ac:dyDescent="0.3">
      <c r="D1612" s="31"/>
    </row>
    <row r="1613" spans="4:4" x14ac:dyDescent="0.3">
      <c r="D1613" s="31"/>
    </row>
    <row r="1614" spans="4:4" x14ac:dyDescent="0.3">
      <c r="D1614" s="31"/>
    </row>
    <row r="1615" spans="4:4" x14ac:dyDescent="0.3">
      <c r="D1615" s="31"/>
    </row>
    <row r="1616" spans="4:4" x14ac:dyDescent="0.3">
      <c r="D1616" s="31"/>
    </row>
    <row r="1617" spans="4:4" x14ac:dyDescent="0.3">
      <c r="D1617" s="31"/>
    </row>
    <row r="1618" spans="4:4" x14ac:dyDescent="0.3">
      <c r="D1618" s="31"/>
    </row>
    <row r="1619" spans="4:4" x14ac:dyDescent="0.3">
      <c r="D1619" s="31"/>
    </row>
    <row r="1620" spans="4:4" x14ac:dyDescent="0.3">
      <c r="D1620" s="31"/>
    </row>
    <row r="1621" spans="4:4" x14ac:dyDescent="0.3">
      <c r="D1621" s="31"/>
    </row>
    <row r="1622" spans="4:4" x14ac:dyDescent="0.3">
      <c r="D1622" s="31"/>
    </row>
    <row r="1623" spans="4:4" x14ac:dyDescent="0.3">
      <c r="D1623" s="31"/>
    </row>
    <row r="1624" spans="4:4" x14ac:dyDescent="0.3">
      <c r="D1624" s="31"/>
    </row>
    <row r="1625" spans="4:4" x14ac:dyDescent="0.3">
      <c r="D1625" s="31"/>
    </row>
    <row r="1626" spans="4:4" x14ac:dyDescent="0.3">
      <c r="D1626" s="31"/>
    </row>
    <row r="1627" spans="4:4" x14ac:dyDescent="0.3">
      <c r="D1627" s="31"/>
    </row>
    <row r="1628" spans="4:4" x14ac:dyDescent="0.3">
      <c r="D1628" s="31"/>
    </row>
    <row r="1629" spans="4:4" x14ac:dyDescent="0.3">
      <c r="D1629" s="31"/>
    </row>
    <row r="1630" spans="4:4" x14ac:dyDescent="0.3">
      <c r="D1630" s="31"/>
    </row>
    <row r="1631" spans="4:4" x14ac:dyDescent="0.3">
      <c r="D1631" s="31"/>
    </row>
    <row r="1632" spans="4:4" x14ac:dyDescent="0.3">
      <c r="D1632" s="31"/>
    </row>
    <row r="1633" spans="4:4" x14ac:dyDescent="0.3">
      <c r="D1633" s="31"/>
    </row>
    <row r="1634" spans="4:4" x14ac:dyDescent="0.3">
      <c r="D1634" s="31"/>
    </row>
    <row r="1635" spans="4:4" x14ac:dyDescent="0.3">
      <c r="D1635" s="31"/>
    </row>
    <row r="1636" spans="4:4" x14ac:dyDescent="0.3">
      <c r="D1636" s="31"/>
    </row>
    <row r="1637" spans="4:4" x14ac:dyDescent="0.3">
      <c r="D1637" s="31"/>
    </row>
    <row r="1638" spans="4:4" x14ac:dyDescent="0.3">
      <c r="D1638" s="31"/>
    </row>
    <row r="1639" spans="4:4" x14ac:dyDescent="0.3">
      <c r="D1639" s="31"/>
    </row>
    <row r="1640" spans="4:4" x14ac:dyDescent="0.3">
      <c r="D1640" s="31"/>
    </row>
    <row r="1641" spans="4:4" x14ac:dyDescent="0.3">
      <c r="D1641" s="31"/>
    </row>
    <row r="1642" spans="4:4" x14ac:dyDescent="0.3">
      <c r="D1642" s="31"/>
    </row>
    <row r="1643" spans="4:4" x14ac:dyDescent="0.3">
      <c r="D1643" s="31"/>
    </row>
    <row r="1644" spans="4:4" x14ac:dyDescent="0.3">
      <c r="D1644" s="31"/>
    </row>
    <row r="1645" spans="4:4" x14ac:dyDescent="0.3">
      <c r="D1645" s="31"/>
    </row>
    <row r="1646" spans="4:4" x14ac:dyDescent="0.3">
      <c r="D1646" s="31"/>
    </row>
    <row r="1647" spans="4:4" x14ac:dyDescent="0.3">
      <c r="D1647" s="31"/>
    </row>
    <row r="1648" spans="4:4" x14ac:dyDescent="0.3">
      <c r="D1648" s="31"/>
    </row>
    <row r="1649" spans="4:4" x14ac:dyDescent="0.3">
      <c r="D1649" s="31"/>
    </row>
    <row r="1650" spans="4:4" x14ac:dyDescent="0.3">
      <c r="D1650" s="31"/>
    </row>
    <row r="1651" spans="4:4" x14ac:dyDescent="0.3">
      <c r="D1651" s="31"/>
    </row>
    <row r="1652" spans="4:4" x14ac:dyDescent="0.3">
      <c r="D1652" s="31"/>
    </row>
    <row r="1653" spans="4:4" x14ac:dyDescent="0.3">
      <c r="D1653" s="31"/>
    </row>
    <row r="1654" spans="4:4" x14ac:dyDescent="0.3">
      <c r="D1654" s="31"/>
    </row>
    <row r="1655" spans="4:4" x14ac:dyDescent="0.3">
      <c r="D1655" s="31"/>
    </row>
    <row r="1656" spans="4:4" x14ac:dyDescent="0.3">
      <c r="D1656" s="31"/>
    </row>
    <row r="1657" spans="4:4" x14ac:dyDescent="0.3">
      <c r="D1657" s="31"/>
    </row>
    <row r="1658" spans="4:4" x14ac:dyDescent="0.3">
      <c r="D1658" s="31"/>
    </row>
    <row r="1659" spans="4:4" x14ac:dyDescent="0.3">
      <c r="D1659" s="31"/>
    </row>
    <row r="1660" spans="4:4" x14ac:dyDescent="0.3">
      <c r="D1660" s="31"/>
    </row>
    <row r="1661" spans="4:4" x14ac:dyDescent="0.3">
      <c r="D1661" s="31"/>
    </row>
    <row r="1662" spans="4:4" x14ac:dyDescent="0.3">
      <c r="D1662" s="31"/>
    </row>
    <row r="1663" spans="4:4" x14ac:dyDescent="0.3">
      <c r="D1663" s="31"/>
    </row>
    <row r="1664" spans="4:4" x14ac:dyDescent="0.3">
      <c r="D1664" s="31"/>
    </row>
    <row r="1665" spans="4:4" x14ac:dyDescent="0.3">
      <c r="D1665" s="31"/>
    </row>
    <row r="1666" spans="4:4" x14ac:dyDescent="0.3">
      <c r="D1666" s="31"/>
    </row>
    <row r="1667" spans="4:4" x14ac:dyDescent="0.3">
      <c r="D1667" s="31"/>
    </row>
    <row r="1668" spans="4:4" x14ac:dyDescent="0.3">
      <c r="D1668" s="31"/>
    </row>
    <row r="1669" spans="4:4" x14ac:dyDescent="0.3">
      <c r="D1669" s="31"/>
    </row>
    <row r="1670" spans="4:4" x14ac:dyDescent="0.3">
      <c r="D1670" s="31"/>
    </row>
    <row r="1671" spans="4:4" x14ac:dyDescent="0.3">
      <c r="D1671" s="31"/>
    </row>
    <row r="1672" spans="4:4" x14ac:dyDescent="0.3">
      <c r="D1672" s="31"/>
    </row>
    <row r="1673" spans="4:4" x14ac:dyDescent="0.3">
      <c r="D1673" s="31"/>
    </row>
    <row r="1674" spans="4:4" x14ac:dyDescent="0.3">
      <c r="D1674" s="31"/>
    </row>
    <row r="1675" spans="4:4" x14ac:dyDescent="0.3">
      <c r="D1675" s="31"/>
    </row>
    <row r="1676" spans="4:4" x14ac:dyDescent="0.3">
      <c r="D1676" s="31"/>
    </row>
    <row r="1677" spans="4:4" x14ac:dyDescent="0.3">
      <c r="D1677" s="31"/>
    </row>
    <row r="1678" spans="4:4" x14ac:dyDescent="0.3">
      <c r="D1678" s="31"/>
    </row>
    <row r="1679" spans="4:4" x14ac:dyDescent="0.3">
      <c r="D1679" s="31"/>
    </row>
    <row r="1680" spans="4:4" x14ac:dyDescent="0.3">
      <c r="D1680" s="31"/>
    </row>
    <row r="1681" spans="4:4" x14ac:dyDescent="0.3">
      <c r="D1681" s="31"/>
    </row>
    <row r="1682" spans="4:4" x14ac:dyDescent="0.3">
      <c r="D1682" s="31"/>
    </row>
    <row r="1683" spans="4:4" x14ac:dyDescent="0.3">
      <c r="D1683" s="31"/>
    </row>
    <row r="1684" spans="4:4" x14ac:dyDescent="0.3">
      <c r="D1684" s="31"/>
    </row>
    <row r="1685" spans="4:4" x14ac:dyDescent="0.3">
      <c r="D1685" s="31"/>
    </row>
    <row r="1686" spans="4:4" x14ac:dyDescent="0.3">
      <c r="D1686" s="31"/>
    </row>
    <row r="1687" spans="4:4" x14ac:dyDescent="0.3">
      <c r="D1687" s="31"/>
    </row>
    <row r="1688" spans="4:4" x14ac:dyDescent="0.3">
      <c r="D1688" s="31"/>
    </row>
    <row r="1689" spans="4:4" x14ac:dyDescent="0.3">
      <c r="D1689" s="31"/>
    </row>
    <row r="1690" spans="4:4" x14ac:dyDescent="0.3">
      <c r="D1690" s="31"/>
    </row>
    <row r="1691" spans="4:4" x14ac:dyDescent="0.3">
      <c r="D1691" s="31"/>
    </row>
    <row r="1692" spans="4:4" x14ac:dyDescent="0.3">
      <c r="D1692" s="31"/>
    </row>
    <row r="1693" spans="4:4" x14ac:dyDescent="0.3">
      <c r="D1693" s="31"/>
    </row>
    <row r="1694" spans="4:4" x14ac:dyDescent="0.3">
      <c r="D1694" s="31"/>
    </row>
    <row r="1695" spans="4:4" x14ac:dyDescent="0.3">
      <c r="D1695" s="31"/>
    </row>
    <row r="1696" spans="4:4" x14ac:dyDescent="0.3">
      <c r="D1696" s="31"/>
    </row>
    <row r="1697" spans="4:4" x14ac:dyDescent="0.3">
      <c r="D1697" s="31"/>
    </row>
    <row r="1698" spans="4:4" x14ac:dyDescent="0.3">
      <c r="D1698" s="31"/>
    </row>
    <row r="1699" spans="4:4" x14ac:dyDescent="0.3">
      <c r="D1699" s="31"/>
    </row>
    <row r="1700" spans="4:4" x14ac:dyDescent="0.3">
      <c r="D1700" s="31"/>
    </row>
    <row r="1701" spans="4:4" x14ac:dyDescent="0.3">
      <c r="D1701" s="31"/>
    </row>
    <row r="1702" spans="4:4" x14ac:dyDescent="0.3">
      <c r="D1702" s="31"/>
    </row>
    <row r="1703" spans="4:4" x14ac:dyDescent="0.3">
      <c r="D1703" s="31"/>
    </row>
    <row r="1704" spans="4:4" x14ac:dyDescent="0.3">
      <c r="D1704" s="31"/>
    </row>
    <row r="1705" spans="4:4" x14ac:dyDescent="0.3">
      <c r="D1705" s="31"/>
    </row>
    <row r="1706" spans="4:4" x14ac:dyDescent="0.3">
      <c r="D1706" s="31"/>
    </row>
    <row r="1707" spans="4:4" x14ac:dyDescent="0.3">
      <c r="D1707" s="31"/>
    </row>
    <row r="1708" spans="4:4" x14ac:dyDescent="0.3">
      <c r="D1708" s="31"/>
    </row>
    <row r="1709" spans="4:4" x14ac:dyDescent="0.3">
      <c r="D1709" s="31"/>
    </row>
    <row r="1710" spans="4:4" x14ac:dyDescent="0.3">
      <c r="D1710" s="31"/>
    </row>
    <row r="1711" spans="4:4" x14ac:dyDescent="0.3">
      <c r="D1711" s="31"/>
    </row>
    <row r="1712" spans="4:4" x14ac:dyDescent="0.3">
      <c r="D1712" s="31"/>
    </row>
    <row r="1713" spans="4:4" x14ac:dyDescent="0.3">
      <c r="D1713" s="31"/>
    </row>
    <row r="1714" spans="4:4" x14ac:dyDescent="0.3">
      <c r="D1714" s="31"/>
    </row>
    <row r="1715" spans="4:4" x14ac:dyDescent="0.3">
      <c r="D1715" s="31"/>
    </row>
    <row r="1716" spans="4:4" x14ac:dyDescent="0.3">
      <c r="D1716" s="31"/>
    </row>
    <row r="1717" spans="4:4" x14ac:dyDescent="0.3">
      <c r="D1717" s="31"/>
    </row>
    <row r="1718" spans="4:4" x14ac:dyDescent="0.3">
      <c r="D1718" s="31"/>
    </row>
    <row r="1719" spans="4:4" x14ac:dyDescent="0.3">
      <c r="D1719" s="31"/>
    </row>
    <row r="1720" spans="4:4" x14ac:dyDescent="0.3">
      <c r="D1720" s="31"/>
    </row>
    <row r="1721" spans="4:4" x14ac:dyDescent="0.3">
      <c r="D1721" s="31"/>
    </row>
    <row r="1722" spans="4:4" x14ac:dyDescent="0.3">
      <c r="D1722" s="31"/>
    </row>
    <row r="1723" spans="4:4" x14ac:dyDescent="0.3">
      <c r="D1723" s="31"/>
    </row>
    <row r="1724" spans="4:4" x14ac:dyDescent="0.3">
      <c r="D1724" s="31"/>
    </row>
    <row r="1725" spans="4:4" x14ac:dyDescent="0.3">
      <c r="D1725" s="31"/>
    </row>
    <row r="1726" spans="4:4" x14ac:dyDescent="0.3">
      <c r="D1726" s="31"/>
    </row>
    <row r="1727" spans="4:4" x14ac:dyDescent="0.3">
      <c r="D1727" s="31"/>
    </row>
    <row r="1728" spans="4:4" x14ac:dyDescent="0.3">
      <c r="D1728" s="31"/>
    </row>
    <row r="1729" spans="4:4" x14ac:dyDescent="0.3">
      <c r="D1729" s="31"/>
    </row>
    <row r="1730" spans="4:4" x14ac:dyDescent="0.3">
      <c r="D1730" s="31"/>
    </row>
    <row r="1731" spans="4:4" x14ac:dyDescent="0.3">
      <c r="D1731" s="31"/>
    </row>
    <row r="1732" spans="4:4" x14ac:dyDescent="0.3">
      <c r="D1732" s="31"/>
    </row>
    <row r="1733" spans="4:4" x14ac:dyDescent="0.3">
      <c r="D1733" s="31"/>
    </row>
    <row r="1734" spans="4:4" x14ac:dyDescent="0.3">
      <c r="D1734" s="31"/>
    </row>
    <row r="1735" spans="4:4" x14ac:dyDescent="0.3">
      <c r="D1735" s="31"/>
    </row>
    <row r="1736" spans="4:4" x14ac:dyDescent="0.3">
      <c r="D1736" s="31"/>
    </row>
    <row r="1737" spans="4:4" x14ac:dyDescent="0.3">
      <c r="D1737" s="31"/>
    </row>
    <row r="1738" spans="4:4" x14ac:dyDescent="0.3">
      <c r="D1738" s="31"/>
    </row>
    <row r="1739" spans="4:4" x14ac:dyDescent="0.3">
      <c r="D1739" s="31"/>
    </row>
    <row r="1740" spans="4:4" x14ac:dyDescent="0.3">
      <c r="D1740" s="31"/>
    </row>
    <row r="1741" spans="4:4" x14ac:dyDescent="0.3">
      <c r="D1741" s="31"/>
    </row>
    <row r="1742" spans="4:4" x14ac:dyDescent="0.3">
      <c r="D1742" s="31"/>
    </row>
    <row r="1743" spans="4:4" x14ac:dyDescent="0.3">
      <c r="D1743" s="31"/>
    </row>
    <row r="1744" spans="4:4" x14ac:dyDescent="0.3">
      <c r="D1744" s="31"/>
    </row>
    <row r="1745" spans="4:4" x14ac:dyDescent="0.3">
      <c r="D1745" s="31"/>
    </row>
    <row r="1746" spans="4:4" x14ac:dyDescent="0.3">
      <c r="D1746" s="31"/>
    </row>
    <row r="1747" spans="4:4" x14ac:dyDescent="0.3">
      <c r="D1747" s="31"/>
    </row>
    <row r="1748" spans="4:4" x14ac:dyDescent="0.3">
      <c r="D1748" s="31"/>
    </row>
    <row r="1749" spans="4:4" x14ac:dyDescent="0.3">
      <c r="D1749" s="31"/>
    </row>
    <row r="1750" spans="4:4" x14ac:dyDescent="0.3">
      <c r="D1750" s="31"/>
    </row>
    <row r="1751" spans="4:4" x14ac:dyDescent="0.3">
      <c r="D1751" s="31"/>
    </row>
    <row r="1752" spans="4:4" x14ac:dyDescent="0.3">
      <c r="D1752" s="31"/>
    </row>
    <row r="1753" spans="4:4" x14ac:dyDescent="0.3">
      <c r="D1753" s="31"/>
    </row>
    <row r="1754" spans="4:4" x14ac:dyDescent="0.3">
      <c r="D1754" s="31"/>
    </row>
    <row r="1755" spans="4:4" x14ac:dyDescent="0.3">
      <c r="D1755" s="31"/>
    </row>
    <row r="1756" spans="4:4" x14ac:dyDescent="0.3">
      <c r="D1756" s="31"/>
    </row>
    <row r="1757" spans="4:4" x14ac:dyDescent="0.3">
      <c r="D1757" s="31"/>
    </row>
    <row r="1758" spans="4:4" x14ac:dyDescent="0.3">
      <c r="D1758" s="31"/>
    </row>
    <row r="1759" spans="4:4" x14ac:dyDescent="0.3">
      <c r="D1759" s="31"/>
    </row>
    <row r="1760" spans="4:4" x14ac:dyDescent="0.3">
      <c r="D1760" s="31"/>
    </row>
    <row r="1761" spans="4:4" x14ac:dyDescent="0.3">
      <c r="D1761" s="31"/>
    </row>
    <row r="1762" spans="4:4" x14ac:dyDescent="0.3">
      <c r="D1762" s="31"/>
    </row>
    <row r="1763" spans="4:4" x14ac:dyDescent="0.3">
      <c r="D1763" s="31"/>
    </row>
    <row r="1764" spans="4:4" x14ac:dyDescent="0.3">
      <c r="D1764" s="31"/>
    </row>
    <row r="1765" spans="4:4" x14ac:dyDescent="0.3">
      <c r="D1765" s="31"/>
    </row>
    <row r="1766" spans="4:4" x14ac:dyDescent="0.3">
      <c r="D1766" s="31"/>
    </row>
    <row r="1767" spans="4:4" x14ac:dyDescent="0.3">
      <c r="D1767" s="31"/>
    </row>
    <row r="1768" spans="4:4" x14ac:dyDescent="0.3">
      <c r="D1768" s="31"/>
    </row>
    <row r="1769" spans="4:4" x14ac:dyDescent="0.3">
      <c r="D1769" s="31"/>
    </row>
    <row r="1770" spans="4:4" x14ac:dyDescent="0.3">
      <c r="D1770" s="31"/>
    </row>
    <row r="1771" spans="4:4" x14ac:dyDescent="0.3">
      <c r="D1771" s="31"/>
    </row>
    <row r="1772" spans="4:4" x14ac:dyDescent="0.3">
      <c r="D1772" s="31"/>
    </row>
    <row r="1773" spans="4:4" x14ac:dyDescent="0.3">
      <c r="D1773" s="31"/>
    </row>
    <row r="1774" spans="4:4" x14ac:dyDescent="0.3">
      <c r="D1774" s="31"/>
    </row>
    <row r="1775" spans="4:4" x14ac:dyDescent="0.3">
      <c r="D1775" s="31"/>
    </row>
    <row r="1776" spans="4:4" x14ac:dyDescent="0.3">
      <c r="D1776" s="31"/>
    </row>
    <row r="1777" spans="4:4" x14ac:dyDescent="0.3">
      <c r="D1777" s="31"/>
    </row>
    <row r="1778" spans="4:4" x14ac:dyDescent="0.3">
      <c r="D1778" s="31"/>
    </row>
    <row r="1779" spans="4:4" x14ac:dyDescent="0.3">
      <c r="D1779" s="31"/>
    </row>
    <row r="1780" spans="4:4" x14ac:dyDescent="0.3">
      <c r="D1780" s="31"/>
    </row>
    <row r="1781" spans="4:4" x14ac:dyDescent="0.3">
      <c r="D1781" s="31"/>
    </row>
    <row r="1782" spans="4:4" x14ac:dyDescent="0.3">
      <c r="D1782" s="31"/>
    </row>
    <row r="1783" spans="4:4" x14ac:dyDescent="0.3">
      <c r="D1783" s="31"/>
    </row>
    <row r="1784" spans="4:4" x14ac:dyDescent="0.3">
      <c r="D1784" s="31"/>
    </row>
    <row r="1785" spans="4:4" x14ac:dyDescent="0.3">
      <c r="D1785" s="31"/>
    </row>
    <row r="1786" spans="4:4" x14ac:dyDescent="0.3">
      <c r="D1786" s="31"/>
    </row>
    <row r="1787" spans="4:4" x14ac:dyDescent="0.3">
      <c r="D1787" s="31"/>
    </row>
    <row r="1788" spans="4:4" x14ac:dyDescent="0.3">
      <c r="D1788" s="31"/>
    </row>
    <row r="1789" spans="4:4" x14ac:dyDescent="0.3">
      <c r="D1789" s="31"/>
    </row>
    <row r="1790" spans="4:4" x14ac:dyDescent="0.3">
      <c r="D1790" s="31"/>
    </row>
    <row r="1791" spans="4:4" x14ac:dyDescent="0.3">
      <c r="D1791" s="31"/>
    </row>
    <row r="1792" spans="4:4" x14ac:dyDescent="0.3">
      <c r="D1792" s="31"/>
    </row>
    <row r="1793" spans="4:4" x14ac:dyDescent="0.3">
      <c r="D1793" s="31"/>
    </row>
    <row r="1794" spans="4:4" x14ac:dyDescent="0.3">
      <c r="D1794" s="31"/>
    </row>
    <row r="1795" spans="4:4" x14ac:dyDescent="0.3">
      <c r="D1795" s="31"/>
    </row>
    <row r="1796" spans="4:4" x14ac:dyDescent="0.3">
      <c r="D1796" s="31"/>
    </row>
    <row r="1797" spans="4:4" x14ac:dyDescent="0.3">
      <c r="D1797" s="31"/>
    </row>
    <row r="1798" spans="4:4" x14ac:dyDescent="0.3">
      <c r="D1798" s="31"/>
    </row>
    <row r="1799" spans="4:4" x14ac:dyDescent="0.3">
      <c r="D1799" s="31"/>
    </row>
    <row r="1800" spans="4:4" x14ac:dyDescent="0.3">
      <c r="D1800" s="31"/>
    </row>
    <row r="1801" spans="4:4" x14ac:dyDescent="0.3">
      <c r="D1801" s="31"/>
    </row>
    <row r="1802" spans="4:4" x14ac:dyDescent="0.3">
      <c r="D1802" s="31"/>
    </row>
    <row r="1803" spans="4:4" x14ac:dyDescent="0.3">
      <c r="D1803" s="31"/>
    </row>
    <row r="1804" spans="4:4" x14ac:dyDescent="0.3">
      <c r="D1804" s="31"/>
    </row>
    <row r="1805" spans="4:4" x14ac:dyDescent="0.3">
      <c r="D1805" s="31"/>
    </row>
    <row r="1806" spans="4:4" x14ac:dyDescent="0.3">
      <c r="D1806" s="31"/>
    </row>
    <row r="1807" spans="4:4" x14ac:dyDescent="0.3">
      <c r="D1807" s="31"/>
    </row>
    <row r="1808" spans="4:4" x14ac:dyDescent="0.3">
      <c r="D1808" s="31"/>
    </row>
    <row r="1809" spans="4:4" x14ac:dyDescent="0.3">
      <c r="D1809" s="31"/>
    </row>
    <row r="1810" spans="4:4" x14ac:dyDescent="0.3">
      <c r="D1810" s="31"/>
    </row>
    <row r="1811" spans="4:4" x14ac:dyDescent="0.3">
      <c r="D1811" s="31"/>
    </row>
    <row r="1812" spans="4:4" x14ac:dyDescent="0.3">
      <c r="D1812" s="31"/>
    </row>
    <row r="1813" spans="4:4" x14ac:dyDescent="0.3">
      <c r="D1813" s="31"/>
    </row>
    <row r="1814" spans="4:4" x14ac:dyDescent="0.3">
      <c r="D1814" s="31"/>
    </row>
    <row r="1815" spans="4:4" x14ac:dyDescent="0.3">
      <c r="D1815" s="31"/>
    </row>
    <row r="1816" spans="4:4" x14ac:dyDescent="0.3">
      <c r="D1816" s="31"/>
    </row>
    <row r="1817" spans="4:4" x14ac:dyDescent="0.3">
      <c r="D1817" s="31"/>
    </row>
    <row r="1818" spans="4:4" x14ac:dyDescent="0.3">
      <c r="D1818" s="31"/>
    </row>
    <row r="1819" spans="4:4" x14ac:dyDescent="0.3">
      <c r="D1819" s="31"/>
    </row>
    <row r="1820" spans="4:4" x14ac:dyDescent="0.3">
      <c r="D1820" s="31"/>
    </row>
    <row r="1821" spans="4:4" x14ac:dyDescent="0.3">
      <c r="D1821" s="31"/>
    </row>
    <row r="1822" spans="4:4" x14ac:dyDescent="0.3">
      <c r="D1822" s="31"/>
    </row>
    <row r="1823" spans="4:4" x14ac:dyDescent="0.3">
      <c r="D1823" s="31"/>
    </row>
    <row r="1824" spans="4:4" x14ac:dyDescent="0.3">
      <c r="D1824" s="31"/>
    </row>
    <row r="1825" spans="4:4" x14ac:dyDescent="0.3">
      <c r="D1825" s="31"/>
    </row>
    <row r="1826" spans="4:4" x14ac:dyDescent="0.3">
      <c r="D1826" s="31"/>
    </row>
    <row r="1827" spans="4:4" x14ac:dyDescent="0.3">
      <c r="D1827" s="31"/>
    </row>
    <row r="1828" spans="4:4" x14ac:dyDescent="0.3">
      <c r="D1828" s="31"/>
    </row>
    <row r="1829" spans="4:4" x14ac:dyDescent="0.3">
      <c r="D1829" s="31"/>
    </row>
    <row r="1830" spans="4:4" x14ac:dyDescent="0.3">
      <c r="D1830" s="31"/>
    </row>
    <row r="1831" spans="4:4" x14ac:dyDescent="0.3">
      <c r="D1831" s="31"/>
    </row>
    <row r="1832" spans="4:4" x14ac:dyDescent="0.3">
      <c r="D1832" s="31"/>
    </row>
    <row r="1833" spans="4:4" x14ac:dyDescent="0.3">
      <c r="D1833" s="31"/>
    </row>
    <row r="1834" spans="4:4" x14ac:dyDescent="0.3">
      <c r="D1834" s="31"/>
    </row>
    <row r="1835" spans="4:4" x14ac:dyDescent="0.3">
      <c r="D1835" s="31"/>
    </row>
    <row r="1836" spans="4:4" x14ac:dyDescent="0.3">
      <c r="D1836" s="31"/>
    </row>
    <row r="1837" spans="4:4" x14ac:dyDescent="0.3">
      <c r="D1837" s="31"/>
    </row>
    <row r="1838" spans="4:4" x14ac:dyDescent="0.3">
      <c r="D1838" s="31"/>
    </row>
    <row r="1839" spans="4:4" x14ac:dyDescent="0.3">
      <c r="D1839" s="31"/>
    </row>
    <row r="1840" spans="4:4" x14ac:dyDescent="0.3">
      <c r="D1840" s="31"/>
    </row>
    <row r="1841" spans="4:4" x14ac:dyDescent="0.3">
      <c r="D1841" s="31"/>
    </row>
    <row r="1842" spans="4:4" x14ac:dyDescent="0.3">
      <c r="D1842" s="31"/>
    </row>
    <row r="1843" spans="4:4" x14ac:dyDescent="0.3">
      <c r="D1843" s="31"/>
    </row>
    <row r="1844" spans="4:4" x14ac:dyDescent="0.3">
      <c r="D1844" s="31"/>
    </row>
    <row r="1845" spans="4:4" x14ac:dyDescent="0.3">
      <c r="D1845" s="31"/>
    </row>
    <row r="1846" spans="4:4" x14ac:dyDescent="0.3">
      <c r="D1846" s="31"/>
    </row>
    <row r="1847" spans="4:4" x14ac:dyDescent="0.3">
      <c r="D1847" s="31"/>
    </row>
    <row r="1848" spans="4:4" x14ac:dyDescent="0.3">
      <c r="D1848" s="31"/>
    </row>
    <row r="1849" spans="4:4" x14ac:dyDescent="0.3">
      <c r="D1849" s="31"/>
    </row>
    <row r="1850" spans="4:4" x14ac:dyDescent="0.3">
      <c r="D1850" s="31"/>
    </row>
    <row r="1851" spans="4:4" x14ac:dyDescent="0.3">
      <c r="D1851" s="31"/>
    </row>
    <row r="1852" spans="4:4" x14ac:dyDescent="0.3">
      <c r="D1852" s="31"/>
    </row>
    <row r="1853" spans="4:4" x14ac:dyDescent="0.3">
      <c r="D1853" s="31"/>
    </row>
    <row r="1854" spans="4:4" x14ac:dyDescent="0.3">
      <c r="D1854" s="31"/>
    </row>
    <row r="1855" spans="4:4" x14ac:dyDescent="0.3">
      <c r="D1855" s="31"/>
    </row>
    <row r="1856" spans="4:4" x14ac:dyDescent="0.3">
      <c r="D1856" s="31"/>
    </row>
    <row r="1857" spans="4:4" x14ac:dyDescent="0.3">
      <c r="D1857" s="31"/>
    </row>
    <row r="1858" spans="4:4" x14ac:dyDescent="0.3">
      <c r="D1858" s="31"/>
    </row>
    <row r="1859" spans="4:4" x14ac:dyDescent="0.3">
      <c r="D1859" s="31"/>
    </row>
    <row r="1860" spans="4:4" x14ac:dyDescent="0.3">
      <c r="D1860" s="31"/>
    </row>
    <row r="1861" spans="4:4" x14ac:dyDescent="0.3">
      <c r="D1861" s="31"/>
    </row>
    <row r="1862" spans="4:4" x14ac:dyDescent="0.3">
      <c r="D1862" s="31"/>
    </row>
    <row r="1863" spans="4:4" x14ac:dyDescent="0.3">
      <c r="D1863" s="31"/>
    </row>
    <row r="1864" spans="4:4" x14ac:dyDescent="0.3">
      <c r="D1864" s="31"/>
    </row>
    <row r="1865" spans="4:4" x14ac:dyDescent="0.3">
      <c r="D1865" s="31"/>
    </row>
    <row r="1866" spans="4:4" x14ac:dyDescent="0.3">
      <c r="D1866" s="31"/>
    </row>
    <row r="1867" spans="4:4" x14ac:dyDescent="0.3">
      <c r="D1867" s="31"/>
    </row>
    <row r="1868" spans="4:4" x14ac:dyDescent="0.3">
      <c r="D1868" s="31"/>
    </row>
    <row r="1869" spans="4:4" x14ac:dyDescent="0.3">
      <c r="D1869" s="31"/>
    </row>
    <row r="1870" spans="4:4" x14ac:dyDescent="0.3">
      <c r="D1870" s="31"/>
    </row>
    <row r="1871" spans="4:4" x14ac:dyDescent="0.3">
      <c r="D1871" s="31"/>
    </row>
    <row r="1872" spans="4:4" x14ac:dyDescent="0.3">
      <c r="D1872" s="31"/>
    </row>
    <row r="1873" spans="4:4" x14ac:dyDescent="0.3">
      <c r="D1873" s="31"/>
    </row>
    <row r="1874" spans="4:4" x14ac:dyDescent="0.3">
      <c r="D1874" s="31"/>
    </row>
    <row r="1875" spans="4:4" x14ac:dyDescent="0.3">
      <c r="D1875" s="31"/>
    </row>
    <row r="1876" spans="4:4" x14ac:dyDescent="0.3">
      <c r="D1876" s="31"/>
    </row>
    <row r="1877" spans="4:4" x14ac:dyDescent="0.3">
      <c r="D1877" s="31"/>
    </row>
    <row r="1878" spans="4:4" x14ac:dyDescent="0.3">
      <c r="D1878" s="31"/>
    </row>
    <row r="1879" spans="4:4" x14ac:dyDescent="0.3">
      <c r="D1879" s="31"/>
    </row>
    <row r="1880" spans="4:4" x14ac:dyDescent="0.3">
      <c r="D1880" s="31"/>
    </row>
    <row r="1881" spans="4:4" x14ac:dyDescent="0.3">
      <c r="D1881" s="31"/>
    </row>
    <row r="1882" spans="4:4" x14ac:dyDescent="0.3">
      <c r="D1882" s="31"/>
    </row>
    <row r="1883" spans="4:4" x14ac:dyDescent="0.3">
      <c r="D1883" s="31"/>
    </row>
    <row r="1884" spans="4:4" x14ac:dyDescent="0.3">
      <c r="D1884" s="31"/>
    </row>
    <row r="1885" spans="4:4" x14ac:dyDescent="0.3">
      <c r="D1885" s="31"/>
    </row>
    <row r="1886" spans="4:4" x14ac:dyDescent="0.3">
      <c r="D1886" s="31"/>
    </row>
    <row r="1887" spans="4:4" x14ac:dyDescent="0.3">
      <c r="D1887" s="31"/>
    </row>
    <row r="1888" spans="4:4" x14ac:dyDescent="0.3">
      <c r="D1888" s="31"/>
    </row>
    <row r="1889" spans="4:4" x14ac:dyDescent="0.3">
      <c r="D1889" s="31"/>
    </row>
    <row r="1890" spans="4:4" x14ac:dyDescent="0.3">
      <c r="D1890" s="31"/>
    </row>
    <row r="1891" spans="4:4" x14ac:dyDescent="0.3">
      <c r="D1891" s="31"/>
    </row>
    <row r="1892" spans="4:4" x14ac:dyDescent="0.3">
      <c r="D1892" s="31"/>
    </row>
    <row r="1893" spans="4:4" x14ac:dyDescent="0.3">
      <c r="D1893" s="31"/>
    </row>
    <row r="1894" spans="4:4" x14ac:dyDescent="0.3">
      <c r="D1894" s="31"/>
    </row>
    <row r="1895" spans="4:4" x14ac:dyDescent="0.3">
      <c r="D1895" s="31"/>
    </row>
    <row r="1896" spans="4:4" x14ac:dyDescent="0.3">
      <c r="D1896" s="31"/>
    </row>
    <row r="1897" spans="4:4" x14ac:dyDescent="0.3">
      <c r="D1897" s="31"/>
    </row>
    <row r="1898" spans="4:4" x14ac:dyDescent="0.3">
      <c r="D1898" s="31"/>
    </row>
    <row r="1899" spans="4:4" x14ac:dyDescent="0.3">
      <c r="D1899" s="31"/>
    </row>
    <row r="1900" spans="4:4" x14ac:dyDescent="0.3">
      <c r="D1900" s="31"/>
    </row>
    <row r="1901" spans="4:4" x14ac:dyDescent="0.3">
      <c r="D1901" s="31"/>
    </row>
    <row r="1902" spans="4:4" x14ac:dyDescent="0.3">
      <c r="D1902" s="31"/>
    </row>
    <row r="1903" spans="4:4" x14ac:dyDescent="0.3">
      <c r="D1903" s="31"/>
    </row>
    <row r="1904" spans="4:4" x14ac:dyDescent="0.3">
      <c r="D1904" s="31"/>
    </row>
    <row r="1905" spans="4:4" x14ac:dyDescent="0.3">
      <c r="D1905" s="31"/>
    </row>
    <row r="1906" spans="4:4" x14ac:dyDescent="0.3">
      <c r="D1906" s="31"/>
    </row>
    <row r="1907" spans="4:4" x14ac:dyDescent="0.3">
      <c r="D1907" s="31"/>
    </row>
    <row r="1908" spans="4:4" x14ac:dyDescent="0.3">
      <c r="D1908" s="31"/>
    </row>
    <row r="1909" spans="4:4" x14ac:dyDescent="0.3">
      <c r="D1909" s="31"/>
    </row>
    <row r="1910" spans="4:4" x14ac:dyDescent="0.3">
      <c r="D1910" s="31"/>
    </row>
    <row r="1911" spans="4:4" x14ac:dyDescent="0.3">
      <c r="D1911" s="31"/>
    </row>
    <row r="1912" spans="4:4" x14ac:dyDescent="0.3">
      <c r="D1912" s="31"/>
    </row>
    <row r="1913" spans="4:4" x14ac:dyDescent="0.3">
      <c r="D1913" s="31"/>
    </row>
    <row r="1914" spans="4:4" x14ac:dyDescent="0.3">
      <c r="D1914" s="31"/>
    </row>
    <row r="1915" spans="4:4" x14ac:dyDescent="0.3">
      <c r="D1915" s="31"/>
    </row>
    <row r="1916" spans="4:4" x14ac:dyDescent="0.3">
      <c r="D1916" s="31"/>
    </row>
    <row r="1917" spans="4:4" x14ac:dyDescent="0.3">
      <c r="D1917" s="31"/>
    </row>
    <row r="1918" spans="4:4" x14ac:dyDescent="0.3">
      <c r="D1918" s="31"/>
    </row>
    <row r="1919" spans="4:4" x14ac:dyDescent="0.3">
      <c r="D1919" s="31"/>
    </row>
    <row r="1920" spans="4:4" x14ac:dyDescent="0.3">
      <c r="D1920" s="31"/>
    </row>
    <row r="1921" spans="4:4" x14ac:dyDescent="0.3">
      <c r="D1921" s="31"/>
    </row>
    <row r="1922" spans="4:4" x14ac:dyDescent="0.3">
      <c r="D1922" s="31"/>
    </row>
    <row r="1923" spans="4:4" x14ac:dyDescent="0.3">
      <c r="D1923" s="31"/>
    </row>
    <row r="1924" spans="4:4" x14ac:dyDescent="0.3">
      <c r="D1924" s="31"/>
    </row>
    <row r="1925" spans="4:4" x14ac:dyDescent="0.3">
      <c r="D1925" s="31"/>
    </row>
    <row r="1926" spans="4:4" x14ac:dyDescent="0.3">
      <c r="D1926" s="31"/>
    </row>
    <row r="1927" spans="4:4" x14ac:dyDescent="0.3">
      <c r="D1927" s="31"/>
    </row>
    <row r="1928" spans="4:4" x14ac:dyDescent="0.3">
      <c r="D1928" s="31"/>
    </row>
    <row r="1929" spans="4:4" x14ac:dyDescent="0.3">
      <c r="D1929" s="31"/>
    </row>
    <row r="1930" spans="4:4" x14ac:dyDescent="0.3">
      <c r="D1930" s="31"/>
    </row>
    <row r="1931" spans="4:4" x14ac:dyDescent="0.3">
      <c r="D1931" s="31"/>
    </row>
    <row r="1932" spans="4:4" x14ac:dyDescent="0.3">
      <c r="D1932" s="31"/>
    </row>
    <row r="1933" spans="4:4" x14ac:dyDescent="0.3">
      <c r="D1933" s="31"/>
    </row>
    <row r="1934" spans="4:4" x14ac:dyDescent="0.3">
      <c r="D1934" s="31"/>
    </row>
    <row r="1935" spans="4:4" x14ac:dyDescent="0.3">
      <c r="D1935" s="31"/>
    </row>
    <row r="1936" spans="4:4" x14ac:dyDescent="0.3">
      <c r="D1936" s="31"/>
    </row>
    <row r="1937" spans="4:4" x14ac:dyDescent="0.3">
      <c r="D1937" s="31"/>
    </row>
    <row r="1938" spans="4:4" x14ac:dyDescent="0.3">
      <c r="D1938" s="31"/>
    </row>
    <row r="1939" spans="4:4" x14ac:dyDescent="0.3">
      <c r="D1939" s="31"/>
    </row>
    <row r="1940" spans="4:4" x14ac:dyDescent="0.3">
      <c r="D1940" s="31"/>
    </row>
    <row r="1941" spans="4:4" x14ac:dyDescent="0.3">
      <c r="D1941" s="31"/>
    </row>
    <row r="1942" spans="4:4" x14ac:dyDescent="0.3">
      <c r="D1942" s="31"/>
    </row>
    <row r="1943" spans="4:4" x14ac:dyDescent="0.3">
      <c r="D1943" s="31"/>
    </row>
    <row r="1944" spans="4:4" x14ac:dyDescent="0.3">
      <c r="D1944" s="31"/>
    </row>
    <row r="1945" spans="4:4" x14ac:dyDescent="0.3">
      <c r="D1945" s="31"/>
    </row>
    <row r="1946" spans="4:4" x14ac:dyDescent="0.3">
      <c r="D1946" s="31"/>
    </row>
    <row r="1947" spans="4:4" x14ac:dyDescent="0.3">
      <c r="D1947" s="31"/>
    </row>
    <row r="1948" spans="4:4" x14ac:dyDescent="0.3">
      <c r="D1948" s="31"/>
    </row>
    <row r="1949" spans="4:4" x14ac:dyDescent="0.3">
      <c r="D1949" s="31"/>
    </row>
    <row r="1950" spans="4:4" x14ac:dyDescent="0.3">
      <c r="D1950" s="31"/>
    </row>
    <row r="1951" spans="4:4" x14ac:dyDescent="0.3">
      <c r="D1951" s="31"/>
    </row>
    <row r="1952" spans="4:4" x14ac:dyDescent="0.3">
      <c r="D1952" s="31"/>
    </row>
    <row r="1953" spans="4:4" x14ac:dyDescent="0.3">
      <c r="D1953" s="31"/>
    </row>
    <row r="1954" spans="4:4" x14ac:dyDescent="0.3">
      <c r="D1954" s="31"/>
    </row>
    <row r="1955" spans="4:4" x14ac:dyDescent="0.3">
      <c r="D1955" s="31"/>
    </row>
    <row r="1956" spans="4:4" x14ac:dyDescent="0.3">
      <c r="D1956" s="31"/>
    </row>
    <row r="1957" spans="4:4" x14ac:dyDescent="0.3">
      <c r="D1957" s="31"/>
    </row>
    <row r="1958" spans="4:4" x14ac:dyDescent="0.3">
      <c r="D1958" s="31"/>
    </row>
    <row r="1959" spans="4:4" x14ac:dyDescent="0.3">
      <c r="D1959" s="31"/>
    </row>
    <row r="1960" spans="4:4" x14ac:dyDescent="0.3">
      <c r="D1960" s="31"/>
    </row>
    <row r="1961" spans="4:4" x14ac:dyDescent="0.3">
      <c r="D1961" s="31"/>
    </row>
    <row r="1962" spans="4:4" x14ac:dyDescent="0.3">
      <c r="D1962" s="31"/>
    </row>
    <row r="1963" spans="4:4" x14ac:dyDescent="0.3">
      <c r="D1963" s="31"/>
    </row>
    <row r="1964" spans="4:4" x14ac:dyDescent="0.3">
      <c r="D1964" s="31"/>
    </row>
    <row r="1965" spans="4:4" x14ac:dyDescent="0.3">
      <c r="D1965" s="31"/>
    </row>
    <row r="1966" spans="4:4" x14ac:dyDescent="0.3">
      <c r="D1966" s="31"/>
    </row>
    <row r="1967" spans="4:4" x14ac:dyDescent="0.3">
      <c r="D1967" s="31"/>
    </row>
    <row r="1968" spans="4:4" x14ac:dyDescent="0.3">
      <c r="D1968" s="31"/>
    </row>
    <row r="1969" spans="4:4" x14ac:dyDescent="0.3">
      <c r="D1969" s="31"/>
    </row>
    <row r="1970" spans="4:4" x14ac:dyDescent="0.3">
      <c r="D1970" s="31"/>
    </row>
    <row r="1971" spans="4:4" x14ac:dyDescent="0.3">
      <c r="D1971" s="31"/>
    </row>
    <row r="1972" spans="4:4" x14ac:dyDescent="0.3">
      <c r="D1972" s="31"/>
    </row>
    <row r="1973" spans="4:4" x14ac:dyDescent="0.3">
      <c r="D1973" s="31"/>
    </row>
    <row r="1974" spans="4:4" x14ac:dyDescent="0.3">
      <c r="D1974" s="31"/>
    </row>
    <row r="1975" spans="4:4" x14ac:dyDescent="0.3">
      <c r="D1975" s="31"/>
    </row>
    <row r="1976" spans="4:4" x14ac:dyDescent="0.3">
      <c r="D1976" s="31"/>
    </row>
    <row r="1977" spans="4:4" x14ac:dyDescent="0.3">
      <c r="D1977" s="31"/>
    </row>
    <row r="1978" spans="4:4" x14ac:dyDescent="0.3">
      <c r="D1978" s="31"/>
    </row>
    <row r="1979" spans="4:4" x14ac:dyDescent="0.3">
      <c r="D1979" s="31"/>
    </row>
    <row r="1980" spans="4:4" x14ac:dyDescent="0.3">
      <c r="D1980" s="31"/>
    </row>
    <row r="1981" spans="4:4" x14ac:dyDescent="0.3">
      <c r="D1981" s="31"/>
    </row>
    <row r="1982" spans="4:4" x14ac:dyDescent="0.3">
      <c r="D1982" s="31"/>
    </row>
    <row r="1983" spans="4:4" x14ac:dyDescent="0.3">
      <c r="D1983" s="31"/>
    </row>
    <row r="1984" spans="4:4" x14ac:dyDescent="0.3">
      <c r="D1984" s="31"/>
    </row>
    <row r="1985" spans="4:4" x14ac:dyDescent="0.3">
      <c r="D1985" s="31"/>
    </row>
    <row r="1986" spans="4:4" x14ac:dyDescent="0.3">
      <c r="D1986" s="31"/>
    </row>
    <row r="1987" spans="4:4" x14ac:dyDescent="0.3">
      <c r="D1987" s="31"/>
    </row>
    <row r="1988" spans="4:4" x14ac:dyDescent="0.3">
      <c r="D1988" s="31"/>
    </row>
    <row r="1989" spans="4:4" x14ac:dyDescent="0.3">
      <c r="D1989" s="31"/>
    </row>
    <row r="1990" spans="4:4" x14ac:dyDescent="0.3">
      <c r="D1990" s="31"/>
    </row>
    <row r="1991" spans="4:4" x14ac:dyDescent="0.3">
      <c r="D1991" s="31"/>
    </row>
    <row r="1992" spans="4:4" x14ac:dyDescent="0.3">
      <c r="D1992" s="31"/>
    </row>
    <row r="1993" spans="4:4" x14ac:dyDescent="0.3">
      <c r="D1993" s="31"/>
    </row>
    <row r="1994" spans="4:4" x14ac:dyDescent="0.3">
      <c r="D1994" s="31"/>
    </row>
    <row r="1995" spans="4:4" x14ac:dyDescent="0.3">
      <c r="D1995" s="31"/>
    </row>
    <row r="1996" spans="4:4" x14ac:dyDescent="0.3">
      <c r="D1996" s="31"/>
    </row>
    <row r="1997" spans="4:4" x14ac:dyDescent="0.3">
      <c r="D1997" s="31"/>
    </row>
    <row r="1998" spans="4:4" x14ac:dyDescent="0.3">
      <c r="D1998" s="31"/>
    </row>
    <row r="1999" spans="4:4" x14ac:dyDescent="0.3">
      <c r="D1999" s="31"/>
    </row>
    <row r="2000" spans="4:4" x14ac:dyDescent="0.3">
      <c r="D2000" s="31"/>
    </row>
    <row r="2001" spans="4:4" x14ac:dyDescent="0.3">
      <c r="D2001" s="31"/>
    </row>
    <row r="2002" spans="4:4" x14ac:dyDescent="0.3">
      <c r="D2002" s="31"/>
    </row>
    <row r="2003" spans="4:4" x14ac:dyDescent="0.3">
      <c r="D2003" s="31"/>
    </row>
    <row r="2004" spans="4:4" x14ac:dyDescent="0.3">
      <c r="D2004" s="31"/>
    </row>
    <row r="2005" spans="4:4" x14ac:dyDescent="0.3">
      <c r="D2005" s="31"/>
    </row>
    <row r="2006" spans="4:4" x14ac:dyDescent="0.3">
      <c r="D2006" s="31"/>
    </row>
    <row r="2007" spans="4:4" x14ac:dyDescent="0.3">
      <c r="D2007" s="31"/>
    </row>
    <row r="2008" spans="4:4" x14ac:dyDescent="0.3">
      <c r="D2008" s="31"/>
    </row>
    <row r="2009" spans="4:4" x14ac:dyDescent="0.3">
      <c r="D2009" s="31"/>
    </row>
    <row r="2010" spans="4:4" x14ac:dyDescent="0.3">
      <c r="D2010" s="31"/>
    </row>
    <row r="2011" spans="4:4" x14ac:dyDescent="0.3">
      <c r="D2011" s="31"/>
    </row>
    <row r="2012" spans="4:4" x14ac:dyDescent="0.3">
      <c r="D2012" s="31"/>
    </row>
    <row r="2013" spans="4:4" x14ac:dyDescent="0.3">
      <c r="D2013" s="31"/>
    </row>
    <row r="2014" spans="4:4" x14ac:dyDescent="0.3">
      <c r="D2014" s="31"/>
    </row>
    <row r="2015" spans="4:4" x14ac:dyDescent="0.3">
      <c r="D2015" s="31"/>
    </row>
    <row r="2016" spans="4:4" x14ac:dyDescent="0.3">
      <c r="D2016" s="31"/>
    </row>
    <row r="2017" spans="4:4" x14ac:dyDescent="0.3">
      <c r="D2017" s="31"/>
    </row>
    <row r="2018" spans="4:4" x14ac:dyDescent="0.3">
      <c r="D2018" s="31"/>
    </row>
    <row r="2019" spans="4:4" x14ac:dyDescent="0.3">
      <c r="D2019" s="31"/>
    </row>
    <row r="2020" spans="4:4" x14ac:dyDescent="0.3">
      <c r="D2020" s="31"/>
    </row>
    <row r="2021" spans="4:4" x14ac:dyDescent="0.3">
      <c r="D2021" s="31"/>
    </row>
    <row r="2022" spans="4:4" x14ac:dyDescent="0.3">
      <c r="D2022" s="31"/>
    </row>
    <row r="2023" spans="4:4" x14ac:dyDescent="0.3">
      <c r="D2023" s="31"/>
    </row>
    <row r="2024" spans="4:4" x14ac:dyDescent="0.3">
      <c r="D2024" s="31"/>
    </row>
    <row r="2025" spans="4:4" x14ac:dyDescent="0.3">
      <c r="D2025" s="31"/>
    </row>
    <row r="2026" spans="4:4" x14ac:dyDescent="0.3">
      <c r="D2026" s="31"/>
    </row>
    <row r="2027" spans="4:4" x14ac:dyDescent="0.3">
      <c r="D2027" s="31"/>
    </row>
    <row r="2028" spans="4:4" x14ac:dyDescent="0.3">
      <c r="D2028" s="31"/>
    </row>
    <row r="2029" spans="4:4" x14ac:dyDescent="0.3">
      <c r="D2029" s="31"/>
    </row>
    <row r="2030" spans="4:4" x14ac:dyDescent="0.3">
      <c r="D2030" s="31"/>
    </row>
    <row r="2031" spans="4:4" x14ac:dyDescent="0.3">
      <c r="D2031" s="31"/>
    </row>
    <row r="2032" spans="4:4" x14ac:dyDescent="0.3">
      <c r="D2032" s="31"/>
    </row>
    <row r="2033" spans="4:4" x14ac:dyDescent="0.3">
      <c r="D2033" s="31"/>
    </row>
    <row r="2034" spans="4:4" x14ac:dyDescent="0.3">
      <c r="D2034" s="31"/>
    </row>
    <row r="2035" spans="4:4" x14ac:dyDescent="0.3">
      <c r="D2035" s="31"/>
    </row>
    <row r="2036" spans="4:4" x14ac:dyDescent="0.3">
      <c r="D2036" s="31"/>
    </row>
    <row r="2037" spans="4:4" x14ac:dyDescent="0.3">
      <c r="D2037" s="31"/>
    </row>
    <row r="2038" spans="4:4" x14ac:dyDescent="0.3">
      <c r="D2038" s="31"/>
    </row>
    <row r="2039" spans="4:4" x14ac:dyDescent="0.3">
      <c r="D2039" s="31"/>
    </row>
    <row r="2040" spans="4:4" x14ac:dyDescent="0.3">
      <c r="D2040" s="31"/>
    </row>
    <row r="2041" spans="4:4" x14ac:dyDescent="0.3">
      <c r="D2041" s="31"/>
    </row>
    <row r="2042" spans="4:4" x14ac:dyDescent="0.3">
      <c r="D2042" s="31"/>
    </row>
    <row r="2043" spans="4:4" x14ac:dyDescent="0.3">
      <c r="D2043" s="31"/>
    </row>
    <row r="2044" spans="4:4" x14ac:dyDescent="0.3">
      <c r="D2044" s="31"/>
    </row>
    <row r="2045" spans="4:4" x14ac:dyDescent="0.3">
      <c r="D2045" s="31"/>
    </row>
    <row r="2046" spans="4:4" x14ac:dyDescent="0.3">
      <c r="D2046" s="31"/>
    </row>
    <row r="2047" spans="4:4" x14ac:dyDescent="0.3">
      <c r="D2047" s="31"/>
    </row>
    <row r="2048" spans="4:4" x14ac:dyDescent="0.3">
      <c r="D2048" s="31"/>
    </row>
    <row r="2049" spans="4:4" x14ac:dyDescent="0.3">
      <c r="D2049" s="31"/>
    </row>
    <row r="2050" spans="4:4" x14ac:dyDescent="0.3">
      <c r="D2050" s="31"/>
    </row>
    <row r="2051" spans="4:4" x14ac:dyDescent="0.3">
      <c r="D2051" s="31"/>
    </row>
    <row r="2052" spans="4:4" x14ac:dyDescent="0.3">
      <c r="D2052" s="31"/>
    </row>
    <row r="2053" spans="4:4" x14ac:dyDescent="0.3">
      <c r="D2053" s="31"/>
    </row>
    <row r="2054" spans="4:4" x14ac:dyDescent="0.3">
      <c r="D2054" s="31"/>
    </row>
    <row r="2055" spans="4:4" x14ac:dyDescent="0.3">
      <c r="D2055" s="31"/>
    </row>
    <row r="2056" spans="4:4" x14ac:dyDescent="0.3">
      <c r="D2056" s="31"/>
    </row>
    <row r="2057" spans="4:4" x14ac:dyDescent="0.3">
      <c r="D2057" s="31"/>
    </row>
    <row r="2058" spans="4:4" x14ac:dyDescent="0.3">
      <c r="D2058" s="31"/>
    </row>
    <row r="2059" spans="4:4" x14ac:dyDescent="0.3">
      <c r="D2059" s="31"/>
    </row>
    <row r="2060" spans="4:4" x14ac:dyDescent="0.3">
      <c r="D2060" s="31"/>
    </row>
    <row r="2061" spans="4:4" x14ac:dyDescent="0.3">
      <c r="D2061" s="31"/>
    </row>
    <row r="2062" spans="4:4" x14ac:dyDescent="0.3">
      <c r="D2062" s="31"/>
    </row>
    <row r="2063" spans="4:4" x14ac:dyDescent="0.3">
      <c r="D2063" s="31"/>
    </row>
    <row r="2064" spans="4:4" x14ac:dyDescent="0.3">
      <c r="D2064" s="31"/>
    </row>
    <row r="2065" spans="4:4" x14ac:dyDescent="0.3">
      <c r="D2065" s="31"/>
    </row>
    <row r="2066" spans="4:4" x14ac:dyDescent="0.3">
      <c r="D2066" s="31"/>
    </row>
    <row r="2067" spans="4:4" x14ac:dyDescent="0.3">
      <c r="D2067" s="31"/>
    </row>
    <row r="2068" spans="4:4" x14ac:dyDescent="0.3">
      <c r="D2068" s="31"/>
    </row>
    <row r="2069" spans="4:4" x14ac:dyDescent="0.3">
      <c r="D2069" s="31"/>
    </row>
    <row r="2070" spans="4:4" x14ac:dyDescent="0.3">
      <c r="D2070" s="31"/>
    </row>
    <row r="2071" spans="4:4" x14ac:dyDescent="0.3">
      <c r="D2071" s="31"/>
    </row>
    <row r="2072" spans="4:4" x14ac:dyDescent="0.3">
      <c r="D2072" s="31"/>
    </row>
    <row r="2073" spans="4:4" x14ac:dyDescent="0.3">
      <c r="D2073" s="31"/>
    </row>
    <row r="2074" spans="4:4" x14ac:dyDescent="0.3">
      <c r="D2074" s="31"/>
    </row>
    <row r="2075" spans="4:4" x14ac:dyDescent="0.3">
      <c r="D2075" s="31"/>
    </row>
    <row r="2076" spans="4:4" x14ac:dyDescent="0.3">
      <c r="D2076" s="31"/>
    </row>
    <row r="2077" spans="4:4" x14ac:dyDescent="0.3">
      <c r="D2077" s="31"/>
    </row>
    <row r="2078" spans="4:4" x14ac:dyDescent="0.3">
      <c r="D2078" s="31"/>
    </row>
    <row r="2079" spans="4:4" x14ac:dyDescent="0.3">
      <c r="D2079" s="31"/>
    </row>
    <row r="2080" spans="4:4" x14ac:dyDescent="0.3">
      <c r="D2080" s="31"/>
    </row>
    <row r="2081" spans="4:4" x14ac:dyDescent="0.3">
      <c r="D2081" s="31"/>
    </row>
    <row r="2082" spans="4:4" x14ac:dyDescent="0.3">
      <c r="D2082" s="31"/>
    </row>
    <row r="2083" spans="4:4" x14ac:dyDescent="0.3">
      <c r="D2083" s="31"/>
    </row>
    <row r="2084" spans="4:4" x14ac:dyDescent="0.3">
      <c r="D2084" s="31"/>
    </row>
    <row r="2085" spans="4:4" x14ac:dyDescent="0.3">
      <c r="D2085" s="31"/>
    </row>
    <row r="2086" spans="4:4" x14ac:dyDescent="0.3">
      <c r="D2086" s="31"/>
    </row>
    <row r="2087" spans="4:4" x14ac:dyDescent="0.3">
      <c r="D2087" s="31"/>
    </row>
    <row r="2088" spans="4:4" x14ac:dyDescent="0.3">
      <c r="D2088" s="31"/>
    </row>
    <row r="2089" spans="4:4" x14ac:dyDescent="0.3">
      <c r="D2089" s="31"/>
    </row>
    <row r="2090" spans="4:4" x14ac:dyDescent="0.3">
      <c r="D2090" s="31"/>
    </row>
    <row r="2091" spans="4:4" x14ac:dyDescent="0.3">
      <c r="D2091" s="31"/>
    </row>
    <row r="2092" spans="4:4" x14ac:dyDescent="0.3">
      <c r="D2092" s="31"/>
    </row>
    <row r="2093" spans="4:4" x14ac:dyDescent="0.3">
      <c r="D2093" s="31"/>
    </row>
    <row r="2094" spans="4:4" x14ac:dyDescent="0.3">
      <c r="D2094" s="31"/>
    </row>
    <row r="2095" spans="4:4" x14ac:dyDescent="0.3">
      <c r="D2095" s="31"/>
    </row>
    <row r="2096" spans="4:4" x14ac:dyDescent="0.3">
      <c r="D2096" s="31"/>
    </row>
    <row r="2097" spans="4:4" x14ac:dyDescent="0.3">
      <c r="D2097" s="31"/>
    </row>
    <row r="2098" spans="4:4" x14ac:dyDescent="0.3">
      <c r="D2098" s="31"/>
    </row>
    <row r="2099" spans="4:4" x14ac:dyDescent="0.3">
      <c r="D2099" s="31"/>
    </row>
    <row r="2100" spans="4:4" x14ac:dyDescent="0.3">
      <c r="D2100" s="31"/>
    </row>
    <row r="2101" spans="4:4" x14ac:dyDescent="0.3">
      <c r="D2101" s="31"/>
    </row>
    <row r="2102" spans="4:4" x14ac:dyDescent="0.3">
      <c r="D2102" s="31"/>
    </row>
    <row r="2103" spans="4:4" x14ac:dyDescent="0.3">
      <c r="D2103" s="31"/>
    </row>
    <row r="2104" spans="4:4" x14ac:dyDescent="0.3">
      <c r="D2104" s="31"/>
    </row>
    <row r="2105" spans="4:4" x14ac:dyDescent="0.3">
      <c r="D2105" s="31"/>
    </row>
    <row r="2106" spans="4:4" x14ac:dyDescent="0.3">
      <c r="D2106" s="31"/>
    </row>
    <row r="2107" spans="4:4" x14ac:dyDescent="0.3">
      <c r="D2107" s="31"/>
    </row>
    <row r="2108" spans="4:4" x14ac:dyDescent="0.3">
      <c r="D2108" s="31"/>
    </row>
    <row r="2109" spans="4:4" x14ac:dyDescent="0.3">
      <c r="D2109" s="31"/>
    </row>
    <row r="2110" spans="4:4" x14ac:dyDescent="0.3">
      <c r="D2110" s="31"/>
    </row>
    <row r="2111" spans="4:4" x14ac:dyDescent="0.3">
      <c r="D2111" s="31"/>
    </row>
    <row r="2112" spans="4:4" x14ac:dyDescent="0.3">
      <c r="D2112" s="31"/>
    </row>
    <row r="2113" spans="4:4" x14ac:dyDescent="0.3">
      <c r="D2113" s="31"/>
    </row>
    <row r="2114" spans="4:4" x14ac:dyDescent="0.3">
      <c r="D2114" s="31"/>
    </row>
    <row r="2115" spans="4:4" x14ac:dyDescent="0.3">
      <c r="D2115" s="31"/>
    </row>
    <row r="2116" spans="4:4" x14ac:dyDescent="0.3">
      <c r="D2116" s="31"/>
    </row>
    <row r="2117" spans="4:4" x14ac:dyDescent="0.3">
      <c r="D2117" s="31"/>
    </row>
    <row r="2118" spans="4:4" x14ac:dyDescent="0.3">
      <c r="D2118" s="31"/>
    </row>
    <row r="2119" spans="4:4" x14ac:dyDescent="0.3">
      <c r="D2119" s="31"/>
    </row>
    <row r="2120" spans="4:4" x14ac:dyDescent="0.3">
      <c r="D2120" s="31"/>
    </row>
    <row r="2121" spans="4:4" x14ac:dyDescent="0.3">
      <c r="D2121" s="31"/>
    </row>
    <row r="2122" spans="4:4" x14ac:dyDescent="0.3">
      <c r="D2122" s="31"/>
    </row>
    <row r="2123" spans="4:4" x14ac:dyDescent="0.3">
      <c r="D2123" s="31"/>
    </row>
    <row r="2124" spans="4:4" x14ac:dyDescent="0.3">
      <c r="D2124" s="31"/>
    </row>
    <row r="2125" spans="4:4" x14ac:dyDescent="0.3">
      <c r="D2125" s="31"/>
    </row>
    <row r="2126" spans="4:4" x14ac:dyDescent="0.3">
      <c r="D2126" s="31"/>
    </row>
    <row r="2127" spans="4:4" x14ac:dyDescent="0.3">
      <c r="D2127" s="31"/>
    </row>
    <row r="2128" spans="4:4" x14ac:dyDescent="0.3">
      <c r="D2128" s="31"/>
    </row>
    <row r="2129" spans="4:4" x14ac:dyDescent="0.3">
      <c r="D2129" s="31"/>
    </row>
    <row r="2130" spans="4:4" x14ac:dyDescent="0.3">
      <c r="D2130" s="31"/>
    </row>
    <row r="2131" spans="4:4" x14ac:dyDescent="0.3">
      <c r="D2131" s="31"/>
    </row>
    <row r="2132" spans="4:4" x14ac:dyDescent="0.3">
      <c r="D2132" s="31"/>
    </row>
    <row r="2133" spans="4:4" x14ac:dyDescent="0.3">
      <c r="D2133" s="31"/>
    </row>
    <row r="2134" spans="4:4" x14ac:dyDescent="0.3">
      <c r="D2134" s="31"/>
    </row>
    <row r="2135" spans="4:4" x14ac:dyDescent="0.3">
      <c r="D2135" s="31"/>
    </row>
    <row r="2136" spans="4:4" x14ac:dyDescent="0.3">
      <c r="D2136" s="31"/>
    </row>
    <row r="2137" spans="4:4" x14ac:dyDescent="0.3">
      <c r="D2137" s="31"/>
    </row>
    <row r="2138" spans="4:4" x14ac:dyDescent="0.3">
      <c r="D2138" s="31"/>
    </row>
    <row r="2139" spans="4:4" x14ac:dyDescent="0.3">
      <c r="D2139" s="31"/>
    </row>
    <row r="2140" spans="4:4" x14ac:dyDescent="0.3">
      <c r="D2140" s="31"/>
    </row>
    <row r="2141" spans="4:4" x14ac:dyDescent="0.3">
      <c r="D2141" s="31"/>
    </row>
    <row r="2142" spans="4:4" x14ac:dyDescent="0.3">
      <c r="D2142" s="31"/>
    </row>
    <row r="2143" spans="4:4" x14ac:dyDescent="0.3">
      <c r="D2143" s="31"/>
    </row>
    <row r="2144" spans="4:4" x14ac:dyDescent="0.3">
      <c r="D2144" s="31"/>
    </row>
    <row r="2145" spans="4:4" x14ac:dyDescent="0.3">
      <c r="D2145" s="31"/>
    </row>
    <row r="2146" spans="4:4" x14ac:dyDescent="0.3">
      <c r="D2146" s="31"/>
    </row>
    <row r="2147" spans="4:4" x14ac:dyDescent="0.3">
      <c r="D2147" s="31"/>
    </row>
    <row r="2148" spans="4:4" x14ac:dyDescent="0.3">
      <c r="D2148" s="31"/>
    </row>
    <row r="2149" spans="4:4" x14ac:dyDescent="0.3">
      <c r="D2149" s="31"/>
    </row>
    <row r="2150" spans="4:4" x14ac:dyDescent="0.3">
      <c r="D2150" s="31"/>
    </row>
    <row r="2151" spans="4:4" x14ac:dyDescent="0.3">
      <c r="D2151" s="31"/>
    </row>
    <row r="2152" spans="4:4" x14ac:dyDescent="0.3">
      <c r="D2152" s="31"/>
    </row>
    <row r="2153" spans="4:4" x14ac:dyDescent="0.3">
      <c r="D2153" s="31"/>
    </row>
    <row r="2154" spans="4:4" x14ac:dyDescent="0.3">
      <c r="D2154" s="31"/>
    </row>
    <row r="2155" spans="4:4" x14ac:dyDescent="0.3">
      <c r="D2155" s="31"/>
    </row>
    <row r="2156" spans="4:4" x14ac:dyDescent="0.3">
      <c r="D2156" s="31"/>
    </row>
    <row r="2157" spans="4:4" x14ac:dyDescent="0.3">
      <c r="D2157" s="31"/>
    </row>
    <row r="2158" spans="4:4" x14ac:dyDescent="0.3">
      <c r="D2158" s="31"/>
    </row>
    <row r="2159" spans="4:4" x14ac:dyDescent="0.3">
      <c r="D2159" s="31"/>
    </row>
    <row r="2160" spans="4:4" x14ac:dyDescent="0.3">
      <c r="D2160" s="31"/>
    </row>
    <row r="2161" spans="4:4" x14ac:dyDescent="0.3">
      <c r="D2161" s="31"/>
    </row>
    <row r="2162" spans="4:4" x14ac:dyDescent="0.3">
      <c r="D2162" s="31"/>
    </row>
    <row r="2163" spans="4:4" x14ac:dyDescent="0.3">
      <c r="D2163" s="31"/>
    </row>
    <row r="2164" spans="4:4" x14ac:dyDescent="0.3">
      <c r="D2164" s="31"/>
    </row>
    <row r="2165" spans="4:4" x14ac:dyDescent="0.3">
      <c r="D2165" s="31"/>
    </row>
    <row r="2166" spans="4:4" x14ac:dyDescent="0.3">
      <c r="D2166" s="31"/>
    </row>
    <row r="2167" spans="4:4" x14ac:dyDescent="0.3">
      <c r="D2167" s="31"/>
    </row>
    <row r="2168" spans="4:4" x14ac:dyDescent="0.3">
      <c r="D2168" s="31"/>
    </row>
    <row r="2169" spans="4:4" x14ac:dyDescent="0.3">
      <c r="D2169" s="31"/>
    </row>
    <row r="2170" spans="4:4" x14ac:dyDescent="0.3">
      <c r="D2170" s="31"/>
    </row>
    <row r="2171" spans="4:4" x14ac:dyDescent="0.3">
      <c r="D2171" s="31"/>
    </row>
    <row r="2172" spans="4:4" x14ac:dyDescent="0.3">
      <c r="D2172" s="31"/>
    </row>
    <row r="2173" spans="4:4" x14ac:dyDescent="0.3">
      <c r="D2173" s="31"/>
    </row>
    <row r="2174" spans="4:4" x14ac:dyDescent="0.3">
      <c r="D2174" s="31"/>
    </row>
    <row r="2175" spans="4:4" x14ac:dyDescent="0.3">
      <c r="D2175" s="31"/>
    </row>
    <row r="2176" spans="4:4" x14ac:dyDescent="0.3">
      <c r="D2176" s="31"/>
    </row>
    <row r="2177" spans="4:4" x14ac:dyDescent="0.3">
      <c r="D2177" s="31"/>
    </row>
    <row r="2178" spans="4:4" x14ac:dyDescent="0.3">
      <c r="D2178" s="31"/>
    </row>
    <row r="2179" spans="4:4" x14ac:dyDescent="0.3">
      <c r="D2179" s="31"/>
    </row>
    <row r="2180" spans="4:4" x14ac:dyDescent="0.3">
      <c r="D2180" s="31"/>
    </row>
    <row r="2181" spans="4:4" x14ac:dyDescent="0.3">
      <c r="D2181" s="31"/>
    </row>
    <row r="2182" spans="4:4" x14ac:dyDescent="0.3">
      <c r="D2182" s="31"/>
    </row>
    <row r="2183" spans="4:4" x14ac:dyDescent="0.3">
      <c r="D2183" s="31"/>
    </row>
    <row r="2184" spans="4:4" x14ac:dyDescent="0.3">
      <c r="D2184" s="31"/>
    </row>
    <row r="2185" spans="4:4" x14ac:dyDescent="0.3">
      <c r="D2185" s="31"/>
    </row>
    <row r="2186" spans="4:4" x14ac:dyDescent="0.3">
      <c r="D2186" s="31"/>
    </row>
    <row r="2187" spans="4:4" x14ac:dyDescent="0.3">
      <c r="D2187" s="31"/>
    </row>
    <row r="2188" spans="4:4" x14ac:dyDescent="0.3">
      <c r="D2188" s="31"/>
    </row>
    <row r="2189" spans="4:4" x14ac:dyDescent="0.3">
      <c r="D2189" s="31"/>
    </row>
    <row r="2190" spans="4:4" x14ac:dyDescent="0.3">
      <c r="D2190" s="31"/>
    </row>
    <row r="2191" spans="4:4" x14ac:dyDescent="0.3">
      <c r="D2191" s="31"/>
    </row>
    <row r="2192" spans="4:4" x14ac:dyDescent="0.3">
      <c r="D2192" s="31"/>
    </row>
    <row r="2193" spans="4:4" x14ac:dyDescent="0.3">
      <c r="D2193" s="31"/>
    </row>
    <row r="2194" spans="4:4" x14ac:dyDescent="0.3">
      <c r="D2194" s="31"/>
    </row>
    <row r="2195" spans="4:4" x14ac:dyDescent="0.3">
      <c r="D2195" s="31"/>
    </row>
    <row r="2196" spans="4:4" x14ac:dyDescent="0.3">
      <c r="D2196" s="31"/>
    </row>
    <row r="2197" spans="4:4" x14ac:dyDescent="0.3">
      <c r="D2197" s="31"/>
    </row>
    <row r="2198" spans="4:4" x14ac:dyDescent="0.3">
      <c r="D2198" s="31"/>
    </row>
    <row r="2199" spans="4:4" x14ac:dyDescent="0.3">
      <c r="D2199" s="31"/>
    </row>
    <row r="2200" spans="4:4" x14ac:dyDescent="0.3">
      <c r="D2200" s="31"/>
    </row>
    <row r="2201" spans="4:4" x14ac:dyDescent="0.3">
      <c r="D2201" s="31"/>
    </row>
    <row r="2202" spans="4:4" x14ac:dyDescent="0.3">
      <c r="D2202" s="31"/>
    </row>
    <row r="2203" spans="4:4" x14ac:dyDescent="0.3">
      <c r="D2203" s="31"/>
    </row>
    <row r="2204" spans="4:4" x14ac:dyDescent="0.3">
      <c r="D2204" s="31"/>
    </row>
    <row r="2205" spans="4:4" x14ac:dyDescent="0.3">
      <c r="D2205" s="31"/>
    </row>
    <row r="2206" spans="4:4" x14ac:dyDescent="0.3">
      <c r="D2206" s="31"/>
    </row>
    <row r="2207" spans="4:4" x14ac:dyDescent="0.3">
      <c r="D2207" s="31"/>
    </row>
    <row r="2208" spans="4:4" x14ac:dyDescent="0.3">
      <c r="D2208" s="31"/>
    </row>
    <row r="2209" spans="4:4" x14ac:dyDescent="0.3">
      <c r="D2209" s="31"/>
    </row>
    <row r="2210" spans="4:4" x14ac:dyDescent="0.3">
      <c r="D2210" s="31"/>
    </row>
    <row r="2211" spans="4:4" x14ac:dyDescent="0.3">
      <c r="D2211" s="31"/>
    </row>
    <row r="2212" spans="4:4" x14ac:dyDescent="0.3">
      <c r="D2212" s="31"/>
    </row>
    <row r="2213" spans="4:4" x14ac:dyDescent="0.3">
      <c r="D2213" s="31"/>
    </row>
    <row r="2214" spans="4:4" x14ac:dyDescent="0.3">
      <c r="D2214" s="31"/>
    </row>
    <row r="2215" spans="4:4" x14ac:dyDescent="0.3">
      <c r="D2215" s="31"/>
    </row>
    <row r="2216" spans="4:4" x14ac:dyDescent="0.3">
      <c r="D2216" s="31"/>
    </row>
    <row r="2217" spans="4:4" x14ac:dyDescent="0.3">
      <c r="D2217" s="31"/>
    </row>
    <row r="2218" spans="4:4" x14ac:dyDescent="0.3">
      <c r="D2218" s="31"/>
    </row>
    <row r="2219" spans="4:4" x14ac:dyDescent="0.3">
      <c r="D2219" s="31"/>
    </row>
    <row r="2220" spans="4:4" x14ac:dyDescent="0.3">
      <c r="D2220" s="31"/>
    </row>
    <row r="2221" spans="4:4" x14ac:dyDescent="0.3">
      <c r="D2221" s="31"/>
    </row>
    <row r="2222" spans="4:4" x14ac:dyDescent="0.3">
      <c r="D2222" s="31"/>
    </row>
    <row r="2223" spans="4:4" x14ac:dyDescent="0.3">
      <c r="D2223" s="31"/>
    </row>
    <row r="2224" spans="4:4" x14ac:dyDescent="0.3">
      <c r="D2224" s="31"/>
    </row>
    <row r="2225" spans="4:4" x14ac:dyDescent="0.3">
      <c r="D2225" s="31"/>
    </row>
    <row r="2226" spans="4:4" x14ac:dyDescent="0.3">
      <c r="D2226" s="31"/>
    </row>
    <row r="2227" spans="4:4" x14ac:dyDescent="0.3">
      <c r="D2227" s="31"/>
    </row>
    <row r="2228" spans="4:4" x14ac:dyDescent="0.3">
      <c r="D2228" s="31"/>
    </row>
    <row r="2229" spans="4:4" x14ac:dyDescent="0.3">
      <c r="D2229" s="31"/>
    </row>
    <row r="2230" spans="4:4" x14ac:dyDescent="0.3">
      <c r="D2230" s="31"/>
    </row>
    <row r="2231" spans="4:4" x14ac:dyDescent="0.3">
      <c r="D2231" s="31"/>
    </row>
    <row r="2232" spans="4:4" x14ac:dyDescent="0.3">
      <c r="D2232" s="31"/>
    </row>
    <row r="2233" spans="4:4" x14ac:dyDescent="0.3">
      <c r="D2233" s="31"/>
    </row>
    <row r="2234" spans="4:4" x14ac:dyDescent="0.3">
      <c r="D2234" s="31"/>
    </row>
    <row r="2235" spans="4:4" x14ac:dyDescent="0.3">
      <c r="D2235" s="31"/>
    </row>
    <row r="2236" spans="4:4" x14ac:dyDescent="0.3">
      <c r="D2236" s="31"/>
    </row>
    <row r="2237" spans="4:4" x14ac:dyDescent="0.3">
      <c r="D2237" s="31"/>
    </row>
    <row r="2238" spans="4:4" x14ac:dyDescent="0.3">
      <c r="D2238" s="31"/>
    </row>
    <row r="2239" spans="4:4" x14ac:dyDescent="0.3">
      <c r="D2239" s="31"/>
    </row>
    <row r="2240" spans="4:4" x14ac:dyDescent="0.3">
      <c r="D2240" s="31"/>
    </row>
    <row r="2241" spans="4:4" x14ac:dyDescent="0.3">
      <c r="D2241" s="31"/>
    </row>
    <row r="2242" spans="4:4" x14ac:dyDescent="0.3">
      <c r="D2242" s="31"/>
    </row>
    <row r="2243" spans="4:4" x14ac:dyDescent="0.3">
      <c r="D2243" s="31"/>
    </row>
    <row r="2244" spans="4:4" x14ac:dyDescent="0.3">
      <c r="D2244" s="31"/>
    </row>
    <row r="2245" spans="4:4" x14ac:dyDescent="0.3">
      <c r="D2245" s="31"/>
    </row>
    <row r="2246" spans="4:4" x14ac:dyDescent="0.3">
      <c r="D2246" s="31"/>
    </row>
    <row r="2247" spans="4:4" x14ac:dyDescent="0.3">
      <c r="D2247" s="31"/>
    </row>
    <row r="2248" spans="4:4" x14ac:dyDescent="0.3">
      <c r="D2248" s="31"/>
    </row>
    <row r="2249" spans="4:4" x14ac:dyDescent="0.3">
      <c r="D2249" s="31"/>
    </row>
    <row r="2250" spans="4:4" x14ac:dyDescent="0.3">
      <c r="D2250" s="31"/>
    </row>
    <row r="2251" spans="4:4" x14ac:dyDescent="0.3">
      <c r="D2251" s="31"/>
    </row>
    <row r="2252" spans="4:4" x14ac:dyDescent="0.3">
      <c r="D2252" s="31"/>
    </row>
    <row r="2253" spans="4:4" x14ac:dyDescent="0.3">
      <c r="D2253" s="31"/>
    </row>
    <row r="2254" spans="4:4" x14ac:dyDescent="0.3">
      <c r="D2254" s="31"/>
    </row>
    <row r="2255" spans="4:4" x14ac:dyDescent="0.3">
      <c r="D2255" s="31"/>
    </row>
    <row r="2256" spans="4:4" x14ac:dyDescent="0.3">
      <c r="D2256" s="31"/>
    </row>
    <row r="2257" spans="4:4" x14ac:dyDescent="0.3">
      <c r="D2257" s="31"/>
    </row>
    <row r="2258" spans="4:4" x14ac:dyDescent="0.3">
      <c r="D2258" s="31"/>
    </row>
    <row r="2259" spans="4:4" x14ac:dyDescent="0.3">
      <c r="D2259" s="31"/>
    </row>
    <row r="2260" spans="4:4" x14ac:dyDescent="0.3">
      <c r="D2260" s="31"/>
    </row>
    <row r="2261" spans="4:4" x14ac:dyDescent="0.3">
      <c r="D2261" s="31"/>
    </row>
    <row r="2262" spans="4:4" x14ac:dyDescent="0.3">
      <c r="D2262" s="31"/>
    </row>
    <row r="2263" spans="4:4" x14ac:dyDescent="0.3">
      <c r="D2263" s="31"/>
    </row>
    <row r="2264" spans="4:4" x14ac:dyDescent="0.3">
      <c r="D2264" s="31"/>
    </row>
    <row r="2265" spans="4:4" x14ac:dyDescent="0.3">
      <c r="D2265" s="31"/>
    </row>
    <row r="2266" spans="4:4" x14ac:dyDescent="0.3">
      <c r="D2266" s="31"/>
    </row>
    <row r="2267" spans="4:4" x14ac:dyDescent="0.3">
      <c r="D2267" s="31"/>
    </row>
    <row r="2268" spans="4:4" x14ac:dyDescent="0.3">
      <c r="D2268" s="31"/>
    </row>
    <row r="2269" spans="4:4" x14ac:dyDescent="0.3">
      <c r="D2269" s="31"/>
    </row>
    <row r="2270" spans="4:4" x14ac:dyDescent="0.3">
      <c r="D2270" s="31"/>
    </row>
    <row r="2271" spans="4:4" x14ac:dyDescent="0.3">
      <c r="D2271" s="31"/>
    </row>
    <row r="2272" spans="4:4" x14ac:dyDescent="0.3">
      <c r="D2272" s="31"/>
    </row>
    <row r="2273" spans="4:4" x14ac:dyDescent="0.3">
      <c r="D2273" s="31"/>
    </row>
    <row r="2274" spans="4:4" x14ac:dyDescent="0.3">
      <c r="D2274" s="31"/>
    </row>
    <row r="2275" spans="4:4" x14ac:dyDescent="0.3">
      <c r="D2275" s="31"/>
    </row>
    <row r="2276" spans="4:4" x14ac:dyDescent="0.3">
      <c r="D2276" s="31"/>
    </row>
    <row r="2277" spans="4:4" x14ac:dyDescent="0.3">
      <c r="D2277" s="31"/>
    </row>
    <row r="2278" spans="4:4" x14ac:dyDescent="0.3">
      <c r="D2278" s="31"/>
    </row>
    <row r="2279" spans="4:4" x14ac:dyDescent="0.3">
      <c r="D2279" s="31"/>
    </row>
    <row r="2280" spans="4:4" x14ac:dyDescent="0.3">
      <c r="D2280" s="31"/>
    </row>
    <row r="2281" spans="4:4" x14ac:dyDescent="0.3">
      <c r="D2281" s="31"/>
    </row>
    <row r="2282" spans="4:4" x14ac:dyDescent="0.3">
      <c r="D2282" s="31"/>
    </row>
    <row r="2283" spans="4:4" x14ac:dyDescent="0.3">
      <c r="D2283" s="31"/>
    </row>
    <row r="2284" spans="4:4" x14ac:dyDescent="0.3">
      <c r="D2284" s="31"/>
    </row>
    <row r="2285" spans="4:4" x14ac:dyDescent="0.3">
      <c r="D2285" s="31"/>
    </row>
    <row r="2286" spans="4:4" x14ac:dyDescent="0.3">
      <c r="D2286" s="31"/>
    </row>
    <row r="2287" spans="4:4" x14ac:dyDescent="0.3">
      <c r="D2287" s="31"/>
    </row>
    <row r="2288" spans="4:4" x14ac:dyDescent="0.3">
      <c r="D2288" s="31"/>
    </row>
    <row r="2289" spans="4:4" x14ac:dyDescent="0.3">
      <c r="D2289" s="31"/>
    </row>
    <row r="2290" spans="4:4" x14ac:dyDescent="0.3">
      <c r="D2290" s="31"/>
    </row>
    <row r="2291" spans="4:4" x14ac:dyDescent="0.3">
      <c r="D2291" s="31"/>
    </row>
    <row r="2292" spans="4:4" x14ac:dyDescent="0.3">
      <c r="D2292" s="31"/>
    </row>
    <row r="2293" spans="4:4" x14ac:dyDescent="0.3">
      <c r="D2293" s="31"/>
    </row>
    <row r="2294" spans="4:4" x14ac:dyDescent="0.3">
      <c r="D2294" s="31"/>
    </row>
    <row r="2295" spans="4:4" x14ac:dyDescent="0.3">
      <c r="D2295" s="31"/>
    </row>
    <row r="2296" spans="4:4" x14ac:dyDescent="0.3">
      <c r="D2296" s="31"/>
    </row>
    <row r="2297" spans="4:4" x14ac:dyDescent="0.3">
      <c r="D2297" s="31"/>
    </row>
    <row r="2298" spans="4:4" x14ac:dyDescent="0.3">
      <c r="D2298" s="31"/>
    </row>
    <row r="2299" spans="4:4" x14ac:dyDescent="0.3">
      <c r="D2299" s="31"/>
    </row>
    <row r="2300" spans="4:4" x14ac:dyDescent="0.3">
      <c r="D2300" s="31"/>
    </row>
    <row r="2301" spans="4:4" x14ac:dyDescent="0.3">
      <c r="D2301" s="31"/>
    </row>
    <row r="2302" spans="4:4" x14ac:dyDescent="0.3">
      <c r="D2302" s="31"/>
    </row>
    <row r="2303" spans="4:4" x14ac:dyDescent="0.3">
      <c r="D2303" s="31"/>
    </row>
    <row r="2304" spans="4:4" x14ac:dyDescent="0.3">
      <c r="D2304" s="31"/>
    </row>
    <row r="2305" spans="4:4" x14ac:dyDescent="0.3">
      <c r="D2305" s="31"/>
    </row>
    <row r="2306" spans="4:4" x14ac:dyDescent="0.3">
      <c r="D2306" s="31"/>
    </row>
    <row r="2307" spans="4:4" x14ac:dyDescent="0.3">
      <c r="D2307" s="31"/>
    </row>
    <row r="2308" spans="4:4" x14ac:dyDescent="0.3">
      <c r="D2308" s="31"/>
    </row>
    <row r="2309" spans="4:4" x14ac:dyDescent="0.3">
      <c r="D2309" s="31"/>
    </row>
    <row r="2310" spans="4:4" x14ac:dyDescent="0.3">
      <c r="D2310" s="31"/>
    </row>
    <row r="2311" spans="4:4" x14ac:dyDescent="0.3">
      <c r="D2311" s="31"/>
    </row>
    <row r="2312" spans="4:4" x14ac:dyDescent="0.3">
      <c r="D2312" s="31"/>
    </row>
    <row r="2313" spans="4:4" x14ac:dyDescent="0.3">
      <c r="D2313" s="31"/>
    </row>
    <row r="2314" spans="4:4" x14ac:dyDescent="0.3">
      <c r="D2314" s="31"/>
    </row>
    <row r="2315" spans="4:4" x14ac:dyDescent="0.3">
      <c r="D2315" s="31"/>
    </row>
    <row r="2316" spans="4:4" x14ac:dyDescent="0.3">
      <c r="D2316" s="31"/>
    </row>
    <row r="2317" spans="4:4" x14ac:dyDescent="0.3">
      <c r="D2317" s="31"/>
    </row>
    <row r="2318" spans="4:4" x14ac:dyDescent="0.3">
      <c r="D2318" s="31"/>
    </row>
    <row r="2319" spans="4:4" x14ac:dyDescent="0.3">
      <c r="D2319" s="31"/>
    </row>
    <row r="2320" spans="4:4" x14ac:dyDescent="0.3">
      <c r="D2320" s="31"/>
    </row>
    <row r="2321" spans="4:4" x14ac:dyDescent="0.3">
      <c r="D2321" s="31"/>
    </row>
    <row r="2322" spans="4:4" x14ac:dyDescent="0.3">
      <c r="D2322" s="31"/>
    </row>
    <row r="2323" spans="4:4" x14ac:dyDescent="0.3">
      <c r="D2323" s="31"/>
    </row>
    <row r="2324" spans="4:4" x14ac:dyDescent="0.3">
      <c r="D2324" s="31"/>
    </row>
    <row r="2325" spans="4:4" x14ac:dyDescent="0.3">
      <c r="D2325" s="31"/>
    </row>
    <row r="2326" spans="4:4" x14ac:dyDescent="0.3">
      <c r="D2326" s="31"/>
    </row>
    <row r="2327" spans="4:4" x14ac:dyDescent="0.3">
      <c r="D2327" s="31"/>
    </row>
    <row r="2328" spans="4:4" x14ac:dyDescent="0.3">
      <c r="D2328" s="31"/>
    </row>
    <row r="2329" spans="4:4" x14ac:dyDescent="0.3">
      <c r="D2329" s="31"/>
    </row>
    <row r="2330" spans="4:4" x14ac:dyDescent="0.3">
      <c r="D2330" s="31"/>
    </row>
    <row r="2331" spans="4:4" x14ac:dyDescent="0.3">
      <c r="D2331" s="31"/>
    </row>
    <row r="2332" spans="4:4" x14ac:dyDescent="0.3">
      <c r="D2332" s="31"/>
    </row>
    <row r="2333" spans="4:4" x14ac:dyDescent="0.3">
      <c r="D2333" s="31"/>
    </row>
    <row r="2334" spans="4:4" x14ac:dyDescent="0.3">
      <c r="D2334" s="31"/>
    </row>
    <row r="2335" spans="4:4" x14ac:dyDescent="0.3">
      <c r="D2335" s="31"/>
    </row>
    <row r="2336" spans="4:4" x14ac:dyDescent="0.3">
      <c r="D2336" s="31"/>
    </row>
    <row r="2337" spans="4:4" x14ac:dyDescent="0.3">
      <c r="D2337" s="31"/>
    </row>
    <row r="2338" spans="4:4" x14ac:dyDescent="0.3">
      <c r="D2338" s="31"/>
    </row>
    <row r="2339" spans="4:4" x14ac:dyDescent="0.3">
      <c r="D2339" s="31"/>
    </row>
    <row r="2340" spans="4:4" x14ac:dyDescent="0.3">
      <c r="D2340" s="31"/>
    </row>
    <row r="2341" spans="4:4" x14ac:dyDescent="0.3">
      <c r="D2341" s="31"/>
    </row>
    <row r="2342" spans="4:4" x14ac:dyDescent="0.3">
      <c r="D2342" s="31"/>
    </row>
    <row r="2343" spans="4:4" x14ac:dyDescent="0.3">
      <c r="D2343" s="31"/>
    </row>
    <row r="2344" spans="4:4" x14ac:dyDescent="0.3">
      <c r="D2344" s="31"/>
    </row>
    <row r="2345" spans="4:4" x14ac:dyDescent="0.3">
      <c r="D2345" s="31"/>
    </row>
    <row r="2346" spans="4:4" x14ac:dyDescent="0.3">
      <c r="D2346" s="31"/>
    </row>
    <row r="2347" spans="4:4" x14ac:dyDescent="0.3">
      <c r="D2347" s="31"/>
    </row>
    <row r="2348" spans="4:4" x14ac:dyDescent="0.3">
      <c r="D2348" s="31"/>
    </row>
    <row r="2349" spans="4:4" x14ac:dyDescent="0.3">
      <c r="D2349" s="31"/>
    </row>
    <row r="2350" spans="4:4" x14ac:dyDescent="0.3">
      <c r="D2350" s="31"/>
    </row>
    <row r="2351" spans="4:4" x14ac:dyDescent="0.3">
      <c r="D2351" s="31"/>
    </row>
    <row r="2352" spans="4:4" x14ac:dyDescent="0.3">
      <c r="D2352" s="31"/>
    </row>
    <row r="2353" spans="4:4" x14ac:dyDescent="0.3">
      <c r="D2353" s="31"/>
    </row>
    <row r="2354" spans="4:4" x14ac:dyDescent="0.3">
      <c r="D2354" s="31"/>
    </row>
    <row r="2355" spans="4:4" x14ac:dyDescent="0.3">
      <c r="D2355" s="31"/>
    </row>
    <row r="2356" spans="4:4" x14ac:dyDescent="0.3">
      <c r="D2356" s="31"/>
    </row>
    <row r="2357" spans="4:4" x14ac:dyDescent="0.3">
      <c r="D2357" s="31"/>
    </row>
    <row r="2358" spans="4:4" x14ac:dyDescent="0.3">
      <c r="D2358" s="31"/>
    </row>
    <row r="2359" spans="4:4" x14ac:dyDescent="0.3">
      <c r="D2359" s="31"/>
    </row>
    <row r="2360" spans="4:4" x14ac:dyDescent="0.3">
      <c r="D2360" s="31"/>
    </row>
    <row r="2361" spans="4:4" x14ac:dyDescent="0.3">
      <c r="D2361" s="31"/>
    </row>
    <row r="2362" spans="4:4" x14ac:dyDescent="0.3">
      <c r="D2362" s="31"/>
    </row>
    <row r="2363" spans="4:4" x14ac:dyDescent="0.3">
      <c r="D2363" s="31"/>
    </row>
    <row r="2364" spans="4:4" x14ac:dyDescent="0.3">
      <c r="D2364" s="31"/>
    </row>
    <row r="2365" spans="4:4" x14ac:dyDescent="0.3">
      <c r="D2365" s="31"/>
    </row>
    <row r="2366" spans="4:4" x14ac:dyDescent="0.3">
      <c r="D2366" s="31"/>
    </row>
    <row r="2367" spans="4:4" x14ac:dyDescent="0.3">
      <c r="D2367" s="31"/>
    </row>
    <row r="2368" spans="4:4" x14ac:dyDescent="0.3">
      <c r="D2368" s="31"/>
    </row>
    <row r="2369" spans="4:4" x14ac:dyDescent="0.3">
      <c r="D2369" s="31"/>
    </row>
    <row r="2370" spans="4:4" x14ac:dyDescent="0.3">
      <c r="D2370" s="31"/>
    </row>
    <row r="2371" spans="4:4" x14ac:dyDescent="0.3">
      <c r="D2371" s="31"/>
    </row>
    <row r="2372" spans="4:4" x14ac:dyDescent="0.3">
      <c r="D2372" s="31"/>
    </row>
    <row r="2373" spans="4:4" x14ac:dyDescent="0.3">
      <c r="D2373" s="31"/>
    </row>
    <row r="2374" spans="4:4" x14ac:dyDescent="0.3">
      <c r="D2374" s="31"/>
    </row>
    <row r="2375" spans="4:4" x14ac:dyDescent="0.3">
      <c r="D2375" s="31"/>
    </row>
    <row r="2376" spans="4:4" x14ac:dyDescent="0.3">
      <c r="D2376" s="31"/>
    </row>
    <row r="2377" spans="4:4" x14ac:dyDescent="0.3">
      <c r="D2377" s="31"/>
    </row>
    <row r="2378" spans="4:4" x14ac:dyDescent="0.3">
      <c r="D2378" s="31"/>
    </row>
    <row r="2379" spans="4:4" x14ac:dyDescent="0.3">
      <c r="D2379" s="31"/>
    </row>
    <row r="2380" spans="4:4" x14ac:dyDescent="0.3">
      <c r="D2380" s="31"/>
    </row>
    <row r="2381" spans="4:4" x14ac:dyDescent="0.3">
      <c r="D2381" s="31"/>
    </row>
    <row r="2382" spans="4:4" x14ac:dyDescent="0.3">
      <c r="D2382" s="31"/>
    </row>
    <row r="2383" spans="4:4" x14ac:dyDescent="0.3">
      <c r="D2383" s="31"/>
    </row>
    <row r="2384" spans="4:4" x14ac:dyDescent="0.3">
      <c r="D2384" s="31"/>
    </row>
    <row r="2385" spans="4:4" x14ac:dyDescent="0.3">
      <c r="D2385" s="31"/>
    </row>
    <row r="2386" spans="4:4" x14ac:dyDescent="0.3">
      <c r="D2386" s="31"/>
    </row>
    <row r="2387" spans="4:4" x14ac:dyDescent="0.3">
      <c r="D2387" s="31"/>
    </row>
    <row r="2388" spans="4:4" x14ac:dyDescent="0.3">
      <c r="D2388" s="31"/>
    </row>
    <row r="2389" spans="4:4" x14ac:dyDescent="0.3">
      <c r="D2389" s="31"/>
    </row>
    <row r="2390" spans="4:4" x14ac:dyDescent="0.3">
      <c r="D2390" s="31"/>
    </row>
    <row r="2391" spans="4:4" x14ac:dyDescent="0.3">
      <c r="D2391" s="31"/>
    </row>
    <row r="2392" spans="4:4" x14ac:dyDescent="0.3">
      <c r="D2392" s="31"/>
    </row>
    <row r="2393" spans="4:4" x14ac:dyDescent="0.3">
      <c r="D2393" s="31"/>
    </row>
    <row r="2394" spans="4:4" x14ac:dyDescent="0.3">
      <c r="D2394" s="31"/>
    </row>
    <row r="2395" spans="4:4" x14ac:dyDescent="0.3">
      <c r="D2395" s="31"/>
    </row>
    <row r="2396" spans="4:4" x14ac:dyDescent="0.3">
      <c r="D2396" s="31"/>
    </row>
    <row r="2397" spans="4:4" x14ac:dyDescent="0.3">
      <c r="D2397" s="31"/>
    </row>
    <row r="2398" spans="4:4" x14ac:dyDescent="0.3">
      <c r="D2398" s="31"/>
    </row>
    <row r="2399" spans="4:4" x14ac:dyDescent="0.3">
      <c r="D2399" s="31"/>
    </row>
    <row r="2400" spans="4:4" x14ac:dyDescent="0.3">
      <c r="D2400" s="31"/>
    </row>
    <row r="2401" spans="4:4" x14ac:dyDescent="0.3">
      <c r="D2401" s="31"/>
    </row>
    <row r="2402" spans="4:4" x14ac:dyDescent="0.3">
      <c r="D2402" s="31"/>
    </row>
    <row r="2403" spans="4:4" x14ac:dyDescent="0.3">
      <c r="D2403" s="31"/>
    </row>
    <row r="2404" spans="4:4" x14ac:dyDescent="0.3">
      <c r="D2404" s="31"/>
    </row>
    <row r="2405" spans="4:4" x14ac:dyDescent="0.3">
      <c r="D2405" s="31"/>
    </row>
    <row r="2406" spans="4:4" x14ac:dyDescent="0.3">
      <c r="D2406" s="31"/>
    </row>
    <row r="2407" spans="4:4" x14ac:dyDescent="0.3">
      <c r="D2407" s="31"/>
    </row>
    <row r="2408" spans="4:4" x14ac:dyDescent="0.3">
      <c r="D2408" s="31"/>
    </row>
    <row r="2409" spans="4:4" x14ac:dyDescent="0.3">
      <c r="D2409" s="31"/>
    </row>
    <row r="2410" spans="4:4" x14ac:dyDescent="0.3">
      <c r="D2410" s="31"/>
    </row>
    <row r="2411" spans="4:4" x14ac:dyDescent="0.3">
      <c r="D2411" s="31"/>
    </row>
    <row r="2412" spans="4:4" x14ac:dyDescent="0.3">
      <c r="D2412" s="31"/>
    </row>
    <row r="2413" spans="4:4" x14ac:dyDescent="0.3">
      <c r="D2413" s="31"/>
    </row>
    <row r="2414" spans="4:4" x14ac:dyDescent="0.3">
      <c r="D2414" s="31"/>
    </row>
    <row r="2415" spans="4:4" x14ac:dyDescent="0.3">
      <c r="D2415" s="31"/>
    </row>
    <row r="2416" spans="4:4" x14ac:dyDescent="0.3">
      <c r="D2416" s="31"/>
    </row>
    <row r="2417" spans="4:4" x14ac:dyDescent="0.3">
      <c r="D2417" s="31"/>
    </row>
    <row r="2418" spans="4:4" x14ac:dyDescent="0.3">
      <c r="D2418" s="31"/>
    </row>
    <row r="2419" spans="4:4" x14ac:dyDescent="0.3">
      <c r="D2419" s="31"/>
    </row>
    <row r="2420" spans="4:4" x14ac:dyDescent="0.3">
      <c r="D2420" s="31"/>
    </row>
    <row r="2421" spans="4:4" x14ac:dyDescent="0.3">
      <c r="D2421" s="31"/>
    </row>
    <row r="2422" spans="4:4" x14ac:dyDescent="0.3">
      <c r="D2422" s="31"/>
    </row>
    <row r="2423" spans="4:4" x14ac:dyDescent="0.3">
      <c r="D2423" s="31"/>
    </row>
    <row r="2424" spans="4:4" x14ac:dyDescent="0.3">
      <c r="D2424" s="31"/>
    </row>
    <row r="2425" spans="4:4" x14ac:dyDescent="0.3">
      <c r="D2425" s="31"/>
    </row>
    <row r="2426" spans="4:4" x14ac:dyDescent="0.3">
      <c r="D2426" s="31"/>
    </row>
    <row r="2427" spans="4:4" x14ac:dyDescent="0.3">
      <c r="D2427" s="31"/>
    </row>
    <row r="2428" spans="4:4" x14ac:dyDescent="0.3">
      <c r="D2428" s="31"/>
    </row>
    <row r="2429" spans="4:4" x14ac:dyDescent="0.3">
      <c r="D2429" s="31"/>
    </row>
    <row r="2430" spans="4:4" x14ac:dyDescent="0.3">
      <c r="D2430" s="31"/>
    </row>
    <row r="2431" spans="4:4" x14ac:dyDescent="0.3">
      <c r="D2431" s="31"/>
    </row>
    <row r="2432" spans="4:4" x14ac:dyDescent="0.3">
      <c r="D2432" s="31"/>
    </row>
    <row r="2433" spans="4:4" x14ac:dyDescent="0.3">
      <c r="D2433" s="31"/>
    </row>
    <row r="2434" spans="4:4" x14ac:dyDescent="0.3">
      <c r="D2434" s="31"/>
    </row>
    <row r="2435" spans="4:4" x14ac:dyDescent="0.3">
      <c r="D2435" s="31"/>
    </row>
    <row r="2436" spans="4:4" x14ac:dyDescent="0.3">
      <c r="D2436" s="31"/>
    </row>
    <row r="2437" spans="4:4" x14ac:dyDescent="0.3">
      <c r="D2437" s="31"/>
    </row>
    <row r="2438" spans="4:4" x14ac:dyDescent="0.3">
      <c r="D2438" s="31"/>
    </row>
    <row r="2439" spans="4:4" x14ac:dyDescent="0.3">
      <c r="D2439" s="31"/>
    </row>
    <row r="2440" spans="4:4" x14ac:dyDescent="0.3">
      <c r="D2440" s="31"/>
    </row>
    <row r="2441" spans="4:4" x14ac:dyDescent="0.3">
      <c r="D2441" s="31"/>
    </row>
    <row r="2442" spans="4:4" x14ac:dyDescent="0.3">
      <c r="D2442" s="31"/>
    </row>
    <row r="2443" spans="4:4" x14ac:dyDescent="0.3">
      <c r="D2443" s="31"/>
    </row>
    <row r="2444" spans="4:4" x14ac:dyDescent="0.3">
      <c r="D2444" s="31"/>
    </row>
    <row r="2445" spans="4:4" x14ac:dyDescent="0.3">
      <c r="D2445" s="31"/>
    </row>
    <row r="2446" spans="4:4" x14ac:dyDescent="0.3">
      <c r="D2446" s="31"/>
    </row>
    <row r="2447" spans="4:4" x14ac:dyDescent="0.3">
      <c r="D2447" s="31"/>
    </row>
    <row r="2448" spans="4:4" x14ac:dyDescent="0.3">
      <c r="D2448" s="31"/>
    </row>
    <row r="2449" spans="4:4" x14ac:dyDescent="0.3">
      <c r="D2449" s="31"/>
    </row>
    <row r="2450" spans="4:4" x14ac:dyDescent="0.3">
      <c r="D2450" s="31"/>
    </row>
    <row r="2451" spans="4:4" x14ac:dyDescent="0.3">
      <c r="D2451" s="31"/>
    </row>
    <row r="2452" spans="4:4" x14ac:dyDescent="0.3">
      <c r="D2452" s="31"/>
    </row>
    <row r="2453" spans="4:4" x14ac:dyDescent="0.3">
      <c r="D2453" s="31"/>
    </row>
    <row r="2454" spans="4:4" x14ac:dyDescent="0.3">
      <c r="D2454" s="31"/>
    </row>
    <row r="2455" spans="4:4" x14ac:dyDescent="0.3">
      <c r="D2455" s="31"/>
    </row>
    <row r="2456" spans="4:4" x14ac:dyDescent="0.3">
      <c r="D2456" s="31"/>
    </row>
    <row r="2457" spans="4:4" x14ac:dyDescent="0.3">
      <c r="D2457" s="31"/>
    </row>
    <row r="2458" spans="4:4" x14ac:dyDescent="0.3">
      <c r="D2458" s="31"/>
    </row>
    <row r="2459" spans="4:4" x14ac:dyDescent="0.3">
      <c r="D2459" s="31"/>
    </row>
    <row r="2460" spans="4:4" x14ac:dyDescent="0.3">
      <c r="D2460" s="31"/>
    </row>
    <row r="2461" spans="4:4" x14ac:dyDescent="0.3">
      <c r="D2461" s="31"/>
    </row>
    <row r="2462" spans="4:4" x14ac:dyDescent="0.3">
      <c r="D2462" s="31"/>
    </row>
    <row r="2463" spans="4:4" x14ac:dyDescent="0.3">
      <c r="D2463" s="31"/>
    </row>
    <row r="2464" spans="4:4" x14ac:dyDescent="0.3">
      <c r="D2464" s="31"/>
    </row>
    <row r="2465" spans="4:4" x14ac:dyDescent="0.3">
      <c r="D2465" s="31"/>
    </row>
    <row r="2466" spans="4:4" x14ac:dyDescent="0.3">
      <c r="D2466" s="31"/>
    </row>
    <row r="2467" spans="4:4" x14ac:dyDescent="0.3">
      <c r="D2467" s="31"/>
    </row>
    <row r="2468" spans="4:4" x14ac:dyDescent="0.3">
      <c r="D2468" s="31"/>
    </row>
    <row r="2469" spans="4:4" x14ac:dyDescent="0.3">
      <c r="D2469" s="31"/>
    </row>
    <row r="2470" spans="4:4" x14ac:dyDescent="0.3">
      <c r="D2470" s="31"/>
    </row>
    <row r="2471" spans="4:4" x14ac:dyDescent="0.3">
      <c r="D2471" s="31"/>
    </row>
    <row r="2472" spans="4:4" x14ac:dyDescent="0.3">
      <c r="D2472" s="31"/>
    </row>
    <row r="2473" spans="4:4" x14ac:dyDescent="0.3">
      <c r="D2473" s="31"/>
    </row>
    <row r="2474" spans="4:4" x14ac:dyDescent="0.3">
      <c r="D2474" s="31"/>
    </row>
    <row r="2475" spans="4:4" x14ac:dyDescent="0.3">
      <c r="D2475" s="31"/>
    </row>
    <row r="2476" spans="4:4" x14ac:dyDescent="0.3">
      <c r="D2476" s="31"/>
    </row>
    <row r="2477" spans="4:4" x14ac:dyDescent="0.3">
      <c r="D2477" s="31"/>
    </row>
    <row r="2478" spans="4:4" x14ac:dyDescent="0.3">
      <c r="D2478" s="31"/>
    </row>
    <row r="2479" spans="4:4" x14ac:dyDescent="0.3">
      <c r="D2479" s="31"/>
    </row>
    <row r="2480" spans="4:4" x14ac:dyDescent="0.3">
      <c r="D2480" s="31"/>
    </row>
    <row r="2481" spans="4:4" x14ac:dyDescent="0.3">
      <c r="D2481" s="31"/>
    </row>
    <row r="2482" spans="4:4" x14ac:dyDescent="0.3">
      <c r="D2482" s="31"/>
    </row>
    <row r="2483" spans="4:4" x14ac:dyDescent="0.3">
      <c r="D2483" s="31"/>
    </row>
    <row r="2484" spans="4:4" x14ac:dyDescent="0.3">
      <c r="D2484" s="31"/>
    </row>
    <row r="2485" spans="4:4" x14ac:dyDescent="0.3">
      <c r="D2485" s="31"/>
    </row>
    <row r="2486" spans="4:4" x14ac:dyDescent="0.3">
      <c r="D2486" s="31"/>
    </row>
    <row r="2487" spans="4:4" x14ac:dyDescent="0.3">
      <c r="D2487" s="31"/>
    </row>
    <row r="2488" spans="4:4" x14ac:dyDescent="0.3">
      <c r="D2488" s="31"/>
    </row>
    <row r="2489" spans="4:4" x14ac:dyDescent="0.3">
      <c r="D2489" s="31"/>
    </row>
    <row r="2490" spans="4:4" x14ac:dyDescent="0.3">
      <c r="D2490" s="31"/>
    </row>
    <row r="2491" spans="4:4" x14ac:dyDescent="0.3">
      <c r="D2491" s="31"/>
    </row>
    <row r="2492" spans="4:4" x14ac:dyDescent="0.3">
      <c r="D2492" s="31"/>
    </row>
    <row r="2493" spans="4:4" x14ac:dyDescent="0.3">
      <c r="D2493" s="31"/>
    </row>
    <row r="2494" spans="4:4" x14ac:dyDescent="0.3">
      <c r="D2494" s="31"/>
    </row>
    <row r="2495" spans="4:4" x14ac:dyDescent="0.3">
      <c r="D2495" s="31"/>
    </row>
    <row r="2496" spans="4:4" x14ac:dyDescent="0.3">
      <c r="D2496" s="31"/>
    </row>
    <row r="2497" spans="4:4" x14ac:dyDescent="0.3">
      <c r="D2497" s="31"/>
    </row>
    <row r="2498" spans="4:4" x14ac:dyDescent="0.3">
      <c r="D2498" s="31"/>
    </row>
    <row r="2499" spans="4:4" x14ac:dyDescent="0.3">
      <c r="D2499" s="31"/>
    </row>
    <row r="2500" spans="4:4" x14ac:dyDescent="0.3">
      <c r="D2500" s="31"/>
    </row>
    <row r="2501" spans="4:4" x14ac:dyDescent="0.3">
      <c r="D2501" s="31"/>
    </row>
    <row r="2502" spans="4:4" x14ac:dyDescent="0.3">
      <c r="D2502" s="31"/>
    </row>
    <row r="2503" spans="4:4" x14ac:dyDescent="0.3">
      <c r="D2503" s="31"/>
    </row>
    <row r="2504" spans="4:4" x14ac:dyDescent="0.3">
      <c r="D2504" s="31"/>
    </row>
    <row r="2505" spans="4:4" x14ac:dyDescent="0.3">
      <c r="D2505" s="31"/>
    </row>
    <row r="2506" spans="4:4" x14ac:dyDescent="0.3">
      <c r="D2506" s="31"/>
    </row>
    <row r="2507" spans="4:4" x14ac:dyDescent="0.3">
      <c r="D2507" s="31"/>
    </row>
    <row r="2508" spans="4:4" x14ac:dyDescent="0.3">
      <c r="D2508" s="31"/>
    </row>
    <row r="2509" spans="4:4" x14ac:dyDescent="0.3">
      <c r="D2509" s="31"/>
    </row>
    <row r="2510" spans="4:4" x14ac:dyDescent="0.3">
      <c r="D2510" s="31"/>
    </row>
    <row r="2511" spans="4:4" x14ac:dyDescent="0.3">
      <c r="D2511" s="31"/>
    </row>
    <row r="2512" spans="4:4" x14ac:dyDescent="0.3">
      <c r="D2512" s="31"/>
    </row>
    <row r="2513" spans="4:4" x14ac:dyDescent="0.3">
      <c r="D2513" s="31"/>
    </row>
    <row r="2514" spans="4:4" x14ac:dyDescent="0.3">
      <c r="D2514" s="31"/>
    </row>
    <row r="2515" spans="4:4" x14ac:dyDescent="0.3">
      <c r="D2515" s="31"/>
    </row>
    <row r="2516" spans="4:4" x14ac:dyDescent="0.3">
      <c r="D2516" s="31"/>
    </row>
    <row r="2517" spans="4:4" x14ac:dyDescent="0.3">
      <c r="D2517" s="31"/>
    </row>
    <row r="2518" spans="4:4" x14ac:dyDescent="0.3">
      <c r="D2518" s="31"/>
    </row>
    <row r="2519" spans="4:4" x14ac:dyDescent="0.3">
      <c r="D2519" s="31"/>
    </row>
    <row r="2520" spans="4:4" x14ac:dyDescent="0.3">
      <c r="D2520" s="31"/>
    </row>
    <row r="2521" spans="4:4" x14ac:dyDescent="0.3">
      <c r="D2521" s="31"/>
    </row>
    <row r="2522" spans="4:4" x14ac:dyDescent="0.3">
      <c r="D2522" s="31"/>
    </row>
    <row r="2523" spans="4:4" x14ac:dyDescent="0.3">
      <c r="D2523" s="31"/>
    </row>
    <row r="2524" spans="4:4" x14ac:dyDescent="0.3">
      <c r="D2524" s="31"/>
    </row>
    <row r="2525" spans="4:4" x14ac:dyDescent="0.3">
      <c r="D2525" s="31"/>
    </row>
    <row r="2526" spans="4:4" x14ac:dyDescent="0.3">
      <c r="D2526" s="31"/>
    </row>
    <row r="2527" spans="4:4" x14ac:dyDescent="0.3">
      <c r="D2527" s="31"/>
    </row>
    <row r="2528" spans="4:4" x14ac:dyDescent="0.3">
      <c r="D2528" s="31"/>
    </row>
    <row r="2529" spans="4:4" x14ac:dyDescent="0.3">
      <c r="D2529" s="31"/>
    </row>
    <row r="2530" spans="4:4" x14ac:dyDescent="0.3">
      <c r="D2530" s="31"/>
    </row>
    <row r="2531" spans="4:4" x14ac:dyDescent="0.3">
      <c r="D2531" s="31"/>
    </row>
    <row r="2532" spans="4:4" x14ac:dyDescent="0.3">
      <c r="D2532" s="31"/>
    </row>
    <row r="2533" spans="4:4" x14ac:dyDescent="0.3">
      <c r="D2533" s="31"/>
    </row>
    <row r="2534" spans="4:4" x14ac:dyDescent="0.3">
      <c r="D2534" s="31"/>
    </row>
    <row r="2535" spans="4:4" x14ac:dyDescent="0.3">
      <c r="D2535" s="31"/>
    </row>
    <row r="2536" spans="4:4" x14ac:dyDescent="0.3">
      <c r="D2536" s="31"/>
    </row>
    <row r="2537" spans="4:4" x14ac:dyDescent="0.3">
      <c r="D2537" s="31"/>
    </row>
    <row r="2538" spans="4:4" x14ac:dyDescent="0.3">
      <c r="D2538" s="31"/>
    </row>
    <row r="2539" spans="4:4" x14ac:dyDescent="0.3">
      <c r="D2539" s="31"/>
    </row>
    <row r="2540" spans="4:4" x14ac:dyDescent="0.3">
      <c r="D2540" s="31"/>
    </row>
    <row r="2541" spans="4:4" x14ac:dyDescent="0.3">
      <c r="D2541" s="31"/>
    </row>
    <row r="2542" spans="4:4" x14ac:dyDescent="0.3">
      <c r="D2542" s="31"/>
    </row>
    <row r="2543" spans="4:4" x14ac:dyDescent="0.3">
      <c r="D2543" s="31"/>
    </row>
    <row r="2544" spans="4:4" x14ac:dyDescent="0.3">
      <c r="D2544" s="31"/>
    </row>
    <row r="2545" spans="4:4" x14ac:dyDescent="0.3">
      <c r="D2545" s="31"/>
    </row>
    <row r="2546" spans="4:4" x14ac:dyDescent="0.3">
      <c r="D2546" s="31"/>
    </row>
    <row r="2547" spans="4:4" x14ac:dyDescent="0.3">
      <c r="D2547" s="31"/>
    </row>
    <row r="2548" spans="4:4" x14ac:dyDescent="0.3">
      <c r="D2548" s="31"/>
    </row>
    <row r="2549" spans="4:4" x14ac:dyDescent="0.3">
      <c r="D2549" s="31"/>
    </row>
    <row r="2550" spans="4:4" x14ac:dyDescent="0.3">
      <c r="D2550" s="31"/>
    </row>
    <row r="2551" spans="4:4" x14ac:dyDescent="0.3">
      <c r="D2551" s="31"/>
    </row>
    <row r="2552" spans="4:4" x14ac:dyDescent="0.3">
      <c r="D2552" s="31"/>
    </row>
    <row r="2553" spans="4:4" x14ac:dyDescent="0.3">
      <c r="D2553" s="31"/>
    </row>
    <row r="2554" spans="4:4" x14ac:dyDescent="0.3">
      <c r="D2554" s="31"/>
    </row>
    <row r="2555" spans="4:4" x14ac:dyDescent="0.3">
      <c r="D2555" s="31"/>
    </row>
    <row r="2556" spans="4:4" x14ac:dyDescent="0.3">
      <c r="D2556" s="31"/>
    </row>
    <row r="2557" spans="4:4" x14ac:dyDescent="0.3">
      <c r="D2557" s="31"/>
    </row>
  </sheetData>
  <phoneticPr fontId="2" type="noConversion"/>
  <conditionalFormatting sqref="R9:R10 O9:O10 O12 O15:O17 R15:R17 R121:R124 O121:O124 R96:R98 O96:O98 R113:R114 O113:O114 R90:R92 O90:O92 R22:R23 O22:O23 R81 R83:R87 O81 O83:O87 R25:R26 O25:O26 R60:R79 O60:O79 R46:R56 R33:R44 O46:O56 O33:O44 O102:O105 R102:R105">
    <cfRule type="cellIs" dxfId="64" priority="148" operator="lessThan">
      <formula>0</formula>
    </cfRule>
  </conditionalFormatting>
  <conditionalFormatting sqref="O115">
    <cfRule type="cellIs" dxfId="63" priority="107" operator="lessThan">
      <formula>0</formula>
    </cfRule>
  </conditionalFormatting>
  <conditionalFormatting sqref="O116 O31 O99:O100 O19:O20 O109 O107">
    <cfRule type="cellIs" dxfId="62" priority="71" operator="lessThan">
      <formula>0</formula>
    </cfRule>
  </conditionalFormatting>
  <conditionalFormatting sqref="R12">
    <cfRule type="cellIs" dxfId="61" priority="70" operator="lessThan">
      <formula>0</formula>
    </cfRule>
  </conditionalFormatting>
  <conditionalFormatting sqref="R115">
    <cfRule type="cellIs" dxfId="60" priority="69" operator="lessThan">
      <formula>0</formula>
    </cfRule>
  </conditionalFormatting>
  <conditionalFormatting sqref="R116 R31 R99:R100 R19:R20 R109 R107">
    <cfRule type="cellIs" dxfId="59" priority="68" operator="lessThan">
      <formula>0</formula>
    </cfRule>
  </conditionalFormatting>
  <conditionalFormatting sqref="O29">
    <cfRule type="cellIs" dxfId="58" priority="67" operator="lessThan">
      <formula>0</formula>
    </cfRule>
  </conditionalFormatting>
  <conditionalFormatting sqref="R29">
    <cfRule type="cellIs" dxfId="57" priority="66" operator="lessThan">
      <formula>0</formula>
    </cfRule>
  </conditionalFormatting>
  <conditionalFormatting sqref="R28 O28">
    <cfRule type="cellIs" dxfId="56" priority="65" operator="lessThan">
      <formula>0</formula>
    </cfRule>
  </conditionalFormatting>
  <conditionalFormatting sqref="R82 O82">
    <cfRule type="cellIs" dxfId="55" priority="64" operator="lessThan">
      <formula>0</formula>
    </cfRule>
  </conditionalFormatting>
  <conditionalFormatting sqref="R88 O88">
    <cfRule type="cellIs" dxfId="54" priority="63" operator="lessThan">
      <formula>0</formula>
    </cfRule>
  </conditionalFormatting>
  <conditionalFormatting sqref="R89 O89">
    <cfRule type="cellIs" dxfId="53" priority="62" operator="lessThan">
      <formula>0</formula>
    </cfRule>
  </conditionalFormatting>
  <conditionalFormatting sqref="R27 O27">
    <cfRule type="cellIs" dxfId="52" priority="61" operator="lessThan">
      <formula>0</formula>
    </cfRule>
  </conditionalFormatting>
  <conditionalFormatting sqref="R24 O24">
    <cfRule type="cellIs" dxfId="51" priority="60" operator="lessThan">
      <formula>0</formula>
    </cfRule>
  </conditionalFormatting>
  <conditionalFormatting sqref="O95">
    <cfRule type="cellIs" dxfId="50" priority="59" operator="lessThan">
      <formula>0</formula>
    </cfRule>
  </conditionalFormatting>
  <conditionalFormatting sqref="R95">
    <cfRule type="cellIs" dxfId="49" priority="58" operator="lessThan">
      <formula>0</formula>
    </cfRule>
  </conditionalFormatting>
  <conditionalFormatting sqref="O117">
    <cfRule type="cellIs" dxfId="48" priority="57" operator="lessThan">
      <formula>0</formula>
    </cfRule>
  </conditionalFormatting>
  <conditionalFormatting sqref="R117">
    <cfRule type="cellIs" dxfId="47" priority="56" operator="lessThan">
      <formula>0</formula>
    </cfRule>
  </conditionalFormatting>
  <conditionalFormatting sqref="O118">
    <cfRule type="cellIs" dxfId="46" priority="53" operator="lessThan">
      <formula>0</formula>
    </cfRule>
  </conditionalFormatting>
  <conditionalFormatting sqref="R118">
    <cfRule type="cellIs" dxfId="45" priority="52" operator="lessThan">
      <formula>0</formula>
    </cfRule>
  </conditionalFormatting>
  <conditionalFormatting sqref="O119">
    <cfRule type="cellIs" dxfId="44" priority="51" operator="lessThan">
      <formula>0</formula>
    </cfRule>
  </conditionalFormatting>
  <conditionalFormatting sqref="R119">
    <cfRule type="cellIs" dxfId="43" priority="50" operator="lessThan">
      <formula>0</formula>
    </cfRule>
  </conditionalFormatting>
  <conditionalFormatting sqref="O30">
    <cfRule type="cellIs" dxfId="42" priority="49" operator="lessThan">
      <formula>0</formula>
    </cfRule>
  </conditionalFormatting>
  <conditionalFormatting sqref="R30">
    <cfRule type="cellIs" dxfId="41" priority="48" operator="lessThan">
      <formula>0</formula>
    </cfRule>
  </conditionalFormatting>
  <conditionalFormatting sqref="O18">
    <cfRule type="cellIs" dxfId="40" priority="47" operator="lessThan">
      <formula>0</formula>
    </cfRule>
  </conditionalFormatting>
  <conditionalFormatting sqref="R18">
    <cfRule type="cellIs" dxfId="39" priority="46" operator="lessThan">
      <formula>0</formula>
    </cfRule>
  </conditionalFormatting>
  <conditionalFormatting sqref="Q12 Q15 Q121:Q122 Q96:Q98 Q113:Q114 Q82:Q91 Q17:Q20 Q22:Q31 Q60:Q79 Q46:Q56 Q34:Q44 Q102:Q105">
    <cfRule type="cellIs" dxfId="38" priority="45" operator="lessThan">
      <formula>0.45</formula>
    </cfRule>
  </conditionalFormatting>
  <conditionalFormatting sqref="O80 R80">
    <cfRule type="cellIs" dxfId="37" priority="42" operator="lessThan">
      <formula>0</formula>
    </cfRule>
  </conditionalFormatting>
  <conditionalFormatting sqref="Q80">
    <cfRule type="cellIs" dxfId="36" priority="41" operator="lessThan">
      <formula>0.45</formula>
    </cfRule>
  </conditionalFormatting>
  <conditionalFormatting sqref="O111">
    <cfRule type="cellIs" dxfId="35" priority="40" operator="lessThan">
      <formula>0</formula>
    </cfRule>
  </conditionalFormatting>
  <conditionalFormatting sqref="R111">
    <cfRule type="cellIs" dxfId="34" priority="39" operator="lessThan">
      <formula>0</formula>
    </cfRule>
  </conditionalFormatting>
  <conditionalFormatting sqref="O110">
    <cfRule type="cellIs" dxfId="33" priority="38" operator="lessThan">
      <formula>0</formula>
    </cfRule>
  </conditionalFormatting>
  <conditionalFormatting sqref="R110">
    <cfRule type="cellIs" dxfId="32" priority="37" operator="lessThan">
      <formula>0</formula>
    </cfRule>
  </conditionalFormatting>
  <conditionalFormatting sqref="O32">
    <cfRule type="cellIs" dxfId="31" priority="36" operator="lessThan">
      <formula>0</formula>
    </cfRule>
  </conditionalFormatting>
  <conditionalFormatting sqref="R32">
    <cfRule type="cellIs" dxfId="30" priority="35" operator="lessThan">
      <formula>0</formula>
    </cfRule>
  </conditionalFormatting>
  <conditionalFormatting sqref="Q32">
    <cfRule type="cellIs" dxfId="29" priority="34" operator="lessThan">
      <formula>0.45</formula>
    </cfRule>
  </conditionalFormatting>
  <conditionalFormatting sqref="O58 R58">
    <cfRule type="cellIs" dxfId="28" priority="33" operator="lessThan">
      <formula>0</formula>
    </cfRule>
  </conditionalFormatting>
  <conditionalFormatting sqref="Q58">
    <cfRule type="cellIs" dxfId="27" priority="32" operator="lessThan">
      <formula>0.45</formula>
    </cfRule>
  </conditionalFormatting>
  <conditionalFormatting sqref="R59 O59">
    <cfRule type="cellIs" dxfId="26" priority="31" operator="lessThan">
      <formula>0</formula>
    </cfRule>
  </conditionalFormatting>
  <conditionalFormatting sqref="Q59">
    <cfRule type="cellIs" dxfId="25" priority="30" operator="lessThan">
      <formula>0.45</formula>
    </cfRule>
  </conditionalFormatting>
  <conditionalFormatting sqref="O108">
    <cfRule type="cellIs" dxfId="24" priority="29" operator="lessThan">
      <formula>0</formula>
    </cfRule>
  </conditionalFormatting>
  <conditionalFormatting sqref="R108">
    <cfRule type="cellIs" dxfId="23" priority="28" operator="lessThan">
      <formula>0</formula>
    </cfRule>
  </conditionalFormatting>
  <conditionalFormatting sqref="R45 O45 O120 R120">
    <cfRule type="cellIs" dxfId="22" priority="27" operator="lessThan">
      <formula>0</formula>
    </cfRule>
  </conditionalFormatting>
  <conditionalFormatting sqref="Q45 Q120">
    <cfRule type="cellIs" dxfId="21" priority="26" operator="lessThan">
      <formula>0.45</formula>
    </cfRule>
  </conditionalFormatting>
  <conditionalFormatting sqref="O11">
    <cfRule type="cellIs" dxfId="20" priority="23" operator="lessThan">
      <formula>0</formula>
    </cfRule>
  </conditionalFormatting>
  <conditionalFormatting sqref="R11">
    <cfRule type="cellIs" dxfId="19" priority="22" operator="lessThan">
      <formula>0</formula>
    </cfRule>
  </conditionalFormatting>
  <conditionalFormatting sqref="Q11">
    <cfRule type="cellIs" dxfId="18" priority="21" operator="lessThan">
      <formula>0.45</formula>
    </cfRule>
  </conditionalFormatting>
  <conditionalFormatting sqref="O13">
    <cfRule type="cellIs" dxfId="17" priority="20" operator="lessThan">
      <formula>0</formula>
    </cfRule>
  </conditionalFormatting>
  <conditionalFormatting sqref="R13">
    <cfRule type="cellIs" dxfId="16" priority="19" operator="lessThan">
      <formula>0</formula>
    </cfRule>
  </conditionalFormatting>
  <conditionalFormatting sqref="Q13">
    <cfRule type="cellIs" dxfId="15" priority="18" operator="lessThan">
      <formula>0.45</formula>
    </cfRule>
  </conditionalFormatting>
  <conditionalFormatting sqref="O14">
    <cfRule type="cellIs" dxfId="14" priority="17" operator="lessThan">
      <formula>0</formula>
    </cfRule>
  </conditionalFormatting>
  <conditionalFormatting sqref="R14">
    <cfRule type="cellIs" dxfId="13" priority="16" operator="lessThan">
      <formula>0</formula>
    </cfRule>
  </conditionalFormatting>
  <conditionalFormatting sqref="Q14">
    <cfRule type="cellIs" dxfId="12" priority="15" operator="lessThan">
      <formula>0.45</formula>
    </cfRule>
  </conditionalFormatting>
  <conditionalFormatting sqref="O93 R93">
    <cfRule type="cellIs" dxfId="11" priority="14" operator="lessThan">
      <formula>0</formula>
    </cfRule>
  </conditionalFormatting>
  <conditionalFormatting sqref="O101 R101">
    <cfRule type="cellIs" dxfId="10" priority="13" operator="lessThan">
      <formula>0</formula>
    </cfRule>
  </conditionalFormatting>
  <conditionalFormatting sqref="O112 R112">
    <cfRule type="cellIs" dxfId="9" priority="12" operator="lessThan">
      <formula>0</formula>
    </cfRule>
  </conditionalFormatting>
  <conditionalFormatting sqref="O94">
    <cfRule type="cellIs" dxfId="8" priority="11" operator="lessThan">
      <formula>0</formula>
    </cfRule>
  </conditionalFormatting>
  <conditionalFormatting sqref="R94">
    <cfRule type="cellIs" dxfId="7" priority="10" operator="lessThan">
      <formula>0</formula>
    </cfRule>
  </conditionalFormatting>
  <conditionalFormatting sqref="O21">
    <cfRule type="cellIs" dxfId="6" priority="9" operator="lessThan">
      <formula>0</formula>
    </cfRule>
  </conditionalFormatting>
  <conditionalFormatting sqref="R21">
    <cfRule type="cellIs" dxfId="5" priority="8" operator="lessThan">
      <formula>0</formula>
    </cfRule>
  </conditionalFormatting>
  <conditionalFormatting sqref="Q21">
    <cfRule type="cellIs" dxfId="4" priority="7" operator="lessThan">
      <formula>0.45</formula>
    </cfRule>
  </conditionalFormatting>
  <conditionalFormatting sqref="R57 O57">
    <cfRule type="cellIs" dxfId="3" priority="4" operator="lessThan">
      <formula>0</formula>
    </cfRule>
  </conditionalFormatting>
  <conditionalFormatting sqref="Q57">
    <cfRule type="cellIs" dxfId="2" priority="3" operator="lessThan">
      <formula>0.45</formula>
    </cfRule>
  </conditionalFormatting>
  <conditionalFormatting sqref="R106 O106">
    <cfRule type="cellIs" dxfId="1" priority="2" operator="lessThan">
      <formula>0</formula>
    </cfRule>
  </conditionalFormatting>
  <conditionalFormatting sqref="Q106">
    <cfRule type="cellIs" dxfId="0" priority="1" operator="lessThan">
      <formula>0.45</formula>
    </cfRule>
  </conditionalFormatting>
  <pageMargins left="0.75" right="0.75" top="1" bottom="1" header="0.5" footer="0.5"/>
  <pageSetup paperSize="9" orientation="portrait" r:id="rId1"/>
  <headerFooter alignWithMargins="0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AD2557"/>
  <sheetViews>
    <sheetView zoomScale="80" zoomScaleNormal="80" workbookViewId="0">
      <pane xSplit="4" ySplit="6" topLeftCell="J7" activePane="bottomRight" state="frozen"/>
      <selection activeCell="B57" sqref="B57"/>
      <selection pane="topRight" activeCell="B57" sqref="B57"/>
      <selection pane="bottomLeft" activeCell="B57" sqref="B57"/>
      <selection pane="bottomRight" activeCell="B57" sqref="B57"/>
    </sheetView>
  </sheetViews>
  <sheetFormatPr defaultColWidth="8.85546875" defaultRowHeight="17.25" x14ac:dyDescent="0.3"/>
  <cols>
    <col min="1" max="1" width="23.28515625" style="30" customWidth="1"/>
    <col min="2" max="2" width="32.85546875" style="30" customWidth="1"/>
    <col min="3" max="3" width="19.7109375" style="30" hidden="1" customWidth="1"/>
    <col min="4" max="4" width="49.7109375" style="32" customWidth="1"/>
    <col min="5" max="5" width="1.28515625" style="32" customWidth="1"/>
    <col min="6" max="6" width="2.7109375" style="4" customWidth="1"/>
    <col min="7" max="9" width="8.85546875" style="4"/>
    <col min="10" max="10" width="2.7109375" style="4" customWidth="1"/>
    <col min="11" max="11" width="10.7109375" style="4" customWidth="1"/>
    <col min="12" max="12" width="9.140625" style="4" customWidth="1"/>
    <col min="13" max="14" width="10.7109375" style="4" customWidth="1"/>
    <col min="15" max="15" width="8.85546875" style="133"/>
    <col min="16" max="16" width="8.85546875" style="4"/>
    <col min="17" max="17" width="10.7109375" style="4" customWidth="1"/>
    <col min="18" max="18" width="8.85546875" style="4"/>
    <col min="19" max="19" width="1.28515625" style="4" customWidth="1"/>
    <col min="20" max="20" width="10.7109375" style="4" customWidth="1"/>
    <col min="21" max="21" width="9.140625" style="4" customWidth="1"/>
    <col min="22" max="23" width="10.7109375" style="4" customWidth="1"/>
    <col min="24" max="25" width="8.85546875" style="4"/>
    <col min="26" max="26" width="10.7109375" style="3" customWidth="1"/>
    <col min="27" max="16384" width="8.85546875" style="4"/>
  </cols>
  <sheetData>
    <row r="1" spans="1:30" x14ac:dyDescent="0.3">
      <c r="F1" s="33"/>
      <c r="G1" s="19"/>
      <c r="H1" s="33"/>
      <c r="I1" s="33"/>
      <c r="J1" s="33"/>
      <c r="K1" s="33"/>
      <c r="L1" s="33"/>
      <c r="M1" s="497"/>
      <c r="N1" s="183"/>
      <c r="O1" s="143"/>
      <c r="P1" s="33"/>
      <c r="Q1" s="33"/>
    </row>
    <row r="2" spans="1:30" ht="25.5" x14ac:dyDescent="0.5">
      <c r="D2" s="66" t="s">
        <v>88</v>
      </c>
      <c r="E2" s="66"/>
      <c r="G2" s="745" t="s">
        <v>0</v>
      </c>
      <c r="H2" s="746"/>
      <c r="I2" s="747"/>
      <c r="K2" s="764" t="s">
        <v>126</v>
      </c>
      <c r="L2" s="765"/>
      <c r="M2" s="765"/>
      <c r="N2" s="765"/>
      <c r="O2" s="765"/>
      <c r="P2" s="765"/>
      <c r="Q2" s="765"/>
      <c r="R2" s="766"/>
      <c r="S2" s="53"/>
      <c r="T2" s="761" t="s">
        <v>128</v>
      </c>
      <c r="U2" s="762"/>
      <c r="V2" s="762"/>
      <c r="W2" s="762"/>
      <c r="X2" s="762"/>
      <c r="Y2" s="762"/>
      <c r="Z2" s="762"/>
      <c r="AA2" s="763"/>
      <c r="AD2" s="145"/>
    </row>
    <row r="3" spans="1:30" ht="20.25" customHeight="1" x14ac:dyDescent="0.3">
      <c r="D3" s="108"/>
      <c r="E3" s="108"/>
      <c r="F3" s="73"/>
      <c r="G3" s="742" t="s">
        <v>89</v>
      </c>
      <c r="H3" s="743"/>
      <c r="I3" s="744"/>
      <c r="K3" s="490"/>
      <c r="L3" s="146" t="s">
        <v>274</v>
      </c>
      <c r="M3" s="146"/>
      <c r="N3" s="491"/>
      <c r="O3" s="147"/>
      <c r="P3" s="148" t="s">
        <v>583</v>
      </c>
      <c r="Q3" s="148"/>
      <c r="R3" s="492"/>
      <c r="S3" s="53"/>
      <c r="T3" s="493"/>
      <c r="U3" s="146" t="s">
        <v>274</v>
      </c>
      <c r="V3" s="146"/>
      <c r="W3" s="491"/>
      <c r="X3" s="147"/>
      <c r="Y3" s="148" t="s">
        <v>583</v>
      </c>
      <c r="Z3" s="494"/>
      <c r="AA3" s="495"/>
    </row>
    <row r="4" spans="1:30" ht="20.25" customHeight="1" x14ac:dyDescent="0.3">
      <c r="A4" s="593" t="str">
        <f>'ITMA Form Data'!A4</f>
        <v>NEW</v>
      </c>
      <c r="B4" s="5" t="str">
        <f>'ITMA Form Data'!B4</f>
        <v>CARRY OVER</v>
      </c>
      <c r="C4" s="431" t="str">
        <f>'ITMA Form Data'!C4</f>
        <v>CLOSE OUT</v>
      </c>
      <c r="D4" s="5" t="str">
        <f>'ITMA Form Data'!D4</f>
        <v>PRODUCT DESCRIPTION</v>
      </c>
      <c r="E4" s="149"/>
      <c r="F4" s="73"/>
      <c r="G4" s="464" t="s">
        <v>210</v>
      </c>
      <c r="H4" s="464" t="s">
        <v>274</v>
      </c>
      <c r="I4" s="110" t="s">
        <v>5</v>
      </c>
      <c r="K4" s="489" t="s">
        <v>75</v>
      </c>
      <c r="L4" s="489" t="s">
        <v>127</v>
      </c>
      <c r="M4" s="489" t="s">
        <v>76</v>
      </c>
      <c r="N4" s="496" t="s">
        <v>75</v>
      </c>
      <c r="O4" s="496" t="s">
        <v>127</v>
      </c>
      <c r="P4" s="496" t="s">
        <v>34</v>
      </c>
      <c r="Q4" s="496" t="s">
        <v>76</v>
      </c>
      <c r="R4" s="496" t="s">
        <v>34</v>
      </c>
      <c r="S4" s="53"/>
      <c r="T4" s="489" t="s">
        <v>75</v>
      </c>
      <c r="U4" s="489" t="s">
        <v>127</v>
      </c>
      <c r="V4" s="489" t="s">
        <v>76</v>
      </c>
      <c r="W4" s="496" t="s">
        <v>75</v>
      </c>
      <c r="X4" s="496" t="s">
        <v>127</v>
      </c>
      <c r="Y4" s="496" t="s">
        <v>34</v>
      </c>
      <c r="Z4" s="496" t="s">
        <v>76</v>
      </c>
      <c r="AA4" s="496" t="s">
        <v>34</v>
      </c>
    </row>
    <row r="5" spans="1:30" ht="15.75" customHeight="1" x14ac:dyDescent="0.3">
      <c r="D5" s="10"/>
      <c r="E5" s="10"/>
      <c r="F5" s="109"/>
      <c r="N5" s="144"/>
    </row>
    <row r="6" spans="1:30" ht="12.75" customHeight="1" x14ac:dyDescent="0.3">
      <c r="A6" s="84"/>
      <c r="B6" s="84"/>
      <c r="C6" s="84"/>
      <c r="D6" s="10"/>
      <c r="E6" s="10"/>
    </row>
    <row r="7" spans="1:30" ht="15.75" customHeight="1" x14ac:dyDescent="0.3">
      <c r="E7" s="19"/>
      <c r="F7" s="23"/>
      <c r="G7" s="23"/>
    </row>
    <row r="8" spans="1:30" ht="15.75" customHeight="1" x14ac:dyDescent="0.3">
      <c r="A8" s="18"/>
      <c r="B8" s="18"/>
      <c r="C8" s="18"/>
      <c r="D8" s="19"/>
      <c r="E8" s="19"/>
      <c r="F8" s="23"/>
      <c r="G8" s="23"/>
    </row>
    <row r="9" spans="1:30" ht="15.75" customHeight="1" x14ac:dyDescent="0.3">
      <c r="A9" s="312"/>
      <c r="B9" s="312"/>
      <c r="C9" s="312"/>
      <c r="D9" s="19" t="str">
        <f>IF('UK Prices'!D9=0,"",'UK Prices'!D9)</f>
        <v/>
      </c>
      <c r="E9" s="21"/>
      <c r="F9" s="23"/>
      <c r="G9" s="140"/>
      <c r="H9" s="141"/>
      <c r="I9" s="94"/>
      <c r="K9" s="61"/>
      <c r="L9" s="23"/>
      <c r="M9" s="89"/>
      <c r="N9" s="89"/>
      <c r="O9" s="150"/>
      <c r="P9" s="89"/>
      <c r="Q9" s="89"/>
      <c r="R9" s="89"/>
      <c r="S9" s="89"/>
      <c r="T9" s="89"/>
      <c r="U9" s="23"/>
      <c r="V9" s="61"/>
      <c r="W9" s="89"/>
      <c r="X9" s="150"/>
      <c r="Y9" s="89"/>
      <c r="Z9" s="89"/>
      <c r="AA9" s="89"/>
      <c r="AD9" s="65"/>
    </row>
    <row r="10" spans="1:30" ht="15.75" customHeight="1" x14ac:dyDescent="0.3">
      <c r="A10" s="26" t="str">
        <f>'ITMA Form Data'!A10</f>
        <v>APPAREL - SPRING '17 (Jan 1, 2017)</v>
      </c>
      <c r="B10" s="26"/>
      <c r="C10" s="26"/>
      <c r="D10" s="19" t="str">
        <f>IF('UK Prices'!D10=0,"",'UK Prices'!D10)</f>
        <v>Outer Layer</v>
      </c>
      <c r="E10" s="19"/>
      <c r="F10" s="23"/>
      <c r="G10" s="92"/>
      <c r="H10" s="86"/>
      <c r="I10" s="87"/>
      <c r="K10" s="61"/>
      <c r="L10" s="33"/>
      <c r="M10" s="105"/>
      <c r="N10" s="89"/>
      <c r="O10" s="150"/>
      <c r="P10" s="89"/>
      <c r="Q10" s="89"/>
      <c r="R10" s="89"/>
      <c r="S10" s="33"/>
      <c r="U10" s="152"/>
      <c r="V10" s="61"/>
      <c r="X10" s="150"/>
      <c r="Y10" s="89"/>
      <c r="Z10" s="89"/>
      <c r="AA10" s="89"/>
      <c r="AD10" s="65"/>
    </row>
    <row r="11" spans="1:30" ht="15.75" customHeight="1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IF('UK Prices'!D11=0,"",'UK Prices'!D11)</f>
        <v>FJ Full Zip Wind Jacket</v>
      </c>
      <c r="E11" s="21"/>
      <c r="F11" s="23"/>
      <c r="G11" s="86"/>
      <c r="H11" s="253">
        <f>'US Trade'!H11</f>
        <v>35</v>
      </c>
      <c r="I11" s="252"/>
      <c r="K11" s="61"/>
      <c r="L11" s="23"/>
      <c r="M11" s="89"/>
      <c r="N11" s="89">
        <v>0.25</v>
      </c>
      <c r="O11" s="150">
        <f t="shared" ref="O11:O15" si="0">H11*(1-N11)</f>
        <v>26.25</v>
      </c>
      <c r="P11" s="89"/>
      <c r="Q11" s="89">
        <f>(O11-'Std Cst'!O11)/'Distributor Prices'!O11</f>
        <v>0.40251242666666665</v>
      </c>
      <c r="R11" s="89"/>
      <c r="S11" s="89"/>
      <c r="T11" s="89"/>
      <c r="U11" s="23"/>
      <c r="V11" s="61"/>
      <c r="W11" s="89">
        <v>0.2</v>
      </c>
      <c r="X11" s="150">
        <f>'€uro Prices'!K11*(1-'Distributor Prices'!W11)</f>
        <v>30.560000000000002</v>
      </c>
      <c r="Y11" s="89"/>
      <c r="Z11" s="89">
        <f>(X11-'Std Cst'!AA11)/'Distributor Prices'!X11</f>
        <v>0.51121762652705061</v>
      </c>
      <c r="AA11" s="89"/>
      <c r="AD11" s="65"/>
    </row>
    <row r="12" spans="1:30" ht="15.75" hidden="1" customHeight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IF('UK Prices'!D12=0,"",'UK Prices'!D12)</f>
        <v>FJ Windshirt</v>
      </c>
      <c r="E12" s="21"/>
      <c r="F12" s="23"/>
      <c r="G12" s="86"/>
      <c r="H12" s="86">
        <f>'US Trade'!H12</f>
        <v>0</v>
      </c>
      <c r="I12" s="94"/>
      <c r="K12" s="61"/>
      <c r="L12" s="23"/>
      <c r="M12" s="89"/>
      <c r="N12" s="89">
        <v>0.25</v>
      </c>
      <c r="O12" s="150">
        <f t="shared" si="0"/>
        <v>0</v>
      </c>
      <c r="P12" s="89"/>
      <c r="Q12" s="89" t="e">
        <f>(O12-'Std Cst'!O12)/'Distributor Prices'!O12</f>
        <v>#DIV/0!</v>
      </c>
      <c r="R12" s="89"/>
      <c r="S12" s="89"/>
      <c r="T12" s="89"/>
      <c r="U12" s="23"/>
      <c r="V12" s="61"/>
      <c r="W12" s="89">
        <v>0.2</v>
      </c>
      <c r="X12" s="150">
        <f>'€uro Prices'!K12*(1-'Distributor Prices'!W12)</f>
        <v>0</v>
      </c>
      <c r="Y12" s="89"/>
      <c r="Z12" s="89" t="e">
        <f>(X12-'Std Cst'!AA12)/'Distributor Prices'!X12</f>
        <v>#DIV/0!</v>
      </c>
      <c r="AA12" s="89"/>
      <c r="AD12" s="65"/>
    </row>
    <row r="13" spans="1:30" ht="15.75" customHeight="1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IF('UK Prices'!D13=0,"",'UK Prices'!D13)</f>
        <v>FJ 1/2 zip Windshirt - S/S Solid Colour</v>
      </c>
      <c r="E13" s="21"/>
      <c r="F13" s="23"/>
      <c r="G13" s="86"/>
      <c r="H13" s="86">
        <f>'US Trade'!H13</f>
        <v>29</v>
      </c>
      <c r="I13" s="94"/>
      <c r="K13" s="61"/>
      <c r="L13" s="23"/>
      <c r="M13" s="89"/>
      <c r="N13" s="89">
        <v>0.25</v>
      </c>
      <c r="O13" s="150">
        <f t="shared" si="0"/>
        <v>21.75</v>
      </c>
      <c r="P13" s="89"/>
      <c r="Q13" s="89">
        <f>(O13-'Std Cst'!O13)/'Distributor Prices'!O13</f>
        <v>0.3077892045977012</v>
      </c>
      <c r="R13" s="89"/>
      <c r="S13" s="89"/>
      <c r="T13" s="89"/>
      <c r="U13" s="23"/>
      <c r="V13" s="61"/>
      <c r="W13" s="89">
        <v>0.2</v>
      </c>
      <c r="X13" s="150">
        <f>'€uro Prices'!K13*(1-'Distributor Prices'!W13)</f>
        <v>28.400000000000002</v>
      </c>
      <c r="Y13" s="89"/>
      <c r="Z13" s="89">
        <f>(X13-'Std Cst'!AA13)/'Distributor Prices'!X13</f>
        <v>0.49511788061703571</v>
      </c>
      <c r="AA13" s="89"/>
      <c r="AD13" s="65"/>
    </row>
    <row r="14" spans="1:30" ht="15.75" customHeight="1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IF('UK Prices'!D14=0,"",'UK Prices'!D14)</f>
        <v>FJ 1/2 zip Windshirt - S/S Heather</v>
      </c>
      <c r="E14" s="21"/>
      <c r="F14" s="23"/>
      <c r="G14" s="86"/>
      <c r="H14" s="86">
        <f>'US Trade'!H14</f>
        <v>29</v>
      </c>
      <c r="I14" s="94"/>
      <c r="K14" s="61"/>
      <c r="L14" s="23"/>
      <c r="M14" s="89"/>
      <c r="N14" s="89">
        <v>0.25</v>
      </c>
      <c r="O14" s="150">
        <f t="shared" si="0"/>
        <v>21.75</v>
      </c>
      <c r="P14" s="89"/>
      <c r="Q14" s="89">
        <f>(O14-'Std Cst'!O14)/'Distributor Prices'!O14</f>
        <v>0.17699380229885051</v>
      </c>
      <c r="R14" s="89"/>
      <c r="S14" s="89"/>
      <c r="T14" s="89"/>
      <c r="U14" s="23"/>
      <c r="V14" s="61"/>
      <c r="W14" s="89">
        <v>0.2</v>
      </c>
      <c r="X14" s="150">
        <f>'€uro Prices'!K14*(1-'Distributor Prices'!W14)</f>
        <v>28.400000000000002</v>
      </c>
      <c r="Y14" s="89"/>
      <c r="Z14" s="89">
        <f>(X14-'Std Cst'!AA14)/'Distributor Prices'!X14</f>
        <v>0.39971881958417177</v>
      </c>
      <c r="AA14" s="89"/>
      <c r="AD14" s="65"/>
    </row>
    <row r="15" spans="1:30" ht="15.75" hidden="1" customHeight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IF('UK Prices'!D15=0,"",'UK Prices'!D15)</f>
        <v>FJ Windshirt - S/S</v>
      </c>
      <c r="E15" s="21"/>
      <c r="F15" s="23"/>
      <c r="G15" s="86">
        <f>'US Trade'!G15</f>
        <v>39</v>
      </c>
      <c r="H15" s="86">
        <f>'US Trade'!H15</f>
        <v>0</v>
      </c>
      <c r="I15" s="87">
        <f>(H15-G15)/G15</f>
        <v>-1</v>
      </c>
      <c r="K15" s="61">
        <v>0.25</v>
      </c>
      <c r="L15" s="23">
        <v>29.25</v>
      </c>
      <c r="M15" s="89">
        <v>0.347911111111111</v>
      </c>
      <c r="N15" s="89">
        <v>0.25</v>
      </c>
      <c r="O15" s="150">
        <f t="shared" si="0"/>
        <v>0</v>
      </c>
      <c r="P15" s="89">
        <f>(O15-L15)/L15</f>
        <v>-1</v>
      </c>
      <c r="Q15" s="89" t="e">
        <f>(O15-'Std Cst'!O15)/'Distributor Prices'!O15</f>
        <v>#DIV/0!</v>
      </c>
      <c r="R15" s="89" t="e">
        <f>Q15-M15</f>
        <v>#DIV/0!</v>
      </c>
      <c r="S15" s="89"/>
      <c r="T15" s="89">
        <v>0.2</v>
      </c>
      <c r="U15" s="23">
        <v>30.560000000000002</v>
      </c>
      <c r="V15" s="61">
        <v>0.40558464223385682</v>
      </c>
      <c r="W15" s="89">
        <v>0.2</v>
      </c>
      <c r="X15" s="150">
        <f>'€uro Prices'!K15*(1-'Distributor Prices'!W15)</f>
        <v>0</v>
      </c>
      <c r="Y15" s="89">
        <f>(X15-U15)/U15</f>
        <v>-1</v>
      </c>
      <c r="Z15" s="89" t="e">
        <f>(X15-'Std Cst'!AA15)/'Distributor Prices'!X15</f>
        <v>#DIV/0!</v>
      </c>
      <c r="AA15" s="89" t="e">
        <f>Z15-V15</f>
        <v>#DIV/0!</v>
      </c>
      <c r="AD15" s="65"/>
    </row>
    <row r="16" spans="1:30" ht="15.75" customHeight="1" x14ac:dyDescent="0.3">
      <c r="A16" s="206" t="str">
        <f>'ITMA Form Data'!A16</f>
        <v>MID LAYER - PULLOVERS</v>
      </c>
      <c r="B16" s="206"/>
      <c r="C16" s="500"/>
      <c r="D16" s="19" t="str">
        <f>IF('UK Prices'!D16=0,"",'UK Prices'!D16)</f>
        <v>Pullovers</v>
      </c>
      <c r="E16" s="21"/>
      <c r="F16" s="23"/>
      <c r="G16" s="86"/>
      <c r="H16" s="86"/>
      <c r="I16" s="94"/>
      <c r="K16" s="61"/>
      <c r="L16" s="23"/>
      <c r="M16" s="89"/>
      <c r="N16" s="89"/>
      <c r="O16" s="150"/>
      <c r="P16" s="89"/>
      <c r="Q16" s="89"/>
      <c r="R16" s="89"/>
      <c r="S16" s="89"/>
      <c r="T16" s="23"/>
      <c r="U16" s="23"/>
      <c r="V16" s="61"/>
      <c r="W16" s="474"/>
      <c r="X16" s="150"/>
      <c r="Y16" s="89"/>
      <c r="Z16" s="89"/>
      <c r="AA16" s="89"/>
      <c r="AD16" s="65"/>
    </row>
    <row r="17" spans="1:30" ht="15.75" customHeight="1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IF('UK Prices'!D17=0,"",'UK Prices'!D17)</f>
        <v>FJ Lambswool Lined 1/2 Zip (Midweight)</v>
      </c>
      <c r="E17" s="21"/>
      <c r="F17" s="23"/>
      <c r="G17" s="253">
        <f>'US Trade'!G17</f>
        <v>61.5</v>
      </c>
      <c r="H17" s="253">
        <f>'US Trade'!H17</f>
        <v>65</v>
      </c>
      <c r="I17" s="252">
        <f>(H17-G17)/G17</f>
        <v>5.6910569105691054E-2</v>
      </c>
      <c r="K17" s="89">
        <v>0.15000000000000002</v>
      </c>
      <c r="L17" s="23">
        <v>52.274999999999999</v>
      </c>
      <c r="M17" s="89">
        <v>0.29828751793400282</v>
      </c>
      <c r="N17" s="89">
        <v>0.15000000000000002</v>
      </c>
      <c r="O17" s="150">
        <f>H17*(1-N17)</f>
        <v>55.25</v>
      </c>
      <c r="P17" s="89">
        <f>(O17-L17)/L17</f>
        <v>5.6910569105691089E-2</v>
      </c>
      <c r="Q17" s="89">
        <f>(O17-'Std Cst'!O17)/'Distributor Prices'!O17</f>
        <v>0.33607203619909498</v>
      </c>
      <c r="R17" s="89">
        <f t="shared" ref="R17:R20" si="1">Q17-M17</f>
        <v>3.778451826509216E-2</v>
      </c>
      <c r="S17" s="89"/>
      <c r="T17" s="89">
        <v>0.2</v>
      </c>
      <c r="U17" s="23">
        <v>51.6</v>
      </c>
      <c r="V17" s="61">
        <v>0.32296013289036551</v>
      </c>
      <c r="W17" s="89">
        <v>0.2</v>
      </c>
      <c r="X17" s="150">
        <f>'€uro Prices'!K17*(1-'Distributor Prices'!W17)</f>
        <v>53.2</v>
      </c>
      <c r="Y17" s="89">
        <f t="shared" ref="Y17:Y20" si="2">(X17-U17)/U17</f>
        <v>3.1007751937984523E-2</v>
      </c>
      <c r="Z17" s="89">
        <f>(X17-'Std Cst'!AA17)/'Distributor Prices'!X17</f>
        <v>0.34332223415682073</v>
      </c>
      <c r="AA17" s="89">
        <f>Z17-V17</f>
        <v>2.0362101266455213E-2</v>
      </c>
      <c r="AD17" s="65"/>
    </row>
    <row r="18" spans="1:30" ht="15.75" customHeight="1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IF('UK Prices'!D18=0,"",'UK Prices'!D18)</f>
        <v>FJ Lambswool 1/2 Zip (Midweight)</v>
      </c>
      <c r="E18" s="21"/>
      <c r="F18" s="23"/>
      <c r="G18" s="253">
        <f>'US Trade'!G18</f>
        <v>54</v>
      </c>
      <c r="H18" s="253">
        <f>'US Trade'!H18</f>
        <v>54</v>
      </c>
      <c r="I18" s="252">
        <f>(H18-G18)/G18</f>
        <v>0</v>
      </c>
      <c r="K18" s="89">
        <v>0.15000000000000002</v>
      </c>
      <c r="L18" s="23">
        <v>45.9</v>
      </c>
      <c r="M18" s="89">
        <v>0.37665141612200426</v>
      </c>
      <c r="N18" s="89">
        <v>0.15000000000000002</v>
      </c>
      <c r="O18" s="150">
        <f>H18*(1-N18)</f>
        <v>45.9</v>
      </c>
      <c r="P18" s="89"/>
      <c r="Q18" s="89">
        <f>(O18-'Std Cst'!O18)/'Distributor Prices'!O18</f>
        <v>0.37665141612200426</v>
      </c>
      <c r="R18" s="89"/>
      <c r="S18" s="89"/>
      <c r="T18" s="89">
        <v>0.2</v>
      </c>
      <c r="U18" s="23">
        <v>42.32</v>
      </c>
      <c r="V18" s="61">
        <v>0.35611441173823027</v>
      </c>
      <c r="W18" s="89">
        <v>0.2</v>
      </c>
      <c r="X18" s="150">
        <f>'€uro Prices'!K18*(1-'Distributor Prices'!W18)</f>
        <v>42.32</v>
      </c>
      <c r="Y18" s="89"/>
      <c r="Z18" s="89">
        <f>(X18-'Std Cst'!AA18)/'Distributor Prices'!X18</f>
        <v>0.35611441173823027</v>
      </c>
      <c r="AA18" s="89"/>
      <c r="AD18" s="65"/>
    </row>
    <row r="19" spans="1:30" ht="15.75" customHeight="1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IF('UK Prices'!D19=0,"",'UK Prices'!D19)</f>
        <v>FJ Lambswool V-Neck Pullover (Midweight)</v>
      </c>
      <c r="E19" s="21"/>
      <c r="F19" s="23"/>
      <c r="G19" s="253">
        <f>'US Trade'!G19</f>
        <v>50</v>
      </c>
      <c r="H19" s="253">
        <f>'US Trade'!H19</f>
        <v>50</v>
      </c>
      <c r="I19" s="252">
        <f>(H19-G19)/G19</f>
        <v>0</v>
      </c>
      <c r="K19" s="89">
        <v>0.15000000000000002</v>
      </c>
      <c r="L19" s="23">
        <v>42.5</v>
      </c>
      <c r="M19" s="89">
        <v>0.36042070588235292</v>
      </c>
      <c r="N19" s="89">
        <v>0.15000000000000002</v>
      </c>
      <c r="O19" s="150">
        <f>H19*(1-N19)</f>
        <v>42.5</v>
      </c>
      <c r="P19" s="89">
        <f>(O19-L19)/L19</f>
        <v>0</v>
      </c>
      <c r="Q19" s="89">
        <f>(O19-'Std Cst'!O19)/'Distributor Prices'!O19</f>
        <v>0.36042070588235292</v>
      </c>
      <c r="R19" s="89">
        <f t="shared" si="1"/>
        <v>0</v>
      </c>
      <c r="S19" s="89"/>
      <c r="T19" s="89">
        <v>0.2</v>
      </c>
      <c r="U19" s="23">
        <v>39.6</v>
      </c>
      <c r="V19" s="61">
        <v>0.34626936026936028</v>
      </c>
      <c r="W19" s="89">
        <v>0.2</v>
      </c>
      <c r="X19" s="150">
        <f>'€uro Prices'!K19*(1-'Distributor Prices'!W19)</f>
        <v>39.6</v>
      </c>
      <c r="Y19" s="89">
        <f t="shared" si="2"/>
        <v>0</v>
      </c>
      <c r="Z19" s="89">
        <f>(X19-'Std Cst'!AA19)/'Distributor Prices'!X19</f>
        <v>0.34626936026936028</v>
      </c>
      <c r="AA19" s="89">
        <f>Z19-V19</f>
        <v>0</v>
      </c>
      <c r="AD19" s="65"/>
    </row>
    <row r="20" spans="1:30" ht="15.75" customHeight="1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IF('UK Prices'!D20=0,"",'UK Prices'!D20)</f>
        <v>FJ Lambswool Slipover (Midweight)</v>
      </c>
      <c r="E20" s="21"/>
      <c r="F20" s="23"/>
      <c r="G20" s="253">
        <f>'US Trade'!G20</f>
        <v>42</v>
      </c>
      <c r="H20" s="253">
        <f>'US Trade'!H20</f>
        <v>44</v>
      </c>
      <c r="I20" s="252">
        <f t="shared" ref="I20" si="3">(H20-G20)/G20</f>
        <v>4.7619047619047616E-2</v>
      </c>
      <c r="K20" s="61">
        <v>0.15</v>
      </c>
      <c r="L20" s="23">
        <v>35.699999999999996</v>
      </c>
      <c r="M20" s="89">
        <v>0.3668149019607842</v>
      </c>
      <c r="N20" s="89">
        <v>0.15</v>
      </c>
      <c r="O20" s="150">
        <f t="shared" ref="O20" si="4">H20*(1-N20)</f>
        <v>37.4</v>
      </c>
      <c r="P20" s="89">
        <f t="shared" ref="P20" si="5">(O20-L20)/L20</f>
        <v>4.7619047619047707E-2</v>
      </c>
      <c r="Q20" s="89">
        <f>(O20-'Std Cst'!O20)/'Distributor Prices'!O20</f>
        <v>0.39559604278074856</v>
      </c>
      <c r="R20" s="89">
        <f t="shared" si="1"/>
        <v>2.8781140819964357E-2</v>
      </c>
      <c r="S20" s="89"/>
      <c r="T20" s="89">
        <v>0.2</v>
      </c>
      <c r="U20" s="23">
        <v>35.6</v>
      </c>
      <c r="V20" s="61">
        <v>0.39527265917602999</v>
      </c>
      <c r="W20" s="89">
        <v>0.2</v>
      </c>
      <c r="X20" s="150">
        <f>'€uro Prices'!K20*(1-'Distributor Prices'!W20)</f>
        <v>35.6</v>
      </c>
      <c r="Y20" s="89">
        <f t="shared" si="2"/>
        <v>0</v>
      </c>
      <c r="Z20" s="89">
        <f>(X20-'Std Cst'!AA20)/'Distributor Prices'!X20</f>
        <v>0.39527265917602999</v>
      </c>
      <c r="AA20" s="89">
        <f>Z20-V20</f>
        <v>0</v>
      </c>
      <c r="AD20" s="65"/>
    </row>
    <row r="21" spans="1:30" ht="15.75" customHeight="1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IF('UK Prices'!D21=0,"",'UK Prices'!D21)</f>
        <v>FJ Wind Shell Mid Layer</v>
      </c>
      <c r="E21" s="21"/>
      <c r="F21" s="23"/>
      <c r="G21" s="86">
        <f>'US Trade'!G21</f>
        <v>67.5</v>
      </c>
      <c r="H21" s="86">
        <f>'US Trade'!H21</f>
        <v>67.5</v>
      </c>
      <c r="I21" s="87">
        <f>(H21-G21)/G21</f>
        <v>0</v>
      </c>
      <c r="K21" s="61">
        <v>0.25</v>
      </c>
      <c r="L21" s="23">
        <v>50.625</v>
      </c>
      <c r="M21" s="89">
        <v>0.47974573827160494</v>
      </c>
      <c r="N21" s="89">
        <v>0.25</v>
      </c>
      <c r="O21" s="150">
        <f>H21*(1-N21)</f>
        <v>50.625</v>
      </c>
      <c r="P21" s="89">
        <f>(O21-L21)/L21</f>
        <v>0</v>
      </c>
      <c r="Q21" s="89">
        <f>(O21-'Std Cst'!O21)/'Distributor Prices'!O21</f>
        <v>0.47974573827160494</v>
      </c>
      <c r="R21" s="89">
        <f>Q21-M21</f>
        <v>0</v>
      </c>
      <c r="S21" s="89"/>
      <c r="T21" s="89">
        <v>0.2</v>
      </c>
      <c r="U21" s="23">
        <v>52</v>
      </c>
      <c r="V21" s="61">
        <v>0.5176213919413919</v>
      </c>
      <c r="W21" s="89">
        <v>0.2</v>
      </c>
      <c r="X21" s="150">
        <f>'€uro Prices'!K21*(1-'Distributor Prices'!W21)</f>
        <v>52</v>
      </c>
      <c r="Y21" s="89">
        <f>(X21-U21)/U21</f>
        <v>0</v>
      </c>
      <c r="Z21" s="89">
        <f>(X21-'Std Cst'!AA21)/'Distributor Prices'!X21</f>
        <v>0.5176213919413919</v>
      </c>
      <c r="AA21" s="89">
        <f>Z21-V21</f>
        <v>0</v>
      </c>
      <c r="AD21" s="65"/>
    </row>
    <row r="22" spans="1:30" ht="15.75" customHeight="1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IF('UK Prices'!D22=0,"",'UK Prices'!D22)</f>
        <v>Spun Poly Buttoned Pullover</v>
      </c>
      <c r="E22" s="21"/>
      <c r="F22" s="23"/>
      <c r="G22" s="141"/>
      <c r="H22" s="242">
        <f>'US Trade'!H22</f>
        <v>44</v>
      </c>
      <c r="I22" s="87"/>
      <c r="K22" s="61"/>
      <c r="L22" s="23"/>
      <c r="M22" s="89"/>
      <c r="N22" s="89">
        <v>0.14999999999999997</v>
      </c>
      <c r="O22" s="150">
        <f>H22*(1-N22)</f>
        <v>37.400000000000006</v>
      </c>
      <c r="P22" s="89"/>
      <c r="Q22" s="89">
        <f>(O22-'Std Cst'!O22)/'Distributor Prices'!O22</f>
        <v>0.49489195721925133</v>
      </c>
      <c r="R22" s="89"/>
      <c r="S22" s="89"/>
      <c r="T22" s="89"/>
      <c r="U22" s="23"/>
      <c r="V22" s="61"/>
      <c r="W22" s="89">
        <v>0.2</v>
      </c>
      <c r="X22" s="150">
        <f>'€uro Prices'!K22*(1-'Distributor Prices'!W22)</f>
        <v>35.92</v>
      </c>
      <c r="Y22" s="89"/>
      <c r="Z22" s="89">
        <f>(X22-'Std Cst'!AA22)/'Distributor Prices'!X22</f>
        <v>0.49912395800190901</v>
      </c>
      <c r="AA22" s="89"/>
      <c r="AD22" s="65"/>
    </row>
    <row r="23" spans="1:30" ht="15.75" customHeight="1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IF('UK Prices'!D23=0,"",'UK Prices'!D23)</f>
        <v>Spun Poly V-neck Pullover</v>
      </c>
      <c r="E23" s="21"/>
      <c r="F23" s="23"/>
      <c r="G23" s="141"/>
      <c r="H23" s="242">
        <f>'US Trade'!H23</f>
        <v>41.5</v>
      </c>
      <c r="I23" s="87"/>
      <c r="K23" s="61"/>
      <c r="L23" s="23"/>
      <c r="M23" s="89"/>
      <c r="N23" s="89">
        <v>0.14999999999999997</v>
      </c>
      <c r="O23" s="150">
        <f t="shared" ref="O23" si="6">H23*(1-N23)</f>
        <v>35.275000000000006</v>
      </c>
      <c r="P23" s="89"/>
      <c r="Q23" s="89">
        <f>(O23-'Std Cst'!O23)/'Distributor Prices'!O23</f>
        <v>0.60737698653437278</v>
      </c>
      <c r="R23" s="89"/>
      <c r="S23" s="89"/>
      <c r="T23" s="89"/>
      <c r="U23" s="23"/>
      <c r="V23" s="61"/>
      <c r="W23" s="89">
        <v>0.2</v>
      </c>
      <c r="X23" s="150">
        <f>'€uro Prices'!K23*(1-'Distributor Prices'!W23)</f>
        <v>33.520000000000003</v>
      </c>
      <c r="Y23" s="89"/>
      <c r="Z23" s="89">
        <f>(X23-'Std Cst'!AA23)/'Distributor Prices'!X23</f>
        <v>0.60649571542220704</v>
      </c>
      <c r="AA23" s="89"/>
      <c r="AD23" s="65"/>
    </row>
    <row r="24" spans="1:30" ht="15.75" customHeight="1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IF('UK Prices'!D24=0,"",'UK Prices'!D24)</f>
        <v>FJ Spun Poly Vest</v>
      </c>
      <c r="E24" s="21"/>
      <c r="F24" s="23"/>
      <c r="G24" s="86">
        <f>'US Trade'!G24</f>
        <v>39</v>
      </c>
      <c r="H24" s="86">
        <f>'US Trade'!H24</f>
        <v>39</v>
      </c>
      <c r="I24" s="87">
        <f>(H24-G24)/G24</f>
        <v>0</v>
      </c>
      <c r="K24" s="89">
        <v>0.15000000000000002</v>
      </c>
      <c r="L24" s="23">
        <v>33.15</v>
      </c>
      <c r="M24" s="89">
        <v>0.52207251885369532</v>
      </c>
      <c r="N24" s="89">
        <v>0.15000000000000002</v>
      </c>
      <c r="O24" s="150">
        <f>H24*(1-N24)</f>
        <v>33.15</v>
      </c>
      <c r="P24" s="89">
        <f>(O24-L24)/L24</f>
        <v>0</v>
      </c>
      <c r="Q24" s="89">
        <f>(O24-'Std Cst'!O24)/'Distributor Prices'!O24</f>
        <v>0.52207251885369532</v>
      </c>
      <c r="R24" s="89">
        <f>Q24-M24</f>
        <v>0</v>
      </c>
      <c r="S24" s="89"/>
      <c r="T24" s="89">
        <v>0.2</v>
      </c>
      <c r="U24" s="23">
        <v>31.680000000000003</v>
      </c>
      <c r="V24" s="61">
        <v>0.5237104377104379</v>
      </c>
      <c r="W24" s="89">
        <v>0.2</v>
      </c>
      <c r="X24" s="150">
        <f>'€uro Prices'!K24*(1-'Distributor Prices'!W24)</f>
        <v>31.680000000000003</v>
      </c>
      <c r="Y24" s="89">
        <f>(X24-U24)/U24</f>
        <v>0</v>
      </c>
      <c r="Z24" s="89">
        <f>(X24-'Std Cst'!AA24)/'Distributor Prices'!X24</f>
        <v>0.5237104377104379</v>
      </c>
      <c r="AA24" s="89">
        <f>Z24-V24</f>
        <v>0</v>
      </c>
      <c r="AD24" s="65"/>
    </row>
    <row r="25" spans="1:30" ht="15.75" customHeight="1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IF('UK Prices'!D25=0,"",'UK Prices'!D25)</f>
        <v>Double Layer Contrast Chill-Out</v>
      </c>
      <c r="E25" s="21"/>
      <c r="F25" s="23"/>
      <c r="G25" s="141"/>
      <c r="H25" s="242">
        <f>'US Trade'!H25</f>
        <v>47.5</v>
      </c>
      <c r="I25" s="87"/>
      <c r="K25" s="61"/>
      <c r="L25" s="23"/>
      <c r="M25" s="89"/>
      <c r="N25" s="89">
        <v>0.14999999999999997</v>
      </c>
      <c r="O25" s="150">
        <f>H25*(1-N25)</f>
        <v>40.375000000000007</v>
      </c>
      <c r="P25" s="89"/>
      <c r="Q25" s="89">
        <f>(O25-'Std Cst'!O25)/'Distributor Prices'!O25</f>
        <v>0.55649028359133135</v>
      </c>
      <c r="R25" s="89"/>
      <c r="S25" s="89"/>
      <c r="T25" s="89"/>
      <c r="U25" s="23"/>
      <c r="V25" s="61"/>
      <c r="W25" s="89">
        <v>0.2</v>
      </c>
      <c r="X25" s="150">
        <f>'€uro Prices'!K25*(1-'Distributor Prices'!W25)</f>
        <v>37.760000000000005</v>
      </c>
      <c r="Y25" s="89"/>
      <c r="Z25" s="89">
        <f>(X25-'Std Cst'!AA25)/'Distributor Prices'!X25</f>
        <v>0.54835792978208242</v>
      </c>
      <c r="AA25" s="89"/>
      <c r="AD25" s="65"/>
    </row>
    <row r="26" spans="1:30" ht="15.75" customHeight="1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IF('UK Prices'!D26=0,"",'UK Prices'!D26)</f>
        <v>FJ Textured Chill-Out 1/4 zip</v>
      </c>
      <c r="E26" s="21"/>
      <c r="F26" s="23"/>
      <c r="G26" s="253">
        <f>'US Trade'!G26</f>
        <v>47.5</v>
      </c>
      <c r="H26" s="253">
        <f>'US Trade'!H26</f>
        <v>47.5</v>
      </c>
      <c r="I26" s="252">
        <f t="shared" ref="I26:I31" si="7">(H26-G26)/G26</f>
        <v>0</v>
      </c>
      <c r="K26" s="89">
        <v>0.15000000000000002</v>
      </c>
      <c r="L26" s="23">
        <v>40.375</v>
      </c>
      <c r="M26" s="89">
        <v>0.55094229597523214</v>
      </c>
      <c r="N26" s="89">
        <v>0.15000000000000002</v>
      </c>
      <c r="O26" s="150">
        <f t="shared" ref="O26:O31" si="8">H26*(1-N26)</f>
        <v>40.375</v>
      </c>
      <c r="P26" s="89">
        <f t="shared" ref="P26:P31" si="9">(O26-L26)/L26</f>
        <v>0</v>
      </c>
      <c r="Q26" s="89">
        <f>(O26-'Std Cst'!O26)/'Distributor Prices'!O26</f>
        <v>0.55094229597523214</v>
      </c>
      <c r="R26" s="89">
        <f t="shared" ref="R26:R31" si="10">Q26-M26</f>
        <v>0</v>
      </c>
      <c r="S26" s="89"/>
      <c r="T26" s="89">
        <v>0.2</v>
      </c>
      <c r="U26" s="23">
        <v>37.760000000000005</v>
      </c>
      <c r="V26" s="61">
        <v>0.54270821226795807</v>
      </c>
      <c r="W26" s="89">
        <v>0.2</v>
      </c>
      <c r="X26" s="150">
        <f>'€uro Prices'!K26*(1-'Distributor Prices'!W26)</f>
        <v>37.760000000000005</v>
      </c>
      <c r="Y26" s="89">
        <f t="shared" ref="Y26:Y31" si="11">(X26-U26)/U26</f>
        <v>0</v>
      </c>
      <c r="Z26" s="89">
        <f>(X26-'Std Cst'!AA26)/'Distributor Prices'!X26</f>
        <v>0.54270821226795807</v>
      </c>
      <c r="AA26" s="89">
        <f t="shared" ref="AA26:AA31" si="12">Z26-V26</f>
        <v>0</v>
      </c>
      <c r="AD26" s="65"/>
    </row>
    <row r="27" spans="1:30" ht="15.75" hidden="1" customHeight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IF('UK Prices'!D27=0,"",'UK Prices'!D27)</f>
        <v>FJ Mixed Texture Sport Chill-Out 1/2 Zip</v>
      </c>
      <c r="E27" s="21"/>
      <c r="F27" s="23"/>
      <c r="G27" s="86">
        <f>'US Trade'!G27</f>
        <v>47.5</v>
      </c>
      <c r="H27" s="86">
        <f>'US Trade'!H27</f>
        <v>0</v>
      </c>
      <c r="I27" s="94">
        <f t="shared" si="7"/>
        <v>-1</v>
      </c>
      <c r="K27" s="89">
        <v>0.15000000000000002</v>
      </c>
      <c r="L27" s="23">
        <v>40.375</v>
      </c>
      <c r="M27" s="89">
        <v>0.50817089783281733</v>
      </c>
      <c r="N27" s="89">
        <v>0.15000000000000002</v>
      </c>
      <c r="O27" s="150">
        <f t="shared" si="8"/>
        <v>0</v>
      </c>
      <c r="P27" s="89">
        <f t="shared" si="9"/>
        <v>-1</v>
      </c>
      <c r="Q27" s="89" t="e">
        <f>(O27-'Std Cst'!O27)/'Distributor Prices'!O27</f>
        <v>#DIV/0!</v>
      </c>
      <c r="R27" s="89" t="e">
        <f t="shared" si="10"/>
        <v>#DIV/0!</v>
      </c>
      <c r="S27" s="89"/>
      <c r="T27" s="89">
        <v>0.2</v>
      </c>
      <c r="U27" s="23">
        <v>37.760000000000005</v>
      </c>
      <c r="V27" s="61">
        <v>0.49915254237288142</v>
      </c>
      <c r="W27" s="89">
        <v>0.2</v>
      </c>
      <c r="X27" s="150">
        <f>'€uro Prices'!K27*(1-'Distributor Prices'!W27)</f>
        <v>0</v>
      </c>
      <c r="Y27" s="89">
        <f t="shared" si="11"/>
        <v>-1</v>
      </c>
      <c r="Z27" s="89" t="e">
        <f>(X27-'Std Cst'!AA27)/'Distributor Prices'!X27</f>
        <v>#DIV/0!</v>
      </c>
      <c r="AA27" s="89" t="e">
        <f t="shared" si="12"/>
        <v>#DIV/0!</v>
      </c>
      <c r="AD27" s="65"/>
    </row>
    <row r="28" spans="1:30" ht="15.75" hidden="1" customHeight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IF('UK Prices'!D28=0,"",'UK Prices'!D28)</f>
        <v>FJ Chill-Out w/Chest Piping</v>
      </c>
      <c r="E28" s="21"/>
      <c r="F28" s="23"/>
      <c r="G28" s="253">
        <f>'US Trade'!G28</f>
        <v>47.5</v>
      </c>
      <c r="H28" s="86">
        <f>'US Trade'!H28</f>
        <v>0</v>
      </c>
      <c r="I28" s="94">
        <f t="shared" si="7"/>
        <v>-1</v>
      </c>
      <c r="K28" s="89">
        <v>0.15000000000000002</v>
      </c>
      <c r="L28" s="23">
        <v>40.375</v>
      </c>
      <c r="M28" s="89">
        <v>0.53258204334365322</v>
      </c>
      <c r="N28" s="89">
        <v>0.15000000000000002</v>
      </c>
      <c r="O28" s="150">
        <f t="shared" si="8"/>
        <v>0</v>
      </c>
      <c r="P28" s="89">
        <f t="shared" si="9"/>
        <v>-1</v>
      </c>
      <c r="Q28" s="89" t="e">
        <f>(O28-'Std Cst'!O28)/'Distributor Prices'!O28</f>
        <v>#DIV/0!</v>
      </c>
      <c r="R28" s="89" t="e">
        <f t="shared" si="10"/>
        <v>#DIV/0!</v>
      </c>
      <c r="S28" s="89"/>
      <c r="T28" s="89">
        <v>0.2</v>
      </c>
      <c r="U28" s="23">
        <v>37.760000000000005</v>
      </c>
      <c r="V28" s="61">
        <v>0.52401129943502833</v>
      </c>
      <c r="W28" s="89">
        <v>0.2</v>
      </c>
      <c r="X28" s="150">
        <f>'€uro Prices'!K28*(1-'Distributor Prices'!W28)</f>
        <v>0</v>
      </c>
      <c r="Y28" s="89">
        <f t="shared" si="11"/>
        <v>-1</v>
      </c>
      <c r="Z28" s="89" t="e">
        <f>(X28-'Std Cst'!AA28)/'Distributor Prices'!X28</f>
        <v>#DIV/0!</v>
      </c>
      <c r="AA28" s="89" t="e">
        <f t="shared" si="12"/>
        <v>#DIV/0!</v>
      </c>
      <c r="AD28" s="65"/>
    </row>
    <row r="29" spans="1:30" ht="15.75" hidden="1" customHeight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IF('UK Prices'!D29=0,"",'UK Prices'!D29)</f>
        <v>FJ Jersey Knit Track Jacket</v>
      </c>
      <c r="E29" s="21"/>
      <c r="F29" s="23"/>
      <c r="G29" s="253">
        <f>'US Trade'!G29</f>
        <v>47.5</v>
      </c>
      <c r="H29" s="86">
        <f>'US Trade'!H29</f>
        <v>0</v>
      </c>
      <c r="I29" s="94">
        <f t="shared" si="7"/>
        <v>-1</v>
      </c>
      <c r="K29" s="61">
        <v>0.15</v>
      </c>
      <c r="L29" s="23">
        <v>40.375</v>
      </c>
      <c r="M29" s="89">
        <v>0.51871207430340549</v>
      </c>
      <c r="N29" s="89">
        <v>0.15</v>
      </c>
      <c r="O29" s="150">
        <f t="shared" si="8"/>
        <v>0</v>
      </c>
      <c r="P29" s="89">
        <f t="shared" si="9"/>
        <v>-1</v>
      </c>
      <c r="Q29" s="89" t="e">
        <f>(O29-'Std Cst'!O29)/'Distributor Prices'!O29</f>
        <v>#DIV/0!</v>
      </c>
      <c r="R29" s="89" t="e">
        <f t="shared" si="10"/>
        <v>#DIV/0!</v>
      </c>
      <c r="S29" s="89"/>
      <c r="T29" s="89">
        <v>0.2</v>
      </c>
      <c r="U29" s="23">
        <v>37.760000000000005</v>
      </c>
      <c r="V29" s="61">
        <v>0.50988700564971756</v>
      </c>
      <c r="W29" s="89">
        <v>0.2</v>
      </c>
      <c r="X29" s="150">
        <f>'€uro Prices'!K29*(1-'Distributor Prices'!W29)</f>
        <v>0</v>
      </c>
      <c r="Y29" s="89">
        <f t="shared" si="11"/>
        <v>-1</v>
      </c>
      <c r="Z29" s="89" t="e">
        <f>(X29-'Std Cst'!AA29)/'Distributor Prices'!X29</f>
        <v>#DIV/0!</v>
      </c>
      <c r="AA29" s="89" t="e">
        <f t="shared" si="12"/>
        <v>#DIV/0!</v>
      </c>
      <c r="AD29" s="65"/>
    </row>
    <row r="30" spans="1:30" ht="15.75" hidden="1" customHeight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IF('UK Prices'!D30=0,"",'UK Prices'!D30)</f>
        <v>FJ Drop Needle Pullover 1/2 zip</v>
      </c>
      <c r="E30" s="21"/>
      <c r="F30" s="23"/>
      <c r="G30" s="86">
        <f>'US Trade'!G30</f>
        <v>47.5</v>
      </c>
      <c r="H30" s="86">
        <f>'US Trade'!H30</f>
        <v>0</v>
      </c>
      <c r="I30" s="94">
        <f t="shared" ref="I30" si="13">(H30-G30)/G30</f>
        <v>-1</v>
      </c>
      <c r="K30" s="61">
        <v>0.15</v>
      </c>
      <c r="L30" s="23">
        <v>40.375</v>
      </c>
      <c r="M30" s="89">
        <v>0.49430092879256965</v>
      </c>
      <c r="N30" s="89">
        <v>0.15</v>
      </c>
      <c r="O30" s="150">
        <f t="shared" ref="O30" si="14">H30*(1-N30)</f>
        <v>0</v>
      </c>
      <c r="P30" s="89">
        <f t="shared" ref="P30" si="15">(O30-L30)/L30</f>
        <v>-1</v>
      </c>
      <c r="Q30" s="89" t="e">
        <f>(O30-'Std Cst'!O30)/'Distributor Prices'!O30</f>
        <v>#DIV/0!</v>
      </c>
      <c r="R30" s="89" t="e">
        <f t="shared" ref="R30" si="16">Q30-M30</f>
        <v>#DIV/0!</v>
      </c>
      <c r="S30" s="89"/>
      <c r="T30" s="89">
        <v>0.2</v>
      </c>
      <c r="U30" s="23">
        <v>33.520000000000003</v>
      </c>
      <c r="V30" s="61">
        <v>0.53967780429594281</v>
      </c>
      <c r="W30" s="89">
        <v>0.2</v>
      </c>
      <c r="X30" s="150">
        <f>'€uro Prices'!K30*(1-'Distributor Prices'!W30)</f>
        <v>0</v>
      </c>
      <c r="Y30" s="89">
        <f t="shared" ref="Y30" si="17">(X30-U30)/U30</f>
        <v>-1</v>
      </c>
      <c r="Z30" s="89" t="e">
        <f>(X30-'Std Cst'!AA30)/'Distributor Prices'!X30</f>
        <v>#DIV/0!</v>
      </c>
      <c r="AA30" s="89" t="e">
        <f t="shared" ref="AA30" si="18">Z30-V30</f>
        <v>#DIV/0!</v>
      </c>
      <c r="AD30" s="65"/>
    </row>
    <row r="31" spans="1:30" ht="15.75" customHeight="1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IF('UK Prices'!D31=0,"",'UK Prices'!D31)</f>
        <v>FJ Sport Chill Out</v>
      </c>
      <c r="E31" s="21"/>
      <c r="F31" s="23"/>
      <c r="G31" s="253">
        <f>'US Trade'!G31</f>
        <v>44</v>
      </c>
      <c r="H31" s="253">
        <f>'US Trade'!H31</f>
        <v>44</v>
      </c>
      <c r="I31" s="94">
        <f t="shared" si="7"/>
        <v>0</v>
      </c>
      <c r="K31" s="61">
        <v>0.15</v>
      </c>
      <c r="L31" s="23">
        <v>37.4</v>
      </c>
      <c r="M31" s="89">
        <v>0.47692404278074868</v>
      </c>
      <c r="N31" s="89">
        <v>0.15</v>
      </c>
      <c r="O31" s="150">
        <f t="shared" si="8"/>
        <v>37.4</v>
      </c>
      <c r="P31" s="89">
        <f t="shared" si="9"/>
        <v>0</v>
      </c>
      <c r="Q31" s="89">
        <f>(O31-'Std Cst'!O31)/'Distributor Prices'!O31</f>
        <v>0.47692404278074868</v>
      </c>
      <c r="R31" s="89">
        <f t="shared" si="10"/>
        <v>0</v>
      </c>
      <c r="S31" s="89"/>
      <c r="T31" s="89">
        <v>0.2</v>
      </c>
      <c r="U31" s="23">
        <v>35.6</v>
      </c>
      <c r="V31" s="61">
        <v>0.47664417335473525</v>
      </c>
      <c r="W31" s="89">
        <v>0.2</v>
      </c>
      <c r="X31" s="150">
        <f>'€uro Prices'!K31*(1-'Distributor Prices'!W31)</f>
        <v>35.6</v>
      </c>
      <c r="Y31" s="89">
        <f t="shared" si="11"/>
        <v>0</v>
      </c>
      <c r="Z31" s="89">
        <f>(X31-'Std Cst'!AA31)/'Distributor Prices'!X31</f>
        <v>0.47664417335473525</v>
      </c>
      <c r="AA31" s="89">
        <f t="shared" si="12"/>
        <v>0</v>
      </c>
      <c r="AD31" s="65"/>
    </row>
    <row r="32" spans="1:30" ht="15.75" hidden="1" customHeight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IF('UK Prices'!D32=0,"",'UK Prices'!D32)</f>
        <v>FJ Sport Chill Out - American Golf</v>
      </c>
      <c r="E32" s="21"/>
      <c r="F32" s="23"/>
      <c r="G32" s="86">
        <f>'US Trade'!G32</f>
        <v>0</v>
      </c>
      <c r="H32" s="253">
        <f>'US Trade'!H32</f>
        <v>44</v>
      </c>
      <c r="I32" s="94" t="e">
        <f t="shared" ref="I32" si="19">(H32-G32)/G32</f>
        <v>#DIV/0!</v>
      </c>
      <c r="K32" s="61"/>
      <c r="L32" s="23"/>
      <c r="M32" s="89"/>
      <c r="N32" s="89"/>
      <c r="O32" s="150"/>
      <c r="P32" s="89"/>
      <c r="Q32" s="89"/>
      <c r="R32" s="89"/>
      <c r="S32" s="89"/>
      <c r="T32" s="89"/>
      <c r="U32" s="23"/>
      <c r="V32" s="61"/>
      <c r="W32" s="89"/>
      <c r="X32" s="150"/>
      <c r="Y32" s="89"/>
      <c r="Z32" s="89"/>
      <c r="AA32" s="89"/>
      <c r="AD32" s="65"/>
    </row>
    <row r="33" spans="1:30" ht="15.75" customHeight="1" x14ac:dyDescent="0.3">
      <c r="A33" s="206" t="str">
        <f>'ITMA Form Data'!A33</f>
        <v>MID LAYER - SHIRTS</v>
      </c>
      <c r="B33" s="206"/>
      <c r="C33" s="500"/>
      <c r="D33" s="19" t="str">
        <f>IF('UK Prices'!D33=0,"",'UK Prices'!D33)</f>
        <v>Shirts</v>
      </c>
      <c r="E33" s="21"/>
      <c r="F33" s="23"/>
      <c r="G33" s="86"/>
      <c r="H33" s="86"/>
      <c r="I33" s="94"/>
      <c r="K33" s="61"/>
      <c r="L33" s="23"/>
      <c r="M33" s="89"/>
      <c r="N33" s="89"/>
      <c r="O33" s="150"/>
      <c r="P33" s="89"/>
      <c r="Q33" s="89"/>
      <c r="R33" s="89"/>
      <c r="S33" s="89"/>
      <c r="T33" s="23"/>
      <c r="U33" s="23"/>
      <c r="V33" s="61"/>
      <c r="W33" s="474"/>
      <c r="X33" s="150"/>
      <c r="Y33" s="89"/>
      <c r="Z33" s="89"/>
      <c r="AA33" s="89"/>
      <c r="AD33" s="65"/>
    </row>
    <row r="34" spans="1:30" ht="15.75" customHeight="1" x14ac:dyDescent="0.3">
      <c r="A34" s="332" t="str">
        <f>'ITMA Form Data'!A34</f>
        <v>Price Band 4 - Avg (2017 = 4, 2016 = 5, 2015 = 6, 2014 = 5)</v>
      </c>
      <c r="B34" s="19"/>
      <c r="C34" s="501"/>
      <c r="D34" s="19"/>
      <c r="E34" s="21"/>
      <c r="F34" s="23"/>
      <c r="G34" s="141">
        <f>'US Trade'!G34</f>
        <v>37.5</v>
      </c>
      <c r="H34" s="86">
        <f>'US Trade'!H34</f>
        <v>37.5</v>
      </c>
      <c r="I34" s="87">
        <f t="shared" ref="I34:I37" si="20">(H34-G34)/G34</f>
        <v>0</v>
      </c>
      <c r="K34" s="61">
        <v>0.14999999999999997</v>
      </c>
      <c r="L34" s="23">
        <v>31.875000000000004</v>
      </c>
      <c r="M34" s="89"/>
      <c r="N34" s="89">
        <v>0.14999999999999997</v>
      </c>
      <c r="O34" s="150">
        <f t="shared" ref="O34:O37" si="21">H34*(1-N34)</f>
        <v>31.875000000000004</v>
      </c>
      <c r="P34" s="89"/>
      <c r="Q34" s="89"/>
      <c r="R34" s="89"/>
      <c r="S34" s="89"/>
      <c r="T34" s="89">
        <v>0.2</v>
      </c>
      <c r="U34" s="23">
        <v>31.760000000000005</v>
      </c>
      <c r="V34" s="61"/>
      <c r="W34" s="89">
        <v>0.2</v>
      </c>
      <c r="X34" s="150">
        <f>'€uro Prices'!K34*(1-'Distributor Prices'!W34)</f>
        <v>32.160000000000004</v>
      </c>
      <c r="Y34" s="89"/>
      <c r="Z34" s="89"/>
      <c r="AA34" s="89"/>
      <c r="AD34" s="65"/>
    </row>
    <row r="35" spans="1:30" ht="15.75" customHeight="1" x14ac:dyDescent="0.3">
      <c r="A35" s="332" t="str">
        <f>'ITMA Form Data'!A35</f>
        <v>Price Band 3 - Avg (2017 = 7, 2016 = 8, 2015 = 7, 2014 = 4)</v>
      </c>
      <c r="B35" s="19"/>
      <c r="C35" s="501"/>
      <c r="D35" s="19"/>
      <c r="E35" s="21"/>
      <c r="F35" s="23"/>
      <c r="G35" s="141">
        <f>'US Trade'!G35</f>
        <v>36</v>
      </c>
      <c r="H35" s="86">
        <f>'US Trade'!H35</f>
        <v>36</v>
      </c>
      <c r="I35" s="87">
        <f t="shared" si="20"/>
        <v>0</v>
      </c>
      <c r="K35" s="61">
        <v>0.14999999999999997</v>
      </c>
      <c r="L35" s="23">
        <v>30.6</v>
      </c>
      <c r="M35" s="89"/>
      <c r="N35" s="89">
        <v>0.14999999999999997</v>
      </c>
      <c r="O35" s="150">
        <f t="shared" si="21"/>
        <v>30.6</v>
      </c>
      <c r="P35" s="89"/>
      <c r="Q35" s="89"/>
      <c r="R35" s="89"/>
      <c r="S35" s="89"/>
      <c r="T35" s="89">
        <v>0.2</v>
      </c>
      <c r="U35" s="23">
        <v>28.72</v>
      </c>
      <c r="V35" s="61"/>
      <c r="W35" s="89">
        <v>0.2</v>
      </c>
      <c r="X35" s="150">
        <f>'€uro Prices'!K35*(1-'Distributor Prices'!W35)</f>
        <v>29.12</v>
      </c>
      <c r="Y35" s="89"/>
      <c r="Z35" s="89"/>
      <c r="AA35" s="89"/>
      <c r="AD35" s="65"/>
    </row>
    <row r="36" spans="1:30" ht="15.75" customHeight="1" x14ac:dyDescent="0.3">
      <c r="A36" s="332" t="str">
        <f>'ITMA Form Data'!A36</f>
        <v>Price Band 2 - Avg (2017 = 6, 2016 = 7, 2015 = 6, 2014 = 5)</v>
      </c>
      <c r="B36" s="19"/>
      <c r="C36" s="501"/>
      <c r="D36" s="19"/>
      <c r="E36" s="21"/>
      <c r="F36" s="23"/>
      <c r="G36" s="141">
        <f>'US Trade'!G36</f>
        <v>34</v>
      </c>
      <c r="H36" s="86">
        <f>'US Trade'!H36</f>
        <v>34</v>
      </c>
      <c r="I36" s="87">
        <f t="shared" si="20"/>
        <v>0</v>
      </c>
      <c r="K36" s="61">
        <v>0.14999999999999997</v>
      </c>
      <c r="L36" s="23">
        <v>28.900000000000002</v>
      </c>
      <c r="M36" s="89"/>
      <c r="N36" s="89">
        <v>0.14999999999999997</v>
      </c>
      <c r="O36" s="150">
        <f t="shared" si="21"/>
        <v>28.900000000000002</v>
      </c>
      <c r="P36" s="89"/>
      <c r="Q36" s="89"/>
      <c r="R36" s="89"/>
      <c r="S36" s="89"/>
      <c r="T36" s="89">
        <v>0.2</v>
      </c>
      <c r="U36" s="23">
        <v>25.6</v>
      </c>
      <c r="V36" s="61"/>
      <c r="W36" s="89">
        <v>0.2</v>
      </c>
      <c r="X36" s="150">
        <f>'€uro Prices'!K36*(1-'Distributor Prices'!W36)</f>
        <v>26</v>
      </c>
      <c r="Y36" s="89"/>
      <c r="Z36" s="89"/>
      <c r="AA36" s="89"/>
      <c r="AD36" s="65"/>
    </row>
    <row r="37" spans="1:30" ht="15.75" customHeight="1" x14ac:dyDescent="0.3">
      <c r="A37" s="332" t="str">
        <f>'ITMA Form Data'!A37</f>
        <v>Price Band 1 - Avg (2017 = 2, 2016 = 2, 2015 = 3, 2014 = 3)</v>
      </c>
      <c r="B37" s="19"/>
      <c r="C37" s="501"/>
      <c r="D37" s="19"/>
      <c r="E37" s="21"/>
      <c r="F37" s="23"/>
      <c r="G37" s="141">
        <f>'US Trade'!G37</f>
        <v>30</v>
      </c>
      <c r="H37" s="253">
        <f>'US Trade'!H37</f>
        <v>30</v>
      </c>
      <c r="I37" s="252">
        <f t="shared" si="20"/>
        <v>0</v>
      </c>
      <c r="K37" s="61">
        <v>0.14999999999999997</v>
      </c>
      <c r="L37" s="23">
        <v>25.500000000000004</v>
      </c>
      <c r="M37" s="89"/>
      <c r="N37" s="89">
        <v>0.14999999999999997</v>
      </c>
      <c r="O37" s="150">
        <f t="shared" si="21"/>
        <v>25.500000000000004</v>
      </c>
      <c r="P37" s="89"/>
      <c r="Q37" s="89"/>
      <c r="R37" s="89"/>
      <c r="S37" s="89"/>
      <c r="T37" s="89">
        <v>0.2</v>
      </c>
      <c r="U37" s="23">
        <v>22.32</v>
      </c>
      <c r="V37" s="61"/>
      <c r="W37" s="89">
        <v>0.2</v>
      </c>
      <c r="X37" s="150">
        <f>'€uro Prices'!K37*(1-'Distributor Prices'!W37)</f>
        <v>22.32</v>
      </c>
      <c r="Y37" s="89"/>
      <c r="Z37" s="89"/>
      <c r="AA37" s="89"/>
      <c r="AD37" s="65"/>
    </row>
    <row r="38" spans="1:30" ht="15.75" customHeight="1" x14ac:dyDescent="0.3">
      <c r="A38" s="681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IF('UK Prices'!D38=0,"",'UK Prices'!D38)</f>
        <v>Raglan Chest Stripe Pique</v>
      </c>
      <c r="E38" s="21"/>
      <c r="F38" s="23"/>
      <c r="G38" s="141"/>
      <c r="H38" s="242">
        <f>'US Trade'!H38</f>
        <v>37.5</v>
      </c>
      <c r="I38" s="87"/>
      <c r="K38" s="61"/>
      <c r="L38" s="23"/>
      <c r="M38" s="89"/>
      <c r="N38" s="89">
        <v>0.14999999999999997</v>
      </c>
      <c r="O38" s="150">
        <f>H38*(1-N38)</f>
        <v>31.875000000000004</v>
      </c>
      <c r="P38" s="89"/>
      <c r="Q38" s="89">
        <f>(O38-'Std Cst'!O38)/'Distributor Prices'!O38</f>
        <v>0.47451153568627452</v>
      </c>
      <c r="R38" s="89"/>
      <c r="S38" s="89"/>
      <c r="T38" s="89"/>
      <c r="U38" s="23"/>
      <c r="V38" s="61"/>
      <c r="W38" s="89">
        <v>0.2</v>
      </c>
      <c r="X38" s="150">
        <f>'€uro Prices'!K38*(1-'Distributor Prices'!W38)</f>
        <v>32.160000000000004</v>
      </c>
      <c r="Y38" s="89"/>
      <c r="Z38" s="89">
        <f>(X38-'Std Cst'!AA38)/'Distributor Prices'!X38</f>
        <v>0.50396988865197823</v>
      </c>
      <c r="AA38" s="89"/>
      <c r="AD38" s="65"/>
    </row>
    <row r="39" spans="1:30" ht="15.75" customHeight="1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IF('UK Prices'!D39=0,"",'UK Prices'!D39)</f>
        <v>Stretch Pique w/Painted Stripes (A)</v>
      </c>
      <c r="E39" s="21"/>
      <c r="F39" s="23"/>
      <c r="G39" s="141"/>
      <c r="H39" s="242">
        <f>'US Trade'!H39</f>
        <v>37.5</v>
      </c>
      <c r="I39" s="87"/>
      <c r="K39" s="61"/>
      <c r="L39" s="23"/>
      <c r="M39" s="89"/>
      <c r="N39" s="89">
        <v>0.14999999999999997</v>
      </c>
      <c r="O39" s="150">
        <f>H39*(1-N39)</f>
        <v>31.875000000000004</v>
      </c>
      <c r="P39" s="89"/>
      <c r="Q39" s="89">
        <f>(O39-'Std Cst'!O39)/'Distributor Prices'!O39</f>
        <v>0.492080163137255</v>
      </c>
      <c r="R39" s="89"/>
      <c r="S39" s="89"/>
      <c r="T39" s="89"/>
      <c r="U39" s="23"/>
      <c r="V39" s="61"/>
      <c r="W39" s="89">
        <v>0.2</v>
      </c>
      <c r="X39" s="150">
        <f>'€uro Prices'!K39*(1-'Distributor Prices'!W39)</f>
        <v>32.160000000000004</v>
      </c>
      <c r="Y39" s="89"/>
      <c r="Z39" s="89">
        <f>(X39-'Std Cst'!AA39)/'Distributor Prices'!X39</f>
        <v>0.52055363657900988</v>
      </c>
      <c r="AA39" s="89"/>
      <c r="AD39" s="65"/>
    </row>
    <row r="40" spans="1:30" ht="15.75" customHeight="1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IF('UK Prices'!D40=0,"",'UK Prices'!D40)</f>
        <v>Stretch Lisle Colour Block Space Dye (A)</v>
      </c>
      <c r="E40" s="21"/>
      <c r="F40" s="23"/>
      <c r="G40" s="141"/>
      <c r="H40" s="141">
        <f>'US Trade'!H40</f>
        <v>37.5</v>
      </c>
      <c r="I40" s="87"/>
      <c r="K40" s="61"/>
      <c r="L40" s="23"/>
      <c r="M40" s="89"/>
      <c r="N40" s="89">
        <v>0.14999999999999997</v>
      </c>
      <c r="O40" s="150">
        <f t="shared" ref="O40:O54" si="22">H40*(1-N40)</f>
        <v>31.875000000000004</v>
      </c>
      <c r="P40" s="89"/>
      <c r="Q40" s="89">
        <f>(O40-'Std Cst'!O40)/'Distributor Prices'!O40</f>
        <v>0.49629663372549027</v>
      </c>
      <c r="R40" s="89"/>
      <c r="S40" s="89"/>
      <c r="T40" s="89"/>
      <c r="U40" s="23"/>
      <c r="V40" s="61"/>
      <c r="W40" s="89">
        <v>0.2</v>
      </c>
      <c r="X40" s="150">
        <f>'€uro Prices'!K40*(1-'Distributor Prices'!W40)</f>
        <v>32.160000000000004</v>
      </c>
      <c r="Y40" s="89"/>
      <c r="Z40" s="89">
        <f>(X40-'Std Cst'!AA40)/'Distributor Prices'!X40</f>
        <v>0.52453373608149734</v>
      </c>
      <c r="AA40" s="89"/>
      <c r="AD40" s="65"/>
    </row>
    <row r="41" spans="1:30" ht="15.75" customHeight="1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IF('UK Prices'!D41=0,"",'UK Prices'!D41)</f>
        <v>Heather Lisle Stripe (A)</v>
      </c>
      <c r="E41" s="21"/>
      <c r="F41" s="23"/>
      <c r="G41" s="141"/>
      <c r="H41" s="141">
        <f>'US Trade'!H41</f>
        <v>37.5</v>
      </c>
      <c r="I41" s="87"/>
      <c r="K41" s="61"/>
      <c r="L41" s="23"/>
      <c r="M41" s="89"/>
      <c r="N41" s="89">
        <v>0.14999999999999997</v>
      </c>
      <c r="O41" s="150">
        <f t="shared" si="22"/>
        <v>31.875000000000004</v>
      </c>
      <c r="P41" s="89"/>
      <c r="Q41" s="89">
        <f>(O41-'Std Cst'!O41)/'Distributor Prices'!O41</f>
        <v>0.51035153568627456</v>
      </c>
      <c r="R41" s="89"/>
      <c r="S41" s="89"/>
      <c r="T41" s="89"/>
      <c r="U41" s="23"/>
      <c r="V41" s="61"/>
      <c r="W41" s="89">
        <v>0.2</v>
      </c>
      <c r="X41" s="150">
        <f>'€uro Prices'!K41*(1-'Distributor Prices'!W41)</f>
        <v>32.160000000000004</v>
      </c>
      <c r="Y41" s="89"/>
      <c r="Z41" s="89">
        <f>(X41-'Std Cst'!AA41)/'Distributor Prices'!X41</f>
        <v>0.5378007344231226</v>
      </c>
      <c r="AA41" s="89"/>
      <c r="AD41" s="65"/>
    </row>
    <row r="42" spans="1:30" ht="15.75" customHeight="1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IF('UK Prices'!D42=0,"",'UK Prices'!D42)</f>
        <v>Pique Chest Stripe w/ Self Collar (T)</v>
      </c>
      <c r="E42" s="21"/>
      <c r="F42" s="23"/>
      <c r="G42" s="141">
        <f>'US Trade'!G42</f>
        <v>37.5</v>
      </c>
      <c r="H42" s="141">
        <f>'US Trade'!H42</f>
        <v>37.5</v>
      </c>
      <c r="I42" s="87">
        <f t="shared" ref="I42" si="23">(H42-G42)/G42</f>
        <v>0</v>
      </c>
      <c r="K42" s="61">
        <v>0.14999999999999997</v>
      </c>
      <c r="L42" s="23">
        <v>30.6</v>
      </c>
      <c r="M42" s="89"/>
      <c r="N42" s="89">
        <v>0.14999999999999997</v>
      </c>
      <c r="O42" s="150">
        <f t="shared" ref="O42" si="24">H42*(1-N42)</f>
        <v>31.875000000000004</v>
      </c>
      <c r="P42" s="89">
        <f>(O42-L42)/L42</f>
        <v>4.1666666666666734E-2</v>
      </c>
      <c r="Q42" s="89">
        <f>(O42-'Std Cst'!O42)/'Distributor Prices'!O42</f>
        <v>0.48949443764705891</v>
      </c>
      <c r="R42" s="89"/>
      <c r="S42" s="89"/>
      <c r="T42" s="89">
        <v>0.2</v>
      </c>
      <c r="U42" s="23">
        <v>28.72</v>
      </c>
      <c r="V42" s="61"/>
      <c r="W42" s="89">
        <v>0.2</v>
      </c>
      <c r="X42" s="150">
        <f>'€uro Prices'!K42*(1-'Distributor Prices'!W42)</f>
        <v>29.12</v>
      </c>
      <c r="Y42" s="89">
        <f>(X42-U42)/U42</f>
        <v>1.3927576601671383E-2</v>
      </c>
      <c r="Z42" s="89">
        <f>(X42-'Std Cst'!AA42)/'Distributor Prices'!X42</f>
        <v>0.46780596546310843</v>
      </c>
      <c r="AA42" s="89"/>
      <c r="AD42" s="65"/>
    </row>
    <row r="43" spans="1:30" ht="15.75" customHeight="1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IF('UK Prices'!D43=0,"",'UK Prices'!D43)</f>
        <v>Stretch Pique All Colours Chest Stripe (T)</v>
      </c>
      <c r="E43" s="21"/>
      <c r="F43" s="23"/>
      <c r="G43" s="141"/>
      <c r="H43" s="242">
        <f>'US Trade'!H43</f>
        <v>37.5</v>
      </c>
      <c r="I43" s="87"/>
      <c r="K43" s="61"/>
      <c r="L43" s="23"/>
      <c r="M43" s="89"/>
      <c r="N43" s="89">
        <v>0.14999999999999997</v>
      </c>
      <c r="O43" s="150">
        <f>H43*(1-N43)</f>
        <v>31.875000000000004</v>
      </c>
      <c r="P43" s="89"/>
      <c r="Q43" s="89">
        <f>(O43-'Std Cst'!O43)/'Distributor Prices'!O43</f>
        <v>0.51479326117647073</v>
      </c>
      <c r="R43" s="89"/>
      <c r="S43" s="89"/>
      <c r="T43" s="89"/>
      <c r="U43" s="23"/>
      <c r="V43" s="61"/>
      <c r="W43" s="89">
        <v>0.2</v>
      </c>
      <c r="X43" s="150">
        <f>'€uro Prices'!K43*(1-'Distributor Prices'!W43)</f>
        <v>29.12</v>
      </c>
      <c r="Y43" s="89"/>
      <c r="Z43" s="89">
        <f>(X43-'Std Cst'!AA43)/'Distributor Prices'!X43</f>
        <v>0.49417959183673482</v>
      </c>
      <c r="AA43" s="89"/>
      <c r="AD43" s="65"/>
    </row>
    <row r="44" spans="1:30" ht="15.75" customHeight="1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IF('UK Prices'!D44=0,"",'UK Prices'!D44)</f>
        <v>Stretch Pique Double Space Dye Chest Stripe (A)</v>
      </c>
      <c r="E44" s="21"/>
      <c r="F44" s="23"/>
      <c r="G44" s="141"/>
      <c r="H44" s="141">
        <f>'US Trade'!H44</f>
        <v>37.5</v>
      </c>
      <c r="I44" s="87"/>
      <c r="K44" s="61"/>
      <c r="L44" s="23"/>
      <c r="M44" s="89"/>
      <c r="N44" s="89">
        <v>0.14999999999999997</v>
      </c>
      <c r="O44" s="150">
        <f t="shared" si="22"/>
        <v>31.875000000000004</v>
      </c>
      <c r="P44" s="89"/>
      <c r="Q44" s="89">
        <f>(O44-'Std Cst'!O44)/'Distributor Prices'!O44</f>
        <v>0.51479326117647073</v>
      </c>
      <c r="R44" s="89"/>
      <c r="S44" s="89"/>
      <c r="T44" s="89"/>
      <c r="U44" s="23"/>
      <c r="V44" s="61"/>
      <c r="W44" s="89">
        <v>0.2</v>
      </c>
      <c r="X44" s="150">
        <f>'€uro Prices'!K44*(1-'Distributor Prices'!W44)</f>
        <v>29.12</v>
      </c>
      <c r="Y44" s="89"/>
      <c r="Z44" s="89">
        <f>(X44-'Std Cst'!AA44)/'Distributor Prices'!X44</f>
        <v>0.49417959183673482</v>
      </c>
      <c r="AA44" s="89"/>
      <c r="AD44" s="65"/>
    </row>
    <row r="45" spans="1:30" ht="15.75" customHeight="1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IF('UK Prices'!D45=0,"",'UK Prices'!D45)</f>
        <v>Smooth Pique Chest Stripe (T)</v>
      </c>
      <c r="E45" s="21"/>
      <c r="F45" s="23"/>
      <c r="G45" s="141"/>
      <c r="H45" s="141">
        <f>'US Trade'!H45</f>
        <v>36</v>
      </c>
      <c r="I45" s="87"/>
      <c r="K45" s="61"/>
      <c r="L45" s="23"/>
      <c r="M45" s="89"/>
      <c r="N45" s="89">
        <v>0.14999999999999997</v>
      </c>
      <c r="O45" s="150">
        <f t="shared" si="22"/>
        <v>30.6</v>
      </c>
      <c r="P45" s="89"/>
      <c r="Q45" s="89">
        <f>(O45-'Std Cst'!O45)/'Distributor Prices'!O45</f>
        <v>0.49823644444444448</v>
      </c>
      <c r="R45" s="89"/>
      <c r="S45" s="89"/>
      <c r="T45" s="89"/>
      <c r="U45" s="23"/>
      <c r="V45" s="61"/>
      <c r="W45" s="89">
        <v>0.2</v>
      </c>
      <c r="X45" s="150">
        <f>'€uro Prices'!K45*(1-'Distributor Prices'!W45)</f>
        <v>29.12</v>
      </c>
      <c r="Y45" s="89"/>
      <c r="Z45" s="89">
        <f>(X45-'Std Cst'!AA45)/'Distributor Prices'!X45</f>
        <v>0.49784259549973836</v>
      </c>
      <c r="AA45" s="89"/>
      <c r="AD45" s="65"/>
    </row>
    <row r="46" spans="1:30" ht="15.75" customHeight="1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IF('UK Prices'!D46=0,"",'UK Prices'!D46)</f>
        <v>Birdseye Pique w/Circle Print Trim (A)</v>
      </c>
      <c r="E46" s="21"/>
      <c r="F46" s="23"/>
      <c r="G46" s="141"/>
      <c r="H46" s="242">
        <f>'US Trade'!H46</f>
        <v>36</v>
      </c>
      <c r="I46" s="87"/>
      <c r="K46" s="61"/>
      <c r="L46" s="23"/>
      <c r="M46" s="89"/>
      <c r="N46" s="89">
        <v>0.14999999999999997</v>
      </c>
      <c r="O46" s="150">
        <f t="shared" si="22"/>
        <v>30.6</v>
      </c>
      <c r="P46" s="89"/>
      <c r="Q46" s="89">
        <f>(O46-'Std Cst'!O46)/'Distributor Prices'!O46</f>
        <v>0.51946520261437912</v>
      </c>
      <c r="R46" s="89"/>
      <c r="S46" s="89"/>
      <c r="T46" s="89"/>
      <c r="U46" s="23"/>
      <c r="V46" s="61"/>
      <c r="W46" s="89">
        <v>0.2</v>
      </c>
      <c r="X46" s="150">
        <f>'€uro Prices'!K46*(1-'Distributor Prices'!W46)</f>
        <v>29.12</v>
      </c>
      <c r="Y46" s="89"/>
      <c r="Z46" s="89">
        <f>(X46-'Std Cst'!AA46)/'Distributor Prices'!X46</f>
        <v>0.51908801674515959</v>
      </c>
      <c r="AA46" s="89"/>
      <c r="AD46" s="65"/>
    </row>
    <row r="47" spans="1:30" ht="15.75" customHeight="1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IF('UK Prices'!D47=0,"",'UK Prices'!D47)</f>
        <v>Smooth Pique w/Half Band Cuff (A)</v>
      </c>
      <c r="E47" s="21"/>
      <c r="F47" s="23"/>
      <c r="G47" s="141"/>
      <c r="H47" s="242">
        <f>'US Trade'!H47</f>
        <v>36</v>
      </c>
      <c r="I47" s="87"/>
      <c r="K47" s="61"/>
      <c r="L47" s="23"/>
      <c r="M47" s="89"/>
      <c r="N47" s="89">
        <v>0.14999999999999997</v>
      </c>
      <c r="O47" s="150">
        <f t="shared" si="22"/>
        <v>30.6</v>
      </c>
      <c r="P47" s="89"/>
      <c r="Q47" s="89">
        <f>(O47-'Std Cst'!O47)/'Distributor Prices'!O47</f>
        <v>0.53776585620915041</v>
      </c>
      <c r="R47" s="89"/>
      <c r="S47" s="89"/>
      <c r="T47" s="89"/>
      <c r="U47" s="23"/>
      <c r="V47" s="61"/>
      <c r="W47" s="89">
        <v>0.2</v>
      </c>
      <c r="X47" s="150">
        <f>'€uro Prices'!K47*(1-'Distributor Prices'!W47)</f>
        <v>29.12</v>
      </c>
      <c r="Y47" s="89"/>
      <c r="Z47" s="89">
        <f>(X47-'Std Cst'!AA47)/'Distributor Prices'!X47</f>
        <v>0.53740303506017795</v>
      </c>
      <c r="AA47" s="89"/>
      <c r="AD47" s="65"/>
    </row>
    <row r="48" spans="1:30" ht="15.75" customHeight="1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IF('UK Prices'!D48=0,"",'UK Prices'!D48)</f>
        <v>Stretch Pique Colour Block &amp; Contrast Trim (A)</v>
      </c>
      <c r="E48" s="21"/>
      <c r="F48" s="23"/>
      <c r="G48" s="141"/>
      <c r="H48" s="242">
        <f>'US Trade'!H48</f>
        <v>36</v>
      </c>
      <c r="I48" s="87"/>
      <c r="K48" s="61"/>
      <c r="L48" s="23"/>
      <c r="M48" s="89"/>
      <c r="N48" s="89">
        <v>0.14999999999999997</v>
      </c>
      <c r="O48" s="150">
        <f t="shared" si="22"/>
        <v>30.6</v>
      </c>
      <c r="P48" s="89"/>
      <c r="Q48" s="89">
        <f>(O48-'Std Cst'!O48)/'Distributor Prices'!O48</f>
        <v>0.55240637908496737</v>
      </c>
      <c r="R48" s="89"/>
      <c r="S48" s="89"/>
      <c r="T48" s="89"/>
      <c r="U48" s="23"/>
      <c r="V48" s="61"/>
      <c r="W48" s="89">
        <v>0.2</v>
      </c>
      <c r="X48" s="150">
        <f>'€uro Prices'!K48*(1-'Distributor Prices'!W48)</f>
        <v>29.12</v>
      </c>
      <c r="Y48" s="89"/>
      <c r="Z48" s="89">
        <f>(X48-'Std Cst'!AA48)/'Distributor Prices'!X48</f>
        <v>0.55205504971219255</v>
      </c>
      <c r="AA48" s="89"/>
      <c r="AD48" s="65"/>
    </row>
    <row r="49" spans="1:30" ht="15.75" customHeight="1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IF('UK Prices'!D49=0,"",'UK Prices'!D49)</f>
        <v>Stretch Lisle Tie Print (A)</v>
      </c>
      <c r="E49" s="21"/>
      <c r="F49" s="23"/>
      <c r="G49" s="141"/>
      <c r="H49" s="141">
        <f>'US Trade'!H49</f>
        <v>34</v>
      </c>
      <c r="I49" s="87"/>
      <c r="K49" s="61"/>
      <c r="L49" s="23"/>
      <c r="M49" s="89"/>
      <c r="N49" s="89">
        <v>0.14999999999999997</v>
      </c>
      <c r="O49" s="150">
        <f t="shared" si="22"/>
        <v>28.900000000000002</v>
      </c>
      <c r="P49" s="89"/>
      <c r="Q49" s="89">
        <f>(O49-'Std Cst'!O49)/'Distributor Prices'!O49</f>
        <v>0.52808066435986167</v>
      </c>
      <c r="R49" s="89"/>
      <c r="S49" s="89"/>
      <c r="T49" s="89"/>
      <c r="U49" s="23"/>
      <c r="V49" s="61"/>
      <c r="W49" s="89">
        <v>0.2</v>
      </c>
      <c r="X49" s="150">
        <f>'€uro Prices'!K49*(1-'Distributor Prices'!W49)</f>
        <v>26</v>
      </c>
      <c r="Y49" s="89"/>
      <c r="Z49" s="89">
        <f>(X49-'Std Cst'!AA49)/'Distributor Prices'!X49</f>
        <v>0.50042238827838825</v>
      </c>
      <c r="AA49" s="89"/>
      <c r="AD49" s="65"/>
    </row>
    <row r="50" spans="1:30" ht="15.75" customHeight="1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IF('UK Prices'!D50=0,"",'UK Prices'!D50)</f>
        <v>Stretch Lisle Open Stripe (T)</v>
      </c>
      <c r="E50" s="21"/>
      <c r="F50" s="23"/>
      <c r="G50" s="141"/>
      <c r="H50" s="141">
        <f>'US Trade'!H50</f>
        <v>36</v>
      </c>
      <c r="I50" s="87"/>
      <c r="K50" s="61"/>
      <c r="L50" s="23"/>
      <c r="M50" s="89"/>
      <c r="N50" s="89">
        <v>0.14999999999999997</v>
      </c>
      <c r="O50" s="150">
        <f>H50*(1-N50)</f>
        <v>30.6</v>
      </c>
      <c r="P50" s="89"/>
      <c r="Q50" s="89">
        <f>(O50-'Std Cst'!O50)/'Distributor Prices'!O50</f>
        <v>0.51037683660130728</v>
      </c>
      <c r="R50" s="89"/>
      <c r="S50" s="89"/>
      <c r="T50" s="89"/>
      <c r="U50" s="23"/>
      <c r="V50" s="61"/>
      <c r="W50" s="89">
        <v>0.2</v>
      </c>
      <c r="X50" s="150">
        <f>'€uro Prices'!K50*(1-'Distributor Prices'!W50)</f>
        <v>26</v>
      </c>
      <c r="Y50" s="89"/>
      <c r="Z50" s="89">
        <f>(X50-'Std Cst'!AA50)/'Distributor Prices'!X50</f>
        <v>0.45119161904761906</v>
      </c>
      <c r="AA50" s="89"/>
      <c r="AD50" s="65"/>
    </row>
    <row r="51" spans="1:30" ht="15.75" customHeight="1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IF('UK Prices'!D51=0,"",'UK Prices'!D51)</f>
        <v>Stretch Pique w/FJ Chest Logo (A)</v>
      </c>
      <c r="E51" s="21"/>
      <c r="F51" s="23"/>
      <c r="G51" s="141"/>
      <c r="H51" s="242">
        <f>'US Trade'!H51</f>
        <v>34</v>
      </c>
      <c r="I51" s="87"/>
      <c r="K51" s="61"/>
      <c r="L51" s="23"/>
      <c r="M51" s="89"/>
      <c r="N51" s="89">
        <v>0.14999999999999997</v>
      </c>
      <c r="O51" s="150">
        <f>H51*(1-N51)</f>
        <v>28.900000000000002</v>
      </c>
      <c r="P51" s="89"/>
      <c r="Q51" s="89">
        <f>(O51-'Std Cst'!O51)/'Distributor Prices'!O51</f>
        <v>0.55055817301038068</v>
      </c>
      <c r="R51" s="89"/>
      <c r="S51" s="89"/>
      <c r="T51" s="89"/>
      <c r="U51" s="23"/>
      <c r="V51" s="61"/>
      <c r="W51" s="89">
        <v>0.2</v>
      </c>
      <c r="X51" s="150">
        <f>'€uro Prices'!K51*(1-'Distributor Prices'!W51)</f>
        <v>26</v>
      </c>
      <c r="Y51" s="89"/>
      <c r="Z51" s="89">
        <f>(X51-'Std Cst'!AA51)/'Distributor Prices'!X51</f>
        <v>0.52421726007326008</v>
      </c>
      <c r="AA51" s="89"/>
      <c r="AD51" s="65"/>
    </row>
    <row r="52" spans="1:30" ht="15.75" customHeight="1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IF('UK Prices'!D52=0,"",'UK Prices'!D52)</f>
        <v>Smooth Pique w/Collar &amp; Sleeve Stripes (A)</v>
      </c>
      <c r="E52" s="21"/>
      <c r="F52" s="23"/>
      <c r="G52" s="141"/>
      <c r="H52" s="141">
        <f>'US Trade'!H52</f>
        <v>34</v>
      </c>
      <c r="I52" s="87"/>
      <c r="K52" s="61"/>
      <c r="L52" s="23"/>
      <c r="M52" s="89"/>
      <c r="N52" s="89">
        <v>0.14999999999999997</v>
      </c>
      <c r="O52" s="150">
        <f t="shared" si="22"/>
        <v>28.900000000000002</v>
      </c>
      <c r="P52" s="89"/>
      <c r="Q52" s="89">
        <f>(O52-'Std Cst'!O52)/'Distributor Prices'!O52</f>
        <v>0.54358239446366785</v>
      </c>
      <c r="R52" s="89"/>
      <c r="S52" s="89"/>
      <c r="T52" s="89"/>
      <c r="U52" s="23"/>
      <c r="V52" s="61"/>
      <c r="W52" s="89">
        <v>0.2</v>
      </c>
      <c r="X52" s="150">
        <f>'€uro Prices'!K52*(1-'Distributor Prices'!W52)</f>
        <v>26</v>
      </c>
      <c r="Y52" s="89"/>
      <c r="Z52" s="89">
        <f>(X52-'Std Cst'!AA52)/'Distributor Prices'!X52</f>
        <v>0.51683264468864476</v>
      </c>
      <c r="AA52" s="89"/>
      <c r="AD52" s="65"/>
    </row>
    <row r="53" spans="1:30" ht="15.75" customHeight="1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IF('UK Prices'!D53=0,"",'UK Prices'!D53)</f>
        <v>Stretch Pique w/Lisle Tie Print Trim (A)</v>
      </c>
      <c r="E53" s="21"/>
      <c r="F53" s="23"/>
      <c r="G53" s="141"/>
      <c r="H53" s="242">
        <f>'US Trade'!H53</f>
        <v>34</v>
      </c>
      <c r="I53" s="87"/>
      <c r="K53" s="61"/>
      <c r="L53" s="23"/>
      <c r="M53" s="89"/>
      <c r="N53" s="89">
        <v>0.14999999999999997</v>
      </c>
      <c r="O53" s="150">
        <f t="shared" si="22"/>
        <v>28.900000000000002</v>
      </c>
      <c r="P53" s="89"/>
      <c r="Q53" s="89">
        <f>(O53-'Std Cst'!O53)/'Distributor Prices'!O53</f>
        <v>0.55055817301038068</v>
      </c>
      <c r="R53" s="89"/>
      <c r="S53" s="89"/>
      <c r="T53" s="89"/>
      <c r="U53" s="23"/>
      <c r="V53" s="61"/>
      <c r="W53" s="89">
        <v>0.2</v>
      </c>
      <c r="X53" s="150">
        <f>'€uro Prices'!K53*(1-'Distributor Prices'!W53)</f>
        <v>26</v>
      </c>
      <c r="Y53" s="89"/>
      <c r="Z53" s="89">
        <f>(X53-'Std Cst'!AA53)/'Distributor Prices'!X53</f>
        <v>0.52421726007326008</v>
      </c>
      <c r="AA53" s="89"/>
      <c r="AD53" s="65"/>
    </row>
    <row r="54" spans="1:30" ht="15.75" customHeight="1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IF('UK Prices'!D54=0,"",'UK Prices'!D54)</f>
        <v>Stretch Jacquard Geometric (T)</v>
      </c>
      <c r="E54" s="21"/>
      <c r="F54" s="23"/>
      <c r="G54" s="141"/>
      <c r="H54" s="141">
        <f>'US Trade'!H54</f>
        <v>34</v>
      </c>
      <c r="I54" s="87"/>
      <c r="K54" s="61"/>
      <c r="L54" s="23"/>
      <c r="M54" s="89"/>
      <c r="N54" s="89">
        <v>0.14999999999999997</v>
      </c>
      <c r="O54" s="150">
        <f t="shared" si="22"/>
        <v>28.900000000000002</v>
      </c>
      <c r="P54" s="89"/>
      <c r="Q54" s="89">
        <f>(O54-'Std Cst'!O54)/'Distributor Prices'!O54</f>
        <v>0.57071042214532863</v>
      </c>
      <c r="R54" s="89"/>
      <c r="S54" s="89"/>
      <c r="T54" s="89"/>
      <c r="U54" s="23"/>
      <c r="V54" s="61"/>
      <c r="W54" s="89">
        <v>0.2</v>
      </c>
      <c r="X54" s="150">
        <f>'€uro Prices'!K54*(1-'Distributor Prices'!W54)</f>
        <v>26</v>
      </c>
      <c r="Y54" s="89"/>
      <c r="Z54" s="89">
        <f>(X54-'Std Cst'!AA54)/'Distributor Prices'!X54</f>
        <v>0.5455505934065934</v>
      </c>
      <c r="AA54" s="89"/>
      <c r="AD54" s="65"/>
    </row>
    <row r="55" spans="1:30" ht="15.75" customHeight="1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IF('UK Prices'!D55=0,"",'UK Prices'!D55)</f>
        <v>Stretch Pique (T)</v>
      </c>
      <c r="E55" s="21"/>
      <c r="F55" s="23"/>
      <c r="G55" s="141">
        <f>'US Trade'!G55</f>
        <v>30</v>
      </c>
      <c r="H55" s="242">
        <f>'US Trade'!H55</f>
        <v>30</v>
      </c>
      <c r="I55" s="252">
        <f t="shared" ref="I55" si="25">(H55-G55)/G55</f>
        <v>0</v>
      </c>
      <c r="K55" s="61">
        <v>0.15000000000000002</v>
      </c>
      <c r="L55" s="23">
        <v>25.5</v>
      </c>
      <c r="M55" s="89">
        <v>0.5548108235294118</v>
      </c>
      <c r="N55" s="89">
        <v>0.15000000000000002</v>
      </c>
      <c r="O55" s="150">
        <f t="shared" ref="O55" si="26">H55*(1-N55)</f>
        <v>25.5</v>
      </c>
      <c r="P55" s="89">
        <f t="shared" ref="P55" si="27">(O55-L55)/L55</f>
        <v>0</v>
      </c>
      <c r="Q55" s="89">
        <f>(O55-'Std Cst'!O55)/'Distributor Prices'!O55</f>
        <v>0.5548108235294118</v>
      </c>
      <c r="R55" s="89">
        <f>Q55-M55</f>
        <v>0</v>
      </c>
      <c r="S55" s="89"/>
      <c r="T55" s="89">
        <v>0.2</v>
      </c>
      <c r="U55" s="23">
        <v>22.32</v>
      </c>
      <c r="V55" s="61"/>
      <c r="W55" s="89">
        <v>0.2</v>
      </c>
      <c r="X55" s="150">
        <f>'€uro Prices'!K55*(1-'Distributor Prices'!W55)</f>
        <v>22.32</v>
      </c>
      <c r="Y55" s="89">
        <f t="shared" ref="Y55" si="28">(X55-U55)/U55</f>
        <v>0</v>
      </c>
      <c r="Z55" s="89">
        <f>(X55-'Std Cst'!AA55)/'Distributor Prices'!X55</f>
        <v>0.51560317460317462</v>
      </c>
      <c r="AA55" s="89">
        <f t="shared" ref="AA55" si="29">Z55-V55</f>
        <v>0.51560317460317462</v>
      </c>
      <c r="AD55" s="65"/>
    </row>
    <row r="56" spans="1:30" ht="15.75" customHeight="1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IF('UK Prices'!D56=0,"",'UK Prices'!D56)</f>
        <v>Stretch Pique (A)</v>
      </c>
      <c r="E56" s="21"/>
      <c r="F56" s="23"/>
      <c r="G56" s="141">
        <f>'US Trade'!G56</f>
        <v>30</v>
      </c>
      <c r="H56" s="242">
        <f>'US Trade'!H56</f>
        <v>30</v>
      </c>
      <c r="I56" s="252">
        <f t="shared" ref="I56" si="30">(H56-G56)/G56</f>
        <v>0</v>
      </c>
      <c r="K56" s="61">
        <v>0.15000000000000002</v>
      </c>
      <c r="L56" s="23">
        <v>25.5</v>
      </c>
      <c r="M56" s="89">
        <v>0.53724219607843138</v>
      </c>
      <c r="N56" s="89">
        <v>0.15000000000000002</v>
      </c>
      <c r="O56" s="150">
        <f t="shared" ref="O56" si="31">H56*(1-N56)</f>
        <v>25.5</v>
      </c>
      <c r="P56" s="89">
        <f t="shared" ref="P56" si="32">(O56-L56)/L56</f>
        <v>0</v>
      </c>
      <c r="Q56" s="89">
        <f>(O56-'Std Cst'!O56)/'Distributor Prices'!O56</f>
        <v>0.53724219607843138</v>
      </c>
      <c r="R56" s="89">
        <f>Q56-M56</f>
        <v>0</v>
      </c>
      <c r="S56" s="89"/>
      <c r="T56" s="89">
        <v>0.2</v>
      </c>
      <c r="U56" s="23">
        <v>22.32</v>
      </c>
      <c r="V56" s="61"/>
      <c r="W56" s="89">
        <v>0.2</v>
      </c>
      <c r="X56" s="150">
        <f>'€uro Prices'!K56*(1-'Distributor Prices'!W56)</f>
        <v>22.32</v>
      </c>
      <c r="Y56" s="89">
        <f t="shared" ref="Y56" si="33">(X56-U56)/U56</f>
        <v>0</v>
      </c>
      <c r="Z56" s="89">
        <f>(X56-'Std Cst'!AA56)/'Distributor Prices'!X56</f>
        <v>0.4964872845195426</v>
      </c>
      <c r="AA56" s="89">
        <f t="shared" ref="AA56" si="34">Z56-V56</f>
        <v>0.4964872845195426</v>
      </c>
      <c r="AD56" s="65"/>
    </row>
    <row r="57" spans="1:30" ht="15.75" customHeight="1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IF('UK Prices'!D57=0,"",'UK Prices'!D57)</f>
        <v>Stretch Pique Double Space Dye Chest Stripe (A) - Prosports</v>
      </c>
      <c r="E57" s="21"/>
      <c r="F57" s="23"/>
      <c r="G57" s="141"/>
      <c r="H57" s="141">
        <f>'US Trade'!H57</f>
        <v>37.5</v>
      </c>
      <c r="I57" s="87"/>
      <c r="K57" s="61"/>
      <c r="L57" s="23"/>
      <c r="M57" s="89"/>
      <c r="N57" s="89">
        <v>0.14999999999999997</v>
      </c>
      <c r="O57" s="150">
        <f t="shared" ref="O57" si="35">H57*(1-N57)</f>
        <v>31.875000000000004</v>
      </c>
      <c r="P57" s="89"/>
      <c r="Q57" s="89">
        <f>(O57-'Std Cst'!O57)/'Distributor Prices'!O57</f>
        <v>0.51479326117647073</v>
      </c>
      <c r="R57" s="89"/>
      <c r="S57" s="89"/>
      <c r="T57" s="89"/>
      <c r="U57" s="23"/>
      <c r="V57" s="61"/>
      <c r="W57" s="89">
        <v>0.2</v>
      </c>
      <c r="X57" s="150">
        <f>'€uro Prices'!K57*(1-'Distributor Prices'!W57)</f>
        <v>29.12</v>
      </c>
      <c r="Y57" s="89"/>
      <c r="Z57" s="89">
        <f>(X57-'Std Cst'!AA57)/'Distributor Prices'!X57</f>
        <v>0.49417959183673482</v>
      </c>
      <c r="AA57" s="89"/>
      <c r="AD57" s="65"/>
    </row>
    <row r="58" spans="1:30" ht="15.75" customHeight="1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IF('UK Prices'!D58=0,"",'UK Prices'!D58)</f>
        <v>Stretch Pique (T) - American Golf</v>
      </c>
      <c r="E58" s="21"/>
      <c r="F58" s="23"/>
      <c r="G58" s="141">
        <f>'US Trade'!G58</f>
        <v>0</v>
      </c>
      <c r="H58" s="242">
        <f>'US Trade'!H58</f>
        <v>0</v>
      </c>
      <c r="I58" s="94" t="e">
        <f t="shared" ref="I58" si="36">(H58-G58)/G58</f>
        <v>#DIV/0!</v>
      </c>
      <c r="K58" s="61"/>
      <c r="L58" s="23"/>
      <c r="M58" s="89"/>
      <c r="N58" s="89"/>
      <c r="O58" s="150"/>
      <c r="P58" s="89"/>
      <c r="Q58" s="89"/>
      <c r="R58" s="89"/>
      <c r="S58" s="89"/>
      <c r="T58" s="89"/>
      <c r="U58" s="23"/>
      <c r="V58" s="61"/>
      <c r="W58" s="89"/>
      <c r="X58" s="150"/>
      <c r="Y58" s="89"/>
      <c r="Z58" s="89"/>
      <c r="AA58" s="89"/>
      <c r="AD58" s="65"/>
    </row>
    <row r="59" spans="1:30" ht="15.75" customHeight="1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IF('UK Prices'!D59=0,"",'UK Prices'!D59)</f>
        <v>Stretch Pique (A) - American Golf</v>
      </c>
      <c r="E59" s="21"/>
      <c r="F59" s="23"/>
      <c r="G59" s="141">
        <f>'US Trade'!G59</f>
        <v>0</v>
      </c>
      <c r="H59" s="242">
        <f>'US Trade'!H59</f>
        <v>0</v>
      </c>
      <c r="I59" s="94" t="e">
        <f t="shared" ref="I59" si="37">(H59-G59)/G59</f>
        <v>#DIV/0!</v>
      </c>
      <c r="K59" s="61"/>
      <c r="L59" s="23"/>
      <c r="M59" s="89"/>
      <c r="N59" s="89"/>
      <c r="O59" s="150"/>
      <c r="P59" s="89"/>
      <c r="Q59" s="89"/>
      <c r="R59" s="89"/>
      <c r="S59" s="89"/>
      <c r="T59" s="89"/>
      <c r="U59" s="23"/>
      <c r="V59" s="61"/>
      <c r="W59" s="89"/>
      <c r="X59" s="150"/>
      <c r="Y59" s="89"/>
      <c r="Z59" s="89"/>
      <c r="AA59" s="89"/>
      <c r="AD59" s="65"/>
    </row>
    <row r="60" spans="1:30" ht="15.75" hidden="1" customHeight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IF('UK Prices'!D60=0,"",'UK Prices'!D60)</f>
        <v>Lisle Tonal Print w/ Self Collar (T)</v>
      </c>
      <c r="E60" s="21"/>
      <c r="F60" s="23"/>
      <c r="G60" s="141">
        <f>'US Trade'!G60</f>
        <v>0</v>
      </c>
      <c r="H60" s="548">
        <f>'US Trade'!H60</f>
        <v>37.5</v>
      </c>
      <c r="I60" s="87" t="e">
        <f t="shared" ref="I60:I65" si="38">(H60-G60)/G60</f>
        <v>#DIV/0!</v>
      </c>
      <c r="K60" s="61">
        <v>0.14999999999999997</v>
      </c>
      <c r="L60" s="23">
        <v>0</v>
      </c>
      <c r="M60" s="89" t="e">
        <v>#DIV/0!</v>
      </c>
      <c r="N60" s="89">
        <v>0.14999999999999997</v>
      </c>
      <c r="O60" s="150">
        <f t="shared" ref="O60:O65" si="39">H60*(1-N60)</f>
        <v>31.875000000000004</v>
      </c>
      <c r="P60" s="89" t="e">
        <f t="shared" ref="P60:P65" si="40">(O60-L60)/L60</f>
        <v>#DIV/0!</v>
      </c>
      <c r="Q60" s="89">
        <f>(O60-'Std Cst'!O60)/'Distributor Prices'!O60</f>
        <v>0.56324392156862746</v>
      </c>
      <c r="R60" s="89" t="e">
        <f t="shared" ref="R60:R65" si="41">Q60-M60</f>
        <v>#DIV/0!</v>
      </c>
      <c r="S60" s="89"/>
      <c r="T60" s="89">
        <v>0.2</v>
      </c>
      <c r="U60" s="23">
        <v>31.760000000000005</v>
      </c>
      <c r="V60" s="61"/>
      <c r="W60" s="89">
        <v>0.2</v>
      </c>
      <c r="X60" s="150">
        <f>'€uro Prices'!K60*(1-'Distributor Prices'!W60)</f>
        <v>0</v>
      </c>
      <c r="Y60" s="89">
        <f t="shared" ref="Y60:Y65" si="42">(X60-U60)/U60</f>
        <v>-1</v>
      </c>
      <c r="Z60" s="89" t="e">
        <f>(X60-'Std Cst'!AA60)/'Distributor Prices'!X60</f>
        <v>#DIV/0!</v>
      </c>
      <c r="AA60" s="89" t="e">
        <f t="shared" ref="AA60:AA65" si="43">Z60-V60</f>
        <v>#DIV/0!</v>
      </c>
      <c r="AD60" s="65"/>
    </row>
    <row r="61" spans="1:30" ht="15.75" hidden="1" customHeight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IF('UK Prices'!D61=0,"",'UK Prices'!D61)</f>
        <v>Lisle Stripe w/ Self Collar (A)</v>
      </c>
      <c r="E61" s="21"/>
      <c r="F61" s="23"/>
      <c r="G61" s="141">
        <f>'US Trade'!G61</f>
        <v>0</v>
      </c>
      <c r="H61" s="548">
        <f>'US Trade'!H61</f>
        <v>37.5</v>
      </c>
      <c r="I61" s="87" t="e">
        <f t="shared" si="38"/>
        <v>#DIV/0!</v>
      </c>
      <c r="K61" s="61">
        <v>0.14999999999999997</v>
      </c>
      <c r="L61" s="23">
        <v>0</v>
      </c>
      <c r="M61" s="89" t="e">
        <v>#DIV/0!</v>
      </c>
      <c r="N61" s="89">
        <v>0.14999999999999997</v>
      </c>
      <c r="O61" s="150">
        <f t="shared" si="39"/>
        <v>31.875000000000004</v>
      </c>
      <c r="P61" s="89" t="e">
        <f t="shared" si="40"/>
        <v>#DIV/0!</v>
      </c>
      <c r="Q61" s="89">
        <f>(O61-'Std Cst'!O61)/'Distributor Prices'!O61</f>
        <v>0.54918901960784317</v>
      </c>
      <c r="R61" s="89" t="e">
        <f t="shared" si="41"/>
        <v>#DIV/0!</v>
      </c>
      <c r="S61" s="89"/>
      <c r="T61" s="89">
        <v>0.2</v>
      </c>
      <c r="U61" s="23">
        <v>31.760000000000005</v>
      </c>
      <c r="V61" s="61"/>
      <c r="W61" s="89">
        <v>0.2</v>
      </c>
      <c r="X61" s="150">
        <f>'€uro Prices'!K61*(1-'Distributor Prices'!W61)</f>
        <v>0</v>
      </c>
      <c r="Y61" s="89">
        <f t="shared" si="42"/>
        <v>-1</v>
      </c>
      <c r="Z61" s="89" t="e">
        <f>(X61-'Std Cst'!AA61)/'Distributor Prices'!X61</f>
        <v>#DIV/0!</v>
      </c>
      <c r="AA61" s="89" t="e">
        <f t="shared" si="43"/>
        <v>#DIV/0!</v>
      </c>
      <c r="AD61" s="65"/>
    </row>
    <row r="62" spans="1:30" ht="15.75" hidden="1" customHeight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IF('UK Prices'!D62=0,"",'UK Prices'!D62)</f>
        <v>Jacquard Check w/ Button Down Collar (A)</v>
      </c>
      <c r="E62" s="21"/>
      <c r="F62" s="23"/>
      <c r="G62" s="141">
        <f>'US Trade'!G62</f>
        <v>0</v>
      </c>
      <c r="H62" s="548">
        <f>'US Trade'!H62</f>
        <v>37.5</v>
      </c>
      <c r="I62" s="87" t="e">
        <f t="shared" si="38"/>
        <v>#DIV/0!</v>
      </c>
      <c r="K62" s="61">
        <v>0.14999999999999997</v>
      </c>
      <c r="L62" s="23">
        <v>0</v>
      </c>
      <c r="M62" s="89" t="e">
        <v>#DIV/0!</v>
      </c>
      <c r="N62" s="89">
        <v>0.14999999999999997</v>
      </c>
      <c r="O62" s="150">
        <f t="shared" si="39"/>
        <v>31.875000000000004</v>
      </c>
      <c r="P62" s="89" t="e">
        <f t="shared" si="40"/>
        <v>#DIV/0!</v>
      </c>
      <c r="Q62" s="89">
        <f>(O62-'Std Cst'!O62)/'Distributor Prices'!O62</f>
        <v>0.60892235294117658</v>
      </c>
      <c r="R62" s="89" t="e">
        <f t="shared" si="41"/>
        <v>#DIV/0!</v>
      </c>
      <c r="S62" s="89"/>
      <c r="T62" s="89">
        <v>0.2</v>
      </c>
      <c r="U62" s="23">
        <v>31.760000000000005</v>
      </c>
      <c r="V62" s="61"/>
      <c r="W62" s="89">
        <v>0.2</v>
      </c>
      <c r="X62" s="150">
        <f>'€uro Prices'!K62*(1-'Distributor Prices'!W62)</f>
        <v>0</v>
      </c>
      <c r="Y62" s="89">
        <f t="shared" si="42"/>
        <v>-1</v>
      </c>
      <c r="Z62" s="89" t="e">
        <f>(X62-'Std Cst'!AA62)/'Distributor Prices'!X62</f>
        <v>#DIV/0!</v>
      </c>
      <c r="AA62" s="89" t="e">
        <f t="shared" si="43"/>
        <v>#DIV/0!</v>
      </c>
      <c r="AD62" s="65"/>
    </row>
    <row r="63" spans="1:30" ht="15.75" hidden="1" customHeight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IF('UK Prices'!D63=0,"",'UK Prices'!D63)</f>
        <v>Raglan Chest Stripe w/ Self Collar (A)</v>
      </c>
      <c r="E63" s="21"/>
      <c r="F63" s="23"/>
      <c r="G63" s="141">
        <f>'US Trade'!G63</f>
        <v>0</v>
      </c>
      <c r="H63" s="242">
        <f>'US Trade'!H63</f>
        <v>37.5</v>
      </c>
      <c r="I63" s="87" t="e">
        <f t="shared" si="38"/>
        <v>#DIV/0!</v>
      </c>
      <c r="K63" s="61">
        <v>0.14999999999999997</v>
      </c>
      <c r="L63" s="23">
        <v>0</v>
      </c>
      <c r="M63" s="89" t="e">
        <v>#DIV/0!</v>
      </c>
      <c r="N63" s="89">
        <v>0.14999999999999997</v>
      </c>
      <c r="O63" s="150">
        <f t="shared" si="39"/>
        <v>31.875000000000004</v>
      </c>
      <c r="P63" s="89" t="e">
        <f t="shared" si="40"/>
        <v>#DIV/0!</v>
      </c>
      <c r="Q63" s="89">
        <f>(O63-'Std Cst'!O63)/'Distributor Prices'!O63</f>
        <v>0.48523921568627454</v>
      </c>
      <c r="R63" s="89" t="e">
        <f t="shared" si="41"/>
        <v>#DIV/0!</v>
      </c>
      <c r="S63" s="89"/>
      <c r="T63" s="89">
        <v>0.2</v>
      </c>
      <c r="U63" s="23">
        <v>31.760000000000005</v>
      </c>
      <c r="V63" s="61"/>
      <c r="W63" s="89">
        <v>0.2</v>
      </c>
      <c r="X63" s="150">
        <f>'€uro Prices'!K63*(1-'Distributor Prices'!W63)</f>
        <v>0</v>
      </c>
      <c r="Y63" s="89">
        <f t="shared" si="42"/>
        <v>-1</v>
      </c>
      <c r="Z63" s="89" t="e">
        <f>(X63-'Std Cst'!AA63)/'Distributor Prices'!X63</f>
        <v>#DIV/0!</v>
      </c>
      <c r="AA63" s="89" t="e">
        <f t="shared" si="43"/>
        <v>#DIV/0!</v>
      </c>
      <c r="AD63" s="65"/>
    </row>
    <row r="64" spans="1:30" ht="15.75" hidden="1" customHeight="1" x14ac:dyDescent="0.3">
      <c r="A64" s="332">
        <f>'ITMA Form Data'!A65</f>
        <v>0</v>
      </c>
      <c r="B64" s="329">
        <f>'ITMA Form Data'!B65</f>
        <v>0</v>
      </c>
      <c r="C64" s="428" t="str">
        <f>'ITMA Form Data'!C65</f>
        <v>91643/4/5/6</v>
      </c>
      <c r="D64" s="289" t="str">
        <f>IF('UK Prices'!D64=0,"",'UK Prices'!D64)</f>
        <v>Smooth Pique Double Chest Stripe (T)</v>
      </c>
      <c r="E64" s="21"/>
      <c r="F64" s="23"/>
      <c r="G64" s="141">
        <f>'US Trade'!G65</f>
        <v>0</v>
      </c>
      <c r="H64" s="141">
        <f>'US Trade'!H65</f>
        <v>36</v>
      </c>
      <c r="I64" s="87" t="e">
        <f>(H64-G64)/G64</f>
        <v>#DIV/0!</v>
      </c>
      <c r="K64" s="61">
        <v>0.14999999999999997</v>
      </c>
      <c r="L64" s="23">
        <v>0</v>
      </c>
      <c r="M64" s="89" t="e">
        <v>#DIV/0!</v>
      </c>
      <c r="N64" s="89">
        <v>0.14999999999999997</v>
      </c>
      <c r="O64" s="150">
        <f>H64*(1-N64)</f>
        <v>30.6</v>
      </c>
      <c r="P64" s="89" t="e">
        <f>(O64-L64)/L64</f>
        <v>#DIV/0!</v>
      </c>
      <c r="Q64" s="89">
        <f>(O64-'Std Cst'!O65)/'Distributor Prices'!O64</f>
        <v>0.48209150326797384</v>
      </c>
      <c r="R64" s="89" t="e">
        <f>Q64-M64</f>
        <v>#DIV/0!</v>
      </c>
      <c r="S64" s="89"/>
      <c r="T64" s="89">
        <v>0.2</v>
      </c>
      <c r="U64" s="23">
        <v>31.760000000000005</v>
      </c>
      <c r="V64" s="61"/>
      <c r="W64" s="89">
        <v>0.2</v>
      </c>
      <c r="X64" s="150">
        <f>'€uro Prices'!K64*(1-'Distributor Prices'!W64)</f>
        <v>0</v>
      </c>
      <c r="Y64" s="89">
        <f>(X64-U64)/U64</f>
        <v>-1</v>
      </c>
      <c r="Z64" s="89" t="e">
        <f>(X64-'Std Cst'!AA65)/'Distributor Prices'!X64</f>
        <v>#DIV/0!</v>
      </c>
      <c r="AA64" s="89" t="e">
        <f>Z64-V64</f>
        <v>#DIV/0!</v>
      </c>
      <c r="AD64" s="65"/>
    </row>
    <row r="65" spans="1:30" ht="15.75" hidden="1" customHeight="1" x14ac:dyDescent="0.3">
      <c r="A65" s="332">
        <f>'ITMA Form Data'!A64</f>
        <v>0</v>
      </c>
      <c r="B65" s="329">
        <f>'ITMA Form Data'!B64</f>
        <v>0</v>
      </c>
      <c r="C65" s="428" t="str">
        <f>'ITMA Form Data'!C64</f>
        <v>91628/9/30</v>
      </c>
      <c r="D65" s="289" t="str">
        <f>IF('UK Prices'!D65=0,"",'UK Prices'!D65)</f>
        <v>Pique Chest/Back Stripes (A)</v>
      </c>
      <c r="E65" s="21"/>
      <c r="F65" s="23"/>
      <c r="G65" s="141">
        <f>'US Trade'!G64</f>
        <v>0</v>
      </c>
      <c r="H65" s="242">
        <f>'US Trade'!H64</f>
        <v>37.5</v>
      </c>
      <c r="I65" s="87" t="e">
        <f t="shared" si="38"/>
        <v>#DIV/0!</v>
      </c>
      <c r="K65" s="61">
        <v>0.14999999999999997</v>
      </c>
      <c r="L65" s="23">
        <v>0</v>
      </c>
      <c r="M65" s="89" t="e">
        <v>#DIV/0!</v>
      </c>
      <c r="N65" s="89">
        <v>0.14999999999999997</v>
      </c>
      <c r="O65" s="150">
        <f t="shared" si="39"/>
        <v>31.875000000000004</v>
      </c>
      <c r="P65" s="89" t="e">
        <f t="shared" si="40"/>
        <v>#DIV/0!</v>
      </c>
      <c r="Q65" s="89">
        <f>(O65-'Std Cst'!O64)/'Distributor Prices'!O65</f>
        <v>0.48945568627450992</v>
      </c>
      <c r="R65" s="89" t="e">
        <f t="shared" si="41"/>
        <v>#DIV/0!</v>
      </c>
      <c r="S65" s="89"/>
      <c r="T65" s="89">
        <v>0.2</v>
      </c>
      <c r="U65" s="23">
        <v>28.72</v>
      </c>
      <c r="V65" s="61"/>
      <c r="W65" s="89">
        <v>0.2</v>
      </c>
      <c r="X65" s="150">
        <f>'€uro Prices'!K65*(1-'Distributor Prices'!W65)</f>
        <v>0</v>
      </c>
      <c r="Y65" s="89">
        <f t="shared" si="42"/>
        <v>-1</v>
      </c>
      <c r="Z65" s="89" t="e">
        <f>(X65-'Std Cst'!AA64)/'Distributor Prices'!X65</f>
        <v>#DIV/0!</v>
      </c>
      <c r="AA65" s="89" t="e">
        <f t="shared" si="43"/>
        <v>#DIV/0!</v>
      </c>
      <c r="AD65" s="65"/>
    </row>
    <row r="66" spans="1:30" ht="15.75" hidden="1" customHeight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IF('UK Prices'!D66=0,"",'UK Prices'!D66)</f>
        <v>Lisle Engineered Stripe w/Striped Self Collar (A)</v>
      </c>
      <c r="E66" s="21"/>
      <c r="F66" s="23"/>
      <c r="G66" s="141">
        <f>'US Trade'!G66</f>
        <v>0</v>
      </c>
      <c r="H66" s="242">
        <f>'US Trade'!H66</f>
        <v>36</v>
      </c>
      <c r="I66" s="87" t="e">
        <f t="shared" ref="I66" si="44">(H66-G66)/G66</f>
        <v>#DIV/0!</v>
      </c>
      <c r="K66" s="61">
        <v>0.14999999999999997</v>
      </c>
      <c r="L66" s="23">
        <v>0</v>
      </c>
      <c r="M66" s="89" t="e">
        <v>#DIV/0!</v>
      </c>
      <c r="N66" s="89">
        <v>0.14999999999999997</v>
      </c>
      <c r="O66" s="150">
        <f t="shared" ref="O66" si="45">H66*(1-N66)</f>
        <v>30.6</v>
      </c>
      <c r="P66" s="89" t="e">
        <f t="shared" ref="P66:P77" si="46">(O66-L66)/L66</f>
        <v>#DIV/0!</v>
      </c>
      <c r="Q66" s="89">
        <f>(O66-'Std Cst'!O66)/'Distributor Prices'!O66</f>
        <v>0.48282352941176482</v>
      </c>
      <c r="R66" s="89" t="e">
        <f t="shared" ref="R66:R79" si="47">Q66-M66</f>
        <v>#DIV/0!</v>
      </c>
      <c r="S66" s="89"/>
      <c r="T66" s="89">
        <v>0.2</v>
      </c>
      <c r="U66" s="23">
        <v>28.72</v>
      </c>
      <c r="V66" s="61"/>
      <c r="W66" s="89">
        <v>0.2</v>
      </c>
      <c r="X66" s="150">
        <f>'€uro Prices'!K66*(1-'Distributor Prices'!W66)</f>
        <v>0</v>
      </c>
      <c r="Y66" s="89">
        <f t="shared" ref="Y66:Y77" si="48">(X66-U66)/U66</f>
        <v>-1</v>
      </c>
      <c r="Z66" s="89" t="e">
        <f>(X66-'Std Cst'!AA66)/'Distributor Prices'!X66</f>
        <v>#DIV/0!</v>
      </c>
      <c r="AA66" s="89" t="e">
        <f t="shared" ref="AA66:AA77" si="49">Z66-V66</f>
        <v>#DIV/0!</v>
      </c>
      <c r="AD66" s="65"/>
    </row>
    <row r="67" spans="1:30" ht="15.75" hidden="1" customHeight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IF('UK Prices'!D67=0,"",'UK Prices'!D67)</f>
        <v>Birdseye Colorblock Pique w/ Self Collar (A)</v>
      </c>
      <c r="E67" s="21"/>
      <c r="F67" s="23"/>
      <c r="G67" s="141">
        <f>'US Trade'!G67</f>
        <v>0</v>
      </c>
      <c r="H67" s="141">
        <f>'US Trade'!H67</f>
        <v>37.5</v>
      </c>
      <c r="I67" s="87" t="e">
        <f>(H67-G67)/G67</f>
        <v>#DIV/0!</v>
      </c>
      <c r="K67" s="61">
        <v>0.14999999999999997</v>
      </c>
      <c r="L67" s="23">
        <v>0</v>
      </c>
      <c r="M67" s="89" t="e">
        <v>#DIV/0!</v>
      </c>
      <c r="N67" s="89">
        <v>0.14999999999999997</v>
      </c>
      <c r="O67" s="150">
        <f>H67*(1-N67)</f>
        <v>31.875000000000004</v>
      </c>
      <c r="P67" s="89" t="e">
        <f t="shared" ref="P67:P71" si="50">(O67-L67)/L67</f>
        <v>#DIV/0!</v>
      </c>
      <c r="Q67" s="89">
        <f>(O67-'Std Cst'!O67)/'Distributor Prices'!O67</f>
        <v>0.50702431372549028</v>
      </c>
      <c r="R67" s="89" t="e">
        <f t="shared" ref="R67:R71" si="51">Q67-M67</f>
        <v>#DIV/0!</v>
      </c>
      <c r="S67" s="89"/>
      <c r="T67" s="89">
        <v>0.2</v>
      </c>
      <c r="U67" s="23">
        <v>28.72</v>
      </c>
      <c r="V67" s="61"/>
      <c r="W67" s="89">
        <v>0.2</v>
      </c>
      <c r="X67" s="150">
        <f>'€uro Prices'!K67*(1-'Distributor Prices'!W67)</f>
        <v>0</v>
      </c>
      <c r="Y67" s="89">
        <f t="shared" ref="Y67:Y71" si="52">(X67-U67)/U67</f>
        <v>-1</v>
      </c>
      <c r="Z67" s="89" t="e">
        <f>(X67-'Std Cst'!AA67)/'Distributor Prices'!X67</f>
        <v>#DIV/0!</v>
      </c>
      <c r="AA67" s="89" t="e">
        <f t="shared" ref="AA67:AA71" si="53">Z67-V67</f>
        <v>#DIV/0!</v>
      </c>
      <c r="AD67" s="65"/>
    </row>
    <row r="68" spans="1:30" ht="15.75" hidden="1" customHeight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IF('UK Prices'!D68=0,"",'UK Prices'!D68)</f>
        <v>Pique Colour Block w/ Collar, Armhole &amp; Pocket Trim (A)</v>
      </c>
      <c r="E68" s="21"/>
      <c r="F68" s="23"/>
      <c r="G68" s="141">
        <f>'US Trade'!G68</f>
        <v>0</v>
      </c>
      <c r="H68" s="242">
        <f>'US Trade'!H68</f>
        <v>36</v>
      </c>
      <c r="I68" s="87" t="e">
        <f>(H68-G68)/G68</f>
        <v>#DIV/0!</v>
      </c>
      <c r="K68" s="61">
        <v>0.14999999999999997</v>
      </c>
      <c r="L68" s="23">
        <v>0</v>
      </c>
      <c r="M68" s="89" t="e">
        <v>#DIV/0!</v>
      </c>
      <c r="N68" s="89">
        <v>0.14999999999999997</v>
      </c>
      <c r="O68" s="150">
        <f>H68*(1-N68)</f>
        <v>30.6</v>
      </c>
      <c r="P68" s="89" t="e">
        <f t="shared" si="50"/>
        <v>#DIV/0!</v>
      </c>
      <c r="Q68" s="89">
        <f>(O68-'Std Cst'!O68)/'Distributor Prices'!O68</f>
        <v>0.48867973856209157</v>
      </c>
      <c r="R68" s="89" t="e">
        <f t="shared" si="51"/>
        <v>#DIV/0!</v>
      </c>
      <c r="S68" s="89"/>
      <c r="T68" s="89">
        <v>0.2</v>
      </c>
      <c r="U68" s="23">
        <v>28.72</v>
      </c>
      <c r="V68" s="61"/>
      <c r="W68" s="89">
        <v>0.2</v>
      </c>
      <c r="X68" s="150">
        <f>'€uro Prices'!K68*(1-'Distributor Prices'!W68)</f>
        <v>0</v>
      </c>
      <c r="Y68" s="89">
        <f t="shared" si="52"/>
        <v>-1</v>
      </c>
      <c r="Z68" s="89" t="e">
        <f>(X68-'Std Cst'!AA68)/'Distributor Prices'!X68</f>
        <v>#DIV/0!</v>
      </c>
      <c r="AA68" s="89" t="e">
        <f t="shared" si="53"/>
        <v>#DIV/0!</v>
      </c>
      <c r="AD68" s="65"/>
    </row>
    <row r="69" spans="1:30" ht="15.75" hidden="1" customHeight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IF('UK Prices'!D69=0,"",'UK Prices'!D69)</f>
        <v>Lisle Stripe w/ Contrast Top &amp; Knit Collar (A)</v>
      </c>
      <c r="E69" s="21"/>
      <c r="F69" s="23"/>
      <c r="G69" s="141">
        <f>'US Trade'!G69</f>
        <v>0</v>
      </c>
      <c r="H69" s="141">
        <f>'US Trade'!H69</f>
        <v>37.5</v>
      </c>
      <c r="I69" s="87" t="e">
        <f t="shared" ref="I69:I72" si="54">(H69-G69)/G69</f>
        <v>#DIV/0!</v>
      </c>
      <c r="K69" s="61">
        <v>0.14999999999999997</v>
      </c>
      <c r="L69" s="23">
        <v>0</v>
      </c>
      <c r="M69" s="89" t="e">
        <v>#DIV/0!</v>
      </c>
      <c r="N69" s="89">
        <v>0.14999999999999997</v>
      </c>
      <c r="O69" s="150">
        <f t="shared" ref="O69:O72" si="55">H69*(1-N69)</f>
        <v>31.875000000000004</v>
      </c>
      <c r="P69" s="89" t="e">
        <f t="shared" si="50"/>
        <v>#DIV/0!</v>
      </c>
      <c r="Q69" s="89">
        <f>(O69-'Std Cst'!O69)/'Distributor Prices'!O69</f>
        <v>0.51405176470588243</v>
      </c>
      <c r="R69" s="89" t="e">
        <f t="shared" si="51"/>
        <v>#DIV/0!</v>
      </c>
      <c r="S69" s="89"/>
      <c r="T69" s="89">
        <v>0.2</v>
      </c>
      <c r="U69" s="23">
        <v>28.72</v>
      </c>
      <c r="V69" s="61"/>
      <c r="W69" s="89">
        <v>0.2</v>
      </c>
      <c r="X69" s="150">
        <f>'€uro Prices'!K69*(1-'Distributor Prices'!W69)</f>
        <v>0</v>
      </c>
      <c r="Y69" s="89">
        <f t="shared" si="52"/>
        <v>-1</v>
      </c>
      <c r="Z69" s="89" t="e">
        <f>(X69-'Std Cst'!AA69)/'Distributor Prices'!X69</f>
        <v>#DIV/0!</v>
      </c>
      <c r="AA69" s="89" t="e">
        <f t="shared" si="53"/>
        <v>#DIV/0!</v>
      </c>
      <c r="AD69" s="65"/>
    </row>
    <row r="70" spans="1:30" ht="15.75" hidden="1" customHeight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IF('UK Prices'!D70=0,"",'UK Prices'!D70)</f>
        <v>Smooth Pique w/ Houndstooth Woven Collar &amp; Pocket Trim (A)</v>
      </c>
      <c r="E70" s="21"/>
      <c r="F70" s="23"/>
      <c r="G70" s="141">
        <f>'US Trade'!G70</f>
        <v>0</v>
      </c>
      <c r="H70" s="242">
        <f>'US Trade'!H70</f>
        <v>36</v>
      </c>
      <c r="I70" s="87" t="e">
        <f t="shared" si="54"/>
        <v>#DIV/0!</v>
      </c>
      <c r="K70" s="61">
        <v>0.14999999999999997</v>
      </c>
      <c r="L70" s="23">
        <v>0</v>
      </c>
      <c r="M70" s="89" t="e">
        <v>#DIV/0!</v>
      </c>
      <c r="N70" s="89">
        <v>0.14999999999999997</v>
      </c>
      <c r="O70" s="150">
        <f t="shared" si="55"/>
        <v>30.6</v>
      </c>
      <c r="P70" s="89" t="e">
        <f t="shared" si="50"/>
        <v>#DIV/0!</v>
      </c>
      <c r="Q70" s="89">
        <f>(O70-'Std Cst'!O70)/'Distributor Prices'!O70</f>
        <v>0.51942483660130723</v>
      </c>
      <c r="R70" s="89" t="e">
        <f t="shared" si="51"/>
        <v>#DIV/0!</v>
      </c>
      <c r="S70" s="89"/>
      <c r="T70" s="89">
        <v>0.2</v>
      </c>
      <c r="U70" s="23">
        <v>28.72</v>
      </c>
      <c r="V70" s="61"/>
      <c r="W70" s="89">
        <v>0.2</v>
      </c>
      <c r="X70" s="150">
        <f>'€uro Prices'!K70*(1-'Distributor Prices'!W70)</f>
        <v>0</v>
      </c>
      <c r="Y70" s="89">
        <f t="shared" si="52"/>
        <v>-1</v>
      </c>
      <c r="Z70" s="89" t="e">
        <f>(X70-'Std Cst'!AA70)/'Distributor Prices'!X70</f>
        <v>#DIV/0!</v>
      </c>
      <c r="AA70" s="89" t="e">
        <f t="shared" si="53"/>
        <v>#DIV/0!</v>
      </c>
      <c r="AD70" s="65"/>
    </row>
    <row r="71" spans="1:30" ht="15.75" hidden="1" customHeight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IF('UK Prices'!D71=0,"",'UK Prices'!D71)</f>
        <v>Lisle Multi-Stripe w/ Self Collar (T)</v>
      </c>
      <c r="E71" s="21"/>
      <c r="F71" s="23"/>
      <c r="G71" s="141">
        <f>'US Trade'!G71</f>
        <v>0</v>
      </c>
      <c r="H71" s="141">
        <f>'US Trade'!H71</f>
        <v>36</v>
      </c>
      <c r="I71" s="87" t="e">
        <f t="shared" si="54"/>
        <v>#DIV/0!</v>
      </c>
      <c r="K71" s="61">
        <v>0.14999999999999997</v>
      </c>
      <c r="L71" s="23">
        <v>0</v>
      </c>
      <c r="M71" s="89" t="e">
        <v>#DIV/0!</v>
      </c>
      <c r="N71" s="89">
        <v>0.14999999999999997</v>
      </c>
      <c r="O71" s="150">
        <f t="shared" si="55"/>
        <v>30.6</v>
      </c>
      <c r="P71" s="89" t="e">
        <f t="shared" si="50"/>
        <v>#DIV/0!</v>
      </c>
      <c r="Q71" s="89">
        <f>(O71-'Std Cst'!O71)/'Distributor Prices'!O71</f>
        <v>0.53772549019607851</v>
      </c>
      <c r="R71" s="89" t="e">
        <f t="shared" si="51"/>
        <v>#DIV/0!</v>
      </c>
      <c r="S71" s="89"/>
      <c r="T71" s="89">
        <v>0.2</v>
      </c>
      <c r="U71" s="23">
        <v>28.72</v>
      </c>
      <c r="V71" s="61"/>
      <c r="W71" s="89">
        <v>0.2</v>
      </c>
      <c r="X71" s="150">
        <f>'€uro Prices'!K71*(1-'Distributor Prices'!W71)</f>
        <v>0</v>
      </c>
      <c r="Y71" s="89">
        <f t="shared" si="52"/>
        <v>-1</v>
      </c>
      <c r="Z71" s="89" t="e">
        <f>(X71-'Std Cst'!AA71)/'Distributor Prices'!X71</f>
        <v>#DIV/0!</v>
      </c>
      <c r="AA71" s="89" t="e">
        <f t="shared" si="53"/>
        <v>#DIV/0!</v>
      </c>
      <c r="AD71" s="65"/>
    </row>
    <row r="72" spans="1:30" ht="15.75" hidden="1" customHeight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IF('UK Prices'!D72=0,"",'UK Prices'!D72)</f>
        <v>SuperDry Textured Sleeve Stripe w/ Self Fabric Reversible Collar (T)</v>
      </c>
      <c r="E72" s="21"/>
      <c r="F72" s="23"/>
      <c r="G72" s="141">
        <f>'US Trade'!G72</f>
        <v>0</v>
      </c>
      <c r="H72" s="141">
        <f>'US Trade'!H72</f>
        <v>34</v>
      </c>
      <c r="I72" s="87" t="e">
        <f t="shared" si="54"/>
        <v>#DIV/0!</v>
      </c>
      <c r="K72" s="61">
        <v>0.14999999999999997</v>
      </c>
      <c r="L72" s="23">
        <v>0</v>
      </c>
      <c r="M72" s="89" t="e">
        <v>#DIV/0!</v>
      </c>
      <c r="N72" s="89">
        <v>0.14999999999999997</v>
      </c>
      <c r="O72" s="150">
        <f t="shared" si="55"/>
        <v>28.900000000000002</v>
      </c>
      <c r="P72" s="89" t="e">
        <f t="shared" si="46"/>
        <v>#DIV/0!</v>
      </c>
      <c r="Q72" s="89">
        <f>(O72-'Std Cst'!O72)/'Distributor Prices'!O72</f>
        <v>0.51828373702422148</v>
      </c>
      <c r="R72" s="89" t="e">
        <f t="shared" si="47"/>
        <v>#DIV/0!</v>
      </c>
      <c r="S72" s="89"/>
      <c r="T72" s="89">
        <v>0.2</v>
      </c>
      <c r="U72" s="23">
        <v>25.6</v>
      </c>
      <c r="V72" s="61"/>
      <c r="W72" s="89">
        <v>0.2</v>
      </c>
      <c r="X72" s="150">
        <f>'€uro Prices'!K72*(1-'Distributor Prices'!W72)</f>
        <v>0</v>
      </c>
      <c r="Y72" s="89">
        <f t="shared" si="48"/>
        <v>-1</v>
      </c>
      <c r="Z72" s="89" t="e">
        <f>(X72-'Std Cst'!AA72)/'Distributor Prices'!X72</f>
        <v>#DIV/0!</v>
      </c>
      <c r="AA72" s="89" t="e">
        <f t="shared" si="49"/>
        <v>#DIV/0!</v>
      </c>
      <c r="AD72" s="65"/>
    </row>
    <row r="73" spans="1:30" ht="15.75" hidden="1" customHeight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IF('UK Prices'!D73=0,"",'UK Prices'!D73)</f>
        <v>Pique Pin Dot Print w/ Self Collar (A)</v>
      </c>
      <c r="E73" s="21"/>
      <c r="F73" s="23"/>
      <c r="G73" s="141">
        <f>'US Trade'!G73</f>
        <v>0</v>
      </c>
      <c r="H73" s="141">
        <f>'US Trade'!H73</f>
        <v>34</v>
      </c>
      <c r="I73" s="87" t="e">
        <f t="shared" ref="I73:I77" si="56">(H73-G73)/G73</f>
        <v>#DIV/0!</v>
      </c>
      <c r="K73" s="61">
        <v>0.14999999999999997</v>
      </c>
      <c r="L73" s="23">
        <v>0</v>
      </c>
      <c r="M73" s="89" t="e">
        <v>#DIV/0!</v>
      </c>
      <c r="N73" s="89">
        <v>0.14999999999999997</v>
      </c>
      <c r="O73" s="150">
        <f t="shared" ref="O73:O77" si="57">H73*(1-N73)</f>
        <v>28.900000000000002</v>
      </c>
      <c r="P73" s="89" t="e">
        <f t="shared" si="46"/>
        <v>#DIV/0!</v>
      </c>
      <c r="Q73" s="89">
        <f>(O73-'Std Cst'!O73)/'Distributor Prices'!O73</f>
        <v>0.51828373702422148</v>
      </c>
      <c r="R73" s="89" t="e">
        <f t="shared" si="47"/>
        <v>#DIV/0!</v>
      </c>
      <c r="S73" s="89"/>
      <c r="T73" s="89">
        <v>0.2</v>
      </c>
      <c r="U73" s="23">
        <v>25.6</v>
      </c>
      <c r="V73" s="61"/>
      <c r="W73" s="89">
        <v>0.2</v>
      </c>
      <c r="X73" s="150">
        <f>'€uro Prices'!K73*(1-'Distributor Prices'!W73)</f>
        <v>0</v>
      </c>
      <c r="Y73" s="89">
        <f t="shared" si="48"/>
        <v>-1</v>
      </c>
      <c r="Z73" s="89" t="e">
        <f>(X73-'Std Cst'!AA73)/'Distributor Prices'!X73</f>
        <v>#DIV/0!</v>
      </c>
      <c r="AA73" s="89" t="e">
        <f t="shared" si="49"/>
        <v>#DIV/0!</v>
      </c>
      <c r="AD73" s="65"/>
    </row>
    <row r="74" spans="1:30" ht="15.75" hidden="1" customHeight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IF('UK Prices'!D74=0,"",'UK Prices'!D74)</f>
        <v>Raglan Jacquard w/ Solid Sleeves (T)</v>
      </c>
      <c r="E74" s="21"/>
      <c r="F74" s="23"/>
      <c r="G74" s="141">
        <f>'US Trade'!G74</f>
        <v>0</v>
      </c>
      <c r="H74" s="242">
        <f>'US Trade'!H74</f>
        <v>34</v>
      </c>
      <c r="I74" s="87" t="e">
        <f>(H74-G74)/G74</f>
        <v>#DIV/0!</v>
      </c>
      <c r="K74" s="61">
        <v>0.14999999999999997</v>
      </c>
      <c r="L74" s="23">
        <v>0</v>
      </c>
      <c r="M74" s="89" t="e">
        <v>#DIV/0!</v>
      </c>
      <c r="N74" s="89">
        <v>0.14999999999999997</v>
      </c>
      <c r="O74" s="150">
        <f>H74*(1-N74)</f>
        <v>28.900000000000002</v>
      </c>
      <c r="P74" s="89" t="e">
        <f t="shared" si="46"/>
        <v>#DIV/0!</v>
      </c>
      <c r="Q74" s="89">
        <f>(O74-'Std Cst'!O74)/'Distributor Prices'!O74</f>
        <v>0.53494809688581324</v>
      </c>
      <c r="R74" s="89" t="e">
        <f t="shared" si="47"/>
        <v>#DIV/0!</v>
      </c>
      <c r="S74" s="89"/>
      <c r="T74" s="89">
        <v>0.2</v>
      </c>
      <c r="U74" s="23">
        <v>25.6</v>
      </c>
      <c r="V74" s="61"/>
      <c r="W74" s="89">
        <v>0.2</v>
      </c>
      <c r="X74" s="150">
        <f>'€uro Prices'!K74*(1-'Distributor Prices'!W74)</f>
        <v>0</v>
      </c>
      <c r="Y74" s="89">
        <f t="shared" si="48"/>
        <v>-1</v>
      </c>
      <c r="Z74" s="89" t="e">
        <f>(X74-'Std Cst'!AA74)/'Distributor Prices'!X74</f>
        <v>#DIV/0!</v>
      </c>
      <c r="AA74" s="89" t="e">
        <f t="shared" si="49"/>
        <v>#DIV/0!</v>
      </c>
      <c r="AD74" s="65"/>
    </row>
    <row r="75" spans="1:30" ht="15.75" hidden="1" customHeight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IF('UK Prices'!D75=0,"",'UK Prices'!D75)</f>
        <v>Pieced Back Pique w/ Knit Collar (A)</v>
      </c>
      <c r="E75" s="21"/>
      <c r="F75" s="23"/>
      <c r="G75" s="141">
        <f>'US Trade'!G75</f>
        <v>0</v>
      </c>
      <c r="H75" s="141">
        <f>'US Trade'!H75</f>
        <v>34</v>
      </c>
      <c r="I75" s="87" t="e">
        <f>(H75-G75)/G75</f>
        <v>#DIV/0!</v>
      </c>
      <c r="K75" s="61">
        <v>0.14999999999999997</v>
      </c>
      <c r="L75" s="23">
        <v>0</v>
      </c>
      <c r="M75" s="89" t="e">
        <v>#DIV/0!</v>
      </c>
      <c r="N75" s="89">
        <v>0.14999999999999997</v>
      </c>
      <c r="O75" s="150">
        <f>H75*(1-N75)</f>
        <v>28.900000000000002</v>
      </c>
      <c r="P75" s="89" t="e">
        <f>(O75-L75)/L75</f>
        <v>#DIV/0!</v>
      </c>
      <c r="Q75" s="89">
        <f>(O75-'Std Cst'!O75)/'Distributor Prices'!O75</f>
        <v>0.53959861591695513</v>
      </c>
      <c r="R75" s="89" t="e">
        <f>Q75-M75</f>
        <v>#DIV/0!</v>
      </c>
      <c r="S75" s="89"/>
      <c r="T75" s="89">
        <v>0.2</v>
      </c>
      <c r="U75" s="23">
        <v>25.6</v>
      </c>
      <c r="V75" s="61"/>
      <c r="W75" s="89">
        <v>0.2</v>
      </c>
      <c r="X75" s="150">
        <f>'€uro Prices'!K75*(1-'Distributor Prices'!W75)</f>
        <v>0</v>
      </c>
      <c r="Y75" s="89">
        <f>(X75-U75)/U75</f>
        <v>-1</v>
      </c>
      <c r="Z75" s="89" t="e">
        <f>(X75-'Std Cst'!AA75)/'Distributor Prices'!X75</f>
        <v>#DIV/0!</v>
      </c>
      <c r="AA75" s="89" t="e">
        <f>Z75-V75</f>
        <v>#DIV/0!</v>
      </c>
      <c r="AD75" s="65"/>
    </row>
    <row r="76" spans="1:30" ht="15.75" hidden="1" customHeight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IF('UK Prices'!D76=0,"",'UK Prices'!D76)</f>
        <v>Smooth Pique Solid w/ Knit Collar (T)</v>
      </c>
      <c r="E76" s="21"/>
      <c r="F76" s="23"/>
      <c r="G76" s="141">
        <f>'US Trade'!G76</f>
        <v>0</v>
      </c>
      <c r="H76" s="548">
        <f>'US Trade'!H76</f>
        <v>34</v>
      </c>
      <c r="I76" s="87" t="e">
        <f>(H76-G76)/G76</f>
        <v>#DIV/0!</v>
      </c>
      <c r="K76" s="61">
        <v>0.14999999999999997</v>
      </c>
      <c r="L76" s="23">
        <v>0</v>
      </c>
      <c r="M76" s="89" t="e">
        <v>#DIV/0!</v>
      </c>
      <c r="N76" s="89">
        <v>0.14999999999999997</v>
      </c>
      <c r="O76" s="150">
        <f>H76*(1-N76)</f>
        <v>28.900000000000002</v>
      </c>
      <c r="P76" s="89" t="e">
        <f>(O76-L76)/L76</f>
        <v>#DIV/0!</v>
      </c>
      <c r="Q76" s="89">
        <f>(O76-'Std Cst'!O76)/'Distributor Prices'!O76</f>
        <v>0.5415363321799308</v>
      </c>
      <c r="R76" s="89" t="e">
        <f>Q76-M76</f>
        <v>#DIV/0!</v>
      </c>
      <c r="S76" s="89"/>
      <c r="T76" s="89">
        <v>0.2</v>
      </c>
      <c r="U76" s="23">
        <v>25.6</v>
      </c>
      <c r="V76" s="61"/>
      <c r="W76" s="89">
        <v>0.2</v>
      </c>
      <c r="X76" s="150">
        <f>'€uro Prices'!K76*(1-'Distributor Prices'!W76)</f>
        <v>0</v>
      </c>
      <c r="Y76" s="89">
        <f>(X76-U76)/U76</f>
        <v>-1</v>
      </c>
      <c r="Z76" s="89" t="e">
        <f>(X76-'Std Cst'!AA76)/'Distributor Prices'!X76</f>
        <v>#DIV/0!</v>
      </c>
      <c r="AA76" s="89" t="e">
        <f>Z76-V76</f>
        <v>#DIV/0!</v>
      </c>
      <c r="AD76" s="65"/>
    </row>
    <row r="77" spans="1:30" ht="15.75" hidden="1" customHeight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IF('UK Prices'!D77=0,"",'UK Prices'!D77)</f>
        <v>Lisle Solid Brother w/ Self Collar (A)</v>
      </c>
      <c r="E77" s="21"/>
      <c r="F77" s="23"/>
      <c r="G77" s="141">
        <f>'US Trade'!G77</f>
        <v>0</v>
      </c>
      <c r="H77" s="242">
        <f>'US Trade'!H77</f>
        <v>34</v>
      </c>
      <c r="I77" s="87" t="e">
        <f t="shared" si="56"/>
        <v>#DIV/0!</v>
      </c>
      <c r="K77" s="61">
        <v>0.14999999999999997</v>
      </c>
      <c r="L77" s="23">
        <v>0</v>
      </c>
      <c r="M77" s="89" t="e">
        <v>#DIV/0!</v>
      </c>
      <c r="N77" s="89">
        <v>0.14999999999999997</v>
      </c>
      <c r="O77" s="150">
        <f t="shared" si="57"/>
        <v>28.900000000000002</v>
      </c>
      <c r="P77" s="89" t="e">
        <f t="shared" si="46"/>
        <v>#DIV/0!</v>
      </c>
      <c r="Q77" s="89">
        <f>(O77-'Std Cst'!O77)/'Distributor Prices'!O77</f>
        <v>0.5523875432525952</v>
      </c>
      <c r="R77" s="89" t="e">
        <f t="shared" si="47"/>
        <v>#DIV/0!</v>
      </c>
      <c r="S77" s="89"/>
      <c r="T77" s="89">
        <v>0.2</v>
      </c>
      <c r="U77" s="23">
        <v>25.6</v>
      </c>
      <c r="V77" s="61"/>
      <c r="W77" s="89">
        <v>0.2</v>
      </c>
      <c r="X77" s="150">
        <f>'€uro Prices'!K77*(1-'Distributor Prices'!W77)</f>
        <v>0</v>
      </c>
      <c r="Y77" s="89">
        <f t="shared" si="48"/>
        <v>-1</v>
      </c>
      <c r="Z77" s="89" t="e">
        <f>(X77-'Std Cst'!AA77)/'Distributor Prices'!X77</f>
        <v>#DIV/0!</v>
      </c>
      <c r="AA77" s="89" t="e">
        <f t="shared" si="49"/>
        <v>#DIV/0!</v>
      </c>
      <c r="AD77" s="65"/>
    </row>
    <row r="78" spans="1:30" ht="15.75" hidden="1" customHeight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IF('UK Prices'!D78=0,"",'UK Prices'!D78)</f>
        <v>Stretch Lisle w/neck tape trim (A)</v>
      </c>
      <c r="E78" s="21"/>
      <c r="F78" s="23"/>
      <c r="G78" s="141">
        <f>'US Trade'!G78</f>
        <v>32.5</v>
      </c>
      <c r="H78" s="548">
        <f>'US Trade'!H78</f>
        <v>34</v>
      </c>
      <c r="I78" s="94">
        <f t="shared" ref="I78" si="58">(H78-G78)/G78</f>
        <v>4.6153846153846156E-2</v>
      </c>
      <c r="K78" s="61">
        <v>0.15000000000000002</v>
      </c>
      <c r="L78" s="23">
        <v>27.625</v>
      </c>
      <c r="M78" s="89">
        <v>0.59335384615384623</v>
      </c>
      <c r="N78" s="89">
        <v>0.15000000000000002</v>
      </c>
      <c r="O78" s="150">
        <f t="shared" ref="O78" si="59">H78*(1-N78)</f>
        <v>28.9</v>
      </c>
      <c r="P78" s="89">
        <f>(O78-L78)/L78</f>
        <v>4.6153846153846101E-2</v>
      </c>
      <c r="Q78" s="89">
        <f>(O78-'Std Cst'!O78)/'Distributor Prices'!O78</f>
        <v>0.61129411764705888</v>
      </c>
      <c r="R78" s="89">
        <f>Q78-M78</f>
        <v>1.7940271493212645E-2</v>
      </c>
      <c r="S78" s="89"/>
      <c r="T78" s="89">
        <v>0.2</v>
      </c>
      <c r="U78" s="23">
        <v>25.6</v>
      </c>
      <c r="V78" s="61"/>
      <c r="W78" s="89">
        <v>0.2</v>
      </c>
      <c r="X78" s="150">
        <f>'€uro Prices'!K78*(1-'Distributor Prices'!W78)</f>
        <v>0</v>
      </c>
      <c r="Y78" s="89">
        <f>(X78-U78)/U78</f>
        <v>-1</v>
      </c>
      <c r="Z78" s="89" t="e">
        <f>(X78-'Std Cst'!AA78)/'Distributor Prices'!X78</f>
        <v>#DIV/0!</v>
      </c>
      <c r="AA78" s="89" t="e">
        <f>Z78-V78</f>
        <v>#DIV/0!</v>
      </c>
      <c r="AD78" s="65"/>
    </row>
    <row r="79" spans="1:30" ht="15.75" hidden="1" customHeight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IF('UK Prices'!D79=0,"",'UK Prices'!D79)</f>
        <v>Performance T-Shirt</v>
      </c>
      <c r="E79" s="21"/>
      <c r="F79" s="23"/>
      <c r="G79" s="141">
        <f>'US Trade'!G79</f>
        <v>19.5</v>
      </c>
      <c r="H79" s="141">
        <f>'US Trade'!H79</f>
        <v>0</v>
      </c>
      <c r="I79" s="87">
        <f>(H79-G79)/G79</f>
        <v>-1</v>
      </c>
      <c r="K79" s="61">
        <v>0.14999999999999997</v>
      </c>
      <c r="L79" s="23">
        <v>16.575000000000003</v>
      </c>
      <c r="M79" s="89">
        <v>0.53172850678733041</v>
      </c>
      <c r="N79" s="89">
        <v>0.14999999999999997</v>
      </c>
      <c r="O79" s="150">
        <f>H79*(1-N79)</f>
        <v>0</v>
      </c>
      <c r="P79" s="89">
        <f>(O79-L79)/L79</f>
        <v>-1</v>
      </c>
      <c r="Q79" s="89" t="e">
        <f>(O79-'Std Cst'!O79)/'Distributor Prices'!O79</f>
        <v>#DIV/0!</v>
      </c>
      <c r="R79" s="89" t="e">
        <f t="shared" si="47"/>
        <v>#DIV/0!</v>
      </c>
      <c r="S79" s="89"/>
      <c r="T79" s="89">
        <v>0.2</v>
      </c>
      <c r="U79" s="23">
        <v>12.72</v>
      </c>
      <c r="V79" s="61"/>
      <c r="W79" s="89">
        <v>0.2</v>
      </c>
      <c r="X79" s="150">
        <f>'€uro Prices'!K79*(1-'Distributor Prices'!W79)</f>
        <v>0</v>
      </c>
      <c r="Y79" s="89">
        <f>(X79-U79)/U79</f>
        <v>-1</v>
      </c>
      <c r="Z79" s="89" t="e">
        <f>(X79-'Std Cst'!AA79)/'Distributor Prices'!X79</f>
        <v>#DIV/0!</v>
      </c>
      <c r="AA79" s="89" t="e">
        <f>Z79-V79</f>
        <v>#DIV/0!</v>
      </c>
      <c r="AD79" s="65"/>
    </row>
    <row r="80" spans="1:30" ht="15.75" hidden="1" customHeight="1" x14ac:dyDescent="0.3">
      <c r="A80" s="332">
        <f>'ITMA Form Data'!A79</f>
        <v>0</v>
      </c>
      <c r="B80" s="428">
        <f>'ITMA Form Data'!B79</f>
        <v>0</v>
      </c>
      <c r="C80" s="428" t="str">
        <f>'ITMA Form Data'!C79</f>
        <v>91659/60/61/62/63</v>
      </c>
      <c r="D80" s="289" t="str">
        <f>IF('UK Prices'!D80=0,"",'UK Prices'!D80)</f>
        <v>Smooth Pique Double Chest Stripe (T) - Prosports</v>
      </c>
      <c r="E80" s="21"/>
      <c r="F80" s="23"/>
      <c r="G80" s="141"/>
      <c r="H80" s="242">
        <f>'US Trade'!H80</f>
        <v>36</v>
      </c>
      <c r="I80" s="87"/>
      <c r="K80" s="61">
        <v>0.14999999999999997</v>
      </c>
      <c r="L80" s="23">
        <v>0</v>
      </c>
      <c r="M80" s="89" t="e">
        <v>#DIV/0!</v>
      </c>
      <c r="N80" s="89">
        <v>0.14999999999999997</v>
      </c>
      <c r="O80" s="150">
        <f t="shared" ref="O80" si="60">H80*(1-N80)</f>
        <v>30.6</v>
      </c>
      <c r="P80" s="89"/>
      <c r="Q80" s="89">
        <f>(O80-'Std Cst'!O79)/'Distributor Prices'!O80</f>
        <v>0.74635294117647055</v>
      </c>
      <c r="R80" s="89"/>
      <c r="S80" s="89"/>
      <c r="T80" s="89"/>
      <c r="U80" s="23"/>
      <c r="V80" s="61"/>
      <c r="W80" s="89"/>
      <c r="X80" s="150"/>
      <c r="Y80" s="89"/>
      <c r="Z80" s="89"/>
      <c r="AA80" s="89"/>
      <c r="AD80" s="65"/>
    </row>
    <row r="81" spans="1:30" ht="15.75" customHeight="1" x14ac:dyDescent="0.3">
      <c r="A81" s="206" t="str">
        <f>'ITMA Form Data'!A81</f>
        <v>OUTER LAYER - TROUSERS</v>
      </c>
      <c r="B81" s="206"/>
      <c r="C81" s="500"/>
      <c r="D81" s="19" t="str">
        <f>IF('UK Prices'!D81=0,"",'UK Prices'!D81)</f>
        <v>Trousers</v>
      </c>
      <c r="E81" s="21"/>
      <c r="F81" s="23"/>
      <c r="G81" s="141"/>
      <c r="H81" s="141"/>
      <c r="I81" s="94"/>
      <c r="K81" s="61"/>
      <c r="L81" s="23"/>
      <c r="M81" s="89"/>
      <c r="N81" s="89"/>
      <c r="O81" s="150"/>
      <c r="P81" s="89"/>
      <c r="Q81" s="89"/>
      <c r="R81" s="89"/>
      <c r="S81" s="89"/>
      <c r="T81" s="23"/>
      <c r="U81" s="23"/>
      <c r="V81" s="61"/>
      <c r="W81" s="474"/>
      <c r="X81" s="150"/>
      <c r="Y81" s="89"/>
      <c r="Z81" s="89"/>
      <c r="AA81" s="89"/>
      <c r="AD81" s="65"/>
    </row>
    <row r="82" spans="1:30" ht="15.75" customHeight="1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IF('UK Prices'!D82=0,"",'UK Prices'!D82)</f>
        <v>FJ Bedford Trouser (Slim Fit)</v>
      </c>
      <c r="E82" s="21"/>
      <c r="F82" s="23"/>
      <c r="G82" s="242">
        <f>'US Trade'!G82</f>
        <v>62.5</v>
      </c>
      <c r="H82" s="242">
        <f>'US Trade'!H82</f>
        <v>55</v>
      </c>
      <c r="I82" s="252">
        <f>(H82-G82)/G82</f>
        <v>-0.12</v>
      </c>
      <c r="K82" s="89">
        <v>0.15000000000000002</v>
      </c>
      <c r="L82" s="23">
        <v>53.125</v>
      </c>
      <c r="M82" s="89">
        <v>0.47818134588235295</v>
      </c>
      <c r="N82" s="89">
        <v>0.15000000000000002</v>
      </c>
      <c r="O82" s="150">
        <f>H82*(1-N82)</f>
        <v>46.75</v>
      </c>
      <c r="P82" s="89">
        <f>(O82-L82)/L82</f>
        <v>-0.12</v>
      </c>
      <c r="Q82" s="89">
        <f>(O82-'Std Cst'!O82)/'Distributor Prices'!O82</f>
        <v>0.40702425668449194</v>
      </c>
      <c r="R82" s="89">
        <f>Q82-M82</f>
        <v>-7.1157089197861012E-2</v>
      </c>
      <c r="S82" s="89"/>
      <c r="T82" s="89">
        <v>0.2</v>
      </c>
      <c r="U82" s="23">
        <v>41.52</v>
      </c>
      <c r="V82" s="61"/>
      <c r="W82" s="89">
        <v>0.2</v>
      </c>
      <c r="X82" s="150">
        <f>'€uro Prices'!K82*(1-'Distributor Prices'!W82)</f>
        <v>41.92</v>
      </c>
      <c r="Y82" s="89">
        <f t="shared" ref="Y82:Y89" si="61">(X82-U82)/U82</f>
        <v>9.6339113680153788E-3</v>
      </c>
      <c r="Z82" s="89">
        <f>(X82-'Std Cst'!AA82)/'Distributor Prices'!X82</f>
        <v>0.37019229371137774</v>
      </c>
      <c r="AA82" s="89">
        <f t="shared" ref="AA82:AA89" si="62">Z82-V82</f>
        <v>0.37019229371137774</v>
      </c>
      <c r="AD82" s="65"/>
    </row>
    <row r="83" spans="1:30" ht="15.75" customHeight="1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IF('UK Prices'!D83=0,"",'UK Prices'!D83)</f>
        <v>MT Lite Cooling Performance Trouser (Slim Fit)</v>
      </c>
      <c r="E83" s="21"/>
      <c r="F83" s="23"/>
      <c r="G83" s="141"/>
      <c r="H83" s="242">
        <f>'US Trade'!H83</f>
        <v>55</v>
      </c>
      <c r="I83" s="87"/>
      <c r="K83" s="61"/>
      <c r="L83" s="23"/>
      <c r="M83" s="89"/>
      <c r="N83" s="89">
        <v>0.14999999999999997</v>
      </c>
      <c r="O83" s="150">
        <f t="shared" ref="O83" si="63">H83*(1-N83)</f>
        <v>46.750000000000007</v>
      </c>
      <c r="P83" s="89"/>
      <c r="Q83" s="89">
        <f>(O83-'Std Cst'!O83)/'Distributor Prices'!O83</f>
        <v>0.476500192513369</v>
      </c>
      <c r="R83" s="89"/>
      <c r="S83" s="89"/>
      <c r="T83" s="89"/>
      <c r="U83" s="23"/>
      <c r="V83" s="61"/>
      <c r="W83" s="89">
        <v>0.2</v>
      </c>
      <c r="X83" s="150">
        <f>'€uro Prices'!K83*(1-'Distributor Prices'!W83)</f>
        <v>41.92</v>
      </c>
      <c r="Y83" s="89"/>
      <c r="Z83" s="89">
        <f>(X83-'Std Cst'!AA83)/'Distributor Prices'!X83</f>
        <v>0.44398364231188658</v>
      </c>
      <c r="AA83" s="89"/>
      <c r="AD83" s="65"/>
    </row>
    <row r="84" spans="1:30" ht="15.75" customHeight="1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IF('UK Prices'!D84=0,"",'UK Prices'!D84)</f>
        <v>FJ WRT Xtreme Trouser</v>
      </c>
      <c r="E84" s="21"/>
      <c r="F84" s="23"/>
      <c r="G84" s="242"/>
      <c r="H84" s="242">
        <f>'US Trade'!H84</f>
        <v>56.5</v>
      </c>
      <c r="I84" s="252"/>
      <c r="K84" s="61">
        <v>0.15</v>
      </c>
      <c r="L84" s="23">
        <v>53.125</v>
      </c>
      <c r="M84" s="89"/>
      <c r="N84" s="89">
        <v>0.15</v>
      </c>
      <c r="O84" s="150">
        <f>H84*(1-N84)</f>
        <v>48.024999999999999</v>
      </c>
      <c r="P84" s="89">
        <f>(O84-L84)/L84</f>
        <v>-9.600000000000003E-2</v>
      </c>
      <c r="Q84" s="89"/>
      <c r="R84" s="89"/>
      <c r="S84" s="89"/>
      <c r="T84" s="89">
        <v>0.2</v>
      </c>
      <c r="U84" s="23">
        <v>43.6</v>
      </c>
      <c r="V84" s="61"/>
      <c r="W84" s="89">
        <v>0.2</v>
      </c>
      <c r="X84" s="150">
        <f>'€uro Prices'!K84*(1-'Distributor Prices'!W84)</f>
        <v>43.6</v>
      </c>
      <c r="Y84" s="89">
        <f>(X84-U84)/U84</f>
        <v>0</v>
      </c>
      <c r="Z84" s="89">
        <f>(X84-'Std Cst'!AA84)/'Distributor Prices'!X84</f>
        <v>0.54270318916557447</v>
      </c>
      <c r="AA84" s="89">
        <f>Z84-V84</f>
        <v>0.54270318916557447</v>
      </c>
      <c r="AD84" s="65"/>
    </row>
    <row r="85" spans="1:30" ht="15.75" customHeight="1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IF('UK Prices'!D85=0,"",'UK Prices'!D85)</f>
        <v>FJ Performance Trouser</v>
      </c>
      <c r="E85" s="21"/>
      <c r="F85" s="23"/>
      <c r="G85" s="242">
        <f>'US Trade'!G85</f>
        <v>44</v>
      </c>
      <c r="H85" s="141">
        <f>'US Trade'!H85</f>
        <v>44</v>
      </c>
      <c r="I85" s="94">
        <f>(H85-G85)/G85</f>
        <v>0</v>
      </c>
      <c r="K85" s="89">
        <v>0.15000000000000002</v>
      </c>
      <c r="L85" s="23">
        <v>37.4</v>
      </c>
      <c r="M85" s="89">
        <v>0.5136507807486631</v>
      </c>
      <c r="N85" s="89">
        <v>0.15000000000000002</v>
      </c>
      <c r="O85" s="150">
        <f>H85*(1-N85)</f>
        <v>37.4</v>
      </c>
      <c r="P85" s="89">
        <f>(O85-L85)/L85</f>
        <v>0</v>
      </c>
      <c r="Q85" s="89">
        <f>(O85-'Std Cst'!O85)/'Distributor Prices'!O85</f>
        <v>0.5136507807486631</v>
      </c>
      <c r="R85" s="89">
        <f>Q85-M85</f>
        <v>0</v>
      </c>
      <c r="S85" s="89"/>
      <c r="T85" s="89">
        <v>0.2</v>
      </c>
      <c r="U85" s="23">
        <v>31.92</v>
      </c>
      <c r="V85" s="61"/>
      <c r="W85" s="89">
        <v>0.2</v>
      </c>
      <c r="X85" s="150">
        <f>'€uro Prices'!K85*(1-'Distributor Prices'!W85)</f>
        <v>32.32</v>
      </c>
      <c r="Y85" s="89">
        <f>(X85-U85)/U85</f>
        <v>1.2531328320801959E-2</v>
      </c>
      <c r="Z85" s="89">
        <f>(X85-'Std Cst'!AA85)/'Distributor Prices'!X85</f>
        <v>0.46400693069306936</v>
      </c>
      <c r="AA85" s="89">
        <f>Z85-V85</f>
        <v>0.46400693069306936</v>
      </c>
      <c r="AD85" s="65"/>
    </row>
    <row r="86" spans="1:30" ht="15.75" customHeight="1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IF('UK Prices'!D86=0,"",'UK Prices'!D86)</f>
        <v>FJ Trouser (Slim Fit)</v>
      </c>
      <c r="E86" s="21"/>
      <c r="F86" s="23"/>
      <c r="G86" s="242">
        <f>'US Trade'!G86</f>
        <v>44</v>
      </c>
      <c r="H86" s="242">
        <f>'US Trade'!H86</f>
        <v>44</v>
      </c>
      <c r="I86" s="252">
        <f t="shared" ref="I86" si="64">(H86-G86)/G86</f>
        <v>0</v>
      </c>
      <c r="K86" s="61">
        <v>0.15</v>
      </c>
      <c r="L86" s="23">
        <v>37.4</v>
      </c>
      <c r="M86" s="89">
        <v>0.47472029946524058</v>
      </c>
      <c r="N86" s="89">
        <v>0.15</v>
      </c>
      <c r="O86" s="150">
        <f t="shared" ref="O86" si="65">H86*(1-N86)</f>
        <v>37.4</v>
      </c>
      <c r="P86" s="89">
        <f t="shared" ref="P86" si="66">(O86-L86)/L86</f>
        <v>0</v>
      </c>
      <c r="Q86" s="89">
        <f>(O86-'Std Cst'!O86)/'Distributor Prices'!O86</f>
        <v>0.47472029946524058</v>
      </c>
      <c r="R86" s="89">
        <f>Q86-M86</f>
        <v>0</v>
      </c>
      <c r="S86" s="89"/>
      <c r="T86" s="89">
        <v>0.2</v>
      </c>
      <c r="U86" s="23">
        <v>31.92</v>
      </c>
      <c r="V86" s="61"/>
      <c r="W86" s="89">
        <v>0.2</v>
      </c>
      <c r="X86" s="150">
        <f>'€uro Prices'!K86*(1-'Distributor Prices'!W86)</f>
        <v>32.32</v>
      </c>
      <c r="Y86" s="89">
        <f t="shared" ref="Y86" si="67">(X86-U86)/U86</f>
        <v>1.2531328320801959E-2</v>
      </c>
      <c r="Z86" s="89">
        <f>(X86-'Std Cst'!AA86)/'Distributor Prices'!X86</f>
        <v>0.42110264026402633</v>
      </c>
      <c r="AA86" s="89">
        <f t="shared" ref="AA86" si="68">Z86-V86</f>
        <v>0.42110264026402633</v>
      </c>
      <c r="AD86" s="65"/>
    </row>
    <row r="87" spans="1:30" ht="15.75" hidden="1" customHeight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IF('UK Prices'!D87=0,"",'UK Prices'!D87)</f>
        <v>FJ Trouser (Regular Fit)</v>
      </c>
      <c r="E87" s="21"/>
      <c r="F87" s="23"/>
      <c r="G87" s="141">
        <f>'US Trade'!G87</f>
        <v>44</v>
      </c>
      <c r="H87" s="141">
        <f>'US Trade'!H87</f>
        <v>44</v>
      </c>
      <c r="I87" s="252">
        <f>(H87-G87)/G87</f>
        <v>0</v>
      </c>
      <c r="K87" s="61">
        <v>0.15</v>
      </c>
      <c r="L87" s="23">
        <v>37.4</v>
      </c>
      <c r="M87" s="89">
        <v>0.48551871657754014</v>
      </c>
      <c r="N87" s="89">
        <v>0.15</v>
      </c>
      <c r="O87" s="150">
        <f>H87*(1-N87)</f>
        <v>37.4</v>
      </c>
      <c r="P87" s="89">
        <f>(O87-L87)/L87</f>
        <v>0</v>
      </c>
      <c r="Q87" s="89">
        <f>(O87-'Std Cst'!O87)/'Distributor Prices'!O87</f>
        <v>0.48551871657754014</v>
      </c>
      <c r="R87" s="89">
        <f>Q87-M87</f>
        <v>0</v>
      </c>
      <c r="S87" s="89"/>
      <c r="T87" s="89">
        <v>0.2</v>
      </c>
      <c r="U87" s="23">
        <v>31.92</v>
      </c>
      <c r="V87" s="61"/>
      <c r="W87" s="89">
        <v>0.2</v>
      </c>
      <c r="X87" s="150">
        <f>'€uro Prices'!K87*(1-'Distributor Prices'!W87)</f>
        <v>0</v>
      </c>
      <c r="Y87" s="89">
        <f>(X87-U87)/U87</f>
        <v>-1</v>
      </c>
      <c r="Z87" s="89" t="e">
        <f>(X87-'Std Cst'!AA87)/'Distributor Prices'!X87</f>
        <v>#DIV/0!</v>
      </c>
      <c r="AA87" s="89" t="e">
        <f>Z87-V87</f>
        <v>#DIV/0!</v>
      </c>
      <c r="AD87" s="65"/>
    </row>
    <row r="88" spans="1:30" ht="15.75" hidden="1" customHeight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IF('UK Prices'!D88=0,"",'UK Prices'!D88)</f>
        <v>FJ Madras Shorts</v>
      </c>
      <c r="E88" s="21"/>
      <c r="F88" s="23"/>
      <c r="G88" s="141">
        <f>'US Trade'!G88</f>
        <v>0</v>
      </c>
      <c r="H88" s="141">
        <f>'US Trade'!H88</f>
        <v>0</v>
      </c>
      <c r="I88" s="252" t="e">
        <f t="shared" ref="I88:I89" si="69">(H88-G88)/G88</f>
        <v>#DIV/0!</v>
      </c>
      <c r="K88" s="61">
        <v>0.15</v>
      </c>
      <c r="L88" s="23">
        <v>0</v>
      </c>
      <c r="M88" s="89" t="e">
        <v>#DIV/0!</v>
      </c>
      <c r="N88" s="89">
        <v>0.15</v>
      </c>
      <c r="O88" s="150">
        <f t="shared" ref="O88:O89" si="70">H88*(1-N88)</f>
        <v>0</v>
      </c>
      <c r="P88" s="89" t="e">
        <f t="shared" ref="P88:P89" si="71">(O88-L88)/L88</f>
        <v>#DIV/0!</v>
      </c>
      <c r="Q88" s="89" t="e">
        <f>(O88-'Std Cst'!O88)/'Distributor Prices'!O88</f>
        <v>#DIV/0!</v>
      </c>
      <c r="R88" s="89" t="e">
        <f t="shared" ref="R88:R89" si="72">Q88-M88</f>
        <v>#DIV/0!</v>
      </c>
      <c r="S88" s="89"/>
      <c r="T88" s="89">
        <v>0.2</v>
      </c>
      <c r="U88" s="23">
        <v>31.52</v>
      </c>
      <c r="V88" s="61"/>
      <c r="W88" s="89">
        <v>0.2</v>
      </c>
      <c r="X88" s="150">
        <f>'€uro Prices'!K88*(1-'Distributor Prices'!W88)</f>
        <v>0</v>
      </c>
      <c r="Y88" s="89">
        <f t="shared" si="61"/>
        <v>-1</v>
      </c>
      <c r="Z88" s="89" t="e">
        <f>(X88-'Std Cst'!AA88)/'Distributor Prices'!X88</f>
        <v>#DIV/0!</v>
      </c>
      <c r="AA88" s="89" t="e">
        <f t="shared" si="62"/>
        <v>#DIV/0!</v>
      </c>
      <c r="AD88" s="65"/>
    </row>
    <row r="89" spans="1:30" ht="15.75" customHeight="1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IF('UK Prices'!D89=0,"",'UK Prices'!D89)</f>
        <v>FJ Bedford Shorts</v>
      </c>
      <c r="E89" s="21"/>
      <c r="F89" s="23"/>
      <c r="G89" s="242">
        <f>'US Trade'!G89</f>
        <v>42.5</v>
      </c>
      <c r="H89" s="242">
        <f>'US Trade'!H89</f>
        <v>42.5</v>
      </c>
      <c r="I89" s="252">
        <f t="shared" si="69"/>
        <v>0</v>
      </c>
      <c r="K89" s="61">
        <v>0.15</v>
      </c>
      <c r="L89" s="23">
        <v>36.125</v>
      </c>
      <c r="M89" s="89">
        <v>0.38503682214532869</v>
      </c>
      <c r="N89" s="89">
        <v>0.15</v>
      </c>
      <c r="O89" s="150">
        <f t="shared" si="70"/>
        <v>36.125</v>
      </c>
      <c r="P89" s="89">
        <f t="shared" si="71"/>
        <v>0</v>
      </c>
      <c r="Q89" s="89">
        <f>(O89-'Std Cst'!O89)/'Distributor Prices'!O89</f>
        <v>0.38503682214532869</v>
      </c>
      <c r="R89" s="89">
        <f t="shared" si="72"/>
        <v>0</v>
      </c>
      <c r="S89" s="89"/>
      <c r="T89" s="89">
        <v>0.2</v>
      </c>
      <c r="U89" s="23">
        <v>31.52</v>
      </c>
      <c r="V89" s="61"/>
      <c r="W89" s="89">
        <v>0.2</v>
      </c>
      <c r="X89" s="150">
        <f>'€uro Prices'!K89*(1-'Distributor Prices'!W89)</f>
        <v>31.92</v>
      </c>
      <c r="Y89" s="89">
        <f t="shared" si="61"/>
        <v>1.2690355329949306E-2</v>
      </c>
      <c r="Z89" s="89">
        <f>(X89-'Std Cst'!AA89)/'Distributor Prices'!X89</f>
        <v>0.33716598639455791</v>
      </c>
      <c r="AA89" s="89">
        <f t="shared" si="62"/>
        <v>0.33716598639455791</v>
      </c>
      <c r="AD89" s="65"/>
    </row>
    <row r="90" spans="1:30" ht="15.75" customHeight="1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IF('UK Prices'!D90=0,"",'UK Prices'!D90)</f>
        <v>Tonal Plaid Shorts</v>
      </c>
      <c r="E90" s="21"/>
      <c r="F90" s="23"/>
      <c r="G90" s="141"/>
      <c r="H90" s="242">
        <f>'US Trade'!H90</f>
        <v>42.5</v>
      </c>
      <c r="I90" s="87"/>
      <c r="K90" s="61"/>
      <c r="L90" s="23"/>
      <c r="M90" s="89"/>
      <c r="N90" s="89">
        <v>0.14999999999999997</v>
      </c>
      <c r="O90" s="150">
        <f>H90*(1-N90)</f>
        <v>36.125000000000007</v>
      </c>
      <c r="P90" s="89"/>
      <c r="Q90" s="89">
        <f>(O90-'Std Cst'!O90)/'Distributor Prices'!O90</f>
        <v>0.48114754878892746</v>
      </c>
      <c r="R90" s="89"/>
      <c r="S90" s="89"/>
      <c r="T90" s="89"/>
      <c r="U90" s="23"/>
      <c r="V90" s="61"/>
      <c r="W90" s="89">
        <v>0.2</v>
      </c>
      <c r="X90" s="150">
        <f>'€uro Prices'!K90*(1-'Distributor Prices'!W90)</f>
        <v>31.92</v>
      </c>
      <c r="Y90" s="89"/>
      <c r="Z90" s="89">
        <f>(X90-'Std Cst'!AA90)/'Distributor Prices'!X90</f>
        <v>0.44075830051318787</v>
      </c>
      <c r="AA90" s="89"/>
      <c r="AD90" s="65"/>
    </row>
    <row r="91" spans="1:30" ht="15.75" customHeight="1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IF('UK Prices'!D91=0,"",'UK Prices'!D91)</f>
        <v>FJ Solid Colour Shorts</v>
      </c>
      <c r="E91" s="21"/>
      <c r="F91" s="23"/>
      <c r="G91" s="141">
        <f>'US Trade'!G91</f>
        <v>37.5</v>
      </c>
      <c r="H91" s="141">
        <f>'US Trade'!H91</f>
        <v>37.5</v>
      </c>
      <c r="I91" s="94">
        <f t="shared" ref="I91" si="73">(H91-G91)/G91</f>
        <v>0</v>
      </c>
      <c r="K91" s="61">
        <v>0.15</v>
      </c>
      <c r="L91" s="23">
        <v>31.875</v>
      </c>
      <c r="M91" s="89">
        <v>0.41517176470588246</v>
      </c>
      <c r="N91" s="89">
        <v>0.15</v>
      </c>
      <c r="O91" s="150">
        <f t="shared" ref="O91" si="74">H91*(1-N91)</f>
        <v>31.875</v>
      </c>
      <c r="P91" s="89">
        <f t="shared" ref="P91" si="75">(O91-L91)/L91</f>
        <v>0</v>
      </c>
      <c r="Q91" s="89">
        <f>(O91-'Std Cst'!O91)/'Distributor Prices'!O91</f>
        <v>0.41517176470588246</v>
      </c>
      <c r="R91" s="89">
        <f t="shared" ref="R91" si="76">Q91-M91</f>
        <v>0</v>
      </c>
      <c r="S91" s="89"/>
      <c r="T91" s="89">
        <v>0.2</v>
      </c>
      <c r="U91" s="23">
        <v>27.92</v>
      </c>
      <c r="V91" s="61"/>
      <c r="W91" s="89">
        <v>0.2</v>
      </c>
      <c r="X91" s="150">
        <f>'€uro Prices'!K91*(1-'Distributor Prices'!W91)</f>
        <v>27.92</v>
      </c>
      <c r="Y91" s="89">
        <f t="shared" ref="Y91" si="77">(X91-U91)/U91</f>
        <v>0</v>
      </c>
      <c r="Z91" s="89">
        <f>(X91-'Std Cst'!AA91)/'Distributor Prices'!X91</f>
        <v>0.364121981170692</v>
      </c>
      <c r="AA91" s="89">
        <f t="shared" ref="AA91" si="78">Z91-V91</f>
        <v>0.364121981170692</v>
      </c>
      <c r="AD91" s="65"/>
    </row>
    <row r="92" spans="1:30" ht="15.75" customHeight="1" x14ac:dyDescent="0.3">
      <c r="A92" s="206" t="str">
        <f>'ITMA Form Data'!A92</f>
        <v>WOMEN'S</v>
      </c>
      <c r="B92" s="206"/>
      <c r="C92" s="500"/>
      <c r="D92" s="29" t="str">
        <f>IF('UK Prices'!D92=0,"",'UK Prices'!D92)</f>
        <v>Women's</v>
      </c>
      <c r="E92" s="19"/>
      <c r="F92" s="23"/>
      <c r="G92" s="141"/>
      <c r="H92" s="141"/>
      <c r="I92" s="94"/>
      <c r="K92" s="61"/>
      <c r="L92" s="23"/>
      <c r="M92" s="89"/>
      <c r="N92" s="89"/>
      <c r="O92" s="150"/>
      <c r="P92" s="89"/>
      <c r="Q92" s="89"/>
      <c r="R92" s="89"/>
      <c r="S92" s="89"/>
      <c r="T92" s="89"/>
      <c r="U92" s="23"/>
      <c r="V92" s="61"/>
      <c r="W92" s="89"/>
      <c r="X92" s="150"/>
      <c r="Y92" s="89"/>
      <c r="Z92" s="89"/>
      <c r="AA92" s="89"/>
      <c r="AD92" s="65"/>
    </row>
    <row r="93" spans="1:30" ht="15.75" customHeight="1" x14ac:dyDescent="0.3">
      <c r="A93" s="206" t="str">
        <f>'ITMA Form Data'!A93</f>
        <v>MID LAYERS</v>
      </c>
      <c r="B93" s="206"/>
      <c r="C93" s="500"/>
      <c r="D93" s="29" t="str">
        <f>IF('UK Prices'!D93=0,"",'UK Prices'!D93)</f>
        <v>Mid Layers</v>
      </c>
      <c r="E93" s="19"/>
      <c r="F93" s="23"/>
      <c r="G93" s="141"/>
      <c r="H93" s="141"/>
      <c r="I93" s="94"/>
      <c r="K93" s="61"/>
      <c r="L93" s="23"/>
      <c r="M93" s="89"/>
      <c r="N93" s="89"/>
      <c r="O93" s="150"/>
      <c r="P93" s="89"/>
      <c r="Q93" s="89"/>
      <c r="R93" s="89"/>
      <c r="S93" s="89"/>
      <c r="T93" s="89"/>
      <c r="U93" s="23"/>
      <c r="V93" s="61"/>
      <c r="W93" s="89"/>
      <c r="X93" s="150"/>
      <c r="Y93" s="89"/>
      <c r="Z93" s="89"/>
      <c r="AA93" s="89"/>
      <c r="AD93" s="65"/>
    </row>
    <row r="94" spans="1:30" ht="15.75" customHeight="1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IF('UK Prices'!D94=0,"",'UK Prices'!D94)</f>
        <v>Womens DWR Lightweight Softshell Vest</v>
      </c>
      <c r="E94" s="21"/>
      <c r="F94" s="23"/>
      <c r="G94" s="253"/>
      <c r="H94" s="253">
        <f>'US Trade'!H94</f>
        <v>67.5</v>
      </c>
      <c r="I94" s="252"/>
      <c r="K94" s="89"/>
      <c r="L94" s="23"/>
      <c r="M94" s="89"/>
      <c r="N94" s="89">
        <v>0.15000000000000002</v>
      </c>
      <c r="O94" s="150">
        <f>H94*(1-N94)</f>
        <v>57.375</v>
      </c>
      <c r="P94" s="89"/>
      <c r="Q94" s="89">
        <f>(O94-'Std Cst'!O94)/'Distributor Prices'!O94</f>
        <v>0.51193237472766884</v>
      </c>
      <c r="R94" s="89"/>
      <c r="S94" s="89"/>
      <c r="T94" s="89"/>
      <c r="U94" s="23"/>
      <c r="V94" s="61"/>
      <c r="W94" s="89">
        <v>0.2</v>
      </c>
      <c r="X94" s="150">
        <f>'€uro Prices'!K94*(1-'Distributor Prices'!W94)</f>
        <v>46</v>
      </c>
      <c r="Y94" s="89"/>
      <c r="Z94" s="89">
        <f>(X94-'Std Cst'!AA94)/'Distributor Prices'!X94</f>
        <v>0.42023022774327123</v>
      </c>
      <c r="AA94" s="89"/>
      <c r="AD94" s="65"/>
    </row>
    <row r="95" spans="1:30" ht="15.75" customHeight="1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IF('UK Prices'!D95=0,"",'UK Prices'!D95)</f>
        <v>Womens FJ Lambswool V-Neck (Midweight)</v>
      </c>
      <c r="E95" s="21"/>
      <c r="F95" s="23"/>
      <c r="G95" s="253"/>
      <c r="H95" s="253">
        <f>'US Trade'!H95</f>
        <v>50</v>
      </c>
      <c r="I95" s="252"/>
      <c r="K95" s="89">
        <v>0.15000000000000002</v>
      </c>
      <c r="L95" s="23">
        <v>42.5</v>
      </c>
      <c r="M95" s="89">
        <v>0.40154616470588228</v>
      </c>
      <c r="N95" s="89">
        <v>0.15000000000000002</v>
      </c>
      <c r="O95" s="150">
        <f>H95*(1-N95)</f>
        <v>42.5</v>
      </c>
      <c r="P95" s="89">
        <f>(O95-L95)/L95</f>
        <v>0</v>
      </c>
      <c r="Q95" s="89">
        <f>(O95-'Std Cst'!O95)/'Distributor Prices'!O95</f>
        <v>0.40154616470588228</v>
      </c>
      <c r="R95" s="89">
        <f t="shared" ref="R95" si="79">Q95-M95</f>
        <v>0</v>
      </c>
      <c r="S95" s="89"/>
      <c r="T95" s="89">
        <v>0.2</v>
      </c>
      <c r="U95" s="23">
        <v>37.92</v>
      </c>
      <c r="V95" s="61"/>
      <c r="W95" s="89">
        <v>0.2</v>
      </c>
      <c r="X95" s="150">
        <f>'€uro Prices'!K95*(1-'Distributor Prices'!W95)</f>
        <v>37.92</v>
      </c>
      <c r="Y95" s="89">
        <f>(X95-U95)/U95</f>
        <v>0</v>
      </c>
      <c r="Z95" s="89">
        <f>(X95-'Std Cst'!AA95)/'Distributor Prices'!X95</f>
        <v>0.36120433996383361</v>
      </c>
      <c r="AA95" s="89">
        <f>Z95-V95</f>
        <v>0.36120433996383361</v>
      </c>
      <c r="AD95" s="65"/>
    </row>
    <row r="96" spans="1:30" ht="15.75" customHeight="1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IF('UK Prices'!D96=0,"",'UK Prices'!D96)</f>
        <v>Women's Full Zip Hoody</v>
      </c>
      <c r="E96" s="21"/>
      <c r="F96" s="23"/>
      <c r="G96" s="141"/>
      <c r="H96" s="141">
        <f>'US Trade'!H96</f>
        <v>62.5</v>
      </c>
      <c r="I96" s="87"/>
      <c r="K96" s="61"/>
      <c r="L96" s="23"/>
      <c r="M96" s="89"/>
      <c r="N96" s="89">
        <v>0.14999999999999997</v>
      </c>
      <c r="O96" s="150">
        <f>H96*(1-N96)</f>
        <v>53.125000000000007</v>
      </c>
      <c r="P96" s="89"/>
      <c r="Q96" s="89">
        <f>(O96-'Std Cst'!O96)/'Distributor Prices'!O96</f>
        <v>0.61136993882352941</v>
      </c>
      <c r="R96" s="89"/>
      <c r="S96" s="89"/>
      <c r="T96" s="89"/>
      <c r="U96" s="23"/>
      <c r="V96" s="61"/>
      <c r="W96" s="89">
        <v>0.2</v>
      </c>
      <c r="X96" s="150">
        <f>'€uro Prices'!K96*(1-'Distributor Prices'!W96)</f>
        <v>37.520000000000003</v>
      </c>
      <c r="Y96" s="89"/>
      <c r="Z96" s="89">
        <f>(X96-'Std Cst'!AA96)/'Distributor Prices'!X96</f>
        <v>0.47593735404609611</v>
      </c>
      <c r="AA96" s="89"/>
      <c r="AD96" s="65"/>
    </row>
    <row r="97" spans="1:30" ht="15.75" customHeight="1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IF('UK Prices'!D97=0,"",'UK Prices'!D97)</f>
        <v>Women's Full Zip Brushed Chill-Out</v>
      </c>
      <c r="E97" s="21"/>
      <c r="F97" s="23"/>
      <c r="G97" s="141"/>
      <c r="H97" s="141">
        <f>'US Trade'!H97</f>
        <v>57.5</v>
      </c>
      <c r="I97" s="87"/>
      <c r="K97" s="61"/>
      <c r="L97" s="23"/>
      <c r="M97" s="89"/>
      <c r="N97" s="89">
        <v>0.14999999999999997</v>
      </c>
      <c r="O97" s="150">
        <f>H97*(1-N97)</f>
        <v>48.875000000000007</v>
      </c>
      <c r="P97" s="89"/>
      <c r="Q97" s="89">
        <f>(O97-'Std Cst'!O97)/'Distributor Prices'!O97</f>
        <v>0.60212157544757039</v>
      </c>
      <c r="R97" s="89"/>
      <c r="S97" s="89"/>
      <c r="T97" s="89"/>
      <c r="U97" s="23"/>
      <c r="V97" s="61"/>
      <c r="W97" s="89">
        <v>0.2</v>
      </c>
      <c r="X97" s="150">
        <f>'€uro Prices'!K97*(1-'Distributor Prices'!W97)</f>
        <v>35.28</v>
      </c>
      <c r="Y97" s="89"/>
      <c r="Z97" s="89">
        <f>(X97-'Std Cst'!AA97)/'Distributor Prices'!X97</f>
        <v>0.47504837490551771</v>
      </c>
      <c r="AA97" s="89"/>
      <c r="AD97" s="65"/>
    </row>
    <row r="98" spans="1:30" ht="15.75" customHeight="1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IF('UK Prices'!D98=0,"",'UK Prices'!D98)</f>
        <v>Women's Full Zip Brushed Chill-Out Vest</v>
      </c>
      <c r="E98" s="21"/>
      <c r="F98" s="23"/>
      <c r="G98" s="141"/>
      <c r="H98" s="242">
        <f>'US Trade'!H98</f>
        <v>54</v>
      </c>
      <c r="I98" s="87"/>
      <c r="K98" s="61"/>
      <c r="L98" s="23"/>
      <c r="M98" s="89"/>
      <c r="N98" s="89">
        <v>0.14999999999999997</v>
      </c>
      <c r="O98" s="150">
        <f>H98*(1-N98)</f>
        <v>45.900000000000006</v>
      </c>
      <c r="P98" s="89"/>
      <c r="Q98" s="89">
        <f>(O98-'Std Cst'!O98)/'Distributor Prices'!O98</f>
        <v>0.58650771241830069</v>
      </c>
      <c r="R98" s="89"/>
      <c r="S98" s="89"/>
      <c r="T98" s="89"/>
      <c r="U98" s="23"/>
      <c r="V98" s="61"/>
      <c r="W98" s="89">
        <v>0.2</v>
      </c>
      <c r="X98" s="150">
        <f>'€uro Prices'!K98*(1-'Distributor Prices'!W98)</f>
        <v>31.360000000000003</v>
      </c>
      <c r="Y98" s="89"/>
      <c r="Z98" s="89">
        <f>(X98-'Std Cst'!AA98)/'Distributor Prices'!X98</f>
        <v>0.42361224489795923</v>
      </c>
      <c r="AA98" s="89"/>
      <c r="AD98" s="65"/>
    </row>
    <row r="99" spans="1:30" ht="15.75" hidden="1" customHeight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IF('UK Prices'!D99=0,"",'UK Prices'!D99)</f>
        <v>Womens FJ Full Zip Chill-Out (Knit mid layer)</v>
      </c>
      <c r="E99" s="21"/>
      <c r="F99" s="23"/>
      <c r="G99" s="141">
        <f>'US Trade'!G99</f>
        <v>42.5</v>
      </c>
      <c r="H99" s="141">
        <f>'US Trade'!H99</f>
        <v>0</v>
      </c>
      <c r="I99" s="87">
        <f t="shared" ref="I99:I100" si="80">(H99-G99)/G99</f>
        <v>-1</v>
      </c>
      <c r="K99" s="61">
        <v>0.15</v>
      </c>
      <c r="L99" s="23">
        <v>36.125</v>
      </c>
      <c r="M99" s="89">
        <v>0.50611487889273354</v>
      </c>
      <c r="N99" s="89">
        <v>0.15</v>
      </c>
      <c r="O99" s="150">
        <f t="shared" ref="O99:O100" si="81">H99*(1-N99)</f>
        <v>0</v>
      </c>
      <c r="P99" s="89">
        <f t="shared" ref="P99:P100" si="82">(O99-L99)/L99</f>
        <v>-1</v>
      </c>
      <c r="Q99" s="89" t="e">
        <f>(O99-'Std Cst'!O99)/'Distributor Prices'!O99</f>
        <v>#DIV/0!</v>
      </c>
      <c r="R99" s="89" t="e">
        <f t="shared" ref="R99:R107" si="83">Q99-M99</f>
        <v>#DIV/0!</v>
      </c>
      <c r="S99" s="89"/>
      <c r="T99" s="89">
        <v>0.2</v>
      </c>
      <c r="U99" s="23">
        <v>31.92</v>
      </c>
      <c r="V99" s="61"/>
      <c r="W99" s="89">
        <v>0.2</v>
      </c>
      <c r="X99" s="150">
        <f>'€uro Prices'!K99*(1-'Distributor Prices'!W99)</f>
        <v>0</v>
      </c>
      <c r="Y99" s="89">
        <f t="shared" ref="Y99:Y100" si="84">(X99-U99)/U99</f>
        <v>-1</v>
      </c>
      <c r="Z99" s="89" t="e">
        <f>(X99-'Std Cst'!AA99)/'Distributor Prices'!X99</f>
        <v>#DIV/0!</v>
      </c>
      <c r="AA99" s="89" t="e">
        <f t="shared" ref="AA99:AA100" si="85">Z99-V99</f>
        <v>#DIV/0!</v>
      </c>
      <c r="AD99" s="65"/>
    </row>
    <row r="100" spans="1:30" ht="15.75" hidden="1" customHeight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IF('UK Prices'!D100=0,"",'UK Prices'!D100)</f>
        <v>Womens FJ Full Zip Chill-Out Vest (knit mid layer)</v>
      </c>
      <c r="E100" s="21"/>
      <c r="F100" s="23"/>
      <c r="G100" s="242">
        <f>'US Trade'!G100</f>
        <v>37.5</v>
      </c>
      <c r="H100" s="141">
        <f>'US Trade'!H100</f>
        <v>0</v>
      </c>
      <c r="I100" s="87">
        <f t="shared" si="80"/>
        <v>-1</v>
      </c>
      <c r="K100" s="61">
        <v>0.15</v>
      </c>
      <c r="L100" s="23">
        <v>31.875</v>
      </c>
      <c r="M100" s="89">
        <v>0.50983529411764705</v>
      </c>
      <c r="N100" s="89">
        <v>0.15</v>
      </c>
      <c r="O100" s="150">
        <f t="shared" si="81"/>
        <v>0</v>
      </c>
      <c r="P100" s="89">
        <f t="shared" si="82"/>
        <v>-1</v>
      </c>
      <c r="Q100" s="89" t="e">
        <f>(O100-'Std Cst'!O100)/'Distributor Prices'!O100</f>
        <v>#DIV/0!</v>
      </c>
      <c r="R100" s="89" t="e">
        <f t="shared" si="83"/>
        <v>#DIV/0!</v>
      </c>
      <c r="S100" s="89"/>
      <c r="T100" s="89">
        <v>0.2</v>
      </c>
      <c r="U100" s="23">
        <v>29.12</v>
      </c>
      <c r="V100" s="61"/>
      <c r="W100" s="89">
        <v>0.2</v>
      </c>
      <c r="X100" s="150">
        <f>'€uro Prices'!K100*(1-'Distributor Prices'!W100)</f>
        <v>0</v>
      </c>
      <c r="Y100" s="89">
        <f t="shared" si="84"/>
        <v>-1</v>
      </c>
      <c r="Z100" s="89" t="e">
        <f>(X100-'Std Cst'!AA100)/'Distributor Prices'!X100</f>
        <v>#DIV/0!</v>
      </c>
      <c r="AA100" s="89" t="e">
        <f t="shared" si="85"/>
        <v>#DIV/0!</v>
      </c>
      <c r="AD100" s="65"/>
    </row>
    <row r="101" spans="1:30" ht="15.75" customHeight="1" x14ac:dyDescent="0.3">
      <c r="A101" s="206" t="str">
        <f>'ITMA Form Data'!A101</f>
        <v>SHIRTS</v>
      </c>
      <c r="B101" s="206"/>
      <c r="C101" s="500"/>
      <c r="D101" s="29" t="str">
        <f>IF('UK Prices'!D101=0,"",'UK Prices'!D101)</f>
        <v>Shirts</v>
      </c>
      <c r="E101" s="19"/>
      <c r="F101" s="23"/>
      <c r="G101" s="141"/>
      <c r="H101" s="141"/>
      <c r="I101" s="94"/>
      <c r="K101" s="61"/>
      <c r="L101" s="23"/>
      <c r="M101" s="89"/>
      <c r="N101" s="89"/>
      <c r="O101" s="150"/>
      <c r="P101" s="89"/>
      <c r="Q101" s="89"/>
      <c r="R101" s="89"/>
      <c r="S101" s="89"/>
      <c r="T101" s="89"/>
      <c r="U101" s="23"/>
      <c r="V101" s="61"/>
      <c r="W101" s="89"/>
      <c r="X101" s="150"/>
      <c r="Y101" s="89"/>
      <c r="Z101" s="89"/>
      <c r="AA101" s="89"/>
      <c r="AD101" s="65"/>
    </row>
    <row r="102" spans="1:30" ht="15.75" customHeight="1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IF('UK Prices'!D102=0,"",'UK Prices'!D102)</f>
        <v>Women's Stretch Pique Open V-neck</v>
      </c>
      <c r="E102" s="21"/>
      <c r="F102" s="23"/>
      <c r="G102" s="141"/>
      <c r="H102" s="242">
        <f>'US Trade'!H102</f>
        <v>32.5</v>
      </c>
      <c r="I102" s="87"/>
      <c r="K102" s="61"/>
      <c r="L102" s="23"/>
      <c r="M102" s="89"/>
      <c r="N102" s="89">
        <v>0.14999999999999997</v>
      </c>
      <c r="O102" s="150">
        <f>H102*(1-N102)</f>
        <v>27.625000000000004</v>
      </c>
      <c r="P102" s="89"/>
      <c r="Q102" s="89">
        <f>(O102-'Std Cst'!O102)/'Distributor Prices'!O102</f>
        <v>0.57202809049773762</v>
      </c>
      <c r="R102" s="89"/>
      <c r="S102" s="89"/>
      <c r="T102" s="89"/>
      <c r="U102" s="23"/>
      <c r="V102" s="61"/>
      <c r="W102" s="89">
        <v>0.2</v>
      </c>
      <c r="X102" s="150">
        <f>'€uro Prices'!K102*(1-'Distributor Prices'!W102)</f>
        <v>22.32</v>
      </c>
      <c r="Y102" s="89"/>
      <c r="Z102" s="89">
        <f>(X102-'Std Cst'!AA102)/'Distributor Prices'!X102</f>
        <v>0.49553149001536106</v>
      </c>
      <c r="AA102" s="89"/>
      <c r="AD102" s="65"/>
    </row>
    <row r="103" spans="1:30" ht="15.75" customHeight="1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IF('UK Prices'!D103=0,"",'UK Prices'!D103)</f>
        <v>Women's Smooth Pique Cap Sleeve</v>
      </c>
      <c r="E103" s="21"/>
      <c r="F103" s="23"/>
      <c r="G103" s="141"/>
      <c r="H103" s="242">
        <f>'US Trade'!H103</f>
        <v>32.5</v>
      </c>
      <c r="I103" s="87"/>
      <c r="K103" s="61"/>
      <c r="L103" s="23"/>
      <c r="M103" s="89"/>
      <c r="N103" s="89">
        <v>0.14999999999999997</v>
      </c>
      <c r="O103" s="150">
        <f t="shared" ref="O103" si="86">H103*(1-N103)</f>
        <v>27.625000000000004</v>
      </c>
      <c r="P103" s="89"/>
      <c r="Q103" s="89">
        <f>(O103-'Std Cst'!O103)/'Distributor Prices'!O103</f>
        <v>0.59229958371040725</v>
      </c>
      <c r="R103" s="89"/>
      <c r="S103" s="89"/>
      <c r="T103" s="89"/>
      <c r="U103" s="23"/>
      <c r="V103" s="61"/>
      <c r="W103" s="89">
        <v>0.2</v>
      </c>
      <c r="X103" s="150">
        <f>'€uro Prices'!K103*(1-'Distributor Prices'!W103)</f>
        <v>22.32</v>
      </c>
      <c r="Y103" s="89"/>
      <c r="Z103" s="89">
        <f>(X103-'Std Cst'!AA103)/'Distributor Prices'!X103</f>
        <v>0.519426352619901</v>
      </c>
      <c r="AA103" s="89"/>
      <c r="AD103" s="65"/>
    </row>
    <row r="104" spans="1:30" ht="15.75" customHeight="1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IF('UK Prices'!D104=0,"",'UK Prices'!D104)</f>
        <v>Women's Stretch Pique - Solid Colour</v>
      </c>
      <c r="E104" s="21"/>
      <c r="F104" s="23"/>
      <c r="G104" s="141"/>
      <c r="H104" s="242">
        <f>'US Trade'!H104</f>
        <v>32.5</v>
      </c>
      <c r="I104" s="87"/>
      <c r="K104" s="61"/>
      <c r="L104" s="23"/>
      <c r="M104" s="89"/>
      <c r="N104" s="89">
        <v>0.14999999999999997</v>
      </c>
      <c r="O104" s="150">
        <f>H104*(1-N104)</f>
        <v>27.625000000000004</v>
      </c>
      <c r="P104" s="89"/>
      <c r="Q104" s="89">
        <f>(O104-'Std Cst'!O104)/'Distributor Prices'!O104</f>
        <v>0.59229958371040725</v>
      </c>
      <c r="R104" s="89"/>
      <c r="S104" s="89"/>
      <c r="T104" s="89"/>
      <c r="U104" s="23"/>
      <c r="V104" s="61"/>
      <c r="W104" s="89">
        <v>0.2</v>
      </c>
      <c r="X104" s="150">
        <f>'€uro Prices'!K104*(1-'Distributor Prices'!W104)</f>
        <v>22.32</v>
      </c>
      <c r="Y104" s="89"/>
      <c r="Z104" s="89">
        <f>(X104-'Std Cst'!AA104)/'Distributor Prices'!X104</f>
        <v>0.519426352619901</v>
      </c>
      <c r="AA104" s="89"/>
      <c r="AD104" s="65"/>
    </row>
    <row r="105" spans="1:30" ht="15.75" customHeight="1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IF('UK Prices'!D105=0,"",'UK Prices'!D105)</f>
        <v>Women's Interlock Sleeveless</v>
      </c>
      <c r="E105" s="21"/>
      <c r="F105" s="23"/>
      <c r="G105" s="141"/>
      <c r="H105" s="141">
        <f>'US Trade'!H105</f>
        <v>32.5</v>
      </c>
      <c r="I105" s="87"/>
      <c r="K105" s="61"/>
      <c r="L105" s="23"/>
      <c r="M105" s="89"/>
      <c r="N105" s="89">
        <v>0.14999999999999997</v>
      </c>
      <c r="O105" s="150">
        <f>H105*(1-N105)</f>
        <v>27.625000000000004</v>
      </c>
      <c r="P105" s="89"/>
      <c r="Q105" s="89">
        <f>(O105-'Std Cst'!O105)/'Distributor Prices'!O105</f>
        <v>0.57288470588235307</v>
      </c>
      <c r="R105" s="89"/>
      <c r="S105" s="89"/>
      <c r="T105" s="89"/>
      <c r="U105" s="23"/>
      <c r="V105" s="61"/>
      <c r="W105" s="89">
        <v>0.2</v>
      </c>
      <c r="X105" s="150">
        <f>'€uro Prices'!K105*(1-'Distributor Prices'!W105)</f>
        <v>19.920000000000002</v>
      </c>
      <c r="Y105" s="89"/>
      <c r="Z105" s="89">
        <f>(X105-'Std Cst'!AA105)/'Distributor Prices'!X105</f>
        <v>0.43588353413654635</v>
      </c>
      <c r="AA105" s="89"/>
      <c r="AD105" s="65"/>
    </row>
    <row r="106" spans="1:30" ht="15.75" customHeight="1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IF('UK Prices'!D106=0,"",'UK Prices'!D106)</f>
        <v>Stretch Pique Double Space Dye Chest Stripe (A) - Prosports</v>
      </c>
      <c r="E106" s="21"/>
      <c r="F106" s="23"/>
      <c r="G106" s="141"/>
      <c r="H106" s="141">
        <f>'US Trade'!H106</f>
        <v>37.5</v>
      </c>
      <c r="I106" s="87"/>
      <c r="K106" s="61"/>
      <c r="L106" s="23"/>
      <c r="M106" s="89"/>
      <c r="N106" s="89">
        <v>0.14999999999999997</v>
      </c>
      <c r="O106" s="150">
        <f t="shared" ref="O106" si="87">H106*(1-N106)</f>
        <v>31.875000000000004</v>
      </c>
      <c r="P106" s="89"/>
      <c r="Q106" s="89">
        <f>(O106-'Std Cst'!O106)/'Distributor Prices'!O106</f>
        <v>0.51479326117647073</v>
      </c>
      <c r="R106" s="89"/>
      <c r="S106" s="89"/>
      <c r="T106" s="89"/>
      <c r="U106" s="23"/>
      <c r="V106" s="61"/>
      <c r="W106" s="89">
        <v>0.2</v>
      </c>
      <c r="X106" s="150">
        <f>'€uro Prices'!K106*(1-'Distributor Prices'!W106)</f>
        <v>29.12</v>
      </c>
      <c r="Y106" s="89"/>
      <c r="Z106" s="89">
        <f>(X106-'Std Cst'!AA106)/'Distributor Prices'!X106</f>
        <v>0.49417959183673482</v>
      </c>
      <c r="AA106" s="89"/>
      <c r="AD106" s="65"/>
    </row>
    <row r="107" spans="1:30" ht="15.75" hidden="1" customHeight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IF('UK Prices'!D107=0,"",'UK Prices'!D107)</f>
        <v>Womens FJ Stretch Pique w/reversible collar</v>
      </c>
      <c r="E107" s="21"/>
      <c r="F107" s="23"/>
      <c r="G107" s="617">
        <f>'US Trade'!G107</f>
        <v>30</v>
      </c>
      <c r="H107" s="86">
        <f>'US Trade'!H107</f>
        <v>0</v>
      </c>
      <c r="I107" s="87">
        <f>(H107-G107)/G107</f>
        <v>-1</v>
      </c>
      <c r="K107" s="61">
        <v>0.15000000000000002</v>
      </c>
      <c r="L107" s="23">
        <v>25.5</v>
      </c>
      <c r="M107" s="89">
        <v>0.46283921568627445</v>
      </c>
      <c r="N107" s="89">
        <v>0.15000000000000002</v>
      </c>
      <c r="O107" s="150">
        <f t="shared" ref="O107:O111" si="88">H107*(1-N107)</f>
        <v>0</v>
      </c>
      <c r="P107" s="89">
        <f t="shared" ref="P107:P109" si="89">(O107-L107)/L107</f>
        <v>-1</v>
      </c>
      <c r="Q107" s="89" t="e">
        <f>(O107-'Std Cst'!O107)/'Distributor Prices'!O107</f>
        <v>#DIV/0!</v>
      </c>
      <c r="R107" s="89" t="e">
        <f t="shared" si="83"/>
        <v>#DIV/0!</v>
      </c>
      <c r="S107" s="89"/>
      <c r="T107" s="89">
        <v>0.2</v>
      </c>
      <c r="U107" s="23">
        <v>22.32</v>
      </c>
      <c r="V107" s="61"/>
      <c r="W107" s="89">
        <v>0.2</v>
      </c>
      <c r="X107" s="150">
        <f>'€uro Prices'!K107*(1-'Distributor Prices'!W107)</f>
        <v>0</v>
      </c>
      <c r="Y107" s="89">
        <f t="shared" ref="Y107:Y109" si="90">(X107-U107)/U107</f>
        <v>-1</v>
      </c>
      <c r="Z107" s="89" t="e">
        <f>(X107-'Std Cst'!AA107)/'Distributor Prices'!X107</f>
        <v>#DIV/0!</v>
      </c>
      <c r="AA107" s="89" t="e">
        <f t="shared" ref="AA107:AA109" si="91">Z107-V107</f>
        <v>#DIV/0!</v>
      </c>
      <c r="AD107" s="65"/>
    </row>
    <row r="108" spans="1:30" ht="15.75" hidden="1" customHeight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IF('UK Prices'!D108=0,"",'UK Prices'!D108)</f>
        <v>Womens FJ Stretch Pique w/reversible collar - American Golf</v>
      </c>
      <c r="E108" s="21"/>
      <c r="F108" s="23"/>
      <c r="G108" s="86">
        <f>'US Trade'!G108</f>
        <v>0</v>
      </c>
      <c r="H108" s="86">
        <f>'US Trade'!H108</f>
        <v>0</v>
      </c>
      <c r="I108" s="87" t="e">
        <f>(H108-G108)/G108</f>
        <v>#DIV/0!</v>
      </c>
      <c r="K108" s="61"/>
      <c r="L108" s="23"/>
      <c r="M108" s="89"/>
      <c r="N108" s="89"/>
      <c r="O108" s="150"/>
      <c r="P108" s="89"/>
      <c r="Q108" s="89"/>
      <c r="R108" s="89"/>
      <c r="S108" s="89"/>
      <c r="T108" s="89"/>
      <c r="U108" s="23"/>
      <c r="V108" s="61"/>
      <c r="W108" s="89"/>
      <c r="X108" s="150"/>
      <c r="Y108" s="89"/>
      <c r="Z108" s="89"/>
      <c r="AA108" s="89"/>
      <c r="AD108" s="65"/>
    </row>
    <row r="109" spans="1:30" ht="15.75" hidden="1" customHeight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IF('UK Prices'!D109=0,"",'UK Prices'!D109)</f>
        <v>Womens FJ Stretch Lisle Sleeveless</v>
      </c>
      <c r="E109" s="21"/>
      <c r="F109" s="23"/>
      <c r="G109" s="253">
        <f>'US Trade'!G109</f>
        <v>27.5</v>
      </c>
      <c r="H109" s="86">
        <f>'US Trade'!H109</f>
        <v>0</v>
      </c>
      <c r="I109" s="87">
        <f>(H109-G109)/G109</f>
        <v>-1</v>
      </c>
      <c r="K109" s="61">
        <v>0.15000000000000002</v>
      </c>
      <c r="L109" s="23">
        <v>23.375</v>
      </c>
      <c r="M109" s="89">
        <v>0.48971122994652405</v>
      </c>
      <c r="N109" s="89">
        <v>0.15000000000000002</v>
      </c>
      <c r="O109" s="150">
        <f t="shared" si="88"/>
        <v>0</v>
      </c>
      <c r="P109" s="89">
        <f t="shared" si="89"/>
        <v>-1</v>
      </c>
      <c r="Q109" s="89" t="e">
        <f>(O109-'Std Cst'!O109)/'Distributor Prices'!O109</f>
        <v>#DIV/0!</v>
      </c>
      <c r="R109" s="89" t="e">
        <f t="shared" ref="R109:R110" si="92">Q109-M109</f>
        <v>#DIV/0!</v>
      </c>
      <c r="S109" s="89"/>
      <c r="T109" s="89">
        <v>0.2</v>
      </c>
      <c r="U109" s="23">
        <v>18.8</v>
      </c>
      <c r="V109" s="61"/>
      <c r="W109" s="89">
        <v>0.2</v>
      </c>
      <c r="X109" s="150">
        <f>'€uro Prices'!K109*(1-'Distributor Prices'!W109)</f>
        <v>0</v>
      </c>
      <c r="Y109" s="89">
        <f t="shared" si="90"/>
        <v>-1</v>
      </c>
      <c r="Z109" s="89" t="e">
        <f>(X109-'Std Cst'!AA109)/'Distributor Prices'!X109</f>
        <v>#DIV/0!</v>
      </c>
      <c r="AA109" s="89" t="e">
        <f t="shared" si="91"/>
        <v>#DIV/0!</v>
      </c>
      <c r="AD109" s="65"/>
    </row>
    <row r="110" spans="1:30" ht="15.75" hidden="1" customHeight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IF('UK Prices'!D110=0,"",'UK Prices'!D110)</f>
        <v>Womens FJ Stretch Pique w/reversible collar - ProSports</v>
      </c>
      <c r="E110" s="21"/>
      <c r="F110" s="23"/>
      <c r="G110" s="253"/>
      <c r="H110" s="86">
        <f>'US Trade'!H110</f>
        <v>0</v>
      </c>
      <c r="I110" s="87"/>
      <c r="K110" s="61">
        <v>0.15000000000000002</v>
      </c>
      <c r="L110" s="23">
        <v>27.625</v>
      </c>
      <c r="M110" s="89">
        <v>0.48794208144796386</v>
      </c>
      <c r="N110" s="89">
        <v>0.15000000000000002</v>
      </c>
      <c r="O110" s="150">
        <f t="shared" ref="O110" si="93">H110*(1-N110)</f>
        <v>0</v>
      </c>
      <c r="P110" s="89">
        <f t="shared" ref="P110" si="94">(O110-L110)/L110</f>
        <v>-1</v>
      </c>
      <c r="Q110" s="89" t="e">
        <f>(O110-'Std Cst'!O110)/'Distributor Prices'!O110</f>
        <v>#DIV/0!</v>
      </c>
      <c r="R110" s="89" t="e">
        <f t="shared" si="92"/>
        <v>#DIV/0!</v>
      </c>
      <c r="S110" s="89"/>
      <c r="T110" s="89">
        <v>0.2</v>
      </c>
      <c r="U110" s="23">
        <v>0</v>
      </c>
      <c r="V110" s="61"/>
      <c r="W110" s="89">
        <v>0.2</v>
      </c>
      <c r="X110" s="150">
        <f>'€uro Prices'!K110*(1-'Distributor Prices'!W110)</f>
        <v>0</v>
      </c>
      <c r="Y110" s="89" t="e">
        <f t="shared" ref="Y110" si="95">(X110-U110)/U110</f>
        <v>#DIV/0!</v>
      </c>
      <c r="Z110" s="89" t="e">
        <f>(X110-'Std Cst'!AA110)/'Distributor Prices'!X110</f>
        <v>#DIV/0!</v>
      </c>
      <c r="AA110" s="89" t="e">
        <f t="shared" ref="AA110" si="96">Z110-V110</f>
        <v>#DIV/0!</v>
      </c>
      <c r="AD110" s="65"/>
    </row>
    <row r="111" spans="1:30" ht="15.75" hidden="1" customHeight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IF('UK Prices'!D111=0,"",'UK Prices'!D111)</f>
        <v>Women's Smooth Pique Double Chest Stripe - Prosports</v>
      </c>
      <c r="E111" s="21"/>
      <c r="F111" s="23"/>
      <c r="G111" s="253"/>
      <c r="H111" s="86">
        <f>'US Trade'!H111</f>
        <v>0</v>
      </c>
      <c r="I111" s="87"/>
      <c r="K111" s="61">
        <v>0.15000000000000002</v>
      </c>
      <c r="L111" s="23">
        <v>28.9</v>
      </c>
      <c r="M111" s="89">
        <v>0.46712802768166084</v>
      </c>
      <c r="N111" s="89">
        <v>0.15000000000000002</v>
      </c>
      <c r="O111" s="150">
        <f t="shared" si="88"/>
        <v>0</v>
      </c>
      <c r="P111" s="89">
        <f t="shared" ref="P111" si="97">(O111-L111)/L111</f>
        <v>-1</v>
      </c>
      <c r="Q111" s="89" t="e">
        <f>(O111-'Std Cst'!O111)/'Distributor Prices'!O111</f>
        <v>#DIV/0!</v>
      </c>
      <c r="R111" s="89" t="e">
        <f t="shared" ref="R111" si="98">Q111-M111</f>
        <v>#DIV/0!</v>
      </c>
      <c r="S111" s="89"/>
      <c r="T111" s="89"/>
      <c r="U111" s="23">
        <v>0</v>
      </c>
      <c r="V111" s="61"/>
      <c r="W111" s="89"/>
      <c r="X111" s="150">
        <f>'€uro Prices'!K111*(1-'Distributor Prices'!W111)</f>
        <v>0</v>
      </c>
      <c r="Y111" s="89"/>
      <c r="Z111" s="89"/>
      <c r="AA111" s="89"/>
      <c r="AD111" s="65"/>
    </row>
    <row r="112" spans="1:30" ht="15.75" customHeight="1" x14ac:dyDescent="0.3">
      <c r="A112" s="206" t="str">
        <f>'ITMA Form Data'!A112</f>
        <v>TROUSERS</v>
      </c>
      <c r="B112" s="206"/>
      <c r="C112" s="500"/>
      <c r="D112" s="29" t="str">
        <f>IF('UK Prices'!D112=0,"",'UK Prices'!D112)</f>
        <v>Trousers</v>
      </c>
      <c r="E112" s="19"/>
      <c r="F112" s="23"/>
      <c r="G112" s="141"/>
      <c r="H112" s="141"/>
      <c r="I112" s="94"/>
      <c r="K112" s="61"/>
      <c r="L112" s="23"/>
      <c r="M112" s="89"/>
      <c r="N112" s="89"/>
      <c r="O112" s="150"/>
      <c r="P112" s="89"/>
      <c r="Q112" s="89"/>
      <c r="R112" s="89"/>
      <c r="S112" s="89"/>
      <c r="T112" s="89"/>
      <c r="U112" s="23"/>
      <c r="V112" s="61"/>
      <c r="W112" s="89"/>
      <c r="X112" s="150"/>
      <c r="Y112" s="89"/>
      <c r="Z112" s="89"/>
      <c r="AA112" s="89"/>
      <c r="AD112" s="65"/>
    </row>
    <row r="113" spans="1:30" ht="15.75" customHeight="1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IF('UK Prices'!D113=0,"",'UK Prices'!D113)</f>
        <v>Women's Performance 7/8 Trouser</v>
      </c>
      <c r="E113" s="21"/>
      <c r="F113" s="23"/>
      <c r="G113" s="141"/>
      <c r="H113" s="242">
        <f>'US Trade'!H113</f>
        <v>49</v>
      </c>
      <c r="I113" s="87"/>
      <c r="K113" s="61"/>
      <c r="L113" s="23"/>
      <c r="M113" s="89"/>
      <c r="N113" s="89">
        <v>0.14999999999999997</v>
      </c>
      <c r="O113" s="150">
        <f>H113*(1-N113)</f>
        <v>41.650000000000006</v>
      </c>
      <c r="P113" s="89"/>
      <c r="Q113" s="89">
        <f>(O113-'Std Cst'!O113)/'Distributor Prices'!O113</f>
        <v>0.44418996398559429</v>
      </c>
      <c r="R113" s="89"/>
      <c r="S113" s="89"/>
      <c r="T113" s="89"/>
      <c r="U113" s="23"/>
      <c r="V113" s="61"/>
      <c r="W113" s="89">
        <v>0.2</v>
      </c>
      <c r="X113" s="150">
        <f>'€uro Prices'!K113*(1-'Distributor Prices'!W113)</f>
        <v>36</v>
      </c>
      <c r="Y113" s="89"/>
      <c r="Z113" s="89">
        <f>(X113-'Std Cst'!AA113)/'Distributor Prices'!X113</f>
        <v>0.3875796825396825</v>
      </c>
      <c r="AA113" s="89"/>
      <c r="AD113" s="65"/>
    </row>
    <row r="114" spans="1:30" ht="15.75" customHeight="1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IF('UK Prices'!D114=0,"",'UK Prices'!D114)</f>
        <v>Women's Performance Skort</v>
      </c>
      <c r="E114" s="21"/>
      <c r="F114" s="23"/>
      <c r="G114" s="141"/>
      <c r="H114" s="141">
        <f>'US Trade'!H114</f>
        <v>42.5</v>
      </c>
      <c r="I114" s="87"/>
      <c r="K114" s="61"/>
      <c r="L114" s="23"/>
      <c r="M114" s="89"/>
      <c r="N114" s="89">
        <v>0.14999999999999997</v>
      </c>
      <c r="O114" s="150">
        <f>H114*(1-N114)</f>
        <v>36.125000000000007</v>
      </c>
      <c r="P114" s="89"/>
      <c r="Q114" s="89">
        <f>(O114-'Std Cst'!O114)/'Distributor Prices'!O114</f>
        <v>0.62963662837370249</v>
      </c>
      <c r="R114" s="89"/>
      <c r="S114" s="89"/>
      <c r="T114" s="89"/>
      <c r="U114" s="23"/>
      <c r="V114" s="61"/>
      <c r="W114" s="89">
        <v>0.2</v>
      </c>
      <c r="X114" s="150">
        <f>'€uro Prices'!K114*(1-'Distributor Prices'!W114)</f>
        <v>31.200000000000003</v>
      </c>
      <c r="Y114" s="89"/>
      <c r="Z114" s="89">
        <f>(X114-'Std Cst'!AA114)/'Distributor Prices'!X114</f>
        <v>0.59159411477411483</v>
      </c>
      <c r="AA114" s="89"/>
      <c r="AD114" s="65"/>
    </row>
    <row r="115" spans="1:30" ht="15.75" customHeight="1" x14ac:dyDescent="0.3">
      <c r="A115" s="206" t="str">
        <f>'ITMA Form Data'!A115</f>
        <v>JUNIORS</v>
      </c>
      <c r="B115" s="206"/>
      <c r="C115" s="500"/>
      <c r="D115" s="29" t="str">
        <f>IF('UK Prices'!D115=0,"",'UK Prices'!D115)</f>
        <v>Juniors</v>
      </c>
      <c r="E115" s="19"/>
      <c r="F115" s="23"/>
      <c r="G115" s="141"/>
      <c r="H115" s="141"/>
      <c r="I115" s="94"/>
      <c r="K115" s="61"/>
      <c r="L115" s="23"/>
      <c r="M115" s="89"/>
      <c r="N115" s="89"/>
      <c r="O115" s="150"/>
      <c r="P115" s="89"/>
      <c r="Q115" s="89"/>
      <c r="R115" s="89"/>
      <c r="S115" s="89"/>
      <c r="T115" s="89"/>
      <c r="U115" s="23"/>
      <c r="V115" s="61"/>
      <c r="W115" s="89"/>
      <c r="X115" s="150"/>
      <c r="Y115" s="89"/>
      <c r="Z115" s="89"/>
      <c r="AA115" s="89"/>
      <c r="AD115" s="65"/>
    </row>
    <row r="116" spans="1:30" ht="15.75" hidden="1" customHeight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IF('UK Prices'!D116=0,"",'UK Prices'!D116)</f>
        <v>FJ Junior FJ Chill-Out w/ Chest Piping 1/4 Zip</v>
      </c>
      <c r="E116" s="21"/>
      <c r="F116" s="23"/>
      <c r="G116" s="141">
        <f>'US Trade'!G116</f>
        <v>34.5</v>
      </c>
      <c r="H116" s="141">
        <f>'US Trade'!H116</f>
        <v>0</v>
      </c>
      <c r="I116" s="87">
        <f t="shared" ref="I116" si="99">(H116-G116)/G116</f>
        <v>-1</v>
      </c>
      <c r="K116" s="61">
        <v>0.15</v>
      </c>
      <c r="L116" s="23">
        <v>29.324999999999999</v>
      </c>
      <c r="M116" s="89">
        <v>0.3908269394714407</v>
      </c>
      <c r="N116" s="89">
        <v>0.15</v>
      </c>
      <c r="O116" s="150">
        <f t="shared" ref="O116" si="100">H116*(1-N116)</f>
        <v>0</v>
      </c>
      <c r="P116" s="89">
        <f t="shared" ref="P116:P124" si="101">(O116-L116)/L116</f>
        <v>-1</v>
      </c>
      <c r="Q116" s="89" t="e">
        <f>(O116-'Std Cst'!O116)/'Distributor Prices'!O116</f>
        <v>#DIV/0!</v>
      </c>
      <c r="R116" s="89" t="e">
        <f t="shared" ref="R116:R124" si="102">Q116-M116</f>
        <v>#DIV/0!</v>
      </c>
      <c r="S116" s="89"/>
      <c r="T116" s="89">
        <v>0.2</v>
      </c>
      <c r="U116" s="23">
        <v>25.52</v>
      </c>
      <c r="V116" s="61"/>
      <c r="W116" s="89">
        <v>0.2</v>
      </c>
      <c r="X116" s="150">
        <f>'€uro Prices'!K116*(1-'Distributor Prices'!W116)</f>
        <v>0</v>
      </c>
      <c r="Y116" s="89">
        <f t="shared" ref="Y116:Y124" si="103">(X116-U116)/U116</f>
        <v>-1</v>
      </c>
      <c r="Z116" s="89" t="e">
        <f>(X116-'Std Cst'!AA116)/'Distributor Prices'!X116</f>
        <v>#DIV/0!</v>
      </c>
      <c r="AA116" s="89" t="e">
        <f t="shared" ref="AA116:AA124" si="104">Z116-V116</f>
        <v>#DIV/0!</v>
      </c>
      <c r="AD116" s="65"/>
    </row>
    <row r="117" spans="1:30" ht="15.75" customHeight="1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IF('UK Prices'!D117=0,"",'UK Prices'!D117)</f>
        <v>FJ Junior FJ Solid Colour Chill-Out 1/4 zip</v>
      </c>
      <c r="E117" s="21"/>
      <c r="F117" s="23"/>
      <c r="G117" s="242">
        <f>'US Trade'!G117</f>
        <v>32</v>
      </c>
      <c r="H117" s="242">
        <f>'US Trade'!H117</f>
        <v>34</v>
      </c>
      <c r="I117" s="252">
        <f t="shared" ref="I117:I119" si="105">(H117-G117)/G117</f>
        <v>6.25E-2</v>
      </c>
      <c r="K117" s="61">
        <v>0.15</v>
      </c>
      <c r="L117" s="23">
        <v>27.2</v>
      </c>
      <c r="M117" s="89">
        <v>0.35832767647058827</v>
      </c>
      <c r="N117" s="89">
        <v>0.15</v>
      </c>
      <c r="O117" s="150">
        <f t="shared" ref="O117" si="106">H117*(1-N117)</f>
        <v>28.9</v>
      </c>
      <c r="P117" s="89">
        <f t="shared" ref="P117:P119" si="107">(O117-L117)/L117</f>
        <v>6.2499999999999972E-2</v>
      </c>
      <c r="Q117" s="89">
        <f>(O117-'Std Cst'!O117)/'Distributor Prices'!O117</f>
        <v>0.39607310726643602</v>
      </c>
      <c r="R117" s="89">
        <f t="shared" ref="R117:R119" si="108">Q117-M117</f>
        <v>3.7745430795847745E-2</v>
      </c>
      <c r="S117" s="89"/>
      <c r="T117" s="89">
        <v>0.2</v>
      </c>
      <c r="U117" s="23">
        <v>24.72</v>
      </c>
      <c r="V117" s="61"/>
      <c r="W117" s="89">
        <v>0.2</v>
      </c>
      <c r="X117" s="150">
        <f>'€uro Prices'!K117*(1-'Distributor Prices'!W117)</f>
        <v>24.72</v>
      </c>
      <c r="Y117" s="89">
        <f t="shared" ref="Y117:Y119" si="109">(X117-U117)/U117</f>
        <v>0</v>
      </c>
      <c r="Z117" s="89">
        <f>(X117-'Std Cst'!AA117)/'Distributor Prices'!X117</f>
        <v>0.32757407921097248</v>
      </c>
      <c r="AA117" s="89">
        <f t="shared" ref="AA117:AA119" si="110">Z117-V117</f>
        <v>0.32757407921097248</v>
      </c>
      <c r="AD117" s="65"/>
    </row>
    <row r="118" spans="1:30" ht="15.75" hidden="1" customHeight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IF('UK Prices'!D118=0,"",'UK Prices'!D118)</f>
        <v>FJ Junior Birdseye Colorblock Pique w/ Self Collar</v>
      </c>
      <c r="E118" s="21"/>
      <c r="F118" s="23"/>
      <c r="G118" s="253">
        <f>'US Trade'!G118</f>
        <v>27.5</v>
      </c>
      <c r="H118" s="86">
        <f>'US Trade'!H118</f>
        <v>0</v>
      </c>
      <c r="I118" s="87">
        <f t="shared" si="105"/>
        <v>-1</v>
      </c>
      <c r="K118" s="61">
        <v>0.15000000000000002</v>
      </c>
      <c r="L118" s="23">
        <v>23.375</v>
      </c>
      <c r="M118" s="89">
        <v>0.37950802139037437</v>
      </c>
      <c r="N118" s="89">
        <v>0.15000000000000002</v>
      </c>
      <c r="O118" s="150">
        <f>H118*(1-N118)</f>
        <v>0</v>
      </c>
      <c r="P118" s="89">
        <f t="shared" si="107"/>
        <v>-1</v>
      </c>
      <c r="Q118" s="89" t="e">
        <f>(O118-'Std Cst'!O118)/'Distributor Prices'!O118</f>
        <v>#DIV/0!</v>
      </c>
      <c r="R118" s="89" t="e">
        <f t="shared" si="108"/>
        <v>#DIV/0!</v>
      </c>
      <c r="S118" s="89"/>
      <c r="T118" s="89">
        <v>0.2</v>
      </c>
      <c r="U118" s="23">
        <v>21.52</v>
      </c>
      <c r="V118" s="61"/>
      <c r="W118" s="89">
        <v>0.2</v>
      </c>
      <c r="X118" s="150">
        <f>'€uro Prices'!K118*(1-'Distributor Prices'!W118)</f>
        <v>0</v>
      </c>
      <c r="Y118" s="89">
        <f t="shared" si="109"/>
        <v>-1</v>
      </c>
      <c r="Z118" s="89" t="e">
        <f>(X118-'Std Cst'!AA118)/'Distributor Prices'!X118</f>
        <v>#DIV/0!</v>
      </c>
      <c r="AA118" s="89" t="e">
        <f t="shared" si="110"/>
        <v>#DIV/0!</v>
      </c>
      <c r="AD118" s="65"/>
    </row>
    <row r="119" spans="1:30" ht="15.75" hidden="1" customHeight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IF('UK Prices'!D119=0,"",'UK Prices'!D119)</f>
        <v>FJ Junior Smooth Pique Double Chest Stripe</v>
      </c>
      <c r="E119" s="21"/>
      <c r="F119" s="23"/>
      <c r="G119" s="253">
        <f>'US Trade'!G119</f>
        <v>27.5</v>
      </c>
      <c r="H119" s="86">
        <f>'US Trade'!H119</f>
        <v>0</v>
      </c>
      <c r="I119" s="87">
        <f t="shared" si="105"/>
        <v>-1</v>
      </c>
      <c r="K119" s="61">
        <v>0.15000000000000002</v>
      </c>
      <c r="L119" s="23">
        <v>23.375</v>
      </c>
      <c r="M119" s="89">
        <v>0.38429946524064174</v>
      </c>
      <c r="N119" s="89">
        <v>0.15000000000000002</v>
      </c>
      <c r="O119" s="150">
        <f t="shared" ref="O119" si="111">H119*(1-N119)</f>
        <v>0</v>
      </c>
      <c r="P119" s="89">
        <f t="shared" si="107"/>
        <v>-1</v>
      </c>
      <c r="Q119" s="89" t="e">
        <f>(O119-'Std Cst'!O119)/'Distributor Prices'!O119</f>
        <v>#DIV/0!</v>
      </c>
      <c r="R119" s="89" t="e">
        <f t="shared" si="108"/>
        <v>#DIV/0!</v>
      </c>
      <c r="S119" s="89"/>
      <c r="T119" s="89">
        <v>0.2</v>
      </c>
      <c r="U119" s="23">
        <v>20.72</v>
      </c>
      <c r="V119" s="61"/>
      <c r="W119" s="89">
        <v>0.2</v>
      </c>
      <c r="X119" s="150">
        <f>'€uro Prices'!K119*(1-'Distributor Prices'!W119)</f>
        <v>0</v>
      </c>
      <c r="Y119" s="89">
        <f t="shared" si="109"/>
        <v>-1</v>
      </c>
      <c r="Z119" s="89" t="e">
        <f>(X119-'Std Cst'!AA119)/'Distributor Prices'!X119</f>
        <v>#DIV/0!</v>
      </c>
      <c r="AA119" s="89" t="e">
        <f t="shared" si="110"/>
        <v>#DIV/0!</v>
      </c>
      <c r="AD119" s="65"/>
    </row>
    <row r="120" spans="1:30" ht="15.75" customHeight="1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IF('UK Prices'!D120=0,"",'UK Prices'!D120)</f>
        <v>Junior Textured Chill-Out</v>
      </c>
      <c r="E120" s="21"/>
      <c r="F120" s="23"/>
      <c r="G120" s="141"/>
      <c r="H120" s="242">
        <f>'US Trade'!H120</f>
        <v>34</v>
      </c>
      <c r="I120" s="87"/>
      <c r="K120" s="61"/>
      <c r="L120" s="23"/>
      <c r="M120" s="89"/>
      <c r="N120" s="89">
        <v>0.14999999999999997</v>
      </c>
      <c r="O120" s="150">
        <f>H120*(1-N120)</f>
        <v>28.900000000000002</v>
      </c>
      <c r="P120" s="89"/>
      <c r="Q120" s="89">
        <f>(O120-'Std Cst'!O120)/'Distributor Prices'!O120</f>
        <v>0.44257829757785472</v>
      </c>
      <c r="R120" s="89"/>
      <c r="S120" s="89"/>
      <c r="T120" s="89"/>
      <c r="U120" s="23"/>
      <c r="V120" s="61"/>
      <c r="W120" s="89">
        <v>0.2</v>
      </c>
      <c r="X120" s="150">
        <f>'€uro Prices'!K120*(1-'Distributor Prices'!W120)</f>
        <v>24.72</v>
      </c>
      <c r="Y120" s="89"/>
      <c r="Z120" s="89">
        <f>(X120-'Std Cst'!AA120)/'Distributor Prices'!X120</f>
        <v>0.37935401448605327</v>
      </c>
      <c r="AA120" s="89"/>
      <c r="AD120" s="65"/>
    </row>
    <row r="121" spans="1:30" ht="15.75" customHeight="1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IF('UK Prices'!D121=0,"",'UK Prices'!D121)</f>
        <v>Junior Stretch Pique w/Painted Stripes</v>
      </c>
      <c r="E121" s="21"/>
      <c r="F121" s="23"/>
      <c r="G121" s="141"/>
      <c r="H121" s="242">
        <f>'US Trade'!H121</f>
        <v>28.5</v>
      </c>
      <c r="I121" s="87"/>
      <c r="K121" s="61"/>
      <c r="L121" s="23"/>
      <c r="M121" s="89"/>
      <c r="N121" s="89">
        <v>0.14999999999999997</v>
      </c>
      <c r="O121" s="150">
        <f>H121*(1-N121)</f>
        <v>24.225000000000001</v>
      </c>
      <c r="P121" s="89"/>
      <c r="Q121" s="89">
        <f>(O121-'Std Cst'!O121)/'Distributor Prices'!O121</f>
        <v>0.37326216718266259</v>
      </c>
      <c r="R121" s="89"/>
      <c r="S121" s="89"/>
      <c r="T121" s="89"/>
      <c r="U121" s="23"/>
      <c r="V121" s="61"/>
      <c r="W121" s="89">
        <v>0.2</v>
      </c>
      <c r="X121" s="150">
        <f>'€uro Prices'!K121*(1-'Distributor Prices'!W121)</f>
        <v>21.52</v>
      </c>
      <c r="Y121" s="89"/>
      <c r="Z121" s="89">
        <f>(X121-'Std Cst'!AA121)/'Distributor Prices'!X121</f>
        <v>0.3280791290493893</v>
      </c>
      <c r="AA121" s="89"/>
      <c r="AD121" s="65"/>
    </row>
    <row r="122" spans="1:30" ht="15.75" customHeight="1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IF('UK Prices'!D122=0,"",'UK Prices'!D122)</f>
        <v>Junior Smooth Pique w/Collar &amp; Sleeve Stripes</v>
      </c>
      <c r="E122" s="21"/>
      <c r="F122" s="23"/>
      <c r="G122" s="141"/>
      <c r="H122" s="242">
        <f>'US Trade'!H122</f>
        <v>26.5</v>
      </c>
      <c r="I122" s="87"/>
      <c r="K122" s="61"/>
      <c r="L122" s="23"/>
      <c r="M122" s="89"/>
      <c r="N122" s="89">
        <v>0.14999999999999997</v>
      </c>
      <c r="O122" s="150">
        <f>H122*(1-N122)</f>
        <v>22.525000000000002</v>
      </c>
      <c r="P122" s="89"/>
      <c r="Q122" s="89">
        <f>(O122-'Std Cst'!O122)/'Distributor Prices'!O122</f>
        <v>0.35187302996670372</v>
      </c>
      <c r="R122" s="89"/>
      <c r="S122" s="89"/>
      <c r="T122" s="89"/>
      <c r="U122" s="23"/>
      <c r="V122" s="61"/>
      <c r="W122" s="89">
        <v>0.2</v>
      </c>
      <c r="X122" s="150">
        <f>'€uro Prices'!K122*(1-'Distributor Prices'!W122)</f>
        <v>20.72</v>
      </c>
      <c r="Y122" s="89"/>
      <c r="Z122" s="89">
        <f>(X122-'Std Cst'!AA122)/'Distributor Prices'!X122</f>
        <v>0.32896396396396399</v>
      </c>
      <c r="AA122" s="89"/>
      <c r="AD122" s="65"/>
    </row>
    <row r="123" spans="1:30" ht="15.75" customHeight="1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IF('UK Prices'!D123=0,"",'UK Prices'!D123)</f>
        <v>FJ Junior Stretch Pique w/neck tape trim</v>
      </c>
      <c r="E123" s="21"/>
      <c r="F123" s="23"/>
      <c r="G123" s="86">
        <f>'US Trade'!G123</f>
        <v>25</v>
      </c>
      <c r="H123" s="86">
        <f>'US Trade'!H123</f>
        <v>25</v>
      </c>
      <c r="I123" s="94">
        <f t="shared" ref="I123:I124" si="112">(H123-G123)/G123</f>
        <v>0</v>
      </c>
      <c r="K123" s="61">
        <v>0.15000000000000002</v>
      </c>
      <c r="L123" s="23">
        <v>21.25</v>
      </c>
      <c r="M123" s="89">
        <v>0.48858522352941186</v>
      </c>
      <c r="N123" s="89">
        <v>0.15000000000000002</v>
      </c>
      <c r="O123" s="150">
        <f>H123*(1-N123)</f>
        <v>21.25</v>
      </c>
      <c r="P123" s="89">
        <f t="shared" si="101"/>
        <v>0</v>
      </c>
      <c r="Q123" s="89">
        <f>(O123-'Std Cst'!O123)/'Distributor Prices'!O123</f>
        <v>0.48858522352941186</v>
      </c>
      <c r="R123" s="89">
        <f t="shared" si="102"/>
        <v>0</v>
      </c>
      <c r="S123" s="89"/>
      <c r="T123" s="89">
        <v>0.2</v>
      </c>
      <c r="U123" s="23">
        <v>16.559999999999999</v>
      </c>
      <c r="V123" s="61"/>
      <c r="W123" s="89">
        <v>0.2</v>
      </c>
      <c r="X123" s="150">
        <f>'€uro Prices'!K123*(1-'Distributor Prices'!W123)</f>
        <v>16.559999999999999</v>
      </c>
      <c r="Y123" s="89">
        <f t="shared" si="103"/>
        <v>0</v>
      </c>
      <c r="Z123" s="89">
        <f>(X123-'Std Cst'!AA123)/'Distributor Prices'!X123</f>
        <v>0.37499631930066724</v>
      </c>
      <c r="AA123" s="89">
        <f t="shared" si="104"/>
        <v>0.37499631930066724</v>
      </c>
      <c r="AD123" s="65"/>
    </row>
    <row r="124" spans="1:30" ht="15.75" customHeight="1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IF('UK Prices'!D124=0,"",'UK Prices'!D124)</f>
        <v>FJ Junior Shorts</v>
      </c>
      <c r="E124" s="21"/>
      <c r="F124" s="23"/>
      <c r="G124" s="253">
        <f>'US Trade'!G124</f>
        <v>28</v>
      </c>
      <c r="H124" s="253">
        <f>'US Trade'!H124</f>
        <v>28</v>
      </c>
      <c r="I124" s="252">
        <f t="shared" si="112"/>
        <v>0</v>
      </c>
      <c r="K124" s="61">
        <v>0.15000000000000002</v>
      </c>
      <c r="L124" s="23">
        <v>23.8</v>
      </c>
      <c r="M124" s="89">
        <v>0.46307798319327736</v>
      </c>
      <c r="N124" s="89">
        <v>0.15000000000000002</v>
      </c>
      <c r="O124" s="150">
        <f t="shared" ref="O124" si="113">H124*(1-N124)</f>
        <v>23.8</v>
      </c>
      <c r="P124" s="89">
        <f t="shared" si="101"/>
        <v>0</v>
      </c>
      <c r="Q124" s="89">
        <f>(O124-'Std Cst'!O124)/'Distributor Prices'!O124</f>
        <v>0.46307798319327736</v>
      </c>
      <c r="R124" s="89">
        <f t="shared" si="102"/>
        <v>0</v>
      </c>
      <c r="S124" s="89"/>
      <c r="T124" s="89">
        <v>0.2</v>
      </c>
      <c r="U124" s="23">
        <v>19.52</v>
      </c>
      <c r="V124" s="61"/>
      <c r="W124" s="89">
        <v>0.2</v>
      </c>
      <c r="X124" s="150">
        <f>'€uro Prices'!K124*(1-'Distributor Prices'!W124)</f>
        <v>19.52</v>
      </c>
      <c r="Y124" s="89">
        <f t="shared" si="103"/>
        <v>0</v>
      </c>
      <c r="Z124" s="89">
        <f>(X124-'Std Cst'!AA124)/'Distributor Prices'!X124</f>
        <v>0.37652498048399696</v>
      </c>
      <c r="AA124" s="89">
        <f t="shared" si="104"/>
        <v>0.37652498048399696</v>
      </c>
      <c r="AD124" s="65"/>
    </row>
    <row r="125" spans="1:30" x14ac:dyDescent="0.3">
      <c r="A125" s="180"/>
      <c r="B125" s="180"/>
      <c r="C125" s="180"/>
      <c r="D125" s="29"/>
      <c r="E125" s="31"/>
    </row>
    <row r="126" spans="1:30" x14ac:dyDescent="0.3">
      <c r="A126" s="19"/>
      <c r="B126" s="19"/>
      <c r="C126" s="180"/>
      <c r="D126" s="29"/>
      <c r="E126" s="31"/>
    </row>
    <row r="127" spans="1:30" x14ac:dyDescent="0.3">
      <c r="A127" s="180"/>
      <c r="B127" s="180"/>
      <c r="C127" s="180"/>
      <c r="D127" s="422"/>
      <c r="E127" s="31"/>
    </row>
    <row r="128" spans="1:30" x14ac:dyDescent="0.3">
      <c r="A128" s="180"/>
      <c r="B128" s="180"/>
      <c r="C128" s="180"/>
      <c r="D128" s="21"/>
      <c r="E128" s="31"/>
    </row>
    <row r="129" spans="1:5" x14ac:dyDescent="0.3">
      <c r="A129" s="180"/>
      <c r="B129" s="180"/>
      <c r="C129" s="180"/>
      <c r="D129" s="21"/>
      <c r="E129" s="31"/>
    </row>
    <row r="130" spans="1:5" x14ac:dyDescent="0.3">
      <c r="A130" s="180"/>
      <c r="B130" s="180"/>
      <c r="C130" s="180"/>
      <c r="D130" s="21"/>
      <c r="E130" s="31"/>
    </row>
    <row r="131" spans="1:5" x14ac:dyDescent="0.3">
      <c r="A131" s="180"/>
      <c r="B131" s="180"/>
      <c r="C131" s="180"/>
      <c r="D131" s="21"/>
      <c r="E131" s="31"/>
    </row>
    <row r="132" spans="1:5" x14ac:dyDescent="0.3">
      <c r="D132" s="31"/>
      <c r="E132" s="31"/>
    </row>
    <row r="133" spans="1:5" x14ac:dyDescent="0.3">
      <c r="D133" s="31"/>
      <c r="E133" s="31"/>
    </row>
    <row r="134" spans="1:5" x14ac:dyDescent="0.3">
      <c r="D134" s="31"/>
      <c r="E134" s="31"/>
    </row>
    <row r="135" spans="1:5" x14ac:dyDescent="0.3">
      <c r="D135" s="31"/>
      <c r="E135" s="31"/>
    </row>
    <row r="136" spans="1:5" x14ac:dyDescent="0.3">
      <c r="D136" s="31"/>
      <c r="E136" s="31"/>
    </row>
    <row r="137" spans="1:5" x14ac:dyDescent="0.3">
      <c r="D137" s="31"/>
      <c r="E137" s="31"/>
    </row>
    <row r="138" spans="1:5" x14ac:dyDescent="0.3">
      <c r="D138" s="31"/>
      <c r="E138" s="31"/>
    </row>
    <row r="139" spans="1:5" x14ac:dyDescent="0.3">
      <c r="D139" s="31"/>
      <c r="E139" s="31"/>
    </row>
    <row r="140" spans="1:5" x14ac:dyDescent="0.3">
      <c r="D140" s="31"/>
      <c r="E140" s="31"/>
    </row>
    <row r="141" spans="1:5" x14ac:dyDescent="0.3">
      <c r="D141" s="31"/>
      <c r="E141" s="31"/>
    </row>
    <row r="142" spans="1:5" x14ac:dyDescent="0.3">
      <c r="D142" s="31"/>
      <c r="E142" s="31"/>
    </row>
    <row r="143" spans="1:5" x14ac:dyDescent="0.3">
      <c r="D143" s="31"/>
      <c r="E143" s="31"/>
    </row>
    <row r="144" spans="1:5" x14ac:dyDescent="0.3">
      <c r="D144" s="31"/>
      <c r="E144" s="31"/>
    </row>
    <row r="145" spans="4:5" x14ac:dyDescent="0.3">
      <c r="D145" s="31"/>
      <c r="E145" s="31"/>
    </row>
    <row r="146" spans="4:5" x14ac:dyDescent="0.3">
      <c r="D146" s="31"/>
      <c r="E146" s="31"/>
    </row>
    <row r="147" spans="4:5" x14ac:dyDescent="0.3">
      <c r="D147" s="31"/>
      <c r="E147" s="31"/>
    </row>
    <row r="148" spans="4:5" x14ac:dyDescent="0.3">
      <c r="D148" s="31"/>
      <c r="E148" s="31"/>
    </row>
    <row r="149" spans="4:5" x14ac:dyDescent="0.3">
      <c r="D149" s="31"/>
      <c r="E149" s="31"/>
    </row>
    <row r="150" spans="4:5" x14ac:dyDescent="0.3">
      <c r="D150" s="31"/>
      <c r="E150" s="31"/>
    </row>
    <row r="151" spans="4:5" x14ac:dyDescent="0.3">
      <c r="D151" s="31"/>
      <c r="E151" s="31"/>
    </row>
    <row r="152" spans="4:5" x14ac:dyDescent="0.3">
      <c r="D152" s="31"/>
      <c r="E152" s="31"/>
    </row>
    <row r="153" spans="4:5" x14ac:dyDescent="0.3">
      <c r="D153" s="31"/>
      <c r="E153" s="31"/>
    </row>
    <row r="154" spans="4:5" x14ac:dyDescent="0.3">
      <c r="D154" s="31"/>
      <c r="E154" s="31"/>
    </row>
    <row r="155" spans="4:5" x14ac:dyDescent="0.3">
      <c r="D155" s="31"/>
      <c r="E155" s="31"/>
    </row>
    <row r="156" spans="4:5" x14ac:dyDescent="0.3">
      <c r="D156" s="31"/>
      <c r="E156" s="31"/>
    </row>
    <row r="157" spans="4:5" x14ac:dyDescent="0.3">
      <c r="D157" s="31"/>
      <c r="E157" s="31"/>
    </row>
    <row r="158" spans="4:5" x14ac:dyDescent="0.3">
      <c r="D158" s="31"/>
      <c r="E158" s="31"/>
    </row>
    <row r="159" spans="4:5" x14ac:dyDescent="0.3">
      <c r="D159" s="31"/>
      <c r="E159" s="31"/>
    </row>
    <row r="160" spans="4:5" x14ac:dyDescent="0.3">
      <c r="D160" s="31"/>
      <c r="E160" s="31"/>
    </row>
    <row r="161" spans="4:5" x14ac:dyDescent="0.3">
      <c r="D161" s="31"/>
      <c r="E161" s="31"/>
    </row>
    <row r="162" spans="4:5" x14ac:dyDescent="0.3">
      <c r="D162" s="31"/>
      <c r="E162" s="31"/>
    </row>
    <row r="163" spans="4:5" x14ac:dyDescent="0.3">
      <c r="D163" s="31"/>
      <c r="E163" s="31"/>
    </row>
    <row r="164" spans="4:5" x14ac:dyDescent="0.3">
      <c r="D164" s="31"/>
      <c r="E164" s="31"/>
    </row>
    <row r="165" spans="4:5" x14ac:dyDescent="0.3">
      <c r="D165" s="31"/>
      <c r="E165" s="31"/>
    </row>
    <row r="166" spans="4:5" x14ac:dyDescent="0.3">
      <c r="D166" s="31"/>
      <c r="E166" s="31"/>
    </row>
    <row r="167" spans="4:5" x14ac:dyDescent="0.3">
      <c r="D167" s="31"/>
      <c r="E167" s="31"/>
    </row>
    <row r="168" spans="4:5" x14ac:dyDescent="0.3">
      <c r="D168" s="31"/>
      <c r="E168" s="31"/>
    </row>
    <row r="169" spans="4:5" x14ac:dyDescent="0.3">
      <c r="D169" s="31"/>
      <c r="E169" s="31"/>
    </row>
    <row r="170" spans="4:5" x14ac:dyDescent="0.3">
      <c r="D170" s="31"/>
      <c r="E170" s="31"/>
    </row>
    <row r="171" spans="4:5" x14ac:dyDescent="0.3">
      <c r="D171" s="31"/>
      <c r="E171" s="31"/>
    </row>
    <row r="172" spans="4:5" x14ac:dyDescent="0.3">
      <c r="D172" s="31"/>
      <c r="E172" s="31"/>
    </row>
    <row r="173" spans="4:5" x14ac:dyDescent="0.3">
      <c r="D173" s="31"/>
      <c r="E173" s="31"/>
    </row>
    <row r="174" spans="4:5" x14ac:dyDescent="0.3">
      <c r="D174" s="31"/>
      <c r="E174" s="31"/>
    </row>
    <row r="175" spans="4:5" x14ac:dyDescent="0.3">
      <c r="D175" s="31"/>
      <c r="E175" s="31"/>
    </row>
    <row r="176" spans="4:5" x14ac:dyDescent="0.3">
      <c r="D176" s="31"/>
      <c r="E176" s="31"/>
    </row>
    <row r="177" spans="4:5" x14ac:dyDescent="0.3">
      <c r="D177" s="31"/>
      <c r="E177" s="31"/>
    </row>
    <row r="178" spans="4:5" x14ac:dyDescent="0.3">
      <c r="D178" s="31"/>
      <c r="E178" s="31"/>
    </row>
    <row r="179" spans="4:5" x14ac:dyDescent="0.3">
      <c r="D179" s="31"/>
      <c r="E179" s="31"/>
    </row>
    <row r="180" spans="4:5" x14ac:dyDescent="0.3">
      <c r="D180" s="31"/>
      <c r="E180" s="31"/>
    </row>
    <row r="181" spans="4:5" x14ac:dyDescent="0.3">
      <c r="D181" s="31"/>
      <c r="E181" s="31"/>
    </row>
    <row r="182" spans="4:5" x14ac:dyDescent="0.3">
      <c r="D182" s="31"/>
      <c r="E182" s="31"/>
    </row>
    <row r="183" spans="4:5" x14ac:dyDescent="0.3">
      <c r="D183" s="31"/>
      <c r="E183" s="31"/>
    </row>
    <row r="184" spans="4:5" x14ac:dyDescent="0.3">
      <c r="D184" s="31"/>
      <c r="E184" s="31"/>
    </row>
    <row r="185" spans="4:5" x14ac:dyDescent="0.3">
      <c r="D185" s="31"/>
      <c r="E185" s="31"/>
    </row>
    <row r="186" spans="4:5" x14ac:dyDescent="0.3">
      <c r="D186" s="31"/>
      <c r="E186" s="31"/>
    </row>
    <row r="187" spans="4:5" x14ac:dyDescent="0.3">
      <c r="D187" s="31"/>
      <c r="E187" s="31"/>
    </row>
    <row r="188" spans="4:5" x14ac:dyDescent="0.3">
      <c r="D188" s="31"/>
      <c r="E188" s="31"/>
    </row>
    <row r="189" spans="4:5" x14ac:dyDescent="0.3">
      <c r="D189" s="31"/>
      <c r="E189" s="31"/>
    </row>
    <row r="190" spans="4:5" x14ac:dyDescent="0.3">
      <c r="D190" s="31"/>
      <c r="E190" s="31"/>
    </row>
    <row r="191" spans="4:5" x14ac:dyDescent="0.3">
      <c r="D191" s="31"/>
      <c r="E191" s="31"/>
    </row>
    <row r="192" spans="4:5" x14ac:dyDescent="0.3">
      <c r="D192" s="31"/>
      <c r="E192" s="31"/>
    </row>
    <row r="193" spans="4:5" x14ac:dyDescent="0.3">
      <c r="D193" s="31"/>
      <c r="E193" s="31"/>
    </row>
    <row r="194" spans="4:5" x14ac:dyDescent="0.3">
      <c r="D194" s="31"/>
      <c r="E194" s="31"/>
    </row>
    <row r="195" spans="4:5" x14ac:dyDescent="0.3">
      <c r="D195" s="31"/>
      <c r="E195" s="31"/>
    </row>
    <row r="196" spans="4:5" x14ac:dyDescent="0.3">
      <c r="D196" s="31"/>
      <c r="E196" s="31"/>
    </row>
    <row r="197" spans="4:5" x14ac:dyDescent="0.3">
      <c r="D197" s="31"/>
      <c r="E197" s="31"/>
    </row>
    <row r="198" spans="4:5" x14ac:dyDescent="0.3">
      <c r="D198" s="31"/>
      <c r="E198" s="31"/>
    </row>
    <row r="199" spans="4:5" x14ac:dyDescent="0.3">
      <c r="D199" s="31"/>
      <c r="E199" s="31"/>
    </row>
    <row r="200" spans="4:5" x14ac:dyDescent="0.3">
      <c r="D200" s="31"/>
      <c r="E200" s="31"/>
    </row>
    <row r="201" spans="4:5" x14ac:dyDescent="0.3">
      <c r="D201" s="31"/>
      <c r="E201" s="31"/>
    </row>
    <row r="202" spans="4:5" x14ac:dyDescent="0.3">
      <c r="D202" s="31"/>
      <c r="E202" s="31"/>
    </row>
    <row r="203" spans="4:5" x14ac:dyDescent="0.3">
      <c r="D203" s="31"/>
      <c r="E203" s="31"/>
    </row>
    <row r="204" spans="4:5" x14ac:dyDescent="0.3">
      <c r="D204" s="31"/>
      <c r="E204" s="31"/>
    </row>
    <row r="205" spans="4:5" x14ac:dyDescent="0.3">
      <c r="D205" s="31"/>
      <c r="E205" s="31"/>
    </row>
    <row r="206" spans="4:5" x14ac:dyDescent="0.3">
      <c r="D206" s="31"/>
      <c r="E206" s="31"/>
    </row>
    <row r="207" spans="4:5" x14ac:dyDescent="0.3">
      <c r="D207" s="31"/>
      <c r="E207" s="31"/>
    </row>
    <row r="208" spans="4:5" x14ac:dyDescent="0.3">
      <c r="D208" s="31"/>
      <c r="E208" s="31"/>
    </row>
    <row r="209" spans="4:5" x14ac:dyDescent="0.3">
      <c r="D209" s="31"/>
      <c r="E209" s="31"/>
    </row>
    <row r="210" spans="4:5" x14ac:dyDescent="0.3">
      <c r="D210" s="31"/>
      <c r="E210" s="31"/>
    </row>
    <row r="211" spans="4:5" x14ac:dyDescent="0.3">
      <c r="D211" s="31"/>
      <c r="E211" s="31"/>
    </row>
    <row r="212" spans="4:5" x14ac:dyDescent="0.3">
      <c r="D212" s="31"/>
      <c r="E212" s="31"/>
    </row>
    <row r="213" spans="4:5" x14ac:dyDescent="0.3">
      <c r="D213" s="31"/>
      <c r="E213" s="31"/>
    </row>
    <row r="214" spans="4:5" x14ac:dyDescent="0.3">
      <c r="D214" s="31"/>
      <c r="E214" s="31"/>
    </row>
    <row r="215" spans="4:5" x14ac:dyDescent="0.3">
      <c r="D215" s="31"/>
      <c r="E215" s="31"/>
    </row>
    <row r="216" spans="4:5" x14ac:dyDescent="0.3">
      <c r="D216" s="31"/>
      <c r="E216" s="31"/>
    </row>
    <row r="217" spans="4:5" x14ac:dyDescent="0.3">
      <c r="D217" s="31"/>
      <c r="E217" s="31"/>
    </row>
    <row r="218" spans="4:5" x14ac:dyDescent="0.3">
      <c r="D218" s="31"/>
      <c r="E218" s="31"/>
    </row>
    <row r="219" spans="4:5" x14ac:dyDescent="0.3">
      <c r="D219" s="31"/>
      <c r="E219" s="31"/>
    </row>
    <row r="220" spans="4:5" x14ac:dyDescent="0.3">
      <c r="D220" s="31"/>
      <c r="E220" s="31"/>
    </row>
    <row r="221" spans="4:5" x14ac:dyDescent="0.3">
      <c r="D221" s="31"/>
      <c r="E221" s="31"/>
    </row>
    <row r="222" spans="4:5" x14ac:dyDescent="0.3">
      <c r="D222" s="31"/>
      <c r="E222" s="31"/>
    </row>
    <row r="223" spans="4:5" x14ac:dyDescent="0.3">
      <c r="D223" s="31"/>
      <c r="E223" s="31"/>
    </row>
    <row r="224" spans="4:5" x14ac:dyDescent="0.3">
      <c r="D224" s="31"/>
      <c r="E224" s="31"/>
    </row>
    <row r="225" spans="4:5" x14ac:dyDescent="0.3">
      <c r="D225" s="31"/>
      <c r="E225" s="31"/>
    </row>
    <row r="226" spans="4:5" x14ac:dyDescent="0.3">
      <c r="D226" s="31"/>
      <c r="E226" s="31"/>
    </row>
    <row r="227" spans="4:5" x14ac:dyDescent="0.3">
      <c r="D227" s="31"/>
      <c r="E227" s="31"/>
    </row>
    <row r="228" spans="4:5" x14ac:dyDescent="0.3">
      <c r="D228" s="31"/>
      <c r="E228" s="31"/>
    </row>
    <row r="229" spans="4:5" x14ac:dyDescent="0.3">
      <c r="D229" s="31"/>
      <c r="E229" s="31"/>
    </row>
    <row r="230" spans="4:5" x14ac:dyDescent="0.3">
      <c r="D230" s="31"/>
      <c r="E230" s="31"/>
    </row>
    <row r="231" spans="4:5" x14ac:dyDescent="0.3">
      <c r="D231" s="31"/>
      <c r="E231" s="31"/>
    </row>
    <row r="232" spans="4:5" x14ac:dyDescent="0.3">
      <c r="D232" s="31"/>
      <c r="E232" s="31"/>
    </row>
    <row r="233" spans="4:5" x14ac:dyDescent="0.3">
      <c r="D233" s="31"/>
      <c r="E233" s="31"/>
    </row>
    <row r="234" spans="4:5" x14ac:dyDescent="0.3">
      <c r="D234" s="31"/>
      <c r="E234" s="31"/>
    </row>
    <row r="235" spans="4:5" x14ac:dyDescent="0.3">
      <c r="D235" s="31"/>
      <c r="E235" s="31"/>
    </row>
    <row r="236" spans="4:5" x14ac:dyDescent="0.3">
      <c r="D236" s="31"/>
      <c r="E236" s="31"/>
    </row>
    <row r="237" spans="4:5" x14ac:dyDescent="0.3">
      <c r="D237" s="31"/>
      <c r="E237" s="31"/>
    </row>
    <row r="238" spans="4:5" x14ac:dyDescent="0.3">
      <c r="D238" s="31"/>
      <c r="E238" s="31"/>
    </row>
    <row r="239" spans="4:5" x14ac:dyDescent="0.3">
      <c r="D239" s="31"/>
      <c r="E239" s="31"/>
    </row>
    <row r="240" spans="4:5" x14ac:dyDescent="0.3">
      <c r="D240" s="31"/>
      <c r="E240" s="31"/>
    </row>
    <row r="241" spans="4:5" x14ac:dyDescent="0.3">
      <c r="D241" s="31"/>
      <c r="E241" s="31"/>
    </row>
    <row r="242" spans="4:5" x14ac:dyDescent="0.3">
      <c r="D242" s="31"/>
      <c r="E242" s="31"/>
    </row>
    <row r="243" spans="4:5" x14ac:dyDescent="0.3">
      <c r="D243" s="31"/>
      <c r="E243" s="31"/>
    </row>
    <row r="244" spans="4:5" x14ac:dyDescent="0.3">
      <c r="D244" s="31"/>
      <c r="E244" s="31"/>
    </row>
    <row r="245" spans="4:5" x14ac:dyDescent="0.3">
      <c r="D245" s="31"/>
      <c r="E245" s="31"/>
    </row>
    <row r="246" spans="4:5" x14ac:dyDescent="0.3">
      <c r="D246" s="31"/>
      <c r="E246" s="31"/>
    </row>
    <row r="247" spans="4:5" x14ac:dyDescent="0.3">
      <c r="D247" s="31"/>
      <c r="E247" s="31"/>
    </row>
    <row r="248" spans="4:5" x14ac:dyDescent="0.3">
      <c r="D248" s="31"/>
      <c r="E248" s="31"/>
    </row>
    <row r="249" spans="4:5" x14ac:dyDescent="0.3">
      <c r="D249" s="31"/>
      <c r="E249" s="31"/>
    </row>
    <row r="250" spans="4:5" x14ac:dyDescent="0.3">
      <c r="D250" s="31"/>
      <c r="E250" s="31"/>
    </row>
    <row r="251" spans="4:5" x14ac:dyDescent="0.3">
      <c r="D251" s="31"/>
      <c r="E251" s="31"/>
    </row>
    <row r="252" spans="4:5" x14ac:dyDescent="0.3">
      <c r="D252" s="31"/>
      <c r="E252" s="31"/>
    </row>
    <row r="253" spans="4:5" x14ac:dyDescent="0.3">
      <c r="D253" s="31"/>
      <c r="E253" s="31"/>
    </row>
    <row r="254" spans="4:5" x14ac:dyDescent="0.3">
      <c r="D254" s="31"/>
      <c r="E254" s="31"/>
    </row>
    <row r="255" spans="4:5" x14ac:dyDescent="0.3">
      <c r="D255" s="31"/>
      <c r="E255" s="31"/>
    </row>
    <row r="256" spans="4:5" x14ac:dyDescent="0.3">
      <c r="D256" s="31"/>
      <c r="E256" s="31"/>
    </row>
    <row r="257" spans="4:5" x14ac:dyDescent="0.3">
      <c r="D257" s="31"/>
      <c r="E257" s="31"/>
    </row>
    <row r="258" spans="4:5" x14ac:dyDescent="0.3">
      <c r="D258" s="31"/>
      <c r="E258" s="31"/>
    </row>
    <row r="259" spans="4:5" x14ac:dyDescent="0.3">
      <c r="D259" s="31"/>
      <c r="E259" s="31"/>
    </row>
    <row r="260" spans="4:5" x14ac:dyDescent="0.3">
      <c r="D260" s="31"/>
      <c r="E260" s="31"/>
    </row>
    <row r="261" spans="4:5" x14ac:dyDescent="0.3">
      <c r="D261" s="31"/>
      <c r="E261" s="31"/>
    </row>
    <row r="262" spans="4:5" x14ac:dyDescent="0.3">
      <c r="D262" s="31"/>
      <c r="E262" s="31"/>
    </row>
    <row r="263" spans="4:5" x14ac:dyDescent="0.3">
      <c r="D263" s="31"/>
      <c r="E263" s="31"/>
    </row>
    <row r="264" spans="4:5" x14ac:dyDescent="0.3">
      <c r="D264" s="31"/>
      <c r="E264" s="31"/>
    </row>
    <row r="265" spans="4:5" x14ac:dyDescent="0.3">
      <c r="D265" s="31"/>
      <c r="E265" s="31"/>
    </row>
    <row r="266" spans="4:5" x14ac:dyDescent="0.3">
      <c r="D266" s="31"/>
      <c r="E266" s="31"/>
    </row>
    <row r="267" spans="4:5" x14ac:dyDescent="0.3">
      <c r="D267" s="31"/>
      <c r="E267" s="31"/>
    </row>
    <row r="268" spans="4:5" x14ac:dyDescent="0.3">
      <c r="D268" s="31"/>
      <c r="E268" s="31"/>
    </row>
    <row r="269" spans="4:5" x14ac:dyDescent="0.3">
      <c r="D269" s="31"/>
      <c r="E269" s="31"/>
    </row>
    <row r="270" spans="4:5" x14ac:dyDescent="0.3">
      <c r="D270" s="31"/>
      <c r="E270" s="31"/>
    </row>
    <row r="271" spans="4:5" x14ac:dyDescent="0.3">
      <c r="D271" s="31"/>
      <c r="E271" s="31"/>
    </row>
    <row r="272" spans="4:5" x14ac:dyDescent="0.3">
      <c r="D272" s="31"/>
      <c r="E272" s="31"/>
    </row>
    <row r="273" spans="4:5" x14ac:dyDescent="0.3">
      <c r="D273" s="31"/>
      <c r="E273" s="31"/>
    </row>
    <row r="274" spans="4:5" x14ac:dyDescent="0.3">
      <c r="D274" s="31"/>
      <c r="E274" s="31"/>
    </row>
    <row r="275" spans="4:5" x14ac:dyDescent="0.3">
      <c r="D275" s="31"/>
      <c r="E275" s="31"/>
    </row>
    <row r="276" spans="4:5" x14ac:dyDescent="0.3">
      <c r="D276" s="31"/>
      <c r="E276" s="31"/>
    </row>
    <row r="277" spans="4:5" x14ac:dyDescent="0.3">
      <c r="D277" s="31"/>
      <c r="E277" s="31"/>
    </row>
    <row r="278" spans="4:5" x14ac:dyDescent="0.3">
      <c r="D278" s="31"/>
      <c r="E278" s="31"/>
    </row>
    <row r="279" spans="4:5" x14ac:dyDescent="0.3">
      <c r="D279" s="31"/>
      <c r="E279" s="31"/>
    </row>
    <row r="280" spans="4:5" x14ac:dyDescent="0.3">
      <c r="D280" s="31"/>
      <c r="E280" s="31"/>
    </row>
    <row r="281" spans="4:5" x14ac:dyDescent="0.3">
      <c r="D281" s="31"/>
      <c r="E281" s="31"/>
    </row>
    <row r="282" spans="4:5" x14ac:dyDescent="0.3">
      <c r="D282" s="31"/>
      <c r="E282" s="31"/>
    </row>
    <row r="283" spans="4:5" x14ac:dyDescent="0.3">
      <c r="D283" s="31"/>
      <c r="E283" s="31"/>
    </row>
    <row r="284" spans="4:5" x14ac:dyDescent="0.3">
      <c r="D284" s="31"/>
      <c r="E284" s="31"/>
    </row>
    <row r="285" spans="4:5" x14ac:dyDescent="0.3">
      <c r="D285" s="31"/>
      <c r="E285" s="31"/>
    </row>
    <row r="286" spans="4:5" x14ac:dyDescent="0.3">
      <c r="D286" s="31"/>
      <c r="E286" s="31"/>
    </row>
    <row r="287" spans="4:5" x14ac:dyDescent="0.3">
      <c r="D287" s="31"/>
      <c r="E287" s="31"/>
    </row>
    <row r="288" spans="4:5" x14ac:dyDescent="0.3">
      <c r="D288" s="31"/>
      <c r="E288" s="31"/>
    </row>
    <row r="289" spans="4:5" x14ac:dyDescent="0.3">
      <c r="D289" s="31"/>
      <c r="E289" s="31"/>
    </row>
    <row r="290" spans="4:5" x14ac:dyDescent="0.3">
      <c r="D290" s="31"/>
      <c r="E290" s="31"/>
    </row>
    <row r="291" spans="4:5" x14ac:dyDescent="0.3">
      <c r="D291" s="31"/>
      <c r="E291" s="31"/>
    </row>
    <row r="292" spans="4:5" x14ac:dyDescent="0.3">
      <c r="D292" s="31"/>
      <c r="E292" s="31"/>
    </row>
    <row r="293" spans="4:5" x14ac:dyDescent="0.3">
      <c r="D293" s="31"/>
      <c r="E293" s="31"/>
    </row>
    <row r="294" spans="4:5" x14ac:dyDescent="0.3">
      <c r="D294" s="31"/>
      <c r="E294" s="31"/>
    </row>
    <row r="295" spans="4:5" x14ac:dyDescent="0.3">
      <c r="D295" s="31"/>
      <c r="E295" s="31"/>
    </row>
    <row r="296" spans="4:5" x14ac:dyDescent="0.3">
      <c r="D296" s="31"/>
      <c r="E296" s="31"/>
    </row>
    <row r="297" spans="4:5" x14ac:dyDescent="0.3">
      <c r="D297" s="31"/>
      <c r="E297" s="31"/>
    </row>
    <row r="298" spans="4:5" x14ac:dyDescent="0.3">
      <c r="D298" s="31"/>
      <c r="E298" s="31"/>
    </row>
    <row r="299" spans="4:5" x14ac:dyDescent="0.3">
      <c r="D299" s="31"/>
      <c r="E299" s="31"/>
    </row>
    <row r="300" spans="4:5" x14ac:dyDescent="0.3">
      <c r="D300" s="31"/>
      <c r="E300" s="31"/>
    </row>
    <row r="301" spans="4:5" x14ac:dyDescent="0.3">
      <c r="D301" s="31"/>
      <c r="E301" s="31"/>
    </row>
    <row r="302" spans="4:5" x14ac:dyDescent="0.3">
      <c r="D302" s="31"/>
      <c r="E302" s="31"/>
    </row>
    <row r="303" spans="4:5" x14ac:dyDescent="0.3">
      <c r="D303" s="31"/>
      <c r="E303" s="31"/>
    </row>
    <row r="304" spans="4:5" x14ac:dyDescent="0.3">
      <c r="D304" s="31"/>
      <c r="E304" s="31"/>
    </row>
    <row r="305" spans="4:5" x14ac:dyDescent="0.3">
      <c r="D305" s="31"/>
      <c r="E305" s="31"/>
    </row>
    <row r="306" spans="4:5" x14ac:dyDescent="0.3">
      <c r="D306" s="31"/>
      <c r="E306" s="31"/>
    </row>
    <row r="307" spans="4:5" x14ac:dyDescent="0.3">
      <c r="D307" s="31"/>
      <c r="E307" s="31"/>
    </row>
    <row r="308" spans="4:5" x14ac:dyDescent="0.3">
      <c r="D308" s="31"/>
      <c r="E308" s="31"/>
    </row>
    <row r="309" spans="4:5" x14ac:dyDescent="0.3">
      <c r="D309" s="31"/>
      <c r="E309" s="31"/>
    </row>
    <row r="310" spans="4:5" x14ac:dyDescent="0.3">
      <c r="D310" s="31"/>
      <c r="E310" s="31"/>
    </row>
    <row r="311" spans="4:5" x14ac:dyDescent="0.3">
      <c r="D311" s="31"/>
      <c r="E311" s="31"/>
    </row>
    <row r="312" spans="4:5" x14ac:dyDescent="0.3">
      <c r="D312" s="31"/>
      <c r="E312" s="31"/>
    </row>
    <row r="313" spans="4:5" x14ac:dyDescent="0.3">
      <c r="D313" s="31"/>
      <c r="E313" s="31"/>
    </row>
    <row r="314" spans="4:5" x14ac:dyDescent="0.3">
      <c r="D314" s="31"/>
      <c r="E314" s="31"/>
    </row>
    <row r="315" spans="4:5" x14ac:dyDescent="0.3">
      <c r="D315" s="31"/>
      <c r="E315" s="31"/>
    </row>
    <row r="316" spans="4:5" x14ac:dyDescent="0.3">
      <c r="D316" s="31"/>
      <c r="E316" s="31"/>
    </row>
    <row r="317" spans="4:5" x14ac:dyDescent="0.3">
      <c r="D317" s="31"/>
      <c r="E317" s="31"/>
    </row>
    <row r="318" spans="4:5" x14ac:dyDescent="0.3">
      <c r="D318" s="31"/>
      <c r="E318" s="31"/>
    </row>
    <row r="319" spans="4:5" x14ac:dyDescent="0.3">
      <c r="D319" s="31"/>
      <c r="E319" s="31"/>
    </row>
    <row r="320" spans="4:5" x14ac:dyDescent="0.3">
      <c r="D320" s="31"/>
      <c r="E320" s="31"/>
    </row>
    <row r="321" spans="4:5" x14ac:dyDescent="0.3">
      <c r="D321" s="31"/>
      <c r="E321" s="31"/>
    </row>
    <row r="322" spans="4:5" x14ac:dyDescent="0.3">
      <c r="D322" s="31"/>
      <c r="E322" s="31"/>
    </row>
    <row r="323" spans="4:5" x14ac:dyDescent="0.3">
      <c r="D323" s="31"/>
      <c r="E323" s="31"/>
    </row>
    <row r="324" spans="4:5" x14ac:dyDescent="0.3">
      <c r="D324" s="31"/>
      <c r="E324" s="31"/>
    </row>
    <row r="325" spans="4:5" x14ac:dyDescent="0.3">
      <c r="D325" s="31"/>
      <c r="E325" s="31"/>
    </row>
    <row r="326" spans="4:5" x14ac:dyDescent="0.3">
      <c r="D326" s="31"/>
      <c r="E326" s="31"/>
    </row>
    <row r="327" spans="4:5" x14ac:dyDescent="0.3">
      <c r="D327" s="31"/>
      <c r="E327" s="31"/>
    </row>
    <row r="328" spans="4:5" x14ac:dyDescent="0.3">
      <c r="D328" s="31"/>
      <c r="E328" s="31"/>
    </row>
    <row r="329" spans="4:5" x14ac:dyDescent="0.3">
      <c r="D329" s="31"/>
      <c r="E329" s="31"/>
    </row>
    <row r="330" spans="4:5" x14ac:dyDescent="0.3">
      <c r="D330" s="31"/>
      <c r="E330" s="31"/>
    </row>
    <row r="331" spans="4:5" x14ac:dyDescent="0.3">
      <c r="D331" s="31"/>
      <c r="E331" s="31"/>
    </row>
    <row r="332" spans="4:5" x14ac:dyDescent="0.3">
      <c r="D332" s="31"/>
      <c r="E332" s="31"/>
    </row>
    <row r="333" spans="4:5" x14ac:dyDescent="0.3">
      <c r="D333" s="31"/>
      <c r="E333" s="31"/>
    </row>
    <row r="334" spans="4:5" x14ac:dyDescent="0.3">
      <c r="D334" s="31"/>
      <c r="E334" s="31"/>
    </row>
    <row r="335" spans="4:5" x14ac:dyDescent="0.3">
      <c r="D335" s="31"/>
      <c r="E335" s="31"/>
    </row>
    <row r="336" spans="4:5" x14ac:dyDescent="0.3">
      <c r="D336" s="31"/>
      <c r="E336" s="31"/>
    </row>
    <row r="337" spans="4:5" x14ac:dyDescent="0.3">
      <c r="D337" s="31"/>
      <c r="E337" s="31"/>
    </row>
    <row r="338" spans="4:5" x14ac:dyDescent="0.3">
      <c r="D338" s="31"/>
      <c r="E338" s="31"/>
    </row>
    <row r="339" spans="4:5" x14ac:dyDescent="0.3">
      <c r="D339" s="31"/>
      <c r="E339" s="31"/>
    </row>
    <row r="340" spans="4:5" x14ac:dyDescent="0.3">
      <c r="D340" s="31"/>
      <c r="E340" s="31"/>
    </row>
    <row r="341" spans="4:5" x14ac:dyDescent="0.3">
      <c r="D341" s="31"/>
      <c r="E341" s="31"/>
    </row>
    <row r="342" spans="4:5" x14ac:dyDescent="0.3">
      <c r="D342" s="31"/>
      <c r="E342" s="31"/>
    </row>
    <row r="343" spans="4:5" x14ac:dyDescent="0.3">
      <c r="D343" s="31"/>
      <c r="E343" s="31"/>
    </row>
    <row r="344" spans="4:5" x14ac:dyDescent="0.3">
      <c r="D344" s="31"/>
      <c r="E344" s="31"/>
    </row>
    <row r="345" spans="4:5" x14ac:dyDescent="0.3">
      <c r="D345" s="31"/>
      <c r="E345" s="31"/>
    </row>
    <row r="346" spans="4:5" x14ac:dyDescent="0.3">
      <c r="D346" s="31"/>
      <c r="E346" s="31"/>
    </row>
    <row r="347" spans="4:5" x14ac:dyDescent="0.3">
      <c r="D347" s="31"/>
      <c r="E347" s="31"/>
    </row>
    <row r="348" spans="4:5" x14ac:dyDescent="0.3">
      <c r="D348" s="31"/>
      <c r="E348" s="31"/>
    </row>
    <row r="349" spans="4:5" x14ac:dyDescent="0.3">
      <c r="D349" s="31"/>
      <c r="E349" s="31"/>
    </row>
    <row r="350" spans="4:5" x14ac:dyDescent="0.3">
      <c r="D350" s="31"/>
      <c r="E350" s="31"/>
    </row>
    <row r="351" spans="4:5" x14ac:dyDescent="0.3">
      <c r="D351" s="31"/>
      <c r="E351" s="31"/>
    </row>
    <row r="352" spans="4:5" x14ac:dyDescent="0.3">
      <c r="D352" s="31"/>
      <c r="E352" s="31"/>
    </row>
    <row r="353" spans="4:5" x14ac:dyDescent="0.3">
      <c r="D353" s="31"/>
      <c r="E353" s="31"/>
    </row>
    <row r="354" spans="4:5" x14ac:dyDescent="0.3">
      <c r="D354" s="31"/>
      <c r="E354" s="31"/>
    </row>
    <row r="355" spans="4:5" x14ac:dyDescent="0.3">
      <c r="D355" s="31"/>
      <c r="E355" s="31"/>
    </row>
    <row r="356" spans="4:5" x14ac:dyDescent="0.3">
      <c r="D356" s="31"/>
      <c r="E356" s="31"/>
    </row>
    <row r="357" spans="4:5" x14ac:dyDescent="0.3">
      <c r="D357" s="31"/>
      <c r="E357" s="31"/>
    </row>
    <row r="358" spans="4:5" x14ac:dyDescent="0.3">
      <c r="D358" s="31"/>
      <c r="E358" s="31"/>
    </row>
    <row r="359" spans="4:5" x14ac:dyDescent="0.3">
      <c r="D359" s="31"/>
      <c r="E359" s="31"/>
    </row>
    <row r="360" spans="4:5" x14ac:dyDescent="0.3">
      <c r="D360" s="31"/>
      <c r="E360" s="31"/>
    </row>
    <row r="361" spans="4:5" x14ac:dyDescent="0.3">
      <c r="D361" s="31"/>
      <c r="E361" s="31"/>
    </row>
    <row r="362" spans="4:5" x14ac:dyDescent="0.3">
      <c r="D362" s="31"/>
      <c r="E362" s="31"/>
    </row>
    <row r="363" spans="4:5" x14ac:dyDescent="0.3">
      <c r="D363" s="31"/>
      <c r="E363" s="31"/>
    </row>
    <row r="364" spans="4:5" x14ac:dyDescent="0.3">
      <c r="D364" s="31"/>
      <c r="E364" s="31"/>
    </row>
    <row r="365" spans="4:5" x14ac:dyDescent="0.3">
      <c r="D365" s="31"/>
      <c r="E365" s="31"/>
    </row>
    <row r="366" spans="4:5" x14ac:dyDescent="0.3">
      <c r="D366" s="31"/>
      <c r="E366" s="31"/>
    </row>
    <row r="367" spans="4:5" x14ac:dyDescent="0.3">
      <c r="D367" s="31"/>
      <c r="E367" s="31"/>
    </row>
    <row r="368" spans="4:5" x14ac:dyDescent="0.3">
      <c r="D368" s="31"/>
      <c r="E368" s="31"/>
    </row>
    <row r="369" spans="4:5" x14ac:dyDescent="0.3">
      <c r="D369" s="31"/>
      <c r="E369" s="31"/>
    </row>
    <row r="370" spans="4:5" x14ac:dyDescent="0.3">
      <c r="D370" s="31"/>
      <c r="E370" s="31"/>
    </row>
    <row r="371" spans="4:5" x14ac:dyDescent="0.3">
      <c r="D371" s="31"/>
      <c r="E371" s="31"/>
    </row>
    <row r="372" spans="4:5" x14ac:dyDescent="0.3">
      <c r="D372" s="31"/>
      <c r="E372" s="31"/>
    </row>
    <row r="373" spans="4:5" x14ac:dyDescent="0.3">
      <c r="D373" s="31"/>
      <c r="E373" s="31"/>
    </row>
    <row r="374" spans="4:5" x14ac:dyDescent="0.3">
      <c r="D374" s="31"/>
      <c r="E374" s="31"/>
    </row>
    <row r="375" spans="4:5" x14ac:dyDescent="0.3">
      <c r="D375" s="31"/>
      <c r="E375" s="31"/>
    </row>
    <row r="376" spans="4:5" x14ac:dyDescent="0.3">
      <c r="D376" s="31"/>
      <c r="E376" s="31"/>
    </row>
    <row r="377" spans="4:5" x14ac:dyDescent="0.3">
      <c r="D377" s="31"/>
      <c r="E377" s="31"/>
    </row>
    <row r="378" spans="4:5" x14ac:dyDescent="0.3">
      <c r="D378" s="31"/>
      <c r="E378" s="31"/>
    </row>
    <row r="379" spans="4:5" x14ac:dyDescent="0.3">
      <c r="D379" s="31"/>
      <c r="E379" s="31"/>
    </row>
    <row r="380" spans="4:5" x14ac:dyDescent="0.3">
      <c r="D380" s="31"/>
      <c r="E380" s="31"/>
    </row>
    <row r="381" spans="4:5" x14ac:dyDescent="0.3">
      <c r="D381" s="31"/>
      <c r="E381" s="31"/>
    </row>
    <row r="382" spans="4:5" x14ac:dyDescent="0.3">
      <c r="D382" s="31"/>
      <c r="E382" s="31"/>
    </row>
    <row r="383" spans="4:5" x14ac:dyDescent="0.3">
      <c r="D383" s="31"/>
      <c r="E383" s="31"/>
    </row>
    <row r="384" spans="4:5" x14ac:dyDescent="0.3">
      <c r="D384" s="31"/>
      <c r="E384" s="31"/>
    </row>
    <row r="385" spans="4:5" x14ac:dyDescent="0.3">
      <c r="D385" s="31"/>
      <c r="E385" s="31"/>
    </row>
    <row r="386" spans="4:5" x14ac:dyDescent="0.3">
      <c r="D386" s="31"/>
      <c r="E386" s="31"/>
    </row>
    <row r="387" spans="4:5" x14ac:dyDescent="0.3">
      <c r="D387" s="31"/>
      <c r="E387" s="31"/>
    </row>
    <row r="388" spans="4:5" x14ac:dyDescent="0.3">
      <c r="D388" s="31"/>
      <c r="E388" s="31"/>
    </row>
    <row r="389" spans="4:5" x14ac:dyDescent="0.3">
      <c r="D389" s="31"/>
      <c r="E389" s="31"/>
    </row>
    <row r="390" spans="4:5" x14ac:dyDescent="0.3">
      <c r="D390" s="31"/>
      <c r="E390" s="31"/>
    </row>
    <row r="391" spans="4:5" x14ac:dyDescent="0.3">
      <c r="D391" s="31"/>
      <c r="E391" s="31"/>
    </row>
    <row r="392" spans="4:5" x14ac:dyDescent="0.3">
      <c r="D392" s="31"/>
      <c r="E392" s="31"/>
    </row>
    <row r="393" spans="4:5" x14ac:dyDescent="0.3">
      <c r="D393" s="31"/>
      <c r="E393" s="31"/>
    </row>
    <row r="394" spans="4:5" x14ac:dyDescent="0.3">
      <c r="D394" s="31"/>
      <c r="E394" s="31"/>
    </row>
    <row r="395" spans="4:5" x14ac:dyDescent="0.3">
      <c r="D395" s="31"/>
      <c r="E395" s="31"/>
    </row>
    <row r="396" spans="4:5" x14ac:dyDescent="0.3">
      <c r="D396" s="31"/>
      <c r="E396" s="31"/>
    </row>
    <row r="397" spans="4:5" x14ac:dyDescent="0.3">
      <c r="D397" s="31"/>
      <c r="E397" s="31"/>
    </row>
    <row r="398" spans="4:5" x14ac:dyDescent="0.3">
      <c r="D398" s="31"/>
      <c r="E398" s="31"/>
    </row>
    <row r="399" spans="4:5" x14ac:dyDescent="0.3">
      <c r="D399" s="31"/>
      <c r="E399" s="31"/>
    </row>
    <row r="400" spans="4:5" x14ac:dyDescent="0.3">
      <c r="D400" s="31"/>
      <c r="E400" s="31"/>
    </row>
    <row r="401" spans="4:5" x14ac:dyDescent="0.3">
      <c r="D401" s="31"/>
      <c r="E401" s="31"/>
    </row>
    <row r="402" spans="4:5" x14ac:dyDescent="0.3">
      <c r="D402" s="31"/>
      <c r="E402" s="31"/>
    </row>
    <row r="403" spans="4:5" x14ac:dyDescent="0.3">
      <c r="D403" s="31"/>
      <c r="E403" s="31"/>
    </row>
    <row r="404" spans="4:5" x14ac:dyDescent="0.3">
      <c r="D404" s="31"/>
      <c r="E404" s="31"/>
    </row>
    <row r="405" spans="4:5" x14ac:dyDescent="0.3">
      <c r="D405" s="31"/>
      <c r="E405" s="31"/>
    </row>
    <row r="406" spans="4:5" x14ac:dyDescent="0.3">
      <c r="D406" s="31"/>
      <c r="E406" s="31"/>
    </row>
    <row r="407" spans="4:5" x14ac:dyDescent="0.3">
      <c r="D407" s="31"/>
      <c r="E407" s="31"/>
    </row>
    <row r="408" spans="4:5" x14ac:dyDescent="0.3">
      <c r="D408" s="31"/>
      <c r="E408" s="31"/>
    </row>
    <row r="409" spans="4:5" x14ac:dyDescent="0.3">
      <c r="D409" s="31"/>
      <c r="E409" s="31"/>
    </row>
    <row r="410" spans="4:5" x14ac:dyDescent="0.3">
      <c r="D410" s="31"/>
      <c r="E410" s="31"/>
    </row>
    <row r="411" spans="4:5" x14ac:dyDescent="0.3">
      <c r="D411" s="31"/>
      <c r="E411" s="31"/>
    </row>
    <row r="412" spans="4:5" x14ac:dyDescent="0.3">
      <c r="D412" s="31"/>
      <c r="E412" s="31"/>
    </row>
    <row r="413" spans="4:5" x14ac:dyDescent="0.3">
      <c r="D413" s="31"/>
      <c r="E413" s="31"/>
    </row>
    <row r="414" spans="4:5" x14ac:dyDescent="0.3">
      <c r="D414" s="31"/>
      <c r="E414" s="31"/>
    </row>
    <row r="415" spans="4:5" x14ac:dyDescent="0.3">
      <c r="D415" s="31"/>
      <c r="E415" s="31"/>
    </row>
    <row r="416" spans="4:5" x14ac:dyDescent="0.3">
      <c r="D416" s="31"/>
      <c r="E416" s="31"/>
    </row>
    <row r="417" spans="4:5" x14ac:dyDescent="0.3">
      <c r="D417" s="31"/>
      <c r="E417" s="31"/>
    </row>
    <row r="418" spans="4:5" x14ac:dyDescent="0.3">
      <c r="D418" s="31"/>
      <c r="E418" s="31"/>
    </row>
    <row r="419" spans="4:5" x14ac:dyDescent="0.3">
      <c r="D419" s="31"/>
      <c r="E419" s="31"/>
    </row>
    <row r="420" spans="4:5" x14ac:dyDescent="0.3">
      <c r="D420" s="31"/>
      <c r="E420" s="31"/>
    </row>
    <row r="421" spans="4:5" x14ac:dyDescent="0.3">
      <c r="D421" s="31"/>
      <c r="E421" s="31"/>
    </row>
    <row r="422" spans="4:5" x14ac:dyDescent="0.3">
      <c r="D422" s="31"/>
      <c r="E422" s="31"/>
    </row>
    <row r="423" spans="4:5" x14ac:dyDescent="0.3">
      <c r="D423" s="31"/>
      <c r="E423" s="31"/>
    </row>
    <row r="424" spans="4:5" x14ac:dyDescent="0.3">
      <c r="D424" s="31"/>
      <c r="E424" s="31"/>
    </row>
    <row r="425" spans="4:5" x14ac:dyDescent="0.3">
      <c r="D425" s="31"/>
      <c r="E425" s="31"/>
    </row>
    <row r="426" spans="4:5" x14ac:dyDescent="0.3">
      <c r="D426" s="31"/>
      <c r="E426" s="31"/>
    </row>
    <row r="427" spans="4:5" x14ac:dyDescent="0.3">
      <c r="D427" s="31"/>
      <c r="E427" s="31"/>
    </row>
    <row r="428" spans="4:5" x14ac:dyDescent="0.3">
      <c r="D428" s="31"/>
      <c r="E428" s="31"/>
    </row>
    <row r="429" spans="4:5" x14ac:dyDescent="0.3">
      <c r="D429" s="31"/>
      <c r="E429" s="31"/>
    </row>
    <row r="430" spans="4:5" x14ac:dyDescent="0.3">
      <c r="D430" s="31"/>
      <c r="E430" s="31"/>
    </row>
    <row r="431" spans="4:5" x14ac:dyDescent="0.3">
      <c r="D431" s="31"/>
      <c r="E431" s="31"/>
    </row>
    <row r="432" spans="4:5" x14ac:dyDescent="0.3">
      <c r="D432" s="31"/>
      <c r="E432" s="31"/>
    </row>
    <row r="433" spans="4:5" x14ac:dyDescent="0.3">
      <c r="D433" s="31"/>
      <c r="E433" s="31"/>
    </row>
    <row r="434" spans="4:5" x14ac:dyDescent="0.3">
      <c r="D434" s="31"/>
      <c r="E434" s="31"/>
    </row>
    <row r="435" spans="4:5" x14ac:dyDescent="0.3">
      <c r="D435" s="31"/>
      <c r="E435" s="31"/>
    </row>
    <row r="436" spans="4:5" x14ac:dyDescent="0.3">
      <c r="D436" s="31"/>
      <c r="E436" s="31"/>
    </row>
    <row r="437" spans="4:5" x14ac:dyDescent="0.3">
      <c r="D437" s="31"/>
      <c r="E437" s="31"/>
    </row>
    <row r="438" spans="4:5" x14ac:dyDescent="0.3">
      <c r="D438" s="31"/>
      <c r="E438" s="31"/>
    </row>
    <row r="439" spans="4:5" x14ac:dyDescent="0.3">
      <c r="D439" s="31"/>
      <c r="E439" s="31"/>
    </row>
    <row r="440" spans="4:5" x14ac:dyDescent="0.3">
      <c r="D440" s="31"/>
      <c r="E440" s="31"/>
    </row>
    <row r="441" spans="4:5" x14ac:dyDescent="0.3">
      <c r="D441" s="31"/>
      <c r="E441" s="31"/>
    </row>
    <row r="442" spans="4:5" x14ac:dyDescent="0.3">
      <c r="D442" s="31"/>
      <c r="E442" s="31"/>
    </row>
    <row r="443" spans="4:5" x14ac:dyDescent="0.3">
      <c r="D443" s="31"/>
      <c r="E443" s="31"/>
    </row>
    <row r="444" spans="4:5" x14ac:dyDescent="0.3">
      <c r="D444" s="31"/>
      <c r="E444" s="31"/>
    </row>
    <row r="445" spans="4:5" x14ac:dyDescent="0.3">
      <c r="D445" s="31"/>
      <c r="E445" s="31"/>
    </row>
    <row r="446" spans="4:5" x14ac:dyDescent="0.3">
      <c r="D446" s="31"/>
      <c r="E446" s="31"/>
    </row>
    <row r="447" spans="4:5" x14ac:dyDescent="0.3">
      <c r="D447" s="31"/>
      <c r="E447" s="31"/>
    </row>
    <row r="448" spans="4:5" x14ac:dyDescent="0.3">
      <c r="D448" s="31"/>
      <c r="E448" s="31"/>
    </row>
    <row r="449" spans="4:5" x14ac:dyDescent="0.3">
      <c r="D449" s="31"/>
      <c r="E449" s="31"/>
    </row>
    <row r="450" spans="4:5" x14ac:dyDescent="0.3">
      <c r="D450" s="31"/>
      <c r="E450" s="31"/>
    </row>
    <row r="451" spans="4:5" x14ac:dyDescent="0.3">
      <c r="D451" s="31"/>
      <c r="E451" s="31"/>
    </row>
    <row r="452" spans="4:5" x14ac:dyDescent="0.3">
      <c r="D452" s="31"/>
      <c r="E452" s="31"/>
    </row>
    <row r="453" spans="4:5" x14ac:dyDescent="0.3">
      <c r="D453" s="31"/>
      <c r="E453" s="31"/>
    </row>
    <row r="454" spans="4:5" x14ac:dyDescent="0.3">
      <c r="D454" s="31"/>
      <c r="E454" s="31"/>
    </row>
    <row r="455" spans="4:5" x14ac:dyDescent="0.3">
      <c r="D455" s="31"/>
      <c r="E455" s="31"/>
    </row>
    <row r="456" spans="4:5" x14ac:dyDescent="0.3">
      <c r="D456" s="31"/>
      <c r="E456" s="31"/>
    </row>
    <row r="457" spans="4:5" x14ac:dyDescent="0.3">
      <c r="D457" s="31"/>
      <c r="E457" s="31"/>
    </row>
    <row r="458" spans="4:5" x14ac:dyDescent="0.3">
      <c r="D458" s="31"/>
      <c r="E458" s="31"/>
    </row>
    <row r="459" spans="4:5" x14ac:dyDescent="0.3">
      <c r="D459" s="31"/>
      <c r="E459" s="31"/>
    </row>
    <row r="460" spans="4:5" x14ac:dyDescent="0.3">
      <c r="D460" s="31"/>
      <c r="E460" s="31"/>
    </row>
    <row r="461" spans="4:5" x14ac:dyDescent="0.3">
      <c r="D461" s="31"/>
      <c r="E461" s="31"/>
    </row>
    <row r="462" spans="4:5" x14ac:dyDescent="0.3">
      <c r="D462" s="31"/>
      <c r="E462" s="31"/>
    </row>
    <row r="463" spans="4:5" x14ac:dyDescent="0.3">
      <c r="D463" s="31"/>
      <c r="E463" s="31"/>
    </row>
    <row r="464" spans="4:5" x14ac:dyDescent="0.3">
      <c r="D464" s="31"/>
      <c r="E464" s="31"/>
    </row>
    <row r="465" spans="4:5" x14ac:dyDescent="0.3">
      <c r="D465" s="31"/>
      <c r="E465" s="31"/>
    </row>
    <row r="466" spans="4:5" x14ac:dyDescent="0.3">
      <c r="D466" s="31"/>
      <c r="E466" s="31"/>
    </row>
    <row r="467" spans="4:5" x14ac:dyDescent="0.3">
      <c r="D467" s="31"/>
      <c r="E467" s="31"/>
    </row>
    <row r="468" spans="4:5" x14ac:dyDescent="0.3">
      <c r="D468" s="31"/>
      <c r="E468" s="31"/>
    </row>
    <row r="469" spans="4:5" x14ac:dyDescent="0.3">
      <c r="D469" s="31"/>
      <c r="E469" s="31"/>
    </row>
    <row r="470" spans="4:5" x14ac:dyDescent="0.3">
      <c r="D470" s="31"/>
      <c r="E470" s="31"/>
    </row>
    <row r="471" spans="4:5" x14ac:dyDescent="0.3">
      <c r="D471" s="31"/>
      <c r="E471" s="31"/>
    </row>
    <row r="472" spans="4:5" x14ac:dyDescent="0.3">
      <c r="D472" s="31"/>
      <c r="E472" s="31"/>
    </row>
    <row r="473" spans="4:5" x14ac:dyDescent="0.3">
      <c r="D473" s="31"/>
      <c r="E473" s="31"/>
    </row>
    <row r="474" spans="4:5" x14ac:dyDescent="0.3">
      <c r="D474" s="31"/>
      <c r="E474" s="31"/>
    </row>
    <row r="475" spans="4:5" x14ac:dyDescent="0.3">
      <c r="D475" s="31"/>
      <c r="E475" s="31"/>
    </row>
    <row r="476" spans="4:5" x14ac:dyDescent="0.3">
      <c r="D476" s="31"/>
      <c r="E476" s="31"/>
    </row>
    <row r="477" spans="4:5" x14ac:dyDescent="0.3">
      <c r="D477" s="31"/>
      <c r="E477" s="31"/>
    </row>
    <row r="478" spans="4:5" x14ac:dyDescent="0.3">
      <c r="D478" s="31"/>
      <c r="E478" s="31"/>
    </row>
    <row r="479" spans="4:5" x14ac:dyDescent="0.3">
      <c r="D479" s="31"/>
      <c r="E479" s="31"/>
    </row>
    <row r="480" spans="4:5" x14ac:dyDescent="0.3">
      <c r="D480" s="31"/>
      <c r="E480" s="31"/>
    </row>
    <row r="481" spans="4:5" x14ac:dyDescent="0.3">
      <c r="D481" s="31"/>
      <c r="E481" s="31"/>
    </row>
    <row r="482" spans="4:5" x14ac:dyDescent="0.3">
      <c r="D482" s="31"/>
      <c r="E482" s="31"/>
    </row>
    <row r="483" spans="4:5" x14ac:dyDescent="0.3">
      <c r="D483" s="31"/>
      <c r="E483" s="31"/>
    </row>
    <row r="484" spans="4:5" x14ac:dyDescent="0.3">
      <c r="D484" s="31"/>
      <c r="E484" s="31"/>
    </row>
    <row r="485" spans="4:5" x14ac:dyDescent="0.3">
      <c r="D485" s="31"/>
      <c r="E485" s="31"/>
    </row>
    <row r="486" spans="4:5" x14ac:dyDescent="0.3">
      <c r="D486" s="31"/>
      <c r="E486" s="31"/>
    </row>
    <row r="487" spans="4:5" x14ac:dyDescent="0.3">
      <c r="D487" s="31"/>
      <c r="E487" s="31"/>
    </row>
    <row r="488" spans="4:5" x14ac:dyDescent="0.3">
      <c r="D488" s="31"/>
      <c r="E488" s="31"/>
    </row>
    <row r="489" spans="4:5" x14ac:dyDescent="0.3">
      <c r="D489" s="31"/>
      <c r="E489" s="31"/>
    </row>
    <row r="490" spans="4:5" x14ac:dyDescent="0.3">
      <c r="D490" s="31"/>
      <c r="E490" s="31"/>
    </row>
    <row r="491" spans="4:5" x14ac:dyDescent="0.3">
      <c r="D491" s="31"/>
      <c r="E491" s="31"/>
    </row>
    <row r="492" spans="4:5" x14ac:dyDescent="0.3">
      <c r="D492" s="31"/>
      <c r="E492" s="31"/>
    </row>
    <row r="493" spans="4:5" x14ac:dyDescent="0.3">
      <c r="D493" s="31"/>
      <c r="E493" s="31"/>
    </row>
    <row r="494" spans="4:5" x14ac:dyDescent="0.3">
      <c r="D494" s="31"/>
      <c r="E494" s="31"/>
    </row>
    <row r="495" spans="4:5" x14ac:dyDescent="0.3">
      <c r="D495" s="31"/>
      <c r="E495" s="31"/>
    </row>
    <row r="496" spans="4:5" x14ac:dyDescent="0.3">
      <c r="D496" s="31"/>
      <c r="E496" s="31"/>
    </row>
    <row r="497" spans="4:5" x14ac:dyDescent="0.3">
      <c r="D497" s="31"/>
      <c r="E497" s="31"/>
    </row>
    <row r="498" spans="4:5" x14ac:dyDescent="0.3">
      <c r="D498" s="31"/>
      <c r="E498" s="31"/>
    </row>
    <row r="499" spans="4:5" x14ac:dyDescent="0.3">
      <c r="D499" s="31"/>
      <c r="E499" s="31"/>
    </row>
    <row r="500" spans="4:5" x14ac:dyDescent="0.3">
      <c r="D500" s="31"/>
      <c r="E500" s="31"/>
    </row>
    <row r="501" spans="4:5" x14ac:dyDescent="0.3">
      <c r="D501" s="31"/>
      <c r="E501" s="31"/>
    </row>
    <row r="502" spans="4:5" x14ac:dyDescent="0.3">
      <c r="D502" s="31"/>
      <c r="E502" s="31"/>
    </row>
    <row r="503" spans="4:5" x14ac:dyDescent="0.3">
      <c r="D503" s="31"/>
      <c r="E503" s="31"/>
    </row>
    <row r="504" spans="4:5" x14ac:dyDescent="0.3">
      <c r="D504" s="31"/>
      <c r="E504" s="31"/>
    </row>
    <row r="505" spans="4:5" x14ac:dyDescent="0.3">
      <c r="D505" s="31"/>
      <c r="E505" s="31"/>
    </row>
    <row r="506" spans="4:5" x14ac:dyDescent="0.3">
      <c r="D506" s="31"/>
      <c r="E506" s="31"/>
    </row>
    <row r="507" spans="4:5" x14ac:dyDescent="0.3">
      <c r="D507" s="31"/>
      <c r="E507" s="31"/>
    </row>
    <row r="508" spans="4:5" x14ac:dyDescent="0.3">
      <c r="D508" s="31"/>
      <c r="E508" s="31"/>
    </row>
    <row r="509" spans="4:5" x14ac:dyDescent="0.3">
      <c r="D509" s="31"/>
      <c r="E509" s="31"/>
    </row>
    <row r="510" spans="4:5" x14ac:dyDescent="0.3">
      <c r="D510" s="31"/>
      <c r="E510" s="31"/>
    </row>
    <row r="511" spans="4:5" x14ac:dyDescent="0.3">
      <c r="D511" s="31"/>
      <c r="E511" s="31"/>
    </row>
    <row r="512" spans="4:5" x14ac:dyDescent="0.3">
      <c r="D512" s="31"/>
      <c r="E512" s="31"/>
    </row>
    <row r="513" spans="4:5" x14ac:dyDescent="0.3">
      <c r="D513" s="31"/>
      <c r="E513" s="31"/>
    </row>
    <row r="514" spans="4:5" x14ac:dyDescent="0.3">
      <c r="D514" s="31"/>
      <c r="E514" s="31"/>
    </row>
    <row r="515" spans="4:5" x14ac:dyDescent="0.3">
      <c r="D515" s="31"/>
      <c r="E515" s="31"/>
    </row>
    <row r="516" spans="4:5" x14ac:dyDescent="0.3">
      <c r="D516" s="31"/>
      <c r="E516" s="31"/>
    </row>
    <row r="517" spans="4:5" x14ac:dyDescent="0.3">
      <c r="D517" s="31"/>
      <c r="E517" s="31"/>
    </row>
    <row r="518" spans="4:5" x14ac:dyDescent="0.3">
      <c r="D518" s="31"/>
      <c r="E518" s="31"/>
    </row>
    <row r="519" spans="4:5" x14ac:dyDescent="0.3">
      <c r="D519" s="31"/>
      <c r="E519" s="31"/>
    </row>
    <row r="520" spans="4:5" x14ac:dyDescent="0.3">
      <c r="D520" s="31"/>
      <c r="E520" s="31"/>
    </row>
    <row r="521" spans="4:5" x14ac:dyDescent="0.3">
      <c r="D521" s="31"/>
      <c r="E521" s="31"/>
    </row>
    <row r="522" spans="4:5" x14ac:dyDescent="0.3">
      <c r="D522" s="31"/>
      <c r="E522" s="31"/>
    </row>
    <row r="523" spans="4:5" x14ac:dyDescent="0.3">
      <c r="D523" s="31"/>
      <c r="E523" s="31"/>
    </row>
    <row r="524" spans="4:5" x14ac:dyDescent="0.3">
      <c r="D524" s="31"/>
      <c r="E524" s="31"/>
    </row>
    <row r="525" spans="4:5" x14ac:dyDescent="0.3">
      <c r="D525" s="31"/>
      <c r="E525" s="31"/>
    </row>
    <row r="526" spans="4:5" x14ac:dyDescent="0.3">
      <c r="D526" s="31"/>
      <c r="E526" s="31"/>
    </row>
    <row r="527" spans="4:5" x14ac:dyDescent="0.3">
      <c r="D527" s="31"/>
      <c r="E527" s="31"/>
    </row>
    <row r="528" spans="4:5" x14ac:dyDescent="0.3">
      <c r="D528" s="31"/>
      <c r="E528" s="31"/>
    </row>
    <row r="529" spans="4:5" x14ac:dyDescent="0.3">
      <c r="D529" s="31"/>
      <c r="E529" s="31"/>
    </row>
    <row r="530" spans="4:5" x14ac:dyDescent="0.3">
      <c r="D530" s="31"/>
      <c r="E530" s="31"/>
    </row>
    <row r="531" spans="4:5" x14ac:dyDescent="0.3">
      <c r="D531" s="31"/>
      <c r="E531" s="31"/>
    </row>
    <row r="532" spans="4:5" x14ac:dyDescent="0.3">
      <c r="D532" s="31"/>
      <c r="E532" s="31"/>
    </row>
    <row r="533" spans="4:5" x14ac:dyDescent="0.3">
      <c r="D533" s="31"/>
      <c r="E533" s="31"/>
    </row>
    <row r="534" spans="4:5" x14ac:dyDescent="0.3">
      <c r="D534" s="31"/>
      <c r="E534" s="31"/>
    </row>
    <row r="535" spans="4:5" x14ac:dyDescent="0.3">
      <c r="D535" s="31"/>
      <c r="E535" s="31"/>
    </row>
    <row r="536" spans="4:5" x14ac:dyDescent="0.3">
      <c r="D536" s="31"/>
      <c r="E536" s="31"/>
    </row>
    <row r="537" spans="4:5" x14ac:dyDescent="0.3">
      <c r="D537" s="31"/>
      <c r="E537" s="31"/>
    </row>
    <row r="538" spans="4:5" x14ac:dyDescent="0.3">
      <c r="D538" s="31"/>
      <c r="E538" s="31"/>
    </row>
    <row r="539" spans="4:5" x14ac:dyDescent="0.3">
      <c r="D539" s="31"/>
      <c r="E539" s="31"/>
    </row>
    <row r="540" spans="4:5" x14ac:dyDescent="0.3">
      <c r="D540" s="31"/>
      <c r="E540" s="31"/>
    </row>
    <row r="541" spans="4:5" x14ac:dyDescent="0.3">
      <c r="D541" s="31"/>
      <c r="E541" s="31"/>
    </row>
    <row r="542" spans="4:5" x14ac:dyDescent="0.3">
      <c r="D542" s="31"/>
      <c r="E542" s="31"/>
    </row>
    <row r="543" spans="4:5" x14ac:dyDescent="0.3">
      <c r="D543" s="31"/>
      <c r="E543" s="31"/>
    </row>
    <row r="544" spans="4:5" x14ac:dyDescent="0.3">
      <c r="D544" s="31"/>
      <c r="E544" s="31"/>
    </row>
    <row r="545" spans="4:5" x14ac:dyDescent="0.3">
      <c r="D545" s="31"/>
      <c r="E545" s="31"/>
    </row>
    <row r="546" spans="4:5" x14ac:dyDescent="0.3">
      <c r="D546" s="31"/>
      <c r="E546" s="31"/>
    </row>
    <row r="547" spans="4:5" x14ac:dyDescent="0.3">
      <c r="D547" s="31"/>
      <c r="E547" s="31"/>
    </row>
    <row r="548" spans="4:5" x14ac:dyDescent="0.3">
      <c r="D548" s="31"/>
      <c r="E548" s="31"/>
    </row>
    <row r="549" spans="4:5" x14ac:dyDescent="0.3">
      <c r="D549" s="31"/>
      <c r="E549" s="31"/>
    </row>
    <row r="550" spans="4:5" x14ac:dyDescent="0.3">
      <c r="D550" s="31"/>
      <c r="E550" s="31"/>
    </row>
    <row r="551" spans="4:5" x14ac:dyDescent="0.3">
      <c r="D551" s="31"/>
      <c r="E551" s="31"/>
    </row>
    <row r="552" spans="4:5" x14ac:dyDescent="0.3">
      <c r="D552" s="31"/>
      <c r="E552" s="31"/>
    </row>
    <row r="553" spans="4:5" x14ac:dyDescent="0.3">
      <c r="D553" s="31"/>
      <c r="E553" s="31"/>
    </row>
    <row r="554" spans="4:5" x14ac:dyDescent="0.3">
      <c r="D554" s="31"/>
      <c r="E554" s="31"/>
    </row>
    <row r="555" spans="4:5" x14ac:dyDescent="0.3">
      <c r="D555" s="31"/>
      <c r="E555" s="31"/>
    </row>
    <row r="556" spans="4:5" x14ac:dyDescent="0.3">
      <c r="D556" s="31"/>
      <c r="E556" s="31"/>
    </row>
    <row r="557" spans="4:5" x14ac:dyDescent="0.3">
      <c r="D557" s="31"/>
      <c r="E557" s="31"/>
    </row>
    <row r="558" spans="4:5" x14ac:dyDescent="0.3">
      <c r="D558" s="31"/>
      <c r="E558" s="31"/>
    </row>
    <row r="559" spans="4:5" x14ac:dyDescent="0.3">
      <c r="D559" s="31"/>
      <c r="E559" s="31"/>
    </row>
    <row r="560" spans="4:5" x14ac:dyDescent="0.3">
      <c r="D560" s="31"/>
      <c r="E560" s="31"/>
    </row>
    <row r="561" spans="4:5" x14ac:dyDescent="0.3">
      <c r="D561" s="31"/>
      <c r="E561" s="31"/>
    </row>
    <row r="562" spans="4:5" x14ac:dyDescent="0.3">
      <c r="D562" s="31"/>
      <c r="E562" s="31"/>
    </row>
    <row r="563" spans="4:5" x14ac:dyDescent="0.3">
      <c r="D563" s="31"/>
      <c r="E563" s="31"/>
    </row>
    <row r="564" spans="4:5" x14ac:dyDescent="0.3">
      <c r="D564" s="31"/>
      <c r="E564" s="31"/>
    </row>
    <row r="565" spans="4:5" x14ac:dyDescent="0.3">
      <c r="D565" s="31"/>
      <c r="E565" s="31"/>
    </row>
    <row r="566" spans="4:5" x14ac:dyDescent="0.3">
      <c r="D566" s="31"/>
      <c r="E566" s="31"/>
    </row>
    <row r="567" spans="4:5" x14ac:dyDescent="0.3">
      <c r="D567" s="31"/>
      <c r="E567" s="31"/>
    </row>
    <row r="568" spans="4:5" x14ac:dyDescent="0.3">
      <c r="D568" s="31"/>
      <c r="E568" s="31"/>
    </row>
    <row r="569" spans="4:5" x14ac:dyDescent="0.3">
      <c r="D569" s="31"/>
      <c r="E569" s="31"/>
    </row>
    <row r="570" spans="4:5" x14ac:dyDescent="0.3">
      <c r="D570" s="31"/>
      <c r="E570" s="31"/>
    </row>
    <row r="571" spans="4:5" x14ac:dyDescent="0.3">
      <c r="D571" s="31"/>
      <c r="E571" s="31"/>
    </row>
    <row r="572" spans="4:5" x14ac:dyDescent="0.3">
      <c r="D572" s="31"/>
      <c r="E572" s="31"/>
    </row>
    <row r="573" spans="4:5" x14ac:dyDescent="0.3">
      <c r="D573" s="31"/>
      <c r="E573" s="31"/>
    </row>
    <row r="574" spans="4:5" x14ac:dyDescent="0.3">
      <c r="D574" s="31"/>
      <c r="E574" s="31"/>
    </row>
    <row r="575" spans="4:5" x14ac:dyDescent="0.3">
      <c r="D575" s="31"/>
      <c r="E575" s="31"/>
    </row>
    <row r="576" spans="4:5" x14ac:dyDescent="0.3">
      <c r="D576" s="31"/>
      <c r="E576" s="31"/>
    </row>
    <row r="577" spans="4:5" x14ac:dyDescent="0.3">
      <c r="D577" s="31"/>
      <c r="E577" s="31"/>
    </row>
    <row r="578" spans="4:5" x14ac:dyDescent="0.3">
      <c r="D578" s="31"/>
      <c r="E578" s="31"/>
    </row>
    <row r="579" spans="4:5" x14ac:dyDescent="0.3">
      <c r="D579" s="31"/>
      <c r="E579" s="31"/>
    </row>
    <row r="580" spans="4:5" x14ac:dyDescent="0.3">
      <c r="D580" s="31"/>
      <c r="E580" s="31"/>
    </row>
    <row r="581" spans="4:5" x14ac:dyDescent="0.3">
      <c r="D581" s="31"/>
      <c r="E581" s="31"/>
    </row>
    <row r="582" spans="4:5" x14ac:dyDescent="0.3">
      <c r="D582" s="31"/>
      <c r="E582" s="31"/>
    </row>
    <row r="583" spans="4:5" x14ac:dyDescent="0.3">
      <c r="D583" s="31"/>
      <c r="E583" s="31"/>
    </row>
    <row r="584" spans="4:5" x14ac:dyDescent="0.3">
      <c r="D584" s="31"/>
      <c r="E584" s="31"/>
    </row>
    <row r="585" spans="4:5" x14ac:dyDescent="0.3">
      <c r="D585" s="31"/>
      <c r="E585" s="31"/>
    </row>
    <row r="586" spans="4:5" x14ac:dyDescent="0.3">
      <c r="D586" s="31"/>
      <c r="E586" s="31"/>
    </row>
    <row r="587" spans="4:5" x14ac:dyDescent="0.3">
      <c r="D587" s="31"/>
      <c r="E587" s="31"/>
    </row>
    <row r="588" spans="4:5" x14ac:dyDescent="0.3">
      <c r="D588" s="31"/>
      <c r="E588" s="31"/>
    </row>
    <row r="589" spans="4:5" x14ac:dyDescent="0.3">
      <c r="D589" s="31"/>
      <c r="E589" s="31"/>
    </row>
    <row r="590" spans="4:5" x14ac:dyDescent="0.3">
      <c r="D590" s="31"/>
      <c r="E590" s="31"/>
    </row>
    <row r="591" spans="4:5" x14ac:dyDescent="0.3">
      <c r="D591" s="31"/>
      <c r="E591" s="31"/>
    </row>
    <row r="592" spans="4:5" x14ac:dyDescent="0.3">
      <c r="D592" s="31"/>
      <c r="E592" s="31"/>
    </row>
    <row r="593" spans="4:5" x14ac:dyDescent="0.3">
      <c r="D593" s="31"/>
      <c r="E593" s="31"/>
    </row>
    <row r="594" spans="4:5" x14ac:dyDescent="0.3">
      <c r="D594" s="31"/>
      <c r="E594" s="31"/>
    </row>
    <row r="595" spans="4:5" x14ac:dyDescent="0.3">
      <c r="D595" s="31"/>
      <c r="E595" s="31"/>
    </row>
    <row r="596" spans="4:5" x14ac:dyDescent="0.3">
      <c r="D596" s="31"/>
      <c r="E596" s="31"/>
    </row>
    <row r="597" spans="4:5" x14ac:dyDescent="0.3">
      <c r="D597" s="31"/>
      <c r="E597" s="31"/>
    </row>
    <row r="598" spans="4:5" x14ac:dyDescent="0.3">
      <c r="D598" s="31"/>
      <c r="E598" s="31"/>
    </row>
    <row r="599" spans="4:5" x14ac:dyDescent="0.3">
      <c r="D599" s="31"/>
      <c r="E599" s="31"/>
    </row>
    <row r="600" spans="4:5" x14ac:dyDescent="0.3">
      <c r="D600" s="31"/>
      <c r="E600" s="31"/>
    </row>
    <row r="601" spans="4:5" x14ac:dyDescent="0.3">
      <c r="D601" s="31"/>
      <c r="E601" s="31"/>
    </row>
    <row r="602" spans="4:5" x14ac:dyDescent="0.3">
      <c r="D602" s="31"/>
      <c r="E602" s="31"/>
    </row>
    <row r="603" spans="4:5" x14ac:dyDescent="0.3">
      <c r="D603" s="31"/>
      <c r="E603" s="31"/>
    </row>
    <row r="604" spans="4:5" x14ac:dyDescent="0.3">
      <c r="D604" s="31"/>
      <c r="E604" s="31"/>
    </row>
    <row r="605" spans="4:5" x14ac:dyDescent="0.3">
      <c r="D605" s="31"/>
      <c r="E605" s="31"/>
    </row>
    <row r="606" spans="4:5" x14ac:dyDescent="0.3">
      <c r="D606" s="31"/>
      <c r="E606" s="31"/>
    </row>
    <row r="607" spans="4:5" x14ac:dyDescent="0.3">
      <c r="D607" s="31"/>
      <c r="E607" s="31"/>
    </row>
    <row r="608" spans="4:5" x14ac:dyDescent="0.3">
      <c r="D608" s="31"/>
      <c r="E608" s="31"/>
    </row>
    <row r="609" spans="4:5" x14ac:dyDescent="0.3">
      <c r="D609" s="31"/>
      <c r="E609" s="31"/>
    </row>
    <row r="610" spans="4:5" x14ac:dyDescent="0.3">
      <c r="D610" s="31"/>
      <c r="E610" s="31"/>
    </row>
    <row r="611" spans="4:5" x14ac:dyDescent="0.3">
      <c r="D611" s="31"/>
      <c r="E611" s="31"/>
    </row>
    <row r="612" spans="4:5" x14ac:dyDescent="0.3">
      <c r="D612" s="31"/>
      <c r="E612" s="31"/>
    </row>
    <row r="613" spans="4:5" x14ac:dyDescent="0.3">
      <c r="D613" s="31"/>
      <c r="E613" s="31"/>
    </row>
    <row r="614" spans="4:5" x14ac:dyDescent="0.3">
      <c r="D614" s="31"/>
      <c r="E614" s="31"/>
    </row>
    <row r="615" spans="4:5" x14ac:dyDescent="0.3">
      <c r="D615" s="31"/>
      <c r="E615" s="31"/>
    </row>
    <row r="616" spans="4:5" x14ac:dyDescent="0.3">
      <c r="D616" s="31"/>
      <c r="E616" s="31"/>
    </row>
    <row r="617" spans="4:5" x14ac:dyDescent="0.3">
      <c r="D617" s="31"/>
      <c r="E617" s="31"/>
    </row>
    <row r="618" spans="4:5" x14ac:dyDescent="0.3">
      <c r="D618" s="31"/>
      <c r="E618" s="31"/>
    </row>
    <row r="619" spans="4:5" x14ac:dyDescent="0.3">
      <c r="D619" s="31"/>
      <c r="E619" s="31"/>
    </row>
    <row r="620" spans="4:5" x14ac:dyDescent="0.3">
      <c r="D620" s="31"/>
      <c r="E620" s="31"/>
    </row>
    <row r="621" spans="4:5" x14ac:dyDescent="0.3">
      <c r="D621" s="31"/>
      <c r="E621" s="31"/>
    </row>
    <row r="622" spans="4:5" x14ac:dyDescent="0.3">
      <c r="D622" s="31"/>
      <c r="E622" s="31"/>
    </row>
    <row r="623" spans="4:5" x14ac:dyDescent="0.3">
      <c r="D623" s="31"/>
      <c r="E623" s="31"/>
    </row>
    <row r="624" spans="4:5" x14ac:dyDescent="0.3">
      <c r="D624" s="31"/>
      <c r="E624" s="31"/>
    </row>
    <row r="625" spans="4:5" x14ac:dyDescent="0.3">
      <c r="D625" s="31"/>
      <c r="E625" s="31"/>
    </row>
    <row r="626" spans="4:5" x14ac:dyDescent="0.3">
      <c r="D626" s="31"/>
      <c r="E626" s="31"/>
    </row>
    <row r="627" spans="4:5" x14ac:dyDescent="0.3">
      <c r="D627" s="31"/>
      <c r="E627" s="31"/>
    </row>
    <row r="628" spans="4:5" x14ac:dyDescent="0.3">
      <c r="D628" s="31"/>
      <c r="E628" s="31"/>
    </row>
    <row r="629" spans="4:5" x14ac:dyDescent="0.3">
      <c r="D629" s="31"/>
      <c r="E629" s="31"/>
    </row>
    <row r="630" spans="4:5" x14ac:dyDescent="0.3">
      <c r="D630" s="31"/>
      <c r="E630" s="31"/>
    </row>
    <row r="631" spans="4:5" x14ac:dyDescent="0.3">
      <c r="D631" s="31"/>
      <c r="E631" s="31"/>
    </row>
    <row r="632" spans="4:5" x14ac:dyDescent="0.3">
      <c r="D632" s="31"/>
      <c r="E632" s="31"/>
    </row>
    <row r="633" spans="4:5" x14ac:dyDescent="0.3">
      <c r="D633" s="31"/>
      <c r="E633" s="31"/>
    </row>
    <row r="634" spans="4:5" x14ac:dyDescent="0.3">
      <c r="D634" s="31"/>
      <c r="E634" s="31"/>
    </row>
    <row r="635" spans="4:5" x14ac:dyDescent="0.3">
      <c r="D635" s="31"/>
      <c r="E635" s="31"/>
    </row>
    <row r="636" spans="4:5" x14ac:dyDescent="0.3">
      <c r="D636" s="31"/>
      <c r="E636" s="31"/>
    </row>
    <row r="637" spans="4:5" x14ac:dyDescent="0.3">
      <c r="D637" s="31"/>
      <c r="E637" s="31"/>
    </row>
    <row r="638" spans="4:5" x14ac:dyDescent="0.3">
      <c r="D638" s="31"/>
      <c r="E638" s="31"/>
    </row>
    <row r="639" spans="4:5" x14ac:dyDescent="0.3">
      <c r="D639" s="31"/>
      <c r="E639" s="31"/>
    </row>
    <row r="640" spans="4:5" x14ac:dyDescent="0.3">
      <c r="D640" s="31"/>
      <c r="E640" s="31"/>
    </row>
    <row r="641" spans="4:5" x14ac:dyDescent="0.3">
      <c r="D641" s="31"/>
      <c r="E641" s="31"/>
    </row>
    <row r="642" spans="4:5" x14ac:dyDescent="0.3">
      <c r="D642" s="31"/>
      <c r="E642" s="31"/>
    </row>
    <row r="643" spans="4:5" x14ac:dyDescent="0.3">
      <c r="D643" s="31"/>
      <c r="E643" s="31"/>
    </row>
    <row r="644" spans="4:5" x14ac:dyDescent="0.3">
      <c r="D644" s="31"/>
      <c r="E644" s="31"/>
    </row>
    <row r="645" spans="4:5" x14ac:dyDescent="0.3">
      <c r="D645" s="31"/>
      <c r="E645" s="31"/>
    </row>
    <row r="646" spans="4:5" x14ac:dyDescent="0.3">
      <c r="D646" s="31"/>
      <c r="E646" s="31"/>
    </row>
    <row r="647" spans="4:5" x14ac:dyDescent="0.3">
      <c r="D647" s="31"/>
      <c r="E647" s="31"/>
    </row>
    <row r="648" spans="4:5" x14ac:dyDescent="0.3">
      <c r="D648" s="31"/>
      <c r="E648" s="31"/>
    </row>
    <row r="649" spans="4:5" x14ac:dyDescent="0.3">
      <c r="D649" s="31"/>
      <c r="E649" s="31"/>
    </row>
    <row r="650" spans="4:5" x14ac:dyDescent="0.3">
      <c r="D650" s="31"/>
      <c r="E650" s="31"/>
    </row>
    <row r="651" spans="4:5" x14ac:dyDescent="0.3">
      <c r="D651" s="31"/>
      <c r="E651" s="31"/>
    </row>
    <row r="652" spans="4:5" x14ac:dyDescent="0.3">
      <c r="D652" s="31"/>
      <c r="E652" s="31"/>
    </row>
    <row r="653" spans="4:5" x14ac:dyDescent="0.3">
      <c r="D653" s="31"/>
      <c r="E653" s="31"/>
    </row>
    <row r="654" spans="4:5" x14ac:dyDescent="0.3">
      <c r="D654" s="31"/>
      <c r="E654" s="31"/>
    </row>
    <row r="655" spans="4:5" x14ac:dyDescent="0.3">
      <c r="D655" s="31"/>
      <c r="E655" s="31"/>
    </row>
    <row r="656" spans="4:5" x14ac:dyDescent="0.3">
      <c r="D656" s="31"/>
      <c r="E656" s="31"/>
    </row>
    <row r="657" spans="4:5" x14ac:dyDescent="0.3">
      <c r="D657" s="31"/>
      <c r="E657" s="31"/>
    </row>
    <row r="658" spans="4:5" x14ac:dyDescent="0.3">
      <c r="D658" s="31"/>
      <c r="E658" s="31"/>
    </row>
    <row r="659" spans="4:5" x14ac:dyDescent="0.3">
      <c r="D659" s="31"/>
      <c r="E659" s="31"/>
    </row>
    <row r="660" spans="4:5" x14ac:dyDescent="0.3">
      <c r="D660" s="31"/>
      <c r="E660" s="31"/>
    </row>
    <row r="661" spans="4:5" x14ac:dyDescent="0.3">
      <c r="D661" s="31"/>
      <c r="E661" s="31"/>
    </row>
    <row r="662" spans="4:5" x14ac:dyDescent="0.3">
      <c r="D662" s="31"/>
      <c r="E662" s="31"/>
    </row>
    <row r="663" spans="4:5" x14ac:dyDescent="0.3">
      <c r="D663" s="31"/>
      <c r="E663" s="31"/>
    </row>
    <row r="664" spans="4:5" x14ac:dyDescent="0.3">
      <c r="D664" s="31"/>
      <c r="E664" s="31"/>
    </row>
    <row r="665" spans="4:5" x14ac:dyDescent="0.3">
      <c r="D665" s="31"/>
      <c r="E665" s="31"/>
    </row>
    <row r="666" spans="4:5" x14ac:dyDescent="0.3">
      <c r="D666" s="31"/>
      <c r="E666" s="31"/>
    </row>
    <row r="667" spans="4:5" x14ac:dyDescent="0.3">
      <c r="D667" s="31"/>
      <c r="E667" s="31"/>
    </row>
    <row r="668" spans="4:5" x14ac:dyDescent="0.3">
      <c r="D668" s="31"/>
      <c r="E668" s="31"/>
    </row>
    <row r="669" spans="4:5" x14ac:dyDescent="0.3">
      <c r="D669" s="31"/>
      <c r="E669" s="31"/>
    </row>
    <row r="670" spans="4:5" x14ac:dyDescent="0.3">
      <c r="D670" s="31"/>
      <c r="E670" s="31"/>
    </row>
    <row r="671" spans="4:5" x14ac:dyDescent="0.3">
      <c r="D671" s="31"/>
      <c r="E671" s="31"/>
    </row>
    <row r="672" spans="4:5" x14ac:dyDescent="0.3">
      <c r="D672" s="31"/>
      <c r="E672" s="31"/>
    </row>
    <row r="673" spans="4:5" x14ac:dyDescent="0.3">
      <c r="D673" s="31"/>
      <c r="E673" s="31"/>
    </row>
    <row r="674" spans="4:5" x14ac:dyDescent="0.3">
      <c r="D674" s="31"/>
      <c r="E674" s="31"/>
    </row>
    <row r="675" spans="4:5" x14ac:dyDescent="0.3">
      <c r="D675" s="31"/>
      <c r="E675" s="31"/>
    </row>
    <row r="676" spans="4:5" x14ac:dyDescent="0.3">
      <c r="D676" s="31"/>
      <c r="E676" s="31"/>
    </row>
    <row r="677" spans="4:5" x14ac:dyDescent="0.3">
      <c r="D677" s="31"/>
      <c r="E677" s="31"/>
    </row>
    <row r="678" spans="4:5" x14ac:dyDescent="0.3">
      <c r="D678" s="31"/>
      <c r="E678" s="31"/>
    </row>
    <row r="679" spans="4:5" x14ac:dyDescent="0.3">
      <c r="D679" s="31"/>
      <c r="E679" s="31"/>
    </row>
    <row r="680" spans="4:5" x14ac:dyDescent="0.3">
      <c r="D680" s="31"/>
      <c r="E680" s="31"/>
    </row>
    <row r="681" spans="4:5" x14ac:dyDescent="0.3">
      <c r="D681" s="31"/>
      <c r="E681" s="31"/>
    </row>
    <row r="682" spans="4:5" x14ac:dyDescent="0.3">
      <c r="D682" s="31"/>
      <c r="E682" s="31"/>
    </row>
    <row r="683" spans="4:5" x14ac:dyDescent="0.3">
      <c r="D683" s="31"/>
      <c r="E683" s="31"/>
    </row>
    <row r="684" spans="4:5" x14ac:dyDescent="0.3">
      <c r="D684" s="31"/>
      <c r="E684" s="31"/>
    </row>
    <row r="685" spans="4:5" x14ac:dyDescent="0.3">
      <c r="D685" s="31"/>
      <c r="E685" s="31"/>
    </row>
    <row r="686" spans="4:5" x14ac:dyDescent="0.3">
      <c r="D686" s="31"/>
      <c r="E686" s="31"/>
    </row>
    <row r="687" spans="4:5" x14ac:dyDescent="0.3">
      <c r="D687" s="31"/>
      <c r="E687" s="31"/>
    </row>
    <row r="688" spans="4:5" x14ac:dyDescent="0.3">
      <c r="D688" s="31"/>
      <c r="E688" s="31"/>
    </row>
    <row r="689" spans="4:5" x14ac:dyDescent="0.3">
      <c r="D689" s="31"/>
      <c r="E689" s="31"/>
    </row>
    <row r="690" spans="4:5" x14ac:dyDescent="0.3">
      <c r="D690" s="31"/>
      <c r="E690" s="31"/>
    </row>
    <row r="691" spans="4:5" x14ac:dyDescent="0.3">
      <c r="D691" s="31"/>
      <c r="E691" s="31"/>
    </row>
    <row r="692" spans="4:5" x14ac:dyDescent="0.3">
      <c r="D692" s="31"/>
      <c r="E692" s="31"/>
    </row>
    <row r="693" spans="4:5" x14ac:dyDescent="0.3">
      <c r="D693" s="31"/>
      <c r="E693" s="31"/>
    </row>
    <row r="694" spans="4:5" x14ac:dyDescent="0.3">
      <c r="D694" s="31"/>
      <c r="E694" s="31"/>
    </row>
    <row r="695" spans="4:5" x14ac:dyDescent="0.3">
      <c r="D695" s="31"/>
      <c r="E695" s="31"/>
    </row>
    <row r="696" spans="4:5" x14ac:dyDescent="0.3">
      <c r="D696" s="31"/>
      <c r="E696" s="31"/>
    </row>
    <row r="697" spans="4:5" x14ac:dyDescent="0.3">
      <c r="D697" s="31"/>
      <c r="E697" s="31"/>
    </row>
    <row r="698" spans="4:5" x14ac:dyDescent="0.3">
      <c r="D698" s="31"/>
      <c r="E698" s="31"/>
    </row>
    <row r="699" spans="4:5" x14ac:dyDescent="0.3">
      <c r="D699" s="31"/>
      <c r="E699" s="31"/>
    </row>
    <row r="700" spans="4:5" x14ac:dyDescent="0.3">
      <c r="D700" s="31"/>
      <c r="E700" s="31"/>
    </row>
    <row r="701" spans="4:5" x14ac:dyDescent="0.3">
      <c r="D701" s="31"/>
      <c r="E701" s="31"/>
    </row>
    <row r="702" spans="4:5" x14ac:dyDescent="0.3">
      <c r="D702" s="31"/>
      <c r="E702" s="31"/>
    </row>
    <row r="703" spans="4:5" x14ac:dyDescent="0.3">
      <c r="D703" s="31"/>
      <c r="E703" s="31"/>
    </row>
    <row r="704" spans="4:5" x14ac:dyDescent="0.3">
      <c r="D704" s="31"/>
      <c r="E704" s="31"/>
    </row>
    <row r="705" spans="4:5" x14ac:dyDescent="0.3">
      <c r="D705" s="31"/>
      <c r="E705" s="31"/>
    </row>
    <row r="706" spans="4:5" x14ac:dyDescent="0.3">
      <c r="D706" s="31"/>
      <c r="E706" s="31"/>
    </row>
    <row r="707" spans="4:5" x14ac:dyDescent="0.3">
      <c r="D707" s="31"/>
      <c r="E707" s="31"/>
    </row>
    <row r="708" spans="4:5" x14ac:dyDescent="0.3">
      <c r="D708" s="31"/>
      <c r="E708" s="31"/>
    </row>
    <row r="709" spans="4:5" x14ac:dyDescent="0.3">
      <c r="D709" s="31"/>
      <c r="E709" s="31"/>
    </row>
    <row r="710" spans="4:5" x14ac:dyDescent="0.3">
      <c r="D710" s="31"/>
      <c r="E710" s="31"/>
    </row>
    <row r="711" spans="4:5" x14ac:dyDescent="0.3">
      <c r="D711" s="31"/>
      <c r="E711" s="31"/>
    </row>
    <row r="712" spans="4:5" x14ac:dyDescent="0.3">
      <c r="D712" s="31"/>
      <c r="E712" s="31"/>
    </row>
    <row r="713" spans="4:5" x14ac:dyDescent="0.3">
      <c r="D713" s="31"/>
      <c r="E713" s="31"/>
    </row>
    <row r="714" spans="4:5" x14ac:dyDescent="0.3">
      <c r="D714" s="31"/>
      <c r="E714" s="31"/>
    </row>
    <row r="715" spans="4:5" x14ac:dyDescent="0.3">
      <c r="D715" s="31"/>
      <c r="E715" s="31"/>
    </row>
    <row r="716" spans="4:5" x14ac:dyDescent="0.3">
      <c r="D716" s="31"/>
      <c r="E716" s="31"/>
    </row>
    <row r="717" spans="4:5" x14ac:dyDescent="0.3">
      <c r="D717" s="31"/>
      <c r="E717" s="31"/>
    </row>
    <row r="718" spans="4:5" x14ac:dyDescent="0.3">
      <c r="D718" s="31"/>
      <c r="E718" s="31"/>
    </row>
    <row r="719" spans="4:5" x14ac:dyDescent="0.3">
      <c r="D719" s="31"/>
      <c r="E719" s="31"/>
    </row>
    <row r="720" spans="4:5" x14ac:dyDescent="0.3">
      <c r="D720" s="31"/>
      <c r="E720" s="31"/>
    </row>
    <row r="721" spans="4:5" x14ac:dyDescent="0.3">
      <c r="D721" s="31"/>
      <c r="E721" s="31"/>
    </row>
    <row r="722" spans="4:5" x14ac:dyDescent="0.3">
      <c r="D722" s="31"/>
      <c r="E722" s="31"/>
    </row>
    <row r="723" spans="4:5" x14ac:dyDescent="0.3">
      <c r="D723" s="31"/>
      <c r="E723" s="31"/>
    </row>
    <row r="724" spans="4:5" x14ac:dyDescent="0.3">
      <c r="D724" s="31"/>
      <c r="E724" s="31"/>
    </row>
    <row r="725" spans="4:5" x14ac:dyDescent="0.3">
      <c r="D725" s="31"/>
      <c r="E725" s="31"/>
    </row>
    <row r="726" spans="4:5" x14ac:dyDescent="0.3">
      <c r="D726" s="31"/>
      <c r="E726" s="31"/>
    </row>
    <row r="727" spans="4:5" x14ac:dyDescent="0.3">
      <c r="D727" s="31"/>
      <c r="E727" s="31"/>
    </row>
    <row r="728" spans="4:5" x14ac:dyDescent="0.3">
      <c r="D728" s="31"/>
      <c r="E728" s="31"/>
    </row>
    <row r="729" spans="4:5" x14ac:dyDescent="0.3">
      <c r="D729" s="31"/>
      <c r="E729" s="31"/>
    </row>
    <row r="730" spans="4:5" x14ac:dyDescent="0.3">
      <c r="D730" s="31"/>
      <c r="E730" s="31"/>
    </row>
    <row r="731" spans="4:5" x14ac:dyDescent="0.3">
      <c r="D731" s="31"/>
      <c r="E731" s="31"/>
    </row>
    <row r="732" spans="4:5" x14ac:dyDescent="0.3">
      <c r="D732" s="31"/>
      <c r="E732" s="31"/>
    </row>
    <row r="733" spans="4:5" x14ac:dyDescent="0.3">
      <c r="D733" s="31"/>
      <c r="E733" s="31"/>
    </row>
    <row r="734" spans="4:5" x14ac:dyDescent="0.3">
      <c r="D734" s="31"/>
      <c r="E734" s="31"/>
    </row>
    <row r="735" spans="4:5" x14ac:dyDescent="0.3">
      <c r="D735" s="31"/>
      <c r="E735" s="31"/>
    </row>
    <row r="736" spans="4:5" x14ac:dyDescent="0.3">
      <c r="D736" s="31"/>
      <c r="E736" s="31"/>
    </row>
    <row r="737" spans="4:5" x14ac:dyDescent="0.3">
      <c r="D737" s="31"/>
      <c r="E737" s="31"/>
    </row>
    <row r="738" spans="4:5" x14ac:dyDescent="0.3">
      <c r="D738" s="31"/>
      <c r="E738" s="31"/>
    </row>
    <row r="739" spans="4:5" x14ac:dyDescent="0.3">
      <c r="D739" s="31"/>
      <c r="E739" s="31"/>
    </row>
    <row r="740" spans="4:5" x14ac:dyDescent="0.3">
      <c r="D740" s="31"/>
      <c r="E740" s="31"/>
    </row>
    <row r="741" spans="4:5" x14ac:dyDescent="0.3">
      <c r="D741" s="31"/>
      <c r="E741" s="31"/>
    </row>
    <row r="742" spans="4:5" x14ac:dyDescent="0.3">
      <c r="D742" s="31"/>
      <c r="E742" s="31"/>
    </row>
    <row r="743" spans="4:5" x14ac:dyDescent="0.3">
      <c r="D743" s="31"/>
      <c r="E743" s="31"/>
    </row>
    <row r="744" spans="4:5" x14ac:dyDescent="0.3">
      <c r="D744" s="31"/>
      <c r="E744" s="31"/>
    </row>
    <row r="745" spans="4:5" x14ac:dyDescent="0.3">
      <c r="D745" s="31"/>
      <c r="E745" s="31"/>
    </row>
    <row r="746" spans="4:5" x14ac:dyDescent="0.3">
      <c r="D746" s="31"/>
      <c r="E746" s="31"/>
    </row>
    <row r="747" spans="4:5" x14ac:dyDescent="0.3">
      <c r="D747" s="31"/>
      <c r="E747" s="31"/>
    </row>
    <row r="748" spans="4:5" x14ac:dyDescent="0.3">
      <c r="D748" s="31"/>
      <c r="E748" s="31"/>
    </row>
    <row r="749" spans="4:5" x14ac:dyDescent="0.3">
      <c r="D749" s="31"/>
      <c r="E749" s="31"/>
    </row>
    <row r="750" spans="4:5" x14ac:dyDescent="0.3">
      <c r="D750" s="31"/>
      <c r="E750" s="31"/>
    </row>
    <row r="751" spans="4:5" x14ac:dyDescent="0.3">
      <c r="D751" s="31"/>
      <c r="E751" s="31"/>
    </row>
    <row r="752" spans="4:5" x14ac:dyDescent="0.3">
      <c r="D752" s="31"/>
      <c r="E752" s="31"/>
    </row>
    <row r="753" spans="4:5" x14ac:dyDescent="0.3">
      <c r="D753" s="31"/>
      <c r="E753" s="31"/>
    </row>
    <row r="754" spans="4:5" x14ac:dyDescent="0.3">
      <c r="D754" s="31"/>
      <c r="E754" s="31"/>
    </row>
    <row r="755" spans="4:5" x14ac:dyDescent="0.3">
      <c r="D755" s="31"/>
      <c r="E755" s="31"/>
    </row>
    <row r="756" spans="4:5" x14ac:dyDescent="0.3">
      <c r="D756" s="31"/>
      <c r="E756" s="31"/>
    </row>
    <row r="757" spans="4:5" x14ac:dyDescent="0.3">
      <c r="D757" s="31"/>
      <c r="E757" s="31"/>
    </row>
    <row r="758" spans="4:5" x14ac:dyDescent="0.3">
      <c r="D758" s="31"/>
      <c r="E758" s="31"/>
    </row>
    <row r="759" spans="4:5" x14ac:dyDescent="0.3">
      <c r="D759" s="31"/>
      <c r="E759" s="31"/>
    </row>
    <row r="760" spans="4:5" x14ac:dyDescent="0.3">
      <c r="D760" s="31"/>
      <c r="E760" s="31"/>
    </row>
    <row r="761" spans="4:5" x14ac:dyDescent="0.3">
      <c r="D761" s="31"/>
      <c r="E761" s="31"/>
    </row>
    <row r="762" spans="4:5" x14ac:dyDescent="0.3">
      <c r="D762" s="31"/>
      <c r="E762" s="31"/>
    </row>
    <row r="763" spans="4:5" x14ac:dyDescent="0.3">
      <c r="D763" s="31"/>
      <c r="E763" s="31"/>
    </row>
    <row r="764" spans="4:5" x14ac:dyDescent="0.3">
      <c r="D764" s="31"/>
      <c r="E764" s="31"/>
    </row>
    <row r="765" spans="4:5" x14ac:dyDescent="0.3">
      <c r="D765" s="31"/>
      <c r="E765" s="31"/>
    </row>
    <row r="766" spans="4:5" x14ac:dyDescent="0.3">
      <c r="D766" s="31"/>
      <c r="E766" s="31"/>
    </row>
    <row r="767" spans="4:5" x14ac:dyDescent="0.3">
      <c r="D767" s="31"/>
      <c r="E767" s="31"/>
    </row>
    <row r="768" spans="4:5" x14ac:dyDescent="0.3">
      <c r="D768" s="31"/>
      <c r="E768" s="31"/>
    </row>
    <row r="769" spans="4:5" x14ac:dyDescent="0.3">
      <c r="D769" s="31"/>
      <c r="E769" s="31"/>
    </row>
    <row r="770" spans="4:5" x14ac:dyDescent="0.3">
      <c r="D770" s="31"/>
      <c r="E770" s="31"/>
    </row>
    <row r="771" spans="4:5" x14ac:dyDescent="0.3">
      <c r="D771" s="31"/>
      <c r="E771" s="31"/>
    </row>
    <row r="772" spans="4:5" x14ac:dyDescent="0.3">
      <c r="D772" s="31"/>
      <c r="E772" s="31"/>
    </row>
    <row r="773" spans="4:5" x14ac:dyDescent="0.3">
      <c r="D773" s="31"/>
      <c r="E773" s="31"/>
    </row>
    <row r="774" spans="4:5" x14ac:dyDescent="0.3">
      <c r="D774" s="31"/>
      <c r="E774" s="31"/>
    </row>
    <row r="775" spans="4:5" x14ac:dyDescent="0.3">
      <c r="D775" s="31"/>
      <c r="E775" s="31"/>
    </row>
    <row r="776" spans="4:5" x14ac:dyDescent="0.3">
      <c r="D776" s="31"/>
      <c r="E776" s="31"/>
    </row>
    <row r="777" spans="4:5" x14ac:dyDescent="0.3">
      <c r="D777" s="31"/>
      <c r="E777" s="31"/>
    </row>
    <row r="778" spans="4:5" x14ac:dyDescent="0.3">
      <c r="D778" s="31"/>
      <c r="E778" s="31"/>
    </row>
    <row r="779" spans="4:5" x14ac:dyDescent="0.3">
      <c r="D779" s="31"/>
      <c r="E779" s="31"/>
    </row>
    <row r="780" spans="4:5" x14ac:dyDescent="0.3">
      <c r="D780" s="31"/>
      <c r="E780" s="31"/>
    </row>
    <row r="781" spans="4:5" x14ac:dyDescent="0.3">
      <c r="D781" s="31"/>
      <c r="E781" s="31"/>
    </row>
    <row r="782" spans="4:5" x14ac:dyDescent="0.3">
      <c r="D782" s="31"/>
      <c r="E782" s="31"/>
    </row>
    <row r="783" spans="4:5" x14ac:dyDescent="0.3">
      <c r="D783" s="31"/>
      <c r="E783" s="31"/>
    </row>
    <row r="784" spans="4:5" x14ac:dyDescent="0.3">
      <c r="D784" s="31"/>
      <c r="E784" s="31"/>
    </row>
    <row r="785" spans="4:5" x14ac:dyDescent="0.3">
      <c r="D785" s="31"/>
      <c r="E785" s="31"/>
    </row>
    <row r="786" spans="4:5" x14ac:dyDescent="0.3">
      <c r="D786" s="31"/>
      <c r="E786" s="31"/>
    </row>
    <row r="787" spans="4:5" x14ac:dyDescent="0.3">
      <c r="D787" s="31"/>
      <c r="E787" s="31"/>
    </row>
    <row r="788" spans="4:5" x14ac:dyDescent="0.3">
      <c r="D788" s="31"/>
      <c r="E788" s="31"/>
    </row>
    <row r="789" spans="4:5" x14ac:dyDescent="0.3">
      <c r="D789" s="31"/>
      <c r="E789" s="31"/>
    </row>
    <row r="790" spans="4:5" x14ac:dyDescent="0.3">
      <c r="D790" s="31"/>
      <c r="E790" s="31"/>
    </row>
    <row r="791" spans="4:5" x14ac:dyDescent="0.3">
      <c r="D791" s="31"/>
      <c r="E791" s="31"/>
    </row>
    <row r="792" spans="4:5" x14ac:dyDescent="0.3">
      <c r="D792" s="31"/>
      <c r="E792" s="31"/>
    </row>
    <row r="793" spans="4:5" x14ac:dyDescent="0.3">
      <c r="D793" s="31"/>
      <c r="E793" s="31"/>
    </row>
    <row r="794" spans="4:5" x14ac:dyDescent="0.3">
      <c r="D794" s="31"/>
      <c r="E794" s="31"/>
    </row>
    <row r="795" spans="4:5" x14ac:dyDescent="0.3">
      <c r="D795" s="31"/>
      <c r="E795" s="31"/>
    </row>
    <row r="796" spans="4:5" x14ac:dyDescent="0.3">
      <c r="D796" s="31"/>
      <c r="E796" s="31"/>
    </row>
    <row r="797" spans="4:5" x14ac:dyDescent="0.3">
      <c r="D797" s="31"/>
      <c r="E797" s="31"/>
    </row>
    <row r="798" spans="4:5" x14ac:dyDescent="0.3">
      <c r="D798" s="31"/>
      <c r="E798" s="31"/>
    </row>
    <row r="799" spans="4:5" x14ac:dyDescent="0.3">
      <c r="D799" s="31"/>
      <c r="E799" s="31"/>
    </row>
    <row r="800" spans="4:5" x14ac:dyDescent="0.3">
      <c r="D800" s="31"/>
      <c r="E800" s="31"/>
    </row>
    <row r="801" spans="4:5" x14ac:dyDescent="0.3">
      <c r="D801" s="31"/>
      <c r="E801" s="31"/>
    </row>
    <row r="802" spans="4:5" x14ac:dyDescent="0.3">
      <c r="D802" s="31"/>
      <c r="E802" s="31"/>
    </row>
    <row r="803" spans="4:5" x14ac:dyDescent="0.3">
      <c r="D803" s="31"/>
      <c r="E803" s="31"/>
    </row>
    <row r="804" spans="4:5" x14ac:dyDescent="0.3">
      <c r="D804" s="31"/>
      <c r="E804" s="31"/>
    </row>
    <row r="805" spans="4:5" x14ac:dyDescent="0.3">
      <c r="D805" s="31"/>
      <c r="E805" s="31"/>
    </row>
    <row r="806" spans="4:5" x14ac:dyDescent="0.3">
      <c r="D806" s="31"/>
      <c r="E806" s="31"/>
    </row>
    <row r="807" spans="4:5" x14ac:dyDescent="0.3">
      <c r="D807" s="31"/>
      <c r="E807" s="31"/>
    </row>
    <row r="808" spans="4:5" x14ac:dyDescent="0.3">
      <c r="D808" s="31"/>
      <c r="E808" s="31"/>
    </row>
    <row r="809" spans="4:5" x14ac:dyDescent="0.3">
      <c r="D809" s="31"/>
      <c r="E809" s="31"/>
    </row>
    <row r="810" spans="4:5" x14ac:dyDescent="0.3">
      <c r="D810" s="31"/>
      <c r="E810" s="31"/>
    </row>
    <row r="811" spans="4:5" x14ac:dyDescent="0.3">
      <c r="D811" s="31"/>
      <c r="E811" s="31"/>
    </row>
    <row r="812" spans="4:5" x14ac:dyDescent="0.3">
      <c r="D812" s="31"/>
      <c r="E812" s="31"/>
    </row>
    <row r="813" spans="4:5" x14ac:dyDescent="0.3">
      <c r="D813" s="31"/>
      <c r="E813" s="31"/>
    </row>
    <row r="814" spans="4:5" x14ac:dyDescent="0.3">
      <c r="D814" s="31"/>
      <c r="E814" s="31"/>
    </row>
    <row r="815" spans="4:5" x14ac:dyDescent="0.3">
      <c r="D815" s="31"/>
      <c r="E815" s="31"/>
    </row>
    <row r="816" spans="4:5" x14ac:dyDescent="0.3">
      <c r="D816" s="31"/>
      <c r="E816" s="31"/>
    </row>
    <row r="817" spans="4:5" x14ac:dyDescent="0.3">
      <c r="D817" s="31"/>
      <c r="E817" s="31"/>
    </row>
    <row r="818" spans="4:5" x14ac:dyDescent="0.3">
      <c r="D818" s="31"/>
      <c r="E818" s="31"/>
    </row>
    <row r="819" spans="4:5" x14ac:dyDescent="0.3">
      <c r="D819" s="31"/>
      <c r="E819" s="31"/>
    </row>
    <row r="820" spans="4:5" x14ac:dyDescent="0.3">
      <c r="D820" s="31"/>
      <c r="E820" s="31"/>
    </row>
    <row r="821" spans="4:5" x14ac:dyDescent="0.3">
      <c r="D821" s="31"/>
      <c r="E821" s="31"/>
    </row>
    <row r="822" spans="4:5" x14ac:dyDescent="0.3">
      <c r="D822" s="31"/>
      <c r="E822" s="31"/>
    </row>
    <row r="823" spans="4:5" x14ac:dyDescent="0.3">
      <c r="D823" s="31"/>
      <c r="E823" s="31"/>
    </row>
    <row r="824" spans="4:5" x14ac:dyDescent="0.3">
      <c r="D824" s="31"/>
      <c r="E824" s="31"/>
    </row>
    <row r="825" spans="4:5" x14ac:dyDescent="0.3">
      <c r="D825" s="31"/>
      <c r="E825" s="31"/>
    </row>
    <row r="826" spans="4:5" x14ac:dyDescent="0.3">
      <c r="D826" s="31"/>
      <c r="E826" s="31"/>
    </row>
    <row r="827" spans="4:5" x14ac:dyDescent="0.3">
      <c r="D827" s="31"/>
      <c r="E827" s="31"/>
    </row>
    <row r="828" spans="4:5" x14ac:dyDescent="0.3">
      <c r="D828" s="31"/>
      <c r="E828" s="31"/>
    </row>
    <row r="829" spans="4:5" x14ac:dyDescent="0.3">
      <c r="D829" s="31"/>
      <c r="E829" s="31"/>
    </row>
    <row r="830" spans="4:5" x14ac:dyDescent="0.3">
      <c r="D830" s="31"/>
      <c r="E830" s="31"/>
    </row>
    <row r="831" spans="4:5" x14ac:dyDescent="0.3">
      <c r="D831" s="31"/>
      <c r="E831" s="31"/>
    </row>
    <row r="832" spans="4:5" x14ac:dyDescent="0.3">
      <c r="D832" s="31"/>
      <c r="E832" s="31"/>
    </row>
    <row r="833" spans="4:5" x14ac:dyDescent="0.3">
      <c r="D833" s="31"/>
      <c r="E833" s="31"/>
    </row>
    <row r="834" spans="4:5" x14ac:dyDescent="0.3">
      <c r="D834" s="31"/>
      <c r="E834" s="31"/>
    </row>
    <row r="835" spans="4:5" x14ac:dyDescent="0.3">
      <c r="D835" s="31"/>
      <c r="E835" s="31"/>
    </row>
    <row r="836" spans="4:5" x14ac:dyDescent="0.3">
      <c r="D836" s="31"/>
      <c r="E836" s="31"/>
    </row>
    <row r="837" spans="4:5" x14ac:dyDescent="0.3">
      <c r="D837" s="31"/>
      <c r="E837" s="31"/>
    </row>
    <row r="838" spans="4:5" x14ac:dyDescent="0.3">
      <c r="D838" s="31"/>
      <c r="E838" s="31"/>
    </row>
    <row r="839" spans="4:5" x14ac:dyDescent="0.3">
      <c r="D839" s="31"/>
      <c r="E839" s="31"/>
    </row>
    <row r="840" spans="4:5" x14ac:dyDescent="0.3">
      <c r="D840" s="31"/>
      <c r="E840" s="31"/>
    </row>
    <row r="841" spans="4:5" x14ac:dyDescent="0.3">
      <c r="D841" s="31"/>
      <c r="E841" s="31"/>
    </row>
    <row r="842" spans="4:5" x14ac:dyDescent="0.3">
      <c r="D842" s="31"/>
      <c r="E842" s="31"/>
    </row>
    <row r="843" spans="4:5" x14ac:dyDescent="0.3">
      <c r="D843" s="31"/>
      <c r="E843" s="31"/>
    </row>
    <row r="844" spans="4:5" x14ac:dyDescent="0.3">
      <c r="D844" s="31"/>
      <c r="E844" s="31"/>
    </row>
    <row r="845" spans="4:5" x14ac:dyDescent="0.3">
      <c r="D845" s="31"/>
      <c r="E845" s="31"/>
    </row>
    <row r="846" spans="4:5" x14ac:dyDescent="0.3">
      <c r="D846" s="31"/>
      <c r="E846" s="31"/>
    </row>
    <row r="847" spans="4:5" x14ac:dyDescent="0.3">
      <c r="D847" s="31"/>
      <c r="E847" s="31"/>
    </row>
    <row r="848" spans="4:5" x14ac:dyDescent="0.3">
      <c r="D848" s="31"/>
      <c r="E848" s="31"/>
    </row>
    <row r="849" spans="4:5" x14ac:dyDescent="0.3">
      <c r="D849" s="31"/>
      <c r="E849" s="31"/>
    </row>
    <row r="850" spans="4:5" x14ac:dyDescent="0.3">
      <c r="D850" s="31"/>
      <c r="E850" s="31"/>
    </row>
    <row r="851" spans="4:5" x14ac:dyDescent="0.3">
      <c r="D851" s="31"/>
      <c r="E851" s="31"/>
    </row>
    <row r="852" spans="4:5" x14ac:dyDescent="0.3">
      <c r="D852" s="31"/>
      <c r="E852" s="31"/>
    </row>
    <row r="853" spans="4:5" x14ac:dyDescent="0.3">
      <c r="D853" s="31"/>
      <c r="E853" s="31"/>
    </row>
    <row r="854" spans="4:5" x14ac:dyDescent="0.3">
      <c r="D854" s="31"/>
      <c r="E854" s="31"/>
    </row>
    <row r="855" spans="4:5" x14ac:dyDescent="0.3">
      <c r="D855" s="31"/>
      <c r="E855" s="31"/>
    </row>
    <row r="856" spans="4:5" x14ac:dyDescent="0.3">
      <c r="D856" s="31"/>
      <c r="E856" s="31"/>
    </row>
    <row r="857" spans="4:5" x14ac:dyDescent="0.3">
      <c r="D857" s="31"/>
      <c r="E857" s="31"/>
    </row>
    <row r="858" spans="4:5" x14ac:dyDescent="0.3">
      <c r="D858" s="31"/>
      <c r="E858" s="31"/>
    </row>
    <row r="859" spans="4:5" x14ac:dyDescent="0.3">
      <c r="D859" s="31"/>
      <c r="E859" s="31"/>
    </row>
    <row r="860" spans="4:5" x14ac:dyDescent="0.3">
      <c r="D860" s="31"/>
      <c r="E860" s="31"/>
    </row>
    <row r="861" spans="4:5" x14ac:dyDescent="0.3">
      <c r="D861" s="31"/>
      <c r="E861" s="31"/>
    </row>
    <row r="862" spans="4:5" x14ac:dyDescent="0.3">
      <c r="D862" s="31"/>
      <c r="E862" s="31"/>
    </row>
    <row r="863" spans="4:5" x14ac:dyDescent="0.3">
      <c r="D863" s="31"/>
      <c r="E863" s="31"/>
    </row>
    <row r="864" spans="4:5" x14ac:dyDescent="0.3">
      <c r="D864" s="31"/>
      <c r="E864" s="31"/>
    </row>
    <row r="865" spans="4:5" x14ac:dyDescent="0.3">
      <c r="D865" s="31"/>
      <c r="E865" s="31"/>
    </row>
    <row r="866" spans="4:5" x14ac:dyDescent="0.3">
      <c r="D866" s="31"/>
      <c r="E866" s="31"/>
    </row>
    <row r="867" spans="4:5" x14ac:dyDescent="0.3">
      <c r="D867" s="31"/>
      <c r="E867" s="31"/>
    </row>
    <row r="868" spans="4:5" x14ac:dyDescent="0.3">
      <c r="D868" s="31"/>
      <c r="E868" s="31"/>
    </row>
    <row r="869" spans="4:5" x14ac:dyDescent="0.3">
      <c r="D869" s="31"/>
      <c r="E869" s="31"/>
    </row>
    <row r="870" spans="4:5" x14ac:dyDescent="0.3">
      <c r="D870" s="31"/>
      <c r="E870" s="31"/>
    </row>
    <row r="871" spans="4:5" x14ac:dyDescent="0.3">
      <c r="D871" s="31"/>
      <c r="E871" s="31"/>
    </row>
    <row r="872" spans="4:5" x14ac:dyDescent="0.3">
      <c r="D872" s="31"/>
      <c r="E872" s="31"/>
    </row>
    <row r="873" spans="4:5" x14ac:dyDescent="0.3">
      <c r="D873" s="31"/>
      <c r="E873" s="31"/>
    </row>
    <row r="874" spans="4:5" x14ac:dyDescent="0.3">
      <c r="D874" s="31"/>
      <c r="E874" s="31"/>
    </row>
    <row r="875" spans="4:5" x14ac:dyDescent="0.3">
      <c r="D875" s="31"/>
      <c r="E875" s="31"/>
    </row>
    <row r="876" spans="4:5" x14ac:dyDescent="0.3">
      <c r="D876" s="31"/>
      <c r="E876" s="31"/>
    </row>
    <row r="877" spans="4:5" x14ac:dyDescent="0.3">
      <c r="D877" s="31"/>
      <c r="E877" s="31"/>
    </row>
    <row r="878" spans="4:5" x14ac:dyDescent="0.3">
      <c r="D878" s="31"/>
      <c r="E878" s="31"/>
    </row>
    <row r="879" spans="4:5" x14ac:dyDescent="0.3">
      <c r="D879" s="31"/>
      <c r="E879" s="31"/>
    </row>
    <row r="880" spans="4:5" x14ac:dyDescent="0.3">
      <c r="D880" s="31"/>
      <c r="E880" s="31"/>
    </row>
    <row r="881" spans="4:5" x14ac:dyDescent="0.3">
      <c r="D881" s="31"/>
      <c r="E881" s="31"/>
    </row>
    <row r="882" spans="4:5" x14ac:dyDescent="0.3">
      <c r="D882" s="31"/>
      <c r="E882" s="31"/>
    </row>
    <row r="883" spans="4:5" x14ac:dyDescent="0.3">
      <c r="D883" s="31"/>
      <c r="E883" s="31"/>
    </row>
    <row r="884" spans="4:5" x14ac:dyDescent="0.3">
      <c r="D884" s="31"/>
      <c r="E884" s="31"/>
    </row>
    <row r="885" spans="4:5" x14ac:dyDescent="0.3">
      <c r="D885" s="31"/>
      <c r="E885" s="31"/>
    </row>
    <row r="886" spans="4:5" x14ac:dyDescent="0.3">
      <c r="D886" s="31"/>
      <c r="E886" s="31"/>
    </row>
    <row r="887" spans="4:5" x14ac:dyDescent="0.3">
      <c r="D887" s="31"/>
      <c r="E887" s="31"/>
    </row>
    <row r="888" spans="4:5" x14ac:dyDescent="0.3">
      <c r="D888" s="31"/>
      <c r="E888" s="31"/>
    </row>
    <row r="889" spans="4:5" x14ac:dyDescent="0.3">
      <c r="D889" s="31"/>
      <c r="E889" s="31"/>
    </row>
    <row r="890" spans="4:5" x14ac:dyDescent="0.3">
      <c r="D890" s="31"/>
      <c r="E890" s="31"/>
    </row>
    <row r="891" spans="4:5" x14ac:dyDescent="0.3">
      <c r="D891" s="31"/>
      <c r="E891" s="31"/>
    </row>
    <row r="892" spans="4:5" x14ac:dyDescent="0.3">
      <c r="D892" s="31"/>
      <c r="E892" s="31"/>
    </row>
    <row r="893" spans="4:5" x14ac:dyDescent="0.3">
      <c r="D893" s="31"/>
      <c r="E893" s="31"/>
    </row>
    <row r="894" spans="4:5" x14ac:dyDescent="0.3">
      <c r="D894" s="31"/>
      <c r="E894" s="31"/>
    </row>
    <row r="895" spans="4:5" x14ac:dyDescent="0.3">
      <c r="D895" s="31"/>
      <c r="E895" s="31"/>
    </row>
    <row r="896" spans="4:5" x14ac:dyDescent="0.3">
      <c r="D896" s="31"/>
      <c r="E896" s="31"/>
    </row>
    <row r="897" spans="4:5" x14ac:dyDescent="0.3">
      <c r="D897" s="31"/>
      <c r="E897" s="31"/>
    </row>
    <row r="898" spans="4:5" x14ac:dyDescent="0.3">
      <c r="D898" s="31"/>
      <c r="E898" s="31"/>
    </row>
    <row r="899" spans="4:5" x14ac:dyDescent="0.3">
      <c r="D899" s="31"/>
      <c r="E899" s="31"/>
    </row>
    <row r="900" spans="4:5" x14ac:dyDescent="0.3">
      <c r="D900" s="31"/>
      <c r="E900" s="31"/>
    </row>
    <row r="901" spans="4:5" x14ac:dyDescent="0.3">
      <c r="D901" s="31"/>
      <c r="E901" s="31"/>
    </row>
    <row r="902" spans="4:5" x14ac:dyDescent="0.3">
      <c r="D902" s="31"/>
      <c r="E902" s="31"/>
    </row>
    <row r="903" spans="4:5" x14ac:dyDescent="0.3">
      <c r="D903" s="31"/>
      <c r="E903" s="31"/>
    </row>
    <row r="904" spans="4:5" x14ac:dyDescent="0.3">
      <c r="D904" s="31"/>
      <c r="E904" s="31"/>
    </row>
    <row r="905" spans="4:5" x14ac:dyDescent="0.3">
      <c r="D905" s="31"/>
      <c r="E905" s="31"/>
    </row>
    <row r="906" spans="4:5" x14ac:dyDescent="0.3">
      <c r="D906" s="31"/>
      <c r="E906" s="31"/>
    </row>
    <row r="907" spans="4:5" x14ac:dyDescent="0.3">
      <c r="D907" s="31"/>
      <c r="E907" s="31"/>
    </row>
    <row r="908" spans="4:5" x14ac:dyDescent="0.3">
      <c r="D908" s="31"/>
      <c r="E908" s="31"/>
    </row>
    <row r="909" spans="4:5" x14ac:dyDescent="0.3">
      <c r="D909" s="31"/>
      <c r="E909" s="31"/>
    </row>
    <row r="910" spans="4:5" x14ac:dyDescent="0.3">
      <c r="D910" s="31"/>
      <c r="E910" s="31"/>
    </row>
    <row r="911" spans="4:5" x14ac:dyDescent="0.3">
      <c r="D911" s="31"/>
      <c r="E911" s="31"/>
    </row>
    <row r="912" spans="4:5" x14ac:dyDescent="0.3">
      <c r="D912" s="31"/>
      <c r="E912" s="31"/>
    </row>
    <row r="913" spans="4:5" x14ac:dyDescent="0.3">
      <c r="D913" s="31"/>
      <c r="E913" s="31"/>
    </row>
    <row r="914" spans="4:5" x14ac:dyDescent="0.3">
      <c r="D914" s="31"/>
      <c r="E914" s="31"/>
    </row>
    <row r="915" spans="4:5" x14ac:dyDescent="0.3">
      <c r="D915" s="31"/>
      <c r="E915" s="31"/>
    </row>
    <row r="916" spans="4:5" x14ac:dyDescent="0.3">
      <c r="D916" s="31"/>
      <c r="E916" s="31"/>
    </row>
    <row r="917" spans="4:5" x14ac:dyDescent="0.3">
      <c r="D917" s="31"/>
      <c r="E917" s="31"/>
    </row>
    <row r="918" spans="4:5" x14ac:dyDescent="0.3">
      <c r="D918" s="31"/>
      <c r="E918" s="31"/>
    </row>
    <row r="919" spans="4:5" x14ac:dyDescent="0.3">
      <c r="D919" s="31"/>
      <c r="E919" s="31"/>
    </row>
    <row r="920" spans="4:5" x14ac:dyDescent="0.3">
      <c r="D920" s="31"/>
      <c r="E920" s="31"/>
    </row>
    <row r="921" spans="4:5" x14ac:dyDescent="0.3">
      <c r="D921" s="31"/>
      <c r="E921" s="31"/>
    </row>
    <row r="922" spans="4:5" x14ac:dyDescent="0.3">
      <c r="D922" s="31"/>
      <c r="E922" s="31"/>
    </row>
    <row r="923" spans="4:5" x14ac:dyDescent="0.3">
      <c r="D923" s="31"/>
      <c r="E923" s="31"/>
    </row>
    <row r="924" spans="4:5" x14ac:dyDescent="0.3">
      <c r="D924" s="31"/>
      <c r="E924" s="31"/>
    </row>
    <row r="925" spans="4:5" x14ac:dyDescent="0.3">
      <c r="D925" s="31"/>
      <c r="E925" s="31"/>
    </row>
    <row r="926" spans="4:5" x14ac:dyDescent="0.3">
      <c r="D926" s="31"/>
      <c r="E926" s="31"/>
    </row>
    <row r="927" spans="4:5" x14ac:dyDescent="0.3">
      <c r="D927" s="31"/>
      <c r="E927" s="31"/>
    </row>
    <row r="928" spans="4:5" x14ac:dyDescent="0.3">
      <c r="D928" s="31"/>
      <c r="E928" s="31"/>
    </row>
    <row r="929" spans="4:5" x14ac:dyDescent="0.3">
      <c r="D929" s="31"/>
      <c r="E929" s="31"/>
    </row>
    <row r="930" spans="4:5" x14ac:dyDescent="0.3">
      <c r="D930" s="31"/>
      <c r="E930" s="31"/>
    </row>
    <row r="931" spans="4:5" x14ac:dyDescent="0.3">
      <c r="D931" s="31"/>
      <c r="E931" s="31"/>
    </row>
    <row r="932" spans="4:5" x14ac:dyDescent="0.3">
      <c r="D932" s="31"/>
      <c r="E932" s="31"/>
    </row>
    <row r="933" spans="4:5" x14ac:dyDescent="0.3">
      <c r="D933" s="31"/>
      <c r="E933" s="31"/>
    </row>
    <row r="934" spans="4:5" x14ac:dyDescent="0.3">
      <c r="D934" s="31"/>
      <c r="E934" s="31"/>
    </row>
    <row r="935" spans="4:5" x14ac:dyDescent="0.3">
      <c r="D935" s="31"/>
      <c r="E935" s="31"/>
    </row>
    <row r="936" spans="4:5" x14ac:dyDescent="0.3">
      <c r="D936" s="31"/>
      <c r="E936" s="31"/>
    </row>
    <row r="937" spans="4:5" x14ac:dyDescent="0.3">
      <c r="D937" s="31"/>
      <c r="E937" s="31"/>
    </row>
    <row r="938" spans="4:5" x14ac:dyDescent="0.3">
      <c r="D938" s="31"/>
      <c r="E938" s="31"/>
    </row>
    <row r="939" spans="4:5" x14ac:dyDescent="0.3">
      <c r="D939" s="31"/>
      <c r="E939" s="31"/>
    </row>
    <row r="940" spans="4:5" x14ac:dyDescent="0.3">
      <c r="D940" s="31"/>
      <c r="E940" s="31"/>
    </row>
    <row r="941" spans="4:5" x14ac:dyDescent="0.3">
      <c r="D941" s="31"/>
      <c r="E941" s="31"/>
    </row>
    <row r="942" spans="4:5" x14ac:dyDescent="0.3">
      <c r="D942" s="31"/>
      <c r="E942" s="31"/>
    </row>
    <row r="943" spans="4:5" x14ac:dyDescent="0.3">
      <c r="D943" s="31"/>
      <c r="E943" s="31"/>
    </row>
    <row r="944" spans="4:5" x14ac:dyDescent="0.3">
      <c r="D944" s="31"/>
      <c r="E944" s="31"/>
    </row>
    <row r="945" spans="4:5" x14ac:dyDescent="0.3">
      <c r="D945" s="31"/>
      <c r="E945" s="31"/>
    </row>
    <row r="946" spans="4:5" x14ac:dyDescent="0.3">
      <c r="D946" s="31"/>
      <c r="E946" s="31"/>
    </row>
    <row r="947" spans="4:5" x14ac:dyDescent="0.3">
      <c r="D947" s="31"/>
      <c r="E947" s="31"/>
    </row>
    <row r="948" spans="4:5" x14ac:dyDescent="0.3">
      <c r="D948" s="31"/>
      <c r="E948" s="31"/>
    </row>
    <row r="949" spans="4:5" x14ac:dyDescent="0.3">
      <c r="D949" s="31"/>
      <c r="E949" s="31"/>
    </row>
    <row r="950" spans="4:5" x14ac:dyDescent="0.3">
      <c r="D950" s="31"/>
      <c r="E950" s="31"/>
    </row>
    <row r="951" spans="4:5" x14ac:dyDescent="0.3">
      <c r="D951" s="31"/>
      <c r="E951" s="31"/>
    </row>
    <row r="952" spans="4:5" x14ac:dyDescent="0.3">
      <c r="D952" s="31"/>
      <c r="E952" s="31"/>
    </row>
    <row r="953" spans="4:5" x14ac:dyDescent="0.3">
      <c r="D953" s="31"/>
      <c r="E953" s="31"/>
    </row>
    <row r="954" spans="4:5" x14ac:dyDescent="0.3">
      <c r="D954" s="31"/>
      <c r="E954" s="31"/>
    </row>
    <row r="955" spans="4:5" x14ac:dyDescent="0.3">
      <c r="D955" s="31"/>
      <c r="E955" s="31"/>
    </row>
    <row r="956" spans="4:5" x14ac:dyDescent="0.3">
      <c r="D956" s="31"/>
      <c r="E956" s="31"/>
    </row>
    <row r="957" spans="4:5" x14ac:dyDescent="0.3">
      <c r="D957" s="31"/>
      <c r="E957" s="31"/>
    </row>
    <row r="958" spans="4:5" x14ac:dyDescent="0.3">
      <c r="D958" s="31"/>
      <c r="E958" s="31"/>
    </row>
    <row r="959" spans="4:5" x14ac:dyDescent="0.3">
      <c r="D959" s="31"/>
      <c r="E959" s="31"/>
    </row>
    <row r="960" spans="4:5" x14ac:dyDescent="0.3">
      <c r="D960" s="31"/>
      <c r="E960" s="31"/>
    </row>
    <row r="961" spans="4:5" x14ac:dyDescent="0.3">
      <c r="D961" s="31"/>
      <c r="E961" s="31"/>
    </row>
    <row r="962" spans="4:5" x14ac:dyDescent="0.3">
      <c r="D962" s="31"/>
      <c r="E962" s="31"/>
    </row>
    <row r="963" spans="4:5" x14ac:dyDescent="0.3">
      <c r="D963" s="31"/>
      <c r="E963" s="31"/>
    </row>
    <row r="964" spans="4:5" x14ac:dyDescent="0.3">
      <c r="D964" s="31"/>
      <c r="E964" s="31"/>
    </row>
    <row r="965" spans="4:5" x14ac:dyDescent="0.3">
      <c r="D965" s="31"/>
      <c r="E965" s="31"/>
    </row>
    <row r="966" spans="4:5" x14ac:dyDescent="0.3">
      <c r="D966" s="31"/>
      <c r="E966" s="31"/>
    </row>
    <row r="967" spans="4:5" x14ac:dyDescent="0.3">
      <c r="D967" s="31"/>
      <c r="E967" s="31"/>
    </row>
    <row r="968" spans="4:5" x14ac:dyDescent="0.3">
      <c r="D968" s="31"/>
      <c r="E968" s="31"/>
    </row>
    <row r="969" spans="4:5" x14ac:dyDescent="0.3">
      <c r="D969" s="31"/>
      <c r="E969" s="31"/>
    </row>
    <row r="970" spans="4:5" x14ac:dyDescent="0.3">
      <c r="D970" s="31"/>
      <c r="E970" s="31"/>
    </row>
    <row r="971" spans="4:5" x14ac:dyDescent="0.3">
      <c r="D971" s="31"/>
      <c r="E971" s="31"/>
    </row>
    <row r="972" spans="4:5" x14ac:dyDescent="0.3">
      <c r="D972" s="31"/>
      <c r="E972" s="31"/>
    </row>
    <row r="973" spans="4:5" x14ac:dyDescent="0.3">
      <c r="D973" s="31"/>
      <c r="E973" s="31"/>
    </row>
    <row r="974" spans="4:5" x14ac:dyDescent="0.3">
      <c r="D974" s="31"/>
      <c r="E974" s="31"/>
    </row>
    <row r="975" spans="4:5" x14ac:dyDescent="0.3">
      <c r="D975" s="31"/>
      <c r="E975" s="31"/>
    </row>
    <row r="976" spans="4:5" x14ac:dyDescent="0.3">
      <c r="D976" s="31"/>
      <c r="E976" s="31"/>
    </row>
    <row r="977" spans="4:5" x14ac:dyDescent="0.3">
      <c r="D977" s="31"/>
      <c r="E977" s="31"/>
    </row>
    <row r="978" spans="4:5" x14ac:dyDescent="0.3">
      <c r="D978" s="31"/>
      <c r="E978" s="31"/>
    </row>
    <row r="979" spans="4:5" x14ac:dyDescent="0.3">
      <c r="D979" s="31"/>
      <c r="E979" s="31"/>
    </row>
    <row r="980" spans="4:5" x14ac:dyDescent="0.3">
      <c r="D980" s="31"/>
      <c r="E980" s="31"/>
    </row>
    <row r="981" spans="4:5" x14ac:dyDescent="0.3">
      <c r="D981" s="31"/>
      <c r="E981" s="31"/>
    </row>
    <row r="982" spans="4:5" x14ac:dyDescent="0.3">
      <c r="D982" s="31"/>
      <c r="E982" s="31"/>
    </row>
    <row r="983" spans="4:5" x14ac:dyDescent="0.3">
      <c r="D983" s="31"/>
      <c r="E983" s="31"/>
    </row>
    <row r="984" spans="4:5" x14ac:dyDescent="0.3">
      <c r="D984" s="31"/>
      <c r="E984" s="31"/>
    </row>
    <row r="985" spans="4:5" x14ac:dyDescent="0.3">
      <c r="D985" s="31"/>
      <c r="E985" s="31"/>
    </row>
    <row r="986" spans="4:5" x14ac:dyDescent="0.3">
      <c r="D986" s="31"/>
      <c r="E986" s="31"/>
    </row>
    <row r="987" spans="4:5" x14ac:dyDescent="0.3">
      <c r="D987" s="31"/>
      <c r="E987" s="31"/>
    </row>
    <row r="988" spans="4:5" x14ac:dyDescent="0.3">
      <c r="D988" s="31"/>
      <c r="E988" s="31"/>
    </row>
    <row r="989" spans="4:5" x14ac:dyDescent="0.3">
      <c r="D989" s="31"/>
      <c r="E989" s="31"/>
    </row>
    <row r="990" spans="4:5" x14ac:dyDescent="0.3">
      <c r="D990" s="31"/>
      <c r="E990" s="31"/>
    </row>
    <row r="991" spans="4:5" x14ac:dyDescent="0.3">
      <c r="D991" s="31"/>
      <c r="E991" s="31"/>
    </row>
    <row r="992" spans="4:5" x14ac:dyDescent="0.3">
      <c r="D992" s="31"/>
      <c r="E992" s="31"/>
    </row>
    <row r="993" spans="4:5" x14ac:dyDescent="0.3">
      <c r="D993" s="31"/>
      <c r="E993" s="31"/>
    </row>
    <row r="994" spans="4:5" x14ac:dyDescent="0.3">
      <c r="D994" s="31"/>
      <c r="E994" s="31"/>
    </row>
    <row r="995" spans="4:5" x14ac:dyDescent="0.3">
      <c r="D995" s="31"/>
      <c r="E995" s="31"/>
    </row>
    <row r="996" spans="4:5" x14ac:dyDescent="0.3">
      <c r="D996" s="31"/>
      <c r="E996" s="31"/>
    </row>
    <row r="997" spans="4:5" x14ac:dyDescent="0.3">
      <c r="D997" s="31"/>
      <c r="E997" s="31"/>
    </row>
    <row r="998" spans="4:5" x14ac:dyDescent="0.3">
      <c r="D998" s="31"/>
      <c r="E998" s="31"/>
    </row>
    <row r="999" spans="4:5" x14ac:dyDescent="0.3">
      <c r="D999" s="31"/>
      <c r="E999" s="31"/>
    </row>
    <row r="1000" spans="4:5" x14ac:dyDescent="0.3">
      <c r="D1000" s="31"/>
      <c r="E1000" s="31"/>
    </row>
    <row r="1001" spans="4:5" x14ac:dyDescent="0.3">
      <c r="D1001" s="31"/>
      <c r="E1001" s="31"/>
    </row>
    <row r="1002" spans="4:5" x14ac:dyDescent="0.3">
      <c r="D1002" s="31"/>
      <c r="E1002" s="31"/>
    </row>
    <row r="1003" spans="4:5" x14ac:dyDescent="0.3">
      <c r="D1003" s="31"/>
      <c r="E1003" s="31"/>
    </row>
    <row r="1004" spans="4:5" x14ac:dyDescent="0.3">
      <c r="D1004" s="31"/>
      <c r="E1004" s="31"/>
    </row>
    <row r="1005" spans="4:5" x14ac:dyDescent="0.3">
      <c r="D1005" s="31"/>
      <c r="E1005" s="31"/>
    </row>
    <row r="1006" spans="4:5" x14ac:dyDescent="0.3">
      <c r="D1006" s="31"/>
      <c r="E1006" s="31"/>
    </row>
    <row r="1007" spans="4:5" x14ac:dyDescent="0.3">
      <c r="D1007" s="31"/>
      <c r="E1007" s="31"/>
    </row>
    <row r="1008" spans="4:5" x14ac:dyDescent="0.3">
      <c r="D1008" s="31"/>
      <c r="E1008" s="31"/>
    </row>
    <row r="1009" spans="4:5" x14ac:dyDescent="0.3">
      <c r="D1009" s="31"/>
      <c r="E1009" s="31"/>
    </row>
    <row r="1010" spans="4:5" x14ac:dyDescent="0.3">
      <c r="D1010" s="31"/>
      <c r="E1010" s="31"/>
    </row>
    <row r="1011" spans="4:5" x14ac:dyDescent="0.3">
      <c r="D1011" s="31"/>
      <c r="E1011" s="31"/>
    </row>
    <row r="1012" spans="4:5" x14ac:dyDescent="0.3">
      <c r="D1012" s="31"/>
      <c r="E1012" s="31"/>
    </row>
    <row r="1013" spans="4:5" x14ac:dyDescent="0.3">
      <c r="D1013" s="31"/>
      <c r="E1013" s="31"/>
    </row>
    <row r="1014" spans="4:5" x14ac:dyDescent="0.3">
      <c r="D1014" s="31"/>
      <c r="E1014" s="31"/>
    </row>
    <row r="1015" spans="4:5" x14ac:dyDescent="0.3">
      <c r="D1015" s="31"/>
      <c r="E1015" s="31"/>
    </row>
    <row r="1016" spans="4:5" x14ac:dyDescent="0.3">
      <c r="D1016" s="31"/>
      <c r="E1016" s="31"/>
    </row>
    <row r="1017" spans="4:5" x14ac:dyDescent="0.3">
      <c r="D1017" s="31"/>
      <c r="E1017" s="31"/>
    </row>
    <row r="1018" spans="4:5" x14ac:dyDescent="0.3">
      <c r="D1018" s="31"/>
      <c r="E1018" s="31"/>
    </row>
    <row r="1019" spans="4:5" x14ac:dyDescent="0.3">
      <c r="D1019" s="31"/>
      <c r="E1019" s="31"/>
    </row>
    <row r="1020" spans="4:5" x14ac:dyDescent="0.3">
      <c r="D1020" s="31"/>
      <c r="E1020" s="31"/>
    </row>
    <row r="1021" spans="4:5" x14ac:dyDescent="0.3">
      <c r="D1021" s="31"/>
      <c r="E1021" s="31"/>
    </row>
    <row r="1022" spans="4:5" x14ac:dyDescent="0.3">
      <c r="D1022" s="31"/>
      <c r="E1022" s="31"/>
    </row>
    <row r="1023" spans="4:5" x14ac:dyDescent="0.3">
      <c r="D1023" s="31"/>
      <c r="E1023" s="31"/>
    </row>
    <row r="1024" spans="4:5" x14ac:dyDescent="0.3">
      <c r="D1024" s="31"/>
      <c r="E1024" s="31"/>
    </row>
    <row r="1025" spans="4:5" x14ac:dyDescent="0.3">
      <c r="D1025" s="31"/>
      <c r="E1025" s="31"/>
    </row>
    <row r="1026" spans="4:5" x14ac:dyDescent="0.3">
      <c r="D1026" s="31"/>
      <c r="E1026" s="31"/>
    </row>
    <row r="1027" spans="4:5" x14ac:dyDescent="0.3">
      <c r="D1027" s="31"/>
      <c r="E1027" s="31"/>
    </row>
    <row r="1028" spans="4:5" x14ac:dyDescent="0.3">
      <c r="D1028" s="31"/>
      <c r="E1028" s="31"/>
    </row>
    <row r="1029" spans="4:5" x14ac:dyDescent="0.3">
      <c r="D1029" s="31"/>
      <c r="E1029" s="31"/>
    </row>
    <row r="1030" spans="4:5" x14ac:dyDescent="0.3">
      <c r="D1030" s="31"/>
      <c r="E1030" s="31"/>
    </row>
    <row r="1031" spans="4:5" x14ac:dyDescent="0.3">
      <c r="D1031" s="31"/>
      <c r="E1031" s="31"/>
    </row>
    <row r="1032" spans="4:5" x14ac:dyDescent="0.3">
      <c r="D1032" s="31"/>
      <c r="E1032" s="31"/>
    </row>
    <row r="1033" spans="4:5" x14ac:dyDescent="0.3">
      <c r="D1033" s="31"/>
      <c r="E1033" s="31"/>
    </row>
    <row r="1034" spans="4:5" x14ac:dyDescent="0.3">
      <c r="D1034" s="31"/>
      <c r="E1034" s="31"/>
    </row>
    <row r="1035" spans="4:5" x14ac:dyDescent="0.3">
      <c r="D1035" s="31"/>
      <c r="E1035" s="31"/>
    </row>
    <row r="1036" spans="4:5" x14ac:dyDescent="0.3">
      <c r="D1036" s="31"/>
      <c r="E1036" s="31"/>
    </row>
    <row r="1037" spans="4:5" x14ac:dyDescent="0.3">
      <c r="D1037" s="31"/>
      <c r="E1037" s="31"/>
    </row>
    <row r="1038" spans="4:5" x14ac:dyDescent="0.3">
      <c r="D1038" s="31"/>
      <c r="E1038" s="31"/>
    </row>
    <row r="1039" spans="4:5" x14ac:dyDescent="0.3">
      <c r="D1039" s="31"/>
      <c r="E1039" s="31"/>
    </row>
    <row r="1040" spans="4:5" x14ac:dyDescent="0.3">
      <c r="D1040" s="31"/>
      <c r="E1040" s="31"/>
    </row>
    <row r="1041" spans="4:5" x14ac:dyDescent="0.3">
      <c r="D1041" s="31"/>
      <c r="E1041" s="31"/>
    </row>
    <row r="1042" spans="4:5" x14ac:dyDescent="0.3">
      <c r="D1042" s="31"/>
      <c r="E1042" s="31"/>
    </row>
    <row r="1043" spans="4:5" x14ac:dyDescent="0.3">
      <c r="D1043" s="31"/>
      <c r="E1043" s="31"/>
    </row>
    <row r="1044" spans="4:5" x14ac:dyDescent="0.3">
      <c r="D1044" s="31"/>
      <c r="E1044" s="31"/>
    </row>
    <row r="1045" spans="4:5" x14ac:dyDescent="0.3">
      <c r="D1045" s="31"/>
      <c r="E1045" s="31"/>
    </row>
    <row r="1046" spans="4:5" x14ac:dyDescent="0.3">
      <c r="D1046" s="31"/>
      <c r="E1046" s="31"/>
    </row>
    <row r="1047" spans="4:5" x14ac:dyDescent="0.3">
      <c r="D1047" s="31"/>
      <c r="E1047" s="31"/>
    </row>
    <row r="1048" spans="4:5" x14ac:dyDescent="0.3">
      <c r="D1048" s="31"/>
      <c r="E1048" s="31"/>
    </row>
    <row r="1049" spans="4:5" x14ac:dyDescent="0.3">
      <c r="D1049" s="31"/>
      <c r="E1049" s="31"/>
    </row>
    <row r="1050" spans="4:5" x14ac:dyDescent="0.3">
      <c r="D1050" s="31"/>
      <c r="E1050" s="31"/>
    </row>
    <row r="1051" spans="4:5" x14ac:dyDescent="0.3">
      <c r="D1051" s="31"/>
      <c r="E1051" s="31"/>
    </row>
    <row r="1052" spans="4:5" x14ac:dyDescent="0.3">
      <c r="D1052" s="31"/>
      <c r="E1052" s="31"/>
    </row>
    <row r="1053" spans="4:5" x14ac:dyDescent="0.3">
      <c r="D1053" s="31"/>
      <c r="E1053" s="31"/>
    </row>
    <row r="1054" spans="4:5" x14ac:dyDescent="0.3">
      <c r="D1054" s="31"/>
      <c r="E1054" s="31"/>
    </row>
    <row r="1055" spans="4:5" x14ac:dyDescent="0.3">
      <c r="D1055" s="31"/>
      <c r="E1055" s="31"/>
    </row>
    <row r="1056" spans="4:5" x14ac:dyDescent="0.3">
      <c r="D1056" s="31"/>
      <c r="E1056" s="31"/>
    </row>
    <row r="1057" spans="4:5" x14ac:dyDescent="0.3">
      <c r="D1057" s="31"/>
      <c r="E1057" s="31"/>
    </row>
    <row r="1058" spans="4:5" x14ac:dyDescent="0.3">
      <c r="D1058" s="31"/>
      <c r="E1058" s="31"/>
    </row>
    <row r="1059" spans="4:5" x14ac:dyDescent="0.3">
      <c r="D1059" s="31"/>
      <c r="E1059" s="31"/>
    </row>
    <row r="1060" spans="4:5" x14ac:dyDescent="0.3">
      <c r="D1060" s="31"/>
      <c r="E1060" s="31"/>
    </row>
    <row r="1061" spans="4:5" x14ac:dyDescent="0.3">
      <c r="D1061" s="31"/>
      <c r="E1061" s="31"/>
    </row>
    <row r="1062" spans="4:5" x14ac:dyDescent="0.3">
      <c r="D1062" s="31"/>
      <c r="E1062" s="31"/>
    </row>
    <row r="1063" spans="4:5" x14ac:dyDescent="0.3">
      <c r="D1063" s="31"/>
      <c r="E1063" s="31"/>
    </row>
    <row r="1064" spans="4:5" x14ac:dyDescent="0.3">
      <c r="D1064" s="31"/>
      <c r="E1064" s="31"/>
    </row>
    <row r="1065" spans="4:5" x14ac:dyDescent="0.3">
      <c r="D1065" s="31"/>
      <c r="E1065" s="31"/>
    </row>
    <row r="1066" spans="4:5" x14ac:dyDescent="0.3">
      <c r="D1066" s="31"/>
      <c r="E1066" s="31"/>
    </row>
    <row r="1067" spans="4:5" x14ac:dyDescent="0.3">
      <c r="D1067" s="31"/>
      <c r="E1067" s="31"/>
    </row>
    <row r="1068" spans="4:5" x14ac:dyDescent="0.3">
      <c r="D1068" s="31"/>
      <c r="E1068" s="31"/>
    </row>
    <row r="1069" spans="4:5" x14ac:dyDescent="0.3">
      <c r="D1069" s="31"/>
      <c r="E1069" s="31"/>
    </row>
    <row r="1070" spans="4:5" x14ac:dyDescent="0.3">
      <c r="D1070" s="31"/>
      <c r="E1070" s="31"/>
    </row>
    <row r="1071" spans="4:5" x14ac:dyDescent="0.3">
      <c r="D1071" s="31"/>
      <c r="E1071" s="31"/>
    </row>
    <row r="1072" spans="4:5" x14ac:dyDescent="0.3">
      <c r="D1072" s="31"/>
      <c r="E1072" s="31"/>
    </row>
    <row r="1073" spans="4:5" x14ac:dyDescent="0.3">
      <c r="D1073" s="31"/>
      <c r="E1073" s="31"/>
    </row>
    <row r="1074" spans="4:5" x14ac:dyDescent="0.3">
      <c r="D1074" s="31"/>
      <c r="E1074" s="31"/>
    </row>
    <row r="1075" spans="4:5" x14ac:dyDescent="0.3">
      <c r="D1075" s="31"/>
      <c r="E1075" s="31"/>
    </row>
    <row r="1076" spans="4:5" x14ac:dyDescent="0.3">
      <c r="D1076" s="31"/>
      <c r="E1076" s="31"/>
    </row>
    <row r="1077" spans="4:5" x14ac:dyDescent="0.3">
      <c r="D1077" s="31"/>
      <c r="E1077" s="31"/>
    </row>
    <row r="1078" spans="4:5" x14ac:dyDescent="0.3">
      <c r="D1078" s="31"/>
      <c r="E1078" s="31"/>
    </row>
    <row r="1079" spans="4:5" x14ac:dyDescent="0.3">
      <c r="D1079" s="31"/>
      <c r="E1079" s="31"/>
    </row>
    <row r="1080" spans="4:5" x14ac:dyDescent="0.3">
      <c r="D1080" s="31"/>
      <c r="E1080" s="31"/>
    </row>
    <row r="1081" spans="4:5" x14ac:dyDescent="0.3">
      <c r="D1081" s="31"/>
      <c r="E1081" s="31"/>
    </row>
    <row r="1082" spans="4:5" x14ac:dyDescent="0.3">
      <c r="D1082" s="31"/>
      <c r="E1082" s="31"/>
    </row>
    <row r="1083" spans="4:5" x14ac:dyDescent="0.3">
      <c r="D1083" s="31"/>
      <c r="E1083" s="31"/>
    </row>
    <row r="1084" spans="4:5" x14ac:dyDescent="0.3">
      <c r="D1084" s="31"/>
      <c r="E1084" s="31"/>
    </row>
    <row r="1085" spans="4:5" x14ac:dyDescent="0.3">
      <c r="D1085" s="31"/>
      <c r="E1085" s="31"/>
    </row>
    <row r="1086" spans="4:5" x14ac:dyDescent="0.3">
      <c r="D1086" s="31"/>
      <c r="E1086" s="31"/>
    </row>
    <row r="1087" spans="4:5" x14ac:dyDescent="0.3">
      <c r="D1087" s="31"/>
      <c r="E1087" s="31"/>
    </row>
    <row r="1088" spans="4:5" x14ac:dyDescent="0.3">
      <c r="D1088" s="31"/>
      <c r="E1088" s="31"/>
    </row>
    <row r="1089" spans="4:5" x14ac:dyDescent="0.3">
      <c r="D1089" s="31"/>
      <c r="E1089" s="31"/>
    </row>
    <row r="1090" spans="4:5" x14ac:dyDescent="0.3">
      <c r="D1090" s="31"/>
      <c r="E1090" s="31"/>
    </row>
    <row r="1091" spans="4:5" x14ac:dyDescent="0.3">
      <c r="D1091" s="31"/>
      <c r="E1091" s="31"/>
    </row>
    <row r="1092" spans="4:5" x14ac:dyDescent="0.3">
      <c r="D1092" s="31"/>
      <c r="E1092" s="31"/>
    </row>
    <row r="1093" spans="4:5" x14ac:dyDescent="0.3">
      <c r="D1093" s="31"/>
      <c r="E1093" s="31"/>
    </row>
    <row r="1094" spans="4:5" x14ac:dyDescent="0.3">
      <c r="D1094" s="31"/>
      <c r="E1094" s="31"/>
    </row>
    <row r="1095" spans="4:5" x14ac:dyDescent="0.3">
      <c r="D1095" s="31"/>
      <c r="E1095" s="31"/>
    </row>
    <row r="1096" spans="4:5" x14ac:dyDescent="0.3">
      <c r="D1096" s="31"/>
      <c r="E1096" s="31"/>
    </row>
    <row r="1097" spans="4:5" x14ac:dyDescent="0.3">
      <c r="D1097" s="31"/>
      <c r="E1097" s="31"/>
    </row>
    <row r="1098" spans="4:5" x14ac:dyDescent="0.3">
      <c r="D1098" s="31"/>
      <c r="E1098" s="31"/>
    </row>
    <row r="1099" spans="4:5" x14ac:dyDescent="0.3">
      <c r="D1099" s="31"/>
      <c r="E1099" s="31"/>
    </row>
    <row r="1100" spans="4:5" x14ac:dyDescent="0.3">
      <c r="D1100" s="31"/>
      <c r="E1100" s="31"/>
    </row>
    <row r="1101" spans="4:5" x14ac:dyDescent="0.3">
      <c r="D1101" s="31"/>
      <c r="E1101" s="31"/>
    </row>
    <row r="1102" spans="4:5" x14ac:dyDescent="0.3">
      <c r="D1102" s="31"/>
      <c r="E1102" s="31"/>
    </row>
    <row r="1103" spans="4:5" x14ac:dyDescent="0.3">
      <c r="D1103" s="31"/>
      <c r="E1103" s="31"/>
    </row>
    <row r="1104" spans="4:5" x14ac:dyDescent="0.3">
      <c r="D1104" s="31"/>
      <c r="E1104" s="31"/>
    </row>
    <row r="1105" spans="4:5" x14ac:dyDescent="0.3">
      <c r="D1105" s="31"/>
      <c r="E1105" s="31"/>
    </row>
    <row r="1106" spans="4:5" x14ac:dyDescent="0.3">
      <c r="D1106" s="31"/>
      <c r="E1106" s="31"/>
    </row>
    <row r="1107" spans="4:5" x14ac:dyDescent="0.3">
      <c r="D1107" s="31"/>
      <c r="E1107" s="31"/>
    </row>
    <row r="1108" spans="4:5" x14ac:dyDescent="0.3">
      <c r="D1108" s="31"/>
      <c r="E1108" s="31"/>
    </row>
    <row r="1109" spans="4:5" x14ac:dyDescent="0.3">
      <c r="D1109" s="31"/>
      <c r="E1109" s="31"/>
    </row>
    <row r="1110" spans="4:5" x14ac:dyDescent="0.3">
      <c r="D1110" s="31"/>
      <c r="E1110" s="31"/>
    </row>
    <row r="1111" spans="4:5" x14ac:dyDescent="0.3">
      <c r="D1111" s="31"/>
      <c r="E1111" s="31"/>
    </row>
    <row r="1112" spans="4:5" x14ac:dyDescent="0.3">
      <c r="D1112" s="31"/>
      <c r="E1112" s="31"/>
    </row>
    <row r="1113" spans="4:5" x14ac:dyDescent="0.3">
      <c r="D1113" s="31"/>
      <c r="E1113" s="31"/>
    </row>
    <row r="1114" spans="4:5" x14ac:dyDescent="0.3">
      <c r="D1114" s="31"/>
      <c r="E1114" s="31"/>
    </row>
    <row r="1115" spans="4:5" x14ac:dyDescent="0.3">
      <c r="D1115" s="31"/>
      <c r="E1115" s="31"/>
    </row>
    <row r="1116" spans="4:5" x14ac:dyDescent="0.3">
      <c r="D1116" s="31"/>
      <c r="E1116" s="31"/>
    </row>
    <row r="1117" spans="4:5" x14ac:dyDescent="0.3">
      <c r="D1117" s="31"/>
      <c r="E1117" s="31"/>
    </row>
    <row r="1118" spans="4:5" x14ac:dyDescent="0.3">
      <c r="D1118" s="31"/>
      <c r="E1118" s="31"/>
    </row>
    <row r="1119" spans="4:5" x14ac:dyDescent="0.3">
      <c r="D1119" s="31"/>
      <c r="E1119" s="31"/>
    </row>
    <row r="1120" spans="4:5" x14ac:dyDescent="0.3">
      <c r="D1120" s="31"/>
      <c r="E1120" s="31"/>
    </row>
    <row r="1121" spans="4:5" x14ac:dyDescent="0.3">
      <c r="D1121" s="31"/>
      <c r="E1121" s="31"/>
    </row>
    <row r="1122" spans="4:5" x14ac:dyDescent="0.3">
      <c r="D1122" s="31"/>
      <c r="E1122" s="31"/>
    </row>
    <row r="1123" spans="4:5" x14ac:dyDescent="0.3">
      <c r="D1123" s="31"/>
      <c r="E1123" s="31"/>
    </row>
    <row r="1124" spans="4:5" x14ac:dyDescent="0.3">
      <c r="D1124" s="31"/>
      <c r="E1124" s="31"/>
    </row>
    <row r="1125" spans="4:5" x14ac:dyDescent="0.3">
      <c r="D1125" s="31"/>
      <c r="E1125" s="31"/>
    </row>
    <row r="1126" spans="4:5" x14ac:dyDescent="0.3">
      <c r="D1126" s="31"/>
      <c r="E1126" s="31"/>
    </row>
    <row r="1127" spans="4:5" x14ac:dyDescent="0.3">
      <c r="D1127" s="31"/>
      <c r="E1127" s="31"/>
    </row>
    <row r="1128" spans="4:5" x14ac:dyDescent="0.3">
      <c r="D1128" s="31"/>
      <c r="E1128" s="31"/>
    </row>
    <row r="1129" spans="4:5" x14ac:dyDescent="0.3">
      <c r="D1129" s="31"/>
      <c r="E1129" s="31"/>
    </row>
    <row r="1130" spans="4:5" x14ac:dyDescent="0.3">
      <c r="D1130" s="31"/>
      <c r="E1130" s="31"/>
    </row>
    <row r="1131" spans="4:5" x14ac:dyDescent="0.3">
      <c r="D1131" s="31"/>
      <c r="E1131" s="31"/>
    </row>
    <row r="1132" spans="4:5" x14ac:dyDescent="0.3">
      <c r="D1132" s="31"/>
      <c r="E1132" s="31"/>
    </row>
    <row r="1133" spans="4:5" x14ac:dyDescent="0.3">
      <c r="D1133" s="31"/>
      <c r="E1133" s="31"/>
    </row>
    <row r="1134" spans="4:5" x14ac:dyDescent="0.3">
      <c r="D1134" s="31"/>
      <c r="E1134" s="31"/>
    </row>
    <row r="1135" spans="4:5" x14ac:dyDescent="0.3">
      <c r="D1135" s="31"/>
      <c r="E1135" s="31"/>
    </row>
    <row r="1136" spans="4:5" x14ac:dyDescent="0.3">
      <c r="D1136" s="31"/>
      <c r="E1136" s="31"/>
    </row>
    <row r="1137" spans="4:5" x14ac:dyDescent="0.3">
      <c r="D1137" s="31"/>
      <c r="E1137" s="31"/>
    </row>
    <row r="1138" spans="4:5" x14ac:dyDescent="0.3">
      <c r="D1138" s="31"/>
      <c r="E1138" s="31"/>
    </row>
    <row r="1139" spans="4:5" x14ac:dyDescent="0.3">
      <c r="D1139" s="31"/>
      <c r="E1139" s="31"/>
    </row>
    <row r="1140" spans="4:5" x14ac:dyDescent="0.3">
      <c r="D1140" s="31"/>
      <c r="E1140" s="31"/>
    </row>
    <row r="1141" spans="4:5" x14ac:dyDescent="0.3">
      <c r="D1141" s="31"/>
      <c r="E1141" s="31"/>
    </row>
    <row r="1142" spans="4:5" x14ac:dyDescent="0.3">
      <c r="D1142" s="31"/>
      <c r="E1142" s="31"/>
    </row>
    <row r="1143" spans="4:5" x14ac:dyDescent="0.3">
      <c r="D1143" s="31"/>
      <c r="E1143" s="31"/>
    </row>
    <row r="1144" spans="4:5" x14ac:dyDescent="0.3">
      <c r="D1144" s="31"/>
      <c r="E1144" s="31"/>
    </row>
    <row r="1145" spans="4:5" x14ac:dyDescent="0.3">
      <c r="D1145" s="31"/>
      <c r="E1145" s="31"/>
    </row>
    <row r="1146" spans="4:5" x14ac:dyDescent="0.3">
      <c r="D1146" s="31"/>
      <c r="E1146" s="31"/>
    </row>
    <row r="1147" spans="4:5" x14ac:dyDescent="0.3">
      <c r="D1147" s="31"/>
      <c r="E1147" s="31"/>
    </row>
    <row r="1148" spans="4:5" x14ac:dyDescent="0.3">
      <c r="D1148" s="31"/>
      <c r="E1148" s="31"/>
    </row>
    <row r="1149" spans="4:5" x14ac:dyDescent="0.3">
      <c r="D1149" s="31"/>
      <c r="E1149" s="31"/>
    </row>
    <row r="1150" spans="4:5" x14ac:dyDescent="0.3">
      <c r="D1150" s="31"/>
      <c r="E1150" s="31"/>
    </row>
    <row r="1151" spans="4:5" x14ac:dyDescent="0.3">
      <c r="D1151" s="31"/>
      <c r="E1151" s="31"/>
    </row>
    <row r="1152" spans="4:5" x14ac:dyDescent="0.3">
      <c r="D1152" s="31"/>
      <c r="E1152" s="31"/>
    </row>
    <row r="1153" spans="4:5" x14ac:dyDescent="0.3">
      <c r="D1153" s="31"/>
      <c r="E1153" s="31"/>
    </row>
    <row r="1154" spans="4:5" x14ac:dyDescent="0.3">
      <c r="D1154" s="31"/>
      <c r="E1154" s="31"/>
    </row>
    <row r="1155" spans="4:5" x14ac:dyDescent="0.3">
      <c r="D1155" s="31"/>
      <c r="E1155" s="31"/>
    </row>
    <row r="1156" spans="4:5" x14ac:dyDescent="0.3">
      <c r="D1156" s="31"/>
      <c r="E1156" s="31"/>
    </row>
    <row r="1157" spans="4:5" x14ac:dyDescent="0.3">
      <c r="D1157" s="31"/>
      <c r="E1157" s="31"/>
    </row>
    <row r="1158" spans="4:5" x14ac:dyDescent="0.3">
      <c r="D1158" s="31"/>
      <c r="E1158" s="31"/>
    </row>
    <row r="1159" spans="4:5" x14ac:dyDescent="0.3">
      <c r="D1159" s="31"/>
      <c r="E1159" s="31"/>
    </row>
    <row r="1160" spans="4:5" x14ac:dyDescent="0.3">
      <c r="D1160" s="31"/>
      <c r="E1160" s="31"/>
    </row>
    <row r="1161" spans="4:5" x14ac:dyDescent="0.3">
      <c r="D1161" s="31"/>
      <c r="E1161" s="31"/>
    </row>
    <row r="1162" spans="4:5" x14ac:dyDescent="0.3">
      <c r="D1162" s="31"/>
      <c r="E1162" s="31"/>
    </row>
    <row r="1163" spans="4:5" x14ac:dyDescent="0.3">
      <c r="D1163" s="31"/>
      <c r="E1163" s="31"/>
    </row>
    <row r="1164" spans="4:5" x14ac:dyDescent="0.3">
      <c r="D1164" s="31"/>
      <c r="E1164" s="31"/>
    </row>
    <row r="1165" spans="4:5" x14ac:dyDescent="0.3">
      <c r="D1165" s="31"/>
      <c r="E1165" s="31"/>
    </row>
    <row r="1166" spans="4:5" x14ac:dyDescent="0.3">
      <c r="D1166" s="31"/>
      <c r="E1166" s="31"/>
    </row>
    <row r="1167" spans="4:5" x14ac:dyDescent="0.3">
      <c r="D1167" s="31"/>
      <c r="E1167" s="31"/>
    </row>
    <row r="1168" spans="4:5" x14ac:dyDescent="0.3">
      <c r="D1168" s="31"/>
      <c r="E1168" s="31"/>
    </row>
    <row r="1169" spans="4:5" x14ac:dyDescent="0.3">
      <c r="D1169" s="31"/>
      <c r="E1169" s="31"/>
    </row>
    <row r="1170" spans="4:5" x14ac:dyDescent="0.3">
      <c r="D1170" s="31"/>
      <c r="E1170" s="31"/>
    </row>
    <row r="1171" spans="4:5" x14ac:dyDescent="0.3">
      <c r="D1171" s="31"/>
      <c r="E1171" s="31"/>
    </row>
    <row r="1172" spans="4:5" x14ac:dyDescent="0.3">
      <c r="D1172" s="31"/>
      <c r="E1172" s="31"/>
    </row>
    <row r="1173" spans="4:5" x14ac:dyDescent="0.3">
      <c r="D1173" s="31"/>
      <c r="E1173" s="31"/>
    </row>
    <row r="1174" spans="4:5" x14ac:dyDescent="0.3">
      <c r="D1174" s="31"/>
      <c r="E1174" s="31"/>
    </row>
    <row r="1175" spans="4:5" x14ac:dyDescent="0.3">
      <c r="D1175" s="31"/>
      <c r="E1175" s="31"/>
    </row>
    <row r="1176" spans="4:5" x14ac:dyDescent="0.3">
      <c r="D1176" s="31"/>
      <c r="E1176" s="31"/>
    </row>
    <row r="1177" spans="4:5" x14ac:dyDescent="0.3">
      <c r="D1177" s="31"/>
      <c r="E1177" s="31"/>
    </row>
    <row r="1178" spans="4:5" x14ac:dyDescent="0.3">
      <c r="D1178" s="31"/>
      <c r="E1178" s="31"/>
    </row>
    <row r="1179" spans="4:5" x14ac:dyDescent="0.3">
      <c r="D1179" s="31"/>
      <c r="E1179" s="31"/>
    </row>
    <row r="1180" spans="4:5" x14ac:dyDescent="0.3">
      <c r="D1180" s="31"/>
      <c r="E1180" s="31"/>
    </row>
    <row r="1181" spans="4:5" x14ac:dyDescent="0.3">
      <c r="D1181" s="31"/>
      <c r="E1181" s="31"/>
    </row>
    <row r="1182" spans="4:5" x14ac:dyDescent="0.3">
      <c r="D1182" s="31"/>
      <c r="E1182" s="31"/>
    </row>
    <row r="1183" spans="4:5" x14ac:dyDescent="0.3">
      <c r="D1183" s="31"/>
      <c r="E1183" s="31"/>
    </row>
    <row r="1184" spans="4:5" x14ac:dyDescent="0.3">
      <c r="D1184" s="31"/>
      <c r="E1184" s="31"/>
    </row>
    <row r="1185" spans="4:5" x14ac:dyDescent="0.3">
      <c r="D1185" s="31"/>
      <c r="E1185" s="31"/>
    </row>
    <row r="1186" spans="4:5" x14ac:dyDescent="0.3">
      <c r="D1186" s="31"/>
      <c r="E1186" s="31"/>
    </row>
    <row r="1187" spans="4:5" x14ac:dyDescent="0.3">
      <c r="D1187" s="31"/>
      <c r="E1187" s="31"/>
    </row>
    <row r="1188" spans="4:5" x14ac:dyDescent="0.3">
      <c r="D1188" s="31"/>
      <c r="E1188" s="31"/>
    </row>
    <row r="1189" spans="4:5" x14ac:dyDescent="0.3">
      <c r="D1189" s="31"/>
      <c r="E1189" s="31"/>
    </row>
    <row r="1190" spans="4:5" x14ac:dyDescent="0.3">
      <c r="D1190" s="31"/>
      <c r="E1190" s="31"/>
    </row>
    <row r="1191" spans="4:5" x14ac:dyDescent="0.3">
      <c r="D1191" s="31"/>
      <c r="E1191" s="31"/>
    </row>
    <row r="1192" spans="4:5" x14ac:dyDescent="0.3">
      <c r="D1192" s="31"/>
      <c r="E1192" s="31"/>
    </row>
    <row r="1193" spans="4:5" x14ac:dyDescent="0.3">
      <c r="D1193" s="31"/>
      <c r="E1193" s="31"/>
    </row>
    <row r="1194" spans="4:5" x14ac:dyDescent="0.3">
      <c r="D1194" s="31"/>
      <c r="E1194" s="31"/>
    </row>
    <row r="1195" spans="4:5" x14ac:dyDescent="0.3">
      <c r="D1195" s="31"/>
      <c r="E1195" s="31"/>
    </row>
    <row r="1196" spans="4:5" x14ac:dyDescent="0.3">
      <c r="D1196" s="31"/>
      <c r="E1196" s="31"/>
    </row>
    <row r="1197" spans="4:5" x14ac:dyDescent="0.3">
      <c r="D1197" s="31"/>
      <c r="E1197" s="31"/>
    </row>
    <row r="1198" spans="4:5" x14ac:dyDescent="0.3">
      <c r="D1198" s="31"/>
      <c r="E1198" s="31"/>
    </row>
    <row r="1199" spans="4:5" x14ac:dyDescent="0.3">
      <c r="D1199" s="31"/>
      <c r="E1199" s="31"/>
    </row>
    <row r="1200" spans="4:5" x14ac:dyDescent="0.3">
      <c r="D1200" s="31"/>
      <c r="E1200" s="31"/>
    </row>
    <row r="1201" spans="4:5" x14ac:dyDescent="0.3">
      <c r="D1201" s="31"/>
      <c r="E1201" s="31"/>
    </row>
    <row r="1202" spans="4:5" x14ac:dyDescent="0.3">
      <c r="D1202" s="31"/>
      <c r="E1202" s="31"/>
    </row>
    <row r="1203" spans="4:5" x14ac:dyDescent="0.3">
      <c r="D1203" s="31"/>
      <c r="E1203" s="31"/>
    </row>
    <row r="1204" spans="4:5" x14ac:dyDescent="0.3">
      <c r="D1204" s="31"/>
      <c r="E1204" s="31"/>
    </row>
    <row r="1205" spans="4:5" x14ac:dyDescent="0.3">
      <c r="D1205" s="31"/>
      <c r="E1205" s="31"/>
    </row>
    <row r="1206" spans="4:5" x14ac:dyDescent="0.3">
      <c r="D1206" s="31"/>
      <c r="E1206" s="31"/>
    </row>
    <row r="1207" spans="4:5" x14ac:dyDescent="0.3">
      <c r="D1207" s="31"/>
      <c r="E1207" s="31"/>
    </row>
    <row r="1208" spans="4:5" x14ac:dyDescent="0.3">
      <c r="D1208" s="31"/>
      <c r="E1208" s="31"/>
    </row>
    <row r="1209" spans="4:5" x14ac:dyDescent="0.3">
      <c r="D1209" s="31"/>
      <c r="E1209" s="31"/>
    </row>
    <row r="1210" spans="4:5" x14ac:dyDescent="0.3">
      <c r="D1210" s="31"/>
      <c r="E1210" s="31"/>
    </row>
    <row r="1211" spans="4:5" x14ac:dyDescent="0.3">
      <c r="D1211" s="31"/>
      <c r="E1211" s="31"/>
    </row>
    <row r="1212" spans="4:5" x14ac:dyDescent="0.3">
      <c r="D1212" s="31"/>
      <c r="E1212" s="31"/>
    </row>
    <row r="1213" spans="4:5" x14ac:dyDescent="0.3">
      <c r="D1213" s="31"/>
      <c r="E1213" s="31"/>
    </row>
    <row r="1214" spans="4:5" x14ac:dyDescent="0.3">
      <c r="D1214" s="31"/>
      <c r="E1214" s="31"/>
    </row>
    <row r="1215" spans="4:5" x14ac:dyDescent="0.3">
      <c r="D1215" s="31"/>
      <c r="E1215" s="31"/>
    </row>
    <row r="1216" spans="4:5" x14ac:dyDescent="0.3">
      <c r="D1216" s="31"/>
      <c r="E1216" s="31"/>
    </row>
    <row r="1217" spans="4:5" x14ac:dyDescent="0.3">
      <c r="D1217" s="31"/>
      <c r="E1217" s="31"/>
    </row>
    <row r="1218" spans="4:5" x14ac:dyDescent="0.3">
      <c r="D1218" s="31"/>
      <c r="E1218" s="31"/>
    </row>
    <row r="1219" spans="4:5" x14ac:dyDescent="0.3">
      <c r="D1219" s="31"/>
      <c r="E1219" s="31"/>
    </row>
    <row r="1220" spans="4:5" x14ac:dyDescent="0.3">
      <c r="D1220" s="31"/>
      <c r="E1220" s="31"/>
    </row>
    <row r="1221" spans="4:5" x14ac:dyDescent="0.3">
      <c r="D1221" s="31"/>
      <c r="E1221" s="31"/>
    </row>
    <row r="1222" spans="4:5" x14ac:dyDescent="0.3">
      <c r="D1222" s="31"/>
      <c r="E1222" s="31"/>
    </row>
    <row r="1223" spans="4:5" x14ac:dyDescent="0.3">
      <c r="D1223" s="31"/>
      <c r="E1223" s="31"/>
    </row>
    <row r="1224" spans="4:5" x14ac:dyDescent="0.3">
      <c r="D1224" s="31"/>
      <c r="E1224" s="31"/>
    </row>
    <row r="1225" spans="4:5" x14ac:dyDescent="0.3">
      <c r="D1225" s="31"/>
      <c r="E1225" s="31"/>
    </row>
    <row r="1226" spans="4:5" x14ac:dyDescent="0.3">
      <c r="D1226" s="31"/>
      <c r="E1226" s="31"/>
    </row>
    <row r="1227" spans="4:5" x14ac:dyDescent="0.3">
      <c r="D1227" s="31"/>
      <c r="E1227" s="31"/>
    </row>
    <row r="1228" spans="4:5" x14ac:dyDescent="0.3">
      <c r="D1228" s="31"/>
      <c r="E1228" s="31"/>
    </row>
    <row r="1229" spans="4:5" x14ac:dyDescent="0.3">
      <c r="D1229" s="31"/>
      <c r="E1229" s="31"/>
    </row>
    <row r="1230" spans="4:5" x14ac:dyDescent="0.3">
      <c r="D1230" s="31"/>
      <c r="E1230" s="31"/>
    </row>
    <row r="1231" spans="4:5" x14ac:dyDescent="0.3">
      <c r="D1231" s="31"/>
      <c r="E1231" s="31"/>
    </row>
    <row r="1232" spans="4:5" x14ac:dyDescent="0.3">
      <c r="D1232" s="31"/>
      <c r="E1232" s="31"/>
    </row>
    <row r="1233" spans="4:5" x14ac:dyDescent="0.3">
      <c r="D1233" s="31"/>
      <c r="E1233" s="31"/>
    </row>
    <row r="1234" spans="4:5" x14ac:dyDescent="0.3">
      <c r="D1234" s="31"/>
      <c r="E1234" s="31"/>
    </row>
    <row r="1235" spans="4:5" x14ac:dyDescent="0.3">
      <c r="D1235" s="31"/>
      <c r="E1235" s="31"/>
    </row>
    <row r="1236" spans="4:5" x14ac:dyDescent="0.3">
      <c r="D1236" s="31"/>
      <c r="E1236" s="31"/>
    </row>
    <row r="1237" spans="4:5" x14ac:dyDescent="0.3">
      <c r="D1237" s="31"/>
      <c r="E1237" s="31"/>
    </row>
    <row r="1238" spans="4:5" x14ac:dyDescent="0.3">
      <c r="D1238" s="31"/>
      <c r="E1238" s="31"/>
    </row>
    <row r="1239" spans="4:5" x14ac:dyDescent="0.3">
      <c r="D1239" s="31"/>
      <c r="E1239" s="31"/>
    </row>
    <row r="1240" spans="4:5" x14ac:dyDescent="0.3">
      <c r="D1240" s="31"/>
      <c r="E1240" s="31"/>
    </row>
    <row r="1241" spans="4:5" x14ac:dyDescent="0.3">
      <c r="D1241" s="31"/>
      <c r="E1241" s="31"/>
    </row>
    <row r="1242" spans="4:5" x14ac:dyDescent="0.3">
      <c r="D1242" s="31"/>
      <c r="E1242" s="31"/>
    </row>
    <row r="1243" spans="4:5" x14ac:dyDescent="0.3">
      <c r="D1243" s="31"/>
      <c r="E1243" s="31"/>
    </row>
    <row r="1244" spans="4:5" x14ac:dyDescent="0.3">
      <c r="D1244" s="31"/>
      <c r="E1244" s="31"/>
    </row>
    <row r="1245" spans="4:5" x14ac:dyDescent="0.3">
      <c r="D1245" s="31"/>
      <c r="E1245" s="31"/>
    </row>
    <row r="1246" spans="4:5" x14ac:dyDescent="0.3">
      <c r="D1246" s="31"/>
      <c r="E1246" s="31"/>
    </row>
    <row r="1247" spans="4:5" x14ac:dyDescent="0.3">
      <c r="D1247" s="31"/>
      <c r="E1247" s="31"/>
    </row>
    <row r="1248" spans="4:5" x14ac:dyDescent="0.3">
      <c r="D1248" s="31"/>
      <c r="E1248" s="31"/>
    </row>
    <row r="1249" spans="4:5" x14ac:dyDescent="0.3">
      <c r="D1249" s="31"/>
      <c r="E1249" s="31"/>
    </row>
    <row r="1250" spans="4:5" x14ac:dyDescent="0.3">
      <c r="D1250" s="31"/>
      <c r="E1250" s="31"/>
    </row>
    <row r="1251" spans="4:5" x14ac:dyDescent="0.3">
      <c r="D1251" s="31"/>
      <c r="E1251" s="31"/>
    </row>
    <row r="1252" spans="4:5" x14ac:dyDescent="0.3">
      <c r="D1252" s="31"/>
      <c r="E1252" s="31"/>
    </row>
    <row r="1253" spans="4:5" x14ac:dyDescent="0.3">
      <c r="D1253" s="31"/>
      <c r="E1253" s="31"/>
    </row>
    <row r="1254" spans="4:5" x14ac:dyDescent="0.3">
      <c r="D1254" s="31"/>
      <c r="E1254" s="31"/>
    </row>
    <row r="1255" spans="4:5" x14ac:dyDescent="0.3">
      <c r="D1255" s="31"/>
      <c r="E1255" s="31"/>
    </row>
    <row r="1256" spans="4:5" x14ac:dyDescent="0.3">
      <c r="D1256" s="31"/>
      <c r="E1256" s="31"/>
    </row>
    <row r="1257" spans="4:5" x14ac:dyDescent="0.3">
      <c r="D1257" s="31"/>
      <c r="E1257" s="31"/>
    </row>
    <row r="1258" spans="4:5" x14ac:dyDescent="0.3">
      <c r="D1258" s="31"/>
      <c r="E1258" s="31"/>
    </row>
    <row r="1259" spans="4:5" x14ac:dyDescent="0.3">
      <c r="D1259" s="31"/>
      <c r="E1259" s="31"/>
    </row>
    <row r="1260" spans="4:5" x14ac:dyDescent="0.3">
      <c r="D1260" s="31"/>
      <c r="E1260" s="31"/>
    </row>
    <row r="1261" spans="4:5" x14ac:dyDescent="0.3">
      <c r="D1261" s="31"/>
      <c r="E1261" s="31"/>
    </row>
    <row r="1262" spans="4:5" x14ac:dyDescent="0.3">
      <c r="D1262" s="31"/>
      <c r="E1262" s="31"/>
    </row>
    <row r="1263" spans="4:5" x14ac:dyDescent="0.3">
      <c r="D1263" s="31"/>
      <c r="E1263" s="31"/>
    </row>
    <row r="1264" spans="4:5" x14ac:dyDescent="0.3">
      <c r="D1264" s="31"/>
      <c r="E1264" s="31"/>
    </row>
    <row r="1265" spans="4:5" x14ac:dyDescent="0.3">
      <c r="D1265" s="31"/>
      <c r="E1265" s="31"/>
    </row>
    <row r="1266" spans="4:5" x14ac:dyDescent="0.3">
      <c r="D1266" s="31"/>
      <c r="E1266" s="31"/>
    </row>
    <row r="1267" spans="4:5" x14ac:dyDescent="0.3">
      <c r="D1267" s="31"/>
      <c r="E1267" s="31"/>
    </row>
    <row r="1268" spans="4:5" x14ac:dyDescent="0.3">
      <c r="D1268" s="31"/>
      <c r="E1268" s="31"/>
    </row>
    <row r="1269" spans="4:5" x14ac:dyDescent="0.3">
      <c r="D1269" s="31"/>
      <c r="E1269" s="31"/>
    </row>
    <row r="1270" spans="4:5" x14ac:dyDescent="0.3">
      <c r="D1270" s="31"/>
      <c r="E1270" s="31"/>
    </row>
    <row r="1271" spans="4:5" x14ac:dyDescent="0.3">
      <c r="D1271" s="31"/>
      <c r="E1271" s="31"/>
    </row>
    <row r="1272" spans="4:5" x14ac:dyDescent="0.3">
      <c r="D1272" s="31"/>
      <c r="E1272" s="31"/>
    </row>
    <row r="1273" spans="4:5" x14ac:dyDescent="0.3">
      <c r="D1273" s="31"/>
      <c r="E1273" s="31"/>
    </row>
    <row r="1274" spans="4:5" x14ac:dyDescent="0.3">
      <c r="D1274" s="31"/>
      <c r="E1274" s="31"/>
    </row>
    <row r="1275" spans="4:5" x14ac:dyDescent="0.3">
      <c r="D1275" s="31"/>
      <c r="E1275" s="31"/>
    </row>
    <row r="1276" spans="4:5" x14ac:dyDescent="0.3">
      <c r="D1276" s="31"/>
      <c r="E1276" s="31"/>
    </row>
    <row r="1277" spans="4:5" x14ac:dyDescent="0.3">
      <c r="D1277" s="31"/>
      <c r="E1277" s="31"/>
    </row>
    <row r="1278" spans="4:5" x14ac:dyDescent="0.3">
      <c r="D1278" s="31"/>
      <c r="E1278" s="31"/>
    </row>
    <row r="1279" spans="4:5" x14ac:dyDescent="0.3">
      <c r="D1279" s="31"/>
      <c r="E1279" s="31"/>
    </row>
    <row r="1280" spans="4:5" x14ac:dyDescent="0.3">
      <c r="D1280" s="31"/>
      <c r="E1280" s="31"/>
    </row>
    <row r="1281" spans="4:5" x14ac:dyDescent="0.3">
      <c r="D1281" s="31"/>
      <c r="E1281" s="31"/>
    </row>
    <row r="1282" spans="4:5" x14ac:dyDescent="0.3">
      <c r="D1282" s="31"/>
      <c r="E1282" s="31"/>
    </row>
    <row r="1283" spans="4:5" x14ac:dyDescent="0.3">
      <c r="D1283" s="31"/>
      <c r="E1283" s="31"/>
    </row>
    <row r="1284" spans="4:5" x14ac:dyDescent="0.3">
      <c r="D1284" s="31"/>
      <c r="E1284" s="31"/>
    </row>
    <row r="1285" spans="4:5" x14ac:dyDescent="0.3">
      <c r="D1285" s="31"/>
      <c r="E1285" s="31"/>
    </row>
    <row r="1286" spans="4:5" x14ac:dyDescent="0.3">
      <c r="D1286" s="31"/>
      <c r="E1286" s="31"/>
    </row>
    <row r="1287" spans="4:5" x14ac:dyDescent="0.3">
      <c r="D1287" s="31"/>
      <c r="E1287" s="31"/>
    </row>
    <row r="1288" spans="4:5" x14ac:dyDescent="0.3">
      <c r="D1288" s="31"/>
      <c r="E1288" s="31"/>
    </row>
    <row r="1289" spans="4:5" x14ac:dyDescent="0.3">
      <c r="D1289" s="31"/>
      <c r="E1289" s="31"/>
    </row>
    <row r="1290" spans="4:5" x14ac:dyDescent="0.3">
      <c r="D1290" s="31"/>
      <c r="E1290" s="31"/>
    </row>
    <row r="1291" spans="4:5" x14ac:dyDescent="0.3">
      <c r="D1291" s="31"/>
      <c r="E1291" s="31"/>
    </row>
    <row r="1292" spans="4:5" x14ac:dyDescent="0.3">
      <c r="D1292" s="31"/>
      <c r="E1292" s="31"/>
    </row>
    <row r="1293" spans="4:5" x14ac:dyDescent="0.3">
      <c r="D1293" s="31"/>
      <c r="E1293" s="31"/>
    </row>
    <row r="1294" spans="4:5" x14ac:dyDescent="0.3">
      <c r="D1294" s="31"/>
      <c r="E1294" s="31"/>
    </row>
    <row r="1295" spans="4:5" x14ac:dyDescent="0.3">
      <c r="D1295" s="31"/>
      <c r="E1295" s="31"/>
    </row>
    <row r="1296" spans="4:5" x14ac:dyDescent="0.3">
      <c r="D1296" s="31"/>
      <c r="E1296" s="31"/>
    </row>
    <row r="1297" spans="4:5" x14ac:dyDescent="0.3">
      <c r="D1297" s="31"/>
      <c r="E1297" s="31"/>
    </row>
    <row r="1298" spans="4:5" x14ac:dyDescent="0.3">
      <c r="D1298" s="31"/>
      <c r="E1298" s="31"/>
    </row>
    <row r="1299" spans="4:5" x14ac:dyDescent="0.3">
      <c r="D1299" s="31"/>
      <c r="E1299" s="31"/>
    </row>
    <row r="1300" spans="4:5" x14ac:dyDescent="0.3">
      <c r="D1300" s="31"/>
      <c r="E1300" s="31"/>
    </row>
    <row r="1301" spans="4:5" x14ac:dyDescent="0.3">
      <c r="D1301" s="31"/>
      <c r="E1301" s="31"/>
    </row>
    <row r="1302" spans="4:5" x14ac:dyDescent="0.3">
      <c r="D1302" s="31"/>
      <c r="E1302" s="31"/>
    </row>
    <row r="1303" spans="4:5" x14ac:dyDescent="0.3">
      <c r="D1303" s="31"/>
      <c r="E1303" s="31"/>
    </row>
    <row r="1304" spans="4:5" x14ac:dyDescent="0.3">
      <c r="D1304" s="31"/>
      <c r="E1304" s="31"/>
    </row>
    <row r="1305" spans="4:5" x14ac:dyDescent="0.3">
      <c r="D1305" s="31"/>
      <c r="E1305" s="31"/>
    </row>
    <row r="1306" spans="4:5" x14ac:dyDescent="0.3">
      <c r="D1306" s="31"/>
      <c r="E1306" s="31"/>
    </row>
    <row r="1307" spans="4:5" x14ac:dyDescent="0.3">
      <c r="D1307" s="31"/>
      <c r="E1307" s="31"/>
    </row>
    <row r="1308" spans="4:5" x14ac:dyDescent="0.3">
      <c r="D1308" s="31"/>
      <c r="E1308" s="31"/>
    </row>
    <row r="1309" spans="4:5" x14ac:dyDescent="0.3">
      <c r="D1309" s="31"/>
      <c r="E1309" s="31"/>
    </row>
    <row r="1310" spans="4:5" x14ac:dyDescent="0.3">
      <c r="D1310" s="31"/>
      <c r="E1310" s="31"/>
    </row>
    <row r="1311" spans="4:5" x14ac:dyDescent="0.3">
      <c r="D1311" s="31"/>
      <c r="E1311" s="31"/>
    </row>
    <row r="1312" spans="4:5" x14ac:dyDescent="0.3">
      <c r="D1312" s="31"/>
      <c r="E1312" s="31"/>
    </row>
    <row r="1313" spans="4:5" x14ac:dyDescent="0.3">
      <c r="D1313" s="31"/>
      <c r="E1313" s="31"/>
    </row>
    <row r="1314" spans="4:5" x14ac:dyDescent="0.3">
      <c r="D1314" s="31"/>
      <c r="E1314" s="31"/>
    </row>
    <row r="1315" spans="4:5" x14ac:dyDescent="0.3">
      <c r="D1315" s="31"/>
      <c r="E1315" s="31"/>
    </row>
    <row r="1316" spans="4:5" x14ac:dyDescent="0.3">
      <c r="D1316" s="31"/>
      <c r="E1316" s="31"/>
    </row>
    <row r="1317" spans="4:5" x14ac:dyDescent="0.3">
      <c r="D1317" s="31"/>
      <c r="E1317" s="31"/>
    </row>
    <row r="1318" spans="4:5" x14ac:dyDescent="0.3">
      <c r="D1318" s="31"/>
      <c r="E1318" s="31"/>
    </row>
    <row r="1319" spans="4:5" x14ac:dyDescent="0.3">
      <c r="D1319" s="31"/>
      <c r="E1319" s="31"/>
    </row>
    <row r="1320" spans="4:5" x14ac:dyDescent="0.3">
      <c r="D1320" s="31"/>
      <c r="E1320" s="31"/>
    </row>
    <row r="1321" spans="4:5" x14ac:dyDescent="0.3">
      <c r="D1321" s="31"/>
      <c r="E1321" s="31"/>
    </row>
    <row r="1322" spans="4:5" x14ac:dyDescent="0.3">
      <c r="D1322" s="31"/>
      <c r="E1322" s="31"/>
    </row>
    <row r="1323" spans="4:5" x14ac:dyDescent="0.3">
      <c r="D1323" s="31"/>
      <c r="E1323" s="31"/>
    </row>
    <row r="1324" spans="4:5" x14ac:dyDescent="0.3">
      <c r="D1324" s="31"/>
      <c r="E1324" s="31"/>
    </row>
    <row r="1325" spans="4:5" x14ac:dyDescent="0.3">
      <c r="D1325" s="31"/>
      <c r="E1325" s="31"/>
    </row>
    <row r="1326" spans="4:5" x14ac:dyDescent="0.3">
      <c r="D1326" s="31"/>
      <c r="E1326" s="31"/>
    </row>
    <row r="1327" spans="4:5" x14ac:dyDescent="0.3">
      <c r="D1327" s="31"/>
      <c r="E1327" s="31"/>
    </row>
    <row r="1328" spans="4:5" x14ac:dyDescent="0.3">
      <c r="D1328" s="31"/>
      <c r="E1328" s="31"/>
    </row>
    <row r="1329" spans="4:5" x14ac:dyDescent="0.3">
      <c r="D1329" s="31"/>
      <c r="E1329" s="31"/>
    </row>
    <row r="1330" spans="4:5" x14ac:dyDescent="0.3">
      <c r="D1330" s="31"/>
      <c r="E1330" s="31"/>
    </row>
    <row r="1331" spans="4:5" x14ac:dyDescent="0.3">
      <c r="D1331" s="31"/>
      <c r="E1331" s="31"/>
    </row>
    <row r="1332" spans="4:5" x14ac:dyDescent="0.3">
      <c r="D1332" s="31"/>
      <c r="E1332" s="31"/>
    </row>
    <row r="1333" spans="4:5" x14ac:dyDescent="0.3">
      <c r="D1333" s="31"/>
      <c r="E1333" s="31"/>
    </row>
    <row r="1334" spans="4:5" x14ac:dyDescent="0.3">
      <c r="D1334" s="31"/>
      <c r="E1334" s="31"/>
    </row>
    <row r="1335" spans="4:5" x14ac:dyDescent="0.3">
      <c r="D1335" s="31"/>
      <c r="E1335" s="31"/>
    </row>
    <row r="1336" spans="4:5" x14ac:dyDescent="0.3">
      <c r="D1336" s="31"/>
      <c r="E1336" s="31"/>
    </row>
    <row r="1337" spans="4:5" x14ac:dyDescent="0.3">
      <c r="D1337" s="31"/>
      <c r="E1337" s="31"/>
    </row>
    <row r="1338" spans="4:5" x14ac:dyDescent="0.3">
      <c r="D1338" s="31"/>
      <c r="E1338" s="31"/>
    </row>
    <row r="1339" spans="4:5" x14ac:dyDescent="0.3">
      <c r="D1339" s="31"/>
      <c r="E1339" s="31"/>
    </row>
    <row r="1340" spans="4:5" x14ac:dyDescent="0.3">
      <c r="D1340" s="31"/>
      <c r="E1340" s="31"/>
    </row>
    <row r="1341" spans="4:5" x14ac:dyDescent="0.3">
      <c r="D1341" s="31"/>
      <c r="E1341" s="31"/>
    </row>
    <row r="1342" spans="4:5" x14ac:dyDescent="0.3">
      <c r="D1342" s="31"/>
      <c r="E1342" s="31"/>
    </row>
    <row r="1343" spans="4:5" x14ac:dyDescent="0.3">
      <c r="D1343" s="31"/>
      <c r="E1343" s="31"/>
    </row>
    <row r="1344" spans="4:5" x14ac:dyDescent="0.3">
      <c r="D1344" s="31"/>
      <c r="E1344" s="31"/>
    </row>
    <row r="1345" spans="4:5" x14ac:dyDescent="0.3">
      <c r="D1345" s="31"/>
      <c r="E1345" s="31"/>
    </row>
    <row r="1346" spans="4:5" x14ac:dyDescent="0.3">
      <c r="D1346" s="31"/>
      <c r="E1346" s="31"/>
    </row>
    <row r="1347" spans="4:5" x14ac:dyDescent="0.3">
      <c r="D1347" s="31"/>
      <c r="E1347" s="31"/>
    </row>
    <row r="1348" spans="4:5" x14ac:dyDescent="0.3">
      <c r="D1348" s="31"/>
      <c r="E1348" s="31"/>
    </row>
    <row r="1349" spans="4:5" x14ac:dyDescent="0.3">
      <c r="D1349" s="31"/>
      <c r="E1349" s="31"/>
    </row>
    <row r="1350" spans="4:5" x14ac:dyDescent="0.3">
      <c r="D1350" s="31"/>
      <c r="E1350" s="31"/>
    </row>
    <row r="1351" spans="4:5" x14ac:dyDescent="0.3">
      <c r="D1351" s="31"/>
      <c r="E1351" s="31"/>
    </row>
    <row r="1352" spans="4:5" x14ac:dyDescent="0.3">
      <c r="D1352" s="31"/>
      <c r="E1352" s="31"/>
    </row>
    <row r="1353" spans="4:5" x14ac:dyDescent="0.3">
      <c r="D1353" s="31"/>
      <c r="E1353" s="31"/>
    </row>
    <row r="1354" spans="4:5" x14ac:dyDescent="0.3">
      <c r="D1354" s="31"/>
      <c r="E1354" s="31"/>
    </row>
    <row r="1355" spans="4:5" x14ac:dyDescent="0.3">
      <c r="D1355" s="31"/>
      <c r="E1355" s="31"/>
    </row>
    <row r="1356" spans="4:5" x14ac:dyDescent="0.3">
      <c r="D1356" s="31"/>
      <c r="E1356" s="31"/>
    </row>
    <row r="1357" spans="4:5" x14ac:dyDescent="0.3">
      <c r="D1357" s="31"/>
      <c r="E1357" s="31"/>
    </row>
    <row r="1358" spans="4:5" x14ac:dyDescent="0.3">
      <c r="D1358" s="31"/>
      <c r="E1358" s="31"/>
    </row>
    <row r="1359" spans="4:5" x14ac:dyDescent="0.3">
      <c r="D1359" s="31"/>
      <c r="E1359" s="31"/>
    </row>
    <row r="1360" spans="4:5" x14ac:dyDescent="0.3">
      <c r="D1360" s="31"/>
      <c r="E1360" s="31"/>
    </row>
    <row r="1361" spans="4:5" x14ac:dyDescent="0.3">
      <c r="D1361" s="31"/>
      <c r="E1361" s="31"/>
    </row>
    <row r="1362" spans="4:5" x14ac:dyDescent="0.3">
      <c r="D1362" s="31"/>
      <c r="E1362" s="31"/>
    </row>
    <row r="1363" spans="4:5" x14ac:dyDescent="0.3">
      <c r="D1363" s="31"/>
      <c r="E1363" s="31"/>
    </row>
    <row r="1364" spans="4:5" x14ac:dyDescent="0.3">
      <c r="D1364" s="31"/>
      <c r="E1364" s="31"/>
    </row>
    <row r="1365" spans="4:5" x14ac:dyDescent="0.3">
      <c r="D1365" s="31"/>
      <c r="E1365" s="31"/>
    </row>
    <row r="1366" spans="4:5" x14ac:dyDescent="0.3">
      <c r="D1366" s="31"/>
      <c r="E1366" s="31"/>
    </row>
    <row r="1367" spans="4:5" x14ac:dyDescent="0.3">
      <c r="D1367" s="31"/>
      <c r="E1367" s="31"/>
    </row>
    <row r="1368" spans="4:5" x14ac:dyDescent="0.3">
      <c r="D1368" s="31"/>
      <c r="E1368" s="31"/>
    </row>
    <row r="1369" spans="4:5" x14ac:dyDescent="0.3">
      <c r="D1369" s="31"/>
      <c r="E1369" s="31"/>
    </row>
    <row r="1370" spans="4:5" x14ac:dyDescent="0.3">
      <c r="D1370" s="31"/>
      <c r="E1370" s="31"/>
    </row>
    <row r="1371" spans="4:5" x14ac:dyDescent="0.3">
      <c r="D1371" s="31"/>
      <c r="E1371" s="31"/>
    </row>
    <row r="1372" spans="4:5" x14ac:dyDescent="0.3">
      <c r="D1372" s="31"/>
      <c r="E1372" s="31"/>
    </row>
    <row r="1373" spans="4:5" x14ac:dyDescent="0.3">
      <c r="D1373" s="31"/>
      <c r="E1373" s="31"/>
    </row>
    <row r="1374" spans="4:5" x14ac:dyDescent="0.3">
      <c r="D1374" s="31"/>
      <c r="E1374" s="31"/>
    </row>
    <row r="1375" spans="4:5" x14ac:dyDescent="0.3">
      <c r="D1375" s="31"/>
      <c r="E1375" s="31"/>
    </row>
    <row r="1376" spans="4:5" x14ac:dyDescent="0.3">
      <c r="D1376" s="31"/>
      <c r="E1376" s="31"/>
    </row>
    <row r="1377" spans="4:5" x14ac:dyDescent="0.3">
      <c r="D1377" s="31"/>
      <c r="E1377" s="31"/>
    </row>
    <row r="1378" spans="4:5" x14ac:dyDescent="0.3">
      <c r="D1378" s="31"/>
      <c r="E1378" s="31"/>
    </row>
    <row r="1379" spans="4:5" x14ac:dyDescent="0.3">
      <c r="D1379" s="31"/>
      <c r="E1379" s="31"/>
    </row>
    <row r="1380" spans="4:5" x14ac:dyDescent="0.3">
      <c r="D1380" s="31"/>
      <c r="E1380" s="31"/>
    </row>
    <row r="1381" spans="4:5" x14ac:dyDescent="0.3">
      <c r="D1381" s="31"/>
      <c r="E1381" s="31"/>
    </row>
    <row r="1382" spans="4:5" x14ac:dyDescent="0.3">
      <c r="D1382" s="31"/>
      <c r="E1382" s="31"/>
    </row>
    <row r="1383" spans="4:5" x14ac:dyDescent="0.3">
      <c r="D1383" s="31"/>
      <c r="E1383" s="31"/>
    </row>
    <row r="1384" spans="4:5" x14ac:dyDescent="0.3">
      <c r="D1384" s="31"/>
      <c r="E1384" s="31"/>
    </row>
    <row r="1385" spans="4:5" x14ac:dyDescent="0.3">
      <c r="D1385" s="31"/>
      <c r="E1385" s="31"/>
    </row>
    <row r="1386" spans="4:5" x14ac:dyDescent="0.3">
      <c r="D1386" s="31"/>
      <c r="E1386" s="31"/>
    </row>
    <row r="1387" spans="4:5" x14ac:dyDescent="0.3">
      <c r="D1387" s="31"/>
      <c r="E1387" s="31"/>
    </row>
    <row r="1388" spans="4:5" x14ac:dyDescent="0.3">
      <c r="D1388" s="31"/>
      <c r="E1388" s="31"/>
    </row>
    <row r="1389" spans="4:5" x14ac:dyDescent="0.3">
      <c r="D1389" s="31"/>
      <c r="E1389" s="31"/>
    </row>
    <row r="1390" spans="4:5" x14ac:dyDescent="0.3">
      <c r="D1390" s="31"/>
      <c r="E1390" s="31"/>
    </row>
    <row r="1391" spans="4:5" x14ac:dyDescent="0.3">
      <c r="D1391" s="31"/>
      <c r="E1391" s="31"/>
    </row>
    <row r="1392" spans="4:5" x14ac:dyDescent="0.3">
      <c r="D1392" s="31"/>
      <c r="E1392" s="31"/>
    </row>
    <row r="1393" spans="4:5" x14ac:dyDescent="0.3">
      <c r="D1393" s="31"/>
      <c r="E1393" s="31"/>
    </row>
    <row r="1394" spans="4:5" x14ac:dyDescent="0.3">
      <c r="D1394" s="31"/>
      <c r="E1394" s="31"/>
    </row>
    <row r="1395" spans="4:5" x14ac:dyDescent="0.3">
      <c r="D1395" s="31"/>
      <c r="E1395" s="31"/>
    </row>
    <row r="1396" spans="4:5" x14ac:dyDescent="0.3">
      <c r="D1396" s="31"/>
      <c r="E1396" s="31"/>
    </row>
    <row r="1397" spans="4:5" x14ac:dyDescent="0.3">
      <c r="D1397" s="31"/>
      <c r="E1397" s="31"/>
    </row>
    <row r="1398" spans="4:5" x14ac:dyDescent="0.3">
      <c r="D1398" s="31"/>
      <c r="E1398" s="31"/>
    </row>
    <row r="1399" spans="4:5" x14ac:dyDescent="0.3">
      <c r="D1399" s="31"/>
      <c r="E1399" s="31"/>
    </row>
    <row r="1400" spans="4:5" x14ac:dyDescent="0.3">
      <c r="D1400" s="31"/>
      <c r="E1400" s="31"/>
    </row>
    <row r="1401" spans="4:5" x14ac:dyDescent="0.3">
      <c r="D1401" s="31"/>
      <c r="E1401" s="31"/>
    </row>
    <row r="1402" spans="4:5" x14ac:dyDescent="0.3">
      <c r="D1402" s="31"/>
      <c r="E1402" s="31"/>
    </row>
    <row r="1403" spans="4:5" x14ac:dyDescent="0.3">
      <c r="D1403" s="31"/>
      <c r="E1403" s="31"/>
    </row>
    <row r="1404" spans="4:5" x14ac:dyDescent="0.3">
      <c r="D1404" s="31"/>
      <c r="E1404" s="31"/>
    </row>
    <row r="1405" spans="4:5" x14ac:dyDescent="0.3">
      <c r="D1405" s="31"/>
      <c r="E1405" s="31"/>
    </row>
    <row r="1406" spans="4:5" x14ac:dyDescent="0.3">
      <c r="D1406" s="31"/>
      <c r="E1406" s="31"/>
    </row>
    <row r="1407" spans="4:5" x14ac:dyDescent="0.3">
      <c r="D1407" s="31"/>
      <c r="E1407" s="31"/>
    </row>
    <row r="1408" spans="4:5" x14ac:dyDescent="0.3">
      <c r="D1408" s="31"/>
      <c r="E1408" s="31"/>
    </row>
    <row r="1409" spans="4:5" x14ac:dyDescent="0.3">
      <c r="D1409" s="31"/>
      <c r="E1409" s="31"/>
    </row>
    <row r="1410" spans="4:5" x14ac:dyDescent="0.3">
      <c r="D1410" s="31"/>
      <c r="E1410" s="31"/>
    </row>
    <row r="1411" spans="4:5" x14ac:dyDescent="0.3">
      <c r="D1411" s="31"/>
      <c r="E1411" s="31"/>
    </row>
    <row r="1412" spans="4:5" x14ac:dyDescent="0.3">
      <c r="D1412" s="31"/>
      <c r="E1412" s="31"/>
    </row>
    <row r="1413" spans="4:5" x14ac:dyDescent="0.3">
      <c r="D1413" s="31"/>
      <c r="E1413" s="31"/>
    </row>
    <row r="1414" spans="4:5" x14ac:dyDescent="0.3">
      <c r="D1414" s="31"/>
      <c r="E1414" s="31"/>
    </row>
    <row r="1415" spans="4:5" x14ac:dyDescent="0.3">
      <c r="D1415" s="31"/>
      <c r="E1415" s="31"/>
    </row>
    <row r="1416" spans="4:5" x14ac:dyDescent="0.3">
      <c r="D1416" s="31"/>
      <c r="E1416" s="31"/>
    </row>
    <row r="1417" spans="4:5" x14ac:dyDescent="0.3">
      <c r="D1417" s="31"/>
      <c r="E1417" s="31"/>
    </row>
    <row r="1418" spans="4:5" x14ac:dyDescent="0.3">
      <c r="D1418" s="31"/>
      <c r="E1418" s="31"/>
    </row>
    <row r="1419" spans="4:5" x14ac:dyDescent="0.3">
      <c r="D1419" s="31"/>
      <c r="E1419" s="31"/>
    </row>
    <row r="1420" spans="4:5" x14ac:dyDescent="0.3">
      <c r="D1420" s="31"/>
      <c r="E1420" s="31"/>
    </row>
    <row r="1421" spans="4:5" x14ac:dyDescent="0.3">
      <c r="D1421" s="31"/>
      <c r="E1421" s="31"/>
    </row>
    <row r="1422" spans="4:5" x14ac:dyDescent="0.3">
      <c r="D1422" s="31"/>
      <c r="E1422" s="31"/>
    </row>
    <row r="1423" spans="4:5" x14ac:dyDescent="0.3">
      <c r="D1423" s="31"/>
      <c r="E1423" s="31"/>
    </row>
    <row r="1424" spans="4:5" x14ac:dyDescent="0.3">
      <c r="D1424" s="31"/>
      <c r="E1424" s="31"/>
    </row>
    <row r="1425" spans="4:5" x14ac:dyDescent="0.3">
      <c r="D1425" s="31"/>
      <c r="E1425" s="31"/>
    </row>
    <row r="1426" spans="4:5" x14ac:dyDescent="0.3">
      <c r="D1426" s="31"/>
      <c r="E1426" s="31"/>
    </row>
    <row r="1427" spans="4:5" x14ac:dyDescent="0.3">
      <c r="D1427" s="31"/>
      <c r="E1427" s="31"/>
    </row>
    <row r="1428" spans="4:5" x14ac:dyDescent="0.3">
      <c r="D1428" s="31"/>
      <c r="E1428" s="31"/>
    </row>
    <row r="1429" spans="4:5" x14ac:dyDescent="0.3">
      <c r="D1429" s="31"/>
      <c r="E1429" s="31"/>
    </row>
    <row r="1430" spans="4:5" x14ac:dyDescent="0.3">
      <c r="D1430" s="31"/>
      <c r="E1430" s="31"/>
    </row>
    <row r="1431" spans="4:5" x14ac:dyDescent="0.3">
      <c r="D1431" s="31"/>
      <c r="E1431" s="31"/>
    </row>
    <row r="1432" spans="4:5" x14ac:dyDescent="0.3">
      <c r="D1432" s="31"/>
      <c r="E1432" s="31"/>
    </row>
    <row r="1433" spans="4:5" x14ac:dyDescent="0.3">
      <c r="D1433" s="31"/>
      <c r="E1433" s="31"/>
    </row>
    <row r="1434" spans="4:5" x14ac:dyDescent="0.3">
      <c r="D1434" s="31"/>
      <c r="E1434" s="31"/>
    </row>
    <row r="1435" spans="4:5" x14ac:dyDescent="0.3">
      <c r="D1435" s="31"/>
      <c r="E1435" s="31"/>
    </row>
    <row r="1436" spans="4:5" x14ac:dyDescent="0.3">
      <c r="D1436" s="31"/>
      <c r="E1436" s="31"/>
    </row>
    <row r="1437" spans="4:5" x14ac:dyDescent="0.3">
      <c r="D1437" s="31"/>
      <c r="E1437" s="31"/>
    </row>
    <row r="1438" spans="4:5" x14ac:dyDescent="0.3">
      <c r="D1438" s="31"/>
      <c r="E1438" s="31"/>
    </row>
    <row r="1439" spans="4:5" x14ac:dyDescent="0.3">
      <c r="D1439" s="31"/>
      <c r="E1439" s="31"/>
    </row>
    <row r="1440" spans="4:5" x14ac:dyDescent="0.3">
      <c r="D1440" s="31"/>
      <c r="E1440" s="31"/>
    </row>
    <row r="1441" spans="4:5" x14ac:dyDescent="0.3">
      <c r="D1441" s="31"/>
      <c r="E1441" s="31"/>
    </row>
    <row r="1442" spans="4:5" x14ac:dyDescent="0.3">
      <c r="D1442" s="31"/>
      <c r="E1442" s="31"/>
    </row>
    <row r="1443" spans="4:5" x14ac:dyDescent="0.3">
      <c r="D1443" s="31"/>
      <c r="E1443" s="31"/>
    </row>
    <row r="1444" spans="4:5" x14ac:dyDescent="0.3">
      <c r="D1444" s="31"/>
      <c r="E1444" s="31"/>
    </row>
    <row r="1445" spans="4:5" x14ac:dyDescent="0.3">
      <c r="D1445" s="31"/>
      <c r="E1445" s="31"/>
    </row>
    <row r="1446" spans="4:5" x14ac:dyDescent="0.3">
      <c r="D1446" s="31"/>
      <c r="E1446" s="31"/>
    </row>
    <row r="1447" spans="4:5" x14ac:dyDescent="0.3">
      <c r="D1447" s="31"/>
      <c r="E1447" s="31"/>
    </row>
    <row r="1448" spans="4:5" x14ac:dyDescent="0.3">
      <c r="D1448" s="31"/>
      <c r="E1448" s="31"/>
    </row>
    <row r="1449" spans="4:5" x14ac:dyDescent="0.3">
      <c r="D1449" s="31"/>
      <c r="E1449" s="31"/>
    </row>
    <row r="1450" spans="4:5" x14ac:dyDescent="0.3">
      <c r="D1450" s="31"/>
      <c r="E1450" s="31"/>
    </row>
    <row r="1451" spans="4:5" x14ac:dyDescent="0.3">
      <c r="D1451" s="31"/>
      <c r="E1451" s="31"/>
    </row>
    <row r="1452" spans="4:5" x14ac:dyDescent="0.3">
      <c r="D1452" s="31"/>
      <c r="E1452" s="31"/>
    </row>
    <row r="1453" spans="4:5" x14ac:dyDescent="0.3">
      <c r="D1453" s="31"/>
      <c r="E1453" s="31"/>
    </row>
    <row r="1454" spans="4:5" x14ac:dyDescent="0.3">
      <c r="D1454" s="31"/>
      <c r="E1454" s="31"/>
    </row>
    <row r="1455" spans="4:5" x14ac:dyDescent="0.3">
      <c r="D1455" s="31"/>
      <c r="E1455" s="31"/>
    </row>
    <row r="1456" spans="4:5" x14ac:dyDescent="0.3">
      <c r="D1456" s="31"/>
      <c r="E1456" s="31"/>
    </row>
    <row r="1457" spans="4:5" x14ac:dyDescent="0.3">
      <c r="D1457" s="31"/>
      <c r="E1457" s="31"/>
    </row>
    <row r="1458" spans="4:5" x14ac:dyDescent="0.3">
      <c r="D1458" s="31"/>
      <c r="E1458" s="31"/>
    </row>
    <row r="1459" spans="4:5" x14ac:dyDescent="0.3">
      <c r="D1459" s="31"/>
      <c r="E1459" s="31"/>
    </row>
    <row r="1460" spans="4:5" x14ac:dyDescent="0.3">
      <c r="D1460" s="31"/>
      <c r="E1460" s="31"/>
    </row>
    <row r="1461" spans="4:5" x14ac:dyDescent="0.3">
      <c r="D1461" s="31"/>
      <c r="E1461" s="31"/>
    </row>
    <row r="1462" spans="4:5" x14ac:dyDescent="0.3">
      <c r="D1462" s="31"/>
      <c r="E1462" s="31"/>
    </row>
    <row r="1463" spans="4:5" x14ac:dyDescent="0.3">
      <c r="D1463" s="31"/>
      <c r="E1463" s="31"/>
    </row>
    <row r="1464" spans="4:5" x14ac:dyDescent="0.3">
      <c r="D1464" s="31"/>
      <c r="E1464" s="31"/>
    </row>
    <row r="1465" spans="4:5" x14ac:dyDescent="0.3">
      <c r="D1465" s="31"/>
      <c r="E1465" s="31"/>
    </row>
    <row r="1466" spans="4:5" x14ac:dyDescent="0.3">
      <c r="D1466" s="31"/>
      <c r="E1466" s="31"/>
    </row>
    <row r="1467" spans="4:5" x14ac:dyDescent="0.3">
      <c r="D1467" s="31"/>
      <c r="E1467" s="31"/>
    </row>
    <row r="1468" spans="4:5" x14ac:dyDescent="0.3">
      <c r="D1468" s="31"/>
      <c r="E1468" s="31"/>
    </row>
    <row r="1469" spans="4:5" x14ac:dyDescent="0.3">
      <c r="D1469" s="31"/>
      <c r="E1469" s="31"/>
    </row>
    <row r="1470" spans="4:5" x14ac:dyDescent="0.3">
      <c r="D1470" s="31"/>
      <c r="E1470" s="31"/>
    </row>
    <row r="1471" spans="4:5" x14ac:dyDescent="0.3">
      <c r="D1471" s="31"/>
      <c r="E1471" s="31"/>
    </row>
    <row r="1472" spans="4:5" x14ac:dyDescent="0.3">
      <c r="D1472" s="31"/>
      <c r="E1472" s="31"/>
    </row>
    <row r="1473" spans="4:5" x14ac:dyDescent="0.3">
      <c r="D1473" s="31"/>
      <c r="E1473" s="31"/>
    </row>
    <row r="1474" spans="4:5" x14ac:dyDescent="0.3">
      <c r="D1474" s="31"/>
      <c r="E1474" s="31"/>
    </row>
    <row r="1475" spans="4:5" x14ac:dyDescent="0.3">
      <c r="D1475" s="31"/>
      <c r="E1475" s="31"/>
    </row>
    <row r="1476" spans="4:5" x14ac:dyDescent="0.3">
      <c r="D1476" s="31"/>
      <c r="E1476" s="31"/>
    </row>
    <row r="1477" spans="4:5" x14ac:dyDescent="0.3">
      <c r="D1477" s="31"/>
      <c r="E1477" s="31"/>
    </row>
    <row r="1478" spans="4:5" x14ac:dyDescent="0.3">
      <c r="D1478" s="31"/>
      <c r="E1478" s="31"/>
    </row>
    <row r="1479" spans="4:5" x14ac:dyDescent="0.3">
      <c r="D1479" s="31"/>
      <c r="E1479" s="31"/>
    </row>
    <row r="1480" spans="4:5" x14ac:dyDescent="0.3">
      <c r="D1480" s="31"/>
      <c r="E1480" s="31"/>
    </row>
    <row r="1481" spans="4:5" x14ac:dyDescent="0.3">
      <c r="D1481" s="31"/>
      <c r="E1481" s="31"/>
    </row>
    <row r="1482" spans="4:5" x14ac:dyDescent="0.3">
      <c r="D1482" s="31"/>
      <c r="E1482" s="31"/>
    </row>
    <row r="1483" spans="4:5" x14ac:dyDescent="0.3">
      <c r="D1483" s="31"/>
      <c r="E1483" s="31"/>
    </row>
    <row r="1484" spans="4:5" x14ac:dyDescent="0.3">
      <c r="D1484" s="31"/>
      <c r="E1484" s="31"/>
    </row>
    <row r="1485" spans="4:5" x14ac:dyDescent="0.3">
      <c r="D1485" s="31"/>
      <c r="E1485" s="31"/>
    </row>
    <row r="1486" spans="4:5" x14ac:dyDescent="0.3">
      <c r="D1486" s="31"/>
      <c r="E1486" s="31"/>
    </row>
    <row r="1487" spans="4:5" x14ac:dyDescent="0.3">
      <c r="D1487" s="31"/>
      <c r="E1487" s="31"/>
    </row>
    <row r="1488" spans="4:5" x14ac:dyDescent="0.3">
      <c r="D1488" s="31"/>
      <c r="E1488" s="31"/>
    </row>
    <row r="1489" spans="4:5" x14ac:dyDescent="0.3">
      <c r="D1489" s="31"/>
      <c r="E1489" s="31"/>
    </row>
    <row r="1490" spans="4:5" x14ac:dyDescent="0.3">
      <c r="D1490" s="31"/>
      <c r="E1490" s="31"/>
    </row>
    <row r="1491" spans="4:5" x14ac:dyDescent="0.3">
      <c r="D1491" s="31"/>
      <c r="E1491" s="31"/>
    </row>
    <row r="1492" spans="4:5" x14ac:dyDescent="0.3">
      <c r="D1492" s="31"/>
      <c r="E1492" s="31"/>
    </row>
    <row r="1493" spans="4:5" x14ac:dyDescent="0.3">
      <c r="D1493" s="31"/>
      <c r="E1493" s="31"/>
    </row>
    <row r="1494" spans="4:5" x14ac:dyDescent="0.3">
      <c r="D1494" s="31"/>
      <c r="E1494" s="31"/>
    </row>
    <row r="1495" spans="4:5" x14ac:dyDescent="0.3">
      <c r="D1495" s="31"/>
      <c r="E1495" s="31"/>
    </row>
    <row r="1496" spans="4:5" x14ac:dyDescent="0.3">
      <c r="D1496" s="31"/>
      <c r="E1496" s="31"/>
    </row>
    <row r="1497" spans="4:5" x14ac:dyDescent="0.3">
      <c r="D1497" s="31"/>
      <c r="E1497" s="31"/>
    </row>
    <row r="1498" spans="4:5" x14ac:dyDescent="0.3">
      <c r="D1498" s="31"/>
      <c r="E1498" s="31"/>
    </row>
    <row r="1499" spans="4:5" x14ac:dyDescent="0.3">
      <c r="D1499" s="31"/>
      <c r="E1499" s="31"/>
    </row>
    <row r="1500" spans="4:5" x14ac:dyDescent="0.3">
      <c r="D1500" s="31"/>
      <c r="E1500" s="31"/>
    </row>
    <row r="1501" spans="4:5" x14ac:dyDescent="0.3">
      <c r="D1501" s="31"/>
      <c r="E1501" s="31"/>
    </row>
    <row r="1502" spans="4:5" x14ac:dyDescent="0.3">
      <c r="D1502" s="31"/>
      <c r="E1502" s="31"/>
    </row>
    <row r="1503" spans="4:5" x14ac:dyDescent="0.3">
      <c r="D1503" s="31"/>
      <c r="E1503" s="31"/>
    </row>
    <row r="1504" spans="4:5" x14ac:dyDescent="0.3">
      <c r="D1504" s="31"/>
      <c r="E1504" s="31"/>
    </row>
    <row r="1505" spans="4:5" x14ac:dyDescent="0.3">
      <c r="D1505" s="31"/>
      <c r="E1505" s="31"/>
    </row>
    <row r="1506" spans="4:5" x14ac:dyDescent="0.3">
      <c r="D1506" s="31"/>
      <c r="E1506" s="31"/>
    </row>
    <row r="1507" spans="4:5" x14ac:dyDescent="0.3">
      <c r="D1507" s="31"/>
      <c r="E1507" s="31"/>
    </row>
    <row r="1508" spans="4:5" x14ac:dyDescent="0.3">
      <c r="D1508" s="31"/>
      <c r="E1508" s="31"/>
    </row>
    <row r="1509" spans="4:5" x14ac:dyDescent="0.3">
      <c r="D1509" s="31"/>
      <c r="E1509" s="31"/>
    </row>
    <row r="1510" spans="4:5" x14ac:dyDescent="0.3">
      <c r="D1510" s="31"/>
      <c r="E1510" s="31"/>
    </row>
    <row r="1511" spans="4:5" x14ac:dyDescent="0.3">
      <c r="D1511" s="31"/>
      <c r="E1511" s="31"/>
    </row>
    <row r="1512" spans="4:5" x14ac:dyDescent="0.3">
      <c r="D1512" s="31"/>
      <c r="E1512" s="31"/>
    </row>
    <row r="1513" spans="4:5" x14ac:dyDescent="0.3">
      <c r="D1513" s="31"/>
      <c r="E1513" s="31"/>
    </row>
    <row r="1514" spans="4:5" x14ac:dyDescent="0.3">
      <c r="D1514" s="31"/>
      <c r="E1514" s="31"/>
    </row>
    <row r="1515" spans="4:5" x14ac:dyDescent="0.3">
      <c r="D1515" s="31"/>
      <c r="E1515" s="31"/>
    </row>
    <row r="1516" spans="4:5" x14ac:dyDescent="0.3">
      <c r="D1516" s="31"/>
      <c r="E1516" s="31"/>
    </row>
    <row r="1517" spans="4:5" x14ac:dyDescent="0.3">
      <c r="D1517" s="31"/>
      <c r="E1517" s="31"/>
    </row>
    <row r="1518" spans="4:5" x14ac:dyDescent="0.3">
      <c r="D1518" s="31"/>
      <c r="E1518" s="31"/>
    </row>
    <row r="1519" spans="4:5" x14ac:dyDescent="0.3">
      <c r="D1519" s="31"/>
      <c r="E1519" s="31"/>
    </row>
    <row r="1520" spans="4:5" x14ac:dyDescent="0.3">
      <c r="D1520" s="31"/>
      <c r="E1520" s="31"/>
    </row>
    <row r="1521" spans="4:5" x14ac:dyDescent="0.3">
      <c r="D1521" s="31"/>
      <c r="E1521" s="31"/>
    </row>
    <row r="1522" spans="4:5" x14ac:dyDescent="0.3">
      <c r="D1522" s="31"/>
      <c r="E1522" s="31"/>
    </row>
    <row r="1523" spans="4:5" x14ac:dyDescent="0.3">
      <c r="D1523" s="31"/>
      <c r="E1523" s="31"/>
    </row>
    <row r="1524" spans="4:5" x14ac:dyDescent="0.3">
      <c r="D1524" s="31"/>
      <c r="E1524" s="31"/>
    </row>
    <row r="1525" spans="4:5" x14ac:dyDescent="0.3">
      <c r="D1525" s="31"/>
      <c r="E1525" s="31"/>
    </row>
    <row r="1526" spans="4:5" x14ac:dyDescent="0.3">
      <c r="D1526" s="31"/>
      <c r="E1526" s="31"/>
    </row>
    <row r="1527" spans="4:5" x14ac:dyDescent="0.3">
      <c r="D1527" s="31"/>
      <c r="E1527" s="31"/>
    </row>
    <row r="1528" spans="4:5" x14ac:dyDescent="0.3">
      <c r="D1528" s="31"/>
      <c r="E1528" s="31"/>
    </row>
    <row r="1529" spans="4:5" x14ac:dyDescent="0.3">
      <c r="D1529" s="31"/>
      <c r="E1529" s="31"/>
    </row>
    <row r="1530" spans="4:5" x14ac:dyDescent="0.3">
      <c r="D1530" s="31"/>
      <c r="E1530" s="31"/>
    </row>
    <row r="1531" spans="4:5" x14ac:dyDescent="0.3">
      <c r="D1531" s="31"/>
      <c r="E1531" s="31"/>
    </row>
    <row r="1532" spans="4:5" x14ac:dyDescent="0.3">
      <c r="D1532" s="31"/>
      <c r="E1532" s="31"/>
    </row>
    <row r="1533" spans="4:5" x14ac:dyDescent="0.3">
      <c r="D1533" s="31"/>
      <c r="E1533" s="31"/>
    </row>
    <row r="1534" spans="4:5" x14ac:dyDescent="0.3">
      <c r="D1534" s="31"/>
      <c r="E1534" s="31"/>
    </row>
    <row r="1535" spans="4:5" x14ac:dyDescent="0.3">
      <c r="D1535" s="31"/>
      <c r="E1535" s="31"/>
    </row>
    <row r="1536" spans="4:5" x14ac:dyDescent="0.3">
      <c r="D1536" s="31"/>
      <c r="E1536" s="31"/>
    </row>
    <row r="1537" spans="4:5" x14ac:dyDescent="0.3">
      <c r="D1537" s="31"/>
      <c r="E1537" s="31"/>
    </row>
    <row r="1538" spans="4:5" x14ac:dyDescent="0.3">
      <c r="D1538" s="31"/>
      <c r="E1538" s="31"/>
    </row>
    <row r="1539" spans="4:5" x14ac:dyDescent="0.3">
      <c r="D1539" s="31"/>
      <c r="E1539" s="31"/>
    </row>
    <row r="1540" spans="4:5" x14ac:dyDescent="0.3">
      <c r="D1540" s="31"/>
      <c r="E1540" s="31"/>
    </row>
    <row r="1541" spans="4:5" x14ac:dyDescent="0.3">
      <c r="D1541" s="31"/>
      <c r="E1541" s="31"/>
    </row>
    <row r="1542" spans="4:5" x14ac:dyDescent="0.3">
      <c r="D1542" s="31"/>
      <c r="E1542" s="31"/>
    </row>
    <row r="1543" spans="4:5" x14ac:dyDescent="0.3">
      <c r="D1543" s="31"/>
      <c r="E1543" s="31"/>
    </row>
    <row r="1544" spans="4:5" x14ac:dyDescent="0.3">
      <c r="D1544" s="31"/>
      <c r="E1544" s="31"/>
    </row>
    <row r="1545" spans="4:5" x14ac:dyDescent="0.3">
      <c r="D1545" s="31"/>
      <c r="E1545" s="31"/>
    </row>
    <row r="1546" spans="4:5" x14ac:dyDescent="0.3">
      <c r="D1546" s="31"/>
      <c r="E1546" s="31"/>
    </row>
    <row r="1547" spans="4:5" x14ac:dyDescent="0.3">
      <c r="D1547" s="31"/>
      <c r="E1547" s="31"/>
    </row>
    <row r="1548" spans="4:5" x14ac:dyDescent="0.3">
      <c r="D1548" s="31"/>
      <c r="E1548" s="31"/>
    </row>
    <row r="1549" spans="4:5" x14ac:dyDescent="0.3">
      <c r="D1549" s="31"/>
      <c r="E1549" s="31"/>
    </row>
    <row r="1550" spans="4:5" x14ac:dyDescent="0.3">
      <c r="D1550" s="31"/>
      <c r="E1550" s="31"/>
    </row>
    <row r="1551" spans="4:5" x14ac:dyDescent="0.3">
      <c r="D1551" s="31"/>
      <c r="E1551" s="31"/>
    </row>
    <row r="1552" spans="4:5" x14ac:dyDescent="0.3">
      <c r="D1552" s="31"/>
      <c r="E1552" s="31"/>
    </row>
    <row r="1553" spans="4:5" x14ac:dyDescent="0.3">
      <c r="D1553" s="31"/>
      <c r="E1553" s="31"/>
    </row>
    <row r="1554" spans="4:5" x14ac:dyDescent="0.3">
      <c r="D1554" s="31"/>
      <c r="E1554" s="31"/>
    </row>
    <row r="1555" spans="4:5" x14ac:dyDescent="0.3">
      <c r="D1555" s="31"/>
      <c r="E1555" s="31"/>
    </row>
    <row r="1556" spans="4:5" x14ac:dyDescent="0.3">
      <c r="D1556" s="31"/>
      <c r="E1556" s="31"/>
    </row>
    <row r="1557" spans="4:5" x14ac:dyDescent="0.3">
      <c r="D1557" s="31"/>
      <c r="E1557" s="31"/>
    </row>
    <row r="1558" spans="4:5" x14ac:dyDescent="0.3">
      <c r="D1558" s="31"/>
      <c r="E1558" s="31"/>
    </row>
    <row r="1559" spans="4:5" x14ac:dyDescent="0.3">
      <c r="D1559" s="31"/>
      <c r="E1559" s="31"/>
    </row>
    <row r="1560" spans="4:5" x14ac:dyDescent="0.3">
      <c r="D1560" s="31"/>
      <c r="E1560" s="31"/>
    </row>
    <row r="1561" spans="4:5" x14ac:dyDescent="0.3">
      <c r="D1561" s="31"/>
      <c r="E1561" s="31"/>
    </row>
    <row r="1562" spans="4:5" x14ac:dyDescent="0.3">
      <c r="D1562" s="31"/>
      <c r="E1562" s="31"/>
    </row>
    <row r="1563" spans="4:5" x14ac:dyDescent="0.3">
      <c r="D1563" s="31"/>
      <c r="E1563" s="31"/>
    </row>
    <row r="1564" spans="4:5" x14ac:dyDescent="0.3">
      <c r="D1564" s="31"/>
      <c r="E1564" s="31"/>
    </row>
    <row r="1565" spans="4:5" x14ac:dyDescent="0.3">
      <c r="D1565" s="31"/>
      <c r="E1565" s="31"/>
    </row>
    <row r="1566" spans="4:5" x14ac:dyDescent="0.3">
      <c r="D1566" s="31"/>
      <c r="E1566" s="31"/>
    </row>
    <row r="1567" spans="4:5" x14ac:dyDescent="0.3">
      <c r="D1567" s="31"/>
      <c r="E1567" s="31"/>
    </row>
    <row r="1568" spans="4:5" x14ac:dyDescent="0.3">
      <c r="D1568" s="31"/>
      <c r="E1568" s="31"/>
    </row>
    <row r="1569" spans="4:5" x14ac:dyDescent="0.3">
      <c r="D1569" s="31"/>
      <c r="E1569" s="31"/>
    </row>
    <row r="1570" spans="4:5" x14ac:dyDescent="0.3">
      <c r="D1570" s="31"/>
      <c r="E1570" s="31"/>
    </row>
    <row r="1571" spans="4:5" x14ac:dyDescent="0.3">
      <c r="D1571" s="31"/>
      <c r="E1571" s="31"/>
    </row>
    <row r="1572" spans="4:5" x14ac:dyDescent="0.3">
      <c r="D1572" s="31"/>
      <c r="E1572" s="31"/>
    </row>
    <row r="1573" spans="4:5" x14ac:dyDescent="0.3">
      <c r="D1573" s="31"/>
      <c r="E1573" s="31"/>
    </row>
    <row r="1574" spans="4:5" x14ac:dyDescent="0.3">
      <c r="D1574" s="31"/>
      <c r="E1574" s="31"/>
    </row>
    <row r="1575" spans="4:5" x14ac:dyDescent="0.3">
      <c r="D1575" s="31"/>
      <c r="E1575" s="31"/>
    </row>
    <row r="1576" spans="4:5" x14ac:dyDescent="0.3">
      <c r="D1576" s="31"/>
      <c r="E1576" s="31"/>
    </row>
    <row r="1577" spans="4:5" x14ac:dyDescent="0.3">
      <c r="D1577" s="31"/>
      <c r="E1577" s="31"/>
    </row>
    <row r="1578" spans="4:5" x14ac:dyDescent="0.3">
      <c r="D1578" s="31"/>
      <c r="E1578" s="31"/>
    </row>
    <row r="1579" spans="4:5" x14ac:dyDescent="0.3">
      <c r="D1579" s="31"/>
      <c r="E1579" s="31"/>
    </row>
    <row r="1580" spans="4:5" x14ac:dyDescent="0.3">
      <c r="D1580" s="31"/>
      <c r="E1580" s="31"/>
    </row>
    <row r="1581" spans="4:5" x14ac:dyDescent="0.3">
      <c r="D1581" s="31"/>
      <c r="E1581" s="31"/>
    </row>
    <row r="1582" spans="4:5" x14ac:dyDescent="0.3">
      <c r="D1582" s="31"/>
      <c r="E1582" s="31"/>
    </row>
    <row r="1583" spans="4:5" x14ac:dyDescent="0.3">
      <c r="D1583" s="31"/>
      <c r="E1583" s="31"/>
    </row>
    <row r="1584" spans="4:5" x14ac:dyDescent="0.3">
      <c r="D1584" s="31"/>
      <c r="E1584" s="31"/>
    </row>
    <row r="1585" spans="4:5" x14ac:dyDescent="0.3">
      <c r="D1585" s="31"/>
      <c r="E1585" s="31"/>
    </row>
    <row r="1586" spans="4:5" x14ac:dyDescent="0.3">
      <c r="D1586" s="31"/>
      <c r="E1586" s="31"/>
    </row>
    <row r="1587" spans="4:5" x14ac:dyDescent="0.3">
      <c r="D1587" s="31"/>
      <c r="E1587" s="31"/>
    </row>
    <row r="1588" spans="4:5" x14ac:dyDescent="0.3">
      <c r="D1588" s="31"/>
      <c r="E1588" s="31"/>
    </row>
    <row r="1589" spans="4:5" x14ac:dyDescent="0.3">
      <c r="D1589" s="31"/>
      <c r="E1589" s="31"/>
    </row>
    <row r="1590" spans="4:5" x14ac:dyDescent="0.3">
      <c r="D1590" s="31"/>
      <c r="E1590" s="31"/>
    </row>
    <row r="1591" spans="4:5" x14ac:dyDescent="0.3">
      <c r="D1591" s="31"/>
      <c r="E1591" s="31"/>
    </row>
    <row r="1592" spans="4:5" x14ac:dyDescent="0.3">
      <c r="D1592" s="31"/>
      <c r="E1592" s="31"/>
    </row>
    <row r="1593" spans="4:5" x14ac:dyDescent="0.3">
      <c r="D1593" s="31"/>
      <c r="E1593" s="31"/>
    </row>
    <row r="1594" spans="4:5" x14ac:dyDescent="0.3">
      <c r="D1594" s="31"/>
      <c r="E1594" s="31"/>
    </row>
    <row r="1595" spans="4:5" x14ac:dyDescent="0.3">
      <c r="D1595" s="31"/>
      <c r="E1595" s="31"/>
    </row>
    <row r="1596" spans="4:5" x14ac:dyDescent="0.3">
      <c r="D1596" s="31"/>
      <c r="E1596" s="31"/>
    </row>
    <row r="1597" spans="4:5" x14ac:dyDescent="0.3">
      <c r="D1597" s="31"/>
      <c r="E1597" s="31"/>
    </row>
    <row r="1598" spans="4:5" x14ac:dyDescent="0.3">
      <c r="D1598" s="31"/>
      <c r="E1598" s="31"/>
    </row>
    <row r="1599" spans="4:5" x14ac:dyDescent="0.3">
      <c r="D1599" s="31"/>
      <c r="E1599" s="31"/>
    </row>
    <row r="1600" spans="4:5" x14ac:dyDescent="0.3">
      <c r="D1600" s="31"/>
      <c r="E1600" s="31"/>
    </row>
    <row r="1601" spans="4:5" x14ac:dyDescent="0.3">
      <c r="D1601" s="31"/>
      <c r="E1601" s="31"/>
    </row>
    <row r="1602" spans="4:5" x14ac:dyDescent="0.3">
      <c r="D1602" s="31"/>
      <c r="E1602" s="31"/>
    </row>
    <row r="1603" spans="4:5" x14ac:dyDescent="0.3">
      <c r="D1603" s="31"/>
      <c r="E1603" s="31"/>
    </row>
    <row r="1604" spans="4:5" x14ac:dyDescent="0.3">
      <c r="D1604" s="31"/>
      <c r="E1604" s="31"/>
    </row>
    <row r="1605" spans="4:5" x14ac:dyDescent="0.3">
      <c r="D1605" s="31"/>
      <c r="E1605" s="31"/>
    </row>
    <row r="1606" spans="4:5" x14ac:dyDescent="0.3">
      <c r="D1606" s="31"/>
      <c r="E1606" s="31"/>
    </row>
    <row r="1607" spans="4:5" x14ac:dyDescent="0.3">
      <c r="D1607" s="31"/>
      <c r="E1607" s="31"/>
    </row>
    <row r="1608" spans="4:5" x14ac:dyDescent="0.3">
      <c r="D1608" s="31"/>
      <c r="E1608" s="31"/>
    </row>
    <row r="1609" spans="4:5" x14ac:dyDescent="0.3">
      <c r="D1609" s="31"/>
      <c r="E1609" s="31"/>
    </row>
    <row r="1610" spans="4:5" x14ac:dyDescent="0.3">
      <c r="D1610" s="31"/>
      <c r="E1610" s="31"/>
    </row>
    <row r="1611" spans="4:5" x14ac:dyDescent="0.3">
      <c r="D1611" s="31"/>
      <c r="E1611" s="31"/>
    </row>
    <row r="1612" spans="4:5" x14ac:dyDescent="0.3">
      <c r="D1612" s="31"/>
      <c r="E1612" s="31"/>
    </row>
    <row r="1613" spans="4:5" x14ac:dyDescent="0.3">
      <c r="D1613" s="31"/>
      <c r="E1613" s="31"/>
    </row>
    <row r="1614" spans="4:5" x14ac:dyDescent="0.3">
      <c r="D1614" s="31"/>
      <c r="E1614" s="31"/>
    </row>
    <row r="1615" spans="4:5" x14ac:dyDescent="0.3">
      <c r="D1615" s="31"/>
      <c r="E1615" s="31"/>
    </row>
    <row r="1616" spans="4:5" x14ac:dyDescent="0.3">
      <c r="D1616" s="31"/>
      <c r="E1616" s="31"/>
    </row>
    <row r="1617" spans="4:5" x14ac:dyDescent="0.3">
      <c r="D1617" s="31"/>
      <c r="E1617" s="31"/>
    </row>
    <row r="1618" spans="4:5" x14ac:dyDescent="0.3">
      <c r="D1618" s="31"/>
      <c r="E1618" s="31"/>
    </row>
    <row r="1619" spans="4:5" x14ac:dyDescent="0.3">
      <c r="D1619" s="31"/>
      <c r="E1619" s="31"/>
    </row>
    <row r="1620" spans="4:5" x14ac:dyDescent="0.3">
      <c r="D1620" s="31"/>
      <c r="E1620" s="31"/>
    </row>
    <row r="1621" spans="4:5" x14ac:dyDescent="0.3">
      <c r="D1621" s="31"/>
      <c r="E1621" s="31"/>
    </row>
    <row r="1622" spans="4:5" x14ac:dyDescent="0.3">
      <c r="D1622" s="31"/>
      <c r="E1622" s="31"/>
    </row>
    <row r="1623" spans="4:5" x14ac:dyDescent="0.3">
      <c r="D1623" s="31"/>
      <c r="E1623" s="31"/>
    </row>
    <row r="1624" spans="4:5" x14ac:dyDescent="0.3">
      <c r="D1624" s="31"/>
      <c r="E1624" s="31"/>
    </row>
    <row r="1625" spans="4:5" x14ac:dyDescent="0.3">
      <c r="D1625" s="31"/>
      <c r="E1625" s="31"/>
    </row>
    <row r="1626" spans="4:5" x14ac:dyDescent="0.3">
      <c r="D1626" s="31"/>
      <c r="E1626" s="31"/>
    </row>
    <row r="1627" spans="4:5" x14ac:dyDescent="0.3">
      <c r="D1627" s="31"/>
      <c r="E1627" s="31"/>
    </row>
    <row r="1628" spans="4:5" x14ac:dyDescent="0.3">
      <c r="D1628" s="31"/>
      <c r="E1628" s="31"/>
    </row>
    <row r="1629" spans="4:5" x14ac:dyDescent="0.3">
      <c r="D1629" s="31"/>
      <c r="E1629" s="31"/>
    </row>
    <row r="1630" spans="4:5" x14ac:dyDescent="0.3">
      <c r="D1630" s="31"/>
      <c r="E1630" s="31"/>
    </row>
    <row r="1631" spans="4:5" x14ac:dyDescent="0.3">
      <c r="D1631" s="31"/>
      <c r="E1631" s="31"/>
    </row>
    <row r="1632" spans="4:5" x14ac:dyDescent="0.3">
      <c r="D1632" s="31"/>
      <c r="E1632" s="31"/>
    </row>
    <row r="1633" spans="4:5" x14ac:dyDescent="0.3">
      <c r="D1633" s="31"/>
      <c r="E1633" s="31"/>
    </row>
    <row r="1634" spans="4:5" x14ac:dyDescent="0.3">
      <c r="D1634" s="31"/>
      <c r="E1634" s="31"/>
    </row>
    <row r="1635" spans="4:5" x14ac:dyDescent="0.3">
      <c r="D1635" s="31"/>
      <c r="E1635" s="31"/>
    </row>
    <row r="1636" spans="4:5" x14ac:dyDescent="0.3">
      <c r="D1636" s="31"/>
      <c r="E1636" s="31"/>
    </row>
    <row r="1637" spans="4:5" x14ac:dyDescent="0.3">
      <c r="D1637" s="31"/>
      <c r="E1637" s="31"/>
    </row>
    <row r="1638" spans="4:5" x14ac:dyDescent="0.3">
      <c r="D1638" s="31"/>
      <c r="E1638" s="31"/>
    </row>
    <row r="1639" spans="4:5" x14ac:dyDescent="0.3">
      <c r="D1639" s="31"/>
      <c r="E1639" s="31"/>
    </row>
    <row r="1640" spans="4:5" x14ac:dyDescent="0.3">
      <c r="D1640" s="31"/>
      <c r="E1640" s="31"/>
    </row>
    <row r="1641" spans="4:5" x14ac:dyDescent="0.3">
      <c r="D1641" s="31"/>
      <c r="E1641" s="31"/>
    </row>
    <row r="1642" spans="4:5" x14ac:dyDescent="0.3">
      <c r="D1642" s="31"/>
      <c r="E1642" s="31"/>
    </row>
    <row r="1643" spans="4:5" x14ac:dyDescent="0.3">
      <c r="D1643" s="31"/>
      <c r="E1643" s="31"/>
    </row>
    <row r="1644" spans="4:5" x14ac:dyDescent="0.3">
      <c r="D1644" s="31"/>
      <c r="E1644" s="31"/>
    </row>
    <row r="1645" spans="4:5" x14ac:dyDescent="0.3">
      <c r="D1645" s="31"/>
      <c r="E1645" s="31"/>
    </row>
    <row r="1646" spans="4:5" x14ac:dyDescent="0.3">
      <c r="D1646" s="31"/>
      <c r="E1646" s="31"/>
    </row>
    <row r="1647" spans="4:5" x14ac:dyDescent="0.3">
      <c r="D1647" s="31"/>
      <c r="E1647" s="31"/>
    </row>
    <row r="1648" spans="4:5" x14ac:dyDescent="0.3">
      <c r="D1648" s="31"/>
      <c r="E1648" s="31"/>
    </row>
    <row r="1649" spans="4:5" x14ac:dyDescent="0.3">
      <c r="D1649" s="31"/>
      <c r="E1649" s="31"/>
    </row>
    <row r="1650" spans="4:5" x14ac:dyDescent="0.3">
      <c r="D1650" s="31"/>
      <c r="E1650" s="31"/>
    </row>
    <row r="1651" spans="4:5" x14ac:dyDescent="0.3">
      <c r="D1651" s="31"/>
      <c r="E1651" s="31"/>
    </row>
    <row r="1652" spans="4:5" x14ac:dyDescent="0.3">
      <c r="D1652" s="31"/>
      <c r="E1652" s="31"/>
    </row>
    <row r="1653" spans="4:5" x14ac:dyDescent="0.3">
      <c r="D1653" s="31"/>
      <c r="E1653" s="31"/>
    </row>
    <row r="1654" spans="4:5" x14ac:dyDescent="0.3">
      <c r="D1654" s="31"/>
      <c r="E1654" s="31"/>
    </row>
    <row r="1655" spans="4:5" x14ac:dyDescent="0.3">
      <c r="D1655" s="31"/>
      <c r="E1655" s="31"/>
    </row>
    <row r="1656" spans="4:5" x14ac:dyDescent="0.3">
      <c r="D1656" s="31"/>
      <c r="E1656" s="31"/>
    </row>
    <row r="1657" spans="4:5" x14ac:dyDescent="0.3">
      <c r="D1657" s="31"/>
      <c r="E1657" s="31"/>
    </row>
    <row r="1658" spans="4:5" x14ac:dyDescent="0.3">
      <c r="D1658" s="31"/>
      <c r="E1658" s="31"/>
    </row>
    <row r="1659" spans="4:5" x14ac:dyDescent="0.3">
      <c r="D1659" s="31"/>
      <c r="E1659" s="31"/>
    </row>
    <row r="1660" spans="4:5" x14ac:dyDescent="0.3">
      <c r="D1660" s="31"/>
      <c r="E1660" s="31"/>
    </row>
    <row r="1661" spans="4:5" x14ac:dyDescent="0.3">
      <c r="D1661" s="31"/>
      <c r="E1661" s="31"/>
    </row>
    <row r="1662" spans="4:5" x14ac:dyDescent="0.3">
      <c r="D1662" s="31"/>
      <c r="E1662" s="31"/>
    </row>
    <row r="1663" spans="4:5" x14ac:dyDescent="0.3">
      <c r="D1663" s="31"/>
      <c r="E1663" s="31"/>
    </row>
    <row r="1664" spans="4:5" x14ac:dyDescent="0.3">
      <c r="D1664" s="31"/>
      <c r="E1664" s="31"/>
    </row>
    <row r="1665" spans="4:5" x14ac:dyDescent="0.3">
      <c r="D1665" s="31"/>
      <c r="E1665" s="31"/>
    </row>
    <row r="1666" spans="4:5" x14ac:dyDescent="0.3">
      <c r="D1666" s="31"/>
      <c r="E1666" s="31"/>
    </row>
    <row r="1667" spans="4:5" x14ac:dyDescent="0.3">
      <c r="D1667" s="31"/>
      <c r="E1667" s="31"/>
    </row>
    <row r="1668" spans="4:5" x14ac:dyDescent="0.3">
      <c r="D1668" s="31"/>
      <c r="E1668" s="31"/>
    </row>
    <row r="1669" spans="4:5" x14ac:dyDescent="0.3">
      <c r="D1669" s="31"/>
      <c r="E1669" s="31"/>
    </row>
    <row r="1670" spans="4:5" x14ac:dyDescent="0.3">
      <c r="D1670" s="31"/>
      <c r="E1670" s="31"/>
    </row>
    <row r="1671" spans="4:5" x14ac:dyDescent="0.3">
      <c r="D1671" s="31"/>
      <c r="E1671" s="31"/>
    </row>
    <row r="1672" spans="4:5" x14ac:dyDescent="0.3">
      <c r="D1672" s="31"/>
      <c r="E1672" s="31"/>
    </row>
    <row r="1673" spans="4:5" x14ac:dyDescent="0.3">
      <c r="D1673" s="31"/>
      <c r="E1673" s="31"/>
    </row>
    <row r="1674" spans="4:5" x14ac:dyDescent="0.3">
      <c r="D1674" s="31"/>
      <c r="E1674" s="31"/>
    </row>
    <row r="1675" spans="4:5" x14ac:dyDescent="0.3">
      <c r="D1675" s="31"/>
      <c r="E1675" s="31"/>
    </row>
    <row r="1676" spans="4:5" x14ac:dyDescent="0.3">
      <c r="D1676" s="31"/>
      <c r="E1676" s="31"/>
    </row>
    <row r="1677" spans="4:5" x14ac:dyDescent="0.3">
      <c r="D1677" s="31"/>
      <c r="E1677" s="31"/>
    </row>
    <row r="1678" spans="4:5" x14ac:dyDescent="0.3">
      <c r="D1678" s="31"/>
      <c r="E1678" s="31"/>
    </row>
    <row r="1679" spans="4:5" x14ac:dyDescent="0.3">
      <c r="D1679" s="31"/>
      <c r="E1679" s="31"/>
    </row>
    <row r="1680" spans="4:5" x14ac:dyDescent="0.3">
      <c r="D1680" s="31"/>
      <c r="E1680" s="31"/>
    </row>
    <row r="1681" spans="4:5" x14ac:dyDescent="0.3">
      <c r="D1681" s="31"/>
      <c r="E1681" s="31"/>
    </row>
    <row r="1682" spans="4:5" x14ac:dyDescent="0.3">
      <c r="D1682" s="31"/>
      <c r="E1682" s="31"/>
    </row>
    <row r="1683" spans="4:5" x14ac:dyDescent="0.3">
      <c r="D1683" s="31"/>
      <c r="E1683" s="31"/>
    </row>
    <row r="1684" spans="4:5" x14ac:dyDescent="0.3">
      <c r="D1684" s="31"/>
      <c r="E1684" s="31"/>
    </row>
    <row r="1685" spans="4:5" x14ac:dyDescent="0.3">
      <c r="D1685" s="31"/>
      <c r="E1685" s="31"/>
    </row>
    <row r="1686" spans="4:5" x14ac:dyDescent="0.3">
      <c r="D1686" s="31"/>
      <c r="E1686" s="31"/>
    </row>
    <row r="1687" spans="4:5" x14ac:dyDescent="0.3">
      <c r="D1687" s="31"/>
      <c r="E1687" s="31"/>
    </row>
    <row r="1688" spans="4:5" x14ac:dyDescent="0.3">
      <c r="D1688" s="31"/>
      <c r="E1688" s="31"/>
    </row>
    <row r="1689" spans="4:5" x14ac:dyDescent="0.3">
      <c r="D1689" s="31"/>
      <c r="E1689" s="31"/>
    </row>
    <row r="1690" spans="4:5" x14ac:dyDescent="0.3">
      <c r="D1690" s="31"/>
      <c r="E1690" s="31"/>
    </row>
    <row r="1691" spans="4:5" x14ac:dyDescent="0.3">
      <c r="D1691" s="31"/>
      <c r="E1691" s="31"/>
    </row>
    <row r="1692" spans="4:5" x14ac:dyDescent="0.3">
      <c r="D1692" s="31"/>
      <c r="E1692" s="31"/>
    </row>
    <row r="1693" spans="4:5" x14ac:dyDescent="0.3">
      <c r="D1693" s="31"/>
      <c r="E1693" s="31"/>
    </row>
    <row r="1694" spans="4:5" x14ac:dyDescent="0.3">
      <c r="D1694" s="31"/>
      <c r="E1694" s="31"/>
    </row>
    <row r="1695" spans="4:5" x14ac:dyDescent="0.3">
      <c r="D1695" s="31"/>
      <c r="E1695" s="31"/>
    </row>
    <row r="1696" spans="4:5" x14ac:dyDescent="0.3">
      <c r="D1696" s="31"/>
      <c r="E1696" s="31"/>
    </row>
    <row r="1697" spans="4:5" x14ac:dyDescent="0.3">
      <c r="D1697" s="31"/>
      <c r="E1697" s="31"/>
    </row>
    <row r="1698" spans="4:5" x14ac:dyDescent="0.3">
      <c r="D1698" s="31"/>
      <c r="E1698" s="31"/>
    </row>
    <row r="1699" spans="4:5" x14ac:dyDescent="0.3">
      <c r="D1699" s="31"/>
      <c r="E1699" s="31"/>
    </row>
    <row r="1700" spans="4:5" x14ac:dyDescent="0.3">
      <c r="D1700" s="31"/>
      <c r="E1700" s="31"/>
    </row>
    <row r="1701" spans="4:5" x14ac:dyDescent="0.3">
      <c r="D1701" s="31"/>
      <c r="E1701" s="31"/>
    </row>
    <row r="1702" spans="4:5" x14ac:dyDescent="0.3">
      <c r="D1702" s="31"/>
      <c r="E1702" s="31"/>
    </row>
    <row r="1703" spans="4:5" x14ac:dyDescent="0.3">
      <c r="D1703" s="31"/>
      <c r="E1703" s="31"/>
    </row>
    <row r="1704" spans="4:5" x14ac:dyDescent="0.3">
      <c r="D1704" s="31"/>
      <c r="E1704" s="31"/>
    </row>
    <row r="1705" spans="4:5" x14ac:dyDescent="0.3">
      <c r="D1705" s="31"/>
      <c r="E1705" s="31"/>
    </row>
    <row r="1706" spans="4:5" x14ac:dyDescent="0.3">
      <c r="D1706" s="31"/>
      <c r="E1706" s="31"/>
    </row>
    <row r="1707" spans="4:5" x14ac:dyDescent="0.3">
      <c r="D1707" s="31"/>
      <c r="E1707" s="31"/>
    </row>
    <row r="1708" spans="4:5" x14ac:dyDescent="0.3">
      <c r="D1708" s="31"/>
      <c r="E1708" s="31"/>
    </row>
    <row r="1709" spans="4:5" x14ac:dyDescent="0.3">
      <c r="D1709" s="31"/>
      <c r="E1709" s="31"/>
    </row>
    <row r="1710" spans="4:5" x14ac:dyDescent="0.3">
      <c r="D1710" s="31"/>
      <c r="E1710" s="31"/>
    </row>
    <row r="1711" spans="4:5" x14ac:dyDescent="0.3">
      <c r="D1711" s="31"/>
      <c r="E1711" s="31"/>
    </row>
    <row r="1712" spans="4:5" x14ac:dyDescent="0.3">
      <c r="D1712" s="31"/>
      <c r="E1712" s="31"/>
    </row>
    <row r="1713" spans="4:5" x14ac:dyDescent="0.3">
      <c r="D1713" s="31"/>
      <c r="E1713" s="31"/>
    </row>
    <row r="1714" spans="4:5" x14ac:dyDescent="0.3">
      <c r="D1714" s="31"/>
      <c r="E1714" s="31"/>
    </row>
    <row r="1715" spans="4:5" x14ac:dyDescent="0.3">
      <c r="D1715" s="31"/>
      <c r="E1715" s="31"/>
    </row>
    <row r="1716" spans="4:5" x14ac:dyDescent="0.3">
      <c r="D1716" s="31"/>
      <c r="E1716" s="31"/>
    </row>
    <row r="1717" spans="4:5" x14ac:dyDescent="0.3">
      <c r="D1717" s="31"/>
      <c r="E1717" s="31"/>
    </row>
    <row r="1718" spans="4:5" x14ac:dyDescent="0.3">
      <c r="D1718" s="31"/>
      <c r="E1718" s="31"/>
    </row>
    <row r="1719" spans="4:5" x14ac:dyDescent="0.3">
      <c r="D1719" s="31"/>
      <c r="E1719" s="31"/>
    </row>
    <row r="1720" spans="4:5" x14ac:dyDescent="0.3">
      <c r="D1720" s="31"/>
      <c r="E1720" s="31"/>
    </row>
    <row r="1721" spans="4:5" x14ac:dyDescent="0.3">
      <c r="D1721" s="31"/>
      <c r="E1721" s="31"/>
    </row>
    <row r="1722" spans="4:5" x14ac:dyDescent="0.3">
      <c r="D1722" s="31"/>
      <c r="E1722" s="31"/>
    </row>
    <row r="1723" spans="4:5" x14ac:dyDescent="0.3">
      <c r="D1723" s="31"/>
      <c r="E1723" s="31"/>
    </row>
    <row r="1724" spans="4:5" x14ac:dyDescent="0.3">
      <c r="D1724" s="31"/>
      <c r="E1724" s="31"/>
    </row>
    <row r="1725" spans="4:5" x14ac:dyDescent="0.3">
      <c r="D1725" s="31"/>
      <c r="E1725" s="31"/>
    </row>
    <row r="1726" spans="4:5" x14ac:dyDescent="0.3">
      <c r="D1726" s="31"/>
      <c r="E1726" s="31"/>
    </row>
    <row r="1727" spans="4:5" x14ac:dyDescent="0.3">
      <c r="D1727" s="31"/>
      <c r="E1727" s="31"/>
    </row>
    <row r="1728" spans="4:5" x14ac:dyDescent="0.3">
      <c r="D1728" s="31"/>
      <c r="E1728" s="31"/>
    </row>
    <row r="1729" spans="4:5" x14ac:dyDescent="0.3">
      <c r="D1729" s="31"/>
      <c r="E1729" s="31"/>
    </row>
    <row r="1730" spans="4:5" x14ac:dyDescent="0.3">
      <c r="D1730" s="31"/>
      <c r="E1730" s="31"/>
    </row>
    <row r="1731" spans="4:5" x14ac:dyDescent="0.3">
      <c r="D1731" s="31"/>
      <c r="E1731" s="31"/>
    </row>
    <row r="1732" spans="4:5" x14ac:dyDescent="0.3">
      <c r="D1732" s="31"/>
      <c r="E1732" s="31"/>
    </row>
    <row r="1733" spans="4:5" x14ac:dyDescent="0.3">
      <c r="D1733" s="31"/>
      <c r="E1733" s="31"/>
    </row>
    <row r="1734" spans="4:5" x14ac:dyDescent="0.3">
      <c r="D1734" s="31"/>
      <c r="E1734" s="31"/>
    </row>
    <row r="1735" spans="4:5" x14ac:dyDescent="0.3">
      <c r="D1735" s="31"/>
      <c r="E1735" s="31"/>
    </row>
    <row r="1736" spans="4:5" x14ac:dyDescent="0.3">
      <c r="D1736" s="31"/>
      <c r="E1736" s="31"/>
    </row>
    <row r="1737" spans="4:5" x14ac:dyDescent="0.3">
      <c r="D1737" s="31"/>
      <c r="E1737" s="31"/>
    </row>
    <row r="1738" spans="4:5" x14ac:dyDescent="0.3">
      <c r="D1738" s="31"/>
      <c r="E1738" s="31"/>
    </row>
    <row r="1739" spans="4:5" x14ac:dyDescent="0.3">
      <c r="D1739" s="31"/>
      <c r="E1739" s="31"/>
    </row>
    <row r="1740" spans="4:5" x14ac:dyDescent="0.3">
      <c r="D1740" s="31"/>
      <c r="E1740" s="31"/>
    </row>
    <row r="1741" spans="4:5" x14ac:dyDescent="0.3">
      <c r="D1741" s="31"/>
      <c r="E1741" s="31"/>
    </row>
    <row r="1742" spans="4:5" x14ac:dyDescent="0.3">
      <c r="D1742" s="31"/>
      <c r="E1742" s="31"/>
    </row>
    <row r="1743" spans="4:5" x14ac:dyDescent="0.3">
      <c r="D1743" s="31"/>
      <c r="E1743" s="31"/>
    </row>
    <row r="1744" spans="4:5" x14ac:dyDescent="0.3">
      <c r="D1744" s="31"/>
      <c r="E1744" s="31"/>
    </row>
    <row r="1745" spans="4:5" x14ac:dyDescent="0.3">
      <c r="D1745" s="31"/>
      <c r="E1745" s="31"/>
    </row>
    <row r="1746" spans="4:5" x14ac:dyDescent="0.3">
      <c r="D1746" s="31"/>
      <c r="E1746" s="31"/>
    </row>
    <row r="1747" spans="4:5" x14ac:dyDescent="0.3">
      <c r="D1747" s="31"/>
      <c r="E1747" s="31"/>
    </row>
    <row r="1748" spans="4:5" x14ac:dyDescent="0.3">
      <c r="D1748" s="31"/>
      <c r="E1748" s="31"/>
    </row>
    <row r="1749" spans="4:5" x14ac:dyDescent="0.3">
      <c r="D1749" s="31"/>
      <c r="E1749" s="31"/>
    </row>
    <row r="1750" spans="4:5" x14ac:dyDescent="0.3">
      <c r="D1750" s="31"/>
      <c r="E1750" s="31"/>
    </row>
    <row r="1751" spans="4:5" x14ac:dyDescent="0.3">
      <c r="D1751" s="31"/>
      <c r="E1751" s="31"/>
    </row>
    <row r="1752" spans="4:5" x14ac:dyDescent="0.3">
      <c r="D1752" s="31"/>
      <c r="E1752" s="31"/>
    </row>
    <row r="1753" spans="4:5" x14ac:dyDescent="0.3">
      <c r="D1753" s="31"/>
      <c r="E1753" s="31"/>
    </row>
    <row r="1754" spans="4:5" x14ac:dyDescent="0.3">
      <c r="D1754" s="31"/>
      <c r="E1754" s="31"/>
    </row>
    <row r="1755" spans="4:5" x14ac:dyDescent="0.3">
      <c r="D1755" s="31"/>
      <c r="E1755" s="31"/>
    </row>
    <row r="1756" spans="4:5" x14ac:dyDescent="0.3">
      <c r="D1756" s="31"/>
      <c r="E1756" s="31"/>
    </row>
    <row r="1757" spans="4:5" x14ac:dyDescent="0.3">
      <c r="D1757" s="31"/>
      <c r="E1757" s="31"/>
    </row>
    <row r="1758" spans="4:5" x14ac:dyDescent="0.3">
      <c r="D1758" s="31"/>
      <c r="E1758" s="31"/>
    </row>
    <row r="1759" spans="4:5" x14ac:dyDescent="0.3">
      <c r="D1759" s="31"/>
      <c r="E1759" s="31"/>
    </row>
    <row r="1760" spans="4:5" x14ac:dyDescent="0.3">
      <c r="D1760" s="31"/>
      <c r="E1760" s="31"/>
    </row>
    <row r="1761" spans="4:5" x14ac:dyDescent="0.3">
      <c r="D1761" s="31"/>
      <c r="E1761" s="31"/>
    </row>
    <row r="1762" spans="4:5" x14ac:dyDescent="0.3">
      <c r="D1762" s="31"/>
      <c r="E1762" s="31"/>
    </row>
    <row r="1763" spans="4:5" x14ac:dyDescent="0.3">
      <c r="D1763" s="31"/>
      <c r="E1763" s="31"/>
    </row>
    <row r="1764" spans="4:5" x14ac:dyDescent="0.3">
      <c r="D1764" s="31"/>
      <c r="E1764" s="31"/>
    </row>
    <row r="1765" spans="4:5" x14ac:dyDescent="0.3">
      <c r="D1765" s="31"/>
      <c r="E1765" s="31"/>
    </row>
    <row r="1766" spans="4:5" x14ac:dyDescent="0.3">
      <c r="D1766" s="31"/>
      <c r="E1766" s="31"/>
    </row>
    <row r="1767" spans="4:5" x14ac:dyDescent="0.3">
      <c r="D1767" s="31"/>
      <c r="E1767" s="31"/>
    </row>
    <row r="1768" spans="4:5" x14ac:dyDescent="0.3">
      <c r="D1768" s="31"/>
      <c r="E1768" s="31"/>
    </row>
    <row r="1769" spans="4:5" x14ac:dyDescent="0.3">
      <c r="D1769" s="31"/>
      <c r="E1769" s="31"/>
    </row>
    <row r="1770" spans="4:5" x14ac:dyDescent="0.3">
      <c r="D1770" s="31"/>
      <c r="E1770" s="31"/>
    </row>
    <row r="1771" spans="4:5" x14ac:dyDescent="0.3">
      <c r="D1771" s="31"/>
      <c r="E1771" s="31"/>
    </row>
    <row r="1772" spans="4:5" x14ac:dyDescent="0.3">
      <c r="D1772" s="31"/>
      <c r="E1772" s="31"/>
    </row>
    <row r="1773" spans="4:5" x14ac:dyDescent="0.3">
      <c r="D1773" s="31"/>
      <c r="E1773" s="31"/>
    </row>
    <row r="1774" spans="4:5" x14ac:dyDescent="0.3">
      <c r="D1774" s="31"/>
      <c r="E1774" s="31"/>
    </row>
    <row r="1775" spans="4:5" x14ac:dyDescent="0.3">
      <c r="D1775" s="31"/>
      <c r="E1775" s="31"/>
    </row>
    <row r="1776" spans="4:5" x14ac:dyDescent="0.3">
      <c r="D1776" s="31"/>
      <c r="E1776" s="31"/>
    </row>
    <row r="1777" spans="4:5" x14ac:dyDescent="0.3">
      <c r="D1777" s="31"/>
      <c r="E1777" s="31"/>
    </row>
    <row r="1778" spans="4:5" x14ac:dyDescent="0.3">
      <c r="D1778" s="31"/>
      <c r="E1778" s="31"/>
    </row>
    <row r="1779" spans="4:5" x14ac:dyDescent="0.3">
      <c r="D1779" s="31"/>
      <c r="E1779" s="31"/>
    </row>
    <row r="1780" spans="4:5" x14ac:dyDescent="0.3">
      <c r="D1780" s="31"/>
      <c r="E1780" s="31"/>
    </row>
    <row r="1781" spans="4:5" x14ac:dyDescent="0.3">
      <c r="D1781" s="31"/>
      <c r="E1781" s="31"/>
    </row>
    <row r="1782" spans="4:5" x14ac:dyDescent="0.3">
      <c r="D1782" s="31"/>
      <c r="E1782" s="31"/>
    </row>
    <row r="1783" spans="4:5" x14ac:dyDescent="0.3">
      <c r="D1783" s="31"/>
      <c r="E1783" s="31"/>
    </row>
    <row r="1784" spans="4:5" x14ac:dyDescent="0.3">
      <c r="D1784" s="31"/>
      <c r="E1784" s="31"/>
    </row>
    <row r="1785" spans="4:5" x14ac:dyDescent="0.3">
      <c r="D1785" s="31"/>
      <c r="E1785" s="31"/>
    </row>
    <row r="1786" spans="4:5" x14ac:dyDescent="0.3">
      <c r="D1786" s="31"/>
      <c r="E1786" s="31"/>
    </row>
    <row r="1787" spans="4:5" x14ac:dyDescent="0.3">
      <c r="D1787" s="31"/>
      <c r="E1787" s="31"/>
    </row>
    <row r="1788" spans="4:5" x14ac:dyDescent="0.3">
      <c r="D1788" s="31"/>
      <c r="E1788" s="31"/>
    </row>
    <row r="1789" spans="4:5" x14ac:dyDescent="0.3">
      <c r="D1789" s="31"/>
      <c r="E1789" s="31"/>
    </row>
    <row r="1790" spans="4:5" x14ac:dyDescent="0.3">
      <c r="D1790" s="31"/>
      <c r="E1790" s="31"/>
    </row>
    <row r="1791" spans="4:5" x14ac:dyDescent="0.3">
      <c r="D1791" s="31"/>
      <c r="E1791" s="31"/>
    </row>
    <row r="1792" spans="4:5" x14ac:dyDescent="0.3">
      <c r="D1792" s="31"/>
      <c r="E1792" s="31"/>
    </row>
    <row r="1793" spans="4:5" x14ac:dyDescent="0.3">
      <c r="D1793" s="31"/>
      <c r="E1793" s="31"/>
    </row>
    <row r="1794" spans="4:5" x14ac:dyDescent="0.3">
      <c r="D1794" s="31"/>
      <c r="E1794" s="31"/>
    </row>
    <row r="1795" spans="4:5" x14ac:dyDescent="0.3">
      <c r="D1795" s="31"/>
      <c r="E1795" s="31"/>
    </row>
    <row r="1796" spans="4:5" x14ac:dyDescent="0.3">
      <c r="D1796" s="31"/>
      <c r="E1796" s="31"/>
    </row>
    <row r="1797" spans="4:5" x14ac:dyDescent="0.3">
      <c r="D1797" s="31"/>
      <c r="E1797" s="31"/>
    </row>
    <row r="1798" spans="4:5" x14ac:dyDescent="0.3">
      <c r="D1798" s="31"/>
      <c r="E1798" s="31"/>
    </row>
    <row r="1799" spans="4:5" x14ac:dyDescent="0.3">
      <c r="D1799" s="31"/>
      <c r="E1799" s="31"/>
    </row>
    <row r="1800" spans="4:5" x14ac:dyDescent="0.3">
      <c r="D1800" s="31"/>
      <c r="E1800" s="31"/>
    </row>
    <row r="1801" spans="4:5" x14ac:dyDescent="0.3">
      <c r="D1801" s="31"/>
      <c r="E1801" s="31"/>
    </row>
    <row r="1802" spans="4:5" x14ac:dyDescent="0.3">
      <c r="D1802" s="31"/>
      <c r="E1802" s="31"/>
    </row>
    <row r="1803" spans="4:5" x14ac:dyDescent="0.3">
      <c r="D1803" s="31"/>
      <c r="E1803" s="31"/>
    </row>
    <row r="1804" spans="4:5" x14ac:dyDescent="0.3">
      <c r="D1804" s="31"/>
      <c r="E1804" s="31"/>
    </row>
    <row r="1805" spans="4:5" x14ac:dyDescent="0.3">
      <c r="D1805" s="31"/>
      <c r="E1805" s="31"/>
    </row>
    <row r="1806" spans="4:5" x14ac:dyDescent="0.3">
      <c r="D1806" s="31"/>
      <c r="E1806" s="31"/>
    </row>
    <row r="1807" spans="4:5" x14ac:dyDescent="0.3">
      <c r="D1807" s="31"/>
      <c r="E1807" s="31"/>
    </row>
    <row r="1808" spans="4:5" x14ac:dyDescent="0.3">
      <c r="D1808" s="31"/>
      <c r="E1808" s="31"/>
    </row>
    <row r="1809" spans="4:5" x14ac:dyDescent="0.3">
      <c r="D1809" s="31"/>
      <c r="E1809" s="31"/>
    </row>
    <row r="1810" spans="4:5" x14ac:dyDescent="0.3">
      <c r="D1810" s="31"/>
      <c r="E1810" s="31"/>
    </row>
    <row r="1811" spans="4:5" x14ac:dyDescent="0.3">
      <c r="D1811" s="31"/>
      <c r="E1811" s="31"/>
    </row>
    <row r="1812" spans="4:5" x14ac:dyDescent="0.3">
      <c r="D1812" s="31"/>
      <c r="E1812" s="31"/>
    </row>
    <row r="1813" spans="4:5" x14ac:dyDescent="0.3">
      <c r="D1813" s="31"/>
      <c r="E1813" s="31"/>
    </row>
    <row r="1814" spans="4:5" x14ac:dyDescent="0.3">
      <c r="D1814" s="31"/>
      <c r="E1814" s="31"/>
    </row>
    <row r="1815" spans="4:5" x14ac:dyDescent="0.3">
      <c r="D1815" s="31"/>
      <c r="E1815" s="31"/>
    </row>
    <row r="1816" spans="4:5" x14ac:dyDescent="0.3">
      <c r="D1816" s="31"/>
      <c r="E1816" s="31"/>
    </row>
    <row r="1817" spans="4:5" x14ac:dyDescent="0.3">
      <c r="D1817" s="31"/>
      <c r="E1817" s="31"/>
    </row>
    <row r="1818" spans="4:5" x14ac:dyDescent="0.3">
      <c r="D1818" s="31"/>
      <c r="E1818" s="31"/>
    </row>
    <row r="1819" spans="4:5" x14ac:dyDescent="0.3">
      <c r="D1819" s="31"/>
      <c r="E1819" s="31"/>
    </row>
    <row r="1820" spans="4:5" x14ac:dyDescent="0.3">
      <c r="D1820" s="31"/>
      <c r="E1820" s="31"/>
    </row>
    <row r="1821" spans="4:5" x14ac:dyDescent="0.3">
      <c r="D1821" s="31"/>
      <c r="E1821" s="31"/>
    </row>
    <row r="1822" spans="4:5" x14ac:dyDescent="0.3">
      <c r="D1822" s="31"/>
      <c r="E1822" s="31"/>
    </row>
    <row r="1823" spans="4:5" x14ac:dyDescent="0.3">
      <c r="D1823" s="31"/>
      <c r="E1823" s="31"/>
    </row>
    <row r="1824" spans="4:5" x14ac:dyDescent="0.3">
      <c r="D1824" s="31"/>
      <c r="E1824" s="31"/>
    </row>
    <row r="1825" spans="4:5" x14ac:dyDescent="0.3">
      <c r="D1825" s="31"/>
      <c r="E1825" s="31"/>
    </row>
    <row r="1826" spans="4:5" x14ac:dyDescent="0.3">
      <c r="D1826" s="31"/>
      <c r="E1826" s="31"/>
    </row>
    <row r="1827" spans="4:5" x14ac:dyDescent="0.3">
      <c r="D1827" s="31"/>
      <c r="E1827" s="31"/>
    </row>
    <row r="1828" spans="4:5" x14ac:dyDescent="0.3">
      <c r="D1828" s="31"/>
      <c r="E1828" s="31"/>
    </row>
    <row r="1829" spans="4:5" x14ac:dyDescent="0.3">
      <c r="D1829" s="31"/>
      <c r="E1829" s="31"/>
    </row>
    <row r="1830" spans="4:5" x14ac:dyDescent="0.3">
      <c r="D1830" s="31"/>
      <c r="E1830" s="31"/>
    </row>
    <row r="1831" spans="4:5" x14ac:dyDescent="0.3">
      <c r="D1831" s="31"/>
      <c r="E1831" s="31"/>
    </row>
    <row r="1832" spans="4:5" x14ac:dyDescent="0.3">
      <c r="D1832" s="31"/>
      <c r="E1832" s="31"/>
    </row>
    <row r="1833" spans="4:5" x14ac:dyDescent="0.3">
      <c r="D1833" s="31"/>
      <c r="E1833" s="31"/>
    </row>
    <row r="1834" spans="4:5" x14ac:dyDescent="0.3">
      <c r="D1834" s="31"/>
      <c r="E1834" s="31"/>
    </row>
    <row r="1835" spans="4:5" x14ac:dyDescent="0.3">
      <c r="D1835" s="31"/>
      <c r="E1835" s="31"/>
    </row>
    <row r="1836" spans="4:5" x14ac:dyDescent="0.3">
      <c r="D1836" s="31"/>
      <c r="E1836" s="31"/>
    </row>
    <row r="1837" spans="4:5" x14ac:dyDescent="0.3">
      <c r="D1837" s="31"/>
      <c r="E1837" s="31"/>
    </row>
    <row r="1838" spans="4:5" x14ac:dyDescent="0.3">
      <c r="D1838" s="31"/>
      <c r="E1838" s="31"/>
    </row>
    <row r="1839" spans="4:5" x14ac:dyDescent="0.3">
      <c r="D1839" s="31"/>
      <c r="E1839" s="31"/>
    </row>
    <row r="1840" spans="4:5" x14ac:dyDescent="0.3">
      <c r="D1840" s="31"/>
      <c r="E1840" s="31"/>
    </row>
    <row r="1841" spans="4:5" x14ac:dyDescent="0.3">
      <c r="D1841" s="31"/>
      <c r="E1841" s="31"/>
    </row>
    <row r="1842" spans="4:5" x14ac:dyDescent="0.3">
      <c r="D1842" s="31"/>
      <c r="E1842" s="31"/>
    </row>
    <row r="1843" spans="4:5" x14ac:dyDescent="0.3">
      <c r="D1843" s="31"/>
      <c r="E1843" s="31"/>
    </row>
    <row r="1844" spans="4:5" x14ac:dyDescent="0.3">
      <c r="D1844" s="31"/>
      <c r="E1844" s="31"/>
    </row>
    <row r="1845" spans="4:5" x14ac:dyDescent="0.3">
      <c r="D1845" s="31"/>
      <c r="E1845" s="31"/>
    </row>
    <row r="1846" spans="4:5" x14ac:dyDescent="0.3">
      <c r="D1846" s="31"/>
      <c r="E1846" s="31"/>
    </row>
    <row r="1847" spans="4:5" x14ac:dyDescent="0.3">
      <c r="D1847" s="31"/>
      <c r="E1847" s="31"/>
    </row>
    <row r="1848" spans="4:5" x14ac:dyDescent="0.3">
      <c r="D1848" s="31"/>
      <c r="E1848" s="31"/>
    </row>
    <row r="1849" spans="4:5" x14ac:dyDescent="0.3">
      <c r="D1849" s="31"/>
      <c r="E1849" s="31"/>
    </row>
    <row r="1850" spans="4:5" x14ac:dyDescent="0.3">
      <c r="D1850" s="31"/>
      <c r="E1850" s="31"/>
    </row>
    <row r="1851" spans="4:5" x14ac:dyDescent="0.3">
      <c r="D1851" s="31"/>
      <c r="E1851" s="31"/>
    </row>
    <row r="1852" spans="4:5" x14ac:dyDescent="0.3">
      <c r="D1852" s="31"/>
      <c r="E1852" s="31"/>
    </row>
    <row r="1853" spans="4:5" x14ac:dyDescent="0.3">
      <c r="D1853" s="31"/>
      <c r="E1853" s="31"/>
    </row>
    <row r="1854" spans="4:5" x14ac:dyDescent="0.3">
      <c r="D1854" s="31"/>
      <c r="E1854" s="31"/>
    </row>
    <row r="1855" spans="4:5" x14ac:dyDescent="0.3">
      <c r="D1855" s="31"/>
      <c r="E1855" s="31"/>
    </row>
    <row r="1856" spans="4:5" x14ac:dyDescent="0.3">
      <c r="D1856" s="31"/>
      <c r="E1856" s="31"/>
    </row>
    <row r="1857" spans="4:5" x14ac:dyDescent="0.3">
      <c r="D1857" s="31"/>
      <c r="E1857" s="31"/>
    </row>
    <row r="1858" spans="4:5" x14ac:dyDescent="0.3">
      <c r="D1858" s="31"/>
      <c r="E1858" s="31"/>
    </row>
    <row r="1859" spans="4:5" x14ac:dyDescent="0.3">
      <c r="D1859" s="31"/>
      <c r="E1859" s="31"/>
    </row>
    <row r="1860" spans="4:5" x14ac:dyDescent="0.3">
      <c r="D1860" s="31"/>
      <c r="E1860" s="31"/>
    </row>
    <row r="1861" spans="4:5" x14ac:dyDescent="0.3">
      <c r="D1861" s="31"/>
      <c r="E1861" s="31"/>
    </row>
    <row r="1862" spans="4:5" x14ac:dyDescent="0.3">
      <c r="D1862" s="31"/>
      <c r="E1862" s="31"/>
    </row>
    <row r="1863" spans="4:5" x14ac:dyDescent="0.3">
      <c r="D1863" s="31"/>
      <c r="E1863" s="31"/>
    </row>
    <row r="1864" spans="4:5" x14ac:dyDescent="0.3">
      <c r="D1864" s="31"/>
      <c r="E1864" s="31"/>
    </row>
    <row r="1865" spans="4:5" x14ac:dyDescent="0.3">
      <c r="D1865" s="31"/>
      <c r="E1865" s="31"/>
    </row>
    <row r="1866" spans="4:5" x14ac:dyDescent="0.3">
      <c r="D1866" s="31"/>
      <c r="E1866" s="31"/>
    </row>
    <row r="1867" spans="4:5" x14ac:dyDescent="0.3">
      <c r="D1867" s="31"/>
      <c r="E1867" s="31"/>
    </row>
    <row r="1868" spans="4:5" x14ac:dyDescent="0.3">
      <c r="D1868" s="31"/>
      <c r="E1868" s="31"/>
    </row>
    <row r="1869" spans="4:5" x14ac:dyDescent="0.3">
      <c r="D1869" s="31"/>
      <c r="E1869" s="31"/>
    </row>
    <row r="1870" spans="4:5" x14ac:dyDescent="0.3">
      <c r="D1870" s="31"/>
      <c r="E1870" s="31"/>
    </row>
    <row r="1871" spans="4:5" x14ac:dyDescent="0.3">
      <c r="D1871" s="31"/>
      <c r="E1871" s="31"/>
    </row>
    <row r="1872" spans="4:5" x14ac:dyDescent="0.3">
      <c r="D1872" s="31"/>
      <c r="E1872" s="31"/>
    </row>
    <row r="1873" spans="4:5" x14ac:dyDescent="0.3">
      <c r="D1873" s="31"/>
      <c r="E1873" s="31"/>
    </row>
    <row r="1874" spans="4:5" x14ac:dyDescent="0.3">
      <c r="D1874" s="31"/>
      <c r="E1874" s="31"/>
    </row>
    <row r="1875" spans="4:5" x14ac:dyDescent="0.3">
      <c r="D1875" s="31"/>
      <c r="E1875" s="31"/>
    </row>
    <row r="1876" spans="4:5" x14ac:dyDescent="0.3">
      <c r="D1876" s="31"/>
      <c r="E1876" s="31"/>
    </row>
    <row r="1877" spans="4:5" x14ac:dyDescent="0.3">
      <c r="D1877" s="31"/>
      <c r="E1877" s="31"/>
    </row>
    <row r="1878" spans="4:5" x14ac:dyDescent="0.3">
      <c r="D1878" s="31"/>
      <c r="E1878" s="31"/>
    </row>
    <row r="1879" spans="4:5" x14ac:dyDescent="0.3">
      <c r="D1879" s="31"/>
      <c r="E1879" s="31"/>
    </row>
    <row r="1880" spans="4:5" x14ac:dyDescent="0.3">
      <c r="D1880" s="31"/>
      <c r="E1880" s="31"/>
    </row>
    <row r="1881" spans="4:5" x14ac:dyDescent="0.3">
      <c r="D1881" s="31"/>
      <c r="E1881" s="31"/>
    </row>
    <row r="1882" spans="4:5" x14ac:dyDescent="0.3">
      <c r="D1882" s="31"/>
      <c r="E1882" s="31"/>
    </row>
    <row r="1883" spans="4:5" x14ac:dyDescent="0.3">
      <c r="D1883" s="31"/>
      <c r="E1883" s="31"/>
    </row>
    <row r="1884" spans="4:5" x14ac:dyDescent="0.3">
      <c r="D1884" s="31"/>
      <c r="E1884" s="31"/>
    </row>
    <row r="1885" spans="4:5" x14ac:dyDescent="0.3">
      <c r="D1885" s="31"/>
      <c r="E1885" s="31"/>
    </row>
    <row r="1886" spans="4:5" x14ac:dyDescent="0.3">
      <c r="D1886" s="31"/>
      <c r="E1886" s="31"/>
    </row>
    <row r="1887" spans="4:5" x14ac:dyDescent="0.3">
      <c r="D1887" s="31"/>
      <c r="E1887" s="31"/>
    </row>
    <row r="1888" spans="4:5" x14ac:dyDescent="0.3">
      <c r="D1888" s="31"/>
      <c r="E1888" s="31"/>
    </row>
    <row r="1889" spans="4:5" x14ac:dyDescent="0.3">
      <c r="D1889" s="31"/>
      <c r="E1889" s="31"/>
    </row>
    <row r="1890" spans="4:5" x14ac:dyDescent="0.3">
      <c r="D1890" s="31"/>
      <c r="E1890" s="31"/>
    </row>
    <row r="1891" spans="4:5" x14ac:dyDescent="0.3">
      <c r="D1891" s="31"/>
      <c r="E1891" s="31"/>
    </row>
    <row r="1892" spans="4:5" x14ac:dyDescent="0.3">
      <c r="D1892" s="31"/>
      <c r="E1892" s="31"/>
    </row>
    <row r="1893" spans="4:5" x14ac:dyDescent="0.3">
      <c r="D1893" s="31"/>
      <c r="E1893" s="31"/>
    </row>
    <row r="1894" spans="4:5" x14ac:dyDescent="0.3">
      <c r="D1894" s="31"/>
      <c r="E1894" s="31"/>
    </row>
    <row r="1895" spans="4:5" x14ac:dyDescent="0.3">
      <c r="D1895" s="31"/>
      <c r="E1895" s="31"/>
    </row>
    <row r="1896" spans="4:5" x14ac:dyDescent="0.3">
      <c r="D1896" s="31"/>
      <c r="E1896" s="31"/>
    </row>
    <row r="1897" spans="4:5" x14ac:dyDescent="0.3">
      <c r="D1897" s="31"/>
      <c r="E1897" s="31"/>
    </row>
    <row r="1898" spans="4:5" x14ac:dyDescent="0.3">
      <c r="D1898" s="31"/>
      <c r="E1898" s="31"/>
    </row>
    <row r="1899" spans="4:5" x14ac:dyDescent="0.3">
      <c r="D1899" s="31"/>
      <c r="E1899" s="31"/>
    </row>
    <row r="1900" spans="4:5" x14ac:dyDescent="0.3">
      <c r="D1900" s="31"/>
      <c r="E1900" s="31"/>
    </row>
    <row r="1901" spans="4:5" x14ac:dyDescent="0.3">
      <c r="D1901" s="31"/>
      <c r="E1901" s="31"/>
    </row>
    <row r="1902" spans="4:5" x14ac:dyDescent="0.3">
      <c r="D1902" s="31"/>
      <c r="E1902" s="31"/>
    </row>
    <row r="1903" spans="4:5" x14ac:dyDescent="0.3">
      <c r="D1903" s="31"/>
      <c r="E1903" s="31"/>
    </row>
    <row r="1904" spans="4:5" x14ac:dyDescent="0.3">
      <c r="D1904" s="31"/>
      <c r="E1904" s="31"/>
    </row>
    <row r="1905" spans="4:5" x14ac:dyDescent="0.3">
      <c r="D1905" s="31"/>
      <c r="E1905" s="31"/>
    </row>
    <row r="1906" spans="4:5" x14ac:dyDescent="0.3">
      <c r="D1906" s="31"/>
      <c r="E1906" s="31"/>
    </row>
    <row r="1907" spans="4:5" x14ac:dyDescent="0.3">
      <c r="D1907" s="31"/>
      <c r="E1907" s="31"/>
    </row>
    <row r="1908" spans="4:5" x14ac:dyDescent="0.3">
      <c r="D1908" s="31"/>
      <c r="E1908" s="31"/>
    </row>
    <row r="1909" spans="4:5" x14ac:dyDescent="0.3">
      <c r="D1909" s="31"/>
      <c r="E1909" s="31"/>
    </row>
    <row r="1910" spans="4:5" x14ac:dyDescent="0.3">
      <c r="D1910" s="31"/>
      <c r="E1910" s="31"/>
    </row>
    <row r="1911" spans="4:5" x14ac:dyDescent="0.3">
      <c r="D1911" s="31"/>
      <c r="E1911" s="31"/>
    </row>
    <row r="1912" spans="4:5" x14ac:dyDescent="0.3">
      <c r="D1912" s="31"/>
      <c r="E1912" s="31"/>
    </row>
    <row r="1913" spans="4:5" x14ac:dyDescent="0.3">
      <c r="D1913" s="31"/>
      <c r="E1913" s="31"/>
    </row>
    <row r="1914" spans="4:5" x14ac:dyDescent="0.3">
      <c r="D1914" s="31"/>
      <c r="E1914" s="31"/>
    </row>
    <row r="1915" spans="4:5" x14ac:dyDescent="0.3">
      <c r="D1915" s="31"/>
      <c r="E1915" s="31"/>
    </row>
    <row r="1916" spans="4:5" x14ac:dyDescent="0.3">
      <c r="D1916" s="31"/>
      <c r="E1916" s="31"/>
    </row>
    <row r="1917" spans="4:5" x14ac:dyDescent="0.3">
      <c r="D1917" s="31"/>
      <c r="E1917" s="31"/>
    </row>
    <row r="1918" spans="4:5" x14ac:dyDescent="0.3">
      <c r="D1918" s="31"/>
      <c r="E1918" s="31"/>
    </row>
    <row r="1919" spans="4:5" x14ac:dyDescent="0.3">
      <c r="D1919" s="31"/>
      <c r="E1919" s="31"/>
    </row>
    <row r="1920" spans="4:5" x14ac:dyDescent="0.3">
      <c r="D1920" s="31"/>
      <c r="E1920" s="31"/>
    </row>
    <row r="1921" spans="4:5" x14ac:dyDescent="0.3">
      <c r="D1921" s="31"/>
      <c r="E1921" s="31"/>
    </row>
    <row r="1922" spans="4:5" x14ac:dyDescent="0.3">
      <c r="D1922" s="31"/>
      <c r="E1922" s="31"/>
    </row>
    <row r="1923" spans="4:5" x14ac:dyDescent="0.3">
      <c r="D1923" s="31"/>
      <c r="E1923" s="31"/>
    </row>
    <row r="1924" spans="4:5" x14ac:dyDescent="0.3">
      <c r="D1924" s="31"/>
      <c r="E1924" s="31"/>
    </row>
    <row r="1925" spans="4:5" x14ac:dyDescent="0.3">
      <c r="D1925" s="31"/>
      <c r="E1925" s="31"/>
    </row>
    <row r="1926" spans="4:5" x14ac:dyDescent="0.3">
      <c r="D1926" s="31"/>
      <c r="E1926" s="31"/>
    </row>
    <row r="1927" spans="4:5" x14ac:dyDescent="0.3">
      <c r="D1927" s="31"/>
      <c r="E1927" s="31"/>
    </row>
    <row r="1928" spans="4:5" x14ac:dyDescent="0.3">
      <c r="D1928" s="31"/>
      <c r="E1928" s="31"/>
    </row>
    <row r="1929" spans="4:5" x14ac:dyDescent="0.3">
      <c r="D1929" s="31"/>
      <c r="E1929" s="31"/>
    </row>
    <row r="1930" spans="4:5" x14ac:dyDescent="0.3">
      <c r="D1930" s="31"/>
      <c r="E1930" s="31"/>
    </row>
    <row r="1931" spans="4:5" x14ac:dyDescent="0.3">
      <c r="D1931" s="31"/>
      <c r="E1931" s="31"/>
    </row>
    <row r="1932" spans="4:5" x14ac:dyDescent="0.3">
      <c r="D1932" s="31"/>
      <c r="E1932" s="31"/>
    </row>
    <row r="1933" spans="4:5" x14ac:dyDescent="0.3">
      <c r="D1933" s="31"/>
      <c r="E1933" s="31"/>
    </row>
    <row r="1934" spans="4:5" x14ac:dyDescent="0.3">
      <c r="D1934" s="31"/>
      <c r="E1934" s="31"/>
    </row>
    <row r="1935" spans="4:5" x14ac:dyDescent="0.3">
      <c r="D1935" s="31"/>
      <c r="E1935" s="31"/>
    </row>
    <row r="1936" spans="4:5" x14ac:dyDescent="0.3">
      <c r="D1936" s="31"/>
      <c r="E1936" s="31"/>
    </row>
    <row r="1937" spans="4:5" x14ac:dyDescent="0.3">
      <c r="D1937" s="31"/>
      <c r="E1937" s="31"/>
    </row>
    <row r="1938" spans="4:5" x14ac:dyDescent="0.3">
      <c r="D1938" s="31"/>
      <c r="E1938" s="31"/>
    </row>
    <row r="1939" spans="4:5" x14ac:dyDescent="0.3">
      <c r="D1939" s="31"/>
      <c r="E1939" s="31"/>
    </row>
    <row r="1940" spans="4:5" x14ac:dyDescent="0.3">
      <c r="D1940" s="31"/>
      <c r="E1940" s="31"/>
    </row>
    <row r="1941" spans="4:5" x14ac:dyDescent="0.3">
      <c r="D1941" s="31"/>
      <c r="E1941" s="31"/>
    </row>
    <row r="1942" spans="4:5" x14ac:dyDescent="0.3">
      <c r="D1942" s="31"/>
      <c r="E1942" s="31"/>
    </row>
    <row r="1943" spans="4:5" x14ac:dyDescent="0.3">
      <c r="D1943" s="31"/>
      <c r="E1943" s="31"/>
    </row>
    <row r="1944" spans="4:5" x14ac:dyDescent="0.3">
      <c r="D1944" s="31"/>
      <c r="E1944" s="31"/>
    </row>
    <row r="1945" spans="4:5" x14ac:dyDescent="0.3">
      <c r="D1945" s="31"/>
      <c r="E1945" s="31"/>
    </row>
    <row r="1946" spans="4:5" x14ac:dyDescent="0.3">
      <c r="D1946" s="31"/>
      <c r="E1946" s="31"/>
    </row>
    <row r="1947" spans="4:5" x14ac:dyDescent="0.3">
      <c r="D1947" s="31"/>
      <c r="E1947" s="31"/>
    </row>
    <row r="1948" spans="4:5" x14ac:dyDescent="0.3">
      <c r="D1948" s="31"/>
      <c r="E1948" s="31"/>
    </row>
    <row r="1949" spans="4:5" x14ac:dyDescent="0.3">
      <c r="D1949" s="31"/>
      <c r="E1949" s="31"/>
    </row>
    <row r="1950" spans="4:5" x14ac:dyDescent="0.3">
      <c r="D1950" s="31"/>
      <c r="E1950" s="31"/>
    </row>
    <row r="1951" spans="4:5" x14ac:dyDescent="0.3">
      <c r="D1951" s="31"/>
      <c r="E1951" s="31"/>
    </row>
    <row r="1952" spans="4:5" x14ac:dyDescent="0.3">
      <c r="D1952" s="31"/>
      <c r="E1952" s="31"/>
    </row>
    <row r="1953" spans="4:5" x14ac:dyDescent="0.3">
      <c r="D1953" s="31"/>
      <c r="E1953" s="31"/>
    </row>
    <row r="1954" spans="4:5" x14ac:dyDescent="0.3">
      <c r="D1954" s="31"/>
      <c r="E1954" s="31"/>
    </row>
    <row r="1955" spans="4:5" x14ac:dyDescent="0.3">
      <c r="D1955" s="31"/>
      <c r="E1955" s="31"/>
    </row>
    <row r="1956" spans="4:5" x14ac:dyDescent="0.3">
      <c r="D1956" s="31"/>
      <c r="E1956" s="31"/>
    </row>
    <row r="1957" spans="4:5" x14ac:dyDescent="0.3">
      <c r="D1957" s="31"/>
      <c r="E1957" s="31"/>
    </row>
    <row r="1958" spans="4:5" x14ac:dyDescent="0.3">
      <c r="D1958" s="31"/>
      <c r="E1958" s="31"/>
    </row>
    <row r="1959" spans="4:5" x14ac:dyDescent="0.3">
      <c r="D1959" s="31"/>
      <c r="E1959" s="31"/>
    </row>
    <row r="1960" spans="4:5" x14ac:dyDescent="0.3">
      <c r="D1960" s="31"/>
      <c r="E1960" s="31"/>
    </row>
    <row r="1961" spans="4:5" x14ac:dyDescent="0.3">
      <c r="D1961" s="31"/>
      <c r="E1961" s="31"/>
    </row>
    <row r="1962" spans="4:5" x14ac:dyDescent="0.3">
      <c r="D1962" s="31"/>
      <c r="E1962" s="31"/>
    </row>
    <row r="1963" spans="4:5" x14ac:dyDescent="0.3">
      <c r="D1963" s="31"/>
      <c r="E1963" s="31"/>
    </row>
    <row r="1964" spans="4:5" x14ac:dyDescent="0.3">
      <c r="D1964" s="31"/>
      <c r="E1964" s="31"/>
    </row>
    <row r="1965" spans="4:5" x14ac:dyDescent="0.3">
      <c r="D1965" s="31"/>
      <c r="E1965" s="31"/>
    </row>
    <row r="1966" spans="4:5" x14ac:dyDescent="0.3">
      <c r="D1966" s="31"/>
      <c r="E1966" s="31"/>
    </row>
    <row r="1967" spans="4:5" x14ac:dyDescent="0.3">
      <c r="D1967" s="31"/>
      <c r="E1967" s="31"/>
    </row>
    <row r="1968" spans="4:5" x14ac:dyDescent="0.3">
      <c r="D1968" s="31"/>
      <c r="E1968" s="31"/>
    </row>
    <row r="1969" spans="4:5" x14ac:dyDescent="0.3">
      <c r="D1969" s="31"/>
      <c r="E1969" s="31"/>
    </row>
    <row r="1970" spans="4:5" x14ac:dyDescent="0.3">
      <c r="D1970" s="31"/>
      <c r="E1970" s="31"/>
    </row>
    <row r="1971" spans="4:5" x14ac:dyDescent="0.3">
      <c r="D1971" s="31"/>
      <c r="E1971" s="31"/>
    </row>
    <row r="1972" spans="4:5" x14ac:dyDescent="0.3">
      <c r="D1972" s="31"/>
      <c r="E1972" s="31"/>
    </row>
    <row r="1973" spans="4:5" x14ac:dyDescent="0.3">
      <c r="D1973" s="31"/>
      <c r="E1973" s="31"/>
    </row>
    <row r="1974" spans="4:5" x14ac:dyDescent="0.3">
      <c r="D1974" s="31"/>
      <c r="E1974" s="31"/>
    </row>
    <row r="1975" spans="4:5" x14ac:dyDescent="0.3">
      <c r="D1975" s="31"/>
      <c r="E1975" s="31"/>
    </row>
    <row r="1976" spans="4:5" x14ac:dyDescent="0.3">
      <c r="D1976" s="31"/>
      <c r="E1976" s="31"/>
    </row>
    <row r="1977" spans="4:5" x14ac:dyDescent="0.3">
      <c r="D1977" s="31"/>
      <c r="E1977" s="31"/>
    </row>
    <row r="1978" spans="4:5" x14ac:dyDescent="0.3">
      <c r="D1978" s="31"/>
      <c r="E1978" s="31"/>
    </row>
    <row r="1979" spans="4:5" x14ac:dyDescent="0.3">
      <c r="D1979" s="31"/>
      <c r="E1979" s="31"/>
    </row>
    <row r="1980" spans="4:5" x14ac:dyDescent="0.3">
      <c r="D1980" s="31"/>
      <c r="E1980" s="31"/>
    </row>
    <row r="1981" spans="4:5" x14ac:dyDescent="0.3">
      <c r="D1981" s="31"/>
      <c r="E1981" s="31"/>
    </row>
    <row r="1982" spans="4:5" x14ac:dyDescent="0.3">
      <c r="D1982" s="31"/>
      <c r="E1982" s="31"/>
    </row>
    <row r="1983" spans="4:5" x14ac:dyDescent="0.3">
      <c r="D1983" s="31"/>
      <c r="E1983" s="31"/>
    </row>
    <row r="1984" spans="4:5" x14ac:dyDescent="0.3">
      <c r="D1984" s="31"/>
      <c r="E1984" s="31"/>
    </row>
    <row r="1985" spans="4:5" x14ac:dyDescent="0.3">
      <c r="D1985" s="31"/>
      <c r="E1985" s="31"/>
    </row>
    <row r="1986" spans="4:5" x14ac:dyDescent="0.3">
      <c r="D1986" s="31"/>
      <c r="E1986" s="31"/>
    </row>
    <row r="1987" spans="4:5" x14ac:dyDescent="0.3">
      <c r="D1987" s="31"/>
      <c r="E1987" s="31"/>
    </row>
    <row r="1988" spans="4:5" x14ac:dyDescent="0.3">
      <c r="D1988" s="31"/>
      <c r="E1988" s="31"/>
    </row>
    <row r="1989" spans="4:5" x14ac:dyDescent="0.3">
      <c r="D1989" s="31"/>
      <c r="E1989" s="31"/>
    </row>
    <row r="1990" spans="4:5" x14ac:dyDescent="0.3">
      <c r="D1990" s="31"/>
      <c r="E1990" s="31"/>
    </row>
    <row r="1991" spans="4:5" x14ac:dyDescent="0.3">
      <c r="D1991" s="31"/>
      <c r="E1991" s="31"/>
    </row>
    <row r="1992" spans="4:5" x14ac:dyDescent="0.3">
      <c r="D1992" s="31"/>
      <c r="E1992" s="31"/>
    </row>
    <row r="1993" spans="4:5" x14ac:dyDescent="0.3">
      <c r="D1993" s="31"/>
      <c r="E1993" s="31"/>
    </row>
    <row r="1994" spans="4:5" x14ac:dyDescent="0.3">
      <c r="D1994" s="31"/>
      <c r="E1994" s="31"/>
    </row>
    <row r="1995" spans="4:5" x14ac:dyDescent="0.3">
      <c r="D1995" s="31"/>
      <c r="E1995" s="31"/>
    </row>
    <row r="1996" spans="4:5" x14ac:dyDescent="0.3">
      <c r="D1996" s="31"/>
      <c r="E1996" s="31"/>
    </row>
    <row r="1997" spans="4:5" x14ac:dyDescent="0.3">
      <c r="D1997" s="31"/>
      <c r="E1997" s="31"/>
    </row>
    <row r="1998" spans="4:5" x14ac:dyDescent="0.3">
      <c r="D1998" s="31"/>
      <c r="E1998" s="31"/>
    </row>
    <row r="1999" spans="4:5" x14ac:dyDescent="0.3">
      <c r="D1999" s="31"/>
      <c r="E1999" s="31"/>
    </row>
    <row r="2000" spans="4:5" x14ac:dyDescent="0.3">
      <c r="D2000" s="31"/>
      <c r="E2000" s="31"/>
    </row>
    <row r="2001" spans="4:5" x14ac:dyDescent="0.3">
      <c r="D2001" s="31"/>
      <c r="E2001" s="31"/>
    </row>
    <row r="2002" spans="4:5" x14ac:dyDescent="0.3">
      <c r="D2002" s="31"/>
      <c r="E2002" s="31"/>
    </row>
    <row r="2003" spans="4:5" x14ac:dyDescent="0.3">
      <c r="D2003" s="31"/>
      <c r="E2003" s="31"/>
    </row>
    <row r="2004" spans="4:5" x14ac:dyDescent="0.3">
      <c r="D2004" s="31"/>
      <c r="E2004" s="31"/>
    </row>
    <row r="2005" spans="4:5" x14ac:dyDescent="0.3">
      <c r="D2005" s="31"/>
      <c r="E2005" s="31"/>
    </row>
    <row r="2006" spans="4:5" x14ac:dyDescent="0.3">
      <c r="D2006" s="31"/>
      <c r="E2006" s="31"/>
    </row>
    <row r="2007" spans="4:5" x14ac:dyDescent="0.3">
      <c r="D2007" s="31"/>
      <c r="E2007" s="31"/>
    </row>
    <row r="2008" spans="4:5" x14ac:dyDescent="0.3">
      <c r="D2008" s="31"/>
      <c r="E2008" s="31"/>
    </row>
    <row r="2009" spans="4:5" x14ac:dyDescent="0.3">
      <c r="D2009" s="31"/>
      <c r="E2009" s="31"/>
    </row>
    <row r="2010" spans="4:5" x14ac:dyDescent="0.3">
      <c r="D2010" s="31"/>
      <c r="E2010" s="31"/>
    </row>
    <row r="2011" spans="4:5" x14ac:dyDescent="0.3">
      <c r="D2011" s="31"/>
      <c r="E2011" s="31"/>
    </row>
    <row r="2012" spans="4:5" x14ac:dyDescent="0.3">
      <c r="D2012" s="31"/>
      <c r="E2012" s="31"/>
    </row>
    <row r="2013" spans="4:5" x14ac:dyDescent="0.3">
      <c r="D2013" s="31"/>
      <c r="E2013" s="31"/>
    </row>
    <row r="2014" spans="4:5" x14ac:dyDescent="0.3">
      <c r="D2014" s="31"/>
      <c r="E2014" s="31"/>
    </row>
    <row r="2015" spans="4:5" x14ac:dyDescent="0.3">
      <c r="D2015" s="31"/>
      <c r="E2015" s="31"/>
    </row>
    <row r="2016" spans="4:5" x14ac:dyDescent="0.3">
      <c r="D2016" s="31"/>
      <c r="E2016" s="31"/>
    </row>
    <row r="2017" spans="4:5" x14ac:dyDescent="0.3">
      <c r="D2017" s="31"/>
      <c r="E2017" s="31"/>
    </row>
    <row r="2018" spans="4:5" x14ac:dyDescent="0.3">
      <c r="D2018" s="31"/>
      <c r="E2018" s="31"/>
    </row>
    <row r="2019" spans="4:5" x14ac:dyDescent="0.3">
      <c r="D2019" s="31"/>
      <c r="E2019" s="31"/>
    </row>
    <row r="2020" spans="4:5" x14ac:dyDescent="0.3">
      <c r="D2020" s="31"/>
      <c r="E2020" s="31"/>
    </row>
    <row r="2021" spans="4:5" x14ac:dyDescent="0.3">
      <c r="D2021" s="31"/>
      <c r="E2021" s="31"/>
    </row>
    <row r="2022" spans="4:5" x14ac:dyDescent="0.3">
      <c r="D2022" s="31"/>
      <c r="E2022" s="31"/>
    </row>
    <row r="2023" spans="4:5" x14ac:dyDescent="0.3">
      <c r="D2023" s="31"/>
      <c r="E2023" s="31"/>
    </row>
    <row r="2024" spans="4:5" x14ac:dyDescent="0.3">
      <c r="D2024" s="31"/>
      <c r="E2024" s="31"/>
    </row>
    <row r="2025" spans="4:5" x14ac:dyDescent="0.3">
      <c r="D2025" s="31"/>
      <c r="E2025" s="31"/>
    </row>
    <row r="2026" spans="4:5" x14ac:dyDescent="0.3">
      <c r="D2026" s="31"/>
      <c r="E2026" s="31"/>
    </row>
    <row r="2027" spans="4:5" x14ac:dyDescent="0.3">
      <c r="D2027" s="31"/>
      <c r="E2027" s="31"/>
    </row>
    <row r="2028" spans="4:5" x14ac:dyDescent="0.3">
      <c r="D2028" s="31"/>
      <c r="E2028" s="31"/>
    </row>
    <row r="2029" spans="4:5" x14ac:dyDescent="0.3">
      <c r="D2029" s="31"/>
      <c r="E2029" s="31"/>
    </row>
    <row r="2030" spans="4:5" x14ac:dyDescent="0.3">
      <c r="D2030" s="31"/>
      <c r="E2030" s="31"/>
    </row>
    <row r="2031" spans="4:5" x14ac:dyDescent="0.3">
      <c r="D2031" s="31"/>
      <c r="E2031" s="31"/>
    </row>
    <row r="2032" spans="4:5" x14ac:dyDescent="0.3">
      <c r="D2032" s="31"/>
      <c r="E2032" s="31"/>
    </row>
    <row r="2033" spans="4:5" x14ac:dyDescent="0.3">
      <c r="D2033" s="31"/>
      <c r="E2033" s="31"/>
    </row>
    <row r="2034" spans="4:5" x14ac:dyDescent="0.3">
      <c r="D2034" s="31"/>
      <c r="E2034" s="31"/>
    </row>
    <row r="2035" spans="4:5" x14ac:dyDescent="0.3">
      <c r="D2035" s="31"/>
      <c r="E2035" s="31"/>
    </row>
    <row r="2036" spans="4:5" x14ac:dyDescent="0.3">
      <c r="D2036" s="31"/>
      <c r="E2036" s="31"/>
    </row>
    <row r="2037" spans="4:5" x14ac:dyDescent="0.3">
      <c r="D2037" s="31"/>
      <c r="E2037" s="31"/>
    </row>
    <row r="2038" spans="4:5" x14ac:dyDescent="0.3">
      <c r="D2038" s="31"/>
      <c r="E2038" s="31"/>
    </row>
    <row r="2039" spans="4:5" x14ac:dyDescent="0.3">
      <c r="D2039" s="31"/>
      <c r="E2039" s="31"/>
    </row>
    <row r="2040" spans="4:5" x14ac:dyDescent="0.3">
      <c r="D2040" s="31"/>
      <c r="E2040" s="31"/>
    </row>
    <row r="2041" spans="4:5" x14ac:dyDescent="0.3">
      <c r="D2041" s="31"/>
      <c r="E2041" s="31"/>
    </row>
    <row r="2042" spans="4:5" x14ac:dyDescent="0.3">
      <c r="D2042" s="31"/>
      <c r="E2042" s="31"/>
    </row>
    <row r="2043" spans="4:5" x14ac:dyDescent="0.3">
      <c r="D2043" s="31"/>
      <c r="E2043" s="31"/>
    </row>
    <row r="2044" spans="4:5" x14ac:dyDescent="0.3">
      <c r="D2044" s="31"/>
      <c r="E2044" s="31"/>
    </row>
    <row r="2045" spans="4:5" x14ac:dyDescent="0.3">
      <c r="D2045" s="31"/>
      <c r="E2045" s="31"/>
    </row>
    <row r="2046" spans="4:5" x14ac:dyDescent="0.3">
      <c r="D2046" s="31"/>
      <c r="E2046" s="31"/>
    </row>
    <row r="2047" spans="4:5" x14ac:dyDescent="0.3">
      <c r="D2047" s="31"/>
      <c r="E2047" s="31"/>
    </row>
    <row r="2048" spans="4:5" x14ac:dyDescent="0.3">
      <c r="D2048" s="31"/>
      <c r="E2048" s="31"/>
    </row>
    <row r="2049" spans="4:5" x14ac:dyDescent="0.3">
      <c r="D2049" s="31"/>
      <c r="E2049" s="31"/>
    </row>
    <row r="2050" spans="4:5" x14ac:dyDescent="0.3">
      <c r="D2050" s="31"/>
      <c r="E2050" s="31"/>
    </row>
    <row r="2051" spans="4:5" x14ac:dyDescent="0.3">
      <c r="D2051" s="31"/>
      <c r="E2051" s="31"/>
    </row>
    <row r="2052" spans="4:5" x14ac:dyDescent="0.3">
      <c r="D2052" s="31"/>
      <c r="E2052" s="31"/>
    </row>
    <row r="2053" spans="4:5" x14ac:dyDescent="0.3">
      <c r="D2053" s="31"/>
      <c r="E2053" s="31"/>
    </row>
    <row r="2054" spans="4:5" x14ac:dyDescent="0.3">
      <c r="D2054" s="31"/>
      <c r="E2054" s="31"/>
    </row>
    <row r="2055" spans="4:5" x14ac:dyDescent="0.3">
      <c r="D2055" s="31"/>
      <c r="E2055" s="31"/>
    </row>
    <row r="2056" spans="4:5" x14ac:dyDescent="0.3">
      <c r="D2056" s="31"/>
      <c r="E2056" s="31"/>
    </row>
    <row r="2057" spans="4:5" x14ac:dyDescent="0.3">
      <c r="D2057" s="31"/>
      <c r="E2057" s="31"/>
    </row>
    <row r="2058" spans="4:5" x14ac:dyDescent="0.3">
      <c r="D2058" s="31"/>
      <c r="E2058" s="31"/>
    </row>
    <row r="2059" spans="4:5" x14ac:dyDescent="0.3">
      <c r="D2059" s="31"/>
      <c r="E2059" s="31"/>
    </row>
    <row r="2060" spans="4:5" x14ac:dyDescent="0.3">
      <c r="D2060" s="31"/>
      <c r="E2060" s="31"/>
    </row>
    <row r="2061" spans="4:5" x14ac:dyDescent="0.3">
      <c r="D2061" s="31"/>
      <c r="E2061" s="31"/>
    </row>
    <row r="2062" spans="4:5" x14ac:dyDescent="0.3">
      <c r="D2062" s="31"/>
      <c r="E2062" s="31"/>
    </row>
    <row r="2063" spans="4:5" x14ac:dyDescent="0.3">
      <c r="D2063" s="31"/>
      <c r="E2063" s="31"/>
    </row>
    <row r="2064" spans="4:5" x14ac:dyDescent="0.3">
      <c r="D2064" s="31"/>
      <c r="E2064" s="31"/>
    </row>
    <row r="2065" spans="4:5" x14ac:dyDescent="0.3">
      <c r="D2065" s="31"/>
      <c r="E2065" s="31"/>
    </row>
    <row r="2066" spans="4:5" x14ac:dyDescent="0.3">
      <c r="D2066" s="31"/>
      <c r="E2066" s="31"/>
    </row>
    <row r="2067" spans="4:5" x14ac:dyDescent="0.3">
      <c r="D2067" s="31"/>
      <c r="E2067" s="31"/>
    </row>
    <row r="2068" spans="4:5" x14ac:dyDescent="0.3">
      <c r="D2068" s="31"/>
      <c r="E2068" s="31"/>
    </row>
    <row r="2069" spans="4:5" x14ac:dyDescent="0.3">
      <c r="D2069" s="31"/>
      <c r="E2069" s="31"/>
    </row>
    <row r="2070" spans="4:5" x14ac:dyDescent="0.3">
      <c r="D2070" s="31"/>
      <c r="E2070" s="31"/>
    </row>
    <row r="2071" spans="4:5" x14ac:dyDescent="0.3">
      <c r="D2071" s="31"/>
      <c r="E2071" s="31"/>
    </row>
    <row r="2072" spans="4:5" x14ac:dyDescent="0.3">
      <c r="D2072" s="31"/>
      <c r="E2072" s="31"/>
    </row>
    <row r="2073" spans="4:5" x14ac:dyDescent="0.3">
      <c r="D2073" s="31"/>
      <c r="E2073" s="31"/>
    </row>
    <row r="2074" spans="4:5" x14ac:dyDescent="0.3">
      <c r="D2074" s="31"/>
      <c r="E2074" s="31"/>
    </row>
    <row r="2075" spans="4:5" x14ac:dyDescent="0.3">
      <c r="D2075" s="31"/>
      <c r="E2075" s="31"/>
    </row>
    <row r="2076" spans="4:5" x14ac:dyDescent="0.3">
      <c r="D2076" s="31"/>
      <c r="E2076" s="31"/>
    </row>
    <row r="2077" spans="4:5" x14ac:dyDescent="0.3">
      <c r="D2077" s="31"/>
      <c r="E2077" s="31"/>
    </row>
    <row r="2078" spans="4:5" x14ac:dyDescent="0.3">
      <c r="D2078" s="31"/>
      <c r="E2078" s="31"/>
    </row>
    <row r="2079" spans="4:5" x14ac:dyDescent="0.3">
      <c r="D2079" s="31"/>
      <c r="E2079" s="31"/>
    </row>
    <row r="2080" spans="4:5" x14ac:dyDescent="0.3">
      <c r="D2080" s="31"/>
      <c r="E2080" s="31"/>
    </row>
    <row r="2081" spans="4:5" x14ac:dyDescent="0.3">
      <c r="D2081" s="31"/>
      <c r="E2081" s="31"/>
    </row>
    <row r="2082" spans="4:5" x14ac:dyDescent="0.3">
      <c r="D2082" s="31"/>
      <c r="E2082" s="31"/>
    </row>
    <row r="2083" spans="4:5" x14ac:dyDescent="0.3">
      <c r="D2083" s="31"/>
      <c r="E2083" s="31"/>
    </row>
    <row r="2084" spans="4:5" x14ac:dyDescent="0.3">
      <c r="D2084" s="31"/>
      <c r="E2084" s="31"/>
    </row>
    <row r="2085" spans="4:5" x14ac:dyDescent="0.3">
      <c r="D2085" s="31"/>
      <c r="E2085" s="31"/>
    </row>
    <row r="2086" spans="4:5" x14ac:dyDescent="0.3">
      <c r="D2086" s="31"/>
      <c r="E2086" s="31"/>
    </row>
    <row r="2087" spans="4:5" x14ac:dyDescent="0.3">
      <c r="D2087" s="31"/>
      <c r="E2087" s="31"/>
    </row>
    <row r="2088" spans="4:5" x14ac:dyDescent="0.3">
      <c r="D2088" s="31"/>
      <c r="E2088" s="31"/>
    </row>
    <row r="2089" spans="4:5" x14ac:dyDescent="0.3">
      <c r="D2089" s="31"/>
      <c r="E2089" s="31"/>
    </row>
    <row r="2090" spans="4:5" x14ac:dyDescent="0.3">
      <c r="D2090" s="31"/>
      <c r="E2090" s="31"/>
    </row>
    <row r="2091" spans="4:5" x14ac:dyDescent="0.3">
      <c r="D2091" s="31"/>
      <c r="E2091" s="31"/>
    </row>
    <row r="2092" spans="4:5" x14ac:dyDescent="0.3">
      <c r="D2092" s="31"/>
      <c r="E2092" s="31"/>
    </row>
    <row r="2093" spans="4:5" x14ac:dyDescent="0.3">
      <c r="D2093" s="31"/>
      <c r="E2093" s="31"/>
    </row>
    <row r="2094" spans="4:5" x14ac:dyDescent="0.3">
      <c r="D2094" s="31"/>
      <c r="E2094" s="31"/>
    </row>
    <row r="2095" spans="4:5" x14ac:dyDescent="0.3">
      <c r="D2095" s="31"/>
      <c r="E2095" s="31"/>
    </row>
    <row r="2096" spans="4:5" x14ac:dyDescent="0.3">
      <c r="D2096" s="31"/>
      <c r="E2096" s="31"/>
    </row>
    <row r="2097" spans="4:5" x14ac:dyDescent="0.3">
      <c r="D2097" s="31"/>
      <c r="E2097" s="31"/>
    </row>
    <row r="2098" spans="4:5" x14ac:dyDescent="0.3">
      <c r="D2098" s="31"/>
      <c r="E2098" s="31"/>
    </row>
    <row r="2099" spans="4:5" x14ac:dyDescent="0.3">
      <c r="D2099" s="31"/>
      <c r="E2099" s="31"/>
    </row>
    <row r="2100" spans="4:5" x14ac:dyDescent="0.3">
      <c r="D2100" s="31"/>
      <c r="E2100" s="31"/>
    </row>
    <row r="2101" spans="4:5" x14ac:dyDescent="0.3">
      <c r="D2101" s="31"/>
      <c r="E2101" s="31"/>
    </row>
    <row r="2102" spans="4:5" x14ac:dyDescent="0.3">
      <c r="D2102" s="31"/>
      <c r="E2102" s="31"/>
    </row>
    <row r="2103" spans="4:5" x14ac:dyDescent="0.3">
      <c r="D2103" s="31"/>
      <c r="E2103" s="31"/>
    </row>
    <row r="2104" spans="4:5" x14ac:dyDescent="0.3">
      <c r="D2104" s="31"/>
      <c r="E2104" s="31"/>
    </row>
    <row r="2105" spans="4:5" x14ac:dyDescent="0.3">
      <c r="D2105" s="31"/>
      <c r="E2105" s="31"/>
    </row>
    <row r="2106" spans="4:5" x14ac:dyDescent="0.3">
      <c r="D2106" s="31"/>
      <c r="E2106" s="31"/>
    </row>
    <row r="2107" spans="4:5" x14ac:dyDescent="0.3">
      <c r="D2107" s="31"/>
      <c r="E2107" s="31"/>
    </row>
    <row r="2108" spans="4:5" x14ac:dyDescent="0.3">
      <c r="D2108" s="31"/>
      <c r="E2108" s="31"/>
    </row>
    <row r="2109" spans="4:5" x14ac:dyDescent="0.3">
      <c r="D2109" s="31"/>
      <c r="E2109" s="31"/>
    </row>
    <row r="2110" spans="4:5" x14ac:dyDescent="0.3">
      <c r="D2110" s="31"/>
      <c r="E2110" s="31"/>
    </row>
    <row r="2111" spans="4:5" x14ac:dyDescent="0.3">
      <c r="D2111" s="31"/>
      <c r="E2111" s="31"/>
    </row>
    <row r="2112" spans="4:5" x14ac:dyDescent="0.3">
      <c r="D2112" s="31"/>
      <c r="E2112" s="31"/>
    </row>
    <row r="2113" spans="4:5" x14ac:dyDescent="0.3">
      <c r="D2113" s="31"/>
      <c r="E2113" s="31"/>
    </row>
    <row r="2114" spans="4:5" x14ac:dyDescent="0.3">
      <c r="D2114" s="31"/>
      <c r="E2114" s="31"/>
    </row>
    <row r="2115" spans="4:5" x14ac:dyDescent="0.3">
      <c r="D2115" s="31"/>
      <c r="E2115" s="31"/>
    </row>
    <row r="2116" spans="4:5" x14ac:dyDescent="0.3">
      <c r="D2116" s="31"/>
      <c r="E2116" s="31"/>
    </row>
    <row r="2117" spans="4:5" x14ac:dyDescent="0.3">
      <c r="D2117" s="31"/>
      <c r="E2117" s="31"/>
    </row>
    <row r="2118" spans="4:5" x14ac:dyDescent="0.3">
      <c r="D2118" s="31"/>
      <c r="E2118" s="31"/>
    </row>
    <row r="2119" spans="4:5" x14ac:dyDescent="0.3">
      <c r="D2119" s="31"/>
      <c r="E2119" s="31"/>
    </row>
    <row r="2120" spans="4:5" x14ac:dyDescent="0.3">
      <c r="D2120" s="31"/>
      <c r="E2120" s="31"/>
    </row>
    <row r="2121" spans="4:5" x14ac:dyDescent="0.3">
      <c r="D2121" s="31"/>
      <c r="E2121" s="31"/>
    </row>
    <row r="2122" spans="4:5" x14ac:dyDescent="0.3">
      <c r="D2122" s="31"/>
      <c r="E2122" s="31"/>
    </row>
    <row r="2123" spans="4:5" x14ac:dyDescent="0.3">
      <c r="D2123" s="31"/>
      <c r="E2123" s="31"/>
    </row>
    <row r="2124" spans="4:5" x14ac:dyDescent="0.3">
      <c r="D2124" s="31"/>
      <c r="E2124" s="31"/>
    </row>
    <row r="2125" spans="4:5" x14ac:dyDescent="0.3">
      <c r="D2125" s="31"/>
      <c r="E2125" s="31"/>
    </row>
    <row r="2126" spans="4:5" x14ac:dyDescent="0.3">
      <c r="D2126" s="31"/>
      <c r="E2126" s="31"/>
    </row>
    <row r="2127" spans="4:5" x14ac:dyDescent="0.3">
      <c r="D2127" s="31"/>
      <c r="E2127" s="31"/>
    </row>
    <row r="2128" spans="4:5" x14ac:dyDescent="0.3">
      <c r="D2128" s="31"/>
      <c r="E2128" s="31"/>
    </row>
    <row r="2129" spans="4:5" x14ac:dyDescent="0.3">
      <c r="D2129" s="31"/>
      <c r="E2129" s="31"/>
    </row>
    <row r="2130" spans="4:5" x14ac:dyDescent="0.3">
      <c r="D2130" s="31"/>
      <c r="E2130" s="31"/>
    </row>
    <row r="2131" spans="4:5" x14ac:dyDescent="0.3">
      <c r="D2131" s="31"/>
      <c r="E2131" s="31"/>
    </row>
    <row r="2132" spans="4:5" x14ac:dyDescent="0.3">
      <c r="D2132" s="31"/>
      <c r="E2132" s="31"/>
    </row>
    <row r="2133" spans="4:5" x14ac:dyDescent="0.3">
      <c r="D2133" s="31"/>
      <c r="E2133" s="31"/>
    </row>
    <row r="2134" spans="4:5" x14ac:dyDescent="0.3">
      <c r="D2134" s="31"/>
      <c r="E2134" s="31"/>
    </row>
    <row r="2135" spans="4:5" x14ac:dyDescent="0.3">
      <c r="D2135" s="31"/>
      <c r="E2135" s="31"/>
    </row>
    <row r="2136" spans="4:5" x14ac:dyDescent="0.3">
      <c r="D2136" s="31"/>
      <c r="E2136" s="31"/>
    </row>
    <row r="2137" spans="4:5" x14ac:dyDescent="0.3">
      <c r="D2137" s="31"/>
      <c r="E2137" s="31"/>
    </row>
    <row r="2138" spans="4:5" x14ac:dyDescent="0.3">
      <c r="D2138" s="31"/>
      <c r="E2138" s="31"/>
    </row>
    <row r="2139" spans="4:5" x14ac:dyDescent="0.3">
      <c r="D2139" s="31"/>
      <c r="E2139" s="31"/>
    </row>
    <row r="2140" spans="4:5" x14ac:dyDescent="0.3">
      <c r="D2140" s="31"/>
      <c r="E2140" s="31"/>
    </row>
    <row r="2141" spans="4:5" x14ac:dyDescent="0.3">
      <c r="D2141" s="31"/>
      <c r="E2141" s="31"/>
    </row>
    <row r="2142" spans="4:5" x14ac:dyDescent="0.3">
      <c r="D2142" s="31"/>
      <c r="E2142" s="31"/>
    </row>
    <row r="2143" spans="4:5" x14ac:dyDescent="0.3">
      <c r="D2143" s="31"/>
      <c r="E2143" s="31"/>
    </row>
    <row r="2144" spans="4:5" x14ac:dyDescent="0.3">
      <c r="D2144" s="31"/>
      <c r="E2144" s="31"/>
    </row>
    <row r="2145" spans="4:5" x14ac:dyDescent="0.3">
      <c r="D2145" s="31"/>
      <c r="E2145" s="31"/>
    </row>
    <row r="2146" spans="4:5" x14ac:dyDescent="0.3">
      <c r="D2146" s="31"/>
      <c r="E2146" s="31"/>
    </row>
    <row r="2147" spans="4:5" x14ac:dyDescent="0.3">
      <c r="D2147" s="31"/>
      <c r="E2147" s="31"/>
    </row>
    <row r="2148" spans="4:5" x14ac:dyDescent="0.3">
      <c r="D2148" s="31"/>
      <c r="E2148" s="31"/>
    </row>
    <row r="2149" spans="4:5" x14ac:dyDescent="0.3">
      <c r="D2149" s="31"/>
      <c r="E2149" s="31"/>
    </row>
    <row r="2150" spans="4:5" x14ac:dyDescent="0.3">
      <c r="D2150" s="31"/>
      <c r="E2150" s="31"/>
    </row>
    <row r="2151" spans="4:5" x14ac:dyDescent="0.3">
      <c r="D2151" s="31"/>
      <c r="E2151" s="31"/>
    </row>
    <row r="2152" spans="4:5" x14ac:dyDescent="0.3">
      <c r="D2152" s="31"/>
      <c r="E2152" s="31"/>
    </row>
    <row r="2153" spans="4:5" x14ac:dyDescent="0.3">
      <c r="D2153" s="31"/>
      <c r="E2153" s="31"/>
    </row>
    <row r="2154" spans="4:5" x14ac:dyDescent="0.3">
      <c r="D2154" s="31"/>
      <c r="E2154" s="31"/>
    </row>
    <row r="2155" spans="4:5" x14ac:dyDescent="0.3">
      <c r="D2155" s="31"/>
      <c r="E2155" s="31"/>
    </row>
    <row r="2156" spans="4:5" x14ac:dyDescent="0.3">
      <c r="D2156" s="31"/>
      <c r="E2156" s="31"/>
    </row>
    <row r="2157" spans="4:5" x14ac:dyDescent="0.3">
      <c r="D2157" s="31"/>
      <c r="E2157" s="31"/>
    </row>
    <row r="2158" spans="4:5" x14ac:dyDescent="0.3">
      <c r="D2158" s="31"/>
      <c r="E2158" s="31"/>
    </row>
    <row r="2159" spans="4:5" x14ac:dyDescent="0.3">
      <c r="D2159" s="31"/>
      <c r="E2159" s="31"/>
    </row>
    <row r="2160" spans="4:5" x14ac:dyDescent="0.3">
      <c r="D2160" s="31"/>
      <c r="E2160" s="31"/>
    </row>
    <row r="2161" spans="4:5" x14ac:dyDescent="0.3">
      <c r="D2161" s="31"/>
      <c r="E2161" s="31"/>
    </row>
    <row r="2162" spans="4:5" x14ac:dyDescent="0.3">
      <c r="D2162" s="31"/>
      <c r="E2162" s="31"/>
    </row>
    <row r="2163" spans="4:5" x14ac:dyDescent="0.3">
      <c r="D2163" s="31"/>
      <c r="E2163" s="31"/>
    </row>
    <row r="2164" spans="4:5" x14ac:dyDescent="0.3">
      <c r="D2164" s="31"/>
      <c r="E2164" s="31"/>
    </row>
    <row r="2165" spans="4:5" x14ac:dyDescent="0.3">
      <c r="D2165" s="31"/>
      <c r="E2165" s="31"/>
    </row>
    <row r="2166" spans="4:5" x14ac:dyDescent="0.3">
      <c r="D2166" s="31"/>
      <c r="E2166" s="31"/>
    </row>
    <row r="2167" spans="4:5" x14ac:dyDescent="0.3">
      <c r="D2167" s="31"/>
      <c r="E2167" s="31"/>
    </row>
    <row r="2168" spans="4:5" x14ac:dyDescent="0.3">
      <c r="D2168" s="31"/>
      <c r="E2168" s="31"/>
    </row>
    <row r="2169" spans="4:5" x14ac:dyDescent="0.3">
      <c r="D2169" s="31"/>
      <c r="E2169" s="31"/>
    </row>
    <row r="2170" spans="4:5" x14ac:dyDescent="0.3">
      <c r="D2170" s="31"/>
      <c r="E2170" s="31"/>
    </row>
    <row r="2171" spans="4:5" x14ac:dyDescent="0.3">
      <c r="D2171" s="31"/>
      <c r="E2171" s="31"/>
    </row>
    <row r="2172" spans="4:5" x14ac:dyDescent="0.3">
      <c r="D2172" s="31"/>
      <c r="E2172" s="31"/>
    </row>
    <row r="2173" spans="4:5" x14ac:dyDescent="0.3">
      <c r="D2173" s="31"/>
      <c r="E2173" s="31"/>
    </row>
    <row r="2174" spans="4:5" x14ac:dyDescent="0.3">
      <c r="D2174" s="31"/>
      <c r="E2174" s="31"/>
    </row>
    <row r="2175" spans="4:5" x14ac:dyDescent="0.3">
      <c r="D2175" s="31"/>
      <c r="E2175" s="31"/>
    </row>
    <row r="2176" spans="4:5" x14ac:dyDescent="0.3">
      <c r="D2176" s="31"/>
      <c r="E2176" s="31"/>
    </row>
    <row r="2177" spans="4:5" x14ac:dyDescent="0.3">
      <c r="D2177" s="31"/>
      <c r="E2177" s="31"/>
    </row>
    <row r="2178" spans="4:5" x14ac:dyDescent="0.3">
      <c r="D2178" s="31"/>
      <c r="E2178" s="31"/>
    </row>
    <row r="2179" spans="4:5" x14ac:dyDescent="0.3">
      <c r="D2179" s="31"/>
      <c r="E2179" s="31"/>
    </row>
    <row r="2180" spans="4:5" x14ac:dyDescent="0.3">
      <c r="D2180" s="31"/>
      <c r="E2180" s="31"/>
    </row>
    <row r="2181" spans="4:5" x14ac:dyDescent="0.3">
      <c r="D2181" s="31"/>
      <c r="E2181" s="31"/>
    </row>
    <row r="2182" spans="4:5" x14ac:dyDescent="0.3">
      <c r="D2182" s="31"/>
      <c r="E2182" s="31"/>
    </row>
    <row r="2183" spans="4:5" x14ac:dyDescent="0.3">
      <c r="D2183" s="31"/>
      <c r="E2183" s="31"/>
    </row>
    <row r="2184" spans="4:5" x14ac:dyDescent="0.3">
      <c r="D2184" s="31"/>
      <c r="E2184" s="31"/>
    </row>
    <row r="2185" spans="4:5" x14ac:dyDescent="0.3">
      <c r="D2185" s="31"/>
      <c r="E2185" s="31"/>
    </row>
    <row r="2186" spans="4:5" x14ac:dyDescent="0.3">
      <c r="D2186" s="31"/>
      <c r="E2186" s="31"/>
    </row>
    <row r="2187" spans="4:5" x14ac:dyDescent="0.3">
      <c r="D2187" s="31"/>
      <c r="E2187" s="31"/>
    </row>
    <row r="2188" spans="4:5" x14ac:dyDescent="0.3">
      <c r="D2188" s="31"/>
      <c r="E2188" s="31"/>
    </row>
    <row r="2189" spans="4:5" x14ac:dyDescent="0.3">
      <c r="D2189" s="31"/>
      <c r="E2189" s="31"/>
    </row>
    <row r="2190" spans="4:5" x14ac:dyDescent="0.3">
      <c r="D2190" s="31"/>
      <c r="E2190" s="31"/>
    </row>
    <row r="2191" spans="4:5" x14ac:dyDescent="0.3">
      <c r="D2191" s="31"/>
      <c r="E2191" s="31"/>
    </row>
    <row r="2192" spans="4:5" x14ac:dyDescent="0.3">
      <c r="D2192" s="31"/>
      <c r="E2192" s="31"/>
    </row>
    <row r="2193" spans="4:5" x14ac:dyDescent="0.3">
      <c r="D2193" s="31"/>
      <c r="E2193" s="31"/>
    </row>
    <row r="2194" spans="4:5" x14ac:dyDescent="0.3">
      <c r="D2194" s="31"/>
      <c r="E2194" s="31"/>
    </row>
    <row r="2195" spans="4:5" x14ac:dyDescent="0.3">
      <c r="D2195" s="31"/>
      <c r="E2195" s="31"/>
    </row>
    <row r="2196" spans="4:5" x14ac:dyDescent="0.3">
      <c r="D2196" s="31"/>
      <c r="E2196" s="31"/>
    </row>
    <row r="2197" spans="4:5" x14ac:dyDescent="0.3">
      <c r="D2197" s="31"/>
      <c r="E2197" s="31"/>
    </row>
    <row r="2198" spans="4:5" x14ac:dyDescent="0.3">
      <c r="D2198" s="31"/>
      <c r="E2198" s="31"/>
    </row>
    <row r="2199" spans="4:5" x14ac:dyDescent="0.3">
      <c r="D2199" s="31"/>
      <c r="E2199" s="31"/>
    </row>
    <row r="2200" spans="4:5" x14ac:dyDescent="0.3">
      <c r="D2200" s="31"/>
      <c r="E2200" s="31"/>
    </row>
    <row r="2201" spans="4:5" x14ac:dyDescent="0.3">
      <c r="D2201" s="31"/>
      <c r="E2201" s="31"/>
    </row>
    <row r="2202" spans="4:5" x14ac:dyDescent="0.3">
      <c r="D2202" s="31"/>
      <c r="E2202" s="31"/>
    </row>
    <row r="2203" spans="4:5" x14ac:dyDescent="0.3">
      <c r="D2203" s="31"/>
      <c r="E2203" s="31"/>
    </row>
    <row r="2204" spans="4:5" x14ac:dyDescent="0.3">
      <c r="D2204" s="31"/>
      <c r="E2204" s="31"/>
    </row>
    <row r="2205" spans="4:5" x14ac:dyDescent="0.3">
      <c r="D2205" s="31"/>
      <c r="E2205" s="31"/>
    </row>
    <row r="2206" spans="4:5" x14ac:dyDescent="0.3">
      <c r="D2206" s="31"/>
      <c r="E2206" s="31"/>
    </row>
    <row r="2207" spans="4:5" x14ac:dyDescent="0.3">
      <c r="D2207" s="31"/>
      <c r="E2207" s="31"/>
    </row>
    <row r="2208" spans="4:5" x14ac:dyDescent="0.3">
      <c r="D2208" s="31"/>
      <c r="E2208" s="31"/>
    </row>
    <row r="2209" spans="4:5" x14ac:dyDescent="0.3">
      <c r="D2209" s="31"/>
      <c r="E2209" s="31"/>
    </row>
    <row r="2210" spans="4:5" x14ac:dyDescent="0.3">
      <c r="D2210" s="31"/>
      <c r="E2210" s="31"/>
    </row>
    <row r="2211" spans="4:5" x14ac:dyDescent="0.3">
      <c r="D2211" s="31"/>
      <c r="E2211" s="31"/>
    </row>
    <row r="2212" spans="4:5" x14ac:dyDescent="0.3">
      <c r="D2212" s="31"/>
      <c r="E2212" s="31"/>
    </row>
    <row r="2213" spans="4:5" x14ac:dyDescent="0.3">
      <c r="D2213" s="31"/>
      <c r="E2213" s="31"/>
    </row>
    <row r="2214" spans="4:5" x14ac:dyDescent="0.3">
      <c r="D2214" s="31"/>
      <c r="E2214" s="31"/>
    </row>
    <row r="2215" spans="4:5" x14ac:dyDescent="0.3">
      <c r="D2215" s="31"/>
      <c r="E2215" s="31"/>
    </row>
    <row r="2216" spans="4:5" x14ac:dyDescent="0.3">
      <c r="D2216" s="31"/>
      <c r="E2216" s="31"/>
    </row>
    <row r="2217" spans="4:5" x14ac:dyDescent="0.3">
      <c r="D2217" s="31"/>
      <c r="E2217" s="31"/>
    </row>
    <row r="2218" spans="4:5" x14ac:dyDescent="0.3">
      <c r="D2218" s="31"/>
      <c r="E2218" s="31"/>
    </row>
    <row r="2219" spans="4:5" x14ac:dyDescent="0.3">
      <c r="D2219" s="31"/>
      <c r="E2219" s="31"/>
    </row>
    <row r="2220" spans="4:5" x14ac:dyDescent="0.3">
      <c r="D2220" s="31"/>
      <c r="E2220" s="31"/>
    </row>
    <row r="2221" spans="4:5" x14ac:dyDescent="0.3">
      <c r="D2221" s="31"/>
      <c r="E2221" s="31"/>
    </row>
    <row r="2222" spans="4:5" x14ac:dyDescent="0.3">
      <c r="D2222" s="31"/>
      <c r="E2222" s="31"/>
    </row>
    <row r="2223" spans="4:5" x14ac:dyDescent="0.3">
      <c r="D2223" s="31"/>
      <c r="E2223" s="31"/>
    </row>
    <row r="2224" spans="4:5" x14ac:dyDescent="0.3">
      <c r="D2224" s="31"/>
      <c r="E2224" s="31"/>
    </row>
    <row r="2225" spans="4:5" x14ac:dyDescent="0.3">
      <c r="D2225" s="31"/>
      <c r="E2225" s="31"/>
    </row>
    <row r="2226" spans="4:5" x14ac:dyDescent="0.3">
      <c r="D2226" s="31"/>
      <c r="E2226" s="31"/>
    </row>
    <row r="2227" spans="4:5" x14ac:dyDescent="0.3">
      <c r="D2227" s="31"/>
      <c r="E2227" s="31"/>
    </row>
    <row r="2228" spans="4:5" x14ac:dyDescent="0.3">
      <c r="D2228" s="31"/>
      <c r="E2228" s="31"/>
    </row>
    <row r="2229" spans="4:5" x14ac:dyDescent="0.3">
      <c r="D2229" s="31"/>
      <c r="E2229" s="31"/>
    </row>
    <row r="2230" spans="4:5" x14ac:dyDescent="0.3">
      <c r="D2230" s="31"/>
      <c r="E2230" s="31"/>
    </row>
    <row r="2231" spans="4:5" x14ac:dyDescent="0.3">
      <c r="D2231" s="31"/>
      <c r="E2231" s="31"/>
    </row>
    <row r="2232" spans="4:5" x14ac:dyDescent="0.3">
      <c r="D2232" s="31"/>
      <c r="E2232" s="31"/>
    </row>
    <row r="2233" spans="4:5" x14ac:dyDescent="0.3">
      <c r="D2233" s="31"/>
      <c r="E2233" s="31"/>
    </row>
    <row r="2234" spans="4:5" x14ac:dyDescent="0.3">
      <c r="D2234" s="31"/>
      <c r="E2234" s="31"/>
    </row>
    <row r="2235" spans="4:5" x14ac:dyDescent="0.3">
      <c r="D2235" s="31"/>
      <c r="E2235" s="31"/>
    </row>
    <row r="2236" spans="4:5" x14ac:dyDescent="0.3">
      <c r="D2236" s="31"/>
      <c r="E2236" s="31"/>
    </row>
    <row r="2237" spans="4:5" x14ac:dyDescent="0.3">
      <c r="D2237" s="31"/>
      <c r="E2237" s="31"/>
    </row>
    <row r="2238" spans="4:5" x14ac:dyDescent="0.3">
      <c r="D2238" s="31"/>
      <c r="E2238" s="31"/>
    </row>
    <row r="2239" spans="4:5" x14ac:dyDescent="0.3">
      <c r="D2239" s="31"/>
      <c r="E2239" s="31"/>
    </row>
    <row r="2240" spans="4:5" x14ac:dyDescent="0.3">
      <c r="D2240" s="31"/>
      <c r="E2240" s="31"/>
    </row>
    <row r="2241" spans="4:5" x14ac:dyDescent="0.3">
      <c r="D2241" s="31"/>
      <c r="E2241" s="31"/>
    </row>
    <row r="2242" spans="4:5" x14ac:dyDescent="0.3">
      <c r="D2242" s="31"/>
      <c r="E2242" s="31"/>
    </row>
    <row r="2243" spans="4:5" x14ac:dyDescent="0.3">
      <c r="D2243" s="31"/>
      <c r="E2243" s="31"/>
    </row>
    <row r="2244" spans="4:5" x14ac:dyDescent="0.3">
      <c r="D2244" s="31"/>
      <c r="E2244" s="31"/>
    </row>
    <row r="2245" spans="4:5" x14ac:dyDescent="0.3">
      <c r="D2245" s="31"/>
      <c r="E2245" s="31"/>
    </row>
    <row r="2246" spans="4:5" x14ac:dyDescent="0.3">
      <c r="D2246" s="31"/>
      <c r="E2246" s="31"/>
    </row>
    <row r="2247" spans="4:5" x14ac:dyDescent="0.3">
      <c r="D2247" s="31"/>
      <c r="E2247" s="31"/>
    </row>
    <row r="2248" spans="4:5" x14ac:dyDescent="0.3">
      <c r="D2248" s="31"/>
      <c r="E2248" s="31"/>
    </row>
    <row r="2249" spans="4:5" x14ac:dyDescent="0.3">
      <c r="D2249" s="31"/>
      <c r="E2249" s="31"/>
    </row>
    <row r="2250" spans="4:5" x14ac:dyDescent="0.3">
      <c r="D2250" s="31"/>
      <c r="E2250" s="31"/>
    </row>
    <row r="2251" spans="4:5" x14ac:dyDescent="0.3">
      <c r="D2251" s="31"/>
      <c r="E2251" s="31"/>
    </row>
    <row r="2252" spans="4:5" x14ac:dyDescent="0.3">
      <c r="D2252" s="31"/>
      <c r="E2252" s="31"/>
    </row>
    <row r="2253" spans="4:5" x14ac:dyDescent="0.3">
      <c r="D2253" s="31"/>
      <c r="E2253" s="31"/>
    </row>
    <row r="2254" spans="4:5" x14ac:dyDescent="0.3">
      <c r="D2254" s="31"/>
      <c r="E2254" s="31"/>
    </row>
    <row r="2255" spans="4:5" x14ac:dyDescent="0.3">
      <c r="D2255" s="31"/>
      <c r="E2255" s="31"/>
    </row>
    <row r="2256" spans="4:5" x14ac:dyDescent="0.3">
      <c r="D2256" s="31"/>
      <c r="E2256" s="31"/>
    </row>
    <row r="2257" spans="4:5" x14ac:dyDescent="0.3">
      <c r="D2257" s="31"/>
      <c r="E2257" s="31"/>
    </row>
    <row r="2258" spans="4:5" x14ac:dyDescent="0.3">
      <c r="D2258" s="31"/>
      <c r="E2258" s="31"/>
    </row>
    <row r="2259" spans="4:5" x14ac:dyDescent="0.3">
      <c r="D2259" s="31"/>
      <c r="E2259" s="31"/>
    </row>
    <row r="2260" spans="4:5" x14ac:dyDescent="0.3">
      <c r="D2260" s="31"/>
      <c r="E2260" s="31"/>
    </row>
    <row r="2261" spans="4:5" x14ac:dyDescent="0.3">
      <c r="D2261" s="31"/>
      <c r="E2261" s="31"/>
    </row>
    <row r="2262" spans="4:5" x14ac:dyDescent="0.3">
      <c r="D2262" s="31"/>
      <c r="E2262" s="31"/>
    </row>
    <row r="2263" spans="4:5" x14ac:dyDescent="0.3">
      <c r="D2263" s="31"/>
      <c r="E2263" s="31"/>
    </row>
    <row r="2264" spans="4:5" x14ac:dyDescent="0.3">
      <c r="D2264" s="31"/>
      <c r="E2264" s="31"/>
    </row>
    <row r="2265" spans="4:5" x14ac:dyDescent="0.3">
      <c r="D2265" s="31"/>
      <c r="E2265" s="31"/>
    </row>
    <row r="2266" spans="4:5" x14ac:dyDescent="0.3">
      <c r="D2266" s="31"/>
      <c r="E2266" s="31"/>
    </row>
    <row r="2267" spans="4:5" x14ac:dyDescent="0.3">
      <c r="D2267" s="31"/>
      <c r="E2267" s="31"/>
    </row>
    <row r="2268" spans="4:5" x14ac:dyDescent="0.3">
      <c r="D2268" s="31"/>
      <c r="E2268" s="31"/>
    </row>
    <row r="2269" spans="4:5" x14ac:dyDescent="0.3">
      <c r="D2269" s="31"/>
      <c r="E2269" s="31"/>
    </row>
    <row r="2270" spans="4:5" x14ac:dyDescent="0.3">
      <c r="D2270" s="31"/>
      <c r="E2270" s="31"/>
    </row>
    <row r="2271" spans="4:5" x14ac:dyDescent="0.3">
      <c r="D2271" s="31"/>
      <c r="E2271" s="31"/>
    </row>
    <row r="2272" spans="4:5" x14ac:dyDescent="0.3">
      <c r="D2272" s="31"/>
      <c r="E2272" s="31"/>
    </row>
    <row r="2273" spans="4:5" x14ac:dyDescent="0.3">
      <c r="D2273" s="31"/>
      <c r="E2273" s="31"/>
    </row>
    <row r="2274" spans="4:5" x14ac:dyDescent="0.3">
      <c r="D2274" s="31"/>
      <c r="E2274" s="31"/>
    </row>
    <row r="2275" spans="4:5" x14ac:dyDescent="0.3">
      <c r="D2275" s="31"/>
      <c r="E2275" s="31"/>
    </row>
    <row r="2276" spans="4:5" x14ac:dyDescent="0.3">
      <c r="D2276" s="31"/>
      <c r="E2276" s="31"/>
    </row>
    <row r="2277" spans="4:5" x14ac:dyDescent="0.3">
      <c r="D2277" s="31"/>
      <c r="E2277" s="31"/>
    </row>
    <row r="2278" spans="4:5" x14ac:dyDescent="0.3">
      <c r="D2278" s="31"/>
      <c r="E2278" s="31"/>
    </row>
    <row r="2279" spans="4:5" x14ac:dyDescent="0.3">
      <c r="D2279" s="31"/>
      <c r="E2279" s="31"/>
    </row>
    <row r="2280" spans="4:5" x14ac:dyDescent="0.3">
      <c r="D2280" s="31"/>
      <c r="E2280" s="31"/>
    </row>
    <row r="2281" spans="4:5" x14ac:dyDescent="0.3">
      <c r="D2281" s="31"/>
      <c r="E2281" s="31"/>
    </row>
    <row r="2282" spans="4:5" x14ac:dyDescent="0.3">
      <c r="D2282" s="31"/>
      <c r="E2282" s="31"/>
    </row>
    <row r="2283" spans="4:5" x14ac:dyDescent="0.3">
      <c r="D2283" s="31"/>
      <c r="E2283" s="31"/>
    </row>
    <row r="2284" spans="4:5" x14ac:dyDescent="0.3">
      <c r="D2284" s="31"/>
      <c r="E2284" s="31"/>
    </row>
    <row r="2285" spans="4:5" x14ac:dyDescent="0.3">
      <c r="D2285" s="31"/>
      <c r="E2285" s="31"/>
    </row>
    <row r="2286" spans="4:5" x14ac:dyDescent="0.3">
      <c r="D2286" s="31"/>
      <c r="E2286" s="31"/>
    </row>
    <row r="2287" spans="4:5" x14ac:dyDescent="0.3">
      <c r="D2287" s="31"/>
      <c r="E2287" s="31"/>
    </row>
    <row r="2288" spans="4:5" x14ac:dyDescent="0.3">
      <c r="D2288" s="31"/>
      <c r="E2288" s="31"/>
    </row>
    <row r="2289" spans="4:5" x14ac:dyDescent="0.3">
      <c r="D2289" s="31"/>
      <c r="E2289" s="31"/>
    </row>
    <row r="2290" spans="4:5" x14ac:dyDescent="0.3">
      <c r="D2290" s="31"/>
      <c r="E2290" s="31"/>
    </row>
    <row r="2291" spans="4:5" x14ac:dyDescent="0.3">
      <c r="D2291" s="31"/>
      <c r="E2291" s="31"/>
    </row>
    <row r="2292" spans="4:5" x14ac:dyDescent="0.3">
      <c r="D2292" s="31"/>
      <c r="E2292" s="31"/>
    </row>
    <row r="2293" spans="4:5" x14ac:dyDescent="0.3">
      <c r="D2293" s="31"/>
      <c r="E2293" s="31"/>
    </row>
    <row r="2294" spans="4:5" x14ac:dyDescent="0.3">
      <c r="D2294" s="31"/>
      <c r="E2294" s="31"/>
    </row>
    <row r="2295" spans="4:5" x14ac:dyDescent="0.3">
      <c r="D2295" s="31"/>
      <c r="E2295" s="31"/>
    </row>
    <row r="2296" spans="4:5" x14ac:dyDescent="0.3">
      <c r="D2296" s="31"/>
      <c r="E2296" s="31"/>
    </row>
    <row r="2297" spans="4:5" x14ac:dyDescent="0.3">
      <c r="D2297" s="31"/>
      <c r="E2297" s="31"/>
    </row>
    <row r="2298" spans="4:5" x14ac:dyDescent="0.3">
      <c r="D2298" s="31"/>
      <c r="E2298" s="31"/>
    </row>
    <row r="2299" spans="4:5" x14ac:dyDescent="0.3">
      <c r="D2299" s="31"/>
      <c r="E2299" s="31"/>
    </row>
    <row r="2300" spans="4:5" x14ac:dyDescent="0.3">
      <c r="D2300" s="31"/>
      <c r="E2300" s="31"/>
    </row>
    <row r="2301" spans="4:5" x14ac:dyDescent="0.3">
      <c r="D2301" s="31"/>
      <c r="E2301" s="31"/>
    </row>
    <row r="2302" spans="4:5" x14ac:dyDescent="0.3">
      <c r="D2302" s="31"/>
      <c r="E2302" s="31"/>
    </row>
    <row r="2303" spans="4:5" x14ac:dyDescent="0.3">
      <c r="D2303" s="31"/>
      <c r="E2303" s="31"/>
    </row>
    <row r="2304" spans="4:5" x14ac:dyDescent="0.3">
      <c r="D2304" s="31"/>
      <c r="E2304" s="31"/>
    </row>
    <row r="2305" spans="4:5" x14ac:dyDescent="0.3">
      <c r="D2305" s="31"/>
      <c r="E2305" s="31"/>
    </row>
    <row r="2306" spans="4:5" x14ac:dyDescent="0.3">
      <c r="D2306" s="31"/>
      <c r="E2306" s="31"/>
    </row>
    <row r="2307" spans="4:5" x14ac:dyDescent="0.3">
      <c r="D2307" s="31"/>
      <c r="E2307" s="31"/>
    </row>
    <row r="2308" spans="4:5" x14ac:dyDescent="0.3">
      <c r="D2308" s="31"/>
      <c r="E2308" s="31"/>
    </row>
    <row r="2309" spans="4:5" x14ac:dyDescent="0.3">
      <c r="D2309" s="31"/>
      <c r="E2309" s="31"/>
    </row>
    <row r="2310" spans="4:5" x14ac:dyDescent="0.3">
      <c r="D2310" s="31"/>
      <c r="E2310" s="31"/>
    </row>
    <row r="2311" spans="4:5" x14ac:dyDescent="0.3">
      <c r="D2311" s="31"/>
      <c r="E2311" s="31"/>
    </row>
    <row r="2312" spans="4:5" x14ac:dyDescent="0.3">
      <c r="D2312" s="31"/>
      <c r="E2312" s="31"/>
    </row>
    <row r="2313" spans="4:5" x14ac:dyDescent="0.3">
      <c r="D2313" s="31"/>
      <c r="E2313" s="31"/>
    </row>
    <row r="2314" spans="4:5" x14ac:dyDescent="0.3">
      <c r="D2314" s="31"/>
      <c r="E2314" s="31"/>
    </row>
    <row r="2315" spans="4:5" x14ac:dyDescent="0.3">
      <c r="D2315" s="31"/>
      <c r="E2315" s="31"/>
    </row>
    <row r="2316" spans="4:5" x14ac:dyDescent="0.3">
      <c r="D2316" s="31"/>
      <c r="E2316" s="31"/>
    </row>
    <row r="2317" spans="4:5" x14ac:dyDescent="0.3">
      <c r="D2317" s="31"/>
      <c r="E2317" s="31"/>
    </row>
    <row r="2318" spans="4:5" x14ac:dyDescent="0.3">
      <c r="D2318" s="31"/>
      <c r="E2318" s="31"/>
    </row>
    <row r="2319" spans="4:5" x14ac:dyDescent="0.3">
      <c r="D2319" s="31"/>
      <c r="E2319" s="31"/>
    </row>
    <row r="2320" spans="4:5" x14ac:dyDescent="0.3">
      <c r="D2320" s="31"/>
      <c r="E2320" s="31"/>
    </row>
    <row r="2321" spans="4:5" x14ac:dyDescent="0.3">
      <c r="D2321" s="31"/>
      <c r="E2321" s="31"/>
    </row>
    <row r="2322" spans="4:5" x14ac:dyDescent="0.3">
      <c r="D2322" s="31"/>
      <c r="E2322" s="31"/>
    </row>
    <row r="2323" spans="4:5" x14ac:dyDescent="0.3">
      <c r="D2323" s="31"/>
      <c r="E2323" s="31"/>
    </row>
    <row r="2324" spans="4:5" x14ac:dyDescent="0.3">
      <c r="D2324" s="31"/>
      <c r="E2324" s="31"/>
    </row>
    <row r="2325" spans="4:5" x14ac:dyDescent="0.3">
      <c r="D2325" s="31"/>
      <c r="E2325" s="31"/>
    </row>
    <row r="2326" spans="4:5" x14ac:dyDescent="0.3">
      <c r="D2326" s="31"/>
      <c r="E2326" s="31"/>
    </row>
    <row r="2327" spans="4:5" x14ac:dyDescent="0.3">
      <c r="D2327" s="31"/>
      <c r="E2327" s="31"/>
    </row>
    <row r="2328" spans="4:5" x14ac:dyDescent="0.3">
      <c r="D2328" s="31"/>
      <c r="E2328" s="31"/>
    </row>
    <row r="2329" spans="4:5" x14ac:dyDescent="0.3">
      <c r="D2329" s="31"/>
      <c r="E2329" s="31"/>
    </row>
    <row r="2330" spans="4:5" x14ac:dyDescent="0.3">
      <c r="D2330" s="31"/>
      <c r="E2330" s="31"/>
    </row>
    <row r="2331" spans="4:5" x14ac:dyDescent="0.3">
      <c r="D2331" s="31"/>
      <c r="E2331" s="31"/>
    </row>
    <row r="2332" spans="4:5" x14ac:dyDescent="0.3">
      <c r="D2332" s="31"/>
      <c r="E2332" s="31"/>
    </row>
    <row r="2333" spans="4:5" x14ac:dyDescent="0.3">
      <c r="D2333" s="31"/>
      <c r="E2333" s="31"/>
    </row>
    <row r="2334" spans="4:5" x14ac:dyDescent="0.3">
      <c r="D2334" s="31"/>
      <c r="E2334" s="31"/>
    </row>
    <row r="2335" spans="4:5" x14ac:dyDescent="0.3">
      <c r="D2335" s="31"/>
      <c r="E2335" s="31"/>
    </row>
    <row r="2336" spans="4:5" x14ac:dyDescent="0.3">
      <c r="D2336" s="31"/>
      <c r="E2336" s="31"/>
    </row>
    <row r="2337" spans="4:5" x14ac:dyDescent="0.3">
      <c r="D2337" s="31"/>
      <c r="E2337" s="31"/>
    </row>
    <row r="2338" spans="4:5" x14ac:dyDescent="0.3">
      <c r="D2338" s="31"/>
      <c r="E2338" s="31"/>
    </row>
    <row r="2339" spans="4:5" x14ac:dyDescent="0.3">
      <c r="D2339" s="31"/>
      <c r="E2339" s="31"/>
    </row>
    <row r="2340" spans="4:5" x14ac:dyDescent="0.3">
      <c r="D2340" s="31"/>
      <c r="E2340" s="31"/>
    </row>
    <row r="2341" spans="4:5" x14ac:dyDescent="0.3">
      <c r="D2341" s="31"/>
      <c r="E2341" s="31"/>
    </row>
    <row r="2342" spans="4:5" x14ac:dyDescent="0.3">
      <c r="D2342" s="31"/>
      <c r="E2342" s="31"/>
    </row>
    <row r="2343" spans="4:5" x14ac:dyDescent="0.3">
      <c r="D2343" s="31"/>
      <c r="E2343" s="31"/>
    </row>
    <row r="2344" spans="4:5" x14ac:dyDescent="0.3">
      <c r="D2344" s="31"/>
      <c r="E2344" s="31"/>
    </row>
    <row r="2345" spans="4:5" x14ac:dyDescent="0.3">
      <c r="D2345" s="31"/>
      <c r="E2345" s="31"/>
    </row>
    <row r="2346" spans="4:5" x14ac:dyDescent="0.3">
      <c r="D2346" s="31"/>
      <c r="E2346" s="31"/>
    </row>
    <row r="2347" spans="4:5" x14ac:dyDescent="0.3">
      <c r="D2347" s="31"/>
      <c r="E2347" s="31"/>
    </row>
    <row r="2348" spans="4:5" x14ac:dyDescent="0.3">
      <c r="D2348" s="31"/>
      <c r="E2348" s="31"/>
    </row>
    <row r="2349" spans="4:5" x14ac:dyDescent="0.3">
      <c r="D2349" s="31"/>
      <c r="E2349" s="31"/>
    </row>
    <row r="2350" spans="4:5" x14ac:dyDescent="0.3">
      <c r="D2350" s="31"/>
      <c r="E2350" s="31"/>
    </row>
    <row r="2351" spans="4:5" x14ac:dyDescent="0.3">
      <c r="D2351" s="31"/>
      <c r="E2351" s="31"/>
    </row>
    <row r="2352" spans="4:5" x14ac:dyDescent="0.3">
      <c r="D2352" s="31"/>
      <c r="E2352" s="31"/>
    </row>
    <row r="2353" spans="4:5" x14ac:dyDescent="0.3">
      <c r="D2353" s="31"/>
      <c r="E2353" s="31"/>
    </row>
    <row r="2354" spans="4:5" x14ac:dyDescent="0.3">
      <c r="D2354" s="31"/>
      <c r="E2354" s="31"/>
    </row>
    <row r="2355" spans="4:5" x14ac:dyDescent="0.3">
      <c r="D2355" s="31"/>
      <c r="E2355" s="31"/>
    </row>
    <row r="2356" spans="4:5" x14ac:dyDescent="0.3">
      <c r="D2356" s="31"/>
      <c r="E2356" s="31"/>
    </row>
    <row r="2357" spans="4:5" x14ac:dyDescent="0.3">
      <c r="D2357" s="31"/>
      <c r="E2357" s="31"/>
    </row>
    <row r="2358" spans="4:5" x14ac:dyDescent="0.3">
      <c r="D2358" s="31"/>
      <c r="E2358" s="31"/>
    </row>
    <row r="2359" spans="4:5" x14ac:dyDescent="0.3">
      <c r="D2359" s="31"/>
      <c r="E2359" s="31"/>
    </row>
    <row r="2360" spans="4:5" x14ac:dyDescent="0.3">
      <c r="D2360" s="31"/>
      <c r="E2360" s="31"/>
    </row>
    <row r="2361" spans="4:5" x14ac:dyDescent="0.3">
      <c r="D2361" s="31"/>
      <c r="E2361" s="31"/>
    </row>
    <row r="2362" spans="4:5" x14ac:dyDescent="0.3">
      <c r="D2362" s="31"/>
      <c r="E2362" s="31"/>
    </row>
    <row r="2363" spans="4:5" x14ac:dyDescent="0.3">
      <c r="D2363" s="31"/>
      <c r="E2363" s="31"/>
    </row>
    <row r="2364" spans="4:5" x14ac:dyDescent="0.3">
      <c r="D2364" s="31"/>
      <c r="E2364" s="31"/>
    </row>
    <row r="2365" spans="4:5" x14ac:dyDescent="0.3">
      <c r="D2365" s="31"/>
      <c r="E2365" s="31"/>
    </row>
    <row r="2366" spans="4:5" x14ac:dyDescent="0.3">
      <c r="D2366" s="31"/>
      <c r="E2366" s="31"/>
    </row>
    <row r="2367" spans="4:5" x14ac:dyDescent="0.3">
      <c r="D2367" s="31"/>
      <c r="E2367" s="31"/>
    </row>
    <row r="2368" spans="4:5" x14ac:dyDescent="0.3">
      <c r="D2368" s="31"/>
      <c r="E2368" s="31"/>
    </row>
    <row r="2369" spans="4:5" x14ac:dyDescent="0.3">
      <c r="D2369" s="31"/>
      <c r="E2369" s="31"/>
    </row>
    <row r="2370" spans="4:5" x14ac:dyDescent="0.3">
      <c r="D2370" s="31"/>
      <c r="E2370" s="31"/>
    </row>
    <row r="2371" spans="4:5" x14ac:dyDescent="0.3">
      <c r="D2371" s="31"/>
      <c r="E2371" s="31"/>
    </row>
    <row r="2372" spans="4:5" x14ac:dyDescent="0.3">
      <c r="D2372" s="31"/>
      <c r="E2372" s="31"/>
    </row>
    <row r="2373" spans="4:5" x14ac:dyDescent="0.3">
      <c r="D2373" s="31"/>
      <c r="E2373" s="31"/>
    </row>
    <row r="2374" spans="4:5" x14ac:dyDescent="0.3">
      <c r="D2374" s="31"/>
      <c r="E2374" s="31"/>
    </row>
    <row r="2375" spans="4:5" x14ac:dyDescent="0.3">
      <c r="D2375" s="31"/>
      <c r="E2375" s="31"/>
    </row>
    <row r="2376" spans="4:5" x14ac:dyDescent="0.3">
      <c r="D2376" s="31"/>
      <c r="E2376" s="31"/>
    </row>
    <row r="2377" spans="4:5" x14ac:dyDescent="0.3">
      <c r="D2377" s="31"/>
      <c r="E2377" s="31"/>
    </row>
    <row r="2378" spans="4:5" x14ac:dyDescent="0.3">
      <c r="D2378" s="31"/>
      <c r="E2378" s="31"/>
    </row>
    <row r="2379" spans="4:5" x14ac:dyDescent="0.3">
      <c r="D2379" s="31"/>
      <c r="E2379" s="31"/>
    </row>
    <row r="2380" spans="4:5" x14ac:dyDescent="0.3">
      <c r="D2380" s="31"/>
      <c r="E2380" s="31"/>
    </row>
    <row r="2381" spans="4:5" x14ac:dyDescent="0.3">
      <c r="D2381" s="31"/>
      <c r="E2381" s="31"/>
    </row>
    <row r="2382" spans="4:5" x14ac:dyDescent="0.3">
      <c r="D2382" s="31"/>
      <c r="E2382" s="31"/>
    </row>
    <row r="2383" spans="4:5" x14ac:dyDescent="0.3">
      <c r="D2383" s="31"/>
      <c r="E2383" s="31"/>
    </row>
    <row r="2384" spans="4:5" x14ac:dyDescent="0.3">
      <c r="D2384" s="31"/>
      <c r="E2384" s="31"/>
    </row>
    <row r="2385" spans="4:5" x14ac:dyDescent="0.3">
      <c r="D2385" s="31"/>
      <c r="E2385" s="31"/>
    </row>
    <row r="2386" spans="4:5" x14ac:dyDescent="0.3">
      <c r="D2386" s="31"/>
      <c r="E2386" s="31"/>
    </row>
    <row r="2387" spans="4:5" x14ac:dyDescent="0.3">
      <c r="D2387" s="31"/>
      <c r="E2387" s="31"/>
    </row>
    <row r="2388" spans="4:5" x14ac:dyDescent="0.3">
      <c r="D2388" s="31"/>
      <c r="E2388" s="31"/>
    </row>
    <row r="2389" spans="4:5" x14ac:dyDescent="0.3">
      <c r="D2389" s="31"/>
      <c r="E2389" s="31"/>
    </row>
    <row r="2390" spans="4:5" x14ac:dyDescent="0.3">
      <c r="D2390" s="31"/>
      <c r="E2390" s="31"/>
    </row>
    <row r="2391" spans="4:5" x14ac:dyDescent="0.3">
      <c r="D2391" s="31"/>
      <c r="E2391" s="31"/>
    </row>
    <row r="2392" spans="4:5" x14ac:dyDescent="0.3">
      <c r="D2392" s="31"/>
      <c r="E2392" s="31"/>
    </row>
    <row r="2393" spans="4:5" x14ac:dyDescent="0.3">
      <c r="D2393" s="31"/>
      <c r="E2393" s="31"/>
    </row>
    <row r="2394" spans="4:5" x14ac:dyDescent="0.3">
      <c r="D2394" s="31"/>
      <c r="E2394" s="31"/>
    </row>
    <row r="2395" spans="4:5" x14ac:dyDescent="0.3">
      <c r="D2395" s="31"/>
      <c r="E2395" s="31"/>
    </row>
    <row r="2396" spans="4:5" x14ac:dyDescent="0.3">
      <c r="D2396" s="31"/>
      <c r="E2396" s="31"/>
    </row>
    <row r="2397" spans="4:5" x14ac:dyDescent="0.3">
      <c r="D2397" s="31"/>
      <c r="E2397" s="31"/>
    </row>
    <row r="2398" spans="4:5" x14ac:dyDescent="0.3">
      <c r="D2398" s="31"/>
      <c r="E2398" s="31"/>
    </row>
    <row r="2399" spans="4:5" x14ac:dyDescent="0.3">
      <c r="D2399" s="31"/>
      <c r="E2399" s="31"/>
    </row>
    <row r="2400" spans="4:5" x14ac:dyDescent="0.3">
      <c r="D2400" s="31"/>
      <c r="E2400" s="31"/>
    </row>
    <row r="2401" spans="4:5" x14ac:dyDescent="0.3">
      <c r="D2401" s="31"/>
      <c r="E2401" s="31"/>
    </row>
    <row r="2402" spans="4:5" x14ac:dyDescent="0.3">
      <c r="D2402" s="31"/>
      <c r="E2402" s="31"/>
    </row>
    <row r="2403" spans="4:5" x14ac:dyDescent="0.3">
      <c r="D2403" s="31"/>
      <c r="E2403" s="31"/>
    </row>
    <row r="2404" spans="4:5" x14ac:dyDescent="0.3">
      <c r="D2404" s="31"/>
      <c r="E2404" s="31"/>
    </row>
    <row r="2405" spans="4:5" x14ac:dyDescent="0.3">
      <c r="D2405" s="31"/>
      <c r="E2405" s="31"/>
    </row>
    <row r="2406" spans="4:5" x14ac:dyDescent="0.3">
      <c r="D2406" s="31"/>
      <c r="E2406" s="31"/>
    </row>
    <row r="2407" spans="4:5" x14ac:dyDescent="0.3">
      <c r="D2407" s="31"/>
      <c r="E2407" s="31"/>
    </row>
    <row r="2408" spans="4:5" x14ac:dyDescent="0.3">
      <c r="D2408" s="31"/>
      <c r="E2408" s="31"/>
    </row>
    <row r="2409" spans="4:5" x14ac:dyDescent="0.3">
      <c r="D2409" s="31"/>
      <c r="E2409" s="31"/>
    </row>
    <row r="2410" spans="4:5" x14ac:dyDescent="0.3">
      <c r="D2410" s="31"/>
      <c r="E2410" s="31"/>
    </row>
    <row r="2411" spans="4:5" x14ac:dyDescent="0.3">
      <c r="D2411" s="31"/>
      <c r="E2411" s="31"/>
    </row>
    <row r="2412" spans="4:5" x14ac:dyDescent="0.3">
      <c r="D2412" s="31"/>
      <c r="E2412" s="31"/>
    </row>
    <row r="2413" spans="4:5" x14ac:dyDescent="0.3">
      <c r="D2413" s="31"/>
      <c r="E2413" s="31"/>
    </row>
    <row r="2414" spans="4:5" x14ac:dyDescent="0.3">
      <c r="D2414" s="31"/>
      <c r="E2414" s="31"/>
    </row>
    <row r="2415" spans="4:5" x14ac:dyDescent="0.3">
      <c r="D2415" s="31"/>
      <c r="E2415" s="31"/>
    </row>
    <row r="2416" spans="4:5" x14ac:dyDescent="0.3">
      <c r="D2416" s="31"/>
      <c r="E2416" s="31"/>
    </row>
    <row r="2417" spans="4:5" x14ac:dyDescent="0.3">
      <c r="D2417" s="31"/>
      <c r="E2417" s="31"/>
    </row>
    <row r="2418" spans="4:5" x14ac:dyDescent="0.3">
      <c r="D2418" s="31"/>
      <c r="E2418" s="31"/>
    </row>
    <row r="2419" spans="4:5" x14ac:dyDescent="0.3">
      <c r="D2419" s="31"/>
      <c r="E2419" s="31"/>
    </row>
    <row r="2420" spans="4:5" x14ac:dyDescent="0.3">
      <c r="D2420" s="31"/>
      <c r="E2420" s="31"/>
    </row>
    <row r="2421" spans="4:5" x14ac:dyDescent="0.3">
      <c r="D2421" s="31"/>
      <c r="E2421" s="31"/>
    </row>
    <row r="2422" spans="4:5" x14ac:dyDescent="0.3">
      <c r="D2422" s="31"/>
      <c r="E2422" s="31"/>
    </row>
    <row r="2423" spans="4:5" x14ac:dyDescent="0.3">
      <c r="D2423" s="31"/>
      <c r="E2423" s="31"/>
    </row>
    <row r="2424" spans="4:5" x14ac:dyDescent="0.3">
      <c r="D2424" s="31"/>
      <c r="E2424" s="31"/>
    </row>
    <row r="2425" spans="4:5" x14ac:dyDescent="0.3">
      <c r="D2425" s="31"/>
      <c r="E2425" s="31"/>
    </row>
    <row r="2426" spans="4:5" x14ac:dyDescent="0.3">
      <c r="D2426" s="31"/>
      <c r="E2426" s="31"/>
    </row>
    <row r="2427" spans="4:5" x14ac:dyDescent="0.3">
      <c r="D2427" s="31"/>
      <c r="E2427" s="31"/>
    </row>
    <row r="2428" spans="4:5" x14ac:dyDescent="0.3">
      <c r="D2428" s="31"/>
      <c r="E2428" s="31"/>
    </row>
    <row r="2429" spans="4:5" x14ac:dyDescent="0.3">
      <c r="D2429" s="31"/>
      <c r="E2429" s="31"/>
    </row>
    <row r="2430" spans="4:5" x14ac:dyDescent="0.3">
      <c r="D2430" s="31"/>
      <c r="E2430" s="31"/>
    </row>
    <row r="2431" spans="4:5" x14ac:dyDescent="0.3">
      <c r="D2431" s="31"/>
      <c r="E2431" s="31"/>
    </row>
    <row r="2432" spans="4:5" x14ac:dyDescent="0.3">
      <c r="D2432" s="31"/>
      <c r="E2432" s="31"/>
    </row>
    <row r="2433" spans="4:5" x14ac:dyDescent="0.3">
      <c r="D2433" s="31"/>
      <c r="E2433" s="31"/>
    </row>
    <row r="2434" spans="4:5" x14ac:dyDescent="0.3">
      <c r="D2434" s="31"/>
      <c r="E2434" s="31"/>
    </row>
    <row r="2435" spans="4:5" x14ac:dyDescent="0.3">
      <c r="D2435" s="31"/>
      <c r="E2435" s="31"/>
    </row>
    <row r="2436" spans="4:5" x14ac:dyDescent="0.3">
      <c r="D2436" s="31"/>
      <c r="E2436" s="31"/>
    </row>
    <row r="2437" spans="4:5" x14ac:dyDescent="0.3">
      <c r="D2437" s="31"/>
      <c r="E2437" s="31"/>
    </row>
    <row r="2438" spans="4:5" x14ac:dyDescent="0.3">
      <c r="D2438" s="31"/>
      <c r="E2438" s="31"/>
    </row>
    <row r="2439" spans="4:5" x14ac:dyDescent="0.3">
      <c r="D2439" s="31"/>
      <c r="E2439" s="31"/>
    </row>
    <row r="2440" spans="4:5" x14ac:dyDescent="0.3">
      <c r="D2440" s="31"/>
      <c r="E2440" s="31"/>
    </row>
    <row r="2441" spans="4:5" x14ac:dyDescent="0.3">
      <c r="D2441" s="31"/>
      <c r="E2441" s="31"/>
    </row>
    <row r="2442" spans="4:5" x14ac:dyDescent="0.3">
      <c r="D2442" s="31"/>
      <c r="E2442" s="31"/>
    </row>
    <row r="2443" spans="4:5" x14ac:dyDescent="0.3">
      <c r="D2443" s="31"/>
      <c r="E2443" s="31"/>
    </row>
    <row r="2444" spans="4:5" x14ac:dyDescent="0.3">
      <c r="D2444" s="31"/>
      <c r="E2444" s="31"/>
    </row>
    <row r="2445" spans="4:5" x14ac:dyDescent="0.3">
      <c r="D2445" s="31"/>
      <c r="E2445" s="31"/>
    </row>
    <row r="2446" spans="4:5" x14ac:dyDescent="0.3">
      <c r="D2446" s="31"/>
      <c r="E2446" s="31"/>
    </row>
    <row r="2447" spans="4:5" x14ac:dyDescent="0.3">
      <c r="D2447" s="31"/>
      <c r="E2447" s="31"/>
    </row>
    <row r="2448" spans="4:5" x14ac:dyDescent="0.3">
      <c r="D2448" s="31"/>
      <c r="E2448" s="31"/>
    </row>
    <row r="2449" spans="4:5" x14ac:dyDescent="0.3">
      <c r="D2449" s="31"/>
      <c r="E2449" s="31"/>
    </row>
    <row r="2450" spans="4:5" x14ac:dyDescent="0.3">
      <c r="D2450" s="31"/>
      <c r="E2450" s="31"/>
    </row>
    <row r="2451" spans="4:5" x14ac:dyDescent="0.3">
      <c r="D2451" s="31"/>
      <c r="E2451" s="31"/>
    </row>
    <row r="2452" spans="4:5" x14ac:dyDescent="0.3">
      <c r="D2452" s="31"/>
      <c r="E2452" s="31"/>
    </row>
    <row r="2453" spans="4:5" x14ac:dyDescent="0.3">
      <c r="D2453" s="31"/>
      <c r="E2453" s="31"/>
    </row>
    <row r="2454" spans="4:5" x14ac:dyDescent="0.3">
      <c r="D2454" s="31"/>
      <c r="E2454" s="31"/>
    </row>
    <row r="2455" spans="4:5" x14ac:dyDescent="0.3">
      <c r="D2455" s="31"/>
      <c r="E2455" s="31"/>
    </row>
    <row r="2456" spans="4:5" x14ac:dyDescent="0.3">
      <c r="D2456" s="31"/>
      <c r="E2456" s="31"/>
    </row>
    <row r="2457" spans="4:5" x14ac:dyDescent="0.3">
      <c r="D2457" s="31"/>
      <c r="E2457" s="31"/>
    </row>
    <row r="2458" spans="4:5" x14ac:dyDescent="0.3">
      <c r="D2458" s="31"/>
      <c r="E2458" s="31"/>
    </row>
    <row r="2459" spans="4:5" x14ac:dyDescent="0.3">
      <c r="D2459" s="31"/>
      <c r="E2459" s="31"/>
    </row>
    <row r="2460" spans="4:5" x14ac:dyDescent="0.3">
      <c r="D2460" s="31"/>
      <c r="E2460" s="31"/>
    </row>
    <row r="2461" spans="4:5" x14ac:dyDescent="0.3">
      <c r="D2461" s="31"/>
      <c r="E2461" s="31"/>
    </row>
    <row r="2462" spans="4:5" x14ac:dyDescent="0.3">
      <c r="D2462" s="31"/>
      <c r="E2462" s="31"/>
    </row>
    <row r="2463" spans="4:5" x14ac:dyDescent="0.3">
      <c r="D2463" s="31"/>
      <c r="E2463" s="31"/>
    </row>
    <row r="2464" spans="4:5" x14ac:dyDescent="0.3">
      <c r="D2464" s="31"/>
      <c r="E2464" s="31"/>
    </row>
    <row r="2465" spans="4:5" x14ac:dyDescent="0.3">
      <c r="D2465" s="31"/>
      <c r="E2465" s="31"/>
    </row>
    <row r="2466" spans="4:5" x14ac:dyDescent="0.3">
      <c r="D2466" s="31"/>
      <c r="E2466" s="31"/>
    </row>
    <row r="2467" spans="4:5" x14ac:dyDescent="0.3">
      <c r="D2467" s="31"/>
      <c r="E2467" s="31"/>
    </row>
    <row r="2468" spans="4:5" x14ac:dyDescent="0.3">
      <c r="D2468" s="31"/>
      <c r="E2468" s="31"/>
    </row>
    <row r="2469" spans="4:5" x14ac:dyDescent="0.3">
      <c r="D2469" s="31"/>
      <c r="E2469" s="31"/>
    </row>
    <row r="2470" spans="4:5" x14ac:dyDescent="0.3">
      <c r="D2470" s="31"/>
      <c r="E2470" s="31"/>
    </row>
    <row r="2471" spans="4:5" x14ac:dyDescent="0.3">
      <c r="D2471" s="31"/>
      <c r="E2471" s="31"/>
    </row>
    <row r="2472" spans="4:5" x14ac:dyDescent="0.3">
      <c r="D2472" s="31"/>
      <c r="E2472" s="31"/>
    </row>
    <row r="2473" spans="4:5" x14ac:dyDescent="0.3">
      <c r="D2473" s="31"/>
      <c r="E2473" s="31"/>
    </row>
    <row r="2474" spans="4:5" x14ac:dyDescent="0.3">
      <c r="D2474" s="31"/>
      <c r="E2474" s="31"/>
    </row>
    <row r="2475" spans="4:5" x14ac:dyDescent="0.3">
      <c r="D2475" s="31"/>
      <c r="E2475" s="31"/>
    </row>
    <row r="2476" spans="4:5" x14ac:dyDescent="0.3">
      <c r="D2476" s="31"/>
      <c r="E2476" s="31"/>
    </row>
    <row r="2477" spans="4:5" x14ac:dyDescent="0.3">
      <c r="D2477" s="31"/>
      <c r="E2477" s="31"/>
    </row>
    <row r="2478" spans="4:5" x14ac:dyDescent="0.3">
      <c r="D2478" s="31"/>
      <c r="E2478" s="31"/>
    </row>
    <row r="2479" spans="4:5" x14ac:dyDescent="0.3">
      <c r="D2479" s="31"/>
      <c r="E2479" s="31"/>
    </row>
    <row r="2480" spans="4:5" x14ac:dyDescent="0.3">
      <c r="D2480" s="31"/>
      <c r="E2480" s="31"/>
    </row>
    <row r="2481" spans="4:5" x14ac:dyDescent="0.3">
      <c r="D2481" s="31"/>
      <c r="E2481" s="31"/>
    </row>
    <row r="2482" spans="4:5" x14ac:dyDescent="0.3">
      <c r="D2482" s="31"/>
      <c r="E2482" s="31"/>
    </row>
    <row r="2483" spans="4:5" x14ac:dyDescent="0.3">
      <c r="D2483" s="31"/>
      <c r="E2483" s="31"/>
    </row>
    <row r="2484" spans="4:5" x14ac:dyDescent="0.3">
      <c r="D2484" s="31"/>
      <c r="E2484" s="31"/>
    </row>
    <row r="2485" spans="4:5" x14ac:dyDescent="0.3">
      <c r="D2485" s="31"/>
      <c r="E2485" s="31"/>
    </row>
    <row r="2486" spans="4:5" x14ac:dyDescent="0.3">
      <c r="D2486" s="31"/>
      <c r="E2486" s="31"/>
    </row>
    <row r="2487" spans="4:5" x14ac:dyDescent="0.3">
      <c r="D2487" s="31"/>
      <c r="E2487" s="31"/>
    </row>
    <row r="2488" spans="4:5" x14ac:dyDescent="0.3">
      <c r="D2488" s="31"/>
      <c r="E2488" s="31"/>
    </row>
    <row r="2489" spans="4:5" x14ac:dyDescent="0.3">
      <c r="D2489" s="31"/>
      <c r="E2489" s="31"/>
    </row>
    <row r="2490" spans="4:5" x14ac:dyDescent="0.3">
      <c r="D2490" s="31"/>
      <c r="E2490" s="31"/>
    </row>
    <row r="2491" spans="4:5" x14ac:dyDescent="0.3">
      <c r="D2491" s="31"/>
      <c r="E2491" s="31"/>
    </row>
    <row r="2492" spans="4:5" x14ac:dyDescent="0.3">
      <c r="D2492" s="31"/>
      <c r="E2492" s="31"/>
    </row>
    <row r="2493" spans="4:5" x14ac:dyDescent="0.3">
      <c r="D2493" s="31"/>
      <c r="E2493" s="31"/>
    </row>
    <row r="2494" spans="4:5" x14ac:dyDescent="0.3">
      <c r="D2494" s="31"/>
      <c r="E2494" s="31"/>
    </row>
    <row r="2495" spans="4:5" x14ac:dyDescent="0.3">
      <c r="D2495" s="31"/>
      <c r="E2495" s="31"/>
    </row>
    <row r="2496" spans="4:5" x14ac:dyDescent="0.3">
      <c r="D2496" s="31"/>
      <c r="E2496" s="31"/>
    </row>
    <row r="2497" spans="4:5" x14ac:dyDescent="0.3">
      <c r="D2497" s="31"/>
      <c r="E2497" s="31"/>
    </row>
    <row r="2498" spans="4:5" x14ac:dyDescent="0.3">
      <c r="D2498" s="31"/>
      <c r="E2498" s="31"/>
    </row>
    <row r="2499" spans="4:5" x14ac:dyDescent="0.3">
      <c r="D2499" s="31"/>
      <c r="E2499" s="31"/>
    </row>
    <row r="2500" spans="4:5" x14ac:dyDescent="0.3">
      <c r="D2500" s="31"/>
      <c r="E2500" s="31"/>
    </row>
    <row r="2501" spans="4:5" x14ac:dyDescent="0.3">
      <c r="D2501" s="31"/>
      <c r="E2501" s="31"/>
    </row>
    <row r="2502" spans="4:5" x14ac:dyDescent="0.3">
      <c r="D2502" s="31"/>
      <c r="E2502" s="31"/>
    </row>
    <row r="2503" spans="4:5" x14ac:dyDescent="0.3">
      <c r="D2503" s="31"/>
      <c r="E2503" s="31"/>
    </row>
    <row r="2504" spans="4:5" x14ac:dyDescent="0.3">
      <c r="D2504" s="31"/>
      <c r="E2504" s="31"/>
    </row>
    <row r="2505" spans="4:5" x14ac:dyDescent="0.3">
      <c r="D2505" s="31"/>
      <c r="E2505" s="31"/>
    </row>
    <row r="2506" spans="4:5" x14ac:dyDescent="0.3">
      <c r="D2506" s="31"/>
      <c r="E2506" s="31"/>
    </row>
    <row r="2507" spans="4:5" x14ac:dyDescent="0.3">
      <c r="D2507" s="31"/>
      <c r="E2507" s="31"/>
    </row>
    <row r="2508" spans="4:5" x14ac:dyDescent="0.3">
      <c r="D2508" s="31"/>
      <c r="E2508" s="31"/>
    </row>
    <row r="2509" spans="4:5" x14ac:dyDescent="0.3">
      <c r="D2509" s="31"/>
    </row>
    <row r="2510" spans="4:5" x14ac:dyDescent="0.3">
      <c r="D2510" s="31"/>
    </row>
    <row r="2511" spans="4:5" x14ac:dyDescent="0.3">
      <c r="D2511" s="31"/>
    </row>
    <row r="2512" spans="4:5" x14ac:dyDescent="0.3">
      <c r="D2512" s="31"/>
    </row>
    <row r="2513" spans="4:4" x14ac:dyDescent="0.3">
      <c r="D2513" s="31"/>
    </row>
    <row r="2514" spans="4:4" x14ac:dyDescent="0.3">
      <c r="D2514" s="31"/>
    </row>
    <row r="2515" spans="4:4" x14ac:dyDescent="0.3">
      <c r="D2515" s="31"/>
    </row>
    <row r="2516" spans="4:4" x14ac:dyDescent="0.3">
      <c r="D2516" s="31"/>
    </row>
    <row r="2517" spans="4:4" x14ac:dyDescent="0.3">
      <c r="D2517" s="31"/>
    </row>
    <row r="2518" spans="4:4" x14ac:dyDescent="0.3">
      <c r="D2518" s="31"/>
    </row>
    <row r="2519" spans="4:4" x14ac:dyDescent="0.3">
      <c r="D2519" s="31"/>
    </row>
    <row r="2520" spans="4:4" x14ac:dyDescent="0.3">
      <c r="D2520" s="31"/>
    </row>
    <row r="2521" spans="4:4" x14ac:dyDescent="0.3">
      <c r="D2521" s="31"/>
    </row>
    <row r="2522" spans="4:4" x14ac:dyDescent="0.3">
      <c r="D2522" s="31"/>
    </row>
    <row r="2523" spans="4:4" x14ac:dyDescent="0.3">
      <c r="D2523" s="31"/>
    </row>
    <row r="2524" spans="4:4" x14ac:dyDescent="0.3">
      <c r="D2524" s="31"/>
    </row>
    <row r="2525" spans="4:4" x14ac:dyDescent="0.3">
      <c r="D2525" s="31"/>
    </row>
    <row r="2526" spans="4:4" x14ac:dyDescent="0.3">
      <c r="D2526" s="31"/>
    </row>
    <row r="2527" spans="4:4" x14ac:dyDescent="0.3">
      <c r="D2527" s="31"/>
    </row>
    <row r="2528" spans="4:4" x14ac:dyDescent="0.3">
      <c r="D2528" s="31"/>
    </row>
    <row r="2529" spans="4:4" x14ac:dyDescent="0.3">
      <c r="D2529" s="31"/>
    </row>
    <row r="2530" spans="4:4" x14ac:dyDescent="0.3">
      <c r="D2530" s="31"/>
    </row>
    <row r="2531" spans="4:4" x14ac:dyDescent="0.3">
      <c r="D2531" s="31"/>
    </row>
    <row r="2532" spans="4:4" x14ac:dyDescent="0.3">
      <c r="D2532" s="31"/>
    </row>
    <row r="2533" spans="4:4" x14ac:dyDescent="0.3">
      <c r="D2533" s="31"/>
    </row>
    <row r="2534" spans="4:4" x14ac:dyDescent="0.3">
      <c r="D2534" s="31"/>
    </row>
    <row r="2535" spans="4:4" x14ac:dyDescent="0.3">
      <c r="D2535" s="31"/>
    </row>
    <row r="2536" spans="4:4" x14ac:dyDescent="0.3">
      <c r="D2536" s="31"/>
    </row>
    <row r="2537" spans="4:4" x14ac:dyDescent="0.3">
      <c r="D2537" s="31"/>
    </row>
    <row r="2538" spans="4:4" x14ac:dyDescent="0.3">
      <c r="D2538" s="31"/>
    </row>
    <row r="2539" spans="4:4" x14ac:dyDescent="0.3">
      <c r="D2539" s="31"/>
    </row>
    <row r="2540" spans="4:4" x14ac:dyDescent="0.3">
      <c r="D2540" s="31"/>
    </row>
    <row r="2541" spans="4:4" x14ac:dyDescent="0.3">
      <c r="D2541" s="31"/>
    </row>
    <row r="2542" spans="4:4" x14ac:dyDescent="0.3">
      <c r="D2542" s="31"/>
    </row>
    <row r="2543" spans="4:4" x14ac:dyDescent="0.3">
      <c r="D2543" s="31"/>
    </row>
    <row r="2544" spans="4:4" x14ac:dyDescent="0.3">
      <c r="D2544" s="31"/>
    </row>
    <row r="2545" spans="4:4" x14ac:dyDescent="0.3">
      <c r="D2545" s="31"/>
    </row>
    <row r="2546" spans="4:4" x14ac:dyDescent="0.3">
      <c r="D2546" s="31"/>
    </row>
    <row r="2547" spans="4:4" x14ac:dyDescent="0.3">
      <c r="D2547" s="31"/>
    </row>
    <row r="2548" spans="4:4" x14ac:dyDescent="0.3">
      <c r="D2548" s="31"/>
    </row>
    <row r="2549" spans="4:4" x14ac:dyDescent="0.3">
      <c r="D2549" s="31"/>
    </row>
    <row r="2550" spans="4:4" x14ac:dyDescent="0.3">
      <c r="D2550" s="31"/>
    </row>
    <row r="2551" spans="4:4" x14ac:dyDescent="0.3">
      <c r="D2551" s="31"/>
    </row>
    <row r="2552" spans="4:4" x14ac:dyDescent="0.3">
      <c r="D2552" s="31"/>
    </row>
    <row r="2553" spans="4:4" x14ac:dyDescent="0.3">
      <c r="D2553" s="31"/>
    </row>
    <row r="2554" spans="4:4" x14ac:dyDescent="0.3">
      <c r="D2554" s="31"/>
    </row>
    <row r="2555" spans="4:4" x14ac:dyDescent="0.3">
      <c r="D2555" s="31"/>
    </row>
    <row r="2556" spans="4:4" x14ac:dyDescent="0.3">
      <c r="D2556" s="31"/>
    </row>
    <row r="2557" spans="4:4" x14ac:dyDescent="0.3">
      <c r="D2557" s="31"/>
    </row>
  </sheetData>
  <mergeCells count="4">
    <mergeCell ref="G2:I2"/>
    <mergeCell ref="G3:I3"/>
    <mergeCell ref="T2:AA2"/>
    <mergeCell ref="K2:R2"/>
  </mergeCells>
  <phoneticPr fontId="2" type="noConversion"/>
  <pageMargins left="0.75" right="0.75" top="1" bottom="1" header="0.5" footer="0.5"/>
  <pageSetup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485"/>
  <sheetViews>
    <sheetView zoomScale="80" zoomScaleNormal="80" workbookViewId="0">
      <pane ySplit="7" topLeftCell="A8" activePane="bottomLeft" state="frozen"/>
      <selection activeCell="B57" sqref="B57"/>
      <selection pane="bottomLeft" activeCell="B57" sqref="B57"/>
    </sheetView>
  </sheetViews>
  <sheetFormatPr defaultRowHeight="17.25" x14ac:dyDescent="0.3"/>
  <cols>
    <col min="1" max="1" width="23.28515625" style="30" customWidth="1"/>
    <col min="2" max="2" width="32.85546875" style="30" customWidth="1"/>
    <col min="3" max="3" width="19.7109375" style="30" hidden="1" customWidth="1"/>
    <col min="4" max="4" width="49.7109375" style="32" customWidth="1"/>
    <col min="5" max="5" width="12.7109375" style="32" customWidth="1"/>
    <col min="6" max="6" width="12.7109375" style="31" customWidth="1"/>
    <col min="7" max="7" width="12.7109375" style="32" customWidth="1"/>
    <col min="8" max="8" width="12.7109375" style="599" customWidth="1"/>
    <col min="9" max="9" width="12.7109375" style="31" customWidth="1"/>
    <col min="10" max="10" width="12.7109375" style="32" customWidth="1"/>
    <col min="11" max="11" width="12.7109375" style="31" customWidth="1"/>
    <col min="12" max="12" width="12.7109375" style="32" customWidth="1"/>
    <col min="15" max="16" width="9.140625" style="129"/>
  </cols>
  <sheetData>
    <row r="2" spans="1:16" ht="25.5" x14ac:dyDescent="0.5">
      <c r="D2" s="66" t="s">
        <v>276</v>
      </c>
      <c r="O2"/>
      <c r="P2"/>
    </row>
    <row r="3" spans="1:16" ht="25.5" x14ac:dyDescent="0.5">
      <c r="D3" s="108"/>
      <c r="E3" s="351"/>
      <c r="F3" s="357"/>
      <c r="G3" s="351"/>
      <c r="H3" s="600"/>
      <c r="I3" s="357"/>
      <c r="J3" s="351"/>
      <c r="K3" s="357"/>
      <c r="L3" s="351"/>
      <c r="O3"/>
      <c r="P3"/>
    </row>
    <row r="4" spans="1:16" x14ac:dyDescent="0.3">
      <c r="A4" s="593" t="str">
        <f>'ITMA Form Data'!A4</f>
        <v>NEW</v>
      </c>
      <c r="B4" s="5" t="str">
        <f>'ITMA Form Data'!B4</f>
        <v>CARRY OVER</v>
      </c>
      <c r="C4" s="431" t="str">
        <f>'ITMA Form Data'!C4</f>
        <v>CLOSE OUT</v>
      </c>
      <c r="D4" s="5" t="str">
        <f>'ITMA Form Data'!D4</f>
        <v>PRODUCT DESCRIPTION</v>
      </c>
      <c r="E4" s="270" t="s">
        <v>157</v>
      </c>
      <c r="F4" s="353" t="s">
        <v>154</v>
      </c>
      <c r="G4" s="270" t="s">
        <v>156</v>
      </c>
      <c r="H4" s="601" t="s">
        <v>164</v>
      </c>
      <c r="I4" s="353" t="s">
        <v>159</v>
      </c>
      <c r="J4" s="270" t="s">
        <v>162</v>
      </c>
      <c r="K4" s="353"/>
      <c r="L4" s="270"/>
      <c r="O4"/>
      <c r="P4"/>
    </row>
    <row r="5" spans="1:16" x14ac:dyDescent="0.3">
      <c r="D5" s="10"/>
      <c r="E5" s="271" t="s">
        <v>158</v>
      </c>
      <c r="F5" s="354" t="s">
        <v>155</v>
      </c>
      <c r="G5" s="271" t="s">
        <v>157</v>
      </c>
      <c r="H5" s="602" t="s">
        <v>53</v>
      </c>
      <c r="I5" s="354" t="s">
        <v>160</v>
      </c>
      <c r="J5" s="271" t="s">
        <v>163</v>
      </c>
      <c r="K5" s="354" t="s">
        <v>83</v>
      </c>
      <c r="L5" s="271" t="s">
        <v>161</v>
      </c>
      <c r="O5"/>
      <c r="P5"/>
    </row>
    <row r="6" spans="1:16" ht="18.75" x14ac:dyDescent="0.3">
      <c r="A6" s="84"/>
      <c r="B6" s="84"/>
      <c r="C6" s="84"/>
      <c r="D6" s="10"/>
      <c r="E6" s="272" t="s">
        <v>15</v>
      </c>
      <c r="F6" s="355" t="s">
        <v>15</v>
      </c>
      <c r="G6" s="272" t="s">
        <v>15</v>
      </c>
      <c r="H6" s="601" t="s">
        <v>54</v>
      </c>
      <c r="I6" s="355" t="s">
        <v>15</v>
      </c>
      <c r="J6" s="272" t="s">
        <v>15</v>
      </c>
      <c r="K6" s="355" t="s">
        <v>15</v>
      </c>
      <c r="L6" s="272" t="s">
        <v>15</v>
      </c>
      <c r="O6"/>
      <c r="P6"/>
    </row>
    <row r="7" spans="1:16" x14ac:dyDescent="0.3">
      <c r="E7" s="273"/>
      <c r="F7" s="356"/>
      <c r="G7" s="273"/>
      <c r="H7" s="603" t="s">
        <v>410</v>
      </c>
      <c r="I7" s="356"/>
      <c r="J7" s="273"/>
      <c r="K7" s="356"/>
      <c r="L7" s="273"/>
      <c r="O7"/>
      <c r="P7"/>
    </row>
    <row r="8" spans="1:16" x14ac:dyDescent="0.3">
      <c r="A8" s="18"/>
      <c r="B8" s="18"/>
      <c r="C8" s="18"/>
      <c r="D8" s="19"/>
      <c r="E8" s="273"/>
      <c r="F8" s="356"/>
      <c r="G8" s="273"/>
      <c r="H8" s="604"/>
      <c r="I8" s="356"/>
      <c r="J8" s="273"/>
      <c r="K8" s="356"/>
      <c r="L8" s="273"/>
      <c r="O8"/>
      <c r="P8"/>
    </row>
    <row r="9" spans="1:16" x14ac:dyDescent="0.3">
      <c r="A9" s="312"/>
      <c r="B9" s="312"/>
      <c r="C9" s="312"/>
      <c r="D9" s="19"/>
      <c r="E9" s="274"/>
      <c r="F9" s="296"/>
      <c r="G9" s="274"/>
      <c r="H9" s="605"/>
      <c r="I9" s="296"/>
      <c r="J9" s="274"/>
      <c r="K9" s="296"/>
      <c r="L9" s="274"/>
      <c r="O9"/>
      <c r="P9"/>
    </row>
    <row r="10" spans="1:16" x14ac:dyDescent="0.3">
      <c r="A10" s="26" t="str">
        <f>'ITMA Form Data'!A10</f>
        <v>APPAREL - SPRING '17 (Jan 1, 2017)</v>
      </c>
      <c r="B10" s="26"/>
      <c r="C10" s="26"/>
      <c r="D10" s="19" t="str">
        <f>IF('UK Prices'!D10=0,"",'UK Prices'!D10)</f>
        <v>Outer Layer</v>
      </c>
      <c r="E10" s="274"/>
      <c r="F10" s="296"/>
      <c r="G10" s="274"/>
      <c r="H10" s="605"/>
      <c r="I10" s="296"/>
      <c r="J10" s="274"/>
      <c r="K10" s="296"/>
      <c r="L10" s="274"/>
      <c r="O10"/>
      <c r="P10"/>
    </row>
    <row r="11" spans="1:16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IF('UK Prices'!D11=0,"",'UK Prices'!D11)</f>
        <v>FJ Full Zip Wind Jacket</v>
      </c>
      <c r="E11" s="274">
        <f>'Sports Direct'!F11</f>
        <v>23.31</v>
      </c>
      <c r="F11" s="296">
        <f>'American Golf'!F11</f>
        <v>22.532999999999998</v>
      </c>
      <c r="G11" s="274">
        <f>'Crown Sports'!F11</f>
        <v>23.31</v>
      </c>
      <c r="H11" s="605">
        <f>'McGuirks Sterling'!F11</f>
        <v>23.31</v>
      </c>
      <c r="I11" s="296">
        <f>McLelland!F11</f>
        <v>23.31</v>
      </c>
      <c r="J11" s="274">
        <f>'The Club Company'!F11</f>
        <v>23.31</v>
      </c>
      <c r="K11" s="296">
        <f>Marriott!F11</f>
        <v>23.31</v>
      </c>
      <c r="L11" s="274">
        <f>Burhill!F11</f>
        <v>23.31</v>
      </c>
      <c r="O11"/>
      <c r="P11"/>
    </row>
    <row r="12" spans="1:16" hidden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IF('UK Prices'!D12=0,"",'UK Prices'!D12)</f>
        <v>FJ Windshirt</v>
      </c>
      <c r="E12" s="274">
        <f>'Sports Direct'!F12</f>
        <v>0</v>
      </c>
      <c r="F12" s="296">
        <f>'American Golf'!F12</f>
        <v>0</v>
      </c>
      <c r="G12" s="274">
        <f>'Crown Sports'!F12</f>
        <v>0</v>
      </c>
      <c r="H12" s="605">
        <f>'McGuirks Sterling'!F12</f>
        <v>0</v>
      </c>
      <c r="I12" s="296">
        <f>McLelland!F12</f>
        <v>0</v>
      </c>
      <c r="J12" s="274">
        <f>'The Club Company'!F12</f>
        <v>0</v>
      </c>
      <c r="K12" s="296">
        <f>Marriott!F12</f>
        <v>0</v>
      </c>
      <c r="L12" s="274">
        <f>Burhill!F12</f>
        <v>0</v>
      </c>
      <c r="O12"/>
      <c r="P12"/>
    </row>
    <row r="13" spans="1:16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IF('UK Prices'!D13=0,"",'UK Prices'!D13)</f>
        <v>FJ 1/2 zip Windshirt - S/S Solid Colour</v>
      </c>
      <c r="E13" s="274">
        <f>'Sports Direct'!F13</f>
        <v>21.509999999999998</v>
      </c>
      <c r="F13" s="296">
        <f>'American Golf'!F13</f>
        <v>20.792999999999999</v>
      </c>
      <c r="G13" s="274">
        <f>'Crown Sports'!F13</f>
        <v>21.509999999999998</v>
      </c>
      <c r="H13" s="605">
        <f>'McGuirks Sterling'!F13</f>
        <v>21.509999999999998</v>
      </c>
      <c r="I13" s="296">
        <f>McLelland!F13</f>
        <v>21.509999999999998</v>
      </c>
      <c r="J13" s="274">
        <f>'The Club Company'!F13</f>
        <v>21.509999999999998</v>
      </c>
      <c r="K13" s="296">
        <f>Marriott!F13</f>
        <v>21.509999999999998</v>
      </c>
      <c r="L13" s="274">
        <f>Burhill!F13</f>
        <v>21.509999999999998</v>
      </c>
      <c r="O13"/>
      <c r="P13"/>
    </row>
    <row r="14" spans="1:16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IF('UK Prices'!D14=0,"",'UK Prices'!D14)</f>
        <v>FJ 1/2 zip Windshirt - S/S Heather</v>
      </c>
      <c r="E14" s="274">
        <f>'Sports Direct'!F14</f>
        <v>21.509999999999998</v>
      </c>
      <c r="F14" s="296">
        <f>'American Golf'!F14</f>
        <v>20.792999999999999</v>
      </c>
      <c r="G14" s="274">
        <f>'Crown Sports'!F14</f>
        <v>21.509999999999998</v>
      </c>
      <c r="H14" s="605">
        <f>'McGuirks Sterling'!F14</f>
        <v>21.509999999999998</v>
      </c>
      <c r="I14" s="296">
        <f>McLelland!F14</f>
        <v>21.509999999999998</v>
      </c>
      <c r="J14" s="274">
        <f>'The Club Company'!F14</f>
        <v>21.509999999999998</v>
      </c>
      <c r="K14" s="296">
        <f>Marriott!F14</f>
        <v>21.509999999999998</v>
      </c>
      <c r="L14" s="274">
        <f>Burhill!F14</f>
        <v>21.509999999999998</v>
      </c>
      <c r="O14"/>
      <c r="P14"/>
    </row>
    <row r="15" spans="1:16" hidden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IF('UK Prices'!D15=0,"",'UK Prices'!D15)</f>
        <v>FJ Windshirt - S/S</v>
      </c>
      <c r="E15" s="274">
        <f>'Sports Direct'!F15</f>
        <v>0</v>
      </c>
      <c r="F15" s="296">
        <f>'American Golf'!F15</f>
        <v>0</v>
      </c>
      <c r="G15" s="274">
        <f>'Crown Sports'!F15</f>
        <v>0</v>
      </c>
      <c r="H15" s="605">
        <f>'McGuirks Sterling'!F15</f>
        <v>0</v>
      </c>
      <c r="I15" s="296">
        <f>McLelland!F15</f>
        <v>0</v>
      </c>
      <c r="J15" s="274">
        <f>'The Club Company'!F15</f>
        <v>0</v>
      </c>
      <c r="K15" s="296">
        <f>Marriott!F15</f>
        <v>0</v>
      </c>
      <c r="L15" s="274">
        <f>Burhill!F15</f>
        <v>0</v>
      </c>
      <c r="O15"/>
      <c r="P15"/>
    </row>
    <row r="16" spans="1:16" x14ac:dyDescent="0.3">
      <c r="A16" s="206" t="str">
        <f>'ITMA Form Data'!A16</f>
        <v>MID LAYER - PULLOVERS</v>
      </c>
      <c r="B16" s="206"/>
      <c r="C16" s="500"/>
      <c r="D16" s="19" t="str">
        <f>IF('UK Prices'!D16=0,"",'UK Prices'!D16)</f>
        <v>Pullovers</v>
      </c>
      <c r="E16" s="274"/>
      <c r="F16" s="296"/>
      <c r="G16" s="274"/>
      <c r="H16" s="605"/>
      <c r="I16" s="296"/>
      <c r="J16" s="274"/>
      <c r="K16" s="296"/>
      <c r="L16" s="274"/>
      <c r="O16"/>
      <c r="P16"/>
    </row>
    <row r="17" spans="1:16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IF('UK Prices'!D17=0,"",'UK Prices'!D17)</f>
        <v>FJ Lambswool Lined 1/2 Zip (Midweight)</v>
      </c>
      <c r="E17" s="274">
        <f>'Sports Direct'!F17</f>
        <v>42.75</v>
      </c>
      <c r="F17" s="296">
        <f>'American Golf'!F17</f>
        <v>41.325000000000003</v>
      </c>
      <c r="G17" s="274">
        <f>'Crown Sports'!F17</f>
        <v>42.75</v>
      </c>
      <c r="H17" s="605">
        <f>'McGuirks Sterling'!F17</f>
        <v>42.75</v>
      </c>
      <c r="I17" s="296">
        <f>McLelland!F17</f>
        <v>42.75</v>
      </c>
      <c r="J17" s="274">
        <f>'The Club Company'!F17</f>
        <v>42.75</v>
      </c>
      <c r="K17" s="296">
        <f>Marriott!F17</f>
        <v>42.75</v>
      </c>
      <c r="L17" s="274">
        <f>Burhill!F17</f>
        <v>42.75</v>
      </c>
      <c r="O17"/>
      <c r="P17"/>
    </row>
    <row r="18" spans="1:16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IF('UK Prices'!D18=0,"",'UK Prices'!D18)</f>
        <v>FJ Lambswool 1/2 Zip (Midweight)</v>
      </c>
      <c r="E18" s="274">
        <f>'Sports Direct'!F18</f>
        <v>33.75</v>
      </c>
      <c r="F18" s="296">
        <f>'American Golf'!F18</f>
        <v>32.625</v>
      </c>
      <c r="G18" s="274">
        <f>'Crown Sports'!F18</f>
        <v>33.75</v>
      </c>
      <c r="H18" s="605">
        <f>'McGuirks Sterling'!F18</f>
        <v>33.75</v>
      </c>
      <c r="I18" s="296">
        <f>McLelland!F18</f>
        <v>33.75</v>
      </c>
      <c r="J18" s="274">
        <f>'The Club Company'!F18</f>
        <v>33.75</v>
      </c>
      <c r="K18" s="296">
        <f>Marriott!F18</f>
        <v>33.75</v>
      </c>
      <c r="L18" s="274">
        <f>Burhill!F18</f>
        <v>33.75</v>
      </c>
      <c r="O18"/>
      <c r="P18"/>
    </row>
    <row r="19" spans="1:16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IF('UK Prices'!D19=0,"",'UK Prices'!D19)</f>
        <v>FJ Lambswool V-Neck Pullover (Midweight)</v>
      </c>
      <c r="E19" s="274">
        <f>'Sports Direct'!F19</f>
        <v>31.5</v>
      </c>
      <c r="F19" s="296">
        <f>'American Golf'!F19</f>
        <v>30.45</v>
      </c>
      <c r="G19" s="274">
        <f>'Crown Sports'!F19</f>
        <v>31.5</v>
      </c>
      <c r="H19" s="605">
        <f>'McGuirks Sterling'!F19</f>
        <v>31.5</v>
      </c>
      <c r="I19" s="296">
        <f>McLelland!F19</f>
        <v>31.5</v>
      </c>
      <c r="J19" s="274">
        <f>'The Club Company'!F19</f>
        <v>31.5</v>
      </c>
      <c r="K19" s="296">
        <f>Marriott!F19</f>
        <v>31.5</v>
      </c>
      <c r="L19" s="274">
        <f>Burhill!F19</f>
        <v>31.5</v>
      </c>
      <c r="O19"/>
      <c r="P19"/>
    </row>
    <row r="20" spans="1:16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IF('UK Prices'!D20=0,"",'UK Prices'!D20)</f>
        <v>FJ Lambswool Slipover (Midweight)</v>
      </c>
      <c r="E20" s="274">
        <f>'Sports Direct'!F20</f>
        <v>28.35</v>
      </c>
      <c r="F20" s="296">
        <f>'American Golf'!F20</f>
        <v>27.405000000000001</v>
      </c>
      <c r="G20" s="274">
        <f>'Crown Sports'!F20</f>
        <v>28.35</v>
      </c>
      <c r="H20" s="605">
        <f>'McGuirks Sterling'!F20</f>
        <v>28.35</v>
      </c>
      <c r="I20" s="296">
        <f>McLelland!F20</f>
        <v>28.35</v>
      </c>
      <c r="J20" s="274">
        <f>'The Club Company'!F20</f>
        <v>28.35</v>
      </c>
      <c r="K20" s="296">
        <f>Marriott!F20</f>
        <v>28.35</v>
      </c>
      <c r="L20" s="274">
        <f>Burhill!F20</f>
        <v>28.35</v>
      </c>
      <c r="O20"/>
      <c r="P20"/>
    </row>
    <row r="21" spans="1:16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IF('UK Prices'!D21=0,"",'UK Prices'!D21)</f>
        <v>FJ Wind Shell Mid Layer</v>
      </c>
      <c r="E21" s="274">
        <f>'Sports Direct'!F21</f>
        <v>41.4</v>
      </c>
      <c r="F21" s="296">
        <f>'American Golf'!F21</f>
        <v>40.020000000000003</v>
      </c>
      <c r="G21" s="274">
        <f>'Crown Sports'!F21</f>
        <v>41.4</v>
      </c>
      <c r="H21" s="605">
        <f>'McGuirks Sterling'!F21</f>
        <v>41.4</v>
      </c>
      <c r="I21" s="296">
        <f>McLelland!F21</f>
        <v>41.4</v>
      </c>
      <c r="J21" s="274">
        <f>'The Club Company'!F21</f>
        <v>41.4</v>
      </c>
      <c r="K21" s="296">
        <f>Marriott!F21</f>
        <v>41.4</v>
      </c>
      <c r="L21" s="274">
        <f>Burhill!F21</f>
        <v>41.4</v>
      </c>
      <c r="O21"/>
      <c r="P21"/>
    </row>
    <row r="22" spans="1:16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IF('UK Prices'!D22=0,"",'UK Prices'!D22)</f>
        <v>Spun Poly Buttoned Pullover</v>
      </c>
      <c r="E22" s="274">
        <f>'Sports Direct'!F22</f>
        <v>28.71</v>
      </c>
      <c r="F22" s="296">
        <f>'American Golf'!F22</f>
        <v>27.753</v>
      </c>
      <c r="G22" s="274">
        <f>'Crown Sports'!F22</f>
        <v>28.71</v>
      </c>
      <c r="H22" s="605">
        <f>'McGuirks Sterling'!F22</f>
        <v>28.71</v>
      </c>
      <c r="I22" s="296">
        <f>McLelland!F22</f>
        <v>28.71</v>
      </c>
      <c r="J22" s="274">
        <f>'The Club Company'!F22</f>
        <v>28.71</v>
      </c>
      <c r="K22" s="296">
        <f>Marriott!F22</f>
        <v>28.71</v>
      </c>
      <c r="L22" s="274">
        <f>Burhill!F22</f>
        <v>28.71</v>
      </c>
      <c r="O22"/>
      <c r="P22"/>
    </row>
    <row r="23" spans="1:16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IF('UK Prices'!D23=0,"",'UK Prices'!D23)</f>
        <v>Spun Poly V-neck Pullover</v>
      </c>
      <c r="E23" s="274">
        <f>'Sports Direct'!F23</f>
        <v>26.91</v>
      </c>
      <c r="F23" s="296">
        <f>'American Golf'!F23</f>
        <v>26.012999999999998</v>
      </c>
      <c r="G23" s="274">
        <f>'Crown Sports'!F23</f>
        <v>26.91</v>
      </c>
      <c r="H23" s="605">
        <f>'McGuirks Sterling'!F23</f>
        <v>26.91</v>
      </c>
      <c r="I23" s="296">
        <f>McLelland!F23</f>
        <v>26.91</v>
      </c>
      <c r="J23" s="274">
        <f>'The Club Company'!F23</f>
        <v>26.91</v>
      </c>
      <c r="K23" s="296">
        <f>Marriott!F23</f>
        <v>26.91</v>
      </c>
      <c r="L23" s="274">
        <f>Burhill!F23</f>
        <v>26.91</v>
      </c>
      <c r="O23"/>
      <c r="P23"/>
    </row>
    <row r="24" spans="1:16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IF('UK Prices'!D24=0,"",'UK Prices'!D24)</f>
        <v>FJ Spun Poly Vest</v>
      </c>
      <c r="E24" s="274">
        <f>'Sports Direct'!F24</f>
        <v>25.2</v>
      </c>
      <c r="F24" s="296">
        <f>'American Golf'!F24</f>
        <v>24.36</v>
      </c>
      <c r="G24" s="274">
        <f>'Crown Sports'!F24</f>
        <v>25.2</v>
      </c>
      <c r="H24" s="605">
        <f>'McGuirks Sterling'!F24</f>
        <v>25.2</v>
      </c>
      <c r="I24" s="296">
        <f>McLelland!F24</f>
        <v>25.2</v>
      </c>
      <c r="J24" s="274">
        <f>'The Club Company'!F24</f>
        <v>25.2</v>
      </c>
      <c r="K24" s="296">
        <f>Marriott!F24</f>
        <v>25.2</v>
      </c>
      <c r="L24" s="274">
        <f>Burhill!F24</f>
        <v>25.2</v>
      </c>
      <c r="O24"/>
      <c r="P24"/>
    </row>
    <row r="25" spans="1:16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IF('UK Prices'!D25=0,"",'UK Prices'!D25)</f>
        <v>Double Layer Contrast Chill-Out</v>
      </c>
      <c r="E25" s="274">
        <f>'Sports Direct'!F25</f>
        <v>30.509999999999998</v>
      </c>
      <c r="F25" s="296">
        <f>'American Golf'!F25</f>
        <v>29.492999999999999</v>
      </c>
      <c r="G25" s="274">
        <f>'Crown Sports'!F25</f>
        <v>30.509999999999998</v>
      </c>
      <c r="H25" s="605">
        <f>'McGuirks Sterling'!F25</f>
        <v>30.509999999999998</v>
      </c>
      <c r="I25" s="296">
        <f>McLelland!F25</f>
        <v>30.509999999999998</v>
      </c>
      <c r="J25" s="274">
        <f>'The Club Company'!F25</f>
        <v>30.509999999999998</v>
      </c>
      <c r="K25" s="296">
        <f>Marriott!F25</f>
        <v>30.509999999999998</v>
      </c>
      <c r="L25" s="274">
        <f>Burhill!F25</f>
        <v>30.509999999999998</v>
      </c>
      <c r="O25"/>
      <c r="P25"/>
    </row>
    <row r="26" spans="1:16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IF('UK Prices'!D26=0,"",'UK Prices'!D26)</f>
        <v>FJ Textured Chill-Out 1/4 zip</v>
      </c>
      <c r="E26" s="274">
        <f>'Sports Direct'!F26</f>
        <v>30.509999999999998</v>
      </c>
      <c r="F26" s="296">
        <f>'American Golf'!F26</f>
        <v>29.492999999999999</v>
      </c>
      <c r="G26" s="274">
        <f>'Crown Sports'!F26</f>
        <v>30.509999999999998</v>
      </c>
      <c r="H26" s="605">
        <f>'McGuirks Sterling'!F26</f>
        <v>30.509999999999998</v>
      </c>
      <c r="I26" s="296">
        <f>McLelland!F26</f>
        <v>30.509999999999998</v>
      </c>
      <c r="J26" s="274">
        <f>'The Club Company'!F26</f>
        <v>30.509999999999998</v>
      </c>
      <c r="K26" s="296">
        <f>Marriott!F26</f>
        <v>30.509999999999998</v>
      </c>
      <c r="L26" s="274">
        <f>Burhill!F26</f>
        <v>30.509999999999998</v>
      </c>
      <c r="O26"/>
      <c r="P26"/>
    </row>
    <row r="27" spans="1:16" hidden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IF('UK Prices'!D27=0,"",'UK Prices'!D27)</f>
        <v>FJ Mixed Texture Sport Chill-Out 1/2 Zip</v>
      </c>
      <c r="E27" s="274">
        <f>'Sports Direct'!F27</f>
        <v>0</v>
      </c>
      <c r="F27" s="296">
        <f>'American Golf'!F27</f>
        <v>0</v>
      </c>
      <c r="G27" s="274">
        <f>'Crown Sports'!F27</f>
        <v>0</v>
      </c>
      <c r="H27" s="605">
        <f>'McGuirks Sterling'!F27</f>
        <v>0</v>
      </c>
      <c r="I27" s="296">
        <f>McLelland!F27</f>
        <v>0</v>
      </c>
      <c r="J27" s="274">
        <f>'The Club Company'!F27</f>
        <v>0</v>
      </c>
      <c r="K27" s="296">
        <f>Marriott!F27</f>
        <v>0</v>
      </c>
      <c r="L27" s="274">
        <f>Burhill!F27</f>
        <v>0</v>
      </c>
      <c r="O27"/>
      <c r="P27"/>
    </row>
    <row r="28" spans="1:16" hidden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IF('UK Prices'!D28=0,"",'UK Prices'!D28)</f>
        <v>FJ Chill-Out w/Chest Piping</v>
      </c>
      <c r="E28" s="274">
        <f>'Sports Direct'!F28</f>
        <v>0</v>
      </c>
      <c r="F28" s="296">
        <f>'American Golf'!F28</f>
        <v>0</v>
      </c>
      <c r="G28" s="274">
        <f>'Crown Sports'!F28</f>
        <v>0</v>
      </c>
      <c r="H28" s="605">
        <f>'McGuirks Sterling'!F28</f>
        <v>0</v>
      </c>
      <c r="I28" s="296">
        <f>McLelland!F28</f>
        <v>0</v>
      </c>
      <c r="J28" s="274">
        <f>'The Club Company'!F28</f>
        <v>0</v>
      </c>
      <c r="K28" s="296">
        <f>Marriott!F28</f>
        <v>0</v>
      </c>
      <c r="L28" s="274">
        <f>Burhill!F28</f>
        <v>0</v>
      </c>
      <c r="O28"/>
      <c r="P28"/>
    </row>
    <row r="29" spans="1:16" hidden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IF('UK Prices'!D29=0,"",'UK Prices'!D29)</f>
        <v>FJ Jersey Knit Track Jacket</v>
      </c>
      <c r="E29" s="274">
        <f>'Sports Direct'!F29</f>
        <v>0</v>
      </c>
      <c r="F29" s="296">
        <f>'American Golf'!F29</f>
        <v>0</v>
      </c>
      <c r="G29" s="274">
        <f>'Crown Sports'!F29</f>
        <v>0</v>
      </c>
      <c r="H29" s="605">
        <f>'McGuirks Sterling'!F29</f>
        <v>0</v>
      </c>
      <c r="I29" s="296">
        <f>McLelland!F29</f>
        <v>0</v>
      </c>
      <c r="J29" s="274">
        <f>'The Club Company'!F29</f>
        <v>0</v>
      </c>
      <c r="K29" s="296">
        <f>Marriott!F29</f>
        <v>0</v>
      </c>
      <c r="L29" s="274">
        <f>Burhill!F29</f>
        <v>0</v>
      </c>
      <c r="O29"/>
      <c r="P29"/>
    </row>
    <row r="30" spans="1:16" hidden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IF('UK Prices'!D30=0,"",'UK Prices'!D30)</f>
        <v>FJ Drop Needle Pullover 1/2 zip</v>
      </c>
      <c r="E30" s="274">
        <f>'Sports Direct'!F30</f>
        <v>0</v>
      </c>
      <c r="F30" s="296">
        <f>'American Golf'!F30</f>
        <v>0</v>
      </c>
      <c r="G30" s="274">
        <f>'Crown Sports'!F30</f>
        <v>0</v>
      </c>
      <c r="H30" s="605">
        <f>'McGuirks Sterling'!F30</f>
        <v>0</v>
      </c>
      <c r="I30" s="296">
        <f>McLelland!F30</f>
        <v>0</v>
      </c>
      <c r="J30" s="274">
        <f>'The Club Company'!F30</f>
        <v>0</v>
      </c>
      <c r="K30" s="296">
        <f>Marriott!F30</f>
        <v>0</v>
      </c>
      <c r="L30" s="274">
        <f>Burhill!F30</f>
        <v>0</v>
      </c>
      <c r="O30"/>
      <c r="P30"/>
    </row>
    <row r="31" spans="1:16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IF('UK Prices'!D31=0,"",'UK Prices'!D31)</f>
        <v>FJ Sport Chill Out</v>
      </c>
      <c r="E31" s="274">
        <f>'Sports Direct'!F31</f>
        <v>28.71</v>
      </c>
      <c r="F31" s="296">
        <f>'American Golf'!F31</f>
        <v>27.753</v>
      </c>
      <c r="G31" s="274">
        <f>'Crown Sports'!F31</f>
        <v>28.71</v>
      </c>
      <c r="H31" s="605">
        <f>'McGuirks Sterling'!F31</f>
        <v>28.71</v>
      </c>
      <c r="I31" s="296">
        <f>McLelland!F31</f>
        <v>28.71</v>
      </c>
      <c r="J31" s="274">
        <f>'The Club Company'!F31</f>
        <v>28.71</v>
      </c>
      <c r="K31" s="296">
        <f>Marriott!F31</f>
        <v>28.71</v>
      </c>
      <c r="L31" s="274">
        <f>Burhill!F31</f>
        <v>28.71</v>
      </c>
      <c r="O31"/>
      <c r="P31"/>
    </row>
    <row r="32" spans="1:16" hidden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IF('UK Prices'!D32=0,"",'UK Prices'!D32)</f>
        <v>FJ Sport Chill Out - American Golf</v>
      </c>
      <c r="E32" s="274" t="str">
        <f>'Sports Direct'!F32</f>
        <v>n/a</v>
      </c>
      <c r="F32" s="296">
        <f>'American Golf'!F32</f>
        <v>19</v>
      </c>
      <c r="G32" s="274" t="str">
        <f>'Crown Sports'!F32</f>
        <v>n/a</v>
      </c>
      <c r="H32" s="605">
        <f>'McGuirks Sterling'!F32</f>
        <v>0</v>
      </c>
      <c r="I32" s="296" t="str">
        <f>McLelland!F32</f>
        <v>n/a</v>
      </c>
      <c r="J32" s="274" t="str">
        <f>'The Club Company'!F32</f>
        <v>n/a</v>
      </c>
      <c r="K32" s="296" t="str">
        <f>Marriott!F32</f>
        <v>n/a</v>
      </c>
      <c r="L32" s="274" t="str">
        <f>Burhill!F32</f>
        <v>n/a</v>
      </c>
      <c r="O32"/>
      <c r="P32"/>
    </row>
    <row r="33" spans="1:16" x14ac:dyDescent="0.3">
      <c r="A33" s="206" t="str">
        <f>'ITMA Form Data'!A33</f>
        <v>MID LAYER - SHIRTS</v>
      </c>
      <c r="B33" s="206"/>
      <c r="C33" s="500"/>
      <c r="D33" s="19" t="str">
        <f>IF('UK Prices'!D33=0,"",'UK Prices'!D33)</f>
        <v>Shirts</v>
      </c>
      <c r="E33" s="274"/>
      <c r="F33" s="296"/>
      <c r="G33" s="274"/>
      <c r="H33" s="605"/>
      <c r="I33" s="296"/>
      <c r="J33" s="274"/>
      <c r="K33" s="296"/>
      <c r="L33" s="274"/>
      <c r="O33"/>
      <c r="P33"/>
    </row>
    <row r="34" spans="1:16" x14ac:dyDescent="0.3">
      <c r="A34" s="332" t="str">
        <f>'ITMA Form Data'!A34</f>
        <v>Price Band 4 - Avg (2017 = 4, 2016 = 5, 2015 = 6, 2014 = 5)</v>
      </c>
      <c r="B34" s="19"/>
      <c r="C34" s="501"/>
      <c r="D34" s="19"/>
      <c r="E34" s="274"/>
      <c r="F34" s="296"/>
      <c r="G34" s="274"/>
      <c r="H34" s="605"/>
      <c r="I34" s="296"/>
      <c r="J34" s="274"/>
      <c r="K34" s="296"/>
      <c r="L34" s="274"/>
      <c r="O34"/>
      <c r="P34"/>
    </row>
    <row r="35" spans="1:16" x14ac:dyDescent="0.3">
      <c r="A35" s="332" t="str">
        <f>'ITMA Form Data'!A35</f>
        <v>Price Band 3 - Avg (2017 = 7, 2016 = 8, 2015 = 7, 2014 = 4)</v>
      </c>
      <c r="B35" s="19"/>
      <c r="C35" s="501"/>
      <c r="D35" s="19"/>
      <c r="E35" s="274"/>
      <c r="F35" s="296"/>
      <c r="G35" s="274"/>
      <c r="H35" s="605"/>
      <c r="I35" s="296"/>
      <c r="J35" s="274"/>
      <c r="K35" s="296"/>
      <c r="L35" s="274"/>
      <c r="O35"/>
      <c r="P35"/>
    </row>
    <row r="36" spans="1:16" x14ac:dyDescent="0.3">
      <c r="A36" s="332" t="str">
        <f>'ITMA Form Data'!A36</f>
        <v>Price Band 2 - Avg (2017 = 6, 2016 = 7, 2015 = 6, 2014 = 5)</v>
      </c>
      <c r="B36" s="19"/>
      <c r="C36" s="501"/>
      <c r="D36" s="19"/>
      <c r="E36" s="274"/>
      <c r="F36" s="296"/>
      <c r="G36" s="274"/>
      <c r="H36" s="605"/>
      <c r="I36" s="296"/>
      <c r="J36" s="274"/>
      <c r="K36" s="296"/>
      <c r="L36" s="274"/>
      <c r="O36"/>
      <c r="P36"/>
    </row>
    <row r="37" spans="1:16" x14ac:dyDescent="0.3">
      <c r="A37" s="332" t="str">
        <f>'ITMA Form Data'!A37</f>
        <v>Price Band 1 - Avg (2017 = 2, 2016 = 2, 2015 = 3, 2014 = 3)</v>
      </c>
      <c r="B37" s="19"/>
      <c r="C37" s="501"/>
      <c r="D37" s="19"/>
      <c r="E37" s="274"/>
      <c r="F37" s="296"/>
      <c r="G37" s="274"/>
      <c r="H37" s="605"/>
      <c r="I37" s="296"/>
      <c r="J37" s="274"/>
      <c r="K37" s="296"/>
      <c r="L37" s="274"/>
      <c r="O37"/>
      <c r="P37"/>
    </row>
    <row r="38" spans="1:16" x14ac:dyDescent="0.3">
      <c r="A38" s="681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IF('UK Prices'!D38=0,"",'UK Prices'!D38)</f>
        <v>Raglan Chest Stripe Pique</v>
      </c>
      <c r="E38" s="274">
        <f>'Sports Direct'!F38</f>
        <v>26.009999999999998</v>
      </c>
      <c r="F38" s="296">
        <f>'American Golf'!F38</f>
        <v>25.142999999999997</v>
      </c>
      <c r="G38" s="274">
        <f>'Crown Sports'!F38</f>
        <v>26.009999999999998</v>
      </c>
      <c r="H38" s="605">
        <f>'McGuirks Sterling'!F38</f>
        <v>26.009999999999998</v>
      </c>
      <c r="I38" s="296">
        <f>McLelland!F38</f>
        <v>26.009999999999998</v>
      </c>
      <c r="J38" s="274">
        <f>'The Club Company'!F38</f>
        <v>26.009999999999998</v>
      </c>
      <c r="K38" s="296">
        <f>Marriott!F38</f>
        <v>26.009999999999998</v>
      </c>
      <c r="L38" s="274">
        <f>Burhill!F38</f>
        <v>26.009999999999998</v>
      </c>
      <c r="O38"/>
      <c r="P38"/>
    </row>
    <row r="39" spans="1:16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IF('UK Prices'!D39=0,"",'UK Prices'!D39)</f>
        <v>Stretch Pique w/Painted Stripes (A)</v>
      </c>
      <c r="E39" s="274">
        <f>'Sports Direct'!F39</f>
        <v>26.009999999999998</v>
      </c>
      <c r="F39" s="296">
        <f>'American Golf'!F39</f>
        <v>25.142999999999997</v>
      </c>
      <c r="G39" s="274">
        <f>'Crown Sports'!F39</f>
        <v>26.009999999999998</v>
      </c>
      <c r="H39" s="605">
        <f>'McGuirks Sterling'!F39</f>
        <v>26.009999999999998</v>
      </c>
      <c r="I39" s="296">
        <f>McLelland!F39</f>
        <v>26.009999999999998</v>
      </c>
      <c r="J39" s="274">
        <f>'The Club Company'!F39</f>
        <v>26.009999999999998</v>
      </c>
      <c r="K39" s="296">
        <f>Marriott!F39</f>
        <v>26.009999999999998</v>
      </c>
      <c r="L39" s="274">
        <f>Burhill!F39</f>
        <v>26.009999999999998</v>
      </c>
      <c r="O39"/>
      <c r="P39"/>
    </row>
    <row r="40" spans="1:16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IF('UK Prices'!D40=0,"",'UK Prices'!D40)</f>
        <v>Stretch Lisle Colour Block Space Dye (A)</v>
      </c>
      <c r="E40" s="274">
        <f>'Sports Direct'!F40</f>
        <v>26.009999999999998</v>
      </c>
      <c r="F40" s="296">
        <f>'American Golf'!F40</f>
        <v>25.142999999999997</v>
      </c>
      <c r="G40" s="274">
        <f>'Crown Sports'!F40</f>
        <v>26.009999999999998</v>
      </c>
      <c r="H40" s="605">
        <f>'McGuirks Sterling'!F40</f>
        <v>26.009999999999998</v>
      </c>
      <c r="I40" s="296">
        <f>McLelland!F40</f>
        <v>26.009999999999998</v>
      </c>
      <c r="J40" s="274">
        <f>'The Club Company'!F40</f>
        <v>26.009999999999998</v>
      </c>
      <c r="K40" s="296">
        <f>Marriott!F40</f>
        <v>26.009999999999998</v>
      </c>
      <c r="L40" s="274">
        <f>Burhill!F40</f>
        <v>26.009999999999998</v>
      </c>
      <c r="O40"/>
      <c r="P40"/>
    </row>
    <row r="41" spans="1:16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IF('UK Prices'!D41=0,"",'UK Prices'!D41)</f>
        <v>Heather Lisle Stripe (A)</v>
      </c>
      <c r="E41" s="274">
        <f>'Sports Direct'!F41</f>
        <v>26.009999999999998</v>
      </c>
      <c r="F41" s="296">
        <f>'American Golf'!F41</f>
        <v>25.142999999999997</v>
      </c>
      <c r="G41" s="274">
        <f>'Crown Sports'!F41</f>
        <v>26.009999999999998</v>
      </c>
      <c r="H41" s="605">
        <f>'McGuirks Sterling'!F41</f>
        <v>26.009999999999998</v>
      </c>
      <c r="I41" s="296">
        <f>McLelland!F41</f>
        <v>26.009999999999998</v>
      </c>
      <c r="J41" s="274">
        <f>'The Club Company'!F41</f>
        <v>26.009999999999998</v>
      </c>
      <c r="K41" s="296">
        <f>Marriott!F41</f>
        <v>26.009999999999998</v>
      </c>
      <c r="L41" s="274">
        <f>Burhill!F41</f>
        <v>26.009999999999998</v>
      </c>
      <c r="O41"/>
      <c r="P41"/>
    </row>
    <row r="42" spans="1:16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IF('UK Prices'!D42=0,"",'UK Prices'!D42)</f>
        <v>Pique Chest Stripe w/ Self Collar (T)</v>
      </c>
      <c r="E42" s="274">
        <f>'Sports Direct'!F42</f>
        <v>23.759999999999998</v>
      </c>
      <c r="F42" s="296">
        <f>'American Golf'!F42</f>
        <v>22.968</v>
      </c>
      <c r="G42" s="274">
        <f>'Crown Sports'!F42</f>
        <v>23.759999999999998</v>
      </c>
      <c r="H42" s="605">
        <f>'McGuirks Sterling'!F42</f>
        <v>23.759999999999998</v>
      </c>
      <c r="I42" s="296">
        <f>McLelland!F42</f>
        <v>23.759999999999998</v>
      </c>
      <c r="J42" s="274">
        <f>'The Club Company'!F42</f>
        <v>23.759999999999998</v>
      </c>
      <c r="K42" s="296">
        <f>Marriott!F42</f>
        <v>23.759999999999998</v>
      </c>
      <c r="L42" s="274">
        <f>Burhill!F42</f>
        <v>23.759999999999998</v>
      </c>
      <c r="O42"/>
      <c r="P42"/>
    </row>
    <row r="43" spans="1:16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IF('UK Prices'!D43=0,"",'UK Prices'!D43)</f>
        <v>Stretch Pique All Colours Chest Stripe (T)</v>
      </c>
      <c r="E43" s="274">
        <f>'Sports Direct'!F43</f>
        <v>23.759999999999998</v>
      </c>
      <c r="F43" s="296">
        <f>'American Golf'!F43</f>
        <v>22.968</v>
      </c>
      <c r="G43" s="274">
        <f>'Crown Sports'!F43</f>
        <v>23.759999999999998</v>
      </c>
      <c r="H43" s="605">
        <f>'McGuirks Sterling'!F43</f>
        <v>23.759999999999998</v>
      </c>
      <c r="I43" s="296">
        <f>McLelland!F43</f>
        <v>23.759999999999998</v>
      </c>
      <c r="J43" s="274">
        <f>'The Club Company'!F43</f>
        <v>23.759999999999998</v>
      </c>
      <c r="K43" s="296">
        <f>Marriott!F43</f>
        <v>23.759999999999998</v>
      </c>
      <c r="L43" s="274">
        <f>Burhill!F43</f>
        <v>23.759999999999998</v>
      </c>
      <c r="O43"/>
      <c r="P43"/>
    </row>
    <row r="44" spans="1:16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IF('UK Prices'!D44=0,"",'UK Prices'!D44)</f>
        <v>Stretch Pique Double Space Dye Chest Stripe (A)</v>
      </c>
      <c r="E44" s="274">
        <f>'Sports Direct'!F44</f>
        <v>23.759999999999998</v>
      </c>
      <c r="F44" s="296">
        <f>'American Golf'!F44</f>
        <v>22.968</v>
      </c>
      <c r="G44" s="274">
        <f>'Crown Sports'!F44</f>
        <v>23.759999999999998</v>
      </c>
      <c r="H44" s="605">
        <f>'McGuirks Sterling'!F44</f>
        <v>23.759999999999998</v>
      </c>
      <c r="I44" s="296">
        <f>McLelland!F44</f>
        <v>23.759999999999998</v>
      </c>
      <c r="J44" s="274">
        <f>'The Club Company'!F44</f>
        <v>23.759999999999998</v>
      </c>
      <c r="K44" s="296">
        <f>Marriott!F44</f>
        <v>23.759999999999998</v>
      </c>
      <c r="L44" s="274">
        <f>Burhill!F44</f>
        <v>23.759999999999998</v>
      </c>
      <c r="O44"/>
      <c r="P44"/>
    </row>
    <row r="45" spans="1:16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IF('UK Prices'!D45=0,"",'UK Prices'!D45)</f>
        <v>Smooth Pique Chest Stripe (T)</v>
      </c>
      <c r="E45" s="274">
        <f>'Sports Direct'!F45</f>
        <v>23.759999999999998</v>
      </c>
      <c r="F45" s="296">
        <f>'American Golf'!F45</f>
        <v>22.968</v>
      </c>
      <c r="G45" s="274">
        <f>'Crown Sports'!F45</f>
        <v>23.759999999999998</v>
      </c>
      <c r="H45" s="605">
        <f>'McGuirks Sterling'!F45</f>
        <v>23.759999999999998</v>
      </c>
      <c r="I45" s="296">
        <f>McLelland!F45</f>
        <v>23.759999999999998</v>
      </c>
      <c r="J45" s="274">
        <f>'The Club Company'!F45</f>
        <v>23.759999999999998</v>
      </c>
      <c r="K45" s="296">
        <f>Marriott!F45</f>
        <v>23.759999999999998</v>
      </c>
      <c r="L45" s="274">
        <f>Burhill!F45</f>
        <v>23.759999999999998</v>
      </c>
      <c r="O45"/>
      <c r="P45"/>
    </row>
    <row r="46" spans="1:16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IF('UK Prices'!D46=0,"",'UK Prices'!D46)</f>
        <v>Birdseye Pique w/Circle Print Trim (A)</v>
      </c>
      <c r="E46" s="274">
        <f>'Sports Direct'!F46</f>
        <v>23.759999999999998</v>
      </c>
      <c r="F46" s="296">
        <f>'American Golf'!F46</f>
        <v>22.968</v>
      </c>
      <c r="G46" s="274">
        <f>'Crown Sports'!F46</f>
        <v>23.759999999999998</v>
      </c>
      <c r="H46" s="605">
        <f>'McGuirks Sterling'!F46</f>
        <v>23.759999999999998</v>
      </c>
      <c r="I46" s="296">
        <f>McLelland!F46</f>
        <v>23.759999999999998</v>
      </c>
      <c r="J46" s="274">
        <f>'The Club Company'!F46</f>
        <v>23.759999999999998</v>
      </c>
      <c r="K46" s="296">
        <f>Marriott!F46</f>
        <v>23.759999999999998</v>
      </c>
      <c r="L46" s="274">
        <f>Burhill!F46</f>
        <v>23.759999999999998</v>
      </c>
      <c r="O46"/>
      <c r="P46"/>
    </row>
    <row r="47" spans="1:16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IF('UK Prices'!D47=0,"",'UK Prices'!D47)</f>
        <v>Smooth Pique w/Half Band Cuff (A)</v>
      </c>
      <c r="E47" s="274">
        <f>'Sports Direct'!F47</f>
        <v>23.759999999999998</v>
      </c>
      <c r="F47" s="296">
        <f>'American Golf'!F47</f>
        <v>22.968</v>
      </c>
      <c r="G47" s="274">
        <f>'Crown Sports'!F47</f>
        <v>23.759999999999998</v>
      </c>
      <c r="H47" s="605">
        <f>'McGuirks Sterling'!F47</f>
        <v>23.759999999999998</v>
      </c>
      <c r="I47" s="296">
        <f>McLelland!F47</f>
        <v>23.759999999999998</v>
      </c>
      <c r="J47" s="274">
        <f>'The Club Company'!F47</f>
        <v>23.759999999999998</v>
      </c>
      <c r="K47" s="296">
        <f>Marriott!F47</f>
        <v>23.759999999999998</v>
      </c>
      <c r="L47" s="274">
        <f>Burhill!F47</f>
        <v>23.759999999999998</v>
      </c>
      <c r="O47"/>
      <c r="P47"/>
    </row>
    <row r="48" spans="1:16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IF('UK Prices'!D48=0,"",'UK Prices'!D48)</f>
        <v>Stretch Pique Colour Block &amp; Contrast Trim (A)</v>
      </c>
      <c r="E48" s="274">
        <f>'Sports Direct'!F48</f>
        <v>23.759999999999998</v>
      </c>
      <c r="F48" s="296">
        <f>'American Golf'!F48</f>
        <v>22.968</v>
      </c>
      <c r="G48" s="274">
        <f>'Crown Sports'!F48</f>
        <v>23.759999999999998</v>
      </c>
      <c r="H48" s="605">
        <f>'McGuirks Sterling'!F48</f>
        <v>23.759999999999998</v>
      </c>
      <c r="I48" s="296">
        <f>McLelland!F48</f>
        <v>23.759999999999998</v>
      </c>
      <c r="J48" s="274">
        <f>'The Club Company'!F48</f>
        <v>23.759999999999998</v>
      </c>
      <c r="K48" s="296">
        <f>Marriott!F48</f>
        <v>23.759999999999998</v>
      </c>
      <c r="L48" s="274">
        <f>Burhill!F48</f>
        <v>23.759999999999998</v>
      </c>
      <c r="O48"/>
      <c r="P48"/>
    </row>
    <row r="49" spans="1:16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IF('UK Prices'!D49=0,"",'UK Prices'!D49)</f>
        <v>Stretch Lisle Tie Print (A)</v>
      </c>
      <c r="E49" s="274">
        <f>'Sports Direct'!F49</f>
        <v>21.06</v>
      </c>
      <c r="F49" s="296">
        <f>'American Golf'!F49</f>
        <v>20.357999999999997</v>
      </c>
      <c r="G49" s="274">
        <f>'Crown Sports'!F49</f>
        <v>21.06</v>
      </c>
      <c r="H49" s="605">
        <f>'McGuirks Sterling'!F49</f>
        <v>21.06</v>
      </c>
      <c r="I49" s="296">
        <f>McLelland!F49</f>
        <v>21.06</v>
      </c>
      <c r="J49" s="274">
        <f>'The Club Company'!F49</f>
        <v>21.06</v>
      </c>
      <c r="K49" s="296">
        <f>Marriott!F49</f>
        <v>21.06</v>
      </c>
      <c r="L49" s="274">
        <f>Burhill!F49</f>
        <v>21.06</v>
      </c>
      <c r="O49"/>
      <c r="P49"/>
    </row>
    <row r="50" spans="1:16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IF('UK Prices'!D50=0,"",'UK Prices'!D50)</f>
        <v>Stretch Lisle Open Stripe (T)</v>
      </c>
      <c r="E50" s="274">
        <f>'Sports Direct'!F50</f>
        <v>21.06</v>
      </c>
      <c r="F50" s="296">
        <f>'American Golf'!F50</f>
        <v>20.357999999999997</v>
      </c>
      <c r="G50" s="274">
        <f>'Crown Sports'!F50</f>
        <v>21.06</v>
      </c>
      <c r="H50" s="605">
        <f>'McGuirks Sterling'!F50</f>
        <v>21.06</v>
      </c>
      <c r="I50" s="296">
        <f>McLelland!F50</f>
        <v>21.06</v>
      </c>
      <c r="J50" s="274">
        <f>'The Club Company'!F50</f>
        <v>21.06</v>
      </c>
      <c r="K50" s="296">
        <f>Marriott!F50</f>
        <v>21.06</v>
      </c>
      <c r="L50" s="274">
        <f>Burhill!F50</f>
        <v>21.06</v>
      </c>
      <c r="O50"/>
      <c r="P50"/>
    </row>
    <row r="51" spans="1:16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IF('UK Prices'!D51=0,"",'UK Prices'!D51)</f>
        <v>Stretch Pique w/FJ Chest Logo (A)</v>
      </c>
      <c r="E51" s="274">
        <f>'Sports Direct'!F51</f>
        <v>21.06</v>
      </c>
      <c r="F51" s="296">
        <f>'American Golf'!F51</f>
        <v>20.357999999999997</v>
      </c>
      <c r="G51" s="274">
        <f>'Crown Sports'!F51</f>
        <v>21.06</v>
      </c>
      <c r="H51" s="605">
        <f>'McGuirks Sterling'!F51</f>
        <v>21.06</v>
      </c>
      <c r="I51" s="296">
        <f>McLelland!F51</f>
        <v>21.06</v>
      </c>
      <c r="J51" s="274">
        <f>'The Club Company'!F51</f>
        <v>21.06</v>
      </c>
      <c r="K51" s="296">
        <f>Marriott!F51</f>
        <v>21.06</v>
      </c>
      <c r="L51" s="274">
        <f>Burhill!F51</f>
        <v>21.06</v>
      </c>
      <c r="O51"/>
      <c r="P51"/>
    </row>
    <row r="52" spans="1:16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IF('UK Prices'!D52=0,"",'UK Prices'!D52)</f>
        <v>Smooth Pique w/Collar &amp; Sleeve Stripes (A)</v>
      </c>
      <c r="E52" s="274">
        <f>'Sports Direct'!F52</f>
        <v>21.06</v>
      </c>
      <c r="F52" s="296">
        <f>'American Golf'!F52</f>
        <v>20.357999999999997</v>
      </c>
      <c r="G52" s="274">
        <f>'Crown Sports'!F52</f>
        <v>21.06</v>
      </c>
      <c r="H52" s="605">
        <f>'McGuirks Sterling'!F52</f>
        <v>21.06</v>
      </c>
      <c r="I52" s="296">
        <f>McLelland!F52</f>
        <v>21.06</v>
      </c>
      <c r="J52" s="274">
        <f>'The Club Company'!F52</f>
        <v>21.06</v>
      </c>
      <c r="K52" s="296">
        <f>Marriott!F52</f>
        <v>21.06</v>
      </c>
      <c r="L52" s="274">
        <f>Burhill!F52</f>
        <v>21.06</v>
      </c>
      <c r="O52"/>
      <c r="P52"/>
    </row>
    <row r="53" spans="1:16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IF('UK Prices'!D53=0,"",'UK Prices'!D53)</f>
        <v>Stretch Pique w/Lisle Tie Print Trim (A)</v>
      </c>
      <c r="E53" s="274">
        <f>'Sports Direct'!F53</f>
        <v>21.06</v>
      </c>
      <c r="F53" s="296">
        <f>'American Golf'!F53</f>
        <v>20.357999999999997</v>
      </c>
      <c r="G53" s="274">
        <f>'Crown Sports'!F53</f>
        <v>21.06</v>
      </c>
      <c r="H53" s="605">
        <f>'McGuirks Sterling'!F53</f>
        <v>21.06</v>
      </c>
      <c r="I53" s="296">
        <f>McLelland!F53</f>
        <v>21.06</v>
      </c>
      <c r="J53" s="274">
        <f>'The Club Company'!F53</f>
        <v>21.06</v>
      </c>
      <c r="K53" s="296">
        <f>Marriott!F53</f>
        <v>21.06</v>
      </c>
      <c r="L53" s="274">
        <f>Burhill!F53</f>
        <v>21.06</v>
      </c>
      <c r="O53"/>
      <c r="P53"/>
    </row>
    <row r="54" spans="1:16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IF('UK Prices'!D54=0,"",'UK Prices'!D54)</f>
        <v>Stretch Jacquard Geometric (T)</v>
      </c>
      <c r="E54" s="274">
        <f>'Sports Direct'!F54</f>
        <v>21.06</v>
      </c>
      <c r="F54" s="296">
        <f>'American Golf'!F54</f>
        <v>20.357999999999997</v>
      </c>
      <c r="G54" s="274">
        <f>'Crown Sports'!F54</f>
        <v>21.06</v>
      </c>
      <c r="H54" s="605">
        <f>'McGuirks Sterling'!F54</f>
        <v>21.06</v>
      </c>
      <c r="I54" s="296">
        <f>McLelland!F54</f>
        <v>21.06</v>
      </c>
      <c r="J54" s="274">
        <f>'The Club Company'!F54</f>
        <v>21.06</v>
      </c>
      <c r="K54" s="296">
        <f>Marriott!F54</f>
        <v>21.06</v>
      </c>
      <c r="L54" s="274">
        <f>Burhill!F54</f>
        <v>21.06</v>
      </c>
      <c r="O54"/>
      <c r="P54"/>
    </row>
    <row r="55" spans="1:16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IF('UK Prices'!D55=0,"",'UK Prices'!D55)</f>
        <v>Stretch Pique (T)</v>
      </c>
      <c r="E55" s="274">
        <f>'Sports Direct'!F55</f>
        <v>17.55</v>
      </c>
      <c r="F55" s="296">
        <f>'American Golf'!F55</f>
        <v>16.965</v>
      </c>
      <c r="G55" s="274">
        <f>'Crown Sports'!F55</f>
        <v>17.55</v>
      </c>
      <c r="H55" s="605">
        <f>'McGuirks Sterling'!F55</f>
        <v>17.55</v>
      </c>
      <c r="I55" s="296">
        <f>McLelland!F55</f>
        <v>17.55</v>
      </c>
      <c r="J55" s="274">
        <f>'The Club Company'!F55</f>
        <v>17.55</v>
      </c>
      <c r="K55" s="296">
        <f>Marriott!F55</f>
        <v>17.55</v>
      </c>
      <c r="L55" s="274">
        <f>Burhill!F55</f>
        <v>17.55</v>
      </c>
      <c r="O55"/>
      <c r="P55"/>
    </row>
    <row r="56" spans="1:16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IF('UK Prices'!D56=0,"",'UK Prices'!D56)</f>
        <v>Stretch Pique (A)</v>
      </c>
      <c r="E56" s="274">
        <f>'Sports Direct'!F56</f>
        <v>17.55</v>
      </c>
      <c r="F56" s="296">
        <f>'American Golf'!F56</f>
        <v>16.965</v>
      </c>
      <c r="G56" s="274">
        <f>'Crown Sports'!F56</f>
        <v>17.55</v>
      </c>
      <c r="H56" s="605">
        <f>'McGuirks Sterling'!F56</f>
        <v>17.55</v>
      </c>
      <c r="I56" s="296">
        <f>McLelland!F56</f>
        <v>17.55</v>
      </c>
      <c r="J56" s="274">
        <f>'The Club Company'!F56</f>
        <v>17.55</v>
      </c>
      <c r="K56" s="296">
        <f>Marriott!F56</f>
        <v>17.55</v>
      </c>
      <c r="L56" s="274">
        <f>Burhill!F56</f>
        <v>17.55</v>
      </c>
      <c r="O56"/>
      <c r="P56"/>
    </row>
    <row r="57" spans="1:16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IF('UK Prices'!D57=0,"",'UK Prices'!D57)</f>
        <v>Stretch Pique Double Space Dye Chest Stripe (A) - Prosports</v>
      </c>
      <c r="E57" s="274">
        <f>'Sports Direct'!F57</f>
        <v>23.759999999999998</v>
      </c>
      <c r="F57" s="296">
        <f>'American Golf'!F57</f>
        <v>22.968</v>
      </c>
      <c r="G57" s="274">
        <f>'Crown Sports'!F57</f>
        <v>23.759999999999998</v>
      </c>
      <c r="H57" s="605">
        <f>'McGuirks Sterling'!F57</f>
        <v>23.759999999999998</v>
      </c>
      <c r="I57" s="296">
        <f>McLelland!F57</f>
        <v>23.759999999999998</v>
      </c>
      <c r="J57" s="274">
        <f>'The Club Company'!F57</f>
        <v>23.759999999999998</v>
      </c>
      <c r="K57" s="296">
        <f>Marriott!F57</f>
        <v>23.759999999999998</v>
      </c>
      <c r="L57" s="274">
        <f>Burhill!F57</f>
        <v>23.759999999999998</v>
      </c>
      <c r="O57"/>
      <c r="P57"/>
    </row>
    <row r="58" spans="1:16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IF('UK Prices'!D58=0,"",'UK Prices'!D58)</f>
        <v>Stretch Pique (T) - American Golf</v>
      </c>
      <c r="E58" s="274" t="str">
        <f>'Sports Direct'!F58</f>
        <v>n/a</v>
      </c>
      <c r="F58" s="296">
        <f>'American Golf'!F58</f>
        <v>12</v>
      </c>
      <c r="G58" s="274" t="str">
        <f>'Crown Sports'!F58</f>
        <v>n/a</v>
      </c>
      <c r="H58" s="605">
        <f>'McGuirks Sterling'!F58</f>
        <v>0</v>
      </c>
      <c r="I58" s="296" t="str">
        <f>McLelland!F58</f>
        <v>n/a</v>
      </c>
      <c r="J58" s="274" t="str">
        <f>'The Club Company'!F58</f>
        <v>n/a</v>
      </c>
      <c r="K58" s="296" t="str">
        <f>Marriott!F58</f>
        <v>n/a</v>
      </c>
      <c r="L58" s="274" t="str">
        <f>Burhill!F58</f>
        <v>n/a</v>
      </c>
      <c r="O58"/>
      <c r="P58"/>
    </row>
    <row r="59" spans="1:16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IF('UK Prices'!D59=0,"",'UK Prices'!D59)</f>
        <v>Stretch Pique (A) - American Golf</v>
      </c>
      <c r="E59" s="274" t="str">
        <f>'Sports Direct'!F59</f>
        <v>n/a</v>
      </c>
      <c r="F59" s="296">
        <f>'American Golf'!F59</f>
        <v>12</v>
      </c>
      <c r="G59" s="274" t="str">
        <f>'Crown Sports'!F59</f>
        <v>n/a</v>
      </c>
      <c r="H59" s="605">
        <f>'McGuirks Sterling'!F59</f>
        <v>0</v>
      </c>
      <c r="I59" s="296" t="str">
        <f>McLelland!F59</f>
        <v>n/a</v>
      </c>
      <c r="J59" s="274" t="str">
        <f>'The Club Company'!F59</f>
        <v>n/a</v>
      </c>
      <c r="K59" s="296" t="str">
        <f>Marriott!F59</f>
        <v>n/a</v>
      </c>
      <c r="L59" s="274" t="str">
        <f>Burhill!F59</f>
        <v>n/a</v>
      </c>
      <c r="O59"/>
      <c r="P59"/>
    </row>
    <row r="60" spans="1:16" hidden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IF('UK Prices'!D60=0,"",'UK Prices'!D60)</f>
        <v>Lisle Tonal Print w/ Self Collar (T)</v>
      </c>
      <c r="E60" s="274">
        <f>'Sports Direct'!F60</f>
        <v>0</v>
      </c>
      <c r="F60" s="296">
        <f>'American Golf'!F60</f>
        <v>0</v>
      </c>
      <c r="G60" s="274">
        <f>'Crown Sports'!F60</f>
        <v>0</v>
      </c>
      <c r="H60" s="605">
        <f>'McGuirks Sterling'!F60</f>
        <v>0</v>
      </c>
      <c r="I60" s="296">
        <f>McLelland!F60</f>
        <v>0</v>
      </c>
      <c r="J60" s="274">
        <f>'The Club Company'!F60</f>
        <v>0</v>
      </c>
      <c r="K60" s="296">
        <f>Marriott!F60</f>
        <v>0</v>
      </c>
      <c r="L60" s="274">
        <f>Burhill!F60</f>
        <v>0</v>
      </c>
      <c r="O60"/>
      <c r="P60"/>
    </row>
    <row r="61" spans="1:16" hidden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IF('UK Prices'!D61=0,"",'UK Prices'!D61)</f>
        <v>Lisle Stripe w/ Self Collar (A)</v>
      </c>
      <c r="E61" s="274">
        <f>'Sports Direct'!F61</f>
        <v>0</v>
      </c>
      <c r="F61" s="296">
        <f>'American Golf'!F61</f>
        <v>0</v>
      </c>
      <c r="G61" s="274">
        <f>'Crown Sports'!F61</f>
        <v>0</v>
      </c>
      <c r="H61" s="605">
        <f>'McGuirks Sterling'!F61</f>
        <v>0</v>
      </c>
      <c r="I61" s="296">
        <f>McLelland!F61</f>
        <v>0</v>
      </c>
      <c r="J61" s="274">
        <f>'The Club Company'!F61</f>
        <v>0</v>
      </c>
      <c r="K61" s="296">
        <f>Marriott!F61</f>
        <v>0</v>
      </c>
      <c r="L61" s="274">
        <f>Burhill!F61</f>
        <v>0</v>
      </c>
      <c r="O61"/>
      <c r="P61"/>
    </row>
    <row r="62" spans="1:16" hidden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IF('UK Prices'!D62=0,"",'UK Prices'!D62)</f>
        <v>Jacquard Check w/ Button Down Collar (A)</v>
      </c>
      <c r="E62" s="274">
        <f>'Sports Direct'!F62</f>
        <v>0</v>
      </c>
      <c r="F62" s="296">
        <f>'American Golf'!F62</f>
        <v>0</v>
      </c>
      <c r="G62" s="274">
        <f>'Crown Sports'!F62</f>
        <v>0</v>
      </c>
      <c r="H62" s="605">
        <f>'McGuirks Sterling'!F62</f>
        <v>0</v>
      </c>
      <c r="I62" s="296">
        <f>McLelland!F62</f>
        <v>0</v>
      </c>
      <c r="J62" s="274">
        <f>'The Club Company'!F62</f>
        <v>0</v>
      </c>
      <c r="K62" s="296">
        <f>Marriott!F62</f>
        <v>0</v>
      </c>
      <c r="L62" s="274">
        <f>Burhill!F62</f>
        <v>0</v>
      </c>
      <c r="O62"/>
      <c r="P62"/>
    </row>
    <row r="63" spans="1:16" hidden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IF('UK Prices'!D63=0,"",'UK Prices'!D63)</f>
        <v>Raglan Chest Stripe w/ Self Collar (A)</v>
      </c>
      <c r="E63" s="274">
        <f>'Sports Direct'!F63</f>
        <v>0</v>
      </c>
      <c r="F63" s="296">
        <f>'American Golf'!F63</f>
        <v>0</v>
      </c>
      <c r="G63" s="274">
        <f>'Crown Sports'!F63</f>
        <v>0</v>
      </c>
      <c r="H63" s="605">
        <f>'McGuirks Sterling'!F63</f>
        <v>0</v>
      </c>
      <c r="I63" s="296">
        <f>McLelland!F63</f>
        <v>0</v>
      </c>
      <c r="J63" s="274">
        <f>'The Club Company'!F63</f>
        <v>0</v>
      </c>
      <c r="K63" s="296">
        <f>Marriott!F63</f>
        <v>0</v>
      </c>
      <c r="L63" s="274">
        <f>Burhill!F63</f>
        <v>0</v>
      </c>
      <c r="O63"/>
      <c r="P63"/>
    </row>
    <row r="64" spans="1:16" hidden="1" x14ac:dyDescent="0.3">
      <c r="A64" s="332">
        <f>'ITMA Form Data'!A64</f>
        <v>0</v>
      </c>
      <c r="B64" s="329">
        <f>'ITMA Form Data'!B64</f>
        <v>0</v>
      </c>
      <c r="C64" s="428" t="str">
        <f>'ITMA Form Data'!C64</f>
        <v>91628/9/30</v>
      </c>
      <c r="D64" s="289" t="str">
        <f>IF('UK Prices'!D65=0,"",'UK Prices'!D65)</f>
        <v>Pique Chest/Back Stripes (A)</v>
      </c>
      <c r="E64" s="274">
        <f>'Sports Direct'!F64</f>
        <v>0</v>
      </c>
      <c r="F64" s="296">
        <f>'American Golf'!F64</f>
        <v>0</v>
      </c>
      <c r="G64" s="274">
        <f>'Crown Sports'!F64</f>
        <v>0</v>
      </c>
      <c r="H64" s="605">
        <f>'McGuirks Sterling'!F64</f>
        <v>0</v>
      </c>
      <c r="I64" s="296">
        <f>McLelland!F64</f>
        <v>0</v>
      </c>
      <c r="J64" s="274">
        <f>'The Club Company'!F64</f>
        <v>0</v>
      </c>
      <c r="K64" s="296">
        <f>Marriott!F64</f>
        <v>0</v>
      </c>
      <c r="L64" s="274">
        <f>Burhill!F64</f>
        <v>0</v>
      </c>
      <c r="O64"/>
      <c r="P64"/>
    </row>
    <row r="65" spans="1:16" hidden="1" x14ac:dyDescent="0.3">
      <c r="A65" s="332">
        <f>'ITMA Form Data'!A65</f>
        <v>0</v>
      </c>
      <c r="B65" s="329">
        <f>'ITMA Form Data'!B65</f>
        <v>0</v>
      </c>
      <c r="C65" s="428" t="str">
        <f>'ITMA Form Data'!C65</f>
        <v>91643/4/5/6</v>
      </c>
      <c r="D65" s="289" t="str">
        <f>IF('UK Prices'!D64=0,"",'UK Prices'!D64)</f>
        <v>Smooth Pique Double Chest Stripe (T)</v>
      </c>
      <c r="E65" s="274">
        <f>'Sports Direct'!F65</f>
        <v>0</v>
      </c>
      <c r="F65" s="296">
        <f>'American Golf'!F65</f>
        <v>0</v>
      </c>
      <c r="G65" s="274">
        <f>'Crown Sports'!F65</f>
        <v>0</v>
      </c>
      <c r="H65" s="605">
        <f>'McGuirks Sterling'!F65</f>
        <v>0</v>
      </c>
      <c r="I65" s="296">
        <f>McLelland!F65</f>
        <v>0</v>
      </c>
      <c r="J65" s="274">
        <f>'The Club Company'!F65</f>
        <v>0</v>
      </c>
      <c r="K65" s="296">
        <f>Marriott!F65</f>
        <v>0</v>
      </c>
      <c r="L65" s="274">
        <f>Burhill!F65</f>
        <v>0</v>
      </c>
      <c r="O65"/>
      <c r="P65"/>
    </row>
    <row r="66" spans="1:16" hidden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IF('UK Prices'!D66=0,"",'UK Prices'!D66)</f>
        <v>Lisle Engineered Stripe w/Striped Self Collar (A)</v>
      </c>
      <c r="E66" s="274">
        <f>'Sports Direct'!F66</f>
        <v>0</v>
      </c>
      <c r="F66" s="296">
        <f>'American Golf'!F66</f>
        <v>0</v>
      </c>
      <c r="G66" s="274">
        <f>'Crown Sports'!F66</f>
        <v>0</v>
      </c>
      <c r="H66" s="605">
        <f>'McGuirks Sterling'!F66</f>
        <v>0</v>
      </c>
      <c r="I66" s="296">
        <f>McLelland!F66</f>
        <v>0</v>
      </c>
      <c r="J66" s="274">
        <f>'The Club Company'!F66</f>
        <v>0</v>
      </c>
      <c r="K66" s="296">
        <f>Marriott!F66</f>
        <v>0</v>
      </c>
      <c r="L66" s="274">
        <f>Burhill!F66</f>
        <v>0</v>
      </c>
      <c r="O66"/>
      <c r="P66"/>
    </row>
    <row r="67" spans="1:16" hidden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IF('UK Prices'!D67=0,"",'UK Prices'!D67)</f>
        <v>Birdseye Colorblock Pique w/ Self Collar (A)</v>
      </c>
      <c r="E67" s="274">
        <f>'Sports Direct'!F67</f>
        <v>0</v>
      </c>
      <c r="F67" s="296">
        <f>'American Golf'!F67</f>
        <v>0</v>
      </c>
      <c r="G67" s="274">
        <f>'Crown Sports'!F67</f>
        <v>0</v>
      </c>
      <c r="H67" s="605">
        <f>'McGuirks Sterling'!F67</f>
        <v>0</v>
      </c>
      <c r="I67" s="296">
        <f>McLelland!F67</f>
        <v>0</v>
      </c>
      <c r="J67" s="274">
        <f>'The Club Company'!F67</f>
        <v>0</v>
      </c>
      <c r="K67" s="296">
        <f>Marriott!F67</f>
        <v>0</v>
      </c>
      <c r="L67" s="274">
        <f>Burhill!F67</f>
        <v>0</v>
      </c>
      <c r="O67"/>
      <c r="P67"/>
    </row>
    <row r="68" spans="1:16" hidden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IF('UK Prices'!D68=0,"",'UK Prices'!D68)</f>
        <v>Pique Colour Block w/ Collar, Armhole &amp; Pocket Trim (A)</v>
      </c>
      <c r="E68" s="274">
        <f>'Sports Direct'!F68</f>
        <v>0</v>
      </c>
      <c r="F68" s="296">
        <f>'American Golf'!F68</f>
        <v>0</v>
      </c>
      <c r="G68" s="274">
        <f>'Crown Sports'!F68</f>
        <v>0</v>
      </c>
      <c r="H68" s="605">
        <f>'McGuirks Sterling'!F68</f>
        <v>0</v>
      </c>
      <c r="I68" s="296">
        <f>McLelland!F68</f>
        <v>0</v>
      </c>
      <c r="J68" s="274">
        <f>'The Club Company'!F68</f>
        <v>0</v>
      </c>
      <c r="K68" s="296">
        <f>Marriott!F68</f>
        <v>0</v>
      </c>
      <c r="L68" s="274">
        <f>Burhill!F68</f>
        <v>0</v>
      </c>
      <c r="O68"/>
      <c r="P68"/>
    </row>
    <row r="69" spans="1:16" hidden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IF('UK Prices'!D69=0,"",'UK Prices'!D69)</f>
        <v>Lisle Stripe w/ Contrast Top &amp; Knit Collar (A)</v>
      </c>
      <c r="E69" s="274">
        <f>'Sports Direct'!F69</f>
        <v>0</v>
      </c>
      <c r="F69" s="296">
        <f>'American Golf'!F69</f>
        <v>0</v>
      </c>
      <c r="G69" s="274">
        <f>'Crown Sports'!F69</f>
        <v>0</v>
      </c>
      <c r="H69" s="605">
        <f>'McGuirks Sterling'!F69</f>
        <v>0</v>
      </c>
      <c r="I69" s="296">
        <f>McLelland!F69</f>
        <v>0</v>
      </c>
      <c r="J69" s="274">
        <f>'The Club Company'!F69</f>
        <v>0</v>
      </c>
      <c r="K69" s="296">
        <f>Marriott!F69</f>
        <v>0</v>
      </c>
      <c r="L69" s="274">
        <f>Burhill!F69</f>
        <v>0</v>
      </c>
      <c r="O69"/>
      <c r="P69"/>
    </row>
    <row r="70" spans="1:16" hidden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IF('UK Prices'!D70=0,"",'UK Prices'!D70)</f>
        <v>Smooth Pique w/ Houndstooth Woven Collar &amp; Pocket Trim (A)</v>
      </c>
      <c r="E70" s="274">
        <f>'Sports Direct'!F70</f>
        <v>0</v>
      </c>
      <c r="F70" s="296">
        <f>'American Golf'!F70</f>
        <v>0</v>
      </c>
      <c r="G70" s="274">
        <f>'Crown Sports'!F70</f>
        <v>0</v>
      </c>
      <c r="H70" s="605">
        <f>'McGuirks Sterling'!F70</f>
        <v>0</v>
      </c>
      <c r="I70" s="296">
        <f>McLelland!F70</f>
        <v>0</v>
      </c>
      <c r="J70" s="274">
        <f>'The Club Company'!F70</f>
        <v>0</v>
      </c>
      <c r="K70" s="296">
        <f>Marriott!F70</f>
        <v>0</v>
      </c>
      <c r="L70" s="274">
        <f>Burhill!F70</f>
        <v>0</v>
      </c>
      <c r="O70"/>
      <c r="P70"/>
    </row>
    <row r="71" spans="1:16" hidden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IF('UK Prices'!D71=0,"",'UK Prices'!D71)</f>
        <v>Lisle Multi-Stripe w/ Self Collar (T)</v>
      </c>
      <c r="E71" s="274">
        <f>'Sports Direct'!F71</f>
        <v>0</v>
      </c>
      <c r="F71" s="296">
        <f>'American Golf'!F71</f>
        <v>0</v>
      </c>
      <c r="G71" s="274">
        <f>'Crown Sports'!F71</f>
        <v>0</v>
      </c>
      <c r="H71" s="605">
        <f>'McGuirks Sterling'!F71</f>
        <v>0</v>
      </c>
      <c r="I71" s="296">
        <f>McLelland!F71</f>
        <v>0</v>
      </c>
      <c r="J71" s="274">
        <f>'The Club Company'!F71</f>
        <v>0</v>
      </c>
      <c r="K71" s="296">
        <f>Marriott!F71</f>
        <v>0</v>
      </c>
      <c r="L71" s="274">
        <f>Burhill!F71</f>
        <v>0</v>
      </c>
      <c r="O71"/>
      <c r="P71"/>
    </row>
    <row r="72" spans="1:16" hidden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IF('UK Prices'!D72=0,"",'UK Prices'!D72)</f>
        <v>SuperDry Textured Sleeve Stripe w/ Self Fabric Reversible Collar (T)</v>
      </c>
      <c r="E72" s="274">
        <f>'Sports Direct'!F72</f>
        <v>0</v>
      </c>
      <c r="F72" s="296">
        <f>'American Golf'!F72</f>
        <v>0</v>
      </c>
      <c r="G72" s="274">
        <f>'Crown Sports'!F72</f>
        <v>0</v>
      </c>
      <c r="H72" s="605">
        <f>'McGuirks Sterling'!F72</f>
        <v>0</v>
      </c>
      <c r="I72" s="296">
        <f>McLelland!F72</f>
        <v>0</v>
      </c>
      <c r="J72" s="274">
        <f>'The Club Company'!F72</f>
        <v>0</v>
      </c>
      <c r="K72" s="296">
        <f>Marriott!F72</f>
        <v>0</v>
      </c>
      <c r="L72" s="274">
        <f>Burhill!F72</f>
        <v>0</v>
      </c>
      <c r="O72"/>
      <c r="P72"/>
    </row>
    <row r="73" spans="1:16" hidden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IF('UK Prices'!D73=0,"",'UK Prices'!D73)</f>
        <v>Pique Pin Dot Print w/ Self Collar (A)</v>
      </c>
      <c r="E73" s="274">
        <f>'Sports Direct'!F73</f>
        <v>0</v>
      </c>
      <c r="F73" s="296">
        <f>'American Golf'!F73</f>
        <v>0</v>
      </c>
      <c r="G73" s="274">
        <f>'Crown Sports'!F73</f>
        <v>0</v>
      </c>
      <c r="H73" s="605">
        <f>'McGuirks Sterling'!F73</f>
        <v>0</v>
      </c>
      <c r="I73" s="296">
        <f>McLelland!F73</f>
        <v>0</v>
      </c>
      <c r="J73" s="274">
        <f>'The Club Company'!F73</f>
        <v>0</v>
      </c>
      <c r="K73" s="296">
        <f>Marriott!F73</f>
        <v>0</v>
      </c>
      <c r="L73" s="274">
        <f>Burhill!F73</f>
        <v>0</v>
      </c>
      <c r="O73"/>
      <c r="P73"/>
    </row>
    <row r="74" spans="1:16" hidden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IF('UK Prices'!D74=0,"",'UK Prices'!D74)</f>
        <v>Raglan Jacquard w/ Solid Sleeves (T)</v>
      </c>
      <c r="E74" s="274">
        <f>'Sports Direct'!F74</f>
        <v>0</v>
      </c>
      <c r="F74" s="296">
        <f>'American Golf'!F74</f>
        <v>0</v>
      </c>
      <c r="G74" s="274">
        <f>'Crown Sports'!F74</f>
        <v>0</v>
      </c>
      <c r="H74" s="605">
        <f>'McGuirks Sterling'!F74</f>
        <v>0</v>
      </c>
      <c r="I74" s="296">
        <f>McLelland!F74</f>
        <v>0</v>
      </c>
      <c r="J74" s="274">
        <f>'The Club Company'!F74</f>
        <v>0</v>
      </c>
      <c r="K74" s="296">
        <f>Marriott!F74</f>
        <v>0</v>
      </c>
      <c r="L74" s="274">
        <f>Burhill!F74</f>
        <v>0</v>
      </c>
      <c r="O74"/>
      <c r="P74"/>
    </row>
    <row r="75" spans="1:16" hidden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IF('UK Prices'!D75=0,"",'UK Prices'!D75)</f>
        <v>Pieced Back Pique w/ Knit Collar (A)</v>
      </c>
      <c r="E75" s="274">
        <f>'Sports Direct'!F75</f>
        <v>0</v>
      </c>
      <c r="F75" s="296">
        <f>'American Golf'!F75</f>
        <v>0</v>
      </c>
      <c r="G75" s="274">
        <f>'Crown Sports'!F75</f>
        <v>0</v>
      </c>
      <c r="H75" s="605">
        <f>'McGuirks Sterling'!F75</f>
        <v>0</v>
      </c>
      <c r="I75" s="296">
        <f>McLelland!F75</f>
        <v>0</v>
      </c>
      <c r="J75" s="274">
        <f>'The Club Company'!F75</f>
        <v>0</v>
      </c>
      <c r="K75" s="296">
        <f>Marriott!F75</f>
        <v>0</v>
      </c>
      <c r="L75" s="274">
        <f>Burhill!F75</f>
        <v>0</v>
      </c>
      <c r="O75"/>
      <c r="P75"/>
    </row>
    <row r="76" spans="1:16" hidden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IF('UK Prices'!D76=0,"",'UK Prices'!D76)</f>
        <v>Smooth Pique Solid w/ Knit Collar (T)</v>
      </c>
      <c r="E76" s="274">
        <f>'Sports Direct'!F76</f>
        <v>0</v>
      </c>
      <c r="F76" s="296">
        <f>'American Golf'!F76</f>
        <v>0</v>
      </c>
      <c r="G76" s="274">
        <f>'Crown Sports'!F76</f>
        <v>0</v>
      </c>
      <c r="H76" s="605">
        <f>'McGuirks Sterling'!F76</f>
        <v>0</v>
      </c>
      <c r="I76" s="296">
        <f>McLelland!F76</f>
        <v>0</v>
      </c>
      <c r="J76" s="274">
        <f>'The Club Company'!F76</f>
        <v>0</v>
      </c>
      <c r="K76" s="296">
        <f>Marriott!F76</f>
        <v>0</v>
      </c>
      <c r="L76" s="274">
        <f>Burhill!F76</f>
        <v>0</v>
      </c>
      <c r="O76"/>
      <c r="P76"/>
    </row>
    <row r="77" spans="1:16" hidden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IF('UK Prices'!D77=0,"",'UK Prices'!D77)</f>
        <v>Lisle Solid Brother w/ Self Collar (A)</v>
      </c>
      <c r="E77" s="274">
        <f>'Sports Direct'!F77</f>
        <v>0</v>
      </c>
      <c r="F77" s="296">
        <f>'American Golf'!F77</f>
        <v>0</v>
      </c>
      <c r="G77" s="274">
        <f>'Crown Sports'!F77</f>
        <v>0</v>
      </c>
      <c r="H77" s="605">
        <f>'McGuirks Sterling'!F77</f>
        <v>0</v>
      </c>
      <c r="I77" s="296">
        <f>McLelland!F77</f>
        <v>0</v>
      </c>
      <c r="J77" s="274">
        <f>'The Club Company'!F77</f>
        <v>0</v>
      </c>
      <c r="K77" s="296">
        <f>Marriott!F77</f>
        <v>0</v>
      </c>
      <c r="L77" s="274">
        <f>Burhill!F77</f>
        <v>0</v>
      </c>
      <c r="O77"/>
      <c r="P77"/>
    </row>
    <row r="78" spans="1:16" hidden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IF('UK Prices'!D78=0,"",'UK Prices'!D78)</f>
        <v>Stretch Lisle w/neck tape trim (A)</v>
      </c>
      <c r="E78" s="274">
        <f>'Sports Direct'!F78</f>
        <v>0</v>
      </c>
      <c r="F78" s="296">
        <f>'American Golf'!F78</f>
        <v>0</v>
      </c>
      <c r="G78" s="274">
        <f>'Crown Sports'!F78</f>
        <v>0</v>
      </c>
      <c r="H78" s="605">
        <f>'McGuirks Sterling'!F78</f>
        <v>0</v>
      </c>
      <c r="I78" s="296">
        <f>McLelland!F78</f>
        <v>0</v>
      </c>
      <c r="J78" s="274">
        <f>'The Club Company'!F78</f>
        <v>0</v>
      </c>
      <c r="K78" s="296">
        <f>Marriott!F78</f>
        <v>0</v>
      </c>
      <c r="L78" s="274">
        <f>Burhill!F78</f>
        <v>0</v>
      </c>
      <c r="O78"/>
      <c r="P78"/>
    </row>
    <row r="79" spans="1:16" hidden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IF('UK Prices'!D79=0,"",'UK Prices'!D79)</f>
        <v>Performance T-Shirt</v>
      </c>
      <c r="E79" s="274">
        <f>'Sports Direct'!F79</f>
        <v>0</v>
      </c>
      <c r="F79" s="296">
        <f>'American Golf'!F79</f>
        <v>0</v>
      </c>
      <c r="G79" s="274">
        <f>'Crown Sports'!F79</f>
        <v>0</v>
      </c>
      <c r="H79" s="605">
        <f>'McGuirks Sterling'!F79</f>
        <v>0</v>
      </c>
      <c r="I79" s="296">
        <f>McLelland!F79</f>
        <v>0</v>
      </c>
      <c r="J79" s="274">
        <f>'The Club Company'!F79</f>
        <v>0</v>
      </c>
      <c r="K79" s="296">
        <f>Marriott!F79</f>
        <v>0</v>
      </c>
      <c r="L79" s="274">
        <f>Burhill!F79</f>
        <v>0</v>
      </c>
      <c r="O79"/>
      <c r="P79"/>
    </row>
    <row r="80" spans="1:16" hidden="1" x14ac:dyDescent="0.3">
      <c r="A80" s="332">
        <f>'ITMA Form Data'!A80</f>
        <v>0</v>
      </c>
      <c r="B80" s="428" t="str">
        <f>'ITMA Form Data'!B80</f>
        <v>91670/2</v>
      </c>
      <c r="C80" s="428">
        <f>'ITMA Form Data'!C80</f>
        <v>0</v>
      </c>
      <c r="D80" s="289" t="str">
        <f>IF('UK Prices'!D80=0,"",'UK Prices'!D80)</f>
        <v>Smooth Pique Double Chest Stripe (T) - Prosports</v>
      </c>
      <c r="E80" s="274">
        <f>'Sports Direct'!F80</f>
        <v>0</v>
      </c>
      <c r="F80" s="296">
        <f>'American Golf'!F80</f>
        <v>0</v>
      </c>
      <c r="G80" s="274">
        <f>'Crown Sports'!F80</f>
        <v>0</v>
      </c>
      <c r="H80" s="605">
        <f>'McGuirks Sterling'!F80</f>
        <v>0</v>
      </c>
      <c r="I80" s="296">
        <f>McLelland!F80</f>
        <v>0</v>
      </c>
      <c r="J80" s="274">
        <f>'The Club Company'!F80</f>
        <v>0</v>
      </c>
      <c r="K80" s="296">
        <f>Marriott!F80</f>
        <v>0</v>
      </c>
      <c r="L80" s="274">
        <f>Burhill!F80</f>
        <v>0</v>
      </c>
      <c r="O80"/>
      <c r="P80"/>
    </row>
    <row r="81" spans="1:16" x14ac:dyDescent="0.3">
      <c r="A81" s="206" t="str">
        <f>'ITMA Form Data'!A81</f>
        <v>OUTER LAYER - TROUSERS</v>
      </c>
      <c r="B81" s="206"/>
      <c r="C81" s="500"/>
      <c r="D81" s="19" t="str">
        <f>IF('UK Prices'!D81=0,"",'UK Prices'!D81)</f>
        <v>Trousers</v>
      </c>
      <c r="E81" s="274"/>
      <c r="F81" s="296"/>
      <c r="G81" s="274"/>
      <c r="H81" s="605"/>
      <c r="I81" s="296"/>
      <c r="J81" s="274"/>
      <c r="K81" s="296"/>
      <c r="L81" s="274"/>
      <c r="O81"/>
      <c r="P81"/>
    </row>
    <row r="82" spans="1:16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IF('UK Prices'!D82=0,"",'UK Prices'!D82)</f>
        <v>FJ Bedford Trouser (Slim Fit)</v>
      </c>
      <c r="E82" s="274">
        <f>'Sports Direct'!F82</f>
        <v>34.200000000000003</v>
      </c>
      <c r="F82" s="296">
        <f>'American Golf'!F82</f>
        <v>33.06</v>
      </c>
      <c r="G82" s="274">
        <f>'Crown Sports'!F82</f>
        <v>34.200000000000003</v>
      </c>
      <c r="H82" s="605">
        <f>'McGuirks Sterling'!F82</f>
        <v>34.200000000000003</v>
      </c>
      <c r="I82" s="296">
        <f>McLelland!F82</f>
        <v>34.200000000000003</v>
      </c>
      <c r="J82" s="274">
        <f>'The Club Company'!F82</f>
        <v>34.200000000000003</v>
      </c>
      <c r="K82" s="296">
        <f>Marriott!F82</f>
        <v>34.200000000000003</v>
      </c>
      <c r="L82" s="274">
        <f>Burhill!F82</f>
        <v>34.200000000000003</v>
      </c>
      <c r="O82"/>
      <c r="P82"/>
    </row>
    <row r="83" spans="1:16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IF('UK Prices'!D83=0,"",'UK Prices'!D83)</f>
        <v>MT Lite Cooling Performance Trouser (Slim Fit)</v>
      </c>
      <c r="E83" s="274">
        <f>'Sports Direct'!F83</f>
        <v>34.200000000000003</v>
      </c>
      <c r="F83" s="296">
        <f>'American Golf'!F83</f>
        <v>33.06</v>
      </c>
      <c r="G83" s="274">
        <f>'Crown Sports'!F83</f>
        <v>34.200000000000003</v>
      </c>
      <c r="H83" s="605">
        <f>'McGuirks Sterling'!F83</f>
        <v>34.200000000000003</v>
      </c>
      <c r="I83" s="296">
        <f>McLelland!F83</f>
        <v>34.200000000000003</v>
      </c>
      <c r="J83" s="274">
        <f>'The Club Company'!F83</f>
        <v>34.200000000000003</v>
      </c>
      <c r="K83" s="296">
        <f>Marriott!F83</f>
        <v>34.200000000000003</v>
      </c>
      <c r="L83" s="274">
        <f>Burhill!F83</f>
        <v>34.200000000000003</v>
      </c>
      <c r="O83"/>
      <c r="P83"/>
    </row>
    <row r="84" spans="1:16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IF('UK Prices'!D84=0,"",'UK Prices'!D84)</f>
        <v>FJ WRT Xtreme Trouser</v>
      </c>
      <c r="E84" s="274">
        <f>'Sports Direct'!F84</f>
        <v>35.1</v>
      </c>
      <c r="F84" s="296">
        <f>'American Golf'!F84</f>
        <v>33.93</v>
      </c>
      <c r="G84" s="274">
        <f>'Crown Sports'!F84</f>
        <v>35.1</v>
      </c>
      <c r="H84" s="605">
        <f>'McGuirks Sterling'!F84</f>
        <v>35.1</v>
      </c>
      <c r="I84" s="296">
        <f>McLelland!F84</f>
        <v>35.1</v>
      </c>
      <c r="J84" s="274">
        <f>'The Club Company'!F84</f>
        <v>35.1</v>
      </c>
      <c r="K84" s="296">
        <f>Marriott!F84</f>
        <v>35.1</v>
      </c>
      <c r="L84" s="274">
        <f>Burhill!F84</f>
        <v>35.1</v>
      </c>
      <c r="O84"/>
      <c r="P84"/>
    </row>
    <row r="85" spans="1:16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IF('UK Prices'!D85=0,"",'UK Prices'!D85)</f>
        <v>FJ Performance Trouser</v>
      </c>
      <c r="E85" s="274">
        <f>'Sports Direct'!F85</f>
        <v>26.46</v>
      </c>
      <c r="F85" s="296">
        <f>'American Golf'!F85</f>
        <v>25.577999999999999</v>
      </c>
      <c r="G85" s="274">
        <f>'Crown Sports'!F85</f>
        <v>26.46</v>
      </c>
      <c r="H85" s="605">
        <f>'McGuirks Sterling'!F85</f>
        <v>26.46</v>
      </c>
      <c r="I85" s="296">
        <f>McLelland!F85</f>
        <v>26.46</v>
      </c>
      <c r="J85" s="274">
        <f>'The Club Company'!F85</f>
        <v>26.46</v>
      </c>
      <c r="K85" s="296">
        <f>Marriott!F85</f>
        <v>26.46</v>
      </c>
      <c r="L85" s="274">
        <f>Burhill!F85</f>
        <v>26.46</v>
      </c>
      <c r="O85"/>
      <c r="P85"/>
    </row>
    <row r="86" spans="1:16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IF('UK Prices'!D86=0,"",'UK Prices'!D86)</f>
        <v>FJ Trouser (Slim Fit)</v>
      </c>
      <c r="E86" s="274">
        <f>'Sports Direct'!F86</f>
        <v>26.46</v>
      </c>
      <c r="F86" s="296">
        <f>'American Golf'!F86</f>
        <v>25.577999999999999</v>
      </c>
      <c r="G86" s="274">
        <f>'Crown Sports'!F86</f>
        <v>26.46</v>
      </c>
      <c r="H86" s="605">
        <f>'McGuirks Sterling'!F86</f>
        <v>26.46</v>
      </c>
      <c r="I86" s="296">
        <f>McLelland!F86</f>
        <v>26.46</v>
      </c>
      <c r="J86" s="274">
        <f>'The Club Company'!F86</f>
        <v>26.46</v>
      </c>
      <c r="K86" s="296">
        <f>Marriott!F86</f>
        <v>26.46</v>
      </c>
      <c r="L86" s="274">
        <f>Burhill!F86</f>
        <v>26.46</v>
      </c>
      <c r="O86"/>
      <c r="P86"/>
    </row>
    <row r="87" spans="1:16" hidden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IF('UK Prices'!D87=0,"",'UK Prices'!D87)</f>
        <v>FJ Trouser (Regular Fit)</v>
      </c>
      <c r="E87" s="274">
        <f>'Sports Direct'!F87</f>
        <v>0</v>
      </c>
      <c r="F87" s="296">
        <f>'American Golf'!F87</f>
        <v>0</v>
      </c>
      <c r="G87" s="274">
        <f>'Crown Sports'!F87</f>
        <v>0</v>
      </c>
      <c r="H87" s="605">
        <f>'McGuirks Sterling'!F87</f>
        <v>0</v>
      </c>
      <c r="I87" s="296">
        <f>McLelland!F87</f>
        <v>0</v>
      </c>
      <c r="J87" s="274">
        <f>'The Club Company'!F87</f>
        <v>0</v>
      </c>
      <c r="K87" s="296">
        <f>Marriott!F87</f>
        <v>0</v>
      </c>
      <c r="L87" s="274">
        <f>Burhill!F87</f>
        <v>0</v>
      </c>
      <c r="O87"/>
      <c r="P87"/>
    </row>
    <row r="88" spans="1:16" hidden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IF('UK Prices'!D88=0,"",'UK Prices'!D88)</f>
        <v>FJ Madras Shorts</v>
      </c>
      <c r="E88" s="274">
        <f>'Sports Direct'!F88</f>
        <v>0</v>
      </c>
      <c r="F88" s="296">
        <f>'American Golf'!F88</f>
        <v>0</v>
      </c>
      <c r="G88" s="274">
        <f>'Crown Sports'!F88</f>
        <v>0</v>
      </c>
      <c r="H88" s="605">
        <f>'McGuirks Sterling'!F88</f>
        <v>0</v>
      </c>
      <c r="I88" s="296">
        <f>McLelland!F88</f>
        <v>0</v>
      </c>
      <c r="J88" s="274">
        <f>'The Club Company'!F88</f>
        <v>0</v>
      </c>
      <c r="K88" s="296">
        <f>Marriott!F88</f>
        <v>0</v>
      </c>
      <c r="L88" s="274">
        <f>Burhill!F88</f>
        <v>0</v>
      </c>
      <c r="O88"/>
      <c r="P88"/>
    </row>
    <row r="89" spans="1:16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IF('UK Prices'!D89=0,"",'UK Prices'!D89)</f>
        <v>FJ Bedford Shorts</v>
      </c>
      <c r="E89" s="274">
        <f>'Sports Direct'!F89</f>
        <v>26.009999999999998</v>
      </c>
      <c r="F89" s="296">
        <f>'American Golf'!F89</f>
        <v>25.142999999999997</v>
      </c>
      <c r="G89" s="274">
        <f>'Crown Sports'!F89</f>
        <v>26.009999999999998</v>
      </c>
      <c r="H89" s="605">
        <f>'McGuirks Sterling'!F89</f>
        <v>26.009999999999998</v>
      </c>
      <c r="I89" s="296">
        <f>McLelland!F89</f>
        <v>26.009999999999998</v>
      </c>
      <c r="J89" s="274">
        <f>'The Club Company'!F89</f>
        <v>26.009999999999998</v>
      </c>
      <c r="K89" s="296">
        <f>Marriott!F89</f>
        <v>26.009999999999998</v>
      </c>
      <c r="L89" s="274">
        <f>Burhill!F89</f>
        <v>26.009999999999998</v>
      </c>
      <c r="O89"/>
      <c r="P89"/>
    </row>
    <row r="90" spans="1:16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IF('UK Prices'!D90=0,"",'UK Prices'!D90)</f>
        <v>Tonal Plaid Shorts</v>
      </c>
      <c r="E90" s="274">
        <f>'Sports Direct'!F90</f>
        <v>26.009999999999998</v>
      </c>
      <c r="F90" s="296">
        <f>'American Golf'!F90</f>
        <v>25.142999999999997</v>
      </c>
      <c r="G90" s="274">
        <f>'Crown Sports'!F90</f>
        <v>26.009999999999998</v>
      </c>
      <c r="H90" s="605">
        <f>'McGuirks Sterling'!F90</f>
        <v>26.009999999999998</v>
      </c>
      <c r="I90" s="296">
        <f>McLelland!F90</f>
        <v>26.009999999999998</v>
      </c>
      <c r="J90" s="274">
        <f>'The Club Company'!F90</f>
        <v>26.009999999999998</v>
      </c>
      <c r="K90" s="296">
        <f>Marriott!F90</f>
        <v>26.009999999999998</v>
      </c>
      <c r="L90" s="274">
        <f>Burhill!F90</f>
        <v>26.009999999999998</v>
      </c>
      <c r="O90"/>
      <c r="P90"/>
    </row>
    <row r="91" spans="1:16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IF('UK Prices'!D91=0,"",'UK Prices'!D91)</f>
        <v>FJ Solid Colour Shorts</v>
      </c>
      <c r="E91" s="274">
        <f>'Sports Direct'!F91</f>
        <v>22.5</v>
      </c>
      <c r="F91" s="296">
        <f>'American Golf'!F91</f>
        <v>21.75</v>
      </c>
      <c r="G91" s="274">
        <f>'Crown Sports'!F91</f>
        <v>22.5</v>
      </c>
      <c r="H91" s="605">
        <f>'McGuirks Sterling'!F91</f>
        <v>22.5</v>
      </c>
      <c r="I91" s="296">
        <f>McLelland!F91</f>
        <v>22.5</v>
      </c>
      <c r="J91" s="274">
        <f>'The Club Company'!F91</f>
        <v>22.5</v>
      </c>
      <c r="K91" s="296">
        <f>Marriott!F91</f>
        <v>22.5</v>
      </c>
      <c r="L91" s="274">
        <f>Burhill!F91</f>
        <v>22.5</v>
      </c>
      <c r="O91"/>
      <c r="P91"/>
    </row>
    <row r="92" spans="1:16" x14ac:dyDescent="0.3">
      <c r="A92" s="206" t="str">
        <f>'ITMA Form Data'!A92</f>
        <v>WOMEN'S</v>
      </c>
      <c r="B92" s="206"/>
      <c r="C92" s="500"/>
      <c r="D92" s="29" t="str">
        <f>IF('UK Prices'!D92=0,"",'UK Prices'!D92)</f>
        <v>Women's</v>
      </c>
      <c r="E92" s="274"/>
      <c r="F92" s="296"/>
      <c r="G92" s="274"/>
      <c r="H92" s="605"/>
      <c r="I92" s="296"/>
      <c r="J92" s="274"/>
      <c r="K92" s="296"/>
      <c r="L92" s="274"/>
      <c r="O92"/>
      <c r="P92"/>
    </row>
    <row r="93" spans="1:16" x14ac:dyDescent="0.3">
      <c r="A93" s="206" t="str">
        <f>'ITMA Form Data'!A93</f>
        <v>MID LAYERS</v>
      </c>
      <c r="B93" s="206"/>
      <c r="C93" s="500"/>
      <c r="D93" s="29" t="str">
        <f>IF('UK Prices'!D93=0,"",'UK Prices'!D93)</f>
        <v>Mid Layers</v>
      </c>
      <c r="E93" s="274"/>
      <c r="F93" s="296"/>
      <c r="G93" s="274"/>
      <c r="H93" s="605"/>
      <c r="I93" s="296"/>
      <c r="J93" s="274"/>
      <c r="K93" s="296"/>
      <c r="L93" s="274"/>
      <c r="O93"/>
      <c r="P93"/>
    </row>
    <row r="94" spans="1:16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IF('UK Prices'!D94=0,"",'UK Prices'!D94)</f>
        <v>Womens DWR Lightweight Softshell Vest</v>
      </c>
      <c r="E94" s="274">
        <f>'Sports Direct'!F94</f>
        <v>36</v>
      </c>
      <c r="F94" s="296">
        <f>'American Golf'!F94</f>
        <v>34.799999999999997</v>
      </c>
      <c r="G94" s="274">
        <f>'Crown Sports'!F94</f>
        <v>36</v>
      </c>
      <c r="H94" s="605">
        <f>'McGuirks Sterling'!F94</f>
        <v>36</v>
      </c>
      <c r="I94" s="296">
        <f>McLelland!F94</f>
        <v>36</v>
      </c>
      <c r="J94" s="274">
        <f>'The Club Company'!F94</f>
        <v>36</v>
      </c>
      <c r="K94" s="296">
        <f>Marriott!F94</f>
        <v>36</v>
      </c>
      <c r="L94" s="274">
        <f>Burhill!F94</f>
        <v>36</v>
      </c>
      <c r="O94"/>
      <c r="P94"/>
    </row>
    <row r="95" spans="1:16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IF('UK Prices'!D95=0,"",'UK Prices'!D95)</f>
        <v>Womens FJ Lambswool V-Neck (Midweight)</v>
      </c>
      <c r="E95" s="274">
        <f>'Sports Direct'!F95</f>
        <v>30.6</v>
      </c>
      <c r="F95" s="296">
        <f>'American Golf'!F95</f>
        <v>29.58</v>
      </c>
      <c r="G95" s="274">
        <f>'Crown Sports'!F95</f>
        <v>30.6</v>
      </c>
      <c r="H95" s="605">
        <f>'McGuirks Sterling'!F95</f>
        <v>30.6</v>
      </c>
      <c r="I95" s="296">
        <f>McLelland!F95</f>
        <v>30.6</v>
      </c>
      <c r="J95" s="274">
        <f>'The Club Company'!F95</f>
        <v>30.6</v>
      </c>
      <c r="K95" s="296">
        <f>Marriott!F95</f>
        <v>30.6</v>
      </c>
      <c r="L95" s="274">
        <f>Burhill!F95</f>
        <v>30.6</v>
      </c>
      <c r="O95"/>
      <c r="P95"/>
    </row>
    <row r="96" spans="1:16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IF('UK Prices'!D96=0,"",'UK Prices'!D96)</f>
        <v>Women's Full Zip Hoody</v>
      </c>
      <c r="E96" s="274">
        <f>'Sports Direct'!F96</f>
        <v>30.150000000000002</v>
      </c>
      <c r="F96" s="296">
        <f>'American Golf'!F96</f>
        <v>29.145</v>
      </c>
      <c r="G96" s="274">
        <f>'Crown Sports'!F96</f>
        <v>30.150000000000002</v>
      </c>
      <c r="H96" s="605">
        <f>'McGuirks Sterling'!F96</f>
        <v>30.150000000000002</v>
      </c>
      <c r="I96" s="296">
        <f>McLelland!F96</f>
        <v>30.150000000000002</v>
      </c>
      <c r="J96" s="274">
        <f>'The Club Company'!F96</f>
        <v>30.150000000000002</v>
      </c>
      <c r="K96" s="296">
        <f>Marriott!F96</f>
        <v>30.150000000000002</v>
      </c>
      <c r="L96" s="274">
        <f>Burhill!F96</f>
        <v>30.150000000000002</v>
      </c>
      <c r="O96"/>
      <c r="P96"/>
    </row>
    <row r="97" spans="1:16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IF('UK Prices'!D97=0,"",'UK Prices'!D97)</f>
        <v>Women's Full Zip Brushed Chill-Out</v>
      </c>
      <c r="E97" s="274">
        <f>'Sports Direct'!F97</f>
        <v>28.35</v>
      </c>
      <c r="F97" s="296">
        <f>'American Golf'!F97</f>
        <v>27.405000000000001</v>
      </c>
      <c r="G97" s="274">
        <f>'Crown Sports'!F97</f>
        <v>28.35</v>
      </c>
      <c r="H97" s="605">
        <f>'McGuirks Sterling'!F97</f>
        <v>28.35</v>
      </c>
      <c r="I97" s="296">
        <f>McLelland!F97</f>
        <v>28.35</v>
      </c>
      <c r="J97" s="274">
        <f>'The Club Company'!F97</f>
        <v>28.35</v>
      </c>
      <c r="K97" s="296">
        <f>Marriott!F97</f>
        <v>28.35</v>
      </c>
      <c r="L97" s="274">
        <f>Burhill!F97</f>
        <v>28.35</v>
      </c>
      <c r="O97"/>
      <c r="P97"/>
    </row>
    <row r="98" spans="1:16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IF('UK Prices'!D98=0,"",'UK Prices'!D98)</f>
        <v>Women's Full Zip Brushed Chill-Out Vest</v>
      </c>
      <c r="E98" s="274">
        <f>'Sports Direct'!F98</f>
        <v>25.2</v>
      </c>
      <c r="F98" s="296">
        <f>'American Golf'!F98</f>
        <v>24.36</v>
      </c>
      <c r="G98" s="274">
        <f>'Crown Sports'!F98</f>
        <v>25.2</v>
      </c>
      <c r="H98" s="605">
        <f>'McGuirks Sterling'!F98</f>
        <v>25.2</v>
      </c>
      <c r="I98" s="296">
        <f>McLelland!F98</f>
        <v>25.2</v>
      </c>
      <c r="J98" s="274">
        <f>'The Club Company'!F98</f>
        <v>25.2</v>
      </c>
      <c r="K98" s="296">
        <f>Marriott!F98</f>
        <v>25.2</v>
      </c>
      <c r="L98" s="274">
        <f>Burhill!F98</f>
        <v>25.2</v>
      </c>
      <c r="O98"/>
      <c r="P98"/>
    </row>
    <row r="99" spans="1:16" hidden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IF('UK Prices'!D99=0,"",'UK Prices'!D99)</f>
        <v>Womens FJ Full Zip Chill-Out (Knit mid layer)</v>
      </c>
      <c r="E99" s="274">
        <f>'Sports Direct'!F99</f>
        <v>0</v>
      </c>
      <c r="F99" s="296">
        <f>'American Golf'!F99</f>
        <v>0</v>
      </c>
      <c r="G99" s="274">
        <f>'Crown Sports'!F99</f>
        <v>0</v>
      </c>
      <c r="H99" s="605">
        <f>'McGuirks Sterling'!F99</f>
        <v>0</v>
      </c>
      <c r="I99" s="296">
        <f>McLelland!F99</f>
        <v>0</v>
      </c>
      <c r="J99" s="274">
        <f>'The Club Company'!F99</f>
        <v>0</v>
      </c>
      <c r="K99" s="296">
        <f>Marriott!F99</f>
        <v>0</v>
      </c>
      <c r="L99" s="274">
        <f>Burhill!F99</f>
        <v>0</v>
      </c>
      <c r="O99"/>
      <c r="P99"/>
    </row>
    <row r="100" spans="1:16" hidden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IF('UK Prices'!D100=0,"",'UK Prices'!D100)</f>
        <v>Womens FJ Full Zip Chill-Out Vest (knit mid layer)</v>
      </c>
      <c r="E100" s="274">
        <f>'Sports Direct'!F100</f>
        <v>0</v>
      </c>
      <c r="F100" s="296">
        <f>'American Golf'!F100</f>
        <v>0</v>
      </c>
      <c r="G100" s="274">
        <f>'Crown Sports'!F100</f>
        <v>0</v>
      </c>
      <c r="H100" s="605">
        <f>'McGuirks Sterling'!F100</f>
        <v>0</v>
      </c>
      <c r="I100" s="296">
        <f>McLelland!F100</f>
        <v>0</v>
      </c>
      <c r="J100" s="274">
        <f>'The Club Company'!F100</f>
        <v>0</v>
      </c>
      <c r="K100" s="296">
        <f>Marriott!F100</f>
        <v>0</v>
      </c>
      <c r="L100" s="274">
        <f>Burhill!F100</f>
        <v>0</v>
      </c>
      <c r="O100"/>
      <c r="P100"/>
    </row>
    <row r="101" spans="1:16" x14ac:dyDescent="0.3">
      <c r="A101" s="206" t="str">
        <f>'ITMA Form Data'!A101</f>
        <v>SHIRTS</v>
      </c>
      <c r="B101" s="206"/>
      <c r="C101" s="500"/>
      <c r="D101" s="29" t="str">
        <f>IF('UK Prices'!D101=0,"",'UK Prices'!D101)</f>
        <v>Shirts</v>
      </c>
      <c r="E101" s="274"/>
      <c r="F101" s="296"/>
      <c r="G101" s="274"/>
      <c r="H101" s="605"/>
      <c r="I101" s="296"/>
      <c r="J101" s="274"/>
      <c r="K101" s="296"/>
      <c r="L101" s="274"/>
      <c r="O101"/>
      <c r="P101"/>
    </row>
    <row r="102" spans="1:16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IF('UK Prices'!D102=0,"",'UK Prices'!D102)</f>
        <v>Women's Stretch Pique Open V-neck</v>
      </c>
      <c r="E102" s="274">
        <f>'Sports Direct'!F102</f>
        <v>17.55</v>
      </c>
      <c r="F102" s="296">
        <f>'American Golf'!F102</f>
        <v>16.965</v>
      </c>
      <c r="G102" s="274">
        <f>'Crown Sports'!F102</f>
        <v>17.55</v>
      </c>
      <c r="H102" s="605">
        <f>'McGuirks Sterling'!F102</f>
        <v>17.55</v>
      </c>
      <c r="I102" s="296">
        <f>McLelland!F102</f>
        <v>17.55</v>
      </c>
      <c r="J102" s="274">
        <f>'The Club Company'!F102</f>
        <v>17.55</v>
      </c>
      <c r="K102" s="296">
        <f>Marriott!F102</f>
        <v>17.55</v>
      </c>
      <c r="L102" s="274">
        <f>Burhill!F102</f>
        <v>17.55</v>
      </c>
      <c r="O102"/>
      <c r="P102"/>
    </row>
    <row r="103" spans="1:16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IF('UK Prices'!D103=0,"",'UK Prices'!D103)</f>
        <v>Women's Smooth Pique Cap Sleeve</v>
      </c>
      <c r="E103" s="274">
        <f>'Sports Direct'!F103</f>
        <v>17.55</v>
      </c>
      <c r="F103" s="296">
        <f>'American Golf'!F103</f>
        <v>16.965</v>
      </c>
      <c r="G103" s="274">
        <f>'Crown Sports'!F103</f>
        <v>17.55</v>
      </c>
      <c r="H103" s="605">
        <f>'McGuirks Sterling'!F103</f>
        <v>17.55</v>
      </c>
      <c r="I103" s="296">
        <f>McLelland!F103</f>
        <v>17.55</v>
      </c>
      <c r="J103" s="274">
        <f>'The Club Company'!F103</f>
        <v>17.55</v>
      </c>
      <c r="K103" s="296">
        <f>Marriott!F103</f>
        <v>17.55</v>
      </c>
      <c r="L103" s="274">
        <f>Burhill!F103</f>
        <v>17.55</v>
      </c>
      <c r="O103"/>
      <c r="P103"/>
    </row>
    <row r="104" spans="1:16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IF('UK Prices'!D104=0,"",'UK Prices'!D104)</f>
        <v>Women's Stretch Pique - Solid Colour</v>
      </c>
      <c r="E104" s="274">
        <f>'Sports Direct'!F104</f>
        <v>17.55</v>
      </c>
      <c r="F104" s="296">
        <f>'American Golf'!F104</f>
        <v>16.965</v>
      </c>
      <c r="G104" s="274">
        <f>'Crown Sports'!F104</f>
        <v>17.55</v>
      </c>
      <c r="H104" s="605">
        <f>'McGuirks Sterling'!F104</f>
        <v>17.55</v>
      </c>
      <c r="I104" s="296">
        <f>McLelland!F104</f>
        <v>17.55</v>
      </c>
      <c r="J104" s="274">
        <f>'The Club Company'!F104</f>
        <v>17.55</v>
      </c>
      <c r="K104" s="296">
        <f>Marriott!F104</f>
        <v>17.55</v>
      </c>
      <c r="L104" s="274">
        <f>Burhill!F104</f>
        <v>17.55</v>
      </c>
      <c r="O104"/>
      <c r="P104"/>
    </row>
    <row r="105" spans="1:16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IF('UK Prices'!D105=0,"",'UK Prices'!D105)</f>
        <v>Women's Interlock Sleeveless</v>
      </c>
      <c r="E105" s="274">
        <f>'Sports Direct'!F105</f>
        <v>15.75</v>
      </c>
      <c r="F105" s="296">
        <f>'American Golf'!F105</f>
        <v>15.225</v>
      </c>
      <c r="G105" s="274">
        <f>'Crown Sports'!F105</f>
        <v>15.75</v>
      </c>
      <c r="H105" s="605">
        <f>'McGuirks Sterling'!F105</f>
        <v>15.75</v>
      </c>
      <c r="I105" s="296">
        <f>McLelland!F105</f>
        <v>15.75</v>
      </c>
      <c r="J105" s="274">
        <f>'The Club Company'!F105</f>
        <v>15.75</v>
      </c>
      <c r="K105" s="296">
        <f>Marriott!F105</f>
        <v>15.75</v>
      </c>
      <c r="L105" s="274">
        <f>Burhill!F105</f>
        <v>15.75</v>
      </c>
      <c r="O105"/>
      <c r="P105"/>
    </row>
    <row r="106" spans="1:16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IF('UK Prices'!D106=0,"",'UK Prices'!D106)</f>
        <v>Stretch Pique Double Space Dye Chest Stripe (A) - Prosports</v>
      </c>
      <c r="E106" s="274">
        <f>'Sports Direct'!F106</f>
        <v>23.759999999999998</v>
      </c>
      <c r="F106" s="296">
        <f>'American Golf'!F106</f>
        <v>22.968</v>
      </c>
      <c r="G106" s="274">
        <f>'Crown Sports'!F106</f>
        <v>23.759999999999998</v>
      </c>
      <c r="H106" s="605">
        <f>'McGuirks Sterling'!F106</f>
        <v>23.759999999999998</v>
      </c>
      <c r="I106" s="296">
        <f>McLelland!F106</f>
        <v>23.759999999999998</v>
      </c>
      <c r="J106" s="274">
        <f>'The Club Company'!F106</f>
        <v>23.759999999999998</v>
      </c>
      <c r="K106" s="296">
        <f>Marriott!F106</f>
        <v>23.759999999999998</v>
      </c>
      <c r="L106" s="274">
        <f>Burhill!F106</f>
        <v>23.759999999999998</v>
      </c>
      <c r="O106"/>
      <c r="P106"/>
    </row>
    <row r="107" spans="1:16" hidden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IF('UK Prices'!D107=0,"",'UK Prices'!D107)</f>
        <v>Womens FJ Stretch Pique w/reversible collar</v>
      </c>
      <c r="E107" s="274">
        <f>'Sports Direct'!F107</f>
        <v>0</v>
      </c>
      <c r="F107" s="296">
        <f>'American Golf'!F107</f>
        <v>0</v>
      </c>
      <c r="G107" s="274">
        <f>'Crown Sports'!F107</f>
        <v>0</v>
      </c>
      <c r="H107" s="605">
        <f>'McGuirks Sterling'!F107</f>
        <v>0</v>
      </c>
      <c r="I107" s="296">
        <f>McLelland!F107</f>
        <v>0</v>
      </c>
      <c r="J107" s="274">
        <f>'The Club Company'!F107</f>
        <v>0</v>
      </c>
      <c r="K107" s="296">
        <f>Marriott!F107</f>
        <v>0</v>
      </c>
      <c r="L107" s="274">
        <f>Burhill!F107</f>
        <v>0</v>
      </c>
      <c r="O107"/>
      <c r="P107"/>
    </row>
    <row r="108" spans="1:16" hidden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IF('UK Prices'!D108=0,"",'UK Prices'!D108)</f>
        <v>Womens FJ Stretch Pique w/reversible collar - American Golf</v>
      </c>
      <c r="E108" s="274" t="str">
        <f>'Sports Direct'!F108</f>
        <v>n/a</v>
      </c>
      <c r="F108" s="296">
        <f>'American Golf'!F108</f>
        <v>12</v>
      </c>
      <c r="G108" s="274" t="str">
        <f>'Crown Sports'!F108</f>
        <v>n/a</v>
      </c>
      <c r="H108" s="605">
        <f>'McGuirks Sterling'!F108</f>
        <v>0</v>
      </c>
      <c r="I108" s="296" t="str">
        <f>McLelland!F108</f>
        <v>n/a</v>
      </c>
      <c r="J108" s="274" t="str">
        <f>'The Club Company'!F108</f>
        <v>n/a</v>
      </c>
      <c r="K108" s="296" t="str">
        <f>Marriott!F108</f>
        <v>n/a</v>
      </c>
      <c r="L108" s="274" t="str">
        <f>Burhill!F108</f>
        <v>n/a</v>
      </c>
      <c r="O108"/>
      <c r="P108"/>
    </row>
    <row r="109" spans="1:16" hidden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IF('UK Prices'!D109=0,"",'UK Prices'!D109)</f>
        <v>Womens FJ Stretch Lisle Sleeveless</v>
      </c>
      <c r="E109" s="274">
        <f>'Sports Direct'!F109</f>
        <v>0</v>
      </c>
      <c r="F109" s="296">
        <f>'American Golf'!F109</f>
        <v>0</v>
      </c>
      <c r="G109" s="274">
        <f>'Crown Sports'!F109</f>
        <v>0</v>
      </c>
      <c r="H109" s="605">
        <f>'McGuirks Sterling'!F109</f>
        <v>0</v>
      </c>
      <c r="I109" s="296">
        <f>McLelland!F109</f>
        <v>0</v>
      </c>
      <c r="J109" s="274">
        <f>'The Club Company'!F109</f>
        <v>0</v>
      </c>
      <c r="K109" s="296">
        <f>Marriott!F109</f>
        <v>0</v>
      </c>
      <c r="L109" s="274">
        <f>Burhill!F109</f>
        <v>0</v>
      </c>
      <c r="O109"/>
      <c r="P109"/>
    </row>
    <row r="110" spans="1:16" hidden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IF('UK Prices'!D110=0,"",'UK Prices'!D110)</f>
        <v>Womens FJ Stretch Pique w/reversible collar - ProSports</v>
      </c>
      <c r="E110" s="274">
        <f>'Sports Direct'!F110</f>
        <v>0</v>
      </c>
      <c r="F110" s="296">
        <f>'American Golf'!F110</f>
        <v>0</v>
      </c>
      <c r="G110" s="274">
        <f>'Crown Sports'!F110</f>
        <v>0</v>
      </c>
      <c r="H110" s="605">
        <f>'McGuirks Sterling'!F110</f>
        <v>0</v>
      </c>
      <c r="I110" s="296">
        <f>McLelland!F110</f>
        <v>0</v>
      </c>
      <c r="J110" s="274">
        <f>'The Club Company'!F110</f>
        <v>0</v>
      </c>
      <c r="K110" s="296">
        <f>Marriott!F110</f>
        <v>0</v>
      </c>
      <c r="L110" s="274">
        <f>Burhill!F110</f>
        <v>0</v>
      </c>
      <c r="O110"/>
      <c r="P110"/>
    </row>
    <row r="111" spans="1:16" hidden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IF('UK Prices'!D111=0,"",'UK Prices'!D111)</f>
        <v>Women's Smooth Pique Double Chest Stripe - Prosports</v>
      </c>
      <c r="E111" s="274">
        <f>'Sports Direct'!F111</f>
        <v>0</v>
      </c>
      <c r="F111" s="296">
        <f>'American Golf'!F111</f>
        <v>0</v>
      </c>
      <c r="G111" s="274">
        <f>'Crown Sports'!F111</f>
        <v>0</v>
      </c>
      <c r="H111" s="605">
        <f>'McGuirks Sterling'!F111</f>
        <v>0</v>
      </c>
      <c r="I111" s="296">
        <f>McLelland!F111</f>
        <v>0</v>
      </c>
      <c r="J111" s="274">
        <f>'The Club Company'!F111</f>
        <v>0</v>
      </c>
      <c r="K111" s="296">
        <f>Marriott!F111</f>
        <v>0</v>
      </c>
      <c r="L111" s="274">
        <f>Burhill!F111</f>
        <v>0</v>
      </c>
      <c r="O111"/>
      <c r="P111"/>
    </row>
    <row r="112" spans="1:16" x14ac:dyDescent="0.3">
      <c r="A112" s="206" t="str">
        <f>'ITMA Form Data'!A112</f>
        <v>TROUSERS</v>
      </c>
      <c r="B112" s="206"/>
      <c r="C112" s="500"/>
      <c r="D112" s="29" t="str">
        <f>IF('UK Prices'!D112=0,"",'UK Prices'!D112)</f>
        <v>Trousers</v>
      </c>
      <c r="E112" s="274"/>
      <c r="F112" s="296"/>
      <c r="G112" s="274"/>
      <c r="H112" s="605"/>
      <c r="I112" s="296"/>
      <c r="J112" s="274"/>
      <c r="K112" s="296"/>
      <c r="L112" s="274"/>
      <c r="O112"/>
      <c r="P112"/>
    </row>
    <row r="113" spans="1:16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IF('UK Prices'!D113=0,"",'UK Prices'!D113)</f>
        <v>Women's Performance 7/8 Trouser</v>
      </c>
      <c r="E113" s="274">
        <f>'Sports Direct'!F113</f>
        <v>30.6</v>
      </c>
      <c r="F113" s="296">
        <f>'American Golf'!F113</f>
        <v>29.58</v>
      </c>
      <c r="G113" s="274">
        <f>'Crown Sports'!F113</f>
        <v>30.6</v>
      </c>
      <c r="H113" s="605">
        <f>'McGuirks Sterling'!F113</f>
        <v>30.6</v>
      </c>
      <c r="I113" s="296">
        <f>McLelland!F113</f>
        <v>30.6</v>
      </c>
      <c r="J113" s="274">
        <f>'The Club Company'!F113</f>
        <v>30.6</v>
      </c>
      <c r="K113" s="296">
        <f>Marriott!F113</f>
        <v>30.6</v>
      </c>
      <c r="L113" s="274">
        <f>Burhill!F113</f>
        <v>30.6</v>
      </c>
      <c r="O113"/>
      <c r="P113"/>
    </row>
    <row r="114" spans="1:16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IF('UK Prices'!D114=0,"",'UK Prices'!D114)</f>
        <v>Women's Performance Skort</v>
      </c>
      <c r="E114" s="274">
        <f>'Sports Direct'!F114</f>
        <v>26.91</v>
      </c>
      <c r="F114" s="296">
        <f>'American Golf'!F114</f>
        <v>26.012999999999998</v>
      </c>
      <c r="G114" s="274">
        <f>'Crown Sports'!F114</f>
        <v>26.91</v>
      </c>
      <c r="H114" s="605">
        <f>'McGuirks Sterling'!F114</f>
        <v>26.91</v>
      </c>
      <c r="I114" s="296">
        <f>McLelland!F114</f>
        <v>26.91</v>
      </c>
      <c r="J114" s="274">
        <f>'The Club Company'!F114</f>
        <v>26.91</v>
      </c>
      <c r="K114" s="296">
        <f>Marriott!F114</f>
        <v>26.91</v>
      </c>
      <c r="L114" s="274">
        <f>Burhill!F114</f>
        <v>26.91</v>
      </c>
      <c r="O114"/>
      <c r="P114"/>
    </row>
    <row r="115" spans="1:16" x14ac:dyDescent="0.3">
      <c r="A115" s="206" t="str">
        <f>'ITMA Form Data'!A115</f>
        <v>JUNIORS</v>
      </c>
      <c r="B115" s="206"/>
      <c r="C115" s="500"/>
      <c r="D115" s="29" t="str">
        <f>IF('UK Prices'!D115=0,"",'UK Prices'!D115)</f>
        <v>Juniors</v>
      </c>
      <c r="E115" s="274"/>
      <c r="F115" s="296"/>
      <c r="G115" s="274"/>
      <c r="H115" s="605"/>
      <c r="I115" s="296"/>
      <c r="J115" s="274"/>
      <c r="K115" s="296"/>
      <c r="L115" s="274"/>
      <c r="O115"/>
      <c r="P115"/>
    </row>
    <row r="116" spans="1:16" hidden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IF('UK Prices'!D116=0,"",'UK Prices'!D116)</f>
        <v>FJ Junior FJ Chill-Out w/ Chest Piping 1/4 Zip</v>
      </c>
      <c r="E116" s="274">
        <f>'Sports Direct'!F116</f>
        <v>0</v>
      </c>
      <c r="F116" s="296">
        <f>'American Golf'!F116</f>
        <v>0</v>
      </c>
      <c r="G116" s="274">
        <f>'Crown Sports'!F116</f>
        <v>0</v>
      </c>
      <c r="H116" s="605">
        <f>'McGuirks Sterling'!F116</f>
        <v>0</v>
      </c>
      <c r="I116" s="296">
        <f>McLelland!F116</f>
        <v>0</v>
      </c>
      <c r="J116" s="274">
        <f>'The Club Company'!F116</f>
        <v>0</v>
      </c>
      <c r="K116" s="296">
        <f>Marriott!F116</f>
        <v>0</v>
      </c>
      <c r="L116" s="274">
        <f>Burhill!F116</f>
        <v>0</v>
      </c>
      <c r="O116"/>
      <c r="P116"/>
    </row>
    <row r="117" spans="1:16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IF('UK Prices'!D117=0,"",'UK Prices'!D117)</f>
        <v>FJ Junior FJ Solid Colour Chill-Out 1/4 zip</v>
      </c>
      <c r="E117" s="274">
        <f>'Sports Direct'!F117</f>
        <v>19.89</v>
      </c>
      <c r="F117" s="296">
        <f>'American Golf'!F117</f>
        <v>19.227</v>
      </c>
      <c r="G117" s="274">
        <f>'Crown Sports'!F117</f>
        <v>19.89</v>
      </c>
      <c r="H117" s="605">
        <f>'McGuirks Sterling'!F117</f>
        <v>19.89</v>
      </c>
      <c r="I117" s="296">
        <f>McLelland!F117</f>
        <v>19.89</v>
      </c>
      <c r="J117" s="274">
        <f>'The Club Company'!F117</f>
        <v>19.89</v>
      </c>
      <c r="K117" s="296">
        <f>Marriott!F117</f>
        <v>19.89</v>
      </c>
      <c r="L117" s="274">
        <f>Burhill!F117</f>
        <v>19.89</v>
      </c>
      <c r="O117"/>
      <c r="P117"/>
    </row>
    <row r="118" spans="1:16" hidden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IF('UK Prices'!D118=0,"",'UK Prices'!D118)</f>
        <v>FJ Junior Birdseye Colorblock Pique w/ Self Collar</v>
      </c>
      <c r="E118" s="274">
        <f>'Sports Direct'!F118</f>
        <v>0</v>
      </c>
      <c r="F118" s="296">
        <f>'American Golf'!F118</f>
        <v>0</v>
      </c>
      <c r="G118" s="274">
        <f>'Crown Sports'!F118</f>
        <v>0</v>
      </c>
      <c r="H118" s="605">
        <f>'McGuirks Sterling'!F118</f>
        <v>0</v>
      </c>
      <c r="I118" s="296">
        <f>McLelland!F118</f>
        <v>0</v>
      </c>
      <c r="J118" s="274">
        <f>'The Club Company'!F118</f>
        <v>0</v>
      </c>
      <c r="K118" s="296">
        <f>Marriott!F118</f>
        <v>0</v>
      </c>
      <c r="L118" s="274">
        <f>Burhill!F118</f>
        <v>0</v>
      </c>
      <c r="O118"/>
      <c r="P118"/>
    </row>
    <row r="119" spans="1:16" hidden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IF('UK Prices'!D119=0,"",'UK Prices'!D119)</f>
        <v>FJ Junior Smooth Pique Double Chest Stripe</v>
      </c>
      <c r="E119" s="274">
        <f>'Sports Direct'!F119</f>
        <v>0</v>
      </c>
      <c r="F119" s="296">
        <f>'American Golf'!F119</f>
        <v>0</v>
      </c>
      <c r="G119" s="274">
        <f>'Crown Sports'!F119</f>
        <v>0</v>
      </c>
      <c r="H119" s="605">
        <f>'McGuirks Sterling'!F119</f>
        <v>0</v>
      </c>
      <c r="I119" s="296">
        <f>McLelland!F119</f>
        <v>0</v>
      </c>
      <c r="J119" s="274">
        <f>'The Club Company'!F119</f>
        <v>0</v>
      </c>
      <c r="K119" s="296">
        <f>Marriott!F119</f>
        <v>0</v>
      </c>
      <c r="L119" s="274">
        <f>Burhill!F119</f>
        <v>0</v>
      </c>
      <c r="O119"/>
      <c r="P119"/>
    </row>
    <row r="120" spans="1:16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IF('UK Prices'!D120=0,"",'UK Prices'!D120)</f>
        <v>Junior Textured Chill-Out</v>
      </c>
      <c r="E120" s="274">
        <f>'Sports Direct'!F120</f>
        <v>19.89</v>
      </c>
      <c r="F120" s="296">
        <f>'American Golf'!F120</f>
        <v>19.227</v>
      </c>
      <c r="G120" s="274">
        <f>'Crown Sports'!F120</f>
        <v>19.89</v>
      </c>
      <c r="H120" s="605">
        <f>'McGuirks Sterling'!F120</f>
        <v>19.89</v>
      </c>
      <c r="I120" s="296">
        <f>McLelland!F120</f>
        <v>19.89</v>
      </c>
      <c r="J120" s="274">
        <f>'The Club Company'!F120</f>
        <v>19.89</v>
      </c>
      <c r="K120" s="296">
        <f>Marriott!F120</f>
        <v>19.89</v>
      </c>
      <c r="L120" s="274">
        <f>Burhill!F120</f>
        <v>19.89</v>
      </c>
      <c r="O120"/>
      <c r="P120"/>
    </row>
    <row r="121" spans="1:16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IF('UK Prices'!D121=0,"",'UK Prices'!D121)</f>
        <v>Junior Stretch Pique w/Painted Stripes</v>
      </c>
      <c r="E121" s="274">
        <f>'Sports Direct'!F121</f>
        <v>17.55</v>
      </c>
      <c r="F121" s="296">
        <f>'American Golf'!F121</f>
        <v>16.965</v>
      </c>
      <c r="G121" s="274">
        <f>'Crown Sports'!F121</f>
        <v>17.55</v>
      </c>
      <c r="H121" s="605">
        <f>'McGuirks Sterling'!F121</f>
        <v>17.55</v>
      </c>
      <c r="I121" s="296">
        <f>McLelland!F121</f>
        <v>17.55</v>
      </c>
      <c r="J121" s="274">
        <f>'The Club Company'!F121</f>
        <v>17.55</v>
      </c>
      <c r="K121" s="296">
        <f>Marriott!F121</f>
        <v>17.55</v>
      </c>
      <c r="L121" s="274">
        <f>Burhill!F121</f>
        <v>17.55</v>
      </c>
      <c r="O121"/>
      <c r="P121"/>
    </row>
    <row r="122" spans="1:16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IF('UK Prices'!D122=0,"",'UK Prices'!D122)</f>
        <v>Junior Smooth Pique w/Collar &amp; Sleeve Stripes</v>
      </c>
      <c r="E122" s="274">
        <f>'Sports Direct'!F122</f>
        <v>15.75</v>
      </c>
      <c r="F122" s="296">
        <f>'American Golf'!F122</f>
        <v>15.225</v>
      </c>
      <c r="G122" s="274">
        <f>'Crown Sports'!F122</f>
        <v>15.75</v>
      </c>
      <c r="H122" s="605">
        <f>'McGuirks Sterling'!F122</f>
        <v>15.75</v>
      </c>
      <c r="I122" s="296">
        <f>McLelland!F122</f>
        <v>15.75</v>
      </c>
      <c r="J122" s="274">
        <f>'The Club Company'!F122</f>
        <v>15.75</v>
      </c>
      <c r="K122" s="296">
        <f>Marriott!F122</f>
        <v>15.75</v>
      </c>
      <c r="L122" s="274">
        <f>Burhill!F122</f>
        <v>15.75</v>
      </c>
      <c r="O122"/>
      <c r="P122"/>
    </row>
    <row r="123" spans="1:16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IF('UK Prices'!D123=0,"",'UK Prices'!D123)</f>
        <v>FJ Junior Stretch Pique w/neck tape trim</v>
      </c>
      <c r="E123" s="274">
        <f>'Sports Direct'!F123</f>
        <v>13.05</v>
      </c>
      <c r="F123" s="296">
        <f>'American Golf'!F123</f>
        <v>12.615</v>
      </c>
      <c r="G123" s="274">
        <f>'Crown Sports'!F123</f>
        <v>13.05</v>
      </c>
      <c r="H123" s="605">
        <f>'McGuirks Sterling'!F123</f>
        <v>13.05</v>
      </c>
      <c r="I123" s="296">
        <f>McLelland!F123</f>
        <v>13.05</v>
      </c>
      <c r="J123" s="274">
        <f>'The Club Company'!F123</f>
        <v>13.05</v>
      </c>
      <c r="K123" s="296">
        <f>Marriott!F123</f>
        <v>13.05</v>
      </c>
      <c r="L123" s="274">
        <f>Burhill!F123</f>
        <v>13.05</v>
      </c>
      <c r="O123"/>
      <c r="P123"/>
    </row>
    <row r="124" spans="1:16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IF('UK Prices'!D124=0,"",'UK Prices'!D124)</f>
        <v>FJ Junior Shorts</v>
      </c>
      <c r="E124" s="274">
        <f>'Sports Direct'!F124</f>
        <v>15.3</v>
      </c>
      <c r="F124" s="296">
        <f>'American Golf'!F124</f>
        <v>14.79</v>
      </c>
      <c r="G124" s="274">
        <f>'Crown Sports'!F124</f>
        <v>15.3</v>
      </c>
      <c r="H124" s="605">
        <f>'McGuirks Sterling'!F124</f>
        <v>15.3</v>
      </c>
      <c r="I124" s="296">
        <f>McLelland!F124</f>
        <v>15.3</v>
      </c>
      <c r="J124" s="274">
        <f>'The Club Company'!F124</f>
        <v>15.3</v>
      </c>
      <c r="K124" s="296">
        <f>Marriott!F124</f>
        <v>15.3</v>
      </c>
      <c r="L124" s="274">
        <f>Burhill!F124</f>
        <v>15.3</v>
      </c>
      <c r="O124"/>
      <c r="P124"/>
    </row>
    <row r="125" spans="1:16" x14ac:dyDescent="0.3">
      <c r="A125" s="180"/>
      <c r="B125" s="180"/>
      <c r="C125" s="180"/>
      <c r="D125" s="29"/>
      <c r="E125"/>
      <c r="F125" s="295"/>
      <c r="G125"/>
      <c r="H125" s="606"/>
      <c r="I125" s="295"/>
      <c r="J125"/>
      <c r="K125" s="295"/>
      <c r="L125"/>
      <c r="O125"/>
      <c r="P125"/>
    </row>
    <row r="126" spans="1:16" x14ac:dyDescent="0.3">
      <c r="A126" s="19"/>
      <c r="B126" s="19"/>
      <c r="C126" s="180"/>
      <c r="D126" s="29"/>
      <c r="E126"/>
      <c r="F126" s="295"/>
      <c r="G126"/>
      <c r="H126" s="606"/>
      <c r="I126" s="295"/>
      <c r="J126"/>
      <c r="K126" s="295"/>
      <c r="L126"/>
      <c r="O126"/>
      <c r="P126"/>
    </row>
    <row r="127" spans="1:16" x14ac:dyDescent="0.3">
      <c r="A127" s="180"/>
      <c r="B127" s="180"/>
      <c r="C127" s="180"/>
      <c r="D127" s="422"/>
      <c r="E127"/>
      <c r="F127" s="295"/>
      <c r="G127"/>
      <c r="H127" s="606"/>
      <c r="I127" s="295"/>
      <c r="J127"/>
      <c r="K127" s="295"/>
      <c r="L127"/>
      <c r="O127"/>
      <c r="P127"/>
    </row>
    <row r="128" spans="1:16" x14ac:dyDescent="0.3">
      <c r="A128" s="180"/>
      <c r="B128" s="180"/>
      <c r="C128" s="180"/>
      <c r="D128" s="21"/>
      <c r="E128"/>
      <c r="F128" s="295"/>
      <c r="G128"/>
      <c r="H128" s="606"/>
      <c r="I128" s="295"/>
      <c r="J128"/>
      <c r="K128" s="295"/>
      <c r="L128"/>
      <c r="O128"/>
      <c r="P128"/>
    </row>
    <row r="129" spans="1:16" x14ac:dyDescent="0.3">
      <c r="A129" s="180"/>
      <c r="B129" s="180"/>
      <c r="C129" s="180"/>
      <c r="D129" s="21"/>
      <c r="E129"/>
      <c r="F129" s="295"/>
      <c r="G129"/>
      <c r="H129" s="606"/>
      <c r="I129" s="295"/>
      <c r="J129"/>
      <c r="K129" s="295"/>
      <c r="L129"/>
      <c r="O129"/>
      <c r="P129"/>
    </row>
    <row r="130" spans="1:16" x14ac:dyDescent="0.3">
      <c r="A130" s="180"/>
      <c r="B130" s="180"/>
      <c r="C130" s="180"/>
      <c r="D130" s="21"/>
      <c r="E130"/>
      <c r="F130" s="295"/>
      <c r="G130"/>
      <c r="H130" s="606"/>
      <c r="I130" s="295"/>
      <c r="J130"/>
      <c r="K130" s="295"/>
      <c r="L130"/>
      <c r="O130"/>
      <c r="P130"/>
    </row>
    <row r="131" spans="1:16" x14ac:dyDescent="0.3">
      <c r="A131" s="180"/>
      <c r="B131" s="180"/>
      <c r="C131" s="180"/>
      <c r="D131" s="21"/>
      <c r="E131"/>
      <c r="F131" s="295"/>
      <c r="G131"/>
      <c r="H131" s="606"/>
      <c r="I131" s="295"/>
      <c r="J131"/>
      <c r="K131" s="295"/>
      <c r="L131"/>
      <c r="O131"/>
      <c r="P131"/>
    </row>
    <row r="132" spans="1:16" x14ac:dyDescent="0.3">
      <c r="A132" s="300"/>
      <c r="B132" s="300"/>
      <c r="C132" s="300"/>
      <c r="D132" s="31"/>
      <c r="E132"/>
      <c r="F132" s="295"/>
      <c r="G132"/>
      <c r="H132" s="606"/>
      <c r="I132" s="295"/>
      <c r="J132"/>
      <c r="K132" s="295"/>
      <c r="L132"/>
      <c r="O132"/>
      <c r="P132"/>
    </row>
    <row r="133" spans="1:16" x14ac:dyDescent="0.3">
      <c r="A133" s="300"/>
      <c r="B133" s="300"/>
      <c r="C133" s="300"/>
      <c r="D133" s="31"/>
      <c r="E133"/>
      <c r="F133" s="295"/>
      <c r="G133"/>
      <c r="H133" s="606"/>
      <c r="I133" s="295"/>
      <c r="J133"/>
      <c r="K133" s="295"/>
      <c r="L133"/>
      <c r="O133"/>
      <c r="P133"/>
    </row>
    <row r="134" spans="1:16" x14ac:dyDescent="0.3">
      <c r="A134" s="300"/>
      <c r="B134" s="300"/>
      <c r="C134" s="300"/>
      <c r="D134" s="31"/>
      <c r="E134"/>
      <c r="F134" s="295"/>
      <c r="G134"/>
      <c r="H134" s="606"/>
      <c r="I134" s="295"/>
      <c r="J134"/>
      <c r="K134" s="295"/>
      <c r="L134"/>
      <c r="O134"/>
      <c r="P134"/>
    </row>
    <row r="135" spans="1:16" x14ac:dyDescent="0.3">
      <c r="A135" s="300"/>
      <c r="B135" s="300"/>
      <c r="C135" s="300"/>
      <c r="D135" s="31"/>
      <c r="E135"/>
      <c r="F135" s="295"/>
      <c r="G135"/>
      <c r="H135" s="606"/>
      <c r="I135" s="295"/>
      <c r="J135"/>
      <c r="K135" s="295"/>
      <c r="L135"/>
      <c r="O135"/>
      <c r="P135"/>
    </row>
    <row r="136" spans="1:16" x14ac:dyDescent="0.3">
      <c r="A136" s="300"/>
      <c r="B136" s="300"/>
      <c r="C136" s="300"/>
      <c r="D136" s="31"/>
      <c r="E136"/>
      <c r="F136" s="295"/>
      <c r="G136"/>
      <c r="H136" s="606"/>
      <c r="I136" s="295"/>
      <c r="J136"/>
      <c r="K136" s="295"/>
      <c r="L136"/>
      <c r="O136"/>
      <c r="P136"/>
    </row>
    <row r="137" spans="1:16" x14ac:dyDescent="0.3">
      <c r="A137" s="300"/>
      <c r="B137" s="300"/>
      <c r="C137" s="300"/>
      <c r="D137" s="31"/>
      <c r="E137"/>
      <c r="F137" s="295"/>
      <c r="G137"/>
      <c r="H137" s="606"/>
      <c r="I137" s="295"/>
      <c r="J137"/>
      <c r="K137" s="295"/>
      <c r="L137"/>
      <c r="O137"/>
      <c r="P137"/>
    </row>
    <row r="138" spans="1:16" x14ac:dyDescent="0.3">
      <c r="A138" s="300"/>
      <c r="B138" s="300"/>
      <c r="C138" s="300"/>
      <c r="D138" s="31"/>
      <c r="E138"/>
      <c r="F138" s="295"/>
      <c r="G138"/>
      <c r="H138" s="606"/>
      <c r="I138" s="295"/>
      <c r="J138"/>
      <c r="K138" s="295"/>
      <c r="L138"/>
      <c r="O138"/>
      <c r="P138"/>
    </row>
    <row r="139" spans="1:16" x14ac:dyDescent="0.3">
      <c r="A139" s="300"/>
      <c r="B139" s="300"/>
      <c r="C139" s="300"/>
      <c r="D139" s="31"/>
      <c r="E139"/>
      <c r="F139" s="295"/>
      <c r="G139"/>
      <c r="H139" s="606"/>
      <c r="I139" s="295"/>
      <c r="J139"/>
      <c r="K139" s="295"/>
      <c r="L139"/>
      <c r="O139"/>
      <c r="P139"/>
    </row>
    <row r="140" spans="1:16" x14ac:dyDescent="0.3">
      <c r="A140" s="300"/>
      <c r="B140" s="300"/>
      <c r="C140" s="300"/>
      <c r="D140" s="31"/>
      <c r="E140"/>
      <c r="F140" s="295"/>
      <c r="G140"/>
      <c r="H140" s="606"/>
      <c r="I140" s="295"/>
      <c r="J140"/>
      <c r="K140" s="295"/>
      <c r="L140"/>
      <c r="O140"/>
      <c r="P140"/>
    </row>
    <row r="141" spans="1:16" x14ac:dyDescent="0.3">
      <c r="A141" s="300"/>
      <c r="B141" s="300"/>
      <c r="C141" s="300"/>
      <c r="D141" s="31"/>
      <c r="E141"/>
      <c r="F141" s="295"/>
      <c r="G141"/>
      <c r="H141" s="606"/>
      <c r="I141" s="295"/>
      <c r="J141"/>
      <c r="K141" s="295"/>
      <c r="L141"/>
      <c r="O141"/>
      <c r="P141"/>
    </row>
    <row r="142" spans="1:16" x14ac:dyDescent="0.3">
      <c r="A142" s="300"/>
      <c r="B142" s="300"/>
      <c r="C142" s="300"/>
      <c r="D142" s="31"/>
      <c r="E142"/>
      <c r="F142" s="295"/>
      <c r="G142"/>
      <c r="H142" s="606"/>
      <c r="I142" s="295"/>
      <c r="J142"/>
      <c r="K142" s="295"/>
      <c r="L142"/>
      <c r="O142"/>
      <c r="P142"/>
    </row>
    <row r="143" spans="1:16" x14ac:dyDescent="0.3">
      <c r="A143" s="300"/>
      <c r="B143" s="300"/>
      <c r="C143" s="300"/>
      <c r="D143" s="31"/>
      <c r="E143"/>
      <c r="F143" s="295"/>
      <c r="G143"/>
      <c r="H143" s="606"/>
      <c r="I143" s="295"/>
      <c r="J143"/>
      <c r="K143" s="295"/>
      <c r="L143"/>
      <c r="O143"/>
      <c r="P143"/>
    </row>
    <row r="144" spans="1:16" x14ac:dyDescent="0.3">
      <c r="A144" s="300"/>
      <c r="B144" s="300"/>
      <c r="C144" s="300"/>
      <c r="D144" s="31"/>
      <c r="E144"/>
      <c r="F144" s="295"/>
      <c r="G144"/>
      <c r="H144" s="606"/>
      <c r="I144" s="295"/>
      <c r="J144"/>
      <c r="K144" s="295"/>
      <c r="L144"/>
      <c r="O144"/>
      <c r="P144"/>
    </row>
    <row r="145" spans="1:16" x14ac:dyDescent="0.3">
      <c r="A145" s="300"/>
      <c r="B145" s="300"/>
      <c r="C145" s="300"/>
      <c r="D145" s="31"/>
      <c r="E145"/>
      <c r="F145" s="295"/>
      <c r="G145"/>
      <c r="H145" s="606"/>
      <c r="I145" s="295"/>
      <c r="J145"/>
      <c r="K145" s="295"/>
      <c r="L145"/>
      <c r="O145"/>
      <c r="P145"/>
    </row>
    <row r="146" spans="1:16" x14ac:dyDescent="0.3">
      <c r="A146" s="300"/>
      <c r="B146" s="300"/>
      <c r="C146" s="300"/>
      <c r="D146" s="31"/>
      <c r="E146"/>
      <c r="F146" s="295"/>
      <c r="G146"/>
      <c r="H146" s="606"/>
      <c r="I146" s="295"/>
      <c r="J146"/>
      <c r="K146" s="295"/>
      <c r="L146"/>
      <c r="O146"/>
      <c r="P146"/>
    </row>
    <row r="147" spans="1:16" x14ac:dyDescent="0.3">
      <c r="A147" s="300"/>
      <c r="B147" s="300"/>
      <c r="C147" s="300"/>
      <c r="D147" s="31"/>
      <c r="E147"/>
      <c r="F147" s="295"/>
      <c r="G147"/>
      <c r="H147" s="606"/>
      <c r="I147" s="295"/>
      <c r="J147"/>
      <c r="K147" s="295"/>
      <c r="L147"/>
      <c r="O147"/>
      <c r="P147"/>
    </row>
    <row r="148" spans="1:16" x14ac:dyDescent="0.3">
      <c r="A148" s="300"/>
      <c r="B148" s="300"/>
      <c r="C148" s="300"/>
      <c r="D148" s="31"/>
      <c r="E148"/>
      <c r="F148" s="295"/>
      <c r="G148"/>
      <c r="H148" s="606"/>
      <c r="I148" s="295"/>
      <c r="J148"/>
      <c r="K148" s="295"/>
      <c r="L148"/>
      <c r="O148"/>
      <c r="P148"/>
    </row>
    <row r="149" spans="1:16" x14ac:dyDescent="0.3">
      <c r="A149" s="300"/>
      <c r="B149" s="300"/>
      <c r="C149" s="300"/>
      <c r="D149" s="31"/>
      <c r="E149"/>
      <c r="F149" s="295"/>
      <c r="G149"/>
      <c r="H149" s="606"/>
      <c r="I149" s="295"/>
      <c r="J149"/>
      <c r="K149" s="295"/>
      <c r="L149"/>
      <c r="O149"/>
      <c r="P149"/>
    </row>
    <row r="150" spans="1:16" x14ac:dyDescent="0.3">
      <c r="A150" s="300"/>
      <c r="B150" s="300"/>
      <c r="C150" s="300"/>
      <c r="D150" s="31"/>
      <c r="E150"/>
      <c r="F150" s="295"/>
      <c r="G150"/>
      <c r="H150" s="606"/>
      <c r="I150" s="295"/>
      <c r="J150"/>
      <c r="K150" s="295"/>
      <c r="L150"/>
      <c r="O150"/>
      <c r="P150"/>
    </row>
    <row r="151" spans="1:16" x14ac:dyDescent="0.3">
      <c r="A151" s="300"/>
      <c r="B151" s="300"/>
      <c r="C151" s="300"/>
      <c r="D151" s="31"/>
      <c r="E151"/>
      <c r="F151" s="295"/>
      <c r="G151"/>
      <c r="H151" s="606"/>
      <c r="I151" s="295"/>
      <c r="J151"/>
      <c r="K151" s="295"/>
      <c r="L151"/>
      <c r="O151"/>
      <c r="P151"/>
    </row>
    <row r="152" spans="1:16" x14ac:dyDescent="0.3">
      <c r="A152" s="300"/>
      <c r="B152" s="300"/>
      <c r="C152" s="300"/>
      <c r="D152" s="31"/>
      <c r="E152"/>
      <c r="F152" s="295"/>
      <c r="G152"/>
      <c r="H152" s="606"/>
      <c r="I152" s="295"/>
      <c r="J152"/>
      <c r="K152" s="295"/>
      <c r="L152"/>
      <c r="O152"/>
      <c r="P152"/>
    </row>
    <row r="153" spans="1:16" x14ac:dyDescent="0.3">
      <c r="A153" s="300"/>
      <c r="B153" s="300"/>
      <c r="C153" s="300"/>
      <c r="D153" s="31"/>
      <c r="E153"/>
      <c r="F153" s="295"/>
      <c r="G153"/>
      <c r="H153" s="606"/>
      <c r="I153" s="295"/>
      <c r="J153"/>
      <c r="K153" s="295"/>
      <c r="L153"/>
      <c r="O153"/>
      <c r="P153"/>
    </row>
    <row r="154" spans="1:16" x14ac:dyDescent="0.3">
      <c r="A154" s="300"/>
      <c r="B154" s="300"/>
      <c r="C154" s="300"/>
      <c r="D154" s="31"/>
      <c r="E154"/>
      <c r="F154" s="295"/>
      <c r="G154"/>
      <c r="H154" s="606"/>
      <c r="I154" s="295"/>
      <c r="J154"/>
      <c r="K154" s="295"/>
      <c r="L154"/>
      <c r="O154"/>
      <c r="P154"/>
    </row>
    <row r="155" spans="1:16" x14ac:dyDescent="0.3">
      <c r="A155" s="300"/>
      <c r="B155" s="300"/>
      <c r="C155" s="300"/>
      <c r="D155" s="31"/>
      <c r="E155"/>
      <c r="F155" s="295"/>
      <c r="G155"/>
      <c r="H155" s="606"/>
      <c r="I155" s="295"/>
      <c r="J155"/>
      <c r="K155" s="295"/>
      <c r="L155"/>
      <c r="O155"/>
      <c r="P155"/>
    </row>
    <row r="156" spans="1:16" x14ac:dyDescent="0.3">
      <c r="A156" s="300"/>
      <c r="B156" s="300"/>
      <c r="C156" s="300"/>
      <c r="D156" s="31"/>
      <c r="E156"/>
      <c r="F156" s="295"/>
      <c r="G156"/>
      <c r="H156" s="606"/>
      <c r="I156" s="295"/>
      <c r="J156"/>
      <c r="K156" s="295"/>
      <c r="L156"/>
      <c r="O156"/>
      <c r="P156"/>
    </row>
    <row r="157" spans="1:16" x14ac:dyDescent="0.3">
      <c r="A157" s="300"/>
      <c r="B157" s="300"/>
      <c r="C157" s="300"/>
      <c r="D157" s="31"/>
      <c r="E157"/>
      <c r="F157" s="295"/>
      <c r="G157"/>
      <c r="H157" s="606"/>
      <c r="I157" s="295"/>
      <c r="J157"/>
      <c r="K157" s="295"/>
      <c r="L157"/>
      <c r="O157"/>
      <c r="P157"/>
    </row>
    <row r="158" spans="1:16" x14ac:dyDescent="0.3">
      <c r="A158" s="300"/>
      <c r="B158" s="300"/>
      <c r="C158" s="300"/>
      <c r="D158" s="31"/>
      <c r="E158"/>
      <c r="F158" s="295"/>
      <c r="G158"/>
      <c r="H158" s="606"/>
      <c r="I158" s="295"/>
      <c r="J158"/>
      <c r="K158" s="295"/>
      <c r="L158"/>
      <c r="O158"/>
      <c r="P158"/>
    </row>
    <row r="159" spans="1:16" x14ac:dyDescent="0.3">
      <c r="A159" s="300"/>
      <c r="B159" s="300"/>
      <c r="C159" s="300"/>
      <c r="D159" s="31"/>
      <c r="E159"/>
      <c r="F159" s="295"/>
      <c r="G159"/>
      <c r="H159" s="606"/>
      <c r="I159" s="295"/>
      <c r="J159"/>
      <c r="K159" s="295"/>
      <c r="L159"/>
      <c r="O159"/>
      <c r="P159"/>
    </row>
    <row r="160" spans="1:16" x14ac:dyDescent="0.3">
      <c r="A160" s="300"/>
      <c r="B160" s="300"/>
      <c r="C160" s="300"/>
      <c r="D160" s="31"/>
      <c r="E160"/>
      <c r="F160" s="295"/>
      <c r="G160"/>
      <c r="H160" s="606"/>
      <c r="I160" s="295"/>
      <c r="J160"/>
      <c r="K160" s="295"/>
      <c r="L160"/>
      <c r="O160"/>
      <c r="P160"/>
    </row>
    <row r="161" spans="1:16" x14ac:dyDescent="0.3">
      <c r="A161" s="300"/>
      <c r="B161" s="300"/>
      <c r="C161" s="300"/>
      <c r="D161" s="31"/>
      <c r="E161"/>
      <c r="F161" s="295"/>
      <c r="G161"/>
      <c r="H161" s="606"/>
      <c r="I161" s="295"/>
      <c r="J161"/>
      <c r="K161" s="295"/>
      <c r="L161"/>
      <c r="O161"/>
      <c r="P161"/>
    </row>
    <row r="162" spans="1:16" x14ac:dyDescent="0.3">
      <c r="A162" s="300"/>
      <c r="B162" s="300"/>
      <c r="C162" s="300"/>
      <c r="D162" s="31"/>
      <c r="E162"/>
      <c r="F162" s="295"/>
      <c r="G162"/>
      <c r="H162" s="606"/>
      <c r="I162" s="295"/>
      <c r="J162"/>
      <c r="K162" s="295"/>
      <c r="L162"/>
      <c r="O162"/>
      <c r="P162"/>
    </row>
    <row r="163" spans="1:16" x14ac:dyDescent="0.3">
      <c r="A163" s="300"/>
      <c r="B163" s="300"/>
      <c r="C163" s="300"/>
      <c r="D163" s="31"/>
      <c r="E163"/>
      <c r="F163" s="295"/>
      <c r="G163"/>
      <c r="H163" s="606"/>
      <c r="I163" s="295"/>
      <c r="J163"/>
      <c r="K163" s="295"/>
      <c r="L163"/>
      <c r="O163"/>
      <c r="P163"/>
    </row>
    <row r="164" spans="1:16" x14ac:dyDescent="0.3">
      <c r="A164" s="300"/>
      <c r="B164" s="300"/>
      <c r="C164" s="300"/>
      <c r="D164" s="31"/>
      <c r="E164"/>
      <c r="F164" s="295"/>
      <c r="G164"/>
      <c r="H164" s="606"/>
      <c r="I164" s="295"/>
      <c r="J164"/>
      <c r="K164" s="295"/>
      <c r="L164"/>
      <c r="O164"/>
      <c r="P164"/>
    </row>
    <row r="165" spans="1:16" x14ac:dyDescent="0.3">
      <c r="A165" s="300"/>
      <c r="B165" s="300"/>
      <c r="C165" s="300"/>
      <c r="D165" s="31"/>
      <c r="E165"/>
      <c r="F165" s="295"/>
      <c r="G165"/>
      <c r="H165" s="606"/>
      <c r="I165" s="295"/>
      <c r="J165"/>
      <c r="K165" s="295"/>
      <c r="L165"/>
      <c r="O165"/>
      <c r="P165"/>
    </row>
    <row r="166" spans="1:16" x14ac:dyDescent="0.3">
      <c r="A166" s="300"/>
      <c r="B166" s="300"/>
      <c r="C166" s="300"/>
      <c r="D166" s="31"/>
      <c r="E166"/>
      <c r="F166" s="295"/>
      <c r="G166"/>
      <c r="H166" s="606"/>
      <c r="I166" s="295"/>
      <c r="J166"/>
      <c r="K166" s="295"/>
      <c r="L166"/>
      <c r="O166"/>
      <c r="P166"/>
    </row>
    <row r="167" spans="1:16" x14ac:dyDescent="0.3">
      <c r="A167" s="300"/>
      <c r="B167" s="300"/>
      <c r="C167" s="300"/>
      <c r="D167" s="31"/>
      <c r="E167"/>
      <c r="F167" s="295"/>
      <c r="G167"/>
      <c r="H167" s="606"/>
      <c r="I167" s="295"/>
      <c r="J167"/>
      <c r="K167" s="295"/>
      <c r="L167"/>
      <c r="O167"/>
      <c r="P167"/>
    </row>
    <row r="168" spans="1:16" x14ac:dyDescent="0.3">
      <c r="A168" s="300"/>
      <c r="B168" s="300"/>
      <c r="C168" s="300"/>
      <c r="D168" s="31"/>
      <c r="E168"/>
      <c r="F168" s="295"/>
      <c r="G168"/>
      <c r="H168" s="606"/>
      <c r="I168" s="295"/>
      <c r="J168"/>
      <c r="K168" s="295"/>
      <c r="L168"/>
      <c r="O168"/>
      <c r="P168"/>
    </row>
    <row r="169" spans="1:16" x14ac:dyDescent="0.3">
      <c r="A169" s="300"/>
      <c r="B169" s="300"/>
      <c r="C169" s="300"/>
      <c r="D169" s="31"/>
      <c r="E169"/>
      <c r="F169" s="295"/>
      <c r="G169"/>
      <c r="H169" s="606"/>
      <c r="I169" s="295"/>
      <c r="J169"/>
      <c r="K169" s="295"/>
      <c r="L169"/>
      <c r="O169"/>
      <c r="P169"/>
    </row>
    <row r="170" spans="1:16" x14ac:dyDescent="0.3">
      <c r="A170" s="300"/>
      <c r="B170" s="300"/>
      <c r="C170" s="300"/>
      <c r="D170" s="31"/>
      <c r="E170"/>
      <c r="F170" s="295"/>
      <c r="G170"/>
      <c r="H170" s="606"/>
      <c r="I170" s="295"/>
      <c r="J170"/>
      <c r="K170" s="295"/>
      <c r="L170"/>
      <c r="O170"/>
      <c r="P170"/>
    </row>
    <row r="171" spans="1:16" x14ac:dyDescent="0.3">
      <c r="A171" s="300"/>
      <c r="B171" s="300"/>
      <c r="C171" s="300"/>
      <c r="D171" s="31"/>
      <c r="E171"/>
      <c r="F171" s="295"/>
      <c r="G171"/>
      <c r="H171" s="606"/>
      <c r="I171" s="295"/>
      <c r="J171"/>
      <c r="K171" s="295"/>
      <c r="L171"/>
      <c r="O171"/>
      <c r="P171"/>
    </row>
    <row r="172" spans="1:16" x14ac:dyDescent="0.3">
      <c r="A172" s="300"/>
      <c r="B172" s="300"/>
      <c r="C172" s="300"/>
      <c r="D172" s="31"/>
      <c r="E172"/>
      <c r="F172" s="295"/>
      <c r="G172"/>
      <c r="H172" s="606"/>
      <c r="I172" s="295"/>
      <c r="J172"/>
      <c r="K172" s="295"/>
      <c r="L172"/>
      <c r="O172"/>
      <c r="P172"/>
    </row>
    <row r="173" spans="1:16" x14ac:dyDescent="0.3">
      <c r="A173" s="300"/>
      <c r="B173" s="300"/>
      <c r="C173" s="300"/>
      <c r="D173" s="31"/>
      <c r="E173"/>
      <c r="F173" s="295"/>
      <c r="G173"/>
      <c r="H173" s="606"/>
      <c r="I173" s="295"/>
      <c r="J173"/>
      <c r="K173" s="295"/>
      <c r="L173"/>
      <c r="O173"/>
      <c r="P173"/>
    </row>
    <row r="174" spans="1:16" x14ac:dyDescent="0.3">
      <c r="A174" s="300"/>
      <c r="B174" s="300"/>
      <c r="C174" s="300"/>
      <c r="D174" s="31"/>
      <c r="E174"/>
      <c r="F174" s="295"/>
      <c r="G174"/>
      <c r="H174" s="606"/>
      <c r="I174" s="295"/>
      <c r="J174"/>
      <c r="K174" s="295"/>
      <c r="L174"/>
      <c r="O174"/>
      <c r="P174"/>
    </row>
    <row r="175" spans="1:16" x14ac:dyDescent="0.3">
      <c r="A175" s="300"/>
      <c r="B175" s="300"/>
      <c r="C175" s="300"/>
      <c r="D175" s="31"/>
      <c r="E175"/>
      <c r="F175" s="295"/>
      <c r="G175"/>
      <c r="H175" s="606"/>
      <c r="I175" s="295"/>
      <c r="J175"/>
      <c r="K175" s="295"/>
      <c r="L175"/>
      <c r="O175"/>
      <c r="P175"/>
    </row>
    <row r="176" spans="1:16" x14ac:dyDescent="0.3">
      <c r="A176" s="300"/>
      <c r="B176" s="300"/>
      <c r="C176" s="300"/>
      <c r="D176" s="31"/>
      <c r="E176"/>
      <c r="F176" s="295"/>
      <c r="G176"/>
      <c r="H176" s="606"/>
      <c r="I176" s="295"/>
      <c r="J176"/>
      <c r="K176" s="295"/>
      <c r="L176"/>
      <c r="O176"/>
      <c r="P176"/>
    </row>
    <row r="177" spans="1:16" x14ac:dyDescent="0.3">
      <c r="A177" s="300"/>
      <c r="B177" s="300"/>
      <c r="C177" s="300"/>
      <c r="D177" s="31"/>
      <c r="E177"/>
      <c r="F177" s="295"/>
      <c r="G177"/>
      <c r="H177" s="606"/>
      <c r="I177" s="295"/>
      <c r="J177"/>
      <c r="K177" s="295"/>
      <c r="L177"/>
      <c r="O177"/>
      <c r="P177"/>
    </row>
    <row r="178" spans="1:16" x14ac:dyDescent="0.3">
      <c r="A178" s="300"/>
      <c r="B178" s="300"/>
      <c r="C178" s="300"/>
      <c r="D178" s="31"/>
      <c r="E178"/>
      <c r="F178" s="295"/>
      <c r="G178"/>
      <c r="H178" s="606"/>
      <c r="I178" s="295"/>
      <c r="J178"/>
      <c r="K178" s="295"/>
      <c r="L178"/>
      <c r="O178"/>
      <c r="P178"/>
    </row>
    <row r="179" spans="1:16" x14ac:dyDescent="0.3">
      <c r="A179" s="300"/>
      <c r="B179" s="300"/>
      <c r="C179" s="300"/>
      <c r="D179" s="31"/>
      <c r="E179"/>
      <c r="F179" s="295"/>
      <c r="G179"/>
      <c r="H179" s="606"/>
      <c r="I179" s="295"/>
      <c r="J179"/>
      <c r="K179" s="295"/>
      <c r="L179"/>
      <c r="O179"/>
      <c r="P179"/>
    </row>
    <row r="180" spans="1:16" x14ac:dyDescent="0.3">
      <c r="A180" s="300"/>
      <c r="B180" s="300"/>
      <c r="C180" s="300"/>
      <c r="D180" s="31"/>
      <c r="E180"/>
      <c r="F180" s="295"/>
      <c r="G180"/>
      <c r="H180" s="606"/>
      <c r="I180" s="295"/>
      <c r="J180"/>
      <c r="K180" s="295"/>
      <c r="L180"/>
      <c r="O180"/>
      <c r="P180"/>
    </row>
    <row r="181" spans="1:16" x14ac:dyDescent="0.3">
      <c r="A181" s="300"/>
      <c r="B181" s="300"/>
      <c r="C181" s="300"/>
      <c r="D181" s="31"/>
      <c r="E181"/>
      <c r="F181" s="295"/>
      <c r="G181"/>
      <c r="H181" s="606"/>
      <c r="I181" s="295"/>
      <c r="J181"/>
      <c r="K181" s="295"/>
      <c r="L181"/>
      <c r="O181"/>
      <c r="P181"/>
    </row>
    <row r="182" spans="1:16" x14ac:dyDescent="0.3">
      <c r="A182" s="300"/>
      <c r="B182" s="300"/>
      <c r="C182" s="300"/>
      <c r="D182" s="31"/>
      <c r="E182"/>
      <c r="F182" s="295"/>
      <c r="G182"/>
      <c r="H182" s="606"/>
      <c r="I182" s="295"/>
      <c r="J182"/>
      <c r="K182" s="295"/>
      <c r="L182"/>
      <c r="O182"/>
      <c r="P182"/>
    </row>
    <row r="183" spans="1:16" x14ac:dyDescent="0.3">
      <c r="A183" s="300"/>
      <c r="B183" s="300"/>
      <c r="C183" s="300"/>
      <c r="D183" s="31"/>
      <c r="E183"/>
      <c r="F183" s="295"/>
      <c r="G183"/>
      <c r="H183" s="606"/>
      <c r="I183" s="295"/>
      <c r="J183"/>
      <c r="K183" s="295"/>
      <c r="L183"/>
      <c r="O183"/>
      <c r="P183"/>
    </row>
    <row r="184" spans="1:16" x14ac:dyDescent="0.3">
      <c r="A184" s="300"/>
      <c r="B184" s="300"/>
      <c r="C184" s="300"/>
      <c r="D184" s="31"/>
      <c r="E184"/>
      <c r="F184" s="295"/>
      <c r="G184"/>
      <c r="H184" s="606"/>
      <c r="I184" s="295"/>
      <c r="J184"/>
      <c r="K184" s="295"/>
      <c r="L184"/>
      <c r="O184"/>
      <c r="P184"/>
    </row>
    <row r="185" spans="1:16" x14ac:dyDescent="0.3">
      <c r="A185" s="300"/>
      <c r="B185" s="300"/>
      <c r="C185" s="300"/>
      <c r="D185" s="31"/>
      <c r="E185"/>
      <c r="F185" s="295"/>
      <c r="G185"/>
      <c r="H185" s="606"/>
      <c r="I185" s="295"/>
      <c r="J185"/>
      <c r="K185" s="295"/>
      <c r="L185"/>
      <c r="O185"/>
      <c r="P185"/>
    </row>
    <row r="186" spans="1:16" x14ac:dyDescent="0.3">
      <c r="A186" s="300"/>
      <c r="B186" s="300"/>
      <c r="C186" s="300"/>
      <c r="D186" s="31"/>
      <c r="E186"/>
      <c r="F186" s="295"/>
      <c r="G186"/>
      <c r="H186" s="606"/>
      <c r="I186" s="295"/>
      <c r="J186"/>
      <c r="K186" s="295"/>
      <c r="L186"/>
      <c r="O186"/>
      <c r="P186"/>
    </row>
    <row r="187" spans="1:16" x14ac:dyDescent="0.3">
      <c r="A187" s="300"/>
      <c r="B187" s="300"/>
      <c r="C187" s="300"/>
      <c r="D187" s="31"/>
      <c r="E187"/>
      <c r="F187" s="295"/>
      <c r="G187"/>
      <c r="H187" s="606"/>
      <c r="I187" s="295"/>
      <c r="J187"/>
      <c r="K187" s="295"/>
      <c r="L187"/>
      <c r="O187"/>
      <c r="P187"/>
    </row>
    <row r="188" spans="1:16" x14ac:dyDescent="0.3">
      <c r="A188" s="300"/>
      <c r="B188" s="300"/>
      <c r="C188" s="300"/>
      <c r="D188" s="31"/>
      <c r="E188"/>
      <c r="F188" s="295"/>
      <c r="G188"/>
      <c r="H188" s="606"/>
      <c r="I188" s="295"/>
      <c r="J188"/>
      <c r="K188" s="295"/>
      <c r="L188"/>
      <c r="O188"/>
      <c r="P188"/>
    </row>
    <row r="189" spans="1:16" x14ac:dyDescent="0.3">
      <c r="A189" s="300"/>
      <c r="B189" s="300"/>
      <c r="C189" s="300"/>
      <c r="D189" s="31"/>
      <c r="E189"/>
      <c r="F189" s="295"/>
      <c r="G189"/>
      <c r="H189" s="606"/>
      <c r="I189" s="295"/>
      <c r="J189"/>
      <c r="K189" s="295"/>
      <c r="L189"/>
      <c r="O189"/>
      <c r="P189"/>
    </row>
    <row r="190" spans="1:16" x14ac:dyDescent="0.3">
      <c r="A190" s="300"/>
      <c r="B190" s="300"/>
      <c r="C190" s="300"/>
      <c r="D190" s="31"/>
      <c r="E190"/>
      <c r="F190" s="295"/>
      <c r="G190"/>
      <c r="H190" s="606"/>
      <c r="I190" s="295"/>
      <c r="J190"/>
      <c r="K190" s="295"/>
      <c r="L190"/>
      <c r="O190"/>
      <c r="P190"/>
    </row>
    <row r="191" spans="1:16" x14ac:dyDescent="0.3">
      <c r="A191" s="300"/>
      <c r="B191" s="300"/>
      <c r="C191" s="300"/>
      <c r="D191" s="31"/>
      <c r="E191"/>
      <c r="F191" s="295"/>
      <c r="G191"/>
      <c r="H191" s="606"/>
      <c r="I191" s="295"/>
      <c r="J191"/>
      <c r="K191" s="295"/>
      <c r="L191"/>
      <c r="O191"/>
      <c r="P191"/>
    </row>
    <row r="192" spans="1:16" x14ac:dyDescent="0.3">
      <c r="A192" s="300"/>
      <c r="B192" s="300"/>
      <c r="C192" s="300"/>
      <c r="D192" s="31"/>
      <c r="E192"/>
      <c r="F192" s="295"/>
      <c r="G192"/>
      <c r="H192" s="606"/>
      <c r="I192" s="295"/>
      <c r="J192"/>
      <c r="K192" s="295"/>
      <c r="L192"/>
      <c r="O192"/>
      <c r="P192"/>
    </row>
    <row r="193" spans="1:16" x14ac:dyDescent="0.3">
      <c r="A193" s="300"/>
      <c r="B193" s="300"/>
      <c r="C193" s="300"/>
      <c r="D193" s="31"/>
      <c r="E193"/>
      <c r="F193" s="295"/>
      <c r="G193"/>
      <c r="H193" s="606"/>
      <c r="I193" s="295"/>
      <c r="J193"/>
      <c r="K193" s="295"/>
      <c r="L193"/>
      <c r="O193"/>
      <c r="P193"/>
    </row>
    <row r="194" spans="1:16" x14ac:dyDescent="0.3">
      <c r="A194" s="300"/>
      <c r="B194" s="300"/>
      <c r="C194" s="300"/>
      <c r="D194" s="31"/>
      <c r="E194"/>
      <c r="F194" s="295"/>
      <c r="G194"/>
      <c r="H194" s="606"/>
      <c r="I194" s="295"/>
      <c r="J194"/>
      <c r="K194" s="295"/>
      <c r="L194"/>
      <c r="O194"/>
      <c r="P194"/>
    </row>
    <row r="195" spans="1:16" x14ac:dyDescent="0.3">
      <c r="A195" s="300"/>
      <c r="B195" s="300"/>
      <c r="C195" s="300"/>
      <c r="D195" s="31"/>
      <c r="E195"/>
      <c r="F195" s="295"/>
      <c r="G195"/>
      <c r="H195" s="606"/>
      <c r="I195" s="295"/>
      <c r="J195"/>
      <c r="K195" s="295"/>
      <c r="L195"/>
      <c r="O195"/>
      <c r="P195"/>
    </row>
    <row r="196" spans="1:16" x14ac:dyDescent="0.3">
      <c r="A196" s="300"/>
      <c r="B196" s="300"/>
      <c r="C196" s="300"/>
      <c r="D196" s="31"/>
      <c r="E196"/>
      <c r="F196" s="295"/>
      <c r="G196"/>
      <c r="H196" s="606"/>
      <c r="I196" s="295"/>
      <c r="J196"/>
      <c r="K196" s="295"/>
      <c r="L196"/>
      <c r="O196"/>
      <c r="P196"/>
    </row>
    <row r="197" spans="1:16" x14ac:dyDescent="0.3">
      <c r="A197" s="300"/>
      <c r="B197" s="300"/>
      <c r="C197" s="300"/>
      <c r="D197" s="31"/>
      <c r="E197"/>
      <c r="F197" s="295"/>
      <c r="G197"/>
      <c r="H197" s="606"/>
      <c r="I197" s="295"/>
      <c r="J197"/>
      <c r="K197" s="295"/>
      <c r="L197"/>
      <c r="O197"/>
      <c r="P197"/>
    </row>
    <row r="198" spans="1:16" x14ac:dyDescent="0.3">
      <c r="A198" s="300"/>
      <c r="B198" s="300"/>
      <c r="C198" s="300"/>
      <c r="D198" s="31"/>
      <c r="E198"/>
      <c r="F198" s="295"/>
      <c r="G198"/>
      <c r="H198" s="606"/>
      <c r="I198" s="295"/>
      <c r="J198"/>
      <c r="K198" s="295"/>
      <c r="L198"/>
      <c r="O198"/>
      <c r="P198"/>
    </row>
    <row r="199" spans="1:16" x14ac:dyDescent="0.3">
      <c r="A199" s="300"/>
      <c r="B199" s="300"/>
      <c r="C199" s="300"/>
      <c r="D199" s="31"/>
      <c r="E199"/>
      <c r="F199" s="295"/>
      <c r="G199"/>
      <c r="H199" s="606"/>
      <c r="I199" s="295"/>
      <c r="J199"/>
      <c r="K199" s="295"/>
      <c r="L199"/>
      <c r="O199"/>
      <c r="P199"/>
    </row>
    <row r="200" spans="1:16" x14ac:dyDescent="0.3">
      <c r="A200" s="300"/>
      <c r="B200" s="300"/>
      <c r="C200" s="300"/>
      <c r="D200" s="31"/>
      <c r="E200"/>
      <c r="F200" s="295"/>
      <c r="G200"/>
      <c r="H200" s="606"/>
      <c r="I200" s="295"/>
      <c r="J200"/>
      <c r="K200" s="295"/>
      <c r="L200"/>
      <c r="O200"/>
      <c r="P200"/>
    </row>
    <row r="201" spans="1:16" x14ac:dyDescent="0.3">
      <c r="A201" s="300"/>
      <c r="B201" s="300"/>
      <c r="C201" s="300"/>
      <c r="D201" s="31"/>
      <c r="E201"/>
      <c r="F201" s="295"/>
      <c r="G201"/>
      <c r="H201" s="606"/>
      <c r="I201" s="295"/>
      <c r="J201"/>
      <c r="K201" s="295"/>
      <c r="L201"/>
      <c r="O201"/>
      <c r="P201"/>
    </row>
    <row r="202" spans="1:16" x14ac:dyDescent="0.3">
      <c r="A202" s="300"/>
      <c r="B202" s="300"/>
      <c r="C202" s="300"/>
      <c r="D202" s="31"/>
      <c r="E202"/>
      <c r="F202" s="295"/>
      <c r="G202"/>
      <c r="H202" s="606"/>
      <c r="I202" s="295"/>
      <c r="J202"/>
      <c r="K202" s="295"/>
      <c r="L202"/>
      <c r="O202"/>
      <c r="P202"/>
    </row>
    <row r="203" spans="1:16" x14ac:dyDescent="0.3">
      <c r="A203" s="300"/>
      <c r="B203" s="300"/>
      <c r="C203" s="300"/>
      <c r="D203" s="31"/>
      <c r="E203"/>
      <c r="F203" s="295"/>
      <c r="G203"/>
      <c r="H203" s="606"/>
      <c r="I203" s="295"/>
      <c r="J203"/>
      <c r="K203" s="295"/>
      <c r="L203"/>
      <c r="O203"/>
      <c r="P203"/>
    </row>
    <row r="204" spans="1:16" x14ac:dyDescent="0.3">
      <c r="A204" s="300"/>
      <c r="B204" s="300"/>
      <c r="C204" s="300"/>
      <c r="D204" s="31"/>
      <c r="E204"/>
      <c r="F204" s="295"/>
      <c r="G204"/>
      <c r="H204" s="606"/>
      <c r="I204" s="295"/>
      <c r="J204"/>
      <c r="K204" s="295"/>
      <c r="L204"/>
      <c r="O204"/>
      <c r="P204"/>
    </row>
    <row r="205" spans="1:16" x14ac:dyDescent="0.3">
      <c r="A205" s="300"/>
      <c r="B205" s="300"/>
      <c r="C205" s="300"/>
      <c r="D205" s="31"/>
      <c r="E205"/>
      <c r="F205" s="295"/>
      <c r="G205"/>
      <c r="H205" s="606"/>
      <c r="I205" s="295"/>
      <c r="J205"/>
      <c r="K205" s="295"/>
      <c r="L205"/>
      <c r="O205"/>
      <c r="P205"/>
    </row>
    <row r="206" spans="1:16" x14ac:dyDescent="0.3">
      <c r="A206" s="300"/>
      <c r="B206" s="300"/>
      <c r="C206" s="300"/>
      <c r="D206" s="31"/>
      <c r="E206"/>
      <c r="F206" s="295"/>
      <c r="G206"/>
      <c r="H206" s="606"/>
      <c r="I206" s="295"/>
      <c r="J206"/>
      <c r="K206" s="295"/>
      <c r="L206"/>
      <c r="O206"/>
      <c r="P206"/>
    </row>
    <row r="207" spans="1:16" x14ac:dyDescent="0.3">
      <c r="A207" s="300"/>
      <c r="B207" s="300"/>
      <c r="C207" s="300"/>
      <c r="D207" s="31"/>
      <c r="E207"/>
      <c r="F207" s="295"/>
      <c r="G207"/>
      <c r="H207" s="606"/>
      <c r="I207" s="295"/>
      <c r="J207"/>
      <c r="K207" s="295"/>
      <c r="L207"/>
      <c r="O207"/>
      <c r="P207"/>
    </row>
    <row r="208" spans="1:16" x14ac:dyDescent="0.3">
      <c r="A208" s="300"/>
      <c r="B208" s="300"/>
      <c r="C208" s="300"/>
      <c r="D208" s="31"/>
      <c r="E208"/>
      <c r="F208" s="295"/>
      <c r="G208"/>
      <c r="H208" s="606"/>
      <c r="I208" s="295"/>
      <c r="J208"/>
      <c r="K208" s="295"/>
      <c r="L208"/>
      <c r="O208"/>
      <c r="P208"/>
    </row>
    <row r="209" spans="1:16" x14ac:dyDescent="0.3">
      <c r="A209" s="300"/>
      <c r="B209" s="300"/>
      <c r="C209" s="300"/>
      <c r="D209" s="31"/>
      <c r="E209"/>
      <c r="F209" s="295"/>
      <c r="G209"/>
      <c r="H209" s="606"/>
      <c r="I209" s="295"/>
      <c r="J209"/>
      <c r="K209" s="295"/>
      <c r="L209"/>
      <c r="O209"/>
      <c r="P209"/>
    </row>
    <row r="210" spans="1:16" x14ac:dyDescent="0.3">
      <c r="A210" s="300"/>
      <c r="B210" s="300"/>
      <c r="C210" s="300"/>
      <c r="D210" s="31"/>
      <c r="E210"/>
      <c r="F210" s="295"/>
      <c r="G210"/>
      <c r="H210" s="606"/>
      <c r="I210" s="295"/>
      <c r="J210"/>
      <c r="K210" s="295"/>
      <c r="L210"/>
      <c r="O210"/>
      <c r="P210"/>
    </row>
    <row r="211" spans="1:16" x14ac:dyDescent="0.3">
      <c r="A211" s="300"/>
      <c r="B211" s="300"/>
      <c r="C211" s="300"/>
      <c r="D211" s="31"/>
      <c r="E211"/>
      <c r="F211" s="295"/>
      <c r="G211"/>
      <c r="H211" s="606"/>
      <c r="I211" s="295"/>
      <c r="J211"/>
      <c r="K211" s="295"/>
      <c r="L211"/>
      <c r="O211"/>
      <c r="P211"/>
    </row>
    <row r="212" spans="1:16" x14ac:dyDescent="0.3">
      <c r="A212" s="300"/>
      <c r="B212" s="300"/>
      <c r="C212" s="300"/>
      <c r="D212" s="31"/>
      <c r="E212"/>
      <c r="F212" s="295"/>
      <c r="G212"/>
      <c r="H212" s="606"/>
      <c r="I212" s="295"/>
      <c r="J212"/>
      <c r="K212" s="295"/>
      <c r="L212"/>
      <c r="O212"/>
      <c r="P212"/>
    </row>
    <row r="213" spans="1:16" x14ac:dyDescent="0.3">
      <c r="A213" s="300"/>
      <c r="B213" s="300"/>
      <c r="C213" s="300"/>
      <c r="D213" s="31"/>
      <c r="E213"/>
      <c r="F213" s="295"/>
      <c r="G213"/>
      <c r="H213" s="606"/>
      <c r="I213" s="295"/>
      <c r="J213"/>
      <c r="K213" s="295"/>
      <c r="L213"/>
      <c r="O213"/>
      <c r="P213"/>
    </row>
    <row r="214" spans="1:16" x14ac:dyDescent="0.3">
      <c r="A214" s="300"/>
      <c r="B214" s="300"/>
      <c r="C214" s="300"/>
      <c r="D214" s="31"/>
      <c r="E214"/>
      <c r="F214" s="295"/>
      <c r="G214"/>
      <c r="H214" s="606"/>
      <c r="I214" s="295"/>
      <c r="J214"/>
      <c r="K214" s="295"/>
      <c r="L214"/>
      <c r="O214"/>
      <c r="P214"/>
    </row>
    <row r="215" spans="1:16" x14ac:dyDescent="0.3">
      <c r="A215" s="300"/>
      <c r="B215" s="300"/>
      <c r="C215" s="300"/>
      <c r="D215" s="31"/>
      <c r="E215"/>
      <c r="F215" s="295"/>
      <c r="G215"/>
      <c r="H215" s="606"/>
      <c r="I215" s="295"/>
      <c r="J215"/>
      <c r="K215" s="295"/>
      <c r="L215"/>
      <c r="O215"/>
      <c r="P215"/>
    </row>
    <row r="216" spans="1:16" x14ac:dyDescent="0.3">
      <c r="A216" s="300"/>
      <c r="B216" s="300"/>
      <c r="C216" s="300"/>
      <c r="D216" s="31"/>
      <c r="E216"/>
      <c r="F216" s="295"/>
      <c r="G216"/>
      <c r="H216" s="606"/>
      <c r="I216" s="295"/>
      <c r="J216"/>
      <c r="K216" s="295"/>
      <c r="L216"/>
      <c r="O216"/>
      <c r="P216"/>
    </row>
    <row r="217" spans="1:16" x14ac:dyDescent="0.3">
      <c r="A217" s="300"/>
      <c r="B217" s="300"/>
      <c r="C217" s="300"/>
      <c r="D217" s="31"/>
      <c r="E217"/>
      <c r="F217" s="295"/>
      <c r="G217"/>
      <c r="H217" s="606"/>
      <c r="I217" s="295"/>
      <c r="J217"/>
      <c r="K217" s="295"/>
      <c r="L217"/>
      <c r="O217"/>
      <c r="P217"/>
    </row>
    <row r="218" spans="1:16" x14ac:dyDescent="0.3">
      <c r="A218" s="300"/>
      <c r="B218" s="300"/>
      <c r="C218" s="300"/>
      <c r="D218" s="31"/>
      <c r="E218"/>
      <c r="F218" s="295"/>
      <c r="G218"/>
      <c r="H218" s="606"/>
      <c r="I218" s="295"/>
      <c r="J218"/>
      <c r="K218" s="295"/>
      <c r="L218"/>
      <c r="O218"/>
      <c r="P218"/>
    </row>
    <row r="219" spans="1:16" x14ac:dyDescent="0.3">
      <c r="A219" s="300"/>
      <c r="B219" s="300"/>
      <c r="C219" s="300"/>
      <c r="D219" s="31"/>
      <c r="E219"/>
      <c r="F219" s="295"/>
      <c r="G219"/>
      <c r="H219" s="606"/>
      <c r="I219" s="295"/>
      <c r="J219"/>
      <c r="K219" s="295"/>
      <c r="L219"/>
      <c r="O219"/>
      <c r="P219"/>
    </row>
    <row r="220" spans="1:16" x14ac:dyDescent="0.3">
      <c r="A220" s="300"/>
      <c r="B220" s="300"/>
      <c r="C220" s="300"/>
      <c r="D220" s="31"/>
      <c r="E220"/>
      <c r="F220" s="295"/>
      <c r="G220"/>
      <c r="H220" s="606"/>
      <c r="I220" s="295"/>
      <c r="J220"/>
      <c r="K220" s="295"/>
      <c r="L220"/>
      <c r="O220"/>
      <c r="P220"/>
    </row>
    <row r="221" spans="1:16" x14ac:dyDescent="0.3">
      <c r="A221" s="300"/>
      <c r="B221" s="300"/>
      <c r="C221" s="300"/>
      <c r="D221" s="31"/>
      <c r="E221"/>
      <c r="F221" s="295"/>
      <c r="G221"/>
      <c r="H221" s="606"/>
      <c r="I221" s="295"/>
      <c r="J221"/>
      <c r="K221" s="295"/>
      <c r="L221"/>
      <c r="O221"/>
      <c r="P221"/>
    </row>
    <row r="222" spans="1:16" x14ac:dyDescent="0.3">
      <c r="A222" s="300"/>
      <c r="B222" s="300"/>
      <c r="C222" s="300"/>
      <c r="D222" s="31"/>
      <c r="E222"/>
      <c r="F222" s="295"/>
      <c r="G222"/>
      <c r="H222" s="606"/>
      <c r="I222" s="295"/>
      <c r="J222"/>
      <c r="K222" s="295"/>
      <c r="L222"/>
      <c r="O222"/>
      <c r="P222"/>
    </row>
    <row r="223" spans="1:16" x14ac:dyDescent="0.3">
      <c r="A223" s="300"/>
      <c r="B223" s="300"/>
      <c r="C223" s="300"/>
      <c r="D223" s="31"/>
      <c r="E223"/>
      <c r="F223" s="295"/>
      <c r="G223"/>
      <c r="H223" s="606"/>
      <c r="I223" s="295"/>
      <c r="J223"/>
      <c r="K223" s="295"/>
      <c r="L223"/>
      <c r="O223"/>
      <c r="P223"/>
    </row>
    <row r="224" spans="1:16" x14ac:dyDescent="0.3">
      <c r="A224" s="300"/>
      <c r="B224" s="300"/>
      <c r="C224" s="300"/>
      <c r="D224" s="31"/>
      <c r="E224"/>
      <c r="F224" s="295"/>
      <c r="G224"/>
      <c r="H224" s="606"/>
      <c r="I224" s="295"/>
      <c r="J224"/>
      <c r="K224" s="295"/>
      <c r="L224"/>
      <c r="O224"/>
      <c r="P224"/>
    </row>
    <row r="225" spans="1:16" x14ac:dyDescent="0.3">
      <c r="A225" s="300"/>
      <c r="B225" s="300"/>
      <c r="C225" s="300"/>
      <c r="D225" s="31"/>
      <c r="E225"/>
      <c r="F225" s="295"/>
      <c r="G225"/>
      <c r="H225" s="606"/>
      <c r="I225" s="295"/>
      <c r="J225"/>
      <c r="K225" s="295"/>
      <c r="L225"/>
      <c r="O225"/>
      <c r="P225"/>
    </row>
    <row r="226" spans="1:16" x14ac:dyDescent="0.3">
      <c r="A226" s="300"/>
      <c r="B226" s="300"/>
      <c r="C226" s="300"/>
      <c r="D226" s="31"/>
      <c r="E226"/>
      <c r="F226" s="295"/>
      <c r="G226"/>
      <c r="H226" s="606"/>
      <c r="I226" s="295"/>
      <c r="J226"/>
      <c r="K226" s="295"/>
      <c r="L226"/>
      <c r="O226"/>
      <c r="P226"/>
    </row>
    <row r="227" spans="1:16" x14ac:dyDescent="0.3">
      <c r="A227" s="300"/>
      <c r="B227" s="300"/>
      <c r="C227" s="300"/>
      <c r="D227" s="31"/>
      <c r="E227"/>
      <c r="F227" s="295"/>
      <c r="G227"/>
      <c r="H227" s="606"/>
      <c r="I227" s="295"/>
      <c r="J227"/>
      <c r="K227" s="295"/>
      <c r="L227"/>
      <c r="O227"/>
      <c r="P227"/>
    </row>
    <row r="228" spans="1:16" x14ac:dyDescent="0.3">
      <c r="A228" s="300"/>
      <c r="B228" s="300"/>
      <c r="C228" s="300"/>
      <c r="D228" s="31"/>
      <c r="E228"/>
      <c r="F228" s="295"/>
      <c r="G228"/>
      <c r="H228" s="606"/>
      <c r="I228" s="295"/>
      <c r="J228"/>
      <c r="K228" s="295"/>
      <c r="L228"/>
      <c r="O228"/>
      <c r="P228"/>
    </row>
    <row r="229" spans="1:16" x14ac:dyDescent="0.3">
      <c r="A229" s="300"/>
      <c r="B229" s="300"/>
      <c r="C229" s="300"/>
      <c r="D229" s="31"/>
      <c r="E229"/>
      <c r="F229" s="295"/>
      <c r="G229"/>
      <c r="H229" s="606"/>
      <c r="I229" s="295"/>
      <c r="J229"/>
      <c r="K229" s="295"/>
      <c r="L229"/>
      <c r="O229"/>
      <c r="P229"/>
    </row>
    <row r="230" spans="1:16" x14ac:dyDescent="0.3">
      <c r="A230" s="300"/>
      <c r="B230" s="300"/>
      <c r="C230" s="300"/>
      <c r="D230" s="31"/>
      <c r="E230"/>
      <c r="F230" s="295"/>
      <c r="G230"/>
      <c r="H230" s="606"/>
      <c r="I230" s="295"/>
      <c r="J230"/>
      <c r="K230" s="295"/>
      <c r="L230"/>
      <c r="O230"/>
      <c r="P230"/>
    </row>
    <row r="231" spans="1:16" x14ac:dyDescent="0.3">
      <c r="A231" s="300"/>
      <c r="B231" s="300"/>
      <c r="C231" s="300"/>
      <c r="D231" s="31"/>
      <c r="E231"/>
      <c r="F231" s="295"/>
      <c r="G231"/>
      <c r="H231" s="606"/>
      <c r="I231" s="295"/>
      <c r="J231"/>
      <c r="K231" s="295"/>
      <c r="L231"/>
      <c r="O231"/>
      <c r="P231"/>
    </row>
    <row r="232" spans="1:16" x14ac:dyDescent="0.3">
      <c r="A232" s="300"/>
      <c r="B232" s="300"/>
      <c r="C232" s="300"/>
      <c r="D232" s="31"/>
      <c r="E232"/>
      <c r="F232" s="295"/>
      <c r="G232"/>
      <c r="H232" s="606"/>
      <c r="I232" s="295"/>
      <c r="J232"/>
      <c r="K232" s="295"/>
      <c r="L232"/>
      <c r="O232"/>
      <c r="P232"/>
    </row>
    <row r="233" spans="1:16" x14ac:dyDescent="0.3">
      <c r="A233" s="300"/>
      <c r="B233" s="300"/>
      <c r="C233" s="300"/>
      <c r="D233" s="31"/>
      <c r="E233"/>
      <c r="F233" s="295"/>
      <c r="G233"/>
      <c r="H233" s="606"/>
      <c r="I233" s="295"/>
      <c r="J233"/>
      <c r="K233" s="295"/>
      <c r="L233"/>
      <c r="O233"/>
      <c r="P233"/>
    </row>
    <row r="234" spans="1:16" x14ac:dyDescent="0.3">
      <c r="A234" s="300"/>
      <c r="B234" s="300"/>
      <c r="C234" s="300"/>
      <c r="D234" s="31"/>
      <c r="E234"/>
      <c r="F234" s="295"/>
      <c r="G234"/>
      <c r="H234" s="606"/>
      <c r="I234" s="295"/>
      <c r="J234"/>
      <c r="K234" s="295"/>
      <c r="L234"/>
      <c r="O234"/>
      <c r="P234"/>
    </row>
    <row r="235" spans="1:16" x14ac:dyDescent="0.3">
      <c r="A235" s="300"/>
      <c r="B235" s="300"/>
      <c r="C235" s="300"/>
      <c r="D235" s="31"/>
      <c r="E235"/>
      <c r="F235" s="295"/>
      <c r="G235"/>
      <c r="H235" s="606"/>
      <c r="I235" s="295"/>
      <c r="J235"/>
      <c r="K235" s="295"/>
      <c r="L235"/>
      <c r="O235"/>
      <c r="P235"/>
    </row>
    <row r="236" spans="1:16" x14ac:dyDescent="0.3">
      <c r="A236" s="300"/>
      <c r="B236" s="300"/>
      <c r="C236" s="300"/>
      <c r="D236" s="31"/>
      <c r="E236"/>
      <c r="F236" s="295"/>
      <c r="G236"/>
      <c r="H236" s="606"/>
      <c r="I236" s="295"/>
      <c r="J236"/>
      <c r="K236" s="295"/>
      <c r="L236"/>
      <c r="O236"/>
      <c r="P236"/>
    </row>
    <row r="237" spans="1:16" x14ac:dyDescent="0.3">
      <c r="A237" s="300"/>
      <c r="B237" s="300"/>
      <c r="C237" s="300"/>
      <c r="D237" s="31"/>
      <c r="E237"/>
      <c r="F237" s="295"/>
      <c r="G237"/>
      <c r="H237" s="606"/>
      <c r="I237" s="295"/>
      <c r="J237"/>
      <c r="K237" s="295"/>
      <c r="L237"/>
      <c r="O237"/>
      <c r="P237"/>
    </row>
    <row r="238" spans="1:16" x14ac:dyDescent="0.3">
      <c r="A238" s="300"/>
      <c r="B238" s="300"/>
      <c r="C238" s="300"/>
      <c r="D238" s="31"/>
      <c r="E238"/>
      <c r="F238" s="295"/>
      <c r="G238"/>
      <c r="H238" s="606"/>
      <c r="I238" s="295"/>
      <c r="J238"/>
      <c r="K238" s="295"/>
      <c r="L238"/>
      <c r="O238"/>
      <c r="P238"/>
    </row>
    <row r="239" spans="1:16" x14ac:dyDescent="0.3">
      <c r="A239" s="300"/>
      <c r="B239" s="300"/>
      <c r="C239" s="300"/>
      <c r="D239" s="31"/>
      <c r="E239"/>
      <c r="F239" s="295"/>
      <c r="G239"/>
      <c r="H239" s="606"/>
      <c r="I239" s="295"/>
      <c r="J239"/>
      <c r="K239" s="295"/>
      <c r="L239"/>
      <c r="O239"/>
      <c r="P239"/>
    </row>
    <row r="240" spans="1:16" x14ac:dyDescent="0.3">
      <c r="A240" s="300"/>
      <c r="B240" s="300"/>
      <c r="C240" s="300"/>
      <c r="D240" s="31"/>
      <c r="E240"/>
      <c r="F240" s="295"/>
      <c r="G240"/>
      <c r="H240" s="606"/>
      <c r="I240" s="295"/>
      <c r="J240"/>
      <c r="K240" s="295"/>
      <c r="L240"/>
      <c r="O240"/>
      <c r="P240"/>
    </row>
    <row r="241" spans="1:16" x14ac:dyDescent="0.3">
      <c r="A241" s="300"/>
      <c r="B241" s="300"/>
      <c r="C241" s="300"/>
      <c r="D241" s="31"/>
      <c r="E241"/>
      <c r="F241" s="295"/>
      <c r="G241"/>
      <c r="H241" s="606"/>
      <c r="I241" s="295"/>
      <c r="J241"/>
      <c r="K241" s="295"/>
      <c r="L241"/>
      <c r="O241"/>
      <c r="P241"/>
    </row>
    <row r="242" spans="1:16" x14ac:dyDescent="0.3">
      <c r="A242" s="300"/>
      <c r="B242" s="300"/>
      <c r="C242" s="300"/>
      <c r="D242" s="31"/>
      <c r="E242"/>
      <c r="F242" s="295"/>
      <c r="G242"/>
      <c r="H242" s="606"/>
      <c r="I242" s="295"/>
      <c r="J242"/>
      <c r="K242" s="295"/>
      <c r="L242"/>
      <c r="O242"/>
      <c r="P242"/>
    </row>
    <row r="243" spans="1:16" x14ac:dyDescent="0.3">
      <c r="A243" s="300"/>
      <c r="B243" s="300"/>
      <c r="C243" s="300"/>
      <c r="D243" s="31"/>
      <c r="E243"/>
      <c r="F243" s="295"/>
      <c r="G243"/>
      <c r="H243" s="606"/>
      <c r="I243" s="295"/>
      <c r="J243"/>
      <c r="K243" s="295"/>
      <c r="L243"/>
      <c r="O243"/>
      <c r="P243"/>
    </row>
    <row r="244" spans="1:16" x14ac:dyDescent="0.3">
      <c r="A244" s="300"/>
      <c r="B244" s="300"/>
      <c r="C244" s="300"/>
      <c r="D244" s="31"/>
      <c r="E244"/>
      <c r="F244" s="295"/>
      <c r="G244"/>
      <c r="H244" s="606"/>
      <c r="I244" s="295"/>
      <c r="J244"/>
      <c r="K244" s="295"/>
      <c r="L244"/>
      <c r="O244"/>
      <c r="P244"/>
    </row>
    <row r="245" spans="1:16" x14ac:dyDescent="0.3">
      <c r="A245" s="300"/>
      <c r="B245" s="300"/>
      <c r="C245" s="300"/>
      <c r="D245" s="31"/>
      <c r="E245"/>
      <c r="F245" s="295"/>
      <c r="G245"/>
      <c r="H245" s="606"/>
      <c r="I245" s="295"/>
      <c r="J245"/>
      <c r="K245" s="295"/>
      <c r="L245"/>
      <c r="O245"/>
      <c r="P245"/>
    </row>
    <row r="246" spans="1:16" x14ac:dyDescent="0.3">
      <c r="A246" s="300"/>
      <c r="B246" s="300"/>
      <c r="C246" s="300"/>
      <c r="D246" s="31"/>
      <c r="E246"/>
      <c r="F246" s="295"/>
      <c r="G246"/>
      <c r="H246" s="606"/>
      <c r="I246" s="295"/>
      <c r="J246"/>
      <c r="K246" s="295"/>
      <c r="L246"/>
      <c r="O246"/>
      <c r="P246"/>
    </row>
    <row r="247" spans="1:16" x14ac:dyDescent="0.3">
      <c r="A247" s="300"/>
      <c r="B247" s="300"/>
      <c r="C247" s="300"/>
      <c r="D247" s="31"/>
      <c r="E247"/>
      <c r="F247" s="295"/>
      <c r="G247"/>
      <c r="H247" s="606"/>
      <c r="I247" s="295"/>
      <c r="J247"/>
      <c r="K247" s="295"/>
      <c r="L247"/>
      <c r="O247"/>
      <c r="P247"/>
    </row>
    <row r="248" spans="1:16" x14ac:dyDescent="0.3">
      <c r="A248" s="300"/>
      <c r="B248" s="300"/>
      <c r="C248" s="300"/>
      <c r="D248" s="31"/>
      <c r="E248"/>
      <c r="F248" s="295"/>
      <c r="G248"/>
      <c r="H248" s="606"/>
      <c r="I248" s="295"/>
      <c r="J248"/>
      <c r="K248" s="295"/>
      <c r="L248"/>
      <c r="O248"/>
      <c r="P248"/>
    </row>
    <row r="249" spans="1:16" x14ac:dyDescent="0.3">
      <c r="A249" s="300"/>
      <c r="B249" s="300"/>
      <c r="C249" s="300"/>
      <c r="D249" s="31"/>
      <c r="E249"/>
      <c r="F249" s="295"/>
      <c r="G249"/>
      <c r="H249" s="606"/>
      <c r="I249" s="295"/>
      <c r="J249"/>
      <c r="K249" s="295"/>
      <c r="L249"/>
      <c r="O249"/>
      <c r="P249"/>
    </row>
    <row r="250" spans="1:16" x14ac:dyDescent="0.3">
      <c r="A250" s="300"/>
      <c r="B250" s="300"/>
      <c r="C250" s="300"/>
      <c r="D250" s="31"/>
      <c r="E250"/>
      <c r="F250" s="295"/>
      <c r="G250"/>
      <c r="H250" s="606"/>
      <c r="I250" s="295"/>
      <c r="J250"/>
      <c r="K250" s="295"/>
      <c r="L250"/>
      <c r="O250"/>
      <c r="P250"/>
    </row>
    <row r="251" spans="1:16" x14ac:dyDescent="0.3">
      <c r="A251" s="300"/>
      <c r="B251" s="300"/>
      <c r="C251" s="300"/>
      <c r="D251" s="31"/>
      <c r="E251"/>
      <c r="F251" s="295"/>
      <c r="G251"/>
      <c r="H251" s="606"/>
      <c r="I251" s="295"/>
      <c r="J251"/>
      <c r="K251" s="295"/>
      <c r="L251"/>
      <c r="O251"/>
      <c r="P251"/>
    </row>
    <row r="252" spans="1:16" x14ac:dyDescent="0.3">
      <c r="A252" s="300"/>
      <c r="B252" s="300"/>
      <c r="C252" s="300"/>
      <c r="D252" s="31"/>
      <c r="E252"/>
      <c r="F252" s="295"/>
      <c r="G252"/>
      <c r="H252" s="606"/>
      <c r="I252" s="295"/>
      <c r="J252"/>
      <c r="K252" s="295"/>
      <c r="L252"/>
      <c r="O252"/>
      <c r="P252"/>
    </row>
    <row r="253" spans="1:16" x14ac:dyDescent="0.3">
      <c r="A253" s="300"/>
      <c r="B253" s="300"/>
      <c r="C253" s="300"/>
      <c r="D253" s="31"/>
      <c r="E253"/>
      <c r="F253" s="295"/>
      <c r="G253"/>
      <c r="H253" s="606"/>
      <c r="I253" s="295"/>
      <c r="J253"/>
      <c r="K253" s="295"/>
      <c r="L253"/>
      <c r="O253"/>
      <c r="P253"/>
    </row>
    <row r="254" spans="1:16" x14ac:dyDescent="0.3">
      <c r="A254" s="300"/>
      <c r="B254" s="300"/>
      <c r="C254" s="300"/>
      <c r="D254" s="31"/>
      <c r="E254"/>
      <c r="F254" s="295"/>
      <c r="G254"/>
      <c r="H254" s="606"/>
      <c r="I254" s="295"/>
      <c r="J254"/>
      <c r="K254" s="295"/>
      <c r="L254"/>
      <c r="O254"/>
      <c r="P254"/>
    </row>
    <row r="255" spans="1:16" x14ac:dyDescent="0.3">
      <c r="A255" s="300"/>
      <c r="B255" s="300"/>
      <c r="C255" s="300"/>
      <c r="D255" s="31"/>
      <c r="E255"/>
      <c r="F255" s="295"/>
      <c r="G255"/>
      <c r="H255" s="606"/>
      <c r="I255" s="295"/>
      <c r="J255"/>
      <c r="K255" s="295"/>
      <c r="L255"/>
      <c r="O255"/>
      <c r="P255"/>
    </row>
    <row r="256" spans="1:16" x14ac:dyDescent="0.3">
      <c r="A256" s="300"/>
      <c r="B256" s="300"/>
      <c r="C256" s="300"/>
      <c r="D256" s="31"/>
      <c r="E256"/>
      <c r="F256" s="295"/>
      <c r="G256"/>
      <c r="H256" s="606"/>
      <c r="I256" s="295"/>
      <c r="J256"/>
      <c r="K256" s="295"/>
      <c r="L256"/>
      <c r="O256"/>
      <c r="P256"/>
    </row>
    <row r="257" spans="1:16" x14ac:dyDescent="0.3">
      <c r="A257" s="300"/>
      <c r="B257" s="300"/>
      <c r="C257" s="300"/>
      <c r="D257" s="31"/>
      <c r="E257"/>
      <c r="F257" s="295"/>
      <c r="G257"/>
      <c r="H257" s="606"/>
      <c r="I257" s="295"/>
      <c r="J257"/>
      <c r="K257" s="295"/>
      <c r="L257"/>
      <c r="O257"/>
      <c r="P257"/>
    </row>
    <row r="258" spans="1:16" x14ac:dyDescent="0.3">
      <c r="A258" s="300"/>
      <c r="B258" s="300"/>
      <c r="C258" s="300"/>
      <c r="D258" s="31"/>
      <c r="E258"/>
      <c r="F258" s="295"/>
      <c r="G258"/>
      <c r="H258" s="606"/>
      <c r="I258" s="295"/>
      <c r="J258"/>
      <c r="K258" s="295"/>
      <c r="L258"/>
      <c r="O258"/>
      <c r="P258"/>
    </row>
    <row r="259" spans="1:16" x14ac:dyDescent="0.3">
      <c r="A259" s="300"/>
      <c r="B259" s="300"/>
      <c r="C259" s="300"/>
      <c r="D259" s="31"/>
      <c r="E259"/>
      <c r="F259" s="295"/>
      <c r="G259"/>
      <c r="H259" s="606"/>
      <c r="I259" s="295"/>
      <c r="J259"/>
      <c r="K259" s="295"/>
      <c r="L259"/>
      <c r="O259"/>
      <c r="P259"/>
    </row>
    <row r="260" spans="1:16" x14ac:dyDescent="0.3">
      <c r="A260" s="300"/>
      <c r="B260" s="300"/>
      <c r="C260" s="300"/>
      <c r="D260" s="31"/>
      <c r="E260"/>
      <c r="F260" s="295"/>
      <c r="G260"/>
      <c r="H260" s="606"/>
      <c r="I260" s="295"/>
      <c r="J260"/>
      <c r="K260" s="295"/>
      <c r="L260"/>
      <c r="O260"/>
      <c r="P260"/>
    </row>
    <row r="261" spans="1:16" x14ac:dyDescent="0.3">
      <c r="A261" s="300"/>
      <c r="B261" s="300"/>
      <c r="C261" s="300"/>
      <c r="D261" s="31"/>
      <c r="E261"/>
      <c r="F261" s="295"/>
      <c r="G261"/>
      <c r="H261" s="606"/>
      <c r="I261" s="295"/>
      <c r="J261"/>
      <c r="K261" s="295"/>
      <c r="L261"/>
      <c r="O261"/>
      <c r="P261"/>
    </row>
    <row r="262" spans="1:16" x14ac:dyDescent="0.3">
      <c r="A262" s="300"/>
      <c r="B262" s="300"/>
      <c r="C262" s="300"/>
      <c r="D262" s="31"/>
      <c r="E262"/>
      <c r="F262" s="295"/>
      <c r="G262"/>
      <c r="H262" s="606"/>
      <c r="I262" s="295"/>
      <c r="J262"/>
      <c r="K262" s="295"/>
      <c r="L262"/>
      <c r="O262"/>
      <c r="P262"/>
    </row>
    <row r="263" spans="1:16" x14ac:dyDescent="0.3">
      <c r="A263" s="300"/>
      <c r="B263" s="300"/>
      <c r="C263" s="300"/>
      <c r="D263" s="31"/>
      <c r="E263"/>
      <c r="F263" s="295"/>
      <c r="G263"/>
      <c r="H263" s="606"/>
      <c r="I263" s="295"/>
      <c r="J263"/>
      <c r="K263" s="295"/>
      <c r="L263"/>
      <c r="O263"/>
      <c r="P263"/>
    </row>
    <row r="264" spans="1:16" x14ac:dyDescent="0.3">
      <c r="A264" s="300"/>
      <c r="B264" s="300"/>
      <c r="C264" s="300"/>
      <c r="D264" s="31"/>
      <c r="E264"/>
      <c r="F264" s="295"/>
      <c r="G264"/>
      <c r="H264" s="606"/>
      <c r="I264" s="295"/>
      <c r="J264"/>
      <c r="K264" s="295"/>
      <c r="L264"/>
      <c r="O264"/>
      <c r="P264"/>
    </row>
    <row r="265" spans="1:16" x14ac:dyDescent="0.3">
      <c r="A265" s="300"/>
      <c r="B265" s="300"/>
      <c r="C265" s="300"/>
      <c r="D265" s="31"/>
      <c r="E265"/>
      <c r="F265" s="295"/>
      <c r="G265"/>
      <c r="H265" s="606"/>
      <c r="I265" s="295"/>
      <c r="J265"/>
      <c r="K265" s="295"/>
      <c r="L265"/>
      <c r="O265"/>
      <c r="P265"/>
    </row>
    <row r="266" spans="1:16" x14ac:dyDescent="0.3">
      <c r="A266" s="300"/>
      <c r="B266" s="300"/>
      <c r="C266" s="300"/>
      <c r="D266" s="31"/>
      <c r="E266"/>
      <c r="F266" s="295"/>
      <c r="G266"/>
      <c r="H266" s="606"/>
      <c r="I266" s="295"/>
      <c r="J266"/>
      <c r="K266" s="295"/>
      <c r="L266"/>
      <c r="O266"/>
      <c r="P266"/>
    </row>
    <row r="267" spans="1:16" x14ac:dyDescent="0.3">
      <c r="A267" s="300"/>
      <c r="B267" s="300"/>
      <c r="C267" s="300"/>
      <c r="D267" s="31"/>
      <c r="E267"/>
      <c r="F267" s="295"/>
      <c r="G267"/>
      <c r="H267" s="606"/>
      <c r="I267" s="295"/>
      <c r="J267"/>
      <c r="K267" s="295"/>
      <c r="L267"/>
      <c r="O267"/>
      <c r="P267"/>
    </row>
    <row r="268" spans="1:16" x14ac:dyDescent="0.3">
      <c r="A268" s="300"/>
      <c r="B268" s="300"/>
      <c r="C268" s="300"/>
      <c r="D268" s="31"/>
      <c r="E268"/>
      <c r="F268" s="295"/>
      <c r="G268"/>
      <c r="H268" s="606"/>
      <c r="I268" s="295"/>
      <c r="J268"/>
      <c r="K268" s="295"/>
      <c r="L268"/>
      <c r="O268"/>
      <c r="P268"/>
    </row>
    <row r="269" spans="1:16" x14ac:dyDescent="0.3">
      <c r="A269" s="300"/>
      <c r="B269" s="300"/>
      <c r="C269" s="300"/>
      <c r="D269" s="31"/>
      <c r="E269"/>
      <c r="F269" s="295"/>
      <c r="G269"/>
      <c r="H269" s="606"/>
      <c r="I269" s="295"/>
      <c r="J269"/>
      <c r="K269" s="295"/>
      <c r="L269"/>
      <c r="O269"/>
      <c r="P269"/>
    </row>
    <row r="270" spans="1:16" x14ac:dyDescent="0.3">
      <c r="A270" s="300"/>
      <c r="B270" s="300"/>
      <c r="C270" s="300"/>
      <c r="D270" s="31"/>
      <c r="E270"/>
      <c r="F270" s="295"/>
      <c r="G270"/>
      <c r="H270" s="606"/>
      <c r="I270" s="295"/>
      <c r="J270"/>
      <c r="K270" s="295"/>
      <c r="L270"/>
      <c r="O270"/>
      <c r="P270"/>
    </row>
    <row r="271" spans="1:16" x14ac:dyDescent="0.3">
      <c r="A271" s="300"/>
      <c r="B271" s="300"/>
      <c r="C271" s="300"/>
      <c r="D271" s="31"/>
      <c r="E271"/>
      <c r="F271" s="295"/>
      <c r="G271"/>
      <c r="H271" s="606"/>
      <c r="I271" s="295"/>
      <c r="J271"/>
      <c r="K271" s="295"/>
      <c r="L271"/>
      <c r="O271"/>
      <c r="P271"/>
    </row>
    <row r="272" spans="1:16" x14ac:dyDescent="0.3">
      <c r="A272" s="300"/>
      <c r="B272" s="300"/>
      <c r="C272" s="300"/>
      <c r="D272" s="31"/>
      <c r="E272"/>
      <c r="F272" s="295"/>
      <c r="G272"/>
      <c r="H272" s="606"/>
      <c r="I272" s="295"/>
      <c r="J272"/>
      <c r="K272" s="295"/>
      <c r="L272"/>
      <c r="O272"/>
      <c r="P272"/>
    </row>
    <row r="273" spans="1:16" x14ac:dyDescent="0.3">
      <c r="A273" s="300"/>
      <c r="B273" s="300"/>
      <c r="C273" s="300"/>
      <c r="D273" s="31"/>
      <c r="E273"/>
      <c r="F273" s="295"/>
      <c r="G273"/>
      <c r="H273" s="606"/>
      <c r="I273" s="295"/>
      <c r="J273"/>
      <c r="K273" s="295"/>
      <c r="L273"/>
      <c r="O273"/>
      <c r="P273"/>
    </row>
    <row r="274" spans="1:16" x14ac:dyDescent="0.3">
      <c r="A274" s="300"/>
      <c r="B274" s="300"/>
      <c r="C274" s="300"/>
      <c r="D274" s="31"/>
      <c r="E274"/>
      <c r="F274" s="295"/>
      <c r="G274"/>
      <c r="H274" s="606"/>
      <c r="I274" s="295"/>
      <c r="J274"/>
      <c r="K274" s="295"/>
      <c r="L274"/>
      <c r="O274"/>
      <c r="P274"/>
    </row>
    <row r="275" spans="1:16" x14ac:dyDescent="0.3">
      <c r="A275" s="300"/>
      <c r="B275" s="300"/>
      <c r="C275" s="300"/>
      <c r="D275" s="31"/>
      <c r="E275"/>
      <c r="F275" s="295"/>
      <c r="G275"/>
      <c r="H275" s="606"/>
      <c r="I275" s="295"/>
      <c r="J275"/>
      <c r="K275" s="295"/>
      <c r="L275"/>
      <c r="O275"/>
      <c r="P275"/>
    </row>
    <row r="276" spans="1:16" x14ac:dyDescent="0.3">
      <c r="A276" s="300"/>
      <c r="B276" s="300"/>
      <c r="C276" s="300"/>
      <c r="D276" s="31"/>
      <c r="E276"/>
      <c r="F276" s="295"/>
      <c r="G276"/>
      <c r="H276" s="606"/>
      <c r="I276" s="295"/>
      <c r="J276"/>
      <c r="K276" s="295"/>
      <c r="L276"/>
      <c r="O276"/>
      <c r="P276"/>
    </row>
    <row r="277" spans="1:16" x14ac:dyDescent="0.3">
      <c r="A277" s="300"/>
      <c r="B277" s="300"/>
      <c r="C277" s="300"/>
      <c r="D277" s="31"/>
      <c r="E277"/>
      <c r="F277" s="295"/>
      <c r="G277"/>
      <c r="H277" s="606"/>
      <c r="I277" s="295"/>
      <c r="J277"/>
      <c r="K277" s="295"/>
      <c r="L277"/>
      <c r="O277"/>
      <c r="P277"/>
    </row>
    <row r="278" spans="1:16" x14ac:dyDescent="0.3">
      <c r="A278" s="300"/>
      <c r="B278" s="300"/>
      <c r="C278" s="300"/>
      <c r="D278" s="31"/>
      <c r="E278"/>
      <c r="F278" s="295"/>
      <c r="G278"/>
      <c r="H278" s="606"/>
      <c r="I278" s="295"/>
      <c r="J278"/>
      <c r="K278" s="295"/>
      <c r="L278"/>
      <c r="O278"/>
      <c r="P278"/>
    </row>
    <row r="279" spans="1:16" x14ac:dyDescent="0.3">
      <c r="A279" s="300"/>
      <c r="B279" s="300"/>
      <c r="C279" s="300"/>
      <c r="D279" s="31"/>
      <c r="E279"/>
      <c r="F279" s="295"/>
      <c r="G279"/>
      <c r="H279" s="606"/>
      <c r="I279" s="295"/>
      <c r="J279"/>
      <c r="K279" s="295"/>
      <c r="L279"/>
      <c r="O279"/>
      <c r="P279"/>
    </row>
    <row r="280" spans="1:16" x14ac:dyDescent="0.3">
      <c r="A280" s="300"/>
      <c r="B280" s="300"/>
      <c r="C280" s="300"/>
      <c r="D280" s="31"/>
      <c r="E280"/>
      <c r="F280" s="295"/>
      <c r="G280"/>
      <c r="H280" s="606"/>
      <c r="I280" s="295"/>
      <c r="J280"/>
      <c r="K280" s="295"/>
      <c r="L280"/>
      <c r="O280"/>
      <c r="P280"/>
    </row>
    <row r="281" spans="1:16" x14ac:dyDescent="0.3">
      <c r="A281" s="300"/>
      <c r="B281" s="300"/>
      <c r="C281" s="300"/>
      <c r="D281" s="31"/>
      <c r="E281"/>
      <c r="F281" s="295"/>
      <c r="G281"/>
      <c r="H281" s="606"/>
      <c r="I281" s="295"/>
      <c r="J281"/>
      <c r="K281" s="295"/>
      <c r="L281"/>
      <c r="O281"/>
      <c r="P281"/>
    </row>
    <row r="282" spans="1:16" x14ac:dyDescent="0.3">
      <c r="A282" s="300"/>
      <c r="B282" s="300"/>
      <c r="C282" s="300"/>
      <c r="D282" s="31"/>
      <c r="E282"/>
      <c r="F282" s="295"/>
      <c r="G282"/>
      <c r="H282" s="606"/>
      <c r="I282" s="295"/>
      <c r="J282"/>
      <c r="K282" s="295"/>
      <c r="L282"/>
      <c r="O282"/>
      <c r="P282"/>
    </row>
    <row r="283" spans="1:16" x14ac:dyDescent="0.3">
      <c r="A283" s="300"/>
      <c r="B283" s="300"/>
      <c r="C283" s="300"/>
      <c r="D283" s="31"/>
      <c r="E283"/>
      <c r="F283" s="295"/>
      <c r="G283"/>
      <c r="H283" s="606"/>
      <c r="I283" s="295"/>
      <c r="J283"/>
      <c r="K283" s="295"/>
      <c r="L283"/>
      <c r="O283"/>
      <c r="P283"/>
    </row>
    <row r="284" spans="1:16" x14ac:dyDescent="0.3">
      <c r="A284" s="300"/>
      <c r="B284" s="300"/>
      <c r="C284" s="300"/>
      <c r="D284" s="31"/>
      <c r="E284"/>
      <c r="F284" s="295"/>
      <c r="G284"/>
      <c r="H284" s="606"/>
      <c r="I284" s="295"/>
      <c r="J284"/>
      <c r="K284" s="295"/>
      <c r="L284"/>
      <c r="O284"/>
      <c r="P284"/>
    </row>
    <row r="285" spans="1:16" x14ac:dyDescent="0.3">
      <c r="A285" s="300"/>
      <c r="B285" s="300"/>
      <c r="C285" s="300"/>
      <c r="D285" s="31"/>
      <c r="E285"/>
      <c r="F285" s="295"/>
      <c r="G285"/>
      <c r="H285" s="606"/>
      <c r="I285" s="295"/>
      <c r="J285"/>
      <c r="K285" s="295"/>
      <c r="L285"/>
      <c r="O285"/>
      <c r="P285"/>
    </row>
    <row r="286" spans="1:16" x14ac:dyDescent="0.3">
      <c r="A286" s="300"/>
      <c r="B286" s="300"/>
      <c r="C286" s="300"/>
      <c r="D286" s="31"/>
      <c r="E286"/>
      <c r="F286" s="295"/>
      <c r="G286"/>
      <c r="H286" s="606"/>
      <c r="I286" s="295"/>
      <c r="J286"/>
      <c r="K286" s="295"/>
      <c r="L286"/>
      <c r="O286"/>
      <c r="P286"/>
    </row>
    <row r="287" spans="1:16" x14ac:dyDescent="0.3">
      <c r="A287" s="300"/>
      <c r="B287" s="300"/>
      <c r="C287" s="300"/>
      <c r="D287" s="31"/>
      <c r="E287"/>
      <c r="F287" s="295"/>
      <c r="G287"/>
      <c r="H287" s="606"/>
      <c r="I287" s="295"/>
      <c r="J287"/>
      <c r="K287" s="295"/>
      <c r="L287"/>
      <c r="O287"/>
      <c r="P287"/>
    </row>
    <row r="288" spans="1:16" x14ac:dyDescent="0.3">
      <c r="A288" s="300"/>
      <c r="B288" s="300"/>
      <c r="C288" s="300"/>
      <c r="D288" s="31"/>
      <c r="E288"/>
      <c r="F288" s="295"/>
      <c r="G288"/>
      <c r="H288" s="606"/>
      <c r="I288" s="295"/>
      <c r="J288"/>
      <c r="K288" s="295"/>
      <c r="L288"/>
      <c r="O288"/>
      <c r="P288"/>
    </row>
    <row r="289" spans="1:16" x14ac:dyDescent="0.3">
      <c r="A289" s="300"/>
      <c r="B289" s="300"/>
      <c r="C289" s="300"/>
      <c r="D289" s="31"/>
      <c r="E289"/>
      <c r="F289" s="295"/>
      <c r="G289"/>
      <c r="H289" s="606"/>
      <c r="I289" s="295"/>
      <c r="J289"/>
      <c r="K289" s="295"/>
      <c r="L289"/>
      <c r="O289"/>
      <c r="P289"/>
    </row>
    <row r="290" spans="1:16" x14ac:dyDescent="0.3">
      <c r="A290" s="300"/>
      <c r="B290" s="300"/>
      <c r="C290" s="300"/>
      <c r="D290" s="31"/>
      <c r="E290"/>
      <c r="F290" s="295"/>
      <c r="G290"/>
      <c r="H290" s="606"/>
      <c r="I290" s="295"/>
      <c r="J290"/>
      <c r="K290" s="295"/>
      <c r="L290"/>
      <c r="O290"/>
      <c r="P290"/>
    </row>
    <row r="291" spans="1:16" x14ac:dyDescent="0.3">
      <c r="A291" s="300"/>
      <c r="B291" s="300"/>
      <c r="C291" s="300"/>
      <c r="D291" s="31"/>
      <c r="E291"/>
      <c r="F291" s="295"/>
      <c r="G291"/>
      <c r="H291" s="606"/>
      <c r="I291" s="295"/>
      <c r="J291"/>
      <c r="K291" s="295"/>
      <c r="L291"/>
      <c r="O291"/>
      <c r="P291"/>
    </row>
    <row r="292" spans="1:16" x14ac:dyDescent="0.3">
      <c r="A292" s="300"/>
      <c r="B292" s="300"/>
      <c r="C292" s="300"/>
      <c r="D292" s="31"/>
      <c r="E292"/>
      <c r="F292" s="295"/>
      <c r="G292"/>
      <c r="H292" s="606"/>
      <c r="I292" s="295"/>
      <c r="J292"/>
      <c r="K292" s="295"/>
      <c r="L292"/>
      <c r="O292"/>
      <c r="P292"/>
    </row>
    <row r="293" spans="1:16" x14ac:dyDescent="0.3">
      <c r="A293" s="300"/>
      <c r="B293" s="300"/>
      <c r="C293" s="300"/>
      <c r="D293" s="31"/>
      <c r="E293"/>
      <c r="F293" s="295"/>
      <c r="G293"/>
      <c r="H293" s="606"/>
      <c r="I293" s="295"/>
      <c r="J293"/>
      <c r="K293" s="295"/>
      <c r="L293"/>
      <c r="O293"/>
      <c r="P293"/>
    </row>
    <row r="294" spans="1:16" x14ac:dyDescent="0.3">
      <c r="A294" s="300"/>
      <c r="B294" s="300"/>
      <c r="C294" s="300"/>
      <c r="D294" s="31"/>
      <c r="E294"/>
      <c r="F294" s="295"/>
      <c r="G294"/>
      <c r="H294" s="606"/>
      <c r="I294" s="295"/>
      <c r="J294"/>
      <c r="K294" s="295"/>
      <c r="L294"/>
      <c r="O294"/>
      <c r="P294"/>
    </row>
    <row r="295" spans="1:16" x14ac:dyDescent="0.3">
      <c r="A295" s="300"/>
      <c r="B295" s="300"/>
      <c r="C295" s="300"/>
      <c r="D295" s="31"/>
      <c r="E295"/>
      <c r="F295" s="295"/>
      <c r="G295"/>
      <c r="H295" s="606"/>
      <c r="I295" s="295"/>
      <c r="J295"/>
      <c r="K295" s="295"/>
      <c r="L295"/>
      <c r="O295"/>
      <c r="P295"/>
    </row>
    <row r="296" spans="1:16" x14ac:dyDescent="0.3">
      <c r="A296" s="300"/>
      <c r="B296" s="300"/>
      <c r="C296" s="300"/>
      <c r="D296" s="31"/>
      <c r="E296"/>
      <c r="F296" s="295"/>
      <c r="G296"/>
      <c r="H296" s="606"/>
      <c r="I296" s="295"/>
      <c r="J296"/>
      <c r="K296" s="295"/>
      <c r="L296"/>
      <c r="O296"/>
      <c r="P296"/>
    </row>
    <row r="297" spans="1:16" x14ac:dyDescent="0.3">
      <c r="A297" s="300"/>
      <c r="B297" s="300"/>
      <c r="C297" s="300"/>
      <c r="D297" s="31"/>
      <c r="E297"/>
      <c r="F297" s="295"/>
      <c r="G297"/>
      <c r="H297" s="606"/>
      <c r="I297" s="295"/>
      <c r="J297"/>
      <c r="K297" s="295"/>
      <c r="L297"/>
      <c r="O297"/>
      <c r="P297"/>
    </row>
    <row r="298" spans="1:16" x14ac:dyDescent="0.3">
      <c r="A298" s="300"/>
      <c r="B298" s="300"/>
      <c r="C298" s="300"/>
      <c r="D298" s="31"/>
      <c r="E298"/>
      <c r="F298" s="295"/>
      <c r="G298"/>
      <c r="H298" s="606"/>
      <c r="I298" s="295"/>
      <c r="J298"/>
      <c r="K298" s="295"/>
      <c r="L298"/>
      <c r="O298"/>
      <c r="P298"/>
    </row>
    <row r="299" spans="1:16" x14ac:dyDescent="0.3">
      <c r="A299" s="300"/>
      <c r="B299" s="300"/>
      <c r="C299" s="300"/>
      <c r="D299" s="31"/>
      <c r="E299"/>
      <c r="F299" s="295"/>
      <c r="G299"/>
      <c r="H299" s="606"/>
      <c r="I299" s="295"/>
      <c r="J299"/>
      <c r="K299" s="295"/>
      <c r="L299"/>
      <c r="O299"/>
      <c r="P299"/>
    </row>
    <row r="300" spans="1:16" x14ac:dyDescent="0.3">
      <c r="A300" s="300"/>
      <c r="B300" s="300"/>
      <c r="C300" s="300"/>
      <c r="D300" s="31"/>
      <c r="E300"/>
      <c r="F300" s="295"/>
      <c r="G300"/>
      <c r="H300" s="606"/>
      <c r="I300" s="295"/>
      <c r="J300"/>
      <c r="K300" s="295"/>
      <c r="L300"/>
      <c r="O300"/>
      <c r="P300"/>
    </row>
    <row r="301" spans="1:16" x14ac:dyDescent="0.3">
      <c r="A301" s="300"/>
      <c r="B301" s="300"/>
      <c r="C301" s="300"/>
      <c r="D301" s="31"/>
      <c r="E301"/>
      <c r="F301" s="295"/>
      <c r="G301"/>
      <c r="H301" s="606"/>
      <c r="I301" s="295"/>
      <c r="J301"/>
      <c r="K301" s="295"/>
      <c r="L301"/>
      <c r="O301"/>
      <c r="P301"/>
    </row>
    <row r="302" spans="1:16" x14ac:dyDescent="0.3">
      <c r="A302" s="300"/>
      <c r="B302" s="300"/>
      <c r="C302" s="300"/>
      <c r="D302" s="31"/>
      <c r="E302"/>
      <c r="F302" s="295"/>
      <c r="G302"/>
      <c r="H302" s="606"/>
      <c r="I302" s="295"/>
      <c r="J302"/>
      <c r="K302" s="295"/>
      <c r="L302"/>
      <c r="O302"/>
      <c r="P302"/>
    </row>
    <row r="303" spans="1:16" x14ac:dyDescent="0.3">
      <c r="A303" s="300"/>
      <c r="B303" s="300"/>
      <c r="C303" s="300"/>
      <c r="D303" s="31"/>
      <c r="E303"/>
      <c r="F303" s="295"/>
      <c r="G303"/>
      <c r="H303" s="606"/>
      <c r="I303" s="295"/>
      <c r="J303"/>
      <c r="K303" s="295"/>
      <c r="L303"/>
      <c r="O303"/>
      <c r="P303"/>
    </row>
    <row r="304" spans="1:16" x14ac:dyDescent="0.3">
      <c r="A304" s="300"/>
      <c r="B304" s="300"/>
      <c r="C304" s="300"/>
      <c r="D304" s="31"/>
      <c r="E304"/>
      <c r="F304" s="295"/>
      <c r="G304"/>
      <c r="H304" s="606"/>
      <c r="I304" s="295"/>
      <c r="J304"/>
      <c r="K304" s="295"/>
      <c r="L304"/>
      <c r="O304"/>
      <c r="P304"/>
    </row>
    <row r="305" spans="1:16" x14ac:dyDescent="0.3">
      <c r="A305" s="300"/>
      <c r="B305" s="300"/>
      <c r="C305" s="300"/>
      <c r="D305" s="31"/>
      <c r="E305"/>
      <c r="F305" s="295"/>
      <c r="G305"/>
      <c r="H305" s="606"/>
      <c r="I305" s="295"/>
      <c r="J305"/>
      <c r="K305" s="295"/>
      <c r="L305"/>
      <c r="O305"/>
      <c r="P305"/>
    </row>
    <row r="306" spans="1:16" x14ac:dyDescent="0.3">
      <c r="A306" s="300"/>
      <c r="B306" s="300"/>
      <c r="C306" s="300"/>
      <c r="D306" s="31"/>
      <c r="E306"/>
      <c r="F306" s="295"/>
      <c r="G306"/>
      <c r="H306" s="606"/>
      <c r="I306" s="295"/>
      <c r="J306"/>
      <c r="K306" s="295"/>
      <c r="L306"/>
      <c r="O306"/>
      <c r="P306"/>
    </row>
    <row r="307" spans="1:16" x14ac:dyDescent="0.3">
      <c r="A307" s="300"/>
      <c r="B307" s="300"/>
      <c r="C307" s="300"/>
      <c r="D307" s="31"/>
      <c r="E307"/>
      <c r="F307" s="295"/>
      <c r="G307"/>
      <c r="H307" s="606"/>
      <c r="I307" s="295"/>
      <c r="J307"/>
      <c r="K307" s="295"/>
      <c r="L307"/>
      <c r="O307"/>
      <c r="P307"/>
    </row>
    <row r="308" spans="1:16" x14ac:dyDescent="0.3">
      <c r="A308" s="300"/>
      <c r="B308" s="300"/>
      <c r="C308" s="300"/>
      <c r="D308" s="31"/>
      <c r="E308"/>
      <c r="F308" s="295"/>
      <c r="G308"/>
      <c r="H308" s="606"/>
      <c r="I308" s="295"/>
      <c r="J308"/>
      <c r="K308" s="295"/>
      <c r="L308"/>
      <c r="O308"/>
      <c r="P308"/>
    </row>
    <row r="309" spans="1:16" x14ac:dyDescent="0.3">
      <c r="A309" s="300"/>
      <c r="B309" s="300"/>
      <c r="C309" s="300"/>
      <c r="D309" s="31"/>
      <c r="E309"/>
      <c r="F309" s="295"/>
      <c r="G309"/>
      <c r="H309" s="606"/>
      <c r="I309" s="295"/>
      <c r="J309"/>
      <c r="K309" s="295"/>
      <c r="L309"/>
      <c r="O309"/>
      <c r="P309"/>
    </row>
    <row r="310" spans="1:16" x14ac:dyDescent="0.3">
      <c r="A310" s="300"/>
      <c r="B310" s="300"/>
      <c r="C310" s="300"/>
      <c r="D310" s="31"/>
      <c r="E310"/>
      <c r="F310" s="295"/>
      <c r="G310"/>
      <c r="H310" s="606"/>
      <c r="I310" s="295"/>
      <c r="J310"/>
      <c r="K310" s="295"/>
      <c r="L310"/>
      <c r="O310"/>
      <c r="P310"/>
    </row>
    <row r="311" spans="1:16" x14ac:dyDescent="0.3">
      <c r="A311" s="300"/>
      <c r="B311" s="300"/>
      <c r="C311" s="300"/>
      <c r="D311" s="31"/>
      <c r="E311"/>
      <c r="F311" s="295"/>
      <c r="G311"/>
      <c r="H311" s="606"/>
      <c r="I311" s="295"/>
      <c r="J311"/>
      <c r="K311" s="295"/>
      <c r="L311"/>
      <c r="O311"/>
      <c r="P311"/>
    </row>
    <row r="312" spans="1:16" x14ac:dyDescent="0.3">
      <c r="A312" s="300"/>
      <c r="B312" s="300"/>
      <c r="C312" s="300"/>
      <c r="D312" s="31"/>
      <c r="E312"/>
      <c r="F312" s="295"/>
      <c r="G312"/>
      <c r="H312" s="606"/>
      <c r="I312" s="295"/>
      <c r="J312"/>
      <c r="K312" s="295"/>
      <c r="L312"/>
      <c r="O312"/>
      <c r="P312"/>
    </row>
    <row r="313" spans="1:16" x14ac:dyDescent="0.3">
      <c r="A313" s="300"/>
      <c r="B313" s="300"/>
      <c r="C313" s="300"/>
      <c r="D313" s="31"/>
      <c r="E313"/>
      <c r="F313" s="295"/>
      <c r="G313"/>
      <c r="H313" s="606"/>
      <c r="I313" s="295"/>
      <c r="J313"/>
      <c r="K313" s="295"/>
      <c r="L313"/>
      <c r="O313"/>
      <c r="P313"/>
    </row>
    <row r="314" spans="1:16" x14ac:dyDescent="0.3">
      <c r="A314" s="300"/>
      <c r="B314" s="300"/>
      <c r="C314" s="300"/>
      <c r="D314" s="31"/>
      <c r="E314"/>
      <c r="F314" s="295"/>
      <c r="G314"/>
      <c r="H314" s="606"/>
      <c r="I314" s="295"/>
      <c r="J314"/>
      <c r="K314" s="295"/>
      <c r="L314"/>
      <c r="O314"/>
      <c r="P314"/>
    </row>
    <row r="315" spans="1:16" x14ac:dyDescent="0.3">
      <c r="A315" s="300"/>
      <c r="B315" s="300"/>
      <c r="C315" s="300"/>
      <c r="D315" s="31"/>
      <c r="E315"/>
      <c r="F315" s="295"/>
      <c r="G315"/>
      <c r="H315" s="606"/>
      <c r="I315" s="295"/>
      <c r="J315"/>
      <c r="K315" s="295"/>
      <c r="L315"/>
      <c r="O315"/>
      <c r="P315"/>
    </row>
    <row r="316" spans="1:16" x14ac:dyDescent="0.3">
      <c r="A316" s="300"/>
      <c r="B316" s="300"/>
      <c r="C316" s="300"/>
      <c r="D316" s="31"/>
      <c r="E316"/>
      <c r="F316" s="295"/>
      <c r="G316"/>
      <c r="H316" s="606"/>
      <c r="I316" s="295"/>
      <c r="J316"/>
      <c r="K316" s="295"/>
      <c r="L316"/>
      <c r="O316"/>
      <c r="P316"/>
    </row>
    <row r="317" spans="1:16" x14ac:dyDescent="0.3">
      <c r="A317" s="300"/>
      <c r="B317" s="300"/>
      <c r="C317" s="300"/>
      <c r="D317" s="31"/>
      <c r="E317"/>
      <c r="F317" s="295"/>
      <c r="G317"/>
      <c r="H317" s="606"/>
      <c r="I317" s="295"/>
      <c r="J317"/>
      <c r="K317" s="295"/>
      <c r="L317"/>
      <c r="O317"/>
      <c r="P317"/>
    </row>
    <row r="318" spans="1:16" x14ac:dyDescent="0.3">
      <c r="A318" s="300"/>
      <c r="B318" s="300"/>
      <c r="C318" s="300"/>
      <c r="D318" s="31"/>
      <c r="E318"/>
      <c r="F318" s="295"/>
      <c r="G318"/>
      <c r="H318" s="606"/>
      <c r="I318" s="295"/>
      <c r="J318"/>
      <c r="K318" s="295"/>
      <c r="L318"/>
      <c r="O318"/>
      <c r="P318"/>
    </row>
    <row r="319" spans="1:16" x14ac:dyDescent="0.3">
      <c r="A319" s="300"/>
      <c r="B319" s="300"/>
      <c r="C319" s="300"/>
      <c r="D319" s="31"/>
      <c r="E319"/>
      <c r="F319" s="295"/>
      <c r="G319"/>
      <c r="H319" s="606"/>
      <c r="I319" s="295"/>
      <c r="J319"/>
      <c r="K319" s="295"/>
      <c r="L319"/>
      <c r="O319"/>
      <c r="P319"/>
    </row>
    <row r="320" spans="1:16" x14ac:dyDescent="0.3">
      <c r="A320" s="300"/>
      <c r="B320" s="300"/>
      <c r="C320" s="300"/>
      <c r="D320" s="31"/>
      <c r="E320"/>
      <c r="F320" s="295"/>
      <c r="G320"/>
      <c r="H320" s="606"/>
      <c r="I320" s="295"/>
      <c r="J320"/>
      <c r="K320" s="295"/>
      <c r="L320"/>
      <c r="O320"/>
      <c r="P320"/>
    </row>
    <row r="321" spans="1:16" x14ac:dyDescent="0.3">
      <c r="A321" s="300"/>
      <c r="B321" s="300"/>
      <c r="C321" s="300"/>
      <c r="D321" s="31"/>
      <c r="E321"/>
      <c r="F321" s="295"/>
      <c r="G321"/>
      <c r="H321" s="606"/>
      <c r="I321" s="295"/>
      <c r="J321"/>
      <c r="K321" s="295"/>
      <c r="L321"/>
      <c r="O321"/>
      <c r="P321"/>
    </row>
    <row r="322" spans="1:16" x14ac:dyDescent="0.3">
      <c r="A322" s="300"/>
      <c r="B322" s="300"/>
      <c r="C322" s="300"/>
      <c r="D322" s="31"/>
      <c r="E322"/>
      <c r="F322" s="295"/>
      <c r="G322"/>
      <c r="H322" s="606"/>
      <c r="I322" s="295"/>
      <c r="J322"/>
      <c r="K322" s="295"/>
      <c r="L322"/>
      <c r="O322"/>
      <c r="P322"/>
    </row>
    <row r="323" spans="1:16" x14ac:dyDescent="0.3">
      <c r="A323" s="300"/>
      <c r="B323" s="300"/>
      <c r="C323" s="300"/>
      <c r="D323" s="31"/>
      <c r="E323"/>
      <c r="F323" s="295"/>
      <c r="G323"/>
      <c r="H323" s="606"/>
      <c r="I323" s="295"/>
      <c r="J323"/>
      <c r="K323" s="295"/>
      <c r="L323"/>
      <c r="O323"/>
      <c r="P323"/>
    </row>
    <row r="324" spans="1:16" x14ac:dyDescent="0.3">
      <c r="A324" s="300"/>
      <c r="B324" s="300"/>
      <c r="C324" s="300"/>
      <c r="D324" s="31"/>
      <c r="E324"/>
      <c r="F324" s="295"/>
      <c r="G324"/>
      <c r="H324" s="606"/>
      <c r="I324" s="295"/>
      <c r="J324"/>
      <c r="K324" s="295"/>
      <c r="L324"/>
      <c r="O324"/>
      <c r="P324"/>
    </row>
    <row r="325" spans="1:16" x14ac:dyDescent="0.3">
      <c r="A325" s="300"/>
      <c r="B325" s="300"/>
      <c r="C325" s="300"/>
      <c r="D325" s="31"/>
      <c r="E325"/>
      <c r="F325" s="295"/>
      <c r="G325"/>
      <c r="H325" s="606"/>
      <c r="I325" s="295"/>
      <c r="J325"/>
      <c r="K325" s="295"/>
      <c r="L325"/>
      <c r="O325"/>
      <c r="P325"/>
    </row>
    <row r="326" spans="1:16" x14ac:dyDescent="0.3">
      <c r="A326" s="300"/>
      <c r="B326" s="300"/>
      <c r="C326" s="300"/>
      <c r="D326" s="31"/>
      <c r="E326"/>
      <c r="F326" s="295"/>
      <c r="G326"/>
      <c r="H326" s="606"/>
      <c r="I326" s="295"/>
      <c r="J326"/>
      <c r="K326" s="295"/>
      <c r="L326"/>
      <c r="O326"/>
      <c r="P326"/>
    </row>
    <row r="327" spans="1:16" x14ac:dyDescent="0.3">
      <c r="A327" s="300"/>
      <c r="B327" s="300"/>
      <c r="C327" s="300"/>
      <c r="D327" s="31"/>
      <c r="E327"/>
      <c r="F327" s="295"/>
      <c r="G327"/>
      <c r="H327" s="606"/>
      <c r="I327" s="295"/>
      <c r="J327"/>
      <c r="K327" s="295"/>
      <c r="L327"/>
      <c r="O327"/>
      <c r="P327"/>
    </row>
    <row r="328" spans="1:16" x14ac:dyDescent="0.3">
      <c r="A328" s="300"/>
      <c r="B328" s="300"/>
      <c r="C328" s="300"/>
      <c r="D328" s="31"/>
      <c r="E328"/>
      <c r="F328" s="295"/>
      <c r="G328"/>
      <c r="H328" s="606"/>
      <c r="I328" s="295"/>
      <c r="J328"/>
      <c r="K328" s="295"/>
      <c r="L328"/>
      <c r="O328"/>
      <c r="P328"/>
    </row>
    <row r="329" spans="1:16" x14ac:dyDescent="0.3">
      <c r="A329" s="300"/>
      <c r="B329" s="300"/>
      <c r="C329" s="300"/>
      <c r="D329" s="31"/>
      <c r="E329"/>
      <c r="F329" s="295"/>
      <c r="G329"/>
      <c r="H329" s="606"/>
      <c r="I329" s="295"/>
      <c r="J329"/>
      <c r="K329" s="295"/>
      <c r="L329"/>
      <c r="O329"/>
      <c r="P329"/>
    </row>
    <row r="330" spans="1:16" x14ac:dyDescent="0.3">
      <c r="A330" s="300"/>
      <c r="B330" s="300"/>
      <c r="C330" s="300"/>
      <c r="D330" s="31"/>
      <c r="E330"/>
      <c r="F330" s="295"/>
      <c r="G330"/>
      <c r="H330" s="606"/>
      <c r="I330" s="295"/>
      <c r="J330"/>
      <c r="K330" s="295"/>
      <c r="L330"/>
      <c r="O330"/>
      <c r="P330"/>
    </row>
    <row r="331" spans="1:16" x14ac:dyDescent="0.3">
      <c r="A331" s="300"/>
      <c r="B331" s="300"/>
      <c r="C331" s="300"/>
      <c r="D331" s="31"/>
      <c r="E331"/>
      <c r="F331" s="295"/>
      <c r="G331"/>
      <c r="H331" s="606"/>
      <c r="I331" s="295"/>
      <c r="J331"/>
      <c r="K331" s="295"/>
      <c r="L331"/>
      <c r="O331"/>
      <c r="P331"/>
    </row>
    <row r="332" spans="1:16" x14ac:dyDescent="0.3">
      <c r="A332" s="300"/>
      <c r="B332" s="300"/>
      <c r="C332" s="300"/>
      <c r="D332" s="31"/>
      <c r="E332"/>
      <c r="F332" s="295"/>
      <c r="G332"/>
      <c r="H332" s="606"/>
      <c r="I332" s="295"/>
      <c r="J332"/>
      <c r="K332" s="295"/>
      <c r="L332"/>
      <c r="O332"/>
      <c r="P332"/>
    </row>
    <row r="333" spans="1:16" x14ac:dyDescent="0.3">
      <c r="A333" s="300"/>
      <c r="B333" s="300"/>
      <c r="C333" s="300"/>
      <c r="D333" s="31"/>
      <c r="E333"/>
      <c r="F333" s="295"/>
      <c r="G333"/>
      <c r="H333" s="606"/>
      <c r="I333" s="295"/>
      <c r="J333"/>
      <c r="K333" s="295"/>
      <c r="L333"/>
      <c r="O333"/>
      <c r="P333"/>
    </row>
    <row r="334" spans="1:16" x14ac:dyDescent="0.3">
      <c r="A334" s="300"/>
      <c r="B334" s="300"/>
      <c r="C334" s="300"/>
      <c r="D334" s="31"/>
      <c r="E334"/>
      <c r="F334" s="295"/>
      <c r="G334"/>
      <c r="H334" s="606"/>
      <c r="I334" s="295"/>
      <c r="J334"/>
      <c r="K334" s="295"/>
      <c r="L334"/>
      <c r="O334"/>
      <c r="P334"/>
    </row>
    <row r="335" spans="1:16" x14ac:dyDescent="0.3">
      <c r="A335" s="300"/>
      <c r="B335" s="300"/>
      <c r="C335" s="300"/>
      <c r="D335" s="31"/>
      <c r="E335"/>
      <c r="F335" s="295"/>
      <c r="G335"/>
      <c r="H335" s="606"/>
      <c r="I335" s="295"/>
      <c r="J335"/>
      <c r="K335" s="295"/>
      <c r="L335"/>
      <c r="O335"/>
      <c r="P335"/>
    </row>
    <row r="336" spans="1:16" x14ac:dyDescent="0.3">
      <c r="A336" s="300"/>
      <c r="B336" s="300"/>
      <c r="C336" s="300"/>
      <c r="D336" s="31"/>
      <c r="E336"/>
      <c r="F336" s="295"/>
      <c r="G336"/>
      <c r="H336" s="606"/>
      <c r="I336" s="295"/>
      <c r="J336"/>
      <c r="K336" s="295"/>
      <c r="L336"/>
      <c r="O336"/>
      <c r="P336"/>
    </row>
    <row r="337" spans="1:16" x14ac:dyDescent="0.3">
      <c r="A337" s="300"/>
      <c r="B337" s="300"/>
      <c r="C337" s="300"/>
      <c r="D337" s="31"/>
      <c r="E337"/>
      <c r="F337" s="295"/>
      <c r="G337"/>
      <c r="H337" s="606"/>
      <c r="I337" s="295"/>
      <c r="J337"/>
      <c r="K337" s="295"/>
      <c r="L337"/>
      <c r="O337"/>
      <c r="P337"/>
    </row>
    <row r="338" spans="1:16" x14ac:dyDescent="0.3">
      <c r="A338" s="300"/>
      <c r="B338" s="300"/>
      <c r="C338" s="300"/>
      <c r="D338" s="31"/>
      <c r="E338"/>
      <c r="F338" s="295"/>
      <c r="G338"/>
      <c r="H338" s="606"/>
      <c r="I338" s="295"/>
      <c r="J338"/>
      <c r="K338" s="295"/>
      <c r="L338"/>
      <c r="O338"/>
      <c r="P338"/>
    </row>
    <row r="339" spans="1:16" x14ac:dyDescent="0.3">
      <c r="A339" s="300"/>
      <c r="B339" s="300"/>
      <c r="C339" s="300"/>
      <c r="D339" s="31"/>
      <c r="E339"/>
      <c r="F339" s="295"/>
      <c r="G339"/>
      <c r="H339" s="606"/>
      <c r="I339" s="295"/>
      <c r="J339"/>
      <c r="K339" s="295"/>
      <c r="L339"/>
      <c r="O339"/>
      <c r="P339"/>
    </row>
    <row r="340" spans="1:16" x14ac:dyDescent="0.3">
      <c r="A340" s="300"/>
      <c r="B340" s="300"/>
      <c r="C340" s="300"/>
      <c r="D340" s="31"/>
      <c r="E340"/>
      <c r="F340" s="295"/>
      <c r="G340"/>
      <c r="H340" s="606"/>
      <c r="I340" s="295"/>
      <c r="J340"/>
      <c r="K340" s="295"/>
      <c r="L340"/>
      <c r="O340"/>
      <c r="P340"/>
    </row>
    <row r="341" spans="1:16" x14ac:dyDescent="0.3">
      <c r="A341" s="300"/>
      <c r="B341" s="300"/>
      <c r="C341" s="300"/>
      <c r="D341" s="31"/>
      <c r="E341"/>
      <c r="F341" s="295"/>
      <c r="G341"/>
      <c r="H341" s="606"/>
      <c r="I341" s="295"/>
      <c r="J341"/>
      <c r="K341" s="295"/>
      <c r="L341"/>
      <c r="O341"/>
      <c r="P341"/>
    </row>
    <row r="342" spans="1:16" x14ac:dyDescent="0.3">
      <c r="A342" s="300"/>
      <c r="B342" s="300"/>
      <c r="C342" s="300"/>
      <c r="D342" s="31"/>
      <c r="E342"/>
      <c r="F342" s="295"/>
      <c r="G342"/>
      <c r="H342" s="606"/>
      <c r="I342" s="295"/>
      <c r="J342"/>
      <c r="K342" s="295"/>
      <c r="L342"/>
      <c r="O342"/>
      <c r="P342"/>
    </row>
    <row r="343" spans="1:16" x14ac:dyDescent="0.3">
      <c r="A343" s="300"/>
      <c r="B343" s="300"/>
      <c r="C343" s="300"/>
      <c r="D343" s="31"/>
      <c r="E343"/>
      <c r="F343" s="295"/>
      <c r="G343"/>
      <c r="H343" s="606"/>
      <c r="I343" s="295"/>
      <c r="J343"/>
      <c r="K343" s="295"/>
      <c r="L343"/>
      <c r="O343"/>
      <c r="P343"/>
    </row>
    <row r="344" spans="1:16" x14ac:dyDescent="0.3">
      <c r="A344" s="300"/>
      <c r="B344" s="300"/>
      <c r="C344" s="300"/>
      <c r="D344" s="31"/>
      <c r="E344"/>
      <c r="F344" s="295"/>
      <c r="G344"/>
      <c r="H344" s="606"/>
      <c r="I344" s="295"/>
      <c r="J344"/>
      <c r="K344" s="295"/>
      <c r="L344"/>
      <c r="O344"/>
      <c r="P344"/>
    </row>
    <row r="345" spans="1:16" x14ac:dyDescent="0.3">
      <c r="A345" s="300"/>
      <c r="B345" s="300"/>
      <c r="C345" s="300"/>
      <c r="D345" s="31"/>
      <c r="E345"/>
      <c r="F345" s="295"/>
      <c r="G345"/>
      <c r="H345" s="606"/>
      <c r="I345" s="295"/>
      <c r="J345"/>
      <c r="K345" s="295"/>
      <c r="L345"/>
      <c r="O345"/>
      <c r="P345"/>
    </row>
    <row r="346" spans="1:16" x14ac:dyDescent="0.3">
      <c r="A346" s="300"/>
      <c r="B346" s="300"/>
      <c r="C346" s="300"/>
      <c r="D346" s="31"/>
      <c r="E346"/>
      <c r="F346" s="295"/>
      <c r="G346"/>
      <c r="H346" s="606"/>
      <c r="I346" s="295"/>
      <c r="J346"/>
      <c r="K346" s="295"/>
      <c r="L346"/>
      <c r="O346"/>
      <c r="P346"/>
    </row>
    <row r="347" spans="1:16" x14ac:dyDescent="0.3">
      <c r="A347" s="300"/>
      <c r="B347" s="300"/>
      <c r="C347" s="300"/>
      <c r="D347" s="31"/>
      <c r="E347"/>
      <c r="F347" s="295"/>
      <c r="G347"/>
      <c r="H347" s="606"/>
      <c r="I347" s="295"/>
      <c r="J347"/>
      <c r="K347" s="295"/>
      <c r="L347"/>
      <c r="O347"/>
      <c r="P347"/>
    </row>
    <row r="348" spans="1:16" x14ac:dyDescent="0.3">
      <c r="A348" s="300"/>
      <c r="B348" s="300"/>
      <c r="C348" s="300"/>
      <c r="D348" s="31"/>
      <c r="E348"/>
      <c r="F348" s="295"/>
      <c r="G348"/>
      <c r="H348" s="606"/>
      <c r="I348" s="295"/>
      <c r="J348"/>
      <c r="K348" s="295"/>
      <c r="L348"/>
      <c r="O348"/>
      <c r="P348"/>
    </row>
    <row r="349" spans="1:16" x14ac:dyDescent="0.3">
      <c r="A349" s="300"/>
      <c r="B349" s="300"/>
      <c r="C349" s="300"/>
      <c r="D349" s="31"/>
      <c r="E349"/>
      <c r="F349" s="295"/>
      <c r="G349"/>
      <c r="H349" s="606"/>
      <c r="I349" s="295"/>
      <c r="J349"/>
      <c r="K349" s="295"/>
      <c r="L349"/>
      <c r="O349"/>
      <c r="P349"/>
    </row>
    <row r="350" spans="1:16" x14ac:dyDescent="0.3">
      <c r="A350" s="300"/>
      <c r="B350" s="300"/>
      <c r="C350" s="300"/>
      <c r="D350" s="31"/>
      <c r="E350"/>
      <c r="F350" s="295"/>
      <c r="G350"/>
      <c r="H350" s="606"/>
      <c r="I350" s="295"/>
      <c r="J350"/>
      <c r="K350" s="295"/>
      <c r="L350"/>
      <c r="O350"/>
      <c r="P350"/>
    </row>
    <row r="351" spans="1:16" x14ac:dyDescent="0.3">
      <c r="A351" s="300"/>
      <c r="B351" s="300"/>
      <c r="C351" s="300"/>
      <c r="D351" s="31"/>
      <c r="E351"/>
      <c r="F351" s="295"/>
      <c r="G351"/>
      <c r="H351" s="606"/>
      <c r="I351" s="295"/>
      <c r="J351"/>
      <c r="K351" s="295"/>
      <c r="L351"/>
      <c r="O351"/>
      <c r="P351"/>
    </row>
    <row r="352" spans="1:16" x14ac:dyDescent="0.3">
      <c r="A352" s="300"/>
      <c r="B352" s="300"/>
      <c r="C352" s="300"/>
      <c r="D352" s="31"/>
      <c r="E352"/>
      <c r="F352" s="295"/>
      <c r="G352"/>
      <c r="H352" s="606"/>
      <c r="I352" s="295"/>
      <c r="J352"/>
      <c r="K352" s="295"/>
      <c r="L352"/>
      <c r="O352"/>
      <c r="P352"/>
    </row>
    <row r="353" spans="1:16" x14ac:dyDescent="0.3">
      <c r="A353" s="300"/>
      <c r="B353" s="300"/>
      <c r="C353" s="300"/>
      <c r="D353" s="31"/>
      <c r="E353"/>
      <c r="F353" s="295"/>
      <c r="G353"/>
      <c r="H353" s="606"/>
      <c r="I353" s="295"/>
      <c r="J353"/>
      <c r="K353" s="295"/>
      <c r="L353"/>
      <c r="O353"/>
      <c r="P353"/>
    </row>
    <row r="354" spans="1:16" x14ac:dyDescent="0.3">
      <c r="A354" s="300"/>
      <c r="B354" s="300"/>
      <c r="C354" s="300"/>
      <c r="D354" s="31"/>
      <c r="E354"/>
      <c r="F354" s="295"/>
      <c r="G354"/>
      <c r="H354" s="606"/>
      <c r="I354" s="295"/>
      <c r="J354"/>
      <c r="K354" s="295"/>
      <c r="L354"/>
      <c r="O354"/>
      <c r="P354"/>
    </row>
    <row r="355" spans="1:16" x14ac:dyDescent="0.3">
      <c r="A355" s="300"/>
      <c r="B355" s="300"/>
      <c r="C355" s="300"/>
      <c r="D355" s="31"/>
      <c r="E355"/>
      <c r="F355" s="295"/>
      <c r="G355"/>
      <c r="H355" s="606"/>
      <c r="I355" s="295"/>
      <c r="J355"/>
      <c r="K355" s="295"/>
      <c r="L355"/>
      <c r="O355"/>
      <c r="P355"/>
    </row>
    <row r="356" spans="1:16" x14ac:dyDescent="0.3">
      <c r="A356" s="300"/>
      <c r="B356" s="300"/>
      <c r="C356" s="300"/>
      <c r="D356" s="31"/>
      <c r="E356"/>
      <c r="F356" s="295"/>
      <c r="G356"/>
      <c r="H356" s="606"/>
      <c r="I356" s="295"/>
      <c r="J356"/>
      <c r="K356" s="295"/>
      <c r="L356"/>
      <c r="O356"/>
      <c r="P356"/>
    </row>
    <row r="357" spans="1:16" x14ac:dyDescent="0.3">
      <c r="A357" s="300"/>
      <c r="B357" s="300"/>
      <c r="C357" s="300"/>
      <c r="D357" s="31"/>
      <c r="E357"/>
      <c r="F357" s="295"/>
      <c r="G357"/>
      <c r="H357" s="606"/>
      <c r="I357" s="295"/>
      <c r="J357"/>
      <c r="K357" s="295"/>
      <c r="L357"/>
      <c r="O357"/>
      <c r="P357"/>
    </row>
    <row r="358" spans="1:16" x14ac:dyDescent="0.3">
      <c r="A358" s="300"/>
      <c r="B358" s="300"/>
      <c r="C358" s="300"/>
      <c r="D358" s="31"/>
      <c r="E358"/>
      <c r="F358" s="295"/>
      <c r="G358"/>
      <c r="H358" s="606"/>
      <c r="I358" s="295"/>
      <c r="J358"/>
      <c r="K358" s="295"/>
      <c r="L358"/>
      <c r="O358"/>
      <c r="P358"/>
    </row>
    <row r="359" spans="1:16" x14ac:dyDescent="0.3">
      <c r="A359" s="300"/>
      <c r="B359" s="300"/>
      <c r="C359" s="300"/>
      <c r="D359" s="31"/>
      <c r="E359"/>
      <c r="F359" s="295"/>
      <c r="G359"/>
      <c r="H359" s="606"/>
      <c r="I359" s="295"/>
      <c r="J359"/>
      <c r="K359" s="295"/>
      <c r="L359"/>
      <c r="O359"/>
      <c r="P359"/>
    </row>
    <row r="360" spans="1:16" x14ac:dyDescent="0.3">
      <c r="A360" s="300"/>
      <c r="B360" s="300"/>
      <c r="C360" s="300"/>
      <c r="D360" s="31"/>
      <c r="E360"/>
      <c r="F360" s="295"/>
      <c r="G360"/>
      <c r="H360" s="606"/>
      <c r="I360" s="295"/>
      <c r="J360"/>
      <c r="K360" s="295"/>
      <c r="L360"/>
      <c r="O360"/>
      <c r="P360"/>
    </row>
    <row r="361" spans="1:16" x14ac:dyDescent="0.3">
      <c r="A361" s="300"/>
      <c r="B361" s="300"/>
      <c r="C361" s="300"/>
      <c r="D361" s="31"/>
      <c r="E361"/>
      <c r="F361" s="295"/>
      <c r="G361"/>
      <c r="H361" s="606"/>
      <c r="I361" s="295"/>
      <c r="J361"/>
      <c r="K361" s="295"/>
      <c r="L361"/>
      <c r="O361"/>
      <c r="P361"/>
    </row>
    <row r="362" spans="1:16" x14ac:dyDescent="0.3">
      <c r="A362" s="300"/>
      <c r="B362" s="300"/>
      <c r="C362" s="300"/>
      <c r="D362" s="31"/>
      <c r="E362"/>
      <c r="F362" s="295"/>
      <c r="G362"/>
      <c r="H362" s="606"/>
      <c r="I362" s="295"/>
      <c r="J362"/>
      <c r="K362" s="295"/>
      <c r="L362"/>
      <c r="O362"/>
      <c r="P362"/>
    </row>
    <row r="363" spans="1:16" x14ac:dyDescent="0.3">
      <c r="A363" s="300"/>
      <c r="B363" s="300"/>
      <c r="C363" s="300"/>
      <c r="D363" s="31"/>
      <c r="E363"/>
      <c r="F363" s="295"/>
      <c r="G363"/>
      <c r="H363" s="606"/>
      <c r="I363" s="295"/>
      <c r="J363"/>
      <c r="K363" s="295"/>
      <c r="L363"/>
      <c r="O363"/>
      <c r="P363"/>
    </row>
    <row r="364" spans="1:16" x14ac:dyDescent="0.3">
      <c r="A364" s="300"/>
      <c r="B364" s="300"/>
      <c r="C364" s="300"/>
      <c r="D364" s="31"/>
      <c r="E364"/>
      <c r="F364" s="295"/>
      <c r="G364"/>
      <c r="H364" s="606"/>
      <c r="I364" s="295"/>
      <c r="J364"/>
      <c r="K364" s="295"/>
      <c r="L364"/>
      <c r="O364"/>
      <c r="P364"/>
    </row>
    <row r="365" spans="1:16" x14ac:dyDescent="0.3">
      <c r="A365" s="300"/>
      <c r="B365" s="300"/>
      <c r="C365" s="300"/>
      <c r="D365" s="31"/>
      <c r="E365"/>
      <c r="F365" s="295"/>
      <c r="G365"/>
      <c r="H365" s="606"/>
      <c r="I365" s="295"/>
      <c r="J365"/>
      <c r="K365" s="295"/>
      <c r="L365"/>
      <c r="O365"/>
      <c r="P365"/>
    </row>
    <row r="366" spans="1:16" x14ac:dyDescent="0.3">
      <c r="A366" s="300"/>
      <c r="B366" s="300"/>
      <c r="C366" s="300"/>
      <c r="D366" s="31"/>
      <c r="E366"/>
      <c r="F366" s="295"/>
      <c r="G366"/>
      <c r="H366" s="606"/>
      <c r="I366" s="295"/>
      <c r="J366"/>
      <c r="K366" s="295"/>
      <c r="L366"/>
      <c r="O366"/>
      <c r="P366"/>
    </row>
    <row r="367" spans="1:16" x14ac:dyDescent="0.3">
      <c r="A367" s="300"/>
      <c r="B367" s="300"/>
      <c r="C367" s="300"/>
      <c r="D367" s="31"/>
      <c r="E367"/>
      <c r="F367" s="295"/>
      <c r="G367"/>
      <c r="H367" s="606"/>
      <c r="I367" s="295"/>
      <c r="J367"/>
      <c r="K367" s="295"/>
      <c r="L367"/>
      <c r="O367"/>
      <c r="P367"/>
    </row>
    <row r="368" spans="1:16" x14ac:dyDescent="0.3">
      <c r="A368" s="300"/>
      <c r="B368" s="300"/>
      <c r="C368" s="300"/>
      <c r="D368" s="31"/>
      <c r="E368"/>
      <c r="F368" s="295"/>
      <c r="G368"/>
      <c r="H368" s="606"/>
      <c r="I368" s="295"/>
      <c r="J368"/>
      <c r="K368" s="295"/>
      <c r="L368"/>
      <c r="O368"/>
      <c r="P368"/>
    </row>
    <row r="369" spans="1:16" x14ac:dyDescent="0.3">
      <c r="A369" s="300"/>
      <c r="B369" s="300"/>
      <c r="C369" s="300"/>
      <c r="D369" s="31"/>
      <c r="E369"/>
      <c r="F369" s="295"/>
      <c r="G369"/>
      <c r="H369" s="606"/>
      <c r="I369" s="295"/>
      <c r="J369"/>
      <c r="K369" s="295"/>
      <c r="L369"/>
      <c r="O369"/>
      <c r="P369"/>
    </row>
    <row r="370" spans="1:16" x14ac:dyDescent="0.3">
      <c r="A370" s="300"/>
      <c r="B370" s="300"/>
      <c r="C370" s="300"/>
      <c r="D370" s="31"/>
      <c r="E370"/>
      <c r="F370" s="295"/>
      <c r="G370"/>
      <c r="H370" s="606"/>
      <c r="I370" s="295"/>
      <c r="J370"/>
      <c r="K370" s="295"/>
      <c r="L370"/>
      <c r="O370"/>
      <c r="P370"/>
    </row>
    <row r="371" spans="1:16" x14ac:dyDescent="0.3">
      <c r="A371" s="300"/>
      <c r="B371" s="300"/>
      <c r="C371" s="300"/>
      <c r="D371" s="31"/>
      <c r="E371"/>
      <c r="F371" s="295"/>
      <c r="G371"/>
      <c r="H371" s="606"/>
      <c r="I371" s="295"/>
      <c r="J371"/>
      <c r="K371" s="295"/>
      <c r="L371"/>
      <c r="O371"/>
      <c r="P371"/>
    </row>
    <row r="372" spans="1:16" x14ac:dyDescent="0.3">
      <c r="A372" s="300"/>
      <c r="B372" s="300"/>
      <c r="C372" s="300"/>
      <c r="D372" s="31"/>
      <c r="E372"/>
      <c r="F372" s="295"/>
      <c r="G372"/>
      <c r="H372" s="606"/>
      <c r="I372" s="295"/>
      <c r="J372"/>
      <c r="K372" s="295"/>
      <c r="L372"/>
      <c r="O372"/>
      <c r="P372"/>
    </row>
    <row r="373" spans="1:16" x14ac:dyDescent="0.3">
      <c r="A373" s="300"/>
      <c r="B373" s="300"/>
      <c r="C373" s="300"/>
      <c r="D373" s="31"/>
      <c r="E373"/>
      <c r="F373" s="295"/>
      <c r="G373"/>
      <c r="H373" s="606"/>
      <c r="I373" s="295"/>
      <c r="J373"/>
      <c r="K373" s="295"/>
      <c r="L373"/>
      <c r="O373"/>
      <c r="P373"/>
    </row>
    <row r="374" spans="1:16" x14ac:dyDescent="0.3">
      <c r="A374" s="300"/>
      <c r="B374" s="300"/>
      <c r="C374" s="300"/>
      <c r="D374" s="31"/>
      <c r="E374"/>
      <c r="F374" s="295"/>
      <c r="G374"/>
      <c r="H374" s="606"/>
      <c r="I374" s="295"/>
      <c r="J374"/>
      <c r="K374" s="295"/>
      <c r="L374"/>
      <c r="O374"/>
      <c r="P374"/>
    </row>
    <row r="375" spans="1:16" x14ac:dyDescent="0.3">
      <c r="A375" s="300"/>
      <c r="B375" s="300"/>
      <c r="C375" s="300"/>
      <c r="D375" s="31"/>
      <c r="E375"/>
      <c r="F375" s="295"/>
      <c r="G375"/>
      <c r="H375" s="606"/>
      <c r="I375" s="295"/>
      <c r="J375"/>
      <c r="K375" s="295"/>
      <c r="L375"/>
      <c r="O375"/>
      <c r="P375"/>
    </row>
    <row r="376" spans="1:16" x14ac:dyDescent="0.3">
      <c r="A376" s="300"/>
      <c r="B376" s="300"/>
      <c r="C376" s="300"/>
      <c r="D376" s="31"/>
      <c r="E376"/>
      <c r="F376" s="295"/>
      <c r="G376"/>
      <c r="H376" s="606"/>
      <c r="I376" s="295"/>
      <c r="J376"/>
      <c r="K376" s="295"/>
      <c r="L376"/>
      <c r="O376"/>
      <c r="P376"/>
    </row>
    <row r="377" spans="1:16" x14ac:dyDescent="0.3">
      <c r="A377" s="300"/>
      <c r="B377" s="300"/>
      <c r="C377" s="300"/>
      <c r="D377" s="31"/>
      <c r="E377"/>
      <c r="F377" s="295"/>
      <c r="G377"/>
      <c r="H377" s="606"/>
      <c r="I377" s="295"/>
      <c r="J377"/>
      <c r="K377" s="295"/>
      <c r="L377"/>
      <c r="O377"/>
      <c r="P377"/>
    </row>
    <row r="378" spans="1:16" x14ac:dyDescent="0.3">
      <c r="A378" s="300"/>
      <c r="B378" s="300"/>
      <c r="C378" s="300"/>
      <c r="D378" s="31"/>
      <c r="E378"/>
      <c r="F378" s="295"/>
      <c r="G378"/>
      <c r="H378" s="606"/>
      <c r="I378" s="295"/>
      <c r="J378"/>
      <c r="K378" s="295"/>
      <c r="L378"/>
      <c r="O378"/>
      <c r="P378"/>
    </row>
    <row r="379" spans="1:16" x14ac:dyDescent="0.3">
      <c r="A379" s="300"/>
      <c r="B379" s="300"/>
      <c r="C379" s="300"/>
      <c r="D379" s="31"/>
      <c r="E379"/>
      <c r="F379" s="295"/>
      <c r="G379"/>
      <c r="H379" s="606"/>
      <c r="I379" s="295"/>
      <c r="J379"/>
      <c r="K379" s="295"/>
      <c r="L379"/>
      <c r="O379"/>
      <c r="P379"/>
    </row>
    <row r="380" spans="1:16" x14ac:dyDescent="0.3">
      <c r="A380" s="300"/>
      <c r="B380" s="300"/>
      <c r="C380" s="300"/>
      <c r="D380" s="31"/>
      <c r="E380"/>
      <c r="F380" s="295"/>
      <c r="G380"/>
      <c r="H380" s="606"/>
      <c r="I380" s="295"/>
      <c r="J380"/>
      <c r="K380" s="295"/>
      <c r="L380"/>
      <c r="O380"/>
      <c r="P380"/>
    </row>
    <row r="381" spans="1:16" x14ac:dyDescent="0.3">
      <c r="A381" s="300"/>
      <c r="B381" s="300"/>
      <c r="C381" s="300"/>
      <c r="D381" s="31"/>
      <c r="E381"/>
      <c r="F381" s="295"/>
      <c r="G381"/>
      <c r="H381" s="606"/>
      <c r="I381" s="295"/>
      <c r="J381"/>
      <c r="K381" s="295"/>
      <c r="L381"/>
      <c r="O381"/>
      <c r="P381"/>
    </row>
    <row r="382" spans="1:16" x14ac:dyDescent="0.3">
      <c r="A382" s="300"/>
      <c r="B382" s="300"/>
      <c r="C382" s="300"/>
      <c r="D382" s="31"/>
      <c r="E382"/>
      <c r="F382" s="295"/>
      <c r="G382"/>
      <c r="H382" s="606"/>
      <c r="I382" s="295"/>
      <c r="J382"/>
      <c r="K382" s="295"/>
      <c r="L382"/>
      <c r="O382"/>
      <c r="P382"/>
    </row>
    <row r="383" spans="1:16" x14ac:dyDescent="0.3">
      <c r="A383" s="300"/>
      <c r="B383" s="300"/>
      <c r="C383" s="300"/>
      <c r="D383" s="31"/>
      <c r="E383"/>
      <c r="F383" s="295"/>
      <c r="G383"/>
      <c r="H383" s="606"/>
      <c r="I383" s="295"/>
      <c r="J383"/>
      <c r="K383" s="295"/>
      <c r="L383"/>
      <c r="O383"/>
      <c r="P383"/>
    </row>
    <row r="384" spans="1:16" x14ac:dyDescent="0.3">
      <c r="A384" s="300"/>
      <c r="B384" s="300"/>
      <c r="C384" s="300"/>
      <c r="D384" s="31"/>
      <c r="E384"/>
      <c r="F384" s="295"/>
      <c r="G384"/>
      <c r="H384" s="606"/>
      <c r="I384" s="295"/>
      <c r="J384"/>
      <c r="K384" s="295"/>
      <c r="L384"/>
      <c r="O384"/>
      <c r="P384"/>
    </row>
    <row r="385" spans="1:16" x14ac:dyDescent="0.3">
      <c r="A385" s="300"/>
      <c r="B385" s="300"/>
      <c r="C385" s="300"/>
      <c r="D385" s="31"/>
      <c r="E385"/>
      <c r="F385" s="295"/>
      <c r="G385"/>
      <c r="H385" s="606"/>
      <c r="I385" s="295"/>
      <c r="J385"/>
      <c r="K385" s="295"/>
      <c r="L385"/>
      <c r="O385"/>
      <c r="P385"/>
    </row>
    <row r="386" spans="1:16" x14ac:dyDescent="0.3">
      <c r="A386" s="300"/>
      <c r="B386" s="300"/>
      <c r="C386" s="300"/>
      <c r="D386" s="31"/>
      <c r="E386"/>
      <c r="F386" s="295"/>
      <c r="G386"/>
      <c r="H386" s="606"/>
      <c r="I386" s="295"/>
      <c r="J386"/>
      <c r="K386" s="295"/>
      <c r="L386"/>
      <c r="O386"/>
      <c r="P386"/>
    </row>
    <row r="387" spans="1:16" x14ac:dyDescent="0.3">
      <c r="A387" s="300"/>
      <c r="B387" s="300"/>
      <c r="C387" s="300"/>
      <c r="D387" s="31"/>
      <c r="E387"/>
      <c r="F387" s="295"/>
      <c r="G387"/>
      <c r="H387" s="606"/>
      <c r="I387" s="295"/>
      <c r="J387"/>
      <c r="K387" s="295"/>
      <c r="L387"/>
      <c r="O387"/>
      <c r="P387"/>
    </row>
    <row r="388" spans="1:16" x14ac:dyDescent="0.3">
      <c r="A388" s="300"/>
      <c r="B388" s="300"/>
      <c r="C388" s="300"/>
      <c r="D388" s="31"/>
      <c r="E388"/>
      <c r="F388" s="295"/>
      <c r="G388"/>
      <c r="H388" s="606"/>
      <c r="I388" s="295"/>
      <c r="J388"/>
      <c r="K388" s="295"/>
      <c r="L388"/>
      <c r="O388"/>
      <c r="P388"/>
    </row>
    <row r="389" spans="1:16" x14ac:dyDescent="0.3">
      <c r="A389" s="300"/>
      <c r="B389" s="300"/>
      <c r="C389" s="300"/>
      <c r="D389" s="31"/>
      <c r="E389"/>
      <c r="F389" s="295"/>
      <c r="G389"/>
      <c r="H389" s="606"/>
      <c r="I389" s="295"/>
      <c r="J389"/>
      <c r="K389" s="295"/>
      <c r="L389"/>
      <c r="O389"/>
      <c r="P389"/>
    </row>
    <row r="390" spans="1:16" x14ac:dyDescent="0.3">
      <c r="A390" s="300"/>
      <c r="B390" s="300"/>
      <c r="C390" s="300"/>
      <c r="D390" s="31"/>
      <c r="E390"/>
      <c r="F390" s="295"/>
      <c r="G390"/>
      <c r="H390" s="606"/>
      <c r="I390" s="295"/>
      <c r="J390"/>
      <c r="K390" s="295"/>
      <c r="L390"/>
      <c r="O390"/>
      <c r="P390"/>
    </row>
    <row r="391" spans="1:16" x14ac:dyDescent="0.3">
      <c r="A391" s="300"/>
      <c r="B391" s="300"/>
      <c r="C391" s="300"/>
      <c r="D391" s="31"/>
      <c r="E391"/>
      <c r="F391" s="295"/>
      <c r="G391"/>
      <c r="H391" s="606"/>
      <c r="I391" s="295"/>
      <c r="J391"/>
      <c r="K391" s="295"/>
      <c r="L391"/>
      <c r="O391"/>
      <c r="P391"/>
    </row>
    <row r="392" spans="1:16" x14ac:dyDescent="0.3">
      <c r="A392" s="300"/>
      <c r="B392" s="300"/>
      <c r="C392" s="300"/>
      <c r="D392" s="31"/>
      <c r="E392"/>
      <c r="F392" s="295"/>
      <c r="G392"/>
      <c r="H392" s="606"/>
      <c r="I392" s="295"/>
      <c r="J392"/>
      <c r="K392" s="295"/>
      <c r="L392"/>
      <c r="O392"/>
      <c r="P392"/>
    </row>
    <row r="393" spans="1:16" x14ac:dyDescent="0.3">
      <c r="A393" s="300"/>
      <c r="B393" s="300"/>
      <c r="C393" s="300"/>
      <c r="D393" s="31"/>
      <c r="E393"/>
      <c r="F393" s="295"/>
      <c r="G393"/>
      <c r="H393" s="606"/>
      <c r="I393" s="295"/>
      <c r="J393"/>
      <c r="K393" s="295"/>
      <c r="L393"/>
      <c r="O393"/>
      <c r="P393"/>
    </row>
    <row r="394" spans="1:16" x14ac:dyDescent="0.3">
      <c r="A394" s="300"/>
      <c r="B394" s="300"/>
      <c r="C394" s="300"/>
      <c r="D394" s="31"/>
      <c r="E394"/>
      <c r="F394" s="295"/>
      <c r="G394"/>
      <c r="H394" s="606"/>
      <c r="I394" s="295"/>
      <c r="J394"/>
      <c r="K394" s="295"/>
      <c r="L394"/>
      <c r="O394"/>
      <c r="P394"/>
    </row>
    <row r="395" spans="1:16" x14ac:dyDescent="0.3">
      <c r="A395" s="300"/>
      <c r="B395" s="300"/>
      <c r="C395" s="300"/>
      <c r="D395" s="31"/>
      <c r="E395"/>
      <c r="F395" s="295"/>
      <c r="G395"/>
      <c r="H395" s="606"/>
      <c r="I395" s="295"/>
      <c r="J395"/>
      <c r="K395" s="295"/>
      <c r="L395"/>
      <c r="O395"/>
      <c r="P395"/>
    </row>
    <row r="396" spans="1:16" x14ac:dyDescent="0.3">
      <c r="A396" s="300"/>
      <c r="B396" s="300"/>
      <c r="C396" s="300"/>
      <c r="D396" s="31"/>
      <c r="E396"/>
      <c r="F396" s="295"/>
      <c r="G396"/>
      <c r="H396" s="606"/>
      <c r="I396" s="295"/>
      <c r="J396"/>
      <c r="K396" s="295"/>
      <c r="L396"/>
      <c r="O396"/>
      <c r="P396"/>
    </row>
    <row r="397" spans="1:16" x14ac:dyDescent="0.3">
      <c r="A397" s="300"/>
      <c r="B397" s="300"/>
      <c r="C397" s="300"/>
      <c r="D397" s="31"/>
      <c r="E397"/>
      <c r="F397" s="295"/>
      <c r="G397"/>
      <c r="H397" s="606"/>
      <c r="I397" s="295"/>
      <c r="J397"/>
      <c r="K397" s="295"/>
      <c r="L397"/>
      <c r="O397"/>
      <c r="P397"/>
    </row>
    <row r="398" spans="1:16" x14ac:dyDescent="0.3">
      <c r="A398" s="300"/>
      <c r="B398" s="300"/>
      <c r="C398" s="300"/>
      <c r="D398" s="31"/>
      <c r="E398"/>
      <c r="F398" s="295"/>
      <c r="G398"/>
      <c r="H398" s="606"/>
      <c r="I398" s="295"/>
      <c r="J398"/>
      <c r="K398" s="295"/>
      <c r="L398"/>
      <c r="O398"/>
      <c r="P398"/>
    </row>
    <row r="399" spans="1:16" x14ac:dyDescent="0.3">
      <c r="A399" s="300"/>
      <c r="B399" s="300"/>
      <c r="C399" s="300"/>
      <c r="D399" s="31"/>
      <c r="E399"/>
      <c r="F399" s="295"/>
      <c r="G399"/>
      <c r="H399" s="606"/>
      <c r="I399" s="295"/>
      <c r="J399"/>
      <c r="K399" s="295"/>
      <c r="L399"/>
      <c r="O399"/>
      <c r="P399"/>
    </row>
    <row r="400" spans="1:16" x14ac:dyDescent="0.3">
      <c r="A400" s="300"/>
      <c r="B400" s="300"/>
      <c r="C400" s="300"/>
      <c r="D400" s="31"/>
      <c r="E400"/>
      <c r="F400" s="295"/>
      <c r="G400"/>
      <c r="H400" s="606"/>
      <c r="I400" s="295"/>
      <c r="J400"/>
      <c r="K400" s="295"/>
      <c r="L400"/>
      <c r="O400"/>
      <c r="P400"/>
    </row>
    <row r="401" spans="1:16" x14ac:dyDescent="0.3">
      <c r="A401" s="300"/>
      <c r="B401" s="300"/>
      <c r="C401" s="300"/>
      <c r="D401" s="31"/>
      <c r="E401"/>
      <c r="F401" s="295"/>
      <c r="G401"/>
      <c r="H401" s="606"/>
      <c r="I401" s="295"/>
      <c r="J401"/>
      <c r="K401" s="295"/>
      <c r="L401"/>
      <c r="O401"/>
      <c r="P401"/>
    </row>
    <row r="402" spans="1:16" x14ac:dyDescent="0.3">
      <c r="A402" s="300"/>
      <c r="B402" s="300"/>
      <c r="C402" s="300"/>
      <c r="D402" s="31"/>
      <c r="E402"/>
      <c r="F402" s="295"/>
      <c r="G402"/>
      <c r="H402" s="606"/>
      <c r="I402" s="295"/>
      <c r="J402"/>
      <c r="K402" s="295"/>
      <c r="L402"/>
      <c r="O402"/>
      <c r="P402"/>
    </row>
    <row r="403" spans="1:16" x14ac:dyDescent="0.3">
      <c r="A403" s="300"/>
      <c r="B403" s="300"/>
      <c r="C403" s="300"/>
      <c r="D403" s="31"/>
      <c r="E403"/>
      <c r="F403" s="295"/>
      <c r="G403"/>
      <c r="H403" s="606"/>
      <c r="I403" s="295"/>
      <c r="J403"/>
      <c r="K403" s="295"/>
      <c r="L403"/>
      <c r="O403"/>
      <c r="P403"/>
    </row>
    <row r="404" spans="1:16" x14ac:dyDescent="0.3">
      <c r="A404" s="300"/>
      <c r="B404" s="300"/>
      <c r="C404" s="300"/>
      <c r="D404" s="31"/>
      <c r="E404"/>
      <c r="F404" s="295"/>
      <c r="G404"/>
      <c r="H404" s="606"/>
      <c r="I404" s="295"/>
      <c r="J404"/>
      <c r="K404" s="295"/>
      <c r="L404"/>
      <c r="O404"/>
      <c r="P404"/>
    </row>
    <row r="405" spans="1:16" x14ac:dyDescent="0.3">
      <c r="A405" s="300"/>
      <c r="B405" s="300"/>
      <c r="C405" s="300"/>
      <c r="D405" s="31"/>
      <c r="E405"/>
      <c r="F405" s="295"/>
      <c r="G405"/>
      <c r="H405" s="606"/>
      <c r="I405" s="295"/>
      <c r="J405"/>
      <c r="K405" s="295"/>
      <c r="L405"/>
      <c r="O405"/>
      <c r="P405"/>
    </row>
    <row r="406" spans="1:16" x14ac:dyDescent="0.3">
      <c r="A406" s="300"/>
      <c r="B406" s="300"/>
      <c r="C406" s="300"/>
      <c r="D406" s="31"/>
      <c r="E406"/>
      <c r="F406" s="295"/>
      <c r="G406"/>
      <c r="H406" s="606"/>
      <c r="I406" s="295"/>
      <c r="J406"/>
      <c r="K406" s="295"/>
      <c r="L406"/>
      <c r="O406"/>
      <c r="P406"/>
    </row>
    <row r="407" spans="1:16" x14ac:dyDescent="0.3">
      <c r="A407" s="300"/>
      <c r="B407" s="300"/>
      <c r="C407" s="300"/>
      <c r="D407" s="31"/>
      <c r="E407"/>
      <c r="F407" s="295"/>
      <c r="G407"/>
      <c r="H407" s="606"/>
      <c r="I407" s="295"/>
      <c r="J407"/>
      <c r="K407" s="295"/>
      <c r="L407"/>
      <c r="O407"/>
      <c r="P407"/>
    </row>
    <row r="408" spans="1:16" x14ac:dyDescent="0.3">
      <c r="A408" s="300"/>
      <c r="B408" s="300"/>
      <c r="C408" s="300"/>
      <c r="D408" s="31"/>
      <c r="E408"/>
      <c r="F408" s="295"/>
      <c r="G408"/>
      <c r="H408" s="606"/>
      <c r="I408" s="295"/>
      <c r="J408"/>
      <c r="K408" s="295"/>
      <c r="L408"/>
      <c r="O408"/>
      <c r="P408"/>
    </row>
    <row r="409" spans="1:16" x14ac:dyDescent="0.3">
      <c r="A409" s="300"/>
      <c r="B409" s="300"/>
      <c r="C409" s="300"/>
      <c r="D409" s="31"/>
      <c r="E409"/>
      <c r="F409" s="295"/>
      <c r="G409"/>
      <c r="H409" s="606"/>
      <c r="I409" s="295"/>
      <c r="J409"/>
      <c r="K409" s="295"/>
      <c r="L409"/>
      <c r="O409"/>
      <c r="P409"/>
    </row>
    <row r="410" spans="1:16" x14ac:dyDescent="0.3">
      <c r="A410" s="300"/>
      <c r="B410" s="300"/>
      <c r="C410" s="300"/>
      <c r="D410" s="31"/>
      <c r="E410"/>
      <c r="F410" s="295"/>
      <c r="G410"/>
      <c r="H410" s="606"/>
      <c r="I410" s="295"/>
      <c r="J410"/>
      <c r="K410" s="295"/>
      <c r="L410"/>
      <c r="O410"/>
      <c r="P410"/>
    </row>
    <row r="411" spans="1:16" x14ac:dyDescent="0.3">
      <c r="A411" s="300"/>
      <c r="B411" s="300"/>
      <c r="C411" s="300"/>
      <c r="D411" s="31"/>
      <c r="E411"/>
      <c r="F411" s="295"/>
      <c r="G411"/>
      <c r="H411" s="606"/>
      <c r="I411" s="295"/>
      <c r="J411"/>
      <c r="K411" s="295"/>
      <c r="L411"/>
      <c r="O411"/>
      <c r="P411"/>
    </row>
    <row r="412" spans="1:16" x14ac:dyDescent="0.3">
      <c r="A412" s="300"/>
      <c r="B412" s="300"/>
      <c r="C412" s="300"/>
      <c r="D412" s="31"/>
      <c r="E412"/>
      <c r="F412" s="295"/>
      <c r="G412"/>
      <c r="H412" s="606"/>
      <c r="I412" s="295"/>
      <c r="J412"/>
      <c r="K412" s="295"/>
      <c r="L412"/>
      <c r="O412"/>
      <c r="P412"/>
    </row>
    <row r="413" spans="1:16" x14ac:dyDescent="0.3">
      <c r="A413" s="300"/>
      <c r="B413" s="300"/>
      <c r="C413" s="300"/>
      <c r="D413" s="31"/>
      <c r="E413"/>
      <c r="F413" s="295"/>
      <c r="G413"/>
      <c r="H413" s="606"/>
      <c r="I413" s="295"/>
      <c r="J413"/>
      <c r="K413" s="295"/>
      <c r="L413"/>
      <c r="O413"/>
      <c r="P413"/>
    </row>
    <row r="414" spans="1:16" x14ac:dyDescent="0.3">
      <c r="A414" s="300"/>
      <c r="B414" s="300"/>
      <c r="C414" s="300"/>
      <c r="D414" s="31"/>
      <c r="E414"/>
      <c r="F414" s="295"/>
      <c r="G414"/>
      <c r="H414" s="606"/>
      <c r="I414" s="295"/>
      <c r="J414"/>
      <c r="K414" s="295"/>
      <c r="L414"/>
      <c r="O414"/>
      <c r="P414"/>
    </row>
    <row r="415" spans="1:16" x14ac:dyDescent="0.3">
      <c r="A415" s="300"/>
      <c r="B415" s="300"/>
      <c r="C415" s="300"/>
      <c r="D415" s="31"/>
      <c r="E415"/>
      <c r="F415" s="295"/>
      <c r="G415"/>
      <c r="H415" s="606"/>
      <c r="I415" s="295"/>
      <c r="J415"/>
      <c r="K415" s="295"/>
      <c r="L415"/>
      <c r="O415"/>
      <c r="P415"/>
    </row>
    <row r="416" spans="1:16" x14ac:dyDescent="0.3">
      <c r="A416" s="300"/>
      <c r="B416" s="300"/>
      <c r="C416" s="300"/>
      <c r="D416" s="31"/>
      <c r="E416"/>
      <c r="F416" s="295"/>
      <c r="G416"/>
      <c r="H416" s="606"/>
      <c r="I416" s="295"/>
      <c r="J416"/>
      <c r="K416" s="295"/>
      <c r="L416"/>
      <c r="O416"/>
      <c r="P416"/>
    </row>
    <row r="417" spans="1:16" x14ac:dyDescent="0.3">
      <c r="A417" s="300"/>
      <c r="B417" s="300"/>
      <c r="C417" s="300"/>
      <c r="D417" s="31"/>
      <c r="E417"/>
      <c r="F417" s="295"/>
      <c r="G417"/>
      <c r="H417" s="606"/>
      <c r="I417" s="295"/>
      <c r="J417"/>
      <c r="K417" s="295"/>
      <c r="L417"/>
      <c r="O417"/>
      <c r="P417"/>
    </row>
    <row r="418" spans="1:16" x14ac:dyDescent="0.3">
      <c r="A418" s="300"/>
      <c r="B418" s="300"/>
      <c r="C418" s="300"/>
      <c r="D418" s="31"/>
      <c r="E418"/>
      <c r="F418" s="295"/>
      <c r="G418"/>
      <c r="H418" s="606"/>
      <c r="I418" s="295"/>
      <c r="J418"/>
      <c r="K418" s="295"/>
      <c r="L418"/>
      <c r="O418"/>
      <c r="P418"/>
    </row>
    <row r="419" spans="1:16" x14ac:dyDescent="0.3">
      <c r="A419" s="300"/>
      <c r="B419" s="300"/>
      <c r="C419" s="300"/>
      <c r="D419" s="31"/>
      <c r="E419"/>
      <c r="F419" s="295"/>
      <c r="G419"/>
      <c r="H419" s="606"/>
      <c r="I419" s="295"/>
      <c r="J419"/>
      <c r="K419" s="295"/>
      <c r="L419"/>
      <c r="O419"/>
      <c r="P419"/>
    </row>
    <row r="420" spans="1:16" x14ac:dyDescent="0.3">
      <c r="A420" s="300"/>
      <c r="B420" s="300"/>
      <c r="C420" s="300"/>
      <c r="D420" s="31"/>
      <c r="E420"/>
      <c r="F420" s="295"/>
      <c r="G420"/>
      <c r="H420" s="606"/>
      <c r="I420" s="295"/>
      <c r="J420"/>
      <c r="K420" s="295"/>
      <c r="L420"/>
      <c r="O420"/>
      <c r="P420"/>
    </row>
    <row r="421" spans="1:16" x14ac:dyDescent="0.3">
      <c r="A421" s="300"/>
      <c r="B421" s="300"/>
      <c r="C421" s="300"/>
      <c r="D421" s="31"/>
      <c r="E421"/>
      <c r="F421" s="295"/>
      <c r="G421"/>
      <c r="H421" s="606"/>
      <c r="I421" s="295"/>
      <c r="J421"/>
      <c r="K421" s="295"/>
      <c r="L421"/>
      <c r="O421"/>
      <c r="P421"/>
    </row>
    <row r="422" spans="1:16" x14ac:dyDescent="0.3">
      <c r="A422" s="300"/>
      <c r="B422" s="300"/>
      <c r="C422" s="300"/>
      <c r="D422" s="31"/>
      <c r="E422"/>
      <c r="F422" s="295"/>
      <c r="G422"/>
      <c r="H422" s="606"/>
      <c r="I422" s="295"/>
      <c r="J422"/>
      <c r="K422" s="295"/>
      <c r="L422"/>
      <c r="O422"/>
      <c r="P422"/>
    </row>
    <row r="423" spans="1:16" x14ac:dyDescent="0.3">
      <c r="A423" s="300"/>
      <c r="B423" s="300"/>
      <c r="C423" s="300"/>
      <c r="D423" s="31"/>
      <c r="E423"/>
      <c r="F423" s="295"/>
      <c r="G423"/>
      <c r="H423" s="606"/>
      <c r="I423" s="295"/>
      <c r="J423"/>
      <c r="K423" s="295"/>
      <c r="L423"/>
      <c r="O423"/>
      <c r="P423"/>
    </row>
    <row r="424" spans="1:16" x14ac:dyDescent="0.3">
      <c r="A424" s="300"/>
      <c r="B424" s="300"/>
      <c r="C424" s="300"/>
      <c r="D424" s="31"/>
      <c r="E424"/>
      <c r="F424" s="295"/>
      <c r="G424"/>
      <c r="H424" s="606"/>
      <c r="I424" s="295"/>
      <c r="J424"/>
      <c r="K424" s="295"/>
      <c r="L424"/>
      <c r="O424"/>
      <c r="P424"/>
    </row>
    <row r="425" spans="1:16" x14ac:dyDescent="0.3">
      <c r="A425" s="300"/>
      <c r="B425" s="300"/>
      <c r="C425" s="300"/>
      <c r="D425" s="31"/>
      <c r="E425"/>
      <c r="F425" s="295"/>
      <c r="G425"/>
      <c r="H425" s="606"/>
      <c r="I425" s="295"/>
      <c r="J425"/>
      <c r="K425" s="295"/>
      <c r="L425"/>
      <c r="O425"/>
      <c r="P425"/>
    </row>
    <row r="426" spans="1:16" x14ac:dyDescent="0.3">
      <c r="A426" s="300"/>
      <c r="B426" s="300"/>
      <c r="C426" s="300"/>
      <c r="D426" s="31"/>
      <c r="E426"/>
      <c r="F426" s="295"/>
      <c r="G426"/>
      <c r="H426" s="606"/>
      <c r="I426" s="295"/>
      <c r="J426"/>
      <c r="K426" s="295"/>
      <c r="L426"/>
      <c r="O426"/>
      <c r="P426"/>
    </row>
    <row r="427" spans="1:16" x14ac:dyDescent="0.3">
      <c r="A427" s="300"/>
      <c r="B427" s="300"/>
      <c r="C427" s="300"/>
      <c r="D427" s="31"/>
      <c r="E427"/>
      <c r="F427" s="295"/>
      <c r="G427"/>
      <c r="H427" s="606"/>
      <c r="I427" s="295"/>
      <c r="J427"/>
      <c r="K427" s="295"/>
      <c r="L427"/>
      <c r="O427"/>
      <c r="P427"/>
    </row>
    <row r="428" spans="1:16" x14ac:dyDescent="0.3">
      <c r="A428" s="300"/>
      <c r="B428" s="300"/>
      <c r="C428" s="300"/>
      <c r="D428" s="31"/>
      <c r="E428"/>
      <c r="F428" s="295"/>
      <c r="G428"/>
      <c r="H428" s="606"/>
      <c r="I428" s="295"/>
      <c r="J428"/>
      <c r="K428" s="295"/>
      <c r="L428"/>
      <c r="O428"/>
      <c r="P428"/>
    </row>
    <row r="429" spans="1:16" x14ac:dyDescent="0.3">
      <c r="A429" s="300"/>
      <c r="B429" s="300"/>
      <c r="C429" s="300"/>
      <c r="D429" s="31"/>
      <c r="E429"/>
      <c r="F429" s="295"/>
      <c r="G429"/>
      <c r="H429" s="606"/>
      <c r="I429" s="295"/>
      <c r="J429"/>
      <c r="K429" s="295"/>
      <c r="L429"/>
      <c r="O429"/>
      <c r="P429"/>
    </row>
    <row r="430" spans="1:16" x14ac:dyDescent="0.3">
      <c r="A430" s="300"/>
      <c r="B430" s="300"/>
      <c r="C430" s="300"/>
      <c r="D430" s="31"/>
      <c r="E430"/>
      <c r="F430" s="295"/>
      <c r="G430"/>
      <c r="H430" s="606"/>
      <c r="I430" s="295"/>
      <c r="J430"/>
      <c r="K430" s="295"/>
      <c r="L430"/>
      <c r="O430"/>
      <c r="P430"/>
    </row>
    <row r="431" spans="1:16" x14ac:dyDescent="0.3">
      <c r="A431" s="300"/>
      <c r="B431" s="300"/>
      <c r="C431" s="300"/>
      <c r="D431" s="31"/>
      <c r="E431"/>
      <c r="F431" s="295"/>
      <c r="G431"/>
      <c r="H431" s="606"/>
      <c r="I431" s="295"/>
      <c r="J431"/>
      <c r="K431" s="295"/>
      <c r="L431"/>
      <c r="O431"/>
      <c r="P431"/>
    </row>
    <row r="432" spans="1:16" x14ac:dyDescent="0.3">
      <c r="A432" s="300"/>
      <c r="B432" s="300"/>
      <c r="C432" s="300"/>
      <c r="D432" s="31"/>
      <c r="E432"/>
      <c r="F432" s="295"/>
      <c r="G432"/>
      <c r="H432" s="606"/>
      <c r="I432" s="295"/>
      <c r="J432"/>
      <c r="K432" s="295"/>
      <c r="L432"/>
      <c r="O432"/>
      <c r="P432"/>
    </row>
    <row r="433" spans="1:16" x14ac:dyDescent="0.3">
      <c r="A433" s="300"/>
      <c r="B433" s="300"/>
      <c r="C433" s="300"/>
      <c r="D433" s="31"/>
      <c r="E433"/>
      <c r="F433" s="295"/>
      <c r="G433"/>
      <c r="H433" s="606"/>
      <c r="I433" s="295"/>
      <c r="J433"/>
      <c r="K433" s="295"/>
      <c r="L433"/>
      <c r="O433"/>
      <c r="P433"/>
    </row>
    <row r="434" spans="1:16" x14ac:dyDescent="0.3">
      <c r="A434" s="300"/>
      <c r="B434" s="300"/>
      <c r="C434" s="300"/>
      <c r="D434" s="31"/>
      <c r="E434"/>
      <c r="F434" s="295"/>
      <c r="G434"/>
      <c r="H434" s="606"/>
      <c r="I434" s="295"/>
      <c r="J434"/>
      <c r="K434" s="295"/>
      <c r="L434"/>
      <c r="O434"/>
      <c r="P434"/>
    </row>
    <row r="435" spans="1:16" x14ac:dyDescent="0.3">
      <c r="A435" s="300"/>
      <c r="B435" s="300"/>
      <c r="C435" s="300"/>
      <c r="D435" s="31"/>
      <c r="E435"/>
      <c r="F435" s="295"/>
      <c r="G435"/>
      <c r="H435" s="606"/>
      <c r="I435" s="295"/>
      <c r="J435"/>
      <c r="K435" s="295"/>
      <c r="L435"/>
      <c r="O435"/>
      <c r="P435"/>
    </row>
    <row r="436" spans="1:16" x14ac:dyDescent="0.3">
      <c r="A436" s="300"/>
      <c r="B436" s="300"/>
      <c r="C436" s="300"/>
      <c r="D436" s="31"/>
      <c r="E436"/>
      <c r="F436" s="295"/>
      <c r="G436"/>
      <c r="H436" s="606"/>
      <c r="I436" s="295"/>
      <c r="J436"/>
      <c r="K436" s="295"/>
      <c r="L436"/>
      <c r="O436"/>
      <c r="P436"/>
    </row>
    <row r="437" spans="1:16" x14ac:dyDescent="0.3">
      <c r="A437" s="300"/>
      <c r="B437" s="300"/>
      <c r="C437" s="300"/>
      <c r="D437" s="31"/>
      <c r="E437"/>
      <c r="F437" s="295"/>
      <c r="G437"/>
      <c r="H437" s="606"/>
      <c r="I437" s="295"/>
      <c r="J437"/>
      <c r="K437" s="295"/>
      <c r="L437"/>
      <c r="O437"/>
      <c r="P437"/>
    </row>
    <row r="438" spans="1:16" x14ac:dyDescent="0.3">
      <c r="A438" s="300"/>
      <c r="B438" s="300"/>
      <c r="C438" s="300"/>
      <c r="D438" s="31"/>
      <c r="E438"/>
      <c r="F438" s="295"/>
      <c r="G438"/>
      <c r="H438" s="606"/>
      <c r="I438" s="295"/>
      <c r="J438"/>
      <c r="K438" s="295"/>
      <c r="L438"/>
      <c r="O438"/>
      <c r="P438"/>
    </row>
    <row r="439" spans="1:16" x14ac:dyDescent="0.3">
      <c r="A439" s="300"/>
      <c r="B439" s="300"/>
      <c r="C439" s="300"/>
      <c r="D439" s="31"/>
      <c r="E439"/>
      <c r="F439" s="295"/>
      <c r="G439"/>
      <c r="H439" s="606"/>
      <c r="I439" s="295"/>
      <c r="J439"/>
      <c r="K439" s="295"/>
      <c r="L439"/>
      <c r="O439"/>
      <c r="P439"/>
    </row>
    <row r="440" spans="1:16" x14ac:dyDescent="0.3">
      <c r="A440" s="300"/>
      <c r="B440" s="300"/>
      <c r="C440" s="300"/>
      <c r="D440" s="31"/>
      <c r="E440"/>
      <c r="F440" s="295"/>
      <c r="G440"/>
      <c r="H440" s="606"/>
      <c r="I440" s="295"/>
      <c r="J440"/>
      <c r="K440" s="295"/>
      <c r="L440"/>
      <c r="O440"/>
      <c r="P440"/>
    </row>
    <row r="441" spans="1:16" x14ac:dyDescent="0.3">
      <c r="A441" s="300"/>
      <c r="B441" s="300"/>
      <c r="C441" s="300"/>
      <c r="D441" s="31"/>
      <c r="E441"/>
      <c r="F441" s="295"/>
      <c r="G441"/>
      <c r="H441" s="606"/>
      <c r="I441" s="295"/>
      <c r="J441"/>
      <c r="K441" s="295"/>
      <c r="L441"/>
      <c r="O441"/>
      <c r="P441"/>
    </row>
    <row r="442" spans="1:16" x14ac:dyDescent="0.3">
      <c r="A442" s="300"/>
      <c r="B442" s="300"/>
      <c r="C442" s="300"/>
      <c r="D442" s="31"/>
      <c r="E442"/>
      <c r="F442" s="295"/>
      <c r="G442"/>
      <c r="H442" s="606"/>
      <c r="I442" s="295"/>
      <c r="J442"/>
      <c r="K442" s="295"/>
      <c r="L442"/>
      <c r="O442"/>
      <c r="P442"/>
    </row>
    <row r="443" spans="1:16" x14ac:dyDescent="0.3">
      <c r="A443" s="300"/>
      <c r="B443" s="300"/>
      <c r="C443" s="300"/>
      <c r="D443" s="31"/>
      <c r="E443"/>
      <c r="F443" s="295"/>
      <c r="G443"/>
      <c r="H443" s="606"/>
      <c r="I443" s="295"/>
      <c r="J443"/>
      <c r="K443" s="295"/>
      <c r="L443"/>
      <c r="O443"/>
      <c r="P443"/>
    </row>
    <row r="444" spans="1:16" x14ac:dyDescent="0.3">
      <c r="A444" s="300"/>
      <c r="B444" s="300"/>
      <c r="C444" s="300"/>
      <c r="D444" s="31"/>
      <c r="E444"/>
      <c r="F444" s="295"/>
      <c r="G444"/>
      <c r="H444" s="606"/>
      <c r="I444" s="295"/>
      <c r="J444"/>
      <c r="K444" s="295"/>
      <c r="L444"/>
      <c r="O444"/>
      <c r="P444"/>
    </row>
    <row r="445" spans="1:16" x14ac:dyDescent="0.3">
      <c r="A445" s="300"/>
      <c r="B445" s="300"/>
      <c r="C445" s="300"/>
      <c r="D445" s="31"/>
      <c r="E445"/>
      <c r="F445" s="295"/>
      <c r="G445"/>
      <c r="H445" s="606"/>
      <c r="I445" s="295"/>
      <c r="J445"/>
      <c r="K445" s="295"/>
      <c r="L445"/>
      <c r="O445"/>
      <c r="P445"/>
    </row>
    <row r="446" spans="1:16" x14ac:dyDescent="0.3">
      <c r="A446" s="300"/>
      <c r="B446" s="300"/>
      <c r="C446" s="300"/>
      <c r="D446" s="31"/>
      <c r="E446"/>
      <c r="F446" s="295"/>
      <c r="G446"/>
      <c r="H446" s="606"/>
      <c r="I446" s="295"/>
      <c r="J446"/>
      <c r="K446" s="295"/>
      <c r="L446"/>
      <c r="O446"/>
      <c r="P446"/>
    </row>
    <row r="447" spans="1:16" x14ac:dyDescent="0.3">
      <c r="A447" s="300"/>
      <c r="B447" s="300"/>
      <c r="C447" s="300"/>
      <c r="D447" s="31"/>
      <c r="E447"/>
      <c r="F447" s="295"/>
      <c r="G447"/>
      <c r="H447" s="606"/>
      <c r="I447" s="295"/>
      <c r="J447"/>
      <c r="K447" s="295"/>
      <c r="L447"/>
      <c r="O447"/>
      <c r="P447"/>
    </row>
    <row r="448" spans="1:16" x14ac:dyDescent="0.3">
      <c r="A448" s="300"/>
      <c r="B448" s="300"/>
      <c r="C448" s="300"/>
      <c r="D448" s="31"/>
      <c r="E448"/>
      <c r="F448" s="295"/>
      <c r="G448"/>
      <c r="H448" s="606"/>
      <c r="I448" s="295"/>
      <c r="J448"/>
      <c r="K448" s="295"/>
      <c r="L448"/>
      <c r="O448"/>
      <c r="P448"/>
    </row>
    <row r="449" spans="1:16" x14ac:dyDescent="0.3">
      <c r="A449" s="300"/>
      <c r="B449" s="300"/>
      <c r="C449" s="300"/>
      <c r="D449" s="31"/>
      <c r="E449"/>
      <c r="F449" s="295"/>
      <c r="G449"/>
      <c r="H449" s="606"/>
      <c r="I449" s="295"/>
      <c r="J449"/>
      <c r="K449" s="295"/>
      <c r="L449"/>
      <c r="O449"/>
      <c r="P449"/>
    </row>
    <row r="450" spans="1:16" x14ac:dyDescent="0.3">
      <c r="A450" s="300"/>
      <c r="B450" s="300"/>
      <c r="C450" s="300"/>
      <c r="D450" s="31"/>
      <c r="E450"/>
      <c r="F450" s="295"/>
      <c r="G450"/>
      <c r="H450" s="606"/>
      <c r="I450" s="295"/>
      <c r="J450"/>
      <c r="K450" s="295"/>
      <c r="L450"/>
      <c r="O450"/>
      <c r="P450"/>
    </row>
    <row r="451" spans="1:16" x14ac:dyDescent="0.3">
      <c r="A451" s="300"/>
      <c r="B451" s="300"/>
      <c r="C451" s="300"/>
      <c r="D451" s="31"/>
      <c r="E451"/>
      <c r="F451" s="295"/>
      <c r="G451"/>
      <c r="H451" s="606"/>
      <c r="I451" s="295"/>
      <c r="J451"/>
      <c r="K451" s="295"/>
      <c r="L451"/>
      <c r="O451"/>
      <c r="P451"/>
    </row>
    <row r="452" spans="1:16" x14ac:dyDescent="0.3">
      <c r="A452" s="300"/>
      <c r="B452" s="300"/>
      <c r="C452" s="300"/>
      <c r="D452" s="31"/>
      <c r="E452"/>
      <c r="F452" s="295"/>
      <c r="G452"/>
      <c r="H452" s="606"/>
      <c r="I452" s="295"/>
      <c r="J452"/>
      <c r="K452" s="295"/>
      <c r="L452"/>
      <c r="O452"/>
      <c r="P452"/>
    </row>
    <row r="453" spans="1:16" x14ac:dyDescent="0.3">
      <c r="A453" s="300"/>
      <c r="B453" s="300"/>
      <c r="C453" s="300"/>
      <c r="D453" s="31"/>
      <c r="E453"/>
      <c r="F453" s="295"/>
      <c r="G453"/>
      <c r="H453" s="606"/>
      <c r="I453" s="295"/>
      <c r="J453"/>
      <c r="K453" s="295"/>
      <c r="L453"/>
      <c r="O453"/>
      <c r="P453"/>
    </row>
    <row r="454" spans="1:16" x14ac:dyDescent="0.3">
      <c r="A454" s="300"/>
      <c r="B454" s="300"/>
      <c r="C454" s="300"/>
      <c r="D454" s="31"/>
      <c r="E454"/>
      <c r="F454" s="295"/>
      <c r="G454"/>
      <c r="H454" s="606"/>
      <c r="I454" s="295"/>
      <c r="J454"/>
      <c r="K454" s="295"/>
      <c r="L454"/>
      <c r="O454"/>
      <c r="P454"/>
    </row>
    <row r="455" spans="1:16" x14ac:dyDescent="0.3">
      <c r="A455" s="300"/>
      <c r="B455" s="300"/>
      <c r="C455" s="300"/>
      <c r="D455" s="31"/>
      <c r="E455"/>
      <c r="F455" s="295"/>
      <c r="G455"/>
      <c r="H455" s="606"/>
      <c r="I455" s="295"/>
      <c r="J455"/>
      <c r="K455" s="295"/>
      <c r="L455"/>
      <c r="O455"/>
      <c r="P455"/>
    </row>
    <row r="456" spans="1:16" x14ac:dyDescent="0.3">
      <c r="A456" s="300"/>
      <c r="B456" s="300"/>
      <c r="C456" s="300"/>
      <c r="D456" s="31"/>
      <c r="E456"/>
      <c r="F456" s="295"/>
      <c r="G456"/>
      <c r="H456" s="606"/>
      <c r="I456" s="295"/>
      <c r="J456"/>
      <c r="K456" s="295"/>
      <c r="L456"/>
      <c r="O456"/>
      <c r="P456"/>
    </row>
    <row r="457" spans="1:16" x14ac:dyDescent="0.3">
      <c r="A457" s="300"/>
      <c r="B457" s="300"/>
      <c r="C457" s="300"/>
      <c r="D457" s="31"/>
      <c r="E457"/>
      <c r="F457" s="295"/>
      <c r="G457"/>
      <c r="H457" s="606"/>
      <c r="I457" s="295"/>
      <c r="J457"/>
      <c r="K457" s="295"/>
      <c r="L457"/>
      <c r="O457"/>
      <c r="P457"/>
    </row>
    <row r="458" spans="1:16" x14ac:dyDescent="0.3">
      <c r="A458" s="300"/>
      <c r="B458" s="300"/>
      <c r="C458" s="300"/>
      <c r="D458" s="31"/>
      <c r="E458"/>
      <c r="F458" s="295"/>
      <c r="G458"/>
      <c r="H458" s="606"/>
      <c r="I458" s="295"/>
      <c r="J458"/>
      <c r="K458" s="295"/>
      <c r="L458"/>
      <c r="O458"/>
      <c r="P458"/>
    </row>
    <row r="459" spans="1:16" x14ac:dyDescent="0.3">
      <c r="A459" s="300"/>
      <c r="B459" s="300"/>
      <c r="C459" s="300"/>
      <c r="D459" s="31"/>
      <c r="E459"/>
      <c r="F459" s="295"/>
      <c r="G459"/>
      <c r="H459" s="606"/>
      <c r="I459" s="295"/>
      <c r="J459"/>
      <c r="K459" s="295"/>
      <c r="L459"/>
      <c r="O459"/>
      <c r="P459"/>
    </row>
    <row r="460" spans="1:16" x14ac:dyDescent="0.3">
      <c r="A460" s="300"/>
      <c r="B460" s="300"/>
      <c r="C460" s="300"/>
      <c r="D460" s="31"/>
      <c r="E460"/>
      <c r="F460" s="295"/>
      <c r="G460"/>
      <c r="H460" s="606"/>
      <c r="I460" s="295"/>
      <c r="J460"/>
      <c r="K460" s="295"/>
      <c r="L460"/>
      <c r="O460"/>
      <c r="P460"/>
    </row>
    <row r="461" spans="1:16" x14ac:dyDescent="0.3">
      <c r="A461" s="300"/>
      <c r="B461" s="300"/>
      <c r="C461" s="300"/>
      <c r="D461" s="31"/>
      <c r="E461"/>
      <c r="F461" s="295"/>
      <c r="G461"/>
      <c r="H461" s="606"/>
      <c r="I461" s="295"/>
      <c r="J461"/>
      <c r="K461" s="295"/>
      <c r="L461"/>
      <c r="O461"/>
      <c r="P461"/>
    </row>
    <row r="462" spans="1:16" x14ac:dyDescent="0.3">
      <c r="A462" s="300"/>
      <c r="B462" s="300"/>
      <c r="C462" s="300"/>
      <c r="D462" s="31"/>
      <c r="E462"/>
      <c r="F462" s="295"/>
      <c r="G462"/>
      <c r="H462" s="606"/>
      <c r="I462" s="295"/>
      <c r="J462"/>
      <c r="K462" s="295"/>
      <c r="L462"/>
      <c r="O462"/>
      <c r="P462"/>
    </row>
    <row r="463" spans="1:16" x14ac:dyDescent="0.3">
      <c r="A463" s="300"/>
      <c r="B463" s="300"/>
      <c r="C463" s="300"/>
      <c r="D463" s="31"/>
      <c r="E463"/>
      <c r="F463" s="295"/>
      <c r="G463"/>
      <c r="H463" s="606"/>
      <c r="I463" s="295"/>
      <c r="J463"/>
      <c r="K463" s="295"/>
      <c r="L463"/>
      <c r="O463"/>
      <c r="P463"/>
    </row>
    <row r="464" spans="1:16" x14ac:dyDescent="0.3">
      <c r="A464" s="300"/>
      <c r="B464" s="300"/>
      <c r="C464" s="300"/>
      <c r="D464" s="31"/>
      <c r="E464"/>
      <c r="F464" s="295"/>
      <c r="G464"/>
      <c r="H464" s="606"/>
      <c r="I464" s="295"/>
      <c r="J464"/>
      <c r="K464" s="295"/>
      <c r="L464"/>
      <c r="O464"/>
      <c r="P464"/>
    </row>
    <row r="465" spans="1:16" x14ac:dyDescent="0.3">
      <c r="A465" s="300"/>
      <c r="B465" s="300"/>
      <c r="C465" s="300"/>
      <c r="D465" s="31"/>
      <c r="E465"/>
      <c r="F465" s="295"/>
      <c r="G465"/>
      <c r="H465" s="606"/>
      <c r="I465" s="295"/>
      <c r="J465"/>
      <c r="K465" s="295"/>
      <c r="L465"/>
      <c r="O465"/>
      <c r="P465"/>
    </row>
    <row r="466" spans="1:16" x14ac:dyDescent="0.3">
      <c r="A466" s="300"/>
      <c r="B466" s="300"/>
      <c r="C466" s="300"/>
      <c r="D466" s="31"/>
      <c r="E466"/>
      <c r="F466" s="295"/>
      <c r="G466"/>
      <c r="H466" s="606"/>
      <c r="I466" s="295"/>
      <c r="J466"/>
      <c r="K466" s="295"/>
      <c r="L466"/>
      <c r="O466"/>
      <c r="P466"/>
    </row>
    <row r="467" spans="1:16" x14ac:dyDescent="0.3">
      <c r="A467" s="300"/>
      <c r="B467" s="300"/>
      <c r="C467" s="300"/>
      <c r="D467" s="31"/>
      <c r="E467"/>
      <c r="F467" s="295"/>
      <c r="G467"/>
      <c r="H467" s="606"/>
      <c r="I467" s="295"/>
      <c r="J467"/>
      <c r="K467" s="295"/>
      <c r="L467"/>
      <c r="O467"/>
      <c r="P467"/>
    </row>
    <row r="468" spans="1:16" x14ac:dyDescent="0.3">
      <c r="A468" s="300"/>
      <c r="B468" s="300"/>
      <c r="C468" s="300"/>
      <c r="D468" s="31"/>
      <c r="E468"/>
      <c r="F468" s="295"/>
      <c r="G468"/>
      <c r="H468" s="606"/>
      <c r="I468" s="295"/>
      <c r="J468"/>
      <c r="K468" s="295"/>
      <c r="L468"/>
      <c r="O468"/>
      <c r="P468"/>
    </row>
    <row r="469" spans="1:16" x14ac:dyDescent="0.3">
      <c r="A469" s="300"/>
      <c r="B469" s="300"/>
      <c r="C469" s="300"/>
      <c r="D469" s="31"/>
      <c r="E469"/>
      <c r="F469" s="295"/>
      <c r="G469"/>
      <c r="H469" s="606"/>
      <c r="I469" s="295"/>
      <c r="J469"/>
      <c r="K469" s="295"/>
      <c r="L469"/>
      <c r="O469"/>
      <c r="P469"/>
    </row>
    <row r="470" spans="1:16" x14ac:dyDescent="0.3">
      <c r="A470" s="300"/>
      <c r="B470" s="300"/>
      <c r="C470" s="300"/>
      <c r="D470" s="31"/>
      <c r="E470"/>
      <c r="F470" s="295"/>
      <c r="G470"/>
      <c r="H470" s="606"/>
      <c r="I470" s="295"/>
      <c r="J470"/>
      <c r="K470" s="295"/>
      <c r="L470"/>
      <c r="O470"/>
      <c r="P470"/>
    </row>
    <row r="471" spans="1:16" x14ac:dyDescent="0.3">
      <c r="A471" s="300"/>
      <c r="B471" s="300"/>
      <c r="C471" s="300"/>
      <c r="D471" s="31"/>
      <c r="E471"/>
      <c r="F471" s="295"/>
      <c r="G471"/>
      <c r="H471" s="606"/>
      <c r="I471" s="295"/>
      <c r="J471"/>
      <c r="K471" s="295"/>
      <c r="L471"/>
      <c r="O471"/>
      <c r="P471"/>
    </row>
    <row r="472" spans="1:16" x14ac:dyDescent="0.3">
      <c r="A472" s="300"/>
      <c r="B472" s="300"/>
      <c r="C472" s="300"/>
      <c r="D472" s="31"/>
      <c r="E472"/>
      <c r="F472" s="295"/>
      <c r="G472"/>
      <c r="H472" s="606"/>
      <c r="I472" s="295"/>
      <c r="J472"/>
      <c r="K472" s="295"/>
      <c r="L472"/>
      <c r="O472"/>
      <c r="P472"/>
    </row>
    <row r="473" spans="1:16" x14ac:dyDescent="0.3">
      <c r="A473" s="300"/>
      <c r="B473" s="300"/>
      <c r="C473" s="300"/>
      <c r="D473" s="31"/>
      <c r="E473"/>
      <c r="F473" s="295"/>
      <c r="G473"/>
      <c r="H473" s="606"/>
      <c r="I473" s="295"/>
      <c r="J473"/>
      <c r="K473" s="295"/>
      <c r="L473"/>
      <c r="O473"/>
      <c r="P473"/>
    </row>
    <row r="474" spans="1:16" x14ac:dyDescent="0.3">
      <c r="A474" s="300"/>
      <c r="B474" s="300"/>
      <c r="C474" s="300"/>
      <c r="D474" s="31"/>
      <c r="E474"/>
      <c r="F474" s="295"/>
      <c r="G474"/>
      <c r="H474" s="606"/>
      <c r="I474" s="295"/>
      <c r="J474"/>
      <c r="K474" s="295"/>
      <c r="L474"/>
      <c r="O474"/>
      <c r="P474"/>
    </row>
    <row r="475" spans="1:16" x14ac:dyDescent="0.3">
      <c r="A475" s="300"/>
      <c r="B475" s="300"/>
      <c r="C475" s="300"/>
      <c r="D475" s="31"/>
      <c r="E475"/>
      <c r="F475" s="295"/>
      <c r="G475"/>
      <c r="H475" s="606"/>
      <c r="I475" s="295"/>
      <c r="J475"/>
      <c r="K475" s="295"/>
      <c r="L475"/>
      <c r="O475"/>
      <c r="P475"/>
    </row>
    <row r="476" spans="1:16" x14ac:dyDescent="0.3">
      <c r="A476" s="300"/>
      <c r="B476" s="300"/>
      <c r="C476" s="300"/>
      <c r="D476" s="31"/>
      <c r="E476"/>
      <c r="F476" s="295"/>
      <c r="G476"/>
      <c r="H476" s="606"/>
      <c r="I476" s="295"/>
      <c r="J476"/>
      <c r="K476" s="295"/>
      <c r="L476"/>
      <c r="O476"/>
      <c r="P476"/>
    </row>
    <row r="477" spans="1:16" x14ac:dyDescent="0.3">
      <c r="A477" s="300"/>
      <c r="B477" s="300"/>
      <c r="C477" s="300"/>
      <c r="D477" s="31"/>
      <c r="E477"/>
      <c r="F477" s="295"/>
      <c r="G477"/>
      <c r="H477" s="606"/>
      <c r="I477" s="295"/>
      <c r="J477"/>
      <c r="K477" s="295"/>
      <c r="L477"/>
      <c r="O477"/>
      <c r="P477"/>
    </row>
    <row r="478" spans="1:16" x14ac:dyDescent="0.3">
      <c r="A478" s="300"/>
      <c r="B478" s="300"/>
      <c r="C478" s="300"/>
      <c r="D478" s="31"/>
      <c r="E478"/>
      <c r="F478" s="295"/>
      <c r="G478"/>
      <c r="H478" s="606"/>
      <c r="I478" s="295"/>
      <c r="J478"/>
      <c r="K478" s="295"/>
      <c r="L478"/>
      <c r="O478"/>
      <c r="P478"/>
    </row>
    <row r="479" spans="1:16" x14ac:dyDescent="0.3">
      <c r="A479" s="300"/>
      <c r="B479" s="300"/>
      <c r="C479" s="300"/>
      <c r="D479" s="31"/>
      <c r="E479"/>
      <c r="F479" s="295"/>
      <c r="G479"/>
      <c r="H479" s="606"/>
      <c r="I479" s="295"/>
      <c r="J479"/>
      <c r="K479" s="295"/>
      <c r="L479"/>
      <c r="O479"/>
      <c r="P479"/>
    </row>
    <row r="480" spans="1:16" x14ac:dyDescent="0.3">
      <c r="A480" s="300"/>
      <c r="B480" s="300"/>
      <c r="C480" s="300"/>
      <c r="D480" s="31"/>
      <c r="E480"/>
      <c r="F480" s="295"/>
      <c r="G480"/>
      <c r="H480" s="606"/>
      <c r="I480" s="295"/>
      <c r="J480"/>
      <c r="K480" s="295"/>
      <c r="L480"/>
      <c r="O480"/>
      <c r="P480"/>
    </row>
    <row r="481" spans="1:16" x14ac:dyDescent="0.3">
      <c r="A481" s="300"/>
      <c r="B481" s="300"/>
      <c r="C481" s="300"/>
      <c r="D481" s="31"/>
      <c r="E481"/>
      <c r="F481" s="295"/>
      <c r="G481"/>
      <c r="H481" s="606"/>
      <c r="I481" s="295"/>
      <c r="J481"/>
      <c r="K481" s="295"/>
      <c r="L481"/>
      <c r="O481"/>
      <c r="P481"/>
    </row>
    <row r="482" spans="1:16" x14ac:dyDescent="0.3">
      <c r="A482" s="300"/>
      <c r="B482" s="300"/>
      <c r="C482" s="300"/>
      <c r="D482" s="31"/>
      <c r="E482"/>
      <c r="F482" s="295"/>
      <c r="G482"/>
      <c r="H482" s="606"/>
      <c r="I482" s="295"/>
      <c r="J482"/>
      <c r="K482" s="295"/>
      <c r="L482"/>
      <c r="O482"/>
      <c r="P482"/>
    </row>
    <row r="483" spans="1:16" x14ac:dyDescent="0.3">
      <c r="A483" s="300"/>
      <c r="B483" s="300"/>
      <c r="C483" s="300"/>
      <c r="D483" s="31"/>
      <c r="E483"/>
      <c r="F483" s="295"/>
      <c r="G483"/>
      <c r="H483" s="606"/>
      <c r="I483" s="295"/>
      <c r="J483"/>
      <c r="K483" s="295"/>
      <c r="L483"/>
      <c r="O483"/>
      <c r="P483"/>
    </row>
    <row r="484" spans="1:16" x14ac:dyDescent="0.3">
      <c r="A484" s="300"/>
      <c r="B484" s="300"/>
      <c r="C484" s="300"/>
      <c r="D484" s="31"/>
      <c r="E484"/>
      <c r="F484" s="295"/>
      <c r="G484"/>
      <c r="H484" s="606"/>
      <c r="I484" s="295"/>
      <c r="J484"/>
      <c r="K484" s="295"/>
      <c r="L484"/>
      <c r="O484"/>
      <c r="P484"/>
    </row>
    <row r="485" spans="1:16" x14ac:dyDescent="0.3">
      <c r="A485" s="300"/>
      <c r="B485" s="300"/>
      <c r="C485" s="300"/>
      <c r="D485" s="31"/>
      <c r="E485"/>
      <c r="F485" s="295"/>
      <c r="G485"/>
      <c r="H485" s="606"/>
      <c r="I485" s="295"/>
      <c r="J485"/>
      <c r="K485" s="295"/>
      <c r="L485"/>
      <c r="O485"/>
      <c r="P485"/>
    </row>
    <row r="486" spans="1:16" x14ac:dyDescent="0.3">
      <c r="A486" s="300"/>
      <c r="B486" s="300"/>
      <c r="C486" s="300"/>
      <c r="D486" s="31"/>
      <c r="E486"/>
      <c r="F486" s="295"/>
      <c r="G486"/>
      <c r="H486" s="606"/>
      <c r="I486" s="295"/>
      <c r="J486"/>
      <c r="K486" s="295"/>
      <c r="L486"/>
      <c r="O486"/>
      <c r="P486"/>
    </row>
    <row r="487" spans="1:16" x14ac:dyDescent="0.3">
      <c r="A487" s="300"/>
      <c r="B487" s="300"/>
      <c r="C487" s="300"/>
      <c r="D487" s="31"/>
      <c r="E487"/>
      <c r="F487" s="295"/>
      <c r="G487"/>
      <c r="H487" s="606"/>
      <c r="I487" s="295"/>
      <c r="J487"/>
      <c r="K487" s="295"/>
      <c r="L487"/>
      <c r="O487"/>
      <c r="P487"/>
    </row>
    <row r="488" spans="1:16" x14ac:dyDescent="0.3">
      <c r="A488" s="300"/>
      <c r="B488" s="300"/>
      <c r="C488" s="300"/>
      <c r="D488" s="31"/>
      <c r="E488"/>
      <c r="F488" s="295"/>
      <c r="G488"/>
      <c r="H488" s="606"/>
      <c r="I488" s="295"/>
      <c r="J488"/>
      <c r="K488" s="295"/>
      <c r="L488"/>
      <c r="O488"/>
      <c r="P488"/>
    </row>
    <row r="489" spans="1:16" x14ac:dyDescent="0.3">
      <c r="A489" s="300"/>
      <c r="B489" s="300"/>
      <c r="C489" s="300"/>
      <c r="D489" s="31"/>
      <c r="E489"/>
      <c r="F489" s="295"/>
      <c r="G489"/>
      <c r="H489" s="606"/>
      <c r="I489" s="295"/>
      <c r="J489"/>
      <c r="K489" s="295"/>
      <c r="L489"/>
      <c r="O489"/>
      <c r="P489"/>
    </row>
    <row r="490" spans="1:16" x14ac:dyDescent="0.3">
      <c r="A490" s="300"/>
      <c r="B490" s="300"/>
      <c r="C490" s="300"/>
      <c r="D490" s="31"/>
      <c r="E490"/>
      <c r="F490" s="295"/>
      <c r="G490"/>
      <c r="H490" s="606"/>
      <c r="I490" s="295"/>
      <c r="J490"/>
      <c r="K490" s="295"/>
      <c r="L490"/>
      <c r="O490"/>
      <c r="P490"/>
    </row>
    <row r="491" spans="1:16" x14ac:dyDescent="0.3">
      <c r="A491" s="300"/>
      <c r="B491" s="300"/>
      <c r="C491" s="300"/>
      <c r="D491" s="31"/>
      <c r="E491"/>
      <c r="F491" s="295"/>
      <c r="G491"/>
      <c r="H491" s="606"/>
      <c r="I491" s="295"/>
      <c r="J491"/>
      <c r="K491" s="295"/>
      <c r="L491"/>
      <c r="O491"/>
      <c r="P491"/>
    </row>
    <row r="492" spans="1:16" x14ac:dyDescent="0.3">
      <c r="A492" s="300"/>
      <c r="B492" s="300"/>
      <c r="C492" s="300"/>
      <c r="D492" s="31"/>
      <c r="E492"/>
      <c r="F492" s="295"/>
      <c r="G492"/>
      <c r="H492" s="606"/>
      <c r="I492" s="295"/>
      <c r="J492"/>
      <c r="K492" s="295"/>
      <c r="L492"/>
      <c r="O492"/>
      <c r="P492"/>
    </row>
    <row r="493" spans="1:16" x14ac:dyDescent="0.3">
      <c r="A493" s="300"/>
      <c r="B493" s="300"/>
      <c r="C493" s="300"/>
      <c r="D493" s="31"/>
      <c r="E493"/>
      <c r="F493" s="295"/>
      <c r="G493"/>
      <c r="H493" s="606"/>
      <c r="I493" s="295"/>
      <c r="J493"/>
      <c r="K493" s="295"/>
      <c r="L493"/>
      <c r="O493"/>
      <c r="P493"/>
    </row>
    <row r="494" spans="1:16" x14ac:dyDescent="0.3">
      <c r="A494" s="300"/>
      <c r="B494" s="300"/>
      <c r="C494" s="300"/>
      <c r="D494" s="31"/>
      <c r="E494"/>
      <c r="F494" s="295"/>
      <c r="G494"/>
      <c r="H494" s="606"/>
      <c r="I494" s="295"/>
      <c r="J494"/>
      <c r="K494" s="295"/>
      <c r="L494"/>
      <c r="O494"/>
      <c r="P494"/>
    </row>
    <row r="495" spans="1:16" x14ac:dyDescent="0.3">
      <c r="A495" s="300"/>
      <c r="B495" s="300"/>
      <c r="C495" s="300"/>
      <c r="D495" s="31"/>
      <c r="E495"/>
      <c r="F495" s="295"/>
      <c r="G495"/>
      <c r="H495" s="606"/>
      <c r="I495" s="295"/>
      <c r="J495"/>
      <c r="K495" s="295"/>
      <c r="L495"/>
      <c r="O495"/>
      <c r="P495"/>
    </row>
    <row r="496" spans="1:16" x14ac:dyDescent="0.3">
      <c r="A496" s="300"/>
      <c r="B496" s="300"/>
      <c r="C496" s="300"/>
      <c r="D496" s="31"/>
      <c r="E496"/>
      <c r="F496" s="295"/>
      <c r="G496"/>
      <c r="H496" s="606"/>
      <c r="I496" s="295"/>
      <c r="J496"/>
      <c r="K496" s="295"/>
      <c r="L496"/>
      <c r="O496"/>
      <c r="P496"/>
    </row>
    <row r="497" spans="1:16" x14ac:dyDescent="0.3">
      <c r="A497" s="300"/>
      <c r="B497" s="300"/>
      <c r="C497" s="300"/>
      <c r="D497" s="31"/>
      <c r="E497"/>
      <c r="F497" s="295"/>
      <c r="G497"/>
      <c r="H497" s="606"/>
      <c r="I497" s="295"/>
      <c r="J497"/>
      <c r="K497" s="295"/>
      <c r="L497"/>
      <c r="O497"/>
      <c r="P497"/>
    </row>
    <row r="498" spans="1:16" x14ac:dyDescent="0.3">
      <c r="A498" s="300"/>
      <c r="B498" s="300"/>
      <c r="C498" s="300"/>
      <c r="D498" s="31"/>
      <c r="E498"/>
      <c r="F498" s="295"/>
      <c r="G498"/>
      <c r="H498" s="606"/>
      <c r="I498" s="295"/>
      <c r="J498"/>
      <c r="K498" s="295"/>
      <c r="L498"/>
      <c r="O498"/>
      <c r="P498"/>
    </row>
    <row r="499" spans="1:16" x14ac:dyDescent="0.3">
      <c r="A499" s="300"/>
      <c r="B499" s="300"/>
      <c r="C499" s="300"/>
      <c r="D499" s="31"/>
      <c r="E499"/>
      <c r="F499" s="295"/>
      <c r="G499"/>
      <c r="H499" s="606"/>
      <c r="I499" s="295"/>
      <c r="J499"/>
      <c r="K499" s="295"/>
      <c r="L499"/>
      <c r="O499"/>
      <c r="P499"/>
    </row>
    <row r="500" spans="1:16" x14ac:dyDescent="0.3">
      <c r="A500" s="300"/>
      <c r="B500" s="300"/>
      <c r="C500" s="300"/>
      <c r="D500" s="31"/>
      <c r="E500"/>
      <c r="F500" s="295"/>
      <c r="G500"/>
      <c r="H500" s="606"/>
      <c r="I500" s="295"/>
      <c r="J500"/>
      <c r="K500" s="295"/>
      <c r="L500"/>
      <c r="O500"/>
      <c r="P500"/>
    </row>
    <row r="501" spans="1:16" x14ac:dyDescent="0.3">
      <c r="A501" s="300"/>
      <c r="B501" s="300"/>
      <c r="C501" s="300"/>
      <c r="D501" s="31"/>
      <c r="E501"/>
      <c r="F501" s="295"/>
      <c r="G501"/>
      <c r="H501" s="606"/>
      <c r="I501" s="295"/>
      <c r="J501"/>
      <c r="K501" s="295"/>
      <c r="L501"/>
      <c r="O501"/>
      <c r="P501"/>
    </row>
    <row r="502" spans="1:16" x14ac:dyDescent="0.3">
      <c r="A502" s="300"/>
      <c r="B502" s="300"/>
      <c r="C502" s="300"/>
      <c r="D502" s="31"/>
      <c r="E502"/>
      <c r="F502" s="295"/>
      <c r="G502"/>
      <c r="H502" s="606"/>
      <c r="I502" s="295"/>
      <c r="J502"/>
      <c r="K502" s="295"/>
      <c r="L502"/>
      <c r="O502"/>
      <c r="P502"/>
    </row>
    <row r="503" spans="1:16" x14ac:dyDescent="0.3">
      <c r="A503" s="300"/>
      <c r="B503" s="300"/>
      <c r="C503" s="300"/>
      <c r="D503" s="31"/>
      <c r="E503"/>
      <c r="F503" s="295"/>
      <c r="G503"/>
      <c r="H503" s="606"/>
      <c r="I503" s="295"/>
      <c r="J503"/>
      <c r="K503" s="295"/>
      <c r="L503"/>
      <c r="O503"/>
      <c r="P503"/>
    </row>
    <row r="504" spans="1:16" x14ac:dyDescent="0.3">
      <c r="A504" s="300"/>
      <c r="B504" s="300"/>
      <c r="C504" s="300"/>
      <c r="D504" s="31"/>
      <c r="E504"/>
      <c r="F504" s="295"/>
      <c r="G504"/>
      <c r="H504" s="606"/>
      <c r="I504" s="295"/>
      <c r="J504"/>
      <c r="K504" s="295"/>
      <c r="L504"/>
      <c r="O504"/>
      <c r="P504"/>
    </row>
    <row r="505" spans="1:16" x14ac:dyDescent="0.3">
      <c r="A505" s="300"/>
      <c r="B505" s="300"/>
      <c r="C505" s="300"/>
      <c r="D505" s="31"/>
      <c r="E505"/>
      <c r="F505" s="295"/>
      <c r="G505"/>
      <c r="H505" s="606"/>
      <c r="I505" s="295"/>
      <c r="J505"/>
      <c r="K505" s="295"/>
      <c r="L505"/>
      <c r="O505"/>
      <c r="P505"/>
    </row>
    <row r="506" spans="1:16" x14ac:dyDescent="0.3">
      <c r="A506" s="300"/>
      <c r="B506" s="300"/>
      <c r="C506" s="300"/>
      <c r="D506" s="31"/>
      <c r="E506"/>
      <c r="F506" s="295"/>
      <c r="G506"/>
      <c r="H506" s="606"/>
      <c r="I506" s="295"/>
      <c r="J506"/>
      <c r="K506" s="295"/>
      <c r="L506"/>
      <c r="O506"/>
      <c r="P506"/>
    </row>
    <row r="507" spans="1:16" x14ac:dyDescent="0.3">
      <c r="A507" s="300"/>
      <c r="B507" s="300"/>
      <c r="C507" s="300"/>
      <c r="D507" s="31"/>
      <c r="E507"/>
      <c r="F507" s="295"/>
      <c r="G507"/>
      <c r="H507" s="606"/>
      <c r="I507" s="295"/>
      <c r="J507"/>
      <c r="K507" s="295"/>
      <c r="L507"/>
      <c r="O507"/>
      <c r="P507"/>
    </row>
    <row r="508" spans="1:16" x14ac:dyDescent="0.3">
      <c r="A508" s="300"/>
      <c r="B508" s="300"/>
      <c r="C508" s="300"/>
      <c r="D508" s="31"/>
      <c r="E508"/>
      <c r="F508" s="295"/>
      <c r="G508"/>
      <c r="H508" s="606"/>
      <c r="I508" s="295"/>
      <c r="J508"/>
      <c r="K508" s="295"/>
      <c r="L508"/>
      <c r="O508"/>
      <c r="P508"/>
    </row>
    <row r="509" spans="1:16" x14ac:dyDescent="0.3">
      <c r="A509" s="300"/>
      <c r="B509" s="300"/>
      <c r="C509" s="300"/>
      <c r="D509" s="31"/>
      <c r="E509"/>
      <c r="F509" s="295"/>
      <c r="G509"/>
      <c r="H509" s="606"/>
      <c r="I509" s="295"/>
      <c r="J509"/>
      <c r="K509" s="295"/>
      <c r="L509"/>
      <c r="O509"/>
      <c r="P509"/>
    </row>
    <row r="510" spans="1:16" x14ac:dyDescent="0.3">
      <c r="A510" s="300"/>
      <c r="B510" s="300"/>
      <c r="C510" s="300"/>
      <c r="D510" s="31"/>
      <c r="E510"/>
      <c r="F510" s="295"/>
      <c r="G510"/>
      <c r="H510" s="606"/>
      <c r="I510" s="295"/>
      <c r="J510"/>
      <c r="K510" s="295"/>
      <c r="L510"/>
      <c r="O510"/>
      <c r="P510"/>
    </row>
    <row r="511" spans="1:16" x14ac:dyDescent="0.3">
      <c r="A511" s="300"/>
      <c r="B511" s="300"/>
      <c r="C511" s="300"/>
      <c r="D511" s="31"/>
      <c r="E511"/>
      <c r="F511" s="295"/>
      <c r="G511"/>
      <c r="H511" s="606"/>
      <c r="I511" s="295"/>
      <c r="J511"/>
      <c r="K511" s="295"/>
      <c r="L511"/>
      <c r="O511"/>
      <c r="P511"/>
    </row>
    <row r="512" spans="1:16" x14ac:dyDescent="0.3">
      <c r="A512" s="300"/>
      <c r="B512" s="300"/>
      <c r="C512" s="300"/>
      <c r="D512" s="31"/>
      <c r="E512"/>
      <c r="F512" s="295"/>
      <c r="G512"/>
      <c r="H512" s="606"/>
      <c r="I512" s="295"/>
      <c r="J512"/>
      <c r="K512" s="295"/>
      <c r="L512"/>
      <c r="O512"/>
      <c r="P512"/>
    </row>
    <row r="513" spans="1:16" x14ac:dyDescent="0.3">
      <c r="A513" s="300"/>
      <c r="B513" s="300"/>
      <c r="C513" s="300"/>
      <c r="D513" s="31"/>
      <c r="E513"/>
      <c r="F513" s="295"/>
      <c r="G513"/>
      <c r="H513" s="606"/>
      <c r="I513" s="295"/>
      <c r="J513"/>
      <c r="K513" s="295"/>
      <c r="L513"/>
      <c r="O513"/>
      <c r="P513"/>
    </row>
    <row r="514" spans="1:16" x14ac:dyDescent="0.3">
      <c r="A514" s="300"/>
      <c r="B514" s="300"/>
      <c r="C514" s="300"/>
      <c r="D514" s="31"/>
      <c r="E514"/>
      <c r="F514" s="295"/>
      <c r="G514"/>
      <c r="H514" s="606"/>
      <c r="I514" s="295"/>
      <c r="J514"/>
      <c r="K514" s="295"/>
      <c r="L514"/>
      <c r="O514"/>
      <c r="P514"/>
    </row>
    <row r="515" spans="1:16" x14ac:dyDescent="0.3">
      <c r="A515" s="300"/>
      <c r="B515" s="300"/>
      <c r="C515" s="300"/>
      <c r="D515" s="31"/>
      <c r="E515"/>
      <c r="F515" s="295"/>
      <c r="G515"/>
      <c r="H515" s="606"/>
      <c r="I515" s="295"/>
      <c r="J515"/>
      <c r="K515" s="295"/>
      <c r="L515"/>
      <c r="O515"/>
      <c r="P515"/>
    </row>
    <row r="516" spans="1:16" x14ac:dyDescent="0.3">
      <c r="A516" s="300"/>
      <c r="B516" s="300"/>
      <c r="C516" s="300"/>
      <c r="D516" s="31"/>
      <c r="E516"/>
      <c r="F516" s="295"/>
      <c r="G516"/>
      <c r="H516" s="606"/>
      <c r="I516" s="295"/>
      <c r="J516"/>
      <c r="K516" s="295"/>
      <c r="L516"/>
      <c r="O516"/>
      <c r="P516"/>
    </row>
    <row r="517" spans="1:16" x14ac:dyDescent="0.3">
      <c r="A517" s="300"/>
      <c r="B517" s="300"/>
      <c r="C517" s="300"/>
      <c r="D517" s="31"/>
      <c r="E517"/>
      <c r="F517" s="295"/>
      <c r="G517"/>
      <c r="H517" s="606"/>
      <c r="I517" s="295"/>
      <c r="J517"/>
      <c r="K517" s="295"/>
      <c r="L517"/>
      <c r="O517"/>
      <c r="P517"/>
    </row>
    <row r="518" spans="1:16" x14ac:dyDescent="0.3">
      <c r="A518" s="300"/>
      <c r="B518" s="300"/>
      <c r="C518" s="300"/>
      <c r="D518" s="31"/>
      <c r="E518"/>
      <c r="F518" s="295"/>
      <c r="G518"/>
      <c r="H518" s="606"/>
      <c r="I518" s="295"/>
      <c r="J518"/>
      <c r="K518" s="295"/>
      <c r="L518"/>
      <c r="O518"/>
      <c r="P518"/>
    </row>
    <row r="519" spans="1:16" x14ac:dyDescent="0.3">
      <c r="A519" s="300"/>
      <c r="B519" s="300"/>
      <c r="C519" s="300"/>
      <c r="D519" s="31"/>
      <c r="E519"/>
      <c r="F519" s="295"/>
      <c r="G519"/>
      <c r="H519" s="606"/>
      <c r="I519" s="295"/>
      <c r="J519"/>
      <c r="K519" s="295"/>
      <c r="L519"/>
      <c r="O519"/>
      <c r="P519"/>
    </row>
    <row r="520" spans="1:16" x14ac:dyDescent="0.3">
      <c r="A520" s="300"/>
      <c r="B520" s="300"/>
      <c r="C520" s="300"/>
      <c r="D520" s="31"/>
      <c r="E520"/>
      <c r="F520" s="295"/>
      <c r="G520"/>
      <c r="H520" s="606"/>
      <c r="I520" s="295"/>
      <c r="J520"/>
      <c r="K520" s="295"/>
      <c r="L520"/>
      <c r="O520"/>
      <c r="P520"/>
    </row>
    <row r="521" spans="1:16" x14ac:dyDescent="0.3">
      <c r="A521" s="300"/>
      <c r="B521" s="300"/>
      <c r="C521" s="300"/>
      <c r="D521" s="31"/>
      <c r="E521"/>
      <c r="F521" s="295"/>
      <c r="G521"/>
      <c r="H521" s="606"/>
      <c r="I521" s="295"/>
      <c r="J521"/>
      <c r="K521" s="295"/>
      <c r="L521"/>
      <c r="O521"/>
      <c r="P521"/>
    </row>
    <row r="522" spans="1:16" x14ac:dyDescent="0.3">
      <c r="A522" s="300"/>
      <c r="B522" s="300"/>
      <c r="C522" s="300"/>
      <c r="D522" s="31"/>
      <c r="E522"/>
      <c r="F522" s="295"/>
      <c r="G522"/>
      <c r="H522" s="606"/>
      <c r="I522" s="295"/>
      <c r="J522"/>
      <c r="K522" s="295"/>
      <c r="L522"/>
      <c r="O522"/>
      <c r="P522"/>
    </row>
    <row r="523" spans="1:16" x14ac:dyDescent="0.3">
      <c r="A523" s="300"/>
      <c r="B523" s="300"/>
      <c r="C523" s="300"/>
      <c r="D523" s="31"/>
      <c r="E523"/>
      <c r="F523" s="295"/>
      <c r="G523"/>
      <c r="H523" s="606"/>
      <c r="I523" s="295"/>
      <c r="J523"/>
      <c r="K523" s="295"/>
      <c r="L523"/>
      <c r="O523"/>
      <c r="P523"/>
    </row>
    <row r="524" spans="1:16" x14ac:dyDescent="0.3">
      <c r="A524" s="300"/>
      <c r="B524" s="300"/>
      <c r="C524" s="300"/>
      <c r="D524" s="31"/>
      <c r="E524"/>
      <c r="F524" s="295"/>
      <c r="G524"/>
      <c r="H524" s="606"/>
      <c r="I524" s="295"/>
      <c r="J524"/>
      <c r="K524" s="295"/>
      <c r="L524"/>
      <c r="O524"/>
      <c r="P524"/>
    </row>
    <row r="525" spans="1:16" x14ac:dyDescent="0.3">
      <c r="A525" s="300"/>
      <c r="B525" s="300"/>
      <c r="C525" s="300"/>
      <c r="D525" s="31"/>
      <c r="E525"/>
      <c r="F525" s="295"/>
      <c r="G525"/>
      <c r="H525" s="606"/>
      <c r="I525" s="295"/>
      <c r="J525"/>
      <c r="K525" s="295"/>
      <c r="L525"/>
      <c r="O525"/>
      <c r="P525"/>
    </row>
    <row r="526" spans="1:16" x14ac:dyDescent="0.3">
      <c r="A526" s="300"/>
      <c r="B526" s="300"/>
      <c r="C526" s="300"/>
      <c r="D526" s="31"/>
      <c r="E526"/>
      <c r="F526" s="295"/>
      <c r="G526"/>
      <c r="H526" s="606"/>
      <c r="I526" s="295"/>
      <c r="J526"/>
      <c r="K526" s="295"/>
      <c r="L526"/>
      <c r="O526"/>
      <c r="P526"/>
    </row>
    <row r="527" spans="1:16" x14ac:dyDescent="0.3">
      <c r="A527" s="300"/>
      <c r="B527" s="300"/>
      <c r="C527" s="300"/>
      <c r="D527" s="31"/>
      <c r="E527"/>
      <c r="F527" s="295"/>
      <c r="G527"/>
      <c r="H527" s="606"/>
      <c r="I527" s="295"/>
      <c r="J527"/>
      <c r="K527" s="295"/>
      <c r="L527"/>
      <c r="O527"/>
      <c r="P527"/>
    </row>
    <row r="528" spans="1:16" x14ac:dyDescent="0.3">
      <c r="A528" s="300"/>
      <c r="B528" s="300"/>
      <c r="C528" s="300"/>
      <c r="D528" s="31"/>
      <c r="E528"/>
      <c r="F528" s="295"/>
      <c r="G528"/>
      <c r="H528" s="606"/>
      <c r="I528" s="295"/>
      <c r="J528"/>
      <c r="K528" s="295"/>
      <c r="L528"/>
      <c r="O528"/>
      <c r="P528"/>
    </row>
    <row r="529" spans="1:16" x14ac:dyDescent="0.3">
      <c r="A529" s="300"/>
      <c r="B529" s="300"/>
      <c r="C529" s="300"/>
      <c r="D529" s="31"/>
      <c r="E529"/>
      <c r="F529" s="295"/>
      <c r="G529"/>
      <c r="H529" s="606"/>
      <c r="I529" s="295"/>
      <c r="J529"/>
      <c r="K529" s="295"/>
      <c r="L529"/>
      <c r="O529"/>
      <c r="P529"/>
    </row>
    <row r="530" spans="1:16" x14ac:dyDescent="0.3">
      <c r="A530" s="300"/>
      <c r="B530" s="300"/>
      <c r="C530" s="300"/>
      <c r="D530" s="31"/>
      <c r="E530"/>
      <c r="F530" s="295"/>
      <c r="G530"/>
      <c r="H530" s="606"/>
      <c r="I530" s="295"/>
      <c r="J530"/>
      <c r="K530" s="295"/>
      <c r="L530"/>
      <c r="O530"/>
      <c r="P530"/>
    </row>
    <row r="531" spans="1:16" x14ac:dyDescent="0.3">
      <c r="A531" s="300"/>
      <c r="B531" s="300"/>
      <c r="C531" s="300"/>
      <c r="D531" s="31"/>
      <c r="E531"/>
      <c r="F531" s="295"/>
      <c r="G531"/>
      <c r="H531" s="606"/>
      <c r="I531" s="295"/>
      <c r="J531"/>
      <c r="K531" s="295"/>
      <c r="L531"/>
      <c r="O531"/>
      <c r="P531"/>
    </row>
    <row r="532" spans="1:16" x14ac:dyDescent="0.3">
      <c r="A532" s="300"/>
      <c r="B532" s="300"/>
      <c r="C532" s="300"/>
      <c r="D532" s="31"/>
      <c r="E532"/>
      <c r="F532" s="295"/>
      <c r="G532"/>
      <c r="H532" s="606"/>
      <c r="I532" s="295"/>
      <c r="J532"/>
      <c r="K532" s="295"/>
      <c r="L532"/>
      <c r="O532"/>
      <c r="P532"/>
    </row>
    <row r="533" spans="1:16" x14ac:dyDescent="0.3">
      <c r="A533" s="300"/>
      <c r="B533" s="300"/>
      <c r="C533" s="300"/>
      <c r="D533" s="31"/>
      <c r="E533"/>
      <c r="F533" s="295"/>
      <c r="G533"/>
      <c r="H533" s="606"/>
      <c r="I533" s="295"/>
      <c r="J533"/>
      <c r="K533" s="295"/>
      <c r="L533"/>
      <c r="O533"/>
      <c r="P533"/>
    </row>
    <row r="534" spans="1:16" x14ac:dyDescent="0.3">
      <c r="A534" s="300"/>
      <c r="B534" s="300"/>
      <c r="C534" s="300"/>
      <c r="D534" s="31"/>
      <c r="E534"/>
      <c r="F534" s="295"/>
      <c r="G534"/>
      <c r="H534" s="606"/>
      <c r="I534" s="295"/>
      <c r="J534"/>
      <c r="K534" s="295"/>
      <c r="L534"/>
      <c r="O534"/>
      <c r="P534"/>
    </row>
    <row r="535" spans="1:16" x14ac:dyDescent="0.3">
      <c r="A535" s="300"/>
      <c r="B535" s="300"/>
      <c r="C535" s="300"/>
      <c r="D535" s="31"/>
      <c r="E535"/>
      <c r="F535" s="295"/>
      <c r="G535"/>
      <c r="H535" s="606"/>
      <c r="I535" s="295"/>
      <c r="J535"/>
      <c r="K535" s="295"/>
      <c r="L535"/>
      <c r="O535"/>
      <c r="P535"/>
    </row>
    <row r="536" spans="1:16" x14ac:dyDescent="0.3">
      <c r="A536" s="300"/>
      <c r="B536" s="300"/>
      <c r="C536" s="300"/>
      <c r="D536" s="31"/>
      <c r="E536"/>
      <c r="F536" s="295"/>
      <c r="G536"/>
      <c r="H536" s="606"/>
      <c r="I536" s="295"/>
      <c r="J536"/>
      <c r="K536" s="295"/>
      <c r="L536"/>
      <c r="O536"/>
      <c r="P536"/>
    </row>
    <row r="537" spans="1:16" x14ac:dyDescent="0.3">
      <c r="A537" s="300"/>
      <c r="B537" s="300"/>
      <c r="C537" s="300"/>
      <c r="D537" s="31"/>
      <c r="E537"/>
      <c r="F537" s="295"/>
      <c r="G537"/>
      <c r="H537" s="606"/>
      <c r="I537" s="295"/>
      <c r="J537"/>
      <c r="K537" s="295"/>
      <c r="L537"/>
      <c r="O537"/>
      <c r="P537"/>
    </row>
    <row r="538" spans="1:16" x14ac:dyDescent="0.3">
      <c r="A538" s="300"/>
      <c r="B538" s="300"/>
      <c r="C538" s="300"/>
      <c r="D538" s="31"/>
      <c r="E538"/>
      <c r="F538" s="295"/>
      <c r="G538"/>
      <c r="H538" s="606"/>
      <c r="I538" s="295"/>
      <c r="J538"/>
      <c r="K538" s="295"/>
      <c r="L538"/>
      <c r="O538"/>
      <c r="P538"/>
    </row>
    <row r="539" spans="1:16" x14ac:dyDescent="0.3">
      <c r="A539" s="300"/>
      <c r="B539" s="300"/>
      <c r="C539" s="300"/>
      <c r="D539" s="31"/>
      <c r="E539"/>
      <c r="F539" s="295"/>
      <c r="G539"/>
      <c r="H539" s="606"/>
      <c r="I539" s="295"/>
      <c r="J539"/>
      <c r="K539" s="295"/>
      <c r="L539"/>
      <c r="O539"/>
      <c r="P539"/>
    </row>
    <row r="540" spans="1:16" x14ac:dyDescent="0.3">
      <c r="A540" s="300"/>
      <c r="B540" s="300"/>
      <c r="C540" s="300"/>
      <c r="D540" s="31"/>
      <c r="E540"/>
      <c r="F540" s="295"/>
      <c r="G540"/>
      <c r="H540" s="606"/>
      <c r="I540" s="295"/>
      <c r="J540"/>
      <c r="K540" s="295"/>
      <c r="L540"/>
      <c r="O540"/>
      <c r="P540"/>
    </row>
    <row r="541" spans="1:16" x14ac:dyDescent="0.3">
      <c r="A541" s="300"/>
      <c r="B541" s="300"/>
      <c r="C541" s="300"/>
      <c r="D541" s="31"/>
      <c r="E541"/>
      <c r="F541" s="295"/>
      <c r="G541"/>
      <c r="H541" s="606"/>
      <c r="I541" s="295"/>
      <c r="J541"/>
      <c r="K541" s="295"/>
      <c r="L541"/>
      <c r="O541"/>
      <c r="P541"/>
    </row>
    <row r="542" spans="1:16" x14ac:dyDescent="0.3">
      <c r="A542" s="300"/>
      <c r="B542" s="300"/>
      <c r="C542" s="300"/>
      <c r="D542" s="31"/>
      <c r="E542"/>
      <c r="F542" s="295"/>
      <c r="G542"/>
      <c r="H542" s="606"/>
      <c r="I542" s="295"/>
      <c r="J542"/>
      <c r="K542" s="295"/>
      <c r="L542"/>
      <c r="O542"/>
      <c r="P542"/>
    </row>
    <row r="543" spans="1:16" x14ac:dyDescent="0.3">
      <c r="A543" s="300"/>
      <c r="B543" s="300"/>
      <c r="C543" s="300"/>
      <c r="D543" s="31"/>
      <c r="E543"/>
      <c r="F543" s="295"/>
      <c r="G543"/>
      <c r="H543" s="606"/>
      <c r="I543" s="295"/>
      <c r="J543"/>
      <c r="K543" s="295"/>
      <c r="L543"/>
      <c r="O543"/>
      <c r="P543"/>
    </row>
    <row r="544" spans="1:16" x14ac:dyDescent="0.3">
      <c r="A544" s="300"/>
      <c r="B544" s="300"/>
      <c r="C544" s="300"/>
      <c r="D544" s="31"/>
      <c r="E544"/>
      <c r="F544" s="295"/>
      <c r="G544"/>
      <c r="H544" s="606"/>
      <c r="I544" s="295"/>
      <c r="J544"/>
      <c r="K544" s="295"/>
      <c r="L544"/>
      <c r="O544"/>
      <c r="P544"/>
    </row>
    <row r="545" spans="1:16" x14ac:dyDescent="0.3">
      <c r="A545" s="300"/>
      <c r="B545" s="300"/>
      <c r="C545" s="300"/>
      <c r="D545" s="31"/>
      <c r="E545"/>
      <c r="F545" s="295"/>
      <c r="G545"/>
      <c r="H545" s="606"/>
      <c r="I545" s="295"/>
      <c r="J545"/>
      <c r="K545" s="295"/>
      <c r="L545"/>
      <c r="O545"/>
      <c r="P545"/>
    </row>
    <row r="546" spans="1:16" x14ac:dyDescent="0.3">
      <c r="A546" s="300"/>
      <c r="B546" s="300"/>
      <c r="C546" s="300"/>
      <c r="D546" s="31"/>
      <c r="E546"/>
      <c r="F546" s="295"/>
      <c r="G546"/>
      <c r="H546" s="606"/>
      <c r="I546" s="295"/>
      <c r="J546"/>
      <c r="K546" s="295"/>
      <c r="L546"/>
      <c r="O546"/>
      <c r="P546"/>
    </row>
    <row r="547" spans="1:16" x14ac:dyDescent="0.3">
      <c r="A547" s="300"/>
      <c r="B547" s="300"/>
      <c r="C547" s="300"/>
      <c r="D547" s="31"/>
      <c r="E547"/>
      <c r="F547" s="295"/>
      <c r="G547"/>
      <c r="H547" s="606"/>
      <c r="I547" s="295"/>
      <c r="J547"/>
      <c r="K547" s="295"/>
      <c r="L547"/>
      <c r="O547"/>
      <c r="P547"/>
    </row>
    <row r="548" spans="1:16" x14ac:dyDescent="0.3">
      <c r="A548" s="300"/>
      <c r="B548" s="300"/>
      <c r="C548" s="300"/>
      <c r="D548" s="31"/>
      <c r="E548"/>
      <c r="F548" s="295"/>
      <c r="G548"/>
      <c r="H548" s="606"/>
      <c r="I548" s="295"/>
      <c r="J548"/>
      <c r="K548" s="295"/>
      <c r="L548"/>
      <c r="O548"/>
      <c r="P548"/>
    </row>
    <row r="549" spans="1:16" x14ac:dyDescent="0.3">
      <c r="A549" s="300"/>
      <c r="B549" s="300"/>
      <c r="C549" s="300"/>
      <c r="D549" s="31"/>
      <c r="E549"/>
      <c r="F549" s="295"/>
      <c r="G549"/>
      <c r="H549" s="606"/>
      <c r="I549" s="295"/>
      <c r="J549"/>
      <c r="K549" s="295"/>
      <c r="L549"/>
      <c r="O549"/>
      <c r="P549"/>
    </row>
    <row r="550" spans="1:16" x14ac:dyDescent="0.3">
      <c r="A550" s="300"/>
      <c r="B550" s="300"/>
      <c r="C550" s="300"/>
      <c r="D550" s="31"/>
      <c r="E550"/>
      <c r="F550" s="295"/>
      <c r="G550"/>
      <c r="H550" s="606"/>
      <c r="I550" s="295"/>
      <c r="J550"/>
      <c r="K550" s="295"/>
      <c r="L550"/>
      <c r="O550"/>
      <c r="P550"/>
    </row>
    <row r="551" spans="1:16" x14ac:dyDescent="0.3">
      <c r="A551" s="300"/>
      <c r="B551" s="300"/>
      <c r="C551" s="300"/>
      <c r="D551" s="31"/>
      <c r="E551"/>
      <c r="F551" s="295"/>
      <c r="G551"/>
      <c r="H551" s="606"/>
      <c r="I551" s="295"/>
      <c r="J551"/>
      <c r="K551" s="295"/>
      <c r="L551"/>
      <c r="O551"/>
      <c r="P551"/>
    </row>
    <row r="552" spans="1:16" x14ac:dyDescent="0.3">
      <c r="A552" s="300"/>
      <c r="B552" s="300"/>
      <c r="C552" s="300"/>
      <c r="D552" s="31"/>
      <c r="E552"/>
      <c r="F552" s="295"/>
      <c r="G552"/>
      <c r="H552" s="606"/>
      <c r="I552" s="295"/>
      <c r="J552"/>
      <c r="K552" s="295"/>
      <c r="L552"/>
      <c r="O552"/>
      <c r="P552"/>
    </row>
    <row r="553" spans="1:16" x14ac:dyDescent="0.3">
      <c r="A553" s="300"/>
      <c r="B553" s="300"/>
      <c r="C553" s="300"/>
      <c r="D553" s="31"/>
      <c r="E553"/>
      <c r="F553" s="295"/>
      <c r="G553"/>
      <c r="H553" s="606"/>
      <c r="I553" s="295"/>
      <c r="J553"/>
      <c r="K553" s="295"/>
      <c r="L553"/>
      <c r="O553"/>
      <c r="P553"/>
    </row>
    <row r="554" spans="1:16" x14ac:dyDescent="0.3">
      <c r="A554" s="300"/>
      <c r="B554" s="300"/>
      <c r="C554" s="300"/>
      <c r="D554" s="31"/>
      <c r="E554"/>
      <c r="F554" s="295"/>
      <c r="G554"/>
      <c r="H554" s="606"/>
      <c r="I554" s="295"/>
      <c r="J554"/>
      <c r="K554" s="295"/>
      <c r="L554"/>
      <c r="O554"/>
      <c r="P554"/>
    </row>
    <row r="555" spans="1:16" x14ac:dyDescent="0.3">
      <c r="A555" s="300"/>
      <c r="B555" s="300"/>
      <c r="C555" s="300"/>
      <c r="D555" s="31"/>
      <c r="E555"/>
      <c r="F555" s="295"/>
      <c r="G555"/>
      <c r="H555" s="606"/>
      <c r="I555" s="295"/>
      <c r="J555"/>
      <c r="K555" s="295"/>
      <c r="L555"/>
      <c r="O555"/>
      <c r="P555"/>
    </row>
    <row r="556" spans="1:16" x14ac:dyDescent="0.3">
      <c r="A556" s="300"/>
      <c r="B556" s="300"/>
      <c r="C556" s="300"/>
      <c r="D556" s="31"/>
      <c r="E556"/>
      <c r="F556" s="295"/>
      <c r="G556"/>
      <c r="H556" s="606"/>
      <c r="I556" s="295"/>
      <c r="J556"/>
      <c r="K556" s="295"/>
      <c r="L556"/>
      <c r="O556"/>
      <c r="P556"/>
    </row>
    <row r="557" spans="1:16" x14ac:dyDescent="0.3">
      <c r="A557" s="300"/>
      <c r="B557" s="300"/>
      <c r="C557" s="300"/>
      <c r="D557" s="31"/>
      <c r="E557"/>
      <c r="F557" s="295"/>
      <c r="G557"/>
      <c r="H557" s="606"/>
      <c r="I557" s="295"/>
      <c r="J557"/>
      <c r="K557" s="295"/>
      <c r="L557"/>
      <c r="O557"/>
      <c r="P557"/>
    </row>
    <row r="558" spans="1:16" x14ac:dyDescent="0.3">
      <c r="A558" s="300"/>
      <c r="B558" s="300"/>
      <c r="C558" s="300"/>
      <c r="D558" s="31"/>
      <c r="E558"/>
      <c r="F558" s="295"/>
      <c r="G558"/>
      <c r="H558" s="606"/>
      <c r="I558" s="295"/>
      <c r="J558"/>
      <c r="K558" s="295"/>
      <c r="L558"/>
      <c r="O558"/>
      <c r="P558"/>
    </row>
    <row r="559" spans="1:16" x14ac:dyDescent="0.3">
      <c r="A559" s="300"/>
      <c r="B559" s="300"/>
      <c r="C559" s="300"/>
      <c r="D559" s="31"/>
      <c r="E559"/>
      <c r="F559" s="295"/>
      <c r="G559"/>
      <c r="H559" s="606"/>
      <c r="I559" s="295"/>
      <c r="J559"/>
      <c r="K559" s="295"/>
      <c r="L559"/>
      <c r="O559"/>
      <c r="P559"/>
    </row>
    <row r="560" spans="1:16" x14ac:dyDescent="0.3">
      <c r="A560" s="300"/>
      <c r="B560" s="300"/>
      <c r="C560" s="300"/>
      <c r="D560" s="31"/>
      <c r="E560"/>
      <c r="F560" s="295"/>
      <c r="G560"/>
      <c r="H560" s="606"/>
      <c r="I560" s="295"/>
      <c r="J560"/>
      <c r="K560" s="295"/>
      <c r="L560"/>
      <c r="O560"/>
      <c r="P560"/>
    </row>
    <row r="561" spans="1:16" x14ac:dyDescent="0.3">
      <c r="A561" s="300"/>
      <c r="B561" s="300"/>
      <c r="C561" s="300"/>
      <c r="D561" s="31"/>
      <c r="E561"/>
      <c r="F561" s="295"/>
      <c r="G561"/>
      <c r="H561" s="606"/>
      <c r="I561" s="295"/>
      <c r="J561"/>
      <c r="K561" s="295"/>
      <c r="L561"/>
      <c r="O561"/>
      <c r="P561"/>
    </row>
    <row r="562" spans="1:16" x14ac:dyDescent="0.3">
      <c r="A562" s="300"/>
      <c r="B562" s="300"/>
      <c r="C562" s="300"/>
      <c r="D562" s="31"/>
      <c r="E562"/>
      <c r="F562" s="295"/>
      <c r="G562"/>
      <c r="H562" s="606"/>
      <c r="I562" s="295"/>
      <c r="J562"/>
      <c r="K562" s="295"/>
      <c r="L562"/>
      <c r="O562"/>
      <c r="P562"/>
    </row>
    <row r="563" spans="1:16" x14ac:dyDescent="0.3">
      <c r="A563" s="300"/>
      <c r="B563" s="300"/>
      <c r="C563" s="300"/>
      <c r="D563" s="31"/>
      <c r="E563"/>
      <c r="F563" s="295"/>
      <c r="G563"/>
      <c r="H563" s="606"/>
      <c r="I563" s="295"/>
      <c r="J563"/>
      <c r="K563" s="295"/>
      <c r="L563"/>
      <c r="O563"/>
      <c r="P563"/>
    </row>
    <row r="564" spans="1:16" x14ac:dyDescent="0.3">
      <c r="A564" s="300"/>
      <c r="B564" s="300"/>
      <c r="C564" s="300"/>
      <c r="D564" s="31"/>
      <c r="E564"/>
      <c r="F564" s="295"/>
      <c r="G564"/>
      <c r="H564" s="606"/>
      <c r="I564" s="295"/>
      <c r="J564"/>
      <c r="K564" s="295"/>
      <c r="L564"/>
      <c r="O564"/>
      <c r="P564"/>
    </row>
    <row r="565" spans="1:16" x14ac:dyDescent="0.3">
      <c r="A565" s="300"/>
      <c r="B565" s="300"/>
      <c r="C565" s="300"/>
      <c r="D565" s="31"/>
      <c r="E565"/>
      <c r="F565" s="295"/>
      <c r="G565"/>
      <c r="H565" s="606"/>
      <c r="I565" s="295"/>
      <c r="J565"/>
      <c r="K565" s="295"/>
      <c r="L565"/>
      <c r="O565"/>
      <c r="P565"/>
    </row>
    <row r="566" spans="1:16" x14ac:dyDescent="0.3">
      <c r="A566" s="300"/>
      <c r="B566" s="300"/>
      <c r="C566" s="300"/>
      <c r="D566" s="31"/>
      <c r="E566"/>
      <c r="F566" s="295"/>
      <c r="G566"/>
      <c r="H566" s="606"/>
      <c r="I566" s="295"/>
      <c r="J566"/>
      <c r="K566" s="295"/>
      <c r="L566"/>
      <c r="O566"/>
      <c r="P566"/>
    </row>
    <row r="567" spans="1:16" x14ac:dyDescent="0.3">
      <c r="A567" s="300"/>
      <c r="B567" s="300"/>
      <c r="C567" s="300"/>
      <c r="D567" s="31"/>
      <c r="E567"/>
      <c r="F567" s="295"/>
      <c r="G567"/>
      <c r="H567" s="606"/>
      <c r="I567" s="295"/>
      <c r="J567"/>
      <c r="K567" s="295"/>
      <c r="L567"/>
      <c r="O567"/>
      <c r="P567"/>
    </row>
    <row r="568" spans="1:16" x14ac:dyDescent="0.3">
      <c r="A568" s="300"/>
      <c r="B568" s="300"/>
      <c r="C568" s="300"/>
      <c r="D568" s="31"/>
      <c r="E568"/>
      <c r="F568" s="295"/>
      <c r="G568"/>
      <c r="H568" s="606"/>
      <c r="I568" s="295"/>
      <c r="J568"/>
      <c r="K568" s="295"/>
      <c r="L568"/>
      <c r="O568"/>
      <c r="P568"/>
    </row>
    <row r="569" spans="1:16" x14ac:dyDescent="0.3">
      <c r="A569" s="300"/>
      <c r="B569" s="300"/>
      <c r="C569" s="300"/>
      <c r="D569" s="31"/>
      <c r="E569"/>
      <c r="F569" s="295"/>
      <c r="G569"/>
      <c r="H569" s="606"/>
      <c r="I569" s="295"/>
      <c r="J569"/>
      <c r="K569" s="295"/>
      <c r="L569"/>
      <c r="O569"/>
      <c r="P569"/>
    </row>
    <row r="570" spans="1:16" x14ac:dyDescent="0.3">
      <c r="A570" s="300"/>
      <c r="B570" s="300"/>
      <c r="C570" s="300"/>
      <c r="D570" s="31"/>
      <c r="E570"/>
      <c r="F570" s="295"/>
      <c r="G570"/>
      <c r="H570" s="606"/>
      <c r="I570" s="295"/>
      <c r="J570"/>
      <c r="K570" s="295"/>
      <c r="L570"/>
      <c r="O570"/>
      <c r="P570"/>
    </row>
    <row r="571" spans="1:16" x14ac:dyDescent="0.3">
      <c r="A571" s="300"/>
      <c r="B571" s="300"/>
      <c r="C571" s="300"/>
      <c r="D571" s="31"/>
      <c r="E571"/>
      <c r="F571" s="295"/>
      <c r="G571"/>
      <c r="H571" s="606"/>
      <c r="I571" s="295"/>
      <c r="J571"/>
      <c r="K571" s="295"/>
      <c r="L571"/>
      <c r="O571"/>
      <c r="P571"/>
    </row>
    <row r="572" spans="1:16" x14ac:dyDescent="0.3">
      <c r="A572" s="300"/>
      <c r="B572" s="300"/>
      <c r="C572" s="300"/>
      <c r="D572" s="31"/>
      <c r="E572"/>
      <c r="F572" s="295"/>
      <c r="G572"/>
      <c r="H572" s="606"/>
      <c r="I572" s="295"/>
      <c r="J572"/>
      <c r="K572" s="295"/>
      <c r="L572"/>
      <c r="O572"/>
      <c r="P572"/>
    </row>
    <row r="573" spans="1:16" x14ac:dyDescent="0.3">
      <c r="A573" s="300"/>
      <c r="B573" s="300"/>
      <c r="C573" s="300"/>
      <c r="D573" s="31"/>
      <c r="E573"/>
      <c r="F573" s="295"/>
      <c r="G573"/>
      <c r="H573" s="606"/>
      <c r="I573" s="295"/>
      <c r="J573"/>
      <c r="K573" s="295"/>
      <c r="L573"/>
      <c r="O573"/>
      <c r="P573"/>
    </row>
    <row r="574" spans="1:16" x14ac:dyDescent="0.3">
      <c r="A574" s="300"/>
      <c r="B574" s="300"/>
      <c r="C574" s="300"/>
      <c r="D574" s="31"/>
      <c r="E574"/>
      <c r="F574" s="295"/>
      <c r="G574"/>
      <c r="H574" s="606"/>
      <c r="I574" s="295"/>
      <c r="J574"/>
      <c r="K574" s="295"/>
      <c r="L574"/>
      <c r="O574"/>
      <c r="P574"/>
    </row>
    <row r="575" spans="1:16" x14ac:dyDescent="0.3">
      <c r="A575" s="300"/>
      <c r="B575" s="300"/>
      <c r="C575" s="300"/>
      <c r="D575" s="31"/>
      <c r="E575"/>
      <c r="F575" s="295"/>
      <c r="G575"/>
      <c r="H575" s="606"/>
      <c r="I575" s="295"/>
      <c r="J575"/>
      <c r="K575" s="295"/>
      <c r="L575"/>
      <c r="O575"/>
      <c r="P575"/>
    </row>
    <row r="576" spans="1:16" x14ac:dyDescent="0.3">
      <c r="A576" s="300"/>
      <c r="B576" s="300"/>
      <c r="C576" s="300"/>
      <c r="D576" s="31"/>
      <c r="E576"/>
      <c r="F576" s="295"/>
      <c r="G576"/>
      <c r="H576" s="606"/>
      <c r="I576" s="295"/>
      <c r="J576"/>
      <c r="K576" s="295"/>
      <c r="L576"/>
      <c r="O576"/>
      <c r="P576"/>
    </row>
    <row r="577" spans="1:16" x14ac:dyDescent="0.3">
      <c r="A577" s="300"/>
      <c r="B577" s="300"/>
      <c r="C577" s="300"/>
      <c r="D577" s="31"/>
      <c r="E577"/>
      <c r="F577" s="295"/>
      <c r="G577"/>
      <c r="H577" s="606"/>
      <c r="I577" s="295"/>
      <c r="J577"/>
      <c r="K577" s="295"/>
      <c r="L577"/>
      <c r="O577"/>
      <c r="P577"/>
    </row>
    <row r="578" spans="1:16" x14ac:dyDescent="0.3">
      <c r="A578" s="300"/>
      <c r="B578" s="300"/>
      <c r="C578" s="300"/>
      <c r="D578" s="31"/>
      <c r="E578"/>
      <c r="F578" s="295"/>
      <c r="G578"/>
      <c r="H578" s="606"/>
      <c r="I578" s="295"/>
      <c r="J578"/>
      <c r="K578" s="295"/>
      <c r="L578"/>
      <c r="O578"/>
      <c r="P578"/>
    </row>
    <row r="579" spans="1:16" x14ac:dyDescent="0.3">
      <c r="A579" s="300"/>
      <c r="B579" s="300"/>
      <c r="C579" s="300"/>
      <c r="D579" s="31"/>
      <c r="E579"/>
      <c r="F579" s="295"/>
      <c r="G579"/>
      <c r="H579" s="606"/>
      <c r="I579" s="295"/>
      <c r="J579"/>
      <c r="K579" s="295"/>
      <c r="L579"/>
      <c r="O579"/>
      <c r="P579"/>
    </row>
    <row r="580" spans="1:16" x14ac:dyDescent="0.3">
      <c r="A580" s="300"/>
      <c r="B580" s="300"/>
      <c r="C580" s="300"/>
      <c r="D580" s="31"/>
      <c r="E580"/>
      <c r="F580" s="295"/>
      <c r="G580"/>
      <c r="H580" s="606"/>
      <c r="I580" s="295"/>
      <c r="J580"/>
      <c r="K580" s="295"/>
      <c r="L580"/>
      <c r="O580"/>
      <c r="P580"/>
    </row>
    <row r="581" spans="1:16" x14ac:dyDescent="0.3">
      <c r="A581" s="300"/>
      <c r="B581" s="300"/>
      <c r="C581" s="300"/>
      <c r="D581" s="31"/>
      <c r="E581"/>
      <c r="F581" s="295"/>
      <c r="G581"/>
      <c r="H581" s="606"/>
      <c r="I581" s="295"/>
      <c r="J581"/>
      <c r="K581" s="295"/>
      <c r="L581"/>
      <c r="O581"/>
      <c r="P581"/>
    </row>
    <row r="582" spans="1:16" x14ac:dyDescent="0.3">
      <c r="A582" s="300"/>
      <c r="B582" s="300"/>
      <c r="C582" s="300"/>
      <c r="D582" s="31"/>
      <c r="E582"/>
      <c r="F582" s="295"/>
      <c r="G582"/>
      <c r="H582" s="606"/>
      <c r="I582" s="295"/>
      <c r="J582"/>
      <c r="K582" s="295"/>
      <c r="L582"/>
      <c r="O582"/>
      <c r="P582"/>
    </row>
    <row r="583" spans="1:16" x14ac:dyDescent="0.3">
      <c r="A583" s="300"/>
      <c r="B583" s="300"/>
      <c r="C583" s="300"/>
      <c r="D583" s="31"/>
      <c r="E583"/>
      <c r="F583" s="295"/>
      <c r="G583"/>
      <c r="H583" s="606"/>
      <c r="I583" s="295"/>
      <c r="J583"/>
      <c r="K583" s="295"/>
      <c r="L583"/>
      <c r="O583"/>
      <c r="P583"/>
    </row>
    <row r="584" spans="1:16" x14ac:dyDescent="0.3">
      <c r="A584" s="300"/>
      <c r="B584" s="300"/>
      <c r="C584" s="300"/>
      <c r="D584" s="31"/>
      <c r="E584"/>
      <c r="F584" s="295"/>
      <c r="G584"/>
      <c r="H584" s="606"/>
      <c r="I584" s="295"/>
      <c r="J584"/>
      <c r="K584" s="295"/>
      <c r="L584"/>
      <c r="O584"/>
      <c r="P584"/>
    </row>
    <row r="585" spans="1:16" x14ac:dyDescent="0.3">
      <c r="A585" s="300"/>
      <c r="B585" s="300"/>
      <c r="C585" s="300"/>
      <c r="D585" s="31"/>
      <c r="E585"/>
      <c r="F585" s="295"/>
      <c r="G585"/>
      <c r="H585" s="606"/>
      <c r="I585" s="295"/>
      <c r="J585"/>
      <c r="K585" s="295"/>
      <c r="L585"/>
      <c r="O585"/>
      <c r="P585"/>
    </row>
    <row r="586" spans="1:16" x14ac:dyDescent="0.3">
      <c r="A586" s="300"/>
      <c r="B586" s="300"/>
      <c r="C586" s="300"/>
      <c r="D586" s="31"/>
      <c r="E586"/>
      <c r="F586" s="295"/>
      <c r="G586"/>
      <c r="H586" s="606"/>
      <c r="I586" s="295"/>
      <c r="J586"/>
      <c r="K586" s="295"/>
      <c r="L586"/>
      <c r="O586"/>
      <c r="P586"/>
    </row>
    <row r="587" spans="1:16" x14ac:dyDescent="0.3">
      <c r="A587" s="300"/>
      <c r="B587" s="300"/>
      <c r="C587" s="300"/>
      <c r="D587" s="31"/>
      <c r="E587"/>
      <c r="F587" s="295"/>
      <c r="G587"/>
      <c r="H587" s="606"/>
      <c r="I587" s="295"/>
      <c r="J587"/>
      <c r="K587" s="295"/>
      <c r="L587"/>
      <c r="O587"/>
      <c r="P587"/>
    </row>
    <row r="588" spans="1:16" x14ac:dyDescent="0.3">
      <c r="A588" s="300"/>
      <c r="B588" s="300"/>
      <c r="C588" s="300"/>
      <c r="D588" s="31"/>
      <c r="E588"/>
      <c r="F588" s="295"/>
      <c r="G588"/>
      <c r="H588" s="606"/>
      <c r="I588" s="295"/>
      <c r="J588"/>
      <c r="K588" s="295"/>
      <c r="L588"/>
      <c r="O588"/>
      <c r="P588"/>
    </row>
    <row r="589" spans="1:16" x14ac:dyDescent="0.3">
      <c r="A589" s="300"/>
      <c r="B589" s="300"/>
      <c r="C589" s="300"/>
      <c r="D589" s="31"/>
      <c r="E589"/>
      <c r="F589" s="295"/>
      <c r="G589"/>
      <c r="H589" s="606"/>
      <c r="I589" s="295"/>
      <c r="J589"/>
      <c r="K589" s="295"/>
      <c r="L589"/>
      <c r="O589"/>
      <c r="P589"/>
    </row>
    <row r="590" spans="1:16" x14ac:dyDescent="0.3">
      <c r="A590" s="300"/>
      <c r="B590" s="300"/>
      <c r="C590" s="300"/>
      <c r="D590" s="31"/>
      <c r="E590"/>
      <c r="F590" s="295"/>
      <c r="G590"/>
      <c r="H590" s="606"/>
      <c r="I590" s="295"/>
      <c r="J590"/>
      <c r="K590" s="295"/>
      <c r="L590"/>
      <c r="O590"/>
      <c r="P590"/>
    </row>
    <row r="591" spans="1:16" x14ac:dyDescent="0.3">
      <c r="A591" s="300"/>
      <c r="B591" s="300"/>
      <c r="C591" s="300"/>
      <c r="D591" s="31"/>
      <c r="E591"/>
      <c r="F591" s="295"/>
      <c r="G591"/>
      <c r="H591" s="606"/>
      <c r="I591" s="295"/>
      <c r="J591"/>
      <c r="K591" s="295"/>
      <c r="L591"/>
      <c r="O591"/>
      <c r="P591"/>
    </row>
    <row r="592" spans="1:16" x14ac:dyDescent="0.3">
      <c r="A592" s="300"/>
      <c r="B592" s="300"/>
      <c r="C592" s="300"/>
      <c r="D592" s="31"/>
      <c r="E592"/>
      <c r="F592" s="295"/>
      <c r="G592"/>
      <c r="H592" s="606"/>
      <c r="I592" s="295"/>
      <c r="J592"/>
      <c r="K592" s="295"/>
      <c r="L592"/>
      <c r="O592"/>
      <c r="P592"/>
    </row>
    <row r="593" spans="1:16" x14ac:dyDescent="0.3">
      <c r="A593" s="300"/>
      <c r="B593" s="300"/>
      <c r="C593" s="300"/>
      <c r="D593" s="31"/>
      <c r="E593"/>
      <c r="F593" s="295"/>
      <c r="G593"/>
      <c r="H593" s="606"/>
      <c r="I593" s="295"/>
      <c r="J593"/>
      <c r="K593" s="295"/>
      <c r="L593"/>
      <c r="O593"/>
      <c r="P593"/>
    </row>
    <row r="594" spans="1:16" x14ac:dyDescent="0.3">
      <c r="A594" s="300"/>
      <c r="B594" s="300"/>
      <c r="C594" s="300"/>
      <c r="D594" s="31"/>
      <c r="E594"/>
      <c r="F594" s="295"/>
      <c r="G594"/>
      <c r="H594" s="606"/>
      <c r="I594" s="295"/>
      <c r="J594"/>
      <c r="K594" s="295"/>
      <c r="L594"/>
      <c r="O594"/>
      <c r="P594"/>
    </row>
    <row r="595" spans="1:16" x14ac:dyDescent="0.3">
      <c r="A595" s="300"/>
      <c r="B595" s="300"/>
      <c r="C595" s="300"/>
      <c r="D595" s="31"/>
      <c r="E595"/>
      <c r="F595" s="295"/>
      <c r="G595"/>
      <c r="H595" s="606"/>
      <c r="I595" s="295"/>
      <c r="J595"/>
      <c r="K595" s="295"/>
      <c r="L595"/>
      <c r="O595"/>
      <c r="P595"/>
    </row>
    <row r="596" spans="1:16" x14ac:dyDescent="0.3">
      <c r="A596" s="300"/>
      <c r="B596" s="300"/>
      <c r="C596" s="300"/>
      <c r="D596" s="31"/>
      <c r="E596"/>
      <c r="F596" s="295"/>
      <c r="G596"/>
      <c r="H596" s="606"/>
      <c r="I596" s="295"/>
      <c r="J596"/>
      <c r="K596" s="295"/>
      <c r="L596"/>
      <c r="O596"/>
      <c r="P596"/>
    </row>
    <row r="597" spans="1:16" x14ac:dyDescent="0.3">
      <c r="A597" s="300"/>
      <c r="B597" s="300"/>
      <c r="C597" s="300"/>
      <c r="D597" s="31"/>
      <c r="E597"/>
      <c r="F597" s="295"/>
      <c r="G597"/>
      <c r="H597" s="606"/>
      <c r="I597" s="295"/>
      <c r="J597"/>
      <c r="K597" s="295"/>
      <c r="L597"/>
      <c r="O597"/>
      <c r="P597"/>
    </row>
    <row r="598" spans="1:16" x14ac:dyDescent="0.3">
      <c r="A598" s="300"/>
      <c r="B598" s="300"/>
      <c r="C598" s="300"/>
      <c r="D598" s="31"/>
      <c r="E598"/>
      <c r="F598" s="295"/>
      <c r="G598"/>
      <c r="H598" s="606"/>
      <c r="I598" s="295"/>
      <c r="J598"/>
      <c r="K598" s="295"/>
      <c r="L598"/>
      <c r="O598"/>
      <c r="P598"/>
    </row>
    <row r="599" spans="1:16" x14ac:dyDescent="0.3">
      <c r="A599" s="300"/>
      <c r="B599" s="300"/>
      <c r="C599" s="300"/>
      <c r="D599" s="31"/>
      <c r="E599"/>
      <c r="F599" s="295"/>
      <c r="G599"/>
      <c r="H599" s="606"/>
      <c r="I599" s="295"/>
      <c r="J599"/>
      <c r="K599" s="295"/>
      <c r="L599"/>
      <c r="O599"/>
      <c r="P599"/>
    </row>
    <row r="600" spans="1:16" x14ac:dyDescent="0.3">
      <c r="A600" s="300"/>
      <c r="B600" s="300"/>
      <c r="C600" s="300"/>
      <c r="D600" s="31"/>
      <c r="E600"/>
      <c r="F600" s="295"/>
      <c r="G600"/>
      <c r="H600" s="606"/>
      <c r="I600" s="295"/>
      <c r="J600"/>
      <c r="K600" s="295"/>
      <c r="L600"/>
      <c r="O600"/>
      <c r="P600"/>
    </row>
    <row r="601" spans="1:16" x14ac:dyDescent="0.3">
      <c r="A601" s="300"/>
      <c r="B601" s="300"/>
      <c r="C601" s="300"/>
      <c r="D601" s="31"/>
      <c r="E601"/>
      <c r="F601" s="295"/>
      <c r="G601"/>
      <c r="H601" s="606"/>
      <c r="I601" s="295"/>
      <c r="J601"/>
      <c r="K601" s="295"/>
      <c r="L601"/>
      <c r="O601"/>
      <c r="P601"/>
    </row>
    <row r="602" spans="1:16" x14ac:dyDescent="0.3">
      <c r="A602" s="300"/>
      <c r="B602" s="300"/>
      <c r="C602" s="300"/>
      <c r="D602" s="31"/>
      <c r="E602"/>
      <c r="F602" s="295"/>
      <c r="G602"/>
      <c r="H602" s="606"/>
      <c r="I602" s="295"/>
      <c r="J602"/>
      <c r="K602" s="295"/>
      <c r="L602"/>
      <c r="O602"/>
      <c r="P602"/>
    </row>
    <row r="603" spans="1:16" x14ac:dyDescent="0.3">
      <c r="A603" s="300"/>
      <c r="B603" s="300"/>
      <c r="C603" s="300"/>
      <c r="D603" s="31"/>
      <c r="E603"/>
      <c r="F603" s="295"/>
      <c r="G603"/>
      <c r="H603" s="606"/>
      <c r="I603" s="295"/>
      <c r="J603"/>
      <c r="K603" s="295"/>
      <c r="L603"/>
      <c r="O603"/>
      <c r="P603"/>
    </row>
    <row r="604" spans="1:16" x14ac:dyDescent="0.3">
      <c r="A604" s="300"/>
      <c r="B604" s="300"/>
      <c r="C604" s="300"/>
      <c r="D604" s="31"/>
      <c r="E604"/>
      <c r="F604" s="295"/>
      <c r="G604"/>
      <c r="H604" s="606"/>
      <c r="I604" s="295"/>
      <c r="J604"/>
      <c r="K604" s="295"/>
      <c r="L604"/>
      <c r="O604"/>
      <c r="P604"/>
    </row>
    <row r="605" spans="1:16" x14ac:dyDescent="0.3">
      <c r="A605" s="300"/>
      <c r="B605" s="300"/>
      <c r="C605" s="300"/>
      <c r="D605" s="31"/>
      <c r="E605"/>
      <c r="F605" s="295"/>
      <c r="G605"/>
      <c r="H605" s="606"/>
      <c r="I605" s="295"/>
      <c r="J605"/>
      <c r="K605" s="295"/>
      <c r="L605"/>
      <c r="O605"/>
      <c r="P605"/>
    </row>
    <row r="606" spans="1:16" x14ac:dyDescent="0.3">
      <c r="A606" s="300"/>
      <c r="B606" s="300"/>
      <c r="C606" s="300"/>
      <c r="D606" s="31"/>
      <c r="E606"/>
      <c r="F606" s="295"/>
      <c r="G606"/>
      <c r="H606" s="606"/>
      <c r="I606" s="295"/>
      <c r="J606"/>
      <c r="K606" s="295"/>
      <c r="L606"/>
      <c r="O606"/>
      <c r="P606"/>
    </row>
    <row r="607" spans="1:16" x14ac:dyDescent="0.3">
      <c r="A607" s="300"/>
      <c r="B607" s="300"/>
      <c r="C607" s="300"/>
      <c r="D607" s="31"/>
      <c r="E607"/>
      <c r="F607" s="295"/>
      <c r="G607"/>
      <c r="H607" s="606"/>
      <c r="I607" s="295"/>
      <c r="J607"/>
      <c r="K607" s="295"/>
      <c r="L607"/>
      <c r="O607"/>
      <c r="P607"/>
    </row>
    <row r="608" spans="1:16" x14ac:dyDescent="0.3">
      <c r="A608" s="300"/>
      <c r="B608" s="300"/>
      <c r="C608" s="300"/>
      <c r="D608" s="31"/>
      <c r="E608"/>
      <c r="F608" s="295"/>
      <c r="G608"/>
      <c r="H608" s="606"/>
      <c r="I608" s="295"/>
      <c r="J608"/>
      <c r="K608" s="295"/>
      <c r="L608"/>
      <c r="O608"/>
      <c r="P608"/>
    </row>
    <row r="609" spans="1:16" x14ac:dyDescent="0.3">
      <c r="A609" s="300"/>
      <c r="B609" s="300"/>
      <c r="C609" s="300"/>
      <c r="D609" s="31"/>
      <c r="E609"/>
      <c r="F609" s="295"/>
      <c r="G609"/>
      <c r="H609" s="606"/>
      <c r="I609" s="295"/>
      <c r="J609"/>
      <c r="K609" s="295"/>
      <c r="L609"/>
      <c r="O609"/>
      <c r="P609"/>
    </row>
    <row r="610" spans="1:16" x14ac:dyDescent="0.3">
      <c r="A610" s="300"/>
      <c r="B610" s="300"/>
      <c r="C610" s="300"/>
      <c r="D610" s="31"/>
      <c r="E610"/>
      <c r="F610" s="295"/>
      <c r="G610"/>
      <c r="H610" s="606"/>
      <c r="I610" s="295"/>
      <c r="J610"/>
      <c r="K610" s="295"/>
      <c r="L610"/>
      <c r="O610"/>
      <c r="P610"/>
    </row>
    <row r="611" spans="1:16" x14ac:dyDescent="0.3">
      <c r="A611" s="300"/>
      <c r="B611" s="300"/>
      <c r="C611" s="300"/>
      <c r="D611" s="31"/>
      <c r="E611"/>
      <c r="F611" s="295"/>
      <c r="G611"/>
      <c r="H611" s="606"/>
      <c r="I611" s="295"/>
      <c r="J611"/>
      <c r="K611" s="295"/>
      <c r="L611"/>
      <c r="O611"/>
      <c r="P611"/>
    </row>
    <row r="612" spans="1:16" x14ac:dyDescent="0.3">
      <c r="A612" s="300"/>
      <c r="B612" s="300"/>
      <c r="C612" s="300"/>
      <c r="D612" s="31"/>
      <c r="E612"/>
      <c r="F612" s="295"/>
      <c r="G612"/>
      <c r="H612" s="606"/>
      <c r="I612" s="295"/>
      <c r="J612"/>
      <c r="K612" s="295"/>
      <c r="L612"/>
      <c r="O612"/>
      <c r="P612"/>
    </row>
    <row r="613" spans="1:16" x14ac:dyDescent="0.3">
      <c r="A613" s="300"/>
      <c r="B613" s="300"/>
      <c r="C613" s="300"/>
      <c r="D613" s="31"/>
      <c r="E613"/>
      <c r="F613" s="295"/>
      <c r="G613"/>
      <c r="H613" s="606"/>
      <c r="I613" s="295"/>
      <c r="J613"/>
      <c r="K613" s="295"/>
      <c r="L613"/>
      <c r="O613"/>
      <c r="P613"/>
    </row>
    <row r="614" spans="1:16" x14ac:dyDescent="0.3">
      <c r="A614" s="300"/>
      <c r="B614" s="300"/>
      <c r="C614" s="300"/>
      <c r="D614" s="31"/>
      <c r="E614"/>
      <c r="F614" s="295"/>
      <c r="G614"/>
      <c r="H614" s="606"/>
      <c r="I614" s="295"/>
      <c r="J614"/>
      <c r="K614" s="295"/>
      <c r="L614"/>
      <c r="O614"/>
      <c r="P614"/>
    </row>
    <row r="615" spans="1:16" x14ac:dyDescent="0.3">
      <c r="A615" s="300"/>
      <c r="B615" s="300"/>
      <c r="C615" s="300"/>
      <c r="D615" s="31"/>
      <c r="E615"/>
      <c r="F615" s="295"/>
      <c r="G615"/>
      <c r="H615" s="606"/>
      <c r="I615" s="295"/>
      <c r="J615"/>
      <c r="K615" s="295"/>
      <c r="L615"/>
      <c r="O615"/>
      <c r="P615"/>
    </row>
    <row r="616" spans="1:16" x14ac:dyDescent="0.3">
      <c r="A616" s="300"/>
      <c r="B616" s="300"/>
      <c r="C616" s="300"/>
      <c r="D616" s="31"/>
      <c r="E616"/>
      <c r="F616" s="295"/>
      <c r="G616"/>
      <c r="H616" s="606"/>
      <c r="I616" s="295"/>
      <c r="J616"/>
      <c r="K616" s="295"/>
      <c r="L616"/>
      <c r="O616"/>
      <c r="P616"/>
    </row>
    <row r="617" spans="1:16" x14ac:dyDescent="0.3">
      <c r="A617" s="300"/>
      <c r="B617" s="300"/>
      <c r="C617" s="300"/>
      <c r="D617" s="31"/>
      <c r="E617"/>
      <c r="F617" s="295"/>
      <c r="G617"/>
      <c r="H617" s="606"/>
      <c r="I617" s="295"/>
      <c r="J617"/>
      <c r="K617" s="295"/>
      <c r="L617"/>
      <c r="O617"/>
      <c r="P617"/>
    </row>
    <row r="618" spans="1:16" x14ac:dyDescent="0.3">
      <c r="A618" s="300"/>
      <c r="B618" s="300"/>
      <c r="C618" s="300"/>
      <c r="D618" s="31"/>
      <c r="E618"/>
      <c r="F618" s="295"/>
      <c r="G618"/>
      <c r="H618" s="606"/>
      <c r="I618" s="295"/>
      <c r="J618"/>
      <c r="K618" s="295"/>
      <c r="L618"/>
      <c r="O618"/>
      <c r="P618"/>
    </row>
    <row r="619" spans="1:16" x14ac:dyDescent="0.3">
      <c r="A619" s="300"/>
      <c r="B619" s="300"/>
      <c r="C619" s="300"/>
      <c r="D619" s="31"/>
      <c r="E619"/>
      <c r="F619" s="295"/>
      <c r="G619"/>
      <c r="H619" s="606"/>
      <c r="I619" s="295"/>
      <c r="J619"/>
      <c r="K619" s="295"/>
      <c r="L619"/>
      <c r="O619"/>
      <c r="P619"/>
    </row>
    <row r="620" spans="1:16" x14ac:dyDescent="0.3">
      <c r="A620" s="300"/>
      <c r="B620" s="300"/>
      <c r="C620" s="300"/>
      <c r="D620" s="31"/>
      <c r="E620"/>
      <c r="F620" s="295"/>
      <c r="G620"/>
      <c r="H620" s="606"/>
      <c r="I620" s="295"/>
      <c r="J620"/>
      <c r="K620" s="295"/>
      <c r="L620"/>
      <c r="O620"/>
      <c r="P620"/>
    </row>
    <row r="621" spans="1:16" x14ac:dyDescent="0.3">
      <c r="A621" s="300"/>
      <c r="B621" s="300"/>
      <c r="C621" s="300"/>
      <c r="D621" s="31"/>
      <c r="E621"/>
      <c r="F621" s="295"/>
      <c r="G621"/>
      <c r="H621" s="606"/>
      <c r="I621" s="295"/>
      <c r="J621"/>
      <c r="K621" s="295"/>
      <c r="L621"/>
      <c r="O621"/>
      <c r="P621"/>
    </row>
    <row r="622" spans="1:16" x14ac:dyDescent="0.3">
      <c r="A622" s="300"/>
      <c r="B622" s="300"/>
      <c r="C622" s="300"/>
      <c r="D622" s="31"/>
      <c r="E622"/>
      <c r="F622" s="295"/>
      <c r="G622"/>
      <c r="H622" s="606"/>
      <c r="I622" s="295"/>
      <c r="J622"/>
      <c r="K622" s="295"/>
      <c r="L622"/>
      <c r="O622"/>
      <c r="P622"/>
    </row>
    <row r="623" spans="1:16" x14ac:dyDescent="0.3">
      <c r="A623" s="300"/>
      <c r="B623" s="300"/>
      <c r="C623" s="300"/>
      <c r="D623" s="31"/>
      <c r="E623"/>
      <c r="F623" s="295"/>
      <c r="G623"/>
      <c r="H623" s="606"/>
      <c r="I623" s="295"/>
      <c r="J623"/>
      <c r="K623" s="295"/>
      <c r="L623"/>
      <c r="O623"/>
      <c r="P623"/>
    </row>
    <row r="624" spans="1:16" x14ac:dyDescent="0.3">
      <c r="A624" s="300"/>
      <c r="B624" s="300"/>
      <c r="C624" s="300"/>
      <c r="D624" s="31"/>
      <c r="E624"/>
      <c r="F624" s="295"/>
      <c r="G624"/>
      <c r="H624" s="606"/>
      <c r="I624" s="295"/>
      <c r="J624"/>
      <c r="K624" s="295"/>
      <c r="L624"/>
      <c r="O624"/>
      <c r="P624"/>
    </row>
    <row r="625" spans="1:16" x14ac:dyDescent="0.3">
      <c r="A625" s="300"/>
      <c r="B625" s="300"/>
      <c r="C625" s="300"/>
      <c r="D625" s="31"/>
      <c r="E625"/>
      <c r="F625" s="295"/>
      <c r="G625"/>
      <c r="H625" s="606"/>
      <c r="I625" s="295"/>
      <c r="J625"/>
      <c r="K625" s="295"/>
      <c r="L625"/>
      <c r="O625"/>
      <c r="P625"/>
    </row>
    <row r="626" spans="1:16" x14ac:dyDescent="0.3">
      <c r="A626" s="300"/>
      <c r="B626" s="300"/>
      <c r="C626" s="300"/>
      <c r="D626" s="31"/>
      <c r="E626"/>
      <c r="F626" s="295"/>
      <c r="G626"/>
      <c r="H626" s="606"/>
      <c r="I626" s="295"/>
      <c r="J626"/>
      <c r="K626" s="295"/>
      <c r="L626"/>
      <c r="O626"/>
      <c r="P626"/>
    </row>
    <row r="627" spans="1:16" x14ac:dyDescent="0.3">
      <c r="A627" s="300"/>
      <c r="B627" s="300"/>
      <c r="C627" s="300"/>
      <c r="D627" s="31"/>
      <c r="E627"/>
      <c r="F627" s="295"/>
      <c r="G627"/>
      <c r="H627" s="606"/>
      <c r="I627" s="295"/>
      <c r="J627"/>
      <c r="K627" s="295"/>
      <c r="L627"/>
      <c r="O627"/>
      <c r="P627"/>
    </row>
    <row r="628" spans="1:16" x14ac:dyDescent="0.3">
      <c r="A628" s="300"/>
      <c r="B628" s="300"/>
      <c r="C628" s="300"/>
      <c r="D628" s="31"/>
      <c r="E628"/>
      <c r="F628" s="295"/>
      <c r="G628"/>
      <c r="H628" s="606"/>
      <c r="I628" s="295"/>
      <c r="J628"/>
      <c r="K628" s="295"/>
      <c r="L628"/>
      <c r="O628"/>
      <c r="P628"/>
    </row>
    <row r="629" spans="1:16" x14ac:dyDescent="0.3">
      <c r="A629" s="300"/>
      <c r="B629" s="300"/>
      <c r="C629" s="300"/>
      <c r="D629" s="31"/>
      <c r="E629"/>
      <c r="F629" s="295"/>
      <c r="G629"/>
      <c r="H629" s="606"/>
      <c r="I629" s="295"/>
      <c r="J629"/>
      <c r="K629" s="295"/>
      <c r="L629"/>
      <c r="O629"/>
      <c r="P629"/>
    </row>
    <row r="630" spans="1:16" x14ac:dyDescent="0.3">
      <c r="A630" s="300"/>
      <c r="B630" s="300"/>
      <c r="C630" s="300"/>
      <c r="D630" s="31"/>
      <c r="E630"/>
      <c r="F630" s="295"/>
      <c r="G630"/>
      <c r="H630" s="606"/>
      <c r="I630" s="295"/>
      <c r="J630"/>
      <c r="K630" s="295"/>
      <c r="L630"/>
      <c r="O630"/>
      <c r="P630"/>
    </row>
    <row r="631" spans="1:16" x14ac:dyDescent="0.3">
      <c r="A631" s="300"/>
      <c r="B631" s="300"/>
      <c r="C631" s="300"/>
      <c r="D631" s="31"/>
      <c r="E631"/>
      <c r="F631" s="295"/>
      <c r="G631"/>
      <c r="H631" s="606"/>
      <c r="I631" s="295"/>
      <c r="J631"/>
      <c r="K631" s="295"/>
      <c r="L631"/>
      <c r="O631"/>
      <c r="P631"/>
    </row>
    <row r="632" spans="1:16" x14ac:dyDescent="0.3">
      <c r="A632" s="300"/>
      <c r="B632" s="300"/>
      <c r="C632" s="300"/>
      <c r="D632" s="31"/>
      <c r="E632"/>
      <c r="F632" s="295"/>
      <c r="G632"/>
      <c r="H632" s="606"/>
      <c r="I632" s="295"/>
      <c r="J632"/>
      <c r="K632" s="295"/>
      <c r="L632"/>
      <c r="O632"/>
      <c r="P632"/>
    </row>
    <row r="633" spans="1:16" x14ac:dyDescent="0.3">
      <c r="A633" s="300"/>
      <c r="B633" s="300"/>
      <c r="C633" s="300"/>
      <c r="D633" s="31"/>
      <c r="E633"/>
      <c r="F633" s="295"/>
      <c r="G633"/>
      <c r="H633" s="606"/>
      <c r="I633" s="295"/>
      <c r="J633"/>
      <c r="K633" s="295"/>
      <c r="L633"/>
      <c r="O633"/>
      <c r="P633"/>
    </row>
    <row r="634" spans="1:16" x14ac:dyDescent="0.3">
      <c r="A634" s="300"/>
      <c r="B634" s="300"/>
      <c r="C634" s="300"/>
      <c r="D634" s="31"/>
      <c r="E634"/>
      <c r="F634" s="295"/>
      <c r="G634"/>
      <c r="H634" s="606"/>
      <c r="I634" s="295"/>
      <c r="J634"/>
      <c r="K634" s="295"/>
      <c r="L634"/>
      <c r="O634"/>
      <c r="P634"/>
    </row>
    <row r="635" spans="1:16" x14ac:dyDescent="0.3">
      <c r="A635" s="300"/>
      <c r="B635" s="300"/>
      <c r="C635" s="300"/>
      <c r="D635" s="31"/>
      <c r="E635"/>
      <c r="F635" s="295"/>
      <c r="G635"/>
      <c r="H635" s="606"/>
      <c r="I635" s="295"/>
      <c r="J635"/>
      <c r="K635" s="295"/>
      <c r="L635"/>
      <c r="O635"/>
      <c r="P635"/>
    </row>
    <row r="636" spans="1:16" x14ac:dyDescent="0.3">
      <c r="A636" s="300"/>
      <c r="B636" s="300"/>
      <c r="C636" s="300"/>
      <c r="D636" s="31"/>
      <c r="E636"/>
      <c r="F636" s="295"/>
      <c r="G636"/>
      <c r="H636" s="606"/>
      <c r="I636" s="295"/>
      <c r="J636"/>
      <c r="K636" s="295"/>
      <c r="L636"/>
      <c r="O636"/>
      <c r="P636"/>
    </row>
    <row r="637" spans="1:16" x14ac:dyDescent="0.3">
      <c r="A637" s="300"/>
      <c r="B637" s="300"/>
      <c r="C637" s="300"/>
      <c r="D637" s="31"/>
      <c r="E637"/>
      <c r="F637" s="295"/>
      <c r="G637"/>
      <c r="H637" s="606"/>
      <c r="I637" s="295"/>
      <c r="J637"/>
      <c r="K637" s="295"/>
      <c r="L637"/>
      <c r="O637"/>
      <c r="P637"/>
    </row>
    <row r="638" spans="1:16" x14ac:dyDescent="0.3">
      <c r="A638" s="300"/>
      <c r="B638" s="300"/>
      <c r="C638" s="300"/>
      <c r="D638" s="31"/>
      <c r="E638"/>
      <c r="F638" s="295"/>
      <c r="G638"/>
      <c r="H638" s="606"/>
      <c r="I638" s="295"/>
      <c r="J638"/>
      <c r="K638" s="295"/>
      <c r="L638"/>
      <c r="O638"/>
      <c r="P638"/>
    </row>
    <row r="639" spans="1:16" x14ac:dyDescent="0.3">
      <c r="A639" s="300"/>
      <c r="B639" s="300"/>
      <c r="C639" s="300"/>
      <c r="D639" s="31"/>
      <c r="E639"/>
      <c r="F639" s="295"/>
      <c r="G639"/>
      <c r="H639" s="606"/>
      <c r="I639" s="295"/>
      <c r="J639"/>
      <c r="K639" s="295"/>
      <c r="L639"/>
      <c r="O639"/>
      <c r="P639"/>
    </row>
    <row r="640" spans="1:16" x14ac:dyDescent="0.3">
      <c r="A640" s="300"/>
      <c r="B640" s="300"/>
      <c r="C640" s="300"/>
      <c r="D640" s="31"/>
      <c r="E640"/>
      <c r="F640" s="295"/>
      <c r="G640"/>
      <c r="H640" s="606"/>
      <c r="I640" s="295"/>
      <c r="J640"/>
      <c r="K640" s="295"/>
      <c r="L640"/>
      <c r="O640"/>
      <c r="P640"/>
    </row>
    <row r="641" spans="1:16" x14ac:dyDescent="0.3">
      <c r="A641" s="300"/>
      <c r="B641" s="300"/>
      <c r="C641" s="300"/>
      <c r="D641" s="31"/>
      <c r="E641"/>
      <c r="F641" s="295"/>
      <c r="G641"/>
      <c r="H641" s="606"/>
      <c r="I641" s="295"/>
      <c r="J641"/>
      <c r="K641" s="295"/>
      <c r="L641"/>
      <c r="O641"/>
      <c r="P641"/>
    </row>
    <row r="642" spans="1:16" x14ac:dyDescent="0.3">
      <c r="A642" s="300"/>
      <c r="B642" s="300"/>
      <c r="C642" s="300"/>
      <c r="D642" s="31"/>
      <c r="E642"/>
      <c r="F642" s="295"/>
      <c r="G642"/>
      <c r="H642" s="606"/>
      <c r="I642" s="295"/>
      <c r="J642"/>
      <c r="K642" s="295"/>
      <c r="L642"/>
      <c r="O642"/>
      <c r="P642"/>
    </row>
    <row r="643" spans="1:16" x14ac:dyDescent="0.3">
      <c r="A643" s="300"/>
      <c r="B643" s="300"/>
      <c r="C643" s="300"/>
      <c r="D643" s="31"/>
      <c r="E643"/>
      <c r="F643" s="295"/>
      <c r="G643"/>
      <c r="H643" s="606"/>
      <c r="I643" s="295"/>
      <c r="J643"/>
      <c r="K643" s="295"/>
      <c r="L643"/>
      <c r="O643"/>
      <c r="P643"/>
    </row>
    <row r="644" spans="1:16" x14ac:dyDescent="0.3">
      <c r="A644" s="300"/>
      <c r="B644" s="300"/>
      <c r="C644" s="300"/>
      <c r="D644" s="31"/>
      <c r="E644"/>
      <c r="F644" s="295"/>
      <c r="G644"/>
      <c r="H644" s="606"/>
      <c r="I644" s="295"/>
      <c r="J644"/>
      <c r="K644" s="295"/>
      <c r="L644"/>
      <c r="O644"/>
      <c r="P644"/>
    </row>
    <row r="645" spans="1:16" x14ac:dyDescent="0.3">
      <c r="A645" s="300"/>
      <c r="B645" s="300"/>
      <c r="C645" s="300"/>
      <c r="D645" s="31"/>
      <c r="E645"/>
      <c r="F645" s="295"/>
      <c r="G645"/>
      <c r="H645" s="606"/>
      <c r="I645" s="295"/>
      <c r="J645"/>
      <c r="K645" s="295"/>
      <c r="L645"/>
      <c r="O645"/>
      <c r="P645"/>
    </row>
    <row r="646" spans="1:16" x14ac:dyDescent="0.3">
      <c r="A646" s="300"/>
      <c r="B646" s="300"/>
      <c r="C646" s="300"/>
      <c r="D646" s="31"/>
      <c r="E646"/>
      <c r="F646" s="295"/>
      <c r="G646"/>
      <c r="H646" s="606"/>
      <c r="I646" s="295"/>
      <c r="J646"/>
      <c r="K646" s="295"/>
      <c r="L646"/>
      <c r="O646"/>
      <c r="P646"/>
    </row>
    <row r="647" spans="1:16" x14ac:dyDescent="0.3">
      <c r="A647" s="300"/>
      <c r="B647" s="300"/>
      <c r="C647" s="300"/>
      <c r="D647" s="31"/>
      <c r="E647"/>
      <c r="F647" s="295"/>
      <c r="G647"/>
      <c r="H647" s="606"/>
      <c r="I647" s="295"/>
      <c r="J647"/>
      <c r="K647" s="295"/>
      <c r="L647"/>
      <c r="O647"/>
      <c r="P647"/>
    </row>
    <row r="648" spans="1:16" x14ac:dyDescent="0.3">
      <c r="A648" s="300"/>
      <c r="B648" s="300"/>
      <c r="C648" s="300"/>
      <c r="D648" s="31"/>
      <c r="E648"/>
      <c r="F648" s="295"/>
      <c r="G648"/>
      <c r="H648" s="606"/>
      <c r="I648" s="295"/>
      <c r="J648"/>
      <c r="K648" s="295"/>
      <c r="L648"/>
      <c r="O648"/>
      <c r="P648"/>
    </row>
    <row r="649" spans="1:16" x14ac:dyDescent="0.3">
      <c r="A649" s="300"/>
      <c r="B649" s="300"/>
      <c r="C649" s="300"/>
      <c r="D649" s="31"/>
      <c r="E649"/>
      <c r="F649" s="295"/>
      <c r="G649"/>
      <c r="H649" s="606"/>
      <c r="I649" s="295"/>
      <c r="J649"/>
      <c r="K649" s="295"/>
      <c r="L649"/>
      <c r="O649"/>
      <c r="P649"/>
    </row>
    <row r="650" spans="1:16" x14ac:dyDescent="0.3">
      <c r="A650" s="300"/>
      <c r="B650" s="300"/>
      <c r="C650" s="300"/>
      <c r="D650" s="31"/>
      <c r="E650"/>
      <c r="F650" s="295"/>
      <c r="G650"/>
      <c r="H650" s="606"/>
      <c r="I650" s="295"/>
      <c r="J650"/>
      <c r="K650" s="295"/>
      <c r="L650"/>
      <c r="O650"/>
      <c r="P650"/>
    </row>
    <row r="651" spans="1:16" x14ac:dyDescent="0.3">
      <c r="A651" s="300"/>
      <c r="B651" s="300"/>
      <c r="C651" s="300"/>
      <c r="D651" s="31"/>
      <c r="E651"/>
      <c r="F651" s="295"/>
      <c r="G651"/>
      <c r="H651" s="606"/>
      <c r="I651" s="295"/>
      <c r="J651"/>
      <c r="K651" s="295"/>
      <c r="L651"/>
      <c r="O651"/>
      <c r="P651"/>
    </row>
    <row r="652" spans="1:16" x14ac:dyDescent="0.3">
      <c r="A652" s="300"/>
      <c r="B652" s="300"/>
      <c r="C652" s="300"/>
      <c r="D652" s="31"/>
      <c r="E652"/>
      <c r="F652" s="295"/>
      <c r="G652"/>
      <c r="H652" s="606"/>
      <c r="I652" s="295"/>
      <c r="J652"/>
      <c r="K652" s="295"/>
      <c r="L652"/>
      <c r="O652"/>
      <c r="P652"/>
    </row>
    <row r="653" spans="1:16" x14ac:dyDescent="0.3">
      <c r="A653" s="300"/>
      <c r="B653" s="300"/>
      <c r="C653" s="300"/>
      <c r="D653" s="31"/>
      <c r="E653"/>
      <c r="F653" s="295"/>
      <c r="G653"/>
      <c r="H653" s="606"/>
      <c r="I653" s="295"/>
      <c r="J653"/>
      <c r="K653" s="295"/>
      <c r="L653"/>
      <c r="O653"/>
      <c r="P653"/>
    </row>
    <row r="654" spans="1:16" x14ac:dyDescent="0.3">
      <c r="A654" s="300"/>
      <c r="B654" s="300"/>
      <c r="C654" s="300"/>
      <c r="D654" s="31"/>
      <c r="E654"/>
      <c r="F654" s="295"/>
      <c r="G654"/>
      <c r="H654" s="606"/>
      <c r="I654" s="295"/>
      <c r="J654"/>
      <c r="K654" s="295"/>
      <c r="L654"/>
      <c r="O654"/>
      <c r="P654"/>
    </row>
    <row r="655" spans="1:16" x14ac:dyDescent="0.3">
      <c r="A655" s="300"/>
      <c r="B655" s="300"/>
      <c r="C655" s="300"/>
      <c r="D655" s="31"/>
      <c r="E655"/>
      <c r="F655" s="295"/>
      <c r="G655"/>
      <c r="H655" s="606"/>
      <c r="I655" s="295"/>
      <c r="J655"/>
      <c r="K655" s="295"/>
      <c r="L655"/>
      <c r="O655"/>
      <c r="P655"/>
    </row>
    <row r="656" spans="1:16" x14ac:dyDescent="0.3">
      <c r="A656" s="300"/>
      <c r="B656" s="300"/>
      <c r="C656" s="300"/>
      <c r="D656" s="31"/>
      <c r="E656"/>
      <c r="F656" s="295"/>
      <c r="G656"/>
      <c r="H656" s="606"/>
      <c r="I656" s="295"/>
      <c r="J656"/>
      <c r="K656" s="295"/>
      <c r="L656"/>
      <c r="O656"/>
      <c r="P656"/>
    </row>
    <row r="657" spans="1:16" x14ac:dyDescent="0.3">
      <c r="A657" s="300"/>
      <c r="B657" s="300"/>
      <c r="C657" s="300"/>
      <c r="D657" s="31"/>
      <c r="E657"/>
      <c r="F657" s="295"/>
      <c r="G657"/>
      <c r="H657" s="606"/>
      <c r="I657" s="295"/>
      <c r="J657"/>
      <c r="K657" s="295"/>
      <c r="L657"/>
      <c r="O657"/>
      <c r="P657"/>
    </row>
    <row r="658" spans="1:16" x14ac:dyDescent="0.3">
      <c r="A658" s="300"/>
      <c r="B658" s="300"/>
      <c r="C658" s="300"/>
      <c r="D658" s="31"/>
      <c r="E658"/>
      <c r="F658" s="295"/>
      <c r="G658"/>
      <c r="H658" s="606"/>
      <c r="I658" s="295"/>
      <c r="J658"/>
      <c r="K658" s="295"/>
      <c r="L658"/>
      <c r="O658"/>
      <c r="P658"/>
    </row>
    <row r="659" spans="1:16" x14ac:dyDescent="0.3">
      <c r="A659" s="300"/>
      <c r="B659" s="300"/>
      <c r="C659" s="300"/>
      <c r="D659" s="31"/>
      <c r="E659"/>
      <c r="F659" s="295"/>
      <c r="G659"/>
      <c r="H659" s="606"/>
      <c r="I659" s="295"/>
      <c r="J659"/>
      <c r="K659" s="295"/>
      <c r="L659"/>
      <c r="O659"/>
      <c r="P659"/>
    </row>
    <row r="660" spans="1:16" x14ac:dyDescent="0.3">
      <c r="A660" s="300"/>
      <c r="B660" s="300"/>
      <c r="C660" s="300"/>
      <c r="D660" s="31"/>
      <c r="E660"/>
      <c r="F660" s="295"/>
      <c r="G660"/>
      <c r="H660" s="606"/>
      <c r="I660" s="295"/>
      <c r="J660"/>
      <c r="K660" s="295"/>
      <c r="L660"/>
      <c r="O660"/>
      <c r="P660"/>
    </row>
    <row r="661" spans="1:16" x14ac:dyDescent="0.3">
      <c r="A661" s="300"/>
      <c r="B661" s="300"/>
      <c r="C661" s="300"/>
      <c r="D661" s="31"/>
      <c r="E661"/>
      <c r="F661" s="295"/>
      <c r="G661"/>
      <c r="H661" s="606"/>
      <c r="I661" s="295"/>
      <c r="J661"/>
      <c r="K661" s="295"/>
      <c r="L661"/>
      <c r="O661"/>
      <c r="P661"/>
    </row>
    <row r="662" spans="1:16" x14ac:dyDescent="0.3">
      <c r="A662" s="300"/>
      <c r="B662" s="300"/>
      <c r="C662" s="300"/>
      <c r="D662" s="31"/>
      <c r="E662"/>
      <c r="F662" s="295"/>
      <c r="G662"/>
      <c r="H662" s="606"/>
      <c r="I662" s="295"/>
      <c r="J662"/>
      <c r="K662" s="295"/>
      <c r="L662"/>
      <c r="O662"/>
      <c r="P662"/>
    </row>
    <row r="663" spans="1:16" x14ac:dyDescent="0.3">
      <c r="A663" s="300"/>
      <c r="B663" s="300"/>
      <c r="C663" s="300"/>
      <c r="D663" s="31"/>
      <c r="E663"/>
      <c r="F663" s="295"/>
      <c r="G663"/>
      <c r="H663" s="606"/>
      <c r="I663" s="295"/>
      <c r="J663"/>
      <c r="K663" s="295"/>
      <c r="L663"/>
      <c r="O663"/>
      <c r="P663"/>
    </row>
    <row r="664" spans="1:16" x14ac:dyDescent="0.3">
      <c r="A664" s="300"/>
      <c r="B664" s="300"/>
      <c r="C664" s="300"/>
      <c r="D664" s="31"/>
      <c r="E664"/>
      <c r="F664" s="295"/>
      <c r="G664"/>
      <c r="H664" s="606"/>
      <c r="I664" s="295"/>
      <c r="J664"/>
      <c r="K664" s="295"/>
      <c r="L664"/>
      <c r="O664"/>
      <c r="P664"/>
    </row>
    <row r="665" spans="1:16" x14ac:dyDescent="0.3">
      <c r="A665" s="300"/>
      <c r="B665" s="300"/>
      <c r="C665" s="300"/>
      <c r="D665" s="31"/>
      <c r="E665"/>
      <c r="F665" s="295"/>
      <c r="G665"/>
      <c r="H665" s="606"/>
      <c r="I665" s="295"/>
      <c r="J665"/>
      <c r="K665" s="295"/>
      <c r="L665"/>
      <c r="O665"/>
      <c r="P665"/>
    </row>
    <row r="666" spans="1:16" x14ac:dyDescent="0.3">
      <c r="A666" s="300"/>
      <c r="B666" s="300"/>
      <c r="C666" s="300"/>
      <c r="D666" s="31"/>
      <c r="E666"/>
      <c r="F666" s="295"/>
      <c r="G666"/>
      <c r="H666" s="606"/>
      <c r="I666" s="295"/>
      <c r="J666"/>
      <c r="K666" s="295"/>
      <c r="L666"/>
      <c r="O666"/>
      <c r="P666"/>
    </row>
    <row r="667" spans="1:16" x14ac:dyDescent="0.3">
      <c r="A667" s="300"/>
      <c r="B667" s="300"/>
      <c r="C667" s="300"/>
      <c r="D667" s="31"/>
      <c r="E667"/>
      <c r="F667" s="295"/>
      <c r="G667"/>
      <c r="H667" s="606"/>
      <c r="I667" s="295"/>
      <c r="J667"/>
      <c r="K667" s="295"/>
      <c r="L667"/>
      <c r="O667"/>
      <c r="P667"/>
    </row>
    <row r="668" spans="1:16" x14ac:dyDescent="0.3">
      <c r="A668" s="300"/>
      <c r="B668" s="300"/>
      <c r="C668" s="300"/>
      <c r="D668" s="31"/>
      <c r="E668"/>
      <c r="F668" s="295"/>
      <c r="G668"/>
      <c r="H668" s="606"/>
      <c r="I668" s="295"/>
      <c r="J668"/>
      <c r="K668" s="295"/>
      <c r="L668"/>
      <c r="O668"/>
      <c r="P668"/>
    </row>
    <row r="669" spans="1:16" x14ac:dyDescent="0.3">
      <c r="A669" s="300"/>
      <c r="B669" s="300"/>
      <c r="C669" s="300"/>
      <c r="D669" s="31"/>
      <c r="E669"/>
      <c r="F669" s="295"/>
      <c r="G669"/>
      <c r="H669" s="606"/>
      <c r="I669" s="295"/>
      <c r="J669"/>
      <c r="K669" s="295"/>
      <c r="L669"/>
      <c r="O669"/>
      <c r="P669"/>
    </row>
    <row r="670" spans="1:16" x14ac:dyDescent="0.3">
      <c r="A670" s="300"/>
      <c r="B670" s="300"/>
      <c r="C670" s="300"/>
      <c r="D670" s="31"/>
      <c r="E670"/>
      <c r="F670" s="295"/>
      <c r="G670"/>
      <c r="H670" s="606"/>
      <c r="I670" s="295"/>
      <c r="J670"/>
      <c r="K670" s="295"/>
      <c r="L670"/>
      <c r="O670"/>
      <c r="P670"/>
    </row>
    <row r="671" spans="1:16" x14ac:dyDescent="0.3">
      <c r="A671" s="300"/>
      <c r="B671" s="300"/>
      <c r="C671" s="300"/>
      <c r="D671" s="31"/>
      <c r="E671"/>
      <c r="F671" s="295"/>
      <c r="G671"/>
      <c r="H671" s="606"/>
      <c r="I671" s="295"/>
      <c r="J671"/>
      <c r="K671" s="295"/>
      <c r="L671"/>
      <c r="O671"/>
      <c r="P671"/>
    </row>
    <row r="672" spans="1:16" x14ac:dyDescent="0.3">
      <c r="A672" s="300"/>
      <c r="B672" s="300"/>
      <c r="C672" s="300"/>
      <c r="D672" s="31"/>
      <c r="E672"/>
      <c r="F672" s="295"/>
      <c r="G672"/>
      <c r="H672" s="606"/>
      <c r="I672" s="295"/>
      <c r="J672"/>
      <c r="K672" s="295"/>
      <c r="L672"/>
      <c r="O672"/>
      <c r="P672"/>
    </row>
    <row r="673" spans="1:16" x14ac:dyDescent="0.3">
      <c r="A673" s="300"/>
      <c r="B673" s="300"/>
      <c r="C673" s="300"/>
      <c r="D673" s="31"/>
      <c r="E673"/>
      <c r="F673" s="295"/>
      <c r="G673"/>
      <c r="H673" s="606"/>
      <c r="I673" s="295"/>
      <c r="J673"/>
      <c r="K673" s="295"/>
      <c r="L673"/>
      <c r="O673"/>
      <c r="P673"/>
    </row>
    <row r="674" spans="1:16" x14ac:dyDescent="0.3">
      <c r="A674" s="300"/>
      <c r="B674" s="300"/>
      <c r="C674" s="300"/>
      <c r="D674" s="31"/>
      <c r="E674"/>
      <c r="F674" s="295"/>
      <c r="G674"/>
      <c r="H674" s="606"/>
      <c r="I674" s="295"/>
      <c r="J674"/>
      <c r="K674" s="295"/>
      <c r="L674"/>
      <c r="O674"/>
      <c r="P674"/>
    </row>
    <row r="675" spans="1:16" x14ac:dyDescent="0.3">
      <c r="A675" s="300"/>
      <c r="B675" s="300"/>
      <c r="C675" s="300"/>
      <c r="D675" s="31"/>
      <c r="E675"/>
      <c r="F675" s="295"/>
      <c r="G675"/>
      <c r="H675" s="606"/>
      <c r="I675" s="295"/>
      <c r="J675"/>
      <c r="K675" s="295"/>
      <c r="L675"/>
      <c r="O675"/>
      <c r="P675"/>
    </row>
    <row r="676" spans="1:16" x14ac:dyDescent="0.3">
      <c r="A676" s="300"/>
      <c r="B676" s="300"/>
      <c r="C676" s="300"/>
      <c r="D676" s="31"/>
      <c r="E676"/>
      <c r="F676" s="295"/>
      <c r="G676"/>
      <c r="H676" s="606"/>
      <c r="I676" s="295"/>
      <c r="J676"/>
      <c r="K676" s="295"/>
      <c r="L676"/>
      <c r="O676"/>
      <c r="P676"/>
    </row>
    <row r="677" spans="1:16" x14ac:dyDescent="0.3">
      <c r="A677" s="300"/>
      <c r="B677" s="300"/>
      <c r="C677" s="300"/>
      <c r="D677" s="31"/>
      <c r="E677"/>
      <c r="F677" s="295"/>
      <c r="G677"/>
      <c r="H677" s="606"/>
      <c r="I677" s="295"/>
      <c r="J677"/>
      <c r="K677" s="295"/>
      <c r="L677"/>
      <c r="O677"/>
      <c r="P677"/>
    </row>
    <row r="678" spans="1:16" x14ac:dyDescent="0.3">
      <c r="A678" s="300"/>
      <c r="B678" s="300"/>
      <c r="C678" s="300"/>
      <c r="D678" s="31"/>
      <c r="E678"/>
      <c r="F678" s="295"/>
      <c r="G678"/>
      <c r="H678" s="606"/>
      <c r="I678" s="295"/>
      <c r="J678"/>
      <c r="K678" s="295"/>
      <c r="L678"/>
      <c r="O678"/>
      <c r="P678"/>
    </row>
    <row r="679" spans="1:16" x14ac:dyDescent="0.3">
      <c r="A679" s="300"/>
      <c r="B679" s="300"/>
      <c r="C679" s="300"/>
      <c r="D679" s="31"/>
      <c r="E679"/>
      <c r="F679" s="295"/>
      <c r="G679"/>
      <c r="H679" s="606"/>
      <c r="I679" s="295"/>
      <c r="J679"/>
      <c r="K679" s="295"/>
      <c r="L679"/>
      <c r="O679"/>
      <c r="P679"/>
    </row>
    <row r="680" spans="1:16" x14ac:dyDescent="0.3">
      <c r="A680" s="300"/>
      <c r="B680" s="300"/>
      <c r="C680" s="300"/>
      <c r="D680" s="31"/>
      <c r="E680"/>
      <c r="F680" s="295"/>
      <c r="G680"/>
      <c r="H680" s="606"/>
      <c r="I680" s="295"/>
      <c r="J680"/>
      <c r="K680" s="295"/>
      <c r="L680"/>
      <c r="O680"/>
      <c r="P680"/>
    </row>
    <row r="681" spans="1:16" x14ac:dyDescent="0.3">
      <c r="A681" s="300"/>
      <c r="B681" s="300"/>
      <c r="C681" s="300"/>
      <c r="D681" s="31"/>
      <c r="E681"/>
      <c r="F681" s="295"/>
      <c r="G681"/>
      <c r="H681" s="606"/>
      <c r="I681" s="295"/>
      <c r="J681"/>
      <c r="K681" s="295"/>
      <c r="L681"/>
      <c r="O681"/>
      <c r="P681"/>
    </row>
    <row r="682" spans="1:16" x14ac:dyDescent="0.3">
      <c r="A682" s="300"/>
      <c r="B682" s="300"/>
      <c r="C682" s="300"/>
      <c r="D682" s="31"/>
      <c r="E682"/>
      <c r="F682" s="295"/>
      <c r="G682"/>
      <c r="H682" s="606"/>
      <c r="I682" s="295"/>
      <c r="J682"/>
      <c r="K682" s="295"/>
      <c r="L682"/>
      <c r="O682"/>
      <c r="P682"/>
    </row>
    <row r="683" spans="1:16" x14ac:dyDescent="0.3">
      <c r="A683" s="300"/>
      <c r="B683" s="300"/>
      <c r="C683" s="300"/>
      <c r="D683" s="31"/>
      <c r="E683"/>
      <c r="F683" s="295"/>
      <c r="G683"/>
      <c r="H683" s="606"/>
      <c r="I683" s="295"/>
      <c r="J683"/>
      <c r="K683" s="295"/>
      <c r="L683"/>
      <c r="O683"/>
      <c r="P683"/>
    </row>
    <row r="684" spans="1:16" x14ac:dyDescent="0.3">
      <c r="A684" s="300"/>
      <c r="B684" s="300"/>
      <c r="C684" s="300"/>
      <c r="D684" s="31"/>
      <c r="E684"/>
      <c r="F684" s="295"/>
      <c r="G684"/>
      <c r="H684" s="606"/>
      <c r="I684" s="295"/>
      <c r="J684"/>
      <c r="K684" s="295"/>
      <c r="L684"/>
      <c r="O684"/>
      <c r="P684"/>
    </row>
    <row r="685" spans="1:16" x14ac:dyDescent="0.3">
      <c r="A685" s="300"/>
      <c r="B685" s="300"/>
      <c r="C685" s="300"/>
      <c r="D685" s="31"/>
      <c r="E685"/>
      <c r="F685" s="295"/>
      <c r="G685"/>
      <c r="H685" s="606"/>
      <c r="I685" s="295"/>
      <c r="J685"/>
      <c r="K685" s="295"/>
      <c r="L685"/>
      <c r="O685"/>
      <c r="P685"/>
    </row>
    <row r="686" spans="1:16" x14ac:dyDescent="0.3">
      <c r="A686" s="300"/>
      <c r="B686" s="300"/>
      <c r="C686" s="300"/>
      <c r="D686" s="31"/>
      <c r="E686"/>
      <c r="F686" s="295"/>
      <c r="G686"/>
      <c r="H686" s="606"/>
      <c r="I686" s="295"/>
      <c r="J686"/>
      <c r="K686" s="295"/>
      <c r="L686"/>
      <c r="O686"/>
      <c r="P686"/>
    </row>
    <row r="687" spans="1:16" x14ac:dyDescent="0.3">
      <c r="A687" s="300"/>
      <c r="B687" s="300"/>
      <c r="C687" s="300"/>
      <c r="D687" s="31"/>
      <c r="E687"/>
      <c r="F687" s="295"/>
      <c r="G687"/>
      <c r="H687" s="606"/>
      <c r="I687" s="295"/>
      <c r="J687"/>
      <c r="K687" s="295"/>
      <c r="L687"/>
      <c r="O687"/>
      <c r="P687"/>
    </row>
    <row r="688" spans="1:16" x14ac:dyDescent="0.3">
      <c r="A688" s="300"/>
      <c r="B688" s="300"/>
      <c r="C688" s="300"/>
      <c r="D688" s="31"/>
      <c r="E688"/>
      <c r="F688" s="295"/>
      <c r="G688"/>
      <c r="H688" s="606"/>
      <c r="I688" s="295"/>
      <c r="J688"/>
      <c r="K688" s="295"/>
      <c r="L688"/>
      <c r="O688"/>
      <c r="P688"/>
    </row>
    <row r="689" spans="1:16" x14ac:dyDescent="0.3">
      <c r="A689" s="300"/>
      <c r="B689" s="300"/>
      <c r="C689" s="300"/>
      <c r="D689" s="31"/>
      <c r="E689"/>
      <c r="F689" s="295"/>
      <c r="G689"/>
      <c r="H689" s="606"/>
      <c r="I689" s="295"/>
      <c r="J689"/>
      <c r="K689" s="295"/>
      <c r="L689"/>
      <c r="O689"/>
      <c r="P689"/>
    </row>
    <row r="690" spans="1:16" x14ac:dyDescent="0.3">
      <c r="A690" s="300"/>
      <c r="B690" s="300"/>
      <c r="C690" s="300"/>
      <c r="D690" s="31"/>
      <c r="E690"/>
      <c r="F690" s="295"/>
      <c r="G690"/>
      <c r="H690" s="606"/>
      <c r="I690" s="295"/>
      <c r="J690"/>
      <c r="K690" s="295"/>
      <c r="L690"/>
      <c r="O690"/>
      <c r="P690"/>
    </row>
    <row r="691" spans="1:16" x14ac:dyDescent="0.3">
      <c r="A691" s="300"/>
      <c r="B691" s="300"/>
      <c r="C691" s="300"/>
      <c r="D691" s="31"/>
      <c r="E691"/>
      <c r="F691" s="295"/>
      <c r="G691"/>
      <c r="H691" s="606"/>
      <c r="I691" s="295"/>
      <c r="J691"/>
      <c r="K691" s="295"/>
      <c r="L691"/>
      <c r="O691"/>
      <c r="P691"/>
    </row>
    <row r="692" spans="1:16" x14ac:dyDescent="0.3">
      <c r="A692" s="300"/>
      <c r="B692" s="300"/>
      <c r="C692" s="300"/>
      <c r="D692" s="31"/>
      <c r="E692"/>
      <c r="F692" s="295"/>
      <c r="G692"/>
      <c r="H692" s="606"/>
      <c r="I692" s="295"/>
      <c r="J692"/>
      <c r="K692" s="295"/>
      <c r="L692"/>
      <c r="O692"/>
      <c r="P692"/>
    </row>
    <row r="693" spans="1:16" x14ac:dyDescent="0.3">
      <c r="A693" s="300"/>
      <c r="B693" s="300"/>
      <c r="C693" s="300"/>
      <c r="D693" s="31"/>
      <c r="E693"/>
      <c r="F693" s="295"/>
      <c r="G693"/>
      <c r="H693" s="606"/>
      <c r="I693" s="295"/>
      <c r="J693"/>
      <c r="K693" s="295"/>
      <c r="L693"/>
      <c r="O693"/>
      <c r="P693"/>
    </row>
    <row r="694" spans="1:16" x14ac:dyDescent="0.3">
      <c r="A694" s="300"/>
      <c r="B694" s="300"/>
      <c r="C694" s="300"/>
      <c r="D694" s="31"/>
      <c r="E694"/>
      <c r="F694" s="295"/>
      <c r="G694"/>
      <c r="H694" s="606"/>
      <c r="I694" s="295"/>
      <c r="J694"/>
      <c r="K694" s="295"/>
      <c r="L694"/>
      <c r="O694"/>
      <c r="P694"/>
    </row>
    <row r="695" spans="1:16" x14ac:dyDescent="0.3">
      <c r="A695" s="300"/>
      <c r="B695" s="300"/>
      <c r="C695" s="300"/>
      <c r="D695" s="31"/>
      <c r="E695"/>
      <c r="F695" s="295"/>
      <c r="G695"/>
      <c r="H695" s="606"/>
      <c r="I695" s="295"/>
      <c r="J695"/>
      <c r="K695" s="295"/>
      <c r="L695"/>
      <c r="O695"/>
      <c r="P695"/>
    </row>
    <row r="696" spans="1:16" x14ac:dyDescent="0.3">
      <c r="A696" s="300"/>
      <c r="B696" s="300"/>
      <c r="C696" s="300"/>
      <c r="D696" s="31"/>
      <c r="E696"/>
      <c r="F696" s="295"/>
      <c r="G696"/>
      <c r="H696" s="606"/>
      <c r="I696" s="295"/>
      <c r="J696"/>
      <c r="K696" s="295"/>
      <c r="L696"/>
      <c r="O696"/>
      <c r="P696"/>
    </row>
    <row r="697" spans="1:16" x14ac:dyDescent="0.3">
      <c r="A697" s="300"/>
      <c r="B697" s="300"/>
      <c r="C697" s="300"/>
      <c r="D697" s="31"/>
      <c r="E697"/>
      <c r="F697" s="295"/>
      <c r="G697"/>
      <c r="H697" s="606"/>
      <c r="I697" s="295"/>
      <c r="J697"/>
      <c r="K697" s="295"/>
      <c r="L697"/>
      <c r="O697"/>
      <c r="P697"/>
    </row>
    <row r="698" spans="1:16" x14ac:dyDescent="0.3">
      <c r="A698" s="300"/>
      <c r="B698" s="300"/>
      <c r="C698" s="300"/>
      <c r="D698" s="31"/>
      <c r="E698"/>
      <c r="F698" s="295"/>
      <c r="G698"/>
      <c r="H698" s="606"/>
      <c r="I698" s="295"/>
      <c r="J698"/>
      <c r="K698" s="295"/>
      <c r="L698"/>
      <c r="O698"/>
      <c r="P698"/>
    </row>
    <row r="699" spans="1:16" x14ac:dyDescent="0.3">
      <c r="A699" s="300"/>
      <c r="B699" s="300"/>
      <c r="C699" s="300"/>
      <c r="D699" s="31"/>
      <c r="E699"/>
      <c r="F699" s="295"/>
      <c r="G699"/>
      <c r="H699" s="606"/>
      <c r="I699" s="295"/>
      <c r="J699"/>
      <c r="K699" s="295"/>
      <c r="L699"/>
      <c r="O699"/>
      <c r="P699"/>
    </row>
    <row r="700" spans="1:16" x14ac:dyDescent="0.3">
      <c r="A700" s="300"/>
      <c r="B700" s="300"/>
      <c r="C700" s="300"/>
      <c r="D700" s="31"/>
      <c r="E700"/>
      <c r="F700" s="295"/>
      <c r="G700"/>
      <c r="H700" s="606"/>
      <c r="I700" s="295"/>
      <c r="J700"/>
      <c r="K700" s="295"/>
      <c r="L700"/>
      <c r="O700"/>
      <c r="P700"/>
    </row>
    <row r="701" spans="1:16" x14ac:dyDescent="0.3">
      <c r="A701" s="300"/>
      <c r="B701" s="300"/>
      <c r="C701" s="300"/>
      <c r="D701" s="31"/>
      <c r="E701"/>
      <c r="F701" s="295"/>
      <c r="G701"/>
      <c r="H701" s="606"/>
      <c r="I701" s="295"/>
      <c r="J701"/>
      <c r="K701" s="295"/>
      <c r="L701"/>
      <c r="O701"/>
      <c r="P701"/>
    </row>
    <row r="702" spans="1:16" x14ac:dyDescent="0.3">
      <c r="A702" s="300"/>
      <c r="B702" s="300"/>
      <c r="C702" s="300"/>
      <c r="D702" s="31"/>
      <c r="E702"/>
      <c r="F702" s="295"/>
      <c r="G702"/>
      <c r="H702" s="606"/>
      <c r="I702" s="295"/>
      <c r="J702"/>
      <c r="K702" s="295"/>
      <c r="L702"/>
      <c r="O702"/>
      <c r="P702"/>
    </row>
    <row r="703" spans="1:16" x14ac:dyDescent="0.3">
      <c r="A703" s="300"/>
      <c r="B703" s="300"/>
      <c r="C703" s="300"/>
      <c r="D703" s="31"/>
      <c r="E703"/>
      <c r="F703" s="295"/>
      <c r="G703"/>
      <c r="H703" s="606"/>
      <c r="I703" s="295"/>
      <c r="J703"/>
      <c r="K703" s="295"/>
      <c r="L703"/>
      <c r="O703"/>
      <c r="P703"/>
    </row>
    <row r="704" spans="1:16" x14ac:dyDescent="0.3">
      <c r="A704" s="300"/>
      <c r="B704" s="300"/>
      <c r="C704" s="300"/>
      <c r="D704" s="31"/>
      <c r="E704"/>
      <c r="F704" s="295"/>
      <c r="G704"/>
      <c r="H704" s="606"/>
      <c r="I704" s="295"/>
      <c r="J704"/>
      <c r="K704" s="295"/>
      <c r="L704"/>
      <c r="O704"/>
      <c r="P704"/>
    </row>
    <row r="705" spans="1:16" x14ac:dyDescent="0.3">
      <c r="A705" s="300"/>
      <c r="B705" s="300"/>
      <c r="C705" s="300"/>
      <c r="D705" s="31"/>
      <c r="E705"/>
      <c r="F705" s="295"/>
      <c r="G705"/>
      <c r="H705" s="606"/>
      <c r="I705" s="295"/>
      <c r="J705"/>
      <c r="K705" s="295"/>
      <c r="L705"/>
      <c r="O705"/>
      <c r="P705"/>
    </row>
    <row r="706" spans="1:16" x14ac:dyDescent="0.3">
      <c r="A706" s="300"/>
      <c r="B706" s="300"/>
      <c r="C706" s="300"/>
      <c r="D706" s="31"/>
      <c r="E706"/>
      <c r="F706" s="295"/>
      <c r="G706"/>
      <c r="H706" s="606"/>
      <c r="I706" s="295"/>
      <c r="J706"/>
      <c r="K706" s="295"/>
      <c r="L706"/>
      <c r="O706"/>
      <c r="P706"/>
    </row>
    <row r="707" spans="1:16" x14ac:dyDescent="0.3">
      <c r="A707" s="300"/>
      <c r="B707" s="300"/>
      <c r="C707" s="300"/>
      <c r="D707" s="31"/>
      <c r="E707"/>
      <c r="F707" s="295"/>
      <c r="G707"/>
      <c r="H707" s="606"/>
      <c r="I707" s="295"/>
      <c r="J707"/>
      <c r="K707" s="295"/>
      <c r="L707"/>
      <c r="O707"/>
      <c r="P707"/>
    </row>
    <row r="708" spans="1:16" x14ac:dyDescent="0.3">
      <c r="A708" s="300"/>
      <c r="B708" s="300"/>
      <c r="C708" s="300"/>
      <c r="D708" s="31"/>
      <c r="E708"/>
      <c r="F708" s="295"/>
      <c r="G708"/>
      <c r="H708" s="606"/>
      <c r="I708" s="295"/>
      <c r="J708"/>
      <c r="K708" s="295"/>
      <c r="L708"/>
      <c r="O708"/>
      <c r="P708"/>
    </row>
    <row r="709" spans="1:16" x14ac:dyDescent="0.3">
      <c r="A709" s="300"/>
      <c r="B709" s="300"/>
      <c r="C709" s="300"/>
      <c r="D709" s="31"/>
      <c r="E709"/>
      <c r="F709" s="295"/>
      <c r="G709"/>
      <c r="H709" s="606"/>
      <c r="I709" s="295"/>
      <c r="J709"/>
      <c r="K709" s="295"/>
      <c r="L709"/>
      <c r="O709"/>
      <c r="P709"/>
    </row>
    <row r="710" spans="1:16" x14ac:dyDescent="0.3">
      <c r="A710" s="300"/>
      <c r="B710" s="300"/>
      <c r="C710" s="300"/>
      <c r="D710" s="31"/>
      <c r="E710"/>
      <c r="F710" s="295"/>
      <c r="G710"/>
      <c r="H710" s="606"/>
      <c r="I710" s="295"/>
      <c r="J710"/>
      <c r="K710" s="295"/>
      <c r="L710"/>
      <c r="O710"/>
      <c r="P710"/>
    </row>
    <row r="711" spans="1:16" x14ac:dyDescent="0.3">
      <c r="A711" s="300"/>
      <c r="B711" s="300"/>
      <c r="C711" s="300"/>
      <c r="D711" s="31"/>
      <c r="E711"/>
      <c r="F711" s="295"/>
      <c r="G711"/>
      <c r="H711" s="606"/>
      <c r="I711" s="295"/>
      <c r="J711"/>
      <c r="K711" s="295"/>
      <c r="L711"/>
      <c r="O711"/>
      <c r="P711"/>
    </row>
    <row r="712" spans="1:16" x14ac:dyDescent="0.3">
      <c r="A712" s="300"/>
      <c r="B712" s="300"/>
      <c r="C712" s="300"/>
      <c r="D712" s="31"/>
      <c r="E712"/>
      <c r="F712" s="295"/>
      <c r="G712"/>
      <c r="H712" s="606"/>
      <c r="I712" s="295"/>
      <c r="J712"/>
      <c r="K712" s="295"/>
      <c r="L712"/>
      <c r="O712"/>
      <c r="P712"/>
    </row>
    <row r="713" spans="1:16" x14ac:dyDescent="0.3">
      <c r="A713" s="300"/>
      <c r="B713" s="300"/>
      <c r="C713" s="300"/>
      <c r="D713" s="31"/>
      <c r="E713"/>
      <c r="F713" s="295"/>
      <c r="G713"/>
      <c r="H713" s="606"/>
      <c r="I713" s="295"/>
      <c r="J713"/>
      <c r="K713" s="295"/>
      <c r="L713"/>
      <c r="O713"/>
      <c r="P713"/>
    </row>
    <row r="714" spans="1:16" x14ac:dyDescent="0.3">
      <c r="A714" s="300"/>
      <c r="B714" s="300"/>
      <c r="C714" s="300"/>
      <c r="D714" s="31"/>
      <c r="E714"/>
      <c r="F714" s="295"/>
      <c r="G714"/>
      <c r="H714" s="606"/>
      <c r="I714" s="295"/>
      <c r="J714"/>
      <c r="K714" s="295"/>
      <c r="L714"/>
      <c r="O714"/>
      <c r="P714"/>
    </row>
    <row r="715" spans="1:16" x14ac:dyDescent="0.3">
      <c r="A715" s="300"/>
      <c r="B715" s="300"/>
      <c r="C715" s="300"/>
      <c r="D715" s="31"/>
      <c r="E715"/>
      <c r="F715" s="295"/>
      <c r="G715"/>
      <c r="H715" s="606"/>
      <c r="I715" s="295"/>
      <c r="J715"/>
      <c r="K715" s="295"/>
      <c r="L715"/>
      <c r="O715"/>
      <c r="P715"/>
    </row>
    <row r="716" spans="1:16" x14ac:dyDescent="0.3">
      <c r="A716" s="300"/>
      <c r="B716" s="300"/>
      <c r="C716" s="300"/>
      <c r="D716" s="31"/>
      <c r="E716"/>
      <c r="F716" s="295"/>
      <c r="G716"/>
      <c r="H716" s="606"/>
      <c r="I716" s="295"/>
      <c r="J716"/>
      <c r="K716" s="295"/>
      <c r="L716"/>
      <c r="O716"/>
      <c r="P716"/>
    </row>
    <row r="717" spans="1:16" x14ac:dyDescent="0.3">
      <c r="A717" s="300"/>
      <c r="B717" s="300"/>
      <c r="C717" s="300"/>
      <c r="D717" s="31"/>
      <c r="E717"/>
      <c r="F717" s="295"/>
      <c r="G717"/>
      <c r="H717" s="606"/>
      <c r="I717" s="295"/>
      <c r="J717"/>
      <c r="K717" s="295"/>
      <c r="L717"/>
      <c r="O717"/>
      <c r="P717"/>
    </row>
    <row r="718" spans="1:16" x14ac:dyDescent="0.3">
      <c r="A718" s="300"/>
      <c r="B718" s="300"/>
      <c r="C718" s="300"/>
      <c r="D718" s="31"/>
      <c r="E718"/>
      <c r="F718" s="295"/>
      <c r="G718"/>
      <c r="H718" s="606"/>
      <c r="I718" s="295"/>
      <c r="J718"/>
      <c r="K718" s="295"/>
      <c r="L718"/>
      <c r="O718"/>
      <c r="P718"/>
    </row>
    <row r="719" spans="1:16" x14ac:dyDescent="0.3">
      <c r="A719" s="300"/>
      <c r="B719" s="300"/>
      <c r="C719" s="300"/>
      <c r="D719" s="31"/>
      <c r="E719"/>
      <c r="F719" s="295"/>
      <c r="G719"/>
      <c r="H719" s="606"/>
      <c r="I719" s="295"/>
      <c r="J719"/>
      <c r="K719" s="295"/>
      <c r="L719"/>
      <c r="O719"/>
      <c r="P719"/>
    </row>
    <row r="720" spans="1:16" x14ac:dyDescent="0.3">
      <c r="A720" s="300"/>
      <c r="B720" s="300"/>
      <c r="C720" s="300"/>
      <c r="D720" s="31"/>
      <c r="E720"/>
      <c r="F720" s="295"/>
      <c r="G720"/>
      <c r="H720" s="606"/>
      <c r="I720" s="295"/>
      <c r="J720"/>
      <c r="K720" s="295"/>
      <c r="L720"/>
      <c r="O720"/>
      <c r="P720"/>
    </row>
    <row r="721" spans="1:16" x14ac:dyDescent="0.3">
      <c r="A721" s="300"/>
      <c r="B721" s="300"/>
      <c r="C721" s="300"/>
      <c r="D721" s="31"/>
      <c r="E721"/>
      <c r="F721" s="295"/>
      <c r="G721"/>
      <c r="H721" s="606"/>
      <c r="I721" s="295"/>
      <c r="J721"/>
      <c r="K721" s="295"/>
      <c r="L721"/>
      <c r="O721"/>
      <c r="P721"/>
    </row>
    <row r="722" spans="1:16" x14ac:dyDescent="0.3">
      <c r="A722" s="300"/>
      <c r="B722" s="300"/>
      <c r="C722" s="300"/>
      <c r="D722" s="31"/>
      <c r="E722"/>
      <c r="F722" s="295"/>
      <c r="G722"/>
      <c r="H722" s="606"/>
      <c r="I722" s="295"/>
      <c r="J722"/>
      <c r="K722" s="295"/>
      <c r="L722"/>
      <c r="O722"/>
      <c r="P722"/>
    </row>
    <row r="723" spans="1:16" x14ac:dyDescent="0.3">
      <c r="A723" s="300"/>
      <c r="B723" s="300"/>
      <c r="C723" s="300"/>
      <c r="D723" s="31"/>
      <c r="E723"/>
      <c r="F723" s="295"/>
      <c r="G723"/>
      <c r="H723" s="606"/>
      <c r="I723" s="295"/>
      <c r="J723"/>
      <c r="K723" s="295"/>
      <c r="L723"/>
      <c r="O723"/>
      <c r="P723"/>
    </row>
    <row r="724" spans="1:16" x14ac:dyDescent="0.3">
      <c r="A724" s="300"/>
      <c r="B724" s="300"/>
      <c r="C724" s="300"/>
      <c r="D724" s="31"/>
      <c r="E724"/>
      <c r="F724" s="295"/>
      <c r="G724"/>
      <c r="H724" s="606"/>
      <c r="I724" s="295"/>
      <c r="J724"/>
      <c r="K724" s="295"/>
      <c r="L724"/>
      <c r="O724"/>
      <c r="P724"/>
    </row>
    <row r="725" spans="1:16" x14ac:dyDescent="0.3">
      <c r="A725" s="300"/>
      <c r="B725" s="300"/>
      <c r="C725" s="300"/>
      <c r="D725" s="31"/>
      <c r="E725"/>
      <c r="F725" s="295"/>
      <c r="G725"/>
      <c r="H725" s="606"/>
      <c r="I725" s="295"/>
      <c r="J725"/>
      <c r="K725" s="295"/>
      <c r="L725"/>
      <c r="O725"/>
      <c r="P725"/>
    </row>
    <row r="726" spans="1:16" x14ac:dyDescent="0.3">
      <c r="A726" s="300"/>
      <c r="B726" s="300"/>
      <c r="C726" s="300"/>
      <c r="D726" s="31"/>
      <c r="E726"/>
      <c r="F726" s="295"/>
      <c r="G726"/>
      <c r="H726" s="606"/>
      <c r="I726" s="295"/>
      <c r="J726"/>
      <c r="K726" s="295"/>
      <c r="L726"/>
      <c r="O726"/>
      <c r="P726"/>
    </row>
    <row r="727" spans="1:16" x14ac:dyDescent="0.3">
      <c r="A727" s="300"/>
      <c r="B727" s="300"/>
      <c r="C727" s="300"/>
      <c r="D727" s="31"/>
      <c r="E727"/>
      <c r="F727" s="295"/>
      <c r="G727"/>
      <c r="H727" s="606"/>
      <c r="I727" s="295"/>
      <c r="J727"/>
      <c r="K727" s="295"/>
      <c r="L727"/>
      <c r="O727"/>
      <c r="P727"/>
    </row>
    <row r="728" spans="1:16" x14ac:dyDescent="0.3">
      <c r="A728" s="300"/>
      <c r="B728" s="300"/>
      <c r="C728" s="300"/>
      <c r="D728" s="31"/>
      <c r="E728"/>
      <c r="F728" s="295"/>
      <c r="G728"/>
      <c r="H728" s="606"/>
      <c r="I728" s="295"/>
      <c r="J728"/>
      <c r="K728" s="295"/>
      <c r="L728"/>
      <c r="O728"/>
      <c r="P728"/>
    </row>
    <row r="729" spans="1:16" x14ac:dyDescent="0.3">
      <c r="A729" s="300"/>
      <c r="B729" s="300"/>
      <c r="C729" s="300"/>
      <c r="D729" s="31"/>
      <c r="E729"/>
      <c r="F729" s="295"/>
      <c r="G729"/>
      <c r="H729" s="606"/>
      <c r="I729" s="295"/>
      <c r="J729"/>
      <c r="K729" s="295"/>
      <c r="L729"/>
      <c r="O729"/>
      <c r="P729"/>
    </row>
    <row r="730" spans="1:16" x14ac:dyDescent="0.3">
      <c r="A730" s="300"/>
      <c r="B730" s="300"/>
      <c r="C730" s="300"/>
      <c r="D730" s="31"/>
      <c r="E730"/>
      <c r="F730" s="295"/>
      <c r="G730"/>
      <c r="H730" s="606"/>
      <c r="I730" s="295"/>
      <c r="J730"/>
      <c r="K730" s="295"/>
      <c r="L730"/>
      <c r="O730"/>
      <c r="P730"/>
    </row>
    <row r="731" spans="1:16" x14ac:dyDescent="0.3">
      <c r="A731" s="300"/>
      <c r="B731" s="300"/>
      <c r="C731" s="300"/>
      <c r="D731" s="31"/>
      <c r="E731"/>
      <c r="F731" s="295"/>
      <c r="G731"/>
      <c r="H731" s="606"/>
      <c r="I731" s="295"/>
      <c r="J731"/>
      <c r="K731" s="295"/>
      <c r="L731"/>
      <c r="O731"/>
      <c r="P731"/>
    </row>
    <row r="732" spans="1:16" x14ac:dyDescent="0.3">
      <c r="A732" s="300"/>
      <c r="B732" s="300"/>
      <c r="C732" s="300"/>
      <c r="D732" s="31"/>
      <c r="E732"/>
      <c r="F732" s="295"/>
      <c r="G732"/>
      <c r="H732" s="606"/>
      <c r="I732" s="295"/>
      <c r="J732"/>
      <c r="K732" s="295"/>
      <c r="L732"/>
      <c r="O732"/>
      <c r="P732"/>
    </row>
    <row r="733" spans="1:16" x14ac:dyDescent="0.3">
      <c r="A733" s="300"/>
      <c r="B733" s="300"/>
      <c r="C733" s="300"/>
      <c r="D733" s="31"/>
      <c r="E733"/>
      <c r="F733" s="295"/>
      <c r="G733"/>
      <c r="H733" s="606"/>
      <c r="I733" s="295"/>
      <c r="J733"/>
      <c r="K733" s="295"/>
      <c r="L733"/>
      <c r="O733"/>
      <c r="P733"/>
    </row>
    <row r="734" spans="1:16" x14ac:dyDescent="0.3">
      <c r="A734" s="300"/>
      <c r="B734" s="300"/>
      <c r="C734" s="300"/>
      <c r="D734" s="31"/>
      <c r="E734"/>
      <c r="F734" s="295"/>
      <c r="G734"/>
      <c r="H734" s="606"/>
      <c r="I734" s="295"/>
      <c r="J734"/>
      <c r="K734" s="295"/>
      <c r="L734"/>
      <c r="O734"/>
      <c r="P734"/>
    </row>
    <row r="735" spans="1:16" x14ac:dyDescent="0.3">
      <c r="A735" s="300"/>
      <c r="B735" s="300"/>
      <c r="C735" s="300"/>
      <c r="D735" s="31"/>
      <c r="E735"/>
      <c r="F735" s="295"/>
      <c r="G735"/>
      <c r="H735" s="606"/>
      <c r="I735" s="295"/>
      <c r="J735"/>
      <c r="K735" s="295"/>
      <c r="L735"/>
      <c r="O735"/>
      <c r="P735"/>
    </row>
    <row r="736" spans="1:16" x14ac:dyDescent="0.3">
      <c r="A736" s="300"/>
      <c r="B736" s="300"/>
      <c r="C736" s="300"/>
      <c r="D736" s="31"/>
      <c r="E736"/>
      <c r="F736" s="295"/>
      <c r="G736"/>
      <c r="H736" s="606"/>
      <c r="I736" s="295"/>
      <c r="J736"/>
      <c r="K736" s="295"/>
      <c r="L736"/>
      <c r="O736"/>
      <c r="P736"/>
    </row>
    <row r="737" spans="1:16" x14ac:dyDescent="0.3">
      <c r="A737" s="300"/>
      <c r="B737" s="300"/>
      <c r="C737" s="300"/>
      <c r="D737" s="31"/>
      <c r="E737"/>
      <c r="F737" s="295"/>
      <c r="G737"/>
      <c r="H737" s="606"/>
      <c r="I737" s="295"/>
      <c r="J737"/>
      <c r="K737" s="295"/>
      <c r="L737"/>
      <c r="O737"/>
      <c r="P737"/>
    </row>
    <row r="738" spans="1:16" x14ac:dyDescent="0.3">
      <c r="A738" s="300"/>
      <c r="B738" s="300"/>
      <c r="C738" s="300"/>
      <c r="D738" s="31"/>
      <c r="E738"/>
      <c r="F738" s="295"/>
      <c r="G738"/>
      <c r="H738" s="606"/>
      <c r="I738" s="295"/>
      <c r="J738"/>
      <c r="K738" s="295"/>
      <c r="L738"/>
      <c r="O738"/>
      <c r="P738"/>
    </row>
    <row r="739" spans="1:16" x14ac:dyDescent="0.3">
      <c r="A739" s="300"/>
      <c r="B739" s="300"/>
      <c r="C739" s="300"/>
      <c r="D739" s="31"/>
      <c r="E739"/>
      <c r="F739" s="295"/>
      <c r="G739"/>
      <c r="H739" s="606"/>
      <c r="I739" s="295"/>
      <c r="J739"/>
      <c r="K739" s="295"/>
      <c r="L739"/>
      <c r="O739"/>
      <c r="P739"/>
    </row>
    <row r="740" spans="1:16" x14ac:dyDescent="0.3">
      <c r="A740" s="300"/>
      <c r="B740" s="300"/>
      <c r="C740" s="300"/>
      <c r="D740" s="31"/>
      <c r="E740"/>
      <c r="F740" s="295"/>
      <c r="G740"/>
      <c r="H740" s="606"/>
      <c r="I740" s="295"/>
      <c r="J740"/>
      <c r="K740" s="295"/>
      <c r="L740"/>
      <c r="O740"/>
      <c r="P740"/>
    </row>
    <row r="741" spans="1:16" x14ac:dyDescent="0.3">
      <c r="A741" s="300"/>
      <c r="B741" s="300"/>
      <c r="C741" s="300"/>
      <c r="D741" s="31"/>
      <c r="E741"/>
      <c r="F741" s="295"/>
      <c r="G741"/>
      <c r="H741" s="606"/>
      <c r="I741" s="295"/>
      <c r="J741"/>
      <c r="K741" s="295"/>
      <c r="L741"/>
      <c r="O741"/>
      <c r="P741"/>
    </row>
    <row r="742" spans="1:16" x14ac:dyDescent="0.3">
      <c r="A742" s="300"/>
      <c r="B742" s="300"/>
      <c r="C742" s="300"/>
      <c r="D742" s="31"/>
      <c r="E742"/>
      <c r="F742" s="295"/>
      <c r="G742"/>
      <c r="H742" s="606"/>
      <c r="I742" s="295"/>
      <c r="J742"/>
      <c r="K742" s="295"/>
      <c r="L742"/>
      <c r="O742"/>
      <c r="P742"/>
    </row>
    <row r="743" spans="1:16" x14ac:dyDescent="0.3">
      <c r="A743" s="300"/>
      <c r="B743" s="300"/>
      <c r="C743" s="300"/>
      <c r="D743" s="31"/>
      <c r="E743"/>
      <c r="F743" s="295"/>
      <c r="G743"/>
      <c r="H743" s="606"/>
      <c r="I743" s="295"/>
      <c r="J743"/>
      <c r="K743" s="295"/>
      <c r="L743"/>
      <c r="O743"/>
      <c r="P743"/>
    </row>
    <row r="744" spans="1:16" x14ac:dyDescent="0.3">
      <c r="A744" s="300"/>
      <c r="B744" s="300"/>
      <c r="C744" s="300"/>
      <c r="D744" s="31"/>
      <c r="E744"/>
      <c r="F744" s="295"/>
      <c r="G744"/>
      <c r="H744" s="606"/>
      <c r="I744" s="295"/>
      <c r="J744"/>
      <c r="K744" s="295"/>
      <c r="L744"/>
      <c r="O744"/>
      <c r="P744"/>
    </row>
    <row r="745" spans="1:16" x14ac:dyDescent="0.3">
      <c r="A745" s="300"/>
      <c r="B745" s="300"/>
      <c r="C745" s="300"/>
      <c r="D745" s="31"/>
      <c r="E745"/>
      <c r="F745" s="295"/>
      <c r="G745"/>
      <c r="H745" s="606"/>
      <c r="I745" s="295"/>
      <c r="J745"/>
      <c r="K745" s="295"/>
      <c r="L745"/>
      <c r="O745"/>
      <c r="P745"/>
    </row>
    <row r="746" spans="1:16" x14ac:dyDescent="0.3">
      <c r="A746" s="300"/>
      <c r="B746" s="300"/>
      <c r="C746" s="300"/>
      <c r="D746" s="31"/>
      <c r="E746"/>
      <c r="F746" s="295"/>
      <c r="G746"/>
      <c r="H746" s="606"/>
      <c r="I746" s="295"/>
      <c r="J746"/>
      <c r="K746" s="295"/>
      <c r="L746"/>
      <c r="O746"/>
      <c r="P746"/>
    </row>
    <row r="747" spans="1:16" x14ac:dyDescent="0.3">
      <c r="A747" s="300"/>
      <c r="B747" s="300"/>
      <c r="C747" s="300"/>
      <c r="D747" s="31"/>
      <c r="E747"/>
      <c r="F747" s="295"/>
      <c r="G747"/>
      <c r="H747" s="606"/>
      <c r="I747" s="295"/>
      <c r="J747"/>
      <c r="K747" s="295"/>
      <c r="L747"/>
      <c r="O747"/>
      <c r="P747"/>
    </row>
    <row r="748" spans="1:16" x14ac:dyDescent="0.3">
      <c r="A748" s="300"/>
      <c r="B748" s="300"/>
      <c r="C748" s="300"/>
      <c r="D748" s="31"/>
      <c r="E748"/>
      <c r="F748" s="295"/>
      <c r="G748"/>
      <c r="H748" s="606"/>
      <c r="I748" s="295"/>
      <c r="J748"/>
      <c r="K748" s="295"/>
      <c r="L748"/>
      <c r="O748"/>
      <c r="P748"/>
    </row>
    <row r="749" spans="1:16" x14ac:dyDescent="0.3">
      <c r="A749" s="300"/>
      <c r="B749" s="300"/>
      <c r="C749" s="300"/>
      <c r="D749" s="31"/>
      <c r="E749"/>
      <c r="F749" s="295"/>
      <c r="G749"/>
      <c r="H749" s="606"/>
      <c r="I749" s="295"/>
      <c r="J749"/>
      <c r="K749" s="295"/>
      <c r="L749"/>
      <c r="O749"/>
      <c r="P749"/>
    </row>
    <row r="750" spans="1:16" x14ac:dyDescent="0.3">
      <c r="A750" s="300"/>
      <c r="B750" s="300"/>
      <c r="C750" s="300"/>
      <c r="D750" s="31"/>
      <c r="E750"/>
      <c r="F750" s="295"/>
      <c r="G750"/>
      <c r="H750" s="606"/>
      <c r="I750" s="295"/>
      <c r="J750"/>
      <c r="K750" s="295"/>
      <c r="L750"/>
      <c r="O750"/>
      <c r="P750"/>
    </row>
    <row r="751" spans="1:16" x14ac:dyDescent="0.3">
      <c r="A751" s="300"/>
      <c r="B751" s="300"/>
      <c r="C751" s="300"/>
      <c r="D751" s="31"/>
      <c r="E751"/>
      <c r="F751" s="295"/>
      <c r="G751"/>
      <c r="H751" s="606"/>
      <c r="I751" s="295"/>
      <c r="J751"/>
      <c r="K751" s="295"/>
      <c r="L751"/>
      <c r="O751"/>
      <c r="P751"/>
    </row>
    <row r="752" spans="1:16" x14ac:dyDescent="0.3">
      <c r="A752" s="300"/>
      <c r="B752" s="300"/>
      <c r="C752" s="300"/>
      <c r="D752" s="31"/>
      <c r="E752"/>
      <c r="F752" s="295"/>
      <c r="G752"/>
      <c r="H752" s="606"/>
      <c r="I752" s="295"/>
      <c r="J752"/>
      <c r="K752" s="295"/>
      <c r="L752"/>
      <c r="O752"/>
      <c r="P752"/>
    </row>
    <row r="753" spans="1:16" x14ac:dyDescent="0.3">
      <c r="A753" s="300"/>
      <c r="B753" s="300"/>
      <c r="C753" s="300"/>
      <c r="D753" s="31"/>
      <c r="E753"/>
      <c r="F753" s="295"/>
      <c r="G753"/>
      <c r="H753" s="606"/>
      <c r="I753" s="295"/>
      <c r="J753"/>
      <c r="K753" s="295"/>
      <c r="L753"/>
      <c r="O753"/>
      <c r="P753"/>
    </row>
    <row r="754" spans="1:16" x14ac:dyDescent="0.3">
      <c r="A754" s="300"/>
      <c r="B754" s="300"/>
      <c r="C754" s="300"/>
      <c r="D754" s="31"/>
      <c r="E754"/>
      <c r="F754" s="295"/>
      <c r="G754"/>
      <c r="H754" s="606"/>
      <c r="I754" s="295"/>
      <c r="J754"/>
      <c r="K754" s="295"/>
      <c r="L754"/>
      <c r="O754"/>
      <c r="P754"/>
    </row>
    <row r="755" spans="1:16" x14ac:dyDescent="0.3">
      <c r="A755" s="300"/>
      <c r="B755" s="300"/>
      <c r="C755" s="300"/>
      <c r="D755" s="31"/>
      <c r="E755"/>
      <c r="F755" s="295"/>
      <c r="G755"/>
      <c r="H755" s="606"/>
      <c r="I755" s="295"/>
      <c r="J755"/>
      <c r="K755" s="295"/>
      <c r="L755"/>
      <c r="O755"/>
      <c r="P755"/>
    </row>
    <row r="756" spans="1:16" x14ac:dyDescent="0.3">
      <c r="A756" s="300"/>
      <c r="B756" s="300"/>
      <c r="C756" s="300"/>
      <c r="D756" s="31"/>
      <c r="E756"/>
      <c r="F756" s="295"/>
      <c r="G756"/>
      <c r="H756" s="606"/>
      <c r="I756" s="295"/>
      <c r="J756"/>
      <c r="K756" s="295"/>
      <c r="L756"/>
      <c r="O756"/>
      <c r="P756"/>
    </row>
    <row r="757" spans="1:16" x14ac:dyDescent="0.3">
      <c r="A757" s="300"/>
      <c r="B757" s="300"/>
      <c r="C757" s="300"/>
      <c r="D757" s="31"/>
      <c r="E757"/>
      <c r="F757" s="295"/>
      <c r="G757"/>
      <c r="H757" s="606"/>
      <c r="I757" s="295"/>
      <c r="J757"/>
      <c r="K757" s="295"/>
      <c r="L757"/>
      <c r="O757"/>
      <c r="P757"/>
    </row>
    <row r="758" spans="1:16" x14ac:dyDescent="0.3">
      <c r="A758" s="300"/>
      <c r="B758" s="300"/>
      <c r="C758" s="300"/>
      <c r="D758" s="31"/>
      <c r="E758"/>
      <c r="F758" s="295"/>
      <c r="G758"/>
      <c r="H758" s="606"/>
      <c r="I758" s="295"/>
      <c r="J758"/>
      <c r="K758" s="295"/>
      <c r="L758"/>
      <c r="O758"/>
      <c r="P758"/>
    </row>
    <row r="759" spans="1:16" x14ac:dyDescent="0.3">
      <c r="A759" s="300"/>
      <c r="B759" s="300"/>
      <c r="C759" s="300"/>
      <c r="D759" s="31"/>
      <c r="E759"/>
      <c r="F759" s="295"/>
      <c r="G759"/>
      <c r="H759" s="606"/>
      <c r="I759" s="295"/>
      <c r="J759"/>
      <c r="K759" s="295"/>
      <c r="L759"/>
      <c r="O759"/>
      <c r="P759"/>
    </row>
    <row r="760" spans="1:16" x14ac:dyDescent="0.3">
      <c r="A760" s="300"/>
      <c r="B760" s="300"/>
      <c r="C760" s="300"/>
      <c r="D760" s="31"/>
      <c r="E760"/>
      <c r="F760" s="295"/>
      <c r="G760"/>
      <c r="H760" s="606"/>
      <c r="I760" s="295"/>
      <c r="J760"/>
      <c r="K760" s="295"/>
      <c r="L760"/>
      <c r="O760"/>
      <c r="P760"/>
    </row>
    <row r="761" spans="1:16" x14ac:dyDescent="0.3">
      <c r="A761" s="300"/>
      <c r="B761" s="300"/>
      <c r="C761" s="300"/>
      <c r="D761" s="31"/>
      <c r="E761"/>
      <c r="F761" s="295"/>
      <c r="G761"/>
      <c r="H761" s="606"/>
      <c r="I761" s="295"/>
      <c r="J761"/>
      <c r="K761" s="295"/>
      <c r="L761"/>
      <c r="O761"/>
      <c r="P761"/>
    </row>
    <row r="762" spans="1:16" x14ac:dyDescent="0.3">
      <c r="A762" s="300"/>
      <c r="B762" s="300"/>
      <c r="C762" s="300"/>
      <c r="D762" s="31"/>
      <c r="E762"/>
      <c r="F762" s="295"/>
      <c r="G762"/>
      <c r="H762" s="606"/>
      <c r="I762" s="295"/>
      <c r="J762"/>
      <c r="K762" s="295"/>
      <c r="L762"/>
      <c r="O762"/>
      <c r="P762"/>
    </row>
    <row r="763" spans="1:16" x14ac:dyDescent="0.3">
      <c r="A763" s="300"/>
      <c r="B763" s="300"/>
      <c r="C763" s="300"/>
      <c r="D763" s="31"/>
      <c r="E763"/>
      <c r="F763" s="295"/>
      <c r="G763"/>
      <c r="H763" s="606"/>
      <c r="I763" s="295"/>
      <c r="J763"/>
      <c r="K763" s="295"/>
      <c r="L763"/>
      <c r="O763"/>
      <c r="P763"/>
    </row>
    <row r="764" spans="1:16" x14ac:dyDescent="0.3">
      <c r="A764" s="300"/>
      <c r="B764" s="300"/>
      <c r="C764" s="300"/>
      <c r="D764" s="31"/>
      <c r="E764"/>
      <c r="F764" s="295"/>
      <c r="G764"/>
      <c r="H764" s="606"/>
      <c r="I764" s="295"/>
      <c r="J764"/>
      <c r="K764" s="295"/>
      <c r="L764"/>
      <c r="O764"/>
      <c r="P764"/>
    </row>
    <row r="765" spans="1:16" x14ac:dyDescent="0.3">
      <c r="A765" s="300"/>
      <c r="B765" s="300"/>
      <c r="C765" s="300"/>
      <c r="D765" s="31"/>
      <c r="E765"/>
      <c r="F765" s="295"/>
      <c r="G765"/>
      <c r="H765" s="606"/>
      <c r="I765" s="295"/>
      <c r="J765"/>
      <c r="K765" s="295"/>
      <c r="L765"/>
      <c r="O765"/>
      <c r="P765"/>
    </row>
    <row r="766" spans="1:16" x14ac:dyDescent="0.3">
      <c r="A766" s="300"/>
      <c r="B766" s="300"/>
      <c r="C766" s="300"/>
      <c r="D766" s="31"/>
      <c r="E766"/>
      <c r="F766" s="295"/>
      <c r="G766"/>
      <c r="H766" s="606"/>
      <c r="I766" s="295"/>
      <c r="J766"/>
      <c r="K766" s="295"/>
      <c r="L766"/>
      <c r="O766"/>
      <c r="P766"/>
    </row>
    <row r="767" spans="1:16" x14ac:dyDescent="0.3">
      <c r="A767" s="300"/>
      <c r="B767" s="300"/>
      <c r="C767" s="300"/>
      <c r="D767" s="31"/>
      <c r="E767"/>
      <c r="F767" s="295"/>
      <c r="G767"/>
      <c r="H767" s="606"/>
      <c r="I767" s="295"/>
      <c r="J767"/>
      <c r="K767" s="295"/>
      <c r="L767"/>
      <c r="O767"/>
      <c r="P767"/>
    </row>
    <row r="768" spans="1:16" x14ac:dyDescent="0.3">
      <c r="A768" s="300"/>
      <c r="B768" s="300"/>
      <c r="C768" s="300"/>
      <c r="D768" s="31"/>
      <c r="E768"/>
      <c r="F768" s="295"/>
      <c r="G768"/>
      <c r="H768" s="606"/>
      <c r="I768" s="295"/>
      <c r="J768"/>
      <c r="K768" s="295"/>
      <c r="L768"/>
      <c r="O768"/>
      <c r="P768"/>
    </row>
    <row r="769" spans="1:16" x14ac:dyDescent="0.3">
      <c r="A769" s="300"/>
      <c r="B769" s="300"/>
      <c r="C769" s="300"/>
      <c r="D769" s="31"/>
      <c r="E769"/>
      <c r="F769" s="295"/>
      <c r="G769"/>
      <c r="H769" s="606"/>
      <c r="I769" s="295"/>
      <c r="J769"/>
      <c r="K769" s="295"/>
      <c r="L769"/>
      <c r="O769"/>
      <c r="P769"/>
    </row>
    <row r="770" spans="1:16" x14ac:dyDescent="0.3">
      <c r="A770" s="300"/>
      <c r="B770" s="300"/>
      <c r="C770" s="300"/>
      <c r="D770" s="31"/>
      <c r="E770"/>
      <c r="F770" s="295"/>
      <c r="G770"/>
      <c r="H770" s="606"/>
      <c r="I770" s="295"/>
      <c r="J770"/>
      <c r="K770" s="295"/>
      <c r="L770"/>
      <c r="O770"/>
      <c r="P770"/>
    </row>
    <row r="771" spans="1:16" x14ac:dyDescent="0.3">
      <c r="A771" s="300"/>
      <c r="B771" s="300"/>
      <c r="C771" s="300"/>
      <c r="D771" s="31"/>
      <c r="E771"/>
      <c r="F771" s="295"/>
      <c r="G771"/>
      <c r="H771" s="606"/>
      <c r="I771" s="295"/>
      <c r="J771"/>
      <c r="K771" s="295"/>
      <c r="L771"/>
      <c r="O771"/>
      <c r="P771"/>
    </row>
    <row r="772" spans="1:16" x14ac:dyDescent="0.3">
      <c r="A772" s="300"/>
      <c r="B772" s="300"/>
      <c r="C772" s="300"/>
      <c r="D772" s="31"/>
      <c r="E772"/>
      <c r="F772" s="295"/>
      <c r="G772"/>
      <c r="H772" s="606"/>
      <c r="I772" s="295"/>
      <c r="J772"/>
      <c r="K772" s="295"/>
      <c r="L772"/>
      <c r="O772"/>
      <c r="P772"/>
    </row>
    <row r="773" spans="1:16" x14ac:dyDescent="0.3">
      <c r="A773" s="300"/>
      <c r="B773" s="300"/>
      <c r="C773" s="300"/>
      <c r="D773" s="31"/>
      <c r="E773"/>
      <c r="F773" s="295"/>
      <c r="G773"/>
      <c r="H773" s="606"/>
      <c r="I773" s="295"/>
      <c r="J773"/>
      <c r="K773" s="295"/>
      <c r="L773"/>
      <c r="O773"/>
      <c r="P773"/>
    </row>
    <row r="774" spans="1:16" x14ac:dyDescent="0.3">
      <c r="A774" s="300"/>
      <c r="B774" s="300"/>
      <c r="C774" s="300"/>
      <c r="D774" s="31"/>
      <c r="E774"/>
      <c r="F774" s="295"/>
      <c r="G774"/>
      <c r="H774" s="606"/>
      <c r="I774" s="295"/>
      <c r="J774"/>
      <c r="K774" s="295"/>
      <c r="L774"/>
      <c r="O774"/>
      <c r="P774"/>
    </row>
    <row r="775" spans="1:16" x14ac:dyDescent="0.3">
      <c r="A775" s="300"/>
      <c r="B775" s="300"/>
      <c r="C775" s="300"/>
      <c r="D775" s="31"/>
      <c r="E775"/>
      <c r="F775" s="295"/>
      <c r="G775"/>
      <c r="H775" s="606"/>
      <c r="I775" s="295"/>
      <c r="J775"/>
      <c r="K775" s="295"/>
      <c r="L775"/>
      <c r="O775"/>
      <c r="P775"/>
    </row>
    <row r="776" spans="1:16" x14ac:dyDescent="0.3">
      <c r="A776" s="300"/>
      <c r="B776" s="300"/>
      <c r="C776" s="300"/>
      <c r="D776" s="31"/>
      <c r="E776"/>
      <c r="F776" s="295"/>
      <c r="G776"/>
      <c r="H776" s="606"/>
      <c r="I776" s="295"/>
      <c r="J776"/>
      <c r="K776" s="295"/>
      <c r="L776"/>
      <c r="O776"/>
      <c r="P776"/>
    </row>
    <row r="777" spans="1:16" x14ac:dyDescent="0.3">
      <c r="A777" s="300"/>
      <c r="B777" s="300"/>
      <c r="C777" s="300"/>
      <c r="D777" s="31"/>
      <c r="E777"/>
      <c r="F777" s="295"/>
      <c r="G777"/>
      <c r="H777" s="606"/>
      <c r="I777" s="295"/>
      <c r="J777"/>
      <c r="K777" s="295"/>
      <c r="L777"/>
      <c r="O777"/>
      <c r="P777"/>
    </row>
    <row r="778" spans="1:16" x14ac:dyDescent="0.3">
      <c r="A778" s="300"/>
      <c r="B778" s="300"/>
      <c r="C778" s="300"/>
      <c r="D778" s="31"/>
      <c r="E778"/>
      <c r="F778" s="295"/>
      <c r="G778"/>
      <c r="H778" s="606"/>
      <c r="I778" s="295"/>
      <c r="J778"/>
      <c r="K778" s="295"/>
      <c r="L778"/>
      <c r="O778"/>
      <c r="P778"/>
    </row>
    <row r="779" spans="1:16" x14ac:dyDescent="0.3">
      <c r="A779" s="300"/>
      <c r="B779" s="300"/>
      <c r="C779" s="300"/>
      <c r="D779" s="31"/>
      <c r="E779"/>
      <c r="F779" s="295"/>
      <c r="G779"/>
      <c r="H779" s="606"/>
      <c r="I779" s="295"/>
      <c r="J779"/>
      <c r="K779" s="295"/>
      <c r="L779"/>
      <c r="O779"/>
      <c r="P779"/>
    </row>
    <row r="780" spans="1:16" x14ac:dyDescent="0.3">
      <c r="A780" s="300"/>
      <c r="B780" s="300"/>
      <c r="C780" s="300"/>
      <c r="D780" s="31"/>
      <c r="E780"/>
      <c r="F780" s="295"/>
      <c r="G780"/>
      <c r="H780" s="606"/>
      <c r="I780" s="295"/>
      <c r="J780"/>
      <c r="K780" s="295"/>
      <c r="L780"/>
      <c r="O780"/>
      <c r="P780"/>
    </row>
    <row r="781" spans="1:16" x14ac:dyDescent="0.3">
      <c r="A781" s="300"/>
      <c r="B781" s="300"/>
      <c r="C781" s="300"/>
      <c r="D781" s="31"/>
      <c r="E781"/>
      <c r="F781" s="295"/>
      <c r="G781"/>
      <c r="H781" s="606"/>
      <c r="I781" s="295"/>
      <c r="J781"/>
      <c r="K781" s="295"/>
      <c r="L781"/>
      <c r="O781"/>
      <c r="P781"/>
    </row>
    <row r="782" spans="1:16" x14ac:dyDescent="0.3">
      <c r="A782" s="300"/>
      <c r="B782" s="300"/>
      <c r="C782" s="300"/>
      <c r="D782" s="31"/>
      <c r="E782"/>
      <c r="F782" s="295"/>
      <c r="G782"/>
      <c r="H782" s="606"/>
      <c r="I782" s="295"/>
      <c r="J782"/>
      <c r="K782" s="295"/>
      <c r="L782"/>
      <c r="O782"/>
      <c r="P782"/>
    </row>
    <row r="783" spans="1:16" x14ac:dyDescent="0.3">
      <c r="A783" s="300"/>
      <c r="B783" s="300"/>
      <c r="C783" s="300"/>
      <c r="D783" s="31"/>
      <c r="E783"/>
      <c r="F783" s="295"/>
      <c r="G783"/>
      <c r="H783" s="606"/>
      <c r="I783" s="295"/>
      <c r="J783"/>
      <c r="K783" s="295"/>
      <c r="L783"/>
      <c r="O783"/>
      <c r="P783"/>
    </row>
    <row r="784" spans="1:16" x14ac:dyDescent="0.3">
      <c r="A784" s="300"/>
      <c r="B784" s="300"/>
      <c r="C784" s="300"/>
      <c r="D784" s="31"/>
      <c r="E784"/>
      <c r="F784" s="295"/>
      <c r="G784"/>
      <c r="H784" s="606"/>
      <c r="I784" s="295"/>
      <c r="J784"/>
      <c r="K784" s="295"/>
      <c r="L784"/>
      <c r="O784"/>
      <c r="P784"/>
    </row>
    <row r="785" spans="1:16" x14ac:dyDescent="0.3">
      <c r="A785" s="300"/>
      <c r="B785" s="300"/>
      <c r="C785" s="300"/>
      <c r="D785" s="31"/>
      <c r="E785"/>
      <c r="F785" s="295"/>
      <c r="G785"/>
      <c r="H785" s="606"/>
      <c r="I785" s="295"/>
      <c r="J785"/>
      <c r="K785" s="295"/>
      <c r="L785"/>
      <c r="O785"/>
      <c r="P785"/>
    </row>
    <row r="786" spans="1:16" x14ac:dyDescent="0.3">
      <c r="A786" s="300"/>
      <c r="B786" s="300"/>
      <c r="C786" s="300"/>
      <c r="D786" s="31"/>
      <c r="E786"/>
      <c r="F786" s="295"/>
      <c r="G786"/>
      <c r="H786" s="606"/>
      <c r="I786" s="295"/>
      <c r="J786"/>
      <c r="K786" s="295"/>
      <c r="L786"/>
      <c r="O786"/>
      <c r="P786"/>
    </row>
    <row r="787" spans="1:16" x14ac:dyDescent="0.3">
      <c r="A787" s="300"/>
      <c r="B787" s="300"/>
      <c r="C787" s="300"/>
      <c r="D787" s="31"/>
      <c r="E787"/>
      <c r="F787" s="295"/>
      <c r="G787"/>
      <c r="H787" s="606"/>
      <c r="I787" s="295"/>
      <c r="J787"/>
      <c r="K787" s="295"/>
      <c r="L787"/>
      <c r="O787"/>
      <c r="P787"/>
    </row>
    <row r="788" spans="1:16" x14ac:dyDescent="0.3">
      <c r="A788" s="300"/>
      <c r="B788" s="300"/>
      <c r="C788" s="300"/>
      <c r="D788" s="31"/>
      <c r="E788"/>
      <c r="F788" s="295"/>
      <c r="G788"/>
      <c r="H788" s="606"/>
      <c r="I788" s="295"/>
      <c r="J788"/>
      <c r="K788" s="295"/>
      <c r="L788"/>
      <c r="O788"/>
      <c r="P788"/>
    </row>
    <row r="789" spans="1:16" x14ac:dyDescent="0.3">
      <c r="A789" s="300"/>
      <c r="B789" s="300"/>
      <c r="C789" s="300"/>
      <c r="D789" s="31"/>
      <c r="E789"/>
      <c r="F789" s="295"/>
      <c r="G789"/>
      <c r="H789" s="606"/>
      <c r="I789" s="295"/>
      <c r="J789"/>
      <c r="K789" s="295"/>
      <c r="L789"/>
      <c r="O789"/>
      <c r="P789"/>
    </row>
    <row r="790" spans="1:16" x14ac:dyDescent="0.3">
      <c r="A790" s="300"/>
      <c r="B790" s="300"/>
      <c r="C790" s="300"/>
      <c r="D790" s="31"/>
      <c r="E790"/>
      <c r="F790" s="295"/>
      <c r="G790"/>
      <c r="H790" s="606"/>
      <c r="I790" s="295"/>
      <c r="J790"/>
      <c r="K790" s="295"/>
      <c r="L790"/>
      <c r="O790"/>
      <c r="P790"/>
    </row>
    <row r="791" spans="1:16" x14ac:dyDescent="0.3">
      <c r="A791" s="300"/>
      <c r="B791" s="300"/>
      <c r="C791" s="300"/>
      <c r="D791" s="31"/>
      <c r="E791"/>
      <c r="F791" s="295"/>
      <c r="G791"/>
      <c r="H791" s="606"/>
      <c r="I791" s="295"/>
      <c r="J791"/>
      <c r="K791" s="295"/>
      <c r="L791"/>
      <c r="O791"/>
      <c r="P791"/>
    </row>
    <row r="792" spans="1:16" x14ac:dyDescent="0.3">
      <c r="A792" s="300"/>
      <c r="B792" s="300"/>
      <c r="C792" s="300"/>
      <c r="D792" s="31"/>
      <c r="E792"/>
      <c r="F792" s="295"/>
      <c r="G792"/>
      <c r="H792" s="606"/>
      <c r="I792" s="295"/>
      <c r="J792"/>
      <c r="K792" s="295"/>
      <c r="L792"/>
      <c r="O792"/>
      <c r="P792"/>
    </row>
    <row r="793" spans="1:16" x14ac:dyDescent="0.3">
      <c r="A793" s="300"/>
      <c r="B793" s="300"/>
      <c r="C793" s="300"/>
      <c r="D793" s="31"/>
      <c r="E793"/>
      <c r="F793" s="295"/>
      <c r="G793"/>
      <c r="H793" s="606"/>
      <c r="I793" s="295"/>
      <c r="J793"/>
      <c r="K793" s="295"/>
      <c r="L793"/>
      <c r="O793"/>
      <c r="P793"/>
    </row>
    <row r="794" spans="1:16" x14ac:dyDescent="0.3">
      <c r="A794" s="300"/>
      <c r="B794" s="300"/>
      <c r="C794" s="300"/>
      <c r="D794" s="31"/>
      <c r="E794"/>
      <c r="F794" s="295"/>
      <c r="G794"/>
      <c r="H794" s="606"/>
      <c r="I794" s="295"/>
      <c r="J794"/>
      <c r="K794" s="295"/>
      <c r="L794"/>
      <c r="O794"/>
      <c r="P794"/>
    </row>
    <row r="795" spans="1:16" x14ac:dyDescent="0.3">
      <c r="A795" s="300"/>
      <c r="B795" s="300"/>
      <c r="C795" s="300"/>
      <c r="D795" s="31"/>
      <c r="E795"/>
      <c r="F795" s="295"/>
      <c r="G795"/>
      <c r="H795" s="606"/>
      <c r="I795" s="295"/>
      <c r="J795"/>
      <c r="K795" s="295"/>
      <c r="L795"/>
      <c r="O795"/>
      <c r="P795"/>
    </row>
    <row r="796" spans="1:16" x14ac:dyDescent="0.3">
      <c r="A796" s="300"/>
      <c r="B796" s="300"/>
      <c r="C796" s="300"/>
      <c r="D796" s="31"/>
      <c r="E796"/>
      <c r="F796" s="295"/>
      <c r="G796"/>
      <c r="H796" s="606"/>
      <c r="I796" s="295"/>
      <c r="J796"/>
      <c r="K796" s="295"/>
      <c r="L796"/>
      <c r="O796"/>
      <c r="P796"/>
    </row>
    <row r="797" spans="1:16" x14ac:dyDescent="0.3">
      <c r="A797" s="300"/>
      <c r="B797" s="300"/>
      <c r="C797" s="300"/>
      <c r="D797" s="31"/>
      <c r="E797"/>
      <c r="F797" s="295"/>
      <c r="G797"/>
      <c r="H797" s="606"/>
      <c r="I797" s="295"/>
      <c r="J797"/>
      <c r="K797" s="295"/>
      <c r="L797"/>
      <c r="O797"/>
      <c r="P797"/>
    </row>
    <row r="798" spans="1:16" x14ac:dyDescent="0.3">
      <c r="A798" s="300"/>
      <c r="B798" s="300"/>
      <c r="C798" s="300"/>
      <c r="D798" s="31"/>
      <c r="E798"/>
      <c r="F798" s="295"/>
      <c r="G798"/>
      <c r="H798" s="606"/>
      <c r="I798" s="295"/>
      <c r="J798"/>
      <c r="K798" s="295"/>
      <c r="L798"/>
      <c r="O798"/>
      <c r="P798"/>
    </row>
    <row r="799" spans="1:16" x14ac:dyDescent="0.3">
      <c r="A799" s="300"/>
      <c r="B799" s="300"/>
      <c r="C799" s="300"/>
      <c r="D799" s="31"/>
      <c r="E799"/>
      <c r="F799" s="295"/>
      <c r="G799"/>
      <c r="H799" s="606"/>
      <c r="I799" s="295"/>
      <c r="J799"/>
      <c r="K799" s="295"/>
      <c r="L799"/>
      <c r="O799"/>
      <c r="P799"/>
    </row>
    <row r="800" spans="1:16" x14ac:dyDescent="0.3">
      <c r="A800" s="300"/>
      <c r="B800" s="300"/>
      <c r="C800" s="300"/>
      <c r="D800" s="31"/>
      <c r="E800"/>
      <c r="F800" s="295"/>
      <c r="G800"/>
      <c r="H800" s="606"/>
      <c r="I800" s="295"/>
      <c r="J800"/>
      <c r="K800" s="295"/>
      <c r="L800"/>
      <c r="O800"/>
      <c r="P800"/>
    </row>
    <row r="801" spans="1:16" x14ac:dyDescent="0.3">
      <c r="A801" s="300"/>
      <c r="B801" s="300"/>
      <c r="C801" s="300"/>
      <c r="D801" s="31"/>
      <c r="E801"/>
      <c r="F801" s="295"/>
      <c r="G801"/>
      <c r="H801" s="606"/>
      <c r="I801" s="295"/>
      <c r="J801"/>
      <c r="K801" s="295"/>
      <c r="L801"/>
      <c r="O801"/>
      <c r="P801"/>
    </row>
    <row r="802" spans="1:16" x14ac:dyDescent="0.3">
      <c r="A802" s="300"/>
      <c r="B802" s="300"/>
      <c r="C802" s="300"/>
      <c r="D802" s="31"/>
      <c r="E802"/>
      <c r="F802" s="295"/>
      <c r="G802"/>
      <c r="H802" s="606"/>
      <c r="I802" s="295"/>
      <c r="J802"/>
      <c r="K802" s="295"/>
      <c r="L802"/>
      <c r="O802"/>
      <c r="P802"/>
    </row>
    <row r="803" spans="1:16" x14ac:dyDescent="0.3">
      <c r="A803" s="300"/>
      <c r="B803" s="300"/>
      <c r="C803" s="300"/>
      <c r="D803" s="31"/>
      <c r="E803"/>
      <c r="F803" s="295"/>
      <c r="G803"/>
      <c r="H803" s="606"/>
      <c r="I803" s="295"/>
      <c r="J803"/>
      <c r="K803" s="295"/>
      <c r="L803"/>
      <c r="O803"/>
      <c r="P803"/>
    </row>
    <row r="804" spans="1:16" x14ac:dyDescent="0.3">
      <c r="A804" s="300"/>
      <c r="B804" s="300"/>
      <c r="C804" s="300"/>
      <c r="D804" s="31"/>
      <c r="E804"/>
      <c r="F804" s="295"/>
      <c r="G804"/>
      <c r="H804" s="606"/>
      <c r="I804" s="295"/>
      <c r="J804"/>
      <c r="K804" s="295"/>
      <c r="L804"/>
      <c r="O804"/>
      <c r="P804"/>
    </row>
    <row r="805" spans="1:16" x14ac:dyDescent="0.3">
      <c r="A805" s="300"/>
      <c r="B805" s="300"/>
      <c r="C805" s="300"/>
      <c r="D805" s="31"/>
      <c r="E805"/>
      <c r="F805" s="295"/>
      <c r="G805"/>
      <c r="H805" s="606"/>
      <c r="I805" s="295"/>
      <c r="J805"/>
      <c r="K805" s="295"/>
      <c r="L805"/>
      <c r="O805"/>
      <c r="P805"/>
    </row>
    <row r="806" spans="1:16" x14ac:dyDescent="0.3">
      <c r="A806" s="300"/>
      <c r="B806" s="300"/>
      <c r="C806" s="300"/>
      <c r="D806" s="31"/>
      <c r="E806"/>
      <c r="F806" s="295"/>
      <c r="G806"/>
      <c r="H806" s="606"/>
      <c r="I806" s="295"/>
      <c r="J806"/>
      <c r="K806" s="295"/>
      <c r="L806"/>
      <c r="O806"/>
      <c r="P806"/>
    </row>
    <row r="807" spans="1:16" x14ac:dyDescent="0.3">
      <c r="A807" s="300"/>
      <c r="B807" s="300"/>
      <c r="C807" s="300"/>
      <c r="D807" s="31"/>
      <c r="E807"/>
      <c r="F807" s="295"/>
      <c r="G807"/>
      <c r="H807" s="606"/>
      <c r="I807" s="295"/>
      <c r="J807"/>
      <c r="K807" s="295"/>
      <c r="L807"/>
      <c r="O807"/>
      <c r="P807"/>
    </row>
    <row r="808" spans="1:16" x14ac:dyDescent="0.3">
      <c r="A808" s="300"/>
      <c r="B808" s="300"/>
      <c r="C808" s="300"/>
      <c r="D808" s="31"/>
      <c r="E808"/>
      <c r="F808" s="295"/>
      <c r="G808"/>
      <c r="H808" s="606"/>
      <c r="I808" s="295"/>
      <c r="J808"/>
      <c r="K808" s="295"/>
      <c r="L808"/>
      <c r="O808"/>
      <c r="P808"/>
    </row>
    <row r="809" spans="1:16" x14ac:dyDescent="0.3">
      <c r="A809" s="300"/>
      <c r="B809" s="300"/>
      <c r="C809" s="300"/>
      <c r="D809" s="31"/>
      <c r="E809"/>
      <c r="F809" s="295"/>
      <c r="G809"/>
      <c r="H809" s="606"/>
      <c r="I809" s="295"/>
      <c r="J809"/>
      <c r="K809" s="295"/>
      <c r="L809"/>
      <c r="O809"/>
      <c r="P809"/>
    </row>
    <row r="810" spans="1:16" x14ac:dyDescent="0.3">
      <c r="A810" s="300"/>
      <c r="B810" s="300"/>
      <c r="C810" s="300"/>
      <c r="D810" s="31"/>
      <c r="E810"/>
      <c r="F810" s="295"/>
      <c r="G810"/>
      <c r="H810" s="606"/>
      <c r="I810" s="295"/>
      <c r="J810"/>
      <c r="K810" s="295"/>
      <c r="L810"/>
      <c r="O810"/>
      <c r="P810"/>
    </row>
    <row r="811" spans="1:16" x14ac:dyDescent="0.3">
      <c r="A811" s="300"/>
      <c r="B811" s="300"/>
      <c r="C811" s="300"/>
      <c r="D811" s="31"/>
      <c r="E811"/>
      <c r="F811" s="295"/>
      <c r="G811"/>
      <c r="H811" s="606"/>
      <c r="I811" s="295"/>
      <c r="J811"/>
      <c r="K811" s="295"/>
      <c r="L811"/>
      <c r="O811"/>
      <c r="P811"/>
    </row>
    <row r="812" spans="1:16" x14ac:dyDescent="0.3">
      <c r="A812" s="300"/>
      <c r="B812" s="300"/>
      <c r="C812" s="300"/>
      <c r="D812" s="31"/>
      <c r="E812"/>
      <c r="F812" s="295"/>
      <c r="G812"/>
      <c r="H812" s="606"/>
      <c r="I812" s="295"/>
      <c r="J812"/>
      <c r="K812" s="295"/>
      <c r="L812"/>
      <c r="O812"/>
      <c r="P812"/>
    </row>
    <row r="813" spans="1:16" x14ac:dyDescent="0.3">
      <c r="A813" s="300"/>
      <c r="B813" s="300"/>
      <c r="C813" s="300"/>
      <c r="D813" s="31"/>
      <c r="E813"/>
      <c r="F813" s="295"/>
      <c r="G813"/>
      <c r="H813" s="606"/>
      <c r="I813" s="295"/>
      <c r="J813"/>
      <c r="K813" s="295"/>
      <c r="L813"/>
      <c r="O813"/>
      <c r="P813"/>
    </row>
    <row r="814" spans="1:16" x14ac:dyDescent="0.3">
      <c r="A814" s="300"/>
      <c r="B814" s="300"/>
      <c r="C814" s="300"/>
      <c r="D814" s="31"/>
      <c r="E814"/>
      <c r="F814" s="295"/>
      <c r="G814"/>
      <c r="H814" s="606"/>
      <c r="I814" s="295"/>
      <c r="J814"/>
      <c r="K814" s="295"/>
      <c r="L814"/>
      <c r="O814"/>
      <c r="P814"/>
    </row>
    <row r="815" spans="1:16" x14ac:dyDescent="0.3">
      <c r="A815" s="300"/>
      <c r="B815" s="300"/>
      <c r="C815" s="300"/>
      <c r="D815" s="31"/>
      <c r="E815"/>
      <c r="F815" s="295"/>
      <c r="G815"/>
      <c r="H815" s="606"/>
      <c r="I815" s="295"/>
      <c r="J815"/>
      <c r="K815" s="295"/>
      <c r="L815"/>
      <c r="O815"/>
      <c r="P815"/>
    </row>
    <row r="816" spans="1:16" x14ac:dyDescent="0.3">
      <c r="A816" s="300"/>
      <c r="B816" s="300"/>
      <c r="C816" s="300"/>
      <c r="D816" s="31"/>
      <c r="E816"/>
      <c r="F816" s="295"/>
      <c r="G816"/>
      <c r="H816" s="606"/>
      <c r="I816" s="295"/>
      <c r="J816"/>
      <c r="K816" s="295"/>
      <c r="L816"/>
      <c r="O816"/>
      <c r="P816"/>
    </row>
    <row r="817" spans="1:16" x14ac:dyDescent="0.3">
      <c r="A817" s="300"/>
      <c r="B817" s="300"/>
      <c r="C817" s="300"/>
      <c r="D817" s="31"/>
      <c r="E817"/>
      <c r="F817" s="295"/>
      <c r="G817"/>
      <c r="H817" s="606"/>
      <c r="I817" s="295"/>
      <c r="J817"/>
      <c r="K817" s="295"/>
      <c r="L817"/>
      <c r="O817"/>
      <c r="P817"/>
    </row>
    <row r="818" spans="1:16" x14ac:dyDescent="0.3">
      <c r="A818" s="300"/>
      <c r="B818" s="300"/>
      <c r="C818" s="300"/>
      <c r="D818" s="31"/>
      <c r="E818"/>
      <c r="F818" s="295"/>
      <c r="G818"/>
      <c r="H818" s="606"/>
      <c r="I818" s="295"/>
      <c r="J818"/>
      <c r="K818" s="295"/>
      <c r="L818"/>
      <c r="O818"/>
      <c r="P818"/>
    </row>
    <row r="819" spans="1:16" x14ac:dyDescent="0.3">
      <c r="A819" s="300"/>
      <c r="B819" s="300"/>
      <c r="C819" s="300"/>
      <c r="D819" s="31"/>
      <c r="E819"/>
      <c r="F819" s="295"/>
      <c r="G819"/>
      <c r="H819" s="606"/>
      <c r="I819" s="295"/>
      <c r="J819"/>
      <c r="K819" s="295"/>
      <c r="L819"/>
      <c r="O819"/>
      <c r="P819"/>
    </row>
    <row r="820" spans="1:16" x14ac:dyDescent="0.3">
      <c r="A820" s="300"/>
      <c r="B820" s="300"/>
      <c r="C820" s="300"/>
      <c r="D820" s="31"/>
      <c r="E820"/>
      <c r="F820" s="295"/>
      <c r="G820"/>
      <c r="H820" s="606"/>
      <c r="I820" s="295"/>
      <c r="J820"/>
      <c r="K820" s="295"/>
      <c r="L820"/>
      <c r="O820"/>
      <c r="P820"/>
    </row>
    <row r="821" spans="1:16" x14ac:dyDescent="0.3">
      <c r="A821" s="300"/>
      <c r="B821" s="300"/>
      <c r="C821" s="300"/>
      <c r="D821" s="31"/>
      <c r="E821"/>
      <c r="F821" s="295"/>
      <c r="G821"/>
      <c r="H821" s="606"/>
      <c r="I821" s="295"/>
      <c r="J821"/>
      <c r="K821" s="295"/>
      <c r="L821"/>
      <c r="O821"/>
      <c r="P821"/>
    </row>
    <row r="822" spans="1:16" x14ac:dyDescent="0.3">
      <c r="A822" s="300"/>
      <c r="B822" s="300"/>
      <c r="C822" s="300"/>
      <c r="D822" s="31"/>
      <c r="E822"/>
      <c r="F822" s="295"/>
      <c r="G822"/>
      <c r="H822" s="606"/>
      <c r="I822" s="295"/>
      <c r="J822"/>
      <c r="K822" s="295"/>
      <c r="L822"/>
      <c r="O822"/>
      <c r="P822"/>
    </row>
    <row r="823" spans="1:16" x14ac:dyDescent="0.3">
      <c r="A823" s="300"/>
      <c r="B823" s="300"/>
      <c r="C823" s="300"/>
      <c r="D823" s="31"/>
      <c r="E823"/>
      <c r="F823" s="295"/>
      <c r="G823"/>
      <c r="H823" s="606"/>
      <c r="I823" s="295"/>
      <c r="J823"/>
      <c r="K823" s="295"/>
      <c r="L823"/>
      <c r="O823"/>
      <c r="P823"/>
    </row>
    <row r="824" spans="1:16" x14ac:dyDescent="0.3">
      <c r="A824" s="300"/>
      <c r="B824" s="300"/>
      <c r="C824" s="300"/>
      <c r="D824" s="31"/>
      <c r="E824"/>
      <c r="F824" s="295"/>
      <c r="G824"/>
      <c r="H824" s="606"/>
      <c r="I824" s="295"/>
      <c r="J824"/>
      <c r="K824" s="295"/>
      <c r="L824"/>
      <c r="O824"/>
      <c r="P824"/>
    </row>
    <row r="825" spans="1:16" x14ac:dyDescent="0.3">
      <c r="A825" s="300"/>
      <c r="B825" s="300"/>
      <c r="C825" s="300"/>
      <c r="D825" s="31"/>
      <c r="E825"/>
      <c r="F825" s="295"/>
      <c r="G825"/>
      <c r="H825" s="606"/>
      <c r="I825" s="295"/>
      <c r="J825"/>
      <c r="K825" s="295"/>
      <c r="L825"/>
      <c r="O825"/>
      <c r="P825"/>
    </row>
    <row r="826" spans="1:16" x14ac:dyDescent="0.3">
      <c r="A826" s="300"/>
      <c r="B826" s="300"/>
      <c r="C826" s="300"/>
      <c r="D826" s="31"/>
      <c r="E826"/>
      <c r="F826" s="295"/>
      <c r="G826"/>
      <c r="H826" s="606"/>
      <c r="I826" s="295"/>
      <c r="J826"/>
      <c r="K826" s="295"/>
      <c r="L826"/>
      <c r="O826"/>
      <c r="P826"/>
    </row>
    <row r="827" spans="1:16" x14ac:dyDescent="0.3">
      <c r="A827" s="300"/>
      <c r="B827" s="300"/>
      <c r="C827" s="300"/>
      <c r="D827" s="31"/>
      <c r="E827"/>
      <c r="F827" s="295"/>
      <c r="G827"/>
      <c r="H827" s="606"/>
      <c r="I827" s="295"/>
      <c r="J827"/>
      <c r="K827" s="295"/>
      <c r="L827"/>
      <c r="O827"/>
      <c r="P827"/>
    </row>
    <row r="828" spans="1:16" x14ac:dyDescent="0.3">
      <c r="A828" s="300"/>
      <c r="B828" s="300"/>
      <c r="C828" s="300"/>
      <c r="D828" s="31"/>
      <c r="E828"/>
      <c r="F828" s="295"/>
      <c r="G828"/>
      <c r="H828" s="606"/>
      <c r="I828" s="295"/>
      <c r="J828"/>
      <c r="K828" s="295"/>
      <c r="L828"/>
      <c r="O828"/>
      <c r="P828"/>
    </row>
    <row r="829" spans="1:16" x14ac:dyDescent="0.3">
      <c r="A829" s="300"/>
      <c r="B829" s="300"/>
      <c r="C829" s="300"/>
      <c r="D829" s="31"/>
      <c r="E829"/>
      <c r="F829" s="295"/>
      <c r="G829"/>
      <c r="H829" s="606"/>
      <c r="I829" s="295"/>
      <c r="J829"/>
      <c r="K829" s="295"/>
      <c r="L829"/>
      <c r="O829"/>
      <c r="P829"/>
    </row>
    <row r="830" spans="1:16" x14ac:dyDescent="0.3">
      <c r="A830" s="300"/>
      <c r="B830" s="300"/>
      <c r="C830" s="300"/>
      <c r="D830" s="31"/>
      <c r="E830"/>
      <c r="F830" s="295"/>
      <c r="G830"/>
      <c r="H830" s="606"/>
      <c r="I830" s="295"/>
      <c r="J830"/>
      <c r="K830" s="295"/>
      <c r="L830"/>
      <c r="O830"/>
      <c r="P830"/>
    </row>
    <row r="831" spans="1:16" x14ac:dyDescent="0.3">
      <c r="A831" s="300"/>
      <c r="B831" s="300"/>
      <c r="C831" s="300"/>
      <c r="D831" s="31"/>
      <c r="E831"/>
      <c r="F831" s="295"/>
      <c r="G831"/>
      <c r="H831" s="606"/>
      <c r="I831" s="295"/>
      <c r="J831"/>
      <c r="K831" s="295"/>
      <c r="L831"/>
      <c r="O831"/>
      <c r="P831"/>
    </row>
    <row r="832" spans="1:16" x14ac:dyDescent="0.3">
      <c r="A832" s="300"/>
      <c r="B832" s="300"/>
      <c r="C832" s="300"/>
      <c r="D832" s="31"/>
      <c r="E832"/>
      <c r="F832" s="295"/>
      <c r="G832"/>
      <c r="H832" s="606"/>
      <c r="I832" s="295"/>
      <c r="J832"/>
      <c r="K832" s="295"/>
      <c r="L832"/>
      <c r="O832"/>
      <c r="P832"/>
    </row>
    <row r="833" spans="1:16" x14ac:dyDescent="0.3">
      <c r="A833" s="300"/>
      <c r="B833" s="300"/>
      <c r="C833" s="300"/>
      <c r="D833" s="31"/>
      <c r="E833"/>
      <c r="F833" s="295"/>
      <c r="G833"/>
      <c r="H833" s="606"/>
      <c r="I833" s="295"/>
      <c r="J833"/>
      <c r="K833" s="295"/>
      <c r="L833"/>
      <c r="O833"/>
      <c r="P833"/>
    </row>
    <row r="834" spans="1:16" x14ac:dyDescent="0.3">
      <c r="A834" s="300"/>
      <c r="B834" s="300"/>
      <c r="C834" s="300"/>
      <c r="D834" s="31"/>
      <c r="E834"/>
      <c r="F834" s="295"/>
      <c r="G834"/>
      <c r="H834" s="606"/>
      <c r="I834" s="295"/>
      <c r="J834"/>
      <c r="K834" s="295"/>
      <c r="L834"/>
      <c r="O834"/>
      <c r="P834"/>
    </row>
    <row r="835" spans="1:16" x14ac:dyDescent="0.3">
      <c r="A835" s="300"/>
      <c r="B835" s="300"/>
      <c r="C835" s="300"/>
      <c r="D835" s="31"/>
      <c r="E835"/>
      <c r="F835" s="295"/>
      <c r="G835"/>
      <c r="H835" s="606"/>
      <c r="I835" s="295"/>
      <c r="J835"/>
      <c r="K835" s="295"/>
      <c r="L835"/>
      <c r="O835"/>
      <c r="P835"/>
    </row>
    <row r="836" spans="1:16" x14ac:dyDescent="0.3">
      <c r="A836" s="300"/>
      <c r="B836" s="300"/>
      <c r="C836" s="300"/>
      <c r="D836" s="31"/>
      <c r="E836"/>
      <c r="F836" s="295"/>
      <c r="G836"/>
      <c r="H836" s="606"/>
      <c r="I836" s="295"/>
      <c r="J836"/>
      <c r="K836" s="295"/>
      <c r="L836"/>
      <c r="O836"/>
      <c r="P836"/>
    </row>
    <row r="837" spans="1:16" x14ac:dyDescent="0.3">
      <c r="A837" s="300"/>
      <c r="B837" s="300"/>
      <c r="C837" s="300"/>
      <c r="D837" s="31"/>
      <c r="E837"/>
      <c r="F837" s="295"/>
      <c r="G837"/>
      <c r="H837" s="606"/>
      <c r="I837" s="295"/>
      <c r="J837"/>
      <c r="K837" s="295"/>
      <c r="L837"/>
      <c r="O837"/>
      <c r="P837"/>
    </row>
    <row r="838" spans="1:16" x14ac:dyDescent="0.3">
      <c r="A838" s="300"/>
      <c r="B838" s="300"/>
      <c r="C838" s="300"/>
      <c r="D838" s="31"/>
      <c r="E838"/>
      <c r="F838" s="295"/>
      <c r="G838"/>
      <c r="H838" s="606"/>
      <c r="I838" s="295"/>
      <c r="J838"/>
      <c r="K838" s="295"/>
      <c r="L838"/>
      <c r="O838"/>
      <c r="P838"/>
    </row>
    <row r="839" spans="1:16" x14ac:dyDescent="0.3">
      <c r="A839" s="300"/>
      <c r="B839" s="300"/>
      <c r="C839" s="300"/>
      <c r="D839" s="31"/>
      <c r="E839"/>
      <c r="F839" s="295"/>
      <c r="G839"/>
      <c r="H839" s="606"/>
      <c r="I839" s="295"/>
      <c r="J839"/>
      <c r="K839" s="295"/>
      <c r="L839"/>
      <c r="O839"/>
      <c r="P839"/>
    </row>
    <row r="840" spans="1:16" x14ac:dyDescent="0.3">
      <c r="A840" s="300"/>
      <c r="B840" s="300"/>
      <c r="C840" s="300"/>
      <c r="D840" s="31"/>
      <c r="E840"/>
      <c r="F840" s="295"/>
      <c r="G840"/>
      <c r="H840" s="606"/>
      <c r="I840" s="295"/>
      <c r="J840"/>
      <c r="K840" s="295"/>
      <c r="L840"/>
      <c r="O840"/>
      <c r="P840"/>
    </row>
    <row r="841" spans="1:16" x14ac:dyDescent="0.3">
      <c r="A841" s="300"/>
      <c r="B841" s="300"/>
      <c r="C841" s="300"/>
      <c r="D841" s="31"/>
      <c r="E841"/>
      <c r="F841" s="295"/>
      <c r="G841"/>
      <c r="H841" s="606"/>
      <c r="I841" s="295"/>
      <c r="J841"/>
      <c r="K841" s="295"/>
      <c r="L841"/>
      <c r="O841"/>
      <c r="P841"/>
    </row>
    <row r="842" spans="1:16" x14ac:dyDescent="0.3">
      <c r="A842" s="300"/>
      <c r="B842" s="300"/>
      <c r="C842" s="300"/>
      <c r="D842" s="31"/>
      <c r="E842"/>
      <c r="F842" s="295"/>
      <c r="G842"/>
      <c r="H842" s="606"/>
      <c r="I842" s="295"/>
      <c r="J842"/>
      <c r="K842" s="295"/>
      <c r="L842"/>
      <c r="O842"/>
      <c r="P842"/>
    </row>
    <row r="843" spans="1:16" x14ac:dyDescent="0.3">
      <c r="A843" s="300"/>
      <c r="B843" s="300"/>
      <c r="C843" s="300"/>
      <c r="D843" s="31"/>
      <c r="E843"/>
      <c r="F843" s="295"/>
      <c r="G843"/>
      <c r="H843" s="606"/>
      <c r="I843" s="295"/>
      <c r="J843"/>
      <c r="K843" s="295"/>
      <c r="L843"/>
      <c r="O843"/>
      <c r="P843"/>
    </row>
    <row r="844" spans="1:16" x14ac:dyDescent="0.3">
      <c r="A844" s="300"/>
      <c r="B844" s="300"/>
      <c r="C844" s="300"/>
      <c r="D844" s="31"/>
      <c r="E844"/>
      <c r="F844" s="295"/>
      <c r="G844"/>
      <c r="H844" s="606"/>
      <c r="I844" s="295"/>
      <c r="J844"/>
      <c r="K844" s="295"/>
      <c r="L844"/>
      <c r="O844"/>
      <c r="P844"/>
    </row>
    <row r="845" spans="1:16" x14ac:dyDescent="0.3">
      <c r="A845" s="300"/>
      <c r="B845" s="300"/>
      <c r="C845" s="300"/>
      <c r="D845" s="31"/>
      <c r="E845"/>
      <c r="F845" s="295"/>
      <c r="G845"/>
      <c r="H845" s="606"/>
      <c r="I845" s="295"/>
      <c r="J845"/>
      <c r="K845" s="295"/>
      <c r="L845"/>
      <c r="O845"/>
      <c r="P845"/>
    </row>
    <row r="846" spans="1:16" x14ac:dyDescent="0.3">
      <c r="A846" s="300"/>
      <c r="B846" s="300"/>
      <c r="C846" s="300"/>
      <c r="D846" s="31"/>
      <c r="E846"/>
      <c r="F846" s="295"/>
      <c r="G846"/>
      <c r="H846" s="606"/>
      <c r="I846" s="295"/>
      <c r="J846"/>
      <c r="K846" s="295"/>
      <c r="L846"/>
      <c r="O846"/>
      <c r="P846"/>
    </row>
    <row r="847" spans="1:16" x14ac:dyDescent="0.3">
      <c r="A847" s="300"/>
      <c r="B847" s="300"/>
      <c r="C847" s="300"/>
      <c r="D847" s="31"/>
      <c r="E847"/>
      <c r="F847" s="295"/>
      <c r="G847"/>
      <c r="H847" s="606"/>
      <c r="I847" s="295"/>
      <c r="J847"/>
      <c r="K847" s="295"/>
      <c r="L847"/>
      <c r="O847"/>
      <c r="P847"/>
    </row>
    <row r="848" spans="1:16" x14ac:dyDescent="0.3">
      <c r="A848" s="300"/>
      <c r="B848" s="300"/>
      <c r="C848" s="300"/>
      <c r="D848" s="31"/>
      <c r="E848"/>
      <c r="F848" s="295"/>
      <c r="G848"/>
      <c r="H848" s="606"/>
      <c r="I848" s="295"/>
      <c r="J848"/>
      <c r="K848" s="295"/>
      <c r="L848"/>
      <c r="O848"/>
      <c r="P848"/>
    </row>
    <row r="849" spans="1:16" x14ac:dyDescent="0.3">
      <c r="A849" s="300"/>
      <c r="B849" s="300"/>
      <c r="C849" s="300"/>
      <c r="D849" s="31"/>
      <c r="E849"/>
      <c r="F849" s="295"/>
      <c r="G849"/>
      <c r="H849" s="606"/>
      <c r="I849" s="295"/>
      <c r="J849"/>
      <c r="K849" s="295"/>
      <c r="L849"/>
      <c r="O849"/>
      <c r="P849"/>
    </row>
    <row r="850" spans="1:16" x14ac:dyDescent="0.3">
      <c r="A850" s="300"/>
      <c r="B850" s="300"/>
      <c r="C850" s="300"/>
      <c r="D850" s="31"/>
      <c r="E850"/>
      <c r="F850" s="295"/>
      <c r="G850"/>
      <c r="H850" s="606"/>
      <c r="I850" s="295"/>
      <c r="J850"/>
      <c r="K850" s="295"/>
      <c r="L850"/>
      <c r="O850"/>
      <c r="P850"/>
    </row>
    <row r="851" spans="1:16" x14ac:dyDescent="0.3">
      <c r="A851" s="300"/>
      <c r="B851" s="300"/>
      <c r="C851" s="300"/>
      <c r="D851" s="31"/>
      <c r="E851"/>
      <c r="F851" s="295"/>
      <c r="G851"/>
      <c r="H851" s="606"/>
      <c r="I851" s="295"/>
      <c r="J851"/>
      <c r="K851" s="295"/>
      <c r="L851"/>
      <c r="O851"/>
      <c r="P851"/>
    </row>
    <row r="852" spans="1:16" x14ac:dyDescent="0.3">
      <c r="A852" s="300"/>
      <c r="B852" s="300"/>
      <c r="C852" s="300"/>
      <c r="D852" s="31"/>
      <c r="E852"/>
      <c r="F852" s="295"/>
      <c r="G852"/>
      <c r="H852" s="606"/>
      <c r="I852" s="295"/>
      <c r="J852"/>
      <c r="K852" s="295"/>
      <c r="L852"/>
      <c r="O852"/>
      <c r="P852"/>
    </row>
    <row r="853" spans="1:16" x14ac:dyDescent="0.3">
      <c r="A853" s="300"/>
      <c r="B853" s="300"/>
      <c r="C853" s="300"/>
      <c r="D853" s="31"/>
      <c r="E853"/>
      <c r="F853" s="295"/>
      <c r="G853"/>
      <c r="H853" s="606"/>
      <c r="I853" s="295"/>
      <c r="J853"/>
      <c r="K853" s="295"/>
      <c r="L853"/>
      <c r="O853"/>
      <c r="P853"/>
    </row>
    <row r="854" spans="1:16" x14ac:dyDescent="0.3">
      <c r="A854" s="300"/>
      <c r="B854" s="300"/>
      <c r="C854" s="300"/>
      <c r="D854" s="31"/>
      <c r="E854"/>
      <c r="F854" s="295"/>
      <c r="G854"/>
      <c r="H854" s="606"/>
      <c r="I854" s="295"/>
      <c r="J854"/>
      <c r="K854" s="295"/>
      <c r="L854"/>
      <c r="O854"/>
      <c r="P854"/>
    </row>
    <row r="855" spans="1:16" x14ac:dyDescent="0.3">
      <c r="A855" s="300"/>
      <c r="B855" s="300"/>
      <c r="C855" s="300"/>
      <c r="D855" s="31"/>
      <c r="E855"/>
      <c r="F855" s="295"/>
      <c r="G855"/>
      <c r="H855" s="606"/>
      <c r="I855" s="295"/>
      <c r="J855"/>
      <c r="K855" s="295"/>
      <c r="L855"/>
      <c r="O855"/>
      <c r="P855"/>
    </row>
    <row r="856" spans="1:16" x14ac:dyDescent="0.3">
      <c r="A856" s="300"/>
      <c r="B856" s="300"/>
      <c r="C856" s="300"/>
      <c r="D856" s="31"/>
      <c r="E856"/>
      <c r="F856" s="295"/>
      <c r="G856"/>
      <c r="H856" s="606"/>
      <c r="I856" s="295"/>
      <c r="J856"/>
      <c r="K856" s="295"/>
      <c r="L856"/>
      <c r="O856"/>
      <c r="P856"/>
    </row>
    <row r="857" spans="1:16" x14ac:dyDescent="0.3">
      <c r="A857" s="300"/>
      <c r="B857" s="300"/>
      <c r="C857" s="300"/>
      <c r="D857" s="31"/>
      <c r="E857"/>
      <c r="F857" s="295"/>
      <c r="G857"/>
      <c r="H857" s="606"/>
      <c r="I857" s="295"/>
      <c r="J857"/>
      <c r="K857" s="295"/>
      <c r="L857"/>
      <c r="O857"/>
      <c r="P857"/>
    </row>
    <row r="858" spans="1:16" x14ac:dyDescent="0.3">
      <c r="A858" s="300"/>
      <c r="B858" s="300"/>
      <c r="C858" s="300"/>
      <c r="D858" s="31"/>
      <c r="E858"/>
      <c r="F858" s="295"/>
      <c r="G858"/>
      <c r="H858" s="606"/>
      <c r="I858" s="295"/>
      <c r="J858"/>
      <c r="K858" s="295"/>
      <c r="L858"/>
      <c r="O858"/>
      <c r="P858"/>
    </row>
    <row r="859" spans="1:16" x14ac:dyDescent="0.3">
      <c r="A859" s="300"/>
      <c r="B859" s="300"/>
      <c r="C859" s="300"/>
      <c r="D859" s="31"/>
      <c r="E859"/>
      <c r="F859" s="295"/>
      <c r="G859"/>
      <c r="H859" s="606"/>
      <c r="I859" s="295"/>
      <c r="J859"/>
      <c r="K859" s="295"/>
      <c r="L859"/>
      <c r="O859"/>
      <c r="P859"/>
    </row>
    <row r="860" spans="1:16" x14ac:dyDescent="0.3">
      <c r="A860" s="300"/>
      <c r="B860" s="300"/>
      <c r="C860" s="300"/>
      <c r="D860" s="31"/>
      <c r="E860"/>
      <c r="F860" s="295"/>
      <c r="G860"/>
      <c r="H860" s="606"/>
      <c r="I860" s="295"/>
      <c r="J860"/>
      <c r="K860" s="295"/>
      <c r="L860"/>
      <c r="O860"/>
      <c r="P860"/>
    </row>
    <row r="861" spans="1:16" x14ac:dyDescent="0.3">
      <c r="A861" s="300"/>
      <c r="B861" s="300"/>
      <c r="C861" s="300"/>
      <c r="D861" s="31"/>
      <c r="E861"/>
      <c r="F861" s="295"/>
      <c r="G861"/>
      <c r="H861" s="606"/>
      <c r="I861" s="295"/>
      <c r="J861"/>
      <c r="K861" s="295"/>
      <c r="L861"/>
      <c r="O861"/>
      <c r="P861"/>
    </row>
    <row r="862" spans="1:16" x14ac:dyDescent="0.3">
      <c r="A862" s="300"/>
      <c r="B862" s="300"/>
      <c r="C862" s="300"/>
      <c r="D862" s="31"/>
      <c r="E862"/>
      <c r="F862" s="295"/>
      <c r="G862"/>
      <c r="H862" s="606"/>
      <c r="I862" s="295"/>
      <c r="J862"/>
      <c r="K862" s="295"/>
      <c r="L862"/>
      <c r="O862"/>
      <c r="P862"/>
    </row>
    <row r="863" spans="1:16" x14ac:dyDescent="0.3">
      <c r="A863" s="300"/>
      <c r="B863" s="300"/>
      <c r="C863" s="300"/>
      <c r="D863" s="31"/>
      <c r="E863"/>
      <c r="F863" s="295"/>
      <c r="G863"/>
      <c r="H863" s="606"/>
      <c r="I863" s="295"/>
      <c r="J863"/>
      <c r="K863" s="295"/>
      <c r="L863"/>
      <c r="O863"/>
      <c r="P863"/>
    </row>
    <row r="864" spans="1:16" x14ac:dyDescent="0.3">
      <c r="A864" s="300"/>
      <c r="B864" s="300"/>
      <c r="C864" s="300"/>
      <c r="D864" s="31"/>
      <c r="E864"/>
      <c r="F864" s="295"/>
      <c r="G864"/>
      <c r="H864" s="606"/>
      <c r="I864" s="295"/>
      <c r="J864"/>
      <c r="K864" s="295"/>
      <c r="L864"/>
      <c r="O864"/>
      <c r="P864"/>
    </row>
    <row r="865" spans="1:16" x14ac:dyDescent="0.3">
      <c r="A865" s="300"/>
      <c r="B865" s="300"/>
      <c r="C865" s="300"/>
      <c r="D865" s="31"/>
      <c r="E865"/>
      <c r="F865" s="295"/>
      <c r="G865"/>
      <c r="H865" s="606"/>
      <c r="I865" s="295"/>
      <c r="J865"/>
      <c r="K865" s="295"/>
      <c r="L865"/>
      <c r="O865"/>
      <c r="P865"/>
    </row>
    <row r="866" spans="1:16" x14ac:dyDescent="0.3">
      <c r="A866" s="300"/>
      <c r="B866" s="300"/>
      <c r="C866" s="300"/>
      <c r="D866" s="31"/>
      <c r="E866"/>
      <c r="F866" s="295"/>
      <c r="G866"/>
      <c r="H866" s="606"/>
      <c r="I866" s="295"/>
      <c r="J866"/>
      <c r="K866" s="295"/>
      <c r="L866"/>
      <c r="O866"/>
      <c r="P866"/>
    </row>
    <row r="867" spans="1:16" x14ac:dyDescent="0.3">
      <c r="A867" s="300"/>
      <c r="B867" s="300"/>
      <c r="C867" s="300"/>
      <c r="D867" s="31"/>
      <c r="E867"/>
      <c r="F867" s="295"/>
      <c r="G867"/>
      <c r="H867" s="606"/>
      <c r="I867" s="295"/>
      <c r="J867"/>
      <c r="K867" s="295"/>
      <c r="L867"/>
      <c r="O867"/>
      <c r="P867"/>
    </row>
    <row r="868" spans="1:16" x14ac:dyDescent="0.3">
      <c r="A868" s="300"/>
      <c r="B868" s="300"/>
      <c r="C868" s="300"/>
      <c r="D868" s="31"/>
      <c r="E868"/>
      <c r="F868" s="295"/>
      <c r="G868"/>
      <c r="H868" s="606"/>
      <c r="I868" s="295"/>
      <c r="J868"/>
      <c r="K868" s="295"/>
      <c r="L868"/>
      <c r="O868"/>
      <c r="P868"/>
    </row>
    <row r="869" spans="1:16" x14ac:dyDescent="0.3">
      <c r="A869" s="300"/>
      <c r="B869" s="300"/>
      <c r="C869" s="300"/>
      <c r="D869" s="31"/>
      <c r="E869"/>
      <c r="F869" s="295"/>
      <c r="G869"/>
      <c r="H869" s="606"/>
      <c r="I869" s="295"/>
      <c r="J869"/>
      <c r="K869" s="295"/>
      <c r="L869"/>
      <c r="O869"/>
      <c r="P869"/>
    </row>
    <row r="870" spans="1:16" x14ac:dyDescent="0.3">
      <c r="A870" s="300"/>
      <c r="B870" s="300"/>
      <c r="C870" s="300"/>
      <c r="D870" s="31"/>
      <c r="E870"/>
      <c r="F870" s="295"/>
      <c r="G870"/>
      <c r="H870" s="606"/>
      <c r="I870" s="295"/>
      <c r="J870"/>
      <c r="K870" s="295"/>
      <c r="L870"/>
      <c r="O870"/>
      <c r="P870"/>
    </row>
    <row r="871" spans="1:16" x14ac:dyDescent="0.3">
      <c r="A871" s="300"/>
      <c r="B871" s="300"/>
      <c r="C871" s="300"/>
      <c r="D871" s="31"/>
      <c r="E871"/>
      <c r="F871" s="295"/>
      <c r="G871"/>
      <c r="H871" s="606"/>
      <c r="I871" s="295"/>
      <c r="J871"/>
      <c r="K871" s="295"/>
      <c r="L871"/>
      <c r="O871"/>
      <c r="P871"/>
    </row>
    <row r="872" spans="1:16" x14ac:dyDescent="0.3">
      <c r="A872" s="300"/>
      <c r="B872" s="300"/>
      <c r="C872" s="300"/>
      <c r="D872" s="31"/>
      <c r="E872"/>
      <c r="F872" s="295"/>
      <c r="G872"/>
      <c r="H872" s="606"/>
      <c r="I872" s="295"/>
      <c r="J872"/>
      <c r="K872" s="295"/>
      <c r="L872"/>
      <c r="O872"/>
      <c r="P872"/>
    </row>
    <row r="873" spans="1:16" x14ac:dyDescent="0.3">
      <c r="A873" s="300"/>
      <c r="B873" s="300"/>
      <c r="C873" s="300"/>
      <c r="D873" s="31"/>
      <c r="E873"/>
      <c r="F873" s="295"/>
      <c r="G873"/>
      <c r="H873" s="606"/>
      <c r="I873" s="295"/>
      <c r="J873"/>
      <c r="K873" s="295"/>
      <c r="L873"/>
      <c r="O873"/>
      <c r="P873"/>
    </row>
    <row r="874" spans="1:16" x14ac:dyDescent="0.3">
      <c r="A874" s="300"/>
      <c r="B874" s="300"/>
      <c r="C874" s="300"/>
      <c r="D874" s="31"/>
      <c r="E874"/>
      <c r="F874" s="295"/>
      <c r="G874"/>
      <c r="H874" s="606"/>
      <c r="I874" s="295"/>
      <c r="J874"/>
      <c r="K874" s="295"/>
      <c r="L874"/>
      <c r="O874"/>
      <c r="P874"/>
    </row>
    <row r="875" spans="1:16" x14ac:dyDescent="0.3">
      <c r="A875" s="300"/>
      <c r="B875" s="300"/>
      <c r="C875" s="300"/>
      <c r="D875" s="31"/>
      <c r="E875"/>
      <c r="F875" s="295"/>
      <c r="G875"/>
      <c r="H875" s="606"/>
      <c r="I875" s="295"/>
      <c r="J875"/>
      <c r="K875" s="295"/>
      <c r="L875"/>
      <c r="O875"/>
      <c r="P875"/>
    </row>
    <row r="876" spans="1:16" x14ac:dyDescent="0.3">
      <c r="A876" s="300"/>
      <c r="B876" s="300"/>
      <c r="C876" s="300"/>
      <c r="D876" s="31"/>
      <c r="E876"/>
      <c r="F876" s="295"/>
      <c r="G876"/>
      <c r="H876" s="606"/>
      <c r="I876" s="295"/>
      <c r="J876"/>
      <c r="K876" s="295"/>
      <c r="L876"/>
      <c r="O876"/>
      <c r="P876"/>
    </row>
    <row r="877" spans="1:16" x14ac:dyDescent="0.3">
      <c r="A877" s="300"/>
      <c r="B877" s="300"/>
      <c r="C877" s="300"/>
      <c r="D877" s="31"/>
      <c r="E877"/>
      <c r="F877" s="295"/>
      <c r="G877"/>
      <c r="H877" s="606"/>
      <c r="I877" s="295"/>
      <c r="J877"/>
      <c r="K877" s="295"/>
      <c r="L877"/>
      <c r="O877"/>
      <c r="P877"/>
    </row>
    <row r="878" spans="1:16" x14ac:dyDescent="0.3">
      <c r="A878" s="300"/>
      <c r="B878" s="300"/>
      <c r="C878" s="300"/>
      <c r="D878" s="31"/>
      <c r="E878"/>
      <c r="F878" s="295"/>
      <c r="G878"/>
      <c r="H878" s="606"/>
      <c r="I878" s="295"/>
      <c r="J878"/>
      <c r="K878" s="295"/>
      <c r="L878"/>
      <c r="O878"/>
      <c r="P878"/>
    </row>
    <row r="879" spans="1:16" x14ac:dyDescent="0.3">
      <c r="A879" s="300"/>
      <c r="B879" s="300"/>
      <c r="C879" s="300"/>
      <c r="D879" s="31"/>
      <c r="E879"/>
      <c r="F879" s="295"/>
      <c r="G879"/>
      <c r="H879" s="606"/>
      <c r="I879" s="295"/>
      <c r="J879"/>
      <c r="K879" s="295"/>
      <c r="L879"/>
      <c r="O879"/>
      <c r="P879"/>
    </row>
    <row r="880" spans="1:16" x14ac:dyDescent="0.3">
      <c r="A880" s="300"/>
      <c r="B880" s="300"/>
      <c r="C880" s="300"/>
      <c r="D880" s="31"/>
      <c r="E880"/>
      <c r="F880" s="295"/>
      <c r="G880"/>
      <c r="H880" s="606"/>
      <c r="I880" s="295"/>
      <c r="J880"/>
      <c r="K880" s="295"/>
      <c r="L880"/>
      <c r="O880"/>
      <c r="P880"/>
    </row>
    <row r="881" spans="1:16" x14ac:dyDescent="0.3">
      <c r="A881" s="300"/>
      <c r="B881" s="300"/>
      <c r="C881" s="300"/>
      <c r="D881" s="31"/>
      <c r="E881"/>
      <c r="F881" s="295"/>
      <c r="G881"/>
      <c r="H881" s="606"/>
      <c r="I881" s="295"/>
      <c r="J881"/>
      <c r="K881" s="295"/>
      <c r="L881"/>
      <c r="O881"/>
      <c r="P881"/>
    </row>
    <row r="882" spans="1:16" x14ac:dyDescent="0.3">
      <c r="A882" s="300"/>
      <c r="B882" s="300"/>
      <c r="C882" s="300"/>
      <c r="D882" s="31"/>
      <c r="E882"/>
      <c r="F882" s="295"/>
      <c r="G882"/>
      <c r="H882" s="606"/>
      <c r="I882" s="295"/>
      <c r="J882"/>
      <c r="K882" s="295"/>
      <c r="L882"/>
      <c r="O882"/>
      <c r="P882"/>
    </row>
    <row r="883" spans="1:16" x14ac:dyDescent="0.3">
      <c r="A883" s="300"/>
      <c r="B883" s="300"/>
      <c r="C883" s="300"/>
      <c r="D883" s="31"/>
      <c r="E883"/>
      <c r="F883" s="295"/>
      <c r="G883"/>
      <c r="H883" s="606"/>
      <c r="I883" s="295"/>
      <c r="J883"/>
      <c r="K883" s="295"/>
      <c r="L883"/>
      <c r="O883"/>
      <c r="P883"/>
    </row>
    <row r="884" spans="1:16" x14ac:dyDescent="0.3">
      <c r="A884" s="300"/>
      <c r="B884" s="300"/>
      <c r="C884" s="300"/>
      <c r="D884" s="31"/>
      <c r="E884"/>
      <c r="F884" s="295"/>
      <c r="G884"/>
      <c r="H884" s="606"/>
      <c r="I884" s="295"/>
      <c r="J884"/>
      <c r="K884" s="295"/>
      <c r="L884"/>
      <c r="O884"/>
      <c r="P884"/>
    </row>
    <row r="885" spans="1:16" x14ac:dyDescent="0.3">
      <c r="A885" s="300"/>
      <c r="B885" s="300"/>
      <c r="C885" s="300"/>
      <c r="D885" s="31"/>
      <c r="E885"/>
      <c r="F885" s="295"/>
      <c r="G885"/>
      <c r="H885" s="606"/>
      <c r="I885" s="295"/>
      <c r="J885"/>
      <c r="K885" s="295"/>
      <c r="L885"/>
      <c r="O885"/>
      <c r="P885"/>
    </row>
    <row r="886" spans="1:16" x14ac:dyDescent="0.3">
      <c r="A886" s="300"/>
      <c r="B886" s="300"/>
      <c r="C886" s="300"/>
      <c r="D886" s="31"/>
      <c r="E886"/>
      <c r="F886" s="295"/>
      <c r="G886"/>
      <c r="H886" s="606"/>
      <c r="I886" s="295"/>
      <c r="J886"/>
      <c r="K886" s="295"/>
      <c r="L886"/>
      <c r="O886"/>
      <c r="P886"/>
    </row>
    <row r="887" spans="1:16" x14ac:dyDescent="0.3">
      <c r="A887" s="300"/>
      <c r="B887" s="300"/>
      <c r="C887" s="300"/>
      <c r="D887" s="31"/>
      <c r="E887"/>
      <c r="F887" s="295"/>
      <c r="G887"/>
      <c r="H887" s="606"/>
      <c r="I887" s="295"/>
      <c r="J887"/>
      <c r="K887" s="295"/>
      <c r="L887"/>
      <c r="O887"/>
      <c r="P887"/>
    </row>
    <row r="888" spans="1:16" x14ac:dyDescent="0.3">
      <c r="A888" s="300"/>
      <c r="B888" s="300"/>
      <c r="C888" s="300"/>
      <c r="D888" s="31"/>
      <c r="E888"/>
      <c r="F888" s="295"/>
      <c r="G888"/>
      <c r="H888" s="606"/>
      <c r="I888" s="295"/>
      <c r="J888"/>
      <c r="K888" s="295"/>
      <c r="L888"/>
      <c r="O888"/>
      <c r="P888"/>
    </row>
    <row r="889" spans="1:16" x14ac:dyDescent="0.3">
      <c r="A889" s="300"/>
      <c r="B889" s="300"/>
      <c r="C889" s="300"/>
      <c r="D889" s="31"/>
      <c r="E889"/>
      <c r="F889" s="295"/>
      <c r="G889"/>
      <c r="H889" s="606"/>
      <c r="I889" s="295"/>
      <c r="J889"/>
      <c r="K889" s="295"/>
      <c r="L889"/>
      <c r="O889"/>
      <c r="P889"/>
    </row>
    <row r="890" spans="1:16" x14ac:dyDescent="0.3">
      <c r="A890" s="300"/>
      <c r="B890" s="300"/>
      <c r="C890" s="300"/>
      <c r="D890" s="31"/>
      <c r="E890"/>
      <c r="F890" s="295"/>
      <c r="G890"/>
      <c r="H890" s="606"/>
      <c r="I890" s="295"/>
      <c r="J890"/>
      <c r="K890" s="295"/>
      <c r="L890"/>
      <c r="O890"/>
      <c r="P890"/>
    </row>
    <row r="891" spans="1:16" x14ac:dyDescent="0.3">
      <c r="A891" s="300"/>
      <c r="B891" s="300"/>
      <c r="C891" s="300"/>
      <c r="D891" s="31"/>
      <c r="E891"/>
      <c r="F891" s="295"/>
      <c r="G891"/>
      <c r="H891" s="606"/>
      <c r="I891" s="295"/>
      <c r="J891"/>
      <c r="K891" s="295"/>
      <c r="L891"/>
      <c r="O891"/>
      <c r="P891"/>
    </row>
    <row r="892" spans="1:16" x14ac:dyDescent="0.3">
      <c r="A892" s="300"/>
      <c r="B892" s="300"/>
      <c r="C892" s="300"/>
      <c r="D892" s="31"/>
      <c r="E892"/>
      <c r="F892" s="295"/>
      <c r="G892"/>
      <c r="H892" s="606"/>
      <c r="I892" s="295"/>
      <c r="J892"/>
      <c r="K892" s="295"/>
      <c r="L892"/>
      <c r="O892"/>
      <c r="P892"/>
    </row>
    <row r="893" spans="1:16" x14ac:dyDescent="0.3">
      <c r="A893" s="300"/>
      <c r="B893" s="300"/>
      <c r="C893" s="300"/>
      <c r="D893" s="31"/>
      <c r="E893"/>
      <c r="F893" s="295"/>
      <c r="G893"/>
      <c r="H893" s="606"/>
      <c r="I893" s="295"/>
      <c r="J893"/>
      <c r="K893" s="295"/>
      <c r="L893"/>
      <c r="O893"/>
      <c r="P893"/>
    </row>
    <row r="894" spans="1:16" x14ac:dyDescent="0.3">
      <c r="A894" s="300"/>
      <c r="B894" s="300"/>
      <c r="C894" s="300"/>
      <c r="D894" s="31"/>
      <c r="E894"/>
      <c r="F894" s="295"/>
      <c r="G894"/>
      <c r="H894" s="606"/>
      <c r="I894" s="295"/>
      <c r="J894"/>
      <c r="K894" s="295"/>
      <c r="L894"/>
      <c r="O894"/>
      <c r="P894"/>
    </row>
    <row r="895" spans="1:16" x14ac:dyDescent="0.3">
      <c r="A895" s="300"/>
      <c r="B895" s="300"/>
      <c r="C895" s="300"/>
      <c r="D895" s="31"/>
      <c r="E895"/>
      <c r="F895" s="295"/>
      <c r="G895"/>
      <c r="H895" s="606"/>
      <c r="I895" s="295"/>
      <c r="J895"/>
      <c r="K895" s="295"/>
      <c r="L895"/>
      <c r="O895"/>
      <c r="P895"/>
    </row>
    <row r="896" spans="1:16" x14ac:dyDescent="0.3">
      <c r="A896" s="300"/>
      <c r="B896" s="300"/>
      <c r="C896" s="300"/>
      <c r="D896" s="31"/>
      <c r="E896"/>
      <c r="F896" s="295"/>
      <c r="G896"/>
      <c r="H896" s="606"/>
      <c r="I896" s="295"/>
      <c r="J896"/>
      <c r="K896" s="295"/>
      <c r="L896"/>
      <c r="O896"/>
      <c r="P896"/>
    </row>
    <row r="897" spans="1:16" x14ac:dyDescent="0.3">
      <c r="A897" s="300"/>
      <c r="B897" s="300"/>
      <c r="C897" s="300"/>
      <c r="D897" s="31"/>
      <c r="E897"/>
      <c r="F897" s="295"/>
      <c r="G897"/>
      <c r="H897" s="606"/>
      <c r="I897" s="295"/>
      <c r="J897"/>
      <c r="K897" s="295"/>
      <c r="L897"/>
      <c r="O897"/>
      <c r="P897"/>
    </row>
    <row r="898" spans="1:16" x14ac:dyDescent="0.3">
      <c r="A898" s="300"/>
      <c r="B898" s="300"/>
      <c r="C898" s="300"/>
      <c r="D898" s="31"/>
      <c r="E898"/>
      <c r="F898" s="295"/>
      <c r="G898"/>
      <c r="H898" s="606"/>
      <c r="I898" s="295"/>
      <c r="J898"/>
      <c r="K898" s="295"/>
      <c r="L898"/>
      <c r="O898"/>
      <c r="P898"/>
    </row>
    <row r="899" spans="1:16" x14ac:dyDescent="0.3">
      <c r="A899" s="300"/>
      <c r="B899" s="300"/>
      <c r="C899" s="300"/>
      <c r="D899" s="31"/>
      <c r="E899"/>
      <c r="F899" s="295"/>
      <c r="G899"/>
      <c r="H899" s="606"/>
      <c r="I899" s="295"/>
      <c r="J899"/>
      <c r="K899" s="295"/>
      <c r="L899"/>
      <c r="O899"/>
      <c r="P899"/>
    </row>
    <row r="900" spans="1:16" x14ac:dyDescent="0.3">
      <c r="A900" s="300"/>
      <c r="B900" s="300"/>
      <c r="C900" s="300"/>
      <c r="D900" s="31"/>
      <c r="E900"/>
      <c r="F900" s="295"/>
      <c r="G900"/>
      <c r="H900" s="606"/>
      <c r="I900" s="295"/>
      <c r="J900"/>
      <c r="K900" s="295"/>
      <c r="L900"/>
      <c r="O900"/>
      <c r="P900"/>
    </row>
    <row r="901" spans="1:16" x14ac:dyDescent="0.3">
      <c r="A901" s="300"/>
      <c r="B901" s="300"/>
      <c r="C901" s="300"/>
      <c r="D901" s="31"/>
      <c r="E901"/>
      <c r="F901" s="295"/>
      <c r="G901"/>
      <c r="H901" s="606"/>
      <c r="I901" s="295"/>
      <c r="J901"/>
      <c r="K901" s="295"/>
      <c r="L901"/>
      <c r="O901"/>
      <c r="P901"/>
    </row>
    <row r="902" spans="1:16" x14ac:dyDescent="0.3">
      <c r="A902" s="300"/>
      <c r="B902" s="300"/>
      <c r="C902" s="300"/>
      <c r="D902" s="31"/>
      <c r="E902"/>
      <c r="F902" s="295"/>
      <c r="G902"/>
      <c r="H902" s="606"/>
      <c r="I902" s="295"/>
      <c r="J902"/>
      <c r="K902" s="295"/>
      <c r="L902"/>
      <c r="O902"/>
      <c r="P902"/>
    </row>
    <row r="903" spans="1:16" x14ac:dyDescent="0.3">
      <c r="A903" s="300"/>
      <c r="B903" s="300"/>
      <c r="C903" s="300"/>
      <c r="D903" s="31"/>
      <c r="E903"/>
      <c r="F903" s="295"/>
      <c r="G903"/>
      <c r="H903" s="606"/>
      <c r="I903" s="295"/>
      <c r="J903"/>
      <c r="K903" s="295"/>
      <c r="L903"/>
      <c r="O903"/>
      <c r="P903"/>
    </row>
    <row r="904" spans="1:16" x14ac:dyDescent="0.3">
      <c r="A904" s="300"/>
      <c r="B904" s="300"/>
      <c r="C904" s="300"/>
      <c r="D904" s="31"/>
      <c r="E904"/>
      <c r="F904" s="295"/>
      <c r="G904"/>
      <c r="H904" s="606"/>
      <c r="I904" s="295"/>
      <c r="J904"/>
      <c r="K904" s="295"/>
      <c r="L904"/>
      <c r="O904"/>
      <c r="P904"/>
    </row>
    <row r="905" spans="1:16" x14ac:dyDescent="0.3">
      <c r="A905" s="300"/>
      <c r="B905" s="300"/>
      <c r="C905" s="300"/>
      <c r="D905" s="31"/>
      <c r="E905"/>
      <c r="F905" s="295"/>
      <c r="G905"/>
      <c r="H905" s="606"/>
      <c r="I905" s="295"/>
      <c r="J905"/>
      <c r="K905" s="295"/>
      <c r="L905"/>
      <c r="O905"/>
      <c r="P905"/>
    </row>
    <row r="906" spans="1:16" x14ac:dyDescent="0.3">
      <c r="A906" s="300"/>
      <c r="B906" s="300"/>
      <c r="C906" s="300"/>
      <c r="D906" s="31"/>
      <c r="E906"/>
      <c r="F906" s="295"/>
      <c r="G906"/>
      <c r="H906" s="606"/>
      <c r="I906" s="295"/>
      <c r="J906"/>
      <c r="K906" s="295"/>
      <c r="L906"/>
      <c r="O906"/>
      <c r="P906"/>
    </row>
    <row r="907" spans="1:16" x14ac:dyDescent="0.3">
      <c r="A907" s="300"/>
      <c r="B907" s="300"/>
      <c r="C907" s="300"/>
      <c r="D907" s="31"/>
      <c r="E907"/>
      <c r="F907" s="295"/>
      <c r="G907"/>
      <c r="H907" s="606"/>
      <c r="I907" s="295"/>
      <c r="J907"/>
      <c r="K907" s="295"/>
      <c r="L907"/>
      <c r="O907"/>
      <c r="P907"/>
    </row>
    <row r="908" spans="1:16" x14ac:dyDescent="0.3">
      <c r="A908" s="300"/>
      <c r="B908" s="300"/>
      <c r="C908" s="300"/>
      <c r="D908" s="31"/>
      <c r="E908"/>
      <c r="F908" s="295"/>
      <c r="G908"/>
      <c r="H908" s="606"/>
      <c r="I908" s="295"/>
      <c r="J908"/>
      <c r="K908" s="295"/>
      <c r="L908"/>
      <c r="O908"/>
      <c r="P908"/>
    </row>
    <row r="909" spans="1:16" x14ac:dyDescent="0.3">
      <c r="A909" s="300"/>
      <c r="B909" s="300"/>
      <c r="C909" s="300"/>
      <c r="D909" s="31"/>
      <c r="E909"/>
      <c r="F909" s="295"/>
      <c r="G909"/>
      <c r="H909" s="606"/>
      <c r="I909" s="295"/>
      <c r="J909"/>
      <c r="K909" s="295"/>
      <c r="L909"/>
      <c r="O909"/>
      <c r="P909"/>
    </row>
    <row r="910" spans="1:16" x14ac:dyDescent="0.3">
      <c r="A910" s="300"/>
      <c r="B910" s="300"/>
      <c r="C910" s="300"/>
      <c r="D910" s="31"/>
      <c r="E910"/>
      <c r="F910" s="295"/>
      <c r="G910"/>
      <c r="H910" s="606"/>
      <c r="I910" s="295"/>
      <c r="J910"/>
      <c r="K910" s="295"/>
      <c r="L910"/>
      <c r="O910"/>
      <c r="P910"/>
    </row>
    <row r="911" spans="1:16" x14ac:dyDescent="0.3">
      <c r="A911" s="300"/>
      <c r="B911" s="300"/>
      <c r="C911" s="300"/>
      <c r="D911" s="31"/>
      <c r="E911"/>
      <c r="F911" s="295"/>
      <c r="G911"/>
      <c r="H911" s="606"/>
      <c r="I911" s="295"/>
      <c r="J911"/>
      <c r="K911" s="295"/>
      <c r="L911"/>
      <c r="O911"/>
      <c r="P911"/>
    </row>
    <row r="912" spans="1:16" x14ac:dyDescent="0.3">
      <c r="A912" s="300"/>
      <c r="B912" s="300"/>
      <c r="C912" s="300"/>
      <c r="D912" s="31"/>
      <c r="E912"/>
      <c r="F912" s="295"/>
      <c r="G912"/>
      <c r="H912" s="606"/>
      <c r="I912" s="295"/>
      <c r="J912"/>
      <c r="K912" s="295"/>
      <c r="L912"/>
      <c r="O912"/>
      <c r="P912"/>
    </row>
    <row r="913" spans="1:16" x14ac:dyDescent="0.3">
      <c r="A913" s="300"/>
      <c r="B913" s="300"/>
      <c r="C913" s="300"/>
      <c r="D913" s="31"/>
      <c r="E913"/>
      <c r="F913" s="295"/>
      <c r="G913"/>
      <c r="H913" s="606"/>
      <c r="I913" s="295"/>
      <c r="J913"/>
      <c r="K913" s="295"/>
      <c r="L913"/>
      <c r="O913"/>
      <c r="P913"/>
    </row>
    <row r="914" spans="1:16" x14ac:dyDescent="0.3">
      <c r="A914" s="300"/>
      <c r="B914" s="300"/>
      <c r="C914" s="300"/>
      <c r="D914" s="31"/>
      <c r="E914"/>
      <c r="F914" s="295"/>
      <c r="G914"/>
      <c r="H914" s="606"/>
      <c r="I914" s="295"/>
      <c r="J914"/>
      <c r="K914" s="295"/>
      <c r="L914"/>
      <c r="O914"/>
      <c r="P914"/>
    </row>
    <row r="915" spans="1:16" x14ac:dyDescent="0.3">
      <c r="A915" s="300"/>
      <c r="B915" s="300"/>
      <c r="C915" s="300"/>
      <c r="D915" s="31"/>
      <c r="E915"/>
      <c r="F915" s="295"/>
      <c r="G915"/>
      <c r="H915" s="606"/>
      <c r="I915" s="295"/>
      <c r="J915"/>
      <c r="K915" s="295"/>
      <c r="L915"/>
      <c r="O915"/>
      <c r="P915"/>
    </row>
    <row r="916" spans="1:16" x14ac:dyDescent="0.3">
      <c r="A916" s="300"/>
      <c r="B916" s="300"/>
      <c r="C916" s="300"/>
      <c r="D916" s="31"/>
      <c r="E916"/>
      <c r="F916" s="295"/>
      <c r="G916"/>
      <c r="H916" s="606"/>
      <c r="I916" s="295"/>
      <c r="J916"/>
      <c r="K916" s="295"/>
      <c r="L916"/>
      <c r="O916"/>
      <c r="P916"/>
    </row>
    <row r="917" spans="1:16" x14ac:dyDescent="0.3">
      <c r="A917" s="300"/>
      <c r="B917" s="300"/>
      <c r="C917" s="300"/>
      <c r="D917" s="31"/>
      <c r="E917"/>
      <c r="F917" s="295"/>
      <c r="G917"/>
      <c r="H917" s="606"/>
      <c r="I917" s="295"/>
      <c r="J917"/>
      <c r="K917" s="295"/>
      <c r="L917"/>
      <c r="O917"/>
      <c r="P917"/>
    </row>
    <row r="918" spans="1:16" x14ac:dyDescent="0.3">
      <c r="A918" s="300"/>
      <c r="B918" s="300"/>
      <c r="C918" s="300"/>
      <c r="D918" s="31"/>
      <c r="E918"/>
      <c r="F918" s="295"/>
      <c r="G918"/>
      <c r="H918" s="606"/>
      <c r="I918" s="295"/>
      <c r="J918"/>
      <c r="K918" s="295"/>
      <c r="L918"/>
      <c r="O918"/>
      <c r="P918"/>
    </row>
    <row r="919" spans="1:16" x14ac:dyDescent="0.3">
      <c r="A919" s="300"/>
      <c r="B919" s="300"/>
      <c r="C919" s="300"/>
      <c r="D919" s="31"/>
      <c r="E919"/>
      <c r="F919" s="295"/>
      <c r="G919"/>
      <c r="H919" s="606"/>
      <c r="I919" s="295"/>
      <c r="J919"/>
      <c r="K919" s="295"/>
      <c r="L919"/>
      <c r="O919"/>
      <c r="P919"/>
    </row>
    <row r="920" spans="1:16" x14ac:dyDescent="0.3">
      <c r="A920" s="300"/>
      <c r="B920" s="300"/>
      <c r="C920" s="300"/>
      <c r="D920" s="31"/>
      <c r="E920"/>
      <c r="F920" s="295"/>
      <c r="G920"/>
      <c r="H920" s="606"/>
      <c r="I920" s="295"/>
      <c r="J920"/>
      <c r="K920" s="295"/>
      <c r="L920"/>
      <c r="O920"/>
      <c r="P920"/>
    </row>
    <row r="921" spans="1:16" x14ac:dyDescent="0.3">
      <c r="A921" s="300"/>
      <c r="B921" s="300"/>
      <c r="C921" s="300"/>
      <c r="D921" s="31"/>
      <c r="E921"/>
      <c r="F921" s="295"/>
      <c r="G921"/>
      <c r="H921" s="606"/>
      <c r="I921" s="295"/>
      <c r="J921"/>
      <c r="K921" s="295"/>
      <c r="L921"/>
      <c r="O921"/>
      <c r="P921"/>
    </row>
    <row r="922" spans="1:16" x14ac:dyDescent="0.3">
      <c r="A922" s="300"/>
      <c r="B922" s="300"/>
      <c r="C922" s="300"/>
      <c r="D922" s="31"/>
      <c r="E922"/>
      <c r="F922" s="295"/>
      <c r="G922"/>
      <c r="H922" s="606"/>
      <c r="I922" s="295"/>
      <c r="J922"/>
      <c r="K922" s="295"/>
      <c r="L922"/>
      <c r="O922"/>
      <c r="P922"/>
    </row>
    <row r="923" spans="1:16" x14ac:dyDescent="0.3">
      <c r="A923" s="300"/>
      <c r="B923" s="300"/>
      <c r="C923" s="300"/>
      <c r="D923" s="31"/>
      <c r="E923"/>
      <c r="F923" s="295"/>
      <c r="G923"/>
      <c r="H923" s="606"/>
      <c r="I923" s="295"/>
      <c r="J923"/>
      <c r="K923" s="295"/>
      <c r="L923"/>
      <c r="O923"/>
      <c r="P923"/>
    </row>
    <row r="924" spans="1:16" x14ac:dyDescent="0.3">
      <c r="A924" s="300"/>
      <c r="B924" s="300"/>
      <c r="C924" s="300"/>
      <c r="D924" s="31"/>
      <c r="E924"/>
      <c r="F924" s="295"/>
      <c r="G924"/>
      <c r="H924" s="606"/>
      <c r="I924" s="295"/>
      <c r="J924"/>
      <c r="K924" s="295"/>
      <c r="L924"/>
      <c r="O924"/>
      <c r="P924"/>
    </row>
    <row r="925" spans="1:16" x14ac:dyDescent="0.3">
      <c r="A925" s="300"/>
      <c r="B925" s="300"/>
      <c r="C925" s="300"/>
      <c r="D925" s="31"/>
      <c r="E925"/>
      <c r="F925" s="295"/>
      <c r="G925"/>
      <c r="H925" s="606"/>
      <c r="I925" s="295"/>
      <c r="J925"/>
      <c r="K925" s="295"/>
      <c r="L925"/>
      <c r="O925"/>
      <c r="P925"/>
    </row>
    <row r="926" spans="1:16" x14ac:dyDescent="0.3">
      <c r="A926" s="300"/>
      <c r="B926" s="300"/>
      <c r="C926" s="300"/>
      <c r="D926" s="31"/>
      <c r="E926"/>
      <c r="F926" s="295"/>
      <c r="G926"/>
      <c r="H926" s="606"/>
      <c r="I926" s="295"/>
      <c r="J926"/>
      <c r="K926" s="295"/>
      <c r="L926"/>
      <c r="O926"/>
      <c r="P926"/>
    </row>
    <row r="927" spans="1:16" x14ac:dyDescent="0.3">
      <c r="A927" s="300"/>
      <c r="B927" s="300"/>
      <c r="C927" s="300"/>
      <c r="D927" s="31"/>
      <c r="E927"/>
      <c r="F927" s="295"/>
      <c r="G927"/>
      <c r="H927" s="606"/>
      <c r="I927" s="295"/>
      <c r="J927"/>
      <c r="K927" s="295"/>
      <c r="L927"/>
      <c r="O927"/>
      <c r="P927"/>
    </row>
    <row r="928" spans="1:16" x14ac:dyDescent="0.3">
      <c r="A928" s="300"/>
      <c r="B928" s="300"/>
      <c r="C928" s="300"/>
      <c r="D928" s="31"/>
      <c r="E928"/>
      <c r="F928" s="295"/>
      <c r="G928"/>
      <c r="H928" s="606"/>
      <c r="I928" s="295"/>
      <c r="J928"/>
      <c r="K928" s="295"/>
      <c r="L928"/>
      <c r="O928"/>
      <c r="P928"/>
    </row>
    <row r="929" spans="1:16" x14ac:dyDescent="0.3">
      <c r="A929" s="300"/>
      <c r="B929" s="300"/>
      <c r="C929" s="300"/>
      <c r="D929" s="31"/>
      <c r="E929"/>
      <c r="F929" s="295"/>
      <c r="G929"/>
      <c r="H929" s="606"/>
      <c r="I929" s="295"/>
      <c r="J929"/>
      <c r="K929" s="295"/>
      <c r="L929"/>
      <c r="O929"/>
      <c r="P929"/>
    </row>
    <row r="930" spans="1:16" x14ac:dyDescent="0.3">
      <c r="A930" s="300"/>
      <c r="B930" s="300"/>
      <c r="C930" s="300"/>
      <c r="D930" s="31"/>
      <c r="E930"/>
      <c r="F930" s="295"/>
      <c r="G930"/>
      <c r="H930" s="606"/>
      <c r="I930" s="295"/>
      <c r="J930"/>
      <c r="K930" s="295"/>
      <c r="L930"/>
      <c r="O930"/>
      <c r="P930"/>
    </row>
    <row r="931" spans="1:16" x14ac:dyDescent="0.3">
      <c r="A931" s="300"/>
      <c r="B931" s="300"/>
      <c r="C931" s="300"/>
      <c r="D931" s="31"/>
      <c r="E931"/>
      <c r="F931" s="295"/>
      <c r="G931"/>
      <c r="H931" s="606"/>
      <c r="I931" s="295"/>
      <c r="J931"/>
      <c r="K931" s="295"/>
      <c r="L931"/>
      <c r="O931"/>
      <c r="P931"/>
    </row>
    <row r="932" spans="1:16" x14ac:dyDescent="0.3">
      <c r="A932" s="300"/>
      <c r="B932" s="300"/>
      <c r="C932" s="300"/>
      <c r="D932" s="31"/>
      <c r="E932"/>
      <c r="F932" s="295"/>
      <c r="G932"/>
      <c r="H932" s="606"/>
      <c r="I932" s="295"/>
      <c r="J932"/>
      <c r="K932" s="295"/>
      <c r="L932"/>
      <c r="O932"/>
      <c r="P932"/>
    </row>
    <row r="933" spans="1:16" x14ac:dyDescent="0.3">
      <c r="A933" s="300"/>
      <c r="B933" s="300"/>
      <c r="C933" s="300"/>
      <c r="D933" s="31"/>
      <c r="E933"/>
      <c r="F933" s="295"/>
      <c r="G933"/>
      <c r="H933" s="606"/>
      <c r="I933" s="295"/>
      <c r="J933"/>
      <c r="K933" s="295"/>
      <c r="L933"/>
      <c r="O933"/>
      <c r="P933"/>
    </row>
    <row r="934" spans="1:16" x14ac:dyDescent="0.3">
      <c r="A934" s="300"/>
      <c r="B934" s="300"/>
      <c r="C934" s="300"/>
      <c r="D934" s="31"/>
      <c r="E934"/>
      <c r="F934" s="295"/>
      <c r="G934"/>
      <c r="H934" s="606"/>
      <c r="I934" s="295"/>
      <c r="J934"/>
      <c r="K934" s="295"/>
      <c r="L934"/>
      <c r="O934"/>
      <c r="P934"/>
    </row>
    <row r="935" spans="1:16" x14ac:dyDescent="0.3">
      <c r="A935" s="300"/>
      <c r="B935" s="300"/>
      <c r="C935" s="300"/>
      <c r="D935" s="31"/>
      <c r="E935"/>
      <c r="F935" s="295"/>
      <c r="G935"/>
      <c r="H935" s="606"/>
      <c r="I935" s="295"/>
      <c r="J935"/>
      <c r="K935" s="295"/>
      <c r="L935"/>
      <c r="O935"/>
      <c r="P935"/>
    </row>
    <row r="936" spans="1:16" x14ac:dyDescent="0.3">
      <c r="A936" s="300"/>
      <c r="B936" s="300"/>
      <c r="C936" s="300"/>
      <c r="D936" s="31"/>
      <c r="E936"/>
      <c r="F936" s="295"/>
      <c r="G936"/>
      <c r="H936" s="606"/>
      <c r="I936" s="295"/>
      <c r="J936"/>
      <c r="K936" s="295"/>
      <c r="L936"/>
      <c r="O936"/>
      <c r="P936"/>
    </row>
    <row r="937" spans="1:16" x14ac:dyDescent="0.3">
      <c r="A937" s="300"/>
      <c r="B937" s="300"/>
      <c r="C937" s="300"/>
      <c r="D937" s="31"/>
      <c r="E937"/>
      <c r="F937" s="295"/>
      <c r="G937"/>
      <c r="H937" s="606"/>
      <c r="I937" s="295"/>
      <c r="J937"/>
      <c r="K937" s="295"/>
      <c r="L937"/>
      <c r="O937"/>
      <c r="P937"/>
    </row>
    <row r="938" spans="1:16" x14ac:dyDescent="0.3">
      <c r="A938" s="300"/>
      <c r="B938" s="300"/>
      <c r="C938" s="300"/>
      <c r="D938" s="31"/>
      <c r="E938"/>
      <c r="F938" s="295"/>
      <c r="G938"/>
      <c r="H938" s="606"/>
      <c r="I938" s="295"/>
      <c r="J938"/>
      <c r="K938" s="295"/>
      <c r="L938"/>
      <c r="O938"/>
      <c r="P938"/>
    </row>
    <row r="939" spans="1:16" x14ac:dyDescent="0.3">
      <c r="A939" s="300"/>
      <c r="B939" s="300"/>
      <c r="C939" s="300"/>
      <c r="D939" s="31"/>
      <c r="E939"/>
      <c r="F939" s="295"/>
      <c r="G939"/>
      <c r="H939" s="606"/>
      <c r="I939" s="295"/>
      <c r="J939"/>
      <c r="K939" s="295"/>
      <c r="L939"/>
      <c r="O939"/>
      <c r="P939"/>
    </row>
    <row r="940" spans="1:16" x14ac:dyDescent="0.3">
      <c r="A940" s="300"/>
      <c r="B940" s="300"/>
      <c r="C940" s="300"/>
      <c r="D940" s="31"/>
      <c r="E940"/>
      <c r="F940" s="295"/>
      <c r="G940"/>
      <c r="H940" s="606"/>
      <c r="I940" s="295"/>
      <c r="J940"/>
      <c r="K940" s="295"/>
      <c r="L940"/>
      <c r="O940"/>
      <c r="P940"/>
    </row>
    <row r="941" spans="1:16" x14ac:dyDescent="0.3">
      <c r="A941" s="300"/>
      <c r="B941" s="300"/>
      <c r="C941" s="300"/>
      <c r="D941" s="31"/>
      <c r="E941"/>
      <c r="F941" s="295"/>
      <c r="G941"/>
      <c r="H941" s="606"/>
      <c r="I941" s="295"/>
      <c r="J941"/>
      <c r="K941" s="295"/>
      <c r="L941"/>
      <c r="O941"/>
      <c r="P941"/>
    </row>
    <row r="942" spans="1:16" x14ac:dyDescent="0.3">
      <c r="A942" s="300"/>
      <c r="B942" s="300"/>
      <c r="C942" s="300"/>
      <c r="D942" s="31"/>
      <c r="E942"/>
      <c r="F942" s="295"/>
      <c r="G942"/>
      <c r="H942" s="606"/>
      <c r="I942" s="295"/>
      <c r="J942"/>
      <c r="K942" s="295"/>
      <c r="L942"/>
      <c r="O942"/>
      <c r="P942"/>
    </row>
    <row r="943" spans="1:16" x14ac:dyDescent="0.3">
      <c r="A943" s="300"/>
      <c r="B943" s="300"/>
      <c r="C943" s="300"/>
      <c r="D943" s="31"/>
      <c r="E943"/>
      <c r="F943" s="295"/>
      <c r="G943"/>
      <c r="H943" s="606"/>
      <c r="I943" s="295"/>
      <c r="J943"/>
      <c r="K943" s="295"/>
      <c r="L943"/>
      <c r="O943"/>
      <c r="P943"/>
    </row>
    <row r="944" spans="1:16" x14ac:dyDescent="0.3">
      <c r="A944" s="300"/>
      <c r="B944" s="300"/>
      <c r="C944" s="300"/>
      <c r="D944" s="31"/>
      <c r="E944"/>
      <c r="F944" s="295"/>
      <c r="G944"/>
      <c r="H944" s="606"/>
      <c r="I944" s="295"/>
      <c r="J944"/>
      <c r="K944" s="295"/>
      <c r="L944"/>
      <c r="O944"/>
      <c r="P944"/>
    </row>
    <row r="945" spans="1:16" x14ac:dyDescent="0.3">
      <c r="A945" s="300"/>
      <c r="B945" s="300"/>
      <c r="C945" s="300"/>
      <c r="D945" s="31"/>
      <c r="E945"/>
      <c r="F945" s="295"/>
      <c r="G945"/>
      <c r="H945" s="606"/>
      <c r="I945" s="295"/>
      <c r="J945"/>
      <c r="K945" s="295"/>
      <c r="L945"/>
      <c r="O945"/>
      <c r="P945"/>
    </row>
    <row r="946" spans="1:16" x14ac:dyDescent="0.3">
      <c r="A946" s="300"/>
      <c r="B946" s="300"/>
      <c r="C946" s="300"/>
      <c r="D946" s="31"/>
      <c r="E946"/>
      <c r="F946" s="295"/>
      <c r="G946"/>
      <c r="H946" s="606"/>
      <c r="I946" s="295"/>
      <c r="J946"/>
      <c r="K946" s="295"/>
      <c r="L946"/>
      <c r="O946"/>
      <c r="P946"/>
    </row>
    <row r="947" spans="1:16" x14ac:dyDescent="0.3">
      <c r="A947" s="300"/>
      <c r="B947" s="300"/>
      <c r="C947" s="300"/>
      <c r="D947" s="31"/>
      <c r="E947"/>
      <c r="F947" s="295"/>
      <c r="G947"/>
      <c r="H947" s="606"/>
      <c r="I947" s="295"/>
      <c r="J947"/>
      <c r="K947" s="295"/>
      <c r="L947"/>
      <c r="O947"/>
      <c r="P947"/>
    </row>
    <row r="948" spans="1:16" x14ac:dyDescent="0.3">
      <c r="A948" s="300"/>
      <c r="B948" s="300"/>
      <c r="C948" s="300"/>
      <c r="D948" s="31"/>
      <c r="E948"/>
      <c r="F948" s="295"/>
      <c r="G948"/>
      <c r="H948" s="606"/>
      <c r="I948" s="295"/>
      <c r="J948"/>
      <c r="K948" s="295"/>
      <c r="L948"/>
      <c r="O948"/>
      <c r="P948"/>
    </row>
    <row r="949" spans="1:16" x14ac:dyDescent="0.3">
      <c r="A949" s="300"/>
      <c r="B949" s="300"/>
      <c r="C949" s="300"/>
      <c r="D949" s="31"/>
      <c r="E949"/>
      <c r="F949" s="295"/>
      <c r="G949"/>
      <c r="H949" s="606"/>
      <c r="I949" s="295"/>
      <c r="J949"/>
      <c r="K949" s="295"/>
      <c r="L949"/>
      <c r="O949"/>
      <c r="P949"/>
    </row>
    <row r="950" spans="1:16" x14ac:dyDescent="0.3">
      <c r="A950" s="300"/>
      <c r="B950" s="300"/>
      <c r="C950" s="300"/>
      <c r="D950" s="31"/>
      <c r="E950"/>
      <c r="F950" s="295"/>
      <c r="G950"/>
      <c r="H950" s="606"/>
      <c r="I950" s="295"/>
      <c r="J950"/>
      <c r="K950" s="295"/>
      <c r="L950"/>
      <c r="O950"/>
      <c r="P950"/>
    </row>
    <row r="951" spans="1:16" x14ac:dyDescent="0.3">
      <c r="A951" s="300"/>
      <c r="B951" s="300"/>
      <c r="C951" s="300"/>
      <c r="D951" s="31"/>
      <c r="E951"/>
      <c r="F951" s="295"/>
      <c r="G951"/>
      <c r="H951" s="606"/>
      <c r="I951" s="295"/>
      <c r="J951"/>
      <c r="K951" s="295"/>
      <c r="L951"/>
      <c r="O951"/>
      <c r="P951"/>
    </row>
    <row r="952" spans="1:16" x14ac:dyDescent="0.3">
      <c r="A952" s="300"/>
      <c r="B952" s="300"/>
      <c r="C952" s="300"/>
      <c r="D952" s="31"/>
      <c r="E952"/>
      <c r="F952" s="295"/>
      <c r="G952"/>
      <c r="H952" s="606"/>
      <c r="I952" s="295"/>
      <c r="J952"/>
      <c r="K952" s="295"/>
      <c r="L952"/>
      <c r="O952"/>
      <c r="P952"/>
    </row>
    <row r="953" spans="1:16" x14ac:dyDescent="0.3">
      <c r="A953" s="300"/>
      <c r="B953" s="300"/>
      <c r="C953" s="300"/>
      <c r="D953" s="31"/>
      <c r="E953"/>
      <c r="F953" s="295"/>
      <c r="G953"/>
      <c r="H953" s="606"/>
      <c r="I953" s="295"/>
      <c r="J953"/>
      <c r="K953" s="295"/>
      <c r="L953"/>
      <c r="O953"/>
      <c r="P953"/>
    </row>
    <row r="954" spans="1:16" x14ac:dyDescent="0.3">
      <c r="A954" s="300"/>
      <c r="B954" s="300"/>
      <c r="C954" s="300"/>
      <c r="D954" s="31"/>
      <c r="E954"/>
      <c r="F954" s="295"/>
      <c r="G954"/>
      <c r="H954" s="606"/>
      <c r="I954" s="295"/>
      <c r="J954"/>
      <c r="K954" s="295"/>
      <c r="L954"/>
      <c r="O954"/>
      <c r="P954"/>
    </row>
    <row r="955" spans="1:16" x14ac:dyDescent="0.3">
      <c r="A955" s="300"/>
      <c r="B955" s="300"/>
      <c r="C955" s="300"/>
      <c r="D955" s="31"/>
      <c r="E955"/>
      <c r="F955" s="295"/>
      <c r="G955"/>
      <c r="H955" s="606"/>
      <c r="I955" s="295"/>
      <c r="J955"/>
      <c r="K955" s="295"/>
      <c r="L955"/>
      <c r="O955"/>
      <c r="P955"/>
    </row>
    <row r="956" spans="1:16" x14ac:dyDescent="0.3">
      <c r="A956" s="300"/>
      <c r="B956" s="300"/>
      <c r="C956" s="300"/>
      <c r="D956" s="31"/>
      <c r="E956"/>
      <c r="F956" s="295"/>
      <c r="G956"/>
      <c r="H956" s="606"/>
      <c r="I956" s="295"/>
      <c r="J956"/>
      <c r="K956" s="295"/>
      <c r="L956"/>
      <c r="O956"/>
      <c r="P956"/>
    </row>
    <row r="957" spans="1:16" x14ac:dyDescent="0.3">
      <c r="A957" s="300"/>
      <c r="B957" s="300"/>
      <c r="C957" s="300"/>
      <c r="D957" s="31"/>
      <c r="E957"/>
      <c r="F957" s="295"/>
      <c r="G957"/>
      <c r="H957" s="606"/>
      <c r="I957" s="295"/>
      <c r="J957"/>
      <c r="K957" s="295"/>
      <c r="L957"/>
      <c r="O957"/>
      <c r="P957"/>
    </row>
    <row r="958" spans="1:16" x14ac:dyDescent="0.3">
      <c r="A958" s="300"/>
      <c r="B958" s="300"/>
      <c r="C958" s="300"/>
      <c r="D958" s="31"/>
      <c r="E958"/>
      <c r="F958" s="295"/>
      <c r="G958"/>
      <c r="H958" s="606"/>
      <c r="I958" s="295"/>
      <c r="J958"/>
      <c r="K958" s="295"/>
      <c r="L958"/>
      <c r="O958"/>
      <c r="P958"/>
    </row>
    <row r="959" spans="1:16" x14ac:dyDescent="0.3">
      <c r="A959" s="300"/>
      <c r="B959" s="300"/>
      <c r="C959" s="300"/>
      <c r="D959" s="31"/>
      <c r="E959"/>
      <c r="F959" s="295"/>
      <c r="G959"/>
      <c r="H959" s="606"/>
      <c r="I959" s="295"/>
      <c r="J959"/>
      <c r="K959" s="295"/>
      <c r="L959"/>
      <c r="O959"/>
      <c r="P959"/>
    </row>
    <row r="960" spans="1:16" x14ac:dyDescent="0.3">
      <c r="A960" s="300"/>
      <c r="B960" s="300"/>
      <c r="C960" s="300"/>
      <c r="D960" s="31"/>
      <c r="E960"/>
      <c r="F960" s="295"/>
      <c r="G960"/>
      <c r="H960" s="606"/>
      <c r="I960" s="295"/>
      <c r="J960"/>
      <c r="K960" s="295"/>
      <c r="L960"/>
      <c r="O960"/>
      <c r="P960"/>
    </row>
    <row r="961" spans="1:16" x14ac:dyDescent="0.3">
      <c r="A961" s="300"/>
      <c r="B961" s="300"/>
      <c r="C961" s="300"/>
      <c r="D961" s="31"/>
      <c r="E961"/>
      <c r="F961" s="295"/>
      <c r="G961"/>
      <c r="H961" s="606"/>
      <c r="I961" s="295"/>
      <c r="J961"/>
      <c r="K961" s="295"/>
      <c r="L961"/>
      <c r="O961"/>
      <c r="P961"/>
    </row>
    <row r="962" spans="1:16" x14ac:dyDescent="0.3">
      <c r="A962" s="300"/>
      <c r="B962" s="300"/>
      <c r="C962" s="300"/>
      <c r="D962" s="31"/>
      <c r="E962"/>
      <c r="F962" s="295"/>
      <c r="G962"/>
      <c r="H962" s="606"/>
      <c r="I962" s="295"/>
      <c r="J962"/>
      <c r="K962" s="295"/>
      <c r="L962"/>
      <c r="O962"/>
      <c r="P962"/>
    </row>
    <row r="963" spans="1:16" x14ac:dyDescent="0.3">
      <c r="A963" s="300"/>
      <c r="B963" s="300"/>
      <c r="C963" s="300"/>
      <c r="D963" s="31"/>
      <c r="E963"/>
      <c r="F963" s="295"/>
      <c r="G963"/>
      <c r="H963" s="606"/>
      <c r="I963" s="295"/>
      <c r="J963"/>
      <c r="K963" s="295"/>
      <c r="L963"/>
      <c r="O963"/>
      <c r="P963"/>
    </row>
    <row r="964" spans="1:16" x14ac:dyDescent="0.3">
      <c r="A964" s="300"/>
      <c r="B964" s="300"/>
      <c r="C964" s="300"/>
      <c r="D964" s="31"/>
      <c r="E964"/>
      <c r="F964" s="295"/>
      <c r="G964"/>
      <c r="H964" s="606"/>
      <c r="I964" s="295"/>
      <c r="J964"/>
      <c r="K964" s="295"/>
      <c r="L964"/>
      <c r="O964"/>
      <c r="P964"/>
    </row>
    <row r="965" spans="1:16" x14ac:dyDescent="0.3">
      <c r="A965" s="300"/>
      <c r="B965" s="300"/>
      <c r="C965" s="300"/>
      <c r="D965" s="31"/>
      <c r="E965"/>
      <c r="F965" s="295"/>
      <c r="G965"/>
      <c r="H965" s="606"/>
      <c r="I965" s="295"/>
      <c r="J965"/>
      <c r="K965" s="295"/>
      <c r="L965"/>
      <c r="O965"/>
      <c r="P965"/>
    </row>
    <row r="966" spans="1:16" x14ac:dyDescent="0.3">
      <c r="A966" s="300"/>
      <c r="B966" s="300"/>
      <c r="C966" s="300"/>
      <c r="D966" s="31"/>
      <c r="E966"/>
      <c r="F966" s="295"/>
      <c r="G966"/>
      <c r="H966" s="606"/>
      <c r="I966" s="295"/>
      <c r="J966"/>
      <c r="K966" s="295"/>
      <c r="L966"/>
      <c r="O966"/>
      <c r="P966"/>
    </row>
    <row r="967" spans="1:16" x14ac:dyDescent="0.3">
      <c r="A967" s="300"/>
      <c r="B967" s="300"/>
      <c r="C967" s="300"/>
      <c r="D967" s="31"/>
      <c r="E967"/>
      <c r="F967" s="295"/>
      <c r="G967"/>
      <c r="H967" s="606"/>
      <c r="I967" s="295"/>
      <c r="J967"/>
      <c r="K967" s="295"/>
      <c r="L967"/>
      <c r="O967"/>
      <c r="P967"/>
    </row>
    <row r="968" spans="1:16" x14ac:dyDescent="0.3">
      <c r="A968" s="300"/>
      <c r="B968" s="300"/>
      <c r="C968" s="300"/>
      <c r="D968" s="31"/>
      <c r="E968"/>
      <c r="F968" s="295"/>
      <c r="G968"/>
      <c r="H968" s="606"/>
      <c r="I968" s="295"/>
      <c r="J968"/>
      <c r="K968" s="295"/>
      <c r="L968"/>
      <c r="O968"/>
      <c r="P968"/>
    </row>
    <row r="969" spans="1:16" x14ac:dyDescent="0.3">
      <c r="A969" s="300"/>
      <c r="B969" s="300"/>
      <c r="C969" s="300"/>
      <c r="D969" s="31"/>
      <c r="E969"/>
      <c r="F969" s="295"/>
      <c r="G969"/>
      <c r="H969" s="606"/>
      <c r="I969" s="295"/>
      <c r="J969"/>
      <c r="K969" s="295"/>
      <c r="L969"/>
      <c r="O969"/>
      <c r="P969"/>
    </row>
    <row r="970" spans="1:16" x14ac:dyDescent="0.3">
      <c r="A970" s="300"/>
      <c r="B970" s="300"/>
      <c r="C970" s="300"/>
      <c r="D970" s="31"/>
      <c r="E970"/>
      <c r="F970" s="295"/>
      <c r="G970"/>
      <c r="H970" s="606"/>
      <c r="I970" s="295"/>
      <c r="J970"/>
      <c r="K970" s="295"/>
      <c r="L970"/>
      <c r="O970"/>
      <c r="P970"/>
    </row>
    <row r="971" spans="1:16" x14ac:dyDescent="0.3">
      <c r="A971" s="300"/>
      <c r="B971" s="300"/>
      <c r="C971" s="300"/>
      <c r="D971" s="31"/>
      <c r="E971"/>
      <c r="F971" s="295"/>
      <c r="G971"/>
      <c r="H971" s="606"/>
      <c r="I971" s="295"/>
      <c r="J971"/>
      <c r="K971" s="295"/>
      <c r="L971"/>
      <c r="O971"/>
      <c r="P971"/>
    </row>
    <row r="972" spans="1:16" x14ac:dyDescent="0.3">
      <c r="A972" s="300"/>
      <c r="B972" s="300"/>
      <c r="C972" s="300"/>
      <c r="D972" s="31"/>
      <c r="E972"/>
      <c r="F972" s="295"/>
      <c r="G972"/>
      <c r="H972" s="606"/>
      <c r="I972" s="295"/>
      <c r="J972"/>
      <c r="K972" s="295"/>
      <c r="L972"/>
      <c r="O972"/>
      <c r="P972"/>
    </row>
    <row r="973" spans="1:16" x14ac:dyDescent="0.3">
      <c r="A973" s="300"/>
      <c r="B973" s="300"/>
      <c r="C973" s="300"/>
      <c r="D973" s="31"/>
      <c r="E973"/>
      <c r="F973" s="295"/>
      <c r="G973"/>
      <c r="H973" s="606"/>
      <c r="I973" s="295"/>
      <c r="J973"/>
      <c r="K973" s="295"/>
      <c r="L973"/>
      <c r="O973"/>
      <c r="P973"/>
    </row>
    <row r="974" spans="1:16" x14ac:dyDescent="0.3">
      <c r="A974" s="300"/>
      <c r="B974" s="300"/>
      <c r="C974" s="300"/>
      <c r="D974" s="31"/>
      <c r="E974"/>
      <c r="F974" s="295"/>
      <c r="G974"/>
      <c r="H974" s="606"/>
      <c r="I974" s="295"/>
      <c r="J974"/>
      <c r="K974" s="295"/>
      <c r="L974"/>
      <c r="O974"/>
      <c r="P974"/>
    </row>
    <row r="975" spans="1:16" x14ac:dyDescent="0.3">
      <c r="A975" s="300"/>
      <c r="B975" s="300"/>
      <c r="C975" s="300"/>
      <c r="D975" s="31"/>
      <c r="E975"/>
      <c r="F975" s="295"/>
      <c r="G975"/>
      <c r="H975" s="606"/>
      <c r="I975" s="295"/>
      <c r="J975"/>
      <c r="K975" s="295"/>
      <c r="L975"/>
      <c r="O975"/>
      <c r="P975"/>
    </row>
    <row r="976" spans="1:16" x14ac:dyDescent="0.3">
      <c r="A976" s="300"/>
      <c r="B976" s="300"/>
      <c r="C976" s="300"/>
      <c r="D976" s="31"/>
      <c r="E976"/>
      <c r="F976" s="295"/>
      <c r="G976"/>
      <c r="H976" s="606"/>
      <c r="I976" s="295"/>
      <c r="J976"/>
      <c r="K976" s="295"/>
      <c r="L976"/>
      <c r="O976"/>
      <c r="P976"/>
    </row>
    <row r="977" spans="1:16" x14ac:dyDescent="0.3">
      <c r="A977" s="300"/>
      <c r="B977" s="300"/>
      <c r="C977" s="300"/>
      <c r="D977" s="31"/>
      <c r="E977"/>
      <c r="F977" s="295"/>
      <c r="G977"/>
      <c r="H977" s="606"/>
      <c r="I977" s="295"/>
      <c r="J977"/>
      <c r="K977" s="295"/>
      <c r="L977"/>
      <c r="O977"/>
      <c r="P977"/>
    </row>
    <row r="978" spans="1:16" x14ac:dyDescent="0.3">
      <c r="A978" s="300"/>
      <c r="B978" s="300"/>
      <c r="C978" s="300"/>
      <c r="D978" s="31"/>
      <c r="E978"/>
      <c r="F978" s="295"/>
      <c r="G978"/>
      <c r="H978" s="606"/>
      <c r="I978" s="295"/>
      <c r="J978"/>
      <c r="K978" s="295"/>
      <c r="L978"/>
      <c r="O978"/>
      <c r="P978"/>
    </row>
    <row r="979" spans="1:16" x14ac:dyDescent="0.3">
      <c r="A979" s="300"/>
      <c r="B979" s="300"/>
      <c r="C979" s="300"/>
      <c r="D979" s="31"/>
      <c r="E979"/>
      <c r="F979" s="295"/>
      <c r="G979"/>
      <c r="H979" s="606"/>
      <c r="I979" s="295"/>
      <c r="J979"/>
      <c r="K979" s="295"/>
      <c r="L979"/>
      <c r="O979"/>
      <c r="P979"/>
    </row>
    <row r="980" spans="1:16" x14ac:dyDescent="0.3">
      <c r="A980" s="300"/>
      <c r="B980" s="300"/>
      <c r="C980" s="300"/>
      <c r="D980" s="31"/>
      <c r="E980"/>
      <c r="F980" s="295"/>
      <c r="G980"/>
      <c r="H980" s="606"/>
      <c r="I980" s="295"/>
      <c r="J980"/>
      <c r="K980" s="295"/>
      <c r="L980"/>
      <c r="O980"/>
      <c r="P980"/>
    </row>
    <row r="981" spans="1:16" x14ac:dyDescent="0.3">
      <c r="A981" s="300"/>
      <c r="B981" s="300"/>
      <c r="C981" s="300"/>
      <c r="D981" s="31"/>
      <c r="E981"/>
      <c r="F981" s="295"/>
      <c r="G981"/>
      <c r="H981" s="606"/>
      <c r="I981" s="295"/>
      <c r="J981"/>
      <c r="K981" s="295"/>
      <c r="L981"/>
      <c r="O981"/>
      <c r="P981"/>
    </row>
    <row r="982" spans="1:16" x14ac:dyDescent="0.3">
      <c r="A982" s="300"/>
      <c r="B982" s="300"/>
      <c r="C982" s="300"/>
      <c r="D982" s="31"/>
      <c r="E982"/>
      <c r="F982" s="295"/>
      <c r="G982"/>
      <c r="H982" s="606"/>
      <c r="I982" s="295"/>
      <c r="J982"/>
      <c r="K982" s="295"/>
      <c r="L982"/>
      <c r="O982"/>
      <c r="P982"/>
    </row>
    <row r="983" spans="1:16" x14ac:dyDescent="0.3">
      <c r="A983" s="300"/>
      <c r="B983" s="300"/>
      <c r="C983" s="300"/>
      <c r="D983" s="31"/>
      <c r="E983"/>
      <c r="F983" s="295"/>
      <c r="G983"/>
      <c r="H983" s="606"/>
      <c r="I983" s="295"/>
      <c r="J983"/>
      <c r="K983" s="295"/>
      <c r="L983"/>
      <c r="O983"/>
      <c r="P983"/>
    </row>
    <row r="984" spans="1:16" x14ac:dyDescent="0.3">
      <c r="A984" s="300"/>
      <c r="B984" s="300"/>
      <c r="C984" s="300"/>
      <c r="D984" s="31"/>
      <c r="E984"/>
      <c r="F984" s="295"/>
      <c r="G984"/>
      <c r="H984" s="606"/>
      <c r="I984" s="295"/>
      <c r="J984"/>
      <c r="K984" s="295"/>
      <c r="L984"/>
      <c r="O984"/>
      <c r="P984"/>
    </row>
    <row r="985" spans="1:16" x14ac:dyDescent="0.3">
      <c r="A985" s="300"/>
      <c r="B985" s="300"/>
      <c r="C985" s="300"/>
      <c r="D985" s="31"/>
      <c r="E985"/>
      <c r="F985" s="295"/>
      <c r="G985"/>
      <c r="H985" s="606"/>
      <c r="I985" s="295"/>
      <c r="J985"/>
      <c r="K985" s="295"/>
      <c r="L985"/>
      <c r="O985"/>
      <c r="P985"/>
    </row>
    <row r="986" spans="1:16" x14ac:dyDescent="0.3">
      <c r="A986" s="300"/>
      <c r="B986" s="300"/>
      <c r="C986" s="300"/>
      <c r="D986" s="31"/>
      <c r="E986"/>
      <c r="F986" s="295"/>
      <c r="G986"/>
      <c r="H986" s="606"/>
      <c r="I986" s="295"/>
      <c r="J986"/>
      <c r="K986" s="295"/>
      <c r="L986"/>
      <c r="O986"/>
      <c r="P986"/>
    </row>
    <row r="987" spans="1:16" x14ac:dyDescent="0.3">
      <c r="A987" s="300"/>
      <c r="B987" s="300"/>
      <c r="C987" s="300"/>
      <c r="D987" s="31"/>
      <c r="E987"/>
      <c r="F987" s="295"/>
      <c r="G987"/>
      <c r="H987" s="606"/>
      <c r="I987" s="295"/>
      <c r="J987"/>
      <c r="K987" s="295"/>
      <c r="L987"/>
      <c r="O987"/>
      <c r="P987"/>
    </row>
    <row r="988" spans="1:16" x14ac:dyDescent="0.3">
      <c r="A988" s="300"/>
      <c r="B988" s="300"/>
      <c r="C988" s="300"/>
      <c r="D988" s="31"/>
      <c r="E988"/>
      <c r="F988" s="295"/>
      <c r="G988"/>
      <c r="H988" s="606"/>
      <c r="I988" s="295"/>
      <c r="J988"/>
      <c r="K988" s="295"/>
      <c r="L988"/>
      <c r="O988"/>
      <c r="P988"/>
    </row>
    <row r="989" spans="1:16" x14ac:dyDescent="0.3">
      <c r="A989" s="300"/>
      <c r="B989" s="300"/>
      <c r="C989" s="300"/>
      <c r="D989" s="31"/>
      <c r="E989"/>
      <c r="F989" s="295"/>
      <c r="G989"/>
      <c r="H989" s="606"/>
      <c r="I989" s="295"/>
      <c r="J989"/>
      <c r="K989" s="295"/>
      <c r="L989"/>
      <c r="O989"/>
      <c r="P989"/>
    </row>
    <row r="990" spans="1:16" x14ac:dyDescent="0.3">
      <c r="A990" s="300"/>
      <c r="B990" s="300"/>
      <c r="C990" s="300"/>
      <c r="D990" s="31"/>
      <c r="E990"/>
      <c r="F990" s="295"/>
      <c r="G990"/>
      <c r="H990" s="606"/>
      <c r="I990" s="295"/>
      <c r="J990"/>
      <c r="K990" s="295"/>
      <c r="L990"/>
      <c r="O990"/>
      <c r="P990"/>
    </row>
    <row r="991" spans="1:16" x14ac:dyDescent="0.3">
      <c r="A991" s="300"/>
      <c r="B991" s="300"/>
      <c r="C991" s="300"/>
      <c r="D991" s="31"/>
      <c r="E991"/>
      <c r="F991" s="295"/>
      <c r="G991"/>
      <c r="H991" s="606"/>
      <c r="I991" s="295"/>
      <c r="J991"/>
      <c r="K991" s="295"/>
      <c r="L991"/>
      <c r="O991"/>
      <c r="P991"/>
    </row>
    <row r="992" spans="1:16" x14ac:dyDescent="0.3">
      <c r="A992" s="300"/>
      <c r="B992" s="300"/>
      <c r="C992" s="300"/>
      <c r="D992" s="31"/>
      <c r="E992"/>
      <c r="F992" s="295"/>
      <c r="G992"/>
      <c r="H992" s="606"/>
      <c r="I992" s="295"/>
      <c r="J992"/>
      <c r="K992" s="295"/>
      <c r="L992"/>
      <c r="O992"/>
      <c r="P992"/>
    </row>
    <row r="993" spans="1:16" x14ac:dyDescent="0.3">
      <c r="A993" s="300"/>
      <c r="B993" s="300"/>
      <c r="C993" s="300"/>
      <c r="D993" s="31"/>
      <c r="E993"/>
      <c r="F993" s="295"/>
      <c r="G993"/>
      <c r="H993" s="606"/>
      <c r="I993" s="295"/>
      <c r="J993"/>
      <c r="K993" s="295"/>
      <c r="L993"/>
      <c r="O993"/>
      <c r="P993"/>
    </row>
    <row r="994" spans="1:16" x14ac:dyDescent="0.3">
      <c r="A994" s="300"/>
      <c r="B994" s="300"/>
      <c r="C994" s="300"/>
      <c r="D994" s="31"/>
      <c r="E994"/>
      <c r="F994" s="295"/>
      <c r="G994"/>
      <c r="H994" s="606"/>
      <c r="I994" s="295"/>
      <c r="J994"/>
      <c r="K994" s="295"/>
      <c r="L994"/>
      <c r="O994"/>
      <c r="P994"/>
    </row>
    <row r="995" spans="1:16" x14ac:dyDescent="0.3">
      <c r="A995" s="300"/>
      <c r="B995" s="300"/>
      <c r="C995" s="300"/>
      <c r="D995" s="31"/>
      <c r="E995"/>
      <c r="F995" s="295"/>
      <c r="G995"/>
      <c r="H995" s="606"/>
      <c r="I995" s="295"/>
      <c r="J995"/>
      <c r="K995" s="295"/>
      <c r="L995"/>
      <c r="O995"/>
      <c r="P995"/>
    </row>
    <row r="996" spans="1:16" x14ac:dyDescent="0.3">
      <c r="A996" s="300"/>
      <c r="B996" s="300"/>
      <c r="C996" s="300"/>
      <c r="D996" s="31"/>
      <c r="E996"/>
      <c r="F996" s="295"/>
      <c r="G996"/>
      <c r="H996" s="606"/>
      <c r="I996" s="295"/>
      <c r="J996"/>
      <c r="K996" s="295"/>
      <c r="L996"/>
      <c r="O996"/>
      <c r="P996"/>
    </row>
    <row r="997" spans="1:16" x14ac:dyDescent="0.3">
      <c r="A997" s="300"/>
      <c r="B997" s="300"/>
      <c r="C997" s="300"/>
      <c r="D997" s="31"/>
      <c r="E997"/>
      <c r="F997" s="295"/>
      <c r="G997"/>
      <c r="H997" s="606"/>
      <c r="I997" s="295"/>
      <c r="J997"/>
      <c r="K997" s="295"/>
      <c r="L997"/>
      <c r="O997"/>
      <c r="P997"/>
    </row>
    <row r="998" spans="1:16" x14ac:dyDescent="0.3">
      <c r="A998" s="300"/>
      <c r="B998" s="300"/>
      <c r="C998" s="300"/>
      <c r="D998" s="31"/>
      <c r="E998"/>
      <c r="F998" s="295"/>
      <c r="G998"/>
      <c r="H998" s="606"/>
      <c r="I998" s="295"/>
      <c r="J998"/>
      <c r="K998" s="295"/>
      <c r="L998"/>
      <c r="O998"/>
      <c r="P998"/>
    </row>
    <row r="999" spans="1:16" x14ac:dyDescent="0.3">
      <c r="A999" s="300"/>
      <c r="B999" s="300"/>
      <c r="C999" s="300"/>
      <c r="D999" s="31"/>
      <c r="E999"/>
      <c r="F999" s="295"/>
      <c r="G999"/>
      <c r="H999" s="606"/>
      <c r="I999" s="295"/>
      <c r="J999"/>
      <c r="K999" s="295"/>
      <c r="L999"/>
      <c r="O999"/>
      <c r="P999"/>
    </row>
    <row r="1000" spans="1:16" x14ac:dyDescent="0.3">
      <c r="A1000" s="300"/>
      <c r="B1000" s="300"/>
      <c r="C1000" s="300"/>
      <c r="D1000" s="31"/>
      <c r="E1000"/>
      <c r="F1000" s="295"/>
      <c r="G1000"/>
      <c r="H1000" s="606"/>
      <c r="I1000" s="295"/>
      <c r="J1000"/>
      <c r="K1000" s="295"/>
      <c r="L1000"/>
      <c r="O1000"/>
      <c r="P1000"/>
    </row>
    <row r="1001" spans="1:16" x14ac:dyDescent="0.3">
      <c r="A1001" s="300"/>
      <c r="B1001" s="300"/>
      <c r="C1001" s="300"/>
      <c r="D1001" s="31"/>
      <c r="E1001"/>
      <c r="F1001" s="295"/>
      <c r="G1001"/>
      <c r="H1001" s="606"/>
      <c r="I1001" s="295"/>
      <c r="J1001"/>
      <c r="K1001" s="295"/>
      <c r="L1001"/>
      <c r="O1001"/>
      <c r="P1001"/>
    </row>
    <row r="1002" spans="1:16" x14ac:dyDescent="0.3">
      <c r="A1002" s="300"/>
      <c r="B1002" s="300"/>
      <c r="C1002" s="300"/>
      <c r="D1002" s="31"/>
      <c r="E1002"/>
      <c r="F1002" s="295"/>
      <c r="G1002"/>
      <c r="H1002" s="606"/>
      <c r="I1002" s="295"/>
      <c r="J1002"/>
      <c r="K1002" s="295"/>
      <c r="L1002"/>
      <c r="O1002"/>
      <c r="P1002"/>
    </row>
    <row r="1003" spans="1:16" x14ac:dyDescent="0.3">
      <c r="A1003" s="300"/>
      <c r="B1003" s="300"/>
      <c r="C1003" s="300"/>
      <c r="D1003" s="31"/>
      <c r="E1003"/>
      <c r="F1003" s="295"/>
      <c r="G1003"/>
      <c r="H1003" s="606"/>
      <c r="I1003" s="295"/>
      <c r="J1003"/>
      <c r="K1003" s="295"/>
      <c r="L1003"/>
      <c r="O1003"/>
      <c r="P1003"/>
    </row>
    <row r="1004" spans="1:16" x14ac:dyDescent="0.3">
      <c r="A1004" s="300"/>
      <c r="B1004" s="300"/>
      <c r="C1004" s="300"/>
      <c r="D1004" s="31"/>
      <c r="E1004"/>
      <c r="F1004" s="295"/>
      <c r="G1004"/>
      <c r="H1004" s="606"/>
      <c r="I1004" s="295"/>
      <c r="J1004"/>
      <c r="K1004" s="295"/>
      <c r="L1004"/>
      <c r="O1004"/>
      <c r="P1004"/>
    </row>
    <row r="1005" spans="1:16" x14ac:dyDescent="0.3">
      <c r="A1005" s="300"/>
      <c r="B1005" s="300"/>
      <c r="C1005" s="300"/>
      <c r="D1005" s="31"/>
      <c r="E1005"/>
      <c r="F1005" s="295"/>
      <c r="G1005"/>
      <c r="H1005" s="606"/>
      <c r="I1005" s="295"/>
      <c r="J1005"/>
      <c r="K1005" s="295"/>
      <c r="L1005"/>
      <c r="O1005"/>
      <c r="P1005"/>
    </row>
    <row r="1006" spans="1:16" x14ac:dyDescent="0.3">
      <c r="A1006" s="300"/>
      <c r="B1006" s="300"/>
      <c r="C1006" s="300"/>
      <c r="D1006" s="31"/>
      <c r="E1006"/>
      <c r="F1006" s="295"/>
      <c r="G1006"/>
      <c r="H1006" s="606"/>
      <c r="I1006" s="295"/>
      <c r="J1006"/>
      <c r="K1006" s="295"/>
      <c r="L1006"/>
      <c r="O1006"/>
      <c r="P1006"/>
    </row>
    <row r="1007" spans="1:16" x14ac:dyDescent="0.3">
      <c r="A1007" s="300"/>
      <c r="B1007" s="300"/>
      <c r="C1007" s="300"/>
      <c r="D1007" s="31"/>
      <c r="E1007"/>
      <c r="F1007" s="295"/>
      <c r="G1007"/>
      <c r="H1007" s="606"/>
      <c r="I1007" s="295"/>
      <c r="J1007"/>
      <c r="K1007" s="295"/>
      <c r="L1007"/>
      <c r="O1007"/>
      <c r="P1007"/>
    </row>
    <row r="1008" spans="1:16" x14ac:dyDescent="0.3">
      <c r="A1008" s="300"/>
      <c r="B1008" s="300"/>
      <c r="C1008" s="300"/>
      <c r="D1008" s="31"/>
      <c r="E1008"/>
      <c r="F1008" s="295"/>
      <c r="G1008"/>
      <c r="H1008" s="606"/>
      <c r="I1008" s="295"/>
      <c r="J1008"/>
      <c r="K1008" s="295"/>
      <c r="L1008"/>
      <c r="O1008"/>
      <c r="P1008"/>
    </row>
    <row r="1009" spans="1:16" x14ac:dyDescent="0.3">
      <c r="A1009" s="300"/>
      <c r="B1009" s="300"/>
      <c r="C1009" s="300"/>
      <c r="D1009" s="31"/>
      <c r="E1009"/>
      <c r="F1009" s="295"/>
      <c r="G1009"/>
      <c r="H1009" s="606"/>
      <c r="I1009" s="295"/>
      <c r="J1009"/>
      <c r="K1009" s="295"/>
      <c r="L1009"/>
      <c r="O1009"/>
      <c r="P1009"/>
    </row>
    <row r="1010" spans="1:16" x14ac:dyDescent="0.3">
      <c r="A1010" s="300"/>
      <c r="B1010" s="300"/>
      <c r="C1010" s="300"/>
      <c r="D1010" s="31"/>
      <c r="E1010"/>
      <c r="F1010" s="295"/>
      <c r="G1010"/>
      <c r="H1010" s="606"/>
      <c r="I1010" s="295"/>
      <c r="J1010"/>
      <c r="K1010" s="295"/>
      <c r="L1010"/>
      <c r="O1010"/>
      <c r="P1010"/>
    </row>
    <row r="1011" spans="1:16" x14ac:dyDescent="0.3">
      <c r="A1011" s="300"/>
      <c r="B1011" s="300"/>
      <c r="C1011" s="300"/>
      <c r="D1011" s="31"/>
      <c r="E1011"/>
      <c r="F1011" s="295"/>
      <c r="G1011"/>
      <c r="H1011" s="606"/>
      <c r="I1011" s="295"/>
      <c r="J1011"/>
      <c r="K1011" s="295"/>
      <c r="L1011"/>
      <c r="O1011"/>
      <c r="P1011"/>
    </row>
    <row r="1012" spans="1:16" x14ac:dyDescent="0.3">
      <c r="A1012" s="300"/>
      <c r="B1012" s="300"/>
      <c r="C1012" s="300"/>
      <c r="D1012" s="31"/>
      <c r="E1012"/>
      <c r="F1012" s="295"/>
      <c r="G1012"/>
      <c r="H1012" s="606"/>
      <c r="I1012" s="295"/>
      <c r="J1012"/>
      <c r="K1012" s="295"/>
      <c r="L1012"/>
      <c r="O1012"/>
      <c r="P1012"/>
    </row>
    <row r="1013" spans="1:16" x14ac:dyDescent="0.3">
      <c r="A1013" s="300"/>
      <c r="B1013" s="300"/>
      <c r="C1013" s="300"/>
      <c r="D1013" s="31"/>
      <c r="E1013"/>
      <c r="F1013" s="295"/>
      <c r="G1013"/>
      <c r="H1013" s="606"/>
      <c r="I1013" s="295"/>
      <c r="J1013"/>
      <c r="K1013" s="295"/>
      <c r="L1013"/>
      <c r="O1013"/>
      <c r="P1013"/>
    </row>
    <row r="1014" spans="1:16" x14ac:dyDescent="0.3">
      <c r="A1014" s="300"/>
      <c r="B1014" s="300"/>
      <c r="C1014" s="300"/>
      <c r="D1014" s="31"/>
      <c r="E1014"/>
      <c r="F1014" s="295"/>
      <c r="G1014"/>
      <c r="H1014" s="606"/>
      <c r="I1014" s="295"/>
      <c r="J1014"/>
      <c r="K1014" s="295"/>
      <c r="L1014"/>
      <c r="O1014"/>
      <c r="P1014"/>
    </row>
    <row r="1015" spans="1:16" x14ac:dyDescent="0.3">
      <c r="A1015" s="300"/>
      <c r="B1015" s="300"/>
      <c r="C1015" s="300"/>
      <c r="D1015" s="31"/>
      <c r="E1015"/>
      <c r="F1015" s="295"/>
      <c r="G1015"/>
      <c r="H1015" s="606"/>
      <c r="I1015" s="295"/>
      <c r="J1015"/>
      <c r="K1015" s="295"/>
      <c r="L1015"/>
      <c r="O1015"/>
      <c r="P1015"/>
    </row>
    <row r="1016" spans="1:16" x14ac:dyDescent="0.3">
      <c r="A1016" s="300"/>
      <c r="B1016" s="300"/>
      <c r="C1016" s="300"/>
      <c r="D1016" s="31"/>
      <c r="E1016"/>
      <c r="F1016" s="295"/>
      <c r="G1016"/>
      <c r="H1016" s="606"/>
      <c r="I1016" s="295"/>
      <c r="J1016"/>
      <c r="K1016" s="295"/>
      <c r="L1016"/>
      <c r="O1016"/>
      <c r="P1016"/>
    </row>
    <row r="1017" spans="1:16" x14ac:dyDescent="0.3">
      <c r="A1017" s="300"/>
      <c r="B1017" s="300"/>
      <c r="C1017" s="300"/>
      <c r="D1017" s="31"/>
      <c r="E1017"/>
      <c r="F1017" s="295"/>
      <c r="G1017"/>
      <c r="H1017" s="606"/>
      <c r="I1017" s="295"/>
      <c r="J1017"/>
      <c r="K1017" s="295"/>
      <c r="L1017"/>
      <c r="O1017"/>
      <c r="P1017"/>
    </row>
    <row r="1018" spans="1:16" x14ac:dyDescent="0.3">
      <c r="A1018" s="300"/>
      <c r="B1018" s="300"/>
      <c r="C1018" s="300"/>
      <c r="D1018" s="31"/>
      <c r="E1018"/>
      <c r="F1018" s="295"/>
      <c r="G1018"/>
      <c r="H1018" s="606"/>
      <c r="I1018" s="295"/>
      <c r="J1018"/>
      <c r="K1018" s="295"/>
      <c r="L1018"/>
      <c r="O1018"/>
      <c r="P1018"/>
    </row>
    <row r="1019" spans="1:16" x14ac:dyDescent="0.3">
      <c r="A1019" s="300"/>
      <c r="B1019" s="300"/>
      <c r="C1019" s="300"/>
      <c r="D1019" s="31"/>
      <c r="E1019"/>
      <c r="F1019" s="295"/>
      <c r="G1019"/>
      <c r="H1019" s="606"/>
      <c r="I1019" s="295"/>
      <c r="J1019"/>
      <c r="K1019" s="295"/>
      <c r="L1019"/>
      <c r="O1019"/>
      <c r="P1019"/>
    </row>
    <row r="1020" spans="1:16" x14ac:dyDescent="0.3">
      <c r="A1020" s="300"/>
      <c r="B1020" s="300"/>
      <c r="C1020" s="300"/>
      <c r="D1020" s="31"/>
      <c r="E1020"/>
      <c r="F1020" s="295"/>
      <c r="G1020"/>
      <c r="H1020" s="606"/>
      <c r="I1020" s="295"/>
      <c r="J1020"/>
      <c r="K1020" s="295"/>
      <c r="L1020"/>
      <c r="O1020"/>
      <c r="P1020"/>
    </row>
    <row r="1021" spans="1:16" x14ac:dyDescent="0.3">
      <c r="A1021" s="300"/>
      <c r="B1021" s="300"/>
      <c r="C1021" s="300"/>
      <c r="D1021" s="31"/>
      <c r="E1021"/>
      <c r="F1021" s="295"/>
      <c r="G1021"/>
      <c r="H1021" s="606"/>
      <c r="I1021" s="295"/>
      <c r="J1021"/>
      <c r="K1021" s="295"/>
      <c r="L1021"/>
      <c r="O1021"/>
      <c r="P1021"/>
    </row>
    <row r="1022" spans="1:16" x14ac:dyDescent="0.3">
      <c r="A1022" s="300"/>
      <c r="B1022" s="300"/>
      <c r="C1022" s="300"/>
      <c r="D1022" s="31"/>
      <c r="E1022"/>
      <c r="F1022" s="295"/>
      <c r="G1022"/>
      <c r="H1022" s="606"/>
      <c r="I1022" s="295"/>
      <c r="J1022"/>
      <c r="K1022" s="295"/>
      <c r="L1022"/>
      <c r="O1022"/>
      <c r="P1022"/>
    </row>
    <row r="1023" spans="1:16" x14ac:dyDescent="0.3">
      <c r="A1023" s="300"/>
      <c r="B1023" s="300"/>
      <c r="C1023" s="300"/>
      <c r="D1023" s="31"/>
      <c r="E1023"/>
      <c r="F1023" s="295"/>
      <c r="G1023"/>
      <c r="H1023" s="606"/>
      <c r="I1023" s="295"/>
      <c r="J1023"/>
      <c r="K1023" s="295"/>
      <c r="L1023"/>
      <c r="O1023"/>
      <c r="P1023"/>
    </row>
    <row r="1024" spans="1:16" x14ac:dyDescent="0.3">
      <c r="A1024" s="300"/>
      <c r="B1024" s="300"/>
      <c r="C1024" s="300"/>
      <c r="D1024" s="31"/>
      <c r="E1024"/>
      <c r="F1024" s="295"/>
      <c r="G1024"/>
      <c r="H1024" s="606"/>
      <c r="I1024" s="295"/>
      <c r="J1024"/>
      <c r="K1024" s="295"/>
      <c r="L1024"/>
      <c r="O1024"/>
      <c r="P1024"/>
    </row>
    <row r="1025" spans="1:16" x14ac:dyDescent="0.3">
      <c r="A1025" s="300"/>
      <c r="B1025" s="300"/>
      <c r="C1025" s="300"/>
      <c r="D1025" s="31"/>
      <c r="E1025"/>
      <c r="F1025" s="295"/>
      <c r="G1025"/>
      <c r="H1025" s="606"/>
      <c r="I1025" s="295"/>
      <c r="J1025"/>
      <c r="K1025" s="295"/>
      <c r="L1025"/>
      <c r="O1025"/>
      <c r="P1025"/>
    </row>
    <row r="1026" spans="1:16" x14ac:dyDescent="0.3">
      <c r="A1026" s="300"/>
      <c r="B1026" s="300"/>
      <c r="C1026" s="300"/>
      <c r="D1026" s="31"/>
      <c r="E1026"/>
      <c r="F1026" s="295"/>
      <c r="G1026"/>
      <c r="H1026" s="606"/>
      <c r="I1026" s="295"/>
      <c r="J1026"/>
      <c r="K1026" s="295"/>
      <c r="L1026"/>
      <c r="O1026"/>
      <c r="P1026"/>
    </row>
    <row r="1027" spans="1:16" x14ac:dyDescent="0.3">
      <c r="A1027" s="300"/>
      <c r="B1027" s="300"/>
      <c r="C1027" s="300"/>
      <c r="D1027" s="31"/>
      <c r="E1027"/>
      <c r="F1027" s="295"/>
      <c r="G1027"/>
      <c r="H1027" s="606"/>
      <c r="I1027" s="295"/>
      <c r="J1027"/>
      <c r="K1027" s="295"/>
      <c r="L1027"/>
      <c r="O1027"/>
      <c r="P1027"/>
    </row>
    <row r="1028" spans="1:16" x14ac:dyDescent="0.3">
      <c r="A1028" s="300"/>
      <c r="B1028" s="300"/>
      <c r="C1028" s="300"/>
      <c r="D1028" s="31"/>
      <c r="E1028"/>
      <c r="F1028" s="295"/>
      <c r="G1028"/>
      <c r="H1028" s="606"/>
      <c r="I1028" s="295"/>
      <c r="J1028"/>
      <c r="K1028" s="295"/>
      <c r="L1028"/>
      <c r="O1028"/>
      <c r="P1028"/>
    </row>
    <row r="1029" spans="1:16" x14ac:dyDescent="0.3">
      <c r="A1029" s="300"/>
      <c r="B1029" s="300"/>
      <c r="C1029" s="300"/>
      <c r="D1029" s="31"/>
      <c r="E1029"/>
      <c r="F1029" s="295"/>
      <c r="G1029"/>
      <c r="H1029" s="606"/>
      <c r="I1029" s="295"/>
      <c r="J1029"/>
      <c r="K1029" s="295"/>
      <c r="L1029"/>
      <c r="O1029"/>
      <c r="P1029"/>
    </row>
    <row r="1030" spans="1:16" x14ac:dyDescent="0.3">
      <c r="A1030" s="300"/>
      <c r="B1030" s="300"/>
      <c r="C1030" s="300"/>
      <c r="D1030" s="31"/>
      <c r="E1030"/>
      <c r="F1030" s="295"/>
      <c r="G1030"/>
      <c r="H1030" s="606"/>
      <c r="I1030" s="295"/>
      <c r="J1030"/>
      <c r="K1030" s="295"/>
      <c r="L1030"/>
      <c r="O1030"/>
      <c r="P1030"/>
    </row>
    <row r="1031" spans="1:16" x14ac:dyDescent="0.3">
      <c r="A1031" s="300"/>
      <c r="B1031" s="300"/>
      <c r="C1031" s="300"/>
      <c r="D1031" s="31"/>
      <c r="E1031"/>
      <c r="F1031" s="295"/>
      <c r="G1031"/>
      <c r="H1031" s="606"/>
      <c r="I1031" s="295"/>
      <c r="J1031"/>
      <c r="K1031" s="295"/>
      <c r="L1031"/>
      <c r="O1031"/>
      <c r="P1031"/>
    </row>
    <row r="1032" spans="1:16" x14ac:dyDescent="0.3">
      <c r="A1032" s="300"/>
      <c r="B1032" s="300"/>
      <c r="C1032" s="300"/>
      <c r="D1032" s="31"/>
      <c r="E1032"/>
      <c r="F1032" s="295"/>
      <c r="G1032"/>
      <c r="H1032" s="606"/>
      <c r="I1032" s="295"/>
      <c r="J1032"/>
      <c r="K1032" s="295"/>
      <c r="L1032"/>
      <c r="O1032"/>
      <c r="P1032"/>
    </row>
    <row r="1033" spans="1:16" x14ac:dyDescent="0.3">
      <c r="A1033" s="300"/>
      <c r="B1033" s="300"/>
      <c r="C1033" s="300"/>
      <c r="D1033" s="31"/>
      <c r="E1033"/>
      <c r="F1033" s="295"/>
      <c r="G1033"/>
      <c r="H1033" s="606"/>
      <c r="I1033" s="295"/>
      <c r="J1033"/>
      <c r="K1033" s="295"/>
      <c r="L1033"/>
      <c r="O1033"/>
      <c r="P1033"/>
    </row>
    <row r="1034" spans="1:16" x14ac:dyDescent="0.3">
      <c r="A1034" s="300"/>
      <c r="B1034" s="300"/>
      <c r="C1034" s="300"/>
      <c r="D1034" s="31"/>
      <c r="E1034"/>
      <c r="F1034" s="295"/>
      <c r="G1034"/>
      <c r="H1034" s="606"/>
      <c r="I1034" s="295"/>
      <c r="J1034"/>
      <c r="K1034" s="295"/>
      <c r="L1034"/>
      <c r="O1034"/>
      <c r="P1034"/>
    </row>
    <row r="1035" spans="1:16" x14ac:dyDescent="0.3">
      <c r="A1035" s="300"/>
      <c r="B1035" s="300"/>
      <c r="C1035" s="300"/>
      <c r="D1035" s="31"/>
      <c r="E1035"/>
      <c r="F1035" s="295"/>
      <c r="G1035"/>
      <c r="H1035" s="606"/>
      <c r="I1035" s="295"/>
      <c r="J1035"/>
      <c r="K1035" s="295"/>
      <c r="L1035"/>
      <c r="O1035"/>
      <c r="P1035"/>
    </row>
    <row r="1036" spans="1:16" x14ac:dyDescent="0.3">
      <c r="A1036" s="300"/>
      <c r="B1036" s="300"/>
      <c r="C1036" s="300"/>
      <c r="D1036" s="31"/>
      <c r="E1036"/>
      <c r="F1036" s="295"/>
      <c r="G1036"/>
      <c r="H1036" s="606"/>
      <c r="I1036" s="295"/>
      <c r="J1036"/>
      <c r="K1036" s="295"/>
      <c r="L1036"/>
      <c r="O1036"/>
      <c r="P1036"/>
    </row>
    <row r="1037" spans="1:16" x14ac:dyDescent="0.3">
      <c r="A1037" s="300"/>
      <c r="B1037" s="300"/>
      <c r="C1037" s="300"/>
      <c r="D1037" s="31"/>
      <c r="E1037"/>
      <c r="F1037" s="295"/>
      <c r="G1037"/>
      <c r="H1037" s="606"/>
      <c r="I1037" s="295"/>
      <c r="J1037"/>
      <c r="K1037" s="295"/>
      <c r="L1037"/>
      <c r="O1037"/>
      <c r="P1037"/>
    </row>
    <row r="1038" spans="1:16" x14ac:dyDescent="0.3">
      <c r="A1038" s="300"/>
      <c r="B1038" s="300"/>
      <c r="C1038" s="300"/>
      <c r="D1038" s="31"/>
      <c r="E1038"/>
      <c r="F1038" s="295"/>
      <c r="G1038"/>
      <c r="H1038" s="606"/>
      <c r="I1038" s="295"/>
      <c r="J1038"/>
      <c r="K1038" s="295"/>
      <c r="L1038"/>
      <c r="O1038"/>
      <c r="P1038"/>
    </row>
    <row r="1039" spans="1:16" x14ac:dyDescent="0.3">
      <c r="A1039" s="300"/>
      <c r="B1039" s="300"/>
      <c r="C1039" s="300"/>
      <c r="D1039" s="31"/>
      <c r="E1039"/>
      <c r="F1039" s="295"/>
      <c r="G1039"/>
      <c r="H1039" s="606"/>
      <c r="I1039" s="295"/>
      <c r="J1039"/>
      <c r="K1039" s="295"/>
      <c r="L1039"/>
      <c r="O1039"/>
      <c r="P1039"/>
    </row>
    <row r="1040" spans="1:16" x14ac:dyDescent="0.3">
      <c r="A1040" s="300"/>
      <c r="B1040" s="300"/>
      <c r="C1040" s="300"/>
      <c r="D1040" s="31"/>
      <c r="E1040"/>
      <c r="F1040" s="295"/>
      <c r="G1040"/>
      <c r="H1040" s="606"/>
      <c r="I1040" s="295"/>
      <c r="J1040"/>
      <c r="K1040" s="295"/>
      <c r="L1040"/>
      <c r="O1040"/>
      <c r="P1040"/>
    </row>
    <row r="1041" spans="1:16" x14ac:dyDescent="0.3">
      <c r="A1041" s="300"/>
      <c r="B1041" s="300"/>
      <c r="C1041" s="300"/>
      <c r="D1041" s="31"/>
      <c r="E1041"/>
      <c r="F1041" s="295"/>
      <c r="G1041"/>
      <c r="H1041" s="606"/>
      <c r="I1041" s="295"/>
      <c r="J1041"/>
      <c r="K1041" s="295"/>
      <c r="L1041"/>
      <c r="O1041"/>
      <c r="P1041"/>
    </row>
    <row r="1042" spans="1:16" x14ac:dyDescent="0.3">
      <c r="A1042" s="300"/>
      <c r="B1042" s="300"/>
      <c r="C1042" s="300"/>
      <c r="D1042" s="31"/>
      <c r="E1042"/>
      <c r="F1042" s="295"/>
      <c r="G1042"/>
      <c r="H1042" s="606"/>
      <c r="I1042" s="295"/>
      <c r="J1042"/>
      <c r="K1042" s="295"/>
      <c r="L1042"/>
      <c r="O1042"/>
      <c r="P1042"/>
    </row>
    <row r="1043" spans="1:16" x14ac:dyDescent="0.3">
      <c r="A1043" s="300"/>
      <c r="B1043" s="300"/>
      <c r="C1043" s="300"/>
      <c r="D1043" s="31"/>
      <c r="E1043"/>
      <c r="F1043" s="295"/>
      <c r="G1043"/>
      <c r="H1043" s="606"/>
      <c r="I1043" s="295"/>
      <c r="J1043"/>
      <c r="K1043" s="295"/>
      <c r="L1043"/>
      <c r="O1043"/>
      <c r="P1043"/>
    </row>
    <row r="1044" spans="1:16" x14ac:dyDescent="0.3">
      <c r="A1044" s="300"/>
      <c r="B1044" s="300"/>
      <c r="C1044" s="300"/>
      <c r="D1044" s="31"/>
      <c r="E1044"/>
      <c r="F1044" s="295"/>
      <c r="G1044"/>
      <c r="H1044" s="606"/>
      <c r="I1044" s="295"/>
      <c r="J1044"/>
      <c r="K1044" s="295"/>
      <c r="L1044"/>
      <c r="O1044"/>
      <c r="P1044"/>
    </row>
    <row r="1045" spans="1:16" x14ac:dyDescent="0.3">
      <c r="A1045" s="300"/>
      <c r="B1045" s="300"/>
      <c r="C1045" s="300"/>
      <c r="D1045" s="31"/>
      <c r="E1045"/>
      <c r="F1045" s="295"/>
      <c r="G1045"/>
      <c r="H1045" s="606"/>
      <c r="I1045" s="295"/>
      <c r="J1045"/>
      <c r="K1045" s="295"/>
      <c r="L1045"/>
      <c r="O1045"/>
      <c r="P1045"/>
    </row>
    <row r="1046" spans="1:16" x14ac:dyDescent="0.3">
      <c r="A1046" s="300"/>
      <c r="B1046" s="300"/>
      <c r="C1046" s="300"/>
      <c r="D1046" s="31"/>
      <c r="E1046"/>
      <c r="F1046" s="295"/>
      <c r="G1046"/>
      <c r="H1046" s="606"/>
      <c r="I1046" s="295"/>
      <c r="J1046"/>
      <c r="K1046" s="295"/>
      <c r="L1046"/>
      <c r="O1046"/>
      <c r="P1046"/>
    </row>
    <row r="1047" spans="1:16" x14ac:dyDescent="0.3">
      <c r="A1047" s="300"/>
      <c r="B1047" s="300"/>
      <c r="C1047" s="300"/>
      <c r="D1047" s="31"/>
      <c r="E1047"/>
      <c r="F1047" s="295"/>
      <c r="G1047"/>
      <c r="H1047" s="606"/>
      <c r="I1047" s="295"/>
      <c r="J1047"/>
      <c r="K1047" s="295"/>
      <c r="L1047"/>
      <c r="O1047"/>
      <c r="P1047"/>
    </row>
    <row r="1048" spans="1:16" x14ac:dyDescent="0.3">
      <c r="A1048" s="300"/>
      <c r="B1048" s="300"/>
      <c r="C1048" s="300"/>
      <c r="D1048" s="31"/>
      <c r="E1048"/>
      <c r="F1048" s="295"/>
      <c r="G1048"/>
      <c r="H1048" s="606"/>
      <c r="I1048" s="295"/>
      <c r="J1048"/>
      <c r="K1048" s="295"/>
      <c r="L1048"/>
      <c r="O1048"/>
      <c r="P1048"/>
    </row>
    <row r="1049" spans="1:16" x14ac:dyDescent="0.3">
      <c r="A1049" s="300"/>
      <c r="B1049" s="300"/>
      <c r="C1049" s="300"/>
      <c r="D1049" s="31"/>
      <c r="E1049"/>
      <c r="F1049" s="295"/>
      <c r="G1049"/>
      <c r="H1049" s="606"/>
      <c r="I1049" s="295"/>
      <c r="J1049"/>
      <c r="K1049" s="295"/>
      <c r="L1049"/>
      <c r="O1049"/>
      <c r="P1049"/>
    </row>
    <row r="1050" spans="1:16" x14ac:dyDescent="0.3">
      <c r="A1050" s="300"/>
      <c r="B1050" s="300"/>
      <c r="C1050" s="300"/>
      <c r="D1050" s="31"/>
      <c r="E1050"/>
      <c r="F1050" s="295"/>
      <c r="G1050"/>
      <c r="H1050" s="606"/>
      <c r="I1050" s="295"/>
      <c r="J1050"/>
      <c r="K1050" s="295"/>
      <c r="L1050"/>
      <c r="O1050"/>
      <c r="P1050"/>
    </row>
    <row r="1051" spans="1:16" x14ac:dyDescent="0.3">
      <c r="A1051" s="300"/>
      <c r="B1051" s="300"/>
      <c r="C1051" s="300"/>
      <c r="D1051" s="31"/>
      <c r="E1051"/>
      <c r="F1051" s="295"/>
      <c r="G1051"/>
      <c r="H1051" s="606"/>
      <c r="I1051" s="295"/>
      <c r="J1051"/>
      <c r="K1051" s="295"/>
      <c r="L1051"/>
      <c r="O1051"/>
      <c r="P1051"/>
    </row>
    <row r="1052" spans="1:16" x14ac:dyDescent="0.3">
      <c r="A1052" s="300"/>
      <c r="B1052" s="300"/>
      <c r="C1052" s="300"/>
      <c r="D1052" s="31"/>
      <c r="E1052"/>
      <c r="F1052" s="295"/>
      <c r="G1052"/>
      <c r="H1052" s="606"/>
      <c r="I1052" s="295"/>
      <c r="J1052"/>
      <c r="K1052" s="295"/>
      <c r="L1052"/>
      <c r="O1052"/>
      <c r="P1052"/>
    </row>
    <row r="1053" spans="1:16" x14ac:dyDescent="0.3">
      <c r="A1053" s="300"/>
      <c r="B1053" s="300"/>
      <c r="C1053" s="300"/>
      <c r="D1053" s="31"/>
      <c r="E1053"/>
      <c r="F1053" s="295"/>
      <c r="G1053"/>
      <c r="H1053" s="606"/>
      <c r="I1053" s="295"/>
      <c r="J1053"/>
      <c r="K1053" s="295"/>
      <c r="L1053"/>
      <c r="O1053"/>
      <c r="P1053"/>
    </row>
    <row r="1054" spans="1:16" x14ac:dyDescent="0.3">
      <c r="A1054" s="300"/>
      <c r="B1054" s="300"/>
      <c r="C1054" s="300"/>
      <c r="D1054" s="31"/>
      <c r="E1054"/>
      <c r="F1054" s="295"/>
      <c r="G1054"/>
      <c r="H1054" s="606"/>
      <c r="I1054" s="295"/>
      <c r="J1054"/>
      <c r="K1054" s="295"/>
      <c r="L1054"/>
      <c r="O1054"/>
      <c r="P1054"/>
    </row>
    <row r="1055" spans="1:16" x14ac:dyDescent="0.3">
      <c r="A1055" s="300"/>
      <c r="B1055" s="300"/>
      <c r="C1055" s="300"/>
      <c r="D1055" s="31"/>
      <c r="E1055"/>
      <c r="F1055" s="295"/>
      <c r="G1055"/>
      <c r="H1055" s="606"/>
      <c r="I1055" s="295"/>
      <c r="J1055"/>
      <c r="K1055" s="295"/>
      <c r="L1055"/>
      <c r="O1055"/>
      <c r="P1055"/>
    </row>
    <row r="1056" spans="1:16" x14ac:dyDescent="0.3">
      <c r="A1056" s="300"/>
      <c r="B1056" s="300"/>
      <c r="C1056" s="300"/>
      <c r="D1056" s="31"/>
      <c r="E1056"/>
      <c r="F1056" s="295"/>
      <c r="G1056"/>
      <c r="H1056" s="606"/>
      <c r="I1056" s="295"/>
      <c r="J1056"/>
      <c r="K1056" s="295"/>
      <c r="L1056"/>
      <c r="O1056"/>
      <c r="P1056"/>
    </row>
    <row r="1057" spans="1:16" x14ac:dyDescent="0.3">
      <c r="A1057" s="300"/>
      <c r="B1057" s="300"/>
      <c r="C1057" s="300"/>
      <c r="D1057" s="31"/>
      <c r="E1057"/>
      <c r="F1057" s="295"/>
      <c r="G1057"/>
      <c r="H1057" s="606"/>
      <c r="I1057" s="295"/>
      <c r="J1057"/>
      <c r="K1057" s="295"/>
      <c r="L1057"/>
      <c r="O1057"/>
      <c r="P1057"/>
    </row>
    <row r="1058" spans="1:16" x14ac:dyDescent="0.3">
      <c r="A1058" s="300"/>
      <c r="B1058" s="300"/>
      <c r="C1058" s="300"/>
      <c r="D1058" s="31"/>
      <c r="E1058"/>
      <c r="F1058" s="295"/>
      <c r="G1058"/>
      <c r="H1058" s="606"/>
      <c r="I1058" s="295"/>
      <c r="J1058"/>
      <c r="K1058" s="295"/>
      <c r="L1058"/>
      <c r="O1058"/>
      <c r="P1058"/>
    </row>
    <row r="1059" spans="1:16" x14ac:dyDescent="0.3">
      <c r="A1059" s="300"/>
      <c r="B1059" s="300"/>
      <c r="C1059" s="300"/>
      <c r="D1059" s="31"/>
      <c r="E1059"/>
      <c r="F1059" s="295"/>
      <c r="G1059"/>
      <c r="H1059" s="606"/>
      <c r="I1059" s="295"/>
      <c r="J1059"/>
      <c r="K1059" s="295"/>
      <c r="L1059"/>
      <c r="O1059"/>
      <c r="P1059"/>
    </row>
    <row r="1060" spans="1:16" x14ac:dyDescent="0.3">
      <c r="A1060" s="300"/>
      <c r="B1060" s="300"/>
      <c r="C1060" s="300"/>
      <c r="D1060" s="31"/>
      <c r="E1060"/>
      <c r="F1060" s="295"/>
      <c r="G1060"/>
      <c r="H1060" s="606"/>
      <c r="I1060" s="295"/>
      <c r="J1060"/>
      <c r="K1060" s="295"/>
      <c r="L1060"/>
      <c r="O1060"/>
      <c r="P1060"/>
    </row>
    <row r="1061" spans="1:16" x14ac:dyDescent="0.3">
      <c r="A1061" s="300"/>
      <c r="B1061" s="300"/>
      <c r="C1061" s="300"/>
      <c r="D1061" s="31"/>
      <c r="E1061"/>
      <c r="F1061" s="295"/>
      <c r="G1061"/>
      <c r="H1061" s="606"/>
      <c r="I1061" s="295"/>
      <c r="J1061"/>
      <c r="K1061" s="295"/>
      <c r="L1061"/>
      <c r="O1061"/>
      <c r="P1061"/>
    </row>
    <row r="1062" spans="1:16" x14ac:dyDescent="0.3">
      <c r="A1062" s="300"/>
      <c r="B1062" s="300"/>
      <c r="C1062" s="300"/>
      <c r="D1062" s="31"/>
      <c r="E1062"/>
      <c r="F1062" s="295"/>
      <c r="G1062"/>
      <c r="H1062" s="606"/>
      <c r="I1062" s="295"/>
      <c r="J1062"/>
      <c r="K1062" s="295"/>
      <c r="L1062"/>
      <c r="O1062"/>
      <c r="P1062"/>
    </row>
    <row r="1063" spans="1:16" x14ac:dyDescent="0.3">
      <c r="A1063" s="300"/>
      <c r="B1063" s="300"/>
      <c r="C1063" s="300"/>
      <c r="D1063" s="31"/>
      <c r="E1063"/>
      <c r="F1063" s="295"/>
      <c r="G1063"/>
      <c r="H1063" s="606"/>
      <c r="I1063" s="295"/>
      <c r="J1063"/>
      <c r="K1063" s="295"/>
      <c r="L1063"/>
      <c r="O1063"/>
      <c r="P1063"/>
    </row>
    <row r="1064" spans="1:16" x14ac:dyDescent="0.3">
      <c r="A1064" s="300"/>
      <c r="B1064" s="300"/>
      <c r="C1064" s="300"/>
      <c r="D1064" s="31"/>
      <c r="E1064"/>
      <c r="F1064" s="295"/>
      <c r="G1064"/>
      <c r="H1064" s="606"/>
      <c r="I1064" s="295"/>
      <c r="J1064"/>
      <c r="K1064" s="295"/>
      <c r="L1064"/>
      <c r="O1064"/>
      <c r="P1064"/>
    </row>
    <row r="1065" spans="1:16" x14ac:dyDescent="0.3">
      <c r="A1065" s="300"/>
      <c r="B1065" s="300"/>
      <c r="C1065" s="300"/>
      <c r="D1065" s="31"/>
      <c r="E1065"/>
      <c r="F1065" s="295"/>
      <c r="G1065"/>
      <c r="H1065" s="606"/>
      <c r="I1065" s="295"/>
      <c r="J1065"/>
      <c r="K1065" s="295"/>
      <c r="L1065"/>
      <c r="O1065"/>
      <c r="P1065"/>
    </row>
    <row r="1066" spans="1:16" x14ac:dyDescent="0.3">
      <c r="A1066" s="300"/>
      <c r="B1066" s="300"/>
      <c r="C1066" s="300"/>
      <c r="D1066" s="31"/>
      <c r="E1066"/>
      <c r="F1066" s="295"/>
      <c r="G1066"/>
      <c r="H1066" s="606"/>
      <c r="I1066" s="295"/>
      <c r="J1066"/>
      <c r="K1066" s="295"/>
      <c r="L1066"/>
      <c r="O1066"/>
      <c r="P1066"/>
    </row>
    <row r="1067" spans="1:16" x14ac:dyDescent="0.3">
      <c r="A1067" s="300"/>
      <c r="B1067" s="300"/>
      <c r="C1067" s="300"/>
      <c r="D1067" s="31"/>
      <c r="E1067"/>
      <c r="F1067" s="295"/>
      <c r="G1067"/>
      <c r="H1067" s="606"/>
      <c r="I1067" s="295"/>
      <c r="J1067"/>
      <c r="K1067" s="295"/>
      <c r="L1067"/>
      <c r="O1067"/>
      <c r="P1067"/>
    </row>
    <row r="1068" spans="1:16" x14ac:dyDescent="0.3">
      <c r="A1068" s="300"/>
      <c r="B1068" s="300"/>
      <c r="C1068" s="300"/>
      <c r="D1068" s="31"/>
      <c r="E1068"/>
      <c r="F1068" s="295"/>
      <c r="G1068"/>
      <c r="H1068" s="606"/>
      <c r="I1068" s="295"/>
      <c r="J1068"/>
      <c r="K1068" s="295"/>
      <c r="L1068"/>
      <c r="O1068"/>
      <c r="P1068"/>
    </row>
    <row r="1069" spans="1:16" x14ac:dyDescent="0.3">
      <c r="A1069" s="300"/>
      <c r="B1069" s="300"/>
      <c r="C1069" s="300"/>
      <c r="D1069" s="31"/>
      <c r="E1069"/>
      <c r="F1069" s="295"/>
      <c r="G1069"/>
      <c r="H1069" s="606"/>
      <c r="I1069" s="295"/>
      <c r="J1069"/>
      <c r="K1069" s="295"/>
      <c r="L1069"/>
      <c r="O1069"/>
      <c r="P1069"/>
    </row>
    <row r="1070" spans="1:16" x14ac:dyDescent="0.3">
      <c r="A1070" s="300"/>
      <c r="B1070" s="300"/>
      <c r="C1070" s="300"/>
      <c r="D1070" s="31"/>
      <c r="E1070"/>
      <c r="F1070" s="295"/>
      <c r="G1070"/>
      <c r="H1070" s="606"/>
      <c r="I1070" s="295"/>
      <c r="J1070"/>
      <c r="K1070" s="295"/>
      <c r="L1070"/>
      <c r="O1070"/>
      <c r="P1070"/>
    </row>
    <row r="1071" spans="1:16" x14ac:dyDescent="0.3">
      <c r="A1071" s="300"/>
      <c r="B1071" s="300"/>
      <c r="C1071" s="300"/>
      <c r="D1071" s="31"/>
      <c r="E1071"/>
      <c r="F1071" s="295"/>
      <c r="G1071"/>
      <c r="H1071" s="606"/>
      <c r="I1071" s="295"/>
      <c r="J1071"/>
      <c r="K1071" s="295"/>
      <c r="L1071"/>
      <c r="O1071"/>
      <c r="P1071"/>
    </row>
    <row r="1072" spans="1:16" x14ac:dyDescent="0.3">
      <c r="A1072" s="300"/>
      <c r="B1072" s="300"/>
      <c r="C1072" s="300"/>
      <c r="D1072" s="31"/>
      <c r="E1072"/>
      <c r="F1072" s="295"/>
      <c r="G1072"/>
      <c r="H1072" s="606"/>
      <c r="I1072" s="295"/>
      <c r="J1072"/>
      <c r="K1072" s="295"/>
      <c r="L1072"/>
      <c r="O1072"/>
      <c r="P1072"/>
    </row>
    <row r="1073" spans="1:16" x14ac:dyDescent="0.3">
      <c r="A1073" s="300"/>
      <c r="B1073" s="300"/>
      <c r="C1073" s="300"/>
      <c r="D1073" s="31"/>
      <c r="E1073"/>
      <c r="F1073" s="295"/>
      <c r="G1073"/>
      <c r="H1073" s="606"/>
      <c r="I1073" s="295"/>
      <c r="J1073"/>
      <c r="K1073" s="295"/>
      <c r="L1073"/>
      <c r="O1073"/>
      <c r="P1073"/>
    </row>
    <row r="1074" spans="1:16" x14ac:dyDescent="0.3">
      <c r="A1074" s="300"/>
      <c r="B1074" s="300"/>
      <c r="C1074" s="300"/>
      <c r="D1074" s="31"/>
      <c r="E1074"/>
      <c r="F1074" s="295"/>
      <c r="G1074"/>
      <c r="H1074" s="606"/>
      <c r="I1074" s="295"/>
      <c r="J1074"/>
      <c r="K1074" s="295"/>
      <c r="L1074"/>
      <c r="O1074"/>
      <c r="P1074"/>
    </row>
    <row r="1075" spans="1:16" x14ac:dyDescent="0.3">
      <c r="A1075" s="300"/>
      <c r="B1075" s="300"/>
      <c r="C1075" s="300"/>
      <c r="D1075" s="31"/>
      <c r="E1075"/>
      <c r="F1075" s="295"/>
      <c r="G1075"/>
      <c r="H1075" s="606"/>
      <c r="I1075" s="295"/>
      <c r="J1075"/>
      <c r="K1075" s="295"/>
      <c r="L1075"/>
      <c r="O1075"/>
      <c r="P1075"/>
    </row>
    <row r="1076" spans="1:16" x14ac:dyDescent="0.3">
      <c r="A1076" s="300"/>
      <c r="B1076" s="300"/>
      <c r="C1076" s="300"/>
      <c r="D1076" s="31"/>
      <c r="E1076"/>
      <c r="F1076" s="295"/>
      <c r="G1076"/>
      <c r="H1076" s="606"/>
      <c r="I1076" s="295"/>
      <c r="J1076"/>
      <c r="K1076" s="295"/>
      <c r="L1076"/>
      <c r="O1076"/>
      <c r="P1076"/>
    </row>
    <row r="1077" spans="1:16" x14ac:dyDescent="0.3">
      <c r="A1077" s="300"/>
      <c r="B1077" s="300"/>
      <c r="C1077" s="300"/>
      <c r="D1077" s="31"/>
      <c r="E1077"/>
      <c r="F1077" s="295"/>
      <c r="G1077"/>
      <c r="H1077" s="606"/>
      <c r="I1077" s="295"/>
      <c r="J1077"/>
      <c r="K1077" s="295"/>
      <c r="L1077"/>
      <c r="O1077"/>
      <c r="P1077"/>
    </row>
    <row r="1078" spans="1:16" x14ac:dyDescent="0.3">
      <c r="A1078" s="300"/>
      <c r="B1078" s="300"/>
      <c r="C1078" s="300"/>
      <c r="D1078" s="31"/>
      <c r="E1078"/>
      <c r="F1078" s="295"/>
      <c r="G1078"/>
      <c r="H1078" s="606"/>
      <c r="I1078" s="295"/>
      <c r="J1078"/>
      <c r="K1078" s="295"/>
      <c r="L1078"/>
      <c r="O1078"/>
      <c r="P1078"/>
    </row>
    <row r="1079" spans="1:16" x14ac:dyDescent="0.3">
      <c r="A1079" s="300"/>
      <c r="B1079" s="300"/>
      <c r="C1079" s="300"/>
      <c r="D1079" s="31"/>
      <c r="E1079"/>
      <c r="F1079" s="295"/>
      <c r="G1079"/>
      <c r="H1079" s="606"/>
      <c r="I1079" s="295"/>
      <c r="J1079"/>
      <c r="K1079" s="295"/>
      <c r="L1079"/>
      <c r="O1079"/>
      <c r="P1079"/>
    </row>
    <row r="1080" spans="1:16" x14ac:dyDescent="0.3">
      <c r="A1080" s="300"/>
      <c r="B1080" s="300"/>
      <c r="C1080" s="300"/>
      <c r="D1080" s="31"/>
      <c r="E1080"/>
      <c r="F1080" s="295"/>
      <c r="G1080"/>
      <c r="H1080" s="606"/>
      <c r="I1080" s="295"/>
      <c r="J1080"/>
      <c r="K1080" s="295"/>
      <c r="L1080"/>
      <c r="O1080"/>
      <c r="P1080"/>
    </row>
    <row r="1081" spans="1:16" x14ac:dyDescent="0.3">
      <c r="A1081" s="300"/>
      <c r="B1081" s="300"/>
      <c r="C1081" s="300"/>
      <c r="D1081" s="31"/>
      <c r="E1081"/>
      <c r="F1081" s="295"/>
      <c r="G1081"/>
      <c r="H1081" s="606"/>
      <c r="I1081" s="295"/>
      <c r="J1081"/>
      <c r="K1081" s="295"/>
      <c r="L1081"/>
      <c r="O1081"/>
      <c r="P1081"/>
    </row>
    <row r="1082" spans="1:16" x14ac:dyDescent="0.3">
      <c r="A1082" s="300"/>
      <c r="B1082" s="300"/>
      <c r="C1082" s="300"/>
      <c r="D1082" s="31"/>
      <c r="E1082"/>
      <c r="F1082" s="295"/>
      <c r="G1082"/>
      <c r="H1082" s="606"/>
      <c r="I1082" s="295"/>
      <c r="J1082"/>
      <c r="K1082" s="295"/>
      <c r="L1082"/>
      <c r="O1082"/>
      <c r="P1082"/>
    </row>
    <row r="1083" spans="1:16" x14ac:dyDescent="0.3">
      <c r="A1083" s="300"/>
      <c r="B1083" s="300"/>
      <c r="C1083" s="300"/>
      <c r="D1083" s="31"/>
      <c r="E1083"/>
      <c r="F1083" s="295"/>
      <c r="G1083"/>
      <c r="H1083" s="606"/>
      <c r="I1083" s="295"/>
      <c r="J1083"/>
      <c r="K1083" s="295"/>
      <c r="L1083"/>
      <c r="O1083"/>
      <c r="P1083"/>
    </row>
    <row r="1084" spans="1:16" x14ac:dyDescent="0.3">
      <c r="A1084" s="300"/>
      <c r="B1084" s="300"/>
      <c r="C1084" s="300"/>
      <c r="D1084" s="31"/>
      <c r="E1084"/>
      <c r="F1084" s="295"/>
      <c r="G1084"/>
      <c r="H1084" s="606"/>
      <c r="I1084" s="295"/>
      <c r="J1084"/>
      <c r="K1084" s="295"/>
      <c r="L1084"/>
      <c r="O1084"/>
      <c r="P1084"/>
    </row>
    <row r="1085" spans="1:16" x14ac:dyDescent="0.3">
      <c r="A1085" s="300"/>
      <c r="B1085" s="300"/>
      <c r="C1085" s="300"/>
      <c r="D1085" s="31"/>
      <c r="E1085"/>
      <c r="F1085" s="295"/>
      <c r="G1085"/>
      <c r="H1085" s="606"/>
      <c r="I1085" s="295"/>
      <c r="J1085"/>
      <c r="K1085" s="295"/>
      <c r="L1085"/>
      <c r="O1085"/>
      <c r="P1085"/>
    </row>
    <row r="1086" spans="1:16" x14ac:dyDescent="0.3">
      <c r="A1086" s="300"/>
      <c r="B1086" s="300"/>
      <c r="C1086" s="300"/>
      <c r="D1086" s="31"/>
      <c r="E1086"/>
      <c r="F1086" s="295"/>
      <c r="G1086"/>
      <c r="H1086" s="606"/>
      <c r="I1086" s="295"/>
      <c r="J1086"/>
      <c r="K1086" s="295"/>
      <c r="L1086"/>
      <c r="O1086"/>
      <c r="P1086"/>
    </row>
    <row r="1087" spans="1:16" x14ac:dyDescent="0.3">
      <c r="A1087" s="300"/>
      <c r="B1087" s="300"/>
      <c r="C1087" s="300"/>
      <c r="D1087" s="31"/>
      <c r="E1087"/>
      <c r="F1087" s="295"/>
      <c r="G1087"/>
      <c r="H1087" s="606"/>
      <c r="I1087" s="295"/>
      <c r="J1087"/>
      <c r="K1087" s="295"/>
      <c r="L1087"/>
      <c r="O1087"/>
      <c r="P1087"/>
    </row>
    <row r="1088" spans="1:16" x14ac:dyDescent="0.3">
      <c r="A1088" s="300"/>
      <c r="B1088" s="300"/>
      <c r="C1088" s="300"/>
      <c r="D1088" s="31"/>
      <c r="E1088"/>
      <c r="F1088" s="295"/>
      <c r="G1088"/>
      <c r="H1088" s="606"/>
      <c r="I1088" s="295"/>
      <c r="J1088"/>
      <c r="K1088" s="295"/>
      <c r="L1088"/>
      <c r="O1088"/>
      <c r="P1088"/>
    </row>
    <row r="1089" spans="1:16" x14ac:dyDescent="0.3">
      <c r="A1089" s="300"/>
      <c r="B1089" s="300"/>
      <c r="C1089" s="300"/>
      <c r="D1089" s="31"/>
      <c r="E1089"/>
      <c r="F1089" s="295"/>
      <c r="G1089"/>
      <c r="H1089" s="606"/>
      <c r="I1089" s="295"/>
      <c r="J1089"/>
      <c r="K1089" s="295"/>
      <c r="L1089"/>
      <c r="O1089"/>
      <c r="P1089"/>
    </row>
    <row r="1090" spans="1:16" x14ac:dyDescent="0.3">
      <c r="A1090" s="300"/>
      <c r="B1090" s="300"/>
      <c r="C1090" s="300"/>
      <c r="D1090" s="31"/>
      <c r="E1090"/>
      <c r="F1090" s="295"/>
      <c r="G1090"/>
      <c r="H1090" s="606"/>
      <c r="I1090" s="295"/>
      <c r="J1090"/>
      <c r="K1090" s="295"/>
      <c r="L1090"/>
      <c r="O1090"/>
      <c r="P1090"/>
    </row>
    <row r="1091" spans="1:16" x14ac:dyDescent="0.3">
      <c r="A1091" s="300"/>
      <c r="B1091" s="300"/>
      <c r="C1091" s="300"/>
      <c r="D1091" s="31"/>
      <c r="E1091"/>
      <c r="F1091" s="295"/>
      <c r="G1091"/>
      <c r="H1091" s="606"/>
      <c r="I1091" s="295"/>
      <c r="J1091"/>
      <c r="K1091" s="295"/>
      <c r="L1091"/>
      <c r="O1091"/>
      <c r="P1091"/>
    </row>
    <row r="1092" spans="1:16" x14ac:dyDescent="0.3">
      <c r="A1092" s="300"/>
      <c r="B1092" s="300"/>
      <c r="C1092" s="300"/>
      <c r="D1092" s="31"/>
      <c r="E1092"/>
      <c r="F1092" s="295"/>
      <c r="G1092"/>
      <c r="H1092" s="606"/>
      <c r="I1092" s="295"/>
      <c r="J1092"/>
      <c r="K1092" s="295"/>
      <c r="L1092"/>
      <c r="O1092"/>
      <c r="P1092"/>
    </row>
    <row r="1093" spans="1:16" x14ac:dyDescent="0.3">
      <c r="A1093" s="300"/>
      <c r="B1093" s="300"/>
      <c r="C1093" s="300"/>
      <c r="D1093" s="31"/>
      <c r="E1093"/>
      <c r="F1093" s="295"/>
      <c r="G1093"/>
      <c r="H1093" s="606"/>
      <c r="I1093" s="295"/>
      <c r="J1093"/>
      <c r="K1093" s="295"/>
      <c r="L1093"/>
      <c r="O1093"/>
      <c r="P1093"/>
    </row>
    <row r="1094" spans="1:16" x14ac:dyDescent="0.3">
      <c r="A1094" s="300"/>
      <c r="B1094" s="300"/>
      <c r="C1094" s="300"/>
      <c r="D1094" s="31"/>
      <c r="E1094"/>
      <c r="F1094" s="295"/>
      <c r="G1094"/>
      <c r="H1094" s="606"/>
      <c r="I1094" s="295"/>
      <c r="J1094"/>
      <c r="K1094" s="295"/>
      <c r="L1094"/>
      <c r="O1094"/>
      <c r="P1094"/>
    </row>
    <row r="1095" spans="1:16" x14ac:dyDescent="0.3">
      <c r="A1095" s="300"/>
      <c r="B1095" s="300"/>
      <c r="C1095" s="300"/>
      <c r="D1095" s="31"/>
      <c r="E1095"/>
      <c r="F1095" s="295"/>
      <c r="G1095"/>
      <c r="H1095" s="606"/>
      <c r="I1095" s="295"/>
      <c r="J1095"/>
      <c r="K1095" s="295"/>
      <c r="L1095"/>
      <c r="O1095"/>
      <c r="P1095"/>
    </row>
    <row r="1096" spans="1:16" x14ac:dyDescent="0.3">
      <c r="A1096" s="300"/>
      <c r="B1096" s="300"/>
      <c r="C1096" s="300"/>
      <c r="D1096" s="31"/>
      <c r="E1096"/>
      <c r="F1096" s="295"/>
      <c r="G1096"/>
      <c r="H1096" s="606"/>
      <c r="I1096" s="295"/>
      <c r="J1096"/>
      <c r="K1096" s="295"/>
      <c r="L1096"/>
      <c r="O1096"/>
      <c r="P1096"/>
    </row>
    <row r="1097" spans="1:16" x14ac:dyDescent="0.3">
      <c r="A1097" s="300"/>
      <c r="B1097" s="300"/>
      <c r="C1097" s="300"/>
      <c r="D1097" s="31"/>
      <c r="E1097"/>
      <c r="F1097" s="295"/>
      <c r="G1097"/>
      <c r="H1097" s="606"/>
      <c r="I1097" s="295"/>
      <c r="J1097"/>
      <c r="K1097" s="295"/>
      <c r="L1097"/>
      <c r="O1097"/>
      <c r="P1097"/>
    </row>
    <row r="1098" spans="1:16" x14ac:dyDescent="0.3">
      <c r="A1098" s="300"/>
      <c r="B1098" s="300"/>
      <c r="C1098" s="300"/>
      <c r="D1098" s="31"/>
      <c r="E1098"/>
      <c r="F1098" s="295"/>
      <c r="G1098"/>
      <c r="H1098" s="606"/>
      <c r="I1098" s="295"/>
      <c r="J1098"/>
      <c r="K1098" s="295"/>
      <c r="L1098"/>
      <c r="O1098"/>
      <c r="P1098"/>
    </row>
    <row r="1099" spans="1:16" x14ac:dyDescent="0.3">
      <c r="A1099" s="300"/>
      <c r="B1099" s="300"/>
      <c r="C1099" s="300"/>
      <c r="D1099" s="31"/>
      <c r="E1099"/>
      <c r="F1099" s="295"/>
      <c r="G1099"/>
      <c r="H1099" s="606"/>
      <c r="I1099" s="295"/>
      <c r="J1099"/>
      <c r="K1099" s="295"/>
      <c r="L1099"/>
      <c r="O1099"/>
      <c r="P1099"/>
    </row>
    <row r="1100" spans="1:16" x14ac:dyDescent="0.3">
      <c r="A1100" s="300"/>
      <c r="B1100" s="300"/>
      <c r="C1100" s="300"/>
      <c r="D1100" s="31"/>
      <c r="E1100"/>
      <c r="F1100" s="295"/>
      <c r="G1100"/>
      <c r="H1100" s="606"/>
      <c r="I1100" s="295"/>
      <c r="J1100"/>
      <c r="K1100" s="295"/>
      <c r="L1100"/>
      <c r="O1100"/>
      <c r="P1100"/>
    </row>
    <row r="1101" spans="1:16" x14ac:dyDescent="0.3">
      <c r="A1101" s="300"/>
      <c r="B1101" s="300"/>
      <c r="C1101" s="300"/>
      <c r="D1101" s="31"/>
      <c r="E1101"/>
      <c r="F1101" s="295"/>
      <c r="G1101"/>
      <c r="H1101" s="606"/>
      <c r="I1101" s="295"/>
      <c r="J1101"/>
      <c r="K1101" s="295"/>
      <c r="L1101"/>
      <c r="O1101"/>
      <c r="P1101"/>
    </row>
    <row r="1102" spans="1:16" x14ac:dyDescent="0.3">
      <c r="A1102" s="300"/>
      <c r="B1102" s="300"/>
      <c r="C1102" s="300"/>
      <c r="D1102" s="31"/>
      <c r="E1102"/>
      <c r="F1102" s="295"/>
      <c r="G1102"/>
      <c r="H1102" s="606"/>
      <c r="I1102" s="295"/>
      <c r="J1102"/>
      <c r="K1102" s="295"/>
      <c r="L1102"/>
      <c r="O1102"/>
      <c r="P1102"/>
    </row>
    <row r="1103" spans="1:16" x14ac:dyDescent="0.3">
      <c r="A1103" s="300"/>
      <c r="B1103" s="300"/>
      <c r="C1103" s="300"/>
      <c r="D1103" s="31"/>
      <c r="E1103"/>
      <c r="F1103" s="295"/>
      <c r="G1103"/>
      <c r="H1103" s="606"/>
      <c r="I1103" s="295"/>
      <c r="J1103"/>
      <c r="K1103" s="295"/>
      <c r="L1103"/>
      <c r="O1103"/>
      <c r="P1103"/>
    </row>
    <row r="1104" spans="1:16" x14ac:dyDescent="0.3">
      <c r="A1104" s="300"/>
      <c r="B1104" s="300"/>
      <c r="C1104" s="300"/>
      <c r="D1104" s="31"/>
      <c r="E1104"/>
      <c r="F1104" s="295"/>
      <c r="G1104"/>
      <c r="H1104" s="606"/>
      <c r="I1104" s="295"/>
      <c r="J1104"/>
      <c r="K1104" s="295"/>
      <c r="L1104"/>
      <c r="O1104"/>
      <c r="P1104"/>
    </row>
    <row r="1105" spans="1:16" x14ac:dyDescent="0.3">
      <c r="A1105" s="300"/>
      <c r="B1105" s="300"/>
      <c r="C1105" s="300"/>
      <c r="D1105" s="31"/>
      <c r="E1105"/>
      <c r="F1105" s="295"/>
      <c r="G1105"/>
      <c r="H1105" s="606"/>
      <c r="I1105" s="295"/>
      <c r="J1105"/>
      <c r="K1105" s="295"/>
      <c r="L1105"/>
      <c r="O1105"/>
      <c r="P1105"/>
    </row>
    <row r="1106" spans="1:16" x14ac:dyDescent="0.3">
      <c r="A1106" s="300"/>
      <c r="B1106" s="300"/>
      <c r="C1106" s="300"/>
      <c r="D1106" s="31"/>
      <c r="E1106"/>
      <c r="F1106" s="295"/>
      <c r="G1106"/>
      <c r="H1106" s="606"/>
      <c r="I1106" s="295"/>
      <c r="J1106"/>
      <c r="K1106" s="295"/>
      <c r="L1106"/>
      <c r="O1106"/>
      <c r="P1106"/>
    </row>
    <row r="1107" spans="1:16" x14ac:dyDescent="0.3">
      <c r="A1107" s="300"/>
      <c r="B1107" s="300"/>
      <c r="C1107" s="300"/>
      <c r="D1107" s="31"/>
      <c r="E1107"/>
      <c r="F1107" s="295"/>
      <c r="G1107"/>
      <c r="H1107" s="606"/>
      <c r="I1107" s="295"/>
      <c r="J1107"/>
      <c r="K1107" s="295"/>
      <c r="L1107"/>
      <c r="O1107"/>
      <c r="P1107"/>
    </row>
    <row r="1108" spans="1:16" x14ac:dyDescent="0.3">
      <c r="A1108" s="300"/>
      <c r="B1108" s="300"/>
      <c r="C1108" s="300"/>
      <c r="D1108" s="31"/>
      <c r="E1108"/>
      <c r="F1108" s="295"/>
      <c r="G1108"/>
      <c r="H1108" s="606"/>
      <c r="I1108" s="295"/>
      <c r="J1108"/>
      <c r="K1108" s="295"/>
      <c r="L1108"/>
      <c r="O1108"/>
      <c r="P1108"/>
    </row>
    <row r="1109" spans="1:16" x14ac:dyDescent="0.3">
      <c r="A1109" s="300"/>
      <c r="B1109" s="300"/>
      <c r="C1109" s="300"/>
      <c r="D1109" s="31"/>
      <c r="E1109"/>
      <c r="F1109" s="295"/>
      <c r="G1109"/>
      <c r="H1109" s="606"/>
      <c r="I1109" s="295"/>
      <c r="J1109"/>
      <c r="K1109" s="295"/>
      <c r="L1109"/>
      <c r="O1109"/>
      <c r="P1109"/>
    </row>
    <row r="1110" spans="1:16" x14ac:dyDescent="0.3">
      <c r="A1110" s="300"/>
      <c r="B1110" s="300"/>
      <c r="C1110" s="300"/>
      <c r="D1110" s="31"/>
      <c r="E1110"/>
      <c r="F1110" s="295"/>
      <c r="G1110"/>
      <c r="H1110" s="606"/>
      <c r="I1110" s="295"/>
      <c r="J1110"/>
      <c r="K1110" s="295"/>
      <c r="L1110"/>
      <c r="O1110"/>
      <c r="P1110"/>
    </row>
    <row r="1111" spans="1:16" x14ac:dyDescent="0.3">
      <c r="A1111" s="300"/>
      <c r="B1111" s="300"/>
      <c r="C1111" s="300"/>
      <c r="D1111" s="31"/>
      <c r="E1111"/>
      <c r="F1111" s="295"/>
      <c r="G1111"/>
      <c r="H1111" s="606"/>
      <c r="I1111" s="295"/>
      <c r="J1111"/>
      <c r="K1111" s="295"/>
      <c r="L1111"/>
      <c r="O1111"/>
      <c r="P1111"/>
    </row>
    <row r="1112" spans="1:16" x14ac:dyDescent="0.3">
      <c r="A1112" s="300"/>
      <c r="B1112" s="300"/>
      <c r="C1112" s="300"/>
      <c r="D1112" s="31"/>
      <c r="E1112"/>
      <c r="F1112" s="295"/>
      <c r="G1112"/>
      <c r="H1112" s="606"/>
      <c r="I1112" s="295"/>
      <c r="J1112"/>
      <c r="K1112" s="295"/>
      <c r="L1112"/>
      <c r="O1112"/>
      <c r="P1112"/>
    </row>
    <row r="1113" spans="1:16" x14ac:dyDescent="0.3">
      <c r="A1113" s="300"/>
      <c r="B1113" s="300"/>
      <c r="C1113" s="300"/>
      <c r="D1113" s="31"/>
      <c r="E1113"/>
      <c r="F1113" s="295"/>
      <c r="G1113"/>
      <c r="H1113" s="606"/>
      <c r="I1113" s="295"/>
      <c r="J1113"/>
      <c r="K1113" s="295"/>
      <c r="L1113"/>
      <c r="O1113"/>
      <c r="P1113"/>
    </row>
    <row r="1114" spans="1:16" x14ac:dyDescent="0.3">
      <c r="A1114" s="300"/>
      <c r="B1114" s="300"/>
      <c r="C1114" s="300"/>
      <c r="D1114" s="31"/>
      <c r="E1114"/>
      <c r="F1114" s="295"/>
      <c r="G1114"/>
      <c r="H1114" s="606"/>
      <c r="I1114" s="295"/>
      <c r="J1114"/>
      <c r="K1114" s="295"/>
      <c r="L1114"/>
      <c r="O1114"/>
      <c r="P1114"/>
    </row>
    <row r="1115" spans="1:16" x14ac:dyDescent="0.3">
      <c r="A1115" s="300"/>
      <c r="B1115" s="300"/>
      <c r="C1115" s="300"/>
      <c r="D1115" s="31"/>
      <c r="E1115"/>
      <c r="F1115" s="295"/>
      <c r="G1115"/>
      <c r="H1115" s="606"/>
      <c r="I1115" s="295"/>
      <c r="J1115"/>
      <c r="K1115" s="295"/>
      <c r="L1115"/>
      <c r="O1115"/>
      <c r="P1115"/>
    </row>
    <row r="1116" spans="1:16" x14ac:dyDescent="0.3">
      <c r="A1116" s="300"/>
      <c r="B1116" s="300"/>
      <c r="C1116" s="300"/>
      <c r="D1116" s="31"/>
      <c r="E1116"/>
      <c r="F1116" s="295"/>
      <c r="G1116"/>
      <c r="H1116" s="606"/>
      <c r="I1116" s="295"/>
      <c r="J1116"/>
      <c r="K1116" s="295"/>
      <c r="L1116"/>
      <c r="O1116"/>
      <c r="P1116"/>
    </row>
    <row r="1117" spans="1:16" x14ac:dyDescent="0.3">
      <c r="A1117" s="300"/>
      <c r="B1117" s="300"/>
      <c r="C1117" s="300"/>
      <c r="D1117" s="31"/>
      <c r="E1117"/>
      <c r="F1117" s="295"/>
      <c r="G1117"/>
      <c r="H1117" s="606"/>
      <c r="I1117" s="295"/>
      <c r="J1117"/>
      <c r="K1117" s="295"/>
      <c r="L1117"/>
      <c r="O1117"/>
      <c r="P1117"/>
    </row>
    <row r="1118" spans="1:16" x14ac:dyDescent="0.3">
      <c r="A1118" s="300"/>
      <c r="B1118" s="300"/>
      <c r="C1118" s="300"/>
      <c r="D1118" s="31"/>
      <c r="E1118"/>
      <c r="F1118" s="295"/>
      <c r="G1118"/>
      <c r="H1118" s="606"/>
      <c r="I1118" s="295"/>
      <c r="J1118"/>
      <c r="K1118" s="295"/>
      <c r="L1118"/>
      <c r="O1118"/>
      <c r="P1118"/>
    </row>
    <row r="1119" spans="1:16" x14ac:dyDescent="0.3">
      <c r="A1119" s="300"/>
      <c r="B1119" s="300"/>
      <c r="C1119" s="300"/>
      <c r="D1119" s="31"/>
      <c r="E1119"/>
      <c r="F1119" s="295"/>
      <c r="G1119"/>
      <c r="H1119" s="606"/>
      <c r="I1119" s="295"/>
      <c r="J1119"/>
      <c r="K1119" s="295"/>
      <c r="L1119"/>
      <c r="O1119"/>
      <c r="P1119"/>
    </row>
    <row r="1120" spans="1:16" x14ac:dyDescent="0.3">
      <c r="A1120" s="300"/>
      <c r="B1120" s="300"/>
      <c r="C1120" s="300"/>
      <c r="D1120" s="31"/>
      <c r="E1120"/>
      <c r="F1120" s="295"/>
      <c r="G1120"/>
      <c r="H1120" s="606"/>
      <c r="I1120" s="295"/>
      <c r="J1120"/>
      <c r="K1120" s="295"/>
      <c r="L1120"/>
      <c r="O1120"/>
      <c r="P1120"/>
    </row>
    <row r="1121" spans="1:16" x14ac:dyDescent="0.3">
      <c r="A1121" s="300"/>
      <c r="B1121" s="300"/>
      <c r="C1121" s="300"/>
      <c r="D1121" s="31"/>
      <c r="E1121"/>
      <c r="F1121" s="295"/>
      <c r="G1121"/>
      <c r="H1121" s="606"/>
      <c r="I1121" s="295"/>
      <c r="J1121"/>
      <c r="K1121" s="295"/>
      <c r="L1121"/>
      <c r="O1121"/>
      <c r="P1121"/>
    </row>
    <row r="1122" spans="1:16" x14ac:dyDescent="0.3">
      <c r="A1122" s="300"/>
      <c r="B1122" s="300"/>
      <c r="C1122" s="300"/>
      <c r="D1122" s="31"/>
      <c r="E1122"/>
      <c r="F1122" s="295"/>
      <c r="G1122"/>
      <c r="H1122" s="606"/>
      <c r="I1122" s="295"/>
      <c r="J1122"/>
      <c r="K1122" s="295"/>
      <c r="L1122"/>
      <c r="O1122"/>
      <c r="P1122"/>
    </row>
    <row r="1123" spans="1:16" x14ac:dyDescent="0.3">
      <c r="A1123" s="300"/>
      <c r="B1123" s="300"/>
      <c r="C1123" s="300"/>
      <c r="D1123" s="31"/>
      <c r="E1123"/>
      <c r="F1123" s="295"/>
      <c r="G1123"/>
      <c r="H1123" s="606"/>
      <c r="I1123" s="295"/>
      <c r="J1123"/>
      <c r="K1123" s="295"/>
      <c r="L1123"/>
      <c r="O1123"/>
      <c r="P1123"/>
    </row>
    <row r="1124" spans="1:16" x14ac:dyDescent="0.3">
      <c r="A1124" s="300"/>
      <c r="B1124" s="300"/>
      <c r="C1124" s="300"/>
      <c r="D1124" s="31"/>
      <c r="E1124"/>
      <c r="F1124" s="295"/>
      <c r="G1124"/>
      <c r="H1124" s="606"/>
      <c r="I1124" s="295"/>
      <c r="J1124"/>
      <c r="K1124" s="295"/>
      <c r="L1124"/>
      <c r="O1124"/>
      <c r="P1124"/>
    </row>
    <row r="1125" spans="1:16" x14ac:dyDescent="0.3">
      <c r="A1125" s="300"/>
      <c r="B1125" s="300"/>
      <c r="C1125" s="300"/>
      <c r="D1125" s="31"/>
      <c r="E1125"/>
      <c r="F1125" s="295"/>
      <c r="G1125"/>
      <c r="H1125" s="606"/>
      <c r="I1125" s="295"/>
      <c r="J1125"/>
      <c r="K1125" s="295"/>
      <c r="L1125"/>
      <c r="O1125"/>
      <c r="P1125"/>
    </row>
    <row r="1126" spans="1:16" x14ac:dyDescent="0.3">
      <c r="A1126" s="300"/>
      <c r="B1126" s="300"/>
      <c r="C1126" s="300"/>
      <c r="D1126" s="31"/>
      <c r="E1126"/>
      <c r="F1126" s="295"/>
      <c r="G1126"/>
      <c r="H1126" s="606"/>
      <c r="I1126" s="295"/>
      <c r="J1126"/>
      <c r="K1126" s="295"/>
      <c r="L1126"/>
      <c r="O1126"/>
      <c r="P1126"/>
    </row>
    <row r="1127" spans="1:16" x14ac:dyDescent="0.3">
      <c r="A1127" s="300"/>
      <c r="B1127" s="300"/>
      <c r="C1127" s="300"/>
      <c r="D1127" s="31"/>
      <c r="E1127"/>
      <c r="F1127" s="295"/>
      <c r="G1127"/>
      <c r="H1127" s="606"/>
      <c r="I1127" s="295"/>
      <c r="J1127"/>
      <c r="K1127" s="295"/>
      <c r="L1127"/>
      <c r="O1127"/>
      <c r="P1127"/>
    </row>
    <row r="1128" spans="1:16" x14ac:dyDescent="0.3">
      <c r="A1128" s="300"/>
      <c r="B1128" s="300"/>
      <c r="C1128" s="300"/>
      <c r="D1128" s="31"/>
      <c r="E1128"/>
      <c r="F1128" s="295"/>
      <c r="G1128"/>
      <c r="H1128" s="606"/>
      <c r="I1128" s="295"/>
      <c r="J1128"/>
      <c r="K1128" s="295"/>
      <c r="L1128"/>
      <c r="O1128"/>
      <c r="P1128"/>
    </row>
    <row r="1129" spans="1:16" x14ac:dyDescent="0.3">
      <c r="A1129" s="300"/>
      <c r="B1129" s="300"/>
      <c r="C1129" s="300"/>
      <c r="D1129" s="31"/>
      <c r="E1129"/>
      <c r="F1129" s="295"/>
      <c r="G1129"/>
      <c r="H1129" s="606"/>
      <c r="I1129" s="295"/>
      <c r="J1129"/>
      <c r="K1129" s="295"/>
      <c r="L1129"/>
      <c r="O1129"/>
      <c r="P1129"/>
    </row>
    <row r="1130" spans="1:16" x14ac:dyDescent="0.3">
      <c r="A1130" s="300"/>
      <c r="B1130" s="300"/>
      <c r="C1130" s="300"/>
      <c r="D1130" s="31"/>
      <c r="E1130"/>
      <c r="F1130" s="295"/>
      <c r="G1130"/>
      <c r="H1130" s="606"/>
      <c r="I1130" s="295"/>
      <c r="J1130"/>
      <c r="K1130" s="295"/>
      <c r="L1130"/>
      <c r="O1130"/>
      <c r="P1130"/>
    </row>
    <row r="1131" spans="1:16" x14ac:dyDescent="0.3">
      <c r="A1131" s="300"/>
      <c r="B1131" s="300"/>
      <c r="C1131" s="300"/>
      <c r="D1131" s="31"/>
      <c r="E1131"/>
      <c r="F1131" s="295"/>
      <c r="G1131"/>
      <c r="H1131" s="606"/>
      <c r="I1131" s="295"/>
      <c r="J1131"/>
      <c r="K1131" s="295"/>
      <c r="L1131"/>
      <c r="O1131"/>
      <c r="P1131"/>
    </row>
    <row r="1132" spans="1:16" x14ac:dyDescent="0.3">
      <c r="A1132" s="300"/>
      <c r="B1132" s="300"/>
      <c r="C1132" s="300"/>
      <c r="D1132" s="31"/>
      <c r="E1132"/>
      <c r="F1132" s="295"/>
      <c r="G1132"/>
      <c r="H1132" s="606"/>
      <c r="I1132" s="295"/>
      <c r="J1132"/>
      <c r="K1132" s="295"/>
      <c r="L1132"/>
      <c r="O1132"/>
      <c r="P1132"/>
    </row>
    <row r="1133" spans="1:16" x14ac:dyDescent="0.3">
      <c r="A1133" s="300"/>
      <c r="B1133" s="300"/>
      <c r="C1133" s="300"/>
      <c r="D1133" s="31"/>
      <c r="E1133"/>
      <c r="F1133" s="295"/>
      <c r="G1133"/>
      <c r="H1133" s="606"/>
      <c r="I1133" s="295"/>
      <c r="J1133"/>
      <c r="K1133" s="295"/>
      <c r="L1133"/>
      <c r="O1133"/>
      <c r="P1133"/>
    </row>
    <row r="1134" spans="1:16" x14ac:dyDescent="0.3">
      <c r="A1134" s="300"/>
      <c r="B1134" s="300"/>
      <c r="C1134" s="300"/>
      <c r="D1134" s="31"/>
      <c r="E1134"/>
      <c r="F1134" s="295"/>
      <c r="G1134"/>
      <c r="H1134" s="606"/>
      <c r="I1134" s="295"/>
      <c r="J1134"/>
      <c r="K1134" s="295"/>
      <c r="L1134"/>
      <c r="O1134"/>
      <c r="P1134"/>
    </row>
    <row r="1135" spans="1:16" x14ac:dyDescent="0.3">
      <c r="A1135" s="300"/>
      <c r="B1135" s="300"/>
      <c r="C1135" s="300"/>
      <c r="D1135" s="31"/>
      <c r="E1135"/>
      <c r="F1135" s="295"/>
      <c r="G1135"/>
      <c r="H1135" s="606"/>
      <c r="I1135" s="295"/>
      <c r="J1135"/>
      <c r="K1135" s="295"/>
      <c r="L1135"/>
      <c r="O1135"/>
      <c r="P1135"/>
    </row>
    <row r="1136" spans="1:16" x14ac:dyDescent="0.3">
      <c r="A1136" s="300"/>
      <c r="B1136" s="300"/>
      <c r="C1136" s="300"/>
      <c r="D1136" s="31"/>
      <c r="E1136"/>
      <c r="F1136" s="295"/>
      <c r="G1136"/>
      <c r="H1136" s="606"/>
      <c r="I1136" s="295"/>
      <c r="J1136"/>
      <c r="K1136" s="295"/>
      <c r="L1136"/>
      <c r="O1136"/>
      <c r="P1136"/>
    </row>
    <row r="1137" spans="1:16" x14ac:dyDescent="0.3">
      <c r="A1137" s="300"/>
      <c r="B1137" s="300"/>
      <c r="C1137" s="300"/>
      <c r="D1137" s="31"/>
      <c r="E1137"/>
      <c r="F1137" s="295"/>
      <c r="G1137"/>
      <c r="H1137" s="606"/>
      <c r="I1137" s="295"/>
      <c r="J1137"/>
      <c r="K1137" s="295"/>
      <c r="L1137"/>
      <c r="O1137"/>
      <c r="P1137"/>
    </row>
    <row r="1138" spans="1:16" x14ac:dyDescent="0.3">
      <c r="A1138" s="300"/>
      <c r="B1138" s="300"/>
      <c r="C1138" s="300"/>
      <c r="D1138" s="31"/>
      <c r="E1138"/>
      <c r="F1138" s="295"/>
      <c r="G1138"/>
      <c r="H1138" s="606"/>
      <c r="I1138" s="295"/>
      <c r="J1138"/>
      <c r="K1138" s="295"/>
      <c r="L1138"/>
      <c r="O1138"/>
      <c r="P1138"/>
    </row>
    <row r="1139" spans="1:16" x14ac:dyDescent="0.3">
      <c r="A1139" s="300"/>
      <c r="B1139" s="300"/>
      <c r="C1139" s="300"/>
      <c r="D1139" s="31"/>
      <c r="E1139"/>
      <c r="F1139" s="295"/>
      <c r="G1139"/>
      <c r="H1139" s="606"/>
      <c r="I1139" s="295"/>
      <c r="J1139"/>
      <c r="K1139" s="295"/>
      <c r="L1139"/>
      <c r="O1139"/>
      <c r="P1139"/>
    </row>
    <row r="1140" spans="1:16" x14ac:dyDescent="0.3">
      <c r="A1140" s="300"/>
      <c r="B1140" s="300"/>
      <c r="C1140" s="300"/>
      <c r="D1140" s="31"/>
      <c r="E1140"/>
      <c r="F1140" s="295"/>
      <c r="G1140"/>
      <c r="H1140" s="606"/>
      <c r="I1140" s="295"/>
      <c r="J1140"/>
      <c r="K1140" s="295"/>
      <c r="L1140"/>
      <c r="O1140"/>
      <c r="P1140"/>
    </row>
    <row r="1141" spans="1:16" x14ac:dyDescent="0.3">
      <c r="A1141" s="300"/>
      <c r="B1141" s="300"/>
      <c r="C1141" s="300"/>
      <c r="D1141" s="31"/>
      <c r="E1141"/>
      <c r="F1141" s="295"/>
      <c r="G1141"/>
      <c r="H1141" s="606"/>
      <c r="I1141" s="295"/>
      <c r="J1141"/>
      <c r="K1141" s="295"/>
      <c r="L1141"/>
      <c r="O1141"/>
      <c r="P1141"/>
    </row>
    <row r="1142" spans="1:16" x14ac:dyDescent="0.3">
      <c r="A1142" s="300"/>
      <c r="B1142" s="300"/>
      <c r="C1142" s="300"/>
      <c r="D1142" s="31"/>
      <c r="E1142"/>
      <c r="F1142" s="295"/>
      <c r="G1142"/>
      <c r="H1142" s="606"/>
      <c r="I1142" s="295"/>
      <c r="J1142"/>
      <c r="K1142" s="295"/>
      <c r="L1142"/>
      <c r="O1142"/>
      <c r="P1142"/>
    </row>
    <row r="1143" spans="1:16" x14ac:dyDescent="0.3">
      <c r="A1143" s="300"/>
      <c r="B1143" s="300"/>
      <c r="C1143" s="300"/>
      <c r="D1143" s="31"/>
      <c r="E1143"/>
      <c r="F1143" s="295"/>
      <c r="G1143"/>
      <c r="H1143" s="606"/>
      <c r="I1143" s="295"/>
      <c r="J1143"/>
      <c r="K1143" s="295"/>
      <c r="L1143"/>
      <c r="O1143"/>
      <c r="P1143"/>
    </row>
    <row r="1144" spans="1:16" x14ac:dyDescent="0.3">
      <c r="A1144" s="300"/>
      <c r="B1144" s="300"/>
      <c r="C1144" s="300"/>
      <c r="D1144" s="31"/>
      <c r="E1144"/>
      <c r="F1144" s="295"/>
      <c r="G1144"/>
      <c r="H1144" s="606"/>
      <c r="I1144" s="295"/>
      <c r="J1144"/>
      <c r="K1144" s="295"/>
      <c r="L1144"/>
      <c r="O1144"/>
      <c r="P1144"/>
    </row>
    <row r="1145" spans="1:16" x14ac:dyDescent="0.3">
      <c r="A1145" s="300"/>
      <c r="B1145" s="300"/>
      <c r="C1145" s="300"/>
      <c r="D1145" s="31"/>
      <c r="E1145"/>
      <c r="F1145" s="295"/>
      <c r="G1145"/>
      <c r="H1145" s="606"/>
      <c r="I1145" s="295"/>
      <c r="J1145"/>
      <c r="K1145" s="295"/>
      <c r="L1145"/>
      <c r="O1145"/>
      <c r="P1145"/>
    </row>
    <row r="1146" spans="1:16" x14ac:dyDescent="0.3">
      <c r="A1146" s="300"/>
      <c r="B1146" s="300"/>
      <c r="C1146" s="300"/>
      <c r="D1146" s="31"/>
      <c r="E1146"/>
      <c r="F1146" s="295"/>
      <c r="G1146"/>
      <c r="H1146" s="606"/>
      <c r="I1146" s="295"/>
      <c r="J1146"/>
      <c r="K1146" s="295"/>
      <c r="L1146"/>
      <c r="O1146"/>
      <c r="P1146"/>
    </row>
    <row r="1147" spans="1:16" x14ac:dyDescent="0.3">
      <c r="A1147" s="300"/>
      <c r="B1147" s="300"/>
      <c r="C1147" s="300"/>
      <c r="D1147" s="31"/>
      <c r="E1147"/>
      <c r="F1147" s="295"/>
      <c r="G1147"/>
      <c r="H1147" s="606"/>
      <c r="I1147" s="295"/>
      <c r="J1147"/>
      <c r="K1147" s="295"/>
      <c r="L1147"/>
      <c r="O1147"/>
      <c r="P1147"/>
    </row>
    <row r="1148" spans="1:16" x14ac:dyDescent="0.3">
      <c r="A1148" s="300"/>
      <c r="B1148" s="300"/>
      <c r="C1148" s="300"/>
      <c r="D1148" s="31"/>
      <c r="E1148"/>
      <c r="F1148" s="295"/>
      <c r="G1148"/>
      <c r="H1148" s="606"/>
      <c r="I1148" s="295"/>
      <c r="J1148"/>
      <c r="K1148" s="295"/>
      <c r="L1148"/>
      <c r="O1148"/>
      <c r="P1148"/>
    </row>
    <row r="1149" spans="1:16" x14ac:dyDescent="0.3">
      <c r="A1149" s="300"/>
      <c r="B1149" s="300"/>
      <c r="C1149" s="300"/>
      <c r="D1149" s="31"/>
      <c r="E1149"/>
      <c r="F1149" s="295"/>
      <c r="G1149"/>
      <c r="H1149" s="606"/>
      <c r="I1149" s="295"/>
      <c r="J1149"/>
      <c r="K1149" s="295"/>
      <c r="L1149"/>
      <c r="O1149"/>
      <c r="P1149"/>
    </row>
    <row r="1150" spans="1:16" x14ac:dyDescent="0.3">
      <c r="A1150" s="300"/>
      <c r="B1150" s="300"/>
      <c r="C1150" s="300"/>
      <c r="D1150" s="31"/>
      <c r="E1150"/>
      <c r="F1150" s="295"/>
      <c r="G1150"/>
      <c r="H1150" s="606"/>
      <c r="I1150" s="295"/>
      <c r="J1150"/>
      <c r="K1150" s="295"/>
      <c r="L1150"/>
      <c r="O1150"/>
      <c r="P1150"/>
    </row>
    <row r="1151" spans="1:16" x14ac:dyDescent="0.3">
      <c r="A1151" s="300"/>
      <c r="B1151" s="300"/>
      <c r="C1151" s="300"/>
      <c r="D1151" s="31"/>
      <c r="E1151"/>
      <c r="F1151" s="295"/>
      <c r="G1151"/>
      <c r="H1151" s="606"/>
      <c r="I1151" s="295"/>
      <c r="J1151"/>
      <c r="K1151" s="295"/>
      <c r="L1151"/>
      <c r="O1151"/>
      <c r="P1151"/>
    </row>
    <row r="1152" spans="1:16" x14ac:dyDescent="0.3">
      <c r="A1152" s="300"/>
      <c r="B1152" s="300"/>
      <c r="C1152" s="300"/>
      <c r="D1152" s="31"/>
      <c r="E1152"/>
      <c r="F1152" s="295"/>
      <c r="G1152"/>
      <c r="H1152" s="606"/>
      <c r="I1152" s="295"/>
      <c r="J1152"/>
      <c r="K1152" s="295"/>
      <c r="L1152"/>
      <c r="O1152"/>
      <c r="P1152"/>
    </row>
    <row r="1153" spans="1:16" x14ac:dyDescent="0.3">
      <c r="A1153" s="300"/>
      <c r="B1153" s="300"/>
      <c r="C1153" s="300"/>
      <c r="D1153" s="31"/>
      <c r="E1153"/>
      <c r="F1153" s="295"/>
      <c r="G1153"/>
      <c r="H1153" s="606"/>
      <c r="I1153" s="295"/>
      <c r="J1153"/>
      <c r="K1153" s="295"/>
      <c r="L1153"/>
      <c r="O1153"/>
      <c r="P1153"/>
    </row>
    <row r="1154" spans="1:16" x14ac:dyDescent="0.3">
      <c r="A1154" s="300"/>
      <c r="B1154" s="300"/>
      <c r="C1154" s="300"/>
      <c r="D1154" s="31"/>
      <c r="E1154"/>
      <c r="F1154" s="295"/>
      <c r="G1154"/>
      <c r="H1154" s="606"/>
      <c r="I1154" s="295"/>
      <c r="J1154"/>
      <c r="K1154" s="295"/>
      <c r="L1154"/>
      <c r="O1154"/>
      <c r="P1154"/>
    </row>
    <row r="1155" spans="1:16" x14ac:dyDescent="0.3">
      <c r="A1155" s="300"/>
      <c r="B1155" s="300"/>
      <c r="C1155" s="300"/>
      <c r="D1155" s="31"/>
      <c r="E1155"/>
      <c r="F1155" s="295"/>
      <c r="G1155"/>
      <c r="H1155" s="606"/>
      <c r="I1155" s="295"/>
      <c r="J1155"/>
      <c r="K1155" s="295"/>
      <c r="L1155"/>
      <c r="O1155"/>
      <c r="P1155"/>
    </row>
    <row r="1156" spans="1:16" x14ac:dyDescent="0.3">
      <c r="A1156" s="300"/>
      <c r="B1156" s="300"/>
      <c r="C1156" s="300"/>
      <c r="D1156" s="31"/>
      <c r="E1156"/>
      <c r="F1156" s="295"/>
      <c r="G1156"/>
      <c r="H1156" s="606"/>
      <c r="I1156" s="295"/>
      <c r="J1156"/>
      <c r="K1156" s="295"/>
      <c r="L1156"/>
      <c r="O1156"/>
      <c r="P1156"/>
    </row>
    <row r="1157" spans="1:16" x14ac:dyDescent="0.3">
      <c r="A1157" s="300"/>
      <c r="B1157" s="300"/>
      <c r="C1157" s="300"/>
      <c r="D1157" s="31"/>
      <c r="E1157"/>
      <c r="F1157" s="295"/>
      <c r="G1157"/>
      <c r="H1157" s="606"/>
      <c r="I1157" s="295"/>
      <c r="J1157"/>
      <c r="K1157" s="295"/>
      <c r="L1157"/>
      <c r="O1157"/>
      <c r="P1157"/>
    </row>
    <row r="1158" spans="1:16" x14ac:dyDescent="0.3">
      <c r="A1158" s="300"/>
      <c r="B1158" s="300"/>
      <c r="C1158" s="300"/>
      <c r="D1158" s="31"/>
      <c r="E1158"/>
      <c r="F1158" s="295"/>
      <c r="G1158"/>
      <c r="H1158" s="606"/>
      <c r="I1158" s="295"/>
      <c r="J1158"/>
      <c r="K1158" s="295"/>
      <c r="L1158"/>
      <c r="O1158"/>
      <c r="P1158"/>
    </row>
    <row r="1159" spans="1:16" x14ac:dyDescent="0.3">
      <c r="A1159" s="300"/>
      <c r="B1159" s="300"/>
      <c r="C1159" s="300"/>
      <c r="D1159" s="31"/>
      <c r="E1159"/>
      <c r="F1159" s="295"/>
      <c r="G1159"/>
      <c r="H1159" s="606"/>
      <c r="I1159" s="295"/>
      <c r="J1159"/>
      <c r="K1159" s="295"/>
      <c r="L1159"/>
      <c r="O1159"/>
      <c r="P1159"/>
    </row>
    <row r="1160" spans="1:16" x14ac:dyDescent="0.3">
      <c r="A1160" s="300"/>
      <c r="B1160" s="300"/>
      <c r="C1160" s="300"/>
      <c r="D1160" s="31"/>
      <c r="E1160"/>
      <c r="F1160" s="295"/>
      <c r="G1160"/>
      <c r="H1160" s="606"/>
      <c r="I1160" s="295"/>
      <c r="J1160"/>
      <c r="K1160" s="295"/>
      <c r="L1160"/>
      <c r="O1160"/>
      <c r="P1160"/>
    </row>
    <row r="1161" spans="1:16" x14ac:dyDescent="0.3">
      <c r="A1161" s="300"/>
      <c r="B1161" s="300"/>
      <c r="C1161" s="300"/>
      <c r="D1161" s="31"/>
      <c r="E1161"/>
      <c r="F1161" s="295"/>
      <c r="G1161"/>
      <c r="H1161" s="606"/>
      <c r="I1161" s="295"/>
      <c r="J1161"/>
      <c r="K1161" s="295"/>
      <c r="L1161"/>
      <c r="O1161"/>
      <c r="P1161"/>
    </row>
    <row r="1162" spans="1:16" x14ac:dyDescent="0.3">
      <c r="A1162" s="300"/>
      <c r="B1162" s="300"/>
      <c r="C1162" s="300"/>
      <c r="D1162" s="31"/>
      <c r="E1162"/>
      <c r="F1162" s="295"/>
      <c r="G1162"/>
      <c r="H1162" s="606"/>
      <c r="I1162" s="295"/>
      <c r="J1162"/>
      <c r="K1162" s="295"/>
      <c r="L1162"/>
      <c r="O1162"/>
      <c r="P1162"/>
    </row>
    <row r="1163" spans="1:16" x14ac:dyDescent="0.3">
      <c r="A1163" s="300"/>
      <c r="B1163" s="300"/>
      <c r="C1163" s="300"/>
      <c r="D1163" s="31"/>
      <c r="E1163"/>
      <c r="F1163" s="295"/>
      <c r="G1163"/>
      <c r="H1163" s="606"/>
      <c r="I1163" s="295"/>
      <c r="J1163"/>
      <c r="K1163" s="295"/>
      <c r="L1163"/>
      <c r="O1163"/>
      <c r="P1163"/>
    </row>
    <row r="1164" spans="1:16" x14ac:dyDescent="0.3">
      <c r="A1164" s="300"/>
      <c r="B1164" s="300"/>
      <c r="C1164" s="300"/>
      <c r="D1164" s="31"/>
      <c r="E1164"/>
      <c r="F1164" s="295"/>
      <c r="G1164"/>
      <c r="H1164" s="606"/>
      <c r="I1164" s="295"/>
      <c r="J1164"/>
      <c r="K1164" s="295"/>
      <c r="L1164"/>
      <c r="O1164"/>
      <c r="P1164"/>
    </row>
    <row r="1165" spans="1:16" x14ac:dyDescent="0.3">
      <c r="A1165" s="300"/>
      <c r="B1165" s="300"/>
      <c r="C1165" s="300"/>
      <c r="D1165" s="31"/>
      <c r="E1165"/>
      <c r="F1165" s="295"/>
      <c r="G1165"/>
      <c r="H1165" s="606"/>
      <c r="I1165" s="295"/>
      <c r="J1165"/>
      <c r="K1165" s="295"/>
      <c r="L1165"/>
      <c r="O1165"/>
      <c r="P1165"/>
    </row>
    <row r="1166" spans="1:16" x14ac:dyDescent="0.3">
      <c r="A1166" s="300"/>
      <c r="B1166" s="300"/>
      <c r="C1166" s="300"/>
      <c r="D1166" s="31"/>
      <c r="E1166"/>
      <c r="F1166" s="295"/>
      <c r="G1166"/>
      <c r="H1166" s="606"/>
      <c r="I1166" s="295"/>
      <c r="J1166"/>
      <c r="K1166" s="295"/>
      <c r="L1166"/>
      <c r="O1166"/>
      <c r="P1166"/>
    </row>
    <row r="1167" spans="1:16" x14ac:dyDescent="0.3">
      <c r="A1167" s="300"/>
      <c r="B1167" s="300"/>
      <c r="C1167" s="300"/>
      <c r="D1167" s="31"/>
      <c r="E1167"/>
      <c r="F1167" s="295"/>
      <c r="G1167"/>
      <c r="H1167" s="606"/>
      <c r="I1167" s="295"/>
      <c r="J1167"/>
      <c r="K1167" s="295"/>
      <c r="L1167"/>
      <c r="O1167"/>
      <c r="P1167"/>
    </row>
    <row r="1168" spans="1:16" x14ac:dyDescent="0.3">
      <c r="A1168" s="300"/>
      <c r="B1168" s="300"/>
      <c r="C1168" s="300"/>
      <c r="D1168" s="31"/>
      <c r="E1168"/>
      <c r="F1168" s="295"/>
      <c r="G1168"/>
      <c r="H1168" s="606"/>
      <c r="I1168" s="295"/>
      <c r="J1168"/>
      <c r="K1168" s="295"/>
      <c r="L1168"/>
      <c r="O1168"/>
      <c r="P1168"/>
    </row>
    <row r="1169" spans="1:16" x14ac:dyDescent="0.3">
      <c r="A1169" s="300"/>
      <c r="B1169" s="300"/>
      <c r="C1169" s="300"/>
      <c r="D1169" s="31"/>
      <c r="E1169"/>
      <c r="F1169" s="295"/>
      <c r="G1169"/>
      <c r="H1169" s="606"/>
      <c r="I1169" s="295"/>
      <c r="J1169"/>
      <c r="K1169" s="295"/>
      <c r="L1169"/>
      <c r="O1169"/>
      <c r="P1169"/>
    </row>
    <row r="1170" spans="1:16" x14ac:dyDescent="0.3">
      <c r="A1170" s="300"/>
      <c r="B1170" s="300"/>
      <c r="C1170" s="300"/>
      <c r="D1170" s="31"/>
      <c r="E1170"/>
      <c r="F1170" s="295"/>
      <c r="G1170"/>
      <c r="H1170" s="606"/>
      <c r="I1170" s="295"/>
      <c r="J1170"/>
      <c r="K1170" s="295"/>
      <c r="L1170"/>
      <c r="O1170"/>
      <c r="P1170"/>
    </row>
    <row r="1171" spans="1:16" x14ac:dyDescent="0.3">
      <c r="A1171" s="300"/>
      <c r="B1171" s="300"/>
      <c r="C1171" s="300"/>
      <c r="D1171" s="31"/>
      <c r="E1171"/>
      <c r="F1171" s="295"/>
      <c r="G1171"/>
      <c r="H1171" s="606"/>
      <c r="I1171" s="295"/>
      <c r="J1171"/>
      <c r="K1171" s="295"/>
      <c r="L1171"/>
      <c r="O1171"/>
      <c r="P1171"/>
    </row>
    <row r="1172" spans="1:16" x14ac:dyDescent="0.3">
      <c r="A1172" s="300"/>
      <c r="B1172" s="300"/>
      <c r="C1172" s="300"/>
      <c r="D1172" s="31"/>
      <c r="E1172"/>
      <c r="F1172" s="295"/>
      <c r="G1172"/>
      <c r="H1172" s="606"/>
      <c r="I1172" s="295"/>
      <c r="J1172"/>
      <c r="K1172" s="295"/>
      <c r="L1172"/>
      <c r="O1172"/>
      <c r="P1172"/>
    </row>
    <row r="1173" spans="1:16" x14ac:dyDescent="0.3">
      <c r="A1173" s="300"/>
      <c r="B1173" s="300"/>
      <c r="C1173" s="300"/>
      <c r="D1173" s="31"/>
      <c r="E1173"/>
      <c r="F1173" s="295"/>
      <c r="G1173"/>
      <c r="H1173" s="606"/>
      <c r="I1173" s="295"/>
      <c r="J1173"/>
      <c r="K1173" s="295"/>
      <c r="L1173"/>
      <c r="O1173"/>
      <c r="P1173"/>
    </row>
    <row r="1174" spans="1:16" x14ac:dyDescent="0.3">
      <c r="A1174" s="300"/>
      <c r="B1174" s="300"/>
      <c r="C1174" s="300"/>
      <c r="D1174" s="31"/>
      <c r="E1174"/>
      <c r="F1174" s="295"/>
      <c r="G1174"/>
      <c r="H1174" s="606"/>
      <c r="I1174" s="295"/>
      <c r="J1174"/>
      <c r="K1174" s="295"/>
      <c r="L1174"/>
      <c r="O1174"/>
      <c r="P1174"/>
    </row>
    <row r="1175" spans="1:16" x14ac:dyDescent="0.3">
      <c r="A1175" s="300"/>
      <c r="B1175" s="300"/>
      <c r="C1175" s="300"/>
      <c r="D1175" s="31"/>
      <c r="E1175"/>
      <c r="F1175" s="295"/>
      <c r="G1175"/>
      <c r="H1175" s="606"/>
      <c r="I1175" s="295"/>
      <c r="J1175"/>
      <c r="K1175" s="295"/>
      <c r="L1175"/>
      <c r="O1175"/>
      <c r="P1175"/>
    </row>
    <row r="1176" spans="1:16" x14ac:dyDescent="0.3">
      <c r="A1176" s="300"/>
      <c r="B1176" s="300"/>
      <c r="C1176" s="300"/>
      <c r="D1176" s="31"/>
      <c r="E1176"/>
      <c r="F1176" s="295"/>
      <c r="G1176"/>
      <c r="H1176" s="606"/>
      <c r="I1176" s="295"/>
      <c r="J1176"/>
      <c r="K1176" s="295"/>
      <c r="L1176"/>
      <c r="O1176"/>
      <c r="P1176"/>
    </row>
    <row r="1177" spans="1:16" x14ac:dyDescent="0.3">
      <c r="A1177" s="300"/>
      <c r="B1177" s="300"/>
      <c r="C1177" s="300"/>
      <c r="D1177" s="31"/>
      <c r="E1177"/>
      <c r="F1177" s="295"/>
      <c r="G1177"/>
      <c r="H1177" s="606"/>
      <c r="I1177" s="295"/>
      <c r="J1177"/>
      <c r="K1177" s="295"/>
      <c r="L1177"/>
      <c r="O1177"/>
      <c r="P1177"/>
    </row>
    <row r="1178" spans="1:16" x14ac:dyDescent="0.3">
      <c r="A1178" s="300"/>
      <c r="B1178" s="300"/>
      <c r="C1178" s="300"/>
      <c r="D1178" s="31"/>
      <c r="E1178"/>
      <c r="F1178" s="295"/>
      <c r="G1178"/>
      <c r="H1178" s="606"/>
      <c r="I1178" s="295"/>
      <c r="J1178"/>
      <c r="K1178" s="295"/>
      <c r="L1178"/>
      <c r="O1178"/>
      <c r="P1178"/>
    </row>
    <row r="1179" spans="1:16" x14ac:dyDescent="0.3">
      <c r="A1179" s="300"/>
      <c r="B1179" s="300"/>
      <c r="C1179" s="300"/>
      <c r="D1179" s="31"/>
      <c r="E1179"/>
      <c r="F1179" s="295"/>
      <c r="G1179"/>
      <c r="H1179" s="606"/>
      <c r="I1179" s="295"/>
      <c r="J1179"/>
      <c r="K1179" s="295"/>
      <c r="L1179"/>
      <c r="O1179"/>
      <c r="P1179"/>
    </row>
    <row r="1180" spans="1:16" x14ac:dyDescent="0.3">
      <c r="A1180" s="300"/>
      <c r="B1180" s="300"/>
      <c r="C1180" s="300"/>
      <c r="D1180" s="31"/>
      <c r="E1180"/>
      <c r="F1180" s="295"/>
      <c r="G1180"/>
      <c r="H1180" s="606"/>
      <c r="I1180" s="295"/>
      <c r="J1180"/>
      <c r="K1180" s="295"/>
      <c r="L1180"/>
      <c r="O1180"/>
      <c r="P1180"/>
    </row>
    <row r="1181" spans="1:16" x14ac:dyDescent="0.3">
      <c r="A1181" s="300"/>
      <c r="B1181" s="300"/>
      <c r="C1181" s="300"/>
      <c r="D1181" s="31"/>
      <c r="E1181"/>
      <c r="F1181" s="295"/>
      <c r="G1181"/>
      <c r="H1181" s="606"/>
      <c r="I1181" s="295"/>
      <c r="J1181"/>
      <c r="K1181" s="295"/>
      <c r="L1181"/>
      <c r="O1181"/>
      <c r="P1181"/>
    </row>
    <row r="1182" spans="1:16" x14ac:dyDescent="0.3">
      <c r="A1182" s="300"/>
      <c r="B1182" s="300"/>
      <c r="C1182" s="300"/>
      <c r="D1182" s="31"/>
      <c r="E1182"/>
      <c r="F1182" s="295"/>
      <c r="G1182"/>
      <c r="H1182" s="606"/>
      <c r="I1182" s="295"/>
      <c r="J1182"/>
      <c r="K1182" s="295"/>
      <c r="L1182"/>
      <c r="O1182"/>
      <c r="P1182"/>
    </row>
    <row r="1183" spans="1:16" x14ac:dyDescent="0.3">
      <c r="A1183" s="300"/>
      <c r="B1183" s="300"/>
      <c r="C1183" s="300"/>
      <c r="D1183" s="31"/>
      <c r="E1183"/>
      <c r="F1183" s="295"/>
      <c r="G1183"/>
      <c r="H1183" s="606"/>
      <c r="I1183" s="295"/>
      <c r="J1183"/>
      <c r="K1183" s="295"/>
      <c r="L1183"/>
      <c r="O1183"/>
      <c r="P1183"/>
    </row>
    <row r="1184" spans="1:16" x14ac:dyDescent="0.3">
      <c r="A1184" s="300"/>
      <c r="B1184" s="300"/>
      <c r="C1184" s="300"/>
      <c r="D1184" s="31"/>
      <c r="E1184"/>
      <c r="F1184" s="295"/>
      <c r="G1184"/>
      <c r="H1184" s="606"/>
      <c r="I1184" s="295"/>
      <c r="J1184"/>
      <c r="K1184" s="295"/>
      <c r="L1184"/>
      <c r="O1184"/>
      <c r="P1184"/>
    </row>
    <row r="1185" spans="1:16" x14ac:dyDescent="0.3">
      <c r="A1185" s="300"/>
      <c r="B1185" s="300"/>
      <c r="C1185" s="300"/>
      <c r="D1185" s="31"/>
      <c r="E1185"/>
      <c r="F1185" s="295"/>
      <c r="G1185"/>
      <c r="H1185" s="606"/>
      <c r="I1185" s="295"/>
      <c r="J1185"/>
      <c r="K1185" s="295"/>
      <c r="L1185"/>
      <c r="O1185"/>
      <c r="P1185"/>
    </row>
    <row r="1186" spans="1:16" x14ac:dyDescent="0.3">
      <c r="A1186" s="300"/>
      <c r="B1186" s="300"/>
      <c r="C1186" s="300"/>
      <c r="D1186" s="31"/>
      <c r="E1186"/>
      <c r="F1186" s="295"/>
      <c r="G1186"/>
      <c r="H1186" s="606"/>
      <c r="I1186" s="295"/>
      <c r="J1186"/>
      <c r="K1186" s="295"/>
      <c r="L1186"/>
      <c r="O1186"/>
      <c r="P1186"/>
    </row>
    <row r="1187" spans="1:16" x14ac:dyDescent="0.3">
      <c r="A1187" s="300"/>
      <c r="B1187" s="300"/>
      <c r="C1187" s="300"/>
      <c r="D1187" s="31"/>
      <c r="E1187"/>
      <c r="F1187" s="295"/>
      <c r="G1187"/>
      <c r="H1187" s="606"/>
      <c r="I1187" s="295"/>
      <c r="J1187"/>
      <c r="K1187" s="295"/>
      <c r="L1187"/>
      <c r="O1187"/>
      <c r="P1187"/>
    </row>
    <row r="1188" spans="1:16" x14ac:dyDescent="0.3">
      <c r="A1188" s="300"/>
      <c r="B1188" s="300"/>
      <c r="C1188" s="300"/>
      <c r="D1188" s="31"/>
      <c r="E1188"/>
      <c r="F1188" s="295"/>
      <c r="G1188"/>
      <c r="H1188" s="606"/>
      <c r="I1188" s="295"/>
      <c r="J1188"/>
      <c r="K1188" s="295"/>
      <c r="L1188"/>
      <c r="O1188"/>
      <c r="P1188"/>
    </row>
    <row r="1189" spans="1:16" x14ac:dyDescent="0.3">
      <c r="A1189" s="300"/>
      <c r="B1189" s="300"/>
      <c r="C1189" s="300"/>
      <c r="D1189" s="31"/>
      <c r="E1189"/>
      <c r="F1189" s="295"/>
      <c r="G1189"/>
      <c r="H1189" s="606"/>
      <c r="I1189" s="295"/>
      <c r="J1189"/>
      <c r="K1189" s="295"/>
      <c r="L1189"/>
      <c r="O1189"/>
      <c r="P1189"/>
    </row>
    <row r="1190" spans="1:16" x14ac:dyDescent="0.3">
      <c r="A1190" s="300"/>
      <c r="B1190" s="300"/>
      <c r="C1190" s="300"/>
      <c r="D1190" s="31"/>
      <c r="E1190"/>
      <c r="F1190" s="295"/>
      <c r="G1190"/>
      <c r="H1190" s="606"/>
      <c r="I1190" s="295"/>
      <c r="J1190"/>
      <c r="K1190" s="295"/>
      <c r="L1190"/>
      <c r="O1190"/>
      <c r="P1190"/>
    </row>
    <row r="1191" spans="1:16" x14ac:dyDescent="0.3">
      <c r="A1191" s="300"/>
      <c r="B1191" s="300"/>
      <c r="C1191" s="300"/>
      <c r="D1191" s="31"/>
      <c r="E1191"/>
      <c r="F1191" s="295"/>
      <c r="G1191"/>
      <c r="H1191" s="606"/>
      <c r="I1191" s="295"/>
      <c r="J1191"/>
      <c r="K1191" s="295"/>
      <c r="L1191"/>
      <c r="O1191"/>
      <c r="P1191"/>
    </row>
    <row r="1192" spans="1:16" x14ac:dyDescent="0.3">
      <c r="A1192" s="300"/>
      <c r="B1192" s="300"/>
      <c r="C1192" s="300"/>
      <c r="D1192" s="31"/>
      <c r="E1192"/>
      <c r="F1192" s="295"/>
      <c r="G1192"/>
      <c r="H1192" s="606"/>
      <c r="I1192" s="295"/>
      <c r="J1192"/>
      <c r="K1192" s="295"/>
      <c r="L1192"/>
      <c r="O1192"/>
      <c r="P1192"/>
    </row>
    <row r="1193" spans="1:16" x14ac:dyDescent="0.3">
      <c r="A1193" s="300"/>
      <c r="B1193" s="300"/>
      <c r="C1193" s="300"/>
      <c r="D1193" s="31"/>
      <c r="E1193"/>
      <c r="F1193" s="295"/>
      <c r="G1193"/>
      <c r="H1193" s="606"/>
      <c r="I1193" s="295"/>
      <c r="J1193"/>
      <c r="K1193" s="295"/>
      <c r="L1193"/>
      <c r="O1193"/>
      <c r="P1193"/>
    </row>
    <row r="1194" spans="1:16" x14ac:dyDescent="0.3">
      <c r="A1194" s="300"/>
      <c r="B1194" s="300"/>
      <c r="C1194" s="300"/>
      <c r="D1194" s="31"/>
      <c r="E1194"/>
      <c r="F1194" s="295"/>
      <c r="G1194"/>
      <c r="H1194" s="606"/>
      <c r="I1194" s="295"/>
      <c r="J1194"/>
      <c r="K1194" s="295"/>
      <c r="L1194"/>
      <c r="O1194"/>
      <c r="P1194"/>
    </row>
    <row r="1195" spans="1:16" x14ac:dyDescent="0.3">
      <c r="A1195" s="300"/>
      <c r="B1195" s="300"/>
      <c r="C1195" s="300"/>
      <c r="D1195" s="31"/>
      <c r="E1195"/>
      <c r="F1195" s="295"/>
      <c r="G1195"/>
      <c r="H1195" s="606"/>
      <c r="I1195" s="295"/>
      <c r="J1195"/>
      <c r="K1195" s="295"/>
      <c r="L1195"/>
      <c r="O1195"/>
      <c r="P1195"/>
    </row>
    <row r="1196" spans="1:16" x14ac:dyDescent="0.3">
      <c r="A1196" s="300"/>
      <c r="B1196" s="300"/>
      <c r="C1196" s="300"/>
      <c r="D1196" s="31"/>
      <c r="E1196"/>
      <c r="F1196" s="295"/>
      <c r="G1196"/>
      <c r="H1196" s="606"/>
      <c r="I1196" s="295"/>
      <c r="J1196"/>
      <c r="K1196" s="295"/>
      <c r="L1196"/>
      <c r="O1196"/>
      <c r="P1196"/>
    </row>
    <row r="1197" spans="1:16" x14ac:dyDescent="0.3">
      <c r="A1197" s="300"/>
      <c r="B1197" s="300"/>
      <c r="C1197" s="300"/>
      <c r="D1197" s="31"/>
      <c r="E1197"/>
      <c r="F1197" s="295"/>
      <c r="G1197"/>
      <c r="H1197" s="606"/>
      <c r="I1197" s="295"/>
      <c r="J1197"/>
      <c r="K1197" s="295"/>
      <c r="L1197"/>
      <c r="O1197"/>
      <c r="P1197"/>
    </row>
    <row r="1198" spans="1:16" x14ac:dyDescent="0.3">
      <c r="A1198" s="300"/>
      <c r="B1198" s="300"/>
      <c r="C1198" s="300"/>
      <c r="D1198" s="31"/>
      <c r="E1198"/>
      <c r="F1198" s="295"/>
      <c r="G1198"/>
      <c r="H1198" s="606"/>
      <c r="I1198" s="295"/>
      <c r="J1198"/>
      <c r="K1198" s="295"/>
      <c r="L1198"/>
      <c r="O1198"/>
      <c r="P1198"/>
    </row>
    <row r="1199" spans="1:16" x14ac:dyDescent="0.3">
      <c r="A1199" s="300"/>
      <c r="B1199" s="300"/>
      <c r="C1199" s="300"/>
      <c r="D1199" s="31"/>
      <c r="E1199"/>
      <c r="F1199" s="295"/>
      <c r="G1199"/>
      <c r="H1199" s="606"/>
      <c r="I1199" s="295"/>
      <c r="J1199"/>
      <c r="K1199" s="295"/>
      <c r="L1199"/>
      <c r="O1199"/>
      <c r="P1199"/>
    </row>
    <row r="1200" spans="1:16" x14ac:dyDescent="0.3">
      <c r="A1200" s="300"/>
      <c r="B1200" s="300"/>
      <c r="C1200" s="300"/>
      <c r="D1200" s="31"/>
      <c r="E1200"/>
      <c r="F1200" s="295"/>
      <c r="G1200"/>
      <c r="H1200" s="606"/>
      <c r="I1200" s="295"/>
      <c r="J1200"/>
      <c r="K1200" s="295"/>
      <c r="L1200"/>
      <c r="O1200"/>
      <c r="P1200"/>
    </row>
    <row r="1201" spans="1:16" x14ac:dyDescent="0.3">
      <c r="A1201" s="300"/>
      <c r="B1201" s="300"/>
      <c r="C1201" s="300"/>
      <c r="D1201" s="31"/>
      <c r="E1201"/>
      <c r="F1201" s="295"/>
      <c r="G1201"/>
      <c r="H1201" s="606"/>
      <c r="I1201" s="295"/>
      <c r="J1201"/>
      <c r="K1201" s="295"/>
      <c r="L1201"/>
      <c r="O1201"/>
      <c r="P1201"/>
    </row>
    <row r="1202" spans="1:16" x14ac:dyDescent="0.3">
      <c r="A1202" s="300"/>
      <c r="B1202" s="300"/>
      <c r="C1202" s="300"/>
      <c r="D1202" s="31"/>
      <c r="E1202"/>
      <c r="F1202" s="295"/>
      <c r="G1202"/>
      <c r="H1202" s="606"/>
      <c r="I1202" s="295"/>
      <c r="J1202"/>
      <c r="K1202" s="295"/>
      <c r="L1202"/>
      <c r="O1202"/>
      <c r="P1202"/>
    </row>
    <row r="1203" spans="1:16" x14ac:dyDescent="0.3">
      <c r="A1203" s="300"/>
      <c r="B1203" s="300"/>
      <c r="C1203" s="300"/>
      <c r="D1203" s="31"/>
      <c r="E1203"/>
      <c r="F1203" s="295"/>
      <c r="G1203"/>
      <c r="H1203" s="606"/>
      <c r="I1203" s="295"/>
      <c r="J1203"/>
      <c r="K1203" s="295"/>
      <c r="L1203"/>
      <c r="O1203"/>
      <c r="P1203"/>
    </row>
    <row r="1204" spans="1:16" x14ac:dyDescent="0.3">
      <c r="A1204" s="300"/>
      <c r="B1204" s="300"/>
      <c r="C1204" s="300"/>
      <c r="D1204" s="31"/>
      <c r="E1204"/>
      <c r="F1204" s="295"/>
      <c r="G1204"/>
      <c r="H1204" s="606"/>
      <c r="I1204" s="295"/>
      <c r="J1204"/>
      <c r="K1204" s="295"/>
      <c r="L1204"/>
      <c r="O1204"/>
      <c r="P1204"/>
    </row>
    <row r="1205" spans="1:16" x14ac:dyDescent="0.3">
      <c r="A1205" s="300"/>
      <c r="B1205" s="300"/>
      <c r="C1205" s="300"/>
      <c r="D1205" s="31"/>
      <c r="E1205"/>
      <c r="F1205" s="295"/>
      <c r="G1205"/>
      <c r="H1205" s="606"/>
      <c r="I1205" s="295"/>
      <c r="J1205"/>
      <c r="K1205" s="295"/>
      <c r="L1205"/>
      <c r="O1205"/>
      <c r="P1205"/>
    </row>
    <row r="1206" spans="1:16" x14ac:dyDescent="0.3">
      <c r="A1206" s="300"/>
      <c r="B1206" s="300"/>
      <c r="C1206" s="300"/>
      <c r="D1206" s="31"/>
      <c r="E1206"/>
      <c r="F1206" s="295"/>
      <c r="G1206"/>
      <c r="H1206" s="606"/>
      <c r="I1206" s="295"/>
      <c r="J1206"/>
      <c r="K1206" s="295"/>
      <c r="L1206"/>
      <c r="O1206"/>
      <c r="P1206"/>
    </row>
    <row r="1207" spans="1:16" x14ac:dyDescent="0.3">
      <c r="A1207" s="300"/>
      <c r="B1207" s="300"/>
      <c r="C1207" s="300"/>
      <c r="D1207" s="31"/>
      <c r="E1207"/>
      <c r="F1207" s="295"/>
      <c r="G1207"/>
      <c r="H1207" s="606"/>
      <c r="I1207" s="295"/>
      <c r="J1207"/>
      <c r="K1207" s="295"/>
      <c r="L1207"/>
      <c r="O1207"/>
      <c r="P1207"/>
    </row>
    <row r="1208" spans="1:16" x14ac:dyDescent="0.3">
      <c r="A1208" s="300"/>
      <c r="B1208" s="300"/>
      <c r="C1208" s="300"/>
      <c r="D1208" s="31"/>
      <c r="E1208"/>
      <c r="F1208" s="295"/>
      <c r="G1208"/>
      <c r="H1208" s="606"/>
      <c r="I1208" s="295"/>
      <c r="J1208"/>
      <c r="K1208" s="295"/>
      <c r="L1208"/>
      <c r="O1208"/>
      <c r="P1208"/>
    </row>
    <row r="1209" spans="1:16" x14ac:dyDescent="0.3">
      <c r="A1209" s="300"/>
      <c r="B1209" s="300"/>
      <c r="C1209" s="300"/>
      <c r="D1209" s="31"/>
      <c r="E1209"/>
      <c r="F1209" s="295"/>
      <c r="G1209"/>
      <c r="H1209" s="606"/>
      <c r="I1209" s="295"/>
      <c r="J1209"/>
      <c r="K1209" s="295"/>
      <c r="L1209"/>
      <c r="O1209"/>
      <c r="P1209"/>
    </row>
    <row r="1210" spans="1:16" x14ac:dyDescent="0.3">
      <c r="A1210" s="300"/>
      <c r="B1210" s="300"/>
      <c r="C1210" s="300"/>
      <c r="D1210" s="31"/>
      <c r="E1210"/>
      <c r="F1210" s="295"/>
      <c r="G1210"/>
      <c r="H1210" s="606"/>
      <c r="I1210" s="295"/>
      <c r="J1210"/>
      <c r="K1210" s="295"/>
      <c r="L1210"/>
      <c r="O1210"/>
      <c r="P1210"/>
    </row>
    <row r="1211" spans="1:16" x14ac:dyDescent="0.3">
      <c r="A1211" s="300"/>
      <c r="B1211" s="300"/>
      <c r="C1211" s="300"/>
      <c r="D1211" s="31"/>
      <c r="E1211"/>
      <c r="F1211" s="295"/>
      <c r="G1211"/>
      <c r="H1211" s="606"/>
      <c r="I1211" s="295"/>
      <c r="J1211"/>
      <c r="K1211" s="295"/>
      <c r="L1211"/>
      <c r="O1211"/>
      <c r="P1211"/>
    </row>
    <row r="1212" spans="1:16" x14ac:dyDescent="0.3">
      <c r="A1212" s="300"/>
      <c r="B1212" s="300"/>
      <c r="C1212" s="300"/>
      <c r="D1212" s="31"/>
      <c r="E1212"/>
      <c r="F1212" s="295"/>
      <c r="G1212"/>
      <c r="H1212" s="606"/>
      <c r="I1212" s="295"/>
      <c r="J1212"/>
      <c r="K1212" s="295"/>
      <c r="L1212"/>
      <c r="O1212"/>
      <c r="P1212"/>
    </row>
    <row r="1213" spans="1:16" x14ac:dyDescent="0.3">
      <c r="A1213" s="300"/>
      <c r="B1213" s="300"/>
      <c r="C1213" s="300"/>
      <c r="D1213" s="31"/>
      <c r="E1213"/>
      <c r="F1213" s="295"/>
      <c r="G1213"/>
      <c r="H1213" s="606"/>
      <c r="I1213" s="295"/>
      <c r="J1213"/>
      <c r="K1213" s="295"/>
      <c r="L1213"/>
      <c r="O1213"/>
      <c r="P1213"/>
    </row>
    <row r="1214" spans="1:16" x14ac:dyDescent="0.3">
      <c r="A1214" s="300"/>
      <c r="B1214" s="300"/>
      <c r="C1214" s="300"/>
      <c r="D1214" s="31"/>
      <c r="E1214"/>
      <c r="F1214" s="295"/>
      <c r="G1214"/>
      <c r="H1214" s="606"/>
      <c r="I1214" s="295"/>
      <c r="J1214"/>
      <c r="K1214" s="295"/>
      <c r="L1214"/>
      <c r="O1214"/>
      <c r="P1214"/>
    </row>
    <row r="1215" spans="1:16" x14ac:dyDescent="0.3">
      <c r="A1215" s="300"/>
      <c r="B1215" s="300"/>
      <c r="C1215" s="300"/>
      <c r="D1215" s="31"/>
      <c r="E1215"/>
      <c r="F1215" s="295"/>
      <c r="G1215"/>
      <c r="H1215" s="606"/>
      <c r="I1215" s="295"/>
      <c r="J1215"/>
      <c r="K1215" s="295"/>
      <c r="L1215"/>
      <c r="O1215"/>
      <c r="P1215"/>
    </row>
    <row r="1216" spans="1:16" x14ac:dyDescent="0.3">
      <c r="A1216" s="300"/>
      <c r="B1216" s="300"/>
      <c r="C1216" s="300"/>
      <c r="D1216" s="31"/>
      <c r="E1216"/>
      <c r="F1216" s="295"/>
      <c r="G1216"/>
      <c r="H1216" s="606"/>
      <c r="I1216" s="295"/>
      <c r="J1216"/>
      <c r="K1216" s="295"/>
      <c r="L1216"/>
      <c r="O1216"/>
      <c r="P1216"/>
    </row>
    <row r="1217" spans="1:16" x14ac:dyDescent="0.3">
      <c r="A1217" s="300"/>
      <c r="B1217" s="300"/>
      <c r="C1217" s="300"/>
      <c r="D1217" s="31"/>
      <c r="E1217"/>
      <c r="F1217" s="295"/>
      <c r="G1217"/>
      <c r="H1217" s="606"/>
      <c r="I1217" s="295"/>
      <c r="J1217"/>
      <c r="K1217" s="295"/>
      <c r="L1217"/>
      <c r="O1217"/>
      <c r="P1217"/>
    </row>
    <row r="1218" spans="1:16" x14ac:dyDescent="0.3">
      <c r="A1218" s="300"/>
      <c r="B1218" s="300"/>
      <c r="C1218" s="300"/>
      <c r="D1218" s="31"/>
      <c r="E1218"/>
      <c r="F1218" s="295"/>
      <c r="G1218"/>
      <c r="H1218" s="606"/>
      <c r="I1218" s="295"/>
      <c r="J1218"/>
      <c r="K1218" s="295"/>
      <c r="L1218"/>
      <c r="O1218"/>
      <c r="P1218"/>
    </row>
    <row r="1219" spans="1:16" x14ac:dyDescent="0.3">
      <c r="A1219" s="300"/>
      <c r="B1219" s="300"/>
      <c r="C1219" s="300"/>
      <c r="D1219" s="31"/>
      <c r="E1219"/>
      <c r="F1219" s="295"/>
      <c r="G1219"/>
      <c r="H1219" s="606"/>
      <c r="I1219" s="295"/>
      <c r="J1219"/>
      <c r="K1219" s="295"/>
      <c r="L1219"/>
      <c r="O1219"/>
      <c r="P1219"/>
    </row>
    <row r="1220" spans="1:16" x14ac:dyDescent="0.3">
      <c r="A1220" s="300"/>
      <c r="B1220" s="300"/>
      <c r="C1220" s="300"/>
      <c r="D1220" s="31"/>
      <c r="E1220"/>
      <c r="F1220" s="295"/>
      <c r="G1220"/>
      <c r="H1220" s="606"/>
      <c r="I1220" s="295"/>
      <c r="J1220"/>
      <c r="K1220" s="295"/>
      <c r="L1220"/>
      <c r="O1220"/>
      <c r="P1220"/>
    </row>
    <row r="1221" spans="1:16" x14ac:dyDescent="0.3">
      <c r="A1221" s="300"/>
      <c r="B1221" s="300"/>
      <c r="C1221" s="300"/>
      <c r="D1221" s="31"/>
      <c r="E1221"/>
      <c r="F1221" s="295"/>
      <c r="G1221"/>
      <c r="H1221" s="606"/>
      <c r="I1221" s="295"/>
      <c r="J1221"/>
      <c r="K1221" s="295"/>
      <c r="L1221"/>
      <c r="O1221"/>
      <c r="P1221"/>
    </row>
    <row r="1222" spans="1:16" x14ac:dyDescent="0.3">
      <c r="A1222" s="300"/>
      <c r="B1222" s="300"/>
      <c r="C1222" s="300"/>
      <c r="D1222" s="31"/>
      <c r="E1222"/>
      <c r="F1222" s="295"/>
      <c r="G1222"/>
      <c r="H1222" s="606"/>
      <c r="I1222" s="295"/>
      <c r="J1222"/>
      <c r="K1222" s="295"/>
      <c r="L1222"/>
      <c r="O1222"/>
      <c r="P1222"/>
    </row>
    <row r="1223" spans="1:16" x14ac:dyDescent="0.3">
      <c r="A1223" s="300"/>
      <c r="B1223" s="300"/>
      <c r="C1223" s="300"/>
      <c r="D1223" s="31"/>
      <c r="E1223"/>
      <c r="F1223" s="295"/>
      <c r="G1223"/>
      <c r="H1223" s="606"/>
      <c r="I1223" s="295"/>
      <c r="J1223"/>
      <c r="K1223" s="295"/>
      <c r="L1223"/>
      <c r="O1223"/>
      <c r="P1223"/>
    </row>
    <row r="1224" spans="1:16" x14ac:dyDescent="0.3">
      <c r="A1224" s="300"/>
      <c r="B1224" s="300"/>
      <c r="C1224" s="300"/>
      <c r="D1224" s="31"/>
      <c r="E1224"/>
      <c r="F1224" s="295"/>
      <c r="G1224"/>
      <c r="H1224" s="606"/>
      <c r="I1224" s="295"/>
      <c r="J1224"/>
      <c r="K1224" s="295"/>
      <c r="L1224"/>
      <c r="O1224"/>
      <c r="P1224"/>
    </row>
    <row r="1225" spans="1:16" x14ac:dyDescent="0.3">
      <c r="A1225" s="300"/>
      <c r="B1225" s="300"/>
      <c r="C1225" s="300"/>
      <c r="D1225" s="31"/>
      <c r="E1225"/>
      <c r="F1225" s="295"/>
      <c r="G1225"/>
      <c r="H1225" s="606"/>
      <c r="I1225" s="295"/>
      <c r="J1225"/>
      <c r="K1225" s="295"/>
      <c r="L1225"/>
      <c r="O1225"/>
      <c r="P1225"/>
    </row>
    <row r="1226" spans="1:16" x14ac:dyDescent="0.3">
      <c r="A1226" s="300"/>
      <c r="B1226" s="300"/>
      <c r="C1226" s="300"/>
      <c r="D1226" s="31"/>
      <c r="E1226"/>
      <c r="F1226" s="295"/>
      <c r="G1226"/>
      <c r="H1226" s="606"/>
      <c r="I1226" s="295"/>
      <c r="J1226"/>
      <c r="K1226" s="295"/>
      <c r="L1226"/>
      <c r="O1226"/>
      <c r="P1226"/>
    </row>
    <row r="1227" spans="1:16" x14ac:dyDescent="0.3">
      <c r="A1227" s="300"/>
      <c r="B1227" s="300"/>
      <c r="C1227" s="300"/>
      <c r="D1227" s="31"/>
      <c r="E1227"/>
      <c r="F1227" s="295"/>
      <c r="G1227"/>
      <c r="H1227" s="606"/>
      <c r="I1227" s="295"/>
      <c r="J1227"/>
      <c r="K1227" s="295"/>
      <c r="L1227"/>
      <c r="O1227"/>
      <c r="P1227"/>
    </row>
    <row r="1228" spans="1:16" x14ac:dyDescent="0.3">
      <c r="A1228" s="300"/>
      <c r="B1228" s="300"/>
      <c r="C1228" s="300"/>
      <c r="D1228" s="31"/>
      <c r="E1228"/>
      <c r="F1228" s="295"/>
      <c r="G1228"/>
      <c r="H1228" s="606"/>
      <c r="I1228" s="295"/>
      <c r="J1228"/>
      <c r="K1228" s="295"/>
      <c r="L1228"/>
      <c r="O1228"/>
      <c r="P1228"/>
    </row>
    <row r="1229" spans="1:16" x14ac:dyDescent="0.3">
      <c r="A1229" s="300"/>
      <c r="B1229" s="300"/>
      <c r="C1229" s="300"/>
      <c r="D1229" s="31"/>
      <c r="E1229"/>
      <c r="F1229" s="295"/>
      <c r="G1229"/>
      <c r="H1229" s="606"/>
      <c r="I1229" s="295"/>
      <c r="J1229"/>
      <c r="K1229" s="295"/>
      <c r="L1229"/>
      <c r="O1229"/>
      <c r="P1229"/>
    </row>
    <row r="1230" spans="1:16" x14ac:dyDescent="0.3">
      <c r="A1230" s="300"/>
      <c r="B1230" s="300"/>
      <c r="C1230" s="300"/>
      <c r="D1230" s="31"/>
      <c r="E1230"/>
      <c r="F1230" s="295"/>
      <c r="G1230"/>
      <c r="H1230" s="606"/>
      <c r="I1230" s="295"/>
      <c r="J1230"/>
      <c r="K1230" s="295"/>
      <c r="L1230"/>
      <c r="O1230"/>
      <c r="P1230"/>
    </row>
    <row r="1231" spans="1:16" x14ac:dyDescent="0.3">
      <c r="A1231" s="300"/>
      <c r="B1231" s="300"/>
      <c r="C1231" s="300"/>
      <c r="D1231" s="31"/>
      <c r="E1231"/>
      <c r="F1231" s="295"/>
      <c r="G1231"/>
      <c r="H1231" s="606"/>
      <c r="I1231" s="295"/>
      <c r="J1231"/>
      <c r="K1231" s="295"/>
      <c r="L1231"/>
      <c r="O1231"/>
      <c r="P1231"/>
    </row>
    <row r="1232" spans="1:16" x14ac:dyDescent="0.3">
      <c r="A1232" s="300"/>
      <c r="B1232" s="300"/>
      <c r="C1232" s="300"/>
      <c r="D1232" s="31"/>
      <c r="E1232"/>
      <c r="F1232" s="295"/>
      <c r="G1232"/>
      <c r="H1232" s="606"/>
      <c r="I1232" s="295"/>
      <c r="J1232"/>
      <c r="K1232" s="295"/>
      <c r="L1232"/>
      <c r="O1232"/>
      <c r="P1232"/>
    </row>
    <row r="1233" spans="1:16" x14ac:dyDescent="0.3">
      <c r="A1233" s="300"/>
      <c r="B1233" s="300"/>
      <c r="C1233" s="300"/>
      <c r="D1233" s="31"/>
      <c r="E1233"/>
      <c r="F1233" s="295"/>
      <c r="G1233"/>
      <c r="H1233" s="606"/>
      <c r="I1233" s="295"/>
      <c r="J1233"/>
      <c r="K1233" s="295"/>
      <c r="L1233"/>
      <c r="O1233"/>
      <c r="P1233"/>
    </row>
    <row r="1234" spans="1:16" x14ac:dyDescent="0.3">
      <c r="A1234" s="300"/>
      <c r="B1234" s="300"/>
      <c r="C1234" s="300"/>
      <c r="D1234" s="31"/>
      <c r="E1234"/>
      <c r="F1234" s="295"/>
      <c r="G1234"/>
      <c r="H1234" s="606"/>
      <c r="I1234" s="295"/>
      <c r="J1234"/>
      <c r="K1234" s="295"/>
      <c r="L1234"/>
      <c r="O1234"/>
      <c r="P1234"/>
    </row>
    <row r="1235" spans="1:16" x14ac:dyDescent="0.3">
      <c r="A1235" s="300"/>
      <c r="B1235" s="300"/>
      <c r="C1235" s="300"/>
      <c r="D1235" s="31"/>
      <c r="E1235"/>
      <c r="F1235" s="295"/>
      <c r="G1235"/>
      <c r="H1235" s="606"/>
      <c r="I1235" s="295"/>
      <c r="J1235"/>
      <c r="K1235" s="295"/>
      <c r="L1235"/>
      <c r="O1235"/>
      <c r="P1235"/>
    </row>
    <row r="1236" spans="1:16" x14ac:dyDescent="0.3">
      <c r="A1236" s="300"/>
      <c r="B1236" s="300"/>
      <c r="C1236" s="300"/>
      <c r="D1236" s="31"/>
      <c r="E1236"/>
      <c r="F1236" s="295"/>
      <c r="G1236"/>
      <c r="H1236" s="606"/>
      <c r="I1236" s="295"/>
      <c r="J1236"/>
      <c r="K1236" s="295"/>
      <c r="L1236"/>
      <c r="O1236"/>
      <c r="P1236"/>
    </row>
    <row r="1237" spans="1:16" x14ac:dyDescent="0.3">
      <c r="A1237" s="300"/>
      <c r="B1237" s="300"/>
      <c r="C1237" s="300"/>
      <c r="D1237" s="31"/>
      <c r="E1237"/>
      <c r="F1237" s="295"/>
      <c r="G1237"/>
      <c r="H1237" s="606"/>
      <c r="I1237" s="295"/>
      <c r="J1237"/>
      <c r="K1237" s="295"/>
      <c r="L1237"/>
      <c r="O1237"/>
      <c r="P1237"/>
    </row>
    <row r="1238" spans="1:16" x14ac:dyDescent="0.3">
      <c r="A1238" s="300"/>
      <c r="B1238" s="300"/>
      <c r="C1238" s="300"/>
      <c r="D1238" s="31"/>
      <c r="E1238"/>
      <c r="F1238" s="295"/>
      <c r="G1238"/>
      <c r="H1238" s="606"/>
      <c r="I1238" s="295"/>
      <c r="J1238"/>
      <c r="K1238" s="295"/>
      <c r="L1238"/>
      <c r="O1238"/>
      <c r="P1238"/>
    </row>
    <row r="1239" spans="1:16" x14ac:dyDescent="0.3">
      <c r="A1239" s="300"/>
      <c r="B1239" s="300"/>
      <c r="C1239" s="300"/>
      <c r="D1239" s="31"/>
      <c r="E1239"/>
      <c r="F1239" s="295"/>
      <c r="G1239"/>
      <c r="H1239" s="606"/>
      <c r="I1239" s="295"/>
      <c r="J1239"/>
      <c r="K1239" s="295"/>
      <c r="L1239"/>
      <c r="O1239"/>
      <c r="P1239"/>
    </row>
    <row r="1240" spans="1:16" x14ac:dyDescent="0.3">
      <c r="A1240" s="300"/>
      <c r="B1240" s="300"/>
      <c r="C1240" s="300"/>
      <c r="D1240" s="31"/>
      <c r="E1240"/>
      <c r="F1240" s="295"/>
      <c r="G1240"/>
      <c r="H1240" s="606"/>
      <c r="I1240" s="295"/>
      <c r="J1240"/>
      <c r="K1240" s="295"/>
      <c r="L1240"/>
      <c r="O1240"/>
      <c r="P1240"/>
    </row>
    <row r="1241" spans="1:16" x14ac:dyDescent="0.3">
      <c r="A1241" s="300"/>
      <c r="B1241" s="300"/>
      <c r="C1241" s="300"/>
      <c r="D1241" s="31"/>
      <c r="E1241"/>
      <c r="F1241" s="295"/>
      <c r="G1241"/>
      <c r="H1241" s="606"/>
      <c r="I1241" s="295"/>
      <c r="J1241"/>
      <c r="K1241" s="295"/>
      <c r="L1241"/>
      <c r="O1241"/>
      <c r="P1241"/>
    </row>
    <row r="1242" spans="1:16" x14ac:dyDescent="0.3">
      <c r="A1242" s="300"/>
      <c r="B1242" s="300"/>
      <c r="C1242" s="300"/>
      <c r="D1242" s="31"/>
      <c r="E1242"/>
      <c r="F1242" s="295"/>
      <c r="G1242"/>
      <c r="H1242" s="606"/>
      <c r="I1242" s="295"/>
      <c r="J1242"/>
      <c r="K1242" s="295"/>
      <c r="L1242"/>
      <c r="O1242"/>
      <c r="P1242"/>
    </row>
    <row r="1243" spans="1:16" x14ac:dyDescent="0.3">
      <c r="A1243" s="300"/>
      <c r="B1243" s="300"/>
      <c r="C1243" s="300"/>
      <c r="D1243" s="31"/>
      <c r="E1243"/>
      <c r="F1243" s="295"/>
      <c r="G1243"/>
      <c r="H1243" s="606"/>
      <c r="I1243" s="295"/>
      <c r="J1243"/>
      <c r="K1243" s="295"/>
      <c r="L1243"/>
      <c r="O1243"/>
      <c r="P1243"/>
    </row>
    <row r="1244" spans="1:16" x14ac:dyDescent="0.3">
      <c r="A1244" s="300"/>
      <c r="B1244" s="300"/>
      <c r="C1244" s="300"/>
      <c r="D1244" s="31"/>
      <c r="E1244"/>
      <c r="F1244" s="295"/>
      <c r="G1244"/>
      <c r="H1244" s="606"/>
      <c r="I1244" s="295"/>
      <c r="J1244"/>
      <c r="K1244" s="295"/>
      <c r="L1244"/>
      <c r="O1244"/>
      <c r="P1244"/>
    </row>
    <row r="1245" spans="1:16" x14ac:dyDescent="0.3">
      <c r="A1245" s="300"/>
      <c r="B1245" s="300"/>
      <c r="C1245" s="300"/>
      <c r="D1245" s="31"/>
      <c r="E1245"/>
      <c r="F1245" s="295"/>
      <c r="G1245"/>
      <c r="H1245" s="606"/>
      <c r="I1245" s="295"/>
      <c r="J1245"/>
      <c r="K1245" s="295"/>
      <c r="L1245"/>
      <c r="O1245"/>
      <c r="P1245"/>
    </row>
    <row r="1246" spans="1:16" x14ac:dyDescent="0.3">
      <c r="A1246" s="300"/>
      <c r="B1246" s="300"/>
      <c r="C1246" s="300"/>
      <c r="D1246" s="31"/>
      <c r="E1246"/>
      <c r="F1246" s="295"/>
      <c r="G1246"/>
      <c r="H1246" s="606"/>
      <c r="I1246" s="295"/>
      <c r="J1246"/>
      <c r="K1246" s="295"/>
      <c r="L1246"/>
      <c r="O1246"/>
      <c r="P1246"/>
    </row>
    <row r="1247" spans="1:16" x14ac:dyDescent="0.3">
      <c r="A1247" s="300"/>
      <c r="B1247" s="300"/>
      <c r="C1247" s="300"/>
      <c r="D1247" s="31"/>
      <c r="E1247"/>
      <c r="F1247" s="295"/>
      <c r="G1247"/>
      <c r="H1247" s="606"/>
      <c r="I1247" s="295"/>
      <c r="J1247"/>
      <c r="K1247" s="295"/>
      <c r="L1247"/>
      <c r="O1247"/>
      <c r="P1247"/>
    </row>
    <row r="1248" spans="1:16" x14ac:dyDescent="0.3">
      <c r="A1248" s="300"/>
      <c r="B1248" s="300"/>
      <c r="C1248" s="300"/>
      <c r="D1248" s="31"/>
      <c r="E1248"/>
      <c r="F1248" s="295"/>
      <c r="G1248"/>
      <c r="H1248" s="606"/>
      <c r="I1248" s="295"/>
      <c r="J1248"/>
      <c r="K1248" s="295"/>
      <c r="L1248"/>
      <c r="O1248"/>
      <c r="P1248"/>
    </row>
    <row r="1249" spans="1:16" x14ac:dyDescent="0.3">
      <c r="A1249" s="300"/>
      <c r="B1249" s="300"/>
      <c r="C1249" s="300"/>
      <c r="D1249" s="31"/>
      <c r="E1249"/>
      <c r="F1249" s="295"/>
      <c r="G1249"/>
      <c r="H1249" s="606"/>
      <c r="I1249" s="295"/>
      <c r="J1249"/>
      <c r="K1249" s="295"/>
      <c r="L1249"/>
      <c r="O1249"/>
      <c r="P1249"/>
    </row>
    <row r="1250" spans="1:16" x14ac:dyDescent="0.3">
      <c r="A1250" s="300"/>
      <c r="B1250" s="300"/>
      <c r="C1250" s="300"/>
      <c r="D1250" s="31"/>
      <c r="E1250"/>
      <c r="F1250" s="295"/>
      <c r="G1250"/>
      <c r="H1250" s="606"/>
      <c r="I1250" s="295"/>
      <c r="J1250"/>
      <c r="K1250" s="295"/>
      <c r="L1250"/>
      <c r="O1250"/>
      <c r="P1250"/>
    </row>
    <row r="1251" spans="1:16" x14ac:dyDescent="0.3">
      <c r="A1251" s="300"/>
      <c r="B1251" s="300"/>
      <c r="C1251" s="300"/>
      <c r="D1251" s="31"/>
      <c r="E1251"/>
      <c r="F1251" s="295"/>
      <c r="G1251"/>
      <c r="H1251" s="606"/>
      <c r="I1251" s="295"/>
      <c r="J1251"/>
      <c r="K1251" s="295"/>
      <c r="L1251"/>
      <c r="O1251"/>
      <c r="P1251"/>
    </row>
    <row r="1252" spans="1:16" x14ac:dyDescent="0.3">
      <c r="A1252" s="300"/>
      <c r="B1252" s="300"/>
      <c r="C1252" s="300"/>
      <c r="D1252" s="31"/>
      <c r="E1252"/>
      <c r="F1252" s="295"/>
      <c r="G1252"/>
      <c r="H1252" s="606"/>
      <c r="I1252" s="295"/>
      <c r="J1252"/>
      <c r="K1252" s="295"/>
      <c r="L1252"/>
      <c r="O1252"/>
      <c r="P1252"/>
    </row>
    <row r="1253" spans="1:16" x14ac:dyDescent="0.3">
      <c r="A1253" s="300"/>
      <c r="B1253" s="300"/>
      <c r="C1253" s="300"/>
      <c r="D1253" s="31"/>
      <c r="E1253"/>
      <c r="F1253" s="295"/>
      <c r="G1253"/>
      <c r="H1253" s="606"/>
      <c r="I1253" s="295"/>
      <c r="J1253"/>
      <c r="K1253" s="295"/>
      <c r="L1253"/>
      <c r="O1253"/>
      <c r="P1253"/>
    </row>
    <row r="1254" spans="1:16" x14ac:dyDescent="0.3">
      <c r="A1254" s="300"/>
      <c r="B1254" s="300"/>
      <c r="C1254" s="300"/>
      <c r="D1254" s="31"/>
      <c r="E1254"/>
      <c r="F1254" s="295"/>
      <c r="G1254"/>
      <c r="H1254" s="606"/>
      <c r="I1254" s="295"/>
      <c r="J1254"/>
      <c r="K1254" s="295"/>
      <c r="L1254"/>
      <c r="O1254"/>
      <c r="P1254"/>
    </row>
    <row r="1255" spans="1:16" x14ac:dyDescent="0.3">
      <c r="A1255" s="300"/>
      <c r="B1255" s="300"/>
      <c r="C1255" s="300"/>
      <c r="D1255" s="31"/>
      <c r="E1255"/>
      <c r="F1255" s="295"/>
      <c r="G1255"/>
      <c r="H1255" s="606"/>
      <c r="I1255" s="295"/>
      <c r="J1255"/>
      <c r="K1255" s="295"/>
      <c r="L1255"/>
      <c r="O1255"/>
      <c r="P1255"/>
    </row>
    <row r="1256" spans="1:16" x14ac:dyDescent="0.3">
      <c r="A1256" s="300"/>
      <c r="B1256" s="300"/>
      <c r="C1256" s="300"/>
      <c r="D1256" s="31"/>
      <c r="E1256"/>
      <c r="F1256" s="295"/>
      <c r="G1256"/>
      <c r="H1256" s="606"/>
      <c r="I1256" s="295"/>
      <c r="J1256"/>
      <c r="K1256" s="295"/>
      <c r="L1256"/>
      <c r="O1256"/>
      <c r="P1256"/>
    </row>
    <row r="1257" spans="1:16" x14ac:dyDescent="0.3">
      <c r="A1257" s="300"/>
      <c r="B1257" s="300"/>
      <c r="C1257" s="300"/>
      <c r="D1257" s="31"/>
      <c r="E1257"/>
      <c r="F1257" s="295"/>
      <c r="G1257"/>
      <c r="H1257" s="606"/>
      <c r="I1257" s="295"/>
      <c r="J1257"/>
      <c r="K1257" s="295"/>
      <c r="L1257"/>
      <c r="O1257"/>
      <c r="P1257"/>
    </row>
    <row r="1258" spans="1:16" x14ac:dyDescent="0.3">
      <c r="A1258" s="300"/>
      <c r="B1258" s="300"/>
      <c r="C1258" s="300"/>
      <c r="D1258" s="31"/>
      <c r="E1258"/>
      <c r="F1258" s="295"/>
      <c r="G1258"/>
      <c r="H1258" s="606"/>
      <c r="I1258" s="295"/>
      <c r="J1258"/>
      <c r="K1258" s="295"/>
      <c r="L1258"/>
      <c r="O1258"/>
      <c r="P1258"/>
    </row>
    <row r="1259" spans="1:16" x14ac:dyDescent="0.3">
      <c r="A1259" s="300"/>
      <c r="B1259" s="300"/>
      <c r="C1259" s="300"/>
      <c r="D1259" s="31"/>
      <c r="E1259"/>
      <c r="F1259" s="295"/>
      <c r="G1259"/>
      <c r="H1259" s="606"/>
      <c r="I1259" s="295"/>
      <c r="J1259"/>
      <c r="K1259" s="295"/>
      <c r="L1259"/>
      <c r="O1259"/>
      <c r="P1259"/>
    </row>
    <row r="1260" spans="1:16" x14ac:dyDescent="0.3">
      <c r="A1260" s="300"/>
      <c r="B1260" s="300"/>
      <c r="C1260" s="300"/>
      <c r="D1260" s="31"/>
      <c r="E1260"/>
      <c r="F1260" s="295"/>
      <c r="G1260"/>
      <c r="H1260" s="606"/>
      <c r="I1260" s="295"/>
      <c r="J1260"/>
      <c r="K1260" s="295"/>
      <c r="L1260"/>
      <c r="O1260"/>
      <c r="P1260"/>
    </row>
    <row r="1261" spans="1:16" x14ac:dyDescent="0.3">
      <c r="A1261" s="300"/>
      <c r="B1261" s="300"/>
      <c r="C1261" s="300"/>
      <c r="D1261" s="31"/>
      <c r="E1261"/>
      <c r="F1261" s="295"/>
      <c r="G1261"/>
      <c r="H1261" s="606"/>
      <c r="I1261" s="295"/>
      <c r="J1261"/>
      <c r="K1261" s="295"/>
      <c r="L1261"/>
      <c r="O1261"/>
      <c r="P1261"/>
    </row>
    <row r="1262" spans="1:16" x14ac:dyDescent="0.3">
      <c r="A1262" s="300"/>
      <c r="B1262" s="300"/>
      <c r="C1262" s="300"/>
      <c r="D1262" s="31"/>
      <c r="E1262"/>
      <c r="F1262" s="295"/>
      <c r="G1262"/>
      <c r="H1262" s="606"/>
      <c r="I1262" s="295"/>
      <c r="J1262"/>
      <c r="K1262" s="295"/>
      <c r="L1262"/>
      <c r="O1262"/>
      <c r="P1262"/>
    </row>
    <row r="1263" spans="1:16" x14ac:dyDescent="0.3">
      <c r="A1263" s="300"/>
      <c r="B1263" s="300"/>
      <c r="C1263" s="300"/>
      <c r="D1263" s="31"/>
      <c r="E1263"/>
      <c r="F1263" s="295"/>
      <c r="G1263"/>
      <c r="H1263" s="606"/>
      <c r="I1263" s="295"/>
      <c r="J1263"/>
      <c r="K1263" s="295"/>
      <c r="L1263"/>
      <c r="O1263"/>
      <c r="P1263"/>
    </row>
    <row r="1264" spans="1:16" x14ac:dyDescent="0.3">
      <c r="A1264" s="300"/>
      <c r="B1264" s="300"/>
      <c r="C1264" s="300"/>
      <c r="D1264" s="31"/>
      <c r="E1264"/>
      <c r="F1264" s="295"/>
      <c r="G1264"/>
      <c r="H1264" s="606"/>
      <c r="I1264" s="295"/>
      <c r="J1264"/>
      <c r="K1264" s="295"/>
      <c r="L1264"/>
      <c r="O1264"/>
      <c r="P1264"/>
    </row>
    <row r="1265" spans="1:16" x14ac:dyDescent="0.3">
      <c r="A1265" s="300"/>
      <c r="B1265" s="300"/>
      <c r="C1265" s="300"/>
      <c r="D1265" s="31"/>
      <c r="E1265"/>
      <c r="F1265" s="295"/>
      <c r="G1265"/>
      <c r="H1265" s="606"/>
      <c r="I1265" s="295"/>
      <c r="J1265"/>
      <c r="K1265" s="295"/>
      <c r="L1265"/>
      <c r="O1265"/>
      <c r="P1265"/>
    </row>
    <row r="1266" spans="1:16" x14ac:dyDescent="0.3">
      <c r="A1266" s="300"/>
      <c r="B1266" s="300"/>
      <c r="C1266" s="300"/>
      <c r="D1266" s="31"/>
      <c r="E1266"/>
      <c r="F1266" s="295"/>
      <c r="G1266"/>
      <c r="H1266" s="606"/>
      <c r="I1266" s="295"/>
      <c r="J1266"/>
      <c r="K1266" s="295"/>
      <c r="L1266"/>
      <c r="O1266"/>
      <c r="P1266"/>
    </row>
    <row r="1267" spans="1:16" x14ac:dyDescent="0.3">
      <c r="A1267" s="300"/>
      <c r="B1267" s="300"/>
      <c r="C1267" s="300"/>
      <c r="D1267" s="31"/>
      <c r="E1267"/>
      <c r="F1267" s="295"/>
      <c r="G1267"/>
      <c r="H1267" s="606"/>
      <c r="I1267" s="295"/>
      <c r="J1267"/>
      <c r="K1267" s="295"/>
      <c r="L1267"/>
      <c r="O1267"/>
      <c r="P1267"/>
    </row>
    <row r="1268" spans="1:16" x14ac:dyDescent="0.3">
      <c r="A1268" s="300"/>
      <c r="B1268" s="300"/>
      <c r="C1268" s="300"/>
      <c r="D1268" s="31"/>
      <c r="E1268"/>
      <c r="F1268" s="295"/>
      <c r="G1268"/>
      <c r="H1268" s="606"/>
      <c r="I1268" s="295"/>
      <c r="J1268"/>
      <c r="K1268" s="295"/>
      <c r="L1268"/>
      <c r="O1268"/>
      <c r="P1268"/>
    </row>
    <row r="1269" spans="1:16" x14ac:dyDescent="0.3">
      <c r="A1269" s="300"/>
      <c r="B1269" s="300"/>
      <c r="C1269" s="300"/>
      <c r="D1269" s="31"/>
      <c r="E1269"/>
      <c r="F1269" s="295"/>
      <c r="G1269"/>
      <c r="H1269" s="606"/>
      <c r="I1269" s="295"/>
      <c r="J1269"/>
      <c r="K1269" s="295"/>
      <c r="L1269"/>
      <c r="O1269"/>
      <c r="P1269"/>
    </row>
    <row r="1270" spans="1:16" x14ac:dyDescent="0.3">
      <c r="A1270" s="300"/>
      <c r="B1270" s="300"/>
      <c r="C1270" s="300"/>
      <c r="D1270" s="31"/>
      <c r="E1270"/>
      <c r="F1270" s="295"/>
      <c r="G1270"/>
      <c r="H1270" s="606"/>
      <c r="I1270" s="295"/>
      <c r="J1270"/>
      <c r="K1270" s="295"/>
      <c r="L1270"/>
      <c r="O1270"/>
      <c r="P1270"/>
    </row>
    <row r="1271" spans="1:16" x14ac:dyDescent="0.3">
      <c r="A1271" s="300"/>
      <c r="B1271" s="300"/>
      <c r="C1271" s="300"/>
      <c r="D1271" s="31"/>
      <c r="E1271"/>
      <c r="F1271" s="295"/>
      <c r="G1271"/>
      <c r="H1271" s="606"/>
      <c r="I1271" s="295"/>
      <c r="J1271"/>
      <c r="K1271" s="295"/>
      <c r="L1271"/>
      <c r="O1271"/>
      <c r="P1271"/>
    </row>
    <row r="1272" spans="1:16" x14ac:dyDescent="0.3">
      <c r="A1272" s="300"/>
      <c r="B1272" s="300"/>
      <c r="C1272" s="300"/>
      <c r="D1272" s="31"/>
      <c r="E1272"/>
      <c r="F1272" s="295"/>
      <c r="G1272"/>
      <c r="H1272" s="606"/>
      <c r="I1272" s="295"/>
      <c r="J1272"/>
      <c r="K1272" s="295"/>
      <c r="L1272"/>
      <c r="O1272"/>
      <c r="P1272"/>
    </row>
    <row r="1273" spans="1:16" x14ac:dyDescent="0.3">
      <c r="A1273" s="300"/>
      <c r="B1273" s="300"/>
      <c r="C1273" s="300"/>
      <c r="D1273" s="31"/>
      <c r="E1273"/>
      <c r="F1273" s="295"/>
      <c r="G1273"/>
      <c r="H1273" s="606"/>
      <c r="I1273" s="295"/>
      <c r="J1273"/>
      <c r="K1273" s="295"/>
      <c r="L1273"/>
      <c r="O1273"/>
      <c r="P1273"/>
    </row>
    <row r="1274" spans="1:16" x14ac:dyDescent="0.3">
      <c r="A1274" s="300"/>
      <c r="B1274" s="300"/>
      <c r="C1274" s="300"/>
      <c r="D1274" s="31"/>
      <c r="E1274"/>
      <c r="F1274" s="295"/>
      <c r="G1274"/>
      <c r="H1274" s="606"/>
      <c r="I1274" s="295"/>
      <c r="J1274"/>
      <c r="K1274" s="295"/>
      <c r="L1274"/>
      <c r="O1274"/>
      <c r="P1274"/>
    </row>
    <row r="1275" spans="1:16" x14ac:dyDescent="0.3">
      <c r="A1275" s="300"/>
      <c r="B1275" s="300"/>
      <c r="C1275" s="300"/>
      <c r="D1275" s="31"/>
      <c r="E1275"/>
      <c r="F1275" s="295"/>
      <c r="G1275"/>
      <c r="H1275" s="606"/>
      <c r="I1275" s="295"/>
      <c r="J1275"/>
      <c r="K1275" s="295"/>
      <c r="L1275"/>
      <c r="O1275"/>
      <c r="P1275"/>
    </row>
    <row r="1276" spans="1:16" x14ac:dyDescent="0.3">
      <c r="A1276" s="300"/>
      <c r="B1276" s="300"/>
      <c r="C1276" s="300"/>
      <c r="D1276" s="31"/>
      <c r="E1276"/>
      <c r="F1276" s="295"/>
      <c r="G1276"/>
      <c r="H1276" s="606"/>
      <c r="I1276" s="295"/>
      <c r="J1276"/>
      <c r="K1276" s="295"/>
      <c r="L1276"/>
      <c r="O1276"/>
      <c r="P1276"/>
    </row>
    <row r="1277" spans="1:16" x14ac:dyDescent="0.3">
      <c r="A1277" s="300"/>
      <c r="B1277" s="300"/>
      <c r="C1277" s="300"/>
      <c r="D1277" s="31"/>
      <c r="E1277"/>
      <c r="F1277" s="295"/>
      <c r="G1277"/>
      <c r="H1277" s="606"/>
      <c r="I1277" s="295"/>
      <c r="J1277"/>
      <c r="K1277" s="295"/>
      <c r="L1277"/>
      <c r="O1277"/>
      <c r="P1277"/>
    </row>
    <row r="1278" spans="1:16" x14ac:dyDescent="0.3">
      <c r="A1278" s="300"/>
      <c r="B1278" s="300"/>
      <c r="C1278" s="300"/>
      <c r="D1278" s="31"/>
      <c r="E1278"/>
      <c r="F1278" s="295"/>
      <c r="G1278"/>
      <c r="H1278" s="606"/>
      <c r="I1278" s="295"/>
      <c r="J1278"/>
      <c r="K1278" s="295"/>
      <c r="L1278"/>
      <c r="O1278"/>
      <c r="P1278"/>
    </row>
    <row r="1279" spans="1:16" x14ac:dyDescent="0.3">
      <c r="A1279" s="300"/>
      <c r="B1279" s="300"/>
      <c r="C1279" s="300"/>
      <c r="D1279" s="31"/>
      <c r="E1279"/>
      <c r="F1279" s="295"/>
      <c r="G1279"/>
      <c r="H1279" s="606"/>
      <c r="I1279" s="295"/>
      <c r="J1279"/>
      <c r="K1279" s="295"/>
      <c r="L1279"/>
      <c r="O1279"/>
      <c r="P1279"/>
    </row>
    <row r="1280" spans="1:16" x14ac:dyDescent="0.3">
      <c r="A1280" s="300"/>
      <c r="B1280" s="300"/>
      <c r="C1280" s="300"/>
      <c r="D1280" s="31"/>
      <c r="E1280"/>
      <c r="F1280" s="295"/>
      <c r="G1280"/>
      <c r="H1280" s="606"/>
      <c r="I1280" s="295"/>
      <c r="J1280"/>
      <c r="K1280" s="295"/>
      <c r="L1280"/>
      <c r="O1280"/>
      <c r="P1280"/>
    </row>
    <row r="1281" spans="1:16" x14ac:dyDescent="0.3">
      <c r="A1281" s="300"/>
      <c r="B1281" s="300"/>
      <c r="C1281" s="300"/>
      <c r="D1281" s="31"/>
      <c r="E1281"/>
      <c r="F1281" s="295"/>
      <c r="G1281"/>
      <c r="H1281" s="606"/>
      <c r="I1281" s="295"/>
      <c r="J1281"/>
      <c r="K1281" s="295"/>
      <c r="L1281"/>
      <c r="O1281"/>
      <c r="P1281"/>
    </row>
    <row r="1282" spans="1:16" x14ac:dyDescent="0.3">
      <c r="A1282" s="300"/>
      <c r="B1282" s="300"/>
      <c r="C1282" s="300"/>
      <c r="D1282" s="31"/>
      <c r="E1282"/>
      <c r="F1282" s="295"/>
      <c r="G1282"/>
      <c r="H1282" s="606"/>
      <c r="I1282" s="295"/>
      <c r="J1282"/>
      <c r="K1282" s="295"/>
      <c r="L1282"/>
      <c r="O1282"/>
      <c r="P1282"/>
    </row>
    <row r="1283" spans="1:16" x14ac:dyDescent="0.3">
      <c r="A1283" s="300"/>
      <c r="B1283" s="300"/>
      <c r="C1283" s="300"/>
      <c r="D1283" s="31"/>
      <c r="E1283"/>
      <c r="F1283" s="295"/>
      <c r="G1283"/>
      <c r="H1283" s="606"/>
      <c r="I1283" s="295"/>
      <c r="J1283"/>
      <c r="K1283" s="295"/>
      <c r="L1283"/>
      <c r="O1283"/>
      <c r="P1283"/>
    </row>
    <row r="1284" spans="1:16" x14ac:dyDescent="0.3">
      <c r="A1284" s="300"/>
      <c r="B1284" s="300"/>
      <c r="C1284" s="300"/>
      <c r="D1284" s="31"/>
      <c r="E1284"/>
      <c r="F1284" s="295"/>
      <c r="G1284"/>
      <c r="H1284" s="606"/>
      <c r="I1284" s="295"/>
      <c r="J1284"/>
      <c r="K1284" s="295"/>
      <c r="L1284"/>
      <c r="O1284"/>
      <c r="P1284"/>
    </row>
    <row r="1285" spans="1:16" x14ac:dyDescent="0.3">
      <c r="A1285" s="300"/>
      <c r="B1285" s="300"/>
      <c r="C1285" s="300"/>
      <c r="D1285" s="31"/>
      <c r="E1285"/>
      <c r="F1285" s="295"/>
      <c r="G1285"/>
      <c r="H1285" s="606"/>
      <c r="I1285" s="295"/>
      <c r="J1285"/>
      <c r="K1285" s="295"/>
      <c r="L1285"/>
      <c r="O1285"/>
      <c r="P1285"/>
    </row>
    <row r="1286" spans="1:16" x14ac:dyDescent="0.3">
      <c r="A1286" s="300"/>
      <c r="B1286" s="300"/>
      <c r="C1286" s="300"/>
      <c r="D1286" s="31"/>
      <c r="E1286"/>
      <c r="F1286" s="295"/>
      <c r="G1286"/>
      <c r="H1286" s="606"/>
      <c r="I1286" s="295"/>
      <c r="J1286"/>
      <c r="K1286" s="295"/>
      <c r="L1286"/>
      <c r="O1286"/>
      <c r="P1286"/>
    </row>
    <row r="1287" spans="1:16" x14ac:dyDescent="0.3">
      <c r="A1287" s="300"/>
      <c r="B1287" s="300"/>
      <c r="C1287" s="300"/>
      <c r="D1287" s="31"/>
      <c r="E1287"/>
      <c r="F1287" s="295"/>
      <c r="G1287"/>
      <c r="H1287" s="606"/>
      <c r="I1287" s="295"/>
      <c r="J1287"/>
      <c r="K1287" s="295"/>
      <c r="L1287"/>
      <c r="O1287"/>
      <c r="P1287"/>
    </row>
    <row r="1288" spans="1:16" x14ac:dyDescent="0.3">
      <c r="A1288" s="300"/>
      <c r="B1288" s="300"/>
      <c r="C1288" s="300"/>
      <c r="D1288" s="31"/>
      <c r="E1288"/>
      <c r="F1288" s="295"/>
      <c r="G1288"/>
      <c r="H1288" s="606"/>
      <c r="I1288" s="295"/>
      <c r="J1288"/>
      <c r="K1288" s="295"/>
      <c r="L1288"/>
      <c r="O1288"/>
      <c r="P1288"/>
    </row>
    <row r="1289" spans="1:16" x14ac:dyDescent="0.3">
      <c r="A1289" s="300"/>
      <c r="B1289" s="300"/>
      <c r="C1289" s="300"/>
      <c r="D1289" s="31"/>
      <c r="E1289"/>
      <c r="F1289" s="295"/>
      <c r="G1289"/>
      <c r="H1289" s="606"/>
      <c r="I1289" s="295"/>
      <c r="J1289"/>
      <c r="K1289" s="295"/>
      <c r="L1289"/>
      <c r="O1289"/>
      <c r="P1289"/>
    </row>
    <row r="1290" spans="1:16" x14ac:dyDescent="0.3">
      <c r="A1290" s="300"/>
      <c r="B1290" s="300"/>
      <c r="C1290" s="300"/>
      <c r="D1290" s="31"/>
      <c r="E1290"/>
      <c r="F1290" s="295"/>
      <c r="G1290"/>
      <c r="H1290" s="606"/>
      <c r="I1290" s="295"/>
      <c r="J1290"/>
      <c r="K1290" s="295"/>
      <c r="L1290"/>
      <c r="O1290"/>
      <c r="P1290"/>
    </row>
    <row r="1291" spans="1:16" x14ac:dyDescent="0.3">
      <c r="A1291" s="300"/>
      <c r="B1291" s="300"/>
      <c r="C1291" s="300"/>
      <c r="D1291" s="31"/>
      <c r="E1291"/>
      <c r="F1291" s="295"/>
      <c r="G1291"/>
      <c r="H1291" s="606"/>
      <c r="I1291" s="295"/>
      <c r="J1291"/>
      <c r="K1291" s="295"/>
      <c r="L1291"/>
      <c r="O1291"/>
      <c r="P1291"/>
    </row>
    <row r="1292" spans="1:16" x14ac:dyDescent="0.3">
      <c r="A1292" s="300"/>
      <c r="B1292" s="300"/>
      <c r="C1292" s="300"/>
      <c r="D1292" s="31"/>
      <c r="E1292"/>
      <c r="F1292" s="295"/>
      <c r="G1292"/>
      <c r="H1292" s="606"/>
      <c r="I1292" s="295"/>
      <c r="J1292"/>
      <c r="K1292" s="295"/>
      <c r="L1292"/>
      <c r="O1292"/>
      <c r="P1292"/>
    </row>
    <row r="1293" spans="1:16" x14ac:dyDescent="0.3">
      <c r="A1293" s="300"/>
      <c r="B1293" s="300"/>
      <c r="C1293" s="300"/>
      <c r="D1293" s="31"/>
      <c r="E1293"/>
      <c r="F1293" s="295"/>
      <c r="G1293"/>
      <c r="H1293" s="606"/>
      <c r="I1293" s="295"/>
      <c r="J1293"/>
      <c r="K1293" s="295"/>
      <c r="L1293"/>
      <c r="O1293"/>
      <c r="P1293"/>
    </row>
    <row r="1294" spans="1:16" x14ac:dyDescent="0.3">
      <c r="A1294" s="300"/>
      <c r="B1294" s="300"/>
      <c r="C1294" s="300"/>
      <c r="D1294" s="31"/>
      <c r="E1294"/>
      <c r="F1294" s="295"/>
      <c r="G1294"/>
      <c r="H1294" s="606"/>
      <c r="I1294" s="295"/>
      <c r="J1294"/>
      <c r="K1294" s="295"/>
      <c r="L1294"/>
      <c r="O1294"/>
      <c r="P1294"/>
    </row>
    <row r="1295" spans="1:16" x14ac:dyDescent="0.3">
      <c r="A1295" s="300"/>
      <c r="B1295" s="300"/>
      <c r="C1295" s="300"/>
      <c r="D1295" s="31"/>
      <c r="E1295"/>
      <c r="F1295" s="295"/>
      <c r="G1295"/>
      <c r="H1295" s="606"/>
      <c r="I1295" s="295"/>
      <c r="J1295"/>
      <c r="K1295" s="295"/>
      <c r="L1295"/>
      <c r="O1295"/>
      <c r="P1295"/>
    </row>
    <row r="1296" spans="1:16" x14ac:dyDescent="0.3">
      <c r="A1296" s="300"/>
      <c r="B1296" s="300"/>
      <c r="C1296" s="300"/>
      <c r="D1296" s="31"/>
      <c r="E1296"/>
      <c r="F1296" s="295"/>
      <c r="G1296"/>
      <c r="H1296" s="606"/>
      <c r="I1296" s="295"/>
      <c r="J1296"/>
      <c r="K1296" s="295"/>
      <c r="L1296"/>
      <c r="O1296"/>
      <c r="P1296"/>
    </row>
    <row r="1297" spans="1:16" x14ac:dyDescent="0.3">
      <c r="A1297" s="300"/>
      <c r="B1297" s="300"/>
      <c r="C1297" s="300"/>
      <c r="D1297" s="31"/>
      <c r="E1297"/>
      <c r="F1297" s="295"/>
      <c r="G1297"/>
      <c r="H1297" s="606"/>
      <c r="I1297" s="295"/>
      <c r="J1297"/>
      <c r="K1297" s="295"/>
      <c r="L1297"/>
      <c r="O1297"/>
      <c r="P1297"/>
    </row>
    <row r="1298" spans="1:16" x14ac:dyDescent="0.3">
      <c r="A1298" s="300"/>
      <c r="B1298" s="300"/>
      <c r="C1298" s="300"/>
      <c r="D1298" s="31"/>
      <c r="E1298"/>
      <c r="F1298" s="295"/>
      <c r="G1298"/>
      <c r="H1298" s="606"/>
      <c r="I1298" s="295"/>
      <c r="J1298"/>
      <c r="K1298" s="295"/>
      <c r="L1298"/>
      <c r="O1298"/>
      <c r="P1298"/>
    </row>
    <row r="1299" spans="1:16" x14ac:dyDescent="0.3">
      <c r="A1299" s="300"/>
      <c r="B1299" s="300"/>
      <c r="C1299" s="300"/>
      <c r="D1299" s="31"/>
      <c r="E1299"/>
      <c r="F1299" s="295"/>
      <c r="G1299"/>
      <c r="H1299" s="606"/>
      <c r="I1299" s="295"/>
      <c r="J1299"/>
      <c r="K1299" s="295"/>
      <c r="L1299"/>
      <c r="O1299"/>
      <c r="P1299"/>
    </row>
    <row r="1300" spans="1:16" x14ac:dyDescent="0.3">
      <c r="A1300" s="300"/>
      <c r="B1300" s="300"/>
      <c r="C1300" s="300"/>
      <c r="D1300" s="31"/>
      <c r="E1300"/>
      <c r="F1300" s="295"/>
      <c r="G1300"/>
      <c r="H1300" s="606"/>
      <c r="I1300" s="295"/>
      <c r="J1300"/>
      <c r="K1300" s="295"/>
      <c r="L1300"/>
      <c r="O1300"/>
      <c r="P1300"/>
    </row>
    <row r="1301" spans="1:16" x14ac:dyDescent="0.3">
      <c r="A1301" s="300"/>
      <c r="B1301" s="300"/>
      <c r="C1301" s="300"/>
      <c r="D1301" s="31"/>
      <c r="E1301"/>
      <c r="F1301" s="295"/>
      <c r="G1301"/>
      <c r="H1301" s="606"/>
      <c r="I1301" s="295"/>
      <c r="J1301"/>
      <c r="K1301" s="295"/>
      <c r="L1301"/>
      <c r="O1301"/>
      <c r="P1301"/>
    </row>
    <row r="1302" spans="1:16" x14ac:dyDescent="0.3">
      <c r="A1302" s="300"/>
      <c r="B1302" s="300"/>
      <c r="C1302" s="300"/>
      <c r="D1302" s="31"/>
      <c r="E1302"/>
      <c r="F1302" s="295"/>
      <c r="G1302"/>
      <c r="H1302" s="606"/>
      <c r="I1302" s="295"/>
      <c r="J1302"/>
      <c r="K1302" s="295"/>
      <c r="L1302"/>
      <c r="O1302"/>
      <c r="P1302"/>
    </row>
    <row r="1303" spans="1:16" x14ac:dyDescent="0.3">
      <c r="A1303" s="300"/>
      <c r="B1303" s="300"/>
      <c r="C1303" s="300"/>
      <c r="D1303" s="31"/>
      <c r="E1303"/>
      <c r="F1303" s="295"/>
      <c r="G1303"/>
      <c r="H1303" s="606"/>
      <c r="I1303" s="295"/>
      <c r="J1303"/>
      <c r="K1303" s="295"/>
      <c r="L1303"/>
      <c r="O1303"/>
      <c r="P1303"/>
    </row>
    <row r="1304" spans="1:16" x14ac:dyDescent="0.3">
      <c r="A1304" s="300"/>
      <c r="B1304" s="300"/>
      <c r="C1304" s="300"/>
      <c r="D1304" s="31"/>
      <c r="E1304"/>
      <c r="F1304" s="295"/>
      <c r="G1304"/>
      <c r="H1304" s="606"/>
      <c r="I1304" s="295"/>
      <c r="J1304"/>
      <c r="K1304" s="295"/>
      <c r="L1304"/>
      <c r="O1304"/>
      <c r="P1304"/>
    </row>
    <row r="1305" spans="1:16" x14ac:dyDescent="0.3">
      <c r="A1305" s="300"/>
      <c r="B1305" s="300"/>
      <c r="C1305" s="300"/>
      <c r="D1305" s="31"/>
      <c r="E1305"/>
      <c r="F1305" s="295"/>
      <c r="G1305"/>
      <c r="H1305" s="606"/>
      <c r="I1305" s="295"/>
      <c r="J1305"/>
      <c r="K1305" s="295"/>
      <c r="L1305"/>
      <c r="O1305"/>
      <c r="P1305"/>
    </row>
    <row r="1306" spans="1:16" x14ac:dyDescent="0.3">
      <c r="A1306" s="300"/>
      <c r="B1306" s="300"/>
      <c r="C1306" s="300"/>
      <c r="D1306" s="31"/>
      <c r="E1306"/>
      <c r="F1306" s="295"/>
      <c r="G1306"/>
      <c r="H1306" s="606"/>
      <c r="I1306" s="295"/>
      <c r="J1306"/>
      <c r="K1306" s="295"/>
      <c r="L1306"/>
      <c r="O1306"/>
      <c r="P1306"/>
    </row>
    <row r="1307" spans="1:16" x14ac:dyDescent="0.3">
      <c r="A1307" s="300"/>
      <c r="B1307" s="300"/>
      <c r="C1307" s="300"/>
      <c r="D1307" s="31"/>
      <c r="E1307"/>
      <c r="F1307" s="295"/>
      <c r="G1307"/>
      <c r="H1307" s="606"/>
      <c r="I1307" s="295"/>
      <c r="J1307"/>
      <c r="K1307" s="295"/>
      <c r="L1307"/>
      <c r="O1307"/>
      <c r="P1307"/>
    </row>
    <row r="1308" spans="1:16" x14ac:dyDescent="0.3">
      <c r="A1308" s="300"/>
      <c r="B1308" s="300"/>
      <c r="C1308" s="300"/>
      <c r="D1308" s="31"/>
      <c r="E1308"/>
      <c r="F1308" s="295"/>
      <c r="G1308"/>
      <c r="H1308" s="606"/>
      <c r="I1308" s="295"/>
      <c r="J1308"/>
      <c r="K1308" s="295"/>
      <c r="L1308"/>
      <c r="O1308"/>
      <c r="P1308"/>
    </row>
    <row r="1309" spans="1:16" x14ac:dyDescent="0.3">
      <c r="A1309" s="300"/>
      <c r="B1309" s="300"/>
      <c r="C1309" s="300"/>
      <c r="D1309" s="31"/>
      <c r="E1309"/>
      <c r="F1309" s="295"/>
      <c r="G1309"/>
      <c r="H1309" s="606"/>
      <c r="I1309" s="295"/>
      <c r="J1309"/>
      <c r="K1309" s="295"/>
      <c r="L1309"/>
      <c r="O1309"/>
      <c r="P1309"/>
    </row>
    <row r="1310" spans="1:16" x14ac:dyDescent="0.3">
      <c r="A1310" s="300"/>
      <c r="B1310" s="300"/>
      <c r="C1310" s="300"/>
      <c r="D1310" s="31"/>
      <c r="E1310"/>
      <c r="F1310" s="295"/>
      <c r="G1310"/>
      <c r="H1310" s="606"/>
      <c r="I1310" s="295"/>
      <c r="J1310"/>
      <c r="K1310" s="295"/>
      <c r="L1310"/>
      <c r="O1310"/>
      <c r="P1310"/>
    </row>
    <row r="1311" spans="1:16" x14ac:dyDescent="0.3">
      <c r="A1311" s="300"/>
      <c r="B1311" s="300"/>
      <c r="C1311" s="300"/>
      <c r="D1311" s="31"/>
      <c r="E1311"/>
      <c r="F1311" s="295"/>
      <c r="G1311"/>
      <c r="H1311" s="606"/>
      <c r="I1311" s="295"/>
      <c r="J1311"/>
      <c r="K1311" s="295"/>
      <c r="L1311"/>
      <c r="O1311"/>
      <c r="P1311"/>
    </row>
    <row r="1312" spans="1:16" x14ac:dyDescent="0.3">
      <c r="A1312" s="300"/>
      <c r="B1312" s="300"/>
      <c r="C1312" s="300"/>
      <c r="D1312" s="31"/>
      <c r="E1312"/>
      <c r="F1312" s="295"/>
      <c r="G1312"/>
      <c r="H1312" s="606"/>
      <c r="I1312" s="295"/>
      <c r="J1312"/>
      <c r="K1312" s="295"/>
      <c r="L1312"/>
      <c r="O1312"/>
      <c r="P1312"/>
    </row>
    <row r="1313" spans="1:16" x14ac:dyDescent="0.3">
      <c r="A1313" s="300"/>
      <c r="B1313" s="300"/>
      <c r="C1313" s="300"/>
      <c r="D1313" s="31"/>
      <c r="E1313"/>
      <c r="F1313" s="295"/>
      <c r="G1313"/>
      <c r="H1313" s="606"/>
      <c r="I1313" s="295"/>
      <c r="J1313"/>
      <c r="K1313" s="295"/>
      <c r="L1313"/>
      <c r="O1313"/>
      <c r="P1313"/>
    </row>
    <row r="1314" spans="1:16" x14ac:dyDescent="0.3">
      <c r="A1314" s="300"/>
      <c r="B1314" s="300"/>
      <c r="C1314" s="300"/>
      <c r="D1314" s="31"/>
      <c r="E1314"/>
      <c r="F1314" s="295"/>
      <c r="G1314"/>
      <c r="H1314" s="606"/>
      <c r="I1314" s="295"/>
      <c r="J1314"/>
      <c r="K1314" s="295"/>
      <c r="L1314"/>
      <c r="O1314"/>
      <c r="P1314"/>
    </row>
    <row r="1315" spans="1:16" x14ac:dyDescent="0.3">
      <c r="A1315" s="300"/>
      <c r="B1315" s="300"/>
      <c r="C1315" s="300"/>
      <c r="D1315" s="31"/>
      <c r="E1315"/>
      <c r="F1315" s="295"/>
      <c r="G1315"/>
      <c r="H1315" s="606"/>
      <c r="I1315" s="295"/>
      <c r="J1315"/>
      <c r="K1315" s="295"/>
      <c r="L1315"/>
      <c r="O1315"/>
      <c r="P1315"/>
    </row>
    <row r="1316" spans="1:16" x14ac:dyDescent="0.3">
      <c r="A1316" s="300"/>
      <c r="B1316" s="300"/>
      <c r="C1316" s="300"/>
      <c r="D1316" s="31"/>
      <c r="E1316"/>
      <c r="F1316" s="295"/>
      <c r="G1316"/>
      <c r="H1316" s="606"/>
      <c r="I1316" s="295"/>
      <c r="J1316"/>
      <c r="K1316" s="295"/>
      <c r="L1316"/>
      <c r="O1316"/>
      <c r="P1316"/>
    </row>
    <row r="1317" spans="1:16" x14ac:dyDescent="0.3">
      <c r="A1317" s="300"/>
      <c r="B1317" s="300"/>
      <c r="C1317" s="300"/>
      <c r="D1317" s="31"/>
      <c r="E1317"/>
      <c r="F1317" s="295"/>
      <c r="G1317"/>
      <c r="H1317" s="606"/>
      <c r="I1317" s="295"/>
      <c r="J1317"/>
      <c r="K1317" s="295"/>
      <c r="L1317"/>
      <c r="O1317"/>
      <c r="P1317"/>
    </row>
    <row r="1318" spans="1:16" x14ac:dyDescent="0.3">
      <c r="A1318" s="300"/>
      <c r="B1318" s="300"/>
      <c r="C1318" s="300"/>
      <c r="D1318" s="31"/>
      <c r="E1318"/>
      <c r="F1318" s="295"/>
      <c r="G1318"/>
      <c r="H1318" s="606"/>
      <c r="I1318" s="295"/>
      <c r="J1318"/>
      <c r="K1318" s="295"/>
      <c r="L1318"/>
      <c r="O1318"/>
      <c r="P1318"/>
    </row>
    <row r="1319" spans="1:16" x14ac:dyDescent="0.3">
      <c r="A1319" s="300"/>
      <c r="B1319" s="300"/>
      <c r="C1319" s="300"/>
      <c r="D1319" s="31"/>
      <c r="E1319"/>
      <c r="F1319" s="295"/>
      <c r="G1319"/>
      <c r="H1319" s="606"/>
      <c r="I1319" s="295"/>
      <c r="J1319"/>
      <c r="K1319" s="295"/>
      <c r="L1319"/>
      <c r="O1319"/>
      <c r="P1319"/>
    </row>
    <row r="1320" spans="1:16" x14ac:dyDescent="0.3">
      <c r="A1320" s="300"/>
      <c r="B1320" s="300"/>
      <c r="C1320" s="300"/>
      <c r="D1320" s="31"/>
      <c r="E1320"/>
      <c r="F1320" s="295"/>
      <c r="G1320"/>
      <c r="H1320" s="606"/>
      <c r="I1320" s="295"/>
      <c r="J1320"/>
      <c r="K1320" s="295"/>
      <c r="L1320"/>
      <c r="O1320"/>
      <c r="P1320"/>
    </row>
    <row r="1321" spans="1:16" x14ac:dyDescent="0.3">
      <c r="A1321" s="300"/>
      <c r="B1321" s="300"/>
      <c r="C1321" s="300"/>
      <c r="D1321" s="31"/>
      <c r="E1321"/>
      <c r="F1321" s="295"/>
      <c r="G1321"/>
      <c r="H1321" s="606"/>
      <c r="I1321" s="295"/>
      <c r="J1321"/>
      <c r="K1321" s="295"/>
      <c r="L1321"/>
      <c r="O1321"/>
      <c r="P1321"/>
    </row>
    <row r="1322" spans="1:16" x14ac:dyDescent="0.3">
      <c r="A1322" s="300"/>
      <c r="B1322" s="300"/>
      <c r="C1322" s="300"/>
      <c r="D1322" s="31"/>
      <c r="E1322"/>
      <c r="F1322" s="295"/>
      <c r="G1322"/>
      <c r="H1322" s="606"/>
      <c r="I1322" s="295"/>
      <c r="J1322"/>
      <c r="K1322" s="295"/>
      <c r="L1322"/>
      <c r="O1322"/>
      <c r="P1322"/>
    </row>
    <row r="1323" spans="1:16" x14ac:dyDescent="0.3">
      <c r="A1323" s="300"/>
      <c r="B1323" s="300"/>
      <c r="C1323" s="300"/>
      <c r="D1323" s="31"/>
      <c r="E1323"/>
      <c r="F1323" s="295"/>
      <c r="G1323"/>
      <c r="H1323" s="606"/>
      <c r="I1323" s="295"/>
      <c r="J1323"/>
      <c r="K1323" s="295"/>
      <c r="L1323"/>
      <c r="O1323"/>
      <c r="P1323"/>
    </row>
    <row r="1324" spans="1:16" x14ac:dyDescent="0.3">
      <c r="A1324" s="300"/>
      <c r="B1324" s="300"/>
      <c r="C1324" s="300"/>
      <c r="D1324" s="31"/>
      <c r="E1324"/>
      <c r="F1324" s="295"/>
      <c r="G1324"/>
      <c r="H1324" s="606"/>
      <c r="I1324" s="295"/>
      <c r="J1324"/>
      <c r="K1324" s="295"/>
      <c r="L1324"/>
      <c r="O1324"/>
      <c r="P1324"/>
    </row>
    <row r="1325" spans="1:16" x14ac:dyDescent="0.3">
      <c r="A1325" s="300"/>
      <c r="B1325" s="300"/>
      <c r="C1325" s="300"/>
      <c r="D1325" s="31"/>
      <c r="E1325"/>
      <c r="F1325" s="295"/>
      <c r="G1325"/>
      <c r="H1325" s="606"/>
      <c r="I1325" s="295"/>
      <c r="J1325"/>
      <c r="K1325" s="295"/>
      <c r="L1325"/>
      <c r="O1325"/>
      <c r="P1325"/>
    </row>
    <row r="1326" spans="1:16" x14ac:dyDescent="0.3">
      <c r="A1326" s="300"/>
      <c r="B1326" s="300"/>
      <c r="C1326" s="300"/>
      <c r="D1326" s="31"/>
      <c r="E1326"/>
      <c r="F1326" s="295"/>
      <c r="G1326"/>
      <c r="H1326" s="606"/>
      <c r="I1326" s="295"/>
      <c r="J1326"/>
      <c r="K1326" s="295"/>
      <c r="L1326"/>
      <c r="O1326"/>
      <c r="P1326"/>
    </row>
    <row r="1327" spans="1:16" x14ac:dyDescent="0.3">
      <c r="A1327" s="300"/>
      <c r="B1327" s="300"/>
      <c r="C1327" s="300"/>
      <c r="D1327" s="31"/>
      <c r="E1327"/>
      <c r="F1327" s="295"/>
      <c r="G1327"/>
      <c r="H1327" s="606"/>
      <c r="I1327" s="295"/>
      <c r="J1327"/>
      <c r="K1327" s="295"/>
      <c r="L1327"/>
      <c r="O1327"/>
      <c r="P1327"/>
    </row>
    <row r="1328" spans="1:16" x14ac:dyDescent="0.3">
      <c r="A1328" s="300"/>
      <c r="B1328" s="300"/>
      <c r="C1328" s="300"/>
      <c r="D1328" s="31"/>
      <c r="E1328"/>
      <c r="F1328" s="295"/>
      <c r="G1328"/>
      <c r="H1328" s="606"/>
      <c r="I1328" s="295"/>
      <c r="J1328"/>
      <c r="K1328" s="295"/>
      <c r="L1328"/>
      <c r="O1328"/>
      <c r="P1328"/>
    </row>
    <row r="1329" spans="1:16" x14ac:dyDescent="0.3">
      <c r="A1329" s="300"/>
      <c r="B1329" s="300"/>
      <c r="C1329" s="300"/>
      <c r="D1329" s="31"/>
      <c r="E1329"/>
      <c r="F1329" s="295"/>
      <c r="G1329"/>
      <c r="H1329" s="606"/>
      <c r="I1329" s="295"/>
      <c r="J1329"/>
      <c r="K1329" s="295"/>
      <c r="L1329"/>
      <c r="O1329"/>
      <c r="P1329"/>
    </row>
    <row r="1330" spans="1:16" x14ac:dyDescent="0.3">
      <c r="A1330" s="300"/>
      <c r="B1330" s="300"/>
      <c r="C1330" s="300"/>
      <c r="D1330" s="31"/>
      <c r="E1330"/>
      <c r="F1330" s="295"/>
      <c r="G1330"/>
      <c r="H1330" s="606"/>
      <c r="I1330" s="295"/>
      <c r="J1330"/>
      <c r="K1330" s="295"/>
      <c r="L1330"/>
      <c r="O1330"/>
      <c r="P1330"/>
    </row>
    <row r="1331" spans="1:16" x14ac:dyDescent="0.3">
      <c r="A1331" s="300"/>
      <c r="B1331" s="300"/>
      <c r="C1331" s="300"/>
      <c r="D1331" s="31"/>
      <c r="E1331"/>
      <c r="F1331" s="295"/>
      <c r="G1331"/>
      <c r="H1331" s="606"/>
      <c r="I1331" s="295"/>
      <c r="J1331"/>
      <c r="K1331" s="295"/>
      <c r="L1331"/>
      <c r="O1331"/>
      <c r="P1331"/>
    </row>
    <row r="1332" spans="1:16" x14ac:dyDescent="0.3">
      <c r="A1332" s="300"/>
      <c r="B1332" s="300"/>
      <c r="C1332" s="300"/>
      <c r="D1332" s="31"/>
      <c r="E1332"/>
      <c r="F1332" s="295"/>
      <c r="G1332"/>
      <c r="H1332" s="606"/>
      <c r="I1332" s="295"/>
      <c r="J1332"/>
      <c r="K1332" s="295"/>
      <c r="L1332"/>
      <c r="O1332"/>
      <c r="P1332"/>
    </row>
    <row r="1333" spans="1:16" x14ac:dyDescent="0.3">
      <c r="A1333" s="300"/>
      <c r="B1333" s="300"/>
      <c r="C1333" s="300"/>
      <c r="D1333" s="31"/>
      <c r="E1333"/>
      <c r="F1333" s="295"/>
      <c r="G1333"/>
      <c r="H1333" s="606"/>
      <c r="I1333" s="295"/>
      <c r="J1333"/>
      <c r="K1333" s="295"/>
      <c r="L1333"/>
      <c r="O1333"/>
      <c r="P1333"/>
    </row>
    <row r="1334" spans="1:16" x14ac:dyDescent="0.3">
      <c r="A1334" s="300"/>
      <c r="B1334" s="300"/>
      <c r="C1334" s="300"/>
      <c r="D1334" s="31"/>
      <c r="E1334"/>
      <c r="F1334" s="295"/>
      <c r="G1334"/>
      <c r="H1334" s="606"/>
      <c r="I1334" s="295"/>
      <c r="J1334"/>
      <c r="K1334" s="295"/>
      <c r="L1334"/>
      <c r="O1334"/>
      <c r="P1334"/>
    </row>
    <row r="1335" spans="1:16" x14ac:dyDescent="0.3">
      <c r="A1335" s="300"/>
      <c r="B1335" s="300"/>
      <c r="C1335" s="300"/>
      <c r="D1335" s="31"/>
      <c r="E1335"/>
      <c r="F1335" s="295"/>
      <c r="G1335"/>
      <c r="H1335" s="606"/>
      <c r="I1335" s="295"/>
      <c r="J1335"/>
      <c r="K1335" s="295"/>
      <c r="L1335"/>
      <c r="O1335"/>
      <c r="P1335"/>
    </row>
    <row r="1336" spans="1:16" x14ac:dyDescent="0.3">
      <c r="A1336" s="300"/>
      <c r="B1336" s="300"/>
      <c r="C1336" s="300"/>
      <c r="D1336" s="31"/>
      <c r="E1336"/>
      <c r="F1336" s="295"/>
      <c r="G1336"/>
      <c r="H1336" s="606"/>
      <c r="I1336" s="295"/>
      <c r="J1336"/>
      <c r="K1336" s="295"/>
      <c r="L1336"/>
      <c r="O1336"/>
      <c r="P1336"/>
    </row>
    <row r="1337" spans="1:16" x14ac:dyDescent="0.3">
      <c r="A1337" s="300"/>
      <c r="B1337" s="300"/>
      <c r="C1337" s="300"/>
      <c r="D1337" s="31"/>
      <c r="E1337"/>
      <c r="F1337" s="295"/>
      <c r="G1337"/>
      <c r="H1337" s="606"/>
      <c r="I1337" s="295"/>
      <c r="J1337"/>
      <c r="K1337" s="295"/>
      <c r="L1337"/>
      <c r="O1337"/>
      <c r="P1337"/>
    </row>
    <row r="1338" spans="1:16" x14ac:dyDescent="0.3">
      <c r="A1338" s="300"/>
      <c r="B1338" s="300"/>
      <c r="C1338" s="300"/>
      <c r="D1338" s="31"/>
      <c r="E1338"/>
      <c r="F1338" s="295"/>
      <c r="G1338"/>
      <c r="H1338" s="606"/>
      <c r="I1338" s="295"/>
      <c r="J1338"/>
      <c r="K1338" s="295"/>
      <c r="L1338"/>
      <c r="O1338"/>
      <c r="P1338"/>
    </row>
    <row r="1339" spans="1:16" x14ac:dyDescent="0.3">
      <c r="A1339" s="300"/>
      <c r="B1339" s="300"/>
      <c r="C1339" s="300"/>
      <c r="D1339" s="31"/>
      <c r="E1339"/>
      <c r="F1339" s="295"/>
      <c r="G1339"/>
      <c r="H1339" s="606"/>
      <c r="I1339" s="295"/>
      <c r="J1339"/>
      <c r="K1339" s="295"/>
      <c r="L1339"/>
      <c r="O1339"/>
      <c r="P1339"/>
    </row>
    <row r="1340" spans="1:16" x14ac:dyDescent="0.3">
      <c r="A1340" s="300"/>
      <c r="B1340" s="300"/>
      <c r="C1340" s="300"/>
      <c r="D1340" s="31"/>
      <c r="E1340"/>
      <c r="F1340" s="295"/>
      <c r="G1340"/>
      <c r="H1340" s="606"/>
      <c r="I1340" s="295"/>
      <c r="J1340"/>
      <c r="K1340" s="295"/>
      <c r="L1340"/>
      <c r="O1340"/>
      <c r="P1340"/>
    </row>
    <row r="1341" spans="1:16" x14ac:dyDescent="0.3">
      <c r="A1341" s="300"/>
      <c r="B1341" s="300"/>
      <c r="C1341" s="300"/>
      <c r="D1341" s="31"/>
      <c r="E1341"/>
      <c r="F1341" s="295"/>
      <c r="G1341"/>
      <c r="H1341" s="606"/>
      <c r="I1341" s="295"/>
      <c r="J1341"/>
      <c r="K1341" s="295"/>
      <c r="L1341"/>
      <c r="O1341"/>
      <c r="P1341"/>
    </row>
    <row r="1342" spans="1:16" x14ac:dyDescent="0.3">
      <c r="A1342" s="300"/>
      <c r="B1342" s="300"/>
      <c r="C1342" s="300"/>
      <c r="D1342" s="31"/>
      <c r="E1342"/>
      <c r="F1342" s="295"/>
      <c r="G1342"/>
      <c r="H1342" s="606"/>
      <c r="I1342" s="295"/>
      <c r="J1342"/>
      <c r="K1342" s="295"/>
      <c r="L1342"/>
      <c r="O1342"/>
      <c r="P1342"/>
    </row>
    <row r="1343" spans="1:16" x14ac:dyDescent="0.3">
      <c r="A1343" s="300"/>
      <c r="B1343" s="300"/>
      <c r="C1343" s="300"/>
      <c r="D1343" s="31"/>
      <c r="E1343"/>
      <c r="F1343" s="295"/>
      <c r="G1343"/>
      <c r="H1343" s="606"/>
      <c r="I1343" s="295"/>
      <c r="J1343"/>
      <c r="K1343" s="295"/>
      <c r="L1343"/>
      <c r="O1343"/>
      <c r="P1343"/>
    </row>
    <row r="1344" spans="1:16" x14ac:dyDescent="0.3">
      <c r="A1344" s="300"/>
      <c r="B1344" s="300"/>
      <c r="C1344" s="300"/>
      <c r="D1344" s="31"/>
      <c r="E1344"/>
      <c r="F1344" s="295"/>
      <c r="G1344"/>
      <c r="H1344" s="606"/>
      <c r="I1344" s="295"/>
      <c r="J1344"/>
      <c r="K1344" s="295"/>
      <c r="L1344"/>
      <c r="O1344"/>
      <c r="P1344"/>
    </row>
    <row r="1345" spans="1:16" x14ac:dyDescent="0.3">
      <c r="A1345" s="300"/>
      <c r="B1345" s="300"/>
      <c r="C1345" s="300"/>
      <c r="D1345" s="31"/>
      <c r="E1345"/>
      <c r="F1345" s="295"/>
      <c r="G1345"/>
      <c r="H1345" s="606"/>
      <c r="I1345" s="295"/>
      <c r="J1345"/>
      <c r="K1345" s="295"/>
      <c r="L1345"/>
      <c r="O1345"/>
      <c r="P1345"/>
    </row>
    <row r="1346" spans="1:16" x14ac:dyDescent="0.3">
      <c r="A1346" s="300"/>
      <c r="B1346" s="300"/>
      <c r="C1346" s="300"/>
      <c r="D1346" s="31"/>
      <c r="E1346"/>
      <c r="F1346" s="295"/>
      <c r="G1346"/>
      <c r="H1346" s="606"/>
      <c r="I1346" s="295"/>
      <c r="J1346"/>
      <c r="K1346" s="295"/>
      <c r="L1346"/>
      <c r="O1346"/>
      <c r="P1346"/>
    </row>
    <row r="1347" spans="1:16" x14ac:dyDescent="0.3">
      <c r="A1347" s="300"/>
      <c r="B1347" s="300"/>
      <c r="C1347" s="300"/>
      <c r="D1347" s="31"/>
      <c r="E1347"/>
      <c r="F1347" s="295"/>
      <c r="G1347"/>
      <c r="H1347" s="606"/>
      <c r="I1347" s="295"/>
      <c r="J1347"/>
      <c r="K1347" s="295"/>
      <c r="L1347"/>
      <c r="O1347"/>
      <c r="P1347"/>
    </row>
    <row r="1348" spans="1:16" x14ac:dyDescent="0.3">
      <c r="A1348" s="300"/>
      <c r="B1348" s="300"/>
      <c r="C1348" s="300"/>
      <c r="D1348" s="31"/>
      <c r="E1348"/>
      <c r="F1348" s="295"/>
      <c r="G1348"/>
      <c r="H1348" s="606"/>
      <c r="I1348" s="295"/>
      <c r="J1348"/>
      <c r="K1348" s="295"/>
      <c r="L1348"/>
      <c r="O1348"/>
      <c r="P1348"/>
    </row>
    <row r="1349" spans="1:16" x14ac:dyDescent="0.3">
      <c r="A1349" s="300"/>
      <c r="B1349" s="300"/>
      <c r="C1349" s="300"/>
      <c r="D1349" s="31"/>
      <c r="E1349"/>
      <c r="F1349" s="295"/>
      <c r="G1349"/>
      <c r="H1349" s="606"/>
      <c r="I1349" s="295"/>
      <c r="J1349"/>
      <c r="K1349" s="295"/>
      <c r="L1349"/>
      <c r="O1349"/>
      <c r="P1349"/>
    </row>
    <row r="1350" spans="1:16" x14ac:dyDescent="0.3">
      <c r="A1350" s="300"/>
      <c r="B1350" s="300"/>
      <c r="C1350" s="300"/>
      <c r="D1350" s="31"/>
      <c r="E1350"/>
      <c r="F1350" s="295"/>
      <c r="G1350"/>
      <c r="H1350" s="606"/>
      <c r="I1350" s="295"/>
      <c r="J1350"/>
      <c r="K1350" s="295"/>
      <c r="L1350"/>
      <c r="O1350"/>
      <c r="P1350"/>
    </row>
    <row r="1351" spans="1:16" x14ac:dyDescent="0.3">
      <c r="A1351" s="300"/>
      <c r="B1351" s="300"/>
      <c r="C1351" s="300"/>
      <c r="D1351" s="31"/>
      <c r="E1351"/>
      <c r="F1351" s="295"/>
      <c r="G1351"/>
      <c r="H1351" s="606"/>
      <c r="I1351" s="295"/>
      <c r="J1351"/>
      <c r="K1351" s="295"/>
      <c r="L1351"/>
      <c r="O1351"/>
      <c r="P1351"/>
    </row>
    <row r="1352" spans="1:16" x14ac:dyDescent="0.3">
      <c r="A1352" s="300"/>
      <c r="B1352" s="300"/>
      <c r="C1352" s="300"/>
      <c r="D1352" s="31"/>
      <c r="E1352"/>
      <c r="F1352" s="295"/>
      <c r="G1352"/>
      <c r="H1352" s="606"/>
      <c r="I1352" s="295"/>
      <c r="J1352"/>
      <c r="K1352" s="295"/>
      <c r="L1352"/>
      <c r="O1352"/>
      <c r="P1352"/>
    </row>
    <row r="1353" spans="1:16" x14ac:dyDescent="0.3">
      <c r="A1353" s="300"/>
      <c r="B1353" s="300"/>
      <c r="C1353" s="300"/>
      <c r="D1353" s="31"/>
      <c r="E1353"/>
      <c r="F1353" s="295"/>
      <c r="G1353"/>
      <c r="H1353" s="606"/>
      <c r="I1353" s="295"/>
      <c r="J1353"/>
      <c r="K1353" s="295"/>
      <c r="L1353"/>
      <c r="O1353"/>
      <c r="P1353"/>
    </row>
    <row r="1354" spans="1:16" x14ac:dyDescent="0.3">
      <c r="A1354" s="300"/>
      <c r="B1354" s="300"/>
      <c r="C1354" s="300"/>
      <c r="D1354" s="31"/>
      <c r="E1354"/>
      <c r="F1354" s="295"/>
      <c r="G1354"/>
      <c r="H1354" s="606"/>
      <c r="I1354" s="295"/>
      <c r="J1354"/>
      <c r="K1354" s="295"/>
      <c r="L1354"/>
      <c r="O1354"/>
      <c r="P1354"/>
    </row>
    <row r="1355" spans="1:16" x14ac:dyDescent="0.3">
      <c r="A1355" s="300"/>
      <c r="B1355" s="300"/>
      <c r="C1355" s="300"/>
      <c r="D1355" s="31"/>
      <c r="E1355"/>
      <c r="F1355" s="295"/>
      <c r="G1355"/>
      <c r="H1355" s="606"/>
      <c r="I1355" s="295"/>
      <c r="J1355"/>
      <c r="K1355" s="295"/>
      <c r="L1355"/>
      <c r="O1355"/>
      <c r="P1355"/>
    </row>
    <row r="1356" spans="1:16" x14ac:dyDescent="0.3">
      <c r="A1356" s="300"/>
      <c r="B1356" s="300"/>
      <c r="C1356" s="300"/>
      <c r="D1356" s="31"/>
      <c r="E1356"/>
      <c r="F1356" s="295"/>
      <c r="G1356"/>
      <c r="H1356" s="606"/>
      <c r="I1356" s="295"/>
      <c r="J1356"/>
      <c r="K1356" s="295"/>
      <c r="L1356"/>
      <c r="O1356"/>
      <c r="P1356"/>
    </row>
    <row r="1357" spans="1:16" x14ac:dyDescent="0.3">
      <c r="A1357" s="300"/>
      <c r="B1357" s="300"/>
      <c r="C1357" s="300"/>
      <c r="D1357" s="31"/>
      <c r="E1357"/>
      <c r="F1357" s="295"/>
      <c r="G1357"/>
      <c r="H1357" s="606"/>
      <c r="I1357" s="295"/>
      <c r="J1357"/>
      <c r="K1357" s="295"/>
      <c r="L1357"/>
      <c r="O1357"/>
      <c r="P1357"/>
    </row>
    <row r="1358" spans="1:16" x14ac:dyDescent="0.3">
      <c r="A1358" s="300"/>
      <c r="B1358" s="300"/>
      <c r="C1358" s="300"/>
      <c r="D1358" s="31"/>
      <c r="E1358"/>
      <c r="F1358" s="295"/>
      <c r="G1358"/>
      <c r="H1358" s="606"/>
      <c r="I1358" s="295"/>
      <c r="J1358"/>
      <c r="K1358" s="295"/>
      <c r="L1358"/>
      <c r="O1358"/>
      <c r="P1358"/>
    </row>
    <row r="1359" spans="1:16" x14ac:dyDescent="0.3">
      <c r="A1359" s="300"/>
      <c r="B1359" s="300"/>
      <c r="C1359" s="300"/>
      <c r="D1359" s="31"/>
      <c r="E1359"/>
      <c r="F1359" s="295"/>
      <c r="G1359"/>
      <c r="H1359" s="606"/>
      <c r="I1359" s="295"/>
      <c r="J1359"/>
      <c r="K1359" s="295"/>
      <c r="L1359"/>
      <c r="O1359"/>
      <c r="P1359"/>
    </row>
    <row r="1360" spans="1:16" x14ac:dyDescent="0.3">
      <c r="A1360" s="300"/>
      <c r="B1360" s="300"/>
      <c r="C1360" s="300"/>
      <c r="D1360" s="31"/>
      <c r="E1360"/>
      <c r="F1360" s="295"/>
      <c r="G1360"/>
      <c r="H1360" s="606"/>
      <c r="I1360" s="295"/>
      <c r="J1360"/>
      <c r="K1360" s="295"/>
      <c r="L1360"/>
      <c r="O1360"/>
      <c r="P1360"/>
    </row>
    <row r="1361" spans="1:16" x14ac:dyDescent="0.3">
      <c r="A1361" s="300"/>
      <c r="B1361" s="300"/>
      <c r="C1361" s="300"/>
      <c r="D1361" s="31"/>
      <c r="E1361"/>
      <c r="F1361" s="295"/>
      <c r="G1361"/>
      <c r="H1361" s="606"/>
      <c r="I1361" s="295"/>
      <c r="J1361"/>
      <c r="K1361" s="295"/>
      <c r="L1361"/>
      <c r="O1361"/>
      <c r="P1361"/>
    </row>
    <row r="1362" spans="1:16" x14ac:dyDescent="0.3">
      <c r="A1362" s="300"/>
      <c r="B1362" s="300"/>
      <c r="C1362" s="300"/>
      <c r="D1362" s="31"/>
      <c r="E1362"/>
      <c r="F1362" s="295"/>
      <c r="G1362"/>
      <c r="H1362" s="606"/>
      <c r="I1362" s="295"/>
      <c r="J1362"/>
      <c r="K1362" s="295"/>
      <c r="L1362"/>
      <c r="O1362"/>
      <c r="P1362"/>
    </row>
    <row r="1363" spans="1:16" x14ac:dyDescent="0.3">
      <c r="A1363" s="300"/>
      <c r="B1363" s="300"/>
      <c r="C1363" s="300"/>
      <c r="D1363" s="31"/>
      <c r="E1363"/>
      <c r="F1363" s="295"/>
      <c r="G1363"/>
      <c r="H1363" s="606"/>
      <c r="I1363" s="295"/>
      <c r="J1363"/>
      <c r="K1363" s="295"/>
      <c r="L1363"/>
      <c r="O1363"/>
      <c r="P1363"/>
    </row>
    <row r="1364" spans="1:16" x14ac:dyDescent="0.3">
      <c r="A1364" s="300"/>
      <c r="B1364" s="300"/>
      <c r="C1364" s="300"/>
      <c r="D1364" s="31"/>
      <c r="E1364"/>
      <c r="F1364" s="295"/>
      <c r="G1364"/>
      <c r="H1364" s="606"/>
      <c r="I1364" s="295"/>
      <c r="J1364"/>
      <c r="K1364" s="295"/>
      <c r="L1364"/>
      <c r="O1364"/>
      <c r="P1364"/>
    </row>
    <row r="1365" spans="1:16" x14ac:dyDescent="0.3">
      <c r="A1365" s="300"/>
      <c r="B1365" s="300"/>
      <c r="C1365" s="300"/>
      <c r="D1365" s="31"/>
      <c r="E1365"/>
      <c r="F1365" s="295"/>
      <c r="G1365"/>
      <c r="H1365" s="606"/>
      <c r="I1365" s="295"/>
      <c r="J1365"/>
      <c r="K1365" s="295"/>
      <c r="L1365"/>
      <c r="O1365"/>
      <c r="P1365"/>
    </row>
    <row r="1366" spans="1:16" x14ac:dyDescent="0.3">
      <c r="A1366" s="300"/>
      <c r="B1366" s="300"/>
      <c r="C1366" s="300"/>
      <c r="D1366" s="31"/>
      <c r="E1366"/>
      <c r="F1366" s="295"/>
      <c r="G1366"/>
      <c r="H1366" s="606"/>
      <c r="I1366" s="295"/>
      <c r="J1366"/>
      <c r="K1366" s="295"/>
      <c r="L1366"/>
      <c r="O1366"/>
      <c r="P1366"/>
    </row>
    <row r="1367" spans="1:16" x14ac:dyDescent="0.3">
      <c r="A1367" s="300"/>
      <c r="B1367" s="300"/>
      <c r="C1367" s="300"/>
      <c r="D1367" s="31"/>
      <c r="E1367"/>
      <c r="F1367" s="295"/>
      <c r="G1367"/>
      <c r="H1367" s="606"/>
      <c r="I1367" s="295"/>
      <c r="J1367"/>
      <c r="K1367" s="295"/>
      <c r="L1367"/>
      <c r="O1367"/>
      <c r="P1367"/>
    </row>
    <row r="1368" spans="1:16" x14ac:dyDescent="0.3">
      <c r="A1368" s="300"/>
      <c r="B1368" s="300"/>
      <c r="C1368" s="300"/>
      <c r="D1368" s="31"/>
      <c r="E1368"/>
      <c r="F1368" s="295"/>
      <c r="G1368"/>
      <c r="H1368" s="606"/>
      <c r="I1368" s="295"/>
      <c r="J1368"/>
      <c r="K1368" s="295"/>
      <c r="L1368"/>
      <c r="O1368"/>
      <c r="P1368"/>
    </row>
    <row r="1369" spans="1:16" x14ac:dyDescent="0.3">
      <c r="A1369" s="300"/>
      <c r="B1369" s="300"/>
      <c r="C1369" s="300"/>
      <c r="D1369" s="31"/>
      <c r="E1369"/>
      <c r="F1369" s="295"/>
      <c r="G1369"/>
      <c r="H1369" s="606"/>
      <c r="I1369" s="295"/>
      <c r="J1369"/>
      <c r="K1369" s="295"/>
      <c r="L1369"/>
      <c r="O1369"/>
      <c r="P1369"/>
    </row>
    <row r="1370" spans="1:16" x14ac:dyDescent="0.3">
      <c r="A1370" s="300"/>
      <c r="B1370" s="300"/>
      <c r="C1370" s="300"/>
      <c r="D1370" s="31"/>
      <c r="E1370"/>
      <c r="F1370" s="295"/>
      <c r="G1370"/>
      <c r="H1370" s="606"/>
      <c r="I1370" s="295"/>
      <c r="J1370"/>
      <c r="K1370" s="295"/>
      <c r="L1370"/>
      <c r="O1370"/>
      <c r="P1370"/>
    </row>
    <row r="1371" spans="1:16" x14ac:dyDescent="0.3">
      <c r="A1371" s="300"/>
      <c r="B1371" s="300"/>
      <c r="C1371" s="300"/>
      <c r="D1371" s="31"/>
      <c r="E1371"/>
      <c r="F1371" s="295"/>
      <c r="G1371"/>
      <c r="H1371" s="606"/>
      <c r="I1371" s="295"/>
      <c r="J1371"/>
      <c r="K1371" s="295"/>
      <c r="L1371"/>
      <c r="O1371"/>
      <c r="P1371"/>
    </row>
    <row r="1372" spans="1:16" x14ac:dyDescent="0.3">
      <c r="A1372" s="300"/>
      <c r="B1372" s="300"/>
      <c r="C1372" s="300"/>
      <c r="D1372" s="31"/>
      <c r="E1372"/>
      <c r="F1372" s="295"/>
      <c r="G1372"/>
      <c r="H1372" s="606"/>
      <c r="I1372" s="295"/>
      <c r="J1372"/>
      <c r="K1372" s="295"/>
      <c r="L1372"/>
      <c r="O1372"/>
      <c r="P1372"/>
    </row>
    <row r="1373" spans="1:16" x14ac:dyDescent="0.3">
      <c r="A1373" s="300"/>
      <c r="B1373" s="300"/>
      <c r="C1373" s="300"/>
      <c r="D1373" s="31"/>
      <c r="E1373"/>
      <c r="F1373" s="295"/>
      <c r="G1373"/>
      <c r="H1373" s="606"/>
      <c r="I1373" s="295"/>
      <c r="J1373"/>
      <c r="K1373" s="295"/>
      <c r="L1373"/>
      <c r="O1373"/>
      <c r="P1373"/>
    </row>
    <row r="1374" spans="1:16" x14ac:dyDescent="0.3">
      <c r="A1374" s="300"/>
      <c r="B1374" s="300"/>
      <c r="C1374" s="300"/>
      <c r="D1374" s="31"/>
      <c r="E1374"/>
      <c r="F1374" s="295"/>
      <c r="G1374"/>
      <c r="H1374" s="606"/>
      <c r="I1374" s="295"/>
      <c r="J1374"/>
      <c r="K1374" s="295"/>
      <c r="L1374"/>
      <c r="O1374"/>
      <c r="P1374"/>
    </row>
    <row r="1375" spans="1:16" x14ac:dyDescent="0.3">
      <c r="A1375" s="300"/>
      <c r="B1375" s="300"/>
      <c r="C1375" s="300"/>
      <c r="D1375" s="31"/>
      <c r="E1375"/>
      <c r="F1375" s="295"/>
      <c r="G1375"/>
      <c r="H1375" s="606"/>
      <c r="I1375" s="295"/>
      <c r="J1375"/>
      <c r="K1375" s="295"/>
      <c r="L1375"/>
      <c r="O1375"/>
      <c r="P1375"/>
    </row>
    <row r="1376" spans="1:16" x14ac:dyDescent="0.3">
      <c r="A1376" s="300"/>
      <c r="B1376" s="300"/>
      <c r="C1376" s="300"/>
      <c r="D1376" s="31"/>
      <c r="E1376"/>
      <c r="F1376" s="295"/>
      <c r="G1376"/>
      <c r="H1376" s="606"/>
      <c r="I1376" s="295"/>
      <c r="J1376"/>
      <c r="K1376" s="295"/>
      <c r="L1376"/>
      <c r="O1376"/>
      <c r="P1376"/>
    </row>
    <row r="1377" spans="1:16" x14ac:dyDescent="0.3">
      <c r="A1377" s="300"/>
      <c r="B1377" s="300"/>
      <c r="C1377" s="300"/>
      <c r="D1377" s="31"/>
      <c r="E1377"/>
      <c r="F1377" s="295"/>
      <c r="G1377"/>
      <c r="H1377" s="606"/>
      <c r="I1377" s="295"/>
      <c r="J1377"/>
      <c r="K1377" s="295"/>
      <c r="L1377"/>
      <c r="O1377"/>
      <c r="P1377"/>
    </row>
    <row r="1378" spans="1:16" x14ac:dyDescent="0.3">
      <c r="A1378" s="300"/>
      <c r="B1378" s="300"/>
      <c r="C1378" s="300"/>
      <c r="D1378" s="31"/>
      <c r="E1378"/>
      <c r="F1378" s="295"/>
      <c r="G1378"/>
      <c r="H1378" s="606"/>
      <c r="I1378" s="295"/>
      <c r="J1378"/>
      <c r="K1378" s="295"/>
      <c r="L1378"/>
      <c r="O1378"/>
      <c r="P1378"/>
    </row>
    <row r="1379" spans="1:16" x14ac:dyDescent="0.3">
      <c r="A1379" s="300"/>
      <c r="B1379" s="300"/>
      <c r="C1379" s="300"/>
      <c r="D1379" s="31"/>
      <c r="E1379"/>
      <c r="F1379" s="295"/>
      <c r="G1379"/>
      <c r="H1379" s="606"/>
      <c r="I1379" s="295"/>
      <c r="J1379"/>
      <c r="K1379" s="295"/>
      <c r="L1379"/>
      <c r="O1379"/>
      <c r="P1379"/>
    </row>
    <row r="1380" spans="1:16" x14ac:dyDescent="0.3">
      <c r="A1380" s="300"/>
      <c r="B1380" s="300"/>
      <c r="C1380" s="300"/>
      <c r="D1380" s="31"/>
      <c r="E1380"/>
      <c r="F1380" s="295"/>
      <c r="G1380"/>
      <c r="H1380" s="606"/>
      <c r="I1380" s="295"/>
      <c r="J1380"/>
      <c r="K1380" s="295"/>
      <c r="L1380"/>
      <c r="O1380"/>
      <c r="P1380"/>
    </row>
    <row r="1381" spans="1:16" x14ac:dyDescent="0.3">
      <c r="A1381" s="300"/>
      <c r="B1381" s="300"/>
      <c r="C1381" s="300"/>
      <c r="D1381" s="31"/>
      <c r="E1381"/>
      <c r="F1381" s="295"/>
      <c r="G1381"/>
      <c r="H1381" s="606"/>
      <c r="I1381" s="295"/>
      <c r="J1381"/>
      <c r="K1381" s="295"/>
      <c r="L1381"/>
      <c r="O1381"/>
      <c r="P1381"/>
    </row>
    <row r="1382" spans="1:16" x14ac:dyDescent="0.3">
      <c r="A1382" s="300"/>
      <c r="B1382" s="300"/>
      <c r="C1382" s="300"/>
      <c r="D1382" s="31"/>
      <c r="E1382"/>
      <c r="F1382" s="295"/>
      <c r="G1382"/>
      <c r="H1382" s="606"/>
      <c r="I1382" s="295"/>
      <c r="J1382"/>
      <c r="K1382" s="295"/>
      <c r="L1382"/>
      <c r="O1382"/>
      <c r="P1382"/>
    </row>
    <row r="1383" spans="1:16" x14ac:dyDescent="0.3">
      <c r="A1383" s="300"/>
      <c r="B1383" s="300"/>
      <c r="C1383" s="300"/>
      <c r="D1383" s="31"/>
      <c r="E1383"/>
      <c r="F1383" s="295"/>
      <c r="G1383"/>
      <c r="H1383" s="606"/>
      <c r="I1383" s="295"/>
      <c r="J1383"/>
      <c r="K1383" s="295"/>
      <c r="L1383"/>
      <c r="O1383"/>
      <c r="P1383"/>
    </row>
    <row r="1384" spans="1:16" x14ac:dyDescent="0.3">
      <c r="A1384" s="300"/>
      <c r="B1384" s="300"/>
      <c r="C1384" s="300"/>
      <c r="D1384" s="31"/>
      <c r="E1384"/>
      <c r="F1384" s="295"/>
      <c r="G1384"/>
      <c r="H1384" s="606"/>
      <c r="I1384" s="295"/>
      <c r="J1384"/>
      <c r="K1384" s="295"/>
      <c r="L1384"/>
      <c r="O1384"/>
      <c r="P1384"/>
    </row>
    <row r="1385" spans="1:16" x14ac:dyDescent="0.3">
      <c r="A1385" s="300"/>
      <c r="B1385" s="300"/>
      <c r="C1385" s="300"/>
      <c r="D1385" s="31"/>
      <c r="E1385"/>
      <c r="F1385" s="295"/>
      <c r="G1385"/>
      <c r="H1385" s="606"/>
      <c r="I1385" s="295"/>
      <c r="J1385"/>
      <c r="K1385" s="295"/>
      <c r="L1385"/>
      <c r="O1385"/>
      <c r="P1385"/>
    </row>
    <row r="1386" spans="1:16" x14ac:dyDescent="0.3">
      <c r="A1386" s="300"/>
      <c r="B1386" s="300"/>
      <c r="C1386" s="300"/>
      <c r="D1386" s="31"/>
      <c r="E1386"/>
      <c r="F1386" s="295"/>
      <c r="G1386"/>
      <c r="H1386" s="606"/>
      <c r="I1386" s="295"/>
      <c r="J1386"/>
      <c r="K1386" s="295"/>
      <c r="L1386"/>
      <c r="O1386"/>
      <c r="P1386"/>
    </row>
    <row r="1387" spans="1:16" x14ac:dyDescent="0.3">
      <c r="A1387" s="300"/>
      <c r="B1387" s="300"/>
      <c r="C1387" s="300"/>
      <c r="D1387" s="31"/>
      <c r="E1387"/>
      <c r="F1387" s="295"/>
      <c r="G1387"/>
      <c r="H1387" s="606"/>
      <c r="I1387" s="295"/>
      <c r="J1387"/>
      <c r="K1387" s="295"/>
      <c r="L1387"/>
      <c r="O1387"/>
      <c r="P1387"/>
    </row>
    <row r="1388" spans="1:16" x14ac:dyDescent="0.3">
      <c r="A1388" s="300"/>
      <c r="B1388" s="300"/>
      <c r="C1388" s="300"/>
      <c r="D1388" s="31"/>
      <c r="E1388"/>
      <c r="F1388" s="295"/>
      <c r="G1388"/>
      <c r="H1388" s="606"/>
      <c r="I1388" s="295"/>
      <c r="J1388"/>
      <c r="K1388" s="295"/>
      <c r="L1388"/>
      <c r="O1388"/>
      <c r="P1388"/>
    </row>
    <row r="1389" spans="1:16" x14ac:dyDescent="0.3">
      <c r="A1389" s="300"/>
      <c r="B1389" s="300"/>
      <c r="C1389" s="300"/>
      <c r="D1389" s="31"/>
      <c r="E1389"/>
      <c r="F1389" s="295"/>
      <c r="G1389"/>
      <c r="H1389" s="606"/>
      <c r="I1389" s="295"/>
      <c r="J1389"/>
      <c r="K1389" s="295"/>
      <c r="L1389"/>
      <c r="O1389"/>
      <c r="P1389"/>
    </row>
    <row r="1390" spans="1:16" x14ac:dyDescent="0.3">
      <c r="A1390" s="300"/>
      <c r="B1390" s="300"/>
      <c r="C1390" s="300"/>
      <c r="D1390" s="31"/>
      <c r="E1390"/>
      <c r="F1390" s="295"/>
      <c r="G1390"/>
      <c r="H1390" s="606"/>
      <c r="I1390" s="295"/>
      <c r="J1390"/>
      <c r="K1390" s="295"/>
      <c r="L1390"/>
      <c r="O1390"/>
      <c r="P1390"/>
    </row>
    <row r="1391" spans="1:16" x14ac:dyDescent="0.3">
      <c r="A1391" s="300"/>
      <c r="B1391" s="300"/>
      <c r="C1391" s="300"/>
      <c r="D1391" s="31"/>
      <c r="E1391"/>
      <c r="F1391" s="295"/>
      <c r="G1391"/>
      <c r="H1391" s="606"/>
      <c r="I1391" s="295"/>
      <c r="J1391"/>
      <c r="K1391" s="295"/>
      <c r="L1391"/>
      <c r="O1391"/>
      <c r="P1391"/>
    </row>
    <row r="1392" spans="1:16" x14ac:dyDescent="0.3">
      <c r="A1392" s="300"/>
      <c r="B1392" s="300"/>
      <c r="C1392" s="300"/>
      <c r="D1392" s="31"/>
      <c r="E1392"/>
      <c r="F1392" s="295"/>
      <c r="G1392"/>
      <c r="H1392" s="606"/>
      <c r="I1392" s="295"/>
      <c r="J1392"/>
      <c r="K1392" s="295"/>
      <c r="L1392"/>
      <c r="O1392"/>
      <c r="P1392"/>
    </row>
    <row r="1393" spans="1:16" x14ac:dyDescent="0.3">
      <c r="A1393" s="300"/>
      <c r="B1393" s="300"/>
      <c r="C1393" s="300"/>
      <c r="D1393" s="31"/>
      <c r="E1393"/>
      <c r="F1393" s="295"/>
      <c r="G1393"/>
      <c r="H1393" s="606"/>
      <c r="I1393" s="295"/>
      <c r="J1393"/>
      <c r="K1393" s="295"/>
      <c r="L1393"/>
      <c r="O1393"/>
      <c r="P1393"/>
    </row>
    <row r="1394" spans="1:16" x14ac:dyDescent="0.3">
      <c r="A1394" s="300"/>
      <c r="B1394" s="300"/>
      <c r="C1394" s="300"/>
      <c r="D1394" s="31"/>
      <c r="E1394"/>
      <c r="F1394" s="295"/>
      <c r="G1394"/>
      <c r="H1394" s="606"/>
      <c r="I1394" s="295"/>
      <c r="J1394"/>
      <c r="K1394" s="295"/>
      <c r="L1394"/>
      <c r="O1394"/>
      <c r="P1394"/>
    </row>
    <row r="1395" spans="1:16" x14ac:dyDescent="0.3">
      <c r="A1395" s="300"/>
      <c r="B1395" s="300"/>
      <c r="C1395" s="300"/>
      <c r="D1395" s="31"/>
      <c r="E1395"/>
      <c r="F1395" s="295"/>
      <c r="G1395"/>
      <c r="H1395" s="606"/>
      <c r="I1395" s="295"/>
      <c r="J1395"/>
      <c r="K1395" s="295"/>
      <c r="L1395"/>
      <c r="O1395"/>
      <c r="P1395"/>
    </row>
    <row r="1396" spans="1:16" x14ac:dyDescent="0.3">
      <c r="A1396" s="300"/>
      <c r="B1396" s="300"/>
      <c r="C1396" s="300"/>
      <c r="D1396" s="31"/>
      <c r="E1396"/>
      <c r="F1396" s="295"/>
      <c r="G1396"/>
      <c r="H1396" s="606"/>
      <c r="I1396" s="295"/>
      <c r="J1396"/>
      <c r="K1396" s="295"/>
      <c r="L1396"/>
      <c r="O1396"/>
      <c r="P1396"/>
    </row>
    <row r="1397" spans="1:16" x14ac:dyDescent="0.3">
      <c r="A1397" s="300"/>
      <c r="B1397" s="300"/>
      <c r="C1397" s="300"/>
      <c r="D1397" s="31"/>
      <c r="E1397"/>
      <c r="F1397" s="295"/>
      <c r="G1397"/>
      <c r="H1397" s="606"/>
      <c r="I1397" s="295"/>
      <c r="J1397"/>
      <c r="K1397" s="295"/>
      <c r="L1397"/>
      <c r="O1397"/>
      <c r="P1397"/>
    </row>
    <row r="1398" spans="1:16" x14ac:dyDescent="0.3">
      <c r="A1398" s="300"/>
      <c r="B1398" s="300"/>
      <c r="C1398" s="300"/>
      <c r="D1398" s="31"/>
      <c r="E1398"/>
      <c r="F1398" s="295"/>
      <c r="G1398"/>
      <c r="H1398" s="606"/>
      <c r="I1398" s="295"/>
      <c r="J1398"/>
      <c r="K1398" s="295"/>
      <c r="L1398"/>
      <c r="O1398"/>
      <c r="P1398"/>
    </row>
    <row r="1399" spans="1:16" x14ac:dyDescent="0.3">
      <c r="A1399" s="300"/>
      <c r="B1399" s="300"/>
      <c r="C1399" s="300"/>
      <c r="D1399" s="31"/>
      <c r="E1399"/>
      <c r="F1399" s="295"/>
      <c r="G1399"/>
      <c r="H1399" s="606"/>
      <c r="I1399" s="295"/>
      <c r="J1399"/>
      <c r="K1399" s="295"/>
      <c r="L1399"/>
      <c r="O1399"/>
      <c r="P1399"/>
    </row>
    <row r="1400" spans="1:16" x14ac:dyDescent="0.3">
      <c r="A1400" s="300"/>
      <c r="B1400" s="300"/>
      <c r="C1400" s="300"/>
      <c r="D1400" s="31"/>
      <c r="E1400"/>
      <c r="F1400" s="295"/>
      <c r="G1400"/>
      <c r="H1400" s="606"/>
      <c r="I1400" s="295"/>
      <c r="J1400"/>
      <c r="K1400" s="295"/>
      <c r="L1400"/>
      <c r="O1400"/>
      <c r="P1400"/>
    </row>
    <row r="1401" spans="1:16" x14ac:dyDescent="0.3">
      <c r="A1401" s="300"/>
      <c r="B1401" s="300"/>
      <c r="C1401" s="300"/>
      <c r="D1401" s="31"/>
      <c r="E1401"/>
      <c r="F1401" s="295"/>
      <c r="G1401"/>
      <c r="H1401" s="606"/>
      <c r="I1401" s="295"/>
      <c r="J1401"/>
      <c r="K1401" s="295"/>
      <c r="L1401"/>
      <c r="O1401"/>
      <c r="P1401"/>
    </row>
    <row r="1402" spans="1:16" x14ac:dyDescent="0.3">
      <c r="A1402" s="300"/>
      <c r="B1402" s="300"/>
      <c r="C1402" s="300"/>
      <c r="D1402" s="31"/>
      <c r="E1402"/>
      <c r="F1402" s="295"/>
      <c r="G1402"/>
      <c r="H1402" s="606"/>
      <c r="I1402" s="295"/>
      <c r="J1402"/>
      <c r="K1402" s="295"/>
      <c r="L1402"/>
      <c r="O1402"/>
      <c r="P1402"/>
    </row>
    <row r="1403" spans="1:16" x14ac:dyDescent="0.3">
      <c r="A1403" s="300"/>
      <c r="B1403" s="300"/>
      <c r="C1403" s="300"/>
      <c r="D1403" s="31"/>
      <c r="E1403"/>
      <c r="F1403" s="295"/>
      <c r="G1403"/>
      <c r="H1403" s="606"/>
      <c r="I1403" s="295"/>
      <c r="J1403"/>
      <c r="K1403" s="295"/>
      <c r="L1403"/>
      <c r="O1403"/>
      <c r="P1403"/>
    </row>
    <row r="1404" spans="1:16" x14ac:dyDescent="0.3">
      <c r="A1404" s="300"/>
      <c r="B1404" s="300"/>
      <c r="C1404" s="300"/>
      <c r="D1404" s="31"/>
      <c r="E1404"/>
      <c r="F1404" s="295"/>
      <c r="G1404"/>
      <c r="H1404" s="606"/>
      <c r="I1404" s="295"/>
      <c r="J1404"/>
      <c r="K1404" s="295"/>
      <c r="L1404"/>
      <c r="O1404"/>
      <c r="P1404"/>
    </row>
    <row r="1405" spans="1:16" x14ac:dyDescent="0.3">
      <c r="A1405" s="300"/>
      <c r="B1405" s="300"/>
      <c r="C1405" s="300"/>
      <c r="D1405" s="31"/>
      <c r="E1405"/>
      <c r="F1405" s="295"/>
      <c r="G1405"/>
      <c r="H1405" s="606"/>
      <c r="I1405" s="295"/>
      <c r="J1405"/>
      <c r="K1405" s="295"/>
      <c r="L1405"/>
      <c r="O1405"/>
      <c r="P1405"/>
    </row>
    <row r="1406" spans="1:16" x14ac:dyDescent="0.3">
      <c r="A1406" s="300"/>
      <c r="B1406" s="300"/>
      <c r="C1406" s="300"/>
      <c r="D1406" s="31"/>
      <c r="E1406"/>
      <c r="F1406" s="295"/>
      <c r="G1406"/>
      <c r="H1406" s="606"/>
      <c r="I1406" s="295"/>
      <c r="J1406"/>
      <c r="K1406" s="295"/>
      <c r="L1406"/>
      <c r="O1406"/>
      <c r="P1406"/>
    </row>
    <row r="1407" spans="1:16" x14ac:dyDescent="0.3">
      <c r="A1407" s="300"/>
      <c r="B1407" s="300"/>
      <c r="C1407" s="300"/>
      <c r="D1407" s="31"/>
      <c r="E1407"/>
      <c r="F1407" s="295"/>
      <c r="G1407"/>
      <c r="H1407" s="606"/>
      <c r="I1407" s="295"/>
      <c r="J1407"/>
      <c r="K1407" s="295"/>
      <c r="L1407"/>
      <c r="O1407"/>
      <c r="P1407"/>
    </row>
    <row r="1408" spans="1:16" x14ac:dyDescent="0.3">
      <c r="A1408" s="300"/>
      <c r="B1408" s="300"/>
      <c r="C1408" s="300"/>
      <c r="D1408" s="31"/>
      <c r="E1408"/>
      <c r="F1408" s="295"/>
      <c r="G1408"/>
      <c r="H1408" s="606"/>
      <c r="I1408" s="295"/>
      <c r="J1408"/>
      <c r="K1408" s="295"/>
      <c r="L1408"/>
      <c r="O1408"/>
      <c r="P1408"/>
    </row>
    <row r="1409" spans="1:16" x14ac:dyDescent="0.3">
      <c r="A1409" s="300"/>
      <c r="B1409" s="300"/>
      <c r="C1409" s="300"/>
      <c r="D1409" s="31"/>
      <c r="E1409"/>
      <c r="F1409" s="295"/>
      <c r="G1409"/>
      <c r="H1409" s="606"/>
      <c r="I1409" s="295"/>
      <c r="J1409"/>
      <c r="K1409" s="295"/>
      <c r="L1409"/>
      <c r="O1409"/>
      <c r="P1409"/>
    </row>
    <row r="1410" spans="1:16" x14ac:dyDescent="0.3">
      <c r="A1410" s="300"/>
      <c r="B1410" s="300"/>
      <c r="C1410" s="300"/>
      <c r="D1410" s="31"/>
      <c r="E1410"/>
      <c r="F1410" s="295"/>
      <c r="G1410"/>
      <c r="H1410" s="606"/>
      <c r="I1410" s="295"/>
      <c r="J1410"/>
      <c r="K1410" s="295"/>
      <c r="L1410"/>
      <c r="O1410"/>
      <c r="P1410"/>
    </row>
    <row r="1411" spans="1:16" x14ac:dyDescent="0.3">
      <c r="A1411" s="300"/>
      <c r="B1411" s="300"/>
      <c r="C1411" s="300"/>
      <c r="D1411" s="31"/>
      <c r="E1411"/>
      <c r="F1411" s="295"/>
      <c r="G1411"/>
      <c r="H1411" s="606"/>
      <c r="I1411" s="295"/>
      <c r="J1411"/>
      <c r="K1411" s="295"/>
      <c r="L1411"/>
      <c r="O1411"/>
      <c r="P1411"/>
    </row>
    <row r="1412" spans="1:16" x14ac:dyDescent="0.3">
      <c r="A1412" s="300"/>
      <c r="B1412" s="300"/>
      <c r="C1412" s="300"/>
      <c r="D1412" s="31"/>
      <c r="E1412"/>
      <c r="F1412" s="295"/>
      <c r="G1412"/>
      <c r="H1412" s="606"/>
      <c r="I1412" s="295"/>
      <c r="J1412"/>
      <c r="K1412" s="295"/>
      <c r="L1412"/>
      <c r="O1412"/>
      <c r="P1412"/>
    </row>
    <row r="1413" spans="1:16" x14ac:dyDescent="0.3">
      <c r="A1413" s="300"/>
      <c r="B1413" s="300"/>
      <c r="C1413" s="300"/>
      <c r="D1413" s="31"/>
      <c r="E1413"/>
      <c r="F1413" s="295"/>
      <c r="G1413"/>
      <c r="H1413" s="606"/>
      <c r="I1413" s="295"/>
      <c r="J1413"/>
      <c r="K1413" s="295"/>
      <c r="L1413"/>
      <c r="O1413"/>
      <c r="P1413"/>
    </row>
    <row r="1414" spans="1:16" x14ac:dyDescent="0.3">
      <c r="A1414" s="300"/>
      <c r="B1414" s="300"/>
      <c r="C1414" s="300"/>
      <c r="D1414" s="31"/>
      <c r="E1414"/>
      <c r="F1414" s="295"/>
      <c r="G1414"/>
      <c r="H1414" s="606"/>
      <c r="I1414" s="295"/>
      <c r="J1414"/>
      <c r="K1414" s="295"/>
      <c r="L1414"/>
      <c r="O1414"/>
      <c r="P1414"/>
    </row>
    <row r="1415" spans="1:16" x14ac:dyDescent="0.3">
      <c r="A1415" s="300"/>
      <c r="B1415" s="300"/>
      <c r="C1415" s="300"/>
      <c r="D1415" s="31"/>
      <c r="E1415"/>
      <c r="F1415" s="295"/>
      <c r="G1415"/>
      <c r="H1415" s="606"/>
      <c r="I1415" s="295"/>
      <c r="J1415"/>
      <c r="K1415" s="295"/>
      <c r="L1415"/>
      <c r="O1415"/>
      <c r="P1415"/>
    </row>
    <row r="1416" spans="1:16" x14ac:dyDescent="0.3">
      <c r="A1416" s="300"/>
      <c r="B1416" s="300"/>
      <c r="C1416" s="300"/>
      <c r="D1416" s="31"/>
      <c r="E1416"/>
      <c r="F1416" s="295"/>
      <c r="G1416"/>
      <c r="H1416" s="606"/>
      <c r="I1416" s="295"/>
      <c r="J1416"/>
      <c r="K1416" s="295"/>
      <c r="L1416"/>
      <c r="O1416"/>
      <c r="P1416"/>
    </row>
    <row r="1417" spans="1:16" x14ac:dyDescent="0.3">
      <c r="A1417" s="300"/>
      <c r="B1417" s="300"/>
      <c r="C1417" s="300"/>
      <c r="D1417" s="31"/>
      <c r="E1417"/>
      <c r="F1417" s="295"/>
      <c r="G1417"/>
      <c r="H1417" s="606"/>
      <c r="I1417" s="295"/>
      <c r="J1417"/>
      <c r="K1417" s="295"/>
      <c r="L1417"/>
      <c r="O1417"/>
      <c r="P1417"/>
    </row>
    <row r="1418" spans="1:16" x14ac:dyDescent="0.3">
      <c r="A1418" s="300"/>
      <c r="B1418" s="300"/>
      <c r="C1418" s="300"/>
      <c r="D1418" s="31"/>
      <c r="E1418"/>
      <c r="F1418" s="295"/>
      <c r="G1418"/>
      <c r="H1418" s="606"/>
      <c r="I1418" s="295"/>
      <c r="J1418"/>
      <c r="K1418" s="295"/>
      <c r="L1418"/>
      <c r="O1418"/>
      <c r="P1418"/>
    </row>
    <row r="1419" spans="1:16" x14ac:dyDescent="0.3">
      <c r="A1419" s="300"/>
      <c r="B1419" s="300"/>
      <c r="C1419" s="300"/>
      <c r="D1419" s="31"/>
      <c r="E1419"/>
      <c r="F1419" s="295"/>
      <c r="G1419"/>
      <c r="H1419" s="606"/>
      <c r="I1419" s="295"/>
      <c r="J1419"/>
      <c r="K1419" s="295"/>
      <c r="L1419"/>
      <c r="O1419"/>
      <c r="P1419"/>
    </row>
    <row r="1420" spans="1:16" x14ac:dyDescent="0.3">
      <c r="A1420" s="300"/>
      <c r="B1420" s="300"/>
      <c r="C1420" s="300"/>
      <c r="D1420" s="31"/>
      <c r="E1420"/>
      <c r="F1420" s="295"/>
      <c r="G1420"/>
      <c r="H1420" s="606"/>
      <c r="I1420" s="295"/>
      <c r="J1420"/>
      <c r="K1420" s="295"/>
      <c r="L1420"/>
      <c r="O1420"/>
      <c r="P1420"/>
    </row>
    <row r="1421" spans="1:16" x14ac:dyDescent="0.3">
      <c r="A1421" s="300"/>
      <c r="B1421" s="300"/>
      <c r="C1421" s="300"/>
      <c r="D1421" s="31"/>
      <c r="E1421"/>
      <c r="F1421" s="295"/>
      <c r="G1421"/>
      <c r="H1421" s="606"/>
      <c r="I1421" s="295"/>
      <c r="J1421"/>
      <c r="K1421" s="295"/>
      <c r="L1421"/>
      <c r="O1421"/>
      <c r="P1421"/>
    </row>
    <row r="1422" spans="1:16" x14ac:dyDescent="0.3">
      <c r="A1422" s="300"/>
      <c r="B1422" s="300"/>
      <c r="C1422" s="300"/>
      <c r="D1422" s="31"/>
      <c r="E1422"/>
      <c r="F1422" s="295"/>
      <c r="G1422"/>
      <c r="H1422" s="606"/>
      <c r="I1422" s="295"/>
      <c r="J1422"/>
      <c r="K1422" s="295"/>
      <c r="L1422"/>
      <c r="O1422"/>
      <c r="P1422"/>
    </row>
    <row r="1423" spans="1:16" x14ac:dyDescent="0.3">
      <c r="A1423" s="300"/>
      <c r="B1423" s="300"/>
      <c r="C1423" s="300"/>
      <c r="D1423" s="31"/>
      <c r="E1423"/>
      <c r="F1423" s="295"/>
      <c r="G1423"/>
      <c r="H1423" s="606"/>
      <c r="I1423" s="295"/>
      <c r="J1423"/>
      <c r="K1423" s="295"/>
      <c r="L1423"/>
      <c r="O1423"/>
      <c r="P1423"/>
    </row>
    <row r="1424" spans="1:16" x14ac:dyDescent="0.3">
      <c r="A1424" s="300"/>
      <c r="B1424" s="300"/>
      <c r="C1424" s="300"/>
      <c r="D1424" s="31"/>
      <c r="E1424"/>
      <c r="F1424" s="295"/>
      <c r="G1424"/>
      <c r="H1424" s="606"/>
      <c r="I1424" s="295"/>
      <c r="J1424"/>
      <c r="K1424" s="295"/>
      <c r="L1424"/>
      <c r="O1424"/>
      <c r="P1424"/>
    </row>
    <row r="1425" spans="1:16" x14ac:dyDescent="0.3">
      <c r="A1425" s="300"/>
      <c r="B1425" s="300"/>
      <c r="C1425" s="300"/>
      <c r="D1425" s="31"/>
      <c r="E1425"/>
      <c r="F1425" s="295"/>
      <c r="G1425"/>
      <c r="H1425" s="606"/>
      <c r="I1425" s="295"/>
      <c r="J1425"/>
      <c r="K1425" s="295"/>
      <c r="L1425"/>
      <c r="O1425"/>
      <c r="P1425"/>
    </row>
    <row r="1426" spans="1:16" x14ac:dyDescent="0.3">
      <c r="A1426" s="300"/>
      <c r="B1426" s="300"/>
      <c r="C1426" s="300"/>
      <c r="D1426" s="31"/>
      <c r="E1426"/>
      <c r="F1426" s="295"/>
      <c r="G1426"/>
      <c r="H1426" s="606"/>
      <c r="I1426" s="295"/>
      <c r="J1426"/>
      <c r="K1426" s="295"/>
      <c r="L1426"/>
      <c r="O1426"/>
      <c r="P1426"/>
    </row>
    <row r="1427" spans="1:16" x14ac:dyDescent="0.3">
      <c r="A1427" s="300"/>
      <c r="B1427" s="300"/>
      <c r="C1427" s="300"/>
      <c r="D1427" s="31"/>
      <c r="E1427"/>
      <c r="F1427" s="295"/>
      <c r="G1427"/>
      <c r="H1427" s="606"/>
      <c r="I1427" s="295"/>
      <c r="J1427"/>
      <c r="K1427" s="295"/>
      <c r="L1427"/>
      <c r="O1427"/>
      <c r="P1427"/>
    </row>
    <row r="1428" spans="1:16" x14ac:dyDescent="0.3">
      <c r="A1428" s="300"/>
      <c r="B1428" s="300"/>
      <c r="C1428" s="300"/>
      <c r="D1428" s="31"/>
      <c r="E1428"/>
      <c r="F1428" s="295"/>
      <c r="G1428"/>
      <c r="H1428" s="606"/>
      <c r="I1428" s="295"/>
      <c r="J1428"/>
      <c r="K1428" s="295"/>
      <c r="L1428"/>
      <c r="O1428"/>
      <c r="P1428"/>
    </row>
    <row r="1429" spans="1:16" x14ac:dyDescent="0.3">
      <c r="A1429" s="300"/>
      <c r="B1429" s="300"/>
      <c r="C1429" s="300"/>
      <c r="D1429" s="31"/>
      <c r="E1429"/>
      <c r="F1429" s="295"/>
      <c r="G1429"/>
      <c r="H1429" s="606"/>
      <c r="I1429" s="295"/>
      <c r="J1429"/>
      <c r="K1429" s="295"/>
      <c r="L1429"/>
      <c r="O1429"/>
      <c r="P1429"/>
    </row>
    <row r="1430" spans="1:16" x14ac:dyDescent="0.3">
      <c r="A1430" s="300"/>
      <c r="B1430" s="300"/>
      <c r="C1430" s="300"/>
      <c r="D1430" s="31"/>
      <c r="E1430"/>
      <c r="F1430" s="295"/>
      <c r="G1430"/>
      <c r="H1430" s="606"/>
      <c r="I1430" s="295"/>
      <c r="J1430"/>
      <c r="K1430" s="295"/>
      <c r="L1430"/>
      <c r="O1430"/>
      <c r="P1430"/>
    </row>
    <row r="1431" spans="1:16" x14ac:dyDescent="0.3">
      <c r="A1431" s="300"/>
      <c r="B1431" s="300"/>
      <c r="C1431" s="300"/>
      <c r="D1431" s="31"/>
      <c r="E1431"/>
      <c r="F1431" s="295"/>
      <c r="G1431"/>
      <c r="H1431" s="606"/>
      <c r="I1431" s="295"/>
      <c r="J1431"/>
      <c r="K1431" s="295"/>
      <c r="L1431"/>
      <c r="O1431"/>
      <c r="P1431"/>
    </row>
    <row r="1432" spans="1:16" x14ac:dyDescent="0.3">
      <c r="A1432" s="300"/>
      <c r="B1432" s="300"/>
      <c r="C1432" s="300"/>
      <c r="D1432" s="31"/>
      <c r="E1432"/>
      <c r="F1432" s="295"/>
      <c r="G1432"/>
      <c r="H1432" s="606"/>
      <c r="I1432" s="295"/>
      <c r="J1432"/>
      <c r="K1432" s="295"/>
      <c r="L1432"/>
      <c r="O1432"/>
      <c r="P1432"/>
    </row>
    <row r="1433" spans="1:16" x14ac:dyDescent="0.3">
      <c r="A1433" s="300"/>
      <c r="B1433" s="300"/>
      <c r="C1433" s="300"/>
      <c r="D1433" s="31"/>
      <c r="E1433"/>
      <c r="F1433" s="295"/>
      <c r="G1433"/>
      <c r="H1433" s="606"/>
      <c r="I1433" s="295"/>
      <c r="J1433"/>
      <c r="K1433" s="295"/>
      <c r="L1433"/>
      <c r="O1433"/>
      <c r="P1433"/>
    </row>
    <row r="1434" spans="1:16" x14ac:dyDescent="0.3">
      <c r="A1434" s="300"/>
      <c r="B1434" s="300"/>
      <c r="C1434" s="300"/>
      <c r="D1434" s="31"/>
      <c r="E1434"/>
      <c r="F1434" s="295"/>
      <c r="G1434"/>
      <c r="H1434" s="606"/>
      <c r="I1434" s="295"/>
      <c r="J1434"/>
      <c r="K1434" s="295"/>
      <c r="L1434"/>
      <c r="O1434"/>
      <c r="P1434"/>
    </row>
    <row r="1435" spans="1:16" x14ac:dyDescent="0.3">
      <c r="A1435" s="300"/>
      <c r="B1435" s="300"/>
      <c r="C1435" s="300"/>
      <c r="D1435" s="31"/>
      <c r="E1435"/>
      <c r="F1435" s="295"/>
      <c r="G1435"/>
      <c r="H1435" s="606"/>
      <c r="I1435" s="295"/>
      <c r="J1435"/>
      <c r="K1435" s="295"/>
      <c r="L1435"/>
      <c r="O1435"/>
      <c r="P1435"/>
    </row>
    <row r="1436" spans="1:16" x14ac:dyDescent="0.3">
      <c r="A1436" s="300"/>
      <c r="B1436" s="300"/>
      <c r="C1436" s="300"/>
      <c r="D1436" s="31"/>
      <c r="E1436"/>
      <c r="F1436" s="295"/>
      <c r="G1436"/>
      <c r="H1436" s="606"/>
      <c r="I1436" s="295"/>
      <c r="J1436"/>
      <c r="K1436" s="295"/>
      <c r="L1436"/>
      <c r="O1436"/>
      <c r="P1436"/>
    </row>
    <row r="1437" spans="1:16" x14ac:dyDescent="0.3">
      <c r="A1437" s="300"/>
      <c r="B1437" s="300"/>
      <c r="C1437" s="300"/>
      <c r="D1437" s="31"/>
      <c r="E1437"/>
      <c r="F1437" s="295"/>
      <c r="G1437"/>
      <c r="H1437" s="606"/>
      <c r="I1437" s="295"/>
      <c r="J1437"/>
      <c r="K1437" s="295"/>
      <c r="L1437"/>
      <c r="O1437"/>
      <c r="P1437"/>
    </row>
    <row r="1438" spans="1:16" x14ac:dyDescent="0.3">
      <c r="A1438" s="300"/>
      <c r="B1438" s="300"/>
      <c r="C1438" s="300"/>
      <c r="D1438" s="31"/>
      <c r="E1438"/>
      <c r="F1438" s="295"/>
      <c r="G1438"/>
      <c r="H1438" s="606"/>
      <c r="I1438" s="295"/>
      <c r="J1438"/>
      <c r="K1438" s="295"/>
      <c r="L1438"/>
      <c r="O1438"/>
      <c r="P1438"/>
    </row>
    <row r="1439" spans="1:16" x14ac:dyDescent="0.3">
      <c r="A1439" s="300"/>
      <c r="B1439" s="300"/>
      <c r="C1439" s="300"/>
      <c r="D1439" s="31"/>
      <c r="E1439"/>
      <c r="F1439" s="295"/>
      <c r="G1439"/>
      <c r="H1439" s="606"/>
      <c r="I1439" s="295"/>
      <c r="J1439"/>
      <c r="K1439" s="295"/>
      <c r="L1439"/>
      <c r="O1439"/>
      <c r="P1439"/>
    </row>
    <row r="1440" spans="1:16" x14ac:dyDescent="0.3">
      <c r="A1440" s="300"/>
      <c r="B1440" s="300"/>
      <c r="C1440" s="300"/>
      <c r="D1440" s="31"/>
      <c r="E1440"/>
      <c r="F1440" s="295"/>
      <c r="G1440"/>
      <c r="H1440" s="606"/>
      <c r="I1440" s="295"/>
      <c r="J1440"/>
      <c r="K1440" s="295"/>
      <c r="L1440"/>
      <c r="O1440"/>
      <c r="P1440"/>
    </row>
    <row r="1441" spans="1:16" x14ac:dyDescent="0.3">
      <c r="A1441" s="300"/>
      <c r="B1441" s="300"/>
      <c r="C1441" s="300"/>
      <c r="D1441" s="31"/>
      <c r="E1441"/>
      <c r="F1441" s="295"/>
      <c r="G1441"/>
      <c r="H1441" s="606"/>
      <c r="I1441" s="295"/>
      <c r="J1441"/>
      <c r="K1441" s="295"/>
      <c r="L1441"/>
      <c r="O1441"/>
      <c r="P1441"/>
    </row>
    <row r="1442" spans="1:16" x14ac:dyDescent="0.3">
      <c r="A1442" s="300"/>
      <c r="B1442" s="300"/>
      <c r="C1442" s="300"/>
      <c r="D1442" s="31"/>
      <c r="E1442"/>
      <c r="F1442" s="295"/>
      <c r="G1442"/>
      <c r="H1442" s="606"/>
      <c r="I1442" s="295"/>
      <c r="J1442"/>
      <c r="K1442" s="295"/>
      <c r="L1442"/>
      <c r="O1442"/>
      <c r="P1442"/>
    </row>
    <row r="1443" spans="1:16" x14ac:dyDescent="0.3">
      <c r="A1443" s="300"/>
      <c r="B1443" s="300"/>
      <c r="C1443" s="300"/>
      <c r="D1443" s="31"/>
      <c r="E1443"/>
      <c r="F1443" s="295"/>
      <c r="G1443"/>
      <c r="H1443" s="606"/>
      <c r="I1443" s="295"/>
      <c r="J1443"/>
      <c r="K1443" s="295"/>
      <c r="L1443"/>
      <c r="O1443"/>
      <c r="P1443"/>
    </row>
    <row r="1444" spans="1:16" x14ac:dyDescent="0.3">
      <c r="A1444" s="300"/>
      <c r="B1444" s="300"/>
      <c r="C1444" s="300"/>
      <c r="D1444" s="31"/>
      <c r="E1444"/>
      <c r="F1444" s="295"/>
      <c r="G1444"/>
      <c r="H1444" s="606"/>
      <c r="I1444" s="295"/>
      <c r="J1444"/>
      <c r="K1444" s="295"/>
      <c r="L1444"/>
      <c r="O1444"/>
      <c r="P1444"/>
    </row>
    <row r="1445" spans="1:16" x14ac:dyDescent="0.3">
      <c r="A1445" s="300"/>
      <c r="B1445" s="300"/>
      <c r="C1445" s="300"/>
      <c r="D1445" s="31"/>
      <c r="E1445"/>
      <c r="F1445" s="295"/>
      <c r="G1445"/>
      <c r="H1445" s="606"/>
      <c r="I1445" s="295"/>
      <c r="J1445"/>
      <c r="K1445" s="295"/>
      <c r="L1445"/>
      <c r="O1445"/>
      <c r="P1445"/>
    </row>
    <row r="1446" spans="1:16" x14ac:dyDescent="0.3">
      <c r="A1446" s="300"/>
      <c r="B1446" s="300"/>
      <c r="C1446" s="300"/>
      <c r="D1446" s="31"/>
      <c r="E1446"/>
      <c r="F1446" s="295"/>
      <c r="G1446"/>
      <c r="H1446" s="606"/>
      <c r="I1446" s="295"/>
      <c r="J1446"/>
      <c r="K1446" s="295"/>
      <c r="L1446"/>
      <c r="O1446"/>
      <c r="P1446"/>
    </row>
    <row r="1447" spans="1:16" x14ac:dyDescent="0.3">
      <c r="A1447" s="300"/>
      <c r="B1447" s="300"/>
      <c r="C1447" s="300"/>
      <c r="D1447" s="31"/>
      <c r="E1447"/>
      <c r="F1447" s="295"/>
      <c r="G1447"/>
      <c r="H1447" s="606"/>
      <c r="I1447" s="295"/>
      <c r="J1447"/>
      <c r="K1447" s="295"/>
      <c r="L1447"/>
      <c r="O1447"/>
      <c r="P1447"/>
    </row>
    <row r="1448" spans="1:16" x14ac:dyDescent="0.3">
      <c r="A1448" s="300"/>
      <c r="B1448" s="300"/>
      <c r="C1448" s="300"/>
      <c r="D1448" s="31"/>
      <c r="E1448"/>
      <c r="F1448" s="295"/>
      <c r="G1448"/>
      <c r="H1448" s="606"/>
      <c r="I1448" s="295"/>
      <c r="J1448"/>
      <c r="K1448" s="295"/>
      <c r="L1448"/>
      <c r="O1448"/>
      <c r="P1448"/>
    </row>
    <row r="1449" spans="1:16" x14ac:dyDescent="0.3">
      <c r="A1449" s="300"/>
      <c r="B1449" s="300"/>
      <c r="C1449" s="300"/>
      <c r="D1449" s="31"/>
      <c r="E1449"/>
      <c r="F1449" s="295"/>
      <c r="G1449"/>
      <c r="H1449" s="606"/>
      <c r="I1449" s="295"/>
      <c r="J1449"/>
      <c r="K1449" s="295"/>
      <c r="L1449"/>
      <c r="O1449"/>
      <c r="P1449"/>
    </row>
    <row r="1450" spans="1:16" x14ac:dyDescent="0.3">
      <c r="A1450" s="300"/>
      <c r="B1450" s="300"/>
      <c r="C1450" s="300"/>
      <c r="D1450" s="31"/>
      <c r="E1450"/>
      <c r="F1450" s="295"/>
      <c r="G1450"/>
      <c r="H1450" s="606"/>
      <c r="I1450" s="295"/>
      <c r="J1450"/>
      <c r="K1450" s="295"/>
      <c r="L1450"/>
      <c r="O1450"/>
      <c r="P1450"/>
    </row>
    <row r="1451" spans="1:16" x14ac:dyDescent="0.3">
      <c r="A1451" s="300"/>
      <c r="B1451" s="300"/>
      <c r="C1451" s="300"/>
      <c r="D1451" s="31"/>
      <c r="E1451"/>
      <c r="F1451" s="295"/>
      <c r="G1451"/>
      <c r="H1451" s="606"/>
      <c r="I1451" s="295"/>
      <c r="J1451"/>
      <c r="K1451" s="295"/>
      <c r="L1451"/>
      <c r="O1451"/>
      <c r="P1451"/>
    </row>
    <row r="1452" spans="1:16" x14ac:dyDescent="0.3">
      <c r="A1452" s="300"/>
      <c r="B1452" s="300"/>
      <c r="C1452" s="300"/>
      <c r="D1452" s="31"/>
      <c r="E1452"/>
      <c r="F1452" s="295"/>
      <c r="G1452"/>
      <c r="H1452" s="606"/>
      <c r="I1452" s="295"/>
      <c r="J1452"/>
      <c r="K1452" s="295"/>
      <c r="L1452"/>
      <c r="O1452"/>
      <c r="P1452"/>
    </row>
    <row r="1453" spans="1:16" x14ac:dyDescent="0.3">
      <c r="A1453" s="300"/>
      <c r="B1453" s="300"/>
      <c r="C1453" s="300"/>
      <c r="D1453" s="31"/>
      <c r="E1453"/>
      <c r="F1453" s="295"/>
      <c r="G1453"/>
      <c r="H1453" s="606"/>
      <c r="I1453" s="295"/>
      <c r="J1453"/>
      <c r="K1453" s="295"/>
      <c r="L1453"/>
      <c r="O1453"/>
      <c r="P1453"/>
    </row>
    <row r="1454" spans="1:16" x14ac:dyDescent="0.3">
      <c r="A1454" s="300"/>
      <c r="B1454" s="300"/>
      <c r="C1454" s="300"/>
      <c r="D1454" s="31"/>
      <c r="E1454"/>
      <c r="F1454" s="295"/>
      <c r="G1454"/>
      <c r="H1454" s="606"/>
      <c r="I1454" s="295"/>
      <c r="J1454"/>
      <c r="K1454" s="295"/>
      <c r="L1454"/>
      <c r="O1454"/>
      <c r="P1454"/>
    </row>
    <row r="1455" spans="1:16" x14ac:dyDescent="0.3">
      <c r="A1455" s="300"/>
      <c r="B1455" s="300"/>
      <c r="C1455" s="300"/>
      <c r="D1455" s="31"/>
      <c r="E1455"/>
      <c r="F1455" s="295"/>
      <c r="G1455"/>
      <c r="H1455" s="606"/>
      <c r="I1455" s="295"/>
      <c r="J1455"/>
      <c r="K1455" s="295"/>
      <c r="L1455"/>
      <c r="O1455"/>
      <c r="P1455"/>
    </row>
    <row r="1456" spans="1:16" x14ac:dyDescent="0.3">
      <c r="A1456" s="300"/>
      <c r="B1456" s="300"/>
      <c r="C1456" s="300"/>
      <c r="D1456" s="31"/>
      <c r="E1456"/>
      <c r="F1456" s="295"/>
      <c r="G1456"/>
      <c r="H1456" s="606"/>
      <c r="I1456" s="295"/>
      <c r="J1456"/>
      <c r="K1456" s="295"/>
      <c r="L1456"/>
      <c r="O1456"/>
      <c r="P1456"/>
    </row>
    <row r="1457" spans="1:16" x14ac:dyDescent="0.3">
      <c r="A1457" s="300"/>
      <c r="B1457" s="300"/>
      <c r="C1457" s="300"/>
      <c r="D1457" s="31"/>
      <c r="E1457"/>
      <c r="F1457" s="295"/>
      <c r="G1457"/>
      <c r="H1457" s="606"/>
      <c r="I1457" s="295"/>
      <c r="J1457"/>
      <c r="K1457" s="295"/>
      <c r="L1457"/>
      <c r="O1457"/>
      <c r="P1457"/>
    </row>
    <row r="1458" spans="1:16" x14ac:dyDescent="0.3">
      <c r="A1458" s="300"/>
      <c r="B1458" s="300"/>
      <c r="C1458" s="300"/>
      <c r="D1458" s="31"/>
      <c r="E1458"/>
      <c r="F1458" s="295"/>
      <c r="G1458"/>
      <c r="H1458" s="606"/>
      <c r="I1458" s="295"/>
      <c r="J1458"/>
      <c r="K1458" s="295"/>
      <c r="L1458"/>
      <c r="O1458"/>
      <c r="P1458"/>
    </row>
    <row r="1459" spans="1:16" x14ac:dyDescent="0.3">
      <c r="A1459" s="300"/>
      <c r="B1459" s="300"/>
      <c r="C1459" s="300"/>
      <c r="D1459" s="31"/>
      <c r="E1459"/>
      <c r="F1459" s="295"/>
      <c r="G1459"/>
      <c r="H1459" s="606"/>
      <c r="I1459" s="295"/>
      <c r="J1459"/>
      <c r="K1459" s="295"/>
      <c r="L1459"/>
      <c r="O1459"/>
      <c r="P1459"/>
    </row>
    <row r="1460" spans="1:16" x14ac:dyDescent="0.3">
      <c r="A1460" s="300"/>
      <c r="B1460" s="300"/>
      <c r="C1460" s="300"/>
      <c r="D1460" s="31"/>
      <c r="E1460"/>
      <c r="F1460" s="295"/>
      <c r="G1460"/>
      <c r="H1460" s="606"/>
      <c r="I1460" s="295"/>
      <c r="J1460"/>
      <c r="K1460" s="295"/>
      <c r="L1460"/>
      <c r="O1460"/>
      <c r="P1460"/>
    </row>
    <row r="1461" spans="1:16" x14ac:dyDescent="0.3">
      <c r="A1461" s="300"/>
      <c r="B1461" s="300"/>
      <c r="C1461" s="300"/>
      <c r="D1461" s="31"/>
      <c r="E1461"/>
      <c r="F1461" s="295"/>
      <c r="G1461"/>
      <c r="H1461" s="606"/>
      <c r="I1461" s="295"/>
      <c r="J1461"/>
      <c r="K1461" s="295"/>
      <c r="L1461"/>
      <c r="O1461"/>
      <c r="P1461"/>
    </row>
    <row r="1462" spans="1:16" x14ac:dyDescent="0.3">
      <c r="A1462" s="300"/>
      <c r="B1462" s="300"/>
      <c r="C1462" s="300"/>
      <c r="D1462" s="31"/>
      <c r="E1462"/>
      <c r="F1462" s="295"/>
      <c r="G1462"/>
      <c r="H1462" s="606"/>
      <c r="I1462" s="295"/>
      <c r="J1462"/>
      <c r="K1462" s="295"/>
      <c r="L1462"/>
      <c r="O1462"/>
      <c r="P1462"/>
    </row>
    <row r="1463" spans="1:16" x14ac:dyDescent="0.3">
      <c r="A1463" s="300"/>
      <c r="B1463" s="300"/>
      <c r="C1463" s="300"/>
      <c r="D1463" s="31"/>
      <c r="E1463"/>
      <c r="F1463" s="295"/>
      <c r="G1463"/>
      <c r="H1463" s="606"/>
      <c r="I1463" s="295"/>
      <c r="J1463"/>
      <c r="K1463" s="295"/>
      <c r="L1463"/>
      <c r="O1463"/>
      <c r="P1463"/>
    </row>
    <row r="1464" spans="1:16" x14ac:dyDescent="0.3">
      <c r="A1464" s="300"/>
      <c r="B1464" s="300"/>
      <c r="C1464" s="300"/>
      <c r="D1464" s="31"/>
      <c r="E1464"/>
      <c r="F1464" s="295"/>
      <c r="G1464"/>
      <c r="H1464" s="606"/>
      <c r="I1464" s="295"/>
      <c r="J1464"/>
      <c r="K1464" s="295"/>
      <c r="L1464"/>
      <c r="O1464"/>
      <c r="P1464"/>
    </row>
    <row r="1465" spans="1:16" x14ac:dyDescent="0.3">
      <c r="A1465" s="300"/>
      <c r="B1465" s="300"/>
      <c r="C1465" s="300"/>
      <c r="D1465" s="31"/>
      <c r="E1465"/>
      <c r="F1465" s="295"/>
      <c r="G1465"/>
      <c r="H1465" s="606"/>
      <c r="I1465" s="295"/>
      <c r="J1465"/>
      <c r="K1465" s="295"/>
      <c r="L1465"/>
      <c r="O1465"/>
      <c r="P1465"/>
    </row>
    <row r="1466" spans="1:16" x14ac:dyDescent="0.3">
      <c r="A1466" s="300"/>
      <c r="B1466" s="300"/>
      <c r="C1466" s="300"/>
      <c r="D1466" s="31"/>
      <c r="E1466"/>
      <c r="F1466" s="295"/>
      <c r="G1466"/>
      <c r="H1466" s="606"/>
      <c r="I1466" s="295"/>
      <c r="J1466"/>
      <c r="K1466" s="295"/>
      <c r="L1466"/>
      <c r="O1466"/>
      <c r="P1466"/>
    </row>
    <row r="1467" spans="1:16" x14ac:dyDescent="0.3">
      <c r="A1467" s="300"/>
      <c r="B1467" s="300"/>
      <c r="C1467" s="300"/>
      <c r="D1467" s="31"/>
      <c r="E1467"/>
      <c r="F1467" s="295"/>
      <c r="G1467"/>
      <c r="H1467" s="606"/>
      <c r="I1467" s="295"/>
      <c r="J1467"/>
      <c r="K1467" s="295"/>
      <c r="L1467"/>
      <c r="O1467"/>
      <c r="P1467"/>
    </row>
    <row r="1468" spans="1:16" x14ac:dyDescent="0.3">
      <c r="A1468" s="300"/>
      <c r="B1468" s="300"/>
      <c r="C1468" s="300"/>
      <c r="D1468" s="31"/>
      <c r="E1468"/>
      <c r="F1468" s="295"/>
      <c r="G1468"/>
      <c r="H1468" s="606"/>
      <c r="I1468" s="295"/>
      <c r="J1468"/>
      <c r="K1468" s="295"/>
      <c r="L1468"/>
      <c r="O1468"/>
      <c r="P1468"/>
    </row>
    <row r="1469" spans="1:16" x14ac:dyDescent="0.3">
      <c r="A1469" s="300"/>
      <c r="B1469" s="300"/>
      <c r="C1469" s="300"/>
      <c r="D1469" s="31"/>
      <c r="E1469"/>
      <c r="F1469" s="295"/>
      <c r="G1469"/>
      <c r="H1469" s="606"/>
      <c r="I1469" s="295"/>
      <c r="J1469"/>
      <c r="K1469" s="295"/>
      <c r="L1469"/>
      <c r="O1469"/>
      <c r="P1469"/>
    </row>
    <row r="1470" spans="1:16" x14ac:dyDescent="0.3">
      <c r="A1470" s="300"/>
      <c r="B1470" s="300"/>
      <c r="C1470" s="300"/>
      <c r="D1470" s="31"/>
      <c r="E1470"/>
      <c r="F1470" s="295"/>
      <c r="G1470"/>
      <c r="H1470" s="606"/>
      <c r="I1470" s="295"/>
      <c r="J1470"/>
      <c r="K1470" s="295"/>
      <c r="L1470"/>
      <c r="O1470"/>
      <c r="P1470"/>
    </row>
    <row r="1471" spans="1:16" x14ac:dyDescent="0.3">
      <c r="A1471" s="300"/>
      <c r="B1471" s="300"/>
      <c r="C1471" s="300"/>
      <c r="D1471" s="31"/>
      <c r="E1471"/>
      <c r="F1471" s="295"/>
      <c r="G1471"/>
      <c r="H1471" s="606"/>
      <c r="I1471" s="295"/>
      <c r="J1471"/>
      <c r="K1471" s="295"/>
      <c r="L1471"/>
      <c r="O1471"/>
      <c r="P1471"/>
    </row>
    <row r="1472" spans="1:16" x14ac:dyDescent="0.3">
      <c r="A1472" s="300"/>
      <c r="B1472" s="300"/>
      <c r="C1472" s="300"/>
      <c r="D1472" s="31"/>
      <c r="E1472"/>
      <c r="F1472" s="295"/>
      <c r="G1472"/>
      <c r="H1472" s="606"/>
      <c r="I1472" s="295"/>
      <c r="J1472"/>
      <c r="K1472" s="295"/>
      <c r="L1472"/>
      <c r="O1472"/>
      <c r="P1472"/>
    </row>
    <row r="1473" spans="1:16" x14ac:dyDescent="0.3">
      <c r="A1473" s="300"/>
      <c r="B1473" s="300"/>
      <c r="C1473" s="300"/>
      <c r="D1473" s="31"/>
      <c r="E1473"/>
      <c r="F1473" s="295"/>
      <c r="G1473"/>
      <c r="H1473" s="606"/>
      <c r="I1473" s="295"/>
      <c r="J1473"/>
      <c r="K1473" s="295"/>
      <c r="L1473"/>
      <c r="O1473"/>
      <c r="P1473"/>
    </row>
    <row r="1474" spans="1:16" x14ac:dyDescent="0.3">
      <c r="A1474" s="300"/>
      <c r="B1474" s="300"/>
      <c r="C1474" s="300"/>
      <c r="D1474" s="31"/>
      <c r="E1474"/>
      <c r="F1474" s="295"/>
      <c r="G1474"/>
      <c r="H1474" s="606"/>
      <c r="I1474" s="295"/>
      <c r="J1474"/>
      <c r="K1474" s="295"/>
      <c r="L1474"/>
      <c r="O1474"/>
      <c r="P1474"/>
    </row>
    <row r="1475" spans="1:16" x14ac:dyDescent="0.3">
      <c r="A1475" s="300"/>
      <c r="B1475" s="300"/>
      <c r="C1475" s="300"/>
      <c r="D1475" s="31"/>
      <c r="E1475"/>
      <c r="F1475" s="295"/>
      <c r="G1475"/>
      <c r="H1475" s="606"/>
      <c r="I1475" s="295"/>
      <c r="J1475"/>
      <c r="K1475" s="295"/>
      <c r="L1475"/>
      <c r="O1475"/>
      <c r="P1475"/>
    </row>
    <row r="1476" spans="1:16" x14ac:dyDescent="0.3">
      <c r="A1476" s="300"/>
      <c r="B1476" s="300"/>
      <c r="C1476" s="300"/>
      <c r="D1476" s="31"/>
      <c r="E1476"/>
      <c r="F1476" s="295"/>
      <c r="G1476"/>
      <c r="H1476" s="606"/>
      <c r="I1476" s="295"/>
      <c r="J1476"/>
      <c r="K1476" s="295"/>
      <c r="L1476"/>
      <c r="O1476"/>
      <c r="P1476"/>
    </row>
    <row r="1477" spans="1:16" x14ac:dyDescent="0.3">
      <c r="A1477" s="300"/>
      <c r="B1477" s="300"/>
      <c r="C1477" s="300"/>
      <c r="D1477" s="31"/>
      <c r="E1477"/>
      <c r="F1477" s="295"/>
      <c r="G1477"/>
      <c r="H1477" s="606"/>
      <c r="I1477" s="295"/>
      <c r="J1477"/>
      <c r="K1477" s="295"/>
      <c r="L1477"/>
      <c r="O1477"/>
      <c r="P1477"/>
    </row>
    <row r="1478" spans="1:16" x14ac:dyDescent="0.3">
      <c r="A1478" s="300"/>
      <c r="B1478" s="300"/>
      <c r="C1478" s="300"/>
      <c r="D1478" s="31"/>
      <c r="E1478"/>
      <c r="F1478" s="295"/>
      <c r="G1478"/>
      <c r="H1478" s="606"/>
      <c r="I1478" s="295"/>
      <c r="J1478"/>
      <c r="K1478" s="295"/>
      <c r="L1478"/>
      <c r="O1478"/>
      <c r="P1478"/>
    </row>
    <row r="1479" spans="1:16" x14ac:dyDescent="0.3">
      <c r="A1479" s="300"/>
      <c r="B1479" s="300"/>
      <c r="C1479" s="300"/>
      <c r="D1479" s="31"/>
      <c r="E1479"/>
      <c r="F1479" s="295"/>
      <c r="G1479"/>
      <c r="H1479" s="606"/>
      <c r="I1479" s="295"/>
      <c r="J1479"/>
      <c r="K1479" s="295"/>
      <c r="L1479"/>
      <c r="O1479"/>
      <c r="P1479"/>
    </row>
    <row r="1480" spans="1:16" x14ac:dyDescent="0.3">
      <c r="A1480" s="300"/>
      <c r="B1480" s="300"/>
      <c r="C1480" s="300"/>
      <c r="D1480" s="31"/>
      <c r="E1480"/>
      <c r="F1480" s="295"/>
      <c r="G1480"/>
      <c r="H1480" s="606"/>
      <c r="I1480" s="295"/>
      <c r="J1480"/>
      <c r="K1480" s="295"/>
      <c r="L1480"/>
      <c r="O1480"/>
      <c r="P1480"/>
    </row>
    <row r="1481" spans="1:16" x14ac:dyDescent="0.3">
      <c r="A1481" s="300"/>
      <c r="B1481" s="300"/>
      <c r="C1481" s="300"/>
      <c r="D1481" s="31"/>
      <c r="E1481"/>
      <c r="F1481" s="295"/>
      <c r="G1481"/>
      <c r="H1481" s="606"/>
      <c r="I1481" s="295"/>
      <c r="J1481"/>
      <c r="K1481" s="295"/>
      <c r="L1481"/>
      <c r="O1481"/>
      <c r="P1481"/>
    </row>
    <row r="1482" spans="1:16" x14ac:dyDescent="0.3">
      <c r="A1482" s="300"/>
      <c r="B1482" s="300"/>
      <c r="C1482" s="300"/>
      <c r="D1482" s="31"/>
      <c r="E1482"/>
      <c r="F1482" s="295"/>
      <c r="G1482"/>
      <c r="H1482" s="606"/>
      <c r="I1482" s="295"/>
      <c r="J1482"/>
      <c r="K1482" s="295"/>
      <c r="L1482"/>
      <c r="O1482"/>
      <c r="P1482"/>
    </row>
    <row r="1483" spans="1:16" x14ac:dyDescent="0.3">
      <c r="A1483" s="300"/>
      <c r="B1483" s="300"/>
      <c r="C1483" s="300"/>
      <c r="D1483" s="31"/>
      <c r="E1483"/>
      <c r="F1483" s="295"/>
      <c r="G1483"/>
      <c r="H1483" s="606"/>
      <c r="I1483" s="295"/>
      <c r="J1483"/>
      <c r="K1483" s="295"/>
      <c r="L1483"/>
      <c r="O1483"/>
      <c r="P1483"/>
    </row>
    <row r="1484" spans="1:16" x14ac:dyDescent="0.3">
      <c r="A1484" s="300"/>
      <c r="B1484" s="300"/>
      <c r="C1484" s="300"/>
      <c r="D1484" s="31"/>
      <c r="E1484"/>
      <c r="F1484" s="295"/>
      <c r="G1484"/>
      <c r="H1484" s="606"/>
      <c r="I1484" s="295"/>
      <c r="J1484"/>
      <c r="K1484" s="295"/>
      <c r="L1484"/>
      <c r="O1484"/>
      <c r="P1484"/>
    </row>
    <row r="1485" spans="1:16" x14ac:dyDescent="0.3">
      <c r="A1485" s="300"/>
      <c r="B1485" s="300"/>
      <c r="C1485" s="300"/>
      <c r="D1485" s="31"/>
      <c r="E1485"/>
      <c r="F1485" s="295"/>
      <c r="G1485"/>
      <c r="H1485" s="606"/>
      <c r="I1485" s="295"/>
      <c r="J1485"/>
      <c r="K1485" s="295"/>
      <c r="L1485"/>
      <c r="O1485"/>
      <c r="P1485"/>
    </row>
    <row r="1486" spans="1:16" x14ac:dyDescent="0.3">
      <c r="A1486" s="300"/>
      <c r="B1486" s="300"/>
      <c r="C1486" s="300"/>
      <c r="D1486" s="31"/>
      <c r="E1486"/>
      <c r="F1486" s="295"/>
      <c r="G1486"/>
      <c r="H1486" s="606"/>
      <c r="I1486" s="295"/>
      <c r="J1486"/>
      <c r="K1486" s="295"/>
      <c r="L1486"/>
      <c r="O1486"/>
      <c r="P1486"/>
    </row>
    <row r="1487" spans="1:16" x14ac:dyDescent="0.3">
      <c r="A1487" s="300"/>
      <c r="B1487" s="300"/>
      <c r="C1487" s="300"/>
      <c r="D1487" s="31"/>
      <c r="E1487"/>
      <c r="F1487" s="295"/>
      <c r="G1487"/>
      <c r="H1487" s="606"/>
      <c r="I1487" s="295"/>
      <c r="J1487"/>
      <c r="K1487" s="295"/>
      <c r="L1487"/>
      <c r="O1487"/>
      <c r="P1487"/>
    </row>
    <row r="1488" spans="1:16" x14ac:dyDescent="0.3">
      <c r="A1488" s="300"/>
      <c r="B1488" s="300"/>
      <c r="C1488" s="300"/>
      <c r="D1488" s="31"/>
      <c r="E1488"/>
      <c r="F1488" s="295"/>
      <c r="G1488"/>
      <c r="H1488" s="606"/>
      <c r="I1488" s="295"/>
      <c r="J1488"/>
      <c r="K1488" s="295"/>
      <c r="L1488"/>
      <c r="O1488"/>
      <c r="P1488"/>
    </row>
    <row r="1489" spans="1:16" x14ac:dyDescent="0.3">
      <c r="A1489" s="300"/>
      <c r="B1489" s="300"/>
      <c r="C1489" s="300"/>
      <c r="D1489" s="31"/>
      <c r="E1489"/>
      <c r="F1489" s="295"/>
      <c r="G1489"/>
      <c r="H1489" s="606"/>
      <c r="I1489" s="295"/>
      <c r="J1489"/>
      <c r="K1489" s="295"/>
      <c r="L1489"/>
      <c r="O1489"/>
      <c r="P1489"/>
    </row>
    <row r="1490" spans="1:16" x14ac:dyDescent="0.3">
      <c r="A1490" s="300"/>
      <c r="B1490" s="300"/>
      <c r="C1490" s="300"/>
      <c r="D1490" s="31"/>
      <c r="E1490"/>
      <c r="F1490" s="295"/>
      <c r="G1490"/>
      <c r="H1490" s="606"/>
      <c r="I1490" s="295"/>
      <c r="J1490"/>
      <c r="K1490" s="295"/>
      <c r="L1490"/>
      <c r="O1490"/>
      <c r="P1490"/>
    </row>
    <row r="1491" spans="1:16" x14ac:dyDescent="0.3">
      <c r="A1491" s="300"/>
      <c r="B1491" s="300"/>
      <c r="C1491" s="300"/>
      <c r="D1491" s="31"/>
      <c r="E1491"/>
      <c r="F1491" s="295"/>
      <c r="G1491"/>
      <c r="H1491" s="606"/>
      <c r="I1491" s="295"/>
      <c r="J1491"/>
      <c r="K1491" s="295"/>
      <c r="L1491"/>
      <c r="O1491"/>
      <c r="P1491"/>
    </row>
    <row r="1492" spans="1:16" x14ac:dyDescent="0.3">
      <c r="A1492" s="300"/>
      <c r="B1492" s="300"/>
      <c r="C1492" s="300"/>
      <c r="D1492" s="31"/>
      <c r="E1492"/>
      <c r="F1492" s="295"/>
      <c r="G1492"/>
      <c r="H1492" s="606"/>
      <c r="I1492" s="295"/>
      <c r="J1492"/>
      <c r="K1492" s="295"/>
      <c r="L1492"/>
      <c r="O1492"/>
      <c r="P1492"/>
    </row>
    <row r="1493" spans="1:16" x14ac:dyDescent="0.3">
      <c r="A1493" s="300"/>
      <c r="B1493" s="300"/>
      <c r="C1493" s="300"/>
      <c r="D1493" s="31"/>
      <c r="E1493"/>
      <c r="F1493" s="295"/>
      <c r="G1493"/>
      <c r="H1493" s="606"/>
      <c r="I1493" s="295"/>
      <c r="J1493"/>
      <c r="K1493" s="295"/>
      <c r="L1493"/>
      <c r="O1493"/>
      <c r="P1493"/>
    </row>
    <row r="1494" spans="1:16" x14ac:dyDescent="0.3">
      <c r="A1494" s="300"/>
      <c r="B1494" s="300"/>
      <c r="C1494" s="300"/>
      <c r="D1494" s="31"/>
      <c r="E1494"/>
      <c r="F1494" s="295"/>
      <c r="G1494"/>
      <c r="H1494" s="606"/>
      <c r="I1494" s="295"/>
      <c r="J1494"/>
      <c r="K1494" s="295"/>
      <c r="L1494"/>
      <c r="O1494"/>
      <c r="P1494"/>
    </row>
    <row r="1495" spans="1:16" x14ac:dyDescent="0.3">
      <c r="A1495" s="300"/>
      <c r="B1495" s="300"/>
      <c r="C1495" s="300"/>
      <c r="D1495" s="31"/>
      <c r="E1495"/>
      <c r="F1495" s="295"/>
      <c r="G1495"/>
      <c r="H1495" s="606"/>
      <c r="I1495" s="295"/>
      <c r="J1495"/>
      <c r="K1495" s="295"/>
      <c r="L1495"/>
      <c r="O1495"/>
      <c r="P1495"/>
    </row>
    <row r="1496" spans="1:16" x14ac:dyDescent="0.3">
      <c r="A1496" s="300"/>
      <c r="B1496" s="300"/>
      <c r="C1496" s="300"/>
      <c r="D1496" s="31"/>
      <c r="E1496"/>
      <c r="F1496" s="295"/>
      <c r="G1496"/>
      <c r="H1496" s="606"/>
      <c r="I1496" s="295"/>
      <c r="J1496"/>
      <c r="K1496" s="295"/>
      <c r="L1496"/>
      <c r="O1496"/>
      <c r="P1496"/>
    </row>
    <row r="1497" spans="1:16" x14ac:dyDescent="0.3">
      <c r="A1497" s="300"/>
      <c r="B1497" s="300"/>
      <c r="C1497" s="300"/>
      <c r="D1497" s="31"/>
      <c r="E1497"/>
      <c r="F1497" s="295"/>
      <c r="G1497"/>
      <c r="H1497" s="606"/>
      <c r="I1497" s="295"/>
      <c r="J1497"/>
      <c r="K1497" s="295"/>
      <c r="L1497"/>
      <c r="O1497"/>
      <c r="P1497"/>
    </row>
    <row r="1498" spans="1:16" x14ac:dyDescent="0.3">
      <c r="A1498" s="300"/>
      <c r="B1498" s="300"/>
      <c r="C1498" s="300"/>
      <c r="D1498" s="31"/>
      <c r="E1498"/>
      <c r="F1498" s="295"/>
      <c r="G1498"/>
      <c r="H1498" s="606"/>
      <c r="I1498" s="295"/>
      <c r="J1498"/>
      <c r="K1498" s="295"/>
      <c r="L1498"/>
      <c r="O1498"/>
      <c r="P1498"/>
    </row>
    <row r="1499" spans="1:16" x14ac:dyDescent="0.3">
      <c r="A1499" s="300"/>
      <c r="B1499" s="300"/>
      <c r="C1499" s="300"/>
      <c r="D1499" s="31"/>
      <c r="E1499"/>
      <c r="F1499" s="295"/>
      <c r="G1499"/>
      <c r="H1499" s="606"/>
      <c r="I1499" s="295"/>
      <c r="J1499"/>
      <c r="K1499" s="295"/>
      <c r="L1499"/>
      <c r="O1499"/>
      <c r="P1499"/>
    </row>
    <row r="1500" spans="1:16" x14ac:dyDescent="0.3">
      <c r="A1500" s="300"/>
      <c r="B1500" s="300"/>
      <c r="C1500" s="300"/>
      <c r="D1500" s="31"/>
      <c r="E1500"/>
      <c r="F1500" s="295"/>
      <c r="G1500"/>
      <c r="H1500" s="606"/>
      <c r="I1500" s="295"/>
      <c r="J1500"/>
      <c r="K1500" s="295"/>
      <c r="L1500"/>
      <c r="O1500"/>
      <c r="P1500"/>
    </row>
    <row r="1501" spans="1:16" x14ac:dyDescent="0.3">
      <c r="A1501" s="300"/>
      <c r="B1501" s="300"/>
      <c r="C1501" s="300"/>
      <c r="D1501" s="31"/>
      <c r="E1501"/>
      <c r="F1501" s="295"/>
      <c r="G1501"/>
      <c r="H1501" s="606"/>
      <c r="I1501" s="295"/>
      <c r="J1501"/>
      <c r="K1501" s="295"/>
      <c r="L1501"/>
      <c r="O1501"/>
      <c r="P1501"/>
    </row>
    <row r="1502" spans="1:16" x14ac:dyDescent="0.3">
      <c r="A1502" s="300"/>
      <c r="B1502" s="300"/>
      <c r="C1502" s="300"/>
      <c r="D1502" s="31"/>
      <c r="E1502"/>
      <c r="F1502" s="295"/>
      <c r="G1502"/>
      <c r="H1502" s="606"/>
      <c r="I1502" s="295"/>
      <c r="J1502"/>
      <c r="K1502" s="295"/>
      <c r="L1502"/>
      <c r="O1502"/>
      <c r="P1502"/>
    </row>
    <row r="1503" spans="1:16" x14ac:dyDescent="0.3">
      <c r="A1503" s="300"/>
      <c r="B1503" s="300"/>
      <c r="C1503" s="300"/>
      <c r="D1503" s="31"/>
      <c r="E1503"/>
      <c r="F1503" s="295"/>
      <c r="G1503"/>
      <c r="H1503" s="606"/>
      <c r="I1503" s="295"/>
      <c r="J1503"/>
      <c r="K1503" s="295"/>
      <c r="L1503"/>
      <c r="O1503"/>
      <c r="P1503"/>
    </row>
    <row r="1504" spans="1:16" x14ac:dyDescent="0.3">
      <c r="A1504" s="300"/>
      <c r="B1504" s="300"/>
      <c r="C1504" s="300"/>
      <c r="D1504" s="31"/>
      <c r="E1504"/>
      <c r="F1504" s="295"/>
      <c r="G1504"/>
      <c r="H1504" s="606"/>
      <c r="I1504" s="295"/>
      <c r="J1504"/>
      <c r="K1504" s="295"/>
      <c r="L1504"/>
      <c r="O1504"/>
      <c r="P1504"/>
    </row>
    <row r="1505" spans="1:16" x14ac:dyDescent="0.3">
      <c r="A1505" s="300"/>
      <c r="B1505" s="300"/>
      <c r="C1505" s="300"/>
      <c r="D1505" s="31"/>
      <c r="E1505"/>
      <c r="F1505" s="295"/>
      <c r="G1505"/>
      <c r="H1505" s="606"/>
      <c r="I1505" s="295"/>
      <c r="J1505"/>
      <c r="K1505" s="295"/>
      <c r="L1505"/>
      <c r="O1505"/>
      <c r="P1505"/>
    </row>
    <row r="1506" spans="1:16" x14ac:dyDescent="0.3">
      <c r="A1506" s="300"/>
      <c r="B1506" s="300"/>
      <c r="C1506" s="300"/>
      <c r="D1506" s="31"/>
      <c r="E1506"/>
      <c r="F1506" s="295"/>
      <c r="G1506"/>
      <c r="H1506" s="606"/>
      <c r="I1506" s="295"/>
      <c r="J1506"/>
      <c r="K1506" s="295"/>
      <c r="L1506"/>
      <c r="O1506"/>
      <c r="P1506"/>
    </row>
    <row r="1507" spans="1:16" x14ac:dyDescent="0.3">
      <c r="A1507" s="300"/>
      <c r="B1507" s="300"/>
      <c r="C1507" s="300"/>
      <c r="D1507" s="31"/>
      <c r="E1507"/>
      <c r="F1507" s="295"/>
      <c r="G1507"/>
      <c r="H1507" s="606"/>
      <c r="I1507" s="295"/>
      <c r="J1507"/>
      <c r="K1507" s="295"/>
      <c r="L1507"/>
      <c r="O1507"/>
      <c r="P1507"/>
    </row>
    <row r="1508" spans="1:16" x14ac:dyDescent="0.3">
      <c r="A1508" s="300"/>
      <c r="B1508" s="300"/>
      <c r="C1508" s="300"/>
      <c r="D1508" s="31"/>
      <c r="E1508"/>
      <c r="F1508" s="295"/>
      <c r="G1508"/>
      <c r="H1508" s="606"/>
      <c r="I1508" s="295"/>
      <c r="J1508"/>
      <c r="K1508" s="295"/>
      <c r="L1508"/>
      <c r="O1508"/>
      <c r="P1508"/>
    </row>
    <row r="1509" spans="1:16" x14ac:dyDescent="0.3">
      <c r="A1509" s="300"/>
      <c r="B1509" s="300"/>
      <c r="C1509" s="300"/>
      <c r="D1509" s="31"/>
      <c r="E1509"/>
      <c r="F1509" s="295"/>
      <c r="G1509"/>
      <c r="H1509" s="606"/>
      <c r="I1509" s="295"/>
      <c r="J1509"/>
      <c r="K1509" s="295"/>
      <c r="L1509"/>
      <c r="O1509"/>
      <c r="P1509"/>
    </row>
    <row r="1510" spans="1:16" x14ac:dyDescent="0.3">
      <c r="A1510" s="300"/>
      <c r="B1510" s="300"/>
      <c r="C1510" s="300"/>
      <c r="D1510" s="31"/>
      <c r="E1510"/>
      <c r="F1510" s="295"/>
      <c r="G1510"/>
      <c r="H1510" s="606"/>
      <c r="I1510" s="295"/>
      <c r="J1510"/>
      <c r="K1510" s="295"/>
      <c r="L1510"/>
      <c r="O1510"/>
      <c r="P1510"/>
    </row>
    <row r="1511" spans="1:16" x14ac:dyDescent="0.3">
      <c r="A1511" s="300"/>
      <c r="B1511" s="300"/>
      <c r="C1511" s="300"/>
      <c r="D1511" s="31"/>
      <c r="E1511"/>
      <c r="F1511" s="295"/>
      <c r="G1511"/>
      <c r="H1511" s="606"/>
      <c r="I1511" s="295"/>
      <c r="J1511"/>
      <c r="K1511" s="295"/>
      <c r="L1511"/>
      <c r="O1511"/>
      <c r="P1511"/>
    </row>
    <row r="1512" spans="1:16" x14ac:dyDescent="0.3">
      <c r="A1512" s="300"/>
      <c r="B1512" s="300"/>
      <c r="C1512" s="300"/>
      <c r="D1512" s="31"/>
      <c r="E1512"/>
      <c r="F1512" s="295"/>
      <c r="G1512"/>
      <c r="H1512" s="606"/>
      <c r="I1512" s="295"/>
      <c r="J1512"/>
      <c r="K1512" s="295"/>
      <c r="L1512"/>
      <c r="O1512"/>
      <c r="P1512"/>
    </row>
    <row r="1513" spans="1:16" x14ac:dyDescent="0.3">
      <c r="A1513" s="300"/>
      <c r="B1513" s="300"/>
      <c r="C1513" s="300"/>
      <c r="D1513" s="31"/>
      <c r="E1513"/>
      <c r="F1513" s="295"/>
      <c r="G1513"/>
      <c r="H1513" s="606"/>
      <c r="I1513" s="295"/>
      <c r="J1513"/>
      <c r="K1513" s="295"/>
      <c r="L1513"/>
      <c r="O1513"/>
      <c r="P1513"/>
    </row>
    <row r="1514" spans="1:16" x14ac:dyDescent="0.3">
      <c r="A1514" s="300"/>
      <c r="B1514" s="300"/>
      <c r="C1514" s="300"/>
      <c r="D1514" s="31"/>
      <c r="E1514"/>
      <c r="F1514" s="295"/>
      <c r="G1514"/>
      <c r="H1514" s="606"/>
      <c r="I1514" s="295"/>
      <c r="J1514"/>
      <c r="K1514" s="295"/>
      <c r="L1514"/>
      <c r="O1514"/>
      <c r="P1514"/>
    </row>
    <row r="1515" spans="1:16" x14ac:dyDescent="0.3">
      <c r="A1515" s="300"/>
      <c r="B1515" s="300"/>
      <c r="C1515" s="300"/>
      <c r="D1515" s="31"/>
      <c r="E1515"/>
      <c r="F1515" s="295"/>
      <c r="G1515"/>
      <c r="H1515" s="606"/>
      <c r="I1515" s="295"/>
      <c r="J1515"/>
      <c r="K1515" s="295"/>
      <c r="L1515"/>
      <c r="O1515"/>
      <c r="P1515"/>
    </row>
    <row r="1516" spans="1:16" x14ac:dyDescent="0.3">
      <c r="A1516" s="300"/>
      <c r="B1516" s="300"/>
      <c r="C1516" s="300"/>
      <c r="D1516" s="31"/>
      <c r="E1516"/>
      <c r="F1516" s="295"/>
      <c r="G1516"/>
      <c r="H1516" s="606"/>
      <c r="I1516" s="295"/>
      <c r="J1516"/>
      <c r="K1516" s="295"/>
      <c r="L1516"/>
      <c r="O1516"/>
      <c r="P1516"/>
    </row>
    <row r="1517" spans="1:16" x14ac:dyDescent="0.3">
      <c r="A1517" s="300"/>
      <c r="B1517" s="300"/>
      <c r="C1517" s="300"/>
      <c r="D1517" s="31"/>
      <c r="E1517"/>
      <c r="F1517" s="295"/>
      <c r="G1517"/>
      <c r="H1517" s="606"/>
      <c r="I1517" s="295"/>
      <c r="J1517"/>
      <c r="K1517" s="295"/>
      <c r="L1517"/>
      <c r="O1517"/>
      <c r="P1517"/>
    </row>
    <row r="1518" spans="1:16" x14ac:dyDescent="0.3">
      <c r="A1518" s="300"/>
      <c r="B1518" s="300"/>
      <c r="C1518" s="300"/>
      <c r="D1518" s="31"/>
      <c r="E1518"/>
      <c r="F1518" s="295"/>
      <c r="G1518"/>
      <c r="H1518" s="606"/>
      <c r="I1518" s="295"/>
      <c r="J1518"/>
      <c r="K1518" s="295"/>
      <c r="L1518"/>
      <c r="O1518"/>
      <c r="P1518"/>
    </row>
    <row r="1519" spans="1:16" x14ac:dyDescent="0.3">
      <c r="A1519" s="300"/>
      <c r="B1519" s="300"/>
      <c r="C1519" s="300"/>
      <c r="D1519" s="31"/>
      <c r="E1519"/>
      <c r="F1519" s="295"/>
      <c r="G1519"/>
      <c r="H1519" s="606"/>
      <c r="I1519" s="295"/>
      <c r="J1519"/>
      <c r="K1519" s="295"/>
      <c r="L1519"/>
      <c r="O1519"/>
      <c r="P1519"/>
    </row>
    <row r="1520" spans="1:16" x14ac:dyDescent="0.3">
      <c r="A1520" s="300"/>
      <c r="B1520" s="300"/>
      <c r="C1520" s="300"/>
      <c r="D1520" s="31"/>
      <c r="E1520"/>
      <c r="F1520" s="295"/>
      <c r="G1520"/>
      <c r="H1520" s="606"/>
      <c r="I1520" s="295"/>
      <c r="J1520"/>
      <c r="K1520" s="295"/>
      <c r="L1520"/>
      <c r="O1520"/>
      <c r="P1520"/>
    </row>
    <row r="1521" spans="1:16" x14ac:dyDescent="0.3">
      <c r="A1521" s="300"/>
      <c r="B1521" s="300"/>
      <c r="C1521" s="300"/>
      <c r="D1521" s="31"/>
      <c r="E1521"/>
      <c r="F1521" s="295"/>
      <c r="G1521"/>
      <c r="H1521" s="606"/>
      <c r="I1521" s="295"/>
      <c r="J1521"/>
      <c r="K1521" s="295"/>
      <c r="L1521"/>
      <c r="O1521"/>
      <c r="P1521"/>
    </row>
    <row r="1522" spans="1:16" x14ac:dyDescent="0.3">
      <c r="A1522" s="300"/>
      <c r="B1522" s="300"/>
      <c r="C1522" s="300"/>
      <c r="D1522" s="31"/>
      <c r="E1522"/>
      <c r="F1522" s="295"/>
      <c r="G1522"/>
      <c r="H1522" s="606"/>
      <c r="I1522" s="295"/>
      <c r="J1522"/>
      <c r="K1522" s="295"/>
      <c r="L1522"/>
      <c r="O1522"/>
      <c r="P1522"/>
    </row>
    <row r="1523" spans="1:16" x14ac:dyDescent="0.3">
      <c r="A1523" s="300"/>
      <c r="B1523" s="300"/>
      <c r="C1523" s="300"/>
      <c r="D1523" s="31"/>
      <c r="E1523"/>
      <c r="F1523" s="295"/>
      <c r="G1523"/>
      <c r="H1523" s="606"/>
      <c r="I1523" s="295"/>
      <c r="J1523"/>
      <c r="K1523" s="295"/>
      <c r="L1523"/>
      <c r="O1523"/>
      <c r="P1523"/>
    </row>
    <row r="1524" spans="1:16" x14ac:dyDescent="0.3">
      <c r="A1524" s="300"/>
      <c r="B1524" s="300"/>
      <c r="C1524" s="300"/>
      <c r="D1524" s="31"/>
      <c r="E1524"/>
      <c r="F1524" s="295"/>
      <c r="G1524"/>
      <c r="H1524" s="606"/>
      <c r="I1524" s="295"/>
      <c r="J1524"/>
      <c r="K1524" s="295"/>
      <c r="L1524"/>
      <c r="O1524"/>
      <c r="P1524"/>
    </row>
    <row r="1525" spans="1:16" x14ac:dyDescent="0.3">
      <c r="A1525" s="300"/>
      <c r="B1525" s="300"/>
      <c r="C1525" s="300"/>
      <c r="D1525" s="31"/>
      <c r="E1525"/>
      <c r="F1525" s="295"/>
      <c r="G1525"/>
      <c r="H1525" s="606"/>
      <c r="I1525" s="295"/>
      <c r="J1525"/>
      <c r="K1525" s="295"/>
      <c r="L1525"/>
      <c r="O1525"/>
      <c r="P1525"/>
    </row>
    <row r="1526" spans="1:16" x14ac:dyDescent="0.3">
      <c r="A1526" s="300"/>
      <c r="B1526" s="300"/>
      <c r="C1526" s="300"/>
      <c r="D1526" s="31"/>
      <c r="E1526"/>
      <c r="F1526" s="295"/>
      <c r="G1526"/>
      <c r="H1526" s="606"/>
      <c r="I1526" s="295"/>
      <c r="J1526"/>
      <c r="K1526" s="295"/>
      <c r="L1526"/>
      <c r="O1526"/>
      <c r="P1526"/>
    </row>
    <row r="1527" spans="1:16" x14ac:dyDescent="0.3">
      <c r="A1527" s="300"/>
      <c r="B1527" s="300"/>
      <c r="C1527" s="300"/>
      <c r="D1527" s="31"/>
      <c r="E1527"/>
      <c r="F1527" s="295"/>
      <c r="G1527"/>
      <c r="H1527" s="606"/>
      <c r="I1527" s="295"/>
      <c r="J1527"/>
      <c r="K1527" s="295"/>
      <c r="L1527"/>
      <c r="O1527"/>
      <c r="P1527"/>
    </row>
    <row r="1528" spans="1:16" x14ac:dyDescent="0.3">
      <c r="A1528" s="300"/>
      <c r="B1528" s="300"/>
      <c r="C1528" s="300"/>
      <c r="D1528" s="31"/>
      <c r="E1528"/>
      <c r="F1528" s="295"/>
      <c r="G1528"/>
      <c r="H1528" s="606"/>
      <c r="I1528" s="295"/>
      <c r="J1528"/>
      <c r="K1528" s="295"/>
      <c r="L1528"/>
      <c r="O1528"/>
      <c r="P1528"/>
    </row>
    <row r="1529" spans="1:16" x14ac:dyDescent="0.3">
      <c r="A1529" s="300"/>
      <c r="B1529" s="300"/>
      <c r="C1529" s="300"/>
      <c r="D1529" s="31"/>
      <c r="E1529"/>
      <c r="F1529" s="295"/>
      <c r="G1529"/>
      <c r="H1529" s="606"/>
      <c r="I1529" s="295"/>
      <c r="J1529"/>
      <c r="K1529" s="295"/>
      <c r="L1529"/>
      <c r="O1529"/>
      <c r="P1529"/>
    </row>
    <row r="1530" spans="1:16" x14ac:dyDescent="0.3">
      <c r="A1530" s="300"/>
      <c r="B1530" s="300"/>
      <c r="C1530" s="300"/>
      <c r="D1530" s="31"/>
      <c r="E1530"/>
      <c r="F1530" s="295"/>
      <c r="G1530"/>
      <c r="H1530" s="606"/>
      <c r="I1530" s="295"/>
      <c r="J1530"/>
      <c r="K1530" s="295"/>
      <c r="L1530"/>
      <c r="O1530"/>
      <c r="P1530"/>
    </row>
    <row r="1531" spans="1:16" x14ac:dyDescent="0.3">
      <c r="A1531" s="300"/>
      <c r="B1531" s="300"/>
      <c r="C1531" s="300"/>
      <c r="D1531" s="31"/>
      <c r="E1531"/>
      <c r="F1531" s="295"/>
      <c r="G1531"/>
      <c r="H1531" s="606"/>
      <c r="I1531" s="295"/>
      <c r="J1531"/>
      <c r="K1531" s="295"/>
      <c r="L1531"/>
      <c r="O1531"/>
      <c r="P1531"/>
    </row>
    <row r="1532" spans="1:16" x14ac:dyDescent="0.3">
      <c r="A1532" s="300"/>
      <c r="B1532" s="300"/>
      <c r="C1532" s="300"/>
      <c r="D1532" s="31"/>
      <c r="E1532"/>
      <c r="F1532" s="295"/>
      <c r="G1532"/>
      <c r="H1532" s="606"/>
      <c r="I1532" s="295"/>
      <c r="J1532"/>
      <c r="K1532" s="295"/>
      <c r="L1532"/>
      <c r="O1532"/>
      <c r="P1532"/>
    </row>
    <row r="1533" spans="1:16" x14ac:dyDescent="0.3">
      <c r="A1533" s="300"/>
      <c r="B1533" s="300"/>
      <c r="C1533" s="300"/>
      <c r="D1533" s="31"/>
      <c r="E1533"/>
      <c r="F1533" s="295"/>
      <c r="G1533"/>
      <c r="H1533" s="606"/>
      <c r="I1533" s="295"/>
      <c r="J1533"/>
      <c r="K1533" s="295"/>
      <c r="L1533"/>
      <c r="O1533"/>
      <c r="P1533"/>
    </row>
    <row r="1534" spans="1:16" x14ac:dyDescent="0.3">
      <c r="A1534" s="300"/>
      <c r="B1534" s="300"/>
      <c r="C1534" s="300"/>
      <c r="D1534" s="31"/>
      <c r="E1534"/>
      <c r="F1534" s="295"/>
      <c r="G1534"/>
      <c r="H1534" s="606"/>
      <c r="I1534" s="295"/>
      <c r="J1534"/>
      <c r="K1534" s="295"/>
      <c r="L1534"/>
      <c r="O1534"/>
      <c r="P1534"/>
    </row>
    <row r="1535" spans="1:16" x14ac:dyDescent="0.3">
      <c r="A1535" s="300"/>
      <c r="B1535" s="300"/>
      <c r="C1535" s="300"/>
      <c r="D1535" s="31"/>
      <c r="E1535"/>
      <c r="F1535" s="295"/>
      <c r="G1535"/>
      <c r="H1535" s="606"/>
      <c r="I1535" s="295"/>
      <c r="J1535"/>
      <c r="K1535" s="295"/>
      <c r="L1535"/>
      <c r="O1535"/>
      <c r="P1535"/>
    </row>
    <row r="1536" spans="1:16" x14ac:dyDescent="0.3">
      <c r="A1536" s="300"/>
      <c r="B1536" s="300"/>
      <c r="C1536" s="300"/>
      <c r="D1536" s="31"/>
      <c r="E1536"/>
      <c r="F1536" s="295"/>
      <c r="G1536"/>
      <c r="H1536" s="606"/>
      <c r="I1536" s="295"/>
      <c r="J1536"/>
      <c r="K1536" s="295"/>
      <c r="L1536"/>
      <c r="O1536"/>
      <c r="P1536"/>
    </row>
    <row r="1537" spans="1:16" x14ac:dyDescent="0.3">
      <c r="A1537" s="300"/>
      <c r="B1537" s="300"/>
      <c r="C1537" s="300"/>
      <c r="D1537" s="31"/>
      <c r="E1537"/>
      <c r="F1537" s="295"/>
      <c r="G1537"/>
      <c r="H1537" s="606"/>
      <c r="I1537" s="295"/>
      <c r="J1537"/>
      <c r="K1537" s="295"/>
      <c r="L1537"/>
      <c r="O1537"/>
      <c r="P1537"/>
    </row>
    <row r="1538" spans="1:16" x14ac:dyDescent="0.3">
      <c r="A1538" s="300"/>
      <c r="B1538" s="300"/>
      <c r="C1538" s="300"/>
      <c r="D1538" s="31"/>
      <c r="E1538"/>
      <c r="F1538" s="295"/>
      <c r="G1538"/>
      <c r="H1538" s="606"/>
      <c r="I1538" s="295"/>
      <c r="J1538"/>
      <c r="K1538" s="295"/>
      <c r="L1538"/>
      <c r="O1538"/>
      <c r="P1538"/>
    </row>
    <row r="1539" spans="1:16" x14ac:dyDescent="0.3">
      <c r="A1539" s="300"/>
      <c r="B1539" s="300"/>
      <c r="C1539" s="300"/>
      <c r="D1539" s="31"/>
      <c r="E1539"/>
      <c r="F1539" s="295"/>
      <c r="G1539"/>
      <c r="H1539" s="606"/>
      <c r="I1539" s="295"/>
      <c r="J1539"/>
      <c r="K1539" s="295"/>
      <c r="L1539"/>
      <c r="O1539"/>
      <c r="P1539"/>
    </row>
    <row r="1540" spans="1:16" x14ac:dyDescent="0.3">
      <c r="A1540" s="300"/>
      <c r="B1540" s="300"/>
      <c r="C1540" s="300"/>
      <c r="D1540" s="31"/>
      <c r="E1540"/>
      <c r="F1540" s="295"/>
      <c r="G1540"/>
      <c r="H1540" s="606"/>
      <c r="I1540" s="295"/>
      <c r="J1540"/>
      <c r="K1540" s="295"/>
      <c r="L1540"/>
      <c r="O1540"/>
      <c r="P1540"/>
    </row>
    <row r="1541" spans="1:16" x14ac:dyDescent="0.3">
      <c r="A1541" s="300"/>
      <c r="B1541" s="300"/>
      <c r="C1541" s="300"/>
      <c r="D1541" s="31"/>
      <c r="E1541"/>
      <c r="F1541" s="295"/>
      <c r="G1541"/>
      <c r="H1541" s="606"/>
      <c r="I1541" s="295"/>
      <c r="J1541"/>
      <c r="K1541" s="295"/>
      <c r="L1541"/>
      <c r="O1541"/>
      <c r="P1541"/>
    </row>
    <row r="1542" spans="1:16" x14ac:dyDescent="0.3">
      <c r="A1542" s="300"/>
      <c r="B1542" s="300"/>
      <c r="C1542" s="300"/>
      <c r="D1542" s="31"/>
      <c r="E1542"/>
      <c r="F1542" s="295"/>
      <c r="G1542"/>
      <c r="H1542" s="606"/>
      <c r="I1542" s="295"/>
      <c r="J1542"/>
      <c r="K1542" s="295"/>
      <c r="L1542"/>
      <c r="O1542"/>
      <c r="P1542"/>
    </row>
    <row r="1543" spans="1:16" x14ac:dyDescent="0.3">
      <c r="A1543" s="300"/>
      <c r="B1543" s="300"/>
      <c r="C1543" s="300"/>
      <c r="D1543" s="31"/>
      <c r="E1543"/>
      <c r="F1543" s="295"/>
      <c r="G1543"/>
      <c r="H1543" s="606"/>
      <c r="I1543" s="295"/>
      <c r="J1543"/>
      <c r="K1543" s="295"/>
      <c r="L1543"/>
      <c r="O1543"/>
      <c r="P1543"/>
    </row>
    <row r="1544" spans="1:16" x14ac:dyDescent="0.3">
      <c r="A1544" s="300"/>
      <c r="B1544" s="300"/>
      <c r="C1544" s="300"/>
      <c r="D1544" s="31"/>
      <c r="E1544"/>
      <c r="F1544" s="295"/>
      <c r="G1544"/>
      <c r="H1544" s="606"/>
      <c r="I1544" s="295"/>
      <c r="J1544"/>
      <c r="K1544" s="295"/>
      <c r="L1544"/>
      <c r="O1544"/>
      <c r="P1544"/>
    </row>
    <row r="1545" spans="1:16" x14ac:dyDescent="0.3">
      <c r="A1545" s="300"/>
      <c r="B1545" s="300"/>
      <c r="C1545" s="300"/>
      <c r="D1545" s="31"/>
      <c r="E1545"/>
      <c r="F1545" s="295"/>
      <c r="G1545"/>
      <c r="H1545" s="606"/>
      <c r="I1545" s="295"/>
      <c r="J1545"/>
      <c r="K1545" s="295"/>
      <c r="L1545"/>
      <c r="O1545"/>
      <c r="P1545"/>
    </row>
    <row r="1546" spans="1:16" x14ac:dyDescent="0.3">
      <c r="A1546" s="300"/>
      <c r="B1546" s="300"/>
      <c r="C1546" s="300"/>
      <c r="D1546" s="31"/>
      <c r="E1546"/>
      <c r="F1546" s="295"/>
      <c r="G1546"/>
      <c r="H1546" s="606"/>
      <c r="I1546" s="295"/>
      <c r="J1546"/>
      <c r="K1546" s="295"/>
      <c r="L1546"/>
      <c r="O1546"/>
      <c r="P1546"/>
    </row>
    <row r="1547" spans="1:16" x14ac:dyDescent="0.3">
      <c r="A1547" s="300"/>
      <c r="B1547" s="300"/>
      <c r="C1547" s="300"/>
      <c r="D1547" s="31"/>
      <c r="E1547"/>
      <c r="F1547" s="295"/>
      <c r="G1547"/>
      <c r="H1547" s="606"/>
      <c r="I1547" s="295"/>
      <c r="J1547"/>
      <c r="K1547" s="295"/>
      <c r="L1547"/>
      <c r="O1547"/>
      <c r="P1547"/>
    </row>
    <row r="1548" spans="1:16" x14ac:dyDescent="0.3">
      <c r="A1548" s="300"/>
      <c r="B1548" s="300"/>
      <c r="C1548" s="300"/>
      <c r="D1548" s="31"/>
      <c r="E1548"/>
      <c r="F1548" s="295"/>
      <c r="G1548"/>
      <c r="H1548" s="606"/>
      <c r="I1548" s="295"/>
      <c r="J1548"/>
      <c r="K1548" s="295"/>
      <c r="L1548"/>
      <c r="O1548"/>
      <c r="P1548"/>
    </row>
    <row r="1549" spans="1:16" x14ac:dyDescent="0.3">
      <c r="A1549" s="300"/>
      <c r="B1549" s="300"/>
      <c r="C1549" s="300"/>
      <c r="D1549" s="31"/>
      <c r="E1549"/>
      <c r="F1549" s="295"/>
      <c r="G1549"/>
      <c r="H1549" s="606"/>
      <c r="I1549" s="295"/>
      <c r="J1549"/>
      <c r="K1549" s="295"/>
      <c r="L1549"/>
      <c r="O1549"/>
      <c r="P1549"/>
    </row>
    <row r="1550" spans="1:16" x14ac:dyDescent="0.3">
      <c r="A1550" s="300"/>
      <c r="B1550" s="300"/>
      <c r="C1550" s="300"/>
      <c r="D1550" s="31"/>
      <c r="E1550"/>
      <c r="F1550" s="295"/>
      <c r="G1550"/>
      <c r="H1550" s="606"/>
      <c r="I1550" s="295"/>
      <c r="J1550"/>
      <c r="K1550" s="295"/>
      <c r="L1550"/>
      <c r="O1550"/>
      <c r="P1550"/>
    </row>
    <row r="1551" spans="1:16" x14ac:dyDescent="0.3">
      <c r="A1551" s="300"/>
      <c r="B1551" s="300"/>
      <c r="C1551" s="300"/>
      <c r="D1551" s="31"/>
      <c r="E1551"/>
      <c r="F1551" s="295"/>
      <c r="G1551"/>
      <c r="H1551" s="606"/>
      <c r="I1551" s="295"/>
      <c r="J1551"/>
      <c r="K1551" s="295"/>
      <c r="L1551"/>
      <c r="O1551"/>
      <c r="P1551"/>
    </row>
    <row r="1552" spans="1:16" x14ac:dyDescent="0.3">
      <c r="A1552" s="300"/>
      <c r="B1552" s="300"/>
      <c r="C1552" s="300"/>
      <c r="D1552" s="31"/>
      <c r="E1552"/>
      <c r="F1552" s="295"/>
      <c r="G1552"/>
      <c r="H1552" s="606"/>
      <c r="I1552" s="295"/>
      <c r="J1552"/>
      <c r="K1552" s="295"/>
      <c r="L1552"/>
      <c r="O1552"/>
      <c r="P1552"/>
    </row>
    <row r="1553" spans="1:16" x14ac:dyDescent="0.3">
      <c r="A1553" s="300"/>
      <c r="B1553" s="300"/>
      <c r="C1553" s="300"/>
      <c r="D1553" s="31"/>
      <c r="E1553"/>
      <c r="F1553" s="295"/>
      <c r="G1553"/>
      <c r="H1553" s="606"/>
      <c r="I1553" s="295"/>
      <c r="J1553"/>
      <c r="K1553" s="295"/>
      <c r="L1553"/>
      <c r="O1553"/>
      <c r="P1553"/>
    </row>
    <row r="1554" spans="1:16" x14ac:dyDescent="0.3">
      <c r="A1554" s="300"/>
      <c r="B1554" s="300"/>
      <c r="C1554" s="300"/>
      <c r="D1554" s="31"/>
      <c r="E1554"/>
      <c r="F1554" s="295"/>
      <c r="G1554"/>
      <c r="H1554" s="606"/>
      <c r="I1554" s="295"/>
      <c r="J1554"/>
      <c r="K1554" s="295"/>
      <c r="L1554"/>
      <c r="O1554"/>
      <c r="P1554"/>
    </row>
    <row r="1555" spans="1:16" x14ac:dyDescent="0.3">
      <c r="A1555" s="300"/>
      <c r="B1555" s="300"/>
      <c r="C1555" s="300"/>
      <c r="D1555" s="31"/>
      <c r="E1555"/>
      <c r="F1555" s="295"/>
      <c r="G1555"/>
      <c r="H1555" s="606"/>
      <c r="I1555" s="295"/>
      <c r="J1555"/>
      <c r="K1555" s="295"/>
      <c r="L1555"/>
      <c r="O1555"/>
      <c r="P1555"/>
    </row>
    <row r="1556" spans="1:16" x14ac:dyDescent="0.3">
      <c r="A1556" s="300"/>
      <c r="B1556" s="300"/>
      <c r="C1556" s="300"/>
      <c r="D1556" s="31"/>
      <c r="E1556"/>
      <c r="F1556" s="295"/>
      <c r="G1556"/>
      <c r="H1556" s="606"/>
      <c r="I1556" s="295"/>
      <c r="J1556"/>
      <c r="K1556" s="295"/>
      <c r="L1556"/>
      <c r="O1556"/>
      <c r="P1556"/>
    </row>
    <row r="1557" spans="1:16" x14ac:dyDescent="0.3">
      <c r="A1557" s="300"/>
      <c r="B1557" s="300"/>
      <c r="C1557" s="300"/>
      <c r="D1557" s="31"/>
      <c r="E1557"/>
      <c r="F1557" s="295"/>
      <c r="G1557"/>
      <c r="H1557" s="606"/>
      <c r="I1557" s="295"/>
      <c r="J1557"/>
      <c r="K1557" s="295"/>
      <c r="L1557"/>
      <c r="O1557"/>
      <c r="P1557"/>
    </row>
    <row r="1558" spans="1:16" x14ac:dyDescent="0.3">
      <c r="A1558" s="300"/>
      <c r="B1558" s="300"/>
      <c r="C1558" s="300"/>
      <c r="D1558" s="31"/>
      <c r="E1558"/>
      <c r="F1558" s="295"/>
      <c r="G1558"/>
      <c r="H1558" s="606"/>
      <c r="I1558" s="295"/>
      <c r="J1558"/>
      <c r="K1558" s="295"/>
      <c r="L1558"/>
      <c r="O1558"/>
      <c r="P1558"/>
    </row>
    <row r="1559" spans="1:16" x14ac:dyDescent="0.3">
      <c r="A1559" s="300"/>
      <c r="B1559" s="300"/>
      <c r="C1559" s="300"/>
      <c r="D1559" s="31"/>
      <c r="E1559"/>
      <c r="F1559" s="295"/>
      <c r="G1559"/>
      <c r="H1559" s="606"/>
      <c r="I1559" s="295"/>
      <c r="J1559"/>
      <c r="K1559" s="295"/>
      <c r="L1559"/>
      <c r="O1559"/>
      <c r="P1559"/>
    </row>
    <row r="1560" spans="1:16" x14ac:dyDescent="0.3">
      <c r="A1560" s="300"/>
      <c r="B1560" s="300"/>
      <c r="C1560" s="300"/>
      <c r="D1560" s="31"/>
      <c r="E1560"/>
      <c r="F1560" s="295"/>
      <c r="G1560"/>
      <c r="H1560" s="606"/>
      <c r="I1560" s="295"/>
      <c r="J1560"/>
      <c r="K1560" s="295"/>
      <c r="L1560"/>
      <c r="O1560"/>
      <c r="P1560"/>
    </row>
    <row r="1561" spans="1:16" x14ac:dyDescent="0.3">
      <c r="A1561" s="300"/>
      <c r="B1561" s="300"/>
      <c r="C1561" s="300"/>
      <c r="D1561" s="31"/>
      <c r="E1561"/>
      <c r="F1561" s="295"/>
      <c r="G1561"/>
      <c r="H1561" s="606"/>
      <c r="I1561" s="295"/>
      <c r="J1561"/>
      <c r="K1561" s="295"/>
      <c r="L1561"/>
      <c r="O1561"/>
      <c r="P1561"/>
    </row>
    <row r="1562" spans="1:16" x14ac:dyDescent="0.3">
      <c r="A1562" s="300"/>
      <c r="B1562" s="300"/>
      <c r="C1562" s="300"/>
      <c r="D1562" s="31"/>
      <c r="E1562"/>
      <c r="F1562" s="295"/>
      <c r="G1562"/>
      <c r="H1562" s="606"/>
      <c r="I1562" s="295"/>
      <c r="J1562"/>
      <c r="K1562" s="295"/>
      <c r="L1562"/>
      <c r="O1562"/>
      <c r="P1562"/>
    </row>
    <row r="1563" spans="1:16" x14ac:dyDescent="0.3">
      <c r="A1563" s="300"/>
      <c r="B1563" s="300"/>
      <c r="C1563" s="300"/>
      <c r="D1563" s="31"/>
      <c r="E1563"/>
      <c r="F1563" s="295"/>
      <c r="G1563"/>
      <c r="H1563" s="606"/>
      <c r="I1563" s="295"/>
      <c r="J1563"/>
      <c r="K1563" s="295"/>
      <c r="L1563"/>
      <c r="O1563"/>
      <c r="P1563"/>
    </row>
    <row r="1564" spans="1:16" x14ac:dyDescent="0.3">
      <c r="A1564" s="300"/>
      <c r="B1564" s="300"/>
      <c r="C1564" s="300"/>
      <c r="D1564" s="31"/>
      <c r="E1564"/>
      <c r="F1564" s="295"/>
      <c r="G1564"/>
      <c r="H1564" s="606"/>
      <c r="I1564" s="295"/>
      <c r="J1564"/>
      <c r="K1564" s="295"/>
      <c r="L1564"/>
      <c r="O1564"/>
      <c r="P1564"/>
    </row>
    <row r="1565" spans="1:16" x14ac:dyDescent="0.3">
      <c r="A1565" s="300"/>
      <c r="B1565" s="300"/>
      <c r="C1565" s="300"/>
      <c r="D1565" s="31"/>
      <c r="E1565"/>
      <c r="F1565" s="295"/>
      <c r="G1565"/>
      <c r="H1565" s="606"/>
      <c r="I1565" s="295"/>
      <c r="J1565"/>
      <c r="K1565" s="295"/>
      <c r="L1565"/>
      <c r="O1565"/>
      <c r="P1565"/>
    </row>
    <row r="1566" spans="1:16" x14ac:dyDescent="0.3">
      <c r="A1566" s="300"/>
      <c r="B1566" s="300"/>
      <c r="C1566" s="300"/>
      <c r="D1566" s="31"/>
      <c r="E1566"/>
      <c r="F1566" s="295"/>
      <c r="G1566"/>
      <c r="H1566" s="606"/>
      <c r="I1566" s="295"/>
      <c r="J1566"/>
      <c r="K1566" s="295"/>
      <c r="L1566"/>
      <c r="O1566"/>
      <c r="P1566"/>
    </row>
    <row r="1567" spans="1:16" x14ac:dyDescent="0.3">
      <c r="A1567" s="300"/>
      <c r="B1567" s="300"/>
      <c r="C1567" s="300"/>
      <c r="D1567" s="31"/>
      <c r="E1567"/>
      <c r="F1567" s="295"/>
      <c r="G1567"/>
      <c r="H1567" s="606"/>
      <c r="I1567" s="295"/>
      <c r="J1567"/>
      <c r="K1567" s="295"/>
      <c r="L1567"/>
      <c r="O1567"/>
      <c r="P1567"/>
    </row>
    <row r="1568" spans="1:16" x14ac:dyDescent="0.3">
      <c r="A1568" s="300"/>
      <c r="B1568" s="300"/>
      <c r="C1568" s="300"/>
      <c r="D1568" s="31"/>
      <c r="E1568"/>
      <c r="F1568" s="295"/>
      <c r="G1568"/>
      <c r="H1568" s="606"/>
      <c r="I1568" s="295"/>
      <c r="J1568"/>
      <c r="K1568" s="295"/>
      <c r="L1568"/>
      <c r="O1568"/>
      <c r="P1568"/>
    </row>
    <row r="1569" spans="1:16" x14ac:dyDescent="0.3">
      <c r="A1569" s="300"/>
      <c r="B1569" s="300"/>
      <c r="C1569" s="300"/>
      <c r="D1569" s="31"/>
      <c r="E1569"/>
      <c r="F1569" s="295"/>
      <c r="G1569"/>
      <c r="H1569" s="606"/>
      <c r="I1569" s="295"/>
      <c r="J1569"/>
      <c r="K1569" s="295"/>
      <c r="L1569"/>
      <c r="O1569"/>
      <c r="P1569"/>
    </row>
    <row r="1570" spans="1:16" x14ac:dyDescent="0.3">
      <c r="A1570" s="300"/>
      <c r="B1570" s="300"/>
      <c r="C1570" s="300"/>
      <c r="D1570" s="31"/>
      <c r="E1570"/>
      <c r="F1570" s="295"/>
      <c r="G1570"/>
      <c r="H1570" s="606"/>
      <c r="I1570" s="295"/>
      <c r="J1570"/>
      <c r="K1570" s="295"/>
      <c r="L1570"/>
      <c r="O1570"/>
      <c r="P1570"/>
    </row>
    <row r="1571" spans="1:16" x14ac:dyDescent="0.3">
      <c r="A1571" s="300"/>
      <c r="B1571" s="300"/>
      <c r="C1571" s="300"/>
      <c r="D1571" s="31"/>
      <c r="E1571"/>
      <c r="F1571" s="295"/>
      <c r="G1571"/>
      <c r="H1571" s="606"/>
      <c r="I1571" s="295"/>
      <c r="J1571"/>
      <c r="K1571" s="295"/>
      <c r="L1571"/>
      <c r="O1571"/>
      <c r="P1571"/>
    </row>
    <row r="1572" spans="1:16" x14ac:dyDescent="0.3">
      <c r="A1572" s="300"/>
      <c r="B1572" s="300"/>
      <c r="C1572" s="300"/>
      <c r="D1572" s="31"/>
      <c r="E1572"/>
      <c r="F1572" s="295"/>
      <c r="G1572"/>
      <c r="H1572" s="606"/>
      <c r="I1572" s="295"/>
      <c r="J1572"/>
      <c r="K1572" s="295"/>
      <c r="L1572"/>
      <c r="O1572"/>
      <c r="P1572"/>
    </row>
    <row r="1573" spans="1:16" x14ac:dyDescent="0.3">
      <c r="A1573" s="300"/>
      <c r="B1573" s="300"/>
      <c r="C1573" s="300"/>
      <c r="D1573" s="31"/>
      <c r="E1573"/>
      <c r="F1573" s="295"/>
      <c r="G1573"/>
      <c r="H1573" s="606"/>
      <c r="I1573" s="295"/>
      <c r="J1573"/>
      <c r="K1573" s="295"/>
      <c r="L1573"/>
      <c r="O1573"/>
      <c r="P1573"/>
    </row>
    <row r="1574" spans="1:16" x14ac:dyDescent="0.3">
      <c r="A1574" s="300"/>
      <c r="B1574" s="300"/>
      <c r="C1574" s="300"/>
      <c r="D1574" s="31"/>
      <c r="E1574"/>
      <c r="F1574" s="295"/>
      <c r="G1574"/>
      <c r="H1574" s="606"/>
      <c r="I1574" s="295"/>
      <c r="J1574"/>
      <c r="K1574" s="295"/>
      <c r="L1574"/>
      <c r="O1574"/>
      <c r="P1574"/>
    </row>
    <row r="1575" spans="1:16" x14ac:dyDescent="0.3">
      <c r="A1575" s="300"/>
      <c r="B1575" s="300"/>
      <c r="C1575" s="300"/>
      <c r="D1575" s="31"/>
      <c r="E1575"/>
      <c r="F1575" s="295"/>
      <c r="G1575"/>
      <c r="H1575" s="606"/>
      <c r="I1575" s="295"/>
      <c r="J1575"/>
      <c r="K1575" s="295"/>
      <c r="L1575"/>
      <c r="O1575"/>
      <c r="P1575"/>
    </row>
    <row r="1576" spans="1:16" x14ac:dyDescent="0.3">
      <c r="A1576" s="300"/>
      <c r="B1576" s="300"/>
      <c r="C1576" s="300"/>
      <c r="D1576" s="31"/>
      <c r="E1576"/>
      <c r="F1576" s="295"/>
      <c r="G1576"/>
      <c r="H1576" s="606"/>
      <c r="I1576" s="295"/>
      <c r="J1576"/>
      <c r="K1576" s="295"/>
      <c r="L1576"/>
      <c r="O1576"/>
      <c r="P1576"/>
    </row>
    <row r="1577" spans="1:16" x14ac:dyDescent="0.3">
      <c r="A1577" s="300"/>
      <c r="B1577" s="300"/>
      <c r="C1577" s="300"/>
      <c r="D1577" s="31"/>
      <c r="E1577"/>
      <c r="F1577" s="295"/>
      <c r="G1577"/>
      <c r="H1577" s="606"/>
      <c r="I1577" s="295"/>
      <c r="J1577"/>
      <c r="K1577" s="295"/>
      <c r="L1577"/>
      <c r="O1577"/>
      <c r="P1577"/>
    </row>
    <row r="1578" spans="1:16" x14ac:dyDescent="0.3">
      <c r="A1578" s="300"/>
      <c r="B1578" s="300"/>
      <c r="C1578" s="300"/>
      <c r="D1578" s="31"/>
      <c r="E1578"/>
      <c r="F1578" s="295"/>
      <c r="G1578"/>
      <c r="H1578" s="606"/>
      <c r="I1578" s="295"/>
      <c r="J1578"/>
      <c r="K1578" s="295"/>
      <c r="L1578"/>
      <c r="O1578"/>
      <c r="P1578"/>
    </row>
    <row r="1579" spans="1:16" x14ac:dyDescent="0.3">
      <c r="A1579" s="300"/>
      <c r="B1579" s="300"/>
      <c r="C1579" s="300"/>
      <c r="D1579" s="31"/>
      <c r="E1579"/>
      <c r="F1579" s="295"/>
      <c r="G1579"/>
      <c r="H1579" s="606"/>
      <c r="I1579" s="295"/>
      <c r="J1579"/>
      <c r="K1579" s="295"/>
      <c r="L1579"/>
      <c r="O1579"/>
      <c r="P1579"/>
    </row>
    <row r="1580" spans="1:16" x14ac:dyDescent="0.3">
      <c r="A1580" s="300"/>
      <c r="B1580" s="300"/>
      <c r="C1580" s="300"/>
      <c r="D1580" s="31"/>
      <c r="E1580"/>
      <c r="F1580" s="295"/>
      <c r="G1580"/>
      <c r="H1580" s="606"/>
      <c r="I1580" s="295"/>
      <c r="J1580"/>
      <c r="K1580" s="295"/>
      <c r="L1580"/>
      <c r="O1580"/>
      <c r="P1580"/>
    </row>
    <row r="1581" spans="1:16" x14ac:dyDescent="0.3">
      <c r="A1581" s="300"/>
      <c r="B1581" s="300"/>
      <c r="C1581" s="300"/>
      <c r="D1581" s="31"/>
      <c r="E1581"/>
      <c r="F1581" s="295"/>
      <c r="G1581"/>
      <c r="H1581" s="606"/>
      <c r="I1581" s="295"/>
      <c r="J1581"/>
      <c r="K1581" s="295"/>
      <c r="L1581"/>
      <c r="O1581"/>
      <c r="P1581"/>
    </row>
    <row r="1582" spans="1:16" x14ac:dyDescent="0.3">
      <c r="A1582" s="300"/>
      <c r="B1582" s="300"/>
      <c r="C1582" s="300"/>
      <c r="D1582" s="31"/>
      <c r="E1582"/>
      <c r="F1582" s="295"/>
      <c r="G1582"/>
      <c r="H1582" s="606"/>
      <c r="I1582" s="295"/>
      <c r="J1582"/>
      <c r="K1582" s="295"/>
      <c r="L1582"/>
      <c r="O1582"/>
      <c r="P1582"/>
    </row>
    <row r="1583" spans="1:16" x14ac:dyDescent="0.3">
      <c r="A1583" s="300"/>
      <c r="B1583" s="300"/>
      <c r="C1583" s="300"/>
      <c r="D1583" s="31"/>
      <c r="E1583"/>
      <c r="F1583" s="295"/>
      <c r="G1583"/>
      <c r="H1583" s="606"/>
      <c r="I1583" s="295"/>
      <c r="J1583"/>
      <c r="K1583" s="295"/>
      <c r="L1583"/>
      <c r="O1583"/>
      <c r="P1583"/>
    </row>
    <row r="1584" spans="1:16" x14ac:dyDescent="0.3">
      <c r="A1584" s="300"/>
      <c r="B1584" s="300"/>
      <c r="C1584" s="300"/>
      <c r="D1584" s="31"/>
      <c r="E1584"/>
      <c r="F1584" s="295"/>
      <c r="G1584"/>
      <c r="H1584" s="606"/>
      <c r="I1584" s="295"/>
      <c r="J1584"/>
      <c r="K1584" s="295"/>
      <c r="L1584"/>
      <c r="O1584"/>
      <c r="P1584"/>
    </row>
    <row r="1585" spans="1:16" x14ac:dyDescent="0.3">
      <c r="A1585" s="300"/>
      <c r="B1585" s="300"/>
      <c r="C1585" s="300"/>
      <c r="D1585" s="31"/>
      <c r="E1585"/>
      <c r="F1585" s="295"/>
      <c r="G1585"/>
      <c r="H1585" s="606"/>
      <c r="I1585" s="295"/>
      <c r="J1585"/>
      <c r="K1585" s="295"/>
      <c r="L1585"/>
      <c r="O1585"/>
      <c r="P1585"/>
    </row>
    <row r="1586" spans="1:16" x14ac:dyDescent="0.3">
      <c r="A1586" s="300"/>
      <c r="B1586" s="300"/>
      <c r="C1586" s="300"/>
      <c r="D1586" s="31"/>
      <c r="E1586"/>
      <c r="F1586" s="295"/>
      <c r="G1586"/>
      <c r="H1586" s="606"/>
      <c r="I1586" s="295"/>
      <c r="J1586"/>
      <c r="K1586" s="295"/>
      <c r="L1586"/>
      <c r="O1586"/>
      <c r="P1586"/>
    </row>
    <row r="1587" spans="1:16" x14ac:dyDescent="0.3">
      <c r="A1587" s="300"/>
      <c r="B1587" s="300"/>
      <c r="C1587" s="300"/>
      <c r="D1587" s="31"/>
      <c r="E1587"/>
      <c r="F1587" s="295"/>
      <c r="G1587"/>
      <c r="H1587" s="606"/>
      <c r="I1587" s="295"/>
      <c r="J1587"/>
      <c r="K1587" s="295"/>
      <c r="L1587"/>
      <c r="O1587"/>
      <c r="P1587"/>
    </row>
    <row r="1588" spans="1:16" x14ac:dyDescent="0.3">
      <c r="A1588" s="300"/>
      <c r="B1588" s="300"/>
      <c r="C1588" s="300"/>
      <c r="D1588" s="31"/>
      <c r="E1588"/>
      <c r="F1588" s="295"/>
      <c r="G1588"/>
      <c r="H1588" s="606"/>
      <c r="I1588" s="295"/>
      <c r="J1588"/>
      <c r="K1588" s="295"/>
      <c r="L1588"/>
      <c r="O1588"/>
      <c r="P1588"/>
    </row>
    <row r="1589" spans="1:16" x14ac:dyDescent="0.3">
      <c r="A1589" s="300"/>
      <c r="B1589" s="300"/>
      <c r="C1589" s="300"/>
      <c r="D1589" s="31"/>
      <c r="E1589"/>
      <c r="F1589" s="295"/>
      <c r="G1589"/>
      <c r="H1589" s="606"/>
      <c r="I1589" s="295"/>
      <c r="J1589"/>
      <c r="K1589" s="295"/>
      <c r="L1589"/>
      <c r="O1589"/>
      <c r="P1589"/>
    </row>
    <row r="1590" spans="1:16" x14ac:dyDescent="0.3">
      <c r="A1590" s="300"/>
      <c r="B1590" s="300"/>
      <c r="C1590" s="300"/>
      <c r="D1590" s="31"/>
      <c r="E1590"/>
      <c r="F1590" s="295"/>
      <c r="G1590"/>
      <c r="H1590" s="606"/>
      <c r="I1590" s="295"/>
      <c r="J1590"/>
      <c r="K1590" s="295"/>
      <c r="L1590"/>
      <c r="O1590"/>
      <c r="P1590"/>
    </row>
    <row r="1591" spans="1:16" x14ac:dyDescent="0.3">
      <c r="A1591" s="300"/>
      <c r="B1591" s="300"/>
      <c r="C1591" s="300"/>
      <c r="D1591" s="31"/>
      <c r="E1591"/>
      <c r="F1591" s="295"/>
      <c r="G1591"/>
      <c r="H1591" s="606"/>
      <c r="I1591" s="295"/>
      <c r="J1591"/>
      <c r="K1591" s="295"/>
      <c r="L1591"/>
      <c r="O1591"/>
      <c r="P1591"/>
    </row>
    <row r="1592" spans="1:16" x14ac:dyDescent="0.3">
      <c r="A1592" s="300"/>
      <c r="B1592" s="300"/>
      <c r="C1592" s="300"/>
      <c r="D1592" s="31"/>
      <c r="E1592"/>
      <c r="F1592" s="295"/>
      <c r="G1592"/>
      <c r="H1592" s="606"/>
      <c r="I1592" s="295"/>
      <c r="J1592"/>
      <c r="K1592" s="295"/>
      <c r="L1592"/>
      <c r="O1592"/>
      <c r="P1592"/>
    </row>
    <row r="1593" spans="1:16" x14ac:dyDescent="0.3">
      <c r="A1593" s="300"/>
      <c r="B1593" s="300"/>
      <c r="C1593" s="300"/>
      <c r="D1593" s="31"/>
      <c r="E1593"/>
      <c r="F1593" s="295"/>
      <c r="G1593"/>
      <c r="H1593" s="606"/>
      <c r="I1593" s="295"/>
      <c r="J1593"/>
      <c r="K1593" s="295"/>
      <c r="L1593"/>
      <c r="O1593"/>
      <c r="P1593"/>
    </row>
    <row r="1594" spans="1:16" x14ac:dyDescent="0.3">
      <c r="A1594" s="300"/>
      <c r="B1594" s="300"/>
      <c r="C1594" s="300"/>
      <c r="D1594" s="31"/>
      <c r="E1594"/>
      <c r="F1594" s="295"/>
      <c r="G1594"/>
      <c r="H1594" s="606"/>
      <c r="I1594" s="295"/>
      <c r="J1594"/>
      <c r="K1594" s="295"/>
      <c r="L1594"/>
      <c r="O1594"/>
      <c r="P1594"/>
    </row>
    <row r="1595" spans="1:16" x14ac:dyDescent="0.3">
      <c r="A1595" s="300"/>
      <c r="B1595" s="300"/>
      <c r="C1595" s="300"/>
      <c r="D1595" s="31"/>
      <c r="E1595"/>
      <c r="F1595" s="295"/>
      <c r="G1595"/>
      <c r="H1595" s="606"/>
      <c r="I1595" s="295"/>
      <c r="J1595"/>
      <c r="K1595" s="295"/>
      <c r="L1595"/>
      <c r="O1595"/>
      <c r="P1595"/>
    </row>
    <row r="1596" spans="1:16" x14ac:dyDescent="0.3">
      <c r="A1596" s="300"/>
      <c r="B1596" s="300"/>
      <c r="C1596" s="300"/>
      <c r="D1596" s="31"/>
      <c r="E1596"/>
      <c r="F1596" s="295"/>
      <c r="G1596"/>
      <c r="H1596" s="606"/>
      <c r="I1596" s="295"/>
      <c r="J1596"/>
      <c r="K1596" s="295"/>
      <c r="L1596"/>
      <c r="O1596"/>
      <c r="P1596"/>
    </row>
    <row r="1597" spans="1:16" x14ac:dyDescent="0.3">
      <c r="A1597" s="300"/>
      <c r="B1597" s="300"/>
      <c r="C1597" s="300"/>
      <c r="D1597" s="31"/>
      <c r="E1597"/>
      <c r="F1597" s="295"/>
      <c r="G1597"/>
      <c r="H1597" s="606"/>
      <c r="I1597" s="295"/>
      <c r="J1597"/>
      <c r="K1597" s="295"/>
      <c r="L1597"/>
      <c r="O1597"/>
      <c r="P1597"/>
    </row>
    <row r="1598" spans="1:16" x14ac:dyDescent="0.3">
      <c r="A1598" s="300"/>
      <c r="B1598" s="300"/>
      <c r="C1598" s="300"/>
      <c r="D1598" s="31"/>
      <c r="E1598"/>
      <c r="F1598" s="295"/>
      <c r="G1598"/>
      <c r="H1598" s="606"/>
      <c r="I1598" s="295"/>
      <c r="J1598"/>
      <c r="K1598" s="295"/>
      <c r="L1598"/>
      <c r="O1598"/>
      <c r="P1598"/>
    </row>
    <row r="1599" spans="1:16" x14ac:dyDescent="0.3">
      <c r="A1599" s="300"/>
      <c r="B1599" s="300"/>
      <c r="C1599" s="300"/>
      <c r="D1599" s="31"/>
      <c r="E1599"/>
      <c r="F1599" s="295"/>
      <c r="G1599"/>
      <c r="H1599" s="606"/>
      <c r="I1599" s="295"/>
      <c r="J1599"/>
      <c r="K1599" s="295"/>
      <c r="L1599"/>
      <c r="O1599"/>
      <c r="P1599"/>
    </row>
    <row r="1600" spans="1:16" x14ac:dyDescent="0.3">
      <c r="A1600" s="300"/>
      <c r="B1600" s="300"/>
      <c r="C1600" s="300"/>
      <c r="D1600" s="31"/>
      <c r="E1600"/>
      <c r="F1600" s="295"/>
      <c r="G1600"/>
      <c r="H1600" s="606"/>
      <c r="I1600" s="295"/>
      <c r="J1600"/>
      <c r="K1600" s="295"/>
      <c r="L1600"/>
      <c r="O1600"/>
      <c r="P1600"/>
    </row>
    <row r="1601" spans="1:16" x14ac:dyDescent="0.3">
      <c r="A1601" s="300"/>
      <c r="B1601" s="300"/>
      <c r="C1601" s="300"/>
      <c r="D1601" s="31"/>
      <c r="E1601"/>
      <c r="F1601" s="295"/>
      <c r="G1601"/>
      <c r="H1601" s="606"/>
      <c r="I1601" s="295"/>
      <c r="J1601"/>
      <c r="K1601" s="295"/>
      <c r="L1601"/>
      <c r="O1601"/>
      <c r="P1601"/>
    </row>
    <row r="1602" spans="1:16" x14ac:dyDescent="0.3">
      <c r="A1602" s="300"/>
      <c r="B1602" s="300"/>
      <c r="C1602" s="300"/>
      <c r="D1602" s="31"/>
      <c r="E1602"/>
      <c r="F1602" s="295"/>
      <c r="G1602"/>
      <c r="H1602" s="606"/>
      <c r="I1602" s="295"/>
      <c r="J1602"/>
      <c r="K1602" s="295"/>
      <c r="L1602"/>
      <c r="O1602"/>
      <c r="P1602"/>
    </row>
    <row r="1603" spans="1:16" x14ac:dyDescent="0.3">
      <c r="A1603" s="300"/>
      <c r="B1603" s="300"/>
      <c r="C1603" s="300"/>
      <c r="D1603" s="31"/>
      <c r="E1603"/>
      <c r="F1603" s="295"/>
      <c r="G1603"/>
      <c r="H1603" s="606"/>
      <c r="I1603" s="295"/>
      <c r="J1603"/>
      <c r="K1603" s="295"/>
      <c r="L1603"/>
      <c r="O1603"/>
      <c r="P1603"/>
    </row>
    <row r="1604" spans="1:16" x14ac:dyDescent="0.3">
      <c r="A1604" s="300"/>
      <c r="B1604" s="300"/>
      <c r="C1604" s="300"/>
      <c r="D1604" s="31"/>
      <c r="E1604"/>
      <c r="F1604" s="295"/>
      <c r="G1604"/>
      <c r="H1604" s="606"/>
      <c r="I1604" s="295"/>
      <c r="J1604"/>
      <c r="K1604" s="295"/>
      <c r="L1604"/>
      <c r="O1604"/>
      <c r="P1604"/>
    </row>
    <row r="1605" spans="1:16" x14ac:dyDescent="0.3">
      <c r="A1605" s="300"/>
      <c r="B1605" s="300"/>
      <c r="C1605" s="300"/>
      <c r="D1605" s="31"/>
      <c r="E1605"/>
      <c r="F1605" s="295"/>
      <c r="G1605"/>
      <c r="H1605" s="606"/>
      <c r="I1605" s="295"/>
      <c r="J1605"/>
      <c r="K1605" s="295"/>
      <c r="L1605"/>
      <c r="O1605"/>
      <c r="P1605"/>
    </row>
    <row r="1606" spans="1:16" x14ac:dyDescent="0.3">
      <c r="A1606" s="300"/>
      <c r="B1606" s="300"/>
      <c r="C1606" s="300"/>
      <c r="D1606" s="31"/>
      <c r="E1606"/>
      <c r="F1606" s="295"/>
      <c r="G1606"/>
      <c r="H1606" s="606"/>
      <c r="I1606" s="295"/>
      <c r="J1606"/>
      <c r="K1606" s="295"/>
      <c r="L1606"/>
      <c r="O1606"/>
      <c r="P1606"/>
    </row>
    <row r="1607" spans="1:16" x14ac:dyDescent="0.3">
      <c r="A1607" s="300"/>
      <c r="B1607" s="300"/>
      <c r="C1607" s="300"/>
      <c r="D1607" s="31"/>
      <c r="E1607"/>
      <c r="F1607" s="295"/>
      <c r="G1607"/>
      <c r="H1607" s="606"/>
      <c r="I1607" s="295"/>
      <c r="J1607"/>
      <c r="K1607" s="295"/>
      <c r="L1607"/>
      <c r="O1607"/>
      <c r="P1607"/>
    </row>
    <row r="1608" spans="1:16" x14ac:dyDescent="0.3">
      <c r="A1608" s="300"/>
      <c r="B1608" s="300"/>
      <c r="C1608" s="300"/>
      <c r="D1608" s="31"/>
      <c r="E1608"/>
      <c r="F1608" s="295"/>
      <c r="G1608"/>
      <c r="H1608" s="606"/>
      <c r="I1608" s="295"/>
      <c r="J1608"/>
      <c r="K1608" s="295"/>
      <c r="L1608"/>
      <c r="O1608"/>
      <c r="P1608"/>
    </row>
    <row r="1609" spans="1:16" x14ac:dyDescent="0.3">
      <c r="A1609" s="300"/>
      <c r="B1609" s="300"/>
      <c r="C1609" s="300"/>
      <c r="D1609" s="31"/>
      <c r="E1609"/>
      <c r="F1609" s="295"/>
      <c r="G1609"/>
      <c r="H1609" s="606"/>
      <c r="I1609" s="295"/>
      <c r="J1609"/>
      <c r="K1609" s="295"/>
      <c r="L1609"/>
      <c r="O1609"/>
      <c r="P1609"/>
    </row>
    <row r="1610" spans="1:16" x14ac:dyDescent="0.3">
      <c r="A1610" s="300"/>
      <c r="B1610" s="300"/>
      <c r="C1610" s="300"/>
      <c r="D1610" s="31"/>
      <c r="E1610"/>
      <c r="F1610" s="295"/>
      <c r="G1610"/>
      <c r="H1610" s="606"/>
      <c r="I1610" s="295"/>
      <c r="J1610"/>
      <c r="K1610" s="295"/>
      <c r="L1610"/>
      <c r="O1610"/>
      <c r="P1610"/>
    </row>
    <row r="1611" spans="1:16" x14ac:dyDescent="0.3">
      <c r="A1611" s="300"/>
      <c r="B1611" s="300"/>
      <c r="C1611" s="300"/>
      <c r="D1611" s="31"/>
      <c r="E1611"/>
      <c r="F1611" s="295"/>
      <c r="G1611"/>
      <c r="H1611" s="606"/>
      <c r="I1611" s="295"/>
      <c r="J1611"/>
      <c r="K1611" s="295"/>
      <c r="L1611"/>
      <c r="O1611"/>
      <c r="P1611"/>
    </row>
    <row r="1612" spans="1:16" x14ac:dyDescent="0.3">
      <c r="A1612" s="300"/>
      <c r="B1612" s="300"/>
      <c r="C1612" s="300"/>
      <c r="D1612" s="31"/>
      <c r="E1612"/>
      <c r="F1612" s="295"/>
      <c r="G1612"/>
      <c r="H1612" s="606"/>
      <c r="I1612" s="295"/>
      <c r="J1612"/>
      <c r="K1612" s="295"/>
      <c r="L1612"/>
      <c r="O1612"/>
      <c r="P1612"/>
    </row>
    <row r="1613" spans="1:16" x14ac:dyDescent="0.3">
      <c r="A1613" s="300"/>
      <c r="B1613" s="300"/>
      <c r="C1613" s="300"/>
      <c r="D1613" s="31"/>
      <c r="E1613"/>
      <c r="F1613" s="295"/>
      <c r="G1613"/>
      <c r="H1613" s="606"/>
      <c r="I1613" s="295"/>
      <c r="J1613"/>
      <c r="K1613" s="295"/>
      <c r="L1613"/>
      <c r="O1613"/>
      <c r="P1613"/>
    </row>
    <row r="1614" spans="1:16" x14ac:dyDescent="0.3">
      <c r="A1614" s="300"/>
      <c r="B1614" s="300"/>
      <c r="C1614" s="300"/>
      <c r="D1614" s="31"/>
      <c r="E1614"/>
      <c r="F1614" s="295"/>
      <c r="G1614"/>
      <c r="H1614" s="606"/>
      <c r="I1614" s="295"/>
      <c r="J1614"/>
      <c r="K1614" s="295"/>
      <c r="L1614"/>
      <c r="O1614"/>
      <c r="P1614"/>
    </row>
    <row r="1615" spans="1:16" x14ac:dyDescent="0.3">
      <c r="A1615" s="300"/>
      <c r="B1615" s="300"/>
      <c r="C1615" s="300"/>
      <c r="D1615" s="31"/>
      <c r="E1615"/>
      <c r="F1615" s="295"/>
      <c r="G1615"/>
      <c r="H1615" s="606"/>
      <c r="I1615" s="295"/>
      <c r="J1615"/>
      <c r="K1615" s="295"/>
      <c r="L1615"/>
      <c r="O1615"/>
      <c r="P1615"/>
    </row>
    <row r="1616" spans="1:16" x14ac:dyDescent="0.3">
      <c r="A1616" s="300"/>
      <c r="B1616" s="300"/>
      <c r="C1616" s="300"/>
      <c r="D1616" s="31"/>
      <c r="E1616"/>
      <c r="F1616" s="295"/>
      <c r="G1616"/>
      <c r="H1616" s="606"/>
      <c r="I1616" s="295"/>
      <c r="J1616"/>
      <c r="K1616" s="295"/>
      <c r="L1616"/>
      <c r="O1616"/>
      <c r="P1616"/>
    </row>
    <row r="1617" spans="1:16" x14ac:dyDescent="0.3">
      <c r="A1617" s="300"/>
      <c r="B1617" s="300"/>
      <c r="C1617" s="300"/>
      <c r="D1617" s="31"/>
      <c r="E1617"/>
      <c r="F1617" s="295"/>
      <c r="G1617"/>
      <c r="H1617" s="606"/>
      <c r="I1617" s="295"/>
      <c r="J1617"/>
      <c r="K1617" s="295"/>
      <c r="L1617"/>
      <c r="O1617"/>
      <c r="P1617"/>
    </row>
    <row r="1618" spans="1:16" x14ac:dyDescent="0.3">
      <c r="A1618" s="300"/>
      <c r="B1618" s="300"/>
      <c r="C1618" s="300"/>
      <c r="D1618" s="31"/>
      <c r="E1618"/>
      <c r="F1618" s="295"/>
      <c r="G1618"/>
      <c r="H1618" s="606"/>
      <c r="I1618" s="295"/>
      <c r="J1618"/>
      <c r="K1618" s="295"/>
      <c r="L1618"/>
      <c r="O1618"/>
      <c r="P1618"/>
    </row>
    <row r="1619" spans="1:16" x14ac:dyDescent="0.3">
      <c r="A1619" s="300"/>
      <c r="B1619" s="300"/>
      <c r="C1619" s="300"/>
      <c r="D1619" s="31"/>
      <c r="E1619"/>
      <c r="F1619" s="295"/>
      <c r="G1619"/>
      <c r="H1619" s="606"/>
      <c r="I1619" s="295"/>
      <c r="J1619"/>
      <c r="K1619" s="295"/>
      <c r="L1619"/>
      <c r="O1619"/>
      <c r="P1619"/>
    </row>
    <row r="1620" spans="1:16" x14ac:dyDescent="0.3">
      <c r="A1620" s="300"/>
      <c r="B1620" s="300"/>
      <c r="C1620" s="300"/>
      <c r="D1620" s="31"/>
      <c r="E1620"/>
      <c r="F1620" s="295"/>
      <c r="G1620"/>
      <c r="H1620" s="606"/>
      <c r="I1620" s="295"/>
      <c r="J1620"/>
      <c r="K1620" s="295"/>
      <c r="L1620"/>
      <c r="O1620"/>
      <c r="P1620"/>
    </row>
    <row r="1621" spans="1:16" x14ac:dyDescent="0.3">
      <c r="A1621" s="300"/>
      <c r="B1621" s="300"/>
      <c r="C1621" s="300"/>
      <c r="D1621" s="31"/>
      <c r="E1621"/>
      <c r="F1621" s="295"/>
      <c r="G1621"/>
      <c r="H1621" s="606"/>
      <c r="I1621" s="295"/>
      <c r="J1621"/>
      <c r="K1621" s="295"/>
      <c r="L1621"/>
      <c r="O1621"/>
      <c r="P1621"/>
    </row>
    <row r="1622" spans="1:16" x14ac:dyDescent="0.3">
      <c r="A1622" s="300"/>
      <c r="B1622" s="300"/>
      <c r="C1622" s="300"/>
      <c r="D1622" s="31"/>
      <c r="E1622"/>
      <c r="F1622" s="295"/>
      <c r="G1622"/>
      <c r="H1622" s="606"/>
      <c r="I1622" s="295"/>
      <c r="J1622"/>
      <c r="K1622" s="295"/>
      <c r="L1622"/>
      <c r="O1622"/>
      <c r="P1622"/>
    </row>
    <row r="1623" spans="1:16" x14ac:dyDescent="0.3">
      <c r="A1623" s="300"/>
      <c r="B1623" s="300"/>
      <c r="C1623" s="300"/>
      <c r="D1623" s="31"/>
      <c r="E1623"/>
      <c r="F1623" s="295"/>
      <c r="G1623"/>
      <c r="H1623" s="606"/>
      <c r="I1623" s="295"/>
      <c r="J1623"/>
      <c r="K1623" s="295"/>
      <c r="L1623"/>
      <c r="O1623"/>
      <c r="P1623"/>
    </row>
    <row r="1624" spans="1:16" x14ac:dyDescent="0.3">
      <c r="A1624" s="300"/>
      <c r="B1624" s="300"/>
      <c r="C1624" s="300"/>
      <c r="D1624" s="31"/>
      <c r="E1624"/>
      <c r="F1624" s="295"/>
      <c r="G1624"/>
      <c r="H1624" s="606"/>
      <c r="I1624" s="295"/>
      <c r="J1624"/>
      <c r="K1624" s="295"/>
      <c r="L1624"/>
      <c r="O1624"/>
      <c r="P1624"/>
    </row>
    <row r="1625" spans="1:16" x14ac:dyDescent="0.3">
      <c r="A1625" s="300"/>
      <c r="B1625" s="300"/>
      <c r="C1625" s="300"/>
      <c r="D1625" s="31"/>
      <c r="E1625"/>
      <c r="F1625" s="295"/>
      <c r="G1625"/>
      <c r="H1625" s="606"/>
      <c r="I1625" s="295"/>
      <c r="J1625"/>
      <c r="K1625" s="295"/>
      <c r="L1625"/>
      <c r="O1625"/>
      <c r="P1625"/>
    </row>
    <row r="1626" spans="1:16" x14ac:dyDescent="0.3">
      <c r="A1626" s="300"/>
      <c r="B1626" s="300"/>
      <c r="C1626" s="300"/>
      <c r="D1626" s="31"/>
      <c r="E1626"/>
      <c r="F1626" s="295"/>
      <c r="G1626"/>
      <c r="H1626" s="606"/>
      <c r="I1626" s="295"/>
      <c r="J1626"/>
      <c r="K1626" s="295"/>
      <c r="L1626"/>
      <c r="O1626"/>
      <c r="P1626"/>
    </row>
    <row r="1627" spans="1:16" x14ac:dyDescent="0.3">
      <c r="A1627" s="300"/>
      <c r="B1627" s="300"/>
      <c r="C1627" s="300"/>
      <c r="D1627" s="31"/>
      <c r="E1627"/>
      <c r="F1627" s="295"/>
      <c r="G1627"/>
      <c r="H1627" s="606"/>
      <c r="I1627" s="295"/>
      <c r="J1627"/>
      <c r="K1627" s="295"/>
      <c r="L1627"/>
      <c r="O1627"/>
      <c r="P1627"/>
    </row>
    <row r="1628" spans="1:16" x14ac:dyDescent="0.3">
      <c r="A1628" s="300"/>
      <c r="B1628" s="300"/>
      <c r="C1628" s="300"/>
      <c r="D1628" s="31"/>
      <c r="E1628"/>
      <c r="F1628" s="295"/>
      <c r="G1628"/>
      <c r="H1628" s="606"/>
      <c r="I1628" s="295"/>
      <c r="J1628"/>
      <c r="K1628" s="295"/>
      <c r="L1628"/>
      <c r="O1628"/>
      <c r="P1628"/>
    </row>
    <row r="1629" spans="1:16" x14ac:dyDescent="0.3">
      <c r="A1629" s="300"/>
      <c r="B1629" s="300"/>
      <c r="C1629" s="300"/>
      <c r="D1629" s="31"/>
      <c r="E1629"/>
      <c r="F1629" s="295"/>
      <c r="G1629"/>
      <c r="H1629" s="606"/>
      <c r="I1629" s="295"/>
      <c r="J1629"/>
      <c r="K1629" s="295"/>
      <c r="L1629"/>
      <c r="O1629"/>
      <c r="P1629"/>
    </row>
    <row r="1630" spans="1:16" x14ac:dyDescent="0.3">
      <c r="A1630" s="300"/>
      <c r="B1630" s="300"/>
      <c r="C1630" s="300"/>
      <c r="D1630" s="31"/>
      <c r="E1630"/>
      <c r="F1630" s="295"/>
      <c r="G1630"/>
      <c r="H1630" s="606"/>
      <c r="I1630" s="295"/>
      <c r="J1630"/>
      <c r="K1630" s="295"/>
      <c r="L1630"/>
      <c r="O1630"/>
      <c r="P1630"/>
    </row>
    <row r="1631" spans="1:16" x14ac:dyDescent="0.3">
      <c r="A1631" s="300"/>
      <c r="B1631" s="300"/>
      <c r="C1631" s="300"/>
      <c r="D1631" s="31"/>
      <c r="E1631"/>
      <c r="F1631" s="295"/>
      <c r="G1631"/>
      <c r="H1631" s="606"/>
      <c r="I1631" s="295"/>
      <c r="J1631"/>
      <c r="K1631" s="295"/>
      <c r="L1631"/>
      <c r="O1631"/>
      <c r="P1631"/>
    </row>
    <row r="1632" spans="1:16" x14ac:dyDescent="0.3">
      <c r="A1632" s="300"/>
      <c r="B1632" s="300"/>
      <c r="C1632" s="300"/>
      <c r="D1632" s="31"/>
      <c r="E1632"/>
      <c r="F1632" s="295"/>
      <c r="G1632"/>
      <c r="H1632" s="606"/>
      <c r="I1632" s="295"/>
      <c r="J1632"/>
      <c r="K1632" s="295"/>
      <c r="L1632"/>
      <c r="O1632"/>
      <c r="P1632"/>
    </row>
    <row r="1633" spans="1:16" x14ac:dyDescent="0.3">
      <c r="A1633" s="300"/>
      <c r="B1633" s="300"/>
      <c r="C1633" s="300"/>
      <c r="D1633" s="31"/>
      <c r="E1633"/>
      <c r="F1633" s="295"/>
      <c r="G1633"/>
      <c r="H1633" s="606"/>
      <c r="I1633" s="295"/>
      <c r="J1633"/>
      <c r="K1633" s="295"/>
      <c r="L1633"/>
      <c r="O1633"/>
      <c r="P1633"/>
    </row>
    <row r="1634" spans="1:16" x14ac:dyDescent="0.3">
      <c r="A1634" s="300"/>
      <c r="B1634" s="300"/>
      <c r="C1634" s="300"/>
      <c r="D1634" s="31"/>
      <c r="E1634"/>
      <c r="F1634" s="295"/>
      <c r="G1634"/>
      <c r="H1634" s="606"/>
      <c r="I1634" s="295"/>
      <c r="J1634"/>
      <c r="K1634" s="295"/>
      <c r="L1634"/>
      <c r="O1634"/>
      <c r="P1634"/>
    </row>
    <row r="1635" spans="1:16" x14ac:dyDescent="0.3">
      <c r="A1635" s="300"/>
      <c r="B1635" s="300"/>
      <c r="C1635" s="300"/>
      <c r="D1635" s="31"/>
      <c r="E1635"/>
      <c r="F1635" s="295"/>
      <c r="G1635"/>
      <c r="H1635" s="606"/>
      <c r="I1635" s="295"/>
      <c r="J1635"/>
      <c r="K1635" s="295"/>
      <c r="L1635"/>
      <c r="O1635"/>
      <c r="P1635"/>
    </row>
    <row r="1636" spans="1:16" x14ac:dyDescent="0.3">
      <c r="A1636" s="300"/>
      <c r="B1636" s="300"/>
      <c r="C1636" s="300"/>
      <c r="D1636" s="31"/>
      <c r="E1636"/>
      <c r="F1636" s="295"/>
      <c r="G1636"/>
      <c r="H1636" s="606"/>
      <c r="I1636" s="295"/>
      <c r="J1636"/>
      <c r="K1636" s="295"/>
      <c r="L1636"/>
      <c r="O1636"/>
      <c r="P1636"/>
    </row>
    <row r="1637" spans="1:16" x14ac:dyDescent="0.3">
      <c r="A1637" s="300"/>
      <c r="B1637" s="300"/>
      <c r="C1637" s="300"/>
      <c r="D1637" s="31"/>
      <c r="E1637"/>
      <c r="F1637" s="295"/>
      <c r="G1637"/>
      <c r="H1637" s="606"/>
      <c r="I1637" s="295"/>
      <c r="J1637"/>
      <c r="K1637" s="295"/>
      <c r="L1637"/>
      <c r="O1637"/>
      <c r="P1637"/>
    </row>
    <row r="1638" spans="1:16" x14ac:dyDescent="0.3">
      <c r="A1638" s="300"/>
      <c r="B1638" s="300"/>
      <c r="C1638" s="300"/>
      <c r="D1638" s="31"/>
      <c r="E1638"/>
      <c r="F1638" s="295"/>
      <c r="G1638"/>
      <c r="H1638" s="606"/>
      <c r="I1638" s="295"/>
      <c r="J1638"/>
      <c r="K1638" s="295"/>
      <c r="L1638"/>
      <c r="O1638"/>
      <c r="P1638"/>
    </row>
    <row r="1639" spans="1:16" x14ac:dyDescent="0.3">
      <c r="A1639" s="300"/>
      <c r="B1639" s="300"/>
      <c r="C1639" s="300"/>
      <c r="D1639" s="31"/>
      <c r="E1639"/>
      <c r="F1639" s="295"/>
      <c r="G1639"/>
      <c r="H1639" s="606"/>
      <c r="I1639" s="295"/>
      <c r="J1639"/>
      <c r="K1639" s="295"/>
      <c r="L1639"/>
      <c r="O1639"/>
      <c r="P1639"/>
    </row>
    <row r="1640" spans="1:16" x14ac:dyDescent="0.3">
      <c r="A1640" s="300"/>
      <c r="B1640" s="300"/>
      <c r="C1640" s="300"/>
      <c r="D1640" s="31"/>
      <c r="E1640"/>
      <c r="F1640" s="295"/>
      <c r="G1640"/>
      <c r="H1640" s="606"/>
      <c r="I1640" s="295"/>
      <c r="J1640"/>
      <c r="K1640" s="295"/>
      <c r="L1640"/>
      <c r="O1640"/>
      <c r="P1640"/>
    </row>
    <row r="1641" spans="1:16" x14ac:dyDescent="0.3">
      <c r="A1641" s="300"/>
      <c r="B1641" s="300"/>
      <c r="C1641" s="300"/>
      <c r="D1641" s="31"/>
      <c r="E1641"/>
      <c r="F1641" s="295"/>
      <c r="G1641"/>
      <c r="H1641" s="606"/>
      <c r="I1641" s="295"/>
      <c r="J1641"/>
      <c r="K1641" s="295"/>
      <c r="L1641"/>
      <c r="O1641"/>
      <c r="P1641"/>
    </row>
    <row r="1642" spans="1:16" x14ac:dyDescent="0.3">
      <c r="A1642" s="300"/>
      <c r="B1642" s="300"/>
      <c r="C1642" s="300"/>
      <c r="D1642" s="31"/>
      <c r="E1642"/>
      <c r="F1642" s="295"/>
      <c r="G1642"/>
      <c r="H1642" s="606"/>
      <c r="I1642" s="295"/>
      <c r="J1642"/>
      <c r="K1642" s="295"/>
      <c r="L1642"/>
      <c r="O1642"/>
      <c r="P1642"/>
    </row>
    <row r="1643" spans="1:16" x14ac:dyDescent="0.3">
      <c r="A1643" s="300"/>
      <c r="B1643" s="300"/>
      <c r="C1643" s="300"/>
      <c r="D1643" s="31"/>
      <c r="E1643"/>
      <c r="F1643" s="295"/>
      <c r="G1643"/>
      <c r="H1643" s="606"/>
      <c r="I1643" s="295"/>
      <c r="J1643"/>
      <c r="K1643" s="295"/>
      <c r="L1643"/>
      <c r="O1643"/>
      <c r="P1643"/>
    </row>
    <row r="1644" spans="1:16" x14ac:dyDescent="0.3">
      <c r="A1644" s="300"/>
      <c r="B1644" s="300"/>
      <c r="C1644" s="300"/>
      <c r="D1644" s="31"/>
      <c r="E1644"/>
      <c r="F1644" s="295"/>
      <c r="G1644"/>
      <c r="H1644" s="606"/>
      <c r="I1644" s="295"/>
      <c r="J1644"/>
      <c r="K1644" s="295"/>
      <c r="L1644"/>
      <c r="O1644"/>
      <c r="P1644"/>
    </row>
    <row r="1645" spans="1:16" x14ac:dyDescent="0.3">
      <c r="A1645" s="300"/>
      <c r="B1645" s="300"/>
      <c r="C1645" s="300"/>
      <c r="D1645" s="31"/>
      <c r="E1645"/>
      <c r="F1645" s="295"/>
      <c r="G1645"/>
      <c r="H1645" s="606"/>
      <c r="I1645" s="295"/>
      <c r="J1645"/>
      <c r="K1645" s="295"/>
      <c r="L1645"/>
      <c r="O1645"/>
      <c r="P1645"/>
    </row>
    <row r="1646" spans="1:16" x14ac:dyDescent="0.3">
      <c r="A1646" s="300"/>
      <c r="B1646" s="300"/>
      <c r="C1646" s="300"/>
      <c r="D1646" s="31"/>
      <c r="E1646"/>
      <c r="F1646" s="295"/>
      <c r="G1646"/>
      <c r="H1646" s="606"/>
      <c r="I1646" s="295"/>
      <c r="J1646"/>
      <c r="K1646" s="295"/>
      <c r="L1646"/>
      <c r="O1646"/>
      <c r="P1646"/>
    </row>
    <row r="1647" spans="1:16" x14ac:dyDescent="0.3">
      <c r="A1647" s="300"/>
      <c r="B1647" s="300"/>
      <c r="C1647" s="300"/>
      <c r="D1647" s="31"/>
      <c r="E1647"/>
      <c r="F1647" s="295"/>
      <c r="G1647"/>
      <c r="H1647" s="606"/>
      <c r="I1647" s="295"/>
      <c r="J1647"/>
      <c r="K1647" s="295"/>
      <c r="L1647"/>
      <c r="O1647"/>
      <c r="P1647"/>
    </row>
    <row r="1648" spans="1:16" x14ac:dyDescent="0.3">
      <c r="A1648" s="300"/>
      <c r="B1648" s="300"/>
      <c r="C1648" s="300"/>
      <c r="D1648" s="31"/>
      <c r="E1648"/>
      <c r="F1648" s="295"/>
      <c r="G1648"/>
      <c r="H1648" s="606"/>
      <c r="I1648" s="295"/>
      <c r="J1648"/>
      <c r="K1648" s="295"/>
      <c r="L1648"/>
      <c r="O1648"/>
      <c r="P1648"/>
    </row>
    <row r="1649" spans="1:16" x14ac:dyDescent="0.3">
      <c r="A1649" s="300"/>
      <c r="B1649" s="300"/>
      <c r="C1649" s="300"/>
      <c r="D1649" s="31"/>
      <c r="E1649"/>
      <c r="F1649" s="295"/>
      <c r="G1649"/>
      <c r="H1649" s="606"/>
      <c r="I1649" s="295"/>
      <c r="J1649"/>
      <c r="K1649" s="295"/>
      <c r="L1649"/>
      <c r="O1649"/>
      <c r="P1649"/>
    </row>
    <row r="1650" spans="1:16" x14ac:dyDescent="0.3">
      <c r="A1650" s="300"/>
      <c r="B1650" s="300"/>
      <c r="C1650" s="300"/>
      <c r="D1650" s="31"/>
      <c r="E1650"/>
      <c r="F1650" s="295"/>
      <c r="G1650"/>
      <c r="H1650" s="606"/>
      <c r="I1650" s="295"/>
      <c r="J1650"/>
      <c r="K1650" s="295"/>
      <c r="L1650"/>
      <c r="O1650"/>
      <c r="P1650"/>
    </row>
    <row r="1651" spans="1:16" x14ac:dyDescent="0.3">
      <c r="A1651" s="300"/>
      <c r="B1651" s="300"/>
      <c r="C1651" s="300"/>
      <c r="D1651" s="31"/>
      <c r="E1651"/>
      <c r="F1651" s="295"/>
      <c r="G1651"/>
      <c r="H1651" s="606"/>
      <c r="I1651" s="295"/>
      <c r="J1651"/>
      <c r="K1651" s="295"/>
      <c r="L1651"/>
      <c r="O1651"/>
      <c r="P1651"/>
    </row>
    <row r="1652" spans="1:16" x14ac:dyDescent="0.3">
      <c r="A1652" s="300"/>
      <c r="B1652" s="300"/>
      <c r="C1652" s="300"/>
      <c r="D1652" s="31"/>
      <c r="E1652"/>
      <c r="F1652" s="295"/>
      <c r="G1652"/>
      <c r="H1652" s="606"/>
      <c r="I1652" s="295"/>
      <c r="J1652"/>
      <c r="K1652" s="295"/>
      <c r="L1652"/>
      <c r="O1652"/>
      <c r="P1652"/>
    </row>
    <row r="1653" spans="1:16" x14ac:dyDescent="0.3">
      <c r="A1653" s="300"/>
      <c r="B1653" s="300"/>
      <c r="C1653" s="300"/>
      <c r="D1653" s="31"/>
      <c r="E1653"/>
      <c r="F1653" s="295"/>
      <c r="G1653"/>
      <c r="H1653" s="606"/>
      <c r="I1653" s="295"/>
      <c r="J1653"/>
      <c r="K1653" s="295"/>
      <c r="L1653"/>
      <c r="O1653"/>
      <c r="P1653"/>
    </row>
    <row r="1654" spans="1:16" x14ac:dyDescent="0.3">
      <c r="A1654" s="300"/>
      <c r="B1654" s="300"/>
      <c r="C1654" s="300"/>
      <c r="D1654" s="31"/>
      <c r="E1654"/>
      <c r="F1654" s="295"/>
      <c r="G1654"/>
      <c r="H1654" s="606"/>
      <c r="I1654" s="295"/>
      <c r="J1654"/>
      <c r="K1654" s="295"/>
      <c r="L1654"/>
      <c r="O1654"/>
      <c r="P1654"/>
    </row>
    <row r="1655" spans="1:16" x14ac:dyDescent="0.3">
      <c r="A1655" s="300"/>
      <c r="B1655" s="300"/>
      <c r="C1655" s="300"/>
      <c r="D1655" s="31"/>
      <c r="E1655"/>
      <c r="F1655" s="295"/>
      <c r="G1655"/>
      <c r="H1655" s="606"/>
      <c r="I1655" s="295"/>
      <c r="J1655"/>
      <c r="K1655" s="295"/>
      <c r="L1655"/>
      <c r="O1655"/>
      <c r="P1655"/>
    </row>
    <row r="1656" spans="1:16" x14ac:dyDescent="0.3">
      <c r="A1656" s="300"/>
      <c r="B1656" s="300"/>
      <c r="C1656" s="300"/>
      <c r="D1656" s="31"/>
      <c r="E1656"/>
      <c r="F1656" s="295"/>
      <c r="G1656"/>
      <c r="H1656" s="606"/>
      <c r="I1656" s="295"/>
      <c r="J1656"/>
      <c r="K1656" s="295"/>
      <c r="L1656"/>
      <c r="O1656"/>
      <c r="P1656"/>
    </row>
    <row r="1657" spans="1:16" x14ac:dyDescent="0.3">
      <c r="A1657" s="300"/>
      <c r="B1657" s="300"/>
      <c r="C1657" s="300"/>
      <c r="D1657" s="31"/>
      <c r="E1657"/>
      <c r="F1657" s="295"/>
      <c r="G1657"/>
      <c r="H1657" s="606"/>
      <c r="I1657" s="295"/>
      <c r="J1657"/>
      <c r="K1657" s="295"/>
      <c r="L1657"/>
      <c r="O1657"/>
      <c r="P1657"/>
    </row>
    <row r="1658" spans="1:16" x14ac:dyDescent="0.3">
      <c r="A1658" s="300"/>
      <c r="B1658" s="300"/>
      <c r="C1658" s="300"/>
      <c r="D1658" s="31"/>
      <c r="E1658"/>
      <c r="F1658" s="295"/>
      <c r="G1658"/>
      <c r="H1658" s="606"/>
      <c r="I1658" s="295"/>
      <c r="J1658"/>
      <c r="K1658" s="295"/>
      <c r="L1658"/>
      <c r="O1658"/>
      <c r="P1658"/>
    </row>
    <row r="1659" spans="1:16" x14ac:dyDescent="0.3">
      <c r="A1659" s="300"/>
      <c r="B1659" s="300"/>
      <c r="C1659" s="300"/>
      <c r="D1659" s="31"/>
      <c r="E1659"/>
      <c r="F1659" s="295"/>
      <c r="G1659"/>
      <c r="H1659" s="606"/>
      <c r="I1659" s="295"/>
      <c r="J1659"/>
      <c r="K1659" s="295"/>
      <c r="L1659"/>
      <c r="O1659"/>
      <c r="P1659"/>
    </row>
    <row r="1660" spans="1:16" x14ac:dyDescent="0.3">
      <c r="A1660" s="300"/>
      <c r="B1660" s="300"/>
      <c r="C1660" s="300"/>
      <c r="D1660" s="31"/>
      <c r="E1660"/>
      <c r="F1660" s="295"/>
      <c r="G1660"/>
      <c r="H1660" s="606"/>
      <c r="I1660" s="295"/>
      <c r="J1660"/>
      <c r="K1660" s="295"/>
      <c r="L1660"/>
      <c r="O1660"/>
      <c r="P1660"/>
    </row>
    <row r="1661" spans="1:16" x14ac:dyDescent="0.3">
      <c r="A1661" s="300"/>
      <c r="B1661" s="300"/>
      <c r="C1661" s="300"/>
      <c r="D1661" s="31"/>
      <c r="E1661"/>
      <c r="F1661" s="295"/>
      <c r="G1661"/>
      <c r="H1661" s="606"/>
      <c r="I1661" s="295"/>
      <c r="J1661"/>
      <c r="K1661" s="295"/>
      <c r="L1661"/>
      <c r="O1661"/>
      <c r="P1661"/>
    </row>
    <row r="1662" spans="1:16" x14ac:dyDescent="0.3">
      <c r="A1662" s="300"/>
      <c r="B1662" s="300"/>
      <c r="C1662" s="300"/>
      <c r="D1662" s="31"/>
      <c r="E1662"/>
      <c r="F1662" s="295"/>
      <c r="G1662"/>
      <c r="H1662" s="606"/>
      <c r="I1662" s="295"/>
      <c r="J1662"/>
      <c r="K1662" s="295"/>
      <c r="L1662"/>
      <c r="O1662"/>
      <c r="P1662"/>
    </row>
    <row r="1663" spans="1:16" x14ac:dyDescent="0.3">
      <c r="A1663" s="300"/>
      <c r="B1663" s="300"/>
      <c r="C1663" s="300"/>
      <c r="D1663" s="31"/>
      <c r="E1663"/>
      <c r="F1663" s="295"/>
      <c r="G1663"/>
      <c r="H1663" s="606"/>
      <c r="I1663" s="295"/>
      <c r="J1663"/>
      <c r="K1663" s="295"/>
      <c r="L1663"/>
      <c r="O1663"/>
      <c r="P1663"/>
    </row>
    <row r="1664" spans="1:16" x14ac:dyDescent="0.3">
      <c r="A1664" s="300"/>
      <c r="B1664" s="300"/>
      <c r="C1664" s="300"/>
      <c r="D1664" s="31"/>
      <c r="E1664"/>
      <c r="F1664" s="295"/>
      <c r="G1664"/>
      <c r="H1664" s="606"/>
      <c r="I1664" s="295"/>
      <c r="J1664"/>
      <c r="K1664" s="295"/>
      <c r="L1664"/>
      <c r="O1664"/>
      <c r="P1664"/>
    </row>
    <row r="1665" spans="1:16" x14ac:dyDescent="0.3">
      <c r="A1665" s="300"/>
      <c r="B1665" s="300"/>
      <c r="C1665" s="300"/>
      <c r="D1665" s="31"/>
      <c r="E1665"/>
      <c r="F1665" s="295"/>
      <c r="G1665"/>
      <c r="H1665" s="606"/>
      <c r="I1665" s="295"/>
      <c r="J1665"/>
      <c r="K1665" s="295"/>
      <c r="L1665"/>
      <c r="O1665"/>
      <c r="P1665"/>
    </row>
    <row r="1666" spans="1:16" x14ac:dyDescent="0.3">
      <c r="A1666" s="300"/>
      <c r="B1666" s="300"/>
      <c r="C1666" s="300"/>
      <c r="D1666" s="31"/>
      <c r="E1666"/>
      <c r="F1666" s="295"/>
      <c r="G1666"/>
      <c r="H1666" s="606"/>
      <c r="I1666" s="295"/>
      <c r="J1666"/>
      <c r="K1666" s="295"/>
      <c r="L1666"/>
      <c r="O1666"/>
      <c r="P1666"/>
    </row>
    <row r="1667" spans="1:16" x14ac:dyDescent="0.3">
      <c r="A1667" s="300"/>
      <c r="B1667" s="300"/>
      <c r="C1667" s="300"/>
      <c r="D1667" s="31"/>
      <c r="E1667"/>
      <c r="F1667" s="295"/>
      <c r="G1667"/>
      <c r="H1667" s="606"/>
      <c r="I1667" s="295"/>
      <c r="J1667"/>
      <c r="K1667" s="295"/>
      <c r="L1667"/>
      <c r="O1667"/>
      <c r="P1667"/>
    </row>
    <row r="1668" spans="1:16" x14ac:dyDescent="0.3">
      <c r="A1668" s="300"/>
      <c r="B1668" s="300"/>
      <c r="C1668" s="300"/>
      <c r="D1668" s="31"/>
      <c r="E1668"/>
      <c r="F1668" s="295"/>
      <c r="G1668"/>
      <c r="H1668" s="606"/>
      <c r="I1668" s="295"/>
      <c r="J1668"/>
      <c r="K1668" s="295"/>
      <c r="L1668"/>
      <c r="O1668"/>
      <c r="P1668"/>
    </row>
    <row r="1669" spans="1:16" x14ac:dyDescent="0.3">
      <c r="A1669" s="300"/>
      <c r="B1669" s="300"/>
      <c r="C1669" s="300"/>
      <c r="D1669" s="31"/>
      <c r="E1669"/>
      <c r="F1669" s="295"/>
      <c r="G1669"/>
      <c r="H1669" s="606"/>
      <c r="I1669" s="295"/>
      <c r="J1669"/>
      <c r="K1669" s="295"/>
      <c r="L1669"/>
      <c r="O1669"/>
      <c r="P1669"/>
    </row>
    <row r="1670" spans="1:16" x14ac:dyDescent="0.3">
      <c r="A1670" s="300"/>
      <c r="B1670" s="300"/>
      <c r="C1670" s="300"/>
      <c r="D1670" s="31"/>
      <c r="E1670"/>
      <c r="F1670" s="295"/>
      <c r="G1670"/>
      <c r="H1670" s="606"/>
      <c r="I1670" s="295"/>
      <c r="J1670"/>
      <c r="K1670" s="295"/>
      <c r="L1670"/>
      <c r="O1670"/>
      <c r="P1670"/>
    </row>
    <row r="1671" spans="1:16" x14ac:dyDescent="0.3">
      <c r="A1671" s="300"/>
      <c r="B1671" s="300"/>
      <c r="C1671" s="300"/>
      <c r="D1671" s="31"/>
      <c r="E1671"/>
      <c r="F1671" s="295"/>
      <c r="G1671"/>
      <c r="H1671" s="606"/>
      <c r="I1671" s="295"/>
      <c r="J1671"/>
      <c r="K1671" s="295"/>
      <c r="L1671"/>
      <c r="O1671"/>
      <c r="P1671"/>
    </row>
    <row r="1672" spans="1:16" x14ac:dyDescent="0.3">
      <c r="A1672" s="300"/>
      <c r="B1672" s="300"/>
      <c r="C1672" s="300"/>
      <c r="D1672" s="31"/>
      <c r="E1672"/>
      <c r="F1672" s="295"/>
      <c r="G1672"/>
      <c r="H1672" s="606"/>
      <c r="I1672" s="295"/>
      <c r="J1672"/>
      <c r="K1672" s="295"/>
      <c r="L1672"/>
      <c r="O1672"/>
      <c r="P1672"/>
    </row>
    <row r="1673" spans="1:16" x14ac:dyDescent="0.3">
      <c r="A1673" s="300"/>
      <c r="B1673" s="300"/>
      <c r="C1673" s="300"/>
      <c r="D1673" s="31"/>
      <c r="E1673"/>
      <c r="F1673" s="295"/>
      <c r="G1673"/>
      <c r="H1673" s="606"/>
      <c r="I1673" s="295"/>
      <c r="J1673"/>
      <c r="K1673" s="295"/>
      <c r="L1673"/>
      <c r="O1673"/>
      <c r="P1673"/>
    </row>
    <row r="1674" spans="1:16" x14ac:dyDescent="0.3">
      <c r="A1674" s="300"/>
      <c r="B1674" s="300"/>
      <c r="C1674" s="300"/>
      <c r="D1674" s="31"/>
      <c r="E1674"/>
      <c r="F1674" s="295"/>
      <c r="G1674"/>
      <c r="H1674" s="606"/>
      <c r="I1674" s="295"/>
      <c r="J1674"/>
      <c r="K1674" s="295"/>
      <c r="L1674"/>
      <c r="O1674"/>
      <c r="P1674"/>
    </row>
    <row r="1675" spans="1:16" x14ac:dyDescent="0.3">
      <c r="A1675" s="300"/>
      <c r="B1675" s="300"/>
      <c r="C1675" s="300"/>
      <c r="D1675" s="31"/>
      <c r="E1675"/>
      <c r="F1675" s="295"/>
      <c r="G1675"/>
      <c r="H1675" s="606"/>
      <c r="I1675" s="295"/>
      <c r="J1675"/>
      <c r="K1675" s="295"/>
      <c r="L1675"/>
      <c r="O1675"/>
      <c r="P1675"/>
    </row>
    <row r="1676" spans="1:16" x14ac:dyDescent="0.3">
      <c r="A1676" s="300"/>
      <c r="B1676" s="300"/>
      <c r="C1676" s="300"/>
      <c r="D1676" s="31"/>
      <c r="E1676"/>
      <c r="F1676" s="295"/>
      <c r="G1676"/>
      <c r="H1676" s="606"/>
      <c r="I1676" s="295"/>
      <c r="J1676"/>
      <c r="K1676" s="295"/>
      <c r="L1676"/>
      <c r="O1676"/>
      <c r="P1676"/>
    </row>
    <row r="1677" spans="1:16" x14ac:dyDescent="0.3">
      <c r="A1677" s="300"/>
      <c r="B1677" s="300"/>
      <c r="C1677" s="300"/>
      <c r="D1677" s="31"/>
      <c r="E1677"/>
      <c r="F1677" s="295"/>
      <c r="G1677"/>
      <c r="H1677" s="606"/>
      <c r="I1677" s="295"/>
      <c r="J1677"/>
      <c r="K1677" s="295"/>
      <c r="L1677"/>
      <c r="O1677"/>
      <c r="P1677"/>
    </row>
    <row r="1678" spans="1:16" x14ac:dyDescent="0.3">
      <c r="A1678" s="300"/>
      <c r="B1678" s="300"/>
      <c r="C1678" s="300"/>
      <c r="D1678" s="31"/>
      <c r="E1678"/>
      <c r="F1678" s="295"/>
      <c r="G1678"/>
      <c r="H1678" s="606"/>
      <c r="I1678" s="295"/>
      <c r="J1678"/>
      <c r="K1678" s="295"/>
      <c r="L1678"/>
      <c r="O1678"/>
      <c r="P1678"/>
    </row>
    <row r="1679" spans="1:16" x14ac:dyDescent="0.3">
      <c r="A1679" s="300"/>
      <c r="B1679" s="300"/>
      <c r="C1679" s="300"/>
      <c r="D1679" s="31"/>
      <c r="E1679"/>
      <c r="F1679" s="295"/>
      <c r="G1679"/>
      <c r="H1679" s="606"/>
      <c r="I1679" s="295"/>
      <c r="J1679"/>
      <c r="K1679" s="295"/>
      <c r="L1679"/>
      <c r="O1679"/>
      <c r="P1679"/>
    </row>
    <row r="1680" spans="1:16" x14ac:dyDescent="0.3">
      <c r="A1680" s="300"/>
      <c r="B1680" s="300"/>
      <c r="C1680" s="300"/>
      <c r="D1680" s="31"/>
      <c r="E1680"/>
      <c r="F1680" s="295"/>
      <c r="G1680"/>
      <c r="H1680" s="606"/>
      <c r="I1680" s="295"/>
      <c r="J1680"/>
      <c r="K1680" s="295"/>
      <c r="L1680"/>
      <c r="O1680"/>
      <c r="P1680"/>
    </row>
    <row r="1681" spans="1:16" x14ac:dyDescent="0.3">
      <c r="A1681" s="300"/>
      <c r="B1681" s="300"/>
      <c r="C1681" s="300"/>
      <c r="D1681" s="31"/>
      <c r="E1681"/>
      <c r="F1681" s="295"/>
      <c r="G1681"/>
      <c r="H1681" s="606"/>
      <c r="I1681" s="295"/>
      <c r="J1681"/>
      <c r="K1681" s="295"/>
      <c r="L1681"/>
      <c r="O1681"/>
      <c r="P1681"/>
    </row>
    <row r="1682" spans="1:16" x14ac:dyDescent="0.3">
      <c r="A1682" s="300"/>
      <c r="B1682" s="300"/>
      <c r="C1682" s="300"/>
      <c r="D1682" s="31"/>
      <c r="E1682"/>
      <c r="F1682" s="295"/>
      <c r="G1682"/>
      <c r="H1682" s="606"/>
      <c r="I1682" s="295"/>
      <c r="J1682"/>
      <c r="K1682" s="295"/>
      <c r="L1682"/>
      <c r="O1682"/>
      <c r="P1682"/>
    </row>
    <row r="1683" spans="1:16" x14ac:dyDescent="0.3">
      <c r="A1683" s="300"/>
      <c r="B1683" s="300"/>
      <c r="C1683" s="300"/>
      <c r="D1683" s="31"/>
      <c r="E1683"/>
      <c r="F1683" s="295"/>
      <c r="G1683"/>
      <c r="H1683" s="606"/>
      <c r="I1683" s="295"/>
      <c r="J1683"/>
      <c r="K1683" s="295"/>
      <c r="L1683"/>
      <c r="O1683"/>
      <c r="P1683"/>
    </row>
    <row r="1684" spans="1:16" x14ac:dyDescent="0.3">
      <c r="A1684" s="300"/>
      <c r="B1684" s="300"/>
      <c r="C1684" s="300"/>
      <c r="D1684" s="31"/>
      <c r="E1684"/>
      <c r="F1684" s="295"/>
      <c r="G1684"/>
      <c r="H1684" s="606"/>
      <c r="I1684" s="295"/>
      <c r="J1684"/>
      <c r="K1684" s="295"/>
      <c r="L1684"/>
      <c r="O1684"/>
      <c r="P1684"/>
    </row>
    <row r="1685" spans="1:16" x14ac:dyDescent="0.3">
      <c r="A1685" s="300"/>
      <c r="B1685" s="300"/>
      <c r="C1685" s="300"/>
      <c r="D1685" s="31"/>
      <c r="E1685"/>
      <c r="F1685" s="295"/>
      <c r="G1685"/>
      <c r="H1685" s="606"/>
      <c r="I1685" s="295"/>
      <c r="J1685"/>
      <c r="K1685" s="295"/>
      <c r="L1685"/>
      <c r="O1685"/>
      <c r="P1685"/>
    </row>
    <row r="1686" spans="1:16" x14ac:dyDescent="0.3">
      <c r="A1686" s="300"/>
      <c r="B1686" s="300"/>
      <c r="C1686" s="300"/>
      <c r="D1686" s="31"/>
      <c r="E1686"/>
      <c r="F1686" s="295"/>
      <c r="G1686"/>
      <c r="H1686" s="606"/>
      <c r="I1686" s="295"/>
      <c r="J1686"/>
      <c r="K1686" s="295"/>
      <c r="L1686"/>
      <c r="O1686"/>
      <c r="P1686"/>
    </row>
    <row r="1687" spans="1:16" x14ac:dyDescent="0.3">
      <c r="A1687" s="300"/>
      <c r="B1687" s="300"/>
      <c r="C1687" s="300"/>
      <c r="D1687" s="31"/>
      <c r="E1687"/>
      <c r="F1687" s="295"/>
      <c r="G1687"/>
      <c r="H1687" s="606"/>
      <c r="I1687" s="295"/>
      <c r="J1687"/>
      <c r="K1687" s="295"/>
      <c r="L1687"/>
      <c r="O1687"/>
      <c r="P1687"/>
    </row>
    <row r="1688" spans="1:16" x14ac:dyDescent="0.3">
      <c r="A1688" s="300"/>
      <c r="B1688" s="300"/>
      <c r="C1688" s="300"/>
      <c r="D1688" s="31"/>
      <c r="E1688"/>
      <c r="F1688" s="295"/>
      <c r="G1688"/>
      <c r="H1688" s="606"/>
      <c r="I1688" s="295"/>
      <c r="J1688"/>
      <c r="K1688" s="295"/>
      <c r="L1688"/>
      <c r="O1688"/>
      <c r="P1688"/>
    </row>
    <row r="1689" spans="1:16" x14ac:dyDescent="0.3">
      <c r="A1689" s="300"/>
      <c r="B1689" s="300"/>
      <c r="C1689" s="300"/>
      <c r="D1689" s="31"/>
      <c r="E1689"/>
      <c r="F1689" s="295"/>
      <c r="G1689"/>
      <c r="H1689" s="606"/>
      <c r="I1689" s="295"/>
      <c r="J1689"/>
      <c r="K1689" s="295"/>
      <c r="L1689"/>
      <c r="O1689"/>
      <c r="P1689"/>
    </row>
    <row r="1690" spans="1:16" x14ac:dyDescent="0.3">
      <c r="A1690" s="300"/>
      <c r="B1690" s="300"/>
      <c r="C1690" s="300"/>
      <c r="D1690" s="31"/>
      <c r="E1690"/>
      <c r="F1690" s="295"/>
      <c r="G1690"/>
      <c r="H1690" s="606"/>
      <c r="I1690" s="295"/>
      <c r="J1690"/>
      <c r="K1690" s="295"/>
      <c r="L1690"/>
      <c r="O1690"/>
      <c r="P1690"/>
    </row>
    <row r="1691" spans="1:16" x14ac:dyDescent="0.3">
      <c r="A1691" s="300"/>
      <c r="B1691" s="300"/>
      <c r="C1691" s="300"/>
      <c r="D1691" s="31"/>
      <c r="E1691"/>
      <c r="F1691" s="295"/>
      <c r="G1691"/>
      <c r="H1691" s="606"/>
      <c r="I1691" s="295"/>
      <c r="J1691"/>
      <c r="K1691" s="295"/>
      <c r="L1691"/>
      <c r="O1691"/>
      <c r="P1691"/>
    </row>
    <row r="1692" spans="1:16" x14ac:dyDescent="0.3">
      <c r="A1692" s="300"/>
      <c r="B1692" s="300"/>
      <c r="C1692" s="300"/>
      <c r="D1692" s="31"/>
      <c r="E1692"/>
      <c r="F1692" s="295"/>
      <c r="G1692"/>
      <c r="H1692" s="606"/>
      <c r="I1692" s="295"/>
      <c r="J1692"/>
      <c r="K1692" s="295"/>
      <c r="L1692"/>
      <c r="O1692"/>
      <c r="P1692"/>
    </row>
    <row r="1693" spans="1:16" x14ac:dyDescent="0.3">
      <c r="A1693" s="300"/>
      <c r="B1693" s="300"/>
      <c r="C1693" s="300"/>
      <c r="D1693" s="31"/>
      <c r="E1693"/>
      <c r="F1693" s="295"/>
      <c r="G1693"/>
      <c r="H1693" s="606"/>
      <c r="I1693" s="295"/>
      <c r="J1693"/>
      <c r="K1693" s="295"/>
      <c r="L1693"/>
      <c r="O1693"/>
      <c r="P1693"/>
    </row>
    <row r="1694" spans="1:16" x14ac:dyDescent="0.3">
      <c r="A1694" s="300"/>
      <c r="B1694" s="300"/>
      <c r="C1694" s="300"/>
      <c r="D1694" s="31"/>
      <c r="E1694"/>
      <c r="F1694" s="295"/>
      <c r="G1694"/>
      <c r="H1694" s="606"/>
      <c r="I1694" s="295"/>
      <c r="J1694"/>
      <c r="K1694" s="295"/>
      <c r="L1694"/>
      <c r="O1694"/>
      <c r="P1694"/>
    </row>
    <row r="1695" spans="1:16" x14ac:dyDescent="0.3">
      <c r="A1695" s="300"/>
      <c r="B1695" s="300"/>
      <c r="C1695" s="300"/>
      <c r="D1695" s="31"/>
      <c r="E1695"/>
      <c r="F1695" s="295"/>
      <c r="G1695"/>
      <c r="H1695" s="606"/>
      <c r="I1695" s="295"/>
      <c r="J1695"/>
      <c r="K1695" s="295"/>
      <c r="L1695"/>
      <c r="O1695"/>
      <c r="P1695"/>
    </row>
    <row r="1696" spans="1:16" x14ac:dyDescent="0.3">
      <c r="A1696" s="300"/>
      <c r="B1696" s="300"/>
      <c r="C1696" s="300"/>
      <c r="D1696" s="31"/>
      <c r="E1696"/>
      <c r="F1696" s="295"/>
      <c r="G1696"/>
      <c r="H1696" s="606"/>
      <c r="I1696" s="295"/>
      <c r="J1696"/>
      <c r="K1696" s="295"/>
      <c r="L1696"/>
      <c r="O1696"/>
      <c r="P1696"/>
    </row>
    <row r="1697" spans="1:16" x14ac:dyDescent="0.3">
      <c r="A1697" s="300"/>
      <c r="B1697" s="300"/>
      <c r="C1697" s="300"/>
      <c r="D1697" s="31"/>
      <c r="E1697"/>
      <c r="F1697" s="295"/>
      <c r="G1697"/>
      <c r="H1697" s="606"/>
      <c r="I1697" s="295"/>
      <c r="J1697"/>
      <c r="K1697" s="295"/>
      <c r="L1697"/>
      <c r="O1697"/>
      <c r="P1697"/>
    </row>
    <row r="1698" spans="1:16" x14ac:dyDescent="0.3">
      <c r="A1698" s="300"/>
      <c r="B1698" s="300"/>
      <c r="C1698" s="300"/>
      <c r="D1698" s="31"/>
      <c r="E1698"/>
      <c r="F1698" s="295"/>
      <c r="G1698"/>
      <c r="H1698" s="606"/>
      <c r="I1698" s="295"/>
      <c r="J1698"/>
      <c r="K1698" s="295"/>
      <c r="L1698"/>
      <c r="O1698"/>
      <c r="P1698"/>
    </row>
    <row r="1699" spans="1:16" x14ac:dyDescent="0.3">
      <c r="A1699" s="300"/>
      <c r="B1699" s="300"/>
      <c r="C1699" s="300"/>
      <c r="D1699" s="31"/>
      <c r="E1699"/>
      <c r="F1699" s="295"/>
      <c r="G1699"/>
      <c r="H1699" s="606"/>
      <c r="I1699" s="295"/>
      <c r="J1699"/>
      <c r="K1699" s="295"/>
      <c r="L1699"/>
      <c r="O1699"/>
      <c r="P1699"/>
    </row>
    <row r="1700" spans="1:16" x14ac:dyDescent="0.3">
      <c r="A1700" s="300"/>
      <c r="B1700" s="300"/>
      <c r="C1700" s="300"/>
      <c r="D1700" s="31"/>
      <c r="E1700"/>
      <c r="F1700" s="295"/>
      <c r="G1700"/>
      <c r="H1700" s="606"/>
      <c r="I1700" s="295"/>
      <c r="J1700"/>
      <c r="K1700" s="295"/>
      <c r="L1700"/>
      <c r="O1700"/>
      <c r="P1700"/>
    </row>
    <row r="1701" spans="1:16" x14ac:dyDescent="0.3">
      <c r="A1701" s="300"/>
      <c r="B1701" s="300"/>
      <c r="C1701" s="300"/>
      <c r="D1701" s="31"/>
      <c r="E1701"/>
      <c r="F1701" s="295"/>
      <c r="G1701"/>
      <c r="H1701" s="606"/>
      <c r="I1701" s="295"/>
      <c r="J1701"/>
      <c r="K1701" s="295"/>
      <c r="L1701"/>
      <c r="O1701"/>
      <c r="P1701"/>
    </row>
    <row r="1702" spans="1:16" x14ac:dyDescent="0.3">
      <c r="A1702" s="300"/>
      <c r="B1702" s="300"/>
      <c r="C1702" s="300"/>
      <c r="D1702" s="31"/>
      <c r="E1702"/>
      <c r="F1702" s="295"/>
      <c r="G1702"/>
      <c r="H1702" s="606"/>
      <c r="I1702" s="295"/>
      <c r="J1702"/>
      <c r="K1702" s="295"/>
      <c r="L1702"/>
      <c r="O1702"/>
      <c r="P1702"/>
    </row>
    <row r="1703" spans="1:16" x14ac:dyDescent="0.3">
      <c r="A1703" s="300"/>
      <c r="B1703" s="300"/>
      <c r="C1703" s="300"/>
      <c r="D1703" s="31"/>
      <c r="E1703"/>
      <c r="F1703" s="295"/>
      <c r="G1703"/>
      <c r="H1703" s="606"/>
      <c r="I1703" s="295"/>
      <c r="J1703"/>
      <c r="K1703" s="295"/>
      <c r="L1703"/>
      <c r="O1703"/>
      <c r="P1703"/>
    </row>
    <row r="1704" spans="1:16" x14ac:dyDescent="0.3">
      <c r="A1704" s="300"/>
      <c r="B1704" s="300"/>
      <c r="C1704" s="300"/>
      <c r="D1704" s="31"/>
      <c r="E1704"/>
      <c r="F1704" s="295"/>
      <c r="G1704"/>
      <c r="H1704" s="606"/>
      <c r="I1704" s="295"/>
      <c r="J1704"/>
      <c r="K1704" s="295"/>
      <c r="L1704"/>
      <c r="O1704"/>
      <c r="P1704"/>
    </row>
    <row r="1705" spans="1:16" x14ac:dyDescent="0.3">
      <c r="A1705" s="300"/>
      <c r="B1705" s="300"/>
      <c r="C1705" s="300"/>
      <c r="D1705" s="31"/>
      <c r="E1705"/>
      <c r="F1705" s="295"/>
      <c r="G1705"/>
      <c r="H1705" s="606"/>
      <c r="I1705" s="295"/>
      <c r="J1705"/>
      <c r="K1705" s="295"/>
      <c r="L1705"/>
      <c r="O1705"/>
      <c r="P1705"/>
    </row>
    <row r="1706" spans="1:16" x14ac:dyDescent="0.3">
      <c r="A1706" s="300"/>
      <c r="B1706" s="300"/>
      <c r="C1706" s="300"/>
      <c r="D1706" s="31"/>
      <c r="E1706"/>
      <c r="F1706" s="295"/>
      <c r="G1706"/>
      <c r="H1706" s="606"/>
      <c r="I1706" s="295"/>
      <c r="J1706"/>
      <c r="K1706" s="295"/>
      <c r="L1706"/>
      <c r="O1706"/>
      <c r="P1706"/>
    </row>
    <row r="1707" spans="1:16" x14ac:dyDescent="0.3">
      <c r="A1707" s="300"/>
      <c r="B1707" s="300"/>
      <c r="C1707" s="300"/>
      <c r="D1707" s="31"/>
      <c r="E1707"/>
      <c r="F1707" s="295"/>
      <c r="G1707"/>
      <c r="H1707" s="606"/>
      <c r="I1707" s="295"/>
      <c r="J1707"/>
      <c r="K1707" s="295"/>
      <c r="L1707"/>
      <c r="O1707"/>
      <c r="P1707"/>
    </row>
    <row r="1708" spans="1:16" x14ac:dyDescent="0.3">
      <c r="A1708" s="300"/>
      <c r="B1708" s="300"/>
      <c r="C1708" s="300"/>
      <c r="D1708" s="31"/>
      <c r="E1708"/>
      <c r="F1708" s="295"/>
      <c r="G1708"/>
      <c r="H1708" s="606"/>
      <c r="I1708" s="295"/>
      <c r="J1708"/>
      <c r="K1708" s="295"/>
      <c r="L1708"/>
      <c r="O1708"/>
      <c r="P1708"/>
    </row>
    <row r="1709" spans="1:16" x14ac:dyDescent="0.3">
      <c r="A1709" s="300"/>
      <c r="B1709" s="300"/>
      <c r="C1709" s="300"/>
      <c r="D1709" s="31"/>
      <c r="E1709"/>
      <c r="F1709" s="295"/>
      <c r="G1709"/>
      <c r="H1709" s="606"/>
      <c r="I1709" s="295"/>
      <c r="J1709"/>
      <c r="K1709" s="295"/>
      <c r="L1709"/>
      <c r="O1709"/>
      <c r="P1709"/>
    </row>
    <row r="1710" spans="1:16" x14ac:dyDescent="0.3">
      <c r="A1710" s="300"/>
      <c r="B1710" s="300"/>
      <c r="C1710" s="300"/>
      <c r="D1710" s="31"/>
      <c r="E1710"/>
      <c r="F1710" s="295"/>
      <c r="G1710"/>
      <c r="H1710" s="606"/>
      <c r="I1710" s="295"/>
      <c r="J1710"/>
      <c r="K1710" s="295"/>
      <c r="L1710"/>
      <c r="O1710"/>
      <c r="P1710"/>
    </row>
    <row r="1711" spans="1:16" x14ac:dyDescent="0.3">
      <c r="A1711" s="300"/>
      <c r="B1711" s="300"/>
      <c r="C1711" s="300"/>
      <c r="D1711" s="31"/>
      <c r="E1711"/>
      <c r="F1711" s="295"/>
      <c r="G1711"/>
      <c r="H1711" s="606"/>
      <c r="I1711" s="295"/>
      <c r="J1711"/>
      <c r="K1711" s="295"/>
      <c r="L1711"/>
      <c r="O1711"/>
      <c r="P1711"/>
    </row>
    <row r="1712" spans="1:16" x14ac:dyDescent="0.3">
      <c r="A1712" s="300"/>
      <c r="B1712" s="300"/>
      <c r="C1712" s="300"/>
      <c r="D1712" s="31"/>
      <c r="E1712"/>
      <c r="F1712" s="295"/>
      <c r="G1712"/>
      <c r="H1712" s="606"/>
      <c r="I1712" s="295"/>
      <c r="J1712"/>
      <c r="K1712" s="295"/>
      <c r="L1712"/>
      <c r="O1712"/>
      <c r="P1712"/>
    </row>
    <row r="1713" spans="1:16" x14ac:dyDescent="0.3">
      <c r="A1713" s="300"/>
      <c r="B1713" s="300"/>
      <c r="C1713" s="300"/>
      <c r="D1713" s="31"/>
      <c r="E1713"/>
      <c r="F1713" s="295"/>
      <c r="G1713"/>
      <c r="H1713" s="606"/>
      <c r="I1713" s="295"/>
      <c r="J1713"/>
      <c r="K1713" s="295"/>
      <c r="L1713"/>
      <c r="O1713"/>
      <c r="P1713"/>
    </row>
    <row r="1714" spans="1:16" x14ac:dyDescent="0.3">
      <c r="A1714" s="300"/>
      <c r="B1714" s="300"/>
      <c r="C1714" s="300"/>
      <c r="D1714" s="31"/>
      <c r="E1714"/>
      <c r="F1714" s="295"/>
      <c r="G1714"/>
      <c r="H1714" s="606"/>
      <c r="I1714" s="295"/>
      <c r="J1714"/>
      <c r="K1714" s="295"/>
      <c r="L1714"/>
      <c r="O1714"/>
      <c r="P1714"/>
    </row>
    <row r="1715" spans="1:16" x14ac:dyDescent="0.3">
      <c r="A1715" s="300"/>
      <c r="B1715" s="300"/>
      <c r="C1715" s="300"/>
      <c r="D1715" s="31"/>
      <c r="E1715"/>
      <c r="F1715" s="295"/>
      <c r="G1715"/>
      <c r="H1715" s="606"/>
      <c r="I1715" s="295"/>
      <c r="J1715"/>
      <c r="K1715" s="295"/>
      <c r="L1715"/>
      <c r="O1715"/>
      <c r="P1715"/>
    </row>
    <row r="1716" spans="1:16" x14ac:dyDescent="0.3">
      <c r="A1716" s="300"/>
      <c r="B1716" s="300"/>
      <c r="C1716" s="300"/>
      <c r="D1716" s="31"/>
      <c r="E1716"/>
      <c r="F1716" s="295"/>
      <c r="G1716"/>
      <c r="H1716" s="606"/>
      <c r="I1716" s="295"/>
      <c r="J1716"/>
      <c r="K1716" s="295"/>
      <c r="L1716"/>
      <c r="O1716"/>
      <c r="P1716"/>
    </row>
    <row r="1717" spans="1:16" x14ac:dyDescent="0.3">
      <c r="A1717" s="300"/>
      <c r="B1717" s="300"/>
      <c r="C1717" s="300"/>
      <c r="D1717" s="31"/>
      <c r="E1717"/>
      <c r="F1717" s="295"/>
      <c r="G1717"/>
      <c r="H1717" s="606"/>
      <c r="I1717" s="295"/>
      <c r="J1717"/>
      <c r="K1717" s="295"/>
      <c r="L1717"/>
      <c r="O1717"/>
      <c r="P1717"/>
    </row>
    <row r="1718" spans="1:16" x14ac:dyDescent="0.3">
      <c r="A1718" s="300"/>
      <c r="B1718" s="300"/>
      <c r="C1718" s="300"/>
      <c r="D1718" s="31"/>
      <c r="E1718"/>
      <c r="F1718" s="295"/>
      <c r="G1718"/>
      <c r="H1718" s="606"/>
      <c r="I1718" s="295"/>
      <c r="J1718"/>
      <c r="K1718" s="295"/>
      <c r="L1718"/>
      <c r="O1718"/>
      <c r="P1718"/>
    </row>
    <row r="1719" spans="1:16" x14ac:dyDescent="0.3">
      <c r="A1719" s="300"/>
      <c r="B1719" s="300"/>
      <c r="C1719" s="300"/>
      <c r="D1719" s="31"/>
      <c r="E1719"/>
      <c r="F1719" s="295"/>
      <c r="G1719"/>
      <c r="H1719" s="606"/>
      <c r="I1719" s="295"/>
      <c r="J1719"/>
      <c r="K1719" s="295"/>
      <c r="L1719"/>
      <c r="O1719"/>
      <c r="P1719"/>
    </row>
    <row r="1720" spans="1:16" x14ac:dyDescent="0.3">
      <c r="A1720" s="300"/>
      <c r="B1720" s="300"/>
      <c r="C1720" s="300"/>
      <c r="D1720" s="31"/>
      <c r="E1720"/>
      <c r="F1720" s="295"/>
      <c r="G1720"/>
      <c r="H1720" s="606"/>
      <c r="I1720" s="295"/>
      <c r="J1720"/>
      <c r="K1720" s="295"/>
      <c r="L1720"/>
      <c r="O1720"/>
      <c r="P1720"/>
    </row>
    <row r="1721" spans="1:16" x14ac:dyDescent="0.3">
      <c r="A1721" s="300"/>
      <c r="B1721" s="300"/>
      <c r="C1721" s="300"/>
      <c r="D1721" s="31"/>
      <c r="E1721"/>
      <c r="F1721" s="295"/>
      <c r="G1721"/>
      <c r="H1721" s="606"/>
      <c r="I1721" s="295"/>
      <c r="J1721"/>
      <c r="K1721" s="295"/>
      <c r="L1721"/>
      <c r="O1721"/>
      <c r="P1721"/>
    </row>
    <row r="1722" spans="1:16" x14ac:dyDescent="0.3">
      <c r="A1722" s="300"/>
      <c r="B1722" s="300"/>
      <c r="C1722" s="300"/>
      <c r="D1722" s="31"/>
      <c r="E1722"/>
      <c r="F1722" s="295"/>
      <c r="G1722"/>
      <c r="H1722" s="606"/>
      <c r="I1722" s="295"/>
      <c r="J1722"/>
      <c r="K1722" s="295"/>
      <c r="L1722"/>
      <c r="O1722"/>
      <c r="P1722"/>
    </row>
    <row r="1723" spans="1:16" x14ac:dyDescent="0.3">
      <c r="A1723" s="300"/>
      <c r="B1723" s="300"/>
      <c r="C1723" s="300"/>
      <c r="D1723" s="31"/>
      <c r="E1723"/>
      <c r="F1723" s="295"/>
      <c r="G1723"/>
      <c r="H1723" s="606"/>
      <c r="I1723" s="295"/>
      <c r="J1723"/>
      <c r="K1723" s="295"/>
      <c r="L1723"/>
      <c r="O1723"/>
      <c r="P1723"/>
    </row>
    <row r="1724" spans="1:16" x14ac:dyDescent="0.3">
      <c r="A1724" s="300"/>
      <c r="B1724" s="300"/>
      <c r="C1724" s="300"/>
      <c r="D1724" s="31"/>
      <c r="E1724"/>
      <c r="F1724" s="295"/>
      <c r="G1724"/>
      <c r="H1724" s="606"/>
      <c r="I1724" s="295"/>
      <c r="J1724"/>
      <c r="K1724" s="295"/>
      <c r="L1724"/>
      <c r="O1724"/>
      <c r="P1724"/>
    </row>
    <row r="1725" spans="1:16" x14ac:dyDescent="0.3">
      <c r="A1725" s="300"/>
      <c r="B1725" s="300"/>
      <c r="C1725" s="300"/>
      <c r="D1725" s="31"/>
      <c r="E1725"/>
      <c r="F1725" s="295"/>
      <c r="G1725"/>
      <c r="H1725" s="606"/>
      <c r="I1725" s="295"/>
      <c r="J1725"/>
      <c r="K1725" s="295"/>
      <c r="L1725"/>
      <c r="O1725"/>
      <c r="P1725"/>
    </row>
    <row r="1726" spans="1:16" x14ac:dyDescent="0.3">
      <c r="A1726" s="300"/>
      <c r="B1726" s="300"/>
      <c r="C1726" s="300"/>
      <c r="D1726" s="31"/>
      <c r="E1726"/>
      <c r="F1726" s="295"/>
      <c r="G1726"/>
      <c r="H1726" s="606"/>
      <c r="I1726" s="295"/>
      <c r="J1726"/>
      <c r="K1726" s="295"/>
      <c r="L1726"/>
      <c r="O1726"/>
      <c r="P1726"/>
    </row>
    <row r="1727" spans="1:16" x14ac:dyDescent="0.3">
      <c r="A1727" s="300"/>
      <c r="B1727" s="300"/>
      <c r="C1727" s="300"/>
      <c r="D1727" s="31"/>
      <c r="E1727"/>
      <c r="F1727" s="295"/>
      <c r="G1727"/>
      <c r="H1727" s="606"/>
      <c r="I1727" s="295"/>
      <c r="J1727"/>
      <c r="K1727" s="295"/>
      <c r="L1727"/>
      <c r="O1727"/>
      <c r="P1727"/>
    </row>
    <row r="1728" spans="1:16" x14ac:dyDescent="0.3">
      <c r="A1728" s="300"/>
      <c r="B1728" s="300"/>
      <c r="C1728" s="300"/>
      <c r="D1728" s="31"/>
      <c r="E1728"/>
      <c r="F1728" s="295"/>
      <c r="G1728"/>
      <c r="H1728" s="606"/>
      <c r="I1728" s="295"/>
      <c r="J1728"/>
      <c r="K1728" s="295"/>
      <c r="L1728"/>
      <c r="O1728"/>
      <c r="P1728"/>
    </row>
    <row r="1729" spans="1:16" x14ac:dyDescent="0.3">
      <c r="A1729" s="300"/>
      <c r="B1729" s="300"/>
      <c r="C1729" s="300"/>
      <c r="D1729" s="31"/>
      <c r="E1729"/>
      <c r="F1729" s="295"/>
      <c r="G1729"/>
      <c r="H1729" s="606"/>
      <c r="I1729" s="295"/>
      <c r="J1729"/>
      <c r="K1729" s="295"/>
      <c r="L1729"/>
      <c r="O1729"/>
      <c r="P1729"/>
    </row>
    <row r="1730" spans="1:16" x14ac:dyDescent="0.3">
      <c r="A1730" s="300"/>
      <c r="B1730" s="300"/>
      <c r="C1730" s="300"/>
      <c r="D1730" s="31"/>
      <c r="E1730"/>
      <c r="F1730" s="295"/>
      <c r="G1730"/>
      <c r="H1730" s="606"/>
      <c r="I1730" s="295"/>
      <c r="J1730"/>
      <c r="K1730" s="295"/>
      <c r="L1730"/>
      <c r="O1730"/>
      <c r="P1730"/>
    </row>
    <row r="1731" spans="1:16" x14ac:dyDescent="0.3">
      <c r="A1731" s="300"/>
      <c r="B1731" s="300"/>
      <c r="C1731" s="300"/>
      <c r="D1731" s="31"/>
      <c r="E1731"/>
      <c r="F1731" s="295"/>
      <c r="G1731"/>
      <c r="H1731" s="606"/>
      <c r="I1731" s="295"/>
      <c r="J1731"/>
      <c r="K1731" s="295"/>
      <c r="L1731"/>
      <c r="O1731"/>
      <c r="P1731"/>
    </row>
    <row r="1732" spans="1:16" x14ac:dyDescent="0.3">
      <c r="A1732" s="300"/>
      <c r="B1732" s="300"/>
      <c r="C1732" s="300"/>
      <c r="D1732" s="31"/>
      <c r="E1732"/>
      <c r="F1732" s="295"/>
      <c r="G1732"/>
      <c r="H1732" s="606"/>
      <c r="I1732" s="295"/>
      <c r="J1732"/>
      <c r="K1732" s="295"/>
      <c r="L1732"/>
      <c r="O1732"/>
      <c r="P1732"/>
    </row>
    <row r="1733" spans="1:16" x14ac:dyDescent="0.3">
      <c r="A1733" s="300"/>
      <c r="B1733" s="300"/>
      <c r="C1733" s="300"/>
      <c r="D1733" s="31"/>
      <c r="E1733"/>
      <c r="F1733" s="295"/>
      <c r="G1733"/>
      <c r="H1733" s="606"/>
      <c r="I1733" s="295"/>
      <c r="J1733"/>
      <c r="K1733" s="295"/>
      <c r="L1733"/>
      <c r="O1733"/>
      <c r="P1733"/>
    </row>
    <row r="1734" spans="1:16" x14ac:dyDescent="0.3">
      <c r="A1734" s="300"/>
      <c r="B1734" s="300"/>
      <c r="C1734" s="300"/>
      <c r="D1734" s="31"/>
      <c r="E1734"/>
      <c r="F1734" s="295"/>
      <c r="G1734"/>
      <c r="H1734" s="606"/>
      <c r="I1734" s="295"/>
      <c r="J1734"/>
      <c r="K1734" s="295"/>
      <c r="L1734"/>
      <c r="O1734"/>
      <c r="P1734"/>
    </row>
    <row r="1735" spans="1:16" x14ac:dyDescent="0.3">
      <c r="A1735" s="300"/>
      <c r="B1735" s="300"/>
      <c r="C1735" s="300"/>
      <c r="D1735" s="31"/>
      <c r="E1735"/>
      <c r="F1735" s="295"/>
      <c r="G1735"/>
      <c r="H1735" s="606"/>
      <c r="I1735" s="295"/>
      <c r="J1735"/>
      <c r="K1735" s="295"/>
      <c r="L1735"/>
      <c r="O1735"/>
      <c r="P1735"/>
    </row>
    <row r="1736" spans="1:16" x14ac:dyDescent="0.3">
      <c r="A1736" s="300"/>
      <c r="B1736" s="300"/>
      <c r="C1736" s="300"/>
      <c r="D1736" s="31"/>
      <c r="E1736"/>
      <c r="F1736" s="295"/>
      <c r="G1736"/>
      <c r="H1736" s="606"/>
      <c r="I1736" s="295"/>
      <c r="J1736"/>
      <c r="K1736" s="295"/>
      <c r="L1736"/>
      <c r="O1736"/>
      <c r="P1736"/>
    </row>
    <row r="1737" spans="1:16" x14ac:dyDescent="0.3">
      <c r="A1737" s="300"/>
      <c r="B1737" s="300"/>
      <c r="C1737" s="300"/>
      <c r="D1737" s="31"/>
      <c r="E1737"/>
      <c r="F1737" s="295"/>
      <c r="G1737"/>
      <c r="H1737" s="606"/>
      <c r="I1737" s="295"/>
      <c r="J1737"/>
      <c r="K1737" s="295"/>
      <c r="L1737"/>
      <c r="O1737"/>
      <c r="P1737"/>
    </row>
    <row r="1738" spans="1:16" x14ac:dyDescent="0.3">
      <c r="A1738" s="300"/>
      <c r="B1738" s="300"/>
      <c r="C1738" s="300"/>
      <c r="D1738" s="31"/>
      <c r="E1738"/>
      <c r="F1738" s="295"/>
      <c r="G1738"/>
      <c r="H1738" s="606"/>
      <c r="I1738" s="295"/>
      <c r="J1738"/>
      <c r="K1738" s="295"/>
      <c r="L1738"/>
      <c r="O1738"/>
      <c r="P1738"/>
    </row>
    <row r="1739" spans="1:16" x14ac:dyDescent="0.3">
      <c r="A1739" s="300"/>
      <c r="B1739" s="300"/>
      <c r="C1739" s="300"/>
      <c r="D1739" s="31"/>
      <c r="E1739"/>
      <c r="F1739" s="295"/>
      <c r="G1739"/>
      <c r="H1739" s="606"/>
      <c r="I1739" s="295"/>
      <c r="J1739"/>
      <c r="K1739" s="295"/>
      <c r="L1739"/>
      <c r="O1739"/>
      <c r="P1739"/>
    </row>
    <row r="1740" spans="1:16" x14ac:dyDescent="0.3">
      <c r="A1740" s="300"/>
      <c r="B1740" s="300"/>
      <c r="C1740" s="300"/>
      <c r="D1740" s="31"/>
      <c r="E1740"/>
      <c r="F1740" s="295"/>
      <c r="G1740"/>
      <c r="H1740" s="606"/>
      <c r="I1740" s="295"/>
      <c r="J1740"/>
      <c r="K1740" s="295"/>
      <c r="L1740"/>
      <c r="O1740"/>
      <c r="P1740"/>
    </row>
    <row r="1741" spans="1:16" x14ac:dyDescent="0.3">
      <c r="A1741" s="300"/>
      <c r="B1741" s="300"/>
      <c r="C1741" s="300"/>
      <c r="D1741" s="31"/>
      <c r="E1741"/>
      <c r="F1741" s="295"/>
      <c r="G1741"/>
      <c r="H1741" s="606"/>
      <c r="I1741" s="295"/>
      <c r="J1741"/>
      <c r="K1741" s="295"/>
      <c r="L1741"/>
      <c r="O1741"/>
      <c r="P1741"/>
    </row>
    <row r="1742" spans="1:16" x14ac:dyDescent="0.3">
      <c r="A1742" s="300"/>
      <c r="B1742" s="300"/>
      <c r="C1742" s="300"/>
      <c r="D1742" s="31"/>
      <c r="E1742"/>
      <c r="F1742" s="295"/>
      <c r="G1742"/>
      <c r="H1742" s="606"/>
      <c r="I1742" s="295"/>
      <c r="J1742"/>
      <c r="K1742" s="295"/>
      <c r="L1742"/>
      <c r="O1742"/>
      <c r="P1742"/>
    </row>
    <row r="1743" spans="1:16" x14ac:dyDescent="0.3">
      <c r="A1743" s="300"/>
      <c r="B1743" s="300"/>
      <c r="C1743" s="300"/>
      <c r="D1743" s="31"/>
      <c r="E1743"/>
      <c r="F1743" s="295"/>
      <c r="G1743"/>
      <c r="H1743" s="606"/>
      <c r="I1743" s="295"/>
      <c r="J1743"/>
      <c r="K1743" s="295"/>
      <c r="L1743"/>
      <c r="O1743"/>
      <c r="P1743"/>
    </row>
    <row r="1744" spans="1:16" x14ac:dyDescent="0.3">
      <c r="A1744" s="300"/>
      <c r="B1744" s="300"/>
      <c r="C1744" s="300"/>
      <c r="D1744" s="31"/>
      <c r="E1744"/>
      <c r="F1744" s="295"/>
      <c r="G1744"/>
      <c r="H1744" s="606"/>
      <c r="I1744" s="295"/>
      <c r="J1744"/>
      <c r="K1744" s="295"/>
      <c r="L1744"/>
      <c r="O1744"/>
      <c r="P1744"/>
    </row>
    <row r="1745" spans="1:16" x14ac:dyDescent="0.3">
      <c r="A1745" s="300"/>
      <c r="B1745" s="300"/>
      <c r="C1745" s="300"/>
      <c r="D1745" s="31"/>
      <c r="E1745"/>
      <c r="F1745" s="295"/>
      <c r="G1745"/>
      <c r="H1745" s="606"/>
      <c r="I1745" s="295"/>
      <c r="J1745"/>
      <c r="K1745" s="295"/>
      <c r="L1745"/>
      <c r="O1745"/>
      <c r="P1745"/>
    </row>
    <row r="1746" spans="1:16" x14ac:dyDescent="0.3">
      <c r="A1746" s="300"/>
      <c r="B1746" s="300"/>
      <c r="C1746" s="300"/>
      <c r="D1746" s="31"/>
      <c r="E1746"/>
      <c r="F1746" s="295"/>
      <c r="G1746"/>
      <c r="H1746" s="606"/>
      <c r="I1746" s="295"/>
      <c r="J1746"/>
      <c r="K1746" s="295"/>
      <c r="L1746"/>
      <c r="O1746"/>
      <c r="P1746"/>
    </row>
    <row r="1747" spans="1:16" x14ac:dyDescent="0.3">
      <c r="A1747" s="300"/>
      <c r="B1747" s="300"/>
      <c r="C1747" s="300"/>
      <c r="D1747" s="31"/>
      <c r="E1747"/>
      <c r="F1747" s="295"/>
      <c r="G1747"/>
      <c r="H1747" s="606"/>
      <c r="I1747" s="295"/>
      <c r="J1747"/>
      <c r="K1747" s="295"/>
      <c r="L1747"/>
      <c r="O1747"/>
      <c r="P1747"/>
    </row>
    <row r="1748" spans="1:16" x14ac:dyDescent="0.3">
      <c r="A1748" s="300"/>
      <c r="B1748" s="300"/>
      <c r="C1748" s="300"/>
      <c r="D1748" s="31"/>
      <c r="E1748"/>
      <c r="F1748" s="295"/>
      <c r="G1748"/>
      <c r="H1748" s="606"/>
      <c r="I1748" s="295"/>
      <c r="J1748"/>
      <c r="K1748" s="295"/>
      <c r="L1748"/>
      <c r="O1748"/>
      <c r="P1748"/>
    </row>
    <row r="1749" spans="1:16" x14ac:dyDescent="0.3">
      <c r="A1749" s="300"/>
      <c r="B1749" s="300"/>
      <c r="C1749" s="300"/>
      <c r="D1749" s="31"/>
      <c r="E1749"/>
      <c r="F1749" s="295"/>
      <c r="G1749"/>
      <c r="H1749" s="606"/>
      <c r="I1749" s="295"/>
      <c r="J1749"/>
      <c r="K1749" s="295"/>
      <c r="L1749"/>
      <c r="O1749"/>
      <c r="P1749"/>
    </row>
    <row r="1750" spans="1:16" x14ac:dyDescent="0.3">
      <c r="A1750" s="300"/>
      <c r="B1750" s="300"/>
      <c r="C1750" s="300"/>
      <c r="D1750" s="31"/>
      <c r="E1750"/>
      <c r="F1750" s="295"/>
      <c r="G1750"/>
      <c r="H1750" s="606"/>
      <c r="I1750" s="295"/>
      <c r="J1750"/>
      <c r="K1750" s="295"/>
      <c r="L1750"/>
      <c r="O1750"/>
      <c r="P1750"/>
    </row>
    <row r="1751" spans="1:16" x14ac:dyDescent="0.3">
      <c r="A1751" s="300"/>
      <c r="B1751" s="300"/>
      <c r="C1751" s="300"/>
      <c r="D1751" s="31"/>
      <c r="E1751"/>
      <c r="F1751" s="295"/>
      <c r="G1751"/>
      <c r="H1751" s="606"/>
      <c r="I1751" s="295"/>
      <c r="J1751"/>
      <c r="K1751" s="295"/>
      <c r="L1751"/>
      <c r="O1751"/>
      <c r="P1751"/>
    </row>
    <row r="1752" spans="1:16" x14ac:dyDescent="0.3">
      <c r="A1752" s="300"/>
      <c r="B1752" s="300"/>
      <c r="C1752" s="300"/>
      <c r="D1752" s="31"/>
      <c r="E1752"/>
      <c r="F1752" s="295"/>
      <c r="G1752"/>
      <c r="H1752" s="606"/>
      <c r="I1752" s="295"/>
      <c r="J1752"/>
      <c r="K1752" s="295"/>
      <c r="L1752"/>
      <c r="O1752"/>
      <c r="P1752"/>
    </row>
    <row r="1753" spans="1:16" x14ac:dyDescent="0.3">
      <c r="A1753" s="300"/>
      <c r="B1753" s="300"/>
      <c r="C1753" s="300"/>
      <c r="D1753" s="31"/>
      <c r="E1753"/>
      <c r="F1753" s="295"/>
      <c r="G1753"/>
      <c r="H1753" s="606"/>
      <c r="I1753" s="295"/>
      <c r="J1753"/>
      <c r="K1753" s="295"/>
      <c r="L1753"/>
      <c r="O1753"/>
      <c r="P1753"/>
    </row>
    <row r="1754" spans="1:16" x14ac:dyDescent="0.3">
      <c r="A1754" s="300"/>
      <c r="B1754" s="300"/>
      <c r="C1754" s="300"/>
      <c r="D1754" s="31"/>
      <c r="E1754"/>
      <c r="F1754" s="295"/>
      <c r="G1754"/>
      <c r="H1754" s="606"/>
      <c r="I1754" s="295"/>
      <c r="J1754"/>
      <c r="K1754" s="295"/>
      <c r="L1754"/>
      <c r="O1754"/>
      <c r="P1754"/>
    </row>
    <row r="1755" spans="1:16" x14ac:dyDescent="0.3">
      <c r="A1755" s="300"/>
      <c r="B1755" s="300"/>
      <c r="C1755" s="300"/>
      <c r="D1755" s="31"/>
      <c r="E1755"/>
      <c r="F1755" s="295"/>
      <c r="G1755"/>
      <c r="H1755" s="606"/>
      <c r="I1755" s="295"/>
      <c r="J1755"/>
      <c r="K1755" s="295"/>
      <c r="L1755"/>
      <c r="O1755"/>
      <c r="P1755"/>
    </row>
    <row r="1756" spans="1:16" x14ac:dyDescent="0.3">
      <c r="A1756" s="300"/>
      <c r="B1756" s="300"/>
      <c r="C1756" s="300"/>
      <c r="D1756" s="31"/>
      <c r="E1756"/>
      <c r="F1756" s="295"/>
      <c r="G1756"/>
      <c r="H1756" s="606"/>
      <c r="I1756" s="295"/>
      <c r="J1756"/>
      <c r="K1756" s="295"/>
      <c r="L1756"/>
      <c r="O1756"/>
      <c r="P1756"/>
    </row>
    <row r="1757" spans="1:16" x14ac:dyDescent="0.3">
      <c r="A1757" s="300"/>
      <c r="B1757" s="300"/>
      <c r="C1757" s="300"/>
      <c r="D1757" s="31"/>
      <c r="E1757"/>
      <c r="F1757" s="295"/>
      <c r="G1757"/>
      <c r="H1757" s="606"/>
      <c r="I1757" s="295"/>
      <c r="J1757"/>
      <c r="K1757" s="295"/>
      <c r="L1757"/>
      <c r="O1757"/>
      <c r="P1757"/>
    </row>
    <row r="1758" spans="1:16" x14ac:dyDescent="0.3">
      <c r="A1758" s="300"/>
      <c r="B1758" s="300"/>
      <c r="C1758" s="300"/>
      <c r="D1758" s="31"/>
      <c r="E1758"/>
      <c r="F1758" s="295"/>
      <c r="G1758"/>
      <c r="H1758" s="606"/>
      <c r="I1758" s="295"/>
      <c r="J1758"/>
      <c r="K1758" s="295"/>
      <c r="L1758"/>
      <c r="O1758"/>
      <c r="P1758"/>
    </row>
    <row r="1759" spans="1:16" x14ac:dyDescent="0.3">
      <c r="A1759" s="300"/>
      <c r="B1759" s="300"/>
      <c r="C1759" s="300"/>
      <c r="D1759" s="31"/>
      <c r="E1759"/>
      <c r="F1759" s="295"/>
      <c r="G1759"/>
      <c r="H1759" s="606"/>
      <c r="I1759" s="295"/>
      <c r="J1759"/>
      <c r="K1759" s="295"/>
      <c r="L1759"/>
      <c r="O1759"/>
      <c r="P1759"/>
    </row>
    <row r="1760" spans="1:16" x14ac:dyDescent="0.3">
      <c r="A1760" s="300"/>
      <c r="B1760" s="300"/>
      <c r="C1760" s="300"/>
      <c r="D1760" s="31"/>
      <c r="E1760"/>
      <c r="F1760" s="295"/>
      <c r="G1760"/>
      <c r="H1760" s="606"/>
      <c r="I1760" s="295"/>
      <c r="J1760"/>
      <c r="K1760" s="295"/>
      <c r="L1760"/>
      <c r="O1760"/>
      <c r="P1760"/>
    </row>
    <row r="1761" spans="1:16" x14ac:dyDescent="0.3">
      <c r="A1761" s="300"/>
      <c r="B1761" s="300"/>
      <c r="C1761" s="300"/>
      <c r="D1761" s="31"/>
      <c r="E1761"/>
      <c r="F1761" s="295"/>
      <c r="G1761"/>
      <c r="H1761" s="606"/>
      <c r="I1761" s="295"/>
      <c r="J1761"/>
      <c r="K1761" s="295"/>
      <c r="L1761"/>
      <c r="O1761"/>
      <c r="P1761"/>
    </row>
    <row r="1762" spans="1:16" x14ac:dyDescent="0.3">
      <c r="A1762" s="300"/>
      <c r="B1762" s="300"/>
      <c r="C1762" s="300"/>
      <c r="D1762" s="31"/>
      <c r="E1762"/>
      <c r="F1762" s="295"/>
      <c r="G1762"/>
      <c r="H1762" s="606"/>
      <c r="I1762" s="295"/>
      <c r="J1762"/>
      <c r="K1762" s="295"/>
      <c r="L1762"/>
      <c r="O1762"/>
      <c r="P1762"/>
    </row>
    <row r="1763" spans="1:16" x14ac:dyDescent="0.3">
      <c r="A1763" s="300"/>
      <c r="B1763" s="300"/>
      <c r="C1763" s="300"/>
      <c r="D1763" s="31"/>
      <c r="E1763"/>
      <c r="F1763" s="295"/>
      <c r="G1763"/>
      <c r="H1763" s="606"/>
      <c r="I1763" s="295"/>
      <c r="J1763"/>
      <c r="K1763" s="295"/>
      <c r="L1763"/>
      <c r="O1763"/>
      <c r="P1763"/>
    </row>
    <row r="1764" spans="1:16" x14ac:dyDescent="0.3">
      <c r="A1764" s="300"/>
      <c r="B1764" s="300"/>
      <c r="C1764" s="300"/>
      <c r="D1764" s="31"/>
      <c r="E1764"/>
      <c r="F1764" s="295"/>
      <c r="G1764"/>
      <c r="H1764" s="606"/>
      <c r="I1764" s="295"/>
      <c r="J1764"/>
      <c r="K1764" s="295"/>
      <c r="L1764"/>
      <c r="O1764"/>
      <c r="P1764"/>
    </row>
    <row r="1765" spans="1:16" x14ac:dyDescent="0.3">
      <c r="A1765" s="300"/>
      <c r="B1765" s="300"/>
      <c r="C1765" s="300"/>
      <c r="D1765" s="31"/>
      <c r="E1765"/>
      <c r="F1765" s="295"/>
      <c r="G1765"/>
      <c r="H1765" s="606"/>
      <c r="I1765" s="295"/>
      <c r="J1765"/>
      <c r="K1765" s="295"/>
      <c r="L1765"/>
      <c r="O1765"/>
      <c r="P1765"/>
    </row>
    <row r="1766" spans="1:16" x14ac:dyDescent="0.3">
      <c r="A1766" s="300"/>
      <c r="B1766" s="300"/>
      <c r="C1766" s="300"/>
      <c r="D1766" s="31"/>
      <c r="E1766"/>
      <c r="F1766" s="295"/>
      <c r="G1766"/>
      <c r="H1766" s="606"/>
      <c r="I1766" s="295"/>
      <c r="J1766"/>
      <c r="K1766" s="295"/>
      <c r="L1766"/>
      <c r="O1766"/>
      <c r="P1766"/>
    </row>
    <row r="1767" spans="1:16" x14ac:dyDescent="0.3">
      <c r="A1767" s="300"/>
      <c r="B1767" s="300"/>
      <c r="C1767" s="300"/>
      <c r="D1767" s="31"/>
      <c r="E1767"/>
      <c r="F1767" s="295"/>
      <c r="G1767"/>
      <c r="H1767" s="606"/>
      <c r="I1767" s="295"/>
      <c r="J1767"/>
      <c r="K1767" s="295"/>
      <c r="L1767"/>
      <c r="O1767"/>
      <c r="P1767"/>
    </row>
    <row r="1768" spans="1:16" x14ac:dyDescent="0.3">
      <c r="A1768" s="300"/>
      <c r="B1768" s="300"/>
      <c r="C1768" s="300"/>
      <c r="D1768" s="31"/>
      <c r="E1768"/>
      <c r="F1768" s="295"/>
      <c r="G1768"/>
      <c r="H1768" s="606"/>
      <c r="I1768" s="295"/>
      <c r="J1768"/>
      <c r="K1768" s="295"/>
      <c r="L1768"/>
      <c r="O1768"/>
      <c r="P1768"/>
    </row>
    <row r="1769" spans="1:16" x14ac:dyDescent="0.3">
      <c r="A1769" s="300"/>
      <c r="B1769" s="300"/>
      <c r="C1769" s="300"/>
      <c r="D1769" s="31"/>
      <c r="E1769"/>
      <c r="F1769" s="295"/>
      <c r="G1769"/>
      <c r="H1769" s="606"/>
      <c r="I1769" s="295"/>
      <c r="J1769"/>
      <c r="K1769" s="295"/>
      <c r="L1769"/>
      <c r="O1769"/>
      <c r="P1769"/>
    </row>
    <row r="1770" spans="1:16" x14ac:dyDescent="0.3">
      <c r="A1770" s="300"/>
      <c r="B1770" s="300"/>
      <c r="C1770" s="300"/>
      <c r="D1770" s="31"/>
      <c r="E1770"/>
      <c r="F1770" s="295"/>
      <c r="G1770"/>
      <c r="H1770" s="606"/>
      <c r="I1770" s="295"/>
      <c r="J1770"/>
      <c r="K1770" s="295"/>
      <c r="L1770"/>
      <c r="O1770"/>
      <c r="P1770"/>
    </row>
    <row r="1771" spans="1:16" x14ac:dyDescent="0.3">
      <c r="A1771" s="300"/>
      <c r="B1771" s="300"/>
      <c r="C1771" s="300"/>
      <c r="D1771" s="31"/>
      <c r="E1771"/>
      <c r="F1771" s="295"/>
      <c r="G1771"/>
      <c r="H1771" s="606"/>
      <c r="I1771" s="295"/>
      <c r="J1771"/>
      <c r="K1771" s="295"/>
      <c r="L1771"/>
      <c r="O1771"/>
      <c r="P1771"/>
    </row>
    <row r="1772" spans="1:16" x14ac:dyDescent="0.3">
      <c r="A1772" s="300"/>
      <c r="B1772" s="300"/>
      <c r="C1772" s="300"/>
      <c r="D1772" s="31"/>
      <c r="E1772"/>
      <c r="F1772" s="295"/>
      <c r="G1772"/>
      <c r="H1772" s="606"/>
      <c r="I1772" s="295"/>
      <c r="J1772"/>
      <c r="K1772" s="295"/>
      <c r="L1772"/>
      <c r="O1772"/>
      <c r="P1772"/>
    </row>
    <row r="1773" spans="1:16" x14ac:dyDescent="0.3">
      <c r="A1773" s="300"/>
      <c r="B1773" s="300"/>
      <c r="C1773" s="300"/>
      <c r="D1773" s="31"/>
      <c r="E1773"/>
      <c r="F1773" s="295"/>
      <c r="G1773"/>
      <c r="H1773" s="606"/>
      <c r="I1773" s="295"/>
      <c r="J1773"/>
      <c r="K1773" s="295"/>
      <c r="L1773"/>
      <c r="O1773"/>
      <c r="P1773"/>
    </row>
    <row r="1774" spans="1:16" x14ac:dyDescent="0.3">
      <c r="A1774" s="300"/>
      <c r="B1774" s="300"/>
      <c r="C1774" s="300"/>
      <c r="D1774" s="31"/>
      <c r="E1774"/>
      <c r="F1774" s="295"/>
      <c r="G1774"/>
      <c r="H1774" s="606"/>
      <c r="I1774" s="295"/>
      <c r="J1774"/>
      <c r="K1774" s="295"/>
      <c r="L1774"/>
      <c r="O1774"/>
      <c r="P1774"/>
    </row>
    <row r="1775" spans="1:16" x14ac:dyDescent="0.3">
      <c r="A1775" s="300"/>
      <c r="B1775" s="300"/>
      <c r="C1775" s="300"/>
      <c r="D1775" s="31"/>
      <c r="E1775"/>
      <c r="F1775" s="295"/>
      <c r="G1775"/>
      <c r="H1775" s="606"/>
      <c r="I1775" s="295"/>
      <c r="J1775"/>
      <c r="K1775" s="295"/>
      <c r="L1775"/>
      <c r="O1775"/>
      <c r="P1775"/>
    </row>
    <row r="1776" spans="1:16" x14ac:dyDescent="0.3">
      <c r="A1776" s="300"/>
      <c r="B1776" s="300"/>
      <c r="C1776" s="300"/>
      <c r="D1776" s="31"/>
      <c r="E1776"/>
      <c r="F1776" s="295"/>
      <c r="G1776"/>
      <c r="H1776" s="606"/>
      <c r="I1776" s="295"/>
      <c r="J1776"/>
      <c r="K1776" s="295"/>
      <c r="L1776"/>
      <c r="O1776"/>
      <c r="P1776"/>
    </row>
    <row r="1777" spans="1:16" x14ac:dyDescent="0.3">
      <c r="A1777" s="300"/>
      <c r="B1777" s="300"/>
      <c r="C1777" s="300"/>
      <c r="D1777" s="31"/>
      <c r="E1777"/>
      <c r="F1777" s="295"/>
      <c r="G1777"/>
      <c r="H1777" s="606"/>
      <c r="I1777" s="295"/>
      <c r="J1777"/>
      <c r="K1777" s="295"/>
      <c r="L1777"/>
      <c r="O1777"/>
      <c r="P1777"/>
    </row>
    <row r="1778" spans="1:16" x14ac:dyDescent="0.3">
      <c r="A1778" s="300"/>
      <c r="B1778" s="300"/>
      <c r="C1778" s="300"/>
      <c r="D1778" s="31"/>
      <c r="E1778"/>
      <c r="F1778" s="295"/>
      <c r="G1778"/>
      <c r="H1778" s="606"/>
      <c r="I1778" s="295"/>
      <c r="J1778"/>
      <c r="K1778" s="295"/>
      <c r="L1778"/>
      <c r="O1778"/>
      <c r="P1778"/>
    </row>
    <row r="1779" spans="1:16" x14ac:dyDescent="0.3">
      <c r="A1779" s="300"/>
      <c r="B1779" s="300"/>
      <c r="C1779" s="300"/>
      <c r="D1779" s="31"/>
      <c r="E1779"/>
      <c r="F1779" s="295"/>
      <c r="G1779"/>
      <c r="H1779" s="606"/>
      <c r="I1779" s="295"/>
      <c r="J1779"/>
      <c r="K1779" s="295"/>
      <c r="L1779"/>
      <c r="O1779"/>
      <c r="P1779"/>
    </row>
    <row r="1780" spans="1:16" x14ac:dyDescent="0.3">
      <c r="A1780" s="300"/>
      <c r="B1780" s="300"/>
      <c r="C1780" s="300"/>
      <c r="D1780" s="31"/>
      <c r="E1780"/>
      <c r="F1780" s="295"/>
      <c r="G1780"/>
      <c r="H1780" s="606"/>
      <c r="I1780" s="295"/>
      <c r="J1780"/>
      <c r="K1780" s="295"/>
      <c r="L1780"/>
      <c r="O1780"/>
      <c r="P1780"/>
    </row>
    <row r="1781" spans="1:16" x14ac:dyDescent="0.3">
      <c r="A1781" s="300"/>
      <c r="B1781" s="300"/>
      <c r="C1781" s="300"/>
      <c r="D1781" s="31"/>
      <c r="E1781"/>
      <c r="F1781" s="295"/>
      <c r="G1781"/>
      <c r="H1781" s="606"/>
      <c r="I1781" s="295"/>
      <c r="J1781"/>
      <c r="K1781" s="295"/>
      <c r="L1781"/>
      <c r="O1781"/>
      <c r="P1781"/>
    </row>
    <row r="1782" spans="1:16" x14ac:dyDescent="0.3">
      <c r="A1782" s="300"/>
      <c r="B1782" s="300"/>
      <c r="C1782" s="300"/>
      <c r="D1782" s="31"/>
      <c r="E1782"/>
      <c r="F1782" s="295"/>
      <c r="G1782"/>
      <c r="H1782" s="606"/>
      <c r="I1782" s="295"/>
      <c r="J1782"/>
      <c r="K1782" s="295"/>
      <c r="L1782"/>
      <c r="O1782"/>
      <c r="P1782"/>
    </row>
    <row r="1783" spans="1:16" x14ac:dyDescent="0.3">
      <c r="A1783" s="300"/>
      <c r="B1783" s="300"/>
      <c r="C1783" s="300"/>
      <c r="D1783" s="31"/>
      <c r="E1783"/>
      <c r="F1783" s="295"/>
      <c r="G1783"/>
      <c r="H1783" s="606"/>
      <c r="I1783" s="295"/>
      <c r="J1783"/>
      <c r="K1783" s="295"/>
      <c r="L1783"/>
      <c r="O1783"/>
      <c r="P1783"/>
    </row>
    <row r="1784" spans="1:16" x14ac:dyDescent="0.3">
      <c r="A1784" s="300"/>
      <c r="B1784" s="300"/>
      <c r="C1784" s="300"/>
      <c r="D1784" s="31"/>
      <c r="E1784"/>
      <c r="F1784" s="295"/>
      <c r="G1784"/>
      <c r="H1784" s="606"/>
      <c r="I1784" s="295"/>
      <c r="J1784"/>
      <c r="K1784" s="295"/>
      <c r="L1784"/>
      <c r="O1784"/>
      <c r="P1784"/>
    </row>
    <row r="1785" spans="1:16" x14ac:dyDescent="0.3">
      <c r="A1785" s="300"/>
      <c r="B1785" s="300"/>
      <c r="C1785" s="300"/>
      <c r="D1785" s="31"/>
      <c r="E1785"/>
      <c r="F1785" s="295"/>
      <c r="G1785"/>
      <c r="H1785" s="606"/>
      <c r="I1785" s="295"/>
      <c r="J1785"/>
      <c r="K1785" s="295"/>
      <c r="L1785"/>
      <c r="O1785"/>
      <c r="P1785"/>
    </row>
    <row r="1786" spans="1:16" x14ac:dyDescent="0.3">
      <c r="A1786" s="300"/>
      <c r="B1786" s="300"/>
      <c r="C1786" s="300"/>
      <c r="D1786" s="31"/>
      <c r="E1786"/>
      <c r="F1786" s="295"/>
      <c r="G1786"/>
      <c r="H1786" s="606"/>
      <c r="I1786" s="295"/>
      <c r="J1786"/>
      <c r="K1786" s="295"/>
      <c r="L1786"/>
      <c r="O1786"/>
      <c r="P1786"/>
    </row>
    <row r="1787" spans="1:16" x14ac:dyDescent="0.3">
      <c r="A1787" s="300"/>
      <c r="B1787" s="300"/>
      <c r="C1787" s="300"/>
      <c r="D1787" s="31"/>
      <c r="E1787"/>
      <c r="F1787" s="295"/>
      <c r="G1787"/>
      <c r="H1787" s="606"/>
      <c r="I1787" s="295"/>
      <c r="J1787"/>
      <c r="K1787" s="295"/>
      <c r="L1787"/>
      <c r="O1787"/>
      <c r="P1787"/>
    </row>
    <row r="1788" spans="1:16" x14ac:dyDescent="0.3">
      <c r="A1788" s="300"/>
      <c r="B1788" s="300"/>
      <c r="C1788" s="300"/>
      <c r="D1788" s="31"/>
      <c r="E1788"/>
      <c r="F1788" s="295"/>
      <c r="G1788"/>
      <c r="H1788" s="606"/>
      <c r="I1788" s="295"/>
      <c r="J1788"/>
      <c r="K1788" s="295"/>
      <c r="L1788"/>
      <c r="O1788"/>
      <c r="P1788"/>
    </row>
    <row r="1789" spans="1:16" x14ac:dyDescent="0.3">
      <c r="A1789" s="300"/>
      <c r="B1789" s="300"/>
      <c r="C1789" s="300"/>
      <c r="D1789" s="31"/>
      <c r="E1789"/>
      <c r="F1789" s="295"/>
      <c r="G1789"/>
      <c r="H1789" s="606"/>
      <c r="I1789" s="295"/>
      <c r="J1789"/>
      <c r="K1789" s="295"/>
      <c r="L1789"/>
      <c r="O1789"/>
      <c r="P1789"/>
    </row>
    <row r="1790" spans="1:16" x14ac:dyDescent="0.3">
      <c r="A1790" s="300"/>
      <c r="B1790" s="300"/>
      <c r="C1790" s="300"/>
      <c r="D1790" s="31"/>
      <c r="E1790"/>
      <c r="F1790" s="295"/>
      <c r="G1790"/>
      <c r="H1790" s="606"/>
      <c r="I1790" s="295"/>
      <c r="J1790"/>
      <c r="K1790" s="295"/>
      <c r="L1790"/>
      <c r="O1790"/>
      <c r="P1790"/>
    </row>
    <row r="1791" spans="1:16" x14ac:dyDescent="0.3">
      <c r="A1791" s="300"/>
      <c r="B1791" s="300"/>
      <c r="C1791" s="300"/>
      <c r="D1791" s="31"/>
      <c r="E1791"/>
      <c r="F1791" s="295"/>
      <c r="G1791"/>
      <c r="H1791" s="606"/>
      <c r="I1791" s="295"/>
      <c r="J1791"/>
      <c r="K1791" s="295"/>
      <c r="L1791"/>
      <c r="O1791"/>
      <c r="P1791"/>
    </row>
    <row r="1792" spans="1:16" x14ac:dyDescent="0.3">
      <c r="A1792" s="300"/>
      <c r="B1792" s="300"/>
      <c r="C1792" s="300"/>
      <c r="D1792" s="31"/>
      <c r="E1792"/>
      <c r="F1792" s="295"/>
      <c r="G1792"/>
      <c r="H1792" s="606"/>
      <c r="I1792" s="295"/>
      <c r="J1792"/>
      <c r="K1792" s="295"/>
      <c r="L1792"/>
      <c r="O1792"/>
      <c r="P1792"/>
    </row>
    <row r="1793" spans="1:16" x14ac:dyDescent="0.3">
      <c r="A1793" s="300"/>
      <c r="B1793" s="300"/>
      <c r="C1793" s="300"/>
      <c r="D1793" s="31"/>
      <c r="E1793"/>
      <c r="F1793" s="295"/>
      <c r="G1793"/>
      <c r="H1793" s="606"/>
      <c r="I1793" s="295"/>
      <c r="J1793"/>
      <c r="K1793" s="295"/>
      <c r="L1793"/>
      <c r="O1793"/>
      <c r="P1793"/>
    </row>
    <row r="1794" spans="1:16" x14ac:dyDescent="0.3">
      <c r="A1794" s="300"/>
      <c r="B1794" s="300"/>
      <c r="C1794" s="300"/>
      <c r="D1794" s="31"/>
      <c r="E1794"/>
      <c r="F1794" s="295"/>
      <c r="G1794"/>
      <c r="H1794" s="606"/>
      <c r="I1794" s="295"/>
      <c r="J1794"/>
      <c r="K1794" s="295"/>
      <c r="L1794"/>
      <c r="O1794"/>
      <c r="P1794"/>
    </row>
    <row r="1795" spans="1:16" x14ac:dyDescent="0.3">
      <c r="A1795" s="300"/>
      <c r="B1795" s="300"/>
      <c r="C1795" s="300"/>
      <c r="D1795" s="31"/>
      <c r="E1795"/>
      <c r="F1795" s="295"/>
      <c r="G1795"/>
      <c r="H1795" s="606"/>
      <c r="I1795" s="295"/>
      <c r="J1795"/>
      <c r="K1795" s="295"/>
      <c r="L1795"/>
      <c r="O1795"/>
      <c r="P1795"/>
    </row>
    <row r="1796" spans="1:16" x14ac:dyDescent="0.3">
      <c r="A1796" s="300"/>
      <c r="B1796" s="300"/>
      <c r="C1796" s="300"/>
      <c r="D1796" s="31"/>
      <c r="E1796"/>
      <c r="F1796" s="295"/>
      <c r="G1796"/>
      <c r="H1796" s="606"/>
      <c r="I1796" s="295"/>
      <c r="J1796"/>
      <c r="K1796" s="295"/>
      <c r="L1796"/>
      <c r="O1796"/>
      <c r="P1796"/>
    </row>
    <row r="1797" spans="1:16" x14ac:dyDescent="0.3">
      <c r="A1797" s="300"/>
      <c r="B1797" s="300"/>
      <c r="C1797" s="300"/>
      <c r="D1797" s="31"/>
      <c r="E1797"/>
      <c r="F1797" s="295"/>
      <c r="G1797"/>
      <c r="H1797" s="606"/>
      <c r="I1797" s="295"/>
      <c r="J1797"/>
      <c r="K1797" s="295"/>
      <c r="L1797"/>
      <c r="O1797"/>
      <c r="P1797"/>
    </row>
    <row r="1798" spans="1:16" x14ac:dyDescent="0.3">
      <c r="A1798" s="300"/>
      <c r="B1798" s="300"/>
      <c r="C1798" s="300"/>
      <c r="D1798" s="31"/>
      <c r="E1798"/>
      <c r="F1798" s="295"/>
      <c r="G1798"/>
      <c r="H1798" s="606"/>
      <c r="I1798" s="295"/>
      <c r="J1798"/>
      <c r="K1798" s="295"/>
      <c r="L1798"/>
      <c r="O1798"/>
      <c r="P1798"/>
    </row>
    <row r="1799" spans="1:16" x14ac:dyDescent="0.3">
      <c r="A1799" s="300"/>
      <c r="B1799" s="300"/>
      <c r="C1799" s="300"/>
      <c r="D1799" s="31"/>
      <c r="E1799"/>
      <c r="F1799" s="295"/>
      <c r="G1799"/>
      <c r="H1799" s="606"/>
      <c r="I1799" s="295"/>
      <c r="J1799"/>
      <c r="K1799" s="295"/>
      <c r="L1799"/>
      <c r="O1799"/>
      <c r="P1799"/>
    </row>
    <row r="1800" spans="1:16" x14ac:dyDescent="0.3">
      <c r="A1800" s="300"/>
      <c r="B1800" s="300"/>
      <c r="C1800" s="300"/>
      <c r="D1800" s="31"/>
      <c r="E1800"/>
      <c r="F1800" s="295"/>
      <c r="G1800"/>
      <c r="H1800" s="606"/>
      <c r="I1800" s="295"/>
      <c r="J1800"/>
      <c r="K1800" s="295"/>
      <c r="L1800"/>
      <c r="O1800"/>
      <c r="P1800"/>
    </row>
    <row r="1801" spans="1:16" x14ac:dyDescent="0.3">
      <c r="A1801" s="300"/>
      <c r="B1801" s="300"/>
      <c r="C1801" s="300"/>
      <c r="D1801" s="31"/>
      <c r="E1801"/>
      <c r="F1801" s="295"/>
      <c r="G1801"/>
      <c r="H1801" s="606"/>
      <c r="I1801" s="295"/>
      <c r="J1801"/>
      <c r="K1801" s="295"/>
      <c r="L1801"/>
      <c r="O1801"/>
      <c r="P1801"/>
    </row>
    <row r="1802" spans="1:16" x14ac:dyDescent="0.3">
      <c r="A1802" s="300"/>
      <c r="B1802" s="300"/>
      <c r="C1802" s="300"/>
      <c r="D1802" s="31"/>
      <c r="E1802"/>
      <c r="F1802" s="295"/>
      <c r="G1802"/>
      <c r="H1802" s="606"/>
      <c r="I1802" s="295"/>
      <c r="J1802"/>
      <c r="K1802" s="295"/>
      <c r="L1802"/>
      <c r="O1802"/>
      <c r="P1802"/>
    </row>
    <row r="1803" spans="1:16" x14ac:dyDescent="0.3">
      <c r="A1803" s="300"/>
      <c r="B1803" s="300"/>
      <c r="C1803" s="300"/>
      <c r="D1803" s="31"/>
      <c r="E1803"/>
      <c r="F1803" s="295"/>
      <c r="G1803"/>
      <c r="H1803" s="606"/>
      <c r="I1803" s="295"/>
      <c r="J1803"/>
      <c r="K1803" s="295"/>
      <c r="L1803"/>
      <c r="O1803"/>
      <c r="P1803"/>
    </row>
    <row r="1804" spans="1:16" x14ac:dyDescent="0.3">
      <c r="A1804" s="300"/>
      <c r="B1804" s="300"/>
      <c r="C1804" s="300"/>
      <c r="D1804" s="31"/>
      <c r="E1804"/>
      <c r="F1804" s="295"/>
      <c r="G1804"/>
      <c r="H1804" s="606"/>
      <c r="I1804" s="295"/>
      <c r="J1804"/>
      <c r="K1804" s="295"/>
      <c r="L1804"/>
      <c r="O1804"/>
      <c r="P1804"/>
    </row>
    <row r="1805" spans="1:16" x14ac:dyDescent="0.3">
      <c r="A1805" s="300"/>
      <c r="B1805" s="300"/>
      <c r="C1805" s="300"/>
      <c r="D1805" s="31"/>
      <c r="E1805"/>
      <c r="F1805" s="295"/>
      <c r="G1805"/>
      <c r="H1805" s="606"/>
      <c r="I1805" s="295"/>
      <c r="J1805"/>
      <c r="K1805" s="295"/>
      <c r="L1805"/>
      <c r="O1805"/>
      <c r="P1805"/>
    </row>
    <row r="1806" spans="1:16" x14ac:dyDescent="0.3">
      <c r="A1806" s="300"/>
      <c r="B1806" s="300"/>
      <c r="C1806" s="300"/>
      <c r="D1806" s="31"/>
      <c r="E1806"/>
      <c r="F1806" s="295"/>
      <c r="G1806"/>
      <c r="H1806" s="606"/>
      <c r="I1806" s="295"/>
      <c r="J1806"/>
      <c r="K1806" s="295"/>
      <c r="L1806"/>
      <c r="O1806"/>
      <c r="P1806"/>
    </row>
    <row r="1807" spans="1:16" x14ac:dyDescent="0.3">
      <c r="A1807" s="300"/>
      <c r="B1807" s="300"/>
      <c r="C1807" s="300"/>
      <c r="D1807" s="31"/>
      <c r="E1807"/>
      <c r="F1807" s="295"/>
      <c r="G1807"/>
      <c r="H1807" s="606"/>
      <c r="I1807" s="295"/>
      <c r="J1807"/>
      <c r="K1807" s="295"/>
      <c r="L1807"/>
      <c r="O1807"/>
      <c r="P1807"/>
    </row>
    <row r="1808" spans="1:16" x14ac:dyDescent="0.3">
      <c r="A1808" s="300"/>
      <c r="B1808" s="300"/>
      <c r="C1808" s="300"/>
      <c r="D1808" s="31"/>
      <c r="E1808"/>
      <c r="F1808" s="295"/>
      <c r="G1808"/>
      <c r="H1808" s="606"/>
      <c r="I1808" s="295"/>
      <c r="J1808"/>
      <c r="K1808" s="295"/>
      <c r="L1808"/>
      <c r="O1808"/>
      <c r="P1808"/>
    </row>
    <row r="1809" spans="1:16" x14ac:dyDescent="0.3">
      <c r="A1809" s="300"/>
      <c r="B1809" s="300"/>
      <c r="C1809" s="300"/>
      <c r="D1809" s="31"/>
      <c r="E1809"/>
      <c r="F1809" s="295"/>
      <c r="G1809"/>
      <c r="H1809" s="606"/>
      <c r="I1809" s="295"/>
      <c r="J1809"/>
      <c r="K1809" s="295"/>
      <c r="L1809"/>
      <c r="O1809"/>
      <c r="P1809"/>
    </row>
    <row r="1810" spans="1:16" x14ac:dyDescent="0.3">
      <c r="A1810" s="300"/>
      <c r="B1810" s="300"/>
      <c r="C1810" s="300"/>
      <c r="D1810" s="31"/>
      <c r="E1810"/>
      <c r="F1810" s="295"/>
      <c r="G1810"/>
      <c r="H1810" s="606"/>
      <c r="I1810" s="295"/>
      <c r="J1810"/>
      <c r="K1810" s="295"/>
      <c r="L1810"/>
      <c r="O1810"/>
      <c r="P1810"/>
    </row>
    <row r="1811" spans="1:16" x14ac:dyDescent="0.3">
      <c r="A1811" s="300"/>
      <c r="B1811" s="300"/>
      <c r="C1811" s="300"/>
      <c r="D1811" s="31"/>
      <c r="E1811"/>
      <c r="F1811" s="295"/>
      <c r="G1811"/>
      <c r="H1811" s="606"/>
      <c r="I1811" s="295"/>
      <c r="J1811"/>
      <c r="K1811" s="295"/>
      <c r="L1811"/>
      <c r="O1811"/>
      <c r="P1811"/>
    </row>
    <row r="1812" spans="1:16" x14ac:dyDescent="0.3">
      <c r="A1812" s="300"/>
      <c r="B1812" s="300"/>
      <c r="C1812" s="300"/>
      <c r="D1812" s="31"/>
      <c r="E1812"/>
      <c r="F1812" s="295"/>
      <c r="G1812"/>
      <c r="H1812" s="606"/>
      <c r="I1812" s="295"/>
      <c r="J1812"/>
      <c r="K1812" s="295"/>
      <c r="L1812"/>
      <c r="O1812"/>
      <c r="P1812"/>
    </row>
    <row r="1813" spans="1:16" x14ac:dyDescent="0.3">
      <c r="A1813" s="300"/>
      <c r="B1813" s="300"/>
      <c r="C1813" s="300"/>
      <c r="D1813" s="31"/>
      <c r="E1813"/>
      <c r="F1813" s="295"/>
      <c r="G1813"/>
      <c r="H1813" s="606"/>
      <c r="I1813" s="295"/>
      <c r="J1813"/>
      <c r="K1813" s="295"/>
      <c r="L1813"/>
      <c r="O1813"/>
      <c r="P1813"/>
    </row>
    <row r="1814" spans="1:16" x14ac:dyDescent="0.3">
      <c r="A1814" s="300"/>
      <c r="B1814" s="300"/>
      <c r="C1814" s="300"/>
      <c r="D1814" s="31"/>
      <c r="E1814"/>
      <c r="F1814" s="295"/>
      <c r="G1814"/>
      <c r="H1814" s="606"/>
      <c r="I1814" s="295"/>
      <c r="J1814"/>
      <c r="K1814" s="295"/>
      <c r="L1814"/>
      <c r="O1814"/>
      <c r="P1814"/>
    </row>
    <row r="1815" spans="1:16" x14ac:dyDescent="0.3">
      <c r="A1815" s="300"/>
      <c r="B1815" s="300"/>
      <c r="C1815" s="300"/>
      <c r="D1815" s="31"/>
      <c r="E1815"/>
      <c r="F1815" s="295"/>
      <c r="G1815"/>
      <c r="H1815" s="606"/>
      <c r="I1815" s="295"/>
      <c r="J1815"/>
      <c r="K1815" s="295"/>
      <c r="L1815"/>
      <c r="O1815"/>
      <c r="P1815"/>
    </row>
    <row r="1816" spans="1:16" x14ac:dyDescent="0.3">
      <c r="A1816" s="300"/>
      <c r="B1816" s="300"/>
      <c r="C1816" s="300"/>
      <c r="D1816" s="31"/>
      <c r="E1816"/>
      <c r="F1816" s="295"/>
      <c r="G1816"/>
      <c r="H1816" s="606"/>
      <c r="I1816" s="295"/>
      <c r="J1816"/>
      <c r="K1816" s="295"/>
      <c r="L1816"/>
      <c r="O1816"/>
      <c r="P1816"/>
    </row>
    <row r="1817" spans="1:16" x14ac:dyDescent="0.3">
      <c r="A1817" s="300"/>
      <c r="B1817" s="300"/>
      <c r="C1817" s="300"/>
      <c r="D1817" s="31"/>
      <c r="E1817"/>
      <c r="F1817" s="295"/>
      <c r="G1817"/>
      <c r="H1817" s="606"/>
      <c r="I1817" s="295"/>
      <c r="J1817"/>
      <c r="K1817" s="295"/>
      <c r="L1817"/>
      <c r="O1817"/>
      <c r="P1817"/>
    </row>
    <row r="1818" spans="1:16" x14ac:dyDescent="0.3">
      <c r="A1818" s="300"/>
      <c r="B1818" s="300"/>
      <c r="C1818" s="300"/>
      <c r="D1818" s="31"/>
      <c r="E1818"/>
      <c r="F1818" s="295"/>
      <c r="G1818"/>
      <c r="H1818" s="606"/>
      <c r="I1818" s="295"/>
      <c r="J1818"/>
      <c r="K1818" s="295"/>
      <c r="L1818"/>
      <c r="O1818"/>
      <c r="P1818"/>
    </row>
    <row r="1819" spans="1:16" x14ac:dyDescent="0.3">
      <c r="A1819" s="300"/>
      <c r="B1819" s="300"/>
      <c r="C1819" s="300"/>
      <c r="D1819" s="31"/>
      <c r="E1819"/>
      <c r="F1819" s="295"/>
      <c r="G1819"/>
      <c r="H1819" s="606"/>
      <c r="I1819" s="295"/>
      <c r="J1819"/>
      <c r="K1819" s="295"/>
      <c r="L1819"/>
      <c r="O1819"/>
      <c r="P1819"/>
    </row>
    <row r="1820" spans="1:16" x14ac:dyDescent="0.3">
      <c r="A1820" s="300"/>
      <c r="B1820" s="300"/>
      <c r="C1820" s="300"/>
      <c r="D1820" s="31"/>
      <c r="E1820"/>
      <c r="F1820" s="295"/>
      <c r="G1820"/>
      <c r="H1820" s="606"/>
      <c r="I1820" s="295"/>
      <c r="J1820"/>
      <c r="K1820" s="295"/>
      <c r="L1820"/>
      <c r="O1820"/>
      <c r="P1820"/>
    </row>
    <row r="1821" spans="1:16" x14ac:dyDescent="0.3">
      <c r="A1821" s="300"/>
      <c r="B1821" s="300"/>
      <c r="C1821" s="300"/>
      <c r="D1821" s="31"/>
      <c r="E1821"/>
      <c r="F1821" s="295"/>
      <c r="G1821"/>
      <c r="H1821" s="606"/>
      <c r="I1821" s="295"/>
      <c r="J1821"/>
      <c r="K1821" s="295"/>
      <c r="L1821"/>
      <c r="O1821"/>
      <c r="P1821"/>
    </row>
    <row r="1822" spans="1:16" x14ac:dyDescent="0.3">
      <c r="A1822" s="300"/>
      <c r="B1822" s="300"/>
      <c r="C1822" s="300"/>
      <c r="D1822" s="31"/>
      <c r="E1822"/>
      <c r="F1822" s="295"/>
      <c r="G1822"/>
      <c r="H1822" s="606"/>
      <c r="I1822" s="295"/>
      <c r="J1822"/>
      <c r="K1822" s="295"/>
      <c r="L1822"/>
      <c r="O1822"/>
      <c r="P1822"/>
    </row>
    <row r="1823" spans="1:16" x14ac:dyDescent="0.3">
      <c r="A1823" s="300"/>
      <c r="B1823" s="300"/>
      <c r="C1823" s="300"/>
      <c r="D1823" s="31"/>
      <c r="E1823"/>
      <c r="F1823" s="295"/>
      <c r="G1823"/>
      <c r="H1823" s="606"/>
      <c r="I1823" s="295"/>
      <c r="J1823"/>
      <c r="K1823" s="295"/>
      <c r="L1823"/>
      <c r="O1823"/>
      <c r="P1823"/>
    </row>
    <row r="1824" spans="1:16" x14ac:dyDescent="0.3">
      <c r="A1824" s="300"/>
      <c r="B1824" s="300"/>
      <c r="C1824" s="300"/>
      <c r="D1824" s="31"/>
      <c r="E1824"/>
      <c r="F1824" s="295"/>
      <c r="G1824"/>
      <c r="H1824" s="606"/>
      <c r="I1824" s="295"/>
      <c r="J1824"/>
      <c r="K1824" s="295"/>
      <c r="L1824"/>
      <c r="O1824"/>
      <c r="P1824"/>
    </row>
    <row r="1825" spans="1:16" x14ac:dyDescent="0.3">
      <c r="A1825" s="300"/>
      <c r="B1825" s="300"/>
      <c r="C1825" s="300"/>
      <c r="D1825" s="31"/>
      <c r="E1825"/>
      <c r="F1825" s="295"/>
      <c r="G1825"/>
      <c r="H1825" s="606"/>
      <c r="I1825" s="295"/>
      <c r="J1825"/>
      <c r="K1825" s="295"/>
      <c r="L1825"/>
      <c r="O1825"/>
      <c r="P1825"/>
    </row>
    <row r="1826" spans="1:16" x14ac:dyDescent="0.3">
      <c r="A1826" s="300"/>
      <c r="B1826" s="300"/>
      <c r="C1826" s="300"/>
      <c r="D1826" s="31"/>
      <c r="E1826"/>
      <c r="F1826" s="295"/>
      <c r="G1826"/>
      <c r="H1826" s="606"/>
      <c r="I1826" s="295"/>
      <c r="J1826"/>
      <c r="K1826" s="295"/>
      <c r="L1826"/>
      <c r="O1826"/>
      <c r="P1826"/>
    </row>
    <row r="1827" spans="1:16" x14ac:dyDescent="0.3">
      <c r="A1827" s="300"/>
      <c r="B1827" s="300"/>
      <c r="C1827" s="300"/>
      <c r="D1827" s="31"/>
      <c r="E1827"/>
      <c r="F1827" s="295"/>
      <c r="G1827"/>
      <c r="H1827" s="606"/>
      <c r="I1827" s="295"/>
      <c r="J1827"/>
      <c r="K1827" s="295"/>
      <c r="L1827"/>
      <c r="O1827"/>
      <c r="P1827"/>
    </row>
    <row r="1828" spans="1:16" x14ac:dyDescent="0.3">
      <c r="A1828" s="300"/>
      <c r="B1828" s="300"/>
      <c r="C1828" s="300"/>
      <c r="D1828" s="31"/>
      <c r="E1828"/>
      <c r="F1828" s="295"/>
      <c r="G1828"/>
      <c r="H1828" s="606"/>
      <c r="I1828" s="295"/>
      <c r="J1828"/>
      <c r="K1828" s="295"/>
      <c r="L1828"/>
      <c r="O1828"/>
      <c r="P1828"/>
    </row>
    <row r="1829" spans="1:16" x14ac:dyDescent="0.3">
      <c r="A1829" s="300"/>
      <c r="B1829" s="300"/>
      <c r="C1829" s="300"/>
      <c r="D1829" s="31"/>
      <c r="E1829"/>
      <c r="F1829" s="295"/>
      <c r="G1829"/>
      <c r="H1829" s="606"/>
      <c r="I1829" s="295"/>
      <c r="J1829"/>
      <c r="K1829" s="295"/>
      <c r="L1829"/>
      <c r="O1829"/>
      <c r="P1829"/>
    </row>
    <row r="1830" spans="1:16" x14ac:dyDescent="0.3">
      <c r="A1830" s="300"/>
      <c r="B1830" s="300"/>
      <c r="C1830" s="300"/>
      <c r="D1830" s="31"/>
      <c r="E1830"/>
      <c r="F1830" s="295"/>
      <c r="G1830"/>
      <c r="H1830" s="606"/>
      <c r="I1830" s="295"/>
      <c r="J1830"/>
      <c r="K1830" s="295"/>
      <c r="L1830"/>
      <c r="O1830"/>
      <c r="P1830"/>
    </row>
    <row r="1831" spans="1:16" x14ac:dyDescent="0.3">
      <c r="A1831" s="300"/>
      <c r="B1831" s="300"/>
      <c r="C1831" s="300"/>
      <c r="D1831" s="31"/>
      <c r="E1831"/>
      <c r="F1831" s="295"/>
      <c r="G1831"/>
      <c r="H1831" s="606"/>
      <c r="I1831" s="295"/>
      <c r="J1831"/>
      <c r="K1831" s="295"/>
      <c r="L1831"/>
      <c r="O1831"/>
      <c r="P1831"/>
    </row>
    <row r="1832" spans="1:16" x14ac:dyDescent="0.3">
      <c r="A1832" s="300"/>
      <c r="B1832" s="300"/>
      <c r="C1832" s="300"/>
      <c r="D1832" s="31"/>
      <c r="E1832"/>
      <c r="F1832" s="295"/>
      <c r="G1832"/>
      <c r="H1832" s="606"/>
      <c r="I1832" s="295"/>
      <c r="J1832"/>
      <c r="K1832" s="295"/>
      <c r="L1832"/>
      <c r="O1832"/>
      <c r="P1832"/>
    </row>
    <row r="1833" spans="1:16" x14ac:dyDescent="0.3">
      <c r="A1833" s="300"/>
      <c r="B1833" s="300"/>
      <c r="C1833" s="300"/>
      <c r="D1833" s="31"/>
      <c r="E1833"/>
      <c r="F1833" s="295"/>
      <c r="G1833"/>
      <c r="H1833" s="606"/>
      <c r="I1833" s="295"/>
      <c r="J1833"/>
      <c r="K1833" s="295"/>
      <c r="L1833"/>
      <c r="O1833"/>
      <c r="P1833"/>
    </row>
    <row r="1834" spans="1:16" x14ac:dyDescent="0.3">
      <c r="A1834" s="300"/>
      <c r="B1834" s="300"/>
      <c r="C1834" s="300"/>
      <c r="D1834" s="31"/>
      <c r="E1834"/>
      <c r="F1834" s="295"/>
      <c r="G1834"/>
      <c r="H1834" s="606"/>
      <c r="I1834" s="295"/>
      <c r="J1834"/>
      <c r="K1834" s="295"/>
      <c r="L1834"/>
      <c r="O1834"/>
      <c r="P1834"/>
    </row>
    <row r="1835" spans="1:16" x14ac:dyDescent="0.3">
      <c r="A1835" s="300"/>
      <c r="B1835" s="300"/>
      <c r="C1835" s="300"/>
      <c r="D1835" s="31"/>
      <c r="E1835"/>
      <c r="F1835" s="295"/>
      <c r="G1835"/>
      <c r="H1835" s="606"/>
      <c r="I1835" s="295"/>
      <c r="J1835"/>
      <c r="K1835" s="295"/>
      <c r="L1835"/>
      <c r="O1835"/>
      <c r="P1835"/>
    </row>
    <row r="1836" spans="1:16" x14ac:dyDescent="0.3">
      <c r="A1836" s="300"/>
      <c r="B1836" s="300"/>
      <c r="C1836" s="300"/>
      <c r="D1836" s="31"/>
      <c r="E1836"/>
      <c r="F1836" s="295"/>
      <c r="G1836"/>
      <c r="H1836" s="606"/>
      <c r="I1836" s="295"/>
      <c r="J1836"/>
      <c r="K1836" s="295"/>
      <c r="L1836"/>
      <c r="O1836"/>
      <c r="P1836"/>
    </row>
    <row r="1837" spans="1:16" x14ac:dyDescent="0.3">
      <c r="A1837" s="300"/>
      <c r="B1837" s="300"/>
      <c r="C1837" s="300"/>
      <c r="D1837" s="31"/>
      <c r="E1837"/>
      <c r="F1837" s="295"/>
      <c r="G1837"/>
      <c r="H1837" s="606"/>
      <c r="I1837" s="295"/>
      <c r="J1837"/>
      <c r="K1837" s="295"/>
      <c r="L1837"/>
      <c r="O1837"/>
      <c r="P1837"/>
    </row>
    <row r="1838" spans="1:16" x14ac:dyDescent="0.3">
      <c r="A1838" s="300"/>
      <c r="B1838" s="300"/>
      <c r="C1838" s="300"/>
      <c r="D1838" s="31"/>
      <c r="E1838"/>
      <c r="F1838" s="295"/>
      <c r="G1838"/>
      <c r="H1838" s="606"/>
      <c r="I1838" s="295"/>
      <c r="J1838"/>
      <c r="K1838" s="295"/>
      <c r="L1838"/>
      <c r="O1838"/>
      <c r="P1838"/>
    </row>
    <row r="1839" spans="1:16" x14ac:dyDescent="0.3">
      <c r="A1839" s="300"/>
      <c r="B1839" s="300"/>
      <c r="C1839" s="300"/>
      <c r="D1839" s="31"/>
      <c r="E1839"/>
      <c r="F1839" s="295"/>
      <c r="G1839"/>
      <c r="H1839" s="606"/>
      <c r="I1839" s="295"/>
      <c r="J1839"/>
      <c r="K1839" s="295"/>
      <c r="L1839"/>
      <c r="O1839"/>
      <c r="P1839"/>
    </row>
    <row r="1840" spans="1:16" x14ac:dyDescent="0.3">
      <c r="A1840" s="300"/>
      <c r="B1840" s="300"/>
      <c r="C1840" s="300"/>
      <c r="D1840" s="31"/>
      <c r="E1840"/>
      <c r="F1840" s="295"/>
      <c r="G1840"/>
      <c r="H1840" s="606"/>
      <c r="I1840" s="295"/>
      <c r="J1840"/>
      <c r="K1840" s="295"/>
      <c r="L1840"/>
      <c r="O1840"/>
      <c r="P1840"/>
    </row>
    <row r="1841" spans="1:16" x14ac:dyDescent="0.3">
      <c r="A1841" s="300"/>
      <c r="B1841" s="300"/>
      <c r="C1841" s="300"/>
      <c r="D1841" s="31"/>
      <c r="E1841"/>
      <c r="F1841" s="295"/>
      <c r="G1841"/>
      <c r="H1841" s="606"/>
      <c r="I1841" s="295"/>
      <c r="J1841"/>
      <c r="K1841" s="295"/>
      <c r="L1841"/>
      <c r="O1841"/>
      <c r="P1841"/>
    </row>
    <row r="1842" spans="1:16" x14ac:dyDescent="0.3">
      <c r="A1842" s="300"/>
      <c r="B1842" s="300"/>
      <c r="C1842" s="300"/>
      <c r="D1842" s="31"/>
      <c r="E1842"/>
      <c r="F1842" s="295"/>
      <c r="G1842"/>
      <c r="H1842" s="606"/>
      <c r="I1842" s="295"/>
      <c r="J1842"/>
      <c r="K1842" s="295"/>
      <c r="L1842"/>
      <c r="O1842"/>
      <c r="P1842"/>
    </row>
    <row r="1843" spans="1:16" x14ac:dyDescent="0.3">
      <c r="A1843" s="300"/>
      <c r="B1843" s="300"/>
      <c r="C1843" s="300"/>
      <c r="D1843" s="31"/>
      <c r="E1843"/>
      <c r="F1843" s="295"/>
      <c r="G1843"/>
      <c r="H1843" s="606"/>
      <c r="I1843" s="295"/>
      <c r="J1843"/>
      <c r="K1843" s="295"/>
      <c r="L1843"/>
      <c r="O1843"/>
      <c r="P1843"/>
    </row>
    <row r="1844" spans="1:16" x14ac:dyDescent="0.3">
      <c r="A1844" s="300"/>
      <c r="B1844" s="300"/>
      <c r="C1844" s="300"/>
      <c r="D1844" s="31"/>
      <c r="E1844"/>
      <c r="F1844" s="295"/>
      <c r="G1844"/>
      <c r="H1844" s="606"/>
      <c r="I1844" s="295"/>
      <c r="J1844"/>
      <c r="K1844" s="295"/>
      <c r="L1844"/>
      <c r="O1844"/>
      <c r="P1844"/>
    </row>
    <row r="1845" spans="1:16" x14ac:dyDescent="0.3">
      <c r="A1845" s="300"/>
      <c r="B1845" s="300"/>
      <c r="C1845" s="300"/>
      <c r="D1845" s="31"/>
      <c r="E1845"/>
      <c r="F1845" s="295"/>
      <c r="G1845"/>
      <c r="H1845" s="606"/>
      <c r="I1845" s="295"/>
      <c r="J1845"/>
      <c r="K1845" s="295"/>
      <c r="L1845"/>
      <c r="O1845"/>
      <c r="P1845"/>
    </row>
    <row r="1846" spans="1:16" x14ac:dyDescent="0.3">
      <c r="A1846" s="300"/>
      <c r="B1846" s="300"/>
      <c r="C1846" s="300"/>
      <c r="D1846" s="31"/>
      <c r="E1846"/>
      <c r="F1846" s="295"/>
      <c r="G1846"/>
      <c r="H1846" s="606"/>
      <c r="I1846" s="295"/>
      <c r="J1846"/>
      <c r="K1846" s="295"/>
      <c r="L1846"/>
      <c r="O1846"/>
      <c r="P1846"/>
    </row>
    <row r="1847" spans="1:16" x14ac:dyDescent="0.3">
      <c r="A1847" s="300"/>
      <c r="B1847" s="300"/>
      <c r="C1847" s="300"/>
      <c r="D1847" s="31"/>
      <c r="E1847"/>
      <c r="F1847" s="295"/>
      <c r="G1847"/>
      <c r="H1847" s="606"/>
      <c r="I1847" s="295"/>
      <c r="J1847"/>
      <c r="K1847" s="295"/>
      <c r="L1847"/>
      <c r="O1847"/>
      <c r="P1847"/>
    </row>
    <row r="1848" spans="1:16" x14ac:dyDescent="0.3">
      <c r="A1848" s="300"/>
      <c r="B1848" s="300"/>
      <c r="C1848" s="300"/>
      <c r="D1848" s="31"/>
      <c r="E1848"/>
      <c r="F1848" s="295"/>
      <c r="G1848"/>
      <c r="H1848" s="606"/>
      <c r="I1848" s="295"/>
      <c r="J1848"/>
      <c r="K1848" s="295"/>
      <c r="L1848"/>
      <c r="O1848"/>
      <c r="P1848"/>
    </row>
    <row r="1849" spans="1:16" x14ac:dyDescent="0.3">
      <c r="A1849" s="300"/>
      <c r="B1849" s="300"/>
      <c r="C1849" s="300"/>
      <c r="D1849" s="31"/>
      <c r="E1849"/>
      <c r="F1849" s="295"/>
      <c r="G1849"/>
      <c r="H1849" s="606"/>
      <c r="I1849" s="295"/>
      <c r="J1849"/>
      <c r="K1849" s="295"/>
      <c r="L1849"/>
      <c r="O1849"/>
      <c r="P1849"/>
    </row>
    <row r="1850" spans="1:16" x14ac:dyDescent="0.3">
      <c r="A1850" s="300"/>
      <c r="B1850" s="300"/>
      <c r="C1850" s="300"/>
      <c r="D1850" s="31"/>
      <c r="E1850"/>
      <c r="F1850" s="295"/>
      <c r="G1850"/>
      <c r="H1850" s="606"/>
      <c r="I1850" s="295"/>
      <c r="J1850"/>
      <c r="K1850" s="295"/>
      <c r="L1850"/>
      <c r="O1850"/>
      <c r="P1850"/>
    </row>
    <row r="1851" spans="1:16" x14ac:dyDescent="0.3">
      <c r="A1851" s="300"/>
      <c r="B1851" s="300"/>
      <c r="C1851" s="300"/>
      <c r="D1851" s="31"/>
      <c r="E1851"/>
      <c r="F1851" s="295"/>
      <c r="G1851"/>
      <c r="H1851" s="606"/>
      <c r="I1851" s="295"/>
      <c r="J1851"/>
      <c r="K1851" s="295"/>
      <c r="L1851"/>
      <c r="O1851"/>
      <c r="P1851"/>
    </row>
    <row r="1852" spans="1:16" x14ac:dyDescent="0.3">
      <c r="A1852" s="300"/>
      <c r="B1852" s="300"/>
      <c r="C1852" s="300"/>
      <c r="D1852" s="31"/>
      <c r="E1852"/>
      <c r="F1852" s="295"/>
      <c r="G1852"/>
      <c r="H1852" s="606"/>
      <c r="I1852" s="295"/>
      <c r="J1852"/>
      <c r="K1852" s="295"/>
      <c r="L1852"/>
      <c r="O1852"/>
      <c r="P1852"/>
    </row>
    <row r="1853" spans="1:16" x14ac:dyDescent="0.3">
      <c r="A1853" s="300"/>
      <c r="B1853" s="300"/>
      <c r="C1853" s="300"/>
      <c r="D1853" s="31"/>
      <c r="E1853"/>
      <c r="F1853" s="295"/>
      <c r="G1853"/>
      <c r="H1853" s="606"/>
      <c r="I1853" s="295"/>
      <c r="J1853"/>
      <c r="K1853" s="295"/>
      <c r="L1853"/>
      <c r="O1853"/>
      <c r="P1853"/>
    </row>
    <row r="1854" spans="1:16" x14ac:dyDescent="0.3">
      <c r="A1854" s="300"/>
      <c r="B1854" s="300"/>
      <c r="C1854" s="300"/>
      <c r="D1854" s="31"/>
      <c r="E1854"/>
      <c r="F1854" s="295"/>
      <c r="G1854"/>
      <c r="H1854" s="606"/>
      <c r="I1854" s="295"/>
      <c r="J1854"/>
      <c r="K1854" s="295"/>
      <c r="L1854"/>
      <c r="O1854"/>
      <c r="P1854"/>
    </row>
    <row r="1855" spans="1:16" x14ac:dyDescent="0.3">
      <c r="A1855" s="300"/>
      <c r="B1855" s="300"/>
      <c r="C1855" s="300"/>
      <c r="D1855" s="31"/>
      <c r="E1855"/>
      <c r="F1855" s="295"/>
      <c r="G1855"/>
      <c r="H1855" s="606"/>
      <c r="I1855" s="295"/>
      <c r="J1855"/>
      <c r="K1855" s="295"/>
      <c r="L1855"/>
      <c r="O1855"/>
      <c r="P1855"/>
    </row>
    <row r="1856" spans="1:16" x14ac:dyDescent="0.3">
      <c r="A1856" s="300"/>
      <c r="B1856" s="300"/>
      <c r="C1856" s="300"/>
      <c r="D1856" s="31"/>
      <c r="E1856"/>
      <c r="F1856" s="295"/>
      <c r="G1856"/>
      <c r="H1856" s="606"/>
      <c r="I1856" s="295"/>
      <c r="J1856"/>
      <c r="K1856" s="295"/>
      <c r="L1856"/>
      <c r="O1856"/>
      <c r="P1856"/>
    </row>
    <row r="1857" spans="1:16" x14ac:dyDescent="0.3">
      <c r="A1857" s="300"/>
      <c r="B1857" s="300"/>
      <c r="C1857" s="300"/>
      <c r="D1857" s="31"/>
      <c r="E1857"/>
      <c r="F1857" s="295"/>
      <c r="G1857"/>
      <c r="H1857" s="606"/>
      <c r="I1857" s="295"/>
      <c r="J1857"/>
      <c r="K1857" s="295"/>
      <c r="L1857"/>
      <c r="O1857"/>
      <c r="P1857"/>
    </row>
    <row r="1858" spans="1:16" x14ac:dyDescent="0.3">
      <c r="A1858" s="300"/>
      <c r="B1858" s="300"/>
      <c r="C1858" s="300"/>
      <c r="D1858" s="31"/>
      <c r="E1858"/>
      <c r="F1858" s="295"/>
      <c r="G1858"/>
      <c r="H1858" s="606"/>
      <c r="I1858" s="295"/>
      <c r="J1858"/>
      <c r="K1858" s="295"/>
      <c r="L1858"/>
      <c r="O1858"/>
      <c r="P1858"/>
    </row>
    <row r="1859" spans="1:16" x14ac:dyDescent="0.3">
      <c r="A1859" s="300"/>
      <c r="B1859" s="300"/>
      <c r="C1859" s="300"/>
      <c r="D1859" s="31"/>
      <c r="E1859"/>
      <c r="F1859" s="295"/>
      <c r="G1859"/>
      <c r="H1859" s="606"/>
      <c r="I1859" s="295"/>
      <c r="J1859"/>
      <c r="K1859" s="295"/>
      <c r="L1859"/>
      <c r="O1859"/>
      <c r="P1859"/>
    </row>
    <row r="1860" spans="1:16" x14ac:dyDescent="0.3">
      <c r="A1860" s="300"/>
      <c r="B1860" s="300"/>
      <c r="C1860" s="300"/>
      <c r="D1860" s="31"/>
      <c r="E1860"/>
      <c r="F1860" s="295"/>
      <c r="G1860"/>
      <c r="H1860" s="606"/>
      <c r="I1860" s="295"/>
      <c r="J1860"/>
      <c r="K1860" s="295"/>
      <c r="L1860"/>
      <c r="O1860"/>
      <c r="P1860"/>
    </row>
    <row r="1861" spans="1:16" x14ac:dyDescent="0.3">
      <c r="A1861" s="300"/>
      <c r="B1861" s="300"/>
      <c r="C1861" s="300"/>
      <c r="D1861" s="31"/>
      <c r="E1861"/>
      <c r="F1861" s="295"/>
      <c r="G1861"/>
      <c r="H1861" s="606"/>
      <c r="I1861" s="295"/>
      <c r="J1861"/>
      <c r="K1861" s="295"/>
      <c r="L1861"/>
      <c r="O1861"/>
      <c r="P1861"/>
    </row>
    <row r="1862" spans="1:16" x14ac:dyDescent="0.3">
      <c r="A1862" s="300"/>
      <c r="B1862" s="300"/>
      <c r="C1862" s="300"/>
      <c r="D1862" s="31"/>
      <c r="E1862"/>
      <c r="F1862" s="295"/>
      <c r="G1862"/>
      <c r="H1862" s="606"/>
      <c r="I1862" s="295"/>
      <c r="J1862"/>
      <c r="K1862" s="295"/>
      <c r="L1862"/>
      <c r="O1862"/>
      <c r="P1862"/>
    </row>
    <row r="1863" spans="1:16" x14ac:dyDescent="0.3">
      <c r="A1863" s="300"/>
      <c r="B1863" s="300"/>
      <c r="C1863" s="300"/>
      <c r="D1863" s="31"/>
      <c r="E1863"/>
      <c r="F1863" s="295"/>
      <c r="G1863"/>
      <c r="H1863" s="606"/>
      <c r="I1863" s="295"/>
      <c r="J1863"/>
      <c r="K1863" s="295"/>
      <c r="L1863"/>
      <c r="O1863"/>
      <c r="P1863"/>
    </row>
    <row r="1864" spans="1:16" x14ac:dyDescent="0.3">
      <c r="A1864" s="300"/>
      <c r="B1864" s="300"/>
      <c r="C1864" s="300"/>
      <c r="D1864" s="31"/>
      <c r="E1864"/>
      <c r="F1864" s="295"/>
      <c r="G1864"/>
      <c r="H1864" s="606"/>
      <c r="I1864" s="295"/>
      <c r="J1864"/>
      <c r="K1864" s="295"/>
      <c r="L1864"/>
      <c r="O1864"/>
      <c r="P1864"/>
    </row>
    <row r="1865" spans="1:16" x14ac:dyDescent="0.3">
      <c r="A1865" s="300"/>
      <c r="B1865" s="300"/>
      <c r="C1865" s="300"/>
      <c r="D1865" s="31"/>
      <c r="E1865"/>
      <c r="F1865" s="295"/>
      <c r="G1865"/>
      <c r="H1865" s="606"/>
      <c r="I1865" s="295"/>
      <c r="J1865"/>
      <c r="K1865" s="295"/>
      <c r="L1865"/>
      <c r="O1865"/>
      <c r="P1865"/>
    </row>
    <row r="1866" spans="1:16" x14ac:dyDescent="0.3">
      <c r="A1866" s="300"/>
      <c r="B1866" s="300"/>
      <c r="C1866" s="300"/>
      <c r="D1866" s="31"/>
      <c r="E1866"/>
      <c r="F1866" s="295"/>
      <c r="G1866"/>
      <c r="H1866" s="606"/>
      <c r="I1866" s="295"/>
      <c r="J1866"/>
      <c r="K1866" s="295"/>
      <c r="L1866"/>
      <c r="O1866"/>
      <c r="P1866"/>
    </row>
    <row r="1867" spans="1:16" x14ac:dyDescent="0.3">
      <c r="A1867" s="300"/>
      <c r="B1867" s="300"/>
      <c r="C1867" s="300"/>
      <c r="D1867" s="31"/>
      <c r="E1867"/>
      <c r="F1867" s="295"/>
      <c r="G1867"/>
      <c r="H1867" s="606"/>
      <c r="I1867" s="295"/>
      <c r="J1867"/>
      <c r="K1867" s="295"/>
      <c r="L1867"/>
      <c r="O1867"/>
      <c r="P1867"/>
    </row>
    <row r="1868" spans="1:16" x14ac:dyDescent="0.3">
      <c r="A1868" s="300"/>
      <c r="B1868" s="300"/>
      <c r="C1868" s="300"/>
      <c r="D1868" s="31"/>
      <c r="E1868"/>
      <c r="F1868" s="295"/>
      <c r="G1868"/>
      <c r="H1868" s="606"/>
      <c r="I1868" s="295"/>
      <c r="J1868"/>
      <c r="K1868" s="295"/>
      <c r="L1868"/>
      <c r="O1868"/>
      <c r="P1868"/>
    </row>
    <row r="1869" spans="1:16" x14ac:dyDescent="0.3">
      <c r="A1869" s="300"/>
      <c r="B1869" s="300"/>
      <c r="C1869" s="300"/>
      <c r="D1869" s="31"/>
      <c r="E1869"/>
      <c r="F1869" s="295"/>
      <c r="G1869"/>
      <c r="H1869" s="606"/>
      <c r="I1869" s="295"/>
      <c r="J1869"/>
      <c r="K1869" s="295"/>
      <c r="L1869"/>
      <c r="O1869"/>
      <c r="P1869"/>
    </row>
    <row r="1870" spans="1:16" x14ac:dyDescent="0.3">
      <c r="A1870" s="300"/>
      <c r="B1870" s="300"/>
      <c r="C1870" s="300"/>
      <c r="D1870" s="31"/>
      <c r="E1870"/>
      <c r="F1870" s="295"/>
      <c r="G1870"/>
      <c r="H1870" s="606"/>
      <c r="I1870" s="295"/>
      <c r="J1870"/>
      <c r="K1870" s="295"/>
      <c r="L1870"/>
      <c r="O1870"/>
      <c r="P1870"/>
    </row>
    <row r="1871" spans="1:16" x14ac:dyDescent="0.3">
      <c r="A1871" s="300"/>
      <c r="B1871" s="300"/>
      <c r="C1871" s="300"/>
      <c r="D1871" s="31"/>
      <c r="E1871"/>
      <c r="F1871" s="295"/>
      <c r="G1871"/>
      <c r="H1871" s="606"/>
      <c r="I1871" s="295"/>
      <c r="J1871"/>
      <c r="K1871" s="295"/>
      <c r="L1871"/>
      <c r="O1871"/>
      <c r="P1871"/>
    </row>
    <row r="1872" spans="1:16" x14ac:dyDescent="0.3">
      <c r="A1872" s="300"/>
      <c r="B1872" s="300"/>
      <c r="C1872" s="300"/>
      <c r="D1872" s="31"/>
      <c r="E1872"/>
      <c r="F1872" s="295"/>
      <c r="G1872"/>
      <c r="H1872" s="606"/>
      <c r="I1872" s="295"/>
      <c r="J1872"/>
      <c r="K1872" s="295"/>
      <c r="L1872"/>
      <c r="O1872"/>
      <c r="P1872"/>
    </row>
    <row r="1873" spans="1:16" x14ac:dyDescent="0.3">
      <c r="A1873" s="300"/>
      <c r="B1873" s="300"/>
      <c r="C1873" s="300"/>
      <c r="D1873" s="31"/>
      <c r="E1873"/>
      <c r="F1873" s="295"/>
      <c r="G1873"/>
      <c r="H1873" s="606"/>
      <c r="I1873" s="295"/>
      <c r="J1873"/>
      <c r="K1873" s="295"/>
      <c r="L1873"/>
      <c r="O1873"/>
      <c r="P1873"/>
    </row>
    <row r="1874" spans="1:16" x14ac:dyDescent="0.3">
      <c r="A1874" s="300"/>
      <c r="B1874" s="300"/>
      <c r="C1874" s="300"/>
      <c r="D1874" s="31"/>
      <c r="E1874"/>
      <c r="F1874" s="295"/>
      <c r="G1874"/>
      <c r="H1874" s="606"/>
      <c r="I1874" s="295"/>
      <c r="J1874"/>
      <c r="K1874" s="295"/>
      <c r="L1874"/>
      <c r="O1874"/>
      <c r="P1874"/>
    </row>
    <row r="1875" spans="1:16" x14ac:dyDescent="0.3">
      <c r="A1875" s="300"/>
      <c r="B1875" s="300"/>
      <c r="C1875" s="300"/>
      <c r="D1875" s="31"/>
      <c r="E1875"/>
      <c r="F1875" s="295"/>
      <c r="G1875"/>
      <c r="H1875" s="606"/>
      <c r="I1875" s="295"/>
      <c r="J1875"/>
      <c r="K1875" s="295"/>
      <c r="L1875"/>
      <c r="O1875"/>
      <c r="P1875"/>
    </row>
    <row r="1876" spans="1:16" x14ac:dyDescent="0.3">
      <c r="A1876" s="300"/>
      <c r="B1876" s="300"/>
      <c r="C1876" s="300"/>
      <c r="D1876" s="31"/>
      <c r="E1876"/>
      <c r="F1876" s="295"/>
      <c r="G1876"/>
      <c r="H1876" s="606"/>
      <c r="I1876" s="295"/>
      <c r="J1876"/>
      <c r="K1876" s="295"/>
      <c r="L1876"/>
      <c r="O1876"/>
      <c r="P1876"/>
    </row>
    <row r="1877" spans="1:16" x14ac:dyDescent="0.3">
      <c r="A1877" s="300"/>
      <c r="B1877" s="300"/>
      <c r="C1877" s="300"/>
      <c r="D1877" s="31"/>
      <c r="E1877"/>
      <c r="F1877" s="295"/>
      <c r="G1877"/>
      <c r="H1877" s="606"/>
      <c r="I1877" s="295"/>
      <c r="J1877"/>
      <c r="K1877" s="295"/>
      <c r="L1877"/>
      <c r="O1877"/>
      <c r="P1877"/>
    </row>
    <row r="1878" spans="1:16" x14ac:dyDescent="0.3">
      <c r="A1878" s="300"/>
      <c r="B1878" s="300"/>
      <c r="C1878" s="300"/>
      <c r="D1878" s="31"/>
      <c r="E1878"/>
      <c r="F1878" s="295"/>
      <c r="G1878"/>
      <c r="H1878" s="606"/>
      <c r="I1878" s="295"/>
      <c r="J1878"/>
      <c r="K1878" s="295"/>
      <c r="L1878"/>
      <c r="O1878"/>
      <c r="P1878"/>
    </row>
    <row r="1879" spans="1:16" x14ac:dyDescent="0.3">
      <c r="A1879" s="300"/>
      <c r="B1879" s="300"/>
      <c r="C1879" s="300"/>
      <c r="D1879" s="31"/>
      <c r="E1879"/>
      <c r="F1879" s="295"/>
      <c r="G1879"/>
      <c r="H1879" s="606"/>
      <c r="I1879" s="295"/>
      <c r="J1879"/>
      <c r="K1879" s="295"/>
      <c r="L1879"/>
      <c r="O1879"/>
      <c r="P1879"/>
    </row>
    <row r="1880" spans="1:16" x14ac:dyDescent="0.3">
      <c r="A1880" s="300"/>
      <c r="B1880" s="300"/>
      <c r="C1880" s="300"/>
      <c r="D1880" s="31"/>
      <c r="E1880"/>
      <c r="F1880" s="295"/>
      <c r="G1880"/>
      <c r="H1880" s="606"/>
      <c r="I1880" s="295"/>
      <c r="J1880"/>
      <c r="K1880" s="295"/>
      <c r="L1880"/>
      <c r="O1880"/>
      <c r="P1880"/>
    </row>
    <row r="1881" spans="1:16" x14ac:dyDescent="0.3">
      <c r="A1881" s="300"/>
      <c r="B1881" s="300"/>
      <c r="C1881" s="300"/>
      <c r="D1881" s="31"/>
      <c r="E1881"/>
      <c r="F1881" s="295"/>
      <c r="G1881"/>
      <c r="H1881" s="606"/>
      <c r="I1881" s="295"/>
      <c r="J1881"/>
      <c r="K1881" s="295"/>
      <c r="L1881"/>
      <c r="O1881"/>
      <c r="P1881"/>
    </row>
    <row r="1882" spans="1:16" x14ac:dyDescent="0.3">
      <c r="A1882" s="300"/>
      <c r="B1882" s="300"/>
      <c r="C1882" s="300"/>
      <c r="D1882" s="31"/>
      <c r="E1882"/>
      <c r="F1882" s="295"/>
      <c r="G1882"/>
      <c r="H1882" s="606"/>
      <c r="I1882" s="295"/>
      <c r="J1882"/>
      <c r="K1882" s="295"/>
      <c r="L1882"/>
      <c r="O1882"/>
      <c r="P1882"/>
    </row>
    <row r="1883" spans="1:16" x14ac:dyDescent="0.3">
      <c r="A1883" s="300"/>
      <c r="B1883" s="300"/>
      <c r="C1883" s="300"/>
      <c r="D1883" s="31"/>
      <c r="E1883"/>
      <c r="F1883" s="295"/>
      <c r="G1883"/>
      <c r="H1883" s="606"/>
      <c r="I1883" s="295"/>
      <c r="J1883"/>
      <c r="K1883" s="295"/>
      <c r="L1883"/>
      <c r="O1883"/>
      <c r="P1883"/>
    </row>
    <row r="1884" spans="1:16" x14ac:dyDescent="0.3">
      <c r="A1884" s="300"/>
      <c r="B1884" s="300"/>
      <c r="C1884" s="300"/>
      <c r="D1884" s="31"/>
      <c r="E1884"/>
      <c r="F1884" s="295"/>
      <c r="G1884"/>
      <c r="H1884" s="606"/>
      <c r="I1884" s="295"/>
      <c r="J1884"/>
      <c r="K1884" s="295"/>
      <c r="L1884"/>
      <c r="O1884"/>
      <c r="P1884"/>
    </row>
    <row r="1885" spans="1:16" x14ac:dyDescent="0.3">
      <c r="A1885" s="300"/>
      <c r="B1885" s="300"/>
      <c r="C1885" s="300"/>
      <c r="D1885" s="31"/>
      <c r="E1885"/>
      <c r="F1885" s="295"/>
      <c r="G1885"/>
      <c r="H1885" s="606"/>
      <c r="I1885" s="295"/>
      <c r="J1885"/>
      <c r="K1885" s="295"/>
      <c r="L1885"/>
      <c r="O1885"/>
      <c r="P1885"/>
    </row>
    <row r="1886" spans="1:16" x14ac:dyDescent="0.3">
      <c r="A1886" s="300"/>
      <c r="B1886" s="300"/>
      <c r="C1886" s="300"/>
      <c r="D1886" s="31"/>
      <c r="E1886"/>
      <c r="F1886" s="295"/>
      <c r="G1886"/>
      <c r="H1886" s="606"/>
      <c r="I1886" s="295"/>
      <c r="J1886"/>
      <c r="K1886" s="295"/>
      <c r="L1886"/>
      <c r="O1886"/>
      <c r="P1886"/>
    </row>
    <row r="1887" spans="1:16" x14ac:dyDescent="0.3">
      <c r="A1887" s="300"/>
      <c r="B1887" s="300"/>
      <c r="C1887" s="300"/>
      <c r="D1887" s="31"/>
      <c r="E1887"/>
      <c r="F1887" s="295"/>
      <c r="G1887"/>
      <c r="H1887" s="606"/>
      <c r="I1887" s="295"/>
      <c r="J1887"/>
      <c r="K1887" s="295"/>
      <c r="L1887"/>
      <c r="O1887"/>
      <c r="P1887"/>
    </row>
    <row r="1888" spans="1:16" x14ac:dyDescent="0.3">
      <c r="A1888" s="300"/>
      <c r="B1888" s="300"/>
      <c r="C1888" s="300"/>
      <c r="D1888" s="31"/>
      <c r="E1888"/>
      <c r="F1888" s="295"/>
      <c r="G1888"/>
      <c r="H1888" s="606"/>
      <c r="I1888" s="295"/>
      <c r="J1888"/>
      <c r="K1888" s="295"/>
      <c r="L1888"/>
      <c r="O1888"/>
      <c r="P1888"/>
    </row>
    <row r="1889" spans="1:16" x14ac:dyDescent="0.3">
      <c r="A1889" s="300"/>
      <c r="B1889" s="300"/>
      <c r="C1889" s="300"/>
      <c r="D1889" s="31"/>
      <c r="E1889"/>
      <c r="F1889" s="295"/>
      <c r="G1889"/>
      <c r="H1889" s="606"/>
      <c r="I1889" s="295"/>
      <c r="J1889"/>
      <c r="K1889" s="295"/>
      <c r="L1889"/>
      <c r="O1889"/>
      <c r="P1889"/>
    </row>
    <row r="1890" spans="1:16" x14ac:dyDescent="0.3">
      <c r="A1890" s="300"/>
      <c r="B1890" s="300"/>
      <c r="C1890" s="300"/>
      <c r="D1890" s="31"/>
      <c r="E1890"/>
      <c r="F1890" s="295"/>
      <c r="G1890"/>
      <c r="H1890" s="606"/>
      <c r="I1890" s="295"/>
      <c r="J1890"/>
      <c r="K1890" s="295"/>
      <c r="L1890"/>
      <c r="O1890"/>
      <c r="P1890"/>
    </row>
    <row r="1891" spans="1:16" x14ac:dyDescent="0.3">
      <c r="A1891" s="300"/>
      <c r="B1891" s="300"/>
      <c r="C1891" s="300"/>
      <c r="D1891" s="31"/>
      <c r="E1891"/>
      <c r="F1891" s="295"/>
      <c r="G1891"/>
      <c r="H1891" s="606"/>
      <c r="I1891" s="295"/>
      <c r="J1891"/>
      <c r="K1891" s="295"/>
      <c r="L1891"/>
      <c r="O1891"/>
      <c r="P1891"/>
    </row>
    <row r="1892" spans="1:16" x14ac:dyDescent="0.3">
      <c r="A1892" s="300"/>
      <c r="B1892" s="300"/>
      <c r="C1892" s="300"/>
      <c r="D1892" s="31"/>
      <c r="E1892"/>
      <c r="F1892" s="295"/>
      <c r="G1892"/>
      <c r="H1892" s="606"/>
      <c r="I1892" s="295"/>
      <c r="J1892"/>
      <c r="K1892" s="295"/>
      <c r="L1892"/>
      <c r="O1892"/>
      <c r="P1892"/>
    </row>
    <row r="1893" spans="1:16" x14ac:dyDescent="0.3">
      <c r="A1893" s="300"/>
      <c r="B1893" s="300"/>
      <c r="C1893" s="300"/>
      <c r="D1893" s="31"/>
      <c r="E1893"/>
      <c r="F1893" s="295"/>
      <c r="G1893"/>
      <c r="H1893" s="606"/>
      <c r="I1893" s="295"/>
      <c r="J1893"/>
      <c r="K1893" s="295"/>
      <c r="L1893"/>
      <c r="O1893"/>
      <c r="P1893"/>
    </row>
    <row r="1894" spans="1:16" x14ac:dyDescent="0.3">
      <c r="A1894" s="300"/>
      <c r="B1894" s="300"/>
      <c r="C1894" s="300"/>
      <c r="D1894" s="31"/>
      <c r="E1894"/>
      <c r="F1894" s="295"/>
      <c r="G1894"/>
      <c r="H1894" s="606"/>
      <c r="I1894" s="295"/>
      <c r="J1894"/>
      <c r="K1894" s="295"/>
      <c r="L1894"/>
      <c r="O1894"/>
      <c r="P1894"/>
    </row>
    <row r="1895" spans="1:16" x14ac:dyDescent="0.3">
      <c r="A1895" s="300"/>
      <c r="B1895" s="300"/>
      <c r="C1895" s="300"/>
      <c r="D1895" s="31"/>
      <c r="E1895"/>
      <c r="F1895" s="295"/>
      <c r="G1895"/>
      <c r="H1895" s="606"/>
      <c r="I1895" s="295"/>
      <c r="J1895"/>
      <c r="K1895" s="295"/>
      <c r="L1895"/>
      <c r="O1895"/>
      <c r="P1895"/>
    </row>
    <row r="1896" spans="1:16" x14ac:dyDescent="0.3">
      <c r="A1896" s="300"/>
      <c r="B1896" s="300"/>
      <c r="C1896" s="300"/>
      <c r="D1896" s="31"/>
      <c r="E1896"/>
      <c r="F1896" s="295"/>
      <c r="G1896"/>
      <c r="H1896" s="606"/>
      <c r="I1896" s="295"/>
      <c r="J1896"/>
      <c r="K1896" s="295"/>
      <c r="L1896"/>
      <c r="O1896"/>
      <c r="P1896"/>
    </row>
    <row r="1897" spans="1:16" x14ac:dyDescent="0.3">
      <c r="A1897" s="300"/>
      <c r="B1897" s="300"/>
      <c r="C1897" s="300"/>
      <c r="D1897" s="31"/>
      <c r="E1897"/>
      <c r="F1897" s="295"/>
      <c r="G1897"/>
      <c r="H1897" s="606"/>
      <c r="I1897" s="295"/>
      <c r="J1897"/>
      <c r="K1897" s="295"/>
      <c r="L1897"/>
      <c r="O1897"/>
      <c r="P1897"/>
    </row>
    <row r="1898" spans="1:16" x14ac:dyDescent="0.3">
      <c r="A1898" s="300"/>
      <c r="B1898" s="300"/>
      <c r="C1898" s="300"/>
      <c r="D1898" s="31"/>
      <c r="E1898"/>
      <c r="F1898" s="295"/>
      <c r="G1898"/>
      <c r="H1898" s="606"/>
      <c r="I1898" s="295"/>
      <c r="J1898"/>
      <c r="K1898" s="295"/>
      <c r="L1898"/>
      <c r="O1898"/>
      <c r="P1898"/>
    </row>
    <row r="1899" spans="1:16" x14ac:dyDescent="0.3">
      <c r="A1899" s="300"/>
      <c r="B1899" s="300"/>
      <c r="C1899" s="300"/>
      <c r="D1899" s="31"/>
      <c r="E1899"/>
      <c r="F1899" s="295"/>
      <c r="G1899"/>
      <c r="H1899" s="606"/>
      <c r="I1899" s="295"/>
      <c r="J1899"/>
      <c r="K1899" s="295"/>
      <c r="L1899"/>
      <c r="O1899"/>
      <c r="P1899"/>
    </row>
    <row r="1900" spans="1:16" x14ac:dyDescent="0.3">
      <c r="A1900" s="300"/>
      <c r="B1900" s="300"/>
      <c r="C1900" s="300"/>
      <c r="D1900" s="31"/>
      <c r="E1900"/>
      <c r="F1900" s="295"/>
      <c r="G1900"/>
      <c r="H1900" s="606"/>
      <c r="I1900" s="295"/>
      <c r="J1900"/>
      <c r="K1900" s="295"/>
      <c r="L1900"/>
      <c r="O1900"/>
      <c r="P1900"/>
    </row>
    <row r="1901" spans="1:16" x14ac:dyDescent="0.3">
      <c r="A1901" s="300"/>
      <c r="B1901" s="300"/>
      <c r="C1901" s="300"/>
      <c r="D1901" s="31"/>
      <c r="E1901"/>
      <c r="F1901" s="295"/>
      <c r="G1901"/>
      <c r="H1901" s="606"/>
      <c r="I1901" s="295"/>
      <c r="J1901"/>
      <c r="K1901" s="295"/>
      <c r="L1901"/>
      <c r="O1901"/>
      <c r="P1901"/>
    </row>
    <row r="1902" spans="1:16" x14ac:dyDescent="0.3">
      <c r="A1902" s="300"/>
      <c r="B1902" s="300"/>
      <c r="C1902" s="300"/>
      <c r="D1902" s="31"/>
      <c r="E1902"/>
      <c r="F1902" s="295"/>
      <c r="G1902"/>
      <c r="H1902" s="606"/>
      <c r="I1902" s="295"/>
      <c r="J1902"/>
      <c r="K1902" s="295"/>
      <c r="L1902"/>
      <c r="O1902"/>
      <c r="P1902"/>
    </row>
    <row r="1903" spans="1:16" x14ac:dyDescent="0.3">
      <c r="A1903" s="300"/>
      <c r="B1903" s="300"/>
      <c r="C1903" s="300"/>
      <c r="D1903" s="31"/>
      <c r="E1903"/>
      <c r="F1903" s="295"/>
      <c r="G1903"/>
      <c r="H1903" s="606"/>
      <c r="I1903" s="295"/>
      <c r="J1903"/>
      <c r="K1903" s="295"/>
      <c r="L1903"/>
      <c r="O1903"/>
      <c r="P1903"/>
    </row>
    <row r="1904" spans="1:16" x14ac:dyDescent="0.3">
      <c r="A1904" s="300"/>
      <c r="B1904" s="300"/>
      <c r="C1904" s="300"/>
      <c r="D1904" s="31"/>
      <c r="E1904"/>
      <c r="F1904" s="295"/>
      <c r="G1904"/>
      <c r="H1904" s="606"/>
      <c r="I1904" s="295"/>
      <c r="J1904"/>
      <c r="K1904" s="295"/>
      <c r="L1904"/>
      <c r="O1904"/>
      <c r="P1904"/>
    </row>
    <row r="1905" spans="1:16" x14ac:dyDescent="0.3">
      <c r="A1905" s="300"/>
      <c r="B1905" s="300"/>
      <c r="C1905" s="300"/>
      <c r="D1905" s="31"/>
      <c r="E1905"/>
      <c r="F1905" s="295"/>
      <c r="G1905"/>
      <c r="H1905" s="606"/>
      <c r="I1905" s="295"/>
      <c r="J1905"/>
      <c r="K1905" s="295"/>
      <c r="L1905"/>
      <c r="O1905"/>
      <c r="P1905"/>
    </row>
    <row r="1906" spans="1:16" x14ac:dyDescent="0.3">
      <c r="A1906" s="300"/>
      <c r="B1906" s="300"/>
      <c r="C1906" s="300"/>
      <c r="D1906" s="31"/>
      <c r="E1906"/>
      <c r="F1906" s="295"/>
      <c r="G1906"/>
      <c r="H1906" s="606"/>
      <c r="I1906" s="295"/>
      <c r="J1906"/>
      <c r="K1906" s="295"/>
      <c r="L1906"/>
      <c r="O1906"/>
      <c r="P1906"/>
    </row>
    <row r="1907" spans="1:16" x14ac:dyDescent="0.3">
      <c r="A1907" s="300"/>
      <c r="B1907" s="300"/>
      <c r="C1907" s="300"/>
      <c r="D1907" s="31"/>
      <c r="E1907"/>
      <c r="F1907" s="295"/>
      <c r="G1907"/>
      <c r="H1907" s="606"/>
      <c r="I1907" s="295"/>
      <c r="J1907"/>
      <c r="K1907" s="295"/>
      <c r="L1907"/>
      <c r="O1907"/>
      <c r="P1907"/>
    </row>
    <row r="1908" spans="1:16" x14ac:dyDescent="0.3">
      <c r="A1908" s="300"/>
      <c r="B1908" s="300"/>
      <c r="C1908" s="300"/>
      <c r="D1908" s="31"/>
      <c r="E1908"/>
      <c r="F1908" s="295"/>
      <c r="G1908"/>
      <c r="H1908" s="606"/>
      <c r="I1908" s="295"/>
      <c r="J1908"/>
      <c r="K1908" s="295"/>
      <c r="L1908"/>
      <c r="O1908"/>
      <c r="P1908"/>
    </row>
    <row r="1909" spans="1:16" x14ac:dyDescent="0.3">
      <c r="A1909" s="300"/>
      <c r="B1909" s="300"/>
      <c r="C1909" s="300"/>
      <c r="D1909" s="31"/>
      <c r="E1909"/>
      <c r="F1909" s="295"/>
      <c r="G1909"/>
      <c r="H1909" s="606"/>
      <c r="I1909" s="295"/>
      <c r="J1909"/>
      <c r="K1909" s="295"/>
      <c r="L1909"/>
      <c r="O1909"/>
      <c r="P1909"/>
    </row>
    <row r="1910" spans="1:16" x14ac:dyDescent="0.3">
      <c r="A1910" s="300"/>
      <c r="B1910" s="300"/>
      <c r="C1910" s="300"/>
      <c r="D1910" s="31"/>
      <c r="E1910"/>
      <c r="F1910" s="295"/>
      <c r="G1910"/>
      <c r="H1910" s="606"/>
      <c r="I1910" s="295"/>
      <c r="J1910"/>
      <c r="K1910" s="295"/>
      <c r="L1910"/>
      <c r="O1910"/>
      <c r="P1910"/>
    </row>
    <row r="1911" spans="1:16" x14ac:dyDescent="0.3">
      <c r="A1911" s="300"/>
      <c r="B1911" s="300"/>
      <c r="C1911" s="300"/>
      <c r="D1911" s="31"/>
      <c r="E1911"/>
      <c r="F1911" s="295"/>
      <c r="G1911"/>
      <c r="H1911" s="606"/>
      <c r="I1911" s="295"/>
      <c r="J1911"/>
      <c r="K1911" s="295"/>
      <c r="L1911"/>
      <c r="O1911"/>
      <c r="P1911"/>
    </row>
    <row r="1912" spans="1:16" x14ac:dyDescent="0.3">
      <c r="A1912" s="300"/>
      <c r="B1912" s="300"/>
      <c r="C1912" s="300"/>
      <c r="D1912" s="31"/>
      <c r="E1912"/>
      <c r="F1912" s="295"/>
      <c r="G1912"/>
      <c r="H1912" s="606"/>
      <c r="I1912" s="295"/>
      <c r="J1912"/>
      <c r="K1912" s="295"/>
      <c r="L1912"/>
      <c r="O1912"/>
      <c r="P1912"/>
    </row>
    <row r="1913" spans="1:16" x14ac:dyDescent="0.3">
      <c r="A1913" s="300"/>
      <c r="B1913" s="300"/>
      <c r="C1913" s="300"/>
      <c r="D1913" s="31"/>
      <c r="E1913"/>
      <c r="F1913" s="295"/>
      <c r="G1913"/>
      <c r="H1913" s="606"/>
      <c r="I1913" s="295"/>
      <c r="J1913"/>
      <c r="K1913" s="295"/>
      <c r="L1913"/>
      <c r="O1913"/>
      <c r="P1913"/>
    </row>
    <row r="1914" spans="1:16" x14ac:dyDescent="0.3">
      <c r="A1914" s="300"/>
      <c r="B1914" s="300"/>
      <c r="C1914" s="300"/>
      <c r="D1914" s="31"/>
      <c r="E1914"/>
      <c r="F1914" s="295"/>
      <c r="G1914"/>
      <c r="H1914" s="606"/>
      <c r="I1914" s="295"/>
      <c r="J1914"/>
      <c r="K1914" s="295"/>
      <c r="L1914"/>
      <c r="O1914"/>
      <c r="P1914"/>
    </row>
    <row r="1915" spans="1:16" x14ac:dyDescent="0.3">
      <c r="A1915" s="300"/>
      <c r="B1915" s="300"/>
      <c r="C1915" s="300"/>
      <c r="D1915" s="31"/>
      <c r="E1915"/>
      <c r="F1915" s="295"/>
      <c r="G1915"/>
      <c r="H1915" s="606"/>
      <c r="I1915" s="295"/>
      <c r="J1915"/>
      <c r="K1915" s="295"/>
      <c r="L1915"/>
      <c r="O1915"/>
      <c r="P1915"/>
    </row>
    <row r="1916" spans="1:16" x14ac:dyDescent="0.3">
      <c r="A1916" s="300"/>
      <c r="B1916" s="300"/>
      <c r="C1916" s="300"/>
      <c r="D1916" s="31"/>
      <c r="E1916"/>
      <c r="F1916" s="295"/>
      <c r="G1916"/>
      <c r="H1916" s="606"/>
      <c r="I1916" s="295"/>
      <c r="J1916"/>
      <c r="K1916" s="295"/>
      <c r="L1916"/>
      <c r="O1916"/>
      <c r="P1916"/>
    </row>
    <row r="1917" spans="1:16" x14ac:dyDescent="0.3">
      <c r="A1917" s="300"/>
      <c r="B1917" s="300"/>
      <c r="C1917" s="300"/>
      <c r="D1917" s="31"/>
      <c r="E1917"/>
      <c r="F1917" s="295"/>
      <c r="G1917"/>
      <c r="H1917" s="606"/>
      <c r="I1917" s="295"/>
      <c r="J1917"/>
      <c r="K1917" s="295"/>
      <c r="L1917"/>
      <c r="O1917"/>
      <c r="P1917"/>
    </row>
    <row r="1918" spans="1:16" x14ac:dyDescent="0.3">
      <c r="A1918" s="300"/>
      <c r="B1918" s="300"/>
      <c r="C1918" s="300"/>
      <c r="D1918" s="31"/>
      <c r="E1918"/>
      <c r="F1918" s="295"/>
      <c r="G1918"/>
      <c r="H1918" s="606"/>
      <c r="I1918" s="295"/>
      <c r="J1918"/>
      <c r="K1918" s="295"/>
      <c r="L1918"/>
      <c r="O1918"/>
      <c r="P1918"/>
    </row>
    <row r="1919" spans="1:16" x14ac:dyDescent="0.3">
      <c r="A1919" s="300"/>
      <c r="B1919" s="300"/>
      <c r="C1919" s="300"/>
      <c r="D1919" s="31"/>
      <c r="E1919"/>
      <c r="F1919" s="295"/>
      <c r="G1919"/>
      <c r="H1919" s="606"/>
      <c r="I1919" s="295"/>
      <c r="J1919"/>
      <c r="K1919" s="295"/>
      <c r="L1919"/>
      <c r="O1919"/>
      <c r="P1919"/>
    </row>
    <row r="1920" spans="1:16" x14ac:dyDescent="0.3">
      <c r="A1920" s="300"/>
      <c r="B1920" s="300"/>
      <c r="C1920" s="300"/>
      <c r="D1920" s="31"/>
      <c r="E1920"/>
      <c r="F1920" s="295"/>
      <c r="G1920"/>
      <c r="H1920" s="606"/>
      <c r="I1920" s="295"/>
      <c r="J1920"/>
      <c r="K1920" s="295"/>
      <c r="L1920"/>
      <c r="O1920"/>
      <c r="P1920"/>
    </row>
    <row r="1921" spans="1:16" x14ac:dyDescent="0.3">
      <c r="A1921" s="300"/>
      <c r="B1921" s="300"/>
      <c r="C1921" s="300"/>
      <c r="D1921" s="31"/>
      <c r="E1921"/>
      <c r="F1921" s="295"/>
      <c r="G1921"/>
      <c r="H1921" s="606"/>
      <c r="I1921" s="295"/>
      <c r="J1921"/>
      <c r="K1921" s="295"/>
      <c r="L1921"/>
      <c r="O1921"/>
      <c r="P1921"/>
    </row>
    <row r="1922" spans="1:16" x14ac:dyDescent="0.3">
      <c r="A1922" s="300"/>
      <c r="B1922" s="300"/>
      <c r="C1922" s="300"/>
      <c r="D1922" s="31"/>
      <c r="E1922"/>
      <c r="F1922" s="295"/>
      <c r="G1922"/>
      <c r="H1922" s="606"/>
      <c r="I1922" s="295"/>
      <c r="J1922"/>
      <c r="K1922" s="295"/>
      <c r="L1922"/>
      <c r="O1922"/>
      <c r="P1922"/>
    </row>
    <row r="1923" spans="1:16" x14ac:dyDescent="0.3">
      <c r="A1923" s="300"/>
      <c r="B1923" s="300"/>
      <c r="C1923" s="300"/>
      <c r="D1923" s="31"/>
      <c r="E1923"/>
      <c r="F1923" s="295"/>
      <c r="G1923"/>
      <c r="H1923" s="606"/>
      <c r="I1923" s="295"/>
      <c r="J1923"/>
      <c r="K1923" s="295"/>
      <c r="L1923"/>
      <c r="O1923"/>
      <c r="P1923"/>
    </row>
    <row r="1924" spans="1:16" x14ac:dyDescent="0.3">
      <c r="A1924" s="300"/>
      <c r="B1924" s="300"/>
      <c r="C1924" s="300"/>
      <c r="D1924" s="31"/>
      <c r="E1924"/>
      <c r="F1924" s="295"/>
      <c r="G1924"/>
      <c r="H1924" s="606"/>
      <c r="I1924" s="295"/>
      <c r="J1924"/>
      <c r="K1924" s="295"/>
      <c r="L1924"/>
      <c r="O1924"/>
      <c r="P1924"/>
    </row>
    <row r="1925" spans="1:16" x14ac:dyDescent="0.3">
      <c r="A1925" s="300"/>
      <c r="B1925" s="300"/>
      <c r="C1925" s="300"/>
      <c r="D1925" s="31"/>
      <c r="E1925"/>
      <c r="F1925" s="295"/>
      <c r="G1925"/>
      <c r="H1925" s="606"/>
      <c r="I1925" s="295"/>
      <c r="J1925"/>
      <c r="K1925" s="295"/>
      <c r="L1925"/>
      <c r="O1925"/>
      <c r="P1925"/>
    </row>
    <row r="1926" spans="1:16" x14ac:dyDescent="0.3">
      <c r="A1926" s="300"/>
      <c r="B1926" s="300"/>
      <c r="C1926" s="300"/>
      <c r="D1926" s="31"/>
      <c r="E1926"/>
      <c r="F1926" s="295"/>
      <c r="G1926"/>
      <c r="H1926" s="606"/>
      <c r="I1926" s="295"/>
      <c r="J1926"/>
      <c r="K1926" s="295"/>
      <c r="L1926"/>
      <c r="O1926"/>
      <c r="P1926"/>
    </row>
    <row r="1927" spans="1:16" x14ac:dyDescent="0.3">
      <c r="A1927" s="300"/>
      <c r="B1927" s="300"/>
      <c r="C1927" s="300"/>
      <c r="D1927" s="31"/>
      <c r="E1927"/>
      <c r="F1927" s="295"/>
      <c r="G1927"/>
      <c r="H1927" s="606"/>
      <c r="I1927" s="295"/>
      <c r="J1927"/>
      <c r="K1927" s="295"/>
      <c r="L1927"/>
      <c r="O1927"/>
      <c r="P1927"/>
    </row>
    <row r="1928" spans="1:16" x14ac:dyDescent="0.3">
      <c r="A1928" s="300"/>
      <c r="B1928" s="300"/>
      <c r="C1928" s="300"/>
      <c r="D1928" s="31"/>
      <c r="E1928"/>
      <c r="F1928" s="295"/>
      <c r="G1928"/>
      <c r="H1928" s="606"/>
      <c r="I1928" s="295"/>
      <c r="J1928"/>
      <c r="K1928" s="295"/>
      <c r="L1928"/>
      <c r="O1928"/>
      <c r="P1928"/>
    </row>
    <row r="1929" spans="1:16" x14ac:dyDescent="0.3">
      <c r="A1929" s="300"/>
      <c r="B1929" s="300"/>
      <c r="C1929" s="300"/>
      <c r="D1929" s="31"/>
      <c r="E1929"/>
      <c r="F1929" s="295"/>
      <c r="G1929"/>
      <c r="H1929" s="606"/>
      <c r="I1929" s="295"/>
      <c r="J1929"/>
      <c r="K1929" s="295"/>
      <c r="L1929"/>
      <c r="O1929"/>
      <c r="P1929"/>
    </row>
    <row r="1930" spans="1:16" x14ac:dyDescent="0.3">
      <c r="A1930" s="300"/>
      <c r="B1930" s="300"/>
      <c r="C1930" s="300"/>
      <c r="D1930" s="31"/>
      <c r="E1930"/>
      <c r="F1930" s="295"/>
      <c r="G1930"/>
      <c r="H1930" s="606"/>
      <c r="I1930" s="295"/>
      <c r="J1930"/>
      <c r="K1930" s="295"/>
      <c r="L1930"/>
      <c r="O1930"/>
      <c r="P1930"/>
    </row>
    <row r="1931" spans="1:16" x14ac:dyDescent="0.3">
      <c r="A1931" s="300"/>
      <c r="B1931" s="300"/>
      <c r="C1931" s="300"/>
      <c r="D1931" s="31"/>
      <c r="E1931"/>
      <c r="F1931" s="295"/>
      <c r="G1931"/>
      <c r="H1931" s="606"/>
      <c r="I1931" s="295"/>
      <c r="J1931"/>
      <c r="K1931" s="295"/>
      <c r="L1931"/>
      <c r="O1931"/>
      <c r="P1931"/>
    </row>
    <row r="1932" spans="1:16" x14ac:dyDescent="0.3">
      <c r="A1932" s="300"/>
      <c r="B1932" s="300"/>
      <c r="C1932" s="300"/>
      <c r="D1932" s="31"/>
      <c r="E1932"/>
      <c r="F1932" s="295"/>
      <c r="G1932"/>
      <c r="H1932" s="606"/>
      <c r="I1932" s="295"/>
      <c r="J1932"/>
      <c r="K1932" s="295"/>
      <c r="L1932"/>
      <c r="O1932"/>
      <c r="P1932"/>
    </row>
    <row r="1933" spans="1:16" x14ac:dyDescent="0.3">
      <c r="A1933" s="300"/>
      <c r="B1933" s="300"/>
      <c r="C1933" s="300"/>
      <c r="D1933" s="31"/>
      <c r="E1933"/>
      <c r="F1933" s="295"/>
      <c r="G1933"/>
      <c r="H1933" s="606"/>
      <c r="I1933" s="295"/>
      <c r="J1933"/>
      <c r="K1933" s="295"/>
      <c r="L1933"/>
      <c r="O1933"/>
      <c r="P1933"/>
    </row>
    <row r="1934" spans="1:16" x14ac:dyDescent="0.3">
      <c r="A1934" s="300"/>
      <c r="B1934" s="300"/>
      <c r="C1934" s="300"/>
      <c r="D1934" s="31"/>
      <c r="E1934"/>
      <c r="F1934" s="295"/>
      <c r="G1934"/>
      <c r="H1934" s="606"/>
      <c r="I1934" s="295"/>
      <c r="J1934"/>
      <c r="K1934" s="295"/>
      <c r="L1934"/>
      <c r="O1934"/>
      <c r="P1934"/>
    </row>
    <row r="1935" spans="1:16" x14ac:dyDescent="0.3">
      <c r="A1935" s="300"/>
      <c r="B1935" s="300"/>
      <c r="C1935" s="300"/>
      <c r="D1935" s="31"/>
      <c r="E1935"/>
      <c r="F1935" s="295"/>
      <c r="G1935"/>
      <c r="H1935" s="606"/>
      <c r="I1935" s="295"/>
      <c r="J1935"/>
      <c r="K1935" s="295"/>
      <c r="L1935"/>
      <c r="O1935"/>
      <c r="P1935"/>
    </row>
    <row r="1936" spans="1:16" x14ac:dyDescent="0.3">
      <c r="A1936" s="300"/>
      <c r="B1936" s="300"/>
      <c r="C1936" s="300"/>
      <c r="D1936" s="31"/>
      <c r="E1936"/>
      <c r="F1936" s="295"/>
      <c r="G1936"/>
      <c r="H1936" s="606"/>
      <c r="I1936" s="295"/>
      <c r="J1936"/>
      <c r="K1936" s="295"/>
      <c r="L1936"/>
      <c r="O1936"/>
      <c r="P1936"/>
    </row>
    <row r="1937" spans="1:16" x14ac:dyDescent="0.3">
      <c r="A1937" s="300"/>
      <c r="B1937" s="300"/>
      <c r="C1937" s="300"/>
      <c r="D1937" s="31"/>
      <c r="E1937"/>
      <c r="F1937" s="295"/>
      <c r="G1937"/>
      <c r="H1937" s="606"/>
      <c r="I1937" s="295"/>
      <c r="J1937"/>
      <c r="K1937" s="295"/>
      <c r="L1937"/>
      <c r="O1937"/>
      <c r="P1937"/>
    </row>
    <row r="1938" spans="1:16" x14ac:dyDescent="0.3">
      <c r="A1938" s="300"/>
      <c r="B1938" s="300"/>
      <c r="C1938" s="300"/>
      <c r="D1938" s="31"/>
      <c r="E1938"/>
      <c r="F1938" s="295"/>
      <c r="G1938"/>
      <c r="H1938" s="606"/>
      <c r="I1938" s="295"/>
      <c r="J1938"/>
      <c r="K1938" s="295"/>
      <c r="L1938"/>
      <c r="O1938"/>
      <c r="P1938"/>
    </row>
    <row r="1939" spans="1:16" x14ac:dyDescent="0.3">
      <c r="A1939" s="300"/>
      <c r="B1939" s="300"/>
      <c r="C1939" s="300"/>
      <c r="D1939" s="31"/>
      <c r="E1939"/>
      <c r="F1939" s="295"/>
      <c r="G1939"/>
      <c r="H1939" s="606"/>
      <c r="I1939" s="295"/>
      <c r="J1939"/>
      <c r="K1939" s="295"/>
      <c r="L1939"/>
      <c r="O1939"/>
      <c r="P1939"/>
    </row>
    <row r="1940" spans="1:16" x14ac:dyDescent="0.3">
      <c r="A1940" s="300"/>
      <c r="B1940" s="300"/>
      <c r="C1940" s="300"/>
      <c r="D1940" s="31"/>
      <c r="E1940"/>
      <c r="F1940" s="295"/>
      <c r="G1940"/>
      <c r="H1940" s="606"/>
      <c r="I1940" s="295"/>
      <c r="J1940"/>
      <c r="K1940" s="295"/>
      <c r="L1940"/>
      <c r="O1940"/>
      <c r="P1940"/>
    </row>
    <row r="1941" spans="1:16" x14ac:dyDescent="0.3">
      <c r="A1941" s="300"/>
      <c r="B1941" s="300"/>
      <c r="C1941" s="300"/>
      <c r="D1941" s="31"/>
      <c r="E1941"/>
      <c r="F1941" s="295"/>
      <c r="G1941"/>
      <c r="H1941" s="606"/>
      <c r="I1941" s="295"/>
      <c r="J1941"/>
      <c r="K1941" s="295"/>
      <c r="L1941"/>
      <c r="O1941"/>
      <c r="P1941"/>
    </row>
    <row r="1942" spans="1:16" x14ac:dyDescent="0.3">
      <c r="A1942" s="300"/>
      <c r="B1942" s="300"/>
      <c r="C1942" s="300"/>
      <c r="D1942" s="31"/>
      <c r="E1942"/>
      <c r="F1942" s="295"/>
      <c r="G1942"/>
      <c r="H1942" s="606"/>
      <c r="I1942" s="295"/>
      <c r="J1942"/>
      <c r="K1942" s="295"/>
      <c r="L1942"/>
      <c r="O1942"/>
      <c r="P1942"/>
    </row>
    <row r="1943" spans="1:16" x14ac:dyDescent="0.3">
      <c r="A1943" s="300"/>
      <c r="B1943" s="300"/>
      <c r="C1943" s="300"/>
      <c r="D1943" s="31"/>
      <c r="E1943"/>
      <c r="F1943" s="295"/>
      <c r="G1943"/>
      <c r="H1943" s="606"/>
      <c r="I1943" s="295"/>
      <c r="J1943"/>
      <c r="K1943" s="295"/>
      <c r="L1943"/>
      <c r="O1943"/>
      <c r="P1943"/>
    </row>
    <row r="1944" spans="1:16" x14ac:dyDescent="0.3">
      <c r="A1944" s="300"/>
      <c r="B1944" s="300"/>
      <c r="C1944" s="300"/>
      <c r="D1944" s="31"/>
      <c r="E1944"/>
      <c r="F1944" s="295"/>
      <c r="G1944"/>
      <c r="H1944" s="606"/>
      <c r="I1944" s="295"/>
      <c r="J1944"/>
      <c r="K1944" s="295"/>
      <c r="L1944"/>
      <c r="O1944"/>
      <c r="P1944"/>
    </row>
    <row r="1945" spans="1:16" x14ac:dyDescent="0.3">
      <c r="A1945" s="300"/>
      <c r="B1945" s="300"/>
      <c r="C1945" s="300"/>
      <c r="D1945" s="31"/>
      <c r="E1945"/>
      <c r="F1945" s="295"/>
      <c r="G1945"/>
      <c r="H1945" s="606"/>
      <c r="I1945" s="295"/>
      <c r="J1945"/>
      <c r="K1945" s="295"/>
      <c r="L1945"/>
      <c r="O1945"/>
      <c r="P1945"/>
    </row>
    <row r="1946" spans="1:16" x14ac:dyDescent="0.3">
      <c r="A1946" s="300"/>
      <c r="B1946" s="300"/>
      <c r="C1946" s="300"/>
      <c r="D1946" s="31"/>
      <c r="E1946"/>
      <c r="F1946" s="295"/>
      <c r="G1946"/>
      <c r="H1946" s="606"/>
      <c r="I1946" s="295"/>
      <c r="J1946"/>
      <c r="K1946" s="295"/>
      <c r="L1946"/>
      <c r="O1946"/>
      <c r="P1946"/>
    </row>
    <row r="1947" spans="1:16" x14ac:dyDescent="0.3">
      <c r="A1947" s="300"/>
      <c r="B1947" s="300"/>
      <c r="C1947" s="300"/>
      <c r="D1947" s="31"/>
      <c r="E1947"/>
      <c r="F1947" s="295"/>
      <c r="G1947"/>
      <c r="H1947" s="606"/>
      <c r="I1947" s="295"/>
      <c r="J1947"/>
      <c r="K1947" s="295"/>
      <c r="L1947"/>
      <c r="O1947"/>
      <c r="P1947"/>
    </row>
    <row r="1948" spans="1:16" x14ac:dyDescent="0.3">
      <c r="A1948" s="300"/>
      <c r="B1948" s="300"/>
      <c r="C1948" s="300"/>
      <c r="D1948" s="31"/>
      <c r="E1948"/>
      <c r="F1948" s="295"/>
      <c r="G1948"/>
      <c r="H1948" s="606"/>
      <c r="I1948" s="295"/>
      <c r="J1948"/>
      <c r="K1948" s="295"/>
      <c r="L1948"/>
      <c r="O1948"/>
      <c r="P1948"/>
    </row>
    <row r="1949" spans="1:16" x14ac:dyDescent="0.3">
      <c r="A1949" s="300"/>
      <c r="B1949" s="300"/>
      <c r="C1949" s="300"/>
      <c r="D1949" s="31"/>
      <c r="E1949"/>
      <c r="F1949" s="295"/>
      <c r="G1949"/>
      <c r="H1949" s="606"/>
      <c r="I1949" s="295"/>
      <c r="J1949"/>
      <c r="K1949" s="295"/>
      <c r="L1949"/>
      <c r="O1949"/>
      <c r="P1949"/>
    </row>
    <row r="1950" spans="1:16" x14ac:dyDescent="0.3">
      <c r="A1950" s="300"/>
      <c r="B1950" s="300"/>
      <c r="C1950" s="300"/>
      <c r="D1950" s="31"/>
      <c r="E1950"/>
      <c r="F1950" s="295"/>
      <c r="G1950"/>
      <c r="H1950" s="606"/>
      <c r="I1950" s="295"/>
      <c r="J1950"/>
      <c r="K1950" s="295"/>
      <c r="L1950"/>
      <c r="O1950"/>
      <c r="P1950"/>
    </row>
    <row r="1951" spans="1:16" x14ac:dyDescent="0.3">
      <c r="A1951" s="300"/>
      <c r="B1951" s="300"/>
      <c r="C1951" s="300"/>
      <c r="D1951" s="31"/>
      <c r="E1951"/>
      <c r="F1951" s="295"/>
      <c r="G1951"/>
      <c r="H1951" s="606"/>
      <c r="I1951" s="295"/>
      <c r="J1951"/>
      <c r="K1951" s="295"/>
      <c r="L1951"/>
      <c r="O1951"/>
      <c r="P1951"/>
    </row>
    <row r="1952" spans="1:16" x14ac:dyDescent="0.3">
      <c r="A1952" s="300"/>
      <c r="B1952" s="300"/>
      <c r="C1952" s="300"/>
      <c r="D1952" s="31"/>
      <c r="E1952"/>
      <c r="F1952" s="295"/>
      <c r="G1952"/>
      <c r="H1952" s="606"/>
      <c r="I1952" s="295"/>
      <c r="J1952"/>
      <c r="K1952" s="295"/>
      <c r="L1952"/>
      <c r="O1952"/>
      <c r="P1952"/>
    </row>
    <row r="1953" spans="1:16" x14ac:dyDescent="0.3">
      <c r="A1953" s="300"/>
      <c r="B1953" s="300"/>
      <c r="C1953" s="300"/>
      <c r="D1953" s="31"/>
      <c r="E1953"/>
      <c r="F1953" s="295"/>
      <c r="G1953"/>
      <c r="H1953" s="606"/>
      <c r="I1953" s="295"/>
      <c r="J1953"/>
      <c r="K1953" s="295"/>
      <c r="L1953"/>
      <c r="O1953"/>
      <c r="P1953"/>
    </row>
    <row r="1954" spans="1:16" x14ac:dyDescent="0.3">
      <c r="A1954" s="300"/>
      <c r="B1954" s="300"/>
      <c r="C1954" s="300"/>
      <c r="D1954" s="31"/>
      <c r="E1954"/>
      <c r="F1954" s="295"/>
      <c r="G1954"/>
      <c r="H1954" s="606"/>
      <c r="I1954" s="295"/>
      <c r="J1954"/>
      <c r="K1954" s="295"/>
      <c r="L1954"/>
      <c r="O1954"/>
      <c r="P1954"/>
    </row>
    <row r="1955" spans="1:16" x14ac:dyDescent="0.3">
      <c r="A1955" s="300"/>
      <c r="B1955" s="300"/>
      <c r="C1955" s="300"/>
      <c r="D1955" s="31"/>
      <c r="E1955"/>
      <c r="F1955" s="295"/>
      <c r="G1955"/>
      <c r="H1955" s="606"/>
      <c r="I1955" s="295"/>
      <c r="J1955"/>
      <c r="K1955" s="295"/>
      <c r="L1955"/>
      <c r="O1955"/>
      <c r="P1955"/>
    </row>
    <row r="1956" spans="1:16" x14ac:dyDescent="0.3">
      <c r="A1956" s="300"/>
      <c r="B1956" s="300"/>
      <c r="C1956" s="300"/>
      <c r="D1956" s="31"/>
      <c r="E1956"/>
      <c r="F1956" s="295"/>
      <c r="G1956"/>
      <c r="H1956" s="606"/>
      <c r="I1956" s="295"/>
      <c r="J1956"/>
      <c r="K1956" s="295"/>
      <c r="L1956"/>
      <c r="O1956"/>
      <c r="P1956"/>
    </row>
    <row r="1957" spans="1:16" x14ac:dyDescent="0.3">
      <c r="A1957" s="300"/>
      <c r="B1957" s="300"/>
      <c r="C1957" s="300"/>
      <c r="D1957" s="31"/>
      <c r="E1957"/>
      <c r="F1957" s="295"/>
      <c r="G1957"/>
      <c r="H1957" s="606"/>
      <c r="I1957" s="295"/>
      <c r="J1957"/>
      <c r="K1957" s="295"/>
      <c r="L1957"/>
      <c r="O1957"/>
      <c r="P1957"/>
    </row>
    <row r="1958" spans="1:16" x14ac:dyDescent="0.3">
      <c r="A1958" s="300"/>
      <c r="B1958" s="300"/>
      <c r="C1958" s="300"/>
      <c r="D1958" s="31"/>
      <c r="E1958"/>
      <c r="F1958" s="295"/>
      <c r="G1958"/>
      <c r="H1958" s="606"/>
      <c r="I1958" s="295"/>
      <c r="J1958"/>
      <c r="K1958" s="295"/>
      <c r="L1958"/>
      <c r="O1958"/>
      <c r="P1958"/>
    </row>
    <row r="1959" spans="1:16" x14ac:dyDescent="0.3">
      <c r="A1959" s="300"/>
      <c r="B1959" s="300"/>
      <c r="C1959" s="300"/>
      <c r="D1959" s="31"/>
      <c r="E1959"/>
      <c r="F1959" s="295"/>
      <c r="G1959"/>
      <c r="H1959" s="606"/>
      <c r="I1959" s="295"/>
      <c r="J1959"/>
      <c r="K1959" s="295"/>
      <c r="L1959"/>
      <c r="O1959"/>
      <c r="P1959"/>
    </row>
    <row r="1960" spans="1:16" x14ac:dyDescent="0.3">
      <c r="A1960" s="300"/>
      <c r="B1960" s="300"/>
      <c r="C1960" s="300"/>
      <c r="D1960" s="31"/>
      <c r="E1960"/>
      <c r="F1960" s="295"/>
      <c r="G1960"/>
      <c r="H1960" s="606"/>
      <c r="I1960" s="295"/>
      <c r="J1960"/>
      <c r="K1960" s="295"/>
      <c r="L1960"/>
      <c r="O1960"/>
      <c r="P1960"/>
    </row>
    <row r="1961" spans="1:16" x14ac:dyDescent="0.3">
      <c r="A1961" s="300"/>
      <c r="B1961" s="300"/>
      <c r="C1961" s="300"/>
      <c r="D1961" s="31"/>
      <c r="E1961"/>
      <c r="F1961" s="295"/>
      <c r="G1961"/>
      <c r="H1961" s="606"/>
      <c r="I1961" s="295"/>
      <c r="J1961"/>
      <c r="K1961" s="295"/>
      <c r="L1961"/>
      <c r="O1961"/>
      <c r="P1961"/>
    </row>
    <row r="1962" spans="1:16" x14ac:dyDescent="0.3">
      <c r="A1962" s="300"/>
      <c r="B1962" s="300"/>
      <c r="C1962" s="300"/>
      <c r="D1962" s="31"/>
      <c r="E1962"/>
      <c r="F1962" s="295"/>
      <c r="G1962"/>
      <c r="H1962" s="606"/>
      <c r="I1962" s="295"/>
      <c r="J1962"/>
      <c r="K1962" s="295"/>
      <c r="L1962"/>
      <c r="O1962"/>
      <c r="P1962"/>
    </row>
    <row r="1963" spans="1:16" x14ac:dyDescent="0.3">
      <c r="A1963" s="300"/>
      <c r="B1963" s="300"/>
      <c r="C1963" s="300"/>
      <c r="D1963" s="31"/>
      <c r="E1963"/>
      <c r="F1963" s="295"/>
      <c r="G1963"/>
      <c r="H1963" s="606"/>
      <c r="I1963" s="295"/>
      <c r="J1963"/>
      <c r="K1963" s="295"/>
      <c r="L1963"/>
      <c r="O1963"/>
      <c r="P1963"/>
    </row>
    <row r="1964" spans="1:16" x14ac:dyDescent="0.3">
      <c r="A1964" s="300"/>
      <c r="B1964" s="300"/>
      <c r="C1964" s="300"/>
      <c r="D1964" s="31"/>
      <c r="E1964"/>
      <c r="F1964" s="295"/>
      <c r="G1964"/>
      <c r="H1964" s="606"/>
      <c r="I1964" s="295"/>
      <c r="J1964"/>
      <c r="K1964" s="295"/>
      <c r="L1964"/>
      <c r="O1964"/>
      <c r="P1964"/>
    </row>
    <row r="1965" spans="1:16" x14ac:dyDescent="0.3">
      <c r="A1965" s="300"/>
      <c r="B1965" s="300"/>
      <c r="C1965" s="300"/>
      <c r="D1965" s="31"/>
      <c r="E1965"/>
      <c r="F1965" s="295"/>
      <c r="G1965"/>
      <c r="H1965" s="606"/>
      <c r="I1965" s="295"/>
      <c r="J1965"/>
      <c r="K1965" s="295"/>
      <c r="L1965"/>
      <c r="O1965"/>
      <c r="P1965"/>
    </row>
    <row r="1966" spans="1:16" x14ac:dyDescent="0.3">
      <c r="A1966" s="300"/>
      <c r="B1966" s="300"/>
      <c r="C1966" s="300"/>
      <c r="D1966" s="31"/>
      <c r="E1966"/>
      <c r="F1966" s="295"/>
      <c r="G1966"/>
      <c r="H1966" s="606"/>
      <c r="I1966" s="295"/>
      <c r="J1966"/>
      <c r="K1966" s="295"/>
      <c r="L1966"/>
      <c r="O1966"/>
      <c r="P1966"/>
    </row>
    <row r="1967" spans="1:16" x14ac:dyDescent="0.3">
      <c r="A1967" s="300"/>
      <c r="B1967" s="300"/>
      <c r="C1967" s="300"/>
      <c r="D1967" s="31"/>
      <c r="E1967"/>
      <c r="F1967" s="295"/>
      <c r="G1967"/>
      <c r="H1967" s="606"/>
      <c r="I1967" s="295"/>
      <c r="J1967"/>
      <c r="K1967" s="295"/>
      <c r="L1967"/>
      <c r="O1967"/>
      <c r="P1967"/>
    </row>
    <row r="1968" spans="1:16" x14ac:dyDescent="0.3">
      <c r="A1968" s="300"/>
      <c r="B1968" s="300"/>
      <c r="C1968" s="300"/>
      <c r="D1968" s="31"/>
      <c r="E1968"/>
      <c r="F1968" s="295"/>
      <c r="G1968"/>
      <c r="H1968" s="606"/>
      <c r="I1968" s="295"/>
      <c r="J1968"/>
      <c r="K1968" s="295"/>
      <c r="L1968"/>
      <c r="O1968"/>
      <c r="P1968"/>
    </row>
    <row r="1969" spans="1:16" x14ac:dyDescent="0.3">
      <c r="A1969" s="300"/>
      <c r="B1969" s="300"/>
      <c r="C1969" s="300"/>
      <c r="D1969" s="31"/>
      <c r="E1969"/>
      <c r="F1969" s="295"/>
      <c r="G1969"/>
      <c r="H1969" s="606"/>
      <c r="I1969" s="295"/>
      <c r="J1969"/>
      <c r="K1969" s="295"/>
      <c r="L1969"/>
      <c r="O1969"/>
      <c r="P1969"/>
    </row>
    <row r="1970" spans="1:16" x14ac:dyDescent="0.3">
      <c r="A1970" s="300"/>
      <c r="B1970" s="300"/>
      <c r="C1970" s="300"/>
      <c r="D1970" s="31"/>
      <c r="E1970"/>
      <c r="F1970" s="295"/>
      <c r="G1970"/>
      <c r="H1970" s="606"/>
      <c r="I1970" s="295"/>
      <c r="J1970"/>
      <c r="K1970" s="295"/>
      <c r="L1970"/>
      <c r="O1970"/>
      <c r="P1970"/>
    </row>
    <row r="1971" spans="1:16" x14ac:dyDescent="0.3">
      <c r="A1971" s="300"/>
      <c r="B1971" s="300"/>
      <c r="C1971" s="300"/>
      <c r="D1971" s="31"/>
      <c r="E1971"/>
      <c r="F1971" s="295"/>
      <c r="G1971"/>
      <c r="H1971" s="606"/>
      <c r="I1971" s="295"/>
      <c r="J1971"/>
      <c r="K1971" s="295"/>
      <c r="L1971"/>
      <c r="O1971"/>
      <c r="P1971"/>
    </row>
    <row r="1972" spans="1:16" x14ac:dyDescent="0.3">
      <c r="A1972" s="300"/>
      <c r="B1972" s="300"/>
      <c r="C1972" s="300"/>
      <c r="D1972" s="31"/>
      <c r="E1972"/>
      <c r="F1972" s="295"/>
      <c r="G1972"/>
      <c r="H1972" s="606"/>
      <c r="I1972" s="295"/>
      <c r="J1972"/>
      <c r="K1972" s="295"/>
      <c r="L1972"/>
      <c r="O1972"/>
      <c r="P1972"/>
    </row>
    <row r="1973" spans="1:16" x14ac:dyDescent="0.3">
      <c r="A1973" s="300"/>
      <c r="B1973" s="300"/>
      <c r="C1973" s="300"/>
      <c r="D1973" s="31"/>
      <c r="E1973"/>
      <c r="F1973" s="295"/>
      <c r="G1973"/>
      <c r="H1973" s="606"/>
      <c r="I1973" s="295"/>
      <c r="J1973"/>
      <c r="K1973" s="295"/>
      <c r="L1973"/>
      <c r="O1973"/>
      <c r="P1973"/>
    </row>
    <row r="1974" spans="1:16" x14ac:dyDescent="0.3">
      <c r="A1974" s="300"/>
      <c r="B1974" s="300"/>
      <c r="C1974" s="300"/>
      <c r="D1974" s="31"/>
      <c r="E1974"/>
      <c r="F1974" s="295"/>
      <c r="G1974"/>
      <c r="H1974" s="606"/>
      <c r="I1974" s="295"/>
      <c r="J1974"/>
      <c r="K1974" s="295"/>
      <c r="L1974"/>
      <c r="O1974"/>
      <c r="P1974"/>
    </row>
    <row r="1975" spans="1:16" x14ac:dyDescent="0.3">
      <c r="A1975" s="300"/>
      <c r="B1975" s="300"/>
      <c r="C1975" s="300"/>
      <c r="D1975" s="31"/>
      <c r="E1975"/>
      <c r="F1975" s="295"/>
      <c r="G1975"/>
      <c r="H1975" s="606"/>
      <c r="I1975" s="295"/>
      <c r="J1975"/>
      <c r="K1975" s="295"/>
      <c r="L1975"/>
      <c r="O1975"/>
      <c r="P1975"/>
    </row>
    <row r="1976" spans="1:16" x14ac:dyDescent="0.3">
      <c r="A1976" s="300"/>
      <c r="B1976" s="300"/>
      <c r="C1976" s="300"/>
      <c r="D1976" s="31"/>
      <c r="E1976"/>
      <c r="F1976" s="295"/>
      <c r="G1976"/>
      <c r="H1976" s="606"/>
      <c r="I1976" s="295"/>
      <c r="J1976"/>
      <c r="K1976" s="295"/>
      <c r="L1976"/>
      <c r="O1976"/>
      <c r="P1976"/>
    </row>
    <row r="1977" spans="1:16" x14ac:dyDescent="0.3">
      <c r="A1977" s="300"/>
      <c r="B1977" s="300"/>
      <c r="C1977" s="300"/>
      <c r="D1977" s="31"/>
      <c r="E1977"/>
      <c r="F1977" s="295"/>
      <c r="G1977"/>
      <c r="H1977" s="606"/>
      <c r="I1977" s="295"/>
      <c r="J1977"/>
      <c r="K1977" s="295"/>
      <c r="L1977"/>
      <c r="O1977"/>
      <c r="P1977"/>
    </row>
    <row r="1978" spans="1:16" x14ac:dyDescent="0.3">
      <c r="A1978" s="300"/>
      <c r="B1978" s="300"/>
      <c r="C1978" s="300"/>
      <c r="D1978" s="31"/>
      <c r="E1978"/>
      <c r="F1978" s="295"/>
      <c r="G1978"/>
      <c r="H1978" s="606"/>
      <c r="I1978" s="295"/>
      <c r="J1978"/>
      <c r="K1978" s="295"/>
      <c r="L1978"/>
      <c r="O1978"/>
      <c r="P1978"/>
    </row>
    <row r="1979" spans="1:16" x14ac:dyDescent="0.3">
      <c r="A1979" s="300"/>
      <c r="B1979" s="300"/>
      <c r="C1979" s="300"/>
      <c r="D1979" s="31"/>
      <c r="E1979"/>
      <c r="F1979" s="295"/>
      <c r="G1979"/>
      <c r="H1979" s="606"/>
      <c r="I1979" s="295"/>
      <c r="J1979"/>
      <c r="K1979" s="295"/>
      <c r="L1979"/>
      <c r="O1979"/>
      <c r="P1979"/>
    </row>
    <row r="1980" spans="1:16" x14ac:dyDescent="0.3">
      <c r="A1980" s="300"/>
      <c r="B1980" s="300"/>
      <c r="C1980" s="300"/>
      <c r="D1980" s="31"/>
      <c r="E1980"/>
      <c r="F1980" s="295"/>
      <c r="G1980"/>
      <c r="H1980" s="606"/>
      <c r="I1980" s="295"/>
      <c r="J1980"/>
      <c r="K1980" s="295"/>
      <c r="L1980"/>
      <c r="O1980"/>
      <c r="P1980"/>
    </row>
    <row r="1981" spans="1:16" x14ac:dyDescent="0.3">
      <c r="A1981" s="300"/>
      <c r="B1981" s="300"/>
      <c r="C1981" s="300"/>
      <c r="D1981" s="31"/>
      <c r="E1981"/>
      <c r="F1981" s="295"/>
      <c r="G1981"/>
      <c r="H1981" s="606"/>
      <c r="I1981" s="295"/>
      <c r="J1981"/>
      <c r="K1981" s="295"/>
      <c r="L1981"/>
      <c r="O1981"/>
      <c r="P1981"/>
    </row>
    <row r="1982" spans="1:16" x14ac:dyDescent="0.3">
      <c r="A1982" s="300"/>
      <c r="B1982" s="300"/>
      <c r="C1982" s="300"/>
      <c r="D1982" s="31"/>
      <c r="E1982"/>
      <c r="F1982" s="295"/>
      <c r="G1982"/>
      <c r="H1982" s="606"/>
      <c r="I1982" s="295"/>
      <c r="J1982"/>
      <c r="K1982" s="295"/>
      <c r="L1982"/>
      <c r="O1982"/>
      <c r="P1982"/>
    </row>
    <row r="1983" spans="1:16" x14ac:dyDescent="0.3">
      <c r="A1983" s="300"/>
      <c r="B1983" s="300"/>
      <c r="C1983" s="300"/>
      <c r="D1983" s="31"/>
      <c r="E1983"/>
      <c r="F1983" s="295"/>
      <c r="G1983"/>
      <c r="H1983" s="606"/>
      <c r="I1983" s="295"/>
      <c r="J1983"/>
      <c r="K1983" s="295"/>
      <c r="L1983"/>
      <c r="O1983"/>
      <c r="P1983"/>
    </row>
    <row r="1984" spans="1:16" x14ac:dyDescent="0.3">
      <c r="A1984" s="300"/>
      <c r="B1984" s="300"/>
      <c r="C1984" s="300"/>
      <c r="D1984" s="31"/>
      <c r="E1984"/>
      <c r="F1984" s="295"/>
      <c r="G1984"/>
      <c r="H1984" s="606"/>
      <c r="I1984" s="295"/>
      <c r="J1984"/>
      <c r="K1984" s="295"/>
      <c r="L1984"/>
      <c r="O1984"/>
      <c r="P1984"/>
    </row>
    <row r="1985" spans="1:16" x14ac:dyDescent="0.3">
      <c r="A1985" s="300"/>
      <c r="B1985" s="300"/>
      <c r="C1985" s="300"/>
      <c r="D1985" s="31"/>
      <c r="E1985"/>
      <c r="F1985" s="295"/>
      <c r="G1985"/>
      <c r="H1985" s="606"/>
      <c r="I1985" s="295"/>
      <c r="J1985"/>
      <c r="K1985" s="295"/>
      <c r="L1985"/>
      <c r="O1985"/>
      <c r="P1985"/>
    </row>
    <row r="1986" spans="1:16" x14ac:dyDescent="0.3">
      <c r="A1986" s="300"/>
      <c r="B1986" s="300"/>
      <c r="C1986" s="300"/>
      <c r="D1986" s="31"/>
      <c r="E1986"/>
      <c r="F1986" s="295"/>
      <c r="G1986"/>
      <c r="H1986" s="606"/>
      <c r="I1986" s="295"/>
      <c r="J1986"/>
      <c r="K1986" s="295"/>
      <c r="L1986"/>
      <c r="O1986"/>
      <c r="P1986"/>
    </row>
    <row r="1987" spans="1:16" x14ac:dyDescent="0.3">
      <c r="A1987" s="300"/>
      <c r="B1987" s="300"/>
      <c r="C1987" s="300"/>
      <c r="D1987" s="31"/>
      <c r="E1987"/>
      <c r="F1987" s="295"/>
      <c r="G1987"/>
      <c r="H1987" s="606"/>
      <c r="I1987" s="295"/>
      <c r="J1987"/>
      <c r="K1987" s="295"/>
      <c r="L1987"/>
      <c r="O1987"/>
      <c r="P1987"/>
    </row>
    <row r="1988" spans="1:16" x14ac:dyDescent="0.3">
      <c r="A1988" s="300"/>
      <c r="B1988" s="300"/>
      <c r="C1988" s="300"/>
      <c r="D1988" s="31"/>
      <c r="E1988"/>
      <c r="F1988" s="295"/>
      <c r="G1988"/>
      <c r="H1988" s="606"/>
      <c r="I1988" s="295"/>
      <c r="J1988"/>
      <c r="K1988" s="295"/>
      <c r="L1988"/>
      <c r="O1988"/>
      <c r="P1988"/>
    </row>
    <row r="1989" spans="1:16" x14ac:dyDescent="0.3">
      <c r="A1989" s="300"/>
      <c r="B1989" s="300"/>
      <c r="C1989" s="300"/>
      <c r="D1989" s="31"/>
      <c r="E1989"/>
      <c r="F1989" s="295"/>
      <c r="G1989"/>
      <c r="H1989" s="606"/>
      <c r="I1989" s="295"/>
      <c r="J1989"/>
      <c r="K1989" s="295"/>
      <c r="L1989"/>
      <c r="O1989"/>
      <c r="P1989"/>
    </row>
    <row r="1990" spans="1:16" x14ac:dyDescent="0.3">
      <c r="A1990" s="300"/>
      <c r="B1990" s="300"/>
      <c r="C1990" s="300"/>
      <c r="D1990" s="31"/>
      <c r="E1990"/>
      <c r="F1990" s="295"/>
      <c r="G1990"/>
      <c r="H1990" s="606"/>
      <c r="I1990" s="295"/>
      <c r="J1990"/>
      <c r="K1990" s="295"/>
      <c r="L1990"/>
      <c r="O1990"/>
      <c r="P1990"/>
    </row>
    <row r="1991" spans="1:16" x14ac:dyDescent="0.3">
      <c r="A1991" s="300"/>
      <c r="B1991" s="300"/>
      <c r="C1991" s="300"/>
      <c r="D1991" s="31"/>
      <c r="E1991"/>
      <c r="F1991" s="295"/>
      <c r="G1991"/>
      <c r="H1991" s="606"/>
      <c r="I1991" s="295"/>
      <c r="J1991"/>
      <c r="K1991" s="295"/>
      <c r="L1991"/>
      <c r="O1991"/>
      <c r="P1991"/>
    </row>
    <row r="1992" spans="1:16" x14ac:dyDescent="0.3">
      <c r="A1992" s="300"/>
      <c r="B1992" s="300"/>
      <c r="C1992" s="300"/>
      <c r="D1992" s="31"/>
      <c r="E1992"/>
      <c r="F1992" s="295"/>
      <c r="G1992"/>
      <c r="H1992" s="606"/>
      <c r="I1992" s="295"/>
      <c r="J1992"/>
      <c r="K1992" s="295"/>
      <c r="L1992"/>
      <c r="O1992"/>
      <c r="P1992"/>
    </row>
    <row r="1993" spans="1:16" x14ac:dyDescent="0.3">
      <c r="A1993" s="300"/>
      <c r="B1993" s="300"/>
      <c r="C1993" s="300"/>
      <c r="D1993" s="31"/>
      <c r="E1993"/>
      <c r="F1993" s="295"/>
      <c r="G1993"/>
      <c r="H1993" s="606"/>
      <c r="I1993" s="295"/>
      <c r="J1993"/>
      <c r="K1993" s="295"/>
      <c r="L1993"/>
      <c r="O1993"/>
      <c r="P1993"/>
    </row>
    <row r="1994" spans="1:16" x14ac:dyDescent="0.3">
      <c r="A1994" s="300"/>
      <c r="B1994" s="300"/>
      <c r="C1994" s="300"/>
      <c r="D1994" s="31"/>
      <c r="E1994"/>
      <c r="F1994" s="295"/>
      <c r="G1994"/>
      <c r="H1994" s="606"/>
      <c r="I1994" s="295"/>
      <c r="J1994"/>
      <c r="K1994" s="295"/>
      <c r="L1994"/>
      <c r="O1994"/>
      <c r="P1994"/>
    </row>
    <row r="1995" spans="1:16" x14ac:dyDescent="0.3">
      <c r="A1995" s="300"/>
      <c r="B1995" s="300"/>
      <c r="C1995" s="300"/>
      <c r="D1995" s="31"/>
      <c r="E1995"/>
      <c r="F1995" s="295"/>
      <c r="G1995"/>
      <c r="H1995" s="606"/>
      <c r="I1995" s="295"/>
      <c r="J1995"/>
      <c r="K1995" s="295"/>
      <c r="L1995"/>
      <c r="O1995"/>
      <c r="P1995"/>
    </row>
    <row r="1996" spans="1:16" x14ac:dyDescent="0.3">
      <c r="A1996" s="300"/>
      <c r="B1996" s="300"/>
      <c r="C1996" s="300"/>
      <c r="D1996" s="31"/>
      <c r="E1996"/>
      <c r="F1996" s="295"/>
      <c r="G1996"/>
      <c r="H1996" s="606"/>
      <c r="I1996" s="295"/>
      <c r="J1996"/>
      <c r="K1996" s="295"/>
      <c r="L1996"/>
      <c r="O1996"/>
      <c r="P1996"/>
    </row>
    <row r="1997" spans="1:16" x14ac:dyDescent="0.3">
      <c r="A1997" s="300"/>
      <c r="B1997" s="300"/>
      <c r="C1997" s="300"/>
      <c r="D1997" s="31"/>
      <c r="E1997"/>
      <c r="F1997" s="295"/>
      <c r="G1997"/>
      <c r="H1997" s="606"/>
      <c r="I1997" s="295"/>
      <c r="J1997"/>
      <c r="K1997" s="295"/>
      <c r="L1997"/>
      <c r="O1997"/>
      <c r="P1997"/>
    </row>
    <row r="1998" spans="1:16" x14ac:dyDescent="0.3">
      <c r="A1998" s="300"/>
      <c r="B1998" s="300"/>
      <c r="C1998" s="300"/>
      <c r="D1998" s="31"/>
      <c r="E1998"/>
      <c r="F1998" s="295"/>
      <c r="G1998"/>
      <c r="H1998" s="606"/>
      <c r="I1998" s="295"/>
      <c r="J1998"/>
      <c r="K1998" s="295"/>
      <c r="L1998"/>
      <c r="O1998"/>
      <c r="P1998"/>
    </row>
    <row r="1999" spans="1:16" x14ac:dyDescent="0.3">
      <c r="A1999" s="300"/>
      <c r="B1999" s="300"/>
      <c r="C1999" s="300"/>
      <c r="D1999" s="31"/>
      <c r="E1999"/>
      <c r="F1999" s="295"/>
      <c r="G1999"/>
      <c r="H1999" s="606"/>
      <c r="I1999" s="295"/>
      <c r="J1999"/>
      <c r="K1999" s="295"/>
      <c r="L1999"/>
      <c r="O1999"/>
      <c r="P1999"/>
    </row>
    <row r="2000" spans="1:16" x14ac:dyDescent="0.3">
      <c r="A2000" s="300"/>
      <c r="B2000" s="300"/>
      <c r="C2000" s="300"/>
      <c r="D2000" s="31"/>
      <c r="E2000"/>
      <c r="F2000" s="295"/>
      <c r="G2000"/>
      <c r="H2000" s="606"/>
      <c r="I2000" s="295"/>
      <c r="J2000"/>
      <c r="K2000" s="295"/>
      <c r="L2000"/>
      <c r="O2000"/>
      <c r="P2000"/>
    </row>
    <row r="2001" spans="1:16" x14ac:dyDescent="0.3">
      <c r="A2001" s="300"/>
      <c r="B2001" s="300"/>
      <c r="C2001" s="300"/>
      <c r="D2001" s="31"/>
      <c r="E2001"/>
      <c r="F2001" s="295"/>
      <c r="G2001"/>
      <c r="H2001" s="606"/>
      <c r="I2001" s="295"/>
      <c r="J2001"/>
      <c r="K2001" s="295"/>
      <c r="L2001"/>
      <c r="O2001"/>
      <c r="P2001"/>
    </row>
    <row r="2002" spans="1:16" x14ac:dyDescent="0.3">
      <c r="A2002" s="300"/>
      <c r="B2002" s="300"/>
      <c r="C2002" s="300"/>
      <c r="D2002" s="31"/>
      <c r="E2002"/>
      <c r="F2002" s="295"/>
      <c r="G2002"/>
      <c r="H2002" s="606"/>
      <c r="I2002" s="295"/>
      <c r="J2002"/>
      <c r="K2002" s="295"/>
      <c r="L2002"/>
      <c r="O2002"/>
      <c r="P2002"/>
    </row>
    <row r="2003" spans="1:16" x14ac:dyDescent="0.3">
      <c r="A2003" s="300"/>
      <c r="B2003" s="300"/>
      <c r="C2003" s="300"/>
      <c r="D2003" s="31"/>
      <c r="E2003"/>
      <c r="F2003" s="295"/>
      <c r="G2003"/>
      <c r="H2003" s="606"/>
      <c r="I2003" s="295"/>
      <c r="J2003"/>
      <c r="K2003" s="295"/>
      <c r="L2003"/>
      <c r="O2003"/>
      <c r="P2003"/>
    </row>
    <row r="2004" spans="1:16" x14ac:dyDescent="0.3">
      <c r="A2004" s="300"/>
      <c r="B2004" s="300"/>
      <c r="C2004" s="300"/>
      <c r="D2004" s="31"/>
      <c r="E2004"/>
      <c r="F2004" s="295"/>
      <c r="G2004"/>
      <c r="H2004" s="606"/>
      <c r="I2004" s="295"/>
      <c r="J2004"/>
      <c r="K2004" s="295"/>
      <c r="L2004"/>
      <c r="O2004"/>
      <c r="P2004"/>
    </row>
    <row r="2005" spans="1:16" x14ac:dyDescent="0.3">
      <c r="A2005" s="300"/>
      <c r="B2005" s="300"/>
      <c r="C2005" s="300"/>
      <c r="D2005" s="31"/>
      <c r="E2005"/>
      <c r="F2005" s="295"/>
      <c r="G2005"/>
      <c r="H2005" s="606"/>
      <c r="I2005" s="295"/>
      <c r="J2005"/>
      <c r="K2005" s="295"/>
      <c r="L2005"/>
      <c r="O2005"/>
      <c r="P2005"/>
    </row>
    <row r="2006" spans="1:16" x14ac:dyDescent="0.3">
      <c r="A2006" s="300"/>
      <c r="B2006" s="300"/>
      <c r="C2006" s="300"/>
      <c r="D2006" s="31"/>
      <c r="E2006"/>
      <c r="F2006" s="295"/>
      <c r="G2006"/>
      <c r="H2006" s="606"/>
      <c r="I2006" s="295"/>
      <c r="J2006"/>
      <c r="K2006" s="295"/>
      <c r="L2006"/>
      <c r="O2006"/>
      <c r="P2006"/>
    </row>
    <row r="2007" spans="1:16" x14ac:dyDescent="0.3">
      <c r="A2007" s="300"/>
      <c r="B2007" s="300"/>
      <c r="C2007" s="300"/>
      <c r="D2007" s="31"/>
      <c r="E2007"/>
      <c r="F2007" s="295"/>
      <c r="G2007"/>
      <c r="H2007" s="606"/>
      <c r="I2007" s="295"/>
      <c r="J2007"/>
      <c r="K2007" s="295"/>
      <c r="L2007"/>
      <c r="O2007"/>
      <c r="P2007"/>
    </row>
    <row r="2008" spans="1:16" x14ac:dyDescent="0.3">
      <c r="A2008" s="300"/>
      <c r="B2008" s="300"/>
      <c r="C2008" s="300"/>
      <c r="D2008" s="31"/>
      <c r="E2008"/>
      <c r="F2008" s="295"/>
      <c r="G2008"/>
      <c r="H2008" s="606"/>
      <c r="I2008" s="295"/>
      <c r="J2008"/>
      <c r="K2008" s="295"/>
      <c r="L2008"/>
      <c r="O2008"/>
      <c r="P2008"/>
    </row>
    <row r="2009" spans="1:16" x14ac:dyDescent="0.3">
      <c r="A2009" s="300"/>
      <c r="B2009" s="300"/>
      <c r="C2009" s="300"/>
      <c r="D2009" s="31"/>
      <c r="E2009"/>
      <c r="F2009" s="295"/>
      <c r="G2009"/>
      <c r="H2009" s="606"/>
      <c r="I2009" s="295"/>
      <c r="J2009"/>
      <c r="K2009" s="295"/>
      <c r="L2009"/>
      <c r="O2009"/>
      <c r="P2009"/>
    </row>
    <row r="2010" spans="1:16" x14ac:dyDescent="0.3">
      <c r="A2010" s="300"/>
      <c r="B2010" s="300"/>
      <c r="C2010" s="300"/>
      <c r="D2010" s="31"/>
      <c r="E2010"/>
      <c r="F2010" s="295"/>
      <c r="G2010"/>
      <c r="H2010" s="606"/>
      <c r="I2010" s="295"/>
      <c r="J2010"/>
      <c r="K2010" s="295"/>
      <c r="L2010"/>
      <c r="O2010"/>
      <c r="P2010"/>
    </row>
    <row r="2011" spans="1:16" x14ac:dyDescent="0.3">
      <c r="A2011" s="300"/>
      <c r="B2011" s="300"/>
      <c r="C2011" s="300"/>
      <c r="D2011" s="31"/>
      <c r="E2011"/>
      <c r="F2011" s="295"/>
      <c r="G2011"/>
      <c r="H2011" s="606"/>
      <c r="I2011" s="295"/>
      <c r="J2011"/>
      <c r="K2011" s="295"/>
      <c r="L2011"/>
      <c r="O2011"/>
      <c r="P2011"/>
    </row>
    <row r="2012" spans="1:16" x14ac:dyDescent="0.3">
      <c r="A2012" s="300"/>
      <c r="B2012" s="300"/>
      <c r="C2012" s="300"/>
      <c r="D2012" s="31"/>
      <c r="E2012"/>
      <c r="F2012" s="295"/>
      <c r="G2012"/>
      <c r="H2012" s="606"/>
      <c r="I2012" s="295"/>
      <c r="J2012"/>
      <c r="K2012" s="295"/>
      <c r="L2012"/>
      <c r="O2012"/>
      <c r="P2012"/>
    </row>
    <row r="2013" spans="1:16" x14ac:dyDescent="0.3">
      <c r="A2013" s="300"/>
      <c r="B2013" s="300"/>
      <c r="C2013" s="300"/>
      <c r="D2013" s="31"/>
      <c r="E2013"/>
      <c r="F2013" s="295"/>
      <c r="G2013"/>
      <c r="H2013" s="606"/>
      <c r="I2013" s="295"/>
      <c r="J2013"/>
      <c r="K2013" s="295"/>
      <c r="L2013"/>
      <c r="O2013"/>
      <c r="P2013"/>
    </row>
    <row r="2014" spans="1:16" x14ac:dyDescent="0.3">
      <c r="A2014" s="300"/>
      <c r="B2014" s="300"/>
      <c r="C2014" s="300"/>
      <c r="D2014" s="31"/>
      <c r="E2014"/>
      <c r="F2014" s="295"/>
      <c r="G2014"/>
      <c r="H2014" s="606"/>
      <c r="I2014" s="295"/>
      <c r="J2014"/>
      <c r="K2014" s="295"/>
      <c r="L2014"/>
      <c r="O2014"/>
      <c r="P2014"/>
    </row>
    <row r="2015" spans="1:16" x14ac:dyDescent="0.3">
      <c r="A2015" s="300"/>
      <c r="B2015" s="300"/>
      <c r="C2015" s="300"/>
      <c r="D2015" s="31"/>
      <c r="E2015"/>
      <c r="F2015" s="295"/>
      <c r="G2015"/>
      <c r="H2015" s="606"/>
      <c r="I2015" s="295"/>
      <c r="J2015"/>
      <c r="K2015" s="295"/>
      <c r="L2015"/>
      <c r="O2015"/>
      <c r="P2015"/>
    </row>
    <row r="2016" spans="1:16" x14ac:dyDescent="0.3">
      <c r="A2016" s="300"/>
      <c r="B2016" s="300"/>
      <c r="C2016" s="300"/>
      <c r="D2016" s="31"/>
      <c r="E2016"/>
      <c r="F2016" s="295"/>
      <c r="G2016"/>
      <c r="H2016" s="606"/>
      <c r="I2016" s="295"/>
      <c r="J2016"/>
      <c r="K2016" s="295"/>
      <c r="L2016"/>
      <c r="O2016"/>
      <c r="P2016"/>
    </row>
    <row r="2017" spans="1:16" x14ac:dyDescent="0.3">
      <c r="A2017" s="300"/>
      <c r="B2017" s="300"/>
      <c r="C2017" s="300"/>
      <c r="D2017" s="31"/>
      <c r="E2017"/>
      <c r="F2017" s="295"/>
      <c r="G2017"/>
      <c r="H2017" s="606"/>
      <c r="I2017" s="295"/>
      <c r="J2017"/>
      <c r="K2017" s="295"/>
      <c r="L2017"/>
      <c r="O2017"/>
      <c r="P2017"/>
    </row>
    <row r="2018" spans="1:16" x14ac:dyDescent="0.3">
      <c r="A2018" s="300"/>
      <c r="B2018" s="300"/>
      <c r="C2018" s="300"/>
      <c r="D2018" s="31"/>
      <c r="E2018"/>
      <c r="F2018" s="295"/>
      <c r="G2018"/>
      <c r="H2018" s="606"/>
      <c r="I2018" s="295"/>
      <c r="J2018"/>
      <c r="K2018" s="295"/>
      <c r="L2018"/>
      <c r="O2018"/>
      <c r="P2018"/>
    </row>
    <row r="2019" spans="1:16" x14ac:dyDescent="0.3">
      <c r="A2019" s="300"/>
      <c r="B2019" s="300"/>
      <c r="C2019" s="300"/>
      <c r="D2019" s="31"/>
      <c r="E2019"/>
      <c r="F2019" s="295"/>
      <c r="G2019"/>
      <c r="H2019" s="606"/>
      <c r="I2019" s="295"/>
      <c r="J2019"/>
      <c r="K2019" s="295"/>
      <c r="L2019"/>
      <c r="O2019"/>
      <c r="P2019"/>
    </row>
    <row r="2020" spans="1:16" x14ac:dyDescent="0.3">
      <c r="A2020" s="300"/>
      <c r="B2020" s="300"/>
      <c r="C2020" s="300"/>
      <c r="D2020" s="31"/>
      <c r="E2020"/>
      <c r="F2020" s="295"/>
      <c r="G2020"/>
      <c r="H2020" s="606"/>
      <c r="I2020" s="295"/>
      <c r="J2020"/>
      <c r="K2020" s="295"/>
      <c r="L2020"/>
      <c r="O2020"/>
      <c r="P2020"/>
    </row>
    <row r="2021" spans="1:16" x14ac:dyDescent="0.3">
      <c r="A2021" s="300"/>
      <c r="B2021" s="300"/>
      <c r="C2021" s="300"/>
      <c r="D2021" s="31"/>
      <c r="E2021"/>
      <c r="F2021" s="295"/>
      <c r="G2021"/>
      <c r="H2021" s="606"/>
      <c r="I2021" s="295"/>
      <c r="J2021"/>
      <c r="K2021" s="295"/>
      <c r="L2021"/>
      <c r="O2021"/>
      <c r="P2021"/>
    </row>
    <row r="2022" spans="1:16" x14ac:dyDescent="0.3">
      <c r="A2022" s="300"/>
      <c r="B2022" s="300"/>
      <c r="C2022" s="300"/>
      <c r="D2022" s="31"/>
      <c r="E2022"/>
      <c r="F2022" s="295"/>
      <c r="G2022"/>
      <c r="H2022" s="606"/>
      <c r="I2022" s="295"/>
      <c r="J2022"/>
      <c r="K2022" s="295"/>
      <c r="L2022"/>
      <c r="O2022"/>
      <c r="P2022"/>
    </row>
    <row r="2023" spans="1:16" x14ac:dyDescent="0.3">
      <c r="A2023" s="300"/>
      <c r="B2023" s="300"/>
      <c r="C2023" s="300"/>
      <c r="D2023" s="31"/>
      <c r="E2023"/>
      <c r="F2023" s="295"/>
      <c r="G2023"/>
      <c r="H2023" s="606"/>
      <c r="I2023" s="295"/>
      <c r="J2023"/>
      <c r="K2023" s="295"/>
      <c r="L2023"/>
      <c r="O2023"/>
      <c r="P2023"/>
    </row>
    <row r="2024" spans="1:16" x14ac:dyDescent="0.3">
      <c r="A2024" s="300"/>
      <c r="B2024" s="300"/>
      <c r="C2024" s="300"/>
      <c r="D2024" s="31"/>
      <c r="E2024"/>
      <c r="F2024" s="295"/>
      <c r="G2024"/>
      <c r="H2024" s="606"/>
      <c r="I2024" s="295"/>
      <c r="J2024"/>
      <c r="K2024" s="295"/>
      <c r="L2024"/>
      <c r="O2024"/>
      <c r="P2024"/>
    </row>
    <row r="2025" spans="1:16" x14ac:dyDescent="0.3">
      <c r="A2025" s="300"/>
      <c r="B2025" s="300"/>
      <c r="C2025" s="300"/>
      <c r="D2025" s="31"/>
      <c r="E2025"/>
      <c r="F2025" s="295"/>
      <c r="G2025"/>
      <c r="H2025" s="606"/>
      <c r="I2025" s="295"/>
      <c r="J2025"/>
      <c r="K2025" s="295"/>
      <c r="L2025"/>
      <c r="O2025"/>
      <c r="P2025"/>
    </row>
    <row r="2026" spans="1:16" x14ac:dyDescent="0.3">
      <c r="A2026" s="300"/>
      <c r="B2026" s="300"/>
      <c r="C2026" s="300"/>
      <c r="D2026" s="31"/>
      <c r="E2026"/>
      <c r="F2026" s="295"/>
      <c r="G2026"/>
      <c r="H2026" s="606"/>
      <c r="I2026" s="295"/>
      <c r="J2026"/>
      <c r="K2026" s="295"/>
      <c r="L2026"/>
      <c r="O2026"/>
      <c r="P2026"/>
    </row>
    <row r="2027" spans="1:16" x14ac:dyDescent="0.3">
      <c r="A2027" s="300"/>
      <c r="B2027" s="300"/>
      <c r="C2027" s="300"/>
      <c r="D2027" s="31"/>
      <c r="E2027"/>
      <c r="F2027" s="295"/>
      <c r="G2027"/>
      <c r="H2027" s="606"/>
      <c r="I2027" s="295"/>
      <c r="J2027"/>
      <c r="K2027" s="295"/>
      <c r="L2027"/>
      <c r="O2027"/>
      <c r="P2027"/>
    </row>
    <row r="2028" spans="1:16" x14ac:dyDescent="0.3">
      <c r="A2028" s="300"/>
      <c r="B2028" s="300"/>
      <c r="C2028" s="300"/>
      <c r="D2028" s="31"/>
      <c r="E2028"/>
      <c r="F2028" s="295"/>
      <c r="G2028"/>
      <c r="H2028" s="606"/>
      <c r="I2028" s="295"/>
      <c r="J2028"/>
      <c r="K2028" s="295"/>
      <c r="L2028"/>
      <c r="O2028"/>
      <c r="P2028"/>
    </row>
    <row r="2029" spans="1:16" x14ac:dyDescent="0.3">
      <c r="A2029" s="300"/>
      <c r="B2029" s="300"/>
      <c r="C2029" s="300"/>
      <c r="D2029" s="31"/>
      <c r="E2029"/>
      <c r="F2029" s="295"/>
      <c r="G2029"/>
      <c r="H2029" s="606"/>
      <c r="I2029" s="295"/>
      <c r="J2029"/>
      <c r="K2029" s="295"/>
      <c r="L2029"/>
      <c r="O2029"/>
      <c r="P2029"/>
    </row>
    <row r="2030" spans="1:16" x14ac:dyDescent="0.3">
      <c r="A2030" s="300"/>
      <c r="B2030" s="300"/>
      <c r="C2030" s="300"/>
      <c r="D2030" s="31"/>
      <c r="E2030"/>
      <c r="F2030" s="295"/>
      <c r="G2030"/>
      <c r="H2030" s="606"/>
      <c r="I2030" s="295"/>
      <c r="J2030"/>
      <c r="K2030" s="295"/>
      <c r="L2030"/>
      <c r="O2030"/>
      <c r="P2030"/>
    </row>
    <row r="2031" spans="1:16" x14ac:dyDescent="0.3">
      <c r="A2031" s="300"/>
      <c r="B2031" s="300"/>
      <c r="C2031" s="300"/>
      <c r="D2031" s="31"/>
      <c r="E2031"/>
      <c r="F2031" s="295"/>
      <c r="G2031"/>
      <c r="H2031" s="606"/>
      <c r="I2031" s="295"/>
      <c r="J2031"/>
      <c r="K2031" s="295"/>
      <c r="L2031"/>
      <c r="O2031"/>
      <c r="P2031"/>
    </row>
    <row r="2032" spans="1:16" x14ac:dyDescent="0.3">
      <c r="A2032" s="300"/>
      <c r="B2032" s="300"/>
      <c r="C2032" s="300"/>
      <c r="D2032" s="31"/>
      <c r="E2032"/>
      <c r="F2032" s="295"/>
      <c r="G2032"/>
      <c r="H2032" s="606"/>
      <c r="I2032" s="295"/>
      <c r="J2032"/>
      <c r="K2032" s="295"/>
      <c r="L2032"/>
      <c r="O2032"/>
      <c r="P2032"/>
    </row>
    <row r="2033" spans="1:16" x14ac:dyDescent="0.3">
      <c r="A2033" s="300"/>
      <c r="B2033" s="300"/>
      <c r="C2033" s="300"/>
      <c r="D2033" s="31"/>
      <c r="E2033"/>
      <c r="F2033" s="295"/>
      <c r="G2033"/>
      <c r="H2033" s="606"/>
      <c r="I2033" s="295"/>
      <c r="J2033"/>
      <c r="K2033" s="295"/>
      <c r="L2033"/>
      <c r="O2033"/>
      <c r="P2033"/>
    </row>
    <row r="2034" spans="1:16" x14ac:dyDescent="0.3">
      <c r="A2034" s="300"/>
      <c r="B2034" s="300"/>
      <c r="C2034" s="300"/>
      <c r="D2034" s="31"/>
      <c r="E2034"/>
      <c r="F2034" s="295"/>
      <c r="G2034"/>
      <c r="H2034" s="606"/>
      <c r="I2034" s="295"/>
      <c r="J2034"/>
      <c r="K2034" s="295"/>
      <c r="L2034"/>
      <c r="O2034"/>
      <c r="P2034"/>
    </row>
    <row r="2035" spans="1:16" x14ac:dyDescent="0.3">
      <c r="A2035" s="300"/>
      <c r="B2035" s="300"/>
      <c r="C2035" s="300"/>
      <c r="D2035" s="31"/>
      <c r="E2035"/>
      <c r="F2035" s="295"/>
      <c r="G2035"/>
      <c r="H2035" s="606"/>
      <c r="I2035" s="295"/>
      <c r="J2035"/>
      <c r="K2035" s="295"/>
      <c r="L2035"/>
      <c r="O2035"/>
      <c r="P2035"/>
    </row>
    <row r="2036" spans="1:16" x14ac:dyDescent="0.3">
      <c r="A2036" s="300"/>
      <c r="B2036" s="300"/>
      <c r="C2036" s="300"/>
      <c r="D2036" s="31"/>
      <c r="E2036"/>
      <c r="F2036" s="295"/>
      <c r="G2036"/>
      <c r="H2036" s="606"/>
      <c r="I2036" s="295"/>
      <c r="J2036"/>
      <c r="K2036" s="295"/>
      <c r="L2036"/>
      <c r="O2036"/>
      <c r="P2036"/>
    </row>
    <row r="2037" spans="1:16" x14ac:dyDescent="0.3">
      <c r="A2037" s="300"/>
      <c r="B2037" s="300"/>
      <c r="C2037" s="300"/>
      <c r="D2037" s="31"/>
      <c r="E2037"/>
      <c r="F2037" s="295"/>
      <c r="G2037"/>
      <c r="H2037" s="606"/>
      <c r="I2037" s="295"/>
      <c r="J2037"/>
      <c r="K2037" s="295"/>
      <c r="L2037"/>
      <c r="O2037"/>
      <c r="P2037"/>
    </row>
    <row r="2038" spans="1:16" x14ac:dyDescent="0.3">
      <c r="A2038" s="300"/>
      <c r="B2038" s="300"/>
      <c r="C2038" s="300"/>
      <c r="D2038" s="31"/>
      <c r="E2038"/>
      <c r="F2038" s="295"/>
      <c r="G2038"/>
      <c r="H2038" s="606"/>
      <c r="I2038" s="295"/>
      <c r="J2038"/>
      <c r="K2038" s="295"/>
      <c r="L2038"/>
      <c r="O2038"/>
      <c r="P2038"/>
    </row>
    <row r="2039" spans="1:16" x14ac:dyDescent="0.3">
      <c r="A2039" s="300"/>
      <c r="B2039" s="300"/>
      <c r="C2039" s="300"/>
      <c r="D2039" s="31"/>
      <c r="E2039"/>
      <c r="F2039" s="295"/>
      <c r="G2039"/>
      <c r="H2039" s="606"/>
      <c r="I2039" s="295"/>
      <c r="J2039"/>
      <c r="K2039" s="295"/>
      <c r="L2039"/>
      <c r="O2039"/>
      <c r="P2039"/>
    </row>
    <row r="2040" spans="1:16" x14ac:dyDescent="0.3">
      <c r="A2040" s="300"/>
      <c r="B2040" s="300"/>
      <c r="C2040" s="300"/>
      <c r="D2040" s="31"/>
      <c r="E2040"/>
      <c r="F2040" s="295"/>
      <c r="G2040"/>
      <c r="H2040" s="606"/>
      <c r="I2040" s="295"/>
      <c r="J2040"/>
      <c r="K2040" s="295"/>
      <c r="L2040"/>
      <c r="O2040"/>
      <c r="P2040"/>
    </row>
    <row r="2041" spans="1:16" x14ac:dyDescent="0.3">
      <c r="A2041" s="300"/>
      <c r="B2041" s="300"/>
      <c r="C2041" s="300"/>
      <c r="D2041" s="31"/>
      <c r="E2041"/>
      <c r="F2041" s="295"/>
      <c r="G2041"/>
      <c r="H2041" s="606"/>
      <c r="I2041" s="295"/>
      <c r="J2041"/>
      <c r="K2041" s="295"/>
      <c r="L2041"/>
      <c r="O2041"/>
      <c r="P2041"/>
    </row>
    <row r="2042" spans="1:16" x14ac:dyDescent="0.3">
      <c r="A2042" s="300"/>
      <c r="B2042" s="300"/>
      <c r="C2042" s="300"/>
      <c r="D2042" s="31"/>
      <c r="E2042"/>
      <c r="F2042" s="295"/>
      <c r="G2042"/>
      <c r="H2042" s="606"/>
      <c r="I2042" s="295"/>
      <c r="J2042"/>
      <c r="K2042" s="295"/>
      <c r="L2042"/>
      <c r="O2042"/>
      <c r="P2042"/>
    </row>
    <row r="2043" spans="1:16" x14ac:dyDescent="0.3">
      <c r="A2043" s="300"/>
      <c r="B2043" s="300"/>
      <c r="C2043" s="300"/>
      <c r="D2043" s="31"/>
      <c r="E2043"/>
      <c r="F2043" s="295"/>
      <c r="G2043"/>
      <c r="H2043" s="606"/>
      <c r="I2043" s="295"/>
      <c r="J2043"/>
      <c r="K2043" s="295"/>
      <c r="L2043"/>
      <c r="O2043"/>
      <c r="P2043"/>
    </row>
    <row r="2044" spans="1:16" x14ac:dyDescent="0.3">
      <c r="A2044" s="300"/>
      <c r="B2044" s="300"/>
      <c r="C2044" s="300"/>
      <c r="D2044" s="31"/>
      <c r="E2044"/>
      <c r="F2044" s="295"/>
      <c r="G2044"/>
      <c r="H2044" s="606"/>
      <c r="I2044" s="295"/>
      <c r="J2044"/>
      <c r="K2044" s="295"/>
      <c r="L2044"/>
      <c r="O2044"/>
      <c r="P2044"/>
    </row>
    <row r="2045" spans="1:16" x14ac:dyDescent="0.3">
      <c r="A2045" s="300"/>
      <c r="B2045" s="300"/>
      <c r="C2045" s="300"/>
      <c r="D2045" s="31"/>
      <c r="E2045"/>
      <c r="F2045" s="295"/>
      <c r="G2045"/>
      <c r="H2045" s="606"/>
      <c r="I2045" s="295"/>
      <c r="J2045"/>
      <c r="K2045" s="295"/>
      <c r="L2045"/>
      <c r="O2045"/>
      <c r="P2045"/>
    </row>
    <row r="2046" spans="1:16" x14ac:dyDescent="0.3">
      <c r="A2046" s="300"/>
      <c r="B2046" s="300"/>
      <c r="C2046" s="300"/>
      <c r="D2046" s="31"/>
      <c r="E2046"/>
      <c r="F2046" s="295"/>
      <c r="G2046"/>
      <c r="H2046" s="606"/>
      <c r="I2046" s="295"/>
      <c r="J2046"/>
      <c r="K2046" s="295"/>
      <c r="L2046"/>
      <c r="O2046"/>
      <c r="P2046"/>
    </row>
    <row r="2047" spans="1:16" x14ac:dyDescent="0.3">
      <c r="A2047" s="300"/>
      <c r="B2047" s="300"/>
      <c r="C2047" s="300"/>
      <c r="D2047" s="31"/>
      <c r="E2047"/>
      <c r="F2047" s="295"/>
      <c r="G2047"/>
      <c r="H2047" s="606"/>
      <c r="I2047" s="295"/>
      <c r="J2047"/>
      <c r="K2047" s="295"/>
      <c r="L2047"/>
      <c r="O2047"/>
      <c r="P2047"/>
    </row>
    <row r="2048" spans="1:16" x14ac:dyDescent="0.3">
      <c r="A2048" s="300"/>
      <c r="B2048" s="300"/>
      <c r="C2048" s="300"/>
      <c r="D2048" s="31"/>
      <c r="E2048"/>
      <c r="F2048" s="295"/>
      <c r="G2048"/>
      <c r="H2048" s="606"/>
      <c r="I2048" s="295"/>
      <c r="J2048"/>
      <c r="K2048" s="295"/>
      <c r="L2048"/>
      <c r="O2048"/>
      <c r="P2048"/>
    </row>
    <row r="2049" spans="1:16" x14ac:dyDescent="0.3">
      <c r="A2049" s="300"/>
      <c r="B2049" s="300"/>
      <c r="C2049" s="300"/>
      <c r="D2049" s="31"/>
      <c r="E2049"/>
      <c r="F2049" s="295"/>
      <c r="G2049"/>
      <c r="H2049" s="606"/>
      <c r="I2049" s="295"/>
      <c r="J2049"/>
      <c r="K2049" s="295"/>
      <c r="L2049"/>
      <c r="O2049"/>
      <c r="P2049"/>
    </row>
    <row r="2050" spans="1:16" x14ac:dyDescent="0.3">
      <c r="A2050" s="300"/>
      <c r="B2050" s="300"/>
      <c r="C2050" s="300"/>
      <c r="D2050" s="31"/>
      <c r="E2050"/>
      <c r="F2050" s="295"/>
      <c r="G2050"/>
      <c r="H2050" s="606"/>
      <c r="I2050" s="295"/>
      <c r="J2050"/>
      <c r="K2050" s="295"/>
      <c r="L2050"/>
      <c r="O2050"/>
      <c r="P2050"/>
    </row>
    <row r="2051" spans="1:16" x14ac:dyDescent="0.3">
      <c r="A2051" s="300"/>
      <c r="B2051" s="300"/>
      <c r="C2051" s="300"/>
      <c r="D2051" s="31"/>
      <c r="E2051"/>
      <c r="F2051" s="295"/>
      <c r="G2051"/>
      <c r="H2051" s="606"/>
      <c r="I2051" s="295"/>
      <c r="J2051"/>
      <c r="K2051" s="295"/>
      <c r="L2051"/>
      <c r="O2051"/>
      <c r="P2051"/>
    </row>
    <row r="2052" spans="1:16" x14ac:dyDescent="0.3">
      <c r="A2052" s="300"/>
      <c r="B2052" s="300"/>
      <c r="C2052" s="300"/>
      <c r="D2052" s="31"/>
      <c r="E2052"/>
      <c r="F2052" s="295"/>
      <c r="G2052"/>
      <c r="H2052" s="606"/>
      <c r="I2052" s="295"/>
      <c r="J2052"/>
      <c r="K2052" s="295"/>
      <c r="L2052"/>
      <c r="O2052"/>
      <c r="P2052"/>
    </row>
    <row r="2053" spans="1:16" x14ac:dyDescent="0.3">
      <c r="A2053" s="300"/>
      <c r="B2053" s="300"/>
      <c r="C2053" s="300"/>
      <c r="D2053" s="31"/>
      <c r="E2053"/>
      <c r="F2053" s="295"/>
      <c r="G2053"/>
      <c r="H2053" s="606"/>
      <c r="I2053" s="295"/>
      <c r="J2053"/>
      <c r="K2053" s="295"/>
      <c r="L2053"/>
      <c r="O2053"/>
      <c r="P2053"/>
    </row>
    <row r="2054" spans="1:16" x14ac:dyDescent="0.3">
      <c r="A2054" s="300"/>
      <c r="B2054" s="300"/>
      <c r="C2054" s="300"/>
      <c r="D2054" s="31"/>
      <c r="E2054"/>
      <c r="F2054" s="295"/>
      <c r="G2054"/>
      <c r="H2054" s="606"/>
      <c r="I2054" s="295"/>
      <c r="J2054"/>
      <c r="K2054" s="295"/>
      <c r="L2054"/>
      <c r="O2054"/>
      <c r="P2054"/>
    </row>
    <row r="2055" spans="1:16" x14ac:dyDescent="0.3">
      <c r="A2055" s="300"/>
      <c r="B2055" s="300"/>
      <c r="C2055" s="300"/>
      <c r="D2055" s="31"/>
      <c r="E2055"/>
      <c r="F2055" s="295"/>
      <c r="G2055"/>
      <c r="H2055" s="606"/>
      <c r="I2055" s="295"/>
      <c r="J2055"/>
      <c r="K2055" s="295"/>
      <c r="L2055"/>
      <c r="O2055"/>
      <c r="P2055"/>
    </row>
    <row r="2056" spans="1:16" x14ac:dyDescent="0.3">
      <c r="A2056" s="300"/>
      <c r="B2056" s="300"/>
      <c r="C2056" s="300"/>
      <c r="D2056" s="31"/>
      <c r="E2056"/>
      <c r="F2056" s="295"/>
      <c r="G2056"/>
      <c r="H2056" s="606"/>
      <c r="I2056" s="295"/>
      <c r="J2056"/>
      <c r="K2056" s="295"/>
      <c r="L2056"/>
      <c r="O2056"/>
      <c r="P2056"/>
    </row>
    <row r="2057" spans="1:16" x14ac:dyDescent="0.3">
      <c r="A2057" s="300"/>
      <c r="B2057" s="300"/>
      <c r="C2057" s="300"/>
      <c r="D2057" s="31"/>
      <c r="E2057"/>
      <c r="F2057" s="295"/>
      <c r="G2057"/>
      <c r="H2057" s="606"/>
      <c r="I2057" s="295"/>
      <c r="J2057"/>
      <c r="K2057" s="295"/>
      <c r="L2057"/>
      <c r="O2057"/>
      <c r="P2057"/>
    </row>
    <row r="2058" spans="1:16" x14ac:dyDescent="0.3">
      <c r="A2058" s="300"/>
      <c r="B2058" s="300"/>
      <c r="C2058" s="300"/>
      <c r="D2058" s="31"/>
      <c r="E2058"/>
      <c r="F2058" s="295"/>
      <c r="G2058"/>
      <c r="H2058" s="606"/>
      <c r="I2058" s="295"/>
      <c r="J2058"/>
      <c r="K2058" s="295"/>
      <c r="L2058"/>
      <c r="O2058"/>
      <c r="P2058"/>
    </row>
    <row r="2059" spans="1:16" x14ac:dyDescent="0.3">
      <c r="A2059" s="300"/>
      <c r="B2059" s="300"/>
      <c r="C2059" s="300"/>
      <c r="D2059" s="31"/>
      <c r="E2059"/>
      <c r="F2059" s="295"/>
      <c r="G2059"/>
      <c r="H2059" s="606"/>
      <c r="I2059" s="295"/>
      <c r="J2059"/>
      <c r="K2059" s="295"/>
      <c r="L2059"/>
      <c r="O2059"/>
      <c r="P2059"/>
    </row>
    <row r="2060" spans="1:16" x14ac:dyDescent="0.3">
      <c r="A2060" s="300"/>
      <c r="B2060" s="300"/>
      <c r="C2060" s="300"/>
      <c r="D2060" s="31"/>
      <c r="E2060"/>
      <c r="F2060" s="295"/>
      <c r="G2060"/>
      <c r="H2060" s="606"/>
      <c r="I2060" s="295"/>
      <c r="J2060"/>
      <c r="K2060" s="295"/>
      <c r="L2060"/>
      <c r="O2060"/>
      <c r="P2060"/>
    </row>
    <row r="2061" spans="1:16" x14ac:dyDescent="0.3">
      <c r="A2061" s="300"/>
      <c r="B2061" s="300"/>
      <c r="C2061" s="300"/>
      <c r="D2061" s="31"/>
      <c r="E2061"/>
      <c r="F2061" s="295"/>
      <c r="G2061"/>
      <c r="H2061" s="606"/>
      <c r="I2061" s="295"/>
      <c r="J2061"/>
      <c r="K2061" s="295"/>
      <c r="L2061"/>
      <c r="O2061"/>
      <c r="P2061"/>
    </row>
    <row r="2062" spans="1:16" x14ac:dyDescent="0.3">
      <c r="A2062" s="300"/>
      <c r="B2062" s="300"/>
      <c r="C2062" s="300"/>
      <c r="D2062" s="31"/>
      <c r="E2062"/>
      <c r="F2062" s="295"/>
      <c r="G2062"/>
      <c r="H2062" s="606"/>
      <c r="I2062" s="295"/>
      <c r="J2062"/>
      <c r="K2062" s="295"/>
      <c r="L2062"/>
      <c r="O2062"/>
      <c r="P2062"/>
    </row>
    <row r="2063" spans="1:16" x14ac:dyDescent="0.3">
      <c r="A2063" s="300"/>
      <c r="B2063" s="300"/>
      <c r="C2063" s="300"/>
      <c r="D2063" s="31"/>
      <c r="E2063"/>
      <c r="F2063" s="295"/>
      <c r="G2063"/>
      <c r="H2063" s="606"/>
      <c r="I2063" s="295"/>
      <c r="J2063"/>
      <c r="K2063" s="295"/>
      <c r="L2063"/>
      <c r="O2063"/>
      <c r="P2063"/>
    </row>
    <row r="2064" spans="1:16" x14ac:dyDescent="0.3">
      <c r="A2064" s="300"/>
      <c r="B2064" s="300"/>
      <c r="C2064" s="300"/>
      <c r="D2064" s="31"/>
      <c r="E2064"/>
      <c r="F2064" s="295"/>
      <c r="G2064"/>
      <c r="H2064" s="606"/>
      <c r="I2064" s="295"/>
      <c r="J2064"/>
      <c r="K2064" s="295"/>
      <c r="L2064"/>
      <c r="O2064"/>
      <c r="P2064"/>
    </row>
    <row r="2065" spans="1:16" x14ac:dyDescent="0.3">
      <c r="A2065" s="300"/>
      <c r="B2065" s="300"/>
      <c r="C2065" s="300"/>
      <c r="D2065" s="31"/>
      <c r="E2065"/>
      <c r="F2065" s="295"/>
      <c r="G2065"/>
      <c r="H2065" s="606"/>
      <c r="I2065" s="295"/>
      <c r="J2065"/>
      <c r="K2065" s="295"/>
      <c r="L2065"/>
      <c r="O2065"/>
      <c r="P2065"/>
    </row>
    <row r="2066" spans="1:16" x14ac:dyDescent="0.3">
      <c r="A2066" s="300"/>
      <c r="B2066" s="300"/>
      <c r="C2066" s="300"/>
      <c r="D2066" s="31"/>
      <c r="E2066"/>
      <c r="F2066" s="295"/>
      <c r="G2066"/>
      <c r="H2066" s="606"/>
      <c r="I2066" s="295"/>
      <c r="J2066"/>
      <c r="K2066" s="295"/>
      <c r="L2066"/>
      <c r="O2066"/>
      <c r="P2066"/>
    </row>
    <row r="2067" spans="1:16" x14ac:dyDescent="0.3">
      <c r="A2067" s="300"/>
      <c r="B2067" s="300"/>
      <c r="C2067" s="300"/>
      <c r="D2067" s="31"/>
      <c r="E2067"/>
      <c r="F2067" s="295"/>
      <c r="G2067"/>
      <c r="H2067" s="606"/>
      <c r="I2067" s="295"/>
      <c r="J2067"/>
      <c r="K2067" s="295"/>
      <c r="L2067"/>
      <c r="O2067"/>
      <c r="P2067"/>
    </row>
    <row r="2068" spans="1:16" x14ac:dyDescent="0.3">
      <c r="A2068" s="300"/>
      <c r="B2068" s="300"/>
      <c r="C2068" s="300"/>
      <c r="D2068" s="31"/>
      <c r="E2068"/>
      <c r="F2068" s="295"/>
      <c r="G2068"/>
      <c r="H2068" s="606"/>
      <c r="I2068" s="295"/>
      <c r="J2068"/>
      <c r="K2068" s="295"/>
      <c r="L2068"/>
      <c r="O2068"/>
      <c r="P2068"/>
    </row>
    <row r="2069" spans="1:16" x14ac:dyDescent="0.3">
      <c r="A2069" s="300"/>
      <c r="B2069" s="300"/>
      <c r="C2069" s="300"/>
      <c r="D2069" s="31"/>
      <c r="E2069"/>
      <c r="F2069" s="295"/>
      <c r="G2069"/>
      <c r="H2069" s="606"/>
      <c r="I2069" s="295"/>
      <c r="J2069"/>
      <c r="K2069" s="295"/>
      <c r="L2069"/>
      <c r="O2069"/>
      <c r="P2069"/>
    </row>
    <row r="2070" spans="1:16" x14ac:dyDescent="0.3">
      <c r="A2070" s="300"/>
      <c r="B2070" s="300"/>
      <c r="C2070" s="300"/>
      <c r="D2070" s="31"/>
      <c r="E2070"/>
      <c r="F2070" s="295"/>
      <c r="G2070"/>
      <c r="H2070" s="606"/>
      <c r="I2070" s="295"/>
      <c r="J2070"/>
      <c r="K2070" s="295"/>
      <c r="L2070"/>
      <c r="O2070"/>
      <c r="P2070"/>
    </row>
    <row r="2071" spans="1:16" x14ac:dyDescent="0.3">
      <c r="A2071" s="300"/>
      <c r="B2071" s="300"/>
      <c r="C2071" s="300"/>
      <c r="D2071" s="31"/>
      <c r="E2071"/>
      <c r="F2071" s="295"/>
      <c r="G2071"/>
      <c r="H2071" s="606"/>
      <c r="I2071" s="295"/>
      <c r="J2071"/>
      <c r="K2071" s="295"/>
      <c r="L2071"/>
      <c r="O2071"/>
      <c r="P2071"/>
    </row>
    <row r="2072" spans="1:16" x14ac:dyDescent="0.3">
      <c r="A2072" s="300"/>
      <c r="B2072" s="300"/>
      <c r="C2072" s="300"/>
      <c r="D2072" s="31"/>
      <c r="E2072"/>
      <c r="F2072" s="295"/>
      <c r="G2072"/>
      <c r="H2072" s="606"/>
      <c r="I2072" s="295"/>
      <c r="J2072"/>
      <c r="K2072" s="295"/>
      <c r="L2072"/>
      <c r="O2072"/>
      <c r="P2072"/>
    </row>
    <row r="2073" spans="1:16" x14ac:dyDescent="0.3">
      <c r="A2073" s="300"/>
      <c r="B2073" s="300"/>
      <c r="C2073" s="300"/>
      <c r="D2073" s="31"/>
      <c r="E2073"/>
      <c r="F2073" s="295"/>
      <c r="G2073"/>
      <c r="H2073" s="606"/>
      <c r="I2073" s="295"/>
      <c r="J2073"/>
      <c r="K2073" s="295"/>
      <c r="L2073"/>
      <c r="O2073"/>
      <c r="P2073"/>
    </row>
    <row r="2074" spans="1:16" x14ac:dyDescent="0.3">
      <c r="A2074" s="300"/>
      <c r="B2074" s="300"/>
      <c r="C2074" s="300"/>
      <c r="D2074" s="31"/>
      <c r="E2074"/>
      <c r="F2074" s="295"/>
      <c r="G2074"/>
      <c r="H2074" s="606"/>
      <c r="I2074" s="295"/>
      <c r="J2074"/>
      <c r="K2074" s="295"/>
      <c r="L2074"/>
      <c r="O2074"/>
      <c r="P2074"/>
    </row>
    <row r="2075" spans="1:16" x14ac:dyDescent="0.3">
      <c r="A2075" s="300"/>
      <c r="B2075" s="300"/>
      <c r="C2075" s="300"/>
      <c r="D2075" s="31"/>
      <c r="E2075"/>
      <c r="F2075" s="295"/>
      <c r="G2075"/>
      <c r="H2075" s="606"/>
      <c r="I2075" s="295"/>
      <c r="J2075"/>
      <c r="K2075" s="295"/>
      <c r="L2075"/>
      <c r="O2075"/>
      <c r="P2075"/>
    </row>
    <row r="2076" spans="1:16" x14ac:dyDescent="0.3">
      <c r="A2076" s="300"/>
      <c r="B2076" s="300"/>
      <c r="C2076" s="300"/>
      <c r="D2076" s="31"/>
      <c r="E2076"/>
      <c r="F2076" s="295"/>
      <c r="G2076"/>
      <c r="H2076" s="606"/>
      <c r="I2076" s="295"/>
      <c r="J2076"/>
      <c r="K2076" s="295"/>
      <c r="L2076"/>
      <c r="O2076"/>
      <c r="P2076"/>
    </row>
    <row r="2077" spans="1:16" x14ac:dyDescent="0.3">
      <c r="A2077" s="300"/>
      <c r="B2077" s="300"/>
      <c r="C2077" s="300"/>
      <c r="D2077" s="31"/>
      <c r="E2077"/>
      <c r="F2077" s="295"/>
      <c r="G2077"/>
      <c r="H2077" s="606"/>
      <c r="I2077" s="295"/>
      <c r="J2077"/>
      <c r="K2077" s="295"/>
      <c r="L2077"/>
      <c r="O2077"/>
      <c r="P2077"/>
    </row>
    <row r="2078" spans="1:16" x14ac:dyDescent="0.3">
      <c r="A2078" s="300"/>
      <c r="B2078" s="300"/>
      <c r="C2078" s="300"/>
      <c r="D2078" s="31"/>
      <c r="E2078"/>
      <c r="F2078" s="295"/>
      <c r="G2078"/>
      <c r="H2078" s="606"/>
      <c r="I2078" s="295"/>
      <c r="J2078"/>
      <c r="K2078" s="295"/>
      <c r="L2078"/>
      <c r="O2078"/>
      <c r="P2078"/>
    </row>
    <row r="2079" spans="1:16" x14ac:dyDescent="0.3">
      <c r="A2079" s="300"/>
      <c r="B2079" s="300"/>
      <c r="C2079" s="300"/>
      <c r="D2079" s="31"/>
      <c r="E2079"/>
      <c r="F2079" s="295"/>
      <c r="G2079"/>
      <c r="H2079" s="606"/>
      <c r="I2079" s="295"/>
      <c r="J2079"/>
      <c r="K2079" s="295"/>
      <c r="L2079"/>
      <c r="O2079"/>
      <c r="P2079"/>
    </row>
    <row r="2080" spans="1:16" x14ac:dyDescent="0.3">
      <c r="A2080" s="300"/>
      <c r="B2080" s="300"/>
      <c r="C2080" s="300"/>
      <c r="D2080" s="31"/>
      <c r="E2080"/>
      <c r="F2080" s="295"/>
      <c r="G2080"/>
      <c r="H2080" s="606"/>
      <c r="I2080" s="295"/>
      <c r="J2080"/>
      <c r="K2080" s="295"/>
      <c r="L2080"/>
      <c r="O2080"/>
      <c r="P2080"/>
    </row>
    <row r="2081" spans="1:16" x14ac:dyDescent="0.3">
      <c r="A2081" s="300"/>
      <c r="B2081" s="300"/>
      <c r="C2081" s="300"/>
      <c r="D2081" s="31"/>
      <c r="E2081"/>
      <c r="F2081" s="295"/>
      <c r="G2081"/>
      <c r="H2081" s="606"/>
      <c r="I2081" s="295"/>
      <c r="J2081"/>
      <c r="K2081" s="295"/>
      <c r="L2081"/>
      <c r="O2081"/>
      <c r="P2081"/>
    </row>
    <row r="2082" spans="1:16" x14ac:dyDescent="0.3">
      <c r="A2082" s="300"/>
      <c r="B2082" s="300"/>
      <c r="C2082" s="300"/>
      <c r="D2082" s="31"/>
      <c r="E2082"/>
      <c r="F2082" s="295"/>
      <c r="G2082"/>
      <c r="H2082" s="606"/>
      <c r="I2082" s="295"/>
      <c r="J2082"/>
      <c r="K2082" s="295"/>
      <c r="L2082"/>
      <c r="O2082"/>
      <c r="P2082"/>
    </row>
    <row r="2083" spans="1:16" x14ac:dyDescent="0.3">
      <c r="A2083" s="300"/>
      <c r="B2083" s="300"/>
      <c r="C2083" s="300"/>
      <c r="D2083" s="31"/>
      <c r="E2083"/>
      <c r="F2083" s="295"/>
      <c r="G2083"/>
      <c r="H2083" s="606"/>
      <c r="I2083" s="295"/>
      <c r="J2083"/>
      <c r="K2083" s="295"/>
      <c r="L2083"/>
      <c r="O2083"/>
      <c r="P2083"/>
    </row>
    <row r="2084" spans="1:16" x14ac:dyDescent="0.3">
      <c r="A2084" s="300"/>
      <c r="B2084" s="300"/>
      <c r="C2084" s="300"/>
      <c r="D2084" s="31"/>
      <c r="E2084"/>
      <c r="F2084" s="295"/>
      <c r="G2084"/>
      <c r="H2084" s="606"/>
      <c r="I2084" s="295"/>
      <c r="J2084"/>
      <c r="K2084" s="295"/>
      <c r="L2084"/>
      <c r="O2084"/>
      <c r="P2084"/>
    </row>
    <row r="2085" spans="1:16" x14ac:dyDescent="0.3">
      <c r="A2085" s="300"/>
      <c r="B2085" s="300"/>
      <c r="C2085" s="300"/>
      <c r="D2085" s="31"/>
      <c r="E2085"/>
      <c r="F2085" s="295"/>
      <c r="G2085"/>
      <c r="H2085" s="606"/>
      <c r="I2085" s="295"/>
      <c r="J2085"/>
      <c r="K2085" s="295"/>
      <c r="L2085"/>
      <c r="O2085"/>
      <c r="P2085"/>
    </row>
    <row r="2086" spans="1:16" x14ac:dyDescent="0.3">
      <c r="A2086" s="300"/>
      <c r="B2086" s="300"/>
      <c r="C2086" s="300"/>
      <c r="D2086" s="31"/>
      <c r="E2086"/>
      <c r="F2086" s="295"/>
      <c r="G2086"/>
      <c r="H2086" s="606"/>
      <c r="I2086" s="295"/>
      <c r="J2086"/>
      <c r="K2086" s="295"/>
      <c r="L2086"/>
      <c r="O2086"/>
      <c r="P2086"/>
    </row>
    <row r="2087" spans="1:16" x14ac:dyDescent="0.3">
      <c r="A2087" s="300"/>
      <c r="B2087" s="300"/>
      <c r="C2087" s="300"/>
      <c r="D2087" s="31"/>
      <c r="E2087"/>
      <c r="F2087" s="295"/>
      <c r="G2087"/>
      <c r="H2087" s="606"/>
      <c r="I2087" s="295"/>
      <c r="J2087"/>
      <c r="K2087" s="295"/>
      <c r="L2087"/>
      <c r="O2087"/>
      <c r="P2087"/>
    </row>
    <row r="2088" spans="1:16" x14ac:dyDescent="0.3">
      <c r="A2088" s="300"/>
      <c r="B2088" s="300"/>
      <c r="C2088" s="300"/>
      <c r="D2088" s="31"/>
      <c r="E2088"/>
      <c r="F2088" s="295"/>
      <c r="G2088"/>
      <c r="H2088" s="606"/>
      <c r="I2088" s="295"/>
      <c r="J2088"/>
      <c r="K2088" s="295"/>
      <c r="L2088"/>
      <c r="O2088"/>
      <c r="P2088"/>
    </row>
    <row r="2089" spans="1:16" x14ac:dyDescent="0.3">
      <c r="A2089" s="300"/>
      <c r="B2089" s="300"/>
      <c r="C2089" s="300"/>
      <c r="D2089" s="31"/>
      <c r="E2089"/>
      <c r="F2089" s="295"/>
      <c r="G2089"/>
      <c r="H2089" s="606"/>
      <c r="I2089" s="295"/>
      <c r="J2089"/>
      <c r="K2089" s="295"/>
      <c r="L2089"/>
      <c r="O2089"/>
      <c r="P2089"/>
    </row>
    <row r="2090" spans="1:16" x14ac:dyDescent="0.3">
      <c r="A2090" s="300"/>
      <c r="B2090" s="300"/>
      <c r="C2090" s="300"/>
      <c r="D2090" s="31"/>
      <c r="E2090"/>
      <c r="F2090" s="295"/>
      <c r="G2090"/>
      <c r="H2090" s="606"/>
      <c r="I2090" s="295"/>
      <c r="J2090"/>
      <c r="K2090" s="295"/>
      <c r="L2090"/>
      <c r="O2090"/>
      <c r="P2090"/>
    </row>
    <row r="2091" spans="1:16" x14ac:dyDescent="0.3">
      <c r="A2091" s="300"/>
      <c r="B2091" s="300"/>
      <c r="C2091" s="300"/>
      <c r="D2091" s="31"/>
      <c r="E2091"/>
      <c r="F2091" s="295"/>
      <c r="G2091"/>
      <c r="H2091" s="606"/>
      <c r="I2091" s="295"/>
      <c r="J2091"/>
      <c r="K2091" s="295"/>
      <c r="L2091"/>
      <c r="O2091"/>
      <c r="P2091"/>
    </row>
    <row r="2092" spans="1:16" x14ac:dyDescent="0.3">
      <c r="A2092" s="300"/>
      <c r="B2092" s="300"/>
      <c r="C2092" s="300"/>
      <c r="D2092" s="31"/>
      <c r="E2092"/>
      <c r="F2092" s="295"/>
      <c r="G2092"/>
      <c r="H2092" s="606"/>
      <c r="I2092" s="295"/>
      <c r="J2092"/>
      <c r="K2092" s="295"/>
      <c r="L2092"/>
      <c r="O2092"/>
      <c r="P2092"/>
    </row>
    <row r="2093" spans="1:16" x14ac:dyDescent="0.3">
      <c r="A2093" s="300"/>
      <c r="B2093" s="300"/>
      <c r="C2093" s="300"/>
      <c r="D2093" s="31"/>
      <c r="E2093"/>
      <c r="F2093" s="295"/>
      <c r="G2093"/>
      <c r="H2093" s="606"/>
      <c r="I2093" s="295"/>
      <c r="J2093"/>
      <c r="K2093" s="295"/>
      <c r="L2093"/>
      <c r="O2093"/>
      <c r="P2093"/>
    </row>
    <row r="2094" spans="1:16" x14ac:dyDescent="0.3">
      <c r="A2094" s="300"/>
      <c r="B2094" s="300"/>
      <c r="C2094" s="300"/>
      <c r="D2094" s="31"/>
      <c r="E2094"/>
      <c r="F2094" s="295"/>
      <c r="G2094"/>
      <c r="H2094" s="606"/>
      <c r="I2094" s="295"/>
      <c r="J2094"/>
      <c r="K2094" s="295"/>
      <c r="L2094"/>
      <c r="O2094"/>
      <c r="P2094"/>
    </row>
    <row r="2095" spans="1:16" x14ac:dyDescent="0.3">
      <c r="A2095" s="300"/>
      <c r="B2095" s="300"/>
      <c r="C2095" s="300"/>
      <c r="D2095" s="31"/>
      <c r="E2095"/>
      <c r="F2095" s="295"/>
      <c r="G2095"/>
      <c r="H2095" s="606"/>
      <c r="I2095" s="295"/>
      <c r="J2095"/>
      <c r="K2095" s="295"/>
      <c r="L2095"/>
      <c r="O2095"/>
      <c r="P2095"/>
    </row>
    <row r="2096" spans="1:16" x14ac:dyDescent="0.3">
      <c r="A2096" s="300"/>
      <c r="B2096" s="300"/>
      <c r="C2096" s="300"/>
      <c r="D2096" s="31"/>
      <c r="E2096"/>
      <c r="F2096" s="295"/>
      <c r="G2096"/>
      <c r="H2096" s="606"/>
      <c r="I2096" s="295"/>
      <c r="J2096"/>
      <c r="K2096" s="295"/>
      <c r="L2096"/>
      <c r="O2096"/>
      <c r="P2096"/>
    </row>
    <row r="2097" spans="1:16" x14ac:dyDescent="0.3">
      <c r="A2097" s="300"/>
      <c r="B2097" s="300"/>
      <c r="C2097" s="300"/>
      <c r="D2097" s="31"/>
      <c r="E2097"/>
      <c r="F2097" s="295"/>
      <c r="G2097"/>
      <c r="H2097" s="606"/>
      <c r="I2097" s="295"/>
      <c r="J2097"/>
      <c r="K2097" s="295"/>
      <c r="L2097"/>
      <c r="O2097"/>
      <c r="P2097"/>
    </row>
    <row r="2098" spans="1:16" x14ac:dyDescent="0.3">
      <c r="A2098" s="300"/>
      <c r="B2098" s="300"/>
      <c r="C2098" s="300"/>
      <c r="D2098" s="31"/>
      <c r="E2098"/>
      <c r="F2098" s="295"/>
      <c r="G2098"/>
      <c r="H2098" s="606"/>
      <c r="I2098" s="295"/>
      <c r="J2098"/>
      <c r="K2098" s="295"/>
      <c r="L2098"/>
      <c r="O2098"/>
      <c r="P2098"/>
    </row>
    <row r="2099" spans="1:16" x14ac:dyDescent="0.3">
      <c r="A2099" s="300"/>
      <c r="B2099" s="300"/>
      <c r="C2099" s="300"/>
      <c r="D2099" s="31"/>
      <c r="E2099"/>
      <c r="F2099" s="295"/>
      <c r="G2099"/>
      <c r="H2099" s="606"/>
      <c r="I2099" s="295"/>
      <c r="J2099"/>
      <c r="K2099" s="295"/>
      <c r="L2099"/>
      <c r="O2099"/>
      <c r="P2099"/>
    </row>
    <row r="2100" spans="1:16" x14ac:dyDescent="0.3">
      <c r="A2100" s="300"/>
      <c r="B2100" s="300"/>
      <c r="C2100" s="300"/>
      <c r="D2100" s="31"/>
      <c r="E2100"/>
      <c r="F2100" s="295"/>
      <c r="G2100"/>
      <c r="H2100" s="606"/>
      <c r="I2100" s="295"/>
      <c r="J2100"/>
      <c r="K2100" s="295"/>
      <c r="L2100"/>
      <c r="O2100"/>
      <c r="P2100"/>
    </row>
    <row r="2101" spans="1:16" x14ac:dyDescent="0.3">
      <c r="A2101" s="300"/>
      <c r="B2101" s="300"/>
      <c r="C2101" s="300"/>
      <c r="D2101" s="31"/>
      <c r="E2101"/>
      <c r="F2101" s="295"/>
      <c r="G2101"/>
      <c r="H2101" s="606"/>
      <c r="I2101" s="295"/>
      <c r="J2101"/>
      <c r="K2101" s="295"/>
      <c r="L2101"/>
      <c r="O2101"/>
      <c r="P2101"/>
    </row>
    <row r="2102" spans="1:16" x14ac:dyDescent="0.3">
      <c r="A2102" s="300"/>
      <c r="B2102" s="300"/>
      <c r="C2102" s="300"/>
      <c r="D2102" s="31"/>
      <c r="E2102"/>
      <c r="F2102" s="295"/>
      <c r="G2102"/>
      <c r="H2102" s="606"/>
      <c r="I2102" s="295"/>
      <c r="J2102"/>
      <c r="K2102" s="295"/>
      <c r="L2102"/>
      <c r="O2102"/>
      <c r="P2102"/>
    </row>
    <row r="2103" spans="1:16" x14ac:dyDescent="0.3">
      <c r="A2103" s="300"/>
      <c r="B2103" s="300"/>
      <c r="C2103" s="300"/>
      <c r="D2103" s="31"/>
      <c r="E2103"/>
      <c r="F2103" s="295"/>
      <c r="G2103"/>
      <c r="H2103" s="606"/>
      <c r="I2103" s="295"/>
      <c r="J2103"/>
      <c r="K2103" s="295"/>
      <c r="L2103"/>
      <c r="O2103"/>
      <c r="P2103"/>
    </row>
    <row r="2104" spans="1:16" x14ac:dyDescent="0.3">
      <c r="A2104" s="300"/>
      <c r="B2104" s="300"/>
      <c r="C2104" s="300"/>
      <c r="D2104" s="31"/>
      <c r="E2104"/>
      <c r="F2104" s="295"/>
      <c r="G2104"/>
      <c r="H2104" s="606"/>
      <c r="I2104" s="295"/>
      <c r="J2104"/>
      <c r="K2104" s="295"/>
      <c r="L2104"/>
      <c r="O2104"/>
      <c r="P2104"/>
    </row>
    <row r="2105" spans="1:16" x14ac:dyDescent="0.3">
      <c r="A2105" s="300"/>
      <c r="B2105" s="300"/>
      <c r="C2105" s="300"/>
      <c r="D2105" s="31"/>
      <c r="E2105"/>
      <c r="F2105" s="295"/>
      <c r="G2105"/>
      <c r="H2105" s="606"/>
      <c r="I2105" s="295"/>
      <c r="J2105"/>
      <c r="K2105" s="295"/>
      <c r="L2105"/>
      <c r="O2105"/>
      <c r="P2105"/>
    </row>
    <row r="2106" spans="1:16" x14ac:dyDescent="0.3">
      <c r="A2106" s="300"/>
      <c r="B2106" s="300"/>
      <c r="C2106" s="300"/>
      <c r="D2106" s="31"/>
      <c r="E2106"/>
      <c r="F2106" s="295"/>
      <c r="G2106"/>
      <c r="H2106" s="606"/>
      <c r="I2106" s="295"/>
      <c r="J2106"/>
      <c r="K2106" s="295"/>
      <c r="L2106"/>
      <c r="O2106"/>
      <c r="P2106"/>
    </row>
    <row r="2107" spans="1:16" x14ac:dyDescent="0.3">
      <c r="A2107" s="300"/>
      <c r="B2107" s="300"/>
      <c r="C2107" s="300"/>
      <c r="D2107" s="31"/>
      <c r="E2107"/>
      <c r="F2107" s="295"/>
      <c r="G2107"/>
      <c r="H2107" s="606"/>
      <c r="I2107" s="295"/>
      <c r="J2107"/>
      <c r="K2107" s="295"/>
      <c r="L2107"/>
      <c r="O2107"/>
      <c r="P2107"/>
    </row>
    <row r="2108" spans="1:16" x14ac:dyDescent="0.3">
      <c r="A2108" s="300"/>
      <c r="B2108" s="300"/>
      <c r="C2108" s="300"/>
      <c r="D2108" s="31"/>
      <c r="E2108"/>
      <c r="F2108" s="295"/>
      <c r="G2108"/>
      <c r="H2108" s="606"/>
      <c r="I2108" s="295"/>
      <c r="J2108"/>
      <c r="K2108" s="295"/>
      <c r="L2108"/>
      <c r="O2108"/>
      <c r="P2108"/>
    </row>
    <row r="2109" spans="1:16" x14ac:dyDescent="0.3">
      <c r="A2109" s="300"/>
      <c r="B2109" s="300"/>
      <c r="C2109" s="300"/>
      <c r="D2109" s="31"/>
      <c r="E2109"/>
      <c r="F2109" s="295"/>
      <c r="G2109"/>
      <c r="H2109" s="606"/>
      <c r="I2109" s="295"/>
      <c r="J2109"/>
      <c r="K2109" s="295"/>
      <c r="L2109"/>
      <c r="O2109"/>
      <c r="P2109"/>
    </row>
    <row r="2110" spans="1:16" x14ac:dyDescent="0.3">
      <c r="A2110" s="300"/>
      <c r="B2110" s="300"/>
      <c r="C2110" s="300"/>
      <c r="D2110" s="31"/>
      <c r="E2110"/>
      <c r="F2110" s="295"/>
      <c r="G2110"/>
      <c r="H2110" s="606"/>
      <c r="I2110" s="295"/>
      <c r="J2110"/>
      <c r="K2110" s="295"/>
      <c r="L2110"/>
      <c r="O2110"/>
      <c r="P2110"/>
    </row>
    <row r="2111" spans="1:16" x14ac:dyDescent="0.3">
      <c r="A2111" s="300"/>
      <c r="B2111" s="300"/>
      <c r="C2111" s="300"/>
      <c r="D2111" s="31"/>
      <c r="E2111"/>
      <c r="F2111" s="295"/>
      <c r="G2111"/>
      <c r="H2111" s="606"/>
      <c r="I2111" s="295"/>
      <c r="J2111"/>
      <c r="K2111" s="295"/>
      <c r="L2111"/>
      <c r="O2111"/>
      <c r="P2111"/>
    </row>
    <row r="2112" spans="1:16" x14ac:dyDescent="0.3">
      <c r="A2112" s="300"/>
      <c r="B2112" s="300"/>
      <c r="C2112" s="300"/>
      <c r="D2112" s="31"/>
      <c r="E2112"/>
      <c r="F2112" s="295"/>
      <c r="G2112"/>
      <c r="H2112" s="606"/>
      <c r="I2112" s="295"/>
      <c r="J2112"/>
      <c r="K2112" s="295"/>
      <c r="L2112"/>
      <c r="O2112"/>
      <c r="P2112"/>
    </row>
    <row r="2113" spans="1:16" x14ac:dyDescent="0.3">
      <c r="A2113" s="300"/>
      <c r="B2113" s="300"/>
      <c r="C2113" s="300"/>
      <c r="D2113" s="31"/>
      <c r="E2113"/>
      <c r="F2113" s="295"/>
      <c r="G2113"/>
      <c r="H2113" s="606"/>
      <c r="I2113" s="295"/>
      <c r="J2113"/>
      <c r="K2113" s="295"/>
      <c r="L2113"/>
      <c r="O2113"/>
      <c r="P2113"/>
    </row>
    <row r="2114" spans="1:16" x14ac:dyDescent="0.3">
      <c r="A2114" s="300"/>
      <c r="B2114" s="300"/>
      <c r="C2114" s="300"/>
      <c r="D2114" s="31"/>
      <c r="E2114"/>
      <c r="F2114" s="295"/>
      <c r="G2114"/>
      <c r="H2114" s="606"/>
      <c r="I2114" s="295"/>
      <c r="J2114"/>
      <c r="K2114" s="295"/>
      <c r="L2114"/>
      <c r="O2114"/>
      <c r="P2114"/>
    </row>
    <row r="2115" spans="1:16" x14ac:dyDescent="0.3">
      <c r="A2115" s="300"/>
      <c r="B2115" s="300"/>
      <c r="C2115" s="300"/>
      <c r="D2115" s="31"/>
      <c r="E2115"/>
      <c r="F2115" s="295"/>
      <c r="G2115"/>
      <c r="H2115" s="606"/>
      <c r="I2115" s="295"/>
      <c r="J2115"/>
      <c r="K2115" s="295"/>
      <c r="L2115"/>
      <c r="O2115"/>
      <c r="P2115"/>
    </row>
    <row r="2116" spans="1:16" x14ac:dyDescent="0.3">
      <c r="A2116" s="300"/>
      <c r="B2116" s="300"/>
      <c r="C2116" s="300"/>
      <c r="D2116" s="31"/>
      <c r="E2116"/>
      <c r="F2116" s="295"/>
      <c r="G2116"/>
      <c r="H2116" s="606"/>
      <c r="I2116" s="295"/>
      <c r="J2116"/>
      <c r="K2116" s="295"/>
      <c r="L2116"/>
      <c r="O2116"/>
      <c r="P2116"/>
    </row>
    <row r="2117" spans="1:16" x14ac:dyDescent="0.3">
      <c r="A2117" s="300"/>
      <c r="B2117" s="300"/>
      <c r="C2117" s="300"/>
      <c r="D2117" s="31"/>
      <c r="E2117"/>
      <c r="F2117" s="295"/>
      <c r="G2117"/>
      <c r="H2117" s="606"/>
      <c r="I2117" s="295"/>
      <c r="J2117"/>
      <c r="K2117" s="295"/>
      <c r="L2117"/>
      <c r="O2117"/>
      <c r="P2117"/>
    </row>
    <row r="2118" spans="1:16" x14ac:dyDescent="0.3">
      <c r="A2118" s="300"/>
      <c r="B2118" s="300"/>
      <c r="C2118" s="300"/>
      <c r="D2118" s="31"/>
      <c r="E2118"/>
      <c r="F2118" s="295"/>
      <c r="G2118"/>
      <c r="H2118" s="606"/>
      <c r="I2118" s="295"/>
      <c r="J2118"/>
      <c r="K2118" s="295"/>
      <c r="L2118"/>
      <c r="O2118"/>
      <c r="P2118"/>
    </row>
    <row r="2119" spans="1:16" x14ac:dyDescent="0.3">
      <c r="A2119" s="300"/>
      <c r="B2119" s="300"/>
      <c r="C2119" s="300"/>
      <c r="D2119" s="31"/>
      <c r="E2119"/>
      <c r="F2119" s="295"/>
      <c r="G2119"/>
      <c r="H2119" s="606"/>
      <c r="I2119" s="295"/>
      <c r="J2119"/>
      <c r="K2119" s="295"/>
      <c r="L2119"/>
      <c r="O2119"/>
      <c r="P2119"/>
    </row>
    <row r="2120" spans="1:16" x14ac:dyDescent="0.3">
      <c r="A2120" s="300"/>
      <c r="B2120" s="300"/>
      <c r="C2120" s="300"/>
      <c r="D2120" s="31"/>
      <c r="E2120"/>
      <c r="F2120" s="295"/>
      <c r="G2120"/>
      <c r="H2120" s="606"/>
      <c r="I2120" s="295"/>
      <c r="J2120"/>
      <c r="K2120" s="295"/>
      <c r="L2120"/>
      <c r="O2120"/>
      <c r="P2120"/>
    </row>
    <row r="2121" spans="1:16" x14ac:dyDescent="0.3">
      <c r="A2121" s="300"/>
      <c r="B2121" s="300"/>
      <c r="C2121" s="300"/>
      <c r="D2121" s="31"/>
      <c r="E2121"/>
      <c r="F2121" s="295"/>
      <c r="G2121"/>
      <c r="H2121" s="606"/>
      <c r="I2121" s="295"/>
      <c r="J2121"/>
      <c r="K2121" s="295"/>
      <c r="L2121"/>
      <c r="O2121"/>
      <c r="P2121"/>
    </row>
    <row r="2122" spans="1:16" x14ac:dyDescent="0.3">
      <c r="A2122" s="300"/>
      <c r="B2122" s="300"/>
      <c r="C2122" s="300"/>
      <c r="D2122" s="31"/>
      <c r="E2122"/>
      <c r="F2122" s="295"/>
      <c r="G2122"/>
      <c r="H2122" s="606"/>
      <c r="I2122" s="295"/>
      <c r="J2122"/>
      <c r="K2122" s="295"/>
      <c r="L2122"/>
      <c r="O2122"/>
      <c r="P2122"/>
    </row>
    <row r="2123" spans="1:16" x14ac:dyDescent="0.3">
      <c r="A2123" s="300"/>
      <c r="B2123" s="300"/>
      <c r="C2123" s="300"/>
      <c r="D2123" s="31"/>
      <c r="E2123"/>
      <c r="F2123" s="295"/>
      <c r="G2123"/>
      <c r="H2123" s="606"/>
      <c r="I2123" s="295"/>
      <c r="J2123"/>
      <c r="K2123" s="295"/>
      <c r="L2123"/>
      <c r="O2123"/>
      <c r="P2123"/>
    </row>
    <row r="2124" spans="1:16" x14ac:dyDescent="0.3">
      <c r="A2124" s="300"/>
      <c r="B2124" s="300"/>
      <c r="C2124" s="300"/>
      <c r="D2124" s="31"/>
      <c r="E2124"/>
      <c r="F2124" s="295"/>
      <c r="G2124"/>
      <c r="H2124" s="606"/>
      <c r="I2124" s="295"/>
      <c r="J2124"/>
      <c r="K2124" s="295"/>
      <c r="L2124"/>
      <c r="O2124"/>
      <c r="P2124"/>
    </row>
    <row r="2125" spans="1:16" x14ac:dyDescent="0.3">
      <c r="A2125" s="300"/>
      <c r="B2125" s="300"/>
      <c r="C2125" s="300"/>
      <c r="D2125" s="31"/>
      <c r="E2125"/>
      <c r="F2125" s="295"/>
      <c r="G2125"/>
      <c r="H2125" s="606"/>
      <c r="I2125" s="295"/>
      <c r="J2125"/>
      <c r="K2125" s="295"/>
      <c r="L2125"/>
      <c r="O2125"/>
      <c r="P2125"/>
    </row>
    <row r="2126" spans="1:16" x14ac:dyDescent="0.3">
      <c r="A2126" s="300"/>
      <c r="B2126" s="300"/>
      <c r="C2126" s="300"/>
      <c r="D2126" s="31"/>
      <c r="E2126"/>
      <c r="F2126" s="295"/>
      <c r="G2126"/>
      <c r="H2126" s="606"/>
      <c r="I2126" s="295"/>
      <c r="J2126"/>
      <c r="K2126" s="295"/>
      <c r="L2126"/>
      <c r="O2126"/>
      <c r="P2126"/>
    </row>
    <row r="2127" spans="1:16" x14ac:dyDescent="0.3">
      <c r="A2127" s="300"/>
      <c r="B2127" s="300"/>
      <c r="C2127" s="300"/>
      <c r="D2127" s="31"/>
      <c r="E2127"/>
      <c r="F2127" s="295"/>
      <c r="G2127"/>
      <c r="H2127" s="606"/>
      <c r="I2127" s="295"/>
      <c r="J2127"/>
      <c r="K2127" s="295"/>
      <c r="L2127"/>
      <c r="O2127"/>
      <c r="P2127"/>
    </row>
    <row r="2128" spans="1:16" x14ac:dyDescent="0.3">
      <c r="A2128" s="300"/>
      <c r="B2128" s="300"/>
      <c r="C2128" s="300"/>
      <c r="D2128" s="31"/>
      <c r="E2128"/>
      <c r="F2128" s="295"/>
      <c r="G2128"/>
      <c r="H2128" s="606"/>
      <c r="I2128" s="295"/>
      <c r="J2128"/>
      <c r="K2128" s="295"/>
      <c r="L2128"/>
      <c r="O2128"/>
      <c r="P2128"/>
    </row>
    <row r="2129" spans="1:16" x14ac:dyDescent="0.3">
      <c r="A2129" s="300"/>
      <c r="B2129" s="300"/>
      <c r="C2129" s="300"/>
      <c r="D2129" s="31"/>
      <c r="E2129"/>
      <c r="F2129" s="295"/>
      <c r="G2129"/>
      <c r="H2129" s="606"/>
      <c r="I2129" s="295"/>
      <c r="J2129"/>
      <c r="K2129" s="295"/>
      <c r="L2129"/>
      <c r="O2129"/>
      <c r="P2129"/>
    </row>
    <row r="2130" spans="1:16" x14ac:dyDescent="0.3">
      <c r="A2130" s="300"/>
      <c r="B2130" s="300"/>
      <c r="C2130" s="300"/>
      <c r="D2130" s="31"/>
      <c r="E2130"/>
      <c r="F2130" s="295"/>
      <c r="G2130"/>
      <c r="H2130" s="606"/>
      <c r="I2130" s="295"/>
      <c r="J2130"/>
      <c r="K2130" s="295"/>
      <c r="L2130"/>
      <c r="O2130"/>
      <c r="P2130"/>
    </row>
    <row r="2131" spans="1:16" x14ac:dyDescent="0.3">
      <c r="A2131" s="300"/>
      <c r="B2131" s="300"/>
      <c r="C2131" s="300"/>
      <c r="D2131" s="31"/>
      <c r="E2131"/>
      <c r="F2131" s="295"/>
      <c r="G2131"/>
      <c r="H2131" s="606"/>
      <c r="I2131" s="295"/>
      <c r="J2131"/>
      <c r="K2131" s="295"/>
      <c r="L2131"/>
      <c r="O2131"/>
      <c r="P2131"/>
    </row>
    <row r="2132" spans="1:16" x14ac:dyDescent="0.3">
      <c r="A2132" s="300"/>
      <c r="B2132" s="300"/>
      <c r="C2132" s="300"/>
      <c r="D2132" s="31"/>
      <c r="E2132"/>
      <c r="F2132" s="295"/>
      <c r="G2132"/>
      <c r="H2132" s="606"/>
      <c r="I2132" s="295"/>
      <c r="J2132"/>
      <c r="K2132" s="295"/>
      <c r="L2132"/>
      <c r="O2132"/>
      <c r="P2132"/>
    </row>
    <row r="2133" spans="1:16" x14ac:dyDescent="0.3">
      <c r="A2133" s="300"/>
      <c r="B2133" s="300"/>
      <c r="C2133" s="300"/>
      <c r="D2133" s="31"/>
      <c r="E2133"/>
      <c r="F2133" s="295"/>
      <c r="G2133"/>
      <c r="H2133" s="606"/>
      <c r="I2133" s="295"/>
      <c r="J2133"/>
      <c r="K2133" s="295"/>
      <c r="L2133"/>
      <c r="O2133"/>
      <c r="P2133"/>
    </row>
    <row r="2134" spans="1:16" x14ac:dyDescent="0.3">
      <c r="A2134" s="300"/>
      <c r="B2134" s="300"/>
      <c r="C2134" s="300"/>
      <c r="D2134" s="31"/>
      <c r="E2134"/>
      <c r="F2134" s="295"/>
      <c r="G2134"/>
      <c r="H2134" s="606"/>
      <c r="I2134" s="295"/>
      <c r="J2134"/>
      <c r="K2134" s="295"/>
      <c r="L2134"/>
      <c r="O2134"/>
      <c r="P2134"/>
    </row>
    <row r="2135" spans="1:16" x14ac:dyDescent="0.3">
      <c r="A2135" s="300"/>
      <c r="B2135" s="300"/>
      <c r="C2135" s="300"/>
      <c r="D2135" s="31"/>
      <c r="E2135"/>
      <c r="F2135" s="295"/>
      <c r="G2135"/>
      <c r="H2135" s="606"/>
      <c r="I2135" s="295"/>
      <c r="J2135"/>
      <c r="K2135" s="295"/>
      <c r="L2135"/>
      <c r="O2135"/>
      <c r="P2135"/>
    </row>
    <row r="2136" spans="1:16" x14ac:dyDescent="0.3">
      <c r="A2136" s="300"/>
      <c r="B2136" s="300"/>
      <c r="C2136" s="300"/>
      <c r="D2136" s="31"/>
      <c r="E2136"/>
      <c r="F2136" s="295"/>
      <c r="G2136"/>
      <c r="H2136" s="606"/>
      <c r="I2136" s="295"/>
      <c r="J2136"/>
      <c r="K2136" s="295"/>
      <c r="L2136"/>
      <c r="O2136"/>
      <c r="P2136"/>
    </row>
    <row r="2137" spans="1:16" x14ac:dyDescent="0.3">
      <c r="A2137" s="300"/>
      <c r="B2137" s="300"/>
      <c r="C2137" s="300"/>
      <c r="D2137" s="31"/>
      <c r="E2137"/>
      <c r="F2137" s="295"/>
      <c r="G2137"/>
      <c r="H2137" s="606"/>
      <c r="I2137" s="295"/>
      <c r="J2137"/>
      <c r="K2137" s="295"/>
      <c r="L2137"/>
      <c r="O2137"/>
      <c r="P2137"/>
    </row>
    <row r="2138" spans="1:16" x14ac:dyDescent="0.3">
      <c r="A2138" s="300"/>
      <c r="B2138" s="300"/>
      <c r="C2138" s="300"/>
      <c r="D2138" s="31"/>
      <c r="E2138"/>
      <c r="F2138" s="295"/>
      <c r="G2138"/>
      <c r="H2138" s="606"/>
      <c r="I2138" s="295"/>
      <c r="J2138"/>
      <c r="K2138" s="295"/>
      <c r="L2138"/>
      <c r="O2138"/>
      <c r="P2138"/>
    </row>
    <row r="2139" spans="1:16" x14ac:dyDescent="0.3">
      <c r="A2139" s="300"/>
      <c r="B2139" s="300"/>
      <c r="C2139" s="300"/>
      <c r="D2139" s="31"/>
      <c r="E2139"/>
      <c r="F2139" s="295"/>
      <c r="G2139"/>
      <c r="H2139" s="606"/>
      <c r="I2139" s="295"/>
      <c r="J2139"/>
      <c r="K2139" s="295"/>
      <c r="L2139"/>
      <c r="O2139"/>
      <c r="P2139"/>
    </row>
    <row r="2140" spans="1:16" x14ac:dyDescent="0.3">
      <c r="A2140" s="300"/>
      <c r="B2140" s="300"/>
      <c r="C2140" s="300"/>
      <c r="D2140" s="31"/>
      <c r="E2140"/>
      <c r="F2140" s="295"/>
      <c r="G2140"/>
      <c r="H2140" s="606"/>
      <c r="I2140" s="295"/>
      <c r="J2140"/>
      <c r="K2140" s="295"/>
      <c r="L2140"/>
      <c r="O2140"/>
      <c r="P2140"/>
    </row>
    <row r="2141" spans="1:16" x14ac:dyDescent="0.3">
      <c r="A2141" s="300"/>
      <c r="B2141" s="300"/>
      <c r="C2141" s="300"/>
      <c r="D2141" s="31"/>
      <c r="E2141"/>
      <c r="F2141" s="295"/>
      <c r="G2141"/>
      <c r="H2141" s="606"/>
      <c r="I2141" s="295"/>
      <c r="J2141"/>
      <c r="K2141" s="295"/>
      <c r="L2141"/>
      <c r="O2141"/>
      <c r="P2141"/>
    </row>
    <row r="2142" spans="1:16" x14ac:dyDescent="0.3">
      <c r="A2142" s="300"/>
      <c r="B2142" s="300"/>
      <c r="C2142" s="300"/>
      <c r="D2142" s="31"/>
      <c r="E2142"/>
      <c r="F2142" s="295"/>
      <c r="G2142"/>
      <c r="H2142" s="606"/>
      <c r="I2142" s="295"/>
      <c r="J2142"/>
      <c r="K2142" s="295"/>
      <c r="L2142"/>
      <c r="O2142"/>
      <c r="P2142"/>
    </row>
    <row r="2143" spans="1:16" x14ac:dyDescent="0.3">
      <c r="A2143" s="300"/>
      <c r="B2143" s="300"/>
      <c r="C2143" s="300"/>
      <c r="D2143" s="31"/>
      <c r="E2143"/>
      <c r="F2143" s="295"/>
      <c r="G2143"/>
      <c r="H2143" s="606"/>
      <c r="I2143" s="295"/>
      <c r="J2143"/>
      <c r="K2143" s="295"/>
      <c r="L2143"/>
      <c r="O2143"/>
      <c r="P2143"/>
    </row>
    <row r="2144" spans="1:16" x14ac:dyDescent="0.3">
      <c r="A2144" s="300"/>
      <c r="B2144" s="300"/>
      <c r="C2144" s="300"/>
      <c r="D2144" s="31"/>
      <c r="E2144"/>
      <c r="F2144" s="295"/>
      <c r="G2144"/>
      <c r="H2144" s="606"/>
      <c r="I2144" s="295"/>
      <c r="J2144"/>
      <c r="K2144" s="295"/>
      <c r="L2144"/>
      <c r="O2144"/>
      <c r="P2144"/>
    </row>
    <row r="2145" spans="1:16" x14ac:dyDescent="0.3">
      <c r="A2145" s="300"/>
      <c r="B2145" s="300"/>
      <c r="C2145" s="300"/>
      <c r="D2145" s="31"/>
      <c r="E2145"/>
      <c r="F2145" s="295"/>
      <c r="G2145"/>
      <c r="H2145" s="606"/>
      <c r="I2145" s="295"/>
      <c r="J2145"/>
      <c r="K2145" s="295"/>
      <c r="L2145"/>
      <c r="O2145"/>
      <c r="P2145"/>
    </row>
    <row r="2146" spans="1:16" x14ac:dyDescent="0.3">
      <c r="A2146" s="300"/>
      <c r="B2146" s="300"/>
      <c r="C2146" s="300"/>
      <c r="D2146" s="31"/>
      <c r="E2146"/>
      <c r="F2146" s="295"/>
      <c r="G2146"/>
      <c r="H2146" s="606"/>
      <c r="I2146" s="295"/>
      <c r="J2146"/>
      <c r="K2146" s="295"/>
      <c r="L2146"/>
      <c r="O2146"/>
      <c r="P2146"/>
    </row>
    <row r="2147" spans="1:16" x14ac:dyDescent="0.3">
      <c r="A2147" s="300"/>
      <c r="B2147" s="300"/>
      <c r="C2147" s="300"/>
      <c r="D2147" s="31"/>
      <c r="E2147"/>
      <c r="F2147" s="295"/>
      <c r="G2147"/>
      <c r="H2147" s="606"/>
      <c r="I2147" s="295"/>
      <c r="J2147"/>
      <c r="K2147" s="295"/>
      <c r="L2147"/>
      <c r="O2147"/>
      <c r="P2147"/>
    </row>
    <row r="2148" spans="1:16" x14ac:dyDescent="0.3">
      <c r="A2148" s="300"/>
      <c r="B2148" s="300"/>
      <c r="C2148" s="300"/>
      <c r="D2148" s="31"/>
      <c r="E2148"/>
      <c r="F2148" s="295"/>
      <c r="G2148"/>
      <c r="H2148" s="606"/>
      <c r="I2148" s="295"/>
      <c r="J2148"/>
      <c r="K2148" s="295"/>
      <c r="L2148"/>
      <c r="O2148"/>
      <c r="P2148"/>
    </row>
    <row r="2149" spans="1:16" x14ac:dyDescent="0.3">
      <c r="A2149" s="300"/>
      <c r="B2149" s="300"/>
      <c r="C2149" s="300"/>
      <c r="D2149" s="31"/>
      <c r="E2149"/>
      <c r="F2149" s="295"/>
      <c r="G2149"/>
      <c r="H2149" s="606"/>
      <c r="I2149" s="295"/>
      <c r="J2149"/>
      <c r="K2149" s="295"/>
      <c r="L2149"/>
      <c r="O2149"/>
      <c r="P2149"/>
    </row>
    <row r="2150" spans="1:16" x14ac:dyDescent="0.3">
      <c r="A2150" s="300"/>
      <c r="B2150" s="300"/>
      <c r="C2150" s="300"/>
      <c r="D2150" s="31"/>
      <c r="E2150"/>
      <c r="F2150" s="295"/>
      <c r="G2150"/>
      <c r="H2150" s="606"/>
      <c r="I2150" s="295"/>
      <c r="J2150"/>
      <c r="K2150" s="295"/>
      <c r="L2150"/>
      <c r="O2150"/>
      <c r="P2150"/>
    </row>
    <row r="2151" spans="1:16" x14ac:dyDescent="0.3">
      <c r="A2151" s="300"/>
      <c r="B2151" s="300"/>
      <c r="C2151" s="300"/>
      <c r="D2151" s="31"/>
      <c r="E2151"/>
      <c r="F2151" s="295"/>
      <c r="G2151"/>
      <c r="H2151" s="606"/>
      <c r="I2151" s="295"/>
      <c r="J2151"/>
      <c r="K2151" s="295"/>
      <c r="L2151"/>
      <c r="O2151"/>
      <c r="P2151"/>
    </row>
    <row r="2152" spans="1:16" x14ac:dyDescent="0.3">
      <c r="A2152" s="300"/>
      <c r="B2152" s="300"/>
      <c r="C2152" s="300"/>
      <c r="D2152" s="31"/>
      <c r="E2152"/>
      <c r="F2152" s="295"/>
      <c r="G2152"/>
      <c r="H2152" s="606"/>
      <c r="I2152" s="295"/>
      <c r="J2152"/>
      <c r="K2152" s="295"/>
      <c r="L2152"/>
      <c r="O2152"/>
      <c r="P2152"/>
    </row>
    <row r="2153" spans="1:16" x14ac:dyDescent="0.3">
      <c r="A2153" s="300"/>
      <c r="B2153" s="300"/>
      <c r="C2153" s="300"/>
      <c r="D2153" s="31"/>
      <c r="E2153"/>
      <c r="F2153" s="295"/>
      <c r="G2153"/>
      <c r="H2153" s="606"/>
      <c r="I2153" s="295"/>
      <c r="J2153"/>
      <c r="K2153" s="295"/>
      <c r="L2153"/>
      <c r="O2153"/>
      <c r="P2153"/>
    </row>
    <row r="2154" spans="1:16" x14ac:dyDescent="0.3">
      <c r="A2154" s="300"/>
      <c r="B2154" s="300"/>
      <c r="C2154" s="300"/>
      <c r="D2154" s="31"/>
      <c r="E2154"/>
      <c r="F2154" s="295"/>
      <c r="G2154"/>
      <c r="H2154" s="606"/>
      <c r="I2154" s="295"/>
      <c r="J2154"/>
      <c r="K2154" s="295"/>
      <c r="L2154"/>
      <c r="O2154"/>
      <c r="P2154"/>
    </row>
    <row r="2155" spans="1:16" x14ac:dyDescent="0.3">
      <c r="A2155" s="300"/>
      <c r="B2155" s="300"/>
      <c r="C2155" s="300"/>
      <c r="D2155" s="31"/>
      <c r="E2155"/>
      <c r="F2155" s="295"/>
      <c r="G2155"/>
      <c r="H2155" s="606"/>
      <c r="I2155" s="295"/>
      <c r="J2155"/>
      <c r="K2155" s="295"/>
      <c r="L2155"/>
      <c r="O2155"/>
      <c r="P2155"/>
    </row>
    <row r="2156" spans="1:16" x14ac:dyDescent="0.3">
      <c r="A2156" s="300"/>
      <c r="B2156" s="300"/>
      <c r="C2156" s="300"/>
      <c r="D2156" s="31"/>
      <c r="E2156"/>
      <c r="F2156" s="295"/>
      <c r="G2156"/>
      <c r="H2156" s="606"/>
      <c r="I2156" s="295"/>
      <c r="J2156"/>
      <c r="K2156" s="295"/>
      <c r="L2156"/>
      <c r="O2156"/>
      <c r="P2156"/>
    </row>
    <row r="2157" spans="1:16" x14ac:dyDescent="0.3">
      <c r="A2157" s="300"/>
      <c r="B2157" s="300"/>
      <c r="C2157" s="300"/>
      <c r="D2157" s="31"/>
      <c r="E2157"/>
      <c r="F2157" s="295"/>
      <c r="G2157"/>
      <c r="H2157" s="606"/>
      <c r="I2157" s="295"/>
      <c r="J2157"/>
      <c r="K2157" s="295"/>
      <c r="L2157"/>
      <c r="O2157"/>
      <c r="P2157"/>
    </row>
    <row r="2158" spans="1:16" x14ac:dyDescent="0.3">
      <c r="A2158" s="300"/>
      <c r="B2158" s="300"/>
      <c r="C2158" s="300"/>
      <c r="D2158" s="31"/>
      <c r="E2158"/>
      <c r="F2158" s="295"/>
      <c r="G2158"/>
      <c r="H2158" s="606"/>
      <c r="I2158" s="295"/>
      <c r="J2158"/>
      <c r="K2158" s="295"/>
      <c r="L2158"/>
      <c r="O2158"/>
      <c r="P2158"/>
    </row>
    <row r="2159" spans="1:16" x14ac:dyDescent="0.3">
      <c r="A2159" s="300"/>
      <c r="B2159" s="300"/>
      <c r="C2159" s="300"/>
      <c r="D2159" s="31"/>
      <c r="E2159"/>
      <c r="F2159" s="295"/>
      <c r="G2159"/>
      <c r="H2159" s="606"/>
      <c r="I2159" s="295"/>
      <c r="J2159"/>
      <c r="K2159" s="295"/>
      <c r="L2159"/>
      <c r="O2159"/>
      <c r="P2159"/>
    </row>
    <row r="2160" spans="1:16" x14ac:dyDescent="0.3">
      <c r="A2160" s="300"/>
      <c r="B2160" s="300"/>
      <c r="C2160" s="300"/>
      <c r="D2160" s="31"/>
      <c r="E2160"/>
      <c r="F2160" s="295"/>
      <c r="G2160"/>
      <c r="H2160" s="606"/>
      <c r="I2160" s="295"/>
      <c r="J2160"/>
      <c r="K2160" s="295"/>
      <c r="L2160"/>
      <c r="O2160"/>
      <c r="P2160"/>
    </row>
    <row r="2161" spans="1:16" x14ac:dyDescent="0.3">
      <c r="A2161" s="300"/>
      <c r="B2161" s="300"/>
      <c r="C2161" s="300"/>
      <c r="D2161" s="31"/>
      <c r="E2161"/>
      <c r="F2161" s="295"/>
      <c r="G2161"/>
      <c r="H2161" s="606"/>
      <c r="I2161" s="295"/>
      <c r="J2161"/>
      <c r="K2161" s="295"/>
      <c r="L2161"/>
      <c r="O2161"/>
      <c r="P2161"/>
    </row>
    <row r="2162" spans="1:16" x14ac:dyDescent="0.3">
      <c r="A2162" s="300"/>
      <c r="B2162" s="300"/>
      <c r="C2162" s="300"/>
      <c r="D2162" s="31"/>
      <c r="E2162"/>
      <c r="F2162" s="295"/>
      <c r="G2162"/>
      <c r="H2162" s="606"/>
      <c r="I2162" s="295"/>
      <c r="J2162"/>
      <c r="K2162" s="295"/>
      <c r="L2162"/>
      <c r="O2162"/>
      <c r="P2162"/>
    </row>
    <row r="2163" spans="1:16" x14ac:dyDescent="0.3">
      <c r="A2163" s="300"/>
      <c r="B2163" s="300"/>
      <c r="C2163" s="300"/>
      <c r="D2163" s="31"/>
      <c r="E2163"/>
      <c r="F2163" s="295"/>
      <c r="G2163"/>
      <c r="H2163" s="606"/>
      <c r="I2163" s="295"/>
      <c r="J2163"/>
      <c r="K2163" s="295"/>
      <c r="L2163"/>
      <c r="O2163"/>
      <c r="P2163"/>
    </row>
    <row r="2164" spans="1:16" x14ac:dyDescent="0.3">
      <c r="A2164" s="300"/>
      <c r="B2164" s="300"/>
      <c r="C2164" s="300"/>
      <c r="D2164" s="31"/>
      <c r="E2164"/>
      <c r="F2164" s="295"/>
      <c r="G2164"/>
      <c r="H2164" s="606"/>
      <c r="I2164" s="295"/>
      <c r="J2164"/>
      <c r="K2164" s="295"/>
      <c r="L2164"/>
      <c r="O2164"/>
      <c r="P2164"/>
    </row>
    <row r="2165" spans="1:16" x14ac:dyDescent="0.3">
      <c r="A2165" s="300"/>
      <c r="B2165" s="300"/>
      <c r="C2165" s="300"/>
      <c r="D2165" s="31"/>
      <c r="E2165"/>
      <c r="F2165" s="295"/>
      <c r="G2165"/>
      <c r="H2165" s="606"/>
      <c r="I2165" s="295"/>
      <c r="J2165"/>
      <c r="K2165" s="295"/>
      <c r="L2165"/>
      <c r="O2165"/>
      <c r="P2165"/>
    </row>
    <row r="2166" spans="1:16" x14ac:dyDescent="0.3">
      <c r="A2166" s="300"/>
      <c r="B2166" s="300"/>
      <c r="C2166" s="300"/>
      <c r="D2166" s="31"/>
      <c r="E2166"/>
      <c r="F2166" s="295"/>
      <c r="G2166"/>
      <c r="H2166" s="606"/>
      <c r="I2166" s="295"/>
      <c r="J2166"/>
      <c r="K2166" s="295"/>
      <c r="L2166"/>
      <c r="O2166"/>
      <c r="P2166"/>
    </row>
    <row r="2167" spans="1:16" x14ac:dyDescent="0.3">
      <c r="A2167" s="300"/>
      <c r="B2167" s="300"/>
      <c r="C2167" s="300"/>
      <c r="D2167" s="31"/>
      <c r="E2167"/>
      <c r="F2167" s="295"/>
      <c r="G2167"/>
      <c r="H2167" s="606"/>
      <c r="I2167" s="295"/>
      <c r="J2167"/>
      <c r="K2167" s="295"/>
      <c r="L2167"/>
      <c r="O2167"/>
      <c r="P2167"/>
    </row>
    <row r="2168" spans="1:16" x14ac:dyDescent="0.3">
      <c r="A2168" s="300"/>
      <c r="B2168" s="300"/>
      <c r="C2168" s="300"/>
      <c r="D2168" s="31"/>
      <c r="E2168"/>
      <c r="F2168" s="295"/>
      <c r="G2168"/>
      <c r="H2168" s="606"/>
      <c r="I2168" s="295"/>
      <c r="J2168"/>
      <c r="K2168" s="295"/>
      <c r="L2168"/>
      <c r="O2168"/>
      <c r="P2168"/>
    </row>
    <row r="2169" spans="1:16" x14ac:dyDescent="0.3">
      <c r="A2169" s="300"/>
      <c r="B2169" s="300"/>
      <c r="C2169" s="300"/>
      <c r="D2169" s="31"/>
      <c r="E2169"/>
      <c r="F2169" s="295"/>
      <c r="G2169"/>
      <c r="H2169" s="606"/>
      <c r="I2169" s="295"/>
      <c r="J2169"/>
      <c r="K2169" s="295"/>
      <c r="L2169"/>
      <c r="O2169"/>
      <c r="P2169"/>
    </row>
    <row r="2170" spans="1:16" x14ac:dyDescent="0.3">
      <c r="A2170" s="300"/>
      <c r="B2170" s="300"/>
      <c r="C2170" s="300"/>
      <c r="D2170" s="31"/>
      <c r="E2170"/>
      <c r="F2170" s="295"/>
      <c r="G2170"/>
      <c r="H2170" s="606"/>
      <c r="I2170" s="295"/>
      <c r="J2170"/>
      <c r="K2170" s="295"/>
      <c r="L2170"/>
      <c r="O2170"/>
      <c r="P2170"/>
    </row>
    <row r="2171" spans="1:16" x14ac:dyDescent="0.3">
      <c r="A2171" s="300"/>
      <c r="B2171" s="300"/>
      <c r="C2171" s="300"/>
      <c r="D2171" s="31"/>
      <c r="E2171"/>
      <c r="F2171" s="295"/>
      <c r="G2171"/>
      <c r="H2171" s="606"/>
      <c r="I2171" s="295"/>
      <c r="J2171"/>
      <c r="K2171" s="295"/>
      <c r="L2171"/>
      <c r="O2171"/>
      <c r="P2171"/>
    </row>
    <row r="2172" spans="1:16" x14ac:dyDescent="0.3">
      <c r="A2172" s="300"/>
      <c r="B2172" s="300"/>
      <c r="C2172" s="300"/>
      <c r="D2172" s="31"/>
      <c r="E2172"/>
      <c r="F2172" s="295"/>
      <c r="G2172"/>
      <c r="H2172" s="606"/>
      <c r="I2172" s="295"/>
      <c r="J2172"/>
      <c r="K2172" s="295"/>
      <c r="L2172"/>
      <c r="O2172"/>
      <c r="P2172"/>
    </row>
    <row r="2173" spans="1:16" x14ac:dyDescent="0.3">
      <c r="A2173" s="300"/>
      <c r="B2173" s="300"/>
      <c r="C2173" s="300"/>
      <c r="D2173" s="31"/>
      <c r="E2173"/>
      <c r="F2173" s="295"/>
      <c r="G2173"/>
      <c r="H2173" s="606"/>
      <c r="I2173" s="295"/>
      <c r="J2173"/>
      <c r="K2173" s="295"/>
      <c r="L2173"/>
      <c r="O2173"/>
      <c r="P2173"/>
    </row>
    <row r="2174" spans="1:16" x14ac:dyDescent="0.3">
      <c r="A2174" s="300"/>
      <c r="B2174" s="300"/>
      <c r="C2174" s="300"/>
      <c r="D2174" s="31"/>
      <c r="E2174"/>
      <c r="F2174" s="295"/>
      <c r="G2174"/>
      <c r="H2174" s="606"/>
      <c r="I2174" s="295"/>
      <c r="J2174"/>
      <c r="K2174" s="295"/>
      <c r="L2174"/>
      <c r="O2174"/>
      <c r="P2174"/>
    </row>
    <row r="2175" spans="1:16" x14ac:dyDescent="0.3">
      <c r="A2175" s="300"/>
      <c r="B2175" s="300"/>
      <c r="C2175" s="300"/>
      <c r="D2175" s="31"/>
      <c r="E2175"/>
      <c r="F2175" s="295"/>
      <c r="G2175"/>
      <c r="H2175" s="606"/>
      <c r="I2175" s="295"/>
      <c r="J2175"/>
      <c r="K2175" s="295"/>
      <c r="L2175"/>
      <c r="O2175"/>
      <c r="P2175"/>
    </row>
    <row r="2176" spans="1:16" x14ac:dyDescent="0.3">
      <c r="A2176" s="300"/>
      <c r="B2176" s="300"/>
      <c r="C2176" s="300"/>
      <c r="D2176" s="31"/>
      <c r="E2176"/>
      <c r="F2176" s="295"/>
      <c r="G2176"/>
      <c r="H2176" s="606"/>
      <c r="I2176" s="295"/>
      <c r="J2176"/>
      <c r="K2176" s="295"/>
      <c r="L2176"/>
      <c r="O2176"/>
      <c r="P2176"/>
    </row>
    <row r="2177" spans="1:16" x14ac:dyDescent="0.3">
      <c r="A2177" s="300"/>
      <c r="B2177" s="300"/>
      <c r="C2177" s="300"/>
      <c r="D2177" s="31"/>
      <c r="E2177"/>
      <c r="F2177" s="295"/>
      <c r="G2177"/>
      <c r="H2177" s="606"/>
      <c r="I2177" s="295"/>
      <c r="J2177"/>
      <c r="K2177" s="295"/>
      <c r="L2177"/>
      <c r="O2177"/>
      <c r="P2177"/>
    </row>
    <row r="2178" spans="1:16" x14ac:dyDescent="0.3">
      <c r="A2178" s="300"/>
      <c r="B2178" s="300"/>
      <c r="C2178" s="300"/>
      <c r="D2178" s="31"/>
      <c r="E2178"/>
      <c r="F2178" s="295"/>
      <c r="G2178"/>
      <c r="H2178" s="606"/>
      <c r="I2178" s="295"/>
      <c r="J2178"/>
      <c r="K2178" s="295"/>
      <c r="L2178"/>
      <c r="O2178"/>
      <c r="P2178"/>
    </row>
    <row r="2179" spans="1:16" x14ac:dyDescent="0.3">
      <c r="A2179" s="300"/>
      <c r="B2179" s="300"/>
      <c r="C2179" s="300"/>
      <c r="D2179" s="31"/>
      <c r="E2179"/>
      <c r="F2179" s="295"/>
      <c r="G2179"/>
      <c r="H2179" s="606"/>
      <c r="I2179" s="295"/>
      <c r="J2179"/>
      <c r="K2179" s="295"/>
      <c r="L2179"/>
      <c r="O2179"/>
      <c r="P2179"/>
    </row>
    <row r="2180" spans="1:16" x14ac:dyDescent="0.3">
      <c r="A2180" s="300"/>
      <c r="B2180" s="300"/>
      <c r="C2180" s="300"/>
      <c r="D2180" s="31"/>
      <c r="E2180"/>
      <c r="F2180" s="295"/>
      <c r="G2180"/>
      <c r="H2180" s="606"/>
      <c r="I2180" s="295"/>
      <c r="J2180"/>
      <c r="K2180" s="295"/>
      <c r="L2180"/>
      <c r="O2180"/>
      <c r="P2180"/>
    </row>
    <row r="2181" spans="1:16" x14ac:dyDescent="0.3">
      <c r="A2181" s="300"/>
      <c r="B2181" s="300"/>
      <c r="C2181" s="300"/>
      <c r="D2181" s="31"/>
      <c r="E2181"/>
      <c r="F2181" s="295"/>
      <c r="G2181"/>
      <c r="H2181" s="606"/>
      <c r="I2181" s="295"/>
      <c r="J2181"/>
      <c r="K2181" s="295"/>
      <c r="L2181"/>
      <c r="O2181"/>
      <c r="P2181"/>
    </row>
    <row r="2182" spans="1:16" x14ac:dyDescent="0.3">
      <c r="A2182" s="300"/>
      <c r="B2182" s="300"/>
      <c r="C2182" s="300"/>
      <c r="D2182" s="31"/>
      <c r="E2182"/>
      <c r="F2182" s="295"/>
      <c r="G2182"/>
      <c r="H2182" s="606"/>
      <c r="I2182" s="295"/>
      <c r="J2182"/>
      <c r="K2182" s="295"/>
      <c r="L2182"/>
      <c r="O2182"/>
      <c r="P2182"/>
    </row>
    <row r="2183" spans="1:16" x14ac:dyDescent="0.3">
      <c r="A2183" s="300"/>
      <c r="B2183" s="300"/>
      <c r="C2183" s="300"/>
      <c r="D2183" s="31"/>
      <c r="E2183"/>
      <c r="F2183" s="295"/>
      <c r="G2183"/>
      <c r="H2183" s="606"/>
      <c r="I2183" s="295"/>
      <c r="J2183"/>
      <c r="K2183" s="295"/>
      <c r="L2183"/>
      <c r="O2183"/>
      <c r="P2183"/>
    </row>
    <row r="2184" spans="1:16" x14ac:dyDescent="0.3">
      <c r="A2184" s="300"/>
      <c r="B2184" s="300"/>
      <c r="C2184" s="300"/>
      <c r="D2184" s="31"/>
      <c r="E2184"/>
      <c r="F2184" s="295"/>
      <c r="G2184"/>
      <c r="H2184" s="606"/>
      <c r="I2184" s="295"/>
      <c r="J2184"/>
      <c r="K2184" s="295"/>
      <c r="L2184"/>
      <c r="O2184"/>
      <c r="P2184"/>
    </row>
    <row r="2185" spans="1:16" x14ac:dyDescent="0.3">
      <c r="A2185" s="300"/>
      <c r="B2185" s="300"/>
      <c r="C2185" s="300"/>
      <c r="D2185" s="31"/>
      <c r="E2185"/>
      <c r="F2185" s="295"/>
      <c r="G2185"/>
      <c r="H2185" s="606"/>
      <c r="I2185" s="295"/>
      <c r="J2185"/>
      <c r="K2185" s="295"/>
      <c r="L2185"/>
      <c r="O2185"/>
      <c r="P2185"/>
    </row>
    <row r="2186" spans="1:16" x14ac:dyDescent="0.3">
      <c r="A2186" s="300"/>
      <c r="B2186" s="300"/>
      <c r="C2186" s="300"/>
      <c r="D2186" s="31"/>
      <c r="E2186"/>
      <c r="F2186" s="295"/>
      <c r="G2186"/>
      <c r="H2186" s="606"/>
      <c r="I2186" s="295"/>
      <c r="J2186"/>
      <c r="K2186" s="295"/>
      <c r="L2186"/>
      <c r="O2186"/>
      <c r="P2186"/>
    </row>
    <row r="2187" spans="1:16" x14ac:dyDescent="0.3">
      <c r="A2187" s="300"/>
      <c r="B2187" s="300"/>
      <c r="C2187" s="300"/>
      <c r="D2187" s="31"/>
      <c r="E2187"/>
      <c r="F2187" s="295"/>
      <c r="G2187"/>
      <c r="H2187" s="606"/>
      <c r="I2187" s="295"/>
      <c r="J2187"/>
      <c r="K2187" s="295"/>
      <c r="L2187"/>
      <c r="O2187"/>
      <c r="P2187"/>
    </row>
    <row r="2188" spans="1:16" x14ac:dyDescent="0.3">
      <c r="A2188" s="300"/>
      <c r="B2188" s="300"/>
      <c r="C2188" s="300"/>
      <c r="D2188" s="31"/>
      <c r="E2188"/>
      <c r="F2188" s="295"/>
      <c r="G2188"/>
      <c r="H2188" s="606"/>
      <c r="I2188" s="295"/>
      <c r="J2188"/>
      <c r="K2188" s="295"/>
      <c r="L2188"/>
      <c r="O2188"/>
      <c r="P2188"/>
    </row>
    <row r="2189" spans="1:16" x14ac:dyDescent="0.3">
      <c r="A2189" s="300"/>
      <c r="B2189" s="300"/>
      <c r="C2189" s="300"/>
      <c r="D2189" s="31"/>
      <c r="E2189"/>
      <c r="F2189" s="295"/>
      <c r="G2189"/>
      <c r="H2189" s="606"/>
      <c r="I2189" s="295"/>
      <c r="J2189"/>
      <c r="K2189" s="295"/>
      <c r="L2189"/>
      <c r="O2189"/>
      <c r="P2189"/>
    </row>
    <row r="2190" spans="1:16" x14ac:dyDescent="0.3">
      <c r="A2190" s="300"/>
      <c r="B2190" s="300"/>
      <c r="C2190" s="300"/>
      <c r="D2190" s="31"/>
      <c r="E2190"/>
      <c r="F2190" s="295"/>
      <c r="G2190"/>
      <c r="H2190" s="606"/>
      <c r="I2190" s="295"/>
      <c r="J2190"/>
      <c r="K2190" s="295"/>
      <c r="L2190"/>
      <c r="O2190"/>
      <c r="P2190"/>
    </row>
    <row r="2191" spans="1:16" x14ac:dyDescent="0.3">
      <c r="A2191" s="300"/>
      <c r="B2191" s="300"/>
      <c r="C2191" s="300"/>
      <c r="D2191" s="31"/>
      <c r="E2191"/>
      <c r="F2191" s="295"/>
      <c r="G2191"/>
      <c r="H2191" s="606"/>
      <c r="I2191" s="295"/>
      <c r="J2191"/>
      <c r="K2191" s="295"/>
      <c r="L2191"/>
      <c r="O2191"/>
      <c r="P2191"/>
    </row>
    <row r="2192" spans="1:16" x14ac:dyDescent="0.3">
      <c r="A2192" s="300"/>
      <c r="B2192" s="300"/>
      <c r="C2192" s="300"/>
      <c r="D2192" s="31"/>
      <c r="E2192"/>
      <c r="F2192" s="295"/>
      <c r="G2192"/>
      <c r="H2192" s="606"/>
      <c r="I2192" s="295"/>
      <c r="J2192"/>
      <c r="K2192" s="295"/>
      <c r="L2192"/>
      <c r="O2192"/>
      <c r="P2192"/>
    </row>
    <row r="2193" spans="1:16" x14ac:dyDescent="0.3">
      <c r="A2193" s="300"/>
      <c r="B2193" s="300"/>
      <c r="C2193" s="300"/>
      <c r="D2193" s="31"/>
      <c r="E2193"/>
      <c r="F2193" s="295"/>
      <c r="G2193"/>
      <c r="H2193" s="606"/>
      <c r="I2193" s="295"/>
      <c r="J2193"/>
      <c r="K2193" s="295"/>
      <c r="L2193"/>
      <c r="O2193"/>
      <c r="P2193"/>
    </row>
    <row r="2194" spans="1:16" x14ac:dyDescent="0.3">
      <c r="A2194" s="300"/>
      <c r="B2194" s="300"/>
      <c r="C2194" s="300"/>
      <c r="D2194" s="31"/>
      <c r="E2194"/>
      <c r="F2194" s="295"/>
      <c r="G2194"/>
      <c r="H2194" s="606"/>
      <c r="I2194" s="295"/>
      <c r="J2194"/>
      <c r="K2194" s="295"/>
      <c r="L2194"/>
      <c r="O2194"/>
      <c r="P2194"/>
    </row>
    <row r="2195" spans="1:16" x14ac:dyDescent="0.3">
      <c r="A2195" s="300"/>
      <c r="B2195" s="300"/>
      <c r="C2195" s="300"/>
      <c r="D2195" s="31"/>
      <c r="E2195"/>
      <c r="F2195" s="295"/>
      <c r="G2195"/>
      <c r="H2195" s="606"/>
      <c r="I2195" s="295"/>
      <c r="J2195"/>
      <c r="K2195" s="295"/>
      <c r="L2195"/>
      <c r="O2195"/>
      <c r="P2195"/>
    </row>
    <row r="2196" spans="1:16" x14ac:dyDescent="0.3">
      <c r="A2196" s="300"/>
      <c r="B2196" s="300"/>
      <c r="C2196" s="300"/>
      <c r="D2196" s="31"/>
      <c r="E2196"/>
      <c r="F2196" s="295"/>
      <c r="G2196"/>
      <c r="H2196" s="606"/>
      <c r="I2196" s="295"/>
      <c r="J2196"/>
      <c r="K2196" s="295"/>
      <c r="L2196"/>
      <c r="O2196"/>
      <c r="P2196"/>
    </row>
    <row r="2197" spans="1:16" x14ac:dyDescent="0.3">
      <c r="A2197" s="300"/>
      <c r="B2197" s="300"/>
      <c r="C2197" s="300"/>
      <c r="D2197" s="31"/>
      <c r="E2197"/>
      <c r="F2197" s="295"/>
      <c r="G2197"/>
      <c r="H2197" s="606"/>
      <c r="I2197" s="295"/>
      <c r="J2197"/>
      <c r="K2197" s="295"/>
      <c r="L2197"/>
      <c r="O2197"/>
      <c r="P2197"/>
    </row>
    <row r="2198" spans="1:16" x14ac:dyDescent="0.3">
      <c r="A2198" s="300"/>
      <c r="B2198" s="300"/>
      <c r="C2198" s="300"/>
      <c r="D2198" s="31"/>
      <c r="E2198"/>
      <c r="F2198" s="295"/>
      <c r="G2198"/>
      <c r="H2198" s="606"/>
      <c r="I2198" s="295"/>
      <c r="J2198"/>
      <c r="K2198" s="295"/>
      <c r="L2198"/>
      <c r="O2198"/>
      <c r="P2198"/>
    </row>
    <row r="2199" spans="1:16" x14ac:dyDescent="0.3">
      <c r="A2199" s="300"/>
      <c r="B2199" s="300"/>
      <c r="C2199" s="300"/>
      <c r="D2199" s="31"/>
      <c r="E2199"/>
      <c r="F2199" s="295"/>
      <c r="G2199"/>
      <c r="H2199" s="606"/>
      <c r="I2199" s="295"/>
      <c r="J2199"/>
      <c r="K2199" s="295"/>
      <c r="L2199"/>
      <c r="O2199"/>
      <c r="P2199"/>
    </row>
    <row r="2200" spans="1:16" x14ac:dyDescent="0.3">
      <c r="A2200" s="300"/>
      <c r="B2200" s="300"/>
      <c r="C2200" s="300"/>
      <c r="D2200" s="31"/>
      <c r="E2200"/>
      <c r="F2200" s="295"/>
      <c r="G2200"/>
      <c r="H2200" s="606"/>
      <c r="I2200" s="295"/>
      <c r="J2200"/>
      <c r="K2200" s="295"/>
      <c r="L2200"/>
      <c r="O2200"/>
      <c r="P2200"/>
    </row>
    <row r="2201" spans="1:16" x14ac:dyDescent="0.3">
      <c r="A2201" s="300"/>
      <c r="B2201" s="300"/>
      <c r="C2201" s="300"/>
      <c r="D2201" s="31"/>
      <c r="E2201"/>
      <c r="F2201" s="295"/>
      <c r="G2201"/>
      <c r="H2201" s="606"/>
      <c r="I2201" s="295"/>
      <c r="J2201"/>
      <c r="K2201" s="295"/>
      <c r="L2201"/>
      <c r="O2201"/>
      <c r="P2201"/>
    </row>
    <row r="2202" spans="1:16" x14ac:dyDescent="0.3">
      <c r="A2202" s="300"/>
      <c r="B2202" s="300"/>
      <c r="C2202" s="300"/>
      <c r="D2202" s="31"/>
      <c r="E2202"/>
      <c r="F2202" s="295"/>
      <c r="G2202"/>
      <c r="H2202" s="606"/>
      <c r="I2202" s="295"/>
      <c r="J2202"/>
      <c r="K2202" s="295"/>
      <c r="L2202"/>
      <c r="O2202"/>
      <c r="P2202"/>
    </row>
    <row r="2203" spans="1:16" x14ac:dyDescent="0.3">
      <c r="A2203" s="300"/>
      <c r="B2203" s="300"/>
      <c r="C2203" s="300"/>
      <c r="D2203" s="31"/>
      <c r="E2203"/>
      <c r="F2203" s="295"/>
      <c r="G2203"/>
      <c r="H2203" s="606"/>
      <c r="I2203" s="295"/>
      <c r="J2203"/>
      <c r="K2203" s="295"/>
      <c r="L2203"/>
      <c r="O2203"/>
      <c r="P2203"/>
    </row>
    <row r="2204" spans="1:16" x14ac:dyDescent="0.3">
      <c r="A2204" s="300"/>
      <c r="B2204" s="300"/>
      <c r="C2204" s="300"/>
      <c r="D2204" s="31"/>
      <c r="E2204"/>
      <c r="F2204" s="295"/>
      <c r="G2204"/>
      <c r="H2204" s="606"/>
      <c r="I2204" s="295"/>
      <c r="J2204"/>
      <c r="K2204" s="295"/>
      <c r="L2204"/>
      <c r="O2204"/>
      <c r="P2204"/>
    </row>
    <row r="2205" spans="1:16" x14ac:dyDescent="0.3">
      <c r="A2205" s="300"/>
      <c r="B2205" s="300"/>
      <c r="C2205" s="300"/>
      <c r="D2205" s="31"/>
      <c r="E2205"/>
      <c r="F2205" s="295"/>
      <c r="G2205"/>
      <c r="H2205" s="606"/>
      <c r="I2205" s="295"/>
      <c r="J2205"/>
      <c r="K2205" s="295"/>
      <c r="L2205"/>
      <c r="O2205"/>
      <c r="P2205"/>
    </row>
    <row r="2206" spans="1:16" x14ac:dyDescent="0.3">
      <c r="A2206" s="300"/>
      <c r="B2206" s="300"/>
      <c r="C2206" s="300"/>
      <c r="D2206" s="31"/>
      <c r="E2206"/>
      <c r="F2206" s="295"/>
      <c r="G2206"/>
      <c r="H2206" s="606"/>
      <c r="I2206" s="295"/>
      <c r="J2206"/>
      <c r="K2206" s="295"/>
      <c r="L2206"/>
      <c r="O2206"/>
      <c r="P2206"/>
    </row>
    <row r="2207" spans="1:16" x14ac:dyDescent="0.3">
      <c r="A2207" s="300"/>
      <c r="B2207" s="300"/>
      <c r="C2207" s="300"/>
      <c r="D2207" s="31"/>
      <c r="E2207"/>
      <c r="F2207" s="295"/>
      <c r="G2207"/>
      <c r="H2207" s="606"/>
      <c r="I2207" s="295"/>
      <c r="J2207"/>
      <c r="K2207" s="295"/>
      <c r="L2207"/>
      <c r="O2207"/>
      <c r="P2207"/>
    </row>
    <row r="2208" spans="1:16" x14ac:dyDescent="0.3">
      <c r="A2208" s="300"/>
      <c r="B2208" s="300"/>
      <c r="C2208" s="300"/>
      <c r="D2208" s="31"/>
      <c r="E2208"/>
      <c r="F2208" s="295"/>
      <c r="G2208"/>
      <c r="H2208" s="606"/>
      <c r="I2208" s="295"/>
      <c r="J2208"/>
      <c r="K2208" s="295"/>
      <c r="L2208"/>
      <c r="O2208"/>
      <c r="P2208"/>
    </row>
    <row r="2209" spans="1:16" x14ac:dyDescent="0.3">
      <c r="A2209" s="300"/>
      <c r="B2209" s="300"/>
      <c r="C2209" s="300"/>
      <c r="D2209" s="31"/>
      <c r="E2209"/>
      <c r="F2209" s="295"/>
      <c r="G2209"/>
      <c r="H2209" s="606"/>
      <c r="I2209" s="295"/>
      <c r="J2209"/>
      <c r="K2209" s="295"/>
      <c r="L2209"/>
      <c r="O2209"/>
      <c r="P2209"/>
    </row>
    <row r="2210" spans="1:16" x14ac:dyDescent="0.3">
      <c r="A2210" s="300"/>
      <c r="B2210" s="300"/>
      <c r="C2210" s="300"/>
      <c r="D2210" s="31"/>
      <c r="E2210"/>
      <c r="F2210" s="295"/>
      <c r="G2210"/>
      <c r="H2210" s="606"/>
      <c r="I2210" s="295"/>
      <c r="J2210"/>
      <c r="K2210" s="295"/>
      <c r="L2210"/>
      <c r="O2210"/>
      <c r="P2210"/>
    </row>
    <row r="2211" spans="1:16" x14ac:dyDescent="0.3">
      <c r="A2211" s="300"/>
      <c r="B2211" s="300"/>
      <c r="C2211" s="300"/>
      <c r="D2211" s="31"/>
      <c r="E2211"/>
      <c r="F2211" s="295"/>
      <c r="G2211"/>
      <c r="H2211" s="606"/>
      <c r="I2211" s="295"/>
      <c r="J2211"/>
      <c r="K2211" s="295"/>
      <c r="L2211"/>
      <c r="O2211"/>
      <c r="P2211"/>
    </row>
    <row r="2212" spans="1:16" x14ac:dyDescent="0.3">
      <c r="A2212" s="300"/>
      <c r="B2212" s="300"/>
      <c r="C2212" s="300"/>
      <c r="D2212" s="31"/>
      <c r="E2212"/>
      <c r="F2212" s="295"/>
      <c r="G2212"/>
      <c r="H2212" s="606"/>
      <c r="I2212" s="295"/>
      <c r="J2212"/>
      <c r="K2212" s="295"/>
      <c r="L2212"/>
      <c r="O2212"/>
      <c r="P2212"/>
    </row>
    <row r="2213" spans="1:16" x14ac:dyDescent="0.3">
      <c r="A2213" s="300"/>
      <c r="B2213" s="300"/>
      <c r="C2213" s="300"/>
      <c r="D2213" s="31"/>
      <c r="E2213"/>
      <c r="F2213" s="295"/>
      <c r="G2213"/>
      <c r="H2213" s="606"/>
      <c r="I2213" s="295"/>
      <c r="J2213"/>
      <c r="K2213" s="295"/>
      <c r="L2213"/>
      <c r="O2213"/>
      <c r="P2213"/>
    </row>
    <row r="2214" spans="1:16" x14ac:dyDescent="0.3">
      <c r="A2214" s="300"/>
      <c r="B2214" s="300"/>
      <c r="C2214" s="300"/>
      <c r="D2214" s="31"/>
      <c r="E2214"/>
      <c r="F2214" s="295"/>
      <c r="G2214"/>
      <c r="H2214" s="606"/>
      <c r="I2214" s="295"/>
      <c r="J2214"/>
      <c r="K2214" s="295"/>
      <c r="L2214"/>
      <c r="O2214"/>
      <c r="P2214"/>
    </row>
    <row r="2215" spans="1:16" x14ac:dyDescent="0.3">
      <c r="A2215" s="300"/>
      <c r="B2215" s="300"/>
      <c r="C2215" s="300"/>
      <c r="D2215" s="31"/>
      <c r="E2215"/>
      <c r="F2215" s="295"/>
      <c r="G2215"/>
      <c r="H2215" s="606"/>
      <c r="I2215" s="295"/>
      <c r="J2215"/>
      <c r="K2215" s="295"/>
      <c r="L2215"/>
      <c r="O2215"/>
      <c r="P2215"/>
    </row>
    <row r="2216" spans="1:16" x14ac:dyDescent="0.3">
      <c r="A2216" s="300"/>
      <c r="B2216" s="300"/>
      <c r="C2216" s="300"/>
      <c r="D2216" s="31"/>
      <c r="E2216"/>
      <c r="F2216" s="295"/>
      <c r="G2216"/>
      <c r="H2216" s="606"/>
      <c r="I2216" s="295"/>
      <c r="J2216"/>
      <c r="K2216" s="295"/>
      <c r="L2216"/>
      <c r="O2216"/>
      <c r="P2216"/>
    </row>
    <row r="2217" spans="1:16" x14ac:dyDescent="0.3">
      <c r="A2217" s="300"/>
      <c r="B2217" s="300"/>
      <c r="C2217" s="300"/>
      <c r="D2217" s="31"/>
      <c r="E2217"/>
      <c r="F2217" s="295"/>
      <c r="G2217"/>
      <c r="H2217" s="606"/>
      <c r="I2217" s="295"/>
      <c r="J2217"/>
      <c r="K2217" s="295"/>
      <c r="L2217"/>
      <c r="O2217"/>
      <c r="P2217"/>
    </row>
    <row r="2218" spans="1:16" x14ac:dyDescent="0.3">
      <c r="A2218" s="300"/>
      <c r="B2218" s="300"/>
      <c r="C2218" s="300"/>
      <c r="D2218" s="31"/>
      <c r="E2218"/>
      <c r="F2218" s="295"/>
      <c r="G2218"/>
      <c r="H2218" s="606"/>
      <c r="I2218" s="295"/>
      <c r="J2218"/>
      <c r="K2218" s="295"/>
      <c r="L2218"/>
      <c r="O2218"/>
      <c r="P2218"/>
    </row>
    <row r="2219" spans="1:16" x14ac:dyDescent="0.3">
      <c r="A2219" s="300"/>
      <c r="B2219" s="300"/>
      <c r="C2219" s="300"/>
      <c r="D2219" s="31"/>
      <c r="E2219"/>
      <c r="F2219" s="295"/>
      <c r="G2219"/>
      <c r="H2219" s="606"/>
      <c r="I2219" s="295"/>
      <c r="J2219"/>
      <c r="K2219" s="295"/>
      <c r="L2219"/>
      <c r="O2219"/>
      <c r="P2219"/>
    </row>
    <row r="2220" spans="1:16" x14ac:dyDescent="0.3">
      <c r="A2220" s="300"/>
      <c r="B2220" s="300"/>
      <c r="C2220" s="300"/>
      <c r="D2220" s="31"/>
      <c r="E2220"/>
      <c r="F2220" s="295"/>
      <c r="G2220"/>
      <c r="H2220" s="606"/>
      <c r="I2220" s="295"/>
      <c r="J2220"/>
      <c r="K2220" s="295"/>
      <c r="L2220"/>
      <c r="O2220"/>
      <c r="P2220"/>
    </row>
    <row r="2221" spans="1:16" x14ac:dyDescent="0.3">
      <c r="A2221" s="300"/>
      <c r="B2221" s="300"/>
      <c r="C2221" s="300"/>
      <c r="D2221" s="31"/>
      <c r="E2221"/>
      <c r="F2221" s="295"/>
      <c r="G2221"/>
      <c r="H2221" s="606"/>
      <c r="I2221" s="295"/>
      <c r="J2221"/>
      <c r="K2221" s="295"/>
      <c r="L2221"/>
      <c r="O2221"/>
      <c r="P2221"/>
    </row>
    <row r="2222" spans="1:16" x14ac:dyDescent="0.3">
      <c r="A2222" s="300"/>
      <c r="B2222" s="300"/>
      <c r="C2222" s="300"/>
      <c r="D2222" s="31"/>
      <c r="E2222"/>
      <c r="F2222" s="295"/>
      <c r="G2222"/>
      <c r="H2222" s="606"/>
      <c r="I2222" s="295"/>
      <c r="J2222"/>
      <c r="K2222" s="295"/>
      <c r="L2222"/>
      <c r="O2222"/>
      <c r="P2222"/>
    </row>
    <row r="2223" spans="1:16" x14ac:dyDescent="0.3">
      <c r="A2223" s="300"/>
      <c r="B2223" s="300"/>
      <c r="C2223" s="300"/>
      <c r="D2223" s="31"/>
      <c r="E2223"/>
      <c r="F2223" s="295"/>
      <c r="G2223"/>
      <c r="H2223" s="606"/>
      <c r="I2223" s="295"/>
      <c r="J2223"/>
      <c r="K2223" s="295"/>
      <c r="L2223"/>
      <c r="O2223"/>
      <c r="P2223"/>
    </row>
    <row r="2224" spans="1:16" x14ac:dyDescent="0.3">
      <c r="A2224" s="300"/>
      <c r="B2224" s="300"/>
      <c r="C2224" s="300"/>
      <c r="D2224" s="31"/>
      <c r="E2224"/>
      <c r="F2224" s="295"/>
      <c r="G2224"/>
      <c r="H2224" s="606"/>
      <c r="I2224" s="295"/>
      <c r="J2224"/>
      <c r="K2224" s="295"/>
      <c r="L2224"/>
      <c r="O2224"/>
      <c r="P2224"/>
    </row>
    <row r="2225" spans="1:16" x14ac:dyDescent="0.3">
      <c r="A2225" s="300"/>
      <c r="B2225" s="300"/>
      <c r="C2225" s="300"/>
      <c r="D2225" s="31"/>
      <c r="E2225"/>
      <c r="F2225" s="295"/>
      <c r="G2225"/>
      <c r="H2225" s="606"/>
      <c r="I2225" s="295"/>
      <c r="J2225"/>
      <c r="K2225" s="295"/>
      <c r="L2225"/>
      <c r="O2225"/>
      <c r="P2225"/>
    </row>
    <row r="2226" spans="1:16" x14ac:dyDescent="0.3">
      <c r="A2226" s="300"/>
      <c r="B2226" s="300"/>
      <c r="C2226" s="300"/>
      <c r="D2226" s="31"/>
      <c r="E2226"/>
      <c r="F2226" s="295"/>
      <c r="G2226"/>
      <c r="H2226" s="606"/>
      <c r="I2226" s="295"/>
      <c r="J2226"/>
      <c r="K2226" s="295"/>
      <c r="L2226"/>
      <c r="O2226"/>
      <c r="P2226"/>
    </row>
    <row r="2227" spans="1:16" x14ac:dyDescent="0.3">
      <c r="A2227" s="300"/>
      <c r="B2227" s="300"/>
      <c r="C2227" s="300"/>
      <c r="D2227" s="31"/>
      <c r="E2227"/>
      <c r="F2227" s="295"/>
      <c r="G2227"/>
      <c r="H2227" s="606"/>
      <c r="I2227" s="295"/>
      <c r="J2227"/>
      <c r="K2227" s="295"/>
      <c r="L2227"/>
      <c r="O2227"/>
      <c r="P2227"/>
    </row>
    <row r="2228" spans="1:16" x14ac:dyDescent="0.3">
      <c r="A2228" s="300"/>
      <c r="B2228" s="300"/>
      <c r="C2228" s="300"/>
      <c r="D2228" s="31"/>
      <c r="E2228"/>
      <c r="F2228" s="295"/>
      <c r="G2228"/>
      <c r="H2228" s="606"/>
      <c r="I2228" s="295"/>
      <c r="J2228"/>
      <c r="K2228" s="295"/>
      <c r="L2228"/>
      <c r="O2228"/>
      <c r="P2228"/>
    </row>
    <row r="2229" spans="1:16" x14ac:dyDescent="0.3">
      <c r="A2229" s="300"/>
      <c r="B2229" s="300"/>
      <c r="C2229" s="300"/>
      <c r="D2229" s="31"/>
      <c r="E2229"/>
      <c r="F2229" s="295"/>
      <c r="G2229"/>
      <c r="H2229" s="606"/>
      <c r="I2229" s="295"/>
      <c r="J2229"/>
      <c r="K2229" s="295"/>
      <c r="L2229"/>
      <c r="O2229"/>
      <c r="P2229"/>
    </row>
    <row r="2230" spans="1:16" x14ac:dyDescent="0.3">
      <c r="A2230" s="300"/>
      <c r="B2230" s="300"/>
      <c r="C2230" s="300"/>
      <c r="D2230" s="31"/>
      <c r="E2230"/>
      <c r="F2230" s="295"/>
      <c r="G2230"/>
      <c r="H2230" s="606"/>
      <c r="I2230" s="295"/>
      <c r="J2230"/>
      <c r="K2230" s="295"/>
      <c r="L2230"/>
      <c r="O2230"/>
      <c r="P2230"/>
    </row>
    <row r="2231" spans="1:16" x14ac:dyDescent="0.3">
      <c r="A2231" s="300"/>
      <c r="B2231" s="300"/>
      <c r="C2231" s="300"/>
      <c r="D2231" s="31"/>
      <c r="E2231"/>
      <c r="F2231" s="295"/>
      <c r="G2231"/>
      <c r="H2231" s="606"/>
      <c r="I2231" s="295"/>
      <c r="J2231"/>
      <c r="K2231" s="295"/>
      <c r="L2231"/>
      <c r="O2231"/>
      <c r="P2231"/>
    </row>
    <row r="2232" spans="1:16" x14ac:dyDescent="0.3">
      <c r="A2232" s="300"/>
      <c r="B2232" s="300"/>
      <c r="C2232" s="300"/>
      <c r="D2232" s="31"/>
      <c r="E2232"/>
      <c r="F2232" s="295"/>
      <c r="G2232"/>
      <c r="H2232" s="606"/>
      <c r="I2232" s="295"/>
      <c r="J2232"/>
      <c r="K2232" s="295"/>
      <c r="L2232"/>
      <c r="O2232"/>
      <c r="P2232"/>
    </row>
    <row r="2233" spans="1:16" x14ac:dyDescent="0.3">
      <c r="A2233" s="300"/>
      <c r="B2233" s="300"/>
      <c r="C2233" s="300"/>
      <c r="D2233" s="31"/>
      <c r="E2233"/>
      <c r="F2233" s="295"/>
      <c r="G2233"/>
      <c r="H2233" s="606"/>
      <c r="I2233" s="295"/>
      <c r="J2233"/>
      <c r="K2233" s="295"/>
      <c r="L2233"/>
      <c r="O2233"/>
      <c r="P2233"/>
    </row>
    <row r="2234" spans="1:16" x14ac:dyDescent="0.3">
      <c r="A2234" s="300"/>
      <c r="B2234" s="300"/>
      <c r="C2234" s="300"/>
      <c r="D2234" s="31"/>
      <c r="E2234"/>
      <c r="F2234" s="295"/>
      <c r="G2234"/>
      <c r="H2234" s="606"/>
      <c r="I2234" s="295"/>
      <c r="J2234"/>
      <c r="K2234" s="295"/>
      <c r="L2234"/>
      <c r="O2234"/>
      <c r="P2234"/>
    </row>
    <row r="2235" spans="1:16" x14ac:dyDescent="0.3">
      <c r="A2235" s="300"/>
      <c r="B2235" s="300"/>
      <c r="C2235" s="300"/>
      <c r="D2235" s="31"/>
      <c r="E2235"/>
      <c r="F2235" s="295"/>
      <c r="G2235"/>
      <c r="H2235" s="606"/>
      <c r="I2235" s="295"/>
      <c r="J2235"/>
      <c r="K2235" s="295"/>
      <c r="L2235"/>
      <c r="O2235"/>
      <c r="P2235"/>
    </row>
    <row r="2236" spans="1:16" x14ac:dyDescent="0.3">
      <c r="A2236" s="300"/>
      <c r="B2236" s="300"/>
      <c r="C2236" s="300"/>
      <c r="D2236" s="31"/>
      <c r="E2236"/>
      <c r="F2236" s="295"/>
      <c r="G2236"/>
      <c r="H2236" s="606"/>
      <c r="I2236" s="295"/>
      <c r="J2236"/>
      <c r="K2236" s="295"/>
      <c r="L2236"/>
      <c r="O2236"/>
      <c r="P2236"/>
    </row>
    <row r="2237" spans="1:16" x14ac:dyDescent="0.3">
      <c r="A2237" s="300"/>
      <c r="B2237" s="300"/>
      <c r="C2237" s="300"/>
      <c r="D2237" s="31"/>
      <c r="E2237"/>
      <c r="F2237" s="295"/>
      <c r="G2237"/>
      <c r="H2237" s="606"/>
      <c r="I2237" s="295"/>
      <c r="J2237"/>
      <c r="K2237" s="295"/>
      <c r="L2237"/>
      <c r="O2237"/>
      <c r="P2237"/>
    </row>
    <row r="2238" spans="1:16" x14ac:dyDescent="0.3">
      <c r="A2238" s="300"/>
      <c r="B2238" s="300"/>
      <c r="C2238" s="300"/>
      <c r="D2238" s="31"/>
      <c r="E2238"/>
      <c r="F2238" s="295"/>
      <c r="G2238"/>
      <c r="H2238" s="606"/>
      <c r="I2238" s="295"/>
      <c r="J2238"/>
      <c r="K2238" s="295"/>
      <c r="L2238"/>
      <c r="O2238"/>
      <c r="P2238"/>
    </row>
    <row r="2239" spans="1:16" x14ac:dyDescent="0.3">
      <c r="A2239" s="300"/>
      <c r="B2239" s="300"/>
      <c r="C2239" s="300"/>
      <c r="D2239" s="31"/>
      <c r="E2239"/>
      <c r="F2239" s="295"/>
      <c r="G2239"/>
      <c r="H2239" s="606"/>
      <c r="I2239" s="295"/>
      <c r="J2239"/>
      <c r="K2239" s="295"/>
      <c r="L2239"/>
      <c r="O2239"/>
      <c r="P2239"/>
    </row>
    <row r="2240" spans="1:16" x14ac:dyDescent="0.3">
      <c r="A2240" s="300"/>
      <c r="B2240" s="300"/>
      <c r="C2240" s="300"/>
      <c r="D2240" s="31"/>
      <c r="E2240"/>
      <c r="F2240" s="295"/>
      <c r="G2240"/>
      <c r="H2240" s="606"/>
      <c r="I2240" s="295"/>
      <c r="J2240"/>
      <c r="K2240" s="295"/>
      <c r="L2240"/>
      <c r="O2240"/>
      <c r="P2240"/>
    </row>
    <row r="2241" spans="1:16" x14ac:dyDescent="0.3">
      <c r="A2241" s="300"/>
      <c r="B2241" s="300"/>
      <c r="C2241" s="300"/>
      <c r="D2241" s="31"/>
      <c r="E2241"/>
      <c r="F2241" s="295"/>
      <c r="G2241"/>
      <c r="H2241" s="606"/>
      <c r="I2241" s="295"/>
      <c r="J2241"/>
      <c r="K2241" s="295"/>
      <c r="L2241"/>
      <c r="O2241"/>
      <c r="P2241"/>
    </row>
    <row r="2242" spans="1:16" x14ac:dyDescent="0.3">
      <c r="A2242" s="300"/>
      <c r="B2242" s="300"/>
      <c r="C2242" s="300"/>
      <c r="D2242" s="31"/>
      <c r="E2242"/>
      <c r="F2242" s="295"/>
      <c r="G2242"/>
      <c r="H2242" s="606"/>
      <c r="I2242" s="295"/>
      <c r="J2242"/>
      <c r="K2242" s="295"/>
      <c r="L2242"/>
      <c r="O2242"/>
      <c r="P2242"/>
    </row>
    <row r="2243" spans="1:16" x14ac:dyDescent="0.3">
      <c r="A2243" s="300"/>
      <c r="B2243" s="300"/>
      <c r="C2243" s="300"/>
      <c r="D2243" s="31"/>
      <c r="E2243"/>
      <c r="F2243" s="295"/>
      <c r="G2243"/>
      <c r="H2243" s="606"/>
      <c r="I2243" s="295"/>
      <c r="J2243"/>
      <c r="K2243" s="295"/>
      <c r="L2243"/>
      <c r="O2243"/>
      <c r="P2243"/>
    </row>
    <row r="2244" spans="1:16" x14ac:dyDescent="0.3">
      <c r="A2244" s="300"/>
      <c r="B2244" s="300"/>
      <c r="C2244" s="300"/>
      <c r="D2244" s="31"/>
      <c r="E2244"/>
      <c r="F2244" s="295"/>
      <c r="G2244"/>
      <c r="H2244" s="606"/>
      <c r="I2244" s="295"/>
      <c r="J2244"/>
      <c r="K2244" s="295"/>
      <c r="L2244"/>
      <c r="O2244"/>
      <c r="P2244"/>
    </row>
    <row r="2245" spans="1:16" x14ac:dyDescent="0.3">
      <c r="A2245" s="300"/>
      <c r="B2245" s="300"/>
      <c r="C2245" s="300"/>
      <c r="D2245" s="31"/>
      <c r="E2245"/>
      <c r="F2245" s="295"/>
      <c r="G2245"/>
      <c r="H2245" s="606"/>
      <c r="I2245" s="295"/>
      <c r="J2245"/>
      <c r="K2245" s="295"/>
      <c r="L2245"/>
      <c r="O2245"/>
      <c r="P2245"/>
    </row>
    <row r="2246" spans="1:16" x14ac:dyDescent="0.3">
      <c r="A2246" s="300"/>
      <c r="B2246" s="300"/>
      <c r="C2246" s="300"/>
      <c r="D2246" s="31"/>
      <c r="E2246"/>
      <c r="F2246" s="295"/>
      <c r="G2246"/>
      <c r="H2246" s="606"/>
      <c r="I2246" s="295"/>
      <c r="J2246"/>
      <c r="K2246" s="295"/>
      <c r="L2246"/>
      <c r="O2246"/>
      <c r="P2246"/>
    </row>
    <row r="2247" spans="1:16" x14ac:dyDescent="0.3">
      <c r="A2247" s="300"/>
      <c r="B2247" s="300"/>
      <c r="C2247" s="300"/>
      <c r="D2247" s="31"/>
      <c r="E2247"/>
      <c r="F2247" s="295"/>
      <c r="G2247"/>
      <c r="H2247" s="606"/>
      <c r="I2247" s="295"/>
      <c r="J2247"/>
      <c r="K2247" s="295"/>
      <c r="L2247"/>
      <c r="O2247"/>
      <c r="P2247"/>
    </row>
    <row r="2248" spans="1:16" x14ac:dyDescent="0.3">
      <c r="A2248" s="300"/>
      <c r="B2248" s="300"/>
      <c r="C2248" s="300"/>
      <c r="D2248" s="31"/>
      <c r="E2248"/>
      <c r="F2248" s="295"/>
      <c r="G2248"/>
      <c r="H2248" s="606"/>
      <c r="I2248" s="295"/>
      <c r="J2248"/>
      <c r="K2248" s="295"/>
      <c r="L2248"/>
      <c r="O2248"/>
      <c r="P2248"/>
    </row>
    <row r="2249" spans="1:16" x14ac:dyDescent="0.3">
      <c r="A2249" s="300"/>
      <c r="B2249" s="300"/>
      <c r="C2249" s="300"/>
      <c r="D2249" s="31"/>
      <c r="E2249"/>
      <c r="F2249" s="295"/>
      <c r="G2249"/>
      <c r="H2249" s="606"/>
      <c r="I2249" s="295"/>
      <c r="J2249"/>
      <c r="K2249" s="295"/>
      <c r="L2249"/>
      <c r="O2249"/>
      <c r="P2249"/>
    </row>
    <row r="2250" spans="1:16" x14ac:dyDescent="0.3">
      <c r="A2250" s="300"/>
      <c r="B2250" s="300"/>
      <c r="C2250" s="300"/>
      <c r="D2250" s="31"/>
      <c r="E2250"/>
      <c r="F2250" s="295"/>
      <c r="G2250"/>
      <c r="H2250" s="606"/>
      <c r="I2250" s="295"/>
      <c r="J2250"/>
      <c r="K2250" s="295"/>
      <c r="L2250"/>
      <c r="O2250"/>
      <c r="P2250"/>
    </row>
    <row r="2251" spans="1:16" x14ac:dyDescent="0.3">
      <c r="A2251" s="300"/>
      <c r="B2251" s="300"/>
      <c r="C2251" s="300"/>
      <c r="D2251" s="31"/>
      <c r="E2251"/>
      <c r="F2251" s="295"/>
      <c r="G2251"/>
      <c r="H2251" s="606"/>
      <c r="I2251" s="295"/>
      <c r="J2251"/>
      <c r="K2251" s="295"/>
      <c r="L2251"/>
      <c r="O2251"/>
      <c r="P2251"/>
    </row>
    <row r="2252" spans="1:16" x14ac:dyDescent="0.3">
      <c r="A2252" s="300"/>
      <c r="B2252" s="300"/>
      <c r="C2252" s="300"/>
      <c r="D2252" s="31"/>
      <c r="E2252"/>
      <c r="F2252" s="295"/>
      <c r="G2252"/>
      <c r="H2252" s="606"/>
      <c r="I2252" s="295"/>
      <c r="J2252"/>
      <c r="K2252" s="295"/>
      <c r="L2252"/>
      <c r="O2252"/>
      <c r="P2252"/>
    </row>
    <row r="2253" spans="1:16" x14ac:dyDescent="0.3">
      <c r="A2253" s="300"/>
      <c r="B2253" s="300"/>
      <c r="C2253" s="300"/>
      <c r="D2253" s="31"/>
      <c r="E2253"/>
      <c r="F2253" s="295"/>
      <c r="G2253"/>
      <c r="H2253" s="606"/>
      <c r="I2253" s="295"/>
      <c r="J2253"/>
      <c r="K2253" s="295"/>
      <c r="L2253"/>
      <c r="O2253"/>
      <c r="P2253"/>
    </row>
    <row r="2254" spans="1:16" x14ac:dyDescent="0.3">
      <c r="A2254" s="300"/>
      <c r="B2254" s="300"/>
      <c r="C2254" s="300"/>
      <c r="D2254" s="31"/>
      <c r="E2254"/>
      <c r="F2254" s="295"/>
      <c r="G2254"/>
      <c r="H2254" s="606"/>
      <c r="I2254" s="295"/>
      <c r="J2254"/>
      <c r="K2254" s="295"/>
      <c r="L2254"/>
      <c r="O2254"/>
      <c r="P2254"/>
    </row>
    <row r="2255" spans="1:16" x14ac:dyDescent="0.3">
      <c r="A2255" s="300"/>
      <c r="B2255" s="300"/>
      <c r="C2255" s="300"/>
      <c r="D2255" s="31"/>
      <c r="E2255"/>
      <c r="F2255" s="295"/>
      <c r="G2255"/>
      <c r="H2255" s="606"/>
      <c r="I2255" s="295"/>
      <c r="J2255"/>
      <c r="K2255" s="295"/>
      <c r="L2255"/>
      <c r="O2255"/>
      <c r="P2255"/>
    </row>
    <row r="2256" spans="1:16" x14ac:dyDescent="0.3">
      <c r="A2256" s="300"/>
      <c r="B2256" s="300"/>
      <c r="C2256" s="300"/>
      <c r="D2256" s="31"/>
      <c r="E2256"/>
      <c r="F2256" s="295"/>
      <c r="G2256"/>
      <c r="H2256" s="606"/>
      <c r="I2256" s="295"/>
      <c r="J2256"/>
      <c r="K2256" s="295"/>
      <c r="L2256"/>
      <c r="O2256"/>
      <c r="P2256"/>
    </row>
    <row r="2257" spans="1:16" x14ac:dyDescent="0.3">
      <c r="A2257" s="300"/>
      <c r="B2257" s="300"/>
      <c r="C2257" s="300"/>
      <c r="D2257" s="31"/>
      <c r="E2257"/>
      <c r="F2257" s="295"/>
      <c r="G2257"/>
      <c r="H2257" s="606"/>
      <c r="I2257" s="295"/>
      <c r="J2257"/>
      <c r="K2257" s="295"/>
      <c r="L2257"/>
      <c r="O2257"/>
      <c r="P2257"/>
    </row>
    <row r="2258" spans="1:16" x14ac:dyDescent="0.3">
      <c r="A2258" s="300"/>
      <c r="B2258" s="300"/>
      <c r="C2258" s="300"/>
      <c r="D2258" s="31"/>
      <c r="E2258"/>
      <c r="F2258" s="295"/>
      <c r="G2258"/>
      <c r="H2258" s="606"/>
      <c r="I2258" s="295"/>
      <c r="J2258"/>
      <c r="K2258" s="295"/>
      <c r="L2258"/>
      <c r="O2258"/>
      <c r="P2258"/>
    </row>
    <row r="2259" spans="1:16" x14ac:dyDescent="0.3">
      <c r="A2259" s="300"/>
      <c r="B2259" s="300"/>
      <c r="C2259" s="300"/>
      <c r="D2259" s="31"/>
      <c r="E2259"/>
      <c r="F2259" s="295"/>
      <c r="G2259"/>
      <c r="H2259" s="606"/>
      <c r="I2259" s="295"/>
      <c r="J2259"/>
      <c r="K2259" s="295"/>
      <c r="L2259"/>
      <c r="O2259"/>
      <c r="P2259"/>
    </row>
    <row r="2260" spans="1:16" x14ac:dyDescent="0.3">
      <c r="A2260" s="300"/>
      <c r="B2260" s="300"/>
      <c r="C2260" s="300"/>
      <c r="D2260" s="31"/>
      <c r="E2260"/>
      <c r="F2260" s="295"/>
      <c r="G2260"/>
      <c r="H2260" s="606"/>
      <c r="I2260" s="295"/>
      <c r="J2260"/>
      <c r="K2260" s="295"/>
      <c r="L2260"/>
      <c r="O2260"/>
      <c r="P2260"/>
    </row>
    <row r="2261" spans="1:16" x14ac:dyDescent="0.3">
      <c r="A2261" s="300"/>
      <c r="B2261" s="300"/>
      <c r="C2261" s="300"/>
      <c r="D2261" s="31"/>
      <c r="E2261"/>
      <c r="F2261" s="295"/>
      <c r="G2261"/>
      <c r="H2261" s="606"/>
      <c r="I2261" s="295"/>
      <c r="J2261"/>
      <c r="K2261" s="295"/>
      <c r="L2261"/>
      <c r="O2261"/>
      <c r="P2261"/>
    </row>
    <row r="2262" spans="1:16" x14ac:dyDescent="0.3">
      <c r="A2262" s="300"/>
      <c r="B2262" s="300"/>
      <c r="C2262" s="300"/>
      <c r="D2262" s="31"/>
      <c r="E2262"/>
      <c r="F2262" s="295"/>
      <c r="G2262"/>
      <c r="H2262" s="606"/>
      <c r="I2262" s="295"/>
      <c r="J2262"/>
      <c r="K2262" s="295"/>
      <c r="L2262"/>
      <c r="O2262"/>
      <c r="P2262"/>
    </row>
    <row r="2263" spans="1:16" x14ac:dyDescent="0.3">
      <c r="A2263" s="300"/>
      <c r="B2263" s="300"/>
      <c r="C2263" s="300"/>
      <c r="D2263" s="31"/>
      <c r="E2263"/>
      <c r="F2263" s="295"/>
      <c r="G2263"/>
      <c r="H2263" s="606"/>
      <c r="I2263" s="295"/>
      <c r="J2263"/>
      <c r="K2263" s="295"/>
      <c r="L2263"/>
      <c r="O2263"/>
      <c r="P2263"/>
    </row>
    <row r="2264" spans="1:16" x14ac:dyDescent="0.3">
      <c r="A2264" s="300"/>
      <c r="B2264" s="300"/>
      <c r="C2264" s="300"/>
      <c r="D2264" s="31"/>
      <c r="E2264"/>
      <c r="F2264" s="295"/>
      <c r="G2264"/>
      <c r="H2264" s="606"/>
      <c r="I2264" s="295"/>
      <c r="J2264"/>
      <c r="K2264" s="295"/>
      <c r="L2264"/>
      <c r="O2264"/>
      <c r="P2264"/>
    </row>
    <row r="2265" spans="1:16" x14ac:dyDescent="0.3">
      <c r="A2265" s="300"/>
      <c r="B2265" s="300"/>
      <c r="C2265" s="300"/>
      <c r="D2265" s="31"/>
      <c r="E2265"/>
      <c r="F2265" s="295"/>
      <c r="G2265"/>
      <c r="H2265" s="606"/>
      <c r="I2265" s="295"/>
      <c r="J2265"/>
      <c r="K2265" s="295"/>
      <c r="L2265"/>
      <c r="O2265"/>
      <c r="P2265"/>
    </row>
    <row r="2266" spans="1:16" x14ac:dyDescent="0.3">
      <c r="A2266" s="300"/>
      <c r="B2266" s="300"/>
      <c r="C2266" s="300"/>
      <c r="D2266" s="31"/>
      <c r="E2266"/>
      <c r="F2266" s="295"/>
      <c r="G2266"/>
      <c r="H2266" s="606"/>
      <c r="I2266" s="295"/>
      <c r="J2266"/>
      <c r="K2266" s="295"/>
      <c r="L2266"/>
      <c r="O2266"/>
      <c r="P2266"/>
    </row>
    <row r="2267" spans="1:16" x14ac:dyDescent="0.3">
      <c r="A2267" s="300"/>
      <c r="B2267" s="300"/>
      <c r="C2267" s="300"/>
      <c r="D2267" s="31"/>
      <c r="E2267"/>
      <c r="F2267" s="295"/>
      <c r="G2267"/>
      <c r="H2267" s="606"/>
      <c r="I2267" s="295"/>
      <c r="J2267"/>
      <c r="K2267" s="295"/>
      <c r="L2267"/>
      <c r="O2267"/>
      <c r="P2267"/>
    </row>
    <row r="2268" spans="1:16" x14ac:dyDescent="0.3">
      <c r="A2268" s="300"/>
      <c r="B2268" s="300"/>
      <c r="C2268" s="300"/>
      <c r="D2268" s="31"/>
      <c r="E2268"/>
      <c r="F2268" s="295"/>
      <c r="G2268"/>
      <c r="H2268" s="606"/>
      <c r="I2268" s="295"/>
      <c r="J2268"/>
      <c r="K2268" s="295"/>
      <c r="L2268"/>
      <c r="O2268"/>
      <c r="P2268"/>
    </row>
    <row r="2269" spans="1:16" x14ac:dyDescent="0.3">
      <c r="A2269" s="300"/>
      <c r="B2269" s="300"/>
      <c r="C2269" s="300"/>
      <c r="D2269" s="31"/>
      <c r="E2269"/>
      <c r="F2269" s="295"/>
      <c r="G2269"/>
      <c r="H2269" s="606"/>
      <c r="I2269" s="295"/>
      <c r="J2269"/>
      <c r="K2269" s="295"/>
      <c r="L2269"/>
      <c r="O2269"/>
      <c r="P2269"/>
    </row>
    <row r="2270" spans="1:16" x14ac:dyDescent="0.3">
      <c r="A2270" s="300"/>
      <c r="B2270" s="300"/>
      <c r="C2270" s="300"/>
      <c r="D2270" s="31"/>
      <c r="E2270"/>
      <c r="F2270" s="295"/>
      <c r="G2270"/>
      <c r="H2270" s="606"/>
      <c r="I2270" s="295"/>
      <c r="J2270"/>
      <c r="K2270" s="295"/>
      <c r="L2270"/>
      <c r="O2270"/>
      <c r="P2270"/>
    </row>
    <row r="2271" spans="1:16" x14ac:dyDescent="0.3">
      <c r="A2271" s="300"/>
      <c r="B2271" s="300"/>
      <c r="C2271" s="300"/>
      <c r="D2271" s="31"/>
      <c r="E2271"/>
      <c r="F2271" s="295"/>
      <c r="G2271"/>
      <c r="H2271" s="606"/>
      <c r="I2271" s="295"/>
      <c r="J2271"/>
      <c r="K2271" s="295"/>
      <c r="L2271"/>
      <c r="O2271"/>
      <c r="P2271"/>
    </row>
    <row r="2272" spans="1:16" x14ac:dyDescent="0.3">
      <c r="A2272" s="300"/>
      <c r="B2272" s="300"/>
      <c r="C2272" s="300"/>
      <c r="D2272" s="31"/>
      <c r="E2272"/>
      <c r="F2272" s="295"/>
      <c r="G2272"/>
      <c r="H2272" s="606"/>
      <c r="I2272" s="295"/>
      <c r="J2272"/>
      <c r="K2272" s="295"/>
      <c r="L2272"/>
      <c r="O2272"/>
      <c r="P2272"/>
    </row>
    <row r="2273" spans="1:16" x14ac:dyDescent="0.3">
      <c r="A2273" s="300"/>
      <c r="B2273" s="300"/>
      <c r="C2273" s="300"/>
      <c r="D2273" s="31"/>
      <c r="E2273"/>
      <c r="F2273" s="295"/>
      <c r="G2273"/>
      <c r="H2273" s="606"/>
      <c r="I2273" s="295"/>
      <c r="J2273"/>
      <c r="K2273" s="295"/>
      <c r="L2273"/>
      <c r="O2273"/>
      <c r="P2273"/>
    </row>
    <row r="2274" spans="1:16" x14ac:dyDescent="0.3">
      <c r="A2274" s="300"/>
      <c r="B2274" s="300"/>
      <c r="C2274" s="300"/>
      <c r="D2274" s="31"/>
      <c r="E2274"/>
      <c r="F2274" s="295"/>
      <c r="G2274"/>
      <c r="H2274" s="606"/>
      <c r="I2274" s="295"/>
      <c r="J2274"/>
      <c r="K2274" s="295"/>
      <c r="L2274"/>
      <c r="O2274"/>
      <c r="P2274"/>
    </row>
    <row r="2275" spans="1:16" x14ac:dyDescent="0.3">
      <c r="A2275" s="300"/>
      <c r="B2275" s="300"/>
      <c r="C2275" s="300"/>
      <c r="D2275" s="31"/>
      <c r="E2275"/>
      <c r="F2275" s="295"/>
      <c r="G2275"/>
      <c r="H2275" s="606"/>
      <c r="I2275" s="295"/>
      <c r="J2275"/>
      <c r="K2275" s="295"/>
      <c r="L2275"/>
      <c r="O2275"/>
      <c r="P2275"/>
    </row>
    <row r="2276" spans="1:16" x14ac:dyDescent="0.3">
      <c r="A2276" s="300"/>
      <c r="B2276" s="300"/>
      <c r="C2276" s="300"/>
      <c r="D2276" s="31"/>
      <c r="E2276"/>
      <c r="F2276" s="295"/>
      <c r="G2276"/>
      <c r="H2276" s="606"/>
      <c r="I2276" s="295"/>
      <c r="J2276"/>
      <c r="K2276" s="295"/>
      <c r="L2276"/>
      <c r="O2276"/>
      <c r="P2276"/>
    </row>
    <row r="2277" spans="1:16" x14ac:dyDescent="0.3">
      <c r="A2277" s="300"/>
      <c r="B2277" s="300"/>
      <c r="C2277" s="300"/>
      <c r="D2277" s="31"/>
      <c r="E2277"/>
      <c r="F2277" s="295"/>
      <c r="G2277"/>
      <c r="H2277" s="606"/>
      <c r="I2277" s="295"/>
      <c r="J2277"/>
      <c r="K2277" s="295"/>
      <c r="L2277"/>
      <c r="O2277"/>
      <c r="P2277"/>
    </row>
    <row r="2278" spans="1:16" x14ac:dyDescent="0.3">
      <c r="A2278" s="300"/>
      <c r="B2278" s="300"/>
      <c r="C2278" s="300"/>
      <c r="D2278" s="31"/>
      <c r="E2278"/>
      <c r="F2278" s="295"/>
      <c r="G2278"/>
      <c r="H2278" s="606"/>
      <c r="I2278" s="295"/>
      <c r="J2278"/>
      <c r="K2278" s="295"/>
      <c r="L2278"/>
      <c r="O2278"/>
      <c r="P2278"/>
    </row>
    <row r="2279" spans="1:16" x14ac:dyDescent="0.3">
      <c r="A2279" s="300"/>
      <c r="B2279" s="300"/>
      <c r="C2279" s="300"/>
      <c r="D2279" s="31"/>
      <c r="E2279"/>
      <c r="F2279" s="295"/>
      <c r="G2279"/>
      <c r="H2279" s="606"/>
      <c r="I2279" s="295"/>
      <c r="J2279"/>
      <c r="K2279" s="295"/>
      <c r="L2279"/>
      <c r="O2279"/>
      <c r="P2279"/>
    </row>
    <row r="2280" spans="1:16" x14ac:dyDescent="0.3">
      <c r="A2280" s="300"/>
      <c r="B2280" s="300"/>
      <c r="C2280" s="300"/>
      <c r="D2280" s="31"/>
      <c r="E2280"/>
      <c r="F2280" s="295"/>
      <c r="G2280"/>
      <c r="H2280" s="606"/>
      <c r="I2280" s="295"/>
      <c r="J2280"/>
      <c r="K2280" s="295"/>
      <c r="L2280"/>
      <c r="O2280"/>
      <c r="P2280"/>
    </row>
    <row r="2281" spans="1:16" x14ac:dyDescent="0.3">
      <c r="A2281" s="300"/>
      <c r="B2281" s="300"/>
      <c r="C2281" s="300"/>
      <c r="D2281" s="31"/>
      <c r="E2281"/>
      <c r="F2281" s="295"/>
      <c r="G2281"/>
      <c r="H2281" s="606"/>
      <c r="I2281" s="295"/>
      <c r="J2281"/>
      <c r="K2281" s="295"/>
      <c r="L2281"/>
      <c r="O2281"/>
      <c r="P2281"/>
    </row>
    <row r="2282" spans="1:16" x14ac:dyDescent="0.3">
      <c r="A2282" s="300"/>
      <c r="B2282" s="300"/>
      <c r="C2282" s="300"/>
      <c r="D2282" s="31"/>
      <c r="E2282"/>
      <c r="F2282" s="295"/>
      <c r="G2282"/>
      <c r="H2282" s="606"/>
      <c r="I2282" s="295"/>
      <c r="J2282"/>
      <c r="K2282" s="295"/>
      <c r="L2282"/>
      <c r="O2282"/>
      <c r="P2282"/>
    </row>
    <row r="2283" spans="1:16" x14ac:dyDescent="0.3">
      <c r="A2283" s="300"/>
      <c r="B2283" s="300"/>
      <c r="C2283" s="300"/>
      <c r="D2283" s="31"/>
      <c r="E2283"/>
      <c r="F2283" s="295"/>
      <c r="G2283"/>
      <c r="H2283" s="606"/>
      <c r="I2283" s="295"/>
      <c r="J2283"/>
      <c r="K2283" s="295"/>
      <c r="L2283"/>
      <c r="O2283"/>
      <c r="P2283"/>
    </row>
    <row r="2284" spans="1:16" x14ac:dyDescent="0.3">
      <c r="A2284" s="300"/>
      <c r="B2284" s="300"/>
      <c r="C2284" s="300"/>
      <c r="D2284" s="31"/>
      <c r="E2284"/>
      <c r="F2284" s="295"/>
      <c r="G2284"/>
      <c r="H2284" s="606"/>
      <c r="I2284" s="295"/>
      <c r="J2284"/>
      <c r="K2284" s="295"/>
      <c r="L2284"/>
      <c r="O2284"/>
      <c r="P2284"/>
    </row>
    <row r="2285" spans="1:16" x14ac:dyDescent="0.3">
      <c r="A2285" s="300"/>
      <c r="B2285" s="300"/>
      <c r="C2285" s="300"/>
      <c r="D2285" s="31"/>
      <c r="E2285"/>
      <c r="F2285" s="295"/>
      <c r="G2285"/>
      <c r="H2285" s="606"/>
      <c r="I2285" s="295"/>
      <c r="J2285"/>
      <c r="K2285" s="295"/>
      <c r="L2285"/>
      <c r="O2285"/>
      <c r="P2285"/>
    </row>
    <row r="2286" spans="1:16" x14ac:dyDescent="0.3">
      <c r="A2286" s="300"/>
      <c r="B2286" s="300"/>
      <c r="C2286" s="300"/>
      <c r="D2286" s="31"/>
      <c r="E2286"/>
      <c r="F2286" s="295"/>
      <c r="G2286"/>
      <c r="H2286" s="606"/>
      <c r="I2286" s="295"/>
      <c r="J2286"/>
      <c r="K2286" s="295"/>
      <c r="L2286"/>
      <c r="O2286"/>
      <c r="P2286"/>
    </row>
    <row r="2287" spans="1:16" x14ac:dyDescent="0.3">
      <c r="A2287" s="300"/>
      <c r="B2287" s="300"/>
      <c r="C2287" s="300"/>
      <c r="D2287" s="31"/>
      <c r="E2287"/>
      <c r="F2287" s="295"/>
      <c r="G2287"/>
      <c r="H2287" s="606"/>
      <c r="I2287" s="295"/>
      <c r="J2287"/>
      <c r="K2287" s="295"/>
      <c r="L2287"/>
      <c r="O2287"/>
      <c r="P2287"/>
    </row>
    <row r="2288" spans="1:16" x14ac:dyDescent="0.3">
      <c r="A2288" s="300"/>
      <c r="B2288" s="300"/>
      <c r="C2288" s="300"/>
      <c r="D2288" s="31"/>
      <c r="E2288"/>
      <c r="F2288" s="295"/>
      <c r="G2288"/>
      <c r="H2288" s="606"/>
      <c r="I2288" s="295"/>
      <c r="J2288"/>
      <c r="K2288" s="295"/>
      <c r="L2288"/>
      <c r="O2288"/>
      <c r="P2288"/>
    </row>
    <row r="2289" spans="1:16" x14ac:dyDescent="0.3">
      <c r="A2289" s="300"/>
      <c r="B2289" s="300"/>
      <c r="C2289" s="300"/>
      <c r="D2289" s="31"/>
      <c r="E2289"/>
      <c r="F2289" s="295"/>
      <c r="G2289"/>
      <c r="H2289" s="606"/>
      <c r="I2289" s="295"/>
      <c r="J2289"/>
      <c r="K2289" s="295"/>
      <c r="L2289"/>
      <c r="O2289"/>
      <c r="P2289"/>
    </row>
    <row r="2290" spans="1:16" x14ac:dyDescent="0.3">
      <c r="A2290" s="300"/>
      <c r="B2290" s="300"/>
      <c r="C2290" s="300"/>
      <c r="D2290" s="31"/>
      <c r="E2290"/>
      <c r="F2290" s="295"/>
      <c r="G2290"/>
      <c r="H2290" s="606"/>
      <c r="I2290" s="295"/>
      <c r="J2290"/>
      <c r="K2290" s="295"/>
      <c r="L2290"/>
      <c r="O2290"/>
      <c r="P2290"/>
    </row>
    <row r="2291" spans="1:16" x14ac:dyDescent="0.3">
      <c r="A2291" s="300"/>
      <c r="B2291" s="300"/>
      <c r="C2291" s="300"/>
      <c r="D2291" s="31"/>
      <c r="E2291"/>
      <c r="F2291" s="295"/>
      <c r="G2291"/>
      <c r="H2291" s="606"/>
      <c r="I2291" s="295"/>
      <c r="J2291"/>
      <c r="K2291" s="295"/>
      <c r="L2291"/>
      <c r="O2291"/>
      <c r="P2291"/>
    </row>
    <row r="2292" spans="1:16" x14ac:dyDescent="0.3">
      <c r="A2292" s="300"/>
      <c r="B2292" s="300"/>
      <c r="C2292" s="300"/>
      <c r="D2292" s="31"/>
      <c r="E2292"/>
      <c r="F2292" s="295"/>
      <c r="G2292"/>
      <c r="H2292" s="606"/>
      <c r="I2292" s="295"/>
      <c r="J2292"/>
      <c r="K2292" s="295"/>
      <c r="L2292"/>
      <c r="O2292"/>
      <c r="P2292"/>
    </row>
    <row r="2293" spans="1:16" x14ac:dyDescent="0.3">
      <c r="A2293" s="300"/>
      <c r="B2293" s="300"/>
      <c r="C2293" s="300"/>
      <c r="D2293" s="31"/>
      <c r="E2293"/>
      <c r="F2293" s="295"/>
      <c r="G2293"/>
      <c r="H2293" s="606"/>
      <c r="I2293" s="295"/>
      <c r="J2293"/>
      <c r="K2293" s="295"/>
      <c r="L2293"/>
      <c r="O2293"/>
      <c r="P2293"/>
    </row>
    <row r="2294" spans="1:16" x14ac:dyDescent="0.3">
      <c r="A2294" s="300"/>
      <c r="B2294" s="300"/>
      <c r="C2294" s="300"/>
      <c r="D2294" s="31"/>
      <c r="E2294"/>
      <c r="F2294" s="295"/>
      <c r="G2294"/>
      <c r="H2294" s="606"/>
      <c r="I2294" s="295"/>
      <c r="J2294"/>
      <c r="K2294" s="295"/>
      <c r="L2294"/>
      <c r="O2294"/>
      <c r="P2294"/>
    </row>
    <row r="2295" spans="1:16" x14ac:dyDescent="0.3">
      <c r="A2295" s="300"/>
      <c r="B2295" s="300"/>
      <c r="C2295" s="300"/>
      <c r="D2295" s="31"/>
      <c r="E2295"/>
      <c r="F2295" s="295"/>
      <c r="G2295"/>
      <c r="H2295" s="606"/>
      <c r="I2295" s="295"/>
      <c r="J2295"/>
      <c r="K2295" s="295"/>
      <c r="L2295"/>
      <c r="O2295"/>
      <c r="P2295"/>
    </row>
    <row r="2296" spans="1:16" x14ac:dyDescent="0.3">
      <c r="A2296" s="300"/>
      <c r="B2296" s="300"/>
      <c r="C2296" s="300"/>
      <c r="D2296" s="31"/>
      <c r="E2296"/>
      <c r="F2296" s="295"/>
      <c r="G2296"/>
      <c r="H2296" s="606"/>
      <c r="I2296" s="295"/>
      <c r="J2296"/>
      <c r="K2296" s="295"/>
      <c r="L2296"/>
      <c r="O2296"/>
      <c r="P2296"/>
    </row>
    <row r="2297" spans="1:16" x14ac:dyDescent="0.3">
      <c r="A2297" s="300"/>
      <c r="B2297" s="300"/>
      <c r="C2297" s="300"/>
      <c r="D2297" s="31"/>
      <c r="E2297"/>
      <c r="F2297" s="295"/>
      <c r="G2297"/>
      <c r="H2297" s="606"/>
      <c r="I2297" s="295"/>
      <c r="J2297"/>
      <c r="K2297" s="295"/>
      <c r="L2297"/>
      <c r="O2297"/>
      <c r="P2297"/>
    </row>
    <row r="2298" spans="1:16" x14ac:dyDescent="0.3">
      <c r="A2298" s="300"/>
      <c r="B2298" s="300"/>
      <c r="C2298" s="300"/>
      <c r="D2298" s="31"/>
      <c r="E2298"/>
      <c r="F2298" s="295"/>
      <c r="G2298"/>
      <c r="H2298" s="606"/>
      <c r="I2298" s="295"/>
      <c r="J2298"/>
      <c r="K2298" s="295"/>
      <c r="L2298"/>
      <c r="O2298"/>
      <c r="P2298"/>
    </row>
    <row r="2299" spans="1:16" x14ac:dyDescent="0.3">
      <c r="A2299" s="300"/>
      <c r="B2299" s="300"/>
      <c r="C2299" s="300"/>
      <c r="D2299" s="31"/>
      <c r="E2299"/>
      <c r="F2299" s="295"/>
      <c r="G2299"/>
      <c r="H2299" s="606"/>
      <c r="I2299" s="295"/>
      <c r="J2299"/>
      <c r="K2299" s="295"/>
      <c r="L2299"/>
      <c r="O2299"/>
      <c r="P2299"/>
    </row>
    <row r="2300" spans="1:16" x14ac:dyDescent="0.3">
      <c r="A2300" s="300"/>
      <c r="B2300" s="300"/>
      <c r="C2300" s="300"/>
      <c r="D2300" s="31"/>
      <c r="E2300"/>
      <c r="F2300" s="295"/>
      <c r="G2300"/>
      <c r="H2300" s="606"/>
      <c r="I2300" s="295"/>
      <c r="J2300"/>
      <c r="K2300" s="295"/>
      <c r="L2300"/>
      <c r="O2300"/>
      <c r="P2300"/>
    </row>
    <row r="2301" spans="1:16" x14ac:dyDescent="0.3">
      <c r="A2301" s="300"/>
      <c r="B2301" s="300"/>
      <c r="C2301" s="300"/>
      <c r="D2301" s="31"/>
      <c r="E2301"/>
      <c r="F2301" s="295"/>
      <c r="G2301"/>
      <c r="H2301" s="606"/>
      <c r="I2301" s="295"/>
      <c r="J2301"/>
      <c r="K2301" s="295"/>
      <c r="L2301"/>
      <c r="O2301"/>
      <c r="P2301"/>
    </row>
    <row r="2302" spans="1:16" x14ac:dyDescent="0.3">
      <c r="A2302" s="300"/>
      <c r="B2302" s="300"/>
      <c r="C2302" s="300"/>
      <c r="D2302" s="31"/>
      <c r="E2302"/>
      <c r="F2302" s="295"/>
      <c r="G2302"/>
      <c r="H2302" s="606"/>
      <c r="I2302" s="295"/>
      <c r="J2302"/>
      <c r="K2302" s="295"/>
      <c r="L2302"/>
      <c r="O2302"/>
      <c r="P2302"/>
    </row>
    <row r="2303" spans="1:16" x14ac:dyDescent="0.3">
      <c r="A2303" s="300"/>
      <c r="B2303" s="300"/>
      <c r="C2303" s="300"/>
      <c r="D2303" s="31"/>
      <c r="E2303"/>
      <c r="F2303" s="295"/>
      <c r="G2303"/>
      <c r="H2303" s="606"/>
      <c r="I2303" s="295"/>
      <c r="J2303"/>
      <c r="K2303" s="295"/>
      <c r="L2303"/>
      <c r="O2303"/>
      <c r="P2303"/>
    </row>
    <row r="2304" spans="1:16" x14ac:dyDescent="0.3">
      <c r="A2304" s="300"/>
      <c r="B2304" s="300"/>
      <c r="C2304" s="300"/>
      <c r="D2304" s="31"/>
      <c r="E2304"/>
      <c r="F2304" s="295"/>
      <c r="G2304"/>
      <c r="H2304" s="606"/>
      <c r="I2304" s="295"/>
      <c r="J2304"/>
      <c r="K2304" s="295"/>
      <c r="L2304"/>
      <c r="O2304"/>
      <c r="P2304"/>
    </row>
    <row r="2305" spans="1:16" x14ac:dyDescent="0.3">
      <c r="A2305" s="300"/>
      <c r="B2305" s="300"/>
      <c r="C2305" s="300"/>
      <c r="D2305" s="31"/>
      <c r="E2305"/>
      <c r="F2305" s="295"/>
      <c r="G2305"/>
      <c r="H2305" s="606"/>
      <c r="I2305" s="295"/>
      <c r="J2305"/>
      <c r="K2305" s="295"/>
      <c r="L2305"/>
      <c r="O2305"/>
      <c r="P2305"/>
    </row>
    <row r="2306" spans="1:16" x14ac:dyDescent="0.3">
      <c r="A2306" s="300"/>
      <c r="B2306" s="300"/>
      <c r="C2306" s="300"/>
      <c r="D2306" s="31"/>
      <c r="E2306"/>
      <c r="F2306" s="295"/>
      <c r="G2306"/>
      <c r="H2306" s="606"/>
      <c r="I2306" s="295"/>
      <c r="J2306"/>
      <c r="K2306" s="295"/>
      <c r="L2306"/>
      <c r="O2306"/>
      <c r="P2306"/>
    </row>
    <row r="2307" spans="1:16" x14ac:dyDescent="0.3">
      <c r="A2307" s="300"/>
      <c r="B2307" s="300"/>
      <c r="C2307" s="300"/>
      <c r="D2307" s="31"/>
      <c r="E2307"/>
      <c r="F2307" s="295"/>
      <c r="G2307"/>
      <c r="H2307" s="606"/>
      <c r="I2307" s="295"/>
      <c r="J2307"/>
      <c r="K2307" s="295"/>
      <c r="L2307"/>
      <c r="O2307"/>
      <c r="P2307"/>
    </row>
    <row r="2308" spans="1:16" x14ac:dyDescent="0.3">
      <c r="A2308" s="300"/>
      <c r="B2308" s="300"/>
      <c r="C2308" s="300"/>
      <c r="D2308" s="31"/>
      <c r="E2308"/>
      <c r="F2308" s="295"/>
      <c r="G2308"/>
      <c r="H2308" s="606"/>
      <c r="I2308" s="295"/>
      <c r="J2308"/>
      <c r="K2308" s="295"/>
      <c r="L2308"/>
      <c r="O2308"/>
      <c r="P2308"/>
    </row>
    <row r="2309" spans="1:16" x14ac:dyDescent="0.3">
      <c r="A2309" s="300"/>
      <c r="B2309" s="300"/>
      <c r="C2309" s="300"/>
      <c r="D2309" s="31"/>
      <c r="E2309"/>
      <c r="F2309" s="295"/>
      <c r="G2309"/>
      <c r="H2309" s="606"/>
      <c r="I2309" s="295"/>
      <c r="J2309"/>
      <c r="K2309" s="295"/>
      <c r="L2309"/>
      <c r="O2309"/>
      <c r="P2309"/>
    </row>
    <row r="2310" spans="1:16" x14ac:dyDescent="0.3">
      <c r="A2310" s="300"/>
      <c r="B2310" s="300"/>
      <c r="C2310" s="300"/>
      <c r="D2310" s="31"/>
      <c r="E2310"/>
      <c r="F2310" s="295"/>
      <c r="G2310"/>
      <c r="H2310" s="606"/>
      <c r="I2310" s="295"/>
      <c r="J2310"/>
      <c r="K2310" s="295"/>
      <c r="L2310"/>
      <c r="O2310"/>
      <c r="P2310"/>
    </row>
    <row r="2311" spans="1:16" x14ac:dyDescent="0.3">
      <c r="A2311" s="300"/>
      <c r="B2311" s="300"/>
      <c r="C2311" s="300"/>
      <c r="D2311" s="31"/>
      <c r="E2311"/>
      <c r="F2311" s="295"/>
      <c r="G2311"/>
      <c r="H2311" s="606"/>
      <c r="I2311" s="295"/>
      <c r="J2311"/>
      <c r="K2311" s="295"/>
      <c r="L2311"/>
      <c r="O2311"/>
      <c r="P2311"/>
    </row>
    <row r="2312" spans="1:16" x14ac:dyDescent="0.3">
      <c r="A2312" s="300"/>
      <c r="B2312" s="300"/>
      <c r="C2312" s="300"/>
      <c r="D2312" s="31"/>
      <c r="E2312"/>
      <c r="F2312" s="295"/>
      <c r="G2312"/>
      <c r="H2312" s="606"/>
      <c r="I2312" s="295"/>
      <c r="J2312"/>
      <c r="K2312" s="295"/>
      <c r="L2312"/>
      <c r="O2312"/>
      <c r="P2312"/>
    </row>
    <row r="2313" spans="1:16" x14ac:dyDescent="0.3">
      <c r="A2313" s="300"/>
      <c r="B2313" s="300"/>
      <c r="C2313" s="300"/>
      <c r="D2313" s="31"/>
      <c r="E2313"/>
      <c r="F2313" s="295"/>
      <c r="G2313"/>
      <c r="H2313" s="606"/>
      <c r="I2313" s="295"/>
      <c r="J2313"/>
      <c r="K2313" s="295"/>
      <c r="L2313"/>
      <c r="O2313"/>
      <c r="P2313"/>
    </row>
    <row r="2314" spans="1:16" x14ac:dyDescent="0.3">
      <c r="A2314" s="300"/>
      <c r="B2314" s="300"/>
      <c r="C2314" s="300"/>
      <c r="D2314" s="31"/>
      <c r="E2314"/>
      <c r="F2314" s="295"/>
      <c r="G2314"/>
      <c r="H2314" s="606"/>
      <c r="I2314" s="295"/>
      <c r="J2314"/>
      <c r="K2314" s="295"/>
      <c r="L2314"/>
      <c r="O2314"/>
      <c r="P2314"/>
    </row>
    <row r="2315" spans="1:16" x14ac:dyDescent="0.3">
      <c r="A2315" s="300"/>
      <c r="B2315" s="300"/>
      <c r="C2315" s="300"/>
      <c r="D2315" s="31"/>
      <c r="E2315"/>
      <c r="F2315" s="295"/>
      <c r="G2315"/>
      <c r="H2315" s="606"/>
      <c r="I2315" s="295"/>
      <c r="J2315"/>
      <c r="K2315" s="295"/>
      <c r="L2315"/>
      <c r="O2315"/>
      <c r="P2315"/>
    </row>
    <row r="2316" spans="1:16" x14ac:dyDescent="0.3">
      <c r="A2316" s="300"/>
      <c r="B2316" s="300"/>
      <c r="C2316" s="300"/>
      <c r="D2316" s="31"/>
      <c r="E2316"/>
      <c r="F2316" s="295"/>
      <c r="G2316"/>
      <c r="H2316" s="606"/>
      <c r="I2316" s="295"/>
      <c r="J2316"/>
      <c r="K2316" s="295"/>
      <c r="L2316"/>
      <c r="O2316"/>
      <c r="P2316"/>
    </row>
    <row r="2317" spans="1:16" x14ac:dyDescent="0.3">
      <c r="A2317" s="300"/>
      <c r="B2317" s="300"/>
      <c r="C2317" s="300"/>
      <c r="D2317" s="31"/>
      <c r="E2317"/>
      <c r="F2317" s="295"/>
      <c r="G2317"/>
      <c r="H2317" s="606"/>
      <c r="I2317" s="295"/>
      <c r="J2317"/>
      <c r="K2317" s="295"/>
      <c r="L2317"/>
      <c r="O2317"/>
      <c r="P2317"/>
    </row>
    <row r="2318" spans="1:16" x14ac:dyDescent="0.3">
      <c r="A2318" s="300"/>
      <c r="B2318" s="300"/>
      <c r="C2318" s="300"/>
      <c r="D2318" s="31"/>
      <c r="E2318"/>
      <c r="F2318" s="295"/>
      <c r="G2318"/>
      <c r="H2318" s="606"/>
      <c r="I2318" s="295"/>
      <c r="J2318"/>
      <c r="K2318" s="295"/>
      <c r="L2318"/>
      <c r="O2318"/>
      <c r="P2318"/>
    </row>
    <row r="2319" spans="1:16" x14ac:dyDescent="0.3">
      <c r="A2319" s="300"/>
      <c r="B2319" s="300"/>
      <c r="C2319" s="300"/>
      <c r="D2319" s="31"/>
      <c r="E2319"/>
      <c r="F2319" s="295"/>
      <c r="G2319"/>
      <c r="H2319" s="606"/>
      <c r="I2319" s="295"/>
      <c r="J2319"/>
      <c r="K2319" s="295"/>
      <c r="L2319"/>
      <c r="O2319"/>
      <c r="P2319"/>
    </row>
    <row r="2320" spans="1:16" x14ac:dyDescent="0.3">
      <c r="A2320" s="300"/>
      <c r="B2320" s="300"/>
      <c r="C2320" s="300"/>
      <c r="D2320" s="31"/>
      <c r="E2320"/>
      <c r="F2320" s="295"/>
      <c r="G2320"/>
      <c r="H2320" s="606"/>
      <c r="I2320" s="295"/>
      <c r="J2320"/>
      <c r="K2320" s="295"/>
      <c r="L2320"/>
      <c r="O2320"/>
      <c r="P2320"/>
    </row>
    <row r="2321" spans="1:16" x14ac:dyDescent="0.3">
      <c r="A2321" s="300"/>
      <c r="B2321" s="300"/>
      <c r="C2321" s="300"/>
      <c r="D2321" s="31"/>
      <c r="E2321"/>
      <c r="F2321" s="295"/>
      <c r="G2321"/>
      <c r="H2321" s="606"/>
      <c r="I2321" s="295"/>
      <c r="J2321"/>
      <c r="K2321" s="295"/>
      <c r="L2321"/>
      <c r="O2321"/>
      <c r="P2321"/>
    </row>
    <row r="2322" spans="1:16" x14ac:dyDescent="0.3">
      <c r="A2322" s="300"/>
      <c r="B2322" s="300"/>
      <c r="C2322" s="300"/>
      <c r="D2322" s="31"/>
      <c r="E2322"/>
      <c r="F2322" s="295"/>
      <c r="G2322"/>
      <c r="H2322" s="606"/>
      <c r="I2322" s="295"/>
      <c r="J2322"/>
      <c r="K2322" s="295"/>
      <c r="L2322"/>
      <c r="O2322"/>
      <c r="P2322"/>
    </row>
    <row r="2323" spans="1:16" x14ac:dyDescent="0.3">
      <c r="A2323" s="300"/>
      <c r="B2323" s="300"/>
      <c r="C2323" s="300"/>
      <c r="D2323" s="31"/>
      <c r="E2323"/>
      <c r="F2323" s="295"/>
      <c r="G2323"/>
      <c r="H2323" s="606"/>
      <c r="I2323" s="295"/>
      <c r="J2323"/>
      <c r="K2323" s="295"/>
      <c r="L2323"/>
      <c r="O2323"/>
      <c r="P2323"/>
    </row>
    <row r="2324" spans="1:16" x14ac:dyDescent="0.3">
      <c r="A2324" s="300"/>
      <c r="B2324" s="300"/>
      <c r="C2324" s="300"/>
      <c r="D2324" s="31"/>
      <c r="E2324"/>
      <c r="F2324" s="295"/>
      <c r="G2324"/>
      <c r="H2324" s="606"/>
      <c r="I2324" s="295"/>
      <c r="J2324"/>
      <c r="K2324" s="295"/>
      <c r="L2324"/>
      <c r="O2324"/>
      <c r="P2324"/>
    </row>
    <row r="2325" spans="1:16" x14ac:dyDescent="0.3">
      <c r="A2325" s="300"/>
      <c r="B2325" s="300"/>
      <c r="C2325" s="300"/>
      <c r="D2325" s="31"/>
      <c r="E2325"/>
      <c r="F2325" s="295"/>
      <c r="G2325"/>
      <c r="H2325" s="606"/>
      <c r="I2325" s="295"/>
      <c r="J2325"/>
      <c r="K2325" s="295"/>
      <c r="L2325"/>
      <c r="O2325"/>
      <c r="P2325"/>
    </row>
    <row r="2326" spans="1:16" x14ac:dyDescent="0.3">
      <c r="A2326" s="300"/>
      <c r="B2326" s="300"/>
      <c r="C2326" s="300"/>
      <c r="D2326" s="31"/>
      <c r="E2326"/>
      <c r="F2326" s="295"/>
      <c r="G2326"/>
      <c r="H2326" s="606"/>
      <c r="I2326" s="295"/>
      <c r="J2326"/>
      <c r="K2326" s="295"/>
      <c r="L2326"/>
      <c r="O2326"/>
      <c r="P2326"/>
    </row>
    <row r="2327" spans="1:16" x14ac:dyDescent="0.3">
      <c r="A2327" s="300"/>
      <c r="B2327" s="300"/>
      <c r="C2327" s="300"/>
      <c r="D2327" s="31"/>
      <c r="E2327"/>
      <c r="F2327" s="295"/>
      <c r="G2327"/>
      <c r="H2327" s="606"/>
      <c r="I2327" s="295"/>
      <c r="J2327"/>
      <c r="K2327" s="295"/>
      <c r="L2327"/>
      <c r="O2327"/>
      <c r="P2327"/>
    </row>
    <row r="2328" spans="1:16" x14ac:dyDescent="0.3">
      <c r="A2328" s="300"/>
      <c r="B2328" s="300"/>
      <c r="C2328" s="300"/>
      <c r="D2328" s="31"/>
      <c r="E2328"/>
      <c r="F2328" s="295"/>
      <c r="G2328"/>
      <c r="H2328" s="606"/>
      <c r="I2328" s="295"/>
      <c r="J2328"/>
      <c r="K2328" s="295"/>
      <c r="L2328"/>
      <c r="O2328"/>
      <c r="P2328"/>
    </row>
    <row r="2329" spans="1:16" x14ac:dyDescent="0.3">
      <c r="A2329" s="300"/>
      <c r="B2329" s="300"/>
      <c r="C2329" s="300"/>
      <c r="D2329" s="31"/>
      <c r="E2329"/>
      <c r="F2329" s="295"/>
      <c r="G2329"/>
      <c r="H2329" s="606"/>
      <c r="I2329" s="295"/>
      <c r="J2329"/>
      <c r="K2329" s="295"/>
      <c r="L2329"/>
      <c r="O2329"/>
      <c r="P2329"/>
    </row>
    <row r="2330" spans="1:16" x14ac:dyDescent="0.3">
      <c r="A2330" s="300"/>
      <c r="B2330" s="300"/>
      <c r="C2330" s="300"/>
      <c r="D2330" s="31"/>
      <c r="E2330"/>
      <c r="F2330" s="295"/>
      <c r="G2330"/>
      <c r="H2330" s="606"/>
      <c r="I2330" s="295"/>
      <c r="J2330"/>
      <c r="K2330" s="295"/>
      <c r="L2330"/>
      <c r="O2330"/>
      <c r="P2330"/>
    </row>
    <row r="2331" spans="1:16" x14ac:dyDescent="0.3">
      <c r="A2331" s="300"/>
      <c r="B2331" s="300"/>
      <c r="C2331" s="300"/>
      <c r="D2331" s="31"/>
      <c r="E2331"/>
      <c r="F2331" s="295"/>
      <c r="G2331"/>
      <c r="H2331" s="606"/>
      <c r="I2331" s="295"/>
      <c r="J2331"/>
      <c r="K2331" s="295"/>
      <c r="L2331"/>
      <c r="O2331"/>
      <c r="P2331"/>
    </row>
    <row r="2332" spans="1:16" x14ac:dyDescent="0.3">
      <c r="A2332" s="300"/>
      <c r="B2332" s="300"/>
      <c r="C2332" s="300"/>
      <c r="D2332" s="31"/>
      <c r="E2332"/>
      <c r="F2332" s="295"/>
      <c r="G2332"/>
      <c r="H2332" s="606"/>
      <c r="I2332" s="295"/>
      <c r="J2332"/>
      <c r="K2332" s="295"/>
      <c r="L2332"/>
      <c r="O2332"/>
      <c r="P2332"/>
    </row>
    <row r="2333" spans="1:16" x14ac:dyDescent="0.3">
      <c r="A2333" s="300"/>
      <c r="B2333" s="300"/>
      <c r="C2333" s="300"/>
      <c r="D2333" s="31"/>
      <c r="E2333"/>
      <c r="F2333" s="295"/>
      <c r="G2333"/>
      <c r="H2333" s="606"/>
      <c r="I2333" s="295"/>
      <c r="J2333"/>
      <c r="K2333" s="295"/>
      <c r="L2333"/>
      <c r="O2333"/>
      <c r="P2333"/>
    </row>
    <row r="2334" spans="1:16" x14ac:dyDescent="0.3">
      <c r="A2334" s="300"/>
      <c r="B2334" s="300"/>
      <c r="C2334" s="300"/>
      <c r="D2334" s="31"/>
      <c r="E2334"/>
      <c r="F2334" s="295"/>
      <c r="G2334"/>
      <c r="H2334" s="606"/>
      <c r="I2334" s="295"/>
      <c r="J2334"/>
      <c r="K2334" s="295"/>
      <c r="L2334"/>
      <c r="O2334"/>
      <c r="P2334"/>
    </row>
    <row r="2335" spans="1:16" x14ac:dyDescent="0.3">
      <c r="A2335" s="300"/>
      <c r="B2335" s="300"/>
      <c r="C2335" s="300"/>
      <c r="D2335" s="31"/>
      <c r="E2335"/>
      <c r="F2335" s="295"/>
      <c r="G2335"/>
      <c r="H2335" s="606"/>
      <c r="I2335" s="295"/>
      <c r="J2335"/>
      <c r="K2335" s="295"/>
      <c r="L2335"/>
      <c r="O2335"/>
      <c r="P2335"/>
    </row>
    <row r="2336" spans="1:16" x14ac:dyDescent="0.3">
      <c r="A2336" s="300"/>
      <c r="B2336" s="300"/>
      <c r="C2336" s="300"/>
      <c r="D2336" s="31"/>
      <c r="E2336"/>
      <c r="F2336" s="295"/>
      <c r="G2336"/>
      <c r="H2336" s="606"/>
      <c r="I2336" s="295"/>
      <c r="J2336"/>
      <c r="K2336" s="295"/>
      <c r="L2336"/>
      <c r="O2336"/>
      <c r="P2336"/>
    </row>
    <row r="2337" spans="1:16" x14ac:dyDescent="0.3">
      <c r="A2337" s="300"/>
      <c r="B2337" s="300"/>
      <c r="C2337" s="300"/>
      <c r="D2337" s="31"/>
      <c r="E2337"/>
      <c r="F2337" s="295"/>
      <c r="G2337"/>
      <c r="H2337" s="606"/>
      <c r="I2337" s="295"/>
      <c r="J2337"/>
      <c r="K2337" s="295"/>
      <c r="L2337"/>
      <c r="O2337"/>
      <c r="P2337"/>
    </row>
    <row r="2338" spans="1:16" x14ac:dyDescent="0.3">
      <c r="A2338" s="300"/>
      <c r="B2338" s="300"/>
      <c r="C2338" s="300"/>
      <c r="D2338" s="31"/>
      <c r="E2338"/>
      <c r="F2338" s="295"/>
      <c r="G2338"/>
      <c r="H2338" s="606"/>
      <c r="I2338" s="295"/>
      <c r="J2338"/>
      <c r="K2338" s="295"/>
      <c r="L2338"/>
      <c r="O2338"/>
      <c r="P2338"/>
    </row>
    <row r="2339" spans="1:16" x14ac:dyDescent="0.3">
      <c r="A2339" s="300"/>
      <c r="B2339" s="300"/>
      <c r="C2339" s="300"/>
      <c r="D2339" s="31"/>
      <c r="E2339"/>
      <c r="F2339" s="295"/>
      <c r="G2339"/>
      <c r="H2339" s="606"/>
      <c r="I2339" s="295"/>
      <c r="J2339"/>
      <c r="K2339" s="295"/>
      <c r="L2339"/>
      <c r="O2339"/>
      <c r="P2339"/>
    </row>
    <row r="2340" spans="1:16" x14ac:dyDescent="0.3">
      <c r="A2340" s="300"/>
      <c r="B2340" s="300"/>
      <c r="C2340" s="300"/>
      <c r="D2340" s="31"/>
      <c r="E2340"/>
      <c r="F2340" s="295"/>
      <c r="G2340"/>
      <c r="H2340" s="606"/>
      <c r="I2340" s="295"/>
      <c r="J2340"/>
      <c r="K2340" s="295"/>
      <c r="L2340"/>
      <c r="O2340"/>
      <c r="P2340"/>
    </row>
    <row r="2341" spans="1:16" x14ac:dyDescent="0.3">
      <c r="A2341" s="300"/>
      <c r="B2341" s="300"/>
      <c r="C2341" s="300"/>
      <c r="D2341" s="31"/>
      <c r="E2341"/>
      <c r="F2341" s="295"/>
      <c r="G2341"/>
      <c r="H2341" s="606"/>
      <c r="I2341" s="295"/>
      <c r="J2341"/>
      <c r="K2341" s="295"/>
      <c r="L2341"/>
      <c r="O2341"/>
      <c r="P2341"/>
    </row>
    <row r="2342" spans="1:16" x14ac:dyDescent="0.3">
      <c r="A2342" s="300"/>
      <c r="B2342" s="300"/>
      <c r="C2342" s="300"/>
      <c r="D2342" s="31"/>
      <c r="E2342"/>
      <c r="F2342" s="295"/>
      <c r="G2342"/>
      <c r="H2342" s="606"/>
      <c r="I2342" s="295"/>
      <c r="J2342"/>
      <c r="K2342" s="295"/>
      <c r="L2342"/>
      <c r="O2342"/>
      <c r="P2342"/>
    </row>
    <row r="2343" spans="1:16" x14ac:dyDescent="0.3">
      <c r="A2343" s="300"/>
      <c r="B2343" s="300"/>
      <c r="C2343" s="300"/>
      <c r="D2343" s="31"/>
      <c r="E2343"/>
      <c r="F2343" s="295"/>
      <c r="G2343"/>
      <c r="H2343" s="606"/>
      <c r="I2343" s="295"/>
      <c r="J2343"/>
      <c r="K2343" s="295"/>
      <c r="L2343"/>
      <c r="O2343"/>
      <c r="P2343"/>
    </row>
    <row r="2344" spans="1:16" x14ac:dyDescent="0.3">
      <c r="A2344" s="300"/>
      <c r="B2344" s="300"/>
      <c r="C2344" s="300"/>
      <c r="D2344" s="31"/>
      <c r="E2344"/>
      <c r="F2344" s="295"/>
      <c r="G2344"/>
      <c r="H2344" s="606"/>
      <c r="I2344" s="295"/>
      <c r="J2344"/>
      <c r="K2344" s="295"/>
      <c r="L2344"/>
      <c r="O2344"/>
      <c r="P2344"/>
    </row>
    <row r="2345" spans="1:16" x14ac:dyDescent="0.3">
      <c r="A2345" s="300"/>
      <c r="B2345" s="300"/>
      <c r="C2345" s="300"/>
      <c r="D2345" s="31"/>
      <c r="E2345"/>
      <c r="F2345" s="295"/>
      <c r="G2345"/>
      <c r="H2345" s="606"/>
      <c r="I2345" s="295"/>
      <c r="J2345"/>
      <c r="K2345" s="295"/>
      <c r="L2345"/>
      <c r="O2345"/>
      <c r="P2345"/>
    </row>
    <row r="2346" spans="1:16" x14ac:dyDescent="0.3">
      <c r="A2346" s="300"/>
      <c r="B2346" s="300"/>
      <c r="C2346" s="300"/>
      <c r="D2346" s="31"/>
      <c r="E2346"/>
      <c r="F2346" s="295"/>
      <c r="G2346"/>
      <c r="H2346" s="606"/>
      <c r="I2346" s="295"/>
      <c r="J2346"/>
      <c r="K2346" s="295"/>
      <c r="L2346"/>
      <c r="O2346"/>
      <c r="P2346"/>
    </row>
    <row r="2347" spans="1:16" x14ac:dyDescent="0.3">
      <c r="A2347" s="300"/>
      <c r="B2347" s="300"/>
      <c r="C2347" s="300"/>
      <c r="D2347" s="31"/>
      <c r="E2347"/>
      <c r="F2347" s="295"/>
      <c r="G2347"/>
      <c r="H2347" s="606"/>
      <c r="I2347" s="295"/>
      <c r="J2347"/>
      <c r="K2347" s="295"/>
      <c r="L2347"/>
      <c r="O2347"/>
      <c r="P2347"/>
    </row>
    <row r="2348" spans="1:16" x14ac:dyDescent="0.3">
      <c r="A2348" s="300"/>
      <c r="B2348" s="300"/>
      <c r="C2348" s="300"/>
      <c r="D2348" s="31"/>
      <c r="E2348"/>
      <c r="F2348" s="295"/>
      <c r="G2348"/>
      <c r="H2348" s="606"/>
      <c r="I2348" s="295"/>
      <c r="J2348"/>
      <c r="K2348" s="295"/>
      <c r="L2348"/>
      <c r="O2348"/>
      <c r="P2348"/>
    </row>
    <row r="2349" spans="1:16" x14ac:dyDescent="0.3">
      <c r="A2349" s="300"/>
      <c r="B2349" s="300"/>
      <c r="C2349" s="300"/>
      <c r="D2349" s="31"/>
      <c r="E2349"/>
      <c r="F2349" s="295"/>
      <c r="G2349"/>
      <c r="H2349" s="606"/>
      <c r="I2349" s="295"/>
      <c r="J2349"/>
      <c r="K2349" s="295"/>
      <c r="L2349"/>
      <c r="O2349"/>
      <c r="P2349"/>
    </row>
    <row r="2350" spans="1:16" x14ac:dyDescent="0.3">
      <c r="A2350" s="300"/>
      <c r="B2350" s="300"/>
      <c r="C2350" s="300"/>
      <c r="D2350" s="31"/>
      <c r="E2350"/>
      <c r="F2350" s="295"/>
      <c r="G2350"/>
      <c r="H2350" s="606"/>
      <c r="I2350" s="295"/>
      <c r="J2350"/>
      <c r="K2350" s="295"/>
      <c r="L2350"/>
      <c r="O2350"/>
      <c r="P2350"/>
    </row>
    <row r="2351" spans="1:16" x14ac:dyDescent="0.3">
      <c r="A2351" s="300"/>
      <c r="B2351" s="300"/>
      <c r="C2351" s="300"/>
      <c r="D2351" s="31"/>
      <c r="E2351"/>
      <c r="F2351" s="295"/>
      <c r="G2351"/>
      <c r="H2351" s="606"/>
      <c r="I2351" s="295"/>
      <c r="J2351"/>
      <c r="K2351" s="295"/>
      <c r="L2351"/>
      <c r="O2351"/>
      <c r="P2351"/>
    </row>
    <row r="2352" spans="1:16" x14ac:dyDescent="0.3">
      <c r="A2352" s="300"/>
      <c r="B2352" s="300"/>
      <c r="C2352" s="300"/>
      <c r="D2352" s="31"/>
      <c r="E2352"/>
      <c r="F2352" s="295"/>
      <c r="G2352"/>
      <c r="H2352" s="606"/>
      <c r="I2352" s="295"/>
      <c r="J2352"/>
      <c r="K2352" s="295"/>
      <c r="L2352"/>
      <c r="O2352"/>
      <c r="P2352"/>
    </row>
    <row r="2353" spans="1:16" x14ac:dyDescent="0.3">
      <c r="A2353" s="300"/>
      <c r="B2353" s="300"/>
      <c r="C2353" s="300"/>
      <c r="D2353" s="31"/>
      <c r="E2353"/>
      <c r="F2353" s="295"/>
      <c r="G2353"/>
      <c r="H2353" s="606"/>
      <c r="I2353" s="295"/>
      <c r="J2353"/>
      <c r="K2353" s="295"/>
      <c r="L2353"/>
      <c r="O2353"/>
      <c r="P2353"/>
    </row>
    <row r="2354" spans="1:16" x14ac:dyDescent="0.3">
      <c r="A2354" s="300"/>
      <c r="B2354" s="300"/>
      <c r="C2354" s="300"/>
      <c r="D2354" s="31"/>
      <c r="E2354"/>
      <c r="F2354" s="295"/>
      <c r="G2354"/>
      <c r="H2354" s="606"/>
      <c r="I2354" s="295"/>
      <c r="J2354"/>
      <c r="K2354" s="295"/>
      <c r="L2354"/>
      <c r="O2354"/>
      <c r="P2354"/>
    </row>
    <row r="2355" spans="1:16" x14ac:dyDescent="0.3">
      <c r="A2355" s="300"/>
      <c r="B2355" s="300"/>
      <c r="C2355" s="300"/>
      <c r="D2355" s="31"/>
      <c r="E2355"/>
      <c r="F2355" s="295"/>
      <c r="G2355"/>
      <c r="H2355" s="606"/>
      <c r="I2355" s="295"/>
      <c r="J2355"/>
      <c r="K2355" s="295"/>
      <c r="L2355"/>
      <c r="O2355"/>
      <c r="P2355"/>
    </row>
    <row r="2356" spans="1:16" x14ac:dyDescent="0.3">
      <c r="A2356" s="300"/>
      <c r="B2356" s="300"/>
      <c r="C2356" s="300"/>
      <c r="D2356" s="31"/>
      <c r="E2356"/>
      <c r="F2356" s="295"/>
      <c r="G2356"/>
      <c r="H2356" s="606"/>
      <c r="I2356" s="295"/>
      <c r="J2356"/>
      <c r="K2356" s="295"/>
      <c r="L2356"/>
      <c r="O2356"/>
      <c r="P2356"/>
    </row>
    <row r="2357" spans="1:16" x14ac:dyDescent="0.3">
      <c r="A2357" s="300"/>
      <c r="B2357" s="300"/>
      <c r="C2357" s="300"/>
      <c r="D2357" s="31"/>
      <c r="E2357"/>
      <c r="F2357" s="295"/>
      <c r="G2357"/>
      <c r="H2357" s="606"/>
      <c r="I2357" s="295"/>
      <c r="J2357"/>
      <c r="K2357" s="295"/>
      <c r="L2357"/>
      <c r="O2357"/>
      <c r="P2357"/>
    </row>
    <row r="2358" spans="1:16" x14ac:dyDescent="0.3">
      <c r="A2358" s="300"/>
      <c r="B2358" s="300"/>
      <c r="C2358" s="300"/>
      <c r="D2358" s="31"/>
      <c r="E2358"/>
      <c r="F2358" s="295"/>
      <c r="G2358"/>
      <c r="H2358" s="606"/>
      <c r="I2358" s="295"/>
      <c r="J2358"/>
      <c r="K2358" s="295"/>
      <c r="L2358"/>
      <c r="O2358"/>
      <c r="P2358"/>
    </row>
    <row r="2359" spans="1:16" x14ac:dyDescent="0.3">
      <c r="A2359" s="300"/>
      <c r="B2359" s="300"/>
      <c r="C2359" s="300"/>
      <c r="D2359" s="31"/>
      <c r="E2359"/>
      <c r="F2359" s="295"/>
      <c r="G2359"/>
      <c r="H2359" s="606"/>
      <c r="I2359" s="295"/>
      <c r="J2359"/>
      <c r="K2359" s="295"/>
      <c r="L2359"/>
      <c r="O2359"/>
      <c r="P2359"/>
    </row>
    <row r="2360" spans="1:16" x14ac:dyDescent="0.3">
      <c r="A2360" s="300"/>
      <c r="B2360" s="300"/>
      <c r="C2360" s="300"/>
      <c r="D2360" s="31"/>
      <c r="E2360"/>
      <c r="F2360" s="295"/>
      <c r="G2360"/>
      <c r="H2360" s="606"/>
      <c r="I2360" s="295"/>
      <c r="J2360"/>
      <c r="K2360" s="295"/>
      <c r="L2360"/>
      <c r="O2360"/>
      <c r="P2360"/>
    </row>
    <row r="2361" spans="1:16" x14ac:dyDescent="0.3">
      <c r="A2361" s="300"/>
      <c r="B2361" s="300"/>
      <c r="C2361" s="300"/>
      <c r="D2361" s="31"/>
      <c r="E2361"/>
      <c r="F2361" s="295"/>
      <c r="G2361"/>
      <c r="H2361" s="606"/>
      <c r="I2361" s="295"/>
      <c r="J2361"/>
      <c r="K2361" s="295"/>
      <c r="L2361"/>
      <c r="O2361"/>
      <c r="P2361"/>
    </row>
    <row r="2362" spans="1:16" x14ac:dyDescent="0.3">
      <c r="A2362" s="300"/>
      <c r="B2362" s="300"/>
      <c r="C2362" s="300"/>
      <c r="D2362" s="31"/>
      <c r="E2362"/>
      <c r="F2362" s="295"/>
      <c r="G2362"/>
      <c r="H2362" s="606"/>
      <c r="I2362" s="295"/>
      <c r="J2362"/>
      <c r="K2362" s="295"/>
      <c r="L2362"/>
      <c r="O2362"/>
      <c r="P2362"/>
    </row>
    <row r="2363" spans="1:16" x14ac:dyDescent="0.3">
      <c r="A2363" s="300"/>
      <c r="B2363" s="300"/>
      <c r="C2363" s="300"/>
      <c r="D2363" s="31"/>
      <c r="E2363"/>
      <c r="F2363" s="295"/>
      <c r="G2363"/>
      <c r="H2363" s="606"/>
      <c r="I2363" s="295"/>
      <c r="J2363"/>
      <c r="K2363" s="295"/>
      <c r="L2363"/>
      <c r="O2363"/>
      <c r="P2363"/>
    </row>
    <row r="2364" spans="1:16" x14ac:dyDescent="0.3">
      <c r="A2364" s="300"/>
      <c r="B2364" s="300"/>
      <c r="C2364" s="300"/>
      <c r="D2364" s="31"/>
      <c r="E2364"/>
      <c r="F2364" s="295"/>
      <c r="G2364"/>
      <c r="H2364" s="606"/>
      <c r="I2364" s="295"/>
      <c r="J2364"/>
      <c r="K2364" s="295"/>
      <c r="L2364"/>
      <c r="O2364"/>
      <c r="P2364"/>
    </row>
    <row r="2365" spans="1:16" x14ac:dyDescent="0.3">
      <c r="A2365" s="300"/>
      <c r="B2365" s="300"/>
      <c r="C2365" s="300"/>
      <c r="D2365" s="31"/>
      <c r="E2365"/>
      <c r="F2365" s="295"/>
      <c r="G2365"/>
      <c r="H2365" s="606"/>
      <c r="I2365" s="295"/>
      <c r="J2365"/>
      <c r="K2365" s="295"/>
      <c r="L2365"/>
      <c r="O2365"/>
      <c r="P2365"/>
    </row>
    <row r="2366" spans="1:16" x14ac:dyDescent="0.3">
      <c r="A2366" s="300"/>
      <c r="B2366" s="300"/>
      <c r="C2366" s="300"/>
      <c r="D2366" s="31"/>
      <c r="E2366"/>
      <c r="F2366" s="295"/>
      <c r="G2366"/>
      <c r="H2366" s="606"/>
      <c r="I2366" s="295"/>
      <c r="J2366"/>
      <c r="K2366" s="295"/>
      <c r="L2366"/>
      <c r="O2366"/>
      <c r="P2366"/>
    </row>
    <row r="2367" spans="1:16" x14ac:dyDescent="0.3">
      <c r="A2367" s="300"/>
      <c r="B2367" s="300"/>
      <c r="C2367" s="300"/>
      <c r="D2367" s="31"/>
      <c r="E2367"/>
      <c r="F2367" s="295"/>
      <c r="G2367"/>
      <c r="H2367" s="606"/>
      <c r="I2367" s="295"/>
      <c r="J2367"/>
      <c r="K2367" s="295"/>
      <c r="L2367"/>
      <c r="O2367"/>
      <c r="P2367"/>
    </row>
    <row r="2368" spans="1:16" x14ac:dyDescent="0.3">
      <c r="A2368" s="300"/>
      <c r="B2368" s="300"/>
      <c r="C2368" s="300"/>
      <c r="D2368" s="31"/>
      <c r="E2368"/>
      <c r="F2368" s="295"/>
      <c r="G2368"/>
      <c r="H2368" s="606"/>
      <c r="I2368" s="295"/>
      <c r="J2368"/>
      <c r="K2368" s="295"/>
      <c r="L2368"/>
      <c r="O2368"/>
      <c r="P2368"/>
    </row>
    <row r="2369" spans="1:16" x14ac:dyDescent="0.3">
      <c r="A2369" s="300"/>
      <c r="B2369" s="300"/>
      <c r="C2369" s="300"/>
      <c r="D2369" s="31"/>
      <c r="E2369"/>
      <c r="F2369" s="295"/>
      <c r="G2369"/>
      <c r="H2369" s="606"/>
      <c r="I2369" s="295"/>
      <c r="J2369"/>
      <c r="K2369" s="295"/>
      <c r="L2369"/>
      <c r="O2369"/>
      <c r="P2369"/>
    </row>
    <row r="2370" spans="1:16" x14ac:dyDescent="0.3">
      <c r="A2370" s="300"/>
      <c r="B2370" s="300"/>
      <c r="C2370" s="300"/>
      <c r="D2370" s="31"/>
      <c r="E2370"/>
      <c r="F2370" s="295"/>
      <c r="G2370"/>
      <c r="H2370" s="606"/>
      <c r="I2370" s="295"/>
      <c r="J2370"/>
      <c r="K2370" s="295"/>
      <c r="L2370"/>
      <c r="O2370"/>
      <c r="P2370"/>
    </row>
    <row r="2371" spans="1:16" x14ac:dyDescent="0.3">
      <c r="A2371" s="300"/>
      <c r="B2371" s="300"/>
      <c r="C2371" s="300"/>
      <c r="D2371" s="31"/>
      <c r="E2371"/>
      <c r="F2371" s="295"/>
      <c r="G2371"/>
      <c r="H2371" s="606"/>
      <c r="I2371" s="295"/>
      <c r="J2371"/>
      <c r="K2371" s="295"/>
      <c r="L2371"/>
      <c r="O2371"/>
      <c r="P2371"/>
    </row>
    <row r="2372" spans="1:16" x14ac:dyDescent="0.3">
      <c r="A2372" s="300"/>
      <c r="B2372" s="300"/>
      <c r="C2372" s="300"/>
      <c r="D2372" s="31"/>
      <c r="E2372"/>
      <c r="F2372" s="295"/>
      <c r="G2372"/>
      <c r="H2372" s="606"/>
      <c r="I2372" s="295"/>
      <c r="J2372"/>
      <c r="K2372" s="295"/>
      <c r="L2372"/>
      <c r="O2372"/>
      <c r="P2372"/>
    </row>
    <row r="2373" spans="1:16" x14ac:dyDescent="0.3">
      <c r="A2373" s="300"/>
      <c r="B2373" s="300"/>
      <c r="C2373" s="300"/>
      <c r="D2373" s="31"/>
      <c r="E2373"/>
      <c r="F2373" s="295"/>
      <c r="G2373"/>
      <c r="H2373" s="606"/>
      <c r="I2373" s="295"/>
      <c r="J2373"/>
      <c r="K2373" s="295"/>
      <c r="L2373"/>
      <c r="O2373"/>
      <c r="P2373"/>
    </row>
    <row r="2374" spans="1:16" x14ac:dyDescent="0.3">
      <c r="A2374" s="300"/>
      <c r="B2374" s="300"/>
      <c r="C2374" s="300"/>
      <c r="D2374" s="31"/>
      <c r="E2374"/>
      <c r="F2374" s="295"/>
      <c r="G2374"/>
      <c r="H2374" s="606"/>
      <c r="I2374" s="295"/>
      <c r="J2374"/>
      <c r="K2374" s="295"/>
      <c r="L2374"/>
      <c r="O2374"/>
      <c r="P2374"/>
    </row>
    <row r="2375" spans="1:16" x14ac:dyDescent="0.3">
      <c r="A2375" s="300"/>
      <c r="B2375" s="300"/>
      <c r="C2375" s="300"/>
      <c r="D2375" s="31"/>
      <c r="E2375"/>
      <c r="F2375" s="295"/>
      <c r="G2375"/>
      <c r="H2375" s="606"/>
      <c r="I2375" s="295"/>
      <c r="J2375"/>
      <c r="K2375" s="295"/>
      <c r="L2375"/>
      <c r="O2375"/>
      <c r="P2375"/>
    </row>
    <row r="2376" spans="1:16" x14ac:dyDescent="0.3">
      <c r="A2376" s="300"/>
      <c r="B2376" s="300"/>
      <c r="C2376" s="300"/>
      <c r="D2376" s="31"/>
      <c r="E2376"/>
      <c r="F2376" s="295"/>
      <c r="G2376"/>
      <c r="H2376" s="606"/>
      <c r="I2376" s="295"/>
      <c r="J2376"/>
      <c r="K2376" s="295"/>
      <c r="L2376"/>
      <c r="O2376"/>
      <c r="P2376"/>
    </row>
    <row r="2377" spans="1:16" x14ac:dyDescent="0.3">
      <c r="A2377" s="300"/>
      <c r="B2377" s="300"/>
      <c r="C2377" s="300"/>
      <c r="D2377" s="31"/>
      <c r="E2377"/>
      <c r="F2377" s="295"/>
      <c r="G2377"/>
      <c r="H2377" s="606"/>
      <c r="I2377" s="295"/>
      <c r="J2377"/>
      <c r="K2377" s="295"/>
      <c r="L2377"/>
      <c r="O2377"/>
      <c r="P2377"/>
    </row>
    <row r="2378" spans="1:16" x14ac:dyDescent="0.3">
      <c r="A2378" s="300"/>
      <c r="B2378" s="300"/>
      <c r="C2378" s="300"/>
      <c r="D2378" s="31"/>
      <c r="E2378"/>
      <c r="F2378" s="295"/>
      <c r="G2378"/>
      <c r="H2378" s="606"/>
      <c r="I2378" s="295"/>
      <c r="J2378"/>
      <c r="K2378" s="295"/>
      <c r="L2378"/>
      <c r="O2378"/>
      <c r="P2378"/>
    </row>
    <row r="2379" spans="1:16" x14ac:dyDescent="0.3">
      <c r="A2379" s="300"/>
      <c r="B2379" s="300"/>
      <c r="C2379" s="300"/>
      <c r="D2379" s="31"/>
      <c r="E2379"/>
      <c r="F2379" s="295"/>
      <c r="G2379"/>
      <c r="H2379" s="606"/>
      <c r="I2379" s="295"/>
      <c r="J2379"/>
      <c r="K2379" s="295"/>
      <c r="L2379"/>
      <c r="O2379"/>
      <c r="P2379"/>
    </row>
    <row r="2380" spans="1:16" x14ac:dyDescent="0.3">
      <c r="A2380" s="300"/>
      <c r="B2380" s="300"/>
      <c r="C2380" s="300"/>
      <c r="D2380" s="31"/>
      <c r="E2380"/>
      <c r="F2380" s="295"/>
      <c r="G2380"/>
      <c r="H2380" s="606"/>
      <c r="I2380" s="295"/>
      <c r="J2380"/>
      <c r="K2380" s="295"/>
      <c r="L2380"/>
      <c r="O2380"/>
      <c r="P2380"/>
    </row>
    <row r="2381" spans="1:16" x14ac:dyDescent="0.3">
      <c r="A2381" s="300"/>
      <c r="B2381" s="300"/>
      <c r="C2381" s="300"/>
      <c r="D2381" s="31"/>
      <c r="E2381"/>
      <c r="F2381" s="295"/>
      <c r="G2381"/>
      <c r="H2381" s="606"/>
      <c r="I2381" s="295"/>
      <c r="J2381"/>
      <c r="K2381" s="295"/>
      <c r="L2381"/>
      <c r="O2381"/>
      <c r="P2381"/>
    </row>
    <row r="2382" spans="1:16" x14ac:dyDescent="0.3">
      <c r="A2382" s="300"/>
      <c r="B2382" s="300"/>
      <c r="C2382" s="300"/>
      <c r="D2382" s="31"/>
      <c r="E2382"/>
      <c r="F2382" s="295"/>
      <c r="G2382"/>
      <c r="H2382" s="606"/>
      <c r="I2382" s="295"/>
      <c r="J2382"/>
      <c r="K2382" s="295"/>
      <c r="L2382"/>
      <c r="O2382"/>
      <c r="P2382"/>
    </row>
    <row r="2383" spans="1:16" x14ac:dyDescent="0.3">
      <c r="A2383" s="300"/>
      <c r="B2383" s="300"/>
      <c r="C2383" s="300"/>
      <c r="D2383" s="31"/>
      <c r="E2383"/>
      <c r="F2383" s="295"/>
      <c r="G2383"/>
      <c r="H2383" s="606"/>
      <c r="I2383" s="295"/>
      <c r="J2383"/>
      <c r="K2383" s="295"/>
      <c r="L2383"/>
      <c r="O2383"/>
      <c r="P2383"/>
    </row>
    <row r="2384" spans="1:16" x14ac:dyDescent="0.3">
      <c r="A2384" s="300"/>
      <c r="B2384" s="300"/>
      <c r="C2384" s="300"/>
      <c r="D2384" s="31"/>
      <c r="E2384"/>
      <c r="F2384" s="295"/>
      <c r="G2384"/>
      <c r="H2384" s="606"/>
      <c r="I2384" s="295"/>
      <c r="J2384"/>
      <c r="K2384" s="295"/>
      <c r="L2384"/>
      <c r="O2384"/>
      <c r="P2384"/>
    </row>
    <row r="2385" spans="1:16" x14ac:dyDescent="0.3">
      <c r="A2385" s="300"/>
      <c r="B2385" s="300"/>
      <c r="C2385" s="300"/>
      <c r="D2385" s="31"/>
      <c r="E2385"/>
      <c r="F2385" s="295"/>
      <c r="G2385"/>
      <c r="H2385" s="606"/>
      <c r="I2385" s="295"/>
      <c r="J2385"/>
      <c r="K2385" s="295"/>
      <c r="L2385"/>
      <c r="O2385"/>
      <c r="P2385"/>
    </row>
    <row r="2386" spans="1:16" x14ac:dyDescent="0.3">
      <c r="A2386" s="300"/>
      <c r="B2386" s="300"/>
      <c r="C2386" s="300"/>
      <c r="D2386" s="31"/>
      <c r="E2386"/>
      <c r="F2386" s="295"/>
      <c r="G2386"/>
      <c r="H2386" s="606"/>
      <c r="I2386" s="295"/>
      <c r="J2386"/>
      <c r="K2386" s="295"/>
      <c r="L2386"/>
      <c r="O2386"/>
      <c r="P2386"/>
    </row>
    <row r="2387" spans="1:16" x14ac:dyDescent="0.3">
      <c r="A2387" s="300"/>
      <c r="B2387" s="300"/>
      <c r="C2387" s="300"/>
      <c r="D2387" s="31"/>
      <c r="E2387"/>
      <c r="F2387" s="295"/>
      <c r="G2387"/>
      <c r="H2387" s="606"/>
      <c r="I2387" s="295"/>
      <c r="J2387"/>
      <c r="K2387" s="295"/>
      <c r="L2387"/>
      <c r="O2387"/>
      <c r="P2387"/>
    </row>
    <row r="2388" spans="1:16" x14ac:dyDescent="0.3">
      <c r="A2388" s="300"/>
      <c r="B2388" s="300"/>
      <c r="C2388" s="300"/>
      <c r="D2388" s="31"/>
      <c r="E2388"/>
      <c r="F2388" s="295"/>
      <c r="G2388"/>
      <c r="H2388" s="606"/>
      <c r="I2388" s="295"/>
      <c r="J2388"/>
      <c r="K2388" s="295"/>
      <c r="L2388"/>
      <c r="O2388"/>
      <c r="P2388"/>
    </row>
    <row r="2389" spans="1:16" x14ac:dyDescent="0.3">
      <c r="A2389" s="300"/>
      <c r="B2389" s="300"/>
      <c r="C2389" s="300"/>
      <c r="D2389" s="31"/>
      <c r="E2389"/>
      <c r="F2389" s="295"/>
      <c r="G2389"/>
      <c r="H2389" s="606"/>
      <c r="I2389" s="295"/>
      <c r="J2389"/>
      <c r="K2389" s="295"/>
      <c r="L2389"/>
      <c r="O2389"/>
      <c r="P2389"/>
    </row>
    <row r="2390" spans="1:16" x14ac:dyDescent="0.3">
      <c r="A2390" s="300"/>
      <c r="B2390" s="300"/>
      <c r="C2390" s="300"/>
      <c r="D2390" s="31"/>
      <c r="E2390"/>
      <c r="F2390" s="295"/>
      <c r="G2390"/>
      <c r="H2390" s="606"/>
      <c r="I2390" s="295"/>
      <c r="J2390"/>
      <c r="K2390" s="295"/>
      <c r="L2390"/>
      <c r="O2390"/>
      <c r="P2390"/>
    </row>
    <row r="2391" spans="1:16" x14ac:dyDescent="0.3">
      <c r="A2391" s="300"/>
      <c r="B2391" s="300"/>
      <c r="C2391" s="300"/>
      <c r="D2391" s="31"/>
      <c r="E2391"/>
      <c r="F2391" s="295"/>
      <c r="G2391"/>
      <c r="H2391" s="606"/>
      <c r="I2391" s="295"/>
      <c r="J2391"/>
      <c r="K2391" s="295"/>
      <c r="L2391"/>
      <c r="O2391"/>
      <c r="P2391"/>
    </row>
    <row r="2392" spans="1:16" x14ac:dyDescent="0.3">
      <c r="A2392" s="300"/>
      <c r="B2392" s="300"/>
      <c r="C2392" s="300"/>
      <c r="D2392" s="31"/>
      <c r="E2392"/>
      <c r="F2392" s="295"/>
      <c r="G2392"/>
      <c r="H2392" s="606"/>
      <c r="I2392" s="295"/>
      <c r="J2392"/>
      <c r="K2392" s="295"/>
      <c r="L2392"/>
      <c r="O2392"/>
      <c r="P2392"/>
    </row>
    <row r="2393" spans="1:16" x14ac:dyDescent="0.3">
      <c r="A2393" s="300"/>
      <c r="B2393" s="300"/>
      <c r="C2393" s="300"/>
      <c r="D2393" s="31"/>
      <c r="E2393"/>
      <c r="F2393" s="295"/>
      <c r="G2393"/>
      <c r="H2393" s="606"/>
      <c r="I2393" s="295"/>
      <c r="J2393"/>
      <c r="K2393" s="295"/>
      <c r="L2393"/>
      <c r="O2393"/>
      <c r="P2393"/>
    </row>
    <row r="2394" spans="1:16" x14ac:dyDescent="0.3">
      <c r="A2394" s="300"/>
      <c r="B2394" s="300"/>
      <c r="C2394" s="300"/>
      <c r="D2394" s="31"/>
      <c r="E2394"/>
      <c r="F2394" s="295"/>
      <c r="G2394"/>
      <c r="H2394" s="606"/>
      <c r="I2394" s="295"/>
      <c r="J2394"/>
      <c r="K2394" s="295"/>
      <c r="L2394"/>
      <c r="O2394"/>
      <c r="P2394"/>
    </row>
    <row r="2395" spans="1:16" x14ac:dyDescent="0.3">
      <c r="A2395" s="300"/>
      <c r="B2395" s="300"/>
      <c r="C2395" s="300"/>
      <c r="D2395" s="31"/>
      <c r="E2395"/>
      <c r="F2395" s="295"/>
      <c r="G2395"/>
      <c r="H2395" s="606"/>
      <c r="I2395" s="295"/>
      <c r="J2395"/>
      <c r="K2395" s="295"/>
      <c r="L2395"/>
      <c r="O2395"/>
      <c r="P2395"/>
    </row>
    <row r="2396" spans="1:16" x14ac:dyDescent="0.3">
      <c r="A2396" s="300"/>
      <c r="B2396" s="300"/>
      <c r="C2396" s="300"/>
      <c r="D2396" s="31"/>
      <c r="E2396"/>
      <c r="F2396" s="295"/>
      <c r="G2396"/>
      <c r="H2396" s="606"/>
      <c r="I2396" s="295"/>
      <c r="J2396"/>
      <c r="K2396" s="295"/>
      <c r="L2396"/>
      <c r="O2396"/>
      <c r="P2396"/>
    </row>
    <row r="2397" spans="1:16" x14ac:dyDescent="0.3">
      <c r="A2397" s="300"/>
      <c r="B2397" s="300"/>
      <c r="C2397" s="300"/>
      <c r="D2397" s="31"/>
      <c r="E2397"/>
      <c r="F2397" s="295"/>
      <c r="G2397"/>
      <c r="H2397" s="606"/>
      <c r="I2397" s="295"/>
      <c r="J2397"/>
      <c r="K2397" s="295"/>
      <c r="L2397"/>
      <c r="O2397"/>
      <c r="P2397"/>
    </row>
    <row r="2398" spans="1:16" x14ac:dyDescent="0.3">
      <c r="A2398" s="300"/>
      <c r="B2398" s="300"/>
      <c r="C2398" s="300"/>
      <c r="D2398" s="31"/>
      <c r="E2398"/>
      <c r="F2398" s="295"/>
      <c r="G2398"/>
      <c r="H2398" s="606"/>
      <c r="I2398" s="295"/>
      <c r="J2398"/>
      <c r="K2398" s="295"/>
      <c r="L2398"/>
      <c r="O2398"/>
      <c r="P2398"/>
    </row>
    <row r="2399" spans="1:16" x14ac:dyDescent="0.3">
      <c r="A2399" s="300"/>
      <c r="B2399" s="300"/>
      <c r="C2399" s="300"/>
      <c r="D2399" s="31"/>
      <c r="E2399"/>
      <c r="F2399" s="295"/>
      <c r="G2399"/>
      <c r="H2399" s="606"/>
      <c r="I2399" s="295"/>
      <c r="J2399"/>
      <c r="K2399" s="295"/>
      <c r="L2399"/>
      <c r="O2399"/>
      <c r="P2399"/>
    </row>
    <row r="2400" spans="1:16" x14ac:dyDescent="0.3">
      <c r="A2400" s="300"/>
      <c r="B2400" s="300"/>
      <c r="C2400" s="300"/>
      <c r="D2400" s="31"/>
      <c r="E2400"/>
      <c r="F2400" s="295"/>
      <c r="G2400"/>
      <c r="H2400" s="606"/>
      <c r="I2400" s="295"/>
      <c r="J2400"/>
      <c r="K2400" s="295"/>
      <c r="L2400"/>
      <c r="O2400"/>
      <c r="P2400"/>
    </row>
    <row r="2401" spans="1:16" x14ac:dyDescent="0.3">
      <c r="A2401" s="300"/>
      <c r="B2401" s="300"/>
      <c r="C2401" s="300"/>
      <c r="D2401" s="31"/>
      <c r="E2401"/>
      <c r="F2401" s="295"/>
      <c r="G2401"/>
      <c r="H2401" s="606"/>
      <c r="I2401" s="295"/>
      <c r="J2401"/>
      <c r="K2401" s="295"/>
      <c r="L2401"/>
      <c r="O2401"/>
      <c r="P2401"/>
    </row>
    <row r="2402" spans="1:16" x14ac:dyDescent="0.3">
      <c r="A2402" s="300"/>
      <c r="B2402" s="300"/>
      <c r="C2402" s="300"/>
      <c r="D2402" s="31"/>
      <c r="E2402"/>
      <c r="F2402" s="295"/>
      <c r="G2402"/>
      <c r="H2402" s="606"/>
      <c r="I2402" s="295"/>
      <c r="J2402"/>
      <c r="K2402" s="295"/>
      <c r="L2402"/>
      <c r="O2402"/>
      <c r="P2402"/>
    </row>
    <row r="2403" spans="1:16" x14ac:dyDescent="0.3">
      <c r="A2403" s="300"/>
      <c r="B2403" s="300"/>
      <c r="C2403" s="300"/>
      <c r="D2403" s="31"/>
      <c r="E2403"/>
      <c r="F2403" s="295"/>
      <c r="G2403"/>
      <c r="H2403" s="606"/>
      <c r="I2403" s="295"/>
      <c r="J2403"/>
      <c r="K2403" s="295"/>
      <c r="L2403"/>
      <c r="O2403"/>
      <c r="P2403"/>
    </row>
    <row r="2404" spans="1:16" x14ac:dyDescent="0.3">
      <c r="A2404" s="300"/>
      <c r="B2404" s="300"/>
      <c r="C2404" s="300"/>
      <c r="D2404" s="31"/>
      <c r="E2404"/>
      <c r="F2404" s="295"/>
      <c r="G2404"/>
      <c r="H2404" s="606"/>
      <c r="I2404" s="295"/>
      <c r="J2404"/>
      <c r="K2404" s="295"/>
      <c r="L2404"/>
      <c r="O2404"/>
      <c r="P2404"/>
    </row>
    <row r="2405" spans="1:16" x14ac:dyDescent="0.3">
      <c r="A2405" s="300"/>
      <c r="B2405" s="300"/>
      <c r="C2405" s="300"/>
      <c r="D2405" s="31"/>
      <c r="E2405"/>
      <c r="F2405" s="295"/>
      <c r="G2405"/>
      <c r="H2405" s="606"/>
      <c r="I2405" s="295"/>
      <c r="J2405"/>
      <c r="K2405" s="295"/>
      <c r="L2405"/>
      <c r="O2405"/>
      <c r="P2405"/>
    </row>
    <row r="2406" spans="1:16" x14ac:dyDescent="0.3">
      <c r="A2406" s="300"/>
      <c r="B2406" s="300"/>
      <c r="C2406" s="300"/>
      <c r="D2406" s="31"/>
      <c r="E2406"/>
      <c r="F2406" s="295"/>
      <c r="G2406"/>
      <c r="H2406" s="606"/>
      <c r="I2406" s="295"/>
      <c r="J2406"/>
      <c r="K2406" s="295"/>
      <c r="L2406"/>
      <c r="O2406"/>
      <c r="P2406"/>
    </row>
    <row r="2407" spans="1:16" x14ac:dyDescent="0.3">
      <c r="A2407" s="300"/>
      <c r="B2407" s="300"/>
      <c r="C2407" s="300"/>
      <c r="D2407" s="31"/>
      <c r="E2407"/>
      <c r="F2407" s="295"/>
      <c r="G2407"/>
      <c r="H2407" s="606"/>
      <c r="I2407" s="295"/>
      <c r="J2407"/>
      <c r="K2407" s="295"/>
      <c r="L2407"/>
      <c r="O2407"/>
      <c r="P2407"/>
    </row>
    <row r="2408" spans="1:16" x14ac:dyDescent="0.3">
      <c r="A2408" s="300"/>
      <c r="B2408" s="300"/>
      <c r="C2408" s="300"/>
      <c r="D2408" s="31"/>
      <c r="E2408"/>
      <c r="F2408" s="295"/>
      <c r="G2408"/>
      <c r="H2408" s="606"/>
      <c r="I2408" s="295"/>
      <c r="J2408"/>
      <c r="K2408" s="295"/>
      <c r="L2408"/>
      <c r="O2408"/>
      <c r="P2408"/>
    </row>
    <row r="2409" spans="1:16" x14ac:dyDescent="0.3">
      <c r="A2409" s="300"/>
      <c r="B2409" s="300"/>
      <c r="C2409" s="300"/>
      <c r="D2409" s="31"/>
      <c r="E2409"/>
      <c r="F2409" s="295"/>
      <c r="G2409"/>
      <c r="H2409" s="606"/>
      <c r="I2409" s="295"/>
      <c r="J2409"/>
      <c r="K2409" s="295"/>
      <c r="L2409"/>
      <c r="O2409"/>
      <c r="P2409"/>
    </row>
    <row r="2410" spans="1:16" x14ac:dyDescent="0.3">
      <c r="A2410" s="300"/>
      <c r="B2410" s="300"/>
      <c r="C2410" s="300"/>
      <c r="D2410" s="31"/>
      <c r="E2410"/>
      <c r="F2410" s="295"/>
      <c r="G2410"/>
      <c r="H2410" s="606"/>
      <c r="I2410" s="295"/>
      <c r="J2410"/>
      <c r="K2410" s="295"/>
      <c r="L2410"/>
      <c r="O2410"/>
      <c r="P2410"/>
    </row>
    <row r="2411" spans="1:16" x14ac:dyDescent="0.3">
      <c r="A2411" s="300"/>
      <c r="B2411" s="300"/>
      <c r="C2411" s="300"/>
      <c r="D2411" s="31"/>
      <c r="E2411"/>
      <c r="F2411" s="295"/>
      <c r="G2411"/>
      <c r="H2411" s="606"/>
      <c r="I2411" s="295"/>
      <c r="J2411"/>
      <c r="K2411" s="295"/>
      <c r="L2411"/>
      <c r="O2411"/>
      <c r="P2411"/>
    </row>
    <row r="2412" spans="1:16" x14ac:dyDescent="0.3">
      <c r="A2412" s="300"/>
      <c r="B2412" s="300"/>
      <c r="C2412" s="300"/>
      <c r="D2412" s="31"/>
      <c r="E2412"/>
      <c r="F2412" s="295"/>
      <c r="G2412"/>
      <c r="H2412" s="606"/>
      <c r="I2412" s="295"/>
      <c r="J2412"/>
      <c r="K2412" s="295"/>
      <c r="L2412"/>
      <c r="O2412"/>
      <c r="P2412"/>
    </row>
    <row r="2413" spans="1:16" x14ac:dyDescent="0.3">
      <c r="A2413" s="300"/>
      <c r="B2413" s="300"/>
      <c r="C2413" s="300"/>
      <c r="D2413" s="31"/>
      <c r="E2413"/>
      <c r="F2413" s="295"/>
      <c r="G2413"/>
      <c r="H2413" s="606"/>
      <c r="I2413" s="295"/>
      <c r="J2413"/>
      <c r="K2413" s="295"/>
      <c r="L2413"/>
      <c r="O2413"/>
      <c r="P2413"/>
    </row>
    <row r="2414" spans="1:16" x14ac:dyDescent="0.3">
      <c r="A2414" s="300"/>
      <c r="B2414" s="300"/>
      <c r="C2414" s="300"/>
      <c r="D2414" s="31"/>
      <c r="E2414"/>
      <c r="F2414" s="295"/>
      <c r="G2414"/>
      <c r="H2414" s="606"/>
      <c r="I2414" s="295"/>
      <c r="J2414"/>
      <c r="K2414" s="295"/>
      <c r="L2414"/>
      <c r="O2414"/>
      <c r="P2414"/>
    </row>
    <row r="2415" spans="1:16" x14ac:dyDescent="0.3">
      <c r="A2415" s="300"/>
      <c r="B2415" s="300"/>
      <c r="C2415" s="300"/>
      <c r="D2415" s="31"/>
      <c r="E2415"/>
      <c r="F2415" s="295"/>
      <c r="G2415"/>
      <c r="H2415" s="606"/>
      <c r="I2415" s="295"/>
      <c r="J2415"/>
      <c r="K2415" s="295"/>
      <c r="L2415"/>
      <c r="O2415"/>
      <c r="P2415"/>
    </row>
    <row r="2416" spans="1:16" x14ac:dyDescent="0.3">
      <c r="A2416" s="300"/>
      <c r="B2416" s="300"/>
      <c r="C2416" s="300"/>
      <c r="D2416" s="31"/>
      <c r="E2416"/>
      <c r="F2416" s="295"/>
      <c r="G2416"/>
      <c r="H2416" s="606"/>
      <c r="I2416" s="295"/>
      <c r="J2416"/>
      <c r="K2416" s="295"/>
      <c r="L2416"/>
      <c r="O2416"/>
      <c r="P2416"/>
    </row>
    <row r="2417" spans="1:16" x14ac:dyDescent="0.3">
      <c r="A2417" s="300"/>
      <c r="B2417" s="300"/>
      <c r="C2417" s="300"/>
      <c r="D2417" s="31"/>
      <c r="E2417"/>
      <c r="F2417" s="295"/>
      <c r="G2417"/>
      <c r="H2417" s="606"/>
      <c r="I2417" s="295"/>
      <c r="J2417"/>
      <c r="K2417" s="295"/>
      <c r="L2417"/>
      <c r="O2417"/>
      <c r="P2417"/>
    </row>
    <row r="2418" spans="1:16" x14ac:dyDescent="0.3">
      <c r="A2418" s="300"/>
      <c r="B2418" s="300"/>
      <c r="C2418" s="300"/>
      <c r="D2418" s="31"/>
      <c r="E2418"/>
      <c r="F2418" s="295"/>
      <c r="G2418"/>
      <c r="H2418" s="606"/>
      <c r="I2418" s="295"/>
      <c r="J2418"/>
      <c r="K2418" s="295"/>
      <c r="L2418"/>
      <c r="O2418"/>
      <c r="P2418"/>
    </row>
    <row r="2419" spans="1:16" x14ac:dyDescent="0.3">
      <c r="A2419" s="300"/>
      <c r="B2419" s="300"/>
      <c r="C2419" s="300"/>
      <c r="D2419" s="31"/>
      <c r="E2419"/>
      <c r="F2419" s="295"/>
      <c r="G2419"/>
      <c r="H2419" s="606"/>
      <c r="I2419" s="295"/>
      <c r="J2419"/>
      <c r="K2419" s="295"/>
      <c r="L2419"/>
      <c r="O2419"/>
      <c r="P2419"/>
    </row>
    <row r="2420" spans="1:16" x14ac:dyDescent="0.3">
      <c r="A2420" s="300"/>
      <c r="B2420" s="300"/>
      <c r="C2420" s="300"/>
      <c r="D2420" s="31"/>
      <c r="E2420"/>
      <c r="F2420" s="295"/>
      <c r="G2420"/>
      <c r="H2420" s="606"/>
      <c r="I2420" s="295"/>
      <c r="J2420"/>
      <c r="K2420" s="295"/>
      <c r="L2420"/>
      <c r="O2420"/>
      <c r="P2420"/>
    </row>
    <row r="2421" spans="1:16" x14ac:dyDescent="0.3">
      <c r="A2421" s="300"/>
      <c r="B2421" s="300"/>
      <c r="C2421" s="300"/>
      <c r="D2421" s="31"/>
      <c r="E2421"/>
      <c r="F2421" s="295"/>
      <c r="G2421"/>
      <c r="H2421" s="606"/>
      <c r="I2421" s="295"/>
      <c r="J2421"/>
      <c r="K2421" s="295"/>
      <c r="L2421"/>
      <c r="O2421"/>
      <c r="P2421"/>
    </row>
    <row r="2422" spans="1:16" x14ac:dyDescent="0.3">
      <c r="A2422" s="300"/>
      <c r="B2422" s="300"/>
      <c r="C2422" s="300"/>
      <c r="D2422" s="31"/>
      <c r="E2422"/>
      <c r="F2422" s="295"/>
      <c r="G2422"/>
      <c r="H2422" s="606"/>
      <c r="I2422" s="295"/>
      <c r="J2422"/>
      <c r="K2422" s="295"/>
      <c r="L2422"/>
      <c r="O2422"/>
      <c r="P2422"/>
    </row>
    <row r="2423" spans="1:16" x14ac:dyDescent="0.3">
      <c r="A2423" s="300"/>
      <c r="B2423" s="300"/>
      <c r="C2423" s="300"/>
      <c r="D2423" s="31"/>
      <c r="E2423"/>
      <c r="F2423" s="295"/>
      <c r="G2423"/>
      <c r="H2423" s="606"/>
      <c r="I2423" s="295"/>
      <c r="J2423"/>
      <c r="K2423" s="295"/>
      <c r="L2423"/>
      <c r="O2423"/>
      <c r="P2423"/>
    </row>
    <row r="2424" spans="1:16" x14ac:dyDescent="0.3">
      <c r="A2424" s="300"/>
      <c r="B2424" s="300"/>
      <c r="C2424" s="300"/>
      <c r="D2424" s="31"/>
      <c r="E2424"/>
      <c r="F2424" s="295"/>
      <c r="G2424"/>
      <c r="H2424" s="606"/>
      <c r="I2424" s="295"/>
      <c r="J2424"/>
      <c r="K2424" s="295"/>
      <c r="L2424"/>
      <c r="O2424"/>
      <c r="P2424"/>
    </row>
    <row r="2425" spans="1:16" x14ac:dyDescent="0.3">
      <c r="A2425" s="300"/>
      <c r="B2425" s="300"/>
      <c r="C2425" s="300"/>
      <c r="D2425" s="31"/>
      <c r="E2425"/>
      <c r="F2425" s="295"/>
      <c r="G2425"/>
      <c r="H2425" s="606"/>
      <c r="I2425" s="295"/>
      <c r="J2425"/>
      <c r="K2425" s="295"/>
      <c r="L2425"/>
      <c r="O2425"/>
      <c r="P2425"/>
    </row>
    <row r="2426" spans="1:16" x14ac:dyDescent="0.3">
      <c r="A2426" s="300"/>
      <c r="B2426" s="300"/>
      <c r="C2426" s="300"/>
      <c r="D2426" s="31"/>
      <c r="E2426"/>
      <c r="F2426" s="295"/>
      <c r="G2426"/>
      <c r="H2426" s="606"/>
      <c r="I2426" s="295"/>
      <c r="J2426"/>
      <c r="K2426" s="295"/>
      <c r="L2426"/>
      <c r="O2426"/>
      <c r="P2426"/>
    </row>
    <row r="2427" spans="1:16" x14ac:dyDescent="0.3">
      <c r="A2427" s="300"/>
      <c r="B2427" s="300"/>
      <c r="C2427" s="300"/>
      <c r="D2427" s="31"/>
      <c r="E2427"/>
      <c r="F2427" s="295"/>
      <c r="G2427"/>
      <c r="H2427" s="606"/>
      <c r="I2427" s="295"/>
      <c r="J2427"/>
      <c r="K2427" s="295"/>
      <c r="L2427"/>
      <c r="O2427"/>
      <c r="P2427"/>
    </row>
    <row r="2428" spans="1:16" x14ac:dyDescent="0.3">
      <c r="A2428" s="300"/>
      <c r="B2428" s="300"/>
      <c r="C2428" s="300"/>
      <c r="D2428" s="31"/>
      <c r="E2428"/>
      <c r="F2428" s="295"/>
      <c r="G2428"/>
      <c r="H2428" s="606"/>
      <c r="I2428" s="295"/>
      <c r="J2428"/>
      <c r="K2428" s="295"/>
      <c r="L2428"/>
      <c r="O2428"/>
      <c r="P2428"/>
    </row>
    <row r="2429" spans="1:16" x14ac:dyDescent="0.3">
      <c r="A2429" s="300"/>
      <c r="B2429" s="300"/>
      <c r="C2429" s="300"/>
      <c r="D2429" s="31"/>
      <c r="E2429"/>
      <c r="F2429" s="295"/>
      <c r="G2429"/>
      <c r="H2429" s="606"/>
      <c r="I2429" s="295"/>
      <c r="J2429"/>
      <c r="K2429" s="295"/>
      <c r="L2429"/>
      <c r="O2429"/>
      <c r="P2429"/>
    </row>
    <row r="2430" spans="1:16" x14ac:dyDescent="0.3">
      <c r="A2430" s="300"/>
      <c r="B2430" s="300"/>
      <c r="C2430" s="300"/>
      <c r="D2430" s="31"/>
      <c r="E2430"/>
      <c r="F2430" s="295"/>
      <c r="G2430"/>
      <c r="H2430" s="606"/>
      <c r="I2430" s="295"/>
      <c r="J2430"/>
      <c r="K2430" s="295"/>
      <c r="L2430"/>
      <c r="O2430"/>
      <c r="P2430"/>
    </row>
    <row r="2431" spans="1:16" x14ac:dyDescent="0.3">
      <c r="A2431" s="300"/>
      <c r="B2431" s="300"/>
      <c r="C2431" s="300"/>
      <c r="D2431" s="31"/>
      <c r="E2431"/>
      <c r="F2431" s="295"/>
      <c r="G2431"/>
      <c r="H2431" s="606"/>
      <c r="I2431" s="295"/>
      <c r="J2431"/>
      <c r="K2431" s="295"/>
      <c r="L2431"/>
      <c r="O2431"/>
      <c r="P2431"/>
    </row>
    <row r="2432" spans="1:16" x14ac:dyDescent="0.3">
      <c r="A2432" s="300"/>
      <c r="B2432" s="300"/>
      <c r="C2432" s="300"/>
      <c r="D2432" s="31"/>
      <c r="E2432"/>
      <c r="F2432" s="295"/>
      <c r="G2432"/>
      <c r="H2432" s="606"/>
      <c r="I2432" s="295"/>
      <c r="J2432"/>
      <c r="K2432" s="295"/>
      <c r="L2432"/>
      <c r="O2432"/>
      <c r="P2432"/>
    </row>
    <row r="2433" spans="1:16" x14ac:dyDescent="0.3">
      <c r="A2433" s="300"/>
      <c r="B2433" s="300"/>
      <c r="C2433" s="300"/>
      <c r="D2433" s="31"/>
      <c r="E2433"/>
      <c r="F2433" s="295"/>
      <c r="G2433"/>
      <c r="H2433" s="606"/>
      <c r="I2433" s="295"/>
      <c r="J2433"/>
      <c r="K2433" s="295"/>
      <c r="L2433"/>
      <c r="O2433"/>
      <c r="P2433"/>
    </row>
    <row r="2434" spans="1:16" x14ac:dyDescent="0.3">
      <c r="A2434" s="300"/>
      <c r="B2434" s="300"/>
      <c r="C2434" s="300"/>
      <c r="D2434" s="31"/>
      <c r="E2434"/>
      <c r="F2434" s="295"/>
      <c r="G2434"/>
      <c r="H2434" s="606"/>
      <c r="I2434" s="295"/>
      <c r="J2434"/>
      <c r="K2434" s="295"/>
      <c r="L2434"/>
      <c r="O2434"/>
      <c r="P2434"/>
    </row>
    <row r="2435" spans="1:16" x14ac:dyDescent="0.3">
      <c r="A2435" s="300"/>
      <c r="B2435" s="300"/>
      <c r="C2435" s="300"/>
      <c r="D2435" s="31"/>
      <c r="E2435"/>
      <c r="F2435" s="295"/>
      <c r="G2435"/>
      <c r="H2435" s="606"/>
      <c r="I2435" s="295"/>
      <c r="J2435"/>
      <c r="K2435" s="295"/>
      <c r="L2435"/>
      <c r="O2435"/>
      <c r="P2435"/>
    </row>
    <row r="2436" spans="1:16" x14ac:dyDescent="0.3">
      <c r="A2436" s="300"/>
      <c r="B2436" s="300"/>
      <c r="C2436" s="300"/>
      <c r="D2436" s="31"/>
      <c r="E2436"/>
      <c r="F2436" s="295"/>
      <c r="G2436"/>
      <c r="H2436" s="606"/>
      <c r="I2436" s="295"/>
      <c r="J2436"/>
      <c r="K2436" s="295"/>
      <c r="L2436"/>
      <c r="O2436"/>
      <c r="P2436"/>
    </row>
    <row r="2437" spans="1:16" x14ac:dyDescent="0.3">
      <c r="A2437" s="300"/>
      <c r="B2437" s="300"/>
      <c r="C2437" s="300"/>
      <c r="D2437" s="31"/>
      <c r="E2437"/>
      <c r="F2437" s="295"/>
      <c r="G2437"/>
      <c r="H2437" s="606"/>
      <c r="I2437" s="295"/>
      <c r="J2437"/>
      <c r="K2437" s="295"/>
      <c r="L2437"/>
      <c r="O2437"/>
      <c r="P2437"/>
    </row>
    <row r="2438" spans="1:16" x14ac:dyDescent="0.3">
      <c r="A2438" s="300"/>
      <c r="B2438" s="300"/>
      <c r="C2438" s="300"/>
      <c r="D2438" s="31"/>
      <c r="E2438"/>
      <c r="F2438" s="295"/>
      <c r="G2438"/>
      <c r="H2438" s="606"/>
      <c r="I2438" s="295"/>
      <c r="J2438"/>
      <c r="K2438" s="295"/>
      <c r="L2438"/>
      <c r="O2438"/>
      <c r="P2438"/>
    </row>
    <row r="2439" spans="1:16" x14ac:dyDescent="0.3">
      <c r="A2439" s="300"/>
      <c r="B2439" s="300"/>
      <c r="C2439" s="300"/>
      <c r="D2439" s="31"/>
      <c r="E2439"/>
      <c r="F2439" s="295"/>
      <c r="G2439"/>
      <c r="H2439" s="606"/>
      <c r="I2439" s="295"/>
      <c r="J2439"/>
      <c r="K2439" s="295"/>
      <c r="L2439"/>
      <c r="O2439"/>
      <c r="P2439"/>
    </row>
    <row r="2440" spans="1:16" x14ac:dyDescent="0.3">
      <c r="A2440" s="300"/>
      <c r="B2440" s="300"/>
      <c r="C2440" s="300"/>
      <c r="D2440" s="31"/>
      <c r="E2440"/>
      <c r="F2440" s="295"/>
      <c r="G2440"/>
      <c r="H2440" s="606"/>
      <c r="I2440" s="295"/>
      <c r="J2440"/>
      <c r="K2440" s="295"/>
      <c r="L2440"/>
      <c r="O2440"/>
      <c r="P2440"/>
    </row>
    <row r="2441" spans="1:16" x14ac:dyDescent="0.3">
      <c r="A2441" s="300"/>
      <c r="B2441" s="300"/>
      <c r="C2441" s="300"/>
      <c r="D2441" s="31"/>
      <c r="E2441"/>
      <c r="F2441" s="295"/>
      <c r="G2441"/>
      <c r="H2441" s="606"/>
      <c r="I2441" s="295"/>
      <c r="J2441"/>
      <c r="K2441" s="295"/>
      <c r="L2441"/>
      <c r="O2441"/>
      <c r="P2441"/>
    </row>
    <row r="2442" spans="1:16" x14ac:dyDescent="0.3">
      <c r="A2442" s="300"/>
      <c r="B2442" s="300"/>
      <c r="C2442" s="300"/>
      <c r="D2442" s="31"/>
      <c r="E2442"/>
      <c r="F2442" s="295"/>
      <c r="G2442"/>
      <c r="H2442" s="606"/>
      <c r="I2442" s="295"/>
      <c r="J2442"/>
      <c r="K2442" s="295"/>
      <c r="L2442"/>
      <c r="O2442"/>
      <c r="P2442"/>
    </row>
    <row r="2443" spans="1:16" x14ac:dyDescent="0.3">
      <c r="A2443" s="300"/>
      <c r="B2443" s="300"/>
      <c r="C2443" s="300"/>
      <c r="D2443" s="31"/>
      <c r="E2443"/>
      <c r="F2443" s="295"/>
      <c r="G2443"/>
      <c r="H2443" s="606"/>
      <c r="I2443" s="295"/>
      <c r="J2443"/>
      <c r="K2443" s="295"/>
      <c r="L2443"/>
      <c r="O2443"/>
      <c r="P2443"/>
    </row>
    <row r="2444" spans="1:16" x14ac:dyDescent="0.3">
      <c r="A2444" s="300"/>
      <c r="B2444" s="300"/>
      <c r="C2444" s="300"/>
      <c r="D2444" s="31"/>
      <c r="E2444"/>
      <c r="F2444" s="295"/>
      <c r="G2444"/>
      <c r="H2444" s="606"/>
      <c r="I2444" s="295"/>
      <c r="J2444"/>
      <c r="K2444" s="295"/>
      <c r="L2444"/>
      <c r="O2444"/>
      <c r="P2444"/>
    </row>
    <row r="2445" spans="1:16" x14ac:dyDescent="0.3">
      <c r="A2445" s="300"/>
      <c r="B2445" s="300"/>
      <c r="C2445" s="300"/>
      <c r="D2445" s="31"/>
      <c r="E2445"/>
      <c r="F2445" s="295"/>
      <c r="G2445"/>
      <c r="H2445" s="606"/>
      <c r="I2445" s="295"/>
      <c r="J2445"/>
      <c r="K2445" s="295"/>
      <c r="L2445"/>
      <c r="O2445"/>
      <c r="P2445"/>
    </row>
    <row r="2446" spans="1:16" x14ac:dyDescent="0.3">
      <c r="A2446" s="300"/>
      <c r="B2446" s="300"/>
      <c r="C2446" s="300"/>
      <c r="D2446" s="31"/>
      <c r="E2446"/>
      <c r="F2446" s="295"/>
      <c r="G2446"/>
      <c r="H2446" s="606"/>
      <c r="I2446" s="295"/>
      <c r="J2446"/>
      <c r="K2446" s="295"/>
      <c r="L2446"/>
      <c r="O2446"/>
      <c r="P2446"/>
    </row>
    <row r="2447" spans="1:16" x14ac:dyDescent="0.3">
      <c r="A2447" s="300"/>
      <c r="B2447" s="300"/>
      <c r="C2447" s="300"/>
      <c r="D2447" s="31"/>
      <c r="E2447"/>
      <c r="F2447" s="295"/>
      <c r="G2447"/>
      <c r="H2447" s="606"/>
      <c r="I2447" s="295"/>
      <c r="J2447"/>
      <c r="K2447" s="295"/>
      <c r="L2447"/>
      <c r="O2447"/>
      <c r="P2447"/>
    </row>
    <row r="2448" spans="1:16" x14ac:dyDescent="0.3">
      <c r="A2448" s="300"/>
      <c r="B2448" s="300"/>
      <c r="C2448" s="300"/>
      <c r="D2448" s="31"/>
      <c r="E2448"/>
      <c r="F2448" s="295"/>
      <c r="G2448"/>
      <c r="H2448" s="606"/>
      <c r="I2448" s="295"/>
      <c r="J2448"/>
      <c r="K2448" s="295"/>
      <c r="L2448"/>
      <c r="O2448"/>
      <c r="P2448"/>
    </row>
    <row r="2449" spans="1:16" x14ac:dyDescent="0.3">
      <c r="A2449" s="300"/>
      <c r="B2449" s="300"/>
      <c r="C2449" s="300"/>
      <c r="D2449" s="31"/>
      <c r="E2449"/>
      <c r="F2449" s="295"/>
      <c r="G2449"/>
      <c r="H2449" s="606"/>
      <c r="I2449" s="295"/>
      <c r="J2449"/>
      <c r="K2449" s="295"/>
      <c r="L2449"/>
      <c r="O2449"/>
      <c r="P2449"/>
    </row>
    <row r="2450" spans="1:16" x14ac:dyDescent="0.3">
      <c r="A2450" s="300"/>
      <c r="B2450" s="300"/>
      <c r="C2450" s="300"/>
      <c r="D2450" s="31"/>
      <c r="E2450"/>
      <c r="F2450" s="295"/>
      <c r="G2450"/>
      <c r="H2450" s="606"/>
      <c r="I2450" s="295"/>
      <c r="J2450"/>
      <c r="K2450" s="295"/>
      <c r="L2450"/>
      <c r="O2450"/>
      <c r="P2450"/>
    </row>
    <row r="2451" spans="1:16" x14ac:dyDescent="0.3">
      <c r="A2451" s="300"/>
      <c r="B2451" s="300"/>
      <c r="C2451" s="300"/>
      <c r="D2451" s="31"/>
      <c r="E2451"/>
      <c r="F2451" s="295"/>
      <c r="G2451"/>
      <c r="H2451" s="606"/>
      <c r="I2451" s="295"/>
      <c r="J2451"/>
      <c r="K2451" s="295"/>
      <c r="L2451"/>
      <c r="O2451"/>
      <c r="P2451"/>
    </row>
    <row r="2452" spans="1:16" x14ac:dyDescent="0.3">
      <c r="A2452" s="300"/>
      <c r="B2452" s="300"/>
      <c r="C2452" s="300"/>
      <c r="D2452" s="31"/>
      <c r="E2452"/>
      <c r="F2452" s="295"/>
      <c r="G2452"/>
      <c r="H2452" s="606"/>
      <c r="I2452" s="295"/>
      <c r="J2452"/>
      <c r="K2452" s="295"/>
      <c r="L2452"/>
      <c r="O2452"/>
      <c r="P2452"/>
    </row>
    <row r="2453" spans="1:16" x14ac:dyDescent="0.3">
      <c r="A2453" s="300"/>
      <c r="B2453" s="300"/>
      <c r="C2453" s="300"/>
      <c r="D2453" s="31"/>
      <c r="E2453"/>
      <c r="F2453" s="295"/>
      <c r="G2453"/>
      <c r="H2453" s="606"/>
      <c r="I2453" s="295"/>
      <c r="J2453"/>
      <c r="K2453" s="295"/>
      <c r="L2453"/>
      <c r="O2453"/>
      <c r="P2453"/>
    </row>
    <row r="2454" spans="1:16" x14ac:dyDescent="0.3">
      <c r="A2454" s="300"/>
      <c r="B2454" s="300"/>
      <c r="C2454" s="300"/>
      <c r="D2454" s="31"/>
      <c r="E2454"/>
      <c r="F2454" s="295"/>
      <c r="G2454"/>
      <c r="H2454" s="606"/>
      <c r="I2454" s="295"/>
      <c r="J2454"/>
      <c r="K2454" s="295"/>
      <c r="L2454"/>
      <c r="O2454"/>
      <c r="P2454"/>
    </row>
    <row r="2455" spans="1:16" x14ac:dyDescent="0.3">
      <c r="A2455" s="300"/>
      <c r="B2455" s="300"/>
      <c r="C2455" s="300"/>
      <c r="D2455" s="31"/>
      <c r="E2455"/>
      <c r="F2455" s="295"/>
      <c r="G2455"/>
      <c r="H2455" s="606"/>
      <c r="I2455" s="295"/>
      <c r="J2455"/>
      <c r="K2455" s="295"/>
      <c r="L2455"/>
      <c r="O2455"/>
      <c r="P2455"/>
    </row>
    <row r="2456" spans="1:16" x14ac:dyDescent="0.3">
      <c r="A2456" s="300"/>
      <c r="B2456" s="300"/>
      <c r="C2456" s="300"/>
      <c r="D2456" s="31"/>
      <c r="E2456"/>
      <c r="F2456" s="295"/>
      <c r="G2456"/>
      <c r="H2456" s="606"/>
      <c r="I2456" s="295"/>
      <c r="J2456"/>
      <c r="K2456" s="295"/>
      <c r="L2456"/>
      <c r="O2456"/>
      <c r="P2456"/>
    </row>
    <row r="2457" spans="1:16" x14ac:dyDescent="0.3">
      <c r="A2457" s="300"/>
      <c r="B2457" s="300"/>
      <c r="C2457" s="300"/>
      <c r="D2457" s="31"/>
      <c r="E2457"/>
      <c r="F2457" s="295"/>
      <c r="G2457"/>
      <c r="H2457" s="606"/>
      <c r="I2457" s="295"/>
      <c r="J2457"/>
      <c r="K2457" s="295"/>
      <c r="L2457"/>
      <c r="O2457"/>
      <c r="P2457"/>
    </row>
    <row r="2458" spans="1:16" x14ac:dyDescent="0.3">
      <c r="A2458" s="300"/>
      <c r="B2458" s="300"/>
      <c r="C2458" s="300"/>
      <c r="D2458" s="31"/>
      <c r="E2458"/>
      <c r="F2458" s="295"/>
      <c r="G2458"/>
      <c r="H2458" s="606"/>
      <c r="I2458" s="295"/>
      <c r="J2458"/>
      <c r="K2458" s="295"/>
      <c r="L2458"/>
      <c r="O2458"/>
      <c r="P2458"/>
    </row>
    <row r="2459" spans="1:16" x14ac:dyDescent="0.3">
      <c r="A2459" s="300"/>
      <c r="B2459" s="300"/>
      <c r="C2459" s="300"/>
      <c r="D2459" s="31"/>
      <c r="E2459"/>
      <c r="F2459" s="295"/>
      <c r="G2459"/>
      <c r="H2459" s="606"/>
      <c r="I2459" s="295"/>
      <c r="J2459"/>
      <c r="K2459" s="295"/>
      <c r="L2459"/>
      <c r="O2459"/>
      <c r="P2459"/>
    </row>
    <row r="2460" spans="1:16" x14ac:dyDescent="0.3">
      <c r="A2460" s="300"/>
      <c r="B2460" s="300"/>
      <c r="C2460" s="300"/>
      <c r="D2460" s="31"/>
      <c r="E2460"/>
      <c r="F2460" s="295"/>
      <c r="G2460"/>
      <c r="H2460" s="606"/>
      <c r="I2460" s="295"/>
      <c r="J2460"/>
      <c r="K2460" s="295"/>
      <c r="L2460"/>
      <c r="O2460"/>
      <c r="P2460"/>
    </row>
    <row r="2461" spans="1:16" x14ac:dyDescent="0.3">
      <c r="A2461" s="300"/>
      <c r="B2461" s="300"/>
      <c r="C2461" s="300"/>
      <c r="D2461" s="31"/>
      <c r="E2461"/>
      <c r="F2461" s="295"/>
      <c r="G2461"/>
      <c r="H2461" s="606"/>
      <c r="I2461" s="295"/>
      <c r="J2461"/>
      <c r="K2461" s="295"/>
      <c r="L2461"/>
      <c r="O2461"/>
      <c r="P2461"/>
    </row>
    <row r="2462" spans="1:16" x14ac:dyDescent="0.3">
      <c r="A2462" s="300"/>
      <c r="B2462" s="300"/>
      <c r="C2462" s="300"/>
      <c r="D2462" s="31"/>
      <c r="E2462"/>
      <c r="F2462" s="295"/>
      <c r="G2462"/>
      <c r="H2462" s="606"/>
      <c r="I2462" s="295"/>
      <c r="J2462"/>
      <c r="K2462" s="295"/>
      <c r="L2462"/>
      <c r="O2462"/>
      <c r="P2462"/>
    </row>
    <row r="2463" spans="1:16" x14ac:dyDescent="0.3">
      <c r="A2463" s="300"/>
      <c r="B2463" s="300"/>
      <c r="C2463" s="300"/>
      <c r="D2463" s="31"/>
      <c r="E2463"/>
      <c r="F2463" s="295"/>
      <c r="G2463"/>
      <c r="H2463" s="606"/>
      <c r="I2463" s="295"/>
      <c r="J2463"/>
      <c r="K2463" s="295"/>
      <c r="L2463"/>
      <c r="O2463"/>
      <c r="P2463"/>
    </row>
    <row r="2464" spans="1:16" x14ac:dyDescent="0.3">
      <c r="A2464" s="300"/>
      <c r="B2464" s="300"/>
      <c r="C2464" s="300"/>
      <c r="D2464" s="31"/>
      <c r="E2464"/>
      <c r="F2464" s="295"/>
      <c r="G2464"/>
      <c r="H2464" s="606"/>
      <c r="I2464" s="295"/>
      <c r="J2464"/>
      <c r="K2464" s="295"/>
      <c r="L2464"/>
      <c r="O2464"/>
      <c r="P2464"/>
    </row>
    <row r="2465" spans="1:16" x14ac:dyDescent="0.3">
      <c r="A2465" s="300"/>
      <c r="B2465" s="300"/>
      <c r="C2465" s="300"/>
      <c r="D2465" s="31"/>
      <c r="E2465"/>
      <c r="F2465" s="295"/>
      <c r="G2465"/>
      <c r="H2465" s="606"/>
      <c r="I2465" s="295"/>
      <c r="J2465"/>
      <c r="K2465" s="295"/>
      <c r="L2465"/>
      <c r="O2465"/>
      <c r="P2465"/>
    </row>
    <row r="2466" spans="1:16" x14ac:dyDescent="0.3">
      <c r="A2466" s="300"/>
      <c r="B2466" s="300"/>
      <c r="C2466" s="300"/>
      <c r="D2466" s="31"/>
      <c r="E2466"/>
      <c r="F2466" s="295"/>
      <c r="G2466"/>
      <c r="H2466" s="606"/>
      <c r="I2466" s="295"/>
      <c r="J2466"/>
      <c r="K2466" s="295"/>
      <c r="L2466"/>
      <c r="O2466"/>
      <c r="P2466"/>
    </row>
    <row r="2467" spans="1:16" x14ac:dyDescent="0.3">
      <c r="A2467" s="300"/>
      <c r="B2467" s="300"/>
      <c r="C2467" s="300"/>
      <c r="D2467" s="31"/>
      <c r="E2467"/>
      <c r="F2467" s="295"/>
      <c r="G2467"/>
      <c r="H2467" s="606"/>
      <c r="I2467" s="295"/>
      <c r="J2467"/>
      <c r="K2467" s="295"/>
      <c r="L2467"/>
      <c r="O2467"/>
      <c r="P2467"/>
    </row>
    <row r="2468" spans="1:16" x14ac:dyDescent="0.3">
      <c r="A2468" s="300"/>
      <c r="B2468" s="300"/>
      <c r="C2468" s="300"/>
      <c r="D2468" s="31"/>
      <c r="E2468"/>
      <c r="F2468" s="295"/>
      <c r="G2468"/>
      <c r="H2468" s="606"/>
      <c r="I2468" s="295"/>
      <c r="J2468"/>
      <c r="K2468" s="295"/>
      <c r="L2468"/>
      <c r="O2468"/>
      <c r="P2468"/>
    </row>
    <row r="2469" spans="1:16" x14ac:dyDescent="0.3">
      <c r="A2469" s="300"/>
      <c r="B2469" s="300"/>
      <c r="C2469" s="300"/>
      <c r="D2469" s="31"/>
      <c r="E2469"/>
      <c r="F2469" s="295"/>
      <c r="G2469"/>
      <c r="H2469" s="606"/>
      <c r="I2469" s="295"/>
      <c r="J2469"/>
      <c r="K2469" s="295"/>
      <c r="L2469"/>
      <c r="O2469"/>
      <c r="P2469"/>
    </row>
    <row r="2470" spans="1:16" x14ac:dyDescent="0.3">
      <c r="A2470" s="300"/>
      <c r="B2470" s="300"/>
      <c r="C2470" s="300"/>
      <c r="D2470" s="31"/>
      <c r="E2470"/>
      <c r="F2470" s="295"/>
      <c r="G2470"/>
      <c r="H2470" s="606"/>
      <c r="I2470" s="295"/>
      <c r="J2470"/>
      <c r="K2470" s="295"/>
      <c r="L2470"/>
      <c r="O2470"/>
      <c r="P2470"/>
    </row>
    <row r="2471" spans="1:16" x14ac:dyDescent="0.3">
      <c r="A2471" s="300"/>
      <c r="B2471" s="300"/>
      <c r="C2471" s="300"/>
      <c r="D2471" s="31"/>
      <c r="E2471"/>
      <c r="F2471" s="295"/>
      <c r="G2471"/>
      <c r="H2471" s="606"/>
      <c r="I2471" s="295"/>
      <c r="J2471"/>
      <c r="K2471" s="295"/>
      <c r="L2471"/>
      <c r="O2471"/>
      <c r="P2471"/>
    </row>
    <row r="2472" spans="1:16" x14ac:dyDescent="0.3">
      <c r="A2472" s="300"/>
      <c r="B2472" s="300"/>
      <c r="C2472" s="300"/>
      <c r="D2472" s="31"/>
      <c r="E2472"/>
      <c r="F2472" s="295"/>
      <c r="G2472"/>
      <c r="H2472" s="606"/>
      <c r="I2472" s="295"/>
      <c r="J2472"/>
      <c r="K2472" s="295"/>
      <c r="L2472"/>
      <c r="O2472"/>
      <c r="P2472"/>
    </row>
    <row r="2473" spans="1:16" x14ac:dyDescent="0.3">
      <c r="A2473" s="300"/>
      <c r="B2473" s="300"/>
      <c r="C2473" s="300"/>
      <c r="D2473" s="31"/>
      <c r="E2473"/>
      <c r="F2473" s="295"/>
      <c r="G2473"/>
      <c r="H2473" s="606"/>
      <c r="I2473" s="295"/>
      <c r="J2473"/>
      <c r="K2473" s="295"/>
      <c r="L2473"/>
      <c r="O2473"/>
      <c r="P2473"/>
    </row>
    <row r="2474" spans="1:16" x14ac:dyDescent="0.3">
      <c r="A2474" s="300"/>
      <c r="B2474" s="300"/>
      <c r="C2474" s="300"/>
      <c r="D2474" s="31"/>
      <c r="E2474"/>
      <c r="F2474" s="295"/>
      <c r="G2474"/>
      <c r="H2474" s="606"/>
      <c r="I2474" s="295"/>
      <c r="J2474"/>
      <c r="K2474" s="295"/>
      <c r="L2474"/>
      <c r="O2474"/>
      <c r="P2474"/>
    </row>
    <row r="2475" spans="1:16" x14ac:dyDescent="0.3">
      <c r="A2475" s="300"/>
      <c r="B2475" s="300"/>
      <c r="C2475" s="300"/>
      <c r="D2475" s="31"/>
      <c r="E2475"/>
      <c r="F2475" s="295"/>
      <c r="G2475"/>
      <c r="H2475" s="606"/>
      <c r="I2475" s="295"/>
      <c r="J2475"/>
      <c r="K2475" s="295"/>
      <c r="L2475"/>
      <c r="O2475"/>
      <c r="P2475"/>
    </row>
    <row r="2476" spans="1:16" x14ac:dyDescent="0.3">
      <c r="A2476" s="300"/>
      <c r="B2476" s="300"/>
      <c r="C2476" s="300"/>
      <c r="D2476" s="31"/>
      <c r="E2476"/>
      <c r="F2476" s="295"/>
      <c r="G2476"/>
      <c r="H2476" s="606"/>
      <c r="I2476" s="295"/>
      <c r="J2476"/>
      <c r="K2476" s="295"/>
      <c r="L2476"/>
      <c r="O2476"/>
      <c r="P2476"/>
    </row>
    <row r="2477" spans="1:16" x14ac:dyDescent="0.3">
      <c r="A2477" s="300"/>
      <c r="B2477" s="300"/>
      <c r="C2477" s="300"/>
      <c r="D2477" s="31"/>
      <c r="E2477"/>
      <c r="F2477" s="295"/>
      <c r="G2477"/>
      <c r="H2477" s="606"/>
      <c r="I2477" s="295"/>
      <c r="J2477"/>
      <c r="K2477" s="295"/>
      <c r="L2477"/>
      <c r="O2477"/>
      <c r="P2477"/>
    </row>
    <row r="2478" spans="1:16" x14ac:dyDescent="0.3">
      <c r="A2478" s="300"/>
      <c r="B2478" s="300"/>
      <c r="C2478" s="300"/>
      <c r="D2478" s="31"/>
      <c r="E2478"/>
      <c r="F2478" s="295"/>
      <c r="G2478"/>
      <c r="H2478" s="606"/>
      <c r="I2478" s="295"/>
      <c r="J2478"/>
      <c r="K2478" s="295"/>
      <c r="L2478"/>
      <c r="O2478"/>
      <c r="P2478"/>
    </row>
    <row r="2479" spans="1:16" x14ac:dyDescent="0.3">
      <c r="A2479" s="300"/>
      <c r="B2479" s="300"/>
      <c r="C2479" s="300"/>
      <c r="D2479" s="31"/>
      <c r="E2479"/>
      <c r="F2479" s="295"/>
      <c r="G2479"/>
      <c r="H2479" s="606"/>
      <c r="I2479" s="295"/>
      <c r="J2479"/>
      <c r="K2479" s="295"/>
      <c r="L2479"/>
      <c r="O2479"/>
      <c r="P2479"/>
    </row>
    <row r="2480" spans="1:16" x14ac:dyDescent="0.3">
      <c r="A2480" s="300"/>
      <c r="B2480" s="300"/>
      <c r="C2480" s="300"/>
      <c r="D2480" s="31"/>
      <c r="E2480"/>
      <c r="F2480" s="295"/>
      <c r="G2480"/>
      <c r="H2480" s="606"/>
      <c r="I2480" s="295"/>
      <c r="J2480"/>
      <c r="K2480" s="295"/>
      <c r="L2480"/>
      <c r="O2480"/>
      <c r="P2480"/>
    </row>
    <row r="2481" spans="1:16" x14ac:dyDescent="0.3">
      <c r="A2481" s="300"/>
      <c r="B2481" s="300"/>
      <c r="C2481" s="300"/>
      <c r="D2481" s="31"/>
      <c r="E2481"/>
      <c r="F2481" s="295"/>
      <c r="G2481"/>
      <c r="H2481" s="606"/>
      <c r="I2481" s="295"/>
      <c r="J2481"/>
      <c r="K2481" s="295"/>
      <c r="L2481"/>
      <c r="O2481"/>
      <c r="P2481"/>
    </row>
    <row r="2482" spans="1:16" x14ac:dyDescent="0.3">
      <c r="A2482" s="300"/>
      <c r="B2482" s="300"/>
      <c r="C2482" s="300"/>
      <c r="D2482" s="31"/>
      <c r="E2482"/>
      <c r="F2482" s="295"/>
      <c r="G2482"/>
      <c r="H2482" s="606"/>
      <c r="I2482" s="295"/>
      <c r="J2482"/>
      <c r="K2482" s="295"/>
      <c r="L2482"/>
      <c r="O2482"/>
      <c r="P2482"/>
    </row>
    <row r="2483" spans="1:16" x14ac:dyDescent="0.3">
      <c r="A2483" s="300"/>
      <c r="B2483" s="300"/>
      <c r="C2483" s="300"/>
      <c r="D2483" s="31"/>
      <c r="E2483"/>
      <c r="F2483" s="295"/>
      <c r="G2483"/>
      <c r="H2483" s="606"/>
      <c r="I2483" s="295"/>
      <c r="J2483"/>
      <c r="K2483" s="295"/>
      <c r="L2483"/>
      <c r="O2483"/>
      <c r="P2483"/>
    </row>
    <row r="2484" spans="1:16" x14ac:dyDescent="0.3">
      <c r="A2484" s="300"/>
      <c r="B2484" s="300"/>
      <c r="C2484" s="300"/>
      <c r="D2484" s="31"/>
      <c r="E2484"/>
      <c r="F2484" s="295"/>
      <c r="G2484"/>
      <c r="H2484" s="606"/>
      <c r="I2484" s="295"/>
      <c r="J2484"/>
      <c r="K2484" s="295"/>
      <c r="L2484"/>
      <c r="O2484"/>
      <c r="P2484"/>
    </row>
    <row r="2485" spans="1:16" x14ac:dyDescent="0.3">
      <c r="A2485" s="300"/>
      <c r="B2485" s="300"/>
      <c r="C2485" s="300"/>
      <c r="D2485" s="31"/>
      <c r="E2485"/>
      <c r="F2485" s="295"/>
      <c r="G2485"/>
      <c r="H2485" s="606"/>
      <c r="I2485" s="295"/>
      <c r="J2485"/>
      <c r="K2485" s="295"/>
      <c r="L2485"/>
      <c r="O2485"/>
      <c r="P2485"/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485"/>
  <sheetViews>
    <sheetView zoomScale="80" zoomScaleNormal="80" workbookViewId="0">
      <pane xSplit="4" ySplit="5" topLeftCell="E6" activePane="bottomRight" state="frozen"/>
      <selection activeCell="B57" sqref="B57"/>
      <selection pane="topRight" activeCell="B57" sqref="B57"/>
      <selection pane="bottomLeft" activeCell="B57" sqref="B57"/>
      <selection pane="bottomRight" activeCell="B57" sqref="B57"/>
    </sheetView>
  </sheetViews>
  <sheetFormatPr defaultRowHeight="17.25" x14ac:dyDescent="0.3"/>
  <cols>
    <col min="1" max="1" width="23.28515625" style="30" customWidth="1"/>
    <col min="2" max="2" width="32.85546875" style="30" customWidth="1"/>
    <col min="3" max="3" width="19.7109375" style="30" hidden="1" customWidth="1"/>
    <col min="4" max="4" width="49.7109375" style="32" customWidth="1"/>
    <col min="5" max="7" width="12.7109375" style="32" customWidth="1"/>
    <col min="8" max="8" width="12.7109375" style="599" customWidth="1"/>
    <col min="9" max="9" width="12.7109375" style="31" customWidth="1"/>
    <col min="10" max="10" width="12.7109375" style="32" customWidth="1"/>
    <col min="11" max="11" width="12.7109375" style="31" customWidth="1"/>
    <col min="12" max="12" width="12.7109375" style="32" customWidth="1"/>
    <col min="15" max="16" width="9.140625" style="129"/>
  </cols>
  <sheetData>
    <row r="2" spans="1:16" ht="25.5" x14ac:dyDescent="0.5">
      <c r="D2" s="66" t="s">
        <v>275</v>
      </c>
      <c r="O2"/>
      <c r="P2"/>
    </row>
    <row r="3" spans="1:16" ht="25.5" x14ac:dyDescent="0.5">
      <c r="D3" s="108"/>
      <c r="E3" s="351"/>
      <c r="F3" s="352"/>
      <c r="G3" s="351"/>
      <c r="H3" s="600"/>
      <c r="I3" s="383"/>
      <c r="J3" s="351"/>
      <c r="K3" s="383"/>
      <c r="L3" s="351"/>
      <c r="O3"/>
      <c r="P3"/>
    </row>
    <row r="4" spans="1:16" x14ac:dyDescent="0.3">
      <c r="A4" s="593" t="str">
        <f>'ITMA Form Data'!A4</f>
        <v>NEW</v>
      </c>
      <c r="B4" s="5" t="str">
        <f>'ITMA Form Data'!B4</f>
        <v>CARRY OVER</v>
      </c>
      <c r="C4" s="431" t="str">
        <f>'ITMA Form Data'!C4</f>
        <v>CLOSE OUT</v>
      </c>
      <c r="D4" s="5" t="str">
        <f>'ITMA Form Data'!D4</f>
        <v>PRODUCT DESCRIPTION</v>
      </c>
      <c r="E4" s="270" t="s">
        <v>157</v>
      </c>
      <c r="F4" s="353" t="s">
        <v>154</v>
      </c>
      <c r="G4" s="270" t="s">
        <v>156</v>
      </c>
      <c r="H4" s="601" t="s">
        <v>164</v>
      </c>
      <c r="I4" s="353" t="s">
        <v>159</v>
      </c>
      <c r="J4" s="270" t="s">
        <v>162</v>
      </c>
      <c r="K4" s="353"/>
      <c r="L4" s="270"/>
      <c r="O4"/>
      <c r="P4"/>
    </row>
    <row r="5" spans="1:16" x14ac:dyDescent="0.3">
      <c r="D5" s="10"/>
      <c r="E5" s="271" t="s">
        <v>158</v>
      </c>
      <c r="F5" s="354" t="s">
        <v>155</v>
      </c>
      <c r="G5" s="271" t="s">
        <v>157</v>
      </c>
      <c r="H5" s="602" t="s">
        <v>53</v>
      </c>
      <c r="I5" s="354" t="s">
        <v>160</v>
      </c>
      <c r="J5" s="271" t="s">
        <v>163</v>
      </c>
      <c r="K5" s="354" t="s">
        <v>83</v>
      </c>
      <c r="L5" s="271" t="s">
        <v>161</v>
      </c>
      <c r="O5"/>
      <c r="P5"/>
    </row>
    <row r="6" spans="1:16" ht="18.75" x14ac:dyDescent="0.3">
      <c r="A6" s="84"/>
      <c r="B6" s="84"/>
      <c r="C6" s="84"/>
      <c r="D6" s="10"/>
      <c r="E6" s="272" t="s">
        <v>15</v>
      </c>
      <c r="F6" s="355" t="s">
        <v>15</v>
      </c>
      <c r="G6" s="272" t="s">
        <v>15</v>
      </c>
      <c r="H6" s="601" t="s">
        <v>54</v>
      </c>
      <c r="I6" s="355" t="s">
        <v>15</v>
      </c>
      <c r="J6" s="272" t="s">
        <v>15</v>
      </c>
      <c r="K6" s="355" t="s">
        <v>15</v>
      </c>
      <c r="L6" s="272" t="s">
        <v>15</v>
      </c>
      <c r="O6"/>
      <c r="P6"/>
    </row>
    <row r="7" spans="1:16" ht="17.25" customHeight="1" x14ac:dyDescent="0.3">
      <c r="E7" s="273"/>
      <c r="F7" s="356"/>
      <c r="G7" s="273"/>
      <c r="H7" s="603" t="s">
        <v>410</v>
      </c>
      <c r="I7" s="356"/>
      <c r="J7" s="273"/>
      <c r="K7" s="356"/>
      <c r="L7" s="273"/>
      <c r="O7"/>
      <c r="P7"/>
    </row>
    <row r="8" spans="1:16" ht="17.25" customHeight="1" x14ac:dyDescent="0.3">
      <c r="A8" s="18"/>
      <c r="B8" s="18"/>
      <c r="C8" s="18"/>
      <c r="D8" s="19"/>
      <c r="E8" s="273"/>
      <c r="F8" s="356"/>
      <c r="G8" s="273"/>
      <c r="H8" s="604"/>
      <c r="I8" s="356"/>
      <c r="J8" s="273"/>
      <c r="K8" s="356"/>
      <c r="L8" s="273"/>
      <c r="O8"/>
      <c r="P8"/>
    </row>
    <row r="9" spans="1:16" ht="17.25" customHeight="1" x14ac:dyDescent="0.3">
      <c r="A9" s="312"/>
      <c r="B9" s="312"/>
      <c r="C9" s="312"/>
      <c r="D9" s="19"/>
      <c r="E9" s="276"/>
      <c r="F9" s="297"/>
      <c r="G9" s="276"/>
      <c r="H9" s="607"/>
      <c r="I9" s="297"/>
      <c r="J9" s="276"/>
      <c r="K9" s="297"/>
      <c r="L9" s="276"/>
      <c r="O9"/>
      <c r="P9"/>
    </row>
    <row r="10" spans="1:16" ht="17.25" customHeight="1" x14ac:dyDescent="0.3">
      <c r="A10" s="26" t="str">
        <f>'ITMA Form Data'!A10</f>
        <v>APPAREL - SPRING '17 (Jan 1, 2017)</v>
      </c>
      <c r="B10" s="26"/>
      <c r="C10" s="26"/>
      <c r="D10" s="19" t="str">
        <f>'ITMA Form Data'!D10</f>
        <v>Outer Layer</v>
      </c>
      <c r="E10" s="276"/>
      <c r="F10" s="297"/>
      <c r="G10" s="276"/>
      <c r="H10" s="607"/>
      <c r="I10" s="297"/>
      <c r="J10" s="276"/>
      <c r="K10" s="297"/>
      <c r="L10" s="276"/>
      <c r="O10"/>
      <c r="P10"/>
    </row>
    <row r="11" spans="1:16" ht="17.25" customHeight="1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'ITMA Form Data'!D11</f>
        <v>FJ Full Zip Wind Jacket</v>
      </c>
      <c r="E11" s="276">
        <f>'Sports Direct'!G11</f>
        <v>0.1</v>
      </c>
      <c r="F11" s="297">
        <f>'American Golf'!G11</f>
        <v>0.13</v>
      </c>
      <c r="G11" s="276">
        <f>'Crown Sports'!G11</f>
        <v>0.1</v>
      </c>
      <c r="H11" s="607">
        <f>'McGuirks Sterling'!G11</f>
        <v>0.1</v>
      </c>
      <c r="I11" s="297">
        <f>McLelland!G11</f>
        <v>0.1</v>
      </c>
      <c r="J11" s="276">
        <f>'The Club Company'!G11</f>
        <v>0.1</v>
      </c>
      <c r="K11" s="297">
        <f>Marriott!G11</f>
        <v>0.1</v>
      </c>
      <c r="L11" s="276">
        <f>Burhill!G11</f>
        <v>0.1</v>
      </c>
      <c r="O11"/>
      <c r="P11"/>
    </row>
    <row r="12" spans="1:16" ht="17.25" hidden="1" customHeight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'ITMA Form Data'!D12</f>
        <v>FJ Windshirt</v>
      </c>
      <c r="E12" s="276">
        <f>'Sports Direct'!G12</f>
        <v>0</v>
      </c>
      <c r="F12" s="297">
        <f>'American Golf'!G12</f>
        <v>0</v>
      </c>
      <c r="G12" s="276">
        <f>'Crown Sports'!G12</f>
        <v>0</v>
      </c>
      <c r="H12" s="607">
        <f>'McGuirks Sterling'!G12</f>
        <v>0.1</v>
      </c>
      <c r="I12" s="297">
        <f>McLelland!G12</f>
        <v>0</v>
      </c>
      <c r="J12" s="276">
        <f>'The Club Company'!G12</f>
        <v>0</v>
      </c>
      <c r="K12" s="297">
        <f>Marriott!G12</f>
        <v>0</v>
      </c>
      <c r="L12" s="276">
        <f>Burhill!G12</f>
        <v>0</v>
      </c>
      <c r="O12"/>
      <c r="P12"/>
    </row>
    <row r="13" spans="1:16" ht="17.25" customHeight="1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'ITMA Form Data'!D13</f>
        <v>FJ 1/2 zip Windshirt - S/S Solid Colour</v>
      </c>
      <c r="E13" s="276">
        <f>'Sports Direct'!G13</f>
        <v>0.1</v>
      </c>
      <c r="F13" s="297">
        <f>'American Golf'!G13</f>
        <v>0.13</v>
      </c>
      <c r="G13" s="276">
        <f>'Crown Sports'!G13</f>
        <v>0.1</v>
      </c>
      <c r="H13" s="607">
        <f>'McGuirks Sterling'!G13</f>
        <v>0.1</v>
      </c>
      <c r="I13" s="297">
        <f>McLelland!G13</f>
        <v>0.1</v>
      </c>
      <c r="J13" s="276">
        <f>'The Club Company'!G13</f>
        <v>0.1</v>
      </c>
      <c r="K13" s="297">
        <f>Marriott!G13</f>
        <v>0.1</v>
      </c>
      <c r="L13" s="276">
        <f>Burhill!G13</f>
        <v>0.1</v>
      </c>
      <c r="O13"/>
      <c r="P13"/>
    </row>
    <row r="14" spans="1:16" ht="17.25" customHeight="1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'ITMA Form Data'!D14</f>
        <v>FJ 1/2 zip Windshirt - S/S Heather</v>
      </c>
      <c r="E14" s="276">
        <f>'Sports Direct'!G14</f>
        <v>0.1</v>
      </c>
      <c r="F14" s="297">
        <f>'American Golf'!G14</f>
        <v>0.13</v>
      </c>
      <c r="G14" s="276">
        <f>'Crown Sports'!G14</f>
        <v>0.1</v>
      </c>
      <c r="H14" s="607">
        <f>'McGuirks Sterling'!G14</f>
        <v>0.1</v>
      </c>
      <c r="I14" s="297">
        <f>McLelland!G14</f>
        <v>0.1</v>
      </c>
      <c r="J14" s="276">
        <f>'The Club Company'!G14</f>
        <v>0.1</v>
      </c>
      <c r="K14" s="297">
        <f>Marriott!G14</f>
        <v>0.1</v>
      </c>
      <c r="L14" s="276">
        <f>Burhill!G14</f>
        <v>0.1</v>
      </c>
      <c r="O14"/>
      <c r="P14"/>
    </row>
    <row r="15" spans="1:16" ht="17.25" hidden="1" customHeight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'ITMA Form Data'!D15</f>
        <v>FJ Windshirt - S/S</v>
      </c>
      <c r="E15" s="276">
        <f>'Sports Direct'!G15</f>
        <v>0</v>
      </c>
      <c r="F15" s="297">
        <f>'American Golf'!G15</f>
        <v>0</v>
      </c>
      <c r="G15" s="276">
        <f>'Crown Sports'!G15</f>
        <v>0</v>
      </c>
      <c r="H15" s="607">
        <f>'McGuirks Sterling'!G15</f>
        <v>0.1</v>
      </c>
      <c r="I15" s="297">
        <f>McLelland!G15</f>
        <v>0</v>
      </c>
      <c r="J15" s="276">
        <f>'The Club Company'!G15</f>
        <v>0</v>
      </c>
      <c r="K15" s="297">
        <f>Marriott!G15</f>
        <v>0</v>
      </c>
      <c r="L15" s="276">
        <f>Burhill!G15</f>
        <v>0</v>
      </c>
      <c r="O15"/>
      <c r="P15"/>
    </row>
    <row r="16" spans="1:16" ht="17.25" customHeight="1" x14ac:dyDescent="0.3">
      <c r="A16" s="206" t="str">
        <f>'ITMA Form Data'!A16</f>
        <v>MID LAYER - PULLOVERS</v>
      </c>
      <c r="B16" s="206"/>
      <c r="C16" s="500"/>
      <c r="D16" s="19" t="str">
        <f>'ITMA Form Data'!D16</f>
        <v>Pullovers</v>
      </c>
      <c r="E16" s="276"/>
      <c r="F16" s="297"/>
      <c r="G16" s="276"/>
      <c r="H16" s="607"/>
      <c r="I16" s="297"/>
      <c r="J16" s="276"/>
      <c r="K16" s="297"/>
      <c r="L16" s="276"/>
      <c r="O16"/>
      <c r="P16"/>
    </row>
    <row r="17" spans="1:16" ht="17.25" customHeight="1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'ITMA Form Data'!D17</f>
        <v>FJ Lambswool Lined 1/2 Zip (Midweight)</v>
      </c>
      <c r="E17" s="276">
        <f>'Sports Direct'!G17</f>
        <v>0.1</v>
      </c>
      <c r="F17" s="297">
        <f>'American Golf'!G17</f>
        <v>0.13</v>
      </c>
      <c r="G17" s="276">
        <f>'Crown Sports'!G17</f>
        <v>0.1</v>
      </c>
      <c r="H17" s="607">
        <f>'McGuirks Sterling'!G17</f>
        <v>0.1</v>
      </c>
      <c r="I17" s="297">
        <f>McLelland!G17</f>
        <v>0.1</v>
      </c>
      <c r="J17" s="276">
        <f>'The Club Company'!G17</f>
        <v>0.1</v>
      </c>
      <c r="K17" s="297">
        <f>Marriott!G17</f>
        <v>0.1</v>
      </c>
      <c r="L17" s="276">
        <f>Burhill!G17</f>
        <v>0.1</v>
      </c>
      <c r="O17"/>
      <c r="P17"/>
    </row>
    <row r="18" spans="1:16" ht="17.25" customHeight="1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'ITMA Form Data'!D18</f>
        <v>FJ Lambswool 1/2 Zip (Midweight)</v>
      </c>
      <c r="E18" s="276">
        <f>'Sports Direct'!G18</f>
        <v>0.1</v>
      </c>
      <c r="F18" s="297">
        <f>'American Golf'!G18</f>
        <v>0.13</v>
      </c>
      <c r="G18" s="276">
        <f>'Crown Sports'!G18</f>
        <v>0.1</v>
      </c>
      <c r="H18" s="607">
        <f>'McGuirks Sterling'!G18</f>
        <v>0.1</v>
      </c>
      <c r="I18" s="297">
        <f>McLelland!G18</f>
        <v>0.1</v>
      </c>
      <c r="J18" s="276">
        <f>'The Club Company'!G18</f>
        <v>0.1</v>
      </c>
      <c r="K18" s="297">
        <f>Marriott!G18</f>
        <v>0.1</v>
      </c>
      <c r="L18" s="276">
        <f>Burhill!G18</f>
        <v>0.1</v>
      </c>
      <c r="O18"/>
      <c r="P18"/>
    </row>
    <row r="19" spans="1:16" ht="17.25" customHeight="1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'ITMA Form Data'!D19</f>
        <v>FJ Lambswool V-Neck Pullover (Midweight)</v>
      </c>
      <c r="E19" s="276">
        <f>'Sports Direct'!G19</f>
        <v>0.1</v>
      </c>
      <c r="F19" s="297">
        <f>'American Golf'!G19</f>
        <v>0.13</v>
      </c>
      <c r="G19" s="276">
        <f>'Crown Sports'!G19</f>
        <v>0.1</v>
      </c>
      <c r="H19" s="607">
        <f>'McGuirks Sterling'!G19</f>
        <v>0.1</v>
      </c>
      <c r="I19" s="297">
        <f>McLelland!G19</f>
        <v>0.1</v>
      </c>
      <c r="J19" s="276">
        <f>'The Club Company'!G19</f>
        <v>0.1</v>
      </c>
      <c r="K19" s="297">
        <f>Marriott!G19</f>
        <v>0.1</v>
      </c>
      <c r="L19" s="276">
        <f>Burhill!G19</f>
        <v>0.1</v>
      </c>
      <c r="O19"/>
      <c r="P19"/>
    </row>
    <row r="20" spans="1:16" ht="17.25" customHeight="1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'ITMA Form Data'!D20</f>
        <v>FJ Lambswool Slipover (Midweight)</v>
      </c>
      <c r="E20" s="276">
        <f>'Sports Direct'!G20</f>
        <v>0.1</v>
      </c>
      <c r="F20" s="297">
        <f>'American Golf'!G20</f>
        <v>0.13</v>
      </c>
      <c r="G20" s="276">
        <f>'Crown Sports'!G20</f>
        <v>0.1</v>
      </c>
      <c r="H20" s="607">
        <f>'McGuirks Sterling'!G20</f>
        <v>0.1</v>
      </c>
      <c r="I20" s="297">
        <f>McLelland!G20</f>
        <v>0.1</v>
      </c>
      <c r="J20" s="276">
        <f>'The Club Company'!G20</f>
        <v>0.1</v>
      </c>
      <c r="K20" s="297">
        <f>Marriott!G20</f>
        <v>0.1</v>
      </c>
      <c r="L20" s="276">
        <f>Burhill!G20</f>
        <v>0.1</v>
      </c>
      <c r="O20"/>
      <c r="P20"/>
    </row>
    <row r="21" spans="1:16" ht="17.25" customHeight="1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'ITMA Form Data'!D21</f>
        <v>FJ Wind Shell Mid Layer</v>
      </c>
      <c r="E21" s="276">
        <f>'Sports Direct'!G21</f>
        <v>0.1</v>
      </c>
      <c r="F21" s="297">
        <f>'American Golf'!G21</f>
        <v>0.13</v>
      </c>
      <c r="G21" s="276">
        <f>'Crown Sports'!G21</f>
        <v>0.1</v>
      </c>
      <c r="H21" s="607">
        <f>'McGuirks Sterling'!G21</f>
        <v>0.1</v>
      </c>
      <c r="I21" s="297">
        <f>McLelland!G21</f>
        <v>0.1</v>
      </c>
      <c r="J21" s="276">
        <f>'The Club Company'!G21</f>
        <v>0.1</v>
      </c>
      <c r="K21" s="297">
        <f>Marriott!G21</f>
        <v>0.1</v>
      </c>
      <c r="L21" s="276">
        <f>Burhill!G21</f>
        <v>0.1</v>
      </c>
      <c r="O21"/>
      <c r="P21"/>
    </row>
    <row r="22" spans="1:16" ht="17.25" customHeight="1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'ITMA Form Data'!D22</f>
        <v>Spun Poly Buttoned Pullover</v>
      </c>
      <c r="E22" s="276">
        <f>'Sports Direct'!G22</f>
        <v>0.1</v>
      </c>
      <c r="F22" s="297">
        <f>'American Golf'!G22</f>
        <v>0.13</v>
      </c>
      <c r="G22" s="276">
        <f>'Crown Sports'!G22</f>
        <v>0.1</v>
      </c>
      <c r="H22" s="607">
        <f>'McGuirks Sterling'!G22</f>
        <v>0.1</v>
      </c>
      <c r="I22" s="297">
        <f>McLelland!G22</f>
        <v>0.1</v>
      </c>
      <c r="J22" s="276">
        <f>'The Club Company'!G22</f>
        <v>0.1</v>
      </c>
      <c r="K22" s="297">
        <f>Marriott!G22</f>
        <v>0.1</v>
      </c>
      <c r="L22" s="276">
        <f>Burhill!G22</f>
        <v>0.1</v>
      </c>
      <c r="O22"/>
      <c r="P22"/>
    </row>
    <row r="23" spans="1:16" ht="17.25" customHeight="1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'ITMA Form Data'!D23</f>
        <v>Spun Poly V-neck Pullover</v>
      </c>
      <c r="E23" s="276">
        <f>'Sports Direct'!G23</f>
        <v>0.1</v>
      </c>
      <c r="F23" s="297">
        <f>'American Golf'!G23</f>
        <v>0.13</v>
      </c>
      <c r="G23" s="276">
        <f>'Crown Sports'!G23</f>
        <v>0.1</v>
      </c>
      <c r="H23" s="607">
        <f>'McGuirks Sterling'!G23</f>
        <v>0.1</v>
      </c>
      <c r="I23" s="297">
        <f>McLelland!G23</f>
        <v>0.1</v>
      </c>
      <c r="J23" s="276">
        <f>'The Club Company'!G23</f>
        <v>0.1</v>
      </c>
      <c r="K23" s="297">
        <f>Marriott!G23</f>
        <v>0.1</v>
      </c>
      <c r="L23" s="276">
        <f>Burhill!G23</f>
        <v>0.1</v>
      </c>
      <c r="O23"/>
      <c r="P23"/>
    </row>
    <row r="24" spans="1:16" ht="17.25" customHeight="1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'ITMA Form Data'!D24</f>
        <v>FJ Spun Poly Vest</v>
      </c>
      <c r="E24" s="276">
        <f>'Sports Direct'!G24</f>
        <v>0.1</v>
      </c>
      <c r="F24" s="297">
        <f>'American Golf'!G24</f>
        <v>0.13</v>
      </c>
      <c r="G24" s="276">
        <f>'Crown Sports'!G24</f>
        <v>0.1</v>
      </c>
      <c r="H24" s="607">
        <f>'McGuirks Sterling'!G24</f>
        <v>0.1</v>
      </c>
      <c r="I24" s="297">
        <f>McLelland!G24</f>
        <v>0.1</v>
      </c>
      <c r="J24" s="276">
        <f>'The Club Company'!G24</f>
        <v>0.1</v>
      </c>
      <c r="K24" s="297">
        <f>Marriott!G24</f>
        <v>0.1</v>
      </c>
      <c r="L24" s="276">
        <f>Burhill!G24</f>
        <v>0.1</v>
      </c>
      <c r="O24"/>
      <c r="P24"/>
    </row>
    <row r="25" spans="1:16" ht="17.25" customHeight="1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'ITMA Form Data'!D25</f>
        <v>Double Layer Contrast Chill-Out</v>
      </c>
      <c r="E25" s="276">
        <f>'Sports Direct'!G25</f>
        <v>0.1</v>
      </c>
      <c r="F25" s="297">
        <f>'American Golf'!G25</f>
        <v>0.13</v>
      </c>
      <c r="G25" s="276">
        <f>'Crown Sports'!G25</f>
        <v>0.1</v>
      </c>
      <c r="H25" s="607">
        <f>'McGuirks Sterling'!G25</f>
        <v>0.1</v>
      </c>
      <c r="I25" s="297">
        <f>McLelland!G25</f>
        <v>0.1</v>
      </c>
      <c r="J25" s="276">
        <f>'The Club Company'!G25</f>
        <v>0.1</v>
      </c>
      <c r="K25" s="297">
        <f>Marriott!G25</f>
        <v>0.1</v>
      </c>
      <c r="L25" s="276">
        <f>Burhill!G25</f>
        <v>0.1</v>
      </c>
      <c r="O25"/>
      <c r="P25"/>
    </row>
    <row r="26" spans="1:16" ht="17.25" customHeight="1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'ITMA Form Data'!D26</f>
        <v>FJ Textured Chill-Out 1/4 zip</v>
      </c>
      <c r="E26" s="276">
        <f>'Sports Direct'!G26</f>
        <v>0.1</v>
      </c>
      <c r="F26" s="297">
        <f>'American Golf'!G26</f>
        <v>0.13</v>
      </c>
      <c r="G26" s="276">
        <f>'Crown Sports'!G26</f>
        <v>0.1</v>
      </c>
      <c r="H26" s="607">
        <f>'McGuirks Sterling'!G26</f>
        <v>0.1</v>
      </c>
      <c r="I26" s="297">
        <f>McLelland!G26</f>
        <v>0.1</v>
      </c>
      <c r="J26" s="276">
        <f>'The Club Company'!G26</f>
        <v>0.1</v>
      </c>
      <c r="K26" s="297">
        <f>Marriott!G26</f>
        <v>0.1</v>
      </c>
      <c r="L26" s="276">
        <f>Burhill!G26</f>
        <v>0.1</v>
      </c>
      <c r="O26"/>
      <c r="P26"/>
    </row>
    <row r="27" spans="1:16" ht="17.25" hidden="1" customHeight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'ITMA Form Data'!D27</f>
        <v>FJ Mixed Texture Sport Chill-Out 1/2 Zip</v>
      </c>
      <c r="E27" s="276">
        <f>'Sports Direct'!G27</f>
        <v>0.1</v>
      </c>
      <c r="F27" s="297">
        <f>'American Golf'!G27</f>
        <v>0.13</v>
      </c>
      <c r="G27" s="276">
        <f>'Crown Sports'!G27</f>
        <v>0.1</v>
      </c>
      <c r="H27" s="607">
        <f>'McGuirks Sterling'!G27</f>
        <v>0.1</v>
      </c>
      <c r="I27" s="297">
        <f>McLelland!G27</f>
        <v>0.1</v>
      </c>
      <c r="J27" s="276">
        <f>'The Club Company'!G27</f>
        <v>0.1</v>
      </c>
      <c r="K27" s="297">
        <f>Marriott!G27</f>
        <v>0.1</v>
      </c>
      <c r="L27" s="276">
        <f>Burhill!G27</f>
        <v>0.1</v>
      </c>
      <c r="O27"/>
      <c r="P27"/>
    </row>
    <row r="28" spans="1:16" ht="17.25" hidden="1" customHeight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'ITMA Form Data'!D28</f>
        <v>FJ Chill-Out w/Chest Piping</v>
      </c>
      <c r="E28" s="276">
        <f>'Sports Direct'!G28</f>
        <v>0.1</v>
      </c>
      <c r="F28" s="297">
        <f>'American Golf'!G28</f>
        <v>0.13</v>
      </c>
      <c r="G28" s="276">
        <f>'Crown Sports'!G28</f>
        <v>0.1</v>
      </c>
      <c r="H28" s="607">
        <f>'McGuirks Sterling'!G28</f>
        <v>0.1</v>
      </c>
      <c r="I28" s="297">
        <f>McLelland!G28</f>
        <v>0.1</v>
      </c>
      <c r="J28" s="276">
        <f>'The Club Company'!G28</f>
        <v>0.1</v>
      </c>
      <c r="K28" s="297">
        <f>Marriott!G28</f>
        <v>0.1</v>
      </c>
      <c r="L28" s="276">
        <f>Burhill!G28</f>
        <v>0.1</v>
      </c>
      <c r="O28"/>
      <c r="P28"/>
    </row>
    <row r="29" spans="1:16" ht="17.25" hidden="1" customHeight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'ITMA Form Data'!D29</f>
        <v>FJ Jersey Knit Track Jacket</v>
      </c>
      <c r="E29" s="276">
        <f>'Sports Direct'!G29</f>
        <v>0.1</v>
      </c>
      <c r="F29" s="297">
        <f>'American Golf'!G29</f>
        <v>0.13</v>
      </c>
      <c r="G29" s="276">
        <f>'Crown Sports'!G29</f>
        <v>0.1</v>
      </c>
      <c r="H29" s="607">
        <f>'McGuirks Sterling'!G29</f>
        <v>0.1</v>
      </c>
      <c r="I29" s="297">
        <f>McLelland!G29</f>
        <v>0.1</v>
      </c>
      <c r="J29" s="276">
        <f>'The Club Company'!G29</f>
        <v>0.1</v>
      </c>
      <c r="K29" s="297">
        <f>Marriott!G29</f>
        <v>0.1</v>
      </c>
      <c r="L29" s="276">
        <f>Burhill!G29</f>
        <v>0.1</v>
      </c>
      <c r="O29"/>
      <c r="P29"/>
    </row>
    <row r="30" spans="1:16" ht="17.25" hidden="1" customHeight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'ITMA Form Data'!D30</f>
        <v>FJ Drop Needle Pullover 1/2 zip</v>
      </c>
      <c r="E30" s="276">
        <f>'Sports Direct'!G30</f>
        <v>0.1</v>
      </c>
      <c r="F30" s="297">
        <f>'American Golf'!G30</f>
        <v>0.13</v>
      </c>
      <c r="G30" s="276">
        <f>'Crown Sports'!G30</f>
        <v>0.1</v>
      </c>
      <c r="H30" s="607">
        <f>'McGuirks Sterling'!G30</f>
        <v>0.1</v>
      </c>
      <c r="I30" s="297">
        <f>McLelland!G30</f>
        <v>0.1</v>
      </c>
      <c r="J30" s="276">
        <f>'The Club Company'!G30</f>
        <v>0.1</v>
      </c>
      <c r="K30" s="297">
        <f>Marriott!G30</f>
        <v>0.1</v>
      </c>
      <c r="L30" s="276">
        <f>Burhill!G30</f>
        <v>0.1</v>
      </c>
      <c r="O30"/>
      <c r="P30"/>
    </row>
    <row r="31" spans="1:16" ht="17.25" customHeight="1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'ITMA Form Data'!D31</f>
        <v>FJ Sport Chill Out</v>
      </c>
      <c r="E31" s="276">
        <f>'Sports Direct'!G31</f>
        <v>0.1</v>
      </c>
      <c r="F31" s="297">
        <f>'American Golf'!G31</f>
        <v>0.13</v>
      </c>
      <c r="G31" s="276">
        <f>'Crown Sports'!G31</f>
        <v>0.1</v>
      </c>
      <c r="H31" s="607">
        <f>'McGuirks Sterling'!G31</f>
        <v>0.1</v>
      </c>
      <c r="I31" s="297">
        <f>McLelland!G31</f>
        <v>0.1</v>
      </c>
      <c r="J31" s="276">
        <f>'The Club Company'!G31</f>
        <v>0.1</v>
      </c>
      <c r="K31" s="297">
        <f>Marriott!G31</f>
        <v>0.1</v>
      </c>
      <c r="L31" s="276">
        <f>Burhill!G31</f>
        <v>0.1</v>
      </c>
      <c r="O31"/>
      <c r="P31"/>
    </row>
    <row r="32" spans="1:16" ht="17.25" hidden="1" customHeight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'ITMA Form Data'!D32</f>
        <v>FJ Sport Chill Out - American Golf</v>
      </c>
      <c r="E32" s="276">
        <f>'Sports Direct'!G32</f>
        <v>0.1</v>
      </c>
      <c r="F32" s="297">
        <f>'American Golf'!G32</f>
        <v>0</v>
      </c>
      <c r="G32" s="276">
        <f>'Crown Sports'!G32</f>
        <v>0.1</v>
      </c>
      <c r="H32" s="607">
        <f>'McGuirks Sterling'!G32</f>
        <v>0.1</v>
      </c>
      <c r="I32" s="297">
        <f>McLelland!G32</f>
        <v>0.1</v>
      </c>
      <c r="J32" s="276">
        <f>'The Club Company'!G32</f>
        <v>0.1</v>
      </c>
      <c r="K32" s="297">
        <f>Marriott!G32</f>
        <v>0.1</v>
      </c>
      <c r="L32" s="276">
        <f>Burhill!G32</f>
        <v>0.1</v>
      </c>
      <c r="O32"/>
      <c r="P32"/>
    </row>
    <row r="33" spans="1:16" ht="17.25" customHeight="1" x14ac:dyDescent="0.3">
      <c r="A33" s="206" t="str">
        <f>'ITMA Form Data'!A33</f>
        <v>MID LAYER - SHIRTS</v>
      </c>
      <c r="B33" s="206"/>
      <c r="C33" s="500"/>
      <c r="D33" s="19" t="str">
        <f>'ITMA Form Data'!D33</f>
        <v>Shirts</v>
      </c>
      <c r="E33" s="276"/>
      <c r="F33" s="297"/>
      <c r="G33" s="276"/>
      <c r="H33" s="607"/>
      <c r="I33" s="297"/>
      <c r="J33" s="276"/>
      <c r="K33" s="297"/>
      <c r="L33" s="276"/>
      <c r="O33"/>
      <c r="P33"/>
    </row>
    <row r="34" spans="1:16" ht="17.25" customHeight="1" x14ac:dyDescent="0.3">
      <c r="A34" s="332" t="str">
        <f>'ITMA Form Data'!A34</f>
        <v>Price Band 4 - Avg (2017 = 4, 2016 = 5, 2015 = 6, 2014 = 5)</v>
      </c>
      <c r="B34" s="19"/>
      <c r="C34" s="501"/>
      <c r="D34" s="19"/>
      <c r="E34" s="276"/>
      <c r="F34" s="297"/>
      <c r="G34" s="276"/>
      <c r="H34" s="607"/>
      <c r="I34" s="297"/>
      <c r="J34" s="276"/>
      <c r="K34" s="297"/>
      <c r="L34" s="276"/>
      <c r="O34"/>
      <c r="P34"/>
    </row>
    <row r="35" spans="1:16" ht="17.25" customHeight="1" x14ac:dyDescent="0.3">
      <c r="A35" s="332" t="str">
        <f>'ITMA Form Data'!A35</f>
        <v>Price Band 3 - Avg (2017 = 7, 2016 = 8, 2015 = 7, 2014 = 4)</v>
      </c>
      <c r="B35" s="19"/>
      <c r="C35" s="501"/>
      <c r="D35" s="19"/>
      <c r="E35" s="276"/>
      <c r="F35" s="297"/>
      <c r="G35" s="276"/>
      <c r="H35" s="607"/>
      <c r="I35" s="297"/>
      <c r="J35" s="276"/>
      <c r="K35" s="297"/>
      <c r="L35" s="276"/>
      <c r="O35"/>
      <c r="P35"/>
    </row>
    <row r="36" spans="1:16" ht="17.25" customHeight="1" x14ac:dyDescent="0.3">
      <c r="A36" s="332" t="str">
        <f>'ITMA Form Data'!A36</f>
        <v>Price Band 2 - Avg (2017 = 6, 2016 = 7, 2015 = 6, 2014 = 5)</v>
      </c>
      <c r="B36" s="19"/>
      <c r="C36" s="501"/>
      <c r="D36" s="19"/>
      <c r="E36" s="276"/>
      <c r="F36" s="297"/>
      <c r="G36" s="276"/>
      <c r="H36" s="607"/>
      <c r="I36" s="297"/>
      <c r="J36" s="276"/>
      <c r="K36" s="297"/>
      <c r="L36" s="276"/>
      <c r="O36"/>
      <c r="P36"/>
    </row>
    <row r="37" spans="1:16" ht="17.25" customHeight="1" x14ac:dyDescent="0.3">
      <c r="A37" s="332" t="str">
        <f>'ITMA Form Data'!A37</f>
        <v>Price Band 1 - Avg (2017 = 2, 2016 = 2, 2015 = 3, 2014 = 3)</v>
      </c>
      <c r="B37" s="19"/>
      <c r="C37" s="501"/>
      <c r="D37" s="19"/>
      <c r="E37" s="276"/>
      <c r="F37" s="297"/>
      <c r="G37" s="276"/>
      <c r="H37" s="607"/>
      <c r="I37" s="297"/>
      <c r="J37" s="276"/>
      <c r="K37" s="297"/>
      <c r="L37" s="276"/>
      <c r="O37"/>
      <c r="P37"/>
    </row>
    <row r="38" spans="1:16" ht="17.25" customHeight="1" x14ac:dyDescent="0.3">
      <c r="A38" s="681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'ITMA Form Data'!D38</f>
        <v>Raglan Chest Stripe Pique</v>
      </c>
      <c r="E38" s="276">
        <f>'Sports Direct'!G38</f>
        <v>0.1</v>
      </c>
      <c r="F38" s="297">
        <f>'American Golf'!G38</f>
        <v>0.13</v>
      </c>
      <c r="G38" s="276">
        <f>'Crown Sports'!G38</f>
        <v>0.1</v>
      </c>
      <c r="H38" s="607">
        <f>'McGuirks Sterling'!G38</f>
        <v>0.1</v>
      </c>
      <c r="I38" s="297">
        <f>McLelland!G38</f>
        <v>0.1</v>
      </c>
      <c r="J38" s="276">
        <f>'The Club Company'!G38</f>
        <v>0.1</v>
      </c>
      <c r="K38" s="297">
        <f>Marriott!G38</f>
        <v>0.1</v>
      </c>
      <c r="L38" s="276">
        <f>Burhill!G38</f>
        <v>0.1</v>
      </c>
      <c r="O38"/>
      <c r="P38"/>
    </row>
    <row r="39" spans="1:16" ht="17.25" customHeight="1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'ITMA Form Data'!D39</f>
        <v>Stretch Pique w/Painted Stripes (A)</v>
      </c>
      <c r="E39" s="276">
        <f>'Sports Direct'!G39</f>
        <v>0.1</v>
      </c>
      <c r="F39" s="297">
        <f>'American Golf'!G39</f>
        <v>0.13</v>
      </c>
      <c r="G39" s="276">
        <f>'Crown Sports'!G39</f>
        <v>0.1</v>
      </c>
      <c r="H39" s="607">
        <f>'McGuirks Sterling'!G39</f>
        <v>0.1</v>
      </c>
      <c r="I39" s="297">
        <f>McLelland!G39</f>
        <v>0.1</v>
      </c>
      <c r="J39" s="276">
        <f>'The Club Company'!G39</f>
        <v>0.1</v>
      </c>
      <c r="K39" s="297">
        <f>Marriott!G39</f>
        <v>0.1</v>
      </c>
      <c r="L39" s="276">
        <f>Burhill!G39</f>
        <v>0.1</v>
      </c>
      <c r="O39"/>
      <c r="P39"/>
    </row>
    <row r="40" spans="1:16" ht="17.25" customHeight="1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'ITMA Form Data'!D40</f>
        <v>Stretch Lisle Colour Block Space Dye (A)</v>
      </c>
      <c r="E40" s="276">
        <f>'Sports Direct'!G40</f>
        <v>0.1</v>
      </c>
      <c r="F40" s="297">
        <f>'American Golf'!G40</f>
        <v>0.13</v>
      </c>
      <c r="G40" s="276">
        <f>'Crown Sports'!G40</f>
        <v>0.1</v>
      </c>
      <c r="H40" s="607">
        <f>'McGuirks Sterling'!G40</f>
        <v>0.1</v>
      </c>
      <c r="I40" s="297">
        <f>McLelland!G40</f>
        <v>0.1</v>
      </c>
      <c r="J40" s="276">
        <f>'The Club Company'!G40</f>
        <v>0.1</v>
      </c>
      <c r="K40" s="297">
        <f>Marriott!G40</f>
        <v>0.1</v>
      </c>
      <c r="L40" s="276">
        <f>Burhill!G40</f>
        <v>0.1</v>
      </c>
      <c r="O40"/>
      <c r="P40"/>
    </row>
    <row r="41" spans="1:16" ht="17.25" customHeight="1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'ITMA Form Data'!D41</f>
        <v>Heather Lisle Stripe (A)</v>
      </c>
      <c r="E41" s="276">
        <f>'Sports Direct'!G41</f>
        <v>0.1</v>
      </c>
      <c r="F41" s="297">
        <f>'American Golf'!G41</f>
        <v>0.13</v>
      </c>
      <c r="G41" s="276">
        <f>'Crown Sports'!G41</f>
        <v>0.1</v>
      </c>
      <c r="H41" s="607">
        <f>'McGuirks Sterling'!G41</f>
        <v>0.1</v>
      </c>
      <c r="I41" s="297">
        <f>McLelland!G41</f>
        <v>0.1</v>
      </c>
      <c r="J41" s="276">
        <f>'The Club Company'!G41</f>
        <v>0.1</v>
      </c>
      <c r="K41" s="297">
        <f>Marriott!G41</f>
        <v>0.1</v>
      </c>
      <c r="L41" s="276">
        <f>Burhill!G41</f>
        <v>0.1</v>
      </c>
      <c r="O41"/>
      <c r="P41"/>
    </row>
    <row r="42" spans="1:16" ht="17.25" customHeight="1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'ITMA Form Data'!D42</f>
        <v>Pique Chest Stripe w/ Self Collar (T)</v>
      </c>
      <c r="E42" s="276">
        <f>'Sports Direct'!G42</f>
        <v>0.1</v>
      </c>
      <c r="F42" s="297">
        <f>'American Golf'!G42</f>
        <v>0.13</v>
      </c>
      <c r="G42" s="276">
        <f>'Crown Sports'!G42</f>
        <v>0.1</v>
      </c>
      <c r="H42" s="607">
        <f>'McGuirks Sterling'!G42</f>
        <v>0.1</v>
      </c>
      <c r="I42" s="297">
        <f>McLelland!G42</f>
        <v>0.1</v>
      </c>
      <c r="J42" s="276">
        <f>'The Club Company'!G42</f>
        <v>0.1</v>
      </c>
      <c r="K42" s="297">
        <f>Marriott!G42</f>
        <v>0.1</v>
      </c>
      <c r="L42" s="276">
        <f>Burhill!G42</f>
        <v>0.1</v>
      </c>
      <c r="O42"/>
      <c r="P42"/>
    </row>
    <row r="43" spans="1:16" ht="17.25" customHeight="1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'ITMA Form Data'!D43</f>
        <v>Stretch Pique All Colours Chest Stripe (T)</v>
      </c>
      <c r="E43" s="276">
        <f>'Sports Direct'!G43</f>
        <v>0.1</v>
      </c>
      <c r="F43" s="297">
        <f>'American Golf'!G43</f>
        <v>0.13</v>
      </c>
      <c r="G43" s="276">
        <f>'Crown Sports'!G43</f>
        <v>0.1</v>
      </c>
      <c r="H43" s="607">
        <f>'McGuirks Sterling'!G43</f>
        <v>0.1</v>
      </c>
      <c r="I43" s="297">
        <f>McLelland!G43</f>
        <v>0.1</v>
      </c>
      <c r="J43" s="276">
        <f>'The Club Company'!G43</f>
        <v>0.1</v>
      </c>
      <c r="K43" s="297">
        <f>Marriott!G43</f>
        <v>0.1</v>
      </c>
      <c r="L43" s="276">
        <f>Burhill!G43</f>
        <v>0.1</v>
      </c>
      <c r="O43"/>
      <c r="P43"/>
    </row>
    <row r="44" spans="1:16" ht="17.25" customHeight="1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'ITMA Form Data'!D44</f>
        <v>Stretch Pique Double Space Dye Chest Stripe (A)</v>
      </c>
      <c r="E44" s="276">
        <f>'Sports Direct'!G44</f>
        <v>0.1</v>
      </c>
      <c r="F44" s="297">
        <f>'American Golf'!G44</f>
        <v>0.13</v>
      </c>
      <c r="G44" s="276">
        <f>'Crown Sports'!G44</f>
        <v>0.1</v>
      </c>
      <c r="H44" s="607">
        <f>'McGuirks Sterling'!G44</f>
        <v>0.1</v>
      </c>
      <c r="I44" s="297">
        <f>McLelland!G44</f>
        <v>0.1</v>
      </c>
      <c r="J44" s="276">
        <f>'The Club Company'!G44</f>
        <v>0.1</v>
      </c>
      <c r="K44" s="297">
        <f>Marriott!G44</f>
        <v>0.1</v>
      </c>
      <c r="L44" s="276">
        <f>Burhill!G44</f>
        <v>0.1</v>
      </c>
      <c r="O44"/>
      <c r="P44"/>
    </row>
    <row r="45" spans="1:16" ht="17.25" customHeight="1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'ITMA Form Data'!D45</f>
        <v>Smooth Pique Chest Stripe (T)</v>
      </c>
      <c r="E45" s="276">
        <f>'Sports Direct'!G45</f>
        <v>0.1</v>
      </c>
      <c r="F45" s="297">
        <f>'American Golf'!G45</f>
        <v>0.13</v>
      </c>
      <c r="G45" s="276">
        <f>'Crown Sports'!G45</f>
        <v>0.1</v>
      </c>
      <c r="H45" s="607">
        <f>'McGuirks Sterling'!G45</f>
        <v>0.1</v>
      </c>
      <c r="I45" s="297">
        <f>McLelland!G45</f>
        <v>0.1</v>
      </c>
      <c r="J45" s="276">
        <f>'The Club Company'!G45</f>
        <v>0.1</v>
      </c>
      <c r="K45" s="297">
        <f>Marriott!G45</f>
        <v>0.1</v>
      </c>
      <c r="L45" s="276">
        <f>Burhill!G45</f>
        <v>0.1</v>
      </c>
      <c r="O45"/>
      <c r="P45"/>
    </row>
    <row r="46" spans="1:16" ht="17.25" customHeight="1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'ITMA Form Data'!D46</f>
        <v>Birdseye Pique w/Circle Print Trim (A)</v>
      </c>
      <c r="E46" s="276">
        <f>'Sports Direct'!G46</f>
        <v>0.1</v>
      </c>
      <c r="F46" s="297">
        <f>'American Golf'!G46</f>
        <v>0.13</v>
      </c>
      <c r="G46" s="276">
        <f>'Crown Sports'!G46</f>
        <v>0.1</v>
      </c>
      <c r="H46" s="607">
        <f>'McGuirks Sterling'!G46</f>
        <v>0.1</v>
      </c>
      <c r="I46" s="297">
        <f>McLelland!G46</f>
        <v>0.1</v>
      </c>
      <c r="J46" s="276">
        <f>'The Club Company'!G46</f>
        <v>0.1</v>
      </c>
      <c r="K46" s="297">
        <f>Marriott!G46</f>
        <v>0.1</v>
      </c>
      <c r="L46" s="276">
        <f>Burhill!G46</f>
        <v>0.1</v>
      </c>
      <c r="O46"/>
      <c r="P46"/>
    </row>
    <row r="47" spans="1:16" ht="17.25" customHeight="1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'ITMA Form Data'!D47</f>
        <v>Smooth Pique w/Half Band Cuff (A)</v>
      </c>
      <c r="E47" s="276">
        <f>'Sports Direct'!G47</f>
        <v>0.1</v>
      </c>
      <c r="F47" s="297">
        <f>'American Golf'!G47</f>
        <v>0.13</v>
      </c>
      <c r="G47" s="276">
        <f>'Crown Sports'!G47</f>
        <v>0.1</v>
      </c>
      <c r="H47" s="607">
        <f>'McGuirks Sterling'!G47</f>
        <v>0.1</v>
      </c>
      <c r="I47" s="297">
        <f>McLelland!G47</f>
        <v>0.1</v>
      </c>
      <c r="J47" s="276">
        <f>'The Club Company'!G47</f>
        <v>0.1</v>
      </c>
      <c r="K47" s="297">
        <f>Marriott!G47</f>
        <v>0.1</v>
      </c>
      <c r="L47" s="276">
        <f>Burhill!G47</f>
        <v>0.1</v>
      </c>
      <c r="O47"/>
      <c r="P47"/>
    </row>
    <row r="48" spans="1:16" ht="17.25" customHeight="1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'ITMA Form Data'!D48</f>
        <v>Stretch Pique Colour Block &amp; Contrast Trim (A)</v>
      </c>
      <c r="E48" s="276">
        <f>'Sports Direct'!G48</f>
        <v>0.1</v>
      </c>
      <c r="F48" s="297">
        <f>'American Golf'!G48</f>
        <v>0.13</v>
      </c>
      <c r="G48" s="276">
        <f>'Crown Sports'!G48</f>
        <v>0.1</v>
      </c>
      <c r="H48" s="607">
        <f>'McGuirks Sterling'!G48</f>
        <v>0.1</v>
      </c>
      <c r="I48" s="297">
        <f>McLelland!G48</f>
        <v>0.1</v>
      </c>
      <c r="J48" s="276">
        <f>'The Club Company'!G48</f>
        <v>0.1</v>
      </c>
      <c r="K48" s="297">
        <f>Marriott!G48</f>
        <v>0.1</v>
      </c>
      <c r="L48" s="276">
        <f>Burhill!G48</f>
        <v>0.1</v>
      </c>
      <c r="O48"/>
      <c r="P48"/>
    </row>
    <row r="49" spans="1:16" ht="17.25" customHeight="1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'ITMA Form Data'!D49</f>
        <v>Stretch Lisle Tie Print (A)</v>
      </c>
      <c r="E49" s="276">
        <f>'Sports Direct'!G49</f>
        <v>0.1</v>
      </c>
      <c r="F49" s="297">
        <f>'American Golf'!G49</f>
        <v>0.13</v>
      </c>
      <c r="G49" s="276">
        <f>'Crown Sports'!G49</f>
        <v>0.1</v>
      </c>
      <c r="H49" s="607">
        <f>'McGuirks Sterling'!G49</f>
        <v>0.1</v>
      </c>
      <c r="I49" s="297">
        <f>McLelland!G49</f>
        <v>0.1</v>
      </c>
      <c r="J49" s="276">
        <f>'The Club Company'!G49</f>
        <v>0.1</v>
      </c>
      <c r="K49" s="297">
        <f>Marriott!G49</f>
        <v>0.1</v>
      </c>
      <c r="L49" s="276">
        <f>Burhill!G49</f>
        <v>0.1</v>
      </c>
      <c r="O49"/>
      <c r="P49"/>
    </row>
    <row r="50" spans="1:16" ht="17.25" customHeight="1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'ITMA Form Data'!D50</f>
        <v>Stretch Lisle Open Stripe (T)</v>
      </c>
      <c r="E50" s="276">
        <f>'Sports Direct'!G50</f>
        <v>0.1</v>
      </c>
      <c r="F50" s="297">
        <f>'American Golf'!G50</f>
        <v>0.13</v>
      </c>
      <c r="G50" s="276">
        <f>'Crown Sports'!G50</f>
        <v>0.1</v>
      </c>
      <c r="H50" s="607">
        <f>'McGuirks Sterling'!G50</f>
        <v>0.1</v>
      </c>
      <c r="I50" s="297">
        <f>McLelland!G50</f>
        <v>0.1</v>
      </c>
      <c r="J50" s="276">
        <f>'The Club Company'!G50</f>
        <v>0.1</v>
      </c>
      <c r="K50" s="297">
        <f>Marriott!G50</f>
        <v>0.1</v>
      </c>
      <c r="L50" s="276">
        <f>Burhill!G50</f>
        <v>0.1</v>
      </c>
      <c r="O50"/>
      <c r="P50"/>
    </row>
    <row r="51" spans="1:16" ht="17.25" customHeight="1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'ITMA Form Data'!D51</f>
        <v>Stretch Pique w/FJ Chest Logo (A)</v>
      </c>
      <c r="E51" s="276">
        <f>'Sports Direct'!G51</f>
        <v>0.1</v>
      </c>
      <c r="F51" s="297">
        <f>'American Golf'!G51</f>
        <v>0.13</v>
      </c>
      <c r="G51" s="276">
        <f>'Crown Sports'!G51</f>
        <v>0.1</v>
      </c>
      <c r="H51" s="607">
        <f>'McGuirks Sterling'!G51</f>
        <v>0.1</v>
      </c>
      <c r="I51" s="297">
        <f>McLelland!G51</f>
        <v>0.1</v>
      </c>
      <c r="J51" s="276">
        <f>'The Club Company'!G51</f>
        <v>0.1</v>
      </c>
      <c r="K51" s="297">
        <f>Marriott!G51</f>
        <v>0.1</v>
      </c>
      <c r="L51" s="276">
        <f>Burhill!G51</f>
        <v>0.1</v>
      </c>
      <c r="O51"/>
      <c r="P51"/>
    </row>
    <row r="52" spans="1:16" ht="17.25" customHeight="1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'ITMA Form Data'!D52</f>
        <v>Smooth Pique w/Collar &amp; Sleeve Stripes (A)</v>
      </c>
      <c r="E52" s="276">
        <f>'Sports Direct'!G52</f>
        <v>0.1</v>
      </c>
      <c r="F52" s="297">
        <f>'American Golf'!G52</f>
        <v>0.13</v>
      </c>
      <c r="G52" s="276">
        <f>'Crown Sports'!G52</f>
        <v>0.1</v>
      </c>
      <c r="H52" s="607">
        <f>'McGuirks Sterling'!G52</f>
        <v>0.1</v>
      </c>
      <c r="I52" s="297">
        <f>McLelland!G52</f>
        <v>0.1</v>
      </c>
      <c r="J52" s="276">
        <f>'The Club Company'!G52</f>
        <v>0.1</v>
      </c>
      <c r="K52" s="297">
        <f>Marriott!G52</f>
        <v>0.1</v>
      </c>
      <c r="L52" s="276">
        <f>Burhill!G52</f>
        <v>0.1</v>
      </c>
      <c r="O52"/>
      <c r="P52"/>
    </row>
    <row r="53" spans="1:16" ht="17.25" customHeight="1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'ITMA Form Data'!D53</f>
        <v>Stretch Pique w/Lisle Tie Print Trim (A)</v>
      </c>
      <c r="E53" s="276">
        <f>'Sports Direct'!G53</f>
        <v>0.1</v>
      </c>
      <c r="F53" s="297">
        <f>'American Golf'!G53</f>
        <v>0.13</v>
      </c>
      <c r="G53" s="276">
        <f>'Crown Sports'!G53</f>
        <v>0.1</v>
      </c>
      <c r="H53" s="607">
        <f>'McGuirks Sterling'!G53</f>
        <v>0.1</v>
      </c>
      <c r="I53" s="297">
        <f>McLelland!G53</f>
        <v>0.1</v>
      </c>
      <c r="J53" s="276">
        <f>'The Club Company'!G53</f>
        <v>0.1</v>
      </c>
      <c r="K53" s="297">
        <f>Marriott!G53</f>
        <v>0.1</v>
      </c>
      <c r="L53" s="276">
        <f>Burhill!G53</f>
        <v>0.1</v>
      </c>
      <c r="O53"/>
      <c r="P53"/>
    </row>
    <row r="54" spans="1:16" ht="17.25" customHeight="1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'ITMA Form Data'!D54</f>
        <v>Stretch Jacquard Geometric (T)</v>
      </c>
      <c r="E54" s="276">
        <f>'Sports Direct'!G54</f>
        <v>0.1</v>
      </c>
      <c r="F54" s="297">
        <f>'American Golf'!G54</f>
        <v>0.13</v>
      </c>
      <c r="G54" s="276">
        <f>'Crown Sports'!G54</f>
        <v>0.1</v>
      </c>
      <c r="H54" s="607">
        <f>'McGuirks Sterling'!G54</f>
        <v>0.1</v>
      </c>
      <c r="I54" s="297">
        <f>McLelland!G54</f>
        <v>0.1</v>
      </c>
      <c r="J54" s="276">
        <f>'The Club Company'!G54</f>
        <v>0.1</v>
      </c>
      <c r="K54" s="297">
        <f>Marriott!G54</f>
        <v>0.1</v>
      </c>
      <c r="L54" s="276">
        <f>Burhill!G54</f>
        <v>0.1</v>
      </c>
      <c r="O54"/>
      <c r="P54"/>
    </row>
    <row r="55" spans="1:16" ht="17.25" customHeight="1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'ITMA Form Data'!D55</f>
        <v>Stretch Pique (T)</v>
      </c>
      <c r="E55" s="276">
        <f>'Sports Direct'!G55</f>
        <v>0.1</v>
      </c>
      <c r="F55" s="297">
        <f>'American Golf'!G55</f>
        <v>0.13</v>
      </c>
      <c r="G55" s="276">
        <f>'Crown Sports'!G55</f>
        <v>0.1</v>
      </c>
      <c r="H55" s="607">
        <f>'McGuirks Sterling'!G55</f>
        <v>0.1</v>
      </c>
      <c r="I55" s="297">
        <f>McLelland!G55</f>
        <v>0.1</v>
      </c>
      <c r="J55" s="276">
        <f>'The Club Company'!G55</f>
        <v>0.1</v>
      </c>
      <c r="K55" s="297">
        <f>Marriott!G55</f>
        <v>0.1</v>
      </c>
      <c r="L55" s="276">
        <f>Burhill!G55</f>
        <v>0.1</v>
      </c>
      <c r="O55"/>
      <c r="P55"/>
    </row>
    <row r="56" spans="1:16" ht="17.25" customHeight="1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'ITMA Form Data'!D56</f>
        <v>Stretch Pique (A)</v>
      </c>
      <c r="E56" s="276">
        <f>'Sports Direct'!G56</f>
        <v>0.1</v>
      </c>
      <c r="F56" s="297">
        <f>'American Golf'!G56</f>
        <v>0.13</v>
      </c>
      <c r="G56" s="276">
        <f>'Crown Sports'!G56</f>
        <v>0.1</v>
      </c>
      <c r="H56" s="607">
        <f>'McGuirks Sterling'!G56</f>
        <v>0.1</v>
      </c>
      <c r="I56" s="297">
        <f>McLelland!G56</f>
        <v>0.1</v>
      </c>
      <c r="J56" s="276">
        <f>'The Club Company'!G56</f>
        <v>0.1</v>
      </c>
      <c r="K56" s="297">
        <f>Marriott!G56</f>
        <v>0.1</v>
      </c>
      <c r="L56" s="276">
        <f>Burhill!G56</f>
        <v>0.1</v>
      </c>
      <c r="O56"/>
      <c r="P56"/>
    </row>
    <row r="57" spans="1:16" ht="17.25" customHeight="1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'ITMA Form Data'!D57</f>
        <v>Stretch Pique Double Space Dye Chest Stripe (A) - Prosports</v>
      </c>
      <c r="E57" s="276">
        <f>'Sports Direct'!G57</f>
        <v>0.1</v>
      </c>
      <c r="F57" s="297">
        <f>'American Golf'!G57</f>
        <v>0.13</v>
      </c>
      <c r="G57" s="276">
        <f>'Crown Sports'!G57</f>
        <v>0.1</v>
      </c>
      <c r="H57" s="607">
        <f>'McGuirks Sterling'!G57</f>
        <v>0.1</v>
      </c>
      <c r="I57" s="297">
        <f>McLelland!G57</f>
        <v>0.1</v>
      </c>
      <c r="J57" s="276">
        <f>'The Club Company'!G57</f>
        <v>0.1</v>
      </c>
      <c r="K57" s="297">
        <f>Marriott!G57</f>
        <v>0.1</v>
      </c>
      <c r="L57" s="276">
        <f>Burhill!G57</f>
        <v>0.1</v>
      </c>
      <c r="O57"/>
      <c r="P57"/>
    </row>
    <row r="58" spans="1:16" ht="17.25" customHeight="1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'ITMA Form Data'!D58</f>
        <v>Stretch Pique (T) - American Golf</v>
      </c>
      <c r="E58" s="276">
        <f>'Sports Direct'!G58</f>
        <v>0.1</v>
      </c>
      <c r="F58" s="297">
        <f>'American Golf'!G58</f>
        <v>0</v>
      </c>
      <c r="G58" s="276">
        <f>'Crown Sports'!G58</f>
        <v>0.1</v>
      </c>
      <c r="H58" s="607">
        <f>'McGuirks Sterling'!G58</f>
        <v>0.1</v>
      </c>
      <c r="I58" s="297">
        <f>McLelland!G58</f>
        <v>0.1</v>
      </c>
      <c r="J58" s="276">
        <f>'The Club Company'!G58</f>
        <v>0.1</v>
      </c>
      <c r="K58" s="297">
        <f>Marriott!G58</f>
        <v>0.1</v>
      </c>
      <c r="L58" s="276">
        <f>Burhill!G58</f>
        <v>0.1</v>
      </c>
      <c r="O58"/>
      <c r="P58"/>
    </row>
    <row r="59" spans="1:16" ht="17.25" customHeight="1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'ITMA Form Data'!D59</f>
        <v>Stretch Pique (A) - American Golf</v>
      </c>
      <c r="E59" s="276">
        <f>'Sports Direct'!G59</f>
        <v>0.1</v>
      </c>
      <c r="F59" s="297">
        <f>'American Golf'!G59</f>
        <v>0</v>
      </c>
      <c r="G59" s="276">
        <f>'Crown Sports'!G59</f>
        <v>0.1</v>
      </c>
      <c r="H59" s="607">
        <f>'McGuirks Sterling'!G59</f>
        <v>0.1</v>
      </c>
      <c r="I59" s="297">
        <f>McLelland!G59</f>
        <v>0.1</v>
      </c>
      <c r="J59" s="276">
        <f>'The Club Company'!G59</f>
        <v>0.1</v>
      </c>
      <c r="K59" s="297">
        <f>Marriott!G59</f>
        <v>0.1</v>
      </c>
      <c r="L59" s="276">
        <f>Burhill!G59</f>
        <v>0.1</v>
      </c>
      <c r="O59"/>
      <c r="P59"/>
    </row>
    <row r="60" spans="1:16" ht="17.25" hidden="1" customHeight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'ITMA Form Data'!D60</f>
        <v>Lisle Tonal Print w/ Self Collar (T)</v>
      </c>
      <c r="E60" s="276">
        <f>'Sports Direct'!G60</f>
        <v>0.1</v>
      </c>
      <c r="F60" s="297">
        <f>'American Golf'!G60</f>
        <v>0.13</v>
      </c>
      <c r="G60" s="276">
        <f>'Crown Sports'!G60</f>
        <v>0.1</v>
      </c>
      <c r="H60" s="607">
        <f>'McGuirks Sterling'!G60</f>
        <v>0.1</v>
      </c>
      <c r="I60" s="297">
        <f>McLelland!G60</f>
        <v>0.1</v>
      </c>
      <c r="J60" s="276">
        <f>'The Club Company'!G60</f>
        <v>0.1</v>
      </c>
      <c r="K60" s="297">
        <f>Marriott!G60</f>
        <v>0.1</v>
      </c>
      <c r="L60" s="276">
        <f>Burhill!G60</f>
        <v>0.1</v>
      </c>
      <c r="O60"/>
      <c r="P60"/>
    </row>
    <row r="61" spans="1:16" ht="17.25" hidden="1" customHeight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'ITMA Form Data'!D61</f>
        <v>Lisle Stripe w/ Self Collar (A)</v>
      </c>
      <c r="E61" s="276">
        <f>'Sports Direct'!G61</f>
        <v>0.1</v>
      </c>
      <c r="F61" s="297">
        <f>'American Golf'!G61</f>
        <v>0.13</v>
      </c>
      <c r="G61" s="276">
        <f>'Crown Sports'!G61</f>
        <v>0.1</v>
      </c>
      <c r="H61" s="607">
        <f>'McGuirks Sterling'!G61</f>
        <v>0.1</v>
      </c>
      <c r="I61" s="297">
        <f>McLelland!G61</f>
        <v>0.1</v>
      </c>
      <c r="J61" s="276">
        <f>'The Club Company'!G61</f>
        <v>0.1</v>
      </c>
      <c r="K61" s="297">
        <f>Marriott!G61</f>
        <v>0.1</v>
      </c>
      <c r="L61" s="276">
        <f>Burhill!G61</f>
        <v>0.1</v>
      </c>
      <c r="O61"/>
      <c r="P61"/>
    </row>
    <row r="62" spans="1:16" ht="17.25" hidden="1" customHeight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'ITMA Form Data'!D62</f>
        <v>Jacquard Check w/ Button Down Collar (A)</v>
      </c>
      <c r="E62" s="276">
        <f>'Sports Direct'!G62</f>
        <v>0.1</v>
      </c>
      <c r="F62" s="297">
        <f>'American Golf'!G62</f>
        <v>0.13</v>
      </c>
      <c r="G62" s="276">
        <f>'Crown Sports'!G62</f>
        <v>0.1</v>
      </c>
      <c r="H62" s="607">
        <f>'McGuirks Sterling'!G62</f>
        <v>0.1</v>
      </c>
      <c r="I62" s="297">
        <f>McLelland!G62</f>
        <v>0.1</v>
      </c>
      <c r="J62" s="276">
        <f>'The Club Company'!G62</f>
        <v>0.1</v>
      </c>
      <c r="K62" s="297">
        <f>Marriott!G62</f>
        <v>0.1</v>
      </c>
      <c r="L62" s="276">
        <f>Burhill!G62</f>
        <v>0.1</v>
      </c>
      <c r="O62"/>
      <c r="P62"/>
    </row>
    <row r="63" spans="1:16" ht="17.25" hidden="1" customHeight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'ITMA Form Data'!D63</f>
        <v>Raglan Chest Stripe w/ Self Collar (A)</v>
      </c>
      <c r="E63" s="276">
        <f>'Sports Direct'!G63</f>
        <v>0.1</v>
      </c>
      <c r="F63" s="297">
        <f>'American Golf'!G63</f>
        <v>0.13</v>
      </c>
      <c r="G63" s="276">
        <f>'Crown Sports'!G63</f>
        <v>0.1</v>
      </c>
      <c r="H63" s="607">
        <f>'McGuirks Sterling'!G63</f>
        <v>0.1</v>
      </c>
      <c r="I63" s="297">
        <f>McLelland!G63</f>
        <v>0.1</v>
      </c>
      <c r="J63" s="276">
        <f>'The Club Company'!G63</f>
        <v>0.1</v>
      </c>
      <c r="K63" s="297">
        <f>Marriott!G63</f>
        <v>0.1</v>
      </c>
      <c r="L63" s="276">
        <f>Burhill!G63</f>
        <v>0.1</v>
      </c>
      <c r="O63"/>
      <c r="P63"/>
    </row>
    <row r="64" spans="1:16" ht="17.25" hidden="1" customHeight="1" x14ac:dyDescent="0.3">
      <c r="A64" s="332">
        <f>'ITMA Form Data'!A64</f>
        <v>0</v>
      </c>
      <c r="B64" s="329">
        <f>'ITMA Form Data'!B64</f>
        <v>0</v>
      </c>
      <c r="C64" s="428" t="str">
        <f>'ITMA Form Data'!C64</f>
        <v>91628/9/30</v>
      </c>
      <c r="D64" s="289" t="str">
        <f>'ITMA Form Data'!D64</f>
        <v>Pique Chest/Back Stripes (A)</v>
      </c>
      <c r="E64" s="276">
        <f>'Sports Direct'!G65</f>
        <v>0.1</v>
      </c>
      <c r="F64" s="297">
        <f>'American Golf'!G65</f>
        <v>0.13</v>
      </c>
      <c r="G64" s="276">
        <f>'Crown Sports'!G65</f>
        <v>0.1</v>
      </c>
      <c r="H64" s="607">
        <f>'McGuirks Sterling'!G64</f>
        <v>0.1</v>
      </c>
      <c r="I64" s="297">
        <f>McLelland!G65</f>
        <v>0.1</v>
      </c>
      <c r="J64" s="276">
        <f>'The Club Company'!G65</f>
        <v>0.1</v>
      </c>
      <c r="K64" s="297">
        <f>Marriott!G65</f>
        <v>0.1</v>
      </c>
      <c r="L64" s="276">
        <f>Burhill!G65</f>
        <v>0.1</v>
      </c>
      <c r="O64"/>
      <c r="P64"/>
    </row>
    <row r="65" spans="1:16" ht="17.25" hidden="1" customHeight="1" x14ac:dyDescent="0.3">
      <c r="A65" s="332">
        <f>'ITMA Form Data'!A65</f>
        <v>0</v>
      </c>
      <c r="B65" s="329">
        <f>'ITMA Form Data'!B65</f>
        <v>0</v>
      </c>
      <c r="C65" s="428" t="str">
        <f>'ITMA Form Data'!C65</f>
        <v>91643/4/5/6</v>
      </c>
      <c r="D65" s="289" t="str">
        <f>'ITMA Form Data'!D65</f>
        <v>Smooth Pique Double Chest Stripe (T)</v>
      </c>
      <c r="E65" s="276">
        <f>'Sports Direct'!G64</f>
        <v>0.1</v>
      </c>
      <c r="F65" s="297">
        <f>'American Golf'!G64</f>
        <v>0.13</v>
      </c>
      <c r="G65" s="276">
        <f>'Crown Sports'!G64</f>
        <v>0.1</v>
      </c>
      <c r="H65" s="607">
        <f>'McGuirks Sterling'!G65</f>
        <v>0.1</v>
      </c>
      <c r="I65" s="297">
        <f>McLelland!G64</f>
        <v>0.1</v>
      </c>
      <c r="J65" s="276">
        <f>'The Club Company'!G64</f>
        <v>0.1</v>
      </c>
      <c r="K65" s="297">
        <f>Marriott!G64</f>
        <v>0.1</v>
      </c>
      <c r="L65" s="276">
        <f>Burhill!G64</f>
        <v>0.1</v>
      </c>
      <c r="O65"/>
      <c r="P65"/>
    </row>
    <row r="66" spans="1:16" ht="17.25" hidden="1" customHeight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'ITMA Form Data'!D66</f>
        <v>Lisle Engineered Stripe w/Striped Self Collar (A)</v>
      </c>
      <c r="E66" s="276">
        <f>'Sports Direct'!G66</f>
        <v>0.1</v>
      </c>
      <c r="F66" s="297">
        <f>'American Golf'!G66</f>
        <v>0.13</v>
      </c>
      <c r="G66" s="276">
        <f>'Crown Sports'!G66</f>
        <v>0.1</v>
      </c>
      <c r="H66" s="607">
        <f>'McGuirks Sterling'!G66</f>
        <v>0.1</v>
      </c>
      <c r="I66" s="297">
        <f>McLelland!G66</f>
        <v>0.1</v>
      </c>
      <c r="J66" s="276">
        <f>'The Club Company'!G66</f>
        <v>0.1</v>
      </c>
      <c r="K66" s="297">
        <f>Marriott!G66</f>
        <v>0.1</v>
      </c>
      <c r="L66" s="276">
        <f>Burhill!G66</f>
        <v>0.1</v>
      </c>
      <c r="O66"/>
      <c r="P66"/>
    </row>
    <row r="67" spans="1:16" ht="17.25" hidden="1" customHeight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'ITMA Form Data'!D67</f>
        <v>Birdseye Colorblock Pique w/ Self Collar (A)</v>
      </c>
      <c r="E67" s="276">
        <f>'Sports Direct'!G67</f>
        <v>0.1</v>
      </c>
      <c r="F67" s="297">
        <f>'American Golf'!G67</f>
        <v>0.13</v>
      </c>
      <c r="G67" s="276">
        <f>'Crown Sports'!G67</f>
        <v>0.1</v>
      </c>
      <c r="H67" s="607">
        <f>'McGuirks Sterling'!G67</f>
        <v>0.1</v>
      </c>
      <c r="I67" s="297">
        <f>McLelland!G67</f>
        <v>0.1</v>
      </c>
      <c r="J67" s="276">
        <f>'The Club Company'!G67</f>
        <v>0.1</v>
      </c>
      <c r="K67" s="297">
        <f>Marriott!G67</f>
        <v>0.1</v>
      </c>
      <c r="L67" s="276">
        <f>Burhill!G67</f>
        <v>0.1</v>
      </c>
      <c r="O67"/>
      <c r="P67"/>
    </row>
    <row r="68" spans="1:16" ht="17.25" hidden="1" customHeight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'ITMA Form Data'!D68</f>
        <v>Pique Colour Block w/ Collar, Armhole &amp; Pocket Trim (A)</v>
      </c>
      <c r="E68" s="276">
        <f>'Sports Direct'!G68</f>
        <v>0.1</v>
      </c>
      <c r="F68" s="297">
        <f>'American Golf'!G68</f>
        <v>0.13</v>
      </c>
      <c r="G68" s="276">
        <f>'Crown Sports'!G68</f>
        <v>0.1</v>
      </c>
      <c r="H68" s="607">
        <f>'McGuirks Sterling'!G68</f>
        <v>0.1</v>
      </c>
      <c r="I68" s="297">
        <f>McLelland!G68</f>
        <v>0.1</v>
      </c>
      <c r="J68" s="276">
        <f>'The Club Company'!G68</f>
        <v>0.1</v>
      </c>
      <c r="K68" s="297">
        <f>Marriott!G68</f>
        <v>0.1</v>
      </c>
      <c r="L68" s="276">
        <f>Burhill!G68</f>
        <v>0.1</v>
      </c>
      <c r="O68"/>
      <c r="P68"/>
    </row>
    <row r="69" spans="1:16" ht="17.25" hidden="1" customHeight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'ITMA Form Data'!D69</f>
        <v>Lisle Stripe w/ Contrast Top &amp; Knit Collar (A)</v>
      </c>
      <c r="E69" s="276">
        <f>'Sports Direct'!G69</f>
        <v>0.1</v>
      </c>
      <c r="F69" s="297">
        <f>'American Golf'!G69</f>
        <v>0.13</v>
      </c>
      <c r="G69" s="276">
        <f>'Crown Sports'!G69</f>
        <v>0.1</v>
      </c>
      <c r="H69" s="607">
        <f>'McGuirks Sterling'!G69</f>
        <v>0.1</v>
      </c>
      <c r="I69" s="297">
        <f>McLelland!G69</f>
        <v>0.1</v>
      </c>
      <c r="J69" s="276">
        <f>'The Club Company'!G69</f>
        <v>0.1</v>
      </c>
      <c r="K69" s="297">
        <f>Marriott!G69</f>
        <v>0.1</v>
      </c>
      <c r="L69" s="276">
        <f>Burhill!G69</f>
        <v>0.1</v>
      </c>
      <c r="O69"/>
      <c r="P69"/>
    </row>
    <row r="70" spans="1:16" ht="17.25" hidden="1" customHeight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'ITMA Form Data'!D70</f>
        <v>Smooth Pique w/ Houndstooth Woven Collar &amp; Pocket Trim (A)</v>
      </c>
      <c r="E70" s="276">
        <f>'Sports Direct'!G70</f>
        <v>0.1</v>
      </c>
      <c r="F70" s="297">
        <f>'American Golf'!G70</f>
        <v>0.13</v>
      </c>
      <c r="G70" s="276">
        <f>'Crown Sports'!G70</f>
        <v>0.1</v>
      </c>
      <c r="H70" s="607">
        <f>'McGuirks Sterling'!G70</f>
        <v>0.1</v>
      </c>
      <c r="I70" s="297">
        <f>McLelland!G70</f>
        <v>0.1</v>
      </c>
      <c r="J70" s="276">
        <f>'The Club Company'!G70</f>
        <v>0.1</v>
      </c>
      <c r="K70" s="297">
        <f>Marriott!G70</f>
        <v>0.1</v>
      </c>
      <c r="L70" s="276">
        <f>Burhill!G70</f>
        <v>0.1</v>
      </c>
      <c r="O70"/>
      <c r="P70"/>
    </row>
    <row r="71" spans="1:16" ht="17.25" hidden="1" customHeight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'ITMA Form Data'!D71</f>
        <v>Lisle Multi-Stripe w/ Self Collar (T)</v>
      </c>
      <c r="E71" s="276">
        <f>'Sports Direct'!G71</f>
        <v>0.1</v>
      </c>
      <c r="F71" s="297">
        <f>'American Golf'!G71</f>
        <v>0.13</v>
      </c>
      <c r="G71" s="276">
        <f>'Crown Sports'!G71</f>
        <v>0.1</v>
      </c>
      <c r="H71" s="607">
        <f>'McGuirks Sterling'!G71</f>
        <v>0.1</v>
      </c>
      <c r="I71" s="297">
        <f>McLelland!G71</f>
        <v>0.1</v>
      </c>
      <c r="J71" s="276">
        <f>'The Club Company'!G71</f>
        <v>0.1</v>
      </c>
      <c r="K71" s="297">
        <f>Marriott!G71</f>
        <v>0.1</v>
      </c>
      <c r="L71" s="276">
        <f>Burhill!G71</f>
        <v>0.1</v>
      </c>
      <c r="O71"/>
      <c r="P71"/>
    </row>
    <row r="72" spans="1:16" ht="17.25" hidden="1" customHeight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'ITMA Form Data'!D72</f>
        <v>SuperDry Textured Sleeve Stripe w/ Self Fabric Reversible Collar (T)</v>
      </c>
      <c r="E72" s="276">
        <f>'Sports Direct'!G72</f>
        <v>0.1</v>
      </c>
      <c r="F72" s="297">
        <f>'American Golf'!G72</f>
        <v>0.13</v>
      </c>
      <c r="G72" s="276">
        <f>'Crown Sports'!G72</f>
        <v>0.1</v>
      </c>
      <c r="H72" s="607">
        <f>'McGuirks Sterling'!G72</f>
        <v>0.1</v>
      </c>
      <c r="I72" s="297">
        <f>McLelland!G72</f>
        <v>0.1</v>
      </c>
      <c r="J72" s="276">
        <f>'The Club Company'!G72</f>
        <v>0.1</v>
      </c>
      <c r="K72" s="297">
        <f>Marriott!G72</f>
        <v>0.1</v>
      </c>
      <c r="L72" s="276">
        <f>Burhill!G72</f>
        <v>0.1</v>
      </c>
      <c r="O72"/>
      <c r="P72"/>
    </row>
    <row r="73" spans="1:16" ht="17.25" hidden="1" customHeight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'ITMA Form Data'!D73</f>
        <v>Pique Pin Dot Print w/ Self Collar (A)</v>
      </c>
      <c r="E73" s="276">
        <f>'Sports Direct'!G73</f>
        <v>0.1</v>
      </c>
      <c r="F73" s="297">
        <f>'American Golf'!G73</f>
        <v>0.13</v>
      </c>
      <c r="G73" s="276">
        <f>'Crown Sports'!G73</f>
        <v>0.1</v>
      </c>
      <c r="H73" s="607">
        <f>'McGuirks Sterling'!G73</f>
        <v>0.1</v>
      </c>
      <c r="I73" s="297">
        <f>McLelland!G73</f>
        <v>0.1</v>
      </c>
      <c r="J73" s="276">
        <f>'The Club Company'!G73</f>
        <v>0.1</v>
      </c>
      <c r="K73" s="297">
        <f>Marriott!G73</f>
        <v>0.1</v>
      </c>
      <c r="L73" s="276">
        <f>Burhill!G73</f>
        <v>0.1</v>
      </c>
      <c r="O73"/>
      <c r="P73"/>
    </row>
    <row r="74" spans="1:16" ht="17.25" hidden="1" customHeight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'ITMA Form Data'!D74</f>
        <v>Raglan Jacquard w/ Solid Sleeves (T)</v>
      </c>
      <c r="E74" s="276">
        <f>'Sports Direct'!G74</f>
        <v>0.1</v>
      </c>
      <c r="F74" s="297">
        <f>'American Golf'!G74</f>
        <v>0.13</v>
      </c>
      <c r="G74" s="276">
        <f>'Crown Sports'!G74</f>
        <v>0.1</v>
      </c>
      <c r="H74" s="607">
        <f>'McGuirks Sterling'!G74</f>
        <v>0.1</v>
      </c>
      <c r="I74" s="297">
        <f>McLelland!G74</f>
        <v>0.1</v>
      </c>
      <c r="J74" s="276">
        <f>'The Club Company'!G74</f>
        <v>0.1</v>
      </c>
      <c r="K74" s="297">
        <f>Marriott!G74</f>
        <v>0.1</v>
      </c>
      <c r="L74" s="276">
        <f>Burhill!G74</f>
        <v>0.1</v>
      </c>
      <c r="O74"/>
      <c r="P74"/>
    </row>
    <row r="75" spans="1:16" ht="17.25" hidden="1" customHeight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'ITMA Form Data'!D75</f>
        <v>Pieced Back Pique w/ Knit Collar (A)</v>
      </c>
      <c r="E75" s="276">
        <f>'Sports Direct'!G75</f>
        <v>0.1</v>
      </c>
      <c r="F75" s="297">
        <f>'American Golf'!G75</f>
        <v>0.13</v>
      </c>
      <c r="G75" s="276">
        <f>'Crown Sports'!G75</f>
        <v>0.1</v>
      </c>
      <c r="H75" s="607">
        <f>'McGuirks Sterling'!G75</f>
        <v>0.1</v>
      </c>
      <c r="I75" s="297">
        <f>McLelland!G75</f>
        <v>0.1</v>
      </c>
      <c r="J75" s="276">
        <f>'The Club Company'!G75</f>
        <v>0.1</v>
      </c>
      <c r="K75" s="297">
        <f>Marriott!G75</f>
        <v>0.1</v>
      </c>
      <c r="L75" s="276">
        <f>Burhill!G75</f>
        <v>0.1</v>
      </c>
      <c r="O75"/>
      <c r="P75"/>
    </row>
    <row r="76" spans="1:16" ht="17.25" hidden="1" customHeight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'ITMA Form Data'!D76</f>
        <v>Smooth Pique Solid w/ Knit Collar (T)</v>
      </c>
      <c r="E76" s="276">
        <f>'Sports Direct'!G76</f>
        <v>0.1</v>
      </c>
      <c r="F76" s="297">
        <f>'American Golf'!G76</f>
        <v>0.13</v>
      </c>
      <c r="G76" s="276">
        <f>'Crown Sports'!G76</f>
        <v>0.1</v>
      </c>
      <c r="H76" s="607">
        <f>'McGuirks Sterling'!G76</f>
        <v>0.1</v>
      </c>
      <c r="I76" s="297">
        <f>McLelland!G76</f>
        <v>0.1</v>
      </c>
      <c r="J76" s="276">
        <f>'The Club Company'!G76</f>
        <v>0.1</v>
      </c>
      <c r="K76" s="297">
        <f>Marriott!G76</f>
        <v>0.1</v>
      </c>
      <c r="L76" s="276">
        <f>Burhill!G76</f>
        <v>0.1</v>
      </c>
      <c r="O76"/>
      <c r="P76"/>
    </row>
    <row r="77" spans="1:16" ht="17.25" hidden="1" customHeight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'ITMA Form Data'!D77</f>
        <v>Lisle Solid Brother w/ Self Collar (A)</v>
      </c>
      <c r="E77" s="276">
        <f>'Sports Direct'!G77</f>
        <v>0.1</v>
      </c>
      <c r="F77" s="297">
        <f>'American Golf'!G77</f>
        <v>0.13</v>
      </c>
      <c r="G77" s="276">
        <f>'Crown Sports'!G77</f>
        <v>0.1</v>
      </c>
      <c r="H77" s="607">
        <f>'McGuirks Sterling'!G77</f>
        <v>0.1</v>
      </c>
      <c r="I77" s="297">
        <f>McLelland!G77</f>
        <v>0.1</v>
      </c>
      <c r="J77" s="276">
        <f>'The Club Company'!G77</f>
        <v>0.1</v>
      </c>
      <c r="K77" s="297">
        <f>Marriott!G77</f>
        <v>0.1</v>
      </c>
      <c r="L77" s="276">
        <f>Burhill!G77</f>
        <v>0.1</v>
      </c>
      <c r="O77"/>
      <c r="P77"/>
    </row>
    <row r="78" spans="1:16" ht="17.25" hidden="1" customHeight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'ITMA Form Data'!D78</f>
        <v>Stretch Lisle w/neck tape trim (A)</v>
      </c>
      <c r="E78" s="276">
        <f>'Sports Direct'!G78</f>
        <v>0.1</v>
      </c>
      <c r="F78" s="297">
        <f>'American Golf'!G78</f>
        <v>0.13</v>
      </c>
      <c r="G78" s="276">
        <f>'Crown Sports'!G78</f>
        <v>0.1</v>
      </c>
      <c r="H78" s="607">
        <f>'McGuirks Sterling'!G78</f>
        <v>0.1</v>
      </c>
      <c r="I78" s="297">
        <f>McLelland!G78</f>
        <v>0.1</v>
      </c>
      <c r="J78" s="276">
        <f>'The Club Company'!G78</f>
        <v>0.1</v>
      </c>
      <c r="K78" s="297">
        <f>Marriott!G78</f>
        <v>0.1</v>
      </c>
      <c r="L78" s="276">
        <f>Burhill!G78</f>
        <v>0.1</v>
      </c>
      <c r="O78"/>
      <c r="P78"/>
    </row>
    <row r="79" spans="1:16" ht="17.25" hidden="1" customHeight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'ITMA Form Data'!D79</f>
        <v>Performance T-Shirt</v>
      </c>
      <c r="E79" s="276">
        <f>'Sports Direct'!G79</f>
        <v>0.1</v>
      </c>
      <c r="F79" s="297">
        <f>'American Golf'!G79</f>
        <v>0.13</v>
      </c>
      <c r="G79" s="276">
        <f>'Crown Sports'!G79</f>
        <v>0.1</v>
      </c>
      <c r="H79" s="607">
        <f>'McGuirks Sterling'!G79</f>
        <v>0.1</v>
      </c>
      <c r="I79" s="297">
        <f>McLelland!G79</f>
        <v>0.1</v>
      </c>
      <c r="J79" s="276">
        <f>'The Club Company'!G79</f>
        <v>0.1</v>
      </c>
      <c r="K79" s="297">
        <f>Marriott!G79</f>
        <v>0.1</v>
      </c>
      <c r="L79" s="276">
        <f>Burhill!G79</f>
        <v>0.1</v>
      </c>
      <c r="O79"/>
      <c r="P79"/>
    </row>
    <row r="80" spans="1:16" ht="17.25" hidden="1" customHeight="1" x14ac:dyDescent="0.3">
      <c r="A80" s="332">
        <f>'ITMA Form Data'!A80</f>
        <v>0</v>
      </c>
      <c r="B80" s="428" t="str">
        <f>'ITMA Form Data'!B80</f>
        <v>91670/2</v>
      </c>
      <c r="C80" s="428">
        <f>'ITMA Form Data'!C80</f>
        <v>0</v>
      </c>
      <c r="D80" s="289" t="str">
        <f>'ITMA Form Data'!D80</f>
        <v>Smooth Pique Double Chest Stripe (T) - Prosports</v>
      </c>
      <c r="E80" s="276">
        <f>'Sports Direct'!G79</f>
        <v>0.1</v>
      </c>
      <c r="F80" s="297">
        <f>'American Golf'!G79</f>
        <v>0.13</v>
      </c>
      <c r="G80" s="276">
        <f>'Crown Sports'!G79</f>
        <v>0.1</v>
      </c>
      <c r="H80" s="607">
        <f>'McGuirks Sterling'!G80</f>
        <v>0.1</v>
      </c>
      <c r="I80" s="297">
        <f>McLelland!G79</f>
        <v>0.1</v>
      </c>
      <c r="J80" s="276">
        <f>'The Club Company'!G79</f>
        <v>0.1</v>
      </c>
      <c r="K80" s="297">
        <f>Marriott!G79</f>
        <v>0.1</v>
      </c>
      <c r="L80" s="276">
        <f>Burhill!G79</f>
        <v>0.1</v>
      </c>
      <c r="O80"/>
      <c r="P80"/>
    </row>
    <row r="81" spans="1:16" ht="17.25" customHeight="1" x14ac:dyDescent="0.3">
      <c r="A81" s="206" t="str">
        <f>'ITMA Form Data'!A81</f>
        <v>OUTER LAYER - TROUSERS</v>
      </c>
      <c r="B81" s="206"/>
      <c r="C81" s="500"/>
      <c r="D81" s="19" t="str">
        <f>'ITMA Form Data'!D81</f>
        <v>Trousers</v>
      </c>
      <c r="E81" s="276"/>
      <c r="F81" s="297"/>
      <c r="G81" s="276"/>
      <c r="H81" s="607"/>
      <c r="I81" s="297"/>
      <c r="J81" s="276"/>
      <c r="K81" s="297"/>
      <c r="L81" s="276"/>
      <c r="O81"/>
      <c r="P81"/>
    </row>
    <row r="82" spans="1:16" ht="17.25" customHeight="1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'ITMA Form Data'!D82</f>
        <v>FJ Bedford Trouser (Slim Fit)</v>
      </c>
      <c r="E82" s="276">
        <f>'Sports Direct'!G82</f>
        <v>0.1</v>
      </c>
      <c r="F82" s="297">
        <f>'American Golf'!G82</f>
        <v>0.13</v>
      </c>
      <c r="G82" s="276">
        <f>'Crown Sports'!G82</f>
        <v>0.1</v>
      </c>
      <c r="H82" s="607">
        <f>'McGuirks Sterling'!G82</f>
        <v>0.1</v>
      </c>
      <c r="I82" s="297">
        <f>McLelland!G82</f>
        <v>0.1</v>
      </c>
      <c r="J82" s="276">
        <f>'The Club Company'!G82</f>
        <v>0.1</v>
      </c>
      <c r="K82" s="297">
        <f>Marriott!G82</f>
        <v>0.1</v>
      </c>
      <c r="L82" s="276">
        <f>Burhill!G82</f>
        <v>0.1</v>
      </c>
      <c r="O82"/>
      <c r="P82"/>
    </row>
    <row r="83" spans="1:16" ht="17.25" customHeight="1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'ITMA Form Data'!D83</f>
        <v>MT Lite Cooling Performance Trouser (Slim Fit)</v>
      </c>
      <c r="E83" s="276">
        <f>'Sports Direct'!G83</f>
        <v>0.1</v>
      </c>
      <c r="F83" s="297">
        <f>'American Golf'!G83</f>
        <v>0.13</v>
      </c>
      <c r="G83" s="276">
        <f>'Crown Sports'!G83</f>
        <v>0.1</v>
      </c>
      <c r="H83" s="607">
        <f>'McGuirks Sterling'!G83</f>
        <v>0.1</v>
      </c>
      <c r="I83" s="297">
        <f>McLelland!G83</f>
        <v>0.1</v>
      </c>
      <c r="J83" s="276">
        <f>'The Club Company'!G83</f>
        <v>0.1</v>
      </c>
      <c r="K83" s="297">
        <f>Marriott!G83</f>
        <v>0.1</v>
      </c>
      <c r="L83" s="276">
        <f>Burhill!G83</f>
        <v>0.1</v>
      </c>
      <c r="O83"/>
      <c r="P83"/>
    </row>
    <row r="84" spans="1:16" ht="17.25" customHeight="1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'ITMA Form Data'!D84</f>
        <v>FJ WRT Xtreme Trouser</v>
      </c>
      <c r="E84" s="276">
        <f>'Sports Direct'!G84</f>
        <v>0.1</v>
      </c>
      <c r="F84" s="297">
        <f>'American Golf'!G84</f>
        <v>0.13</v>
      </c>
      <c r="G84" s="276">
        <f>'Crown Sports'!G84</f>
        <v>0.1</v>
      </c>
      <c r="H84" s="607">
        <f>'McGuirks Sterling'!G84</f>
        <v>0.1</v>
      </c>
      <c r="I84" s="297">
        <f>McLelland!G84</f>
        <v>0.1</v>
      </c>
      <c r="J84" s="276">
        <f>'The Club Company'!G84</f>
        <v>0.1</v>
      </c>
      <c r="K84" s="297">
        <f>Marriott!G84</f>
        <v>0.1</v>
      </c>
      <c r="L84" s="276">
        <f>Burhill!G84</f>
        <v>0.1</v>
      </c>
      <c r="O84"/>
      <c r="P84"/>
    </row>
    <row r="85" spans="1:16" ht="17.25" customHeight="1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'ITMA Form Data'!D85</f>
        <v>FJ Performance Trouser</v>
      </c>
      <c r="E85" s="276">
        <f>'Sports Direct'!G85</f>
        <v>0.1</v>
      </c>
      <c r="F85" s="297">
        <f>'American Golf'!G85</f>
        <v>0.13</v>
      </c>
      <c r="G85" s="276">
        <f>'Crown Sports'!G85</f>
        <v>0.1</v>
      </c>
      <c r="H85" s="607">
        <f>'McGuirks Sterling'!G85</f>
        <v>0.1</v>
      </c>
      <c r="I85" s="297">
        <f>McLelland!G85</f>
        <v>0.1</v>
      </c>
      <c r="J85" s="276">
        <f>'The Club Company'!G85</f>
        <v>0.1</v>
      </c>
      <c r="K85" s="297">
        <f>Marriott!G85</f>
        <v>0.1</v>
      </c>
      <c r="L85" s="276">
        <f>Burhill!G85</f>
        <v>0.1</v>
      </c>
      <c r="O85"/>
      <c r="P85"/>
    </row>
    <row r="86" spans="1:16" ht="17.25" customHeight="1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'ITMA Form Data'!D86</f>
        <v>FJ Trouser (Slim Fit)</v>
      </c>
      <c r="E86" s="276">
        <f>'Sports Direct'!G86</f>
        <v>0.1</v>
      </c>
      <c r="F86" s="297">
        <f>'American Golf'!G86</f>
        <v>0.13</v>
      </c>
      <c r="G86" s="276">
        <f>'Crown Sports'!G86</f>
        <v>0.1</v>
      </c>
      <c r="H86" s="607">
        <f>'McGuirks Sterling'!G86</f>
        <v>0.1</v>
      </c>
      <c r="I86" s="297">
        <f>McLelland!G86</f>
        <v>0.1</v>
      </c>
      <c r="J86" s="276">
        <f>'The Club Company'!G86</f>
        <v>0.1</v>
      </c>
      <c r="K86" s="297">
        <f>Marriott!G86</f>
        <v>0.1</v>
      </c>
      <c r="L86" s="276">
        <f>Burhill!G86</f>
        <v>0.1</v>
      </c>
      <c r="O86"/>
      <c r="P86"/>
    </row>
    <row r="87" spans="1:16" ht="17.25" hidden="1" customHeight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'ITMA Form Data'!D87</f>
        <v>FJ Trouser (Regular Fit)</v>
      </c>
      <c r="E87" s="276">
        <f>'Sports Direct'!G87</f>
        <v>0.1</v>
      </c>
      <c r="F87" s="297">
        <f>'American Golf'!G87</f>
        <v>0.13</v>
      </c>
      <c r="G87" s="276">
        <f>'Crown Sports'!G87</f>
        <v>0.1</v>
      </c>
      <c r="H87" s="607">
        <f>'McGuirks Sterling'!G87</f>
        <v>0.1</v>
      </c>
      <c r="I87" s="297">
        <f>McLelland!G87</f>
        <v>0.1</v>
      </c>
      <c r="J87" s="276">
        <f>'The Club Company'!G87</f>
        <v>0.1</v>
      </c>
      <c r="K87" s="297">
        <f>Marriott!G87</f>
        <v>0.1</v>
      </c>
      <c r="L87" s="276">
        <f>Burhill!G87</f>
        <v>0.1</v>
      </c>
      <c r="O87"/>
      <c r="P87"/>
    </row>
    <row r="88" spans="1:16" ht="17.25" hidden="1" customHeight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'ITMA Form Data'!D88</f>
        <v>FJ Madras Shorts</v>
      </c>
      <c r="E88" s="276">
        <f>'Sports Direct'!G88</f>
        <v>0.1</v>
      </c>
      <c r="F88" s="297">
        <f>'American Golf'!G88</f>
        <v>0.13</v>
      </c>
      <c r="G88" s="276">
        <f>'Crown Sports'!G88</f>
        <v>0.1</v>
      </c>
      <c r="H88" s="607">
        <f>'McGuirks Sterling'!G88</f>
        <v>0.1</v>
      </c>
      <c r="I88" s="297">
        <f>McLelland!G88</f>
        <v>0.1</v>
      </c>
      <c r="J88" s="276">
        <f>'The Club Company'!G88</f>
        <v>0.1</v>
      </c>
      <c r="K88" s="297">
        <f>Marriott!G88</f>
        <v>0.1</v>
      </c>
      <c r="L88" s="276">
        <f>Burhill!G88</f>
        <v>0.1</v>
      </c>
      <c r="O88"/>
      <c r="P88"/>
    </row>
    <row r="89" spans="1:16" ht="17.25" customHeight="1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'ITMA Form Data'!D89</f>
        <v>FJ Bedford Shorts</v>
      </c>
      <c r="E89" s="276">
        <f>'Sports Direct'!G89</f>
        <v>0.1</v>
      </c>
      <c r="F89" s="297">
        <f>'American Golf'!G89</f>
        <v>0.13</v>
      </c>
      <c r="G89" s="276">
        <f>'Crown Sports'!G89</f>
        <v>0.1</v>
      </c>
      <c r="H89" s="607">
        <f>'McGuirks Sterling'!G89</f>
        <v>0.1</v>
      </c>
      <c r="I89" s="297">
        <f>McLelland!G89</f>
        <v>0.1</v>
      </c>
      <c r="J89" s="276">
        <f>'The Club Company'!G89</f>
        <v>0.1</v>
      </c>
      <c r="K89" s="297">
        <f>Marriott!G89</f>
        <v>0.1</v>
      </c>
      <c r="L89" s="276">
        <f>Burhill!G89</f>
        <v>0.1</v>
      </c>
      <c r="O89"/>
      <c r="P89"/>
    </row>
    <row r="90" spans="1:16" ht="17.25" customHeight="1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'ITMA Form Data'!D90</f>
        <v>Tonal Plaid Shorts</v>
      </c>
      <c r="E90" s="276">
        <f>'Sports Direct'!G90</f>
        <v>0.1</v>
      </c>
      <c r="F90" s="297">
        <f>'American Golf'!G90</f>
        <v>0.13</v>
      </c>
      <c r="G90" s="276">
        <f>'Crown Sports'!G90</f>
        <v>0.1</v>
      </c>
      <c r="H90" s="607">
        <f>'McGuirks Sterling'!G90</f>
        <v>0.1</v>
      </c>
      <c r="I90" s="297">
        <f>McLelland!G90</f>
        <v>0.1</v>
      </c>
      <c r="J90" s="276">
        <f>'The Club Company'!G90</f>
        <v>0.1</v>
      </c>
      <c r="K90" s="297">
        <f>Marriott!G90</f>
        <v>0.1</v>
      </c>
      <c r="L90" s="276">
        <f>Burhill!G90</f>
        <v>0.1</v>
      </c>
      <c r="O90"/>
      <c r="P90"/>
    </row>
    <row r="91" spans="1:16" ht="17.25" customHeight="1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'ITMA Form Data'!D91</f>
        <v>FJ Solid Colour Shorts</v>
      </c>
      <c r="E91" s="276">
        <f>'Sports Direct'!G91</f>
        <v>0.1</v>
      </c>
      <c r="F91" s="297">
        <f>'American Golf'!G91</f>
        <v>0.13</v>
      </c>
      <c r="G91" s="276">
        <f>'Crown Sports'!G91</f>
        <v>0.1</v>
      </c>
      <c r="H91" s="607">
        <f>'McGuirks Sterling'!G91</f>
        <v>0.1</v>
      </c>
      <c r="I91" s="297">
        <f>McLelland!G91</f>
        <v>0.1</v>
      </c>
      <c r="J91" s="276">
        <f>'The Club Company'!G91</f>
        <v>0.1</v>
      </c>
      <c r="K91" s="297">
        <f>Marriott!G91</f>
        <v>0.1</v>
      </c>
      <c r="L91" s="276">
        <f>Burhill!G91</f>
        <v>0.1</v>
      </c>
      <c r="O91"/>
      <c r="P91"/>
    </row>
    <row r="92" spans="1:16" ht="17.25" customHeight="1" x14ac:dyDescent="0.3">
      <c r="A92" s="206" t="str">
        <f>'ITMA Form Data'!A92</f>
        <v>WOMEN'S</v>
      </c>
      <c r="B92" s="206"/>
      <c r="C92" s="500"/>
      <c r="D92" s="29" t="str">
        <f>'ITMA Form Data'!D92</f>
        <v>Women's</v>
      </c>
      <c r="E92" s="276"/>
      <c r="F92" s="297"/>
      <c r="G92" s="276"/>
      <c r="H92" s="607"/>
      <c r="I92" s="297"/>
      <c r="J92" s="276"/>
      <c r="K92" s="297"/>
      <c r="L92" s="276"/>
      <c r="O92"/>
      <c r="P92"/>
    </row>
    <row r="93" spans="1:16" ht="17.25" customHeight="1" x14ac:dyDescent="0.3">
      <c r="A93" s="206" t="str">
        <f>'ITMA Form Data'!A93</f>
        <v>MID LAYERS</v>
      </c>
      <c r="B93" s="206"/>
      <c r="C93" s="500"/>
      <c r="D93" s="29" t="str">
        <f>'ITMA Form Data'!D93</f>
        <v>Mid Layers</v>
      </c>
      <c r="E93" s="276"/>
      <c r="F93" s="297"/>
      <c r="G93" s="276"/>
      <c r="H93" s="607"/>
      <c r="I93" s="297"/>
      <c r="J93" s="276"/>
      <c r="K93" s="297"/>
      <c r="L93" s="276"/>
      <c r="O93"/>
      <c r="P93"/>
    </row>
    <row r="94" spans="1:16" ht="17.25" customHeight="1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'ITMA Form Data'!D94</f>
        <v>Womens DWR Lightweight Softshell Vest</v>
      </c>
      <c r="E94" s="276">
        <f>'Sports Direct'!G94</f>
        <v>0.1</v>
      </c>
      <c r="F94" s="297">
        <f>'American Golf'!G94</f>
        <v>0.13</v>
      </c>
      <c r="G94" s="276">
        <f>'Crown Sports'!G94</f>
        <v>0.1</v>
      </c>
      <c r="H94" s="607">
        <f>'McGuirks Sterling'!G94</f>
        <v>0.1</v>
      </c>
      <c r="I94" s="297">
        <f>McLelland!G94</f>
        <v>0.1</v>
      </c>
      <c r="J94" s="276">
        <f>'The Club Company'!G94</f>
        <v>0.1</v>
      </c>
      <c r="K94" s="297">
        <f>Marriott!G94</f>
        <v>0.1</v>
      </c>
      <c r="L94" s="276">
        <f>Burhill!G94</f>
        <v>0.1</v>
      </c>
      <c r="O94"/>
      <c r="P94"/>
    </row>
    <row r="95" spans="1:16" ht="17.25" customHeight="1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'ITMA Form Data'!D95</f>
        <v>Womens FJ Lambswool V-Neck (Midweight)</v>
      </c>
      <c r="E95" s="276">
        <f>'Sports Direct'!G95</f>
        <v>0.1</v>
      </c>
      <c r="F95" s="297">
        <f>'American Golf'!G95</f>
        <v>0.13</v>
      </c>
      <c r="G95" s="276">
        <f>'Crown Sports'!G95</f>
        <v>0.1</v>
      </c>
      <c r="H95" s="607">
        <f>'McGuirks Sterling'!G95</f>
        <v>0.1</v>
      </c>
      <c r="I95" s="297">
        <f>McLelland!G95</f>
        <v>0.1</v>
      </c>
      <c r="J95" s="276">
        <f>'The Club Company'!G95</f>
        <v>0.1</v>
      </c>
      <c r="K95" s="297">
        <f>Marriott!G95</f>
        <v>0.1</v>
      </c>
      <c r="L95" s="276">
        <f>Burhill!G95</f>
        <v>0.1</v>
      </c>
      <c r="O95"/>
      <c r="P95"/>
    </row>
    <row r="96" spans="1:16" ht="17.25" customHeight="1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'ITMA Form Data'!D96</f>
        <v>Women's Full Zip Hoody</v>
      </c>
      <c r="E96" s="276">
        <f>'Sports Direct'!G96</f>
        <v>0.1</v>
      </c>
      <c r="F96" s="297">
        <f>'American Golf'!G96</f>
        <v>0.13</v>
      </c>
      <c r="G96" s="276">
        <f>'Crown Sports'!G96</f>
        <v>0.1</v>
      </c>
      <c r="H96" s="607">
        <f>'McGuirks Sterling'!G96</f>
        <v>0.1</v>
      </c>
      <c r="I96" s="297">
        <f>McLelland!G96</f>
        <v>0.1</v>
      </c>
      <c r="J96" s="276">
        <f>'The Club Company'!G96</f>
        <v>0.1</v>
      </c>
      <c r="K96" s="297">
        <f>Marriott!G96</f>
        <v>0.1</v>
      </c>
      <c r="L96" s="276">
        <f>Burhill!G96</f>
        <v>0.1</v>
      </c>
      <c r="O96"/>
      <c r="P96"/>
    </row>
    <row r="97" spans="1:16" ht="17.25" customHeight="1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'ITMA Form Data'!D97</f>
        <v>Women's Full Zip Brushed Chill-Out</v>
      </c>
      <c r="E97" s="276">
        <f>'Sports Direct'!G97</f>
        <v>0.1</v>
      </c>
      <c r="F97" s="297">
        <f>'American Golf'!G97</f>
        <v>0.13</v>
      </c>
      <c r="G97" s="276">
        <f>'Crown Sports'!G97</f>
        <v>0.1</v>
      </c>
      <c r="H97" s="607">
        <f>'McGuirks Sterling'!G97</f>
        <v>0.1</v>
      </c>
      <c r="I97" s="297">
        <f>McLelland!G97</f>
        <v>0.1</v>
      </c>
      <c r="J97" s="276">
        <f>'The Club Company'!G97</f>
        <v>0.1</v>
      </c>
      <c r="K97" s="297">
        <f>Marriott!G97</f>
        <v>0.1</v>
      </c>
      <c r="L97" s="276">
        <f>Burhill!G97</f>
        <v>0.1</v>
      </c>
      <c r="O97"/>
      <c r="P97"/>
    </row>
    <row r="98" spans="1:16" ht="17.25" customHeight="1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'ITMA Form Data'!D98</f>
        <v>Women's Full Zip Brushed Chill-Out Vest</v>
      </c>
      <c r="E98" s="276">
        <f>'Sports Direct'!G98</f>
        <v>0.1</v>
      </c>
      <c r="F98" s="297">
        <f>'American Golf'!G98</f>
        <v>0.13</v>
      </c>
      <c r="G98" s="276">
        <f>'Crown Sports'!G98</f>
        <v>0.1</v>
      </c>
      <c r="H98" s="607">
        <f>'McGuirks Sterling'!G98</f>
        <v>0.1</v>
      </c>
      <c r="I98" s="297">
        <f>McLelland!G98</f>
        <v>0.1</v>
      </c>
      <c r="J98" s="276">
        <f>'The Club Company'!G98</f>
        <v>0.1</v>
      </c>
      <c r="K98" s="297">
        <f>Marriott!G98</f>
        <v>0.1</v>
      </c>
      <c r="L98" s="276">
        <f>Burhill!G98</f>
        <v>0.1</v>
      </c>
      <c r="O98"/>
      <c r="P98"/>
    </row>
    <row r="99" spans="1:16" ht="17.25" hidden="1" customHeight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'ITMA Form Data'!D99</f>
        <v>Womens FJ Full Zip Chill-Out (Knit mid layer)</v>
      </c>
      <c r="E99" s="276">
        <f>'Sports Direct'!G99</f>
        <v>0.1</v>
      </c>
      <c r="F99" s="297">
        <f>'American Golf'!G99</f>
        <v>0.13</v>
      </c>
      <c r="G99" s="276">
        <f>'Crown Sports'!G99</f>
        <v>0.1</v>
      </c>
      <c r="H99" s="607">
        <f>'McGuirks Sterling'!G99</f>
        <v>0.1</v>
      </c>
      <c r="I99" s="297">
        <f>McLelland!G99</f>
        <v>0.1</v>
      </c>
      <c r="J99" s="276">
        <f>'The Club Company'!G99</f>
        <v>0.1</v>
      </c>
      <c r="K99" s="297">
        <f>Marriott!G99</f>
        <v>0.1</v>
      </c>
      <c r="L99" s="276">
        <f>Burhill!G99</f>
        <v>0.1</v>
      </c>
      <c r="O99"/>
      <c r="P99"/>
    </row>
    <row r="100" spans="1:16" ht="17.25" hidden="1" customHeight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'ITMA Form Data'!D100</f>
        <v>Womens FJ Full Zip Chill-Out Vest (knit mid layer)</v>
      </c>
      <c r="E100" s="276">
        <f>'Sports Direct'!G100</f>
        <v>0.1</v>
      </c>
      <c r="F100" s="297">
        <f>'American Golf'!G100</f>
        <v>0.13</v>
      </c>
      <c r="G100" s="276">
        <f>'Crown Sports'!G100</f>
        <v>0.1</v>
      </c>
      <c r="H100" s="607">
        <f>'McGuirks Sterling'!G100</f>
        <v>0.1</v>
      </c>
      <c r="I100" s="297">
        <f>McLelland!G100</f>
        <v>0.1</v>
      </c>
      <c r="J100" s="276">
        <f>'The Club Company'!G100</f>
        <v>0.1</v>
      </c>
      <c r="K100" s="297">
        <f>Marriott!G100</f>
        <v>0.1</v>
      </c>
      <c r="L100" s="276">
        <f>Burhill!G100</f>
        <v>0.1</v>
      </c>
      <c r="O100"/>
      <c r="P100"/>
    </row>
    <row r="101" spans="1:16" ht="17.25" customHeight="1" x14ac:dyDescent="0.3">
      <c r="A101" s="206" t="str">
        <f>'ITMA Form Data'!A101</f>
        <v>SHIRTS</v>
      </c>
      <c r="B101" s="206"/>
      <c r="C101" s="500"/>
      <c r="D101" s="29" t="str">
        <f>'ITMA Form Data'!D101</f>
        <v>Shirts</v>
      </c>
      <c r="E101" s="276"/>
      <c r="F101" s="297"/>
      <c r="G101" s="276"/>
      <c r="H101" s="607"/>
      <c r="I101" s="297"/>
      <c r="J101" s="276"/>
      <c r="K101" s="297"/>
      <c r="L101" s="276"/>
      <c r="O101"/>
      <c r="P101"/>
    </row>
    <row r="102" spans="1:16" ht="17.25" customHeight="1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'ITMA Form Data'!D102</f>
        <v>Women's Stretch Pique Open V-neck</v>
      </c>
      <c r="E102" s="276">
        <f>'Sports Direct'!G102</f>
        <v>0.1</v>
      </c>
      <c r="F102" s="297">
        <f>'American Golf'!G102</f>
        <v>0.13</v>
      </c>
      <c r="G102" s="276">
        <f>'Crown Sports'!G102</f>
        <v>0.1</v>
      </c>
      <c r="H102" s="607">
        <f>'McGuirks Sterling'!G102</f>
        <v>0.1</v>
      </c>
      <c r="I102" s="297">
        <f>McLelland!G102</f>
        <v>0.1</v>
      </c>
      <c r="J102" s="276">
        <f>'The Club Company'!G102</f>
        <v>0.1</v>
      </c>
      <c r="K102" s="297">
        <f>Marriott!G102</f>
        <v>0.1</v>
      </c>
      <c r="L102" s="276">
        <f>Burhill!G102</f>
        <v>0.1</v>
      </c>
      <c r="O102"/>
      <c r="P102"/>
    </row>
    <row r="103" spans="1:16" ht="17.25" customHeight="1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'ITMA Form Data'!D103</f>
        <v>Women's Smooth Pique Cap Sleeve</v>
      </c>
      <c r="E103" s="276">
        <f>'Sports Direct'!G103</f>
        <v>0.1</v>
      </c>
      <c r="F103" s="297">
        <f>'American Golf'!G103</f>
        <v>0.13</v>
      </c>
      <c r="G103" s="276">
        <f>'Crown Sports'!G103</f>
        <v>0.1</v>
      </c>
      <c r="H103" s="607">
        <f>'McGuirks Sterling'!G103</f>
        <v>0.1</v>
      </c>
      <c r="I103" s="297">
        <f>McLelland!G103</f>
        <v>0.1</v>
      </c>
      <c r="J103" s="276">
        <f>'The Club Company'!G103</f>
        <v>0.1</v>
      </c>
      <c r="K103" s="297">
        <f>Marriott!G103</f>
        <v>0.1</v>
      </c>
      <c r="L103" s="276">
        <f>Burhill!G103</f>
        <v>0.1</v>
      </c>
      <c r="O103"/>
      <c r="P103"/>
    </row>
    <row r="104" spans="1:16" ht="17.25" customHeight="1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'ITMA Form Data'!D104</f>
        <v>Women's Stretch Pique - Solid Colour</v>
      </c>
      <c r="E104" s="276">
        <f>'Sports Direct'!G104</f>
        <v>0.1</v>
      </c>
      <c r="F104" s="297">
        <f>'American Golf'!G104</f>
        <v>0.13</v>
      </c>
      <c r="G104" s="276">
        <f>'Crown Sports'!G104</f>
        <v>0.1</v>
      </c>
      <c r="H104" s="607">
        <f>'McGuirks Sterling'!G104</f>
        <v>0.1</v>
      </c>
      <c r="I104" s="297">
        <f>McLelland!G104</f>
        <v>0.1</v>
      </c>
      <c r="J104" s="276">
        <f>'The Club Company'!G104</f>
        <v>0.1</v>
      </c>
      <c r="K104" s="297">
        <f>Marriott!G104</f>
        <v>0.1</v>
      </c>
      <c r="L104" s="276">
        <f>Burhill!G104</f>
        <v>0.1</v>
      </c>
      <c r="O104"/>
      <c r="P104"/>
    </row>
    <row r="105" spans="1:16" ht="17.25" customHeight="1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'ITMA Form Data'!D105</f>
        <v>Women's Interlock Sleeveless</v>
      </c>
      <c r="E105" s="276">
        <f>'Sports Direct'!G105</f>
        <v>0.1</v>
      </c>
      <c r="F105" s="297">
        <f>'American Golf'!G105</f>
        <v>0.13</v>
      </c>
      <c r="G105" s="276">
        <f>'Crown Sports'!G105</f>
        <v>0.1</v>
      </c>
      <c r="H105" s="607">
        <f>'McGuirks Sterling'!G105</f>
        <v>0.1</v>
      </c>
      <c r="I105" s="297">
        <f>McLelland!G105</f>
        <v>0.1</v>
      </c>
      <c r="J105" s="276">
        <f>'The Club Company'!G105</f>
        <v>0.1</v>
      </c>
      <c r="K105" s="297">
        <f>Marriott!G105</f>
        <v>0.1</v>
      </c>
      <c r="L105" s="276">
        <f>Burhill!G105</f>
        <v>0.1</v>
      </c>
      <c r="O105"/>
      <c r="P105"/>
    </row>
    <row r="106" spans="1:16" ht="17.25" customHeight="1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'ITMA Form Data'!D106</f>
        <v>Stretch Pique Double Space Dye Chest Stripe (A) - Prosports</v>
      </c>
      <c r="E106" s="276">
        <f>'Sports Direct'!G106</f>
        <v>0.1</v>
      </c>
      <c r="F106" s="297">
        <f>'American Golf'!G106</f>
        <v>0.13</v>
      </c>
      <c r="G106" s="276">
        <f>'Crown Sports'!G106</f>
        <v>0.1</v>
      </c>
      <c r="H106" s="607">
        <f>'McGuirks Sterling'!G106</f>
        <v>0.1</v>
      </c>
      <c r="I106" s="297">
        <f>McLelland!G106</f>
        <v>0.1</v>
      </c>
      <c r="J106" s="276">
        <f>'The Club Company'!G106</f>
        <v>0.1</v>
      </c>
      <c r="K106" s="297">
        <f>Marriott!G106</f>
        <v>0.1</v>
      </c>
      <c r="L106" s="276">
        <f>Burhill!G106</f>
        <v>0.1</v>
      </c>
      <c r="O106"/>
      <c r="P106"/>
    </row>
    <row r="107" spans="1:16" ht="17.25" hidden="1" customHeight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'ITMA Form Data'!D107</f>
        <v>Womens FJ Stretch Pique w/reversible collar</v>
      </c>
      <c r="E107" s="276">
        <f>'Sports Direct'!G107</f>
        <v>0.1</v>
      </c>
      <c r="F107" s="297">
        <f>'American Golf'!G107</f>
        <v>0.13</v>
      </c>
      <c r="G107" s="276">
        <f>'Crown Sports'!G107</f>
        <v>0.1</v>
      </c>
      <c r="H107" s="607">
        <f>'McGuirks Sterling'!G107</f>
        <v>0.1</v>
      </c>
      <c r="I107" s="297">
        <f>McLelland!G107</f>
        <v>0.1</v>
      </c>
      <c r="J107" s="276">
        <f>'The Club Company'!G107</f>
        <v>0.1</v>
      </c>
      <c r="K107" s="297">
        <f>Marriott!G107</f>
        <v>0.1</v>
      </c>
      <c r="L107" s="276">
        <f>Burhill!G107</f>
        <v>0.1</v>
      </c>
      <c r="O107"/>
      <c r="P107"/>
    </row>
    <row r="108" spans="1:16" ht="17.25" hidden="1" customHeight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'ITMA Form Data'!D108</f>
        <v>Womens FJ Stretch Pique w/reversible collar - American Golf</v>
      </c>
      <c r="E108" s="276">
        <f>'Sports Direct'!G108</f>
        <v>0.1</v>
      </c>
      <c r="F108" s="297">
        <f>'American Golf'!G108</f>
        <v>0</v>
      </c>
      <c r="G108" s="276">
        <f>'Crown Sports'!G108</f>
        <v>0.1</v>
      </c>
      <c r="H108" s="607">
        <f>'McGuirks Sterling'!G108</f>
        <v>0.1</v>
      </c>
      <c r="I108" s="297">
        <f>McLelland!G108</f>
        <v>0.1</v>
      </c>
      <c r="J108" s="276">
        <f>'The Club Company'!G108</f>
        <v>0.1</v>
      </c>
      <c r="K108" s="297">
        <f>Marriott!G108</f>
        <v>0.1</v>
      </c>
      <c r="L108" s="276">
        <f>Burhill!G108</f>
        <v>0.1</v>
      </c>
      <c r="O108"/>
      <c r="P108"/>
    </row>
    <row r="109" spans="1:16" ht="17.25" hidden="1" customHeight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'ITMA Form Data'!D109</f>
        <v>Womens FJ Stretch Lisle Sleeveless</v>
      </c>
      <c r="E109" s="276">
        <f>'Sports Direct'!G109</f>
        <v>0.1</v>
      </c>
      <c r="F109" s="297">
        <f>'American Golf'!G109</f>
        <v>0.13</v>
      </c>
      <c r="G109" s="276">
        <f>'Crown Sports'!G109</f>
        <v>0.1</v>
      </c>
      <c r="H109" s="607">
        <f>'McGuirks Sterling'!G109</f>
        <v>0.1</v>
      </c>
      <c r="I109" s="297">
        <f>McLelland!G109</f>
        <v>0.1</v>
      </c>
      <c r="J109" s="276">
        <f>'The Club Company'!G109</f>
        <v>0.1</v>
      </c>
      <c r="K109" s="297">
        <f>Marriott!G109</f>
        <v>0.1</v>
      </c>
      <c r="L109" s="276">
        <f>Burhill!G109</f>
        <v>0.1</v>
      </c>
      <c r="O109"/>
      <c r="P109"/>
    </row>
    <row r="110" spans="1:16" ht="17.25" hidden="1" customHeight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'ITMA Form Data'!D110</f>
        <v>Womens FJ Stretch Pique w/reversible collar - ProSports</v>
      </c>
      <c r="E110" s="276">
        <f>'Sports Direct'!G110</f>
        <v>0.1</v>
      </c>
      <c r="F110" s="297">
        <f>'American Golf'!G110</f>
        <v>0.13</v>
      </c>
      <c r="G110" s="276">
        <f>'Crown Sports'!G110</f>
        <v>0.1</v>
      </c>
      <c r="H110" s="607">
        <f>'McGuirks Sterling'!G110</f>
        <v>0.1</v>
      </c>
      <c r="I110" s="297">
        <f>McLelland!G110</f>
        <v>0.1</v>
      </c>
      <c r="J110" s="276">
        <f>'The Club Company'!G110</f>
        <v>0.1</v>
      </c>
      <c r="K110" s="297">
        <f>Marriott!G110</f>
        <v>0.1</v>
      </c>
      <c r="L110" s="276">
        <f>Burhill!G110</f>
        <v>0.1</v>
      </c>
      <c r="O110"/>
      <c r="P110"/>
    </row>
    <row r="111" spans="1:16" ht="17.25" hidden="1" customHeight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'ITMA Form Data'!D111</f>
        <v>Women's Smooth Pique Double Chest Stripe - Prosports</v>
      </c>
      <c r="E111" s="276">
        <f>'Sports Direct'!G111</f>
        <v>0.1</v>
      </c>
      <c r="F111" s="297">
        <f>'American Golf'!G111</f>
        <v>0.13</v>
      </c>
      <c r="G111" s="276">
        <f>'Crown Sports'!G111</f>
        <v>0.1</v>
      </c>
      <c r="H111" s="607">
        <f>'McGuirks Sterling'!G111</f>
        <v>0.1</v>
      </c>
      <c r="I111" s="297">
        <f>McLelland!G111</f>
        <v>0.1</v>
      </c>
      <c r="J111" s="276">
        <f>'The Club Company'!G111</f>
        <v>0.1</v>
      </c>
      <c r="K111" s="297">
        <f>Marriott!G111</f>
        <v>0.1</v>
      </c>
      <c r="L111" s="276">
        <f>Burhill!G111</f>
        <v>0.1</v>
      </c>
      <c r="O111"/>
      <c r="P111"/>
    </row>
    <row r="112" spans="1:16" ht="17.25" customHeight="1" x14ac:dyDescent="0.3">
      <c r="A112" s="206" t="str">
        <f>'ITMA Form Data'!A112</f>
        <v>TROUSERS</v>
      </c>
      <c r="B112" s="206"/>
      <c r="C112" s="500"/>
      <c r="D112" s="29" t="str">
        <f>'ITMA Form Data'!D112</f>
        <v>Trousers</v>
      </c>
      <c r="E112" s="276"/>
      <c r="F112" s="297"/>
      <c r="G112" s="276"/>
      <c r="H112" s="607"/>
      <c r="I112" s="297"/>
      <c r="J112" s="276"/>
      <c r="K112" s="297"/>
      <c r="L112" s="276"/>
      <c r="O112"/>
      <c r="P112"/>
    </row>
    <row r="113" spans="1:16" ht="17.25" customHeight="1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'ITMA Form Data'!D113</f>
        <v>Women's Performance 7/8 Trouser</v>
      </c>
      <c r="E113" s="276">
        <f>'Sports Direct'!G113</f>
        <v>0.1</v>
      </c>
      <c r="F113" s="297">
        <f>'American Golf'!G113</f>
        <v>0.13</v>
      </c>
      <c r="G113" s="276">
        <f>'Crown Sports'!G113</f>
        <v>0.1</v>
      </c>
      <c r="H113" s="607">
        <f>'McGuirks Sterling'!G113</f>
        <v>0.1</v>
      </c>
      <c r="I113" s="297">
        <f>McLelland!G113</f>
        <v>0.1</v>
      </c>
      <c r="J113" s="276">
        <f>'The Club Company'!G113</f>
        <v>0.1</v>
      </c>
      <c r="K113" s="297">
        <f>Marriott!G113</f>
        <v>0.1</v>
      </c>
      <c r="L113" s="276">
        <f>Burhill!G113</f>
        <v>0.1</v>
      </c>
      <c r="O113"/>
      <c r="P113"/>
    </row>
    <row r="114" spans="1:16" ht="17.25" customHeight="1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'ITMA Form Data'!D114</f>
        <v>Women's Performance Skort</v>
      </c>
      <c r="E114" s="276">
        <f>'Sports Direct'!G114</f>
        <v>0.1</v>
      </c>
      <c r="F114" s="297">
        <f>'American Golf'!G114</f>
        <v>0.13</v>
      </c>
      <c r="G114" s="276">
        <f>'Crown Sports'!G114</f>
        <v>0.1</v>
      </c>
      <c r="H114" s="607">
        <f>'McGuirks Sterling'!G114</f>
        <v>0.1</v>
      </c>
      <c r="I114" s="297">
        <f>McLelland!G114</f>
        <v>0.1</v>
      </c>
      <c r="J114" s="276">
        <f>'The Club Company'!G114</f>
        <v>0.1</v>
      </c>
      <c r="K114" s="297">
        <f>Marriott!G114</f>
        <v>0.1</v>
      </c>
      <c r="L114" s="276">
        <f>Burhill!G114</f>
        <v>0.1</v>
      </c>
      <c r="O114"/>
      <c r="P114"/>
    </row>
    <row r="115" spans="1:16" ht="17.25" customHeight="1" x14ac:dyDescent="0.3">
      <c r="A115" s="206" t="str">
        <f>'ITMA Form Data'!A115</f>
        <v>JUNIORS</v>
      </c>
      <c r="B115" s="206"/>
      <c r="C115" s="500"/>
      <c r="D115" s="29" t="str">
        <f>'ITMA Form Data'!D115</f>
        <v>Juniors</v>
      </c>
      <c r="E115" s="276"/>
      <c r="F115" s="297"/>
      <c r="G115" s="276"/>
      <c r="H115" s="607"/>
      <c r="I115" s="297"/>
      <c r="J115" s="276"/>
      <c r="K115" s="297"/>
      <c r="L115" s="276"/>
      <c r="O115"/>
      <c r="P115"/>
    </row>
    <row r="116" spans="1:16" ht="17.25" hidden="1" customHeight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'ITMA Form Data'!D116</f>
        <v>FJ Junior FJ Chill-Out w/ Chest Piping 1/4 Zip</v>
      </c>
      <c r="E116" s="276">
        <f>'Sports Direct'!G116</f>
        <v>0.1</v>
      </c>
      <c r="F116" s="297">
        <f>'American Golf'!G116</f>
        <v>0.13</v>
      </c>
      <c r="G116" s="276">
        <f>'Crown Sports'!G116</f>
        <v>0.1</v>
      </c>
      <c r="H116" s="607">
        <f>'McGuirks Sterling'!G116</f>
        <v>0.1</v>
      </c>
      <c r="I116" s="297">
        <f>McLelland!G116</f>
        <v>0.1</v>
      </c>
      <c r="J116" s="276">
        <f>'The Club Company'!G116</f>
        <v>0.1</v>
      </c>
      <c r="K116" s="297">
        <f>Marriott!G116</f>
        <v>0.1</v>
      </c>
      <c r="L116" s="276">
        <f>Burhill!G116</f>
        <v>0.1</v>
      </c>
      <c r="O116"/>
      <c r="P116"/>
    </row>
    <row r="117" spans="1:16" ht="17.25" customHeight="1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'ITMA Form Data'!D117</f>
        <v>FJ Junior FJ Solid Colour Chill-Out 1/4 zip</v>
      </c>
      <c r="E117" s="276">
        <f>'Sports Direct'!G117</f>
        <v>0.1</v>
      </c>
      <c r="F117" s="297">
        <f>'American Golf'!G117</f>
        <v>0.13</v>
      </c>
      <c r="G117" s="276">
        <f>'Crown Sports'!G117</f>
        <v>0.1</v>
      </c>
      <c r="H117" s="607">
        <f>'McGuirks Sterling'!G117</f>
        <v>0.1</v>
      </c>
      <c r="I117" s="297">
        <f>McLelland!G117</f>
        <v>0.1</v>
      </c>
      <c r="J117" s="276">
        <f>'The Club Company'!G117</f>
        <v>0.1</v>
      </c>
      <c r="K117" s="297">
        <f>Marriott!G117</f>
        <v>0.1</v>
      </c>
      <c r="L117" s="276">
        <f>Burhill!G117</f>
        <v>0.1</v>
      </c>
      <c r="O117"/>
      <c r="P117"/>
    </row>
    <row r="118" spans="1:16" ht="17.25" hidden="1" customHeight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'ITMA Form Data'!D118</f>
        <v>FJ Junior Birdseye Colorblock Pique w/ Self Collar</v>
      </c>
      <c r="E118" s="276">
        <f>'Sports Direct'!G118</f>
        <v>0.1</v>
      </c>
      <c r="F118" s="297">
        <f>'American Golf'!G118</f>
        <v>0.13</v>
      </c>
      <c r="G118" s="276">
        <f>'Crown Sports'!G118</f>
        <v>0.1</v>
      </c>
      <c r="H118" s="607">
        <f>'McGuirks Sterling'!G118</f>
        <v>0.1</v>
      </c>
      <c r="I118" s="297">
        <f>McLelland!G118</f>
        <v>0.1</v>
      </c>
      <c r="J118" s="276">
        <f>'The Club Company'!G118</f>
        <v>0.1</v>
      </c>
      <c r="K118" s="297">
        <f>Marriott!G118</f>
        <v>0.1</v>
      </c>
      <c r="L118" s="276">
        <f>Burhill!G118</f>
        <v>0.1</v>
      </c>
      <c r="O118"/>
      <c r="P118"/>
    </row>
    <row r="119" spans="1:16" ht="17.25" hidden="1" customHeight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'ITMA Form Data'!D119</f>
        <v>FJ Junior Smooth Pique Double Chest Stripe</v>
      </c>
      <c r="E119" s="276">
        <f>'Sports Direct'!G119</f>
        <v>0.1</v>
      </c>
      <c r="F119" s="297">
        <f>'American Golf'!G119</f>
        <v>0.13</v>
      </c>
      <c r="G119" s="276">
        <f>'Crown Sports'!G119</f>
        <v>0.1</v>
      </c>
      <c r="H119" s="607">
        <f>'McGuirks Sterling'!G119</f>
        <v>0.1</v>
      </c>
      <c r="I119" s="297">
        <f>McLelland!G119</f>
        <v>0.1</v>
      </c>
      <c r="J119" s="276">
        <f>'The Club Company'!G119</f>
        <v>0.1</v>
      </c>
      <c r="K119" s="297">
        <f>Marriott!G119</f>
        <v>0.1</v>
      </c>
      <c r="L119" s="276">
        <f>Burhill!G119</f>
        <v>0.1</v>
      </c>
      <c r="O119"/>
      <c r="P119"/>
    </row>
    <row r="120" spans="1:16" ht="17.25" customHeight="1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'ITMA Form Data'!D120</f>
        <v>Junior Textured Chill-Out</v>
      </c>
      <c r="E120" s="276">
        <f>'Sports Direct'!G120</f>
        <v>0.1</v>
      </c>
      <c r="F120" s="297">
        <f>'American Golf'!G120</f>
        <v>0.13</v>
      </c>
      <c r="G120" s="276">
        <f>'Crown Sports'!G120</f>
        <v>0.1</v>
      </c>
      <c r="H120" s="607">
        <f>'McGuirks Sterling'!G120</f>
        <v>0.1</v>
      </c>
      <c r="I120" s="297">
        <f>McLelland!G120</f>
        <v>0.1</v>
      </c>
      <c r="J120" s="276">
        <f>'The Club Company'!G120</f>
        <v>0.1</v>
      </c>
      <c r="K120" s="297">
        <f>Marriott!G120</f>
        <v>0.1</v>
      </c>
      <c r="L120" s="276">
        <f>Burhill!G120</f>
        <v>0.1</v>
      </c>
      <c r="O120"/>
      <c r="P120"/>
    </row>
    <row r="121" spans="1:16" ht="17.25" customHeight="1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'ITMA Form Data'!D121</f>
        <v>Junior Stretch Pique w/Painted Stripes</v>
      </c>
      <c r="E121" s="276">
        <f>'Sports Direct'!G121</f>
        <v>0.1</v>
      </c>
      <c r="F121" s="297">
        <f>'American Golf'!G121</f>
        <v>0.13</v>
      </c>
      <c r="G121" s="276">
        <f>'Crown Sports'!G121</f>
        <v>0.1</v>
      </c>
      <c r="H121" s="607">
        <f>'McGuirks Sterling'!G121</f>
        <v>0.1</v>
      </c>
      <c r="I121" s="297">
        <f>McLelland!G121</f>
        <v>0.1</v>
      </c>
      <c r="J121" s="276">
        <f>'The Club Company'!G121</f>
        <v>0.1</v>
      </c>
      <c r="K121" s="297">
        <f>Marriott!G121</f>
        <v>0.1</v>
      </c>
      <c r="L121" s="276">
        <f>Burhill!G121</f>
        <v>0.1</v>
      </c>
      <c r="O121"/>
      <c r="P121"/>
    </row>
    <row r="122" spans="1:16" ht="17.25" customHeight="1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'ITMA Form Data'!D122</f>
        <v>Junior Smooth Pique w/Collar &amp; Sleeve Stripes</v>
      </c>
      <c r="E122" s="276">
        <f>'Sports Direct'!G122</f>
        <v>0.1</v>
      </c>
      <c r="F122" s="297">
        <f>'American Golf'!G122</f>
        <v>0.13</v>
      </c>
      <c r="G122" s="276">
        <f>'Crown Sports'!G122</f>
        <v>0.1</v>
      </c>
      <c r="H122" s="607">
        <f>'McGuirks Sterling'!G122</f>
        <v>0.1</v>
      </c>
      <c r="I122" s="297">
        <f>McLelland!G122</f>
        <v>0.1</v>
      </c>
      <c r="J122" s="276">
        <f>'The Club Company'!G122</f>
        <v>0.1</v>
      </c>
      <c r="K122" s="297">
        <f>Marriott!G122</f>
        <v>0.1</v>
      </c>
      <c r="L122" s="276">
        <f>Burhill!G122</f>
        <v>0.1</v>
      </c>
      <c r="O122"/>
      <c r="P122"/>
    </row>
    <row r="123" spans="1:16" ht="17.25" customHeight="1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'ITMA Form Data'!D123</f>
        <v>FJ Junior Stretch Pique w/neck tape trim</v>
      </c>
      <c r="E123" s="276">
        <f>'Sports Direct'!G123</f>
        <v>0.1</v>
      </c>
      <c r="F123" s="297">
        <f>'American Golf'!G123</f>
        <v>0.13</v>
      </c>
      <c r="G123" s="276">
        <f>'Crown Sports'!G123</f>
        <v>0.1</v>
      </c>
      <c r="H123" s="607">
        <f>'McGuirks Sterling'!G123</f>
        <v>0.1</v>
      </c>
      <c r="I123" s="297">
        <f>McLelland!G123</f>
        <v>0.1</v>
      </c>
      <c r="J123" s="276">
        <f>'The Club Company'!G123</f>
        <v>0.1</v>
      </c>
      <c r="K123" s="297">
        <f>Marriott!G123</f>
        <v>0.1</v>
      </c>
      <c r="L123" s="276">
        <f>Burhill!G123</f>
        <v>0.1</v>
      </c>
      <c r="O123"/>
      <c r="P123"/>
    </row>
    <row r="124" spans="1:16" ht="17.25" customHeight="1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'ITMA Form Data'!D124</f>
        <v>FJ Junior Shorts</v>
      </c>
      <c r="E124" s="276">
        <f>'Sports Direct'!G124</f>
        <v>0.1</v>
      </c>
      <c r="F124" s="297">
        <f>'American Golf'!G124</f>
        <v>0.13</v>
      </c>
      <c r="G124" s="276">
        <f>'Crown Sports'!G124</f>
        <v>0.1</v>
      </c>
      <c r="H124" s="607">
        <f>'McGuirks Sterling'!G124</f>
        <v>0.1</v>
      </c>
      <c r="I124" s="297">
        <f>McLelland!G124</f>
        <v>0.1</v>
      </c>
      <c r="J124" s="276">
        <f>'The Club Company'!G124</f>
        <v>0.1</v>
      </c>
      <c r="K124" s="297">
        <f>Marriott!G124</f>
        <v>0.1</v>
      </c>
      <c r="L124" s="276">
        <f>Burhill!G124</f>
        <v>0.1</v>
      </c>
      <c r="O124"/>
      <c r="P124"/>
    </row>
    <row r="125" spans="1:16" x14ac:dyDescent="0.3">
      <c r="A125" s="180"/>
      <c r="B125" s="180"/>
      <c r="C125" s="180"/>
      <c r="D125" s="29"/>
      <c r="E125"/>
      <c r="F125"/>
      <c r="G125"/>
      <c r="H125" s="606"/>
      <c r="I125" s="295"/>
      <c r="J125"/>
      <c r="K125" s="295"/>
      <c r="L125"/>
      <c r="O125"/>
      <c r="P125"/>
    </row>
    <row r="126" spans="1:16" x14ac:dyDescent="0.3">
      <c r="A126" s="19"/>
      <c r="B126" s="19"/>
      <c r="C126" s="180"/>
      <c r="D126" s="29"/>
      <c r="E126"/>
      <c r="F126"/>
      <c r="G126"/>
      <c r="H126" s="606"/>
      <c r="I126" s="295"/>
      <c r="J126"/>
      <c r="K126" s="295"/>
      <c r="L126"/>
      <c r="O126"/>
      <c r="P126"/>
    </row>
    <row r="127" spans="1:16" x14ac:dyDescent="0.3">
      <c r="A127" s="180"/>
      <c r="B127" s="180"/>
      <c r="C127" s="180"/>
      <c r="D127" s="422"/>
      <c r="E127"/>
      <c r="F127"/>
      <c r="G127"/>
      <c r="H127" s="606"/>
      <c r="I127" s="295"/>
      <c r="J127"/>
      <c r="K127" s="295"/>
      <c r="L127"/>
      <c r="O127"/>
      <c r="P127"/>
    </row>
    <row r="128" spans="1:16" x14ac:dyDescent="0.3">
      <c r="A128" s="180"/>
      <c r="B128" s="180"/>
      <c r="C128" s="180"/>
      <c r="D128" s="21"/>
      <c r="E128"/>
      <c r="F128"/>
      <c r="G128"/>
      <c r="H128" s="606"/>
      <c r="I128" s="295"/>
      <c r="J128"/>
      <c r="K128" s="295"/>
      <c r="L128"/>
      <c r="O128"/>
      <c r="P128"/>
    </row>
    <row r="129" spans="1:16" x14ac:dyDescent="0.3">
      <c r="A129" s="180"/>
      <c r="B129" s="180"/>
      <c r="C129" s="180"/>
      <c r="D129" s="21"/>
      <c r="E129"/>
      <c r="F129"/>
      <c r="G129"/>
      <c r="H129" s="606"/>
      <c r="I129" s="295"/>
      <c r="J129"/>
      <c r="K129" s="295"/>
      <c r="L129"/>
      <c r="O129"/>
      <c r="P129"/>
    </row>
    <row r="130" spans="1:16" x14ac:dyDescent="0.3">
      <c r="A130" s="180"/>
      <c r="B130" s="180"/>
      <c r="C130" s="180"/>
      <c r="D130" s="21"/>
      <c r="E130"/>
      <c r="F130"/>
      <c r="G130"/>
      <c r="H130" s="606"/>
      <c r="I130" s="295"/>
      <c r="J130"/>
      <c r="K130" s="295"/>
      <c r="L130"/>
      <c r="O130"/>
      <c r="P130"/>
    </row>
    <row r="131" spans="1:16" x14ac:dyDescent="0.3">
      <c r="A131" s="180"/>
      <c r="B131" s="180"/>
      <c r="C131" s="180"/>
      <c r="D131" s="21"/>
      <c r="E131"/>
      <c r="F131"/>
      <c r="G131"/>
      <c r="H131" s="606"/>
      <c r="I131" s="295"/>
      <c r="J131"/>
      <c r="K131" s="295"/>
      <c r="L131"/>
      <c r="O131"/>
      <c r="P131"/>
    </row>
    <row r="132" spans="1:16" x14ac:dyDescent="0.3">
      <c r="A132" s="300"/>
      <c r="B132" s="300"/>
      <c r="C132" s="300"/>
      <c r="D132" s="31"/>
      <c r="E132"/>
      <c r="F132"/>
      <c r="G132"/>
      <c r="H132" s="606"/>
      <c r="I132" s="295"/>
      <c r="J132"/>
      <c r="K132" s="295"/>
      <c r="L132"/>
      <c r="O132"/>
      <c r="P132"/>
    </row>
    <row r="133" spans="1:16" x14ac:dyDescent="0.3">
      <c r="A133" s="300"/>
      <c r="B133" s="300"/>
      <c r="C133" s="300"/>
      <c r="D133" s="31"/>
      <c r="E133"/>
      <c r="F133"/>
      <c r="G133"/>
      <c r="H133" s="606"/>
      <c r="I133" s="295"/>
      <c r="J133"/>
      <c r="K133" s="295"/>
      <c r="L133"/>
      <c r="O133"/>
      <c r="P133"/>
    </row>
    <row r="134" spans="1:16" x14ac:dyDescent="0.3">
      <c r="A134" s="300"/>
      <c r="B134" s="300"/>
      <c r="C134" s="300"/>
      <c r="D134" s="31"/>
      <c r="E134"/>
      <c r="F134"/>
      <c r="G134"/>
      <c r="H134" s="606"/>
      <c r="I134" s="295"/>
      <c r="J134"/>
      <c r="K134" s="295"/>
      <c r="L134"/>
      <c r="O134"/>
      <c r="P134"/>
    </row>
    <row r="135" spans="1:16" x14ac:dyDescent="0.3">
      <c r="A135" s="300"/>
      <c r="B135" s="300"/>
      <c r="C135" s="300"/>
      <c r="D135" s="31"/>
      <c r="E135"/>
      <c r="F135"/>
      <c r="G135"/>
      <c r="H135" s="606"/>
      <c r="I135" s="295"/>
      <c r="J135"/>
      <c r="K135" s="295"/>
      <c r="L135"/>
      <c r="O135"/>
      <c r="P135"/>
    </row>
    <row r="136" spans="1:16" x14ac:dyDescent="0.3">
      <c r="A136" s="300"/>
      <c r="B136" s="300"/>
      <c r="C136" s="300"/>
      <c r="D136" s="31"/>
      <c r="E136"/>
      <c r="F136"/>
      <c r="G136"/>
      <c r="H136" s="606"/>
      <c r="I136" s="295"/>
      <c r="J136"/>
      <c r="K136" s="295"/>
      <c r="L136"/>
      <c r="O136"/>
      <c r="P136"/>
    </row>
    <row r="137" spans="1:16" x14ac:dyDescent="0.3">
      <c r="A137" s="300"/>
      <c r="B137" s="300"/>
      <c r="C137" s="300"/>
      <c r="D137" s="31"/>
      <c r="E137"/>
      <c r="F137"/>
      <c r="G137"/>
      <c r="H137" s="606"/>
      <c r="I137" s="295"/>
      <c r="J137"/>
      <c r="K137" s="295"/>
      <c r="L137"/>
      <c r="O137"/>
      <c r="P137"/>
    </row>
    <row r="138" spans="1:16" x14ac:dyDescent="0.3">
      <c r="A138" s="300"/>
      <c r="B138" s="300"/>
      <c r="C138" s="300"/>
      <c r="D138" s="31"/>
      <c r="E138"/>
      <c r="F138"/>
      <c r="G138"/>
      <c r="H138" s="606"/>
      <c r="I138" s="295"/>
      <c r="J138"/>
      <c r="K138" s="295"/>
      <c r="L138"/>
      <c r="O138"/>
      <c r="P138"/>
    </row>
    <row r="139" spans="1:16" x14ac:dyDescent="0.3">
      <c r="A139" s="300"/>
      <c r="B139" s="300"/>
      <c r="C139" s="300"/>
      <c r="D139" s="31"/>
      <c r="E139"/>
      <c r="F139"/>
      <c r="G139"/>
      <c r="H139" s="606"/>
      <c r="I139" s="295"/>
      <c r="J139"/>
      <c r="K139" s="295"/>
      <c r="L139"/>
      <c r="O139"/>
      <c r="P139"/>
    </row>
    <row r="140" spans="1:16" x14ac:dyDescent="0.3">
      <c r="A140" s="300"/>
      <c r="B140" s="300"/>
      <c r="C140" s="300"/>
      <c r="D140" s="31"/>
      <c r="E140"/>
      <c r="F140"/>
      <c r="G140"/>
      <c r="H140" s="606"/>
      <c r="I140" s="295"/>
      <c r="J140"/>
      <c r="K140" s="295"/>
      <c r="L140"/>
      <c r="O140"/>
      <c r="P140"/>
    </row>
    <row r="141" spans="1:16" x14ac:dyDescent="0.3">
      <c r="A141" s="300"/>
      <c r="B141" s="300"/>
      <c r="C141" s="300"/>
      <c r="D141" s="31"/>
      <c r="E141"/>
      <c r="F141"/>
      <c r="G141"/>
      <c r="H141" s="606"/>
      <c r="I141" s="295"/>
      <c r="J141"/>
      <c r="K141" s="295"/>
      <c r="L141"/>
      <c r="O141"/>
      <c r="P141"/>
    </row>
    <row r="142" spans="1:16" x14ac:dyDescent="0.3">
      <c r="A142" s="300"/>
      <c r="B142" s="300"/>
      <c r="C142" s="300"/>
      <c r="D142" s="31"/>
      <c r="E142"/>
      <c r="F142"/>
      <c r="G142"/>
      <c r="H142" s="606"/>
      <c r="I142" s="295"/>
      <c r="J142"/>
      <c r="K142" s="295"/>
      <c r="L142"/>
      <c r="O142"/>
      <c r="P142"/>
    </row>
    <row r="143" spans="1:16" x14ac:dyDescent="0.3">
      <c r="A143" s="300"/>
      <c r="B143" s="300"/>
      <c r="C143" s="300"/>
      <c r="D143" s="31"/>
      <c r="E143"/>
      <c r="F143"/>
      <c r="G143"/>
      <c r="H143" s="606"/>
      <c r="I143" s="295"/>
      <c r="J143"/>
      <c r="K143" s="295"/>
      <c r="L143"/>
      <c r="O143"/>
      <c r="P143"/>
    </row>
    <row r="144" spans="1:16" x14ac:dyDescent="0.3">
      <c r="A144" s="300"/>
      <c r="B144" s="300"/>
      <c r="C144" s="300"/>
      <c r="D144" s="31"/>
      <c r="E144"/>
      <c r="F144"/>
      <c r="G144"/>
      <c r="H144" s="606"/>
      <c r="I144" s="295"/>
      <c r="J144"/>
      <c r="K144" s="295"/>
      <c r="L144"/>
      <c r="O144"/>
      <c r="P144"/>
    </row>
    <row r="145" spans="1:16" x14ac:dyDescent="0.3">
      <c r="A145" s="300"/>
      <c r="B145" s="300"/>
      <c r="C145" s="300"/>
      <c r="D145" s="31"/>
      <c r="E145"/>
      <c r="F145"/>
      <c r="G145"/>
      <c r="H145" s="606"/>
      <c r="I145" s="295"/>
      <c r="J145"/>
      <c r="K145" s="295"/>
      <c r="L145"/>
      <c r="O145"/>
      <c r="P145"/>
    </row>
    <row r="146" spans="1:16" x14ac:dyDescent="0.3">
      <c r="A146" s="300"/>
      <c r="B146" s="300"/>
      <c r="C146" s="300"/>
      <c r="D146" s="31"/>
      <c r="E146"/>
      <c r="F146"/>
      <c r="G146"/>
      <c r="H146" s="606"/>
      <c r="I146" s="295"/>
      <c r="J146"/>
      <c r="K146" s="295"/>
      <c r="L146"/>
      <c r="O146"/>
      <c r="P146"/>
    </row>
    <row r="147" spans="1:16" x14ac:dyDescent="0.3">
      <c r="A147" s="300"/>
      <c r="B147" s="300"/>
      <c r="C147" s="300"/>
      <c r="D147" s="31"/>
      <c r="E147"/>
      <c r="F147"/>
      <c r="G147"/>
      <c r="H147" s="606"/>
      <c r="I147" s="295"/>
      <c r="J147"/>
      <c r="K147" s="295"/>
      <c r="L147"/>
      <c r="O147"/>
      <c r="P147"/>
    </row>
    <row r="148" spans="1:16" x14ac:dyDescent="0.3">
      <c r="A148" s="300"/>
      <c r="B148" s="300"/>
      <c r="C148" s="300"/>
      <c r="D148" s="31"/>
      <c r="E148"/>
      <c r="F148"/>
      <c r="G148"/>
      <c r="H148" s="606"/>
      <c r="I148" s="295"/>
      <c r="J148"/>
      <c r="K148" s="295"/>
      <c r="L148"/>
      <c r="O148"/>
      <c r="P148"/>
    </row>
    <row r="149" spans="1:16" x14ac:dyDescent="0.3">
      <c r="A149" s="300"/>
      <c r="B149" s="300"/>
      <c r="C149" s="300"/>
      <c r="D149" s="31"/>
      <c r="E149"/>
      <c r="F149"/>
      <c r="G149"/>
      <c r="H149" s="606"/>
      <c r="I149" s="295"/>
      <c r="J149"/>
      <c r="K149" s="295"/>
      <c r="L149"/>
      <c r="O149"/>
      <c r="P149"/>
    </row>
    <row r="150" spans="1:16" x14ac:dyDescent="0.3">
      <c r="A150" s="300"/>
      <c r="B150" s="300"/>
      <c r="C150" s="300"/>
      <c r="D150" s="31"/>
      <c r="E150"/>
      <c r="F150"/>
      <c r="G150"/>
      <c r="H150" s="606"/>
      <c r="I150" s="295"/>
      <c r="J150"/>
      <c r="K150" s="295"/>
      <c r="L150"/>
      <c r="O150"/>
      <c r="P150"/>
    </row>
    <row r="151" spans="1:16" x14ac:dyDescent="0.3">
      <c r="A151" s="300"/>
      <c r="B151" s="300"/>
      <c r="C151" s="300"/>
      <c r="D151" s="31"/>
      <c r="E151"/>
      <c r="F151"/>
      <c r="G151"/>
      <c r="H151" s="606"/>
      <c r="I151" s="295"/>
      <c r="J151"/>
      <c r="K151" s="295"/>
      <c r="L151"/>
      <c r="O151"/>
      <c r="P151"/>
    </row>
    <row r="152" spans="1:16" x14ac:dyDescent="0.3">
      <c r="A152" s="300"/>
      <c r="B152" s="300"/>
      <c r="C152" s="300"/>
      <c r="D152" s="31"/>
      <c r="E152"/>
      <c r="F152"/>
      <c r="G152"/>
      <c r="H152" s="606"/>
      <c r="I152" s="295"/>
      <c r="J152"/>
      <c r="K152" s="295"/>
      <c r="L152"/>
      <c r="O152"/>
      <c r="P152"/>
    </row>
    <row r="153" spans="1:16" x14ac:dyDescent="0.3">
      <c r="A153" s="300"/>
      <c r="B153" s="300"/>
      <c r="C153" s="300"/>
      <c r="D153" s="31"/>
      <c r="E153"/>
      <c r="F153"/>
      <c r="G153"/>
      <c r="H153" s="606"/>
      <c r="I153" s="295"/>
      <c r="J153"/>
      <c r="K153" s="295"/>
      <c r="L153"/>
      <c r="O153"/>
      <c r="P153"/>
    </row>
    <row r="154" spans="1:16" x14ac:dyDescent="0.3">
      <c r="A154" s="300"/>
      <c r="B154" s="300"/>
      <c r="C154" s="300"/>
      <c r="D154" s="31"/>
      <c r="E154"/>
      <c r="F154"/>
      <c r="G154"/>
      <c r="H154" s="606"/>
      <c r="I154" s="295"/>
      <c r="J154"/>
      <c r="K154" s="295"/>
      <c r="L154"/>
      <c r="O154"/>
      <c r="P154"/>
    </row>
    <row r="155" spans="1:16" x14ac:dyDescent="0.3">
      <c r="A155" s="300"/>
      <c r="B155" s="300"/>
      <c r="C155" s="300"/>
      <c r="D155" s="31"/>
      <c r="E155"/>
      <c r="F155"/>
      <c r="G155"/>
      <c r="H155" s="606"/>
      <c r="I155" s="295"/>
      <c r="J155"/>
      <c r="K155" s="295"/>
      <c r="L155"/>
      <c r="O155"/>
      <c r="P155"/>
    </row>
    <row r="156" spans="1:16" x14ac:dyDescent="0.3">
      <c r="A156" s="300"/>
      <c r="B156" s="300"/>
      <c r="C156" s="300"/>
      <c r="D156" s="31"/>
      <c r="E156"/>
      <c r="F156"/>
      <c r="G156"/>
      <c r="H156" s="606"/>
      <c r="I156" s="295"/>
      <c r="J156"/>
      <c r="K156" s="295"/>
      <c r="L156"/>
      <c r="O156"/>
      <c r="P156"/>
    </row>
    <row r="157" spans="1:16" x14ac:dyDescent="0.3">
      <c r="A157" s="300"/>
      <c r="B157" s="300"/>
      <c r="C157" s="300"/>
      <c r="D157" s="31"/>
      <c r="E157"/>
      <c r="F157"/>
      <c r="G157"/>
      <c r="H157" s="606"/>
      <c r="I157" s="295"/>
      <c r="J157"/>
      <c r="K157" s="295"/>
      <c r="L157"/>
      <c r="O157"/>
      <c r="P157"/>
    </row>
    <row r="158" spans="1:16" x14ac:dyDescent="0.3">
      <c r="A158" s="300"/>
      <c r="B158" s="300"/>
      <c r="C158" s="300"/>
      <c r="D158" s="31"/>
      <c r="E158"/>
      <c r="F158"/>
      <c r="G158"/>
      <c r="H158" s="606"/>
      <c r="I158" s="295"/>
      <c r="J158"/>
      <c r="K158" s="295"/>
      <c r="L158"/>
      <c r="O158"/>
      <c r="P158"/>
    </row>
    <row r="159" spans="1:16" x14ac:dyDescent="0.3">
      <c r="A159" s="300"/>
      <c r="B159" s="300"/>
      <c r="C159" s="300"/>
      <c r="D159" s="31"/>
      <c r="E159"/>
      <c r="F159"/>
      <c r="G159"/>
      <c r="H159" s="606"/>
      <c r="I159" s="295"/>
      <c r="J159"/>
      <c r="K159" s="295"/>
      <c r="L159"/>
      <c r="O159"/>
      <c r="P159"/>
    </row>
    <row r="160" spans="1:16" x14ac:dyDescent="0.3">
      <c r="A160" s="300"/>
      <c r="B160" s="300"/>
      <c r="C160" s="300"/>
      <c r="D160" s="31"/>
      <c r="E160"/>
      <c r="F160"/>
      <c r="G160"/>
      <c r="H160" s="606"/>
      <c r="I160" s="295"/>
      <c r="J160"/>
      <c r="K160" s="295"/>
      <c r="L160"/>
      <c r="O160"/>
      <c r="P160"/>
    </row>
    <row r="161" spans="1:16" x14ac:dyDescent="0.3">
      <c r="A161" s="300"/>
      <c r="B161" s="300"/>
      <c r="C161" s="300"/>
      <c r="D161" s="31"/>
      <c r="E161"/>
      <c r="F161"/>
      <c r="G161"/>
      <c r="H161" s="606"/>
      <c r="I161" s="295"/>
      <c r="J161"/>
      <c r="K161" s="295"/>
      <c r="L161"/>
      <c r="O161"/>
      <c r="P161"/>
    </row>
    <row r="162" spans="1:16" x14ac:dyDescent="0.3">
      <c r="A162" s="300"/>
      <c r="B162" s="300"/>
      <c r="C162" s="300"/>
      <c r="D162" s="31"/>
      <c r="E162"/>
      <c r="F162"/>
      <c r="G162"/>
      <c r="H162" s="606"/>
      <c r="I162" s="295"/>
      <c r="J162"/>
      <c r="K162" s="295"/>
      <c r="L162"/>
      <c r="O162"/>
      <c r="P162"/>
    </row>
    <row r="163" spans="1:16" x14ac:dyDescent="0.3">
      <c r="A163" s="300"/>
      <c r="B163" s="300"/>
      <c r="C163" s="300"/>
      <c r="D163" s="31"/>
      <c r="E163"/>
      <c r="F163"/>
      <c r="G163"/>
      <c r="H163" s="606"/>
      <c r="I163" s="295"/>
      <c r="J163"/>
      <c r="K163" s="295"/>
      <c r="L163"/>
      <c r="O163"/>
      <c r="P163"/>
    </row>
    <row r="164" spans="1:16" x14ac:dyDescent="0.3">
      <c r="A164" s="300"/>
      <c r="B164" s="300"/>
      <c r="C164" s="300"/>
      <c r="D164" s="31"/>
      <c r="E164"/>
      <c r="F164"/>
      <c r="G164"/>
      <c r="H164" s="606"/>
      <c r="I164" s="295"/>
      <c r="J164"/>
      <c r="K164" s="295"/>
      <c r="L164"/>
      <c r="O164"/>
      <c r="P164"/>
    </row>
    <row r="165" spans="1:16" x14ac:dyDescent="0.3">
      <c r="A165" s="300"/>
      <c r="B165" s="300"/>
      <c r="C165" s="300"/>
      <c r="D165" s="31"/>
      <c r="E165"/>
      <c r="F165"/>
      <c r="G165"/>
      <c r="H165" s="606"/>
      <c r="I165" s="295"/>
      <c r="J165"/>
      <c r="K165" s="295"/>
      <c r="L165"/>
      <c r="O165"/>
      <c r="P165"/>
    </row>
    <row r="166" spans="1:16" x14ac:dyDescent="0.3">
      <c r="A166" s="300"/>
      <c r="B166" s="300"/>
      <c r="C166" s="300"/>
      <c r="D166" s="31"/>
      <c r="E166"/>
      <c r="F166"/>
      <c r="G166"/>
      <c r="H166" s="606"/>
      <c r="I166" s="295"/>
      <c r="J166"/>
      <c r="K166" s="295"/>
      <c r="L166"/>
      <c r="O166"/>
      <c r="P166"/>
    </row>
    <row r="167" spans="1:16" x14ac:dyDescent="0.3">
      <c r="A167" s="300"/>
      <c r="B167" s="300"/>
      <c r="C167" s="300"/>
      <c r="D167" s="31"/>
      <c r="E167"/>
      <c r="F167"/>
      <c r="G167"/>
      <c r="H167" s="606"/>
      <c r="I167" s="295"/>
      <c r="J167"/>
      <c r="K167" s="295"/>
      <c r="L167"/>
      <c r="O167"/>
      <c r="P167"/>
    </row>
    <row r="168" spans="1:16" x14ac:dyDescent="0.3">
      <c r="A168" s="300"/>
      <c r="B168" s="300"/>
      <c r="C168" s="300"/>
      <c r="D168" s="31"/>
      <c r="E168"/>
      <c r="F168"/>
      <c r="G168"/>
      <c r="H168" s="606"/>
      <c r="I168" s="295"/>
      <c r="J168"/>
      <c r="K168" s="295"/>
      <c r="L168"/>
      <c r="O168"/>
      <c r="P168"/>
    </row>
    <row r="169" spans="1:16" x14ac:dyDescent="0.3">
      <c r="A169" s="300"/>
      <c r="B169" s="300"/>
      <c r="C169" s="300"/>
      <c r="D169" s="31"/>
      <c r="E169"/>
      <c r="F169"/>
      <c r="G169"/>
      <c r="H169" s="606"/>
      <c r="I169" s="295"/>
      <c r="J169"/>
      <c r="K169" s="295"/>
      <c r="L169"/>
      <c r="O169"/>
      <c r="P169"/>
    </row>
    <row r="170" spans="1:16" x14ac:dyDescent="0.3">
      <c r="A170" s="300"/>
      <c r="B170" s="300"/>
      <c r="C170" s="300"/>
      <c r="D170" s="31"/>
      <c r="E170"/>
      <c r="F170"/>
      <c r="G170"/>
      <c r="H170" s="606"/>
      <c r="I170" s="295"/>
      <c r="J170"/>
      <c r="K170" s="295"/>
      <c r="L170"/>
      <c r="O170"/>
      <c r="P170"/>
    </row>
    <row r="171" spans="1:16" x14ac:dyDescent="0.3">
      <c r="A171" s="300"/>
      <c r="B171" s="300"/>
      <c r="C171" s="300"/>
      <c r="D171" s="31"/>
      <c r="E171"/>
      <c r="F171"/>
      <c r="G171"/>
      <c r="H171" s="606"/>
      <c r="I171" s="295"/>
      <c r="J171"/>
      <c r="K171" s="295"/>
      <c r="L171"/>
      <c r="O171"/>
      <c r="P171"/>
    </row>
    <row r="172" spans="1:16" x14ac:dyDescent="0.3">
      <c r="A172" s="300"/>
      <c r="B172" s="300"/>
      <c r="C172" s="300"/>
      <c r="D172" s="31"/>
      <c r="E172"/>
      <c r="F172"/>
      <c r="G172"/>
      <c r="H172" s="606"/>
      <c r="I172" s="295"/>
      <c r="J172"/>
      <c r="K172" s="295"/>
      <c r="L172"/>
      <c r="O172"/>
      <c r="P172"/>
    </row>
    <row r="173" spans="1:16" x14ac:dyDescent="0.3">
      <c r="A173" s="300"/>
      <c r="B173" s="300"/>
      <c r="C173" s="300"/>
      <c r="D173" s="31"/>
      <c r="E173"/>
      <c r="F173"/>
      <c r="G173"/>
      <c r="H173" s="606"/>
      <c r="I173" s="295"/>
      <c r="J173"/>
      <c r="K173" s="295"/>
      <c r="L173"/>
      <c r="O173"/>
      <c r="P173"/>
    </row>
    <row r="174" spans="1:16" x14ac:dyDescent="0.3">
      <c r="A174" s="300"/>
      <c r="B174" s="300"/>
      <c r="C174" s="300"/>
      <c r="D174" s="31"/>
      <c r="E174"/>
      <c r="F174"/>
      <c r="G174"/>
      <c r="H174" s="606"/>
      <c r="I174" s="295"/>
      <c r="J174"/>
      <c r="K174" s="295"/>
      <c r="L174"/>
      <c r="O174"/>
      <c r="P174"/>
    </row>
    <row r="175" spans="1:16" x14ac:dyDescent="0.3">
      <c r="A175" s="300"/>
      <c r="B175" s="300"/>
      <c r="C175" s="300"/>
      <c r="D175" s="31"/>
      <c r="E175"/>
      <c r="F175"/>
      <c r="G175"/>
      <c r="H175" s="606"/>
      <c r="I175" s="295"/>
      <c r="J175"/>
      <c r="K175" s="295"/>
      <c r="L175"/>
      <c r="O175"/>
      <c r="P175"/>
    </row>
    <row r="176" spans="1:16" x14ac:dyDescent="0.3">
      <c r="A176" s="300"/>
      <c r="B176" s="300"/>
      <c r="C176" s="300"/>
      <c r="D176" s="31"/>
      <c r="E176"/>
      <c r="F176"/>
      <c r="G176"/>
      <c r="H176" s="606"/>
      <c r="I176" s="295"/>
      <c r="J176"/>
      <c r="K176" s="295"/>
      <c r="L176"/>
      <c r="O176"/>
      <c r="P176"/>
    </row>
    <row r="177" spans="1:16" x14ac:dyDescent="0.3">
      <c r="A177" s="300"/>
      <c r="B177" s="300"/>
      <c r="C177" s="300"/>
      <c r="D177" s="31"/>
      <c r="E177"/>
      <c r="F177"/>
      <c r="G177"/>
      <c r="H177" s="606"/>
      <c r="I177" s="295"/>
      <c r="J177"/>
      <c r="K177" s="295"/>
      <c r="L177"/>
      <c r="O177"/>
      <c r="P177"/>
    </row>
    <row r="178" spans="1:16" x14ac:dyDescent="0.3">
      <c r="A178" s="300"/>
      <c r="B178" s="300"/>
      <c r="C178" s="300"/>
      <c r="D178" s="31"/>
      <c r="E178"/>
      <c r="F178"/>
      <c r="G178"/>
      <c r="H178" s="606"/>
      <c r="I178" s="295"/>
      <c r="J178"/>
      <c r="K178" s="295"/>
      <c r="L178"/>
      <c r="O178"/>
      <c r="P178"/>
    </row>
    <row r="179" spans="1:16" x14ac:dyDescent="0.3">
      <c r="A179" s="300"/>
      <c r="B179" s="300"/>
      <c r="C179" s="300"/>
      <c r="D179" s="31"/>
      <c r="E179"/>
      <c r="F179"/>
      <c r="G179"/>
      <c r="H179" s="606"/>
      <c r="I179" s="295"/>
      <c r="J179"/>
      <c r="K179" s="295"/>
      <c r="L179"/>
      <c r="O179"/>
      <c r="P179"/>
    </row>
    <row r="180" spans="1:16" x14ac:dyDescent="0.3">
      <c r="A180" s="300"/>
      <c r="B180" s="300"/>
      <c r="C180" s="300"/>
      <c r="D180" s="31"/>
      <c r="E180"/>
      <c r="F180"/>
      <c r="G180"/>
      <c r="H180" s="606"/>
      <c r="I180" s="295"/>
      <c r="J180"/>
      <c r="K180" s="295"/>
      <c r="L180"/>
      <c r="O180"/>
      <c r="P180"/>
    </row>
    <row r="181" spans="1:16" x14ac:dyDescent="0.3">
      <c r="A181" s="300"/>
      <c r="B181" s="300"/>
      <c r="C181" s="300"/>
      <c r="D181" s="31"/>
      <c r="E181"/>
      <c r="F181"/>
      <c r="G181"/>
      <c r="H181" s="606"/>
      <c r="I181" s="295"/>
      <c r="J181"/>
      <c r="K181" s="295"/>
      <c r="L181"/>
      <c r="O181"/>
      <c r="P181"/>
    </row>
    <row r="182" spans="1:16" x14ac:dyDescent="0.3">
      <c r="A182" s="300"/>
      <c r="B182" s="300"/>
      <c r="C182" s="300"/>
      <c r="D182" s="31"/>
      <c r="E182"/>
      <c r="F182"/>
      <c r="G182"/>
      <c r="H182" s="606"/>
      <c r="I182" s="295"/>
      <c r="J182"/>
      <c r="K182" s="295"/>
      <c r="L182"/>
      <c r="O182"/>
      <c r="P182"/>
    </row>
    <row r="183" spans="1:16" x14ac:dyDescent="0.3">
      <c r="A183" s="300"/>
      <c r="B183" s="300"/>
      <c r="C183" s="300"/>
      <c r="D183" s="31"/>
      <c r="E183"/>
      <c r="F183"/>
      <c r="G183"/>
      <c r="H183" s="606"/>
      <c r="I183" s="295"/>
      <c r="J183"/>
      <c r="K183" s="295"/>
      <c r="L183"/>
      <c r="O183"/>
      <c r="P183"/>
    </row>
    <row r="184" spans="1:16" x14ac:dyDescent="0.3">
      <c r="A184" s="300"/>
      <c r="B184" s="300"/>
      <c r="C184" s="300"/>
      <c r="D184" s="31"/>
      <c r="E184"/>
      <c r="F184"/>
      <c r="G184"/>
      <c r="H184" s="606"/>
      <c r="I184" s="295"/>
      <c r="J184"/>
      <c r="K184" s="295"/>
      <c r="L184"/>
      <c r="O184"/>
      <c r="P184"/>
    </row>
    <row r="185" spans="1:16" x14ac:dyDescent="0.3">
      <c r="A185" s="300"/>
      <c r="B185" s="300"/>
      <c r="C185" s="300"/>
      <c r="D185" s="31"/>
      <c r="E185"/>
      <c r="F185"/>
      <c r="G185"/>
      <c r="H185" s="606"/>
      <c r="I185" s="295"/>
      <c r="J185"/>
      <c r="K185" s="295"/>
      <c r="L185"/>
      <c r="O185"/>
      <c r="P185"/>
    </row>
    <row r="186" spans="1:16" x14ac:dyDescent="0.3">
      <c r="A186" s="300"/>
      <c r="B186" s="300"/>
      <c r="C186" s="300"/>
      <c r="D186" s="31"/>
      <c r="E186"/>
      <c r="F186"/>
      <c r="G186"/>
      <c r="H186" s="606"/>
      <c r="I186" s="295"/>
      <c r="J186"/>
      <c r="K186" s="295"/>
      <c r="L186"/>
      <c r="O186"/>
      <c r="P186"/>
    </row>
    <row r="187" spans="1:16" x14ac:dyDescent="0.3">
      <c r="A187" s="300"/>
      <c r="B187" s="300"/>
      <c r="C187" s="300"/>
      <c r="D187" s="31"/>
      <c r="E187"/>
      <c r="F187"/>
      <c r="G187"/>
      <c r="H187" s="606"/>
      <c r="I187" s="295"/>
      <c r="J187"/>
      <c r="K187" s="295"/>
      <c r="L187"/>
      <c r="O187"/>
      <c r="P187"/>
    </row>
    <row r="188" spans="1:16" x14ac:dyDescent="0.3">
      <c r="A188" s="300"/>
      <c r="B188" s="300"/>
      <c r="C188" s="300"/>
      <c r="D188" s="31"/>
      <c r="E188"/>
      <c r="F188"/>
      <c r="G188"/>
      <c r="H188" s="606"/>
      <c r="I188" s="295"/>
      <c r="J188"/>
      <c r="K188" s="295"/>
      <c r="L188"/>
      <c r="O188"/>
      <c r="P188"/>
    </row>
    <row r="189" spans="1:16" x14ac:dyDescent="0.3">
      <c r="A189" s="300"/>
      <c r="B189" s="300"/>
      <c r="C189" s="300"/>
      <c r="D189" s="31"/>
      <c r="E189"/>
      <c r="F189"/>
      <c r="G189"/>
      <c r="H189" s="606"/>
      <c r="I189" s="295"/>
      <c r="J189"/>
      <c r="K189" s="295"/>
      <c r="L189"/>
      <c r="O189"/>
      <c r="P189"/>
    </row>
    <row r="190" spans="1:16" x14ac:dyDescent="0.3">
      <c r="A190" s="300"/>
      <c r="B190" s="300"/>
      <c r="C190" s="300"/>
      <c r="D190" s="31"/>
      <c r="E190"/>
      <c r="F190"/>
      <c r="G190"/>
      <c r="H190" s="606"/>
      <c r="I190" s="295"/>
      <c r="J190"/>
      <c r="K190" s="295"/>
      <c r="L190"/>
      <c r="O190"/>
      <c r="P190"/>
    </row>
    <row r="191" spans="1:16" x14ac:dyDescent="0.3">
      <c r="A191" s="300"/>
      <c r="B191" s="300"/>
      <c r="C191" s="300"/>
      <c r="D191" s="31"/>
      <c r="E191"/>
      <c r="F191"/>
      <c r="G191"/>
      <c r="H191" s="606"/>
      <c r="I191" s="295"/>
      <c r="J191"/>
      <c r="K191" s="295"/>
      <c r="L191"/>
      <c r="O191"/>
      <c r="P191"/>
    </row>
    <row r="192" spans="1:16" x14ac:dyDescent="0.3">
      <c r="A192" s="300"/>
      <c r="B192" s="300"/>
      <c r="C192" s="300"/>
      <c r="D192" s="31"/>
      <c r="E192"/>
      <c r="F192"/>
      <c r="G192"/>
      <c r="H192" s="606"/>
      <c r="I192" s="295"/>
      <c r="J192"/>
      <c r="K192" s="295"/>
      <c r="L192"/>
      <c r="O192"/>
      <c r="P192"/>
    </row>
    <row r="193" spans="1:16" x14ac:dyDescent="0.3">
      <c r="A193" s="300"/>
      <c r="B193" s="300"/>
      <c r="C193" s="300"/>
      <c r="D193" s="31"/>
      <c r="E193"/>
      <c r="F193"/>
      <c r="G193"/>
      <c r="H193" s="606"/>
      <c r="I193" s="295"/>
      <c r="J193"/>
      <c r="K193" s="295"/>
      <c r="L193"/>
      <c r="O193"/>
      <c r="P193"/>
    </row>
    <row r="194" spans="1:16" x14ac:dyDescent="0.3">
      <c r="A194" s="300"/>
      <c r="B194" s="300"/>
      <c r="C194" s="300"/>
      <c r="D194" s="31"/>
      <c r="E194"/>
      <c r="F194"/>
      <c r="G194"/>
      <c r="H194" s="606"/>
      <c r="I194" s="295"/>
      <c r="J194"/>
      <c r="K194" s="295"/>
      <c r="L194"/>
      <c r="O194"/>
      <c r="P194"/>
    </row>
    <row r="195" spans="1:16" x14ac:dyDescent="0.3">
      <c r="A195" s="300"/>
      <c r="B195" s="300"/>
      <c r="C195" s="300"/>
      <c r="D195" s="31"/>
      <c r="E195"/>
      <c r="F195"/>
      <c r="G195"/>
      <c r="H195" s="606"/>
      <c r="I195" s="295"/>
      <c r="J195"/>
      <c r="K195" s="295"/>
      <c r="L195"/>
      <c r="O195"/>
      <c r="P195"/>
    </row>
    <row r="196" spans="1:16" x14ac:dyDescent="0.3">
      <c r="A196" s="300"/>
      <c r="B196" s="300"/>
      <c r="C196" s="300"/>
      <c r="D196" s="31"/>
      <c r="E196"/>
      <c r="F196"/>
      <c r="G196"/>
      <c r="H196" s="606"/>
      <c r="I196" s="295"/>
      <c r="J196"/>
      <c r="K196" s="295"/>
      <c r="L196"/>
      <c r="O196"/>
      <c r="P196"/>
    </row>
    <row r="197" spans="1:16" x14ac:dyDescent="0.3">
      <c r="A197" s="300"/>
      <c r="B197" s="300"/>
      <c r="C197" s="300"/>
      <c r="D197" s="31"/>
      <c r="E197"/>
      <c r="F197"/>
      <c r="G197"/>
      <c r="H197" s="606"/>
      <c r="I197" s="295"/>
      <c r="J197"/>
      <c r="K197" s="295"/>
      <c r="L197"/>
      <c r="O197"/>
      <c r="P197"/>
    </row>
    <row r="198" spans="1:16" x14ac:dyDescent="0.3">
      <c r="A198" s="300"/>
      <c r="B198" s="300"/>
      <c r="C198" s="300"/>
      <c r="D198" s="31"/>
      <c r="E198"/>
      <c r="F198"/>
      <c r="G198"/>
      <c r="H198" s="606"/>
      <c r="I198" s="295"/>
      <c r="J198"/>
      <c r="K198" s="295"/>
      <c r="L198"/>
      <c r="O198"/>
      <c r="P198"/>
    </row>
    <row r="199" spans="1:16" x14ac:dyDescent="0.3">
      <c r="A199" s="300"/>
      <c r="B199" s="300"/>
      <c r="C199" s="300"/>
      <c r="D199" s="31"/>
      <c r="E199"/>
      <c r="F199"/>
      <c r="G199"/>
      <c r="H199" s="606"/>
      <c r="I199" s="295"/>
      <c r="J199"/>
      <c r="K199" s="295"/>
      <c r="L199"/>
      <c r="O199"/>
      <c r="P199"/>
    </row>
    <row r="200" spans="1:16" x14ac:dyDescent="0.3">
      <c r="A200" s="300"/>
      <c r="B200" s="300"/>
      <c r="C200" s="300"/>
      <c r="D200" s="31"/>
      <c r="E200"/>
      <c r="F200"/>
      <c r="G200"/>
      <c r="H200" s="606"/>
      <c r="I200" s="295"/>
      <c r="J200"/>
      <c r="K200" s="295"/>
      <c r="L200"/>
      <c r="O200"/>
      <c r="P200"/>
    </row>
    <row r="201" spans="1:16" x14ac:dyDescent="0.3">
      <c r="A201" s="300"/>
      <c r="B201" s="300"/>
      <c r="C201" s="300"/>
      <c r="D201" s="31"/>
      <c r="E201"/>
      <c r="F201"/>
      <c r="G201"/>
      <c r="H201" s="606"/>
      <c r="I201" s="295"/>
      <c r="J201"/>
      <c r="K201" s="295"/>
      <c r="L201"/>
      <c r="O201"/>
      <c r="P201"/>
    </row>
    <row r="202" spans="1:16" x14ac:dyDescent="0.3">
      <c r="A202" s="300"/>
      <c r="B202" s="300"/>
      <c r="C202" s="300"/>
      <c r="D202" s="31"/>
      <c r="E202"/>
      <c r="F202"/>
      <c r="G202"/>
      <c r="H202" s="606"/>
      <c r="I202" s="295"/>
      <c r="J202"/>
      <c r="K202" s="295"/>
      <c r="L202"/>
      <c r="O202"/>
      <c r="P202"/>
    </row>
    <row r="203" spans="1:16" x14ac:dyDescent="0.3">
      <c r="A203" s="300"/>
      <c r="B203" s="300"/>
      <c r="C203" s="300"/>
      <c r="D203" s="31"/>
      <c r="E203"/>
      <c r="F203"/>
      <c r="G203"/>
      <c r="H203" s="606"/>
      <c r="I203" s="295"/>
      <c r="J203"/>
      <c r="K203" s="295"/>
      <c r="L203"/>
      <c r="O203"/>
      <c r="P203"/>
    </row>
    <row r="204" spans="1:16" x14ac:dyDescent="0.3">
      <c r="A204" s="300"/>
      <c r="B204" s="300"/>
      <c r="C204" s="300"/>
      <c r="D204" s="31"/>
      <c r="E204"/>
      <c r="F204"/>
      <c r="G204"/>
      <c r="H204" s="606"/>
      <c r="I204" s="295"/>
      <c r="J204"/>
      <c r="K204" s="295"/>
      <c r="L204"/>
      <c r="O204"/>
      <c r="P204"/>
    </row>
    <row r="205" spans="1:16" x14ac:dyDescent="0.3">
      <c r="A205" s="300"/>
      <c r="B205" s="300"/>
      <c r="C205" s="300"/>
      <c r="D205" s="31"/>
      <c r="E205"/>
      <c r="F205"/>
      <c r="G205"/>
      <c r="H205" s="606"/>
      <c r="I205" s="295"/>
      <c r="J205"/>
      <c r="K205" s="295"/>
      <c r="L205"/>
      <c r="O205"/>
      <c r="P205"/>
    </row>
    <row r="206" spans="1:16" x14ac:dyDescent="0.3">
      <c r="A206" s="300"/>
      <c r="B206" s="300"/>
      <c r="C206" s="300"/>
      <c r="D206" s="31"/>
      <c r="E206"/>
      <c r="F206"/>
      <c r="G206"/>
      <c r="H206" s="606"/>
      <c r="I206" s="295"/>
      <c r="J206"/>
      <c r="K206" s="295"/>
      <c r="L206"/>
      <c r="O206"/>
      <c r="P206"/>
    </row>
    <row r="207" spans="1:16" x14ac:dyDescent="0.3">
      <c r="A207" s="300"/>
      <c r="B207" s="300"/>
      <c r="C207" s="300"/>
      <c r="D207" s="31"/>
      <c r="E207"/>
      <c r="F207"/>
      <c r="G207"/>
      <c r="H207" s="606"/>
      <c r="I207" s="295"/>
      <c r="J207"/>
      <c r="K207" s="295"/>
      <c r="L207"/>
      <c r="O207"/>
      <c r="P207"/>
    </row>
    <row r="208" spans="1:16" x14ac:dyDescent="0.3">
      <c r="A208" s="300"/>
      <c r="B208" s="300"/>
      <c r="C208" s="300"/>
      <c r="D208" s="31"/>
      <c r="E208"/>
      <c r="F208"/>
      <c r="G208"/>
      <c r="H208" s="606"/>
      <c r="I208" s="295"/>
      <c r="J208"/>
      <c r="K208" s="295"/>
      <c r="L208"/>
      <c r="O208"/>
      <c r="P208"/>
    </row>
    <row r="209" spans="1:16" x14ac:dyDescent="0.3">
      <c r="A209" s="300"/>
      <c r="B209" s="300"/>
      <c r="C209" s="300"/>
      <c r="D209" s="31"/>
      <c r="E209"/>
      <c r="F209"/>
      <c r="G209"/>
      <c r="H209" s="606"/>
      <c r="I209" s="295"/>
      <c r="J209"/>
      <c r="K209" s="295"/>
      <c r="L209"/>
      <c r="O209"/>
      <c r="P209"/>
    </row>
    <row r="210" spans="1:16" x14ac:dyDescent="0.3">
      <c r="A210" s="300"/>
      <c r="B210" s="300"/>
      <c r="C210" s="300"/>
      <c r="D210" s="31"/>
      <c r="E210"/>
      <c r="F210"/>
      <c r="G210"/>
      <c r="H210" s="606"/>
      <c r="I210" s="295"/>
      <c r="J210"/>
      <c r="K210" s="295"/>
      <c r="L210"/>
      <c r="O210"/>
      <c r="P210"/>
    </row>
    <row r="211" spans="1:16" x14ac:dyDescent="0.3">
      <c r="A211" s="300"/>
      <c r="B211" s="300"/>
      <c r="C211" s="300"/>
      <c r="D211" s="31"/>
      <c r="E211"/>
      <c r="F211"/>
      <c r="G211"/>
      <c r="H211" s="606"/>
      <c r="I211" s="295"/>
      <c r="J211"/>
      <c r="K211" s="295"/>
      <c r="L211"/>
      <c r="O211"/>
      <c r="P211"/>
    </row>
    <row r="212" spans="1:16" x14ac:dyDescent="0.3">
      <c r="A212" s="300"/>
      <c r="B212" s="300"/>
      <c r="C212" s="300"/>
      <c r="D212" s="31"/>
      <c r="E212"/>
      <c r="F212"/>
      <c r="G212"/>
      <c r="H212" s="606"/>
      <c r="I212" s="295"/>
      <c r="J212"/>
      <c r="K212" s="295"/>
      <c r="L212"/>
      <c r="O212"/>
      <c r="P212"/>
    </row>
    <row r="213" spans="1:16" x14ac:dyDescent="0.3">
      <c r="A213" s="300"/>
      <c r="B213" s="300"/>
      <c r="C213" s="300"/>
      <c r="D213" s="31"/>
      <c r="E213"/>
      <c r="F213"/>
      <c r="G213"/>
      <c r="H213" s="606"/>
      <c r="I213" s="295"/>
      <c r="J213"/>
      <c r="K213" s="295"/>
      <c r="L213"/>
      <c r="O213"/>
      <c r="P213"/>
    </row>
    <row r="214" spans="1:16" x14ac:dyDescent="0.3">
      <c r="A214" s="300"/>
      <c r="B214" s="300"/>
      <c r="C214" s="300"/>
      <c r="D214" s="31"/>
      <c r="E214"/>
      <c r="F214"/>
      <c r="G214"/>
      <c r="H214" s="606"/>
      <c r="I214" s="295"/>
      <c r="J214"/>
      <c r="K214" s="295"/>
      <c r="L214"/>
      <c r="O214"/>
      <c r="P214"/>
    </row>
    <row r="215" spans="1:16" x14ac:dyDescent="0.3">
      <c r="A215" s="300"/>
      <c r="B215" s="300"/>
      <c r="C215" s="300"/>
      <c r="D215" s="31"/>
      <c r="E215"/>
      <c r="F215"/>
      <c r="G215"/>
      <c r="H215" s="606"/>
      <c r="I215" s="295"/>
      <c r="J215"/>
      <c r="K215" s="295"/>
      <c r="L215"/>
      <c r="O215"/>
      <c r="P215"/>
    </row>
    <row r="216" spans="1:16" x14ac:dyDescent="0.3">
      <c r="A216" s="300"/>
      <c r="B216" s="300"/>
      <c r="C216" s="300"/>
      <c r="D216" s="31"/>
      <c r="E216"/>
      <c r="F216"/>
      <c r="G216"/>
      <c r="H216" s="606"/>
      <c r="I216" s="295"/>
      <c r="J216"/>
      <c r="K216" s="295"/>
      <c r="L216"/>
      <c r="O216"/>
      <c r="P216"/>
    </row>
    <row r="217" spans="1:16" x14ac:dyDescent="0.3">
      <c r="A217" s="300"/>
      <c r="B217" s="300"/>
      <c r="C217" s="300"/>
      <c r="D217" s="31"/>
      <c r="E217"/>
      <c r="F217"/>
      <c r="G217"/>
      <c r="H217" s="606"/>
      <c r="I217" s="295"/>
      <c r="J217"/>
      <c r="K217" s="295"/>
      <c r="L217"/>
      <c r="O217"/>
      <c r="P217"/>
    </row>
    <row r="218" spans="1:16" x14ac:dyDescent="0.3">
      <c r="A218" s="300"/>
      <c r="B218" s="300"/>
      <c r="C218" s="300"/>
      <c r="D218" s="31"/>
      <c r="E218"/>
      <c r="F218"/>
      <c r="G218"/>
      <c r="H218" s="606"/>
      <c r="I218" s="295"/>
      <c r="J218"/>
      <c r="K218" s="295"/>
      <c r="L218"/>
      <c r="O218"/>
      <c r="P218"/>
    </row>
    <row r="219" spans="1:16" x14ac:dyDescent="0.3">
      <c r="A219" s="300"/>
      <c r="B219" s="300"/>
      <c r="C219" s="300"/>
      <c r="D219" s="31"/>
      <c r="E219"/>
      <c r="F219"/>
      <c r="G219"/>
      <c r="H219" s="606"/>
      <c r="I219" s="295"/>
      <c r="J219"/>
      <c r="K219" s="295"/>
      <c r="L219"/>
      <c r="O219"/>
      <c r="P219"/>
    </row>
    <row r="220" spans="1:16" x14ac:dyDescent="0.3">
      <c r="A220" s="300"/>
      <c r="B220" s="300"/>
      <c r="C220" s="300"/>
      <c r="D220" s="31"/>
      <c r="E220"/>
      <c r="F220"/>
      <c r="G220"/>
      <c r="H220" s="606"/>
      <c r="I220" s="295"/>
      <c r="J220"/>
      <c r="K220" s="295"/>
      <c r="L220"/>
      <c r="O220"/>
      <c r="P220"/>
    </row>
    <row r="221" spans="1:16" x14ac:dyDescent="0.3">
      <c r="A221" s="300"/>
      <c r="B221" s="300"/>
      <c r="C221" s="300"/>
      <c r="D221" s="31"/>
      <c r="E221"/>
      <c r="F221"/>
      <c r="G221"/>
      <c r="H221" s="606"/>
      <c r="I221" s="295"/>
      <c r="J221"/>
      <c r="K221" s="295"/>
      <c r="L221"/>
      <c r="O221"/>
      <c r="P221"/>
    </row>
    <row r="222" spans="1:16" x14ac:dyDescent="0.3">
      <c r="A222" s="300"/>
      <c r="B222" s="300"/>
      <c r="C222" s="300"/>
      <c r="D222" s="31"/>
      <c r="E222"/>
      <c r="F222"/>
      <c r="G222"/>
      <c r="H222" s="606"/>
      <c r="I222" s="295"/>
      <c r="J222"/>
      <c r="K222" s="295"/>
      <c r="L222"/>
      <c r="O222"/>
      <c r="P222"/>
    </row>
    <row r="223" spans="1:16" x14ac:dyDescent="0.3">
      <c r="A223" s="300"/>
      <c r="B223" s="300"/>
      <c r="C223" s="300"/>
      <c r="D223" s="31"/>
      <c r="E223"/>
      <c r="F223"/>
      <c r="G223"/>
      <c r="H223" s="606"/>
      <c r="I223" s="295"/>
      <c r="J223"/>
      <c r="K223" s="295"/>
      <c r="L223"/>
      <c r="O223"/>
      <c r="P223"/>
    </row>
    <row r="224" spans="1:16" x14ac:dyDescent="0.3">
      <c r="A224" s="300"/>
      <c r="B224" s="300"/>
      <c r="C224" s="300"/>
      <c r="D224" s="31"/>
      <c r="E224"/>
      <c r="F224"/>
      <c r="G224"/>
      <c r="H224" s="606"/>
      <c r="I224" s="295"/>
      <c r="J224"/>
      <c r="K224" s="295"/>
      <c r="L224"/>
      <c r="O224"/>
      <c r="P224"/>
    </row>
    <row r="225" spans="1:16" x14ac:dyDescent="0.3">
      <c r="A225" s="300"/>
      <c r="B225" s="300"/>
      <c r="C225" s="300"/>
      <c r="D225" s="31"/>
      <c r="E225"/>
      <c r="F225"/>
      <c r="G225"/>
      <c r="H225" s="606"/>
      <c r="I225" s="295"/>
      <c r="J225"/>
      <c r="K225" s="295"/>
      <c r="L225"/>
      <c r="O225"/>
      <c r="P225"/>
    </row>
    <row r="226" spans="1:16" x14ac:dyDescent="0.3">
      <c r="A226" s="300"/>
      <c r="B226" s="300"/>
      <c r="C226" s="300"/>
      <c r="D226" s="31"/>
      <c r="E226"/>
      <c r="F226"/>
      <c r="G226"/>
      <c r="H226" s="606"/>
      <c r="I226" s="295"/>
      <c r="J226"/>
      <c r="K226" s="295"/>
      <c r="L226"/>
      <c r="O226"/>
      <c r="P226"/>
    </row>
    <row r="227" spans="1:16" x14ac:dyDescent="0.3">
      <c r="A227" s="300"/>
      <c r="B227" s="300"/>
      <c r="C227" s="300"/>
      <c r="D227" s="31"/>
      <c r="E227"/>
      <c r="F227"/>
      <c r="G227"/>
      <c r="H227" s="606"/>
      <c r="I227" s="295"/>
      <c r="J227"/>
      <c r="K227" s="295"/>
      <c r="L227"/>
      <c r="O227"/>
      <c r="P227"/>
    </row>
    <row r="228" spans="1:16" x14ac:dyDescent="0.3">
      <c r="A228" s="300"/>
      <c r="B228" s="300"/>
      <c r="C228" s="300"/>
      <c r="D228" s="31"/>
      <c r="E228"/>
      <c r="F228"/>
      <c r="G228"/>
      <c r="H228" s="606"/>
      <c r="I228" s="295"/>
      <c r="J228"/>
      <c r="K228" s="295"/>
      <c r="L228"/>
      <c r="O228"/>
      <c r="P228"/>
    </row>
    <row r="229" spans="1:16" x14ac:dyDescent="0.3">
      <c r="A229" s="300"/>
      <c r="B229" s="300"/>
      <c r="C229" s="300"/>
      <c r="D229" s="31"/>
      <c r="E229"/>
      <c r="F229"/>
      <c r="G229"/>
      <c r="H229" s="606"/>
      <c r="I229" s="295"/>
      <c r="J229"/>
      <c r="K229" s="295"/>
      <c r="L229"/>
      <c r="O229"/>
      <c r="P229"/>
    </row>
    <row r="230" spans="1:16" x14ac:dyDescent="0.3">
      <c r="A230" s="300"/>
      <c r="B230" s="300"/>
      <c r="C230" s="300"/>
      <c r="D230" s="31"/>
      <c r="E230"/>
      <c r="F230"/>
      <c r="G230"/>
      <c r="H230" s="606"/>
      <c r="I230" s="295"/>
      <c r="J230"/>
      <c r="K230" s="295"/>
      <c r="L230"/>
      <c r="O230"/>
      <c r="P230"/>
    </row>
    <row r="231" spans="1:16" x14ac:dyDescent="0.3">
      <c r="A231" s="300"/>
      <c r="B231" s="300"/>
      <c r="C231" s="300"/>
      <c r="D231" s="31"/>
      <c r="E231"/>
      <c r="F231"/>
      <c r="G231"/>
      <c r="H231" s="606"/>
      <c r="I231" s="295"/>
      <c r="J231"/>
      <c r="K231" s="295"/>
      <c r="L231"/>
      <c r="O231"/>
      <c r="P231"/>
    </row>
    <row r="232" spans="1:16" x14ac:dyDescent="0.3">
      <c r="A232" s="300"/>
      <c r="B232" s="300"/>
      <c r="C232" s="300"/>
      <c r="D232" s="31"/>
      <c r="E232"/>
      <c r="F232"/>
      <c r="G232"/>
      <c r="H232" s="606"/>
      <c r="I232" s="295"/>
      <c r="J232"/>
      <c r="K232" s="295"/>
      <c r="L232"/>
      <c r="O232"/>
      <c r="P232"/>
    </row>
    <row r="233" spans="1:16" x14ac:dyDescent="0.3">
      <c r="A233" s="300"/>
      <c r="B233" s="300"/>
      <c r="C233" s="300"/>
      <c r="D233" s="31"/>
      <c r="E233"/>
      <c r="F233"/>
      <c r="G233"/>
      <c r="H233" s="606"/>
      <c r="I233" s="295"/>
      <c r="J233"/>
      <c r="K233" s="295"/>
      <c r="L233"/>
      <c r="O233"/>
      <c r="P233"/>
    </row>
    <row r="234" spans="1:16" x14ac:dyDescent="0.3">
      <c r="A234" s="300"/>
      <c r="B234" s="300"/>
      <c r="C234" s="300"/>
      <c r="D234" s="31"/>
      <c r="E234"/>
      <c r="F234"/>
      <c r="G234"/>
      <c r="H234" s="606"/>
      <c r="I234" s="295"/>
      <c r="J234"/>
      <c r="K234" s="295"/>
      <c r="L234"/>
      <c r="O234"/>
      <c r="P234"/>
    </row>
    <row r="235" spans="1:16" x14ac:dyDescent="0.3">
      <c r="A235" s="300"/>
      <c r="B235" s="300"/>
      <c r="C235" s="300"/>
      <c r="D235" s="31"/>
      <c r="E235"/>
      <c r="F235"/>
      <c r="G235"/>
      <c r="H235" s="606"/>
      <c r="I235" s="295"/>
      <c r="J235"/>
      <c r="K235" s="295"/>
      <c r="L235"/>
      <c r="O235"/>
      <c r="P235"/>
    </row>
    <row r="236" spans="1:16" x14ac:dyDescent="0.3">
      <c r="A236" s="300"/>
      <c r="B236" s="300"/>
      <c r="C236" s="300"/>
      <c r="D236" s="31"/>
      <c r="E236"/>
      <c r="F236"/>
      <c r="G236"/>
      <c r="H236" s="606"/>
      <c r="I236" s="295"/>
      <c r="J236"/>
      <c r="K236" s="295"/>
      <c r="L236"/>
      <c r="O236"/>
      <c r="P236"/>
    </row>
    <row r="237" spans="1:16" x14ac:dyDescent="0.3">
      <c r="A237" s="300"/>
      <c r="B237" s="300"/>
      <c r="C237" s="300"/>
      <c r="D237" s="31"/>
      <c r="E237"/>
      <c r="F237"/>
      <c r="G237"/>
      <c r="H237" s="606"/>
      <c r="I237" s="295"/>
      <c r="J237"/>
      <c r="K237" s="295"/>
      <c r="L237"/>
      <c r="O237"/>
      <c r="P237"/>
    </row>
    <row r="238" spans="1:16" x14ac:dyDescent="0.3">
      <c r="A238" s="300"/>
      <c r="B238" s="300"/>
      <c r="C238" s="300"/>
      <c r="D238" s="31"/>
      <c r="E238"/>
      <c r="F238"/>
      <c r="G238"/>
      <c r="H238" s="606"/>
      <c r="I238" s="295"/>
      <c r="J238"/>
      <c r="K238" s="295"/>
      <c r="L238"/>
      <c r="O238"/>
      <c r="P238"/>
    </row>
    <row r="239" spans="1:16" x14ac:dyDescent="0.3">
      <c r="A239" s="300"/>
      <c r="B239" s="300"/>
      <c r="C239" s="300"/>
      <c r="D239" s="31"/>
      <c r="E239"/>
      <c r="F239"/>
      <c r="G239"/>
      <c r="H239" s="606"/>
      <c r="I239" s="295"/>
      <c r="J239"/>
      <c r="K239" s="295"/>
      <c r="L239"/>
      <c r="O239"/>
      <c r="P239"/>
    </row>
    <row r="240" spans="1:16" x14ac:dyDescent="0.3">
      <c r="A240" s="300"/>
      <c r="B240" s="300"/>
      <c r="C240" s="300"/>
      <c r="D240" s="31"/>
      <c r="E240"/>
      <c r="F240"/>
      <c r="G240"/>
      <c r="H240" s="606"/>
      <c r="I240" s="295"/>
      <c r="J240"/>
      <c r="K240" s="295"/>
      <c r="L240"/>
      <c r="O240"/>
      <c r="P240"/>
    </row>
    <row r="241" spans="1:16" x14ac:dyDescent="0.3">
      <c r="A241" s="300"/>
      <c r="B241" s="300"/>
      <c r="C241" s="300"/>
      <c r="D241" s="31"/>
      <c r="E241"/>
      <c r="F241"/>
      <c r="G241"/>
      <c r="H241" s="606"/>
      <c r="I241" s="295"/>
      <c r="J241"/>
      <c r="K241" s="295"/>
      <c r="L241"/>
      <c r="O241"/>
      <c r="P241"/>
    </row>
    <row r="242" spans="1:16" x14ac:dyDescent="0.3">
      <c r="A242" s="300"/>
      <c r="B242" s="300"/>
      <c r="C242" s="300"/>
      <c r="D242" s="31"/>
      <c r="E242"/>
      <c r="F242"/>
      <c r="G242"/>
      <c r="H242" s="606"/>
      <c r="I242" s="295"/>
      <c r="J242"/>
      <c r="K242" s="295"/>
      <c r="L242"/>
      <c r="O242"/>
      <c r="P242"/>
    </row>
    <row r="243" spans="1:16" x14ac:dyDescent="0.3">
      <c r="A243" s="300"/>
      <c r="B243" s="300"/>
      <c r="C243" s="300"/>
      <c r="D243" s="31"/>
      <c r="E243"/>
      <c r="F243"/>
      <c r="G243"/>
      <c r="H243" s="606"/>
      <c r="I243" s="295"/>
      <c r="J243"/>
      <c r="K243" s="295"/>
      <c r="L243"/>
      <c r="O243"/>
      <c r="P243"/>
    </row>
    <row r="244" spans="1:16" x14ac:dyDescent="0.3">
      <c r="A244" s="300"/>
      <c r="B244" s="300"/>
      <c r="C244" s="300"/>
      <c r="D244" s="31"/>
      <c r="E244"/>
      <c r="F244"/>
      <c r="G244"/>
      <c r="H244" s="606"/>
      <c r="I244" s="295"/>
      <c r="J244"/>
      <c r="K244" s="295"/>
      <c r="L244"/>
      <c r="O244"/>
      <c r="P244"/>
    </row>
    <row r="245" spans="1:16" x14ac:dyDescent="0.3">
      <c r="A245" s="300"/>
      <c r="B245" s="300"/>
      <c r="C245" s="300"/>
      <c r="D245" s="31"/>
      <c r="E245"/>
      <c r="F245"/>
      <c r="G245"/>
      <c r="H245" s="606"/>
      <c r="I245" s="295"/>
      <c r="J245"/>
      <c r="K245" s="295"/>
      <c r="L245"/>
      <c r="O245"/>
      <c r="P245"/>
    </row>
    <row r="246" spans="1:16" x14ac:dyDescent="0.3">
      <c r="A246" s="300"/>
      <c r="B246" s="300"/>
      <c r="C246" s="300"/>
      <c r="D246" s="31"/>
      <c r="E246"/>
      <c r="F246"/>
      <c r="G246"/>
      <c r="H246" s="606"/>
      <c r="I246" s="295"/>
      <c r="J246"/>
      <c r="K246" s="295"/>
      <c r="L246"/>
      <c r="O246"/>
      <c r="P246"/>
    </row>
    <row r="247" spans="1:16" x14ac:dyDescent="0.3">
      <c r="A247" s="300"/>
      <c r="B247" s="300"/>
      <c r="C247" s="300"/>
      <c r="D247" s="31"/>
      <c r="E247"/>
      <c r="F247"/>
      <c r="G247"/>
      <c r="H247" s="606"/>
      <c r="I247" s="295"/>
      <c r="J247"/>
      <c r="K247" s="295"/>
      <c r="L247"/>
      <c r="O247"/>
      <c r="P247"/>
    </row>
    <row r="248" spans="1:16" x14ac:dyDescent="0.3">
      <c r="A248" s="300"/>
      <c r="B248" s="300"/>
      <c r="C248" s="300"/>
      <c r="D248" s="31"/>
      <c r="E248"/>
      <c r="F248"/>
      <c r="G248"/>
      <c r="H248" s="606"/>
      <c r="I248" s="295"/>
      <c r="J248"/>
      <c r="K248" s="295"/>
      <c r="L248"/>
      <c r="O248"/>
      <c r="P248"/>
    </row>
    <row r="249" spans="1:16" x14ac:dyDescent="0.3">
      <c r="A249" s="300"/>
      <c r="B249" s="300"/>
      <c r="C249" s="300"/>
      <c r="D249" s="31"/>
      <c r="E249"/>
      <c r="F249"/>
      <c r="G249"/>
      <c r="H249" s="606"/>
      <c r="I249" s="295"/>
      <c r="J249"/>
      <c r="K249" s="295"/>
      <c r="L249"/>
      <c r="O249"/>
      <c r="P249"/>
    </row>
    <row r="250" spans="1:16" x14ac:dyDescent="0.3">
      <c r="A250" s="300"/>
      <c r="B250" s="300"/>
      <c r="C250" s="300"/>
      <c r="D250" s="31"/>
      <c r="E250"/>
      <c r="F250"/>
      <c r="G250"/>
      <c r="H250" s="606"/>
      <c r="I250" s="295"/>
      <c r="J250"/>
      <c r="K250" s="295"/>
      <c r="L250"/>
      <c r="O250"/>
      <c r="P250"/>
    </row>
    <row r="251" spans="1:16" x14ac:dyDescent="0.3">
      <c r="A251" s="300"/>
      <c r="B251" s="300"/>
      <c r="C251" s="300"/>
      <c r="D251" s="31"/>
      <c r="E251"/>
      <c r="F251"/>
      <c r="G251"/>
      <c r="H251" s="606"/>
      <c r="I251" s="295"/>
      <c r="J251"/>
      <c r="K251" s="295"/>
      <c r="L251"/>
      <c r="O251"/>
      <c r="P251"/>
    </row>
    <row r="252" spans="1:16" x14ac:dyDescent="0.3">
      <c r="A252" s="300"/>
      <c r="B252" s="300"/>
      <c r="C252" s="300"/>
      <c r="D252" s="31"/>
      <c r="E252"/>
      <c r="F252"/>
      <c r="G252"/>
      <c r="H252" s="606"/>
      <c r="I252" s="295"/>
      <c r="J252"/>
      <c r="K252" s="295"/>
      <c r="L252"/>
      <c r="O252"/>
      <c r="P252"/>
    </row>
    <row r="253" spans="1:16" x14ac:dyDescent="0.3">
      <c r="A253" s="300"/>
      <c r="B253" s="300"/>
      <c r="C253" s="300"/>
      <c r="D253" s="31"/>
      <c r="E253"/>
      <c r="F253"/>
      <c r="G253"/>
      <c r="H253" s="606"/>
      <c r="I253" s="295"/>
      <c r="J253"/>
      <c r="K253" s="295"/>
      <c r="L253"/>
      <c r="O253"/>
      <c r="P253"/>
    </row>
    <row r="254" spans="1:16" x14ac:dyDescent="0.3">
      <c r="A254" s="300"/>
      <c r="B254" s="300"/>
      <c r="C254" s="300"/>
      <c r="D254" s="31"/>
      <c r="E254"/>
      <c r="F254"/>
      <c r="G254"/>
      <c r="H254" s="606"/>
      <c r="I254" s="295"/>
      <c r="J254"/>
      <c r="K254" s="295"/>
      <c r="L254"/>
      <c r="O254"/>
      <c r="P254"/>
    </row>
    <row r="255" spans="1:16" x14ac:dyDescent="0.3">
      <c r="A255" s="300"/>
      <c r="B255" s="300"/>
      <c r="C255" s="300"/>
      <c r="D255" s="31"/>
      <c r="E255"/>
      <c r="F255"/>
      <c r="G255"/>
      <c r="H255" s="606"/>
      <c r="I255" s="295"/>
      <c r="J255"/>
      <c r="K255" s="295"/>
      <c r="L255"/>
      <c r="O255"/>
      <c r="P255"/>
    </row>
    <row r="256" spans="1:16" x14ac:dyDescent="0.3">
      <c r="A256" s="300"/>
      <c r="B256" s="300"/>
      <c r="C256" s="300"/>
      <c r="D256" s="31"/>
      <c r="E256"/>
      <c r="F256"/>
      <c r="G256"/>
      <c r="H256" s="606"/>
      <c r="I256" s="295"/>
      <c r="J256"/>
      <c r="K256" s="295"/>
      <c r="L256"/>
      <c r="O256"/>
      <c r="P256"/>
    </row>
    <row r="257" spans="1:16" x14ac:dyDescent="0.3">
      <c r="A257" s="300"/>
      <c r="B257" s="300"/>
      <c r="C257" s="300"/>
      <c r="D257" s="31"/>
      <c r="E257"/>
      <c r="F257"/>
      <c r="G257"/>
      <c r="H257" s="606"/>
      <c r="I257" s="295"/>
      <c r="J257"/>
      <c r="K257" s="295"/>
      <c r="L257"/>
      <c r="O257"/>
      <c r="P257"/>
    </row>
    <row r="258" spans="1:16" x14ac:dyDescent="0.3">
      <c r="A258" s="300"/>
      <c r="B258" s="300"/>
      <c r="C258" s="300"/>
      <c r="D258" s="31"/>
      <c r="E258"/>
      <c r="F258"/>
      <c r="G258"/>
      <c r="H258" s="606"/>
      <c r="I258" s="295"/>
      <c r="J258"/>
      <c r="K258" s="295"/>
      <c r="L258"/>
      <c r="O258"/>
      <c r="P258"/>
    </row>
    <row r="259" spans="1:16" x14ac:dyDescent="0.3">
      <c r="A259" s="300"/>
      <c r="B259" s="300"/>
      <c r="C259" s="300"/>
      <c r="D259" s="31"/>
      <c r="E259"/>
      <c r="F259"/>
      <c r="G259"/>
      <c r="H259" s="606"/>
      <c r="I259" s="295"/>
      <c r="J259"/>
      <c r="K259" s="295"/>
      <c r="L259"/>
      <c r="O259"/>
      <c r="P259"/>
    </row>
    <row r="260" spans="1:16" x14ac:dyDescent="0.3">
      <c r="A260" s="300"/>
      <c r="B260" s="300"/>
      <c r="C260" s="300"/>
      <c r="D260" s="31"/>
      <c r="E260"/>
      <c r="F260"/>
      <c r="G260"/>
      <c r="H260" s="606"/>
      <c r="I260" s="295"/>
      <c r="J260"/>
      <c r="K260" s="295"/>
      <c r="L260"/>
      <c r="O260"/>
      <c r="P260"/>
    </row>
    <row r="261" spans="1:16" x14ac:dyDescent="0.3">
      <c r="A261" s="300"/>
      <c r="B261" s="300"/>
      <c r="C261" s="300"/>
      <c r="D261" s="31"/>
      <c r="E261"/>
      <c r="F261"/>
      <c r="G261"/>
      <c r="H261" s="606"/>
      <c r="I261" s="295"/>
      <c r="J261"/>
      <c r="K261" s="295"/>
      <c r="L261"/>
      <c r="O261"/>
      <c r="P261"/>
    </row>
    <row r="262" spans="1:16" x14ac:dyDescent="0.3">
      <c r="A262" s="300"/>
      <c r="B262" s="300"/>
      <c r="C262" s="300"/>
      <c r="D262" s="31"/>
      <c r="E262"/>
      <c r="F262"/>
      <c r="G262"/>
      <c r="H262" s="606"/>
      <c r="I262" s="295"/>
      <c r="J262"/>
      <c r="K262" s="295"/>
      <c r="L262"/>
      <c r="O262"/>
      <c r="P262"/>
    </row>
    <row r="263" spans="1:16" x14ac:dyDescent="0.3">
      <c r="A263" s="300"/>
      <c r="B263" s="300"/>
      <c r="C263" s="300"/>
      <c r="D263" s="31"/>
      <c r="E263"/>
      <c r="F263"/>
      <c r="G263"/>
      <c r="H263" s="606"/>
      <c r="I263" s="295"/>
      <c r="J263"/>
      <c r="K263" s="295"/>
      <c r="L263"/>
      <c r="O263"/>
      <c r="P263"/>
    </row>
    <row r="264" spans="1:16" x14ac:dyDescent="0.3">
      <c r="A264" s="300"/>
      <c r="B264" s="300"/>
      <c r="C264" s="300"/>
      <c r="D264" s="31"/>
      <c r="E264"/>
      <c r="F264"/>
      <c r="G264"/>
      <c r="H264" s="606"/>
      <c r="I264" s="295"/>
      <c r="J264"/>
      <c r="K264" s="295"/>
      <c r="L264"/>
      <c r="O264"/>
      <c r="P264"/>
    </row>
    <row r="265" spans="1:16" x14ac:dyDescent="0.3">
      <c r="A265" s="300"/>
      <c r="B265" s="300"/>
      <c r="C265" s="300"/>
      <c r="D265" s="31"/>
      <c r="E265"/>
      <c r="F265"/>
      <c r="G265"/>
      <c r="H265" s="606"/>
      <c r="I265" s="295"/>
      <c r="J265"/>
      <c r="K265" s="295"/>
      <c r="L265"/>
      <c r="O265"/>
      <c r="P265"/>
    </row>
    <row r="266" spans="1:16" x14ac:dyDescent="0.3">
      <c r="A266" s="300"/>
      <c r="B266" s="300"/>
      <c r="C266" s="300"/>
      <c r="D266" s="31"/>
      <c r="E266"/>
      <c r="F266"/>
      <c r="G266"/>
      <c r="H266" s="606"/>
      <c r="I266" s="295"/>
      <c r="J266"/>
      <c r="K266" s="295"/>
      <c r="L266"/>
      <c r="O266"/>
      <c r="P266"/>
    </row>
    <row r="267" spans="1:16" x14ac:dyDescent="0.3">
      <c r="A267" s="300"/>
      <c r="B267" s="300"/>
      <c r="C267" s="300"/>
      <c r="D267" s="31"/>
      <c r="E267"/>
      <c r="F267"/>
      <c r="G267"/>
      <c r="H267" s="606"/>
      <c r="I267" s="295"/>
      <c r="J267"/>
      <c r="K267" s="295"/>
      <c r="L267"/>
      <c r="O267"/>
      <c r="P267"/>
    </row>
    <row r="268" spans="1:16" x14ac:dyDescent="0.3">
      <c r="A268" s="300"/>
      <c r="B268" s="300"/>
      <c r="C268" s="300"/>
      <c r="D268" s="31"/>
      <c r="E268"/>
      <c r="F268"/>
      <c r="G268"/>
      <c r="H268" s="606"/>
      <c r="I268" s="295"/>
      <c r="J268"/>
      <c r="K268" s="295"/>
      <c r="L268"/>
      <c r="O268"/>
      <c r="P268"/>
    </row>
    <row r="269" spans="1:16" x14ac:dyDescent="0.3">
      <c r="A269" s="300"/>
      <c r="B269" s="300"/>
      <c r="C269" s="300"/>
      <c r="D269" s="31"/>
      <c r="E269"/>
      <c r="F269"/>
      <c r="G269"/>
      <c r="H269" s="606"/>
      <c r="I269" s="295"/>
      <c r="J269"/>
      <c r="K269" s="295"/>
      <c r="L269"/>
      <c r="O269"/>
      <c r="P269"/>
    </row>
    <row r="270" spans="1:16" x14ac:dyDescent="0.3">
      <c r="A270" s="300"/>
      <c r="B270" s="300"/>
      <c r="C270" s="300"/>
      <c r="D270" s="31"/>
      <c r="E270"/>
      <c r="F270"/>
      <c r="G270"/>
      <c r="H270" s="606"/>
      <c r="I270" s="295"/>
      <c r="J270"/>
      <c r="K270" s="295"/>
      <c r="L270"/>
      <c r="O270"/>
      <c r="P270"/>
    </row>
    <row r="271" spans="1:16" x14ac:dyDescent="0.3">
      <c r="A271" s="300"/>
      <c r="B271" s="300"/>
      <c r="C271" s="300"/>
      <c r="D271" s="31"/>
      <c r="E271"/>
      <c r="F271"/>
      <c r="G271"/>
      <c r="H271" s="606"/>
      <c r="I271" s="295"/>
      <c r="J271"/>
      <c r="K271" s="295"/>
      <c r="L271"/>
      <c r="O271"/>
      <c r="P271"/>
    </row>
    <row r="272" spans="1:16" x14ac:dyDescent="0.3">
      <c r="A272" s="300"/>
      <c r="B272" s="300"/>
      <c r="C272" s="300"/>
      <c r="D272" s="31"/>
      <c r="E272"/>
      <c r="F272"/>
      <c r="G272"/>
      <c r="H272" s="606"/>
      <c r="I272" s="295"/>
      <c r="J272"/>
      <c r="K272" s="295"/>
      <c r="L272"/>
      <c r="O272"/>
      <c r="P272"/>
    </row>
    <row r="273" spans="1:16" x14ac:dyDescent="0.3">
      <c r="A273" s="300"/>
      <c r="B273" s="300"/>
      <c r="C273" s="300"/>
      <c r="D273" s="31"/>
      <c r="E273"/>
      <c r="F273"/>
      <c r="G273"/>
      <c r="H273" s="606"/>
      <c r="I273" s="295"/>
      <c r="J273"/>
      <c r="K273" s="295"/>
      <c r="L273"/>
      <c r="O273"/>
      <c r="P273"/>
    </row>
    <row r="274" spans="1:16" x14ac:dyDescent="0.3">
      <c r="A274" s="300"/>
      <c r="B274" s="300"/>
      <c r="C274" s="300"/>
      <c r="D274" s="31"/>
      <c r="E274"/>
      <c r="F274"/>
      <c r="G274"/>
      <c r="H274" s="606"/>
      <c r="I274" s="295"/>
      <c r="J274"/>
      <c r="K274" s="295"/>
      <c r="L274"/>
      <c r="O274"/>
      <c r="P274"/>
    </row>
    <row r="275" spans="1:16" x14ac:dyDescent="0.3">
      <c r="A275" s="300"/>
      <c r="B275" s="300"/>
      <c r="C275" s="300"/>
      <c r="D275" s="31"/>
      <c r="E275"/>
      <c r="F275"/>
      <c r="G275"/>
      <c r="H275" s="606"/>
      <c r="I275" s="295"/>
      <c r="J275"/>
      <c r="K275" s="295"/>
      <c r="L275"/>
      <c r="O275"/>
      <c r="P275"/>
    </row>
    <row r="276" spans="1:16" x14ac:dyDescent="0.3">
      <c r="A276" s="300"/>
      <c r="B276" s="300"/>
      <c r="C276" s="300"/>
      <c r="D276" s="31"/>
      <c r="E276"/>
      <c r="F276"/>
      <c r="G276"/>
      <c r="H276" s="606"/>
      <c r="I276" s="295"/>
      <c r="J276"/>
      <c r="K276" s="295"/>
      <c r="L276"/>
      <c r="O276"/>
      <c r="P276"/>
    </row>
    <row r="277" spans="1:16" x14ac:dyDescent="0.3">
      <c r="A277" s="300"/>
      <c r="B277" s="300"/>
      <c r="C277" s="300"/>
      <c r="D277" s="31"/>
      <c r="E277"/>
      <c r="F277"/>
      <c r="G277"/>
      <c r="H277" s="606"/>
      <c r="I277" s="295"/>
      <c r="J277"/>
      <c r="K277" s="295"/>
      <c r="L277"/>
      <c r="O277"/>
      <c r="P277"/>
    </row>
    <row r="278" spans="1:16" x14ac:dyDescent="0.3">
      <c r="A278" s="300"/>
      <c r="B278" s="300"/>
      <c r="C278" s="300"/>
      <c r="D278" s="31"/>
      <c r="E278"/>
      <c r="F278"/>
      <c r="G278"/>
      <c r="H278" s="606"/>
      <c r="I278" s="295"/>
      <c r="J278"/>
      <c r="K278" s="295"/>
      <c r="L278"/>
      <c r="O278"/>
      <c r="P278"/>
    </row>
    <row r="279" spans="1:16" x14ac:dyDescent="0.3">
      <c r="A279" s="300"/>
      <c r="B279" s="300"/>
      <c r="C279" s="300"/>
      <c r="D279" s="31"/>
      <c r="E279"/>
      <c r="F279"/>
      <c r="G279"/>
      <c r="H279" s="606"/>
      <c r="I279" s="295"/>
      <c r="J279"/>
      <c r="K279" s="295"/>
      <c r="L279"/>
      <c r="O279"/>
      <c r="P279"/>
    </row>
    <row r="280" spans="1:16" x14ac:dyDescent="0.3">
      <c r="A280" s="300"/>
      <c r="B280" s="300"/>
      <c r="C280" s="300"/>
      <c r="D280" s="31"/>
      <c r="E280"/>
      <c r="F280"/>
      <c r="G280"/>
      <c r="H280" s="606"/>
      <c r="I280" s="295"/>
      <c r="J280"/>
      <c r="K280" s="295"/>
      <c r="L280"/>
      <c r="O280"/>
      <c r="P280"/>
    </row>
    <row r="281" spans="1:16" x14ac:dyDescent="0.3">
      <c r="A281" s="300"/>
      <c r="B281" s="300"/>
      <c r="C281" s="300"/>
      <c r="D281" s="31"/>
      <c r="E281"/>
      <c r="F281"/>
      <c r="G281"/>
      <c r="H281" s="606"/>
      <c r="I281" s="295"/>
      <c r="J281"/>
      <c r="K281" s="295"/>
      <c r="L281"/>
      <c r="O281"/>
      <c r="P281"/>
    </row>
    <row r="282" spans="1:16" x14ac:dyDescent="0.3">
      <c r="A282" s="300"/>
      <c r="B282" s="300"/>
      <c r="C282" s="300"/>
      <c r="D282" s="31"/>
      <c r="E282"/>
      <c r="F282"/>
      <c r="G282"/>
      <c r="H282" s="606"/>
      <c r="I282" s="295"/>
      <c r="J282"/>
      <c r="K282" s="295"/>
      <c r="L282"/>
      <c r="O282"/>
      <c r="P282"/>
    </row>
    <row r="283" spans="1:16" x14ac:dyDescent="0.3">
      <c r="A283" s="300"/>
      <c r="B283" s="300"/>
      <c r="C283" s="300"/>
      <c r="D283" s="31"/>
      <c r="E283"/>
      <c r="F283"/>
      <c r="G283"/>
      <c r="H283" s="606"/>
      <c r="I283" s="295"/>
      <c r="J283"/>
      <c r="K283" s="295"/>
      <c r="L283"/>
      <c r="O283"/>
      <c r="P283"/>
    </row>
    <row r="284" spans="1:16" x14ac:dyDescent="0.3">
      <c r="A284" s="300"/>
      <c r="B284" s="300"/>
      <c r="C284" s="300"/>
      <c r="D284" s="31"/>
      <c r="E284"/>
      <c r="F284"/>
      <c r="G284"/>
      <c r="H284" s="606"/>
      <c r="I284" s="295"/>
      <c r="J284"/>
      <c r="K284" s="295"/>
      <c r="L284"/>
      <c r="O284"/>
      <c r="P284"/>
    </row>
    <row r="285" spans="1:16" x14ac:dyDescent="0.3">
      <c r="A285" s="300"/>
      <c r="B285" s="300"/>
      <c r="C285" s="300"/>
      <c r="D285" s="31"/>
      <c r="E285"/>
      <c r="F285"/>
      <c r="G285"/>
      <c r="H285" s="606"/>
      <c r="I285" s="295"/>
      <c r="J285"/>
      <c r="K285" s="295"/>
      <c r="L285"/>
      <c r="O285"/>
      <c r="P285"/>
    </row>
    <row r="286" spans="1:16" x14ac:dyDescent="0.3">
      <c r="A286" s="300"/>
      <c r="B286" s="300"/>
      <c r="C286" s="300"/>
      <c r="D286" s="31"/>
      <c r="E286"/>
      <c r="F286"/>
      <c r="G286"/>
      <c r="H286" s="606"/>
      <c r="I286" s="295"/>
      <c r="J286"/>
      <c r="K286" s="295"/>
      <c r="L286"/>
      <c r="O286"/>
      <c r="P286"/>
    </row>
    <row r="287" spans="1:16" x14ac:dyDescent="0.3">
      <c r="A287" s="300"/>
      <c r="B287" s="300"/>
      <c r="C287" s="300"/>
      <c r="D287" s="31"/>
      <c r="E287"/>
      <c r="F287"/>
      <c r="G287"/>
      <c r="H287" s="606"/>
      <c r="I287" s="295"/>
      <c r="J287"/>
      <c r="K287" s="295"/>
      <c r="L287"/>
      <c r="O287"/>
      <c r="P287"/>
    </row>
    <row r="288" spans="1:16" x14ac:dyDescent="0.3">
      <c r="A288" s="300"/>
      <c r="B288" s="300"/>
      <c r="C288" s="300"/>
      <c r="D288" s="31"/>
      <c r="E288"/>
      <c r="F288"/>
      <c r="G288"/>
      <c r="H288" s="606"/>
      <c r="I288" s="295"/>
      <c r="J288"/>
      <c r="K288" s="295"/>
      <c r="L288"/>
      <c r="O288"/>
      <c r="P288"/>
    </row>
    <row r="289" spans="1:16" x14ac:dyDescent="0.3">
      <c r="A289" s="300"/>
      <c r="B289" s="300"/>
      <c r="C289" s="300"/>
      <c r="D289" s="31"/>
      <c r="E289"/>
      <c r="F289"/>
      <c r="G289"/>
      <c r="H289" s="606"/>
      <c r="I289" s="295"/>
      <c r="J289"/>
      <c r="K289" s="295"/>
      <c r="L289"/>
      <c r="O289"/>
      <c r="P289"/>
    </row>
    <row r="290" spans="1:16" x14ac:dyDescent="0.3">
      <c r="A290" s="300"/>
      <c r="B290" s="300"/>
      <c r="C290" s="300"/>
      <c r="D290" s="31"/>
      <c r="E290"/>
      <c r="F290"/>
      <c r="G290"/>
      <c r="H290" s="606"/>
      <c r="I290" s="295"/>
      <c r="J290"/>
      <c r="K290" s="295"/>
      <c r="L290"/>
      <c r="O290"/>
      <c r="P290"/>
    </row>
    <row r="291" spans="1:16" x14ac:dyDescent="0.3">
      <c r="A291" s="300"/>
      <c r="B291" s="300"/>
      <c r="C291" s="300"/>
      <c r="D291" s="31"/>
      <c r="E291"/>
      <c r="F291"/>
      <c r="G291"/>
      <c r="H291" s="606"/>
      <c r="I291" s="295"/>
      <c r="J291"/>
      <c r="K291" s="295"/>
      <c r="L291"/>
      <c r="O291"/>
      <c r="P291"/>
    </row>
    <row r="292" spans="1:16" x14ac:dyDescent="0.3">
      <c r="A292" s="300"/>
      <c r="B292" s="300"/>
      <c r="C292" s="300"/>
      <c r="D292" s="31"/>
      <c r="E292"/>
      <c r="F292"/>
      <c r="G292"/>
      <c r="H292" s="606"/>
      <c r="I292" s="295"/>
      <c r="J292"/>
      <c r="K292" s="295"/>
      <c r="L292"/>
      <c r="O292"/>
      <c r="P292"/>
    </row>
    <row r="293" spans="1:16" x14ac:dyDescent="0.3">
      <c r="A293" s="300"/>
      <c r="B293" s="300"/>
      <c r="C293" s="300"/>
      <c r="D293" s="31"/>
      <c r="E293"/>
      <c r="F293"/>
      <c r="G293"/>
      <c r="H293" s="606"/>
      <c r="I293" s="295"/>
      <c r="J293"/>
      <c r="K293" s="295"/>
      <c r="L293"/>
      <c r="O293"/>
      <c r="P293"/>
    </row>
    <row r="294" spans="1:16" x14ac:dyDescent="0.3">
      <c r="A294" s="300"/>
      <c r="B294" s="300"/>
      <c r="C294" s="300"/>
      <c r="D294" s="31"/>
      <c r="E294"/>
      <c r="F294"/>
      <c r="G294"/>
      <c r="H294" s="606"/>
      <c r="I294" s="295"/>
      <c r="J294"/>
      <c r="K294" s="295"/>
      <c r="L294"/>
      <c r="O294"/>
      <c r="P294"/>
    </row>
    <row r="295" spans="1:16" x14ac:dyDescent="0.3">
      <c r="A295" s="300"/>
      <c r="B295" s="300"/>
      <c r="C295" s="300"/>
      <c r="D295" s="31"/>
      <c r="E295"/>
      <c r="F295"/>
      <c r="G295"/>
      <c r="H295" s="606"/>
      <c r="I295" s="295"/>
      <c r="J295"/>
      <c r="K295" s="295"/>
      <c r="L295"/>
      <c r="O295"/>
      <c r="P295"/>
    </row>
    <row r="296" spans="1:16" x14ac:dyDescent="0.3">
      <c r="A296" s="300"/>
      <c r="B296" s="300"/>
      <c r="C296" s="300"/>
      <c r="D296" s="31"/>
      <c r="E296"/>
      <c r="F296"/>
      <c r="G296"/>
      <c r="H296" s="606"/>
      <c r="I296" s="295"/>
      <c r="J296"/>
      <c r="K296" s="295"/>
      <c r="L296"/>
      <c r="O296"/>
      <c r="P296"/>
    </row>
    <row r="297" spans="1:16" x14ac:dyDescent="0.3">
      <c r="A297" s="300"/>
      <c r="B297" s="300"/>
      <c r="C297" s="300"/>
      <c r="D297" s="31"/>
      <c r="E297"/>
      <c r="F297"/>
      <c r="G297"/>
      <c r="H297" s="606"/>
      <c r="I297" s="295"/>
      <c r="J297"/>
      <c r="K297" s="295"/>
      <c r="L297"/>
      <c r="O297"/>
      <c r="P297"/>
    </row>
    <row r="298" spans="1:16" x14ac:dyDescent="0.3">
      <c r="A298" s="300"/>
      <c r="B298" s="300"/>
      <c r="C298" s="300"/>
      <c r="D298" s="31"/>
      <c r="E298"/>
      <c r="F298"/>
      <c r="G298"/>
      <c r="H298" s="606"/>
      <c r="I298" s="295"/>
      <c r="J298"/>
      <c r="K298" s="295"/>
      <c r="L298"/>
      <c r="O298"/>
      <c r="P298"/>
    </row>
    <row r="299" spans="1:16" x14ac:dyDescent="0.3">
      <c r="A299" s="300"/>
      <c r="B299" s="300"/>
      <c r="C299" s="300"/>
      <c r="D299" s="31"/>
      <c r="E299"/>
      <c r="F299"/>
      <c r="G299"/>
      <c r="H299" s="606"/>
      <c r="I299" s="295"/>
      <c r="J299"/>
      <c r="K299" s="295"/>
      <c r="L299"/>
      <c r="O299"/>
      <c r="P299"/>
    </row>
    <row r="300" spans="1:16" x14ac:dyDescent="0.3">
      <c r="A300" s="300"/>
      <c r="B300" s="300"/>
      <c r="C300" s="300"/>
      <c r="D300" s="31"/>
      <c r="E300"/>
      <c r="F300"/>
      <c r="G300"/>
      <c r="H300" s="606"/>
      <c r="I300" s="295"/>
      <c r="J300"/>
      <c r="K300" s="295"/>
      <c r="L300"/>
      <c r="O300"/>
      <c r="P300"/>
    </row>
    <row r="301" spans="1:16" x14ac:dyDescent="0.3">
      <c r="A301" s="300"/>
      <c r="B301" s="300"/>
      <c r="C301" s="300"/>
      <c r="D301" s="31"/>
      <c r="E301"/>
      <c r="F301"/>
      <c r="G301"/>
      <c r="H301" s="606"/>
      <c r="I301" s="295"/>
      <c r="J301"/>
      <c r="K301" s="295"/>
      <c r="L301"/>
      <c r="O301"/>
      <c r="P301"/>
    </row>
    <row r="302" spans="1:16" x14ac:dyDescent="0.3">
      <c r="A302" s="300"/>
      <c r="B302" s="300"/>
      <c r="C302" s="300"/>
      <c r="D302" s="31"/>
      <c r="E302"/>
      <c r="F302"/>
      <c r="G302"/>
      <c r="H302" s="606"/>
      <c r="I302" s="295"/>
      <c r="J302"/>
      <c r="K302" s="295"/>
      <c r="L302"/>
      <c r="O302"/>
      <c r="P302"/>
    </row>
    <row r="303" spans="1:16" x14ac:dyDescent="0.3">
      <c r="A303" s="300"/>
      <c r="B303" s="300"/>
      <c r="C303" s="300"/>
      <c r="D303" s="31"/>
      <c r="E303"/>
      <c r="F303"/>
      <c r="G303"/>
      <c r="H303" s="606"/>
      <c r="I303" s="295"/>
      <c r="J303"/>
      <c r="K303" s="295"/>
      <c r="L303"/>
      <c r="O303"/>
      <c r="P303"/>
    </row>
    <row r="304" spans="1:16" x14ac:dyDescent="0.3">
      <c r="A304" s="300"/>
      <c r="B304" s="300"/>
      <c r="C304" s="300"/>
      <c r="D304" s="31"/>
      <c r="E304"/>
      <c r="F304"/>
      <c r="G304"/>
      <c r="H304" s="606"/>
      <c r="I304" s="295"/>
      <c r="J304"/>
      <c r="K304" s="295"/>
      <c r="L304"/>
      <c r="O304"/>
      <c r="P304"/>
    </row>
    <row r="305" spans="1:16" x14ac:dyDescent="0.3">
      <c r="A305" s="300"/>
      <c r="B305" s="300"/>
      <c r="C305" s="300"/>
      <c r="D305" s="31"/>
      <c r="E305"/>
      <c r="F305"/>
      <c r="G305"/>
      <c r="H305" s="606"/>
      <c r="I305" s="295"/>
      <c r="J305"/>
      <c r="K305" s="295"/>
      <c r="L305"/>
      <c r="O305"/>
      <c r="P305"/>
    </row>
    <row r="306" spans="1:16" x14ac:dyDescent="0.3">
      <c r="A306" s="300"/>
      <c r="B306" s="300"/>
      <c r="C306" s="300"/>
      <c r="D306" s="31"/>
      <c r="E306"/>
      <c r="F306"/>
      <c r="G306"/>
      <c r="H306" s="606"/>
      <c r="I306" s="295"/>
      <c r="J306"/>
      <c r="K306" s="295"/>
      <c r="L306"/>
      <c r="O306"/>
      <c r="P306"/>
    </row>
    <row r="307" spans="1:16" x14ac:dyDescent="0.3">
      <c r="A307" s="300"/>
      <c r="B307" s="300"/>
      <c r="C307" s="300"/>
      <c r="D307" s="31"/>
      <c r="E307"/>
      <c r="F307"/>
      <c r="G307"/>
      <c r="H307" s="606"/>
      <c r="I307" s="295"/>
      <c r="J307"/>
      <c r="K307" s="295"/>
      <c r="L307"/>
      <c r="O307"/>
      <c r="P307"/>
    </row>
    <row r="308" spans="1:16" x14ac:dyDescent="0.3">
      <c r="A308" s="300"/>
      <c r="B308" s="300"/>
      <c r="C308" s="300"/>
      <c r="D308" s="31"/>
      <c r="E308"/>
      <c r="F308"/>
      <c r="G308"/>
      <c r="H308" s="606"/>
      <c r="I308" s="295"/>
      <c r="J308"/>
      <c r="K308" s="295"/>
      <c r="L308"/>
      <c r="O308"/>
      <c r="P308"/>
    </row>
    <row r="309" spans="1:16" x14ac:dyDescent="0.3">
      <c r="A309" s="300"/>
      <c r="B309" s="300"/>
      <c r="C309" s="300"/>
      <c r="D309" s="31"/>
      <c r="E309"/>
      <c r="F309"/>
      <c r="G309"/>
      <c r="H309" s="606"/>
      <c r="I309" s="295"/>
      <c r="J309"/>
      <c r="K309" s="295"/>
      <c r="L309"/>
      <c r="O309"/>
      <c r="P309"/>
    </row>
    <row r="310" spans="1:16" x14ac:dyDescent="0.3">
      <c r="A310" s="300"/>
      <c r="B310" s="300"/>
      <c r="C310" s="300"/>
      <c r="D310" s="31"/>
      <c r="E310"/>
      <c r="F310"/>
      <c r="G310"/>
      <c r="H310" s="606"/>
      <c r="I310" s="295"/>
      <c r="J310"/>
      <c r="K310" s="295"/>
      <c r="L310"/>
      <c r="O310"/>
      <c r="P310"/>
    </row>
    <row r="311" spans="1:16" x14ac:dyDescent="0.3">
      <c r="A311" s="300"/>
      <c r="B311" s="300"/>
      <c r="C311" s="300"/>
      <c r="D311" s="31"/>
      <c r="E311"/>
      <c r="F311"/>
      <c r="G311"/>
      <c r="H311" s="606"/>
      <c r="I311" s="295"/>
      <c r="J311"/>
      <c r="K311" s="295"/>
      <c r="L311"/>
      <c r="O311"/>
      <c r="P311"/>
    </row>
    <row r="312" spans="1:16" x14ac:dyDescent="0.3">
      <c r="A312" s="300"/>
      <c r="B312" s="300"/>
      <c r="C312" s="300"/>
      <c r="D312" s="31"/>
      <c r="E312"/>
      <c r="F312"/>
      <c r="G312"/>
      <c r="H312" s="606"/>
      <c r="I312" s="295"/>
      <c r="J312"/>
      <c r="K312" s="295"/>
      <c r="L312"/>
      <c r="O312"/>
      <c r="P312"/>
    </row>
    <row r="313" spans="1:16" x14ac:dyDescent="0.3">
      <c r="A313" s="300"/>
      <c r="B313" s="300"/>
      <c r="C313" s="300"/>
      <c r="D313" s="31"/>
      <c r="E313"/>
      <c r="F313"/>
      <c r="G313"/>
      <c r="H313" s="606"/>
      <c r="I313" s="295"/>
      <c r="J313"/>
      <c r="K313" s="295"/>
      <c r="L313"/>
      <c r="O313"/>
      <c r="P313"/>
    </row>
    <row r="314" spans="1:16" x14ac:dyDescent="0.3">
      <c r="A314" s="300"/>
      <c r="B314" s="300"/>
      <c r="C314" s="300"/>
      <c r="D314" s="31"/>
      <c r="E314"/>
      <c r="F314"/>
      <c r="G314"/>
      <c r="H314" s="606"/>
      <c r="I314" s="295"/>
      <c r="J314"/>
      <c r="K314" s="295"/>
      <c r="L314"/>
      <c r="O314"/>
      <c r="P314"/>
    </row>
    <row r="315" spans="1:16" x14ac:dyDescent="0.3">
      <c r="A315" s="300"/>
      <c r="B315" s="300"/>
      <c r="C315" s="300"/>
      <c r="D315" s="31"/>
      <c r="E315"/>
      <c r="F315"/>
      <c r="G315"/>
      <c r="H315" s="606"/>
      <c r="I315" s="295"/>
      <c r="J315"/>
      <c r="K315" s="295"/>
      <c r="L315"/>
      <c r="O315"/>
      <c r="P315"/>
    </row>
    <row r="316" spans="1:16" x14ac:dyDescent="0.3">
      <c r="A316" s="300"/>
      <c r="B316" s="300"/>
      <c r="C316" s="300"/>
      <c r="D316" s="31"/>
      <c r="E316"/>
      <c r="F316"/>
      <c r="G316"/>
      <c r="H316" s="606"/>
      <c r="I316" s="295"/>
      <c r="J316"/>
      <c r="K316" s="295"/>
      <c r="L316"/>
      <c r="O316"/>
      <c r="P316"/>
    </row>
    <row r="317" spans="1:16" x14ac:dyDescent="0.3">
      <c r="A317" s="300"/>
      <c r="B317" s="300"/>
      <c r="C317" s="300"/>
      <c r="D317" s="31"/>
      <c r="E317"/>
      <c r="F317"/>
      <c r="G317"/>
      <c r="H317" s="606"/>
      <c r="I317" s="295"/>
      <c r="J317"/>
      <c r="K317" s="295"/>
      <c r="L317"/>
      <c r="O317"/>
      <c r="P317"/>
    </row>
    <row r="318" spans="1:16" x14ac:dyDescent="0.3">
      <c r="A318" s="300"/>
      <c r="B318" s="300"/>
      <c r="C318" s="300"/>
      <c r="D318" s="31"/>
      <c r="E318"/>
      <c r="F318"/>
      <c r="G318"/>
      <c r="H318" s="606"/>
      <c r="I318" s="295"/>
      <c r="J318"/>
      <c r="K318" s="295"/>
      <c r="L318"/>
      <c r="O318"/>
      <c r="P318"/>
    </row>
    <row r="319" spans="1:16" x14ac:dyDescent="0.3">
      <c r="A319" s="300"/>
      <c r="B319" s="300"/>
      <c r="C319" s="300"/>
      <c r="D319" s="31"/>
      <c r="E319"/>
      <c r="F319"/>
      <c r="G319"/>
      <c r="H319" s="606"/>
      <c r="I319" s="295"/>
      <c r="J319"/>
      <c r="K319" s="295"/>
      <c r="L319"/>
      <c r="O319"/>
      <c r="P319"/>
    </row>
    <row r="320" spans="1:16" x14ac:dyDescent="0.3">
      <c r="A320" s="300"/>
      <c r="B320" s="300"/>
      <c r="C320" s="300"/>
      <c r="D320" s="31"/>
      <c r="E320"/>
      <c r="F320"/>
      <c r="G320"/>
      <c r="H320" s="606"/>
      <c r="I320" s="295"/>
      <c r="J320"/>
      <c r="K320" s="295"/>
      <c r="L320"/>
      <c r="O320"/>
      <c r="P320"/>
    </row>
    <row r="321" spans="1:16" x14ac:dyDescent="0.3">
      <c r="A321" s="300"/>
      <c r="B321" s="300"/>
      <c r="C321" s="300"/>
      <c r="D321" s="31"/>
      <c r="E321"/>
      <c r="F321"/>
      <c r="G321"/>
      <c r="H321" s="606"/>
      <c r="I321" s="295"/>
      <c r="J321"/>
      <c r="K321" s="295"/>
      <c r="L321"/>
      <c r="O321"/>
      <c r="P321"/>
    </row>
    <row r="322" spans="1:16" x14ac:dyDescent="0.3">
      <c r="A322" s="300"/>
      <c r="B322" s="300"/>
      <c r="C322" s="300"/>
      <c r="D322" s="31"/>
      <c r="E322"/>
      <c r="F322"/>
      <c r="G322"/>
      <c r="H322" s="606"/>
      <c r="I322" s="295"/>
      <c r="J322"/>
      <c r="K322" s="295"/>
      <c r="L322"/>
      <c r="O322"/>
      <c r="P322"/>
    </row>
    <row r="323" spans="1:16" x14ac:dyDescent="0.3">
      <c r="A323" s="300"/>
      <c r="B323" s="300"/>
      <c r="C323" s="300"/>
      <c r="D323" s="31"/>
      <c r="E323"/>
      <c r="F323"/>
      <c r="G323"/>
      <c r="H323" s="606"/>
      <c r="I323" s="295"/>
      <c r="J323"/>
      <c r="K323" s="295"/>
      <c r="L323"/>
      <c r="O323"/>
      <c r="P323"/>
    </row>
    <row r="324" spans="1:16" x14ac:dyDescent="0.3">
      <c r="A324" s="300"/>
      <c r="B324" s="300"/>
      <c r="C324" s="300"/>
      <c r="D324" s="31"/>
      <c r="E324"/>
      <c r="F324"/>
      <c r="G324"/>
      <c r="H324" s="606"/>
      <c r="I324" s="295"/>
      <c r="J324"/>
      <c r="K324" s="295"/>
      <c r="L324"/>
      <c r="O324"/>
      <c r="P324"/>
    </row>
    <row r="325" spans="1:16" x14ac:dyDescent="0.3">
      <c r="A325" s="300"/>
      <c r="B325" s="300"/>
      <c r="C325" s="300"/>
      <c r="D325" s="31"/>
      <c r="E325"/>
      <c r="F325"/>
      <c r="G325"/>
      <c r="H325" s="606"/>
      <c r="I325" s="295"/>
      <c r="J325"/>
      <c r="K325" s="295"/>
      <c r="L325"/>
      <c r="O325"/>
      <c r="P325"/>
    </row>
    <row r="326" spans="1:16" x14ac:dyDescent="0.3">
      <c r="A326" s="300"/>
      <c r="B326" s="300"/>
      <c r="C326" s="300"/>
      <c r="D326" s="31"/>
      <c r="E326"/>
      <c r="F326"/>
      <c r="G326"/>
      <c r="H326" s="606"/>
      <c r="I326" s="295"/>
      <c r="J326"/>
      <c r="K326" s="295"/>
      <c r="L326"/>
      <c r="O326"/>
      <c r="P326"/>
    </row>
    <row r="327" spans="1:16" x14ac:dyDescent="0.3">
      <c r="A327" s="300"/>
      <c r="B327" s="300"/>
      <c r="C327" s="300"/>
      <c r="D327" s="31"/>
      <c r="E327"/>
      <c r="F327"/>
      <c r="G327"/>
      <c r="H327" s="606"/>
      <c r="I327" s="295"/>
      <c r="J327"/>
      <c r="K327" s="295"/>
      <c r="L327"/>
      <c r="O327"/>
      <c r="P327"/>
    </row>
    <row r="328" spans="1:16" x14ac:dyDescent="0.3">
      <c r="A328" s="300"/>
      <c r="B328" s="300"/>
      <c r="C328" s="300"/>
      <c r="D328" s="31"/>
      <c r="E328"/>
      <c r="F328"/>
      <c r="G328"/>
      <c r="H328" s="606"/>
      <c r="I328" s="295"/>
      <c r="J328"/>
      <c r="K328" s="295"/>
      <c r="L328"/>
      <c r="O328"/>
      <c r="P328"/>
    </row>
    <row r="329" spans="1:16" x14ac:dyDescent="0.3">
      <c r="A329" s="300"/>
      <c r="B329" s="300"/>
      <c r="C329" s="300"/>
      <c r="D329" s="31"/>
      <c r="E329"/>
      <c r="F329"/>
      <c r="G329"/>
      <c r="H329" s="606"/>
      <c r="I329" s="295"/>
      <c r="J329"/>
      <c r="K329" s="295"/>
      <c r="L329"/>
      <c r="O329"/>
      <c r="P329"/>
    </row>
    <row r="330" spans="1:16" x14ac:dyDescent="0.3">
      <c r="A330" s="300"/>
      <c r="B330" s="300"/>
      <c r="C330" s="300"/>
      <c r="D330" s="31"/>
      <c r="E330"/>
      <c r="F330"/>
      <c r="G330"/>
      <c r="H330" s="606"/>
      <c r="I330" s="295"/>
      <c r="J330"/>
      <c r="K330" s="295"/>
      <c r="L330"/>
      <c r="O330"/>
      <c r="P330"/>
    </row>
    <row r="331" spans="1:16" x14ac:dyDescent="0.3">
      <c r="A331" s="300"/>
      <c r="B331" s="300"/>
      <c r="C331" s="300"/>
      <c r="D331" s="31"/>
      <c r="E331"/>
      <c r="F331"/>
      <c r="G331"/>
      <c r="H331" s="606"/>
      <c r="I331" s="295"/>
      <c r="J331"/>
      <c r="K331" s="295"/>
      <c r="L331"/>
      <c r="O331"/>
      <c r="P331"/>
    </row>
    <row r="332" spans="1:16" x14ac:dyDescent="0.3">
      <c r="A332" s="300"/>
      <c r="B332" s="300"/>
      <c r="C332" s="300"/>
      <c r="D332" s="31"/>
      <c r="E332"/>
      <c r="F332"/>
      <c r="G332"/>
      <c r="H332" s="606"/>
      <c r="I332" s="295"/>
      <c r="J332"/>
      <c r="K332" s="295"/>
      <c r="L332"/>
      <c r="O332"/>
      <c r="P332"/>
    </row>
    <row r="333" spans="1:16" x14ac:dyDescent="0.3">
      <c r="A333" s="300"/>
      <c r="B333" s="300"/>
      <c r="C333" s="300"/>
      <c r="D333" s="31"/>
      <c r="E333"/>
      <c r="F333"/>
      <c r="G333"/>
      <c r="H333" s="606"/>
      <c r="I333" s="295"/>
      <c r="J333"/>
      <c r="K333" s="295"/>
      <c r="L333"/>
      <c r="O333"/>
      <c r="P333"/>
    </row>
    <row r="334" spans="1:16" x14ac:dyDescent="0.3">
      <c r="A334" s="300"/>
      <c r="B334" s="300"/>
      <c r="C334" s="300"/>
      <c r="D334" s="31"/>
      <c r="E334"/>
      <c r="F334"/>
      <c r="G334"/>
      <c r="H334" s="606"/>
      <c r="I334" s="295"/>
      <c r="J334"/>
      <c r="K334" s="295"/>
      <c r="L334"/>
      <c r="O334"/>
      <c r="P334"/>
    </row>
    <row r="335" spans="1:16" x14ac:dyDescent="0.3">
      <c r="A335" s="300"/>
      <c r="B335" s="300"/>
      <c r="C335" s="300"/>
      <c r="D335" s="31"/>
      <c r="E335"/>
      <c r="F335"/>
      <c r="G335"/>
      <c r="H335" s="606"/>
      <c r="I335" s="295"/>
      <c r="J335"/>
      <c r="K335" s="295"/>
      <c r="L335"/>
      <c r="O335"/>
      <c r="P335"/>
    </row>
    <row r="336" spans="1:16" x14ac:dyDescent="0.3">
      <c r="A336" s="300"/>
      <c r="B336" s="300"/>
      <c r="C336" s="300"/>
      <c r="D336" s="31"/>
      <c r="E336"/>
      <c r="F336"/>
      <c r="G336"/>
      <c r="H336" s="606"/>
      <c r="I336" s="295"/>
      <c r="J336"/>
      <c r="K336" s="295"/>
      <c r="L336"/>
      <c r="O336"/>
      <c r="P336"/>
    </row>
    <row r="337" spans="1:16" x14ac:dyDescent="0.3">
      <c r="A337" s="300"/>
      <c r="B337" s="300"/>
      <c r="C337" s="300"/>
      <c r="D337" s="31"/>
      <c r="E337"/>
      <c r="F337"/>
      <c r="G337"/>
      <c r="H337" s="606"/>
      <c r="I337" s="295"/>
      <c r="J337"/>
      <c r="K337" s="295"/>
      <c r="L337"/>
      <c r="O337"/>
      <c r="P337"/>
    </row>
    <row r="338" spans="1:16" x14ac:dyDescent="0.3">
      <c r="A338" s="300"/>
      <c r="B338" s="300"/>
      <c r="C338" s="300"/>
      <c r="D338" s="31"/>
      <c r="E338"/>
      <c r="F338"/>
      <c r="G338"/>
      <c r="H338" s="606"/>
      <c r="I338" s="295"/>
      <c r="J338"/>
      <c r="K338" s="295"/>
      <c r="L338"/>
      <c r="O338"/>
      <c r="P338"/>
    </row>
    <row r="339" spans="1:16" x14ac:dyDescent="0.3">
      <c r="A339" s="300"/>
      <c r="B339" s="300"/>
      <c r="C339" s="300"/>
      <c r="D339" s="31"/>
      <c r="E339"/>
      <c r="F339"/>
      <c r="G339"/>
      <c r="H339" s="606"/>
      <c r="I339" s="295"/>
      <c r="J339"/>
      <c r="K339" s="295"/>
      <c r="L339"/>
      <c r="O339"/>
      <c r="P339"/>
    </row>
    <row r="340" spans="1:16" x14ac:dyDescent="0.3">
      <c r="A340" s="300"/>
      <c r="B340" s="300"/>
      <c r="C340" s="300"/>
      <c r="D340" s="31"/>
      <c r="E340"/>
      <c r="F340"/>
      <c r="G340"/>
      <c r="H340" s="606"/>
      <c r="I340" s="295"/>
      <c r="J340"/>
      <c r="K340" s="295"/>
      <c r="L340"/>
      <c r="O340"/>
      <c r="P340"/>
    </row>
    <row r="341" spans="1:16" x14ac:dyDescent="0.3">
      <c r="A341" s="300"/>
      <c r="B341" s="300"/>
      <c r="C341" s="300"/>
      <c r="D341" s="31"/>
      <c r="E341"/>
      <c r="F341"/>
      <c r="G341"/>
      <c r="H341" s="606"/>
      <c r="I341" s="295"/>
      <c r="J341"/>
      <c r="K341" s="295"/>
      <c r="L341"/>
      <c r="O341"/>
      <c r="P341"/>
    </row>
    <row r="342" spans="1:16" x14ac:dyDescent="0.3">
      <c r="A342" s="300"/>
      <c r="B342" s="300"/>
      <c r="C342" s="300"/>
      <c r="D342" s="31"/>
      <c r="E342"/>
      <c r="F342"/>
      <c r="G342"/>
      <c r="H342" s="606"/>
      <c r="I342" s="295"/>
      <c r="J342"/>
      <c r="K342" s="295"/>
      <c r="L342"/>
      <c r="O342"/>
      <c r="P342"/>
    </row>
    <row r="343" spans="1:16" x14ac:dyDescent="0.3">
      <c r="A343" s="300"/>
      <c r="B343" s="300"/>
      <c r="C343" s="300"/>
      <c r="D343" s="31"/>
      <c r="E343"/>
      <c r="F343"/>
      <c r="G343"/>
      <c r="H343" s="606"/>
      <c r="I343" s="295"/>
      <c r="J343"/>
      <c r="K343" s="295"/>
      <c r="L343"/>
      <c r="O343"/>
      <c r="P343"/>
    </row>
    <row r="344" spans="1:16" x14ac:dyDescent="0.3">
      <c r="A344" s="300"/>
      <c r="B344" s="300"/>
      <c r="C344" s="300"/>
      <c r="D344" s="31"/>
      <c r="E344"/>
      <c r="F344"/>
      <c r="G344"/>
      <c r="H344" s="606"/>
      <c r="I344" s="295"/>
      <c r="J344"/>
      <c r="K344" s="295"/>
      <c r="L344"/>
      <c r="O344"/>
      <c r="P344"/>
    </row>
    <row r="345" spans="1:16" x14ac:dyDescent="0.3">
      <c r="A345" s="300"/>
      <c r="B345" s="300"/>
      <c r="C345" s="300"/>
      <c r="D345" s="31"/>
      <c r="E345"/>
      <c r="F345"/>
      <c r="G345"/>
      <c r="H345" s="606"/>
      <c r="I345" s="295"/>
      <c r="J345"/>
      <c r="K345" s="295"/>
      <c r="L345"/>
      <c r="O345"/>
      <c r="P345"/>
    </row>
    <row r="346" spans="1:16" x14ac:dyDescent="0.3">
      <c r="A346" s="300"/>
      <c r="B346" s="300"/>
      <c r="C346" s="300"/>
      <c r="D346" s="31"/>
      <c r="E346"/>
      <c r="F346"/>
      <c r="G346"/>
      <c r="H346" s="606"/>
      <c r="I346" s="295"/>
      <c r="J346"/>
      <c r="K346" s="295"/>
      <c r="L346"/>
      <c r="O346"/>
      <c r="P346"/>
    </row>
    <row r="347" spans="1:16" x14ac:dyDescent="0.3">
      <c r="A347" s="300"/>
      <c r="B347" s="300"/>
      <c r="C347" s="300"/>
      <c r="D347" s="31"/>
      <c r="E347"/>
      <c r="F347"/>
      <c r="G347"/>
      <c r="H347" s="606"/>
      <c r="I347" s="295"/>
      <c r="J347"/>
      <c r="K347" s="295"/>
      <c r="L347"/>
      <c r="O347"/>
      <c r="P347"/>
    </row>
    <row r="348" spans="1:16" x14ac:dyDescent="0.3">
      <c r="A348" s="300"/>
      <c r="B348" s="300"/>
      <c r="C348" s="300"/>
      <c r="D348" s="31"/>
      <c r="E348"/>
      <c r="F348"/>
      <c r="G348"/>
      <c r="H348" s="606"/>
      <c r="I348" s="295"/>
      <c r="J348"/>
      <c r="K348" s="295"/>
      <c r="L348"/>
      <c r="O348"/>
      <c r="P348"/>
    </row>
    <row r="349" spans="1:16" x14ac:dyDescent="0.3">
      <c r="A349" s="300"/>
      <c r="B349" s="300"/>
      <c r="C349" s="300"/>
      <c r="D349" s="31"/>
      <c r="E349"/>
      <c r="F349"/>
      <c r="G349"/>
      <c r="H349" s="606"/>
      <c r="I349" s="295"/>
      <c r="J349"/>
      <c r="K349" s="295"/>
      <c r="L349"/>
      <c r="O349"/>
      <c r="P349"/>
    </row>
    <row r="350" spans="1:16" x14ac:dyDescent="0.3">
      <c r="A350" s="300"/>
      <c r="B350" s="300"/>
      <c r="C350" s="300"/>
      <c r="D350" s="31"/>
      <c r="E350"/>
      <c r="F350"/>
      <c r="G350"/>
      <c r="H350" s="606"/>
      <c r="I350" s="295"/>
      <c r="J350"/>
      <c r="K350" s="295"/>
      <c r="L350"/>
      <c r="O350"/>
      <c r="P350"/>
    </row>
    <row r="351" spans="1:16" x14ac:dyDescent="0.3">
      <c r="A351" s="300"/>
      <c r="B351" s="300"/>
      <c r="C351" s="300"/>
      <c r="D351" s="31"/>
      <c r="E351"/>
      <c r="F351"/>
      <c r="G351"/>
      <c r="H351" s="606"/>
      <c r="I351" s="295"/>
      <c r="J351"/>
      <c r="K351" s="295"/>
      <c r="L351"/>
      <c r="O351"/>
      <c r="P351"/>
    </row>
    <row r="352" spans="1:16" x14ac:dyDescent="0.3">
      <c r="A352" s="300"/>
      <c r="B352" s="300"/>
      <c r="C352" s="300"/>
      <c r="D352" s="31"/>
      <c r="E352"/>
      <c r="F352"/>
      <c r="G352"/>
      <c r="H352" s="606"/>
      <c r="I352" s="295"/>
      <c r="J352"/>
      <c r="K352" s="295"/>
      <c r="L352"/>
      <c r="O352"/>
      <c r="P352"/>
    </row>
    <row r="353" spans="1:16" x14ac:dyDescent="0.3">
      <c r="A353" s="300"/>
      <c r="B353" s="300"/>
      <c r="C353" s="300"/>
      <c r="D353" s="31"/>
      <c r="E353"/>
      <c r="F353"/>
      <c r="G353"/>
      <c r="H353" s="606"/>
      <c r="I353" s="295"/>
      <c r="J353"/>
      <c r="K353" s="295"/>
      <c r="L353"/>
      <c r="O353"/>
      <c r="P353"/>
    </row>
    <row r="354" spans="1:16" x14ac:dyDescent="0.3">
      <c r="A354" s="300"/>
      <c r="B354" s="300"/>
      <c r="C354" s="300"/>
      <c r="D354" s="31"/>
      <c r="E354"/>
      <c r="F354"/>
      <c r="G354"/>
      <c r="H354" s="606"/>
      <c r="I354" s="295"/>
      <c r="J354"/>
      <c r="K354" s="295"/>
      <c r="L354"/>
      <c r="O354"/>
      <c r="P354"/>
    </row>
    <row r="355" spans="1:16" x14ac:dyDescent="0.3">
      <c r="A355" s="300"/>
      <c r="B355" s="300"/>
      <c r="C355" s="300"/>
      <c r="D355" s="31"/>
      <c r="E355"/>
      <c r="F355"/>
      <c r="G355"/>
      <c r="H355" s="606"/>
      <c r="I355" s="295"/>
      <c r="J355"/>
      <c r="K355" s="295"/>
      <c r="L355"/>
      <c r="O355"/>
      <c r="P355"/>
    </row>
    <row r="356" spans="1:16" x14ac:dyDescent="0.3">
      <c r="A356" s="300"/>
      <c r="B356" s="300"/>
      <c r="C356" s="300"/>
      <c r="D356" s="31"/>
      <c r="E356"/>
      <c r="F356"/>
      <c r="G356"/>
      <c r="H356" s="606"/>
      <c r="I356" s="295"/>
      <c r="J356"/>
      <c r="K356" s="295"/>
      <c r="L356"/>
      <c r="O356"/>
      <c r="P356"/>
    </row>
    <row r="357" spans="1:16" x14ac:dyDescent="0.3">
      <c r="A357" s="300"/>
      <c r="B357" s="300"/>
      <c r="C357" s="300"/>
      <c r="D357" s="31"/>
      <c r="E357"/>
      <c r="F357"/>
      <c r="G357"/>
      <c r="H357" s="606"/>
      <c r="I357" s="295"/>
      <c r="J357"/>
      <c r="K357" s="295"/>
      <c r="L357"/>
      <c r="O357"/>
      <c r="P357"/>
    </row>
    <row r="358" spans="1:16" x14ac:dyDescent="0.3">
      <c r="A358" s="300"/>
      <c r="B358" s="300"/>
      <c r="C358" s="300"/>
      <c r="D358" s="31"/>
      <c r="E358"/>
      <c r="F358"/>
      <c r="G358"/>
      <c r="H358" s="606"/>
      <c r="I358" s="295"/>
      <c r="J358"/>
      <c r="K358" s="295"/>
      <c r="L358"/>
      <c r="O358"/>
      <c r="P358"/>
    </row>
    <row r="359" spans="1:16" x14ac:dyDescent="0.3">
      <c r="A359" s="300"/>
      <c r="B359" s="300"/>
      <c r="C359" s="300"/>
      <c r="D359" s="31"/>
      <c r="E359"/>
      <c r="F359"/>
      <c r="G359"/>
      <c r="H359" s="606"/>
      <c r="I359" s="295"/>
      <c r="J359"/>
      <c r="K359" s="295"/>
      <c r="L359"/>
      <c r="O359"/>
      <c r="P359"/>
    </row>
    <row r="360" spans="1:16" x14ac:dyDescent="0.3">
      <c r="A360" s="300"/>
      <c r="B360" s="300"/>
      <c r="C360" s="300"/>
      <c r="D360" s="31"/>
      <c r="E360"/>
      <c r="F360"/>
      <c r="G360"/>
      <c r="H360" s="606"/>
      <c r="I360" s="295"/>
      <c r="J360"/>
      <c r="K360" s="295"/>
      <c r="L360"/>
      <c r="O360"/>
      <c r="P360"/>
    </row>
    <row r="361" spans="1:16" x14ac:dyDescent="0.3">
      <c r="A361" s="300"/>
      <c r="B361" s="300"/>
      <c r="C361" s="300"/>
      <c r="D361" s="31"/>
      <c r="E361"/>
      <c r="F361"/>
      <c r="G361"/>
      <c r="H361" s="606"/>
      <c r="I361" s="295"/>
      <c r="J361"/>
      <c r="K361" s="295"/>
      <c r="L361"/>
      <c r="O361"/>
      <c r="P361"/>
    </row>
    <row r="362" spans="1:16" x14ac:dyDescent="0.3">
      <c r="A362" s="300"/>
      <c r="B362" s="300"/>
      <c r="C362" s="300"/>
      <c r="D362" s="31"/>
      <c r="E362"/>
      <c r="F362"/>
      <c r="G362"/>
      <c r="H362" s="606"/>
      <c r="I362" s="295"/>
      <c r="J362"/>
      <c r="K362" s="295"/>
      <c r="L362"/>
      <c r="O362"/>
      <c r="P362"/>
    </row>
    <row r="363" spans="1:16" x14ac:dyDescent="0.3">
      <c r="A363" s="300"/>
      <c r="B363" s="300"/>
      <c r="C363" s="300"/>
      <c r="D363" s="31"/>
      <c r="E363"/>
      <c r="F363"/>
      <c r="G363"/>
      <c r="H363" s="606"/>
      <c r="I363" s="295"/>
      <c r="J363"/>
      <c r="K363" s="295"/>
      <c r="L363"/>
      <c r="O363"/>
      <c r="P363"/>
    </row>
    <row r="364" spans="1:16" x14ac:dyDescent="0.3">
      <c r="A364" s="300"/>
      <c r="B364" s="300"/>
      <c r="C364" s="300"/>
      <c r="D364" s="31"/>
      <c r="E364"/>
      <c r="F364"/>
      <c r="G364"/>
      <c r="H364" s="606"/>
      <c r="I364" s="295"/>
      <c r="J364"/>
      <c r="K364" s="295"/>
      <c r="L364"/>
      <c r="O364"/>
      <c r="P364"/>
    </row>
    <row r="365" spans="1:16" x14ac:dyDescent="0.3">
      <c r="A365" s="300"/>
      <c r="B365" s="300"/>
      <c r="C365" s="300"/>
      <c r="D365" s="31"/>
      <c r="E365"/>
      <c r="F365"/>
      <c r="G365"/>
      <c r="H365" s="606"/>
      <c r="I365" s="295"/>
      <c r="J365"/>
      <c r="K365" s="295"/>
      <c r="L365"/>
      <c r="O365"/>
      <c r="P365"/>
    </row>
    <row r="366" spans="1:16" x14ac:dyDescent="0.3">
      <c r="A366" s="300"/>
      <c r="B366" s="300"/>
      <c r="C366" s="300"/>
      <c r="D366" s="31"/>
      <c r="E366"/>
      <c r="F366"/>
      <c r="G366"/>
      <c r="H366" s="606"/>
      <c r="I366" s="295"/>
      <c r="J366"/>
      <c r="K366" s="295"/>
      <c r="L366"/>
      <c r="O366"/>
      <c r="P366"/>
    </row>
    <row r="367" spans="1:16" x14ac:dyDescent="0.3">
      <c r="A367" s="300"/>
      <c r="B367" s="300"/>
      <c r="C367" s="300"/>
      <c r="D367" s="31"/>
      <c r="E367"/>
      <c r="F367"/>
      <c r="G367"/>
      <c r="H367" s="606"/>
      <c r="I367" s="295"/>
      <c r="J367"/>
      <c r="K367" s="295"/>
      <c r="L367"/>
      <c r="O367"/>
      <c r="P367"/>
    </row>
    <row r="368" spans="1:16" x14ac:dyDescent="0.3">
      <c r="A368" s="300"/>
      <c r="B368" s="300"/>
      <c r="C368" s="300"/>
      <c r="D368" s="31"/>
      <c r="E368"/>
      <c r="F368"/>
      <c r="G368"/>
      <c r="H368" s="606"/>
      <c r="I368" s="295"/>
      <c r="J368"/>
      <c r="K368" s="295"/>
      <c r="L368"/>
      <c r="O368"/>
      <c r="P368"/>
    </row>
    <row r="369" spans="1:16" x14ac:dyDescent="0.3">
      <c r="A369" s="300"/>
      <c r="B369" s="300"/>
      <c r="C369" s="300"/>
      <c r="D369" s="31"/>
      <c r="E369"/>
      <c r="F369"/>
      <c r="G369"/>
      <c r="H369" s="606"/>
      <c r="I369" s="295"/>
      <c r="J369"/>
      <c r="K369" s="295"/>
      <c r="L369"/>
      <c r="O369"/>
      <c r="P369"/>
    </row>
    <row r="370" spans="1:16" x14ac:dyDescent="0.3">
      <c r="A370" s="300"/>
      <c r="B370" s="300"/>
      <c r="C370" s="300"/>
      <c r="D370" s="31"/>
      <c r="E370"/>
      <c r="F370"/>
      <c r="G370"/>
      <c r="H370" s="606"/>
      <c r="I370" s="295"/>
      <c r="J370"/>
      <c r="K370" s="295"/>
      <c r="L370"/>
      <c r="O370"/>
      <c r="P370"/>
    </row>
    <row r="371" spans="1:16" x14ac:dyDescent="0.3">
      <c r="A371" s="300"/>
      <c r="B371" s="300"/>
      <c r="C371" s="300"/>
      <c r="D371" s="31"/>
      <c r="E371"/>
      <c r="F371"/>
      <c r="G371"/>
      <c r="H371" s="606"/>
      <c r="I371" s="295"/>
      <c r="J371"/>
      <c r="K371" s="295"/>
      <c r="L371"/>
      <c r="O371"/>
      <c r="P371"/>
    </row>
    <row r="372" spans="1:16" x14ac:dyDescent="0.3">
      <c r="A372" s="300"/>
      <c r="B372" s="300"/>
      <c r="C372" s="300"/>
      <c r="D372" s="31"/>
      <c r="E372"/>
      <c r="F372"/>
      <c r="G372"/>
      <c r="H372" s="606"/>
      <c r="I372" s="295"/>
      <c r="J372"/>
      <c r="K372" s="295"/>
      <c r="L372"/>
      <c r="O372"/>
      <c r="P372"/>
    </row>
    <row r="373" spans="1:16" x14ac:dyDescent="0.3">
      <c r="A373" s="300"/>
      <c r="B373" s="300"/>
      <c r="C373" s="300"/>
      <c r="D373" s="31"/>
      <c r="E373"/>
      <c r="F373"/>
      <c r="G373"/>
      <c r="H373" s="606"/>
      <c r="I373" s="295"/>
      <c r="J373"/>
      <c r="K373" s="295"/>
      <c r="L373"/>
      <c r="O373"/>
      <c r="P373"/>
    </row>
    <row r="374" spans="1:16" x14ac:dyDescent="0.3">
      <c r="A374" s="300"/>
      <c r="B374" s="300"/>
      <c r="C374" s="300"/>
      <c r="D374" s="31"/>
      <c r="E374"/>
      <c r="F374"/>
      <c r="G374"/>
      <c r="H374" s="606"/>
      <c r="I374" s="295"/>
      <c r="J374"/>
      <c r="K374" s="295"/>
      <c r="L374"/>
      <c r="O374"/>
      <c r="P374"/>
    </row>
    <row r="375" spans="1:16" x14ac:dyDescent="0.3">
      <c r="A375" s="300"/>
      <c r="B375" s="300"/>
      <c r="C375" s="300"/>
      <c r="D375" s="31"/>
      <c r="E375"/>
      <c r="F375"/>
      <c r="G375"/>
      <c r="H375" s="606"/>
      <c r="I375" s="295"/>
      <c r="J375"/>
      <c r="K375" s="295"/>
      <c r="L375"/>
      <c r="O375"/>
      <c r="P375"/>
    </row>
    <row r="376" spans="1:16" x14ac:dyDescent="0.3">
      <c r="A376" s="300"/>
      <c r="B376" s="300"/>
      <c r="C376" s="300"/>
      <c r="D376" s="31"/>
      <c r="E376"/>
      <c r="F376"/>
      <c r="G376"/>
      <c r="H376" s="606"/>
      <c r="I376" s="295"/>
      <c r="J376"/>
      <c r="K376" s="295"/>
      <c r="L376"/>
      <c r="O376"/>
      <c r="P376"/>
    </row>
    <row r="377" spans="1:16" x14ac:dyDescent="0.3">
      <c r="A377" s="300"/>
      <c r="B377" s="300"/>
      <c r="C377" s="300"/>
      <c r="D377" s="31"/>
      <c r="E377"/>
      <c r="F377"/>
      <c r="G377"/>
      <c r="H377" s="606"/>
      <c r="I377" s="295"/>
      <c r="J377"/>
      <c r="K377" s="295"/>
      <c r="L377"/>
      <c r="O377"/>
      <c r="P377"/>
    </row>
    <row r="378" spans="1:16" x14ac:dyDescent="0.3">
      <c r="A378" s="300"/>
      <c r="B378" s="300"/>
      <c r="C378" s="300"/>
      <c r="D378" s="31"/>
      <c r="E378"/>
      <c r="F378"/>
      <c r="G378"/>
      <c r="H378" s="606"/>
      <c r="I378" s="295"/>
      <c r="J378"/>
      <c r="K378" s="295"/>
      <c r="L378"/>
      <c r="O378"/>
      <c r="P378"/>
    </row>
    <row r="379" spans="1:16" x14ac:dyDescent="0.3">
      <c r="A379" s="300"/>
      <c r="B379" s="300"/>
      <c r="C379" s="300"/>
      <c r="D379" s="31"/>
      <c r="E379"/>
      <c r="F379"/>
      <c r="G379"/>
      <c r="H379" s="606"/>
      <c r="I379" s="295"/>
      <c r="J379"/>
      <c r="K379" s="295"/>
      <c r="L379"/>
      <c r="O379"/>
      <c r="P379"/>
    </row>
    <row r="380" spans="1:16" x14ac:dyDescent="0.3">
      <c r="A380" s="300"/>
      <c r="B380" s="300"/>
      <c r="C380" s="300"/>
      <c r="D380" s="31"/>
      <c r="E380"/>
      <c r="F380"/>
      <c r="G380"/>
      <c r="H380" s="606"/>
      <c r="I380" s="295"/>
      <c r="J380"/>
      <c r="K380" s="295"/>
      <c r="L380"/>
      <c r="O380"/>
      <c r="P380"/>
    </row>
    <row r="381" spans="1:16" x14ac:dyDescent="0.3">
      <c r="A381" s="300"/>
      <c r="B381" s="300"/>
      <c r="C381" s="300"/>
      <c r="D381" s="31"/>
      <c r="E381"/>
      <c r="F381"/>
      <c r="G381"/>
      <c r="H381" s="606"/>
      <c r="I381" s="295"/>
      <c r="J381"/>
      <c r="K381" s="295"/>
      <c r="L381"/>
      <c r="O381"/>
      <c r="P381"/>
    </row>
    <row r="382" spans="1:16" x14ac:dyDescent="0.3">
      <c r="A382" s="300"/>
      <c r="B382" s="300"/>
      <c r="C382" s="300"/>
      <c r="D382" s="31"/>
      <c r="E382"/>
      <c r="F382"/>
      <c r="G382"/>
      <c r="H382" s="606"/>
      <c r="I382" s="295"/>
      <c r="J382"/>
      <c r="K382" s="295"/>
      <c r="L382"/>
      <c r="O382"/>
      <c r="P382"/>
    </row>
    <row r="383" spans="1:16" x14ac:dyDescent="0.3">
      <c r="A383" s="300"/>
      <c r="B383" s="300"/>
      <c r="C383" s="300"/>
      <c r="D383" s="31"/>
      <c r="E383"/>
      <c r="F383"/>
      <c r="G383"/>
      <c r="H383" s="606"/>
      <c r="I383" s="295"/>
      <c r="J383"/>
      <c r="K383" s="295"/>
      <c r="L383"/>
      <c r="O383"/>
      <c r="P383"/>
    </row>
    <row r="384" spans="1:16" x14ac:dyDescent="0.3">
      <c r="A384" s="300"/>
      <c r="B384" s="300"/>
      <c r="C384" s="300"/>
      <c r="D384" s="31"/>
      <c r="E384"/>
      <c r="F384"/>
      <c r="G384"/>
      <c r="H384" s="606"/>
      <c r="I384" s="295"/>
      <c r="J384"/>
      <c r="K384" s="295"/>
      <c r="L384"/>
      <c r="O384"/>
      <c r="P384"/>
    </row>
    <row r="385" spans="1:16" x14ac:dyDescent="0.3">
      <c r="A385" s="300"/>
      <c r="B385" s="300"/>
      <c r="C385" s="300"/>
      <c r="D385" s="31"/>
      <c r="E385"/>
      <c r="F385"/>
      <c r="G385"/>
      <c r="H385" s="606"/>
      <c r="I385" s="295"/>
      <c r="J385"/>
      <c r="K385" s="295"/>
      <c r="L385"/>
      <c r="O385"/>
      <c r="P385"/>
    </row>
    <row r="386" spans="1:16" x14ac:dyDescent="0.3">
      <c r="A386" s="300"/>
      <c r="B386" s="300"/>
      <c r="C386" s="300"/>
      <c r="D386" s="31"/>
      <c r="E386"/>
      <c r="F386"/>
      <c r="G386"/>
      <c r="H386" s="606"/>
      <c r="I386" s="295"/>
      <c r="J386"/>
      <c r="K386" s="295"/>
      <c r="L386"/>
      <c r="O386"/>
      <c r="P386"/>
    </row>
    <row r="387" spans="1:16" x14ac:dyDescent="0.3">
      <c r="A387" s="300"/>
      <c r="B387" s="300"/>
      <c r="C387" s="300"/>
      <c r="D387" s="31"/>
      <c r="E387"/>
      <c r="F387"/>
      <c r="G387"/>
      <c r="H387" s="606"/>
      <c r="I387" s="295"/>
      <c r="J387"/>
      <c r="K387" s="295"/>
      <c r="L387"/>
      <c r="O387"/>
      <c r="P387"/>
    </row>
    <row r="388" spans="1:16" x14ac:dyDescent="0.3">
      <c r="A388" s="300"/>
      <c r="B388" s="300"/>
      <c r="C388" s="300"/>
      <c r="D388" s="31"/>
      <c r="E388"/>
      <c r="F388"/>
      <c r="G388"/>
      <c r="H388" s="606"/>
      <c r="I388" s="295"/>
      <c r="J388"/>
      <c r="K388" s="295"/>
      <c r="L388"/>
      <c r="O388"/>
      <c r="P388"/>
    </row>
    <row r="389" spans="1:16" x14ac:dyDescent="0.3">
      <c r="A389" s="300"/>
      <c r="B389" s="300"/>
      <c r="C389" s="300"/>
      <c r="D389" s="31"/>
      <c r="E389"/>
      <c r="F389"/>
      <c r="G389"/>
      <c r="H389" s="606"/>
      <c r="I389" s="295"/>
      <c r="J389"/>
      <c r="K389" s="295"/>
      <c r="L389"/>
      <c r="O389"/>
      <c r="P389"/>
    </row>
    <row r="390" spans="1:16" x14ac:dyDescent="0.3">
      <c r="A390" s="300"/>
      <c r="B390" s="300"/>
      <c r="C390" s="300"/>
      <c r="D390" s="31"/>
      <c r="E390"/>
      <c r="F390"/>
      <c r="G390"/>
      <c r="H390" s="606"/>
      <c r="I390" s="295"/>
      <c r="J390"/>
      <c r="K390" s="295"/>
      <c r="L390"/>
      <c r="O390"/>
      <c r="P390"/>
    </row>
    <row r="391" spans="1:16" x14ac:dyDescent="0.3">
      <c r="A391" s="300"/>
      <c r="B391" s="300"/>
      <c r="C391" s="300"/>
      <c r="D391" s="31"/>
      <c r="E391"/>
      <c r="F391"/>
      <c r="G391"/>
      <c r="H391" s="606"/>
      <c r="I391" s="295"/>
      <c r="J391"/>
      <c r="K391" s="295"/>
      <c r="L391"/>
      <c r="O391"/>
      <c r="P391"/>
    </row>
    <row r="392" spans="1:16" x14ac:dyDescent="0.3">
      <c r="A392" s="300"/>
      <c r="B392" s="300"/>
      <c r="C392" s="300"/>
      <c r="D392" s="31"/>
      <c r="E392"/>
      <c r="F392"/>
      <c r="G392"/>
      <c r="H392" s="606"/>
      <c r="I392" s="295"/>
      <c r="J392"/>
      <c r="K392" s="295"/>
      <c r="L392"/>
      <c r="O392"/>
      <c r="P392"/>
    </row>
    <row r="393" spans="1:16" x14ac:dyDescent="0.3">
      <c r="A393" s="300"/>
      <c r="B393" s="300"/>
      <c r="C393" s="300"/>
      <c r="D393" s="31"/>
      <c r="E393"/>
      <c r="F393"/>
      <c r="G393"/>
      <c r="H393" s="606"/>
      <c r="I393" s="295"/>
      <c r="J393"/>
      <c r="K393" s="295"/>
      <c r="L393"/>
      <c r="O393"/>
      <c r="P393"/>
    </row>
    <row r="394" spans="1:16" x14ac:dyDescent="0.3">
      <c r="A394" s="300"/>
      <c r="B394" s="300"/>
      <c r="C394" s="300"/>
      <c r="D394" s="31"/>
      <c r="E394"/>
      <c r="F394"/>
      <c r="G394"/>
      <c r="H394" s="606"/>
      <c r="I394" s="295"/>
      <c r="J394"/>
      <c r="K394" s="295"/>
      <c r="L394"/>
      <c r="O394"/>
      <c r="P394"/>
    </row>
    <row r="395" spans="1:16" x14ac:dyDescent="0.3">
      <c r="A395" s="300"/>
      <c r="B395" s="300"/>
      <c r="C395" s="300"/>
      <c r="D395" s="31"/>
      <c r="E395"/>
      <c r="F395"/>
      <c r="G395"/>
      <c r="H395" s="606"/>
      <c r="I395" s="295"/>
      <c r="J395"/>
      <c r="K395" s="295"/>
      <c r="L395"/>
      <c r="O395"/>
      <c r="P395"/>
    </row>
    <row r="396" spans="1:16" x14ac:dyDescent="0.3">
      <c r="A396" s="300"/>
      <c r="B396" s="300"/>
      <c r="C396" s="300"/>
      <c r="D396" s="31"/>
      <c r="E396"/>
      <c r="F396"/>
      <c r="G396"/>
      <c r="H396" s="606"/>
      <c r="I396" s="295"/>
      <c r="J396"/>
      <c r="K396" s="295"/>
      <c r="L396"/>
      <c r="O396"/>
      <c r="P396"/>
    </row>
    <row r="397" spans="1:16" x14ac:dyDescent="0.3">
      <c r="A397" s="300"/>
      <c r="B397" s="300"/>
      <c r="C397" s="300"/>
      <c r="D397" s="31"/>
      <c r="E397"/>
      <c r="F397"/>
      <c r="G397"/>
      <c r="H397" s="606"/>
      <c r="I397" s="295"/>
      <c r="J397"/>
      <c r="K397" s="295"/>
      <c r="L397"/>
      <c r="O397"/>
      <c r="P397"/>
    </row>
    <row r="398" spans="1:16" x14ac:dyDescent="0.3">
      <c r="A398" s="300"/>
      <c r="B398" s="300"/>
      <c r="C398" s="300"/>
      <c r="D398" s="31"/>
      <c r="E398"/>
      <c r="F398"/>
      <c r="G398"/>
      <c r="H398" s="606"/>
      <c r="I398" s="295"/>
      <c r="J398"/>
      <c r="K398" s="295"/>
      <c r="L398"/>
      <c r="O398"/>
      <c r="P398"/>
    </row>
    <row r="399" spans="1:16" x14ac:dyDescent="0.3">
      <c r="A399" s="300"/>
      <c r="B399" s="300"/>
      <c r="C399" s="300"/>
      <c r="D399" s="31"/>
      <c r="E399"/>
      <c r="F399"/>
      <c r="G399"/>
      <c r="H399" s="606"/>
      <c r="I399" s="295"/>
      <c r="J399"/>
      <c r="K399" s="295"/>
      <c r="L399"/>
      <c r="O399"/>
      <c r="P399"/>
    </row>
    <row r="400" spans="1:16" x14ac:dyDescent="0.3">
      <c r="A400" s="300"/>
      <c r="B400" s="300"/>
      <c r="C400" s="300"/>
      <c r="D400" s="31"/>
      <c r="E400"/>
      <c r="F400"/>
      <c r="G400"/>
      <c r="H400" s="606"/>
      <c r="I400" s="295"/>
      <c r="J400"/>
      <c r="K400" s="295"/>
      <c r="L400"/>
      <c r="O400"/>
      <c r="P400"/>
    </row>
    <row r="401" spans="1:16" x14ac:dyDescent="0.3">
      <c r="A401" s="300"/>
      <c r="B401" s="300"/>
      <c r="C401" s="300"/>
      <c r="D401" s="31"/>
      <c r="E401"/>
      <c r="F401"/>
      <c r="G401"/>
      <c r="H401" s="606"/>
      <c r="I401" s="295"/>
      <c r="J401"/>
      <c r="K401" s="295"/>
      <c r="L401"/>
      <c r="O401"/>
      <c r="P401"/>
    </row>
    <row r="402" spans="1:16" x14ac:dyDescent="0.3">
      <c r="A402" s="300"/>
      <c r="B402" s="300"/>
      <c r="C402" s="300"/>
      <c r="D402" s="31"/>
      <c r="E402"/>
      <c r="F402"/>
      <c r="G402"/>
      <c r="H402" s="606"/>
      <c r="I402" s="295"/>
      <c r="J402"/>
      <c r="K402" s="295"/>
      <c r="L402"/>
      <c r="O402"/>
      <c r="P402"/>
    </row>
    <row r="403" spans="1:16" x14ac:dyDescent="0.3">
      <c r="A403" s="300"/>
      <c r="B403" s="300"/>
      <c r="C403" s="300"/>
      <c r="D403" s="31"/>
      <c r="E403"/>
      <c r="F403"/>
      <c r="G403"/>
      <c r="H403" s="606"/>
      <c r="I403" s="295"/>
      <c r="J403"/>
      <c r="K403" s="295"/>
      <c r="L403"/>
      <c r="O403"/>
      <c r="P403"/>
    </row>
    <row r="404" spans="1:16" x14ac:dyDescent="0.3">
      <c r="A404" s="300"/>
      <c r="B404" s="300"/>
      <c r="C404" s="300"/>
      <c r="D404" s="31"/>
      <c r="E404"/>
      <c r="F404"/>
      <c r="G404"/>
      <c r="H404" s="606"/>
      <c r="I404" s="295"/>
      <c r="J404"/>
      <c r="K404" s="295"/>
      <c r="L404"/>
      <c r="O404"/>
      <c r="P404"/>
    </row>
    <row r="405" spans="1:16" x14ac:dyDescent="0.3">
      <c r="A405" s="300"/>
      <c r="B405" s="300"/>
      <c r="C405" s="300"/>
      <c r="D405" s="31"/>
      <c r="E405"/>
      <c r="F405"/>
      <c r="G405"/>
      <c r="H405" s="606"/>
      <c r="I405" s="295"/>
      <c r="J405"/>
      <c r="K405" s="295"/>
      <c r="L405"/>
      <c r="O405"/>
      <c r="P405"/>
    </row>
    <row r="406" spans="1:16" x14ac:dyDescent="0.3">
      <c r="A406" s="300"/>
      <c r="B406" s="300"/>
      <c r="C406" s="300"/>
      <c r="D406" s="31"/>
      <c r="E406"/>
      <c r="F406"/>
      <c r="G406"/>
      <c r="H406" s="606"/>
      <c r="I406" s="295"/>
      <c r="J406"/>
      <c r="K406" s="295"/>
      <c r="L406"/>
      <c r="O406"/>
      <c r="P406"/>
    </row>
    <row r="407" spans="1:16" x14ac:dyDescent="0.3">
      <c r="A407" s="300"/>
      <c r="B407" s="300"/>
      <c r="C407" s="300"/>
      <c r="D407" s="31"/>
      <c r="E407"/>
      <c r="F407"/>
      <c r="G407"/>
      <c r="H407" s="606"/>
      <c r="I407" s="295"/>
      <c r="J407"/>
      <c r="K407" s="295"/>
      <c r="L407"/>
      <c r="O407"/>
      <c r="P407"/>
    </row>
    <row r="408" spans="1:16" x14ac:dyDescent="0.3">
      <c r="A408" s="300"/>
      <c r="B408" s="300"/>
      <c r="C408" s="300"/>
      <c r="D408" s="31"/>
      <c r="E408"/>
      <c r="F408"/>
      <c r="G408"/>
      <c r="H408" s="606"/>
      <c r="I408" s="295"/>
      <c r="J408"/>
      <c r="K408" s="295"/>
      <c r="L408"/>
      <c r="O408"/>
      <c r="P408"/>
    </row>
    <row r="409" spans="1:16" x14ac:dyDescent="0.3">
      <c r="A409" s="300"/>
      <c r="B409" s="300"/>
      <c r="C409" s="300"/>
      <c r="D409" s="31"/>
      <c r="E409"/>
      <c r="F409"/>
      <c r="G409"/>
      <c r="H409" s="606"/>
      <c r="I409" s="295"/>
      <c r="J409"/>
      <c r="K409" s="295"/>
      <c r="L409"/>
      <c r="O409"/>
      <c r="P409"/>
    </row>
    <row r="410" spans="1:16" x14ac:dyDescent="0.3">
      <c r="A410" s="300"/>
      <c r="B410" s="300"/>
      <c r="C410" s="300"/>
      <c r="D410" s="31"/>
      <c r="E410"/>
      <c r="F410"/>
      <c r="G410"/>
      <c r="H410" s="606"/>
      <c r="I410" s="295"/>
      <c r="J410"/>
      <c r="K410" s="295"/>
      <c r="L410"/>
      <c r="O410"/>
      <c r="P410"/>
    </row>
    <row r="411" spans="1:16" x14ac:dyDescent="0.3">
      <c r="A411" s="300"/>
      <c r="B411" s="300"/>
      <c r="C411" s="300"/>
      <c r="D411" s="31"/>
      <c r="E411"/>
      <c r="F411"/>
      <c r="G411"/>
      <c r="H411" s="606"/>
      <c r="I411" s="295"/>
      <c r="J411"/>
      <c r="K411" s="295"/>
      <c r="L411"/>
      <c r="O411"/>
      <c r="P411"/>
    </row>
    <row r="412" spans="1:16" x14ac:dyDescent="0.3">
      <c r="A412" s="300"/>
      <c r="B412" s="300"/>
      <c r="C412" s="300"/>
      <c r="D412" s="31"/>
      <c r="E412"/>
      <c r="F412"/>
      <c r="G412"/>
      <c r="H412" s="606"/>
      <c r="I412" s="295"/>
      <c r="J412"/>
      <c r="K412" s="295"/>
      <c r="L412"/>
      <c r="O412"/>
      <c r="P412"/>
    </row>
    <row r="413" spans="1:16" x14ac:dyDescent="0.3">
      <c r="A413" s="300"/>
      <c r="B413" s="300"/>
      <c r="C413" s="300"/>
      <c r="D413" s="31"/>
      <c r="E413"/>
      <c r="F413"/>
      <c r="G413"/>
      <c r="H413" s="606"/>
      <c r="I413" s="295"/>
      <c r="J413"/>
      <c r="K413" s="295"/>
      <c r="L413"/>
      <c r="O413"/>
      <c r="P413"/>
    </row>
    <row r="414" spans="1:16" x14ac:dyDescent="0.3">
      <c r="A414" s="300"/>
      <c r="B414" s="300"/>
      <c r="C414" s="300"/>
      <c r="D414" s="31"/>
      <c r="E414"/>
      <c r="F414"/>
      <c r="G414"/>
      <c r="H414" s="606"/>
      <c r="I414" s="295"/>
      <c r="J414"/>
      <c r="K414" s="295"/>
      <c r="L414"/>
      <c r="O414"/>
      <c r="P414"/>
    </row>
    <row r="415" spans="1:16" x14ac:dyDescent="0.3">
      <c r="A415" s="300"/>
      <c r="B415" s="300"/>
      <c r="C415" s="300"/>
      <c r="D415" s="31"/>
      <c r="E415"/>
      <c r="F415"/>
      <c r="G415"/>
      <c r="H415" s="606"/>
      <c r="I415" s="295"/>
      <c r="J415"/>
      <c r="K415" s="295"/>
      <c r="L415"/>
      <c r="O415"/>
      <c r="P415"/>
    </row>
    <row r="416" spans="1:16" x14ac:dyDescent="0.3">
      <c r="A416" s="300"/>
      <c r="B416" s="300"/>
      <c r="C416" s="300"/>
      <c r="D416" s="31"/>
      <c r="E416"/>
      <c r="F416"/>
      <c r="G416"/>
      <c r="H416" s="606"/>
      <c r="I416" s="295"/>
      <c r="J416"/>
      <c r="K416" s="295"/>
      <c r="L416"/>
      <c r="O416"/>
      <c r="P416"/>
    </row>
    <row r="417" spans="1:16" x14ac:dyDescent="0.3">
      <c r="A417" s="300"/>
      <c r="B417" s="300"/>
      <c r="C417" s="300"/>
      <c r="D417" s="31"/>
      <c r="E417"/>
      <c r="F417"/>
      <c r="G417"/>
      <c r="H417" s="606"/>
      <c r="I417" s="295"/>
      <c r="J417"/>
      <c r="K417" s="295"/>
      <c r="L417"/>
      <c r="O417"/>
      <c r="P417"/>
    </row>
    <row r="418" spans="1:16" x14ac:dyDescent="0.3">
      <c r="A418" s="300"/>
      <c r="B418" s="300"/>
      <c r="C418" s="300"/>
      <c r="D418" s="31"/>
      <c r="E418"/>
      <c r="F418"/>
      <c r="G418"/>
      <c r="H418" s="606"/>
      <c r="I418" s="295"/>
      <c r="J418"/>
      <c r="K418" s="295"/>
      <c r="L418"/>
      <c r="O418"/>
      <c r="P418"/>
    </row>
    <row r="419" spans="1:16" x14ac:dyDescent="0.3">
      <c r="A419" s="300"/>
      <c r="B419" s="300"/>
      <c r="C419" s="300"/>
      <c r="D419" s="31"/>
      <c r="E419"/>
      <c r="F419"/>
      <c r="G419"/>
      <c r="H419" s="606"/>
      <c r="I419" s="295"/>
      <c r="J419"/>
      <c r="K419" s="295"/>
      <c r="L419"/>
      <c r="O419"/>
      <c r="P419"/>
    </row>
    <row r="420" spans="1:16" x14ac:dyDescent="0.3">
      <c r="A420" s="300"/>
      <c r="B420" s="300"/>
      <c r="C420" s="300"/>
      <c r="D420" s="31"/>
      <c r="E420"/>
      <c r="F420"/>
      <c r="G420"/>
      <c r="H420" s="606"/>
      <c r="I420" s="295"/>
      <c r="J420"/>
      <c r="K420" s="295"/>
      <c r="L420"/>
      <c r="O420"/>
      <c r="P420"/>
    </row>
    <row r="421" spans="1:16" x14ac:dyDescent="0.3">
      <c r="A421" s="300"/>
      <c r="B421" s="300"/>
      <c r="C421" s="300"/>
      <c r="D421" s="31"/>
      <c r="E421"/>
      <c r="F421"/>
      <c r="G421"/>
      <c r="H421" s="606"/>
      <c r="I421" s="295"/>
      <c r="J421"/>
      <c r="K421" s="295"/>
      <c r="L421"/>
      <c r="O421"/>
      <c r="P421"/>
    </row>
    <row r="422" spans="1:16" x14ac:dyDescent="0.3">
      <c r="A422" s="300"/>
      <c r="B422" s="300"/>
      <c r="C422" s="300"/>
      <c r="D422" s="31"/>
      <c r="E422"/>
      <c r="F422"/>
      <c r="G422"/>
      <c r="H422" s="606"/>
      <c r="I422" s="295"/>
      <c r="J422"/>
      <c r="K422" s="295"/>
      <c r="L422"/>
      <c r="O422"/>
      <c r="P422"/>
    </row>
    <row r="423" spans="1:16" x14ac:dyDescent="0.3">
      <c r="A423" s="300"/>
      <c r="B423" s="300"/>
      <c r="C423" s="300"/>
      <c r="D423" s="31"/>
      <c r="E423"/>
      <c r="F423"/>
      <c r="G423"/>
      <c r="H423" s="606"/>
      <c r="I423" s="295"/>
      <c r="J423"/>
      <c r="K423" s="295"/>
      <c r="L423"/>
      <c r="O423"/>
      <c r="P423"/>
    </row>
    <row r="424" spans="1:16" x14ac:dyDescent="0.3">
      <c r="A424" s="300"/>
      <c r="B424" s="300"/>
      <c r="C424" s="300"/>
      <c r="D424" s="31"/>
      <c r="E424"/>
      <c r="F424"/>
      <c r="G424"/>
      <c r="H424" s="606"/>
      <c r="I424" s="295"/>
      <c r="J424"/>
      <c r="K424" s="295"/>
      <c r="L424"/>
      <c r="O424"/>
      <c r="P424"/>
    </row>
    <row r="425" spans="1:16" x14ac:dyDescent="0.3">
      <c r="A425" s="300"/>
      <c r="B425" s="300"/>
      <c r="C425" s="300"/>
      <c r="D425" s="31"/>
      <c r="E425"/>
      <c r="F425"/>
      <c r="G425"/>
      <c r="H425" s="606"/>
      <c r="I425" s="295"/>
      <c r="J425"/>
      <c r="K425" s="295"/>
      <c r="L425"/>
      <c r="O425"/>
      <c r="P425"/>
    </row>
    <row r="426" spans="1:16" x14ac:dyDescent="0.3">
      <c r="A426" s="300"/>
      <c r="B426" s="300"/>
      <c r="C426" s="300"/>
      <c r="D426" s="31"/>
      <c r="E426"/>
      <c r="F426"/>
      <c r="G426"/>
      <c r="H426" s="606"/>
      <c r="I426" s="295"/>
      <c r="J426"/>
      <c r="K426" s="295"/>
      <c r="L426"/>
      <c r="O426"/>
      <c r="P426"/>
    </row>
    <row r="427" spans="1:16" x14ac:dyDescent="0.3">
      <c r="A427" s="300"/>
      <c r="B427" s="300"/>
      <c r="C427" s="300"/>
      <c r="D427" s="31"/>
      <c r="E427"/>
      <c r="F427"/>
      <c r="G427"/>
      <c r="H427" s="606"/>
      <c r="I427" s="295"/>
      <c r="J427"/>
      <c r="K427" s="295"/>
      <c r="L427"/>
      <c r="O427"/>
      <c r="P427"/>
    </row>
    <row r="428" spans="1:16" x14ac:dyDescent="0.3">
      <c r="A428" s="300"/>
      <c r="B428" s="300"/>
      <c r="C428" s="300"/>
      <c r="D428" s="31"/>
      <c r="E428"/>
      <c r="F428"/>
      <c r="G428"/>
      <c r="H428" s="606"/>
      <c r="I428" s="295"/>
      <c r="J428"/>
      <c r="K428" s="295"/>
      <c r="L428"/>
      <c r="O428"/>
      <c r="P428"/>
    </row>
    <row r="429" spans="1:16" x14ac:dyDescent="0.3">
      <c r="A429" s="300"/>
      <c r="B429" s="300"/>
      <c r="C429" s="300"/>
      <c r="D429" s="31"/>
      <c r="E429"/>
      <c r="F429"/>
      <c r="G429"/>
      <c r="H429" s="606"/>
      <c r="I429" s="295"/>
      <c r="J429"/>
      <c r="K429" s="295"/>
      <c r="L429"/>
      <c r="O429"/>
      <c r="P429"/>
    </row>
    <row r="430" spans="1:16" x14ac:dyDescent="0.3">
      <c r="A430" s="300"/>
      <c r="B430" s="300"/>
      <c r="C430" s="300"/>
      <c r="D430" s="31"/>
      <c r="E430"/>
      <c r="F430"/>
      <c r="G430"/>
      <c r="H430" s="606"/>
      <c r="I430" s="295"/>
      <c r="J430"/>
      <c r="K430" s="295"/>
      <c r="L430"/>
      <c r="O430"/>
      <c r="P430"/>
    </row>
    <row r="431" spans="1:16" x14ac:dyDescent="0.3">
      <c r="A431" s="300"/>
      <c r="B431" s="300"/>
      <c r="C431" s="300"/>
      <c r="D431" s="31"/>
      <c r="E431"/>
      <c r="F431"/>
      <c r="G431"/>
      <c r="H431" s="606"/>
      <c r="I431" s="295"/>
      <c r="J431"/>
      <c r="K431" s="295"/>
      <c r="L431"/>
      <c r="O431"/>
      <c r="P431"/>
    </row>
    <row r="432" spans="1:16" x14ac:dyDescent="0.3">
      <c r="A432" s="300"/>
      <c r="B432" s="300"/>
      <c r="C432" s="300"/>
      <c r="D432" s="31"/>
      <c r="E432"/>
      <c r="F432"/>
      <c r="G432"/>
      <c r="H432" s="606"/>
      <c r="I432" s="295"/>
      <c r="J432"/>
      <c r="K432" s="295"/>
      <c r="L432"/>
      <c r="O432"/>
      <c r="P432"/>
    </row>
    <row r="433" spans="1:16" x14ac:dyDescent="0.3">
      <c r="A433" s="300"/>
      <c r="B433" s="300"/>
      <c r="C433" s="300"/>
      <c r="D433" s="31"/>
      <c r="E433"/>
      <c r="F433"/>
      <c r="G433"/>
      <c r="H433" s="606"/>
      <c r="I433" s="295"/>
      <c r="J433"/>
      <c r="K433" s="295"/>
      <c r="L433"/>
      <c r="O433"/>
      <c r="P433"/>
    </row>
    <row r="434" spans="1:16" x14ac:dyDescent="0.3">
      <c r="A434" s="300"/>
      <c r="B434" s="300"/>
      <c r="C434" s="300"/>
      <c r="D434" s="31"/>
      <c r="E434"/>
      <c r="F434"/>
      <c r="G434"/>
      <c r="H434" s="606"/>
      <c r="I434" s="295"/>
      <c r="J434"/>
      <c r="K434" s="295"/>
      <c r="L434"/>
      <c r="O434"/>
      <c r="P434"/>
    </row>
    <row r="435" spans="1:16" x14ac:dyDescent="0.3">
      <c r="A435" s="300"/>
      <c r="B435" s="300"/>
      <c r="C435" s="300"/>
      <c r="D435" s="31"/>
      <c r="E435"/>
      <c r="F435"/>
      <c r="G435"/>
      <c r="H435" s="606"/>
      <c r="I435" s="295"/>
      <c r="J435"/>
      <c r="K435" s="295"/>
      <c r="L435"/>
      <c r="O435"/>
      <c r="P435"/>
    </row>
    <row r="436" spans="1:16" x14ac:dyDescent="0.3">
      <c r="A436" s="300"/>
      <c r="B436" s="300"/>
      <c r="C436" s="300"/>
      <c r="D436" s="31"/>
      <c r="E436"/>
      <c r="F436"/>
      <c r="G436"/>
      <c r="H436" s="606"/>
      <c r="I436" s="295"/>
      <c r="J436"/>
      <c r="K436" s="295"/>
      <c r="L436"/>
      <c r="O436"/>
      <c r="P436"/>
    </row>
    <row r="437" spans="1:16" x14ac:dyDescent="0.3">
      <c r="A437" s="300"/>
      <c r="B437" s="300"/>
      <c r="C437" s="300"/>
      <c r="D437" s="31"/>
      <c r="E437"/>
      <c r="F437"/>
      <c r="G437"/>
      <c r="H437" s="606"/>
      <c r="I437" s="295"/>
      <c r="J437"/>
      <c r="K437" s="295"/>
      <c r="L437"/>
      <c r="O437"/>
      <c r="P437"/>
    </row>
    <row r="438" spans="1:16" x14ac:dyDescent="0.3">
      <c r="A438" s="300"/>
      <c r="B438" s="300"/>
      <c r="C438" s="300"/>
      <c r="D438" s="31"/>
      <c r="E438"/>
      <c r="F438"/>
      <c r="G438"/>
      <c r="H438" s="606"/>
      <c r="I438" s="295"/>
      <c r="J438"/>
      <c r="K438" s="295"/>
      <c r="L438"/>
      <c r="O438"/>
      <c r="P438"/>
    </row>
    <row r="439" spans="1:16" x14ac:dyDescent="0.3">
      <c r="A439" s="300"/>
      <c r="B439" s="300"/>
      <c r="C439" s="300"/>
      <c r="D439" s="31"/>
      <c r="E439"/>
      <c r="F439"/>
      <c r="G439"/>
      <c r="H439" s="606"/>
      <c r="I439" s="295"/>
      <c r="J439"/>
      <c r="K439" s="295"/>
      <c r="L439"/>
      <c r="O439"/>
      <c r="P439"/>
    </row>
    <row r="440" spans="1:16" x14ac:dyDescent="0.3">
      <c r="A440" s="300"/>
      <c r="B440" s="300"/>
      <c r="C440" s="300"/>
      <c r="D440" s="31"/>
      <c r="E440"/>
      <c r="F440"/>
      <c r="G440"/>
      <c r="H440" s="606"/>
      <c r="I440" s="295"/>
      <c r="J440"/>
      <c r="K440" s="295"/>
      <c r="L440"/>
      <c r="O440"/>
      <c r="P440"/>
    </row>
    <row r="441" spans="1:16" x14ac:dyDescent="0.3">
      <c r="A441" s="300"/>
      <c r="B441" s="300"/>
      <c r="C441" s="300"/>
      <c r="D441" s="31"/>
      <c r="E441"/>
      <c r="F441"/>
      <c r="G441"/>
      <c r="H441" s="606"/>
      <c r="I441" s="295"/>
      <c r="J441"/>
      <c r="K441" s="295"/>
      <c r="L441"/>
      <c r="O441"/>
      <c r="P441"/>
    </row>
    <row r="442" spans="1:16" x14ac:dyDescent="0.3">
      <c r="A442" s="300"/>
      <c r="B442" s="300"/>
      <c r="C442" s="300"/>
      <c r="D442" s="31"/>
      <c r="E442"/>
      <c r="F442"/>
      <c r="G442"/>
      <c r="H442" s="606"/>
      <c r="I442" s="295"/>
      <c r="J442"/>
      <c r="K442" s="295"/>
      <c r="L442"/>
      <c r="O442"/>
      <c r="P442"/>
    </row>
    <row r="443" spans="1:16" x14ac:dyDescent="0.3">
      <c r="A443" s="300"/>
      <c r="B443" s="300"/>
      <c r="C443" s="300"/>
      <c r="D443" s="31"/>
      <c r="E443"/>
      <c r="F443"/>
      <c r="G443"/>
      <c r="H443" s="606"/>
      <c r="I443" s="295"/>
      <c r="J443"/>
      <c r="K443" s="295"/>
      <c r="L443"/>
      <c r="O443"/>
      <c r="P443"/>
    </row>
    <row r="444" spans="1:16" x14ac:dyDescent="0.3">
      <c r="A444" s="300"/>
      <c r="B444" s="300"/>
      <c r="C444" s="300"/>
      <c r="D444" s="31"/>
      <c r="E444"/>
      <c r="F444"/>
      <c r="G444"/>
      <c r="H444" s="606"/>
      <c r="I444" s="295"/>
      <c r="J444"/>
      <c r="K444" s="295"/>
      <c r="L444"/>
      <c r="O444"/>
      <c r="P444"/>
    </row>
    <row r="445" spans="1:16" x14ac:dyDescent="0.3">
      <c r="A445" s="300"/>
      <c r="B445" s="300"/>
      <c r="C445" s="300"/>
      <c r="D445" s="31"/>
      <c r="E445"/>
      <c r="F445"/>
      <c r="G445"/>
      <c r="H445" s="606"/>
      <c r="I445" s="295"/>
      <c r="J445"/>
      <c r="K445" s="295"/>
      <c r="L445"/>
      <c r="O445"/>
      <c r="P445"/>
    </row>
    <row r="446" spans="1:16" x14ac:dyDescent="0.3">
      <c r="A446" s="300"/>
      <c r="B446" s="300"/>
      <c r="C446" s="300"/>
      <c r="D446" s="31"/>
      <c r="E446"/>
      <c r="F446"/>
      <c r="G446"/>
      <c r="H446" s="606"/>
      <c r="I446" s="295"/>
      <c r="J446"/>
      <c r="K446" s="295"/>
      <c r="L446"/>
      <c r="O446"/>
      <c r="P446"/>
    </row>
    <row r="447" spans="1:16" x14ac:dyDescent="0.3">
      <c r="A447" s="300"/>
      <c r="B447" s="300"/>
      <c r="C447" s="300"/>
      <c r="D447" s="31"/>
      <c r="E447"/>
      <c r="F447"/>
      <c r="G447"/>
      <c r="H447" s="606"/>
      <c r="I447" s="295"/>
      <c r="J447"/>
      <c r="K447" s="295"/>
      <c r="L447"/>
      <c r="O447"/>
      <c r="P447"/>
    </row>
    <row r="448" spans="1:16" x14ac:dyDescent="0.3">
      <c r="A448" s="300"/>
      <c r="B448" s="300"/>
      <c r="C448" s="300"/>
      <c r="D448" s="31"/>
      <c r="E448"/>
      <c r="F448"/>
      <c r="G448"/>
      <c r="H448" s="606"/>
      <c r="I448" s="295"/>
      <c r="J448"/>
      <c r="K448" s="295"/>
      <c r="L448"/>
      <c r="O448"/>
      <c r="P448"/>
    </row>
    <row r="449" spans="1:16" x14ac:dyDescent="0.3">
      <c r="A449" s="300"/>
      <c r="B449" s="300"/>
      <c r="C449" s="300"/>
      <c r="D449" s="31"/>
      <c r="E449"/>
      <c r="F449"/>
      <c r="G449"/>
      <c r="H449" s="606"/>
      <c r="I449" s="295"/>
      <c r="J449"/>
      <c r="K449" s="295"/>
      <c r="L449"/>
      <c r="O449"/>
      <c r="P449"/>
    </row>
    <row r="450" spans="1:16" x14ac:dyDescent="0.3">
      <c r="A450" s="300"/>
      <c r="B450" s="300"/>
      <c r="C450" s="300"/>
      <c r="D450" s="31"/>
      <c r="E450"/>
      <c r="F450"/>
      <c r="G450"/>
      <c r="H450" s="606"/>
      <c r="I450" s="295"/>
      <c r="J450"/>
      <c r="K450" s="295"/>
      <c r="L450"/>
      <c r="O450"/>
      <c r="P450"/>
    </row>
    <row r="451" spans="1:16" x14ac:dyDescent="0.3">
      <c r="A451" s="300"/>
      <c r="B451" s="300"/>
      <c r="C451" s="300"/>
      <c r="D451" s="31"/>
      <c r="E451"/>
      <c r="F451"/>
      <c r="G451"/>
      <c r="H451" s="606"/>
      <c r="I451" s="295"/>
      <c r="J451"/>
      <c r="K451" s="295"/>
      <c r="L451"/>
      <c r="O451"/>
      <c r="P451"/>
    </row>
    <row r="452" spans="1:16" x14ac:dyDescent="0.3">
      <c r="A452" s="300"/>
      <c r="B452" s="300"/>
      <c r="C452" s="300"/>
      <c r="D452" s="31"/>
      <c r="E452"/>
      <c r="F452"/>
      <c r="G452"/>
      <c r="H452" s="606"/>
      <c r="I452" s="295"/>
      <c r="J452"/>
      <c r="K452" s="295"/>
      <c r="L452"/>
      <c r="O452"/>
      <c r="P452"/>
    </row>
    <row r="453" spans="1:16" x14ac:dyDescent="0.3">
      <c r="A453" s="300"/>
      <c r="B453" s="300"/>
      <c r="C453" s="300"/>
      <c r="D453" s="31"/>
      <c r="E453"/>
      <c r="F453"/>
      <c r="G453"/>
      <c r="H453" s="606"/>
      <c r="I453" s="295"/>
      <c r="J453"/>
      <c r="K453" s="295"/>
      <c r="L453"/>
      <c r="O453"/>
      <c r="P453"/>
    </row>
    <row r="454" spans="1:16" x14ac:dyDescent="0.3">
      <c r="A454" s="300"/>
      <c r="B454" s="300"/>
      <c r="C454" s="300"/>
      <c r="D454" s="31"/>
      <c r="E454"/>
      <c r="F454"/>
      <c r="G454"/>
      <c r="H454" s="606"/>
      <c r="I454" s="295"/>
      <c r="J454"/>
      <c r="K454" s="295"/>
      <c r="L454"/>
      <c r="O454"/>
      <c r="P454"/>
    </row>
    <row r="455" spans="1:16" x14ac:dyDescent="0.3">
      <c r="A455" s="300"/>
      <c r="B455" s="300"/>
      <c r="C455" s="300"/>
      <c r="D455" s="31"/>
      <c r="E455"/>
      <c r="F455"/>
      <c r="G455"/>
      <c r="H455" s="606"/>
      <c r="I455" s="295"/>
      <c r="J455"/>
      <c r="K455" s="295"/>
      <c r="L455"/>
      <c r="O455"/>
      <c r="P455"/>
    </row>
    <row r="456" spans="1:16" x14ac:dyDescent="0.3">
      <c r="A456" s="300"/>
      <c r="B456" s="300"/>
      <c r="C456" s="300"/>
      <c r="D456" s="31"/>
      <c r="E456"/>
      <c r="F456"/>
      <c r="G456"/>
      <c r="H456" s="606"/>
      <c r="I456" s="295"/>
      <c r="J456"/>
      <c r="K456" s="295"/>
      <c r="L456"/>
      <c r="O456"/>
      <c r="P456"/>
    </row>
    <row r="457" spans="1:16" x14ac:dyDescent="0.3">
      <c r="A457" s="300"/>
      <c r="B457" s="300"/>
      <c r="C457" s="300"/>
      <c r="D457" s="31"/>
      <c r="E457"/>
      <c r="F457"/>
      <c r="G457"/>
      <c r="H457" s="606"/>
      <c r="I457" s="295"/>
      <c r="J457"/>
      <c r="K457" s="295"/>
      <c r="L457"/>
      <c r="O457"/>
      <c r="P457"/>
    </row>
    <row r="458" spans="1:16" x14ac:dyDescent="0.3">
      <c r="A458" s="300"/>
      <c r="B458" s="300"/>
      <c r="C458" s="300"/>
      <c r="D458" s="31"/>
      <c r="E458"/>
      <c r="F458"/>
      <c r="G458"/>
      <c r="H458" s="606"/>
      <c r="I458" s="295"/>
      <c r="J458"/>
      <c r="K458" s="295"/>
      <c r="L458"/>
      <c r="O458"/>
      <c r="P458"/>
    </row>
    <row r="459" spans="1:16" x14ac:dyDescent="0.3">
      <c r="A459" s="300"/>
      <c r="B459" s="300"/>
      <c r="C459" s="300"/>
      <c r="D459" s="31"/>
      <c r="E459"/>
      <c r="F459"/>
      <c r="G459"/>
      <c r="H459" s="606"/>
      <c r="I459" s="295"/>
      <c r="J459"/>
      <c r="K459" s="295"/>
      <c r="L459"/>
      <c r="O459"/>
      <c r="P459"/>
    </row>
    <row r="460" spans="1:16" x14ac:dyDescent="0.3">
      <c r="A460" s="300"/>
      <c r="B460" s="300"/>
      <c r="C460" s="300"/>
      <c r="D460" s="31"/>
      <c r="E460"/>
      <c r="F460"/>
      <c r="G460"/>
      <c r="H460" s="606"/>
      <c r="I460" s="295"/>
      <c r="J460"/>
      <c r="K460" s="295"/>
      <c r="L460"/>
      <c r="O460"/>
      <c r="P460"/>
    </row>
    <row r="461" spans="1:16" x14ac:dyDescent="0.3">
      <c r="A461" s="300"/>
      <c r="B461" s="300"/>
      <c r="C461" s="300"/>
      <c r="D461" s="31"/>
      <c r="E461"/>
      <c r="F461"/>
      <c r="G461"/>
      <c r="H461" s="606"/>
      <c r="I461" s="295"/>
      <c r="J461"/>
      <c r="K461" s="295"/>
      <c r="L461"/>
      <c r="O461"/>
      <c r="P461"/>
    </row>
    <row r="462" spans="1:16" x14ac:dyDescent="0.3">
      <c r="A462" s="300"/>
      <c r="B462" s="300"/>
      <c r="C462" s="300"/>
      <c r="D462" s="31"/>
      <c r="E462"/>
      <c r="F462"/>
      <c r="G462"/>
      <c r="H462" s="606"/>
      <c r="I462" s="295"/>
      <c r="J462"/>
      <c r="K462" s="295"/>
      <c r="L462"/>
      <c r="O462"/>
      <c r="P462"/>
    </row>
    <row r="463" spans="1:16" x14ac:dyDescent="0.3">
      <c r="A463" s="300"/>
      <c r="B463" s="300"/>
      <c r="C463" s="300"/>
      <c r="D463" s="31"/>
      <c r="E463"/>
      <c r="F463"/>
      <c r="G463"/>
      <c r="H463" s="606"/>
      <c r="I463" s="295"/>
      <c r="J463"/>
      <c r="K463" s="295"/>
      <c r="L463"/>
      <c r="O463"/>
      <c r="P463"/>
    </row>
    <row r="464" spans="1:16" x14ac:dyDescent="0.3">
      <c r="A464" s="300"/>
      <c r="B464" s="300"/>
      <c r="C464" s="300"/>
      <c r="D464" s="31"/>
      <c r="E464"/>
      <c r="F464"/>
      <c r="G464"/>
      <c r="H464" s="606"/>
      <c r="I464" s="295"/>
      <c r="J464"/>
      <c r="K464" s="295"/>
      <c r="L464"/>
      <c r="O464"/>
      <c r="P464"/>
    </row>
    <row r="465" spans="1:16" x14ac:dyDescent="0.3">
      <c r="A465" s="300"/>
      <c r="B465" s="300"/>
      <c r="C465" s="300"/>
      <c r="D465" s="31"/>
      <c r="E465"/>
      <c r="F465"/>
      <c r="G465"/>
      <c r="H465" s="606"/>
      <c r="I465" s="295"/>
      <c r="J465"/>
      <c r="K465" s="295"/>
      <c r="L465"/>
      <c r="O465"/>
      <c r="P465"/>
    </row>
    <row r="466" spans="1:16" x14ac:dyDescent="0.3">
      <c r="A466" s="300"/>
      <c r="B466" s="300"/>
      <c r="C466" s="300"/>
      <c r="D466" s="31"/>
      <c r="E466"/>
      <c r="F466"/>
      <c r="G466"/>
      <c r="H466" s="606"/>
      <c r="I466" s="295"/>
      <c r="J466"/>
      <c r="K466" s="295"/>
      <c r="L466"/>
      <c r="O466"/>
      <c r="P466"/>
    </row>
    <row r="467" spans="1:16" x14ac:dyDescent="0.3">
      <c r="A467" s="300"/>
      <c r="B467" s="300"/>
      <c r="C467" s="300"/>
      <c r="D467" s="31"/>
      <c r="E467"/>
      <c r="F467"/>
      <c r="G467"/>
      <c r="H467" s="606"/>
      <c r="I467" s="295"/>
      <c r="J467"/>
      <c r="K467" s="295"/>
      <c r="L467"/>
      <c r="O467"/>
      <c r="P467"/>
    </row>
    <row r="468" spans="1:16" x14ac:dyDescent="0.3">
      <c r="A468" s="300"/>
      <c r="B468" s="300"/>
      <c r="C468" s="300"/>
      <c r="D468" s="31"/>
      <c r="E468"/>
      <c r="F468"/>
      <c r="G468"/>
      <c r="H468" s="606"/>
      <c r="I468" s="295"/>
      <c r="J468"/>
      <c r="K468" s="295"/>
      <c r="L468"/>
      <c r="O468"/>
      <c r="P468"/>
    </row>
    <row r="469" spans="1:16" x14ac:dyDescent="0.3">
      <c r="A469" s="300"/>
      <c r="B469" s="300"/>
      <c r="C469" s="300"/>
      <c r="D469" s="31"/>
      <c r="E469"/>
      <c r="F469"/>
      <c r="G469"/>
      <c r="H469" s="606"/>
      <c r="I469" s="295"/>
      <c r="J469"/>
      <c r="K469" s="295"/>
      <c r="L469"/>
      <c r="O469"/>
      <c r="P469"/>
    </row>
    <row r="470" spans="1:16" x14ac:dyDescent="0.3">
      <c r="A470" s="300"/>
      <c r="B470" s="300"/>
      <c r="C470" s="300"/>
      <c r="D470" s="31"/>
      <c r="E470"/>
      <c r="F470"/>
      <c r="G470"/>
      <c r="H470" s="606"/>
      <c r="I470" s="295"/>
      <c r="J470"/>
      <c r="K470" s="295"/>
      <c r="L470"/>
      <c r="O470"/>
      <c r="P470"/>
    </row>
    <row r="471" spans="1:16" x14ac:dyDescent="0.3">
      <c r="A471" s="300"/>
      <c r="B471" s="300"/>
      <c r="C471" s="300"/>
      <c r="D471" s="31"/>
      <c r="E471"/>
      <c r="F471"/>
      <c r="G471"/>
      <c r="H471" s="606"/>
      <c r="I471" s="295"/>
      <c r="J471"/>
      <c r="K471" s="295"/>
      <c r="L471"/>
      <c r="O471"/>
      <c r="P471"/>
    </row>
    <row r="472" spans="1:16" x14ac:dyDescent="0.3">
      <c r="A472" s="300"/>
      <c r="B472" s="300"/>
      <c r="C472" s="300"/>
      <c r="D472" s="31"/>
      <c r="E472"/>
      <c r="F472"/>
      <c r="G472"/>
      <c r="H472" s="606"/>
      <c r="I472" s="295"/>
      <c r="J472"/>
      <c r="K472" s="295"/>
      <c r="L472"/>
      <c r="O472"/>
      <c r="P472"/>
    </row>
    <row r="473" spans="1:16" x14ac:dyDescent="0.3">
      <c r="A473" s="300"/>
      <c r="B473" s="300"/>
      <c r="C473" s="300"/>
      <c r="D473" s="31"/>
      <c r="E473"/>
      <c r="F473"/>
      <c r="G473"/>
      <c r="H473" s="606"/>
      <c r="I473" s="295"/>
      <c r="J473"/>
      <c r="K473" s="295"/>
      <c r="L473"/>
      <c r="O473"/>
      <c r="P473"/>
    </row>
    <row r="474" spans="1:16" x14ac:dyDescent="0.3">
      <c r="A474" s="300"/>
      <c r="B474" s="300"/>
      <c r="C474" s="300"/>
      <c r="D474" s="31"/>
      <c r="E474"/>
      <c r="F474"/>
      <c r="G474"/>
      <c r="H474" s="606"/>
      <c r="I474" s="295"/>
      <c r="J474"/>
      <c r="K474" s="295"/>
      <c r="L474"/>
      <c r="O474"/>
      <c r="P474"/>
    </row>
    <row r="475" spans="1:16" x14ac:dyDescent="0.3">
      <c r="A475" s="300"/>
      <c r="B475" s="300"/>
      <c r="C475" s="300"/>
      <c r="D475" s="31"/>
      <c r="E475"/>
      <c r="F475"/>
      <c r="G475"/>
      <c r="H475" s="606"/>
      <c r="I475" s="295"/>
      <c r="J475"/>
      <c r="K475" s="295"/>
      <c r="L475"/>
      <c r="O475"/>
      <c r="P475"/>
    </row>
    <row r="476" spans="1:16" x14ac:dyDescent="0.3">
      <c r="A476" s="300"/>
      <c r="B476" s="300"/>
      <c r="C476" s="300"/>
      <c r="D476" s="31"/>
      <c r="E476"/>
      <c r="F476"/>
      <c r="G476"/>
      <c r="H476" s="606"/>
      <c r="I476" s="295"/>
      <c r="J476"/>
      <c r="K476" s="295"/>
      <c r="L476"/>
      <c r="O476"/>
      <c r="P476"/>
    </row>
    <row r="477" spans="1:16" x14ac:dyDescent="0.3">
      <c r="A477" s="300"/>
      <c r="B477" s="300"/>
      <c r="C477" s="300"/>
      <c r="D477" s="31"/>
      <c r="E477"/>
      <c r="F477"/>
      <c r="G477"/>
      <c r="H477" s="606"/>
      <c r="I477" s="295"/>
      <c r="J477"/>
      <c r="K477" s="295"/>
      <c r="L477"/>
      <c r="O477"/>
      <c r="P477"/>
    </row>
    <row r="478" spans="1:16" x14ac:dyDescent="0.3">
      <c r="A478" s="300"/>
      <c r="B478" s="300"/>
      <c r="C478" s="300"/>
      <c r="D478" s="31"/>
      <c r="E478"/>
      <c r="F478"/>
      <c r="G478"/>
      <c r="H478" s="606"/>
      <c r="I478" s="295"/>
      <c r="J478"/>
      <c r="K478" s="295"/>
      <c r="L478"/>
      <c r="O478"/>
      <c r="P478"/>
    </row>
    <row r="479" spans="1:16" x14ac:dyDescent="0.3">
      <c r="A479" s="300"/>
      <c r="B479" s="300"/>
      <c r="C479" s="300"/>
      <c r="D479" s="31"/>
      <c r="E479"/>
      <c r="F479"/>
      <c r="G479"/>
      <c r="H479" s="606"/>
      <c r="I479" s="295"/>
      <c r="J479"/>
      <c r="K479" s="295"/>
      <c r="L479"/>
      <c r="O479"/>
      <c r="P479"/>
    </row>
    <row r="480" spans="1:16" x14ac:dyDescent="0.3">
      <c r="A480" s="300"/>
      <c r="B480" s="300"/>
      <c r="C480" s="300"/>
      <c r="D480" s="31"/>
      <c r="E480"/>
      <c r="F480"/>
      <c r="G480"/>
      <c r="H480" s="606"/>
      <c r="I480" s="295"/>
      <c r="J480"/>
      <c r="K480" s="295"/>
      <c r="L480"/>
      <c r="O480"/>
      <c r="P480"/>
    </row>
    <row r="481" spans="1:16" x14ac:dyDescent="0.3">
      <c r="A481" s="300"/>
      <c r="B481" s="300"/>
      <c r="C481" s="300"/>
      <c r="D481" s="31"/>
      <c r="E481"/>
      <c r="F481"/>
      <c r="G481"/>
      <c r="H481" s="606"/>
      <c r="I481" s="295"/>
      <c r="J481"/>
      <c r="K481" s="295"/>
      <c r="L481"/>
      <c r="O481"/>
      <c r="P481"/>
    </row>
    <row r="482" spans="1:16" x14ac:dyDescent="0.3">
      <c r="A482" s="300"/>
      <c r="B482" s="300"/>
      <c r="C482" s="300"/>
      <c r="D482" s="31"/>
      <c r="E482"/>
      <c r="F482"/>
      <c r="G482"/>
      <c r="H482" s="606"/>
      <c r="I482" s="295"/>
      <c r="J482"/>
      <c r="K482" s="295"/>
      <c r="L482"/>
      <c r="O482"/>
      <c r="P482"/>
    </row>
    <row r="483" spans="1:16" x14ac:dyDescent="0.3">
      <c r="A483" s="300"/>
      <c r="B483" s="300"/>
      <c r="C483" s="300"/>
      <c r="D483" s="31"/>
      <c r="E483"/>
      <c r="F483"/>
      <c r="G483"/>
      <c r="H483" s="606"/>
      <c r="I483" s="295"/>
      <c r="J483"/>
      <c r="K483" s="295"/>
      <c r="L483"/>
      <c r="O483"/>
      <c r="P483"/>
    </row>
    <row r="484" spans="1:16" x14ac:dyDescent="0.3">
      <c r="A484" s="300"/>
      <c r="B484" s="300"/>
      <c r="C484" s="300"/>
      <c r="D484" s="31"/>
      <c r="E484"/>
      <c r="F484"/>
      <c r="G484"/>
      <c r="H484" s="606"/>
      <c r="I484" s="295"/>
      <c r="J484"/>
      <c r="K484" s="295"/>
      <c r="L484"/>
      <c r="O484"/>
      <c r="P484"/>
    </row>
    <row r="485" spans="1:16" x14ac:dyDescent="0.3">
      <c r="A485" s="300"/>
      <c r="B485" s="300"/>
      <c r="C485" s="300"/>
      <c r="D485" s="31"/>
      <c r="E485"/>
      <c r="F485"/>
      <c r="G485"/>
      <c r="H485" s="606"/>
      <c r="I485" s="295"/>
      <c r="J485"/>
      <c r="K485" s="295"/>
      <c r="L485"/>
      <c r="O485"/>
      <c r="P485"/>
    </row>
    <row r="486" spans="1:16" x14ac:dyDescent="0.3">
      <c r="A486" s="300"/>
      <c r="B486" s="300"/>
      <c r="C486" s="300"/>
      <c r="D486" s="31"/>
      <c r="E486"/>
      <c r="F486"/>
      <c r="G486"/>
      <c r="H486" s="606"/>
      <c r="I486" s="295"/>
      <c r="J486"/>
      <c r="K486" s="295"/>
      <c r="L486"/>
      <c r="O486"/>
      <c r="P486"/>
    </row>
    <row r="487" spans="1:16" x14ac:dyDescent="0.3">
      <c r="A487" s="300"/>
      <c r="B487" s="300"/>
      <c r="C487" s="300"/>
      <c r="D487" s="31"/>
      <c r="E487"/>
      <c r="F487"/>
      <c r="G487"/>
      <c r="H487" s="606"/>
      <c r="I487" s="295"/>
      <c r="J487"/>
      <c r="K487" s="295"/>
      <c r="L487"/>
      <c r="O487"/>
      <c r="P487"/>
    </row>
    <row r="488" spans="1:16" x14ac:dyDescent="0.3">
      <c r="A488" s="300"/>
      <c r="B488" s="300"/>
      <c r="C488" s="300"/>
      <c r="D488" s="31"/>
      <c r="E488"/>
      <c r="F488"/>
      <c r="G488"/>
      <c r="H488" s="606"/>
      <c r="I488" s="295"/>
      <c r="J488"/>
      <c r="K488" s="295"/>
      <c r="L488"/>
      <c r="O488"/>
      <c r="P488"/>
    </row>
    <row r="489" spans="1:16" x14ac:dyDescent="0.3">
      <c r="A489" s="300"/>
      <c r="B489" s="300"/>
      <c r="C489" s="300"/>
      <c r="D489" s="31"/>
      <c r="E489"/>
      <c r="F489"/>
      <c r="G489"/>
      <c r="H489" s="606"/>
      <c r="I489" s="295"/>
      <c r="J489"/>
      <c r="K489" s="295"/>
      <c r="L489"/>
      <c r="O489"/>
      <c r="P489"/>
    </row>
    <row r="490" spans="1:16" x14ac:dyDescent="0.3">
      <c r="A490" s="300"/>
      <c r="B490" s="300"/>
      <c r="C490" s="300"/>
      <c r="D490" s="31"/>
      <c r="E490"/>
      <c r="F490"/>
      <c r="G490"/>
      <c r="H490" s="606"/>
      <c r="I490" s="295"/>
      <c r="J490"/>
      <c r="K490" s="295"/>
      <c r="L490"/>
      <c r="O490"/>
      <c r="P490"/>
    </row>
    <row r="491" spans="1:16" x14ac:dyDescent="0.3">
      <c r="A491" s="300"/>
      <c r="B491" s="300"/>
      <c r="C491" s="300"/>
      <c r="D491" s="31"/>
      <c r="E491"/>
      <c r="F491"/>
      <c r="G491"/>
      <c r="H491" s="606"/>
      <c r="I491" s="295"/>
      <c r="J491"/>
      <c r="K491" s="295"/>
      <c r="L491"/>
      <c r="O491"/>
      <c r="P491"/>
    </row>
    <row r="492" spans="1:16" x14ac:dyDescent="0.3">
      <c r="A492" s="300"/>
      <c r="B492" s="300"/>
      <c r="C492" s="300"/>
      <c r="D492" s="31"/>
      <c r="E492"/>
      <c r="F492"/>
      <c r="G492"/>
      <c r="H492" s="606"/>
      <c r="I492" s="295"/>
      <c r="J492"/>
      <c r="K492" s="295"/>
      <c r="L492"/>
      <c r="O492"/>
      <c r="P492"/>
    </row>
    <row r="493" spans="1:16" x14ac:dyDescent="0.3">
      <c r="A493" s="300"/>
      <c r="B493" s="300"/>
      <c r="C493" s="300"/>
      <c r="D493" s="31"/>
      <c r="E493"/>
      <c r="F493"/>
      <c r="G493"/>
      <c r="H493" s="606"/>
      <c r="I493" s="295"/>
      <c r="J493"/>
      <c r="K493" s="295"/>
      <c r="L493"/>
      <c r="O493"/>
      <c r="P493"/>
    </row>
    <row r="494" spans="1:16" x14ac:dyDescent="0.3">
      <c r="A494" s="300"/>
      <c r="B494" s="300"/>
      <c r="C494" s="300"/>
      <c r="D494" s="31"/>
      <c r="E494"/>
      <c r="F494"/>
      <c r="G494"/>
      <c r="H494" s="606"/>
      <c r="I494" s="295"/>
      <c r="J494"/>
      <c r="K494" s="295"/>
      <c r="L494"/>
      <c r="O494"/>
      <c r="P494"/>
    </row>
    <row r="495" spans="1:16" x14ac:dyDescent="0.3">
      <c r="A495" s="300"/>
      <c r="B495" s="300"/>
      <c r="C495" s="300"/>
      <c r="D495" s="31"/>
      <c r="E495"/>
      <c r="F495"/>
      <c r="G495"/>
      <c r="H495" s="606"/>
      <c r="I495" s="295"/>
      <c r="J495"/>
      <c r="K495" s="295"/>
      <c r="L495"/>
      <c r="O495"/>
      <c r="P495"/>
    </row>
    <row r="496" spans="1:16" x14ac:dyDescent="0.3">
      <c r="A496" s="300"/>
      <c r="B496" s="300"/>
      <c r="C496" s="300"/>
      <c r="D496" s="31"/>
      <c r="E496"/>
      <c r="F496"/>
      <c r="G496"/>
      <c r="H496" s="606"/>
      <c r="I496" s="295"/>
      <c r="J496"/>
      <c r="K496" s="295"/>
      <c r="L496"/>
      <c r="O496"/>
      <c r="P496"/>
    </row>
    <row r="497" spans="1:16" x14ac:dyDescent="0.3">
      <c r="A497" s="300"/>
      <c r="B497" s="300"/>
      <c r="C497" s="300"/>
      <c r="D497" s="31"/>
      <c r="E497"/>
      <c r="F497"/>
      <c r="G497"/>
      <c r="H497" s="606"/>
      <c r="I497" s="295"/>
      <c r="J497"/>
      <c r="K497" s="295"/>
      <c r="L497"/>
      <c r="O497"/>
      <c r="P497"/>
    </row>
    <row r="498" spans="1:16" x14ac:dyDescent="0.3">
      <c r="A498" s="300"/>
      <c r="B498" s="300"/>
      <c r="C498" s="300"/>
      <c r="D498" s="31"/>
      <c r="E498"/>
      <c r="F498"/>
      <c r="G498"/>
      <c r="H498" s="606"/>
      <c r="I498" s="295"/>
      <c r="J498"/>
      <c r="K498" s="295"/>
      <c r="L498"/>
      <c r="O498"/>
      <c r="P498"/>
    </row>
    <row r="499" spans="1:16" x14ac:dyDescent="0.3">
      <c r="A499" s="300"/>
      <c r="B499" s="300"/>
      <c r="C499" s="300"/>
      <c r="D499" s="31"/>
      <c r="E499"/>
      <c r="F499"/>
      <c r="G499"/>
      <c r="H499" s="606"/>
      <c r="I499" s="295"/>
      <c r="J499"/>
      <c r="K499" s="295"/>
      <c r="L499"/>
      <c r="O499"/>
      <c r="P499"/>
    </row>
    <row r="500" spans="1:16" x14ac:dyDescent="0.3">
      <c r="A500" s="300"/>
      <c r="B500" s="300"/>
      <c r="C500" s="300"/>
      <c r="D500" s="31"/>
      <c r="E500"/>
      <c r="F500"/>
      <c r="G500"/>
      <c r="H500" s="606"/>
      <c r="I500" s="295"/>
      <c r="J500"/>
      <c r="K500" s="295"/>
      <c r="L500"/>
      <c r="O500"/>
      <c r="P500"/>
    </row>
    <row r="501" spans="1:16" x14ac:dyDescent="0.3">
      <c r="A501" s="300"/>
      <c r="B501" s="300"/>
      <c r="C501" s="300"/>
      <c r="D501" s="31"/>
      <c r="E501"/>
      <c r="F501"/>
      <c r="G501"/>
      <c r="H501" s="606"/>
      <c r="I501" s="295"/>
      <c r="J501"/>
      <c r="K501" s="295"/>
      <c r="L501"/>
      <c r="O501"/>
      <c r="P501"/>
    </row>
    <row r="502" spans="1:16" x14ac:dyDescent="0.3">
      <c r="A502" s="300"/>
      <c r="B502" s="300"/>
      <c r="C502" s="300"/>
      <c r="D502" s="31"/>
      <c r="E502"/>
      <c r="F502"/>
      <c r="G502"/>
      <c r="H502" s="606"/>
      <c r="I502" s="295"/>
      <c r="J502"/>
      <c r="K502" s="295"/>
      <c r="L502"/>
      <c r="O502"/>
      <c r="P502"/>
    </row>
    <row r="503" spans="1:16" x14ac:dyDescent="0.3">
      <c r="A503" s="300"/>
      <c r="B503" s="300"/>
      <c r="C503" s="300"/>
      <c r="D503" s="31"/>
      <c r="E503"/>
      <c r="F503"/>
      <c r="G503"/>
      <c r="H503" s="606"/>
      <c r="I503" s="295"/>
      <c r="J503"/>
      <c r="K503" s="295"/>
      <c r="L503"/>
      <c r="O503"/>
      <c r="P503"/>
    </row>
    <row r="504" spans="1:16" x14ac:dyDescent="0.3">
      <c r="A504" s="300"/>
      <c r="B504" s="300"/>
      <c r="C504" s="300"/>
      <c r="D504" s="31"/>
      <c r="E504"/>
      <c r="F504"/>
      <c r="G504"/>
      <c r="H504" s="606"/>
      <c r="I504" s="295"/>
      <c r="J504"/>
      <c r="K504" s="295"/>
      <c r="L504"/>
      <c r="O504"/>
      <c r="P504"/>
    </row>
    <row r="505" spans="1:16" x14ac:dyDescent="0.3">
      <c r="A505" s="300"/>
      <c r="B505" s="300"/>
      <c r="C505" s="300"/>
      <c r="D505" s="31"/>
      <c r="E505"/>
      <c r="F505"/>
      <c r="G505"/>
      <c r="H505" s="606"/>
      <c r="I505" s="295"/>
      <c r="J505"/>
      <c r="K505" s="295"/>
      <c r="L505"/>
      <c r="O505"/>
      <c r="P505"/>
    </row>
    <row r="506" spans="1:16" x14ac:dyDescent="0.3">
      <c r="A506" s="300"/>
      <c r="B506" s="300"/>
      <c r="C506" s="300"/>
      <c r="D506" s="31"/>
      <c r="E506"/>
      <c r="F506"/>
      <c r="G506"/>
      <c r="H506" s="606"/>
      <c r="I506" s="295"/>
      <c r="J506"/>
      <c r="K506" s="295"/>
      <c r="L506"/>
      <c r="O506"/>
      <c r="P506"/>
    </row>
    <row r="507" spans="1:16" x14ac:dyDescent="0.3">
      <c r="A507" s="300"/>
      <c r="B507" s="300"/>
      <c r="C507" s="300"/>
      <c r="D507" s="31"/>
      <c r="E507"/>
      <c r="F507"/>
      <c r="G507"/>
      <c r="H507" s="606"/>
      <c r="I507" s="295"/>
      <c r="J507"/>
      <c r="K507" s="295"/>
      <c r="L507"/>
      <c r="O507"/>
      <c r="P507"/>
    </row>
    <row r="508" spans="1:16" x14ac:dyDescent="0.3">
      <c r="A508" s="300"/>
      <c r="B508" s="300"/>
      <c r="C508" s="300"/>
      <c r="D508" s="31"/>
      <c r="E508"/>
      <c r="F508"/>
      <c r="G508"/>
      <c r="H508" s="606"/>
      <c r="I508" s="295"/>
      <c r="J508"/>
      <c r="K508" s="295"/>
      <c r="L508"/>
      <c r="O508"/>
      <c r="P508"/>
    </row>
    <row r="509" spans="1:16" x14ac:dyDescent="0.3">
      <c r="A509" s="300"/>
      <c r="B509" s="300"/>
      <c r="C509" s="300"/>
      <c r="D509" s="31"/>
      <c r="E509"/>
      <c r="F509"/>
      <c r="G509"/>
      <c r="H509" s="606"/>
      <c r="I509" s="295"/>
      <c r="J509"/>
      <c r="K509" s="295"/>
      <c r="L509"/>
      <c r="O509"/>
      <c r="P509"/>
    </row>
    <row r="510" spans="1:16" x14ac:dyDescent="0.3">
      <c r="A510" s="300"/>
      <c r="B510" s="300"/>
      <c r="C510" s="300"/>
      <c r="D510" s="31"/>
      <c r="E510"/>
      <c r="F510"/>
      <c r="G510"/>
      <c r="H510" s="606"/>
      <c r="I510" s="295"/>
      <c r="J510"/>
      <c r="K510" s="295"/>
      <c r="L510"/>
      <c r="O510"/>
      <c r="P510"/>
    </row>
    <row r="511" spans="1:16" x14ac:dyDescent="0.3">
      <c r="A511" s="300"/>
      <c r="B511" s="300"/>
      <c r="C511" s="300"/>
      <c r="D511" s="31"/>
      <c r="E511"/>
      <c r="F511"/>
      <c r="G511"/>
      <c r="H511" s="606"/>
      <c r="I511" s="295"/>
      <c r="J511"/>
      <c r="K511" s="295"/>
      <c r="L511"/>
      <c r="O511"/>
      <c r="P511"/>
    </row>
    <row r="512" spans="1:16" x14ac:dyDescent="0.3">
      <c r="A512" s="300"/>
      <c r="B512" s="300"/>
      <c r="C512" s="300"/>
      <c r="D512" s="31"/>
      <c r="E512"/>
      <c r="F512"/>
      <c r="G512"/>
      <c r="H512" s="606"/>
      <c r="I512" s="295"/>
      <c r="J512"/>
      <c r="K512" s="295"/>
      <c r="L512"/>
      <c r="O512"/>
      <c r="P512"/>
    </row>
    <row r="513" spans="1:16" x14ac:dyDescent="0.3">
      <c r="A513" s="300"/>
      <c r="B513" s="300"/>
      <c r="C513" s="300"/>
      <c r="D513" s="31"/>
      <c r="E513"/>
      <c r="F513"/>
      <c r="G513"/>
      <c r="H513" s="606"/>
      <c r="I513" s="295"/>
      <c r="J513"/>
      <c r="K513" s="295"/>
      <c r="L513"/>
      <c r="O513"/>
      <c r="P513"/>
    </row>
    <row r="514" spans="1:16" x14ac:dyDescent="0.3">
      <c r="A514" s="300"/>
      <c r="B514" s="300"/>
      <c r="C514" s="300"/>
      <c r="D514" s="31"/>
      <c r="E514"/>
      <c r="F514"/>
      <c r="G514"/>
      <c r="H514" s="606"/>
      <c r="I514" s="295"/>
      <c r="J514"/>
      <c r="K514" s="295"/>
      <c r="L514"/>
      <c r="O514"/>
      <c r="P514"/>
    </row>
    <row r="515" spans="1:16" x14ac:dyDescent="0.3">
      <c r="A515" s="300"/>
      <c r="B515" s="300"/>
      <c r="C515" s="300"/>
      <c r="D515" s="31"/>
      <c r="E515"/>
      <c r="F515"/>
      <c r="G515"/>
      <c r="H515" s="606"/>
      <c r="I515" s="295"/>
      <c r="J515"/>
      <c r="K515" s="295"/>
      <c r="L515"/>
      <c r="O515"/>
      <c r="P515"/>
    </row>
    <row r="516" spans="1:16" x14ac:dyDescent="0.3">
      <c r="A516" s="300"/>
      <c r="B516" s="300"/>
      <c r="C516" s="300"/>
      <c r="D516" s="31"/>
      <c r="E516"/>
      <c r="F516"/>
      <c r="G516"/>
      <c r="H516" s="606"/>
      <c r="I516" s="295"/>
      <c r="J516"/>
      <c r="K516" s="295"/>
      <c r="L516"/>
      <c r="O516"/>
      <c r="P516"/>
    </row>
    <row r="517" spans="1:16" x14ac:dyDescent="0.3">
      <c r="A517" s="300"/>
      <c r="B517" s="300"/>
      <c r="C517" s="300"/>
      <c r="D517" s="31"/>
      <c r="E517"/>
      <c r="F517"/>
      <c r="G517"/>
      <c r="H517" s="606"/>
      <c r="I517" s="295"/>
      <c r="J517"/>
      <c r="K517" s="295"/>
      <c r="L517"/>
      <c r="O517"/>
      <c r="P517"/>
    </row>
    <row r="518" spans="1:16" x14ac:dyDescent="0.3">
      <c r="A518" s="300"/>
      <c r="B518" s="300"/>
      <c r="C518" s="300"/>
      <c r="D518" s="31"/>
      <c r="E518"/>
      <c r="F518"/>
      <c r="G518"/>
      <c r="H518" s="606"/>
      <c r="I518" s="295"/>
      <c r="J518"/>
      <c r="K518" s="295"/>
      <c r="L518"/>
      <c r="O518"/>
      <c r="P518"/>
    </row>
    <row r="519" spans="1:16" x14ac:dyDescent="0.3">
      <c r="A519" s="300"/>
      <c r="B519" s="300"/>
      <c r="C519" s="300"/>
      <c r="D519" s="31"/>
      <c r="E519"/>
      <c r="F519"/>
      <c r="G519"/>
      <c r="H519" s="606"/>
      <c r="I519" s="295"/>
      <c r="J519"/>
      <c r="K519" s="295"/>
      <c r="L519"/>
      <c r="O519"/>
      <c r="P519"/>
    </row>
    <row r="520" spans="1:16" x14ac:dyDescent="0.3">
      <c r="A520" s="300"/>
      <c r="B520" s="300"/>
      <c r="C520" s="300"/>
      <c r="D520" s="31"/>
      <c r="E520"/>
      <c r="F520"/>
      <c r="G520"/>
      <c r="H520" s="606"/>
      <c r="I520" s="295"/>
      <c r="J520"/>
      <c r="K520" s="295"/>
      <c r="L520"/>
      <c r="O520"/>
      <c r="P520"/>
    </row>
    <row r="521" spans="1:16" x14ac:dyDescent="0.3">
      <c r="A521" s="300"/>
      <c r="B521" s="300"/>
      <c r="C521" s="300"/>
      <c r="D521" s="31"/>
      <c r="E521"/>
      <c r="F521"/>
      <c r="G521"/>
      <c r="H521" s="606"/>
      <c r="I521" s="295"/>
      <c r="J521"/>
      <c r="K521" s="295"/>
      <c r="L521"/>
      <c r="O521"/>
      <c r="P521"/>
    </row>
    <row r="522" spans="1:16" x14ac:dyDescent="0.3">
      <c r="A522" s="300"/>
      <c r="B522" s="300"/>
      <c r="C522" s="300"/>
      <c r="D522" s="31"/>
      <c r="E522"/>
      <c r="F522"/>
      <c r="G522"/>
      <c r="H522" s="606"/>
      <c r="I522" s="295"/>
      <c r="J522"/>
      <c r="K522" s="295"/>
      <c r="L522"/>
      <c r="O522"/>
      <c r="P522"/>
    </row>
    <row r="523" spans="1:16" x14ac:dyDescent="0.3">
      <c r="A523" s="300"/>
      <c r="B523" s="300"/>
      <c r="C523" s="300"/>
      <c r="D523" s="31"/>
      <c r="E523"/>
      <c r="F523"/>
      <c r="G523"/>
      <c r="H523" s="606"/>
      <c r="I523" s="295"/>
      <c r="J523"/>
      <c r="K523" s="295"/>
      <c r="L523"/>
      <c r="O523"/>
      <c r="P523"/>
    </row>
    <row r="524" spans="1:16" x14ac:dyDescent="0.3">
      <c r="A524" s="300"/>
      <c r="B524" s="300"/>
      <c r="C524" s="300"/>
      <c r="D524" s="31"/>
      <c r="E524"/>
      <c r="F524"/>
      <c r="G524"/>
      <c r="H524" s="606"/>
      <c r="I524" s="295"/>
      <c r="J524"/>
      <c r="K524" s="295"/>
      <c r="L524"/>
      <c r="O524"/>
      <c r="P524"/>
    </row>
    <row r="525" spans="1:16" x14ac:dyDescent="0.3">
      <c r="A525" s="300"/>
      <c r="B525" s="300"/>
      <c r="C525" s="300"/>
      <c r="D525" s="31"/>
      <c r="E525"/>
      <c r="F525"/>
      <c r="G525"/>
      <c r="H525" s="606"/>
      <c r="I525" s="295"/>
      <c r="J525"/>
      <c r="K525" s="295"/>
      <c r="L525"/>
      <c r="O525"/>
      <c r="P525"/>
    </row>
    <row r="526" spans="1:16" x14ac:dyDescent="0.3">
      <c r="A526" s="300"/>
      <c r="B526" s="300"/>
      <c r="C526" s="300"/>
      <c r="D526" s="31"/>
      <c r="E526"/>
      <c r="F526"/>
      <c r="G526"/>
      <c r="H526" s="606"/>
      <c r="I526" s="295"/>
      <c r="J526"/>
      <c r="K526" s="295"/>
      <c r="L526"/>
      <c r="O526"/>
      <c r="P526"/>
    </row>
    <row r="527" spans="1:16" x14ac:dyDescent="0.3">
      <c r="A527" s="300"/>
      <c r="B527" s="300"/>
      <c r="C527" s="300"/>
      <c r="D527" s="31"/>
      <c r="E527"/>
      <c r="F527"/>
      <c r="G527"/>
      <c r="H527" s="606"/>
      <c r="I527" s="295"/>
      <c r="J527"/>
      <c r="K527" s="295"/>
      <c r="L527"/>
      <c r="O527"/>
      <c r="P527"/>
    </row>
    <row r="528" spans="1:16" x14ac:dyDescent="0.3">
      <c r="A528" s="300"/>
      <c r="B528" s="300"/>
      <c r="C528" s="300"/>
      <c r="D528" s="31"/>
      <c r="E528"/>
      <c r="F528"/>
      <c r="G528"/>
      <c r="H528" s="606"/>
      <c r="I528" s="295"/>
      <c r="J528"/>
      <c r="K528" s="295"/>
      <c r="L528"/>
      <c r="O528"/>
      <c r="P528"/>
    </row>
    <row r="529" spans="1:16" x14ac:dyDescent="0.3">
      <c r="A529" s="300"/>
      <c r="B529" s="300"/>
      <c r="C529" s="300"/>
      <c r="D529" s="31"/>
      <c r="E529"/>
      <c r="F529"/>
      <c r="G529"/>
      <c r="H529" s="606"/>
      <c r="I529" s="295"/>
      <c r="J529"/>
      <c r="K529" s="295"/>
      <c r="L529"/>
      <c r="O529"/>
      <c r="P529"/>
    </row>
    <row r="530" spans="1:16" x14ac:dyDescent="0.3">
      <c r="A530" s="300"/>
      <c r="B530" s="300"/>
      <c r="C530" s="300"/>
      <c r="D530" s="31"/>
      <c r="E530"/>
      <c r="F530"/>
      <c r="G530"/>
      <c r="H530" s="606"/>
      <c r="I530" s="295"/>
      <c r="J530"/>
      <c r="K530" s="295"/>
      <c r="L530"/>
      <c r="O530"/>
      <c r="P530"/>
    </row>
    <row r="531" spans="1:16" x14ac:dyDescent="0.3">
      <c r="A531" s="300"/>
      <c r="B531" s="300"/>
      <c r="C531" s="300"/>
      <c r="D531" s="31"/>
      <c r="E531"/>
      <c r="F531"/>
      <c r="G531"/>
      <c r="H531" s="606"/>
      <c r="I531" s="295"/>
      <c r="J531"/>
      <c r="K531" s="295"/>
      <c r="L531"/>
      <c r="O531"/>
      <c r="P531"/>
    </row>
    <row r="532" spans="1:16" x14ac:dyDescent="0.3">
      <c r="A532" s="300"/>
      <c r="B532" s="300"/>
      <c r="C532" s="300"/>
      <c r="D532" s="31"/>
      <c r="E532"/>
      <c r="F532"/>
      <c r="G532"/>
      <c r="H532" s="606"/>
      <c r="I532" s="295"/>
      <c r="J532"/>
      <c r="K532" s="295"/>
      <c r="L532"/>
      <c r="O532"/>
      <c r="P532"/>
    </row>
    <row r="533" spans="1:16" x14ac:dyDescent="0.3">
      <c r="A533" s="300"/>
      <c r="B533" s="300"/>
      <c r="C533" s="300"/>
      <c r="D533" s="31"/>
      <c r="E533"/>
      <c r="F533"/>
      <c r="G533"/>
      <c r="H533" s="606"/>
      <c r="I533" s="295"/>
      <c r="J533"/>
      <c r="K533" s="295"/>
      <c r="L533"/>
      <c r="O533"/>
      <c r="P533"/>
    </row>
    <row r="534" spans="1:16" x14ac:dyDescent="0.3">
      <c r="A534" s="300"/>
      <c r="B534" s="300"/>
      <c r="C534" s="300"/>
      <c r="D534" s="31"/>
      <c r="E534"/>
      <c r="F534"/>
      <c r="G534"/>
      <c r="H534" s="606"/>
      <c r="I534" s="295"/>
      <c r="J534"/>
      <c r="K534" s="295"/>
      <c r="L534"/>
      <c r="O534"/>
      <c r="P534"/>
    </row>
    <row r="535" spans="1:16" x14ac:dyDescent="0.3">
      <c r="A535" s="300"/>
      <c r="B535" s="300"/>
      <c r="C535" s="300"/>
      <c r="D535" s="31"/>
      <c r="E535"/>
      <c r="F535"/>
      <c r="G535"/>
      <c r="H535" s="606"/>
      <c r="I535" s="295"/>
      <c r="J535"/>
      <c r="K535" s="295"/>
      <c r="L535"/>
      <c r="O535"/>
      <c r="P535"/>
    </row>
    <row r="536" spans="1:16" x14ac:dyDescent="0.3">
      <c r="A536" s="300"/>
      <c r="B536" s="300"/>
      <c r="C536" s="300"/>
      <c r="D536" s="31"/>
      <c r="E536"/>
      <c r="F536"/>
      <c r="G536"/>
      <c r="H536" s="606"/>
      <c r="I536" s="295"/>
      <c r="J536"/>
      <c r="K536" s="295"/>
      <c r="L536"/>
      <c r="O536"/>
      <c r="P536"/>
    </row>
    <row r="537" spans="1:16" x14ac:dyDescent="0.3">
      <c r="A537" s="300"/>
      <c r="B537" s="300"/>
      <c r="C537" s="300"/>
      <c r="D537" s="31"/>
      <c r="E537"/>
      <c r="F537"/>
      <c r="G537"/>
      <c r="H537" s="606"/>
      <c r="I537" s="295"/>
      <c r="J537"/>
      <c r="K537" s="295"/>
      <c r="L537"/>
      <c r="O537"/>
      <c r="P537"/>
    </row>
    <row r="538" spans="1:16" x14ac:dyDescent="0.3">
      <c r="A538" s="300"/>
      <c r="B538" s="300"/>
      <c r="C538" s="300"/>
      <c r="D538" s="31"/>
      <c r="E538"/>
      <c r="F538"/>
      <c r="G538"/>
      <c r="H538" s="606"/>
      <c r="I538" s="295"/>
      <c r="J538"/>
      <c r="K538" s="295"/>
      <c r="L538"/>
      <c r="O538"/>
      <c r="P538"/>
    </row>
    <row r="539" spans="1:16" x14ac:dyDescent="0.3">
      <c r="A539" s="300"/>
      <c r="B539" s="300"/>
      <c r="C539" s="300"/>
      <c r="D539" s="31"/>
      <c r="E539"/>
      <c r="F539"/>
      <c r="G539"/>
      <c r="H539" s="606"/>
      <c r="I539" s="295"/>
      <c r="J539"/>
      <c r="K539" s="295"/>
      <c r="L539"/>
      <c r="O539"/>
      <c r="P539"/>
    </row>
    <row r="540" spans="1:16" x14ac:dyDescent="0.3">
      <c r="A540" s="300"/>
      <c r="B540" s="300"/>
      <c r="C540" s="300"/>
      <c r="D540" s="31"/>
      <c r="E540"/>
      <c r="F540"/>
      <c r="G540"/>
      <c r="H540" s="606"/>
      <c r="I540" s="295"/>
      <c r="J540"/>
      <c r="K540" s="295"/>
      <c r="L540"/>
      <c r="O540"/>
      <c r="P540"/>
    </row>
    <row r="541" spans="1:16" x14ac:dyDescent="0.3">
      <c r="A541" s="300"/>
      <c r="B541" s="300"/>
      <c r="C541" s="300"/>
      <c r="D541" s="31"/>
      <c r="E541"/>
      <c r="F541"/>
      <c r="G541"/>
      <c r="H541" s="606"/>
      <c r="I541" s="295"/>
      <c r="J541"/>
      <c r="K541" s="295"/>
      <c r="L541"/>
      <c r="O541"/>
      <c r="P541"/>
    </row>
    <row r="542" spans="1:16" x14ac:dyDescent="0.3">
      <c r="A542" s="300"/>
      <c r="B542" s="300"/>
      <c r="C542" s="300"/>
      <c r="D542" s="31"/>
      <c r="E542"/>
      <c r="F542"/>
      <c r="G542"/>
      <c r="H542" s="606"/>
      <c r="I542" s="295"/>
      <c r="J542"/>
      <c r="K542" s="295"/>
      <c r="L542"/>
      <c r="O542"/>
      <c r="P542"/>
    </row>
    <row r="543" spans="1:16" x14ac:dyDescent="0.3">
      <c r="A543" s="300"/>
      <c r="B543" s="300"/>
      <c r="C543" s="300"/>
      <c r="D543" s="31"/>
      <c r="E543"/>
      <c r="F543"/>
      <c r="G543"/>
      <c r="H543" s="606"/>
      <c r="I543" s="295"/>
      <c r="J543"/>
      <c r="K543" s="295"/>
      <c r="L543"/>
      <c r="O543"/>
      <c r="P543"/>
    </row>
    <row r="544" spans="1:16" x14ac:dyDescent="0.3">
      <c r="A544" s="300"/>
      <c r="B544" s="300"/>
      <c r="C544" s="300"/>
      <c r="D544" s="31"/>
      <c r="E544"/>
      <c r="F544"/>
      <c r="G544"/>
      <c r="H544" s="606"/>
      <c r="I544" s="295"/>
      <c r="J544"/>
      <c r="K544" s="295"/>
      <c r="L544"/>
      <c r="O544"/>
      <c r="P544"/>
    </row>
    <row r="545" spans="1:16" x14ac:dyDescent="0.3">
      <c r="A545" s="300"/>
      <c r="B545" s="300"/>
      <c r="C545" s="300"/>
      <c r="D545" s="31"/>
      <c r="E545"/>
      <c r="F545"/>
      <c r="G545"/>
      <c r="H545" s="606"/>
      <c r="I545" s="295"/>
      <c r="J545"/>
      <c r="K545" s="295"/>
      <c r="L545"/>
      <c r="O545"/>
      <c r="P545"/>
    </row>
    <row r="546" spans="1:16" x14ac:dyDescent="0.3">
      <c r="A546" s="300"/>
      <c r="B546" s="300"/>
      <c r="C546" s="300"/>
      <c r="D546" s="31"/>
      <c r="E546"/>
      <c r="F546"/>
      <c r="G546"/>
      <c r="H546" s="606"/>
      <c r="I546" s="295"/>
      <c r="J546"/>
      <c r="K546" s="295"/>
      <c r="L546"/>
      <c r="O546"/>
      <c r="P546"/>
    </row>
    <row r="547" spans="1:16" x14ac:dyDescent="0.3">
      <c r="A547" s="300"/>
      <c r="B547" s="300"/>
      <c r="C547" s="300"/>
      <c r="D547" s="31"/>
      <c r="E547"/>
      <c r="F547"/>
      <c r="G547"/>
      <c r="H547" s="606"/>
      <c r="I547" s="295"/>
      <c r="J547"/>
      <c r="K547" s="295"/>
      <c r="L547"/>
      <c r="O547"/>
      <c r="P547"/>
    </row>
    <row r="548" spans="1:16" x14ac:dyDescent="0.3">
      <c r="A548" s="300"/>
      <c r="B548" s="300"/>
      <c r="C548" s="300"/>
      <c r="D548" s="31"/>
      <c r="E548"/>
      <c r="F548"/>
      <c r="G548"/>
      <c r="H548" s="606"/>
      <c r="I548" s="295"/>
      <c r="J548"/>
      <c r="K548" s="295"/>
      <c r="L548"/>
      <c r="O548"/>
      <c r="P548"/>
    </row>
    <row r="549" spans="1:16" x14ac:dyDescent="0.3">
      <c r="A549" s="300"/>
      <c r="B549" s="300"/>
      <c r="C549" s="300"/>
      <c r="D549" s="31"/>
      <c r="E549"/>
      <c r="F549"/>
      <c r="G549"/>
      <c r="H549" s="606"/>
      <c r="I549" s="295"/>
      <c r="J549"/>
      <c r="K549" s="295"/>
      <c r="L549"/>
      <c r="O549"/>
      <c r="P549"/>
    </row>
    <row r="550" spans="1:16" x14ac:dyDescent="0.3">
      <c r="A550" s="300"/>
      <c r="B550" s="300"/>
      <c r="C550" s="300"/>
      <c r="D550" s="31"/>
      <c r="E550"/>
      <c r="F550"/>
      <c r="G550"/>
      <c r="H550" s="606"/>
      <c r="I550" s="295"/>
      <c r="J550"/>
      <c r="K550" s="295"/>
      <c r="L550"/>
      <c r="O550"/>
      <c r="P550"/>
    </row>
    <row r="551" spans="1:16" x14ac:dyDescent="0.3">
      <c r="A551" s="300"/>
      <c r="B551" s="300"/>
      <c r="C551" s="300"/>
      <c r="D551" s="31"/>
      <c r="E551"/>
      <c r="F551"/>
      <c r="G551"/>
      <c r="H551" s="606"/>
      <c r="I551" s="295"/>
      <c r="J551"/>
      <c r="K551" s="295"/>
      <c r="L551"/>
      <c r="O551"/>
      <c r="P551"/>
    </row>
    <row r="552" spans="1:16" x14ac:dyDescent="0.3">
      <c r="A552" s="300"/>
      <c r="B552" s="300"/>
      <c r="C552" s="300"/>
      <c r="D552" s="31"/>
      <c r="E552"/>
      <c r="F552"/>
      <c r="G552"/>
      <c r="H552" s="606"/>
      <c r="I552" s="295"/>
      <c r="J552"/>
      <c r="K552" s="295"/>
      <c r="L552"/>
      <c r="O552"/>
      <c r="P552"/>
    </row>
    <row r="553" spans="1:16" x14ac:dyDescent="0.3">
      <c r="A553" s="300"/>
      <c r="B553" s="300"/>
      <c r="C553" s="300"/>
      <c r="D553" s="31"/>
      <c r="E553"/>
      <c r="F553"/>
      <c r="G553"/>
      <c r="H553" s="606"/>
      <c r="I553" s="295"/>
      <c r="J553"/>
      <c r="K553" s="295"/>
      <c r="L553"/>
      <c r="O553"/>
      <c r="P553"/>
    </row>
    <row r="554" spans="1:16" x14ac:dyDescent="0.3">
      <c r="A554" s="300"/>
      <c r="B554" s="300"/>
      <c r="C554" s="300"/>
      <c r="D554" s="31"/>
      <c r="E554"/>
      <c r="F554"/>
      <c r="G554"/>
      <c r="H554" s="606"/>
      <c r="I554" s="295"/>
      <c r="J554"/>
      <c r="K554" s="295"/>
      <c r="L554"/>
      <c r="O554"/>
      <c r="P554"/>
    </row>
    <row r="555" spans="1:16" x14ac:dyDescent="0.3">
      <c r="A555" s="300"/>
      <c r="B555" s="300"/>
      <c r="C555" s="300"/>
      <c r="D555" s="31"/>
      <c r="E555"/>
      <c r="F555"/>
      <c r="G555"/>
      <c r="H555" s="606"/>
      <c r="I555" s="295"/>
      <c r="J555"/>
      <c r="K555" s="295"/>
      <c r="L555"/>
      <c r="O555"/>
      <c r="P555"/>
    </row>
    <row r="556" spans="1:16" x14ac:dyDescent="0.3">
      <c r="A556" s="300"/>
      <c r="B556" s="300"/>
      <c r="C556" s="300"/>
      <c r="D556" s="31"/>
      <c r="E556"/>
      <c r="F556"/>
      <c r="G556"/>
      <c r="H556" s="606"/>
      <c r="I556" s="295"/>
      <c r="J556"/>
      <c r="K556" s="295"/>
      <c r="L556"/>
      <c r="O556"/>
      <c r="P556"/>
    </row>
    <row r="557" spans="1:16" x14ac:dyDescent="0.3">
      <c r="A557" s="300"/>
      <c r="B557" s="300"/>
      <c r="C557" s="300"/>
      <c r="D557" s="31"/>
      <c r="E557"/>
      <c r="F557"/>
      <c r="G557"/>
      <c r="H557" s="606"/>
      <c r="I557" s="295"/>
      <c r="J557"/>
      <c r="K557" s="295"/>
      <c r="L557"/>
      <c r="O557"/>
      <c r="P557"/>
    </row>
    <row r="558" spans="1:16" x14ac:dyDescent="0.3">
      <c r="A558" s="300"/>
      <c r="B558" s="300"/>
      <c r="C558" s="300"/>
      <c r="D558" s="31"/>
      <c r="E558"/>
      <c r="F558"/>
      <c r="G558"/>
      <c r="H558" s="606"/>
      <c r="I558" s="295"/>
      <c r="J558"/>
      <c r="K558" s="295"/>
      <c r="L558"/>
      <c r="O558"/>
      <c r="P558"/>
    </row>
    <row r="559" spans="1:16" x14ac:dyDescent="0.3">
      <c r="A559" s="300"/>
      <c r="B559" s="300"/>
      <c r="C559" s="300"/>
      <c r="D559" s="31"/>
      <c r="E559"/>
      <c r="F559"/>
      <c r="G559"/>
      <c r="H559" s="606"/>
      <c r="I559" s="295"/>
      <c r="J559"/>
      <c r="K559" s="295"/>
      <c r="L559"/>
      <c r="O559"/>
      <c r="P559"/>
    </row>
    <row r="560" spans="1:16" x14ac:dyDescent="0.3">
      <c r="A560" s="300"/>
      <c r="B560" s="300"/>
      <c r="C560" s="300"/>
      <c r="D560" s="31"/>
      <c r="E560"/>
      <c r="F560"/>
      <c r="G560"/>
      <c r="H560" s="606"/>
      <c r="I560" s="295"/>
      <c r="J560"/>
      <c r="K560" s="295"/>
      <c r="L560"/>
      <c r="O560"/>
      <c r="P560"/>
    </row>
    <row r="561" spans="1:16" x14ac:dyDescent="0.3">
      <c r="A561" s="300"/>
      <c r="B561" s="300"/>
      <c r="C561" s="300"/>
      <c r="D561" s="31"/>
      <c r="E561"/>
      <c r="F561"/>
      <c r="G561"/>
      <c r="H561" s="606"/>
      <c r="I561" s="295"/>
      <c r="J561"/>
      <c r="K561" s="295"/>
      <c r="L561"/>
      <c r="O561"/>
      <c r="P561"/>
    </row>
    <row r="562" spans="1:16" x14ac:dyDescent="0.3">
      <c r="A562" s="300"/>
      <c r="B562" s="300"/>
      <c r="C562" s="300"/>
      <c r="D562" s="31"/>
      <c r="E562"/>
      <c r="F562"/>
      <c r="G562"/>
      <c r="H562" s="606"/>
      <c r="I562" s="295"/>
      <c r="J562"/>
      <c r="K562" s="295"/>
      <c r="L562"/>
      <c r="O562"/>
      <c r="P562"/>
    </row>
    <row r="563" spans="1:16" x14ac:dyDescent="0.3">
      <c r="A563" s="300"/>
      <c r="B563" s="300"/>
      <c r="C563" s="300"/>
      <c r="D563" s="31"/>
      <c r="E563"/>
      <c r="F563"/>
      <c r="G563"/>
      <c r="H563" s="606"/>
      <c r="I563" s="295"/>
      <c r="J563"/>
      <c r="K563" s="295"/>
      <c r="L563"/>
      <c r="O563"/>
      <c r="P563"/>
    </row>
    <row r="564" spans="1:16" x14ac:dyDescent="0.3">
      <c r="A564" s="300"/>
      <c r="B564" s="300"/>
      <c r="C564" s="300"/>
      <c r="D564" s="31"/>
      <c r="E564"/>
      <c r="F564"/>
      <c r="G564"/>
      <c r="H564" s="606"/>
      <c r="I564" s="295"/>
      <c r="J564"/>
      <c r="K564" s="295"/>
      <c r="L564"/>
      <c r="O564"/>
      <c r="P564"/>
    </row>
    <row r="565" spans="1:16" x14ac:dyDescent="0.3">
      <c r="A565" s="300"/>
      <c r="B565" s="300"/>
      <c r="C565" s="300"/>
      <c r="D565" s="31"/>
      <c r="E565"/>
      <c r="F565"/>
      <c r="G565"/>
      <c r="H565" s="606"/>
      <c r="I565" s="295"/>
      <c r="J565"/>
      <c r="K565" s="295"/>
      <c r="L565"/>
      <c r="O565"/>
      <c r="P565"/>
    </row>
    <row r="566" spans="1:16" x14ac:dyDescent="0.3">
      <c r="A566" s="300"/>
      <c r="B566" s="300"/>
      <c r="C566" s="300"/>
      <c r="D566" s="31"/>
      <c r="E566"/>
      <c r="F566"/>
      <c r="G566"/>
      <c r="H566" s="606"/>
      <c r="I566" s="295"/>
      <c r="J566"/>
      <c r="K566" s="295"/>
      <c r="L566"/>
      <c r="O566"/>
      <c r="P566"/>
    </row>
    <row r="567" spans="1:16" x14ac:dyDescent="0.3">
      <c r="A567" s="300"/>
      <c r="B567" s="300"/>
      <c r="C567" s="300"/>
      <c r="D567" s="31"/>
      <c r="E567"/>
      <c r="F567"/>
      <c r="G567"/>
      <c r="H567" s="606"/>
      <c r="I567" s="295"/>
      <c r="J567"/>
      <c r="K567" s="295"/>
      <c r="L567"/>
      <c r="O567"/>
      <c r="P567"/>
    </row>
    <row r="568" spans="1:16" x14ac:dyDescent="0.3">
      <c r="A568" s="300"/>
      <c r="B568" s="300"/>
      <c r="C568" s="300"/>
      <c r="D568" s="31"/>
      <c r="E568"/>
      <c r="F568"/>
      <c r="G568"/>
      <c r="H568" s="606"/>
      <c r="I568" s="295"/>
      <c r="J568"/>
      <c r="K568" s="295"/>
      <c r="L568"/>
      <c r="O568"/>
      <c r="P568"/>
    </row>
    <row r="569" spans="1:16" x14ac:dyDescent="0.3">
      <c r="A569" s="300"/>
      <c r="B569" s="300"/>
      <c r="C569" s="300"/>
      <c r="D569" s="31"/>
      <c r="E569"/>
      <c r="F569"/>
      <c r="G569"/>
      <c r="H569" s="606"/>
      <c r="I569" s="295"/>
      <c r="J569"/>
      <c r="K569" s="295"/>
      <c r="L569"/>
      <c r="O569"/>
      <c r="P569"/>
    </row>
    <row r="570" spans="1:16" x14ac:dyDescent="0.3">
      <c r="A570" s="300"/>
      <c r="B570" s="300"/>
      <c r="C570" s="300"/>
      <c r="D570" s="31"/>
      <c r="E570"/>
      <c r="F570"/>
      <c r="G570"/>
      <c r="H570" s="606"/>
      <c r="I570" s="295"/>
      <c r="J570"/>
      <c r="K570" s="295"/>
      <c r="L570"/>
      <c r="O570"/>
      <c r="P570"/>
    </row>
    <row r="571" spans="1:16" x14ac:dyDescent="0.3">
      <c r="A571" s="300"/>
      <c r="B571" s="300"/>
      <c r="C571" s="300"/>
      <c r="D571" s="31"/>
      <c r="E571"/>
      <c r="F571"/>
      <c r="G571"/>
      <c r="H571" s="606"/>
      <c r="I571" s="295"/>
      <c r="J571"/>
      <c r="K571" s="295"/>
      <c r="L571"/>
      <c r="O571"/>
      <c r="P571"/>
    </row>
    <row r="572" spans="1:16" x14ac:dyDescent="0.3">
      <c r="A572" s="300"/>
      <c r="B572" s="300"/>
      <c r="C572" s="300"/>
      <c r="D572" s="31"/>
      <c r="E572"/>
      <c r="F572"/>
      <c r="G572"/>
      <c r="H572" s="606"/>
      <c r="I572" s="295"/>
      <c r="J572"/>
      <c r="K572" s="295"/>
      <c r="L572"/>
      <c r="O572"/>
      <c r="P572"/>
    </row>
    <row r="573" spans="1:16" x14ac:dyDescent="0.3">
      <c r="A573" s="300"/>
      <c r="B573" s="300"/>
      <c r="C573" s="300"/>
      <c r="D573" s="31"/>
      <c r="E573"/>
      <c r="F573"/>
      <c r="G573"/>
      <c r="H573" s="606"/>
      <c r="I573" s="295"/>
      <c r="J573"/>
      <c r="K573" s="295"/>
      <c r="L573"/>
      <c r="O573"/>
      <c r="P573"/>
    </row>
    <row r="574" spans="1:16" x14ac:dyDescent="0.3">
      <c r="A574" s="300"/>
      <c r="B574" s="300"/>
      <c r="C574" s="300"/>
      <c r="D574" s="31"/>
      <c r="E574"/>
      <c r="F574"/>
      <c r="G574"/>
      <c r="H574" s="606"/>
      <c r="I574" s="295"/>
      <c r="J574"/>
      <c r="K574" s="295"/>
      <c r="L574"/>
      <c r="O574"/>
      <c r="P574"/>
    </row>
    <row r="575" spans="1:16" x14ac:dyDescent="0.3">
      <c r="A575" s="300"/>
      <c r="B575" s="300"/>
      <c r="C575" s="300"/>
      <c r="D575" s="31"/>
      <c r="E575"/>
      <c r="F575"/>
      <c r="G575"/>
      <c r="H575" s="606"/>
      <c r="I575" s="295"/>
      <c r="J575"/>
      <c r="K575" s="295"/>
      <c r="L575"/>
      <c r="O575"/>
      <c r="P575"/>
    </row>
    <row r="576" spans="1:16" x14ac:dyDescent="0.3">
      <c r="A576" s="300"/>
      <c r="B576" s="300"/>
      <c r="C576" s="300"/>
      <c r="D576" s="31"/>
      <c r="E576"/>
      <c r="F576"/>
      <c r="G576"/>
      <c r="H576" s="606"/>
      <c r="I576" s="295"/>
      <c r="J576"/>
      <c r="K576" s="295"/>
      <c r="L576"/>
      <c r="O576"/>
      <c r="P576"/>
    </row>
    <row r="577" spans="1:16" x14ac:dyDescent="0.3">
      <c r="A577" s="300"/>
      <c r="B577" s="300"/>
      <c r="C577" s="300"/>
      <c r="D577" s="31"/>
      <c r="E577"/>
      <c r="F577"/>
      <c r="G577"/>
      <c r="H577" s="606"/>
      <c r="I577" s="295"/>
      <c r="J577"/>
      <c r="K577" s="295"/>
      <c r="L577"/>
      <c r="O577"/>
      <c r="P577"/>
    </row>
    <row r="578" spans="1:16" x14ac:dyDescent="0.3">
      <c r="A578" s="300"/>
      <c r="B578" s="300"/>
      <c r="C578" s="300"/>
      <c r="D578" s="31"/>
      <c r="E578"/>
      <c r="F578"/>
      <c r="G578"/>
      <c r="H578" s="606"/>
      <c r="I578" s="295"/>
      <c r="J578"/>
      <c r="K578" s="295"/>
      <c r="L578"/>
      <c r="O578"/>
      <c r="P578"/>
    </row>
    <row r="579" spans="1:16" x14ac:dyDescent="0.3">
      <c r="A579" s="300"/>
      <c r="B579" s="300"/>
      <c r="C579" s="300"/>
      <c r="D579" s="31"/>
      <c r="E579"/>
      <c r="F579"/>
      <c r="G579"/>
      <c r="H579" s="606"/>
      <c r="I579" s="295"/>
      <c r="J579"/>
      <c r="K579" s="295"/>
      <c r="L579"/>
      <c r="O579"/>
      <c r="P579"/>
    </row>
    <row r="580" spans="1:16" x14ac:dyDescent="0.3">
      <c r="A580" s="300"/>
      <c r="B580" s="300"/>
      <c r="C580" s="300"/>
      <c r="D580" s="31"/>
      <c r="E580"/>
      <c r="F580"/>
      <c r="G580"/>
      <c r="H580" s="606"/>
      <c r="I580" s="295"/>
      <c r="J580"/>
      <c r="K580" s="295"/>
      <c r="L580"/>
      <c r="O580"/>
      <c r="P580"/>
    </row>
    <row r="581" spans="1:16" x14ac:dyDescent="0.3">
      <c r="A581" s="300"/>
      <c r="B581" s="300"/>
      <c r="C581" s="300"/>
      <c r="D581" s="31"/>
      <c r="E581"/>
      <c r="F581"/>
      <c r="G581"/>
      <c r="H581" s="606"/>
      <c r="I581" s="295"/>
      <c r="J581"/>
      <c r="K581" s="295"/>
      <c r="L581"/>
      <c r="O581"/>
      <c r="P581"/>
    </row>
    <row r="582" spans="1:16" x14ac:dyDescent="0.3">
      <c r="A582" s="300"/>
      <c r="B582" s="300"/>
      <c r="C582" s="300"/>
      <c r="D582" s="31"/>
      <c r="E582"/>
      <c r="F582"/>
      <c r="G582"/>
      <c r="H582" s="606"/>
      <c r="I582" s="295"/>
      <c r="J582"/>
      <c r="K582" s="295"/>
      <c r="L582"/>
      <c r="O582"/>
      <c r="P582"/>
    </row>
    <row r="583" spans="1:16" x14ac:dyDescent="0.3">
      <c r="A583" s="300"/>
      <c r="B583" s="300"/>
      <c r="C583" s="300"/>
      <c r="D583" s="31"/>
      <c r="E583"/>
      <c r="F583"/>
      <c r="G583"/>
      <c r="H583" s="606"/>
      <c r="I583" s="295"/>
      <c r="J583"/>
      <c r="K583" s="295"/>
      <c r="L583"/>
      <c r="O583"/>
      <c r="P583"/>
    </row>
    <row r="584" spans="1:16" x14ac:dyDescent="0.3">
      <c r="A584" s="300"/>
      <c r="B584" s="300"/>
      <c r="C584" s="300"/>
      <c r="D584" s="31"/>
      <c r="E584"/>
      <c r="F584"/>
      <c r="G584"/>
      <c r="H584" s="606"/>
      <c r="I584" s="295"/>
      <c r="J584"/>
      <c r="K584" s="295"/>
      <c r="L584"/>
      <c r="O584"/>
      <c r="P584"/>
    </row>
    <row r="585" spans="1:16" x14ac:dyDescent="0.3">
      <c r="A585" s="300"/>
      <c r="B585" s="300"/>
      <c r="C585" s="300"/>
      <c r="D585" s="31"/>
      <c r="E585"/>
      <c r="F585"/>
      <c r="G585"/>
      <c r="H585" s="606"/>
      <c r="I585" s="295"/>
      <c r="J585"/>
      <c r="K585" s="295"/>
      <c r="L585"/>
      <c r="O585"/>
      <c r="P585"/>
    </row>
    <row r="586" spans="1:16" x14ac:dyDescent="0.3">
      <c r="A586" s="300"/>
      <c r="B586" s="300"/>
      <c r="C586" s="300"/>
      <c r="D586" s="31"/>
      <c r="E586"/>
      <c r="F586"/>
      <c r="G586"/>
      <c r="H586" s="606"/>
      <c r="I586" s="295"/>
      <c r="J586"/>
      <c r="K586" s="295"/>
      <c r="L586"/>
      <c r="O586"/>
      <c r="P586"/>
    </row>
    <row r="587" spans="1:16" x14ac:dyDescent="0.3">
      <c r="A587" s="300"/>
      <c r="B587" s="300"/>
      <c r="C587" s="300"/>
      <c r="D587" s="31"/>
      <c r="E587"/>
      <c r="F587"/>
      <c r="G587"/>
      <c r="H587" s="606"/>
      <c r="I587" s="295"/>
      <c r="J587"/>
      <c r="K587" s="295"/>
      <c r="L587"/>
      <c r="O587"/>
      <c r="P587"/>
    </row>
    <row r="588" spans="1:16" x14ac:dyDescent="0.3">
      <c r="A588" s="300"/>
      <c r="B588" s="300"/>
      <c r="C588" s="300"/>
      <c r="D588" s="31"/>
      <c r="E588"/>
      <c r="F588"/>
      <c r="G588"/>
      <c r="H588" s="606"/>
      <c r="I588" s="295"/>
      <c r="J588"/>
      <c r="K588" s="295"/>
      <c r="L588"/>
      <c r="O588"/>
      <c r="P588"/>
    </row>
    <row r="589" spans="1:16" x14ac:dyDescent="0.3">
      <c r="A589" s="300"/>
      <c r="B589" s="300"/>
      <c r="C589" s="300"/>
      <c r="D589" s="31"/>
      <c r="E589"/>
      <c r="F589"/>
      <c r="G589"/>
      <c r="H589" s="606"/>
      <c r="I589" s="295"/>
      <c r="J589"/>
      <c r="K589" s="295"/>
      <c r="L589"/>
      <c r="O589"/>
      <c r="P589"/>
    </row>
    <row r="590" spans="1:16" x14ac:dyDescent="0.3">
      <c r="A590" s="300"/>
      <c r="B590" s="300"/>
      <c r="C590" s="300"/>
      <c r="D590" s="31"/>
      <c r="E590"/>
      <c r="F590"/>
      <c r="G590"/>
      <c r="H590" s="606"/>
      <c r="I590" s="295"/>
      <c r="J590"/>
      <c r="K590" s="295"/>
      <c r="L590"/>
      <c r="O590"/>
      <c r="P590"/>
    </row>
    <row r="591" spans="1:16" x14ac:dyDescent="0.3">
      <c r="A591" s="300"/>
      <c r="B591" s="300"/>
      <c r="C591" s="300"/>
      <c r="D591" s="31"/>
      <c r="E591"/>
      <c r="F591"/>
      <c r="G591"/>
      <c r="H591" s="606"/>
      <c r="I591" s="295"/>
      <c r="J591"/>
      <c r="K591" s="295"/>
      <c r="L591"/>
      <c r="O591"/>
      <c r="P591"/>
    </row>
    <row r="592" spans="1:16" x14ac:dyDescent="0.3">
      <c r="A592" s="300"/>
      <c r="B592" s="300"/>
      <c r="C592" s="300"/>
      <c r="D592" s="31"/>
      <c r="E592"/>
      <c r="F592"/>
      <c r="G592"/>
      <c r="H592" s="606"/>
      <c r="I592" s="295"/>
      <c r="J592"/>
      <c r="K592" s="295"/>
      <c r="L592"/>
      <c r="O592"/>
      <c r="P592"/>
    </row>
    <row r="593" spans="1:16" x14ac:dyDescent="0.3">
      <c r="A593" s="300"/>
      <c r="B593" s="300"/>
      <c r="C593" s="300"/>
      <c r="D593" s="31"/>
      <c r="E593"/>
      <c r="F593"/>
      <c r="G593"/>
      <c r="H593" s="606"/>
      <c r="I593" s="295"/>
      <c r="J593"/>
      <c r="K593" s="295"/>
      <c r="L593"/>
      <c r="O593"/>
      <c r="P593"/>
    </row>
    <row r="594" spans="1:16" x14ac:dyDescent="0.3">
      <c r="A594" s="300"/>
      <c r="B594" s="300"/>
      <c r="C594" s="300"/>
      <c r="D594" s="31"/>
      <c r="E594"/>
      <c r="F594"/>
      <c r="G594"/>
      <c r="H594" s="606"/>
      <c r="I594" s="295"/>
      <c r="J594"/>
      <c r="K594" s="295"/>
      <c r="L594"/>
      <c r="O594"/>
      <c r="P594"/>
    </row>
    <row r="595" spans="1:16" x14ac:dyDescent="0.3">
      <c r="A595" s="300"/>
      <c r="B595" s="300"/>
      <c r="C595" s="300"/>
      <c r="D595" s="31"/>
      <c r="E595"/>
      <c r="F595"/>
      <c r="G595"/>
      <c r="H595" s="606"/>
      <c r="I595" s="295"/>
      <c r="J595"/>
      <c r="K595" s="295"/>
      <c r="L595"/>
      <c r="O595"/>
      <c r="P595"/>
    </row>
    <row r="596" spans="1:16" x14ac:dyDescent="0.3">
      <c r="A596" s="300"/>
      <c r="B596" s="300"/>
      <c r="C596" s="300"/>
      <c r="D596" s="31"/>
      <c r="E596"/>
      <c r="F596"/>
      <c r="G596"/>
      <c r="H596" s="606"/>
      <c r="I596" s="295"/>
      <c r="J596"/>
      <c r="K596" s="295"/>
      <c r="L596"/>
      <c r="O596"/>
      <c r="P596"/>
    </row>
    <row r="597" spans="1:16" x14ac:dyDescent="0.3">
      <c r="A597" s="300"/>
      <c r="B597" s="300"/>
      <c r="C597" s="300"/>
      <c r="D597" s="31"/>
      <c r="E597"/>
      <c r="F597"/>
      <c r="G597"/>
      <c r="H597" s="606"/>
      <c r="I597" s="295"/>
      <c r="J597"/>
      <c r="K597" s="295"/>
      <c r="L597"/>
      <c r="O597"/>
      <c r="P597"/>
    </row>
    <row r="598" spans="1:16" x14ac:dyDescent="0.3">
      <c r="A598" s="300"/>
      <c r="B598" s="300"/>
      <c r="C598" s="300"/>
      <c r="D598" s="31"/>
      <c r="E598"/>
      <c r="F598"/>
      <c r="G598"/>
      <c r="H598" s="606"/>
      <c r="I598" s="295"/>
      <c r="J598"/>
      <c r="K598" s="295"/>
      <c r="L598"/>
      <c r="O598"/>
      <c r="P598"/>
    </row>
    <row r="599" spans="1:16" x14ac:dyDescent="0.3">
      <c r="A599" s="300"/>
      <c r="B599" s="300"/>
      <c r="C599" s="300"/>
      <c r="D599" s="31"/>
      <c r="E599"/>
      <c r="F599"/>
      <c r="G599"/>
      <c r="H599" s="606"/>
      <c r="I599" s="295"/>
      <c r="J599"/>
      <c r="K599" s="295"/>
      <c r="L599"/>
      <c r="O599"/>
      <c r="P599"/>
    </row>
    <row r="600" spans="1:16" x14ac:dyDescent="0.3">
      <c r="A600" s="300"/>
      <c r="B600" s="300"/>
      <c r="C600" s="300"/>
      <c r="D600" s="31"/>
      <c r="E600"/>
      <c r="F600"/>
      <c r="G600"/>
      <c r="H600" s="606"/>
      <c r="I600" s="295"/>
      <c r="J600"/>
      <c r="K600" s="295"/>
      <c r="L600"/>
      <c r="O600"/>
      <c r="P600"/>
    </row>
    <row r="601" spans="1:16" x14ac:dyDescent="0.3">
      <c r="A601" s="300"/>
      <c r="B601" s="300"/>
      <c r="C601" s="300"/>
      <c r="D601" s="31"/>
      <c r="E601"/>
      <c r="F601"/>
      <c r="G601"/>
      <c r="H601" s="606"/>
      <c r="I601" s="295"/>
      <c r="J601"/>
      <c r="K601" s="295"/>
      <c r="L601"/>
      <c r="O601"/>
      <c r="P601"/>
    </row>
    <row r="602" spans="1:16" x14ac:dyDescent="0.3">
      <c r="A602" s="300"/>
      <c r="B602" s="300"/>
      <c r="C602" s="300"/>
      <c r="D602" s="31"/>
      <c r="E602"/>
      <c r="F602"/>
      <c r="G602"/>
      <c r="H602" s="606"/>
      <c r="I602" s="295"/>
      <c r="J602"/>
      <c r="K602" s="295"/>
      <c r="L602"/>
      <c r="O602"/>
      <c r="P602"/>
    </row>
    <row r="603" spans="1:16" x14ac:dyDescent="0.3">
      <c r="A603" s="300"/>
      <c r="B603" s="300"/>
      <c r="C603" s="300"/>
      <c r="D603" s="31"/>
      <c r="E603"/>
      <c r="F603"/>
      <c r="G603"/>
      <c r="H603" s="606"/>
      <c r="I603" s="295"/>
      <c r="J603"/>
      <c r="K603" s="295"/>
      <c r="L603"/>
      <c r="O603"/>
      <c r="P603"/>
    </row>
    <row r="604" spans="1:16" x14ac:dyDescent="0.3">
      <c r="A604" s="300"/>
      <c r="B604" s="300"/>
      <c r="C604" s="300"/>
      <c r="D604" s="31"/>
      <c r="E604"/>
      <c r="F604"/>
      <c r="G604"/>
      <c r="H604" s="606"/>
      <c r="I604" s="295"/>
      <c r="J604"/>
      <c r="K604" s="295"/>
      <c r="L604"/>
      <c r="O604"/>
      <c r="P604"/>
    </row>
    <row r="605" spans="1:16" x14ac:dyDescent="0.3">
      <c r="A605" s="300"/>
      <c r="B605" s="300"/>
      <c r="C605" s="300"/>
      <c r="D605" s="31"/>
      <c r="E605"/>
      <c r="F605"/>
      <c r="G605"/>
      <c r="H605" s="606"/>
      <c r="I605" s="295"/>
      <c r="J605"/>
      <c r="K605" s="295"/>
      <c r="L605"/>
      <c r="O605"/>
      <c r="P605"/>
    </row>
    <row r="606" spans="1:16" x14ac:dyDescent="0.3">
      <c r="A606" s="300"/>
      <c r="B606" s="300"/>
      <c r="C606" s="300"/>
      <c r="D606" s="31"/>
      <c r="E606"/>
      <c r="F606"/>
      <c r="G606"/>
      <c r="H606" s="606"/>
      <c r="I606" s="295"/>
      <c r="J606"/>
      <c r="K606" s="295"/>
      <c r="L606"/>
      <c r="O606"/>
      <c r="P606"/>
    </row>
    <row r="607" spans="1:16" x14ac:dyDescent="0.3">
      <c r="A607" s="300"/>
      <c r="B607" s="300"/>
      <c r="C607" s="300"/>
      <c r="D607" s="31"/>
      <c r="E607"/>
      <c r="F607"/>
      <c r="G607"/>
      <c r="H607" s="606"/>
      <c r="I607" s="295"/>
      <c r="J607"/>
      <c r="K607" s="295"/>
      <c r="L607"/>
      <c r="O607"/>
      <c r="P607"/>
    </row>
    <row r="608" spans="1:16" x14ac:dyDescent="0.3">
      <c r="A608" s="300"/>
      <c r="B608" s="300"/>
      <c r="C608" s="300"/>
      <c r="D608" s="31"/>
      <c r="E608"/>
      <c r="F608"/>
      <c r="G608"/>
      <c r="H608" s="606"/>
      <c r="I608" s="295"/>
      <c r="J608"/>
      <c r="K608" s="295"/>
      <c r="L608"/>
      <c r="O608"/>
      <c r="P608"/>
    </row>
    <row r="609" spans="1:16" x14ac:dyDescent="0.3">
      <c r="A609" s="300"/>
      <c r="B609" s="300"/>
      <c r="C609" s="300"/>
      <c r="D609" s="31"/>
      <c r="E609"/>
      <c r="F609"/>
      <c r="G609"/>
      <c r="H609" s="606"/>
      <c r="I609" s="295"/>
      <c r="J609"/>
      <c r="K609" s="295"/>
      <c r="L609"/>
      <c r="O609"/>
      <c r="P609"/>
    </row>
    <row r="610" spans="1:16" x14ac:dyDescent="0.3">
      <c r="A610" s="300"/>
      <c r="B610" s="300"/>
      <c r="C610" s="300"/>
      <c r="D610" s="31"/>
      <c r="E610"/>
      <c r="F610"/>
      <c r="G610"/>
      <c r="H610" s="606"/>
      <c r="I610" s="295"/>
      <c r="J610"/>
      <c r="K610" s="295"/>
      <c r="L610"/>
      <c r="O610"/>
      <c r="P610"/>
    </row>
    <row r="611" spans="1:16" x14ac:dyDescent="0.3">
      <c r="A611" s="300"/>
      <c r="B611" s="300"/>
      <c r="C611" s="300"/>
      <c r="D611" s="31"/>
      <c r="E611"/>
      <c r="F611"/>
      <c r="G611"/>
      <c r="H611" s="606"/>
      <c r="I611" s="295"/>
      <c r="J611"/>
      <c r="K611" s="295"/>
      <c r="L611"/>
      <c r="O611"/>
      <c r="P611"/>
    </row>
    <row r="612" spans="1:16" x14ac:dyDescent="0.3">
      <c r="A612" s="300"/>
      <c r="B612" s="300"/>
      <c r="C612" s="300"/>
      <c r="D612" s="31"/>
      <c r="E612"/>
      <c r="F612"/>
      <c r="G612"/>
      <c r="H612" s="606"/>
      <c r="I612" s="295"/>
      <c r="J612"/>
      <c r="K612" s="295"/>
      <c r="L612"/>
      <c r="O612"/>
      <c r="P612"/>
    </row>
    <row r="613" spans="1:16" x14ac:dyDescent="0.3">
      <c r="A613" s="300"/>
      <c r="B613" s="300"/>
      <c r="C613" s="300"/>
      <c r="D613" s="31"/>
      <c r="E613"/>
      <c r="F613"/>
      <c r="G613"/>
      <c r="H613" s="606"/>
      <c r="I613" s="295"/>
      <c r="J613"/>
      <c r="K613" s="295"/>
      <c r="L613"/>
      <c r="O613"/>
      <c r="P613"/>
    </row>
    <row r="614" spans="1:16" x14ac:dyDescent="0.3">
      <c r="A614" s="300"/>
      <c r="B614" s="300"/>
      <c r="C614" s="300"/>
      <c r="D614" s="31"/>
      <c r="E614"/>
      <c r="F614"/>
      <c r="G614"/>
      <c r="H614" s="606"/>
      <c r="I614" s="295"/>
      <c r="J614"/>
      <c r="K614" s="295"/>
      <c r="L614"/>
      <c r="O614"/>
      <c r="P614"/>
    </row>
    <row r="615" spans="1:16" x14ac:dyDescent="0.3">
      <c r="A615" s="300"/>
      <c r="B615" s="300"/>
      <c r="C615" s="300"/>
      <c r="D615" s="31"/>
      <c r="E615"/>
      <c r="F615"/>
      <c r="G615"/>
      <c r="H615" s="606"/>
      <c r="I615" s="295"/>
      <c r="J615"/>
      <c r="K615" s="295"/>
      <c r="L615"/>
      <c r="O615"/>
      <c r="P615"/>
    </row>
    <row r="616" spans="1:16" x14ac:dyDescent="0.3">
      <c r="A616" s="300"/>
      <c r="B616" s="300"/>
      <c r="C616" s="300"/>
      <c r="D616" s="31"/>
      <c r="E616"/>
      <c r="F616"/>
      <c r="G616"/>
      <c r="H616" s="606"/>
      <c r="I616" s="295"/>
      <c r="J616"/>
      <c r="K616" s="295"/>
      <c r="L616"/>
      <c r="O616"/>
      <c r="P616"/>
    </row>
    <row r="617" spans="1:16" x14ac:dyDescent="0.3">
      <c r="A617" s="300"/>
      <c r="B617" s="300"/>
      <c r="C617" s="300"/>
      <c r="D617" s="31"/>
      <c r="E617"/>
      <c r="F617"/>
      <c r="G617"/>
      <c r="H617" s="606"/>
      <c r="I617" s="295"/>
      <c r="J617"/>
      <c r="K617" s="295"/>
      <c r="L617"/>
      <c r="O617"/>
      <c r="P617"/>
    </row>
    <row r="618" spans="1:16" x14ac:dyDescent="0.3">
      <c r="A618" s="300"/>
      <c r="B618" s="300"/>
      <c r="C618" s="300"/>
      <c r="D618" s="31"/>
      <c r="E618"/>
      <c r="F618"/>
      <c r="G618"/>
      <c r="H618" s="606"/>
      <c r="I618" s="295"/>
      <c r="J618"/>
      <c r="K618" s="295"/>
      <c r="L618"/>
      <c r="O618"/>
      <c r="P618"/>
    </row>
    <row r="619" spans="1:16" x14ac:dyDescent="0.3">
      <c r="A619" s="300"/>
      <c r="B619" s="300"/>
      <c r="C619" s="300"/>
      <c r="D619" s="31"/>
      <c r="E619"/>
      <c r="F619"/>
      <c r="G619"/>
      <c r="H619" s="606"/>
      <c r="I619" s="295"/>
      <c r="J619"/>
      <c r="K619" s="295"/>
      <c r="L619"/>
      <c r="O619"/>
      <c r="P619"/>
    </row>
    <row r="620" spans="1:16" x14ac:dyDescent="0.3">
      <c r="A620" s="300"/>
      <c r="B620" s="300"/>
      <c r="C620" s="300"/>
      <c r="D620" s="31"/>
      <c r="E620"/>
      <c r="F620"/>
      <c r="G620"/>
      <c r="H620" s="606"/>
      <c r="I620" s="295"/>
      <c r="J620"/>
      <c r="K620" s="295"/>
      <c r="L620"/>
      <c r="O620"/>
      <c r="P620"/>
    </row>
    <row r="621" spans="1:16" x14ac:dyDescent="0.3">
      <c r="A621" s="300"/>
      <c r="B621" s="300"/>
      <c r="C621" s="300"/>
      <c r="D621" s="31"/>
      <c r="E621"/>
      <c r="F621"/>
      <c r="G621"/>
      <c r="H621" s="606"/>
      <c r="I621" s="295"/>
      <c r="J621"/>
      <c r="K621" s="295"/>
      <c r="L621"/>
      <c r="O621"/>
      <c r="P621"/>
    </row>
    <row r="622" spans="1:16" x14ac:dyDescent="0.3">
      <c r="A622" s="300"/>
      <c r="B622" s="300"/>
      <c r="C622" s="300"/>
      <c r="D622" s="31"/>
      <c r="E622"/>
      <c r="F622"/>
      <c r="G622"/>
      <c r="H622" s="606"/>
      <c r="I622" s="295"/>
      <c r="J622"/>
      <c r="K622" s="295"/>
      <c r="L622"/>
      <c r="O622"/>
      <c r="P622"/>
    </row>
    <row r="623" spans="1:16" x14ac:dyDescent="0.3">
      <c r="A623" s="300"/>
      <c r="B623" s="300"/>
      <c r="C623" s="300"/>
      <c r="D623" s="31"/>
      <c r="E623"/>
      <c r="F623"/>
      <c r="G623"/>
      <c r="H623" s="606"/>
      <c r="I623" s="295"/>
      <c r="J623"/>
      <c r="K623" s="295"/>
      <c r="L623"/>
      <c r="O623"/>
      <c r="P623"/>
    </row>
    <row r="624" spans="1:16" x14ac:dyDescent="0.3">
      <c r="A624" s="300"/>
      <c r="B624" s="300"/>
      <c r="C624" s="300"/>
      <c r="D624" s="31"/>
      <c r="E624"/>
      <c r="F624"/>
      <c r="G624"/>
      <c r="H624" s="606"/>
      <c r="I624" s="295"/>
      <c r="J624"/>
      <c r="K624" s="295"/>
      <c r="L624"/>
      <c r="O624"/>
      <c r="P624"/>
    </row>
    <row r="625" spans="1:16" x14ac:dyDescent="0.3">
      <c r="A625" s="300"/>
      <c r="B625" s="300"/>
      <c r="C625" s="300"/>
      <c r="D625" s="31"/>
      <c r="E625"/>
      <c r="F625"/>
      <c r="G625"/>
      <c r="H625" s="606"/>
      <c r="I625" s="295"/>
      <c r="J625"/>
      <c r="K625" s="295"/>
      <c r="L625"/>
      <c r="O625"/>
      <c r="P625"/>
    </row>
    <row r="626" spans="1:16" x14ac:dyDescent="0.3">
      <c r="A626" s="300"/>
      <c r="B626" s="300"/>
      <c r="C626" s="300"/>
      <c r="D626" s="31"/>
      <c r="E626"/>
      <c r="F626"/>
      <c r="G626"/>
      <c r="H626" s="606"/>
      <c r="I626" s="295"/>
      <c r="J626"/>
      <c r="K626" s="295"/>
      <c r="L626"/>
      <c r="O626"/>
      <c r="P626"/>
    </row>
    <row r="627" spans="1:16" x14ac:dyDescent="0.3">
      <c r="A627" s="300"/>
      <c r="B627" s="300"/>
      <c r="C627" s="300"/>
      <c r="D627" s="31"/>
      <c r="E627"/>
      <c r="F627"/>
      <c r="G627"/>
      <c r="H627" s="606"/>
      <c r="I627" s="295"/>
      <c r="J627"/>
      <c r="K627" s="295"/>
      <c r="L627"/>
      <c r="O627"/>
      <c r="P627"/>
    </row>
    <row r="628" spans="1:16" x14ac:dyDescent="0.3">
      <c r="A628" s="300"/>
      <c r="B628" s="300"/>
      <c r="C628" s="300"/>
      <c r="D628" s="31"/>
      <c r="E628"/>
      <c r="F628"/>
      <c r="G628"/>
      <c r="H628" s="606"/>
      <c r="I628" s="295"/>
      <c r="J628"/>
      <c r="K628" s="295"/>
      <c r="L628"/>
      <c r="O628"/>
      <c r="P628"/>
    </row>
    <row r="629" spans="1:16" x14ac:dyDescent="0.3">
      <c r="A629" s="300"/>
      <c r="B629" s="300"/>
      <c r="C629" s="300"/>
      <c r="D629" s="31"/>
      <c r="E629"/>
      <c r="F629"/>
      <c r="G629"/>
      <c r="H629" s="606"/>
      <c r="I629" s="295"/>
      <c r="J629"/>
      <c r="K629" s="295"/>
      <c r="L629"/>
      <c r="O629"/>
      <c r="P629"/>
    </row>
    <row r="630" spans="1:16" x14ac:dyDescent="0.3">
      <c r="A630" s="300"/>
      <c r="B630" s="300"/>
      <c r="C630" s="300"/>
      <c r="D630" s="31"/>
      <c r="E630"/>
      <c r="F630"/>
      <c r="G630"/>
      <c r="H630" s="606"/>
      <c r="I630" s="295"/>
      <c r="J630"/>
      <c r="K630" s="295"/>
      <c r="L630"/>
      <c r="O630"/>
      <c r="P630"/>
    </row>
    <row r="631" spans="1:16" x14ac:dyDescent="0.3">
      <c r="A631" s="300"/>
      <c r="B631" s="300"/>
      <c r="C631" s="300"/>
      <c r="D631" s="31"/>
      <c r="E631"/>
      <c r="F631"/>
      <c r="G631"/>
      <c r="H631" s="606"/>
      <c r="I631" s="295"/>
      <c r="J631"/>
      <c r="K631" s="295"/>
      <c r="L631"/>
      <c r="O631"/>
      <c r="P631"/>
    </row>
    <row r="632" spans="1:16" x14ac:dyDescent="0.3">
      <c r="A632" s="300"/>
      <c r="B632" s="300"/>
      <c r="C632" s="300"/>
      <c r="D632" s="31"/>
      <c r="E632"/>
      <c r="F632"/>
      <c r="G632"/>
      <c r="H632" s="606"/>
      <c r="I632" s="295"/>
      <c r="J632"/>
      <c r="K632" s="295"/>
      <c r="L632"/>
      <c r="O632"/>
      <c r="P632"/>
    </row>
    <row r="633" spans="1:16" x14ac:dyDescent="0.3">
      <c r="A633" s="300"/>
      <c r="B633" s="300"/>
      <c r="C633" s="300"/>
      <c r="D633" s="31"/>
      <c r="E633"/>
      <c r="F633"/>
      <c r="G633"/>
      <c r="H633" s="606"/>
      <c r="I633" s="295"/>
      <c r="J633"/>
      <c r="K633" s="295"/>
      <c r="L633"/>
      <c r="O633"/>
      <c r="P633"/>
    </row>
    <row r="634" spans="1:16" x14ac:dyDescent="0.3">
      <c r="A634" s="300"/>
      <c r="B634" s="300"/>
      <c r="C634" s="300"/>
      <c r="D634" s="31"/>
      <c r="E634"/>
      <c r="F634"/>
      <c r="G634"/>
      <c r="H634" s="606"/>
      <c r="I634" s="295"/>
      <c r="J634"/>
      <c r="K634" s="295"/>
      <c r="L634"/>
      <c r="O634"/>
      <c r="P634"/>
    </row>
    <row r="635" spans="1:16" x14ac:dyDescent="0.3">
      <c r="A635" s="300"/>
      <c r="B635" s="300"/>
      <c r="C635" s="300"/>
      <c r="D635" s="31"/>
      <c r="E635"/>
      <c r="F635"/>
      <c r="G635"/>
      <c r="H635" s="606"/>
      <c r="I635" s="295"/>
      <c r="J635"/>
      <c r="K635" s="295"/>
      <c r="L635"/>
      <c r="O635"/>
      <c r="P635"/>
    </row>
    <row r="636" spans="1:16" x14ac:dyDescent="0.3">
      <c r="A636" s="300"/>
      <c r="B636" s="300"/>
      <c r="C636" s="300"/>
      <c r="D636" s="31"/>
      <c r="E636"/>
      <c r="F636"/>
      <c r="G636"/>
      <c r="H636" s="606"/>
      <c r="I636" s="295"/>
      <c r="J636"/>
      <c r="K636" s="295"/>
      <c r="L636"/>
      <c r="O636"/>
      <c r="P636"/>
    </row>
    <row r="637" spans="1:16" x14ac:dyDescent="0.3">
      <c r="A637" s="300"/>
      <c r="B637" s="300"/>
      <c r="C637" s="300"/>
      <c r="D637" s="31"/>
      <c r="E637"/>
      <c r="F637"/>
      <c r="G637"/>
      <c r="H637" s="606"/>
      <c r="I637" s="295"/>
      <c r="J637"/>
      <c r="K637" s="295"/>
      <c r="L637"/>
      <c r="O637"/>
      <c r="P637"/>
    </row>
    <row r="638" spans="1:16" x14ac:dyDescent="0.3">
      <c r="A638" s="300"/>
      <c r="B638" s="300"/>
      <c r="C638" s="300"/>
      <c r="D638" s="31"/>
      <c r="E638"/>
      <c r="F638"/>
      <c r="G638"/>
      <c r="H638" s="606"/>
      <c r="I638" s="295"/>
      <c r="J638"/>
      <c r="K638" s="295"/>
      <c r="L638"/>
      <c r="O638"/>
      <c r="P638"/>
    </row>
    <row r="639" spans="1:16" x14ac:dyDescent="0.3">
      <c r="A639" s="300"/>
      <c r="B639" s="300"/>
      <c r="C639" s="300"/>
      <c r="D639" s="31"/>
      <c r="E639"/>
      <c r="F639"/>
      <c r="G639"/>
      <c r="H639" s="606"/>
      <c r="I639" s="295"/>
      <c r="J639"/>
      <c r="K639" s="295"/>
      <c r="L639"/>
      <c r="O639"/>
      <c r="P639"/>
    </row>
    <row r="640" spans="1:16" x14ac:dyDescent="0.3">
      <c r="A640" s="300"/>
      <c r="B640" s="300"/>
      <c r="C640" s="300"/>
      <c r="D640" s="31"/>
      <c r="E640"/>
      <c r="F640"/>
      <c r="G640"/>
      <c r="H640" s="606"/>
      <c r="I640" s="295"/>
      <c r="J640"/>
      <c r="K640" s="295"/>
      <c r="L640"/>
      <c r="O640"/>
      <c r="P640"/>
    </row>
    <row r="641" spans="1:16" x14ac:dyDescent="0.3">
      <c r="A641" s="300"/>
      <c r="B641" s="300"/>
      <c r="C641" s="300"/>
      <c r="D641" s="31"/>
      <c r="E641"/>
      <c r="F641"/>
      <c r="G641"/>
      <c r="H641" s="606"/>
      <c r="I641" s="295"/>
      <c r="J641"/>
      <c r="K641" s="295"/>
      <c r="L641"/>
      <c r="O641"/>
      <c r="P641"/>
    </row>
    <row r="642" spans="1:16" x14ac:dyDescent="0.3">
      <c r="A642" s="300"/>
      <c r="B642" s="300"/>
      <c r="C642" s="300"/>
      <c r="D642" s="31"/>
      <c r="E642"/>
      <c r="F642"/>
      <c r="G642"/>
      <c r="H642" s="606"/>
      <c r="I642" s="295"/>
      <c r="J642"/>
      <c r="K642" s="295"/>
      <c r="L642"/>
      <c r="O642"/>
      <c r="P642"/>
    </row>
    <row r="643" spans="1:16" x14ac:dyDescent="0.3">
      <c r="A643" s="300"/>
      <c r="B643" s="300"/>
      <c r="C643" s="300"/>
      <c r="D643" s="31"/>
      <c r="E643"/>
      <c r="F643"/>
      <c r="G643"/>
      <c r="H643" s="606"/>
      <c r="I643" s="295"/>
      <c r="J643"/>
      <c r="K643" s="295"/>
      <c r="L643"/>
      <c r="O643"/>
      <c r="P643"/>
    </row>
    <row r="644" spans="1:16" x14ac:dyDescent="0.3">
      <c r="A644" s="300"/>
      <c r="B644" s="300"/>
      <c r="C644" s="300"/>
      <c r="D644" s="31"/>
      <c r="E644"/>
      <c r="F644"/>
      <c r="G644"/>
      <c r="H644" s="606"/>
      <c r="I644" s="295"/>
      <c r="J644"/>
      <c r="K644" s="295"/>
      <c r="L644"/>
      <c r="O644"/>
      <c r="P644"/>
    </row>
    <row r="645" spans="1:16" x14ac:dyDescent="0.3">
      <c r="A645" s="300"/>
      <c r="B645" s="300"/>
      <c r="C645" s="300"/>
      <c r="D645" s="31"/>
      <c r="E645"/>
      <c r="F645"/>
      <c r="G645"/>
      <c r="H645" s="606"/>
      <c r="I645" s="295"/>
      <c r="J645"/>
      <c r="K645" s="295"/>
      <c r="L645"/>
      <c r="O645"/>
      <c r="P645"/>
    </row>
    <row r="646" spans="1:16" x14ac:dyDescent="0.3">
      <c r="A646" s="300"/>
      <c r="B646" s="300"/>
      <c r="C646" s="300"/>
      <c r="D646" s="31"/>
      <c r="E646"/>
      <c r="F646"/>
      <c r="G646"/>
      <c r="H646" s="606"/>
      <c r="I646" s="295"/>
      <c r="J646"/>
      <c r="K646" s="295"/>
      <c r="L646"/>
      <c r="O646"/>
      <c r="P646"/>
    </row>
    <row r="647" spans="1:16" x14ac:dyDescent="0.3">
      <c r="A647" s="300"/>
      <c r="B647" s="300"/>
      <c r="C647" s="300"/>
      <c r="D647" s="31"/>
      <c r="E647"/>
      <c r="F647"/>
      <c r="G647"/>
      <c r="H647" s="606"/>
      <c r="I647" s="295"/>
      <c r="J647"/>
      <c r="K647" s="295"/>
      <c r="L647"/>
      <c r="O647"/>
      <c r="P647"/>
    </row>
    <row r="648" spans="1:16" x14ac:dyDescent="0.3">
      <c r="A648" s="300"/>
      <c r="B648" s="300"/>
      <c r="C648" s="300"/>
      <c r="D648" s="31"/>
      <c r="E648"/>
      <c r="F648"/>
      <c r="G648"/>
      <c r="H648" s="606"/>
      <c r="I648" s="295"/>
      <c r="J648"/>
      <c r="K648" s="295"/>
      <c r="L648"/>
      <c r="O648"/>
      <c r="P648"/>
    </row>
    <row r="649" spans="1:16" x14ac:dyDescent="0.3">
      <c r="A649" s="300"/>
      <c r="B649" s="300"/>
      <c r="C649" s="300"/>
      <c r="D649" s="31"/>
      <c r="E649"/>
      <c r="F649"/>
      <c r="G649"/>
      <c r="H649" s="606"/>
      <c r="I649" s="295"/>
      <c r="J649"/>
      <c r="K649" s="295"/>
      <c r="L649"/>
      <c r="O649"/>
      <c r="P649"/>
    </row>
    <row r="650" spans="1:16" x14ac:dyDescent="0.3">
      <c r="A650" s="300"/>
      <c r="B650" s="300"/>
      <c r="C650" s="300"/>
      <c r="D650" s="31"/>
      <c r="E650"/>
      <c r="F650"/>
      <c r="G650"/>
      <c r="H650" s="606"/>
      <c r="I650" s="295"/>
      <c r="J650"/>
      <c r="K650" s="295"/>
      <c r="L650"/>
      <c r="O650"/>
      <c r="P650"/>
    </row>
    <row r="651" spans="1:16" x14ac:dyDescent="0.3">
      <c r="A651" s="300"/>
      <c r="B651" s="300"/>
      <c r="C651" s="300"/>
      <c r="D651" s="31"/>
      <c r="E651"/>
      <c r="F651"/>
      <c r="G651"/>
      <c r="H651" s="606"/>
      <c r="I651" s="295"/>
      <c r="J651"/>
      <c r="K651" s="295"/>
      <c r="L651"/>
      <c r="O651"/>
      <c r="P651"/>
    </row>
    <row r="652" spans="1:16" x14ac:dyDescent="0.3">
      <c r="A652" s="300"/>
      <c r="B652" s="300"/>
      <c r="C652" s="300"/>
      <c r="D652" s="31"/>
      <c r="E652"/>
      <c r="F652"/>
      <c r="G652"/>
      <c r="H652" s="606"/>
      <c r="I652" s="295"/>
      <c r="J652"/>
      <c r="K652" s="295"/>
      <c r="L652"/>
      <c r="O652"/>
      <c r="P652"/>
    </row>
    <row r="653" spans="1:16" x14ac:dyDescent="0.3">
      <c r="A653" s="300"/>
      <c r="B653" s="300"/>
      <c r="C653" s="300"/>
      <c r="D653" s="31"/>
      <c r="E653"/>
      <c r="F653"/>
      <c r="G653"/>
      <c r="H653" s="606"/>
      <c r="I653" s="295"/>
      <c r="J653"/>
      <c r="K653" s="295"/>
      <c r="L653"/>
      <c r="O653"/>
      <c r="P653"/>
    </row>
    <row r="654" spans="1:16" x14ac:dyDescent="0.3">
      <c r="A654" s="300"/>
      <c r="B654" s="300"/>
      <c r="C654" s="300"/>
      <c r="D654" s="31"/>
      <c r="E654"/>
      <c r="F654"/>
      <c r="G654"/>
      <c r="H654" s="606"/>
      <c r="I654" s="295"/>
      <c r="J654"/>
      <c r="K654" s="295"/>
      <c r="L654"/>
      <c r="O654"/>
      <c r="P654"/>
    </row>
    <row r="655" spans="1:16" x14ac:dyDescent="0.3">
      <c r="A655" s="300"/>
      <c r="B655" s="300"/>
      <c r="C655" s="300"/>
      <c r="D655" s="31"/>
      <c r="E655"/>
      <c r="F655"/>
      <c r="G655"/>
      <c r="H655" s="606"/>
      <c r="I655" s="295"/>
      <c r="J655"/>
      <c r="K655" s="295"/>
      <c r="L655"/>
      <c r="O655"/>
      <c r="P655"/>
    </row>
    <row r="656" spans="1:16" x14ac:dyDescent="0.3">
      <c r="A656" s="300"/>
      <c r="B656" s="300"/>
      <c r="C656" s="300"/>
      <c r="D656" s="31"/>
      <c r="E656"/>
      <c r="F656"/>
      <c r="G656"/>
      <c r="H656" s="606"/>
      <c r="I656" s="295"/>
      <c r="J656"/>
      <c r="K656" s="295"/>
      <c r="L656"/>
      <c r="O656"/>
      <c r="P656"/>
    </row>
    <row r="657" spans="1:16" x14ac:dyDescent="0.3">
      <c r="A657" s="300"/>
      <c r="B657" s="300"/>
      <c r="C657" s="300"/>
      <c r="D657" s="31"/>
      <c r="E657"/>
      <c r="F657"/>
      <c r="G657"/>
      <c r="H657" s="606"/>
      <c r="I657" s="295"/>
      <c r="J657"/>
      <c r="K657" s="295"/>
      <c r="L657"/>
      <c r="O657"/>
      <c r="P657"/>
    </row>
    <row r="658" spans="1:16" x14ac:dyDescent="0.3">
      <c r="A658" s="300"/>
      <c r="B658" s="300"/>
      <c r="C658" s="300"/>
      <c r="D658" s="31"/>
      <c r="E658"/>
      <c r="F658"/>
      <c r="G658"/>
      <c r="H658" s="606"/>
      <c r="I658" s="295"/>
      <c r="J658"/>
      <c r="K658" s="295"/>
      <c r="L658"/>
      <c r="O658"/>
      <c r="P658"/>
    </row>
    <row r="659" spans="1:16" x14ac:dyDescent="0.3">
      <c r="A659" s="300"/>
      <c r="B659" s="300"/>
      <c r="C659" s="300"/>
      <c r="D659" s="31"/>
      <c r="E659"/>
      <c r="F659"/>
      <c r="G659"/>
      <c r="H659" s="606"/>
      <c r="I659" s="295"/>
      <c r="J659"/>
      <c r="K659" s="295"/>
      <c r="L659"/>
      <c r="O659"/>
      <c r="P659"/>
    </row>
    <row r="660" spans="1:16" x14ac:dyDescent="0.3">
      <c r="A660" s="300"/>
      <c r="B660" s="300"/>
      <c r="C660" s="300"/>
      <c r="D660" s="31"/>
      <c r="E660"/>
      <c r="F660"/>
      <c r="G660"/>
      <c r="H660" s="606"/>
      <c r="I660" s="295"/>
      <c r="J660"/>
      <c r="K660" s="295"/>
      <c r="L660"/>
      <c r="O660"/>
      <c r="P660"/>
    </row>
    <row r="661" spans="1:16" x14ac:dyDescent="0.3">
      <c r="A661" s="300"/>
      <c r="B661" s="300"/>
      <c r="C661" s="300"/>
      <c r="D661" s="31"/>
      <c r="E661"/>
      <c r="F661"/>
      <c r="G661"/>
      <c r="H661" s="606"/>
      <c r="I661" s="295"/>
      <c r="J661"/>
      <c r="K661" s="295"/>
      <c r="L661"/>
      <c r="O661"/>
      <c r="P661"/>
    </row>
    <row r="662" spans="1:16" x14ac:dyDescent="0.3">
      <c r="A662" s="300"/>
      <c r="B662" s="300"/>
      <c r="C662" s="300"/>
      <c r="D662" s="31"/>
      <c r="E662"/>
      <c r="F662"/>
      <c r="G662"/>
      <c r="H662" s="606"/>
      <c r="I662" s="295"/>
      <c r="J662"/>
      <c r="K662" s="295"/>
      <c r="L662"/>
      <c r="O662"/>
      <c r="P662"/>
    </row>
    <row r="663" spans="1:16" x14ac:dyDescent="0.3">
      <c r="A663" s="300"/>
      <c r="B663" s="300"/>
      <c r="C663" s="300"/>
      <c r="D663" s="31"/>
      <c r="E663"/>
      <c r="F663"/>
      <c r="G663"/>
      <c r="H663" s="606"/>
      <c r="I663" s="295"/>
      <c r="J663"/>
      <c r="K663" s="295"/>
      <c r="L663"/>
      <c r="O663"/>
      <c r="P663"/>
    </row>
    <row r="664" spans="1:16" x14ac:dyDescent="0.3">
      <c r="A664" s="300"/>
      <c r="B664" s="300"/>
      <c r="C664" s="300"/>
      <c r="D664" s="31"/>
      <c r="E664"/>
      <c r="F664"/>
      <c r="G664"/>
      <c r="H664" s="606"/>
      <c r="I664" s="295"/>
      <c r="J664"/>
      <c r="K664" s="295"/>
      <c r="L664"/>
      <c r="O664"/>
      <c r="P664"/>
    </row>
    <row r="665" spans="1:16" x14ac:dyDescent="0.3">
      <c r="A665" s="300"/>
      <c r="B665" s="300"/>
      <c r="C665" s="300"/>
      <c r="D665" s="31"/>
      <c r="E665"/>
      <c r="F665"/>
      <c r="G665"/>
      <c r="H665" s="606"/>
      <c r="I665" s="295"/>
      <c r="J665"/>
      <c r="K665" s="295"/>
      <c r="L665"/>
      <c r="O665"/>
      <c r="P665"/>
    </row>
    <row r="666" spans="1:16" x14ac:dyDescent="0.3">
      <c r="A666" s="300"/>
      <c r="B666" s="300"/>
      <c r="C666" s="300"/>
      <c r="D666" s="31"/>
      <c r="E666"/>
      <c r="F666"/>
      <c r="G666"/>
      <c r="H666" s="606"/>
      <c r="I666" s="295"/>
      <c r="J666"/>
      <c r="K666" s="295"/>
      <c r="L666"/>
      <c r="O666"/>
      <c r="P666"/>
    </row>
    <row r="667" spans="1:16" x14ac:dyDescent="0.3">
      <c r="A667" s="300"/>
      <c r="B667" s="300"/>
      <c r="C667" s="300"/>
      <c r="D667" s="31"/>
      <c r="E667"/>
      <c r="F667"/>
      <c r="G667"/>
      <c r="H667" s="606"/>
      <c r="I667" s="295"/>
      <c r="J667"/>
      <c r="K667" s="295"/>
      <c r="L667"/>
      <c r="O667"/>
      <c r="P667"/>
    </row>
    <row r="668" spans="1:16" x14ac:dyDescent="0.3">
      <c r="A668" s="300"/>
      <c r="B668" s="300"/>
      <c r="C668" s="300"/>
      <c r="D668" s="31"/>
      <c r="E668"/>
      <c r="F668"/>
      <c r="G668"/>
      <c r="H668" s="606"/>
      <c r="I668" s="295"/>
      <c r="J668"/>
      <c r="K668" s="295"/>
      <c r="L668"/>
      <c r="O668"/>
      <c r="P668"/>
    </row>
    <row r="669" spans="1:16" x14ac:dyDescent="0.3">
      <c r="A669" s="300"/>
      <c r="B669" s="300"/>
      <c r="C669" s="300"/>
      <c r="D669" s="31"/>
      <c r="E669"/>
      <c r="F669"/>
      <c r="G669"/>
      <c r="H669" s="606"/>
      <c r="I669" s="295"/>
      <c r="J669"/>
      <c r="K669" s="295"/>
      <c r="L669"/>
      <c r="O669"/>
      <c r="P669"/>
    </row>
    <row r="670" spans="1:16" x14ac:dyDescent="0.3">
      <c r="A670" s="300"/>
      <c r="B670" s="300"/>
      <c r="C670" s="300"/>
      <c r="D670" s="31"/>
      <c r="E670"/>
      <c r="F670"/>
      <c r="G670"/>
      <c r="H670" s="606"/>
      <c r="I670" s="295"/>
      <c r="J670"/>
      <c r="K670" s="295"/>
      <c r="L670"/>
      <c r="O670"/>
      <c r="P670"/>
    </row>
    <row r="671" spans="1:16" x14ac:dyDescent="0.3">
      <c r="A671" s="300"/>
      <c r="B671" s="300"/>
      <c r="C671" s="300"/>
      <c r="D671" s="31"/>
      <c r="E671"/>
      <c r="F671"/>
      <c r="G671"/>
      <c r="H671" s="606"/>
      <c r="I671" s="295"/>
      <c r="J671"/>
      <c r="K671" s="295"/>
      <c r="L671"/>
      <c r="O671"/>
      <c r="P671"/>
    </row>
    <row r="672" spans="1:16" x14ac:dyDescent="0.3">
      <c r="A672" s="300"/>
      <c r="B672" s="300"/>
      <c r="C672" s="300"/>
      <c r="D672" s="31"/>
      <c r="E672"/>
      <c r="F672"/>
      <c r="G672"/>
      <c r="H672" s="606"/>
      <c r="I672" s="295"/>
      <c r="J672"/>
      <c r="K672" s="295"/>
      <c r="L672"/>
      <c r="O672"/>
      <c r="P672"/>
    </row>
    <row r="673" spans="1:16" x14ac:dyDescent="0.3">
      <c r="A673" s="300"/>
      <c r="B673" s="300"/>
      <c r="C673" s="300"/>
      <c r="D673" s="31"/>
      <c r="E673"/>
      <c r="F673"/>
      <c r="G673"/>
      <c r="H673" s="606"/>
      <c r="I673" s="295"/>
      <c r="J673"/>
      <c r="K673" s="295"/>
      <c r="L673"/>
      <c r="O673"/>
      <c r="P673"/>
    </row>
    <row r="674" spans="1:16" x14ac:dyDescent="0.3">
      <c r="A674" s="300"/>
      <c r="B674" s="300"/>
      <c r="C674" s="300"/>
      <c r="D674" s="31"/>
      <c r="E674"/>
      <c r="F674"/>
      <c r="G674"/>
      <c r="H674" s="606"/>
      <c r="I674" s="295"/>
      <c r="J674"/>
      <c r="K674" s="295"/>
      <c r="L674"/>
      <c r="O674"/>
      <c r="P674"/>
    </row>
    <row r="675" spans="1:16" x14ac:dyDescent="0.3">
      <c r="A675" s="300"/>
      <c r="B675" s="300"/>
      <c r="C675" s="300"/>
      <c r="D675" s="31"/>
      <c r="E675"/>
      <c r="F675"/>
      <c r="G675"/>
      <c r="H675" s="606"/>
      <c r="I675" s="295"/>
      <c r="J675"/>
      <c r="K675" s="295"/>
      <c r="L675"/>
      <c r="O675"/>
      <c r="P675"/>
    </row>
    <row r="676" spans="1:16" x14ac:dyDescent="0.3">
      <c r="A676" s="300"/>
      <c r="B676" s="300"/>
      <c r="C676" s="300"/>
      <c r="D676" s="31"/>
      <c r="E676"/>
      <c r="F676"/>
      <c r="G676"/>
      <c r="H676" s="606"/>
      <c r="I676" s="295"/>
      <c r="J676"/>
      <c r="K676" s="295"/>
      <c r="L676"/>
      <c r="O676"/>
      <c r="P676"/>
    </row>
    <row r="677" spans="1:16" x14ac:dyDescent="0.3">
      <c r="A677" s="300"/>
      <c r="B677" s="300"/>
      <c r="C677" s="300"/>
      <c r="D677" s="31"/>
      <c r="E677"/>
      <c r="F677"/>
      <c r="G677"/>
      <c r="H677" s="606"/>
      <c r="I677" s="295"/>
      <c r="J677"/>
      <c r="K677" s="295"/>
      <c r="L677"/>
      <c r="O677"/>
      <c r="P677"/>
    </row>
    <row r="678" spans="1:16" x14ac:dyDescent="0.3">
      <c r="A678" s="300"/>
      <c r="B678" s="300"/>
      <c r="C678" s="300"/>
      <c r="D678" s="31"/>
      <c r="E678"/>
      <c r="F678"/>
      <c r="G678"/>
      <c r="H678" s="606"/>
      <c r="I678" s="295"/>
      <c r="J678"/>
      <c r="K678" s="295"/>
      <c r="L678"/>
      <c r="O678"/>
      <c r="P678"/>
    </row>
    <row r="679" spans="1:16" x14ac:dyDescent="0.3">
      <c r="A679" s="300"/>
      <c r="B679" s="300"/>
      <c r="C679" s="300"/>
      <c r="D679" s="31"/>
      <c r="E679"/>
      <c r="F679"/>
      <c r="G679"/>
      <c r="H679" s="606"/>
      <c r="I679" s="295"/>
      <c r="J679"/>
      <c r="K679" s="295"/>
      <c r="L679"/>
      <c r="O679"/>
      <c r="P679"/>
    </row>
    <row r="680" spans="1:16" x14ac:dyDescent="0.3">
      <c r="A680" s="300"/>
      <c r="B680" s="300"/>
      <c r="C680" s="300"/>
      <c r="D680" s="31"/>
      <c r="E680"/>
      <c r="F680"/>
      <c r="G680"/>
      <c r="H680" s="606"/>
      <c r="I680" s="295"/>
      <c r="J680"/>
      <c r="K680" s="295"/>
      <c r="L680"/>
      <c r="O680"/>
      <c r="P680"/>
    </row>
    <row r="681" spans="1:16" x14ac:dyDescent="0.3">
      <c r="A681" s="300"/>
      <c r="B681" s="300"/>
      <c r="C681" s="300"/>
      <c r="D681" s="31"/>
      <c r="E681"/>
      <c r="F681"/>
      <c r="G681"/>
      <c r="H681" s="606"/>
      <c r="I681" s="295"/>
      <c r="J681"/>
      <c r="K681" s="295"/>
      <c r="L681"/>
      <c r="O681"/>
      <c r="P681"/>
    </row>
    <row r="682" spans="1:16" x14ac:dyDescent="0.3">
      <c r="A682" s="300"/>
      <c r="B682" s="300"/>
      <c r="C682" s="300"/>
      <c r="D682" s="31"/>
      <c r="E682"/>
      <c r="F682"/>
      <c r="G682"/>
      <c r="H682" s="606"/>
      <c r="I682" s="295"/>
      <c r="J682"/>
      <c r="K682" s="295"/>
      <c r="L682"/>
      <c r="O682"/>
      <c r="P682"/>
    </row>
    <row r="683" spans="1:16" x14ac:dyDescent="0.3">
      <c r="A683" s="300"/>
      <c r="B683" s="300"/>
      <c r="C683" s="300"/>
      <c r="D683" s="31"/>
      <c r="E683"/>
      <c r="F683"/>
      <c r="G683"/>
      <c r="H683" s="606"/>
      <c r="I683" s="295"/>
      <c r="J683"/>
      <c r="K683" s="295"/>
      <c r="L683"/>
      <c r="O683"/>
      <c r="P683"/>
    </row>
    <row r="684" spans="1:16" x14ac:dyDescent="0.3">
      <c r="A684" s="300"/>
      <c r="B684" s="300"/>
      <c r="C684" s="300"/>
      <c r="D684" s="31"/>
      <c r="E684"/>
      <c r="F684"/>
      <c r="G684"/>
      <c r="H684" s="606"/>
      <c r="I684" s="295"/>
      <c r="J684"/>
      <c r="K684" s="295"/>
      <c r="L684"/>
      <c r="O684"/>
      <c r="P684"/>
    </row>
    <row r="685" spans="1:16" x14ac:dyDescent="0.3">
      <c r="A685" s="300"/>
      <c r="B685" s="300"/>
      <c r="C685" s="300"/>
      <c r="D685" s="31"/>
      <c r="E685"/>
      <c r="F685"/>
      <c r="G685"/>
      <c r="H685" s="606"/>
      <c r="I685" s="295"/>
      <c r="J685"/>
      <c r="K685" s="295"/>
      <c r="L685"/>
      <c r="O685"/>
      <c r="P685"/>
    </row>
    <row r="686" spans="1:16" x14ac:dyDescent="0.3">
      <c r="A686" s="300"/>
      <c r="B686" s="300"/>
      <c r="C686" s="300"/>
      <c r="D686" s="31"/>
      <c r="E686"/>
      <c r="F686"/>
      <c r="G686"/>
      <c r="H686" s="606"/>
      <c r="I686" s="295"/>
      <c r="J686"/>
      <c r="K686" s="295"/>
      <c r="L686"/>
      <c r="O686"/>
      <c r="P686"/>
    </row>
    <row r="687" spans="1:16" x14ac:dyDescent="0.3">
      <c r="A687" s="300"/>
      <c r="B687" s="300"/>
      <c r="C687" s="300"/>
      <c r="D687" s="31"/>
      <c r="E687"/>
      <c r="F687"/>
      <c r="G687"/>
      <c r="H687" s="606"/>
      <c r="I687" s="295"/>
      <c r="J687"/>
      <c r="K687" s="295"/>
      <c r="L687"/>
      <c r="O687"/>
      <c r="P687"/>
    </row>
    <row r="688" spans="1:16" x14ac:dyDescent="0.3">
      <c r="A688" s="300"/>
      <c r="B688" s="300"/>
      <c r="C688" s="300"/>
      <c r="D688" s="31"/>
      <c r="E688"/>
      <c r="F688"/>
      <c r="G688"/>
      <c r="H688" s="606"/>
      <c r="I688" s="295"/>
      <c r="J688"/>
      <c r="K688" s="295"/>
      <c r="L688"/>
      <c r="O688"/>
      <c r="P688"/>
    </row>
    <row r="689" spans="1:16" x14ac:dyDescent="0.3">
      <c r="A689" s="300"/>
      <c r="B689" s="300"/>
      <c r="C689" s="300"/>
      <c r="D689" s="31"/>
      <c r="E689"/>
      <c r="F689"/>
      <c r="G689"/>
      <c r="H689" s="606"/>
      <c r="I689" s="295"/>
      <c r="J689"/>
      <c r="K689" s="295"/>
      <c r="L689"/>
      <c r="O689"/>
      <c r="P689"/>
    </row>
    <row r="690" spans="1:16" x14ac:dyDescent="0.3">
      <c r="A690" s="300"/>
      <c r="B690" s="300"/>
      <c r="C690" s="300"/>
      <c r="D690" s="31"/>
      <c r="E690"/>
      <c r="F690"/>
      <c r="G690"/>
      <c r="H690" s="606"/>
      <c r="I690" s="295"/>
      <c r="J690"/>
      <c r="K690" s="295"/>
      <c r="L690"/>
      <c r="O690"/>
      <c r="P690"/>
    </row>
    <row r="691" spans="1:16" x14ac:dyDescent="0.3">
      <c r="A691" s="300"/>
      <c r="B691" s="300"/>
      <c r="C691" s="300"/>
      <c r="D691" s="31"/>
      <c r="E691"/>
      <c r="F691"/>
      <c r="G691"/>
      <c r="H691" s="606"/>
      <c r="I691" s="295"/>
      <c r="J691"/>
      <c r="K691" s="295"/>
      <c r="L691"/>
      <c r="O691"/>
      <c r="P691"/>
    </row>
    <row r="692" spans="1:16" x14ac:dyDescent="0.3">
      <c r="A692" s="300"/>
      <c r="B692" s="300"/>
      <c r="C692" s="300"/>
      <c r="D692" s="31"/>
      <c r="E692"/>
      <c r="F692"/>
      <c r="G692"/>
      <c r="H692" s="606"/>
      <c r="I692" s="295"/>
      <c r="J692"/>
      <c r="K692" s="295"/>
      <c r="L692"/>
      <c r="O692"/>
      <c r="P692"/>
    </row>
    <row r="693" spans="1:16" x14ac:dyDescent="0.3">
      <c r="A693" s="300"/>
      <c r="B693" s="300"/>
      <c r="C693" s="300"/>
      <c r="D693" s="31"/>
      <c r="E693"/>
      <c r="F693"/>
      <c r="G693"/>
      <c r="H693" s="606"/>
      <c r="I693" s="295"/>
      <c r="J693"/>
      <c r="K693" s="295"/>
      <c r="L693"/>
      <c r="O693"/>
      <c r="P693"/>
    </row>
    <row r="694" spans="1:16" x14ac:dyDescent="0.3">
      <c r="A694" s="300"/>
      <c r="B694" s="300"/>
      <c r="C694" s="300"/>
      <c r="D694" s="31"/>
      <c r="E694"/>
      <c r="F694"/>
      <c r="G694"/>
      <c r="H694" s="606"/>
      <c r="I694" s="295"/>
      <c r="J694"/>
      <c r="K694" s="295"/>
      <c r="L694"/>
      <c r="O694"/>
      <c r="P694"/>
    </row>
    <row r="695" spans="1:16" x14ac:dyDescent="0.3">
      <c r="A695" s="300"/>
      <c r="B695" s="300"/>
      <c r="C695" s="300"/>
      <c r="D695" s="31"/>
      <c r="E695"/>
      <c r="F695"/>
      <c r="G695"/>
      <c r="H695" s="606"/>
      <c r="I695" s="295"/>
      <c r="J695"/>
      <c r="K695" s="295"/>
      <c r="L695"/>
      <c r="O695"/>
      <c r="P695"/>
    </row>
    <row r="696" spans="1:16" x14ac:dyDescent="0.3">
      <c r="A696" s="300"/>
      <c r="B696" s="300"/>
      <c r="C696" s="300"/>
      <c r="D696" s="31"/>
      <c r="E696"/>
      <c r="F696"/>
      <c r="G696"/>
      <c r="H696" s="606"/>
      <c r="I696" s="295"/>
      <c r="J696"/>
      <c r="K696" s="295"/>
      <c r="L696"/>
      <c r="O696"/>
      <c r="P696"/>
    </row>
    <row r="697" spans="1:16" x14ac:dyDescent="0.3">
      <c r="A697" s="300"/>
      <c r="B697" s="300"/>
      <c r="C697" s="300"/>
      <c r="D697" s="31"/>
      <c r="E697"/>
      <c r="F697"/>
      <c r="G697"/>
      <c r="H697" s="606"/>
      <c r="I697" s="295"/>
      <c r="J697"/>
      <c r="K697" s="295"/>
      <c r="L697"/>
      <c r="O697"/>
      <c r="P697"/>
    </row>
    <row r="698" spans="1:16" x14ac:dyDescent="0.3">
      <c r="A698" s="300"/>
      <c r="B698" s="300"/>
      <c r="C698" s="300"/>
      <c r="D698" s="31"/>
      <c r="E698"/>
      <c r="F698"/>
      <c r="G698"/>
      <c r="H698" s="606"/>
      <c r="I698" s="295"/>
      <c r="J698"/>
      <c r="K698" s="295"/>
      <c r="L698"/>
      <c r="O698"/>
      <c r="P698"/>
    </row>
    <row r="699" spans="1:16" x14ac:dyDescent="0.3">
      <c r="A699" s="300"/>
      <c r="B699" s="300"/>
      <c r="C699" s="300"/>
      <c r="D699" s="31"/>
      <c r="E699"/>
      <c r="F699"/>
      <c r="G699"/>
      <c r="H699" s="606"/>
      <c r="I699" s="295"/>
      <c r="J699"/>
      <c r="K699" s="295"/>
      <c r="L699"/>
      <c r="O699"/>
      <c r="P699"/>
    </row>
    <row r="700" spans="1:16" x14ac:dyDescent="0.3">
      <c r="A700" s="300"/>
      <c r="B700" s="300"/>
      <c r="C700" s="300"/>
      <c r="D700" s="31"/>
      <c r="E700"/>
      <c r="F700"/>
      <c r="G700"/>
      <c r="H700" s="606"/>
      <c r="I700" s="295"/>
      <c r="J700"/>
      <c r="K700" s="295"/>
      <c r="L700"/>
      <c r="O700"/>
      <c r="P700"/>
    </row>
    <row r="701" spans="1:16" x14ac:dyDescent="0.3">
      <c r="A701" s="300"/>
      <c r="B701" s="300"/>
      <c r="C701" s="300"/>
      <c r="D701" s="31"/>
      <c r="E701"/>
      <c r="F701"/>
      <c r="G701"/>
      <c r="H701" s="606"/>
      <c r="I701" s="295"/>
      <c r="J701"/>
      <c r="K701" s="295"/>
      <c r="L701"/>
      <c r="O701"/>
      <c r="P701"/>
    </row>
    <row r="702" spans="1:16" x14ac:dyDescent="0.3">
      <c r="A702" s="300"/>
      <c r="B702" s="300"/>
      <c r="C702" s="300"/>
      <c r="D702" s="31"/>
      <c r="E702"/>
      <c r="F702"/>
      <c r="G702"/>
      <c r="H702" s="606"/>
      <c r="I702" s="295"/>
      <c r="J702"/>
      <c r="K702" s="295"/>
      <c r="L702"/>
      <c r="O702"/>
      <c r="P702"/>
    </row>
    <row r="703" spans="1:16" x14ac:dyDescent="0.3">
      <c r="A703" s="300"/>
      <c r="B703" s="300"/>
      <c r="C703" s="300"/>
      <c r="D703" s="31"/>
      <c r="E703"/>
      <c r="F703"/>
      <c r="G703"/>
      <c r="H703" s="606"/>
      <c r="I703" s="295"/>
      <c r="J703"/>
      <c r="K703" s="295"/>
      <c r="L703"/>
      <c r="O703"/>
      <c r="P703"/>
    </row>
    <row r="704" spans="1:16" x14ac:dyDescent="0.3">
      <c r="A704" s="300"/>
      <c r="B704" s="300"/>
      <c r="C704" s="300"/>
      <c r="D704" s="31"/>
      <c r="E704"/>
      <c r="F704"/>
      <c r="G704"/>
      <c r="H704" s="606"/>
      <c r="I704" s="295"/>
      <c r="J704"/>
      <c r="K704" s="295"/>
      <c r="L704"/>
      <c r="O704"/>
      <c r="P704"/>
    </row>
    <row r="705" spans="1:16" x14ac:dyDescent="0.3">
      <c r="A705" s="300"/>
      <c r="B705" s="300"/>
      <c r="C705" s="300"/>
      <c r="D705" s="31"/>
      <c r="E705"/>
      <c r="F705"/>
      <c r="G705"/>
      <c r="H705" s="606"/>
      <c r="I705" s="295"/>
      <c r="J705"/>
      <c r="K705" s="295"/>
      <c r="L705"/>
      <c r="O705"/>
      <c r="P705"/>
    </row>
    <row r="706" spans="1:16" x14ac:dyDescent="0.3">
      <c r="A706" s="300"/>
      <c r="B706" s="300"/>
      <c r="C706" s="300"/>
      <c r="D706" s="31"/>
      <c r="E706"/>
      <c r="F706"/>
      <c r="G706"/>
      <c r="H706" s="606"/>
      <c r="I706" s="295"/>
      <c r="J706"/>
      <c r="K706" s="295"/>
      <c r="L706"/>
      <c r="O706"/>
      <c r="P706"/>
    </row>
    <row r="707" spans="1:16" x14ac:dyDescent="0.3">
      <c r="A707" s="300"/>
      <c r="B707" s="300"/>
      <c r="C707" s="300"/>
      <c r="D707" s="31"/>
      <c r="E707"/>
      <c r="F707"/>
      <c r="G707"/>
      <c r="H707" s="606"/>
      <c r="I707" s="295"/>
      <c r="J707"/>
      <c r="K707" s="295"/>
      <c r="L707"/>
      <c r="O707"/>
      <c r="P707"/>
    </row>
    <row r="708" spans="1:16" x14ac:dyDescent="0.3">
      <c r="A708" s="300"/>
      <c r="B708" s="300"/>
      <c r="C708" s="300"/>
      <c r="D708" s="31"/>
      <c r="E708"/>
      <c r="F708"/>
      <c r="G708"/>
      <c r="H708" s="606"/>
      <c r="I708" s="295"/>
      <c r="J708"/>
      <c r="K708" s="295"/>
      <c r="L708"/>
      <c r="O708"/>
      <c r="P708"/>
    </row>
    <row r="709" spans="1:16" x14ac:dyDescent="0.3">
      <c r="A709" s="300"/>
      <c r="B709" s="300"/>
      <c r="C709" s="300"/>
      <c r="D709" s="31"/>
      <c r="E709"/>
      <c r="F709"/>
      <c r="G709"/>
      <c r="H709" s="606"/>
      <c r="I709" s="295"/>
      <c r="J709"/>
      <c r="K709" s="295"/>
      <c r="L709"/>
      <c r="O709"/>
      <c r="P709"/>
    </row>
    <row r="710" spans="1:16" x14ac:dyDescent="0.3">
      <c r="A710" s="300"/>
      <c r="B710" s="300"/>
      <c r="C710" s="300"/>
      <c r="D710" s="31"/>
      <c r="E710"/>
      <c r="F710"/>
      <c r="G710"/>
      <c r="H710" s="606"/>
      <c r="I710" s="295"/>
      <c r="J710"/>
      <c r="K710" s="295"/>
      <c r="L710"/>
      <c r="O710"/>
      <c r="P710"/>
    </row>
    <row r="711" spans="1:16" x14ac:dyDescent="0.3">
      <c r="A711" s="300"/>
      <c r="B711" s="300"/>
      <c r="C711" s="300"/>
      <c r="D711" s="31"/>
      <c r="E711"/>
      <c r="F711"/>
      <c r="G711"/>
      <c r="H711" s="606"/>
      <c r="I711" s="295"/>
      <c r="J711"/>
      <c r="K711" s="295"/>
      <c r="L711"/>
      <c r="O711"/>
      <c r="P711"/>
    </row>
    <row r="712" spans="1:16" x14ac:dyDescent="0.3">
      <c r="A712" s="300"/>
      <c r="B712" s="300"/>
      <c r="C712" s="300"/>
      <c r="D712" s="31"/>
      <c r="E712"/>
      <c r="F712"/>
      <c r="G712"/>
      <c r="H712" s="606"/>
      <c r="I712" s="295"/>
      <c r="J712"/>
      <c r="K712" s="295"/>
      <c r="L712"/>
      <c r="O712"/>
      <c r="P712"/>
    </row>
    <row r="713" spans="1:16" x14ac:dyDescent="0.3">
      <c r="A713" s="300"/>
      <c r="B713" s="300"/>
      <c r="C713" s="300"/>
      <c r="D713" s="31"/>
      <c r="E713"/>
      <c r="F713"/>
      <c r="G713"/>
      <c r="H713" s="606"/>
      <c r="I713" s="295"/>
      <c r="J713"/>
      <c r="K713" s="295"/>
      <c r="L713"/>
      <c r="O713"/>
      <c r="P713"/>
    </row>
    <row r="714" spans="1:16" x14ac:dyDescent="0.3">
      <c r="A714" s="300"/>
      <c r="B714" s="300"/>
      <c r="C714" s="300"/>
      <c r="D714" s="31"/>
      <c r="E714"/>
      <c r="F714"/>
      <c r="G714"/>
      <c r="H714" s="606"/>
      <c r="I714" s="295"/>
      <c r="J714"/>
      <c r="K714" s="295"/>
      <c r="L714"/>
      <c r="O714"/>
      <c r="P714"/>
    </row>
    <row r="715" spans="1:16" x14ac:dyDescent="0.3">
      <c r="A715" s="300"/>
      <c r="B715" s="300"/>
      <c r="C715" s="300"/>
      <c r="D715" s="31"/>
      <c r="E715"/>
      <c r="F715"/>
      <c r="G715"/>
      <c r="H715" s="606"/>
      <c r="I715" s="295"/>
      <c r="J715"/>
      <c r="K715" s="295"/>
      <c r="L715"/>
      <c r="O715"/>
      <c r="P715"/>
    </row>
    <row r="716" spans="1:16" x14ac:dyDescent="0.3">
      <c r="A716" s="300"/>
      <c r="B716" s="300"/>
      <c r="C716" s="300"/>
      <c r="D716" s="31"/>
      <c r="E716"/>
      <c r="F716"/>
      <c r="G716"/>
      <c r="H716" s="606"/>
      <c r="I716" s="295"/>
      <c r="J716"/>
      <c r="K716" s="295"/>
      <c r="L716"/>
      <c r="O716"/>
      <c r="P716"/>
    </row>
    <row r="717" spans="1:16" x14ac:dyDescent="0.3">
      <c r="A717" s="300"/>
      <c r="B717" s="300"/>
      <c r="C717" s="300"/>
      <c r="D717" s="31"/>
      <c r="E717"/>
      <c r="F717"/>
      <c r="G717"/>
      <c r="H717" s="606"/>
      <c r="I717" s="295"/>
      <c r="J717"/>
      <c r="K717" s="295"/>
      <c r="L717"/>
      <c r="O717"/>
      <c r="P717"/>
    </row>
    <row r="718" spans="1:16" x14ac:dyDescent="0.3">
      <c r="A718" s="300"/>
      <c r="B718" s="300"/>
      <c r="C718" s="300"/>
      <c r="D718" s="31"/>
      <c r="E718"/>
      <c r="F718"/>
      <c r="G718"/>
      <c r="H718" s="606"/>
      <c r="I718" s="295"/>
      <c r="J718"/>
      <c r="K718" s="295"/>
      <c r="L718"/>
      <c r="O718"/>
      <c r="P718"/>
    </row>
    <row r="719" spans="1:16" x14ac:dyDescent="0.3">
      <c r="A719" s="300"/>
      <c r="B719" s="300"/>
      <c r="C719" s="300"/>
      <c r="D719" s="31"/>
      <c r="E719"/>
      <c r="F719"/>
      <c r="G719"/>
      <c r="H719" s="606"/>
      <c r="I719" s="295"/>
      <c r="J719"/>
      <c r="K719" s="295"/>
      <c r="L719"/>
      <c r="O719"/>
      <c r="P719"/>
    </row>
    <row r="720" spans="1:16" x14ac:dyDescent="0.3">
      <c r="A720" s="300"/>
      <c r="B720" s="300"/>
      <c r="C720" s="300"/>
      <c r="D720" s="31"/>
      <c r="E720"/>
      <c r="F720"/>
      <c r="G720"/>
      <c r="H720" s="606"/>
      <c r="I720" s="295"/>
      <c r="J720"/>
      <c r="K720" s="295"/>
      <c r="L720"/>
      <c r="O720"/>
      <c r="P720"/>
    </row>
    <row r="721" spans="1:16" x14ac:dyDescent="0.3">
      <c r="A721" s="300"/>
      <c r="B721" s="300"/>
      <c r="C721" s="300"/>
      <c r="D721" s="31"/>
      <c r="E721"/>
      <c r="F721"/>
      <c r="G721"/>
      <c r="H721" s="606"/>
      <c r="I721" s="295"/>
      <c r="J721"/>
      <c r="K721" s="295"/>
      <c r="L721"/>
      <c r="O721"/>
      <c r="P721"/>
    </row>
    <row r="722" spans="1:16" x14ac:dyDescent="0.3">
      <c r="A722" s="300"/>
      <c r="B722" s="300"/>
      <c r="C722" s="300"/>
      <c r="D722" s="31"/>
      <c r="E722"/>
      <c r="F722"/>
      <c r="G722"/>
      <c r="H722" s="606"/>
      <c r="I722" s="295"/>
      <c r="J722"/>
      <c r="K722" s="295"/>
      <c r="L722"/>
      <c r="O722"/>
      <c r="P722"/>
    </row>
    <row r="723" spans="1:16" x14ac:dyDescent="0.3">
      <c r="A723" s="300"/>
      <c r="B723" s="300"/>
      <c r="C723" s="300"/>
      <c r="D723" s="31"/>
      <c r="E723"/>
      <c r="F723"/>
      <c r="G723"/>
      <c r="H723" s="606"/>
      <c r="I723" s="295"/>
      <c r="J723"/>
      <c r="K723" s="295"/>
      <c r="L723"/>
      <c r="O723"/>
      <c r="P723"/>
    </row>
    <row r="724" spans="1:16" x14ac:dyDescent="0.3">
      <c r="A724" s="300"/>
      <c r="B724" s="300"/>
      <c r="C724" s="300"/>
      <c r="D724" s="31"/>
      <c r="E724"/>
      <c r="F724"/>
      <c r="G724"/>
      <c r="H724" s="606"/>
      <c r="I724" s="295"/>
      <c r="J724"/>
      <c r="K724" s="295"/>
      <c r="L724"/>
      <c r="O724"/>
      <c r="P724"/>
    </row>
    <row r="725" spans="1:16" x14ac:dyDescent="0.3">
      <c r="A725" s="300"/>
      <c r="B725" s="300"/>
      <c r="C725" s="300"/>
      <c r="D725" s="31"/>
      <c r="E725"/>
      <c r="F725"/>
      <c r="G725"/>
      <c r="H725" s="606"/>
      <c r="I725" s="295"/>
      <c r="J725"/>
      <c r="K725" s="295"/>
      <c r="L725"/>
      <c r="O725"/>
      <c r="P725"/>
    </row>
    <row r="726" spans="1:16" x14ac:dyDescent="0.3">
      <c r="A726" s="300"/>
      <c r="B726" s="300"/>
      <c r="C726" s="300"/>
      <c r="D726" s="31"/>
      <c r="E726"/>
      <c r="F726"/>
      <c r="G726"/>
      <c r="H726" s="606"/>
      <c r="I726" s="295"/>
      <c r="J726"/>
      <c r="K726" s="295"/>
      <c r="L726"/>
      <c r="O726"/>
      <c r="P726"/>
    </row>
    <row r="727" spans="1:16" x14ac:dyDescent="0.3">
      <c r="A727" s="300"/>
      <c r="B727" s="300"/>
      <c r="C727" s="300"/>
      <c r="D727" s="31"/>
      <c r="E727"/>
      <c r="F727"/>
      <c r="G727"/>
      <c r="H727" s="606"/>
      <c r="I727" s="295"/>
      <c r="J727"/>
      <c r="K727" s="295"/>
      <c r="L727"/>
      <c r="O727"/>
      <c r="P727"/>
    </row>
    <row r="728" spans="1:16" x14ac:dyDescent="0.3">
      <c r="A728" s="300"/>
      <c r="B728" s="300"/>
      <c r="C728" s="300"/>
      <c r="D728" s="31"/>
      <c r="E728"/>
      <c r="F728"/>
      <c r="G728"/>
      <c r="H728" s="606"/>
      <c r="I728" s="295"/>
      <c r="J728"/>
      <c r="K728" s="295"/>
      <c r="L728"/>
      <c r="O728"/>
      <c r="P728"/>
    </row>
    <row r="729" spans="1:16" x14ac:dyDescent="0.3">
      <c r="A729" s="300"/>
      <c r="B729" s="300"/>
      <c r="C729" s="300"/>
      <c r="D729" s="31"/>
      <c r="E729"/>
      <c r="F729"/>
      <c r="G729"/>
      <c r="H729" s="606"/>
      <c r="I729" s="295"/>
      <c r="J729"/>
      <c r="K729" s="295"/>
      <c r="L729"/>
      <c r="O729"/>
      <c r="P729"/>
    </row>
    <row r="730" spans="1:16" x14ac:dyDescent="0.3">
      <c r="A730" s="300"/>
      <c r="B730" s="300"/>
      <c r="C730" s="300"/>
      <c r="D730" s="31"/>
      <c r="E730"/>
      <c r="F730"/>
      <c r="G730"/>
      <c r="H730" s="606"/>
      <c r="I730" s="295"/>
      <c r="J730"/>
      <c r="K730" s="295"/>
      <c r="L730"/>
      <c r="O730"/>
      <c r="P730"/>
    </row>
    <row r="731" spans="1:16" x14ac:dyDescent="0.3">
      <c r="A731" s="300"/>
      <c r="B731" s="300"/>
      <c r="C731" s="300"/>
      <c r="D731" s="31"/>
      <c r="E731"/>
      <c r="F731"/>
      <c r="G731"/>
      <c r="H731" s="606"/>
      <c r="I731" s="295"/>
      <c r="J731"/>
      <c r="K731" s="295"/>
      <c r="L731"/>
      <c r="O731"/>
      <c r="P731"/>
    </row>
    <row r="732" spans="1:16" x14ac:dyDescent="0.3">
      <c r="A732" s="300"/>
      <c r="B732" s="300"/>
      <c r="C732" s="300"/>
      <c r="D732" s="31"/>
      <c r="E732"/>
      <c r="F732"/>
      <c r="G732"/>
      <c r="H732" s="606"/>
      <c r="I732" s="295"/>
      <c r="J732"/>
      <c r="K732" s="295"/>
      <c r="L732"/>
      <c r="O732"/>
      <c r="P732"/>
    </row>
    <row r="733" spans="1:16" x14ac:dyDescent="0.3">
      <c r="A733" s="300"/>
      <c r="B733" s="300"/>
      <c r="C733" s="300"/>
      <c r="D733" s="31"/>
      <c r="E733"/>
      <c r="F733"/>
      <c r="G733"/>
      <c r="H733" s="606"/>
      <c r="I733" s="295"/>
      <c r="J733"/>
      <c r="K733" s="295"/>
      <c r="L733"/>
      <c r="O733"/>
      <c r="P733"/>
    </row>
    <row r="734" spans="1:16" x14ac:dyDescent="0.3">
      <c r="A734" s="300"/>
      <c r="B734" s="300"/>
      <c r="C734" s="300"/>
      <c r="D734" s="31"/>
      <c r="E734"/>
      <c r="F734"/>
      <c r="G734"/>
      <c r="H734" s="606"/>
      <c r="I734" s="295"/>
      <c r="J734"/>
      <c r="K734" s="295"/>
      <c r="L734"/>
      <c r="O734"/>
      <c r="P734"/>
    </row>
    <row r="735" spans="1:16" x14ac:dyDescent="0.3">
      <c r="A735" s="300"/>
      <c r="B735" s="300"/>
      <c r="C735" s="300"/>
      <c r="D735" s="31"/>
      <c r="E735"/>
      <c r="F735"/>
      <c r="G735"/>
      <c r="H735" s="606"/>
      <c r="I735" s="295"/>
      <c r="J735"/>
      <c r="K735" s="295"/>
      <c r="L735"/>
      <c r="O735"/>
      <c r="P735"/>
    </row>
    <row r="736" spans="1:16" x14ac:dyDescent="0.3">
      <c r="A736" s="300"/>
      <c r="B736" s="300"/>
      <c r="C736" s="300"/>
      <c r="D736" s="31"/>
      <c r="E736"/>
      <c r="F736"/>
      <c r="G736"/>
      <c r="H736" s="606"/>
      <c r="I736" s="295"/>
      <c r="J736"/>
      <c r="K736" s="295"/>
      <c r="L736"/>
      <c r="O736"/>
      <c r="P736"/>
    </row>
    <row r="737" spans="1:16" x14ac:dyDescent="0.3">
      <c r="A737" s="300"/>
      <c r="B737" s="300"/>
      <c r="C737" s="300"/>
      <c r="D737" s="31"/>
      <c r="E737"/>
      <c r="F737"/>
      <c r="G737"/>
      <c r="H737" s="606"/>
      <c r="I737" s="295"/>
      <c r="J737"/>
      <c r="K737" s="295"/>
      <c r="L737"/>
      <c r="O737"/>
      <c r="P737"/>
    </row>
    <row r="738" spans="1:16" x14ac:dyDescent="0.3">
      <c r="A738" s="300"/>
      <c r="B738" s="300"/>
      <c r="C738" s="300"/>
      <c r="D738" s="31"/>
      <c r="E738"/>
      <c r="F738"/>
      <c r="G738"/>
      <c r="H738" s="606"/>
      <c r="I738" s="295"/>
      <c r="J738"/>
      <c r="K738" s="295"/>
      <c r="L738"/>
      <c r="O738"/>
      <c r="P738"/>
    </row>
    <row r="739" spans="1:16" x14ac:dyDescent="0.3">
      <c r="A739" s="300"/>
      <c r="B739" s="300"/>
      <c r="C739" s="300"/>
      <c r="D739" s="31"/>
      <c r="E739"/>
      <c r="F739"/>
      <c r="G739"/>
      <c r="H739" s="606"/>
      <c r="I739" s="295"/>
      <c r="J739"/>
      <c r="K739" s="295"/>
      <c r="L739"/>
      <c r="O739"/>
      <c r="P739"/>
    </row>
    <row r="740" spans="1:16" x14ac:dyDescent="0.3">
      <c r="A740" s="300"/>
      <c r="B740" s="300"/>
      <c r="C740" s="300"/>
      <c r="D740" s="31"/>
      <c r="E740"/>
      <c r="F740"/>
      <c r="G740"/>
      <c r="H740" s="606"/>
      <c r="I740" s="295"/>
      <c r="J740"/>
      <c r="K740" s="295"/>
      <c r="L740"/>
      <c r="O740"/>
      <c r="P740"/>
    </row>
    <row r="741" spans="1:16" x14ac:dyDescent="0.3">
      <c r="A741" s="300"/>
      <c r="B741" s="300"/>
      <c r="C741" s="300"/>
      <c r="D741" s="31"/>
      <c r="E741"/>
      <c r="F741"/>
      <c r="G741"/>
      <c r="H741" s="606"/>
      <c r="I741" s="295"/>
      <c r="J741"/>
      <c r="K741" s="295"/>
      <c r="L741"/>
      <c r="O741"/>
      <c r="P741"/>
    </row>
    <row r="742" spans="1:16" x14ac:dyDescent="0.3">
      <c r="A742" s="300"/>
      <c r="B742" s="300"/>
      <c r="C742" s="300"/>
      <c r="D742" s="31"/>
      <c r="E742"/>
      <c r="F742"/>
      <c r="G742"/>
      <c r="H742" s="606"/>
      <c r="I742" s="295"/>
      <c r="J742"/>
      <c r="K742" s="295"/>
      <c r="L742"/>
      <c r="O742"/>
      <c r="P742"/>
    </row>
    <row r="743" spans="1:16" x14ac:dyDescent="0.3">
      <c r="A743" s="300"/>
      <c r="B743" s="300"/>
      <c r="C743" s="300"/>
      <c r="D743" s="31"/>
      <c r="E743"/>
      <c r="F743"/>
      <c r="G743"/>
      <c r="H743" s="606"/>
      <c r="I743" s="295"/>
      <c r="J743"/>
      <c r="K743" s="295"/>
      <c r="L743"/>
      <c r="O743"/>
      <c r="P743"/>
    </row>
    <row r="744" spans="1:16" x14ac:dyDescent="0.3">
      <c r="A744" s="300"/>
      <c r="B744" s="300"/>
      <c r="C744" s="300"/>
      <c r="D744" s="31"/>
      <c r="E744"/>
      <c r="F744"/>
      <c r="G744"/>
      <c r="H744" s="606"/>
      <c r="I744" s="295"/>
      <c r="J744"/>
      <c r="K744" s="295"/>
      <c r="L744"/>
      <c r="O744"/>
      <c r="P744"/>
    </row>
    <row r="745" spans="1:16" x14ac:dyDescent="0.3">
      <c r="A745" s="300"/>
      <c r="B745" s="300"/>
      <c r="C745" s="300"/>
      <c r="D745" s="31"/>
      <c r="E745"/>
      <c r="F745"/>
      <c r="G745"/>
      <c r="H745" s="606"/>
      <c r="I745" s="295"/>
      <c r="J745"/>
      <c r="K745" s="295"/>
      <c r="L745"/>
      <c r="O745"/>
      <c r="P745"/>
    </row>
    <row r="746" spans="1:16" x14ac:dyDescent="0.3">
      <c r="A746" s="300"/>
      <c r="B746" s="300"/>
      <c r="C746" s="300"/>
      <c r="D746" s="31"/>
      <c r="E746"/>
      <c r="F746"/>
      <c r="G746"/>
      <c r="H746" s="606"/>
      <c r="I746" s="295"/>
      <c r="J746"/>
      <c r="K746" s="295"/>
      <c r="L746"/>
      <c r="O746"/>
      <c r="P746"/>
    </row>
    <row r="747" spans="1:16" x14ac:dyDescent="0.3">
      <c r="A747" s="300"/>
      <c r="B747" s="300"/>
      <c r="C747" s="300"/>
      <c r="D747" s="31"/>
      <c r="E747"/>
      <c r="F747"/>
      <c r="G747"/>
      <c r="H747" s="606"/>
      <c r="I747" s="295"/>
      <c r="J747"/>
      <c r="K747" s="295"/>
      <c r="L747"/>
      <c r="O747"/>
      <c r="P747"/>
    </row>
    <row r="748" spans="1:16" x14ac:dyDescent="0.3">
      <c r="A748" s="300"/>
      <c r="B748" s="300"/>
      <c r="C748" s="300"/>
      <c r="D748" s="31"/>
      <c r="E748"/>
      <c r="F748"/>
      <c r="G748"/>
      <c r="H748" s="606"/>
      <c r="I748" s="295"/>
      <c r="J748"/>
      <c r="K748" s="295"/>
      <c r="L748"/>
      <c r="O748"/>
      <c r="P748"/>
    </row>
    <row r="749" spans="1:16" x14ac:dyDescent="0.3">
      <c r="A749" s="300"/>
      <c r="B749" s="300"/>
      <c r="C749" s="300"/>
      <c r="D749" s="31"/>
      <c r="E749"/>
      <c r="F749"/>
      <c r="G749"/>
      <c r="H749" s="606"/>
      <c r="I749" s="295"/>
      <c r="J749"/>
      <c r="K749" s="295"/>
      <c r="L749"/>
      <c r="O749"/>
      <c r="P749"/>
    </row>
    <row r="750" spans="1:16" x14ac:dyDescent="0.3">
      <c r="A750" s="300"/>
      <c r="B750" s="300"/>
      <c r="C750" s="300"/>
      <c r="D750" s="31"/>
      <c r="E750"/>
      <c r="F750"/>
      <c r="G750"/>
      <c r="H750" s="606"/>
      <c r="I750" s="295"/>
      <c r="J750"/>
      <c r="K750" s="295"/>
      <c r="L750"/>
      <c r="O750"/>
      <c r="P750"/>
    </row>
    <row r="751" spans="1:16" x14ac:dyDescent="0.3">
      <c r="A751" s="300"/>
      <c r="B751" s="300"/>
      <c r="C751" s="300"/>
      <c r="D751" s="31"/>
      <c r="E751"/>
      <c r="F751"/>
      <c r="G751"/>
      <c r="H751" s="606"/>
      <c r="I751" s="295"/>
      <c r="J751"/>
      <c r="K751" s="295"/>
      <c r="L751"/>
      <c r="O751"/>
      <c r="P751"/>
    </row>
    <row r="752" spans="1:16" x14ac:dyDescent="0.3">
      <c r="A752" s="300"/>
      <c r="B752" s="300"/>
      <c r="C752" s="300"/>
      <c r="D752" s="31"/>
      <c r="E752"/>
      <c r="F752"/>
      <c r="G752"/>
      <c r="H752" s="606"/>
      <c r="I752" s="295"/>
      <c r="J752"/>
      <c r="K752" s="295"/>
      <c r="L752"/>
      <c r="O752"/>
      <c r="P752"/>
    </row>
    <row r="753" spans="1:16" x14ac:dyDescent="0.3">
      <c r="A753" s="300"/>
      <c r="B753" s="300"/>
      <c r="C753" s="300"/>
      <c r="D753" s="31"/>
      <c r="E753"/>
      <c r="F753"/>
      <c r="G753"/>
      <c r="H753" s="606"/>
      <c r="I753" s="295"/>
      <c r="J753"/>
      <c r="K753" s="295"/>
      <c r="L753"/>
      <c r="O753"/>
      <c r="P753"/>
    </row>
    <row r="754" spans="1:16" x14ac:dyDescent="0.3">
      <c r="A754" s="300"/>
      <c r="B754" s="300"/>
      <c r="C754" s="300"/>
      <c r="D754" s="31"/>
      <c r="E754"/>
      <c r="F754"/>
      <c r="G754"/>
      <c r="H754" s="606"/>
      <c r="I754" s="295"/>
      <c r="J754"/>
      <c r="K754" s="295"/>
      <c r="L754"/>
      <c r="O754"/>
      <c r="P754"/>
    </row>
    <row r="755" spans="1:16" x14ac:dyDescent="0.3">
      <c r="A755" s="300"/>
      <c r="B755" s="300"/>
      <c r="C755" s="300"/>
      <c r="D755" s="31"/>
      <c r="E755"/>
      <c r="F755"/>
      <c r="G755"/>
      <c r="H755" s="606"/>
      <c r="I755" s="295"/>
      <c r="J755"/>
      <c r="K755" s="295"/>
      <c r="L755"/>
      <c r="O755"/>
      <c r="P755"/>
    </row>
    <row r="756" spans="1:16" x14ac:dyDescent="0.3">
      <c r="A756" s="300"/>
      <c r="B756" s="300"/>
      <c r="C756" s="300"/>
      <c r="D756" s="31"/>
      <c r="E756"/>
      <c r="F756"/>
      <c r="G756"/>
      <c r="H756" s="606"/>
      <c r="I756" s="295"/>
      <c r="J756"/>
      <c r="K756" s="295"/>
      <c r="L756"/>
      <c r="O756"/>
      <c r="P756"/>
    </row>
    <row r="757" spans="1:16" x14ac:dyDescent="0.3">
      <c r="A757" s="300"/>
      <c r="B757" s="300"/>
      <c r="C757" s="300"/>
      <c r="D757" s="31"/>
      <c r="E757"/>
      <c r="F757"/>
      <c r="G757"/>
      <c r="H757" s="606"/>
      <c r="I757" s="295"/>
      <c r="J757"/>
      <c r="K757" s="295"/>
      <c r="L757"/>
      <c r="O757"/>
      <c r="P757"/>
    </row>
    <row r="758" spans="1:16" x14ac:dyDescent="0.3">
      <c r="A758" s="300"/>
      <c r="B758" s="300"/>
      <c r="C758" s="300"/>
      <c r="D758" s="31"/>
      <c r="E758"/>
      <c r="F758"/>
      <c r="G758"/>
      <c r="H758" s="606"/>
      <c r="I758" s="295"/>
      <c r="J758"/>
      <c r="K758" s="295"/>
      <c r="L758"/>
      <c r="O758"/>
      <c r="P758"/>
    </row>
    <row r="759" spans="1:16" x14ac:dyDescent="0.3">
      <c r="A759" s="300"/>
      <c r="B759" s="300"/>
      <c r="C759" s="300"/>
      <c r="D759" s="31"/>
      <c r="E759"/>
      <c r="F759"/>
      <c r="G759"/>
      <c r="H759" s="606"/>
      <c r="I759" s="295"/>
      <c r="J759"/>
      <c r="K759" s="295"/>
      <c r="L759"/>
      <c r="O759"/>
      <c r="P759"/>
    </row>
    <row r="760" spans="1:16" x14ac:dyDescent="0.3">
      <c r="A760" s="300"/>
      <c r="B760" s="300"/>
      <c r="C760" s="300"/>
      <c r="D760" s="31"/>
      <c r="E760"/>
      <c r="F760"/>
      <c r="G760"/>
      <c r="H760" s="606"/>
      <c r="I760" s="295"/>
      <c r="J760"/>
      <c r="K760" s="295"/>
      <c r="L760"/>
      <c r="O760"/>
      <c r="P760"/>
    </row>
    <row r="761" spans="1:16" x14ac:dyDescent="0.3">
      <c r="A761" s="300"/>
      <c r="B761" s="300"/>
      <c r="C761" s="300"/>
      <c r="D761" s="31"/>
      <c r="E761"/>
      <c r="F761"/>
      <c r="G761"/>
      <c r="H761" s="606"/>
      <c r="I761" s="295"/>
      <c r="J761"/>
      <c r="K761" s="295"/>
      <c r="L761"/>
      <c r="O761"/>
      <c r="P761"/>
    </row>
    <row r="762" spans="1:16" x14ac:dyDescent="0.3">
      <c r="A762" s="300"/>
      <c r="B762" s="300"/>
      <c r="C762" s="300"/>
      <c r="D762" s="31"/>
      <c r="E762"/>
      <c r="F762"/>
      <c r="G762"/>
      <c r="H762" s="606"/>
      <c r="I762" s="295"/>
      <c r="J762"/>
      <c r="K762" s="295"/>
      <c r="L762"/>
      <c r="O762"/>
      <c r="P762"/>
    </row>
    <row r="763" spans="1:16" x14ac:dyDescent="0.3">
      <c r="A763" s="300"/>
      <c r="B763" s="300"/>
      <c r="C763" s="300"/>
      <c r="D763" s="31"/>
      <c r="E763"/>
      <c r="F763"/>
      <c r="G763"/>
      <c r="H763" s="606"/>
      <c r="I763" s="295"/>
      <c r="J763"/>
      <c r="K763" s="295"/>
      <c r="L763"/>
      <c r="O763"/>
      <c r="P763"/>
    </row>
    <row r="764" spans="1:16" x14ac:dyDescent="0.3">
      <c r="A764" s="300"/>
      <c r="B764" s="300"/>
      <c r="C764" s="300"/>
      <c r="D764" s="31"/>
      <c r="E764"/>
      <c r="F764"/>
      <c r="G764"/>
      <c r="H764" s="606"/>
      <c r="I764" s="295"/>
      <c r="J764"/>
      <c r="K764" s="295"/>
      <c r="L764"/>
      <c r="O764"/>
      <c r="P764"/>
    </row>
    <row r="765" spans="1:16" x14ac:dyDescent="0.3">
      <c r="A765" s="300"/>
      <c r="B765" s="300"/>
      <c r="C765" s="300"/>
      <c r="D765" s="31"/>
      <c r="E765"/>
      <c r="F765"/>
      <c r="G765"/>
      <c r="H765" s="606"/>
      <c r="I765" s="295"/>
      <c r="J765"/>
      <c r="K765" s="295"/>
      <c r="L765"/>
      <c r="O765"/>
      <c r="P765"/>
    </row>
    <row r="766" spans="1:16" x14ac:dyDescent="0.3">
      <c r="A766" s="300"/>
      <c r="B766" s="300"/>
      <c r="C766" s="300"/>
      <c r="D766" s="31"/>
      <c r="E766"/>
      <c r="F766"/>
      <c r="G766"/>
      <c r="H766" s="606"/>
      <c r="I766" s="295"/>
      <c r="J766"/>
      <c r="K766" s="295"/>
      <c r="L766"/>
      <c r="O766"/>
      <c r="P766"/>
    </row>
    <row r="767" spans="1:16" x14ac:dyDescent="0.3">
      <c r="A767" s="300"/>
      <c r="B767" s="300"/>
      <c r="C767" s="300"/>
      <c r="D767" s="31"/>
      <c r="E767"/>
      <c r="F767"/>
      <c r="G767"/>
      <c r="H767" s="606"/>
      <c r="I767" s="295"/>
      <c r="J767"/>
      <c r="K767" s="295"/>
      <c r="L767"/>
      <c r="O767"/>
      <c r="P767"/>
    </row>
    <row r="768" spans="1:16" x14ac:dyDescent="0.3">
      <c r="A768" s="300"/>
      <c r="B768" s="300"/>
      <c r="C768" s="300"/>
      <c r="D768" s="31"/>
      <c r="E768"/>
      <c r="F768"/>
      <c r="G768"/>
      <c r="H768" s="606"/>
      <c r="I768" s="295"/>
      <c r="J768"/>
      <c r="K768" s="295"/>
      <c r="L768"/>
      <c r="O768"/>
      <c r="P768"/>
    </row>
    <row r="769" spans="1:16" x14ac:dyDescent="0.3">
      <c r="A769" s="300"/>
      <c r="B769" s="300"/>
      <c r="C769" s="300"/>
      <c r="D769" s="31"/>
      <c r="E769"/>
      <c r="F769"/>
      <c r="G769"/>
      <c r="H769" s="606"/>
      <c r="I769" s="295"/>
      <c r="J769"/>
      <c r="K769" s="295"/>
      <c r="L769"/>
      <c r="O769"/>
      <c r="P769"/>
    </row>
    <row r="770" spans="1:16" x14ac:dyDescent="0.3">
      <c r="A770" s="300"/>
      <c r="B770" s="300"/>
      <c r="C770" s="300"/>
      <c r="D770" s="31"/>
      <c r="E770"/>
      <c r="F770"/>
      <c r="G770"/>
      <c r="H770" s="606"/>
      <c r="I770" s="295"/>
      <c r="J770"/>
      <c r="K770" s="295"/>
      <c r="L770"/>
      <c r="O770"/>
      <c r="P770"/>
    </row>
    <row r="771" spans="1:16" x14ac:dyDescent="0.3">
      <c r="A771" s="300"/>
      <c r="B771" s="300"/>
      <c r="C771" s="300"/>
      <c r="D771" s="31"/>
      <c r="E771"/>
      <c r="F771"/>
      <c r="G771"/>
      <c r="H771" s="606"/>
      <c r="I771" s="295"/>
      <c r="J771"/>
      <c r="K771" s="295"/>
      <c r="L771"/>
      <c r="O771"/>
      <c r="P771"/>
    </row>
    <row r="772" spans="1:16" x14ac:dyDescent="0.3">
      <c r="A772" s="300"/>
      <c r="B772" s="300"/>
      <c r="C772" s="300"/>
      <c r="D772" s="31"/>
      <c r="E772"/>
      <c r="F772"/>
      <c r="G772"/>
      <c r="H772" s="606"/>
      <c r="I772" s="295"/>
      <c r="J772"/>
      <c r="K772" s="295"/>
      <c r="L772"/>
      <c r="O772"/>
      <c r="P772"/>
    </row>
    <row r="773" spans="1:16" x14ac:dyDescent="0.3">
      <c r="A773" s="300"/>
      <c r="B773" s="300"/>
      <c r="C773" s="300"/>
      <c r="D773" s="31"/>
      <c r="E773"/>
      <c r="F773"/>
      <c r="G773"/>
      <c r="H773" s="606"/>
      <c r="I773" s="295"/>
      <c r="J773"/>
      <c r="K773" s="295"/>
      <c r="L773"/>
      <c r="O773"/>
      <c r="P773"/>
    </row>
    <row r="774" spans="1:16" x14ac:dyDescent="0.3">
      <c r="A774" s="300"/>
      <c r="B774" s="300"/>
      <c r="C774" s="300"/>
      <c r="D774" s="31"/>
      <c r="E774"/>
      <c r="F774"/>
      <c r="G774"/>
      <c r="H774" s="606"/>
      <c r="I774" s="295"/>
      <c r="J774"/>
      <c r="K774" s="295"/>
      <c r="L774"/>
      <c r="O774"/>
      <c r="P774"/>
    </row>
    <row r="775" spans="1:16" x14ac:dyDescent="0.3">
      <c r="A775" s="300"/>
      <c r="B775" s="300"/>
      <c r="C775" s="300"/>
      <c r="D775" s="31"/>
      <c r="E775"/>
      <c r="F775"/>
      <c r="G775"/>
      <c r="H775" s="606"/>
      <c r="I775" s="295"/>
      <c r="J775"/>
      <c r="K775" s="295"/>
      <c r="L775"/>
      <c r="O775"/>
      <c r="P775"/>
    </row>
    <row r="776" spans="1:16" x14ac:dyDescent="0.3">
      <c r="A776" s="300"/>
      <c r="B776" s="300"/>
      <c r="C776" s="300"/>
      <c r="D776" s="31"/>
      <c r="E776"/>
      <c r="F776"/>
      <c r="G776"/>
      <c r="H776" s="606"/>
      <c r="I776" s="295"/>
      <c r="J776"/>
      <c r="K776" s="295"/>
      <c r="L776"/>
      <c r="O776"/>
      <c r="P776"/>
    </row>
    <row r="777" spans="1:16" x14ac:dyDescent="0.3">
      <c r="A777" s="300"/>
      <c r="B777" s="300"/>
      <c r="C777" s="300"/>
      <c r="D777" s="31"/>
      <c r="E777"/>
      <c r="F777"/>
      <c r="G777"/>
      <c r="H777" s="606"/>
      <c r="I777" s="295"/>
      <c r="J777"/>
      <c r="K777" s="295"/>
      <c r="L777"/>
      <c r="O777"/>
      <c r="P777"/>
    </row>
    <row r="778" spans="1:16" x14ac:dyDescent="0.3">
      <c r="A778" s="300"/>
      <c r="B778" s="300"/>
      <c r="C778" s="300"/>
      <c r="D778" s="31"/>
      <c r="E778"/>
      <c r="F778"/>
      <c r="G778"/>
      <c r="H778" s="606"/>
      <c r="I778" s="295"/>
      <c r="J778"/>
      <c r="K778" s="295"/>
      <c r="L778"/>
      <c r="O778"/>
      <c r="P778"/>
    </row>
    <row r="779" spans="1:16" x14ac:dyDescent="0.3">
      <c r="A779" s="300"/>
      <c r="B779" s="300"/>
      <c r="C779" s="300"/>
      <c r="D779" s="31"/>
      <c r="E779"/>
      <c r="F779"/>
      <c r="G779"/>
      <c r="H779" s="606"/>
      <c r="I779" s="295"/>
      <c r="J779"/>
      <c r="K779" s="295"/>
      <c r="L779"/>
      <c r="O779"/>
      <c r="P779"/>
    </row>
    <row r="780" spans="1:16" x14ac:dyDescent="0.3">
      <c r="A780" s="300"/>
      <c r="B780" s="300"/>
      <c r="C780" s="300"/>
      <c r="D780" s="31"/>
      <c r="E780"/>
      <c r="F780"/>
      <c r="G780"/>
      <c r="H780" s="606"/>
      <c r="I780" s="295"/>
      <c r="J780"/>
      <c r="K780" s="295"/>
      <c r="L780"/>
      <c r="O780"/>
      <c r="P780"/>
    </row>
    <row r="781" spans="1:16" x14ac:dyDescent="0.3">
      <c r="A781" s="300"/>
      <c r="B781" s="300"/>
      <c r="C781" s="300"/>
      <c r="D781" s="31"/>
      <c r="E781"/>
      <c r="F781"/>
      <c r="G781"/>
      <c r="H781" s="606"/>
      <c r="I781" s="295"/>
      <c r="J781"/>
      <c r="K781" s="295"/>
      <c r="L781"/>
      <c r="O781"/>
      <c r="P781"/>
    </row>
    <row r="782" spans="1:16" x14ac:dyDescent="0.3">
      <c r="A782" s="300"/>
      <c r="B782" s="300"/>
      <c r="C782" s="300"/>
      <c r="D782" s="31"/>
      <c r="E782"/>
      <c r="F782"/>
      <c r="G782"/>
      <c r="H782" s="606"/>
      <c r="I782" s="295"/>
      <c r="J782"/>
      <c r="K782" s="295"/>
      <c r="L782"/>
      <c r="O782"/>
      <c r="P782"/>
    </row>
    <row r="783" spans="1:16" x14ac:dyDescent="0.3">
      <c r="A783" s="300"/>
      <c r="B783" s="300"/>
      <c r="C783" s="300"/>
      <c r="D783" s="31"/>
      <c r="E783"/>
      <c r="F783"/>
      <c r="G783"/>
      <c r="H783" s="606"/>
      <c r="I783" s="295"/>
      <c r="J783"/>
      <c r="K783" s="295"/>
      <c r="L783"/>
      <c r="O783"/>
      <c r="P783"/>
    </row>
    <row r="784" spans="1:16" x14ac:dyDescent="0.3">
      <c r="A784" s="300"/>
      <c r="B784" s="300"/>
      <c r="C784" s="300"/>
      <c r="D784" s="31"/>
      <c r="E784"/>
      <c r="F784"/>
      <c r="G784"/>
      <c r="H784" s="606"/>
      <c r="I784" s="295"/>
      <c r="J784"/>
      <c r="K784" s="295"/>
      <c r="L784"/>
      <c r="O784"/>
      <c r="P784"/>
    </row>
    <row r="785" spans="1:16" x14ac:dyDescent="0.3">
      <c r="A785" s="300"/>
      <c r="B785" s="300"/>
      <c r="C785" s="300"/>
      <c r="D785" s="31"/>
      <c r="E785"/>
      <c r="F785"/>
      <c r="G785"/>
      <c r="H785" s="606"/>
      <c r="I785" s="295"/>
      <c r="J785"/>
      <c r="K785" s="295"/>
      <c r="L785"/>
      <c r="O785"/>
      <c r="P785"/>
    </row>
    <row r="786" spans="1:16" x14ac:dyDescent="0.3">
      <c r="A786" s="300"/>
      <c r="B786" s="300"/>
      <c r="C786" s="300"/>
      <c r="D786" s="31"/>
      <c r="E786"/>
      <c r="F786"/>
      <c r="G786"/>
      <c r="H786" s="606"/>
      <c r="I786" s="295"/>
      <c r="J786"/>
      <c r="K786" s="295"/>
      <c r="L786"/>
      <c r="O786"/>
      <c r="P786"/>
    </row>
    <row r="787" spans="1:16" x14ac:dyDescent="0.3">
      <c r="A787" s="300"/>
      <c r="B787" s="300"/>
      <c r="C787" s="300"/>
      <c r="D787" s="31"/>
      <c r="E787"/>
      <c r="F787"/>
      <c r="G787"/>
      <c r="H787" s="606"/>
      <c r="I787" s="295"/>
      <c r="J787"/>
      <c r="K787" s="295"/>
      <c r="L787"/>
      <c r="O787"/>
      <c r="P787"/>
    </row>
    <row r="788" spans="1:16" x14ac:dyDescent="0.3">
      <c r="A788" s="300"/>
      <c r="B788" s="300"/>
      <c r="C788" s="300"/>
      <c r="D788" s="31"/>
      <c r="E788"/>
      <c r="F788"/>
      <c r="G788"/>
      <c r="H788" s="606"/>
      <c r="I788" s="295"/>
      <c r="J788"/>
      <c r="K788" s="295"/>
      <c r="L788"/>
      <c r="O788"/>
      <c r="P788"/>
    </row>
    <row r="789" spans="1:16" x14ac:dyDescent="0.3">
      <c r="A789" s="300"/>
      <c r="B789" s="300"/>
      <c r="C789" s="300"/>
      <c r="D789" s="31"/>
      <c r="E789"/>
      <c r="F789"/>
      <c r="G789"/>
      <c r="H789" s="606"/>
      <c r="I789" s="295"/>
      <c r="J789"/>
      <c r="K789" s="295"/>
      <c r="L789"/>
      <c r="O789"/>
      <c r="P789"/>
    </row>
    <row r="790" spans="1:16" x14ac:dyDescent="0.3">
      <c r="A790" s="300"/>
      <c r="B790" s="300"/>
      <c r="C790" s="300"/>
      <c r="D790" s="31"/>
      <c r="E790"/>
      <c r="F790"/>
      <c r="G790"/>
      <c r="H790" s="606"/>
      <c r="I790" s="295"/>
      <c r="J790"/>
      <c r="K790" s="295"/>
      <c r="L790"/>
      <c r="O790"/>
      <c r="P790"/>
    </row>
    <row r="791" spans="1:16" x14ac:dyDescent="0.3">
      <c r="A791" s="300"/>
      <c r="B791" s="300"/>
      <c r="C791" s="300"/>
      <c r="D791" s="31"/>
      <c r="E791"/>
      <c r="F791"/>
      <c r="G791"/>
      <c r="H791" s="606"/>
      <c r="I791" s="295"/>
      <c r="J791"/>
      <c r="K791" s="295"/>
      <c r="L791"/>
      <c r="O791"/>
      <c r="P791"/>
    </row>
    <row r="792" spans="1:16" x14ac:dyDescent="0.3">
      <c r="A792" s="300"/>
      <c r="B792" s="300"/>
      <c r="C792" s="300"/>
      <c r="D792" s="31"/>
      <c r="E792"/>
      <c r="F792"/>
      <c r="G792"/>
      <c r="H792" s="606"/>
      <c r="I792" s="295"/>
      <c r="J792"/>
      <c r="K792" s="295"/>
      <c r="L792"/>
      <c r="O792"/>
      <c r="P792"/>
    </row>
    <row r="793" spans="1:16" x14ac:dyDescent="0.3">
      <c r="A793" s="300"/>
      <c r="B793" s="300"/>
      <c r="C793" s="300"/>
      <c r="D793" s="31"/>
      <c r="E793"/>
      <c r="F793"/>
      <c r="G793"/>
      <c r="H793" s="606"/>
      <c r="I793" s="295"/>
      <c r="J793"/>
      <c r="K793" s="295"/>
      <c r="L793"/>
      <c r="O793"/>
      <c r="P793"/>
    </row>
    <row r="794" spans="1:16" x14ac:dyDescent="0.3">
      <c r="A794" s="300"/>
      <c r="B794" s="300"/>
      <c r="C794" s="300"/>
      <c r="D794" s="31"/>
      <c r="E794"/>
      <c r="F794"/>
      <c r="G794"/>
      <c r="H794" s="606"/>
      <c r="I794" s="295"/>
      <c r="J794"/>
      <c r="K794" s="295"/>
      <c r="L794"/>
      <c r="O794"/>
      <c r="P794"/>
    </row>
    <row r="795" spans="1:16" x14ac:dyDescent="0.3">
      <c r="A795" s="300"/>
      <c r="B795" s="300"/>
      <c r="C795" s="300"/>
      <c r="D795" s="31"/>
      <c r="E795"/>
      <c r="F795"/>
      <c r="G795"/>
      <c r="H795" s="606"/>
      <c r="I795" s="295"/>
      <c r="J795"/>
      <c r="K795" s="295"/>
      <c r="L795"/>
      <c r="O795"/>
      <c r="P795"/>
    </row>
    <row r="796" spans="1:16" x14ac:dyDescent="0.3">
      <c r="A796" s="300"/>
      <c r="B796" s="300"/>
      <c r="C796" s="300"/>
      <c r="D796" s="31"/>
      <c r="E796"/>
      <c r="F796"/>
      <c r="G796"/>
      <c r="H796" s="606"/>
      <c r="I796" s="295"/>
      <c r="J796"/>
      <c r="K796" s="295"/>
      <c r="L796"/>
      <c r="O796"/>
      <c r="P796"/>
    </row>
    <row r="797" spans="1:16" x14ac:dyDescent="0.3">
      <c r="A797" s="300"/>
      <c r="B797" s="300"/>
      <c r="C797" s="300"/>
      <c r="D797" s="31"/>
      <c r="E797"/>
      <c r="F797"/>
      <c r="G797"/>
      <c r="H797" s="606"/>
      <c r="I797" s="295"/>
      <c r="J797"/>
      <c r="K797" s="295"/>
      <c r="L797"/>
      <c r="O797"/>
      <c r="P797"/>
    </row>
    <row r="798" spans="1:16" x14ac:dyDescent="0.3">
      <c r="A798" s="300"/>
      <c r="B798" s="300"/>
      <c r="C798" s="300"/>
      <c r="D798" s="31"/>
      <c r="E798"/>
      <c r="F798"/>
      <c r="G798"/>
      <c r="H798" s="606"/>
      <c r="I798" s="295"/>
      <c r="J798"/>
      <c r="K798" s="295"/>
      <c r="L798"/>
      <c r="O798"/>
      <c r="P798"/>
    </row>
    <row r="799" spans="1:16" x14ac:dyDescent="0.3">
      <c r="A799" s="300"/>
      <c r="B799" s="300"/>
      <c r="C799" s="300"/>
      <c r="D799" s="31"/>
      <c r="E799"/>
      <c r="F799"/>
      <c r="G799"/>
      <c r="H799" s="606"/>
      <c r="I799" s="295"/>
      <c r="J799"/>
      <c r="K799" s="295"/>
      <c r="L799"/>
      <c r="O799"/>
      <c r="P799"/>
    </row>
    <row r="800" spans="1:16" x14ac:dyDescent="0.3">
      <c r="A800" s="300"/>
      <c r="B800" s="300"/>
      <c r="C800" s="300"/>
      <c r="D800" s="31"/>
      <c r="E800"/>
      <c r="F800"/>
      <c r="G800"/>
      <c r="H800" s="606"/>
      <c r="I800" s="295"/>
      <c r="J800"/>
      <c r="K800" s="295"/>
      <c r="L800"/>
      <c r="O800"/>
      <c r="P800"/>
    </row>
    <row r="801" spans="1:16" x14ac:dyDescent="0.3">
      <c r="A801" s="300"/>
      <c r="B801" s="300"/>
      <c r="C801" s="300"/>
      <c r="D801" s="31"/>
      <c r="E801"/>
      <c r="F801"/>
      <c r="G801"/>
      <c r="H801" s="606"/>
      <c r="I801" s="295"/>
      <c r="J801"/>
      <c r="K801" s="295"/>
      <c r="L801"/>
      <c r="O801"/>
      <c r="P801"/>
    </row>
    <row r="802" spans="1:16" x14ac:dyDescent="0.3">
      <c r="A802" s="300"/>
      <c r="B802" s="300"/>
      <c r="C802" s="300"/>
      <c r="D802" s="31"/>
      <c r="E802"/>
      <c r="F802"/>
      <c r="G802"/>
      <c r="H802" s="606"/>
      <c r="I802" s="295"/>
      <c r="J802"/>
      <c r="K802" s="295"/>
      <c r="L802"/>
      <c r="O802"/>
      <c r="P802"/>
    </row>
    <row r="803" spans="1:16" x14ac:dyDescent="0.3">
      <c r="A803" s="300"/>
      <c r="B803" s="300"/>
      <c r="C803" s="300"/>
      <c r="D803" s="31"/>
      <c r="E803"/>
      <c r="F803"/>
      <c r="G803"/>
      <c r="H803" s="606"/>
      <c r="I803" s="295"/>
      <c r="J803"/>
      <c r="K803" s="295"/>
      <c r="L803"/>
      <c r="O803"/>
      <c r="P803"/>
    </row>
    <row r="804" spans="1:16" x14ac:dyDescent="0.3">
      <c r="A804" s="300"/>
      <c r="B804" s="300"/>
      <c r="C804" s="300"/>
      <c r="D804" s="31"/>
      <c r="E804"/>
      <c r="F804"/>
      <c r="G804"/>
      <c r="H804" s="606"/>
      <c r="I804" s="295"/>
      <c r="J804"/>
      <c r="K804" s="295"/>
      <c r="L804"/>
      <c r="O804"/>
      <c r="P804"/>
    </row>
    <row r="805" spans="1:16" x14ac:dyDescent="0.3">
      <c r="A805" s="300"/>
      <c r="B805" s="300"/>
      <c r="C805" s="300"/>
      <c r="D805" s="31"/>
      <c r="E805"/>
      <c r="F805"/>
      <c r="G805"/>
      <c r="H805" s="606"/>
      <c r="I805" s="295"/>
      <c r="J805"/>
      <c r="K805" s="295"/>
      <c r="L805"/>
      <c r="O805"/>
      <c r="P805"/>
    </row>
    <row r="806" spans="1:16" x14ac:dyDescent="0.3">
      <c r="A806" s="300"/>
      <c r="B806" s="300"/>
      <c r="C806" s="300"/>
      <c r="D806" s="31"/>
      <c r="E806"/>
      <c r="F806"/>
      <c r="G806"/>
      <c r="H806" s="606"/>
      <c r="I806" s="295"/>
      <c r="J806"/>
      <c r="K806" s="295"/>
      <c r="L806"/>
      <c r="O806"/>
      <c r="P806"/>
    </row>
    <row r="807" spans="1:16" x14ac:dyDescent="0.3">
      <c r="A807" s="300"/>
      <c r="B807" s="300"/>
      <c r="C807" s="300"/>
      <c r="D807" s="31"/>
      <c r="E807"/>
      <c r="F807"/>
      <c r="G807"/>
      <c r="H807" s="606"/>
      <c r="I807" s="295"/>
      <c r="J807"/>
      <c r="K807" s="295"/>
      <c r="L807"/>
      <c r="O807"/>
      <c r="P807"/>
    </row>
    <row r="808" spans="1:16" x14ac:dyDescent="0.3">
      <c r="A808" s="300"/>
      <c r="B808" s="300"/>
      <c r="C808" s="300"/>
      <c r="D808" s="31"/>
      <c r="E808"/>
      <c r="F808"/>
      <c r="G808"/>
      <c r="H808" s="606"/>
      <c r="I808" s="295"/>
      <c r="J808"/>
      <c r="K808" s="295"/>
      <c r="L808"/>
      <c r="O808"/>
      <c r="P808"/>
    </row>
    <row r="809" spans="1:16" x14ac:dyDescent="0.3">
      <c r="A809" s="300"/>
      <c r="B809" s="300"/>
      <c r="C809" s="300"/>
      <c r="D809" s="31"/>
      <c r="E809"/>
      <c r="F809"/>
      <c r="G809"/>
      <c r="H809" s="606"/>
      <c r="I809" s="295"/>
      <c r="J809"/>
      <c r="K809" s="295"/>
      <c r="L809"/>
      <c r="O809"/>
      <c r="P809"/>
    </row>
    <row r="810" spans="1:16" x14ac:dyDescent="0.3">
      <c r="A810" s="300"/>
      <c r="B810" s="300"/>
      <c r="C810" s="300"/>
      <c r="D810" s="31"/>
      <c r="E810"/>
      <c r="F810"/>
      <c r="G810"/>
      <c r="H810" s="606"/>
      <c r="I810" s="295"/>
      <c r="J810"/>
      <c r="K810" s="295"/>
      <c r="L810"/>
      <c r="O810"/>
      <c r="P810"/>
    </row>
    <row r="811" spans="1:16" x14ac:dyDescent="0.3">
      <c r="A811" s="300"/>
      <c r="B811" s="300"/>
      <c r="C811" s="300"/>
      <c r="D811" s="31"/>
      <c r="E811"/>
      <c r="F811"/>
      <c r="G811"/>
      <c r="H811" s="606"/>
      <c r="I811" s="295"/>
      <c r="J811"/>
      <c r="K811" s="295"/>
      <c r="L811"/>
      <c r="O811"/>
      <c r="P811"/>
    </row>
    <row r="812" spans="1:16" x14ac:dyDescent="0.3">
      <c r="A812" s="300"/>
      <c r="B812" s="300"/>
      <c r="C812" s="300"/>
      <c r="D812" s="31"/>
      <c r="E812"/>
      <c r="F812"/>
      <c r="G812"/>
      <c r="H812" s="606"/>
      <c r="I812" s="295"/>
      <c r="J812"/>
      <c r="K812" s="295"/>
      <c r="L812"/>
      <c r="O812"/>
      <c r="P812"/>
    </row>
    <row r="813" spans="1:16" x14ac:dyDescent="0.3">
      <c r="A813" s="300"/>
      <c r="B813" s="300"/>
      <c r="C813" s="300"/>
      <c r="D813" s="31"/>
      <c r="E813"/>
      <c r="F813"/>
      <c r="G813"/>
      <c r="H813" s="606"/>
      <c r="I813" s="295"/>
      <c r="J813"/>
      <c r="K813" s="295"/>
      <c r="L813"/>
      <c r="O813"/>
      <c r="P813"/>
    </row>
    <row r="814" spans="1:16" x14ac:dyDescent="0.3">
      <c r="A814" s="300"/>
      <c r="B814" s="300"/>
      <c r="C814" s="300"/>
      <c r="D814" s="31"/>
      <c r="E814"/>
      <c r="F814"/>
      <c r="G814"/>
      <c r="H814" s="606"/>
      <c r="I814" s="295"/>
      <c r="J814"/>
      <c r="K814" s="295"/>
      <c r="L814"/>
      <c r="O814"/>
      <c r="P814"/>
    </row>
    <row r="815" spans="1:16" x14ac:dyDescent="0.3">
      <c r="A815" s="300"/>
      <c r="B815" s="300"/>
      <c r="C815" s="300"/>
      <c r="D815" s="31"/>
      <c r="E815"/>
      <c r="F815"/>
      <c r="G815"/>
      <c r="H815" s="606"/>
      <c r="I815" s="295"/>
      <c r="J815"/>
      <c r="K815" s="295"/>
      <c r="L815"/>
      <c r="O815"/>
      <c r="P815"/>
    </row>
    <row r="816" spans="1:16" x14ac:dyDescent="0.3">
      <c r="A816" s="300"/>
      <c r="B816" s="300"/>
      <c r="C816" s="300"/>
      <c r="D816" s="31"/>
      <c r="E816"/>
      <c r="F816"/>
      <c r="G816"/>
      <c r="H816" s="606"/>
      <c r="I816" s="295"/>
      <c r="J816"/>
      <c r="K816" s="295"/>
      <c r="L816"/>
      <c r="O816"/>
      <c r="P816"/>
    </row>
    <row r="817" spans="1:16" x14ac:dyDescent="0.3">
      <c r="A817" s="300"/>
      <c r="B817" s="300"/>
      <c r="C817" s="300"/>
      <c r="D817" s="31"/>
      <c r="E817"/>
      <c r="F817"/>
      <c r="G817"/>
      <c r="H817" s="606"/>
      <c r="I817" s="295"/>
      <c r="J817"/>
      <c r="K817" s="295"/>
      <c r="L817"/>
      <c r="O817"/>
      <c r="P817"/>
    </row>
    <row r="818" spans="1:16" x14ac:dyDescent="0.3">
      <c r="A818" s="300"/>
      <c r="B818" s="300"/>
      <c r="C818" s="300"/>
      <c r="D818" s="31"/>
      <c r="E818"/>
      <c r="F818"/>
      <c r="G818"/>
      <c r="H818" s="606"/>
      <c r="I818" s="295"/>
      <c r="J818"/>
      <c r="K818" s="295"/>
      <c r="L818"/>
      <c r="O818"/>
      <c r="P818"/>
    </row>
    <row r="819" spans="1:16" x14ac:dyDescent="0.3">
      <c r="A819" s="300"/>
      <c r="B819" s="300"/>
      <c r="C819" s="300"/>
      <c r="D819" s="31"/>
      <c r="E819"/>
      <c r="F819"/>
      <c r="G819"/>
      <c r="H819" s="606"/>
      <c r="I819" s="295"/>
      <c r="J819"/>
      <c r="K819" s="295"/>
      <c r="L819"/>
      <c r="O819"/>
      <c r="P819"/>
    </row>
    <row r="820" spans="1:16" x14ac:dyDescent="0.3">
      <c r="A820" s="300"/>
      <c r="B820" s="300"/>
      <c r="C820" s="300"/>
      <c r="D820" s="31"/>
      <c r="E820"/>
      <c r="F820"/>
      <c r="G820"/>
      <c r="H820" s="606"/>
      <c r="I820" s="295"/>
      <c r="J820"/>
      <c r="K820" s="295"/>
      <c r="L820"/>
      <c r="O820"/>
      <c r="P820"/>
    </row>
    <row r="821" spans="1:16" x14ac:dyDescent="0.3">
      <c r="A821" s="300"/>
      <c r="B821" s="300"/>
      <c r="C821" s="300"/>
      <c r="D821" s="31"/>
      <c r="E821"/>
      <c r="F821"/>
      <c r="G821"/>
      <c r="H821" s="606"/>
      <c r="I821" s="295"/>
      <c r="J821"/>
      <c r="K821" s="295"/>
      <c r="L821"/>
      <c r="O821"/>
      <c r="P821"/>
    </row>
    <row r="822" spans="1:16" x14ac:dyDescent="0.3">
      <c r="A822" s="300"/>
      <c r="B822" s="300"/>
      <c r="C822" s="300"/>
      <c r="D822" s="31"/>
      <c r="E822"/>
      <c r="F822"/>
      <c r="G822"/>
      <c r="H822" s="606"/>
      <c r="I822" s="295"/>
      <c r="J822"/>
      <c r="K822" s="295"/>
      <c r="L822"/>
      <c r="O822"/>
      <c r="P822"/>
    </row>
    <row r="823" spans="1:16" x14ac:dyDescent="0.3">
      <c r="A823" s="300"/>
      <c r="B823" s="300"/>
      <c r="C823" s="300"/>
      <c r="D823" s="31"/>
      <c r="E823"/>
      <c r="F823"/>
      <c r="G823"/>
      <c r="H823" s="606"/>
      <c r="I823" s="295"/>
      <c r="J823"/>
      <c r="K823" s="295"/>
      <c r="L823"/>
      <c r="O823"/>
      <c r="P823"/>
    </row>
    <row r="824" spans="1:16" x14ac:dyDescent="0.3">
      <c r="A824" s="300"/>
      <c r="B824" s="300"/>
      <c r="C824" s="300"/>
      <c r="D824" s="31"/>
      <c r="E824"/>
      <c r="F824"/>
      <c r="G824"/>
      <c r="H824" s="606"/>
      <c r="I824" s="295"/>
      <c r="J824"/>
      <c r="K824" s="295"/>
      <c r="L824"/>
      <c r="O824"/>
      <c r="P824"/>
    </row>
    <row r="825" spans="1:16" x14ac:dyDescent="0.3">
      <c r="A825" s="300"/>
      <c r="B825" s="300"/>
      <c r="C825" s="300"/>
      <c r="D825" s="31"/>
      <c r="E825"/>
      <c r="F825"/>
      <c r="G825"/>
      <c r="H825" s="606"/>
      <c r="I825" s="295"/>
      <c r="J825"/>
      <c r="K825" s="295"/>
      <c r="L825"/>
      <c r="O825"/>
      <c r="P825"/>
    </row>
    <row r="826" spans="1:16" x14ac:dyDescent="0.3">
      <c r="A826" s="300"/>
      <c r="B826" s="300"/>
      <c r="C826" s="300"/>
      <c r="D826" s="31"/>
      <c r="E826"/>
      <c r="F826"/>
      <c r="G826"/>
      <c r="H826" s="606"/>
      <c r="I826" s="295"/>
      <c r="J826"/>
      <c r="K826" s="295"/>
      <c r="L826"/>
      <c r="O826"/>
      <c r="P826"/>
    </row>
    <row r="827" spans="1:16" x14ac:dyDescent="0.3">
      <c r="A827" s="300"/>
      <c r="B827" s="300"/>
      <c r="C827" s="300"/>
      <c r="D827" s="31"/>
      <c r="E827"/>
      <c r="F827"/>
      <c r="G827"/>
      <c r="H827" s="606"/>
      <c r="I827" s="295"/>
      <c r="J827"/>
      <c r="K827" s="295"/>
      <c r="L827"/>
      <c r="O827"/>
      <c r="P827"/>
    </row>
    <row r="828" spans="1:16" x14ac:dyDescent="0.3">
      <c r="A828" s="300"/>
      <c r="B828" s="300"/>
      <c r="C828" s="300"/>
      <c r="D828" s="31"/>
      <c r="E828"/>
      <c r="F828"/>
      <c r="G828"/>
      <c r="H828" s="606"/>
      <c r="I828" s="295"/>
      <c r="J828"/>
      <c r="K828" s="295"/>
      <c r="L828"/>
      <c r="O828"/>
      <c r="P828"/>
    </row>
    <row r="829" spans="1:16" x14ac:dyDescent="0.3">
      <c r="A829" s="300"/>
      <c r="B829" s="300"/>
      <c r="C829" s="300"/>
      <c r="D829" s="31"/>
      <c r="E829"/>
      <c r="F829"/>
      <c r="G829"/>
      <c r="H829" s="606"/>
      <c r="I829" s="295"/>
      <c r="J829"/>
      <c r="K829" s="295"/>
      <c r="L829"/>
      <c r="O829"/>
      <c r="P829"/>
    </row>
    <row r="830" spans="1:16" x14ac:dyDescent="0.3">
      <c r="A830" s="300"/>
      <c r="B830" s="300"/>
      <c r="C830" s="300"/>
      <c r="D830" s="31"/>
      <c r="E830"/>
      <c r="F830"/>
      <c r="G830"/>
      <c r="H830" s="606"/>
      <c r="I830" s="295"/>
      <c r="J830"/>
      <c r="K830" s="295"/>
      <c r="L830"/>
      <c r="O830"/>
      <c r="P830"/>
    </row>
    <row r="831" spans="1:16" x14ac:dyDescent="0.3">
      <c r="A831" s="300"/>
      <c r="B831" s="300"/>
      <c r="C831" s="300"/>
      <c r="D831" s="31"/>
      <c r="E831"/>
      <c r="F831"/>
      <c r="G831"/>
      <c r="H831" s="606"/>
      <c r="I831" s="295"/>
      <c r="J831"/>
      <c r="K831" s="295"/>
      <c r="L831"/>
      <c r="O831"/>
      <c r="P831"/>
    </row>
    <row r="832" spans="1:16" x14ac:dyDescent="0.3">
      <c r="A832" s="300"/>
      <c r="B832" s="300"/>
      <c r="C832" s="300"/>
      <c r="D832" s="31"/>
      <c r="E832"/>
      <c r="F832"/>
      <c r="G832"/>
      <c r="H832" s="606"/>
      <c r="I832" s="295"/>
      <c r="J832"/>
      <c r="K832" s="295"/>
      <c r="L832"/>
      <c r="O832"/>
      <c r="P832"/>
    </row>
    <row r="833" spans="1:16" x14ac:dyDescent="0.3">
      <c r="A833" s="300"/>
      <c r="B833" s="300"/>
      <c r="C833" s="300"/>
      <c r="D833" s="31"/>
      <c r="E833"/>
      <c r="F833"/>
      <c r="G833"/>
      <c r="H833" s="606"/>
      <c r="I833" s="295"/>
      <c r="J833"/>
      <c r="K833" s="295"/>
      <c r="L833"/>
      <c r="O833"/>
      <c r="P833"/>
    </row>
    <row r="834" spans="1:16" x14ac:dyDescent="0.3">
      <c r="A834" s="300"/>
      <c r="B834" s="300"/>
      <c r="C834" s="300"/>
      <c r="D834" s="31"/>
      <c r="E834"/>
      <c r="F834"/>
      <c r="G834"/>
      <c r="H834" s="606"/>
      <c r="I834" s="295"/>
      <c r="J834"/>
      <c r="K834" s="295"/>
      <c r="L834"/>
      <c r="O834"/>
      <c r="P834"/>
    </row>
    <row r="835" spans="1:16" x14ac:dyDescent="0.3">
      <c r="A835" s="300"/>
      <c r="B835" s="300"/>
      <c r="C835" s="300"/>
      <c r="D835" s="31"/>
      <c r="E835"/>
      <c r="F835"/>
      <c r="G835"/>
      <c r="H835" s="606"/>
      <c r="I835" s="295"/>
      <c r="J835"/>
      <c r="K835" s="295"/>
      <c r="L835"/>
      <c r="O835"/>
      <c r="P835"/>
    </row>
    <row r="836" spans="1:16" x14ac:dyDescent="0.3">
      <c r="A836" s="300"/>
      <c r="B836" s="300"/>
      <c r="C836" s="300"/>
      <c r="D836" s="31"/>
      <c r="E836"/>
      <c r="F836"/>
      <c r="G836"/>
      <c r="H836" s="606"/>
      <c r="I836" s="295"/>
      <c r="J836"/>
      <c r="K836" s="295"/>
      <c r="L836"/>
      <c r="O836"/>
      <c r="P836"/>
    </row>
    <row r="837" spans="1:16" x14ac:dyDescent="0.3">
      <c r="A837" s="300"/>
      <c r="B837" s="300"/>
      <c r="C837" s="300"/>
      <c r="D837" s="31"/>
      <c r="E837"/>
      <c r="F837"/>
      <c r="G837"/>
      <c r="H837" s="606"/>
      <c r="I837" s="295"/>
      <c r="J837"/>
      <c r="K837" s="295"/>
      <c r="L837"/>
      <c r="O837"/>
      <c r="P837"/>
    </row>
    <row r="838" spans="1:16" x14ac:dyDescent="0.3">
      <c r="A838" s="300"/>
      <c r="B838" s="300"/>
      <c r="C838" s="300"/>
      <c r="D838" s="31"/>
      <c r="E838"/>
      <c r="F838"/>
      <c r="G838"/>
      <c r="H838" s="606"/>
      <c r="I838" s="295"/>
      <c r="J838"/>
      <c r="K838" s="295"/>
      <c r="L838"/>
      <c r="O838"/>
      <c r="P838"/>
    </row>
    <row r="839" spans="1:16" x14ac:dyDescent="0.3">
      <c r="A839" s="300"/>
      <c r="B839" s="300"/>
      <c r="C839" s="300"/>
      <c r="D839" s="31"/>
      <c r="E839"/>
      <c r="F839"/>
      <c r="G839"/>
      <c r="H839" s="606"/>
      <c r="I839" s="295"/>
      <c r="J839"/>
      <c r="K839" s="295"/>
      <c r="L839"/>
      <c r="O839"/>
      <c r="P839"/>
    </row>
    <row r="840" spans="1:16" x14ac:dyDescent="0.3">
      <c r="A840" s="300"/>
      <c r="B840" s="300"/>
      <c r="C840" s="300"/>
      <c r="D840" s="31"/>
      <c r="E840"/>
      <c r="F840"/>
      <c r="G840"/>
      <c r="H840" s="606"/>
      <c r="I840" s="295"/>
      <c r="J840"/>
      <c r="K840" s="295"/>
      <c r="L840"/>
      <c r="O840"/>
      <c r="P840"/>
    </row>
    <row r="841" spans="1:16" x14ac:dyDescent="0.3">
      <c r="A841" s="300"/>
      <c r="B841" s="300"/>
      <c r="C841" s="300"/>
      <c r="D841" s="31"/>
      <c r="E841"/>
      <c r="F841"/>
      <c r="G841"/>
      <c r="H841" s="606"/>
      <c r="I841" s="295"/>
      <c r="J841"/>
      <c r="K841" s="295"/>
      <c r="L841"/>
      <c r="O841"/>
      <c r="P841"/>
    </row>
    <row r="842" spans="1:16" x14ac:dyDescent="0.3">
      <c r="A842" s="300"/>
      <c r="B842" s="300"/>
      <c r="C842" s="300"/>
      <c r="D842" s="31"/>
      <c r="E842"/>
      <c r="F842"/>
      <c r="G842"/>
      <c r="H842" s="606"/>
      <c r="I842" s="295"/>
      <c r="J842"/>
      <c r="K842" s="295"/>
      <c r="L842"/>
      <c r="O842"/>
      <c r="P842"/>
    </row>
    <row r="843" spans="1:16" x14ac:dyDescent="0.3">
      <c r="A843" s="300"/>
      <c r="B843" s="300"/>
      <c r="C843" s="300"/>
      <c r="D843" s="31"/>
      <c r="E843"/>
      <c r="F843"/>
      <c r="G843"/>
      <c r="H843" s="606"/>
      <c r="I843" s="295"/>
      <c r="J843"/>
      <c r="K843" s="295"/>
      <c r="L843"/>
      <c r="O843"/>
      <c r="P843"/>
    </row>
    <row r="844" spans="1:16" x14ac:dyDescent="0.3">
      <c r="A844" s="300"/>
      <c r="B844" s="300"/>
      <c r="C844" s="300"/>
      <c r="D844" s="31"/>
      <c r="E844"/>
      <c r="F844"/>
      <c r="G844"/>
      <c r="H844" s="606"/>
      <c r="I844" s="295"/>
      <c r="J844"/>
      <c r="K844" s="295"/>
      <c r="L844"/>
      <c r="O844"/>
      <c r="P844"/>
    </row>
    <row r="845" spans="1:16" x14ac:dyDescent="0.3">
      <c r="A845" s="300"/>
      <c r="B845" s="300"/>
      <c r="C845" s="300"/>
      <c r="D845" s="31"/>
      <c r="E845"/>
      <c r="F845"/>
      <c r="G845"/>
      <c r="H845" s="606"/>
      <c r="I845" s="295"/>
      <c r="J845"/>
      <c r="K845" s="295"/>
      <c r="L845"/>
      <c r="O845"/>
      <c r="P845"/>
    </row>
    <row r="846" spans="1:16" x14ac:dyDescent="0.3">
      <c r="A846" s="300"/>
      <c r="B846" s="300"/>
      <c r="C846" s="300"/>
      <c r="D846" s="31"/>
      <c r="E846"/>
      <c r="F846"/>
      <c r="G846"/>
      <c r="H846" s="606"/>
      <c r="I846" s="295"/>
      <c r="J846"/>
      <c r="K846" s="295"/>
      <c r="L846"/>
      <c r="O846"/>
      <c r="P846"/>
    </row>
    <row r="847" spans="1:16" x14ac:dyDescent="0.3">
      <c r="A847" s="300"/>
      <c r="B847" s="300"/>
      <c r="C847" s="300"/>
      <c r="D847" s="31"/>
      <c r="E847"/>
      <c r="F847"/>
      <c r="G847"/>
      <c r="H847" s="606"/>
      <c r="I847" s="295"/>
      <c r="J847"/>
      <c r="K847" s="295"/>
      <c r="L847"/>
      <c r="O847"/>
      <c r="P847"/>
    </row>
    <row r="848" spans="1:16" x14ac:dyDescent="0.3">
      <c r="A848" s="300"/>
      <c r="B848" s="300"/>
      <c r="C848" s="300"/>
      <c r="D848" s="31"/>
      <c r="E848"/>
      <c r="F848"/>
      <c r="G848"/>
      <c r="H848" s="606"/>
      <c r="I848" s="295"/>
      <c r="J848"/>
      <c r="K848" s="295"/>
      <c r="L848"/>
      <c r="O848"/>
      <c r="P848"/>
    </row>
    <row r="849" spans="1:16" x14ac:dyDescent="0.3">
      <c r="A849" s="300"/>
      <c r="B849" s="300"/>
      <c r="C849" s="300"/>
      <c r="D849" s="31"/>
      <c r="E849"/>
      <c r="F849"/>
      <c r="G849"/>
      <c r="H849" s="606"/>
      <c r="I849" s="295"/>
      <c r="J849"/>
      <c r="K849" s="295"/>
      <c r="L849"/>
      <c r="O849"/>
      <c r="P849"/>
    </row>
    <row r="850" spans="1:16" x14ac:dyDescent="0.3">
      <c r="A850" s="300"/>
      <c r="B850" s="300"/>
      <c r="C850" s="300"/>
      <c r="D850" s="31"/>
      <c r="E850"/>
      <c r="F850"/>
      <c r="G850"/>
      <c r="H850" s="606"/>
      <c r="I850" s="295"/>
      <c r="J850"/>
      <c r="K850" s="295"/>
      <c r="L850"/>
      <c r="O850"/>
      <c r="P850"/>
    </row>
    <row r="851" spans="1:16" x14ac:dyDescent="0.3">
      <c r="A851" s="300"/>
      <c r="B851" s="300"/>
      <c r="C851" s="300"/>
      <c r="D851" s="31"/>
      <c r="E851"/>
      <c r="F851"/>
      <c r="G851"/>
      <c r="H851" s="606"/>
      <c r="I851" s="295"/>
      <c r="J851"/>
      <c r="K851" s="295"/>
      <c r="L851"/>
      <c r="O851"/>
      <c r="P851"/>
    </row>
    <row r="852" spans="1:16" x14ac:dyDescent="0.3">
      <c r="A852" s="300"/>
      <c r="B852" s="300"/>
      <c r="C852" s="300"/>
      <c r="D852" s="31"/>
      <c r="E852"/>
      <c r="F852"/>
      <c r="G852"/>
      <c r="H852" s="606"/>
      <c r="I852" s="295"/>
      <c r="J852"/>
      <c r="K852" s="295"/>
      <c r="L852"/>
      <c r="O852"/>
      <c r="P852"/>
    </row>
    <row r="853" spans="1:16" x14ac:dyDescent="0.3">
      <c r="A853" s="300"/>
      <c r="B853" s="300"/>
      <c r="C853" s="300"/>
      <c r="D853" s="31"/>
      <c r="E853"/>
      <c r="F853"/>
      <c r="G853"/>
      <c r="H853" s="606"/>
      <c r="I853" s="295"/>
      <c r="J853"/>
      <c r="K853" s="295"/>
      <c r="L853"/>
      <c r="O853"/>
      <c r="P853"/>
    </row>
    <row r="854" spans="1:16" x14ac:dyDescent="0.3">
      <c r="A854" s="300"/>
      <c r="B854" s="300"/>
      <c r="C854" s="300"/>
      <c r="D854" s="31"/>
      <c r="E854"/>
      <c r="F854"/>
      <c r="G854"/>
      <c r="H854" s="606"/>
      <c r="I854" s="295"/>
      <c r="J854"/>
      <c r="K854" s="295"/>
      <c r="L854"/>
      <c r="O854"/>
      <c r="P854"/>
    </row>
    <row r="855" spans="1:16" x14ac:dyDescent="0.3">
      <c r="A855" s="300"/>
      <c r="B855" s="300"/>
      <c r="C855" s="300"/>
      <c r="D855" s="31"/>
      <c r="E855"/>
      <c r="F855"/>
      <c r="G855"/>
      <c r="H855" s="606"/>
      <c r="I855" s="295"/>
      <c r="J855"/>
      <c r="K855" s="295"/>
      <c r="L855"/>
      <c r="O855"/>
      <c r="P855"/>
    </row>
    <row r="856" spans="1:16" x14ac:dyDescent="0.3">
      <c r="A856" s="300"/>
      <c r="B856" s="300"/>
      <c r="C856" s="300"/>
      <c r="D856" s="31"/>
      <c r="E856"/>
      <c r="F856"/>
      <c r="G856"/>
      <c r="H856" s="606"/>
      <c r="I856" s="295"/>
      <c r="J856"/>
      <c r="K856" s="295"/>
      <c r="L856"/>
      <c r="O856"/>
      <c r="P856"/>
    </row>
    <row r="857" spans="1:16" x14ac:dyDescent="0.3">
      <c r="A857" s="300"/>
      <c r="B857" s="300"/>
      <c r="C857" s="300"/>
      <c r="D857" s="31"/>
      <c r="E857"/>
      <c r="F857"/>
      <c r="G857"/>
      <c r="H857" s="606"/>
      <c r="I857" s="295"/>
      <c r="J857"/>
      <c r="K857" s="295"/>
      <c r="L857"/>
      <c r="O857"/>
      <c r="P857"/>
    </row>
    <row r="858" spans="1:16" x14ac:dyDescent="0.3">
      <c r="A858" s="300"/>
      <c r="B858" s="300"/>
      <c r="C858" s="300"/>
      <c r="D858" s="31"/>
      <c r="E858"/>
      <c r="F858"/>
      <c r="G858"/>
      <c r="H858" s="606"/>
      <c r="I858" s="295"/>
      <c r="J858"/>
      <c r="K858" s="295"/>
      <c r="L858"/>
      <c r="O858"/>
      <c r="P858"/>
    </row>
    <row r="859" spans="1:16" x14ac:dyDescent="0.3">
      <c r="A859" s="300"/>
      <c r="B859" s="300"/>
      <c r="C859" s="300"/>
      <c r="D859" s="31"/>
      <c r="E859"/>
      <c r="F859"/>
      <c r="G859"/>
      <c r="H859" s="606"/>
      <c r="I859" s="295"/>
      <c r="J859"/>
      <c r="K859" s="295"/>
      <c r="L859"/>
      <c r="O859"/>
      <c r="P859"/>
    </row>
    <row r="860" spans="1:16" x14ac:dyDescent="0.3">
      <c r="A860" s="300"/>
      <c r="B860" s="300"/>
      <c r="C860" s="300"/>
      <c r="D860" s="31"/>
      <c r="E860"/>
      <c r="F860"/>
      <c r="G860"/>
      <c r="H860" s="606"/>
      <c r="I860" s="295"/>
      <c r="J860"/>
      <c r="K860" s="295"/>
      <c r="L860"/>
      <c r="O860"/>
      <c r="P860"/>
    </row>
    <row r="861" spans="1:16" x14ac:dyDescent="0.3">
      <c r="A861" s="300"/>
      <c r="B861" s="300"/>
      <c r="C861" s="300"/>
      <c r="D861" s="31"/>
      <c r="E861"/>
      <c r="F861"/>
      <c r="G861"/>
      <c r="H861" s="606"/>
      <c r="I861" s="295"/>
      <c r="J861"/>
      <c r="K861" s="295"/>
      <c r="L861"/>
      <c r="O861"/>
      <c r="P861"/>
    </row>
    <row r="862" spans="1:16" x14ac:dyDescent="0.3">
      <c r="A862" s="300"/>
      <c r="B862" s="300"/>
      <c r="C862" s="300"/>
      <c r="D862" s="31"/>
      <c r="E862"/>
      <c r="F862"/>
      <c r="G862"/>
      <c r="H862" s="606"/>
      <c r="I862" s="295"/>
      <c r="J862"/>
      <c r="K862" s="295"/>
      <c r="L862"/>
      <c r="O862"/>
      <c r="P862"/>
    </row>
    <row r="863" spans="1:16" x14ac:dyDescent="0.3">
      <c r="A863" s="300"/>
      <c r="B863" s="300"/>
      <c r="C863" s="300"/>
      <c r="D863" s="31"/>
      <c r="E863"/>
      <c r="F863"/>
      <c r="G863"/>
      <c r="H863" s="606"/>
      <c r="I863" s="295"/>
      <c r="J863"/>
      <c r="K863" s="295"/>
      <c r="L863"/>
      <c r="O863"/>
      <c r="P863"/>
    </row>
    <row r="864" spans="1:16" x14ac:dyDescent="0.3">
      <c r="A864" s="300"/>
      <c r="B864" s="300"/>
      <c r="C864" s="300"/>
      <c r="D864" s="31"/>
      <c r="E864"/>
      <c r="F864"/>
      <c r="G864"/>
      <c r="H864" s="606"/>
      <c r="I864" s="295"/>
      <c r="J864"/>
      <c r="K864" s="295"/>
      <c r="L864"/>
      <c r="O864"/>
      <c r="P864"/>
    </row>
    <row r="865" spans="1:16" x14ac:dyDescent="0.3">
      <c r="A865" s="300"/>
      <c r="B865" s="300"/>
      <c r="C865" s="300"/>
      <c r="D865" s="31"/>
      <c r="E865"/>
      <c r="F865"/>
      <c r="G865"/>
      <c r="H865" s="606"/>
      <c r="I865" s="295"/>
      <c r="J865"/>
      <c r="K865" s="295"/>
      <c r="L865"/>
      <c r="O865"/>
      <c r="P865"/>
    </row>
    <row r="866" spans="1:16" x14ac:dyDescent="0.3">
      <c r="A866" s="300"/>
      <c r="B866" s="300"/>
      <c r="C866" s="300"/>
      <c r="D866" s="31"/>
      <c r="E866"/>
      <c r="F866"/>
      <c r="G866"/>
      <c r="H866" s="606"/>
      <c r="I866" s="295"/>
      <c r="J866"/>
      <c r="K866" s="295"/>
      <c r="L866"/>
      <c r="O866"/>
      <c r="P866"/>
    </row>
    <row r="867" spans="1:16" x14ac:dyDescent="0.3">
      <c r="A867" s="300"/>
      <c r="B867" s="300"/>
      <c r="C867" s="300"/>
      <c r="D867" s="31"/>
      <c r="E867"/>
      <c r="F867"/>
      <c r="G867"/>
      <c r="H867" s="606"/>
      <c r="I867" s="295"/>
      <c r="J867"/>
      <c r="K867" s="295"/>
      <c r="L867"/>
      <c r="O867"/>
      <c r="P867"/>
    </row>
    <row r="868" spans="1:16" x14ac:dyDescent="0.3">
      <c r="A868" s="300"/>
      <c r="B868" s="300"/>
      <c r="C868" s="300"/>
      <c r="D868" s="31"/>
      <c r="E868"/>
      <c r="F868"/>
      <c r="G868"/>
      <c r="H868" s="606"/>
      <c r="I868" s="295"/>
      <c r="J868"/>
      <c r="K868" s="295"/>
      <c r="L868"/>
      <c r="O868"/>
      <c r="P868"/>
    </row>
    <row r="869" spans="1:16" x14ac:dyDescent="0.3">
      <c r="A869" s="300"/>
      <c r="B869" s="300"/>
      <c r="C869" s="300"/>
      <c r="D869" s="31"/>
      <c r="E869"/>
      <c r="F869"/>
      <c r="G869"/>
      <c r="H869" s="606"/>
      <c r="I869" s="295"/>
      <c r="J869"/>
      <c r="K869" s="295"/>
      <c r="L869"/>
      <c r="O869"/>
      <c r="P869"/>
    </row>
    <row r="870" spans="1:16" x14ac:dyDescent="0.3">
      <c r="A870" s="300"/>
      <c r="B870" s="300"/>
      <c r="C870" s="300"/>
      <c r="D870" s="31"/>
      <c r="E870"/>
      <c r="F870"/>
      <c r="G870"/>
      <c r="H870" s="606"/>
      <c r="I870" s="295"/>
      <c r="J870"/>
      <c r="K870" s="295"/>
      <c r="L870"/>
      <c r="O870"/>
      <c r="P870"/>
    </row>
    <row r="871" spans="1:16" x14ac:dyDescent="0.3">
      <c r="A871" s="300"/>
      <c r="B871" s="300"/>
      <c r="C871" s="300"/>
      <c r="D871" s="31"/>
      <c r="E871"/>
      <c r="F871"/>
      <c r="G871"/>
      <c r="H871" s="606"/>
      <c r="I871" s="295"/>
      <c r="J871"/>
      <c r="K871" s="295"/>
      <c r="L871"/>
      <c r="O871"/>
      <c r="P871"/>
    </row>
    <row r="872" spans="1:16" x14ac:dyDescent="0.3">
      <c r="A872" s="300"/>
      <c r="B872" s="300"/>
      <c r="C872" s="300"/>
      <c r="D872" s="31"/>
      <c r="E872"/>
      <c r="F872"/>
      <c r="G872"/>
      <c r="H872" s="606"/>
      <c r="I872" s="295"/>
      <c r="J872"/>
      <c r="K872" s="295"/>
      <c r="L872"/>
      <c r="O872"/>
      <c r="P872"/>
    </row>
    <row r="873" spans="1:16" x14ac:dyDescent="0.3">
      <c r="A873" s="300"/>
      <c r="B873" s="300"/>
      <c r="C873" s="300"/>
      <c r="D873" s="31"/>
      <c r="E873"/>
      <c r="F873"/>
      <c r="G873"/>
      <c r="H873" s="606"/>
      <c r="I873" s="295"/>
      <c r="J873"/>
      <c r="K873" s="295"/>
      <c r="L873"/>
      <c r="O873"/>
      <c r="P873"/>
    </row>
    <row r="874" spans="1:16" x14ac:dyDescent="0.3">
      <c r="A874" s="300"/>
      <c r="B874" s="300"/>
      <c r="C874" s="300"/>
      <c r="D874" s="31"/>
      <c r="E874"/>
      <c r="F874"/>
      <c r="G874"/>
      <c r="H874" s="606"/>
      <c r="I874" s="295"/>
      <c r="J874"/>
      <c r="K874" s="295"/>
      <c r="L874"/>
      <c r="O874"/>
      <c r="P874"/>
    </row>
    <row r="875" spans="1:16" x14ac:dyDescent="0.3">
      <c r="A875" s="300"/>
      <c r="B875" s="300"/>
      <c r="C875" s="300"/>
      <c r="D875" s="31"/>
      <c r="E875"/>
      <c r="F875"/>
      <c r="G875"/>
      <c r="H875" s="606"/>
      <c r="I875" s="295"/>
      <c r="J875"/>
      <c r="K875" s="295"/>
      <c r="L875"/>
      <c r="O875"/>
      <c r="P875"/>
    </row>
    <row r="876" spans="1:16" x14ac:dyDescent="0.3">
      <c r="A876" s="300"/>
      <c r="B876" s="300"/>
      <c r="C876" s="300"/>
      <c r="D876" s="31"/>
      <c r="E876"/>
      <c r="F876"/>
      <c r="G876"/>
      <c r="H876" s="606"/>
      <c r="I876" s="295"/>
      <c r="J876"/>
      <c r="K876" s="295"/>
      <c r="L876"/>
      <c r="O876"/>
      <c r="P876"/>
    </row>
    <row r="877" spans="1:16" x14ac:dyDescent="0.3">
      <c r="A877" s="300"/>
      <c r="B877" s="300"/>
      <c r="C877" s="300"/>
      <c r="D877" s="31"/>
      <c r="E877"/>
      <c r="F877"/>
      <c r="G877"/>
      <c r="H877" s="606"/>
      <c r="I877" s="295"/>
      <c r="J877"/>
      <c r="K877" s="295"/>
      <c r="L877"/>
      <c r="O877"/>
      <c r="P877"/>
    </row>
    <row r="878" spans="1:16" x14ac:dyDescent="0.3">
      <c r="A878" s="300"/>
      <c r="B878" s="300"/>
      <c r="C878" s="300"/>
      <c r="D878" s="31"/>
      <c r="E878"/>
      <c r="F878"/>
      <c r="G878"/>
      <c r="H878" s="606"/>
      <c r="I878" s="295"/>
      <c r="J878"/>
      <c r="K878" s="295"/>
      <c r="L878"/>
      <c r="O878"/>
      <c r="P878"/>
    </row>
    <row r="879" spans="1:16" x14ac:dyDescent="0.3">
      <c r="A879" s="300"/>
      <c r="B879" s="300"/>
      <c r="C879" s="300"/>
      <c r="D879" s="31"/>
      <c r="E879"/>
      <c r="F879"/>
      <c r="G879"/>
      <c r="H879" s="606"/>
      <c r="I879" s="295"/>
      <c r="J879"/>
      <c r="K879" s="295"/>
      <c r="L879"/>
      <c r="O879"/>
      <c r="P879"/>
    </row>
    <row r="880" spans="1:16" x14ac:dyDescent="0.3">
      <c r="A880" s="300"/>
      <c r="B880" s="300"/>
      <c r="C880" s="300"/>
      <c r="D880" s="31"/>
      <c r="E880"/>
      <c r="F880"/>
      <c r="G880"/>
      <c r="H880" s="606"/>
      <c r="I880" s="295"/>
      <c r="J880"/>
      <c r="K880" s="295"/>
      <c r="L880"/>
      <c r="O880"/>
      <c r="P880"/>
    </row>
    <row r="881" spans="1:16" x14ac:dyDescent="0.3">
      <c r="A881" s="300"/>
      <c r="B881" s="300"/>
      <c r="C881" s="300"/>
      <c r="D881" s="31"/>
      <c r="E881"/>
      <c r="F881"/>
      <c r="G881"/>
      <c r="H881" s="606"/>
      <c r="I881" s="295"/>
      <c r="J881"/>
      <c r="K881" s="295"/>
      <c r="L881"/>
      <c r="O881"/>
      <c r="P881"/>
    </row>
    <row r="882" spans="1:16" x14ac:dyDescent="0.3">
      <c r="A882" s="300"/>
      <c r="B882" s="300"/>
      <c r="C882" s="300"/>
      <c r="D882" s="31"/>
      <c r="E882"/>
      <c r="F882"/>
      <c r="G882"/>
      <c r="H882" s="606"/>
      <c r="I882" s="295"/>
      <c r="J882"/>
      <c r="K882" s="295"/>
      <c r="L882"/>
      <c r="O882"/>
      <c r="P882"/>
    </row>
    <row r="883" spans="1:16" x14ac:dyDescent="0.3">
      <c r="A883" s="300"/>
      <c r="B883" s="300"/>
      <c r="C883" s="300"/>
      <c r="D883" s="31"/>
      <c r="E883"/>
      <c r="F883"/>
      <c r="G883"/>
      <c r="H883" s="606"/>
      <c r="I883" s="295"/>
      <c r="J883"/>
      <c r="K883" s="295"/>
      <c r="L883"/>
      <c r="O883"/>
      <c r="P883"/>
    </row>
    <row r="884" spans="1:16" x14ac:dyDescent="0.3">
      <c r="A884" s="300"/>
      <c r="B884" s="300"/>
      <c r="C884" s="300"/>
      <c r="D884" s="31"/>
      <c r="E884"/>
      <c r="F884"/>
      <c r="G884"/>
      <c r="H884" s="606"/>
      <c r="I884" s="295"/>
      <c r="J884"/>
      <c r="K884" s="295"/>
      <c r="L884"/>
      <c r="O884"/>
      <c r="P884"/>
    </row>
    <row r="885" spans="1:16" x14ac:dyDescent="0.3">
      <c r="A885" s="300"/>
      <c r="B885" s="300"/>
      <c r="C885" s="300"/>
      <c r="D885" s="31"/>
      <c r="E885"/>
      <c r="F885"/>
      <c r="G885"/>
      <c r="H885" s="606"/>
      <c r="I885" s="295"/>
      <c r="J885"/>
      <c r="K885" s="295"/>
      <c r="L885"/>
      <c r="O885"/>
      <c r="P885"/>
    </row>
    <row r="886" spans="1:16" x14ac:dyDescent="0.3">
      <c r="A886" s="300"/>
      <c r="B886" s="300"/>
      <c r="C886" s="300"/>
      <c r="D886" s="31"/>
      <c r="E886"/>
      <c r="F886"/>
      <c r="G886"/>
      <c r="H886" s="606"/>
      <c r="I886" s="295"/>
      <c r="J886"/>
      <c r="K886" s="295"/>
      <c r="L886"/>
      <c r="O886"/>
      <c r="P886"/>
    </row>
    <row r="887" spans="1:16" x14ac:dyDescent="0.3">
      <c r="A887" s="300"/>
      <c r="B887" s="300"/>
      <c r="C887" s="300"/>
      <c r="D887" s="31"/>
      <c r="E887"/>
      <c r="F887"/>
      <c r="G887"/>
      <c r="H887" s="606"/>
      <c r="I887" s="295"/>
      <c r="J887"/>
      <c r="K887" s="295"/>
      <c r="L887"/>
      <c r="O887"/>
      <c r="P887"/>
    </row>
    <row r="888" spans="1:16" x14ac:dyDescent="0.3">
      <c r="A888" s="300"/>
      <c r="B888" s="300"/>
      <c r="C888" s="300"/>
      <c r="D888" s="31"/>
      <c r="E888"/>
      <c r="F888"/>
      <c r="G888"/>
      <c r="H888" s="606"/>
      <c r="I888" s="295"/>
      <c r="J888"/>
      <c r="K888" s="295"/>
      <c r="L888"/>
      <c r="O888"/>
      <c r="P888"/>
    </row>
    <row r="889" spans="1:16" x14ac:dyDescent="0.3">
      <c r="A889" s="300"/>
      <c r="B889" s="300"/>
      <c r="C889" s="300"/>
      <c r="D889" s="31"/>
      <c r="E889"/>
      <c r="F889"/>
      <c r="G889"/>
      <c r="H889" s="606"/>
      <c r="I889" s="295"/>
      <c r="J889"/>
      <c r="K889" s="295"/>
      <c r="L889"/>
      <c r="O889"/>
      <c r="P889"/>
    </row>
    <row r="890" spans="1:16" x14ac:dyDescent="0.3">
      <c r="A890" s="300"/>
      <c r="B890" s="300"/>
      <c r="C890" s="300"/>
      <c r="D890" s="31"/>
      <c r="E890"/>
      <c r="F890"/>
      <c r="G890"/>
      <c r="H890" s="606"/>
      <c r="I890" s="295"/>
      <c r="J890"/>
      <c r="K890" s="295"/>
      <c r="L890"/>
      <c r="O890"/>
      <c r="P890"/>
    </row>
    <row r="891" spans="1:16" x14ac:dyDescent="0.3">
      <c r="A891" s="300"/>
      <c r="B891" s="300"/>
      <c r="C891" s="300"/>
      <c r="D891" s="31"/>
      <c r="E891"/>
      <c r="F891"/>
      <c r="G891"/>
      <c r="H891" s="606"/>
      <c r="I891" s="295"/>
      <c r="J891"/>
      <c r="K891" s="295"/>
      <c r="L891"/>
      <c r="O891"/>
      <c r="P891"/>
    </row>
    <row r="892" spans="1:16" x14ac:dyDescent="0.3">
      <c r="A892" s="300"/>
      <c r="B892" s="300"/>
      <c r="C892" s="300"/>
      <c r="D892" s="31"/>
      <c r="E892"/>
      <c r="F892"/>
      <c r="G892"/>
      <c r="H892" s="606"/>
      <c r="I892" s="295"/>
      <c r="J892"/>
      <c r="K892" s="295"/>
      <c r="L892"/>
      <c r="O892"/>
      <c r="P892"/>
    </row>
    <row r="893" spans="1:16" x14ac:dyDescent="0.3">
      <c r="A893" s="300"/>
      <c r="B893" s="300"/>
      <c r="C893" s="300"/>
      <c r="D893" s="31"/>
      <c r="E893"/>
      <c r="F893"/>
      <c r="G893"/>
      <c r="H893" s="606"/>
      <c r="I893" s="295"/>
      <c r="J893"/>
      <c r="K893" s="295"/>
      <c r="L893"/>
      <c r="O893"/>
      <c r="P893"/>
    </row>
    <row r="894" spans="1:16" x14ac:dyDescent="0.3">
      <c r="A894" s="300"/>
      <c r="B894" s="300"/>
      <c r="C894" s="300"/>
      <c r="D894" s="31"/>
      <c r="E894"/>
      <c r="F894"/>
      <c r="G894"/>
      <c r="H894" s="606"/>
      <c r="I894" s="295"/>
      <c r="J894"/>
      <c r="K894" s="295"/>
      <c r="L894"/>
      <c r="O894"/>
      <c r="P894"/>
    </row>
    <row r="895" spans="1:16" x14ac:dyDescent="0.3">
      <c r="A895" s="300"/>
      <c r="B895" s="300"/>
      <c r="C895" s="300"/>
      <c r="D895" s="31"/>
      <c r="E895"/>
      <c r="F895"/>
      <c r="G895"/>
      <c r="H895" s="606"/>
      <c r="I895" s="295"/>
      <c r="J895"/>
      <c r="K895" s="295"/>
      <c r="L895"/>
      <c r="O895"/>
      <c r="P895"/>
    </row>
    <row r="896" spans="1:16" x14ac:dyDescent="0.3">
      <c r="A896" s="300"/>
      <c r="B896" s="300"/>
      <c r="C896" s="300"/>
      <c r="D896" s="31"/>
      <c r="E896"/>
      <c r="F896"/>
      <c r="G896"/>
      <c r="H896" s="606"/>
      <c r="I896" s="295"/>
      <c r="J896"/>
      <c r="K896" s="295"/>
      <c r="L896"/>
      <c r="O896"/>
      <c r="P896"/>
    </row>
    <row r="897" spans="1:16" x14ac:dyDescent="0.3">
      <c r="A897" s="300"/>
      <c r="B897" s="300"/>
      <c r="C897" s="300"/>
      <c r="D897" s="31"/>
      <c r="E897"/>
      <c r="F897"/>
      <c r="G897"/>
      <c r="H897" s="606"/>
      <c r="I897" s="295"/>
      <c r="J897"/>
      <c r="K897" s="295"/>
      <c r="L897"/>
      <c r="O897"/>
      <c r="P897"/>
    </row>
    <row r="898" spans="1:16" x14ac:dyDescent="0.3">
      <c r="A898" s="300"/>
      <c r="B898" s="300"/>
      <c r="C898" s="300"/>
      <c r="D898" s="31"/>
      <c r="E898"/>
      <c r="F898"/>
      <c r="G898"/>
      <c r="H898" s="606"/>
      <c r="I898" s="295"/>
      <c r="J898"/>
      <c r="K898" s="295"/>
      <c r="L898"/>
      <c r="O898"/>
      <c r="P898"/>
    </row>
    <row r="899" spans="1:16" x14ac:dyDescent="0.3">
      <c r="A899" s="300"/>
      <c r="B899" s="300"/>
      <c r="C899" s="300"/>
      <c r="D899" s="31"/>
      <c r="E899"/>
      <c r="F899"/>
      <c r="G899"/>
      <c r="H899" s="606"/>
      <c r="I899" s="295"/>
      <c r="J899"/>
      <c r="K899" s="295"/>
      <c r="L899"/>
      <c r="O899"/>
      <c r="P899"/>
    </row>
    <row r="900" spans="1:16" x14ac:dyDescent="0.3">
      <c r="A900" s="300"/>
      <c r="B900" s="300"/>
      <c r="C900" s="300"/>
      <c r="D900" s="31"/>
      <c r="E900"/>
      <c r="F900"/>
      <c r="G900"/>
      <c r="H900" s="606"/>
      <c r="I900" s="295"/>
      <c r="J900"/>
      <c r="K900" s="295"/>
      <c r="L900"/>
      <c r="O900"/>
      <c r="P900"/>
    </row>
    <row r="901" spans="1:16" x14ac:dyDescent="0.3">
      <c r="A901" s="300"/>
      <c r="B901" s="300"/>
      <c r="C901" s="300"/>
      <c r="D901" s="31"/>
      <c r="E901"/>
      <c r="F901"/>
      <c r="G901"/>
      <c r="H901" s="606"/>
      <c r="I901" s="295"/>
      <c r="J901"/>
      <c r="K901" s="295"/>
      <c r="L901"/>
      <c r="O901"/>
      <c r="P901"/>
    </row>
    <row r="902" spans="1:16" x14ac:dyDescent="0.3">
      <c r="A902" s="300"/>
      <c r="B902" s="300"/>
      <c r="C902" s="300"/>
      <c r="D902" s="31"/>
      <c r="E902"/>
      <c r="F902"/>
      <c r="G902"/>
      <c r="H902" s="606"/>
      <c r="I902" s="295"/>
      <c r="J902"/>
      <c r="K902" s="295"/>
      <c r="L902"/>
      <c r="O902"/>
      <c r="P902"/>
    </row>
    <row r="903" spans="1:16" x14ac:dyDescent="0.3">
      <c r="A903" s="300"/>
      <c r="B903" s="300"/>
      <c r="C903" s="300"/>
      <c r="D903" s="31"/>
      <c r="E903"/>
      <c r="F903"/>
      <c r="G903"/>
      <c r="H903" s="606"/>
      <c r="I903" s="295"/>
      <c r="J903"/>
      <c r="K903" s="295"/>
      <c r="L903"/>
      <c r="O903"/>
      <c r="P903"/>
    </row>
    <row r="904" spans="1:16" x14ac:dyDescent="0.3">
      <c r="A904" s="300"/>
      <c r="B904" s="300"/>
      <c r="C904" s="300"/>
      <c r="D904" s="31"/>
      <c r="E904"/>
      <c r="F904"/>
      <c r="G904"/>
      <c r="H904" s="606"/>
      <c r="I904" s="295"/>
      <c r="J904"/>
      <c r="K904" s="295"/>
      <c r="L904"/>
      <c r="O904"/>
      <c r="P904"/>
    </row>
    <row r="905" spans="1:16" x14ac:dyDescent="0.3">
      <c r="A905" s="300"/>
      <c r="B905" s="300"/>
      <c r="C905" s="300"/>
      <c r="D905" s="31"/>
      <c r="E905"/>
      <c r="F905"/>
      <c r="G905"/>
      <c r="H905" s="606"/>
      <c r="I905" s="295"/>
      <c r="J905"/>
      <c r="K905" s="295"/>
      <c r="L905"/>
      <c r="O905"/>
      <c r="P905"/>
    </row>
    <row r="906" spans="1:16" x14ac:dyDescent="0.3">
      <c r="A906" s="300"/>
      <c r="B906" s="300"/>
      <c r="C906" s="300"/>
      <c r="D906" s="31"/>
      <c r="E906"/>
      <c r="F906"/>
      <c r="G906"/>
      <c r="H906" s="606"/>
      <c r="I906" s="295"/>
      <c r="J906"/>
      <c r="K906" s="295"/>
      <c r="L906"/>
      <c r="O906"/>
      <c r="P906"/>
    </row>
    <row r="907" spans="1:16" x14ac:dyDescent="0.3">
      <c r="A907" s="300"/>
      <c r="B907" s="300"/>
      <c r="C907" s="300"/>
      <c r="D907" s="31"/>
      <c r="E907"/>
      <c r="F907"/>
      <c r="G907"/>
      <c r="H907" s="606"/>
      <c r="I907" s="295"/>
      <c r="J907"/>
      <c r="K907" s="295"/>
      <c r="L907"/>
      <c r="O907"/>
      <c r="P907"/>
    </row>
    <row r="908" spans="1:16" x14ac:dyDescent="0.3">
      <c r="A908" s="300"/>
      <c r="B908" s="300"/>
      <c r="C908" s="300"/>
      <c r="D908" s="31"/>
      <c r="E908"/>
      <c r="F908"/>
      <c r="G908"/>
      <c r="H908" s="606"/>
      <c r="I908" s="295"/>
      <c r="J908"/>
      <c r="K908" s="295"/>
      <c r="L908"/>
      <c r="O908"/>
      <c r="P908"/>
    </row>
    <row r="909" spans="1:16" x14ac:dyDescent="0.3">
      <c r="A909" s="300"/>
      <c r="B909" s="300"/>
      <c r="C909" s="300"/>
      <c r="D909" s="31"/>
      <c r="E909"/>
      <c r="F909"/>
      <c r="G909"/>
      <c r="H909" s="606"/>
      <c r="I909" s="295"/>
      <c r="J909"/>
      <c r="K909" s="295"/>
      <c r="L909"/>
      <c r="O909"/>
      <c r="P909"/>
    </row>
    <row r="910" spans="1:16" x14ac:dyDescent="0.3">
      <c r="A910" s="300"/>
      <c r="B910" s="300"/>
      <c r="C910" s="300"/>
      <c r="D910" s="31"/>
      <c r="E910"/>
      <c r="F910"/>
      <c r="G910"/>
      <c r="H910" s="606"/>
      <c r="I910" s="295"/>
      <c r="J910"/>
      <c r="K910" s="295"/>
      <c r="L910"/>
      <c r="O910"/>
      <c r="P910"/>
    </row>
    <row r="911" spans="1:16" x14ac:dyDescent="0.3">
      <c r="A911" s="300"/>
      <c r="B911" s="300"/>
      <c r="C911" s="300"/>
      <c r="D911" s="31"/>
      <c r="E911"/>
      <c r="F911"/>
      <c r="G911"/>
      <c r="H911" s="606"/>
      <c r="I911" s="295"/>
      <c r="J911"/>
      <c r="K911" s="295"/>
      <c r="L911"/>
      <c r="O911"/>
      <c r="P911"/>
    </row>
    <row r="912" spans="1:16" x14ac:dyDescent="0.3">
      <c r="A912" s="300"/>
      <c r="B912" s="300"/>
      <c r="C912" s="300"/>
      <c r="D912" s="31"/>
      <c r="E912"/>
      <c r="F912"/>
      <c r="G912"/>
      <c r="H912" s="606"/>
      <c r="I912" s="295"/>
      <c r="J912"/>
      <c r="K912" s="295"/>
      <c r="L912"/>
      <c r="O912"/>
      <c r="P912"/>
    </row>
    <row r="913" spans="1:16" x14ac:dyDescent="0.3">
      <c r="A913" s="300"/>
      <c r="B913" s="300"/>
      <c r="C913" s="300"/>
      <c r="D913" s="31"/>
      <c r="E913"/>
      <c r="F913"/>
      <c r="G913"/>
      <c r="H913" s="606"/>
      <c r="I913" s="295"/>
      <c r="J913"/>
      <c r="K913" s="295"/>
      <c r="L913"/>
      <c r="O913"/>
      <c r="P913"/>
    </row>
    <row r="914" spans="1:16" x14ac:dyDescent="0.3">
      <c r="A914" s="300"/>
      <c r="B914" s="300"/>
      <c r="C914" s="300"/>
      <c r="D914" s="31"/>
      <c r="E914"/>
      <c r="F914"/>
      <c r="G914"/>
      <c r="H914" s="606"/>
      <c r="I914" s="295"/>
      <c r="J914"/>
      <c r="K914" s="295"/>
      <c r="L914"/>
      <c r="O914"/>
      <c r="P914"/>
    </row>
    <row r="915" spans="1:16" x14ac:dyDescent="0.3">
      <c r="A915" s="300"/>
      <c r="B915" s="300"/>
      <c r="C915" s="300"/>
      <c r="D915" s="31"/>
      <c r="E915"/>
      <c r="F915"/>
      <c r="G915"/>
      <c r="H915" s="606"/>
      <c r="I915" s="295"/>
      <c r="J915"/>
      <c r="K915" s="295"/>
      <c r="L915"/>
      <c r="O915"/>
      <c r="P915"/>
    </row>
    <row r="916" spans="1:16" x14ac:dyDescent="0.3">
      <c r="A916" s="300"/>
      <c r="B916" s="300"/>
      <c r="C916" s="300"/>
      <c r="D916" s="31"/>
      <c r="E916"/>
      <c r="F916"/>
      <c r="G916"/>
      <c r="H916" s="606"/>
      <c r="I916" s="295"/>
      <c r="J916"/>
      <c r="K916" s="295"/>
      <c r="L916"/>
      <c r="O916"/>
      <c r="P916"/>
    </row>
    <row r="917" spans="1:16" x14ac:dyDescent="0.3">
      <c r="A917" s="300"/>
      <c r="B917" s="300"/>
      <c r="C917" s="300"/>
      <c r="D917" s="31"/>
      <c r="E917"/>
      <c r="F917"/>
      <c r="G917"/>
      <c r="H917" s="606"/>
      <c r="I917" s="295"/>
      <c r="J917"/>
      <c r="K917" s="295"/>
      <c r="L917"/>
      <c r="O917"/>
      <c r="P917"/>
    </row>
    <row r="918" spans="1:16" x14ac:dyDescent="0.3">
      <c r="A918" s="300"/>
      <c r="B918" s="300"/>
      <c r="C918" s="300"/>
      <c r="D918" s="31"/>
      <c r="E918"/>
      <c r="F918"/>
      <c r="G918"/>
      <c r="H918" s="606"/>
      <c r="I918" s="295"/>
      <c r="J918"/>
      <c r="K918" s="295"/>
      <c r="L918"/>
      <c r="O918"/>
      <c r="P918"/>
    </row>
    <row r="919" spans="1:16" x14ac:dyDescent="0.3">
      <c r="A919" s="300"/>
      <c r="B919" s="300"/>
      <c r="C919" s="300"/>
      <c r="D919" s="31"/>
      <c r="E919"/>
      <c r="F919"/>
      <c r="G919"/>
      <c r="H919" s="606"/>
      <c r="I919" s="295"/>
      <c r="J919"/>
      <c r="K919" s="295"/>
      <c r="L919"/>
      <c r="O919"/>
      <c r="P919"/>
    </row>
    <row r="920" spans="1:16" x14ac:dyDescent="0.3">
      <c r="A920" s="300"/>
      <c r="B920" s="300"/>
      <c r="C920" s="300"/>
      <c r="D920" s="31"/>
      <c r="E920"/>
      <c r="F920"/>
      <c r="G920"/>
      <c r="H920" s="606"/>
      <c r="I920" s="295"/>
      <c r="J920"/>
      <c r="K920" s="295"/>
      <c r="L920"/>
      <c r="O920"/>
      <c r="P920"/>
    </row>
    <row r="921" spans="1:16" x14ac:dyDescent="0.3">
      <c r="A921" s="300"/>
      <c r="B921" s="300"/>
      <c r="C921" s="300"/>
      <c r="D921" s="31"/>
      <c r="E921"/>
      <c r="F921"/>
      <c r="G921"/>
      <c r="H921" s="606"/>
      <c r="I921" s="295"/>
      <c r="J921"/>
      <c r="K921" s="295"/>
      <c r="L921"/>
      <c r="O921"/>
      <c r="P921"/>
    </row>
    <row r="922" spans="1:16" x14ac:dyDescent="0.3">
      <c r="A922" s="300"/>
      <c r="B922" s="300"/>
      <c r="C922" s="300"/>
      <c r="D922" s="31"/>
      <c r="E922"/>
      <c r="F922"/>
      <c r="G922"/>
      <c r="H922" s="606"/>
      <c r="I922" s="295"/>
      <c r="J922"/>
      <c r="K922" s="295"/>
      <c r="L922"/>
      <c r="O922"/>
      <c r="P922"/>
    </row>
    <row r="923" spans="1:16" x14ac:dyDescent="0.3">
      <c r="A923" s="300"/>
      <c r="B923" s="300"/>
      <c r="C923" s="300"/>
      <c r="D923" s="31"/>
      <c r="E923"/>
      <c r="F923"/>
      <c r="G923"/>
      <c r="H923" s="606"/>
      <c r="I923" s="295"/>
      <c r="J923"/>
      <c r="K923" s="295"/>
      <c r="L923"/>
      <c r="O923"/>
      <c r="P923"/>
    </row>
    <row r="924" spans="1:16" x14ac:dyDescent="0.3">
      <c r="A924" s="300"/>
      <c r="B924" s="300"/>
      <c r="C924" s="300"/>
      <c r="D924" s="31"/>
      <c r="E924"/>
      <c r="F924"/>
      <c r="G924"/>
      <c r="H924" s="606"/>
      <c r="I924" s="295"/>
      <c r="J924"/>
      <c r="K924" s="295"/>
      <c r="L924"/>
      <c r="O924"/>
      <c r="P924"/>
    </row>
    <row r="925" spans="1:16" x14ac:dyDescent="0.3">
      <c r="A925" s="300"/>
      <c r="B925" s="300"/>
      <c r="C925" s="300"/>
      <c r="D925" s="31"/>
      <c r="E925"/>
      <c r="F925"/>
      <c r="G925"/>
      <c r="H925" s="606"/>
      <c r="I925" s="295"/>
      <c r="J925"/>
      <c r="K925" s="295"/>
      <c r="L925"/>
      <c r="O925"/>
      <c r="P925"/>
    </row>
    <row r="926" spans="1:16" x14ac:dyDescent="0.3">
      <c r="A926" s="300"/>
      <c r="B926" s="300"/>
      <c r="C926" s="300"/>
      <c r="D926" s="31"/>
      <c r="E926"/>
      <c r="F926"/>
      <c r="G926"/>
      <c r="H926" s="606"/>
      <c r="I926" s="295"/>
      <c r="J926"/>
      <c r="K926" s="295"/>
      <c r="L926"/>
      <c r="O926"/>
      <c r="P926"/>
    </row>
    <row r="927" spans="1:16" x14ac:dyDescent="0.3">
      <c r="A927" s="300"/>
      <c r="B927" s="300"/>
      <c r="C927" s="300"/>
      <c r="D927" s="31"/>
      <c r="E927"/>
      <c r="F927"/>
      <c r="G927"/>
      <c r="H927" s="606"/>
      <c r="I927" s="295"/>
      <c r="J927"/>
      <c r="K927" s="295"/>
      <c r="L927"/>
      <c r="O927"/>
      <c r="P927"/>
    </row>
    <row r="928" spans="1:16" x14ac:dyDescent="0.3">
      <c r="A928" s="300"/>
      <c r="B928" s="300"/>
      <c r="C928" s="300"/>
      <c r="D928" s="31"/>
      <c r="E928"/>
      <c r="F928"/>
      <c r="G928"/>
      <c r="H928" s="606"/>
      <c r="I928" s="295"/>
      <c r="J928"/>
      <c r="K928" s="295"/>
      <c r="L928"/>
      <c r="O928"/>
      <c r="P928"/>
    </row>
    <row r="929" spans="1:16" x14ac:dyDescent="0.3">
      <c r="A929" s="300"/>
      <c r="B929" s="300"/>
      <c r="C929" s="300"/>
      <c r="D929" s="31"/>
      <c r="E929"/>
      <c r="F929"/>
      <c r="G929"/>
      <c r="H929" s="606"/>
      <c r="I929" s="295"/>
      <c r="J929"/>
      <c r="K929" s="295"/>
      <c r="L929"/>
      <c r="O929"/>
      <c r="P929"/>
    </row>
    <row r="930" spans="1:16" x14ac:dyDescent="0.3">
      <c r="A930" s="300"/>
      <c r="B930" s="300"/>
      <c r="C930" s="300"/>
      <c r="D930" s="31"/>
      <c r="E930"/>
      <c r="F930"/>
      <c r="G930"/>
      <c r="H930" s="606"/>
      <c r="I930" s="295"/>
      <c r="J930"/>
      <c r="K930" s="295"/>
      <c r="L930"/>
      <c r="O930"/>
      <c r="P930"/>
    </row>
    <row r="931" spans="1:16" x14ac:dyDescent="0.3">
      <c r="A931" s="300"/>
      <c r="B931" s="300"/>
      <c r="C931" s="300"/>
      <c r="D931" s="31"/>
      <c r="E931"/>
      <c r="F931"/>
      <c r="G931"/>
      <c r="H931" s="606"/>
      <c r="I931" s="295"/>
      <c r="J931"/>
      <c r="K931" s="295"/>
      <c r="L931"/>
      <c r="O931"/>
      <c r="P931"/>
    </row>
    <row r="932" spans="1:16" x14ac:dyDescent="0.3">
      <c r="A932" s="300"/>
      <c r="B932" s="300"/>
      <c r="C932" s="300"/>
      <c r="D932" s="31"/>
      <c r="E932"/>
      <c r="F932"/>
      <c r="G932"/>
      <c r="H932" s="606"/>
      <c r="I932" s="295"/>
      <c r="J932"/>
      <c r="K932" s="295"/>
      <c r="L932"/>
      <c r="O932"/>
      <c r="P932"/>
    </row>
    <row r="933" spans="1:16" x14ac:dyDescent="0.3">
      <c r="A933" s="300"/>
      <c r="B933" s="300"/>
      <c r="C933" s="300"/>
      <c r="D933" s="31"/>
      <c r="E933"/>
      <c r="F933"/>
      <c r="G933"/>
      <c r="H933" s="606"/>
      <c r="I933" s="295"/>
      <c r="J933"/>
      <c r="K933" s="295"/>
      <c r="L933"/>
      <c r="O933"/>
      <c r="P933"/>
    </row>
    <row r="934" spans="1:16" x14ac:dyDescent="0.3">
      <c r="A934" s="300"/>
      <c r="B934" s="300"/>
      <c r="C934" s="300"/>
      <c r="D934" s="31"/>
      <c r="E934"/>
      <c r="F934"/>
      <c r="G934"/>
      <c r="H934" s="606"/>
      <c r="I934" s="295"/>
      <c r="J934"/>
      <c r="K934" s="295"/>
      <c r="L934"/>
      <c r="O934"/>
      <c r="P934"/>
    </row>
    <row r="935" spans="1:16" x14ac:dyDescent="0.3">
      <c r="A935" s="300"/>
      <c r="B935" s="300"/>
      <c r="C935" s="300"/>
      <c r="D935" s="31"/>
      <c r="E935"/>
      <c r="F935"/>
      <c r="G935"/>
      <c r="H935" s="606"/>
      <c r="I935" s="295"/>
      <c r="J935"/>
      <c r="K935" s="295"/>
      <c r="L935"/>
      <c r="O935"/>
      <c r="P935"/>
    </row>
    <row r="936" spans="1:16" x14ac:dyDescent="0.3">
      <c r="A936" s="300"/>
      <c r="B936" s="300"/>
      <c r="C936" s="300"/>
      <c r="D936" s="31"/>
      <c r="E936"/>
      <c r="F936"/>
      <c r="G936"/>
      <c r="H936" s="606"/>
      <c r="I936" s="295"/>
      <c r="J936"/>
      <c r="K936" s="295"/>
      <c r="L936"/>
      <c r="O936"/>
      <c r="P936"/>
    </row>
    <row r="937" spans="1:16" x14ac:dyDescent="0.3">
      <c r="A937" s="300"/>
      <c r="B937" s="300"/>
      <c r="C937" s="300"/>
      <c r="D937" s="31"/>
      <c r="E937"/>
      <c r="F937"/>
      <c r="G937"/>
      <c r="H937" s="606"/>
      <c r="I937" s="295"/>
      <c r="J937"/>
      <c r="K937" s="295"/>
      <c r="L937"/>
      <c r="O937"/>
      <c r="P937"/>
    </row>
    <row r="938" spans="1:16" x14ac:dyDescent="0.3">
      <c r="A938" s="300"/>
      <c r="B938" s="300"/>
      <c r="C938" s="300"/>
      <c r="D938" s="31"/>
      <c r="E938"/>
      <c r="F938"/>
      <c r="G938"/>
      <c r="H938" s="606"/>
      <c r="I938" s="295"/>
      <c r="J938"/>
      <c r="K938" s="295"/>
      <c r="L938"/>
      <c r="O938"/>
      <c r="P938"/>
    </row>
    <row r="939" spans="1:16" x14ac:dyDescent="0.3">
      <c r="A939" s="300"/>
      <c r="B939" s="300"/>
      <c r="C939" s="300"/>
      <c r="D939" s="31"/>
      <c r="E939"/>
      <c r="F939"/>
      <c r="G939"/>
      <c r="H939" s="606"/>
      <c r="I939" s="295"/>
      <c r="J939"/>
      <c r="K939" s="295"/>
      <c r="L939"/>
      <c r="O939"/>
      <c r="P939"/>
    </row>
    <row r="940" spans="1:16" x14ac:dyDescent="0.3">
      <c r="A940" s="300"/>
      <c r="B940" s="300"/>
      <c r="C940" s="300"/>
      <c r="D940" s="31"/>
      <c r="E940"/>
      <c r="F940"/>
      <c r="G940"/>
      <c r="H940" s="606"/>
      <c r="I940" s="295"/>
      <c r="J940"/>
      <c r="K940" s="295"/>
      <c r="L940"/>
      <c r="O940"/>
      <c r="P940"/>
    </row>
    <row r="941" spans="1:16" x14ac:dyDescent="0.3">
      <c r="A941" s="300"/>
      <c r="B941" s="300"/>
      <c r="C941" s="300"/>
      <c r="D941" s="31"/>
      <c r="E941"/>
      <c r="F941"/>
      <c r="G941"/>
      <c r="H941" s="606"/>
      <c r="I941" s="295"/>
      <c r="J941"/>
      <c r="K941" s="295"/>
      <c r="L941"/>
      <c r="O941"/>
      <c r="P941"/>
    </row>
    <row r="942" spans="1:16" x14ac:dyDescent="0.3">
      <c r="A942" s="300"/>
      <c r="B942" s="300"/>
      <c r="C942" s="300"/>
      <c r="D942" s="31"/>
      <c r="E942"/>
      <c r="F942"/>
      <c r="G942"/>
      <c r="H942" s="606"/>
      <c r="I942" s="295"/>
      <c r="J942"/>
      <c r="K942" s="295"/>
      <c r="L942"/>
      <c r="O942"/>
      <c r="P942"/>
    </row>
    <row r="943" spans="1:16" x14ac:dyDescent="0.3">
      <c r="A943" s="300"/>
      <c r="B943" s="300"/>
      <c r="C943" s="300"/>
      <c r="D943" s="31"/>
      <c r="E943"/>
      <c r="F943"/>
      <c r="G943"/>
      <c r="H943" s="606"/>
      <c r="I943" s="295"/>
      <c r="J943"/>
      <c r="K943" s="295"/>
      <c r="L943"/>
      <c r="O943"/>
      <c r="P943"/>
    </row>
    <row r="944" spans="1:16" x14ac:dyDescent="0.3">
      <c r="A944" s="300"/>
      <c r="B944" s="300"/>
      <c r="C944" s="300"/>
      <c r="D944" s="31"/>
      <c r="E944"/>
      <c r="F944"/>
      <c r="G944"/>
      <c r="H944" s="606"/>
      <c r="I944" s="295"/>
      <c r="J944"/>
      <c r="K944" s="295"/>
      <c r="L944"/>
      <c r="O944"/>
      <c r="P944"/>
    </row>
    <row r="945" spans="1:16" x14ac:dyDescent="0.3">
      <c r="A945" s="300"/>
      <c r="B945" s="300"/>
      <c r="C945" s="300"/>
      <c r="D945" s="31"/>
      <c r="E945"/>
      <c r="F945"/>
      <c r="G945"/>
      <c r="H945" s="606"/>
      <c r="I945" s="295"/>
      <c r="J945"/>
      <c r="K945" s="295"/>
      <c r="L945"/>
      <c r="O945"/>
      <c r="P945"/>
    </row>
    <row r="946" spans="1:16" x14ac:dyDescent="0.3">
      <c r="A946" s="300"/>
      <c r="B946" s="300"/>
      <c r="C946" s="300"/>
      <c r="D946" s="31"/>
      <c r="E946"/>
      <c r="F946"/>
      <c r="G946"/>
      <c r="H946" s="606"/>
      <c r="I946" s="295"/>
      <c r="J946"/>
      <c r="K946" s="295"/>
      <c r="L946"/>
      <c r="O946"/>
      <c r="P946"/>
    </row>
    <row r="947" spans="1:16" x14ac:dyDescent="0.3">
      <c r="A947" s="300"/>
      <c r="B947" s="300"/>
      <c r="C947" s="300"/>
      <c r="D947" s="31"/>
      <c r="E947"/>
      <c r="F947"/>
      <c r="G947"/>
      <c r="H947" s="606"/>
      <c r="I947" s="295"/>
      <c r="J947"/>
      <c r="K947" s="295"/>
      <c r="L947"/>
      <c r="O947"/>
      <c r="P947"/>
    </row>
    <row r="948" spans="1:16" x14ac:dyDescent="0.3">
      <c r="A948" s="300"/>
      <c r="B948" s="300"/>
      <c r="C948" s="300"/>
      <c r="D948" s="31"/>
      <c r="E948"/>
      <c r="F948"/>
      <c r="G948"/>
      <c r="H948" s="606"/>
      <c r="I948" s="295"/>
      <c r="J948"/>
      <c r="K948" s="295"/>
      <c r="L948"/>
      <c r="O948"/>
      <c r="P948"/>
    </row>
    <row r="949" spans="1:16" x14ac:dyDescent="0.3">
      <c r="A949" s="300"/>
      <c r="B949" s="300"/>
      <c r="C949" s="300"/>
      <c r="D949" s="31"/>
      <c r="E949"/>
      <c r="F949"/>
      <c r="G949"/>
      <c r="H949" s="606"/>
      <c r="I949" s="295"/>
      <c r="J949"/>
      <c r="K949" s="295"/>
      <c r="L949"/>
      <c r="O949"/>
      <c r="P949"/>
    </row>
    <row r="950" spans="1:16" x14ac:dyDescent="0.3">
      <c r="A950" s="300"/>
      <c r="B950" s="300"/>
      <c r="C950" s="300"/>
      <c r="D950" s="31"/>
      <c r="E950"/>
      <c r="F950"/>
      <c r="G950"/>
      <c r="H950" s="606"/>
      <c r="I950" s="295"/>
      <c r="J950"/>
      <c r="K950" s="295"/>
      <c r="L950"/>
      <c r="O950"/>
      <c r="P950"/>
    </row>
    <row r="951" spans="1:16" x14ac:dyDescent="0.3">
      <c r="A951" s="300"/>
      <c r="B951" s="300"/>
      <c r="C951" s="300"/>
      <c r="D951" s="31"/>
      <c r="E951"/>
      <c r="F951"/>
      <c r="G951"/>
      <c r="H951" s="606"/>
      <c r="I951" s="295"/>
      <c r="J951"/>
      <c r="K951" s="295"/>
      <c r="L951"/>
      <c r="O951"/>
      <c r="P951"/>
    </row>
    <row r="952" spans="1:16" x14ac:dyDescent="0.3">
      <c r="A952" s="300"/>
      <c r="B952" s="300"/>
      <c r="C952" s="300"/>
      <c r="D952" s="31"/>
      <c r="E952"/>
      <c r="F952"/>
      <c r="G952"/>
      <c r="H952" s="606"/>
      <c r="I952" s="295"/>
      <c r="J952"/>
      <c r="K952" s="295"/>
      <c r="L952"/>
      <c r="O952"/>
      <c r="P952"/>
    </row>
    <row r="953" spans="1:16" x14ac:dyDescent="0.3">
      <c r="A953" s="300"/>
      <c r="B953" s="300"/>
      <c r="C953" s="300"/>
      <c r="D953" s="31"/>
      <c r="E953"/>
      <c r="F953"/>
      <c r="G953"/>
      <c r="H953" s="606"/>
      <c r="I953" s="295"/>
      <c r="J953"/>
      <c r="K953" s="295"/>
      <c r="L953"/>
      <c r="O953"/>
      <c r="P953"/>
    </row>
    <row r="954" spans="1:16" x14ac:dyDescent="0.3">
      <c r="A954" s="300"/>
      <c r="B954" s="300"/>
      <c r="C954" s="300"/>
      <c r="D954" s="31"/>
      <c r="E954"/>
      <c r="F954"/>
      <c r="G954"/>
      <c r="H954" s="606"/>
      <c r="I954" s="295"/>
      <c r="J954"/>
      <c r="K954" s="295"/>
      <c r="L954"/>
      <c r="O954"/>
      <c r="P954"/>
    </row>
    <row r="955" spans="1:16" x14ac:dyDescent="0.3">
      <c r="A955" s="300"/>
      <c r="B955" s="300"/>
      <c r="C955" s="300"/>
      <c r="D955" s="31"/>
      <c r="E955"/>
      <c r="F955"/>
      <c r="G955"/>
      <c r="H955" s="606"/>
      <c r="I955" s="295"/>
      <c r="J955"/>
      <c r="K955" s="295"/>
      <c r="L955"/>
      <c r="O955"/>
      <c r="P955"/>
    </row>
    <row r="956" spans="1:16" x14ac:dyDescent="0.3">
      <c r="A956" s="300"/>
      <c r="B956" s="300"/>
      <c r="C956" s="300"/>
      <c r="D956" s="31"/>
      <c r="E956"/>
      <c r="F956"/>
      <c r="G956"/>
      <c r="H956" s="606"/>
      <c r="I956" s="295"/>
      <c r="J956"/>
      <c r="K956" s="295"/>
      <c r="L956"/>
      <c r="O956"/>
      <c r="P956"/>
    </row>
    <row r="957" spans="1:16" x14ac:dyDescent="0.3">
      <c r="A957" s="300"/>
      <c r="B957" s="300"/>
      <c r="C957" s="300"/>
      <c r="D957" s="31"/>
      <c r="E957"/>
      <c r="F957"/>
      <c r="G957"/>
      <c r="H957" s="606"/>
      <c r="I957" s="295"/>
      <c r="J957"/>
      <c r="K957" s="295"/>
      <c r="L957"/>
      <c r="O957"/>
      <c r="P957"/>
    </row>
    <row r="958" spans="1:16" x14ac:dyDescent="0.3">
      <c r="A958" s="300"/>
      <c r="B958" s="300"/>
      <c r="C958" s="300"/>
      <c r="D958" s="31"/>
      <c r="E958"/>
      <c r="F958"/>
      <c r="G958"/>
      <c r="H958" s="606"/>
      <c r="I958" s="295"/>
      <c r="J958"/>
      <c r="K958" s="295"/>
      <c r="L958"/>
      <c r="O958"/>
      <c r="P958"/>
    </row>
    <row r="959" spans="1:16" x14ac:dyDescent="0.3">
      <c r="A959" s="300"/>
      <c r="B959" s="300"/>
      <c r="C959" s="300"/>
      <c r="D959" s="31"/>
      <c r="E959"/>
      <c r="F959"/>
      <c r="G959"/>
      <c r="H959" s="606"/>
      <c r="I959" s="295"/>
      <c r="J959"/>
      <c r="K959" s="295"/>
      <c r="L959"/>
      <c r="O959"/>
      <c r="P959"/>
    </row>
    <row r="960" spans="1:16" x14ac:dyDescent="0.3">
      <c r="A960" s="300"/>
      <c r="B960" s="300"/>
      <c r="C960" s="300"/>
      <c r="D960" s="31"/>
      <c r="E960"/>
      <c r="F960"/>
      <c r="G960"/>
      <c r="H960" s="606"/>
      <c r="I960" s="295"/>
      <c r="J960"/>
      <c r="K960" s="295"/>
      <c r="L960"/>
      <c r="O960"/>
      <c r="P960"/>
    </row>
    <row r="961" spans="1:16" x14ac:dyDescent="0.3">
      <c r="A961" s="300"/>
      <c r="B961" s="300"/>
      <c r="C961" s="300"/>
      <c r="D961" s="31"/>
      <c r="E961"/>
      <c r="F961"/>
      <c r="G961"/>
      <c r="H961" s="606"/>
      <c r="I961" s="295"/>
      <c r="J961"/>
      <c r="K961" s="295"/>
      <c r="L961"/>
      <c r="O961"/>
      <c r="P961"/>
    </row>
    <row r="962" spans="1:16" x14ac:dyDescent="0.3">
      <c r="A962" s="300"/>
      <c r="B962" s="300"/>
      <c r="C962" s="300"/>
      <c r="D962" s="31"/>
      <c r="E962"/>
      <c r="F962"/>
      <c r="G962"/>
      <c r="H962" s="606"/>
      <c r="I962" s="295"/>
      <c r="J962"/>
      <c r="K962" s="295"/>
      <c r="L962"/>
      <c r="O962"/>
      <c r="P962"/>
    </row>
    <row r="963" spans="1:16" x14ac:dyDescent="0.3">
      <c r="A963" s="300"/>
      <c r="B963" s="300"/>
      <c r="C963" s="300"/>
      <c r="D963" s="31"/>
      <c r="E963"/>
      <c r="F963"/>
      <c r="G963"/>
      <c r="H963" s="606"/>
      <c r="I963" s="295"/>
      <c r="J963"/>
      <c r="K963" s="295"/>
      <c r="L963"/>
      <c r="O963"/>
      <c r="P963"/>
    </row>
    <row r="964" spans="1:16" x14ac:dyDescent="0.3">
      <c r="A964" s="300"/>
      <c r="B964" s="300"/>
      <c r="C964" s="300"/>
      <c r="D964" s="31"/>
      <c r="E964"/>
      <c r="F964"/>
      <c r="G964"/>
      <c r="H964" s="606"/>
      <c r="I964" s="295"/>
      <c r="J964"/>
      <c r="K964" s="295"/>
      <c r="L964"/>
      <c r="O964"/>
      <c r="P964"/>
    </row>
    <row r="965" spans="1:16" x14ac:dyDescent="0.3">
      <c r="A965" s="300"/>
      <c r="B965" s="300"/>
      <c r="C965" s="300"/>
      <c r="D965" s="31"/>
      <c r="E965"/>
      <c r="F965"/>
      <c r="G965"/>
      <c r="H965" s="606"/>
      <c r="I965" s="295"/>
      <c r="J965"/>
      <c r="K965" s="295"/>
      <c r="L965"/>
      <c r="O965"/>
      <c r="P965"/>
    </row>
    <row r="966" spans="1:16" x14ac:dyDescent="0.3">
      <c r="A966" s="300"/>
      <c r="B966" s="300"/>
      <c r="C966" s="300"/>
      <c r="D966" s="31"/>
      <c r="E966"/>
      <c r="F966"/>
      <c r="G966"/>
      <c r="H966" s="606"/>
      <c r="I966" s="295"/>
      <c r="J966"/>
      <c r="K966" s="295"/>
      <c r="L966"/>
      <c r="O966"/>
      <c r="P966"/>
    </row>
    <row r="967" spans="1:16" x14ac:dyDescent="0.3">
      <c r="A967" s="300"/>
      <c r="B967" s="300"/>
      <c r="C967" s="300"/>
      <c r="D967" s="31"/>
      <c r="E967"/>
      <c r="F967"/>
      <c r="G967"/>
      <c r="H967" s="606"/>
      <c r="I967" s="295"/>
      <c r="J967"/>
      <c r="K967" s="295"/>
      <c r="L967"/>
      <c r="O967"/>
      <c r="P967"/>
    </row>
    <row r="968" spans="1:16" x14ac:dyDescent="0.3">
      <c r="A968" s="300"/>
      <c r="B968" s="300"/>
      <c r="C968" s="300"/>
      <c r="D968" s="31"/>
      <c r="E968"/>
      <c r="F968"/>
      <c r="G968"/>
      <c r="H968" s="606"/>
      <c r="I968" s="295"/>
      <c r="J968"/>
      <c r="K968" s="295"/>
      <c r="L968"/>
      <c r="O968"/>
      <c r="P968"/>
    </row>
    <row r="969" spans="1:16" x14ac:dyDescent="0.3">
      <c r="A969" s="300"/>
      <c r="B969" s="300"/>
      <c r="C969" s="300"/>
      <c r="D969" s="31"/>
      <c r="E969"/>
      <c r="F969"/>
      <c r="G969"/>
      <c r="H969" s="606"/>
      <c r="I969" s="295"/>
      <c r="J969"/>
      <c r="K969" s="295"/>
      <c r="L969"/>
      <c r="O969"/>
      <c r="P969"/>
    </row>
    <row r="970" spans="1:16" x14ac:dyDescent="0.3">
      <c r="A970" s="300"/>
      <c r="B970" s="300"/>
      <c r="C970" s="300"/>
      <c r="D970" s="31"/>
      <c r="E970"/>
      <c r="F970"/>
      <c r="G970"/>
      <c r="H970" s="606"/>
      <c r="I970" s="295"/>
      <c r="J970"/>
      <c r="K970" s="295"/>
      <c r="L970"/>
      <c r="O970"/>
      <c r="P970"/>
    </row>
    <row r="971" spans="1:16" x14ac:dyDescent="0.3">
      <c r="A971" s="300"/>
      <c r="B971" s="300"/>
      <c r="C971" s="300"/>
      <c r="D971" s="31"/>
      <c r="E971"/>
      <c r="F971"/>
      <c r="G971"/>
      <c r="H971" s="606"/>
      <c r="I971" s="295"/>
      <c r="J971"/>
      <c r="K971" s="295"/>
      <c r="L971"/>
      <c r="O971"/>
      <c r="P971"/>
    </row>
    <row r="972" spans="1:16" x14ac:dyDescent="0.3">
      <c r="A972" s="300"/>
      <c r="B972" s="300"/>
      <c r="C972" s="300"/>
      <c r="D972" s="31"/>
      <c r="E972"/>
      <c r="F972"/>
      <c r="G972"/>
      <c r="H972" s="606"/>
      <c r="I972" s="295"/>
      <c r="J972"/>
      <c r="K972" s="295"/>
      <c r="L972"/>
      <c r="O972"/>
      <c r="P972"/>
    </row>
    <row r="973" spans="1:16" x14ac:dyDescent="0.3">
      <c r="A973" s="300"/>
      <c r="B973" s="300"/>
      <c r="C973" s="300"/>
      <c r="D973" s="31"/>
      <c r="E973"/>
      <c r="F973"/>
      <c r="G973"/>
      <c r="H973" s="606"/>
      <c r="I973" s="295"/>
      <c r="J973"/>
      <c r="K973" s="295"/>
      <c r="L973"/>
      <c r="O973"/>
      <c r="P973"/>
    </row>
    <row r="974" spans="1:16" x14ac:dyDescent="0.3">
      <c r="A974" s="300"/>
      <c r="B974" s="300"/>
      <c r="C974" s="300"/>
      <c r="D974" s="31"/>
      <c r="E974"/>
      <c r="F974"/>
      <c r="G974"/>
      <c r="H974" s="606"/>
      <c r="I974" s="295"/>
      <c r="J974"/>
      <c r="K974" s="295"/>
      <c r="L974"/>
      <c r="O974"/>
      <c r="P974"/>
    </row>
    <row r="975" spans="1:16" x14ac:dyDescent="0.3">
      <c r="A975" s="300"/>
      <c r="B975" s="300"/>
      <c r="C975" s="300"/>
      <c r="D975" s="31"/>
      <c r="E975"/>
      <c r="F975"/>
      <c r="G975"/>
      <c r="H975" s="606"/>
      <c r="I975" s="295"/>
      <c r="J975"/>
      <c r="K975" s="295"/>
      <c r="L975"/>
      <c r="O975"/>
      <c r="P975"/>
    </row>
    <row r="976" spans="1:16" x14ac:dyDescent="0.3">
      <c r="A976" s="300"/>
      <c r="B976" s="300"/>
      <c r="C976" s="300"/>
      <c r="D976" s="31"/>
      <c r="E976"/>
      <c r="F976"/>
      <c r="G976"/>
      <c r="H976" s="606"/>
      <c r="I976" s="295"/>
      <c r="J976"/>
      <c r="K976" s="295"/>
      <c r="L976"/>
      <c r="O976"/>
      <c r="P976"/>
    </row>
    <row r="977" spans="1:16" x14ac:dyDescent="0.3">
      <c r="A977" s="300"/>
      <c r="B977" s="300"/>
      <c r="C977" s="300"/>
      <c r="D977" s="31"/>
      <c r="E977"/>
      <c r="F977"/>
      <c r="G977"/>
      <c r="H977" s="606"/>
      <c r="I977" s="295"/>
      <c r="J977"/>
      <c r="K977" s="295"/>
      <c r="L977"/>
      <c r="O977"/>
      <c r="P977"/>
    </row>
    <row r="978" spans="1:16" x14ac:dyDescent="0.3">
      <c r="A978" s="300"/>
      <c r="B978" s="300"/>
      <c r="C978" s="300"/>
      <c r="D978" s="31"/>
      <c r="E978"/>
      <c r="F978"/>
      <c r="G978"/>
      <c r="H978" s="606"/>
      <c r="I978" s="295"/>
      <c r="J978"/>
      <c r="K978" s="295"/>
      <c r="L978"/>
      <c r="O978"/>
      <c r="P978"/>
    </row>
    <row r="979" spans="1:16" x14ac:dyDescent="0.3">
      <c r="A979" s="300"/>
      <c r="B979" s="300"/>
      <c r="C979" s="300"/>
      <c r="D979" s="31"/>
      <c r="E979"/>
      <c r="F979"/>
      <c r="G979"/>
      <c r="H979" s="606"/>
      <c r="I979" s="295"/>
      <c r="J979"/>
      <c r="K979" s="295"/>
      <c r="L979"/>
      <c r="O979"/>
      <c r="P979"/>
    </row>
    <row r="980" spans="1:16" x14ac:dyDescent="0.3">
      <c r="A980" s="300"/>
      <c r="B980" s="300"/>
      <c r="C980" s="300"/>
      <c r="D980" s="31"/>
      <c r="E980"/>
      <c r="F980"/>
      <c r="G980"/>
      <c r="H980" s="606"/>
      <c r="I980" s="295"/>
      <c r="J980"/>
      <c r="K980" s="295"/>
      <c r="L980"/>
      <c r="O980"/>
      <c r="P980"/>
    </row>
    <row r="981" spans="1:16" x14ac:dyDescent="0.3">
      <c r="A981" s="300"/>
      <c r="B981" s="300"/>
      <c r="C981" s="300"/>
      <c r="D981" s="31"/>
      <c r="E981"/>
      <c r="F981"/>
      <c r="G981"/>
      <c r="H981" s="606"/>
      <c r="I981" s="295"/>
      <c r="J981"/>
      <c r="K981" s="295"/>
      <c r="L981"/>
      <c r="O981"/>
      <c r="P981"/>
    </row>
    <row r="982" spans="1:16" x14ac:dyDescent="0.3">
      <c r="A982" s="300"/>
      <c r="B982" s="300"/>
      <c r="C982" s="300"/>
      <c r="D982" s="31"/>
      <c r="E982"/>
      <c r="F982"/>
      <c r="G982"/>
      <c r="H982" s="606"/>
      <c r="I982" s="295"/>
      <c r="J982"/>
      <c r="K982" s="295"/>
      <c r="L982"/>
      <c r="O982"/>
      <c r="P982"/>
    </row>
    <row r="983" spans="1:16" x14ac:dyDescent="0.3">
      <c r="A983" s="300"/>
      <c r="B983" s="300"/>
      <c r="C983" s="300"/>
      <c r="D983" s="31"/>
      <c r="E983"/>
      <c r="F983"/>
      <c r="G983"/>
      <c r="H983" s="606"/>
      <c r="I983" s="295"/>
      <c r="J983"/>
      <c r="K983" s="295"/>
      <c r="L983"/>
      <c r="O983"/>
      <c r="P983"/>
    </row>
    <row r="984" spans="1:16" x14ac:dyDescent="0.3">
      <c r="A984" s="300"/>
      <c r="B984" s="300"/>
      <c r="C984" s="300"/>
      <c r="D984" s="31"/>
      <c r="E984"/>
      <c r="F984"/>
      <c r="G984"/>
      <c r="H984" s="606"/>
      <c r="I984" s="295"/>
      <c r="J984"/>
      <c r="K984" s="295"/>
      <c r="L984"/>
      <c r="O984"/>
      <c r="P984"/>
    </row>
    <row r="985" spans="1:16" x14ac:dyDescent="0.3">
      <c r="A985" s="300"/>
      <c r="B985" s="300"/>
      <c r="C985" s="300"/>
      <c r="D985" s="31"/>
      <c r="E985"/>
      <c r="F985"/>
      <c r="G985"/>
      <c r="H985" s="606"/>
      <c r="I985" s="295"/>
      <c r="J985"/>
      <c r="K985" s="295"/>
      <c r="L985"/>
      <c r="O985"/>
      <c r="P985"/>
    </row>
    <row r="986" spans="1:16" x14ac:dyDescent="0.3">
      <c r="A986" s="300"/>
      <c r="B986" s="300"/>
      <c r="C986" s="300"/>
      <c r="D986" s="31"/>
      <c r="E986"/>
      <c r="F986"/>
      <c r="G986"/>
      <c r="H986" s="606"/>
      <c r="I986" s="295"/>
      <c r="J986"/>
      <c r="K986" s="295"/>
      <c r="L986"/>
      <c r="O986"/>
      <c r="P986"/>
    </row>
    <row r="987" spans="1:16" x14ac:dyDescent="0.3">
      <c r="A987" s="300"/>
      <c r="B987" s="300"/>
      <c r="C987" s="300"/>
      <c r="D987" s="31"/>
      <c r="E987"/>
      <c r="F987"/>
      <c r="G987"/>
      <c r="H987" s="606"/>
      <c r="I987" s="295"/>
      <c r="J987"/>
      <c r="K987" s="295"/>
      <c r="L987"/>
      <c r="O987"/>
      <c r="P987"/>
    </row>
    <row r="988" spans="1:16" x14ac:dyDescent="0.3">
      <c r="A988" s="300"/>
      <c r="B988" s="300"/>
      <c r="C988" s="300"/>
      <c r="D988" s="31"/>
      <c r="E988"/>
      <c r="F988"/>
      <c r="G988"/>
      <c r="H988" s="606"/>
      <c r="I988" s="295"/>
      <c r="J988"/>
      <c r="K988" s="295"/>
      <c r="L988"/>
      <c r="O988"/>
      <c r="P988"/>
    </row>
    <row r="989" spans="1:16" x14ac:dyDescent="0.3">
      <c r="A989" s="300"/>
      <c r="B989" s="300"/>
      <c r="C989" s="300"/>
      <c r="D989" s="31"/>
      <c r="E989"/>
      <c r="F989"/>
      <c r="G989"/>
      <c r="H989" s="606"/>
      <c r="I989" s="295"/>
      <c r="J989"/>
      <c r="K989" s="295"/>
      <c r="L989"/>
      <c r="O989"/>
      <c r="P989"/>
    </row>
    <row r="990" spans="1:16" x14ac:dyDescent="0.3">
      <c r="A990" s="300"/>
      <c r="B990" s="300"/>
      <c r="C990" s="300"/>
      <c r="D990" s="31"/>
      <c r="E990"/>
      <c r="F990"/>
      <c r="G990"/>
      <c r="H990" s="606"/>
      <c r="I990" s="295"/>
      <c r="J990"/>
      <c r="K990" s="295"/>
      <c r="L990"/>
      <c r="O990"/>
      <c r="P990"/>
    </row>
    <row r="991" spans="1:16" x14ac:dyDescent="0.3">
      <c r="A991" s="300"/>
      <c r="B991" s="300"/>
      <c r="C991" s="300"/>
      <c r="D991" s="31"/>
      <c r="E991"/>
      <c r="F991"/>
      <c r="G991"/>
      <c r="H991" s="606"/>
      <c r="I991" s="295"/>
      <c r="J991"/>
      <c r="K991" s="295"/>
      <c r="L991"/>
      <c r="O991"/>
      <c r="P991"/>
    </row>
    <row r="992" spans="1:16" x14ac:dyDescent="0.3">
      <c r="A992" s="300"/>
      <c r="B992" s="300"/>
      <c r="C992" s="300"/>
      <c r="D992" s="31"/>
      <c r="E992"/>
      <c r="F992"/>
      <c r="G992"/>
      <c r="H992" s="606"/>
      <c r="I992" s="295"/>
      <c r="J992"/>
      <c r="K992" s="295"/>
      <c r="L992"/>
      <c r="O992"/>
      <c r="P992"/>
    </row>
    <row r="993" spans="1:16" x14ac:dyDescent="0.3">
      <c r="A993" s="300"/>
      <c r="B993" s="300"/>
      <c r="C993" s="300"/>
      <c r="D993" s="31"/>
      <c r="E993"/>
      <c r="F993"/>
      <c r="G993"/>
      <c r="H993" s="606"/>
      <c r="I993" s="295"/>
      <c r="J993"/>
      <c r="K993" s="295"/>
      <c r="L993"/>
      <c r="O993"/>
      <c r="P993"/>
    </row>
    <row r="994" spans="1:16" x14ac:dyDescent="0.3">
      <c r="A994" s="300"/>
      <c r="B994" s="300"/>
      <c r="C994" s="300"/>
      <c r="D994" s="31"/>
      <c r="E994"/>
      <c r="F994"/>
      <c r="G994"/>
      <c r="H994" s="606"/>
      <c r="I994" s="295"/>
      <c r="J994"/>
      <c r="K994" s="295"/>
      <c r="L994"/>
      <c r="O994"/>
      <c r="P994"/>
    </row>
    <row r="995" spans="1:16" x14ac:dyDescent="0.3">
      <c r="A995" s="300"/>
      <c r="B995" s="300"/>
      <c r="C995" s="300"/>
      <c r="D995" s="31"/>
      <c r="E995"/>
      <c r="F995"/>
      <c r="G995"/>
      <c r="H995" s="606"/>
      <c r="I995" s="295"/>
      <c r="J995"/>
      <c r="K995" s="295"/>
      <c r="L995"/>
      <c r="O995"/>
      <c r="P995"/>
    </row>
    <row r="996" spans="1:16" x14ac:dyDescent="0.3">
      <c r="A996" s="300"/>
      <c r="B996" s="300"/>
      <c r="C996" s="300"/>
      <c r="D996" s="31"/>
      <c r="E996"/>
      <c r="F996"/>
      <c r="G996"/>
      <c r="H996" s="606"/>
      <c r="I996" s="295"/>
      <c r="J996"/>
      <c r="K996" s="295"/>
      <c r="L996"/>
      <c r="O996"/>
      <c r="P996"/>
    </row>
    <row r="997" spans="1:16" x14ac:dyDescent="0.3">
      <c r="A997" s="300"/>
      <c r="B997" s="300"/>
      <c r="C997" s="300"/>
      <c r="D997" s="31"/>
      <c r="E997"/>
      <c r="F997"/>
      <c r="G997"/>
      <c r="H997" s="606"/>
      <c r="I997" s="295"/>
      <c r="J997"/>
      <c r="K997" s="295"/>
      <c r="L997"/>
      <c r="O997"/>
      <c r="P997"/>
    </row>
    <row r="998" spans="1:16" x14ac:dyDescent="0.3">
      <c r="A998" s="300"/>
      <c r="B998" s="300"/>
      <c r="C998" s="300"/>
      <c r="D998" s="31"/>
      <c r="E998"/>
      <c r="F998"/>
      <c r="G998"/>
      <c r="H998" s="606"/>
      <c r="I998" s="295"/>
      <c r="J998"/>
      <c r="K998" s="295"/>
      <c r="L998"/>
      <c r="O998"/>
      <c r="P998"/>
    </row>
    <row r="999" spans="1:16" x14ac:dyDescent="0.3">
      <c r="A999" s="300"/>
      <c r="B999" s="300"/>
      <c r="C999" s="300"/>
      <c r="D999" s="31"/>
      <c r="E999"/>
      <c r="F999"/>
      <c r="G999"/>
      <c r="H999" s="606"/>
      <c r="I999" s="295"/>
      <c r="J999"/>
      <c r="K999" s="295"/>
      <c r="L999"/>
      <c r="O999"/>
      <c r="P999"/>
    </row>
    <row r="1000" spans="1:16" x14ac:dyDescent="0.3">
      <c r="A1000" s="300"/>
      <c r="B1000" s="300"/>
      <c r="C1000" s="300"/>
      <c r="D1000" s="31"/>
      <c r="E1000"/>
      <c r="F1000"/>
      <c r="G1000"/>
      <c r="H1000" s="606"/>
      <c r="I1000" s="295"/>
      <c r="J1000"/>
      <c r="K1000" s="295"/>
      <c r="L1000"/>
      <c r="O1000"/>
      <c r="P1000"/>
    </row>
    <row r="1001" spans="1:16" x14ac:dyDescent="0.3">
      <c r="A1001" s="300"/>
      <c r="B1001" s="300"/>
      <c r="C1001" s="300"/>
      <c r="D1001" s="31"/>
      <c r="E1001"/>
      <c r="F1001"/>
      <c r="G1001"/>
      <c r="H1001" s="606"/>
      <c r="I1001" s="295"/>
      <c r="J1001"/>
      <c r="K1001" s="295"/>
      <c r="L1001"/>
      <c r="O1001"/>
      <c r="P1001"/>
    </row>
    <row r="1002" spans="1:16" x14ac:dyDescent="0.3">
      <c r="A1002" s="300"/>
      <c r="B1002" s="300"/>
      <c r="C1002" s="300"/>
      <c r="D1002" s="31"/>
      <c r="E1002"/>
      <c r="F1002"/>
      <c r="G1002"/>
      <c r="H1002" s="606"/>
      <c r="I1002" s="295"/>
      <c r="J1002"/>
      <c r="K1002" s="295"/>
      <c r="L1002"/>
      <c r="O1002"/>
      <c r="P1002"/>
    </row>
    <row r="1003" spans="1:16" x14ac:dyDescent="0.3">
      <c r="A1003" s="300"/>
      <c r="B1003" s="300"/>
      <c r="C1003" s="300"/>
      <c r="D1003" s="31"/>
      <c r="E1003"/>
      <c r="F1003"/>
      <c r="G1003"/>
      <c r="H1003" s="606"/>
      <c r="I1003" s="295"/>
      <c r="J1003"/>
      <c r="K1003" s="295"/>
      <c r="L1003"/>
      <c r="O1003"/>
      <c r="P1003"/>
    </row>
    <row r="1004" spans="1:16" x14ac:dyDescent="0.3">
      <c r="A1004" s="300"/>
      <c r="B1004" s="300"/>
      <c r="C1004" s="300"/>
      <c r="D1004" s="31"/>
      <c r="E1004"/>
      <c r="F1004"/>
      <c r="G1004"/>
      <c r="H1004" s="606"/>
      <c r="I1004" s="295"/>
      <c r="J1004"/>
      <c r="K1004" s="295"/>
      <c r="L1004"/>
      <c r="O1004"/>
      <c r="P1004"/>
    </row>
    <row r="1005" spans="1:16" x14ac:dyDescent="0.3">
      <c r="A1005" s="300"/>
      <c r="B1005" s="300"/>
      <c r="C1005" s="300"/>
      <c r="D1005" s="31"/>
      <c r="E1005"/>
      <c r="F1005"/>
      <c r="G1005"/>
      <c r="H1005" s="606"/>
      <c r="I1005" s="295"/>
      <c r="J1005"/>
      <c r="K1005" s="295"/>
      <c r="L1005"/>
      <c r="O1005"/>
      <c r="P1005"/>
    </row>
    <row r="1006" spans="1:16" x14ac:dyDescent="0.3">
      <c r="A1006" s="300"/>
      <c r="B1006" s="300"/>
      <c r="C1006" s="300"/>
      <c r="D1006" s="31"/>
      <c r="E1006"/>
      <c r="F1006"/>
      <c r="G1006"/>
      <c r="H1006" s="606"/>
      <c r="I1006" s="295"/>
      <c r="J1006"/>
      <c r="K1006" s="295"/>
      <c r="L1006"/>
      <c r="O1006"/>
      <c r="P1006"/>
    </row>
    <row r="1007" spans="1:16" x14ac:dyDescent="0.3">
      <c r="A1007" s="300"/>
      <c r="B1007" s="300"/>
      <c r="C1007" s="300"/>
      <c r="D1007" s="31"/>
      <c r="E1007"/>
      <c r="F1007"/>
      <c r="G1007"/>
      <c r="H1007" s="606"/>
      <c r="I1007" s="295"/>
      <c r="J1007"/>
      <c r="K1007" s="295"/>
      <c r="L1007"/>
      <c r="O1007"/>
      <c r="P1007"/>
    </row>
    <row r="1008" spans="1:16" x14ac:dyDescent="0.3">
      <c r="A1008" s="300"/>
      <c r="B1008" s="300"/>
      <c r="C1008" s="300"/>
      <c r="D1008" s="31"/>
      <c r="E1008"/>
      <c r="F1008"/>
      <c r="G1008"/>
      <c r="H1008" s="606"/>
      <c r="I1008" s="295"/>
      <c r="J1008"/>
      <c r="K1008" s="295"/>
      <c r="L1008"/>
      <c r="O1008"/>
      <c r="P1008"/>
    </row>
    <row r="1009" spans="1:16" x14ac:dyDescent="0.3">
      <c r="A1009" s="300"/>
      <c r="B1009" s="300"/>
      <c r="C1009" s="300"/>
      <c r="D1009" s="31"/>
      <c r="E1009"/>
      <c r="F1009"/>
      <c r="G1009"/>
      <c r="H1009" s="606"/>
      <c r="I1009" s="295"/>
      <c r="J1009"/>
      <c r="K1009" s="295"/>
      <c r="L1009"/>
      <c r="O1009"/>
      <c r="P1009"/>
    </row>
    <row r="1010" spans="1:16" x14ac:dyDescent="0.3">
      <c r="A1010" s="300"/>
      <c r="B1010" s="300"/>
      <c r="C1010" s="300"/>
      <c r="D1010" s="31"/>
      <c r="E1010"/>
      <c r="F1010"/>
      <c r="G1010"/>
      <c r="H1010" s="606"/>
      <c r="I1010" s="295"/>
      <c r="J1010"/>
      <c r="K1010" s="295"/>
      <c r="L1010"/>
      <c r="O1010"/>
      <c r="P1010"/>
    </row>
    <row r="1011" spans="1:16" x14ac:dyDescent="0.3">
      <c r="A1011" s="300"/>
      <c r="B1011" s="300"/>
      <c r="C1011" s="300"/>
      <c r="D1011" s="31"/>
      <c r="E1011"/>
      <c r="F1011"/>
      <c r="G1011"/>
      <c r="H1011" s="606"/>
      <c r="I1011" s="295"/>
      <c r="J1011"/>
      <c r="K1011" s="295"/>
      <c r="L1011"/>
      <c r="O1011"/>
      <c r="P1011"/>
    </row>
    <row r="1012" spans="1:16" x14ac:dyDescent="0.3">
      <c r="A1012" s="300"/>
      <c r="B1012" s="300"/>
      <c r="C1012" s="300"/>
      <c r="D1012" s="31"/>
      <c r="E1012"/>
      <c r="F1012"/>
      <c r="G1012"/>
      <c r="H1012" s="606"/>
      <c r="I1012" s="295"/>
      <c r="J1012"/>
      <c r="K1012" s="295"/>
      <c r="L1012"/>
      <c r="O1012"/>
      <c r="P1012"/>
    </row>
    <row r="1013" spans="1:16" x14ac:dyDescent="0.3">
      <c r="A1013" s="300"/>
      <c r="B1013" s="300"/>
      <c r="C1013" s="300"/>
      <c r="D1013" s="31"/>
      <c r="E1013"/>
      <c r="F1013"/>
      <c r="G1013"/>
      <c r="H1013" s="606"/>
      <c r="I1013" s="295"/>
      <c r="J1013"/>
      <c r="K1013" s="295"/>
      <c r="L1013"/>
      <c r="O1013"/>
      <c r="P1013"/>
    </row>
    <row r="1014" spans="1:16" x14ac:dyDescent="0.3">
      <c r="A1014" s="300"/>
      <c r="B1014" s="300"/>
      <c r="C1014" s="300"/>
      <c r="D1014" s="31"/>
      <c r="E1014"/>
      <c r="F1014"/>
      <c r="G1014"/>
      <c r="H1014" s="606"/>
      <c r="I1014" s="295"/>
      <c r="J1014"/>
      <c r="K1014" s="295"/>
      <c r="L1014"/>
      <c r="O1014"/>
      <c r="P1014"/>
    </row>
    <row r="1015" spans="1:16" x14ac:dyDescent="0.3">
      <c r="A1015" s="300"/>
      <c r="B1015" s="300"/>
      <c r="C1015" s="300"/>
      <c r="D1015" s="31"/>
      <c r="E1015"/>
      <c r="F1015"/>
      <c r="G1015"/>
      <c r="H1015" s="606"/>
      <c r="I1015" s="295"/>
      <c r="J1015"/>
      <c r="K1015" s="295"/>
      <c r="L1015"/>
      <c r="O1015"/>
      <c r="P1015"/>
    </row>
    <row r="1016" spans="1:16" x14ac:dyDescent="0.3">
      <c r="A1016" s="300"/>
      <c r="B1016" s="300"/>
      <c r="C1016" s="300"/>
      <c r="D1016" s="31"/>
      <c r="E1016"/>
      <c r="F1016"/>
      <c r="G1016"/>
      <c r="H1016" s="606"/>
      <c r="I1016" s="295"/>
      <c r="J1016"/>
      <c r="K1016" s="295"/>
      <c r="L1016"/>
      <c r="O1016"/>
      <c r="P1016"/>
    </row>
    <row r="1017" spans="1:16" x14ac:dyDescent="0.3">
      <c r="A1017" s="300"/>
      <c r="B1017" s="300"/>
      <c r="C1017" s="300"/>
      <c r="D1017" s="31"/>
      <c r="E1017"/>
      <c r="F1017"/>
      <c r="G1017"/>
      <c r="H1017" s="606"/>
      <c r="I1017" s="295"/>
      <c r="J1017"/>
      <c r="K1017" s="295"/>
      <c r="L1017"/>
      <c r="O1017"/>
      <c r="P1017"/>
    </row>
    <row r="1018" spans="1:16" x14ac:dyDescent="0.3">
      <c r="A1018" s="300"/>
      <c r="B1018" s="300"/>
      <c r="C1018" s="300"/>
      <c r="D1018" s="31"/>
      <c r="E1018"/>
      <c r="F1018"/>
      <c r="G1018"/>
      <c r="H1018" s="606"/>
      <c r="I1018" s="295"/>
      <c r="J1018"/>
      <c r="K1018" s="295"/>
      <c r="L1018"/>
      <c r="O1018"/>
      <c r="P1018"/>
    </row>
    <row r="1019" spans="1:16" x14ac:dyDescent="0.3">
      <c r="A1019" s="300"/>
      <c r="B1019" s="300"/>
      <c r="C1019" s="300"/>
      <c r="D1019" s="31"/>
      <c r="E1019"/>
      <c r="F1019"/>
      <c r="G1019"/>
      <c r="H1019" s="606"/>
      <c r="I1019" s="295"/>
      <c r="J1019"/>
      <c r="K1019" s="295"/>
      <c r="L1019"/>
      <c r="O1019"/>
      <c r="P1019"/>
    </row>
    <row r="1020" spans="1:16" x14ac:dyDescent="0.3">
      <c r="A1020" s="300"/>
      <c r="B1020" s="300"/>
      <c r="C1020" s="300"/>
      <c r="D1020" s="31"/>
      <c r="E1020"/>
      <c r="F1020"/>
      <c r="G1020"/>
      <c r="H1020" s="606"/>
      <c r="I1020" s="295"/>
      <c r="J1020"/>
      <c r="K1020" s="295"/>
      <c r="L1020"/>
      <c r="O1020"/>
      <c r="P1020"/>
    </row>
    <row r="1021" spans="1:16" x14ac:dyDescent="0.3">
      <c r="A1021" s="300"/>
      <c r="B1021" s="300"/>
      <c r="C1021" s="300"/>
      <c r="D1021" s="31"/>
      <c r="E1021"/>
      <c r="F1021"/>
      <c r="G1021"/>
      <c r="H1021" s="606"/>
      <c r="I1021" s="295"/>
      <c r="J1021"/>
      <c r="K1021" s="295"/>
      <c r="L1021"/>
      <c r="O1021"/>
      <c r="P1021"/>
    </row>
    <row r="1022" spans="1:16" x14ac:dyDescent="0.3">
      <c r="A1022" s="300"/>
      <c r="B1022" s="300"/>
      <c r="C1022" s="300"/>
      <c r="D1022" s="31"/>
      <c r="E1022"/>
      <c r="F1022"/>
      <c r="G1022"/>
      <c r="H1022" s="606"/>
      <c r="I1022" s="295"/>
      <c r="J1022"/>
      <c r="K1022" s="295"/>
      <c r="L1022"/>
      <c r="O1022"/>
      <c r="P1022"/>
    </row>
    <row r="1023" spans="1:16" x14ac:dyDescent="0.3">
      <c r="A1023" s="300"/>
      <c r="B1023" s="300"/>
      <c r="C1023" s="300"/>
      <c r="D1023" s="31"/>
      <c r="E1023"/>
      <c r="F1023"/>
      <c r="G1023"/>
      <c r="H1023" s="606"/>
      <c r="I1023" s="295"/>
      <c r="J1023"/>
      <c r="K1023" s="295"/>
      <c r="L1023"/>
      <c r="O1023"/>
      <c r="P1023"/>
    </row>
    <row r="1024" spans="1:16" x14ac:dyDescent="0.3">
      <c r="A1024" s="300"/>
      <c r="B1024" s="300"/>
      <c r="C1024" s="300"/>
      <c r="D1024" s="31"/>
      <c r="E1024"/>
      <c r="F1024"/>
      <c r="G1024"/>
      <c r="H1024" s="606"/>
      <c r="I1024" s="295"/>
      <c r="J1024"/>
      <c r="K1024" s="295"/>
      <c r="L1024"/>
      <c r="O1024"/>
      <c r="P1024"/>
    </row>
    <row r="1025" spans="1:16" x14ac:dyDescent="0.3">
      <c r="A1025" s="300"/>
      <c r="B1025" s="300"/>
      <c r="C1025" s="300"/>
      <c r="D1025" s="31"/>
      <c r="E1025"/>
      <c r="F1025"/>
      <c r="G1025"/>
      <c r="H1025" s="606"/>
      <c r="I1025" s="295"/>
      <c r="J1025"/>
      <c r="K1025" s="295"/>
      <c r="L1025"/>
      <c r="O1025"/>
      <c r="P1025"/>
    </row>
    <row r="1026" spans="1:16" x14ac:dyDescent="0.3">
      <c r="A1026" s="300"/>
      <c r="B1026" s="300"/>
      <c r="C1026" s="300"/>
      <c r="D1026" s="31"/>
      <c r="E1026"/>
      <c r="F1026"/>
      <c r="G1026"/>
      <c r="H1026" s="606"/>
      <c r="I1026" s="295"/>
      <c r="J1026"/>
      <c r="K1026" s="295"/>
      <c r="L1026"/>
      <c r="O1026"/>
      <c r="P1026"/>
    </row>
    <row r="1027" spans="1:16" x14ac:dyDescent="0.3">
      <c r="A1027" s="300"/>
      <c r="B1027" s="300"/>
      <c r="C1027" s="300"/>
      <c r="D1027" s="31"/>
      <c r="E1027"/>
      <c r="F1027"/>
      <c r="G1027"/>
      <c r="H1027" s="606"/>
      <c r="I1027" s="295"/>
      <c r="J1027"/>
      <c r="K1027" s="295"/>
      <c r="L1027"/>
      <c r="O1027"/>
      <c r="P1027"/>
    </row>
    <row r="1028" spans="1:16" x14ac:dyDescent="0.3">
      <c r="A1028" s="300"/>
      <c r="B1028" s="300"/>
      <c r="C1028" s="300"/>
      <c r="D1028" s="31"/>
      <c r="E1028"/>
      <c r="F1028"/>
      <c r="G1028"/>
      <c r="H1028" s="606"/>
      <c r="I1028" s="295"/>
      <c r="J1028"/>
      <c r="K1028" s="295"/>
      <c r="L1028"/>
      <c r="O1028"/>
      <c r="P1028"/>
    </row>
    <row r="1029" spans="1:16" x14ac:dyDescent="0.3">
      <c r="A1029" s="300"/>
      <c r="B1029" s="300"/>
      <c r="C1029" s="300"/>
      <c r="D1029" s="31"/>
      <c r="E1029"/>
      <c r="F1029"/>
      <c r="G1029"/>
      <c r="H1029" s="606"/>
      <c r="I1029" s="295"/>
      <c r="J1029"/>
      <c r="K1029" s="295"/>
      <c r="L1029"/>
      <c r="O1029"/>
      <c r="P1029"/>
    </row>
    <row r="1030" spans="1:16" x14ac:dyDescent="0.3">
      <c r="A1030" s="300"/>
      <c r="B1030" s="300"/>
      <c r="C1030" s="300"/>
      <c r="D1030" s="31"/>
      <c r="E1030"/>
      <c r="F1030"/>
      <c r="G1030"/>
      <c r="H1030" s="606"/>
      <c r="I1030" s="295"/>
      <c r="J1030"/>
      <c r="K1030" s="295"/>
      <c r="L1030"/>
      <c r="O1030"/>
      <c r="P1030"/>
    </row>
    <row r="1031" spans="1:16" x14ac:dyDescent="0.3">
      <c r="A1031" s="300"/>
      <c r="B1031" s="300"/>
      <c r="C1031" s="300"/>
      <c r="D1031" s="31"/>
      <c r="E1031"/>
      <c r="F1031"/>
      <c r="G1031"/>
      <c r="H1031" s="606"/>
      <c r="I1031" s="295"/>
      <c r="J1031"/>
      <c r="K1031" s="295"/>
      <c r="L1031"/>
      <c r="O1031"/>
      <c r="P1031"/>
    </row>
    <row r="1032" spans="1:16" x14ac:dyDescent="0.3">
      <c r="A1032" s="300"/>
      <c r="B1032" s="300"/>
      <c r="C1032" s="300"/>
      <c r="D1032" s="31"/>
      <c r="E1032"/>
      <c r="F1032"/>
      <c r="G1032"/>
      <c r="H1032" s="606"/>
      <c r="I1032" s="295"/>
      <c r="J1032"/>
      <c r="K1032" s="295"/>
      <c r="L1032"/>
      <c r="O1032"/>
      <c r="P1032"/>
    </row>
    <row r="1033" spans="1:16" x14ac:dyDescent="0.3">
      <c r="A1033" s="300"/>
      <c r="B1033" s="300"/>
      <c r="C1033" s="300"/>
      <c r="D1033" s="31"/>
      <c r="E1033"/>
      <c r="F1033"/>
      <c r="G1033"/>
      <c r="H1033" s="606"/>
      <c r="I1033" s="295"/>
      <c r="J1033"/>
      <c r="K1033" s="295"/>
      <c r="L1033"/>
      <c r="O1033"/>
      <c r="P1033"/>
    </row>
    <row r="1034" spans="1:16" x14ac:dyDescent="0.3">
      <c r="A1034" s="300"/>
      <c r="B1034" s="300"/>
      <c r="C1034" s="300"/>
      <c r="D1034" s="31"/>
      <c r="E1034"/>
      <c r="F1034"/>
      <c r="G1034"/>
      <c r="H1034" s="606"/>
      <c r="I1034" s="295"/>
      <c r="J1034"/>
      <c r="K1034" s="295"/>
      <c r="L1034"/>
      <c r="O1034"/>
      <c r="P1034"/>
    </row>
    <row r="1035" spans="1:16" x14ac:dyDescent="0.3">
      <c r="A1035" s="300"/>
      <c r="B1035" s="300"/>
      <c r="C1035" s="300"/>
      <c r="D1035" s="31"/>
      <c r="E1035"/>
      <c r="F1035"/>
      <c r="G1035"/>
      <c r="H1035" s="606"/>
      <c r="I1035" s="295"/>
      <c r="J1035"/>
      <c r="K1035" s="295"/>
      <c r="L1035"/>
      <c r="O1035"/>
      <c r="P1035"/>
    </row>
    <row r="1036" spans="1:16" x14ac:dyDescent="0.3">
      <c r="A1036" s="300"/>
      <c r="B1036" s="300"/>
      <c r="C1036" s="300"/>
      <c r="D1036" s="31"/>
      <c r="E1036"/>
      <c r="F1036"/>
      <c r="G1036"/>
      <c r="H1036" s="606"/>
      <c r="I1036" s="295"/>
      <c r="J1036"/>
      <c r="K1036" s="295"/>
      <c r="L1036"/>
      <c r="O1036"/>
      <c r="P1036"/>
    </row>
    <row r="1037" spans="1:16" x14ac:dyDescent="0.3">
      <c r="A1037" s="300"/>
      <c r="B1037" s="300"/>
      <c r="C1037" s="300"/>
      <c r="D1037" s="31"/>
      <c r="E1037"/>
      <c r="F1037"/>
      <c r="G1037"/>
      <c r="H1037" s="606"/>
      <c r="I1037" s="295"/>
      <c r="J1037"/>
      <c r="K1037" s="295"/>
      <c r="L1037"/>
      <c r="O1037"/>
      <c r="P1037"/>
    </row>
    <row r="1038" spans="1:16" x14ac:dyDescent="0.3">
      <c r="A1038" s="300"/>
      <c r="B1038" s="300"/>
      <c r="C1038" s="300"/>
      <c r="D1038" s="31"/>
      <c r="E1038"/>
      <c r="F1038"/>
      <c r="G1038"/>
      <c r="H1038" s="606"/>
      <c r="I1038" s="295"/>
      <c r="J1038"/>
      <c r="K1038" s="295"/>
      <c r="L1038"/>
      <c r="O1038"/>
      <c r="P1038"/>
    </row>
    <row r="1039" spans="1:16" x14ac:dyDescent="0.3">
      <c r="A1039" s="300"/>
      <c r="B1039" s="300"/>
      <c r="C1039" s="300"/>
      <c r="D1039" s="31"/>
      <c r="E1039"/>
      <c r="F1039"/>
      <c r="G1039"/>
      <c r="H1039" s="606"/>
      <c r="I1039" s="295"/>
      <c r="J1039"/>
      <c r="K1039" s="295"/>
      <c r="L1039"/>
      <c r="O1039"/>
      <c r="P1039"/>
    </row>
    <row r="1040" spans="1:16" x14ac:dyDescent="0.3">
      <c r="A1040" s="300"/>
      <c r="B1040" s="300"/>
      <c r="C1040" s="300"/>
      <c r="D1040" s="31"/>
      <c r="E1040"/>
      <c r="F1040"/>
      <c r="G1040"/>
      <c r="H1040" s="606"/>
      <c r="I1040" s="295"/>
      <c r="J1040"/>
      <c r="K1040" s="295"/>
      <c r="L1040"/>
      <c r="O1040"/>
      <c r="P1040"/>
    </row>
    <row r="1041" spans="1:16" x14ac:dyDescent="0.3">
      <c r="A1041" s="300"/>
      <c r="B1041" s="300"/>
      <c r="C1041" s="300"/>
      <c r="D1041" s="31"/>
      <c r="E1041"/>
      <c r="F1041"/>
      <c r="G1041"/>
      <c r="H1041" s="606"/>
      <c r="I1041" s="295"/>
      <c r="J1041"/>
      <c r="K1041" s="295"/>
      <c r="L1041"/>
      <c r="O1041"/>
      <c r="P1041"/>
    </row>
    <row r="1042" spans="1:16" x14ac:dyDescent="0.3">
      <c r="A1042" s="300"/>
      <c r="B1042" s="300"/>
      <c r="C1042" s="300"/>
      <c r="D1042" s="31"/>
      <c r="E1042"/>
      <c r="F1042"/>
      <c r="G1042"/>
      <c r="H1042" s="606"/>
      <c r="I1042" s="295"/>
      <c r="J1042"/>
      <c r="K1042" s="295"/>
      <c r="L1042"/>
      <c r="O1042"/>
      <c r="P1042"/>
    </row>
    <row r="1043" spans="1:16" x14ac:dyDescent="0.3">
      <c r="A1043" s="300"/>
      <c r="B1043" s="300"/>
      <c r="C1043" s="300"/>
      <c r="D1043" s="31"/>
      <c r="E1043"/>
      <c r="F1043"/>
      <c r="G1043"/>
      <c r="H1043" s="606"/>
      <c r="I1043" s="295"/>
      <c r="J1043"/>
      <c r="K1043" s="295"/>
      <c r="L1043"/>
      <c r="O1043"/>
      <c r="P1043"/>
    </row>
    <row r="1044" spans="1:16" x14ac:dyDescent="0.3">
      <c r="A1044" s="300"/>
      <c r="B1044" s="300"/>
      <c r="C1044" s="300"/>
      <c r="D1044" s="31"/>
      <c r="E1044"/>
      <c r="F1044"/>
      <c r="G1044"/>
      <c r="H1044" s="606"/>
      <c r="I1044" s="295"/>
      <c r="J1044"/>
      <c r="K1044" s="295"/>
      <c r="L1044"/>
      <c r="O1044"/>
      <c r="P1044"/>
    </row>
    <row r="1045" spans="1:16" x14ac:dyDescent="0.3">
      <c r="A1045" s="300"/>
      <c r="B1045" s="300"/>
      <c r="C1045" s="300"/>
      <c r="D1045" s="31"/>
      <c r="E1045"/>
      <c r="F1045"/>
      <c r="G1045"/>
      <c r="H1045" s="606"/>
      <c r="I1045" s="295"/>
      <c r="J1045"/>
      <c r="K1045" s="295"/>
      <c r="L1045"/>
      <c r="O1045"/>
      <c r="P1045"/>
    </row>
    <row r="1046" spans="1:16" x14ac:dyDescent="0.3">
      <c r="A1046" s="300"/>
      <c r="B1046" s="300"/>
      <c r="C1046" s="300"/>
      <c r="D1046" s="31"/>
      <c r="E1046"/>
      <c r="F1046"/>
      <c r="G1046"/>
      <c r="H1046" s="606"/>
      <c r="I1046" s="295"/>
      <c r="J1046"/>
      <c r="K1046" s="295"/>
      <c r="L1046"/>
      <c r="O1046"/>
      <c r="P1046"/>
    </row>
    <row r="1047" spans="1:16" x14ac:dyDescent="0.3">
      <c r="A1047" s="300"/>
      <c r="B1047" s="300"/>
      <c r="C1047" s="300"/>
      <c r="D1047" s="31"/>
      <c r="E1047"/>
      <c r="F1047"/>
      <c r="G1047"/>
      <c r="H1047" s="606"/>
      <c r="I1047" s="295"/>
      <c r="J1047"/>
      <c r="K1047" s="295"/>
      <c r="L1047"/>
      <c r="O1047"/>
      <c r="P1047"/>
    </row>
    <row r="1048" spans="1:16" x14ac:dyDescent="0.3">
      <c r="A1048" s="300"/>
      <c r="B1048" s="300"/>
      <c r="C1048" s="300"/>
      <c r="D1048" s="31"/>
      <c r="E1048"/>
      <c r="F1048"/>
      <c r="G1048"/>
      <c r="H1048" s="606"/>
      <c r="I1048" s="295"/>
      <c r="J1048"/>
      <c r="K1048" s="295"/>
      <c r="L1048"/>
      <c r="O1048"/>
      <c r="P1048"/>
    </row>
    <row r="1049" spans="1:16" x14ac:dyDescent="0.3">
      <c r="A1049" s="300"/>
      <c r="B1049" s="300"/>
      <c r="C1049" s="300"/>
      <c r="D1049" s="31"/>
      <c r="E1049"/>
      <c r="F1049"/>
      <c r="G1049"/>
      <c r="H1049" s="606"/>
      <c r="I1049" s="295"/>
      <c r="J1049"/>
      <c r="K1049" s="295"/>
      <c r="L1049"/>
      <c r="O1049"/>
      <c r="P1049"/>
    </row>
    <row r="1050" spans="1:16" x14ac:dyDescent="0.3">
      <c r="A1050" s="300"/>
      <c r="B1050" s="300"/>
      <c r="C1050" s="300"/>
      <c r="D1050" s="31"/>
      <c r="E1050"/>
      <c r="F1050"/>
      <c r="G1050"/>
      <c r="H1050" s="606"/>
      <c r="I1050" s="295"/>
      <c r="J1050"/>
      <c r="K1050" s="295"/>
      <c r="L1050"/>
      <c r="O1050"/>
      <c r="P1050"/>
    </row>
    <row r="1051" spans="1:16" x14ac:dyDescent="0.3">
      <c r="A1051" s="300"/>
      <c r="B1051" s="300"/>
      <c r="C1051" s="300"/>
      <c r="D1051" s="31"/>
      <c r="E1051"/>
      <c r="F1051"/>
      <c r="G1051"/>
      <c r="H1051" s="606"/>
      <c r="I1051" s="295"/>
      <c r="J1051"/>
      <c r="K1051" s="295"/>
      <c r="L1051"/>
      <c r="O1051"/>
      <c r="P1051"/>
    </row>
    <row r="1052" spans="1:16" x14ac:dyDescent="0.3">
      <c r="A1052" s="300"/>
      <c r="B1052" s="300"/>
      <c r="C1052" s="300"/>
      <c r="D1052" s="31"/>
      <c r="E1052"/>
      <c r="F1052"/>
      <c r="G1052"/>
      <c r="H1052" s="606"/>
      <c r="I1052" s="295"/>
      <c r="J1052"/>
      <c r="K1052" s="295"/>
      <c r="L1052"/>
      <c r="O1052"/>
      <c r="P1052"/>
    </row>
    <row r="1053" spans="1:16" x14ac:dyDescent="0.3">
      <c r="A1053" s="300"/>
      <c r="B1053" s="300"/>
      <c r="C1053" s="300"/>
      <c r="D1053" s="31"/>
      <c r="E1053"/>
      <c r="F1053"/>
      <c r="G1053"/>
      <c r="H1053" s="606"/>
      <c r="I1053" s="295"/>
      <c r="J1053"/>
      <c r="K1053" s="295"/>
      <c r="L1053"/>
      <c r="O1053"/>
      <c r="P1053"/>
    </row>
    <row r="1054" spans="1:16" x14ac:dyDescent="0.3">
      <c r="A1054" s="300"/>
      <c r="B1054" s="300"/>
      <c r="C1054" s="300"/>
      <c r="D1054" s="31"/>
      <c r="E1054"/>
      <c r="F1054"/>
      <c r="G1054"/>
      <c r="H1054" s="606"/>
      <c r="I1054" s="295"/>
      <c r="J1054"/>
      <c r="K1054" s="295"/>
      <c r="L1054"/>
      <c r="O1054"/>
      <c r="P1054"/>
    </row>
    <row r="1055" spans="1:16" x14ac:dyDescent="0.3">
      <c r="A1055" s="300"/>
      <c r="B1055" s="300"/>
      <c r="C1055" s="300"/>
      <c r="D1055" s="31"/>
      <c r="E1055"/>
      <c r="F1055"/>
      <c r="G1055"/>
      <c r="H1055" s="606"/>
      <c r="I1055" s="295"/>
      <c r="J1055"/>
      <c r="K1055" s="295"/>
      <c r="L1055"/>
      <c r="O1055"/>
      <c r="P1055"/>
    </row>
    <row r="1056" spans="1:16" x14ac:dyDescent="0.3">
      <c r="A1056" s="300"/>
      <c r="B1056" s="300"/>
      <c r="C1056" s="300"/>
      <c r="D1056" s="31"/>
      <c r="E1056"/>
      <c r="F1056"/>
      <c r="G1056"/>
      <c r="H1056" s="606"/>
      <c r="I1056" s="295"/>
      <c r="J1056"/>
      <c r="K1056" s="295"/>
      <c r="L1056"/>
      <c r="O1056"/>
      <c r="P1056"/>
    </row>
    <row r="1057" spans="1:16" x14ac:dyDescent="0.3">
      <c r="A1057" s="300"/>
      <c r="B1057" s="300"/>
      <c r="C1057" s="300"/>
      <c r="D1057" s="31"/>
      <c r="E1057"/>
      <c r="F1057"/>
      <c r="G1057"/>
      <c r="H1057" s="606"/>
      <c r="I1057" s="295"/>
      <c r="J1057"/>
      <c r="K1057" s="295"/>
      <c r="L1057"/>
      <c r="O1057"/>
      <c r="P1057"/>
    </row>
    <row r="1058" spans="1:16" x14ac:dyDescent="0.3">
      <c r="A1058" s="300"/>
      <c r="B1058" s="300"/>
      <c r="C1058" s="300"/>
      <c r="D1058" s="31"/>
      <c r="E1058"/>
      <c r="F1058"/>
      <c r="G1058"/>
      <c r="H1058" s="606"/>
      <c r="I1058" s="295"/>
      <c r="J1058"/>
      <c r="K1058" s="295"/>
      <c r="L1058"/>
      <c r="O1058"/>
      <c r="P1058"/>
    </row>
    <row r="1059" spans="1:16" x14ac:dyDescent="0.3">
      <c r="A1059" s="300"/>
      <c r="B1059" s="300"/>
      <c r="C1059" s="300"/>
      <c r="D1059" s="31"/>
      <c r="E1059"/>
      <c r="F1059"/>
      <c r="G1059"/>
      <c r="H1059" s="606"/>
      <c r="I1059" s="295"/>
      <c r="J1059"/>
      <c r="K1059" s="295"/>
      <c r="L1059"/>
      <c r="O1059"/>
      <c r="P1059"/>
    </row>
    <row r="1060" spans="1:16" x14ac:dyDescent="0.3">
      <c r="A1060" s="300"/>
      <c r="B1060" s="300"/>
      <c r="C1060" s="300"/>
      <c r="D1060" s="31"/>
      <c r="E1060"/>
      <c r="F1060"/>
      <c r="G1060"/>
      <c r="H1060" s="606"/>
      <c r="I1060" s="295"/>
      <c r="J1060"/>
      <c r="K1060" s="295"/>
      <c r="L1060"/>
      <c r="O1060"/>
      <c r="P1060"/>
    </row>
    <row r="1061" spans="1:16" x14ac:dyDescent="0.3">
      <c r="A1061" s="300"/>
      <c r="B1061" s="300"/>
      <c r="C1061" s="300"/>
      <c r="D1061" s="31"/>
      <c r="E1061"/>
      <c r="F1061"/>
      <c r="G1061"/>
      <c r="H1061" s="606"/>
      <c r="I1061" s="295"/>
      <c r="J1061"/>
      <c r="K1061" s="295"/>
      <c r="L1061"/>
      <c r="O1061"/>
      <c r="P1061"/>
    </row>
    <row r="1062" spans="1:16" x14ac:dyDescent="0.3">
      <c r="A1062" s="300"/>
      <c r="B1062" s="300"/>
      <c r="C1062" s="300"/>
      <c r="D1062" s="31"/>
      <c r="E1062"/>
      <c r="F1062"/>
      <c r="G1062"/>
      <c r="H1062" s="606"/>
      <c r="I1062" s="295"/>
      <c r="J1062"/>
      <c r="K1062" s="295"/>
      <c r="L1062"/>
      <c r="O1062"/>
      <c r="P1062"/>
    </row>
    <row r="1063" spans="1:16" x14ac:dyDescent="0.3">
      <c r="A1063" s="300"/>
      <c r="B1063" s="300"/>
      <c r="C1063" s="300"/>
      <c r="D1063" s="31"/>
      <c r="E1063"/>
      <c r="F1063"/>
      <c r="G1063"/>
      <c r="H1063" s="606"/>
      <c r="I1063" s="295"/>
      <c r="J1063"/>
      <c r="K1063" s="295"/>
      <c r="L1063"/>
      <c r="O1063"/>
      <c r="P1063"/>
    </row>
    <row r="1064" spans="1:16" x14ac:dyDescent="0.3">
      <c r="A1064" s="300"/>
      <c r="B1064" s="300"/>
      <c r="C1064" s="300"/>
      <c r="D1064" s="31"/>
      <c r="E1064"/>
      <c r="F1064"/>
      <c r="G1064"/>
      <c r="H1064" s="606"/>
      <c r="I1064" s="295"/>
      <c r="J1064"/>
      <c r="K1064" s="295"/>
      <c r="L1064"/>
      <c r="O1064"/>
      <c r="P1064"/>
    </row>
    <row r="1065" spans="1:16" x14ac:dyDescent="0.3">
      <c r="A1065" s="300"/>
      <c r="B1065" s="300"/>
      <c r="C1065" s="300"/>
      <c r="D1065" s="31"/>
      <c r="E1065"/>
      <c r="F1065"/>
      <c r="G1065"/>
      <c r="H1065" s="606"/>
      <c r="I1065" s="295"/>
      <c r="J1065"/>
      <c r="K1065" s="295"/>
      <c r="L1065"/>
      <c r="O1065"/>
      <c r="P1065"/>
    </row>
    <row r="1066" spans="1:16" x14ac:dyDescent="0.3">
      <c r="A1066" s="300"/>
      <c r="B1066" s="300"/>
      <c r="C1066" s="300"/>
      <c r="D1066" s="31"/>
      <c r="E1066"/>
      <c r="F1066"/>
      <c r="G1066"/>
      <c r="H1066" s="606"/>
      <c r="I1066" s="295"/>
      <c r="J1066"/>
      <c r="K1066" s="295"/>
      <c r="L1066"/>
      <c r="O1066"/>
      <c r="P1066"/>
    </row>
    <row r="1067" spans="1:16" x14ac:dyDescent="0.3">
      <c r="A1067" s="300"/>
      <c r="B1067" s="300"/>
      <c r="C1067" s="300"/>
      <c r="D1067" s="31"/>
      <c r="E1067"/>
      <c r="F1067"/>
      <c r="G1067"/>
      <c r="H1067" s="606"/>
      <c r="I1067" s="295"/>
      <c r="J1067"/>
      <c r="K1067" s="295"/>
      <c r="L1067"/>
      <c r="O1067"/>
      <c r="P1067"/>
    </row>
    <row r="1068" spans="1:16" x14ac:dyDescent="0.3">
      <c r="A1068" s="300"/>
      <c r="B1068" s="300"/>
      <c r="C1068" s="300"/>
      <c r="D1068" s="31"/>
      <c r="E1068"/>
      <c r="F1068"/>
      <c r="G1068"/>
      <c r="H1068" s="606"/>
      <c r="I1068" s="295"/>
      <c r="J1068"/>
      <c r="K1068" s="295"/>
      <c r="L1068"/>
      <c r="O1068"/>
      <c r="P1068"/>
    </row>
    <row r="1069" spans="1:16" x14ac:dyDescent="0.3">
      <c r="A1069" s="300"/>
      <c r="B1069" s="300"/>
      <c r="C1069" s="300"/>
      <c r="D1069" s="31"/>
      <c r="E1069"/>
      <c r="F1069"/>
      <c r="G1069"/>
      <c r="H1069" s="606"/>
      <c r="I1069" s="295"/>
      <c r="J1069"/>
      <c r="K1069" s="295"/>
      <c r="L1069"/>
      <c r="O1069"/>
      <c r="P1069"/>
    </row>
    <row r="1070" spans="1:16" x14ac:dyDescent="0.3">
      <c r="A1070" s="300"/>
      <c r="B1070" s="300"/>
      <c r="C1070" s="300"/>
      <c r="D1070" s="31"/>
      <c r="E1070"/>
      <c r="F1070"/>
      <c r="G1070"/>
      <c r="H1070" s="606"/>
      <c r="I1070" s="295"/>
      <c r="J1070"/>
      <c r="K1070" s="295"/>
      <c r="L1070"/>
      <c r="O1070"/>
      <c r="P1070"/>
    </row>
    <row r="1071" spans="1:16" x14ac:dyDescent="0.3">
      <c r="A1071" s="300"/>
      <c r="B1071" s="300"/>
      <c r="C1071" s="300"/>
      <c r="D1071" s="31"/>
      <c r="E1071"/>
      <c r="F1071"/>
      <c r="G1071"/>
      <c r="H1071" s="606"/>
      <c r="I1071" s="295"/>
      <c r="J1071"/>
      <c r="K1071" s="295"/>
      <c r="L1071"/>
      <c r="O1071"/>
      <c r="P1071"/>
    </row>
    <row r="1072" spans="1:16" x14ac:dyDescent="0.3">
      <c r="A1072" s="300"/>
      <c r="B1072" s="300"/>
      <c r="C1072" s="300"/>
      <c r="D1072" s="31"/>
      <c r="E1072"/>
      <c r="F1072"/>
      <c r="G1072"/>
      <c r="H1072" s="606"/>
      <c r="I1072" s="295"/>
      <c r="J1072"/>
      <c r="K1072" s="295"/>
      <c r="L1072"/>
      <c r="O1072"/>
      <c r="P1072"/>
    </row>
    <row r="1073" spans="1:16" x14ac:dyDescent="0.3">
      <c r="A1073" s="300"/>
      <c r="B1073" s="300"/>
      <c r="C1073" s="300"/>
      <c r="D1073" s="31"/>
      <c r="E1073"/>
      <c r="F1073"/>
      <c r="G1073"/>
      <c r="H1073" s="606"/>
      <c r="I1073" s="295"/>
      <c r="J1073"/>
      <c r="K1073" s="295"/>
      <c r="L1073"/>
      <c r="O1073"/>
      <c r="P1073"/>
    </row>
    <row r="1074" spans="1:16" x14ac:dyDescent="0.3">
      <c r="A1074" s="300"/>
      <c r="B1074" s="300"/>
      <c r="C1074" s="300"/>
      <c r="D1074" s="31"/>
      <c r="E1074"/>
      <c r="F1074"/>
      <c r="G1074"/>
      <c r="H1074" s="606"/>
      <c r="I1074" s="295"/>
      <c r="J1074"/>
      <c r="K1074" s="295"/>
      <c r="L1074"/>
      <c r="O1074"/>
      <c r="P1074"/>
    </row>
    <row r="1075" spans="1:16" x14ac:dyDescent="0.3">
      <c r="A1075" s="300"/>
      <c r="B1075" s="300"/>
      <c r="C1075" s="300"/>
      <c r="D1075" s="31"/>
      <c r="E1075"/>
      <c r="F1075"/>
      <c r="G1075"/>
      <c r="H1075" s="606"/>
      <c r="I1075" s="295"/>
      <c r="J1075"/>
      <c r="K1075" s="295"/>
      <c r="L1075"/>
      <c r="O1075"/>
      <c r="P1075"/>
    </row>
    <row r="1076" spans="1:16" x14ac:dyDescent="0.3">
      <c r="A1076" s="300"/>
      <c r="B1076" s="300"/>
      <c r="C1076" s="300"/>
      <c r="D1076" s="31"/>
      <c r="E1076"/>
      <c r="F1076"/>
      <c r="G1076"/>
      <c r="H1076" s="606"/>
      <c r="I1076" s="295"/>
      <c r="J1076"/>
      <c r="K1076" s="295"/>
      <c r="L1076"/>
      <c r="O1076"/>
      <c r="P1076"/>
    </row>
    <row r="1077" spans="1:16" x14ac:dyDescent="0.3">
      <c r="A1077" s="300"/>
      <c r="B1077" s="300"/>
      <c r="C1077" s="300"/>
      <c r="D1077" s="31"/>
      <c r="E1077"/>
      <c r="F1077"/>
      <c r="G1077"/>
      <c r="H1077" s="606"/>
      <c r="I1077" s="295"/>
      <c r="J1077"/>
      <c r="K1077" s="295"/>
      <c r="L1077"/>
      <c r="O1077"/>
      <c r="P1077"/>
    </row>
    <row r="1078" spans="1:16" x14ac:dyDescent="0.3">
      <c r="A1078" s="300"/>
      <c r="B1078" s="300"/>
      <c r="C1078" s="300"/>
      <c r="D1078" s="31"/>
      <c r="E1078"/>
      <c r="F1078"/>
      <c r="G1078"/>
      <c r="H1078" s="606"/>
      <c r="I1078" s="295"/>
      <c r="J1078"/>
      <c r="K1078" s="295"/>
      <c r="L1078"/>
      <c r="O1078"/>
      <c r="P1078"/>
    </row>
    <row r="1079" spans="1:16" x14ac:dyDescent="0.3">
      <c r="A1079" s="300"/>
      <c r="B1079" s="300"/>
      <c r="C1079" s="300"/>
      <c r="D1079" s="31"/>
      <c r="E1079"/>
      <c r="F1079"/>
      <c r="G1079"/>
      <c r="H1079" s="606"/>
      <c r="I1079" s="295"/>
      <c r="J1079"/>
      <c r="K1079" s="295"/>
      <c r="L1079"/>
      <c r="O1079"/>
      <c r="P1079"/>
    </row>
    <row r="1080" spans="1:16" x14ac:dyDescent="0.3">
      <c r="A1080" s="300"/>
      <c r="B1080" s="300"/>
      <c r="C1080" s="300"/>
      <c r="D1080" s="31"/>
      <c r="E1080"/>
      <c r="F1080"/>
      <c r="G1080"/>
      <c r="H1080" s="606"/>
      <c r="I1080" s="295"/>
      <c r="J1080"/>
      <c r="K1080" s="295"/>
      <c r="L1080"/>
      <c r="O1080"/>
      <c r="P1080"/>
    </row>
    <row r="1081" spans="1:16" x14ac:dyDescent="0.3">
      <c r="A1081" s="300"/>
      <c r="B1081" s="300"/>
      <c r="C1081" s="300"/>
      <c r="D1081" s="31"/>
      <c r="E1081"/>
      <c r="F1081"/>
      <c r="G1081"/>
      <c r="H1081" s="606"/>
      <c r="I1081" s="295"/>
      <c r="J1081"/>
      <c r="K1081" s="295"/>
      <c r="L1081"/>
      <c r="O1081"/>
      <c r="P1081"/>
    </row>
    <row r="1082" spans="1:16" x14ac:dyDescent="0.3">
      <c r="A1082" s="300"/>
      <c r="B1082" s="300"/>
      <c r="C1082" s="300"/>
      <c r="D1082" s="31"/>
      <c r="E1082"/>
      <c r="F1082"/>
      <c r="G1082"/>
      <c r="H1082" s="606"/>
      <c r="I1082" s="295"/>
      <c r="J1082"/>
      <c r="K1082" s="295"/>
      <c r="L1082"/>
      <c r="O1082"/>
      <c r="P1082"/>
    </row>
    <row r="1083" spans="1:16" x14ac:dyDescent="0.3">
      <c r="A1083" s="300"/>
      <c r="B1083" s="300"/>
      <c r="C1083" s="300"/>
      <c r="D1083" s="31"/>
      <c r="E1083"/>
      <c r="F1083"/>
      <c r="G1083"/>
      <c r="H1083" s="606"/>
      <c r="I1083" s="295"/>
      <c r="J1083"/>
      <c r="K1083" s="295"/>
      <c r="L1083"/>
      <c r="O1083"/>
      <c r="P1083"/>
    </row>
    <row r="1084" spans="1:16" x14ac:dyDescent="0.3">
      <c r="A1084" s="300"/>
      <c r="B1084" s="300"/>
      <c r="C1084" s="300"/>
      <c r="D1084" s="31"/>
      <c r="E1084"/>
      <c r="F1084"/>
      <c r="G1084"/>
      <c r="H1084" s="606"/>
      <c r="I1084" s="295"/>
      <c r="J1084"/>
      <c r="K1084" s="295"/>
      <c r="L1084"/>
      <c r="O1084"/>
      <c r="P1084"/>
    </row>
    <row r="1085" spans="1:16" x14ac:dyDescent="0.3">
      <c r="A1085" s="300"/>
      <c r="B1085" s="300"/>
      <c r="C1085" s="300"/>
      <c r="D1085" s="31"/>
      <c r="E1085"/>
      <c r="F1085"/>
      <c r="G1085"/>
      <c r="H1085" s="606"/>
      <c r="I1085" s="295"/>
      <c r="J1085"/>
      <c r="K1085" s="295"/>
      <c r="L1085"/>
      <c r="O1085"/>
      <c r="P1085"/>
    </row>
    <row r="1086" spans="1:16" x14ac:dyDescent="0.3">
      <c r="A1086" s="300"/>
      <c r="B1086" s="300"/>
      <c r="C1086" s="300"/>
      <c r="D1086" s="31"/>
      <c r="E1086"/>
      <c r="F1086"/>
      <c r="G1086"/>
      <c r="H1086" s="606"/>
      <c r="I1086" s="295"/>
      <c r="J1086"/>
      <c r="K1086" s="295"/>
      <c r="L1086"/>
      <c r="O1086"/>
      <c r="P1086"/>
    </row>
    <row r="1087" spans="1:16" x14ac:dyDescent="0.3">
      <c r="A1087" s="300"/>
      <c r="B1087" s="300"/>
      <c r="C1087" s="300"/>
      <c r="D1087" s="31"/>
      <c r="E1087"/>
      <c r="F1087"/>
      <c r="G1087"/>
      <c r="H1087" s="606"/>
      <c r="I1087" s="295"/>
      <c r="J1087"/>
      <c r="K1087" s="295"/>
      <c r="L1087"/>
      <c r="O1087"/>
      <c r="P1087"/>
    </row>
    <row r="1088" spans="1:16" x14ac:dyDescent="0.3">
      <c r="A1088" s="300"/>
      <c r="B1088" s="300"/>
      <c r="C1088" s="300"/>
      <c r="D1088" s="31"/>
      <c r="E1088"/>
      <c r="F1088"/>
      <c r="G1088"/>
      <c r="H1088" s="606"/>
      <c r="I1088" s="295"/>
      <c r="J1088"/>
      <c r="K1088" s="295"/>
      <c r="L1088"/>
      <c r="O1088"/>
      <c r="P1088"/>
    </row>
    <row r="1089" spans="1:16" x14ac:dyDescent="0.3">
      <c r="A1089" s="300"/>
      <c r="B1089" s="300"/>
      <c r="C1089" s="300"/>
      <c r="D1089" s="31"/>
      <c r="E1089"/>
      <c r="F1089"/>
      <c r="G1089"/>
      <c r="H1089" s="606"/>
      <c r="I1089" s="295"/>
      <c r="J1089"/>
      <c r="K1089" s="295"/>
      <c r="L1089"/>
      <c r="O1089"/>
      <c r="P1089"/>
    </row>
    <row r="1090" spans="1:16" x14ac:dyDescent="0.3">
      <c r="A1090" s="300"/>
      <c r="B1090" s="300"/>
      <c r="C1090" s="300"/>
      <c r="D1090" s="31"/>
      <c r="E1090"/>
      <c r="F1090"/>
      <c r="G1090"/>
      <c r="H1090" s="606"/>
      <c r="I1090" s="295"/>
      <c r="J1090"/>
      <c r="K1090" s="295"/>
      <c r="L1090"/>
      <c r="O1090"/>
      <c r="P1090"/>
    </row>
    <row r="1091" spans="1:16" x14ac:dyDescent="0.3">
      <c r="A1091" s="300"/>
      <c r="B1091" s="300"/>
      <c r="C1091" s="300"/>
      <c r="D1091" s="31"/>
      <c r="E1091"/>
      <c r="F1091"/>
      <c r="G1091"/>
      <c r="H1091" s="606"/>
      <c r="I1091" s="295"/>
      <c r="J1091"/>
      <c r="K1091" s="295"/>
      <c r="L1091"/>
      <c r="O1091"/>
      <c r="P1091"/>
    </row>
    <row r="1092" spans="1:16" x14ac:dyDescent="0.3">
      <c r="A1092" s="300"/>
      <c r="B1092" s="300"/>
      <c r="C1092" s="300"/>
      <c r="D1092" s="31"/>
      <c r="E1092"/>
      <c r="F1092"/>
      <c r="G1092"/>
      <c r="H1092" s="606"/>
      <c r="I1092" s="295"/>
      <c r="J1092"/>
      <c r="K1092" s="295"/>
      <c r="L1092"/>
      <c r="O1092"/>
      <c r="P1092"/>
    </row>
    <row r="1093" spans="1:16" x14ac:dyDescent="0.3">
      <c r="A1093" s="300"/>
      <c r="B1093" s="300"/>
      <c r="C1093" s="300"/>
      <c r="D1093" s="31"/>
      <c r="E1093"/>
      <c r="F1093"/>
      <c r="G1093"/>
      <c r="H1093" s="606"/>
      <c r="I1093" s="295"/>
      <c r="J1093"/>
      <c r="K1093" s="295"/>
      <c r="L1093"/>
      <c r="O1093"/>
      <c r="P1093"/>
    </row>
    <row r="1094" spans="1:16" x14ac:dyDescent="0.3">
      <c r="A1094" s="300"/>
      <c r="B1094" s="300"/>
      <c r="C1094" s="300"/>
      <c r="D1094" s="31"/>
      <c r="E1094"/>
      <c r="F1094"/>
      <c r="G1094"/>
      <c r="H1094" s="606"/>
      <c r="I1094" s="295"/>
      <c r="J1094"/>
      <c r="K1094" s="295"/>
      <c r="L1094"/>
      <c r="O1094"/>
      <c r="P1094"/>
    </row>
    <row r="1095" spans="1:16" x14ac:dyDescent="0.3">
      <c r="A1095" s="300"/>
      <c r="B1095" s="300"/>
      <c r="C1095" s="300"/>
      <c r="D1095" s="31"/>
      <c r="E1095"/>
      <c r="F1095"/>
      <c r="G1095"/>
      <c r="H1095" s="606"/>
      <c r="I1095" s="295"/>
      <c r="J1095"/>
      <c r="K1095" s="295"/>
      <c r="L1095"/>
      <c r="O1095"/>
      <c r="P1095"/>
    </row>
    <row r="1096" spans="1:16" x14ac:dyDescent="0.3">
      <c r="A1096" s="300"/>
      <c r="B1096" s="300"/>
      <c r="C1096" s="300"/>
      <c r="D1096" s="31"/>
      <c r="E1096"/>
      <c r="F1096"/>
      <c r="G1096"/>
      <c r="H1096" s="606"/>
      <c r="I1096" s="295"/>
      <c r="J1096"/>
      <c r="K1096" s="295"/>
      <c r="L1096"/>
      <c r="O1096"/>
      <c r="P1096"/>
    </row>
    <row r="1097" spans="1:16" x14ac:dyDescent="0.3">
      <c r="A1097" s="300"/>
      <c r="B1097" s="300"/>
      <c r="C1097" s="300"/>
      <c r="D1097" s="31"/>
      <c r="E1097"/>
      <c r="F1097"/>
      <c r="G1097"/>
      <c r="H1097" s="606"/>
      <c r="I1097" s="295"/>
      <c r="J1097"/>
      <c r="K1097" s="295"/>
      <c r="L1097"/>
      <c r="O1097"/>
      <c r="P1097"/>
    </row>
    <row r="1098" spans="1:16" x14ac:dyDescent="0.3">
      <c r="A1098" s="300"/>
      <c r="B1098" s="300"/>
      <c r="C1098" s="300"/>
      <c r="D1098" s="31"/>
      <c r="E1098"/>
      <c r="F1098"/>
      <c r="G1098"/>
      <c r="H1098" s="606"/>
      <c r="I1098" s="295"/>
      <c r="J1098"/>
      <c r="K1098" s="295"/>
      <c r="L1098"/>
      <c r="O1098"/>
      <c r="P1098"/>
    </row>
    <row r="1099" spans="1:16" x14ac:dyDescent="0.3">
      <c r="A1099" s="300"/>
      <c r="B1099" s="300"/>
      <c r="C1099" s="300"/>
      <c r="D1099" s="31"/>
      <c r="E1099"/>
      <c r="F1099"/>
      <c r="G1099"/>
      <c r="H1099" s="606"/>
      <c r="I1099" s="295"/>
      <c r="J1099"/>
      <c r="K1099" s="295"/>
      <c r="L1099"/>
      <c r="O1099"/>
      <c r="P1099"/>
    </row>
    <row r="1100" spans="1:16" x14ac:dyDescent="0.3">
      <c r="A1100" s="300"/>
      <c r="B1100" s="300"/>
      <c r="C1100" s="300"/>
      <c r="D1100" s="31"/>
      <c r="E1100"/>
      <c r="F1100"/>
      <c r="G1100"/>
      <c r="H1100" s="606"/>
      <c r="I1100" s="295"/>
      <c r="J1100"/>
      <c r="K1100" s="295"/>
      <c r="L1100"/>
      <c r="O1100"/>
      <c r="P1100"/>
    </row>
    <row r="1101" spans="1:16" x14ac:dyDescent="0.3">
      <c r="A1101" s="300"/>
      <c r="B1101" s="300"/>
      <c r="C1101" s="300"/>
      <c r="D1101" s="31"/>
      <c r="E1101"/>
      <c r="F1101"/>
      <c r="G1101"/>
      <c r="H1101" s="606"/>
      <c r="I1101" s="295"/>
      <c r="J1101"/>
      <c r="K1101" s="295"/>
      <c r="L1101"/>
      <c r="O1101"/>
      <c r="P1101"/>
    </row>
    <row r="1102" spans="1:16" x14ac:dyDescent="0.3">
      <c r="A1102" s="300"/>
      <c r="B1102" s="300"/>
      <c r="C1102" s="300"/>
      <c r="D1102" s="31"/>
      <c r="E1102"/>
      <c r="F1102"/>
      <c r="G1102"/>
      <c r="H1102" s="606"/>
      <c r="I1102" s="295"/>
      <c r="J1102"/>
      <c r="K1102" s="295"/>
      <c r="L1102"/>
      <c r="O1102"/>
      <c r="P1102"/>
    </row>
    <row r="1103" spans="1:16" x14ac:dyDescent="0.3">
      <c r="A1103" s="300"/>
      <c r="B1103" s="300"/>
      <c r="C1103" s="300"/>
      <c r="D1103" s="31"/>
      <c r="E1103"/>
      <c r="F1103"/>
      <c r="G1103"/>
      <c r="H1103" s="606"/>
      <c r="I1103" s="295"/>
      <c r="J1103"/>
      <c r="K1103" s="295"/>
      <c r="L1103"/>
      <c r="O1103"/>
      <c r="P1103"/>
    </row>
    <row r="1104" spans="1:16" x14ac:dyDescent="0.3">
      <c r="A1104" s="300"/>
      <c r="B1104" s="300"/>
      <c r="C1104" s="300"/>
      <c r="D1104" s="31"/>
      <c r="E1104"/>
      <c r="F1104"/>
      <c r="G1104"/>
      <c r="H1104" s="606"/>
      <c r="I1104" s="295"/>
      <c r="J1104"/>
      <c r="K1104" s="295"/>
      <c r="L1104"/>
      <c r="O1104"/>
      <c r="P1104"/>
    </row>
    <row r="1105" spans="1:16" x14ac:dyDescent="0.3">
      <c r="A1105" s="300"/>
      <c r="B1105" s="300"/>
      <c r="C1105" s="300"/>
      <c r="D1105" s="31"/>
      <c r="E1105"/>
      <c r="F1105"/>
      <c r="G1105"/>
      <c r="H1105" s="606"/>
      <c r="I1105" s="295"/>
      <c r="J1105"/>
      <c r="K1105" s="295"/>
      <c r="L1105"/>
      <c r="O1105"/>
      <c r="P1105"/>
    </row>
    <row r="1106" spans="1:16" x14ac:dyDescent="0.3">
      <c r="A1106" s="300"/>
      <c r="B1106" s="300"/>
      <c r="C1106" s="300"/>
      <c r="D1106" s="31"/>
      <c r="E1106"/>
      <c r="F1106"/>
      <c r="G1106"/>
      <c r="H1106" s="606"/>
      <c r="I1106" s="295"/>
      <c r="J1106"/>
      <c r="K1106" s="295"/>
      <c r="L1106"/>
      <c r="O1106"/>
      <c r="P1106"/>
    </row>
    <row r="1107" spans="1:16" x14ac:dyDescent="0.3">
      <c r="A1107" s="300"/>
      <c r="B1107" s="300"/>
      <c r="C1107" s="300"/>
      <c r="D1107" s="31"/>
      <c r="E1107"/>
      <c r="F1107"/>
      <c r="G1107"/>
      <c r="H1107" s="606"/>
      <c r="I1107" s="295"/>
      <c r="J1107"/>
      <c r="K1107" s="295"/>
      <c r="L1107"/>
      <c r="O1107"/>
      <c r="P1107"/>
    </row>
    <row r="1108" spans="1:16" x14ac:dyDescent="0.3">
      <c r="A1108" s="300"/>
      <c r="B1108" s="300"/>
      <c r="C1108" s="300"/>
      <c r="D1108" s="31"/>
      <c r="E1108"/>
      <c r="F1108"/>
      <c r="G1108"/>
      <c r="H1108" s="606"/>
      <c r="I1108" s="295"/>
      <c r="J1108"/>
      <c r="K1108" s="295"/>
      <c r="L1108"/>
      <c r="O1108"/>
      <c r="P1108"/>
    </row>
    <row r="1109" spans="1:16" x14ac:dyDescent="0.3">
      <c r="A1109" s="300"/>
      <c r="B1109" s="300"/>
      <c r="C1109" s="300"/>
      <c r="D1109" s="31"/>
      <c r="E1109"/>
      <c r="F1109"/>
      <c r="G1109"/>
      <c r="H1109" s="606"/>
      <c r="I1109" s="295"/>
      <c r="J1109"/>
      <c r="K1109" s="295"/>
      <c r="L1109"/>
      <c r="O1109"/>
      <c r="P1109"/>
    </row>
    <row r="1110" spans="1:16" x14ac:dyDescent="0.3">
      <c r="A1110" s="300"/>
      <c r="B1110" s="300"/>
      <c r="C1110" s="300"/>
      <c r="D1110" s="31"/>
      <c r="E1110"/>
      <c r="F1110"/>
      <c r="G1110"/>
      <c r="H1110" s="606"/>
      <c r="I1110" s="295"/>
      <c r="J1110"/>
      <c r="K1110" s="295"/>
      <c r="L1110"/>
      <c r="O1110"/>
      <c r="P1110"/>
    </row>
    <row r="1111" spans="1:16" x14ac:dyDescent="0.3">
      <c r="A1111" s="300"/>
      <c r="B1111" s="300"/>
      <c r="C1111" s="300"/>
      <c r="D1111" s="31"/>
      <c r="E1111"/>
      <c r="F1111"/>
      <c r="G1111"/>
      <c r="H1111" s="606"/>
      <c r="I1111" s="295"/>
      <c r="J1111"/>
      <c r="K1111" s="295"/>
      <c r="L1111"/>
      <c r="O1111"/>
      <c r="P1111"/>
    </row>
    <row r="1112" spans="1:16" x14ac:dyDescent="0.3">
      <c r="A1112" s="300"/>
      <c r="B1112" s="300"/>
      <c r="C1112" s="300"/>
      <c r="D1112" s="31"/>
      <c r="E1112"/>
      <c r="F1112"/>
      <c r="G1112"/>
      <c r="H1112" s="606"/>
      <c r="I1112" s="295"/>
      <c r="J1112"/>
      <c r="K1112" s="295"/>
      <c r="L1112"/>
      <c r="O1112"/>
      <c r="P1112"/>
    </row>
    <row r="1113" spans="1:16" x14ac:dyDescent="0.3">
      <c r="A1113" s="300"/>
      <c r="B1113" s="300"/>
      <c r="C1113" s="300"/>
      <c r="D1113" s="31"/>
      <c r="E1113"/>
      <c r="F1113"/>
      <c r="G1113"/>
      <c r="H1113" s="606"/>
      <c r="I1113" s="295"/>
      <c r="J1113"/>
      <c r="K1113" s="295"/>
      <c r="L1113"/>
      <c r="O1113"/>
      <c r="P1113"/>
    </row>
    <row r="1114" spans="1:16" x14ac:dyDescent="0.3">
      <c r="A1114" s="300"/>
      <c r="B1114" s="300"/>
      <c r="C1114" s="300"/>
      <c r="D1114" s="31"/>
      <c r="E1114"/>
      <c r="F1114"/>
      <c r="G1114"/>
      <c r="H1114" s="606"/>
      <c r="I1114" s="295"/>
      <c r="J1114"/>
      <c r="K1114" s="295"/>
      <c r="L1114"/>
      <c r="O1114"/>
      <c r="P1114"/>
    </row>
    <row r="1115" spans="1:16" x14ac:dyDescent="0.3">
      <c r="A1115" s="300"/>
      <c r="B1115" s="300"/>
      <c r="C1115" s="300"/>
      <c r="D1115" s="31"/>
      <c r="E1115"/>
      <c r="F1115"/>
      <c r="G1115"/>
      <c r="H1115" s="606"/>
      <c r="I1115" s="295"/>
      <c r="J1115"/>
      <c r="K1115" s="295"/>
      <c r="L1115"/>
      <c r="O1115"/>
      <c r="P1115"/>
    </row>
    <row r="1116" spans="1:16" x14ac:dyDescent="0.3">
      <c r="A1116" s="300"/>
      <c r="B1116" s="300"/>
      <c r="C1116" s="300"/>
      <c r="D1116" s="31"/>
      <c r="E1116"/>
      <c r="F1116"/>
      <c r="G1116"/>
      <c r="H1116" s="606"/>
      <c r="I1116" s="295"/>
      <c r="J1116"/>
      <c r="K1116" s="295"/>
      <c r="L1116"/>
      <c r="O1116"/>
      <c r="P1116"/>
    </row>
    <row r="1117" spans="1:16" x14ac:dyDescent="0.3">
      <c r="A1117" s="300"/>
      <c r="B1117" s="300"/>
      <c r="C1117" s="300"/>
      <c r="D1117" s="31"/>
      <c r="E1117"/>
      <c r="F1117"/>
      <c r="G1117"/>
      <c r="H1117" s="606"/>
      <c r="I1117" s="295"/>
      <c r="J1117"/>
      <c r="K1117" s="295"/>
      <c r="L1117"/>
      <c r="O1117"/>
      <c r="P1117"/>
    </row>
    <row r="1118" spans="1:16" x14ac:dyDescent="0.3">
      <c r="A1118" s="300"/>
      <c r="B1118" s="300"/>
      <c r="C1118" s="300"/>
      <c r="D1118" s="31"/>
      <c r="E1118"/>
      <c r="F1118"/>
      <c r="G1118"/>
      <c r="H1118" s="606"/>
      <c r="I1118" s="295"/>
      <c r="J1118"/>
      <c r="K1118" s="295"/>
      <c r="L1118"/>
      <c r="O1118"/>
      <c r="P1118"/>
    </row>
    <row r="1119" spans="1:16" x14ac:dyDescent="0.3">
      <c r="A1119" s="300"/>
      <c r="B1119" s="300"/>
      <c r="C1119" s="300"/>
      <c r="D1119" s="31"/>
      <c r="E1119"/>
      <c r="F1119"/>
      <c r="G1119"/>
      <c r="H1119" s="606"/>
      <c r="I1119" s="295"/>
      <c r="J1119"/>
      <c r="K1119" s="295"/>
      <c r="L1119"/>
      <c r="O1119"/>
      <c r="P1119"/>
    </row>
    <row r="1120" spans="1:16" x14ac:dyDescent="0.3">
      <c r="A1120" s="300"/>
      <c r="B1120" s="300"/>
      <c r="C1120" s="300"/>
      <c r="D1120" s="31"/>
      <c r="E1120"/>
      <c r="F1120"/>
      <c r="G1120"/>
      <c r="H1120" s="606"/>
      <c r="I1120" s="295"/>
      <c r="J1120"/>
      <c r="K1120" s="295"/>
      <c r="L1120"/>
      <c r="O1120"/>
      <c r="P1120"/>
    </row>
    <row r="1121" spans="1:16" x14ac:dyDescent="0.3">
      <c r="A1121" s="300"/>
      <c r="B1121" s="300"/>
      <c r="C1121" s="300"/>
      <c r="D1121" s="31"/>
      <c r="E1121"/>
      <c r="F1121"/>
      <c r="G1121"/>
      <c r="H1121" s="606"/>
      <c r="I1121" s="295"/>
      <c r="J1121"/>
      <c r="K1121" s="295"/>
      <c r="L1121"/>
      <c r="O1121"/>
      <c r="P1121"/>
    </row>
    <row r="1122" spans="1:16" x14ac:dyDescent="0.3">
      <c r="A1122" s="300"/>
      <c r="B1122" s="300"/>
      <c r="C1122" s="300"/>
      <c r="D1122" s="31"/>
      <c r="E1122"/>
      <c r="F1122"/>
      <c r="G1122"/>
      <c r="H1122" s="606"/>
      <c r="I1122" s="295"/>
      <c r="J1122"/>
      <c r="K1122" s="295"/>
      <c r="L1122"/>
      <c r="O1122"/>
      <c r="P1122"/>
    </row>
    <row r="1123" spans="1:16" x14ac:dyDescent="0.3">
      <c r="A1123" s="300"/>
      <c r="B1123" s="300"/>
      <c r="C1123" s="300"/>
      <c r="D1123" s="31"/>
      <c r="E1123"/>
      <c r="F1123"/>
      <c r="G1123"/>
      <c r="H1123" s="606"/>
      <c r="I1123" s="295"/>
      <c r="J1123"/>
      <c r="K1123" s="295"/>
      <c r="L1123"/>
      <c r="O1123"/>
      <c r="P1123"/>
    </row>
    <row r="1124" spans="1:16" x14ac:dyDescent="0.3">
      <c r="A1124" s="300"/>
      <c r="B1124" s="300"/>
      <c r="C1124" s="300"/>
      <c r="D1124" s="31"/>
      <c r="E1124"/>
      <c r="F1124"/>
      <c r="G1124"/>
      <c r="H1124" s="606"/>
      <c r="I1124" s="295"/>
      <c r="J1124"/>
      <c r="K1124" s="295"/>
      <c r="L1124"/>
      <c r="O1124"/>
      <c r="P1124"/>
    </row>
    <row r="1125" spans="1:16" x14ac:dyDescent="0.3">
      <c r="A1125" s="300"/>
      <c r="B1125" s="300"/>
      <c r="C1125" s="300"/>
      <c r="D1125" s="31"/>
      <c r="E1125"/>
      <c r="F1125"/>
      <c r="G1125"/>
      <c r="H1125" s="606"/>
      <c r="I1125" s="295"/>
      <c r="J1125"/>
      <c r="K1125" s="295"/>
      <c r="L1125"/>
      <c r="O1125"/>
      <c r="P1125"/>
    </row>
    <row r="1126" spans="1:16" x14ac:dyDescent="0.3">
      <c r="A1126" s="300"/>
      <c r="B1126" s="300"/>
      <c r="C1126" s="300"/>
      <c r="D1126" s="31"/>
      <c r="E1126"/>
      <c r="F1126"/>
      <c r="G1126"/>
      <c r="H1126" s="606"/>
      <c r="I1126" s="295"/>
      <c r="J1126"/>
      <c r="K1126" s="295"/>
      <c r="L1126"/>
      <c r="O1126"/>
      <c r="P1126"/>
    </row>
    <row r="1127" spans="1:16" x14ac:dyDescent="0.3">
      <c r="A1127" s="300"/>
      <c r="B1127" s="300"/>
      <c r="C1127" s="300"/>
      <c r="D1127" s="31"/>
      <c r="E1127"/>
      <c r="F1127"/>
      <c r="G1127"/>
      <c r="H1127" s="606"/>
      <c r="I1127" s="295"/>
      <c r="J1127"/>
      <c r="K1127" s="295"/>
      <c r="L1127"/>
      <c r="O1127"/>
      <c r="P1127"/>
    </row>
    <row r="1128" spans="1:16" x14ac:dyDescent="0.3">
      <c r="A1128" s="300"/>
      <c r="B1128" s="300"/>
      <c r="C1128" s="300"/>
      <c r="D1128" s="31"/>
      <c r="E1128"/>
      <c r="F1128"/>
      <c r="G1128"/>
      <c r="H1128" s="606"/>
      <c r="I1128" s="295"/>
      <c r="J1128"/>
      <c r="K1128" s="295"/>
      <c r="L1128"/>
      <c r="O1128"/>
      <c r="P1128"/>
    </row>
    <row r="1129" spans="1:16" x14ac:dyDescent="0.3">
      <c r="A1129" s="300"/>
      <c r="B1129" s="300"/>
      <c r="C1129" s="300"/>
      <c r="D1129" s="31"/>
      <c r="E1129"/>
      <c r="F1129"/>
      <c r="G1129"/>
      <c r="H1129" s="606"/>
      <c r="I1129" s="295"/>
      <c r="J1129"/>
      <c r="K1129" s="295"/>
      <c r="L1129"/>
      <c r="O1129"/>
      <c r="P1129"/>
    </row>
    <row r="1130" spans="1:16" x14ac:dyDescent="0.3">
      <c r="A1130" s="300"/>
      <c r="B1130" s="300"/>
      <c r="C1130" s="300"/>
      <c r="D1130" s="31"/>
      <c r="E1130"/>
      <c r="F1130"/>
      <c r="G1130"/>
      <c r="H1130" s="606"/>
      <c r="I1130" s="295"/>
      <c r="J1130"/>
      <c r="K1130" s="295"/>
      <c r="L1130"/>
      <c r="O1130"/>
      <c r="P1130"/>
    </row>
    <row r="1131" spans="1:16" x14ac:dyDescent="0.3">
      <c r="A1131" s="300"/>
      <c r="B1131" s="300"/>
      <c r="C1131" s="300"/>
      <c r="D1131" s="31"/>
      <c r="E1131"/>
      <c r="F1131"/>
      <c r="G1131"/>
      <c r="H1131" s="606"/>
      <c r="I1131" s="295"/>
      <c r="J1131"/>
      <c r="K1131" s="295"/>
      <c r="L1131"/>
      <c r="O1131"/>
      <c r="P1131"/>
    </row>
    <row r="1132" spans="1:16" x14ac:dyDescent="0.3">
      <c r="A1132" s="300"/>
      <c r="B1132" s="300"/>
      <c r="C1132" s="300"/>
      <c r="D1132" s="31"/>
      <c r="E1132"/>
      <c r="F1132"/>
      <c r="G1132"/>
      <c r="H1132" s="606"/>
      <c r="I1132" s="295"/>
      <c r="J1132"/>
      <c r="K1132" s="295"/>
      <c r="L1132"/>
      <c r="O1132"/>
      <c r="P1132"/>
    </row>
    <row r="1133" spans="1:16" x14ac:dyDescent="0.3">
      <c r="A1133" s="300"/>
      <c r="B1133" s="300"/>
      <c r="C1133" s="300"/>
      <c r="D1133" s="31"/>
      <c r="E1133"/>
      <c r="F1133"/>
      <c r="G1133"/>
      <c r="H1133" s="606"/>
      <c r="I1133" s="295"/>
      <c r="J1133"/>
      <c r="K1133" s="295"/>
      <c r="L1133"/>
      <c r="O1133"/>
      <c r="P1133"/>
    </row>
    <row r="1134" spans="1:16" x14ac:dyDescent="0.3">
      <c r="A1134" s="300"/>
      <c r="B1134" s="300"/>
      <c r="C1134" s="300"/>
      <c r="D1134" s="31"/>
      <c r="E1134"/>
      <c r="F1134"/>
      <c r="G1134"/>
      <c r="H1134" s="606"/>
      <c r="I1134" s="295"/>
      <c r="J1134"/>
      <c r="K1134" s="295"/>
      <c r="L1134"/>
      <c r="O1134"/>
      <c r="P1134"/>
    </row>
    <row r="1135" spans="1:16" x14ac:dyDescent="0.3">
      <c r="A1135" s="300"/>
      <c r="B1135" s="300"/>
      <c r="C1135" s="300"/>
      <c r="D1135" s="31"/>
      <c r="E1135"/>
      <c r="F1135"/>
      <c r="G1135"/>
      <c r="H1135" s="606"/>
      <c r="I1135" s="295"/>
      <c r="J1135"/>
      <c r="K1135" s="295"/>
      <c r="L1135"/>
      <c r="O1135"/>
      <c r="P1135"/>
    </row>
    <row r="1136" spans="1:16" x14ac:dyDescent="0.3">
      <c r="A1136" s="300"/>
      <c r="B1136" s="300"/>
      <c r="C1136" s="300"/>
      <c r="D1136" s="31"/>
      <c r="E1136"/>
      <c r="F1136"/>
      <c r="G1136"/>
      <c r="H1136" s="606"/>
      <c r="I1136" s="295"/>
      <c r="J1136"/>
      <c r="K1136" s="295"/>
      <c r="L1136"/>
      <c r="O1136"/>
      <c r="P1136"/>
    </row>
    <row r="1137" spans="1:16" x14ac:dyDescent="0.3">
      <c r="A1137" s="300"/>
      <c r="B1137" s="300"/>
      <c r="C1137" s="300"/>
      <c r="D1137" s="31"/>
      <c r="E1137"/>
      <c r="F1137"/>
      <c r="G1137"/>
      <c r="H1137" s="606"/>
      <c r="I1137" s="295"/>
      <c r="J1137"/>
      <c r="K1137" s="295"/>
      <c r="L1137"/>
      <c r="O1137"/>
      <c r="P1137"/>
    </row>
    <row r="1138" spans="1:16" x14ac:dyDescent="0.3">
      <c r="A1138" s="300"/>
      <c r="B1138" s="300"/>
      <c r="C1138" s="300"/>
      <c r="D1138" s="31"/>
      <c r="E1138"/>
      <c r="F1138"/>
      <c r="G1138"/>
      <c r="H1138" s="606"/>
      <c r="I1138" s="295"/>
      <c r="J1138"/>
      <c r="K1138" s="295"/>
      <c r="L1138"/>
      <c r="O1138"/>
      <c r="P1138"/>
    </row>
    <row r="1139" spans="1:16" x14ac:dyDescent="0.3">
      <c r="A1139" s="300"/>
      <c r="B1139" s="300"/>
      <c r="C1139" s="300"/>
      <c r="D1139" s="31"/>
      <c r="E1139"/>
      <c r="F1139"/>
      <c r="G1139"/>
      <c r="H1139" s="606"/>
      <c r="I1139" s="295"/>
      <c r="J1139"/>
      <c r="K1139" s="295"/>
      <c r="L1139"/>
      <c r="O1139"/>
      <c r="P1139"/>
    </row>
    <row r="1140" spans="1:16" x14ac:dyDescent="0.3">
      <c r="A1140" s="300"/>
      <c r="B1140" s="300"/>
      <c r="C1140" s="300"/>
      <c r="D1140" s="31"/>
      <c r="E1140"/>
      <c r="F1140"/>
      <c r="G1140"/>
      <c r="H1140" s="606"/>
      <c r="I1140" s="295"/>
      <c r="J1140"/>
      <c r="K1140" s="295"/>
      <c r="L1140"/>
      <c r="O1140"/>
      <c r="P1140"/>
    </row>
    <row r="1141" spans="1:16" x14ac:dyDescent="0.3">
      <c r="A1141" s="300"/>
      <c r="B1141" s="300"/>
      <c r="C1141" s="300"/>
      <c r="D1141" s="31"/>
      <c r="E1141"/>
      <c r="F1141"/>
      <c r="G1141"/>
      <c r="H1141" s="606"/>
      <c r="I1141" s="295"/>
      <c r="J1141"/>
      <c r="K1141" s="295"/>
      <c r="L1141"/>
      <c r="O1141"/>
      <c r="P1141"/>
    </row>
    <row r="1142" spans="1:16" x14ac:dyDescent="0.3">
      <c r="A1142" s="300"/>
      <c r="B1142" s="300"/>
      <c r="C1142" s="300"/>
      <c r="D1142" s="31"/>
      <c r="E1142"/>
      <c r="F1142"/>
      <c r="G1142"/>
      <c r="H1142" s="606"/>
      <c r="I1142" s="295"/>
      <c r="J1142"/>
      <c r="K1142" s="295"/>
      <c r="L1142"/>
      <c r="O1142"/>
      <c r="P1142"/>
    </row>
    <row r="1143" spans="1:16" x14ac:dyDescent="0.3">
      <c r="A1143" s="300"/>
      <c r="B1143" s="300"/>
      <c r="C1143" s="300"/>
      <c r="D1143" s="31"/>
      <c r="E1143"/>
      <c r="F1143"/>
      <c r="G1143"/>
      <c r="H1143" s="606"/>
      <c r="I1143" s="295"/>
      <c r="J1143"/>
      <c r="K1143" s="295"/>
      <c r="L1143"/>
      <c r="O1143"/>
      <c r="P1143"/>
    </row>
    <row r="1144" spans="1:16" x14ac:dyDescent="0.3">
      <c r="A1144" s="300"/>
      <c r="B1144" s="300"/>
      <c r="C1144" s="300"/>
      <c r="D1144" s="31"/>
      <c r="E1144"/>
      <c r="F1144"/>
      <c r="G1144"/>
      <c r="H1144" s="606"/>
      <c r="I1144" s="295"/>
      <c r="J1144"/>
      <c r="K1144" s="295"/>
      <c r="L1144"/>
      <c r="O1144"/>
      <c r="P1144"/>
    </row>
    <row r="1145" spans="1:16" x14ac:dyDescent="0.3">
      <c r="A1145" s="300"/>
      <c r="B1145" s="300"/>
      <c r="C1145" s="300"/>
      <c r="D1145" s="31"/>
      <c r="E1145"/>
      <c r="F1145"/>
      <c r="G1145"/>
      <c r="H1145" s="606"/>
      <c r="I1145" s="295"/>
      <c r="J1145"/>
      <c r="K1145" s="295"/>
      <c r="L1145"/>
      <c r="O1145"/>
      <c r="P1145"/>
    </row>
    <row r="1146" spans="1:16" x14ac:dyDescent="0.3">
      <c r="A1146" s="300"/>
      <c r="B1146" s="300"/>
      <c r="C1146" s="300"/>
      <c r="D1146" s="31"/>
      <c r="E1146"/>
      <c r="F1146"/>
      <c r="G1146"/>
      <c r="H1146" s="606"/>
      <c r="I1146" s="295"/>
      <c r="J1146"/>
      <c r="K1146" s="295"/>
      <c r="L1146"/>
      <c r="O1146"/>
      <c r="P1146"/>
    </row>
    <row r="1147" spans="1:16" x14ac:dyDescent="0.3">
      <c r="A1147" s="300"/>
      <c r="B1147" s="300"/>
      <c r="C1147" s="300"/>
      <c r="D1147" s="31"/>
      <c r="E1147"/>
      <c r="F1147"/>
      <c r="G1147"/>
      <c r="H1147" s="606"/>
      <c r="I1147" s="295"/>
      <c r="J1147"/>
      <c r="K1147" s="295"/>
      <c r="L1147"/>
      <c r="O1147"/>
      <c r="P1147"/>
    </row>
    <row r="1148" spans="1:16" x14ac:dyDescent="0.3">
      <c r="A1148" s="300"/>
      <c r="B1148" s="300"/>
      <c r="C1148" s="300"/>
      <c r="D1148" s="31"/>
      <c r="E1148"/>
      <c r="F1148"/>
      <c r="G1148"/>
      <c r="H1148" s="606"/>
      <c r="I1148" s="295"/>
      <c r="J1148"/>
      <c r="K1148" s="295"/>
      <c r="L1148"/>
      <c r="O1148"/>
      <c r="P1148"/>
    </row>
    <row r="1149" spans="1:16" x14ac:dyDescent="0.3">
      <c r="A1149" s="300"/>
      <c r="B1149" s="300"/>
      <c r="C1149" s="300"/>
      <c r="D1149" s="31"/>
      <c r="E1149"/>
      <c r="F1149"/>
      <c r="G1149"/>
      <c r="H1149" s="606"/>
      <c r="I1149" s="295"/>
      <c r="J1149"/>
      <c r="K1149" s="295"/>
      <c r="L1149"/>
      <c r="O1149"/>
      <c r="P1149"/>
    </row>
    <row r="1150" spans="1:16" x14ac:dyDescent="0.3">
      <c r="A1150" s="300"/>
      <c r="B1150" s="300"/>
      <c r="C1150" s="300"/>
      <c r="D1150" s="31"/>
      <c r="E1150"/>
      <c r="F1150"/>
      <c r="G1150"/>
      <c r="H1150" s="606"/>
      <c r="I1150" s="295"/>
      <c r="J1150"/>
      <c r="K1150" s="295"/>
      <c r="L1150"/>
      <c r="O1150"/>
      <c r="P1150"/>
    </row>
    <row r="1151" spans="1:16" x14ac:dyDescent="0.3">
      <c r="A1151" s="300"/>
      <c r="B1151" s="300"/>
      <c r="C1151" s="300"/>
      <c r="D1151" s="31"/>
      <c r="E1151"/>
      <c r="F1151"/>
      <c r="G1151"/>
      <c r="H1151" s="606"/>
      <c r="I1151" s="295"/>
      <c r="J1151"/>
      <c r="K1151" s="295"/>
      <c r="L1151"/>
      <c r="O1151"/>
      <c r="P1151"/>
    </row>
    <row r="1152" spans="1:16" x14ac:dyDescent="0.3">
      <c r="A1152" s="300"/>
      <c r="B1152" s="300"/>
      <c r="C1152" s="300"/>
      <c r="D1152" s="31"/>
      <c r="E1152"/>
      <c r="F1152"/>
      <c r="G1152"/>
      <c r="H1152" s="606"/>
      <c r="I1152" s="295"/>
      <c r="J1152"/>
      <c r="K1152" s="295"/>
      <c r="L1152"/>
      <c r="O1152"/>
      <c r="P1152"/>
    </row>
    <row r="1153" spans="1:16" x14ac:dyDescent="0.3">
      <c r="A1153" s="300"/>
      <c r="B1153" s="300"/>
      <c r="C1153" s="300"/>
      <c r="D1153" s="31"/>
      <c r="E1153"/>
      <c r="F1153"/>
      <c r="G1153"/>
      <c r="H1153" s="606"/>
      <c r="I1153" s="295"/>
      <c r="J1153"/>
      <c r="K1153" s="295"/>
      <c r="L1153"/>
      <c r="O1153"/>
      <c r="P1153"/>
    </row>
    <row r="1154" spans="1:16" x14ac:dyDescent="0.3">
      <c r="A1154" s="300"/>
      <c r="B1154" s="300"/>
      <c r="C1154" s="300"/>
      <c r="D1154" s="31"/>
      <c r="E1154"/>
      <c r="F1154"/>
      <c r="G1154"/>
      <c r="H1154" s="606"/>
      <c r="I1154" s="295"/>
      <c r="J1154"/>
      <c r="K1154" s="295"/>
      <c r="L1154"/>
      <c r="O1154"/>
      <c r="P1154"/>
    </row>
    <row r="1155" spans="1:16" x14ac:dyDescent="0.3">
      <c r="A1155" s="300"/>
      <c r="B1155" s="300"/>
      <c r="C1155" s="300"/>
      <c r="D1155" s="31"/>
      <c r="E1155"/>
      <c r="F1155"/>
      <c r="G1155"/>
      <c r="H1155" s="606"/>
      <c r="I1155" s="295"/>
      <c r="J1155"/>
      <c r="K1155" s="295"/>
      <c r="L1155"/>
      <c r="O1155"/>
      <c r="P1155"/>
    </row>
    <row r="1156" spans="1:16" x14ac:dyDescent="0.3">
      <c r="A1156" s="300"/>
      <c r="B1156" s="300"/>
      <c r="C1156" s="300"/>
      <c r="D1156" s="31"/>
      <c r="E1156"/>
      <c r="F1156"/>
      <c r="G1156"/>
      <c r="H1156" s="606"/>
      <c r="I1156" s="295"/>
      <c r="J1156"/>
      <c r="K1156" s="295"/>
      <c r="L1156"/>
      <c r="O1156"/>
      <c r="P1156"/>
    </row>
    <row r="1157" spans="1:16" x14ac:dyDescent="0.3">
      <c r="A1157" s="300"/>
      <c r="B1157" s="300"/>
      <c r="C1157" s="300"/>
      <c r="D1157" s="31"/>
      <c r="E1157"/>
      <c r="F1157"/>
      <c r="G1157"/>
      <c r="H1157" s="606"/>
      <c r="I1157" s="295"/>
      <c r="J1157"/>
      <c r="K1157" s="295"/>
      <c r="L1157"/>
      <c r="O1157"/>
      <c r="P1157"/>
    </row>
    <row r="1158" spans="1:16" x14ac:dyDescent="0.3">
      <c r="A1158" s="300"/>
      <c r="B1158" s="300"/>
      <c r="C1158" s="300"/>
      <c r="D1158" s="31"/>
      <c r="E1158"/>
      <c r="F1158"/>
      <c r="G1158"/>
      <c r="H1158" s="606"/>
      <c r="I1158" s="295"/>
      <c r="J1158"/>
      <c r="K1158" s="295"/>
      <c r="L1158"/>
      <c r="O1158"/>
      <c r="P1158"/>
    </row>
    <row r="1159" spans="1:16" x14ac:dyDescent="0.3">
      <c r="A1159" s="300"/>
      <c r="B1159" s="300"/>
      <c r="C1159" s="300"/>
      <c r="D1159" s="31"/>
      <c r="E1159"/>
      <c r="F1159"/>
      <c r="G1159"/>
      <c r="H1159" s="606"/>
      <c r="I1159" s="295"/>
      <c r="J1159"/>
      <c r="K1159" s="295"/>
      <c r="L1159"/>
      <c r="O1159"/>
      <c r="P1159"/>
    </row>
    <row r="1160" spans="1:16" x14ac:dyDescent="0.3">
      <c r="A1160" s="300"/>
      <c r="B1160" s="300"/>
      <c r="C1160" s="300"/>
      <c r="D1160" s="31"/>
      <c r="E1160"/>
      <c r="F1160"/>
      <c r="G1160"/>
      <c r="H1160" s="606"/>
      <c r="I1160" s="295"/>
      <c r="J1160"/>
      <c r="K1160" s="295"/>
      <c r="L1160"/>
      <c r="O1160"/>
      <c r="P1160"/>
    </row>
    <row r="1161" spans="1:16" x14ac:dyDescent="0.3">
      <c r="A1161" s="300"/>
      <c r="B1161" s="300"/>
      <c r="C1161" s="300"/>
      <c r="D1161" s="31"/>
      <c r="E1161"/>
      <c r="F1161"/>
      <c r="G1161"/>
      <c r="H1161" s="606"/>
      <c r="I1161" s="295"/>
      <c r="J1161"/>
      <c r="K1161" s="295"/>
      <c r="L1161"/>
      <c r="O1161"/>
      <c r="P1161"/>
    </row>
    <row r="1162" spans="1:16" x14ac:dyDescent="0.3">
      <c r="A1162" s="300"/>
      <c r="B1162" s="300"/>
      <c r="C1162" s="300"/>
      <c r="D1162" s="31"/>
      <c r="E1162"/>
      <c r="F1162"/>
      <c r="G1162"/>
      <c r="H1162" s="606"/>
      <c r="I1162" s="295"/>
      <c r="J1162"/>
      <c r="K1162" s="295"/>
      <c r="L1162"/>
      <c r="O1162"/>
      <c r="P1162"/>
    </row>
    <row r="1163" spans="1:16" x14ac:dyDescent="0.3">
      <c r="A1163" s="300"/>
      <c r="B1163" s="300"/>
      <c r="C1163" s="300"/>
      <c r="D1163" s="31"/>
      <c r="E1163"/>
      <c r="F1163"/>
      <c r="G1163"/>
      <c r="H1163" s="606"/>
      <c r="I1163" s="295"/>
      <c r="J1163"/>
      <c r="K1163" s="295"/>
      <c r="L1163"/>
      <c r="O1163"/>
      <c r="P1163"/>
    </row>
    <row r="1164" spans="1:16" x14ac:dyDescent="0.3">
      <c r="A1164" s="300"/>
      <c r="B1164" s="300"/>
      <c r="C1164" s="300"/>
      <c r="D1164" s="31"/>
      <c r="E1164"/>
      <c r="F1164"/>
      <c r="G1164"/>
      <c r="H1164" s="606"/>
      <c r="I1164" s="295"/>
      <c r="J1164"/>
      <c r="K1164" s="295"/>
      <c r="L1164"/>
      <c r="O1164"/>
      <c r="P1164"/>
    </row>
    <row r="1165" spans="1:16" x14ac:dyDescent="0.3">
      <c r="A1165" s="300"/>
      <c r="B1165" s="300"/>
      <c r="C1165" s="300"/>
      <c r="D1165" s="31"/>
      <c r="E1165"/>
      <c r="F1165"/>
      <c r="G1165"/>
      <c r="H1165" s="606"/>
      <c r="I1165" s="295"/>
      <c r="J1165"/>
      <c r="K1165" s="295"/>
      <c r="L1165"/>
      <c r="O1165"/>
      <c r="P1165"/>
    </row>
    <row r="1166" spans="1:16" x14ac:dyDescent="0.3">
      <c r="A1166" s="300"/>
      <c r="B1166" s="300"/>
      <c r="C1166" s="300"/>
      <c r="D1166" s="31"/>
      <c r="E1166"/>
      <c r="F1166"/>
      <c r="G1166"/>
      <c r="H1166" s="606"/>
      <c r="I1166" s="295"/>
      <c r="J1166"/>
      <c r="K1166" s="295"/>
      <c r="L1166"/>
      <c r="O1166"/>
      <c r="P1166"/>
    </row>
    <row r="1167" spans="1:16" x14ac:dyDescent="0.3">
      <c r="A1167" s="300"/>
      <c r="B1167" s="300"/>
      <c r="C1167" s="300"/>
      <c r="D1167" s="31"/>
      <c r="E1167"/>
      <c r="F1167"/>
      <c r="G1167"/>
      <c r="H1167" s="606"/>
      <c r="I1167" s="295"/>
      <c r="J1167"/>
      <c r="K1167" s="295"/>
      <c r="L1167"/>
      <c r="O1167"/>
      <c r="P1167"/>
    </row>
    <row r="1168" spans="1:16" x14ac:dyDescent="0.3">
      <c r="A1168" s="300"/>
      <c r="B1168" s="300"/>
      <c r="C1168" s="300"/>
      <c r="D1168" s="31"/>
      <c r="E1168"/>
      <c r="F1168"/>
      <c r="G1168"/>
      <c r="H1168" s="606"/>
      <c r="I1168" s="295"/>
      <c r="J1168"/>
      <c r="K1168" s="295"/>
      <c r="L1168"/>
      <c r="O1168"/>
      <c r="P1168"/>
    </row>
    <row r="1169" spans="1:16" x14ac:dyDescent="0.3">
      <c r="A1169" s="300"/>
      <c r="B1169" s="300"/>
      <c r="C1169" s="300"/>
      <c r="D1169" s="31"/>
      <c r="E1169"/>
      <c r="F1169"/>
      <c r="G1169"/>
      <c r="H1169" s="606"/>
      <c r="I1169" s="295"/>
      <c r="J1169"/>
      <c r="K1169" s="295"/>
      <c r="L1169"/>
      <c r="O1169"/>
      <c r="P1169"/>
    </row>
    <row r="1170" spans="1:16" x14ac:dyDescent="0.3">
      <c r="A1170" s="300"/>
      <c r="B1170" s="300"/>
      <c r="C1170" s="300"/>
      <c r="D1170" s="31"/>
      <c r="E1170"/>
      <c r="F1170"/>
      <c r="G1170"/>
      <c r="H1170" s="606"/>
      <c r="I1170" s="295"/>
      <c r="J1170"/>
      <c r="K1170" s="295"/>
      <c r="L1170"/>
      <c r="O1170"/>
      <c r="P1170"/>
    </row>
    <row r="1171" spans="1:16" x14ac:dyDescent="0.3">
      <c r="A1171" s="300"/>
      <c r="B1171" s="300"/>
      <c r="C1171" s="300"/>
      <c r="D1171" s="31"/>
      <c r="E1171"/>
      <c r="F1171"/>
      <c r="G1171"/>
      <c r="H1171" s="606"/>
      <c r="I1171" s="295"/>
      <c r="J1171"/>
      <c r="K1171" s="295"/>
      <c r="L1171"/>
      <c r="O1171"/>
      <c r="P1171"/>
    </row>
    <row r="1172" spans="1:16" x14ac:dyDescent="0.3">
      <c r="A1172" s="300"/>
      <c r="B1172" s="300"/>
      <c r="C1172" s="300"/>
      <c r="D1172" s="31"/>
      <c r="E1172"/>
      <c r="F1172"/>
      <c r="G1172"/>
      <c r="H1172" s="606"/>
      <c r="I1172" s="295"/>
      <c r="J1172"/>
      <c r="K1172" s="295"/>
      <c r="L1172"/>
      <c r="O1172"/>
      <c r="P1172"/>
    </row>
    <row r="1173" spans="1:16" x14ac:dyDescent="0.3">
      <c r="A1173" s="300"/>
      <c r="B1173" s="300"/>
      <c r="C1173" s="300"/>
      <c r="D1173" s="31"/>
      <c r="E1173"/>
      <c r="F1173"/>
      <c r="G1173"/>
      <c r="H1173" s="606"/>
      <c r="I1173" s="295"/>
      <c r="J1173"/>
      <c r="K1173" s="295"/>
      <c r="L1173"/>
      <c r="O1173"/>
      <c r="P1173"/>
    </row>
    <row r="1174" spans="1:16" x14ac:dyDescent="0.3">
      <c r="A1174" s="300"/>
      <c r="B1174" s="300"/>
      <c r="C1174" s="300"/>
      <c r="D1174" s="31"/>
      <c r="E1174"/>
      <c r="F1174"/>
      <c r="G1174"/>
      <c r="H1174" s="606"/>
      <c r="I1174" s="295"/>
      <c r="J1174"/>
      <c r="K1174" s="295"/>
      <c r="L1174"/>
      <c r="O1174"/>
      <c r="P1174"/>
    </row>
    <row r="1175" spans="1:16" x14ac:dyDescent="0.3">
      <c r="A1175" s="300"/>
      <c r="B1175" s="300"/>
      <c r="C1175" s="300"/>
      <c r="D1175" s="31"/>
      <c r="E1175"/>
      <c r="F1175"/>
      <c r="G1175"/>
      <c r="H1175" s="606"/>
      <c r="I1175" s="295"/>
      <c r="J1175"/>
      <c r="K1175" s="295"/>
      <c r="L1175"/>
      <c r="O1175"/>
      <c r="P1175"/>
    </row>
    <row r="1176" spans="1:16" x14ac:dyDescent="0.3">
      <c r="A1176" s="300"/>
      <c r="B1176" s="300"/>
      <c r="C1176" s="300"/>
      <c r="D1176" s="31"/>
      <c r="E1176"/>
      <c r="F1176"/>
      <c r="G1176"/>
      <c r="H1176" s="606"/>
      <c r="I1176" s="295"/>
      <c r="J1176"/>
      <c r="K1176" s="295"/>
      <c r="L1176"/>
      <c r="O1176"/>
      <c r="P1176"/>
    </row>
    <row r="1177" spans="1:16" x14ac:dyDescent="0.3">
      <c r="A1177" s="300"/>
      <c r="B1177" s="300"/>
      <c r="C1177" s="300"/>
      <c r="D1177" s="31"/>
      <c r="E1177"/>
      <c r="F1177"/>
      <c r="G1177"/>
      <c r="H1177" s="606"/>
      <c r="I1177" s="295"/>
      <c r="J1177"/>
      <c r="K1177" s="295"/>
      <c r="L1177"/>
      <c r="O1177"/>
      <c r="P1177"/>
    </row>
    <row r="1178" spans="1:16" x14ac:dyDescent="0.3">
      <c r="A1178" s="300"/>
      <c r="B1178" s="300"/>
      <c r="C1178" s="300"/>
      <c r="D1178" s="31"/>
      <c r="E1178"/>
      <c r="F1178"/>
      <c r="G1178"/>
      <c r="H1178" s="606"/>
      <c r="I1178" s="295"/>
      <c r="J1178"/>
      <c r="K1178" s="295"/>
      <c r="L1178"/>
      <c r="O1178"/>
      <c r="P1178"/>
    </row>
    <row r="1179" spans="1:16" x14ac:dyDescent="0.3">
      <c r="A1179" s="300"/>
      <c r="B1179" s="300"/>
      <c r="C1179" s="300"/>
      <c r="D1179" s="31"/>
      <c r="E1179"/>
      <c r="F1179"/>
      <c r="G1179"/>
      <c r="H1179" s="606"/>
      <c r="I1179" s="295"/>
      <c r="J1179"/>
      <c r="K1179" s="295"/>
      <c r="L1179"/>
      <c r="O1179"/>
      <c r="P1179"/>
    </row>
    <row r="1180" spans="1:16" x14ac:dyDescent="0.3">
      <c r="A1180" s="300"/>
      <c r="B1180" s="300"/>
      <c r="C1180" s="300"/>
      <c r="D1180" s="31"/>
      <c r="E1180"/>
      <c r="F1180"/>
      <c r="G1180"/>
      <c r="H1180" s="606"/>
      <c r="I1180" s="295"/>
      <c r="J1180"/>
      <c r="K1180" s="295"/>
      <c r="L1180"/>
      <c r="O1180"/>
      <c r="P1180"/>
    </row>
    <row r="1181" spans="1:16" x14ac:dyDescent="0.3">
      <c r="A1181" s="300"/>
      <c r="B1181" s="300"/>
      <c r="C1181" s="300"/>
      <c r="D1181" s="31"/>
      <c r="E1181"/>
      <c r="F1181"/>
      <c r="G1181"/>
      <c r="H1181" s="606"/>
      <c r="I1181" s="295"/>
      <c r="J1181"/>
      <c r="K1181" s="295"/>
      <c r="L1181"/>
      <c r="O1181"/>
      <c r="P1181"/>
    </row>
    <row r="1182" spans="1:16" x14ac:dyDescent="0.3">
      <c r="A1182" s="300"/>
      <c r="B1182" s="300"/>
      <c r="C1182" s="300"/>
      <c r="D1182" s="31"/>
      <c r="E1182"/>
      <c r="F1182"/>
      <c r="G1182"/>
      <c r="H1182" s="606"/>
      <c r="I1182" s="295"/>
      <c r="J1182"/>
      <c r="K1182" s="295"/>
      <c r="L1182"/>
      <c r="O1182"/>
      <c r="P1182"/>
    </row>
    <row r="1183" spans="1:16" x14ac:dyDescent="0.3">
      <c r="A1183" s="300"/>
      <c r="B1183" s="300"/>
      <c r="C1183" s="300"/>
      <c r="D1183" s="31"/>
      <c r="E1183"/>
      <c r="F1183"/>
      <c r="G1183"/>
      <c r="H1183" s="606"/>
      <c r="I1183" s="295"/>
      <c r="J1183"/>
      <c r="K1183" s="295"/>
      <c r="L1183"/>
      <c r="O1183"/>
      <c r="P1183"/>
    </row>
    <row r="1184" spans="1:16" x14ac:dyDescent="0.3">
      <c r="A1184" s="300"/>
      <c r="B1184" s="300"/>
      <c r="C1184" s="300"/>
      <c r="D1184" s="31"/>
      <c r="E1184"/>
      <c r="F1184"/>
      <c r="G1184"/>
      <c r="H1184" s="606"/>
      <c r="I1184" s="295"/>
      <c r="J1184"/>
      <c r="K1184" s="295"/>
      <c r="L1184"/>
      <c r="O1184"/>
      <c r="P1184"/>
    </row>
    <row r="1185" spans="1:16" x14ac:dyDescent="0.3">
      <c r="A1185" s="300"/>
      <c r="B1185" s="300"/>
      <c r="C1185" s="300"/>
      <c r="D1185" s="31"/>
      <c r="E1185"/>
      <c r="F1185"/>
      <c r="G1185"/>
      <c r="H1185" s="606"/>
      <c r="I1185" s="295"/>
      <c r="J1185"/>
      <c r="K1185" s="295"/>
      <c r="L1185"/>
      <c r="O1185"/>
      <c r="P1185"/>
    </row>
    <row r="1186" spans="1:16" x14ac:dyDescent="0.3">
      <c r="A1186" s="300"/>
      <c r="B1186" s="300"/>
      <c r="C1186" s="300"/>
      <c r="D1186" s="31"/>
      <c r="E1186"/>
      <c r="F1186"/>
      <c r="G1186"/>
      <c r="H1186" s="606"/>
      <c r="I1186" s="295"/>
      <c r="J1186"/>
      <c r="K1186" s="295"/>
      <c r="L1186"/>
      <c r="O1186"/>
      <c r="P1186"/>
    </row>
    <row r="1187" spans="1:16" x14ac:dyDescent="0.3">
      <c r="A1187" s="300"/>
      <c r="B1187" s="300"/>
      <c r="C1187" s="300"/>
      <c r="D1187" s="31"/>
      <c r="E1187"/>
      <c r="F1187"/>
      <c r="G1187"/>
      <c r="H1187" s="606"/>
      <c r="I1187" s="295"/>
      <c r="J1187"/>
      <c r="K1187" s="295"/>
      <c r="L1187"/>
      <c r="O1187"/>
      <c r="P1187"/>
    </row>
    <row r="1188" spans="1:16" x14ac:dyDescent="0.3">
      <c r="A1188" s="300"/>
      <c r="B1188" s="300"/>
      <c r="C1188" s="300"/>
      <c r="D1188" s="31"/>
      <c r="E1188"/>
      <c r="F1188"/>
      <c r="G1188"/>
      <c r="H1188" s="606"/>
      <c r="I1188" s="295"/>
      <c r="J1188"/>
      <c r="K1188" s="295"/>
      <c r="L1188"/>
      <c r="O1188"/>
      <c r="P1188"/>
    </row>
    <row r="1189" spans="1:16" x14ac:dyDescent="0.3">
      <c r="A1189" s="300"/>
      <c r="B1189" s="300"/>
      <c r="C1189" s="300"/>
      <c r="D1189" s="31"/>
      <c r="E1189"/>
      <c r="F1189"/>
      <c r="G1189"/>
      <c r="H1189" s="606"/>
      <c r="I1189" s="295"/>
      <c r="J1189"/>
      <c r="K1189" s="295"/>
      <c r="L1189"/>
      <c r="O1189"/>
      <c r="P1189"/>
    </row>
    <row r="1190" spans="1:16" x14ac:dyDescent="0.3">
      <c r="A1190" s="300"/>
      <c r="B1190" s="300"/>
      <c r="C1190" s="300"/>
      <c r="D1190" s="31"/>
      <c r="E1190"/>
      <c r="F1190"/>
      <c r="G1190"/>
      <c r="H1190" s="606"/>
      <c r="I1190" s="295"/>
      <c r="J1190"/>
      <c r="K1190" s="295"/>
      <c r="L1190"/>
      <c r="O1190"/>
      <c r="P1190"/>
    </row>
    <row r="1191" spans="1:16" x14ac:dyDescent="0.3">
      <c r="A1191" s="300"/>
      <c r="B1191" s="300"/>
      <c r="C1191" s="300"/>
      <c r="D1191" s="31"/>
      <c r="E1191"/>
      <c r="F1191"/>
      <c r="G1191"/>
      <c r="H1191" s="606"/>
      <c r="I1191" s="295"/>
      <c r="J1191"/>
      <c r="K1191" s="295"/>
      <c r="L1191"/>
      <c r="O1191"/>
      <c r="P1191"/>
    </row>
    <row r="1192" spans="1:16" x14ac:dyDescent="0.3">
      <c r="A1192" s="300"/>
      <c r="B1192" s="300"/>
      <c r="C1192" s="300"/>
      <c r="D1192" s="31"/>
      <c r="E1192"/>
      <c r="F1192"/>
      <c r="G1192"/>
      <c r="H1192" s="606"/>
      <c r="I1192" s="295"/>
      <c r="J1192"/>
      <c r="K1192" s="295"/>
      <c r="L1192"/>
      <c r="O1192"/>
      <c r="P1192"/>
    </row>
    <row r="1193" spans="1:16" x14ac:dyDescent="0.3">
      <c r="A1193" s="300"/>
      <c r="B1193" s="300"/>
      <c r="C1193" s="300"/>
      <c r="D1193" s="31"/>
      <c r="E1193"/>
      <c r="F1193"/>
      <c r="G1193"/>
      <c r="H1193" s="606"/>
      <c r="I1193" s="295"/>
      <c r="J1193"/>
      <c r="K1193" s="295"/>
      <c r="L1193"/>
      <c r="O1193"/>
      <c r="P1193"/>
    </row>
    <row r="1194" spans="1:16" x14ac:dyDescent="0.3">
      <c r="A1194" s="300"/>
      <c r="B1194" s="300"/>
      <c r="C1194" s="300"/>
      <c r="D1194" s="31"/>
      <c r="E1194"/>
      <c r="F1194"/>
      <c r="G1194"/>
      <c r="H1194" s="606"/>
      <c r="I1194" s="295"/>
      <c r="J1194"/>
      <c r="K1194" s="295"/>
      <c r="L1194"/>
      <c r="O1194"/>
      <c r="P1194"/>
    </row>
    <row r="1195" spans="1:16" x14ac:dyDescent="0.3">
      <c r="A1195" s="300"/>
      <c r="B1195" s="300"/>
      <c r="C1195" s="300"/>
      <c r="D1195" s="31"/>
      <c r="E1195"/>
      <c r="F1195"/>
      <c r="G1195"/>
      <c r="H1195" s="606"/>
      <c r="I1195" s="295"/>
      <c r="J1195"/>
      <c r="K1195" s="295"/>
      <c r="L1195"/>
      <c r="O1195"/>
      <c r="P1195"/>
    </row>
    <row r="1196" spans="1:16" x14ac:dyDescent="0.3">
      <c r="A1196" s="300"/>
      <c r="B1196" s="300"/>
      <c r="C1196" s="300"/>
      <c r="D1196" s="31"/>
      <c r="E1196"/>
      <c r="F1196"/>
      <c r="G1196"/>
      <c r="H1196" s="606"/>
      <c r="I1196" s="295"/>
      <c r="J1196"/>
      <c r="K1196" s="295"/>
      <c r="L1196"/>
      <c r="O1196"/>
      <c r="P1196"/>
    </row>
    <row r="1197" spans="1:16" x14ac:dyDescent="0.3">
      <c r="A1197" s="300"/>
      <c r="B1197" s="300"/>
      <c r="C1197" s="300"/>
      <c r="D1197" s="31"/>
      <c r="E1197"/>
      <c r="F1197"/>
      <c r="G1197"/>
      <c r="H1197" s="606"/>
      <c r="I1197" s="295"/>
      <c r="J1197"/>
      <c r="K1197" s="295"/>
      <c r="L1197"/>
      <c r="O1197"/>
      <c r="P1197"/>
    </row>
    <row r="1198" spans="1:16" x14ac:dyDescent="0.3">
      <c r="A1198" s="300"/>
      <c r="B1198" s="300"/>
      <c r="C1198" s="300"/>
      <c r="D1198" s="31"/>
      <c r="E1198"/>
      <c r="F1198"/>
      <c r="G1198"/>
      <c r="H1198" s="606"/>
      <c r="I1198" s="295"/>
      <c r="J1198"/>
      <c r="K1198" s="295"/>
      <c r="L1198"/>
      <c r="O1198"/>
      <c r="P1198"/>
    </row>
    <row r="1199" spans="1:16" x14ac:dyDescent="0.3">
      <c r="A1199" s="300"/>
      <c r="B1199" s="300"/>
      <c r="C1199" s="300"/>
      <c r="D1199" s="31"/>
      <c r="E1199"/>
      <c r="F1199"/>
      <c r="G1199"/>
      <c r="H1199" s="606"/>
      <c r="I1199" s="295"/>
      <c r="J1199"/>
      <c r="K1199" s="295"/>
      <c r="L1199"/>
      <c r="O1199"/>
      <c r="P1199"/>
    </row>
    <row r="1200" spans="1:16" x14ac:dyDescent="0.3">
      <c r="A1200" s="300"/>
      <c r="B1200" s="300"/>
      <c r="C1200" s="300"/>
      <c r="D1200" s="31"/>
      <c r="E1200"/>
      <c r="F1200"/>
      <c r="G1200"/>
      <c r="H1200" s="606"/>
      <c r="I1200" s="295"/>
      <c r="J1200"/>
      <c r="K1200" s="295"/>
      <c r="L1200"/>
      <c r="O1200"/>
      <c r="P1200"/>
    </row>
    <row r="1201" spans="1:16" x14ac:dyDescent="0.3">
      <c r="A1201" s="300"/>
      <c r="B1201" s="300"/>
      <c r="C1201" s="300"/>
      <c r="D1201" s="31"/>
      <c r="E1201"/>
      <c r="F1201"/>
      <c r="G1201"/>
      <c r="H1201" s="606"/>
      <c r="I1201" s="295"/>
      <c r="J1201"/>
      <c r="K1201" s="295"/>
      <c r="L1201"/>
      <c r="O1201"/>
      <c r="P1201"/>
    </row>
    <row r="1202" spans="1:16" x14ac:dyDescent="0.3">
      <c r="A1202" s="300"/>
      <c r="B1202" s="300"/>
      <c r="C1202" s="300"/>
      <c r="D1202" s="31"/>
      <c r="E1202"/>
      <c r="F1202"/>
      <c r="G1202"/>
      <c r="H1202" s="606"/>
      <c r="I1202" s="295"/>
      <c r="J1202"/>
      <c r="K1202" s="295"/>
      <c r="L1202"/>
      <c r="O1202"/>
      <c r="P1202"/>
    </row>
    <row r="1203" spans="1:16" x14ac:dyDescent="0.3">
      <c r="A1203" s="300"/>
      <c r="B1203" s="300"/>
      <c r="C1203" s="300"/>
      <c r="D1203" s="31"/>
      <c r="E1203"/>
      <c r="F1203"/>
      <c r="G1203"/>
      <c r="H1203" s="606"/>
      <c r="I1203" s="295"/>
      <c r="J1203"/>
      <c r="K1203" s="295"/>
      <c r="L1203"/>
      <c r="O1203"/>
      <c r="P1203"/>
    </row>
    <row r="1204" spans="1:16" x14ac:dyDescent="0.3">
      <c r="A1204" s="300"/>
      <c r="B1204" s="300"/>
      <c r="C1204" s="300"/>
      <c r="D1204" s="31"/>
      <c r="E1204"/>
      <c r="F1204"/>
      <c r="G1204"/>
      <c r="H1204" s="606"/>
      <c r="I1204" s="295"/>
      <c r="J1204"/>
      <c r="K1204" s="295"/>
      <c r="L1204"/>
      <c r="O1204"/>
      <c r="P1204"/>
    </row>
    <row r="1205" spans="1:16" x14ac:dyDescent="0.3">
      <c r="A1205" s="300"/>
      <c r="B1205" s="300"/>
      <c r="C1205" s="300"/>
      <c r="D1205" s="31"/>
      <c r="E1205"/>
      <c r="F1205"/>
      <c r="G1205"/>
      <c r="H1205" s="606"/>
      <c r="I1205" s="295"/>
      <c r="J1205"/>
      <c r="K1205" s="295"/>
      <c r="L1205"/>
      <c r="O1205"/>
      <c r="P1205"/>
    </row>
    <row r="1206" spans="1:16" x14ac:dyDescent="0.3">
      <c r="A1206" s="300"/>
      <c r="B1206" s="300"/>
      <c r="C1206" s="300"/>
      <c r="D1206" s="31"/>
      <c r="E1206"/>
      <c r="F1206"/>
      <c r="G1206"/>
      <c r="H1206" s="606"/>
      <c r="I1206" s="295"/>
      <c r="J1206"/>
      <c r="K1206" s="295"/>
      <c r="L1206"/>
      <c r="O1206"/>
      <c r="P1206"/>
    </row>
    <row r="1207" spans="1:16" x14ac:dyDescent="0.3">
      <c r="A1207" s="300"/>
      <c r="B1207" s="300"/>
      <c r="C1207" s="300"/>
      <c r="D1207" s="31"/>
      <c r="E1207"/>
      <c r="F1207"/>
      <c r="G1207"/>
      <c r="H1207" s="606"/>
      <c r="I1207" s="295"/>
      <c r="J1207"/>
      <c r="K1207" s="295"/>
      <c r="L1207"/>
      <c r="O1207"/>
      <c r="P1207"/>
    </row>
    <row r="1208" spans="1:16" x14ac:dyDescent="0.3">
      <c r="A1208" s="300"/>
      <c r="B1208" s="300"/>
      <c r="C1208" s="300"/>
      <c r="D1208" s="31"/>
      <c r="E1208"/>
      <c r="F1208"/>
      <c r="G1208"/>
      <c r="H1208" s="606"/>
      <c r="I1208" s="295"/>
      <c r="J1208"/>
      <c r="K1208" s="295"/>
      <c r="L1208"/>
      <c r="O1208"/>
      <c r="P1208"/>
    </row>
    <row r="1209" spans="1:16" x14ac:dyDescent="0.3">
      <c r="A1209" s="300"/>
      <c r="B1209" s="300"/>
      <c r="C1209" s="300"/>
      <c r="D1209" s="31"/>
      <c r="E1209"/>
      <c r="F1209"/>
      <c r="G1209"/>
      <c r="H1209" s="606"/>
      <c r="I1209" s="295"/>
      <c r="J1209"/>
      <c r="K1209" s="295"/>
      <c r="L1209"/>
      <c r="O1209"/>
      <c r="P1209"/>
    </row>
    <row r="1210" spans="1:16" x14ac:dyDescent="0.3">
      <c r="A1210" s="300"/>
      <c r="B1210" s="300"/>
      <c r="C1210" s="300"/>
      <c r="D1210" s="31"/>
      <c r="E1210"/>
      <c r="F1210"/>
      <c r="G1210"/>
      <c r="H1210" s="606"/>
      <c r="I1210" s="295"/>
      <c r="J1210"/>
      <c r="K1210" s="295"/>
      <c r="L1210"/>
      <c r="O1210"/>
      <c r="P1210"/>
    </row>
    <row r="1211" spans="1:16" x14ac:dyDescent="0.3">
      <c r="A1211" s="300"/>
      <c r="B1211" s="300"/>
      <c r="C1211" s="300"/>
      <c r="D1211" s="31"/>
      <c r="E1211"/>
      <c r="F1211"/>
      <c r="G1211"/>
      <c r="H1211" s="606"/>
      <c r="I1211" s="295"/>
      <c r="J1211"/>
      <c r="K1211" s="295"/>
      <c r="L1211"/>
      <c r="O1211"/>
      <c r="P1211"/>
    </row>
    <row r="1212" spans="1:16" x14ac:dyDescent="0.3">
      <c r="A1212" s="300"/>
      <c r="B1212" s="300"/>
      <c r="C1212" s="300"/>
      <c r="D1212" s="31"/>
      <c r="E1212"/>
      <c r="F1212"/>
      <c r="G1212"/>
      <c r="H1212" s="606"/>
      <c r="I1212" s="295"/>
      <c r="J1212"/>
      <c r="K1212" s="295"/>
      <c r="L1212"/>
      <c r="O1212"/>
      <c r="P1212"/>
    </row>
    <row r="1213" spans="1:16" x14ac:dyDescent="0.3">
      <c r="A1213" s="300"/>
      <c r="B1213" s="300"/>
      <c r="C1213" s="300"/>
      <c r="D1213" s="31"/>
      <c r="E1213"/>
      <c r="F1213"/>
      <c r="G1213"/>
      <c r="H1213" s="606"/>
      <c r="I1213" s="295"/>
      <c r="J1213"/>
      <c r="K1213" s="295"/>
      <c r="L1213"/>
      <c r="O1213"/>
      <c r="P1213"/>
    </row>
    <row r="1214" spans="1:16" x14ac:dyDescent="0.3">
      <c r="A1214" s="300"/>
      <c r="B1214" s="300"/>
      <c r="C1214" s="300"/>
      <c r="D1214" s="31"/>
      <c r="E1214"/>
      <c r="F1214"/>
      <c r="G1214"/>
      <c r="H1214" s="606"/>
      <c r="I1214" s="295"/>
      <c r="J1214"/>
      <c r="K1214" s="295"/>
      <c r="L1214"/>
      <c r="O1214"/>
      <c r="P1214"/>
    </row>
    <row r="1215" spans="1:16" x14ac:dyDescent="0.3">
      <c r="A1215" s="300"/>
      <c r="B1215" s="300"/>
      <c r="C1215" s="300"/>
      <c r="D1215" s="31"/>
      <c r="E1215"/>
      <c r="F1215"/>
      <c r="G1215"/>
      <c r="H1215" s="606"/>
      <c r="I1215" s="295"/>
      <c r="J1215"/>
      <c r="K1215" s="295"/>
      <c r="L1215"/>
      <c r="O1215"/>
      <c r="P1215"/>
    </row>
    <row r="1216" spans="1:16" x14ac:dyDescent="0.3">
      <c r="A1216" s="300"/>
      <c r="B1216" s="300"/>
      <c r="C1216" s="300"/>
      <c r="D1216" s="31"/>
      <c r="E1216"/>
      <c r="F1216"/>
      <c r="G1216"/>
      <c r="H1216" s="606"/>
      <c r="I1216" s="295"/>
      <c r="J1216"/>
      <c r="K1216" s="295"/>
      <c r="L1216"/>
      <c r="O1216"/>
      <c r="P1216"/>
    </row>
    <row r="1217" spans="1:16" x14ac:dyDescent="0.3">
      <c r="A1217" s="300"/>
      <c r="B1217" s="300"/>
      <c r="C1217" s="300"/>
      <c r="D1217" s="31"/>
      <c r="E1217"/>
      <c r="F1217"/>
      <c r="G1217"/>
      <c r="H1217" s="606"/>
      <c r="I1217" s="295"/>
      <c r="J1217"/>
      <c r="K1217" s="295"/>
      <c r="L1217"/>
      <c r="O1217"/>
      <c r="P1217"/>
    </row>
    <row r="1218" spans="1:16" x14ac:dyDescent="0.3">
      <c r="A1218" s="300"/>
      <c r="B1218" s="300"/>
      <c r="C1218" s="300"/>
      <c r="D1218" s="31"/>
      <c r="E1218"/>
      <c r="F1218"/>
      <c r="G1218"/>
      <c r="H1218" s="606"/>
      <c r="I1218" s="295"/>
      <c r="J1218"/>
      <c r="K1218" s="295"/>
      <c r="L1218"/>
      <c r="O1218"/>
      <c r="P1218"/>
    </row>
    <row r="1219" spans="1:16" x14ac:dyDescent="0.3">
      <c r="A1219" s="300"/>
      <c r="B1219" s="300"/>
      <c r="C1219" s="300"/>
      <c r="D1219" s="31"/>
      <c r="E1219"/>
      <c r="F1219"/>
      <c r="G1219"/>
      <c r="H1219" s="606"/>
      <c r="I1219" s="295"/>
      <c r="J1219"/>
      <c r="K1219" s="295"/>
      <c r="L1219"/>
      <c r="O1219"/>
      <c r="P1219"/>
    </row>
    <row r="1220" spans="1:16" x14ac:dyDescent="0.3">
      <c r="A1220" s="300"/>
      <c r="B1220" s="300"/>
      <c r="C1220" s="300"/>
      <c r="D1220" s="31"/>
      <c r="E1220"/>
      <c r="F1220"/>
      <c r="G1220"/>
      <c r="H1220" s="606"/>
      <c r="I1220" s="295"/>
      <c r="J1220"/>
      <c r="K1220" s="295"/>
      <c r="L1220"/>
      <c r="O1220"/>
      <c r="P1220"/>
    </row>
    <row r="1221" spans="1:16" x14ac:dyDescent="0.3">
      <c r="A1221" s="300"/>
      <c r="B1221" s="300"/>
      <c r="C1221" s="300"/>
      <c r="D1221" s="31"/>
      <c r="E1221"/>
      <c r="F1221"/>
      <c r="G1221"/>
      <c r="H1221" s="606"/>
      <c r="I1221" s="295"/>
      <c r="J1221"/>
      <c r="K1221" s="295"/>
      <c r="L1221"/>
      <c r="O1221"/>
      <c r="P1221"/>
    </row>
    <row r="1222" spans="1:16" x14ac:dyDescent="0.3">
      <c r="A1222" s="300"/>
      <c r="B1222" s="300"/>
      <c r="C1222" s="300"/>
      <c r="D1222" s="31"/>
      <c r="E1222"/>
      <c r="F1222"/>
      <c r="G1222"/>
      <c r="H1222" s="606"/>
      <c r="I1222" s="295"/>
      <c r="J1222"/>
      <c r="K1222" s="295"/>
      <c r="L1222"/>
      <c r="O1222"/>
      <c r="P1222"/>
    </row>
    <row r="1223" spans="1:16" x14ac:dyDescent="0.3">
      <c r="A1223" s="300"/>
      <c r="B1223" s="300"/>
      <c r="C1223" s="300"/>
      <c r="D1223" s="31"/>
      <c r="E1223"/>
      <c r="F1223"/>
      <c r="G1223"/>
      <c r="H1223" s="606"/>
      <c r="I1223" s="295"/>
      <c r="J1223"/>
      <c r="K1223" s="295"/>
      <c r="L1223"/>
      <c r="O1223"/>
      <c r="P1223"/>
    </row>
    <row r="1224" spans="1:16" x14ac:dyDescent="0.3">
      <c r="A1224" s="300"/>
      <c r="B1224" s="300"/>
      <c r="C1224" s="300"/>
      <c r="D1224" s="31"/>
      <c r="E1224"/>
      <c r="F1224"/>
      <c r="G1224"/>
      <c r="H1224" s="606"/>
      <c r="I1224" s="295"/>
      <c r="J1224"/>
      <c r="K1224" s="295"/>
      <c r="L1224"/>
      <c r="O1224"/>
      <c r="P1224"/>
    </row>
    <row r="1225" spans="1:16" x14ac:dyDescent="0.3">
      <c r="A1225" s="300"/>
      <c r="B1225" s="300"/>
      <c r="C1225" s="300"/>
      <c r="D1225" s="31"/>
      <c r="E1225"/>
      <c r="F1225"/>
      <c r="G1225"/>
      <c r="H1225" s="606"/>
      <c r="I1225" s="295"/>
      <c r="J1225"/>
      <c r="K1225" s="295"/>
      <c r="L1225"/>
      <c r="O1225"/>
      <c r="P1225"/>
    </row>
    <row r="1226" spans="1:16" x14ac:dyDescent="0.3">
      <c r="A1226" s="300"/>
      <c r="B1226" s="300"/>
      <c r="C1226" s="300"/>
      <c r="D1226" s="31"/>
      <c r="E1226"/>
      <c r="F1226"/>
      <c r="G1226"/>
      <c r="H1226" s="606"/>
      <c r="I1226" s="295"/>
      <c r="J1226"/>
      <c r="K1226" s="295"/>
      <c r="L1226"/>
      <c r="O1226"/>
      <c r="P1226"/>
    </row>
    <row r="1227" spans="1:16" x14ac:dyDescent="0.3">
      <c r="A1227" s="300"/>
      <c r="B1227" s="300"/>
      <c r="C1227" s="300"/>
      <c r="D1227" s="31"/>
      <c r="E1227"/>
      <c r="F1227"/>
      <c r="G1227"/>
      <c r="H1227" s="606"/>
      <c r="I1227" s="295"/>
      <c r="J1227"/>
      <c r="K1227" s="295"/>
      <c r="L1227"/>
      <c r="O1227"/>
      <c r="P1227"/>
    </row>
    <row r="1228" spans="1:16" x14ac:dyDescent="0.3">
      <c r="A1228" s="300"/>
      <c r="B1228" s="300"/>
      <c r="C1228" s="300"/>
      <c r="D1228" s="31"/>
      <c r="E1228"/>
      <c r="F1228"/>
      <c r="G1228"/>
      <c r="H1228" s="606"/>
      <c r="I1228" s="295"/>
      <c r="J1228"/>
      <c r="K1228" s="295"/>
      <c r="L1228"/>
      <c r="O1228"/>
      <c r="P1228"/>
    </row>
    <row r="1229" spans="1:16" x14ac:dyDescent="0.3">
      <c r="A1229" s="300"/>
      <c r="B1229" s="300"/>
      <c r="C1229" s="300"/>
      <c r="D1229" s="31"/>
      <c r="E1229"/>
      <c r="F1229"/>
      <c r="G1229"/>
      <c r="H1229" s="606"/>
      <c r="I1229" s="295"/>
      <c r="J1229"/>
      <c r="K1229" s="295"/>
      <c r="L1229"/>
      <c r="O1229"/>
      <c r="P1229"/>
    </row>
    <row r="1230" spans="1:16" x14ac:dyDescent="0.3">
      <c r="A1230" s="300"/>
      <c r="B1230" s="300"/>
      <c r="C1230" s="300"/>
      <c r="D1230" s="31"/>
      <c r="E1230"/>
      <c r="F1230"/>
      <c r="G1230"/>
      <c r="H1230" s="606"/>
      <c r="I1230" s="295"/>
      <c r="J1230"/>
      <c r="K1230" s="295"/>
      <c r="L1230"/>
      <c r="O1230"/>
      <c r="P1230"/>
    </row>
    <row r="1231" spans="1:16" x14ac:dyDescent="0.3">
      <c r="A1231" s="300"/>
      <c r="B1231" s="300"/>
      <c r="C1231" s="300"/>
      <c r="D1231" s="31"/>
      <c r="E1231"/>
      <c r="F1231"/>
      <c r="G1231"/>
      <c r="H1231" s="606"/>
      <c r="I1231" s="295"/>
      <c r="J1231"/>
      <c r="K1231" s="295"/>
      <c r="L1231"/>
      <c r="O1231"/>
      <c r="P1231"/>
    </row>
    <row r="1232" spans="1:16" x14ac:dyDescent="0.3">
      <c r="A1232" s="300"/>
      <c r="B1232" s="300"/>
      <c r="C1232" s="300"/>
      <c r="D1232" s="31"/>
      <c r="E1232"/>
      <c r="F1232"/>
      <c r="G1232"/>
      <c r="H1232" s="606"/>
      <c r="I1232" s="295"/>
      <c r="J1232"/>
      <c r="K1232" s="295"/>
      <c r="L1232"/>
      <c r="O1232"/>
      <c r="P1232"/>
    </row>
    <row r="1233" spans="1:16" x14ac:dyDescent="0.3">
      <c r="A1233" s="300"/>
      <c r="B1233" s="300"/>
      <c r="C1233" s="300"/>
      <c r="D1233" s="31"/>
      <c r="E1233"/>
      <c r="F1233"/>
      <c r="G1233"/>
      <c r="H1233" s="606"/>
      <c r="I1233" s="295"/>
      <c r="J1233"/>
      <c r="K1233" s="295"/>
      <c r="L1233"/>
      <c r="O1233"/>
      <c r="P1233"/>
    </row>
    <row r="1234" spans="1:16" x14ac:dyDescent="0.3">
      <c r="A1234" s="300"/>
      <c r="B1234" s="300"/>
      <c r="C1234" s="300"/>
      <c r="D1234" s="31"/>
      <c r="E1234"/>
      <c r="F1234"/>
      <c r="G1234"/>
      <c r="H1234" s="606"/>
      <c r="I1234" s="295"/>
      <c r="J1234"/>
      <c r="K1234" s="295"/>
      <c r="L1234"/>
      <c r="O1234"/>
      <c r="P1234"/>
    </row>
    <row r="1235" spans="1:16" x14ac:dyDescent="0.3">
      <c r="A1235" s="300"/>
      <c r="B1235" s="300"/>
      <c r="C1235" s="300"/>
      <c r="D1235" s="31"/>
      <c r="E1235"/>
      <c r="F1235"/>
      <c r="G1235"/>
      <c r="H1235" s="606"/>
      <c r="I1235" s="295"/>
      <c r="J1235"/>
      <c r="K1235" s="295"/>
      <c r="L1235"/>
      <c r="O1235"/>
      <c r="P1235"/>
    </row>
    <row r="1236" spans="1:16" x14ac:dyDescent="0.3">
      <c r="A1236" s="300"/>
      <c r="B1236" s="300"/>
      <c r="C1236" s="300"/>
      <c r="D1236" s="31"/>
      <c r="E1236"/>
      <c r="F1236"/>
      <c r="G1236"/>
      <c r="H1236" s="606"/>
      <c r="I1236" s="295"/>
      <c r="J1236"/>
      <c r="K1236" s="295"/>
      <c r="L1236"/>
      <c r="O1236"/>
      <c r="P1236"/>
    </row>
    <row r="1237" spans="1:16" x14ac:dyDescent="0.3">
      <c r="A1237" s="300"/>
      <c r="B1237" s="300"/>
      <c r="C1237" s="300"/>
      <c r="D1237" s="31"/>
      <c r="E1237"/>
      <c r="F1237"/>
      <c r="G1237"/>
      <c r="H1237" s="606"/>
      <c r="I1237" s="295"/>
      <c r="J1237"/>
      <c r="K1237" s="295"/>
      <c r="L1237"/>
      <c r="O1237"/>
      <c r="P1237"/>
    </row>
    <row r="1238" spans="1:16" x14ac:dyDescent="0.3">
      <c r="A1238" s="300"/>
      <c r="B1238" s="300"/>
      <c r="C1238" s="300"/>
      <c r="D1238" s="31"/>
      <c r="E1238"/>
      <c r="F1238"/>
      <c r="G1238"/>
      <c r="H1238" s="606"/>
      <c r="I1238" s="295"/>
      <c r="J1238"/>
      <c r="K1238" s="295"/>
      <c r="L1238"/>
      <c r="O1238"/>
      <c r="P1238"/>
    </row>
    <row r="1239" spans="1:16" x14ac:dyDescent="0.3">
      <c r="A1239" s="300"/>
      <c r="B1239" s="300"/>
      <c r="C1239" s="300"/>
      <c r="D1239" s="31"/>
      <c r="E1239"/>
      <c r="F1239"/>
      <c r="G1239"/>
      <c r="H1239" s="606"/>
      <c r="I1239" s="295"/>
      <c r="J1239"/>
      <c r="K1239" s="295"/>
      <c r="L1239"/>
      <c r="O1239"/>
      <c r="P1239"/>
    </row>
    <row r="1240" spans="1:16" x14ac:dyDescent="0.3">
      <c r="A1240" s="300"/>
      <c r="B1240" s="300"/>
      <c r="C1240" s="300"/>
      <c r="D1240" s="31"/>
      <c r="E1240"/>
      <c r="F1240"/>
      <c r="G1240"/>
      <c r="H1240" s="606"/>
      <c r="I1240" s="295"/>
      <c r="J1240"/>
      <c r="K1240" s="295"/>
      <c r="L1240"/>
      <c r="O1240"/>
      <c r="P1240"/>
    </row>
    <row r="1241" spans="1:16" x14ac:dyDescent="0.3">
      <c r="A1241" s="300"/>
      <c r="B1241" s="300"/>
      <c r="C1241" s="300"/>
      <c r="D1241" s="31"/>
      <c r="E1241"/>
      <c r="F1241"/>
      <c r="G1241"/>
      <c r="H1241" s="606"/>
      <c r="I1241" s="295"/>
      <c r="J1241"/>
      <c r="K1241" s="295"/>
      <c r="L1241"/>
      <c r="O1241"/>
      <c r="P1241"/>
    </row>
    <row r="1242" spans="1:16" x14ac:dyDescent="0.3">
      <c r="A1242" s="300"/>
      <c r="B1242" s="300"/>
      <c r="C1242" s="300"/>
      <c r="D1242" s="31"/>
      <c r="E1242"/>
      <c r="F1242"/>
      <c r="G1242"/>
      <c r="H1242" s="606"/>
      <c r="I1242" s="295"/>
      <c r="J1242"/>
      <c r="K1242" s="295"/>
      <c r="L1242"/>
      <c r="O1242"/>
      <c r="P1242"/>
    </row>
    <row r="1243" spans="1:16" x14ac:dyDescent="0.3">
      <c r="A1243" s="300"/>
      <c r="B1243" s="300"/>
      <c r="C1243" s="300"/>
      <c r="D1243" s="31"/>
      <c r="E1243"/>
      <c r="F1243"/>
      <c r="G1243"/>
      <c r="H1243" s="606"/>
      <c r="I1243" s="295"/>
      <c r="J1243"/>
      <c r="K1243" s="295"/>
      <c r="L1243"/>
      <c r="O1243"/>
      <c r="P1243"/>
    </row>
    <row r="1244" spans="1:16" x14ac:dyDescent="0.3">
      <c r="A1244" s="300"/>
      <c r="B1244" s="300"/>
      <c r="C1244" s="300"/>
      <c r="D1244" s="31"/>
      <c r="E1244"/>
      <c r="F1244"/>
      <c r="G1244"/>
      <c r="H1244" s="606"/>
      <c r="I1244" s="295"/>
      <c r="J1244"/>
      <c r="K1244" s="295"/>
      <c r="L1244"/>
      <c r="O1244"/>
      <c r="P1244"/>
    </row>
    <row r="1245" spans="1:16" x14ac:dyDescent="0.3">
      <c r="A1245" s="300"/>
      <c r="B1245" s="300"/>
      <c r="C1245" s="300"/>
      <c r="D1245" s="31"/>
      <c r="E1245"/>
      <c r="F1245"/>
      <c r="G1245"/>
      <c r="H1245" s="606"/>
      <c r="I1245" s="295"/>
      <c r="J1245"/>
      <c r="K1245" s="295"/>
      <c r="L1245"/>
      <c r="O1245"/>
      <c r="P1245"/>
    </row>
    <row r="1246" spans="1:16" x14ac:dyDescent="0.3">
      <c r="A1246" s="300"/>
      <c r="B1246" s="300"/>
      <c r="C1246" s="300"/>
      <c r="D1246" s="31"/>
      <c r="E1246"/>
      <c r="F1246"/>
      <c r="G1246"/>
      <c r="H1246" s="606"/>
      <c r="I1246" s="295"/>
      <c r="J1246"/>
      <c r="K1246" s="295"/>
      <c r="L1246"/>
      <c r="O1246"/>
      <c r="P1246"/>
    </row>
    <row r="1247" spans="1:16" x14ac:dyDescent="0.3">
      <c r="A1247" s="300"/>
      <c r="B1247" s="300"/>
      <c r="C1247" s="300"/>
      <c r="D1247" s="31"/>
      <c r="E1247"/>
      <c r="F1247"/>
      <c r="G1247"/>
      <c r="H1247" s="606"/>
      <c r="I1247" s="295"/>
      <c r="J1247"/>
      <c r="K1247" s="295"/>
      <c r="L1247"/>
      <c r="O1247"/>
      <c r="P1247"/>
    </row>
    <row r="1248" spans="1:16" x14ac:dyDescent="0.3">
      <c r="A1248" s="300"/>
      <c r="B1248" s="300"/>
      <c r="C1248" s="300"/>
      <c r="D1248" s="31"/>
      <c r="E1248"/>
      <c r="F1248"/>
      <c r="G1248"/>
      <c r="H1248" s="606"/>
      <c r="I1248" s="295"/>
      <c r="J1248"/>
      <c r="K1248" s="295"/>
      <c r="L1248"/>
      <c r="O1248"/>
      <c r="P1248"/>
    </row>
    <row r="1249" spans="1:16" x14ac:dyDescent="0.3">
      <c r="A1249" s="300"/>
      <c r="B1249" s="300"/>
      <c r="C1249" s="300"/>
      <c r="D1249" s="31"/>
      <c r="E1249"/>
      <c r="F1249"/>
      <c r="G1249"/>
      <c r="H1249" s="606"/>
      <c r="I1249" s="295"/>
      <c r="J1249"/>
      <c r="K1249" s="295"/>
      <c r="L1249"/>
      <c r="O1249"/>
      <c r="P1249"/>
    </row>
    <row r="1250" spans="1:16" x14ac:dyDescent="0.3">
      <c r="A1250" s="300"/>
      <c r="B1250" s="300"/>
      <c r="C1250" s="300"/>
      <c r="D1250" s="31"/>
      <c r="E1250"/>
      <c r="F1250"/>
      <c r="G1250"/>
      <c r="H1250" s="606"/>
      <c r="I1250" s="295"/>
      <c r="J1250"/>
      <c r="K1250" s="295"/>
      <c r="L1250"/>
      <c r="O1250"/>
      <c r="P1250"/>
    </row>
    <row r="1251" spans="1:16" x14ac:dyDescent="0.3">
      <c r="A1251" s="300"/>
      <c r="B1251" s="300"/>
      <c r="C1251" s="300"/>
      <c r="D1251" s="31"/>
      <c r="E1251"/>
      <c r="F1251"/>
      <c r="G1251"/>
      <c r="H1251" s="606"/>
      <c r="I1251" s="295"/>
      <c r="J1251"/>
      <c r="K1251" s="295"/>
      <c r="L1251"/>
      <c r="O1251"/>
      <c r="P1251"/>
    </row>
    <row r="1252" spans="1:16" x14ac:dyDescent="0.3">
      <c r="A1252" s="300"/>
      <c r="B1252" s="300"/>
      <c r="C1252" s="300"/>
      <c r="D1252" s="31"/>
      <c r="E1252"/>
      <c r="F1252"/>
      <c r="G1252"/>
      <c r="H1252" s="606"/>
      <c r="I1252" s="295"/>
      <c r="J1252"/>
      <c r="K1252" s="295"/>
      <c r="L1252"/>
      <c r="O1252"/>
      <c r="P1252"/>
    </row>
    <row r="1253" spans="1:16" x14ac:dyDescent="0.3">
      <c r="A1253" s="300"/>
      <c r="B1253" s="300"/>
      <c r="C1253" s="300"/>
      <c r="D1253" s="31"/>
      <c r="E1253"/>
      <c r="F1253"/>
      <c r="G1253"/>
      <c r="H1253" s="606"/>
      <c r="I1253" s="295"/>
      <c r="J1253"/>
      <c r="K1253" s="295"/>
      <c r="L1253"/>
      <c r="O1253"/>
      <c r="P1253"/>
    </row>
    <row r="1254" spans="1:16" x14ac:dyDescent="0.3">
      <c r="A1254" s="300"/>
      <c r="B1254" s="300"/>
      <c r="C1254" s="300"/>
      <c r="D1254" s="31"/>
      <c r="E1254"/>
      <c r="F1254"/>
      <c r="G1254"/>
      <c r="H1254" s="606"/>
      <c r="I1254" s="295"/>
      <c r="J1254"/>
      <c r="K1254" s="295"/>
      <c r="L1254"/>
      <c r="O1254"/>
      <c r="P1254"/>
    </row>
    <row r="1255" spans="1:16" x14ac:dyDescent="0.3">
      <c r="A1255" s="300"/>
      <c r="B1255" s="300"/>
      <c r="C1255" s="300"/>
      <c r="D1255" s="31"/>
      <c r="E1255"/>
      <c r="F1255"/>
      <c r="G1255"/>
      <c r="H1255" s="606"/>
      <c r="I1255" s="295"/>
      <c r="J1255"/>
      <c r="K1255" s="295"/>
      <c r="L1255"/>
      <c r="O1255"/>
      <c r="P1255"/>
    </row>
    <row r="1256" spans="1:16" x14ac:dyDescent="0.3">
      <c r="A1256" s="300"/>
      <c r="B1256" s="300"/>
      <c r="C1256" s="300"/>
      <c r="D1256" s="31"/>
      <c r="E1256"/>
      <c r="F1256"/>
      <c r="G1256"/>
      <c r="H1256" s="606"/>
      <c r="I1256" s="295"/>
      <c r="J1256"/>
      <c r="K1256" s="295"/>
      <c r="L1256"/>
      <c r="O1256"/>
      <c r="P1256"/>
    </row>
    <row r="1257" spans="1:16" x14ac:dyDescent="0.3">
      <c r="A1257" s="300"/>
      <c r="B1257" s="300"/>
      <c r="C1257" s="300"/>
      <c r="D1257" s="31"/>
      <c r="E1257"/>
      <c r="F1257"/>
      <c r="G1257"/>
      <c r="H1257" s="606"/>
      <c r="I1257" s="295"/>
      <c r="J1257"/>
      <c r="K1257" s="295"/>
      <c r="L1257"/>
      <c r="O1257"/>
      <c r="P1257"/>
    </row>
    <row r="1258" spans="1:16" x14ac:dyDescent="0.3">
      <c r="A1258" s="300"/>
      <c r="B1258" s="300"/>
      <c r="C1258" s="300"/>
      <c r="D1258" s="31"/>
      <c r="E1258"/>
      <c r="F1258"/>
      <c r="G1258"/>
      <c r="H1258" s="606"/>
      <c r="I1258" s="295"/>
      <c r="J1258"/>
      <c r="K1258" s="295"/>
      <c r="L1258"/>
      <c r="O1258"/>
      <c r="P1258"/>
    </row>
    <row r="1259" spans="1:16" x14ac:dyDescent="0.3">
      <c r="A1259" s="300"/>
      <c r="B1259" s="300"/>
      <c r="C1259" s="300"/>
      <c r="D1259" s="31"/>
      <c r="E1259"/>
      <c r="F1259"/>
      <c r="G1259"/>
      <c r="H1259" s="606"/>
      <c r="I1259" s="295"/>
      <c r="J1259"/>
      <c r="K1259" s="295"/>
      <c r="L1259"/>
      <c r="O1259"/>
      <c r="P1259"/>
    </row>
    <row r="1260" spans="1:16" x14ac:dyDescent="0.3">
      <c r="A1260" s="300"/>
      <c r="B1260" s="300"/>
      <c r="C1260" s="300"/>
      <c r="D1260" s="31"/>
      <c r="E1260"/>
      <c r="F1260"/>
      <c r="G1260"/>
      <c r="H1260" s="606"/>
      <c r="I1260" s="295"/>
      <c r="J1260"/>
      <c r="K1260" s="295"/>
      <c r="L1260"/>
      <c r="O1260"/>
      <c r="P1260"/>
    </row>
    <row r="1261" spans="1:16" x14ac:dyDescent="0.3">
      <c r="A1261" s="300"/>
      <c r="B1261" s="300"/>
      <c r="C1261" s="300"/>
      <c r="D1261" s="31"/>
      <c r="E1261"/>
      <c r="F1261"/>
      <c r="G1261"/>
      <c r="H1261" s="606"/>
      <c r="I1261" s="295"/>
      <c r="J1261"/>
      <c r="K1261" s="295"/>
      <c r="L1261"/>
      <c r="O1261"/>
      <c r="P1261"/>
    </row>
    <row r="1262" spans="1:16" x14ac:dyDescent="0.3">
      <c r="A1262" s="300"/>
      <c r="B1262" s="300"/>
      <c r="C1262" s="300"/>
      <c r="D1262" s="31"/>
      <c r="E1262"/>
      <c r="F1262"/>
      <c r="G1262"/>
      <c r="H1262" s="606"/>
      <c r="I1262" s="295"/>
      <c r="J1262"/>
      <c r="K1262" s="295"/>
      <c r="L1262"/>
      <c r="O1262"/>
      <c r="P1262"/>
    </row>
    <row r="1263" spans="1:16" x14ac:dyDescent="0.3">
      <c r="A1263" s="300"/>
      <c r="B1263" s="300"/>
      <c r="C1263" s="300"/>
      <c r="D1263" s="31"/>
      <c r="E1263"/>
      <c r="F1263"/>
      <c r="G1263"/>
      <c r="H1263" s="606"/>
      <c r="I1263" s="295"/>
      <c r="J1263"/>
      <c r="K1263" s="295"/>
      <c r="L1263"/>
      <c r="O1263"/>
      <c r="P1263"/>
    </row>
    <row r="1264" spans="1:16" x14ac:dyDescent="0.3">
      <c r="A1264" s="300"/>
      <c r="B1264" s="300"/>
      <c r="C1264" s="300"/>
      <c r="D1264" s="31"/>
      <c r="E1264"/>
      <c r="F1264"/>
      <c r="G1264"/>
      <c r="H1264" s="606"/>
      <c r="I1264" s="295"/>
      <c r="J1264"/>
      <c r="K1264" s="295"/>
      <c r="L1264"/>
      <c r="O1264"/>
      <c r="P1264"/>
    </row>
    <row r="1265" spans="1:16" x14ac:dyDescent="0.3">
      <c r="A1265" s="300"/>
      <c r="B1265" s="300"/>
      <c r="C1265" s="300"/>
      <c r="D1265" s="31"/>
      <c r="E1265"/>
      <c r="F1265"/>
      <c r="G1265"/>
      <c r="H1265" s="606"/>
      <c r="I1265" s="295"/>
      <c r="J1265"/>
      <c r="K1265" s="295"/>
      <c r="L1265"/>
      <c r="O1265"/>
      <c r="P1265"/>
    </row>
    <row r="1266" spans="1:16" x14ac:dyDescent="0.3">
      <c r="A1266" s="300"/>
      <c r="B1266" s="300"/>
      <c r="C1266" s="300"/>
      <c r="D1266" s="31"/>
      <c r="E1266"/>
      <c r="F1266"/>
      <c r="G1266"/>
      <c r="H1266" s="606"/>
      <c r="I1266" s="295"/>
      <c r="J1266"/>
      <c r="K1266" s="295"/>
      <c r="L1266"/>
      <c r="O1266"/>
      <c r="P1266"/>
    </row>
    <row r="1267" spans="1:16" x14ac:dyDescent="0.3">
      <c r="A1267" s="300"/>
      <c r="B1267" s="300"/>
      <c r="C1267" s="300"/>
      <c r="D1267" s="31"/>
      <c r="E1267"/>
      <c r="F1267"/>
      <c r="G1267"/>
      <c r="H1267" s="606"/>
      <c r="I1267" s="295"/>
      <c r="J1267"/>
      <c r="K1267" s="295"/>
      <c r="L1267"/>
      <c r="O1267"/>
      <c r="P1267"/>
    </row>
    <row r="1268" spans="1:16" x14ac:dyDescent="0.3">
      <c r="A1268" s="300"/>
      <c r="B1268" s="300"/>
      <c r="C1268" s="300"/>
      <c r="D1268" s="31"/>
      <c r="E1268"/>
      <c r="F1268"/>
      <c r="G1268"/>
      <c r="H1268" s="606"/>
      <c r="I1268" s="295"/>
      <c r="J1268"/>
      <c r="K1268" s="295"/>
      <c r="L1268"/>
      <c r="O1268"/>
      <c r="P1268"/>
    </row>
    <row r="1269" spans="1:16" x14ac:dyDescent="0.3">
      <c r="A1269" s="300"/>
      <c r="B1269" s="300"/>
      <c r="C1269" s="300"/>
      <c r="D1269" s="31"/>
      <c r="E1269"/>
      <c r="F1269"/>
      <c r="G1269"/>
      <c r="H1269" s="606"/>
      <c r="I1269" s="295"/>
      <c r="J1269"/>
      <c r="K1269" s="295"/>
      <c r="L1269"/>
      <c r="O1269"/>
      <c r="P1269"/>
    </row>
    <row r="1270" spans="1:16" x14ac:dyDescent="0.3">
      <c r="A1270" s="300"/>
      <c r="B1270" s="300"/>
      <c r="C1270" s="300"/>
      <c r="D1270" s="31"/>
      <c r="E1270"/>
      <c r="F1270"/>
      <c r="G1270"/>
      <c r="H1270" s="606"/>
      <c r="I1270" s="295"/>
      <c r="J1270"/>
      <c r="K1270" s="295"/>
      <c r="L1270"/>
      <c r="O1270"/>
      <c r="P1270"/>
    </row>
    <row r="1271" spans="1:16" x14ac:dyDescent="0.3">
      <c r="A1271" s="300"/>
      <c r="B1271" s="300"/>
      <c r="C1271" s="300"/>
      <c r="D1271" s="31"/>
      <c r="E1271"/>
      <c r="F1271"/>
      <c r="G1271"/>
      <c r="H1271" s="606"/>
      <c r="I1271" s="295"/>
      <c r="J1271"/>
      <c r="K1271" s="295"/>
      <c r="L1271"/>
      <c r="O1271"/>
      <c r="P1271"/>
    </row>
    <row r="1272" spans="1:16" x14ac:dyDescent="0.3">
      <c r="A1272" s="300"/>
      <c r="B1272" s="300"/>
      <c r="C1272" s="300"/>
      <c r="D1272" s="31"/>
      <c r="E1272"/>
      <c r="F1272"/>
      <c r="G1272"/>
      <c r="H1272" s="606"/>
      <c r="I1272" s="295"/>
      <c r="J1272"/>
      <c r="K1272" s="295"/>
      <c r="L1272"/>
      <c r="O1272"/>
      <c r="P1272"/>
    </row>
    <row r="1273" spans="1:16" x14ac:dyDescent="0.3">
      <c r="A1273" s="300"/>
      <c r="B1273" s="300"/>
      <c r="C1273" s="300"/>
      <c r="D1273" s="31"/>
      <c r="E1273"/>
      <c r="F1273"/>
      <c r="G1273"/>
      <c r="H1273" s="606"/>
      <c r="I1273" s="295"/>
      <c r="J1273"/>
      <c r="K1273" s="295"/>
      <c r="L1273"/>
      <c r="O1273"/>
      <c r="P1273"/>
    </row>
    <row r="1274" spans="1:16" x14ac:dyDescent="0.3">
      <c r="A1274" s="300"/>
      <c r="B1274" s="300"/>
      <c r="C1274" s="300"/>
      <c r="D1274" s="31"/>
      <c r="E1274"/>
      <c r="F1274"/>
      <c r="G1274"/>
      <c r="H1274" s="606"/>
      <c r="I1274" s="295"/>
      <c r="J1274"/>
      <c r="K1274" s="295"/>
      <c r="L1274"/>
      <c r="O1274"/>
      <c r="P1274"/>
    </row>
    <row r="1275" spans="1:16" x14ac:dyDescent="0.3">
      <c r="A1275" s="300"/>
      <c r="B1275" s="300"/>
      <c r="C1275" s="300"/>
      <c r="D1275" s="31"/>
      <c r="E1275"/>
      <c r="F1275"/>
      <c r="G1275"/>
      <c r="H1275" s="606"/>
      <c r="I1275" s="295"/>
      <c r="J1275"/>
      <c r="K1275" s="295"/>
      <c r="L1275"/>
      <c r="O1275"/>
      <c r="P1275"/>
    </row>
    <row r="1276" spans="1:16" x14ac:dyDescent="0.3">
      <c r="A1276" s="300"/>
      <c r="B1276" s="300"/>
      <c r="C1276" s="300"/>
      <c r="D1276" s="31"/>
      <c r="E1276"/>
      <c r="F1276"/>
      <c r="G1276"/>
      <c r="H1276" s="606"/>
      <c r="I1276" s="295"/>
      <c r="J1276"/>
      <c r="K1276" s="295"/>
      <c r="L1276"/>
      <c r="O1276"/>
      <c r="P1276"/>
    </row>
    <row r="1277" spans="1:16" x14ac:dyDescent="0.3">
      <c r="A1277" s="300"/>
      <c r="B1277" s="300"/>
      <c r="C1277" s="300"/>
      <c r="D1277" s="31"/>
      <c r="E1277"/>
      <c r="F1277"/>
      <c r="G1277"/>
      <c r="H1277" s="606"/>
      <c r="I1277" s="295"/>
      <c r="J1277"/>
      <c r="K1277" s="295"/>
      <c r="L1277"/>
      <c r="O1277"/>
      <c r="P1277"/>
    </row>
    <row r="1278" spans="1:16" x14ac:dyDescent="0.3">
      <c r="A1278" s="300"/>
      <c r="B1278" s="300"/>
      <c r="C1278" s="300"/>
      <c r="D1278" s="31"/>
      <c r="E1278"/>
      <c r="F1278"/>
      <c r="G1278"/>
      <c r="H1278" s="606"/>
      <c r="I1278" s="295"/>
      <c r="J1278"/>
      <c r="K1278" s="295"/>
      <c r="L1278"/>
      <c r="O1278"/>
      <c r="P1278"/>
    </row>
    <row r="1279" spans="1:16" x14ac:dyDescent="0.3">
      <c r="A1279" s="300"/>
      <c r="B1279" s="300"/>
      <c r="C1279" s="300"/>
      <c r="D1279" s="31"/>
      <c r="E1279"/>
      <c r="F1279"/>
      <c r="G1279"/>
      <c r="H1279" s="606"/>
      <c r="I1279" s="295"/>
      <c r="J1279"/>
      <c r="K1279" s="295"/>
      <c r="L1279"/>
      <c r="O1279"/>
      <c r="P1279"/>
    </row>
    <row r="1280" spans="1:16" x14ac:dyDescent="0.3">
      <c r="A1280" s="300"/>
      <c r="B1280" s="300"/>
      <c r="C1280" s="300"/>
      <c r="D1280" s="31"/>
      <c r="E1280"/>
      <c r="F1280"/>
      <c r="G1280"/>
      <c r="H1280" s="606"/>
      <c r="I1280" s="295"/>
      <c r="J1280"/>
      <c r="K1280" s="295"/>
      <c r="L1280"/>
      <c r="O1280"/>
      <c r="P1280"/>
    </row>
    <row r="1281" spans="1:16" x14ac:dyDescent="0.3">
      <c r="A1281" s="300"/>
      <c r="B1281" s="300"/>
      <c r="C1281" s="300"/>
      <c r="D1281" s="31"/>
      <c r="E1281"/>
      <c r="F1281"/>
      <c r="G1281"/>
      <c r="H1281" s="606"/>
      <c r="I1281" s="295"/>
      <c r="J1281"/>
      <c r="K1281" s="295"/>
      <c r="L1281"/>
      <c r="O1281"/>
      <c r="P1281"/>
    </row>
    <row r="1282" spans="1:16" x14ac:dyDescent="0.3">
      <c r="A1282" s="300"/>
      <c r="B1282" s="300"/>
      <c r="C1282" s="300"/>
      <c r="D1282" s="31"/>
      <c r="E1282"/>
      <c r="F1282"/>
      <c r="G1282"/>
      <c r="H1282" s="606"/>
      <c r="I1282" s="295"/>
      <c r="J1282"/>
      <c r="K1282" s="295"/>
      <c r="L1282"/>
      <c r="O1282"/>
      <c r="P1282"/>
    </row>
    <row r="1283" spans="1:16" x14ac:dyDescent="0.3">
      <c r="A1283" s="300"/>
      <c r="B1283" s="300"/>
      <c r="C1283" s="300"/>
      <c r="D1283" s="31"/>
      <c r="E1283"/>
      <c r="F1283"/>
      <c r="G1283"/>
      <c r="H1283" s="606"/>
      <c r="I1283" s="295"/>
      <c r="J1283"/>
      <c r="K1283" s="295"/>
      <c r="L1283"/>
      <c r="O1283"/>
      <c r="P1283"/>
    </row>
    <row r="1284" spans="1:16" x14ac:dyDescent="0.3">
      <c r="A1284" s="300"/>
      <c r="B1284" s="300"/>
      <c r="C1284" s="300"/>
      <c r="D1284" s="31"/>
      <c r="E1284"/>
      <c r="F1284"/>
      <c r="G1284"/>
      <c r="H1284" s="606"/>
      <c r="I1284" s="295"/>
      <c r="J1284"/>
      <c r="K1284" s="295"/>
      <c r="L1284"/>
      <c r="O1284"/>
      <c r="P1284"/>
    </row>
    <row r="1285" spans="1:16" x14ac:dyDescent="0.3">
      <c r="A1285" s="300"/>
      <c r="B1285" s="300"/>
      <c r="C1285" s="300"/>
      <c r="D1285" s="31"/>
      <c r="E1285"/>
      <c r="F1285"/>
      <c r="G1285"/>
      <c r="H1285" s="606"/>
      <c r="I1285" s="295"/>
      <c r="J1285"/>
      <c r="K1285" s="295"/>
      <c r="L1285"/>
      <c r="O1285"/>
      <c r="P1285"/>
    </row>
    <row r="1286" spans="1:16" x14ac:dyDescent="0.3">
      <c r="A1286" s="300"/>
      <c r="B1286" s="300"/>
      <c r="C1286" s="300"/>
      <c r="D1286" s="31"/>
      <c r="E1286"/>
      <c r="F1286"/>
      <c r="G1286"/>
      <c r="H1286" s="606"/>
      <c r="I1286" s="295"/>
      <c r="J1286"/>
      <c r="K1286" s="295"/>
      <c r="L1286"/>
      <c r="O1286"/>
      <c r="P1286"/>
    </row>
    <row r="1287" spans="1:16" x14ac:dyDescent="0.3">
      <c r="A1287" s="300"/>
      <c r="B1287" s="300"/>
      <c r="C1287" s="300"/>
      <c r="D1287" s="31"/>
      <c r="E1287"/>
      <c r="F1287"/>
      <c r="G1287"/>
      <c r="H1287" s="606"/>
      <c r="I1287" s="295"/>
      <c r="J1287"/>
      <c r="K1287" s="295"/>
      <c r="L1287"/>
      <c r="O1287"/>
      <c r="P1287"/>
    </row>
    <row r="1288" spans="1:16" x14ac:dyDescent="0.3">
      <c r="A1288" s="300"/>
      <c r="B1288" s="300"/>
      <c r="C1288" s="300"/>
      <c r="D1288" s="31"/>
      <c r="E1288"/>
      <c r="F1288"/>
      <c r="G1288"/>
      <c r="H1288" s="606"/>
      <c r="I1288" s="295"/>
      <c r="J1288"/>
      <c r="K1288" s="295"/>
      <c r="L1288"/>
      <c r="O1288"/>
      <c r="P1288"/>
    </row>
    <row r="1289" spans="1:16" x14ac:dyDescent="0.3">
      <c r="A1289" s="300"/>
      <c r="B1289" s="300"/>
      <c r="C1289" s="300"/>
      <c r="D1289" s="31"/>
      <c r="E1289"/>
      <c r="F1289"/>
      <c r="G1289"/>
      <c r="H1289" s="606"/>
      <c r="I1289" s="295"/>
      <c r="J1289"/>
      <c r="K1289" s="295"/>
      <c r="L1289"/>
      <c r="O1289"/>
      <c r="P1289"/>
    </row>
    <row r="1290" spans="1:16" x14ac:dyDescent="0.3">
      <c r="A1290" s="300"/>
      <c r="B1290" s="300"/>
      <c r="C1290" s="300"/>
      <c r="D1290" s="31"/>
      <c r="E1290"/>
      <c r="F1290"/>
      <c r="G1290"/>
      <c r="H1290" s="606"/>
      <c r="I1290" s="295"/>
      <c r="J1290"/>
      <c r="K1290" s="295"/>
      <c r="L1290"/>
      <c r="O1290"/>
      <c r="P1290"/>
    </row>
    <row r="1291" spans="1:16" x14ac:dyDescent="0.3">
      <c r="A1291" s="300"/>
      <c r="B1291" s="300"/>
      <c r="C1291" s="300"/>
      <c r="D1291" s="31"/>
      <c r="E1291"/>
      <c r="F1291"/>
      <c r="G1291"/>
      <c r="H1291" s="606"/>
      <c r="I1291" s="295"/>
      <c r="J1291"/>
      <c r="K1291" s="295"/>
      <c r="L1291"/>
      <c r="O1291"/>
      <c r="P1291"/>
    </row>
    <row r="1292" spans="1:16" x14ac:dyDescent="0.3">
      <c r="A1292" s="300"/>
      <c r="B1292" s="300"/>
      <c r="C1292" s="300"/>
      <c r="D1292" s="31"/>
      <c r="E1292"/>
      <c r="F1292"/>
      <c r="G1292"/>
      <c r="H1292" s="606"/>
      <c r="I1292" s="295"/>
      <c r="J1292"/>
      <c r="K1292" s="295"/>
      <c r="L1292"/>
      <c r="O1292"/>
      <c r="P1292"/>
    </row>
    <row r="1293" spans="1:16" x14ac:dyDescent="0.3">
      <c r="A1293" s="300"/>
      <c r="B1293" s="300"/>
      <c r="C1293" s="300"/>
      <c r="D1293" s="31"/>
      <c r="E1293"/>
      <c r="F1293"/>
      <c r="G1293"/>
      <c r="H1293" s="606"/>
      <c r="I1293" s="295"/>
      <c r="J1293"/>
      <c r="K1293" s="295"/>
      <c r="L1293"/>
      <c r="O1293"/>
      <c r="P1293"/>
    </row>
    <row r="1294" spans="1:16" x14ac:dyDescent="0.3">
      <c r="A1294" s="300"/>
      <c r="B1294" s="300"/>
      <c r="C1294" s="300"/>
      <c r="D1294" s="31"/>
      <c r="E1294"/>
      <c r="F1294"/>
      <c r="G1294"/>
      <c r="H1294" s="606"/>
      <c r="I1294" s="295"/>
      <c r="J1294"/>
      <c r="K1294" s="295"/>
      <c r="L1294"/>
      <c r="O1294"/>
      <c r="P1294"/>
    </row>
    <row r="1295" spans="1:16" x14ac:dyDescent="0.3">
      <c r="A1295" s="300"/>
      <c r="B1295" s="300"/>
      <c r="C1295" s="300"/>
      <c r="D1295" s="31"/>
      <c r="E1295"/>
      <c r="F1295"/>
      <c r="G1295"/>
      <c r="H1295" s="606"/>
      <c r="I1295" s="295"/>
      <c r="J1295"/>
      <c r="K1295" s="295"/>
      <c r="L1295"/>
      <c r="O1295"/>
      <c r="P1295"/>
    </row>
    <row r="1296" spans="1:16" x14ac:dyDescent="0.3">
      <c r="A1296" s="300"/>
      <c r="B1296" s="300"/>
      <c r="C1296" s="300"/>
      <c r="D1296" s="31"/>
      <c r="E1296"/>
      <c r="F1296"/>
      <c r="G1296"/>
      <c r="H1296" s="606"/>
      <c r="I1296" s="295"/>
      <c r="J1296"/>
      <c r="K1296" s="295"/>
      <c r="L1296"/>
      <c r="O1296"/>
      <c r="P1296"/>
    </row>
    <row r="1297" spans="1:16" x14ac:dyDescent="0.3">
      <c r="A1297" s="300"/>
      <c r="B1297" s="300"/>
      <c r="C1297" s="300"/>
      <c r="D1297" s="31"/>
      <c r="E1297"/>
      <c r="F1297"/>
      <c r="G1297"/>
      <c r="H1297" s="606"/>
      <c r="I1297" s="295"/>
      <c r="J1297"/>
      <c r="K1297" s="295"/>
      <c r="L1297"/>
      <c r="O1297"/>
      <c r="P1297"/>
    </row>
    <row r="1298" spans="1:16" x14ac:dyDescent="0.3">
      <c r="A1298" s="300"/>
      <c r="B1298" s="300"/>
      <c r="C1298" s="300"/>
      <c r="D1298" s="31"/>
      <c r="E1298"/>
      <c r="F1298"/>
      <c r="G1298"/>
      <c r="H1298" s="606"/>
      <c r="I1298" s="295"/>
      <c r="J1298"/>
      <c r="K1298" s="295"/>
      <c r="L1298"/>
      <c r="O1298"/>
      <c r="P1298"/>
    </row>
    <row r="1299" spans="1:16" x14ac:dyDescent="0.3">
      <c r="A1299" s="300"/>
      <c r="B1299" s="300"/>
      <c r="C1299" s="300"/>
      <c r="D1299" s="31"/>
      <c r="E1299"/>
      <c r="F1299"/>
      <c r="G1299"/>
      <c r="H1299" s="606"/>
      <c r="I1299" s="295"/>
      <c r="J1299"/>
      <c r="K1299" s="295"/>
      <c r="L1299"/>
      <c r="O1299"/>
      <c r="P1299"/>
    </row>
    <row r="1300" spans="1:16" x14ac:dyDescent="0.3">
      <c r="A1300" s="300"/>
      <c r="B1300" s="300"/>
      <c r="C1300" s="300"/>
      <c r="D1300" s="31"/>
      <c r="E1300"/>
      <c r="F1300"/>
      <c r="G1300"/>
      <c r="H1300" s="606"/>
      <c r="I1300" s="295"/>
      <c r="J1300"/>
      <c r="K1300" s="295"/>
      <c r="L1300"/>
      <c r="O1300"/>
      <c r="P1300"/>
    </row>
    <row r="1301" spans="1:16" x14ac:dyDescent="0.3">
      <c r="A1301" s="300"/>
      <c r="B1301" s="300"/>
      <c r="C1301" s="300"/>
      <c r="D1301" s="31"/>
      <c r="E1301"/>
      <c r="F1301"/>
      <c r="G1301"/>
      <c r="H1301" s="606"/>
      <c r="I1301" s="295"/>
      <c r="J1301"/>
      <c r="K1301" s="295"/>
      <c r="L1301"/>
      <c r="O1301"/>
      <c r="P1301"/>
    </row>
    <row r="1302" spans="1:16" x14ac:dyDescent="0.3">
      <c r="A1302" s="300"/>
      <c r="B1302" s="300"/>
      <c r="C1302" s="300"/>
      <c r="D1302" s="31"/>
      <c r="E1302"/>
      <c r="F1302"/>
      <c r="G1302"/>
      <c r="H1302" s="606"/>
      <c r="I1302" s="295"/>
      <c r="J1302"/>
      <c r="K1302" s="295"/>
      <c r="L1302"/>
      <c r="O1302"/>
      <c r="P1302"/>
    </row>
    <row r="1303" spans="1:16" x14ac:dyDescent="0.3">
      <c r="A1303" s="300"/>
      <c r="B1303" s="300"/>
      <c r="C1303" s="300"/>
      <c r="D1303" s="31"/>
      <c r="E1303"/>
      <c r="F1303"/>
      <c r="G1303"/>
      <c r="H1303" s="606"/>
      <c r="I1303" s="295"/>
      <c r="J1303"/>
      <c r="K1303" s="295"/>
      <c r="L1303"/>
      <c r="O1303"/>
      <c r="P1303"/>
    </row>
    <row r="1304" spans="1:16" x14ac:dyDescent="0.3">
      <c r="A1304" s="300"/>
      <c r="B1304" s="300"/>
      <c r="C1304" s="300"/>
      <c r="D1304" s="31"/>
      <c r="E1304"/>
      <c r="F1304"/>
      <c r="G1304"/>
      <c r="H1304" s="606"/>
      <c r="I1304" s="295"/>
      <c r="J1304"/>
      <c r="K1304" s="295"/>
      <c r="L1304"/>
      <c r="O1304"/>
      <c r="P1304"/>
    </row>
    <row r="1305" spans="1:16" x14ac:dyDescent="0.3">
      <c r="A1305" s="300"/>
      <c r="B1305" s="300"/>
      <c r="C1305" s="300"/>
      <c r="D1305" s="31"/>
      <c r="E1305"/>
      <c r="F1305"/>
      <c r="G1305"/>
      <c r="H1305" s="606"/>
      <c r="I1305" s="295"/>
      <c r="J1305"/>
      <c r="K1305" s="295"/>
      <c r="L1305"/>
      <c r="O1305"/>
      <c r="P1305"/>
    </row>
    <row r="1306" spans="1:16" x14ac:dyDescent="0.3">
      <c r="A1306" s="300"/>
      <c r="B1306" s="300"/>
      <c r="C1306" s="300"/>
      <c r="D1306" s="31"/>
      <c r="E1306"/>
      <c r="F1306"/>
      <c r="G1306"/>
      <c r="H1306" s="606"/>
      <c r="I1306" s="295"/>
      <c r="J1306"/>
      <c r="K1306" s="295"/>
      <c r="L1306"/>
      <c r="O1306"/>
      <c r="P1306"/>
    </row>
    <row r="1307" spans="1:16" x14ac:dyDescent="0.3">
      <c r="A1307" s="300"/>
      <c r="B1307" s="300"/>
      <c r="C1307" s="300"/>
      <c r="D1307" s="31"/>
      <c r="E1307"/>
      <c r="F1307"/>
      <c r="G1307"/>
      <c r="H1307" s="606"/>
      <c r="I1307" s="295"/>
      <c r="J1307"/>
      <c r="K1307" s="295"/>
      <c r="L1307"/>
      <c r="O1307"/>
      <c r="P1307"/>
    </row>
    <row r="1308" spans="1:16" x14ac:dyDescent="0.3">
      <c r="A1308" s="300"/>
      <c r="B1308" s="300"/>
      <c r="C1308" s="300"/>
      <c r="D1308" s="31"/>
      <c r="E1308"/>
      <c r="F1308"/>
      <c r="G1308"/>
      <c r="H1308" s="606"/>
      <c r="I1308" s="295"/>
      <c r="J1308"/>
      <c r="K1308" s="295"/>
      <c r="L1308"/>
      <c r="O1308"/>
      <c r="P1308"/>
    </row>
    <row r="1309" spans="1:16" x14ac:dyDescent="0.3">
      <c r="A1309" s="300"/>
      <c r="B1309" s="300"/>
      <c r="C1309" s="300"/>
      <c r="D1309" s="31"/>
      <c r="E1309"/>
      <c r="F1309"/>
      <c r="G1309"/>
      <c r="H1309" s="606"/>
      <c r="I1309" s="295"/>
      <c r="J1309"/>
      <c r="K1309" s="295"/>
      <c r="L1309"/>
      <c r="O1309"/>
      <c r="P1309"/>
    </row>
    <row r="1310" spans="1:16" x14ac:dyDescent="0.3">
      <c r="A1310" s="300"/>
      <c r="B1310" s="300"/>
      <c r="C1310" s="300"/>
      <c r="D1310" s="31"/>
      <c r="E1310"/>
      <c r="F1310"/>
      <c r="G1310"/>
      <c r="H1310" s="606"/>
      <c r="I1310" s="295"/>
      <c r="J1310"/>
      <c r="K1310" s="295"/>
      <c r="L1310"/>
      <c r="O1310"/>
      <c r="P1310"/>
    </row>
    <row r="1311" spans="1:16" x14ac:dyDescent="0.3">
      <c r="A1311" s="300"/>
      <c r="B1311" s="300"/>
      <c r="C1311" s="300"/>
      <c r="D1311" s="31"/>
      <c r="E1311"/>
      <c r="F1311"/>
      <c r="G1311"/>
      <c r="H1311" s="606"/>
      <c r="I1311" s="295"/>
      <c r="J1311"/>
      <c r="K1311" s="295"/>
      <c r="L1311"/>
      <c r="O1311"/>
      <c r="P1311"/>
    </row>
    <row r="1312" spans="1:16" x14ac:dyDescent="0.3">
      <c r="A1312" s="300"/>
      <c r="B1312" s="300"/>
      <c r="C1312" s="300"/>
      <c r="D1312" s="31"/>
      <c r="E1312"/>
      <c r="F1312"/>
      <c r="G1312"/>
      <c r="H1312" s="606"/>
      <c r="I1312" s="295"/>
      <c r="J1312"/>
      <c r="K1312" s="295"/>
      <c r="L1312"/>
      <c r="O1312"/>
      <c r="P1312"/>
    </row>
    <row r="1313" spans="1:16" x14ac:dyDescent="0.3">
      <c r="A1313" s="300"/>
      <c r="B1313" s="300"/>
      <c r="C1313" s="300"/>
      <c r="D1313" s="31"/>
      <c r="E1313"/>
      <c r="F1313"/>
      <c r="G1313"/>
      <c r="H1313" s="606"/>
      <c r="I1313" s="295"/>
      <c r="J1313"/>
      <c r="K1313" s="295"/>
      <c r="L1313"/>
      <c r="O1313"/>
      <c r="P1313"/>
    </row>
    <row r="1314" spans="1:16" x14ac:dyDescent="0.3">
      <c r="A1314" s="300"/>
      <c r="B1314" s="300"/>
      <c r="C1314" s="300"/>
      <c r="D1314" s="31"/>
      <c r="E1314"/>
      <c r="F1314"/>
      <c r="G1314"/>
      <c r="H1314" s="606"/>
      <c r="I1314" s="295"/>
      <c r="J1314"/>
      <c r="K1314" s="295"/>
      <c r="L1314"/>
      <c r="O1314"/>
      <c r="P1314"/>
    </row>
    <row r="1315" spans="1:16" x14ac:dyDescent="0.3">
      <c r="A1315" s="300"/>
      <c r="B1315" s="300"/>
      <c r="C1315" s="300"/>
      <c r="D1315" s="31"/>
      <c r="E1315"/>
      <c r="F1315"/>
      <c r="G1315"/>
      <c r="H1315" s="606"/>
      <c r="I1315" s="295"/>
      <c r="J1315"/>
      <c r="K1315" s="295"/>
      <c r="L1315"/>
      <c r="O1315"/>
      <c r="P1315"/>
    </row>
    <row r="1316" spans="1:16" x14ac:dyDescent="0.3">
      <c r="A1316" s="300"/>
      <c r="B1316" s="300"/>
      <c r="C1316" s="300"/>
      <c r="D1316" s="31"/>
      <c r="E1316"/>
      <c r="F1316"/>
      <c r="G1316"/>
      <c r="H1316" s="606"/>
      <c r="I1316" s="295"/>
      <c r="J1316"/>
      <c r="K1316" s="295"/>
      <c r="L1316"/>
      <c r="O1316"/>
      <c r="P1316"/>
    </row>
    <row r="1317" spans="1:16" x14ac:dyDescent="0.3">
      <c r="A1317" s="300"/>
      <c r="B1317" s="300"/>
      <c r="C1317" s="300"/>
      <c r="D1317" s="31"/>
      <c r="E1317"/>
      <c r="F1317"/>
      <c r="G1317"/>
      <c r="H1317" s="606"/>
      <c r="I1317" s="295"/>
      <c r="J1317"/>
      <c r="K1317" s="295"/>
      <c r="L1317"/>
      <c r="O1317"/>
      <c r="P1317"/>
    </row>
    <row r="1318" spans="1:16" x14ac:dyDescent="0.3">
      <c r="A1318" s="300"/>
      <c r="B1318" s="300"/>
      <c r="C1318" s="300"/>
      <c r="D1318" s="31"/>
      <c r="E1318"/>
      <c r="F1318"/>
      <c r="G1318"/>
      <c r="H1318" s="606"/>
      <c r="I1318" s="295"/>
      <c r="J1318"/>
      <c r="K1318" s="295"/>
      <c r="L1318"/>
      <c r="O1318"/>
      <c r="P1318"/>
    </row>
    <row r="1319" spans="1:16" x14ac:dyDescent="0.3">
      <c r="A1319" s="300"/>
      <c r="B1319" s="300"/>
      <c r="C1319" s="300"/>
      <c r="D1319" s="31"/>
      <c r="E1319"/>
      <c r="F1319"/>
      <c r="G1319"/>
      <c r="H1319" s="606"/>
      <c r="I1319" s="295"/>
      <c r="J1319"/>
      <c r="K1319" s="295"/>
      <c r="L1319"/>
      <c r="O1319"/>
      <c r="P1319"/>
    </row>
    <row r="1320" spans="1:16" x14ac:dyDescent="0.3">
      <c r="A1320" s="300"/>
      <c r="B1320" s="300"/>
      <c r="C1320" s="300"/>
      <c r="D1320" s="31"/>
      <c r="E1320"/>
      <c r="F1320"/>
      <c r="G1320"/>
      <c r="H1320" s="606"/>
      <c r="I1320" s="295"/>
      <c r="J1320"/>
      <c r="K1320" s="295"/>
      <c r="L1320"/>
      <c r="O1320"/>
      <c r="P1320"/>
    </row>
    <row r="1321" spans="1:16" x14ac:dyDescent="0.3">
      <c r="A1321" s="300"/>
      <c r="B1321" s="300"/>
      <c r="C1321" s="300"/>
      <c r="D1321" s="31"/>
      <c r="E1321"/>
      <c r="F1321"/>
      <c r="G1321"/>
      <c r="H1321" s="606"/>
      <c r="I1321" s="295"/>
      <c r="J1321"/>
      <c r="K1321" s="295"/>
      <c r="L1321"/>
      <c r="O1321"/>
      <c r="P1321"/>
    </row>
    <row r="1322" spans="1:16" x14ac:dyDescent="0.3">
      <c r="A1322" s="300"/>
      <c r="B1322" s="300"/>
      <c r="C1322" s="300"/>
      <c r="D1322" s="31"/>
      <c r="E1322"/>
      <c r="F1322"/>
      <c r="G1322"/>
      <c r="H1322" s="606"/>
      <c r="I1322" s="295"/>
      <c r="J1322"/>
      <c r="K1322" s="295"/>
      <c r="L1322"/>
      <c r="O1322"/>
      <c r="P1322"/>
    </row>
    <row r="1323" spans="1:16" x14ac:dyDescent="0.3">
      <c r="A1323" s="300"/>
      <c r="B1323" s="300"/>
      <c r="C1323" s="300"/>
      <c r="D1323" s="31"/>
      <c r="E1323"/>
      <c r="F1323"/>
      <c r="G1323"/>
      <c r="H1323" s="606"/>
      <c r="I1323" s="295"/>
      <c r="J1323"/>
      <c r="K1323" s="295"/>
      <c r="L1323"/>
      <c r="O1323"/>
      <c r="P1323"/>
    </row>
    <row r="1324" spans="1:16" x14ac:dyDescent="0.3">
      <c r="A1324" s="300"/>
      <c r="B1324" s="300"/>
      <c r="C1324" s="300"/>
      <c r="D1324" s="31"/>
      <c r="E1324"/>
      <c r="F1324"/>
      <c r="G1324"/>
      <c r="H1324" s="606"/>
      <c r="I1324" s="295"/>
      <c r="J1324"/>
      <c r="K1324" s="295"/>
      <c r="L1324"/>
      <c r="O1324"/>
      <c r="P1324"/>
    </row>
    <row r="1325" spans="1:16" x14ac:dyDescent="0.3">
      <c r="A1325" s="300"/>
      <c r="B1325" s="300"/>
      <c r="C1325" s="300"/>
      <c r="D1325" s="31"/>
      <c r="E1325"/>
      <c r="F1325"/>
      <c r="G1325"/>
      <c r="H1325" s="606"/>
      <c r="I1325" s="295"/>
      <c r="J1325"/>
      <c r="K1325" s="295"/>
      <c r="L1325"/>
      <c r="O1325"/>
      <c r="P1325"/>
    </row>
    <row r="1326" spans="1:16" x14ac:dyDescent="0.3">
      <c r="A1326" s="300"/>
      <c r="B1326" s="300"/>
      <c r="C1326" s="300"/>
      <c r="D1326" s="31"/>
      <c r="E1326"/>
      <c r="F1326"/>
      <c r="G1326"/>
      <c r="H1326" s="606"/>
      <c r="I1326" s="295"/>
      <c r="J1326"/>
      <c r="K1326" s="295"/>
      <c r="L1326"/>
      <c r="O1326"/>
      <c r="P1326"/>
    </row>
    <row r="1327" spans="1:16" x14ac:dyDescent="0.3">
      <c r="A1327" s="300"/>
      <c r="B1327" s="300"/>
      <c r="C1327" s="300"/>
      <c r="D1327" s="31"/>
      <c r="E1327"/>
      <c r="F1327"/>
      <c r="G1327"/>
      <c r="H1327" s="606"/>
      <c r="I1327" s="295"/>
      <c r="J1327"/>
      <c r="K1327" s="295"/>
      <c r="L1327"/>
      <c r="O1327"/>
      <c r="P1327"/>
    </row>
    <row r="1328" spans="1:16" x14ac:dyDescent="0.3">
      <c r="A1328" s="300"/>
      <c r="B1328" s="300"/>
      <c r="C1328" s="300"/>
      <c r="D1328" s="31"/>
      <c r="E1328"/>
      <c r="F1328"/>
      <c r="G1328"/>
      <c r="H1328" s="606"/>
      <c r="I1328" s="295"/>
      <c r="J1328"/>
      <c r="K1328" s="295"/>
      <c r="L1328"/>
      <c r="O1328"/>
      <c r="P1328"/>
    </row>
    <row r="1329" spans="1:16" x14ac:dyDescent="0.3">
      <c r="A1329" s="300"/>
      <c r="B1329" s="300"/>
      <c r="C1329" s="300"/>
      <c r="D1329" s="31"/>
      <c r="E1329"/>
      <c r="F1329"/>
      <c r="G1329"/>
      <c r="H1329" s="606"/>
      <c r="I1329" s="295"/>
      <c r="J1329"/>
      <c r="K1329" s="295"/>
      <c r="L1329"/>
      <c r="O1329"/>
      <c r="P1329"/>
    </row>
    <row r="1330" spans="1:16" x14ac:dyDescent="0.3">
      <c r="A1330" s="300"/>
      <c r="B1330" s="300"/>
      <c r="C1330" s="300"/>
      <c r="D1330" s="31"/>
      <c r="E1330"/>
      <c r="F1330"/>
      <c r="G1330"/>
      <c r="H1330" s="606"/>
      <c r="I1330" s="295"/>
      <c r="J1330"/>
      <c r="K1330" s="295"/>
      <c r="L1330"/>
      <c r="O1330"/>
      <c r="P1330"/>
    </row>
    <row r="1331" spans="1:16" x14ac:dyDescent="0.3">
      <c r="A1331" s="300"/>
      <c r="B1331" s="300"/>
      <c r="C1331" s="300"/>
      <c r="D1331" s="31"/>
      <c r="E1331"/>
      <c r="F1331"/>
      <c r="G1331"/>
      <c r="H1331" s="606"/>
      <c r="I1331" s="295"/>
      <c r="J1331"/>
      <c r="K1331" s="295"/>
      <c r="L1331"/>
      <c r="O1331"/>
      <c r="P1331"/>
    </row>
    <row r="1332" spans="1:16" x14ac:dyDescent="0.3">
      <c r="A1332" s="300"/>
      <c r="B1332" s="300"/>
      <c r="C1332" s="300"/>
      <c r="D1332" s="31"/>
      <c r="E1332"/>
      <c r="F1332"/>
      <c r="G1332"/>
      <c r="H1332" s="606"/>
      <c r="I1332" s="295"/>
      <c r="J1332"/>
      <c r="K1332" s="295"/>
      <c r="L1332"/>
      <c r="O1332"/>
      <c r="P1332"/>
    </row>
    <row r="1333" spans="1:16" x14ac:dyDescent="0.3">
      <c r="A1333" s="300"/>
      <c r="B1333" s="300"/>
      <c r="C1333" s="300"/>
      <c r="D1333" s="31"/>
      <c r="E1333"/>
      <c r="F1333"/>
      <c r="G1333"/>
      <c r="H1333" s="606"/>
      <c r="I1333" s="295"/>
      <c r="J1333"/>
      <c r="K1333" s="295"/>
      <c r="L1333"/>
      <c r="O1333"/>
      <c r="P1333"/>
    </row>
    <row r="1334" spans="1:16" x14ac:dyDescent="0.3">
      <c r="A1334" s="300"/>
      <c r="B1334" s="300"/>
      <c r="C1334" s="300"/>
      <c r="D1334" s="31"/>
      <c r="E1334"/>
      <c r="F1334"/>
      <c r="G1334"/>
      <c r="H1334" s="606"/>
      <c r="I1334" s="295"/>
      <c r="J1334"/>
      <c r="K1334" s="295"/>
      <c r="L1334"/>
      <c r="O1334"/>
      <c r="P1334"/>
    </row>
    <row r="1335" spans="1:16" x14ac:dyDescent="0.3">
      <c r="A1335" s="300"/>
      <c r="B1335" s="300"/>
      <c r="C1335" s="300"/>
      <c r="D1335" s="31"/>
      <c r="E1335"/>
      <c r="F1335"/>
      <c r="G1335"/>
      <c r="H1335" s="606"/>
      <c r="I1335" s="295"/>
      <c r="J1335"/>
      <c r="K1335" s="295"/>
      <c r="L1335"/>
      <c r="O1335"/>
      <c r="P1335"/>
    </row>
    <row r="1336" spans="1:16" x14ac:dyDescent="0.3">
      <c r="A1336" s="300"/>
      <c r="B1336" s="300"/>
      <c r="C1336" s="300"/>
      <c r="D1336" s="31"/>
      <c r="E1336"/>
      <c r="F1336"/>
      <c r="G1336"/>
      <c r="H1336" s="606"/>
      <c r="I1336" s="295"/>
      <c r="J1336"/>
      <c r="K1336" s="295"/>
      <c r="L1336"/>
      <c r="O1336"/>
      <c r="P1336"/>
    </row>
    <row r="1337" spans="1:16" x14ac:dyDescent="0.3">
      <c r="A1337" s="300"/>
      <c r="B1337" s="300"/>
      <c r="C1337" s="300"/>
      <c r="D1337" s="31"/>
      <c r="E1337"/>
      <c r="F1337"/>
      <c r="G1337"/>
      <c r="H1337" s="606"/>
      <c r="I1337" s="295"/>
      <c r="J1337"/>
      <c r="K1337" s="295"/>
      <c r="L1337"/>
      <c r="O1337"/>
      <c r="P1337"/>
    </row>
    <row r="1338" spans="1:16" x14ac:dyDescent="0.3">
      <c r="A1338" s="300"/>
      <c r="B1338" s="300"/>
      <c r="C1338" s="300"/>
      <c r="D1338" s="31"/>
      <c r="E1338"/>
      <c r="F1338"/>
      <c r="G1338"/>
      <c r="H1338" s="606"/>
      <c r="I1338" s="295"/>
      <c r="J1338"/>
      <c r="K1338" s="295"/>
      <c r="L1338"/>
      <c r="O1338"/>
      <c r="P1338"/>
    </row>
    <row r="1339" spans="1:16" x14ac:dyDescent="0.3">
      <c r="A1339" s="300"/>
      <c r="B1339" s="300"/>
      <c r="C1339" s="300"/>
      <c r="D1339" s="31"/>
      <c r="E1339"/>
      <c r="F1339"/>
      <c r="G1339"/>
      <c r="H1339" s="606"/>
      <c r="I1339" s="295"/>
      <c r="J1339"/>
      <c r="K1339" s="295"/>
      <c r="L1339"/>
      <c r="O1339"/>
      <c r="P1339"/>
    </row>
    <row r="1340" spans="1:16" x14ac:dyDescent="0.3">
      <c r="A1340" s="300"/>
      <c r="B1340" s="300"/>
      <c r="C1340" s="300"/>
      <c r="D1340" s="31"/>
      <c r="E1340"/>
      <c r="F1340"/>
      <c r="G1340"/>
      <c r="H1340" s="606"/>
      <c r="I1340" s="295"/>
      <c r="J1340"/>
      <c r="K1340" s="295"/>
      <c r="L1340"/>
      <c r="O1340"/>
      <c r="P1340"/>
    </row>
    <row r="1341" spans="1:16" x14ac:dyDescent="0.3">
      <c r="A1341" s="300"/>
      <c r="B1341" s="300"/>
      <c r="C1341" s="300"/>
      <c r="D1341" s="31"/>
      <c r="E1341"/>
      <c r="F1341"/>
      <c r="G1341"/>
      <c r="H1341" s="606"/>
      <c r="I1341" s="295"/>
      <c r="J1341"/>
      <c r="K1341" s="295"/>
      <c r="L1341"/>
      <c r="O1341"/>
      <c r="P1341"/>
    </row>
    <row r="1342" spans="1:16" x14ac:dyDescent="0.3">
      <c r="A1342" s="300"/>
      <c r="B1342" s="300"/>
      <c r="C1342" s="300"/>
      <c r="D1342" s="31"/>
      <c r="E1342"/>
      <c r="F1342"/>
      <c r="G1342"/>
      <c r="H1342" s="606"/>
      <c r="I1342" s="295"/>
      <c r="J1342"/>
      <c r="K1342" s="295"/>
      <c r="L1342"/>
      <c r="O1342"/>
      <c r="P1342"/>
    </row>
    <row r="1343" spans="1:16" x14ac:dyDescent="0.3">
      <c r="A1343" s="300"/>
      <c r="B1343" s="300"/>
      <c r="C1343" s="300"/>
      <c r="D1343" s="31"/>
      <c r="E1343"/>
      <c r="F1343"/>
      <c r="G1343"/>
      <c r="H1343" s="606"/>
      <c r="I1343" s="295"/>
      <c r="J1343"/>
      <c r="K1343" s="295"/>
      <c r="L1343"/>
      <c r="O1343"/>
      <c r="P1343"/>
    </row>
    <row r="1344" spans="1:16" x14ac:dyDescent="0.3">
      <c r="A1344" s="300"/>
      <c r="B1344" s="300"/>
      <c r="C1344" s="300"/>
      <c r="D1344" s="31"/>
      <c r="E1344"/>
      <c r="F1344"/>
      <c r="G1344"/>
      <c r="H1344" s="606"/>
      <c r="I1344" s="295"/>
      <c r="J1344"/>
      <c r="K1344" s="295"/>
      <c r="L1344"/>
      <c r="O1344"/>
      <c r="P1344"/>
    </row>
    <row r="1345" spans="1:16" x14ac:dyDescent="0.3">
      <c r="A1345" s="300"/>
      <c r="B1345" s="300"/>
      <c r="C1345" s="300"/>
      <c r="D1345" s="31"/>
      <c r="E1345"/>
      <c r="F1345"/>
      <c r="G1345"/>
      <c r="H1345" s="606"/>
      <c r="I1345" s="295"/>
      <c r="J1345"/>
      <c r="K1345" s="295"/>
      <c r="L1345"/>
      <c r="O1345"/>
      <c r="P1345"/>
    </row>
    <row r="1346" spans="1:16" x14ac:dyDescent="0.3">
      <c r="A1346" s="300"/>
      <c r="B1346" s="300"/>
      <c r="C1346" s="300"/>
      <c r="D1346" s="31"/>
      <c r="E1346"/>
      <c r="F1346"/>
      <c r="G1346"/>
      <c r="H1346" s="606"/>
      <c r="I1346" s="295"/>
      <c r="J1346"/>
      <c r="K1346" s="295"/>
      <c r="L1346"/>
      <c r="O1346"/>
      <c r="P1346"/>
    </row>
    <row r="1347" spans="1:16" x14ac:dyDescent="0.3">
      <c r="A1347" s="300"/>
      <c r="B1347" s="300"/>
      <c r="C1347" s="300"/>
      <c r="D1347" s="31"/>
      <c r="E1347"/>
      <c r="F1347"/>
      <c r="G1347"/>
      <c r="H1347" s="606"/>
      <c r="I1347" s="295"/>
      <c r="J1347"/>
      <c r="K1347" s="295"/>
      <c r="L1347"/>
      <c r="O1347"/>
      <c r="P1347"/>
    </row>
    <row r="1348" spans="1:16" x14ac:dyDescent="0.3">
      <c r="A1348" s="300"/>
      <c r="B1348" s="300"/>
      <c r="C1348" s="300"/>
      <c r="D1348" s="31"/>
      <c r="E1348"/>
      <c r="F1348"/>
      <c r="G1348"/>
      <c r="H1348" s="606"/>
      <c r="I1348" s="295"/>
      <c r="J1348"/>
      <c r="K1348" s="295"/>
      <c r="L1348"/>
      <c r="O1348"/>
      <c r="P1348"/>
    </row>
    <row r="1349" spans="1:16" x14ac:dyDescent="0.3">
      <c r="A1349" s="300"/>
      <c r="B1349" s="300"/>
      <c r="C1349" s="300"/>
      <c r="D1349" s="31"/>
      <c r="E1349"/>
      <c r="F1349"/>
      <c r="G1349"/>
      <c r="H1349" s="606"/>
      <c r="I1349" s="295"/>
      <c r="J1349"/>
      <c r="K1349" s="295"/>
      <c r="L1349"/>
      <c r="O1349"/>
      <c r="P1349"/>
    </row>
    <row r="1350" spans="1:16" x14ac:dyDescent="0.3">
      <c r="A1350" s="300"/>
      <c r="B1350" s="300"/>
      <c r="C1350" s="300"/>
      <c r="D1350" s="31"/>
      <c r="E1350"/>
      <c r="F1350"/>
      <c r="G1350"/>
      <c r="H1350" s="606"/>
      <c r="I1350" s="295"/>
      <c r="J1350"/>
      <c r="K1350" s="295"/>
      <c r="L1350"/>
      <c r="O1350"/>
      <c r="P1350"/>
    </row>
    <row r="1351" spans="1:16" x14ac:dyDescent="0.3">
      <c r="A1351" s="300"/>
      <c r="B1351" s="300"/>
      <c r="C1351" s="300"/>
      <c r="D1351" s="31"/>
      <c r="E1351"/>
      <c r="F1351"/>
      <c r="G1351"/>
      <c r="H1351" s="606"/>
      <c r="I1351" s="295"/>
      <c r="J1351"/>
      <c r="K1351" s="295"/>
      <c r="L1351"/>
      <c r="O1351"/>
      <c r="P1351"/>
    </row>
    <row r="1352" spans="1:16" x14ac:dyDescent="0.3">
      <c r="A1352" s="300"/>
      <c r="B1352" s="300"/>
      <c r="C1352" s="300"/>
      <c r="D1352" s="31"/>
      <c r="E1352"/>
      <c r="F1352"/>
      <c r="G1352"/>
      <c r="H1352" s="606"/>
      <c r="I1352" s="295"/>
      <c r="J1352"/>
      <c r="K1352" s="295"/>
      <c r="L1352"/>
      <c r="O1352"/>
      <c r="P1352"/>
    </row>
    <row r="1353" spans="1:16" x14ac:dyDescent="0.3">
      <c r="A1353" s="300"/>
      <c r="B1353" s="300"/>
      <c r="C1353" s="300"/>
      <c r="D1353" s="31"/>
      <c r="E1353"/>
      <c r="F1353"/>
      <c r="G1353"/>
      <c r="H1353" s="606"/>
      <c r="I1353" s="295"/>
      <c r="J1353"/>
      <c r="K1353" s="295"/>
      <c r="L1353"/>
      <c r="O1353"/>
      <c r="P1353"/>
    </row>
    <row r="1354" spans="1:16" x14ac:dyDescent="0.3">
      <c r="A1354" s="300"/>
      <c r="B1354" s="300"/>
      <c r="C1354" s="300"/>
      <c r="D1354" s="31"/>
      <c r="E1354"/>
      <c r="F1354"/>
      <c r="G1354"/>
      <c r="H1354" s="606"/>
      <c r="I1354" s="295"/>
      <c r="J1354"/>
      <c r="K1354" s="295"/>
      <c r="L1354"/>
      <c r="O1354"/>
      <c r="P1354"/>
    </row>
    <row r="1355" spans="1:16" x14ac:dyDescent="0.3">
      <c r="A1355" s="300"/>
      <c r="B1355" s="300"/>
      <c r="C1355" s="300"/>
      <c r="D1355" s="31"/>
      <c r="E1355"/>
      <c r="F1355"/>
      <c r="G1355"/>
      <c r="H1355" s="606"/>
      <c r="I1355" s="295"/>
      <c r="J1355"/>
      <c r="K1355" s="295"/>
      <c r="L1355"/>
      <c r="O1355"/>
      <c r="P1355"/>
    </row>
    <row r="1356" spans="1:16" x14ac:dyDescent="0.3">
      <c r="A1356" s="300"/>
      <c r="B1356" s="300"/>
      <c r="C1356" s="300"/>
      <c r="D1356" s="31"/>
      <c r="E1356"/>
      <c r="F1356"/>
      <c r="G1356"/>
      <c r="H1356" s="606"/>
      <c r="I1356" s="295"/>
      <c r="J1356"/>
      <c r="K1356" s="295"/>
      <c r="L1356"/>
      <c r="O1356"/>
      <c r="P1356"/>
    </row>
    <row r="1357" spans="1:16" x14ac:dyDescent="0.3">
      <c r="A1357" s="300"/>
      <c r="B1357" s="300"/>
      <c r="C1357" s="300"/>
      <c r="D1357" s="31"/>
      <c r="E1357"/>
      <c r="F1357"/>
      <c r="G1357"/>
      <c r="H1357" s="606"/>
      <c r="I1357" s="295"/>
      <c r="J1357"/>
      <c r="K1357" s="295"/>
      <c r="L1357"/>
      <c r="O1357"/>
      <c r="P1357"/>
    </row>
    <row r="1358" spans="1:16" x14ac:dyDescent="0.3">
      <c r="A1358" s="300"/>
      <c r="B1358" s="300"/>
      <c r="C1358" s="300"/>
      <c r="D1358" s="31"/>
      <c r="E1358"/>
      <c r="F1358"/>
      <c r="G1358"/>
      <c r="H1358" s="606"/>
      <c r="I1358" s="295"/>
      <c r="J1358"/>
      <c r="K1358" s="295"/>
      <c r="L1358"/>
      <c r="O1358"/>
      <c r="P1358"/>
    </row>
    <row r="1359" spans="1:16" x14ac:dyDescent="0.3">
      <c r="A1359" s="300"/>
      <c r="B1359" s="300"/>
      <c r="C1359" s="300"/>
      <c r="D1359" s="31"/>
      <c r="E1359"/>
      <c r="F1359"/>
      <c r="G1359"/>
      <c r="H1359" s="606"/>
      <c r="I1359" s="295"/>
      <c r="J1359"/>
      <c r="K1359" s="295"/>
      <c r="L1359"/>
      <c r="O1359"/>
      <c r="P1359"/>
    </row>
    <row r="1360" spans="1:16" x14ac:dyDescent="0.3">
      <c r="A1360" s="300"/>
      <c r="B1360" s="300"/>
      <c r="C1360" s="300"/>
      <c r="D1360" s="31"/>
      <c r="E1360"/>
      <c r="F1360"/>
      <c r="G1360"/>
      <c r="H1360" s="606"/>
      <c r="I1360" s="295"/>
      <c r="J1360"/>
      <c r="K1360" s="295"/>
      <c r="L1360"/>
      <c r="O1360"/>
      <c r="P1360"/>
    </row>
    <row r="1361" spans="1:16" x14ac:dyDescent="0.3">
      <c r="A1361" s="300"/>
      <c r="B1361" s="300"/>
      <c r="C1361" s="300"/>
      <c r="D1361" s="31"/>
      <c r="E1361"/>
      <c r="F1361"/>
      <c r="G1361"/>
      <c r="H1361" s="606"/>
      <c r="I1361" s="295"/>
      <c r="J1361"/>
      <c r="K1361" s="295"/>
      <c r="L1361"/>
      <c r="O1361"/>
      <c r="P1361"/>
    </row>
    <row r="1362" spans="1:16" x14ac:dyDescent="0.3">
      <c r="A1362" s="300"/>
      <c r="B1362" s="300"/>
      <c r="C1362" s="300"/>
      <c r="D1362" s="31"/>
      <c r="E1362"/>
      <c r="F1362"/>
      <c r="G1362"/>
      <c r="H1362" s="606"/>
      <c r="I1362" s="295"/>
      <c r="J1362"/>
      <c r="K1362" s="295"/>
      <c r="L1362"/>
      <c r="O1362"/>
      <c r="P1362"/>
    </row>
    <row r="1363" spans="1:16" x14ac:dyDescent="0.3">
      <c r="A1363" s="300"/>
      <c r="B1363" s="300"/>
      <c r="C1363" s="300"/>
      <c r="D1363" s="31"/>
      <c r="E1363"/>
      <c r="F1363"/>
      <c r="G1363"/>
      <c r="H1363" s="606"/>
      <c r="I1363" s="295"/>
      <c r="J1363"/>
      <c r="K1363" s="295"/>
      <c r="L1363"/>
      <c r="O1363"/>
      <c r="P1363"/>
    </row>
    <row r="1364" spans="1:16" x14ac:dyDescent="0.3">
      <c r="A1364" s="300"/>
      <c r="B1364" s="300"/>
      <c r="C1364" s="300"/>
      <c r="D1364" s="31"/>
      <c r="E1364"/>
      <c r="F1364"/>
      <c r="G1364"/>
      <c r="H1364" s="606"/>
      <c r="I1364" s="295"/>
      <c r="J1364"/>
      <c r="K1364" s="295"/>
      <c r="L1364"/>
      <c r="O1364"/>
      <c r="P1364"/>
    </row>
    <row r="1365" spans="1:16" x14ac:dyDescent="0.3">
      <c r="A1365" s="300"/>
      <c r="B1365" s="300"/>
      <c r="C1365" s="300"/>
      <c r="D1365" s="31"/>
      <c r="E1365"/>
      <c r="F1365"/>
      <c r="G1365"/>
      <c r="H1365" s="606"/>
      <c r="I1365" s="295"/>
      <c r="J1365"/>
      <c r="K1365" s="295"/>
      <c r="L1365"/>
      <c r="O1365"/>
      <c r="P1365"/>
    </row>
    <row r="1366" spans="1:16" x14ac:dyDescent="0.3">
      <c r="A1366" s="300"/>
      <c r="B1366" s="300"/>
      <c r="C1366" s="300"/>
      <c r="D1366" s="31"/>
      <c r="E1366"/>
      <c r="F1366"/>
      <c r="G1366"/>
      <c r="H1366" s="606"/>
      <c r="I1366" s="295"/>
      <c r="J1366"/>
      <c r="K1366" s="295"/>
      <c r="L1366"/>
      <c r="O1366"/>
      <c r="P1366"/>
    </row>
    <row r="1367" spans="1:16" x14ac:dyDescent="0.3">
      <c r="A1367" s="300"/>
      <c r="B1367" s="300"/>
      <c r="C1367" s="300"/>
      <c r="D1367" s="31"/>
      <c r="E1367"/>
      <c r="F1367"/>
      <c r="G1367"/>
      <c r="H1367" s="606"/>
      <c r="I1367" s="295"/>
      <c r="J1367"/>
      <c r="K1367" s="295"/>
      <c r="L1367"/>
      <c r="O1367"/>
      <c r="P1367"/>
    </row>
    <row r="1368" spans="1:16" x14ac:dyDescent="0.3">
      <c r="A1368" s="300"/>
      <c r="B1368" s="300"/>
      <c r="C1368" s="300"/>
      <c r="D1368" s="31"/>
      <c r="E1368"/>
      <c r="F1368"/>
      <c r="G1368"/>
      <c r="H1368" s="606"/>
      <c r="I1368" s="295"/>
      <c r="J1368"/>
      <c r="K1368" s="295"/>
      <c r="L1368"/>
      <c r="O1368"/>
      <c r="P1368"/>
    </row>
    <row r="1369" spans="1:16" x14ac:dyDescent="0.3">
      <c r="A1369" s="300"/>
      <c r="B1369" s="300"/>
      <c r="C1369" s="300"/>
      <c r="D1369" s="31"/>
      <c r="E1369"/>
      <c r="F1369"/>
      <c r="G1369"/>
      <c r="H1369" s="606"/>
      <c r="I1369" s="295"/>
      <c r="J1369"/>
      <c r="K1369" s="295"/>
      <c r="L1369"/>
      <c r="O1369"/>
      <c r="P1369"/>
    </row>
    <row r="1370" spans="1:16" x14ac:dyDescent="0.3">
      <c r="A1370" s="300"/>
      <c r="B1370" s="300"/>
      <c r="C1370" s="300"/>
      <c r="D1370" s="31"/>
      <c r="E1370"/>
      <c r="F1370"/>
      <c r="G1370"/>
      <c r="H1370" s="606"/>
      <c r="I1370" s="295"/>
      <c r="J1370"/>
      <c r="K1370" s="295"/>
      <c r="L1370"/>
      <c r="O1370"/>
      <c r="P1370"/>
    </row>
    <row r="1371" spans="1:16" x14ac:dyDescent="0.3">
      <c r="A1371" s="300"/>
      <c r="B1371" s="300"/>
      <c r="C1371" s="300"/>
      <c r="D1371" s="31"/>
      <c r="E1371"/>
      <c r="F1371"/>
      <c r="G1371"/>
      <c r="H1371" s="606"/>
      <c r="I1371" s="295"/>
      <c r="J1371"/>
      <c r="K1371" s="295"/>
      <c r="L1371"/>
      <c r="O1371"/>
      <c r="P1371"/>
    </row>
    <row r="1372" spans="1:16" x14ac:dyDescent="0.3">
      <c r="A1372" s="300"/>
      <c r="B1372" s="300"/>
      <c r="C1372" s="300"/>
      <c r="D1372" s="31"/>
      <c r="E1372"/>
      <c r="F1372"/>
      <c r="G1372"/>
      <c r="H1372" s="606"/>
      <c r="I1372" s="295"/>
      <c r="J1372"/>
      <c r="K1372" s="295"/>
      <c r="L1372"/>
      <c r="O1372"/>
      <c r="P1372"/>
    </row>
    <row r="1373" spans="1:16" x14ac:dyDescent="0.3">
      <c r="A1373" s="300"/>
      <c r="B1373" s="300"/>
      <c r="C1373" s="300"/>
      <c r="D1373" s="31"/>
      <c r="E1373"/>
      <c r="F1373"/>
      <c r="G1373"/>
      <c r="H1373" s="606"/>
      <c r="I1373" s="295"/>
      <c r="J1373"/>
      <c r="K1373" s="295"/>
      <c r="L1373"/>
      <c r="O1373"/>
      <c r="P1373"/>
    </row>
    <row r="1374" spans="1:16" x14ac:dyDescent="0.3">
      <c r="A1374" s="300"/>
      <c r="B1374" s="300"/>
      <c r="C1374" s="300"/>
      <c r="D1374" s="31"/>
      <c r="E1374"/>
      <c r="F1374"/>
      <c r="G1374"/>
      <c r="H1374" s="606"/>
      <c r="I1374" s="295"/>
      <c r="J1374"/>
      <c r="K1374" s="295"/>
      <c r="L1374"/>
      <c r="O1374"/>
      <c r="P1374"/>
    </row>
    <row r="1375" spans="1:16" x14ac:dyDescent="0.3">
      <c r="A1375" s="300"/>
      <c r="B1375" s="300"/>
      <c r="C1375" s="300"/>
      <c r="D1375" s="31"/>
      <c r="E1375"/>
      <c r="F1375"/>
      <c r="G1375"/>
      <c r="H1375" s="606"/>
      <c r="I1375" s="295"/>
      <c r="J1375"/>
      <c r="K1375" s="295"/>
      <c r="L1375"/>
      <c r="O1375"/>
      <c r="P1375"/>
    </row>
    <row r="1376" spans="1:16" x14ac:dyDescent="0.3">
      <c r="A1376" s="300"/>
      <c r="B1376" s="300"/>
      <c r="C1376" s="300"/>
      <c r="D1376" s="31"/>
      <c r="E1376"/>
      <c r="F1376"/>
      <c r="G1376"/>
      <c r="H1376" s="606"/>
      <c r="I1376" s="295"/>
      <c r="J1376"/>
      <c r="K1376" s="295"/>
      <c r="L1376"/>
      <c r="O1376"/>
      <c r="P1376"/>
    </row>
    <row r="1377" spans="1:16" x14ac:dyDescent="0.3">
      <c r="A1377" s="300"/>
      <c r="B1377" s="300"/>
      <c r="C1377" s="300"/>
      <c r="D1377" s="31"/>
      <c r="E1377"/>
      <c r="F1377"/>
      <c r="G1377"/>
      <c r="H1377" s="606"/>
      <c r="I1377" s="295"/>
      <c r="J1377"/>
      <c r="K1377" s="295"/>
      <c r="L1377"/>
      <c r="O1377"/>
      <c r="P1377"/>
    </row>
    <row r="1378" spans="1:16" x14ac:dyDescent="0.3">
      <c r="A1378" s="300"/>
      <c r="B1378" s="300"/>
      <c r="C1378" s="300"/>
      <c r="D1378" s="31"/>
      <c r="E1378"/>
      <c r="F1378"/>
      <c r="G1378"/>
      <c r="H1378" s="606"/>
      <c r="I1378" s="295"/>
      <c r="J1378"/>
      <c r="K1378" s="295"/>
      <c r="L1378"/>
      <c r="O1378"/>
      <c r="P1378"/>
    </row>
    <row r="1379" spans="1:16" x14ac:dyDescent="0.3">
      <c r="A1379" s="300"/>
      <c r="B1379" s="300"/>
      <c r="C1379" s="300"/>
      <c r="D1379" s="31"/>
      <c r="E1379"/>
      <c r="F1379"/>
      <c r="G1379"/>
      <c r="H1379" s="606"/>
      <c r="I1379" s="295"/>
      <c r="J1379"/>
      <c r="K1379" s="295"/>
      <c r="L1379"/>
      <c r="O1379"/>
      <c r="P1379"/>
    </row>
    <row r="1380" spans="1:16" x14ac:dyDescent="0.3">
      <c r="A1380" s="300"/>
      <c r="B1380" s="300"/>
      <c r="C1380" s="300"/>
      <c r="D1380" s="31"/>
      <c r="E1380"/>
      <c r="F1380"/>
      <c r="G1380"/>
      <c r="H1380" s="606"/>
      <c r="I1380" s="295"/>
      <c r="J1380"/>
      <c r="K1380" s="295"/>
      <c r="L1380"/>
      <c r="O1380"/>
      <c r="P1380"/>
    </row>
    <row r="1381" spans="1:16" x14ac:dyDescent="0.3">
      <c r="A1381" s="300"/>
      <c r="B1381" s="300"/>
      <c r="C1381" s="300"/>
      <c r="D1381" s="31"/>
      <c r="E1381"/>
      <c r="F1381"/>
      <c r="G1381"/>
      <c r="H1381" s="606"/>
      <c r="I1381" s="295"/>
      <c r="J1381"/>
      <c r="K1381" s="295"/>
      <c r="L1381"/>
      <c r="O1381"/>
      <c r="P1381"/>
    </row>
    <row r="1382" spans="1:16" x14ac:dyDescent="0.3">
      <c r="A1382" s="300"/>
      <c r="B1382" s="300"/>
      <c r="C1382" s="300"/>
      <c r="D1382" s="31"/>
      <c r="E1382"/>
      <c r="F1382"/>
      <c r="G1382"/>
      <c r="H1382" s="606"/>
      <c r="I1382" s="295"/>
      <c r="J1382"/>
      <c r="K1382" s="295"/>
      <c r="L1382"/>
      <c r="O1382"/>
      <c r="P1382"/>
    </row>
    <row r="1383" spans="1:16" x14ac:dyDescent="0.3">
      <c r="A1383" s="300"/>
      <c r="B1383" s="300"/>
      <c r="C1383" s="300"/>
      <c r="D1383" s="31"/>
      <c r="E1383"/>
      <c r="F1383"/>
      <c r="G1383"/>
      <c r="H1383" s="606"/>
      <c r="I1383" s="295"/>
      <c r="J1383"/>
      <c r="K1383" s="295"/>
      <c r="L1383"/>
      <c r="O1383"/>
      <c r="P1383"/>
    </row>
    <row r="1384" spans="1:16" x14ac:dyDescent="0.3">
      <c r="A1384" s="300"/>
      <c r="B1384" s="300"/>
      <c r="C1384" s="300"/>
      <c r="D1384" s="31"/>
      <c r="E1384"/>
      <c r="F1384"/>
      <c r="G1384"/>
      <c r="H1384" s="606"/>
      <c r="I1384" s="295"/>
      <c r="J1384"/>
      <c r="K1384" s="295"/>
      <c r="L1384"/>
      <c r="O1384"/>
      <c r="P1384"/>
    </row>
    <row r="1385" spans="1:16" x14ac:dyDescent="0.3">
      <c r="A1385" s="300"/>
      <c r="B1385" s="300"/>
      <c r="C1385" s="300"/>
      <c r="D1385" s="31"/>
      <c r="E1385"/>
      <c r="F1385"/>
      <c r="G1385"/>
      <c r="H1385" s="606"/>
      <c r="I1385" s="295"/>
      <c r="J1385"/>
      <c r="K1385" s="295"/>
      <c r="L1385"/>
      <c r="O1385"/>
      <c r="P1385"/>
    </row>
    <row r="1386" spans="1:16" x14ac:dyDescent="0.3">
      <c r="A1386" s="300"/>
      <c r="B1386" s="300"/>
      <c r="C1386" s="300"/>
      <c r="D1386" s="31"/>
      <c r="E1386"/>
      <c r="F1386"/>
      <c r="G1386"/>
      <c r="H1386" s="606"/>
      <c r="I1386" s="295"/>
      <c r="J1386"/>
      <c r="K1386" s="295"/>
      <c r="L1386"/>
      <c r="O1386"/>
      <c r="P1386"/>
    </row>
    <row r="1387" spans="1:16" x14ac:dyDescent="0.3">
      <c r="A1387" s="300"/>
      <c r="B1387" s="300"/>
      <c r="C1387" s="300"/>
      <c r="D1387" s="31"/>
      <c r="E1387"/>
      <c r="F1387"/>
      <c r="G1387"/>
      <c r="H1387" s="606"/>
      <c r="I1387" s="295"/>
      <c r="J1387"/>
      <c r="K1387" s="295"/>
      <c r="L1387"/>
      <c r="O1387"/>
      <c r="P1387"/>
    </row>
    <row r="1388" spans="1:16" x14ac:dyDescent="0.3">
      <c r="A1388" s="300"/>
      <c r="B1388" s="300"/>
      <c r="C1388" s="300"/>
      <c r="D1388" s="31"/>
      <c r="E1388"/>
      <c r="F1388"/>
      <c r="G1388"/>
      <c r="H1388" s="606"/>
      <c r="I1388" s="295"/>
      <c r="J1388"/>
      <c r="K1388" s="295"/>
      <c r="L1388"/>
      <c r="O1388"/>
      <c r="P1388"/>
    </row>
    <row r="1389" spans="1:16" x14ac:dyDescent="0.3">
      <c r="A1389" s="300"/>
      <c r="B1389" s="300"/>
      <c r="C1389" s="300"/>
      <c r="D1389" s="31"/>
      <c r="E1389"/>
      <c r="F1389"/>
      <c r="G1389"/>
      <c r="H1389" s="606"/>
      <c r="I1389" s="295"/>
      <c r="J1389"/>
      <c r="K1389" s="295"/>
      <c r="L1389"/>
      <c r="O1389"/>
      <c r="P1389"/>
    </row>
    <row r="1390" spans="1:16" x14ac:dyDescent="0.3">
      <c r="A1390" s="300"/>
      <c r="B1390" s="300"/>
      <c r="C1390" s="300"/>
      <c r="D1390" s="31"/>
      <c r="E1390"/>
      <c r="F1390"/>
      <c r="G1390"/>
      <c r="H1390" s="606"/>
      <c r="I1390" s="295"/>
      <c r="J1390"/>
      <c r="K1390" s="295"/>
      <c r="L1390"/>
      <c r="O1390"/>
      <c r="P1390"/>
    </row>
    <row r="1391" spans="1:16" x14ac:dyDescent="0.3">
      <c r="A1391" s="300"/>
      <c r="B1391" s="300"/>
      <c r="C1391" s="300"/>
      <c r="D1391" s="31"/>
      <c r="E1391"/>
      <c r="F1391"/>
      <c r="G1391"/>
      <c r="H1391" s="606"/>
      <c r="I1391" s="295"/>
      <c r="J1391"/>
      <c r="K1391" s="295"/>
      <c r="L1391"/>
      <c r="O1391"/>
      <c r="P1391"/>
    </row>
    <row r="1392" spans="1:16" x14ac:dyDescent="0.3">
      <c r="A1392" s="300"/>
      <c r="B1392" s="300"/>
      <c r="C1392" s="300"/>
      <c r="D1392" s="31"/>
      <c r="E1392"/>
      <c r="F1392"/>
      <c r="G1392"/>
      <c r="H1392" s="606"/>
      <c r="I1392" s="295"/>
      <c r="J1392"/>
      <c r="K1392" s="295"/>
      <c r="L1392"/>
      <c r="O1392"/>
      <c r="P1392"/>
    </row>
    <row r="1393" spans="1:16" x14ac:dyDescent="0.3">
      <c r="A1393" s="300"/>
      <c r="B1393" s="300"/>
      <c r="C1393" s="300"/>
      <c r="D1393" s="31"/>
      <c r="E1393"/>
      <c r="F1393"/>
      <c r="G1393"/>
      <c r="H1393" s="606"/>
      <c r="I1393" s="295"/>
      <c r="J1393"/>
      <c r="K1393" s="295"/>
      <c r="L1393"/>
      <c r="O1393"/>
      <c r="P1393"/>
    </row>
    <row r="1394" spans="1:16" x14ac:dyDescent="0.3">
      <c r="A1394" s="300"/>
      <c r="B1394" s="300"/>
      <c r="C1394" s="300"/>
      <c r="D1394" s="31"/>
      <c r="E1394"/>
      <c r="F1394"/>
      <c r="G1394"/>
      <c r="H1394" s="606"/>
      <c r="I1394" s="295"/>
      <c r="J1394"/>
      <c r="K1394" s="295"/>
      <c r="L1394"/>
      <c r="O1394"/>
      <c r="P1394"/>
    </row>
    <row r="1395" spans="1:16" x14ac:dyDescent="0.3">
      <c r="A1395" s="300"/>
      <c r="B1395" s="300"/>
      <c r="C1395" s="300"/>
      <c r="D1395" s="31"/>
      <c r="E1395"/>
      <c r="F1395"/>
      <c r="G1395"/>
      <c r="H1395" s="606"/>
      <c r="I1395" s="295"/>
      <c r="J1395"/>
      <c r="K1395" s="295"/>
      <c r="L1395"/>
      <c r="O1395"/>
      <c r="P1395"/>
    </row>
    <row r="1396" spans="1:16" x14ac:dyDescent="0.3">
      <c r="A1396" s="300"/>
      <c r="B1396" s="300"/>
      <c r="C1396" s="300"/>
      <c r="D1396" s="31"/>
      <c r="E1396"/>
      <c r="F1396"/>
      <c r="G1396"/>
      <c r="H1396" s="606"/>
      <c r="I1396" s="295"/>
      <c r="J1396"/>
      <c r="K1396" s="295"/>
      <c r="L1396"/>
      <c r="O1396"/>
      <c r="P1396"/>
    </row>
    <row r="1397" spans="1:16" x14ac:dyDescent="0.3">
      <c r="A1397" s="300"/>
      <c r="B1397" s="300"/>
      <c r="C1397" s="300"/>
      <c r="D1397" s="31"/>
      <c r="E1397"/>
      <c r="F1397"/>
      <c r="G1397"/>
      <c r="H1397" s="606"/>
      <c r="I1397" s="295"/>
      <c r="J1397"/>
      <c r="K1397" s="295"/>
      <c r="L1397"/>
      <c r="O1397"/>
      <c r="P1397"/>
    </row>
    <row r="1398" spans="1:16" x14ac:dyDescent="0.3">
      <c r="A1398" s="300"/>
      <c r="B1398" s="300"/>
      <c r="C1398" s="300"/>
      <c r="D1398" s="31"/>
      <c r="E1398"/>
      <c r="F1398"/>
      <c r="G1398"/>
      <c r="H1398" s="606"/>
      <c r="I1398" s="295"/>
      <c r="J1398"/>
      <c r="K1398" s="295"/>
      <c r="L1398"/>
      <c r="O1398"/>
      <c r="P1398"/>
    </row>
    <row r="1399" spans="1:16" x14ac:dyDescent="0.3">
      <c r="A1399" s="300"/>
      <c r="B1399" s="300"/>
      <c r="C1399" s="300"/>
      <c r="D1399" s="31"/>
      <c r="E1399"/>
      <c r="F1399"/>
      <c r="G1399"/>
      <c r="H1399" s="606"/>
      <c r="I1399" s="295"/>
      <c r="J1399"/>
      <c r="K1399" s="295"/>
      <c r="L1399"/>
      <c r="O1399"/>
      <c r="P1399"/>
    </row>
    <row r="1400" spans="1:16" x14ac:dyDescent="0.3">
      <c r="A1400" s="300"/>
      <c r="B1400" s="300"/>
      <c r="C1400" s="300"/>
      <c r="D1400" s="31"/>
      <c r="E1400"/>
      <c r="F1400"/>
      <c r="G1400"/>
      <c r="H1400" s="606"/>
      <c r="I1400" s="295"/>
      <c r="J1400"/>
      <c r="K1400" s="295"/>
      <c r="L1400"/>
      <c r="O1400"/>
      <c r="P1400"/>
    </row>
    <row r="1401" spans="1:16" x14ac:dyDescent="0.3">
      <c r="A1401" s="300"/>
      <c r="B1401" s="300"/>
      <c r="C1401" s="300"/>
      <c r="D1401" s="31"/>
      <c r="E1401"/>
      <c r="F1401"/>
      <c r="G1401"/>
      <c r="H1401" s="606"/>
      <c r="I1401" s="295"/>
      <c r="J1401"/>
      <c r="K1401" s="295"/>
      <c r="L1401"/>
      <c r="O1401"/>
      <c r="P1401"/>
    </row>
    <row r="1402" spans="1:16" x14ac:dyDescent="0.3">
      <c r="A1402" s="300"/>
      <c r="B1402" s="300"/>
      <c r="C1402" s="300"/>
      <c r="D1402" s="31"/>
      <c r="E1402"/>
      <c r="F1402"/>
      <c r="G1402"/>
      <c r="H1402" s="606"/>
      <c r="I1402" s="295"/>
      <c r="J1402"/>
      <c r="K1402" s="295"/>
      <c r="L1402"/>
      <c r="O1402"/>
      <c r="P1402"/>
    </row>
    <row r="1403" spans="1:16" x14ac:dyDescent="0.3">
      <c r="A1403" s="300"/>
      <c r="B1403" s="300"/>
      <c r="C1403" s="300"/>
      <c r="D1403" s="31"/>
      <c r="E1403"/>
      <c r="F1403"/>
      <c r="G1403"/>
      <c r="H1403" s="606"/>
      <c r="I1403" s="295"/>
      <c r="J1403"/>
      <c r="K1403" s="295"/>
      <c r="L1403"/>
      <c r="O1403"/>
      <c r="P1403"/>
    </row>
    <row r="1404" spans="1:16" x14ac:dyDescent="0.3">
      <c r="A1404" s="300"/>
      <c r="B1404" s="300"/>
      <c r="C1404" s="300"/>
      <c r="D1404" s="31"/>
      <c r="E1404"/>
      <c r="F1404"/>
      <c r="G1404"/>
      <c r="H1404" s="606"/>
      <c r="I1404" s="295"/>
      <c r="J1404"/>
      <c r="K1404" s="295"/>
      <c r="L1404"/>
      <c r="O1404"/>
      <c r="P1404"/>
    </row>
    <row r="1405" spans="1:16" x14ac:dyDescent="0.3">
      <c r="A1405" s="300"/>
      <c r="B1405" s="300"/>
      <c r="C1405" s="300"/>
      <c r="D1405" s="31"/>
      <c r="E1405"/>
      <c r="F1405"/>
      <c r="G1405"/>
      <c r="H1405" s="606"/>
      <c r="I1405" s="295"/>
      <c r="J1405"/>
      <c r="K1405" s="295"/>
      <c r="L1405"/>
      <c r="O1405"/>
      <c r="P1405"/>
    </row>
    <row r="1406" spans="1:16" x14ac:dyDescent="0.3">
      <c r="A1406" s="300"/>
      <c r="B1406" s="300"/>
      <c r="C1406" s="300"/>
      <c r="D1406" s="31"/>
      <c r="E1406"/>
      <c r="F1406"/>
      <c r="G1406"/>
      <c r="H1406" s="606"/>
      <c r="I1406" s="295"/>
      <c r="J1406"/>
      <c r="K1406" s="295"/>
      <c r="L1406"/>
      <c r="O1406"/>
      <c r="P1406"/>
    </row>
    <row r="1407" spans="1:16" x14ac:dyDescent="0.3">
      <c r="A1407" s="300"/>
      <c r="B1407" s="300"/>
      <c r="C1407" s="300"/>
      <c r="D1407" s="31"/>
      <c r="E1407"/>
      <c r="F1407"/>
      <c r="G1407"/>
      <c r="H1407" s="606"/>
      <c r="I1407" s="295"/>
      <c r="J1407"/>
      <c r="K1407" s="295"/>
      <c r="L1407"/>
      <c r="O1407"/>
      <c r="P1407"/>
    </row>
    <row r="1408" spans="1:16" x14ac:dyDescent="0.3">
      <c r="A1408" s="300"/>
      <c r="B1408" s="300"/>
      <c r="C1408" s="300"/>
      <c r="D1408" s="31"/>
      <c r="E1408"/>
      <c r="F1408"/>
      <c r="G1408"/>
      <c r="H1408" s="606"/>
      <c r="I1408" s="295"/>
      <c r="J1408"/>
      <c r="K1408" s="295"/>
      <c r="L1408"/>
      <c r="O1408"/>
      <c r="P1408"/>
    </row>
    <row r="1409" spans="1:16" x14ac:dyDescent="0.3">
      <c r="A1409" s="300"/>
      <c r="B1409" s="300"/>
      <c r="C1409" s="300"/>
      <c r="D1409" s="31"/>
      <c r="E1409"/>
      <c r="F1409"/>
      <c r="G1409"/>
      <c r="H1409" s="606"/>
      <c r="I1409" s="295"/>
      <c r="J1409"/>
      <c r="K1409" s="295"/>
      <c r="L1409"/>
      <c r="O1409"/>
      <c r="P1409"/>
    </row>
    <row r="1410" spans="1:16" x14ac:dyDescent="0.3">
      <c r="A1410" s="300"/>
      <c r="B1410" s="300"/>
      <c r="C1410" s="300"/>
      <c r="D1410" s="31"/>
      <c r="E1410"/>
      <c r="F1410"/>
      <c r="G1410"/>
      <c r="H1410" s="606"/>
      <c r="I1410" s="295"/>
      <c r="J1410"/>
      <c r="K1410" s="295"/>
      <c r="L1410"/>
      <c r="O1410"/>
      <c r="P1410"/>
    </row>
    <row r="1411" spans="1:16" x14ac:dyDescent="0.3">
      <c r="A1411" s="300"/>
      <c r="B1411" s="300"/>
      <c r="C1411" s="300"/>
      <c r="D1411" s="31"/>
      <c r="E1411"/>
      <c r="F1411"/>
      <c r="G1411"/>
      <c r="H1411" s="606"/>
      <c r="I1411" s="295"/>
      <c r="J1411"/>
      <c r="K1411" s="295"/>
      <c r="L1411"/>
      <c r="O1411"/>
      <c r="P1411"/>
    </row>
    <row r="1412" spans="1:16" x14ac:dyDescent="0.3">
      <c r="A1412" s="300"/>
      <c r="B1412" s="300"/>
      <c r="C1412" s="300"/>
      <c r="D1412" s="31"/>
      <c r="E1412"/>
      <c r="F1412"/>
      <c r="G1412"/>
      <c r="H1412" s="606"/>
      <c r="I1412" s="295"/>
      <c r="J1412"/>
      <c r="K1412" s="295"/>
      <c r="L1412"/>
      <c r="O1412"/>
      <c r="P1412"/>
    </row>
    <row r="1413" spans="1:16" x14ac:dyDescent="0.3">
      <c r="A1413" s="300"/>
      <c r="B1413" s="300"/>
      <c r="C1413" s="300"/>
      <c r="D1413" s="31"/>
      <c r="E1413"/>
      <c r="F1413"/>
      <c r="G1413"/>
      <c r="H1413" s="606"/>
      <c r="I1413" s="295"/>
      <c r="J1413"/>
      <c r="K1413" s="295"/>
      <c r="L1413"/>
      <c r="O1413"/>
      <c r="P1413"/>
    </row>
    <row r="1414" spans="1:16" x14ac:dyDescent="0.3">
      <c r="A1414" s="300"/>
      <c r="B1414" s="300"/>
      <c r="C1414" s="300"/>
      <c r="D1414" s="31"/>
      <c r="E1414"/>
      <c r="F1414"/>
      <c r="G1414"/>
      <c r="H1414" s="606"/>
      <c r="I1414" s="295"/>
      <c r="J1414"/>
      <c r="K1414" s="295"/>
      <c r="L1414"/>
      <c r="O1414"/>
      <c r="P1414"/>
    </row>
    <row r="1415" spans="1:16" x14ac:dyDescent="0.3">
      <c r="A1415" s="300"/>
      <c r="B1415" s="300"/>
      <c r="C1415" s="300"/>
      <c r="D1415" s="31"/>
      <c r="E1415"/>
      <c r="F1415"/>
      <c r="G1415"/>
      <c r="H1415" s="606"/>
      <c r="I1415" s="295"/>
      <c r="J1415"/>
      <c r="K1415" s="295"/>
      <c r="L1415"/>
      <c r="O1415"/>
      <c r="P1415"/>
    </row>
    <row r="1416" spans="1:16" x14ac:dyDescent="0.3">
      <c r="A1416" s="300"/>
      <c r="B1416" s="300"/>
      <c r="C1416" s="300"/>
      <c r="D1416" s="31"/>
      <c r="E1416"/>
      <c r="F1416"/>
      <c r="G1416"/>
      <c r="H1416" s="606"/>
      <c r="I1416" s="295"/>
      <c r="J1416"/>
      <c r="K1416" s="295"/>
      <c r="L1416"/>
      <c r="O1416"/>
      <c r="P1416"/>
    </row>
    <row r="1417" spans="1:16" x14ac:dyDescent="0.3">
      <c r="A1417" s="300"/>
      <c r="B1417" s="300"/>
      <c r="C1417" s="300"/>
      <c r="D1417" s="31"/>
      <c r="E1417"/>
      <c r="F1417"/>
      <c r="G1417"/>
      <c r="H1417" s="606"/>
      <c r="I1417" s="295"/>
      <c r="J1417"/>
      <c r="K1417" s="295"/>
      <c r="L1417"/>
      <c r="O1417"/>
      <c r="P1417"/>
    </row>
    <row r="1418" spans="1:16" x14ac:dyDescent="0.3">
      <c r="A1418" s="300"/>
      <c r="B1418" s="300"/>
      <c r="C1418" s="300"/>
      <c r="D1418" s="31"/>
      <c r="E1418"/>
      <c r="F1418"/>
      <c r="G1418"/>
      <c r="H1418" s="606"/>
      <c r="I1418" s="295"/>
      <c r="J1418"/>
      <c r="K1418" s="295"/>
      <c r="L1418"/>
      <c r="O1418"/>
      <c r="P1418"/>
    </row>
    <row r="1419" spans="1:16" x14ac:dyDescent="0.3">
      <c r="A1419" s="300"/>
      <c r="B1419" s="300"/>
      <c r="C1419" s="300"/>
      <c r="D1419" s="31"/>
      <c r="E1419"/>
      <c r="F1419"/>
      <c r="G1419"/>
      <c r="H1419" s="606"/>
      <c r="I1419" s="295"/>
      <c r="J1419"/>
      <c r="K1419" s="295"/>
      <c r="L1419"/>
      <c r="O1419"/>
      <c r="P1419"/>
    </row>
    <row r="1420" spans="1:16" x14ac:dyDescent="0.3">
      <c r="A1420" s="300"/>
      <c r="B1420" s="300"/>
      <c r="C1420" s="300"/>
      <c r="D1420" s="31"/>
      <c r="E1420"/>
      <c r="F1420"/>
      <c r="G1420"/>
      <c r="H1420" s="606"/>
      <c r="I1420" s="295"/>
      <c r="J1420"/>
      <c r="K1420" s="295"/>
      <c r="L1420"/>
      <c r="O1420"/>
      <c r="P1420"/>
    </row>
    <row r="1421" spans="1:16" x14ac:dyDescent="0.3">
      <c r="A1421" s="300"/>
      <c r="B1421" s="300"/>
      <c r="C1421" s="300"/>
      <c r="D1421" s="31"/>
      <c r="E1421"/>
      <c r="F1421"/>
      <c r="G1421"/>
      <c r="H1421" s="606"/>
      <c r="I1421" s="295"/>
      <c r="J1421"/>
      <c r="K1421" s="295"/>
      <c r="L1421"/>
      <c r="O1421"/>
      <c r="P1421"/>
    </row>
    <row r="1422" spans="1:16" x14ac:dyDescent="0.3">
      <c r="A1422" s="300"/>
      <c r="B1422" s="300"/>
      <c r="C1422" s="300"/>
      <c r="D1422" s="31"/>
      <c r="E1422"/>
      <c r="F1422"/>
      <c r="G1422"/>
      <c r="H1422" s="606"/>
      <c r="I1422" s="295"/>
      <c r="J1422"/>
      <c r="K1422" s="295"/>
      <c r="L1422"/>
      <c r="O1422"/>
      <c r="P1422"/>
    </row>
    <row r="1423" spans="1:16" x14ac:dyDescent="0.3">
      <c r="A1423" s="300"/>
      <c r="B1423" s="300"/>
      <c r="C1423" s="300"/>
      <c r="D1423" s="31"/>
      <c r="E1423"/>
      <c r="F1423"/>
      <c r="G1423"/>
      <c r="H1423" s="606"/>
      <c r="I1423" s="295"/>
      <c r="J1423"/>
      <c r="K1423" s="295"/>
      <c r="L1423"/>
      <c r="O1423"/>
      <c r="P1423"/>
    </row>
    <row r="1424" spans="1:16" x14ac:dyDescent="0.3">
      <c r="A1424" s="300"/>
      <c r="B1424" s="300"/>
      <c r="C1424" s="300"/>
      <c r="D1424" s="31"/>
      <c r="E1424"/>
      <c r="F1424"/>
      <c r="G1424"/>
      <c r="H1424" s="606"/>
      <c r="I1424" s="295"/>
      <c r="J1424"/>
      <c r="K1424" s="295"/>
      <c r="L1424"/>
      <c r="O1424"/>
      <c r="P1424"/>
    </row>
    <row r="1425" spans="1:16" x14ac:dyDescent="0.3">
      <c r="A1425" s="300"/>
      <c r="B1425" s="300"/>
      <c r="C1425" s="300"/>
      <c r="D1425" s="31"/>
      <c r="E1425"/>
      <c r="F1425"/>
      <c r="G1425"/>
      <c r="H1425" s="606"/>
      <c r="I1425" s="295"/>
      <c r="J1425"/>
      <c r="K1425" s="295"/>
      <c r="L1425"/>
      <c r="O1425"/>
      <c r="P1425"/>
    </row>
    <row r="1426" spans="1:16" x14ac:dyDescent="0.3">
      <c r="A1426" s="300"/>
      <c r="B1426" s="300"/>
      <c r="C1426" s="300"/>
      <c r="D1426" s="31"/>
      <c r="E1426"/>
      <c r="F1426"/>
      <c r="G1426"/>
      <c r="H1426" s="606"/>
      <c r="I1426" s="295"/>
      <c r="J1426"/>
      <c r="K1426" s="295"/>
      <c r="L1426"/>
      <c r="O1426"/>
      <c r="P1426"/>
    </row>
    <row r="1427" spans="1:16" x14ac:dyDescent="0.3">
      <c r="A1427" s="300"/>
      <c r="B1427" s="300"/>
      <c r="C1427" s="300"/>
      <c r="D1427" s="31"/>
      <c r="E1427"/>
      <c r="F1427"/>
      <c r="G1427"/>
      <c r="H1427" s="606"/>
      <c r="I1427" s="295"/>
      <c r="J1427"/>
      <c r="K1427" s="295"/>
      <c r="L1427"/>
      <c r="O1427"/>
      <c r="P1427"/>
    </row>
    <row r="1428" spans="1:16" x14ac:dyDescent="0.3">
      <c r="A1428" s="300"/>
      <c r="B1428" s="300"/>
      <c r="C1428" s="300"/>
      <c r="D1428" s="31"/>
      <c r="E1428"/>
      <c r="F1428"/>
      <c r="G1428"/>
      <c r="H1428" s="606"/>
      <c r="I1428" s="295"/>
      <c r="J1428"/>
      <c r="K1428" s="295"/>
      <c r="L1428"/>
      <c r="O1428"/>
      <c r="P1428"/>
    </row>
    <row r="1429" spans="1:16" x14ac:dyDescent="0.3">
      <c r="A1429" s="300"/>
      <c r="B1429" s="300"/>
      <c r="C1429" s="300"/>
      <c r="D1429" s="31"/>
      <c r="E1429"/>
      <c r="F1429"/>
      <c r="G1429"/>
      <c r="H1429" s="606"/>
      <c r="I1429" s="295"/>
      <c r="J1429"/>
      <c r="K1429" s="295"/>
      <c r="L1429"/>
      <c r="O1429"/>
      <c r="P1429"/>
    </row>
    <row r="1430" spans="1:16" x14ac:dyDescent="0.3">
      <c r="A1430" s="300"/>
      <c r="B1430" s="300"/>
      <c r="C1430" s="300"/>
      <c r="D1430" s="31"/>
      <c r="E1430"/>
      <c r="F1430"/>
      <c r="G1430"/>
      <c r="H1430" s="606"/>
      <c r="I1430" s="295"/>
      <c r="J1430"/>
      <c r="K1430" s="295"/>
      <c r="L1430"/>
      <c r="O1430"/>
      <c r="P1430"/>
    </row>
    <row r="1431" spans="1:16" x14ac:dyDescent="0.3">
      <c r="A1431" s="300"/>
      <c r="B1431" s="300"/>
      <c r="C1431" s="300"/>
      <c r="D1431" s="31"/>
      <c r="E1431"/>
      <c r="F1431"/>
      <c r="G1431"/>
      <c r="H1431" s="606"/>
      <c r="I1431" s="295"/>
      <c r="J1431"/>
      <c r="K1431" s="295"/>
      <c r="L1431"/>
      <c r="O1431"/>
      <c r="P1431"/>
    </row>
    <row r="1432" spans="1:16" x14ac:dyDescent="0.3">
      <c r="A1432" s="300"/>
      <c r="B1432" s="300"/>
      <c r="C1432" s="300"/>
      <c r="D1432" s="31"/>
      <c r="E1432"/>
      <c r="F1432"/>
      <c r="G1432"/>
      <c r="H1432" s="606"/>
      <c r="I1432" s="295"/>
      <c r="J1432"/>
      <c r="K1432" s="295"/>
      <c r="L1432"/>
      <c r="O1432"/>
      <c r="P1432"/>
    </row>
    <row r="1433" spans="1:16" x14ac:dyDescent="0.3">
      <c r="A1433" s="300"/>
      <c r="B1433" s="300"/>
      <c r="C1433" s="300"/>
      <c r="D1433" s="31"/>
      <c r="E1433"/>
      <c r="F1433"/>
      <c r="G1433"/>
      <c r="H1433" s="606"/>
      <c r="I1433" s="295"/>
      <c r="J1433"/>
      <c r="K1433" s="295"/>
      <c r="L1433"/>
      <c r="O1433"/>
      <c r="P1433"/>
    </row>
    <row r="1434" spans="1:16" x14ac:dyDescent="0.3">
      <c r="A1434" s="300"/>
      <c r="B1434" s="300"/>
      <c r="C1434" s="300"/>
      <c r="D1434" s="31"/>
      <c r="E1434"/>
      <c r="F1434"/>
      <c r="G1434"/>
      <c r="H1434" s="606"/>
      <c r="I1434" s="295"/>
      <c r="J1434"/>
      <c r="K1434" s="295"/>
      <c r="L1434"/>
      <c r="O1434"/>
      <c r="P1434"/>
    </row>
    <row r="1435" spans="1:16" x14ac:dyDescent="0.3">
      <c r="A1435" s="300"/>
      <c r="B1435" s="300"/>
      <c r="C1435" s="300"/>
      <c r="D1435" s="31"/>
      <c r="E1435"/>
      <c r="F1435"/>
      <c r="G1435"/>
      <c r="H1435" s="606"/>
      <c r="I1435" s="295"/>
      <c r="J1435"/>
      <c r="K1435" s="295"/>
      <c r="L1435"/>
      <c r="O1435"/>
      <c r="P1435"/>
    </row>
    <row r="1436" spans="1:16" x14ac:dyDescent="0.3">
      <c r="A1436" s="300"/>
      <c r="B1436" s="300"/>
      <c r="C1436" s="300"/>
      <c r="D1436" s="31"/>
      <c r="E1436"/>
      <c r="F1436"/>
      <c r="G1436"/>
      <c r="H1436" s="606"/>
      <c r="I1436" s="295"/>
      <c r="J1436"/>
      <c r="K1436" s="295"/>
      <c r="L1436"/>
      <c r="O1436"/>
      <c r="P1436"/>
    </row>
    <row r="1437" spans="1:16" x14ac:dyDescent="0.3">
      <c r="A1437" s="300"/>
      <c r="B1437" s="300"/>
      <c r="C1437" s="300"/>
      <c r="D1437" s="31"/>
      <c r="E1437"/>
      <c r="F1437"/>
      <c r="G1437"/>
      <c r="H1437" s="606"/>
      <c r="I1437" s="295"/>
      <c r="J1437"/>
      <c r="K1437" s="295"/>
      <c r="L1437"/>
      <c r="O1437"/>
      <c r="P1437"/>
    </row>
    <row r="1438" spans="1:16" x14ac:dyDescent="0.3">
      <c r="A1438" s="300"/>
      <c r="B1438" s="300"/>
      <c r="C1438" s="300"/>
      <c r="D1438" s="31"/>
      <c r="E1438"/>
      <c r="F1438"/>
      <c r="G1438"/>
      <c r="H1438" s="606"/>
      <c r="I1438" s="295"/>
      <c r="J1438"/>
      <c r="K1438" s="295"/>
      <c r="L1438"/>
      <c r="O1438"/>
      <c r="P1438"/>
    </row>
    <row r="1439" spans="1:16" x14ac:dyDescent="0.3">
      <c r="A1439" s="300"/>
      <c r="B1439" s="300"/>
      <c r="C1439" s="300"/>
      <c r="D1439" s="31"/>
      <c r="E1439"/>
      <c r="F1439"/>
      <c r="G1439"/>
      <c r="H1439" s="606"/>
      <c r="I1439" s="295"/>
      <c r="J1439"/>
      <c r="K1439" s="295"/>
      <c r="L1439"/>
      <c r="O1439"/>
      <c r="P1439"/>
    </row>
    <row r="1440" spans="1:16" x14ac:dyDescent="0.3">
      <c r="A1440" s="300"/>
      <c r="B1440" s="300"/>
      <c r="C1440" s="300"/>
      <c r="D1440" s="31"/>
      <c r="E1440"/>
      <c r="F1440"/>
      <c r="G1440"/>
      <c r="H1440" s="606"/>
      <c r="I1440" s="295"/>
      <c r="J1440"/>
      <c r="K1440" s="295"/>
      <c r="L1440"/>
      <c r="O1440"/>
      <c r="P1440"/>
    </row>
    <row r="1441" spans="1:16" x14ac:dyDescent="0.3">
      <c r="A1441" s="300"/>
      <c r="B1441" s="300"/>
      <c r="C1441" s="300"/>
      <c r="D1441" s="31"/>
      <c r="E1441"/>
      <c r="F1441"/>
      <c r="G1441"/>
      <c r="H1441" s="606"/>
      <c r="I1441" s="295"/>
      <c r="J1441"/>
      <c r="K1441" s="295"/>
      <c r="L1441"/>
      <c r="O1441"/>
      <c r="P1441"/>
    </row>
    <row r="1442" spans="1:16" x14ac:dyDescent="0.3">
      <c r="A1442" s="300"/>
      <c r="B1442" s="300"/>
      <c r="C1442" s="300"/>
      <c r="D1442" s="31"/>
      <c r="E1442"/>
      <c r="F1442"/>
      <c r="G1442"/>
      <c r="H1442" s="606"/>
      <c r="I1442" s="295"/>
      <c r="J1442"/>
      <c r="K1442" s="295"/>
      <c r="L1442"/>
      <c r="O1442"/>
      <c r="P1442"/>
    </row>
    <row r="1443" spans="1:16" x14ac:dyDescent="0.3">
      <c r="A1443" s="300"/>
      <c r="B1443" s="300"/>
      <c r="C1443" s="300"/>
      <c r="D1443" s="31"/>
      <c r="E1443"/>
      <c r="F1443"/>
      <c r="G1443"/>
      <c r="H1443" s="606"/>
      <c r="I1443" s="295"/>
      <c r="J1443"/>
      <c r="K1443" s="295"/>
      <c r="L1443"/>
      <c r="O1443"/>
      <c r="P1443"/>
    </row>
    <row r="1444" spans="1:16" x14ac:dyDescent="0.3">
      <c r="A1444" s="300"/>
      <c r="B1444" s="300"/>
      <c r="C1444" s="300"/>
      <c r="D1444" s="31"/>
      <c r="E1444"/>
      <c r="F1444"/>
      <c r="G1444"/>
      <c r="H1444" s="606"/>
      <c r="I1444" s="295"/>
      <c r="J1444"/>
      <c r="K1444" s="295"/>
      <c r="L1444"/>
      <c r="O1444"/>
      <c r="P1444"/>
    </row>
    <row r="1445" spans="1:16" x14ac:dyDescent="0.3">
      <c r="A1445" s="300"/>
      <c r="B1445" s="300"/>
      <c r="C1445" s="300"/>
      <c r="D1445" s="31"/>
      <c r="E1445"/>
      <c r="F1445"/>
      <c r="G1445"/>
      <c r="H1445" s="606"/>
      <c r="I1445" s="295"/>
      <c r="J1445"/>
      <c r="K1445" s="295"/>
      <c r="L1445"/>
      <c r="O1445"/>
      <c r="P1445"/>
    </row>
    <row r="1446" spans="1:16" x14ac:dyDescent="0.3">
      <c r="A1446" s="300"/>
      <c r="B1446" s="300"/>
      <c r="C1446" s="300"/>
      <c r="D1446" s="31"/>
      <c r="E1446"/>
      <c r="F1446"/>
      <c r="G1446"/>
      <c r="H1446" s="606"/>
      <c r="I1446" s="295"/>
      <c r="J1446"/>
      <c r="K1446" s="295"/>
      <c r="L1446"/>
      <c r="O1446"/>
      <c r="P1446"/>
    </row>
    <row r="1447" spans="1:16" x14ac:dyDescent="0.3">
      <c r="A1447" s="300"/>
      <c r="B1447" s="300"/>
      <c r="C1447" s="300"/>
      <c r="D1447" s="31"/>
      <c r="E1447"/>
      <c r="F1447"/>
      <c r="G1447"/>
      <c r="H1447" s="606"/>
      <c r="I1447" s="295"/>
      <c r="J1447"/>
      <c r="K1447" s="295"/>
      <c r="L1447"/>
      <c r="O1447"/>
      <c r="P1447"/>
    </row>
    <row r="1448" spans="1:16" x14ac:dyDescent="0.3">
      <c r="A1448" s="300"/>
      <c r="B1448" s="300"/>
      <c r="C1448" s="300"/>
      <c r="D1448" s="31"/>
      <c r="E1448"/>
      <c r="F1448"/>
      <c r="G1448"/>
      <c r="H1448" s="606"/>
      <c r="I1448" s="295"/>
      <c r="J1448"/>
      <c r="K1448" s="295"/>
      <c r="L1448"/>
      <c r="O1448"/>
      <c r="P1448"/>
    </row>
    <row r="1449" spans="1:16" x14ac:dyDescent="0.3">
      <c r="A1449" s="300"/>
      <c r="B1449" s="300"/>
      <c r="C1449" s="300"/>
      <c r="D1449" s="31"/>
      <c r="E1449"/>
      <c r="F1449"/>
      <c r="G1449"/>
      <c r="H1449" s="606"/>
      <c r="I1449" s="295"/>
      <c r="J1449"/>
      <c r="K1449" s="295"/>
      <c r="L1449"/>
      <c r="O1449"/>
      <c r="P1449"/>
    </row>
    <row r="1450" spans="1:16" x14ac:dyDescent="0.3">
      <c r="A1450" s="300"/>
      <c r="B1450" s="300"/>
      <c r="C1450" s="300"/>
      <c r="D1450" s="31"/>
      <c r="E1450"/>
      <c r="F1450"/>
      <c r="G1450"/>
      <c r="H1450" s="606"/>
      <c r="I1450" s="295"/>
      <c r="J1450"/>
      <c r="K1450" s="295"/>
      <c r="L1450"/>
      <c r="O1450"/>
      <c r="P1450"/>
    </row>
    <row r="1451" spans="1:16" x14ac:dyDescent="0.3">
      <c r="A1451" s="300"/>
      <c r="B1451" s="300"/>
      <c r="C1451" s="300"/>
      <c r="D1451" s="31"/>
      <c r="E1451"/>
      <c r="F1451"/>
      <c r="G1451"/>
      <c r="H1451" s="606"/>
      <c r="I1451" s="295"/>
      <c r="J1451"/>
      <c r="K1451" s="295"/>
      <c r="L1451"/>
      <c r="O1451"/>
      <c r="P1451"/>
    </row>
    <row r="1452" spans="1:16" x14ac:dyDescent="0.3">
      <c r="A1452" s="300"/>
      <c r="B1452" s="300"/>
      <c r="C1452" s="300"/>
      <c r="D1452" s="31"/>
      <c r="E1452"/>
      <c r="F1452"/>
      <c r="G1452"/>
      <c r="H1452" s="606"/>
      <c r="I1452" s="295"/>
      <c r="J1452"/>
      <c r="K1452" s="295"/>
      <c r="L1452"/>
      <c r="O1452"/>
      <c r="P1452"/>
    </row>
    <row r="1453" spans="1:16" x14ac:dyDescent="0.3">
      <c r="A1453" s="300"/>
      <c r="B1453" s="300"/>
      <c r="C1453" s="300"/>
      <c r="D1453" s="31"/>
      <c r="E1453"/>
      <c r="F1453"/>
      <c r="G1453"/>
      <c r="H1453" s="606"/>
      <c r="I1453" s="295"/>
      <c r="J1453"/>
      <c r="K1453" s="295"/>
      <c r="L1453"/>
      <c r="O1453"/>
      <c r="P1453"/>
    </row>
    <row r="1454" spans="1:16" x14ac:dyDescent="0.3">
      <c r="A1454" s="300"/>
      <c r="B1454" s="300"/>
      <c r="C1454" s="300"/>
      <c r="D1454" s="31"/>
      <c r="E1454"/>
      <c r="F1454"/>
      <c r="G1454"/>
      <c r="H1454" s="606"/>
      <c r="I1454" s="295"/>
      <c r="J1454"/>
      <c r="K1454" s="295"/>
      <c r="L1454"/>
      <c r="O1454"/>
      <c r="P1454"/>
    </row>
    <row r="1455" spans="1:16" x14ac:dyDescent="0.3">
      <c r="A1455" s="300"/>
      <c r="B1455" s="300"/>
      <c r="C1455" s="300"/>
      <c r="D1455" s="31"/>
      <c r="E1455"/>
      <c r="F1455"/>
      <c r="G1455"/>
      <c r="H1455" s="606"/>
      <c r="I1455" s="295"/>
      <c r="J1455"/>
      <c r="K1455" s="295"/>
      <c r="L1455"/>
      <c r="O1455"/>
      <c r="P1455"/>
    </row>
    <row r="1456" spans="1:16" x14ac:dyDescent="0.3">
      <c r="A1456" s="300"/>
      <c r="B1456" s="300"/>
      <c r="C1456" s="300"/>
      <c r="D1456" s="31"/>
      <c r="E1456"/>
      <c r="F1456"/>
      <c r="G1456"/>
      <c r="H1456" s="606"/>
      <c r="I1456" s="295"/>
      <c r="J1456"/>
      <c r="K1456" s="295"/>
      <c r="L1456"/>
      <c r="O1456"/>
      <c r="P1456"/>
    </row>
    <row r="1457" spans="1:16" x14ac:dyDescent="0.3">
      <c r="A1457" s="300"/>
      <c r="B1457" s="300"/>
      <c r="C1457" s="300"/>
      <c r="D1457" s="31"/>
      <c r="E1457"/>
      <c r="F1457"/>
      <c r="G1457"/>
      <c r="H1457" s="606"/>
      <c r="I1457" s="295"/>
      <c r="J1457"/>
      <c r="K1457" s="295"/>
      <c r="L1457"/>
      <c r="O1457"/>
      <c r="P1457"/>
    </row>
    <row r="1458" spans="1:16" x14ac:dyDescent="0.3">
      <c r="A1458" s="300"/>
      <c r="B1458" s="300"/>
      <c r="C1458" s="300"/>
      <c r="D1458" s="31"/>
      <c r="E1458"/>
      <c r="F1458"/>
      <c r="G1458"/>
      <c r="H1458" s="606"/>
      <c r="I1458" s="295"/>
      <c r="J1458"/>
      <c r="K1458" s="295"/>
      <c r="L1458"/>
      <c r="O1458"/>
      <c r="P1458"/>
    </row>
    <row r="1459" spans="1:16" x14ac:dyDescent="0.3">
      <c r="A1459" s="300"/>
      <c r="B1459" s="300"/>
      <c r="C1459" s="300"/>
      <c r="D1459" s="31"/>
      <c r="E1459"/>
      <c r="F1459"/>
      <c r="G1459"/>
      <c r="H1459" s="606"/>
      <c r="I1459" s="295"/>
      <c r="J1459"/>
      <c r="K1459" s="295"/>
      <c r="L1459"/>
      <c r="O1459"/>
      <c r="P1459"/>
    </row>
    <row r="1460" spans="1:16" x14ac:dyDescent="0.3">
      <c r="A1460" s="300"/>
      <c r="B1460" s="300"/>
      <c r="C1460" s="300"/>
      <c r="D1460" s="31"/>
      <c r="E1460"/>
      <c r="F1460"/>
      <c r="G1460"/>
      <c r="H1460" s="606"/>
      <c r="I1460" s="295"/>
      <c r="J1460"/>
      <c r="K1460" s="295"/>
      <c r="L1460"/>
      <c r="O1460"/>
      <c r="P1460"/>
    </row>
    <row r="1461" spans="1:16" x14ac:dyDescent="0.3">
      <c r="A1461" s="300"/>
      <c r="B1461" s="300"/>
      <c r="C1461" s="300"/>
      <c r="D1461" s="31"/>
      <c r="E1461"/>
      <c r="F1461"/>
      <c r="G1461"/>
      <c r="H1461" s="606"/>
      <c r="I1461" s="295"/>
      <c r="J1461"/>
      <c r="K1461" s="295"/>
      <c r="L1461"/>
      <c r="O1461"/>
      <c r="P1461"/>
    </row>
    <row r="1462" spans="1:16" x14ac:dyDescent="0.3">
      <c r="A1462" s="300"/>
      <c r="B1462" s="300"/>
      <c r="C1462" s="300"/>
      <c r="D1462" s="31"/>
      <c r="E1462"/>
      <c r="F1462"/>
      <c r="G1462"/>
      <c r="H1462" s="606"/>
      <c r="I1462" s="295"/>
      <c r="J1462"/>
      <c r="K1462" s="295"/>
      <c r="L1462"/>
      <c r="O1462"/>
      <c r="P1462"/>
    </row>
    <row r="1463" spans="1:16" x14ac:dyDescent="0.3">
      <c r="A1463" s="300"/>
      <c r="B1463" s="300"/>
      <c r="C1463" s="300"/>
      <c r="D1463" s="31"/>
      <c r="E1463"/>
      <c r="F1463"/>
      <c r="G1463"/>
      <c r="H1463" s="606"/>
      <c r="I1463" s="295"/>
      <c r="J1463"/>
      <c r="K1463" s="295"/>
      <c r="L1463"/>
      <c r="O1463"/>
      <c r="P1463"/>
    </row>
    <row r="1464" spans="1:16" x14ac:dyDescent="0.3">
      <c r="A1464" s="300"/>
      <c r="B1464" s="300"/>
      <c r="C1464" s="300"/>
      <c r="D1464" s="31"/>
      <c r="E1464"/>
      <c r="F1464"/>
      <c r="G1464"/>
      <c r="H1464" s="606"/>
      <c r="I1464" s="295"/>
      <c r="J1464"/>
      <c r="K1464" s="295"/>
      <c r="L1464"/>
      <c r="O1464"/>
      <c r="P1464"/>
    </row>
    <row r="1465" spans="1:16" x14ac:dyDescent="0.3">
      <c r="A1465" s="300"/>
      <c r="B1465" s="300"/>
      <c r="C1465" s="300"/>
      <c r="D1465" s="31"/>
      <c r="E1465"/>
      <c r="F1465"/>
      <c r="G1465"/>
      <c r="H1465" s="606"/>
      <c r="I1465" s="295"/>
      <c r="J1465"/>
      <c r="K1465" s="295"/>
      <c r="L1465"/>
      <c r="O1465"/>
      <c r="P1465"/>
    </row>
    <row r="1466" spans="1:16" x14ac:dyDescent="0.3">
      <c r="A1466" s="300"/>
      <c r="B1466" s="300"/>
      <c r="C1466" s="300"/>
      <c r="D1466" s="31"/>
      <c r="E1466"/>
      <c r="F1466"/>
      <c r="G1466"/>
      <c r="H1466" s="606"/>
      <c r="I1466" s="295"/>
      <c r="J1466"/>
      <c r="K1466" s="295"/>
      <c r="L1466"/>
      <c r="O1466"/>
      <c r="P1466"/>
    </row>
    <row r="1467" spans="1:16" x14ac:dyDescent="0.3">
      <c r="A1467" s="300"/>
      <c r="B1467" s="300"/>
      <c r="C1467" s="300"/>
      <c r="D1467" s="31"/>
      <c r="E1467"/>
      <c r="F1467"/>
      <c r="G1467"/>
      <c r="H1467" s="606"/>
      <c r="I1467" s="295"/>
      <c r="J1467"/>
      <c r="K1467" s="295"/>
      <c r="L1467"/>
      <c r="O1467"/>
      <c r="P1467"/>
    </row>
    <row r="1468" spans="1:16" x14ac:dyDescent="0.3">
      <c r="A1468" s="300"/>
      <c r="B1468" s="300"/>
      <c r="C1468" s="300"/>
      <c r="D1468" s="31"/>
      <c r="E1468"/>
      <c r="F1468"/>
      <c r="G1468"/>
      <c r="H1468" s="606"/>
      <c r="I1468" s="295"/>
      <c r="J1468"/>
      <c r="K1468" s="295"/>
      <c r="L1468"/>
      <c r="O1468"/>
      <c r="P1468"/>
    </row>
    <row r="1469" spans="1:16" x14ac:dyDescent="0.3">
      <c r="A1469" s="300"/>
      <c r="B1469" s="300"/>
      <c r="C1469" s="300"/>
      <c r="D1469" s="31"/>
      <c r="E1469"/>
      <c r="F1469"/>
      <c r="G1469"/>
      <c r="H1469" s="606"/>
      <c r="I1469" s="295"/>
      <c r="J1469"/>
      <c r="K1469" s="295"/>
      <c r="L1469"/>
      <c r="O1469"/>
      <c r="P1469"/>
    </row>
    <row r="1470" spans="1:16" x14ac:dyDescent="0.3">
      <c r="A1470" s="300"/>
      <c r="B1470" s="300"/>
      <c r="C1470" s="300"/>
      <c r="D1470" s="31"/>
      <c r="E1470"/>
      <c r="F1470"/>
      <c r="G1470"/>
      <c r="H1470" s="606"/>
      <c r="I1470" s="295"/>
      <c r="J1470"/>
      <c r="K1470" s="295"/>
      <c r="L1470"/>
      <c r="O1470"/>
      <c r="P1470"/>
    </row>
    <row r="1471" spans="1:16" x14ac:dyDescent="0.3">
      <c r="A1471" s="300"/>
      <c r="B1471" s="300"/>
      <c r="C1471" s="300"/>
      <c r="D1471" s="31"/>
      <c r="E1471"/>
      <c r="F1471"/>
      <c r="G1471"/>
      <c r="H1471" s="606"/>
      <c r="I1471" s="295"/>
      <c r="J1471"/>
      <c r="K1471" s="295"/>
      <c r="L1471"/>
      <c r="O1471"/>
      <c r="P1471"/>
    </row>
    <row r="1472" spans="1:16" x14ac:dyDescent="0.3">
      <c r="A1472" s="300"/>
      <c r="B1472" s="300"/>
      <c r="C1472" s="300"/>
      <c r="D1472" s="31"/>
      <c r="E1472"/>
      <c r="F1472"/>
      <c r="G1472"/>
      <c r="H1472" s="606"/>
      <c r="I1472" s="295"/>
      <c r="J1472"/>
      <c r="K1472" s="295"/>
      <c r="L1472"/>
      <c r="O1472"/>
      <c r="P1472"/>
    </row>
    <row r="1473" spans="1:16" x14ac:dyDescent="0.3">
      <c r="A1473" s="300"/>
      <c r="B1473" s="300"/>
      <c r="C1473" s="300"/>
      <c r="D1473" s="31"/>
      <c r="E1473"/>
      <c r="F1473"/>
      <c r="G1473"/>
      <c r="H1473" s="606"/>
      <c r="I1473" s="295"/>
      <c r="J1473"/>
      <c r="K1473" s="295"/>
      <c r="L1473"/>
      <c r="O1473"/>
      <c r="P1473"/>
    </row>
    <row r="1474" spans="1:16" x14ac:dyDescent="0.3">
      <c r="A1474" s="300"/>
      <c r="B1474" s="300"/>
      <c r="C1474" s="300"/>
      <c r="D1474" s="31"/>
      <c r="E1474"/>
      <c r="F1474"/>
      <c r="G1474"/>
      <c r="H1474" s="606"/>
      <c r="I1474" s="295"/>
      <c r="J1474"/>
      <c r="K1474" s="295"/>
      <c r="L1474"/>
      <c r="O1474"/>
      <c r="P1474"/>
    </row>
    <row r="1475" spans="1:16" x14ac:dyDescent="0.3">
      <c r="A1475" s="300"/>
      <c r="B1475" s="300"/>
      <c r="C1475" s="300"/>
      <c r="D1475" s="31"/>
      <c r="E1475"/>
      <c r="F1475"/>
      <c r="G1475"/>
      <c r="H1475" s="606"/>
      <c r="I1475" s="295"/>
      <c r="J1475"/>
      <c r="K1475" s="295"/>
      <c r="L1475"/>
      <c r="O1475"/>
      <c r="P1475"/>
    </row>
    <row r="1476" spans="1:16" x14ac:dyDescent="0.3">
      <c r="A1476" s="300"/>
      <c r="B1476" s="300"/>
      <c r="C1476" s="300"/>
      <c r="D1476" s="31"/>
      <c r="E1476"/>
      <c r="F1476"/>
      <c r="G1476"/>
      <c r="H1476" s="606"/>
      <c r="I1476" s="295"/>
      <c r="J1476"/>
      <c r="K1476" s="295"/>
      <c r="L1476"/>
      <c r="O1476"/>
      <c r="P1476"/>
    </row>
    <row r="1477" spans="1:16" x14ac:dyDescent="0.3">
      <c r="A1477" s="300"/>
      <c r="B1477" s="300"/>
      <c r="C1477" s="300"/>
      <c r="D1477" s="31"/>
      <c r="E1477"/>
      <c r="F1477"/>
      <c r="G1477"/>
      <c r="H1477" s="606"/>
      <c r="I1477" s="295"/>
      <c r="J1477"/>
      <c r="K1477" s="295"/>
      <c r="L1477"/>
      <c r="O1477"/>
      <c r="P1477"/>
    </row>
    <row r="1478" spans="1:16" x14ac:dyDescent="0.3">
      <c r="A1478" s="300"/>
      <c r="B1478" s="300"/>
      <c r="C1478" s="300"/>
      <c r="D1478" s="31"/>
      <c r="E1478"/>
      <c r="F1478"/>
      <c r="G1478"/>
      <c r="H1478" s="606"/>
      <c r="I1478" s="295"/>
      <c r="J1478"/>
      <c r="K1478" s="295"/>
      <c r="L1478"/>
      <c r="O1478"/>
      <c r="P1478"/>
    </row>
    <row r="1479" spans="1:16" x14ac:dyDescent="0.3">
      <c r="A1479" s="300"/>
      <c r="B1479" s="300"/>
      <c r="C1479" s="300"/>
      <c r="D1479" s="31"/>
      <c r="E1479"/>
      <c r="F1479"/>
      <c r="G1479"/>
      <c r="H1479" s="606"/>
      <c r="I1479" s="295"/>
      <c r="J1479"/>
      <c r="K1479" s="295"/>
      <c r="L1479"/>
      <c r="O1479"/>
      <c r="P1479"/>
    </row>
    <row r="1480" spans="1:16" x14ac:dyDescent="0.3">
      <c r="A1480" s="300"/>
      <c r="B1480" s="300"/>
      <c r="C1480" s="300"/>
      <c r="D1480" s="31"/>
      <c r="E1480"/>
      <c r="F1480"/>
      <c r="G1480"/>
      <c r="H1480" s="606"/>
      <c r="I1480" s="295"/>
      <c r="J1480"/>
      <c r="K1480" s="295"/>
      <c r="L1480"/>
      <c r="O1480"/>
      <c r="P1480"/>
    </row>
    <row r="1481" spans="1:16" x14ac:dyDescent="0.3">
      <c r="A1481" s="300"/>
      <c r="B1481" s="300"/>
      <c r="C1481" s="300"/>
      <c r="D1481" s="31"/>
      <c r="E1481"/>
      <c r="F1481"/>
      <c r="G1481"/>
      <c r="H1481" s="606"/>
      <c r="I1481" s="295"/>
      <c r="J1481"/>
      <c r="K1481" s="295"/>
      <c r="L1481"/>
      <c r="O1481"/>
      <c r="P1481"/>
    </row>
    <row r="1482" spans="1:16" x14ac:dyDescent="0.3">
      <c r="A1482" s="300"/>
      <c r="B1482" s="300"/>
      <c r="C1482" s="300"/>
      <c r="D1482" s="31"/>
      <c r="E1482"/>
      <c r="F1482"/>
      <c r="G1482"/>
      <c r="H1482" s="606"/>
      <c r="I1482" s="295"/>
      <c r="J1482"/>
      <c r="K1482" s="295"/>
      <c r="L1482"/>
      <c r="O1482"/>
      <c r="P1482"/>
    </row>
    <row r="1483" spans="1:16" x14ac:dyDescent="0.3">
      <c r="A1483" s="300"/>
      <c r="B1483" s="300"/>
      <c r="C1483" s="300"/>
      <c r="D1483" s="31"/>
      <c r="E1483"/>
      <c r="F1483"/>
      <c r="G1483"/>
      <c r="H1483" s="606"/>
      <c r="I1483" s="295"/>
      <c r="J1483"/>
      <c r="K1483" s="295"/>
      <c r="L1483"/>
      <c r="O1483"/>
      <c r="P1483"/>
    </row>
    <row r="1484" spans="1:16" x14ac:dyDescent="0.3">
      <c r="A1484" s="300"/>
      <c r="B1484" s="300"/>
      <c r="C1484" s="300"/>
      <c r="D1484" s="31"/>
      <c r="E1484"/>
      <c r="F1484"/>
      <c r="G1484"/>
      <c r="H1484" s="606"/>
      <c r="I1484" s="295"/>
      <c r="J1484"/>
      <c r="K1484" s="295"/>
      <c r="L1484"/>
      <c r="O1484"/>
      <c r="P1484"/>
    </row>
    <row r="1485" spans="1:16" x14ac:dyDescent="0.3">
      <c r="A1485" s="300"/>
      <c r="B1485" s="300"/>
      <c r="C1485" s="300"/>
      <c r="D1485" s="31"/>
      <c r="E1485"/>
      <c r="F1485"/>
      <c r="G1485"/>
      <c r="H1485" s="606"/>
      <c r="I1485" s="295"/>
      <c r="J1485"/>
      <c r="K1485" s="295"/>
      <c r="L1485"/>
      <c r="O1485"/>
      <c r="P1485"/>
    </row>
    <row r="1486" spans="1:16" x14ac:dyDescent="0.3">
      <c r="A1486" s="300"/>
      <c r="B1486" s="300"/>
      <c r="C1486" s="300"/>
      <c r="D1486" s="31"/>
      <c r="E1486"/>
      <c r="F1486"/>
      <c r="G1486"/>
      <c r="H1486" s="606"/>
      <c r="I1486" s="295"/>
      <c r="J1486"/>
      <c r="K1486" s="295"/>
      <c r="L1486"/>
      <c r="O1486"/>
      <c r="P1486"/>
    </row>
    <row r="1487" spans="1:16" x14ac:dyDescent="0.3">
      <c r="A1487" s="300"/>
      <c r="B1487" s="300"/>
      <c r="C1487" s="300"/>
      <c r="D1487" s="31"/>
      <c r="E1487"/>
      <c r="F1487"/>
      <c r="G1487"/>
      <c r="H1487" s="606"/>
      <c r="I1487" s="295"/>
      <c r="J1487"/>
      <c r="K1487" s="295"/>
      <c r="L1487"/>
      <c r="O1487"/>
      <c r="P1487"/>
    </row>
    <row r="1488" spans="1:16" x14ac:dyDescent="0.3">
      <c r="A1488" s="300"/>
      <c r="B1488" s="300"/>
      <c r="C1488" s="300"/>
      <c r="D1488" s="31"/>
      <c r="E1488"/>
      <c r="F1488"/>
      <c r="G1488"/>
      <c r="H1488" s="606"/>
      <c r="I1488" s="295"/>
      <c r="J1488"/>
      <c r="K1488" s="295"/>
      <c r="L1488"/>
      <c r="O1488"/>
      <c r="P1488"/>
    </row>
    <row r="1489" spans="1:16" x14ac:dyDescent="0.3">
      <c r="A1489" s="300"/>
      <c r="B1489" s="300"/>
      <c r="C1489" s="300"/>
      <c r="D1489" s="31"/>
      <c r="E1489"/>
      <c r="F1489"/>
      <c r="G1489"/>
      <c r="H1489" s="606"/>
      <c r="I1489" s="295"/>
      <c r="J1489"/>
      <c r="K1489" s="295"/>
      <c r="L1489"/>
      <c r="O1489"/>
      <c r="P1489"/>
    </row>
    <row r="1490" spans="1:16" x14ac:dyDescent="0.3">
      <c r="A1490" s="300"/>
      <c r="B1490" s="300"/>
      <c r="C1490" s="300"/>
      <c r="D1490" s="31"/>
      <c r="E1490"/>
      <c r="F1490"/>
      <c r="G1490"/>
      <c r="H1490" s="606"/>
      <c r="I1490" s="295"/>
      <c r="J1490"/>
      <c r="K1490" s="295"/>
      <c r="L1490"/>
      <c r="O1490"/>
      <c r="P1490"/>
    </row>
    <row r="1491" spans="1:16" x14ac:dyDescent="0.3">
      <c r="A1491" s="300"/>
      <c r="B1491" s="300"/>
      <c r="C1491" s="300"/>
      <c r="D1491" s="31"/>
      <c r="E1491"/>
      <c r="F1491"/>
      <c r="G1491"/>
      <c r="H1491" s="606"/>
      <c r="I1491" s="295"/>
      <c r="J1491"/>
      <c r="K1491" s="295"/>
      <c r="L1491"/>
      <c r="O1491"/>
      <c r="P1491"/>
    </row>
    <row r="1492" spans="1:16" x14ac:dyDescent="0.3">
      <c r="A1492" s="300"/>
      <c r="B1492" s="300"/>
      <c r="C1492" s="300"/>
      <c r="D1492" s="31"/>
      <c r="E1492"/>
      <c r="F1492"/>
      <c r="G1492"/>
      <c r="H1492" s="606"/>
      <c r="I1492" s="295"/>
      <c r="J1492"/>
      <c r="K1492" s="295"/>
      <c r="L1492"/>
      <c r="O1492"/>
      <c r="P1492"/>
    </row>
    <row r="1493" spans="1:16" x14ac:dyDescent="0.3">
      <c r="A1493" s="300"/>
      <c r="B1493" s="300"/>
      <c r="C1493" s="300"/>
      <c r="D1493" s="31"/>
      <c r="E1493"/>
      <c r="F1493"/>
      <c r="G1493"/>
      <c r="H1493" s="606"/>
      <c r="I1493" s="295"/>
      <c r="J1493"/>
      <c r="K1493" s="295"/>
      <c r="L1493"/>
      <c r="O1493"/>
      <c r="P1493"/>
    </row>
    <row r="1494" spans="1:16" x14ac:dyDescent="0.3">
      <c r="A1494" s="300"/>
      <c r="B1494" s="300"/>
      <c r="C1494" s="300"/>
      <c r="D1494" s="31"/>
      <c r="E1494"/>
      <c r="F1494"/>
      <c r="G1494"/>
      <c r="H1494" s="606"/>
      <c r="I1494" s="295"/>
      <c r="J1494"/>
      <c r="K1494" s="295"/>
      <c r="L1494"/>
      <c r="O1494"/>
      <c r="P1494"/>
    </row>
    <row r="1495" spans="1:16" x14ac:dyDescent="0.3">
      <c r="A1495" s="300"/>
      <c r="B1495" s="300"/>
      <c r="C1495" s="300"/>
      <c r="D1495" s="31"/>
      <c r="E1495"/>
      <c r="F1495"/>
      <c r="G1495"/>
      <c r="H1495" s="606"/>
      <c r="I1495" s="295"/>
      <c r="J1495"/>
      <c r="K1495" s="295"/>
      <c r="L1495"/>
      <c r="O1495"/>
      <c r="P1495"/>
    </row>
    <row r="1496" spans="1:16" x14ac:dyDescent="0.3">
      <c r="A1496" s="300"/>
      <c r="B1496" s="300"/>
      <c r="C1496" s="300"/>
      <c r="D1496" s="31"/>
      <c r="E1496"/>
      <c r="F1496"/>
      <c r="G1496"/>
      <c r="H1496" s="606"/>
      <c r="I1496" s="295"/>
      <c r="J1496"/>
      <c r="K1496" s="295"/>
      <c r="L1496"/>
      <c r="O1496"/>
      <c r="P1496"/>
    </row>
    <row r="1497" spans="1:16" x14ac:dyDescent="0.3">
      <c r="A1497" s="300"/>
      <c r="B1497" s="300"/>
      <c r="C1497" s="300"/>
      <c r="D1497" s="31"/>
      <c r="E1497"/>
      <c r="F1497"/>
      <c r="G1497"/>
      <c r="H1497" s="606"/>
      <c r="I1497" s="295"/>
      <c r="J1497"/>
      <c r="K1497" s="295"/>
      <c r="L1497"/>
      <c r="O1497"/>
      <c r="P1497"/>
    </row>
    <row r="1498" spans="1:16" x14ac:dyDescent="0.3">
      <c r="A1498" s="300"/>
      <c r="B1498" s="300"/>
      <c r="C1498" s="300"/>
      <c r="D1498" s="31"/>
      <c r="E1498"/>
      <c r="F1498"/>
      <c r="G1498"/>
      <c r="H1498" s="606"/>
      <c r="I1498" s="295"/>
      <c r="J1498"/>
      <c r="K1498" s="295"/>
      <c r="L1498"/>
      <c r="O1498"/>
      <c r="P1498"/>
    </row>
    <row r="1499" spans="1:16" x14ac:dyDescent="0.3">
      <c r="A1499" s="300"/>
      <c r="B1499" s="300"/>
      <c r="C1499" s="300"/>
      <c r="D1499" s="31"/>
      <c r="E1499"/>
      <c r="F1499"/>
      <c r="G1499"/>
      <c r="H1499" s="606"/>
      <c r="I1499" s="295"/>
      <c r="J1499"/>
      <c r="K1499" s="295"/>
      <c r="L1499"/>
      <c r="O1499"/>
      <c r="P1499"/>
    </row>
    <row r="1500" spans="1:16" x14ac:dyDescent="0.3">
      <c r="A1500" s="300"/>
      <c r="B1500" s="300"/>
      <c r="C1500" s="300"/>
      <c r="D1500" s="31"/>
      <c r="E1500"/>
      <c r="F1500"/>
      <c r="G1500"/>
      <c r="H1500" s="606"/>
      <c r="I1500" s="295"/>
      <c r="J1500"/>
      <c r="K1500" s="295"/>
      <c r="L1500"/>
      <c r="O1500"/>
      <c r="P1500"/>
    </row>
    <row r="1501" spans="1:16" x14ac:dyDescent="0.3">
      <c r="A1501" s="300"/>
      <c r="B1501" s="300"/>
      <c r="C1501" s="300"/>
      <c r="D1501" s="31"/>
      <c r="E1501"/>
      <c r="F1501"/>
      <c r="G1501"/>
      <c r="H1501" s="606"/>
      <c r="I1501" s="295"/>
      <c r="J1501"/>
      <c r="K1501" s="295"/>
      <c r="L1501"/>
      <c r="O1501"/>
      <c r="P1501"/>
    </row>
    <row r="1502" spans="1:16" x14ac:dyDescent="0.3">
      <c r="A1502" s="300"/>
      <c r="B1502" s="300"/>
      <c r="C1502" s="300"/>
      <c r="D1502" s="31"/>
      <c r="E1502"/>
      <c r="F1502"/>
      <c r="G1502"/>
      <c r="H1502" s="606"/>
      <c r="I1502" s="295"/>
      <c r="J1502"/>
      <c r="K1502" s="295"/>
      <c r="L1502"/>
      <c r="O1502"/>
      <c r="P1502"/>
    </row>
    <row r="1503" spans="1:16" x14ac:dyDescent="0.3">
      <c r="A1503" s="300"/>
      <c r="B1503" s="300"/>
      <c r="C1503" s="300"/>
      <c r="D1503" s="31"/>
      <c r="E1503"/>
      <c r="F1503"/>
      <c r="G1503"/>
      <c r="H1503" s="606"/>
      <c r="I1503" s="295"/>
      <c r="J1503"/>
      <c r="K1503" s="295"/>
      <c r="L1503"/>
      <c r="O1503"/>
      <c r="P1503"/>
    </row>
    <row r="1504" spans="1:16" x14ac:dyDescent="0.3">
      <c r="A1504" s="300"/>
      <c r="B1504" s="300"/>
      <c r="C1504" s="300"/>
      <c r="D1504" s="31"/>
      <c r="E1504"/>
      <c r="F1504"/>
      <c r="G1504"/>
      <c r="H1504" s="606"/>
      <c r="I1504" s="295"/>
      <c r="J1504"/>
      <c r="K1504" s="295"/>
      <c r="L1504"/>
      <c r="O1504"/>
      <c r="P1504"/>
    </row>
    <row r="1505" spans="1:16" x14ac:dyDescent="0.3">
      <c r="A1505" s="300"/>
      <c r="B1505" s="300"/>
      <c r="C1505" s="300"/>
      <c r="D1505" s="31"/>
      <c r="E1505"/>
      <c r="F1505"/>
      <c r="G1505"/>
      <c r="H1505" s="606"/>
      <c r="I1505" s="295"/>
      <c r="J1505"/>
      <c r="K1505" s="295"/>
      <c r="L1505"/>
      <c r="O1505"/>
      <c r="P1505"/>
    </row>
    <row r="1506" spans="1:16" x14ac:dyDescent="0.3">
      <c r="A1506" s="300"/>
      <c r="B1506" s="300"/>
      <c r="C1506" s="300"/>
      <c r="D1506" s="31"/>
      <c r="E1506"/>
      <c r="F1506"/>
      <c r="G1506"/>
      <c r="H1506" s="606"/>
      <c r="I1506" s="295"/>
      <c r="J1506"/>
      <c r="K1506" s="295"/>
      <c r="L1506"/>
      <c r="O1506"/>
      <c r="P1506"/>
    </row>
    <row r="1507" spans="1:16" x14ac:dyDescent="0.3">
      <c r="A1507" s="300"/>
      <c r="B1507" s="300"/>
      <c r="C1507" s="300"/>
      <c r="D1507" s="31"/>
      <c r="E1507"/>
      <c r="F1507"/>
      <c r="G1507"/>
      <c r="H1507" s="606"/>
      <c r="I1507" s="295"/>
      <c r="J1507"/>
      <c r="K1507" s="295"/>
      <c r="L1507"/>
      <c r="O1507"/>
      <c r="P1507"/>
    </row>
    <row r="1508" spans="1:16" x14ac:dyDescent="0.3">
      <c r="A1508" s="300"/>
      <c r="B1508" s="300"/>
      <c r="C1508" s="300"/>
      <c r="D1508" s="31"/>
      <c r="E1508"/>
      <c r="F1508"/>
      <c r="G1508"/>
      <c r="H1508" s="606"/>
      <c r="I1508" s="295"/>
      <c r="J1508"/>
      <c r="K1508" s="295"/>
      <c r="L1508"/>
      <c r="O1508"/>
      <c r="P1508"/>
    </row>
    <row r="1509" spans="1:16" x14ac:dyDescent="0.3">
      <c r="A1509" s="300"/>
      <c r="B1509" s="300"/>
      <c r="C1509" s="300"/>
      <c r="D1509" s="31"/>
      <c r="E1509"/>
      <c r="F1509"/>
      <c r="G1509"/>
      <c r="H1509" s="606"/>
      <c r="I1509" s="295"/>
      <c r="J1509"/>
      <c r="K1509" s="295"/>
      <c r="L1509"/>
      <c r="O1509"/>
      <c r="P1509"/>
    </row>
    <row r="1510" spans="1:16" x14ac:dyDescent="0.3">
      <c r="A1510" s="300"/>
      <c r="B1510" s="300"/>
      <c r="C1510" s="300"/>
      <c r="D1510" s="31"/>
      <c r="E1510"/>
      <c r="F1510"/>
      <c r="G1510"/>
      <c r="H1510" s="606"/>
      <c r="I1510" s="295"/>
      <c r="J1510"/>
      <c r="K1510" s="295"/>
      <c r="L1510"/>
      <c r="O1510"/>
      <c r="P1510"/>
    </row>
    <row r="1511" spans="1:16" x14ac:dyDescent="0.3">
      <c r="A1511" s="300"/>
      <c r="B1511" s="300"/>
      <c r="C1511" s="300"/>
      <c r="D1511" s="31"/>
      <c r="E1511"/>
      <c r="F1511"/>
      <c r="G1511"/>
      <c r="H1511" s="606"/>
      <c r="I1511" s="295"/>
      <c r="J1511"/>
      <c r="K1511" s="295"/>
      <c r="L1511"/>
      <c r="O1511"/>
      <c r="P1511"/>
    </row>
    <row r="1512" spans="1:16" x14ac:dyDescent="0.3">
      <c r="A1512" s="300"/>
      <c r="B1512" s="300"/>
      <c r="C1512" s="300"/>
      <c r="D1512" s="31"/>
      <c r="E1512"/>
      <c r="F1512"/>
      <c r="G1512"/>
      <c r="H1512" s="606"/>
      <c r="I1512" s="295"/>
      <c r="J1512"/>
      <c r="K1512" s="295"/>
      <c r="L1512"/>
      <c r="O1512"/>
      <c r="P1512"/>
    </row>
    <row r="1513" spans="1:16" x14ac:dyDescent="0.3">
      <c r="A1513" s="300"/>
      <c r="B1513" s="300"/>
      <c r="C1513" s="300"/>
      <c r="D1513" s="31"/>
      <c r="E1513"/>
      <c r="F1513"/>
      <c r="G1513"/>
      <c r="H1513" s="606"/>
      <c r="I1513" s="295"/>
      <c r="J1513"/>
      <c r="K1513" s="295"/>
      <c r="L1513"/>
      <c r="O1513"/>
      <c r="P1513"/>
    </row>
    <row r="1514" spans="1:16" x14ac:dyDescent="0.3">
      <c r="A1514" s="300"/>
      <c r="B1514" s="300"/>
      <c r="C1514" s="300"/>
      <c r="D1514" s="31"/>
      <c r="E1514"/>
      <c r="F1514"/>
      <c r="G1514"/>
      <c r="H1514" s="606"/>
      <c r="I1514" s="295"/>
      <c r="J1514"/>
      <c r="K1514" s="295"/>
      <c r="L1514"/>
      <c r="O1514"/>
      <c r="P1514"/>
    </row>
    <row r="1515" spans="1:16" x14ac:dyDescent="0.3">
      <c r="A1515" s="300"/>
      <c r="B1515" s="300"/>
      <c r="C1515" s="300"/>
      <c r="D1515" s="31"/>
      <c r="E1515"/>
      <c r="F1515"/>
      <c r="G1515"/>
      <c r="H1515" s="606"/>
      <c r="I1515" s="295"/>
      <c r="J1515"/>
      <c r="K1515" s="295"/>
      <c r="L1515"/>
      <c r="O1515"/>
      <c r="P1515"/>
    </row>
    <row r="1516" spans="1:16" x14ac:dyDescent="0.3">
      <c r="A1516" s="300"/>
      <c r="B1516" s="300"/>
      <c r="C1516" s="300"/>
      <c r="D1516" s="31"/>
      <c r="E1516"/>
      <c r="F1516"/>
      <c r="G1516"/>
      <c r="H1516" s="606"/>
      <c r="I1516" s="295"/>
      <c r="J1516"/>
      <c r="K1516" s="295"/>
      <c r="L1516"/>
      <c r="O1516"/>
      <c r="P1516"/>
    </row>
    <row r="1517" spans="1:16" x14ac:dyDescent="0.3">
      <c r="A1517" s="300"/>
      <c r="B1517" s="300"/>
      <c r="C1517" s="300"/>
      <c r="D1517" s="31"/>
      <c r="E1517"/>
      <c r="F1517"/>
      <c r="G1517"/>
      <c r="H1517" s="606"/>
      <c r="I1517" s="295"/>
      <c r="J1517"/>
      <c r="K1517" s="295"/>
      <c r="L1517"/>
      <c r="O1517"/>
      <c r="P1517"/>
    </row>
    <row r="1518" spans="1:16" x14ac:dyDescent="0.3">
      <c r="A1518" s="300"/>
      <c r="B1518" s="300"/>
      <c r="C1518" s="300"/>
      <c r="D1518" s="31"/>
      <c r="E1518"/>
      <c r="F1518"/>
      <c r="G1518"/>
      <c r="H1518" s="606"/>
      <c r="I1518" s="295"/>
      <c r="J1518"/>
      <c r="K1518" s="295"/>
      <c r="L1518"/>
      <c r="O1518"/>
      <c r="P1518"/>
    </row>
    <row r="1519" spans="1:16" x14ac:dyDescent="0.3">
      <c r="A1519" s="300"/>
      <c r="B1519" s="300"/>
      <c r="C1519" s="300"/>
      <c r="D1519" s="31"/>
      <c r="E1519"/>
      <c r="F1519"/>
      <c r="G1519"/>
      <c r="H1519" s="606"/>
      <c r="I1519" s="295"/>
      <c r="J1519"/>
      <c r="K1519" s="295"/>
      <c r="L1519"/>
      <c r="O1519"/>
      <c r="P1519"/>
    </row>
    <row r="1520" spans="1:16" x14ac:dyDescent="0.3">
      <c r="A1520" s="300"/>
      <c r="B1520" s="300"/>
      <c r="C1520" s="300"/>
      <c r="D1520" s="31"/>
      <c r="E1520"/>
      <c r="F1520"/>
      <c r="G1520"/>
      <c r="H1520" s="606"/>
      <c r="I1520" s="295"/>
      <c r="J1520"/>
      <c r="K1520" s="295"/>
      <c r="L1520"/>
      <c r="O1520"/>
      <c r="P1520"/>
    </row>
    <row r="1521" spans="1:16" x14ac:dyDescent="0.3">
      <c r="A1521" s="300"/>
      <c r="B1521" s="300"/>
      <c r="C1521" s="300"/>
      <c r="D1521" s="31"/>
      <c r="E1521"/>
      <c r="F1521"/>
      <c r="G1521"/>
      <c r="H1521" s="606"/>
      <c r="I1521" s="295"/>
      <c r="J1521"/>
      <c r="K1521" s="295"/>
      <c r="L1521"/>
      <c r="O1521"/>
      <c r="P1521"/>
    </row>
    <row r="1522" spans="1:16" x14ac:dyDescent="0.3">
      <c r="A1522" s="300"/>
      <c r="B1522" s="300"/>
      <c r="C1522" s="300"/>
      <c r="D1522" s="31"/>
      <c r="E1522"/>
      <c r="F1522"/>
      <c r="G1522"/>
      <c r="H1522" s="606"/>
      <c r="I1522" s="295"/>
      <c r="J1522"/>
      <c r="K1522" s="295"/>
      <c r="L1522"/>
      <c r="O1522"/>
      <c r="P1522"/>
    </row>
    <row r="1523" spans="1:16" x14ac:dyDescent="0.3">
      <c r="A1523" s="300"/>
      <c r="B1523" s="300"/>
      <c r="C1523" s="300"/>
      <c r="D1523" s="31"/>
      <c r="E1523"/>
      <c r="F1523"/>
      <c r="G1523"/>
      <c r="H1523" s="606"/>
      <c r="I1523" s="295"/>
      <c r="J1523"/>
      <c r="K1523" s="295"/>
      <c r="L1523"/>
      <c r="O1523"/>
      <c r="P1523"/>
    </row>
    <row r="1524" spans="1:16" x14ac:dyDescent="0.3">
      <c r="A1524" s="300"/>
      <c r="B1524" s="300"/>
      <c r="C1524" s="300"/>
      <c r="D1524" s="31"/>
      <c r="E1524"/>
      <c r="F1524"/>
      <c r="G1524"/>
      <c r="H1524" s="606"/>
      <c r="I1524" s="295"/>
      <c r="J1524"/>
      <c r="K1524" s="295"/>
      <c r="L1524"/>
      <c r="O1524"/>
      <c r="P1524"/>
    </row>
    <row r="1525" spans="1:16" x14ac:dyDescent="0.3">
      <c r="A1525" s="300"/>
      <c r="B1525" s="300"/>
      <c r="C1525" s="300"/>
      <c r="D1525" s="31"/>
      <c r="E1525"/>
      <c r="F1525"/>
      <c r="G1525"/>
      <c r="H1525" s="606"/>
      <c r="I1525" s="295"/>
      <c r="J1525"/>
      <c r="K1525" s="295"/>
      <c r="L1525"/>
      <c r="O1525"/>
      <c r="P1525"/>
    </row>
    <row r="1526" spans="1:16" x14ac:dyDescent="0.3">
      <c r="A1526" s="300"/>
      <c r="B1526" s="300"/>
      <c r="C1526" s="300"/>
      <c r="D1526" s="31"/>
      <c r="E1526"/>
      <c r="F1526"/>
      <c r="G1526"/>
      <c r="H1526" s="606"/>
      <c r="I1526" s="295"/>
      <c r="J1526"/>
      <c r="K1526" s="295"/>
      <c r="L1526"/>
      <c r="O1526"/>
      <c r="P1526"/>
    </row>
    <row r="1527" spans="1:16" x14ac:dyDescent="0.3">
      <c r="A1527" s="300"/>
      <c r="B1527" s="300"/>
      <c r="C1527" s="300"/>
      <c r="D1527" s="31"/>
      <c r="E1527"/>
      <c r="F1527"/>
      <c r="G1527"/>
      <c r="H1527" s="606"/>
      <c r="I1527" s="295"/>
      <c r="J1527"/>
      <c r="K1527" s="295"/>
      <c r="L1527"/>
      <c r="O1527"/>
      <c r="P1527"/>
    </row>
    <row r="1528" spans="1:16" x14ac:dyDescent="0.3">
      <c r="A1528" s="300"/>
      <c r="B1528" s="300"/>
      <c r="C1528" s="300"/>
      <c r="D1528" s="31"/>
      <c r="E1528"/>
      <c r="F1528"/>
      <c r="G1528"/>
      <c r="H1528" s="606"/>
      <c r="I1528" s="295"/>
      <c r="J1528"/>
      <c r="K1528" s="295"/>
      <c r="L1528"/>
      <c r="O1528"/>
      <c r="P1528"/>
    </row>
    <row r="1529" spans="1:16" x14ac:dyDescent="0.3">
      <c r="A1529" s="300"/>
      <c r="B1529" s="300"/>
      <c r="C1529" s="300"/>
      <c r="D1529" s="31"/>
      <c r="E1529"/>
      <c r="F1529"/>
      <c r="G1529"/>
      <c r="H1529" s="606"/>
      <c r="I1529" s="295"/>
      <c r="J1529"/>
      <c r="K1529" s="295"/>
      <c r="L1529"/>
      <c r="O1529"/>
      <c r="P1529"/>
    </row>
    <row r="1530" spans="1:16" x14ac:dyDescent="0.3">
      <c r="A1530" s="300"/>
      <c r="B1530" s="300"/>
      <c r="C1530" s="300"/>
      <c r="D1530" s="31"/>
      <c r="E1530"/>
      <c r="F1530"/>
      <c r="G1530"/>
      <c r="H1530" s="606"/>
      <c r="I1530" s="295"/>
      <c r="J1530"/>
      <c r="K1530" s="295"/>
      <c r="L1530"/>
      <c r="O1530"/>
      <c r="P1530"/>
    </row>
    <row r="1531" spans="1:16" x14ac:dyDescent="0.3">
      <c r="A1531" s="300"/>
      <c r="B1531" s="300"/>
      <c r="C1531" s="300"/>
      <c r="D1531" s="31"/>
      <c r="E1531"/>
      <c r="F1531"/>
      <c r="G1531"/>
      <c r="H1531" s="606"/>
      <c r="I1531" s="295"/>
      <c r="J1531"/>
      <c r="K1531" s="295"/>
      <c r="L1531"/>
      <c r="O1531"/>
      <c r="P1531"/>
    </row>
    <row r="1532" spans="1:16" x14ac:dyDescent="0.3">
      <c r="A1532" s="300"/>
      <c r="B1532" s="300"/>
      <c r="C1532" s="300"/>
      <c r="D1532" s="31"/>
      <c r="E1532"/>
      <c r="F1532"/>
      <c r="G1532"/>
      <c r="H1532" s="606"/>
      <c r="I1532" s="295"/>
      <c r="J1532"/>
      <c r="K1532" s="295"/>
      <c r="L1532"/>
      <c r="O1532"/>
      <c r="P1532"/>
    </row>
    <row r="1533" spans="1:16" x14ac:dyDescent="0.3">
      <c r="A1533" s="300"/>
      <c r="B1533" s="300"/>
      <c r="C1533" s="300"/>
      <c r="D1533" s="31"/>
      <c r="E1533"/>
      <c r="F1533"/>
      <c r="G1533"/>
      <c r="H1533" s="606"/>
      <c r="I1533" s="295"/>
      <c r="J1533"/>
      <c r="K1533" s="295"/>
      <c r="L1533"/>
      <c r="O1533"/>
      <c r="P1533"/>
    </row>
    <row r="1534" spans="1:16" x14ac:dyDescent="0.3">
      <c r="A1534" s="300"/>
      <c r="B1534" s="300"/>
      <c r="C1534" s="300"/>
      <c r="D1534" s="31"/>
      <c r="E1534"/>
      <c r="F1534"/>
      <c r="G1534"/>
      <c r="H1534" s="606"/>
      <c r="I1534" s="295"/>
      <c r="J1534"/>
      <c r="K1534" s="295"/>
      <c r="L1534"/>
      <c r="O1534"/>
      <c r="P1534"/>
    </row>
    <row r="1535" spans="1:16" x14ac:dyDescent="0.3">
      <c r="A1535" s="300"/>
      <c r="B1535" s="300"/>
      <c r="C1535" s="300"/>
      <c r="D1535" s="31"/>
      <c r="E1535"/>
      <c r="F1535"/>
      <c r="G1535"/>
      <c r="H1535" s="606"/>
      <c r="I1535" s="295"/>
      <c r="J1535"/>
      <c r="K1535" s="295"/>
      <c r="L1535"/>
      <c r="O1535"/>
      <c r="P1535"/>
    </row>
    <row r="1536" spans="1:16" x14ac:dyDescent="0.3">
      <c r="A1536" s="300"/>
      <c r="B1536" s="300"/>
      <c r="C1536" s="300"/>
      <c r="D1536" s="31"/>
      <c r="E1536"/>
      <c r="F1536"/>
      <c r="G1536"/>
      <c r="H1536" s="606"/>
      <c r="I1536" s="295"/>
      <c r="J1536"/>
      <c r="K1536" s="295"/>
      <c r="L1536"/>
      <c r="O1536"/>
      <c r="P1536"/>
    </row>
    <row r="1537" spans="1:16" x14ac:dyDescent="0.3">
      <c r="A1537" s="300"/>
      <c r="B1537" s="300"/>
      <c r="C1537" s="300"/>
      <c r="D1537" s="31"/>
      <c r="E1537"/>
      <c r="F1537"/>
      <c r="G1537"/>
      <c r="H1537" s="606"/>
      <c r="I1537" s="295"/>
      <c r="J1537"/>
      <c r="K1537" s="295"/>
      <c r="L1537"/>
      <c r="O1537"/>
      <c r="P1537"/>
    </row>
    <row r="1538" spans="1:16" x14ac:dyDescent="0.3">
      <c r="A1538" s="300"/>
      <c r="B1538" s="300"/>
      <c r="C1538" s="300"/>
      <c r="D1538" s="31"/>
      <c r="E1538"/>
      <c r="F1538"/>
      <c r="G1538"/>
      <c r="H1538" s="606"/>
      <c r="I1538" s="295"/>
      <c r="J1538"/>
      <c r="K1538" s="295"/>
      <c r="L1538"/>
      <c r="O1538"/>
      <c r="P1538"/>
    </row>
    <row r="1539" spans="1:16" x14ac:dyDescent="0.3">
      <c r="A1539" s="300"/>
      <c r="B1539" s="300"/>
      <c r="C1539" s="300"/>
      <c r="D1539" s="31"/>
      <c r="E1539"/>
      <c r="F1539"/>
      <c r="G1539"/>
      <c r="H1539" s="606"/>
      <c r="I1539" s="295"/>
      <c r="J1539"/>
      <c r="K1539" s="295"/>
      <c r="L1539"/>
      <c r="O1539"/>
      <c r="P1539"/>
    </row>
    <row r="1540" spans="1:16" x14ac:dyDescent="0.3">
      <c r="A1540" s="300"/>
      <c r="B1540" s="300"/>
      <c r="C1540" s="300"/>
      <c r="D1540" s="31"/>
      <c r="E1540"/>
      <c r="F1540"/>
      <c r="G1540"/>
      <c r="H1540" s="606"/>
      <c r="I1540" s="295"/>
      <c r="J1540"/>
      <c r="K1540" s="295"/>
      <c r="L1540"/>
      <c r="O1540"/>
      <c r="P1540"/>
    </row>
    <row r="1541" spans="1:16" x14ac:dyDescent="0.3">
      <c r="A1541" s="300"/>
      <c r="B1541" s="300"/>
      <c r="C1541" s="300"/>
      <c r="D1541" s="31"/>
      <c r="E1541"/>
      <c r="F1541"/>
      <c r="G1541"/>
      <c r="H1541" s="606"/>
      <c r="I1541" s="295"/>
      <c r="J1541"/>
      <c r="K1541" s="295"/>
      <c r="L1541"/>
      <c r="O1541"/>
      <c r="P1541"/>
    </row>
    <row r="1542" spans="1:16" x14ac:dyDescent="0.3">
      <c r="A1542" s="300"/>
      <c r="B1542" s="300"/>
      <c r="C1542" s="300"/>
      <c r="D1542" s="31"/>
      <c r="E1542"/>
      <c r="F1542"/>
      <c r="G1542"/>
      <c r="H1542" s="606"/>
      <c r="I1542" s="295"/>
      <c r="J1542"/>
      <c r="K1542" s="295"/>
      <c r="L1542"/>
      <c r="O1542"/>
      <c r="P1542"/>
    </row>
    <row r="1543" spans="1:16" x14ac:dyDescent="0.3">
      <c r="A1543" s="300"/>
      <c r="B1543" s="300"/>
      <c r="C1543" s="300"/>
      <c r="D1543" s="31"/>
      <c r="E1543"/>
      <c r="F1543"/>
      <c r="G1543"/>
      <c r="H1543" s="606"/>
      <c r="I1543" s="295"/>
      <c r="J1543"/>
      <c r="K1543" s="295"/>
      <c r="L1543"/>
      <c r="O1543"/>
      <c r="P1543"/>
    </row>
    <row r="1544" spans="1:16" x14ac:dyDescent="0.3">
      <c r="A1544" s="300"/>
      <c r="B1544" s="300"/>
      <c r="C1544" s="300"/>
      <c r="D1544" s="31"/>
      <c r="E1544"/>
      <c r="F1544"/>
      <c r="G1544"/>
      <c r="H1544" s="606"/>
      <c r="I1544" s="295"/>
      <c r="J1544"/>
      <c r="K1544" s="295"/>
      <c r="L1544"/>
      <c r="O1544"/>
      <c r="P1544"/>
    </row>
    <row r="1545" spans="1:16" x14ac:dyDescent="0.3">
      <c r="A1545" s="300"/>
      <c r="B1545" s="300"/>
      <c r="C1545" s="300"/>
      <c r="D1545" s="31"/>
      <c r="E1545"/>
      <c r="F1545"/>
      <c r="G1545"/>
      <c r="H1545" s="606"/>
      <c r="I1545" s="295"/>
      <c r="J1545"/>
      <c r="K1545" s="295"/>
      <c r="L1545"/>
      <c r="O1545"/>
      <c r="P1545"/>
    </row>
    <row r="1546" spans="1:16" x14ac:dyDescent="0.3">
      <c r="A1546" s="300"/>
      <c r="B1546" s="300"/>
      <c r="C1546" s="300"/>
      <c r="D1546" s="31"/>
      <c r="E1546"/>
      <c r="F1546"/>
      <c r="G1546"/>
      <c r="H1546" s="606"/>
      <c r="I1546" s="295"/>
      <c r="J1546"/>
      <c r="K1546" s="295"/>
      <c r="L1546"/>
      <c r="O1546"/>
      <c r="P1546"/>
    </row>
    <row r="1547" spans="1:16" x14ac:dyDescent="0.3">
      <c r="A1547" s="300"/>
      <c r="B1547" s="300"/>
      <c r="C1547" s="300"/>
      <c r="D1547" s="31"/>
      <c r="E1547"/>
      <c r="F1547"/>
      <c r="G1547"/>
      <c r="H1547" s="606"/>
      <c r="I1547" s="295"/>
      <c r="J1547"/>
      <c r="K1547" s="295"/>
      <c r="L1547"/>
      <c r="O1547"/>
      <c r="P1547"/>
    </row>
    <row r="1548" spans="1:16" x14ac:dyDescent="0.3">
      <c r="A1548" s="300"/>
      <c r="B1548" s="300"/>
      <c r="C1548" s="300"/>
      <c r="D1548" s="31"/>
      <c r="E1548"/>
      <c r="F1548"/>
      <c r="G1548"/>
      <c r="H1548" s="606"/>
      <c r="I1548" s="295"/>
      <c r="J1548"/>
      <c r="K1548" s="295"/>
      <c r="L1548"/>
      <c r="O1548"/>
      <c r="P1548"/>
    </row>
    <row r="1549" spans="1:16" x14ac:dyDescent="0.3">
      <c r="A1549" s="300"/>
      <c r="B1549" s="300"/>
      <c r="C1549" s="300"/>
      <c r="D1549" s="31"/>
      <c r="E1549"/>
      <c r="F1549"/>
      <c r="G1549"/>
      <c r="H1549" s="606"/>
      <c r="I1549" s="295"/>
      <c r="J1549"/>
      <c r="K1549" s="295"/>
      <c r="L1549"/>
      <c r="O1549"/>
      <c r="P1549"/>
    </row>
    <row r="1550" spans="1:16" x14ac:dyDescent="0.3">
      <c r="A1550" s="300"/>
      <c r="B1550" s="300"/>
      <c r="C1550" s="300"/>
      <c r="D1550" s="31"/>
      <c r="E1550"/>
      <c r="F1550"/>
      <c r="G1550"/>
      <c r="H1550" s="606"/>
      <c r="I1550" s="295"/>
      <c r="J1550"/>
      <c r="K1550" s="295"/>
      <c r="L1550"/>
      <c r="O1550"/>
      <c r="P1550"/>
    </row>
    <row r="1551" spans="1:16" x14ac:dyDescent="0.3">
      <c r="A1551" s="300"/>
      <c r="B1551" s="300"/>
      <c r="C1551" s="300"/>
      <c r="D1551" s="31"/>
      <c r="E1551"/>
      <c r="F1551"/>
      <c r="G1551"/>
      <c r="H1551" s="606"/>
      <c r="I1551" s="295"/>
      <c r="J1551"/>
      <c r="K1551" s="295"/>
      <c r="L1551"/>
      <c r="O1551"/>
      <c r="P1551"/>
    </row>
    <row r="1552" spans="1:16" x14ac:dyDescent="0.3">
      <c r="A1552" s="300"/>
      <c r="B1552" s="300"/>
      <c r="C1552" s="300"/>
      <c r="D1552" s="31"/>
      <c r="E1552"/>
      <c r="F1552"/>
      <c r="G1552"/>
      <c r="H1552" s="606"/>
      <c r="I1552" s="295"/>
      <c r="J1552"/>
      <c r="K1552" s="295"/>
      <c r="L1552"/>
      <c r="O1552"/>
      <c r="P1552"/>
    </row>
    <row r="1553" spans="1:16" x14ac:dyDescent="0.3">
      <c r="A1553" s="300"/>
      <c r="B1553" s="300"/>
      <c r="C1553" s="300"/>
      <c r="D1553" s="31"/>
      <c r="E1553"/>
      <c r="F1553"/>
      <c r="G1553"/>
      <c r="H1553" s="606"/>
      <c r="I1553" s="295"/>
      <c r="J1553"/>
      <c r="K1553" s="295"/>
      <c r="L1553"/>
      <c r="O1553"/>
      <c r="P1553"/>
    </row>
    <row r="1554" spans="1:16" x14ac:dyDescent="0.3">
      <c r="A1554" s="300"/>
      <c r="B1554" s="300"/>
      <c r="C1554" s="300"/>
      <c r="D1554" s="31"/>
      <c r="E1554"/>
      <c r="F1554"/>
      <c r="G1554"/>
      <c r="H1554" s="606"/>
      <c r="I1554" s="295"/>
      <c r="J1554"/>
      <c r="K1554" s="295"/>
      <c r="L1554"/>
      <c r="O1554"/>
      <c r="P1554"/>
    </row>
    <row r="1555" spans="1:16" x14ac:dyDescent="0.3">
      <c r="A1555" s="300"/>
      <c r="B1555" s="300"/>
      <c r="C1555" s="300"/>
      <c r="D1555" s="31"/>
      <c r="E1555"/>
      <c r="F1555"/>
      <c r="G1555"/>
      <c r="H1555" s="606"/>
      <c r="I1555" s="295"/>
      <c r="J1555"/>
      <c r="K1555" s="295"/>
      <c r="L1555"/>
      <c r="O1555"/>
      <c r="P1555"/>
    </row>
    <row r="1556" spans="1:16" x14ac:dyDescent="0.3">
      <c r="A1556" s="300"/>
      <c r="B1556" s="300"/>
      <c r="C1556" s="300"/>
      <c r="D1556" s="31"/>
      <c r="E1556"/>
      <c r="F1556"/>
      <c r="G1556"/>
      <c r="H1556" s="606"/>
      <c r="I1556" s="295"/>
      <c r="J1556"/>
      <c r="K1556" s="295"/>
      <c r="L1556"/>
      <c r="O1556"/>
      <c r="P1556"/>
    </row>
    <row r="1557" spans="1:16" x14ac:dyDescent="0.3">
      <c r="A1557" s="300"/>
      <c r="B1557" s="300"/>
      <c r="C1557" s="300"/>
      <c r="D1557" s="31"/>
      <c r="E1557"/>
      <c r="F1557"/>
      <c r="G1557"/>
      <c r="H1557" s="606"/>
      <c r="I1557" s="295"/>
      <c r="J1557"/>
      <c r="K1557" s="295"/>
      <c r="L1557"/>
      <c r="O1557"/>
      <c r="P1557"/>
    </row>
    <row r="1558" spans="1:16" x14ac:dyDescent="0.3">
      <c r="A1558" s="300"/>
      <c r="B1558" s="300"/>
      <c r="C1558" s="300"/>
      <c r="D1558" s="31"/>
      <c r="E1558"/>
      <c r="F1558"/>
      <c r="G1558"/>
      <c r="H1558" s="606"/>
      <c r="I1558" s="295"/>
      <c r="J1558"/>
      <c r="K1558" s="295"/>
      <c r="L1558"/>
      <c r="O1558"/>
      <c r="P1558"/>
    </row>
    <row r="1559" spans="1:16" x14ac:dyDescent="0.3">
      <c r="A1559" s="300"/>
      <c r="B1559" s="300"/>
      <c r="C1559" s="300"/>
      <c r="D1559" s="31"/>
      <c r="E1559"/>
      <c r="F1559"/>
      <c r="G1559"/>
      <c r="H1559" s="606"/>
      <c r="I1559" s="295"/>
      <c r="J1559"/>
      <c r="K1559" s="295"/>
      <c r="L1559"/>
      <c r="O1559"/>
      <c r="P1559"/>
    </row>
    <row r="1560" spans="1:16" x14ac:dyDescent="0.3">
      <c r="A1560" s="300"/>
      <c r="B1560" s="300"/>
      <c r="C1560" s="300"/>
      <c r="D1560" s="31"/>
      <c r="E1560"/>
      <c r="F1560"/>
      <c r="G1560"/>
      <c r="H1560" s="606"/>
      <c r="I1560" s="295"/>
      <c r="J1560"/>
      <c r="K1560" s="295"/>
      <c r="L1560"/>
      <c r="O1560"/>
      <c r="P1560"/>
    </row>
    <row r="1561" spans="1:16" x14ac:dyDescent="0.3">
      <c r="A1561" s="300"/>
      <c r="B1561" s="300"/>
      <c r="C1561" s="300"/>
      <c r="D1561" s="31"/>
      <c r="E1561"/>
      <c r="F1561"/>
      <c r="G1561"/>
      <c r="H1561" s="606"/>
      <c r="I1561" s="295"/>
      <c r="J1561"/>
      <c r="K1561" s="295"/>
      <c r="L1561"/>
      <c r="O1561"/>
      <c r="P1561"/>
    </row>
    <row r="1562" spans="1:16" x14ac:dyDescent="0.3">
      <c r="A1562" s="300"/>
      <c r="B1562" s="300"/>
      <c r="C1562" s="300"/>
      <c r="D1562" s="31"/>
      <c r="E1562"/>
      <c r="F1562"/>
      <c r="G1562"/>
      <c r="H1562" s="606"/>
      <c r="I1562" s="295"/>
      <c r="J1562"/>
      <c r="K1562" s="295"/>
      <c r="L1562"/>
      <c r="O1562"/>
      <c r="P1562"/>
    </row>
    <row r="1563" spans="1:16" x14ac:dyDescent="0.3">
      <c r="A1563" s="300"/>
      <c r="B1563" s="300"/>
      <c r="C1563" s="300"/>
      <c r="D1563" s="31"/>
      <c r="E1563"/>
      <c r="F1563"/>
      <c r="G1563"/>
      <c r="H1563" s="606"/>
      <c r="I1563" s="295"/>
      <c r="J1563"/>
      <c r="K1563" s="295"/>
      <c r="L1563"/>
      <c r="O1563"/>
      <c r="P1563"/>
    </row>
    <row r="1564" spans="1:16" x14ac:dyDescent="0.3">
      <c r="A1564" s="300"/>
      <c r="B1564" s="300"/>
      <c r="C1564" s="300"/>
      <c r="D1564" s="31"/>
      <c r="E1564"/>
      <c r="F1564"/>
      <c r="G1564"/>
      <c r="H1564" s="606"/>
      <c r="I1564" s="295"/>
      <c r="J1564"/>
      <c r="K1564" s="295"/>
      <c r="L1564"/>
      <c r="O1564"/>
      <c r="P1564"/>
    </row>
    <row r="1565" spans="1:16" x14ac:dyDescent="0.3">
      <c r="A1565" s="300"/>
      <c r="B1565" s="300"/>
      <c r="C1565" s="300"/>
      <c r="D1565" s="31"/>
      <c r="E1565"/>
      <c r="F1565"/>
      <c r="G1565"/>
      <c r="H1565" s="606"/>
      <c r="I1565" s="295"/>
      <c r="J1565"/>
      <c r="K1565" s="295"/>
      <c r="L1565"/>
      <c r="O1565"/>
      <c r="P1565"/>
    </row>
    <row r="1566" spans="1:16" x14ac:dyDescent="0.3">
      <c r="A1566" s="300"/>
      <c r="B1566" s="300"/>
      <c r="C1566" s="300"/>
      <c r="D1566" s="31"/>
      <c r="E1566"/>
      <c r="F1566"/>
      <c r="G1566"/>
      <c r="H1566" s="606"/>
      <c r="I1566" s="295"/>
      <c r="J1566"/>
      <c r="K1566" s="295"/>
      <c r="L1566"/>
      <c r="O1566"/>
      <c r="P1566"/>
    </row>
    <row r="1567" spans="1:16" x14ac:dyDescent="0.3">
      <c r="A1567" s="300"/>
      <c r="B1567" s="300"/>
      <c r="C1567" s="300"/>
      <c r="D1567" s="31"/>
      <c r="E1567"/>
      <c r="F1567"/>
      <c r="G1567"/>
      <c r="H1567" s="606"/>
      <c r="I1567" s="295"/>
      <c r="J1567"/>
      <c r="K1567" s="295"/>
      <c r="L1567"/>
      <c r="O1567"/>
      <c r="P1567"/>
    </row>
    <row r="1568" spans="1:16" x14ac:dyDescent="0.3">
      <c r="A1568" s="300"/>
      <c r="B1568" s="300"/>
      <c r="C1568" s="300"/>
      <c r="D1568" s="31"/>
      <c r="E1568"/>
      <c r="F1568"/>
      <c r="G1568"/>
      <c r="H1568" s="606"/>
      <c r="I1568" s="295"/>
      <c r="J1568"/>
      <c r="K1568" s="295"/>
      <c r="L1568"/>
      <c r="O1568"/>
      <c r="P1568"/>
    </row>
    <row r="1569" spans="1:16" x14ac:dyDescent="0.3">
      <c r="A1569" s="300"/>
      <c r="B1569" s="300"/>
      <c r="C1569" s="300"/>
      <c r="D1569" s="31"/>
      <c r="E1569"/>
      <c r="F1569"/>
      <c r="G1569"/>
      <c r="H1569" s="606"/>
      <c r="I1569" s="295"/>
      <c r="J1569"/>
      <c r="K1569" s="295"/>
      <c r="L1569"/>
      <c r="O1569"/>
      <c r="P1569"/>
    </row>
    <row r="1570" spans="1:16" x14ac:dyDescent="0.3">
      <c r="A1570" s="300"/>
      <c r="B1570" s="300"/>
      <c r="C1570" s="300"/>
      <c r="D1570" s="31"/>
      <c r="E1570"/>
      <c r="F1570"/>
      <c r="G1570"/>
      <c r="H1570" s="606"/>
      <c r="I1570" s="295"/>
      <c r="J1570"/>
      <c r="K1570" s="295"/>
      <c r="L1570"/>
      <c r="O1570"/>
      <c r="P1570"/>
    </row>
    <row r="1571" spans="1:16" x14ac:dyDescent="0.3">
      <c r="A1571" s="300"/>
      <c r="B1571" s="300"/>
      <c r="C1571" s="300"/>
      <c r="D1571" s="31"/>
      <c r="E1571"/>
      <c r="F1571"/>
      <c r="G1571"/>
      <c r="H1571" s="606"/>
      <c r="I1571" s="295"/>
      <c r="J1571"/>
      <c r="K1571" s="295"/>
      <c r="L1571"/>
      <c r="O1571"/>
      <c r="P1571"/>
    </row>
    <row r="1572" spans="1:16" x14ac:dyDescent="0.3">
      <c r="A1572" s="300"/>
      <c r="B1572" s="300"/>
      <c r="C1572" s="300"/>
      <c r="D1572" s="31"/>
      <c r="E1572"/>
      <c r="F1572"/>
      <c r="G1572"/>
      <c r="H1572" s="606"/>
      <c r="I1572" s="295"/>
      <c r="J1572"/>
      <c r="K1572" s="295"/>
      <c r="L1572"/>
      <c r="O1572"/>
      <c r="P1572"/>
    </row>
    <row r="1573" spans="1:16" x14ac:dyDescent="0.3">
      <c r="A1573" s="300"/>
      <c r="B1573" s="300"/>
      <c r="C1573" s="300"/>
      <c r="D1573" s="31"/>
      <c r="E1573"/>
      <c r="F1573"/>
      <c r="G1573"/>
      <c r="H1573" s="606"/>
      <c r="I1573" s="295"/>
      <c r="J1573"/>
      <c r="K1573" s="295"/>
      <c r="L1573"/>
      <c r="O1573"/>
      <c r="P1573"/>
    </row>
    <row r="1574" spans="1:16" x14ac:dyDescent="0.3">
      <c r="A1574" s="300"/>
      <c r="B1574" s="300"/>
      <c r="C1574" s="300"/>
      <c r="D1574" s="31"/>
      <c r="E1574"/>
      <c r="F1574"/>
      <c r="G1574"/>
      <c r="H1574" s="606"/>
      <c r="I1574" s="295"/>
      <c r="J1574"/>
      <c r="K1574" s="295"/>
      <c r="L1574"/>
      <c r="O1574"/>
      <c r="P1574"/>
    </row>
    <row r="1575" spans="1:16" x14ac:dyDescent="0.3">
      <c r="A1575" s="300"/>
      <c r="B1575" s="300"/>
      <c r="C1575" s="300"/>
      <c r="D1575" s="31"/>
      <c r="E1575"/>
      <c r="F1575"/>
      <c r="G1575"/>
      <c r="H1575" s="606"/>
      <c r="I1575" s="295"/>
      <c r="J1575"/>
      <c r="K1575" s="295"/>
      <c r="L1575"/>
      <c r="O1575"/>
      <c r="P1575"/>
    </row>
    <row r="1576" spans="1:16" x14ac:dyDescent="0.3">
      <c r="A1576" s="300"/>
      <c r="B1576" s="300"/>
      <c r="C1576" s="300"/>
      <c r="D1576" s="31"/>
      <c r="E1576"/>
      <c r="F1576"/>
      <c r="G1576"/>
      <c r="H1576" s="606"/>
      <c r="I1576" s="295"/>
      <c r="J1576"/>
      <c r="K1576" s="295"/>
      <c r="L1576"/>
      <c r="O1576"/>
      <c r="P1576"/>
    </row>
    <row r="1577" spans="1:16" x14ac:dyDescent="0.3">
      <c r="A1577" s="300"/>
      <c r="B1577" s="300"/>
      <c r="C1577" s="300"/>
      <c r="D1577" s="31"/>
      <c r="E1577"/>
      <c r="F1577"/>
      <c r="G1577"/>
      <c r="H1577" s="606"/>
      <c r="I1577" s="295"/>
      <c r="J1577"/>
      <c r="K1577" s="295"/>
      <c r="L1577"/>
      <c r="O1577"/>
      <c r="P1577"/>
    </row>
    <row r="1578" spans="1:16" x14ac:dyDescent="0.3">
      <c r="A1578" s="300"/>
      <c r="B1578" s="300"/>
      <c r="C1578" s="300"/>
      <c r="D1578" s="31"/>
      <c r="E1578"/>
      <c r="F1578"/>
      <c r="G1578"/>
      <c r="H1578" s="606"/>
      <c r="I1578" s="295"/>
      <c r="J1578"/>
      <c r="K1578" s="295"/>
      <c r="L1578"/>
      <c r="O1578"/>
      <c r="P1578"/>
    </row>
    <row r="1579" spans="1:16" x14ac:dyDescent="0.3">
      <c r="A1579" s="300"/>
      <c r="B1579" s="300"/>
      <c r="C1579" s="300"/>
      <c r="D1579" s="31"/>
      <c r="E1579"/>
      <c r="F1579"/>
      <c r="G1579"/>
      <c r="H1579" s="606"/>
      <c r="I1579" s="295"/>
      <c r="J1579"/>
      <c r="K1579" s="295"/>
      <c r="L1579"/>
      <c r="O1579"/>
      <c r="P1579"/>
    </row>
    <row r="1580" spans="1:16" x14ac:dyDescent="0.3">
      <c r="A1580" s="300"/>
      <c r="B1580" s="300"/>
      <c r="C1580" s="300"/>
      <c r="D1580" s="31"/>
      <c r="E1580"/>
      <c r="F1580"/>
      <c r="G1580"/>
      <c r="H1580" s="606"/>
      <c r="I1580" s="295"/>
      <c r="J1580"/>
      <c r="K1580" s="295"/>
      <c r="L1580"/>
      <c r="O1580"/>
      <c r="P1580"/>
    </row>
    <row r="1581" spans="1:16" x14ac:dyDescent="0.3">
      <c r="A1581" s="300"/>
      <c r="B1581" s="300"/>
      <c r="C1581" s="300"/>
      <c r="D1581" s="31"/>
      <c r="E1581"/>
      <c r="F1581"/>
      <c r="G1581"/>
      <c r="H1581" s="606"/>
      <c r="I1581" s="295"/>
      <c r="J1581"/>
      <c r="K1581" s="295"/>
      <c r="L1581"/>
      <c r="O1581"/>
      <c r="P1581"/>
    </row>
    <row r="1582" spans="1:16" x14ac:dyDescent="0.3">
      <c r="A1582" s="300"/>
      <c r="B1582" s="300"/>
      <c r="C1582" s="300"/>
      <c r="D1582" s="31"/>
      <c r="E1582"/>
      <c r="F1582"/>
      <c r="G1582"/>
      <c r="H1582" s="606"/>
      <c r="I1582" s="295"/>
      <c r="J1582"/>
      <c r="K1582" s="295"/>
      <c r="L1582"/>
      <c r="O1582"/>
      <c r="P1582"/>
    </row>
    <row r="1583" spans="1:16" x14ac:dyDescent="0.3">
      <c r="A1583" s="300"/>
      <c r="B1583" s="300"/>
      <c r="C1583" s="300"/>
      <c r="D1583" s="31"/>
      <c r="E1583"/>
      <c r="F1583"/>
      <c r="G1583"/>
      <c r="H1583" s="606"/>
      <c r="I1583" s="295"/>
      <c r="J1583"/>
      <c r="K1583" s="295"/>
      <c r="L1583"/>
      <c r="O1583"/>
      <c r="P1583"/>
    </row>
    <row r="1584" spans="1:16" x14ac:dyDescent="0.3">
      <c r="A1584" s="300"/>
      <c r="B1584" s="300"/>
      <c r="C1584" s="300"/>
      <c r="D1584" s="31"/>
      <c r="E1584"/>
      <c r="F1584"/>
      <c r="G1584"/>
      <c r="H1584" s="606"/>
      <c r="I1584" s="295"/>
      <c r="J1584"/>
      <c r="K1584" s="295"/>
      <c r="L1584"/>
      <c r="O1584"/>
      <c r="P1584"/>
    </row>
    <row r="1585" spans="1:16" x14ac:dyDescent="0.3">
      <c r="A1585" s="300"/>
      <c r="B1585" s="300"/>
      <c r="C1585" s="300"/>
      <c r="D1585" s="31"/>
      <c r="E1585"/>
      <c r="F1585"/>
      <c r="G1585"/>
      <c r="H1585" s="606"/>
      <c r="I1585" s="295"/>
      <c r="J1585"/>
      <c r="K1585" s="295"/>
      <c r="L1585"/>
      <c r="O1585"/>
      <c r="P1585"/>
    </row>
    <row r="1586" spans="1:16" x14ac:dyDescent="0.3">
      <c r="A1586" s="300"/>
      <c r="B1586" s="300"/>
      <c r="C1586" s="300"/>
      <c r="D1586" s="31"/>
      <c r="E1586"/>
      <c r="F1586"/>
      <c r="G1586"/>
      <c r="H1586" s="606"/>
      <c r="I1586" s="295"/>
      <c r="J1586"/>
      <c r="K1586" s="295"/>
      <c r="L1586"/>
      <c r="O1586"/>
      <c r="P1586"/>
    </row>
    <row r="1587" spans="1:16" x14ac:dyDescent="0.3">
      <c r="A1587" s="300"/>
      <c r="B1587" s="300"/>
      <c r="C1587" s="300"/>
      <c r="D1587" s="31"/>
      <c r="E1587"/>
      <c r="F1587"/>
      <c r="G1587"/>
      <c r="H1587" s="606"/>
      <c r="I1587" s="295"/>
      <c r="J1587"/>
      <c r="K1587" s="295"/>
      <c r="L1587"/>
      <c r="O1587"/>
      <c r="P1587"/>
    </row>
    <row r="1588" spans="1:16" x14ac:dyDescent="0.3">
      <c r="A1588" s="300"/>
      <c r="B1588" s="300"/>
      <c r="C1588" s="300"/>
      <c r="D1588" s="31"/>
      <c r="E1588"/>
      <c r="F1588"/>
      <c r="G1588"/>
      <c r="H1588" s="606"/>
      <c r="I1588" s="295"/>
      <c r="J1588"/>
      <c r="K1588" s="295"/>
      <c r="L1588"/>
      <c r="O1588"/>
      <c r="P1588"/>
    </row>
    <row r="1589" spans="1:16" x14ac:dyDescent="0.3">
      <c r="A1589" s="300"/>
      <c r="B1589" s="300"/>
      <c r="C1589" s="300"/>
      <c r="D1589" s="31"/>
      <c r="E1589"/>
      <c r="F1589"/>
      <c r="G1589"/>
      <c r="H1589" s="606"/>
      <c r="I1589" s="295"/>
      <c r="J1589"/>
      <c r="K1589" s="295"/>
      <c r="L1589"/>
      <c r="O1589"/>
      <c r="P1589"/>
    </row>
    <row r="1590" spans="1:16" x14ac:dyDescent="0.3">
      <c r="A1590" s="300"/>
      <c r="B1590" s="300"/>
      <c r="C1590" s="300"/>
      <c r="D1590" s="31"/>
      <c r="E1590"/>
      <c r="F1590"/>
      <c r="G1590"/>
      <c r="H1590" s="606"/>
      <c r="I1590" s="295"/>
      <c r="J1590"/>
      <c r="K1590" s="295"/>
      <c r="L1590"/>
      <c r="O1590"/>
      <c r="P1590"/>
    </row>
    <row r="1591" spans="1:16" x14ac:dyDescent="0.3">
      <c r="A1591" s="300"/>
      <c r="B1591" s="300"/>
      <c r="C1591" s="300"/>
      <c r="D1591" s="31"/>
      <c r="E1591"/>
      <c r="F1591"/>
      <c r="G1591"/>
      <c r="H1591" s="606"/>
      <c r="I1591" s="295"/>
      <c r="J1591"/>
      <c r="K1591" s="295"/>
      <c r="L1591"/>
      <c r="O1591"/>
      <c r="P1591"/>
    </row>
    <row r="1592" spans="1:16" x14ac:dyDescent="0.3">
      <c r="A1592" s="300"/>
      <c r="B1592" s="300"/>
      <c r="C1592" s="300"/>
      <c r="D1592" s="31"/>
      <c r="E1592"/>
      <c r="F1592"/>
      <c r="G1592"/>
      <c r="H1592" s="606"/>
      <c r="I1592" s="295"/>
      <c r="J1592"/>
      <c r="K1592" s="295"/>
      <c r="L1592"/>
      <c r="O1592"/>
      <c r="P1592"/>
    </row>
    <row r="1593" spans="1:16" x14ac:dyDescent="0.3">
      <c r="A1593" s="300"/>
      <c r="B1593" s="300"/>
      <c r="C1593" s="300"/>
      <c r="D1593" s="31"/>
      <c r="E1593"/>
      <c r="F1593"/>
      <c r="G1593"/>
      <c r="H1593" s="606"/>
      <c r="I1593" s="295"/>
      <c r="J1593"/>
      <c r="K1593" s="295"/>
      <c r="L1593"/>
      <c r="O1593"/>
      <c r="P1593"/>
    </row>
    <row r="1594" spans="1:16" x14ac:dyDescent="0.3">
      <c r="A1594" s="300"/>
      <c r="B1594" s="300"/>
      <c r="C1594" s="300"/>
      <c r="D1594" s="31"/>
      <c r="E1594"/>
      <c r="F1594"/>
      <c r="G1594"/>
      <c r="H1594" s="606"/>
      <c r="I1594" s="295"/>
      <c r="J1594"/>
      <c r="K1594" s="295"/>
      <c r="L1594"/>
      <c r="O1594"/>
      <c r="P1594"/>
    </row>
    <row r="1595" spans="1:16" x14ac:dyDescent="0.3">
      <c r="A1595" s="300"/>
      <c r="B1595" s="300"/>
      <c r="C1595" s="300"/>
      <c r="D1595" s="31"/>
      <c r="E1595"/>
      <c r="F1595"/>
      <c r="G1595"/>
      <c r="H1595" s="606"/>
      <c r="I1595" s="295"/>
      <c r="J1595"/>
      <c r="K1595" s="295"/>
      <c r="L1595"/>
      <c r="O1595"/>
      <c r="P1595"/>
    </row>
    <row r="1596" spans="1:16" x14ac:dyDescent="0.3">
      <c r="A1596" s="300"/>
      <c r="B1596" s="300"/>
      <c r="C1596" s="300"/>
      <c r="D1596" s="31"/>
      <c r="E1596"/>
      <c r="F1596"/>
      <c r="G1596"/>
      <c r="H1596" s="606"/>
      <c r="I1596" s="295"/>
      <c r="J1596"/>
      <c r="K1596" s="295"/>
      <c r="L1596"/>
      <c r="O1596"/>
      <c r="P1596"/>
    </row>
    <row r="1597" spans="1:16" x14ac:dyDescent="0.3">
      <c r="A1597" s="300"/>
      <c r="B1597" s="300"/>
      <c r="C1597" s="300"/>
      <c r="D1597" s="31"/>
      <c r="E1597"/>
      <c r="F1597"/>
      <c r="G1597"/>
      <c r="H1597" s="606"/>
      <c r="I1597" s="295"/>
      <c r="J1597"/>
      <c r="K1597" s="295"/>
      <c r="L1597"/>
      <c r="O1597"/>
      <c r="P1597"/>
    </row>
    <row r="1598" spans="1:16" x14ac:dyDescent="0.3">
      <c r="A1598" s="300"/>
      <c r="B1598" s="300"/>
      <c r="C1598" s="300"/>
      <c r="D1598" s="31"/>
      <c r="E1598"/>
      <c r="F1598"/>
      <c r="G1598"/>
      <c r="H1598" s="606"/>
      <c r="I1598" s="295"/>
      <c r="J1598"/>
      <c r="K1598" s="295"/>
      <c r="L1598"/>
      <c r="O1598"/>
      <c r="P1598"/>
    </row>
    <row r="1599" spans="1:16" x14ac:dyDescent="0.3">
      <c r="A1599" s="300"/>
      <c r="B1599" s="300"/>
      <c r="C1599" s="300"/>
      <c r="D1599" s="31"/>
      <c r="E1599"/>
      <c r="F1599"/>
      <c r="G1599"/>
      <c r="H1599" s="606"/>
      <c r="I1599" s="295"/>
      <c r="J1599"/>
      <c r="K1599" s="295"/>
      <c r="L1599"/>
      <c r="O1599"/>
      <c r="P1599"/>
    </row>
    <row r="1600" spans="1:16" x14ac:dyDescent="0.3">
      <c r="A1600" s="300"/>
      <c r="B1600" s="300"/>
      <c r="C1600" s="300"/>
      <c r="D1600" s="31"/>
      <c r="E1600"/>
      <c r="F1600"/>
      <c r="G1600"/>
      <c r="H1600" s="606"/>
      <c r="I1600" s="295"/>
      <c r="J1600"/>
      <c r="K1600" s="295"/>
      <c r="L1600"/>
      <c r="O1600"/>
      <c r="P1600"/>
    </row>
    <row r="1601" spans="1:16" x14ac:dyDescent="0.3">
      <c r="A1601" s="300"/>
      <c r="B1601" s="300"/>
      <c r="C1601" s="300"/>
      <c r="D1601" s="31"/>
      <c r="E1601"/>
      <c r="F1601"/>
      <c r="G1601"/>
      <c r="H1601" s="606"/>
      <c r="I1601" s="295"/>
      <c r="J1601"/>
      <c r="K1601" s="295"/>
      <c r="L1601"/>
      <c r="O1601"/>
      <c r="P1601"/>
    </row>
    <row r="1602" spans="1:16" x14ac:dyDescent="0.3">
      <c r="A1602" s="300"/>
      <c r="B1602" s="300"/>
      <c r="C1602" s="300"/>
      <c r="D1602" s="31"/>
      <c r="E1602"/>
      <c r="F1602"/>
      <c r="G1602"/>
      <c r="H1602" s="606"/>
      <c r="I1602" s="295"/>
      <c r="J1602"/>
      <c r="K1602" s="295"/>
      <c r="L1602"/>
      <c r="O1602"/>
      <c r="P1602"/>
    </row>
    <row r="1603" spans="1:16" x14ac:dyDescent="0.3">
      <c r="A1603" s="300"/>
      <c r="B1603" s="300"/>
      <c r="C1603" s="300"/>
      <c r="D1603" s="31"/>
      <c r="E1603"/>
      <c r="F1603"/>
      <c r="G1603"/>
      <c r="H1603" s="606"/>
      <c r="I1603" s="295"/>
      <c r="J1603"/>
      <c r="K1603" s="295"/>
      <c r="L1603"/>
      <c r="O1603"/>
      <c r="P1603"/>
    </row>
    <row r="1604" spans="1:16" x14ac:dyDescent="0.3">
      <c r="A1604" s="300"/>
      <c r="B1604" s="300"/>
      <c r="C1604" s="300"/>
      <c r="D1604" s="31"/>
      <c r="E1604"/>
      <c r="F1604"/>
      <c r="G1604"/>
      <c r="H1604" s="606"/>
      <c r="I1604" s="295"/>
      <c r="J1604"/>
      <c r="K1604" s="295"/>
      <c r="L1604"/>
      <c r="O1604"/>
      <c r="P1604"/>
    </row>
    <row r="1605" spans="1:16" x14ac:dyDescent="0.3">
      <c r="A1605" s="300"/>
      <c r="B1605" s="300"/>
      <c r="C1605" s="300"/>
      <c r="D1605" s="31"/>
      <c r="E1605"/>
      <c r="F1605"/>
      <c r="G1605"/>
      <c r="H1605" s="606"/>
      <c r="I1605" s="295"/>
      <c r="J1605"/>
      <c r="K1605" s="295"/>
      <c r="L1605"/>
      <c r="O1605"/>
      <c r="P1605"/>
    </row>
    <row r="1606" spans="1:16" x14ac:dyDescent="0.3">
      <c r="A1606" s="300"/>
      <c r="B1606" s="300"/>
      <c r="C1606" s="300"/>
      <c r="D1606" s="31"/>
      <c r="E1606"/>
      <c r="F1606"/>
      <c r="G1606"/>
      <c r="H1606" s="606"/>
      <c r="I1606" s="295"/>
      <c r="J1606"/>
      <c r="K1606" s="295"/>
      <c r="L1606"/>
      <c r="O1606"/>
      <c r="P1606"/>
    </row>
    <row r="1607" spans="1:16" x14ac:dyDescent="0.3">
      <c r="A1607" s="300"/>
      <c r="B1607" s="300"/>
      <c r="C1607" s="300"/>
      <c r="D1607" s="31"/>
      <c r="E1607"/>
      <c r="F1607"/>
      <c r="G1607"/>
      <c r="H1607" s="606"/>
      <c r="I1607" s="295"/>
      <c r="J1607"/>
      <c r="K1607" s="295"/>
      <c r="L1607"/>
      <c r="O1607"/>
      <c r="P1607"/>
    </row>
    <row r="1608" spans="1:16" x14ac:dyDescent="0.3">
      <c r="A1608" s="300"/>
      <c r="B1608" s="300"/>
      <c r="C1608" s="300"/>
      <c r="D1608" s="31"/>
      <c r="E1608"/>
      <c r="F1608"/>
      <c r="G1608"/>
      <c r="H1608" s="606"/>
      <c r="I1608" s="295"/>
      <c r="J1608"/>
      <c r="K1608" s="295"/>
      <c r="L1608"/>
      <c r="O1608"/>
      <c r="P1608"/>
    </row>
    <row r="1609" spans="1:16" x14ac:dyDescent="0.3">
      <c r="A1609" s="300"/>
      <c r="B1609" s="300"/>
      <c r="C1609" s="300"/>
      <c r="D1609" s="31"/>
      <c r="E1609"/>
      <c r="F1609"/>
      <c r="G1609"/>
      <c r="H1609" s="606"/>
      <c r="I1609" s="295"/>
      <c r="J1609"/>
      <c r="K1609" s="295"/>
      <c r="L1609"/>
      <c r="O1609"/>
      <c r="P1609"/>
    </row>
    <row r="1610" spans="1:16" x14ac:dyDescent="0.3">
      <c r="A1610" s="300"/>
      <c r="B1610" s="300"/>
      <c r="C1610" s="300"/>
      <c r="D1610" s="31"/>
      <c r="E1610"/>
      <c r="F1610"/>
      <c r="G1610"/>
      <c r="H1610" s="606"/>
      <c r="I1610" s="295"/>
      <c r="J1610"/>
      <c r="K1610" s="295"/>
      <c r="L1610"/>
      <c r="O1610"/>
      <c r="P1610"/>
    </row>
    <row r="1611" spans="1:16" x14ac:dyDescent="0.3">
      <c r="A1611" s="300"/>
      <c r="B1611" s="300"/>
      <c r="C1611" s="300"/>
      <c r="D1611" s="31"/>
      <c r="E1611"/>
      <c r="F1611"/>
      <c r="G1611"/>
      <c r="H1611" s="606"/>
      <c r="I1611" s="295"/>
      <c r="J1611"/>
      <c r="K1611" s="295"/>
      <c r="L1611"/>
      <c r="O1611"/>
      <c r="P1611"/>
    </row>
    <row r="1612" spans="1:16" x14ac:dyDescent="0.3">
      <c r="A1612" s="300"/>
      <c r="B1612" s="300"/>
      <c r="C1612" s="300"/>
      <c r="D1612" s="31"/>
      <c r="E1612"/>
      <c r="F1612"/>
      <c r="G1612"/>
      <c r="H1612" s="606"/>
      <c r="I1612" s="295"/>
      <c r="J1612"/>
      <c r="K1612" s="295"/>
      <c r="L1612"/>
      <c r="O1612"/>
      <c r="P1612"/>
    </row>
    <row r="1613" spans="1:16" x14ac:dyDescent="0.3">
      <c r="A1613" s="300"/>
      <c r="B1613" s="300"/>
      <c r="C1613" s="300"/>
      <c r="D1613" s="31"/>
      <c r="E1613"/>
      <c r="F1613"/>
      <c r="G1613"/>
      <c r="H1613" s="606"/>
      <c r="I1613" s="295"/>
      <c r="J1613"/>
      <c r="K1613" s="295"/>
      <c r="L1613"/>
      <c r="O1613"/>
      <c r="P1613"/>
    </row>
    <row r="1614" spans="1:16" x14ac:dyDescent="0.3">
      <c r="A1614" s="300"/>
      <c r="B1614" s="300"/>
      <c r="C1614" s="300"/>
      <c r="D1614" s="31"/>
      <c r="E1614"/>
      <c r="F1614"/>
      <c r="G1614"/>
      <c r="H1614" s="606"/>
      <c r="I1614" s="295"/>
      <c r="J1614"/>
      <c r="K1614" s="295"/>
      <c r="L1614"/>
      <c r="O1614"/>
      <c r="P1614"/>
    </row>
    <row r="1615" spans="1:16" x14ac:dyDescent="0.3">
      <c r="A1615" s="300"/>
      <c r="B1615" s="300"/>
      <c r="C1615" s="300"/>
      <c r="D1615" s="31"/>
      <c r="E1615"/>
      <c r="F1615"/>
      <c r="G1615"/>
      <c r="H1615" s="606"/>
      <c r="I1615" s="295"/>
      <c r="J1615"/>
      <c r="K1615" s="295"/>
      <c r="L1615"/>
      <c r="O1615"/>
      <c r="P1615"/>
    </row>
    <row r="1616" spans="1:16" x14ac:dyDescent="0.3">
      <c r="A1616" s="300"/>
      <c r="B1616" s="300"/>
      <c r="C1616" s="300"/>
      <c r="D1616" s="31"/>
      <c r="E1616"/>
      <c r="F1616"/>
      <c r="G1616"/>
      <c r="H1616" s="606"/>
      <c r="I1616" s="295"/>
      <c r="J1616"/>
      <c r="K1616" s="295"/>
      <c r="L1616"/>
      <c r="O1616"/>
      <c r="P1616"/>
    </row>
    <row r="1617" spans="1:16" x14ac:dyDescent="0.3">
      <c r="A1617" s="300"/>
      <c r="B1617" s="300"/>
      <c r="C1617" s="300"/>
      <c r="D1617" s="31"/>
      <c r="E1617"/>
      <c r="F1617"/>
      <c r="G1617"/>
      <c r="H1617" s="606"/>
      <c r="I1617" s="295"/>
      <c r="J1617"/>
      <c r="K1617" s="295"/>
      <c r="L1617"/>
      <c r="O1617"/>
      <c r="P1617"/>
    </row>
    <row r="1618" spans="1:16" x14ac:dyDescent="0.3">
      <c r="A1618" s="300"/>
      <c r="B1618" s="300"/>
      <c r="C1618" s="300"/>
      <c r="D1618" s="31"/>
      <c r="E1618"/>
      <c r="F1618"/>
      <c r="G1618"/>
      <c r="H1618" s="606"/>
      <c r="I1618" s="295"/>
      <c r="J1618"/>
      <c r="K1618" s="295"/>
      <c r="L1618"/>
      <c r="O1618"/>
      <c r="P1618"/>
    </row>
    <row r="1619" spans="1:16" x14ac:dyDescent="0.3">
      <c r="A1619" s="300"/>
      <c r="B1619" s="300"/>
      <c r="C1619" s="300"/>
      <c r="D1619" s="31"/>
      <c r="E1619"/>
      <c r="F1619"/>
      <c r="G1619"/>
      <c r="H1619" s="606"/>
      <c r="I1619" s="295"/>
      <c r="J1619"/>
      <c r="K1619" s="295"/>
      <c r="L1619"/>
      <c r="O1619"/>
      <c r="P1619"/>
    </row>
    <row r="1620" spans="1:16" x14ac:dyDescent="0.3">
      <c r="A1620" s="300"/>
      <c r="B1620" s="300"/>
      <c r="C1620" s="300"/>
      <c r="D1620" s="31"/>
      <c r="E1620"/>
      <c r="F1620"/>
      <c r="G1620"/>
      <c r="H1620" s="606"/>
      <c r="I1620" s="295"/>
      <c r="J1620"/>
      <c r="K1620" s="295"/>
      <c r="L1620"/>
      <c r="O1620"/>
      <c r="P1620"/>
    </row>
    <row r="1621" spans="1:16" x14ac:dyDescent="0.3">
      <c r="A1621" s="300"/>
      <c r="B1621" s="300"/>
      <c r="C1621" s="300"/>
      <c r="D1621" s="31"/>
      <c r="E1621"/>
      <c r="F1621"/>
      <c r="G1621"/>
      <c r="H1621" s="606"/>
      <c r="I1621" s="295"/>
      <c r="J1621"/>
      <c r="K1621" s="295"/>
      <c r="L1621"/>
      <c r="O1621"/>
      <c r="P1621"/>
    </row>
    <row r="1622" spans="1:16" x14ac:dyDescent="0.3">
      <c r="A1622" s="300"/>
      <c r="B1622" s="300"/>
      <c r="C1622" s="300"/>
      <c r="D1622" s="31"/>
      <c r="E1622"/>
      <c r="F1622"/>
      <c r="G1622"/>
      <c r="H1622" s="606"/>
      <c r="I1622" s="295"/>
      <c r="J1622"/>
      <c r="K1622" s="295"/>
      <c r="L1622"/>
      <c r="O1622"/>
      <c r="P1622"/>
    </row>
    <row r="1623" spans="1:16" x14ac:dyDescent="0.3">
      <c r="A1623" s="300"/>
      <c r="B1623" s="300"/>
      <c r="C1623" s="300"/>
      <c r="D1623" s="31"/>
      <c r="E1623"/>
      <c r="F1623"/>
      <c r="G1623"/>
      <c r="H1623" s="606"/>
      <c r="I1623" s="295"/>
      <c r="J1623"/>
      <c r="K1623" s="295"/>
      <c r="L1623"/>
      <c r="O1623"/>
      <c r="P1623"/>
    </row>
    <row r="1624" spans="1:16" x14ac:dyDescent="0.3">
      <c r="A1624" s="300"/>
      <c r="B1624" s="300"/>
      <c r="C1624" s="300"/>
      <c r="D1624" s="31"/>
      <c r="E1624"/>
      <c r="F1624"/>
      <c r="G1624"/>
      <c r="H1624" s="606"/>
      <c r="I1624" s="295"/>
      <c r="J1624"/>
      <c r="K1624" s="295"/>
      <c r="L1624"/>
      <c r="O1624"/>
      <c r="P1624"/>
    </row>
    <row r="1625" spans="1:16" x14ac:dyDescent="0.3">
      <c r="A1625" s="300"/>
      <c r="B1625" s="300"/>
      <c r="C1625" s="300"/>
      <c r="D1625" s="31"/>
      <c r="E1625"/>
      <c r="F1625"/>
      <c r="G1625"/>
      <c r="H1625" s="606"/>
      <c r="I1625" s="295"/>
      <c r="J1625"/>
      <c r="K1625" s="295"/>
      <c r="L1625"/>
      <c r="O1625"/>
      <c r="P1625"/>
    </row>
    <row r="1626" spans="1:16" x14ac:dyDescent="0.3">
      <c r="A1626" s="300"/>
      <c r="B1626" s="300"/>
      <c r="C1626" s="300"/>
      <c r="D1626" s="31"/>
      <c r="E1626"/>
      <c r="F1626"/>
      <c r="G1626"/>
      <c r="H1626" s="606"/>
      <c r="I1626" s="295"/>
      <c r="J1626"/>
      <c r="K1626" s="295"/>
      <c r="L1626"/>
      <c r="O1626"/>
      <c r="P1626"/>
    </row>
    <row r="1627" spans="1:16" x14ac:dyDescent="0.3">
      <c r="A1627" s="300"/>
      <c r="B1627" s="300"/>
      <c r="C1627" s="300"/>
      <c r="D1627" s="31"/>
      <c r="E1627"/>
      <c r="F1627"/>
      <c r="G1627"/>
      <c r="H1627" s="606"/>
      <c r="I1627" s="295"/>
      <c r="J1627"/>
      <c r="K1627" s="295"/>
      <c r="L1627"/>
      <c r="O1627"/>
      <c r="P1627"/>
    </row>
    <row r="1628" spans="1:16" x14ac:dyDescent="0.3">
      <c r="A1628" s="300"/>
      <c r="B1628" s="300"/>
      <c r="C1628" s="300"/>
      <c r="D1628" s="31"/>
      <c r="E1628"/>
      <c r="F1628"/>
      <c r="G1628"/>
      <c r="H1628" s="606"/>
      <c r="I1628" s="295"/>
      <c r="J1628"/>
      <c r="K1628" s="295"/>
      <c r="L1628"/>
      <c r="O1628"/>
      <c r="P1628"/>
    </row>
    <row r="1629" spans="1:16" x14ac:dyDescent="0.3">
      <c r="A1629" s="300"/>
      <c r="B1629" s="300"/>
      <c r="C1629" s="300"/>
      <c r="D1629" s="31"/>
      <c r="E1629"/>
      <c r="F1629"/>
      <c r="G1629"/>
      <c r="H1629" s="606"/>
      <c r="I1629" s="295"/>
      <c r="J1629"/>
      <c r="K1629" s="295"/>
      <c r="L1629"/>
      <c r="O1629"/>
      <c r="P1629"/>
    </row>
    <row r="1630" spans="1:16" x14ac:dyDescent="0.3">
      <c r="A1630" s="300"/>
      <c r="B1630" s="300"/>
      <c r="C1630" s="300"/>
      <c r="D1630" s="31"/>
      <c r="E1630"/>
      <c r="F1630"/>
      <c r="G1630"/>
      <c r="H1630" s="606"/>
      <c r="I1630" s="295"/>
      <c r="J1630"/>
      <c r="K1630" s="295"/>
      <c r="L1630"/>
      <c r="O1630"/>
      <c r="P1630"/>
    </row>
    <row r="1631" spans="1:16" x14ac:dyDescent="0.3">
      <c r="A1631" s="300"/>
      <c r="B1631" s="300"/>
      <c r="C1631" s="300"/>
      <c r="D1631" s="31"/>
      <c r="E1631"/>
      <c r="F1631"/>
      <c r="G1631"/>
      <c r="H1631" s="606"/>
      <c r="I1631" s="295"/>
      <c r="J1631"/>
      <c r="K1631" s="295"/>
      <c r="L1631"/>
      <c r="O1631"/>
      <c r="P1631"/>
    </row>
    <row r="1632" spans="1:16" x14ac:dyDescent="0.3">
      <c r="A1632" s="300"/>
      <c r="B1632" s="300"/>
      <c r="C1632" s="300"/>
      <c r="D1632" s="31"/>
      <c r="E1632"/>
      <c r="F1632"/>
      <c r="G1632"/>
      <c r="H1632" s="606"/>
      <c r="I1632" s="295"/>
      <c r="J1632"/>
      <c r="K1632" s="295"/>
      <c r="L1632"/>
      <c r="O1632"/>
      <c r="P1632"/>
    </row>
    <row r="1633" spans="1:16" x14ac:dyDescent="0.3">
      <c r="A1633" s="300"/>
      <c r="B1633" s="300"/>
      <c r="C1633" s="300"/>
      <c r="D1633" s="31"/>
      <c r="E1633"/>
      <c r="F1633"/>
      <c r="G1633"/>
      <c r="H1633" s="606"/>
      <c r="I1633" s="295"/>
      <c r="J1633"/>
      <c r="K1633" s="295"/>
      <c r="L1633"/>
      <c r="O1633"/>
      <c r="P1633"/>
    </row>
    <row r="1634" spans="1:16" x14ac:dyDescent="0.3">
      <c r="A1634" s="300"/>
      <c r="B1634" s="300"/>
      <c r="C1634" s="300"/>
      <c r="D1634" s="31"/>
      <c r="E1634"/>
      <c r="F1634"/>
      <c r="G1634"/>
      <c r="H1634" s="606"/>
      <c r="I1634" s="295"/>
      <c r="J1634"/>
      <c r="K1634" s="295"/>
      <c r="L1634"/>
      <c r="O1634"/>
      <c r="P1634"/>
    </row>
    <row r="1635" spans="1:16" x14ac:dyDescent="0.3">
      <c r="A1635" s="300"/>
      <c r="B1635" s="300"/>
      <c r="C1635" s="300"/>
      <c r="D1635" s="31"/>
      <c r="E1635"/>
      <c r="F1635"/>
      <c r="G1635"/>
      <c r="H1635" s="606"/>
      <c r="I1635" s="295"/>
      <c r="J1635"/>
      <c r="K1635" s="295"/>
      <c r="L1635"/>
      <c r="O1635"/>
      <c r="P1635"/>
    </row>
    <row r="1636" spans="1:16" x14ac:dyDescent="0.3">
      <c r="A1636" s="300"/>
      <c r="B1636" s="300"/>
      <c r="C1636" s="300"/>
      <c r="D1636" s="31"/>
      <c r="E1636"/>
      <c r="F1636"/>
      <c r="G1636"/>
      <c r="H1636" s="606"/>
      <c r="I1636" s="295"/>
      <c r="J1636"/>
      <c r="K1636" s="295"/>
      <c r="L1636"/>
      <c r="O1636"/>
      <c r="P1636"/>
    </row>
    <row r="1637" spans="1:16" x14ac:dyDescent="0.3">
      <c r="A1637" s="300"/>
      <c r="B1637" s="300"/>
      <c r="C1637" s="300"/>
      <c r="D1637" s="31"/>
      <c r="E1637"/>
      <c r="F1637"/>
      <c r="G1637"/>
      <c r="H1637" s="606"/>
      <c r="I1637" s="295"/>
      <c r="J1637"/>
      <c r="K1637" s="295"/>
      <c r="L1637"/>
      <c r="O1637"/>
      <c r="P1637"/>
    </row>
    <row r="1638" spans="1:16" x14ac:dyDescent="0.3">
      <c r="A1638" s="300"/>
      <c r="B1638" s="300"/>
      <c r="C1638" s="300"/>
      <c r="D1638" s="31"/>
      <c r="E1638"/>
      <c r="F1638"/>
      <c r="G1638"/>
      <c r="H1638" s="606"/>
      <c r="I1638" s="295"/>
      <c r="J1638"/>
      <c r="K1638" s="295"/>
      <c r="L1638"/>
      <c r="O1638"/>
      <c r="P1638"/>
    </row>
    <row r="1639" spans="1:16" x14ac:dyDescent="0.3">
      <c r="A1639" s="300"/>
      <c r="B1639" s="300"/>
      <c r="C1639" s="300"/>
      <c r="D1639" s="31"/>
      <c r="E1639"/>
      <c r="F1639"/>
      <c r="G1639"/>
      <c r="H1639" s="606"/>
      <c r="I1639" s="295"/>
      <c r="J1639"/>
      <c r="K1639" s="295"/>
      <c r="L1639"/>
      <c r="O1639"/>
      <c r="P1639"/>
    </row>
    <row r="1640" spans="1:16" x14ac:dyDescent="0.3">
      <c r="A1640" s="300"/>
      <c r="B1640" s="300"/>
      <c r="C1640" s="300"/>
      <c r="D1640" s="31"/>
      <c r="E1640"/>
      <c r="F1640"/>
      <c r="G1640"/>
      <c r="H1640" s="606"/>
      <c r="I1640" s="295"/>
      <c r="J1640"/>
      <c r="K1640" s="295"/>
      <c r="L1640"/>
      <c r="O1640"/>
      <c r="P1640"/>
    </row>
    <row r="1641" spans="1:16" x14ac:dyDescent="0.3">
      <c r="A1641" s="300"/>
      <c r="B1641" s="300"/>
      <c r="C1641" s="300"/>
      <c r="D1641" s="31"/>
      <c r="E1641"/>
      <c r="F1641"/>
      <c r="G1641"/>
      <c r="H1641" s="606"/>
      <c r="I1641" s="295"/>
      <c r="J1641"/>
      <c r="K1641" s="295"/>
      <c r="L1641"/>
      <c r="O1641"/>
      <c r="P1641"/>
    </row>
    <row r="1642" spans="1:16" x14ac:dyDescent="0.3">
      <c r="A1642" s="300"/>
      <c r="B1642" s="300"/>
      <c r="C1642" s="300"/>
      <c r="D1642" s="31"/>
      <c r="E1642"/>
      <c r="F1642"/>
      <c r="G1642"/>
      <c r="H1642" s="606"/>
      <c r="I1642" s="295"/>
      <c r="J1642"/>
      <c r="K1642" s="295"/>
      <c r="L1642"/>
      <c r="O1642"/>
      <c r="P1642"/>
    </row>
    <row r="1643" spans="1:16" x14ac:dyDescent="0.3">
      <c r="A1643" s="300"/>
      <c r="B1643" s="300"/>
      <c r="C1643" s="300"/>
      <c r="D1643" s="31"/>
      <c r="E1643"/>
      <c r="F1643"/>
      <c r="G1643"/>
      <c r="H1643" s="606"/>
      <c r="I1643" s="295"/>
      <c r="J1643"/>
      <c r="K1643" s="295"/>
      <c r="L1643"/>
      <c r="O1643"/>
      <c r="P1643"/>
    </row>
    <row r="1644" spans="1:16" x14ac:dyDescent="0.3">
      <c r="A1644" s="300"/>
      <c r="B1644" s="300"/>
      <c r="C1644" s="300"/>
      <c r="D1644" s="31"/>
      <c r="E1644"/>
      <c r="F1644"/>
      <c r="G1644"/>
      <c r="H1644" s="606"/>
      <c r="I1644" s="295"/>
      <c r="J1644"/>
      <c r="K1644" s="295"/>
      <c r="L1644"/>
      <c r="O1644"/>
      <c r="P1644"/>
    </row>
    <row r="1645" spans="1:16" x14ac:dyDescent="0.3">
      <c r="A1645" s="300"/>
      <c r="B1645" s="300"/>
      <c r="C1645" s="300"/>
      <c r="D1645" s="31"/>
      <c r="E1645"/>
      <c r="F1645"/>
      <c r="G1645"/>
      <c r="H1645" s="606"/>
      <c r="I1645" s="295"/>
      <c r="J1645"/>
      <c r="K1645" s="295"/>
      <c r="L1645"/>
      <c r="O1645"/>
      <c r="P1645"/>
    </row>
    <row r="1646" spans="1:16" x14ac:dyDescent="0.3">
      <c r="A1646" s="300"/>
      <c r="B1646" s="300"/>
      <c r="C1646" s="300"/>
      <c r="D1646" s="31"/>
      <c r="E1646"/>
      <c r="F1646"/>
      <c r="G1646"/>
      <c r="H1646" s="606"/>
      <c r="I1646" s="295"/>
      <c r="J1646"/>
      <c r="K1646" s="295"/>
      <c r="L1646"/>
      <c r="O1646"/>
      <c r="P1646"/>
    </row>
    <row r="1647" spans="1:16" x14ac:dyDescent="0.3">
      <c r="A1647" s="300"/>
      <c r="B1647" s="300"/>
      <c r="C1647" s="300"/>
      <c r="D1647" s="31"/>
      <c r="E1647"/>
      <c r="F1647"/>
      <c r="G1647"/>
      <c r="H1647" s="606"/>
      <c r="I1647" s="295"/>
      <c r="J1647"/>
      <c r="K1647" s="295"/>
      <c r="L1647"/>
      <c r="O1647"/>
      <c r="P1647"/>
    </row>
    <row r="1648" spans="1:16" x14ac:dyDescent="0.3">
      <c r="A1648" s="300"/>
      <c r="B1648" s="300"/>
      <c r="C1648" s="300"/>
      <c r="D1648" s="31"/>
      <c r="E1648"/>
      <c r="F1648"/>
      <c r="G1648"/>
      <c r="H1648" s="606"/>
      <c r="I1648" s="295"/>
      <c r="J1648"/>
      <c r="K1648" s="295"/>
      <c r="L1648"/>
      <c r="O1648"/>
      <c r="P1648"/>
    </row>
    <row r="1649" spans="1:16" x14ac:dyDescent="0.3">
      <c r="A1649" s="300"/>
      <c r="B1649" s="300"/>
      <c r="C1649" s="300"/>
      <c r="D1649" s="31"/>
      <c r="E1649"/>
      <c r="F1649"/>
      <c r="G1649"/>
      <c r="H1649" s="606"/>
      <c r="I1649" s="295"/>
      <c r="J1649"/>
      <c r="K1649" s="295"/>
      <c r="L1649"/>
      <c r="O1649"/>
      <c r="P1649"/>
    </row>
    <row r="1650" spans="1:16" x14ac:dyDescent="0.3">
      <c r="A1650" s="300"/>
      <c r="B1650" s="300"/>
      <c r="C1650" s="300"/>
      <c r="D1650" s="31"/>
      <c r="E1650"/>
      <c r="F1650"/>
      <c r="G1650"/>
      <c r="H1650" s="606"/>
      <c r="I1650" s="295"/>
      <c r="J1650"/>
      <c r="K1650" s="295"/>
      <c r="L1650"/>
      <c r="O1650"/>
      <c r="P1650"/>
    </row>
    <row r="1651" spans="1:16" x14ac:dyDescent="0.3">
      <c r="A1651" s="300"/>
      <c r="B1651" s="300"/>
      <c r="C1651" s="300"/>
      <c r="D1651" s="31"/>
      <c r="E1651"/>
      <c r="F1651"/>
      <c r="G1651"/>
      <c r="H1651" s="606"/>
      <c r="I1651" s="295"/>
      <c r="J1651"/>
      <c r="K1651" s="295"/>
      <c r="L1651"/>
      <c r="O1651"/>
      <c r="P1651"/>
    </row>
    <row r="1652" spans="1:16" x14ac:dyDescent="0.3">
      <c r="A1652" s="300"/>
      <c r="B1652" s="300"/>
      <c r="C1652" s="300"/>
      <c r="D1652" s="31"/>
      <c r="E1652"/>
      <c r="F1652"/>
      <c r="G1652"/>
      <c r="H1652" s="606"/>
      <c r="I1652" s="295"/>
      <c r="J1652"/>
      <c r="K1652" s="295"/>
      <c r="L1652"/>
      <c r="O1652"/>
      <c r="P1652"/>
    </row>
    <row r="1653" spans="1:16" x14ac:dyDescent="0.3">
      <c r="A1653" s="300"/>
      <c r="B1653" s="300"/>
      <c r="C1653" s="300"/>
      <c r="D1653" s="31"/>
      <c r="E1653"/>
      <c r="F1653"/>
      <c r="G1653"/>
      <c r="H1653" s="606"/>
      <c r="I1653" s="295"/>
      <c r="J1653"/>
      <c r="K1653" s="295"/>
      <c r="L1653"/>
      <c r="O1653"/>
      <c r="P1653"/>
    </row>
    <row r="1654" spans="1:16" x14ac:dyDescent="0.3">
      <c r="A1654" s="300"/>
      <c r="B1654" s="300"/>
      <c r="C1654" s="300"/>
      <c r="D1654" s="31"/>
      <c r="E1654"/>
      <c r="F1654"/>
      <c r="G1654"/>
      <c r="H1654" s="606"/>
      <c r="I1654" s="295"/>
      <c r="J1654"/>
      <c r="K1654" s="295"/>
      <c r="L1654"/>
      <c r="O1654"/>
      <c r="P1654"/>
    </row>
    <row r="1655" spans="1:16" x14ac:dyDescent="0.3">
      <c r="A1655" s="300"/>
      <c r="B1655" s="300"/>
      <c r="C1655" s="300"/>
      <c r="D1655" s="31"/>
      <c r="E1655"/>
      <c r="F1655"/>
      <c r="G1655"/>
      <c r="H1655" s="606"/>
      <c r="I1655" s="295"/>
      <c r="J1655"/>
      <c r="K1655" s="295"/>
      <c r="L1655"/>
      <c r="O1655"/>
      <c r="P1655"/>
    </row>
    <row r="1656" spans="1:16" x14ac:dyDescent="0.3">
      <c r="A1656" s="300"/>
      <c r="B1656" s="300"/>
      <c r="C1656" s="300"/>
      <c r="D1656" s="31"/>
      <c r="E1656"/>
      <c r="F1656"/>
      <c r="G1656"/>
      <c r="H1656" s="606"/>
      <c r="I1656" s="295"/>
      <c r="J1656"/>
      <c r="K1656" s="295"/>
      <c r="L1656"/>
      <c r="O1656"/>
      <c r="P1656"/>
    </row>
    <row r="1657" spans="1:16" x14ac:dyDescent="0.3">
      <c r="A1657" s="300"/>
      <c r="B1657" s="300"/>
      <c r="C1657" s="300"/>
      <c r="D1657" s="31"/>
      <c r="E1657"/>
      <c r="F1657"/>
      <c r="G1657"/>
      <c r="H1657" s="606"/>
      <c r="I1657" s="295"/>
      <c r="J1657"/>
      <c r="K1657" s="295"/>
      <c r="L1657"/>
      <c r="O1657"/>
      <c r="P1657"/>
    </row>
    <row r="1658" spans="1:16" x14ac:dyDescent="0.3">
      <c r="A1658" s="300"/>
      <c r="B1658" s="300"/>
      <c r="C1658" s="300"/>
      <c r="D1658" s="31"/>
      <c r="E1658"/>
      <c r="F1658"/>
      <c r="G1658"/>
      <c r="H1658" s="606"/>
      <c r="I1658" s="295"/>
      <c r="J1658"/>
      <c r="K1658" s="295"/>
      <c r="L1658"/>
      <c r="O1658"/>
      <c r="P1658"/>
    </row>
    <row r="1659" spans="1:16" x14ac:dyDescent="0.3">
      <c r="A1659" s="300"/>
      <c r="B1659" s="300"/>
      <c r="C1659" s="300"/>
      <c r="D1659" s="31"/>
      <c r="E1659"/>
      <c r="F1659"/>
      <c r="G1659"/>
      <c r="H1659" s="606"/>
      <c r="I1659" s="295"/>
      <c r="J1659"/>
      <c r="K1659" s="295"/>
      <c r="L1659"/>
      <c r="O1659"/>
      <c r="P1659"/>
    </row>
    <row r="1660" spans="1:16" x14ac:dyDescent="0.3">
      <c r="A1660" s="300"/>
      <c r="B1660" s="300"/>
      <c r="C1660" s="300"/>
      <c r="D1660" s="31"/>
      <c r="E1660"/>
      <c r="F1660"/>
      <c r="G1660"/>
      <c r="H1660" s="606"/>
      <c r="I1660" s="295"/>
      <c r="J1660"/>
      <c r="K1660" s="295"/>
      <c r="L1660"/>
      <c r="O1660"/>
      <c r="P1660"/>
    </row>
    <row r="1661" spans="1:16" x14ac:dyDescent="0.3">
      <c r="A1661" s="300"/>
      <c r="B1661" s="300"/>
      <c r="C1661" s="300"/>
      <c r="D1661" s="31"/>
      <c r="E1661"/>
      <c r="F1661"/>
      <c r="G1661"/>
      <c r="H1661" s="606"/>
      <c r="I1661" s="295"/>
      <c r="J1661"/>
      <c r="K1661" s="295"/>
      <c r="L1661"/>
      <c r="O1661"/>
      <c r="P1661"/>
    </row>
    <row r="1662" spans="1:16" x14ac:dyDescent="0.3">
      <c r="A1662" s="300"/>
      <c r="B1662" s="300"/>
      <c r="C1662" s="300"/>
      <c r="D1662" s="31"/>
      <c r="E1662"/>
      <c r="F1662"/>
      <c r="G1662"/>
      <c r="H1662" s="606"/>
      <c r="I1662" s="295"/>
      <c r="J1662"/>
      <c r="K1662" s="295"/>
      <c r="L1662"/>
      <c r="O1662"/>
      <c r="P1662"/>
    </row>
    <row r="1663" spans="1:16" x14ac:dyDescent="0.3">
      <c r="A1663" s="300"/>
      <c r="B1663" s="300"/>
      <c r="C1663" s="300"/>
      <c r="D1663" s="31"/>
      <c r="E1663"/>
      <c r="F1663"/>
      <c r="G1663"/>
      <c r="H1663" s="606"/>
      <c r="I1663" s="295"/>
      <c r="J1663"/>
      <c r="K1663" s="295"/>
      <c r="L1663"/>
      <c r="O1663"/>
      <c r="P1663"/>
    </row>
    <row r="1664" spans="1:16" x14ac:dyDescent="0.3">
      <c r="A1664" s="300"/>
      <c r="B1664" s="300"/>
      <c r="C1664" s="300"/>
      <c r="D1664" s="31"/>
      <c r="E1664"/>
      <c r="F1664"/>
      <c r="G1664"/>
      <c r="H1664" s="606"/>
      <c r="I1664" s="295"/>
      <c r="J1664"/>
      <c r="K1664" s="295"/>
      <c r="L1664"/>
      <c r="O1664"/>
      <c r="P1664"/>
    </row>
    <row r="1665" spans="1:16" x14ac:dyDescent="0.3">
      <c r="A1665" s="300"/>
      <c r="B1665" s="300"/>
      <c r="C1665" s="300"/>
      <c r="D1665" s="31"/>
      <c r="E1665"/>
      <c r="F1665"/>
      <c r="G1665"/>
      <c r="H1665" s="606"/>
      <c r="I1665" s="295"/>
      <c r="J1665"/>
      <c r="K1665" s="295"/>
      <c r="L1665"/>
      <c r="O1665"/>
      <c r="P1665"/>
    </row>
    <row r="1666" spans="1:16" x14ac:dyDescent="0.3">
      <c r="A1666" s="300"/>
      <c r="B1666" s="300"/>
      <c r="C1666" s="300"/>
      <c r="D1666" s="31"/>
      <c r="E1666"/>
      <c r="F1666"/>
      <c r="G1666"/>
      <c r="H1666" s="606"/>
      <c r="I1666" s="295"/>
      <c r="J1666"/>
      <c r="K1666" s="295"/>
      <c r="L1666"/>
      <c r="O1666"/>
      <c r="P1666"/>
    </row>
    <row r="1667" spans="1:16" x14ac:dyDescent="0.3">
      <c r="A1667" s="300"/>
      <c r="B1667" s="300"/>
      <c r="C1667" s="300"/>
      <c r="D1667" s="31"/>
      <c r="E1667"/>
      <c r="F1667"/>
      <c r="G1667"/>
      <c r="H1667" s="606"/>
      <c r="I1667" s="295"/>
      <c r="J1667"/>
      <c r="K1667" s="295"/>
      <c r="L1667"/>
      <c r="O1667"/>
      <c r="P1667"/>
    </row>
    <row r="1668" spans="1:16" x14ac:dyDescent="0.3">
      <c r="A1668" s="300"/>
      <c r="B1668" s="300"/>
      <c r="C1668" s="300"/>
      <c r="D1668" s="31"/>
      <c r="E1668"/>
      <c r="F1668"/>
      <c r="G1668"/>
      <c r="H1668" s="606"/>
      <c r="I1668" s="295"/>
      <c r="J1668"/>
      <c r="K1668" s="295"/>
      <c r="L1668"/>
      <c r="O1668"/>
      <c r="P1668"/>
    </row>
    <row r="1669" spans="1:16" x14ac:dyDescent="0.3">
      <c r="A1669" s="300"/>
      <c r="B1669" s="300"/>
      <c r="C1669" s="300"/>
      <c r="D1669" s="31"/>
      <c r="E1669"/>
      <c r="F1669"/>
      <c r="G1669"/>
      <c r="H1669" s="606"/>
      <c r="I1669" s="295"/>
      <c r="J1669"/>
      <c r="K1669" s="295"/>
      <c r="L1669"/>
      <c r="O1669"/>
      <c r="P1669"/>
    </row>
    <row r="1670" spans="1:16" x14ac:dyDescent="0.3">
      <c r="A1670" s="300"/>
      <c r="B1670" s="300"/>
      <c r="C1670" s="300"/>
      <c r="D1670" s="31"/>
      <c r="E1670"/>
      <c r="F1670"/>
      <c r="G1670"/>
      <c r="H1670" s="606"/>
      <c r="I1670" s="295"/>
      <c r="J1670"/>
      <c r="K1670" s="295"/>
      <c r="L1670"/>
      <c r="O1670"/>
      <c r="P1670"/>
    </row>
    <row r="1671" spans="1:16" x14ac:dyDescent="0.3">
      <c r="A1671" s="300"/>
      <c r="B1671" s="300"/>
      <c r="C1671" s="300"/>
      <c r="D1671" s="31"/>
      <c r="E1671"/>
      <c r="F1671"/>
      <c r="G1671"/>
      <c r="H1671" s="606"/>
      <c r="I1671" s="295"/>
      <c r="J1671"/>
      <c r="K1671" s="295"/>
      <c r="L1671"/>
      <c r="O1671"/>
      <c r="P1671"/>
    </row>
    <row r="1672" spans="1:16" x14ac:dyDescent="0.3">
      <c r="A1672" s="300"/>
      <c r="B1672" s="300"/>
      <c r="C1672" s="300"/>
      <c r="D1672" s="31"/>
      <c r="E1672"/>
      <c r="F1672"/>
      <c r="G1672"/>
      <c r="H1672" s="606"/>
      <c r="I1672" s="295"/>
      <c r="J1672"/>
      <c r="K1672" s="295"/>
      <c r="L1672"/>
      <c r="O1672"/>
      <c r="P1672"/>
    </row>
    <row r="1673" spans="1:16" x14ac:dyDescent="0.3">
      <c r="A1673" s="300"/>
      <c r="B1673" s="300"/>
      <c r="C1673" s="300"/>
      <c r="D1673" s="31"/>
      <c r="E1673"/>
      <c r="F1673"/>
      <c r="G1673"/>
      <c r="H1673" s="606"/>
      <c r="I1673" s="295"/>
      <c r="J1673"/>
      <c r="K1673" s="295"/>
      <c r="L1673"/>
      <c r="O1673"/>
      <c r="P1673"/>
    </row>
    <row r="1674" spans="1:16" x14ac:dyDescent="0.3">
      <c r="A1674" s="300"/>
      <c r="B1674" s="300"/>
      <c r="C1674" s="300"/>
      <c r="D1674" s="31"/>
      <c r="E1674"/>
      <c r="F1674"/>
      <c r="G1674"/>
      <c r="H1674" s="606"/>
      <c r="I1674" s="295"/>
      <c r="J1674"/>
      <c r="K1674" s="295"/>
      <c r="L1674"/>
      <c r="O1674"/>
      <c r="P1674"/>
    </row>
    <row r="1675" spans="1:16" x14ac:dyDescent="0.3">
      <c r="A1675" s="300"/>
      <c r="B1675" s="300"/>
      <c r="C1675" s="300"/>
      <c r="D1675" s="31"/>
      <c r="E1675"/>
      <c r="F1675"/>
      <c r="G1675"/>
      <c r="H1675" s="606"/>
      <c r="I1675" s="295"/>
      <c r="J1675"/>
      <c r="K1675" s="295"/>
      <c r="L1675"/>
      <c r="O1675"/>
      <c r="P1675"/>
    </row>
    <row r="1676" spans="1:16" x14ac:dyDescent="0.3">
      <c r="A1676" s="300"/>
      <c r="B1676" s="300"/>
      <c r="C1676" s="300"/>
      <c r="D1676" s="31"/>
      <c r="E1676"/>
      <c r="F1676"/>
      <c r="G1676"/>
      <c r="H1676" s="606"/>
      <c r="I1676" s="295"/>
      <c r="J1676"/>
      <c r="K1676" s="295"/>
      <c r="L1676"/>
      <c r="O1676"/>
      <c r="P1676"/>
    </row>
    <row r="1677" spans="1:16" x14ac:dyDescent="0.3">
      <c r="A1677" s="300"/>
      <c r="B1677" s="300"/>
      <c r="C1677" s="300"/>
      <c r="D1677" s="31"/>
      <c r="E1677"/>
      <c r="F1677"/>
      <c r="G1677"/>
      <c r="H1677" s="606"/>
      <c r="I1677" s="295"/>
      <c r="J1677"/>
      <c r="K1677" s="295"/>
      <c r="L1677"/>
      <c r="O1677"/>
      <c r="P1677"/>
    </row>
    <row r="1678" spans="1:16" x14ac:dyDescent="0.3">
      <c r="A1678" s="300"/>
      <c r="B1678" s="300"/>
      <c r="C1678" s="300"/>
      <c r="D1678" s="31"/>
      <c r="E1678"/>
      <c r="F1678"/>
      <c r="G1678"/>
      <c r="H1678" s="606"/>
      <c r="I1678" s="295"/>
      <c r="J1678"/>
      <c r="K1678" s="295"/>
      <c r="L1678"/>
      <c r="O1678"/>
      <c r="P1678"/>
    </row>
    <row r="1679" spans="1:16" x14ac:dyDescent="0.3">
      <c r="A1679" s="300"/>
      <c r="B1679" s="300"/>
      <c r="C1679" s="300"/>
      <c r="D1679" s="31"/>
      <c r="E1679"/>
      <c r="F1679"/>
      <c r="G1679"/>
      <c r="H1679" s="606"/>
      <c r="I1679" s="295"/>
      <c r="J1679"/>
      <c r="K1679" s="295"/>
      <c r="L1679"/>
      <c r="O1679"/>
      <c r="P1679"/>
    </row>
    <row r="1680" spans="1:16" x14ac:dyDescent="0.3">
      <c r="A1680" s="300"/>
      <c r="B1680" s="300"/>
      <c r="C1680" s="300"/>
      <c r="D1680" s="31"/>
      <c r="E1680"/>
      <c r="F1680"/>
      <c r="G1680"/>
      <c r="H1680" s="606"/>
      <c r="I1680" s="295"/>
      <c r="J1680"/>
      <c r="K1680" s="295"/>
      <c r="L1680"/>
      <c r="O1680"/>
      <c r="P1680"/>
    </row>
    <row r="1681" spans="1:16" x14ac:dyDescent="0.3">
      <c r="A1681" s="300"/>
      <c r="B1681" s="300"/>
      <c r="C1681" s="300"/>
      <c r="D1681" s="31"/>
      <c r="E1681"/>
      <c r="F1681"/>
      <c r="G1681"/>
      <c r="H1681" s="606"/>
      <c r="I1681" s="295"/>
      <c r="J1681"/>
      <c r="K1681" s="295"/>
      <c r="L1681"/>
      <c r="O1681"/>
      <c r="P1681"/>
    </row>
    <row r="1682" spans="1:16" x14ac:dyDescent="0.3">
      <c r="A1682" s="300"/>
      <c r="B1682" s="300"/>
      <c r="C1682" s="300"/>
      <c r="D1682" s="31"/>
      <c r="E1682"/>
      <c r="F1682"/>
      <c r="G1682"/>
      <c r="H1682" s="606"/>
      <c r="I1682" s="295"/>
      <c r="J1682"/>
      <c r="K1682" s="295"/>
      <c r="L1682"/>
      <c r="O1682"/>
      <c r="P1682"/>
    </row>
    <row r="1683" spans="1:16" x14ac:dyDescent="0.3">
      <c r="A1683" s="300"/>
      <c r="B1683" s="300"/>
      <c r="C1683" s="300"/>
      <c r="D1683" s="31"/>
      <c r="E1683"/>
      <c r="F1683"/>
      <c r="G1683"/>
      <c r="H1683" s="606"/>
      <c r="I1683" s="295"/>
      <c r="J1683"/>
      <c r="K1683" s="295"/>
      <c r="L1683"/>
      <c r="O1683"/>
      <c r="P1683"/>
    </row>
    <row r="1684" spans="1:16" x14ac:dyDescent="0.3">
      <c r="A1684" s="300"/>
      <c r="B1684" s="300"/>
      <c r="C1684" s="300"/>
      <c r="D1684" s="31"/>
      <c r="E1684"/>
      <c r="F1684"/>
      <c r="G1684"/>
      <c r="H1684" s="606"/>
      <c r="I1684" s="295"/>
      <c r="J1684"/>
      <c r="K1684" s="295"/>
      <c r="L1684"/>
      <c r="O1684"/>
      <c r="P1684"/>
    </row>
    <row r="1685" spans="1:16" x14ac:dyDescent="0.3">
      <c r="A1685" s="300"/>
      <c r="B1685" s="300"/>
      <c r="C1685" s="300"/>
      <c r="D1685" s="31"/>
      <c r="E1685"/>
      <c r="F1685"/>
      <c r="G1685"/>
      <c r="H1685" s="606"/>
      <c r="I1685" s="295"/>
      <c r="J1685"/>
      <c r="K1685" s="295"/>
      <c r="L1685"/>
      <c r="O1685"/>
      <c r="P1685"/>
    </row>
    <row r="1686" spans="1:16" x14ac:dyDescent="0.3">
      <c r="A1686" s="300"/>
      <c r="B1686" s="300"/>
      <c r="C1686" s="300"/>
      <c r="D1686" s="31"/>
      <c r="E1686"/>
      <c r="F1686"/>
      <c r="G1686"/>
      <c r="H1686" s="606"/>
      <c r="I1686" s="295"/>
      <c r="J1686"/>
      <c r="K1686" s="295"/>
      <c r="L1686"/>
      <c r="O1686"/>
      <c r="P1686"/>
    </row>
    <row r="1687" spans="1:16" x14ac:dyDescent="0.3">
      <c r="A1687" s="300"/>
      <c r="B1687" s="300"/>
      <c r="C1687" s="300"/>
      <c r="D1687" s="31"/>
      <c r="E1687"/>
      <c r="F1687"/>
      <c r="G1687"/>
      <c r="H1687" s="606"/>
      <c r="I1687" s="295"/>
      <c r="J1687"/>
      <c r="K1687" s="295"/>
      <c r="L1687"/>
      <c r="O1687"/>
      <c r="P1687"/>
    </row>
    <row r="1688" spans="1:16" x14ac:dyDescent="0.3">
      <c r="A1688" s="300"/>
      <c r="B1688" s="300"/>
      <c r="C1688" s="300"/>
      <c r="D1688" s="31"/>
      <c r="E1688"/>
      <c r="F1688"/>
      <c r="G1688"/>
      <c r="H1688" s="606"/>
      <c r="I1688" s="295"/>
      <c r="J1688"/>
      <c r="K1688" s="295"/>
      <c r="L1688"/>
      <c r="O1688"/>
      <c r="P1688"/>
    </row>
    <row r="1689" spans="1:16" x14ac:dyDescent="0.3">
      <c r="A1689" s="300"/>
      <c r="B1689" s="300"/>
      <c r="C1689" s="300"/>
      <c r="D1689" s="31"/>
      <c r="E1689"/>
      <c r="F1689"/>
      <c r="G1689"/>
      <c r="H1689" s="606"/>
      <c r="I1689" s="295"/>
      <c r="J1689"/>
      <c r="K1689" s="295"/>
      <c r="L1689"/>
      <c r="O1689"/>
      <c r="P1689"/>
    </row>
    <row r="1690" spans="1:16" x14ac:dyDescent="0.3">
      <c r="A1690" s="300"/>
      <c r="B1690" s="300"/>
      <c r="C1690" s="300"/>
      <c r="D1690" s="31"/>
      <c r="E1690"/>
      <c r="F1690"/>
      <c r="G1690"/>
      <c r="H1690" s="606"/>
      <c r="I1690" s="295"/>
      <c r="J1690"/>
      <c r="K1690" s="295"/>
      <c r="L1690"/>
      <c r="O1690"/>
      <c r="P1690"/>
    </row>
    <row r="1691" spans="1:16" x14ac:dyDescent="0.3">
      <c r="A1691" s="300"/>
      <c r="B1691" s="300"/>
      <c r="C1691" s="300"/>
      <c r="D1691" s="31"/>
      <c r="E1691"/>
      <c r="F1691"/>
      <c r="G1691"/>
      <c r="H1691" s="606"/>
      <c r="I1691" s="295"/>
      <c r="J1691"/>
      <c r="K1691" s="295"/>
      <c r="L1691"/>
      <c r="O1691"/>
      <c r="P1691"/>
    </row>
    <row r="1692" spans="1:16" x14ac:dyDescent="0.3">
      <c r="A1692" s="300"/>
      <c r="B1692" s="300"/>
      <c r="C1692" s="300"/>
      <c r="D1692" s="31"/>
      <c r="E1692"/>
      <c r="F1692"/>
      <c r="G1692"/>
      <c r="H1692" s="606"/>
      <c r="I1692" s="295"/>
      <c r="J1692"/>
      <c r="K1692" s="295"/>
      <c r="L1692"/>
      <c r="O1692"/>
      <c r="P1692"/>
    </row>
    <row r="1693" spans="1:16" x14ac:dyDescent="0.3">
      <c r="A1693" s="300"/>
      <c r="B1693" s="300"/>
      <c r="C1693" s="300"/>
      <c r="D1693" s="31"/>
      <c r="E1693"/>
      <c r="F1693"/>
      <c r="G1693"/>
      <c r="H1693" s="606"/>
      <c r="I1693" s="295"/>
      <c r="J1693"/>
      <c r="K1693" s="295"/>
      <c r="L1693"/>
      <c r="O1693"/>
      <c r="P1693"/>
    </row>
    <row r="1694" spans="1:16" x14ac:dyDescent="0.3">
      <c r="A1694" s="300"/>
      <c r="B1694" s="300"/>
      <c r="C1694" s="300"/>
      <c r="D1694" s="31"/>
      <c r="E1694"/>
      <c r="F1694"/>
      <c r="G1694"/>
      <c r="H1694" s="606"/>
      <c r="I1694" s="295"/>
      <c r="J1694"/>
      <c r="K1694" s="295"/>
      <c r="L1694"/>
      <c r="O1694"/>
      <c r="P1694"/>
    </row>
    <row r="1695" spans="1:16" x14ac:dyDescent="0.3">
      <c r="A1695" s="300"/>
      <c r="B1695" s="300"/>
      <c r="C1695" s="300"/>
      <c r="D1695" s="31"/>
      <c r="E1695"/>
      <c r="F1695"/>
      <c r="G1695"/>
      <c r="H1695" s="606"/>
      <c r="I1695" s="295"/>
      <c r="J1695"/>
      <c r="K1695" s="295"/>
      <c r="L1695"/>
      <c r="O1695"/>
      <c r="P1695"/>
    </row>
    <row r="1696" spans="1:16" x14ac:dyDescent="0.3">
      <c r="A1696" s="300"/>
      <c r="B1696" s="300"/>
      <c r="C1696" s="300"/>
      <c r="D1696" s="31"/>
      <c r="E1696"/>
      <c r="F1696"/>
      <c r="G1696"/>
      <c r="H1696" s="606"/>
      <c r="I1696" s="295"/>
      <c r="J1696"/>
      <c r="K1696" s="295"/>
      <c r="L1696"/>
      <c r="O1696"/>
      <c r="P1696"/>
    </row>
    <row r="1697" spans="1:16" x14ac:dyDescent="0.3">
      <c r="A1697" s="300"/>
      <c r="B1697" s="300"/>
      <c r="C1697" s="300"/>
      <c r="D1697" s="31"/>
      <c r="E1697"/>
      <c r="F1697"/>
      <c r="G1697"/>
      <c r="H1697" s="606"/>
      <c r="I1697" s="295"/>
      <c r="J1697"/>
      <c r="K1697" s="295"/>
      <c r="L1697"/>
      <c r="O1697"/>
      <c r="P1697"/>
    </row>
    <row r="1698" spans="1:16" x14ac:dyDescent="0.3">
      <c r="A1698" s="300"/>
      <c r="B1698" s="300"/>
      <c r="C1698" s="300"/>
      <c r="D1698" s="31"/>
      <c r="E1698"/>
      <c r="F1698"/>
      <c r="G1698"/>
      <c r="H1698" s="606"/>
      <c r="I1698" s="295"/>
      <c r="J1698"/>
      <c r="K1698" s="295"/>
      <c r="L1698"/>
      <c r="O1698"/>
      <c r="P1698"/>
    </row>
    <row r="1699" spans="1:16" x14ac:dyDescent="0.3">
      <c r="A1699" s="300"/>
      <c r="B1699" s="300"/>
      <c r="C1699" s="300"/>
      <c r="D1699" s="31"/>
      <c r="E1699"/>
      <c r="F1699"/>
      <c r="G1699"/>
      <c r="H1699" s="606"/>
      <c r="I1699" s="295"/>
      <c r="J1699"/>
      <c r="K1699" s="295"/>
      <c r="L1699"/>
      <c r="O1699"/>
      <c r="P1699"/>
    </row>
    <row r="1700" spans="1:16" x14ac:dyDescent="0.3">
      <c r="A1700" s="300"/>
      <c r="B1700" s="300"/>
      <c r="C1700" s="300"/>
      <c r="D1700" s="31"/>
      <c r="E1700"/>
      <c r="F1700"/>
      <c r="G1700"/>
      <c r="H1700" s="606"/>
      <c r="I1700" s="295"/>
      <c r="J1700"/>
      <c r="K1700" s="295"/>
      <c r="L1700"/>
      <c r="O1700"/>
      <c r="P1700"/>
    </row>
    <row r="1701" spans="1:16" x14ac:dyDescent="0.3">
      <c r="A1701" s="300"/>
      <c r="B1701" s="300"/>
      <c r="C1701" s="300"/>
      <c r="D1701" s="31"/>
      <c r="E1701"/>
      <c r="F1701"/>
      <c r="G1701"/>
      <c r="H1701" s="606"/>
      <c r="I1701" s="295"/>
      <c r="J1701"/>
      <c r="K1701" s="295"/>
      <c r="L1701"/>
      <c r="O1701"/>
      <c r="P1701"/>
    </row>
    <row r="1702" spans="1:16" x14ac:dyDescent="0.3">
      <c r="A1702" s="300"/>
      <c r="B1702" s="300"/>
      <c r="C1702" s="300"/>
      <c r="D1702" s="31"/>
      <c r="E1702"/>
      <c r="F1702"/>
      <c r="G1702"/>
      <c r="H1702" s="606"/>
      <c r="I1702" s="295"/>
      <c r="J1702"/>
      <c r="K1702" s="295"/>
      <c r="L1702"/>
      <c r="O1702"/>
      <c r="P1702"/>
    </row>
    <row r="1703" spans="1:16" x14ac:dyDescent="0.3">
      <c r="A1703" s="300"/>
      <c r="B1703" s="300"/>
      <c r="C1703" s="300"/>
      <c r="D1703" s="31"/>
      <c r="E1703"/>
      <c r="F1703"/>
      <c r="G1703"/>
      <c r="H1703" s="606"/>
      <c r="I1703" s="295"/>
      <c r="J1703"/>
      <c r="K1703" s="295"/>
      <c r="L1703"/>
      <c r="O1703"/>
      <c r="P1703"/>
    </row>
    <row r="1704" spans="1:16" x14ac:dyDescent="0.3">
      <c r="A1704" s="300"/>
      <c r="B1704" s="300"/>
      <c r="C1704" s="300"/>
      <c r="D1704" s="31"/>
      <c r="E1704"/>
      <c r="F1704"/>
      <c r="G1704"/>
      <c r="H1704" s="606"/>
      <c r="I1704" s="295"/>
      <c r="J1704"/>
      <c r="K1704" s="295"/>
      <c r="L1704"/>
      <c r="O1704"/>
      <c r="P1704"/>
    </row>
    <row r="1705" spans="1:16" x14ac:dyDescent="0.3">
      <c r="A1705" s="300"/>
      <c r="B1705" s="300"/>
      <c r="C1705" s="300"/>
      <c r="D1705" s="31"/>
      <c r="E1705"/>
      <c r="F1705"/>
      <c r="G1705"/>
      <c r="H1705" s="606"/>
      <c r="I1705" s="295"/>
      <c r="J1705"/>
      <c r="K1705" s="295"/>
      <c r="L1705"/>
      <c r="O1705"/>
      <c r="P1705"/>
    </row>
    <row r="1706" spans="1:16" x14ac:dyDescent="0.3">
      <c r="A1706" s="300"/>
      <c r="B1706" s="300"/>
      <c r="C1706" s="300"/>
      <c r="D1706" s="31"/>
      <c r="E1706"/>
      <c r="F1706"/>
      <c r="G1706"/>
      <c r="H1706" s="606"/>
      <c r="I1706" s="295"/>
      <c r="J1706"/>
      <c r="K1706" s="295"/>
      <c r="L1706"/>
      <c r="O1706"/>
      <c r="P1706"/>
    </row>
    <row r="1707" spans="1:16" x14ac:dyDescent="0.3">
      <c r="A1707" s="300"/>
      <c r="B1707" s="300"/>
      <c r="C1707" s="300"/>
      <c r="D1707" s="31"/>
      <c r="E1707"/>
      <c r="F1707"/>
      <c r="G1707"/>
      <c r="H1707" s="606"/>
      <c r="I1707" s="295"/>
      <c r="J1707"/>
      <c r="K1707" s="295"/>
      <c r="L1707"/>
      <c r="O1707"/>
      <c r="P1707"/>
    </row>
    <row r="1708" spans="1:16" x14ac:dyDescent="0.3">
      <c r="A1708" s="300"/>
      <c r="B1708" s="300"/>
      <c r="C1708" s="300"/>
      <c r="D1708" s="31"/>
      <c r="E1708"/>
      <c r="F1708"/>
      <c r="G1708"/>
      <c r="H1708" s="606"/>
      <c r="I1708" s="295"/>
      <c r="J1708"/>
      <c r="K1708" s="295"/>
      <c r="L1708"/>
      <c r="O1708"/>
      <c r="P1708"/>
    </row>
    <row r="1709" spans="1:16" x14ac:dyDescent="0.3">
      <c r="A1709" s="300"/>
      <c r="B1709" s="300"/>
      <c r="C1709" s="300"/>
      <c r="D1709" s="31"/>
      <c r="E1709"/>
      <c r="F1709"/>
      <c r="G1709"/>
      <c r="H1709" s="606"/>
      <c r="I1709" s="295"/>
      <c r="J1709"/>
      <c r="K1709" s="295"/>
      <c r="L1709"/>
      <c r="O1709"/>
      <c r="P1709"/>
    </row>
    <row r="1710" spans="1:16" x14ac:dyDescent="0.3">
      <c r="A1710" s="300"/>
      <c r="B1710" s="300"/>
      <c r="C1710" s="300"/>
      <c r="D1710" s="31"/>
      <c r="E1710"/>
      <c r="F1710"/>
      <c r="G1710"/>
      <c r="H1710" s="606"/>
      <c r="I1710" s="295"/>
      <c r="J1710"/>
      <c r="K1710" s="295"/>
      <c r="L1710"/>
      <c r="O1710"/>
      <c r="P1710"/>
    </row>
    <row r="1711" spans="1:16" x14ac:dyDescent="0.3">
      <c r="A1711" s="300"/>
      <c r="B1711" s="300"/>
      <c r="C1711" s="300"/>
      <c r="D1711" s="31"/>
      <c r="E1711"/>
      <c r="F1711"/>
      <c r="G1711"/>
      <c r="H1711" s="606"/>
      <c r="I1711" s="295"/>
      <c r="J1711"/>
      <c r="K1711" s="295"/>
      <c r="L1711"/>
      <c r="O1711"/>
      <c r="P1711"/>
    </row>
    <row r="1712" spans="1:16" x14ac:dyDescent="0.3">
      <c r="A1712" s="300"/>
      <c r="B1712" s="300"/>
      <c r="C1712" s="300"/>
      <c r="D1712" s="31"/>
      <c r="E1712"/>
      <c r="F1712"/>
      <c r="G1712"/>
      <c r="H1712" s="606"/>
      <c r="I1712" s="295"/>
      <c r="J1712"/>
      <c r="K1712" s="295"/>
      <c r="L1712"/>
      <c r="O1712"/>
      <c r="P1712"/>
    </row>
    <row r="1713" spans="1:16" x14ac:dyDescent="0.3">
      <c r="A1713" s="300"/>
      <c r="B1713" s="300"/>
      <c r="C1713" s="300"/>
      <c r="D1713" s="31"/>
      <c r="E1713"/>
      <c r="F1713"/>
      <c r="G1713"/>
      <c r="H1713" s="606"/>
      <c r="I1713" s="295"/>
      <c r="J1713"/>
      <c r="K1713" s="295"/>
      <c r="L1713"/>
      <c r="O1713"/>
      <c r="P1713"/>
    </row>
    <row r="1714" spans="1:16" x14ac:dyDescent="0.3">
      <c r="A1714" s="300"/>
      <c r="B1714" s="300"/>
      <c r="C1714" s="300"/>
      <c r="D1714" s="31"/>
      <c r="E1714"/>
      <c r="F1714"/>
      <c r="G1714"/>
      <c r="H1714" s="606"/>
      <c r="I1714" s="295"/>
      <c r="J1714"/>
      <c r="K1714" s="295"/>
      <c r="L1714"/>
      <c r="O1714"/>
      <c r="P1714"/>
    </row>
    <row r="1715" spans="1:16" x14ac:dyDescent="0.3">
      <c r="A1715" s="300"/>
      <c r="B1715" s="300"/>
      <c r="C1715" s="300"/>
      <c r="D1715" s="31"/>
      <c r="E1715"/>
      <c r="F1715"/>
      <c r="G1715"/>
      <c r="H1715" s="606"/>
      <c r="I1715" s="295"/>
      <c r="J1715"/>
      <c r="K1715" s="295"/>
      <c r="L1715"/>
      <c r="O1715"/>
      <c r="P1715"/>
    </row>
    <row r="1716" spans="1:16" x14ac:dyDescent="0.3">
      <c r="A1716" s="300"/>
      <c r="B1716" s="300"/>
      <c r="C1716" s="300"/>
      <c r="D1716" s="31"/>
      <c r="E1716"/>
      <c r="F1716"/>
      <c r="G1716"/>
      <c r="H1716" s="606"/>
      <c r="I1716" s="295"/>
      <c r="J1716"/>
      <c r="K1716" s="295"/>
      <c r="L1716"/>
      <c r="O1716"/>
      <c r="P1716"/>
    </row>
    <row r="1717" spans="1:16" x14ac:dyDescent="0.3">
      <c r="A1717" s="300"/>
      <c r="B1717" s="300"/>
      <c r="C1717" s="300"/>
      <c r="D1717" s="31"/>
      <c r="E1717"/>
      <c r="F1717"/>
      <c r="G1717"/>
      <c r="H1717" s="606"/>
      <c r="I1717" s="295"/>
      <c r="J1717"/>
      <c r="K1717" s="295"/>
      <c r="L1717"/>
      <c r="O1717"/>
      <c r="P1717"/>
    </row>
    <row r="1718" spans="1:16" x14ac:dyDescent="0.3">
      <c r="A1718" s="300"/>
      <c r="B1718" s="300"/>
      <c r="C1718" s="300"/>
      <c r="D1718" s="31"/>
      <c r="E1718"/>
      <c r="F1718"/>
      <c r="G1718"/>
      <c r="H1718" s="606"/>
      <c r="I1718" s="295"/>
      <c r="J1718"/>
      <c r="K1718" s="295"/>
      <c r="L1718"/>
      <c r="O1718"/>
      <c r="P1718"/>
    </row>
    <row r="1719" spans="1:16" x14ac:dyDescent="0.3">
      <c r="A1719" s="300"/>
      <c r="B1719" s="300"/>
      <c r="C1719" s="300"/>
      <c r="D1719" s="31"/>
      <c r="E1719"/>
      <c r="F1719"/>
      <c r="G1719"/>
      <c r="H1719" s="606"/>
      <c r="I1719" s="295"/>
      <c r="J1719"/>
      <c r="K1719" s="295"/>
      <c r="L1719"/>
      <c r="O1719"/>
      <c r="P1719"/>
    </row>
    <row r="1720" spans="1:16" x14ac:dyDescent="0.3">
      <c r="A1720" s="300"/>
      <c r="B1720" s="300"/>
      <c r="C1720" s="300"/>
      <c r="D1720" s="31"/>
      <c r="E1720"/>
      <c r="F1720"/>
      <c r="G1720"/>
      <c r="H1720" s="606"/>
      <c r="I1720" s="295"/>
      <c r="J1720"/>
      <c r="K1720" s="295"/>
      <c r="L1720"/>
      <c r="O1720"/>
      <c r="P1720"/>
    </row>
    <row r="1721" spans="1:16" x14ac:dyDescent="0.3">
      <c r="A1721" s="300"/>
      <c r="B1721" s="300"/>
      <c r="C1721" s="300"/>
      <c r="D1721" s="31"/>
      <c r="E1721"/>
      <c r="F1721"/>
      <c r="G1721"/>
      <c r="H1721" s="606"/>
      <c r="I1721" s="295"/>
      <c r="J1721"/>
      <c r="K1721" s="295"/>
      <c r="L1721"/>
      <c r="O1721"/>
      <c r="P1721"/>
    </row>
    <row r="1722" spans="1:16" x14ac:dyDescent="0.3">
      <c r="A1722" s="300"/>
      <c r="B1722" s="300"/>
      <c r="C1722" s="300"/>
      <c r="D1722" s="31"/>
      <c r="E1722"/>
      <c r="F1722"/>
      <c r="G1722"/>
      <c r="H1722" s="606"/>
      <c r="I1722" s="295"/>
      <c r="J1722"/>
      <c r="K1722" s="295"/>
      <c r="L1722"/>
      <c r="O1722"/>
      <c r="P1722"/>
    </row>
    <row r="1723" spans="1:16" x14ac:dyDescent="0.3">
      <c r="A1723" s="300"/>
      <c r="B1723" s="300"/>
      <c r="C1723" s="300"/>
      <c r="D1723" s="31"/>
      <c r="E1723"/>
      <c r="F1723"/>
      <c r="G1723"/>
      <c r="H1723" s="606"/>
      <c r="I1723" s="295"/>
      <c r="J1723"/>
      <c r="K1723" s="295"/>
      <c r="L1723"/>
      <c r="O1723"/>
      <c r="P1723"/>
    </row>
    <row r="1724" spans="1:16" x14ac:dyDescent="0.3">
      <c r="A1724" s="300"/>
      <c r="B1724" s="300"/>
      <c r="C1724" s="300"/>
      <c r="D1724" s="31"/>
      <c r="E1724"/>
      <c r="F1724"/>
      <c r="G1724"/>
      <c r="H1724" s="606"/>
      <c r="I1724" s="295"/>
      <c r="J1724"/>
      <c r="K1724" s="295"/>
      <c r="L1724"/>
      <c r="O1724"/>
      <c r="P1724"/>
    </row>
    <row r="1725" spans="1:16" x14ac:dyDescent="0.3">
      <c r="A1725" s="300"/>
      <c r="B1725" s="300"/>
      <c r="C1725" s="300"/>
      <c r="D1725" s="31"/>
      <c r="E1725"/>
      <c r="F1725"/>
      <c r="G1725"/>
      <c r="H1725" s="606"/>
      <c r="I1725" s="295"/>
      <c r="J1725"/>
      <c r="K1725" s="295"/>
      <c r="L1725"/>
      <c r="O1725"/>
      <c r="P1725"/>
    </row>
    <row r="1726" spans="1:16" x14ac:dyDescent="0.3">
      <c r="A1726" s="300"/>
      <c r="B1726" s="300"/>
      <c r="C1726" s="300"/>
      <c r="D1726" s="31"/>
      <c r="E1726"/>
      <c r="F1726"/>
      <c r="G1726"/>
      <c r="H1726" s="606"/>
      <c r="I1726" s="295"/>
      <c r="J1726"/>
      <c r="K1726" s="295"/>
      <c r="L1726"/>
      <c r="O1726"/>
      <c r="P1726"/>
    </row>
    <row r="1727" spans="1:16" x14ac:dyDescent="0.3">
      <c r="A1727" s="300"/>
      <c r="B1727" s="300"/>
      <c r="C1727" s="300"/>
      <c r="D1727" s="31"/>
      <c r="E1727"/>
      <c r="F1727"/>
      <c r="G1727"/>
      <c r="H1727" s="606"/>
      <c r="I1727" s="295"/>
      <c r="J1727"/>
      <c r="K1727" s="295"/>
      <c r="L1727"/>
      <c r="O1727"/>
      <c r="P1727"/>
    </row>
    <row r="1728" spans="1:16" x14ac:dyDescent="0.3">
      <c r="A1728" s="300"/>
      <c r="B1728" s="300"/>
      <c r="C1728" s="300"/>
      <c r="D1728" s="31"/>
      <c r="E1728"/>
      <c r="F1728"/>
      <c r="G1728"/>
      <c r="H1728" s="606"/>
      <c r="I1728" s="295"/>
      <c r="J1728"/>
      <c r="K1728" s="295"/>
      <c r="L1728"/>
      <c r="O1728"/>
      <c r="P1728"/>
    </row>
    <row r="1729" spans="1:16" x14ac:dyDescent="0.3">
      <c r="A1729" s="300"/>
      <c r="B1729" s="300"/>
      <c r="C1729" s="300"/>
      <c r="D1729" s="31"/>
      <c r="E1729"/>
      <c r="F1729"/>
      <c r="G1729"/>
      <c r="H1729" s="606"/>
      <c r="I1729" s="295"/>
      <c r="J1729"/>
      <c r="K1729" s="295"/>
      <c r="L1729"/>
      <c r="O1729"/>
      <c r="P1729"/>
    </row>
    <row r="1730" spans="1:16" x14ac:dyDescent="0.3">
      <c r="A1730" s="300"/>
      <c r="B1730" s="300"/>
      <c r="C1730" s="300"/>
      <c r="D1730" s="31"/>
      <c r="E1730"/>
      <c r="F1730"/>
      <c r="G1730"/>
      <c r="H1730" s="606"/>
      <c r="I1730" s="295"/>
      <c r="J1730"/>
      <c r="K1730" s="295"/>
      <c r="L1730"/>
      <c r="O1730"/>
      <c r="P1730"/>
    </row>
    <row r="1731" spans="1:16" x14ac:dyDescent="0.3">
      <c r="A1731" s="300"/>
      <c r="B1731" s="300"/>
      <c r="C1731" s="300"/>
      <c r="D1731" s="31"/>
      <c r="E1731"/>
      <c r="F1731"/>
      <c r="G1731"/>
      <c r="H1731" s="606"/>
      <c r="I1731" s="295"/>
      <c r="J1731"/>
      <c r="K1731" s="295"/>
      <c r="L1731"/>
      <c r="O1731"/>
      <c r="P1731"/>
    </row>
    <row r="1732" spans="1:16" x14ac:dyDescent="0.3">
      <c r="A1732" s="300"/>
      <c r="B1732" s="300"/>
      <c r="C1732" s="300"/>
      <c r="D1732" s="31"/>
      <c r="E1732"/>
      <c r="F1732"/>
      <c r="G1732"/>
      <c r="H1732" s="606"/>
      <c r="I1732" s="295"/>
      <c r="J1732"/>
      <c r="K1732" s="295"/>
      <c r="L1732"/>
      <c r="O1732"/>
      <c r="P1732"/>
    </row>
    <row r="1733" spans="1:16" x14ac:dyDescent="0.3">
      <c r="A1733" s="300"/>
      <c r="B1733" s="300"/>
      <c r="C1733" s="300"/>
      <c r="D1733" s="31"/>
      <c r="E1733"/>
      <c r="F1733"/>
      <c r="G1733"/>
      <c r="H1733" s="606"/>
      <c r="I1733" s="295"/>
      <c r="J1733"/>
      <c r="K1733" s="295"/>
      <c r="L1733"/>
      <c r="O1733"/>
      <c r="P1733"/>
    </row>
    <row r="1734" spans="1:16" x14ac:dyDescent="0.3">
      <c r="A1734" s="300"/>
      <c r="B1734" s="300"/>
      <c r="C1734" s="300"/>
      <c r="D1734" s="31"/>
      <c r="E1734"/>
      <c r="F1734"/>
      <c r="G1734"/>
      <c r="H1734" s="606"/>
      <c r="I1734" s="295"/>
      <c r="J1734"/>
      <c r="K1734" s="295"/>
      <c r="L1734"/>
      <c r="O1734"/>
      <c r="P1734"/>
    </row>
    <row r="1735" spans="1:16" x14ac:dyDescent="0.3">
      <c r="A1735" s="300"/>
      <c r="B1735" s="300"/>
      <c r="C1735" s="300"/>
      <c r="D1735" s="31"/>
      <c r="E1735"/>
      <c r="F1735"/>
      <c r="G1735"/>
      <c r="H1735" s="606"/>
      <c r="I1735" s="295"/>
      <c r="J1735"/>
      <c r="K1735" s="295"/>
      <c r="L1735"/>
      <c r="O1735"/>
      <c r="P1735"/>
    </row>
    <row r="1736" spans="1:16" x14ac:dyDescent="0.3">
      <c r="A1736" s="300"/>
      <c r="B1736" s="300"/>
      <c r="C1736" s="300"/>
      <c r="D1736" s="31"/>
      <c r="E1736"/>
      <c r="F1736"/>
      <c r="G1736"/>
      <c r="H1736" s="606"/>
      <c r="I1736" s="295"/>
      <c r="J1736"/>
      <c r="K1736" s="295"/>
      <c r="L1736"/>
      <c r="O1736"/>
      <c r="P1736"/>
    </row>
    <row r="1737" spans="1:16" x14ac:dyDescent="0.3">
      <c r="A1737" s="300"/>
      <c r="B1737" s="300"/>
      <c r="C1737" s="300"/>
      <c r="D1737" s="31"/>
      <c r="E1737"/>
      <c r="F1737"/>
      <c r="G1737"/>
      <c r="H1737" s="606"/>
      <c r="I1737" s="295"/>
      <c r="J1737"/>
      <c r="K1737" s="295"/>
      <c r="L1737"/>
      <c r="O1737"/>
      <c r="P1737"/>
    </row>
    <row r="1738" spans="1:16" x14ac:dyDescent="0.3">
      <c r="A1738" s="300"/>
      <c r="B1738" s="300"/>
      <c r="C1738" s="300"/>
      <c r="D1738" s="31"/>
      <c r="E1738"/>
      <c r="F1738"/>
      <c r="G1738"/>
      <c r="H1738" s="606"/>
      <c r="I1738" s="295"/>
      <c r="J1738"/>
      <c r="K1738" s="295"/>
      <c r="L1738"/>
      <c r="O1738"/>
      <c r="P1738"/>
    </row>
    <row r="1739" spans="1:16" x14ac:dyDescent="0.3">
      <c r="A1739" s="300"/>
      <c r="B1739" s="300"/>
      <c r="C1739" s="300"/>
      <c r="D1739" s="31"/>
      <c r="E1739"/>
      <c r="F1739"/>
      <c r="G1739"/>
      <c r="H1739" s="606"/>
      <c r="I1739" s="295"/>
      <c r="J1739"/>
      <c r="K1739" s="295"/>
      <c r="L1739"/>
      <c r="O1739"/>
      <c r="P1739"/>
    </row>
    <row r="1740" spans="1:16" x14ac:dyDescent="0.3">
      <c r="A1740" s="300"/>
      <c r="B1740" s="300"/>
      <c r="C1740" s="300"/>
      <c r="D1740" s="31"/>
      <c r="E1740"/>
      <c r="F1740"/>
      <c r="G1740"/>
      <c r="H1740" s="606"/>
      <c r="I1740" s="295"/>
      <c r="J1740"/>
      <c r="K1740" s="295"/>
      <c r="L1740"/>
      <c r="O1740"/>
      <c r="P1740"/>
    </row>
    <row r="1741" spans="1:16" x14ac:dyDescent="0.3">
      <c r="A1741" s="300"/>
      <c r="B1741" s="300"/>
      <c r="C1741" s="300"/>
      <c r="D1741" s="31"/>
      <c r="E1741"/>
      <c r="F1741"/>
      <c r="G1741"/>
      <c r="H1741" s="606"/>
      <c r="I1741" s="295"/>
      <c r="J1741"/>
      <c r="K1741" s="295"/>
      <c r="L1741"/>
      <c r="O1741"/>
      <c r="P1741"/>
    </row>
    <row r="1742" spans="1:16" x14ac:dyDescent="0.3">
      <c r="A1742" s="300"/>
      <c r="B1742" s="300"/>
      <c r="C1742" s="300"/>
      <c r="D1742" s="31"/>
      <c r="E1742"/>
      <c r="F1742"/>
      <c r="G1742"/>
      <c r="H1742" s="606"/>
      <c r="I1742" s="295"/>
      <c r="J1742"/>
      <c r="K1742" s="295"/>
      <c r="L1742"/>
      <c r="O1742"/>
      <c r="P1742"/>
    </row>
    <row r="1743" spans="1:16" x14ac:dyDescent="0.3">
      <c r="A1743" s="300"/>
      <c r="B1743" s="300"/>
      <c r="C1743" s="300"/>
      <c r="D1743" s="31"/>
      <c r="E1743"/>
      <c r="F1743"/>
      <c r="G1743"/>
      <c r="H1743" s="606"/>
      <c r="I1743" s="295"/>
      <c r="J1743"/>
      <c r="K1743" s="295"/>
      <c r="L1743"/>
      <c r="O1743"/>
      <c r="P1743"/>
    </row>
    <row r="1744" spans="1:16" x14ac:dyDescent="0.3">
      <c r="A1744" s="300"/>
      <c r="B1744" s="300"/>
      <c r="C1744" s="300"/>
      <c r="D1744" s="31"/>
      <c r="E1744"/>
      <c r="F1744"/>
      <c r="G1744"/>
      <c r="H1744" s="606"/>
      <c r="I1744" s="295"/>
      <c r="J1744"/>
      <c r="K1744" s="295"/>
      <c r="L1744"/>
      <c r="O1744"/>
      <c r="P1744"/>
    </row>
    <row r="1745" spans="1:16" x14ac:dyDescent="0.3">
      <c r="A1745" s="300"/>
      <c r="B1745" s="300"/>
      <c r="C1745" s="300"/>
      <c r="D1745" s="31"/>
      <c r="E1745"/>
      <c r="F1745"/>
      <c r="G1745"/>
      <c r="H1745" s="606"/>
      <c r="I1745" s="295"/>
      <c r="J1745"/>
      <c r="K1745" s="295"/>
      <c r="L1745"/>
      <c r="O1745"/>
      <c r="P1745"/>
    </row>
    <row r="1746" spans="1:16" x14ac:dyDescent="0.3">
      <c r="A1746" s="300"/>
      <c r="B1746" s="300"/>
      <c r="C1746" s="300"/>
      <c r="D1746" s="31"/>
      <c r="E1746"/>
      <c r="F1746"/>
      <c r="G1746"/>
      <c r="H1746" s="606"/>
      <c r="I1746" s="295"/>
      <c r="J1746"/>
      <c r="K1746" s="295"/>
      <c r="L1746"/>
      <c r="O1746"/>
      <c r="P1746"/>
    </row>
    <row r="1747" spans="1:16" x14ac:dyDescent="0.3">
      <c r="A1747" s="300"/>
      <c r="B1747" s="300"/>
      <c r="C1747" s="300"/>
      <c r="D1747" s="31"/>
      <c r="E1747"/>
      <c r="F1747"/>
      <c r="G1747"/>
      <c r="H1747" s="606"/>
      <c r="I1747" s="295"/>
      <c r="J1747"/>
      <c r="K1747" s="295"/>
      <c r="L1747"/>
      <c r="O1747"/>
      <c r="P1747"/>
    </row>
    <row r="1748" spans="1:16" x14ac:dyDescent="0.3">
      <c r="A1748" s="300"/>
      <c r="B1748" s="300"/>
      <c r="C1748" s="300"/>
      <c r="D1748" s="31"/>
      <c r="E1748"/>
      <c r="F1748"/>
      <c r="G1748"/>
      <c r="H1748" s="606"/>
      <c r="I1748" s="295"/>
      <c r="J1748"/>
      <c r="K1748" s="295"/>
      <c r="L1748"/>
      <c r="O1748"/>
      <c r="P1748"/>
    </row>
    <row r="1749" spans="1:16" x14ac:dyDescent="0.3">
      <c r="A1749" s="300"/>
      <c r="B1749" s="300"/>
      <c r="C1749" s="300"/>
      <c r="D1749" s="31"/>
      <c r="E1749"/>
      <c r="F1749"/>
      <c r="G1749"/>
      <c r="H1749" s="606"/>
      <c r="I1749" s="295"/>
      <c r="J1749"/>
      <c r="K1749" s="295"/>
      <c r="L1749"/>
      <c r="O1749"/>
      <c r="P1749"/>
    </row>
    <row r="1750" spans="1:16" x14ac:dyDescent="0.3">
      <c r="A1750" s="300"/>
      <c r="B1750" s="300"/>
      <c r="C1750" s="300"/>
      <c r="D1750" s="31"/>
      <c r="E1750"/>
      <c r="F1750"/>
      <c r="G1750"/>
      <c r="H1750" s="606"/>
      <c r="I1750" s="295"/>
      <c r="J1750"/>
      <c r="K1750" s="295"/>
      <c r="L1750"/>
      <c r="O1750"/>
      <c r="P1750"/>
    </row>
    <row r="1751" spans="1:16" x14ac:dyDescent="0.3">
      <c r="A1751" s="300"/>
      <c r="B1751" s="300"/>
      <c r="C1751" s="300"/>
      <c r="D1751" s="31"/>
      <c r="E1751"/>
      <c r="F1751"/>
      <c r="G1751"/>
      <c r="H1751" s="606"/>
      <c r="I1751" s="295"/>
      <c r="J1751"/>
      <c r="K1751" s="295"/>
      <c r="L1751"/>
      <c r="O1751"/>
      <c r="P1751"/>
    </row>
    <row r="1752" spans="1:16" x14ac:dyDescent="0.3">
      <c r="A1752" s="300"/>
      <c r="B1752" s="300"/>
      <c r="C1752" s="300"/>
      <c r="D1752" s="31"/>
      <c r="E1752"/>
      <c r="F1752"/>
      <c r="G1752"/>
      <c r="H1752" s="606"/>
      <c r="I1752" s="295"/>
      <c r="J1752"/>
      <c r="K1752" s="295"/>
      <c r="L1752"/>
      <c r="O1752"/>
      <c r="P1752"/>
    </row>
    <row r="1753" spans="1:16" x14ac:dyDescent="0.3">
      <c r="A1753" s="300"/>
      <c r="B1753" s="300"/>
      <c r="C1753" s="300"/>
      <c r="D1753" s="31"/>
      <c r="E1753"/>
      <c r="F1753"/>
      <c r="G1753"/>
      <c r="H1753" s="606"/>
      <c r="I1753" s="295"/>
      <c r="J1753"/>
      <c r="K1753" s="295"/>
      <c r="L1753"/>
      <c r="O1753"/>
      <c r="P1753"/>
    </row>
    <row r="1754" spans="1:16" x14ac:dyDescent="0.3">
      <c r="A1754" s="300"/>
      <c r="B1754" s="300"/>
      <c r="C1754" s="300"/>
      <c r="D1754" s="31"/>
      <c r="E1754"/>
      <c r="F1754"/>
      <c r="G1754"/>
      <c r="H1754" s="606"/>
      <c r="I1754" s="295"/>
      <c r="J1754"/>
      <c r="K1754" s="295"/>
      <c r="L1754"/>
      <c r="O1754"/>
      <c r="P1754"/>
    </row>
    <row r="1755" spans="1:16" x14ac:dyDescent="0.3">
      <c r="A1755" s="300"/>
      <c r="B1755" s="300"/>
      <c r="C1755" s="300"/>
      <c r="D1755" s="31"/>
      <c r="E1755"/>
      <c r="F1755"/>
      <c r="G1755"/>
      <c r="H1755" s="606"/>
      <c r="I1755" s="295"/>
      <c r="J1755"/>
      <c r="K1755" s="295"/>
      <c r="L1755"/>
      <c r="O1755"/>
      <c r="P1755"/>
    </row>
    <row r="1756" spans="1:16" x14ac:dyDescent="0.3">
      <c r="A1756" s="300"/>
      <c r="B1756" s="300"/>
      <c r="C1756" s="300"/>
      <c r="D1756" s="31"/>
      <c r="E1756"/>
      <c r="F1756"/>
      <c r="G1756"/>
      <c r="H1756" s="606"/>
      <c r="I1756" s="295"/>
      <c r="J1756"/>
      <c r="K1756" s="295"/>
      <c r="L1756"/>
      <c r="O1756"/>
      <c r="P1756"/>
    </row>
    <row r="1757" spans="1:16" x14ac:dyDescent="0.3">
      <c r="A1757" s="300"/>
      <c r="B1757" s="300"/>
      <c r="C1757" s="300"/>
      <c r="D1757" s="31"/>
      <c r="E1757"/>
      <c r="F1757"/>
      <c r="G1757"/>
      <c r="H1757" s="606"/>
      <c r="I1757" s="295"/>
      <c r="J1757"/>
      <c r="K1757" s="295"/>
      <c r="L1757"/>
      <c r="O1757"/>
      <c r="P1757"/>
    </row>
    <row r="1758" spans="1:16" x14ac:dyDescent="0.3">
      <c r="A1758" s="300"/>
      <c r="B1758" s="300"/>
      <c r="C1758" s="300"/>
      <c r="D1758" s="31"/>
      <c r="E1758"/>
      <c r="F1758"/>
      <c r="G1758"/>
      <c r="H1758" s="606"/>
      <c r="I1758" s="295"/>
      <c r="J1758"/>
      <c r="K1758" s="295"/>
      <c r="L1758"/>
      <c r="O1758"/>
      <c r="P1758"/>
    </row>
    <row r="1759" spans="1:16" x14ac:dyDescent="0.3">
      <c r="A1759" s="300"/>
      <c r="B1759" s="300"/>
      <c r="C1759" s="300"/>
      <c r="D1759" s="31"/>
      <c r="E1759"/>
      <c r="F1759"/>
      <c r="G1759"/>
      <c r="H1759" s="606"/>
      <c r="I1759" s="295"/>
      <c r="J1759"/>
      <c r="K1759" s="295"/>
      <c r="L1759"/>
      <c r="O1759"/>
      <c r="P1759"/>
    </row>
    <row r="1760" spans="1:16" x14ac:dyDescent="0.3">
      <c r="A1760" s="300"/>
      <c r="B1760" s="300"/>
      <c r="C1760" s="300"/>
      <c r="D1760" s="31"/>
      <c r="E1760"/>
      <c r="F1760"/>
      <c r="G1760"/>
      <c r="H1760" s="606"/>
      <c r="I1760" s="295"/>
      <c r="J1760"/>
      <c r="K1760" s="295"/>
      <c r="L1760"/>
      <c r="O1760"/>
      <c r="P1760"/>
    </row>
    <row r="1761" spans="1:16" x14ac:dyDescent="0.3">
      <c r="A1761" s="300"/>
      <c r="B1761" s="300"/>
      <c r="C1761" s="300"/>
      <c r="D1761" s="31"/>
      <c r="E1761"/>
      <c r="F1761"/>
      <c r="G1761"/>
      <c r="H1761" s="606"/>
      <c r="I1761" s="295"/>
      <c r="J1761"/>
      <c r="K1761" s="295"/>
      <c r="L1761"/>
      <c r="O1761"/>
      <c r="P1761"/>
    </row>
    <row r="1762" spans="1:16" x14ac:dyDescent="0.3">
      <c r="A1762" s="300"/>
      <c r="B1762" s="300"/>
      <c r="C1762" s="300"/>
      <c r="D1762" s="31"/>
      <c r="E1762"/>
      <c r="F1762"/>
      <c r="G1762"/>
      <c r="H1762" s="606"/>
      <c r="I1762" s="295"/>
      <c r="J1762"/>
      <c r="K1762" s="295"/>
      <c r="L1762"/>
      <c r="O1762"/>
      <c r="P1762"/>
    </row>
    <row r="1763" spans="1:16" x14ac:dyDescent="0.3">
      <c r="A1763" s="300"/>
      <c r="B1763" s="300"/>
      <c r="C1763" s="300"/>
      <c r="D1763" s="31"/>
      <c r="E1763"/>
      <c r="F1763"/>
      <c r="G1763"/>
      <c r="H1763" s="606"/>
      <c r="I1763" s="295"/>
      <c r="J1763"/>
      <c r="K1763" s="295"/>
      <c r="L1763"/>
      <c r="O1763"/>
      <c r="P1763"/>
    </row>
    <row r="1764" spans="1:16" x14ac:dyDescent="0.3">
      <c r="A1764" s="300"/>
      <c r="B1764" s="300"/>
      <c r="C1764" s="300"/>
      <c r="D1764" s="31"/>
      <c r="E1764"/>
      <c r="F1764"/>
      <c r="G1764"/>
      <c r="H1764" s="606"/>
      <c r="I1764" s="295"/>
      <c r="J1764"/>
      <c r="K1764" s="295"/>
      <c r="L1764"/>
      <c r="O1764"/>
      <c r="P1764"/>
    </row>
    <row r="1765" spans="1:16" x14ac:dyDescent="0.3">
      <c r="A1765" s="300"/>
      <c r="B1765" s="300"/>
      <c r="C1765" s="300"/>
      <c r="D1765" s="31"/>
      <c r="E1765"/>
      <c r="F1765"/>
      <c r="G1765"/>
      <c r="H1765" s="606"/>
      <c r="I1765" s="295"/>
      <c r="J1765"/>
      <c r="K1765" s="295"/>
      <c r="L1765"/>
      <c r="O1765"/>
      <c r="P1765"/>
    </row>
    <row r="1766" spans="1:16" x14ac:dyDescent="0.3">
      <c r="A1766" s="300"/>
      <c r="B1766" s="300"/>
      <c r="C1766" s="300"/>
      <c r="D1766" s="31"/>
      <c r="E1766"/>
      <c r="F1766"/>
      <c r="G1766"/>
      <c r="H1766" s="606"/>
      <c r="I1766" s="295"/>
      <c r="J1766"/>
      <c r="K1766" s="295"/>
      <c r="L1766"/>
      <c r="O1766"/>
      <c r="P1766"/>
    </row>
    <row r="1767" spans="1:16" x14ac:dyDescent="0.3">
      <c r="A1767" s="300"/>
      <c r="B1767" s="300"/>
      <c r="C1767" s="300"/>
      <c r="D1767" s="31"/>
      <c r="E1767"/>
      <c r="F1767"/>
      <c r="G1767"/>
      <c r="H1767" s="606"/>
      <c r="I1767" s="295"/>
      <c r="J1767"/>
      <c r="K1767" s="295"/>
      <c r="L1767"/>
      <c r="O1767"/>
      <c r="P1767"/>
    </row>
    <row r="1768" spans="1:16" x14ac:dyDescent="0.3">
      <c r="A1768" s="300"/>
      <c r="B1768" s="300"/>
      <c r="C1768" s="300"/>
      <c r="D1768" s="31"/>
      <c r="E1768"/>
      <c r="F1768"/>
      <c r="G1768"/>
      <c r="H1768" s="606"/>
      <c r="I1768" s="295"/>
      <c r="J1768"/>
      <c r="K1768" s="295"/>
      <c r="L1768"/>
      <c r="O1768"/>
      <c r="P1768"/>
    </row>
    <row r="1769" spans="1:16" x14ac:dyDescent="0.3">
      <c r="A1769" s="300"/>
      <c r="B1769" s="300"/>
      <c r="C1769" s="300"/>
      <c r="D1769" s="31"/>
      <c r="E1769"/>
      <c r="F1769"/>
      <c r="G1769"/>
      <c r="H1769" s="606"/>
      <c r="I1769" s="295"/>
      <c r="J1769"/>
      <c r="K1769" s="295"/>
      <c r="L1769"/>
      <c r="O1769"/>
      <c r="P1769"/>
    </row>
    <row r="1770" spans="1:16" x14ac:dyDescent="0.3">
      <c r="A1770" s="300"/>
      <c r="B1770" s="300"/>
      <c r="C1770" s="300"/>
      <c r="D1770" s="31"/>
      <c r="E1770"/>
      <c r="F1770"/>
      <c r="G1770"/>
      <c r="H1770" s="606"/>
      <c r="I1770" s="295"/>
      <c r="J1770"/>
      <c r="K1770" s="295"/>
      <c r="L1770"/>
      <c r="O1770"/>
      <c r="P1770"/>
    </row>
    <row r="1771" spans="1:16" x14ac:dyDescent="0.3">
      <c r="A1771" s="300"/>
      <c r="B1771" s="300"/>
      <c r="C1771" s="300"/>
      <c r="D1771" s="31"/>
      <c r="E1771"/>
      <c r="F1771"/>
      <c r="G1771"/>
      <c r="H1771" s="606"/>
      <c r="I1771" s="295"/>
      <c r="J1771"/>
      <c r="K1771" s="295"/>
      <c r="L1771"/>
      <c r="O1771"/>
      <c r="P1771"/>
    </row>
    <row r="1772" spans="1:16" x14ac:dyDescent="0.3">
      <c r="A1772" s="300"/>
      <c r="B1772" s="300"/>
      <c r="C1772" s="300"/>
      <c r="D1772" s="31"/>
      <c r="E1772"/>
      <c r="F1772"/>
      <c r="G1772"/>
      <c r="H1772" s="606"/>
      <c r="I1772" s="295"/>
      <c r="J1772"/>
      <c r="K1772" s="295"/>
      <c r="L1772"/>
      <c r="O1772"/>
      <c r="P1772"/>
    </row>
    <row r="1773" spans="1:16" x14ac:dyDescent="0.3">
      <c r="A1773" s="300"/>
      <c r="B1773" s="300"/>
      <c r="C1773" s="300"/>
      <c r="D1773" s="31"/>
      <c r="E1773"/>
      <c r="F1773"/>
      <c r="G1773"/>
      <c r="H1773" s="606"/>
      <c r="I1773" s="295"/>
      <c r="J1773"/>
      <c r="K1773" s="295"/>
      <c r="L1773"/>
      <c r="O1773"/>
      <c r="P1773"/>
    </row>
    <row r="1774" spans="1:16" x14ac:dyDescent="0.3">
      <c r="A1774" s="300"/>
      <c r="B1774" s="300"/>
      <c r="C1774" s="300"/>
      <c r="D1774" s="31"/>
      <c r="E1774"/>
      <c r="F1774"/>
      <c r="G1774"/>
      <c r="H1774" s="606"/>
      <c r="I1774" s="295"/>
      <c r="J1774"/>
      <c r="K1774" s="295"/>
      <c r="L1774"/>
      <c r="O1774"/>
      <c r="P1774"/>
    </row>
    <row r="1775" spans="1:16" x14ac:dyDescent="0.3">
      <c r="A1775" s="300"/>
      <c r="B1775" s="300"/>
      <c r="C1775" s="300"/>
      <c r="D1775" s="31"/>
      <c r="E1775"/>
      <c r="F1775"/>
      <c r="G1775"/>
      <c r="H1775" s="606"/>
      <c r="I1775" s="295"/>
      <c r="J1775"/>
      <c r="K1775" s="295"/>
      <c r="L1775"/>
      <c r="O1775"/>
      <c r="P1775"/>
    </row>
    <row r="1776" spans="1:16" x14ac:dyDescent="0.3">
      <c r="A1776" s="300"/>
      <c r="B1776" s="300"/>
      <c r="C1776" s="300"/>
      <c r="D1776" s="31"/>
      <c r="E1776"/>
      <c r="F1776"/>
      <c r="G1776"/>
      <c r="H1776" s="606"/>
      <c r="I1776" s="295"/>
      <c r="J1776"/>
      <c r="K1776" s="295"/>
      <c r="L1776"/>
      <c r="O1776"/>
      <c r="P1776"/>
    </row>
    <row r="1777" spans="1:16" x14ac:dyDescent="0.3">
      <c r="A1777" s="300"/>
      <c r="B1777" s="300"/>
      <c r="C1777" s="300"/>
      <c r="D1777" s="31"/>
      <c r="E1777"/>
      <c r="F1777"/>
      <c r="G1777"/>
      <c r="H1777" s="606"/>
      <c r="I1777" s="295"/>
      <c r="J1777"/>
      <c r="K1777" s="295"/>
      <c r="L1777"/>
      <c r="O1777"/>
      <c r="P1777"/>
    </row>
    <row r="1778" spans="1:16" x14ac:dyDescent="0.3">
      <c r="A1778" s="300"/>
      <c r="B1778" s="300"/>
      <c r="C1778" s="300"/>
      <c r="D1778" s="31"/>
      <c r="E1778"/>
      <c r="F1778"/>
      <c r="G1778"/>
      <c r="H1778" s="606"/>
      <c r="I1778" s="295"/>
      <c r="J1778"/>
      <c r="K1778" s="295"/>
      <c r="L1778"/>
      <c r="O1778"/>
      <c r="P1778"/>
    </row>
    <row r="1779" spans="1:16" x14ac:dyDescent="0.3">
      <c r="A1779" s="300"/>
      <c r="B1779" s="300"/>
      <c r="C1779" s="300"/>
      <c r="D1779" s="31"/>
      <c r="E1779"/>
      <c r="F1779"/>
      <c r="G1779"/>
      <c r="H1779" s="606"/>
      <c r="I1779" s="295"/>
      <c r="J1779"/>
      <c r="K1779" s="295"/>
      <c r="L1779"/>
      <c r="O1779"/>
      <c r="P1779"/>
    </row>
    <row r="1780" spans="1:16" x14ac:dyDescent="0.3">
      <c r="A1780" s="300"/>
      <c r="B1780" s="300"/>
      <c r="C1780" s="300"/>
      <c r="D1780" s="31"/>
      <c r="E1780"/>
      <c r="F1780"/>
      <c r="G1780"/>
      <c r="H1780" s="606"/>
      <c r="I1780" s="295"/>
      <c r="J1780"/>
      <c r="K1780" s="295"/>
      <c r="L1780"/>
      <c r="O1780"/>
      <c r="P1780"/>
    </row>
    <row r="1781" spans="1:16" x14ac:dyDescent="0.3">
      <c r="A1781" s="300"/>
      <c r="B1781" s="300"/>
      <c r="C1781" s="300"/>
      <c r="D1781" s="31"/>
      <c r="E1781"/>
      <c r="F1781"/>
      <c r="G1781"/>
      <c r="H1781" s="606"/>
      <c r="I1781" s="295"/>
      <c r="J1781"/>
      <c r="K1781" s="295"/>
      <c r="L1781"/>
      <c r="O1781"/>
      <c r="P1781"/>
    </row>
    <row r="1782" spans="1:16" x14ac:dyDescent="0.3">
      <c r="A1782" s="300"/>
      <c r="B1782" s="300"/>
      <c r="C1782" s="300"/>
      <c r="D1782" s="31"/>
      <c r="E1782"/>
      <c r="F1782"/>
      <c r="G1782"/>
      <c r="H1782" s="606"/>
      <c r="I1782" s="295"/>
      <c r="J1782"/>
      <c r="K1782" s="295"/>
      <c r="L1782"/>
      <c r="O1782"/>
      <c r="P1782"/>
    </row>
    <row r="1783" spans="1:16" x14ac:dyDescent="0.3">
      <c r="A1783" s="300"/>
      <c r="B1783" s="300"/>
      <c r="C1783" s="300"/>
      <c r="D1783" s="31"/>
      <c r="E1783"/>
      <c r="F1783"/>
      <c r="G1783"/>
      <c r="H1783" s="606"/>
      <c r="I1783" s="295"/>
      <c r="J1783"/>
      <c r="K1783" s="295"/>
      <c r="L1783"/>
      <c r="O1783"/>
      <c r="P1783"/>
    </row>
    <row r="1784" spans="1:16" x14ac:dyDescent="0.3">
      <c r="A1784" s="300"/>
      <c r="B1784" s="300"/>
      <c r="C1784" s="300"/>
      <c r="D1784" s="31"/>
      <c r="E1784"/>
      <c r="F1784"/>
      <c r="G1784"/>
      <c r="H1784" s="606"/>
      <c r="I1784" s="295"/>
      <c r="J1784"/>
      <c r="K1784" s="295"/>
      <c r="L1784"/>
      <c r="O1784"/>
      <c r="P1784"/>
    </row>
    <row r="1785" spans="1:16" x14ac:dyDescent="0.3">
      <c r="A1785" s="300"/>
      <c r="B1785" s="300"/>
      <c r="C1785" s="300"/>
      <c r="D1785" s="31"/>
      <c r="E1785"/>
      <c r="F1785"/>
      <c r="G1785"/>
      <c r="H1785" s="606"/>
      <c r="I1785" s="295"/>
      <c r="J1785"/>
      <c r="K1785" s="295"/>
      <c r="L1785"/>
      <c r="O1785"/>
      <c r="P1785"/>
    </row>
    <row r="1786" spans="1:16" x14ac:dyDescent="0.3">
      <c r="A1786" s="300"/>
      <c r="B1786" s="300"/>
      <c r="C1786" s="300"/>
      <c r="D1786" s="31"/>
      <c r="E1786"/>
      <c r="F1786"/>
      <c r="G1786"/>
      <c r="H1786" s="606"/>
      <c r="I1786" s="295"/>
      <c r="J1786"/>
      <c r="K1786" s="295"/>
      <c r="L1786"/>
      <c r="O1786"/>
      <c r="P1786"/>
    </row>
    <row r="1787" spans="1:16" x14ac:dyDescent="0.3">
      <c r="A1787" s="300"/>
      <c r="B1787" s="300"/>
      <c r="C1787" s="300"/>
      <c r="D1787" s="31"/>
      <c r="E1787"/>
      <c r="F1787"/>
      <c r="G1787"/>
      <c r="H1787" s="606"/>
      <c r="I1787" s="295"/>
      <c r="J1787"/>
      <c r="K1787" s="295"/>
      <c r="L1787"/>
      <c r="O1787"/>
      <c r="P1787"/>
    </row>
    <row r="1788" spans="1:16" x14ac:dyDescent="0.3">
      <c r="A1788" s="300"/>
      <c r="B1788" s="300"/>
      <c r="C1788" s="300"/>
      <c r="D1788" s="31"/>
      <c r="E1788"/>
      <c r="F1788"/>
      <c r="G1788"/>
      <c r="H1788" s="606"/>
      <c r="I1788" s="295"/>
      <c r="J1788"/>
      <c r="K1788" s="295"/>
      <c r="L1788"/>
      <c r="O1788"/>
      <c r="P1788"/>
    </row>
    <row r="1789" spans="1:16" x14ac:dyDescent="0.3">
      <c r="A1789" s="300"/>
      <c r="B1789" s="300"/>
      <c r="C1789" s="300"/>
      <c r="D1789" s="31"/>
      <c r="E1789"/>
      <c r="F1789"/>
      <c r="G1789"/>
      <c r="H1789" s="606"/>
      <c r="I1789" s="295"/>
      <c r="J1789"/>
      <c r="K1789" s="295"/>
      <c r="L1789"/>
      <c r="O1789"/>
      <c r="P1789"/>
    </row>
    <row r="1790" spans="1:16" x14ac:dyDescent="0.3">
      <c r="A1790" s="300"/>
      <c r="B1790" s="300"/>
      <c r="C1790" s="300"/>
      <c r="D1790" s="31"/>
      <c r="E1790"/>
      <c r="F1790"/>
      <c r="G1790"/>
      <c r="H1790" s="606"/>
      <c r="I1790" s="295"/>
      <c r="J1790"/>
      <c r="K1790" s="295"/>
      <c r="L1790"/>
      <c r="O1790"/>
      <c r="P1790"/>
    </row>
    <row r="1791" spans="1:16" x14ac:dyDescent="0.3">
      <c r="A1791" s="300"/>
      <c r="B1791" s="300"/>
      <c r="C1791" s="300"/>
      <c r="D1791" s="31"/>
      <c r="E1791"/>
      <c r="F1791"/>
      <c r="G1791"/>
      <c r="H1791" s="606"/>
      <c r="I1791" s="295"/>
      <c r="J1791"/>
      <c r="K1791" s="295"/>
      <c r="L1791"/>
      <c r="O1791"/>
      <c r="P1791"/>
    </row>
    <row r="1792" spans="1:16" x14ac:dyDescent="0.3">
      <c r="A1792" s="300"/>
      <c r="B1792" s="300"/>
      <c r="C1792" s="300"/>
      <c r="D1792" s="31"/>
      <c r="E1792"/>
      <c r="F1792"/>
      <c r="G1792"/>
      <c r="H1792" s="606"/>
      <c r="I1792" s="295"/>
      <c r="J1792"/>
      <c r="K1792" s="295"/>
      <c r="L1792"/>
      <c r="O1792"/>
      <c r="P1792"/>
    </row>
    <row r="1793" spans="1:16" x14ac:dyDescent="0.3">
      <c r="A1793" s="300"/>
      <c r="B1793" s="300"/>
      <c r="C1793" s="300"/>
      <c r="D1793" s="31"/>
      <c r="E1793"/>
      <c r="F1793"/>
      <c r="G1793"/>
      <c r="H1793" s="606"/>
      <c r="I1793" s="295"/>
      <c r="J1793"/>
      <c r="K1793" s="295"/>
      <c r="L1793"/>
      <c r="O1793"/>
      <c r="P1793"/>
    </row>
    <row r="1794" spans="1:16" x14ac:dyDescent="0.3">
      <c r="A1794" s="300"/>
      <c r="B1794" s="300"/>
      <c r="C1794" s="300"/>
      <c r="D1794" s="31"/>
      <c r="E1794"/>
      <c r="F1794"/>
      <c r="G1794"/>
      <c r="H1794" s="606"/>
      <c r="I1794" s="295"/>
      <c r="J1794"/>
      <c r="K1794" s="295"/>
      <c r="L1794"/>
      <c r="O1794"/>
      <c r="P1794"/>
    </row>
    <row r="1795" spans="1:16" x14ac:dyDescent="0.3">
      <c r="A1795" s="300"/>
      <c r="B1795" s="300"/>
      <c r="C1795" s="300"/>
      <c r="D1795" s="31"/>
      <c r="E1795"/>
      <c r="F1795"/>
      <c r="G1795"/>
      <c r="H1795" s="606"/>
      <c r="I1795" s="295"/>
      <c r="J1795"/>
      <c r="K1795" s="295"/>
      <c r="L1795"/>
      <c r="O1795"/>
      <c r="P1795"/>
    </row>
    <row r="1796" spans="1:16" x14ac:dyDescent="0.3">
      <c r="A1796" s="300"/>
      <c r="B1796" s="300"/>
      <c r="C1796" s="300"/>
      <c r="D1796" s="31"/>
      <c r="E1796"/>
      <c r="F1796"/>
      <c r="G1796"/>
      <c r="H1796" s="606"/>
      <c r="I1796" s="295"/>
      <c r="J1796"/>
      <c r="K1796" s="295"/>
      <c r="L1796"/>
      <c r="O1796"/>
      <c r="P1796"/>
    </row>
    <row r="1797" spans="1:16" x14ac:dyDescent="0.3">
      <c r="A1797" s="300"/>
      <c r="B1797" s="300"/>
      <c r="C1797" s="300"/>
      <c r="D1797" s="31"/>
      <c r="E1797"/>
      <c r="F1797"/>
      <c r="G1797"/>
      <c r="H1797" s="606"/>
      <c r="I1797" s="295"/>
      <c r="J1797"/>
      <c r="K1797" s="295"/>
      <c r="L1797"/>
      <c r="O1797"/>
      <c r="P1797"/>
    </row>
    <row r="1798" spans="1:16" x14ac:dyDescent="0.3">
      <c r="A1798" s="300"/>
      <c r="B1798" s="300"/>
      <c r="C1798" s="300"/>
      <c r="D1798" s="31"/>
      <c r="E1798"/>
      <c r="F1798"/>
      <c r="G1798"/>
      <c r="H1798" s="606"/>
      <c r="I1798" s="295"/>
      <c r="J1798"/>
      <c r="K1798" s="295"/>
      <c r="L1798"/>
      <c r="O1798"/>
      <c r="P1798"/>
    </row>
    <row r="1799" spans="1:16" x14ac:dyDescent="0.3">
      <c r="A1799" s="300"/>
      <c r="B1799" s="300"/>
      <c r="C1799" s="300"/>
      <c r="D1799" s="31"/>
      <c r="E1799"/>
      <c r="F1799"/>
      <c r="G1799"/>
      <c r="H1799" s="606"/>
      <c r="I1799" s="295"/>
      <c r="J1799"/>
      <c r="K1799" s="295"/>
      <c r="L1799"/>
      <c r="O1799"/>
      <c r="P1799"/>
    </row>
    <row r="1800" spans="1:16" x14ac:dyDescent="0.3">
      <c r="A1800" s="300"/>
      <c r="B1800" s="300"/>
      <c r="C1800" s="300"/>
      <c r="D1800" s="31"/>
      <c r="E1800"/>
      <c r="F1800"/>
      <c r="G1800"/>
      <c r="H1800" s="606"/>
      <c r="I1800" s="295"/>
      <c r="J1800"/>
      <c r="K1800" s="295"/>
      <c r="L1800"/>
      <c r="O1800"/>
      <c r="P1800"/>
    </row>
    <row r="1801" spans="1:16" x14ac:dyDescent="0.3">
      <c r="A1801" s="300"/>
      <c r="B1801" s="300"/>
      <c r="C1801" s="300"/>
      <c r="D1801" s="31"/>
      <c r="E1801"/>
      <c r="F1801"/>
      <c r="G1801"/>
      <c r="H1801" s="606"/>
      <c r="I1801" s="295"/>
      <c r="J1801"/>
      <c r="K1801" s="295"/>
      <c r="L1801"/>
      <c r="O1801"/>
      <c r="P1801"/>
    </row>
    <row r="1802" spans="1:16" x14ac:dyDescent="0.3">
      <c r="A1802" s="300"/>
      <c r="B1802" s="300"/>
      <c r="C1802" s="300"/>
      <c r="D1802" s="31"/>
      <c r="E1802"/>
      <c r="F1802"/>
      <c r="G1802"/>
      <c r="H1802" s="606"/>
      <c r="I1802" s="295"/>
      <c r="J1802"/>
      <c r="K1802" s="295"/>
      <c r="L1802"/>
      <c r="O1802"/>
      <c r="P1802"/>
    </row>
    <row r="1803" spans="1:16" x14ac:dyDescent="0.3">
      <c r="A1803" s="300"/>
      <c r="B1803" s="300"/>
      <c r="C1803" s="300"/>
      <c r="D1803" s="31"/>
      <c r="E1803"/>
      <c r="F1803"/>
      <c r="G1803"/>
      <c r="H1803" s="606"/>
      <c r="I1803" s="295"/>
      <c r="J1803"/>
      <c r="K1803" s="295"/>
      <c r="L1803"/>
      <c r="O1803"/>
      <c r="P1803"/>
    </row>
    <row r="1804" spans="1:16" x14ac:dyDescent="0.3">
      <c r="A1804" s="300"/>
      <c r="B1804" s="300"/>
      <c r="C1804" s="300"/>
      <c r="D1804" s="31"/>
      <c r="E1804"/>
      <c r="F1804"/>
      <c r="G1804"/>
      <c r="H1804" s="606"/>
      <c r="I1804" s="295"/>
      <c r="J1804"/>
      <c r="K1804" s="295"/>
      <c r="L1804"/>
      <c r="O1804"/>
      <c r="P1804"/>
    </row>
    <row r="1805" spans="1:16" x14ac:dyDescent="0.3">
      <c r="A1805" s="300"/>
      <c r="B1805" s="300"/>
      <c r="C1805" s="300"/>
      <c r="D1805" s="31"/>
      <c r="E1805"/>
      <c r="F1805"/>
      <c r="G1805"/>
      <c r="H1805" s="606"/>
      <c r="I1805" s="295"/>
      <c r="J1805"/>
      <c r="K1805" s="295"/>
      <c r="L1805"/>
      <c r="O1805"/>
      <c r="P1805"/>
    </row>
    <row r="1806" spans="1:16" x14ac:dyDescent="0.3">
      <c r="A1806" s="300"/>
      <c r="B1806" s="300"/>
      <c r="C1806" s="300"/>
      <c r="D1806" s="31"/>
      <c r="E1806"/>
      <c r="F1806"/>
      <c r="G1806"/>
      <c r="H1806" s="606"/>
      <c r="I1806" s="295"/>
      <c r="J1806"/>
      <c r="K1806" s="295"/>
      <c r="L1806"/>
      <c r="O1806"/>
      <c r="P1806"/>
    </row>
    <row r="1807" spans="1:16" x14ac:dyDescent="0.3">
      <c r="A1807" s="300"/>
      <c r="B1807" s="300"/>
      <c r="C1807" s="300"/>
      <c r="D1807" s="31"/>
      <c r="E1807"/>
      <c r="F1807"/>
      <c r="G1807"/>
      <c r="H1807" s="606"/>
      <c r="I1807" s="295"/>
      <c r="J1807"/>
      <c r="K1807" s="295"/>
      <c r="L1807"/>
      <c r="O1807"/>
      <c r="P1807"/>
    </row>
    <row r="1808" spans="1:16" x14ac:dyDescent="0.3">
      <c r="A1808" s="300"/>
      <c r="B1808" s="300"/>
      <c r="C1808" s="300"/>
      <c r="D1808" s="31"/>
      <c r="E1808"/>
      <c r="F1808"/>
      <c r="G1808"/>
      <c r="H1808" s="606"/>
      <c r="I1808" s="295"/>
      <c r="J1808"/>
      <c r="K1808" s="295"/>
      <c r="L1808"/>
      <c r="O1808"/>
      <c r="P1808"/>
    </row>
    <row r="1809" spans="1:16" x14ac:dyDescent="0.3">
      <c r="A1809" s="300"/>
      <c r="B1809" s="300"/>
      <c r="C1809" s="300"/>
      <c r="D1809" s="31"/>
      <c r="E1809"/>
      <c r="F1809"/>
      <c r="G1809"/>
      <c r="H1809" s="606"/>
      <c r="I1809" s="295"/>
      <c r="J1809"/>
      <c r="K1809" s="295"/>
      <c r="L1809"/>
      <c r="O1809"/>
      <c r="P1809"/>
    </row>
    <row r="1810" spans="1:16" x14ac:dyDescent="0.3">
      <c r="A1810" s="300"/>
      <c r="B1810" s="300"/>
      <c r="C1810" s="300"/>
      <c r="D1810" s="31"/>
      <c r="E1810"/>
      <c r="F1810"/>
      <c r="G1810"/>
      <c r="H1810" s="606"/>
      <c r="I1810" s="295"/>
      <c r="J1810"/>
      <c r="K1810" s="295"/>
      <c r="L1810"/>
      <c r="O1810"/>
      <c r="P1810"/>
    </row>
    <row r="1811" spans="1:16" x14ac:dyDescent="0.3">
      <c r="A1811" s="300"/>
      <c r="B1811" s="300"/>
      <c r="C1811" s="300"/>
      <c r="D1811" s="31"/>
      <c r="E1811"/>
      <c r="F1811"/>
      <c r="G1811"/>
      <c r="H1811" s="606"/>
      <c r="I1811" s="295"/>
      <c r="J1811"/>
      <c r="K1811" s="295"/>
      <c r="L1811"/>
      <c r="O1811"/>
      <c r="P1811"/>
    </row>
    <row r="1812" spans="1:16" x14ac:dyDescent="0.3">
      <c r="A1812" s="300"/>
      <c r="B1812" s="300"/>
      <c r="C1812" s="300"/>
      <c r="D1812" s="31"/>
      <c r="E1812"/>
      <c r="F1812"/>
      <c r="G1812"/>
      <c r="H1812" s="606"/>
      <c r="I1812" s="295"/>
      <c r="J1812"/>
      <c r="K1812" s="295"/>
      <c r="L1812"/>
      <c r="O1812"/>
      <c r="P1812"/>
    </row>
    <row r="1813" spans="1:16" x14ac:dyDescent="0.3">
      <c r="A1813" s="300"/>
      <c r="B1813" s="300"/>
      <c r="C1813" s="300"/>
      <c r="D1813" s="31"/>
      <c r="E1813"/>
      <c r="F1813"/>
      <c r="G1813"/>
      <c r="H1813" s="606"/>
      <c r="I1813" s="295"/>
      <c r="J1813"/>
      <c r="K1813" s="295"/>
      <c r="L1813"/>
      <c r="O1813"/>
      <c r="P1813"/>
    </row>
    <row r="1814" spans="1:16" x14ac:dyDescent="0.3">
      <c r="A1814" s="300"/>
      <c r="B1814" s="300"/>
      <c r="C1814" s="300"/>
      <c r="D1814" s="31"/>
      <c r="E1814"/>
      <c r="F1814"/>
      <c r="G1814"/>
      <c r="H1814" s="606"/>
      <c r="I1814" s="295"/>
      <c r="J1814"/>
      <c r="K1814" s="295"/>
      <c r="L1814"/>
      <c r="O1814"/>
      <c r="P1814"/>
    </row>
    <row r="1815" spans="1:16" x14ac:dyDescent="0.3">
      <c r="A1815" s="300"/>
      <c r="B1815" s="300"/>
      <c r="C1815" s="300"/>
      <c r="D1815" s="31"/>
      <c r="E1815"/>
      <c r="F1815"/>
      <c r="G1815"/>
      <c r="H1815" s="606"/>
      <c r="I1815" s="295"/>
      <c r="J1815"/>
      <c r="K1815" s="295"/>
      <c r="L1815"/>
      <c r="O1815"/>
      <c r="P1815"/>
    </row>
    <row r="1816" spans="1:16" x14ac:dyDescent="0.3">
      <c r="A1816" s="300"/>
      <c r="B1816" s="300"/>
      <c r="C1816" s="300"/>
      <c r="D1816" s="31"/>
      <c r="E1816"/>
      <c r="F1816"/>
      <c r="G1816"/>
      <c r="H1816" s="606"/>
      <c r="I1816" s="295"/>
      <c r="J1816"/>
      <c r="K1816" s="295"/>
      <c r="L1816"/>
      <c r="O1816"/>
      <c r="P1816"/>
    </row>
    <row r="1817" spans="1:16" x14ac:dyDescent="0.3">
      <c r="A1817" s="300"/>
      <c r="B1817" s="300"/>
      <c r="C1817" s="300"/>
      <c r="D1817" s="31"/>
      <c r="E1817"/>
      <c r="F1817"/>
      <c r="G1817"/>
      <c r="H1817" s="606"/>
      <c r="I1817" s="295"/>
      <c r="J1817"/>
      <c r="K1817" s="295"/>
      <c r="L1817"/>
      <c r="O1817"/>
      <c r="P1817"/>
    </row>
    <row r="1818" spans="1:16" x14ac:dyDescent="0.3">
      <c r="A1818" s="300"/>
      <c r="B1818" s="300"/>
      <c r="C1818" s="300"/>
      <c r="D1818" s="31"/>
      <c r="E1818"/>
      <c r="F1818"/>
      <c r="G1818"/>
      <c r="H1818" s="606"/>
      <c r="I1818" s="295"/>
      <c r="J1818"/>
      <c r="K1818" s="295"/>
      <c r="L1818"/>
      <c r="O1818"/>
      <c r="P1818"/>
    </row>
    <row r="1819" spans="1:16" x14ac:dyDescent="0.3">
      <c r="A1819" s="300"/>
      <c r="B1819" s="300"/>
      <c r="C1819" s="300"/>
      <c r="D1819" s="31"/>
      <c r="E1819"/>
      <c r="F1819"/>
      <c r="G1819"/>
      <c r="H1819" s="606"/>
      <c r="I1819" s="295"/>
      <c r="J1819"/>
      <c r="K1819" s="295"/>
      <c r="L1819"/>
      <c r="O1819"/>
      <c r="P1819"/>
    </row>
    <row r="1820" spans="1:16" x14ac:dyDescent="0.3">
      <c r="A1820" s="300"/>
      <c r="B1820" s="300"/>
      <c r="C1820" s="300"/>
      <c r="D1820" s="31"/>
      <c r="E1820"/>
      <c r="F1820"/>
      <c r="G1820"/>
      <c r="H1820" s="606"/>
      <c r="I1820" s="295"/>
      <c r="J1820"/>
      <c r="K1820" s="295"/>
      <c r="L1820"/>
      <c r="O1820"/>
      <c r="P1820"/>
    </row>
    <row r="1821" spans="1:16" x14ac:dyDescent="0.3">
      <c r="A1821" s="300"/>
      <c r="B1821" s="300"/>
      <c r="C1821" s="300"/>
      <c r="D1821" s="31"/>
      <c r="E1821"/>
      <c r="F1821"/>
      <c r="G1821"/>
      <c r="H1821" s="606"/>
      <c r="I1821" s="295"/>
      <c r="J1821"/>
      <c r="K1821" s="295"/>
      <c r="L1821"/>
      <c r="O1821"/>
      <c r="P1821"/>
    </row>
    <row r="1822" spans="1:16" x14ac:dyDescent="0.3">
      <c r="A1822" s="300"/>
      <c r="B1822" s="300"/>
      <c r="C1822" s="300"/>
      <c r="D1822" s="31"/>
      <c r="E1822"/>
      <c r="F1822"/>
      <c r="G1822"/>
      <c r="H1822" s="606"/>
      <c r="I1822" s="295"/>
      <c r="J1822"/>
      <c r="K1822" s="295"/>
      <c r="L1822"/>
      <c r="O1822"/>
      <c r="P1822"/>
    </row>
    <row r="1823" spans="1:16" x14ac:dyDescent="0.3">
      <c r="A1823" s="300"/>
      <c r="B1823" s="300"/>
      <c r="C1823" s="300"/>
      <c r="D1823" s="31"/>
      <c r="E1823"/>
      <c r="F1823"/>
      <c r="G1823"/>
      <c r="H1823" s="606"/>
      <c r="I1823" s="295"/>
      <c r="J1823"/>
      <c r="K1823" s="295"/>
      <c r="L1823"/>
      <c r="O1823"/>
      <c r="P1823"/>
    </row>
    <row r="1824" spans="1:16" x14ac:dyDescent="0.3">
      <c r="A1824" s="300"/>
      <c r="B1824" s="300"/>
      <c r="C1824" s="300"/>
      <c r="D1824" s="31"/>
      <c r="E1824"/>
      <c r="F1824"/>
      <c r="G1824"/>
      <c r="H1824" s="606"/>
      <c r="I1824" s="295"/>
      <c r="J1824"/>
      <c r="K1824" s="295"/>
      <c r="L1824"/>
      <c r="O1824"/>
      <c r="P1824"/>
    </row>
    <row r="1825" spans="1:16" x14ac:dyDescent="0.3">
      <c r="A1825" s="300"/>
      <c r="B1825" s="300"/>
      <c r="C1825" s="300"/>
      <c r="D1825" s="31"/>
      <c r="E1825"/>
      <c r="F1825"/>
      <c r="G1825"/>
      <c r="H1825" s="606"/>
      <c r="I1825" s="295"/>
      <c r="J1825"/>
      <c r="K1825" s="295"/>
      <c r="L1825"/>
      <c r="O1825"/>
      <c r="P1825"/>
    </row>
    <row r="1826" spans="1:16" x14ac:dyDescent="0.3">
      <c r="A1826" s="300"/>
      <c r="B1826" s="300"/>
      <c r="C1826" s="300"/>
      <c r="D1826" s="31"/>
      <c r="E1826"/>
      <c r="F1826"/>
      <c r="G1826"/>
      <c r="H1826" s="606"/>
      <c r="I1826" s="295"/>
      <c r="J1826"/>
      <c r="K1826" s="295"/>
      <c r="L1826"/>
      <c r="O1826"/>
      <c r="P1826"/>
    </row>
    <row r="1827" spans="1:16" x14ac:dyDescent="0.3">
      <c r="A1827" s="300"/>
      <c r="B1827" s="300"/>
      <c r="C1827" s="300"/>
      <c r="D1827" s="31"/>
      <c r="E1827"/>
      <c r="F1827"/>
      <c r="G1827"/>
      <c r="H1827" s="606"/>
      <c r="I1827" s="295"/>
      <c r="J1827"/>
      <c r="K1827" s="295"/>
      <c r="L1827"/>
      <c r="O1827"/>
      <c r="P1827"/>
    </row>
    <row r="1828" spans="1:16" x14ac:dyDescent="0.3">
      <c r="A1828" s="300"/>
      <c r="B1828" s="300"/>
      <c r="C1828" s="300"/>
      <c r="D1828" s="31"/>
      <c r="E1828"/>
      <c r="F1828"/>
      <c r="G1828"/>
      <c r="H1828" s="606"/>
      <c r="I1828" s="295"/>
      <c r="J1828"/>
      <c r="K1828" s="295"/>
      <c r="L1828"/>
      <c r="O1828"/>
      <c r="P1828"/>
    </row>
    <row r="1829" spans="1:16" x14ac:dyDescent="0.3">
      <c r="A1829" s="300"/>
      <c r="B1829" s="300"/>
      <c r="C1829" s="300"/>
      <c r="D1829" s="31"/>
      <c r="E1829"/>
      <c r="F1829"/>
      <c r="G1829"/>
      <c r="H1829" s="606"/>
      <c r="I1829" s="295"/>
      <c r="J1829"/>
      <c r="K1829" s="295"/>
      <c r="L1829"/>
      <c r="O1829"/>
      <c r="P1829"/>
    </row>
    <row r="1830" spans="1:16" x14ac:dyDescent="0.3">
      <c r="A1830" s="300"/>
      <c r="B1830" s="300"/>
      <c r="C1830" s="300"/>
      <c r="D1830" s="31"/>
      <c r="E1830"/>
      <c r="F1830"/>
      <c r="G1830"/>
      <c r="H1830" s="606"/>
      <c r="I1830" s="295"/>
      <c r="J1830"/>
      <c r="K1830" s="295"/>
      <c r="L1830"/>
      <c r="O1830"/>
      <c r="P1830"/>
    </row>
    <row r="1831" spans="1:16" x14ac:dyDescent="0.3">
      <c r="A1831" s="300"/>
      <c r="B1831" s="300"/>
      <c r="C1831" s="300"/>
      <c r="D1831" s="31"/>
      <c r="E1831"/>
      <c r="F1831"/>
      <c r="G1831"/>
      <c r="H1831" s="606"/>
      <c r="I1831" s="295"/>
      <c r="J1831"/>
      <c r="K1831" s="295"/>
      <c r="L1831"/>
      <c r="O1831"/>
      <c r="P1831"/>
    </row>
    <row r="1832" spans="1:16" x14ac:dyDescent="0.3">
      <c r="A1832" s="300"/>
      <c r="B1832" s="300"/>
      <c r="C1832" s="300"/>
      <c r="D1832" s="31"/>
      <c r="E1832"/>
      <c r="F1832"/>
      <c r="G1832"/>
      <c r="H1832" s="606"/>
      <c r="I1832" s="295"/>
      <c r="J1832"/>
      <c r="K1832" s="295"/>
      <c r="L1832"/>
      <c r="O1832"/>
      <c r="P1832"/>
    </row>
    <row r="1833" spans="1:16" x14ac:dyDescent="0.3">
      <c r="A1833" s="300"/>
      <c r="B1833" s="300"/>
      <c r="C1833" s="300"/>
      <c r="D1833" s="31"/>
      <c r="E1833"/>
      <c r="F1833"/>
      <c r="G1833"/>
      <c r="H1833" s="606"/>
      <c r="I1833" s="295"/>
      <c r="J1833"/>
      <c r="K1833" s="295"/>
      <c r="L1833"/>
      <c r="O1833"/>
      <c r="P1833"/>
    </row>
    <row r="1834" spans="1:16" x14ac:dyDescent="0.3">
      <c r="A1834" s="300"/>
      <c r="B1834" s="300"/>
      <c r="C1834" s="300"/>
      <c r="D1834" s="31"/>
      <c r="E1834"/>
      <c r="F1834"/>
      <c r="G1834"/>
      <c r="H1834" s="606"/>
      <c r="I1834" s="295"/>
      <c r="J1834"/>
      <c r="K1834" s="295"/>
      <c r="L1834"/>
      <c r="O1834"/>
      <c r="P1834"/>
    </row>
    <row r="1835" spans="1:16" x14ac:dyDescent="0.3">
      <c r="A1835" s="300"/>
      <c r="B1835" s="300"/>
      <c r="C1835" s="300"/>
      <c r="D1835" s="31"/>
      <c r="E1835"/>
      <c r="F1835"/>
      <c r="G1835"/>
      <c r="H1835" s="606"/>
      <c r="I1835" s="295"/>
      <c r="J1835"/>
      <c r="K1835" s="295"/>
      <c r="L1835"/>
      <c r="O1835"/>
      <c r="P1835"/>
    </row>
    <row r="1836" spans="1:16" x14ac:dyDescent="0.3">
      <c r="A1836" s="300"/>
      <c r="B1836" s="300"/>
      <c r="C1836" s="300"/>
      <c r="D1836" s="31"/>
      <c r="E1836"/>
      <c r="F1836"/>
      <c r="G1836"/>
      <c r="H1836" s="606"/>
      <c r="I1836" s="295"/>
      <c r="J1836"/>
      <c r="K1836" s="295"/>
      <c r="L1836"/>
      <c r="O1836"/>
      <c r="P1836"/>
    </row>
    <row r="1837" spans="1:16" x14ac:dyDescent="0.3">
      <c r="A1837" s="300"/>
      <c r="B1837" s="300"/>
      <c r="C1837" s="300"/>
      <c r="D1837" s="31"/>
      <c r="E1837"/>
      <c r="F1837"/>
      <c r="G1837"/>
      <c r="H1837" s="606"/>
      <c r="I1837" s="295"/>
      <c r="J1837"/>
      <c r="K1837" s="295"/>
      <c r="L1837"/>
      <c r="O1837"/>
      <c r="P1837"/>
    </row>
    <row r="1838" spans="1:16" x14ac:dyDescent="0.3">
      <c r="A1838" s="300"/>
      <c r="B1838" s="300"/>
      <c r="C1838" s="300"/>
      <c r="D1838" s="31"/>
      <c r="E1838"/>
      <c r="F1838"/>
      <c r="G1838"/>
      <c r="H1838" s="606"/>
      <c r="I1838" s="295"/>
      <c r="J1838"/>
      <c r="K1838" s="295"/>
      <c r="L1838"/>
      <c r="O1838"/>
      <c r="P1838"/>
    </row>
    <row r="1839" spans="1:16" x14ac:dyDescent="0.3">
      <c r="A1839" s="300"/>
      <c r="B1839" s="300"/>
      <c r="C1839" s="300"/>
      <c r="D1839" s="31"/>
      <c r="E1839"/>
      <c r="F1839"/>
      <c r="G1839"/>
      <c r="H1839" s="606"/>
      <c r="I1839" s="295"/>
      <c r="J1839"/>
      <c r="K1839" s="295"/>
      <c r="L1839"/>
      <c r="O1839"/>
      <c r="P1839"/>
    </row>
    <row r="1840" spans="1:16" x14ac:dyDescent="0.3">
      <c r="A1840" s="300"/>
      <c r="B1840" s="300"/>
      <c r="C1840" s="300"/>
      <c r="D1840" s="31"/>
      <c r="E1840"/>
      <c r="F1840"/>
      <c r="G1840"/>
      <c r="H1840" s="606"/>
      <c r="I1840" s="295"/>
      <c r="J1840"/>
      <c r="K1840" s="295"/>
      <c r="L1840"/>
      <c r="O1840"/>
      <c r="P1840"/>
    </row>
    <row r="1841" spans="1:16" x14ac:dyDescent="0.3">
      <c r="A1841" s="300"/>
      <c r="B1841" s="300"/>
      <c r="C1841" s="300"/>
      <c r="D1841" s="31"/>
      <c r="E1841"/>
      <c r="F1841"/>
      <c r="G1841"/>
      <c r="H1841" s="606"/>
      <c r="I1841" s="295"/>
      <c r="J1841"/>
      <c r="K1841" s="295"/>
      <c r="L1841"/>
      <c r="O1841"/>
      <c r="P1841"/>
    </row>
    <row r="1842" spans="1:16" x14ac:dyDescent="0.3">
      <c r="A1842" s="300"/>
      <c r="B1842" s="300"/>
      <c r="C1842" s="300"/>
      <c r="D1842" s="31"/>
      <c r="E1842"/>
      <c r="F1842"/>
      <c r="G1842"/>
      <c r="H1842" s="606"/>
      <c r="I1842" s="295"/>
      <c r="J1842"/>
      <c r="K1842" s="295"/>
      <c r="L1842"/>
      <c r="O1842"/>
      <c r="P1842"/>
    </row>
    <row r="1843" spans="1:16" x14ac:dyDescent="0.3">
      <c r="A1843" s="300"/>
      <c r="B1843" s="300"/>
      <c r="C1843" s="300"/>
      <c r="D1843" s="31"/>
      <c r="E1843"/>
      <c r="F1843"/>
      <c r="G1843"/>
      <c r="H1843" s="606"/>
      <c r="I1843" s="295"/>
      <c r="J1843"/>
      <c r="K1843" s="295"/>
      <c r="L1843"/>
      <c r="O1843"/>
      <c r="P1843"/>
    </row>
    <row r="1844" spans="1:16" x14ac:dyDescent="0.3">
      <c r="A1844" s="300"/>
      <c r="B1844" s="300"/>
      <c r="C1844" s="300"/>
      <c r="D1844" s="31"/>
      <c r="E1844"/>
      <c r="F1844"/>
      <c r="G1844"/>
      <c r="H1844" s="606"/>
      <c r="I1844" s="295"/>
      <c r="J1844"/>
      <c r="K1844" s="295"/>
      <c r="L1844"/>
      <c r="O1844"/>
      <c r="P1844"/>
    </row>
    <row r="1845" spans="1:16" x14ac:dyDescent="0.3">
      <c r="A1845" s="300"/>
      <c r="B1845" s="300"/>
      <c r="C1845" s="300"/>
      <c r="D1845" s="31"/>
      <c r="E1845"/>
      <c r="F1845"/>
      <c r="G1845"/>
      <c r="H1845" s="606"/>
      <c r="I1845" s="295"/>
      <c r="J1845"/>
      <c r="K1845" s="295"/>
      <c r="L1845"/>
      <c r="O1845"/>
      <c r="P1845"/>
    </row>
    <row r="1846" spans="1:16" x14ac:dyDescent="0.3">
      <c r="A1846" s="300"/>
      <c r="B1846" s="300"/>
      <c r="C1846" s="300"/>
      <c r="D1846" s="31"/>
      <c r="E1846"/>
      <c r="F1846"/>
      <c r="G1846"/>
      <c r="H1846" s="606"/>
      <c r="I1846" s="295"/>
      <c r="J1846"/>
      <c r="K1846" s="295"/>
      <c r="L1846"/>
      <c r="O1846"/>
      <c r="P1846"/>
    </row>
    <row r="1847" spans="1:16" x14ac:dyDescent="0.3">
      <c r="A1847" s="300"/>
      <c r="B1847" s="300"/>
      <c r="C1847" s="300"/>
      <c r="D1847" s="31"/>
      <c r="E1847"/>
      <c r="F1847"/>
      <c r="G1847"/>
      <c r="H1847" s="606"/>
      <c r="I1847" s="295"/>
      <c r="J1847"/>
      <c r="K1847" s="295"/>
      <c r="L1847"/>
      <c r="O1847"/>
      <c r="P1847"/>
    </row>
    <row r="1848" spans="1:16" x14ac:dyDescent="0.3">
      <c r="A1848" s="300"/>
      <c r="B1848" s="300"/>
      <c r="C1848" s="300"/>
      <c r="D1848" s="31"/>
      <c r="E1848"/>
      <c r="F1848"/>
      <c r="G1848"/>
      <c r="H1848" s="606"/>
      <c r="I1848" s="295"/>
      <c r="J1848"/>
      <c r="K1848" s="295"/>
      <c r="L1848"/>
      <c r="O1848"/>
      <c r="P1848"/>
    </row>
    <row r="1849" spans="1:16" x14ac:dyDescent="0.3">
      <c r="A1849" s="300"/>
      <c r="B1849" s="300"/>
      <c r="C1849" s="300"/>
      <c r="D1849" s="31"/>
      <c r="E1849"/>
      <c r="F1849"/>
      <c r="G1849"/>
      <c r="H1849" s="606"/>
      <c r="I1849" s="295"/>
      <c r="J1849"/>
      <c r="K1849" s="295"/>
      <c r="L1849"/>
      <c r="O1849"/>
      <c r="P1849"/>
    </row>
    <row r="1850" spans="1:16" x14ac:dyDescent="0.3">
      <c r="A1850" s="300"/>
      <c r="B1850" s="300"/>
      <c r="C1850" s="300"/>
      <c r="D1850" s="31"/>
      <c r="E1850"/>
      <c r="F1850"/>
      <c r="G1850"/>
      <c r="H1850" s="606"/>
      <c r="I1850" s="295"/>
      <c r="J1850"/>
      <c r="K1850" s="295"/>
      <c r="L1850"/>
      <c r="O1850"/>
      <c r="P1850"/>
    </row>
    <row r="1851" spans="1:16" x14ac:dyDescent="0.3">
      <c r="A1851" s="300"/>
      <c r="B1851" s="300"/>
      <c r="C1851" s="300"/>
      <c r="D1851" s="31"/>
      <c r="E1851"/>
      <c r="F1851"/>
      <c r="G1851"/>
      <c r="H1851" s="606"/>
      <c r="I1851" s="295"/>
      <c r="J1851"/>
      <c r="K1851" s="295"/>
      <c r="L1851"/>
      <c r="O1851"/>
      <c r="P1851"/>
    </row>
    <row r="1852" spans="1:16" x14ac:dyDescent="0.3">
      <c r="A1852" s="300"/>
      <c r="B1852" s="300"/>
      <c r="C1852" s="300"/>
      <c r="D1852" s="31"/>
      <c r="E1852"/>
      <c r="F1852"/>
      <c r="G1852"/>
      <c r="H1852" s="606"/>
      <c r="I1852" s="295"/>
      <c r="J1852"/>
      <c r="K1852" s="295"/>
      <c r="L1852"/>
      <c r="O1852"/>
      <c r="P1852"/>
    </row>
    <row r="1853" spans="1:16" x14ac:dyDescent="0.3">
      <c r="A1853" s="300"/>
      <c r="B1853" s="300"/>
      <c r="C1853" s="300"/>
      <c r="D1853" s="31"/>
      <c r="E1853"/>
      <c r="F1853"/>
      <c r="G1853"/>
      <c r="H1853" s="606"/>
      <c r="I1853" s="295"/>
      <c r="J1853"/>
      <c r="K1853" s="295"/>
      <c r="L1853"/>
      <c r="O1853"/>
      <c r="P1853"/>
    </row>
    <row r="1854" spans="1:16" x14ac:dyDescent="0.3">
      <c r="A1854" s="300"/>
      <c r="B1854" s="300"/>
      <c r="C1854" s="300"/>
      <c r="D1854" s="31"/>
      <c r="E1854"/>
      <c r="F1854"/>
      <c r="G1854"/>
      <c r="H1854" s="606"/>
      <c r="I1854" s="295"/>
      <c r="J1854"/>
      <c r="K1854" s="295"/>
      <c r="L1854"/>
      <c r="O1854"/>
      <c r="P1854"/>
    </row>
    <row r="1855" spans="1:16" x14ac:dyDescent="0.3">
      <c r="A1855" s="300"/>
      <c r="B1855" s="300"/>
      <c r="C1855" s="300"/>
      <c r="D1855" s="31"/>
      <c r="E1855"/>
      <c r="F1855"/>
      <c r="G1855"/>
      <c r="H1855" s="606"/>
      <c r="I1855" s="295"/>
      <c r="J1855"/>
      <c r="K1855" s="295"/>
      <c r="L1855"/>
      <c r="O1855"/>
      <c r="P1855"/>
    </row>
    <row r="1856" spans="1:16" x14ac:dyDescent="0.3">
      <c r="A1856" s="300"/>
      <c r="B1856" s="300"/>
      <c r="C1856" s="300"/>
      <c r="D1856" s="31"/>
      <c r="E1856"/>
      <c r="F1856"/>
      <c r="G1856"/>
      <c r="H1856" s="606"/>
      <c r="I1856" s="295"/>
      <c r="J1856"/>
      <c r="K1856" s="295"/>
      <c r="L1856"/>
      <c r="O1856"/>
      <c r="P1856"/>
    </row>
    <row r="1857" spans="1:16" x14ac:dyDescent="0.3">
      <c r="A1857" s="300"/>
      <c r="B1857" s="300"/>
      <c r="C1857" s="300"/>
      <c r="D1857" s="31"/>
      <c r="E1857"/>
      <c r="F1857"/>
      <c r="G1857"/>
      <c r="H1857" s="606"/>
      <c r="I1857" s="295"/>
      <c r="J1857"/>
      <c r="K1857" s="295"/>
      <c r="L1857"/>
      <c r="O1857"/>
      <c r="P1857"/>
    </row>
    <row r="1858" spans="1:16" x14ac:dyDescent="0.3">
      <c r="A1858" s="300"/>
      <c r="B1858" s="300"/>
      <c r="C1858" s="300"/>
      <c r="D1858" s="31"/>
      <c r="E1858"/>
      <c r="F1858"/>
      <c r="G1858"/>
      <c r="H1858" s="606"/>
      <c r="I1858" s="295"/>
      <c r="J1858"/>
      <c r="K1858" s="295"/>
      <c r="L1858"/>
      <c r="O1858"/>
      <c r="P1858"/>
    </row>
    <row r="1859" spans="1:16" x14ac:dyDescent="0.3">
      <c r="A1859" s="300"/>
      <c r="B1859" s="300"/>
      <c r="C1859" s="300"/>
      <c r="D1859" s="31"/>
      <c r="E1859"/>
      <c r="F1859"/>
      <c r="G1859"/>
      <c r="H1859" s="606"/>
      <c r="I1859" s="295"/>
      <c r="J1859"/>
      <c r="K1859" s="295"/>
      <c r="L1859"/>
      <c r="O1859"/>
      <c r="P1859"/>
    </row>
    <row r="1860" spans="1:16" x14ac:dyDescent="0.3">
      <c r="A1860" s="300"/>
      <c r="B1860" s="300"/>
      <c r="C1860" s="300"/>
      <c r="D1860" s="31"/>
      <c r="E1860"/>
      <c r="F1860"/>
      <c r="G1860"/>
      <c r="H1860" s="606"/>
      <c r="I1860" s="295"/>
      <c r="J1860"/>
      <c r="K1860" s="295"/>
      <c r="L1860"/>
      <c r="O1860"/>
      <c r="P1860"/>
    </row>
    <row r="1861" spans="1:16" x14ac:dyDescent="0.3">
      <c r="A1861" s="300"/>
      <c r="B1861" s="300"/>
      <c r="C1861" s="300"/>
      <c r="D1861" s="31"/>
      <c r="E1861"/>
      <c r="F1861"/>
      <c r="G1861"/>
      <c r="H1861" s="606"/>
      <c r="I1861" s="295"/>
      <c r="J1861"/>
      <c r="K1861" s="295"/>
      <c r="L1861"/>
      <c r="O1861"/>
      <c r="P1861"/>
    </row>
    <row r="1862" spans="1:16" x14ac:dyDescent="0.3">
      <c r="A1862" s="300"/>
      <c r="B1862" s="300"/>
      <c r="C1862" s="300"/>
      <c r="D1862" s="31"/>
      <c r="E1862"/>
      <c r="F1862"/>
      <c r="G1862"/>
      <c r="H1862" s="606"/>
      <c r="I1862" s="295"/>
      <c r="J1862"/>
      <c r="K1862" s="295"/>
      <c r="L1862"/>
      <c r="O1862"/>
      <c r="P1862"/>
    </row>
    <row r="1863" spans="1:16" x14ac:dyDescent="0.3">
      <c r="A1863" s="300"/>
      <c r="B1863" s="300"/>
      <c r="C1863" s="300"/>
      <c r="D1863" s="31"/>
      <c r="E1863"/>
      <c r="F1863"/>
      <c r="G1863"/>
      <c r="H1863" s="606"/>
      <c r="I1863" s="295"/>
      <c r="J1863"/>
      <c r="K1863" s="295"/>
      <c r="L1863"/>
      <c r="O1863"/>
      <c r="P1863"/>
    </row>
    <row r="1864" spans="1:16" x14ac:dyDescent="0.3">
      <c r="A1864" s="300"/>
      <c r="B1864" s="300"/>
      <c r="C1864" s="300"/>
      <c r="D1864" s="31"/>
      <c r="E1864"/>
      <c r="F1864"/>
      <c r="G1864"/>
      <c r="H1864" s="606"/>
      <c r="I1864" s="295"/>
      <c r="J1864"/>
      <c r="K1864" s="295"/>
      <c r="L1864"/>
      <c r="O1864"/>
      <c r="P1864"/>
    </row>
    <row r="1865" spans="1:16" x14ac:dyDescent="0.3">
      <c r="A1865" s="300"/>
      <c r="B1865" s="300"/>
      <c r="C1865" s="300"/>
      <c r="D1865" s="31"/>
      <c r="E1865"/>
      <c r="F1865"/>
      <c r="G1865"/>
      <c r="H1865" s="606"/>
      <c r="I1865" s="295"/>
      <c r="J1865"/>
      <c r="K1865" s="295"/>
      <c r="L1865"/>
      <c r="O1865"/>
      <c r="P1865"/>
    </row>
    <row r="1866" spans="1:16" x14ac:dyDescent="0.3">
      <c r="A1866" s="300"/>
      <c r="B1866" s="300"/>
      <c r="C1866" s="300"/>
      <c r="D1866" s="31"/>
      <c r="E1866"/>
      <c r="F1866"/>
      <c r="G1866"/>
      <c r="H1866" s="606"/>
      <c r="I1866" s="295"/>
      <c r="J1866"/>
      <c r="K1866" s="295"/>
      <c r="L1866"/>
      <c r="O1866"/>
      <c r="P1866"/>
    </row>
    <row r="1867" spans="1:16" x14ac:dyDescent="0.3">
      <c r="A1867" s="300"/>
      <c r="B1867" s="300"/>
      <c r="C1867" s="300"/>
      <c r="D1867" s="31"/>
      <c r="E1867"/>
      <c r="F1867"/>
      <c r="G1867"/>
      <c r="H1867" s="606"/>
      <c r="I1867" s="295"/>
      <c r="J1867"/>
      <c r="K1867" s="295"/>
      <c r="L1867"/>
      <c r="O1867"/>
      <c r="P1867"/>
    </row>
    <row r="1868" spans="1:16" x14ac:dyDescent="0.3">
      <c r="A1868" s="300"/>
      <c r="B1868" s="300"/>
      <c r="C1868" s="300"/>
      <c r="D1868" s="31"/>
      <c r="E1868"/>
      <c r="F1868"/>
      <c r="G1868"/>
      <c r="H1868" s="606"/>
      <c r="I1868" s="295"/>
      <c r="J1868"/>
      <c r="K1868" s="295"/>
      <c r="L1868"/>
      <c r="O1868"/>
      <c r="P1868"/>
    </row>
    <row r="1869" spans="1:16" x14ac:dyDescent="0.3">
      <c r="A1869" s="300"/>
      <c r="B1869" s="300"/>
      <c r="C1869" s="300"/>
      <c r="D1869" s="31"/>
      <c r="E1869"/>
      <c r="F1869"/>
      <c r="G1869"/>
      <c r="H1869" s="606"/>
      <c r="I1869" s="295"/>
      <c r="J1869"/>
      <c r="K1869" s="295"/>
      <c r="L1869"/>
      <c r="O1869"/>
      <c r="P1869"/>
    </row>
    <row r="1870" spans="1:16" x14ac:dyDescent="0.3">
      <c r="A1870" s="300"/>
      <c r="B1870" s="300"/>
      <c r="C1870" s="300"/>
      <c r="D1870" s="31"/>
      <c r="E1870"/>
      <c r="F1870"/>
      <c r="G1870"/>
      <c r="H1870" s="606"/>
      <c r="I1870" s="295"/>
      <c r="J1870"/>
      <c r="K1870" s="295"/>
      <c r="L1870"/>
      <c r="O1870"/>
      <c r="P1870"/>
    </row>
    <row r="1871" spans="1:16" x14ac:dyDescent="0.3">
      <c r="A1871" s="300"/>
      <c r="B1871" s="300"/>
      <c r="C1871" s="300"/>
      <c r="D1871" s="31"/>
      <c r="E1871"/>
      <c r="F1871"/>
      <c r="G1871"/>
      <c r="H1871" s="606"/>
      <c r="I1871" s="295"/>
      <c r="J1871"/>
      <c r="K1871" s="295"/>
      <c r="L1871"/>
      <c r="O1871"/>
      <c r="P1871"/>
    </row>
    <row r="1872" spans="1:16" x14ac:dyDescent="0.3">
      <c r="A1872" s="300"/>
      <c r="B1872" s="300"/>
      <c r="C1872" s="300"/>
      <c r="D1872" s="31"/>
      <c r="E1872"/>
      <c r="F1872"/>
      <c r="G1872"/>
      <c r="H1872" s="606"/>
      <c r="I1872" s="295"/>
      <c r="J1872"/>
      <c r="K1872" s="295"/>
      <c r="L1872"/>
      <c r="O1872"/>
      <c r="P1872"/>
    </row>
    <row r="1873" spans="1:16" x14ac:dyDescent="0.3">
      <c r="A1873" s="300"/>
      <c r="B1873" s="300"/>
      <c r="C1873" s="300"/>
      <c r="D1873" s="31"/>
      <c r="E1873"/>
      <c r="F1873"/>
      <c r="G1873"/>
      <c r="H1873" s="606"/>
      <c r="I1873" s="295"/>
      <c r="J1873"/>
      <c r="K1873" s="295"/>
      <c r="L1873"/>
      <c r="O1873"/>
      <c r="P1873"/>
    </row>
    <row r="1874" spans="1:16" x14ac:dyDescent="0.3">
      <c r="A1874" s="300"/>
      <c r="B1874" s="300"/>
      <c r="C1874" s="300"/>
      <c r="D1874" s="31"/>
      <c r="E1874"/>
      <c r="F1874"/>
      <c r="G1874"/>
      <c r="H1874" s="606"/>
      <c r="I1874" s="295"/>
      <c r="J1874"/>
      <c r="K1874" s="295"/>
      <c r="L1874"/>
      <c r="O1874"/>
      <c r="P1874"/>
    </row>
    <row r="1875" spans="1:16" x14ac:dyDescent="0.3">
      <c r="A1875" s="300"/>
      <c r="B1875" s="300"/>
      <c r="C1875" s="300"/>
      <c r="D1875" s="31"/>
      <c r="E1875"/>
      <c r="F1875"/>
      <c r="G1875"/>
      <c r="H1875" s="606"/>
      <c r="I1875" s="295"/>
      <c r="J1875"/>
      <c r="K1875" s="295"/>
      <c r="L1875"/>
      <c r="O1875"/>
      <c r="P1875"/>
    </row>
    <row r="1876" spans="1:16" x14ac:dyDescent="0.3">
      <c r="A1876" s="300"/>
      <c r="B1876" s="300"/>
      <c r="C1876" s="300"/>
      <c r="D1876" s="31"/>
      <c r="E1876"/>
      <c r="F1876"/>
      <c r="G1876"/>
      <c r="H1876" s="606"/>
      <c r="I1876" s="295"/>
      <c r="J1876"/>
      <c r="K1876" s="295"/>
      <c r="L1876"/>
      <c r="O1876"/>
      <c r="P1876"/>
    </row>
    <row r="1877" spans="1:16" x14ac:dyDescent="0.3">
      <c r="A1877" s="300"/>
      <c r="B1877" s="300"/>
      <c r="C1877" s="300"/>
      <c r="D1877" s="31"/>
      <c r="E1877"/>
      <c r="F1877"/>
      <c r="G1877"/>
      <c r="H1877" s="606"/>
      <c r="I1877" s="295"/>
      <c r="J1877"/>
      <c r="K1877" s="295"/>
      <c r="L1877"/>
      <c r="O1877"/>
      <c r="P1877"/>
    </row>
    <row r="1878" spans="1:16" x14ac:dyDescent="0.3">
      <c r="A1878" s="300"/>
      <c r="B1878" s="300"/>
      <c r="C1878" s="300"/>
      <c r="D1878" s="31"/>
      <c r="E1878"/>
      <c r="F1878"/>
      <c r="G1878"/>
      <c r="H1878" s="606"/>
      <c r="I1878" s="295"/>
      <c r="J1878"/>
      <c r="K1878" s="295"/>
      <c r="L1878"/>
      <c r="O1878"/>
      <c r="P1878"/>
    </row>
    <row r="1879" spans="1:16" x14ac:dyDescent="0.3">
      <c r="A1879" s="300"/>
      <c r="B1879" s="300"/>
      <c r="C1879" s="300"/>
      <c r="D1879" s="31"/>
      <c r="E1879"/>
      <c r="F1879"/>
      <c r="G1879"/>
      <c r="H1879" s="606"/>
      <c r="I1879" s="295"/>
      <c r="J1879"/>
      <c r="K1879" s="295"/>
      <c r="L1879"/>
      <c r="O1879"/>
      <c r="P1879"/>
    </row>
    <row r="1880" spans="1:16" x14ac:dyDescent="0.3">
      <c r="A1880" s="300"/>
      <c r="B1880" s="300"/>
      <c r="C1880" s="300"/>
      <c r="D1880" s="31"/>
      <c r="E1880"/>
      <c r="F1880"/>
      <c r="G1880"/>
      <c r="H1880" s="606"/>
      <c r="I1880" s="295"/>
      <c r="J1880"/>
      <c r="K1880" s="295"/>
      <c r="L1880"/>
      <c r="O1880"/>
      <c r="P1880"/>
    </row>
    <row r="1881" spans="1:16" x14ac:dyDescent="0.3">
      <c r="A1881" s="300"/>
      <c r="B1881" s="300"/>
      <c r="C1881" s="300"/>
      <c r="D1881" s="31"/>
      <c r="E1881"/>
      <c r="F1881"/>
      <c r="G1881"/>
      <c r="H1881" s="606"/>
      <c r="I1881" s="295"/>
      <c r="J1881"/>
      <c r="K1881" s="295"/>
      <c r="L1881"/>
      <c r="O1881"/>
      <c r="P1881"/>
    </row>
    <row r="1882" spans="1:16" x14ac:dyDescent="0.3">
      <c r="A1882" s="300"/>
      <c r="B1882" s="300"/>
      <c r="C1882" s="300"/>
      <c r="D1882" s="31"/>
      <c r="E1882"/>
      <c r="F1882"/>
      <c r="G1882"/>
      <c r="H1882" s="606"/>
      <c r="I1882" s="295"/>
      <c r="J1882"/>
      <c r="K1882" s="295"/>
      <c r="L1882"/>
      <c r="O1882"/>
      <c r="P1882"/>
    </row>
    <row r="1883" spans="1:16" x14ac:dyDescent="0.3">
      <c r="A1883" s="300"/>
      <c r="B1883" s="300"/>
      <c r="C1883" s="300"/>
      <c r="D1883" s="31"/>
      <c r="E1883"/>
      <c r="F1883"/>
      <c r="G1883"/>
      <c r="H1883" s="606"/>
      <c r="I1883" s="295"/>
      <c r="J1883"/>
      <c r="K1883" s="295"/>
      <c r="L1883"/>
      <c r="O1883"/>
      <c r="P1883"/>
    </row>
    <row r="1884" spans="1:16" x14ac:dyDescent="0.3">
      <c r="A1884" s="300"/>
      <c r="B1884" s="300"/>
      <c r="C1884" s="300"/>
      <c r="D1884" s="31"/>
      <c r="E1884"/>
      <c r="F1884"/>
      <c r="G1884"/>
      <c r="H1884" s="606"/>
      <c r="I1884" s="295"/>
      <c r="J1884"/>
      <c r="K1884" s="295"/>
      <c r="L1884"/>
      <c r="O1884"/>
      <c r="P1884"/>
    </row>
    <row r="1885" spans="1:16" x14ac:dyDescent="0.3">
      <c r="A1885" s="300"/>
      <c r="B1885" s="300"/>
      <c r="C1885" s="300"/>
      <c r="D1885" s="31"/>
      <c r="E1885"/>
      <c r="F1885"/>
      <c r="G1885"/>
      <c r="H1885" s="606"/>
      <c r="I1885" s="295"/>
      <c r="J1885"/>
      <c r="K1885" s="295"/>
      <c r="L1885"/>
      <c r="O1885"/>
      <c r="P1885"/>
    </row>
    <row r="1886" spans="1:16" x14ac:dyDescent="0.3">
      <c r="A1886" s="300"/>
      <c r="B1886" s="300"/>
      <c r="C1886" s="300"/>
      <c r="D1886" s="31"/>
      <c r="E1886"/>
      <c r="F1886"/>
      <c r="G1886"/>
      <c r="H1886" s="606"/>
      <c r="I1886" s="295"/>
      <c r="J1886"/>
      <c r="K1886" s="295"/>
      <c r="L1886"/>
      <c r="O1886"/>
      <c r="P1886"/>
    </row>
    <row r="1887" spans="1:16" x14ac:dyDescent="0.3">
      <c r="A1887" s="300"/>
      <c r="B1887" s="300"/>
      <c r="C1887" s="300"/>
      <c r="D1887" s="31"/>
      <c r="E1887"/>
      <c r="F1887"/>
      <c r="G1887"/>
      <c r="H1887" s="606"/>
      <c r="I1887" s="295"/>
      <c r="J1887"/>
      <c r="K1887" s="295"/>
      <c r="L1887"/>
      <c r="O1887"/>
      <c r="P1887"/>
    </row>
    <row r="1888" spans="1:16" x14ac:dyDescent="0.3">
      <c r="A1888" s="300"/>
      <c r="B1888" s="300"/>
      <c r="C1888" s="300"/>
      <c r="D1888" s="31"/>
      <c r="E1888"/>
      <c r="F1888"/>
      <c r="G1888"/>
      <c r="H1888" s="606"/>
      <c r="I1888" s="295"/>
      <c r="J1888"/>
      <c r="K1888" s="295"/>
      <c r="L1888"/>
      <c r="O1888"/>
      <c r="P1888"/>
    </row>
    <row r="1889" spans="1:16" x14ac:dyDescent="0.3">
      <c r="A1889" s="300"/>
      <c r="B1889" s="300"/>
      <c r="C1889" s="300"/>
      <c r="D1889" s="31"/>
      <c r="E1889"/>
      <c r="F1889"/>
      <c r="G1889"/>
      <c r="H1889" s="606"/>
      <c r="I1889" s="295"/>
      <c r="J1889"/>
      <c r="K1889" s="295"/>
      <c r="L1889"/>
      <c r="O1889"/>
      <c r="P1889"/>
    </row>
    <row r="1890" spans="1:16" x14ac:dyDescent="0.3">
      <c r="A1890" s="300"/>
      <c r="B1890" s="300"/>
      <c r="C1890" s="300"/>
      <c r="D1890" s="31"/>
      <c r="E1890"/>
      <c r="F1890"/>
      <c r="G1890"/>
      <c r="H1890" s="606"/>
      <c r="I1890" s="295"/>
      <c r="J1890"/>
      <c r="K1890" s="295"/>
      <c r="L1890"/>
      <c r="O1890"/>
      <c r="P1890"/>
    </row>
    <row r="1891" spans="1:16" x14ac:dyDescent="0.3">
      <c r="A1891" s="300"/>
      <c r="B1891" s="300"/>
      <c r="C1891" s="300"/>
      <c r="D1891" s="31"/>
      <c r="E1891"/>
      <c r="F1891"/>
      <c r="G1891"/>
      <c r="H1891" s="606"/>
      <c r="I1891" s="295"/>
      <c r="J1891"/>
      <c r="K1891" s="295"/>
      <c r="L1891"/>
      <c r="O1891"/>
      <c r="P1891"/>
    </row>
    <row r="1892" spans="1:16" x14ac:dyDescent="0.3">
      <c r="A1892" s="300"/>
      <c r="B1892" s="300"/>
      <c r="C1892" s="300"/>
      <c r="D1892" s="31"/>
      <c r="E1892"/>
      <c r="F1892"/>
      <c r="G1892"/>
      <c r="H1892" s="606"/>
      <c r="I1892" s="295"/>
      <c r="J1892"/>
      <c r="K1892" s="295"/>
      <c r="L1892"/>
      <c r="O1892"/>
      <c r="P1892"/>
    </row>
    <row r="1893" spans="1:16" x14ac:dyDescent="0.3">
      <c r="A1893" s="300"/>
      <c r="B1893" s="300"/>
      <c r="C1893" s="300"/>
      <c r="D1893" s="31"/>
      <c r="E1893"/>
      <c r="F1893"/>
      <c r="G1893"/>
      <c r="H1893" s="606"/>
      <c r="I1893" s="295"/>
      <c r="J1893"/>
      <c r="K1893" s="295"/>
      <c r="L1893"/>
      <c r="O1893"/>
      <c r="P1893"/>
    </row>
    <row r="1894" spans="1:16" x14ac:dyDescent="0.3">
      <c r="A1894" s="300"/>
      <c r="B1894" s="300"/>
      <c r="C1894" s="300"/>
      <c r="D1894" s="31"/>
      <c r="E1894"/>
      <c r="F1894"/>
      <c r="G1894"/>
      <c r="H1894" s="606"/>
      <c r="I1894" s="295"/>
      <c r="J1894"/>
      <c r="K1894" s="295"/>
      <c r="L1894"/>
      <c r="O1894"/>
      <c r="P1894"/>
    </row>
    <row r="1895" spans="1:16" x14ac:dyDescent="0.3">
      <c r="A1895" s="300"/>
      <c r="B1895" s="300"/>
      <c r="C1895" s="300"/>
      <c r="D1895" s="31"/>
      <c r="E1895"/>
      <c r="F1895"/>
      <c r="G1895"/>
      <c r="H1895" s="606"/>
      <c r="I1895" s="295"/>
      <c r="J1895"/>
      <c r="K1895" s="295"/>
      <c r="L1895"/>
      <c r="O1895"/>
      <c r="P1895"/>
    </row>
    <row r="1896" spans="1:16" x14ac:dyDescent="0.3">
      <c r="A1896" s="300"/>
      <c r="B1896" s="300"/>
      <c r="C1896" s="300"/>
      <c r="D1896" s="31"/>
      <c r="E1896"/>
      <c r="F1896"/>
      <c r="G1896"/>
      <c r="H1896" s="606"/>
      <c r="I1896" s="295"/>
      <c r="J1896"/>
      <c r="K1896" s="295"/>
      <c r="L1896"/>
      <c r="O1896"/>
      <c r="P1896"/>
    </row>
    <row r="1897" spans="1:16" x14ac:dyDescent="0.3">
      <c r="A1897" s="300"/>
      <c r="B1897" s="300"/>
      <c r="C1897" s="300"/>
      <c r="D1897" s="31"/>
      <c r="E1897"/>
      <c r="F1897"/>
      <c r="G1897"/>
      <c r="H1897" s="606"/>
      <c r="I1897" s="295"/>
      <c r="J1897"/>
      <c r="K1897" s="295"/>
      <c r="L1897"/>
      <c r="O1897"/>
      <c r="P1897"/>
    </row>
    <row r="1898" spans="1:16" x14ac:dyDescent="0.3">
      <c r="A1898" s="300"/>
      <c r="B1898" s="300"/>
      <c r="C1898" s="300"/>
      <c r="D1898" s="31"/>
      <c r="E1898"/>
      <c r="F1898"/>
      <c r="G1898"/>
      <c r="H1898" s="606"/>
      <c r="I1898" s="295"/>
      <c r="J1898"/>
      <c r="K1898" s="295"/>
      <c r="L1898"/>
      <c r="O1898"/>
      <c r="P1898"/>
    </row>
    <row r="1899" spans="1:16" x14ac:dyDescent="0.3">
      <c r="A1899" s="300"/>
      <c r="B1899" s="300"/>
      <c r="C1899" s="300"/>
      <c r="D1899" s="31"/>
      <c r="E1899"/>
      <c r="F1899"/>
      <c r="G1899"/>
      <c r="H1899" s="606"/>
      <c r="I1899" s="295"/>
      <c r="J1899"/>
      <c r="K1899" s="295"/>
      <c r="L1899"/>
      <c r="O1899"/>
      <c r="P1899"/>
    </row>
    <row r="1900" spans="1:16" x14ac:dyDescent="0.3">
      <c r="A1900" s="300"/>
      <c r="B1900" s="300"/>
      <c r="C1900" s="300"/>
      <c r="D1900" s="31"/>
      <c r="E1900"/>
      <c r="F1900"/>
      <c r="G1900"/>
      <c r="H1900" s="606"/>
      <c r="I1900" s="295"/>
      <c r="J1900"/>
      <c r="K1900" s="295"/>
      <c r="L1900"/>
      <c r="O1900"/>
      <c r="P1900"/>
    </row>
    <row r="1901" spans="1:16" x14ac:dyDescent="0.3">
      <c r="A1901" s="300"/>
      <c r="B1901" s="300"/>
      <c r="C1901" s="300"/>
      <c r="D1901" s="31"/>
      <c r="E1901"/>
      <c r="F1901"/>
      <c r="G1901"/>
      <c r="H1901" s="606"/>
      <c r="I1901" s="295"/>
      <c r="J1901"/>
      <c r="K1901" s="295"/>
      <c r="L1901"/>
      <c r="O1901"/>
      <c r="P1901"/>
    </row>
    <row r="1902" spans="1:16" x14ac:dyDescent="0.3">
      <c r="A1902" s="300"/>
      <c r="B1902" s="300"/>
      <c r="C1902" s="300"/>
      <c r="D1902" s="31"/>
      <c r="E1902"/>
      <c r="F1902"/>
      <c r="G1902"/>
      <c r="H1902" s="606"/>
      <c r="I1902" s="295"/>
      <c r="J1902"/>
      <c r="K1902" s="295"/>
      <c r="L1902"/>
      <c r="O1902"/>
      <c r="P1902"/>
    </row>
    <row r="1903" spans="1:16" x14ac:dyDescent="0.3">
      <c r="A1903" s="300"/>
      <c r="B1903" s="300"/>
      <c r="C1903" s="300"/>
      <c r="D1903" s="31"/>
      <c r="E1903"/>
      <c r="F1903"/>
      <c r="G1903"/>
      <c r="H1903" s="606"/>
      <c r="I1903" s="295"/>
      <c r="J1903"/>
      <c r="K1903" s="295"/>
      <c r="L1903"/>
      <c r="O1903"/>
      <c r="P1903"/>
    </row>
    <row r="1904" spans="1:16" x14ac:dyDescent="0.3">
      <c r="A1904" s="300"/>
      <c r="B1904" s="300"/>
      <c r="C1904" s="300"/>
      <c r="D1904" s="31"/>
      <c r="E1904"/>
      <c r="F1904"/>
      <c r="G1904"/>
      <c r="H1904" s="606"/>
      <c r="I1904" s="295"/>
      <c r="J1904"/>
      <c r="K1904" s="295"/>
      <c r="L1904"/>
      <c r="O1904"/>
      <c r="P1904"/>
    </row>
    <row r="1905" spans="1:16" x14ac:dyDescent="0.3">
      <c r="A1905" s="300"/>
      <c r="B1905" s="300"/>
      <c r="C1905" s="300"/>
      <c r="D1905" s="31"/>
      <c r="E1905"/>
      <c r="F1905"/>
      <c r="G1905"/>
      <c r="H1905" s="606"/>
      <c r="I1905" s="295"/>
      <c r="J1905"/>
      <c r="K1905" s="295"/>
      <c r="L1905"/>
      <c r="O1905"/>
      <c r="P1905"/>
    </row>
    <row r="1906" spans="1:16" x14ac:dyDescent="0.3">
      <c r="A1906" s="300"/>
      <c r="B1906" s="300"/>
      <c r="C1906" s="300"/>
      <c r="D1906" s="31"/>
      <c r="E1906"/>
      <c r="F1906"/>
      <c r="G1906"/>
      <c r="H1906" s="606"/>
      <c r="I1906" s="295"/>
      <c r="J1906"/>
      <c r="K1906" s="295"/>
      <c r="L1906"/>
      <c r="O1906"/>
      <c r="P1906"/>
    </row>
    <row r="1907" spans="1:16" x14ac:dyDescent="0.3">
      <c r="A1907" s="300"/>
      <c r="B1907" s="300"/>
      <c r="C1907" s="300"/>
      <c r="D1907" s="31"/>
      <c r="E1907"/>
      <c r="F1907"/>
      <c r="G1907"/>
      <c r="H1907" s="606"/>
      <c r="I1907" s="295"/>
      <c r="J1907"/>
      <c r="K1907" s="295"/>
      <c r="L1907"/>
      <c r="O1907"/>
      <c r="P1907"/>
    </row>
    <row r="1908" spans="1:16" x14ac:dyDescent="0.3">
      <c r="A1908" s="300"/>
      <c r="B1908" s="300"/>
      <c r="C1908" s="300"/>
      <c r="D1908" s="31"/>
      <c r="E1908"/>
      <c r="F1908"/>
      <c r="G1908"/>
      <c r="H1908" s="606"/>
      <c r="I1908" s="295"/>
      <c r="J1908"/>
      <c r="K1908" s="295"/>
      <c r="L1908"/>
      <c r="O1908"/>
      <c r="P1908"/>
    </row>
    <row r="1909" spans="1:16" x14ac:dyDescent="0.3">
      <c r="A1909" s="300"/>
      <c r="B1909" s="300"/>
      <c r="C1909" s="300"/>
      <c r="D1909" s="31"/>
      <c r="E1909"/>
      <c r="F1909"/>
      <c r="G1909"/>
      <c r="H1909" s="606"/>
      <c r="I1909" s="295"/>
      <c r="J1909"/>
      <c r="K1909" s="295"/>
      <c r="L1909"/>
      <c r="O1909"/>
      <c r="P1909"/>
    </row>
    <row r="1910" spans="1:16" x14ac:dyDescent="0.3">
      <c r="A1910" s="300"/>
      <c r="B1910" s="300"/>
      <c r="C1910" s="300"/>
      <c r="D1910" s="31"/>
      <c r="E1910"/>
      <c r="F1910"/>
      <c r="G1910"/>
      <c r="H1910" s="606"/>
      <c r="I1910" s="295"/>
      <c r="J1910"/>
      <c r="K1910" s="295"/>
      <c r="L1910"/>
      <c r="O1910"/>
      <c r="P1910"/>
    </row>
    <row r="1911" spans="1:16" x14ac:dyDescent="0.3">
      <c r="A1911" s="300"/>
      <c r="B1911" s="300"/>
      <c r="C1911" s="300"/>
      <c r="D1911" s="31"/>
      <c r="E1911"/>
      <c r="F1911"/>
      <c r="G1911"/>
      <c r="H1911" s="606"/>
      <c r="I1911" s="295"/>
      <c r="J1911"/>
      <c r="K1911" s="295"/>
      <c r="L1911"/>
      <c r="O1911"/>
      <c r="P1911"/>
    </row>
    <row r="1912" spans="1:16" x14ac:dyDescent="0.3">
      <c r="A1912" s="300"/>
      <c r="B1912" s="300"/>
      <c r="C1912" s="300"/>
      <c r="D1912" s="31"/>
      <c r="E1912"/>
      <c r="F1912"/>
      <c r="G1912"/>
      <c r="H1912" s="606"/>
      <c r="I1912" s="295"/>
      <c r="J1912"/>
      <c r="K1912" s="295"/>
      <c r="L1912"/>
      <c r="O1912"/>
      <c r="P1912"/>
    </row>
    <row r="1913" spans="1:16" x14ac:dyDescent="0.3">
      <c r="A1913" s="300"/>
      <c r="B1913" s="300"/>
      <c r="C1913" s="300"/>
      <c r="D1913" s="31"/>
      <c r="E1913"/>
      <c r="F1913"/>
      <c r="G1913"/>
      <c r="H1913" s="606"/>
      <c r="I1913" s="295"/>
      <c r="J1913"/>
      <c r="K1913" s="295"/>
      <c r="L1913"/>
      <c r="O1913"/>
      <c r="P1913"/>
    </row>
    <row r="1914" spans="1:16" x14ac:dyDescent="0.3">
      <c r="A1914" s="300"/>
      <c r="B1914" s="300"/>
      <c r="C1914" s="300"/>
      <c r="D1914" s="31"/>
      <c r="E1914"/>
      <c r="F1914"/>
      <c r="G1914"/>
      <c r="H1914" s="606"/>
      <c r="I1914" s="295"/>
      <c r="J1914"/>
      <c r="K1914" s="295"/>
      <c r="L1914"/>
      <c r="O1914"/>
      <c r="P1914"/>
    </row>
    <row r="1915" spans="1:16" x14ac:dyDescent="0.3">
      <c r="A1915" s="300"/>
      <c r="B1915" s="300"/>
      <c r="C1915" s="300"/>
      <c r="D1915" s="31"/>
      <c r="E1915"/>
      <c r="F1915"/>
      <c r="G1915"/>
      <c r="H1915" s="606"/>
      <c r="I1915" s="295"/>
      <c r="J1915"/>
      <c r="K1915" s="295"/>
      <c r="L1915"/>
      <c r="O1915"/>
      <c r="P1915"/>
    </row>
    <row r="1916" spans="1:16" x14ac:dyDescent="0.3">
      <c r="A1916" s="300"/>
      <c r="B1916" s="300"/>
      <c r="C1916" s="300"/>
      <c r="D1916" s="31"/>
      <c r="E1916"/>
      <c r="F1916"/>
      <c r="G1916"/>
      <c r="H1916" s="606"/>
      <c r="I1916" s="295"/>
      <c r="J1916"/>
      <c r="K1916" s="295"/>
      <c r="L1916"/>
      <c r="O1916"/>
      <c r="P1916"/>
    </row>
    <row r="1917" spans="1:16" x14ac:dyDescent="0.3">
      <c r="A1917" s="300"/>
      <c r="B1917" s="300"/>
      <c r="C1917" s="300"/>
      <c r="D1917" s="31"/>
      <c r="E1917"/>
      <c r="F1917"/>
      <c r="G1917"/>
      <c r="H1917" s="606"/>
      <c r="I1917" s="295"/>
      <c r="J1917"/>
      <c r="K1917" s="295"/>
      <c r="L1917"/>
      <c r="O1917"/>
      <c r="P1917"/>
    </row>
    <row r="1918" spans="1:16" x14ac:dyDescent="0.3">
      <c r="A1918" s="300"/>
      <c r="B1918" s="300"/>
      <c r="C1918" s="300"/>
      <c r="D1918" s="31"/>
      <c r="E1918"/>
      <c r="F1918"/>
      <c r="G1918"/>
      <c r="H1918" s="606"/>
      <c r="I1918" s="295"/>
      <c r="J1918"/>
      <c r="K1918" s="295"/>
      <c r="L1918"/>
      <c r="O1918"/>
      <c r="P1918"/>
    </row>
    <row r="1919" spans="1:16" x14ac:dyDescent="0.3">
      <c r="A1919" s="300"/>
      <c r="B1919" s="300"/>
      <c r="C1919" s="300"/>
      <c r="D1919" s="31"/>
      <c r="E1919"/>
      <c r="F1919"/>
      <c r="G1919"/>
      <c r="H1919" s="606"/>
      <c r="I1919" s="295"/>
      <c r="J1919"/>
      <c r="K1919" s="295"/>
      <c r="L1919"/>
      <c r="O1919"/>
      <c r="P1919"/>
    </row>
    <row r="1920" spans="1:16" x14ac:dyDescent="0.3">
      <c r="A1920" s="300"/>
      <c r="B1920" s="300"/>
      <c r="C1920" s="300"/>
      <c r="D1920" s="31"/>
      <c r="E1920"/>
      <c r="F1920"/>
      <c r="G1920"/>
      <c r="H1920" s="606"/>
      <c r="I1920" s="295"/>
      <c r="J1920"/>
      <c r="K1920" s="295"/>
      <c r="L1920"/>
      <c r="O1920"/>
      <c r="P1920"/>
    </row>
    <row r="1921" spans="1:16" x14ac:dyDescent="0.3">
      <c r="A1921" s="300"/>
      <c r="B1921" s="300"/>
      <c r="C1921" s="300"/>
      <c r="D1921" s="31"/>
      <c r="E1921"/>
      <c r="F1921"/>
      <c r="G1921"/>
      <c r="H1921" s="606"/>
      <c r="I1921" s="295"/>
      <c r="J1921"/>
      <c r="K1921" s="295"/>
      <c r="L1921"/>
      <c r="O1921"/>
      <c r="P1921"/>
    </row>
    <row r="1922" spans="1:16" x14ac:dyDescent="0.3">
      <c r="A1922" s="300"/>
      <c r="B1922" s="300"/>
      <c r="C1922" s="300"/>
      <c r="D1922" s="31"/>
      <c r="E1922"/>
      <c r="F1922"/>
      <c r="G1922"/>
      <c r="H1922" s="606"/>
      <c r="I1922" s="295"/>
      <c r="J1922"/>
      <c r="K1922" s="295"/>
      <c r="L1922"/>
      <c r="O1922"/>
      <c r="P1922"/>
    </row>
    <row r="1923" spans="1:16" x14ac:dyDescent="0.3">
      <c r="A1923" s="300"/>
      <c r="B1923" s="300"/>
      <c r="C1923" s="300"/>
      <c r="D1923" s="31"/>
      <c r="E1923"/>
      <c r="F1923"/>
      <c r="G1923"/>
      <c r="H1923" s="606"/>
      <c r="I1923" s="295"/>
      <c r="J1923"/>
      <c r="K1923" s="295"/>
      <c r="L1923"/>
      <c r="O1923"/>
      <c r="P1923"/>
    </row>
    <row r="1924" spans="1:16" x14ac:dyDescent="0.3">
      <c r="A1924" s="300"/>
      <c r="B1924" s="300"/>
      <c r="C1924" s="300"/>
      <c r="D1924" s="31"/>
      <c r="E1924"/>
      <c r="F1924"/>
      <c r="G1924"/>
      <c r="H1924" s="606"/>
      <c r="I1924" s="295"/>
      <c r="J1924"/>
      <c r="K1924" s="295"/>
      <c r="L1924"/>
      <c r="O1924"/>
      <c r="P1924"/>
    </row>
    <row r="1925" spans="1:16" x14ac:dyDescent="0.3">
      <c r="A1925" s="300"/>
      <c r="B1925" s="300"/>
      <c r="C1925" s="300"/>
      <c r="D1925" s="31"/>
      <c r="E1925"/>
      <c r="F1925"/>
      <c r="G1925"/>
      <c r="H1925" s="606"/>
      <c r="I1925" s="295"/>
      <c r="J1925"/>
      <c r="K1925" s="295"/>
      <c r="L1925"/>
      <c r="O1925"/>
      <c r="P1925"/>
    </row>
    <row r="1926" spans="1:16" x14ac:dyDescent="0.3">
      <c r="A1926" s="300"/>
      <c r="B1926" s="300"/>
      <c r="C1926" s="300"/>
      <c r="D1926" s="31"/>
      <c r="E1926"/>
      <c r="F1926"/>
      <c r="G1926"/>
      <c r="H1926" s="606"/>
      <c r="I1926" s="295"/>
      <c r="J1926"/>
      <c r="K1926" s="295"/>
      <c r="L1926"/>
      <c r="O1926"/>
      <c r="P1926"/>
    </row>
    <row r="1927" spans="1:16" x14ac:dyDescent="0.3">
      <c r="A1927" s="300"/>
      <c r="B1927" s="300"/>
      <c r="C1927" s="300"/>
      <c r="D1927" s="31"/>
      <c r="E1927"/>
      <c r="F1927"/>
      <c r="G1927"/>
      <c r="H1927" s="606"/>
      <c r="I1927" s="295"/>
      <c r="J1927"/>
      <c r="K1927" s="295"/>
      <c r="L1927"/>
      <c r="O1927"/>
      <c r="P1927"/>
    </row>
    <row r="1928" spans="1:16" x14ac:dyDescent="0.3">
      <c r="A1928" s="300"/>
      <c r="B1928" s="300"/>
      <c r="C1928" s="300"/>
      <c r="D1928" s="31"/>
      <c r="E1928"/>
      <c r="F1928"/>
      <c r="G1928"/>
      <c r="H1928" s="606"/>
      <c r="I1928" s="295"/>
      <c r="J1928"/>
      <c r="K1928" s="295"/>
      <c r="L1928"/>
      <c r="O1928"/>
      <c r="P1928"/>
    </row>
    <row r="1929" spans="1:16" x14ac:dyDescent="0.3">
      <c r="A1929" s="300"/>
      <c r="B1929" s="300"/>
      <c r="C1929" s="300"/>
      <c r="D1929" s="31"/>
      <c r="E1929"/>
      <c r="F1929"/>
      <c r="G1929"/>
      <c r="H1929" s="606"/>
      <c r="I1929" s="295"/>
      <c r="J1929"/>
      <c r="K1929" s="295"/>
      <c r="L1929"/>
      <c r="O1929"/>
      <c r="P1929"/>
    </row>
    <row r="1930" spans="1:16" x14ac:dyDescent="0.3">
      <c r="A1930" s="300"/>
      <c r="B1930" s="300"/>
      <c r="C1930" s="300"/>
      <c r="D1930" s="31"/>
      <c r="E1930"/>
      <c r="F1930"/>
      <c r="G1930"/>
      <c r="H1930" s="606"/>
      <c r="I1930" s="295"/>
      <c r="J1930"/>
      <c r="K1930" s="295"/>
      <c r="L1930"/>
      <c r="O1930"/>
      <c r="P1930"/>
    </row>
    <row r="1931" spans="1:16" x14ac:dyDescent="0.3">
      <c r="A1931" s="300"/>
      <c r="B1931" s="300"/>
      <c r="C1931" s="300"/>
      <c r="D1931" s="31"/>
      <c r="E1931"/>
      <c r="F1931"/>
      <c r="G1931"/>
      <c r="H1931" s="606"/>
      <c r="I1931" s="295"/>
      <c r="J1931"/>
      <c r="K1931" s="295"/>
      <c r="L1931"/>
      <c r="O1931"/>
      <c r="P1931"/>
    </row>
    <row r="1932" spans="1:16" x14ac:dyDescent="0.3">
      <c r="A1932" s="300"/>
      <c r="B1932" s="300"/>
      <c r="C1932" s="300"/>
      <c r="D1932" s="31"/>
      <c r="E1932"/>
      <c r="F1932"/>
      <c r="G1932"/>
      <c r="H1932" s="606"/>
      <c r="I1932" s="295"/>
      <c r="J1932"/>
      <c r="K1932" s="295"/>
      <c r="L1932"/>
      <c r="O1932"/>
      <c r="P1932"/>
    </row>
    <row r="1933" spans="1:16" x14ac:dyDescent="0.3">
      <c r="A1933" s="300"/>
      <c r="B1933" s="300"/>
      <c r="C1933" s="300"/>
      <c r="D1933" s="31"/>
      <c r="E1933"/>
      <c r="F1933"/>
      <c r="G1933"/>
      <c r="H1933" s="606"/>
      <c r="I1933" s="295"/>
      <c r="J1933"/>
      <c r="K1933" s="295"/>
      <c r="L1933"/>
      <c r="O1933"/>
      <c r="P1933"/>
    </row>
    <row r="1934" spans="1:16" x14ac:dyDescent="0.3">
      <c r="A1934" s="300"/>
      <c r="B1934" s="300"/>
      <c r="C1934" s="300"/>
      <c r="D1934" s="31"/>
      <c r="E1934"/>
      <c r="F1934"/>
      <c r="G1934"/>
      <c r="H1934" s="606"/>
      <c r="I1934" s="295"/>
      <c r="J1934"/>
      <c r="K1934" s="295"/>
      <c r="L1934"/>
      <c r="O1934"/>
      <c r="P1934"/>
    </row>
    <row r="1935" spans="1:16" x14ac:dyDescent="0.3">
      <c r="A1935" s="300"/>
      <c r="B1935" s="300"/>
      <c r="C1935" s="300"/>
      <c r="D1935" s="31"/>
      <c r="E1935"/>
      <c r="F1935"/>
      <c r="G1935"/>
      <c r="H1935" s="606"/>
      <c r="I1935" s="295"/>
      <c r="J1935"/>
      <c r="K1935" s="295"/>
      <c r="L1935"/>
      <c r="O1935"/>
      <c r="P1935"/>
    </row>
    <row r="1936" spans="1:16" x14ac:dyDescent="0.3">
      <c r="A1936" s="300"/>
      <c r="B1936" s="300"/>
      <c r="C1936" s="300"/>
      <c r="D1936" s="31"/>
      <c r="E1936"/>
      <c r="F1936"/>
      <c r="G1936"/>
      <c r="H1936" s="606"/>
      <c r="I1936" s="295"/>
      <c r="J1936"/>
      <c r="K1936" s="295"/>
      <c r="L1936"/>
      <c r="O1936"/>
      <c r="P1936"/>
    </row>
    <row r="1937" spans="1:16" x14ac:dyDescent="0.3">
      <c r="A1937" s="300"/>
      <c r="B1937" s="300"/>
      <c r="C1937" s="300"/>
      <c r="D1937" s="31"/>
      <c r="E1937"/>
      <c r="F1937"/>
      <c r="G1937"/>
      <c r="H1937" s="606"/>
      <c r="I1937" s="295"/>
      <c r="J1937"/>
      <c r="K1937" s="295"/>
      <c r="L1937"/>
      <c r="O1937"/>
      <c r="P1937"/>
    </row>
    <row r="1938" spans="1:16" x14ac:dyDescent="0.3">
      <c r="A1938" s="300"/>
      <c r="B1938" s="300"/>
      <c r="C1938" s="300"/>
      <c r="D1938" s="31"/>
      <c r="E1938"/>
      <c r="F1938"/>
      <c r="G1938"/>
      <c r="H1938" s="606"/>
      <c r="I1938" s="295"/>
      <c r="J1938"/>
      <c r="K1938" s="295"/>
      <c r="L1938"/>
      <c r="O1938"/>
      <c r="P1938"/>
    </row>
    <row r="1939" spans="1:16" x14ac:dyDescent="0.3">
      <c r="A1939" s="300"/>
      <c r="B1939" s="300"/>
      <c r="C1939" s="300"/>
      <c r="D1939" s="31"/>
      <c r="E1939"/>
      <c r="F1939"/>
      <c r="G1939"/>
      <c r="H1939" s="606"/>
      <c r="I1939" s="295"/>
      <c r="J1939"/>
      <c r="K1939" s="295"/>
      <c r="L1939"/>
      <c r="O1939"/>
      <c r="P1939"/>
    </row>
    <row r="1940" spans="1:16" x14ac:dyDescent="0.3">
      <c r="A1940" s="300"/>
      <c r="B1940" s="300"/>
      <c r="C1940" s="300"/>
      <c r="D1940" s="31"/>
      <c r="E1940"/>
      <c r="F1940"/>
      <c r="G1940"/>
      <c r="H1940" s="606"/>
      <c r="I1940" s="295"/>
      <c r="J1940"/>
      <c r="K1940" s="295"/>
      <c r="L1940"/>
      <c r="O1940"/>
      <c r="P1940"/>
    </row>
    <row r="1941" spans="1:16" x14ac:dyDescent="0.3">
      <c r="A1941" s="300"/>
      <c r="B1941" s="300"/>
      <c r="C1941" s="300"/>
      <c r="D1941" s="31"/>
      <c r="E1941"/>
      <c r="F1941"/>
      <c r="G1941"/>
      <c r="H1941" s="606"/>
      <c r="I1941" s="295"/>
      <c r="J1941"/>
      <c r="K1941" s="295"/>
      <c r="L1941"/>
      <c r="O1941"/>
      <c r="P1941"/>
    </row>
    <row r="1942" spans="1:16" x14ac:dyDescent="0.3">
      <c r="A1942" s="300"/>
      <c r="B1942" s="300"/>
      <c r="C1942" s="300"/>
      <c r="D1942" s="31"/>
      <c r="E1942"/>
      <c r="F1942"/>
      <c r="G1942"/>
      <c r="H1942" s="606"/>
      <c r="I1942" s="295"/>
      <c r="J1942"/>
      <c r="K1942" s="295"/>
      <c r="L1942"/>
      <c r="O1942"/>
      <c r="P1942"/>
    </row>
    <row r="1943" spans="1:16" x14ac:dyDescent="0.3">
      <c r="A1943" s="300"/>
      <c r="B1943" s="300"/>
      <c r="C1943" s="300"/>
      <c r="D1943" s="31"/>
      <c r="E1943"/>
      <c r="F1943"/>
      <c r="G1943"/>
      <c r="H1943" s="606"/>
      <c r="I1943" s="295"/>
      <c r="J1943"/>
      <c r="K1943" s="295"/>
      <c r="L1943"/>
      <c r="O1943"/>
      <c r="P1943"/>
    </row>
    <row r="1944" spans="1:16" x14ac:dyDescent="0.3">
      <c r="A1944" s="300"/>
      <c r="B1944" s="300"/>
      <c r="C1944" s="300"/>
      <c r="D1944" s="31"/>
      <c r="E1944"/>
      <c r="F1944"/>
      <c r="G1944"/>
      <c r="H1944" s="606"/>
      <c r="I1944" s="295"/>
      <c r="J1944"/>
      <c r="K1944" s="295"/>
      <c r="L1944"/>
      <c r="O1944"/>
      <c r="P1944"/>
    </row>
    <row r="1945" spans="1:16" x14ac:dyDescent="0.3">
      <c r="A1945" s="300"/>
      <c r="B1945" s="300"/>
      <c r="C1945" s="300"/>
      <c r="D1945" s="31"/>
      <c r="E1945"/>
      <c r="F1945"/>
      <c r="G1945"/>
      <c r="H1945" s="606"/>
      <c r="I1945" s="295"/>
      <c r="J1945"/>
      <c r="K1945" s="295"/>
      <c r="L1945"/>
      <c r="O1945"/>
      <c r="P1945"/>
    </row>
    <row r="1946" spans="1:16" x14ac:dyDescent="0.3">
      <c r="A1946" s="300"/>
      <c r="B1946" s="300"/>
      <c r="C1946" s="300"/>
      <c r="D1946" s="31"/>
      <c r="E1946"/>
      <c r="F1946"/>
      <c r="G1946"/>
      <c r="H1946" s="606"/>
      <c r="I1946" s="295"/>
      <c r="J1946"/>
      <c r="K1946" s="295"/>
      <c r="L1946"/>
      <c r="O1946"/>
      <c r="P1946"/>
    </row>
    <row r="1947" spans="1:16" x14ac:dyDescent="0.3">
      <c r="A1947" s="300"/>
      <c r="B1947" s="300"/>
      <c r="C1947" s="300"/>
      <c r="D1947" s="31"/>
      <c r="E1947"/>
      <c r="F1947"/>
      <c r="G1947"/>
      <c r="H1947" s="606"/>
      <c r="I1947" s="295"/>
      <c r="J1947"/>
      <c r="K1947" s="295"/>
      <c r="L1947"/>
      <c r="O1947"/>
      <c r="P1947"/>
    </row>
    <row r="1948" spans="1:16" x14ac:dyDescent="0.3">
      <c r="A1948" s="300"/>
      <c r="B1948" s="300"/>
      <c r="C1948" s="300"/>
      <c r="D1948" s="31"/>
      <c r="E1948"/>
      <c r="F1948"/>
      <c r="G1948"/>
      <c r="H1948" s="606"/>
      <c r="I1948" s="295"/>
      <c r="J1948"/>
      <c r="K1948" s="295"/>
      <c r="L1948"/>
      <c r="O1948"/>
      <c r="P1948"/>
    </row>
    <row r="1949" spans="1:16" x14ac:dyDescent="0.3">
      <c r="A1949" s="300"/>
      <c r="B1949" s="300"/>
      <c r="C1949" s="300"/>
      <c r="D1949" s="31"/>
      <c r="E1949"/>
      <c r="F1949"/>
      <c r="G1949"/>
      <c r="H1949" s="606"/>
      <c r="I1949" s="295"/>
      <c r="J1949"/>
      <c r="K1949" s="295"/>
      <c r="L1949"/>
      <c r="O1949"/>
      <c r="P1949"/>
    </row>
    <row r="1950" spans="1:16" x14ac:dyDescent="0.3">
      <c r="A1950" s="300"/>
      <c r="B1950" s="300"/>
      <c r="C1950" s="300"/>
      <c r="D1950" s="31"/>
      <c r="E1950"/>
      <c r="F1950"/>
      <c r="G1950"/>
      <c r="H1950" s="606"/>
      <c r="I1950" s="295"/>
      <c r="J1950"/>
      <c r="K1950" s="295"/>
      <c r="L1950"/>
      <c r="O1950"/>
      <c r="P1950"/>
    </row>
    <row r="1951" spans="1:16" x14ac:dyDescent="0.3">
      <c r="A1951" s="300"/>
      <c r="B1951" s="300"/>
      <c r="C1951" s="300"/>
      <c r="D1951" s="31"/>
      <c r="E1951"/>
      <c r="F1951"/>
      <c r="G1951"/>
      <c r="H1951" s="606"/>
      <c r="I1951" s="295"/>
      <c r="J1951"/>
      <c r="K1951" s="295"/>
      <c r="L1951"/>
      <c r="O1951"/>
      <c r="P1951"/>
    </row>
    <row r="1952" spans="1:16" x14ac:dyDescent="0.3">
      <c r="A1952" s="300"/>
      <c r="B1952" s="300"/>
      <c r="C1952" s="300"/>
      <c r="D1952" s="31"/>
      <c r="E1952"/>
      <c r="F1952"/>
      <c r="G1952"/>
      <c r="H1952" s="606"/>
      <c r="I1952" s="295"/>
      <c r="J1952"/>
      <c r="K1952" s="295"/>
      <c r="L1952"/>
      <c r="O1952"/>
      <c r="P1952"/>
    </row>
    <row r="1953" spans="1:16" x14ac:dyDescent="0.3">
      <c r="A1953" s="300"/>
      <c r="B1953" s="300"/>
      <c r="C1953" s="300"/>
      <c r="D1953" s="31"/>
      <c r="E1953"/>
      <c r="F1953"/>
      <c r="G1953"/>
      <c r="H1953" s="606"/>
      <c r="I1953" s="295"/>
      <c r="J1953"/>
      <c r="K1953" s="295"/>
      <c r="L1953"/>
      <c r="O1953"/>
      <c r="P1953"/>
    </row>
    <row r="1954" spans="1:16" x14ac:dyDescent="0.3">
      <c r="A1954" s="300"/>
      <c r="B1954" s="300"/>
      <c r="C1954" s="300"/>
      <c r="D1954" s="31"/>
      <c r="E1954"/>
      <c r="F1954"/>
      <c r="G1954"/>
      <c r="H1954" s="606"/>
      <c r="I1954" s="295"/>
      <c r="J1954"/>
      <c r="K1954" s="295"/>
      <c r="L1954"/>
      <c r="O1954"/>
      <c r="P1954"/>
    </row>
    <row r="1955" spans="1:16" x14ac:dyDescent="0.3">
      <c r="A1955" s="300"/>
      <c r="B1955" s="300"/>
      <c r="C1955" s="300"/>
      <c r="D1955" s="31"/>
      <c r="E1955"/>
      <c r="F1955"/>
      <c r="G1955"/>
      <c r="H1955" s="606"/>
      <c r="I1955" s="295"/>
      <c r="J1955"/>
      <c r="K1955" s="295"/>
      <c r="L1955"/>
      <c r="O1955"/>
      <c r="P1955"/>
    </row>
    <row r="1956" spans="1:16" x14ac:dyDescent="0.3">
      <c r="A1956" s="300"/>
      <c r="B1956" s="300"/>
      <c r="C1956" s="300"/>
      <c r="D1956" s="31"/>
      <c r="E1956"/>
      <c r="F1956"/>
      <c r="G1956"/>
      <c r="H1956" s="606"/>
      <c r="I1956" s="295"/>
      <c r="J1956"/>
      <c r="K1956" s="295"/>
      <c r="L1956"/>
      <c r="O1956"/>
      <c r="P1956"/>
    </row>
    <row r="1957" spans="1:16" x14ac:dyDescent="0.3">
      <c r="A1957" s="300"/>
      <c r="B1957" s="300"/>
      <c r="C1957" s="300"/>
      <c r="D1957" s="31"/>
      <c r="E1957"/>
      <c r="F1957"/>
      <c r="G1957"/>
      <c r="H1957" s="606"/>
      <c r="I1957" s="295"/>
      <c r="J1957"/>
      <c r="K1957" s="295"/>
      <c r="L1957"/>
      <c r="O1957"/>
      <c r="P1957"/>
    </row>
    <row r="1958" spans="1:16" x14ac:dyDescent="0.3">
      <c r="A1958" s="300"/>
      <c r="B1958" s="300"/>
      <c r="C1958" s="300"/>
      <c r="D1958" s="31"/>
      <c r="E1958"/>
      <c r="F1958"/>
      <c r="G1958"/>
      <c r="H1958" s="606"/>
      <c r="I1958" s="295"/>
      <c r="J1958"/>
      <c r="K1958" s="295"/>
      <c r="L1958"/>
      <c r="O1958"/>
      <c r="P1958"/>
    </row>
    <row r="1959" spans="1:16" x14ac:dyDescent="0.3">
      <c r="A1959" s="300"/>
      <c r="B1959" s="300"/>
      <c r="C1959" s="300"/>
      <c r="D1959" s="31"/>
      <c r="E1959"/>
      <c r="F1959"/>
      <c r="G1959"/>
      <c r="H1959" s="606"/>
      <c r="I1959" s="295"/>
      <c r="J1959"/>
      <c r="K1959" s="295"/>
      <c r="L1959"/>
      <c r="O1959"/>
      <c r="P1959"/>
    </row>
    <row r="1960" spans="1:16" x14ac:dyDescent="0.3">
      <c r="A1960" s="300"/>
      <c r="B1960" s="300"/>
      <c r="C1960" s="300"/>
      <c r="D1960" s="31"/>
      <c r="E1960"/>
      <c r="F1960"/>
      <c r="G1960"/>
      <c r="H1960" s="606"/>
      <c r="I1960" s="295"/>
      <c r="J1960"/>
      <c r="K1960" s="295"/>
      <c r="L1960"/>
      <c r="O1960"/>
      <c r="P1960"/>
    </row>
    <row r="1961" spans="1:16" x14ac:dyDescent="0.3">
      <c r="A1961" s="300"/>
      <c r="B1961" s="300"/>
      <c r="C1961" s="300"/>
      <c r="D1961" s="31"/>
      <c r="E1961"/>
      <c r="F1961"/>
      <c r="G1961"/>
      <c r="H1961" s="606"/>
      <c r="I1961" s="295"/>
      <c r="J1961"/>
      <c r="K1961" s="295"/>
      <c r="L1961"/>
      <c r="O1961"/>
      <c r="P1961"/>
    </row>
    <row r="1962" spans="1:16" x14ac:dyDescent="0.3">
      <c r="A1962" s="300"/>
      <c r="B1962" s="300"/>
      <c r="C1962" s="300"/>
      <c r="D1962" s="31"/>
      <c r="E1962"/>
      <c r="F1962"/>
      <c r="G1962"/>
      <c r="H1962" s="606"/>
      <c r="I1962" s="295"/>
      <c r="J1962"/>
      <c r="K1962" s="295"/>
      <c r="L1962"/>
      <c r="O1962"/>
      <c r="P1962"/>
    </row>
    <row r="1963" spans="1:16" x14ac:dyDescent="0.3">
      <c r="A1963" s="300"/>
      <c r="B1963" s="300"/>
      <c r="C1963" s="300"/>
      <c r="D1963" s="31"/>
      <c r="E1963"/>
      <c r="F1963"/>
      <c r="G1963"/>
      <c r="H1963" s="606"/>
      <c r="I1963" s="295"/>
      <c r="J1963"/>
      <c r="K1963" s="295"/>
      <c r="L1963"/>
      <c r="O1963"/>
      <c r="P1963"/>
    </row>
    <row r="1964" spans="1:16" x14ac:dyDescent="0.3">
      <c r="A1964" s="300"/>
      <c r="B1964" s="300"/>
      <c r="C1964" s="300"/>
      <c r="D1964" s="31"/>
      <c r="E1964"/>
      <c r="F1964"/>
      <c r="G1964"/>
      <c r="H1964" s="606"/>
      <c r="I1964" s="295"/>
      <c r="J1964"/>
      <c r="K1964" s="295"/>
      <c r="L1964"/>
      <c r="O1964"/>
      <c r="P1964"/>
    </row>
    <row r="1965" spans="1:16" x14ac:dyDescent="0.3">
      <c r="A1965" s="300"/>
      <c r="B1965" s="300"/>
      <c r="C1965" s="300"/>
      <c r="D1965" s="31"/>
      <c r="E1965"/>
      <c r="F1965"/>
      <c r="G1965"/>
      <c r="H1965" s="606"/>
      <c r="I1965" s="295"/>
      <c r="J1965"/>
      <c r="K1965" s="295"/>
      <c r="L1965"/>
      <c r="O1965"/>
      <c r="P1965"/>
    </row>
    <row r="1966" spans="1:16" x14ac:dyDescent="0.3">
      <c r="A1966" s="300"/>
      <c r="B1966" s="300"/>
      <c r="C1966" s="300"/>
      <c r="D1966" s="31"/>
      <c r="E1966"/>
      <c r="F1966"/>
      <c r="G1966"/>
      <c r="H1966" s="606"/>
      <c r="I1966" s="295"/>
      <c r="J1966"/>
      <c r="K1966" s="295"/>
      <c r="L1966"/>
      <c r="O1966"/>
      <c r="P1966"/>
    </row>
    <row r="1967" spans="1:16" x14ac:dyDescent="0.3">
      <c r="A1967" s="300"/>
      <c r="B1967" s="300"/>
      <c r="C1967" s="300"/>
      <c r="D1967" s="31"/>
      <c r="E1967"/>
      <c r="F1967"/>
      <c r="G1967"/>
      <c r="H1967" s="606"/>
      <c r="I1967" s="295"/>
      <c r="J1967"/>
      <c r="K1967" s="295"/>
      <c r="L1967"/>
      <c r="O1967"/>
      <c r="P1967"/>
    </row>
    <row r="1968" spans="1:16" x14ac:dyDescent="0.3">
      <c r="A1968" s="300"/>
      <c r="B1968" s="300"/>
      <c r="C1968" s="300"/>
      <c r="D1968" s="31"/>
      <c r="E1968"/>
      <c r="F1968"/>
      <c r="G1968"/>
      <c r="H1968" s="606"/>
      <c r="I1968" s="295"/>
      <c r="J1968"/>
      <c r="K1968" s="295"/>
      <c r="L1968"/>
      <c r="O1968"/>
      <c r="P1968"/>
    </row>
    <row r="1969" spans="1:16" x14ac:dyDescent="0.3">
      <c r="A1969" s="300"/>
      <c r="B1969" s="300"/>
      <c r="C1969" s="300"/>
      <c r="D1969" s="31"/>
      <c r="E1969"/>
      <c r="F1969"/>
      <c r="G1969"/>
      <c r="H1969" s="606"/>
      <c r="I1969" s="295"/>
      <c r="J1969"/>
      <c r="K1969" s="295"/>
      <c r="L1969"/>
      <c r="O1969"/>
      <c r="P1969"/>
    </row>
    <row r="1970" spans="1:16" x14ac:dyDescent="0.3">
      <c r="A1970" s="300"/>
      <c r="B1970" s="300"/>
      <c r="C1970" s="300"/>
      <c r="D1970" s="31"/>
      <c r="E1970"/>
      <c r="F1970"/>
      <c r="G1970"/>
      <c r="H1970" s="606"/>
      <c r="I1970" s="295"/>
      <c r="J1970"/>
      <c r="K1970" s="295"/>
      <c r="L1970"/>
      <c r="O1970"/>
      <c r="P1970"/>
    </row>
    <row r="1971" spans="1:16" x14ac:dyDescent="0.3">
      <c r="A1971" s="300"/>
      <c r="B1971" s="300"/>
      <c r="C1971" s="300"/>
      <c r="D1971" s="31"/>
      <c r="E1971"/>
      <c r="F1971"/>
      <c r="G1971"/>
      <c r="H1971" s="606"/>
      <c r="I1971" s="295"/>
      <c r="J1971"/>
      <c r="K1971" s="295"/>
      <c r="L1971"/>
      <c r="O1971"/>
      <c r="P1971"/>
    </row>
    <row r="1972" spans="1:16" x14ac:dyDescent="0.3">
      <c r="A1972" s="300"/>
      <c r="B1972" s="300"/>
      <c r="C1972" s="300"/>
      <c r="D1972" s="31"/>
      <c r="E1972"/>
      <c r="F1972"/>
      <c r="G1972"/>
      <c r="H1972" s="606"/>
      <c r="I1972" s="295"/>
      <c r="J1972"/>
      <c r="K1972" s="295"/>
      <c r="L1972"/>
      <c r="O1972"/>
      <c r="P1972"/>
    </row>
    <row r="1973" spans="1:16" x14ac:dyDescent="0.3">
      <c r="A1973" s="300"/>
      <c r="B1973" s="300"/>
      <c r="C1973" s="300"/>
      <c r="D1973" s="31"/>
      <c r="E1973"/>
      <c r="F1973"/>
      <c r="G1973"/>
      <c r="H1973" s="606"/>
      <c r="I1973" s="295"/>
      <c r="J1973"/>
      <c r="K1973" s="295"/>
      <c r="L1973"/>
      <c r="O1973"/>
      <c r="P1973"/>
    </row>
    <row r="1974" spans="1:16" x14ac:dyDescent="0.3">
      <c r="A1974" s="300"/>
      <c r="B1974" s="300"/>
      <c r="C1974" s="300"/>
      <c r="D1974" s="31"/>
      <c r="E1974"/>
      <c r="F1974"/>
      <c r="G1974"/>
      <c r="H1974" s="606"/>
      <c r="I1974" s="295"/>
      <c r="J1974"/>
      <c r="K1974" s="295"/>
      <c r="L1974"/>
      <c r="O1974"/>
      <c r="P1974"/>
    </row>
    <row r="1975" spans="1:16" x14ac:dyDescent="0.3">
      <c r="A1975" s="300"/>
      <c r="B1975" s="300"/>
      <c r="C1975" s="300"/>
      <c r="D1975" s="31"/>
      <c r="E1975"/>
      <c r="F1975"/>
      <c r="G1975"/>
      <c r="H1975" s="606"/>
      <c r="I1975" s="295"/>
      <c r="J1975"/>
      <c r="K1975" s="295"/>
      <c r="L1975"/>
      <c r="O1975"/>
      <c r="P1975"/>
    </row>
    <row r="1976" spans="1:16" x14ac:dyDescent="0.3">
      <c r="A1976" s="300"/>
      <c r="B1976" s="300"/>
      <c r="C1976" s="300"/>
      <c r="D1976" s="31"/>
      <c r="E1976"/>
      <c r="F1976"/>
      <c r="G1976"/>
      <c r="H1976" s="606"/>
      <c r="I1976" s="295"/>
      <c r="J1976"/>
      <c r="K1976" s="295"/>
      <c r="L1976"/>
      <c r="O1976"/>
      <c r="P1976"/>
    </row>
    <row r="1977" spans="1:16" x14ac:dyDescent="0.3">
      <c r="A1977" s="300"/>
      <c r="B1977" s="300"/>
      <c r="C1977" s="300"/>
      <c r="D1977" s="31"/>
      <c r="E1977"/>
      <c r="F1977"/>
      <c r="G1977"/>
      <c r="H1977" s="606"/>
      <c r="I1977" s="295"/>
      <c r="J1977"/>
      <c r="K1977" s="295"/>
      <c r="L1977"/>
      <c r="O1977"/>
      <c r="P1977"/>
    </row>
    <row r="1978" spans="1:16" x14ac:dyDescent="0.3">
      <c r="A1978" s="300"/>
      <c r="B1978" s="300"/>
      <c r="C1978" s="300"/>
      <c r="D1978" s="31"/>
      <c r="E1978"/>
      <c r="F1978"/>
      <c r="G1978"/>
      <c r="H1978" s="606"/>
      <c r="I1978" s="295"/>
      <c r="J1978"/>
      <c r="K1978" s="295"/>
      <c r="L1978"/>
      <c r="O1978"/>
      <c r="P1978"/>
    </row>
    <row r="1979" spans="1:16" x14ac:dyDescent="0.3">
      <c r="A1979" s="300"/>
      <c r="B1979" s="300"/>
      <c r="C1979" s="300"/>
      <c r="D1979" s="31"/>
      <c r="E1979"/>
      <c r="F1979"/>
      <c r="G1979"/>
      <c r="H1979" s="606"/>
      <c r="I1979" s="295"/>
      <c r="J1979"/>
      <c r="K1979" s="295"/>
      <c r="L1979"/>
      <c r="O1979"/>
      <c r="P1979"/>
    </row>
    <row r="1980" spans="1:16" x14ac:dyDescent="0.3">
      <c r="A1980" s="300"/>
      <c r="B1980" s="300"/>
      <c r="C1980" s="300"/>
      <c r="D1980" s="31"/>
      <c r="E1980"/>
      <c r="F1980"/>
      <c r="G1980"/>
      <c r="H1980" s="606"/>
      <c r="I1980" s="295"/>
      <c r="J1980"/>
      <c r="K1980" s="295"/>
      <c r="L1980"/>
      <c r="O1980"/>
      <c r="P1980"/>
    </row>
    <row r="1981" spans="1:16" x14ac:dyDescent="0.3">
      <c r="A1981" s="300"/>
      <c r="B1981" s="300"/>
      <c r="C1981" s="300"/>
      <c r="D1981" s="31"/>
      <c r="E1981"/>
      <c r="F1981"/>
      <c r="G1981"/>
      <c r="H1981" s="606"/>
      <c r="I1981" s="295"/>
      <c r="J1981"/>
      <c r="K1981" s="295"/>
      <c r="L1981"/>
      <c r="O1981"/>
      <c r="P1981"/>
    </row>
    <row r="1982" spans="1:16" x14ac:dyDescent="0.3">
      <c r="A1982" s="300"/>
      <c r="B1982" s="300"/>
      <c r="C1982" s="300"/>
      <c r="D1982" s="31"/>
      <c r="E1982"/>
      <c r="F1982"/>
      <c r="G1982"/>
      <c r="H1982" s="606"/>
      <c r="I1982" s="295"/>
      <c r="J1982"/>
      <c r="K1982" s="295"/>
      <c r="L1982"/>
      <c r="O1982"/>
      <c r="P1982"/>
    </row>
    <row r="1983" spans="1:16" x14ac:dyDescent="0.3">
      <c r="A1983" s="300"/>
      <c r="B1983" s="300"/>
      <c r="C1983" s="300"/>
      <c r="D1983" s="31"/>
      <c r="E1983"/>
      <c r="F1983"/>
      <c r="G1983"/>
      <c r="H1983" s="606"/>
      <c r="I1983" s="295"/>
      <c r="J1983"/>
      <c r="K1983" s="295"/>
      <c r="L1983"/>
      <c r="O1983"/>
      <c r="P1983"/>
    </row>
    <row r="1984" spans="1:16" x14ac:dyDescent="0.3">
      <c r="A1984" s="300"/>
      <c r="B1984" s="300"/>
      <c r="C1984" s="300"/>
      <c r="D1984" s="31"/>
      <c r="E1984"/>
      <c r="F1984"/>
      <c r="G1984"/>
      <c r="H1984" s="606"/>
      <c r="I1984" s="295"/>
      <c r="J1984"/>
      <c r="K1984" s="295"/>
      <c r="L1984"/>
      <c r="O1984"/>
      <c r="P1984"/>
    </row>
    <row r="1985" spans="1:16" x14ac:dyDescent="0.3">
      <c r="A1985" s="300"/>
      <c r="B1985" s="300"/>
      <c r="C1985" s="300"/>
      <c r="D1985" s="31"/>
      <c r="E1985"/>
      <c r="F1985"/>
      <c r="G1985"/>
      <c r="H1985" s="606"/>
      <c r="I1985" s="295"/>
      <c r="J1985"/>
      <c r="K1985" s="295"/>
      <c r="L1985"/>
      <c r="O1985"/>
      <c r="P1985"/>
    </row>
    <row r="1986" spans="1:16" x14ac:dyDescent="0.3">
      <c r="A1986" s="300"/>
      <c r="B1986" s="300"/>
      <c r="C1986" s="300"/>
      <c r="D1986" s="31"/>
      <c r="E1986"/>
      <c r="F1986"/>
      <c r="G1986"/>
      <c r="H1986" s="606"/>
      <c r="I1986" s="295"/>
      <c r="J1986"/>
      <c r="K1986" s="295"/>
      <c r="L1986"/>
      <c r="O1986"/>
      <c r="P1986"/>
    </row>
    <row r="1987" spans="1:16" x14ac:dyDescent="0.3">
      <c r="A1987" s="300"/>
      <c r="B1987" s="300"/>
      <c r="C1987" s="300"/>
      <c r="D1987" s="31"/>
      <c r="E1987"/>
      <c r="F1987"/>
      <c r="G1987"/>
      <c r="H1987" s="606"/>
      <c r="I1987" s="295"/>
      <c r="J1987"/>
      <c r="K1987" s="295"/>
      <c r="L1987"/>
      <c r="O1987"/>
      <c r="P1987"/>
    </row>
    <row r="1988" spans="1:16" x14ac:dyDescent="0.3">
      <c r="A1988" s="300"/>
      <c r="B1988" s="300"/>
      <c r="C1988" s="300"/>
      <c r="D1988" s="31"/>
      <c r="E1988"/>
      <c r="F1988"/>
      <c r="G1988"/>
      <c r="H1988" s="606"/>
      <c r="I1988" s="295"/>
      <c r="J1988"/>
      <c r="K1988" s="295"/>
      <c r="L1988"/>
      <c r="O1988"/>
      <c r="P1988"/>
    </row>
    <row r="1989" spans="1:16" x14ac:dyDescent="0.3">
      <c r="A1989" s="300"/>
      <c r="B1989" s="300"/>
      <c r="C1989" s="300"/>
      <c r="D1989" s="31"/>
      <c r="E1989"/>
      <c r="F1989"/>
      <c r="G1989"/>
      <c r="H1989" s="606"/>
      <c r="I1989" s="295"/>
      <c r="J1989"/>
      <c r="K1989" s="295"/>
      <c r="L1989"/>
      <c r="O1989"/>
      <c r="P1989"/>
    </row>
    <row r="1990" spans="1:16" x14ac:dyDescent="0.3">
      <c r="A1990" s="300"/>
      <c r="B1990" s="300"/>
      <c r="C1990" s="300"/>
      <c r="D1990" s="31"/>
      <c r="E1990"/>
      <c r="F1990"/>
      <c r="G1990"/>
      <c r="H1990" s="606"/>
      <c r="I1990" s="295"/>
      <c r="J1990"/>
      <c r="K1990" s="295"/>
      <c r="L1990"/>
      <c r="O1990"/>
      <c r="P1990"/>
    </row>
    <row r="1991" spans="1:16" x14ac:dyDescent="0.3">
      <c r="A1991" s="300"/>
      <c r="B1991" s="300"/>
      <c r="C1991" s="300"/>
      <c r="D1991" s="31"/>
      <c r="E1991"/>
      <c r="F1991"/>
      <c r="G1991"/>
      <c r="H1991" s="606"/>
      <c r="I1991" s="295"/>
      <c r="J1991"/>
      <c r="K1991" s="295"/>
      <c r="L1991"/>
      <c r="O1991"/>
      <c r="P1991"/>
    </row>
    <row r="1992" spans="1:16" x14ac:dyDescent="0.3">
      <c r="A1992" s="300"/>
      <c r="B1992" s="300"/>
      <c r="C1992" s="300"/>
      <c r="D1992" s="31"/>
      <c r="E1992"/>
      <c r="F1992"/>
      <c r="G1992"/>
      <c r="H1992" s="606"/>
      <c r="I1992" s="295"/>
      <c r="J1992"/>
      <c r="K1992" s="295"/>
      <c r="L1992"/>
      <c r="O1992"/>
      <c r="P1992"/>
    </row>
    <row r="1993" spans="1:16" x14ac:dyDescent="0.3">
      <c r="A1993" s="300"/>
      <c r="B1993" s="300"/>
      <c r="C1993" s="300"/>
      <c r="D1993" s="31"/>
      <c r="E1993"/>
      <c r="F1993"/>
      <c r="G1993"/>
      <c r="H1993" s="606"/>
      <c r="I1993" s="295"/>
      <c r="J1993"/>
      <c r="K1993" s="295"/>
      <c r="L1993"/>
      <c r="O1993"/>
      <c r="P1993"/>
    </row>
    <row r="1994" spans="1:16" x14ac:dyDescent="0.3">
      <c r="A1994" s="300"/>
      <c r="B1994" s="300"/>
      <c r="C1994" s="300"/>
      <c r="D1994" s="31"/>
      <c r="E1994"/>
      <c r="F1994"/>
      <c r="G1994"/>
      <c r="H1994" s="606"/>
      <c r="I1994" s="295"/>
      <c r="J1994"/>
      <c r="K1994" s="295"/>
      <c r="L1994"/>
      <c r="O1994"/>
      <c r="P1994"/>
    </row>
    <row r="1995" spans="1:16" x14ac:dyDescent="0.3">
      <c r="A1995" s="300"/>
      <c r="B1995" s="300"/>
      <c r="C1995" s="300"/>
      <c r="D1995" s="31"/>
      <c r="E1995"/>
      <c r="F1995"/>
      <c r="G1995"/>
      <c r="H1995" s="606"/>
      <c r="I1995" s="295"/>
      <c r="J1995"/>
      <c r="K1995" s="295"/>
      <c r="L1995"/>
      <c r="O1995"/>
      <c r="P1995"/>
    </row>
    <row r="1996" spans="1:16" x14ac:dyDescent="0.3">
      <c r="A1996" s="300"/>
      <c r="B1996" s="300"/>
      <c r="C1996" s="300"/>
      <c r="D1996" s="31"/>
      <c r="E1996"/>
      <c r="F1996"/>
      <c r="G1996"/>
      <c r="H1996" s="606"/>
      <c r="I1996" s="295"/>
      <c r="J1996"/>
      <c r="K1996" s="295"/>
      <c r="L1996"/>
      <c r="O1996"/>
      <c r="P1996"/>
    </row>
    <row r="1997" spans="1:16" x14ac:dyDescent="0.3">
      <c r="A1997" s="300"/>
      <c r="B1997" s="300"/>
      <c r="C1997" s="300"/>
      <c r="D1997" s="31"/>
      <c r="E1997"/>
      <c r="F1997"/>
      <c r="G1997"/>
      <c r="H1997" s="606"/>
      <c r="I1997" s="295"/>
      <c r="J1997"/>
      <c r="K1997" s="295"/>
      <c r="L1997"/>
      <c r="O1997"/>
      <c r="P1997"/>
    </row>
    <row r="1998" spans="1:16" x14ac:dyDescent="0.3">
      <c r="A1998" s="300"/>
      <c r="B1998" s="300"/>
      <c r="C1998" s="300"/>
      <c r="D1998" s="31"/>
      <c r="E1998"/>
      <c r="F1998"/>
      <c r="G1998"/>
      <c r="H1998" s="606"/>
      <c r="I1998" s="295"/>
      <c r="J1998"/>
      <c r="K1998" s="295"/>
      <c r="L1998"/>
      <c r="O1998"/>
      <c r="P1998"/>
    </row>
    <row r="1999" spans="1:16" x14ac:dyDescent="0.3">
      <c r="A1999" s="300"/>
      <c r="B1999" s="300"/>
      <c r="C1999" s="300"/>
      <c r="D1999" s="31"/>
      <c r="E1999"/>
      <c r="F1999"/>
      <c r="G1999"/>
      <c r="H1999" s="606"/>
      <c r="I1999" s="295"/>
      <c r="J1999"/>
      <c r="K1999" s="295"/>
      <c r="L1999"/>
      <c r="O1999"/>
      <c r="P1999"/>
    </row>
    <row r="2000" spans="1:16" x14ac:dyDescent="0.3">
      <c r="A2000" s="300"/>
      <c r="B2000" s="300"/>
      <c r="C2000" s="300"/>
      <c r="D2000" s="31"/>
      <c r="E2000"/>
      <c r="F2000"/>
      <c r="G2000"/>
      <c r="H2000" s="606"/>
      <c r="I2000" s="295"/>
      <c r="J2000"/>
      <c r="K2000" s="295"/>
      <c r="L2000"/>
      <c r="O2000"/>
      <c r="P2000"/>
    </row>
    <row r="2001" spans="1:16" x14ac:dyDescent="0.3">
      <c r="A2001" s="300"/>
      <c r="B2001" s="300"/>
      <c r="C2001" s="300"/>
      <c r="D2001" s="31"/>
      <c r="E2001"/>
      <c r="F2001"/>
      <c r="G2001"/>
      <c r="H2001" s="606"/>
      <c r="I2001" s="295"/>
      <c r="J2001"/>
      <c r="K2001" s="295"/>
      <c r="L2001"/>
      <c r="O2001"/>
      <c r="P2001"/>
    </row>
    <row r="2002" spans="1:16" x14ac:dyDescent="0.3">
      <c r="A2002" s="300"/>
      <c r="B2002" s="300"/>
      <c r="C2002" s="300"/>
      <c r="D2002" s="31"/>
      <c r="E2002"/>
      <c r="F2002"/>
      <c r="G2002"/>
      <c r="H2002" s="606"/>
      <c r="I2002" s="295"/>
      <c r="J2002"/>
      <c r="K2002" s="295"/>
      <c r="L2002"/>
      <c r="O2002"/>
      <c r="P2002"/>
    </row>
    <row r="2003" spans="1:16" x14ac:dyDescent="0.3">
      <c r="A2003" s="300"/>
      <c r="B2003" s="300"/>
      <c r="C2003" s="300"/>
      <c r="D2003" s="31"/>
      <c r="E2003"/>
      <c r="F2003"/>
      <c r="G2003"/>
      <c r="H2003" s="606"/>
      <c r="I2003" s="295"/>
      <c r="J2003"/>
      <c r="K2003" s="295"/>
      <c r="L2003"/>
      <c r="O2003"/>
      <c r="P2003"/>
    </row>
    <row r="2004" spans="1:16" x14ac:dyDescent="0.3">
      <c r="A2004" s="300"/>
      <c r="B2004" s="300"/>
      <c r="C2004" s="300"/>
      <c r="D2004" s="31"/>
      <c r="E2004"/>
      <c r="F2004"/>
      <c r="G2004"/>
      <c r="H2004" s="606"/>
      <c r="I2004" s="295"/>
      <c r="J2004"/>
      <c r="K2004" s="295"/>
      <c r="L2004"/>
      <c r="O2004"/>
      <c r="P2004"/>
    </row>
    <row r="2005" spans="1:16" x14ac:dyDescent="0.3">
      <c r="A2005" s="300"/>
      <c r="B2005" s="300"/>
      <c r="C2005" s="300"/>
      <c r="D2005" s="31"/>
      <c r="E2005"/>
      <c r="F2005"/>
      <c r="G2005"/>
      <c r="H2005" s="606"/>
      <c r="I2005" s="295"/>
      <c r="J2005"/>
      <c r="K2005" s="295"/>
      <c r="L2005"/>
      <c r="O2005"/>
      <c r="P2005"/>
    </row>
    <row r="2006" spans="1:16" x14ac:dyDescent="0.3">
      <c r="A2006" s="300"/>
      <c r="B2006" s="300"/>
      <c r="C2006" s="300"/>
      <c r="D2006" s="31"/>
      <c r="E2006"/>
      <c r="F2006"/>
      <c r="G2006"/>
      <c r="H2006" s="606"/>
      <c r="I2006" s="295"/>
      <c r="J2006"/>
      <c r="K2006" s="295"/>
      <c r="L2006"/>
      <c r="O2006"/>
      <c r="P2006"/>
    </row>
    <row r="2007" spans="1:16" x14ac:dyDescent="0.3">
      <c r="A2007" s="300"/>
      <c r="B2007" s="300"/>
      <c r="C2007" s="300"/>
      <c r="D2007" s="31"/>
      <c r="E2007"/>
      <c r="F2007"/>
      <c r="G2007"/>
      <c r="H2007" s="606"/>
      <c r="I2007" s="295"/>
      <c r="J2007"/>
      <c r="K2007" s="295"/>
      <c r="L2007"/>
      <c r="O2007"/>
      <c r="P2007"/>
    </row>
    <row r="2008" spans="1:16" x14ac:dyDescent="0.3">
      <c r="A2008" s="300"/>
      <c r="B2008" s="300"/>
      <c r="C2008" s="300"/>
      <c r="D2008" s="31"/>
      <c r="E2008"/>
      <c r="F2008"/>
      <c r="G2008"/>
      <c r="H2008" s="606"/>
      <c r="I2008" s="295"/>
      <c r="J2008"/>
      <c r="K2008" s="295"/>
      <c r="L2008"/>
      <c r="O2008"/>
      <c r="P2008"/>
    </row>
    <row r="2009" spans="1:16" x14ac:dyDescent="0.3">
      <c r="A2009" s="300"/>
      <c r="B2009" s="300"/>
      <c r="C2009" s="300"/>
      <c r="D2009" s="31"/>
      <c r="E2009"/>
      <c r="F2009"/>
      <c r="G2009"/>
      <c r="H2009" s="606"/>
      <c r="I2009" s="295"/>
      <c r="J2009"/>
      <c r="K2009" s="295"/>
      <c r="L2009"/>
      <c r="O2009"/>
      <c r="P2009"/>
    </row>
    <row r="2010" spans="1:16" x14ac:dyDescent="0.3">
      <c r="A2010" s="300"/>
      <c r="B2010" s="300"/>
      <c r="C2010" s="300"/>
      <c r="D2010" s="31"/>
      <c r="E2010"/>
      <c r="F2010"/>
      <c r="G2010"/>
      <c r="H2010" s="606"/>
      <c r="I2010" s="295"/>
      <c r="J2010"/>
      <c r="K2010" s="295"/>
      <c r="L2010"/>
      <c r="O2010"/>
      <c r="P2010"/>
    </row>
    <row r="2011" spans="1:16" x14ac:dyDescent="0.3">
      <c r="A2011" s="300"/>
      <c r="B2011" s="300"/>
      <c r="C2011" s="300"/>
      <c r="D2011" s="31"/>
      <c r="E2011"/>
      <c r="F2011"/>
      <c r="G2011"/>
      <c r="H2011" s="606"/>
      <c r="I2011" s="295"/>
      <c r="J2011"/>
      <c r="K2011" s="295"/>
      <c r="L2011"/>
      <c r="O2011"/>
      <c r="P2011"/>
    </row>
    <row r="2012" spans="1:16" x14ac:dyDescent="0.3">
      <c r="A2012" s="300"/>
      <c r="B2012" s="300"/>
      <c r="C2012" s="300"/>
      <c r="D2012" s="31"/>
      <c r="E2012"/>
      <c r="F2012"/>
      <c r="G2012"/>
      <c r="H2012" s="606"/>
      <c r="I2012" s="295"/>
      <c r="J2012"/>
      <c r="K2012" s="295"/>
      <c r="L2012"/>
      <c r="O2012"/>
      <c r="P2012"/>
    </row>
    <row r="2013" spans="1:16" x14ac:dyDescent="0.3">
      <c r="A2013" s="300"/>
      <c r="B2013" s="300"/>
      <c r="C2013" s="300"/>
      <c r="D2013" s="31"/>
      <c r="E2013"/>
      <c r="F2013"/>
      <c r="G2013"/>
      <c r="H2013" s="606"/>
      <c r="I2013" s="295"/>
      <c r="J2013"/>
      <c r="K2013" s="295"/>
      <c r="L2013"/>
      <c r="O2013"/>
      <c r="P2013"/>
    </row>
    <row r="2014" spans="1:16" x14ac:dyDescent="0.3">
      <c r="A2014" s="300"/>
      <c r="B2014" s="300"/>
      <c r="C2014" s="300"/>
      <c r="D2014" s="31"/>
      <c r="E2014"/>
      <c r="F2014"/>
      <c r="G2014"/>
      <c r="H2014" s="606"/>
      <c r="I2014" s="295"/>
      <c r="J2014"/>
      <c r="K2014" s="295"/>
      <c r="L2014"/>
      <c r="O2014"/>
      <c r="P2014"/>
    </row>
    <row r="2015" spans="1:16" x14ac:dyDescent="0.3">
      <c r="A2015" s="300"/>
      <c r="B2015" s="300"/>
      <c r="C2015" s="300"/>
      <c r="D2015" s="31"/>
      <c r="E2015"/>
      <c r="F2015"/>
      <c r="G2015"/>
      <c r="H2015" s="606"/>
      <c r="I2015" s="295"/>
      <c r="J2015"/>
      <c r="K2015" s="295"/>
      <c r="L2015"/>
      <c r="O2015"/>
      <c r="P2015"/>
    </row>
    <row r="2016" spans="1:16" x14ac:dyDescent="0.3">
      <c r="A2016" s="300"/>
      <c r="B2016" s="300"/>
      <c r="C2016" s="300"/>
      <c r="D2016" s="31"/>
      <c r="E2016"/>
      <c r="F2016"/>
      <c r="G2016"/>
      <c r="H2016" s="606"/>
      <c r="I2016" s="295"/>
      <c r="J2016"/>
      <c r="K2016" s="295"/>
      <c r="L2016"/>
      <c r="O2016"/>
      <c r="P2016"/>
    </row>
    <row r="2017" spans="1:16" x14ac:dyDescent="0.3">
      <c r="A2017" s="300"/>
      <c r="B2017" s="300"/>
      <c r="C2017" s="300"/>
      <c r="D2017" s="31"/>
      <c r="E2017"/>
      <c r="F2017"/>
      <c r="G2017"/>
      <c r="H2017" s="606"/>
      <c r="I2017" s="295"/>
      <c r="J2017"/>
      <c r="K2017" s="295"/>
      <c r="L2017"/>
      <c r="O2017"/>
      <c r="P2017"/>
    </row>
    <row r="2018" spans="1:16" x14ac:dyDescent="0.3">
      <c r="A2018" s="300"/>
      <c r="B2018" s="300"/>
      <c r="C2018" s="300"/>
      <c r="D2018" s="31"/>
      <c r="E2018"/>
      <c r="F2018"/>
      <c r="G2018"/>
      <c r="H2018" s="606"/>
      <c r="I2018" s="295"/>
      <c r="J2018"/>
      <c r="K2018" s="295"/>
      <c r="L2018"/>
      <c r="O2018"/>
      <c r="P2018"/>
    </row>
    <row r="2019" spans="1:16" x14ac:dyDescent="0.3">
      <c r="A2019" s="300"/>
      <c r="B2019" s="300"/>
      <c r="C2019" s="300"/>
      <c r="D2019" s="31"/>
      <c r="E2019"/>
      <c r="F2019"/>
      <c r="G2019"/>
      <c r="H2019" s="606"/>
      <c r="I2019" s="295"/>
      <c r="J2019"/>
      <c r="K2019" s="295"/>
      <c r="L2019"/>
      <c r="O2019"/>
      <c r="P2019"/>
    </row>
    <row r="2020" spans="1:16" x14ac:dyDescent="0.3">
      <c r="A2020" s="300"/>
      <c r="B2020" s="300"/>
      <c r="C2020" s="300"/>
      <c r="D2020" s="31"/>
      <c r="E2020"/>
      <c r="F2020"/>
      <c r="G2020"/>
      <c r="H2020" s="606"/>
      <c r="I2020" s="295"/>
      <c r="J2020"/>
      <c r="K2020" s="295"/>
      <c r="L2020"/>
      <c r="O2020"/>
      <c r="P2020"/>
    </row>
    <row r="2021" spans="1:16" x14ac:dyDescent="0.3">
      <c r="A2021" s="300"/>
      <c r="B2021" s="300"/>
      <c r="C2021" s="300"/>
      <c r="D2021" s="31"/>
      <c r="E2021"/>
      <c r="F2021"/>
      <c r="G2021"/>
      <c r="H2021" s="606"/>
      <c r="I2021" s="295"/>
      <c r="J2021"/>
      <c r="K2021" s="295"/>
      <c r="L2021"/>
      <c r="O2021"/>
      <c r="P2021"/>
    </row>
    <row r="2022" spans="1:16" x14ac:dyDescent="0.3">
      <c r="A2022" s="300"/>
      <c r="B2022" s="300"/>
      <c r="C2022" s="300"/>
      <c r="D2022" s="31"/>
      <c r="E2022"/>
      <c r="F2022"/>
      <c r="G2022"/>
      <c r="H2022" s="606"/>
      <c r="I2022" s="295"/>
      <c r="J2022"/>
      <c r="K2022" s="295"/>
      <c r="L2022"/>
      <c r="O2022"/>
      <c r="P2022"/>
    </row>
    <row r="2023" spans="1:16" x14ac:dyDescent="0.3">
      <c r="A2023" s="300"/>
      <c r="B2023" s="300"/>
      <c r="C2023" s="300"/>
      <c r="D2023" s="31"/>
      <c r="E2023"/>
      <c r="F2023"/>
      <c r="G2023"/>
      <c r="H2023" s="606"/>
      <c r="I2023" s="295"/>
      <c r="J2023"/>
      <c r="K2023" s="295"/>
      <c r="L2023"/>
      <c r="O2023"/>
      <c r="P2023"/>
    </row>
    <row r="2024" spans="1:16" x14ac:dyDescent="0.3">
      <c r="A2024" s="300"/>
      <c r="B2024" s="300"/>
      <c r="C2024" s="300"/>
      <c r="D2024" s="31"/>
      <c r="E2024"/>
      <c r="F2024"/>
      <c r="G2024"/>
      <c r="H2024" s="606"/>
      <c r="I2024" s="295"/>
      <c r="J2024"/>
      <c r="K2024" s="295"/>
      <c r="L2024"/>
      <c r="O2024"/>
      <c r="P2024"/>
    </row>
    <row r="2025" spans="1:16" x14ac:dyDescent="0.3">
      <c r="A2025" s="300"/>
      <c r="B2025" s="300"/>
      <c r="C2025" s="300"/>
      <c r="D2025" s="31"/>
      <c r="E2025"/>
      <c r="F2025"/>
      <c r="G2025"/>
      <c r="H2025" s="606"/>
      <c r="I2025" s="295"/>
      <c r="J2025"/>
      <c r="K2025" s="295"/>
      <c r="L2025"/>
      <c r="O2025"/>
      <c r="P2025"/>
    </row>
    <row r="2026" spans="1:16" x14ac:dyDescent="0.3">
      <c r="A2026" s="300"/>
      <c r="B2026" s="300"/>
      <c r="C2026" s="300"/>
      <c r="D2026" s="31"/>
      <c r="E2026"/>
      <c r="F2026"/>
      <c r="G2026"/>
      <c r="H2026" s="606"/>
      <c r="I2026" s="295"/>
      <c r="J2026"/>
      <c r="K2026" s="295"/>
      <c r="L2026"/>
      <c r="O2026"/>
      <c r="P2026"/>
    </row>
    <row r="2027" spans="1:16" x14ac:dyDescent="0.3">
      <c r="A2027" s="300"/>
      <c r="B2027" s="300"/>
      <c r="C2027" s="300"/>
      <c r="D2027" s="31"/>
      <c r="E2027"/>
      <c r="F2027"/>
      <c r="G2027"/>
      <c r="H2027" s="606"/>
      <c r="I2027" s="295"/>
      <c r="J2027"/>
      <c r="K2027" s="295"/>
      <c r="L2027"/>
      <c r="O2027"/>
      <c r="P2027"/>
    </row>
    <row r="2028" spans="1:16" x14ac:dyDescent="0.3">
      <c r="A2028" s="300"/>
      <c r="B2028" s="300"/>
      <c r="C2028" s="300"/>
      <c r="D2028" s="31"/>
      <c r="E2028"/>
      <c r="F2028"/>
      <c r="G2028"/>
      <c r="H2028" s="606"/>
      <c r="I2028" s="295"/>
      <c r="J2028"/>
      <c r="K2028" s="295"/>
      <c r="L2028"/>
      <c r="O2028"/>
      <c r="P2028"/>
    </row>
    <row r="2029" spans="1:16" x14ac:dyDescent="0.3">
      <c r="A2029" s="300"/>
      <c r="B2029" s="300"/>
      <c r="C2029" s="300"/>
      <c r="D2029" s="31"/>
      <c r="E2029"/>
      <c r="F2029"/>
      <c r="G2029"/>
      <c r="H2029" s="606"/>
      <c r="I2029" s="295"/>
      <c r="J2029"/>
      <c r="K2029" s="295"/>
      <c r="L2029"/>
      <c r="O2029"/>
      <c r="P2029"/>
    </row>
    <row r="2030" spans="1:16" x14ac:dyDescent="0.3">
      <c r="A2030" s="300"/>
      <c r="B2030" s="300"/>
      <c r="C2030" s="300"/>
      <c r="D2030" s="31"/>
      <c r="E2030"/>
      <c r="F2030"/>
      <c r="G2030"/>
      <c r="H2030" s="606"/>
      <c r="I2030" s="295"/>
      <c r="J2030"/>
      <c r="K2030" s="295"/>
      <c r="L2030"/>
      <c r="O2030"/>
      <c r="P2030"/>
    </row>
    <row r="2031" spans="1:16" x14ac:dyDescent="0.3">
      <c r="A2031" s="300"/>
      <c r="B2031" s="300"/>
      <c r="C2031" s="300"/>
      <c r="D2031" s="31"/>
      <c r="E2031"/>
      <c r="F2031"/>
      <c r="G2031"/>
      <c r="H2031" s="606"/>
      <c r="I2031" s="295"/>
      <c r="J2031"/>
      <c r="K2031" s="295"/>
      <c r="L2031"/>
      <c r="O2031"/>
      <c r="P2031"/>
    </row>
    <row r="2032" spans="1:16" x14ac:dyDescent="0.3">
      <c r="A2032" s="300"/>
      <c r="B2032" s="300"/>
      <c r="C2032" s="300"/>
      <c r="D2032" s="31"/>
      <c r="E2032"/>
      <c r="F2032"/>
      <c r="G2032"/>
      <c r="H2032" s="606"/>
      <c r="I2032" s="295"/>
      <c r="J2032"/>
      <c r="K2032" s="295"/>
      <c r="L2032"/>
      <c r="O2032"/>
      <c r="P2032"/>
    </row>
    <row r="2033" spans="1:16" x14ac:dyDescent="0.3">
      <c r="A2033" s="300"/>
      <c r="B2033" s="300"/>
      <c r="C2033" s="300"/>
      <c r="D2033" s="31"/>
      <c r="E2033"/>
      <c r="F2033"/>
      <c r="G2033"/>
      <c r="H2033" s="606"/>
      <c r="I2033" s="295"/>
      <c r="J2033"/>
      <c r="K2033" s="295"/>
      <c r="L2033"/>
      <c r="O2033"/>
      <c r="P2033"/>
    </row>
    <row r="2034" spans="1:16" x14ac:dyDescent="0.3">
      <c r="A2034" s="300"/>
      <c r="B2034" s="300"/>
      <c r="C2034" s="300"/>
      <c r="D2034" s="31"/>
      <c r="E2034"/>
      <c r="F2034"/>
      <c r="G2034"/>
      <c r="H2034" s="606"/>
      <c r="I2034" s="295"/>
      <c r="J2034"/>
      <c r="K2034" s="295"/>
      <c r="L2034"/>
      <c r="O2034"/>
      <c r="P2034"/>
    </row>
    <row r="2035" spans="1:16" x14ac:dyDescent="0.3">
      <c r="A2035" s="300"/>
      <c r="B2035" s="300"/>
      <c r="C2035" s="300"/>
      <c r="D2035" s="31"/>
      <c r="E2035"/>
      <c r="F2035"/>
      <c r="G2035"/>
      <c r="H2035" s="606"/>
      <c r="I2035" s="295"/>
      <c r="J2035"/>
      <c r="K2035" s="295"/>
      <c r="L2035"/>
      <c r="O2035"/>
      <c r="P2035"/>
    </row>
    <row r="2036" spans="1:16" x14ac:dyDescent="0.3">
      <c r="A2036" s="300"/>
      <c r="B2036" s="300"/>
      <c r="C2036" s="300"/>
      <c r="D2036" s="31"/>
      <c r="E2036"/>
      <c r="F2036"/>
      <c r="G2036"/>
      <c r="H2036" s="606"/>
      <c r="I2036" s="295"/>
      <c r="J2036"/>
      <c r="K2036" s="295"/>
      <c r="L2036"/>
      <c r="O2036"/>
      <c r="P2036"/>
    </row>
    <row r="2037" spans="1:16" x14ac:dyDescent="0.3">
      <c r="A2037" s="300"/>
      <c r="B2037" s="300"/>
      <c r="C2037" s="300"/>
      <c r="D2037" s="31"/>
      <c r="E2037"/>
      <c r="F2037"/>
      <c r="G2037"/>
      <c r="H2037" s="606"/>
      <c r="I2037" s="295"/>
      <c r="J2037"/>
      <c r="K2037" s="295"/>
      <c r="L2037"/>
      <c r="O2037"/>
      <c r="P2037"/>
    </row>
    <row r="2038" spans="1:16" x14ac:dyDescent="0.3">
      <c r="A2038" s="300"/>
      <c r="B2038" s="300"/>
      <c r="C2038" s="300"/>
      <c r="D2038" s="31"/>
      <c r="E2038"/>
      <c r="F2038"/>
      <c r="G2038"/>
      <c r="H2038" s="606"/>
      <c r="I2038" s="295"/>
      <c r="J2038"/>
      <c r="K2038" s="295"/>
      <c r="L2038"/>
      <c r="O2038"/>
      <c r="P2038"/>
    </row>
    <row r="2039" spans="1:16" x14ac:dyDescent="0.3">
      <c r="A2039" s="300"/>
      <c r="B2039" s="300"/>
      <c r="C2039" s="300"/>
      <c r="D2039" s="31"/>
      <c r="E2039"/>
      <c r="F2039"/>
      <c r="G2039"/>
      <c r="H2039" s="606"/>
      <c r="I2039" s="295"/>
      <c r="J2039"/>
      <c r="K2039" s="295"/>
      <c r="L2039"/>
      <c r="O2039"/>
      <c r="P2039"/>
    </row>
    <row r="2040" spans="1:16" x14ac:dyDescent="0.3">
      <c r="A2040" s="300"/>
      <c r="B2040" s="300"/>
      <c r="C2040" s="300"/>
      <c r="D2040" s="31"/>
      <c r="E2040"/>
      <c r="F2040"/>
      <c r="G2040"/>
      <c r="H2040" s="606"/>
      <c r="I2040" s="295"/>
      <c r="J2040"/>
      <c r="K2040" s="295"/>
      <c r="L2040"/>
      <c r="O2040"/>
      <c r="P2040"/>
    </row>
    <row r="2041" spans="1:16" x14ac:dyDescent="0.3">
      <c r="A2041" s="300"/>
      <c r="B2041" s="300"/>
      <c r="C2041" s="300"/>
      <c r="D2041" s="31"/>
      <c r="E2041"/>
      <c r="F2041"/>
      <c r="G2041"/>
      <c r="H2041" s="606"/>
      <c r="I2041" s="295"/>
      <c r="J2041"/>
      <c r="K2041" s="295"/>
      <c r="L2041"/>
      <c r="O2041"/>
      <c r="P2041"/>
    </row>
    <row r="2042" spans="1:16" x14ac:dyDescent="0.3">
      <c r="A2042" s="300"/>
      <c r="B2042" s="300"/>
      <c r="C2042" s="300"/>
      <c r="D2042" s="31"/>
      <c r="E2042"/>
      <c r="F2042"/>
      <c r="G2042"/>
      <c r="H2042" s="606"/>
      <c r="I2042" s="295"/>
      <c r="J2042"/>
      <c r="K2042" s="295"/>
      <c r="L2042"/>
      <c r="O2042"/>
      <c r="P2042"/>
    </row>
    <row r="2043" spans="1:16" x14ac:dyDescent="0.3">
      <c r="A2043" s="300"/>
      <c r="B2043" s="300"/>
      <c r="C2043" s="300"/>
      <c r="D2043" s="31"/>
      <c r="E2043"/>
      <c r="F2043"/>
      <c r="G2043"/>
      <c r="H2043" s="606"/>
      <c r="I2043" s="295"/>
      <c r="J2043"/>
      <c r="K2043" s="295"/>
      <c r="L2043"/>
      <c r="O2043"/>
      <c r="P2043"/>
    </row>
    <row r="2044" spans="1:16" x14ac:dyDescent="0.3">
      <c r="A2044" s="300"/>
      <c r="B2044" s="300"/>
      <c r="C2044" s="300"/>
      <c r="D2044" s="31"/>
      <c r="E2044"/>
      <c r="F2044"/>
      <c r="G2044"/>
      <c r="H2044" s="606"/>
      <c r="I2044" s="295"/>
      <c r="J2044"/>
      <c r="K2044" s="295"/>
      <c r="L2044"/>
      <c r="O2044"/>
      <c r="P2044"/>
    </row>
    <row r="2045" spans="1:16" x14ac:dyDescent="0.3">
      <c r="A2045" s="300"/>
      <c r="B2045" s="300"/>
      <c r="C2045" s="300"/>
      <c r="D2045" s="31"/>
      <c r="E2045"/>
      <c r="F2045"/>
      <c r="G2045"/>
      <c r="H2045" s="606"/>
      <c r="I2045" s="295"/>
      <c r="J2045"/>
      <c r="K2045" s="295"/>
      <c r="L2045"/>
      <c r="O2045"/>
      <c r="P2045"/>
    </row>
    <row r="2046" spans="1:16" x14ac:dyDescent="0.3">
      <c r="A2046" s="300"/>
      <c r="B2046" s="300"/>
      <c r="C2046" s="300"/>
      <c r="D2046" s="31"/>
      <c r="E2046"/>
      <c r="F2046"/>
      <c r="G2046"/>
      <c r="H2046" s="606"/>
      <c r="I2046" s="295"/>
      <c r="J2046"/>
      <c r="K2046" s="295"/>
      <c r="L2046"/>
      <c r="O2046"/>
      <c r="P2046"/>
    </row>
    <row r="2047" spans="1:16" x14ac:dyDescent="0.3">
      <c r="A2047" s="300"/>
      <c r="B2047" s="300"/>
      <c r="C2047" s="300"/>
      <c r="D2047" s="31"/>
      <c r="E2047"/>
      <c r="F2047"/>
      <c r="G2047"/>
      <c r="H2047" s="606"/>
      <c r="I2047" s="295"/>
      <c r="J2047"/>
      <c r="K2047" s="295"/>
      <c r="L2047"/>
      <c r="O2047"/>
      <c r="P2047"/>
    </row>
    <row r="2048" spans="1:16" x14ac:dyDescent="0.3">
      <c r="A2048" s="300"/>
      <c r="B2048" s="300"/>
      <c r="C2048" s="300"/>
      <c r="D2048" s="31"/>
      <c r="E2048"/>
      <c r="F2048"/>
      <c r="G2048"/>
      <c r="H2048" s="606"/>
      <c r="I2048" s="295"/>
      <c r="J2048"/>
      <c r="K2048" s="295"/>
      <c r="L2048"/>
      <c r="O2048"/>
      <c r="P2048"/>
    </row>
    <row r="2049" spans="1:16" x14ac:dyDescent="0.3">
      <c r="A2049" s="300"/>
      <c r="B2049" s="300"/>
      <c r="C2049" s="300"/>
      <c r="D2049" s="31"/>
      <c r="E2049"/>
      <c r="F2049"/>
      <c r="G2049"/>
      <c r="H2049" s="606"/>
      <c r="I2049" s="295"/>
      <c r="J2049"/>
      <c r="K2049" s="295"/>
      <c r="L2049"/>
      <c r="O2049"/>
      <c r="P2049"/>
    </row>
    <row r="2050" spans="1:16" x14ac:dyDescent="0.3">
      <c r="A2050" s="300"/>
      <c r="B2050" s="300"/>
      <c r="C2050" s="300"/>
      <c r="D2050" s="31"/>
      <c r="E2050"/>
      <c r="F2050"/>
      <c r="G2050"/>
      <c r="H2050" s="606"/>
      <c r="I2050" s="295"/>
      <c r="J2050"/>
      <c r="K2050" s="295"/>
      <c r="L2050"/>
      <c r="O2050"/>
      <c r="P2050"/>
    </row>
    <row r="2051" spans="1:16" x14ac:dyDescent="0.3">
      <c r="A2051" s="300"/>
      <c r="B2051" s="300"/>
      <c r="C2051" s="300"/>
      <c r="D2051" s="31"/>
      <c r="E2051"/>
      <c r="F2051"/>
      <c r="G2051"/>
      <c r="H2051" s="606"/>
      <c r="I2051" s="295"/>
      <c r="J2051"/>
      <c r="K2051" s="295"/>
      <c r="L2051"/>
      <c r="O2051"/>
      <c r="P2051"/>
    </row>
    <row r="2052" spans="1:16" x14ac:dyDescent="0.3">
      <c r="A2052" s="300"/>
      <c r="B2052" s="300"/>
      <c r="C2052" s="300"/>
      <c r="D2052" s="31"/>
      <c r="E2052"/>
      <c r="F2052"/>
      <c r="G2052"/>
      <c r="H2052" s="606"/>
      <c r="I2052" s="295"/>
      <c r="J2052"/>
      <c r="K2052" s="295"/>
      <c r="L2052"/>
      <c r="O2052"/>
      <c r="P2052"/>
    </row>
    <row r="2053" spans="1:16" x14ac:dyDescent="0.3">
      <c r="A2053" s="300"/>
      <c r="B2053" s="300"/>
      <c r="C2053" s="300"/>
      <c r="D2053" s="31"/>
      <c r="E2053"/>
      <c r="F2053"/>
      <c r="G2053"/>
      <c r="H2053" s="606"/>
      <c r="I2053" s="295"/>
      <c r="J2053"/>
      <c r="K2053" s="295"/>
      <c r="L2053"/>
      <c r="O2053"/>
      <c r="P2053"/>
    </row>
    <row r="2054" spans="1:16" x14ac:dyDescent="0.3">
      <c r="A2054" s="300"/>
      <c r="B2054" s="300"/>
      <c r="C2054" s="300"/>
      <c r="D2054" s="31"/>
      <c r="E2054"/>
      <c r="F2054"/>
      <c r="G2054"/>
      <c r="H2054" s="606"/>
      <c r="I2054" s="295"/>
      <c r="J2054"/>
      <c r="K2054" s="295"/>
      <c r="L2054"/>
      <c r="O2054"/>
      <c r="P2054"/>
    </row>
    <row r="2055" spans="1:16" x14ac:dyDescent="0.3">
      <c r="A2055" s="300"/>
      <c r="B2055" s="300"/>
      <c r="C2055" s="300"/>
      <c r="D2055" s="31"/>
      <c r="E2055"/>
      <c r="F2055"/>
      <c r="G2055"/>
      <c r="H2055" s="606"/>
      <c r="I2055" s="295"/>
      <c r="J2055"/>
      <c r="K2055" s="295"/>
      <c r="L2055"/>
      <c r="O2055"/>
      <c r="P2055"/>
    </row>
    <row r="2056" spans="1:16" x14ac:dyDescent="0.3">
      <c r="A2056" s="300"/>
      <c r="B2056" s="300"/>
      <c r="C2056" s="300"/>
      <c r="D2056" s="31"/>
      <c r="E2056"/>
      <c r="F2056"/>
      <c r="G2056"/>
      <c r="H2056" s="606"/>
      <c r="I2056" s="295"/>
      <c r="J2056"/>
      <c r="K2056" s="295"/>
      <c r="L2056"/>
      <c r="O2056"/>
      <c r="P2056"/>
    </row>
    <row r="2057" spans="1:16" x14ac:dyDescent="0.3">
      <c r="A2057" s="300"/>
      <c r="B2057" s="300"/>
      <c r="C2057" s="300"/>
      <c r="D2057" s="31"/>
      <c r="E2057"/>
      <c r="F2057"/>
      <c r="G2057"/>
      <c r="H2057" s="606"/>
      <c r="I2057" s="295"/>
      <c r="J2057"/>
      <c r="K2057" s="295"/>
      <c r="L2057"/>
      <c r="O2057"/>
      <c r="P2057"/>
    </row>
    <row r="2058" spans="1:16" x14ac:dyDescent="0.3">
      <c r="A2058" s="300"/>
      <c r="B2058" s="300"/>
      <c r="C2058" s="300"/>
      <c r="D2058" s="31"/>
      <c r="E2058"/>
      <c r="F2058"/>
      <c r="G2058"/>
      <c r="H2058" s="606"/>
      <c r="I2058" s="295"/>
      <c r="J2058"/>
      <c r="K2058" s="295"/>
      <c r="L2058"/>
      <c r="O2058"/>
      <c r="P2058"/>
    </row>
    <row r="2059" spans="1:16" x14ac:dyDescent="0.3">
      <c r="A2059" s="300"/>
      <c r="B2059" s="300"/>
      <c r="C2059" s="300"/>
      <c r="D2059" s="31"/>
      <c r="E2059"/>
      <c r="F2059"/>
      <c r="G2059"/>
      <c r="H2059" s="606"/>
      <c r="I2059" s="295"/>
      <c r="J2059"/>
      <c r="K2059" s="295"/>
      <c r="L2059"/>
      <c r="O2059"/>
      <c r="P2059"/>
    </row>
    <row r="2060" spans="1:16" x14ac:dyDescent="0.3">
      <c r="A2060" s="300"/>
      <c r="B2060" s="300"/>
      <c r="C2060" s="300"/>
      <c r="D2060" s="31"/>
      <c r="E2060"/>
      <c r="F2060"/>
      <c r="G2060"/>
      <c r="H2060" s="606"/>
      <c r="I2060" s="295"/>
      <c r="J2060"/>
      <c r="K2060" s="295"/>
      <c r="L2060"/>
      <c r="O2060"/>
      <c r="P2060"/>
    </row>
    <row r="2061" spans="1:16" x14ac:dyDescent="0.3">
      <c r="A2061" s="300"/>
      <c r="B2061" s="300"/>
      <c r="C2061" s="300"/>
      <c r="D2061" s="31"/>
      <c r="E2061"/>
      <c r="F2061"/>
      <c r="G2061"/>
      <c r="H2061" s="606"/>
      <c r="I2061" s="295"/>
      <c r="J2061"/>
      <c r="K2061" s="295"/>
      <c r="L2061"/>
      <c r="O2061"/>
      <c r="P2061"/>
    </row>
    <row r="2062" spans="1:16" x14ac:dyDescent="0.3">
      <c r="A2062" s="300"/>
      <c r="B2062" s="300"/>
      <c r="C2062" s="300"/>
      <c r="D2062" s="31"/>
      <c r="E2062"/>
      <c r="F2062"/>
      <c r="G2062"/>
      <c r="H2062" s="606"/>
      <c r="I2062" s="295"/>
      <c r="J2062"/>
      <c r="K2062" s="295"/>
      <c r="L2062"/>
      <c r="O2062"/>
      <c r="P2062"/>
    </row>
    <row r="2063" spans="1:16" x14ac:dyDescent="0.3">
      <c r="A2063" s="300"/>
      <c r="B2063" s="300"/>
      <c r="C2063" s="300"/>
      <c r="D2063" s="31"/>
      <c r="E2063"/>
      <c r="F2063"/>
      <c r="G2063"/>
      <c r="H2063" s="606"/>
      <c r="I2063" s="295"/>
      <c r="J2063"/>
      <c r="K2063" s="295"/>
      <c r="L2063"/>
      <c r="O2063"/>
      <c r="P2063"/>
    </row>
    <row r="2064" spans="1:16" x14ac:dyDescent="0.3">
      <c r="A2064" s="300"/>
      <c r="B2064" s="300"/>
      <c r="C2064" s="300"/>
      <c r="D2064" s="31"/>
      <c r="E2064"/>
      <c r="F2064"/>
      <c r="G2064"/>
      <c r="H2064" s="606"/>
      <c r="I2064" s="295"/>
      <c r="J2064"/>
      <c r="K2064" s="295"/>
      <c r="L2064"/>
      <c r="O2064"/>
      <c r="P2064"/>
    </row>
    <row r="2065" spans="1:16" x14ac:dyDescent="0.3">
      <c r="A2065" s="300"/>
      <c r="B2065" s="300"/>
      <c r="C2065" s="300"/>
      <c r="D2065" s="31"/>
      <c r="E2065"/>
      <c r="F2065"/>
      <c r="G2065"/>
      <c r="H2065" s="606"/>
      <c r="I2065" s="295"/>
      <c r="J2065"/>
      <c r="K2065" s="295"/>
      <c r="L2065"/>
      <c r="O2065"/>
      <c r="P2065"/>
    </row>
    <row r="2066" spans="1:16" x14ac:dyDescent="0.3">
      <c r="A2066" s="300"/>
      <c r="B2066" s="300"/>
      <c r="C2066" s="300"/>
      <c r="D2066" s="31"/>
      <c r="E2066"/>
      <c r="F2066"/>
      <c r="G2066"/>
      <c r="H2066" s="606"/>
      <c r="I2066" s="295"/>
      <c r="J2066"/>
      <c r="K2066" s="295"/>
      <c r="L2066"/>
      <c r="O2066"/>
      <c r="P2066"/>
    </row>
    <row r="2067" spans="1:16" x14ac:dyDescent="0.3">
      <c r="A2067" s="300"/>
      <c r="B2067" s="300"/>
      <c r="C2067" s="300"/>
      <c r="D2067" s="31"/>
      <c r="E2067"/>
      <c r="F2067"/>
      <c r="G2067"/>
      <c r="H2067" s="606"/>
      <c r="I2067" s="295"/>
      <c r="J2067"/>
      <c r="K2067" s="295"/>
      <c r="L2067"/>
      <c r="O2067"/>
      <c r="P2067"/>
    </row>
    <row r="2068" spans="1:16" x14ac:dyDescent="0.3">
      <c r="A2068" s="300"/>
      <c r="B2068" s="300"/>
      <c r="C2068" s="300"/>
      <c r="D2068" s="31"/>
      <c r="E2068"/>
      <c r="F2068"/>
      <c r="G2068"/>
      <c r="H2068" s="606"/>
      <c r="I2068" s="295"/>
      <c r="J2068"/>
      <c r="K2068" s="295"/>
      <c r="L2068"/>
      <c r="O2068"/>
      <c r="P2068"/>
    </row>
    <row r="2069" spans="1:16" x14ac:dyDescent="0.3">
      <c r="A2069" s="300"/>
      <c r="B2069" s="300"/>
      <c r="C2069" s="300"/>
      <c r="D2069" s="31"/>
      <c r="E2069"/>
      <c r="F2069"/>
      <c r="G2069"/>
      <c r="H2069" s="606"/>
      <c r="I2069" s="295"/>
      <c r="J2069"/>
      <c r="K2069" s="295"/>
      <c r="L2069"/>
      <c r="O2069"/>
      <c r="P2069"/>
    </row>
    <row r="2070" spans="1:16" x14ac:dyDescent="0.3">
      <c r="A2070" s="300"/>
      <c r="B2070" s="300"/>
      <c r="C2070" s="300"/>
      <c r="D2070" s="31"/>
      <c r="E2070"/>
      <c r="F2070"/>
      <c r="G2070"/>
      <c r="H2070" s="606"/>
      <c r="I2070" s="295"/>
      <c r="J2070"/>
      <c r="K2070" s="295"/>
      <c r="L2070"/>
      <c r="O2070"/>
      <c r="P2070"/>
    </row>
    <row r="2071" spans="1:16" x14ac:dyDescent="0.3">
      <c r="A2071" s="300"/>
      <c r="B2071" s="300"/>
      <c r="C2071" s="300"/>
      <c r="D2071" s="31"/>
      <c r="E2071"/>
      <c r="F2071"/>
      <c r="G2071"/>
      <c r="H2071" s="606"/>
      <c r="I2071" s="295"/>
      <c r="J2071"/>
      <c r="K2071" s="295"/>
      <c r="L2071"/>
      <c r="O2071"/>
      <c r="P2071"/>
    </row>
    <row r="2072" spans="1:16" x14ac:dyDescent="0.3">
      <c r="A2072" s="300"/>
      <c r="B2072" s="300"/>
      <c r="C2072" s="300"/>
      <c r="D2072" s="31"/>
      <c r="E2072"/>
      <c r="F2072"/>
      <c r="G2072"/>
      <c r="H2072" s="606"/>
      <c r="I2072" s="295"/>
      <c r="J2072"/>
      <c r="K2072" s="295"/>
      <c r="L2072"/>
      <c r="O2072"/>
      <c r="P2072"/>
    </row>
    <row r="2073" spans="1:16" x14ac:dyDescent="0.3">
      <c r="A2073" s="300"/>
      <c r="B2073" s="300"/>
      <c r="C2073" s="300"/>
      <c r="D2073" s="31"/>
      <c r="E2073"/>
      <c r="F2073"/>
      <c r="G2073"/>
      <c r="H2073" s="606"/>
      <c r="I2073" s="295"/>
      <c r="J2073"/>
      <c r="K2073" s="295"/>
      <c r="L2073"/>
      <c r="O2073"/>
      <c r="P2073"/>
    </row>
    <row r="2074" spans="1:16" x14ac:dyDescent="0.3">
      <c r="A2074" s="300"/>
      <c r="B2074" s="300"/>
      <c r="C2074" s="300"/>
      <c r="D2074" s="31"/>
      <c r="E2074"/>
      <c r="F2074"/>
      <c r="G2074"/>
      <c r="H2074" s="606"/>
      <c r="I2074" s="295"/>
      <c r="J2074"/>
      <c r="K2074" s="295"/>
      <c r="L2074"/>
      <c r="O2074"/>
      <c r="P2074"/>
    </row>
    <row r="2075" spans="1:16" x14ac:dyDescent="0.3">
      <c r="A2075" s="300"/>
      <c r="B2075" s="300"/>
      <c r="C2075" s="300"/>
      <c r="D2075" s="31"/>
      <c r="E2075"/>
      <c r="F2075"/>
      <c r="G2075"/>
      <c r="H2075" s="606"/>
      <c r="I2075" s="295"/>
      <c r="J2075"/>
      <c r="K2075" s="295"/>
      <c r="L2075"/>
      <c r="O2075"/>
      <c r="P2075"/>
    </row>
    <row r="2076" spans="1:16" x14ac:dyDescent="0.3">
      <c r="A2076" s="300"/>
      <c r="B2076" s="300"/>
      <c r="C2076" s="300"/>
      <c r="D2076" s="31"/>
      <c r="E2076"/>
      <c r="F2076"/>
      <c r="G2076"/>
      <c r="H2076" s="606"/>
      <c r="I2076" s="295"/>
      <c r="J2076"/>
      <c r="K2076" s="295"/>
      <c r="L2076"/>
      <c r="O2076"/>
      <c r="P2076"/>
    </row>
    <row r="2077" spans="1:16" x14ac:dyDescent="0.3">
      <c r="A2077" s="300"/>
      <c r="B2077" s="300"/>
      <c r="C2077" s="300"/>
      <c r="D2077" s="31"/>
      <c r="E2077"/>
      <c r="F2077"/>
      <c r="G2077"/>
      <c r="H2077" s="606"/>
      <c r="I2077" s="295"/>
      <c r="J2077"/>
      <c r="K2077" s="295"/>
      <c r="L2077"/>
      <c r="O2077"/>
      <c r="P2077"/>
    </row>
    <row r="2078" spans="1:16" x14ac:dyDescent="0.3">
      <c r="A2078" s="300"/>
      <c r="B2078" s="300"/>
      <c r="C2078" s="300"/>
      <c r="D2078" s="31"/>
      <c r="E2078"/>
      <c r="F2078"/>
      <c r="G2078"/>
      <c r="H2078" s="606"/>
      <c r="I2078" s="295"/>
      <c r="J2078"/>
      <c r="K2078" s="295"/>
      <c r="L2078"/>
      <c r="O2078"/>
      <c r="P2078"/>
    </row>
    <row r="2079" spans="1:16" x14ac:dyDescent="0.3">
      <c r="A2079" s="300"/>
      <c r="B2079" s="300"/>
      <c r="C2079" s="300"/>
      <c r="D2079" s="31"/>
      <c r="E2079"/>
      <c r="F2079"/>
      <c r="G2079"/>
      <c r="H2079" s="606"/>
      <c r="I2079" s="295"/>
      <c r="J2079"/>
      <c r="K2079" s="295"/>
      <c r="L2079"/>
      <c r="O2079"/>
      <c r="P2079"/>
    </row>
    <row r="2080" spans="1:16" x14ac:dyDescent="0.3">
      <c r="A2080" s="300"/>
      <c r="B2080" s="300"/>
      <c r="C2080" s="300"/>
      <c r="D2080" s="31"/>
      <c r="E2080"/>
      <c r="F2080"/>
      <c r="G2080"/>
      <c r="H2080" s="606"/>
      <c r="I2080" s="295"/>
      <c r="J2080"/>
      <c r="K2080" s="295"/>
      <c r="L2080"/>
      <c r="O2080"/>
      <c r="P2080"/>
    </row>
    <row r="2081" spans="1:16" x14ac:dyDescent="0.3">
      <c r="A2081" s="300"/>
      <c r="B2081" s="300"/>
      <c r="C2081" s="300"/>
      <c r="D2081" s="31"/>
      <c r="E2081"/>
      <c r="F2081"/>
      <c r="G2081"/>
      <c r="H2081" s="606"/>
      <c r="I2081" s="295"/>
      <c r="J2081"/>
      <c r="K2081" s="295"/>
      <c r="L2081"/>
      <c r="O2081"/>
      <c r="P2081"/>
    </row>
    <row r="2082" spans="1:16" x14ac:dyDescent="0.3">
      <c r="A2082" s="300"/>
      <c r="B2082" s="300"/>
      <c r="C2082" s="300"/>
      <c r="D2082" s="31"/>
      <c r="E2082"/>
      <c r="F2082"/>
      <c r="G2082"/>
      <c r="H2082" s="606"/>
      <c r="I2082" s="295"/>
      <c r="J2082"/>
      <c r="K2082" s="295"/>
      <c r="L2082"/>
      <c r="O2082"/>
      <c r="P2082"/>
    </row>
    <row r="2083" spans="1:16" x14ac:dyDescent="0.3">
      <c r="A2083" s="300"/>
      <c r="B2083" s="300"/>
      <c r="C2083" s="300"/>
      <c r="D2083" s="31"/>
      <c r="E2083"/>
      <c r="F2083"/>
      <c r="G2083"/>
      <c r="H2083" s="606"/>
      <c r="I2083" s="295"/>
      <c r="J2083"/>
      <c r="K2083" s="295"/>
      <c r="L2083"/>
      <c r="O2083"/>
      <c r="P2083"/>
    </row>
    <row r="2084" spans="1:16" x14ac:dyDescent="0.3">
      <c r="A2084" s="300"/>
      <c r="B2084" s="300"/>
      <c r="C2084" s="300"/>
      <c r="D2084" s="31"/>
      <c r="E2084"/>
      <c r="F2084"/>
      <c r="G2084"/>
      <c r="H2084" s="606"/>
      <c r="I2084" s="295"/>
      <c r="J2084"/>
      <c r="K2084" s="295"/>
      <c r="L2084"/>
      <c r="O2084"/>
      <c r="P2084"/>
    </row>
    <row r="2085" spans="1:16" x14ac:dyDescent="0.3">
      <c r="A2085" s="300"/>
      <c r="B2085" s="300"/>
      <c r="C2085" s="300"/>
      <c r="D2085" s="31"/>
      <c r="E2085"/>
      <c r="F2085"/>
      <c r="G2085"/>
      <c r="H2085" s="606"/>
      <c r="I2085" s="295"/>
      <c r="J2085"/>
      <c r="K2085" s="295"/>
      <c r="L2085"/>
      <c r="O2085"/>
      <c r="P2085"/>
    </row>
    <row r="2086" spans="1:16" x14ac:dyDescent="0.3">
      <c r="A2086" s="300"/>
      <c r="B2086" s="300"/>
      <c r="C2086" s="300"/>
      <c r="D2086" s="31"/>
      <c r="E2086"/>
      <c r="F2086"/>
      <c r="G2086"/>
      <c r="H2086" s="606"/>
      <c r="I2086" s="295"/>
      <c r="J2086"/>
      <c r="K2086" s="295"/>
      <c r="L2086"/>
      <c r="O2086"/>
      <c r="P2086"/>
    </row>
    <row r="2087" spans="1:16" x14ac:dyDescent="0.3">
      <c r="A2087" s="300"/>
      <c r="B2087" s="300"/>
      <c r="C2087" s="300"/>
      <c r="D2087" s="31"/>
      <c r="E2087"/>
      <c r="F2087"/>
      <c r="G2087"/>
      <c r="H2087" s="606"/>
      <c r="I2087" s="295"/>
      <c r="J2087"/>
      <c r="K2087" s="295"/>
      <c r="L2087"/>
      <c r="O2087"/>
      <c r="P2087"/>
    </row>
    <row r="2088" spans="1:16" x14ac:dyDescent="0.3">
      <c r="A2088" s="300"/>
      <c r="B2088" s="300"/>
      <c r="C2088" s="300"/>
      <c r="D2088" s="31"/>
      <c r="E2088"/>
      <c r="F2088"/>
      <c r="G2088"/>
      <c r="H2088" s="606"/>
      <c r="I2088" s="295"/>
      <c r="J2088"/>
      <c r="K2088" s="295"/>
      <c r="L2088"/>
      <c r="O2088"/>
      <c r="P2088"/>
    </row>
    <row r="2089" spans="1:16" x14ac:dyDescent="0.3">
      <c r="A2089" s="300"/>
      <c r="B2089" s="300"/>
      <c r="C2089" s="300"/>
      <c r="D2089" s="31"/>
      <c r="E2089"/>
      <c r="F2089"/>
      <c r="G2089"/>
      <c r="H2089" s="606"/>
      <c r="I2089" s="295"/>
      <c r="J2089"/>
      <c r="K2089" s="295"/>
      <c r="L2089"/>
      <c r="O2089"/>
      <c r="P2089"/>
    </row>
    <row r="2090" spans="1:16" x14ac:dyDescent="0.3">
      <c r="A2090" s="300"/>
      <c r="B2090" s="300"/>
      <c r="C2090" s="300"/>
      <c r="D2090" s="31"/>
      <c r="E2090"/>
      <c r="F2090"/>
      <c r="G2090"/>
      <c r="H2090" s="606"/>
      <c r="I2090" s="295"/>
      <c r="J2090"/>
      <c r="K2090" s="295"/>
      <c r="L2090"/>
      <c r="O2090"/>
      <c r="P2090"/>
    </row>
    <row r="2091" spans="1:16" x14ac:dyDescent="0.3">
      <c r="A2091" s="300"/>
      <c r="B2091" s="300"/>
      <c r="C2091" s="300"/>
      <c r="D2091" s="31"/>
      <c r="E2091"/>
      <c r="F2091"/>
      <c r="G2091"/>
      <c r="H2091" s="606"/>
      <c r="I2091" s="295"/>
      <c r="J2091"/>
      <c r="K2091" s="295"/>
      <c r="L2091"/>
      <c r="O2091"/>
      <c r="P2091"/>
    </row>
    <row r="2092" spans="1:16" x14ac:dyDescent="0.3">
      <c r="A2092" s="300"/>
      <c r="B2092" s="300"/>
      <c r="C2092" s="300"/>
      <c r="D2092" s="31"/>
      <c r="E2092"/>
      <c r="F2092"/>
      <c r="G2092"/>
      <c r="H2092" s="606"/>
      <c r="I2092" s="295"/>
      <c r="J2092"/>
      <c r="K2092" s="295"/>
      <c r="L2092"/>
      <c r="O2092"/>
      <c r="P2092"/>
    </row>
    <row r="2093" spans="1:16" x14ac:dyDescent="0.3">
      <c r="A2093" s="300"/>
      <c r="B2093" s="300"/>
      <c r="C2093" s="300"/>
      <c r="D2093" s="31"/>
      <c r="E2093"/>
      <c r="F2093"/>
      <c r="G2093"/>
      <c r="H2093" s="606"/>
      <c r="I2093" s="295"/>
      <c r="J2093"/>
      <c r="K2093" s="295"/>
      <c r="L2093"/>
      <c r="O2093"/>
      <c r="P2093"/>
    </row>
    <row r="2094" spans="1:16" x14ac:dyDescent="0.3">
      <c r="A2094" s="300"/>
      <c r="B2094" s="300"/>
      <c r="C2094" s="300"/>
      <c r="D2094" s="31"/>
      <c r="E2094"/>
      <c r="F2094"/>
      <c r="G2094"/>
      <c r="H2094" s="606"/>
      <c r="I2094" s="295"/>
      <c r="J2094"/>
      <c r="K2094" s="295"/>
      <c r="L2094"/>
      <c r="O2094"/>
      <c r="P2094"/>
    </row>
    <row r="2095" spans="1:16" x14ac:dyDescent="0.3">
      <c r="A2095" s="300"/>
      <c r="B2095" s="300"/>
      <c r="C2095" s="300"/>
      <c r="D2095" s="31"/>
      <c r="E2095"/>
      <c r="F2095"/>
      <c r="G2095"/>
      <c r="H2095" s="606"/>
      <c r="I2095" s="295"/>
      <c r="J2095"/>
      <c r="K2095" s="295"/>
      <c r="L2095"/>
      <c r="O2095"/>
      <c r="P2095"/>
    </row>
    <row r="2096" spans="1:16" x14ac:dyDescent="0.3">
      <c r="A2096" s="300"/>
      <c r="B2096" s="300"/>
      <c r="C2096" s="300"/>
      <c r="D2096" s="31"/>
      <c r="E2096"/>
      <c r="F2096"/>
      <c r="G2096"/>
      <c r="H2096" s="606"/>
      <c r="I2096" s="295"/>
      <c r="J2096"/>
      <c r="K2096" s="295"/>
      <c r="L2096"/>
      <c r="O2096"/>
      <c r="P2096"/>
    </row>
    <row r="2097" spans="1:16" x14ac:dyDescent="0.3">
      <c r="A2097" s="300"/>
      <c r="B2097" s="300"/>
      <c r="C2097" s="300"/>
      <c r="D2097" s="31"/>
      <c r="E2097"/>
      <c r="F2097"/>
      <c r="G2097"/>
      <c r="H2097" s="606"/>
      <c r="I2097" s="295"/>
      <c r="J2097"/>
      <c r="K2097" s="295"/>
      <c r="L2097"/>
      <c r="O2097"/>
      <c r="P2097"/>
    </row>
    <row r="2098" spans="1:16" x14ac:dyDescent="0.3">
      <c r="A2098" s="300"/>
      <c r="B2098" s="300"/>
      <c r="C2098" s="300"/>
      <c r="D2098" s="31"/>
      <c r="E2098"/>
      <c r="F2098"/>
      <c r="G2098"/>
      <c r="H2098" s="606"/>
      <c r="I2098" s="295"/>
      <c r="J2098"/>
      <c r="K2098" s="295"/>
      <c r="L2098"/>
      <c r="O2098"/>
      <c r="P2098"/>
    </row>
    <row r="2099" spans="1:16" x14ac:dyDescent="0.3">
      <c r="A2099" s="300"/>
      <c r="B2099" s="300"/>
      <c r="C2099" s="300"/>
      <c r="D2099" s="31"/>
      <c r="E2099"/>
      <c r="F2099"/>
      <c r="G2099"/>
      <c r="H2099" s="606"/>
      <c r="I2099" s="295"/>
      <c r="J2099"/>
      <c r="K2099" s="295"/>
      <c r="L2099"/>
      <c r="O2099"/>
      <c r="P2099"/>
    </row>
    <row r="2100" spans="1:16" x14ac:dyDescent="0.3">
      <c r="A2100" s="300"/>
      <c r="B2100" s="300"/>
      <c r="C2100" s="300"/>
      <c r="D2100" s="31"/>
      <c r="E2100"/>
      <c r="F2100"/>
      <c r="G2100"/>
      <c r="H2100" s="606"/>
      <c r="I2100" s="295"/>
      <c r="J2100"/>
      <c r="K2100" s="295"/>
      <c r="L2100"/>
      <c r="O2100"/>
      <c r="P2100"/>
    </row>
    <row r="2101" spans="1:16" x14ac:dyDescent="0.3">
      <c r="A2101" s="300"/>
      <c r="B2101" s="300"/>
      <c r="C2101" s="300"/>
      <c r="D2101" s="31"/>
      <c r="E2101"/>
      <c r="F2101"/>
      <c r="G2101"/>
      <c r="H2101" s="606"/>
      <c r="I2101" s="295"/>
      <c r="J2101"/>
      <c r="K2101" s="295"/>
      <c r="L2101"/>
      <c r="O2101"/>
      <c r="P2101"/>
    </row>
    <row r="2102" spans="1:16" x14ac:dyDescent="0.3">
      <c r="A2102" s="300"/>
      <c r="B2102" s="300"/>
      <c r="C2102" s="300"/>
      <c r="D2102" s="31"/>
      <c r="E2102"/>
      <c r="F2102"/>
      <c r="G2102"/>
      <c r="H2102" s="606"/>
      <c r="I2102" s="295"/>
      <c r="J2102"/>
      <c r="K2102" s="295"/>
      <c r="L2102"/>
      <c r="O2102"/>
      <c r="P2102"/>
    </row>
    <row r="2103" spans="1:16" x14ac:dyDescent="0.3">
      <c r="A2103" s="300"/>
      <c r="B2103" s="300"/>
      <c r="C2103" s="300"/>
      <c r="D2103" s="31"/>
      <c r="E2103"/>
      <c r="F2103"/>
      <c r="G2103"/>
      <c r="H2103" s="606"/>
      <c r="I2103" s="295"/>
      <c r="J2103"/>
      <c r="K2103" s="295"/>
      <c r="L2103"/>
      <c r="O2103"/>
      <c r="P2103"/>
    </row>
    <row r="2104" spans="1:16" x14ac:dyDescent="0.3">
      <c r="A2104" s="300"/>
      <c r="B2104" s="300"/>
      <c r="C2104" s="300"/>
      <c r="D2104" s="31"/>
      <c r="E2104"/>
      <c r="F2104"/>
      <c r="G2104"/>
      <c r="H2104" s="606"/>
      <c r="I2104" s="295"/>
      <c r="J2104"/>
      <c r="K2104" s="295"/>
      <c r="L2104"/>
      <c r="O2104"/>
      <c r="P2104"/>
    </row>
    <row r="2105" spans="1:16" x14ac:dyDescent="0.3">
      <c r="A2105" s="300"/>
      <c r="B2105" s="300"/>
      <c r="C2105" s="300"/>
      <c r="D2105" s="31"/>
      <c r="E2105"/>
      <c r="F2105"/>
      <c r="G2105"/>
      <c r="H2105" s="606"/>
      <c r="I2105" s="295"/>
      <c r="J2105"/>
      <c r="K2105" s="295"/>
      <c r="L2105"/>
      <c r="O2105"/>
      <c r="P2105"/>
    </row>
    <row r="2106" spans="1:16" x14ac:dyDescent="0.3">
      <c r="A2106" s="300"/>
      <c r="B2106" s="300"/>
      <c r="C2106" s="300"/>
      <c r="D2106" s="31"/>
      <c r="E2106"/>
      <c r="F2106"/>
      <c r="G2106"/>
      <c r="H2106" s="606"/>
      <c r="I2106" s="295"/>
      <c r="J2106"/>
      <c r="K2106" s="295"/>
      <c r="L2106"/>
      <c r="O2106"/>
      <c r="P2106"/>
    </row>
    <row r="2107" spans="1:16" x14ac:dyDescent="0.3">
      <c r="A2107" s="300"/>
      <c r="B2107" s="300"/>
      <c r="C2107" s="300"/>
      <c r="D2107" s="31"/>
      <c r="E2107"/>
      <c r="F2107"/>
      <c r="G2107"/>
      <c r="H2107" s="606"/>
      <c r="I2107" s="295"/>
      <c r="J2107"/>
      <c r="K2107" s="295"/>
      <c r="L2107"/>
      <c r="O2107"/>
      <c r="P2107"/>
    </row>
    <row r="2108" spans="1:16" x14ac:dyDescent="0.3">
      <c r="A2108" s="300"/>
      <c r="B2108" s="300"/>
      <c r="C2108" s="300"/>
      <c r="D2108" s="31"/>
      <c r="E2108"/>
      <c r="F2108"/>
      <c r="G2108"/>
      <c r="H2108" s="606"/>
      <c r="I2108" s="295"/>
      <c r="J2108"/>
      <c r="K2108" s="295"/>
      <c r="L2108"/>
      <c r="O2108"/>
      <c r="P2108"/>
    </row>
    <row r="2109" spans="1:16" x14ac:dyDescent="0.3">
      <c r="A2109" s="300"/>
      <c r="B2109" s="300"/>
      <c r="C2109" s="300"/>
      <c r="D2109" s="31"/>
      <c r="E2109"/>
      <c r="F2109"/>
      <c r="G2109"/>
      <c r="H2109" s="606"/>
      <c r="I2109" s="295"/>
      <c r="J2109"/>
      <c r="K2109" s="295"/>
      <c r="L2109"/>
      <c r="O2109"/>
      <c r="P2109"/>
    </row>
    <row r="2110" spans="1:16" x14ac:dyDescent="0.3">
      <c r="A2110" s="300"/>
      <c r="B2110" s="300"/>
      <c r="C2110" s="300"/>
      <c r="D2110" s="31"/>
      <c r="E2110"/>
      <c r="F2110"/>
      <c r="G2110"/>
      <c r="H2110" s="606"/>
      <c r="I2110" s="295"/>
      <c r="J2110"/>
      <c r="K2110" s="295"/>
      <c r="L2110"/>
      <c r="O2110"/>
      <c r="P2110"/>
    </row>
    <row r="2111" spans="1:16" x14ac:dyDescent="0.3">
      <c r="A2111" s="300"/>
      <c r="B2111" s="300"/>
      <c r="C2111" s="300"/>
      <c r="D2111" s="31"/>
      <c r="E2111"/>
      <c r="F2111"/>
      <c r="G2111"/>
      <c r="H2111" s="606"/>
      <c r="I2111" s="295"/>
      <c r="J2111"/>
      <c r="K2111" s="295"/>
      <c r="L2111"/>
      <c r="O2111"/>
      <c r="P2111"/>
    </row>
    <row r="2112" spans="1:16" x14ac:dyDescent="0.3">
      <c r="A2112" s="300"/>
      <c r="B2112" s="300"/>
      <c r="C2112" s="300"/>
      <c r="D2112" s="31"/>
      <c r="E2112"/>
      <c r="F2112"/>
      <c r="G2112"/>
      <c r="H2112" s="606"/>
      <c r="I2112" s="295"/>
      <c r="J2112"/>
      <c r="K2112" s="295"/>
      <c r="L2112"/>
      <c r="O2112"/>
      <c r="P2112"/>
    </row>
    <row r="2113" spans="1:16" x14ac:dyDescent="0.3">
      <c r="A2113" s="300"/>
      <c r="B2113" s="300"/>
      <c r="C2113" s="300"/>
      <c r="D2113" s="31"/>
      <c r="E2113"/>
      <c r="F2113"/>
      <c r="G2113"/>
      <c r="H2113" s="606"/>
      <c r="I2113" s="295"/>
      <c r="J2113"/>
      <c r="K2113" s="295"/>
      <c r="L2113"/>
      <c r="O2113"/>
      <c r="P2113"/>
    </row>
    <row r="2114" spans="1:16" x14ac:dyDescent="0.3">
      <c r="A2114" s="300"/>
      <c r="B2114" s="300"/>
      <c r="C2114" s="300"/>
      <c r="D2114" s="31"/>
      <c r="E2114"/>
      <c r="F2114"/>
      <c r="G2114"/>
      <c r="H2114" s="606"/>
      <c r="I2114" s="295"/>
      <c r="J2114"/>
      <c r="K2114" s="295"/>
      <c r="L2114"/>
      <c r="O2114"/>
      <c r="P2114"/>
    </row>
    <row r="2115" spans="1:16" x14ac:dyDescent="0.3">
      <c r="A2115" s="300"/>
      <c r="B2115" s="300"/>
      <c r="C2115" s="300"/>
      <c r="D2115" s="31"/>
      <c r="E2115"/>
      <c r="F2115"/>
      <c r="G2115"/>
      <c r="H2115" s="606"/>
      <c r="I2115" s="295"/>
      <c r="J2115"/>
      <c r="K2115" s="295"/>
      <c r="L2115"/>
      <c r="O2115"/>
      <c r="P2115"/>
    </row>
    <row r="2116" spans="1:16" x14ac:dyDescent="0.3">
      <c r="A2116" s="300"/>
      <c r="B2116" s="300"/>
      <c r="C2116" s="300"/>
      <c r="D2116" s="31"/>
      <c r="E2116"/>
      <c r="F2116"/>
      <c r="G2116"/>
      <c r="H2116" s="606"/>
      <c r="I2116" s="295"/>
      <c r="J2116"/>
      <c r="K2116" s="295"/>
      <c r="L2116"/>
      <c r="O2116"/>
      <c r="P2116"/>
    </row>
    <row r="2117" spans="1:16" x14ac:dyDescent="0.3">
      <c r="A2117" s="300"/>
      <c r="B2117" s="300"/>
      <c r="C2117" s="300"/>
      <c r="D2117" s="31"/>
      <c r="E2117"/>
      <c r="F2117"/>
      <c r="G2117"/>
      <c r="H2117" s="606"/>
      <c r="I2117" s="295"/>
      <c r="J2117"/>
      <c r="K2117" s="295"/>
      <c r="L2117"/>
      <c r="O2117"/>
      <c r="P2117"/>
    </row>
    <row r="2118" spans="1:16" x14ac:dyDescent="0.3">
      <c r="A2118" s="300"/>
      <c r="B2118" s="300"/>
      <c r="C2118" s="300"/>
      <c r="D2118" s="31"/>
      <c r="E2118"/>
      <c r="F2118"/>
      <c r="G2118"/>
      <c r="H2118" s="606"/>
      <c r="I2118" s="295"/>
      <c r="J2118"/>
      <c r="K2118" s="295"/>
      <c r="L2118"/>
      <c r="O2118"/>
      <c r="P2118"/>
    </row>
    <row r="2119" spans="1:16" x14ac:dyDescent="0.3">
      <c r="A2119" s="300"/>
      <c r="B2119" s="300"/>
      <c r="C2119" s="300"/>
      <c r="D2119" s="31"/>
      <c r="E2119"/>
      <c r="F2119"/>
      <c r="G2119"/>
      <c r="H2119" s="606"/>
      <c r="I2119" s="295"/>
      <c r="J2119"/>
      <c r="K2119" s="295"/>
      <c r="L2119"/>
      <c r="O2119"/>
      <c r="P2119"/>
    </row>
    <row r="2120" spans="1:16" x14ac:dyDescent="0.3">
      <c r="A2120" s="300"/>
      <c r="B2120" s="300"/>
      <c r="C2120" s="300"/>
      <c r="D2120" s="31"/>
      <c r="E2120"/>
      <c r="F2120"/>
      <c r="G2120"/>
      <c r="H2120" s="606"/>
      <c r="I2120" s="295"/>
      <c r="J2120"/>
      <c r="K2120" s="295"/>
      <c r="L2120"/>
      <c r="O2120"/>
      <c r="P2120"/>
    </row>
    <row r="2121" spans="1:16" x14ac:dyDescent="0.3">
      <c r="A2121" s="300"/>
      <c r="B2121" s="300"/>
      <c r="C2121" s="300"/>
      <c r="D2121" s="31"/>
      <c r="E2121"/>
      <c r="F2121"/>
      <c r="G2121"/>
      <c r="H2121" s="606"/>
      <c r="I2121" s="295"/>
      <c r="J2121"/>
      <c r="K2121" s="295"/>
      <c r="L2121"/>
      <c r="O2121"/>
      <c r="P2121"/>
    </row>
    <row r="2122" spans="1:16" x14ac:dyDescent="0.3">
      <c r="A2122" s="300"/>
      <c r="B2122" s="300"/>
      <c r="C2122" s="300"/>
      <c r="D2122" s="31"/>
      <c r="E2122"/>
      <c r="F2122"/>
      <c r="G2122"/>
      <c r="H2122" s="606"/>
      <c r="I2122" s="295"/>
      <c r="J2122"/>
      <c r="K2122" s="295"/>
      <c r="L2122"/>
      <c r="O2122"/>
      <c r="P2122"/>
    </row>
    <row r="2123" spans="1:16" x14ac:dyDescent="0.3">
      <c r="A2123" s="300"/>
      <c r="B2123" s="300"/>
      <c r="C2123" s="300"/>
      <c r="D2123" s="31"/>
      <c r="E2123"/>
      <c r="F2123"/>
      <c r="G2123"/>
      <c r="H2123" s="606"/>
      <c r="I2123" s="295"/>
      <c r="J2123"/>
      <c r="K2123" s="295"/>
      <c r="L2123"/>
      <c r="O2123"/>
      <c r="P2123"/>
    </row>
    <row r="2124" spans="1:16" x14ac:dyDescent="0.3">
      <c r="A2124" s="300"/>
      <c r="B2124" s="300"/>
      <c r="C2124" s="300"/>
      <c r="D2124" s="31"/>
      <c r="E2124"/>
      <c r="F2124"/>
      <c r="G2124"/>
      <c r="H2124" s="606"/>
      <c r="I2124" s="295"/>
      <c r="J2124"/>
      <c r="K2124" s="295"/>
      <c r="L2124"/>
      <c r="O2124"/>
      <c r="P2124"/>
    </row>
    <row r="2125" spans="1:16" x14ac:dyDescent="0.3">
      <c r="A2125" s="300"/>
      <c r="B2125" s="300"/>
      <c r="C2125" s="300"/>
      <c r="D2125" s="31"/>
      <c r="E2125"/>
      <c r="F2125"/>
      <c r="G2125"/>
      <c r="H2125" s="606"/>
      <c r="I2125" s="295"/>
      <c r="J2125"/>
      <c r="K2125" s="295"/>
      <c r="L2125"/>
      <c r="O2125"/>
      <c r="P2125"/>
    </row>
    <row r="2126" spans="1:16" x14ac:dyDescent="0.3">
      <c r="A2126" s="300"/>
      <c r="B2126" s="300"/>
      <c r="C2126" s="300"/>
      <c r="D2126" s="31"/>
      <c r="E2126"/>
      <c r="F2126"/>
      <c r="G2126"/>
      <c r="H2126" s="606"/>
      <c r="I2126" s="295"/>
      <c r="J2126"/>
      <c r="K2126" s="295"/>
      <c r="L2126"/>
      <c r="O2126"/>
      <c r="P2126"/>
    </row>
    <row r="2127" spans="1:16" x14ac:dyDescent="0.3">
      <c r="A2127" s="300"/>
      <c r="B2127" s="300"/>
      <c r="C2127" s="300"/>
      <c r="D2127" s="31"/>
      <c r="E2127"/>
      <c r="F2127"/>
      <c r="G2127"/>
      <c r="H2127" s="606"/>
      <c r="I2127" s="295"/>
      <c r="J2127"/>
      <c r="K2127" s="295"/>
      <c r="L2127"/>
      <c r="O2127"/>
      <c r="P2127"/>
    </row>
    <row r="2128" spans="1:16" x14ac:dyDescent="0.3">
      <c r="A2128" s="300"/>
      <c r="B2128" s="300"/>
      <c r="C2128" s="300"/>
      <c r="D2128" s="31"/>
      <c r="E2128"/>
      <c r="F2128"/>
      <c r="G2128"/>
      <c r="H2128" s="606"/>
      <c r="I2128" s="295"/>
      <c r="J2128"/>
      <c r="K2128" s="295"/>
      <c r="L2128"/>
      <c r="O2128"/>
      <c r="P2128"/>
    </row>
    <row r="2129" spans="1:16" x14ac:dyDescent="0.3">
      <c r="A2129" s="300"/>
      <c r="B2129" s="300"/>
      <c r="C2129" s="300"/>
      <c r="D2129" s="31"/>
      <c r="E2129"/>
      <c r="F2129"/>
      <c r="G2129"/>
      <c r="H2129" s="606"/>
      <c r="I2129" s="295"/>
      <c r="J2129"/>
      <c r="K2129" s="295"/>
      <c r="L2129"/>
      <c r="O2129"/>
      <c r="P2129"/>
    </row>
    <row r="2130" spans="1:16" x14ac:dyDescent="0.3">
      <c r="A2130" s="300"/>
      <c r="B2130" s="300"/>
      <c r="C2130" s="300"/>
      <c r="D2130" s="31"/>
      <c r="E2130"/>
      <c r="F2130"/>
      <c r="G2130"/>
      <c r="H2130" s="606"/>
      <c r="I2130" s="295"/>
      <c r="J2130"/>
      <c r="K2130" s="295"/>
      <c r="L2130"/>
      <c r="O2130"/>
      <c r="P2130"/>
    </row>
    <row r="2131" spans="1:16" x14ac:dyDescent="0.3">
      <c r="A2131" s="300"/>
      <c r="B2131" s="300"/>
      <c r="C2131" s="300"/>
      <c r="D2131" s="31"/>
      <c r="E2131"/>
      <c r="F2131"/>
      <c r="G2131"/>
      <c r="H2131" s="606"/>
      <c r="I2131" s="295"/>
      <c r="J2131"/>
      <c r="K2131" s="295"/>
      <c r="L2131"/>
      <c r="O2131"/>
      <c r="P2131"/>
    </row>
    <row r="2132" spans="1:16" x14ac:dyDescent="0.3">
      <c r="A2132" s="300"/>
      <c r="B2132" s="300"/>
      <c r="C2132" s="300"/>
      <c r="D2132" s="31"/>
      <c r="E2132"/>
      <c r="F2132"/>
      <c r="G2132"/>
      <c r="H2132" s="606"/>
      <c r="I2132" s="295"/>
      <c r="J2132"/>
      <c r="K2132" s="295"/>
      <c r="L2132"/>
      <c r="O2132"/>
      <c r="P2132"/>
    </row>
    <row r="2133" spans="1:16" x14ac:dyDescent="0.3">
      <c r="A2133" s="300"/>
      <c r="B2133" s="300"/>
      <c r="C2133" s="300"/>
      <c r="D2133" s="31"/>
      <c r="E2133"/>
      <c r="F2133"/>
      <c r="G2133"/>
      <c r="H2133" s="606"/>
      <c r="I2133" s="295"/>
      <c r="J2133"/>
      <c r="K2133" s="295"/>
      <c r="L2133"/>
      <c r="O2133"/>
      <c r="P2133"/>
    </row>
    <row r="2134" spans="1:16" x14ac:dyDescent="0.3">
      <c r="A2134" s="300"/>
      <c r="B2134" s="300"/>
      <c r="C2134" s="300"/>
      <c r="D2134" s="31"/>
      <c r="E2134"/>
      <c r="F2134"/>
      <c r="G2134"/>
      <c r="H2134" s="606"/>
      <c r="I2134" s="295"/>
      <c r="J2134"/>
      <c r="K2134" s="295"/>
      <c r="L2134"/>
      <c r="O2134"/>
      <c r="P2134"/>
    </row>
    <row r="2135" spans="1:16" x14ac:dyDescent="0.3">
      <c r="A2135" s="300"/>
      <c r="B2135" s="300"/>
      <c r="C2135" s="300"/>
      <c r="D2135" s="31"/>
      <c r="E2135"/>
      <c r="F2135"/>
      <c r="G2135"/>
      <c r="H2135" s="606"/>
      <c r="I2135" s="295"/>
      <c r="J2135"/>
      <c r="K2135" s="295"/>
      <c r="L2135"/>
      <c r="O2135"/>
      <c r="P2135"/>
    </row>
    <row r="2136" spans="1:16" x14ac:dyDescent="0.3">
      <c r="A2136" s="300"/>
      <c r="B2136" s="300"/>
      <c r="C2136" s="300"/>
      <c r="D2136" s="31"/>
      <c r="E2136"/>
      <c r="F2136"/>
      <c r="G2136"/>
      <c r="H2136" s="606"/>
      <c r="I2136" s="295"/>
      <c r="J2136"/>
      <c r="K2136" s="295"/>
      <c r="L2136"/>
      <c r="O2136"/>
      <c r="P2136"/>
    </row>
    <row r="2137" spans="1:16" x14ac:dyDescent="0.3">
      <c r="A2137" s="300"/>
      <c r="B2137" s="300"/>
      <c r="C2137" s="300"/>
      <c r="D2137" s="31"/>
      <c r="E2137"/>
      <c r="F2137"/>
      <c r="G2137"/>
      <c r="H2137" s="606"/>
      <c r="I2137" s="295"/>
      <c r="J2137"/>
      <c r="K2137" s="295"/>
      <c r="L2137"/>
      <c r="O2137"/>
      <c r="P2137"/>
    </row>
    <row r="2138" spans="1:16" x14ac:dyDescent="0.3">
      <c r="A2138" s="300"/>
      <c r="B2138" s="300"/>
      <c r="C2138" s="300"/>
      <c r="D2138" s="31"/>
      <c r="E2138"/>
      <c r="F2138"/>
      <c r="G2138"/>
      <c r="H2138" s="606"/>
      <c r="I2138" s="295"/>
      <c r="J2138"/>
      <c r="K2138" s="295"/>
      <c r="L2138"/>
      <c r="O2138"/>
      <c r="P2138"/>
    </row>
    <row r="2139" spans="1:16" x14ac:dyDescent="0.3">
      <c r="A2139" s="300"/>
      <c r="B2139" s="300"/>
      <c r="C2139" s="300"/>
      <c r="D2139" s="31"/>
      <c r="E2139"/>
      <c r="F2139"/>
      <c r="G2139"/>
      <c r="H2139" s="606"/>
      <c r="I2139" s="295"/>
      <c r="J2139"/>
      <c r="K2139" s="295"/>
      <c r="L2139"/>
      <c r="O2139"/>
      <c r="P2139"/>
    </row>
    <row r="2140" spans="1:16" x14ac:dyDescent="0.3">
      <c r="A2140" s="300"/>
      <c r="B2140" s="300"/>
      <c r="C2140" s="300"/>
      <c r="D2140" s="31"/>
      <c r="E2140"/>
      <c r="F2140"/>
      <c r="G2140"/>
      <c r="H2140" s="606"/>
      <c r="I2140" s="295"/>
      <c r="J2140"/>
      <c r="K2140" s="295"/>
      <c r="L2140"/>
      <c r="O2140"/>
      <c r="P2140"/>
    </row>
    <row r="2141" spans="1:16" x14ac:dyDescent="0.3">
      <c r="A2141" s="300"/>
      <c r="B2141" s="300"/>
      <c r="C2141" s="300"/>
      <c r="D2141" s="31"/>
      <c r="E2141"/>
      <c r="F2141"/>
      <c r="G2141"/>
      <c r="H2141" s="606"/>
      <c r="I2141" s="295"/>
      <c r="J2141"/>
      <c r="K2141" s="295"/>
      <c r="L2141"/>
      <c r="O2141"/>
      <c r="P2141"/>
    </row>
    <row r="2142" spans="1:16" x14ac:dyDescent="0.3">
      <c r="A2142" s="300"/>
      <c r="B2142" s="300"/>
      <c r="C2142" s="300"/>
      <c r="D2142" s="31"/>
      <c r="E2142"/>
      <c r="F2142"/>
      <c r="G2142"/>
      <c r="H2142" s="606"/>
      <c r="I2142" s="295"/>
      <c r="J2142"/>
      <c r="K2142" s="295"/>
      <c r="L2142"/>
      <c r="O2142"/>
      <c r="P2142"/>
    </row>
    <row r="2143" spans="1:16" x14ac:dyDescent="0.3">
      <c r="A2143" s="300"/>
      <c r="B2143" s="300"/>
      <c r="C2143" s="300"/>
      <c r="D2143" s="31"/>
      <c r="E2143"/>
      <c r="F2143"/>
      <c r="G2143"/>
      <c r="H2143" s="606"/>
      <c r="I2143" s="295"/>
      <c r="J2143"/>
      <c r="K2143" s="295"/>
      <c r="L2143"/>
      <c r="O2143"/>
      <c r="P2143"/>
    </row>
    <row r="2144" spans="1:16" x14ac:dyDescent="0.3">
      <c r="A2144" s="300"/>
      <c r="B2144" s="300"/>
      <c r="C2144" s="300"/>
      <c r="D2144" s="31"/>
      <c r="E2144"/>
      <c r="F2144"/>
      <c r="G2144"/>
      <c r="H2144" s="606"/>
      <c r="I2144" s="295"/>
      <c r="J2144"/>
      <c r="K2144" s="295"/>
      <c r="L2144"/>
      <c r="O2144"/>
      <c r="P2144"/>
    </row>
    <row r="2145" spans="1:16" x14ac:dyDescent="0.3">
      <c r="A2145" s="300"/>
      <c r="B2145" s="300"/>
      <c r="C2145" s="300"/>
      <c r="D2145" s="31"/>
      <c r="E2145"/>
      <c r="F2145"/>
      <c r="G2145"/>
      <c r="H2145" s="606"/>
      <c r="I2145" s="295"/>
      <c r="J2145"/>
      <c r="K2145" s="295"/>
      <c r="L2145"/>
      <c r="O2145"/>
      <c r="P2145"/>
    </row>
    <row r="2146" spans="1:16" x14ac:dyDescent="0.3">
      <c r="A2146" s="300"/>
      <c r="B2146" s="300"/>
      <c r="C2146" s="300"/>
      <c r="D2146" s="31"/>
      <c r="E2146"/>
      <c r="F2146"/>
      <c r="G2146"/>
      <c r="H2146" s="606"/>
      <c r="I2146" s="295"/>
      <c r="J2146"/>
      <c r="K2146" s="295"/>
      <c r="L2146"/>
      <c r="O2146"/>
      <c r="P2146"/>
    </row>
    <row r="2147" spans="1:16" x14ac:dyDescent="0.3">
      <c r="A2147" s="300"/>
      <c r="B2147" s="300"/>
      <c r="C2147" s="300"/>
      <c r="D2147" s="31"/>
      <c r="E2147"/>
      <c r="F2147"/>
      <c r="G2147"/>
      <c r="H2147" s="606"/>
      <c r="I2147" s="295"/>
      <c r="J2147"/>
      <c r="K2147" s="295"/>
      <c r="L2147"/>
      <c r="O2147"/>
      <c r="P2147"/>
    </row>
    <row r="2148" spans="1:16" x14ac:dyDescent="0.3">
      <c r="A2148" s="300"/>
      <c r="B2148" s="300"/>
      <c r="C2148" s="300"/>
      <c r="D2148" s="31"/>
      <c r="E2148"/>
      <c r="F2148"/>
      <c r="G2148"/>
      <c r="H2148" s="606"/>
      <c r="I2148" s="295"/>
      <c r="J2148"/>
      <c r="K2148" s="295"/>
      <c r="L2148"/>
      <c r="O2148"/>
      <c r="P2148"/>
    </row>
    <row r="2149" spans="1:16" x14ac:dyDescent="0.3">
      <c r="A2149" s="300"/>
      <c r="B2149" s="300"/>
      <c r="C2149" s="300"/>
      <c r="D2149" s="31"/>
      <c r="E2149"/>
      <c r="F2149"/>
      <c r="G2149"/>
      <c r="H2149" s="606"/>
      <c r="I2149" s="295"/>
      <c r="J2149"/>
      <c r="K2149" s="295"/>
      <c r="L2149"/>
      <c r="O2149"/>
      <c r="P2149"/>
    </row>
    <row r="2150" spans="1:16" x14ac:dyDescent="0.3">
      <c r="A2150" s="300"/>
      <c r="B2150" s="300"/>
      <c r="C2150" s="300"/>
      <c r="D2150" s="31"/>
      <c r="E2150"/>
      <c r="F2150"/>
      <c r="G2150"/>
      <c r="H2150" s="606"/>
      <c r="I2150" s="295"/>
      <c r="J2150"/>
      <c r="K2150" s="295"/>
      <c r="L2150"/>
      <c r="O2150"/>
      <c r="P2150"/>
    </row>
    <row r="2151" spans="1:16" x14ac:dyDescent="0.3">
      <c r="A2151" s="300"/>
      <c r="B2151" s="300"/>
      <c r="C2151" s="300"/>
      <c r="D2151" s="31"/>
      <c r="E2151"/>
      <c r="F2151"/>
      <c r="G2151"/>
      <c r="H2151" s="606"/>
      <c r="I2151" s="295"/>
      <c r="J2151"/>
      <c r="K2151" s="295"/>
      <c r="L2151"/>
      <c r="O2151"/>
      <c r="P2151"/>
    </row>
    <row r="2152" spans="1:16" x14ac:dyDescent="0.3">
      <c r="A2152" s="300"/>
      <c r="B2152" s="300"/>
      <c r="C2152" s="300"/>
      <c r="D2152" s="31"/>
      <c r="E2152"/>
      <c r="F2152"/>
      <c r="G2152"/>
      <c r="H2152" s="606"/>
      <c r="I2152" s="295"/>
      <c r="J2152"/>
      <c r="K2152" s="295"/>
      <c r="L2152"/>
      <c r="O2152"/>
      <c r="P2152"/>
    </row>
    <row r="2153" spans="1:16" x14ac:dyDescent="0.3">
      <c r="A2153" s="300"/>
      <c r="B2153" s="300"/>
      <c r="C2153" s="300"/>
      <c r="D2153" s="31"/>
      <c r="E2153"/>
      <c r="F2153"/>
      <c r="G2153"/>
      <c r="H2153" s="606"/>
      <c r="I2153" s="295"/>
      <c r="J2153"/>
      <c r="K2153" s="295"/>
      <c r="L2153"/>
      <c r="O2153"/>
      <c r="P2153"/>
    </row>
    <row r="2154" spans="1:16" x14ac:dyDescent="0.3">
      <c r="A2154" s="300"/>
      <c r="B2154" s="300"/>
      <c r="C2154" s="300"/>
      <c r="D2154" s="31"/>
      <c r="E2154"/>
      <c r="F2154"/>
      <c r="G2154"/>
      <c r="H2154" s="606"/>
      <c r="I2154" s="295"/>
      <c r="J2154"/>
      <c r="K2154" s="295"/>
      <c r="L2154"/>
      <c r="O2154"/>
      <c r="P2154"/>
    </row>
    <row r="2155" spans="1:16" x14ac:dyDescent="0.3">
      <c r="A2155" s="300"/>
      <c r="B2155" s="300"/>
      <c r="C2155" s="300"/>
      <c r="D2155" s="31"/>
      <c r="E2155"/>
      <c r="F2155"/>
      <c r="G2155"/>
      <c r="H2155" s="606"/>
      <c r="I2155" s="295"/>
      <c r="J2155"/>
      <c r="K2155" s="295"/>
      <c r="L2155"/>
      <c r="O2155"/>
      <c r="P2155"/>
    </row>
    <row r="2156" spans="1:16" x14ac:dyDescent="0.3">
      <c r="A2156" s="300"/>
      <c r="B2156" s="300"/>
      <c r="C2156" s="300"/>
      <c r="D2156" s="31"/>
      <c r="E2156"/>
      <c r="F2156"/>
      <c r="G2156"/>
      <c r="H2156" s="606"/>
      <c r="I2156" s="295"/>
      <c r="J2156"/>
      <c r="K2156" s="295"/>
      <c r="L2156"/>
      <c r="O2156"/>
      <c r="P2156"/>
    </row>
    <row r="2157" spans="1:16" x14ac:dyDescent="0.3">
      <c r="A2157" s="300"/>
      <c r="B2157" s="300"/>
      <c r="C2157" s="300"/>
      <c r="D2157" s="31"/>
      <c r="E2157"/>
      <c r="F2157"/>
      <c r="G2157"/>
      <c r="H2157" s="606"/>
      <c r="I2157" s="295"/>
      <c r="J2157"/>
      <c r="K2157" s="295"/>
      <c r="L2157"/>
      <c r="O2157"/>
      <c r="P2157"/>
    </row>
    <row r="2158" spans="1:16" x14ac:dyDescent="0.3">
      <c r="A2158" s="300"/>
      <c r="B2158" s="300"/>
      <c r="C2158" s="300"/>
      <c r="D2158" s="31"/>
      <c r="E2158"/>
      <c r="F2158"/>
      <c r="G2158"/>
      <c r="H2158" s="606"/>
      <c r="I2158" s="295"/>
      <c r="J2158"/>
      <c r="K2158" s="295"/>
      <c r="L2158"/>
      <c r="O2158"/>
      <c r="P2158"/>
    </row>
    <row r="2159" spans="1:16" x14ac:dyDescent="0.3">
      <c r="A2159" s="300"/>
      <c r="B2159" s="300"/>
      <c r="C2159" s="300"/>
      <c r="D2159" s="31"/>
      <c r="E2159"/>
      <c r="F2159"/>
      <c r="G2159"/>
      <c r="H2159" s="606"/>
      <c r="I2159" s="295"/>
      <c r="J2159"/>
      <c r="K2159" s="295"/>
      <c r="L2159"/>
      <c r="O2159"/>
      <c r="P2159"/>
    </row>
    <row r="2160" spans="1:16" x14ac:dyDescent="0.3">
      <c r="A2160" s="300"/>
      <c r="B2160" s="300"/>
      <c r="C2160" s="300"/>
      <c r="D2160" s="31"/>
      <c r="E2160"/>
      <c r="F2160"/>
      <c r="G2160"/>
      <c r="H2160" s="606"/>
      <c r="I2160" s="295"/>
      <c r="J2160"/>
      <c r="K2160" s="295"/>
      <c r="L2160"/>
      <c r="O2160"/>
      <c r="P2160"/>
    </row>
    <row r="2161" spans="1:16" x14ac:dyDescent="0.3">
      <c r="A2161" s="300"/>
      <c r="B2161" s="300"/>
      <c r="C2161" s="300"/>
      <c r="D2161" s="31"/>
      <c r="E2161"/>
      <c r="F2161"/>
      <c r="G2161"/>
      <c r="H2161" s="606"/>
      <c r="I2161" s="295"/>
      <c r="J2161"/>
      <c r="K2161" s="295"/>
      <c r="L2161"/>
      <c r="O2161"/>
      <c r="P2161"/>
    </row>
    <row r="2162" spans="1:16" x14ac:dyDescent="0.3">
      <c r="A2162" s="300"/>
      <c r="B2162" s="300"/>
      <c r="C2162" s="300"/>
      <c r="D2162" s="31"/>
      <c r="E2162"/>
      <c r="F2162"/>
      <c r="G2162"/>
      <c r="H2162" s="606"/>
      <c r="I2162" s="295"/>
      <c r="J2162"/>
      <c r="K2162" s="295"/>
      <c r="L2162"/>
      <c r="O2162"/>
      <c r="P2162"/>
    </row>
    <row r="2163" spans="1:16" x14ac:dyDescent="0.3">
      <c r="A2163" s="300"/>
      <c r="B2163" s="300"/>
      <c r="C2163" s="300"/>
      <c r="D2163" s="31"/>
      <c r="E2163"/>
      <c r="F2163"/>
      <c r="G2163"/>
      <c r="H2163" s="606"/>
      <c r="I2163" s="295"/>
      <c r="J2163"/>
      <c r="K2163" s="295"/>
      <c r="L2163"/>
      <c r="O2163"/>
      <c r="P2163"/>
    </row>
    <row r="2164" spans="1:16" x14ac:dyDescent="0.3">
      <c r="A2164" s="300"/>
      <c r="B2164" s="300"/>
      <c r="C2164" s="300"/>
      <c r="D2164" s="31"/>
      <c r="E2164"/>
      <c r="F2164"/>
      <c r="G2164"/>
      <c r="H2164" s="606"/>
      <c r="I2164" s="295"/>
      <c r="J2164"/>
      <c r="K2164" s="295"/>
      <c r="L2164"/>
      <c r="O2164"/>
      <c r="P2164"/>
    </row>
    <row r="2165" spans="1:16" x14ac:dyDescent="0.3">
      <c r="A2165" s="300"/>
      <c r="B2165" s="300"/>
      <c r="C2165" s="300"/>
      <c r="D2165" s="31"/>
      <c r="E2165"/>
      <c r="F2165"/>
      <c r="G2165"/>
      <c r="H2165" s="606"/>
      <c r="I2165" s="295"/>
      <c r="J2165"/>
      <c r="K2165" s="295"/>
      <c r="L2165"/>
      <c r="O2165"/>
      <c r="P2165"/>
    </row>
    <row r="2166" spans="1:16" x14ac:dyDescent="0.3">
      <c r="A2166" s="300"/>
      <c r="B2166" s="300"/>
      <c r="C2166" s="300"/>
      <c r="D2166" s="31"/>
      <c r="E2166"/>
      <c r="F2166"/>
      <c r="G2166"/>
      <c r="H2166" s="606"/>
      <c r="I2166" s="295"/>
      <c r="J2166"/>
      <c r="K2166" s="295"/>
      <c r="L2166"/>
      <c r="O2166"/>
      <c r="P2166"/>
    </row>
    <row r="2167" spans="1:16" x14ac:dyDescent="0.3">
      <c r="A2167" s="300"/>
      <c r="B2167" s="300"/>
      <c r="C2167" s="300"/>
      <c r="D2167" s="31"/>
      <c r="E2167"/>
      <c r="F2167"/>
      <c r="G2167"/>
      <c r="H2167" s="606"/>
      <c r="I2167" s="295"/>
      <c r="J2167"/>
      <c r="K2167" s="295"/>
      <c r="L2167"/>
      <c r="O2167"/>
      <c r="P2167"/>
    </row>
    <row r="2168" spans="1:16" x14ac:dyDescent="0.3">
      <c r="A2168" s="300"/>
      <c r="B2168" s="300"/>
      <c r="C2168" s="300"/>
      <c r="D2168" s="31"/>
      <c r="E2168"/>
      <c r="F2168"/>
      <c r="G2168"/>
      <c r="H2168" s="606"/>
      <c r="I2168" s="295"/>
      <c r="J2168"/>
      <c r="K2168" s="295"/>
      <c r="L2168"/>
      <c r="O2168"/>
      <c r="P2168"/>
    </row>
    <row r="2169" spans="1:16" x14ac:dyDescent="0.3">
      <c r="A2169" s="300"/>
      <c r="B2169" s="300"/>
      <c r="C2169" s="300"/>
      <c r="D2169" s="31"/>
      <c r="E2169"/>
      <c r="F2169"/>
      <c r="G2169"/>
      <c r="H2169" s="606"/>
      <c r="I2169" s="295"/>
      <c r="J2169"/>
      <c r="K2169" s="295"/>
      <c r="L2169"/>
      <c r="O2169"/>
      <c r="P2169"/>
    </row>
    <row r="2170" spans="1:16" x14ac:dyDescent="0.3">
      <c r="A2170" s="300"/>
      <c r="B2170" s="300"/>
      <c r="C2170" s="300"/>
      <c r="D2170" s="31"/>
      <c r="E2170"/>
      <c r="F2170"/>
      <c r="G2170"/>
      <c r="H2170" s="606"/>
      <c r="I2170" s="295"/>
      <c r="J2170"/>
      <c r="K2170" s="295"/>
      <c r="L2170"/>
      <c r="O2170"/>
      <c r="P2170"/>
    </row>
    <row r="2171" spans="1:16" x14ac:dyDescent="0.3">
      <c r="A2171" s="300"/>
      <c r="B2171" s="300"/>
      <c r="C2171" s="300"/>
      <c r="D2171" s="31"/>
      <c r="E2171"/>
      <c r="F2171"/>
      <c r="G2171"/>
      <c r="H2171" s="606"/>
      <c r="I2171" s="295"/>
      <c r="J2171"/>
      <c r="K2171" s="295"/>
      <c r="L2171"/>
      <c r="O2171"/>
      <c r="P2171"/>
    </row>
    <row r="2172" spans="1:16" x14ac:dyDescent="0.3">
      <c r="A2172" s="300"/>
      <c r="B2172" s="300"/>
      <c r="C2172" s="300"/>
      <c r="D2172" s="31"/>
      <c r="E2172"/>
      <c r="F2172"/>
      <c r="G2172"/>
      <c r="H2172" s="606"/>
      <c r="I2172" s="295"/>
      <c r="J2172"/>
      <c r="K2172" s="295"/>
      <c r="L2172"/>
      <c r="O2172"/>
      <c r="P2172"/>
    </row>
    <row r="2173" spans="1:16" x14ac:dyDescent="0.3">
      <c r="A2173" s="300"/>
      <c r="B2173" s="300"/>
      <c r="C2173" s="300"/>
      <c r="D2173" s="31"/>
      <c r="E2173"/>
      <c r="F2173"/>
      <c r="G2173"/>
      <c r="H2173" s="606"/>
      <c r="I2173" s="295"/>
      <c r="J2173"/>
      <c r="K2173" s="295"/>
      <c r="L2173"/>
      <c r="O2173"/>
      <c r="P2173"/>
    </row>
    <row r="2174" spans="1:16" x14ac:dyDescent="0.3">
      <c r="A2174" s="300"/>
      <c r="B2174" s="300"/>
      <c r="C2174" s="300"/>
      <c r="D2174" s="31"/>
      <c r="E2174"/>
      <c r="F2174"/>
      <c r="G2174"/>
      <c r="H2174" s="606"/>
      <c r="I2174" s="295"/>
      <c r="J2174"/>
      <c r="K2174" s="295"/>
      <c r="L2174"/>
      <c r="O2174"/>
      <c r="P2174"/>
    </row>
    <row r="2175" spans="1:16" x14ac:dyDescent="0.3">
      <c r="A2175" s="300"/>
      <c r="B2175" s="300"/>
      <c r="C2175" s="300"/>
      <c r="D2175" s="31"/>
      <c r="E2175"/>
      <c r="F2175"/>
      <c r="G2175"/>
      <c r="H2175" s="606"/>
      <c r="I2175" s="295"/>
      <c r="J2175"/>
      <c r="K2175" s="295"/>
      <c r="L2175"/>
      <c r="O2175"/>
      <c r="P2175"/>
    </row>
    <row r="2176" spans="1:16" x14ac:dyDescent="0.3">
      <c r="A2176" s="300"/>
      <c r="B2176" s="300"/>
      <c r="C2176" s="300"/>
      <c r="D2176" s="31"/>
      <c r="E2176"/>
      <c r="F2176"/>
      <c r="G2176"/>
      <c r="H2176" s="606"/>
      <c r="I2176" s="295"/>
      <c r="J2176"/>
      <c r="K2176" s="295"/>
      <c r="L2176"/>
      <c r="O2176"/>
      <c r="P2176"/>
    </row>
    <row r="2177" spans="1:16" x14ac:dyDescent="0.3">
      <c r="A2177" s="300"/>
      <c r="B2177" s="300"/>
      <c r="C2177" s="300"/>
      <c r="D2177" s="31"/>
      <c r="E2177"/>
      <c r="F2177"/>
      <c r="G2177"/>
      <c r="H2177" s="606"/>
      <c r="I2177" s="295"/>
      <c r="J2177"/>
      <c r="K2177" s="295"/>
      <c r="L2177"/>
      <c r="O2177"/>
      <c r="P2177"/>
    </row>
    <row r="2178" spans="1:16" x14ac:dyDescent="0.3">
      <c r="A2178" s="300"/>
      <c r="B2178" s="300"/>
      <c r="C2178" s="300"/>
      <c r="D2178" s="31"/>
      <c r="E2178"/>
      <c r="F2178"/>
      <c r="G2178"/>
      <c r="H2178" s="606"/>
      <c r="I2178" s="295"/>
      <c r="J2178"/>
      <c r="K2178" s="295"/>
      <c r="L2178"/>
      <c r="O2178"/>
      <c r="P2178"/>
    </row>
    <row r="2179" spans="1:16" x14ac:dyDescent="0.3">
      <c r="A2179" s="300"/>
      <c r="B2179" s="300"/>
      <c r="C2179" s="300"/>
      <c r="D2179" s="31"/>
      <c r="E2179"/>
      <c r="F2179"/>
      <c r="G2179"/>
      <c r="H2179" s="606"/>
      <c r="I2179" s="295"/>
      <c r="J2179"/>
      <c r="K2179" s="295"/>
      <c r="L2179"/>
      <c r="O2179"/>
      <c r="P2179"/>
    </row>
    <row r="2180" spans="1:16" x14ac:dyDescent="0.3">
      <c r="A2180" s="300"/>
      <c r="B2180" s="300"/>
      <c r="C2180" s="300"/>
      <c r="D2180" s="31"/>
      <c r="E2180"/>
      <c r="F2180"/>
      <c r="G2180"/>
      <c r="H2180" s="606"/>
      <c r="I2180" s="295"/>
      <c r="J2180"/>
      <c r="K2180" s="295"/>
      <c r="L2180"/>
      <c r="O2180"/>
      <c r="P2180"/>
    </row>
    <row r="2181" spans="1:16" x14ac:dyDescent="0.3">
      <c r="A2181" s="300"/>
      <c r="B2181" s="300"/>
      <c r="C2181" s="300"/>
      <c r="D2181" s="31"/>
      <c r="E2181"/>
      <c r="F2181"/>
      <c r="G2181"/>
      <c r="H2181" s="606"/>
      <c r="I2181" s="295"/>
      <c r="J2181"/>
      <c r="K2181" s="295"/>
      <c r="L2181"/>
      <c r="O2181"/>
      <c r="P2181"/>
    </row>
    <row r="2182" spans="1:16" x14ac:dyDescent="0.3">
      <c r="A2182" s="300"/>
      <c r="B2182" s="300"/>
      <c r="C2182" s="300"/>
      <c r="D2182" s="31"/>
      <c r="E2182"/>
      <c r="F2182"/>
      <c r="G2182"/>
      <c r="H2182" s="606"/>
      <c r="I2182" s="295"/>
      <c r="J2182"/>
      <c r="K2182" s="295"/>
      <c r="L2182"/>
      <c r="O2182"/>
      <c r="P2182"/>
    </row>
    <row r="2183" spans="1:16" x14ac:dyDescent="0.3">
      <c r="A2183" s="300"/>
      <c r="B2183" s="300"/>
      <c r="C2183" s="300"/>
      <c r="D2183" s="31"/>
      <c r="E2183"/>
      <c r="F2183"/>
      <c r="G2183"/>
      <c r="H2183" s="606"/>
      <c r="I2183" s="295"/>
      <c r="J2183"/>
      <c r="K2183" s="295"/>
      <c r="L2183"/>
      <c r="O2183"/>
      <c r="P2183"/>
    </row>
    <row r="2184" spans="1:16" x14ac:dyDescent="0.3">
      <c r="A2184" s="300"/>
      <c r="B2184" s="300"/>
      <c r="C2184" s="300"/>
      <c r="D2184" s="31"/>
      <c r="E2184"/>
      <c r="F2184"/>
      <c r="G2184"/>
      <c r="H2184" s="606"/>
      <c r="I2184" s="295"/>
      <c r="J2184"/>
      <c r="K2184" s="295"/>
      <c r="L2184"/>
      <c r="O2184"/>
      <c r="P2184"/>
    </row>
    <row r="2185" spans="1:16" x14ac:dyDescent="0.3">
      <c r="A2185" s="300"/>
      <c r="B2185" s="300"/>
      <c r="C2185" s="300"/>
      <c r="D2185" s="31"/>
      <c r="E2185"/>
      <c r="F2185"/>
      <c r="G2185"/>
      <c r="H2185" s="606"/>
      <c r="I2185" s="295"/>
      <c r="J2185"/>
      <c r="K2185" s="295"/>
      <c r="L2185"/>
      <c r="O2185"/>
      <c r="P2185"/>
    </row>
    <row r="2186" spans="1:16" x14ac:dyDescent="0.3">
      <c r="A2186" s="300"/>
      <c r="B2186" s="300"/>
      <c r="C2186" s="300"/>
      <c r="D2186" s="31"/>
      <c r="E2186"/>
      <c r="F2186"/>
      <c r="G2186"/>
      <c r="H2186" s="606"/>
      <c r="I2186" s="295"/>
      <c r="J2186"/>
      <c r="K2186" s="295"/>
      <c r="L2186"/>
      <c r="O2186"/>
      <c r="P2186"/>
    </row>
    <row r="2187" spans="1:16" x14ac:dyDescent="0.3">
      <c r="A2187" s="300"/>
      <c r="B2187" s="300"/>
      <c r="C2187" s="300"/>
      <c r="D2187" s="31"/>
      <c r="E2187"/>
      <c r="F2187"/>
      <c r="G2187"/>
      <c r="H2187" s="606"/>
      <c r="I2187" s="295"/>
      <c r="J2187"/>
      <c r="K2187" s="295"/>
      <c r="L2187"/>
      <c r="O2187"/>
      <c r="P2187"/>
    </row>
    <row r="2188" spans="1:16" x14ac:dyDescent="0.3">
      <c r="A2188" s="300"/>
      <c r="B2188" s="300"/>
      <c r="C2188" s="300"/>
      <c r="D2188" s="31"/>
      <c r="E2188"/>
      <c r="F2188"/>
      <c r="G2188"/>
      <c r="H2188" s="606"/>
      <c r="I2188" s="295"/>
      <c r="J2188"/>
      <c r="K2188" s="295"/>
      <c r="L2188"/>
      <c r="O2188"/>
      <c r="P2188"/>
    </row>
    <row r="2189" spans="1:16" x14ac:dyDescent="0.3">
      <c r="A2189" s="300"/>
      <c r="B2189" s="300"/>
      <c r="C2189" s="300"/>
      <c r="D2189" s="31"/>
      <c r="E2189"/>
      <c r="F2189"/>
      <c r="G2189"/>
      <c r="H2189" s="606"/>
      <c r="I2189" s="295"/>
      <c r="J2189"/>
      <c r="K2189" s="295"/>
      <c r="L2189"/>
      <c r="O2189"/>
      <c r="P2189"/>
    </row>
    <row r="2190" spans="1:16" x14ac:dyDescent="0.3">
      <c r="A2190" s="300"/>
      <c r="B2190" s="300"/>
      <c r="C2190" s="300"/>
      <c r="D2190" s="31"/>
      <c r="E2190"/>
      <c r="F2190"/>
      <c r="G2190"/>
      <c r="H2190" s="606"/>
      <c r="I2190" s="295"/>
      <c r="J2190"/>
      <c r="K2190" s="295"/>
      <c r="L2190"/>
      <c r="O2190"/>
      <c r="P2190"/>
    </row>
    <row r="2191" spans="1:16" x14ac:dyDescent="0.3">
      <c r="A2191" s="300"/>
      <c r="B2191" s="300"/>
      <c r="C2191" s="300"/>
      <c r="D2191" s="31"/>
      <c r="E2191"/>
      <c r="F2191"/>
      <c r="G2191"/>
      <c r="H2191" s="606"/>
      <c r="I2191" s="295"/>
      <c r="J2191"/>
      <c r="K2191" s="295"/>
      <c r="L2191"/>
      <c r="O2191"/>
      <c r="P2191"/>
    </row>
    <row r="2192" spans="1:16" x14ac:dyDescent="0.3">
      <c r="A2192" s="300"/>
      <c r="B2192" s="300"/>
      <c r="C2192" s="300"/>
      <c r="D2192" s="31"/>
      <c r="E2192"/>
      <c r="F2192"/>
      <c r="G2192"/>
      <c r="H2192" s="606"/>
      <c r="I2192" s="295"/>
      <c r="J2192"/>
      <c r="K2192" s="295"/>
      <c r="L2192"/>
      <c r="O2192"/>
      <c r="P2192"/>
    </row>
    <row r="2193" spans="1:16" x14ac:dyDescent="0.3">
      <c r="A2193" s="300"/>
      <c r="B2193" s="300"/>
      <c r="C2193" s="300"/>
      <c r="D2193" s="31"/>
      <c r="E2193"/>
      <c r="F2193"/>
      <c r="G2193"/>
      <c r="H2193" s="606"/>
      <c r="I2193" s="295"/>
      <c r="J2193"/>
      <c r="K2193" s="295"/>
      <c r="L2193"/>
      <c r="O2193"/>
      <c r="P2193"/>
    </row>
    <row r="2194" spans="1:16" x14ac:dyDescent="0.3">
      <c r="A2194" s="300"/>
      <c r="B2194" s="300"/>
      <c r="C2194" s="300"/>
      <c r="D2194" s="31"/>
      <c r="E2194"/>
      <c r="F2194"/>
      <c r="G2194"/>
      <c r="H2194" s="606"/>
      <c r="I2194" s="295"/>
      <c r="J2194"/>
      <c r="K2194" s="295"/>
      <c r="L2194"/>
      <c r="O2194"/>
      <c r="P2194"/>
    </row>
    <row r="2195" spans="1:16" x14ac:dyDescent="0.3">
      <c r="A2195" s="300"/>
      <c r="B2195" s="300"/>
      <c r="C2195" s="300"/>
      <c r="D2195" s="31"/>
      <c r="E2195"/>
      <c r="F2195"/>
      <c r="G2195"/>
      <c r="H2195" s="606"/>
      <c r="I2195" s="295"/>
      <c r="J2195"/>
      <c r="K2195" s="295"/>
      <c r="L2195"/>
      <c r="O2195"/>
      <c r="P2195"/>
    </row>
    <row r="2196" spans="1:16" x14ac:dyDescent="0.3">
      <c r="A2196" s="300"/>
      <c r="B2196" s="300"/>
      <c r="C2196" s="300"/>
      <c r="D2196" s="31"/>
      <c r="E2196"/>
      <c r="F2196"/>
      <c r="G2196"/>
      <c r="H2196" s="606"/>
      <c r="I2196" s="295"/>
      <c r="J2196"/>
      <c r="K2196" s="295"/>
      <c r="L2196"/>
      <c r="O2196"/>
      <c r="P2196"/>
    </row>
    <row r="2197" spans="1:16" x14ac:dyDescent="0.3">
      <c r="A2197" s="300"/>
      <c r="B2197" s="300"/>
      <c r="C2197" s="300"/>
      <c r="D2197" s="31"/>
      <c r="E2197"/>
      <c r="F2197"/>
      <c r="G2197"/>
      <c r="H2197" s="606"/>
      <c r="I2197" s="295"/>
      <c r="J2197"/>
      <c r="K2197" s="295"/>
      <c r="L2197"/>
      <c r="O2197"/>
      <c r="P2197"/>
    </row>
    <row r="2198" spans="1:16" x14ac:dyDescent="0.3">
      <c r="A2198" s="300"/>
      <c r="B2198" s="300"/>
      <c r="C2198" s="300"/>
      <c r="D2198" s="31"/>
      <c r="E2198"/>
      <c r="F2198"/>
      <c r="G2198"/>
      <c r="H2198" s="606"/>
      <c r="I2198" s="295"/>
      <c r="J2198"/>
      <c r="K2198" s="295"/>
      <c r="L2198"/>
      <c r="O2198"/>
      <c r="P2198"/>
    </row>
    <row r="2199" spans="1:16" x14ac:dyDescent="0.3">
      <c r="A2199" s="300"/>
      <c r="B2199" s="300"/>
      <c r="C2199" s="300"/>
      <c r="D2199" s="31"/>
      <c r="E2199"/>
      <c r="F2199"/>
      <c r="G2199"/>
      <c r="H2199" s="606"/>
      <c r="I2199" s="295"/>
      <c r="J2199"/>
      <c r="K2199" s="295"/>
      <c r="L2199"/>
      <c r="O2199"/>
      <c r="P2199"/>
    </row>
    <row r="2200" spans="1:16" x14ac:dyDescent="0.3">
      <c r="A2200" s="300"/>
      <c r="B2200" s="300"/>
      <c r="C2200" s="300"/>
      <c r="D2200" s="31"/>
      <c r="E2200"/>
      <c r="F2200"/>
      <c r="G2200"/>
      <c r="H2200" s="606"/>
      <c r="I2200" s="295"/>
      <c r="J2200"/>
      <c r="K2200" s="295"/>
      <c r="L2200"/>
      <c r="O2200"/>
      <c r="P2200"/>
    </row>
    <row r="2201" spans="1:16" x14ac:dyDescent="0.3">
      <c r="A2201" s="300"/>
      <c r="B2201" s="300"/>
      <c r="C2201" s="300"/>
      <c r="D2201" s="31"/>
      <c r="E2201"/>
      <c r="F2201"/>
      <c r="G2201"/>
      <c r="H2201" s="606"/>
      <c r="I2201" s="295"/>
      <c r="J2201"/>
      <c r="K2201" s="295"/>
      <c r="L2201"/>
      <c r="O2201"/>
      <c r="P2201"/>
    </row>
    <row r="2202" spans="1:16" x14ac:dyDescent="0.3">
      <c r="A2202" s="300"/>
      <c r="B2202" s="300"/>
      <c r="C2202" s="300"/>
      <c r="D2202" s="31"/>
      <c r="E2202"/>
      <c r="F2202"/>
      <c r="G2202"/>
      <c r="H2202" s="606"/>
      <c r="I2202" s="295"/>
      <c r="J2202"/>
      <c r="K2202" s="295"/>
      <c r="L2202"/>
      <c r="O2202"/>
      <c r="P2202"/>
    </row>
    <row r="2203" spans="1:16" x14ac:dyDescent="0.3">
      <c r="A2203" s="300"/>
      <c r="B2203" s="300"/>
      <c r="C2203" s="300"/>
      <c r="D2203" s="31"/>
      <c r="E2203"/>
      <c r="F2203"/>
      <c r="G2203"/>
      <c r="H2203" s="606"/>
      <c r="I2203" s="295"/>
      <c r="J2203"/>
      <c r="K2203" s="295"/>
      <c r="L2203"/>
      <c r="O2203"/>
      <c r="P2203"/>
    </row>
    <row r="2204" spans="1:16" x14ac:dyDescent="0.3">
      <c r="A2204" s="300"/>
      <c r="B2204" s="300"/>
      <c r="C2204" s="300"/>
      <c r="D2204" s="31"/>
      <c r="E2204"/>
      <c r="F2204"/>
      <c r="G2204"/>
      <c r="H2204" s="606"/>
      <c r="I2204" s="295"/>
      <c r="J2204"/>
      <c r="K2204" s="295"/>
      <c r="L2204"/>
      <c r="O2204"/>
      <c r="P2204"/>
    </row>
    <row r="2205" spans="1:16" x14ac:dyDescent="0.3">
      <c r="A2205" s="300"/>
      <c r="B2205" s="300"/>
      <c r="C2205" s="300"/>
      <c r="D2205" s="31"/>
      <c r="E2205"/>
      <c r="F2205"/>
      <c r="G2205"/>
      <c r="H2205" s="606"/>
      <c r="I2205" s="295"/>
      <c r="J2205"/>
      <c r="K2205" s="295"/>
      <c r="L2205"/>
      <c r="O2205"/>
      <c r="P2205"/>
    </row>
    <row r="2206" spans="1:16" x14ac:dyDescent="0.3">
      <c r="A2206" s="300"/>
      <c r="B2206" s="300"/>
      <c r="C2206" s="300"/>
      <c r="D2206" s="31"/>
      <c r="E2206"/>
      <c r="F2206"/>
      <c r="G2206"/>
      <c r="H2206" s="606"/>
      <c r="I2206" s="295"/>
      <c r="J2206"/>
      <c r="K2206" s="295"/>
      <c r="L2206"/>
      <c r="O2206"/>
      <c r="P2206"/>
    </row>
    <row r="2207" spans="1:16" x14ac:dyDescent="0.3">
      <c r="A2207" s="300"/>
      <c r="B2207" s="300"/>
      <c r="C2207" s="300"/>
      <c r="D2207" s="31"/>
      <c r="E2207"/>
      <c r="F2207"/>
      <c r="G2207"/>
      <c r="H2207" s="606"/>
      <c r="I2207" s="295"/>
      <c r="J2207"/>
      <c r="K2207" s="295"/>
      <c r="L2207"/>
      <c r="O2207"/>
      <c r="P2207"/>
    </row>
    <row r="2208" spans="1:16" x14ac:dyDescent="0.3">
      <c r="A2208" s="300"/>
      <c r="B2208" s="300"/>
      <c r="C2208" s="300"/>
      <c r="D2208" s="31"/>
      <c r="E2208"/>
      <c r="F2208"/>
      <c r="G2208"/>
      <c r="H2208" s="606"/>
      <c r="I2208" s="295"/>
      <c r="J2208"/>
      <c r="K2208" s="295"/>
      <c r="L2208"/>
      <c r="O2208"/>
      <c r="P2208"/>
    </row>
    <row r="2209" spans="1:16" x14ac:dyDescent="0.3">
      <c r="A2209" s="300"/>
      <c r="B2209" s="300"/>
      <c r="C2209" s="300"/>
      <c r="D2209" s="31"/>
      <c r="E2209"/>
      <c r="F2209"/>
      <c r="G2209"/>
      <c r="H2209" s="606"/>
      <c r="I2209" s="295"/>
      <c r="J2209"/>
      <c r="K2209" s="295"/>
      <c r="L2209"/>
      <c r="O2209"/>
      <c r="P2209"/>
    </row>
    <row r="2210" spans="1:16" x14ac:dyDescent="0.3">
      <c r="A2210" s="300"/>
      <c r="B2210" s="300"/>
      <c r="C2210" s="300"/>
      <c r="D2210" s="31"/>
      <c r="E2210"/>
      <c r="F2210"/>
      <c r="G2210"/>
      <c r="H2210" s="606"/>
      <c r="I2210" s="295"/>
      <c r="J2210"/>
      <c r="K2210" s="295"/>
      <c r="L2210"/>
      <c r="O2210"/>
      <c r="P2210"/>
    </row>
    <row r="2211" spans="1:16" x14ac:dyDescent="0.3">
      <c r="A2211" s="300"/>
      <c r="B2211" s="300"/>
      <c r="C2211" s="300"/>
      <c r="D2211" s="31"/>
      <c r="E2211"/>
      <c r="F2211"/>
      <c r="G2211"/>
      <c r="H2211" s="606"/>
      <c r="I2211" s="295"/>
      <c r="J2211"/>
      <c r="K2211" s="295"/>
      <c r="L2211"/>
      <c r="O2211"/>
      <c r="P2211"/>
    </row>
    <row r="2212" spans="1:16" x14ac:dyDescent="0.3">
      <c r="A2212" s="300"/>
      <c r="B2212" s="300"/>
      <c r="C2212" s="300"/>
      <c r="D2212" s="31"/>
      <c r="E2212"/>
      <c r="F2212"/>
      <c r="G2212"/>
      <c r="H2212" s="606"/>
      <c r="I2212" s="295"/>
      <c r="J2212"/>
      <c r="K2212" s="295"/>
      <c r="L2212"/>
      <c r="O2212"/>
      <c r="P2212"/>
    </row>
    <row r="2213" spans="1:16" x14ac:dyDescent="0.3">
      <c r="A2213" s="300"/>
      <c r="B2213" s="300"/>
      <c r="C2213" s="300"/>
      <c r="D2213" s="31"/>
      <c r="E2213"/>
      <c r="F2213"/>
      <c r="G2213"/>
      <c r="H2213" s="606"/>
      <c r="I2213" s="295"/>
      <c r="J2213"/>
      <c r="K2213" s="295"/>
      <c r="L2213"/>
      <c r="O2213"/>
      <c r="P2213"/>
    </row>
    <row r="2214" spans="1:16" x14ac:dyDescent="0.3">
      <c r="A2214" s="300"/>
      <c r="B2214" s="300"/>
      <c r="C2214" s="300"/>
      <c r="D2214" s="31"/>
      <c r="E2214"/>
      <c r="F2214"/>
      <c r="G2214"/>
      <c r="H2214" s="606"/>
      <c r="I2214" s="295"/>
      <c r="J2214"/>
      <c r="K2214" s="295"/>
      <c r="L2214"/>
      <c r="O2214"/>
      <c r="P2214"/>
    </row>
    <row r="2215" spans="1:16" x14ac:dyDescent="0.3">
      <c r="A2215" s="300"/>
      <c r="B2215" s="300"/>
      <c r="C2215" s="300"/>
      <c r="D2215" s="31"/>
      <c r="E2215"/>
      <c r="F2215"/>
      <c r="G2215"/>
      <c r="H2215" s="606"/>
      <c r="I2215" s="295"/>
      <c r="J2215"/>
      <c r="K2215" s="295"/>
      <c r="L2215"/>
      <c r="O2215"/>
      <c r="P2215"/>
    </row>
    <row r="2216" spans="1:16" x14ac:dyDescent="0.3">
      <c r="A2216" s="300"/>
      <c r="B2216" s="300"/>
      <c r="C2216" s="300"/>
      <c r="D2216" s="31"/>
      <c r="E2216"/>
      <c r="F2216"/>
      <c r="G2216"/>
      <c r="H2216" s="606"/>
      <c r="I2216" s="295"/>
      <c r="J2216"/>
      <c r="K2216" s="295"/>
      <c r="L2216"/>
      <c r="O2216"/>
      <c r="P2216"/>
    </row>
    <row r="2217" spans="1:16" x14ac:dyDescent="0.3">
      <c r="A2217" s="300"/>
      <c r="B2217" s="300"/>
      <c r="C2217" s="300"/>
      <c r="D2217" s="31"/>
      <c r="E2217"/>
      <c r="F2217"/>
      <c r="G2217"/>
      <c r="H2217" s="606"/>
      <c r="I2217" s="295"/>
      <c r="J2217"/>
      <c r="K2217" s="295"/>
      <c r="L2217"/>
      <c r="O2217"/>
      <c r="P2217"/>
    </row>
    <row r="2218" spans="1:16" x14ac:dyDescent="0.3">
      <c r="A2218" s="300"/>
      <c r="B2218" s="300"/>
      <c r="C2218" s="300"/>
      <c r="D2218" s="31"/>
      <c r="E2218"/>
      <c r="F2218"/>
      <c r="G2218"/>
      <c r="H2218" s="606"/>
      <c r="I2218" s="295"/>
      <c r="J2218"/>
      <c r="K2218" s="295"/>
      <c r="L2218"/>
      <c r="O2218"/>
      <c r="P2218"/>
    </row>
    <row r="2219" spans="1:16" x14ac:dyDescent="0.3">
      <c r="A2219" s="300"/>
      <c r="B2219" s="300"/>
      <c r="C2219" s="300"/>
      <c r="D2219" s="31"/>
      <c r="E2219"/>
      <c r="F2219"/>
      <c r="G2219"/>
      <c r="H2219" s="606"/>
      <c r="I2219" s="295"/>
      <c r="J2219"/>
      <c r="K2219" s="295"/>
      <c r="L2219"/>
      <c r="O2219"/>
      <c r="P2219"/>
    </row>
    <row r="2220" spans="1:16" x14ac:dyDescent="0.3">
      <c r="A2220" s="300"/>
      <c r="B2220" s="300"/>
      <c r="C2220" s="300"/>
      <c r="D2220" s="31"/>
      <c r="E2220"/>
      <c r="F2220"/>
      <c r="G2220"/>
      <c r="H2220" s="606"/>
      <c r="I2220" s="295"/>
      <c r="J2220"/>
      <c r="K2220" s="295"/>
      <c r="L2220"/>
      <c r="O2220"/>
      <c r="P2220"/>
    </row>
    <row r="2221" spans="1:16" x14ac:dyDescent="0.3">
      <c r="A2221" s="300"/>
      <c r="B2221" s="300"/>
      <c r="C2221" s="300"/>
      <c r="D2221" s="31"/>
      <c r="E2221"/>
      <c r="F2221"/>
      <c r="G2221"/>
      <c r="H2221" s="606"/>
      <c r="I2221" s="295"/>
      <c r="J2221"/>
      <c r="K2221" s="295"/>
      <c r="L2221"/>
      <c r="O2221"/>
      <c r="P2221"/>
    </row>
    <row r="2222" spans="1:16" x14ac:dyDescent="0.3">
      <c r="A2222" s="300"/>
      <c r="B2222" s="300"/>
      <c r="C2222" s="300"/>
      <c r="D2222" s="31"/>
      <c r="E2222"/>
      <c r="F2222"/>
      <c r="G2222"/>
      <c r="H2222" s="606"/>
      <c r="I2222" s="295"/>
      <c r="J2222"/>
      <c r="K2222" s="295"/>
      <c r="L2222"/>
      <c r="O2222"/>
      <c r="P2222"/>
    </row>
    <row r="2223" spans="1:16" x14ac:dyDescent="0.3">
      <c r="A2223" s="300"/>
      <c r="B2223" s="300"/>
      <c r="C2223" s="300"/>
      <c r="D2223" s="31"/>
      <c r="E2223"/>
      <c r="F2223"/>
      <c r="G2223"/>
      <c r="H2223" s="606"/>
      <c r="I2223" s="295"/>
      <c r="J2223"/>
      <c r="K2223" s="295"/>
      <c r="L2223"/>
      <c r="O2223"/>
      <c r="P2223"/>
    </row>
    <row r="2224" spans="1:16" x14ac:dyDescent="0.3">
      <c r="A2224" s="300"/>
      <c r="B2224" s="300"/>
      <c r="C2224" s="300"/>
      <c r="D2224" s="31"/>
      <c r="E2224"/>
      <c r="F2224"/>
      <c r="G2224"/>
      <c r="H2224" s="606"/>
      <c r="I2224" s="295"/>
      <c r="J2224"/>
      <c r="K2224" s="295"/>
      <c r="L2224"/>
      <c r="O2224"/>
      <c r="P2224"/>
    </row>
    <row r="2225" spans="1:16" x14ac:dyDescent="0.3">
      <c r="A2225" s="300"/>
      <c r="B2225" s="300"/>
      <c r="C2225" s="300"/>
      <c r="D2225" s="31"/>
      <c r="E2225"/>
      <c r="F2225"/>
      <c r="G2225"/>
      <c r="H2225" s="606"/>
      <c r="I2225" s="295"/>
      <c r="J2225"/>
      <c r="K2225" s="295"/>
      <c r="L2225"/>
      <c r="O2225"/>
      <c r="P2225"/>
    </row>
    <row r="2226" spans="1:16" x14ac:dyDescent="0.3">
      <c r="A2226" s="300"/>
      <c r="B2226" s="300"/>
      <c r="C2226" s="300"/>
      <c r="D2226" s="31"/>
      <c r="E2226"/>
      <c r="F2226"/>
      <c r="G2226"/>
      <c r="H2226" s="606"/>
      <c r="I2226" s="295"/>
      <c r="J2226"/>
      <c r="K2226" s="295"/>
      <c r="L2226"/>
      <c r="O2226"/>
      <c r="P2226"/>
    </row>
    <row r="2227" spans="1:16" x14ac:dyDescent="0.3">
      <c r="A2227" s="300"/>
      <c r="B2227" s="300"/>
      <c r="C2227" s="300"/>
      <c r="D2227" s="31"/>
      <c r="E2227"/>
      <c r="F2227"/>
      <c r="G2227"/>
      <c r="H2227" s="606"/>
      <c r="I2227" s="295"/>
      <c r="J2227"/>
      <c r="K2227" s="295"/>
      <c r="L2227"/>
      <c r="O2227"/>
      <c r="P2227"/>
    </row>
    <row r="2228" spans="1:16" x14ac:dyDescent="0.3">
      <c r="A2228" s="300"/>
      <c r="B2228" s="300"/>
      <c r="C2228" s="300"/>
      <c r="D2228" s="31"/>
      <c r="E2228"/>
      <c r="F2228"/>
      <c r="G2228"/>
      <c r="H2228" s="606"/>
      <c r="I2228" s="295"/>
      <c r="J2228"/>
      <c r="K2228" s="295"/>
      <c r="L2228"/>
      <c r="O2228"/>
      <c r="P2228"/>
    </row>
    <row r="2229" spans="1:16" x14ac:dyDescent="0.3">
      <c r="A2229" s="300"/>
      <c r="B2229" s="300"/>
      <c r="C2229" s="300"/>
      <c r="D2229" s="31"/>
      <c r="E2229"/>
      <c r="F2229"/>
      <c r="G2229"/>
      <c r="H2229" s="606"/>
      <c r="I2229" s="295"/>
      <c r="J2229"/>
      <c r="K2229" s="295"/>
      <c r="L2229"/>
      <c r="O2229"/>
      <c r="P2229"/>
    </row>
    <row r="2230" spans="1:16" x14ac:dyDescent="0.3">
      <c r="A2230" s="300"/>
      <c r="B2230" s="300"/>
      <c r="C2230" s="300"/>
      <c r="D2230" s="31"/>
      <c r="E2230"/>
      <c r="F2230"/>
      <c r="G2230"/>
      <c r="H2230" s="606"/>
      <c r="I2230" s="295"/>
      <c r="J2230"/>
      <c r="K2230" s="295"/>
      <c r="L2230"/>
      <c r="O2230"/>
      <c r="P2230"/>
    </row>
    <row r="2231" spans="1:16" x14ac:dyDescent="0.3">
      <c r="A2231" s="300"/>
      <c r="B2231" s="300"/>
      <c r="C2231" s="300"/>
      <c r="D2231" s="31"/>
      <c r="E2231"/>
      <c r="F2231"/>
      <c r="G2231"/>
      <c r="H2231" s="606"/>
      <c r="I2231" s="295"/>
      <c r="J2231"/>
      <c r="K2231" s="295"/>
      <c r="L2231"/>
      <c r="O2231"/>
      <c r="P2231"/>
    </row>
    <row r="2232" spans="1:16" x14ac:dyDescent="0.3">
      <c r="A2232" s="300"/>
      <c r="B2232" s="300"/>
      <c r="C2232" s="300"/>
      <c r="D2232" s="31"/>
      <c r="E2232"/>
      <c r="F2232"/>
      <c r="G2232"/>
      <c r="H2232" s="606"/>
      <c r="I2232" s="295"/>
      <c r="J2232"/>
      <c r="K2232" s="295"/>
      <c r="L2232"/>
      <c r="O2232"/>
      <c r="P2232"/>
    </row>
    <row r="2233" spans="1:16" x14ac:dyDescent="0.3">
      <c r="A2233" s="300"/>
      <c r="B2233" s="300"/>
      <c r="C2233" s="300"/>
      <c r="D2233" s="31"/>
      <c r="E2233"/>
      <c r="F2233"/>
      <c r="G2233"/>
      <c r="H2233" s="606"/>
      <c r="I2233" s="295"/>
      <c r="J2233"/>
      <c r="K2233" s="295"/>
      <c r="L2233"/>
      <c r="O2233"/>
      <c r="P2233"/>
    </row>
    <row r="2234" spans="1:16" x14ac:dyDescent="0.3">
      <c r="A2234" s="300"/>
      <c r="B2234" s="300"/>
      <c r="C2234" s="300"/>
      <c r="D2234" s="31"/>
      <c r="E2234"/>
      <c r="F2234"/>
      <c r="G2234"/>
      <c r="H2234" s="606"/>
      <c r="I2234" s="295"/>
      <c r="J2234"/>
      <c r="K2234" s="295"/>
      <c r="L2234"/>
      <c r="O2234"/>
      <c r="P2234"/>
    </row>
    <row r="2235" spans="1:16" x14ac:dyDescent="0.3">
      <c r="A2235" s="300"/>
      <c r="B2235" s="300"/>
      <c r="C2235" s="300"/>
      <c r="D2235" s="31"/>
      <c r="E2235"/>
      <c r="F2235"/>
      <c r="G2235"/>
      <c r="H2235" s="606"/>
      <c r="I2235" s="295"/>
      <c r="J2235"/>
      <c r="K2235" s="295"/>
      <c r="L2235"/>
      <c r="O2235"/>
      <c r="P2235"/>
    </row>
    <row r="2236" spans="1:16" x14ac:dyDescent="0.3">
      <c r="A2236" s="300"/>
      <c r="B2236" s="300"/>
      <c r="C2236" s="300"/>
      <c r="D2236" s="31"/>
      <c r="E2236"/>
      <c r="F2236"/>
      <c r="G2236"/>
      <c r="H2236" s="606"/>
      <c r="I2236" s="295"/>
      <c r="J2236"/>
      <c r="K2236" s="295"/>
      <c r="L2236"/>
      <c r="O2236"/>
      <c r="P2236"/>
    </row>
    <row r="2237" spans="1:16" x14ac:dyDescent="0.3">
      <c r="A2237" s="300"/>
      <c r="B2237" s="300"/>
      <c r="C2237" s="300"/>
      <c r="D2237" s="31"/>
      <c r="E2237"/>
      <c r="F2237"/>
      <c r="G2237"/>
      <c r="H2237" s="606"/>
      <c r="I2237" s="295"/>
      <c r="J2237"/>
      <c r="K2237" s="295"/>
      <c r="L2237"/>
      <c r="O2237"/>
      <c r="P2237"/>
    </row>
    <row r="2238" spans="1:16" x14ac:dyDescent="0.3">
      <c r="A2238" s="300"/>
      <c r="B2238" s="300"/>
      <c r="C2238" s="300"/>
      <c r="D2238" s="31"/>
      <c r="E2238"/>
      <c r="F2238"/>
      <c r="G2238"/>
      <c r="H2238" s="606"/>
      <c r="I2238" s="295"/>
      <c r="J2238"/>
      <c r="K2238" s="295"/>
      <c r="L2238"/>
      <c r="O2238"/>
      <c r="P2238"/>
    </row>
    <row r="2239" spans="1:16" x14ac:dyDescent="0.3">
      <c r="A2239" s="300"/>
      <c r="B2239" s="300"/>
      <c r="C2239" s="300"/>
      <c r="D2239" s="31"/>
      <c r="E2239"/>
      <c r="F2239"/>
      <c r="G2239"/>
      <c r="H2239" s="606"/>
      <c r="I2239" s="295"/>
      <c r="J2239"/>
      <c r="K2239" s="295"/>
      <c r="L2239"/>
      <c r="O2239"/>
      <c r="P2239"/>
    </row>
    <row r="2240" spans="1:16" x14ac:dyDescent="0.3">
      <c r="A2240" s="300"/>
      <c r="B2240" s="300"/>
      <c r="C2240" s="300"/>
      <c r="D2240" s="31"/>
      <c r="E2240"/>
      <c r="F2240"/>
      <c r="G2240"/>
      <c r="H2240" s="606"/>
      <c r="I2240" s="295"/>
      <c r="J2240"/>
      <c r="K2240" s="295"/>
      <c r="L2240"/>
      <c r="O2240"/>
      <c r="P2240"/>
    </row>
    <row r="2241" spans="1:16" x14ac:dyDescent="0.3">
      <c r="A2241" s="300"/>
      <c r="B2241" s="300"/>
      <c r="C2241" s="300"/>
      <c r="D2241" s="31"/>
      <c r="E2241"/>
      <c r="F2241"/>
      <c r="G2241"/>
      <c r="H2241" s="606"/>
      <c r="I2241" s="295"/>
      <c r="J2241"/>
      <c r="K2241" s="295"/>
      <c r="L2241"/>
      <c r="O2241"/>
      <c r="P2241"/>
    </row>
    <row r="2242" spans="1:16" x14ac:dyDescent="0.3">
      <c r="A2242" s="300"/>
      <c r="B2242" s="300"/>
      <c r="C2242" s="300"/>
      <c r="D2242" s="31"/>
      <c r="E2242"/>
      <c r="F2242"/>
      <c r="G2242"/>
      <c r="H2242" s="606"/>
      <c r="I2242" s="295"/>
      <c r="J2242"/>
      <c r="K2242" s="295"/>
      <c r="L2242"/>
      <c r="O2242"/>
      <c r="P2242"/>
    </row>
    <row r="2243" spans="1:16" x14ac:dyDescent="0.3">
      <c r="A2243" s="300"/>
      <c r="B2243" s="300"/>
      <c r="C2243" s="300"/>
      <c r="D2243" s="31"/>
      <c r="E2243"/>
      <c r="F2243"/>
      <c r="G2243"/>
      <c r="H2243" s="606"/>
      <c r="I2243" s="295"/>
      <c r="J2243"/>
      <c r="K2243" s="295"/>
      <c r="L2243"/>
      <c r="O2243"/>
      <c r="P2243"/>
    </row>
    <row r="2244" spans="1:16" x14ac:dyDescent="0.3">
      <c r="A2244" s="300"/>
      <c r="B2244" s="300"/>
      <c r="C2244" s="300"/>
      <c r="D2244" s="31"/>
      <c r="E2244"/>
      <c r="F2244"/>
      <c r="G2244"/>
      <c r="H2244" s="606"/>
      <c r="I2244" s="295"/>
      <c r="J2244"/>
      <c r="K2244" s="295"/>
      <c r="L2244"/>
      <c r="O2244"/>
      <c r="P2244"/>
    </row>
    <row r="2245" spans="1:16" x14ac:dyDescent="0.3">
      <c r="A2245" s="300"/>
      <c r="B2245" s="300"/>
      <c r="C2245" s="300"/>
      <c r="D2245" s="31"/>
      <c r="E2245"/>
      <c r="F2245"/>
      <c r="G2245"/>
      <c r="H2245" s="606"/>
      <c r="I2245" s="295"/>
      <c r="J2245"/>
      <c r="K2245" s="295"/>
      <c r="L2245"/>
      <c r="O2245"/>
      <c r="P2245"/>
    </row>
    <row r="2246" spans="1:16" x14ac:dyDescent="0.3">
      <c r="A2246" s="300"/>
      <c r="B2246" s="300"/>
      <c r="C2246" s="300"/>
      <c r="D2246" s="31"/>
      <c r="E2246"/>
      <c r="F2246"/>
      <c r="G2246"/>
      <c r="H2246" s="606"/>
      <c r="I2246" s="295"/>
      <c r="J2246"/>
      <c r="K2246" s="295"/>
      <c r="L2246"/>
      <c r="O2246"/>
      <c r="P2246"/>
    </row>
    <row r="2247" spans="1:16" x14ac:dyDescent="0.3">
      <c r="A2247" s="300"/>
      <c r="B2247" s="300"/>
      <c r="C2247" s="300"/>
      <c r="D2247" s="31"/>
      <c r="E2247"/>
      <c r="F2247"/>
      <c r="G2247"/>
      <c r="H2247" s="606"/>
      <c r="I2247" s="295"/>
      <c r="J2247"/>
      <c r="K2247" s="295"/>
      <c r="L2247"/>
      <c r="O2247"/>
      <c r="P2247"/>
    </row>
    <row r="2248" spans="1:16" x14ac:dyDescent="0.3">
      <c r="A2248" s="300"/>
      <c r="B2248" s="300"/>
      <c r="C2248" s="300"/>
      <c r="D2248" s="31"/>
      <c r="E2248"/>
      <c r="F2248"/>
      <c r="G2248"/>
      <c r="H2248" s="606"/>
      <c r="I2248" s="295"/>
      <c r="J2248"/>
      <c r="K2248" s="295"/>
      <c r="L2248"/>
      <c r="O2248"/>
      <c r="P2248"/>
    </row>
    <row r="2249" spans="1:16" x14ac:dyDescent="0.3">
      <c r="A2249" s="300"/>
      <c r="B2249" s="300"/>
      <c r="C2249" s="300"/>
      <c r="D2249" s="31"/>
      <c r="E2249"/>
      <c r="F2249"/>
      <c r="G2249"/>
      <c r="H2249" s="606"/>
      <c r="I2249" s="295"/>
      <c r="J2249"/>
      <c r="K2249" s="295"/>
      <c r="L2249"/>
      <c r="O2249"/>
      <c r="P2249"/>
    </row>
    <row r="2250" spans="1:16" x14ac:dyDescent="0.3">
      <c r="A2250" s="300"/>
      <c r="B2250" s="300"/>
      <c r="C2250" s="300"/>
      <c r="D2250" s="31"/>
      <c r="E2250"/>
      <c r="F2250"/>
      <c r="G2250"/>
      <c r="H2250" s="606"/>
      <c r="I2250" s="295"/>
      <c r="J2250"/>
      <c r="K2250" s="295"/>
      <c r="L2250"/>
      <c r="O2250"/>
      <c r="P2250"/>
    </row>
    <row r="2251" spans="1:16" x14ac:dyDescent="0.3">
      <c r="A2251" s="300"/>
      <c r="B2251" s="300"/>
      <c r="C2251" s="300"/>
      <c r="D2251" s="31"/>
      <c r="E2251"/>
      <c r="F2251"/>
      <c r="G2251"/>
      <c r="H2251" s="606"/>
      <c r="I2251" s="295"/>
      <c r="J2251"/>
      <c r="K2251" s="295"/>
      <c r="L2251"/>
      <c r="O2251"/>
      <c r="P2251"/>
    </row>
    <row r="2252" spans="1:16" x14ac:dyDescent="0.3">
      <c r="A2252" s="300"/>
      <c r="B2252" s="300"/>
      <c r="C2252" s="300"/>
      <c r="D2252" s="31"/>
      <c r="E2252"/>
      <c r="F2252"/>
      <c r="G2252"/>
      <c r="H2252" s="606"/>
      <c r="I2252" s="295"/>
      <c r="J2252"/>
      <c r="K2252" s="295"/>
      <c r="L2252"/>
      <c r="O2252"/>
      <c r="P2252"/>
    </row>
    <row r="2253" spans="1:16" x14ac:dyDescent="0.3">
      <c r="A2253" s="300"/>
      <c r="B2253" s="300"/>
      <c r="C2253" s="300"/>
      <c r="D2253" s="31"/>
      <c r="E2253"/>
      <c r="F2253"/>
      <c r="G2253"/>
      <c r="H2253" s="606"/>
      <c r="I2253" s="295"/>
      <c r="J2253"/>
      <c r="K2253" s="295"/>
      <c r="L2253"/>
      <c r="O2253"/>
      <c r="P2253"/>
    </row>
    <row r="2254" spans="1:16" x14ac:dyDescent="0.3">
      <c r="A2254" s="300"/>
      <c r="B2254" s="300"/>
      <c r="C2254" s="300"/>
      <c r="D2254" s="31"/>
      <c r="E2254"/>
      <c r="F2254"/>
      <c r="G2254"/>
      <c r="H2254" s="606"/>
      <c r="I2254" s="295"/>
      <c r="J2254"/>
      <c r="K2254" s="295"/>
      <c r="L2254"/>
      <c r="O2254"/>
      <c r="P2254"/>
    </row>
    <row r="2255" spans="1:16" x14ac:dyDescent="0.3">
      <c r="A2255" s="300"/>
      <c r="B2255" s="300"/>
      <c r="C2255" s="300"/>
      <c r="D2255" s="31"/>
      <c r="E2255"/>
      <c r="F2255"/>
      <c r="G2255"/>
      <c r="H2255" s="606"/>
      <c r="I2255" s="295"/>
      <c r="J2255"/>
      <c r="K2255" s="295"/>
      <c r="L2255"/>
      <c r="O2255"/>
      <c r="P2255"/>
    </row>
    <row r="2256" spans="1:16" x14ac:dyDescent="0.3">
      <c r="A2256" s="300"/>
      <c r="B2256" s="300"/>
      <c r="C2256" s="300"/>
      <c r="D2256" s="31"/>
      <c r="E2256"/>
      <c r="F2256"/>
      <c r="G2256"/>
      <c r="H2256" s="606"/>
      <c r="I2256" s="295"/>
      <c r="J2256"/>
      <c r="K2256" s="295"/>
      <c r="L2256"/>
      <c r="O2256"/>
      <c r="P2256"/>
    </row>
    <row r="2257" spans="1:16" x14ac:dyDescent="0.3">
      <c r="A2257" s="300"/>
      <c r="B2257" s="300"/>
      <c r="C2257" s="300"/>
      <c r="D2257" s="31"/>
      <c r="E2257"/>
      <c r="F2257"/>
      <c r="G2257"/>
      <c r="H2257" s="606"/>
      <c r="I2257" s="295"/>
      <c r="J2257"/>
      <c r="K2257" s="295"/>
      <c r="L2257"/>
      <c r="O2257"/>
      <c r="P2257"/>
    </row>
    <row r="2258" spans="1:16" x14ac:dyDescent="0.3">
      <c r="A2258" s="300"/>
      <c r="B2258" s="300"/>
      <c r="C2258" s="300"/>
      <c r="D2258" s="31"/>
      <c r="E2258"/>
      <c r="F2258"/>
      <c r="G2258"/>
      <c r="H2258" s="606"/>
      <c r="I2258" s="295"/>
      <c r="J2258"/>
      <c r="K2258" s="295"/>
      <c r="L2258"/>
      <c r="O2258"/>
      <c r="P2258"/>
    </row>
    <row r="2259" spans="1:16" x14ac:dyDescent="0.3">
      <c r="A2259" s="300"/>
      <c r="B2259" s="300"/>
      <c r="C2259" s="300"/>
      <c r="D2259" s="31"/>
      <c r="E2259"/>
      <c r="F2259"/>
      <c r="G2259"/>
      <c r="H2259" s="606"/>
      <c r="I2259" s="295"/>
      <c r="J2259"/>
      <c r="K2259" s="295"/>
      <c r="L2259"/>
      <c r="O2259"/>
      <c r="P2259"/>
    </row>
    <row r="2260" spans="1:16" x14ac:dyDescent="0.3">
      <c r="A2260" s="300"/>
      <c r="B2260" s="300"/>
      <c r="C2260" s="300"/>
      <c r="D2260" s="31"/>
      <c r="E2260"/>
      <c r="F2260"/>
      <c r="G2260"/>
      <c r="H2260" s="606"/>
      <c r="I2260" s="295"/>
      <c r="J2260"/>
      <c r="K2260" s="295"/>
      <c r="L2260"/>
      <c r="O2260"/>
      <c r="P2260"/>
    </row>
    <row r="2261" spans="1:16" x14ac:dyDescent="0.3">
      <c r="A2261" s="300"/>
      <c r="B2261" s="300"/>
      <c r="C2261" s="300"/>
      <c r="D2261" s="31"/>
      <c r="E2261"/>
      <c r="F2261"/>
      <c r="G2261"/>
      <c r="H2261" s="606"/>
      <c r="I2261" s="295"/>
      <c r="J2261"/>
      <c r="K2261" s="295"/>
      <c r="L2261"/>
      <c r="O2261"/>
      <c r="P2261"/>
    </row>
    <row r="2262" spans="1:16" x14ac:dyDescent="0.3">
      <c r="A2262" s="300"/>
      <c r="B2262" s="300"/>
      <c r="C2262" s="300"/>
      <c r="D2262" s="31"/>
      <c r="E2262"/>
      <c r="F2262"/>
      <c r="G2262"/>
      <c r="H2262" s="606"/>
      <c r="I2262" s="295"/>
      <c r="J2262"/>
      <c r="K2262" s="295"/>
      <c r="L2262"/>
      <c r="O2262"/>
      <c r="P2262"/>
    </row>
    <row r="2263" spans="1:16" x14ac:dyDescent="0.3">
      <c r="A2263" s="300"/>
      <c r="B2263" s="300"/>
      <c r="C2263" s="300"/>
      <c r="D2263" s="31"/>
      <c r="E2263"/>
      <c r="F2263"/>
      <c r="G2263"/>
      <c r="H2263" s="606"/>
      <c r="I2263" s="295"/>
      <c r="J2263"/>
      <c r="K2263" s="295"/>
      <c r="L2263"/>
      <c r="O2263"/>
      <c r="P2263"/>
    </row>
    <row r="2264" spans="1:16" x14ac:dyDescent="0.3">
      <c r="A2264" s="300"/>
      <c r="B2264" s="300"/>
      <c r="C2264" s="300"/>
      <c r="D2264" s="31"/>
      <c r="E2264"/>
      <c r="F2264"/>
      <c r="G2264"/>
      <c r="H2264" s="606"/>
      <c r="I2264" s="295"/>
      <c r="J2264"/>
      <c r="K2264" s="295"/>
      <c r="L2264"/>
      <c r="O2264"/>
      <c r="P2264"/>
    </row>
    <row r="2265" spans="1:16" x14ac:dyDescent="0.3">
      <c r="A2265" s="300"/>
      <c r="B2265" s="300"/>
      <c r="C2265" s="300"/>
      <c r="D2265" s="31"/>
      <c r="E2265"/>
      <c r="F2265"/>
      <c r="G2265"/>
      <c r="H2265" s="606"/>
      <c r="I2265" s="295"/>
      <c r="J2265"/>
      <c r="K2265" s="295"/>
      <c r="L2265"/>
      <c r="O2265"/>
      <c r="P2265"/>
    </row>
    <row r="2266" spans="1:16" x14ac:dyDescent="0.3">
      <c r="A2266" s="300"/>
      <c r="B2266" s="300"/>
      <c r="C2266" s="300"/>
      <c r="D2266" s="31"/>
      <c r="E2266"/>
      <c r="F2266"/>
      <c r="G2266"/>
      <c r="H2266" s="606"/>
      <c r="I2266" s="295"/>
      <c r="J2266"/>
      <c r="K2266" s="295"/>
      <c r="L2266"/>
      <c r="O2266"/>
      <c r="P2266"/>
    </row>
    <row r="2267" spans="1:16" x14ac:dyDescent="0.3">
      <c r="A2267" s="300"/>
      <c r="B2267" s="300"/>
      <c r="C2267" s="300"/>
      <c r="D2267" s="31"/>
      <c r="E2267"/>
      <c r="F2267"/>
      <c r="G2267"/>
      <c r="H2267" s="606"/>
      <c r="I2267" s="295"/>
      <c r="J2267"/>
      <c r="K2267" s="295"/>
      <c r="L2267"/>
      <c r="O2267"/>
      <c r="P2267"/>
    </row>
    <row r="2268" spans="1:16" x14ac:dyDescent="0.3">
      <c r="A2268" s="300"/>
      <c r="B2268" s="300"/>
      <c r="C2268" s="300"/>
      <c r="D2268" s="31"/>
      <c r="E2268"/>
      <c r="F2268"/>
      <c r="G2268"/>
      <c r="H2268" s="606"/>
      <c r="I2268" s="295"/>
      <c r="J2268"/>
      <c r="K2268" s="295"/>
      <c r="L2268"/>
      <c r="O2268"/>
      <c r="P2268"/>
    </row>
    <row r="2269" spans="1:16" x14ac:dyDescent="0.3">
      <c r="A2269" s="300"/>
      <c r="B2269" s="300"/>
      <c r="C2269" s="300"/>
      <c r="D2269" s="31"/>
      <c r="E2269"/>
      <c r="F2269"/>
      <c r="G2269"/>
      <c r="H2269" s="606"/>
      <c r="I2269" s="295"/>
      <c r="J2269"/>
      <c r="K2269" s="295"/>
      <c r="L2269"/>
      <c r="O2269"/>
      <c r="P2269"/>
    </row>
    <row r="2270" spans="1:16" x14ac:dyDescent="0.3">
      <c r="A2270" s="300"/>
      <c r="B2270" s="300"/>
      <c r="C2270" s="300"/>
      <c r="D2270" s="31"/>
      <c r="E2270"/>
      <c r="F2270"/>
      <c r="G2270"/>
      <c r="H2270" s="606"/>
      <c r="I2270" s="295"/>
      <c r="J2270"/>
      <c r="K2270" s="295"/>
      <c r="L2270"/>
      <c r="O2270"/>
      <c r="P2270"/>
    </row>
    <row r="2271" spans="1:16" x14ac:dyDescent="0.3">
      <c r="A2271" s="300"/>
      <c r="B2271" s="300"/>
      <c r="C2271" s="300"/>
      <c r="D2271" s="31"/>
      <c r="E2271"/>
      <c r="F2271"/>
      <c r="G2271"/>
      <c r="H2271" s="606"/>
      <c r="I2271" s="295"/>
      <c r="J2271"/>
      <c r="K2271" s="295"/>
      <c r="L2271"/>
      <c r="O2271"/>
      <c r="P2271"/>
    </row>
    <row r="2272" spans="1:16" x14ac:dyDescent="0.3">
      <c r="A2272" s="300"/>
      <c r="B2272" s="300"/>
      <c r="C2272" s="300"/>
      <c r="D2272" s="31"/>
      <c r="E2272"/>
      <c r="F2272"/>
      <c r="G2272"/>
      <c r="H2272" s="606"/>
      <c r="I2272" s="295"/>
      <c r="J2272"/>
      <c r="K2272" s="295"/>
      <c r="L2272"/>
      <c r="O2272"/>
      <c r="P2272"/>
    </row>
    <row r="2273" spans="1:16" x14ac:dyDescent="0.3">
      <c r="A2273" s="300"/>
      <c r="B2273" s="300"/>
      <c r="C2273" s="300"/>
      <c r="D2273" s="31"/>
      <c r="E2273"/>
      <c r="F2273"/>
      <c r="G2273"/>
      <c r="H2273" s="606"/>
      <c r="I2273" s="295"/>
      <c r="J2273"/>
      <c r="K2273" s="295"/>
      <c r="L2273"/>
      <c r="O2273"/>
      <c r="P2273"/>
    </row>
    <row r="2274" spans="1:16" x14ac:dyDescent="0.3">
      <c r="A2274" s="300"/>
      <c r="B2274" s="300"/>
      <c r="C2274" s="300"/>
      <c r="D2274" s="31"/>
      <c r="E2274"/>
      <c r="F2274"/>
      <c r="G2274"/>
      <c r="H2274" s="606"/>
      <c r="I2274" s="295"/>
      <c r="J2274"/>
      <c r="K2274" s="295"/>
      <c r="L2274"/>
      <c r="O2274"/>
      <c r="P2274"/>
    </row>
    <row r="2275" spans="1:16" x14ac:dyDescent="0.3">
      <c r="A2275" s="300"/>
      <c r="B2275" s="300"/>
      <c r="C2275" s="300"/>
      <c r="D2275" s="31"/>
      <c r="E2275"/>
      <c r="F2275"/>
      <c r="G2275"/>
      <c r="H2275" s="606"/>
      <c r="I2275" s="295"/>
      <c r="J2275"/>
      <c r="K2275" s="295"/>
      <c r="L2275"/>
      <c r="O2275"/>
      <c r="P2275"/>
    </row>
    <row r="2276" spans="1:16" x14ac:dyDescent="0.3">
      <c r="A2276" s="300"/>
      <c r="B2276" s="300"/>
      <c r="C2276" s="300"/>
      <c r="D2276" s="31"/>
      <c r="E2276"/>
      <c r="F2276"/>
      <c r="G2276"/>
      <c r="H2276" s="606"/>
      <c r="I2276" s="295"/>
      <c r="J2276"/>
      <c r="K2276" s="295"/>
      <c r="L2276"/>
      <c r="O2276"/>
      <c r="P2276"/>
    </row>
    <row r="2277" spans="1:16" x14ac:dyDescent="0.3">
      <c r="A2277" s="300"/>
      <c r="B2277" s="300"/>
      <c r="C2277" s="300"/>
      <c r="D2277" s="31"/>
      <c r="E2277"/>
      <c r="F2277"/>
      <c r="G2277"/>
      <c r="H2277" s="606"/>
      <c r="I2277" s="295"/>
      <c r="J2277"/>
      <c r="K2277" s="295"/>
      <c r="L2277"/>
      <c r="O2277"/>
      <c r="P2277"/>
    </row>
    <row r="2278" spans="1:16" x14ac:dyDescent="0.3">
      <c r="A2278" s="300"/>
      <c r="B2278" s="300"/>
      <c r="C2278" s="300"/>
      <c r="D2278" s="31"/>
      <c r="E2278"/>
      <c r="F2278"/>
      <c r="G2278"/>
      <c r="H2278" s="606"/>
      <c r="I2278" s="295"/>
      <c r="J2278"/>
      <c r="K2278" s="295"/>
      <c r="L2278"/>
      <c r="O2278"/>
      <c r="P2278"/>
    </row>
    <row r="2279" spans="1:16" x14ac:dyDescent="0.3">
      <c r="A2279" s="300"/>
      <c r="B2279" s="300"/>
      <c r="C2279" s="300"/>
      <c r="D2279" s="31"/>
      <c r="E2279"/>
      <c r="F2279"/>
      <c r="G2279"/>
      <c r="H2279" s="606"/>
      <c r="I2279" s="295"/>
      <c r="J2279"/>
      <c r="K2279" s="295"/>
      <c r="L2279"/>
      <c r="O2279"/>
      <c r="P2279"/>
    </row>
    <row r="2280" spans="1:16" x14ac:dyDescent="0.3">
      <c r="A2280" s="300"/>
      <c r="B2280" s="300"/>
      <c r="C2280" s="300"/>
      <c r="D2280" s="31"/>
      <c r="E2280"/>
      <c r="F2280"/>
      <c r="G2280"/>
      <c r="H2280" s="606"/>
      <c r="I2280" s="295"/>
      <c r="J2280"/>
      <c r="K2280" s="295"/>
      <c r="L2280"/>
      <c r="O2280"/>
      <c r="P2280"/>
    </row>
    <row r="2281" spans="1:16" x14ac:dyDescent="0.3">
      <c r="A2281" s="300"/>
      <c r="B2281" s="300"/>
      <c r="C2281" s="300"/>
      <c r="D2281" s="31"/>
      <c r="E2281"/>
      <c r="F2281"/>
      <c r="G2281"/>
      <c r="H2281" s="606"/>
      <c r="I2281" s="295"/>
      <c r="J2281"/>
      <c r="K2281" s="295"/>
      <c r="L2281"/>
      <c r="O2281"/>
      <c r="P2281"/>
    </row>
    <row r="2282" spans="1:16" x14ac:dyDescent="0.3">
      <c r="A2282" s="300"/>
      <c r="B2282" s="300"/>
      <c r="C2282" s="300"/>
      <c r="D2282" s="31"/>
      <c r="E2282"/>
      <c r="F2282"/>
      <c r="G2282"/>
      <c r="H2282" s="606"/>
      <c r="I2282" s="295"/>
      <c r="J2282"/>
      <c r="K2282" s="295"/>
      <c r="L2282"/>
      <c r="O2282"/>
      <c r="P2282"/>
    </row>
    <row r="2283" spans="1:16" x14ac:dyDescent="0.3">
      <c r="A2283" s="300"/>
      <c r="B2283" s="300"/>
      <c r="C2283" s="300"/>
      <c r="D2283" s="31"/>
      <c r="E2283"/>
      <c r="F2283"/>
      <c r="G2283"/>
      <c r="H2283" s="606"/>
      <c r="I2283" s="295"/>
      <c r="J2283"/>
      <c r="K2283" s="295"/>
      <c r="L2283"/>
      <c r="O2283"/>
      <c r="P2283"/>
    </row>
    <row r="2284" spans="1:16" x14ac:dyDescent="0.3">
      <c r="A2284" s="300"/>
      <c r="B2284" s="300"/>
      <c r="C2284" s="300"/>
      <c r="D2284" s="31"/>
      <c r="E2284"/>
      <c r="F2284"/>
      <c r="G2284"/>
      <c r="H2284" s="606"/>
      <c r="I2284" s="295"/>
      <c r="J2284"/>
      <c r="K2284" s="295"/>
      <c r="L2284"/>
      <c r="O2284"/>
      <c r="P2284"/>
    </row>
    <row r="2285" spans="1:16" x14ac:dyDescent="0.3">
      <c r="A2285" s="300"/>
      <c r="B2285" s="300"/>
      <c r="C2285" s="300"/>
      <c r="D2285" s="31"/>
      <c r="E2285"/>
      <c r="F2285"/>
      <c r="G2285"/>
      <c r="H2285" s="606"/>
      <c r="I2285" s="295"/>
      <c r="J2285"/>
      <c r="K2285" s="295"/>
      <c r="L2285"/>
      <c r="O2285"/>
      <c r="P2285"/>
    </row>
    <row r="2286" spans="1:16" x14ac:dyDescent="0.3">
      <c r="A2286" s="300"/>
      <c r="B2286" s="300"/>
      <c r="C2286" s="300"/>
      <c r="D2286" s="31"/>
      <c r="E2286"/>
      <c r="F2286"/>
      <c r="G2286"/>
      <c r="H2286" s="606"/>
      <c r="I2286" s="295"/>
      <c r="J2286"/>
      <c r="K2286" s="295"/>
      <c r="L2286"/>
      <c r="O2286"/>
      <c r="P2286"/>
    </row>
    <row r="2287" spans="1:16" x14ac:dyDescent="0.3">
      <c r="A2287" s="300"/>
      <c r="B2287" s="300"/>
      <c r="C2287" s="300"/>
      <c r="D2287" s="31"/>
      <c r="E2287"/>
      <c r="F2287"/>
      <c r="G2287"/>
      <c r="H2287" s="606"/>
      <c r="I2287" s="295"/>
      <c r="J2287"/>
      <c r="K2287" s="295"/>
      <c r="L2287"/>
      <c r="O2287"/>
      <c r="P2287"/>
    </row>
    <row r="2288" spans="1:16" x14ac:dyDescent="0.3">
      <c r="A2288" s="300"/>
      <c r="B2288" s="300"/>
      <c r="C2288" s="300"/>
      <c r="D2288" s="31"/>
      <c r="E2288"/>
      <c r="F2288"/>
      <c r="G2288"/>
      <c r="H2288" s="606"/>
      <c r="I2288" s="295"/>
      <c r="J2288"/>
      <c r="K2288" s="295"/>
      <c r="L2288"/>
      <c r="O2288"/>
      <c r="P2288"/>
    </row>
    <row r="2289" spans="1:16" x14ac:dyDescent="0.3">
      <c r="A2289" s="300"/>
      <c r="B2289" s="300"/>
      <c r="C2289" s="300"/>
      <c r="D2289" s="31"/>
      <c r="E2289"/>
      <c r="F2289"/>
      <c r="G2289"/>
      <c r="H2289" s="606"/>
      <c r="I2289" s="295"/>
      <c r="J2289"/>
      <c r="K2289" s="295"/>
      <c r="L2289"/>
      <c r="O2289"/>
      <c r="P2289"/>
    </row>
    <row r="2290" spans="1:16" x14ac:dyDescent="0.3">
      <c r="A2290" s="300"/>
      <c r="B2290" s="300"/>
      <c r="C2290" s="300"/>
      <c r="D2290" s="31"/>
      <c r="E2290"/>
      <c r="F2290"/>
      <c r="G2290"/>
      <c r="H2290" s="606"/>
      <c r="I2290" s="295"/>
      <c r="J2290"/>
      <c r="K2290" s="295"/>
      <c r="L2290"/>
      <c r="O2290"/>
      <c r="P2290"/>
    </row>
    <row r="2291" spans="1:16" x14ac:dyDescent="0.3">
      <c r="A2291" s="300"/>
      <c r="B2291" s="300"/>
      <c r="C2291" s="300"/>
      <c r="D2291" s="31"/>
      <c r="E2291"/>
      <c r="F2291"/>
      <c r="G2291"/>
      <c r="H2291" s="606"/>
      <c r="I2291" s="295"/>
      <c r="J2291"/>
      <c r="K2291" s="295"/>
      <c r="L2291"/>
      <c r="O2291"/>
      <c r="P2291"/>
    </row>
    <row r="2292" spans="1:16" x14ac:dyDescent="0.3">
      <c r="A2292" s="300"/>
      <c r="B2292" s="300"/>
      <c r="C2292" s="300"/>
      <c r="D2292" s="31"/>
      <c r="E2292"/>
      <c r="F2292"/>
      <c r="G2292"/>
      <c r="H2292" s="606"/>
      <c r="I2292" s="295"/>
      <c r="J2292"/>
      <c r="K2292" s="295"/>
      <c r="L2292"/>
      <c r="O2292"/>
      <c r="P2292"/>
    </row>
    <row r="2293" spans="1:16" x14ac:dyDescent="0.3">
      <c r="A2293" s="300"/>
      <c r="B2293" s="300"/>
      <c r="C2293" s="300"/>
      <c r="D2293" s="31"/>
      <c r="E2293"/>
      <c r="F2293"/>
      <c r="G2293"/>
      <c r="H2293" s="606"/>
      <c r="I2293" s="295"/>
      <c r="J2293"/>
      <c r="K2293" s="295"/>
      <c r="L2293"/>
      <c r="O2293"/>
      <c r="P2293"/>
    </row>
    <row r="2294" spans="1:16" x14ac:dyDescent="0.3">
      <c r="A2294" s="300"/>
      <c r="B2294" s="300"/>
      <c r="C2294" s="300"/>
      <c r="D2294" s="31"/>
      <c r="E2294"/>
      <c r="F2294"/>
      <c r="G2294"/>
      <c r="H2294" s="606"/>
      <c r="I2294" s="295"/>
      <c r="J2294"/>
      <c r="K2294" s="295"/>
      <c r="L2294"/>
      <c r="O2294"/>
      <c r="P2294"/>
    </row>
    <row r="2295" spans="1:16" x14ac:dyDescent="0.3">
      <c r="A2295" s="300"/>
      <c r="B2295" s="300"/>
      <c r="C2295" s="300"/>
      <c r="D2295" s="31"/>
      <c r="E2295"/>
      <c r="F2295"/>
      <c r="G2295"/>
      <c r="H2295" s="606"/>
      <c r="I2295" s="295"/>
      <c r="J2295"/>
      <c r="K2295" s="295"/>
      <c r="L2295"/>
      <c r="O2295"/>
      <c r="P2295"/>
    </row>
    <row r="2296" spans="1:16" x14ac:dyDescent="0.3">
      <c r="A2296" s="300"/>
      <c r="B2296" s="300"/>
      <c r="C2296" s="300"/>
      <c r="D2296" s="31"/>
      <c r="E2296"/>
      <c r="F2296"/>
      <c r="G2296"/>
      <c r="H2296" s="606"/>
      <c r="I2296" s="295"/>
      <c r="J2296"/>
      <c r="K2296" s="295"/>
      <c r="L2296"/>
      <c r="O2296"/>
      <c r="P2296"/>
    </row>
    <row r="2297" spans="1:16" x14ac:dyDescent="0.3">
      <c r="A2297" s="300"/>
      <c r="B2297" s="300"/>
      <c r="C2297" s="300"/>
      <c r="D2297" s="31"/>
      <c r="E2297"/>
      <c r="F2297"/>
      <c r="G2297"/>
      <c r="H2297" s="606"/>
      <c r="I2297" s="295"/>
      <c r="J2297"/>
      <c r="K2297" s="295"/>
      <c r="L2297"/>
      <c r="O2297"/>
      <c r="P2297"/>
    </row>
    <row r="2298" spans="1:16" x14ac:dyDescent="0.3">
      <c r="A2298" s="300"/>
      <c r="B2298" s="300"/>
      <c r="C2298" s="300"/>
      <c r="D2298" s="31"/>
      <c r="E2298"/>
      <c r="F2298"/>
      <c r="G2298"/>
      <c r="H2298" s="606"/>
      <c r="I2298" s="295"/>
      <c r="J2298"/>
      <c r="K2298" s="295"/>
      <c r="L2298"/>
      <c r="O2298"/>
      <c r="P2298"/>
    </row>
    <row r="2299" spans="1:16" x14ac:dyDescent="0.3">
      <c r="A2299" s="300"/>
      <c r="B2299" s="300"/>
      <c r="C2299" s="300"/>
      <c r="D2299" s="31"/>
      <c r="E2299"/>
      <c r="F2299"/>
      <c r="G2299"/>
      <c r="H2299" s="606"/>
      <c r="I2299" s="295"/>
      <c r="J2299"/>
      <c r="K2299" s="295"/>
      <c r="L2299"/>
      <c r="O2299"/>
      <c r="P2299"/>
    </row>
    <row r="2300" spans="1:16" x14ac:dyDescent="0.3">
      <c r="A2300" s="300"/>
      <c r="B2300" s="300"/>
      <c r="C2300" s="300"/>
      <c r="D2300" s="31"/>
      <c r="E2300"/>
      <c r="F2300"/>
      <c r="G2300"/>
      <c r="H2300" s="606"/>
      <c r="I2300" s="295"/>
      <c r="J2300"/>
      <c r="K2300" s="295"/>
      <c r="L2300"/>
      <c r="O2300"/>
      <c r="P2300"/>
    </row>
    <row r="2301" spans="1:16" x14ac:dyDescent="0.3">
      <c r="A2301" s="300"/>
      <c r="B2301" s="300"/>
      <c r="C2301" s="300"/>
      <c r="D2301" s="31"/>
      <c r="E2301"/>
      <c r="F2301"/>
      <c r="G2301"/>
      <c r="H2301" s="606"/>
      <c r="I2301" s="295"/>
      <c r="J2301"/>
      <c r="K2301" s="295"/>
      <c r="L2301"/>
      <c r="O2301"/>
      <c r="P2301"/>
    </row>
    <row r="2302" spans="1:16" x14ac:dyDescent="0.3">
      <c r="A2302" s="300"/>
      <c r="B2302" s="300"/>
      <c r="C2302" s="300"/>
      <c r="D2302" s="31"/>
      <c r="E2302"/>
      <c r="F2302"/>
      <c r="G2302"/>
      <c r="H2302" s="606"/>
      <c r="I2302" s="295"/>
      <c r="J2302"/>
      <c r="K2302" s="295"/>
      <c r="L2302"/>
      <c r="O2302"/>
      <c r="P2302"/>
    </row>
    <row r="2303" spans="1:16" x14ac:dyDescent="0.3">
      <c r="A2303" s="300"/>
      <c r="B2303" s="300"/>
      <c r="C2303" s="300"/>
      <c r="D2303" s="31"/>
      <c r="E2303"/>
      <c r="F2303"/>
      <c r="G2303"/>
      <c r="H2303" s="606"/>
      <c r="I2303" s="295"/>
      <c r="J2303"/>
      <c r="K2303" s="295"/>
      <c r="L2303"/>
      <c r="O2303"/>
      <c r="P2303"/>
    </row>
    <row r="2304" spans="1:16" x14ac:dyDescent="0.3">
      <c r="A2304" s="300"/>
      <c r="B2304" s="300"/>
      <c r="C2304" s="300"/>
      <c r="D2304" s="31"/>
      <c r="E2304"/>
      <c r="F2304"/>
      <c r="G2304"/>
      <c r="H2304" s="606"/>
      <c r="I2304" s="295"/>
      <c r="J2304"/>
      <c r="K2304" s="295"/>
      <c r="L2304"/>
      <c r="O2304"/>
      <c r="P2304"/>
    </row>
    <row r="2305" spans="1:16" x14ac:dyDescent="0.3">
      <c r="A2305" s="300"/>
      <c r="B2305" s="300"/>
      <c r="C2305" s="300"/>
      <c r="D2305" s="31"/>
      <c r="E2305"/>
      <c r="F2305"/>
      <c r="G2305"/>
      <c r="H2305" s="606"/>
      <c r="I2305" s="295"/>
      <c r="J2305"/>
      <c r="K2305" s="295"/>
      <c r="L2305"/>
      <c r="O2305"/>
      <c r="P2305"/>
    </row>
    <row r="2306" spans="1:16" x14ac:dyDescent="0.3">
      <c r="A2306" s="300"/>
      <c r="B2306" s="300"/>
      <c r="C2306" s="300"/>
      <c r="D2306" s="31"/>
      <c r="E2306"/>
      <c r="F2306"/>
      <c r="G2306"/>
      <c r="H2306" s="606"/>
      <c r="I2306" s="295"/>
      <c r="J2306"/>
      <c r="K2306" s="295"/>
      <c r="L2306"/>
      <c r="O2306"/>
      <c r="P2306"/>
    </row>
    <row r="2307" spans="1:16" x14ac:dyDescent="0.3">
      <c r="A2307" s="300"/>
      <c r="B2307" s="300"/>
      <c r="C2307" s="300"/>
      <c r="D2307" s="31"/>
      <c r="E2307"/>
      <c r="F2307"/>
      <c r="G2307"/>
      <c r="H2307" s="606"/>
      <c r="I2307" s="295"/>
      <c r="J2307"/>
      <c r="K2307" s="295"/>
      <c r="L2307"/>
      <c r="O2307"/>
      <c r="P2307"/>
    </row>
    <row r="2308" spans="1:16" x14ac:dyDescent="0.3">
      <c r="A2308" s="300"/>
      <c r="B2308" s="300"/>
      <c r="C2308" s="300"/>
      <c r="D2308" s="31"/>
      <c r="E2308"/>
      <c r="F2308"/>
      <c r="G2308"/>
      <c r="H2308" s="606"/>
      <c r="I2308" s="295"/>
      <c r="J2308"/>
      <c r="K2308" s="295"/>
      <c r="L2308"/>
      <c r="O2308"/>
      <c r="P2308"/>
    </row>
    <row r="2309" spans="1:16" x14ac:dyDescent="0.3">
      <c r="A2309" s="300"/>
      <c r="B2309" s="300"/>
      <c r="C2309" s="300"/>
      <c r="D2309" s="31"/>
      <c r="E2309"/>
      <c r="F2309"/>
      <c r="G2309"/>
      <c r="H2309" s="606"/>
      <c r="I2309" s="295"/>
      <c r="J2309"/>
      <c r="K2309" s="295"/>
      <c r="L2309"/>
      <c r="O2309"/>
      <c r="P2309"/>
    </row>
    <row r="2310" spans="1:16" x14ac:dyDescent="0.3">
      <c r="A2310" s="300"/>
      <c r="B2310" s="300"/>
      <c r="C2310" s="300"/>
      <c r="D2310" s="31"/>
      <c r="E2310"/>
      <c r="F2310"/>
      <c r="G2310"/>
      <c r="H2310" s="606"/>
      <c r="I2310" s="295"/>
      <c r="J2310"/>
      <c r="K2310" s="295"/>
      <c r="L2310"/>
      <c r="O2310"/>
      <c r="P2310"/>
    </row>
    <row r="2311" spans="1:16" x14ac:dyDescent="0.3">
      <c r="A2311" s="300"/>
      <c r="B2311" s="300"/>
      <c r="C2311" s="300"/>
      <c r="D2311" s="31"/>
      <c r="E2311"/>
      <c r="F2311"/>
      <c r="G2311"/>
      <c r="H2311" s="606"/>
      <c r="I2311" s="295"/>
      <c r="J2311"/>
      <c r="K2311" s="295"/>
      <c r="L2311"/>
      <c r="O2311"/>
      <c r="P2311"/>
    </row>
    <row r="2312" spans="1:16" x14ac:dyDescent="0.3">
      <c r="A2312" s="300"/>
      <c r="B2312" s="300"/>
      <c r="C2312" s="300"/>
      <c r="D2312" s="31"/>
      <c r="E2312"/>
      <c r="F2312"/>
      <c r="G2312"/>
      <c r="H2312" s="606"/>
      <c r="I2312" s="295"/>
      <c r="J2312"/>
      <c r="K2312" s="295"/>
      <c r="L2312"/>
      <c r="O2312"/>
      <c r="P2312"/>
    </row>
    <row r="2313" spans="1:16" x14ac:dyDescent="0.3">
      <c r="A2313" s="300"/>
      <c r="B2313" s="300"/>
      <c r="C2313" s="300"/>
      <c r="D2313" s="31"/>
      <c r="E2313"/>
      <c r="F2313"/>
      <c r="G2313"/>
      <c r="H2313" s="606"/>
      <c r="I2313" s="295"/>
      <c r="J2313"/>
      <c r="K2313" s="295"/>
      <c r="L2313"/>
      <c r="O2313"/>
      <c r="P2313"/>
    </row>
    <row r="2314" spans="1:16" x14ac:dyDescent="0.3">
      <c r="A2314" s="300"/>
      <c r="B2314" s="300"/>
      <c r="C2314" s="300"/>
      <c r="D2314" s="31"/>
      <c r="E2314"/>
      <c r="F2314"/>
      <c r="G2314"/>
      <c r="H2314" s="606"/>
      <c r="I2314" s="295"/>
      <c r="J2314"/>
      <c r="K2314" s="295"/>
      <c r="L2314"/>
      <c r="O2314"/>
      <c r="P2314"/>
    </row>
    <row r="2315" spans="1:16" x14ac:dyDescent="0.3">
      <c r="A2315" s="300"/>
      <c r="B2315" s="300"/>
      <c r="C2315" s="300"/>
      <c r="D2315" s="31"/>
      <c r="E2315"/>
      <c r="F2315"/>
      <c r="G2315"/>
      <c r="H2315" s="606"/>
      <c r="I2315" s="295"/>
      <c r="J2315"/>
      <c r="K2315" s="295"/>
      <c r="L2315"/>
      <c r="O2315"/>
      <c r="P2315"/>
    </row>
    <row r="2316" spans="1:16" x14ac:dyDescent="0.3">
      <c r="A2316" s="300"/>
      <c r="B2316" s="300"/>
      <c r="C2316" s="300"/>
      <c r="D2316" s="31"/>
      <c r="E2316"/>
      <c r="F2316"/>
      <c r="G2316"/>
      <c r="H2316" s="606"/>
      <c r="I2316" s="295"/>
      <c r="J2316"/>
      <c r="K2316" s="295"/>
      <c r="L2316"/>
      <c r="O2316"/>
      <c r="P2316"/>
    </row>
    <row r="2317" spans="1:16" x14ac:dyDescent="0.3">
      <c r="A2317" s="300"/>
      <c r="B2317" s="300"/>
      <c r="C2317" s="300"/>
      <c r="D2317" s="31"/>
      <c r="E2317"/>
      <c r="F2317"/>
      <c r="G2317"/>
      <c r="H2317" s="606"/>
      <c r="I2317" s="295"/>
      <c r="J2317"/>
      <c r="K2317" s="295"/>
      <c r="L2317"/>
      <c r="O2317"/>
      <c r="P2317"/>
    </row>
    <row r="2318" spans="1:16" x14ac:dyDescent="0.3">
      <c r="A2318" s="300"/>
      <c r="B2318" s="300"/>
      <c r="C2318" s="300"/>
      <c r="D2318" s="31"/>
      <c r="E2318"/>
      <c r="F2318"/>
      <c r="G2318"/>
      <c r="H2318" s="606"/>
      <c r="I2318" s="295"/>
      <c r="J2318"/>
      <c r="K2318" s="295"/>
      <c r="L2318"/>
      <c r="O2318"/>
      <c r="P2318"/>
    </row>
    <row r="2319" spans="1:16" x14ac:dyDescent="0.3">
      <c r="A2319" s="300"/>
      <c r="B2319" s="300"/>
      <c r="C2319" s="300"/>
      <c r="D2319" s="31"/>
      <c r="E2319"/>
      <c r="F2319"/>
      <c r="G2319"/>
      <c r="H2319" s="606"/>
      <c r="I2319" s="295"/>
      <c r="J2319"/>
      <c r="K2319" s="295"/>
      <c r="L2319"/>
      <c r="O2319"/>
      <c r="P2319"/>
    </row>
    <row r="2320" spans="1:16" x14ac:dyDescent="0.3">
      <c r="A2320" s="300"/>
      <c r="B2320" s="300"/>
      <c r="C2320" s="300"/>
      <c r="D2320" s="31"/>
      <c r="E2320"/>
      <c r="F2320"/>
      <c r="G2320"/>
      <c r="H2320" s="606"/>
      <c r="I2320" s="295"/>
      <c r="J2320"/>
      <c r="K2320" s="295"/>
      <c r="L2320"/>
      <c r="O2320"/>
      <c r="P2320"/>
    </row>
    <row r="2321" spans="1:16" x14ac:dyDescent="0.3">
      <c r="A2321" s="300"/>
      <c r="B2321" s="300"/>
      <c r="C2321" s="300"/>
      <c r="D2321" s="31"/>
      <c r="E2321"/>
      <c r="F2321"/>
      <c r="G2321"/>
      <c r="H2321" s="606"/>
      <c r="I2321" s="295"/>
      <c r="J2321"/>
      <c r="K2321" s="295"/>
      <c r="L2321"/>
      <c r="O2321"/>
      <c r="P2321"/>
    </row>
    <row r="2322" spans="1:16" x14ac:dyDescent="0.3">
      <c r="A2322" s="300"/>
      <c r="B2322" s="300"/>
      <c r="C2322" s="300"/>
      <c r="D2322" s="31"/>
      <c r="E2322"/>
      <c r="F2322"/>
      <c r="G2322"/>
      <c r="H2322" s="606"/>
      <c r="I2322" s="295"/>
      <c r="J2322"/>
      <c r="K2322" s="295"/>
      <c r="L2322"/>
      <c r="O2322"/>
      <c r="P2322"/>
    </row>
    <row r="2323" spans="1:16" x14ac:dyDescent="0.3">
      <c r="A2323" s="300"/>
      <c r="B2323" s="300"/>
      <c r="C2323" s="300"/>
      <c r="D2323" s="31"/>
      <c r="E2323"/>
      <c r="F2323"/>
      <c r="G2323"/>
      <c r="H2323" s="606"/>
      <c r="I2323" s="295"/>
      <c r="J2323"/>
      <c r="K2323" s="295"/>
      <c r="L2323"/>
      <c r="O2323"/>
      <c r="P2323"/>
    </row>
    <row r="2324" spans="1:16" x14ac:dyDescent="0.3">
      <c r="A2324" s="300"/>
      <c r="B2324" s="300"/>
      <c r="C2324" s="300"/>
      <c r="D2324" s="31"/>
      <c r="E2324"/>
      <c r="F2324"/>
      <c r="G2324"/>
      <c r="H2324" s="606"/>
      <c r="I2324" s="295"/>
      <c r="J2324"/>
      <c r="K2324" s="295"/>
      <c r="L2324"/>
      <c r="O2324"/>
      <c r="P2324"/>
    </row>
    <row r="2325" spans="1:16" x14ac:dyDescent="0.3">
      <c r="A2325" s="300"/>
      <c r="B2325" s="300"/>
      <c r="C2325" s="300"/>
      <c r="D2325" s="31"/>
      <c r="E2325"/>
      <c r="F2325"/>
      <c r="G2325"/>
      <c r="H2325" s="606"/>
      <c r="I2325" s="295"/>
      <c r="J2325"/>
      <c r="K2325" s="295"/>
      <c r="L2325"/>
      <c r="O2325"/>
      <c r="P2325"/>
    </row>
    <row r="2326" spans="1:16" x14ac:dyDescent="0.3">
      <c r="A2326" s="300"/>
      <c r="B2326" s="300"/>
      <c r="C2326" s="300"/>
      <c r="D2326" s="31"/>
      <c r="E2326"/>
      <c r="F2326"/>
      <c r="G2326"/>
      <c r="H2326" s="606"/>
      <c r="I2326" s="295"/>
      <c r="J2326"/>
      <c r="K2326" s="295"/>
      <c r="L2326"/>
      <c r="O2326"/>
      <c r="P2326"/>
    </row>
    <row r="2327" spans="1:16" x14ac:dyDescent="0.3">
      <c r="A2327" s="300"/>
      <c r="B2327" s="300"/>
      <c r="C2327" s="300"/>
      <c r="D2327" s="31"/>
      <c r="E2327"/>
      <c r="F2327"/>
      <c r="G2327"/>
      <c r="H2327" s="606"/>
      <c r="I2327" s="295"/>
      <c r="J2327"/>
      <c r="K2327" s="295"/>
      <c r="L2327"/>
      <c r="O2327"/>
      <c r="P2327"/>
    </row>
    <row r="2328" spans="1:16" x14ac:dyDescent="0.3">
      <c r="A2328" s="300"/>
      <c r="B2328" s="300"/>
      <c r="C2328" s="300"/>
      <c r="D2328" s="31"/>
      <c r="E2328"/>
      <c r="F2328"/>
      <c r="G2328"/>
      <c r="H2328" s="606"/>
      <c r="I2328" s="295"/>
      <c r="J2328"/>
      <c r="K2328" s="295"/>
      <c r="L2328"/>
      <c r="O2328"/>
      <c r="P2328"/>
    </row>
    <row r="2329" spans="1:16" x14ac:dyDescent="0.3">
      <c r="A2329" s="300"/>
      <c r="B2329" s="300"/>
      <c r="C2329" s="300"/>
      <c r="D2329" s="31"/>
      <c r="E2329"/>
      <c r="F2329"/>
      <c r="G2329"/>
      <c r="H2329" s="606"/>
      <c r="I2329" s="295"/>
      <c r="J2329"/>
      <c r="K2329" s="295"/>
      <c r="L2329"/>
      <c r="O2329"/>
      <c r="P2329"/>
    </row>
    <row r="2330" spans="1:16" x14ac:dyDescent="0.3">
      <c r="A2330" s="300"/>
      <c r="B2330" s="300"/>
      <c r="C2330" s="300"/>
      <c r="D2330" s="31"/>
      <c r="E2330"/>
      <c r="F2330"/>
      <c r="G2330"/>
      <c r="H2330" s="606"/>
      <c r="I2330" s="295"/>
      <c r="J2330"/>
      <c r="K2330" s="295"/>
      <c r="L2330"/>
      <c r="O2330"/>
      <c r="P2330"/>
    </row>
    <row r="2331" spans="1:16" x14ac:dyDescent="0.3">
      <c r="A2331" s="300"/>
      <c r="B2331" s="300"/>
      <c r="C2331" s="300"/>
      <c r="D2331" s="31"/>
      <c r="E2331"/>
      <c r="F2331"/>
      <c r="G2331"/>
      <c r="H2331" s="606"/>
      <c r="I2331" s="295"/>
      <c r="J2331"/>
      <c r="K2331" s="295"/>
      <c r="L2331"/>
      <c r="O2331"/>
      <c r="P2331"/>
    </row>
    <row r="2332" spans="1:16" x14ac:dyDescent="0.3">
      <c r="A2332" s="300"/>
      <c r="B2332" s="300"/>
      <c r="C2332" s="300"/>
      <c r="D2332" s="31"/>
      <c r="E2332"/>
      <c r="F2332"/>
      <c r="G2332"/>
      <c r="H2332" s="606"/>
      <c r="I2332" s="295"/>
      <c r="J2332"/>
      <c r="K2332" s="295"/>
      <c r="L2332"/>
      <c r="O2332"/>
      <c r="P2332"/>
    </row>
    <row r="2333" spans="1:16" x14ac:dyDescent="0.3">
      <c r="A2333" s="300"/>
      <c r="B2333" s="300"/>
      <c r="C2333" s="300"/>
      <c r="D2333" s="31"/>
      <c r="E2333"/>
      <c r="F2333"/>
      <c r="G2333"/>
      <c r="H2333" s="606"/>
      <c r="I2333" s="295"/>
      <c r="J2333"/>
      <c r="K2333" s="295"/>
      <c r="L2333"/>
      <c r="O2333"/>
      <c r="P2333"/>
    </row>
    <row r="2334" spans="1:16" x14ac:dyDescent="0.3">
      <c r="A2334" s="300"/>
      <c r="B2334" s="300"/>
      <c r="C2334" s="300"/>
      <c r="D2334" s="31"/>
      <c r="E2334"/>
      <c r="F2334"/>
      <c r="G2334"/>
      <c r="H2334" s="606"/>
      <c r="I2334" s="295"/>
      <c r="J2334"/>
      <c r="K2334" s="295"/>
      <c r="L2334"/>
      <c r="O2334"/>
      <c r="P2334"/>
    </row>
    <row r="2335" spans="1:16" x14ac:dyDescent="0.3">
      <c r="A2335" s="300"/>
      <c r="B2335" s="300"/>
      <c r="C2335" s="300"/>
      <c r="D2335" s="31"/>
      <c r="E2335"/>
      <c r="F2335"/>
      <c r="G2335"/>
      <c r="H2335" s="606"/>
      <c r="I2335" s="295"/>
      <c r="J2335"/>
      <c r="K2335" s="295"/>
      <c r="L2335"/>
      <c r="O2335"/>
      <c r="P2335"/>
    </row>
    <row r="2336" spans="1:16" x14ac:dyDescent="0.3">
      <c r="A2336" s="300"/>
      <c r="B2336" s="300"/>
      <c r="C2336" s="300"/>
      <c r="D2336" s="31"/>
      <c r="E2336"/>
      <c r="F2336"/>
      <c r="G2336"/>
      <c r="H2336" s="606"/>
      <c r="I2336" s="295"/>
      <c r="J2336"/>
      <c r="K2336" s="295"/>
      <c r="L2336"/>
      <c r="O2336"/>
      <c r="P2336"/>
    </row>
    <row r="2337" spans="1:16" x14ac:dyDescent="0.3">
      <c r="A2337" s="300"/>
      <c r="B2337" s="300"/>
      <c r="C2337" s="300"/>
      <c r="D2337" s="31"/>
      <c r="E2337"/>
      <c r="F2337"/>
      <c r="G2337"/>
      <c r="H2337" s="606"/>
      <c r="I2337" s="295"/>
      <c r="J2337"/>
      <c r="K2337" s="295"/>
      <c r="L2337"/>
      <c r="O2337"/>
      <c r="P2337"/>
    </row>
    <row r="2338" spans="1:16" x14ac:dyDescent="0.3">
      <c r="A2338" s="300"/>
      <c r="B2338" s="300"/>
      <c r="C2338" s="300"/>
      <c r="D2338" s="31"/>
      <c r="E2338"/>
      <c r="F2338"/>
      <c r="G2338"/>
      <c r="H2338" s="606"/>
      <c r="I2338" s="295"/>
      <c r="J2338"/>
      <c r="K2338" s="295"/>
      <c r="L2338"/>
      <c r="O2338"/>
      <c r="P2338"/>
    </row>
    <row r="2339" spans="1:16" x14ac:dyDescent="0.3">
      <c r="A2339" s="300"/>
      <c r="B2339" s="300"/>
      <c r="C2339" s="300"/>
      <c r="D2339" s="31"/>
      <c r="E2339"/>
      <c r="F2339"/>
      <c r="G2339"/>
      <c r="H2339" s="606"/>
      <c r="I2339" s="295"/>
      <c r="J2339"/>
      <c r="K2339" s="295"/>
      <c r="L2339"/>
      <c r="O2339"/>
      <c r="P2339"/>
    </row>
    <row r="2340" spans="1:16" x14ac:dyDescent="0.3">
      <c r="A2340" s="300"/>
      <c r="B2340" s="300"/>
      <c r="C2340" s="300"/>
      <c r="D2340" s="31"/>
      <c r="E2340"/>
      <c r="F2340"/>
      <c r="G2340"/>
      <c r="H2340" s="606"/>
      <c r="I2340" s="295"/>
      <c r="J2340"/>
      <c r="K2340" s="295"/>
      <c r="L2340"/>
      <c r="O2340"/>
      <c r="P2340"/>
    </row>
    <row r="2341" spans="1:16" x14ac:dyDescent="0.3">
      <c r="A2341" s="300"/>
      <c r="B2341" s="300"/>
      <c r="C2341" s="300"/>
      <c r="D2341" s="31"/>
      <c r="E2341"/>
      <c r="F2341"/>
      <c r="G2341"/>
      <c r="H2341" s="606"/>
      <c r="I2341" s="295"/>
      <c r="J2341"/>
      <c r="K2341" s="295"/>
      <c r="L2341"/>
      <c r="O2341"/>
      <c r="P2341"/>
    </row>
    <row r="2342" spans="1:16" x14ac:dyDescent="0.3">
      <c r="A2342" s="300"/>
      <c r="B2342" s="300"/>
      <c r="C2342" s="300"/>
      <c r="D2342" s="31"/>
      <c r="E2342"/>
      <c r="F2342"/>
      <c r="G2342"/>
      <c r="H2342" s="606"/>
      <c r="I2342" s="295"/>
      <c r="J2342"/>
      <c r="K2342" s="295"/>
      <c r="L2342"/>
      <c r="O2342"/>
      <c r="P2342"/>
    </row>
    <row r="2343" spans="1:16" x14ac:dyDescent="0.3">
      <c r="A2343" s="300"/>
      <c r="B2343" s="300"/>
      <c r="C2343" s="300"/>
      <c r="D2343" s="31"/>
      <c r="E2343"/>
      <c r="F2343"/>
      <c r="G2343"/>
      <c r="H2343" s="606"/>
      <c r="I2343" s="295"/>
      <c r="J2343"/>
      <c r="K2343" s="295"/>
      <c r="L2343"/>
      <c r="O2343"/>
      <c r="P2343"/>
    </row>
    <row r="2344" spans="1:16" x14ac:dyDescent="0.3">
      <c r="A2344" s="300"/>
      <c r="B2344" s="300"/>
      <c r="C2344" s="300"/>
      <c r="D2344" s="31"/>
      <c r="E2344"/>
      <c r="F2344"/>
      <c r="G2344"/>
      <c r="H2344" s="606"/>
      <c r="I2344" s="295"/>
      <c r="J2344"/>
      <c r="K2344" s="295"/>
      <c r="L2344"/>
      <c r="O2344"/>
      <c r="P2344"/>
    </row>
    <row r="2345" spans="1:16" x14ac:dyDescent="0.3">
      <c r="A2345" s="300"/>
      <c r="B2345" s="300"/>
      <c r="C2345" s="300"/>
      <c r="D2345" s="31"/>
      <c r="E2345"/>
      <c r="F2345"/>
      <c r="G2345"/>
      <c r="H2345" s="606"/>
      <c r="I2345" s="295"/>
      <c r="J2345"/>
      <c r="K2345" s="295"/>
      <c r="L2345"/>
      <c r="O2345"/>
      <c r="P2345"/>
    </row>
    <row r="2346" spans="1:16" x14ac:dyDescent="0.3">
      <c r="A2346" s="300"/>
      <c r="B2346" s="300"/>
      <c r="C2346" s="300"/>
      <c r="D2346" s="31"/>
      <c r="E2346"/>
      <c r="F2346"/>
      <c r="G2346"/>
      <c r="H2346" s="606"/>
      <c r="I2346" s="295"/>
      <c r="J2346"/>
      <c r="K2346" s="295"/>
      <c r="L2346"/>
      <c r="O2346"/>
      <c r="P2346"/>
    </row>
    <row r="2347" spans="1:16" x14ac:dyDescent="0.3">
      <c r="A2347" s="300"/>
      <c r="B2347" s="300"/>
      <c r="C2347" s="300"/>
      <c r="D2347" s="31"/>
      <c r="E2347"/>
      <c r="F2347"/>
      <c r="G2347"/>
      <c r="H2347" s="606"/>
      <c r="I2347" s="295"/>
      <c r="J2347"/>
      <c r="K2347" s="295"/>
      <c r="L2347"/>
      <c r="O2347"/>
      <c r="P2347"/>
    </row>
    <row r="2348" spans="1:16" x14ac:dyDescent="0.3">
      <c r="A2348" s="300"/>
      <c r="B2348" s="300"/>
      <c r="C2348" s="300"/>
      <c r="D2348" s="31"/>
      <c r="E2348"/>
      <c r="F2348"/>
      <c r="G2348"/>
      <c r="H2348" s="606"/>
      <c r="I2348" s="295"/>
      <c r="J2348"/>
      <c r="K2348" s="295"/>
      <c r="L2348"/>
      <c r="O2348"/>
      <c r="P2348"/>
    </row>
    <row r="2349" spans="1:16" x14ac:dyDescent="0.3">
      <c r="A2349" s="300"/>
      <c r="B2349" s="300"/>
      <c r="C2349" s="300"/>
      <c r="D2349" s="31"/>
      <c r="E2349"/>
      <c r="F2349"/>
      <c r="G2349"/>
      <c r="H2349" s="606"/>
      <c r="I2349" s="295"/>
      <c r="J2349"/>
      <c r="K2349" s="295"/>
      <c r="L2349"/>
      <c r="O2349"/>
      <c r="P2349"/>
    </row>
    <row r="2350" spans="1:16" x14ac:dyDescent="0.3">
      <c r="A2350" s="300"/>
      <c r="B2350" s="300"/>
      <c r="C2350" s="300"/>
      <c r="D2350" s="31"/>
      <c r="E2350"/>
      <c r="F2350"/>
      <c r="G2350"/>
      <c r="H2350" s="606"/>
      <c r="I2350" s="295"/>
      <c r="J2350"/>
      <c r="K2350" s="295"/>
      <c r="L2350"/>
      <c r="O2350"/>
      <c r="P2350"/>
    </row>
    <row r="2351" spans="1:16" x14ac:dyDescent="0.3">
      <c r="A2351" s="300"/>
      <c r="B2351" s="300"/>
      <c r="C2351" s="300"/>
      <c r="D2351" s="31"/>
      <c r="E2351"/>
      <c r="F2351"/>
      <c r="G2351"/>
      <c r="H2351" s="606"/>
      <c r="I2351" s="295"/>
      <c r="J2351"/>
      <c r="K2351" s="295"/>
      <c r="L2351"/>
      <c r="O2351"/>
      <c r="P2351"/>
    </row>
    <row r="2352" spans="1:16" x14ac:dyDescent="0.3">
      <c r="A2352" s="300"/>
      <c r="B2352" s="300"/>
      <c r="C2352" s="300"/>
      <c r="D2352" s="31"/>
      <c r="E2352"/>
      <c r="F2352"/>
      <c r="G2352"/>
      <c r="H2352" s="606"/>
      <c r="I2352" s="295"/>
      <c r="J2352"/>
      <c r="K2352" s="295"/>
      <c r="L2352"/>
      <c r="O2352"/>
      <c r="P2352"/>
    </row>
    <row r="2353" spans="1:16" x14ac:dyDescent="0.3">
      <c r="A2353" s="300"/>
      <c r="B2353" s="300"/>
      <c r="C2353" s="300"/>
      <c r="D2353" s="31"/>
      <c r="E2353"/>
      <c r="F2353"/>
      <c r="G2353"/>
      <c r="H2353" s="606"/>
      <c r="I2353" s="295"/>
      <c r="J2353"/>
      <c r="K2353" s="295"/>
      <c r="L2353"/>
      <c r="O2353"/>
      <c r="P2353"/>
    </row>
    <row r="2354" spans="1:16" x14ac:dyDescent="0.3">
      <c r="A2354" s="300"/>
      <c r="B2354" s="300"/>
      <c r="C2354" s="300"/>
      <c r="D2354" s="31"/>
      <c r="E2354"/>
      <c r="F2354"/>
      <c r="G2354"/>
      <c r="H2354" s="606"/>
      <c r="I2354" s="295"/>
      <c r="J2354"/>
      <c r="K2354" s="295"/>
      <c r="L2354"/>
      <c r="O2354"/>
      <c r="P2354"/>
    </row>
    <row r="2355" spans="1:16" x14ac:dyDescent="0.3">
      <c r="A2355" s="300"/>
      <c r="B2355" s="300"/>
      <c r="C2355" s="300"/>
      <c r="D2355" s="31"/>
      <c r="E2355"/>
      <c r="F2355"/>
      <c r="G2355"/>
      <c r="H2355" s="606"/>
      <c r="I2355" s="295"/>
      <c r="J2355"/>
      <c r="K2355" s="295"/>
      <c r="L2355"/>
      <c r="O2355"/>
      <c r="P2355"/>
    </row>
    <row r="2356" spans="1:16" x14ac:dyDescent="0.3">
      <c r="A2356" s="300"/>
      <c r="B2356" s="300"/>
      <c r="C2356" s="300"/>
      <c r="D2356" s="31"/>
      <c r="E2356"/>
      <c r="F2356"/>
      <c r="G2356"/>
      <c r="H2356" s="606"/>
      <c r="I2356" s="295"/>
      <c r="J2356"/>
      <c r="K2356" s="295"/>
      <c r="L2356"/>
      <c r="O2356"/>
      <c r="P2356"/>
    </row>
    <row r="2357" spans="1:16" x14ac:dyDescent="0.3">
      <c r="A2357" s="300"/>
      <c r="B2357" s="300"/>
      <c r="C2357" s="300"/>
      <c r="D2357" s="31"/>
      <c r="E2357"/>
      <c r="F2357"/>
      <c r="G2357"/>
      <c r="H2357" s="606"/>
      <c r="I2357" s="295"/>
      <c r="J2357"/>
      <c r="K2357" s="295"/>
      <c r="L2357"/>
      <c r="O2357"/>
      <c r="P2357"/>
    </row>
    <row r="2358" spans="1:16" x14ac:dyDescent="0.3">
      <c r="A2358" s="300"/>
      <c r="B2358" s="300"/>
      <c r="C2358" s="300"/>
      <c r="D2358" s="31"/>
      <c r="E2358"/>
      <c r="F2358"/>
      <c r="G2358"/>
      <c r="H2358" s="606"/>
      <c r="I2358" s="295"/>
      <c r="J2358"/>
      <c r="K2358" s="295"/>
      <c r="L2358"/>
      <c r="O2358"/>
      <c r="P2358"/>
    </row>
    <row r="2359" spans="1:16" x14ac:dyDescent="0.3">
      <c r="A2359" s="300"/>
      <c r="B2359" s="300"/>
      <c r="C2359" s="300"/>
      <c r="D2359" s="31"/>
      <c r="E2359"/>
      <c r="F2359"/>
      <c r="G2359"/>
      <c r="H2359" s="606"/>
      <c r="I2359" s="295"/>
      <c r="J2359"/>
      <c r="K2359" s="295"/>
      <c r="L2359"/>
      <c r="O2359"/>
      <c r="P2359"/>
    </row>
    <row r="2360" spans="1:16" x14ac:dyDescent="0.3">
      <c r="A2360" s="300"/>
      <c r="B2360" s="300"/>
      <c r="C2360" s="300"/>
      <c r="D2360" s="31"/>
      <c r="E2360"/>
      <c r="F2360"/>
      <c r="G2360"/>
      <c r="H2360" s="606"/>
      <c r="I2360" s="295"/>
      <c r="J2360"/>
      <c r="K2360" s="295"/>
      <c r="L2360"/>
      <c r="O2360"/>
      <c r="P2360"/>
    </row>
    <row r="2361" spans="1:16" x14ac:dyDescent="0.3">
      <c r="A2361" s="300"/>
      <c r="B2361" s="300"/>
      <c r="C2361" s="300"/>
      <c r="D2361" s="31"/>
      <c r="E2361"/>
      <c r="F2361"/>
      <c r="G2361"/>
      <c r="H2361" s="606"/>
      <c r="I2361" s="295"/>
      <c r="J2361"/>
      <c r="K2361" s="295"/>
      <c r="L2361"/>
      <c r="O2361"/>
      <c r="P2361"/>
    </row>
    <row r="2362" spans="1:16" x14ac:dyDescent="0.3">
      <c r="A2362" s="300"/>
      <c r="B2362" s="300"/>
      <c r="C2362" s="300"/>
      <c r="D2362" s="31"/>
      <c r="E2362"/>
      <c r="F2362"/>
      <c r="G2362"/>
      <c r="H2362" s="606"/>
      <c r="I2362" s="295"/>
      <c r="J2362"/>
      <c r="K2362" s="295"/>
      <c r="L2362"/>
      <c r="O2362"/>
      <c r="P2362"/>
    </row>
    <row r="2363" spans="1:16" x14ac:dyDescent="0.3">
      <c r="A2363" s="300"/>
      <c r="B2363" s="300"/>
      <c r="C2363" s="300"/>
      <c r="D2363" s="31"/>
      <c r="E2363"/>
      <c r="F2363"/>
      <c r="G2363"/>
      <c r="H2363" s="606"/>
      <c r="I2363" s="295"/>
      <c r="J2363"/>
      <c r="K2363" s="295"/>
      <c r="L2363"/>
      <c r="O2363"/>
      <c r="P2363"/>
    </row>
    <row r="2364" spans="1:16" x14ac:dyDescent="0.3">
      <c r="A2364" s="300"/>
      <c r="B2364" s="300"/>
      <c r="C2364" s="300"/>
      <c r="D2364" s="31"/>
      <c r="E2364"/>
      <c r="F2364"/>
      <c r="G2364"/>
      <c r="H2364" s="606"/>
      <c r="I2364" s="295"/>
      <c r="J2364"/>
      <c r="K2364" s="295"/>
      <c r="L2364"/>
      <c r="O2364"/>
      <c r="P2364"/>
    </row>
    <row r="2365" spans="1:16" x14ac:dyDescent="0.3">
      <c r="A2365" s="300"/>
      <c r="B2365" s="300"/>
      <c r="C2365" s="300"/>
      <c r="D2365" s="31"/>
      <c r="E2365"/>
      <c r="F2365"/>
      <c r="G2365"/>
      <c r="H2365" s="606"/>
      <c r="I2365" s="295"/>
      <c r="J2365"/>
      <c r="K2365" s="295"/>
      <c r="L2365"/>
      <c r="O2365"/>
      <c r="P2365"/>
    </row>
    <row r="2366" spans="1:16" x14ac:dyDescent="0.3">
      <c r="A2366" s="300"/>
      <c r="B2366" s="300"/>
      <c r="C2366" s="300"/>
      <c r="D2366" s="31"/>
      <c r="E2366"/>
      <c r="F2366"/>
      <c r="G2366"/>
      <c r="H2366" s="606"/>
      <c r="I2366" s="295"/>
      <c r="J2366"/>
      <c r="K2366" s="295"/>
      <c r="L2366"/>
      <c r="O2366"/>
      <c r="P2366"/>
    </row>
    <row r="2367" spans="1:16" x14ac:dyDescent="0.3">
      <c r="A2367" s="300"/>
      <c r="B2367" s="300"/>
      <c r="C2367" s="300"/>
      <c r="D2367" s="31"/>
      <c r="E2367"/>
      <c r="F2367"/>
      <c r="G2367"/>
      <c r="H2367" s="606"/>
      <c r="I2367" s="295"/>
      <c r="J2367"/>
      <c r="K2367" s="295"/>
      <c r="L2367"/>
      <c r="O2367"/>
      <c r="P2367"/>
    </row>
    <row r="2368" spans="1:16" x14ac:dyDescent="0.3">
      <c r="A2368" s="300"/>
      <c r="B2368" s="300"/>
      <c r="C2368" s="300"/>
      <c r="D2368" s="31"/>
      <c r="E2368"/>
      <c r="F2368"/>
      <c r="G2368"/>
      <c r="H2368" s="606"/>
      <c r="I2368" s="295"/>
      <c r="J2368"/>
      <c r="K2368" s="295"/>
      <c r="L2368"/>
      <c r="O2368"/>
      <c r="P2368"/>
    </row>
    <row r="2369" spans="1:16" x14ac:dyDescent="0.3">
      <c r="A2369" s="300"/>
      <c r="B2369" s="300"/>
      <c r="C2369" s="300"/>
      <c r="D2369" s="31"/>
      <c r="E2369"/>
      <c r="F2369"/>
      <c r="G2369"/>
      <c r="H2369" s="606"/>
      <c r="I2369" s="295"/>
      <c r="J2369"/>
      <c r="K2369" s="295"/>
      <c r="L2369"/>
      <c r="O2369"/>
      <c r="P2369"/>
    </row>
    <row r="2370" spans="1:16" x14ac:dyDescent="0.3">
      <c r="A2370" s="300"/>
      <c r="B2370" s="300"/>
      <c r="C2370" s="300"/>
      <c r="D2370" s="31"/>
      <c r="E2370"/>
      <c r="F2370"/>
      <c r="G2370"/>
      <c r="H2370" s="606"/>
      <c r="I2370" s="295"/>
      <c r="J2370"/>
      <c r="K2370" s="295"/>
      <c r="L2370"/>
      <c r="O2370"/>
      <c r="P2370"/>
    </row>
    <row r="2371" spans="1:16" x14ac:dyDescent="0.3">
      <c r="A2371" s="300"/>
      <c r="B2371" s="300"/>
      <c r="C2371" s="300"/>
      <c r="D2371" s="31"/>
      <c r="E2371"/>
      <c r="F2371"/>
      <c r="G2371"/>
      <c r="H2371" s="606"/>
      <c r="I2371" s="295"/>
      <c r="J2371"/>
      <c r="K2371" s="295"/>
      <c r="L2371"/>
      <c r="O2371"/>
      <c r="P2371"/>
    </row>
    <row r="2372" spans="1:16" x14ac:dyDescent="0.3">
      <c r="A2372" s="300"/>
      <c r="B2372" s="300"/>
      <c r="C2372" s="300"/>
      <c r="D2372" s="31"/>
      <c r="E2372"/>
      <c r="F2372"/>
      <c r="G2372"/>
      <c r="H2372" s="606"/>
      <c r="I2372" s="295"/>
      <c r="J2372"/>
      <c r="K2372" s="295"/>
      <c r="L2372"/>
      <c r="O2372"/>
      <c r="P2372"/>
    </row>
    <row r="2373" spans="1:16" x14ac:dyDescent="0.3">
      <c r="A2373" s="300"/>
      <c r="B2373" s="300"/>
      <c r="C2373" s="300"/>
      <c r="D2373" s="31"/>
      <c r="E2373"/>
      <c r="F2373"/>
      <c r="G2373"/>
      <c r="H2373" s="606"/>
      <c r="I2373" s="295"/>
      <c r="J2373"/>
      <c r="K2373" s="295"/>
      <c r="L2373"/>
      <c r="O2373"/>
      <c r="P2373"/>
    </row>
    <row r="2374" spans="1:16" x14ac:dyDescent="0.3">
      <c r="A2374" s="300"/>
      <c r="B2374" s="300"/>
      <c r="C2374" s="300"/>
      <c r="D2374" s="31"/>
      <c r="E2374"/>
      <c r="F2374"/>
      <c r="G2374"/>
      <c r="H2374" s="606"/>
      <c r="I2374" s="295"/>
      <c r="J2374"/>
      <c r="K2374" s="295"/>
      <c r="L2374"/>
      <c r="O2374"/>
      <c r="P2374"/>
    </row>
    <row r="2375" spans="1:16" x14ac:dyDescent="0.3">
      <c r="A2375" s="300"/>
      <c r="B2375" s="300"/>
      <c r="C2375" s="300"/>
      <c r="D2375" s="31"/>
      <c r="E2375"/>
      <c r="F2375"/>
      <c r="G2375"/>
      <c r="H2375" s="606"/>
      <c r="I2375" s="295"/>
      <c r="J2375"/>
      <c r="K2375" s="295"/>
      <c r="L2375"/>
      <c r="O2375"/>
      <c r="P2375"/>
    </row>
    <row r="2376" spans="1:16" x14ac:dyDescent="0.3">
      <c r="A2376" s="300"/>
      <c r="B2376" s="300"/>
      <c r="C2376" s="300"/>
      <c r="D2376" s="31"/>
      <c r="E2376"/>
      <c r="F2376"/>
      <c r="G2376"/>
      <c r="H2376" s="606"/>
      <c r="I2376" s="295"/>
      <c r="J2376"/>
      <c r="K2376" s="295"/>
      <c r="L2376"/>
      <c r="O2376"/>
      <c r="P2376"/>
    </row>
    <row r="2377" spans="1:16" x14ac:dyDescent="0.3">
      <c r="A2377" s="300"/>
      <c r="B2377" s="300"/>
      <c r="C2377" s="300"/>
      <c r="D2377" s="31"/>
      <c r="E2377"/>
      <c r="F2377"/>
      <c r="G2377"/>
      <c r="H2377" s="606"/>
      <c r="I2377" s="295"/>
      <c r="J2377"/>
      <c r="K2377" s="295"/>
      <c r="L2377"/>
      <c r="O2377"/>
      <c r="P2377"/>
    </row>
    <row r="2378" spans="1:16" x14ac:dyDescent="0.3">
      <c r="A2378" s="300"/>
      <c r="B2378" s="300"/>
      <c r="C2378" s="300"/>
      <c r="D2378" s="31"/>
      <c r="E2378"/>
      <c r="F2378"/>
      <c r="G2378"/>
      <c r="H2378" s="606"/>
      <c r="I2378" s="295"/>
      <c r="J2378"/>
      <c r="K2378" s="295"/>
      <c r="L2378"/>
      <c r="O2378"/>
      <c r="P2378"/>
    </row>
    <row r="2379" spans="1:16" x14ac:dyDescent="0.3">
      <c r="A2379" s="300"/>
      <c r="B2379" s="300"/>
      <c r="C2379" s="300"/>
      <c r="D2379" s="31"/>
      <c r="E2379"/>
      <c r="F2379"/>
      <c r="G2379"/>
      <c r="H2379" s="606"/>
      <c r="I2379" s="295"/>
      <c r="J2379"/>
      <c r="K2379" s="295"/>
      <c r="L2379"/>
      <c r="O2379"/>
      <c r="P2379"/>
    </row>
    <row r="2380" spans="1:16" x14ac:dyDescent="0.3">
      <c r="A2380" s="300"/>
      <c r="B2380" s="300"/>
      <c r="C2380" s="300"/>
      <c r="D2380" s="31"/>
      <c r="E2380"/>
      <c r="F2380"/>
      <c r="G2380"/>
      <c r="H2380" s="606"/>
      <c r="I2380" s="295"/>
      <c r="J2380"/>
      <c r="K2380" s="295"/>
      <c r="L2380"/>
      <c r="O2380"/>
      <c r="P2380"/>
    </row>
    <row r="2381" spans="1:16" x14ac:dyDescent="0.3">
      <c r="A2381" s="300"/>
      <c r="B2381" s="300"/>
      <c r="C2381" s="300"/>
      <c r="D2381" s="31"/>
      <c r="E2381"/>
      <c r="F2381"/>
      <c r="G2381"/>
      <c r="H2381" s="606"/>
      <c r="I2381" s="295"/>
      <c r="J2381"/>
      <c r="K2381" s="295"/>
      <c r="L2381"/>
      <c r="O2381"/>
      <c r="P2381"/>
    </row>
    <row r="2382" spans="1:16" x14ac:dyDescent="0.3">
      <c r="A2382" s="300"/>
      <c r="B2382" s="300"/>
      <c r="C2382" s="300"/>
      <c r="D2382" s="31"/>
      <c r="E2382"/>
      <c r="F2382"/>
      <c r="G2382"/>
      <c r="H2382" s="606"/>
      <c r="I2382" s="295"/>
      <c r="J2382"/>
      <c r="K2382" s="295"/>
      <c r="L2382"/>
      <c r="O2382"/>
      <c r="P2382"/>
    </row>
    <row r="2383" spans="1:16" x14ac:dyDescent="0.3">
      <c r="A2383" s="300"/>
      <c r="B2383" s="300"/>
      <c r="C2383" s="300"/>
      <c r="D2383" s="31"/>
      <c r="E2383"/>
      <c r="F2383"/>
      <c r="G2383"/>
      <c r="H2383" s="606"/>
      <c r="I2383" s="295"/>
      <c r="J2383"/>
      <c r="K2383" s="295"/>
      <c r="L2383"/>
      <c r="O2383"/>
      <c r="P2383"/>
    </row>
    <row r="2384" spans="1:16" x14ac:dyDescent="0.3">
      <c r="A2384" s="300"/>
      <c r="B2384" s="300"/>
      <c r="C2384" s="300"/>
      <c r="D2384" s="31"/>
      <c r="E2384"/>
      <c r="F2384"/>
      <c r="G2384"/>
      <c r="H2384" s="606"/>
      <c r="I2384" s="295"/>
      <c r="J2384"/>
      <c r="K2384" s="295"/>
      <c r="L2384"/>
      <c r="O2384"/>
      <c r="P2384"/>
    </row>
    <row r="2385" spans="1:16" x14ac:dyDescent="0.3">
      <c r="A2385" s="300"/>
      <c r="B2385" s="300"/>
      <c r="C2385" s="300"/>
      <c r="D2385" s="31"/>
      <c r="E2385"/>
      <c r="F2385"/>
      <c r="G2385"/>
      <c r="H2385" s="606"/>
      <c r="I2385" s="295"/>
      <c r="J2385"/>
      <c r="K2385" s="295"/>
      <c r="L2385"/>
      <c r="O2385"/>
      <c r="P2385"/>
    </row>
    <row r="2386" spans="1:16" x14ac:dyDescent="0.3">
      <c r="A2386" s="300"/>
      <c r="B2386" s="300"/>
      <c r="C2386" s="300"/>
      <c r="D2386" s="31"/>
      <c r="E2386"/>
      <c r="F2386"/>
      <c r="G2386"/>
      <c r="H2386" s="606"/>
      <c r="I2386" s="295"/>
      <c r="J2386"/>
      <c r="K2386" s="295"/>
      <c r="L2386"/>
      <c r="O2386"/>
      <c r="P2386"/>
    </row>
    <row r="2387" spans="1:16" x14ac:dyDescent="0.3">
      <c r="A2387" s="300"/>
      <c r="B2387" s="300"/>
      <c r="C2387" s="300"/>
      <c r="D2387" s="31"/>
      <c r="E2387"/>
      <c r="F2387"/>
      <c r="G2387"/>
      <c r="H2387" s="606"/>
      <c r="I2387" s="295"/>
      <c r="J2387"/>
      <c r="K2387" s="295"/>
      <c r="L2387"/>
      <c r="O2387"/>
      <c r="P2387"/>
    </row>
    <row r="2388" spans="1:16" x14ac:dyDescent="0.3">
      <c r="A2388" s="300"/>
      <c r="B2388" s="300"/>
      <c r="C2388" s="300"/>
      <c r="D2388" s="31"/>
      <c r="E2388"/>
      <c r="F2388"/>
      <c r="G2388"/>
      <c r="H2388" s="606"/>
      <c r="I2388" s="295"/>
      <c r="J2388"/>
      <c r="K2388" s="295"/>
      <c r="L2388"/>
      <c r="O2388"/>
      <c r="P2388"/>
    </row>
    <row r="2389" spans="1:16" x14ac:dyDescent="0.3">
      <c r="A2389" s="300"/>
      <c r="B2389" s="300"/>
      <c r="C2389" s="300"/>
      <c r="D2389" s="31"/>
      <c r="E2389"/>
      <c r="F2389"/>
      <c r="G2389"/>
      <c r="H2389" s="606"/>
      <c r="I2389" s="295"/>
      <c r="J2389"/>
      <c r="K2389" s="295"/>
      <c r="L2389"/>
      <c r="O2389"/>
      <c r="P2389"/>
    </row>
    <row r="2390" spans="1:16" x14ac:dyDescent="0.3">
      <c r="A2390" s="300"/>
      <c r="B2390" s="300"/>
      <c r="C2390" s="300"/>
      <c r="D2390" s="31"/>
      <c r="E2390"/>
      <c r="F2390"/>
      <c r="G2390"/>
      <c r="H2390" s="606"/>
      <c r="I2390" s="295"/>
      <c r="J2390"/>
      <c r="K2390" s="295"/>
      <c r="L2390"/>
      <c r="O2390"/>
      <c r="P2390"/>
    </row>
    <row r="2391" spans="1:16" x14ac:dyDescent="0.3">
      <c r="A2391" s="300"/>
      <c r="B2391" s="300"/>
      <c r="C2391" s="300"/>
      <c r="D2391" s="31"/>
      <c r="E2391"/>
      <c r="F2391"/>
      <c r="G2391"/>
      <c r="H2391" s="606"/>
      <c r="I2391" s="295"/>
      <c r="J2391"/>
      <c r="K2391" s="295"/>
      <c r="L2391"/>
      <c r="O2391"/>
      <c r="P2391"/>
    </row>
    <row r="2392" spans="1:16" x14ac:dyDescent="0.3">
      <c r="A2392" s="300"/>
      <c r="B2392" s="300"/>
      <c r="C2392" s="300"/>
      <c r="D2392" s="31"/>
      <c r="E2392"/>
      <c r="F2392"/>
      <c r="G2392"/>
      <c r="H2392" s="606"/>
      <c r="I2392" s="295"/>
      <c r="J2392"/>
      <c r="K2392" s="295"/>
      <c r="L2392"/>
      <c r="O2392"/>
      <c r="P2392"/>
    </row>
    <row r="2393" spans="1:16" x14ac:dyDescent="0.3">
      <c r="A2393" s="300"/>
      <c r="B2393" s="300"/>
      <c r="C2393" s="300"/>
      <c r="D2393" s="31"/>
      <c r="E2393"/>
      <c r="F2393"/>
      <c r="G2393"/>
      <c r="H2393" s="606"/>
      <c r="I2393" s="295"/>
      <c r="J2393"/>
      <c r="K2393" s="295"/>
      <c r="L2393"/>
      <c r="O2393"/>
      <c r="P2393"/>
    </row>
    <row r="2394" spans="1:16" x14ac:dyDescent="0.3">
      <c r="A2394" s="300"/>
      <c r="B2394" s="300"/>
      <c r="C2394" s="300"/>
      <c r="D2394" s="31"/>
      <c r="E2394"/>
      <c r="F2394"/>
      <c r="G2394"/>
      <c r="H2394" s="606"/>
      <c r="I2394" s="295"/>
      <c r="J2394"/>
      <c r="K2394" s="295"/>
      <c r="L2394"/>
      <c r="O2394"/>
      <c r="P2394"/>
    </row>
    <row r="2395" spans="1:16" x14ac:dyDescent="0.3">
      <c r="A2395" s="300"/>
      <c r="B2395" s="300"/>
      <c r="C2395" s="300"/>
      <c r="D2395" s="31"/>
      <c r="E2395"/>
      <c r="F2395"/>
      <c r="G2395"/>
      <c r="H2395" s="606"/>
      <c r="I2395" s="295"/>
      <c r="J2395"/>
      <c r="K2395" s="295"/>
      <c r="L2395"/>
      <c r="O2395"/>
      <c r="P2395"/>
    </row>
    <row r="2396" spans="1:16" x14ac:dyDescent="0.3">
      <c r="A2396" s="300"/>
      <c r="B2396" s="300"/>
      <c r="C2396" s="300"/>
      <c r="D2396" s="31"/>
      <c r="E2396"/>
      <c r="F2396"/>
      <c r="G2396"/>
      <c r="H2396" s="606"/>
      <c r="I2396" s="295"/>
      <c r="J2396"/>
      <c r="K2396" s="295"/>
      <c r="L2396"/>
      <c r="O2396"/>
      <c r="P2396"/>
    </row>
    <row r="2397" spans="1:16" x14ac:dyDescent="0.3">
      <c r="A2397" s="300"/>
      <c r="B2397" s="300"/>
      <c r="C2397" s="300"/>
      <c r="D2397" s="31"/>
      <c r="E2397"/>
      <c r="F2397"/>
      <c r="G2397"/>
      <c r="H2397" s="606"/>
      <c r="I2397" s="295"/>
      <c r="J2397"/>
      <c r="K2397" s="295"/>
      <c r="L2397"/>
      <c r="O2397"/>
      <c r="P2397"/>
    </row>
    <row r="2398" spans="1:16" x14ac:dyDescent="0.3">
      <c r="A2398" s="300"/>
      <c r="B2398" s="300"/>
      <c r="C2398" s="300"/>
      <c r="D2398" s="31"/>
      <c r="E2398"/>
      <c r="F2398"/>
      <c r="G2398"/>
      <c r="H2398" s="606"/>
      <c r="I2398" s="295"/>
      <c r="J2398"/>
      <c r="K2398" s="295"/>
      <c r="L2398"/>
      <c r="O2398"/>
      <c r="P2398"/>
    </row>
    <row r="2399" spans="1:16" x14ac:dyDescent="0.3">
      <c r="A2399" s="300"/>
      <c r="B2399" s="300"/>
      <c r="C2399" s="300"/>
      <c r="D2399" s="31"/>
      <c r="E2399"/>
      <c r="F2399"/>
      <c r="G2399"/>
      <c r="H2399" s="606"/>
      <c r="I2399" s="295"/>
      <c r="J2399"/>
      <c r="K2399" s="295"/>
      <c r="L2399"/>
      <c r="O2399"/>
      <c r="P2399"/>
    </row>
    <row r="2400" spans="1:16" x14ac:dyDescent="0.3">
      <c r="A2400" s="300"/>
      <c r="B2400" s="300"/>
      <c r="C2400" s="300"/>
      <c r="D2400" s="31"/>
      <c r="E2400"/>
      <c r="F2400"/>
      <c r="G2400"/>
      <c r="H2400" s="606"/>
      <c r="I2400" s="295"/>
      <c r="J2400"/>
      <c r="K2400" s="295"/>
      <c r="L2400"/>
      <c r="O2400"/>
      <c r="P2400"/>
    </row>
    <row r="2401" spans="1:16" x14ac:dyDescent="0.3">
      <c r="A2401" s="300"/>
      <c r="B2401" s="300"/>
      <c r="C2401" s="300"/>
      <c r="D2401" s="31"/>
      <c r="E2401"/>
      <c r="F2401"/>
      <c r="G2401"/>
      <c r="H2401" s="606"/>
      <c r="I2401" s="295"/>
      <c r="J2401"/>
      <c r="K2401" s="295"/>
      <c r="L2401"/>
      <c r="O2401"/>
      <c r="P2401"/>
    </row>
    <row r="2402" spans="1:16" x14ac:dyDescent="0.3">
      <c r="A2402" s="300"/>
      <c r="B2402" s="300"/>
      <c r="C2402" s="300"/>
      <c r="D2402" s="31"/>
      <c r="E2402"/>
      <c r="F2402"/>
      <c r="G2402"/>
      <c r="H2402" s="606"/>
      <c r="I2402" s="295"/>
      <c r="J2402"/>
      <c r="K2402" s="295"/>
      <c r="L2402"/>
      <c r="O2402"/>
      <c r="P2402"/>
    </row>
    <row r="2403" spans="1:16" x14ac:dyDescent="0.3">
      <c r="A2403" s="300"/>
      <c r="B2403" s="300"/>
      <c r="C2403" s="300"/>
      <c r="D2403" s="31"/>
      <c r="E2403"/>
      <c r="F2403"/>
      <c r="G2403"/>
      <c r="H2403" s="606"/>
      <c r="I2403" s="295"/>
      <c r="J2403"/>
      <c r="K2403" s="295"/>
      <c r="L2403"/>
      <c r="O2403"/>
      <c r="P2403"/>
    </row>
    <row r="2404" spans="1:16" x14ac:dyDescent="0.3">
      <c r="A2404" s="300"/>
      <c r="B2404" s="300"/>
      <c r="C2404" s="300"/>
      <c r="D2404" s="31"/>
      <c r="E2404"/>
      <c r="F2404"/>
      <c r="G2404"/>
      <c r="H2404" s="606"/>
      <c r="I2404" s="295"/>
      <c r="J2404"/>
      <c r="K2404" s="295"/>
      <c r="L2404"/>
      <c r="O2404"/>
      <c r="P2404"/>
    </row>
    <row r="2405" spans="1:16" x14ac:dyDescent="0.3">
      <c r="A2405" s="300"/>
      <c r="B2405" s="300"/>
      <c r="C2405" s="300"/>
      <c r="D2405" s="31"/>
      <c r="E2405"/>
      <c r="F2405"/>
      <c r="G2405"/>
      <c r="H2405" s="606"/>
      <c r="I2405" s="295"/>
      <c r="J2405"/>
      <c r="K2405" s="295"/>
      <c r="L2405"/>
      <c r="O2405"/>
      <c r="P2405"/>
    </row>
    <row r="2406" spans="1:16" x14ac:dyDescent="0.3">
      <c r="A2406" s="300"/>
      <c r="B2406" s="300"/>
      <c r="C2406" s="300"/>
      <c r="D2406" s="31"/>
      <c r="E2406"/>
      <c r="F2406"/>
      <c r="G2406"/>
      <c r="H2406" s="606"/>
      <c r="I2406" s="295"/>
      <c r="J2406"/>
      <c r="K2406" s="295"/>
      <c r="L2406"/>
      <c r="O2406"/>
      <c r="P2406"/>
    </row>
    <row r="2407" spans="1:16" x14ac:dyDescent="0.3">
      <c r="A2407" s="300"/>
      <c r="B2407" s="300"/>
      <c r="C2407" s="300"/>
      <c r="D2407" s="31"/>
      <c r="E2407"/>
      <c r="F2407"/>
      <c r="G2407"/>
      <c r="H2407" s="606"/>
      <c r="I2407" s="295"/>
      <c r="J2407"/>
      <c r="K2407" s="295"/>
      <c r="L2407"/>
      <c r="O2407"/>
      <c r="P2407"/>
    </row>
    <row r="2408" spans="1:16" x14ac:dyDescent="0.3">
      <c r="A2408" s="300"/>
      <c r="B2408" s="300"/>
      <c r="C2408" s="300"/>
      <c r="D2408" s="31"/>
      <c r="E2408"/>
      <c r="F2408"/>
      <c r="G2408"/>
      <c r="H2408" s="606"/>
      <c r="I2408" s="295"/>
      <c r="J2408"/>
      <c r="K2408" s="295"/>
      <c r="L2408"/>
      <c r="O2408"/>
      <c r="P2408"/>
    </row>
    <row r="2409" spans="1:16" x14ac:dyDescent="0.3">
      <c r="A2409" s="300"/>
      <c r="B2409" s="300"/>
      <c r="C2409" s="300"/>
      <c r="D2409" s="31"/>
      <c r="E2409"/>
      <c r="F2409"/>
      <c r="G2409"/>
      <c r="H2409" s="606"/>
      <c r="I2409" s="295"/>
      <c r="J2409"/>
      <c r="K2409" s="295"/>
      <c r="L2409"/>
      <c r="O2409"/>
      <c r="P2409"/>
    </row>
    <row r="2410" spans="1:16" x14ac:dyDescent="0.3">
      <c r="A2410" s="300"/>
      <c r="B2410" s="300"/>
      <c r="C2410" s="300"/>
      <c r="D2410" s="31"/>
      <c r="E2410"/>
      <c r="F2410"/>
      <c r="G2410"/>
      <c r="H2410" s="606"/>
      <c r="I2410" s="295"/>
      <c r="J2410"/>
      <c r="K2410" s="295"/>
      <c r="L2410"/>
      <c r="O2410"/>
      <c r="P2410"/>
    </row>
    <row r="2411" spans="1:16" x14ac:dyDescent="0.3">
      <c r="A2411" s="300"/>
      <c r="B2411" s="300"/>
      <c r="C2411" s="300"/>
      <c r="D2411" s="31"/>
      <c r="E2411"/>
      <c r="F2411"/>
      <c r="G2411"/>
      <c r="H2411" s="606"/>
      <c r="I2411" s="295"/>
      <c r="J2411"/>
      <c r="K2411" s="295"/>
      <c r="L2411"/>
      <c r="O2411"/>
      <c r="P2411"/>
    </row>
    <row r="2412" spans="1:16" x14ac:dyDescent="0.3">
      <c r="A2412" s="300"/>
      <c r="B2412" s="300"/>
      <c r="C2412" s="300"/>
      <c r="D2412" s="31"/>
      <c r="E2412"/>
      <c r="F2412"/>
      <c r="G2412"/>
      <c r="H2412" s="606"/>
      <c r="I2412" s="295"/>
      <c r="J2412"/>
      <c r="K2412" s="295"/>
      <c r="L2412"/>
      <c r="O2412"/>
      <c r="P2412"/>
    </row>
    <row r="2413" spans="1:16" x14ac:dyDescent="0.3">
      <c r="A2413" s="300"/>
      <c r="B2413" s="300"/>
      <c r="C2413" s="300"/>
      <c r="D2413" s="31"/>
      <c r="E2413"/>
      <c r="F2413"/>
      <c r="G2413"/>
      <c r="H2413" s="606"/>
      <c r="I2413" s="295"/>
      <c r="J2413"/>
      <c r="K2413" s="295"/>
      <c r="L2413"/>
      <c r="O2413"/>
      <c r="P2413"/>
    </row>
    <row r="2414" spans="1:16" x14ac:dyDescent="0.3">
      <c r="A2414" s="300"/>
      <c r="B2414" s="300"/>
      <c r="C2414" s="300"/>
      <c r="D2414" s="31"/>
      <c r="E2414"/>
      <c r="F2414"/>
      <c r="G2414"/>
      <c r="H2414" s="606"/>
      <c r="I2414" s="295"/>
      <c r="J2414"/>
      <c r="K2414" s="295"/>
      <c r="L2414"/>
      <c r="O2414"/>
      <c r="P2414"/>
    </row>
    <row r="2415" spans="1:16" x14ac:dyDescent="0.3">
      <c r="A2415" s="300"/>
      <c r="B2415" s="300"/>
      <c r="C2415" s="300"/>
      <c r="D2415" s="31"/>
      <c r="E2415"/>
      <c r="F2415"/>
      <c r="G2415"/>
      <c r="H2415" s="606"/>
      <c r="I2415" s="295"/>
      <c r="J2415"/>
      <c r="K2415" s="295"/>
      <c r="L2415"/>
      <c r="O2415"/>
      <c r="P2415"/>
    </row>
    <row r="2416" spans="1:16" x14ac:dyDescent="0.3">
      <c r="A2416" s="300"/>
      <c r="B2416" s="300"/>
      <c r="C2416" s="300"/>
      <c r="D2416" s="31"/>
      <c r="E2416"/>
      <c r="F2416"/>
      <c r="G2416"/>
      <c r="H2416" s="606"/>
      <c r="I2416" s="295"/>
      <c r="J2416"/>
      <c r="K2416" s="295"/>
      <c r="L2416"/>
      <c r="O2416"/>
      <c r="P2416"/>
    </row>
    <row r="2417" spans="1:16" x14ac:dyDescent="0.3">
      <c r="A2417" s="300"/>
      <c r="B2417" s="300"/>
      <c r="C2417" s="300"/>
      <c r="D2417" s="31"/>
      <c r="E2417"/>
      <c r="F2417"/>
      <c r="G2417"/>
      <c r="H2417" s="606"/>
      <c r="I2417" s="295"/>
      <c r="J2417"/>
      <c r="K2417" s="295"/>
      <c r="L2417"/>
      <c r="O2417"/>
      <c r="P2417"/>
    </row>
    <row r="2418" spans="1:16" x14ac:dyDescent="0.3">
      <c r="A2418" s="300"/>
      <c r="B2418" s="300"/>
      <c r="C2418" s="300"/>
      <c r="D2418" s="31"/>
      <c r="E2418"/>
      <c r="F2418"/>
      <c r="G2418"/>
      <c r="H2418" s="606"/>
      <c r="I2418" s="295"/>
      <c r="J2418"/>
      <c r="K2418" s="295"/>
      <c r="L2418"/>
      <c r="O2418"/>
      <c r="P2418"/>
    </row>
    <row r="2419" spans="1:16" x14ac:dyDescent="0.3">
      <c r="A2419" s="300"/>
      <c r="B2419" s="300"/>
      <c r="C2419" s="300"/>
      <c r="D2419" s="31"/>
      <c r="E2419"/>
      <c r="F2419"/>
      <c r="G2419"/>
      <c r="H2419" s="606"/>
      <c r="I2419" s="295"/>
      <c r="J2419"/>
      <c r="K2419" s="295"/>
      <c r="L2419"/>
      <c r="O2419"/>
      <c r="P2419"/>
    </row>
    <row r="2420" spans="1:16" x14ac:dyDescent="0.3">
      <c r="A2420" s="300"/>
      <c r="B2420" s="300"/>
      <c r="C2420" s="300"/>
      <c r="D2420" s="31"/>
      <c r="E2420"/>
      <c r="F2420"/>
      <c r="G2420"/>
      <c r="H2420" s="606"/>
      <c r="I2420" s="295"/>
      <c r="J2420"/>
      <c r="K2420" s="295"/>
      <c r="L2420"/>
      <c r="O2420"/>
      <c r="P2420"/>
    </row>
    <row r="2421" spans="1:16" x14ac:dyDescent="0.3">
      <c r="A2421" s="300"/>
      <c r="B2421" s="300"/>
      <c r="C2421" s="300"/>
      <c r="D2421" s="31"/>
      <c r="E2421"/>
      <c r="F2421"/>
      <c r="G2421"/>
      <c r="H2421" s="606"/>
      <c r="I2421" s="295"/>
      <c r="J2421"/>
      <c r="K2421" s="295"/>
      <c r="L2421"/>
      <c r="O2421"/>
      <c r="P2421"/>
    </row>
    <row r="2422" spans="1:16" x14ac:dyDescent="0.3">
      <c r="A2422" s="300"/>
      <c r="B2422" s="300"/>
      <c r="C2422" s="300"/>
      <c r="D2422" s="31"/>
      <c r="E2422"/>
      <c r="F2422"/>
      <c r="G2422"/>
      <c r="H2422" s="606"/>
      <c r="I2422" s="295"/>
      <c r="J2422"/>
      <c r="K2422" s="295"/>
      <c r="L2422"/>
      <c r="O2422"/>
      <c r="P2422"/>
    </row>
    <row r="2423" spans="1:16" x14ac:dyDescent="0.3">
      <c r="A2423" s="300"/>
      <c r="B2423" s="300"/>
      <c r="C2423" s="300"/>
      <c r="D2423" s="31"/>
      <c r="E2423"/>
      <c r="F2423"/>
      <c r="G2423"/>
      <c r="H2423" s="606"/>
      <c r="I2423" s="295"/>
      <c r="J2423"/>
      <c r="K2423" s="295"/>
      <c r="L2423"/>
      <c r="O2423"/>
      <c r="P2423"/>
    </row>
    <row r="2424" spans="1:16" x14ac:dyDescent="0.3">
      <c r="A2424" s="300"/>
      <c r="B2424" s="300"/>
      <c r="C2424" s="300"/>
      <c r="D2424" s="31"/>
      <c r="E2424"/>
      <c r="F2424"/>
      <c r="G2424"/>
      <c r="H2424" s="606"/>
      <c r="I2424" s="295"/>
      <c r="J2424"/>
      <c r="K2424" s="295"/>
      <c r="L2424"/>
      <c r="O2424"/>
      <c r="P2424"/>
    </row>
    <row r="2425" spans="1:16" x14ac:dyDescent="0.3">
      <c r="A2425" s="300"/>
      <c r="B2425" s="300"/>
      <c r="C2425" s="300"/>
      <c r="D2425" s="31"/>
      <c r="E2425"/>
      <c r="F2425"/>
      <c r="G2425"/>
      <c r="H2425" s="606"/>
      <c r="I2425" s="295"/>
      <c r="J2425"/>
      <c r="K2425" s="295"/>
      <c r="L2425"/>
      <c r="O2425"/>
      <c r="P2425"/>
    </row>
    <row r="2426" spans="1:16" x14ac:dyDescent="0.3">
      <c r="A2426" s="300"/>
      <c r="B2426" s="300"/>
      <c r="C2426" s="300"/>
      <c r="D2426" s="31"/>
      <c r="E2426"/>
      <c r="F2426"/>
      <c r="G2426"/>
      <c r="H2426" s="606"/>
      <c r="I2426" s="295"/>
      <c r="J2426"/>
      <c r="K2426" s="295"/>
      <c r="L2426"/>
      <c r="O2426"/>
      <c r="P2426"/>
    </row>
    <row r="2427" spans="1:16" x14ac:dyDescent="0.3">
      <c r="A2427" s="300"/>
      <c r="B2427" s="300"/>
      <c r="C2427" s="300"/>
      <c r="D2427" s="31"/>
      <c r="E2427"/>
      <c r="F2427"/>
      <c r="G2427"/>
      <c r="H2427" s="606"/>
      <c r="I2427" s="295"/>
      <c r="J2427"/>
      <c r="K2427" s="295"/>
      <c r="L2427"/>
      <c r="O2427"/>
      <c r="P2427"/>
    </row>
    <row r="2428" spans="1:16" x14ac:dyDescent="0.3">
      <c r="A2428" s="300"/>
      <c r="B2428" s="300"/>
      <c r="C2428" s="300"/>
      <c r="D2428" s="31"/>
      <c r="E2428"/>
      <c r="F2428"/>
      <c r="G2428"/>
      <c r="H2428" s="606"/>
      <c r="I2428" s="295"/>
      <c r="J2428"/>
      <c r="K2428" s="295"/>
      <c r="L2428"/>
      <c r="O2428"/>
      <c r="P2428"/>
    </row>
    <row r="2429" spans="1:16" x14ac:dyDescent="0.3">
      <c r="A2429" s="300"/>
      <c r="B2429" s="300"/>
      <c r="C2429" s="300"/>
      <c r="D2429" s="31"/>
      <c r="E2429"/>
      <c r="F2429"/>
      <c r="G2429"/>
      <c r="H2429" s="606"/>
      <c r="I2429" s="295"/>
      <c r="J2429"/>
      <c r="K2429" s="295"/>
      <c r="L2429"/>
      <c r="O2429"/>
      <c r="P2429"/>
    </row>
    <row r="2430" spans="1:16" x14ac:dyDescent="0.3">
      <c r="A2430" s="300"/>
      <c r="B2430" s="300"/>
      <c r="C2430" s="300"/>
      <c r="D2430" s="31"/>
      <c r="E2430"/>
      <c r="F2430"/>
      <c r="G2430"/>
      <c r="H2430" s="606"/>
      <c r="I2430" s="295"/>
      <c r="J2430"/>
      <c r="K2430" s="295"/>
      <c r="L2430"/>
      <c r="O2430"/>
      <c r="P2430"/>
    </row>
    <row r="2431" spans="1:16" x14ac:dyDescent="0.3">
      <c r="A2431" s="300"/>
      <c r="B2431" s="300"/>
      <c r="C2431" s="300"/>
      <c r="D2431" s="31"/>
      <c r="E2431"/>
      <c r="F2431"/>
      <c r="G2431"/>
      <c r="H2431" s="606"/>
      <c r="I2431" s="295"/>
      <c r="J2431"/>
      <c r="K2431" s="295"/>
      <c r="L2431"/>
      <c r="O2431"/>
      <c r="P2431"/>
    </row>
    <row r="2432" spans="1:16" x14ac:dyDescent="0.3">
      <c r="A2432" s="300"/>
      <c r="B2432" s="300"/>
      <c r="C2432" s="300"/>
      <c r="D2432" s="31"/>
      <c r="E2432"/>
      <c r="F2432"/>
      <c r="G2432"/>
      <c r="H2432" s="606"/>
      <c r="I2432" s="295"/>
      <c r="J2432"/>
      <c r="K2432" s="295"/>
      <c r="L2432"/>
      <c r="O2432"/>
      <c r="P2432"/>
    </row>
    <row r="2433" spans="1:16" x14ac:dyDescent="0.3">
      <c r="A2433" s="300"/>
      <c r="B2433" s="300"/>
      <c r="C2433" s="300"/>
      <c r="D2433" s="31"/>
      <c r="E2433"/>
      <c r="F2433"/>
      <c r="G2433"/>
      <c r="H2433" s="606"/>
      <c r="I2433" s="295"/>
      <c r="J2433"/>
      <c r="K2433" s="295"/>
      <c r="L2433"/>
      <c r="O2433"/>
      <c r="P2433"/>
    </row>
    <row r="2434" spans="1:16" x14ac:dyDescent="0.3">
      <c r="A2434" s="300"/>
      <c r="B2434" s="300"/>
      <c r="C2434" s="300"/>
      <c r="D2434" s="31"/>
      <c r="E2434"/>
      <c r="F2434"/>
      <c r="G2434"/>
      <c r="H2434" s="606"/>
      <c r="I2434" s="295"/>
      <c r="J2434"/>
      <c r="K2434" s="295"/>
      <c r="L2434"/>
      <c r="O2434"/>
      <c r="P2434"/>
    </row>
    <row r="2435" spans="1:16" x14ac:dyDescent="0.3">
      <c r="A2435" s="300"/>
      <c r="B2435" s="300"/>
      <c r="C2435" s="300"/>
      <c r="D2435" s="31"/>
      <c r="E2435"/>
      <c r="F2435"/>
      <c r="G2435"/>
      <c r="H2435" s="606"/>
      <c r="I2435" s="295"/>
      <c r="J2435"/>
      <c r="K2435" s="295"/>
      <c r="L2435"/>
      <c r="O2435"/>
      <c r="P2435"/>
    </row>
    <row r="2436" spans="1:16" x14ac:dyDescent="0.3">
      <c r="A2436" s="300"/>
      <c r="B2436" s="300"/>
      <c r="C2436" s="300"/>
      <c r="D2436" s="31"/>
      <c r="E2436"/>
      <c r="F2436"/>
      <c r="G2436"/>
      <c r="H2436" s="606"/>
      <c r="I2436" s="295"/>
      <c r="J2436"/>
      <c r="K2436" s="295"/>
      <c r="L2436"/>
      <c r="O2436"/>
      <c r="P2436"/>
    </row>
    <row r="2437" spans="1:16" x14ac:dyDescent="0.3">
      <c r="A2437" s="300"/>
      <c r="B2437" s="300"/>
      <c r="C2437" s="300"/>
      <c r="D2437" s="31"/>
      <c r="E2437"/>
      <c r="F2437"/>
      <c r="G2437"/>
      <c r="H2437" s="606"/>
      <c r="I2437" s="295"/>
      <c r="J2437"/>
      <c r="K2437" s="295"/>
      <c r="L2437"/>
      <c r="O2437"/>
      <c r="P2437"/>
    </row>
    <row r="2438" spans="1:16" x14ac:dyDescent="0.3">
      <c r="A2438" s="300"/>
      <c r="B2438" s="300"/>
      <c r="C2438" s="300"/>
      <c r="D2438" s="31"/>
      <c r="E2438"/>
      <c r="F2438"/>
      <c r="G2438"/>
      <c r="H2438" s="606"/>
      <c r="I2438" s="295"/>
      <c r="J2438"/>
      <c r="K2438" s="295"/>
      <c r="L2438"/>
      <c r="O2438"/>
      <c r="P2438"/>
    </row>
    <row r="2439" spans="1:16" x14ac:dyDescent="0.3">
      <c r="A2439" s="300"/>
      <c r="B2439" s="300"/>
      <c r="C2439" s="300"/>
      <c r="D2439" s="31"/>
      <c r="E2439"/>
      <c r="F2439"/>
      <c r="G2439"/>
      <c r="H2439" s="606"/>
      <c r="I2439" s="295"/>
      <c r="J2439"/>
      <c r="K2439" s="295"/>
      <c r="L2439"/>
      <c r="O2439"/>
      <c r="P2439"/>
    </row>
    <row r="2440" spans="1:16" x14ac:dyDescent="0.3">
      <c r="A2440" s="300"/>
      <c r="B2440" s="300"/>
      <c r="C2440" s="300"/>
      <c r="D2440" s="31"/>
      <c r="E2440"/>
      <c r="F2440"/>
      <c r="G2440"/>
      <c r="H2440" s="606"/>
      <c r="I2440" s="295"/>
      <c r="J2440"/>
      <c r="K2440" s="295"/>
      <c r="L2440"/>
      <c r="O2440"/>
      <c r="P2440"/>
    </row>
    <row r="2441" spans="1:16" x14ac:dyDescent="0.3">
      <c r="A2441" s="300"/>
      <c r="B2441" s="300"/>
      <c r="C2441" s="300"/>
      <c r="D2441" s="31"/>
      <c r="E2441"/>
      <c r="F2441"/>
      <c r="G2441"/>
      <c r="H2441" s="606"/>
      <c r="I2441" s="295"/>
      <c r="J2441"/>
      <c r="K2441" s="295"/>
      <c r="L2441"/>
      <c r="O2441"/>
      <c r="P2441"/>
    </row>
    <row r="2442" spans="1:16" x14ac:dyDescent="0.3">
      <c r="A2442" s="300"/>
      <c r="B2442" s="300"/>
      <c r="C2442" s="300"/>
      <c r="D2442" s="31"/>
      <c r="E2442"/>
      <c r="F2442"/>
      <c r="G2442"/>
      <c r="H2442" s="606"/>
      <c r="I2442" s="295"/>
      <c r="J2442"/>
      <c r="K2442" s="295"/>
      <c r="L2442"/>
      <c r="O2442"/>
      <c r="P2442"/>
    </row>
    <row r="2443" spans="1:16" x14ac:dyDescent="0.3">
      <c r="A2443" s="300"/>
      <c r="B2443" s="300"/>
      <c r="C2443" s="300"/>
      <c r="D2443" s="31"/>
      <c r="E2443"/>
      <c r="F2443"/>
      <c r="G2443"/>
      <c r="H2443" s="606"/>
      <c r="I2443" s="295"/>
      <c r="J2443"/>
      <c r="K2443" s="295"/>
      <c r="L2443"/>
      <c r="O2443"/>
      <c r="P2443"/>
    </row>
    <row r="2444" spans="1:16" x14ac:dyDescent="0.3">
      <c r="A2444" s="300"/>
      <c r="B2444" s="300"/>
      <c r="C2444" s="300"/>
      <c r="D2444" s="31"/>
      <c r="E2444"/>
      <c r="F2444"/>
      <c r="G2444"/>
      <c r="H2444" s="606"/>
      <c r="I2444" s="295"/>
      <c r="J2444"/>
      <c r="K2444" s="295"/>
      <c r="L2444"/>
      <c r="O2444"/>
      <c r="P2444"/>
    </row>
    <row r="2445" spans="1:16" x14ac:dyDescent="0.3">
      <c r="A2445" s="300"/>
      <c r="B2445" s="300"/>
      <c r="C2445" s="300"/>
      <c r="D2445" s="31"/>
      <c r="E2445"/>
      <c r="F2445"/>
      <c r="G2445"/>
      <c r="H2445" s="606"/>
      <c r="I2445" s="295"/>
      <c r="J2445"/>
      <c r="K2445" s="295"/>
      <c r="L2445"/>
      <c r="O2445"/>
      <c r="P2445"/>
    </row>
    <row r="2446" spans="1:16" x14ac:dyDescent="0.3">
      <c r="A2446" s="300"/>
      <c r="B2446" s="300"/>
      <c r="C2446" s="300"/>
      <c r="D2446" s="31"/>
      <c r="E2446"/>
      <c r="F2446"/>
      <c r="G2446"/>
      <c r="H2446" s="606"/>
      <c r="I2446" s="295"/>
      <c r="J2446"/>
      <c r="K2446" s="295"/>
      <c r="L2446"/>
      <c r="O2446"/>
      <c r="P2446"/>
    </row>
    <row r="2447" spans="1:16" x14ac:dyDescent="0.3">
      <c r="A2447" s="300"/>
      <c r="B2447" s="300"/>
      <c r="C2447" s="300"/>
      <c r="D2447" s="31"/>
      <c r="E2447"/>
      <c r="F2447"/>
      <c r="G2447"/>
      <c r="H2447" s="606"/>
      <c r="I2447" s="295"/>
      <c r="J2447"/>
      <c r="K2447" s="295"/>
      <c r="L2447"/>
      <c r="O2447"/>
      <c r="P2447"/>
    </row>
    <row r="2448" spans="1:16" x14ac:dyDescent="0.3">
      <c r="A2448" s="300"/>
      <c r="B2448" s="300"/>
      <c r="C2448" s="300"/>
      <c r="D2448" s="31"/>
      <c r="E2448"/>
      <c r="F2448"/>
      <c r="G2448"/>
      <c r="H2448" s="606"/>
      <c r="I2448" s="295"/>
      <c r="J2448"/>
      <c r="K2448" s="295"/>
      <c r="L2448"/>
      <c r="O2448"/>
      <c r="P2448"/>
    </row>
    <row r="2449" spans="1:16" x14ac:dyDescent="0.3">
      <c r="A2449" s="300"/>
      <c r="B2449" s="300"/>
      <c r="C2449" s="300"/>
      <c r="D2449" s="31"/>
      <c r="E2449"/>
      <c r="F2449"/>
      <c r="G2449"/>
      <c r="H2449" s="606"/>
      <c r="I2449" s="295"/>
      <c r="J2449"/>
      <c r="K2449" s="295"/>
      <c r="L2449"/>
      <c r="O2449"/>
      <c r="P2449"/>
    </row>
    <row r="2450" spans="1:16" x14ac:dyDescent="0.3">
      <c r="A2450" s="300"/>
      <c r="B2450" s="300"/>
      <c r="C2450" s="300"/>
      <c r="D2450" s="31"/>
      <c r="E2450"/>
      <c r="F2450"/>
      <c r="G2450"/>
      <c r="H2450" s="606"/>
      <c r="I2450" s="295"/>
      <c r="J2450"/>
      <c r="K2450" s="295"/>
      <c r="L2450"/>
      <c r="O2450"/>
      <c r="P2450"/>
    </row>
    <row r="2451" spans="1:16" x14ac:dyDescent="0.3">
      <c r="A2451" s="300"/>
      <c r="B2451" s="300"/>
      <c r="C2451" s="300"/>
      <c r="D2451" s="31"/>
      <c r="E2451"/>
      <c r="F2451"/>
      <c r="G2451"/>
      <c r="H2451" s="606"/>
      <c r="I2451" s="295"/>
      <c r="J2451"/>
      <c r="K2451" s="295"/>
      <c r="L2451"/>
      <c r="O2451"/>
      <c r="P2451"/>
    </row>
    <row r="2452" spans="1:16" x14ac:dyDescent="0.3">
      <c r="A2452" s="300"/>
      <c r="B2452" s="300"/>
      <c r="C2452" s="300"/>
      <c r="D2452" s="31"/>
      <c r="E2452"/>
      <c r="F2452"/>
      <c r="G2452"/>
      <c r="H2452" s="606"/>
      <c r="I2452" s="295"/>
      <c r="J2452"/>
      <c r="K2452" s="295"/>
      <c r="L2452"/>
      <c r="O2452"/>
      <c r="P2452"/>
    </row>
    <row r="2453" spans="1:16" x14ac:dyDescent="0.3">
      <c r="A2453" s="300"/>
      <c r="B2453" s="300"/>
      <c r="C2453" s="300"/>
      <c r="D2453" s="31"/>
      <c r="E2453"/>
      <c r="F2453"/>
      <c r="G2453"/>
      <c r="H2453" s="606"/>
      <c r="I2453" s="295"/>
      <c r="J2453"/>
      <c r="K2453" s="295"/>
      <c r="L2453"/>
      <c r="O2453"/>
      <c r="P2453"/>
    </row>
    <row r="2454" spans="1:16" x14ac:dyDescent="0.3">
      <c r="A2454" s="300"/>
      <c r="B2454" s="300"/>
      <c r="C2454" s="300"/>
      <c r="D2454" s="31"/>
      <c r="E2454"/>
      <c r="F2454"/>
      <c r="G2454"/>
      <c r="H2454" s="606"/>
      <c r="I2454" s="295"/>
      <c r="J2454"/>
      <c r="K2454" s="295"/>
      <c r="L2454"/>
      <c r="O2454"/>
      <c r="P2454"/>
    </row>
    <row r="2455" spans="1:16" x14ac:dyDescent="0.3">
      <c r="A2455" s="300"/>
      <c r="B2455" s="300"/>
      <c r="C2455" s="300"/>
      <c r="D2455" s="31"/>
      <c r="E2455"/>
      <c r="F2455"/>
      <c r="G2455"/>
      <c r="H2455" s="606"/>
      <c r="I2455" s="295"/>
      <c r="J2455"/>
      <c r="K2455" s="295"/>
      <c r="L2455"/>
      <c r="O2455"/>
      <c r="P2455"/>
    </row>
    <row r="2456" spans="1:16" x14ac:dyDescent="0.3">
      <c r="A2456" s="300"/>
      <c r="B2456" s="300"/>
      <c r="C2456" s="300"/>
      <c r="D2456" s="31"/>
      <c r="E2456"/>
      <c r="F2456"/>
      <c r="G2456"/>
      <c r="H2456" s="606"/>
      <c r="I2456" s="295"/>
      <c r="J2456"/>
      <c r="K2456" s="295"/>
      <c r="L2456"/>
      <c r="O2456"/>
      <c r="P2456"/>
    </row>
    <row r="2457" spans="1:16" x14ac:dyDescent="0.3">
      <c r="A2457" s="300"/>
      <c r="B2457" s="300"/>
      <c r="C2457" s="300"/>
      <c r="D2457" s="31"/>
      <c r="E2457"/>
      <c r="F2457"/>
      <c r="G2457"/>
      <c r="H2457" s="606"/>
      <c r="I2457" s="295"/>
      <c r="J2457"/>
      <c r="K2457" s="295"/>
      <c r="L2457"/>
      <c r="O2457"/>
      <c r="P2457"/>
    </row>
    <row r="2458" spans="1:16" x14ac:dyDescent="0.3">
      <c r="A2458" s="300"/>
      <c r="B2458" s="300"/>
      <c r="C2458" s="300"/>
      <c r="D2458" s="31"/>
      <c r="E2458"/>
      <c r="F2458"/>
      <c r="G2458"/>
      <c r="H2458" s="606"/>
      <c r="I2458" s="295"/>
      <c r="J2458"/>
      <c r="K2458" s="295"/>
      <c r="L2458"/>
      <c r="O2458"/>
      <c r="P2458"/>
    </row>
    <row r="2459" spans="1:16" x14ac:dyDescent="0.3">
      <c r="A2459" s="300"/>
      <c r="B2459" s="300"/>
      <c r="C2459" s="300"/>
      <c r="D2459" s="31"/>
      <c r="E2459"/>
      <c r="F2459"/>
      <c r="G2459"/>
      <c r="H2459" s="606"/>
      <c r="I2459" s="295"/>
      <c r="J2459"/>
      <c r="K2459" s="295"/>
      <c r="L2459"/>
      <c r="O2459"/>
      <c r="P2459"/>
    </row>
    <row r="2460" spans="1:16" x14ac:dyDescent="0.3">
      <c r="A2460" s="300"/>
      <c r="B2460" s="300"/>
      <c r="C2460" s="300"/>
      <c r="D2460" s="31"/>
      <c r="E2460"/>
      <c r="F2460"/>
      <c r="G2460"/>
      <c r="H2460" s="606"/>
      <c r="I2460" s="295"/>
      <c r="J2460"/>
      <c r="K2460" s="295"/>
      <c r="L2460"/>
      <c r="O2460"/>
      <c r="P2460"/>
    </row>
    <row r="2461" spans="1:16" x14ac:dyDescent="0.3">
      <c r="A2461" s="300"/>
      <c r="B2461" s="300"/>
      <c r="C2461" s="300"/>
      <c r="D2461" s="31"/>
      <c r="E2461"/>
      <c r="F2461"/>
      <c r="G2461"/>
      <c r="H2461" s="606"/>
      <c r="I2461" s="295"/>
      <c r="J2461"/>
      <c r="K2461" s="295"/>
      <c r="L2461"/>
      <c r="O2461"/>
      <c r="P2461"/>
    </row>
    <row r="2462" spans="1:16" x14ac:dyDescent="0.3">
      <c r="A2462" s="300"/>
      <c r="B2462" s="300"/>
      <c r="C2462" s="300"/>
      <c r="D2462" s="31"/>
      <c r="E2462"/>
      <c r="F2462"/>
      <c r="G2462"/>
      <c r="H2462" s="606"/>
      <c r="I2462" s="295"/>
      <c r="J2462"/>
      <c r="K2462" s="295"/>
      <c r="L2462"/>
      <c r="O2462"/>
      <c r="P2462"/>
    </row>
    <row r="2463" spans="1:16" x14ac:dyDescent="0.3">
      <c r="A2463" s="300"/>
      <c r="B2463" s="300"/>
      <c r="C2463" s="300"/>
      <c r="D2463" s="31"/>
      <c r="E2463"/>
      <c r="F2463"/>
      <c r="G2463"/>
      <c r="H2463" s="606"/>
      <c r="I2463" s="295"/>
      <c r="J2463"/>
      <c r="K2463" s="295"/>
      <c r="L2463"/>
      <c r="O2463"/>
      <c r="P2463"/>
    </row>
    <row r="2464" spans="1:16" x14ac:dyDescent="0.3">
      <c r="A2464" s="300"/>
      <c r="B2464" s="300"/>
      <c r="C2464" s="300"/>
      <c r="D2464" s="31"/>
      <c r="E2464"/>
      <c r="F2464"/>
      <c r="G2464"/>
      <c r="H2464" s="606"/>
      <c r="I2464" s="295"/>
      <c r="J2464"/>
      <c r="K2464" s="295"/>
      <c r="L2464"/>
      <c r="O2464"/>
      <c r="P2464"/>
    </row>
    <row r="2465" spans="1:16" x14ac:dyDescent="0.3">
      <c r="A2465" s="300"/>
      <c r="B2465" s="300"/>
      <c r="C2465" s="300"/>
      <c r="D2465" s="31"/>
      <c r="E2465"/>
      <c r="F2465"/>
      <c r="G2465"/>
      <c r="H2465" s="606"/>
      <c r="I2465" s="295"/>
      <c r="J2465"/>
      <c r="K2465" s="295"/>
      <c r="L2465"/>
      <c r="O2465"/>
      <c r="P2465"/>
    </row>
    <row r="2466" spans="1:16" x14ac:dyDescent="0.3">
      <c r="A2466" s="300"/>
      <c r="B2466" s="300"/>
      <c r="C2466" s="300"/>
      <c r="D2466" s="31"/>
      <c r="E2466"/>
      <c r="F2466"/>
      <c r="G2466"/>
      <c r="H2466" s="606"/>
      <c r="I2466" s="295"/>
      <c r="J2466"/>
      <c r="K2466" s="295"/>
      <c r="L2466"/>
      <c r="O2466"/>
      <c r="P2466"/>
    </row>
    <row r="2467" spans="1:16" x14ac:dyDescent="0.3">
      <c r="A2467" s="300"/>
      <c r="B2467" s="300"/>
      <c r="C2467" s="300"/>
      <c r="D2467" s="31"/>
      <c r="E2467"/>
      <c r="F2467"/>
      <c r="G2467"/>
      <c r="H2467" s="606"/>
      <c r="I2467" s="295"/>
      <c r="J2467"/>
      <c r="K2467" s="295"/>
      <c r="L2467"/>
      <c r="O2467"/>
      <c r="P2467"/>
    </row>
    <row r="2468" spans="1:16" x14ac:dyDescent="0.3">
      <c r="A2468" s="300"/>
      <c r="B2468" s="300"/>
      <c r="C2468" s="300"/>
      <c r="D2468" s="31"/>
      <c r="E2468"/>
      <c r="F2468"/>
      <c r="G2468"/>
      <c r="H2468" s="606"/>
      <c r="I2468" s="295"/>
      <c r="J2468"/>
      <c r="K2468" s="295"/>
      <c r="L2468"/>
      <c r="O2468"/>
      <c r="P2468"/>
    </row>
    <row r="2469" spans="1:16" x14ac:dyDescent="0.3">
      <c r="A2469" s="300"/>
      <c r="B2469" s="300"/>
      <c r="C2469" s="300"/>
      <c r="D2469" s="31"/>
      <c r="E2469"/>
      <c r="F2469"/>
      <c r="G2469"/>
      <c r="H2469" s="606"/>
      <c r="I2469" s="295"/>
      <c r="J2469"/>
      <c r="K2469" s="295"/>
      <c r="L2469"/>
      <c r="O2469"/>
      <c r="P2469"/>
    </row>
    <row r="2470" spans="1:16" x14ac:dyDescent="0.3">
      <c r="A2470" s="300"/>
      <c r="B2470" s="300"/>
      <c r="C2470" s="300"/>
      <c r="D2470" s="31"/>
      <c r="E2470"/>
      <c r="F2470"/>
      <c r="G2470"/>
      <c r="H2470" s="606"/>
      <c r="I2470" s="295"/>
      <c r="J2470"/>
      <c r="K2470" s="295"/>
      <c r="L2470"/>
      <c r="O2470"/>
      <c r="P2470"/>
    </row>
    <row r="2471" spans="1:16" x14ac:dyDescent="0.3">
      <c r="A2471" s="300"/>
      <c r="B2471" s="300"/>
      <c r="C2471" s="300"/>
      <c r="D2471" s="31"/>
      <c r="E2471"/>
      <c r="F2471"/>
      <c r="G2471"/>
      <c r="H2471" s="606"/>
      <c r="I2471" s="295"/>
      <c r="J2471"/>
      <c r="K2471" s="295"/>
      <c r="L2471"/>
      <c r="O2471"/>
      <c r="P2471"/>
    </row>
    <row r="2472" spans="1:16" x14ac:dyDescent="0.3">
      <c r="A2472" s="300"/>
      <c r="B2472" s="300"/>
      <c r="C2472" s="300"/>
      <c r="D2472" s="31"/>
      <c r="E2472"/>
      <c r="F2472"/>
      <c r="G2472"/>
      <c r="H2472" s="606"/>
      <c r="I2472" s="295"/>
      <c r="J2472"/>
      <c r="K2472" s="295"/>
      <c r="L2472"/>
      <c r="O2472"/>
      <c r="P2472"/>
    </row>
    <row r="2473" spans="1:16" x14ac:dyDescent="0.3">
      <c r="A2473" s="300"/>
      <c r="B2473" s="300"/>
      <c r="C2473" s="300"/>
      <c r="D2473" s="31"/>
      <c r="E2473"/>
      <c r="F2473"/>
      <c r="G2473"/>
      <c r="H2473" s="606"/>
      <c r="I2473" s="295"/>
      <c r="J2473"/>
      <c r="K2473" s="295"/>
      <c r="L2473"/>
      <c r="O2473"/>
      <c r="P2473"/>
    </row>
    <row r="2474" spans="1:16" x14ac:dyDescent="0.3">
      <c r="A2474" s="300"/>
      <c r="B2474" s="300"/>
      <c r="C2474" s="300"/>
      <c r="D2474" s="31"/>
      <c r="E2474"/>
      <c r="F2474"/>
      <c r="G2474"/>
      <c r="H2474" s="606"/>
      <c r="I2474" s="295"/>
      <c r="J2474"/>
      <c r="K2474" s="295"/>
      <c r="L2474"/>
      <c r="O2474"/>
      <c r="P2474"/>
    </row>
    <row r="2475" spans="1:16" x14ac:dyDescent="0.3">
      <c r="A2475" s="300"/>
      <c r="B2475" s="300"/>
      <c r="C2475" s="300"/>
      <c r="D2475" s="31"/>
      <c r="E2475"/>
      <c r="F2475"/>
      <c r="G2475"/>
      <c r="H2475" s="606"/>
      <c r="I2475" s="295"/>
      <c r="J2475"/>
      <c r="K2475" s="295"/>
      <c r="L2475"/>
      <c r="O2475"/>
      <c r="P2475"/>
    </row>
    <row r="2476" spans="1:16" x14ac:dyDescent="0.3">
      <c r="A2476" s="300"/>
      <c r="B2476" s="300"/>
      <c r="C2476" s="300"/>
      <c r="D2476" s="31"/>
      <c r="E2476"/>
      <c r="F2476"/>
      <c r="G2476"/>
      <c r="H2476" s="606"/>
      <c r="I2476" s="295"/>
      <c r="J2476"/>
      <c r="K2476" s="295"/>
      <c r="L2476"/>
      <c r="O2476"/>
      <c r="P2476"/>
    </row>
    <row r="2477" spans="1:16" x14ac:dyDescent="0.3">
      <c r="A2477" s="300"/>
      <c r="B2477" s="300"/>
      <c r="C2477" s="300"/>
      <c r="D2477" s="31"/>
      <c r="E2477"/>
      <c r="F2477"/>
      <c r="G2477"/>
      <c r="H2477" s="606"/>
      <c r="I2477" s="295"/>
      <c r="J2477"/>
      <c r="K2477" s="295"/>
      <c r="L2477"/>
      <c r="O2477"/>
      <c r="P2477"/>
    </row>
    <row r="2478" spans="1:16" x14ac:dyDescent="0.3">
      <c r="A2478" s="300"/>
      <c r="B2478" s="300"/>
      <c r="C2478" s="300"/>
      <c r="D2478" s="31"/>
      <c r="E2478"/>
      <c r="F2478"/>
      <c r="G2478"/>
      <c r="H2478" s="606"/>
      <c r="I2478" s="295"/>
      <c r="J2478"/>
      <c r="K2478" s="295"/>
      <c r="L2478"/>
      <c r="O2478"/>
      <c r="P2478"/>
    </row>
    <row r="2479" spans="1:16" x14ac:dyDescent="0.3">
      <c r="A2479" s="300"/>
      <c r="B2479" s="300"/>
      <c r="C2479" s="300"/>
      <c r="D2479" s="31"/>
      <c r="E2479"/>
      <c r="F2479"/>
      <c r="G2479"/>
      <c r="H2479" s="606"/>
      <c r="I2479" s="295"/>
      <c r="J2479"/>
      <c r="K2479" s="295"/>
      <c r="L2479"/>
      <c r="O2479"/>
      <c r="P2479"/>
    </row>
    <row r="2480" spans="1:16" x14ac:dyDescent="0.3">
      <c r="A2480" s="300"/>
      <c r="B2480" s="300"/>
      <c r="C2480" s="300"/>
      <c r="D2480" s="31"/>
      <c r="E2480"/>
      <c r="F2480"/>
      <c r="G2480"/>
      <c r="H2480" s="606"/>
      <c r="I2480" s="295"/>
      <c r="J2480"/>
      <c r="K2480" s="295"/>
      <c r="L2480"/>
      <c r="O2480"/>
      <c r="P2480"/>
    </row>
    <row r="2481" spans="1:16" x14ac:dyDescent="0.3">
      <c r="A2481" s="300"/>
      <c r="B2481" s="300"/>
      <c r="C2481" s="300"/>
      <c r="D2481" s="31"/>
      <c r="E2481"/>
      <c r="F2481"/>
      <c r="G2481"/>
      <c r="H2481" s="606"/>
      <c r="I2481" s="295"/>
      <c r="J2481"/>
      <c r="K2481" s="295"/>
      <c r="L2481"/>
      <c r="O2481"/>
      <c r="P2481"/>
    </row>
    <row r="2482" spans="1:16" x14ac:dyDescent="0.3">
      <c r="A2482" s="300"/>
      <c r="B2482" s="300"/>
      <c r="C2482" s="300"/>
      <c r="D2482" s="31"/>
      <c r="E2482"/>
      <c r="F2482"/>
      <c r="G2482"/>
      <c r="H2482" s="606"/>
      <c r="I2482" s="295"/>
      <c r="J2482"/>
      <c r="K2482" s="295"/>
      <c r="L2482"/>
      <c r="O2482"/>
      <c r="P2482"/>
    </row>
    <row r="2483" spans="1:16" x14ac:dyDescent="0.3">
      <c r="A2483" s="300"/>
      <c r="B2483" s="300"/>
      <c r="C2483" s="300"/>
      <c r="D2483" s="31"/>
      <c r="E2483"/>
      <c r="F2483"/>
      <c r="G2483"/>
      <c r="H2483" s="606"/>
      <c r="I2483" s="295"/>
      <c r="J2483"/>
      <c r="K2483" s="295"/>
      <c r="L2483"/>
      <c r="O2483"/>
      <c r="P2483"/>
    </row>
    <row r="2484" spans="1:16" x14ac:dyDescent="0.3">
      <c r="A2484" s="300"/>
      <c r="B2484" s="300"/>
      <c r="C2484" s="300"/>
      <c r="D2484" s="31"/>
      <c r="E2484"/>
      <c r="F2484"/>
      <c r="G2484"/>
      <c r="H2484" s="606"/>
      <c r="I2484" s="295"/>
      <c r="J2484"/>
      <c r="K2484" s="295"/>
      <c r="L2484"/>
      <c r="O2484"/>
      <c r="P2484"/>
    </row>
    <row r="2485" spans="1:16" x14ac:dyDescent="0.3">
      <c r="A2485" s="300"/>
      <c r="B2485" s="300"/>
      <c r="C2485" s="300"/>
      <c r="D2485" s="31"/>
      <c r="E2485"/>
      <c r="F2485"/>
      <c r="G2485"/>
      <c r="H2485" s="606"/>
      <c r="I2485" s="295"/>
      <c r="J2485"/>
      <c r="K2485" s="295"/>
      <c r="L2485"/>
      <c r="O2485"/>
      <c r="P2485"/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390"/>
  <sheetViews>
    <sheetView zoomScale="80" zoomScaleNormal="80" workbookViewId="0">
      <pane ySplit="6" topLeftCell="A7" activePane="bottomLeft" state="frozen"/>
      <selection activeCell="B57" sqref="B57"/>
      <selection pane="bottomLeft" activeCell="B57" sqref="B57"/>
    </sheetView>
  </sheetViews>
  <sheetFormatPr defaultColWidth="8.85546875" defaultRowHeight="20.25" customHeight="1" x14ac:dyDescent="0.3"/>
  <cols>
    <col min="1" max="1" width="23.28515625" style="222" customWidth="1"/>
    <col min="2" max="2" width="32.85546875" style="222" customWidth="1"/>
    <col min="3" max="3" width="19.7109375" style="222" hidden="1" customWidth="1"/>
    <col min="4" max="4" width="58.7109375" style="219" customWidth="1"/>
    <col min="5" max="5" width="15.7109375" style="212" customWidth="1"/>
    <col min="6" max="6" width="15.7109375" style="59" customWidth="1"/>
    <col min="7" max="7" width="8.85546875" style="154"/>
    <col min="8" max="8" width="4" style="59" customWidth="1"/>
    <col min="9" max="9" width="13.42578125" style="59" customWidth="1"/>
    <col min="10" max="10" width="9.140625" style="59" customWidth="1"/>
    <col min="11" max="11" width="17.140625" style="59" customWidth="1"/>
    <col min="12" max="16384" width="8.85546875" style="59"/>
  </cols>
  <sheetData>
    <row r="1" spans="1:14" s="38" customFormat="1" ht="20.25" customHeight="1" x14ac:dyDescent="0.3">
      <c r="A1" s="767" t="s">
        <v>84</v>
      </c>
      <c r="B1" s="767"/>
      <c r="C1" s="767"/>
      <c r="D1" s="768"/>
      <c r="E1" s="768"/>
      <c r="F1" s="768"/>
      <c r="G1" s="178"/>
      <c r="I1" s="19"/>
      <c r="K1" s="347"/>
      <c r="L1" s="638"/>
      <c r="M1" s="347"/>
      <c r="N1" s="638"/>
    </row>
    <row r="2" spans="1:14" s="38" customFormat="1" ht="20.25" customHeight="1" x14ac:dyDescent="0.3">
      <c r="A2" s="768"/>
      <c r="B2" s="768"/>
      <c r="C2" s="768"/>
      <c r="D2" s="768"/>
      <c r="E2" s="768"/>
      <c r="F2" s="768"/>
      <c r="G2" s="178"/>
      <c r="I2" s="60"/>
      <c r="K2" s="347"/>
      <c r="L2" s="638"/>
      <c r="M2" s="347"/>
      <c r="N2" s="638"/>
    </row>
    <row r="3" spans="1:14" s="38" customFormat="1" ht="20.25" customHeight="1" x14ac:dyDescent="0.25">
      <c r="A3" s="768"/>
      <c r="B3" s="768"/>
      <c r="C3" s="768"/>
      <c r="D3" s="768"/>
      <c r="E3" s="768"/>
      <c r="F3" s="768"/>
      <c r="G3" s="178"/>
      <c r="K3" s="347"/>
      <c r="L3" s="638"/>
    </row>
    <row r="4" spans="1:14" ht="20.25" customHeight="1" x14ac:dyDescent="0.35">
      <c r="A4" s="769" t="s">
        <v>261</v>
      </c>
      <c r="B4" s="769"/>
      <c r="C4" s="769"/>
      <c r="D4" s="769"/>
      <c r="E4" s="769"/>
      <c r="F4" s="769"/>
      <c r="K4" s="349" t="s">
        <v>192</v>
      </c>
      <c r="L4" s="350">
        <v>0.1</v>
      </c>
    </row>
    <row r="5" spans="1:14" ht="20.25" customHeight="1" x14ac:dyDescent="0.35">
      <c r="E5" s="283" t="str">
        <f>NxtYr</f>
        <v>Mar '16</v>
      </c>
      <c r="K5" s="349"/>
      <c r="L5" s="638"/>
    </row>
    <row r="6" spans="1:14" ht="20.25" customHeight="1" x14ac:dyDescent="0.3">
      <c r="A6" s="593" t="str">
        <f>'ITMA Form Data'!A4</f>
        <v>NEW</v>
      </c>
      <c r="B6" s="5" t="str">
        <f>'ITMA Form Data'!B4</f>
        <v>CARRY OVER</v>
      </c>
      <c r="C6" s="431" t="str">
        <f>'ITMA Form Data'!C4</f>
        <v>CLOSE OUT</v>
      </c>
      <c r="D6" s="5" t="str">
        <f>'ITMA Form Data'!D4</f>
        <v>PRODUCT DESCRIPTION</v>
      </c>
      <c r="E6" s="210" t="s">
        <v>79</v>
      </c>
      <c r="F6" s="211" t="s">
        <v>80</v>
      </c>
      <c r="G6" s="9" t="s">
        <v>86</v>
      </c>
      <c r="I6" s="13" t="s">
        <v>87</v>
      </c>
      <c r="K6" s="349"/>
      <c r="L6" s="638"/>
    </row>
    <row r="7" spans="1:14" ht="20.25" customHeight="1" x14ac:dyDescent="0.3">
      <c r="J7" s="213"/>
      <c r="K7" s="212"/>
      <c r="L7" s="347"/>
    </row>
    <row r="8" spans="1:14" ht="20.25" customHeight="1" x14ac:dyDescent="0.3">
      <c r="A8" s="18"/>
      <c r="B8" s="18"/>
      <c r="C8" s="18"/>
      <c r="D8" s="19"/>
      <c r="J8" s="213"/>
      <c r="K8" s="212"/>
    </row>
    <row r="9" spans="1:14" ht="20.25" customHeight="1" x14ac:dyDescent="0.3">
      <c r="A9" s="20"/>
      <c r="B9" s="20"/>
      <c r="C9" s="20"/>
      <c r="D9" s="19"/>
      <c r="E9" s="214"/>
      <c r="F9" s="215"/>
      <c r="G9" s="224"/>
      <c r="I9" s="220"/>
      <c r="J9" s="221"/>
    </row>
    <row r="10" spans="1:14" ht="20.25" customHeight="1" x14ac:dyDescent="0.3">
      <c r="A10" s="26" t="str">
        <f>'ITMA Form Data'!A10</f>
        <v>APPAREL - SPRING '17 (Jan 1, 2017)</v>
      </c>
      <c r="B10" s="26"/>
      <c r="C10" s="26"/>
      <c r="D10" s="19" t="str">
        <f>+'UK Prices'!D10</f>
        <v>Outer Layer</v>
      </c>
      <c r="I10" s="220"/>
      <c r="J10" s="213"/>
      <c r="K10" s="214" t="s">
        <v>81</v>
      </c>
    </row>
    <row r="11" spans="1:14" ht="20.25" customHeight="1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+'UK Prices'!D11</f>
        <v>FJ Full Zip Wind Jacket</v>
      </c>
      <c r="E11" s="214">
        <f>'UK Prices'!J11</f>
        <v>25.9</v>
      </c>
      <c r="F11" s="215">
        <f>+$E11*(1-$L$4)</f>
        <v>23.31</v>
      </c>
      <c r="G11" s="224">
        <f>$L$4</f>
        <v>0.1</v>
      </c>
      <c r="I11" s="220">
        <f>('Sports Direct'!F11-'Std Cst'!U11)/'Sports Direct'!F11</f>
        <v>0.53596802319560932</v>
      </c>
      <c r="J11" s="221"/>
      <c r="K11" s="214"/>
    </row>
    <row r="12" spans="1:14" ht="20.25" hidden="1" customHeight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+'UK Prices'!D12</f>
        <v>FJ Windshirt</v>
      </c>
      <c r="E12" s="214">
        <f>'UK Prices'!J12</f>
        <v>0</v>
      </c>
      <c r="F12" s="215">
        <f>+$E12*(1-$L$3)</f>
        <v>0</v>
      </c>
      <c r="G12" s="224">
        <f>$L$3</f>
        <v>0</v>
      </c>
      <c r="I12" s="220" t="e">
        <f>('Sports Direct'!F12-'Std Cst'!U12)/'Sports Direct'!F12</f>
        <v>#DIV/0!</v>
      </c>
      <c r="J12" s="221"/>
      <c r="K12" s="214"/>
    </row>
    <row r="13" spans="1:14" ht="20.25" customHeight="1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+'UK Prices'!D13</f>
        <v>FJ 1/2 zip Windshirt - S/S Solid Colour</v>
      </c>
      <c r="E13" s="214">
        <f>'UK Prices'!J13</f>
        <v>23.9</v>
      </c>
      <c r="F13" s="215">
        <f>+$E13*(1-$L$4)</f>
        <v>21.509999999999998</v>
      </c>
      <c r="G13" s="224">
        <f>$L$4</f>
        <v>0.1</v>
      </c>
      <c r="I13" s="220">
        <f>('Sports Direct'!F13-'Std Cst'!U13)/'Sports Direct'!F13</f>
        <v>0.51728675355488218</v>
      </c>
      <c r="J13" s="223"/>
      <c r="K13" s="214" t="s">
        <v>81</v>
      </c>
    </row>
    <row r="14" spans="1:14" ht="20.25" customHeight="1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+'UK Prices'!D14</f>
        <v>FJ 1/2 zip Windshirt - S/S Heather</v>
      </c>
      <c r="E14" s="214">
        <f>'UK Prices'!J14</f>
        <v>23.9</v>
      </c>
      <c r="F14" s="215">
        <f>+$E14*(1-$L$4)</f>
        <v>21.509999999999998</v>
      </c>
      <c r="G14" s="224">
        <f>$L$4</f>
        <v>0.1</v>
      </c>
      <c r="I14" s="220">
        <f>('Sports Direct'!F14-'Std Cst'!U14)/'Sports Direct'!F14</f>
        <v>0.42607657064076043</v>
      </c>
      <c r="J14" s="223"/>
      <c r="K14" s="214" t="s">
        <v>81</v>
      </c>
    </row>
    <row r="15" spans="1:14" ht="20.25" hidden="1" customHeight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+'UK Prices'!D15</f>
        <v>FJ Windshirt - S/S</v>
      </c>
      <c r="E15" s="214">
        <f>'UK Prices'!J15</f>
        <v>0</v>
      </c>
      <c r="F15" s="215">
        <f>+$E15*(1-$L$3)</f>
        <v>0</v>
      </c>
      <c r="G15" s="224">
        <f>$L$3</f>
        <v>0</v>
      </c>
      <c r="I15" s="220" t="e">
        <f>('Sports Direct'!F15-'Std Cst'!U15)/'Sports Direct'!F15</f>
        <v>#DIV/0!</v>
      </c>
      <c r="J15" s="223"/>
      <c r="K15" s="214" t="s">
        <v>81</v>
      </c>
    </row>
    <row r="16" spans="1:14" ht="20.25" customHeight="1" x14ac:dyDescent="0.3">
      <c r="A16" s="206" t="str">
        <f>'ITMA Form Data'!A16</f>
        <v>MID LAYER - PULLOVERS</v>
      </c>
      <c r="B16" s="206"/>
      <c r="C16" s="500"/>
      <c r="D16" s="19" t="str">
        <f>+'UK Prices'!D16</f>
        <v>Pullovers</v>
      </c>
      <c r="E16" s="214"/>
      <c r="F16" s="215"/>
      <c r="I16" s="220"/>
      <c r="J16" s="221"/>
    </row>
    <row r="17" spans="1:11" ht="20.25" customHeight="1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+'UK Prices'!D17</f>
        <v>FJ Lambswool Lined 1/2 Zip (Midweight)</v>
      </c>
      <c r="E17" s="214">
        <f>'UK Prices'!J17</f>
        <v>47.5</v>
      </c>
      <c r="F17" s="215">
        <f t="shared" ref="F17:F31" si="0">+$E17*(1-$L$4)</f>
        <v>42.75</v>
      </c>
      <c r="G17" s="224">
        <f t="shared" ref="G17:G32" si="1">$L$4</f>
        <v>0.1</v>
      </c>
      <c r="I17" s="220">
        <f>('Sports Direct'!F17-'Std Cst'!U17)/'Sports Direct'!F17</f>
        <v>0.40823520871143376</v>
      </c>
      <c r="J17" s="221"/>
      <c r="K17" s="214"/>
    </row>
    <row r="18" spans="1:11" ht="20.25" customHeight="1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+'UK Prices'!D18</f>
        <v>FJ Lambswool 1/2 Zip (Midweight)</v>
      </c>
      <c r="E18" s="214">
        <f>'UK Prices'!J18</f>
        <v>37.5</v>
      </c>
      <c r="F18" s="215">
        <f t="shared" si="0"/>
        <v>33.75</v>
      </c>
      <c r="G18" s="224">
        <f t="shared" si="1"/>
        <v>0.1</v>
      </c>
      <c r="I18" s="220">
        <f>('Sports Direct'!F18-'Std Cst'!U18)/'Sports Direct'!F18</f>
        <v>0.41534201787994884</v>
      </c>
      <c r="J18" s="221"/>
      <c r="K18" s="214"/>
    </row>
    <row r="19" spans="1:11" ht="20.25" customHeight="1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+'UK Prices'!D19</f>
        <v>FJ Lambswool V-Neck Pullover (Midweight)</v>
      </c>
      <c r="E19" s="214">
        <f>'UK Prices'!J19</f>
        <v>35</v>
      </c>
      <c r="F19" s="215">
        <f t="shared" si="0"/>
        <v>31.5</v>
      </c>
      <c r="G19" s="224">
        <f t="shared" si="1"/>
        <v>0.1</v>
      </c>
      <c r="I19" s="220">
        <f>('Sports Direct'!F19-'Std Cst'!U19)/'Sports Direct'!F19</f>
        <v>0.40487969348658998</v>
      </c>
      <c r="J19" s="221"/>
      <c r="K19" s="214"/>
    </row>
    <row r="20" spans="1:11" ht="20.25" customHeight="1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+'UK Prices'!D20</f>
        <v>FJ Lambswool Slipover (Midweight)</v>
      </c>
      <c r="E20" s="214">
        <f>'UK Prices'!J20</f>
        <v>31.5</v>
      </c>
      <c r="F20" s="215">
        <f t="shared" si="0"/>
        <v>28.35</v>
      </c>
      <c r="G20" s="224">
        <f t="shared" si="1"/>
        <v>0.1</v>
      </c>
      <c r="I20" s="220">
        <f>('Sports Direct'!F20-'Std Cst'!U20)/'Sports Direct'!F20</f>
        <v>0.45010744997871432</v>
      </c>
      <c r="J20" s="221"/>
    </row>
    <row r="21" spans="1:11" ht="20.25" customHeight="1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+'UK Prices'!D21</f>
        <v>FJ Wind Shell Mid Layer</v>
      </c>
      <c r="E21" s="214">
        <f>'UK Prices'!J21</f>
        <v>46</v>
      </c>
      <c r="F21" s="215">
        <f>+$E21*(1-$L$4)</f>
        <v>41.4</v>
      </c>
      <c r="G21" s="224">
        <f>$L$4</f>
        <v>0.1</v>
      </c>
      <c r="I21" s="220">
        <f>('Sports Direct'!F21-'Std Cst'!U21)/'Sports Direct'!F21</f>
        <v>0.56125483924704311</v>
      </c>
      <c r="J21" s="221"/>
      <c r="K21" s="214"/>
    </row>
    <row r="22" spans="1:11" ht="20.25" customHeight="1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+'UK Prices'!D22</f>
        <v>Spun Poly Buttoned Pullover</v>
      </c>
      <c r="E22" s="214">
        <f>'UK Prices'!J22</f>
        <v>31.9</v>
      </c>
      <c r="F22" s="215">
        <f t="shared" si="0"/>
        <v>28.71</v>
      </c>
      <c r="G22" s="224">
        <f t="shared" si="1"/>
        <v>0.1</v>
      </c>
      <c r="I22" s="220">
        <f>('Sports Direct'!F22-'Std Cst'!U22)/'Sports Direct'!F22</f>
        <v>0.54621024033437826</v>
      </c>
      <c r="J22" s="221"/>
    </row>
    <row r="23" spans="1:11" ht="20.25" customHeight="1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+'UK Prices'!D23</f>
        <v>Spun Poly V-neck Pullover</v>
      </c>
      <c r="E23" s="214">
        <f>'UK Prices'!J23</f>
        <v>29.9</v>
      </c>
      <c r="F23" s="215">
        <f t="shared" si="0"/>
        <v>26.91</v>
      </c>
      <c r="G23" s="224">
        <f t="shared" si="1"/>
        <v>0.1</v>
      </c>
      <c r="I23" s="220">
        <f>('Sports Direct'!F23-'Std Cst'!U23)/'Sports Direct'!F23</f>
        <v>0.64505499045349113</v>
      </c>
      <c r="J23" s="221"/>
    </row>
    <row r="24" spans="1:11" ht="20.25" customHeight="1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+'UK Prices'!D24</f>
        <v>FJ Spun Poly Vest</v>
      </c>
      <c r="E24" s="214">
        <f>'UK Prices'!J24</f>
        <v>28</v>
      </c>
      <c r="F24" s="215">
        <f t="shared" si="0"/>
        <v>25.2</v>
      </c>
      <c r="G24" s="224">
        <f t="shared" si="1"/>
        <v>0.1</v>
      </c>
      <c r="I24" s="220">
        <f>('Sports Direct'!F24-'Std Cst'!U24)/'Sports Direct'!F24</f>
        <v>0.56641226053639848</v>
      </c>
      <c r="J24" s="221"/>
      <c r="K24" s="214"/>
    </row>
    <row r="25" spans="1:11" ht="20.25" customHeight="1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+'UK Prices'!D25</f>
        <v>Double Layer Contrast Chill-Out</v>
      </c>
      <c r="E25" s="214">
        <f>'UK Prices'!J25</f>
        <v>33.9</v>
      </c>
      <c r="F25" s="215">
        <f t="shared" si="0"/>
        <v>30.509999999999998</v>
      </c>
      <c r="G25" s="224">
        <f t="shared" si="1"/>
        <v>0.1</v>
      </c>
      <c r="I25" s="220">
        <f>('Sports Direct'!F25-'Std Cst'!U25)/'Sports Direct'!F25</f>
        <v>0.59523265859695518</v>
      </c>
      <c r="J25" s="221"/>
    </row>
    <row r="26" spans="1:11" ht="20.25" customHeight="1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+'UK Prices'!D26</f>
        <v>FJ Textured Chill-Out 1/4 zip</v>
      </c>
      <c r="E26" s="214">
        <f>'UK Prices'!J26</f>
        <v>33.9</v>
      </c>
      <c r="F26" s="215">
        <f t="shared" si="0"/>
        <v>30.509999999999998</v>
      </c>
      <c r="G26" s="224">
        <f t="shared" si="1"/>
        <v>0.1</v>
      </c>
      <c r="I26" s="220">
        <f>('Sports Direct'!F26-'Std Cst'!U26)/'Sports Direct'!F26</f>
        <v>0.59016931023180641</v>
      </c>
      <c r="J26" s="221"/>
      <c r="K26" s="214"/>
    </row>
    <row r="27" spans="1:11" ht="20.25" hidden="1" customHeight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+'UK Prices'!D27</f>
        <v>FJ Mixed Texture Sport Chill-Out 1/2 Zip</v>
      </c>
      <c r="E27" s="214">
        <f>'UK Prices'!J27</f>
        <v>0</v>
      </c>
      <c r="F27" s="215">
        <f t="shared" si="0"/>
        <v>0</v>
      </c>
      <c r="G27" s="224">
        <f t="shared" si="1"/>
        <v>0.1</v>
      </c>
      <c r="I27" s="220" t="e">
        <f>('Sports Direct'!F27-'Std Cst'!U27)/'Sports Direct'!F27</f>
        <v>#DIV/0!</v>
      </c>
      <c r="J27" s="221"/>
      <c r="K27" s="214"/>
    </row>
    <row r="28" spans="1:11" ht="20.25" hidden="1" customHeight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+'UK Prices'!D28</f>
        <v>FJ Chill-Out w/Chest Piping</v>
      </c>
      <c r="E28" s="214">
        <f>'UK Prices'!J28</f>
        <v>0</v>
      </c>
      <c r="F28" s="215">
        <f t="shared" si="0"/>
        <v>0</v>
      </c>
      <c r="G28" s="224">
        <f t="shared" si="1"/>
        <v>0.1</v>
      </c>
      <c r="I28" s="220" t="e">
        <f>('Sports Direct'!F28-'Std Cst'!U28)/'Sports Direct'!F28</f>
        <v>#DIV/0!</v>
      </c>
      <c r="J28" s="221"/>
      <c r="K28" s="214"/>
    </row>
    <row r="29" spans="1:11" ht="20.25" hidden="1" customHeight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+'UK Prices'!D29</f>
        <v>FJ Jersey Knit Track Jacket</v>
      </c>
      <c r="E29" s="214">
        <f>'UK Prices'!J29</f>
        <v>0</v>
      </c>
      <c r="F29" s="215">
        <f t="shared" si="0"/>
        <v>0</v>
      </c>
      <c r="G29" s="224">
        <f t="shared" si="1"/>
        <v>0.1</v>
      </c>
      <c r="I29" s="220" t="e">
        <f>('Sports Direct'!F29-'Std Cst'!U29)/'Sports Direct'!F29</f>
        <v>#DIV/0!</v>
      </c>
      <c r="J29" s="221"/>
    </row>
    <row r="30" spans="1:11" ht="20.25" hidden="1" customHeight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+'UK Prices'!D30</f>
        <v>FJ Drop Needle Pullover 1/2 zip</v>
      </c>
      <c r="E30" s="214">
        <f>'UK Prices'!J30</f>
        <v>0</v>
      </c>
      <c r="F30" s="215">
        <f t="shared" si="0"/>
        <v>0</v>
      </c>
      <c r="G30" s="224">
        <f t="shared" si="1"/>
        <v>0.1</v>
      </c>
      <c r="I30" s="220" t="e">
        <f>('Sports Direct'!F30-'Std Cst'!U30)/'Sports Direct'!F30</f>
        <v>#DIV/0!</v>
      </c>
      <c r="J30" s="221"/>
    </row>
    <row r="31" spans="1:11" ht="20.25" customHeight="1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+'UK Prices'!D31</f>
        <v>FJ Sport Chill Out</v>
      </c>
      <c r="E31" s="214">
        <f>'UK Prices'!J31</f>
        <v>31.9</v>
      </c>
      <c r="F31" s="215">
        <f t="shared" si="0"/>
        <v>28.71</v>
      </c>
      <c r="G31" s="224">
        <f t="shared" si="1"/>
        <v>0.1</v>
      </c>
      <c r="I31" s="220">
        <f>('Sports Direct'!F31-'Std Cst'!U31)/'Sports Direct'!F31</f>
        <v>0.5300678413144525</v>
      </c>
      <c r="J31" s="221"/>
    </row>
    <row r="32" spans="1:11" ht="20.25" hidden="1" customHeight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+'UK Prices'!D32</f>
        <v>FJ Sport Chill Out - American Golf</v>
      </c>
      <c r="E32" s="214">
        <f>'UK Prices'!J32</f>
        <v>0</v>
      </c>
      <c r="F32" s="215" t="s">
        <v>476</v>
      </c>
      <c r="G32" s="224">
        <f t="shared" si="1"/>
        <v>0.1</v>
      </c>
      <c r="I32" s="220" t="e">
        <f>('Sports Direct'!F32-'Std Cst'!U32)/'Sports Direct'!F32</f>
        <v>#VALUE!</v>
      </c>
      <c r="J32" s="221"/>
    </row>
    <row r="33" spans="1:10" ht="20.25" customHeight="1" x14ac:dyDescent="0.3">
      <c r="A33" s="206" t="str">
        <f>'ITMA Form Data'!A33</f>
        <v>MID LAYER - SHIRTS</v>
      </c>
      <c r="B33" s="206"/>
      <c r="C33" s="500"/>
      <c r="D33" s="19" t="str">
        <f>+'UK Prices'!D33</f>
        <v>Shirts</v>
      </c>
      <c r="E33" s="214"/>
      <c r="F33" s="215"/>
      <c r="I33" s="220"/>
      <c r="J33" s="221"/>
    </row>
    <row r="34" spans="1:10" ht="20.25" customHeight="1" x14ac:dyDescent="0.3">
      <c r="A34" s="332" t="str">
        <f>'ITMA Form Data'!A34</f>
        <v>Price Band 4 - Avg (2017 = 4, 2016 = 5, 2015 = 6, 2014 = 5)</v>
      </c>
      <c r="B34" s="19"/>
      <c r="C34" s="501"/>
      <c r="D34" s="19"/>
      <c r="E34" s="214"/>
      <c r="F34" s="215"/>
      <c r="I34" s="220"/>
      <c r="J34" s="221"/>
    </row>
    <row r="35" spans="1:10" ht="20.25" customHeight="1" x14ac:dyDescent="0.3">
      <c r="A35" s="332" t="str">
        <f>'ITMA Form Data'!A35</f>
        <v>Price Band 3 - Avg (2017 = 7, 2016 = 8, 2015 = 7, 2014 = 4)</v>
      </c>
      <c r="B35" s="19"/>
      <c r="C35" s="501"/>
      <c r="D35" s="19"/>
      <c r="E35" s="214"/>
      <c r="F35" s="215"/>
      <c r="I35" s="220"/>
      <c r="J35" s="221"/>
    </row>
    <row r="36" spans="1:10" ht="20.25" customHeight="1" x14ac:dyDescent="0.3">
      <c r="A36" s="332" t="str">
        <f>'ITMA Form Data'!A36</f>
        <v>Price Band 2 - Avg (2017 = 6, 2016 = 7, 2015 = 6, 2014 = 5)</v>
      </c>
      <c r="B36" s="19"/>
      <c r="C36" s="501"/>
      <c r="D36" s="19"/>
      <c r="E36" s="214"/>
      <c r="F36" s="215"/>
      <c r="I36" s="220"/>
      <c r="J36" s="221"/>
    </row>
    <row r="37" spans="1:10" ht="20.25" customHeight="1" x14ac:dyDescent="0.3">
      <c r="A37" s="332" t="str">
        <f>'ITMA Form Data'!A37</f>
        <v>Price Band 1 - Avg (2017 = 2, 2016 = 2, 2015 = 3, 2014 = 3)</v>
      </c>
      <c r="B37" s="19"/>
      <c r="C37" s="501"/>
      <c r="D37" s="19"/>
      <c r="E37" s="214"/>
      <c r="F37" s="215"/>
      <c r="I37" s="220"/>
      <c r="J37" s="221"/>
    </row>
    <row r="38" spans="1:10" ht="20.25" customHeight="1" x14ac:dyDescent="0.3">
      <c r="A38" s="681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+'UK Prices'!D38</f>
        <v>Raglan Chest Stripe Pique</v>
      </c>
      <c r="E38" s="214">
        <f>'UK Prices'!J38</f>
        <v>28.9</v>
      </c>
      <c r="F38" s="215">
        <f t="shared" ref="F38:F56" si="2">+$E38*(1-$L$4)</f>
        <v>26.009999999999998</v>
      </c>
      <c r="G38" s="224">
        <f t="shared" ref="G38:G80" si="3">$L$4</f>
        <v>0.1</v>
      </c>
      <c r="I38" s="220">
        <f>('Sports Direct'!F38-'Std Cst'!U38)/'Sports Direct'!F38</f>
        <v>0.5558751991939439</v>
      </c>
      <c r="J38" s="221"/>
    </row>
    <row r="39" spans="1:10" ht="20.25" customHeight="1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+'UK Prices'!D39</f>
        <v>Stretch Pique w/Painted Stripes (A)</v>
      </c>
      <c r="E39" s="214">
        <f>'UK Prices'!J39</f>
        <v>28.9</v>
      </c>
      <c r="F39" s="215">
        <f t="shared" si="2"/>
        <v>26.009999999999998</v>
      </c>
      <c r="G39" s="224">
        <f t="shared" si="3"/>
        <v>0.1</v>
      </c>
      <c r="I39" s="220">
        <f>('Sports Direct'!F39-'Std Cst'!U39)/'Sports Direct'!F39</f>
        <v>0.57072359967651698</v>
      </c>
      <c r="J39" s="221"/>
    </row>
    <row r="40" spans="1:10" ht="20.25" customHeight="1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+'UK Prices'!D40</f>
        <v>Stretch Lisle Colour Block Space Dye (A)</v>
      </c>
      <c r="E40" s="214">
        <f>'UK Prices'!J40</f>
        <v>28.9</v>
      </c>
      <c r="F40" s="215">
        <f t="shared" si="2"/>
        <v>26.009999999999998</v>
      </c>
      <c r="G40" s="224">
        <f t="shared" si="3"/>
        <v>0.1</v>
      </c>
      <c r="I40" s="220">
        <f>('Sports Direct'!F40-'Std Cst'!U40)/'Sports Direct'!F40</f>
        <v>0.57428721579233455</v>
      </c>
      <c r="J40" s="221"/>
    </row>
    <row r="41" spans="1:10" ht="20.25" customHeight="1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+'UK Prices'!D41</f>
        <v>Heather Lisle Stripe (A)</v>
      </c>
      <c r="E41" s="214">
        <f>'UK Prices'!J41</f>
        <v>28.9</v>
      </c>
      <c r="F41" s="215">
        <f t="shared" si="2"/>
        <v>26.009999999999998</v>
      </c>
      <c r="G41" s="224">
        <f t="shared" si="3"/>
        <v>0.1</v>
      </c>
      <c r="I41" s="220">
        <f>('Sports Direct'!F41-'Std Cst'!U41)/'Sports Direct'!F41</f>
        <v>0.58616593617839285</v>
      </c>
      <c r="J41" s="221"/>
    </row>
    <row r="42" spans="1:10" ht="20.25" customHeight="1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+'UK Prices'!D42</f>
        <v>Pique Chest Stripe w/ Self Collar (T)</v>
      </c>
      <c r="E42" s="214">
        <f>'UK Prices'!J42</f>
        <v>26.4</v>
      </c>
      <c r="F42" s="215">
        <f>+$E42*(1-$L$4)</f>
        <v>23.759999999999998</v>
      </c>
      <c r="G42" s="224">
        <f t="shared" si="3"/>
        <v>0.1</v>
      </c>
      <c r="I42" s="220">
        <f>('Sports Direct'!F42-'Std Cst'!U42)/'Sports Direct'!F42</f>
        <v>0.52768011145942184</v>
      </c>
      <c r="J42" s="221"/>
    </row>
    <row r="43" spans="1:10" ht="20.25" customHeight="1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+'UK Prices'!D43</f>
        <v>Stretch Pique All Colours Chest Stripe (T)</v>
      </c>
      <c r="E43" s="214">
        <f>'UK Prices'!J43</f>
        <v>26.4</v>
      </c>
      <c r="F43" s="215">
        <f t="shared" si="2"/>
        <v>23.759999999999998</v>
      </c>
      <c r="G43" s="224">
        <f t="shared" si="3"/>
        <v>0.1</v>
      </c>
      <c r="I43" s="220">
        <f>('Sports Direct'!F43-'Std Cst'!U43)/'Sports Direct'!F43</f>
        <v>0.55108659003831417</v>
      </c>
      <c r="J43" s="221"/>
    </row>
    <row r="44" spans="1:10" ht="20.25" customHeight="1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+'UK Prices'!D44</f>
        <v>Stretch Pique Double Space Dye Chest Stripe (A)</v>
      </c>
      <c r="E44" s="214">
        <f>'UK Prices'!J44</f>
        <v>26.4</v>
      </c>
      <c r="F44" s="215">
        <f t="shared" si="2"/>
        <v>23.759999999999998</v>
      </c>
      <c r="G44" s="224">
        <f t="shared" si="3"/>
        <v>0.1</v>
      </c>
      <c r="I44" s="220">
        <f>('Sports Direct'!F44-'Std Cst'!U44)/'Sports Direct'!F44</f>
        <v>0.55108659003831417</v>
      </c>
      <c r="J44" s="221"/>
    </row>
    <row r="45" spans="1:10" ht="20.25" customHeight="1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+'UK Prices'!D45</f>
        <v>Smooth Pique Chest Stripe (T)</v>
      </c>
      <c r="E45" s="214">
        <f>'UK Prices'!J45</f>
        <v>26.4</v>
      </c>
      <c r="F45" s="215">
        <f t="shared" si="2"/>
        <v>23.759999999999998</v>
      </c>
      <c r="G45" s="224">
        <f t="shared" si="3"/>
        <v>0.1</v>
      </c>
      <c r="I45" s="220">
        <f>('Sports Direct'!F45-'Std Cst'!U45)/'Sports Direct'!F45</f>
        <v>0.554337489840938</v>
      </c>
      <c r="J45" s="221"/>
    </row>
    <row r="46" spans="1:10" ht="20.25" customHeight="1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+'UK Prices'!D46</f>
        <v>Birdseye Pique w/Circle Print Trim (A)</v>
      </c>
      <c r="E46" s="214">
        <f>'UK Prices'!J46</f>
        <v>26.4</v>
      </c>
      <c r="F46" s="215">
        <f t="shared" si="2"/>
        <v>23.759999999999998</v>
      </c>
      <c r="G46" s="224">
        <f t="shared" si="3"/>
        <v>0.1</v>
      </c>
      <c r="I46" s="220">
        <f>('Sports Direct'!F46-'Std Cst'!U46)/'Sports Direct'!F46</f>
        <v>0.57319270869615691</v>
      </c>
      <c r="J46" s="221"/>
    </row>
    <row r="47" spans="1:10" ht="20.25" customHeight="1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+'UK Prices'!D47</f>
        <v>Smooth Pique w/Half Band Cuff (A)</v>
      </c>
      <c r="E47" s="214">
        <f>'UK Prices'!J47</f>
        <v>26.4</v>
      </c>
      <c r="F47" s="215">
        <f t="shared" si="2"/>
        <v>23.759999999999998</v>
      </c>
      <c r="G47" s="224">
        <f t="shared" si="3"/>
        <v>0.1</v>
      </c>
      <c r="I47" s="220">
        <f>('Sports Direct'!F47-'Std Cst'!U47)/'Sports Direct'!F47</f>
        <v>0.58944720770927661</v>
      </c>
      <c r="J47" s="221"/>
    </row>
    <row r="48" spans="1:10" ht="20.25" customHeight="1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+'UK Prices'!D48</f>
        <v>Stretch Pique Colour Block &amp; Contrast Trim (A)</v>
      </c>
      <c r="E48" s="214">
        <f>'UK Prices'!J48</f>
        <v>26.4</v>
      </c>
      <c r="F48" s="215">
        <f t="shared" si="2"/>
        <v>23.759999999999998</v>
      </c>
      <c r="G48" s="224">
        <f t="shared" si="3"/>
        <v>0.1</v>
      </c>
      <c r="I48" s="220">
        <f>('Sports Direct'!F48-'Std Cst'!U48)/'Sports Direct'!F48</f>
        <v>0.60245080691977237</v>
      </c>
      <c r="J48" s="221"/>
    </row>
    <row r="49" spans="1:10" ht="20.25" customHeight="1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+'UK Prices'!D49</f>
        <v>Stretch Lisle Tie Print (A)</v>
      </c>
      <c r="E49" s="214">
        <f>'UK Prices'!J49</f>
        <v>23.4</v>
      </c>
      <c r="F49" s="215">
        <f t="shared" si="2"/>
        <v>21.06</v>
      </c>
      <c r="G49" s="224">
        <f t="shared" si="3"/>
        <v>0.1</v>
      </c>
      <c r="I49" s="220">
        <f>('Sports Direct'!F49-'Std Cst'!U49)/'Sports Direct'!F49</f>
        <v>0.55337889118118999</v>
      </c>
      <c r="J49" s="221"/>
    </row>
    <row r="50" spans="1:10" ht="20.25" customHeight="1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+'UK Prices'!D50</f>
        <v>Stretch Lisle Open Stripe (T)</v>
      </c>
      <c r="E50" s="214">
        <f>'UK Prices'!J50</f>
        <v>23.4</v>
      </c>
      <c r="F50" s="215">
        <f t="shared" si="2"/>
        <v>21.06</v>
      </c>
      <c r="G50" s="224">
        <f t="shared" si="3"/>
        <v>0.1</v>
      </c>
      <c r="I50" s="220">
        <f>('Sports Direct'!F50-'Std Cst'!U50)/'Sports Direct'!F50</f>
        <v>0.50936670923797356</v>
      </c>
      <c r="J50" s="221"/>
    </row>
    <row r="51" spans="1:10" ht="20.25" customHeight="1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+'UK Prices'!D51</f>
        <v>Stretch Pique w/FJ Chest Logo (A)</v>
      </c>
      <c r="E51" s="214">
        <f>'UK Prices'!J51</f>
        <v>23.4</v>
      </c>
      <c r="F51" s="215">
        <f t="shared" si="2"/>
        <v>21.06</v>
      </c>
      <c r="G51" s="224">
        <f t="shared" si="3"/>
        <v>0.1</v>
      </c>
      <c r="I51" s="220">
        <f>('Sports Direct'!F51-'Std Cst'!U51)/'Sports Direct'!F51</f>
        <v>0.57465144578707794</v>
      </c>
      <c r="J51" s="221"/>
    </row>
    <row r="52" spans="1:10" ht="20.25" customHeight="1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+'UK Prices'!D52</f>
        <v>Smooth Pique w/Collar &amp; Sleeve Stripes (A)</v>
      </c>
      <c r="E52" s="214">
        <f>'UK Prices'!J52</f>
        <v>23.4</v>
      </c>
      <c r="F52" s="215">
        <f t="shared" si="2"/>
        <v>21.06</v>
      </c>
      <c r="G52" s="224">
        <f t="shared" si="3"/>
        <v>0.1</v>
      </c>
      <c r="I52" s="220">
        <f>('Sports Direct'!F52-'Std Cst'!U52)/'Sports Direct'!F52</f>
        <v>0.56804961849559543</v>
      </c>
      <c r="J52" s="221"/>
    </row>
    <row r="53" spans="1:10" ht="20.25" customHeight="1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+'UK Prices'!D53</f>
        <v>Stretch Pique w/Lisle Tie Print Trim (A)</v>
      </c>
      <c r="E53" s="214">
        <f>'UK Prices'!J53</f>
        <v>23.4</v>
      </c>
      <c r="F53" s="215">
        <f t="shared" si="2"/>
        <v>21.06</v>
      </c>
      <c r="G53" s="224">
        <f t="shared" si="3"/>
        <v>0.1</v>
      </c>
      <c r="I53" s="220">
        <f>('Sports Direct'!F53-'Std Cst'!U53)/'Sports Direct'!F53</f>
        <v>0.57465144578707794</v>
      </c>
      <c r="J53" s="221"/>
    </row>
    <row r="54" spans="1:10" ht="20.25" customHeight="1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+'UK Prices'!D54</f>
        <v>Stretch Jacquard Geometric (T)</v>
      </c>
      <c r="E54" s="214">
        <f>'UK Prices'!J54</f>
        <v>23.4</v>
      </c>
      <c r="F54" s="215">
        <f t="shared" si="2"/>
        <v>21.06</v>
      </c>
      <c r="G54" s="224">
        <f t="shared" si="3"/>
        <v>0.1</v>
      </c>
      <c r="I54" s="220">
        <f>('Sports Direct'!F54-'Std Cst'!U54)/'Sports Direct'!F54</f>
        <v>0.59372339129580498</v>
      </c>
      <c r="J54" s="221"/>
    </row>
    <row r="55" spans="1:10" ht="20.25" customHeight="1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+'UK Prices'!D55</f>
        <v>Stretch Pique (T)</v>
      </c>
      <c r="E55" s="214">
        <f>'UK Prices'!J55</f>
        <v>19.5</v>
      </c>
      <c r="F55" s="215">
        <f t="shared" si="2"/>
        <v>17.55</v>
      </c>
      <c r="G55" s="224">
        <f t="shared" si="3"/>
        <v>0.1</v>
      </c>
      <c r="I55" s="220">
        <f>('Sports Direct'!F55-'Std Cst'!U55)/'Sports Direct'!F55</f>
        <v>0.55389236663719421</v>
      </c>
      <c r="J55" s="221"/>
    </row>
    <row r="56" spans="1:10" ht="20.25" customHeight="1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+'UK Prices'!D56</f>
        <v>Stretch Pique (A)</v>
      </c>
      <c r="E56" s="214">
        <f>'UK Prices'!J56</f>
        <v>19.5</v>
      </c>
      <c r="F56" s="215">
        <f t="shared" si="2"/>
        <v>17.55</v>
      </c>
      <c r="G56" s="224">
        <f t="shared" si="3"/>
        <v>0.1</v>
      </c>
      <c r="I56" s="220">
        <f>('Sports Direct'!F56-'Std Cst'!U56)/'Sports Direct'!F56</f>
        <v>0.5362874938599077</v>
      </c>
      <c r="J56" s="221"/>
    </row>
    <row r="57" spans="1:10" ht="20.25" customHeight="1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+'UK Prices'!D57</f>
        <v>Stretch Pique Double Space Dye Chest Stripe (A) - Prosports</v>
      </c>
      <c r="E57" s="214">
        <f>'UK Prices'!J57</f>
        <v>26.4</v>
      </c>
      <c r="F57" s="215">
        <f>+$E57*(1-$L$4)</f>
        <v>23.759999999999998</v>
      </c>
      <c r="G57" s="224">
        <f t="shared" si="3"/>
        <v>0.1</v>
      </c>
      <c r="I57" s="220">
        <f>('Sports Direct'!F57-'Std Cst'!U57)/'Sports Direct'!F57</f>
        <v>0.55108659003831417</v>
      </c>
      <c r="J57" s="221"/>
    </row>
    <row r="58" spans="1:10" ht="20.25" customHeight="1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+'UK Prices'!D58</f>
        <v>Stretch Pique (T) - American Golf</v>
      </c>
      <c r="E58" s="214">
        <f>'UK Prices'!J58</f>
        <v>0</v>
      </c>
      <c r="F58" s="215" t="s">
        <v>476</v>
      </c>
      <c r="G58" s="224">
        <f t="shared" si="3"/>
        <v>0.1</v>
      </c>
      <c r="I58" s="220" t="e">
        <f>('Sports Direct'!F58-'Std Cst'!U58)/'Sports Direct'!F58</f>
        <v>#VALUE!</v>
      </c>
      <c r="J58" s="221"/>
    </row>
    <row r="59" spans="1:10" ht="20.25" customHeight="1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+'UK Prices'!D59</f>
        <v>Stretch Pique (A) - American Golf</v>
      </c>
      <c r="E59" s="214">
        <f>'UK Prices'!J59</f>
        <v>0</v>
      </c>
      <c r="F59" s="215" t="s">
        <v>476</v>
      </c>
      <c r="G59" s="224">
        <f t="shared" si="3"/>
        <v>0.1</v>
      </c>
      <c r="I59" s="220" t="e">
        <f>('Sports Direct'!F59-'Std Cst'!U59)/'Sports Direct'!F59</f>
        <v>#VALUE!</v>
      </c>
      <c r="J59" s="221"/>
    </row>
    <row r="60" spans="1:10" ht="20.25" hidden="1" customHeight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+'UK Prices'!D60</f>
        <v>Lisle Tonal Print w/ Self Collar (T)</v>
      </c>
      <c r="E60" s="214">
        <f>'UK Prices'!J60</f>
        <v>0</v>
      </c>
      <c r="F60" s="215">
        <f t="shared" ref="F60:F80" si="4">+$E60*(1-$L$4)</f>
        <v>0</v>
      </c>
      <c r="G60" s="224">
        <f t="shared" si="3"/>
        <v>0.1</v>
      </c>
      <c r="I60" s="220" t="e">
        <f>('Sports Direct'!F60-'Std Cst'!U60)/'Sports Direct'!F60</f>
        <v>#DIV/0!</v>
      </c>
      <c r="J60" s="221"/>
    </row>
    <row r="61" spans="1:10" ht="20.25" hidden="1" customHeight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+'UK Prices'!D61</f>
        <v>Lisle Stripe w/ Self Collar (A)</v>
      </c>
      <c r="E61" s="214">
        <f>'UK Prices'!J61</f>
        <v>0</v>
      </c>
      <c r="F61" s="215">
        <f t="shared" si="4"/>
        <v>0</v>
      </c>
      <c r="G61" s="224">
        <f t="shared" si="3"/>
        <v>0.1</v>
      </c>
      <c r="I61" s="220" t="e">
        <f>('Sports Direct'!F61-'Std Cst'!U61)/'Sports Direct'!F61</f>
        <v>#DIV/0!</v>
      </c>
      <c r="J61" s="221"/>
    </row>
    <row r="62" spans="1:10" ht="20.25" hidden="1" customHeight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+'UK Prices'!D62</f>
        <v>Jacquard Check w/ Button Down Collar (A)</v>
      </c>
      <c r="E62" s="214">
        <f>'UK Prices'!J62</f>
        <v>0</v>
      </c>
      <c r="F62" s="215">
        <f t="shared" si="4"/>
        <v>0</v>
      </c>
      <c r="G62" s="224">
        <f t="shared" si="3"/>
        <v>0.1</v>
      </c>
      <c r="I62" s="220" t="e">
        <f>('Sports Direct'!F62-'Std Cst'!U62)/'Sports Direct'!F62</f>
        <v>#DIV/0!</v>
      </c>
      <c r="J62" s="221"/>
    </row>
    <row r="63" spans="1:10" ht="20.25" hidden="1" customHeight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+'UK Prices'!D63</f>
        <v>Raglan Chest Stripe w/ Self Collar (A)</v>
      </c>
      <c r="E63" s="214">
        <f>'UK Prices'!J63</f>
        <v>0</v>
      </c>
      <c r="F63" s="215">
        <f t="shared" si="4"/>
        <v>0</v>
      </c>
      <c r="G63" s="224">
        <f t="shared" si="3"/>
        <v>0.1</v>
      </c>
      <c r="I63" s="220" t="e">
        <f>('Sports Direct'!F63-'Std Cst'!U63)/'Sports Direct'!F63</f>
        <v>#DIV/0!</v>
      </c>
      <c r="J63" s="221"/>
    </row>
    <row r="64" spans="1:10" ht="20.25" hidden="1" customHeight="1" x14ac:dyDescent="0.3">
      <c r="A64" s="332">
        <f>'ITMA Form Data'!A65</f>
        <v>0</v>
      </c>
      <c r="B64" s="329">
        <f>'ITMA Form Data'!B65</f>
        <v>0</v>
      </c>
      <c r="C64" s="428" t="str">
        <f>'ITMA Form Data'!C65</f>
        <v>91643/4/5/6</v>
      </c>
      <c r="D64" s="289" t="str">
        <f>+'UK Prices'!D64</f>
        <v>Smooth Pique Double Chest Stripe (T)</v>
      </c>
      <c r="E64" s="214">
        <f>'UK Prices'!J64</f>
        <v>0</v>
      </c>
      <c r="F64" s="215">
        <f t="shared" si="4"/>
        <v>0</v>
      </c>
      <c r="G64" s="224">
        <f t="shared" si="3"/>
        <v>0.1</v>
      </c>
      <c r="I64" s="220" t="e">
        <f>('Sports Direct'!F64-'Std Cst'!U65)/'Sports Direct'!F64</f>
        <v>#DIV/0!</v>
      </c>
      <c r="J64" s="221"/>
    </row>
    <row r="65" spans="1:10" ht="20.25" hidden="1" customHeight="1" x14ac:dyDescent="0.3">
      <c r="A65" s="332">
        <f>'ITMA Form Data'!A64</f>
        <v>0</v>
      </c>
      <c r="B65" s="329">
        <f>'ITMA Form Data'!B64</f>
        <v>0</v>
      </c>
      <c r="C65" s="428" t="str">
        <f>'ITMA Form Data'!C64</f>
        <v>91628/9/30</v>
      </c>
      <c r="D65" s="289" t="str">
        <f>+'UK Prices'!D65</f>
        <v>Pique Chest/Back Stripes (A)</v>
      </c>
      <c r="E65" s="214">
        <f>'UK Prices'!J65</f>
        <v>0</v>
      </c>
      <c r="F65" s="215">
        <f t="shared" si="4"/>
        <v>0</v>
      </c>
      <c r="G65" s="224">
        <f t="shared" si="3"/>
        <v>0.1</v>
      </c>
      <c r="I65" s="220" t="e">
        <f>('Sports Direct'!F65-'Std Cst'!U64)/'Sports Direct'!F65</f>
        <v>#DIV/0!</v>
      </c>
      <c r="J65" s="221"/>
    </row>
    <row r="66" spans="1:10" ht="20.25" hidden="1" customHeight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+'UK Prices'!D66</f>
        <v>Lisle Engineered Stripe w/Striped Self Collar (A)</v>
      </c>
      <c r="E66" s="214">
        <f>'UK Prices'!J66</f>
        <v>0</v>
      </c>
      <c r="F66" s="215">
        <f t="shared" si="4"/>
        <v>0</v>
      </c>
      <c r="G66" s="224">
        <f t="shared" si="3"/>
        <v>0.1</v>
      </c>
      <c r="I66" s="220" t="e">
        <f>('Sports Direct'!F66-'Std Cst'!U66)/'Sports Direct'!F66</f>
        <v>#DIV/0!</v>
      </c>
      <c r="J66" s="221"/>
    </row>
    <row r="67" spans="1:10" ht="20.25" hidden="1" customHeight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+'UK Prices'!D67</f>
        <v>Birdseye Colorblock Pique w/ Self Collar (A)</v>
      </c>
      <c r="E67" s="214">
        <f>'UK Prices'!J67</f>
        <v>0</v>
      </c>
      <c r="F67" s="215">
        <f t="shared" si="4"/>
        <v>0</v>
      </c>
      <c r="G67" s="224">
        <f t="shared" si="3"/>
        <v>0.1</v>
      </c>
      <c r="I67" s="220" t="e">
        <f>('Sports Direct'!F67-'Std Cst'!U67)/'Sports Direct'!F67</f>
        <v>#DIV/0!</v>
      </c>
      <c r="J67" s="221"/>
    </row>
    <row r="68" spans="1:10" ht="20.25" hidden="1" customHeight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+'UK Prices'!D68</f>
        <v>Pique Colour Block w/ Collar, Armhole &amp; Pocket Trim (A)</v>
      </c>
      <c r="E68" s="214">
        <f>'UK Prices'!J68</f>
        <v>0</v>
      </c>
      <c r="F68" s="215">
        <f t="shared" si="4"/>
        <v>0</v>
      </c>
      <c r="G68" s="224">
        <f t="shared" si="3"/>
        <v>0.1</v>
      </c>
      <c r="I68" s="220" t="e">
        <f>('Sports Direct'!F68-'Std Cst'!U68)/'Sports Direct'!F68</f>
        <v>#DIV/0!</v>
      </c>
      <c r="J68" s="221"/>
    </row>
    <row r="69" spans="1:10" ht="20.25" hidden="1" customHeight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+'UK Prices'!D69</f>
        <v>Lisle Stripe w/ Contrast Top &amp; Knit Collar (A)</v>
      </c>
      <c r="E69" s="214">
        <f>'UK Prices'!J69</f>
        <v>0</v>
      </c>
      <c r="F69" s="215">
        <f t="shared" si="4"/>
        <v>0</v>
      </c>
      <c r="G69" s="224">
        <f t="shared" si="3"/>
        <v>0.1</v>
      </c>
      <c r="I69" s="220" t="e">
        <f>('Sports Direct'!F69-'Std Cst'!U69)/'Sports Direct'!F69</f>
        <v>#DIV/0!</v>
      </c>
      <c r="J69" s="221"/>
    </row>
    <row r="70" spans="1:10" ht="20.25" hidden="1" customHeight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+'UK Prices'!D70</f>
        <v>Smooth Pique w/ Houndstooth Woven Collar &amp; Pocket Trim (A)</v>
      </c>
      <c r="E70" s="214">
        <f>'UK Prices'!J70</f>
        <v>0</v>
      </c>
      <c r="F70" s="215">
        <f t="shared" si="4"/>
        <v>0</v>
      </c>
      <c r="G70" s="224">
        <f t="shared" si="3"/>
        <v>0.1</v>
      </c>
      <c r="I70" s="220" t="e">
        <f>('Sports Direct'!F70-'Std Cst'!U70)/'Sports Direct'!F70</f>
        <v>#DIV/0!</v>
      </c>
      <c r="J70" s="221"/>
    </row>
    <row r="71" spans="1:10" ht="20.25" hidden="1" customHeight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+'UK Prices'!D71</f>
        <v>Lisle Multi-Stripe w/ Self Collar (T)</v>
      </c>
      <c r="E71" s="214">
        <f>'UK Prices'!J71</f>
        <v>0</v>
      </c>
      <c r="F71" s="215">
        <f t="shared" si="4"/>
        <v>0</v>
      </c>
      <c r="G71" s="224">
        <f t="shared" si="3"/>
        <v>0.1</v>
      </c>
      <c r="I71" s="220" t="e">
        <f>('Sports Direct'!F71-'Std Cst'!U71)/'Sports Direct'!F71</f>
        <v>#DIV/0!</v>
      </c>
      <c r="J71" s="221"/>
    </row>
    <row r="72" spans="1:10" ht="20.25" hidden="1" customHeight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+'UK Prices'!D72</f>
        <v>SuperDry Textured Sleeve Stripe w/ Self Fabric Reversible Collar (T)</v>
      </c>
      <c r="E72" s="214">
        <f>'UK Prices'!J72</f>
        <v>0</v>
      </c>
      <c r="F72" s="215">
        <f t="shared" si="4"/>
        <v>0</v>
      </c>
      <c r="G72" s="224">
        <f t="shared" si="3"/>
        <v>0.1</v>
      </c>
      <c r="I72" s="220" t="e">
        <f>('Sports Direct'!F72-'Std Cst'!U72)/'Sports Direct'!F72</f>
        <v>#DIV/0!</v>
      </c>
      <c r="J72" s="221"/>
    </row>
    <row r="73" spans="1:10" ht="20.25" hidden="1" customHeight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+'UK Prices'!D73</f>
        <v>Pique Pin Dot Print w/ Self Collar (A)</v>
      </c>
      <c r="E73" s="214">
        <f>'UK Prices'!J73</f>
        <v>0</v>
      </c>
      <c r="F73" s="215">
        <f t="shared" si="4"/>
        <v>0</v>
      </c>
      <c r="G73" s="224">
        <f t="shared" si="3"/>
        <v>0.1</v>
      </c>
      <c r="I73" s="220" t="e">
        <f>('Sports Direct'!F73-'Std Cst'!U73)/'Sports Direct'!F73</f>
        <v>#DIV/0!</v>
      </c>
      <c r="J73" s="221"/>
    </row>
    <row r="74" spans="1:10" ht="20.25" hidden="1" customHeight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+'UK Prices'!D74</f>
        <v>Raglan Jacquard w/ Solid Sleeves (T)</v>
      </c>
      <c r="E74" s="214">
        <f>'UK Prices'!J74</f>
        <v>0</v>
      </c>
      <c r="F74" s="215">
        <f t="shared" si="4"/>
        <v>0</v>
      </c>
      <c r="G74" s="224">
        <f t="shared" si="3"/>
        <v>0.1</v>
      </c>
      <c r="I74" s="220" t="e">
        <f>('Sports Direct'!F74-'Std Cst'!U74)/'Sports Direct'!F74</f>
        <v>#DIV/0!</v>
      </c>
      <c r="J74" s="221"/>
    </row>
    <row r="75" spans="1:10" ht="20.25" hidden="1" customHeight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+'UK Prices'!D75</f>
        <v>Pieced Back Pique w/ Knit Collar (A)</v>
      </c>
      <c r="E75" s="214">
        <f>'UK Prices'!J75</f>
        <v>0</v>
      </c>
      <c r="F75" s="215">
        <f t="shared" si="4"/>
        <v>0</v>
      </c>
      <c r="G75" s="224">
        <f t="shared" si="3"/>
        <v>0.1</v>
      </c>
      <c r="I75" s="220" t="e">
        <f>('Sports Direct'!F75-'Std Cst'!U75)/'Sports Direct'!F75</f>
        <v>#DIV/0!</v>
      </c>
      <c r="J75" s="221"/>
    </row>
    <row r="76" spans="1:10" ht="20.25" hidden="1" customHeight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+'UK Prices'!D76</f>
        <v>Smooth Pique Solid w/ Knit Collar (T)</v>
      </c>
      <c r="E76" s="214">
        <f>'UK Prices'!J76</f>
        <v>0</v>
      </c>
      <c r="F76" s="215">
        <f t="shared" si="4"/>
        <v>0</v>
      </c>
      <c r="G76" s="224">
        <f t="shared" si="3"/>
        <v>0.1</v>
      </c>
      <c r="I76" s="220" t="e">
        <f>('Sports Direct'!F76-'Std Cst'!U76)/'Sports Direct'!F76</f>
        <v>#DIV/0!</v>
      </c>
      <c r="J76" s="221"/>
    </row>
    <row r="77" spans="1:10" ht="20.25" hidden="1" customHeight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+'UK Prices'!D77</f>
        <v>Lisle Solid Brother w/ Self Collar (A)</v>
      </c>
      <c r="E77" s="214">
        <f>'UK Prices'!J77</f>
        <v>0</v>
      </c>
      <c r="F77" s="215">
        <f t="shared" si="4"/>
        <v>0</v>
      </c>
      <c r="G77" s="224">
        <f t="shared" si="3"/>
        <v>0.1</v>
      </c>
      <c r="I77" s="220" t="e">
        <f>('Sports Direct'!F77-'Std Cst'!U77)/'Sports Direct'!F77</f>
        <v>#DIV/0!</v>
      </c>
      <c r="J77" s="221"/>
    </row>
    <row r="78" spans="1:10" ht="20.25" hidden="1" customHeight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+'UK Prices'!D78</f>
        <v>Stretch Lisle w/neck tape trim (A)</v>
      </c>
      <c r="E78" s="214">
        <f>'UK Prices'!J78</f>
        <v>0</v>
      </c>
      <c r="F78" s="215">
        <f t="shared" si="4"/>
        <v>0</v>
      </c>
      <c r="G78" s="224">
        <f t="shared" si="3"/>
        <v>0.1</v>
      </c>
      <c r="I78" s="220" t="e">
        <f>('Sports Direct'!F78-'Std Cst'!U78)/'Sports Direct'!F78</f>
        <v>#DIV/0!</v>
      </c>
      <c r="J78" s="221"/>
    </row>
    <row r="79" spans="1:10" ht="20.25" hidden="1" customHeight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+'UK Prices'!D79</f>
        <v>Performance T-Shirt</v>
      </c>
      <c r="E79" s="214">
        <f>'UK Prices'!J79</f>
        <v>0</v>
      </c>
      <c r="F79" s="215">
        <f t="shared" si="4"/>
        <v>0</v>
      </c>
      <c r="G79" s="224">
        <f t="shared" si="3"/>
        <v>0.1</v>
      </c>
      <c r="I79" s="220" t="e">
        <f>('Sports Direct'!F79-'Std Cst'!U79)/'Sports Direct'!F79</f>
        <v>#DIV/0!</v>
      </c>
      <c r="J79" s="221"/>
    </row>
    <row r="80" spans="1:10" ht="20.25" hidden="1" customHeight="1" x14ac:dyDescent="0.3">
      <c r="A80" s="332">
        <f>'ITMA Form Data'!A79</f>
        <v>0</v>
      </c>
      <c r="B80" s="428">
        <f>'ITMA Form Data'!B79</f>
        <v>0</v>
      </c>
      <c r="C80" s="428" t="str">
        <f>'ITMA Form Data'!C79</f>
        <v>91659/60/61/62/63</v>
      </c>
      <c r="D80" s="289" t="str">
        <f>+'UK Prices'!D80</f>
        <v>Smooth Pique Double Chest Stripe (T) - Prosports</v>
      </c>
      <c r="E80" s="214">
        <f>'UK Prices'!J80</f>
        <v>0</v>
      </c>
      <c r="F80" s="215">
        <f t="shared" si="4"/>
        <v>0</v>
      </c>
      <c r="G80" s="224">
        <f t="shared" si="3"/>
        <v>0.1</v>
      </c>
      <c r="I80" s="220" t="e">
        <f>('Sports Direct'!F80-'Std Cst'!U79)/'Sports Direct'!F80</f>
        <v>#DIV/0!</v>
      </c>
      <c r="J80" s="221"/>
    </row>
    <row r="81" spans="1:11" ht="20.25" customHeight="1" x14ac:dyDescent="0.3">
      <c r="A81" s="206" t="str">
        <f>'ITMA Form Data'!A81</f>
        <v>OUTER LAYER - TROUSERS</v>
      </c>
      <c r="B81" s="206"/>
      <c r="C81" s="500"/>
      <c r="D81" s="19" t="str">
        <f>+'UK Prices'!D81</f>
        <v>Trousers</v>
      </c>
      <c r="E81" s="214"/>
      <c r="F81" s="215"/>
      <c r="I81" s="220"/>
      <c r="J81" s="221"/>
    </row>
    <row r="82" spans="1:11" ht="20.25" customHeight="1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+'UK Prices'!D82</f>
        <v>FJ Bedford Trouser (Slim Fit)</v>
      </c>
      <c r="E82" s="214">
        <f>'UK Prices'!J82</f>
        <v>38</v>
      </c>
      <c r="F82" s="215">
        <f t="shared" ref="F82:F91" si="5">+$E82*(1-$L$4)</f>
        <v>34.200000000000003</v>
      </c>
      <c r="G82" s="224">
        <f t="shared" ref="G82:G91" si="6">$L$4</f>
        <v>0.1</v>
      </c>
      <c r="I82" s="220">
        <f>('Sports Direct'!F82-'Std Cst'!U82)/'Sports Direct'!F82</f>
        <v>0.44098374672312968</v>
      </c>
      <c r="J82" s="221"/>
      <c r="K82" s="214"/>
    </row>
    <row r="83" spans="1:11" ht="20.25" customHeight="1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+'UK Prices'!D83</f>
        <v>MT Lite Cooling Performance Trouser (Slim Fit)</v>
      </c>
      <c r="E83" s="214">
        <f>'UK Prices'!J83</f>
        <v>38</v>
      </c>
      <c r="F83" s="215">
        <f t="shared" si="5"/>
        <v>34.200000000000003</v>
      </c>
      <c r="G83" s="224">
        <f t="shared" si="6"/>
        <v>0.1</v>
      </c>
      <c r="I83" s="220">
        <f>('Sports Direct'!F83-'Std Cst'!U83)/'Sports Direct'!F83</f>
        <v>0.5064808227465214</v>
      </c>
      <c r="J83" s="221"/>
    </row>
    <row r="84" spans="1:11" ht="20.25" customHeight="1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+'UK Prices'!D84</f>
        <v>FJ WRT Xtreme Trouser</v>
      </c>
      <c r="E84" s="214">
        <f>'UK Prices'!J84</f>
        <v>39</v>
      </c>
      <c r="F84" s="215">
        <f t="shared" si="5"/>
        <v>35.1</v>
      </c>
      <c r="G84" s="224">
        <f t="shared" si="6"/>
        <v>0.1</v>
      </c>
      <c r="I84" s="220">
        <f>('Sports Direct'!F84-'Std Cst'!U84)/'Sports Direct'!F84</f>
        <v>0.58866199037233513</v>
      </c>
      <c r="J84" s="221"/>
    </row>
    <row r="85" spans="1:11" ht="20.25" customHeight="1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+'UK Prices'!D85</f>
        <v>FJ Performance Trouser</v>
      </c>
      <c r="E85" s="214">
        <f>'UK Prices'!J85</f>
        <v>29.4</v>
      </c>
      <c r="F85" s="215">
        <f t="shared" si="5"/>
        <v>26.46</v>
      </c>
      <c r="G85" s="224">
        <f t="shared" si="6"/>
        <v>0.1</v>
      </c>
      <c r="I85" s="220">
        <f>('Sports Direct'!F85-'Std Cst'!U85)/'Sports Direct'!F85</f>
        <v>0.5259087027914614</v>
      </c>
      <c r="J85" s="221"/>
      <c r="K85" s="214"/>
    </row>
    <row r="86" spans="1:11" ht="20.25" customHeight="1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+'UK Prices'!D86</f>
        <v>FJ Trouser (Slim Fit)</v>
      </c>
      <c r="E86" s="214">
        <f>'UK Prices'!J86</f>
        <v>29.4</v>
      </c>
      <c r="F86" s="215">
        <f t="shared" si="5"/>
        <v>26.46</v>
      </c>
      <c r="G86" s="224">
        <f t="shared" si="6"/>
        <v>0.1</v>
      </c>
      <c r="I86" s="220">
        <f>('Sports Direct'!F86-'Std Cst'!U86)/'Sports Direct'!F86</f>
        <v>0.48795942346287169</v>
      </c>
      <c r="J86" s="221"/>
    </row>
    <row r="87" spans="1:11" ht="20.25" hidden="1" customHeight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+'UK Prices'!D87</f>
        <v>FJ Trouser (Regular Fit)</v>
      </c>
      <c r="E87" s="214">
        <f>'UK Prices'!J87</f>
        <v>0</v>
      </c>
      <c r="F87" s="215">
        <f t="shared" si="5"/>
        <v>0</v>
      </c>
      <c r="G87" s="224">
        <f t="shared" si="6"/>
        <v>0.1</v>
      </c>
      <c r="I87" s="220" t="e">
        <f>('Sports Direct'!F87-'Std Cst'!U87)/'Sports Direct'!F87</f>
        <v>#DIV/0!</v>
      </c>
      <c r="J87" s="221"/>
    </row>
    <row r="88" spans="1:11" ht="20.25" hidden="1" customHeight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+'UK Prices'!D88</f>
        <v>FJ Madras Shorts</v>
      </c>
      <c r="E88" s="214">
        <f>'UK Prices'!J88</f>
        <v>0</v>
      </c>
      <c r="F88" s="215">
        <f t="shared" si="5"/>
        <v>0</v>
      </c>
      <c r="G88" s="224">
        <f t="shared" si="6"/>
        <v>0.1</v>
      </c>
      <c r="I88" s="220" t="e">
        <f>('Sports Direct'!F88-'Std Cst'!U88)/'Sports Direct'!F88</f>
        <v>#DIV/0!</v>
      </c>
      <c r="J88" s="221"/>
    </row>
    <row r="89" spans="1:11" ht="20.25" customHeight="1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+'UK Prices'!D89</f>
        <v>FJ Bedford Shorts</v>
      </c>
      <c r="E89" s="214">
        <f>'UK Prices'!J89</f>
        <v>28.9</v>
      </c>
      <c r="F89" s="215">
        <f t="shared" si="5"/>
        <v>26.009999999999998</v>
      </c>
      <c r="G89" s="224">
        <f t="shared" si="6"/>
        <v>0.1</v>
      </c>
      <c r="I89" s="220">
        <f>('Sports Direct'!F89-'Std Cst'!U89)/'Sports Direct'!F89</f>
        <v>0.41095481048403126</v>
      </c>
      <c r="J89" s="221"/>
    </row>
    <row r="90" spans="1:11" ht="20.25" customHeight="1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+'UK Prices'!D90</f>
        <v>Tonal Plaid Shorts</v>
      </c>
      <c r="E90" s="214">
        <f>'UK Prices'!J90</f>
        <v>28.9</v>
      </c>
      <c r="F90" s="215">
        <f t="shared" si="5"/>
        <v>26.009999999999998</v>
      </c>
      <c r="G90" s="224">
        <f t="shared" si="6"/>
        <v>0.1</v>
      </c>
      <c r="I90" s="220">
        <f>('Sports Direct'!F90-'Std Cst'!U90)/'Sports Direct'!F90</f>
        <v>0.50301489347598405</v>
      </c>
      <c r="J90" s="221"/>
    </row>
    <row r="91" spans="1:11" ht="20.25" customHeight="1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+'UK Prices'!D91</f>
        <v>FJ Solid Colour Shorts</v>
      </c>
      <c r="E91" s="214">
        <f>'UK Prices'!J91</f>
        <v>25</v>
      </c>
      <c r="F91" s="215">
        <f t="shared" si="5"/>
        <v>22.5</v>
      </c>
      <c r="G91" s="224">
        <f t="shared" si="6"/>
        <v>0.1</v>
      </c>
      <c r="I91" s="220">
        <f>('Sports Direct'!F91-'Std Cst'!U91)/'Sports Direct'!F91</f>
        <v>0.428616091954023</v>
      </c>
      <c r="J91" s="221"/>
    </row>
    <row r="92" spans="1:11" ht="20.25" customHeight="1" x14ac:dyDescent="0.3">
      <c r="A92" s="206" t="str">
        <f>'ITMA Form Data'!A92</f>
        <v>WOMEN'S</v>
      </c>
      <c r="B92" s="206"/>
      <c r="C92" s="500"/>
      <c r="D92" s="29" t="str">
        <f>+'UK Prices'!D92</f>
        <v>Women's</v>
      </c>
      <c r="E92" s="214"/>
      <c r="I92" s="220"/>
      <c r="J92" s="221"/>
    </row>
    <row r="93" spans="1:11" ht="20.25" customHeight="1" x14ac:dyDescent="0.3">
      <c r="A93" s="206" t="str">
        <f>'ITMA Form Data'!A93</f>
        <v>MID LAYERS</v>
      </c>
      <c r="B93" s="206"/>
      <c r="C93" s="500"/>
      <c r="D93" s="29" t="str">
        <f>+'UK Prices'!D93</f>
        <v>Mid Layers</v>
      </c>
      <c r="E93" s="214"/>
      <c r="I93" s="220"/>
      <c r="J93" s="221"/>
    </row>
    <row r="94" spans="1:11" ht="20.25" customHeight="1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+'UK Prices'!D94</f>
        <v>Womens DWR Lightweight Softshell Vest</v>
      </c>
      <c r="E94" s="214">
        <f>'UK Prices'!J94</f>
        <v>40</v>
      </c>
      <c r="F94" s="215">
        <f t="shared" ref="F94:F100" si="7">+$E94*(1-$L$4)</f>
        <v>36</v>
      </c>
      <c r="G94" s="224">
        <f t="shared" ref="G94:G100" si="8">$L$4</f>
        <v>0.1</v>
      </c>
      <c r="I94" s="220">
        <f>('Sports Direct'!F94-'Std Cst'!U94)/'Sports Direct'!F94</f>
        <v>0.46354636015325668</v>
      </c>
      <c r="J94" s="221"/>
      <c r="K94" s="214"/>
    </row>
    <row r="95" spans="1:11" ht="20.25" customHeight="1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+'UK Prices'!D95</f>
        <v>Womens FJ Lambswool V-Neck (Midweight)</v>
      </c>
      <c r="E95" s="214">
        <f>'UK Prices'!J95</f>
        <v>34</v>
      </c>
      <c r="F95" s="215">
        <f t="shared" si="7"/>
        <v>30.6</v>
      </c>
      <c r="G95" s="224">
        <f t="shared" si="8"/>
        <v>0.1</v>
      </c>
      <c r="I95" s="220">
        <f>('Sports Direct'!F95-'Std Cst'!U95)/'Sports Direct'!F95</f>
        <v>0.42676835699797161</v>
      </c>
      <c r="J95" s="221"/>
      <c r="K95" s="214"/>
    </row>
    <row r="96" spans="1:11" ht="20.25" customHeight="1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+'UK Prices'!D96</f>
        <v>Women's Full Zip Hoody</v>
      </c>
      <c r="E96" s="214">
        <f>'UK Prices'!J96</f>
        <v>33.5</v>
      </c>
      <c r="F96" s="215">
        <f t="shared" si="7"/>
        <v>30.150000000000002</v>
      </c>
      <c r="G96" s="224">
        <f t="shared" si="8"/>
        <v>0.1</v>
      </c>
      <c r="I96" s="220">
        <f>('Sports Direct'!F96-'Std Cst'!U96)/'Sports Direct'!F96</f>
        <v>0.52774124778406817</v>
      </c>
      <c r="J96" s="221"/>
    </row>
    <row r="97" spans="1:11" ht="20.25" customHeight="1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+'UK Prices'!D97</f>
        <v>Women's Full Zip Brushed Chill-Out</v>
      </c>
      <c r="E97" s="214">
        <f>'UK Prices'!J97</f>
        <v>31.5</v>
      </c>
      <c r="F97" s="215">
        <f t="shared" si="7"/>
        <v>28.35</v>
      </c>
      <c r="G97" s="224">
        <f t="shared" si="8"/>
        <v>0.1</v>
      </c>
      <c r="I97" s="220">
        <f>('Sports Direct'!F97-'Std Cst'!U97)/'Sports Direct'!F97</f>
        <v>0.52694014474244355</v>
      </c>
      <c r="J97" s="221"/>
    </row>
    <row r="98" spans="1:11" ht="20.25" customHeight="1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+'UK Prices'!D98</f>
        <v>Women's Full Zip Brushed Chill-Out Vest</v>
      </c>
      <c r="E98" s="214">
        <f>'UK Prices'!J98</f>
        <v>28</v>
      </c>
      <c r="F98" s="215">
        <f t="shared" si="7"/>
        <v>25.2</v>
      </c>
      <c r="G98" s="224">
        <f t="shared" si="8"/>
        <v>0.1</v>
      </c>
      <c r="I98" s="220">
        <f>('Sports Direct'!F98-'Std Cst'!U98)/'Sports Direct'!F98</f>
        <v>0.48058850574712636</v>
      </c>
      <c r="J98" s="221"/>
    </row>
    <row r="99" spans="1:11" ht="20.25" hidden="1" customHeight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+'UK Prices'!D99</f>
        <v>Womens FJ Full Zip Chill-Out (Knit mid layer)</v>
      </c>
      <c r="E99" s="214">
        <f>'UK Prices'!J99</f>
        <v>0</v>
      </c>
      <c r="F99" s="215">
        <f t="shared" si="7"/>
        <v>0</v>
      </c>
      <c r="G99" s="224">
        <f t="shared" si="8"/>
        <v>0.1</v>
      </c>
      <c r="I99" s="220" t="e">
        <f>('Sports Direct'!F99-'Std Cst'!U99)/'Sports Direct'!F99</f>
        <v>#DIV/0!</v>
      </c>
      <c r="J99" s="221"/>
    </row>
    <row r="100" spans="1:11" ht="20.25" hidden="1" customHeight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+'UK Prices'!D100</f>
        <v>Womens FJ Full Zip Chill-Out Vest (knit mid layer)</v>
      </c>
      <c r="E100" s="214">
        <f>'UK Prices'!J100</f>
        <v>0</v>
      </c>
      <c r="F100" s="215">
        <f t="shared" si="7"/>
        <v>0</v>
      </c>
      <c r="G100" s="224">
        <f t="shared" si="8"/>
        <v>0.1</v>
      </c>
      <c r="I100" s="220" t="e">
        <f>('Sports Direct'!F100-'Std Cst'!U100)/'Sports Direct'!F100</f>
        <v>#DIV/0!</v>
      </c>
      <c r="J100" s="221"/>
    </row>
    <row r="101" spans="1:11" ht="20.25" customHeight="1" x14ac:dyDescent="0.3">
      <c r="A101" s="206" t="str">
        <f>'ITMA Form Data'!A101</f>
        <v>SHIRTS</v>
      </c>
      <c r="B101" s="206"/>
      <c r="C101" s="500"/>
      <c r="D101" s="29" t="str">
        <f>+'UK Prices'!D101</f>
        <v>Shirts</v>
      </c>
      <c r="E101" s="214"/>
      <c r="I101" s="220"/>
      <c r="J101" s="221"/>
    </row>
    <row r="102" spans="1:11" ht="20.25" customHeight="1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+'UK Prices'!D102</f>
        <v>Women's Stretch Pique Open V-neck</v>
      </c>
      <c r="E102" s="214">
        <f>'UK Prices'!J102</f>
        <v>19.5</v>
      </c>
      <c r="F102" s="215">
        <f t="shared" ref="F102:F107" si="9">+$E102*(1-$L$4)</f>
        <v>17.55</v>
      </c>
      <c r="G102" s="224">
        <f t="shared" ref="G102:G111" si="10">$L$4</f>
        <v>0.1</v>
      </c>
      <c r="I102" s="220">
        <f>('Sports Direct'!F102-'Std Cst'!U102)/'Sports Direct'!F102</f>
        <v>0.53540725022104341</v>
      </c>
      <c r="J102" s="221"/>
    </row>
    <row r="103" spans="1:11" ht="20.25" customHeight="1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+'UK Prices'!D103</f>
        <v>Women's Smooth Pique Cap Sleeve</v>
      </c>
      <c r="E103" s="214">
        <f>'UK Prices'!J103</f>
        <v>19.5</v>
      </c>
      <c r="F103" s="215">
        <f t="shared" si="9"/>
        <v>17.55</v>
      </c>
      <c r="G103" s="224">
        <f t="shared" si="10"/>
        <v>0.1</v>
      </c>
      <c r="I103" s="220">
        <f>('Sports Direct'!F103-'Std Cst'!U103)/'Sports Direct'!F103</f>
        <v>0.55741334119265151</v>
      </c>
      <c r="J103" s="221"/>
    </row>
    <row r="104" spans="1:11" ht="20.25" customHeight="1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+'UK Prices'!D104</f>
        <v>Women's Stretch Pique - Solid Colour</v>
      </c>
      <c r="E104" s="214">
        <f>'UK Prices'!J104</f>
        <v>19.5</v>
      </c>
      <c r="F104" s="215">
        <f t="shared" si="9"/>
        <v>17.55</v>
      </c>
      <c r="G104" s="224">
        <f t="shared" si="10"/>
        <v>0.1</v>
      </c>
      <c r="I104" s="220">
        <f>('Sports Direct'!F104-'Std Cst'!U104)/'Sports Direct'!F104</f>
        <v>0.55741334119265151</v>
      </c>
      <c r="J104" s="221"/>
    </row>
    <row r="105" spans="1:11" ht="20.25" customHeight="1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+'UK Prices'!D105</f>
        <v>Women's Interlock Sleeveless</v>
      </c>
      <c r="E105" s="214">
        <f>'UK Prices'!J105</f>
        <v>17.5</v>
      </c>
      <c r="F105" s="215">
        <f t="shared" si="9"/>
        <v>15.75</v>
      </c>
      <c r="G105" s="224">
        <f t="shared" si="10"/>
        <v>0.1</v>
      </c>
      <c r="I105" s="220">
        <f>('Sports Direct'!F105-'Std Cst'!U105)/'Sports Direct'!F105</f>
        <v>0.48334712643678168</v>
      </c>
      <c r="J105" s="221"/>
    </row>
    <row r="106" spans="1:11" ht="20.25" customHeight="1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+'UK Prices'!D106</f>
        <v>Stretch Pique Double Space Dye Chest Stripe (A) - Prosports</v>
      </c>
      <c r="E106" s="214">
        <f>'UK Prices'!J106</f>
        <v>26.4</v>
      </c>
      <c r="F106" s="215">
        <f t="shared" si="9"/>
        <v>23.759999999999998</v>
      </c>
      <c r="G106" s="224">
        <f t="shared" si="10"/>
        <v>0.1</v>
      </c>
      <c r="I106" s="220">
        <f>('Sports Direct'!F106-'Std Cst'!U106)/'Sports Direct'!F106</f>
        <v>0.55108659003831417</v>
      </c>
      <c r="J106" s="221"/>
    </row>
    <row r="107" spans="1:11" ht="20.25" hidden="1" customHeight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+'UK Prices'!D107</f>
        <v>Womens FJ Stretch Pique w/reversible collar</v>
      </c>
      <c r="E107" s="214">
        <f>'UK Prices'!J107</f>
        <v>0</v>
      </c>
      <c r="F107" s="215">
        <f t="shared" si="9"/>
        <v>0</v>
      </c>
      <c r="G107" s="224">
        <f t="shared" si="10"/>
        <v>0.1</v>
      </c>
      <c r="I107" s="220" t="e">
        <f>('Sports Direct'!F107-'Std Cst'!U107)/'Sports Direct'!F107</f>
        <v>#DIV/0!</v>
      </c>
      <c r="J107" s="221"/>
      <c r="K107" s="214"/>
    </row>
    <row r="108" spans="1:11" ht="20.25" hidden="1" customHeight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+'UK Prices'!D108</f>
        <v>Womens FJ Stretch Pique w/reversible collar - American Golf</v>
      </c>
      <c r="E108" s="214">
        <f>'UK Prices'!J108</f>
        <v>0</v>
      </c>
      <c r="F108" s="215" t="s">
        <v>476</v>
      </c>
      <c r="G108" s="224">
        <f t="shared" si="10"/>
        <v>0.1</v>
      </c>
      <c r="I108" s="220" t="e">
        <f>('Sports Direct'!F108-'Std Cst'!U108)/'Sports Direct'!F108</f>
        <v>#VALUE!</v>
      </c>
      <c r="J108" s="221"/>
      <c r="K108" s="214"/>
    </row>
    <row r="109" spans="1:11" ht="20.25" hidden="1" customHeight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+'UK Prices'!D109</f>
        <v>Womens FJ Stretch Lisle Sleeveless</v>
      </c>
      <c r="E109" s="214">
        <f>'UK Prices'!J109</f>
        <v>0</v>
      </c>
      <c r="F109" s="215">
        <f>+$E109*(1-$L$4)</f>
        <v>0</v>
      </c>
      <c r="G109" s="224">
        <f t="shared" si="10"/>
        <v>0.1</v>
      </c>
      <c r="I109" s="220" t="e">
        <f>('Sports Direct'!F109-'Std Cst'!U109)/'Sports Direct'!F109</f>
        <v>#DIV/0!</v>
      </c>
      <c r="J109" s="221"/>
      <c r="K109" s="214"/>
    </row>
    <row r="110" spans="1:11" ht="20.25" hidden="1" customHeight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+'UK Prices'!D110</f>
        <v>Womens FJ Stretch Pique w/reversible collar - ProSports</v>
      </c>
      <c r="E110" s="214">
        <f>'UK Prices'!J110</f>
        <v>0</v>
      </c>
      <c r="F110" s="215">
        <f>+$E110*(1-$L$4)</f>
        <v>0</v>
      </c>
      <c r="G110" s="224">
        <f t="shared" si="10"/>
        <v>0.1</v>
      </c>
      <c r="I110" s="220" t="e">
        <f>('Sports Direct'!F110-'Std Cst'!U110)/'Sports Direct'!F110</f>
        <v>#DIV/0!</v>
      </c>
      <c r="J110" s="221"/>
      <c r="K110" s="214"/>
    </row>
    <row r="111" spans="1:11" ht="20.25" hidden="1" customHeight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+'UK Prices'!D111</f>
        <v>Women's Smooth Pique Double Chest Stripe - Prosports</v>
      </c>
      <c r="E111" s="214">
        <f>'UK Prices'!J111</f>
        <v>0</v>
      </c>
      <c r="F111" s="215">
        <f>+$E111*(1-$L$4)</f>
        <v>0</v>
      </c>
      <c r="G111" s="224">
        <f t="shared" si="10"/>
        <v>0.1</v>
      </c>
      <c r="I111" s="220" t="e">
        <f>('Sports Direct'!F111-'Std Cst'!U111)/'Sports Direct'!F111</f>
        <v>#DIV/0!</v>
      </c>
      <c r="J111" s="221"/>
      <c r="K111" s="214"/>
    </row>
    <row r="112" spans="1:11" ht="20.25" customHeight="1" x14ac:dyDescent="0.3">
      <c r="A112" s="206" t="str">
        <f>'ITMA Form Data'!A112</f>
        <v>TROUSERS</v>
      </c>
      <c r="B112" s="206"/>
      <c r="C112" s="500"/>
      <c r="D112" s="29" t="str">
        <f>+'UK Prices'!D112</f>
        <v>Trousers</v>
      </c>
      <c r="E112" s="214"/>
      <c r="I112" s="220"/>
      <c r="J112" s="221"/>
    </row>
    <row r="113" spans="1:11" ht="20.25" customHeight="1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+'UK Prices'!D113</f>
        <v>Women's Performance 7/8 Trouser</v>
      </c>
      <c r="E113" s="214">
        <f>'UK Prices'!J113</f>
        <v>34</v>
      </c>
      <c r="F113" s="215">
        <f>+$E113*(1-$L$4)</f>
        <v>30.6</v>
      </c>
      <c r="G113" s="224">
        <f>$L$4</f>
        <v>0.1</v>
      </c>
      <c r="I113" s="220">
        <f>('Sports Direct'!F113-'Std Cst'!U113)/'Sports Direct'!F113</f>
        <v>0.47826260987153474</v>
      </c>
      <c r="J113" s="221"/>
    </row>
    <row r="114" spans="1:11" ht="20.25" customHeight="1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+'UK Prices'!D114</f>
        <v>Women's Performance Skort</v>
      </c>
      <c r="E114" s="214">
        <f>'UK Prices'!J114</f>
        <v>29.9</v>
      </c>
      <c r="F114" s="215">
        <f>+$E114*(1-$L$4)</f>
        <v>26.91</v>
      </c>
      <c r="G114" s="224">
        <f>$L$4</f>
        <v>0.1</v>
      </c>
      <c r="I114" s="220">
        <f>('Sports Direct'!F114-'Std Cst'!U114)/'Sports Direct'!F114</f>
        <v>0.65711050115967662</v>
      </c>
      <c r="J114" s="221"/>
    </row>
    <row r="115" spans="1:11" ht="20.25" customHeight="1" x14ac:dyDescent="0.3">
      <c r="A115" s="206" t="str">
        <f>'ITMA Form Data'!A115</f>
        <v>JUNIORS</v>
      </c>
      <c r="B115" s="206"/>
      <c r="C115" s="500"/>
      <c r="D115" s="29" t="str">
        <f>+'UK Prices'!D115</f>
        <v>Juniors</v>
      </c>
      <c r="E115" s="214"/>
      <c r="I115" s="220"/>
      <c r="J115" s="221"/>
    </row>
    <row r="116" spans="1:11" ht="20.25" hidden="1" customHeight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+'UK Prices'!D116</f>
        <v>FJ Junior FJ Chill-Out w/ Chest Piping 1/4 Zip</v>
      </c>
      <c r="E116" s="214">
        <f>'UK Prices'!J116</f>
        <v>0</v>
      </c>
      <c r="F116" s="215">
        <f t="shared" ref="F116:F124" si="11">+$E116*(1-$L$4)</f>
        <v>0</v>
      </c>
      <c r="G116" s="224">
        <f t="shared" ref="G116:G124" si="12">$L$4</f>
        <v>0.1</v>
      </c>
      <c r="I116" s="220" t="e">
        <f>('Sports Direct'!F116-'Std Cst'!U116)/'Sports Direct'!F116</f>
        <v>#DIV/0!</v>
      </c>
      <c r="J116" s="221"/>
    </row>
    <row r="117" spans="1:11" ht="20.25" customHeight="1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+'UK Prices'!D117</f>
        <v>FJ Junior FJ Solid Colour Chill-Out 1/4 zip</v>
      </c>
      <c r="E117" s="214">
        <f>'UK Prices'!J117</f>
        <v>22.1</v>
      </c>
      <c r="F117" s="215">
        <f t="shared" si="11"/>
        <v>19.89</v>
      </c>
      <c r="G117" s="224">
        <f t="shared" si="12"/>
        <v>0.1</v>
      </c>
      <c r="I117" s="220">
        <f>('Sports Direct'!F117-'Std Cst'!U117)/'Sports Direct'!F117</f>
        <v>0.39482716319065209</v>
      </c>
      <c r="J117" s="221"/>
    </row>
    <row r="118" spans="1:11" ht="20.25" hidden="1" customHeight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+'UK Prices'!D118</f>
        <v>FJ Junior Birdseye Colorblock Pique w/ Self Collar</v>
      </c>
      <c r="E118" s="214">
        <f>'UK Prices'!J118</f>
        <v>0</v>
      </c>
      <c r="F118" s="215">
        <f t="shared" si="11"/>
        <v>0</v>
      </c>
      <c r="G118" s="224">
        <f t="shared" si="12"/>
        <v>0.1</v>
      </c>
      <c r="I118" s="220" t="e">
        <f>('Sports Direct'!F118-'Std Cst'!U118)/'Sports Direct'!F118</f>
        <v>#DIV/0!</v>
      </c>
      <c r="J118" s="221"/>
      <c r="K118" s="214"/>
    </row>
    <row r="119" spans="1:11" ht="20.25" hidden="1" customHeight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+'UK Prices'!D119</f>
        <v>FJ Junior Smooth Pique Double Chest Stripe</v>
      </c>
      <c r="E119" s="214">
        <f>'UK Prices'!J119</f>
        <v>0</v>
      </c>
      <c r="F119" s="215">
        <f t="shared" si="11"/>
        <v>0</v>
      </c>
      <c r="G119" s="224">
        <f t="shared" si="12"/>
        <v>0.1</v>
      </c>
      <c r="I119" s="220" t="e">
        <f>('Sports Direct'!F119-'Std Cst'!U119)/'Sports Direct'!F119</f>
        <v>#DIV/0!</v>
      </c>
      <c r="J119" s="221"/>
      <c r="K119" s="214"/>
    </row>
    <row r="120" spans="1:11" ht="20.25" customHeight="1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+'UK Prices'!D120</f>
        <v>Junior Textured Chill-Out</v>
      </c>
      <c r="E120" s="214">
        <f>'UK Prices'!J120</f>
        <v>22.1</v>
      </c>
      <c r="F120" s="215">
        <f t="shared" si="11"/>
        <v>19.89</v>
      </c>
      <c r="G120" s="224">
        <f t="shared" si="12"/>
        <v>0.1</v>
      </c>
      <c r="I120" s="220">
        <f>('Sports Direct'!F120-'Std Cst'!U120)/'Sports Direct'!F120</f>
        <v>0.44142829701288117</v>
      </c>
      <c r="J120" s="221"/>
    </row>
    <row r="121" spans="1:11" ht="20.25" customHeight="1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+'UK Prices'!D121</f>
        <v>Junior Stretch Pique w/Painted Stripes</v>
      </c>
      <c r="E121" s="214">
        <f>'UK Prices'!J121</f>
        <v>19.5</v>
      </c>
      <c r="F121" s="215">
        <f t="shared" si="11"/>
        <v>17.55</v>
      </c>
      <c r="G121" s="224">
        <f t="shared" si="12"/>
        <v>0.1</v>
      </c>
      <c r="I121" s="220">
        <f>('Sports Direct'!F121-'Std Cst'!U121)/'Sports Direct'!F121</f>
        <v>0.40337070439139405</v>
      </c>
      <c r="J121" s="221"/>
    </row>
    <row r="122" spans="1:11" ht="20.25" customHeight="1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+'UK Prices'!D122</f>
        <v>Junior Smooth Pique w/Collar &amp; Sleeve Stripes</v>
      </c>
      <c r="E122" s="214">
        <f>'UK Prices'!J122</f>
        <v>17.5</v>
      </c>
      <c r="F122" s="215">
        <f t="shared" si="11"/>
        <v>15.75</v>
      </c>
      <c r="G122" s="224">
        <f t="shared" si="12"/>
        <v>0.1</v>
      </c>
      <c r="I122" s="220">
        <f>('Sports Direct'!F122-'Std Cst'!U122)/'Sports Direct'!F122</f>
        <v>0.36074176245210732</v>
      </c>
      <c r="J122" s="221"/>
    </row>
    <row r="123" spans="1:11" ht="20.25" customHeight="1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+'UK Prices'!D123</f>
        <v>FJ Junior Stretch Pique w/neck tape trim</v>
      </c>
      <c r="E123" s="214">
        <f>'UK Prices'!J123</f>
        <v>14.5</v>
      </c>
      <c r="F123" s="215">
        <f t="shared" si="11"/>
        <v>13.05</v>
      </c>
      <c r="G123" s="224">
        <f t="shared" si="12"/>
        <v>0.1</v>
      </c>
      <c r="I123" s="220">
        <f>('Sports Direct'!F123-'Std Cst'!U123)/'Sports Direct'!F123</f>
        <v>0.42568032765226593</v>
      </c>
      <c r="J123" s="221"/>
      <c r="K123" s="214"/>
    </row>
    <row r="124" spans="1:11" ht="20.25" customHeight="1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+'UK Prices'!D124</f>
        <v>FJ Junior Shorts</v>
      </c>
      <c r="E124" s="214">
        <f>'UK Prices'!J124</f>
        <v>17</v>
      </c>
      <c r="F124" s="215">
        <f t="shared" si="11"/>
        <v>15.3</v>
      </c>
      <c r="G124" s="224">
        <f t="shared" si="12"/>
        <v>0.1</v>
      </c>
      <c r="I124" s="220">
        <f>('Sports Direct'!F124-'Std Cst'!U124)/'Sports Direct'!F124</f>
        <v>0.42399170610773046</v>
      </c>
      <c r="J124" s="221"/>
      <c r="K124" s="214"/>
    </row>
    <row r="125" spans="1:11" ht="20.25" customHeight="1" x14ac:dyDescent="0.3">
      <c r="A125" s="180"/>
      <c r="B125" s="180"/>
      <c r="C125" s="180"/>
      <c r="D125" s="29"/>
    </row>
    <row r="126" spans="1:11" ht="20.25" customHeight="1" x14ac:dyDescent="0.3">
      <c r="A126" s="19"/>
      <c r="B126" s="19"/>
      <c r="C126" s="180"/>
      <c r="D126" s="29"/>
    </row>
    <row r="127" spans="1:11" ht="20.25" customHeight="1" x14ac:dyDescent="0.3">
      <c r="A127" s="180"/>
      <c r="B127" s="180"/>
      <c r="C127" s="180"/>
      <c r="D127" s="422"/>
    </row>
    <row r="128" spans="1:11" ht="20.25" customHeight="1" x14ac:dyDescent="0.3">
      <c r="A128" s="180"/>
      <c r="B128" s="180"/>
      <c r="C128" s="180"/>
      <c r="D128" s="21"/>
    </row>
    <row r="129" spans="1:4" ht="20.25" customHeight="1" x14ac:dyDescent="0.3">
      <c r="A129" s="180"/>
      <c r="B129" s="180"/>
      <c r="C129" s="180"/>
      <c r="D129" s="21"/>
    </row>
    <row r="130" spans="1:4" ht="20.25" customHeight="1" x14ac:dyDescent="0.3">
      <c r="A130" s="180"/>
      <c r="B130" s="180"/>
      <c r="C130" s="180"/>
      <c r="D130" s="21"/>
    </row>
    <row r="131" spans="1:4" ht="20.25" customHeight="1" x14ac:dyDescent="0.3">
      <c r="A131" s="180"/>
      <c r="B131" s="180"/>
      <c r="C131" s="180"/>
      <c r="D131" s="21"/>
    </row>
    <row r="132" spans="1:4" ht="20.25" customHeight="1" x14ac:dyDescent="0.3">
      <c r="A132" s="221"/>
      <c r="B132" s="221"/>
      <c r="C132" s="221"/>
      <c r="D132" s="212"/>
    </row>
    <row r="133" spans="1:4" ht="20.25" customHeight="1" x14ac:dyDescent="0.3">
      <c r="A133" s="221"/>
      <c r="B133" s="221"/>
      <c r="C133" s="221"/>
      <c r="D133" s="212"/>
    </row>
    <row r="134" spans="1:4" ht="20.25" customHeight="1" x14ac:dyDescent="0.3">
      <c r="A134" s="221"/>
      <c r="B134" s="221"/>
      <c r="C134" s="221"/>
      <c r="D134" s="212"/>
    </row>
    <row r="135" spans="1:4" ht="20.25" customHeight="1" x14ac:dyDescent="0.3">
      <c r="A135" s="221"/>
      <c r="B135" s="221"/>
      <c r="C135" s="221"/>
      <c r="D135" s="212"/>
    </row>
    <row r="136" spans="1:4" ht="20.25" customHeight="1" x14ac:dyDescent="0.3">
      <c r="A136" s="221"/>
      <c r="B136" s="221"/>
      <c r="C136" s="221"/>
      <c r="D136" s="212"/>
    </row>
    <row r="137" spans="1:4" ht="20.25" customHeight="1" x14ac:dyDescent="0.3">
      <c r="A137" s="221"/>
      <c r="B137" s="221"/>
      <c r="C137" s="221"/>
      <c r="D137" s="212"/>
    </row>
    <row r="138" spans="1:4" ht="20.25" customHeight="1" x14ac:dyDescent="0.3">
      <c r="A138" s="221"/>
      <c r="B138" s="221"/>
      <c r="C138" s="221"/>
      <c r="D138" s="212"/>
    </row>
    <row r="139" spans="1:4" ht="20.25" customHeight="1" x14ac:dyDescent="0.3">
      <c r="A139" s="221"/>
      <c r="B139" s="221"/>
      <c r="C139" s="221"/>
      <c r="D139" s="212"/>
    </row>
    <row r="140" spans="1:4" ht="20.25" customHeight="1" x14ac:dyDescent="0.3">
      <c r="A140" s="221"/>
      <c r="B140" s="221"/>
      <c r="C140" s="221"/>
      <c r="D140" s="212"/>
    </row>
    <row r="141" spans="1:4" ht="20.25" customHeight="1" x14ac:dyDescent="0.3">
      <c r="A141" s="221"/>
      <c r="B141" s="221"/>
      <c r="C141" s="221"/>
      <c r="D141" s="212"/>
    </row>
    <row r="142" spans="1:4" ht="20.25" customHeight="1" x14ac:dyDescent="0.3">
      <c r="A142" s="221"/>
      <c r="B142" s="221"/>
      <c r="C142" s="221"/>
      <c r="D142" s="212"/>
    </row>
    <row r="143" spans="1:4" ht="20.25" customHeight="1" x14ac:dyDescent="0.3">
      <c r="A143" s="221"/>
      <c r="B143" s="221"/>
      <c r="C143" s="221"/>
      <c r="D143" s="212"/>
    </row>
    <row r="144" spans="1:4" ht="20.25" customHeight="1" x14ac:dyDescent="0.3">
      <c r="A144" s="221"/>
      <c r="B144" s="221"/>
      <c r="C144" s="221"/>
      <c r="D144" s="212"/>
    </row>
    <row r="145" spans="1:4" ht="20.25" customHeight="1" x14ac:dyDescent="0.3">
      <c r="A145" s="221"/>
      <c r="B145" s="221"/>
      <c r="C145" s="221"/>
      <c r="D145" s="212"/>
    </row>
    <row r="146" spans="1:4" ht="20.25" customHeight="1" x14ac:dyDescent="0.3">
      <c r="A146" s="221"/>
      <c r="B146" s="221"/>
      <c r="C146" s="221"/>
      <c r="D146" s="212"/>
    </row>
    <row r="147" spans="1:4" ht="20.25" customHeight="1" x14ac:dyDescent="0.3">
      <c r="A147" s="221"/>
      <c r="B147" s="221"/>
      <c r="C147" s="221"/>
      <c r="D147" s="212"/>
    </row>
    <row r="148" spans="1:4" ht="20.25" customHeight="1" x14ac:dyDescent="0.3">
      <c r="A148" s="221"/>
      <c r="B148" s="221"/>
      <c r="C148" s="221"/>
      <c r="D148" s="212"/>
    </row>
    <row r="149" spans="1:4" ht="20.25" customHeight="1" x14ac:dyDescent="0.3">
      <c r="A149" s="221"/>
      <c r="B149" s="221"/>
      <c r="C149" s="221"/>
      <c r="D149" s="212"/>
    </row>
    <row r="150" spans="1:4" ht="20.25" customHeight="1" x14ac:dyDescent="0.3">
      <c r="A150" s="221"/>
      <c r="B150" s="221"/>
      <c r="C150" s="221"/>
      <c r="D150" s="212"/>
    </row>
    <row r="151" spans="1:4" ht="20.25" customHeight="1" x14ac:dyDescent="0.3">
      <c r="A151" s="221"/>
      <c r="B151" s="221"/>
      <c r="C151" s="221"/>
      <c r="D151" s="212"/>
    </row>
    <row r="152" spans="1:4" ht="20.25" customHeight="1" x14ac:dyDescent="0.3">
      <c r="A152" s="221"/>
      <c r="B152" s="221"/>
      <c r="C152" s="221"/>
      <c r="D152" s="212"/>
    </row>
    <row r="153" spans="1:4" ht="20.25" customHeight="1" x14ac:dyDescent="0.3">
      <c r="A153" s="221"/>
      <c r="B153" s="221"/>
      <c r="C153" s="221"/>
      <c r="D153" s="212"/>
    </row>
    <row r="154" spans="1:4" ht="20.25" customHeight="1" x14ac:dyDescent="0.3">
      <c r="A154" s="221"/>
      <c r="B154" s="221"/>
      <c r="C154" s="221"/>
      <c r="D154" s="212"/>
    </row>
    <row r="155" spans="1:4" ht="20.25" customHeight="1" x14ac:dyDescent="0.3">
      <c r="A155" s="221"/>
      <c r="B155" s="221"/>
      <c r="C155" s="221"/>
      <c r="D155" s="212"/>
    </row>
    <row r="156" spans="1:4" ht="20.25" customHeight="1" x14ac:dyDescent="0.3">
      <c r="A156" s="221"/>
      <c r="B156" s="221"/>
      <c r="C156" s="221"/>
      <c r="D156" s="212"/>
    </row>
    <row r="157" spans="1:4" ht="20.25" customHeight="1" x14ac:dyDescent="0.3">
      <c r="A157" s="221"/>
      <c r="B157" s="221"/>
      <c r="C157" s="221"/>
      <c r="D157" s="212"/>
    </row>
    <row r="158" spans="1:4" ht="20.25" customHeight="1" x14ac:dyDescent="0.3">
      <c r="A158" s="221"/>
      <c r="B158" s="221"/>
      <c r="C158" s="221"/>
      <c r="D158" s="212"/>
    </row>
    <row r="159" spans="1:4" ht="20.25" customHeight="1" x14ac:dyDescent="0.3">
      <c r="A159" s="221"/>
      <c r="B159" s="221"/>
      <c r="C159" s="221"/>
      <c r="D159" s="212"/>
    </row>
    <row r="160" spans="1:4" ht="20.25" customHeight="1" x14ac:dyDescent="0.3">
      <c r="A160" s="221"/>
      <c r="B160" s="221"/>
      <c r="C160" s="221"/>
      <c r="D160" s="212"/>
    </row>
    <row r="161" spans="1:4" ht="20.25" customHeight="1" x14ac:dyDescent="0.3">
      <c r="A161" s="221"/>
      <c r="B161" s="221"/>
      <c r="C161" s="221"/>
      <c r="D161" s="212"/>
    </row>
    <row r="162" spans="1:4" ht="20.25" customHeight="1" x14ac:dyDescent="0.3">
      <c r="A162" s="221"/>
      <c r="B162" s="221"/>
      <c r="C162" s="221"/>
      <c r="D162" s="212"/>
    </row>
    <row r="163" spans="1:4" ht="20.25" customHeight="1" x14ac:dyDescent="0.3">
      <c r="A163" s="221"/>
      <c r="B163" s="221"/>
      <c r="C163" s="221"/>
      <c r="D163" s="212"/>
    </row>
    <row r="164" spans="1:4" ht="20.25" customHeight="1" x14ac:dyDescent="0.3">
      <c r="A164" s="221"/>
      <c r="B164" s="221"/>
      <c r="C164" s="221"/>
      <c r="D164" s="212"/>
    </row>
    <row r="165" spans="1:4" ht="20.25" customHeight="1" x14ac:dyDescent="0.3">
      <c r="A165" s="221"/>
      <c r="B165" s="221"/>
      <c r="C165" s="221"/>
      <c r="D165" s="212"/>
    </row>
    <row r="166" spans="1:4" ht="20.25" customHeight="1" x14ac:dyDescent="0.3">
      <c r="A166" s="221"/>
      <c r="B166" s="221"/>
      <c r="C166" s="221"/>
      <c r="D166" s="212"/>
    </row>
    <row r="167" spans="1:4" ht="20.25" customHeight="1" x14ac:dyDescent="0.3">
      <c r="A167" s="221"/>
      <c r="B167" s="221"/>
      <c r="C167" s="221"/>
      <c r="D167" s="212"/>
    </row>
    <row r="168" spans="1:4" ht="20.25" customHeight="1" x14ac:dyDescent="0.3">
      <c r="A168" s="221"/>
      <c r="B168" s="221"/>
      <c r="C168" s="221"/>
      <c r="D168" s="212"/>
    </row>
    <row r="169" spans="1:4" ht="20.25" customHeight="1" x14ac:dyDescent="0.3">
      <c r="A169" s="221"/>
      <c r="B169" s="221"/>
      <c r="C169" s="221"/>
      <c r="D169" s="212"/>
    </row>
    <row r="170" spans="1:4" ht="20.25" customHeight="1" x14ac:dyDescent="0.3">
      <c r="A170" s="221"/>
      <c r="B170" s="221"/>
      <c r="C170" s="221"/>
      <c r="D170" s="212"/>
    </row>
    <row r="171" spans="1:4" ht="20.25" customHeight="1" x14ac:dyDescent="0.3">
      <c r="A171" s="221"/>
      <c r="B171" s="221"/>
      <c r="C171" s="221"/>
      <c r="D171" s="212"/>
    </row>
    <row r="172" spans="1:4" ht="20.25" customHeight="1" x14ac:dyDescent="0.3">
      <c r="A172" s="221"/>
      <c r="B172" s="221"/>
      <c r="C172" s="221"/>
      <c r="D172" s="212"/>
    </row>
    <row r="173" spans="1:4" ht="20.25" customHeight="1" x14ac:dyDescent="0.3">
      <c r="A173" s="221"/>
      <c r="B173" s="221"/>
      <c r="C173" s="221"/>
      <c r="D173" s="212"/>
    </row>
    <row r="174" spans="1:4" ht="20.25" customHeight="1" x14ac:dyDescent="0.3">
      <c r="A174" s="221"/>
      <c r="B174" s="221"/>
      <c r="C174" s="221"/>
      <c r="D174" s="212"/>
    </row>
    <row r="175" spans="1:4" ht="20.25" customHeight="1" x14ac:dyDescent="0.3">
      <c r="A175" s="221"/>
      <c r="B175" s="221"/>
      <c r="C175" s="221"/>
      <c r="D175" s="212"/>
    </row>
    <row r="176" spans="1:4" ht="20.25" customHeight="1" x14ac:dyDescent="0.3">
      <c r="A176" s="221"/>
      <c r="B176" s="221"/>
      <c r="C176" s="221"/>
      <c r="D176" s="212"/>
    </row>
    <row r="177" spans="1:4" ht="20.25" customHeight="1" x14ac:dyDescent="0.3">
      <c r="A177" s="221"/>
      <c r="B177" s="221"/>
      <c r="C177" s="221"/>
      <c r="D177" s="212"/>
    </row>
    <row r="178" spans="1:4" ht="20.25" customHeight="1" x14ac:dyDescent="0.3">
      <c r="A178" s="221"/>
      <c r="B178" s="221"/>
      <c r="C178" s="221"/>
      <c r="D178" s="212"/>
    </row>
    <row r="179" spans="1:4" ht="20.25" customHeight="1" x14ac:dyDescent="0.3">
      <c r="A179" s="221"/>
      <c r="B179" s="221"/>
      <c r="C179" s="221"/>
      <c r="D179" s="212"/>
    </row>
    <row r="180" spans="1:4" ht="20.25" customHeight="1" x14ac:dyDescent="0.3">
      <c r="A180" s="221"/>
      <c r="B180" s="221"/>
      <c r="C180" s="221"/>
      <c r="D180" s="212"/>
    </row>
    <row r="181" spans="1:4" ht="20.25" customHeight="1" x14ac:dyDescent="0.3">
      <c r="A181" s="221"/>
      <c r="B181" s="221"/>
      <c r="C181" s="221"/>
      <c r="D181" s="212"/>
    </row>
    <row r="182" spans="1:4" ht="20.25" customHeight="1" x14ac:dyDescent="0.3">
      <c r="A182" s="221"/>
      <c r="B182" s="221"/>
      <c r="C182" s="221"/>
      <c r="D182" s="212"/>
    </row>
    <row r="183" spans="1:4" ht="20.25" customHeight="1" x14ac:dyDescent="0.3">
      <c r="A183" s="221"/>
      <c r="B183" s="221"/>
      <c r="C183" s="221"/>
      <c r="D183" s="212"/>
    </row>
    <row r="184" spans="1:4" ht="20.25" customHeight="1" x14ac:dyDescent="0.3">
      <c r="A184" s="221"/>
      <c r="B184" s="221"/>
      <c r="C184" s="221"/>
      <c r="D184" s="212"/>
    </row>
    <row r="185" spans="1:4" ht="20.25" customHeight="1" x14ac:dyDescent="0.3">
      <c r="A185" s="221"/>
      <c r="B185" s="221"/>
      <c r="C185" s="221"/>
      <c r="D185" s="212"/>
    </row>
    <row r="186" spans="1:4" ht="20.25" customHeight="1" x14ac:dyDescent="0.3">
      <c r="A186" s="221"/>
      <c r="B186" s="221"/>
      <c r="C186" s="221"/>
      <c r="D186" s="212"/>
    </row>
    <row r="187" spans="1:4" ht="20.25" customHeight="1" x14ac:dyDescent="0.3">
      <c r="A187" s="221"/>
      <c r="B187" s="221"/>
      <c r="C187" s="221"/>
      <c r="D187" s="212"/>
    </row>
    <row r="188" spans="1:4" ht="20.25" customHeight="1" x14ac:dyDescent="0.3">
      <c r="A188" s="221"/>
      <c r="B188" s="221"/>
      <c r="C188" s="221"/>
      <c r="D188" s="212"/>
    </row>
    <row r="189" spans="1:4" ht="20.25" customHeight="1" x14ac:dyDescent="0.3">
      <c r="A189" s="221"/>
      <c r="B189" s="221"/>
      <c r="C189" s="221"/>
      <c r="D189" s="212"/>
    </row>
    <row r="190" spans="1:4" ht="20.25" customHeight="1" x14ac:dyDescent="0.3">
      <c r="A190" s="221"/>
      <c r="B190" s="221"/>
      <c r="C190" s="221"/>
      <c r="D190" s="212"/>
    </row>
    <row r="191" spans="1:4" ht="20.25" customHeight="1" x14ac:dyDescent="0.3">
      <c r="A191" s="221"/>
      <c r="B191" s="221"/>
      <c r="C191" s="221"/>
      <c r="D191" s="212"/>
    </row>
    <row r="192" spans="1:4" ht="20.25" customHeight="1" x14ac:dyDescent="0.3">
      <c r="A192" s="221"/>
      <c r="B192" s="221"/>
      <c r="C192" s="221"/>
      <c r="D192" s="212"/>
    </row>
    <row r="193" spans="1:4" ht="20.25" customHeight="1" x14ac:dyDescent="0.3">
      <c r="A193" s="221"/>
      <c r="B193" s="221"/>
      <c r="C193" s="221"/>
      <c r="D193" s="212"/>
    </row>
    <row r="194" spans="1:4" ht="20.25" customHeight="1" x14ac:dyDescent="0.3">
      <c r="A194" s="221"/>
      <c r="B194" s="221"/>
      <c r="C194" s="221"/>
      <c r="D194" s="212"/>
    </row>
    <row r="195" spans="1:4" ht="20.25" customHeight="1" x14ac:dyDescent="0.3">
      <c r="A195" s="221"/>
      <c r="B195" s="221"/>
      <c r="C195" s="221"/>
      <c r="D195" s="212"/>
    </row>
    <row r="196" spans="1:4" ht="20.25" customHeight="1" x14ac:dyDescent="0.3">
      <c r="A196" s="221"/>
      <c r="B196" s="221"/>
      <c r="C196" s="221"/>
      <c r="D196" s="212"/>
    </row>
    <row r="197" spans="1:4" ht="20.25" customHeight="1" x14ac:dyDescent="0.3">
      <c r="A197" s="221"/>
      <c r="B197" s="221"/>
      <c r="C197" s="221"/>
      <c r="D197" s="212"/>
    </row>
    <row r="198" spans="1:4" ht="20.25" customHeight="1" x14ac:dyDescent="0.3">
      <c r="A198" s="221"/>
      <c r="B198" s="221"/>
      <c r="C198" s="221"/>
      <c r="D198" s="212"/>
    </row>
    <row r="199" spans="1:4" ht="20.25" customHeight="1" x14ac:dyDescent="0.3">
      <c r="A199" s="221"/>
      <c r="B199" s="221"/>
      <c r="C199" s="221"/>
      <c r="D199" s="212"/>
    </row>
    <row r="200" spans="1:4" ht="20.25" customHeight="1" x14ac:dyDescent="0.3">
      <c r="A200" s="221"/>
      <c r="B200" s="221"/>
      <c r="C200" s="221"/>
      <c r="D200" s="212"/>
    </row>
    <row r="201" spans="1:4" ht="20.25" customHeight="1" x14ac:dyDescent="0.3">
      <c r="A201" s="221"/>
      <c r="B201" s="221"/>
      <c r="C201" s="221"/>
      <c r="D201" s="212"/>
    </row>
    <row r="202" spans="1:4" ht="20.25" customHeight="1" x14ac:dyDescent="0.3">
      <c r="A202" s="221"/>
      <c r="B202" s="221"/>
      <c r="C202" s="221"/>
      <c r="D202" s="212"/>
    </row>
    <row r="203" spans="1:4" ht="20.25" customHeight="1" x14ac:dyDescent="0.3">
      <c r="A203" s="221"/>
      <c r="B203" s="221"/>
      <c r="C203" s="221"/>
      <c r="D203" s="212"/>
    </row>
    <row r="204" spans="1:4" ht="20.25" customHeight="1" x14ac:dyDescent="0.3">
      <c r="A204" s="221"/>
      <c r="B204" s="221"/>
      <c r="C204" s="221"/>
      <c r="D204" s="212"/>
    </row>
    <row r="205" spans="1:4" ht="20.25" customHeight="1" x14ac:dyDescent="0.3">
      <c r="A205" s="221"/>
      <c r="B205" s="221"/>
      <c r="C205" s="221"/>
      <c r="D205" s="212"/>
    </row>
    <row r="206" spans="1:4" ht="20.25" customHeight="1" x14ac:dyDescent="0.3">
      <c r="A206" s="221"/>
      <c r="B206" s="221"/>
      <c r="C206" s="221"/>
      <c r="D206" s="212"/>
    </row>
    <row r="207" spans="1:4" ht="20.25" customHeight="1" x14ac:dyDescent="0.3">
      <c r="A207" s="221"/>
      <c r="B207" s="221"/>
      <c r="C207" s="221"/>
      <c r="D207" s="212"/>
    </row>
    <row r="208" spans="1:4" ht="20.25" customHeight="1" x14ac:dyDescent="0.3">
      <c r="A208" s="221"/>
      <c r="B208" s="221"/>
      <c r="C208" s="221"/>
      <c r="D208" s="212"/>
    </row>
    <row r="209" spans="1:4" ht="20.25" customHeight="1" x14ac:dyDescent="0.3">
      <c r="A209" s="221"/>
      <c r="B209" s="221"/>
      <c r="C209" s="221"/>
      <c r="D209" s="212"/>
    </row>
    <row r="210" spans="1:4" ht="20.25" customHeight="1" x14ac:dyDescent="0.3">
      <c r="A210" s="221"/>
      <c r="B210" s="221"/>
      <c r="C210" s="221"/>
      <c r="D210" s="212"/>
    </row>
    <row r="211" spans="1:4" ht="20.25" customHeight="1" x14ac:dyDescent="0.3">
      <c r="A211" s="221"/>
      <c r="B211" s="221"/>
      <c r="C211" s="221"/>
      <c r="D211" s="212"/>
    </row>
    <row r="212" spans="1:4" ht="20.25" customHeight="1" x14ac:dyDescent="0.3">
      <c r="A212" s="221"/>
      <c r="B212" s="221"/>
      <c r="C212" s="221"/>
      <c r="D212" s="212"/>
    </row>
    <row r="213" spans="1:4" ht="20.25" customHeight="1" x14ac:dyDescent="0.3">
      <c r="A213" s="221"/>
      <c r="B213" s="221"/>
      <c r="C213" s="221"/>
      <c r="D213" s="212"/>
    </row>
    <row r="214" spans="1:4" ht="20.25" customHeight="1" x14ac:dyDescent="0.3">
      <c r="A214" s="221"/>
      <c r="B214" s="221"/>
      <c r="C214" s="221"/>
      <c r="D214" s="212"/>
    </row>
    <row r="215" spans="1:4" ht="20.25" customHeight="1" x14ac:dyDescent="0.3">
      <c r="A215" s="221"/>
      <c r="B215" s="221"/>
      <c r="C215" s="221"/>
      <c r="D215" s="212"/>
    </row>
    <row r="216" spans="1:4" ht="20.25" customHeight="1" x14ac:dyDescent="0.3">
      <c r="A216" s="221"/>
      <c r="B216" s="221"/>
      <c r="C216" s="221"/>
      <c r="D216" s="212"/>
    </row>
    <row r="217" spans="1:4" ht="20.25" customHeight="1" x14ac:dyDescent="0.3">
      <c r="A217" s="221"/>
      <c r="B217" s="221"/>
      <c r="C217" s="221"/>
      <c r="D217" s="212"/>
    </row>
    <row r="218" spans="1:4" ht="20.25" customHeight="1" x14ac:dyDescent="0.3">
      <c r="A218" s="221"/>
      <c r="B218" s="221"/>
      <c r="C218" s="221"/>
      <c r="D218" s="212"/>
    </row>
    <row r="219" spans="1:4" ht="20.25" customHeight="1" x14ac:dyDescent="0.3">
      <c r="A219" s="221"/>
      <c r="B219" s="221"/>
      <c r="C219" s="221"/>
      <c r="D219" s="212"/>
    </row>
    <row r="220" spans="1:4" ht="20.25" customHeight="1" x14ac:dyDescent="0.3">
      <c r="A220" s="221"/>
      <c r="B220" s="221"/>
      <c r="C220" s="221"/>
      <c r="D220" s="212"/>
    </row>
    <row r="221" spans="1:4" ht="20.25" customHeight="1" x14ac:dyDescent="0.3">
      <c r="A221" s="221"/>
      <c r="B221" s="221"/>
      <c r="C221" s="221"/>
      <c r="D221" s="212"/>
    </row>
    <row r="222" spans="1:4" ht="20.25" customHeight="1" x14ac:dyDescent="0.3">
      <c r="A222" s="221"/>
      <c r="B222" s="221"/>
      <c r="C222" s="221"/>
      <c r="D222" s="212"/>
    </row>
    <row r="223" spans="1:4" ht="20.25" customHeight="1" x14ac:dyDescent="0.3">
      <c r="A223" s="221"/>
      <c r="B223" s="221"/>
      <c r="C223" s="221"/>
      <c r="D223" s="212"/>
    </row>
    <row r="224" spans="1:4" ht="20.25" customHeight="1" x14ac:dyDescent="0.3">
      <c r="A224" s="221"/>
      <c r="B224" s="221"/>
      <c r="C224" s="221"/>
      <c r="D224" s="212"/>
    </row>
    <row r="225" spans="1:4" ht="20.25" customHeight="1" x14ac:dyDescent="0.3">
      <c r="A225" s="221"/>
      <c r="B225" s="221"/>
      <c r="C225" s="221"/>
      <c r="D225" s="212"/>
    </row>
    <row r="226" spans="1:4" ht="20.25" customHeight="1" x14ac:dyDescent="0.3">
      <c r="A226" s="221"/>
      <c r="B226" s="221"/>
      <c r="C226" s="221"/>
      <c r="D226" s="212"/>
    </row>
    <row r="227" spans="1:4" ht="20.25" customHeight="1" x14ac:dyDescent="0.3">
      <c r="A227" s="221"/>
      <c r="B227" s="221"/>
      <c r="C227" s="221"/>
      <c r="D227" s="212"/>
    </row>
    <row r="228" spans="1:4" ht="20.25" customHeight="1" x14ac:dyDescent="0.3">
      <c r="A228" s="221"/>
      <c r="B228" s="221"/>
      <c r="C228" s="221"/>
      <c r="D228" s="212"/>
    </row>
    <row r="229" spans="1:4" ht="20.25" customHeight="1" x14ac:dyDescent="0.3">
      <c r="A229" s="221"/>
      <c r="B229" s="221"/>
      <c r="C229" s="221"/>
      <c r="D229" s="212"/>
    </row>
    <row r="230" spans="1:4" ht="20.25" customHeight="1" x14ac:dyDescent="0.3">
      <c r="A230" s="221"/>
      <c r="B230" s="221"/>
      <c r="C230" s="221"/>
      <c r="D230" s="212"/>
    </row>
    <row r="231" spans="1:4" ht="20.25" customHeight="1" x14ac:dyDescent="0.3">
      <c r="A231" s="221"/>
      <c r="B231" s="221"/>
      <c r="C231" s="221"/>
      <c r="D231" s="212"/>
    </row>
    <row r="232" spans="1:4" ht="20.25" customHeight="1" x14ac:dyDescent="0.3">
      <c r="A232" s="221"/>
      <c r="B232" s="221"/>
      <c r="C232" s="221"/>
      <c r="D232" s="212"/>
    </row>
    <row r="233" spans="1:4" ht="20.25" customHeight="1" x14ac:dyDescent="0.3">
      <c r="A233" s="221"/>
      <c r="B233" s="221"/>
      <c r="C233" s="221"/>
      <c r="D233" s="212"/>
    </row>
    <row r="234" spans="1:4" ht="20.25" customHeight="1" x14ac:dyDescent="0.3">
      <c r="A234" s="221"/>
      <c r="B234" s="221"/>
      <c r="C234" s="221"/>
      <c r="D234" s="212"/>
    </row>
    <row r="235" spans="1:4" ht="20.25" customHeight="1" x14ac:dyDescent="0.3">
      <c r="A235" s="221"/>
      <c r="B235" s="221"/>
      <c r="C235" s="221"/>
      <c r="D235" s="212"/>
    </row>
    <row r="236" spans="1:4" ht="20.25" customHeight="1" x14ac:dyDescent="0.3">
      <c r="A236" s="221"/>
      <c r="B236" s="221"/>
      <c r="C236" s="221"/>
      <c r="D236" s="212"/>
    </row>
    <row r="237" spans="1:4" ht="20.25" customHeight="1" x14ac:dyDescent="0.3">
      <c r="A237" s="221"/>
      <c r="B237" s="221"/>
      <c r="C237" s="221"/>
      <c r="D237" s="212"/>
    </row>
    <row r="238" spans="1:4" ht="20.25" customHeight="1" x14ac:dyDescent="0.3">
      <c r="A238" s="221"/>
      <c r="B238" s="221"/>
      <c r="C238" s="221"/>
      <c r="D238" s="212"/>
    </row>
    <row r="239" spans="1:4" ht="20.25" customHeight="1" x14ac:dyDescent="0.3">
      <c r="A239" s="221"/>
      <c r="B239" s="221"/>
      <c r="C239" s="221"/>
      <c r="D239" s="212"/>
    </row>
    <row r="240" spans="1:4" ht="20.25" customHeight="1" x14ac:dyDescent="0.3">
      <c r="A240" s="221"/>
      <c r="B240" s="221"/>
      <c r="C240" s="221"/>
      <c r="D240" s="212"/>
    </row>
    <row r="241" spans="1:4" ht="20.25" customHeight="1" x14ac:dyDescent="0.3">
      <c r="A241" s="221"/>
      <c r="B241" s="221"/>
      <c r="C241" s="221"/>
      <c r="D241" s="212"/>
    </row>
    <row r="242" spans="1:4" ht="20.25" customHeight="1" x14ac:dyDescent="0.3">
      <c r="A242" s="221"/>
      <c r="B242" s="221"/>
      <c r="C242" s="221"/>
      <c r="D242" s="212"/>
    </row>
    <row r="243" spans="1:4" ht="20.25" customHeight="1" x14ac:dyDescent="0.3">
      <c r="A243" s="221"/>
      <c r="B243" s="221"/>
      <c r="C243" s="221"/>
      <c r="D243" s="212"/>
    </row>
    <row r="244" spans="1:4" ht="20.25" customHeight="1" x14ac:dyDescent="0.3">
      <c r="A244" s="221"/>
      <c r="B244" s="221"/>
      <c r="C244" s="221"/>
      <c r="D244" s="212"/>
    </row>
    <row r="245" spans="1:4" ht="20.25" customHeight="1" x14ac:dyDescent="0.3">
      <c r="A245" s="221"/>
      <c r="B245" s="221"/>
      <c r="C245" s="221"/>
      <c r="D245" s="212"/>
    </row>
    <row r="246" spans="1:4" ht="20.25" customHeight="1" x14ac:dyDescent="0.3">
      <c r="A246" s="221"/>
      <c r="B246" s="221"/>
      <c r="C246" s="221"/>
      <c r="D246" s="212"/>
    </row>
    <row r="247" spans="1:4" ht="20.25" customHeight="1" x14ac:dyDescent="0.3">
      <c r="A247" s="221"/>
      <c r="B247" s="221"/>
      <c r="C247" s="221"/>
      <c r="D247" s="212"/>
    </row>
    <row r="248" spans="1:4" ht="20.25" customHeight="1" x14ac:dyDescent="0.3">
      <c r="A248" s="221"/>
      <c r="B248" s="221"/>
      <c r="C248" s="221"/>
      <c r="D248" s="212"/>
    </row>
    <row r="249" spans="1:4" ht="20.25" customHeight="1" x14ac:dyDescent="0.3">
      <c r="A249" s="221"/>
      <c r="B249" s="221"/>
      <c r="C249" s="221"/>
      <c r="D249" s="212"/>
    </row>
    <row r="250" spans="1:4" ht="20.25" customHeight="1" x14ac:dyDescent="0.3">
      <c r="A250" s="221"/>
      <c r="B250" s="221"/>
      <c r="C250" s="221"/>
      <c r="D250" s="212"/>
    </row>
    <row r="251" spans="1:4" ht="20.25" customHeight="1" x14ac:dyDescent="0.3">
      <c r="A251" s="221"/>
      <c r="B251" s="221"/>
      <c r="C251" s="221"/>
      <c r="D251" s="212"/>
    </row>
    <row r="252" spans="1:4" ht="20.25" customHeight="1" x14ac:dyDescent="0.3">
      <c r="A252" s="221"/>
      <c r="B252" s="221"/>
      <c r="C252" s="221"/>
      <c r="D252" s="212"/>
    </row>
    <row r="253" spans="1:4" ht="20.25" customHeight="1" x14ac:dyDescent="0.3">
      <c r="A253" s="221"/>
      <c r="B253" s="221"/>
      <c r="C253" s="221"/>
      <c r="D253" s="212"/>
    </row>
    <row r="254" spans="1:4" ht="20.25" customHeight="1" x14ac:dyDescent="0.3">
      <c r="A254" s="221"/>
      <c r="B254" s="221"/>
      <c r="C254" s="221"/>
      <c r="D254" s="212"/>
    </row>
    <row r="255" spans="1:4" ht="20.25" customHeight="1" x14ac:dyDescent="0.3">
      <c r="A255" s="221"/>
      <c r="B255" s="221"/>
      <c r="C255" s="221"/>
      <c r="D255" s="212"/>
    </row>
    <row r="256" spans="1:4" ht="20.25" customHeight="1" x14ac:dyDescent="0.3">
      <c r="A256" s="221"/>
      <c r="B256" s="221"/>
      <c r="C256" s="221"/>
      <c r="D256" s="212"/>
    </row>
    <row r="257" spans="1:4" ht="20.25" customHeight="1" x14ac:dyDescent="0.3">
      <c r="A257" s="221"/>
      <c r="B257" s="221"/>
      <c r="C257" s="221"/>
      <c r="D257" s="212"/>
    </row>
    <row r="258" spans="1:4" ht="20.25" customHeight="1" x14ac:dyDescent="0.3">
      <c r="A258" s="221"/>
      <c r="B258" s="221"/>
      <c r="C258" s="221"/>
      <c r="D258" s="212"/>
    </row>
    <row r="259" spans="1:4" ht="20.25" customHeight="1" x14ac:dyDescent="0.3">
      <c r="A259" s="221"/>
      <c r="B259" s="221"/>
      <c r="C259" s="221"/>
      <c r="D259" s="212"/>
    </row>
    <row r="260" spans="1:4" ht="20.25" customHeight="1" x14ac:dyDescent="0.3">
      <c r="A260" s="221"/>
      <c r="B260" s="221"/>
      <c r="C260" s="221"/>
      <c r="D260" s="212"/>
    </row>
    <row r="261" spans="1:4" ht="20.25" customHeight="1" x14ac:dyDescent="0.3">
      <c r="A261" s="221"/>
      <c r="B261" s="221"/>
      <c r="C261" s="221"/>
      <c r="D261" s="212"/>
    </row>
    <row r="262" spans="1:4" ht="20.25" customHeight="1" x14ac:dyDescent="0.3">
      <c r="A262" s="221"/>
      <c r="B262" s="221"/>
      <c r="C262" s="221"/>
      <c r="D262" s="212"/>
    </row>
    <row r="263" spans="1:4" ht="20.25" customHeight="1" x14ac:dyDescent="0.3">
      <c r="A263" s="221"/>
      <c r="B263" s="221"/>
      <c r="C263" s="221"/>
      <c r="D263" s="212"/>
    </row>
    <row r="264" spans="1:4" ht="20.25" customHeight="1" x14ac:dyDescent="0.3">
      <c r="A264" s="221"/>
      <c r="B264" s="221"/>
      <c r="C264" s="221"/>
      <c r="D264" s="212"/>
    </row>
    <row r="265" spans="1:4" ht="20.25" customHeight="1" x14ac:dyDescent="0.3">
      <c r="A265" s="221"/>
      <c r="B265" s="221"/>
      <c r="C265" s="221"/>
      <c r="D265" s="212"/>
    </row>
    <row r="266" spans="1:4" ht="20.25" customHeight="1" x14ac:dyDescent="0.3">
      <c r="A266" s="221"/>
      <c r="B266" s="221"/>
      <c r="C266" s="221"/>
      <c r="D266" s="212"/>
    </row>
    <row r="267" spans="1:4" ht="20.25" customHeight="1" x14ac:dyDescent="0.3">
      <c r="A267" s="221"/>
      <c r="B267" s="221"/>
      <c r="C267" s="221"/>
      <c r="D267" s="212"/>
    </row>
    <row r="268" spans="1:4" ht="20.25" customHeight="1" x14ac:dyDescent="0.3">
      <c r="A268" s="221"/>
      <c r="B268" s="221"/>
      <c r="C268" s="221"/>
      <c r="D268" s="212"/>
    </row>
    <row r="269" spans="1:4" ht="20.25" customHeight="1" x14ac:dyDescent="0.3">
      <c r="A269" s="221"/>
      <c r="B269" s="221"/>
      <c r="C269" s="221"/>
      <c r="D269" s="212"/>
    </row>
    <row r="270" spans="1:4" ht="20.25" customHeight="1" x14ac:dyDescent="0.3">
      <c r="A270" s="221"/>
      <c r="B270" s="221"/>
      <c r="C270" s="221"/>
      <c r="D270" s="212"/>
    </row>
    <row r="271" spans="1:4" ht="20.25" customHeight="1" x14ac:dyDescent="0.3">
      <c r="A271" s="221"/>
      <c r="B271" s="221"/>
      <c r="C271" s="221"/>
      <c r="D271" s="212"/>
    </row>
    <row r="272" spans="1:4" ht="20.25" customHeight="1" x14ac:dyDescent="0.3">
      <c r="A272" s="221"/>
      <c r="B272" s="221"/>
      <c r="C272" s="221"/>
      <c r="D272" s="212"/>
    </row>
    <row r="273" spans="1:4" ht="20.25" customHeight="1" x14ac:dyDescent="0.3">
      <c r="A273" s="221"/>
      <c r="B273" s="221"/>
      <c r="C273" s="221"/>
      <c r="D273" s="212"/>
    </row>
    <row r="274" spans="1:4" ht="20.25" customHeight="1" x14ac:dyDescent="0.3">
      <c r="A274" s="221"/>
      <c r="B274" s="221"/>
      <c r="C274" s="221"/>
      <c r="D274" s="212"/>
    </row>
    <row r="275" spans="1:4" ht="20.25" customHeight="1" x14ac:dyDescent="0.3">
      <c r="A275" s="221"/>
      <c r="B275" s="221"/>
      <c r="C275" s="221"/>
      <c r="D275" s="212"/>
    </row>
    <row r="276" spans="1:4" ht="20.25" customHeight="1" x14ac:dyDescent="0.3">
      <c r="A276" s="221"/>
      <c r="B276" s="221"/>
      <c r="C276" s="221"/>
      <c r="D276" s="212"/>
    </row>
    <row r="277" spans="1:4" ht="20.25" customHeight="1" x14ac:dyDescent="0.3">
      <c r="A277" s="221"/>
      <c r="B277" s="221"/>
      <c r="C277" s="221"/>
      <c r="D277" s="212"/>
    </row>
    <row r="278" spans="1:4" ht="20.25" customHeight="1" x14ac:dyDescent="0.3">
      <c r="A278" s="221"/>
      <c r="B278" s="221"/>
      <c r="C278" s="221"/>
      <c r="D278" s="212"/>
    </row>
    <row r="279" spans="1:4" ht="20.25" customHeight="1" x14ac:dyDescent="0.3">
      <c r="A279" s="221"/>
      <c r="B279" s="221"/>
      <c r="C279" s="221"/>
      <c r="D279" s="212"/>
    </row>
    <row r="280" spans="1:4" ht="20.25" customHeight="1" x14ac:dyDescent="0.3">
      <c r="A280" s="221"/>
      <c r="B280" s="221"/>
      <c r="C280" s="221"/>
      <c r="D280" s="212"/>
    </row>
    <row r="281" spans="1:4" ht="20.25" customHeight="1" x14ac:dyDescent="0.3">
      <c r="A281" s="221"/>
      <c r="B281" s="221"/>
      <c r="C281" s="221"/>
      <c r="D281" s="212"/>
    </row>
    <row r="282" spans="1:4" ht="20.25" customHeight="1" x14ac:dyDescent="0.3">
      <c r="A282" s="221"/>
      <c r="B282" s="221"/>
      <c r="C282" s="221"/>
      <c r="D282" s="212"/>
    </row>
    <row r="283" spans="1:4" ht="20.25" customHeight="1" x14ac:dyDescent="0.3">
      <c r="A283" s="221"/>
      <c r="B283" s="221"/>
      <c r="C283" s="221"/>
      <c r="D283" s="212"/>
    </row>
    <row r="284" spans="1:4" ht="20.25" customHeight="1" x14ac:dyDescent="0.3">
      <c r="A284" s="221"/>
      <c r="B284" s="221"/>
      <c r="C284" s="221"/>
      <c r="D284" s="212"/>
    </row>
    <row r="285" spans="1:4" ht="20.25" customHeight="1" x14ac:dyDescent="0.3">
      <c r="A285" s="221"/>
      <c r="B285" s="221"/>
      <c r="C285" s="221"/>
      <c r="D285" s="212"/>
    </row>
    <row r="286" spans="1:4" ht="20.25" customHeight="1" x14ac:dyDescent="0.3">
      <c r="A286" s="221"/>
      <c r="B286" s="221"/>
      <c r="C286" s="221"/>
      <c r="D286" s="212"/>
    </row>
    <row r="287" spans="1:4" ht="20.25" customHeight="1" x14ac:dyDescent="0.3">
      <c r="A287" s="221"/>
      <c r="B287" s="221"/>
      <c r="C287" s="221"/>
      <c r="D287" s="212"/>
    </row>
    <row r="288" spans="1:4" ht="20.25" customHeight="1" x14ac:dyDescent="0.3">
      <c r="A288" s="221"/>
      <c r="B288" s="221"/>
      <c r="C288" s="221"/>
      <c r="D288" s="212"/>
    </row>
    <row r="289" spans="1:4" ht="20.25" customHeight="1" x14ac:dyDescent="0.3">
      <c r="A289" s="221"/>
      <c r="B289" s="221"/>
      <c r="C289" s="221"/>
      <c r="D289" s="212"/>
    </row>
    <row r="290" spans="1:4" ht="20.25" customHeight="1" x14ac:dyDescent="0.3">
      <c r="A290" s="221"/>
      <c r="B290" s="221"/>
      <c r="C290" s="221"/>
      <c r="D290" s="212"/>
    </row>
    <row r="291" spans="1:4" ht="20.25" customHeight="1" x14ac:dyDescent="0.3">
      <c r="A291" s="221"/>
      <c r="B291" s="221"/>
      <c r="C291" s="221"/>
      <c r="D291" s="212"/>
    </row>
    <row r="292" spans="1:4" ht="20.25" customHeight="1" x14ac:dyDescent="0.3">
      <c r="A292" s="221"/>
      <c r="B292" s="221"/>
      <c r="C292" s="221"/>
      <c r="D292" s="212"/>
    </row>
    <row r="293" spans="1:4" ht="20.25" customHeight="1" x14ac:dyDescent="0.3">
      <c r="A293" s="221"/>
      <c r="B293" s="221"/>
      <c r="C293" s="221"/>
      <c r="D293" s="212"/>
    </row>
    <row r="294" spans="1:4" ht="20.25" customHeight="1" x14ac:dyDescent="0.3">
      <c r="A294" s="221"/>
      <c r="B294" s="221"/>
      <c r="C294" s="221"/>
      <c r="D294" s="212"/>
    </row>
    <row r="295" spans="1:4" ht="20.25" customHeight="1" x14ac:dyDescent="0.3">
      <c r="A295" s="221"/>
      <c r="B295" s="221"/>
      <c r="C295" s="221"/>
      <c r="D295" s="212"/>
    </row>
    <row r="296" spans="1:4" ht="20.25" customHeight="1" x14ac:dyDescent="0.3">
      <c r="A296" s="221"/>
      <c r="B296" s="221"/>
      <c r="C296" s="221"/>
      <c r="D296" s="212"/>
    </row>
    <row r="297" spans="1:4" ht="20.25" customHeight="1" x14ac:dyDescent="0.3">
      <c r="A297" s="221"/>
      <c r="B297" s="221"/>
      <c r="C297" s="221"/>
      <c r="D297" s="212"/>
    </row>
    <row r="298" spans="1:4" ht="20.25" customHeight="1" x14ac:dyDescent="0.3">
      <c r="A298" s="221"/>
      <c r="B298" s="221"/>
      <c r="C298" s="221"/>
      <c r="D298" s="212"/>
    </row>
    <row r="299" spans="1:4" ht="20.25" customHeight="1" x14ac:dyDescent="0.3">
      <c r="A299" s="221"/>
      <c r="B299" s="221"/>
      <c r="C299" s="221"/>
      <c r="D299" s="212"/>
    </row>
    <row r="300" spans="1:4" ht="20.25" customHeight="1" x14ac:dyDescent="0.3">
      <c r="A300" s="221"/>
      <c r="B300" s="221"/>
      <c r="C300" s="221"/>
      <c r="D300" s="212"/>
    </row>
    <row r="301" spans="1:4" ht="20.25" customHeight="1" x14ac:dyDescent="0.3">
      <c r="A301" s="221"/>
      <c r="B301" s="221"/>
      <c r="C301" s="221"/>
      <c r="D301" s="212"/>
    </row>
    <row r="302" spans="1:4" ht="20.25" customHeight="1" x14ac:dyDescent="0.3">
      <c r="A302" s="221"/>
      <c r="B302" s="221"/>
      <c r="C302" s="221"/>
      <c r="D302" s="212"/>
    </row>
    <row r="303" spans="1:4" ht="20.25" customHeight="1" x14ac:dyDescent="0.3">
      <c r="A303" s="221"/>
      <c r="B303" s="221"/>
      <c r="C303" s="221"/>
      <c r="D303" s="212"/>
    </row>
    <row r="304" spans="1:4" ht="20.25" customHeight="1" x14ac:dyDescent="0.3">
      <c r="A304" s="221"/>
      <c r="B304" s="221"/>
      <c r="C304" s="221"/>
      <c r="D304" s="212"/>
    </row>
    <row r="305" spans="1:4" ht="20.25" customHeight="1" x14ac:dyDescent="0.3">
      <c r="A305" s="221"/>
      <c r="B305" s="221"/>
      <c r="C305" s="221"/>
      <c r="D305" s="212"/>
    </row>
    <row r="306" spans="1:4" ht="20.25" customHeight="1" x14ac:dyDescent="0.3">
      <c r="A306" s="221"/>
      <c r="B306" s="221"/>
      <c r="C306" s="221"/>
      <c r="D306" s="212"/>
    </row>
    <row r="307" spans="1:4" ht="20.25" customHeight="1" x14ac:dyDescent="0.3">
      <c r="A307" s="221"/>
      <c r="B307" s="221"/>
      <c r="C307" s="221"/>
      <c r="D307" s="212"/>
    </row>
    <row r="308" spans="1:4" ht="20.25" customHeight="1" x14ac:dyDescent="0.3">
      <c r="A308" s="221"/>
      <c r="B308" s="221"/>
      <c r="C308" s="221"/>
      <c r="D308" s="212"/>
    </row>
    <row r="309" spans="1:4" ht="20.25" customHeight="1" x14ac:dyDescent="0.3">
      <c r="A309" s="221"/>
      <c r="B309" s="221"/>
      <c r="C309" s="221"/>
      <c r="D309" s="212"/>
    </row>
    <row r="310" spans="1:4" ht="20.25" customHeight="1" x14ac:dyDescent="0.3">
      <c r="A310" s="221"/>
      <c r="B310" s="221"/>
      <c r="C310" s="221"/>
      <c r="D310" s="212"/>
    </row>
    <row r="311" spans="1:4" ht="20.25" customHeight="1" x14ac:dyDescent="0.3">
      <c r="A311" s="221"/>
      <c r="B311" s="221"/>
      <c r="C311" s="221"/>
      <c r="D311" s="212"/>
    </row>
    <row r="312" spans="1:4" ht="20.25" customHeight="1" x14ac:dyDescent="0.3">
      <c r="A312" s="221"/>
      <c r="B312" s="221"/>
      <c r="C312" s="221"/>
      <c r="D312" s="212"/>
    </row>
    <row r="313" spans="1:4" ht="20.25" customHeight="1" x14ac:dyDescent="0.3">
      <c r="A313" s="221"/>
      <c r="B313" s="221"/>
      <c r="C313" s="221"/>
      <c r="D313" s="212"/>
    </row>
    <row r="314" spans="1:4" ht="20.25" customHeight="1" x14ac:dyDescent="0.3">
      <c r="A314" s="221"/>
      <c r="B314" s="221"/>
      <c r="C314" s="221"/>
      <c r="D314" s="212"/>
    </row>
    <row r="315" spans="1:4" ht="20.25" customHeight="1" x14ac:dyDescent="0.3">
      <c r="A315" s="221"/>
      <c r="B315" s="221"/>
      <c r="C315" s="221"/>
      <c r="D315" s="212"/>
    </row>
    <row r="316" spans="1:4" ht="20.25" customHeight="1" x14ac:dyDescent="0.3">
      <c r="A316" s="221"/>
      <c r="B316" s="221"/>
      <c r="C316" s="221"/>
      <c r="D316" s="212"/>
    </row>
    <row r="317" spans="1:4" ht="20.25" customHeight="1" x14ac:dyDescent="0.3">
      <c r="A317" s="221"/>
      <c r="B317" s="221"/>
      <c r="C317" s="221"/>
      <c r="D317" s="212"/>
    </row>
    <row r="318" spans="1:4" ht="20.25" customHeight="1" x14ac:dyDescent="0.3">
      <c r="A318" s="221"/>
      <c r="B318" s="221"/>
      <c r="C318" s="221"/>
      <c r="D318" s="212"/>
    </row>
    <row r="319" spans="1:4" ht="20.25" customHeight="1" x14ac:dyDescent="0.3">
      <c r="A319" s="221"/>
      <c r="B319" s="221"/>
      <c r="C319" s="221"/>
      <c r="D319" s="212"/>
    </row>
    <row r="320" spans="1:4" ht="20.25" customHeight="1" x14ac:dyDescent="0.3">
      <c r="A320" s="221"/>
      <c r="B320" s="221"/>
      <c r="C320" s="221"/>
      <c r="D320" s="212"/>
    </row>
    <row r="321" spans="1:4" ht="20.25" customHeight="1" x14ac:dyDescent="0.3">
      <c r="A321" s="221"/>
      <c r="B321" s="221"/>
      <c r="C321" s="221"/>
      <c r="D321" s="212"/>
    </row>
    <row r="322" spans="1:4" ht="20.25" customHeight="1" x14ac:dyDescent="0.3">
      <c r="A322" s="221"/>
      <c r="B322" s="221"/>
      <c r="C322" s="221"/>
      <c r="D322" s="212"/>
    </row>
    <row r="323" spans="1:4" ht="20.25" customHeight="1" x14ac:dyDescent="0.3">
      <c r="A323" s="221"/>
      <c r="B323" s="221"/>
      <c r="C323" s="221"/>
      <c r="D323" s="212"/>
    </row>
    <row r="324" spans="1:4" ht="20.25" customHeight="1" x14ac:dyDescent="0.3">
      <c r="A324" s="221"/>
      <c r="B324" s="221"/>
      <c r="C324" s="221"/>
      <c r="D324" s="212"/>
    </row>
    <row r="325" spans="1:4" ht="20.25" customHeight="1" x14ac:dyDescent="0.3">
      <c r="A325" s="221"/>
      <c r="B325" s="221"/>
      <c r="C325" s="221"/>
      <c r="D325" s="212"/>
    </row>
    <row r="326" spans="1:4" ht="20.25" customHeight="1" x14ac:dyDescent="0.3">
      <c r="A326" s="221"/>
      <c r="B326" s="221"/>
      <c r="C326" s="221"/>
      <c r="D326" s="212"/>
    </row>
    <row r="327" spans="1:4" ht="20.25" customHeight="1" x14ac:dyDescent="0.3">
      <c r="A327" s="221"/>
      <c r="B327" s="221"/>
      <c r="C327" s="221"/>
      <c r="D327" s="212"/>
    </row>
    <row r="328" spans="1:4" ht="20.25" customHeight="1" x14ac:dyDescent="0.3">
      <c r="A328" s="221"/>
      <c r="B328" s="221"/>
      <c r="C328" s="221"/>
      <c r="D328" s="212"/>
    </row>
    <row r="329" spans="1:4" ht="20.25" customHeight="1" x14ac:dyDescent="0.3">
      <c r="A329" s="221"/>
      <c r="B329" s="221"/>
      <c r="C329" s="221"/>
      <c r="D329" s="212"/>
    </row>
    <row r="330" spans="1:4" ht="20.25" customHeight="1" x14ac:dyDescent="0.3">
      <c r="A330" s="221"/>
      <c r="B330" s="221"/>
      <c r="C330" s="221"/>
      <c r="D330" s="212"/>
    </row>
    <row r="331" spans="1:4" ht="20.25" customHeight="1" x14ac:dyDescent="0.3">
      <c r="A331" s="221"/>
      <c r="B331" s="221"/>
      <c r="C331" s="221"/>
      <c r="D331" s="212"/>
    </row>
    <row r="332" spans="1:4" ht="20.25" customHeight="1" x14ac:dyDescent="0.3">
      <c r="A332" s="221"/>
      <c r="B332" s="221"/>
      <c r="C332" s="221"/>
      <c r="D332" s="212"/>
    </row>
    <row r="333" spans="1:4" ht="20.25" customHeight="1" x14ac:dyDescent="0.3">
      <c r="A333" s="221"/>
      <c r="B333" s="221"/>
      <c r="C333" s="221"/>
      <c r="D333" s="212"/>
    </row>
    <row r="334" spans="1:4" ht="20.25" customHeight="1" x14ac:dyDescent="0.3">
      <c r="A334" s="221"/>
      <c r="B334" s="221"/>
      <c r="C334" s="221"/>
      <c r="D334" s="212"/>
    </row>
    <row r="335" spans="1:4" ht="20.25" customHeight="1" x14ac:dyDescent="0.3">
      <c r="A335" s="221"/>
      <c r="B335" s="221"/>
      <c r="C335" s="221"/>
      <c r="D335" s="212"/>
    </row>
    <row r="336" spans="1:4" ht="20.25" customHeight="1" x14ac:dyDescent="0.3">
      <c r="A336" s="221"/>
      <c r="B336" s="221"/>
      <c r="C336" s="221"/>
      <c r="D336" s="212"/>
    </row>
    <row r="337" spans="1:4" ht="20.25" customHeight="1" x14ac:dyDescent="0.3">
      <c r="A337" s="221"/>
      <c r="B337" s="221"/>
      <c r="C337" s="221"/>
      <c r="D337" s="212"/>
    </row>
    <row r="338" spans="1:4" ht="20.25" customHeight="1" x14ac:dyDescent="0.3">
      <c r="A338" s="221"/>
      <c r="B338" s="221"/>
      <c r="C338" s="221"/>
      <c r="D338" s="212"/>
    </row>
    <row r="339" spans="1:4" ht="20.25" customHeight="1" x14ac:dyDescent="0.3">
      <c r="A339" s="221"/>
      <c r="B339" s="221"/>
      <c r="C339" s="221"/>
      <c r="D339" s="212"/>
    </row>
    <row r="340" spans="1:4" ht="20.25" customHeight="1" x14ac:dyDescent="0.3">
      <c r="A340" s="221"/>
      <c r="B340" s="221"/>
      <c r="C340" s="221"/>
      <c r="D340" s="212"/>
    </row>
    <row r="341" spans="1:4" ht="20.25" customHeight="1" x14ac:dyDescent="0.3">
      <c r="A341" s="221"/>
      <c r="B341" s="221"/>
      <c r="C341" s="221"/>
      <c r="D341" s="212"/>
    </row>
    <row r="342" spans="1:4" ht="20.25" customHeight="1" x14ac:dyDescent="0.3">
      <c r="A342" s="221"/>
      <c r="B342" s="221"/>
      <c r="C342" s="221"/>
      <c r="D342" s="212"/>
    </row>
    <row r="343" spans="1:4" ht="20.25" customHeight="1" x14ac:dyDescent="0.3">
      <c r="A343" s="221"/>
      <c r="B343" s="221"/>
      <c r="C343" s="221"/>
      <c r="D343" s="212"/>
    </row>
    <row r="344" spans="1:4" ht="20.25" customHeight="1" x14ac:dyDescent="0.3">
      <c r="A344" s="221"/>
      <c r="B344" s="221"/>
      <c r="C344" s="221"/>
      <c r="D344" s="212"/>
    </row>
    <row r="345" spans="1:4" ht="20.25" customHeight="1" x14ac:dyDescent="0.3">
      <c r="A345" s="221"/>
      <c r="B345" s="221"/>
      <c r="C345" s="221"/>
      <c r="D345" s="212"/>
    </row>
    <row r="346" spans="1:4" ht="20.25" customHeight="1" x14ac:dyDescent="0.3">
      <c r="A346" s="221"/>
      <c r="B346" s="221"/>
      <c r="C346" s="221"/>
      <c r="D346" s="212"/>
    </row>
    <row r="347" spans="1:4" ht="20.25" customHeight="1" x14ac:dyDescent="0.3">
      <c r="A347" s="221"/>
      <c r="B347" s="221"/>
      <c r="C347" s="221"/>
      <c r="D347" s="212"/>
    </row>
    <row r="348" spans="1:4" ht="20.25" customHeight="1" x14ac:dyDescent="0.3">
      <c r="A348" s="221"/>
      <c r="B348" s="221"/>
      <c r="C348" s="221"/>
      <c r="D348" s="212"/>
    </row>
    <row r="349" spans="1:4" ht="20.25" customHeight="1" x14ac:dyDescent="0.3">
      <c r="A349" s="221"/>
      <c r="B349" s="221"/>
      <c r="C349" s="221"/>
      <c r="D349" s="212"/>
    </row>
    <row r="350" spans="1:4" ht="20.25" customHeight="1" x14ac:dyDescent="0.3">
      <c r="A350" s="221"/>
      <c r="B350" s="221"/>
      <c r="C350" s="221"/>
      <c r="D350" s="212"/>
    </row>
    <row r="351" spans="1:4" ht="20.25" customHeight="1" x14ac:dyDescent="0.3">
      <c r="A351" s="221"/>
      <c r="B351" s="221"/>
      <c r="C351" s="221"/>
      <c r="D351" s="212"/>
    </row>
    <row r="352" spans="1:4" ht="20.25" customHeight="1" x14ac:dyDescent="0.3">
      <c r="A352" s="221"/>
      <c r="B352" s="221"/>
      <c r="C352" s="221"/>
      <c r="D352" s="212"/>
    </row>
    <row r="353" spans="1:4" ht="20.25" customHeight="1" x14ac:dyDescent="0.3">
      <c r="A353" s="221"/>
      <c r="B353" s="221"/>
      <c r="C353" s="221"/>
      <c r="D353" s="212"/>
    </row>
    <row r="354" spans="1:4" ht="20.25" customHeight="1" x14ac:dyDescent="0.3">
      <c r="A354" s="221"/>
      <c r="B354" s="221"/>
      <c r="C354" s="221"/>
      <c r="D354" s="212"/>
    </row>
    <row r="355" spans="1:4" ht="20.25" customHeight="1" x14ac:dyDescent="0.3">
      <c r="A355" s="221"/>
      <c r="B355" s="221"/>
      <c r="C355" s="221"/>
      <c r="D355" s="212"/>
    </row>
    <row r="356" spans="1:4" ht="20.25" customHeight="1" x14ac:dyDescent="0.3">
      <c r="A356" s="221"/>
      <c r="B356" s="221"/>
      <c r="C356" s="221"/>
      <c r="D356" s="212"/>
    </row>
    <row r="357" spans="1:4" ht="20.25" customHeight="1" x14ac:dyDescent="0.3">
      <c r="A357" s="221"/>
      <c r="B357" s="221"/>
      <c r="C357" s="221"/>
      <c r="D357" s="212"/>
    </row>
    <row r="358" spans="1:4" ht="20.25" customHeight="1" x14ac:dyDescent="0.3">
      <c r="A358" s="221"/>
      <c r="B358" s="221"/>
      <c r="C358" s="221"/>
      <c r="D358" s="212"/>
    </row>
    <row r="359" spans="1:4" ht="20.25" customHeight="1" x14ac:dyDescent="0.3">
      <c r="A359" s="221"/>
      <c r="B359" s="221"/>
      <c r="C359" s="221"/>
      <c r="D359" s="212"/>
    </row>
    <row r="360" spans="1:4" ht="20.25" customHeight="1" x14ac:dyDescent="0.3">
      <c r="A360" s="221"/>
      <c r="B360" s="221"/>
      <c r="C360" s="221"/>
      <c r="D360" s="212"/>
    </row>
    <row r="361" spans="1:4" ht="20.25" customHeight="1" x14ac:dyDescent="0.3">
      <c r="A361" s="221"/>
      <c r="B361" s="221"/>
      <c r="C361" s="221"/>
      <c r="D361" s="212"/>
    </row>
    <row r="362" spans="1:4" ht="20.25" customHeight="1" x14ac:dyDescent="0.3">
      <c r="A362" s="221"/>
      <c r="B362" s="221"/>
      <c r="C362" s="221"/>
      <c r="D362" s="212"/>
    </row>
    <row r="363" spans="1:4" ht="20.25" customHeight="1" x14ac:dyDescent="0.3">
      <c r="A363" s="221"/>
      <c r="B363" s="221"/>
      <c r="C363" s="221"/>
      <c r="D363" s="212"/>
    </row>
    <row r="364" spans="1:4" ht="20.25" customHeight="1" x14ac:dyDescent="0.3">
      <c r="A364" s="221"/>
      <c r="B364" s="221"/>
      <c r="C364" s="221"/>
      <c r="D364" s="212"/>
    </row>
    <row r="365" spans="1:4" ht="20.25" customHeight="1" x14ac:dyDescent="0.3">
      <c r="A365" s="221"/>
      <c r="B365" s="221"/>
      <c r="C365" s="221"/>
      <c r="D365" s="212"/>
    </row>
    <row r="366" spans="1:4" ht="20.25" customHeight="1" x14ac:dyDescent="0.3">
      <c r="A366" s="221"/>
      <c r="B366" s="221"/>
      <c r="C366" s="221"/>
      <c r="D366" s="212"/>
    </row>
    <row r="367" spans="1:4" ht="20.25" customHeight="1" x14ac:dyDescent="0.3">
      <c r="A367" s="221"/>
      <c r="B367" s="221"/>
      <c r="C367" s="221"/>
      <c r="D367" s="212"/>
    </row>
    <row r="368" spans="1:4" ht="20.25" customHeight="1" x14ac:dyDescent="0.3">
      <c r="A368" s="221"/>
      <c r="B368" s="221"/>
      <c r="C368" s="221"/>
      <c r="D368" s="212"/>
    </row>
    <row r="369" spans="1:4" ht="20.25" customHeight="1" x14ac:dyDescent="0.3">
      <c r="A369" s="221"/>
      <c r="B369" s="221"/>
      <c r="C369" s="221"/>
      <c r="D369" s="212"/>
    </row>
    <row r="370" spans="1:4" ht="20.25" customHeight="1" x14ac:dyDescent="0.3">
      <c r="A370" s="221"/>
      <c r="B370" s="221"/>
      <c r="C370" s="221"/>
      <c r="D370" s="212"/>
    </row>
    <row r="371" spans="1:4" ht="20.25" customHeight="1" x14ac:dyDescent="0.3">
      <c r="A371" s="221"/>
      <c r="B371" s="221"/>
      <c r="C371" s="221"/>
      <c r="D371" s="212"/>
    </row>
    <row r="372" spans="1:4" ht="20.25" customHeight="1" x14ac:dyDescent="0.3">
      <c r="A372" s="221"/>
      <c r="B372" s="221"/>
      <c r="C372" s="221"/>
      <c r="D372" s="212"/>
    </row>
    <row r="373" spans="1:4" ht="20.25" customHeight="1" x14ac:dyDescent="0.3">
      <c r="A373" s="221"/>
      <c r="B373" s="221"/>
      <c r="C373" s="221"/>
      <c r="D373" s="212"/>
    </row>
    <row r="374" spans="1:4" ht="20.25" customHeight="1" x14ac:dyDescent="0.3">
      <c r="A374" s="221"/>
      <c r="B374" s="221"/>
      <c r="C374" s="221"/>
      <c r="D374" s="212"/>
    </row>
    <row r="375" spans="1:4" ht="20.25" customHeight="1" x14ac:dyDescent="0.3">
      <c r="A375" s="221"/>
      <c r="B375" s="221"/>
      <c r="C375" s="221"/>
      <c r="D375" s="212"/>
    </row>
    <row r="376" spans="1:4" ht="20.25" customHeight="1" x14ac:dyDescent="0.3">
      <c r="A376" s="221"/>
      <c r="B376" s="221"/>
      <c r="C376" s="221"/>
      <c r="D376" s="212"/>
    </row>
    <row r="377" spans="1:4" ht="20.25" customHeight="1" x14ac:dyDescent="0.3">
      <c r="A377" s="221"/>
      <c r="B377" s="221"/>
      <c r="C377" s="221"/>
      <c r="D377" s="212"/>
    </row>
    <row r="378" spans="1:4" ht="20.25" customHeight="1" x14ac:dyDescent="0.3">
      <c r="A378" s="221"/>
      <c r="B378" s="221"/>
      <c r="C378" s="221"/>
      <c r="D378" s="212"/>
    </row>
    <row r="379" spans="1:4" ht="20.25" customHeight="1" x14ac:dyDescent="0.3">
      <c r="A379" s="221"/>
      <c r="B379" s="221"/>
      <c r="C379" s="221"/>
      <c r="D379" s="212"/>
    </row>
    <row r="380" spans="1:4" ht="20.25" customHeight="1" x14ac:dyDescent="0.3">
      <c r="A380" s="221"/>
      <c r="B380" s="221"/>
      <c r="C380" s="221"/>
      <c r="D380" s="212"/>
    </row>
    <row r="381" spans="1:4" ht="20.25" customHeight="1" x14ac:dyDescent="0.3">
      <c r="A381" s="221"/>
      <c r="B381" s="221"/>
      <c r="C381" s="221"/>
      <c r="D381" s="212"/>
    </row>
    <row r="382" spans="1:4" ht="20.25" customHeight="1" x14ac:dyDescent="0.3">
      <c r="A382" s="221"/>
      <c r="B382" s="221"/>
      <c r="C382" s="221"/>
      <c r="D382" s="212"/>
    </row>
    <row r="383" spans="1:4" ht="20.25" customHeight="1" x14ac:dyDescent="0.3">
      <c r="A383" s="221"/>
      <c r="B383" s="221"/>
      <c r="C383" s="221"/>
      <c r="D383" s="212"/>
    </row>
    <row r="384" spans="1:4" ht="20.25" customHeight="1" x14ac:dyDescent="0.3">
      <c r="A384" s="221"/>
      <c r="B384" s="221"/>
      <c r="C384" s="221"/>
      <c r="D384" s="212"/>
    </row>
    <row r="385" spans="1:4" ht="20.25" customHeight="1" x14ac:dyDescent="0.3">
      <c r="A385" s="221"/>
      <c r="B385" s="221"/>
      <c r="C385" s="221"/>
      <c r="D385" s="212"/>
    </row>
    <row r="386" spans="1:4" ht="20.25" customHeight="1" x14ac:dyDescent="0.3">
      <c r="A386" s="221"/>
      <c r="B386" s="221"/>
      <c r="C386" s="221"/>
      <c r="D386" s="212"/>
    </row>
    <row r="387" spans="1:4" ht="20.25" customHeight="1" x14ac:dyDescent="0.3">
      <c r="A387" s="221"/>
      <c r="B387" s="221"/>
      <c r="C387" s="221"/>
      <c r="D387" s="212"/>
    </row>
    <row r="388" spans="1:4" ht="20.25" customHeight="1" x14ac:dyDescent="0.3">
      <c r="A388" s="221"/>
      <c r="B388" s="221"/>
      <c r="C388" s="221"/>
      <c r="D388" s="212"/>
    </row>
    <row r="389" spans="1:4" ht="20.25" customHeight="1" x14ac:dyDescent="0.3">
      <c r="A389" s="221"/>
      <c r="B389" s="221"/>
      <c r="C389" s="221"/>
      <c r="D389" s="212"/>
    </row>
    <row r="390" spans="1:4" ht="20.25" customHeight="1" x14ac:dyDescent="0.3">
      <c r="A390" s="221"/>
      <c r="B390" s="221"/>
      <c r="C390" s="221"/>
      <c r="D390" s="212"/>
    </row>
    <row r="391" spans="1:4" ht="20.25" customHeight="1" x14ac:dyDescent="0.3">
      <c r="A391" s="221"/>
      <c r="B391" s="221"/>
      <c r="C391" s="221"/>
      <c r="D391" s="212"/>
    </row>
    <row r="392" spans="1:4" ht="20.25" customHeight="1" x14ac:dyDescent="0.3">
      <c r="A392" s="221"/>
      <c r="B392" s="221"/>
      <c r="C392" s="221"/>
      <c r="D392" s="212"/>
    </row>
    <row r="393" spans="1:4" ht="20.25" customHeight="1" x14ac:dyDescent="0.3">
      <c r="A393" s="221"/>
      <c r="B393" s="221"/>
      <c r="C393" s="221"/>
      <c r="D393" s="212"/>
    </row>
    <row r="394" spans="1:4" ht="20.25" customHeight="1" x14ac:dyDescent="0.3">
      <c r="A394" s="221"/>
      <c r="B394" s="221"/>
      <c r="C394" s="221"/>
      <c r="D394" s="212"/>
    </row>
    <row r="395" spans="1:4" ht="20.25" customHeight="1" x14ac:dyDescent="0.3">
      <c r="A395" s="221"/>
      <c r="B395" s="221"/>
      <c r="C395" s="221"/>
      <c r="D395" s="212"/>
    </row>
    <row r="396" spans="1:4" ht="20.25" customHeight="1" x14ac:dyDescent="0.3">
      <c r="A396" s="221"/>
      <c r="B396" s="221"/>
      <c r="C396" s="221"/>
      <c r="D396" s="212"/>
    </row>
    <row r="397" spans="1:4" ht="20.25" customHeight="1" x14ac:dyDescent="0.3">
      <c r="A397" s="221"/>
      <c r="B397" s="221"/>
      <c r="C397" s="221"/>
      <c r="D397" s="212"/>
    </row>
    <row r="398" spans="1:4" ht="20.25" customHeight="1" x14ac:dyDescent="0.3">
      <c r="A398" s="221"/>
      <c r="B398" s="221"/>
      <c r="C398" s="221"/>
      <c r="D398" s="212"/>
    </row>
    <row r="399" spans="1:4" ht="20.25" customHeight="1" x14ac:dyDescent="0.3">
      <c r="A399" s="221"/>
      <c r="B399" s="221"/>
      <c r="C399" s="221"/>
      <c r="D399" s="212"/>
    </row>
    <row r="400" spans="1:4" ht="20.25" customHeight="1" x14ac:dyDescent="0.3">
      <c r="A400" s="221"/>
      <c r="B400" s="221"/>
      <c r="C400" s="221"/>
      <c r="D400" s="212"/>
    </row>
    <row r="401" spans="1:4" ht="20.25" customHeight="1" x14ac:dyDescent="0.3">
      <c r="A401" s="221"/>
      <c r="B401" s="221"/>
      <c r="C401" s="221"/>
      <c r="D401" s="212"/>
    </row>
    <row r="402" spans="1:4" ht="20.25" customHeight="1" x14ac:dyDescent="0.3">
      <c r="A402" s="221"/>
      <c r="B402" s="221"/>
      <c r="C402" s="221"/>
      <c r="D402" s="212"/>
    </row>
    <row r="403" spans="1:4" ht="20.25" customHeight="1" x14ac:dyDescent="0.3">
      <c r="A403" s="221"/>
      <c r="B403" s="221"/>
      <c r="C403" s="221"/>
      <c r="D403" s="212"/>
    </row>
    <row r="404" spans="1:4" ht="20.25" customHeight="1" x14ac:dyDescent="0.3">
      <c r="A404" s="221"/>
      <c r="B404" s="221"/>
      <c r="C404" s="221"/>
      <c r="D404" s="212"/>
    </row>
    <row r="405" spans="1:4" ht="20.25" customHeight="1" x14ac:dyDescent="0.3">
      <c r="A405" s="221"/>
      <c r="B405" s="221"/>
      <c r="C405" s="221"/>
      <c r="D405" s="212"/>
    </row>
    <row r="406" spans="1:4" ht="20.25" customHeight="1" x14ac:dyDescent="0.3">
      <c r="A406" s="221"/>
      <c r="B406" s="221"/>
      <c r="C406" s="221"/>
      <c r="D406" s="212"/>
    </row>
    <row r="407" spans="1:4" ht="20.25" customHeight="1" x14ac:dyDescent="0.3">
      <c r="A407" s="221"/>
      <c r="B407" s="221"/>
      <c r="C407" s="221"/>
      <c r="D407" s="212"/>
    </row>
    <row r="408" spans="1:4" ht="20.25" customHeight="1" x14ac:dyDescent="0.3">
      <c r="A408" s="221"/>
      <c r="B408" s="221"/>
      <c r="C408" s="221"/>
      <c r="D408" s="212"/>
    </row>
    <row r="409" spans="1:4" ht="20.25" customHeight="1" x14ac:dyDescent="0.3">
      <c r="A409" s="221"/>
      <c r="B409" s="221"/>
      <c r="C409" s="221"/>
      <c r="D409" s="212"/>
    </row>
    <row r="410" spans="1:4" ht="20.25" customHeight="1" x14ac:dyDescent="0.3">
      <c r="A410" s="221"/>
      <c r="B410" s="221"/>
      <c r="C410" s="221"/>
      <c r="D410" s="212"/>
    </row>
    <row r="411" spans="1:4" ht="20.25" customHeight="1" x14ac:dyDescent="0.3">
      <c r="A411" s="221"/>
      <c r="B411" s="221"/>
      <c r="C411" s="221"/>
      <c r="D411" s="212"/>
    </row>
    <row r="412" spans="1:4" ht="20.25" customHeight="1" x14ac:dyDescent="0.3">
      <c r="A412" s="221"/>
      <c r="B412" s="221"/>
      <c r="C412" s="221"/>
      <c r="D412" s="212"/>
    </row>
    <row r="413" spans="1:4" ht="20.25" customHeight="1" x14ac:dyDescent="0.3">
      <c r="A413" s="221"/>
      <c r="B413" s="221"/>
      <c r="C413" s="221"/>
      <c r="D413" s="212"/>
    </row>
    <row r="414" spans="1:4" ht="20.25" customHeight="1" x14ac:dyDescent="0.3">
      <c r="A414" s="221"/>
      <c r="B414" s="221"/>
      <c r="C414" s="221"/>
      <c r="D414" s="212"/>
    </row>
    <row r="415" spans="1:4" ht="20.25" customHeight="1" x14ac:dyDescent="0.3">
      <c r="A415" s="221"/>
      <c r="B415" s="221"/>
      <c r="C415" s="221"/>
      <c r="D415" s="212"/>
    </row>
    <row r="416" spans="1:4" ht="20.25" customHeight="1" x14ac:dyDescent="0.3">
      <c r="A416" s="221"/>
      <c r="B416" s="221"/>
      <c r="C416" s="221"/>
      <c r="D416" s="212"/>
    </row>
    <row r="417" spans="1:4" ht="20.25" customHeight="1" x14ac:dyDescent="0.3">
      <c r="A417" s="221"/>
      <c r="B417" s="221"/>
      <c r="C417" s="221"/>
      <c r="D417" s="212"/>
    </row>
    <row r="418" spans="1:4" ht="20.25" customHeight="1" x14ac:dyDescent="0.3">
      <c r="A418" s="221"/>
      <c r="B418" s="221"/>
      <c r="C418" s="221"/>
      <c r="D418" s="212"/>
    </row>
    <row r="419" spans="1:4" ht="20.25" customHeight="1" x14ac:dyDescent="0.3">
      <c r="A419" s="221"/>
      <c r="B419" s="221"/>
      <c r="C419" s="221"/>
      <c r="D419" s="212"/>
    </row>
    <row r="420" spans="1:4" ht="20.25" customHeight="1" x14ac:dyDescent="0.3">
      <c r="A420" s="221"/>
      <c r="B420" s="221"/>
      <c r="C420" s="221"/>
      <c r="D420" s="212"/>
    </row>
    <row r="421" spans="1:4" ht="20.25" customHeight="1" x14ac:dyDescent="0.3">
      <c r="A421" s="221"/>
      <c r="B421" s="221"/>
      <c r="C421" s="221"/>
      <c r="D421" s="212"/>
    </row>
    <row r="422" spans="1:4" ht="20.25" customHeight="1" x14ac:dyDescent="0.3">
      <c r="A422" s="221"/>
      <c r="B422" s="221"/>
      <c r="C422" s="221"/>
      <c r="D422" s="212"/>
    </row>
    <row r="423" spans="1:4" ht="20.25" customHeight="1" x14ac:dyDescent="0.3">
      <c r="A423" s="221"/>
      <c r="B423" s="221"/>
      <c r="C423" s="221"/>
      <c r="D423" s="212"/>
    </row>
    <row r="424" spans="1:4" ht="20.25" customHeight="1" x14ac:dyDescent="0.3">
      <c r="A424" s="221"/>
      <c r="B424" s="221"/>
      <c r="C424" s="221"/>
      <c r="D424" s="212"/>
    </row>
    <row r="425" spans="1:4" ht="20.25" customHeight="1" x14ac:dyDescent="0.3">
      <c r="A425" s="221"/>
      <c r="B425" s="221"/>
      <c r="C425" s="221"/>
      <c r="D425" s="212"/>
    </row>
    <row r="426" spans="1:4" ht="20.25" customHeight="1" x14ac:dyDescent="0.3">
      <c r="A426" s="221"/>
      <c r="B426" s="221"/>
      <c r="C426" s="221"/>
      <c r="D426" s="212"/>
    </row>
    <row r="427" spans="1:4" ht="20.25" customHeight="1" x14ac:dyDescent="0.3">
      <c r="A427" s="221"/>
      <c r="B427" s="221"/>
      <c r="C427" s="221"/>
      <c r="D427" s="212"/>
    </row>
    <row r="428" spans="1:4" ht="20.25" customHeight="1" x14ac:dyDescent="0.3">
      <c r="A428" s="221"/>
      <c r="B428" s="221"/>
      <c r="C428" s="221"/>
      <c r="D428" s="212"/>
    </row>
    <row r="429" spans="1:4" ht="20.25" customHeight="1" x14ac:dyDescent="0.3">
      <c r="A429" s="221"/>
      <c r="B429" s="221"/>
      <c r="C429" s="221"/>
      <c r="D429" s="212"/>
    </row>
    <row r="430" spans="1:4" ht="20.25" customHeight="1" x14ac:dyDescent="0.3">
      <c r="A430" s="221"/>
      <c r="B430" s="221"/>
      <c r="C430" s="221"/>
      <c r="D430" s="212"/>
    </row>
    <row r="431" spans="1:4" ht="20.25" customHeight="1" x14ac:dyDescent="0.3">
      <c r="A431" s="221"/>
      <c r="B431" s="221"/>
      <c r="C431" s="221"/>
      <c r="D431" s="212"/>
    </row>
    <row r="432" spans="1:4" ht="20.25" customHeight="1" x14ac:dyDescent="0.3">
      <c r="A432" s="221"/>
      <c r="B432" s="221"/>
      <c r="C432" s="221"/>
      <c r="D432" s="212"/>
    </row>
    <row r="433" spans="1:4" ht="20.25" customHeight="1" x14ac:dyDescent="0.3">
      <c r="A433" s="221"/>
      <c r="B433" s="221"/>
      <c r="C433" s="221"/>
      <c r="D433" s="212"/>
    </row>
    <row r="434" spans="1:4" ht="20.25" customHeight="1" x14ac:dyDescent="0.3">
      <c r="A434" s="221"/>
      <c r="B434" s="221"/>
      <c r="C434" s="221"/>
      <c r="D434" s="212"/>
    </row>
    <row r="435" spans="1:4" ht="20.25" customHeight="1" x14ac:dyDescent="0.3">
      <c r="A435" s="221"/>
      <c r="B435" s="221"/>
      <c r="C435" s="221"/>
      <c r="D435" s="212"/>
    </row>
    <row r="436" spans="1:4" ht="20.25" customHeight="1" x14ac:dyDescent="0.3">
      <c r="A436" s="221"/>
      <c r="B436" s="221"/>
      <c r="C436" s="221"/>
      <c r="D436" s="212"/>
    </row>
    <row r="437" spans="1:4" ht="20.25" customHeight="1" x14ac:dyDescent="0.3">
      <c r="A437" s="221"/>
      <c r="B437" s="221"/>
      <c r="C437" s="221"/>
      <c r="D437" s="212"/>
    </row>
    <row r="438" spans="1:4" ht="20.25" customHeight="1" x14ac:dyDescent="0.3">
      <c r="A438" s="221"/>
      <c r="B438" s="221"/>
      <c r="C438" s="221"/>
      <c r="D438" s="212"/>
    </row>
    <row r="439" spans="1:4" ht="20.25" customHeight="1" x14ac:dyDescent="0.3">
      <c r="A439" s="221"/>
      <c r="B439" s="221"/>
      <c r="C439" s="221"/>
      <c r="D439" s="212"/>
    </row>
    <row r="440" spans="1:4" ht="20.25" customHeight="1" x14ac:dyDescent="0.3">
      <c r="A440" s="221"/>
      <c r="B440" s="221"/>
      <c r="C440" s="221"/>
      <c r="D440" s="212"/>
    </row>
    <row r="441" spans="1:4" ht="20.25" customHeight="1" x14ac:dyDescent="0.3">
      <c r="A441" s="221"/>
      <c r="B441" s="221"/>
      <c r="C441" s="221"/>
      <c r="D441" s="212"/>
    </row>
    <row r="442" spans="1:4" ht="20.25" customHeight="1" x14ac:dyDescent="0.3">
      <c r="A442" s="221"/>
      <c r="B442" s="221"/>
      <c r="C442" s="221"/>
      <c r="D442" s="212"/>
    </row>
    <row r="443" spans="1:4" ht="20.25" customHeight="1" x14ac:dyDescent="0.3">
      <c r="A443" s="221"/>
      <c r="B443" s="221"/>
      <c r="C443" s="221"/>
      <c r="D443" s="212"/>
    </row>
    <row r="444" spans="1:4" ht="20.25" customHeight="1" x14ac:dyDescent="0.3">
      <c r="A444" s="221"/>
      <c r="B444" s="221"/>
      <c r="C444" s="221"/>
      <c r="D444" s="212"/>
    </row>
    <row r="445" spans="1:4" ht="20.25" customHeight="1" x14ac:dyDescent="0.3">
      <c r="A445" s="221"/>
      <c r="B445" s="221"/>
      <c r="C445" s="221"/>
      <c r="D445" s="212"/>
    </row>
    <row r="446" spans="1:4" ht="20.25" customHeight="1" x14ac:dyDescent="0.3">
      <c r="A446" s="221"/>
      <c r="B446" s="221"/>
      <c r="C446" s="221"/>
      <c r="D446" s="212"/>
    </row>
    <row r="447" spans="1:4" ht="20.25" customHeight="1" x14ac:dyDescent="0.3">
      <c r="A447" s="221"/>
      <c r="B447" s="221"/>
      <c r="C447" s="221"/>
      <c r="D447" s="212"/>
    </row>
    <row r="448" spans="1:4" ht="20.25" customHeight="1" x14ac:dyDescent="0.3">
      <c r="A448" s="221"/>
      <c r="B448" s="221"/>
      <c r="C448" s="221"/>
      <c r="D448" s="212"/>
    </row>
    <row r="449" spans="1:4" ht="20.25" customHeight="1" x14ac:dyDescent="0.3">
      <c r="A449" s="221"/>
      <c r="B449" s="221"/>
      <c r="C449" s="221"/>
      <c r="D449" s="212"/>
    </row>
    <row r="450" spans="1:4" ht="20.25" customHeight="1" x14ac:dyDescent="0.3">
      <c r="A450" s="221"/>
      <c r="B450" s="221"/>
      <c r="C450" s="221"/>
      <c r="D450" s="212"/>
    </row>
    <row r="451" spans="1:4" ht="20.25" customHeight="1" x14ac:dyDescent="0.3">
      <c r="A451" s="221"/>
      <c r="B451" s="221"/>
      <c r="C451" s="221"/>
      <c r="D451" s="212"/>
    </row>
    <row r="452" spans="1:4" ht="20.25" customHeight="1" x14ac:dyDescent="0.3">
      <c r="A452" s="221"/>
      <c r="B452" s="221"/>
      <c r="C452" s="221"/>
      <c r="D452" s="212"/>
    </row>
    <row r="453" spans="1:4" ht="20.25" customHeight="1" x14ac:dyDescent="0.3">
      <c r="A453" s="221"/>
      <c r="B453" s="221"/>
      <c r="C453" s="221"/>
      <c r="D453" s="212"/>
    </row>
    <row r="454" spans="1:4" ht="20.25" customHeight="1" x14ac:dyDescent="0.3">
      <c r="A454" s="221"/>
      <c r="B454" s="221"/>
      <c r="C454" s="221"/>
      <c r="D454" s="212"/>
    </row>
    <row r="455" spans="1:4" ht="20.25" customHeight="1" x14ac:dyDescent="0.3">
      <c r="A455" s="221"/>
      <c r="B455" s="221"/>
      <c r="C455" s="221"/>
      <c r="D455" s="212"/>
    </row>
    <row r="456" spans="1:4" ht="20.25" customHeight="1" x14ac:dyDescent="0.3">
      <c r="A456" s="221"/>
      <c r="B456" s="221"/>
      <c r="C456" s="221"/>
      <c r="D456" s="212"/>
    </row>
    <row r="457" spans="1:4" ht="20.25" customHeight="1" x14ac:dyDescent="0.3">
      <c r="A457" s="221"/>
      <c r="B457" s="221"/>
      <c r="C457" s="221"/>
      <c r="D457" s="212"/>
    </row>
    <row r="458" spans="1:4" ht="20.25" customHeight="1" x14ac:dyDescent="0.3">
      <c r="A458" s="221"/>
      <c r="B458" s="221"/>
      <c r="C458" s="221"/>
      <c r="D458" s="212"/>
    </row>
    <row r="459" spans="1:4" ht="20.25" customHeight="1" x14ac:dyDescent="0.3">
      <c r="A459" s="221"/>
      <c r="B459" s="221"/>
      <c r="C459" s="221"/>
      <c r="D459" s="212"/>
    </row>
    <row r="460" spans="1:4" ht="20.25" customHeight="1" x14ac:dyDescent="0.3">
      <c r="A460" s="221"/>
      <c r="B460" s="221"/>
      <c r="C460" s="221"/>
      <c r="D460" s="212"/>
    </row>
    <row r="461" spans="1:4" ht="20.25" customHeight="1" x14ac:dyDescent="0.3">
      <c r="A461" s="221"/>
      <c r="B461" s="221"/>
      <c r="C461" s="221"/>
      <c r="D461" s="212"/>
    </row>
    <row r="462" spans="1:4" ht="20.25" customHeight="1" x14ac:dyDescent="0.3">
      <c r="A462" s="221"/>
      <c r="B462" s="221"/>
      <c r="C462" s="221"/>
      <c r="D462" s="212"/>
    </row>
    <row r="463" spans="1:4" ht="20.25" customHeight="1" x14ac:dyDescent="0.3">
      <c r="A463" s="221"/>
      <c r="B463" s="221"/>
      <c r="C463" s="221"/>
      <c r="D463" s="212"/>
    </row>
    <row r="464" spans="1:4" ht="20.25" customHeight="1" x14ac:dyDescent="0.3">
      <c r="A464" s="221"/>
      <c r="B464" s="221"/>
      <c r="C464" s="221"/>
      <c r="D464" s="212"/>
    </row>
    <row r="465" spans="1:4" ht="20.25" customHeight="1" x14ac:dyDescent="0.3">
      <c r="A465" s="221"/>
      <c r="B465" s="221"/>
      <c r="C465" s="221"/>
      <c r="D465" s="212"/>
    </row>
    <row r="466" spans="1:4" ht="20.25" customHeight="1" x14ac:dyDescent="0.3">
      <c r="A466" s="221"/>
      <c r="B466" s="221"/>
      <c r="C466" s="221"/>
      <c r="D466" s="212"/>
    </row>
    <row r="467" spans="1:4" ht="20.25" customHeight="1" x14ac:dyDescent="0.3">
      <c r="A467" s="221"/>
      <c r="B467" s="221"/>
      <c r="C467" s="221"/>
      <c r="D467" s="212"/>
    </row>
    <row r="468" spans="1:4" ht="20.25" customHeight="1" x14ac:dyDescent="0.3">
      <c r="A468" s="221"/>
      <c r="B468" s="221"/>
      <c r="C468" s="221"/>
      <c r="D468" s="212"/>
    </row>
    <row r="469" spans="1:4" ht="20.25" customHeight="1" x14ac:dyDescent="0.3">
      <c r="A469" s="221"/>
      <c r="B469" s="221"/>
      <c r="C469" s="221"/>
      <c r="D469" s="212"/>
    </row>
    <row r="470" spans="1:4" ht="20.25" customHeight="1" x14ac:dyDescent="0.3">
      <c r="A470" s="221"/>
      <c r="B470" s="221"/>
      <c r="C470" s="221"/>
      <c r="D470" s="212"/>
    </row>
    <row r="471" spans="1:4" ht="20.25" customHeight="1" x14ac:dyDescent="0.3">
      <c r="A471" s="221"/>
      <c r="B471" s="221"/>
      <c r="C471" s="221"/>
      <c r="D471" s="212"/>
    </row>
    <row r="472" spans="1:4" ht="20.25" customHeight="1" x14ac:dyDescent="0.3">
      <c r="A472" s="221"/>
      <c r="B472" s="221"/>
      <c r="C472" s="221"/>
      <c r="D472" s="212"/>
    </row>
    <row r="473" spans="1:4" ht="20.25" customHeight="1" x14ac:dyDescent="0.3">
      <c r="A473" s="221"/>
      <c r="B473" s="221"/>
      <c r="C473" s="221"/>
      <c r="D473" s="212"/>
    </row>
    <row r="474" spans="1:4" ht="20.25" customHeight="1" x14ac:dyDescent="0.3">
      <c r="A474" s="221"/>
      <c r="B474" s="221"/>
      <c r="C474" s="221"/>
      <c r="D474" s="212"/>
    </row>
    <row r="475" spans="1:4" ht="20.25" customHeight="1" x14ac:dyDescent="0.3">
      <c r="A475" s="221"/>
      <c r="B475" s="221"/>
      <c r="C475" s="221"/>
      <c r="D475" s="212"/>
    </row>
    <row r="476" spans="1:4" ht="20.25" customHeight="1" x14ac:dyDescent="0.3">
      <c r="A476" s="221"/>
      <c r="B476" s="221"/>
      <c r="C476" s="221"/>
      <c r="D476" s="212"/>
    </row>
    <row r="477" spans="1:4" ht="20.25" customHeight="1" x14ac:dyDescent="0.3">
      <c r="A477" s="221"/>
      <c r="B477" s="221"/>
      <c r="C477" s="221"/>
      <c r="D477" s="212"/>
    </row>
    <row r="478" spans="1:4" ht="20.25" customHeight="1" x14ac:dyDescent="0.3">
      <c r="A478" s="221"/>
      <c r="B478" s="221"/>
      <c r="C478" s="221"/>
      <c r="D478" s="212"/>
    </row>
    <row r="479" spans="1:4" ht="20.25" customHeight="1" x14ac:dyDescent="0.3">
      <c r="A479" s="221"/>
      <c r="B479" s="221"/>
      <c r="C479" s="221"/>
      <c r="D479" s="212"/>
    </row>
    <row r="480" spans="1:4" ht="20.25" customHeight="1" x14ac:dyDescent="0.3">
      <c r="A480" s="221"/>
      <c r="B480" s="221"/>
      <c r="C480" s="221"/>
      <c r="D480" s="212"/>
    </row>
    <row r="481" spans="1:4" ht="20.25" customHeight="1" x14ac:dyDescent="0.3">
      <c r="A481" s="221"/>
      <c r="B481" s="221"/>
      <c r="C481" s="221"/>
      <c r="D481" s="212"/>
    </row>
    <row r="482" spans="1:4" ht="20.25" customHeight="1" x14ac:dyDescent="0.3">
      <c r="A482" s="221"/>
      <c r="B482" s="221"/>
      <c r="C482" s="221"/>
      <c r="D482" s="212"/>
    </row>
    <row r="483" spans="1:4" ht="20.25" customHeight="1" x14ac:dyDescent="0.3">
      <c r="A483" s="221"/>
      <c r="B483" s="221"/>
      <c r="C483" s="221"/>
      <c r="D483" s="212"/>
    </row>
    <row r="484" spans="1:4" ht="20.25" customHeight="1" x14ac:dyDescent="0.3">
      <c r="A484" s="221"/>
      <c r="B484" s="221"/>
      <c r="C484" s="221"/>
      <c r="D484" s="212"/>
    </row>
    <row r="485" spans="1:4" ht="20.25" customHeight="1" x14ac:dyDescent="0.3">
      <c r="A485" s="221"/>
      <c r="B485" s="221"/>
      <c r="C485" s="221"/>
      <c r="D485" s="212"/>
    </row>
    <row r="486" spans="1:4" ht="20.25" customHeight="1" x14ac:dyDescent="0.3">
      <c r="A486" s="221"/>
      <c r="B486" s="221"/>
      <c r="C486" s="221"/>
      <c r="D486" s="212"/>
    </row>
    <row r="487" spans="1:4" ht="20.25" customHeight="1" x14ac:dyDescent="0.3">
      <c r="A487" s="221"/>
      <c r="B487" s="221"/>
      <c r="C487" s="221"/>
      <c r="D487" s="212"/>
    </row>
    <row r="488" spans="1:4" ht="20.25" customHeight="1" x14ac:dyDescent="0.3">
      <c r="A488" s="221"/>
      <c r="B488" s="221"/>
      <c r="C488" s="221"/>
      <c r="D488" s="212"/>
    </row>
    <row r="489" spans="1:4" ht="20.25" customHeight="1" x14ac:dyDescent="0.3">
      <c r="A489" s="221"/>
      <c r="B489" s="221"/>
      <c r="C489" s="221"/>
      <c r="D489" s="212"/>
    </row>
    <row r="490" spans="1:4" ht="20.25" customHeight="1" x14ac:dyDescent="0.3">
      <c r="A490" s="221"/>
      <c r="B490" s="221"/>
      <c r="C490" s="221"/>
      <c r="D490" s="212"/>
    </row>
    <row r="491" spans="1:4" ht="20.25" customHeight="1" x14ac:dyDescent="0.3">
      <c r="A491" s="221"/>
      <c r="B491" s="221"/>
      <c r="C491" s="221"/>
      <c r="D491" s="212"/>
    </row>
    <row r="492" spans="1:4" ht="20.25" customHeight="1" x14ac:dyDescent="0.3">
      <c r="A492" s="221"/>
      <c r="B492" s="221"/>
      <c r="C492" s="221"/>
      <c r="D492" s="212"/>
    </row>
    <row r="493" spans="1:4" ht="20.25" customHeight="1" x14ac:dyDescent="0.3">
      <c r="A493" s="221"/>
      <c r="B493" s="221"/>
      <c r="C493" s="221"/>
      <c r="D493" s="212"/>
    </row>
    <row r="494" spans="1:4" ht="20.25" customHeight="1" x14ac:dyDescent="0.3">
      <c r="A494" s="221"/>
      <c r="B494" s="221"/>
      <c r="C494" s="221"/>
      <c r="D494" s="212"/>
    </row>
    <row r="495" spans="1:4" ht="20.25" customHeight="1" x14ac:dyDescent="0.3">
      <c r="A495" s="221"/>
      <c r="B495" s="221"/>
      <c r="C495" s="221"/>
      <c r="D495" s="212"/>
    </row>
    <row r="496" spans="1:4" ht="20.25" customHeight="1" x14ac:dyDescent="0.3">
      <c r="A496" s="221"/>
      <c r="B496" s="221"/>
      <c r="C496" s="221"/>
      <c r="D496" s="212"/>
    </row>
    <row r="497" spans="1:4" ht="20.25" customHeight="1" x14ac:dyDescent="0.3">
      <c r="A497" s="221"/>
      <c r="B497" s="221"/>
      <c r="C497" s="221"/>
      <c r="D497" s="212"/>
    </row>
    <row r="498" spans="1:4" ht="20.25" customHeight="1" x14ac:dyDescent="0.3">
      <c r="A498" s="221"/>
      <c r="B498" s="221"/>
      <c r="C498" s="221"/>
      <c r="D498" s="212"/>
    </row>
    <row r="499" spans="1:4" ht="20.25" customHeight="1" x14ac:dyDescent="0.3">
      <c r="A499" s="221"/>
      <c r="B499" s="221"/>
      <c r="C499" s="221"/>
      <c r="D499" s="212"/>
    </row>
    <row r="500" spans="1:4" ht="20.25" customHeight="1" x14ac:dyDescent="0.3">
      <c r="A500" s="221"/>
      <c r="B500" s="221"/>
      <c r="C500" s="221"/>
      <c r="D500" s="212"/>
    </row>
    <row r="501" spans="1:4" ht="20.25" customHeight="1" x14ac:dyDescent="0.3">
      <c r="A501" s="221"/>
      <c r="B501" s="221"/>
      <c r="C501" s="221"/>
      <c r="D501" s="212"/>
    </row>
    <row r="502" spans="1:4" ht="20.25" customHeight="1" x14ac:dyDescent="0.3">
      <c r="A502" s="221"/>
      <c r="B502" s="221"/>
      <c r="C502" s="221"/>
      <c r="D502" s="212"/>
    </row>
    <row r="503" spans="1:4" ht="20.25" customHeight="1" x14ac:dyDescent="0.3">
      <c r="A503" s="221"/>
      <c r="B503" s="221"/>
      <c r="C503" s="221"/>
      <c r="D503" s="212"/>
    </row>
    <row r="504" spans="1:4" ht="20.25" customHeight="1" x14ac:dyDescent="0.3">
      <c r="A504" s="221"/>
      <c r="B504" s="221"/>
      <c r="C504" s="221"/>
      <c r="D504" s="212"/>
    </row>
    <row r="505" spans="1:4" ht="20.25" customHeight="1" x14ac:dyDescent="0.3">
      <c r="A505" s="221"/>
      <c r="B505" s="221"/>
      <c r="C505" s="221"/>
      <c r="D505" s="212"/>
    </row>
    <row r="506" spans="1:4" ht="20.25" customHeight="1" x14ac:dyDescent="0.3">
      <c r="A506" s="221"/>
      <c r="B506" s="221"/>
      <c r="C506" s="221"/>
      <c r="D506" s="212"/>
    </row>
    <row r="507" spans="1:4" ht="20.25" customHeight="1" x14ac:dyDescent="0.3">
      <c r="A507" s="221"/>
      <c r="B507" s="221"/>
      <c r="C507" s="221"/>
      <c r="D507" s="212"/>
    </row>
    <row r="508" spans="1:4" ht="20.25" customHeight="1" x14ac:dyDescent="0.3">
      <c r="A508" s="221"/>
      <c r="B508" s="221"/>
      <c r="C508" s="221"/>
      <c r="D508" s="212"/>
    </row>
    <row r="509" spans="1:4" ht="20.25" customHeight="1" x14ac:dyDescent="0.3">
      <c r="A509" s="221"/>
      <c r="B509" s="221"/>
      <c r="C509" s="221"/>
      <c r="D509" s="212"/>
    </row>
    <row r="510" spans="1:4" ht="20.25" customHeight="1" x14ac:dyDescent="0.3">
      <c r="A510" s="221"/>
      <c r="B510" s="221"/>
      <c r="C510" s="221"/>
      <c r="D510" s="212"/>
    </row>
    <row r="511" spans="1:4" ht="20.25" customHeight="1" x14ac:dyDescent="0.3">
      <c r="A511" s="221"/>
      <c r="B511" s="221"/>
      <c r="C511" s="221"/>
      <c r="D511" s="212"/>
    </row>
    <row r="512" spans="1:4" ht="20.25" customHeight="1" x14ac:dyDescent="0.3">
      <c r="A512" s="221"/>
      <c r="B512" s="221"/>
      <c r="C512" s="221"/>
      <c r="D512" s="212"/>
    </row>
    <row r="513" spans="1:4" ht="20.25" customHeight="1" x14ac:dyDescent="0.3">
      <c r="A513" s="221"/>
      <c r="B513" s="221"/>
      <c r="C513" s="221"/>
      <c r="D513" s="212"/>
    </row>
    <row r="514" spans="1:4" ht="20.25" customHeight="1" x14ac:dyDescent="0.3">
      <c r="A514" s="221"/>
      <c r="B514" s="221"/>
      <c r="C514" s="221"/>
      <c r="D514" s="212"/>
    </row>
    <row r="515" spans="1:4" ht="20.25" customHeight="1" x14ac:dyDescent="0.3">
      <c r="A515" s="221"/>
      <c r="B515" s="221"/>
      <c r="C515" s="221"/>
      <c r="D515" s="212"/>
    </row>
    <row r="516" spans="1:4" ht="20.25" customHeight="1" x14ac:dyDescent="0.3">
      <c r="A516" s="221"/>
      <c r="B516" s="221"/>
      <c r="C516" s="221"/>
      <c r="D516" s="212"/>
    </row>
    <row r="517" spans="1:4" ht="20.25" customHeight="1" x14ac:dyDescent="0.3">
      <c r="A517" s="221"/>
      <c r="B517" s="221"/>
      <c r="C517" s="221"/>
      <c r="D517" s="212"/>
    </row>
    <row r="518" spans="1:4" ht="20.25" customHeight="1" x14ac:dyDescent="0.3">
      <c r="A518" s="221"/>
      <c r="B518" s="221"/>
      <c r="C518" s="221"/>
      <c r="D518" s="212"/>
    </row>
    <row r="519" spans="1:4" ht="20.25" customHeight="1" x14ac:dyDescent="0.3">
      <c r="A519" s="221"/>
      <c r="B519" s="221"/>
      <c r="C519" s="221"/>
      <c r="D519" s="212"/>
    </row>
    <row r="520" spans="1:4" ht="20.25" customHeight="1" x14ac:dyDescent="0.3">
      <c r="A520" s="221"/>
      <c r="B520" s="221"/>
      <c r="C520" s="221"/>
      <c r="D520" s="212"/>
    </row>
    <row r="521" spans="1:4" ht="20.25" customHeight="1" x14ac:dyDescent="0.3">
      <c r="A521" s="221"/>
      <c r="B521" s="221"/>
      <c r="C521" s="221"/>
      <c r="D521" s="212"/>
    </row>
    <row r="522" spans="1:4" ht="20.25" customHeight="1" x14ac:dyDescent="0.3">
      <c r="A522" s="221"/>
      <c r="B522" s="221"/>
      <c r="C522" s="221"/>
      <c r="D522" s="212"/>
    </row>
    <row r="523" spans="1:4" ht="20.25" customHeight="1" x14ac:dyDescent="0.3">
      <c r="A523" s="221"/>
      <c r="B523" s="221"/>
      <c r="C523" s="221"/>
      <c r="D523" s="212"/>
    </row>
    <row r="524" spans="1:4" ht="20.25" customHeight="1" x14ac:dyDescent="0.3">
      <c r="A524" s="221"/>
      <c r="B524" s="221"/>
      <c r="C524" s="221"/>
      <c r="D524" s="212"/>
    </row>
    <row r="525" spans="1:4" ht="20.25" customHeight="1" x14ac:dyDescent="0.3">
      <c r="A525" s="221"/>
      <c r="B525" s="221"/>
      <c r="C525" s="221"/>
      <c r="D525" s="212"/>
    </row>
    <row r="526" spans="1:4" ht="20.25" customHeight="1" x14ac:dyDescent="0.3">
      <c r="A526" s="221"/>
      <c r="B526" s="221"/>
      <c r="C526" s="221"/>
      <c r="D526" s="212"/>
    </row>
    <row r="527" spans="1:4" ht="20.25" customHeight="1" x14ac:dyDescent="0.3">
      <c r="A527" s="221"/>
      <c r="B527" s="221"/>
      <c r="C527" s="221"/>
      <c r="D527" s="212"/>
    </row>
    <row r="528" spans="1:4" ht="20.25" customHeight="1" x14ac:dyDescent="0.3">
      <c r="A528" s="221"/>
      <c r="B528" s="221"/>
      <c r="C528" s="221"/>
      <c r="D528" s="212"/>
    </row>
    <row r="529" spans="1:4" ht="20.25" customHeight="1" x14ac:dyDescent="0.3">
      <c r="A529" s="221"/>
      <c r="B529" s="221"/>
      <c r="C529" s="221"/>
      <c r="D529" s="212"/>
    </row>
    <row r="530" spans="1:4" ht="20.25" customHeight="1" x14ac:dyDescent="0.3">
      <c r="A530" s="221"/>
      <c r="B530" s="221"/>
      <c r="C530" s="221"/>
      <c r="D530" s="212"/>
    </row>
    <row r="531" spans="1:4" ht="20.25" customHeight="1" x14ac:dyDescent="0.3">
      <c r="A531" s="221"/>
      <c r="B531" s="221"/>
      <c r="C531" s="221"/>
      <c r="D531" s="212"/>
    </row>
    <row r="532" spans="1:4" ht="20.25" customHeight="1" x14ac:dyDescent="0.3">
      <c r="A532" s="221"/>
      <c r="B532" s="221"/>
      <c r="C532" s="221"/>
      <c r="D532" s="212"/>
    </row>
    <row r="533" spans="1:4" ht="20.25" customHeight="1" x14ac:dyDescent="0.3">
      <c r="A533" s="221"/>
      <c r="B533" s="221"/>
      <c r="C533" s="221"/>
      <c r="D533" s="212"/>
    </row>
    <row r="534" spans="1:4" ht="20.25" customHeight="1" x14ac:dyDescent="0.3">
      <c r="A534" s="221"/>
      <c r="B534" s="221"/>
      <c r="C534" s="221"/>
      <c r="D534" s="212"/>
    </row>
    <row r="535" spans="1:4" ht="20.25" customHeight="1" x14ac:dyDescent="0.3">
      <c r="A535" s="221"/>
      <c r="B535" s="221"/>
      <c r="C535" s="221"/>
      <c r="D535" s="212"/>
    </row>
    <row r="536" spans="1:4" ht="20.25" customHeight="1" x14ac:dyDescent="0.3">
      <c r="A536" s="221"/>
      <c r="B536" s="221"/>
      <c r="C536" s="221"/>
      <c r="D536" s="212"/>
    </row>
    <row r="537" spans="1:4" ht="20.25" customHeight="1" x14ac:dyDescent="0.3">
      <c r="A537" s="221"/>
      <c r="B537" s="221"/>
      <c r="C537" s="221"/>
      <c r="D537" s="212"/>
    </row>
    <row r="538" spans="1:4" ht="20.25" customHeight="1" x14ac:dyDescent="0.3">
      <c r="A538" s="221"/>
      <c r="B538" s="221"/>
      <c r="C538" s="221"/>
      <c r="D538" s="212"/>
    </row>
    <row r="539" spans="1:4" ht="20.25" customHeight="1" x14ac:dyDescent="0.3">
      <c r="A539" s="221"/>
      <c r="B539" s="221"/>
      <c r="C539" s="221"/>
      <c r="D539" s="212"/>
    </row>
    <row r="540" spans="1:4" ht="20.25" customHeight="1" x14ac:dyDescent="0.3">
      <c r="A540" s="221"/>
      <c r="B540" s="221"/>
      <c r="C540" s="221"/>
      <c r="D540" s="212"/>
    </row>
    <row r="541" spans="1:4" ht="20.25" customHeight="1" x14ac:dyDescent="0.3">
      <c r="A541" s="221"/>
      <c r="B541" s="221"/>
      <c r="C541" s="221"/>
      <c r="D541" s="212"/>
    </row>
    <row r="542" spans="1:4" ht="20.25" customHeight="1" x14ac:dyDescent="0.3">
      <c r="A542" s="221"/>
      <c r="B542" s="221"/>
      <c r="C542" s="221"/>
      <c r="D542" s="212"/>
    </row>
    <row r="543" spans="1:4" ht="20.25" customHeight="1" x14ac:dyDescent="0.3">
      <c r="A543" s="221"/>
      <c r="B543" s="221"/>
      <c r="C543" s="221"/>
      <c r="D543" s="212"/>
    </row>
    <row r="544" spans="1:4" ht="20.25" customHeight="1" x14ac:dyDescent="0.3">
      <c r="A544" s="221"/>
      <c r="B544" s="221"/>
      <c r="C544" s="221"/>
      <c r="D544" s="212"/>
    </row>
    <row r="545" spans="1:4" ht="20.25" customHeight="1" x14ac:dyDescent="0.3">
      <c r="A545" s="221"/>
      <c r="B545" s="221"/>
      <c r="C545" s="221"/>
      <c r="D545" s="212"/>
    </row>
    <row r="546" spans="1:4" ht="20.25" customHeight="1" x14ac:dyDescent="0.3">
      <c r="A546" s="221"/>
      <c r="B546" s="221"/>
      <c r="C546" s="221"/>
      <c r="D546" s="212"/>
    </row>
    <row r="547" spans="1:4" ht="20.25" customHeight="1" x14ac:dyDescent="0.3">
      <c r="A547" s="221"/>
      <c r="B547" s="221"/>
      <c r="C547" s="221"/>
      <c r="D547" s="212"/>
    </row>
    <row r="548" spans="1:4" ht="20.25" customHeight="1" x14ac:dyDescent="0.3">
      <c r="A548" s="221"/>
      <c r="B548" s="221"/>
      <c r="C548" s="221"/>
      <c r="D548" s="212"/>
    </row>
    <row r="549" spans="1:4" ht="20.25" customHeight="1" x14ac:dyDescent="0.3">
      <c r="A549" s="221"/>
      <c r="B549" s="221"/>
      <c r="C549" s="221"/>
      <c r="D549" s="212"/>
    </row>
    <row r="550" spans="1:4" ht="20.25" customHeight="1" x14ac:dyDescent="0.3">
      <c r="A550" s="221"/>
      <c r="B550" s="221"/>
      <c r="C550" s="221"/>
      <c r="D550" s="212"/>
    </row>
    <row r="551" spans="1:4" ht="20.25" customHeight="1" x14ac:dyDescent="0.3">
      <c r="A551" s="221"/>
      <c r="B551" s="221"/>
      <c r="C551" s="221"/>
      <c r="D551" s="212"/>
    </row>
    <row r="552" spans="1:4" ht="20.25" customHeight="1" x14ac:dyDescent="0.3">
      <c r="A552" s="221"/>
      <c r="B552" s="221"/>
      <c r="C552" s="221"/>
      <c r="D552" s="212"/>
    </row>
    <row r="553" spans="1:4" ht="20.25" customHeight="1" x14ac:dyDescent="0.3">
      <c r="A553" s="221"/>
      <c r="B553" s="221"/>
      <c r="C553" s="221"/>
      <c r="D553" s="212"/>
    </row>
    <row r="554" spans="1:4" ht="20.25" customHeight="1" x14ac:dyDescent="0.3">
      <c r="A554" s="221"/>
      <c r="B554" s="221"/>
      <c r="C554" s="221"/>
      <c r="D554" s="212"/>
    </row>
    <row r="555" spans="1:4" ht="20.25" customHeight="1" x14ac:dyDescent="0.3">
      <c r="A555" s="221"/>
      <c r="B555" s="221"/>
      <c r="C555" s="221"/>
      <c r="D555" s="212"/>
    </row>
    <row r="556" spans="1:4" ht="20.25" customHeight="1" x14ac:dyDescent="0.3">
      <c r="A556" s="221"/>
      <c r="B556" s="221"/>
      <c r="C556" s="221"/>
      <c r="D556" s="212"/>
    </row>
    <row r="557" spans="1:4" ht="20.25" customHeight="1" x14ac:dyDescent="0.3">
      <c r="A557" s="221"/>
      <c r="B557" s="221"/>
      <c r="C557" s="221"/>
      <c r="D557" s="212"/>
    </row>
    <row r="558" spans="1:4" ht="20.25" customHeight="1" x14ac:dyDescent="0.3">
      <c r="A558" s="221"/>
      <c r="B558" s="221"/>
      <c r="C558" s="221"/>
      <c r="D558" s="212"/>
    </row>
    <row r="559" spans="1:4" ht="20.25" customHeight="1" x14ac:dyDescent="0.3">
      <c r="A559" s="221"/>
      <c r="B559" s="221"/>
      <c r="C559" s="221"/>
      <c r="D559" s="212"/>
    </row>
    <row r="560" spans="1:4" ht="20.25" customHeight="1" x14ac:dyDescent="0.3">
      <c r="A560" s="221"/>
      <c r="B560" s="221"/>
      <c r="C560" s="221"/>
      <c r="D560" s="212"/>
    </row>
    <row r="561" spans="1:4" ht="20.25" customHeight="1" x14ac:dyDescent="0.3">
      <c r="A561" s="221"/>
      <c r="B561" s="221"/>
      <c r="C561" s="221"/>
      <c r="D561" s="212"/>
    </row>
    <row r="562" spans="1:4" ht="20.25" customHeight="1" x14ac:dyDescent="0.3">
      <c r="A562" s="221"/>
      <c r="B562" s="221"/>
      <c r="C562" s="221"/>
      <c r="D562" s="212"/>
    </row>
    <row r="563" spans="1:4" ht="20.25" customHeight="1" x14ac:dyDescent="0.3">
      <c r="A563" s="221"/>
      <c r="B563" s="221"/>
      <c r="C563" s="221"/>
      <c r="D563" s="212"/>
    </row>
    <row r="564" spans="1:4" ht="20.25" customHeight="1" x14ac:dyDescent="0.3">
      <c r="A564" s="221"/>
      <c r="B564" s="221"/>
      <c r="C564" s="221"/>
      <c r="D564" s="212"/>
    </row>
    <row r="565" spans="1:4" ht="20.25" customHeight="1" x14ac:dyDescent="0.3">
      <c r="A565" s="221"/>
      <c r="B565" s="221"/>
      <c r="C565" s="221"/>
      <c r="D565" s="212"/>
    </row>
    <row r="566" spans="1:4" ht="20.25" customHeight="1" x14ac:dyDescent="0.3">
      <c r="A566" s="221"/>
      <c r="B566" s="221"/>
      <c r="C566" s="221"/>
      <c r="D566" s="212"/>
    </row>
    <row r="567" spans="1:4" ht="20.25" customHeight="1" x14ac:dyDescent="0.3">
      <c r="A567" s="221"/>
      <c r="B567" s="221"/>
      <c r="C567" s="221"/>
      <c r="D567" s="212"/>
    </row>
    <row r="568" spans="1:4" ht="20.25" customHeight="1" x14ac:dyDescent="0.3">
      <c r="A568" s="221"/>
      <c r="B568" s="221"/>
      <c r="C568" s="221"/>
      <c r="D568" s="212"/>
    </row>
    <row r="569" spans="1:4" ht="20.25" customHeight="1" x14ac:dyDescent="0.3">
      <c r="A569" s="221"/>
      <c r="B569" s="221"/>
      <c r="C569" s="221"/>
      <c r="D569" s="212"/>
    </row>
    <row r="570" spans="1:4" ht="20.25" customHeight="1" x14ac:dyDescent="0.3">
      <c r="A570" s="221"/>
      <c r="B570" s="221"/>
      <c r="C570" s="221"/>
      <c r="D570" s="212"/>
    </row>
    <row r="571" spans="1:4" ht="20.25" customHeight="1" x14ac:dyDescent="0.3">
      <c r="A571" s="221"/>
      <c r="B571" s="221"/>
      <c r="C571" s="221"/>
      <c r="D571" s="212"/>
    </row>
    <row r="572" spans="1:4" ht="20.25" customHeight="1" x14ac:dyDescent="0.3">
      <c r="A572" s="221"/>
      <c r="B572" s="221"/>
      <c r="C572" s="221"/>
      <c r="D572" s="212"/>
    </row>
    <row r="573" spans="1:4" ht="20.25" customHeight="1" x14ac:dyDescent="0.3">
      <c r="A573" s="221"/>
      <c r="B573" s="221"/>
      <c r="C573" s="221"/>
      <c r="D573" s="212"/>
    </row>
    <row r="574" spans="1:4" ht="20.25" customHeight="1" x14ac:dyDescent="0.3">
      <c r="A574" s="221"/>
      <c r="B574" s="221"/>
      <c r="C574" s="221"/>
      <c r="D574" s="212"/>
    </row>
    <row r="575" spans="1:4" ht="20.25" customHeight="1" x14ac:dyDescent="0.3">
      <c r="A575" s="221"/>
      <c r="B575" s="221"/>
      <c r="C575" s="221"/>
      <c r="D575" s="212"/>
    </row>
    <row r="576" spans="1:4" ht="20.25" customHeight="1" x14ac:dyDescent="0.3">
      <c r="A576" s="221"/>
      <c r="B576" s="221"/>
      <c r="C576" s="221"/>
      <c r="D576" s="212"/>
    </row>
    <row r="577" spans="1:4" ht="20.25" customHeight="1" x14ac:dyDescent="0.3">
      <c r="A577" s="221"/>
      <c r="B577" s="221"/>
      <c r="C577" s="221"/>
      <c r="D577" s="212"/>
    </row>
    <row r="578" spans="1:4" ht="20.25" customHeight="1" x14ac:dyDescent="0.3">
      <c r="A578" s="221"/>
      <c r="B578" s="221"/>
      <c r="C578" s="221"/>
      <c r="D578" s="212"/>
    </row>
    <row r="579" spans="1:4" ht="20.25" customHeight="1" x14ac:dyDescent="0.3">
      <c r="A579" s="221"/>
      <c r="B579" s="221"/>
      <c r="C579" s="221"/>
      <c r="D579" s="212"/>
    </row>
    <row r="580" spans="1:4" ht="20.25" customHeight="1" x14ac:dyDescent="0.3">
      <c r="A580" s="221"/>
      <c r="B580" s="221"/>
      <c r="C580" s="221"/>
      <c r="D580" s="212"/>
    </row>
    <row r="581" spans="1:4" ht="20.25" customHeight="1" x14ac:dyDescent="0.3">
      <c r="A581" s="221"/>
      <c r="B581" s="221"/>
      <c r="C581" s="221"/>
      <c r="D581" s="212"/>
    </row>
    <row r="582" spans="1:4" ht="20.25" customHeight="1" x14ac:dyDescent="0.3">
      <c r="A582" s="221"/>
      <c r="B582" s="221"/>
      <c r="C582" s="221"/>
      <c r="D582" s="212"/>
    </row>
    <row r="583" spans="1:4" ht="20.25" customHeight="1" x14ac:dyDescent="0.3">
      <c r="A583" s="221"/>
      <c r="B583" s="221"/>
      <c r="C583" s="221"/>
      <c r="D583" s="212"/>
    </row>
    <row r="584" spans="1:4" ht="20.25" customHeight="1" x14ac:dyDescent="0.3">
      <c r="A584" s="221"/>
      <c r="B584" s="221"/>
      <c r="C584" s="221"/>
      <c r="D584" s="212"/>
    </row>
    <row r="585" spans="1:4" ht="20.25" customHeight="1" x14ac:dyDescent="0.3">
      <c r="A585" s="221"/>
      <c r="B585" s="221"/>
      <c r="C585" s="221"/>
      <c r="D585" s="212"/>
    </row>
    <row r="586" spans="1:4" ht="20.25" customHeight="1" x14ac:dyDescent="0.3">
      <c r="A586" s="221"/>
      <c r="B586" s="221"/>
      <c r="C586" s="221"/>
      <c r="D586" s="212"/>
    </row>
    <row r="587" spans="1:4" ht="20.25" customHeight="1" x14ac:dyDescent="0.3">
      <c r="A587" s="221"/>
      <c r="B587" s="221"/>
      <c r="C587" s="221"/>
      <c r="D587" s="212"/>
    </row>
    <row r="588" spans="1:4" ht="20.25" customHeight="1" x14ac:dyDescent="0.3">
      <c r="A588" s="221"/>
      <c r="B588" s="221"/>
      <c r="C588" s="221"/>
      <c r="D588" s="212"/>
    </row>
    <row r="589" spans="1:4" ht="20.25" customHeight="1" x14ac:dyDescent="0.3">
      <c r="A589" s="221"/>
      <c r="B589" s="221"/>
      <c r="C589" s="221"/>
      <c r="D589" s="212"/>
    </row>
    <row r="590" spans="1:4" ht="20.25" customHeight="1" x14ac:dyDescent="0.3">
      <c r="A590" s="221"/>
      <c r="B590" s="221"/>
      <c r="C590" s="221"/>
      <c r="D590" s="212"/>
    </row>
    <row r="591" spans="1:4" ht="20.25" customHeight="1" x14ac:dyDescent="0.3">
      <c r="A591" s="221"/>
      <c r="B591" s="221"/>
      <c r="C591" s="221"/>
      <c r="D591" s="212"/>
    </row>
    <row r="592" spans="1:4" ht="20.25" customHeight="1" x14ac:dyDescent="0.3">
      <c r="A592" s="221"/>
      <c r="B592" s="221"/>
      <c r="C592" s="221"/>
      <c r="D592" s="212"/>
    </row>
    <row r="593" spans="1:4" ht="20.25" customHeight="1" x14ac:dyDescent="0.3">
      <c r="A593" s="221"/>
      <c r="B593" s="221"/>
      <c r="C593" s="221"/>
      <c r="D593" s="212"/>
    </row>
    <row r="594" spans="1:4" ht="20.25" customHeight="1" x14ac:dyDescent="0.3">
      <c r="A594" s="221"/>
      <c r="B594" s="221"/>
      <c r="C594" s="221"/>
      <c r="D594" s="212"/>
    </row>
    <row r="595" spans="1:4" ht="20.25" customHeight="1" x14ac:dyDescent="0.3">
      <c r="A595" s="221"/>
      <c r="B595" s="221"/>
      <c r="C595" s="221"/>
      <c r="D595" s="212"/>
    </row>
    <row r="596" spans="1:4" ht="20.25" customHeight="1" x14ac:dyDescent="0.3">
      <c r="A596" s="221"/>
      <c r="B596" s="221"/>
      <c r="C596" s="221"/>
      <c r="D596" s="212"/>
    </row>
    <row r="597" spans="1:4" ht="20.25" customHeight="1" x14ac:dyDescent="0.3">
      <c r="A597" s="221"/>
      <c r="B597" s="221"/>
      <c r="C597" s="221"/>
      <c r="D597" s="212"/>
    </row>
    <row r="598" spans="1:4" ht="20.25" customHeight="1" x14ac:dyDescent="0.3">
      <c r="A598" s="221"/>
      <c r="B598" s="221"/>
      <c r="C598" s="221"/>
      <c r="D598" s="212"/>
    </row>
    <row r="599" spans="1:4" ht="20.25" customHeight="1" x14ac:dyDescent="0.3">
      <c r="A599" s="221"/>
      <c r="B599" s="221"/>
      <c r="C599" s="221"/>
      <c r="D599" s="212"/>
    </row>
    <row r="600" spans="1:4" ht="20.25" customHeight="1" x14ac:dyDescent="0.3">
      <c r="A600" s="221"/>
      <c r="B600" s="221"/>
      <c r="C600" s="221"/>
      <c r="D600" s="212"/>
    </row>
    <row r="601" spans="1:4" ht="20.25" customHeight="1" x14ac:dyDescent="0.3">
      <c r="A601" s="221"/>
      <c r="B601" s="221"/>
      <c r="C601" s="221"/>
      <c r="D601" s="212"/>
    </row>
    <row r="602" spans="1:4" ht="20.25" customHeight="1" x14ac:dyDescent="0.3">
      <c r="A602" s="221"/>
      <c r="B602" s="221"/>
      <c r="C602" s="221"/>
      <c r="D602" s="212"/>
    </row>
    <row r="603" spans="1:4" ht="20.25" customHeight="1" x14ac:dyDescent="0.3">
      <c r="A603" s="221"/>
      <c r="B603" s="221"/>
      <c r="C603" s="221"/>
      <c r="D603" s="212"/>
    </row>
    <row r="604" spans="1:4" ht="20.25" customHeight="1" x14ac:dyDescent="0.3">
      <c r="A604" s="221"/>
      <c r="B604" s="221"/>
      <c r="C604" s="221"/>
      <c r="D604" s="212"/>
    </row>
    <row r="605" spans="1:4" ht="20.25" customHeight="1" x14ac:dyDescent="0.3">
      <c r="A605" s="221"/>
      <c r="B605" s="221"/>
      <c r="C605" s="221"/>
      <c r="D605" s="212"/>
    </row>
    <row r="606" spans="1:4" ht="20.25" customHeight="1" x14ac:dyDescent="0.3">
      <c r="A606" s="221"/>
      <c r="B606" s="221"/>
      <c r="C606" s="221"/>
      <c r="D606" s="212"/>
    </row>
    <row r="607" spans="1:4" ht="20.25" customHeight="1" x14ac:dyDescent="0.3">
      <c r="A607" s="221"/>
      <c r="B607" s="221"/>
      <c r="C607" s="221"/>
      <c r="D607" s="212"/>
    </row>
    <row r="608" spans="1:4" ht="20.25" customHeight="1" x14ac:dyDescent="0.3">
      <c r="A608" s="221"/>
      <c r="B608" s="221"/>
      <c r="C608" s="221"/>
      <c r="D608" s="212"/>
    </row>
    <row r="609" spans="1:4" ht="20.25" customHeight="1" x14ac:dyDescent="0.3">
      <c r="A609" s="221"/>
      <c r="B609" s="221"/>
      <c r="C609" s="221"/>
      <c r="D609" s="212"/>
    </row>
    <row r="610" spans="1:4" ht="20.25" customHeight="1" x14ac:dyDescent="0.3">
      <c r="A610" s="221"/>
      <c r="B610" s="221"/>
      <c r="C610" s="221"/>
      <c r="D610" s="212"/>
    </row>
    <row r="611" spans="1:4" ht="20.25" customHeight="1" x14ac:dyDescent="0.3">
      <c r="A611" s="221"/>
      <c r="B611" s="221"/>
      <c r="C611" s="221"/>
      <c r="D611" s="212"/>
    </row>
    <row r="612" spans="1:4" ht="20.25" customHeight="1" x14ac:dyDescent="0.3">
      <c r="A612" s="221"/>
      <c r="B612" s="221"/>
      <c r="C612" s="221"/>
      <c r="D612" s="212"/>
    </row>
    <row r="613" spans="1:4" ht="20.25" customHeight="1" x14ac:dyDescent="0.3">
      <c r="A613" s="221"/>
      <c r="B613" s="221"/>
      <c r="C613" s="221"/>
      <c r="D613" s="212"/>
    </row>
    <row r="614" spans="1:4" ht="20.25" customHeight="1" x14ac:dyDescent="0.3">
      <c r="A614" s="221"/>
      <c r="B614" s="221"/>
      <c r="C614" s="221"/>
      <c r="D614" s="212"/>
    </row>
    <row r="615" spans="1:4" ht="20.25" customHeight="1" x14ac:dyDescent="0.3">
      <c r="A615" s="221"/>
      <c r="B615" s="221"/>
      <c r="C615" s="221"/>
      <c r="D615" s="212"/>
    </row>
    <row r="616" spans="1:4" ht="20.25" customHeight="1" x14ac:dyDescent="0.3">
      <c r="A616" s="221"/>
      <c r="B616" s="221"/>
      <c r="C616" s="221"/>
      <c r="D616" s="212"/>
    </row>
    <row r="617" spans="1:4" ht="20.25" customHeight="1" x14ac:dyDescent="0.3">
      <c r="A617" s="221"/>
      <c r="B617" s="221"/>
      <c r="C617" s="221"/>
      <c r="D617" s="212"/>
    </row>
    <row r="618" spans="1:4" ht="20.25" customHeight="1" x14ac:dyDescent="0.3">
      <c r="A618" s="221"/>
      <c r="B618" s="221"/>
      <c r="C618" s="221"/>
      <c r="D618" s="212"/>
    </row>
    <row r="619" spans="1:4" ht="20.25" customHeight="1" x14ac:dyDescent="0.3">
      <c r="A619" s="221"/>
      <c r="B619" s="221"/>
      <c r="C619" s="221"/>
      <c r="D619" s="212"/>
    </row>
    <row r="620" spans="1:4" ht="20.25" customHeight="1" x14ac:dyDescent="0.3">
      <c r="A620" s="221"/>
      <c r="B620" s="221"/>
      <c r="C620" s="221"/>
      <c r="D620" s="212"/>
    </row>
    <row r="621" spans="1:4" ht="20.25" customHeight="1" x14ac:dyDescent="0.3">
      <c r="A621" s="221"/>
      <c r="B621" s="221"/>
      <c r="C621" s="221"/>
      <c r="D621" s="212"/>
    </row>
    <row r="622" spans="1:4" ht="20.25" customHeight="1" x14ac:dyDescent="0.3">
      <c r="A622" s="221"/>
      <c r="B622" s="221"/>
      <c r="C622" s="221"/>
      <c r="D622" s="212"/>
    </row>
    <row r="623" spans="1:4" ht="20.25" customHeight="1" x14ac:dyDescent="0.3">
      <c r="A623" s="221"/>
      <c r="B623" s="221"/>
      <c r="C623" s="221"/>
      <c r="D623" s="212"/>
    </row>
    <row r="624" spans="1:4" ht="20.25" customHeight="1" x14ac:dyDescent="0.3">
      <c r="A624" s="221"/>
      <c r="B624" s="221"/>
      <c r="C624" s="221"/>
      <c r="D624" s="212"/>
    </row>
    <row r="625" spans="1:4" ht="20.25" customHeight="1" x14ac:dyDescent="0.3">
      <c r="A625" s="221"/>
      <c r="B625" s="221"/>
      <c r="C625" s="221"/>
      <c r="D625" s="212"/>
    </row>
    <row r="626" spans="1:4" ht="20.25" customHeight="1" x14ac:dyDescent="0.3">
      <c r="A626" s="221"/>
      <c r="B626" s="221"/>
      <c r="C626" s="221"/>
      <c r="D626" s="212"/>
    </row>
    <row r="627" spans="1:4" ht="20.25" customHeight="1" x14ac:dyDescent="0.3">
      <c r="A627" s="221"/>
      <c r="B627" s="221"/>
      <c r="C627" s="221"/>
      <c r="D627" s="212"/>
    </row>
    <row r="628" spans="1:4" ht="20.25" customHeight="1" x14ac:dyDescent="0.3">
      <c r="A628" s="221"/>
      <c r="B628" s="221"/>
      <c r="C628" s="221"/>
      <c r="D628" s="212"/>
    </row>
    <row r="629" spans="1:4" ht="20.25" customHeight="1" x14ac:dyDescent="0.3">
      <c r="A629" s="221"/>
      <c r="B629" s="221"/>
      <c r="C629" s="221"/>
      <c r="D629" s="212"/>
    </row>
    <row r="630" spans="1:4" ht="20.25" customHeight="1" x14ac:dyDescent="0.3">
      <c r="A630" s="221"/>
      <c r="B630" s="221"/>
      <c r="C630" s="221"/>
      <c r="D630" s="212"/>
    </row>
    <row r="631" spans="1:4" ht="20.25" customHeight="1" x14ac:dyDescent="0.3">
      <c r="A631" s="221"/>
      <c r="B631" s="221"/>
      <c r="C631" s="221"/>
      <c r="D631" s="212"/>
    </row>
    <row r="632" spans="1:4" ht="20.25" customHeight="1" x14ac:dyDescent="0.3">
      <c r="A632" s="221"/>
      <c r="B632" s="221"/>
      <c r="C632" s="221"/>
      <c r="D632" s="212"/>
    </row>
    <row r="633" spans="1:4" ht="20.25" customHeight="1" x14ac:dyDescent="0.3">
      <c r="A633" s="221"/>
      <c r="B633" s="221"/>
      <c r="C633" s="221"/>
      <c r="D633" s="212"/>
    </row>
    <row r="634" spans="1:4" ht="20.25" customHeight="1" x14ac:dyDescent="0.3">
      <c r="A634" s="221"/>
      <c r="B634" s="221"/>
      <c r="C634" s="221"/>
      <c r="D634" s="212"/>
    </row>
    <row r="635" spans="1:4" ht="20.25" customHeight="1" x14ac:dyDescent="0.3">
      <c r="A635" s="221"/>
      <c r="B635" s="221"/>
      <c r="C635" s="221"/>
      <c r="D635" s="212"/>
    </row>
    <row r="636" spans="1:4" ht="20.25" customHeight="1" x14ac:dyDescent="0.3">
      <c r="A636" s="221"/>
      <c r="B636" s="221"/>
      <c r="C636" s="221"/>
      <c r="D636" s="212"/>
    </row>
    <row r="637" spans="1:4" ht="20.25" customHeight="1" x14ac:dyDescent="0.3">
      <c r="A637" s="221"/>
      <c r="B637" s="221"/>
      <c r="C637" s="221"/>
      <c r="D637" s="212"/>
    </row>
    <row r="638" spans="1:4" ht="20.25" customHeight="1" x14ac:dyDescent="0.3">
      <c r="A638" s="221"/>
      <c r="B638" s="221"/>
      <c r="C638" s="221"/>
      <c r="D638" s="212"/>
    </row>
    <row r="639" spans="1:4" ht="20.25" customHeight="1" x14ac:dyDescent="0.3">
      <c r="A639" s="221"/>
      <c r="B639" s="221"/>
      <c r="C639" s="221"/>
      <c r="D639" s="212"/>
    </row>
    <row r="640" spans="1:4" ht="20.25" customHeight="1" x14ac:dyDescent="0.3">
      <c r="A640" s="221"/>
      <c r="B640" s="221"/>
      <c r="C640" s="221"/>
      <c r="D640" s="212"/>
    </row>
    <row r="641" spans="1:4" ht="20.25" customHeight="1" x14ac:dyDescent="0.3">
      <c r="A641" s="221"/>
      <c r="B641" s="221"/>
      <c r="C641" s="221"/>
      <c r="D641" s="212"/>
    </row>
    <row r="642" spans="1:4" ht="20.25" customHeight="1" x14ac:dyDescent="0.3">
      <c r="A642" s="221"/>
      <c r="B642" s="221"/>
      <c r="C642" s="221"/>
      <c r="D642" s="212"/>
    </row>
    <row r="643" spans="1:4" ht="20.25" customHeight="1" x14ac:dyDescent="0.3">
      <c r="A643" s="221"/>
      <c r="B643" s="221"/>
      <c r="C643" s="221"/>
      <c r="D643" s="212"/>
    </row>
    <row r="644" spans="1:4" ht="20.25" customHeight="1" x14ac:dyDescent="0.3">
      <c r="A644" s="221"/>
      <c r="B644" s="221"/>
      <c r="C644" s="221"/>
      <c r="D644" s="212"/>
    </row>
    <row r="645" spans="1:4" ht="20.25" customHeight="1" x14ac:dyDescent="0.3">
      <c r="A645" s="221"/>
      <c r="B645" s="221"/>
      <c r="C645" s="221"/>
      <c r="D645" s="212"/>
    </row>
    <row r="646" spans="1:4" ht="20.25" customHeight="1" x14ac:dyDescent="0.3">
      <c r="A646" s="221"/>
      <c r="B646" s="221"/>
      <c r="C646" s="221"/>
      <c r="D646" s="212"/>
    </row>
    <row r="647" spans="1:4" ht="20.25" customHeight="1" x14ac:dyDescent="0.3">
      <c r="A647" s="221"/>
      <c r="B647" s="221"/>
      <c r="C647" s="221"/>
      <c r="D647" s="212"/>
    </row>
    <row r="648" spans="1:4" ht="20.25" customHeight="1" x14ac:dyDescent="0.3">
      <c r="A648" s="221"/>
      <c r="B648" s="221"/>
      <c r="C648" s="221"/>
      <c r="D648" s="212"/>
    </row>
    <row r="649" spans="1:4" ht="20.25" customHeight="1" x14ac:dyDescent="0.3">
      <c r="A649" s="221"/>
      <c r="B649" s="221"/>
      <c r="C649" s="221"/>
      <c r="D649" s="212"/>
    </row>
    <row r="650" spans="1:4" ht="20.25" customHeight="1" x14ac:dyDescent="0.3">
      <c r="A650" s="221"/>
      <c r="B650" s="221"/>
      <c r="C650" s="221"/>
      <c r="D650" s="212"/>
    </row>
    <row r="651" spans="1:4" ht="20.25" customHeight="1" x14ac:dyDescent="0.3">
      <c r="A651" s="221"/>
      <c r="B651" s="221"/>
      <c r="C651" s="221"/>
      <c r="D651" s="212"/>
    </row>
    <row r="652" spans="1:4" ht="20.25" customHeight="1" x14ac:dyDescent="0.3">
      <c r="A652" s="221"/>
      <c r="B652" s="221"/>
      <c r="C652" s="221"/>
      <c r="D652" s="212"/>
    </row>
    <row r="653" spans="1:4" ht="20.25" customHeight="1" x14ac:dyDescent="0.3">
      <c r="A653" s="221"/>
      <c r="B653" s="221"/>
      <c r="C653" s="221"/>
      <c r="D653" s="212"/>
    </row>
    <row r="654" spans="1:4" ht="20.25" customHeight="1" x14ac:dyDescent="0.3">
      <c r="A654" s="221"/>
      <c r="B654" s="221"/>
      <c r="C654" s="221"/>
      <c r="D654" s="212"/>
    </row>
    <row r="655" spans="1:4" ht="20.25" customHeight="1" x14ac:dyDescent="0.3">
      <c r="A655" s="221"/>
      <c r="B655" s="221"/>
      <c r="C655" s="221"/>
      <c r="D655" s="212"/>
    </row>
    <row r="656" spans="1:4" ht="20.25" customHeight="1" x14ac:dyDescent="0.3">
      <c r="A656" s="221"/>
      <c r="B656" s="221"/>
      <c r="C656" s="221"/>
      <c r="D656" s="212"/>
    </row>
    <row r="657" spans="1:4" ht="20.25" customHeight="1" x14ac:dyDescent="0.3">
      <c r="A657" s="221"/>
      <c r="B657" s="221"/>
      <c r="C657" s="221"/>
      <c r="D657" s="212"/>
    </row>
    <row r="658" spans="1:4" ht="20.25" customHeight="1" x14ac:dyDescent="0.3">
      <c r="A658" s="221"/>
      <c r="B658" s="221"/>
      <c r="C658" s="221"/>
      <c r="D658" s="212"/>
    </row>
    <row r="659" spans="1:4" ht="20.25" customHeight="1" x14ac:dyDescent="0.3">
      <c r="A659" s="221"/>
      <c r="B659" s="221"/>
      <c r="C659" s="221"/>
      <c r="D659" s="212"/>
    </row>
    <row r="660" spans="1:4" ht="20.25" customHeight="1" x14ac:dyDescent="0.3">
      <c r="A660" s="221"/>
      <c r="B660" s="221"/>
      <c r="C660" s="221"/>
      <c r="D660" s="212"/>
    </row>
    <row r="661" spans="1:4" ht="20.25" customHeight="1" x14ac:dyDescent="0.3">
      <c r="A661" s="221"/>
      <c r="B661" s="221"/>
      <c r="C661" s="221"/>
      <c r="D661" s="212"/>
    </row>
    <row r="662" spans="1:4" ht="20.25" customHeight="1" x14ac:dyDescent="0.3">
      <c r="A662" s="221"/>
      <c r="B662" s="221"/>
      <c r="C662" s="221"/>
      <c r="D662" s="212"/>
    </row>
    <row r="663" spans="1:4" ht="20.25" customHeight="1" x14ac:dyDescent="0.3">
      <c r="A663" s="221"/>
      <c r="B663" s="221"/>
      <c r="C663" s="221"/>
      <c r="D663" s="212"/>
    </row>
    <row r="664" spans="1:4" ht="20.25" customHeight="1" x14ac:dyDescent="0.3">
      <c r="A664" s="221"/>
      <c r="B664" s="221"/>
      <c r="C664" s="221"/>
      <c r="D664" s="212"/>
    </row>
    <row r="665" spans="1:4" ht="20.25" customHeight="1" x14ac:dyDescent="0.3">
      <c r="A665" s="221"/>
      <c r="B665" s="221"/>
      <c r="C665" s="221"/>
      <c r="D665" s="212"/>
    </row>
    <row r="666" spans="1:4" ht="20.25" customHeight="1" x14ac:dyDescent="0.3">
      <c r="A666" s="221"/>
      <c r="B666" s="221"/>
      <c r="C666" s="221"/>
      <c r="D666" s="212"/>
    </row>
    <row r="667" spans="1:4" ht="20.25" customHeight="1" x14ac:dyDescent="0.3">
      <c r="A667" s="221"/>
      <c r="B667" s="221"/>
      <c r="C667" s="221"/>
      <c r="D667" s="212"/>
    </row>
    <row r="668" spans="1:4" ht="20.25" customHeight="1" x14ac:dyDescent="0.3">
      <c r="A668" s="221"/>
      <c r="B668" s="221"/>
      <c r="C668" s="221"/>
      <c r="D668" s="212"/>
    </row>
    <row r="669" spans="1:4" ht="20.25" customHeight="1" x14ac:dyDescent="0.3">
      <c r="A669" s="221"/>
      <c r="B669" s="221"/>
      <c r="C669" s="221"/>
      <c r="D669" s="212"/>
    </row>
    <row r="670" spans="1:4" ht="20.25" customHeight="1" x14ac:dyDescent="0.3">
      <c r="A670" s="221"/>
      <c r="B670" s="221"/>
      <c r="C670" s="221"/>
      <c r="D670" s="212"/>
    </row>
    <row r="671" spans="1:4" ht="20.25" customHeight="1" x14ac:dyDescent="0.3">
      <c r="A671" s="221"/>
      <c r="B671" s="221"/>
      <c r="C671" s="221"/>
      <c r="D671" s="212"/>
    </row>
    <row r="672" spans="1:4" ht="20.25" customHeight="1" x14ac:dyDescent="0.3">
      <c r="A672" s="221"/>
      <c r="B672" s="221"/>
      <c r="C672" s="221"/>
      <c r="D672" s="212"/>
    </row>
    <row r="673" spans="1:4" ht="20.25" customHeight="1" x14ac:dyDescent="0.3">
      <c r="A673" s="221"/>
      <c r="B673" s="221"/>
      <c r="C673" s="221"/>
      <c r="D673" s="212"/>
    </row>
    <row r="674" spans="1:4" ht="20.25" customHeight="1" x14ac:dyDescent="0.3">
      <c r="A674" s="221"/>
      <c r="B674" s="221"/>
      <c r="C674" s="221"/>
      <c r="D674" s="212"/>
    </row>
    <row r="675" spans="1:4" ht="20.25" customHeight="1" x14ac:dyDescent="0.3">
      <c r="A675" s="221"/>
      <c r="B675" s="221"/>
      <c r="C675" s="221"/>
      <c r="D675" s="212"/>
    </row>
    <row r="676" spans="1:4" ht="20.25" customHeight="1" x14ac:dyDescent="0.3">
      <c r="A676" s="221"/>
      <c r="B676" s="221"/>
      <c r="C676" s="221"/>
      <c r="D676" s="212"/>
    </row>
    <row r="677" spans="1:4" ht="20.25" customHeight="1" x14ac:dyDescent="0.3">
      <c r="A677" s="221"/>
      <c r="B677" s="221"/>
      <c r="C677" s="221"/>
      <c r="D677" s="212"/>
    </row>
    <row r="678" spans="1:4" ht="20.25" customHeight="1" x14ac:dyDescent="0.3">
      <c r="A678" s="221"/>
      <c r="B678" s="221"/>
      <c r="C678" s="221"/>
      <c r="D678" s="212"/>
    </row>
    <row r="679" spans="1:4" ht="20.25" customHeight="1" x14ac:dyDescent="0.3">
      <c r="A679" s="221"/>
      <c r="B679" s="221"/>
      <c r="C679" s="221"/>
      <c r="D679" s="212"/>
    </row>
    <row r="680" spans="1:4" ht="20.25" customHeight="1" x14ac:dyDescent="0.3">
      <c r="A680" s="221"/>
      <c r="B680" s="221"/>
      <c r="C680" s="221"/>
      <c r="D680" s="212"/>
    </row>
    <row r="681" spans="1:4" ht="20.25" customHeight="1" x14ac:dyDescent="0.3">
      <c r="A681" s="221"/>
      <c r="B681" s="221"/>
      <c r="C681" s="221"/>
      <c r="D681" s="212"/>
    </row>
    <row r="682" spans="1:4" ht="20.25" customHeight="1" x14ac:dyDescent="0.3">
      <c r="A682" s="221"/>
      <c r="B682" s="221"/>
      <c r="C682" s="221"/>
      <c r="D682" s="212"/>
    </row>
    <row r="683" spans="1:4" ht="20.25" customHeight="1" x14ac:dyDescent="0.3">
      <c r="A683" s="221"/>
      <c r="B683" s="221"/>
      <c r="C683" s="221"/>
      <c r="D683" s="212"/>
    </row>
    <row r="684" spans="1:4" ht="20.25" customHeight="1" x14ac:dyDescent="0.3">
      <c r="A684" s="221"/>
      <c r="B684" s="221"/>
      <c r="C684" s="221"/>
      <c r="D684" s="212"/>
    </row>
    <row r="685" spans="1:4" ht="20.25" customHeight="1" x14ac:dyDescent="0.3">
      <c r="A685" s="221"/>
      <c r="B685" s="221"/>
      <c r="C685" s="221"/>
      <c r="D685" s="212"/>
    </row>
    <row r="686" spans="1:4" ht="20.25" customHeight="1" x14ac:dyDescent="0.3">
      <c r="A686" s="221"/>
      <c r="B686" s="221"/>
      <c r="C686" s="221"/>
      <c r="D686" s="212"/>
    </row>
    <row r="687" spans="1:4" ht="20.25" customHeight="1" x14ac:dyDescent="0.3">
      <c r="A687" s="221"/>
      <c r="B687" s="221"/>
      <c r="C687" s="221"/>
      <c r="D687" s="212"/>
    </row>
    <row r="688" spans="1:4" ht="20.25" customHeight="1" x14ac:dyDescent="0.3">
      <c r="A688" s="221"/>
      <c r="B688" s="221"/>
      <c r="C688" s="221"/>
      <c r="D688" s="212"/>
    </row>
    <row r="689" spans="1:4" ht="20.25" customHeight="1" x14ac:dyDescent="0.3">
      <c r="A689" s="221"/>
      <c r="B689" s="221"/>
      <c r="C689" s="221"/>
      <c r="D689" s="212"/>
    </row>
    <row r="690" spans="1:4" ht="20.25" customHeight="1" x14ac:dyDescent="0.3">
      <c r="A690" s="221"/>
      <c r="B690" s="221"/>
      <c r="C690" s="221"/>
      <c r="D690" s="212"/>
    </row>
    <row r="691" spans="1:4" ht="20.25" customHeight="1" x14ac:dyDescent="0.3">
      <c r="A691" s="221"/>
      <c r="B691" s="221"/>
      <c r="C691" s="221"/>
      <c r="D691" s="212"/>
    </row>
    <row r="692" spans="1:4" ht="20.25" customHeight="1" x14ac:dyDescent="0.3">
      <c r="A692" s="221"/>
      <c r="B692" s="221"/>
      <c r="C692" s="221"/>
      <c r="D692" s="212"/>
    </row>
    <row r="693" spans="1:4" ht="20.25" customHeight="1" x14ac:dyDescent="0.3">
      <c r="A693" s="221"/>
      <c r="B693" s="221"/>
      <c r="C693" s="221"/>
      <c r="D693" s="212"/>
    </row>
    <row r="694" spans="1:4" ht="20.25" customHeight="1" x14ac:dyDescent="0.3">
      <c r="A694" s="221"/>
      <c r="B694" s="221"/>
      <c r="C694" s="221"/>
      <c r="D694" s="212"/>
    </row>
    <row r="695" spans="1:4" ht="20.25" customHeight="1" x14ac:dyDescent="0.3">
      <c r="A695" s="221"/>
      <c r="B695" s="221"/>
      <c r="C695" s="221"/>
      <c r="D695" s="212"/>
    </row>
    <row r="696" spans="1:4" ht="20.25" customHeight="1" x14ac:dyDescent="0.3">
      <c r="A696" s="221"/>
      <c r="B696" s="221"/>
      <c r="C696" s="221"/>
      <c r="D696" s="212"/>
    </row>
    <row r="697" spans="1:4" ht="20.25" customHeight="1" x14ac:dyDescent="0.3">
      <c r="A697" s="221"/>
      <c r="B697" s="221"/>
      <c r="C697" s="221"/>
      <c r="D697" s="212"/>
    </row>
    <row r="698" spans="1:4" ht="20.25" customHeight="1" x14ac:dyDescent="0.3">
      <c r="A698" s="221"/>
      <c r="B698" s="221"/>
      <c r="C698" s="221"/>
      <c r="D698" s="212"/>
    </row>
    <row r="699" spans="1:4" ht="20.25" customHeight="1" x14ac:dyDescent="0.3">
      <c r="A699" s="221"/>
      <c r="B699" s="221"/>
      <c r="C699" s="221"/>
      <c r="D699" s="212"/>
    </row>
    <row r="700" spans="1:4" ht="20.25" customHeight="1" x14ac:dyDescent="0.3">
      <c r="A700" s="221"/>
      <c r="B700" s="221"/>
      <c r="C700" s="221"/>
      <c r="D700" s="212"/>
    </row>
    <row r="701" spans="1:4" ht="20.25" customHeight="1" x14ac:dyDescent="0.3">
      <c r="A701" s="221"/>
      <c r="B701" s="221"/>
      <c r="C701" s="221"/>
      <c r="D701" s="212"/>
    </row>
    <row r="702" spans="1:4" ht="20.25" customHeight="1" x14ac:dyDescent="0.3">
      <c r="A702" s="221"/>
      <c r="B702" s="221"/>
      <c r="C702" s="221"/>
      <c r="D702" s="212"/>
    </row>
    <row r="703" spans="1:4" ht="20.25" customHeight="1" x14ac:dyDescent="0.3">
      <c r="A703" s="221"/>
      <c r="B703" s="221"/>
      <c r="C703" s="221"/>
      <c r="D703" s="212"/>
    </row>
    <row r="704" spans="1:4" ht="20.25" customHeight="1" x14ac:dyDescent="0.3">
      <c r="A704" s="221"/>
      <c r="B704" s="221"/>
      <c r="C704" s="221"/>
      <c r="D704" s="212"/>
    </row>
    <row r="705" spans="1:4" ht="20.25" customHeight="1" x14ac:dyDescent="0.3">
      <c r="A705" s="221"/>
      <c r="B705" s="221"/>
      <c r="C705" s="221"/>
      <c r="D705" s="212"/>
    </row>
    <row r="706" spans="1:4" ht="20.25" customHeight="1" x14ac:dyDescent="0.3">
      <c r="A706" s="221"/>
      <c r="B706" s="221"/>
      <c r="C706" s="221"/>
      <c r="D706" s="212"/>
    </row>
    <row r="707" spans="1:4" ht="20.25" customHeight="1" x14ac:dyDescent="0.3">
      <c r="A707" s="221"/>
      <c r="B707" s="221"/>
      <c r="C707" s="221"/>
      <c r="D707" s="212"/>
    </row>
    <row r="708" spans="1:4" ht="20.25" customHeight="1" x14ac:dyDescent="0.3">
      <c r="A708" s="221"/>
      <c r="B708" s="221"/>
      <c r="C708" s="221"/>
      <c r="D708" s="212"/>
    </row>
    <row r="709" spans="1:4" ht="20.25" customHeight="1" x14ac:dyDescent="0.3">
      <c r="A709" s="221"/>
      <c r="B709" s="221"/>
      <c r="C709" s="221"/>
      <c r="D709" s="212"/>
    </row>
    <row r="710" spans="1:4" ht="20.25" customHeight="1" x14ac:dyDescent="0.3">
      <c r="A710" s="221"/>
      <c r="B710" s="221"/>
      <c r="C710" s="221"/>
      <c r="D710" s="212"/>
    </row>
    <row r="711" spans="1:4" ht="20.25" customHeight="1" x14ac:dyDescent="0.3">
      <c r="A711" s="221"/>
      <c r="B711" s="221"/>
      <c r="C711" s="221"/>
      <c r="D711" s="212"/>
    </row>
    <row r="712" spans="1:4" ht="20.25" customHeight="1" x14ac:dyDescent="0.3">
      <c r="A712" s="221"/>
      <c r="B712" s="221"/>
      <c r="C712" s="221"/>
      <c r="D712" s="212"/>
    </row>
    <row r="713" spans="1:4" ht="20.25" customHeight="1" x14ac:dyDescent="0.3">
      <c r="A713" s="221"/>
      <c r="B713" s="221"/>
      <c r="C713" s="221"/>
      <c r="D713" s="212"/>
    </row>
    <row r="714" spans="1:4" ht="20.25" customHeight="1" x14ac:dyDescent="0.3">
      <c r="A714" s="221"/>
      <c r="B714" s="221"/>
      <c r="C714" s="221"/>
      <c r="D714" s="212"/>
    </row>
    <row r="715" spans="1:4" ht="20.25" customHeight="1" x14ac:dyDescent="0.3">
      <c r="A715" s="221"/>
      <c r="B715" s="221"/>
      <c r="C715" s="221"/>
      <c r="D715" s="212"/>
    </row>
    <row r="716" spans="1:4" ht="20.25" customHeight="1" x14ac:dyDescent="0.3">
      <c r="A716" s="221"/>
      <c r="B716" s="221"/>
      <c r="C716" s="221"/>
      <c r="D716" s="212"/>
    </row>
    <row r="717" spans="1:4" ht="20.25" customHeight="1" x14ac:dyDescent="0.3">
      <c r="A717" s="221"/>
      <c r="B717" s="221"/>
      <c r="C717" s="221"/>
      <c r="D717" s="212"/>
    </row>
    <row r="718" spans="1:4" ht="20.25" customHeight="1" x14ac:dyDescent="0.3">
      <c r="A718" s="221"/>
      <c r="B718" s="221"/>
      <c r="C718" s="221"/>
      <c r="D718" s="212"/>
    </row>
    <row r="719" spans="1:4" ht="20.25" customHeight="1" x14ac:dyDescent="0.3">
      <c r="A719" s="221"/>
      <c r="B719" s="221"/>
      <c r="C719" s="221"/>
      <c r="D719" s="212"/>
    </row>
    <row r="720" spans="1:4" ht="20.25" customHeight="1" x14ac:dyDescent="0.3">
      <c r="A720" s="221"/>
      <c r="B720" s="221"/>
      <c r="C720" s="221"/>
      <c r="D720" s="212"/>
    </row>
    <row r="721" spans="1:4" ht="20.25" customHeight="1" x14ac:dyDescent="0.3">
      <c r="A721" s="221"/>
      <c r="B721" s="221"/>
      <c r="C721" s="221"/>
      <c r="D721" s="212"/>
    </row>
    <row r="722" spans="1:4" ht="20.25" customHeight="1" x14ac:dyDescent="0.3">
      <c r="A722" s="221"/>
      <c r="B722" s="221"/>
      <c r="C722" s="221"/>
      <c r="D722" s="212"/>
    </row>
    <row r="723" spans="1:4" ht="20.25" customHeight="1" x14ac:dyDescent="0.3">
      <c r="A723" s="221"/>
      <c r="B723" s="221"/>
      <c r="C723" s="221"/>
      <c r="D723" s="212"/>
    </row>
    <row r="724" spans="1:4" ht="20.25" customHeight="1" x14ac:dyDescent="0.3">
      <c r="A724" s="221"/>
      <c r="B724" s="221"/>
      <c r="C724" s="221"/>
      <c r="D724" s="212"/>
    </row>
    <row r="725" spans="1:4" ht="20.25" customHeight="1" x14ac:dyDescent="0.3">
      <c r="A725" s="221"/>
      <c r="B725" s="221"/>
      <c r="C725" s="221"/>
      <c r="D725" s="212"/>
    </row>
    <row r="726" spans="1:4" ht="20.25" customHeight="1" x14ac:dyDescent="0.3">
      <c r="A726" s="221"/>
      <c r="B726" s="221"/>
      <c r="C726" s="221"/>
      <c r="D726" s="212"/>
    </row>
    <row r="727" spans="1:4" ht="20.25" customHeight="1" x14ac:dyDescent="0.3">
      <c r="A727" s="221"/>
      <c r="B727" s="221"/>
      <c r="C727" s="221"/>
      <c r="D727" s="212"/>
    </row>
    <row r="728" spans="1:4" ht="20.25" customHeight="1" x14ac:dyDescent="0.3">
      <c r="A728" s="221"/>
      <c r="B728" s="221"/>
      <c r="C728" s="221"/>
      <c r="D728" s="212"/>
    </row>
    <row r="729" spans="1:4" ht="20.25" customHeight="1" x14ac:dyDescent="0.3">
      <c r="A729" s="221"/>
      <c r="B729" s="221"/>
      <c r="C729" s="221"/>
      <c r="D729" s="212"/>
    </row>
    <row r="730" spans="1:4" ht="20.25" customHeight="1" x14ac:dyDescent="0.3">
      <c r="A730" s="221"/>
      <c r="B730" s="221"/>
      <c r="C730" s="221"/>
      <c r="D730" s="212"/>
    </row>
    <row r="731" spans="1:4" ht="20.25" customHeight="1" x14ac:dyDescent="0.3">
      <c r="A731" s="221"/>
      <c r="B731" s="221"/>
      <c r="C731" s="221"/>
      <c r="D731" s="212"/>
    </row>
    <row r="732" spans="1:4" ht="20.25" customHeight="1" x14ac:dyDescent="0.3">
      <c r="A732" s="221"/>
      <c r="B732" s="221"/>
      <c r="C732" s="221"/>
      <c r="D732" s="212"/>
    </row>
    <row r="733" spans="1:4" ht="20.25" customHeight="1" x14ac:dyDescent="0.3">
      <c r="A733" s="221"/>
      <c r="B733" s="221"/>
      <c r="C733" s="221"/>
      <c r="D733" s="212"/>
    </row>
    <row r="734" spans="1:4" ht="20.25" customHeight="1" x14ac:dyDescent="0.3">
      <c r="A734" s="221"/>
      <c r="B734" s="221"/>
      <c r="C734" s="221"/>
      <c r="D734" s="212"/>
    </row>
    <row r="735" spans="1:4" ht="20.25" customHeight="1" x14ac:dyDescent="0.3">
      <c r="A735" s="221"/>
      <c r="B735" s="221"/>
      <c r="C735" s="221"/>
      <c r="D735" s="212"/>
    </row>
    <row r="736" spans="1:4" ht="20.25" customHeight="1" x14ac:dyDescent="0.3">
      <c r="A736" s="221"/>
      <c r="B736" s="221"/>
      <c r="C736" s="221"/>
      <c r="D736" s="212"/>
    </row>
    <row r="737" spans="1:4" ht="20.25" customHeight="1" x14ac:dyDescent="0.3">
      <c r="A737" s="221"/>
      <c r="B737" s="221"/>
      <c r="C737" s="221"/>
      <c r="D737" s="212"/>
    </row>
    <row r="738" spans="1:4" ht="20.25" customHeight="1" x14ac:dyDescent="0.3">
      <c r="A738" s="221"/>
      <c r="B738" s="221"/>
      <c r="C738" s="221"/>
      <c r="D738" s="212"/>
    </row>
    <row r="739" spans="1:4" ht="20.25" customHeight="1" x14ac:dyDescent="0.3">
      <c r="A739" s="221"/>
      <c r="B739" s="221"/>
      <c r="C739" s="221"/>
      <c r="D739" s="212"/>
    </row>
    <row r="740" spans="1:4" ht="20.25" customHeight="1" x14ac:dyDescent="0.3">
      <c r="A740" s="221"/>
      <c r="B740" s="221"/>
      <c r="C740" s="221"/>
      <c r="D740" s="212"/>
    </row>
    <row r="741" spans="1:4" ht="20.25" customHeight="1" x14ac:dyDescent="0.3">
      <c r="A741" s="221"/>
      <c r="B741" s="221"/>
      <c r="C741" s="221"/>
      <c r="D741" s="212"/>
    </row>
    <row r="742" spans="1:4" ht="20.25" customHeight="1" x14ac:dyDescent="0.3">
      <c r="A742" s="221"/>
      <c r="B742" s="221"/>
      <c r="C742" s="221"/>
      <c r="D742" s="212"/>
    </row>
    <row r="743" spans="1:4" ht="20.25" customHeight="1" x14ac:dyDescent="0.3">
      <c r="A743" s="221"/>
      <c r="B743" s="221"/>
      <c r="C743" s="221"/>
      <c r="D743" s="212"/>
    </row>
    <row r="744" spans="1:4" ht="20.25" customHeight="1" x14ac:dyDescent="0.3">
      <c r="A744" s="221"/>
      <c r="B744" s="221"/>
      <c r="C744" s="221"/>
      <c r="D744" s="212"/>
    </row>
    <row r="745" spans="1:4" ht="20.25" customHeight="1" x14ac:dyDescent="0.3">
      <c r="A745" s="221"/>
      <c r="B745" s="221"/>
      <c r="C745" s="221"/>
      <c r="D745" s="212"/>
    </row>
    <row r="746" spans="1:4" ht="20.25" customHeight="1" x14ac:dyDescent="0.3">
      <c r="A746" s="221"/>
      <c r="B746" s="221"/>
      <c r="C746" s="221"/>
      <c r="D746" s="212"/>
    </row>
    <row r="747" spans="1:4" ht="20.25" customHeight="1" x14ac:dyDescent="0.3">
      <c r="A747" s="221"/>
      <c r="B747" s="221"/>
      <c r="C747" s="221"/>
      <c r="D747" s="212"/>
    </row>
    <row r="748" spans="1:4" ht="20.25" customHeight="1" x14ac:dyDescent="0.3">
      <c r="A748" s="221"/>
      <c r="B748" s="221"/>
      <c r="C748" s="221"/>
      <c r="D748" s="212"/>
    </row>
    <row r="749" spans="1:4" ht="20.25" customHeight="1" x14ac:dyDescent="0.3">
      <c r="A749" s="221"/>
      <c r="B749" s="221"/>
      <c r="C749" s="221"/>
      <c r="D749" s="212"/>
    </row>
    <row r="750" spans="1:4" ht="20.25" customHeight="1" x14ac:dyDescent="0.3">
      <c r="A750" s="221"/>
      <c r="B750" s="221"/>
      <c r="C750" s="221"/>
      <c r="D750" s="212"/>
    </row>
    <row r="751" spans="1:4" ht="20.25" customHeight="1" x14ac:dyDescent="0.3">
      <c r="A751" s="221"/>
      <c r="B751" s="221"/>
      <c r="C751" s="221"/>
      <c r="D751" s="212"/>
    </row>
    <row r="752" spans="1:4" ht="20.25" customHeight="1" x14ac:dyDescent="0.3">
      <c r="A752" s="221"/>
      <c r="B752" s="221"/>
      <c r="C752" s="221"/>
      <c r="D752" s="212"/>
    </row>
    <row r="753" spans="1:4" ht="20.25" customHeight="1" x14ac:dyDescent="0.3">
      <c r="A753" s="221"/>
      <c r="B753" s="221"/>
      <c r="C753" s="221"/>
      <c r="D753" s="212"/>
    </row>
    <row r="754" spans="1:4" ht="20.25" customHeight="1" x14ac:dyDescent="0.3">
      <c r="A754" s="221"/>
      <c r="B754" s="221"/>
      <c r="C754" s="221"/>
      <c r="D754" s="212"/>
    </row>
    <row r="755" spans="1:4" ht="20.25" customHeight="1" x14ac:dyDescent="0.3">
      <c r="A755" s="221"/>
      <c r="B755" s="221"/>
      <c r="C755" s="221"/>
      <c r="D755" s="212"/>
    </row>
    <row r="756" spans="1:4" ht="20.25" customHeight="1" x14ac:dyDescent="0.3">
      <c r="A756" s="221"/>
      <c r="B756" s="221"/>
      <c r="C756" s="221"/>
      <c r="D756" s="212"/>
    </row>
    <row r="757" spans="1:4" ht="20.25" customHeight="1" x14ac:dyDescent="0.3">
      <c r="A757" s="221"/>
      <c r="B757" s="221"/>
      <c r="C757" s="221"/>
      <c r="D757" s="212"/>
    </row>
    <row r="758" spans="1:4" ht="20.25" customHeight="1" x14ac:dyDescent="0.3">
      <c r="A758" s="221"/>
      <c r="B758" s="221"/>
      <c r="C758" s="221"/>
      <c r="D758" s="212"/>
    </row>
    <row r="759" spans="1:4" ht="20.25" customHeight="1" x14ac:dyDescent="0.3">
      <c r="A759" s="221"/>
      <c r="B759" s="221"/>
      <c r="C759" s="221"/>
      <c r="D759" s="212"/>
    </row>
    <row r="760" spans="1:4" ht="20.25" customHeight="1" x14ac:dyDescent="0.3">
      <c r="A760" s="221"/>
      <c r="B760" s="221"/>
      <c r="C760" s="221"/>
      <c r="D760" s="212"/>
    </row>
    <row r="761" spans="1:4" ht="20.25" customHeight="1" x14ac:dyDescent="0.3">
      <c r="A761" s="221"/>
      <c r="B761" s="221"/>
      <c r="C761" s="221"/>
      <c r="D761" s="212"/>
    </row>
    <row r="762" spans="1:4" ht="20.25" customHeight="1" x14ac:dyDescent="0.3">
      <c r="A762" s="221"/>
      <c r="B762" s="221"/>
      <c r="C762" s="221"/>
      <c r="D762" s="212"/>
    </row>
    <row r="763" spans="1:4" ht="20.25" customHeight="1" x14ac:dyDescent="0.3">
      <c r="A763" s="221"/>
      <c r="B763" s="221"/>
      <c r="C763" s="221"/>
      <c r="D763" s="212"/>
    </row>
    <row r="764" spans="1:4" ht="20.25" customHeight="1" x14ac:dyDescent="0.3">
      <c r="A764" s="221"/>
      <c r="B764" s="221"/>
      <c r="C764" s="221"/>
      <c r="D764" s="212"/>
    </row>
    <row r="765" spans="1:4" ht="20.25" customHeight="1" x14ac:dyDescent="0.3">
      <c r="A765" s="221"/>
      <c r="B765" s="221"/>
      <c r="C765" s="221"/>
      <c r="D765" s="212"/>
    </row>
    <row r="766" spans="1:4" ht="20.25" customHeight="1" x14ac:dyDescent="0.3">
      <c r="A766" s="221"/>
      <c r="B766" s="221"/>
      <c r="C766" s="221"/>
      <c r="D766" s="212"/>
    </row>
    <row r="767" spans="1:4" ht="20.25" customHeight="1" x14ac:dyDescent="0.3">
      <c r="A767" s="221"/>
      <c r="B767" s="221"/>
      <c r="C767" s="221"/>
      <c r="D767" s="212"/>
    </row>
    <row r="768" spans="1:4" ht="20.25" customHeight="1" x14ac:dyDescent="0.3">
      <c r="A768" s="221"/>
      <c r="B768" s="221"/>
      <c r="C768" s="221"/>
      <c r="D768" s="212"/>
    </row>
    <row r="769" spans="1:4" ht="20.25" customHeight="1" x14ac:dyDescent="0.3">
      <c r="A769" s="221"/>
      <c r="B769" s="221"/>
      <c r="C769" s="221"/>
      <c r="D769" s="212"/>
    </row>
    <row r="770" spans="1:4" ht="20.25" customHeight="1" x14ac:dyDescent="0.3">
      <c r="A770" s="221"/>
      <c r="B770" s="221"/>
      <c r="C770" s="221"/>
      <c r="D770" s="212"/>
    </row>
    <row r="771" spans="1:4" ht="20.25" customHeight="1" x14ac:dyDescent="0.3">
      <c r="A771" s="221"/>
      <c r="B771" s="221"/>
      <c r="C771" s="221"/>
      <c r="D771" s="212"/>
    </row>
    <row r="772" spans="1:4" ht="20.25" customHeight="1" x14ac:dyDescent="0.3">
      <c r="A772" s="221"/>
      <c r="B772" s="221"/>
      <c r="C772" s="221"/>
      <c r="D772" s="212"/>
    </row>
    <row r="773" spans="1:4" ht="20.25" customHeight="1" x14ac:dyDescent="0.3">
      <c r="A773" s="221"/>
      <c r="B773" s="221"/>
      <c r="C773" s="221"/>
      <c r="D773" s="212"/>
    </row>
    <row r="774" spans="1:4" ht="20.25" customHeight="1" x14ac:dyDescent="0.3">
      <c r="A774" s="221"/>
      <c r="B774" s="221"/>
      <c r="C774" s="221"/>
      <c r="D774" s="212"/>
    </row>
    <row r="775" spans="1:4" ht="20.25" customHeight="1" x14ac:dyDescent="0.3">
      <c r="A775" s="221"/>
      <c r="B775" s="221"/>
      <c r="C775" s="221"/>
      <c r="D775" s="212"/>
    </row>
    <row r="776" spans="1:4" ht="20.25" customHeight="1" x14ac:dyDescent="0.3">
      <c r="A776" s="221"/>
      <c r="B776" s="221"/>
      <c r="C776" s="221"/>
      <c r="D776" s="212"/>
    </row>
    <row r="777" spans="1:4" ht="20.25" customHeight="1" x14ac:dyDescent="0.3">
      <c r="A777" s="221"/>
      <c r="B777" s="221"/>
      <c r="C777" s="221"/>
      <c r="D777" s="212"/>
    </row>
    <row r="778" spans="1:4" ht="20.25" customHeight="1" x14ac:dyDescent="0.3">
      <c r="A778" s="221"/>
      <c r="B778" s="221"/>
      <c r="C778" s="221"/>
      <c r="D778" s="212"/>
    </row>
    <row r="779" spans="1:4" ht="20.25" customHeight="1" x14ac:dyDescent="0.3">
      <c r="A779" s="221"/>
      <c r="B779" s="221"/>
      <c r="C779" s="221"/>
      <c r="D779" s="212"/>
    </row>
    <row r="780" spans="1:4" ht="20.25" customHeight="1" x14ac:dyDescent="0.3">
      <c r="A780" s="221"/>
      <c r="B780" s="221"/>
      <c r="C780" s="221"/>
      <c r="D780" s="212"/>
    </row>
    <row r="781" spans="1:4" ht="20.25" customHeight="1" x14ac:dyDescent="0.3">
      <c r="A781" s="221"/>
      <c r="B781" s="221"/>
      <c r="C781" s="221"/>
      <c r="D781" s="212"/>
    </row>
    <row r="782" spans="1:4" ht="20.25" customHeight="1" x14ac:dyDescent="0.3">
      <c r="A782" s="221"/>
      <c r="B782" s="221"/>
      <c r="C782" s="221"/>
      <c r="D782" s="212"/>
    </row>
    <row r="783" spans="1:4" ht="20.25" customHeight="1" x14ac:dyDescent="0.3">
      <c r="A783" s="221"/>
      <c r="B783" s="221"/>
      <c r="C783" s="221"/>
      <c r="D783" s="212"/>
    </row>
    <row r="784" spans="1:4" ht="20.25" customHeight="1" x14ac:dyDescent="0.3">
      <c r="A784" s="221"/>
      <c r="B784" s="221"/>
      <c r="C784" s="221"/>
      <c r="D784" s="212"/>
    </row>
    <row r="785" spans="1:4" ht="20.25" customHeight="1" x14ac:dyDescent="0.3">
      <c r="A785" s="221"/>
      <c r="B785" s="221"/>
      <c r="C785" s="221"/>
      <c r="D785" s="212"/>
    </row>
    <row r="786" spans="1:4" ht="20.25" customHeight="1" x14ac:dyDescent="0.3">
      <c r="A786" s="221"/>
      <c r="B786" s="221"/>
      <c r="C786" s="221"/>
      <c r="D786" s="212"/>
    </row>
    <row r="787" spans="1:4" ht="20.25" customHeight="1" x14ac:dyDescent="0.3">
      <c r="A787" s="221"/>
      <c r="B787" s="221"/>
      <c r="C787" s="221"/>
      <c r="D787" s="212"/>
    </row>
    <row r="788" spans="1:4" ht="20.25" customHeight="1" x14ac:dyDescent="0.3">
      <c r="A788" s="221"/>
      <c r="B788" s="221"/>
      <c r="C788" s="221"/>
      <c r="D788" s="212"/>
    </row>
    <row r="789" spans="1:4" ht="20.25" customHeight="1" x14ac:dyDescent="0.3">
      <c r="A789" s="221"/>
      <c r="B789" s="221"/>
      <c r="C789" s="221"/>
      <c r="D789" s="212"/>
    </row>
    <row r="790" spans="1:4" ht="20.25" customHeight="1" x14ac:dyDescent="0.3">
      <c r="A790" s="221"/>
      <c r="B790" s="221"/>
      <c r="C790" s="221"/>
      <c r="D790" s="212"/>
    </row>
    <row r="791" spans="1:4" ht="20.25" customHeight="1" x14ac:dyDescent="0.3">
      <c r="A791" s="221"/>
      <c r="B791" s="221"/>
      <c r="C791" s="221"/>
      <c r="D791" s="212"/>
    </row>
    <row r="792" spans="1:4" ht="20.25" customHeight="1" x14ac:dyDescent="0.3">
      <c r="A792" s="221"/>
      <c r="B792" s="221"/>
      <c r="C792" s="221"/>
      <c r="D792" s="212"/>
    </row>
    <row r="793" spans="1:4" ht="20.25" customHeight="1" x14ac:dyDescent="0.3">
      <c r="A793" s="221"/>
      <c r="B793" s="221"/>
      <c r="C793" s="221"/>
      <c r="D793" s="212"/>
    </row>
    <row r="794" spans="1:4" ht="20.25" customHeight="1" x14ac:dyDescent="0.3">
      <c r="A794" s="221"/>
      <c r="B794" s="221"/>
      <c r="C794" s="221"/>
      <c r="D794" s="212"/>
    </row>
    <row r="795" spans="1:4" ht="20.25" customHeight="1" x14ac:dyDescent="0.3">
      <c r="A795" s="221"/>
      <c r="B795" s="221"/>
      <c r="C795" s="221"/>
      <c r="D795" s="212"/>
    </row>
    <row r="796" spans="1:4" ht="20.25" customHeight="1" x14ac:dyDescent="0.3">
      <c r="A796" s="221"/>
      <c r="B796" s="221"/>
      <c r="C796" s="221"/>
      <c r="D796" s="212"/>
    </row>
    <row r="797" spans="1:4" ht="20.25" customHeight="1" x14ac:dyDescent="0.3">
      <c r="A797" s="221"/>
      <c r="B797" s="221"/>
      <c r="C797" s="221"/>
      <c r="D797" s="212"/>
    </row>
    <row r="798" spans="1:4" ht="20.25" customHeight="1" x14ac:dyDescent="0.3">
      <c r="A798" s="221"/>
      <c r="B798" s="221"/>
      <c r="C798" s="221"/>
      <c r="D798" s="212"/>
    </row>
    <row r="799" spans="1:4" ht="20.25" customHeight="1" x14ac:dyDescent="0.3">
      <c r="A799" s="221"/>
      <c r="B799" s="221"/>
      <c r="C799" s="221"/>
      <c r="D799" s="212"/>
    </row>
    <row r="800" spans="1:4" ht="20.25" customHeight="1" x14ac:dyDescent="0.3">
      <c r="A800" s="221"/>
      <c r="B800" s="221"/>
      <c r="C800" s="221"/>
      <c r="D800" s="212"/>
    </row>
    <row r="801" spans="1:4" ht="20.25" customHeight="1" x14ac:dyDescent="0.3">
      <c r="A801" s="221"/>
      <c r="B801" s="221"/>
      <c r="C801" s="221"/>
      <c r="D801" s="212"/>
    </row>
    <row r="802" spans="1:4" ht="20.25" customHeight="1" x14ac:dyDescent="0.3">
      <c r="A802" s="221"/>
      <c r="B802" s="221"/>
      <c r="C802" s="221"/>
      <c r="D802" s="212"/>
    </row>
    <row r="803" spans="1:4" ht="20.25" customHeight="1" x14ac:dyDescent="0.3">
      <c r="A803" s="221"/>
      <c r="B803" s="221"/>
      <c r="C803" s="221"/>
      <c r="D803" s="212"/>
    </row>
    <row r="804" spans="1:4" ht="20.25" customHeight="1" x14ac:dyDescent="0.3">
      <c r="A804" s="221"/>
      <c r="B804" s="221"/>
      <c r="C804" s="221"/>
      <c r="D804" s="212"/>
    </row>
    <row r="805" spans="1:4" ht="20.25" customHeight="1" x14ac:dyDescent="0.3">
      <c r="A805" s="221"/>
      <c r="B805" s="221"/>
      <c r="C805" s="221"/>
      <c r="D805" s="212"/>
    </row>
    <row r="806" spans="1:4" ht="20.25" customHeight="1" x14ac:dyDescent="0.3">
      <c r="A806" s="221"/>
      <c r="B806" s="221"/>
      <c r="C806" s="221"/>
      <c r="D806" s="212"/>
    </row>
    <row r="807" spans="1:4" ht="20.25" customHeight="1" x14ac:dyDescent="0.3">
      <c r="A807" s="221"/>
      <c r="B807" s="221"/>
      <c r="C807" s="221"/>
      <c r="D807" s="212"/>
    </row>
    <row r="808" spans="1:4" ht="20.25" customHeight="1" x14ac:dyDescent="0.3">
      <c r="A808" s="221"/>
      <c r="B808" s="221"/>
      <c r="C808" s="221"/>
      <c r="D808" s="212"/>
    </row>
    <row r="809" spans="1:4" ht="20.25" customHeight="1" x14ac:dyDescent="0.3">
      <c r="A809" s="221"/>
      <c r="B809" s="221"/>
      <c r="C809" s="221"/>
      <c r="D809" s="212"/>
    </row>
    <row r="810" spans="1:4" ht="20.25" customHeight="1" x14ac:dyDescent="0.3">
      <c r="A810" s="221"/>
      <c r="B810" s="221"/>
      <c r="C810" s="221"/>
      <c r="D810" s="212"/>
    </row>
    <row r="811" spans="1:4" ht="20.25" customHeight="1" x14ac:dyDescent="0.3">
      <c r="A811" s="221"/>
      <c r="B811" s="221"/>
      <c r="C811" s="221"/>
      <c r="D811" s="212"/>
    </row>
    <row r="812" spans="1:4" ht="20.25" customHeight="1" x14ac:dyDescent="0.3">
      <c r="A812" s="221"/>
      <c r="B812" s="221"/>
      <c r="C812" s="221"/>
      <c r="D812" s="212"/>
    </row>
    <row r="813" spans="1:4" ht="20.25" customHeight="1" x14ac:dyDescent="0.3">
      <c r="A813" s="221"/>
      <c r="B813" s="221"/>
      <c r="C813" s="221"/>
      <c r="D813" s="212"/>
    </row>
    <row r="814" spans="1:4" ht="20.25" customHeight="1" x14ac:dyDescent="0.3">
      <c r="A814" s="221"/>
      <c r="B814" s="221"/>
      <c r="C814" s="221"/>
      <c r="D814" s="212"/>
    </row>
    <row r="815" spans="1:4" ht="20.25" customHeight="1" x14ac:dyDescent="0.3">
      <c r="A815" s="221"/>
      <c r="B815" s="221"/>
      <c r="C815" s="221"/>
      <c r="D815" s="212"/>
    </row>
    <row r="816" spans="1:4" ht="20.25" customHeight="1" x14ac:dyDescent="0.3">
      <c r="A816" s="221"/>
      <c r="B816" s="221"/>
      <c r="C816" s="221"/>
      <c r="D816" s="212"/>
    </row>
    <row r="817" spans="1:4" ht="20.25" customHeight="1" x14ac:dyDescent="0.3">
      <c r="A817" s="221"/>
      <c r="B817" s="221"/>
      <c r="C817" s="221"/>
      <c r="D817" s="212"/>
    </row>
    <row r="818" spans="1:4" ht="20.25" customHeight="1" x14ac:dyDescent="0.3">
      <c r="A818" s="221"/>
      <c r="B818" s="221"/>
      <c r="C818" s="221"/>
      <c r="D818" s="212"/>
    </row>
    <row r="819" spans="1:4" ht="20.25" customHeight="1" x14ac:dyDescent="0.3">
      <c r="A819" s="221"/>
      <c r="B819" s="221"/>
      <c r="C819" s="221"/>
      <c r="D819" s="212"/>
    </row>
    <row r="820" spans="1:4" ht="20.25" customHeight="1" x14ac:dyDescent="0.3">
      <c r="A820" s="221"/>
      <c r="B820" s="221"/>
      <c r="C820" s="221"/>
      <c r="D820" s="212"/>
    </row>
    <row r="821" spans="1:4" ht="20.25" customHeight="1" x14ac:dyDescent="0.3">
      <c r="A821" s="221"/>
      <c r="B821" s="221"/>
      <c r="C821" s="221"/>
      <c r="D821" s="212"/>
    </row>
    <row r="822" spans="1:4" ht="20.25" customHeight="1" x14ac:dyDescent="0.3">
      <c r="A822" s="221"/>
      <c r="B822" s="221"/>
      <c r="C822" s="221"/>
      <c r="D822" s="212"/>
    </row>
    <row r="823" spans="1:4" ht="20.25" customHeight="1" x14ac:dyDescent="0.3">
      <c r="A823" s="221"/>
      <c r="B823" s="221"/>
      <c r="C823" s="221"/>
      <c r="D823" s="212"/>
    </row>
    <row r="824" spans="1:4" ht="20.25" customHeight="1" x14ac:dyDescent="0.3">
      <c r="A824" s="221"/>
      <c r="B824" s="221"/>
      <c r="C824" s="221"/>
      <c r="D824" s="212"/>
    </row>
    <row r="825" spans="1:4" ht="20.25" customHeight="1" x14ac:dyDescent="0.3">
      <c r="A825" s="221"/>
      <c r="B825" s="221"/>
      <c r="C825" s="221"/>
      <c r="D825" s="212"/>
    </row>
    <row r="826" spans="1:4" ht="20.25" customHeight="1" x14ac:dyDescent="0.3">
      <c r="A826" s="221"/>
      <c r="B826" s="221"/>
      <c r="C826" s="221"/>
      <c r="D826" s="212"/>
    </row>
    <row r="827" spans="1:4" ht="20.25" customHeight="1" x14ac:dyDescent="0.3">
      <c r="A827" s="221"/>
      <c r="B827" s="221"/>
      <c r="C827" s="221"/>
      <c r="D827" s="212"/>
    </row>
    <row r="828" spans="1:4" ht="20.25" customHeight="1" x14ac:dyDescent="0.3">
      <c r="A828" s="221"/>
      <c r="B828" s="221"/>
      <c r="C828" s="221"/>
      <c r="D828" s="212"/>
    </row>
    <row r="829" spans="1:4" ht="20.25" customHeight="1" x14ac:dyDescent="0.3">
      <c r="A829" s="221"/>
      <c r="B829" s="221"/>
      <c r="C829" s="221"/>
      <c r="D829" s="212"/>
    </row>
    <row r="830" spans="1:4" ht="20.25" customHeight="1" x14ac:dyDescent="0.3">
      <c r="A830" s="221"/>
      <c r="B830" s="221"/>
      <c r="C830" s="221"/>
      <c r="D830" s="212"/>
    </row>
    <row r="831" spans="1:4" ht="20.25" customHeight="1" x14ac:dyDescent="0.3">
      <c r="A831" s="221"/>
      <c r="B831" s="221"/>
      <c r="C831" s="221"/>
      <c r="D831" s="212"/>
    </row>
    <row r="832" spans="1:4" ht="20.25" customHeight="1" x14ac:dyDescent="0.3">
      <c r="A832" s="221"/>
      <c r="B832" s="221"/>
      <c r="C832" s="221"/>
      <c r="D832" s="212"/>
    </row>
    <row r="833" spans="1:4" ht="20.25" customHeight="1" x14ac:dyDescent="0.3">
      <c r="A833" s="221"/>
      <c r="B833" s="221"/>
      <c r="C833" s="221"/>
      <c r="D833" s="212"/>
    </row>
    <row r="834" spans="1:4" ht="20.25" customHeight="1" x14ac:dyDescent="0.3">
      <c r="A834" s="221"/>
      <c r="B834" s="221"/>
      <c r="C834" s="221"/>
      <c r="D834" s="212"/>
    </row>
    <row r="835" spans="1:4" ht="20.25" customHeight="1" x14ac:dyDescent="0.3">
      <c r="A835" s="221"/>
      <c r="B835" s="221"/>
      <c r="C835" s="221"/>
      <c r="D835" s="212"/>
    </row>
    <row r="836" spans="1:4" ht="20.25" customHeight="1" x14ac:dyDescent="0.3">
      <c r="A836" s="221"/>
      <c r="B836" s="221"/>
      <c r="C836" s="221"/>
      <c r="D836" s="212"/>
    </row>
    <row r="837" spans="1:4" ht="20.25" customHeight="1" x14ac:dyDescent="0.3">
      <c r="A837" s="221"/>
      <c r="B837" s="221"/>
      <c r="C837" s="221"/>
      <c r="D837" s="212"/>
    </row>
    <row r="838" spans="1:4" ht="20.25" customHeight="1" x14ac:dyDescent="0.3">
      <c r="A838" s="221"/>
      <c r="B838" s="221"/>
      <c r="C838" s="221"/>
      <c r="D838" s="212"/>
    </row>
    <row r="839" spans="1:4" ht="20.25" customHeight="1" x14ac:dyDescent="0.3">
      <c r="A839" s="221"/>
      <c r="B839" s="221"/>
      <c r="C839" s="221"/>
      <c r="D839" s="212"/>
    </row>
    <row r="840" spans="1:4" ht="20.25" customHeight="1" x14ac:dyDescent="0.3">
      <c r="A840" s="221"/>
      <c r="B840" s="221"/>
      <c r="C840" s="221"/>
      <c r="D840" s="212"/>
    </row>
    <row r="841" spans="1:4" ht="20.25" customHeight="1" x14ac:dyDescent="0.3">
      <c r="A841" s="221"/>
      <c r="B841" s="221"/>
      <c r="C841" s="221"/>
      <c r="D841" s="212"/>
    </row>
    <row r="842" spans="1:4" ht="20.25" customHeight="1" x14ac:dyDescent="0.3">
      <c r="A842" s="221"/>
      <c r="B842" s="221"/>
      <c r="C842" s="221"/>
      <c r="D842" s="212"/>
    </row>
    <row r="843" spans="1:4" ht="20.25" customHeight="1" x14ac:dyDescent="0.3">
      <c r="A843" s="221"/>
      <c r="B843" s="221"/>
      <c r="C843" s="221"/>
      <c r="D843" s="212"/>
    </row>
    <row r="844" spans="1:4" ht="20.25" customHeight="1" x14ac:dyDescent="0.3">
      <c r="A844" s="221"/>
      <c r="B844" s="221"/>
      <c r="C844" s="221"/>
      <c r="D844" s="212"/>
    </row>
    <row r="845" spans="1:4" ht="20.25" customHeight="1" x14ac:dyDescent="0.3">
      <c r="A845" s="221"/>
      <c r="B845" s="221"/>
      <c r="C845" s="221"/>
      <c r="D845" s="212"/>
    </row>
    <row r="846" spans="1:4" ht="20.25" customHeight="1" x14ac:dyDescent="0.3">
      <c r="A846" s="221"/>
      <c r="B846" s="221"/>
      <c r="C846" s="221"/>
      <c r="D846" s="212"/>
    </row>
    <row r="847" spans="1:4" ht="20.25" customHeight="1" x14ac:dyDescent="0.3">
      <c r="A847" s="221"/>
      <c r="B847" s="221"/>
      <c r="C847" s="221"/>
      <c r="D847" s="212"/>
    </row>
    <row r="848" spans="1:4" ht="20.25" customHeight="1" x14ac:dyDescent="0.3">
      <c r="A848" s="221"/>
      <c r="B848" s="221"/>
      <c r="C848" s="221"/>
      <c r="D848" s="212"/>
    </row>
    <row r="849" spans="1:4" ht="20.25" customHeight="1" x14ac:dyDescent="0.3">
      <c r="A849" s="221"/>
      <c r="B849" s="221"/>
      <c r="C849" s="221"/>
      <c r="D849" s="212"/>
    </row>
    <row r="850" spans="1:4" ht="20.25" customHeight="1" x14ac:dyDescent="0.3">
      <c r="A850" s="221"/>
      <c r="B850" s="221"/>
      <c r="C850" s="221"/>
      <c r="D850" s="212"/>
    </row>
    <row r="851" spans="1:4" ht="20.25" customHeight="1" x14ac:dyDescent="0.3">
      <c r="A851" s="221"/>
      <c r="B851" s="221"/>
      <c r="C851" s="221"/>
      <c r="D851" s="212"/>
    </row>
    <row r="852" spans="1:4" ht="20.25" customHeight="1" x14ac:dyDescent="0.3">
      <c r="A852" s="221"/>
      <c r="B852" s="221"/>
      <c r="C852" s="221"/>
      <c r="D852" s="212"/>
    </row>
    <row r="853" spans="1:4" ht="20.25" customHeight="1" x14ac:dyDescent="0.3">
      <c r="A853" s="221"/>
      <c r="B853" s="221"/>
      <c r="C853" s="221"/>
      <c r="D853" s="212"/>
    </row>
    <row r="854" spans="1:4" ht="20.25" customHeight="1" x14ac:dyDescent="0.3">
      <c r="A854" s="221"/>
      <c r="B854" s="221"/>
      <c r="C854" s="221"/>
      <c r="D854" s="212"/>
    </row>
    <row r="855" spans="1:4" ht="20.25" customHeight="1" x14ac:dyDescent="0.3">
      <c r="A855" s="221"/>
      <c r="B855" s="221"/>
      <c r="C855" s="221"/>
      <c r="D855" s="212"/>
    </row>
    <row r="856" spans="1:4" ht="20.25" customHeight="1" x14ac:dyDescent="0.3">
      <c r="A856" s="221"/>
      <c r="B856" s="221"/>
      <c r="C856" s="221"/>
      <c r="D856" s="212"/>
    </row>
    <row r="857" spans="1:4" ht="20.25" customHeight="1" x14ac:dyDescent="0.3">
      <c r="A857" s="221"/>
      <c r="B857" s="221"/>
      <c r="C857" s="221"/>
      <c r="D857" s="212"/>
    </row>
    <row r="858" spans="1:4" ht="20.25" customHeight="1" x14ac:dyDescent="0.3">
      <c r="A858" s="221"/>
      <c r="B858" s="221"/>
      <c r="C858" s="221"/>
      <c r="D858" s="212"/>
    </row>
    <row r="859" spans="1:4" ht="20.25" customHeight="1" x14ac:dyDescent="0.3">
      <c r="A859" s="221"/>
      <c r="B859" s="221"/>
      <c r="C859" s="221"/>
      <c r="D859" s="212"/>
    </row>
    <row r="860" spans="1:4" ht="20.25" customHeight="1" x14ac:dyDescent="0.3">
      <c r="A860" s="221"/>
      <c r="B860" s="221"/>
      <c r="C860" s="221"/>
      <c r="D860" s="212"/>
    </row>
    <row r="861" spans="1:4" ht="20.25" customHeight="1" x14ac:dyDescent="0.3">
      <c r="A861" s="221"/>
      <c r="B861" s="221"/>
      <c r="C861" s="221"/>
      <c r="D861" s="212"/>
    </row>
    <row r="862" spans="1:4" ht="20.25" customHeight="1" x14ac:dyDescent="0.3">
      <c r="A862" s="221"/>
      <c r="B862" s="221"/>
      <c r="C862" s="221"/>
      <c r="D862" s="212"/>
    </row>
    <row r="863" spans="1:4" ht="20.25" customHeight="1" x14ac:dyDescent="0.3">
      <c r="A863" s="221"/>
      <c r="B863" s="221"/>
      <c r="C863" s="221"/>
      <c r="D863" s="212"/>
    </row>
    <row r="864" spans="1:4" ht="20.25" customHeight="1" x14ac:dyDescent="0.3">
      <c r="A864" s="221"/>
      <c r="B864" s="221"/>
      <c r="C864" s="221"/>
      <c r="D864" s="212"/>
    </row>
    <row r="865" spans="1:4" ht="20.25" customHeight="1" x14ac:dyDescent="0.3">
      <c r="A865" s="221"/>
      <c r="B865" s="221"/>
      <c r="C865" s="221"/>
      <c r="D865" s="212"/>
    </row>
    <row r="866" spans="1:4" ht="20.25" customHeight="1" x14ac:dyDescent="0.3">
      <c r="A866" s="221"/>
      <c r="B866" s="221"/>
      <c r="C866" s="221"/>
      <c r="D866" s="212"/>
    </row>
    <row r="867" spans="1:4" ht="20.25" customHeight="1" x14ac:dyDescent="0.3">
      <c r="A867" s="221"/>
      <c r="B867" s="221"/>
      <c r="C867" s="221"/>
      <c r="D867" s="212"/>
    </row>
    <row r="868" spans="1:4" ht="20.25" customHeight="1" x14ac:dyDescent="0.3">
      <c r="A868" s="221"/>
      <c r="B868" s="221"/>
      <c r="C868" s="221"/>
      <c r="D868" s="212"/>
    </row>
    <row r="869" spans="1:4" ht="20.25" customHeight="1" x14ac:dyDescent="0.3">
      <c r="A869" s="221"/>
      <c r="B869" s="221"/>
      <c r="C869" s="221"/>
      <c r="D869" s="212"/>
    </row>
    <row r="870" spans="1:4" ht="20.25" customHeight="1" x14ac:dyDescent="0.3">
      <c r="A870" s="221"/>
      <c r="B870" s="221"/>
      <c r="C870" s="221"/>
      <c r="D870" s="212"/>
    </row>
    <row r="871" spans="1:4" ht="20.25" customHeight="1" x14ac:dyDescent="0.3">
      <c r="A871" s="221"/>
      <c r="B871" s="221"/>
      <c r="C871" s="221"/>
      <c r="D871" s="212"/>
    </row>
    <row r="872" spans="1:4" ht="20.25" customHeight="1" x14ac:dyDescent="0.3">
      <c r="A872" s="221"/>
      <c r="B872" s="221"/>
      <c r="C872" s="221"/>
      <c r="D872" s="212"/>
    </row>
    <row r="873" spans="1:4" ht="20.25" customHeight="1" x14ac:dyDescent="0.3">
      <c r="A873" s="221"/>
      <c r="B873" s="221"/>
      <c r="C873" s="221"/>
      <c r="D873" s="212"/>
    </row>
    <row r="874" spans="1:4" ht="20.25" customHeight="1" x14ac:dyDescent="0.3">
      <c r="A874" s="221"/>
      <c r="B874" s="221"/>
      <c r="C874" s="221"/>
      <c r="D874" s="212"/>
    </row>
    <row r="875" spans="1:4" ht="20.25" customHeight="1" x14ac:dyDescent="0.3">
      <c r="A875" s="221"/>
      <c r="B875" s="221"/>
      <c r="C875" s="221"/>
      <c r="D875" s="212"/>
    </row>
    <row r="876" spans="1:4" ht="20.25" customHeight="1" x14ac:dyDescent="0.3">
      <c r="A876" s="221"/>
      <c r="B876" s="221"/>
      <c r="C876" s="221"/>
      <c r="D876" s="212"/>
    </row>
    <row r="877" spans="1:4" ht="20.25" customHeight="1" x14ac:dyDescent="0.3">
      <c r="A877" s="221"/>
      <c r="B877" s="221"/>
      <c r="C877" s="221"/>
      <c r="D877" s="212"/>
    </row>
    <row r="878" spans="1:4" ht="20.25" customHeight="1" x14ac:dyDescent="0.3">
      <c r="A878" s="221"/>
      <c r="B878" s="221"/>
      <c r="C878" s="221"/>
      <c r="D878" s="212"/>
    </row>
    <row r="879" spans="1:4" ht="20.25" customHeight="1" x14ac:dyDescent="0.3">
      <c r="A879" s="221"/>
      <c r="B879" s="221"/>
      <c r="C879" s="221"/>
      <c r="D879" s="212"/>
    </row>
    <row r="880" spans="1:4" ht="20.25" customHeight="1" x14ac:dyDescent="0.3">
      <c r="A880" s="221"/>
      <c r="B880" s="221"/>
      <c r="C880" s="221"/>
      <c r="D880" s="212"/>
    </row>
    <row r="881" spans="1:4" ht="20.25" customHeight="1" x14ac:dyDescent="0.3">
      <c r="A881" s="221"/>
      <c r="B881" s="221"/>
      <c r="C881" s="221"/>
      <c r="D881" s="212"/>
    </row>
    <row r="882" spans="1:4" ht="20.25" customHeight="1" x14ac:dyDescent="0.3">
      <c r="A882" s="221"/>
      <c r="B882" s="221"/>
      <c r="C882" s="221"/>
      <c r="D882" s="212"/>
    </row>
    <row r="883" spans="1:4" ht="20.25" customHeight="1" x14ac:dyDescent="0.3">
      <c r="A883" s="221"/>
      <c r="B883" s="221"/>
      <c r="C883" s="221"/>
      <c r="D883" s="212"/>
    </row>
    <row r="884" spans="1:4" ht="20.25" customHeight="1" x14ac:dyDescent="0.3">
      <c r="A884" s="221"/>
      <c r="B884" s="221"/>
      <c r="C884" s="221"/>
      <c r="D884" s="212"/>
    </row>
    <row r="885" spans="1:4" ht="20.25" customHeight="1" x14ac:dyDescent="0.3">
      <c r="A885" s="221"/>
      <c r="B885" s="221"/>
      <c r="C885" s="221"/>
      <c r="D885" s="212"/>
    </row>
    <row r="886" spans="1:4" ht="20.25" customHeight="1" x14ac:dyDescent="0.3">
      <c r="A886" s="221"/>
      <c r="B886" s="221"/>
      <c r="C886" s="221"/>
      <c r="D886" s="212"/>
    </row>
    <row r="887" spans="1:4" ht="20.25" customHeight="1" x14ac:dyDescent="0.3">
      <c r="A887" s="221"/>
      <c r="B887" s="221"/>
      <c r="C887" s="221"/>
      <c r="D887" s="212"/>
    </row>
    <row r="888" spans="1:4" ht="20.25" customHeight="1" x14ac:dyDescent="0.3">
      <c r="A888" s="221"/>
      <c r="B888" s="221"/>
      <c r="C888" s="221"/>
      <c r="D888" s="212"/>
    </row>
    <row r="889" spans="1:4" ht="20.25" customHeight="1" x14ac:dyDescent="0.3">
      <c r="A889" s="221"/>
      <c r="B889" s="221"/>
      <c r="C889" s="221"/>
      <c r="D889" s="212"/>
    </row>
    <row r="890" spans="1:4" ht="20.25" customHeight="1" x14ac:dyDescent="0.3">
      <c r="A890" s="221"/>
      <c r="B890" s="221"/>
      <c r="C890" s="221"/>
      <c r="D890" s="212"/>
    </row>
    <row r="891" spans="1:4" ht="20.25" customHeight="1" x14ac:dyDescent="0.3">
      <c r="A891" s="221"/>
      <c r="B891" s="221"/>
      <c r="C891" s="221"/>
      <c r="D891" s="212"/>
    </row>
    <row r="892" spans="1:4" ht="20.25" customHeight="1" x14ac:dyDescent="0.3">
      <c r="A892" s="221"/>
      <c r="B892" s="221"/>
      <c r="C892" s="221"/>
      <c r="D892" s="212"/>
    </row>
    <row r="893" spans="1:4" ht="20.25" customHeight="1" x14ac:dyDescent="0.3">
      <c r="A893" s="221"/>
      <c r="B893" s="221"/>
      <c r="C893" s="221"/>
      <c r="D893" s="212"/>
    </row>
    <row r="894" spans="1:4" ht="20.25" customHeight="1" x14ac:dyDescent="0.3">
      <c r="A894" s="221"/>
      <c r="B894" s="221"/>
      <c r="C894" s="221"/>
      <c r="D894" s="212"/>
    </row>
    <row r="895" spans="1:4" ht="20.25" customHeight="1" x14ac:dyDescent="0.3">
      <c r="A895" s="221"/>
      <c r="B895" s="221"/>
      <c r="C895" s="221"/>
      <c r="D895" s="212"/>
    </row>
    <row r="896" spans="1:4" ht="20.25" customHeight="1" x14ac:dyDescent="0.3">
      <c r="A896" s="221"/>
      <c r="B896" s="221"/>
      <c r="C896" s="221"/>
      <c r="D896" s="212"/>
    </row>
    <row r="897" spans="1:4" ht="20.25" customHeight="1" x14ac:dyDescent="0.3">
      <c r="A897" s="221"/>
      <c r="B897" s="221"/>
      <c r="C897" s="221"/>
      <c r="D897" s="212"/>
    </row>
    <row r="898" spans="1:4" ht="20.25" customHeight="1" x14ac:dyDescent="0.3">
      <c r="A898" s="221"/>
      <c r="B898" s="221"/>
      <c r="C898" s="221"/>
      <c r="D898" s="212"/>
    </row>
    <row r="899" spans="1:4" ht="20.25" customHeight="1" x14ac:dyDescent="0.3">
      <c r="A899" s="221"/>
      <c r="B899" s="221"/>
      <c r="C899" s="221"/>
      <c r="D899" s="212"/>
    </row>
    <row r="900" spans="1:4" ht="20.25" customHeight="1" x14ac:dyDescent="0.3">
      <c r="A900" s="221"/>
      <c r="B900" s="221"/>
      <c r="C900" s="221"/>
      <c r="D900" s="212"/>
    </row>
    <row r="901" spans="1:4" ht="20.25" customHeight="1" x14ac:dyDescent="0.3">
      <c r="A901" s="221"/>
      <c r="B901" s="221"/>
      <c r="C901" s="221"/>
      <c r="D901" s="212"/>
    </row>
    <row r="902" spans="1:4" ht="20.25" customHeight="1" x14ac:dyDescent="0.3">
      <c r="A902" s="221"/>
      <c r="B902" s="221"/>
      <c r="C902" s="221"/>
      <c r="D902" s="212"/>
    </row>
    <row r="903" spans="1:4" ht="20.25" customHeight="1" x14ac:dyDescent="0.3">
      <c r="A903" s="221"/>
      <c r="B903" s="221"/>
      <c r="C903" s="221"/>
      <c r="D903" s="212"/>
    </row>
    <row r="904" spans="1:4" ht="20.25" customHeight="1" x14ac:dyDescent="0.3">
      <c r="A904" s="221"/>
      <c r="B904" s="221"/>
      <c r="C904" s="221"/>
      <c r="D904" s="212"/>
    </row>
    <row r="905" spans="1:4" ht="20.25" customHeight="1" x14ac:dyDescent="0.3">
      <c r="A905" s="221"/>
      <c r="B905" s="221"/>
      <c r="C905" s="221"/>
      <c r="D905" s="212"/>
    </row>
    <row r="906" spans="1:4" ht="20.25" customHeight="1" x14ac:dyDescent="0.3">
      <c r="A906" s="221"/>
      <c r="B906" s="221"/>
      <c r="C906" s="221"/>
      <c r="D906" s="212"/>
    </row>
    <row r="907" spans="1:4" ht="20.25" customHeight="1" x14ac:dyDescent="0.3">
      <c r="A907" s="221"/>
      <c r="B907" s="221"/>
      <c r="C907" s="221"/>
      <c r="D907" s="212"/>
    </row>
    <row r="908" spans="1:4" ht="20.25" customHeight="1" x14ac:dyDescent="0.3">
      <c r="A908" s="221"/>
      <c r="B908" s="221"/>
      <c r="C908" s="221"/>
      <c r="D908" s="212"/>
    </row>
    <row r="909" spans="1:4" ht="20.25" customHeight="1" x14ac:dyDescent="0.3">
      <c r="A909" s="221"/>
      <c r="B909" s="221"/>
      <c r="C909" s="221"/>
      <c r="D909" s="212"/>
    </row>
    <row r="910" spans="1:4" ht="20.25" customHeight="1" x14ac:dyDescent="0.3">
      <c r="A910" s="221"/>
      <c r="B910" s="221"/>
      <c r="C910" s="221"/>
      <c r="D910" s="212"/>
    </row>
    <row r="911" spans="1:4" ht="20.25" customHeight="1" x14ac:dyDescent="0.3">
      <c r="A911" s="221"/>
      <c r="B911" s="221"/>
      <c r="C911" s="221"/>
      <c r="D911" s="212"/>
    </row>
    <row r="912" spans="1:4" ht="20.25" customHeight="1" x14ac:dyDescent="0.3">
      <c r="A912" s="221"/>
      <c r="B912" s="221"/>
      <c r="C912" s="221"/>
      <c r="D912" s="212"/>
    </row>
    <row r="913" spans="1:4" ht="20.25" customHeight="1" x14ac:dyDescent="0.3">
      <c r="A913" s="221"/>
      <c r="B913" s="221"/>
      <c r="C913" s="221"/>
      <c r="D913" s="212"/>
    </row>
    <row r="914" spans="1:4" ht="20.25" customHeight="1" x14ac:dyDescent="0.3">
      <c r="A914" s="221"/>
      <c r="B914" s="221"/>
      <c r="C914" s="221"/>
      <c r="D914" s="212"/>
    </row>
    <row r="915" spans="1:4" ht="20.25" customHeight="1" x14ac:dyDescent="0.3">
      <c r="A915" s="221"/>
      <c r="B915" s="221"/>
      <c r="C915" s="221"/>
      <c r="D915" s="212"/>
    </row>
    <row r="916" spans="1:4" ht="20.25" customHeight="1" x14ac:dyDescent="0.3">
      <c r="A916" s="221"/>
      <c r="B916" s="221"/>
      <c r="C916" s="221"/>
      <c r="D916" s="212"/>
    </row>
    <row r="917" spans="1:4" ht="20.25" customHeight="1" x14ac:dyDescent="0.3">
      <c r="A917" s="221"/>
      <c r="B917" s="221"/>
      <c r="C917" s="221"/>
      <c r="D917" s="212"/>
    </row>
    <row r="918" spans="1:4" ht="20.25" customHeight="1" x14ac:dyDescent="0.3">
      <c r="A918" s="221"/>
      <c r="B918" s="221"/>
      <c r="C918" s="221"/>
      <c r="D918" s="212"/>
    </row>
    <row r="919" spans="1:4" ht="20.25" customHeight="1" x14ac:dyDescent="0.3">
      <c r="A919" s="221"/>
      <c r="B919" s="221"/>
      <c r="C919" s="221"/>
      <c r="D919" s="212"/>
    </row>
    <row r="920" spans="1:4" ht="20.25" customHeight="1" x14ac:dyDescent="0.3">
      <c r="A920" s="221"/>
      <c r="B920" s="221"/>
      <c r="C920" s="221"/>
      <c r="D920" s="212"/>
    </row>
    <row r="921" spans="1:4" ht="20.25" customHeight="1" x14ac:dyDescent="0.3">
      <c r="A921" s="221"/>
      <c r="B921" s="221"/>
      <c r="C921" s="221"/>
      <c r="D921" s="212"/>
    </row>
    <row r="922" spans="1:4" ht="20.25" customHeight="1" x14ac:dyDescent="0.3">
      <c r="A922" s="221"/>
      <c r="B922" s="221"/>
      <c r="C922" s="221"/>
      <c r="D922" s="212"/>
    </row>
    <row r="923" spans="1:4" ht="20.25" customHeight="1" x14ac:dyDescent="0.3">
      <c r="A923" s="221"/>
      <c r="B923" s="221"/>
      <c r="C923" s="221"/>
      <c r="D923" s="212"/>
    </row>
    <row r="924" spans="1:4" ht="20.25" customHeight="1" x14ac:dyDescent="0.3">
      <c r="A924" s="221"/>
      <c r="B924" s="221"/>
      <c r="C924" s="221"/>
      <c r="D924" s="212"/>
    </row>
    <row r="925" spans="1:4" ht="20.25" customHeight="1" x14ac:dyDescent="0.3">
      <c r="A925" s="221"/>
      <c r="B925" s="221"/>
      <c r="C925" s="221"/>
      <c r="D925" s="212"/>
    </row>
    <row r="926" spans="1:4" ht="20.25" customHeight="1" x14ac:dyDescent="0.3">
      <c r="A926" s="221"/>
      <c r="B926" s="221"/>
      <c r="C926" s="221"/>
      <c r="D926" s="212"/>
    </row>
    <row r="927" spans="1:4" ht="20.25" customHeight="1" x14ac:dyDescent="0.3">
      <c r="A927" s="221"/>
      <c r="B927" s="221"/>
      <c r="C927" s="221"/>
      <c r="D927" s="212"/>
    </row>
    <row r="928" spans="1:4" ht="20.25" customHeight="1" x14ac:dyDescent="0.3">
      <c r="A928" s="221"/>
      <c r="B928" s="221"/>
      <c r="C928" s="221"/>
      <c r="D928" s="212"/>
    </row>
    <row r="929" spans="1:4" ht="20.25" customHeight="1" x14ac:dyDescent="0.3">
      <c r="A929" s="221"/>
      <c r="B929" s="221"/>
      <c r="C929" s="221"/>
      <c r="D929" s="212"/>
    </row>
    <row r="930" spans="1:4" ht="20.25" customHeight="1" x14ac:dyDescent="0.3">
      <c r="A930" s="221"/>
      <c r="B930" s="221"/>
      <c r="C930" s="221"/>
      <c r="D930" s="212"/>
    </row>
    <row r="931" spans="1:4" ht="20.25" customHeight="1" x14ac:dyDescent="0.3">
      <c r="A931" s="221"/>
      <c r="B931" s="221"/>
      <c r="C931" s="221"/>
      <c r="D931" s="212"/>
    </row>
    <row r="932" spans="1:4" ht="20.25" customHeight="1" x14ac:dyDescent="0.3">
      <c r="A932" s="221"/>
      <c r="B932" s="221"/>
      <c r="C932" s="221"/>
      <c r="D932" s="212"/>
    </row>
    <row r="933" spans="1:4" ht="20.25" customHeight="1" x14ac:dyDescent="0.3">
      <c r="A933" s="221"/>
      <c r="B933" s="221"/>
      <c r="C933" s="221"/>
      <c r="D933" s="212"/>
    </row>
    <row r="934" spans="1:4" ht="20.25" customHeight="1" x14ac:dyDescent="0.3">
      <c r="A934" s="221"/>
      <c r="B934" s="221"/>
      <c r="C934" s="221"/>
      <c r="D934" s="212"/>
    </row>
    <row r="935" spans="1:4" ht="20.25" customHeight="1" x14ac:dyDescent="0.3">
      <c r="A935" s="221"/>
      <c r="B935" s="221"/>
      <c r="C935" s="221"/>
      <c r="D935" s="212"/>
    </row>
    <row r="936" spans="1:4" ht="20.25" customHeight="1" x14ac:dyDescent="0.3">
      <c r="A936" s="221"/>
      <c r="B936" s="221"/>
      <c r="C936" s="221"/>
      <c r="D936" s="212"/>
    </row>
    <row r="937" spans="1:4" ht="20.25" customHeight="1" x14ac:dyDescent="0.3">
      <c r="A937" s="221"/>
      <c r="B937" s="221"/>
      <c r="C937" s="221"/>
      <c r="D937" s="212"/>
    </row>
    <row r="938" spans="1:4" ht="20.25" customHeight="1" x14ac:dyDescent="0.3">
      <c r="A938" s="221"/>
      <c r="B938" s="221"/>
      <c r="C938" s="221"/>
      <c r="D938" s="212"/>
    </row>
    <row r="939" spans="1:4" ht="20.25" customHeight="1" x14ac:dyDescent="0.3">
      <c r="A939" s="221"/>
      <c r="B939" s="221"/>
      <c r="C939" s="221"/>
      <c r="D939" s="212"/>
    </row>
    <row r="940" spans="1:4" ht="20.25" customHeight="1" x14ac:dyDescent="0.3">
      <c r="A940" s="221"/>
      <c r="B940" s="221"/>
      <c r="C940" s="221"/>
      <c r="D940" s="212"/>
    </row>
    <row r="941" spans="1:4" ht="20.25" customHeight="1" x14ac:dyDescent="0.3">
      <c r="A941" s="221"/>
      <c r="B941" s="221"/>
      <c r="C941" s="221"/>
      <c r="D941" s="212"/>
    </row>
    <row r="942" spans="1:4" ht="20.25" customHeight="1" x14ac:dyDescent="0.3">
      <c r="A942" s="221"/>
      <c r="B942" s="221"/>
      <c r="C942" s="221"/>
      <c r="D942" s="212"/>
    </row>
    <row r="943" spans="1:4" ht="20.25" customHeight="1" x14ac:dyDescent="0.3">
      <c r="A943" s="221"/>
      <c r="B943" s="221"/>
      <c r="C943" s="221"/>
      <c r="D943" s="212"/>
    </row>
    <row r="944" spans="1:4" ht="20.25" customHeight="1" x14ac:dyDescent="0.3">
      <c r="A944" s="221"/>
      <c r="B944" s="221"/>
      <c r="C944" s="221"/>
      <c r="D944" s="212"/>
    </row>
    <row r="945" spans="1:4" ht="20.25" customHeight="1" x14ac:dyDescent="0.3">
      <c r="A945" s="221"/>
      <c r="B945" s="221"/>
      <c r="C945" s="221"/>
      <c r="D945" s="212"/>
    </row>
    <row r="946" spans="1:4" ht="20.25" customHeight="1" x14ac:dyDescent="0.3">
      <c r="A946" s="221"/>
      <c r="B946" s="221"/>
      <c r="C946" s="221"/>
      <c r="D946" s="212"/>
    </row>
    <row r="947" spans="1:4" ht="20.25" customHeight="1" x14ac:dyDescent="0.3">
      <c r="A947" s="221"/>
      <c r="B947" s="221"/>
      <c r="C947" s="221"/>
      <c r="D947" s="212"/>
    </row>
    <row r="948" spans="1:4" ht="20.25" customHeight="1" x14ac:dyDescent="0.3">
      <c r="A948" s="221"/>
      <c r="B948" s="221"/>
      <c r="C948" s="221"/>
      <c r="D948" s="212"/>
    </row>
    <row r="949" spans="1:4" ht="20.25" customHeight="1" x14ac:dyDescent="0.3">
      <c r="A949" s="221"/>
      <c r="B949" s="221"/>
      <c r="C949" s="221"/>
      <c r="D949" s="212"/>
    </row>
    <row r="950" spans="1:4" ht="20.25" customHeight="1" x14ac:dyDescent="0.3">
      <c r="A950" s="221"/>
      <c r="B950" s="221"/>
      <c r="C950" s="221"/>
      <c r="D950" s="212"/>
    </row>
    <row r="951" spans="1:4" ht="20.25" customHeight="1" x14ac:dyDescent="0.3">
      <c r="A951" s="221"/>
      <c r="B951" s="221"/>
      <c r="C951" s="221"/>
      <c r="D951" s="212"/>
    </row>
    <row r="952" spans="1:4" ht="20.25" customHeight="1" x14ac:dyDescent="0.3">
      <c r="A952" s="221"/>
      <c r="B952" s="221"/>
      <c r="C952" s="221"/>
      <c r="D952" s="212"/>
    </row>
    <row r="953" spans="1:4" ht="20.25" customHeight="1" x14ac:dyDescent="0.3">
      <c r="A953" s="221"/>
      <c r="B953" s="221"/>
      <c r="C953" s="221"/>
      <c r="D953" s="212"/>
    </row>
    <row r="954" spans="1:4" ht="20.25" customHeight="1" x14ac:dyDescent="0.3">
      <c r="A954" s="221"/>
      <c r="B954" s="221"/>
      <c r="C954" s="221"/>
      <c r="D954" s="212"/>
    </row>
    <row r="955" spans="1:4" ht="20.25" customHeight="1" x14ac:dyDescent="0.3">
      <c r="A955" s="221"/>
      <c r="B955" s="221"/>
      <c r="C955" s="221"/>
      <c r="D955" s="212"/>
    </row>
    <row r="956" spans="1:4" ht="20.25" customHeight="1" x14ac:dyDescent="0.3">
      <c r="A956" s="221"/>
      <c r="B956" s="221"/>
      <c r="C956" s="221"/>
      <c r="D956" s="212"/>
    </row>
    <row r="957" spans="1:4" ht="20.25" customHeight="1" x14ac:dyDescent="0.3">
      <c r="A957" s="221"/>
      <c r="B957" s="221"/>
      <c r="C957" s="221"/>
      <c r="D957" s="212"/>
    </row>
    <row r="958" spans="1:4" ht="20.25" customHeight="1" x14ac:dyDescent="0.3">
      <c r="A958" s="221"/>
      <c r="B958" s="221"/>
      <c r="C958" s="221"/>
      <c r="D958" s="212"/>
    </row>
    <row r="959" spans="1:4" ht="20.25" customHeight="1" x14ac:dyDescent="0.3">
      <c r="A959" s="221"/>
      <c r="B959" s="221"/>
      <c r="C959" s="221"/>
      <c r="D959" s="212"/>
    </row>
    <row r="960" spans="1:4" ht="20.25" customHeight="1" x14ac:dyDescent="0.3">
      <c r="A960" s="221"/>
      <c r="B960" s="221"/>
      <c r="C960" s="221"/>
      <c r="D960" s="212"/>
    </row>
    <row r="961" spans="1:4" ht="20.25" customHeight="1" x14ac:dyDescent="0.3">
      <c r="A961" s="221"/>
      <c r="B961" s="221"/>
      <c r="C961" s="221"/>
      <c r="D961" s="212"/>
    </row>
    <row r="962" spans="1:4" ht="20.25" customHeight="1" x14ac:dyDescent="0.3">
      <c r="A962" s="221"/>
      <c r="B962" s="221"/>
      <c r="C962" s="221"/>
      <c r="D962" s="212"/>
    </row>
    <row r="963" spans="1:4" ht="20.25" customHeight="1" x14ac:dyDescent="0.3">
      <c r="A963" s="221"/>
      <c r="B963" s="221"/>
      <c r="C963" s="221"/>
      <c r="D963" s="212"/>
    </row>
    <row r="964" spans="1:4" ht="20.25" customHeight="1" x14ac:dyDescent="0.3">
      <c r="A964" s="221"/>
      <c r="B964" s="221"/>
      <c r="C964" s="221"/>
      <c r="D964" s="212"/>
    </row>
    <row r="965" spans="1:4" ht="20.25" customHeight="1" x14ac:dyDescent="0.3">
      <c r="A965" s="221"/>
      <c r="B965" s="221"/>
      <c r="C965" s="221"/>
      <c r="D965" s="212"/>
    </row>
    <row r="966" spans="1:4" ht="20.25" customHeight="1" x14ac:dyDescent="0.3">
      <c r="A966" s="221"/>
      <c r="B966" s="221"/>
      <c r="C966" s="221"/>
      <c r="D966" s="212"/>
    </row>
    <row r="967" spans="1:4" ht="20.25" customHeight="1" x14ac:dyDescent="0.3">
      <c r="A967" s="221"/>
      <c r="B967" s="221"/>
      <c r="C967" s="221"/>
      <c r="D967" s="212"/>
    </row>
    <row r="968" spans="1:4" ht="20.25" customHeight="1" x14ac:dyDescent="0.3">
      <c r="A968" s="221"/>
      <c r="B968" s="221"/>
      <c r="C968" s="221"/>
      <c r="D968" s="212"/>
    </row>
    <row r="969" spans="1:4" ht="20.25" customHeight="1" x14ac:dyDescent="0.3">
      <c r="A969" s="221"/>
      <c r="B969" s="221"/>
      <c r="C969" s="221"/>
      <c r="D969" s="212"/>
    </row>
    <row r="970" spans="1:4" ht="20.25" customHeight="1" x14ac:dyDescent="0.3">
      <c r="A970" s="221"/>
      <c r="B970" s="221"/>
      <c r="C970" s="221"/>
      <c r="D970" s="212"/>
    </row>
    <row r="971" spans="1:4" ht="20.25" customHeight="1" x14ac:dyDescent="0.3">
      <c r="A971" s="221"/>
      <c r="B971" s="221"/>
      <c r="C971" s="221"/>
      <c r="D971" s="212"/>
    </row>
    <row r="972" spans="1:4" ht="20.25" customHeight="1" x14ac:dyDescent="0.3">
      <c r="A972" s="221"/>
      <c r="B972" s="221"/>
      <c r="C972" s="221"/>
      <c r="D972" s="212"/>
    </row>
    <row r="973" spans="1:4" ht="20.25" customHeight="1" x14ac:dyDescent="0.3">
      <c r="A973" s="221"/>
      <c r="B973" s="221"/>
      <c r="C973" s="221"/>
      <c r="D973" s="212"/>
    </row>
    <row r="974" spans="1:4" ht="20.25" customHeight="1" x14ac:dyDescent="0.3">
      <c r="A974" s="221"/>
      <c r="B974" s="221"/>
      <c r="C974" s="221"/>
      <c r="D974" s="212"/>
    </row>
    <row r="975" spans="1:4" ht="20.25" customHeight="1" x14ac:dyDescent="0.3">
      <c r="A975" s="221"/>
      <c r="B975" s="221"/>
      <c r="C975" s="221"/>
      <c r="D975" s="212"/>
    </row>
    <row r="976" spans="1:4" ht="20.25" customHeight="1" x14ac:dyDescent="0.3">
      <c r="A976" s="221"/>
      <c r="B976" s="221"/>
      <c r="C976" s="221"/>
      <c r="D976" s="212"/>
    </row>
    <row r="977" spans="1:4" ht="20.25" customHeight="1" x14ac:dyDescent="0.3">
      <c r="A977" s="221"/>
      <c r="B977" s="221"/>
      <c r="C977" s="221"/>
      <c r="D977" s="212"/>
    </row>
    <row r="978" spans="1:4" ht="20.25" customHeight="1" x14ac:dyDescent="0.3">
      <c r="A978" s="221"/>
      <c r="B978" s="221"/>
      <c r="C978" s="221"/>
      <c r="D978" s="212"/>
    </row>
    <row r="979" spans="1:4" ht="20.25" customHeight="1" x14ac:dyDescent="0.3">
      <c r="A979" s="221"/>
      <c r="B979" s="221"/>
      <c r="C979" s="221"/>
      <c r="D979" s="212"/>
    </row>
    <row r="980" spans="1:4" ht="20.25" customHeight="1" x14ac:dyDescent="0.3">
      <c r="A980" s="221"/>
      <c r="B980" s="221"/>
      <c r="C980" s="221"/>
      <c r="D980" s="212"/>
    </row>
    <row r="981" spans="1:4" ht="20.25" customHeight="1" x14ac:dyDescent="0.3">
      <c r="A981" s="221"/>
      <c r="B981" s="221"/>
      <c r="C981" s="221"/>
      <c r="D981" s="212"/>
    </row>
    <row r="982" spans="1:4" ht="20.25" customHeight="1" x14ac:dyDescent="0.3">
      <c r="A982" s="221"/>
      <c r="B982" s="221"/>
      <c r="C982" s="221"/>
      <c r="D982" s="212"/>
    </row>
    <row r="983" spans="1:4" ht="20.25" customHeight="1" x14ac:dyDescent="0.3">
      <c r="A983" s="221"/>
      <c r="B983" s="221"/>
      <c r="C983" s="221"/>
      <c r="D983" s="212"/>
    </row>
    <row r="984" spans="1:4" ht="20.25" customHeight="1" x14ac:dyDescent="0.3">
      <c r="A984" s="221"/>
      <c r="B984" s="221"/>
      <c r="C984" s="221"/>
      <c r="D984" s="212"/>
    </row>
    <row r="985" spans="1:4" ht="20.25" customHeight="1" x14ac:dyDescent="0.3">
      <c r="A985" s="221"/>
      <c r="B985" s="221"/>
      <c r="C985" s="221"/>
      <c r="D985" s="212"/>
    </row>
    <row r="986" spans="1:4" ht="20.25" customHeight="1" x14ac:dyDescent="0.3">
      <c r="A986" s="221"/>
      <c r="B986" s="221"/>
      <c r="C986" s="221"/>
      <c r="D986" s="212"/>
    </row>
    <row r="987" spans="1:4" ht="20.25" customHeight="1" x14ac:dyDescent="0.3">
      <c r="A987" s="221"/>
      <c r="B987" s="221"/>
      <c r="C987" s="221"/>
      <c r="D987" s="212"/>
    </row>
    <row r="988" spans="1:4" ht="20.25" customHeight="1" x14ac:dyDescent="0.3">
      <c r="A988" s="221"/>
      <c r="B988" s="221"/>
      <c r="C988" s="221"/>
      <c r="D988" s="212"/>
    </row>
    <row r="989" spans="1:4" ht="20.25" customHeight="1" x14ac:dyDescent="0.3">
      <c r="A989" s="221"/>
      <c r="B989" s="221"/>
      <c r="C989" s="221"/>
      <c r="D989" s="212"/>
    </row>
    <row r="990" spans="1:4" ht="20.25" customHeight="1" x14ac:dyDescent="0.3">
      <c r="A990" s="221"/>
      <c r="B990" s="221"/>
      <c r="C990" s="221"/>
      <c r="D990" s="212"/>
    </row>
    <row r="991" spans="1:4" ht="20.25" customHeight="1" x14ac:dyDescent="0.3">
      <c r="A991" s="221"/>
      <c r="B991" s="221"/>
      <c r="C991" s="221"/>
      <c r="D991" s="212"/>
    </row>
    <row r="992" spans="1:4" ht="20.25" customHeight="1" x14ac:dyDescent="0.3">
      <c r="A992" s="221"/>
      <c r="B992" s="221"/>
      <c r="C992" s="221"/>
      <c r="D992" s="212"/>
    </row>
    <row r="993" spans="1:4" ht="20.25" customHeight="1" x14ac:dyDescent="0.3">
      <c r="A993" s="221"/>
      <c r="B993" s="221"/>
      <c r="C993" s="221"/>
      <c r="D993" s="212"/>
    </row>
    <row r="994" spans="1:4" ht="20.25" customHeight="1" x14ac:dyDescent="0.3">
      <c r="A994" s="221"/>
      <c r="B994" s="221"/>
      <c r="C994" s="221"/>
      <c r="D994" s="212"/>
    </row>
    <row r="995" spans="1:4" ht="20.25" customHeight="1" x14ac:dyDescent="0.3">
      <c r="A995" s="221"/>
      <c r="B995" s="221"/>
      <c r="C995" s="221"/>
      <c r="D995" s="212"/>
    </row>
    <row r="996" spans="1:4" ht="20.25" customHeight="1" x14ac:dyDescent="0.3">
      <c r="A996" s="221"/>
      <c r="B996" s="221"/>
      <c r="C996" s="221"/>
      <c r="D996" s="212"/>
    </row>
    <row r="997" spans="1:4" ht="20.25" customHeight="1" x14ac:dyDescent="0.3">
      <c r="A997" s="221"/>
      <c r="B997" s="221"/>
      <c r="C997" s="221"/>
      <c r="D997" s="212"/>
    </row>
    <row r="998" spans="1:4" ht="20.25" customHeight="1" x14ac:dyDescent="0.3">
      <c r="A998" s="221"/>
      <c r="B998" s="221"/>
      <c r="C998" s="221"/>
      <c r="D998" s="212"/>
    </row>
    <row r="999" spans="1:4" ht="20.25" customHeight="1" x14ac:dyDescent="0.3">
      <c r="A999" s="221"/>
      <c r="B999" s="221"/>
      <c r="C999" s="221"/>
      <c r="D999" s="212"/>
    </row>
    <row r="1000" spans="1:4" ht="20.25" customHeight="1" x14ac:dyDescent="0.3">
      <c r="A1000" s="221"/>
      <c r="B1000" s="221"/>
      <c r="C1000" s="221"/>
      <c r="D1000" s="212"/>
    </row>
    <row r="1001" spans="1:4" ht="20.25" customHeight="1" x14ac:dyDescent="0.3">
      <c r="A1001" s="221"/>
      <c r="B1001" s="221"/>
      <c r="C1001" s="221"/>
      <c r="D1001" s="212"/>
    </row>
    <row r="1002" spans="1:4" ht="20.25" customHeight="1" x14ac:dyDescent="0.3">
      <c r="A1002" s="221"/>
      <c r="B1002" s="221"/>
      <c r="C1002" s="221"/>
      <c r="D1002" s="212"/>
    </row>
    <row r="1003" spans="1:4" ht="20.25" customHeight="1" x14ac:dyDescent="0.3">
      <c r="A1003" s="221"/>
      <c r="B1003" s="221"/>
      <c r="C1003" s="221"/>
      <c r="D1003" s="212"/>
    </row>
    <row r="1004" spans="1:4" ht="20.25" customHeight="1" x14ac:dyDescent="0.3">
      <c r="A1004" s="221"/>
      <c r="B1004" s="221"/>
      <c r="C1004" s="221"/>
      <c r="D1004" s="212"/>
    </row>
    <row r="1005" spans="1:4" ht="20.25" customHeight="1" x14ac:dyDescent="0.3">
      <c r="A1005" s="221"/>
      <c r="B1005" s="221"/>
      <c r="C1005" s="221"/>
      <c r="D1005" s="212"/>
    </row>
    <row r="1006" spans="1:4" ht="20.25" customHeight="1" x14ac:dyDescent="0.3">
      <c r="A1006" s="221"/>
      <c r="B1006" s="221"/>
      <c r="C1006" s="221"/>
      <c r="D1006" s="212"/>
    </row>
    <row r="1007" spans="1:4" ht="20.25" customHeight="1" x14ac:dyDescent="0.3">
      <c r="A1007" s="221"/>
      <c r="B1007" s="221"/>
      <c r="C1007" s="221"/>
      <c r="D1007" s="212"/>
    </row>
    <row r="1008" spans="1:4" ht="20.25" customHeight="1" x14ac:dyDescent="0.3">
      <c r="A1008" s="221"/>
      <c r="B1008" s="221"/>
      <c r="C1008" s="221"/>
      <c r="D1008" s="212"/>
    </row>
    <row r="1009" spans="1:4" ht="20.25" customHeight="1" x14ac:dyDescent="0.3">
      <c r="A1009" s="221"/>
      <c r="B1009" s="221"/>
      <c r="C1009" s="221"/>
      <c r="D1009" s="212"/>
    </row>
    <row r="1010" spans="1:4" ht="20.25" customHeight="1" x14ac:dyDescent="0.3">
      <c r="A1010" s="221"/>
      <c r="B1010" s="221"/>
      <c r="C1010" s="221"/>
      <c r="D1010" s="212"/>
    </row>
    <row r="1011" spans="1:4" ht="20.25" customHeight="1" x14ac:dyDescent="0.3">
      <c r="A1011" s="221"/>
      <c r="B1011" s="221"/>
      <c r="C1011" s="221"/>
      <c r="D1011" s="212"/>
    </row>
    <row r="1012" spans="1:4" ht="20.25" customHeight="1" x14ac:dyDescent="0.3">
      <c r="A1012" s="221"/>
      <c r="B1012" s="221"/>
      <c r="C1012" s="221"/>
      <c r="D1012" s="212"/>
    </row>
    <row r="1013" spans="1:4" ht="20.25" customHeight="1" x14ac:dyDescent="0.3">
      <c r="A1013" s="221"/>
      <c r="B1013" s="221"/>
      <c r="C1013" s="221"/>
      <c r="D1013" s="212"/>
    </row>
    <row r="1014" spans="1:4" ht="20.25" customHeight="1" x14ac:dyDescent="0.3">
      <c r="A1014" s="221"/>
      <c r="B1014" s="221"/>
      <c r="C1014" s="221"/>
      <c r="D1014" s="212"/>
    </row>
    <row r="1015" spans="1:4" ht="20.25" customHeight="1" x14ac:dyDescent="0.3">
      <c r="A1015" s="221"/>
      <c r="B1015" s="221"/>
      <c r="C1015" s="221"/>
      <c r="D1015" s="212"/>
    </row>
    <row r="1016" spans="1:4" ht="20.25" customHeight="1" x14ac:dyDescent="0.3">
      <c r="A1016" s="221"/>
      <c r="B1016" s="221"/>
      <c r="C1016" s="221"/>
      <c r="D1016" s="212"/>
    </row>
    <row r="1017" spans="1:4" ht="20.25" customHeight="1" x14ac:dyDescent="0.3">
      <c r="A1017" s="221"/>
      <c r="B1017" s="221"/>
      <c r="C1017" s="221"/>
      <c r="D1017" s="212"/>
    </row>
    <row r="1018" spans="1:4" ht="20.25" customHeight="1" x14ac:dyDescent="0.3">
      <c r="A1018" s="221"/>
      <c r="B1018" s="221"/>
      <c r="C1018" s="221"/>
      <c r="D1018" s="212"/>
    </row>
    <row r="1019" spans="1:4" ht="20.25" customHeight="1" x14ac:dyDescent="0.3">
      <c r="A1019" s="221"/>
      <c r="B1019" s="221"/>
      <c r="C1019" s="221"/>
      <c r="D1019" s="212"/>
    </row>
    <row r="1020" spans="1:4" ht="20.25" customHeight="1" x14ac:dyDescent="0.3">
      <c r="A1020" s="221"/>
      <c r="B1020" s="221"/>
      <c r="C1020" s="221"/>
      <c r="D1020" s="212"/>
    </row>
    <row r="1021" spans="1:4" ht="20.25" customHeight="1" x14ac:dyDescent="0.3">
      <c r="A1021" s="221"/>
      <c r="B1021" s="221"/>
      <c r="C1021" s="221"/>
      <c r="D1021" s="212"/>
    </row>
    <row r="1022" spans="1:4" ht="20.25" customHeight="1" x14ac:dyDescent="0.3">
      <c r="A1022" s="221"/>
      <c r="B1022" s="221"/>
      <c r="C1022" s="221"/>
      <c r="D1022" s="212"/>
    </row>
    <row r="1023" spans="1:4" ht="20.25" customHeight="1" x14ac:dyDescent="0.3">
      <c r="A1023" s="221"/>
      <c r="B1023" s="221"/>
      <c r="C1023" s="221"/>
      <c r="D1023" s="212"/>
    </row>
    <row r="1024" spans="1:4" ht="20.25" customHeight="1" x14ac:dyDescent="0.3">
      <c r="A1024" s="221"/>
      <c r="B1024" s="221"/>
      <c r="C1024" s="221"/>
      <c r="D1024" s="212"/>
    </row>
    <row r="1025" spans="1:4" ht="20.25" customHeight="1" x14ac:dyDescent="0.3">
      <c r="A1025" s="221"/>
      <c r="B1025" s="221"/>
      <c r="C1025" s="221"/>
      <c r="D1025" s="212"/>
    </row>
    <row r="1026" spans="1:4" ht="20.25" customHeight="1" x14ac:dyDescent="0.3">
      <c r="A1026" s="221"/>
      <c r="B1026" s="221"/>
      <c r="C1026" s="221"/>
      <c r="D1026" s="212"/>
    </row>
    <row r="1027" spans="1:4" ht="20.25" customHeight="1" x14ac:dyDescent="0.3">
      <c r="A1027" s="221"/>
      <c r="B1027" s="221"/>
      <c r="C1027" s="221"/>
      <c r="D1027" s="212"/>
    </row>
    <row r="1028" spans="1:4" ht="20.25" customHeight="1" x14ac:dyDescent="0.3">
      <c r="A1028" s="221"/>
      <c r="B1028" s="221"/>
      <c r="C1028" s="221"/>
      <c r="D1028" s="212"/>
    </row>
    <row r="1029" spans="1:4" ht="20.25" customHeight="1" x14ac:dyDescent="0.3">
      <c r="A1029" s="221"/>
      <c r="B1029" s="221"/>
      <c r="C1029" s="221"/>
      <c r="D1029" s="212"/>
    </row>
    <row r="1030" spans="1:4" ht="20.25" customHeight="1" x14ac:dyDescent="0.3">
      <c r="A1030" s="221"/>
      <c r="B1030" s="221"/>
      <c r="C1030" s="221"/>
      <c r="D1030" s="212"/>
    </row>
    <row r="1031" spans="1:4" ht="20.25" customHeight="1" x14ac:dyDescent="0.3">
      <c r="A1031" s="221"/>
      <c r="B1031" s="221"/>
      <c r="C1031" s="221"/>
      <c r="D1031" s="212"/>
    </row>
    <row r="1032" spans="1:4" ht="20.25" customHeight="1" x14ac:dyDescent="0.3">
      <c r="A1032" s="221"/>
      <c r="B1032" s="221"/>
      <c r="C1032" s="221"/>
      <c r="D1032" s="212"/>
    </row>
    <row r="1033" spans="1:4" ht="20.25" customHeight="1" x14ac:dyDescent="0.3">
      <c r="A1033" s="221"/>
      <c r="B1033" s="221"/>
      <c r="C1033" s="221"/>
      <c r="D1033" s="212"/>
    </row>
    <row r="1034" spans="1:4" ht="20.25" customHeight="1" x14ac:dyDescent="0.3">
      <c r="A1034" s="221"/>
      <c r="B1034" s="221"/>
      <c r="C1034" s="221"/>
      <c r="D1034" s="212"/>
    </row>
    <row r="1035" spans="1:4" ht="20.25" customHeight="1" x14ac:dyDescent="0.3">
      <c r="A1035" s="221"/>
      <c r="B1035" s="221"/>
      <c r="C1035" s="221"/>
      <c r="D1035" s="212"/>
    </row>
    <row r="1036" spans="1:4" ht="20.25" customHeight="1" x14ac:dyDescent="0.3">
      <c r="A1036" s="221"/>
      <c r="B1036" s="221"/>
      <c r="C1036" s="221"/>
      <c r="D1036" s="212"/>
    </row>
    <row r="1037" spans="1:4" ht="20.25" customHeight="1" x14ac:dyDescent="0.3">
      <c r="A1037" s="221"/>
      <c r="B1037" s="221"/>
      <c r="C1037" s="221"/>
      <c r="D1037" s="212"/>
    </row>
    <row r="1038" spans="1:4" ht="20.25" customHeight="1" x14ac:dyDescent="0.3">
      <c r="A1038" s="221"/>
      <c r="B1038" s="221"/>
      <c r="C1038" s="221"/>
      <c r="D1038" s="212"/>
    </row>
    <row r="1039" spans="1:4" ht="20.25" customHeight="1" x14ac:dyDescent="0.3">
      <c r="A1039" s="221"/>
      <c r="B1039" s="221"/>
      <c r="C1039" s="221"/>
      <c r="D1039" s="212"/>
    </row>
    <row r="1040" spans="1:4" ht="20.25" customHeight="1" x14ac:dyDescent="0.3">
      <c r="A1040" s="221"/>
      <c r="B1040" s="221"/>
      <c r="C1040" s="221"/>
      <c r="D1040" s="212"/>
    </row>
    <row r="1041" spans="1:4" ht="20.25" customHeight="1" x14ac:dyDescent="0.3">
      <c r="A1041" s="221"/>
      <c r="B1041" s="221"/>
      <c r="C1041" s="221"/>
      <c r="D1041" s="212"/>
    </row>
    <row r="1042" spans="1:4" ht="20.25" customHeight="1" x14ac:dyDescent="0.3">
      <c r="A1042" s="221"/>
      <c r="B1042" s="221"/>
      <c r="C1042" s="221"/>
      <c r="D1042" s="212"/>
    </row>
    <row r="1043" spans="1:4" ht="20.25" customHeight="1" x14ac:dyDescent="0.3">
      <c r="A1043" s="221"/>
      <c r="B1043" s="221"/>
      <c r="C1043" s="221"/>
      <c r="D1043" s="212"/>
    </row>
    <row r="1044" spans="1:4" ht="20.25" customHeight="1" x14ac:dyDescent="0.3">
      <c r="A1044" s="221"/>
      <c r="B1044" s="221"/>
      <c r="C1044" s="221"/>
      <c r="D1044" s="212"/>
    </row>
    <row r="1045" spans="1:4" ht="20.25" customHeight="1" x14ac:dyDescent="0.3">
      <c r="A1045" s="221"/>
      <c r="B1045" s="221"/>
      <c r="C1045" s="221"/>
      <c r="D1045" s="212"/>
    </row>
    <row r="1046" spans="1:4" ht="20.25" customHeight="1" x14ac:dyDescent="0.3">
      <c r="A1046" s="221"/>
      <c r="B1046" s="221"/>
      <c r="C1046" s="221"/>
      <c r="D1046" s="212"/>
    </row>
    <row r="1047" spans="1:4" ht="20.25" customHeight="1" x14ac:dyDescent="0.3">
      <c r="A1047" s="221"/>
      <c r="B1047" s="221"/>
      <c r="C1047" s="221"/>
      <c r="D1047" s="212"/>
    </row>
    <row r="1048" spans="1:4" ht="20.25" customHeight="1" x14ac:dyDescent="0.3">
      <c r="A1048" s="221"/>
      <c r="B1048" s="221"/>
      <c r="C1048" s="221"/>
      <c r="D1048" s="212"/>
    </row>
    <row r="1049" spans="1:4" ht="20.25" customHeight="1" x14ac:dyDescent="0.3">
      <c r="A1049" s="221"/>
      <c r="B1049" s="221"/>
      <c r="C1049" s="221"/>
      <c r="D1049" s="212"/>
    </row>
    <row r="1050" spans="1:4" ht="20.25" customHeight="1" x14ac:dyDescent="0.3">
      <c r="A1050" s="221"/>
      <c r="B1050" s="221"/>
      <c r="C1050" s="221"/>
      <c r="D1050" s="212"/>
    </row>
    <row r="1051" spans="1:4" ht="20.25" customHeight="1" x14ac:dyDescent="0.3">
      <c r="A1051" s="221"/>
      <c r="B1051" s="221"/>
      <c r="C1051" s="221"/>
      <c r="D1051" s="212"/>
    </row>
    <row r="1052" spans="1:4" ht="20.25" customHeight="1" x14ac:dyDescent="0.3">
      <c r="A1052" s="221"/>
      <c r="B1052" s="221"/>
      <c r="C1052" s="221"/>
      <c r="D1052" s="212"/>
    </row>
    <row r="1053" spans="1:4" ht="20.25" customHeight="1" x14ac:dyDescent="0.3">
      <c r="A1053" s="221"/>
      <c r="B1053" s="221"/>
      <c r="C1053" s="221"/>
      <c r="D1053" s="212"/>
    </row>
    <row r="1054" spans="1:4" ht="20.25" customHeight="1" x14ac:dyDescent="0.3">
      <c r="A1054" s="221"/>
      <c r="B1054" s="221"/>
      <c r="C1054" s="221"/>
      <c r="D1054" s="212"/>
    </row>
    <row r="1055" spans="1:4" ht="20.25" customHeight="1" x14ac:dyDescent="0.3">
      <c r="A1055" s="221"/>
      <c r="B1055" s="221"/>
      <c r="C1055" s="221"/>
      <c r="D1055" s="212"/>
    </row>
    <row r="1056" spans="1:4" ht="20.25" customHeight="1" x14ac:dyDescent="0.3">
      <c r="A1056" s="221"/>
      <c r="B1056" s="221"/>
      <c r="C1056" s="221"/>
      <c r="D1056" s="212"/>
    </row>
    <row r="1057" spans="1:4" ht="20.25" customHeight="1" x14ac:dyDescent="0.3">
      <c r="A1057" s="221"/>
      <c r="B1057" s="221"/>
      <c r="C1057" s="221"/>
      <c r="D1057" s="212"/>
    </row>
    <row r="1058" spans="1:4" ht="20.25" customHeight="1" x14ac:dyDescent="0.3">
      <c r="A1058" s="221"/>
      <c r="B1058" s="221"/>
      <c r="C1058" s="221"/>
      <c r="D1058" s="212"/>
    </row>
    <row r="1059" spans="1:4" ht="20.25" customHeight="1" x14ac:dyDescent="0.3">
      <c r="A1059" s="221"/>
      <c r="B1059" s="221"/>
      <c r="C1059" s="221"/>
      <c r="D1059" s="212"/>
    </row>
    <row r="1060" spans="1:4" ht="20.25" customHeight="1" x14ac:dyDescent="0.3">
      <c r="A1060" s="221"/>
      <c r="B1060" s="221"/>
      <c r="C1060" s="221"/>
      <c r="D1060" s="212"/>
    </row>
    <row r="1061" spans="1:4" ht="20.25" customHeight="1" x14ac:dyDescent="0.3">
      <c r="A1061" s="221"/>
      <c r="B1061" s="221"/>
      <c r="C1061" s="221"/>
      <c r="D1061" s="212"/>
    </row>
    <row r="1062" spans="1:4" ht="20.25" customHeight="1" x14ac:dyDescent="0.3">
      <c r="A1062" s="221"/>
      <c r="B1062" s="221"/>
      <c r="C1062" s="221"/>
      <c r="D1062" s="212"/>
    </row>
    <row r="1063" spans="1:4" ht="20.25" customHeight="1" x14ac:dyDescent="0.3">
      <c r="A1063" s="221"/>
      <c r="B1063" s="221"/>
      <c r="C1063" s="221"/>
      <c r="D1063" s="212"/>
    </row>
    <row r="1064" spans="1:4" ht="20.25" customHeight="1" x14ac:dyDescent="0.3">
      <c r="A1064" s="221"/>
      <c r="B1064" s="221"/>
      <c r="C1064" s="221"/>
      <c r="D1064" s="212"/>
    </row>
    <row r="1065" spans="1:4" ht="20.25" customHeight="1" x14ac:dyDescent="0.3">
      <c r="A1065" s="221"/>
      <c r="B1065" s="221"/>
      <c r="C1065" s="221"/>
      <c r="D1065" s="212"/>
    </row>
    <row r="1066" spans="1:4" ht="20.25" customHeight="1" x14ac:dyDescent="0.3">
      <c r="A1066" s="221"/>
      <c r="B1066" s="221"/>
      <c r="C1066" s="221"/>
      <c r="D1066" s="212"/>
    </row>
    <row r="1067" spans="1:4" ht="20.25" customHeight="1" x14ac:dyDescent="0.3">
      <c r="A1067" s="221"/>
      <c r="B1067" s="221"/>
      <c r="C1067" s="221"/>
      <c r="D1067" s="212"/>
    </row>
    <row r="1068" spans="1:4" ht="20.25" customHeight="1" x14ac:dyDescent="0.3">
      <c r="A1068" s="221"/>
      <c r="B1068" s="221"/>
      <c r="C1068" s="221"/>
      <c r="D1068" s="212"/>
    </row>
    <row r="1069" spans="1:4" ht="20.25" customHeight="1" x14ac:dyDescent="0.3">
      <c r="A1069" s="221"/>
      <c r="B1069" s="221"/>
      <c r="C1069" s="221"/>
      <c r="D1069" s="212"/>
    </row>
    <row r="1070" spans="1:4" ht="20.25" customHeight="1" x14ac:dyDescent="0.3">
      <c r="A1070" s="221"/>
      <c r="B1070" s="221"/>
      <c r="C1070" s="221"/>
      <c r="D1070" s="212"/>
    </row>
    <row r="1071" spans="1:4" ht="20.25" customHeight="1" x14ac:dyDescent="0.3">
      <c r="A1071" s="221"/>
      <c r="B1071" s="221"/>
      <c r="C1071" s="221"/>
      <c r="D1071" s="212"/>
    </row>
    <row r="1072" spans="1:4" ht="20.25" customHeight="1" x14ac:dyDescent="0.3">
      <c r="A1072" s="221"/>
      <c r="B1072" s="221"/>
      <c r="C1072" s="221"/>
      <c r="D1072" s="212"/>
    </row>
    <row r="1073" spans="1:4" ht="20.25" customHeight="1" x14ac:dyDescent="0.3">
      <c r="A1073" s="221"/>
      <c r="B1073" s="221"/>
      <c r="C1073" s="221"/>
      <c r="D1073" s="212"/>
    </row>
    <row r="1074" spans="1:4" ht="20.25" customHeight="1" x14ac:dyDescent="0.3">
      <c r="A1074" s="221"/>
      <c r="B1074" s="221"/>
      <c r="C1074" s="221"/>
      <c r="D1074" s="212"/>
    </row>
    <row r="1075" spans="1:4" ht="20.25" customHeight="1" x14ac:dyDescent="0.3">
      <c r="A1075" s="221"/>
      <c r="B1075" s="221"/>
      <c r="C1075" s="221"/>
      <c r="D1075" s="212"/>
    </row>
    <row r="1076" spans="1:4" ht="20.25" customHeight="1" x14ac:dyDescent="0.3">
      <c r="A1076" s="221"/>
      <c r="B1076" s="221"/>
      <c r="C1076" s="221"/>
      <c r="D1076" s="212"/>
    </row>
    <row r="1077" spans="1:4" ht="20.25" customHeight="1" x14ac:dyDescent="0.3">
      <c r="A1077" s="221"/>
      <c r="B1077" s="221"/>
      <c r="C1077" s="221"/>
      <c r="D1077" s="212"/>
    </row>
    <row r="1078" spans="1:4" ht="20.25" customHeight="1" x14ac:dyDescent="0.3">
      <c r="A1078" s="221"/>
      <c r="B1078" s="221"/>
      <c r="C1078" s="221"/>
      <c r="D1078" s="212"/>
    </row>
    <row r="1079" spans="1:4" ht="20.25" customHeight="1" x14ac:dyDescent="0.3">
      <c r="A1079" s="221"/>
      <c r="B1079" s="221"/>
      <c r="C1079" s="221"/>
      <c r="D1079" s="212"/>
    </row>
    <row r="1080" spans="1:4" ht="20.25" customHeight="1" x14ac:dyDescent="0.3">
      <c r="A1080" s="221"/>
      <c r="B1080" s="221"/>
      <c r="C1080" s="221"/>
      <c r="D1080" s="212"/>
    </row>
    <row r="1081" spans="1:4" ht="20.25" customHeight="1" x14ac:dyDescent="0.3">
      <c r="A1081" s="221"/>
      <c r="B1081" s="221"/>
      <c r="C1081" s="221"/>
      <c r="D1081" s="212"/>
    </row>
    <row r="1082" spans="1:4" ht="20.25" customHeight="1" x14ac:dyDescent="0.3">
      <c r="A1082" s="221"/>
      <c r="B1082" s="221"/>
      <c r="C1082" s="221"/>
      <c r="D1082" s="212"/>
    </row>
    <row r="1083" spans="1:4" ht="20.25" customHeight="1" x14ac:dyDescent="0.3">
      <c r="A1083" s="221"/>
      <c r="B1083" s="221"/>
      <c r="C1083" s="221"/>
      <c r="D1083" s="212"/>
    </row>
    <row r="1084" spans="1:4" ht="20.25" customHeight="1" x14ac:dyDescent="0.3">
      <c r="A1084" s="221"/>
      <c r="B1084" s="221"/>
      <c r="C1084" s="221"/>
      <c r="D1084" s="212"/>
    </row>
    <row r="1085" spans="1:4" ht="20.25" customHeight="1" x14ac:dyDescent="0.3">
      <c r="A1085" s="221"/>
      <c r="B1085" s="221"/>
      <c r="C1085" s="221"/>
      <c r="D1085" s="212"/>
    </row>
    <row r="1086" spans="1:4" ht="20.25" customHeight="1" x14ac:dyDescent="0.3">
      <c r="A1086" s="221"/>
      <c r="B1086" s="221"/>
      <c r="C1086" s="221"/>
      <c r="D1086" s="212"/>
    </row>
    <row r="1087" spans="1:4" ht="20.25" customHeight="1" x14ac:dyDescent="0.3">
      <c r="A1087" s="221"/>
      <c r="B1087" s="221"/>
      <c r="C1087" s="221"/>
      <c r="D1087" s="212"/>
    </row>
    <row r="1088" spans="1:4" ht="20.25" customHeight="1" x14ac:dyDescent="0.3">
      <c r="A1088" s="221"/>
      <c r="B1088" s="221"/>
      <c r="C1088" s="221"/>
      <c r="D1088" s="212"/>
    </row>
    <row r="1089" spans="1:4" ht="20.25" customHeight="1" x14ac:dyDescent="0.3">
      <c r="A1089" s="221"/>
      <c r="B1089" s="221"/>
      <c r="C1089" s="221"/>
      <c r="D1089" s="212"/>
    </row>
    <row r="1090" spans="1:4" ht="20.25" customHeight="1" x14ac:dyDescent="0.3">
      <c r="A1090" s="221"/>
      <c r="B1090" s="221"/>
      <c r="C1090" s="221"/>
      <c r="D1090" s="212"/>
    </row>
    <row r="1091" spans="1:4" ht="20.25" customHeight="1" x14ac:dyDescent="0.3">
      <c r="A1091" s="221"/>
      <c r="B1091" s="221"/>
      <c r="C1091" s="221"/>
      <c r="D1091" s="212"/>
    </row>
    <row r="1092" spans="1:4" ht="20.25" customHeight="1" x14ac:dyDescent="0.3">
      <c r="A1092" s="221"/>
      <c r="B1092" s="221"/>
      <c r="C1092" s="221"/>
      <c r="D1092" s="212"/>
    </row>
    <row r="1093" spans="1:4" ht="20.25" customHeight="1" x14ac:dyDescent="0.3">
      <c r="A1093" s="221"/>
      <c r="B1093" s="221"/>
      <c r="C1093" s="221"/>
      <c r="D1093" s="212"/>
    </row>
    <row r="1094" spans="1:4" ht="20.25" customHeight="1" x14ac:dyDescent="0.3">
      <c r="A1094" s="221"/>
      <c r="B1094" s="221"/>
      <c r="C1094" s="221"/>
      <c r="D1094" s="212"/>
    </row>
    <row r="1095" spans="1:4" ht="20.25" customHeight="1" x14ac:dyDescent="0.3">
      <c r="A1095" s="221"/>
      <c r="B1095" s="221"/>
      <c r="C1095" s="221"/>
      <c r="D1095" s="212"/>
    </row>
    <row r="1096" spans="1:4" ht="20.25" customHeight="1" x14ac:dyDescent="0.3">
      <c r="A1096" s="221"/>
      <c r="B1096" s="221"/>
      <c r="C1096" s="221"/>
      <c r="D1096" s="212"/>
    </row>
    <row r="1097" spans="1:4" ht="20.25" customHeight="1" x14ac:dyDescent="0.3">
      <c r="A1097" s="221"/>
      <c r="B1097" s="221"/>
      <c r="C1097" s="221"/>
      <c r="D1097" s="212"/>
    </row>
    <row r="1098" spans="1:4" ht="20.25" customHeight="1" x14ac:dyDescent="0.3">
      <c r="A1098" s="221"/>
      <c r="B1098" s="221"/>
      <c r="C1098" s="221"/>
      <c r="D1098" s="212"/>
    </row>
    <row r="1099" spans="1:4" ht="20.25" customHeight="1" x14ac:dyDescent="0.3">
      <c r="A1099" s="221"/>
      <c r="B1099" s="221"/>
      <c r="C1099" s="221"/>
      <c r="D1099" s="212"/>
    </row>
    <row r="1100" spans="1:4" ht="20.25" customHeight="1" x14ac:dyDescent="0.3">
      <c r="A1100" s="221"/>
      <c r="B1100" s="221"/>
      <c r="C1100" s="221"/>
      <c r="D1100" s="212"/>
    </row>
    <row r="1101" spans="1:4" ht="20.25" customHeight="1" x14ac:dyDescent="0.3">
      <c r="A1101" s="221"/>
      <c r="B1101" s="221"/>
      <c r="C1101" s="221"/>
      <c r="D1101" s="212"/>
    </row>
    <row r="1102" spans="1:4" ht="20.25" customHeight="1" x14ac:dyDescent="0.3">
      <c r="A1102" s="221"/>
      <c r="B1102" s="221"/>
      <c r="C1102" s="221"/>
      <c r="D1102" s="212"/>
    </row>
    <row r="1103" spans="1:4" ht="20.25" customHeight="1" x14ac:dyDescent="0.3">
      <c r="A1103" s="221"/>
      <c r="B1103" s="221"/>
      <c r="C1103" s="221"/>
      <c r="D1103" s="212"/>
    </row>
    <row r="1104" spans="1:4" ht="20.25" customHeight="1" x14ac:dyDescent="0.3">
      <c r="A1104" s="221"/>
      <c r="B1104" s="221"/>
      <c r="C1104" s="221"/>
      <c r="D1104" s="212"/>
    </row>
    <row r="1105" spans="1:4" ht="20.25" customHeight="1" x14ac:dyDescent="0.3">
      <c r="A1105" s="221"/>
      <c r="B1105" s="221"/>
      <c r="C1105" s="221"/>
      <c r="D1105" s="212"/>
    </row>
    <row r="1106" spans="1:4" ht="20.25" customHeight="1" x14ac:dyDescent="0.3">
      <c r="A1106" s="221"/>
      <c r="B1106" s="221"/>
      <c r="C1106" s="221"/>
      <c r="D1106" s="212"/>
    </row>
    <row r="1107" spans="1:4" ht="20.25" customHeight="1" x14ac:dyDescent="0.3">
      <c r="A1107" s="221"/>
      <c r="B1107" s="221"/>
      <c r="C1107" s="221"/>
      <c r="D1107" s="212"/>
    </row>
    <row r="1108" spans="1:4" ht="20.25" customHeight="1" x14ac:dyDescent="0.3">
      <c r="A1108" s="221"/>
      <c r="B1108" s="221"/>
      <c r="C1108" s="221"/>
      <c r="D1108" s="212"/>
    </row>
    <row r="1109" spans="1:4" ht="20.25" customHeight="1" x14ac:dyDescent="0.3">
      <c r="A1109" s="221"/>
      <c r="B1109" s="221"/>
      <c r="C1109" s="221"/>
      <c r="D1109" s="212"/>
    </row>
    <row r="1110" spans="1:4" ht="20.25" customHeight="1" x14ac:dyDescent="0.3">
      <c r="A1110" s="221"/>
      <c r="B1110" s="221"/>
      <c r="C1110" s="221"/>
      <c r="D1110" s="212"/>
    </row>
    <row r="1111" spans="1:4" ht="20.25" customHeight="1" x14ac:dyDescent="0.3">
      <c r="A1111" s="221"/>
      <c r="B1111" s="221"/>
      <c r="C1111" s="221"/>
      <c r="D1111" s="212"/>
    </row>
    <row r="1112" spans="1:4" ht="20.25" customHeight="1" x14ac:dyDescent="0.3">
      <c r="A1112" s="221"/>
      <c r="B1112" s="221"/>
      <c r="C1112" s="221"/>
      <c r="D1112" s="212"/>
    </row>
    <row r="1113" spans="1:4" ht="20.25" customHeight="1" x14ac:dyDescent="0.3">
      <c r="A1113" s="221"/>
      <c r="B1113" s="221"/>
      <c r="C1113" s="221"/>
      <c r="D1113" s="212"/>
    </row>
    <row r="1114" spans="1:4" ht="20.25" customHeight="1" x14ac:dyDescent="0.3">
      <c r="A1114" s="221"/>
      <c r="B1114" s="221"/>
      <c r="C1114" s="221"/>
      <c r="D1114" s="212"/>
    </row>
    <row r="1115" spans="1:4" ht="20.25" customHeight="1" x14ac:dyDescent="0.3">
      <c r="A1115" s="221"/>
      <c r="B1115" s="221"/>
      <c r="C1115" s="221"/>
      <c r="D1115" s="212"/>
    </row>
    <row r="1116" spans="1:4" ht="20.25" customHeight="1" x14ac:dyDescent="0.3">
      <c r="A1116" s="221"/>
      <c r="B1116" s="221"/>
      <c r="C1116" s="221"/>
      <c r="D1116" s="212"/>
    </row>
    <row r="1117" spans="1:4" ht="20.25" customHeight="1" x14ac:dyDescent="0.3">
      <c r="A1117" s="221"/>
      <c r="B1117" s="221"/>
      <c r="C1117" s="221"/>
      <c r="D1117" s="212"/>
    </row>
    <row r="1118" spans="1:4" ht="20.25" customHeight="1" x14ac:dyDescent="0.3">
      <c r="A1118" s="221"/>
      <c r="B1118" s="221"/>
      <c r="C1118" s="221"/>
      <c r="D1118" s="212"/>
    </row>
    <row r="1119" spans="1:4" ht="20.25" customHeight="1" x14ac:dyDescent="0.3">
      <c r="A1119" s="221"/>
      <c r="B1119" s="221"/>
      <c r="C1119" s="221"/>
      <c r="D1119" s="212"/>
    </row>
    <row r="1120" spans="1:4" ht="20.25" customHeight="1" x14ac:dyDescent="0.3">
      <c r="A1120" s="221"/>
      <c r="B1120" s="221"/>
      <c r="C1120" s="221"/>
      <c r="D1120" s="212"/>
    </row>
    <row r="1121" spans="1:4" ht="20.25" customHeight="1" x14ac:dyDescent="0.3">
      <c r="A1121" s="221"/>
      <c r="B1121" s="221"/>
      <c r="C1121" s="221"/>
      <c r="D1121" s="212"/>
    </row>
    <row r="1122" spans="1:4" ht="20.25" customHeight="1" x14ac:dyDescent="0.3">
      <c r="A1122" s="221"/>
      <c r="B1122" s="221"/>
      <c r="C1122" s="221"/>
      <c r="D1122" s="212"/>
    </row>
    <row r="1123" spans="1:4" ht="20.25" customHeight="1" x14ac:dyDescent="0.3">
      <c r="A1123" s="221"/>
      <c r="B1123" s="221"/>
      <c r="C1123" s="221"/>
      <c r="D1123" s="212"/>
    </row>
    <row r="1124" spans="1:4" ht="20.25" customHeight="1" x14ac:dyDescent="0.3">
      <c r="A1124" s="221"/>
      <c r="B1124" s="221"/>
      <c r="C1124" s="221"/>
      <c r="D1124" s="212"/>
    </row>
    <row r="1125" spans="1:4" ht="20.25" customHeight="1" x14ac:dyDescent="0.3">
      <c r="A1125" s="221"/>
      <c r="B1125" s="221"/>
      <c r="C1125" s="221"/>
      <c r="D1125" s="212"/>
    </row>
    <row r="1126" spans="1:4" ht="20.25" customHeight="1" x14ac:dyDescent="0.3">
      <c r="A1126" s="221"/>
      <c r="B1126" s="221"/>
      <c r="C1126" s="221"/>
      <c r="D1126" s="212"/>
    </row>
    <row r="1127" spans="1:4" ht="20.25" customHeight="1" x14ac:dyDescent="0.3">
      <c r="A1127" s="221"/>
      <c r="B1127" s="221"/>
      <c r="C1127" s="221"/>
      <c r="D1127" s="212"/>
    </row>
    <row r="1128" spans="1:4" ht="20.25" customHeight="1" x14ac:dyDescent="0.3">
      <c r="A1128" s="221"/>
      <c r="B1128" s="221"/>
      <c r="C1128" s="221"/>
      <c r="D1128" s="212"/>
    </row>
    <row r="1129" spans="1:4" ht="20.25" customHeight="1" x14ac:dyDescent="0.3">
      <c r="A1129" s="221"/>
      <c r="B1129" s="221"/>
      <c r="C1129" s="221"/>
      <c r="D1129" s="212"/>
    </row>
    <row r="1130" spans="1:4" ht="20.25" customHeight="1" x14ac:dyDescent="0.3">
      <c r="A1130" s="221"/>
      <c r="B1130" s="221"/>
      <c r="C1130" s="221"/>
      <c r="D1130" s="212"/>
    </row>
    <row r="1131" spans="1:4" ht="20.25" customHeight="1" x14ac:dyDescent="0.3">
      <c r="A1131" s="221"/>
      <c r="B1131" s="221"/>
      <c r="C1131" s="221"/>
      <c r="D1131" s="212"/>
    </row>
    <row r="1132" spans="1:4" ht="20.25" customHeight="1" x14ac:dyDescent="0.3">
      <c r="A1132" s="221"/>
      <c r="B1132" s="221"/>
      <c r="C1132" s="221"/>
      <c r="D1132" s="212"/>
    </row>
    <row r="1133" spans="1:4" ht="20.25" customHeight="1" x14ac:dyDescent="0.3">
      <c r="A1133" s="221"/>
      <c r="B1133" s="221"/>
      <c r="C1133" s="221"/>
      <c r="D1133" s="212"/>
    </row>
    <row r="1134" spans="1:4" ht="20.25" customHeight="1" x14ac:dyDescent="0.3">
      <c r="A1134" s="221"/>
      <c r="B1134" s="221"/>
      <c r="C1134" s="221"/>
      <c r="D1134" s="212"/>
    </row>
    <row r="1135" spans="1:4" ht="20.25" customHeight="1" x14ac:dyDescent="0.3">
      <c r="A1135" s="221"/>
      <c r="B1135" s="221"/>
      <c r="C1135" s="221"/>
      <c r="D1135" s="212"/>
    </row>
    <row r="1136" spans="1:4" ht="20.25" customHeight="1" x14ac:dyDescent="0.3">
      <c r="A1136" s="221"/>
      <c r="B1136" s="221"/>
      <c r="C1136" s="221"/>
      <c r="D1136" s="212"/>
    </row>
    <row r="1137" spans="1:4" ht="20.25" customHeight="1" x14ac:dyDescent="0.3">
      <c r="A1137" s="221"/>
      <c r="B1137" s="221"/>
      <c r="C1137" s="221"/>
      <c r="D1137" s="212"/>
    </row>
    <row r="1138" spans="1:4" ht="20.25" customHeight="1" x14ac:dyDescent="0.3">
      <c r="A1138" s="221"/>
      <c r="B1138" s="221"/>
      <c r="C1138" s="221"/>
      <c r="D1138" s="212"/>
    </row>
    <row r="1139" spans="1:4" ht="20.25" customHeight="1" x14ac:dyDescent="0.3">
      <c r="A1139" s="221"/>
      <c r="B1139" s="221"/>
      <c r="C1139" s="221"/>
      <c r="D1139" s="212"/>
    </row>
    <row r="1140" spans="1:4" ht="20.25" customHeight="1" x14ac:dyDescent="0.3">
      <c r="A1140" s="221"/>
      <c r="B1140" s="221"/>
      <c r="C1140" s="221"/>
      <c r="D1140" s="212"/>
    </row>
    <row r="1141" spans="1:4" ht="20.25" customHeight="1" x14ac:dyDescent="0.3">
      <c r="A1141" s="221"/>
      <c r="B1141" s="221"/>
      <c r="C1141" s="221"/>
      <c r="D1141" s="212"/>
    </row>
    <row r="1142" spans="1:4" ht="20.25" customHeight="1" x14ac:dyDescent="0.3">
      <c r="A1142" s="221"/>
      <c r="B1142" s="221"/>
      <c r="C1142" s="221"/>
      <c r="D1142" s="212"/>
    </row>
    <row r="1143" spans="1:4" ht="20.25" customHeight="1" x14ac:dyDescent="0.3">
      <c r="A1143" s="221"/>
      <c r="B1143" s="221"/>
      <c r="C1143" s="221"/>
      <c r="D1143" s="212"/>
    </row>
    <row r="1144" spans="1:4" ht="20.25" customHeight="1" x14ac:dyDescent="0.3">
      <c r="A1144" s="221"/>
      <c r="B1144" s="221"/>
      <c r="C1144" s="221"/>
      <c r="D1144" s="212"/>
    </row>
    <row r="1145" spans="1:4" ht="20.25" customHeight="1" x14ac:dyDescent="0.3">
      <c r="A1145" s="221"/>
      <c r="B1145" s="221"/>
      <c r="C1145" s="221"/>
      <c r="D1145" s="212"/>
    </row>
    <row r="1146" spans="1:4" ht="20.25" customHeight="1" x14ac:dyDescent="0.3">
      <c r="A1146" s="221"/>
      <c r="B1146" s="221"/>
      <c r="C1146" s="221"/>
      <c r="D1146" s="212"/>
    </row>
    <row r="1147" spans="1:4" ht="20.25" customHeight="1" x14ac:dyDescent="0.3">
      <c r="A1147" s="221"/>
      <c r="B1147" s="221"/>
      <c r="C1147" s="221"/>
      <c r="D1147" s="212"/>
    </row>
    <row r="1148" spans="1:4" ht="20.25" customHeight="1" x14ac:dyDescent="0.3">
      <c r="A1148" s="221"/>
      <c r="B1148" s="221"/>
      <c r="C1148" s="221"/>
      <c r="D1148" s="212"/>
    </row>
    <row r="1149" spans="1:4" ht="20.25" customHeight="1" x14ac:dyDescent="0.3">
      <c r="A1149" s="221"/>
      <c r="B1149" s="221"/>
      <c r="C1149" s="221"/>
      <c r="D1149" s="212"/>
    </row>
    <row r="1150" spans="1:4" ht="20.25" customHeight="1" x14ac:dyDescent="0.3">
      <c r="A1150" s="221"/>
      <c r="B1150" s="221"/>
      <c r="C1150" s="221"/>
      <c r="D1150" s="212"/>
    </row>
    <row r="1151" spans="1:4" ht="20.25" customHeight="1" x14ac:dyDescent="0.3">
      <c r="A1151" s="221"/>
      <c r="B1151" s="221"/>
      <c r="C1151" s="221"/>
      <c r="D1151" s="212"/>
    </row>
    <row r="1152" spans="1:4" ht="20.25" customHeight="1" x14ac:dyDescent="0.3">
      <c r="A1152" s="221"/>
      <c r="B1152" s="221"/>
      <c r="C1152" s="221"/>
      <c r="D1152" s="212"/>
    </row>
    <row r="1153" spans="1:4" ht="20.25" customHeight="1" x14ac:dyDescent="0.3">
      <c r="A1153" s="221"/>
      <c r="B1153" s="221"/>
      <c r="C1153" s="221"/>
      <c r="D1153" s="212"/>
    </row>
    <row r="1154" spans="1:4" ht="20.25" customHeight="1" x14ac:dyDescent="0.3">
      <c r="A1154" s="221"/>
      <c r="B1154" s="221"/>
      <c r="C1154" s="221"/>
      <c r="D1154" s="212"/>
    </row>
    <row r="1155" spans="1:4" ht="20.25" customHeight="1" x14ac:dyDescent="0.3">
      <c r="A1155" s="221"/>
      <c r="B1155" s="221"/>
      <c r="C1155" s="221"/>
      <c r="D1155" s="212"/>
    </row>
    <row r="1156" spans="1:4" ht="20.25" customHeight="1" x14ac:dyDescent="0.3">
      <c r="A1156" s="221"/>
      <c r="B1156" s="221"/>
      <c r="C1156" s="221"/>
      <c r="D1156" s="212"/>
    </row>
    <row r="1157" spans="1:4" ht="20.25" customHeight="1" x14ac:dyDescent="0.3">
      <c r="A1157" s="221"/>
      <c r="B1157" s="221"/>
      <c r="C1157" s="221"/>
      <c r="D1157" s="212"/>
    </row>
    <row r="1158" spans="1:4" ht="20.25" customHeight="1" x14ac:dyDescent="0.3">
      <c r="A1158" s="221"/>
      <c r="B1158" s="221"/>
      <c r="C1158" s="221"/>
      <c r="D1158" s="212"/>
    </row>
    <row r="1159" spans="1:4" ht="20.25" customHeight="1" x14ac:dyDescent="0.3">
      <c r="A1159" s="221"/>
      <c r="B1159" s="221"/>
      <c r="C1159" s="221"/>
      <c r="D1159" s="212"/>
    </row>
    <row r="1160" spans="1:4" ht="20.25" customHeight="1" x14ac:dyDescent="0.3">
      <c r="A1160" s="221"/>
      <c r="B1160" s="221"/>
      <c r="C1160" s="221"/>
      <c r="D1160" s="212"/>
    </row>
    <row r="1161" spans="1:4" ht="20.25" customHeight="1" x14ac:dyDescent="0.3">
      <c r="A1161" s="221"/>
      <c r="B1161" s="221"/>
      <c r="C1161" s="221"/>
      <c r="D1161" s="212"/>
    </row>
    <row r="1162" spans="1:4" ht="20.25" customHeight="1" x14ac:dyDescent="0.3">
      <c r="A1162" s="221"/>
      <c r="B1162" s="221"/>
      <c r="C1162" s="221"/>
      <c r="D1162" s="212"/>
    </row>
    <row r="1163" spans="1:4" ht="20.25" customHeight="1" x14ac:dyDescent="0.3">
      <c r="A1163" s="221"/>
      <c r="B1163" s="221"/>
      <c r="C1163" s="221"/>
      <c r="D1163" s="212"/>
    </row>
    <row r="1164" spans="1:4" ht="20.25" customHeight="1" x14ac:dyDescent="0.3">
      <c r="A1164" s="221"/>
      <c r="B1164" s="221"/>
      <c r="C1164" s="221"/>
      <c r="D1164" s="212"/>
    </row>
    <row r="1165" spans="1:4" ht="20.25" customHeight="1" x14ac:dyDescent="0.3">
      <c r="A1165" s="221"/>
      <c r="B1165" s="221"/>
      <c r="C1165" s="221"/>
      <c r="D1165" s="212"/>
    </row>
    <row r="1166" spans="1:4" ht="20.25" customHeight="1" x14ac:dyDescent="0.3">
      <c r="A1166" s="221"/>
      <c r="B1166" s="221"/>
      <c r="C1166" s="221"/>
      <c r="D1166" s="212"/>
    </row>
    <row r="1167" spans="1:4" ht="20.25" customHeight="1" x14ac:dyDescent="0.3">
      <c r="A1167" s="221"/>
      <c r="B1167" s="221"/>
      <c r="C1167" s="221"/>
      <c r="D1167" s="212"/>
    </row>
    <row r="1168" spans="1:4" ht="20.25" customHeight="1" x14ac:dyDescent="0.3">
      <c r="A1168" s="221"/>
      <c r="B1168" s="221"/>
      <c r="C1168" s="221"/>
      <c r="D1168" s="212"/>
    </row>
    <row r="1169" spans="1:4" ht="20.25" customHeight="1" x14ac:dyDescent="0.3">
      <c r="A1169" s="221"/>
      <c r="B1169" s="221"/>
      <c r="C1169" s="221"/>
      <c r="D1169" s="212"/>
    </row>
    <row r="1170" spans="1:4" ht="20.25" customHeight="1" x14ac:dyDescent="0.3">
      <c r="A1170" s="221"/>
      <c r="B1170" s="221"/>
      <c r="C1170" s="221"/>
      <c r="D1170" s="212"/>
    </row>
    <row r="1171" spans="1:4" ht="20.25" customHeight="1" x14ac:dyDescent="0.3">
      <c r="A1171" s="221"/>
      <c r="B1171" s="221"/>
      <c r="C1171" s="221"/>
      <c r="D1171" s="212"/>
    </row>
    <row r="1172" spans="1:4" ht="20.25" customHeight="1" x14ac:dyDescent="0.3">
      <c r="A1172" s="221"/>
      <c r="B1172" s="221"/>
      <c r="C1172" s="221"/>
      <c r="D1172" s="212"/>
    </row>
    <row r="1173" spans="1:4" ht="20.25" customHeight="1" x14ac:dyDescent="0.3">
      <c r="A1173" s="221"/>
      <c r="B1173" s="221"/>
      <c r="C1173" s="221"/>
      <c r="D1173" s="212"/>
    </row>
    <row r="1174" spans="1:4" ht="20.25" customHeight="1" x14ac:dyDescent="0.3">
      <c r="A1174" s="221"/>
      <c r="B1174" s="221"/>
      <c r="C1174" s="221"/>
      <c r="D1174" s="212"/>
    </row>
    <row r="1175" spans="1:4" ht="20.25" customHeight="1" x14ac:dyDescent="0.3">
      <c r="A1175" s="221"/>
      <c r="B1175" s="221"/>
      <c r="C1175" s="221"/>
      <c r="D1175" s="212"/>
    </row>
    <row r="1176" spans="1:4" ht="20.25" customHeight="1" x14ac:dyDescent="0.3">
      <c r="A1176" s="221"/>
      <c r="B1176" s="221"/>
      <c r="C1176" s="221"/>
      <c r="D1176" s="212"/>
    </row>
    <row r="1177" spans="1:4" ht="20.25" customHeight="1" x14ac:dyDescent="0.3">
      <c r="A1177" s="221"/>
      <c r="B1177" s="221"/>
      <c r="C1177" s="221"/>
      <c r="D1177" s="212"/>
    </row>
    <row r="1178" spans="1:4" ht="20.25" customHeight="1" x14ac:dyDescent="0.3">
      <c r="A1178" s="221"/>
      <c r="B1178" s="221"/>
      <c r="C1178" s="221"/>
      <c r="D1178" s="212"/>
    </row>
    <row r="1179" spans="1:4" ht="20.25" customHeight="1" x14ac:dyDescent="0.3">
      <c r="A1179" s="221"/>
      <c r="B1179" s="221"/>
      <c r="C1179" s="221"/>
      <c r="D1179" s="212"/>
    </row>
    <row r="1180" spans="1:4" ht="20.25" customHeight="1" x14ac:dyDescent="0.3">
      <c r="A1180" s="221"/>
      <c r="B1180" s="221"/>
      <c r="C1180" s="221"/>
      <c r="D1180" s="212"/>
    </row>
    <row r="1181" spans="1:4" ht="20.25" customHeight="1" x14ac:dyDescent="0.3">
      <c r="A1181" s="221"/>
      <c r="B1181" s="221"/>
      <c r="C1181" s="221"/>
      <c r="D1181" s="212"/>
    </row>
    <row r="1182" spans="1:4" ht="20.25" customHeight="1" x14ac:dyDescent="0.3">
      <c r="A1182" s="221"/>
      <c r="B1182" s="221"/>
      <c r="C1182" s="221"/>
      <c r="D1182" s="212"/>
    </row>
    <row r="1183" spans="1:4" ht="20.25" customHeight="1" x14ac:dyDescent="0.3">
      <c r="A1183" s="221"/>
      <c r="B1183" s="221"/>
      <c r="C1183" s="221"/>
      <c r="D1183" s="212"/>
    </row>
    <row r="1184" spans="1:4" ht="20.25" customHeight="1" x14ac:dyDescent="0.3">
      <c r="A1184" s="221"/>
      <c r="B1184" s="221"/>
      <c r="C1184" s="221"/>
      <c r="D1184" s="212"/>
    </row>
    <row r="1185" spans="1:4" ht="20.25" customHeight="1" x14ac:dyDescent="0.3">
      <c r="A1185" s="221"/>
      <c r="B1185" s="221"/>
      <c r="C1185" s="221"/>
      <c r="D1185" s="212"/>
    </row>
    <row r="1186" spans="1:4" ht="20.25" customHeight="1" x14ac:dyDescent="0.3">
      <c r="A1186" s="221"/>
      <c r="B1186" s="221"/>
      <c r="C1186" s="221"/>
      <c r="D1186" s="212"/>
    </row>
    <row r="1187" spans="1:4" ht="20.25" customHeight="1" x14ac:dyDescent="0.3">
      <c r="A1187" s="221"/>
      <c r="B1187" s="221"/>
      <c r="C1187" s="221"/>
      <c r="D1187" s="212"/>
    </row>
    <row r="1188" spans="1:4" ht="20.25" customHeight="1" x14ac:dyDescent="0.3">
      <c r="A1188" s="221"/>
      <c r="B1188" s="221"/>
      <c r="C1188" s="221"/>
      <c r="D1188" s="212"/>
    </row>
    <row r="1189" spans="1:4" ht="20.25" customHeight="1" x14ac:dyDescent="0.3">
      <c r="A1189" s="221"/>
      <c r="B1189" s="221"/>
      <c r="C1189" s="221"/>
      <c r="D1189" s="212"/>
    </row>
    <row r="1190" spans="1:4" ht="20.25" customHeight="1" x14ac:dyDescent="0.3">
      <c r="A1190" s="221"/>
      <c r="B1190" s="221"/>
      <c r="C1190" s="221"/>
      <c r="D1190" s="212"/>
    </row>
    <row r="1191" spans="1:4" ht="20.25" customHeight="1" x14ac:dyDescent="0.3">
      <c r="A1191" s="221"/>
      <c r="B1191" s="221"/>
      <c r="C1191" s="221"/>
      <c r="D1191" s="212"/>
    </row>
    <row r="1192" spans="1:4" ht="20.25" customHeight="1" x14ac:dyDescent="0.3">
      <c r="A1192" s="221"/>
      <c r="B1192" s="221"/>
      <c r="C1192" s="221"/>
      <c r="D1192" s="212"/>
    </row>
    <row r="1193" spans="1:4" ht="20.25" customHeight="1" x14ac:dyDescent="0.3">
      <c r="A1193" s="221"/>
      <c r="B1193" s="221"/>
      <c r="C1193" s="221"/>
      <c r="D1193" s="212"/>
    </row>
    <row r="1194" spans="1:4" ht="20.25" customHeight="1" x14ac:dyDescent="0.3">
      <c r="A1194" s="221"/>
      <c r="B1194" s="221"/>
      <c r="C1194" s="221"/>
      <c r="D1194" s="212"/>
    </row>
    <row r="1195" spans="1:4" ht="20.25" customHeight="1" x14ac:dyDescent="0.3">
      <c r="A1195" s="221"/>
      <c r="B1195" s="221"/>
      <c r="C1195" s="221"/>
      <c r="D1195" s="212"/>
    </row>
    <row r="1196" spans="1:4" ht="20.25" customHeight="1" x14ac:dyDescent="0.3">
      <c r="A1196" s="221"/>
      <c r="B1196" s="221"/>
      <c r="C1196" s="221"/>
      <c r="D1196" s="212"/>
    </row>
    <row r="1197" spans="1:4" ht="20.25" customHeight="1" x14ac:dyDescent="0.3">
      <c r="A1197" s="221"/>
      <c r="B1197" s="221"/>
      <c r="C1197" s="221"/>
      <c r="D1197" s="212"/>
    </row>
    <row r="1198" spans="1:4" ht="20.25" customHeight="1" x14ac:dyDescent="0.3">
      <c r="A1198" s="221"/>
      <c r="B1198" s="221"/>
      <c r="C1198" s="221"/>
      <c r="D1198" s="212"/>
    </row>
    <row r="1199" spans="1:4" ht="20.25" customHeight="1" x14ac:dyDescent="0.3">
      <c r="A1199" s="221"/>
      <c r="B1199" s="221"/>
      <c r="C1199" s="221"/>
      <c r="D1199" s="212"/>
    </row>
    <row r="1200" spans="1:4" ht="20.25" customHeight="1" x14ac:dyDescent="0.3">
      <c r="A1200" s="221"/>
      <c r="B1200" s="221"/>
      <c r="C1200" s="221"/>
      <c r="D1200" s="212"/>
    </row>
    <row r="1201" spans="1:4" ht="20.25" customHeight="1" x14ac:dyDescent="0.3">
      <c r="A1201" s="221"/>
      <c r="B1201" s="221"/>
      <c r="C1201" s="221"/>
      <c r="D1201" s="212"/>
    </row>
    <row r="1202" spans="1:4" ht="20.25" customHeight="1" x14ac:dyDescent="0.3">
      <c r="A1202" s="221"/>
      <c r="B1202" s="221"/>
      <c r="C1202" s="221"/>
      <c r="D1202" s="212"/>
    </row>
    <row r="1203" spans="1:4" ht="20.25" customHeight="1" x14ac:dyDescent="0.3">
      <c r="A1203" s="221"/>
      <c r="B1203" s="221"/>
      <c r="C1203" s="221"/>
      <c r="D1203" s="212"/>
    </row>
    <row r="1204" spans="1:4" ht="20.25" customHeight="1" x14ac:dyDescent="0.3">
      <c r="A1204" s="221"/>
      <c r="B1204" s="221"/>
      <c r="C1204" s="221"/>
      <c r="D1204" s="212"/>
    </row>
    <row r="1205" spans="1:4" ht="20.25" customHeight="1" x14ac:dyDescent="0.3">
      <c r="A1205" s="221"/>
      <c r="B1205" s="221"/>
      <c r="C1205" s="221"/>
      <c r="D1205" s="212"/>
    </row>
    <row r="1206" spans="1:4" ht="20.25" customHeight="1" x14ac:dyDescent="0.3">
      <c r="A1206" s="221"/>
      <c r="B1206" s="221"/>
      <c r="C1206" s="221"/>
      <c r="D1206" s="212"/>
    </row>
    <row r="1207" spans="1:4" ht="20.25" customHeight="1" x14ac:dyDescent="0.3">
      <c r="A1207" s="221"/>
      <c r="B1207" s="221"/>
      <c r="C1207" s="221"/>
      <c r="D1207" s="212"/>
    </row>
    <row r="1208" spans="1:4" ht="20.25" customHeight="1" x14ac:dyDescent="0.3">
      <c r="A1208" s="221"/>
      <c r="B1208" s="221"/>
      <c r="C1208" s="221"/>
      <c r="D1208" s="212"/>
    </row>
    <row r="1209" spans="1:4" ht="20.25" customHeight="1" x14ac:dyDescent="0.3">
      <c r="A1209" s="221"/>
      <c r="B1209" s="221"/>
      <c r="C1209" s="221"/>
      <c r="D1209" s="212"/>
    </row>
    <row r="1210" spans="1:4" ht="20.25" customHeight="1" x14ac:dyDescent="0.3">
      <c r="A1210" s="221"/>
      <c r="B1210" s="221"/>
      <c r="C1210" s="221"/>
      <c r="D1210" s="212"/>
    </row>
    <row r="1211" spans="1:4" ht="20.25" customHeight="1" x14ac:dyDescent="0.3">
      <c r="A1211" s="221"/>
      <c r="B1211" s="221"/>
      <c r="C1211" s="221"/>
      <c r="D1211" s="212"/>
    </row>
    <row r="1212" spans="1:4" ht="20.25" customHeight="1" x14ac:dyDescent="0.3">
      <c r="A1212" s="221"/>
      <c r="B1212" s="221"/>
      <c r="C1212" s="221"/>
      <c r="D1212" s="212"/>
    </row>
    <row r="1213" spans="1:4" ht="20.25" customHeight="1" x14ac:dyDescent="0.3">
      <c r="A1213" s="221"/>
      <c r="B1213" s="221"/>
      <c r="C1213" s="221"/>
      <c r="D1213" s="212"/>
    </row>
    <row r="1214" spans="1:4" ht="20.25" customHeight="1" x14ac:dyDescent="0.3">
      <c r="A1214" s="221"/>
      <c r="B1214" s="221"/>
      <c r="C1214" s="221"/>
      <c r="D1214" s="212"/>
    </row>
    <row r="1215" spans="1:4" ht="20.25" customHeight="1" x14ac:dyDescent="0.3">
      <c r="A1215" s="221"/>
      <c r="B1215" s="221"/>
      <c r="C1215" s="221"/>
      <c r="D1215" s="212"/>
    </row>
    <row r="1216" spans="1:4" ht="20.25" customHeight="1" x14ac:dyDescent="0.3">
      <c r="A1216" s="221"/>
      <c r="B1216" s="221"/>
      <c r="C1216" s="221"/>
      <c r="D1216" s="212"/>
    </row>
    <row r="1217" spans="1:4" ht="20.25" customHeight="1" x14ac:dyDescent="0.3">
      <c r="A1217" s="221"/>
      <c r="B1217" s="221"/>
      <c r="C1217" s="221"/>
      <c r="D1217" s="212"/>
    </row>
    <row r="1218" spans="1:4" ht="20.25" customHeight="1" x14ac:dyDescent="0.3">
      <c r="A1218" s="221"/>
      <c r="B1218" s="221"/>
      <c r="C1218" s="221"/>
      <c r="D1218" s="212"/>
    </row>
    <row r="1219" spans="1:4" ht="20.25" customHeight="1" x14ac:dyDescent="0.3">
      <c r="A1219" s="221"/>
      <c r="B1219" s="221"/>
      <c r="C1219" s="221"/>
      <c r="D1219" s="212"/>
    </row>
    <row r="1220" spans="1:4" ht="20.25" customHeight="1" x14ac:dyDescent="0.3">
      <c r="A1220" s="221"/>
      <c r="B1220" s="221"/>
      <c r="C1220" s="221"/>
      <c r="D1220" s="212"/>
    </row>
    <row r="1221" spans="1:4" ht="20.25" customHeight="1" x14ac:dyDescent="0.3">
      <c r="A1221" s="221"/>
      <c r="B1221" s="221"/>
      <c r="C1221" s="221"/>
      <c r="D1221" s="212"/>
    </row>
    <row r="1222" spans="1:4" ht="20.25" customHeight="1" x14ac:dyDescent="0.3">
      <c r="A1222" s="221"/>
      <c r="B1222" s="221"/>
      <c r="C1222" s="221"/>
      <c r="D1222" s="212"/>
    </row>
    <row r="1223" spans="1:4" ht="20.25" customHeight="1" x14ac:dyDescent="0.3">
      <c r="A1223" s="221"/>
      <c r="B1223" s="221"/>
      <c r="C1223" s="221"/>
      <c r="D1223" s="212"/>
    </row>
    <row r="1224" spans="1:4" ht="20.25" customHeight="1" x14ac:dyDescent="0.3">
      <c r="A1224" s="221"/>
      <c r="B1224" s="221"/>
      <c r="C1224" s="221"/>
      <c r="D1224" s="212"/>
    </row>
    <row r="1225" spans="1:4" ht="20.25" customHeight="1" x14ac:dyDescent="0.3">
      <c r="A1225" s="221"/>
      <c r="B1225" s="221"/>
      <c r="C1225" s="221"/>
      <c r="D1225" s="212"/>
    </row>
    <row r="1226" spans="1:4" ht="20.25" customHeight="1" x14ac:dyDescent="0.3">
      <c r="A1226" s="221"/>
      <c r="B1226" s="221"/>
      <c r="C1226" s="221"/>
      <c r="D1226" s="212"/>
    </row>
    <row r="1227" spans="1:4" ht="20.25" customHeight="1" x14ac:dyDescent="0.3">
      <c r="A1227" s="221"/>
      <c r="B1227" s="221"/>
      <c r="C1227" s="221"/>
      <c r="D1227" s="212"/>
    </row>
    <row r="1228" spans="1:4" ht="20.25" customHeight="1" x14ac:dyDescent="0.3">
      <c r="A1228" s="221"/>
      <c r="B1228" s="221"/>
      <c r="C1228" s="221"/>
      <c r="D1228" s="212"/>
    </row>
    <row r="1229" spans="1:4" ht="20.25" customHeight="1" x14ac:dyDescent="0.3">
      <c r="A1229" s="221"/>
      <c r="B1229" s="221"/>
      <c r="C1229" s="221"/>
      <c r="D1229" s="212"/>
    </row>
    <row r="1230" spans="1:4" ht="20.25" customHeight="1" x14ac:dyDescent="0.3">
      <c r="A1230" s="221"/>
      <c r="B1230" s="221"/>
      <c r="C1230" s="221"/>
      <c r="D1230" s="212"/>
    </row>
    <row r="1231" spans="1:4" ht="20.25" customHeight="1" x14ac:dyDescent="0.3">
      <c r="A1231" s="221"/>
      <c r="B1231" s="221"/>
      <c r="C1231" s="221"/>
      <c r="D1231" s="212"/>
    </row>
    <row r="1232" spans="1:4" ht="20.25" customHeight="1" x14ac:dyDescent="0.3">
      <c r="A1232" s="221"/>
      <c r="B1232" s="221"/>
      <c r="C1232" s="221"/>
      <c r="D1232" s="212"/>
    </row>
    <row r="1233" spans="1:4" ht="20.25" customHeight="1" x14ac:dyDescent="0.3">
      <c r="A1233" s="221"/>
      <c r="B1233" s="221"/>
      <c r="C1233" s="221"/>
      <c r="D1233" s="212"/>
    </row>
    <row r="1234" spans="1:4" ht="20.25" customHeight="1" x14ac:dyDescent="0.3">
      <c r="A1234" s="221"/>
      <c r="B1234" s="221"/>
      <c r="C1234" s="221"/>
      <c r="D1234" s="212"/>
    </row>
    <row r="1235" spans="1:4" ht="20.25" customHeight="1" x14ac:dyDescent="0.3">
      <c r="A1235" s="221"/>
      <c r="B1235" s="221"/>
      <c r="C1235" s="221"/>
      <c r="D1235" s="212"/>
    </row>
    <row r="1236" spans="1:4" ht="20.25" customHeight="1" x14ac:dyDescent="0.3">
      <c r="A1236" s="221"/>
      <c r="B1236" s="221"/>
      <c r="C1236" s="221"/>
      <c r="D1236" s="212"/>
    </row>
    <row r="1237" spans="1:4" ht="20.25" customHeight="1" x14ac:dyDescent="0.3">
      <c r="A1237" s="221"/>
      <c r="B1237" s="221"/>
      <c r="C1237" s="221"/>
      <c r="D1237" s="212"/>
    </row>
    <row r="1238" spans="1:4" ht="20.25" customHeight="1" x14ac:dyDescent="0.3">
      <c r="A1238" s="221"/>
      <c r="B1238" s="221"/>
      <c r="C1238" s="221"/>
      <c r="D1238" s="212"/>
    </row>
    <row r="1239" spans="1:4" ht="20.25" customHeight="1" x14ac:dyDescent="0.3">
      <c r="A1239" s="221"/>
      <c r="B1239" s="221"/>
      <c r="C1239" s="221"/>
      <c r="D1239" s="212"/>
    </row>
    <row r="1240" spans="1:4" ht="20.25" customHeight="1" x14ac:dyDescent="0.3">
      <c r="A1240" s="221"/>
      <c r="B1240" s="221"/>
      <c r="C1240" s="221"/>
      <c r="D1240" s="212"/>
    </row>
    <row r="1241" spans="1:4" ht="20.25" customHeight="1" x14ac:dyDescent="0.3">
      <c r="A1241" s="221"/>
      <c r="B1241" s="221"/>
      <c r="C1241" s="221"/>
      <c r="D1241" s="212"/>
    </row>
    <row r="1242" spans="1:4" ht="20.25" customHeight="1" x14ac:dyDescent="0.3">
      <c r="A1242" s="221"/>
      <c r="B1242" s="221"/>
      <c r="C1242" s="221"/>
      <c r="D1242" s="212"/>
    </row>
    <row r="1243" spans="1:4" ht="20.25" customHeight="1" x14ac:dyDescent="0.3">
      <c r="A1243" s="221"/>
      <c r="B1243" s="221"/>
      <c r="C1243" s="221"/>
      <c r="D1243" s="212"/>
    </row>
    <row r="1244" spans="1:4" ht="20.25" customHeight="1" x14ac:dyDescent="0.3">
      <c r="A1244" s="221"/>
      <c r="B1244" s="221"/>
      <c r="C1244" s="221"/>
      <c r="D1244" s="212"/>
    </row>
    <row r="1245" spans="1:4" ht="20.25" customHeight="1" x14ac:dyDescent="0.3">
      <c r="A1245" s="221"/>
      <c r="B1245" s="221"/>
      <c r="C1245" s="221"/>
      <c r="D1245" s="212"/>
    </row>
    <row r="1246" spans="1:4" ht="20.25" customHeight="1" x14ac:dyDescent="0.3">
      <c r="A1246" s="221"/>
      <c r="B1246" s="221"/>
      <c r="C1246" s="221"/>
      <c r="D1246" s="212"/>
    </row>
    <row r="1247" spans="1:4" ht="20.25" customHeight="1" x14ac:dyDescent="0.3">
      <c r="A1247" s="221"/>
      <c r="B1247" s="221"/>
      <c r="C1247" s="221"/>
      <c r="D1247" s="212"/>
    </row>
    <row r="1248" spans="1:4" ht="20.25" customHeight="1" x14ac:dyDescent="0.3">
      <c r="A1248" s="221"/>
      <c r="B1248" s="221"/>
      <c r="C1248" s="221"/>
      <c r="D1248" s="212"/>
    </row>
    <row r="1249" spans="1:4" ht="20.25" customHeight="1" x14ac:dyDescent="0.3">
      <c r="A1249" s="221"/>
      <c r="B1249" s="221"/>
      <c r="C1249" s="221"/>
      <c r="D1249" s="212"/>
    </row>
    <row r="1250" spans="1:4" ht="20.25" customHeight="1" x14ac:dyDescent="0.3">
      <c r="A1250" s="221"/>
      <c r="B1250" s="221"/>
      <c r="C1250" s="221"/>
      <c r="D1250" s="212"/>
    </row>
    <row r="1251" spans="1:4" ht="20.25" customHeight="1" x14ac:dyDescent="0.3">
      <c r="A1251" s="221"/>
      <c r="B1251" s="221"/>
      <c r="C1251" s="221"/>
      <c r="D1251" s="212"/>
    </row>
    <row r="1252" spans="1:4" ht="20.25" customHeight="1" x14ac:dyDescent="0.3">
      <c r="A1252" s="221"/>
      <c r="B1252" s="221"/>
      <c r="C1252" s="221"/>
      <c r="D1252" s="212"/>
    </row>
    <row r="1253" spans="1:4" ht="20.25" customHeight="1" x14ac:dyDescent="0.3">
      <c r="A1253" s="221"/>
      <c r="B1253" s="221"/>
      <c r="C1253" s="221"/>
      <c r="D1253" s="212"/>
    </row>
    <row r="1254" spans="1:4" ht="20.25" customHeight="1" x14ac:dyDescent="0.3">
      <c r="A1254" s="221"/>
      <c r="B1254" s="221"/>
      <c r="C1254" s="221"/>
      <c r="D1254" s="212"/>
    </row>
    <row r="1255" spans="1:4" ht="20.25" customHeight="1" x14ac:dyDescent="0.3">
      <c r="A1255" s="221"/>
      <c r="B1255" s="221"/>
      <c r="C1255" s="221"/>
      <c r="D1255" s="212"/>
    </row>
    <row r="1256" spans="1:4" ht="20.25" customHeight="1" x14ac:dyDescent="0.3">
      <c r="A1256" s="221"/>
      <c r="B1256" s="221"/>
      <c r="C1256" s="221"/>
      <c r="D1256" s="212"/>
    </row>
    <row r="1257" spans="1:4" ht="20.25" customHeight="1" x14ac:dyDescent="0.3">
      <c r="A1257" s="221"/>
      <c r="B1257" s="221"/>
      <c r="C1257" s="221"/>
      <c r="D1257" s="212"/>
    </row>
    <row r="1258" spans="1:4" ht="20.25" customHeight="1" x14ac:dyDescent="0.3">
      <c r="A1258" s="221"/>
      <c r="B1258" s="221"/>
      <c r="C1258" s="221"/>
      <c r="D1258" s="212"/>
    </row>
    <row r="1259" spans="1:4" ht="20.25" customHeight="1" x14ac:dyDescent="0.3">
      <c r="A1259" s="221"/>
      <c r="B1259" s="221"/>
      <c r="C1259" s="221"/>
      <c r="D1259" s="212"/>
    </row>
    <row r="1260" spans="1:4" ht="20.25" customHeight="1" x14ac:dyDescent="0.3">
      <c r="A1260" s="221"/>
      <c r="B1260" s="221"/>
      <c r="C1260" s="221"/>
      <c r="D1260" s="212"/>
    </row>
    <row r="1261" spans="1:4" ht="20.25" customHeight="1" x14ac:dyDescent="0.3">
      <c r="A1261" s="221"/>
      <c r="B1261" s="221"/>
      <c r="C1261" s="221"/>
      <c r="D1261" s="212"/>
    </row>
    <row r="1262" spans="1:4" ht="20.25" customHeight="1" x14ac:dyDescent="0.3">
      <c r="A1262" s="221"/>
      <c r="B1262" s="221"/>
      <c r="C1262" s="221"/>
      <c r="D1262" s="212"/>
    </row>
    <row r="1263" spans="1:4" ht="20.25" customHeight="1" x14ac:dyDescent="0.3">
      <c r="A1263" s="221"/>
      <c r="B1263" s="221"/>
      <c r="C1263" s="221"/>
      <c r="D1263" s="212"/>
    </row>
    <row r="1264" spans="1:4" ht="20.25" customHeight="1" x14ac:dyDescent="0.3">
      <c r="A1264" s="221"/>
      <c r="B1264" s="221"/>
      <c r="C1264" s="221"/>
      <c r="D1264" s="212"/>
    </row>
    <row r="1265" spans="1:4" ht="20.25" customHeight="1" x14ac:dyDescent="0.3">
      <c r="A1265" s="221"/>
      <c r="B1265" s="221"/>
      <c r="C1265" s="221"/>
      <c r="D1265" s="212"/>
    </row>
    <row r="1266" spans="1:4" ht="20.25" customHeight="1" x14ac:dyDescent="0.3">
      <c r="A1266" s="221"/>
      <c r="B1266" s="221"/>
      <c r="C1266" s="221"/>
      <c r="D1266" s="212"/>
    </row>
    <row r="1267" spans="1:4" ht="20.25" customHeight="1" x14ac:dyDescent="0.3">
      <c r="A1267" s="221"/>
      <c r="B1267" s="221"/>
      <c r="C1267" s="221"/>
      <c r="D1267" s="212"/>
    </row>
    <row r="1268" spans="1:4" ht="20.25" customHeight="1" x14ac:dyDescent="0.3">
      <c r="A1268" s="221"/>
      <c r="B1268" s="221"/>
      <c r="C1268" s="221"/>
      <c r="D1268" s="212"/>
    </row>
    <row r="1269" spans="1:4" ht="20.25" customHeight="1" x14ac:dyDescent="0.3">
      <c r="A1269" s="221"/>
      <c r="B1269" s="221"/>
      <c r="C1269" s="221"/>
      <c r="D1269" s="212"/>
    </row>
    <row r="1270" spans="1:4" ht="20.25" customHeight="1" x14ac:dyDescent="0.3">
      <c r="A1270" s="221"/>
      <c r="B1270" s="221"/>
      <c r="C1270" s="221"/>
      <c r="D1270" s="212"/>
    </row>
    <row r="1271" spans="1:4" ht="20.25" customHeight="1" x14ac:dyDescent="0.3">
      <c r="A1271" s="221"/>
      <c r="B1271" s="221"/>
      <c r="C1271" s="221"/>
      <c r="D1271" s="212"/>
    </row>
    <row r="1272" spans="1:4" ht="20.25" customHeight="1" x14ac:dyDescent="0.3">
      <c r="A1272" s="221"/>
      <c r="B1272" s="221"/>
      <c r="C1272" s="221"/>
      <c r="D1272" s="212"/>
    </row>
    <row r="1273" spans="1:4" ht="20.25" customHeight="1" x14ac:dyDescent="0.3">
      <c r="A1273" s="221"/>
      <c r="B1273" s="221"/>
      <c r="C1273" s="221"/>
      <c r="D1273" s="212"/>
    </row>
    <row r="1274" spans="1:4" ht="20.25" customHeight="1" x14ac:dyDescent="0.3">
      <c r="A1274" s="221"/>
      <c r="B1274" s="221"/>
      <c r="C1274" s="221"/>
      <c r="D1274" s="212"/>
    </row>
    <row r="1275" spans="1:4" ht="20.25" customHeight="1" x14ac:dyDescent="0.3">
      <c r="A1275" s="221"/>
      <c r="B1275" s="221"/>
      <c r="C1275" s="221"/>
      <c r="D1275" s="212"/>
    </row>
    <row r="1276" spans="1:4" ht="20.25" customHeight="1" x14ac:dyDescent="0.3">
      <c r="A1276" s="221"/>
      <c r="B1276" s="221"/>
      <c r="C1276" s="221"/>
      <c r="D1276" s="212"/>
    </row>
    <row r="1277" spans="1:4" ht="20.25" customHeight="1" x14ac:dyDescent="0.3">
      <c r="A1277" s="221"/>
      <c r="B1277" s="221"/>
      <c r="C1277" s="221"/>
      <c r="D1277" s="212"/>
    </row>
    <row r="1278" spans="1:4" ht="20.25" customHeight="1" x14ac:dyDescent="0.3">
      <c r="A1278" s="221"/>
      <c r="B1278" s="221"/>
      <c r="C1278" s="221"/>
      <c r="D1278" s="212"/>
    </row>
    <row r="1279" spans="1:4" ht="20.25" customHeight="1" x14ac:dyDescent="0.3">
      <c r="A1279" s="221"/>
      <c r="B1279" s="221"/>
      <c r="C1279" s="221"/>
      <c r="D1279" s="212"/>
    </row>
    <row r="1280" spans="1:4" ht="20.25" customHeight="1" x14ac:dyDescent="0.3">
      <c r="A1280" s="221"/>
      <c r="B1280" s="221"/>
      <c r="C1280" s="221"/>
      <c r="D1280" s="212"/>
    </row>
    <row r="1281" spans="1:4" ht="20.25" customHeight="1" x14ac:dyDescent="0.3">
      <c r="A1281" s="221"/>
      <c r="B1281" s="221"/>
      <c r="C1281" s="221"/>
      <c r="D1281" s="212"/>
    </row>
    <row r="1282" spans="1:4" ht="20.25" customHeight="1" x14ac:dyDescent="0.3">
      <c r="A1282" s="221"/>
      <c r="B1282" s="221"/>
      <c r="C1282" s="221"/>
      <c r="D1282" s="212"/>
    </row>
    <row r="1283" spans="1:4" ht="20.25" customHeight="1" x14ac:dyDescent="0.3">
      <c r="A1283" s="221"/>
      <c r="B1283" s="221"/>
      <c r="C1283" s="221"/>
      <c r="D1283" s="212"/>
    </row>
    <row r="1284" spans="1:4" ht="20.25" customHeight="1" x14ac:dyDescent="0.3">
      <c r="A1284" s="221"/>
      <c r="B1284" s="221"/>
      <c r="C1284" s="221"/>
      <c r="D1284" s="212"/>
    </row>
    <row r="1285" spans="1:4" ht="20.25" customHeight="1" x14ac:dyDescent="0.3">
      <c r="A1285" s="221"/>
      <c r="B1285" s="221"/>
      <c r="C1285" s="221"/>
      <c r="D1285" s="212"/>
    </row>
    <row r="1286" spans="1:4" ht="20.25" customHeight="1" x14ac:dyDescent="0.3">
      <c r="A1286" s="221"/>
      <c r="B1286" s="221"/>
      <c r="C1286" s="221"/>
      <c r="D1286" s="212"/>
    </row>
    <row r="1287" spans="1:4" ht="20.25" customHeight="1" x14ac:dyDescent="0.3">
      <c r="A1287" s="221"/>
      <c r="B1287" s="221"/>
      <c r="C1287" s="221"/>
      <c r="D1287" s="212"/>
    </row>
    <row r="1288" spans="1:4" ht="20.25" customHeight="1" x14ac:dyDescent="0.3">
      <c r="A1288" s="221"/>
      <c r="B1288" s="221"/>
      <c r="C1288" s="221"/>
      <c r="D1288" s="212"/>
    </row>
    <row r="1289" spans="1:4" ht="20.25" customHeight="1" x14ac:dyDescent="0.3">
      <c r="A1289" s="221"/>
      <c r="B1289" s="221"/>
      <c r="C1289" s="221"/>
      <c r="D1289" s="212"/>
    </row>
    <row r="1290" spans="1:4" ht="20.25" customHeight="1" x14ac:dyDescent="0.3">
      <c r="A1290" s="221"/>
      <c r="B1290" s="221"/>
      <c r="C1290" s="221"/>
      <c r="D1290" s="212"/>
    </row>
    <row r="1291" spans="1:4" ht="20.25" customHeight="1" x14ac:dyDescent="0.3">
      <c r="A1291" s="221"/>
      <c r="B1291" s="221"/>
      <c r="C1291" s="221"/>
      <c r="D1291" s="212"/>
    </row>
    <row r="1292" spans="1:4" ht="20.25" customHeight="1" x14ac:dyDescent="0.3">
      <c r="A1292" s="221"/>
      <c r="B1292" s="221"/>
      <c r="C1292" s="221"/>
      <c r="D1292" s="212"/>
    </row>
    <row r="1293" spans="1:4" ht="20.25" customHeight="1" x14ac:dyDescent="0.3">
      <c r="A1293" s="221"/>
      <c r="B1293" s="221"/>
      <c r="C1293" s="221"/>
      <c r="D1293" s="212"/>
    </row>
    <row r="1294" spans="1:4" ht="20.25" customHeight="1" x14ac:dyDescent="0.3">
      <c r="A1294" s="221"/>
      <c r="B1294" s="221"/>
      <c r="C1294" s="221"/>
      <c r="D1294" s="212"/>
    </row>
    <row r="1295" spans="1:4" ht="20.25" customHeight="1" x14ac:dyDescent="0.3">
      <c r="A1295" s="221"/>
      <c r="B1295" s="221"/>
      <c r="C1295" s="221"/>
      <c r="D1295" s="212"/>
    </row>
    <row r="1296" spans="1:4" ht="20.25" customHeight="1" x14ac:dyDescent="0.3">
      <c r="A1296" s="221"/>
      <c r="B1296" s="221"/>
      <c r="C1296" s="221"/>
      <c r="D1296" s="212"/>
    </row>
    <row r="1297" spans="1:4" ht="20.25" customHeight="1" x14ac:dyDescent="0.3">
      <c r="A1297" s="221"/>
      <c r="B1297" s="221"/>
      <c r="C1297" s="221"/>
      <c r="D1297" s="212"/>
    </row>
    <row r="1298" spans="1:4" ht="20.25" customHeight="1" x14ac:dyDescent="0.3">
      <c r="A1298" s="221"/>
      <c r="B1298" s="221"/>
      <c r="C1298" s="221"/>
      <c r="D1298" s="212"/>
    </row>
    <row r="1299" spans="1:4" ht="20.25" customHeight="1" x14ac:dyDescent="0.3">
      <c r="A1299" s="221"/>
      <c r="B1299" s="221"/>
      <c r="C1299" s="221"/>
      <c r="D1299" s="212"/>
    </row>
    <row r="1300" spans="1:4" ht="20.25" customHeight="1" x14ac:dyDescent="0.3">
      <c r="A1300" s="221"/>
      <c r="B1300" s="221"/>
      <c r="C1300" s="221"/>
      <c r="D1300" s="212"/>
    </row>
    <row r="1301" spans="1:4" ht="20.25" customHeight="1" x14ac:dyDescent="0.3">
      <c r="A1301" s="221"/>
      <c r="B1301" s="221"/>
      <c r="C1301" s="221"/>
      <c r="D1301" s="212"/>
    </row>
    <row r="1302" spans="1:4" ht="20.25" customHeight="1" x14ac:dyDescent="0.3">
      <c r="A1302" s="221"/>
      <c r="B1302" s="221"/>
      <c r="C1302" s="221"/>
      <c r="D1302" s="212"/>
    </row>
    <row r="1303" spans="1:4" ht="20.25" customHeight="1" x14ac:dyDescent="0.3">
      <c r="A1303" s="221"/>
      <c r="B1303" s="221"/>
      <c r="C1303" s="221"/>
      <c r="D1303" s="212"/>
    </row>
    <row r="1304" spans="1:4" ht="20.25" customHeight="1" x14ac:dyDescent="0.3">
      <c r="A1304" s="221"/>
      <c r="B1304" s="221"/>
      <c r="C1304" s="221"/>
      <c r="D1304" s="212"/>
    </row>
    <row r="1305" spans="1:4" ht="20.25" customHeight="1" x14ac:dyDescent="0.3">
      <c r="A1305" s="221"/>
      <c r="B1305" s="221"/>
      <c r="C1305" s="221"/>
      <c r="D1305" s="212"/>
    </row>
    <row r="1306" spans="1:4" ht="20.25" customHeight="1" x14ac:dyDescent="0.3">
      <c r="A1306" s="221"/>
      <c r="B1306" s="221"/>
      <c r="C1306" s="221"/>
      <c r="D1306" s="212"/>
    </row>
    <row r="1307" spans="1:4" ht="20.25" customHeight="1" x14ac:dyDescent="0.3">
      <c r="A1307" s="221"/>
      <c r="B1307" s="221"/>
      <c r="C1307" s="221"/>
      <c r="D1307" s="212"/>
    </row>
    <row r="1308" spans="1:4" ht="20.25" customHeight="1" x14ac:dyDescent="0.3">
      <c r="A1308" s="221"/>
      <c r="B1308" s="221"/>
      <c r="C1308" s="221"/>
      <c r="D1308" s="212"/>
    </row>
    <row r="1309" spans="1:4" ht="20.25" customHeight="1" x14ac:dyDescent="0.3">
      <c r="A1309" s="221"/>
      <c r="B1309" s="221"/>
      <c r="C1309" s="221"/>
      <c r="D1309" s="212"/>
    </row>
    <row r="1310" spans="1:4" ht="20.25" customHeight="1" x14ac:dyDescent="0.3">
      <c r="A1310" s="221"/>
      <c r="B1310" s="221"/>
      <c r="C1310" s="221"/>
      <c r="D1310" s="212"/>
    </row>
    <row r="1311" spans="1:4" ht="20.25" customHeight="1" x14ac:dyDescent="0.3">
      <c r="A1311" s="221"/>
      <c r="B1311" s="221"/>
      <c r="C1311" s="221"/>
      <c r="D1311" s="212"/>
    </row>
    <row r="1312" spans="1:4" ht="20.25" customHeight="1" x14ac:dyDescent="0.3">
      <c r="A1312" s="221"/>
      <c r="B1312" s="221"/>
      <c r="C1312" s="221"/>
      <c r="D1312" s="212"/>
    </row>
    <row r="1313" spans="1:4" ht="20.25" customHeight="1" x14ac:dyDescent="0.3">
      <c r="A1313" s="221"/>
      <c r="B1313" s="221"/>
      <c r="C1313" s="221"/>
      <c r="D1313" s="212"/>
    </row>
    <row r="1314" spans="1:4" ht="20.25" customHeight="1" x14ac:dyDescent="0.3">
      <c r="A1314" s="221"/>
      <c r="B1314" s="221"/>
      <c r="C1314" s="221"/>
      <c r="D1314" s="212"/>
    </row>
    <row r="1315" spans="1:4" ht="20.25" customHeight="1" x14ac:dyDescent="0.3">
      <c r="A1315" s="221"/>
      <c r="B1315" s="221"/>
      <c r="C1315" s="221"/>
      <c r="D1315" s="212"/>
    </row>
    <row r="1316" spans="1:4" ht="20.25" customHeight="1" x14ac:dyDescent="0.3">
      <c r="A1316" s="221"/>
      <c r="B1316" s="221"/>
      <c r="C1316" s="221"/>
      <c r="D1316" s="212"/>
    </row>
    <row r="1317" spans="1:4" ht="20.25" customHeight="1" x14ac:dyDescent="0.3">
      <c r="A1317" s="221"/>
      <c r="B1317" s="221"/>
      <c r="C1317" s="221"/>
      <c r="D1317" s="212"/>
    </row>
    <row r="1318" spans="1:4" ht="20.25" customHeight="1" x14ac:dyDescent="0.3">
      <c r="A1318" s="221"/>
      <c r="B1318" s="221"/>
      <c r="C1318" s="221"/>
      <c r="D1318" s="212"/>
    </row>
    <row r="1319" spans="1:4" ht="20.25" customHeight="1" x14ac:dyDescent="0.3">
      <c r="A1319" s="221"/>
      <c r="B1319" s="221"/>
      <c r="C1319" s="221"/>
      <c r="D1319" s="212"/>
    </row>
    <row r="1320" spans="1:4" ht="20.25" customHeight="1" x14ac:dyDescent="0.3">
      <c r="A1320" s="221"/>
      <c r="B1320" s="221"/>
      <c r="C1320" s="221"/>
      <c r="D1320" s="212"/>
    </row>
    <row r="1321" spans="1:4" ht="20.25" customHeight="1" x14ac:dyDescent="0.3">
      <c r="A1321" s="221"/>
      <c r="B1321" s="221"/>
      <c r="C1321" s="221"/>
      <c r="D1321" s="212"/>
    </row>
    <row r="1322" spans="1:4" ht="20.25" customHeight="1" x14ac:dyDescent="0.3">
      <c r="A1322" s="221"/>
      <c r="B1322" s="221"/>
      <c r="C1322" s="221"/>
      <c r="D1322" s="212"/>
    </row>
    <row r="1323" spans="1:4" ht="20.25" customHeight="1" x14ac:dyDescent="0.3">
      <c r="A1323" s="221"/>
      <c r="B1323" s="221"/>
      <c r="C1323" s="221"/>
      <c r="D1323" s="212"/>
    </row>
    <row r="1324" spans="1:4" ht="20.25" customHeight="1" x14ac:dyDescent="0.3">
      <c r="A1324" s="221"/>
      <c r="B1324" s="221"/>
      <c r="C1324" s="221"/>
      <c r="D1324" s="212"/>
    </row>
    <row r="1325" spans="1:4" ht="20.25" customHeight="1" x14ac:dyDescent="0.3">
      <c r="A1325" s="221"/>
      <c r="B1325" s="221"/>
      <c r="C1325" s="221"/>
      <c r="D1325" s="212"/>
    </row>
    <row r="1326" spans="1:4" ht="20.25" customHeight="1" x14ac:dyDescent="0.3">
      <c r="A1326" s="221"/>
      <c r="B1326" s="221"/>
      <c r="C1326" s="221"/>
      <c r="D1326" s="212"/>
    </row>
    <row r="1327" spans="1:4" ht="20.25" customHeight="1" x14ac:dyDescent="0.3">
      <c r="A1327" s="221"/>
      <c r="B1327" s="221"/>
      <c r="C1327" s="221"/>
      <c r="D1327" s="212"/>
    </row>
    <row r="1328" spans="1:4" ht="20.25" customHeight="1" x14ac:dyDescent="0.3">
      <c r="A1328" s="221"/>
      <c r="B1328" s="221"/>
      <c r="C1328" s="221"/>
      <c r="D1328" s="212"/>
    </row>
    <row r="1329" spans="1:4" ht="20.25" customHeight="1" x14ac:dyDescent="0.3">
      <c r="A1329" s="221"/>
      <c r="B1329" s="221"/>
      <c r="C1329" s="221"/>
      <c r="D1329" s="212"/>
    </row>
    <row r="1330" spans="1:4" ht="20.25" customHeight="1" x14ac:dyDescent="0.3">
      <c r="A1330" s="221"/>
      <c r="B1330" s="221"/>
      <c r="C1330" s="221"/>
      <c r="D1330" s="212"/>
    </row>
    <row r="1331" spans="1:4" ht="20.25" customHeight="1" x14ac:dyDescent="0.3">
      <c r="A1331" s="221"/>
      <c r="B1331" s="221"/>
      <c r="C1331" s="221"/>
      <c r="D1331" s="212"/>
    </row>
    <row r="1332" spans="1:4" ht="20.25" customHeight="1" x14ac:dyDescent="0.3">
      <c r="A1332" s="221"/>
      <c r="B1332" s="221"/>
      <c r="C1332" s="221"/>
      <c r="D1332" s="212"/>
    </row>
    <row r="1333" spans="1:4" ht="20.25" customHeight="1" x14ac:dyDescent="0.3">
      <c r="A1333" s="221"/>
      <c r="B1333" s="221"/>
      <c r="C1333" s="221"/>
      <c r="D1333" s="212"/>
    </row>
    <row r="1334" spans="1:4" ht="20.25" customHeight="1" x14ac:dyDescent="0.3">
      <c r="A1334" s="221"/>
      <c r="B1334" s="221"/>
      <c r="C1334" s="221"/>
      <c r="D1334" s="212"/>
    </row>
    <row r="1335" spans="1:4" ht="20.25" customHeight="1" x14ac:dyDescent="0.3">
      <c r="A1335" s="221"/>
      <c r="B1335" s="221"/>
      <c r="C1335" s="221"/>
      <c r="D1335" s="212"/>
    </row>
    <row r="1336" spans="1:4" ht="20.25" customHeight="1" x14ac:dyDescent="0.3">
      <c r="A1336" s="221"/>
      <c r="B1336" s="221"/>
      <c r="C1336" s="221"/>
      <c r="D1336" s="212"/>
    </row>
    <row r="1337" spans="1:4" ht="20.25" customHeight="1" x14ac:dyDescent="0.3">
      <c r="A1337" s="221"/>
      <c r="B1337" s="221"/>
      <c r="C1337" s="221"/>
      <c r="D1337" s="212"/>
    </row>
    <row r="1338" spans="1:4" ht="20.25" customHeight="1" x14ac:dyDescent="0.3">
      <c r="A1338" s="221"/>
      <c r="B1338" s="221"/>
      <c r="C1338" s="221"/>
      <c r="D1338" s="212"/>
    </row>
    <row r="1339" spans="1:4" ht="20.25" customHeight="1" x14ac:dyDescent="0.3">
      <c r="A1339" s="221"/>
      <c r="B1339" s="221"/>
      <c r="C1339" s="221"/>
      <c r="D1339" s="212"/>
    </row>
    <row r="1340" spans="1:4" ht="20.25" customHeight="1" x14ac:dyDescent="0.3">
      <c r="A1340" s="221"/>
      <c r="B1340" s="221"/>
      <c r="C1340" s="221"/>
      <c r="D1340" s="212"/>
    </row>
    <row r="1341" spans="1:4" ht="20.25" customHeight="1" x14ac:dyDescent="0.3">
      <c r="A1341" s="221"/>
      <c r="B1341" s="221"/>
      <c r="C1341" s="221"/>
      <c r="D1341" s="212"/>
    </row>
    <row r="1342" spans="1:4" ht="20.25" customHeight="1" x14ac:dyDescent="0.3">
      <c r="A1342" s="221"/>
      <c r="B1342" s="221"/>
      <c r="C1342" s="221"/>
      <c r="D1342" s="212"/>
    </row>
    <row r="1343" spans="1:4" ht="20.25" customHeight="1" x14ac:dyDescent="0.3">
      <c r="A1343" s="221"/>
      <c r="B1343" s="221"/>
      <c r="C1343" s="221"/>
      <c r="D1343" s="212"/>
    </row>
    <row r="1344" spans="1:4" ht="20.25" customHeight="1" x14ac:dyDescent="0.3">
      <c r="A1344" s="221"/>
      <c r="B1344" s="221"/>
      <c r="C1344" s="221"/>
      <c r="D1344" s="212"/>
    </row>
    <row r="1345" spans="1:4" ht="20.25" customHeight="1" x14ac:dyDescent="0.3">
      <c r="A1345" s="221"/>
      <c r="B1345" s="221"/>
      <c r="C1345" s="221"/>
      <c r="D1345" s="212"/>
    </row>
    <row r="1346" spans="1:4" ht="20.25" customHeight="1" x14ac:dyDescent="0.3">
      <c r="A1346" s="221"/>
      <c r="B1346" s="221"/>
      <c r="C1346" s="221"/>
      <c r="D1346" s="212"/>
    </row>
    <row r="1347" spans="1:4" ht="20.25" customHeight="1" x14ac:dyDescent="0.3">
      <c r="A1347" s="221"/>
      <c r="B1347" s="221"/>
      <c r="C1347" s="221"/>
      <c r="D1347" s="212"/>
    </row>
    <row r="1348" spans="1:4" ht="20.25" customHeight="1" x14ac:dyDescent="0.3">
      <c r="A1348" s="221"/>
      <c r="B1348" s="221"/>
      <c r="C1348" s="221"/>
      <c r="D1348" s="212"/>
    </row>
    <row r="1349" spans="1:4" ht="20.25" customHeight="1" x14ac:dyDescent="0.3">
      <c r="A1349" s="221"/>
      <c r="B1349" s="221"/>
      <c r="C1349" s="221"/>
      <c r="D1349" s="212"/>
    </row>
    <row r="1350" spans="1:4" ht="20.25" customHeight="1" x14ac:dyDescent="0.3">
      <c r="A1350" s="221"/>
      <c r="B1350" s="221"/>
      <c r="C1350" s="221"/>
      <c r="D1350" s="212"/>
    </row>
    <row r="1351" spans="1:4" ht="20.25" customHeight="1" x14ac:dyDescent="0.3">
      <c r="A1351" s="221"/>
      <c r="B1351" s="221"/>
      <c r="C1351" s="221"/>
      <c r="D1351" s="212"/>
    </row>
    <row r="1352" spans="1:4" ht="20.25" customHeight="1" x14ac:dyDescent="0.3">
      <c r="A1352" s="221"/>
      <c r="B1352" s="221"/>
      <c r="C1352" s="221"/>
      <c r="D1352" s="212"/>
    </row>
    <row r="1353" spans="1:4" ht="20.25" customHeight="1" x14ac:dyDescent="0.3">
      <c r="A1353" s="221"/>
      <c r="B1353" s="221"/>
      <c r="C1353" s="221"/>
      <c r="D1353" s="212"/>
    </row>
    <row r="1354" spans="1:4" ht="20.25" customHeight="1" x14ac:dyDescent="0.3">
      <c r="A1354" s="221"/>
      <c r="B1354" s="221"/>
      <c r="C1354" s="221"/>
      <c r="D1354" s="212"/>
    </row>
    <row r="1355" spans="1:4" ht="20.25" customHeight="1" x14ac:dyDescent="0.3">
      <c r="A1355" s="221"/>
      <c r="B1355" s="221"/>
      <c r="C1355" s="221"/>
      <c r="D1355" s="212"/>
    </row>
    <row r="1356" spans="1:4" ht="20.25" customHeight="1" x14ac:dyDescent="0.3">
      <c r="A1356" s="221"/>
      <c r="B1356" s="221"/>
      <c r="C1356" s="221"/>
      <c r="D1356" s="212"/>
    </row>
    <row r="1357" spans="1:4" ht="20.25" customHeight="1" x14ac:dyDescent="0.3">
      <c r="A1357" s="221"/>
      <c r="B1357" s="221"/>
      <c r="C1357" s="221"/>
      <c r="D1357" s="212"/>
    </row>
    <row r="1358" spans="1:4" ht="20.25" customHeight="1" x14ac:dyDescent="0.3">
      <c r="A1358" s="221"/>
      <c r="B1358" s="221"/>
      <c r="C1358" s="221"/>
      <c r="D1358" s="212"/>
    </row>
    <row r="1359" spans="1:4" ht="20.25" customHeight="1" x14ac:dyDescent="0.3">
      <c r="A1359" s="221"/>
      <c r="B1359" s="221"/>
      <c r="C1359" s="221"/>
      <c r="D1359" s="212"/>
    </row>
    <row r="1360" spans="1:4" ht="20.25" customHeight="1" x14ac:dyDescent="0.3">
      <c r="A1360" s="221"/>
      <c r="B1360" s="221"/>
      <c r="C1360" s="221"/>
      <c r="D1360" s="212"/>
    </row>
    <row r="1361" spans="1:4" ht="20.25" customHeight="1" x14ac:dyDescent="0.3">
      <c r="A1361" s="221"/>
      <c r="B1361" s="221"/>
      <c r="C1361" s="221"/>
      <c r="D1361" s="212"/>
    </row>
    <row r="1362" spans="1:4" ht="20.25" customHeight="1" x14ac:dyDescent="0.3">
      <c r="A1362" s="221"/>
      <c r="B1362" s="221"/>
      <c r="C1362" s="221"/>
      <c r="D1362" s="212"/>
    </row>
    <row r="1363" spans="1:4" ht="20.25" customHeight="1" x14ac:dyDescent="0.3">
      <c r="A1363" s="221"/>
      <c r="B1363" s="221"/>
      <c r="C1363" s="221"/>
      <c r="D1363" s="212"/>
    </row>
    <row r="1364" spans="1:4" ht="20.25" customHeight="1" x14ac:dyDescent="0.3">
      <c r="A1364" s="221"/>
      <c r="B1364" s="221"/>
      <c r="C1364" s="221"/>
      <c r="D1364" s="212"/>
    </row>
    <row r="1365" spans="1:4" ht="20.25" customHeight="1" x14ac:dyDescent="0.3">
      <c r="A1365" s="221"/>
      <c r="B1365" s="221"/>
      <c r="C1365" s="221"/>
      <c r="D1365" s="212"/>
    </row>
    <row r="1366" spans="1:4" ht="20.25" customHeight="1" x14ac:dyDescent="0.3">
      <c r="A1366" s="221"/>
      <c r="B1366" s="221"/>
      <c r="C1366" s="221"/>
      <c r="D1366" s="212"/>
    </row>
    <row r="1367" spans="1:4" ht="20.25" customHeight="1" x14ac:dyDescent="0.3">
      <c r="A1367" s="221"/>
      <c r="B1367" s="221"/>
      <c r="C1367" s="221"/>
      <c r="D1367" s="212"/>
    </row>
    <row r="1368" spans="1:4" ht="20.25" customHeight="1" x14ac:dyDescent="0.3">
      <c r="A1368" s="221"/>
      <c r="B1368" s="221"/>
      <c r="C1368" s="221"/>
      <c r="D1368" s="212"/>
    </row>
    <row r="1369" spans="1:4" ht="20.25" customHeight="1" x14ac:dyDescent="0.3">
      <c r="A1369" s="221"/>
      <c r="B1369" s="221"/>
      <c r="C1369" s="221"/>
      <c r="D1369" s="212"/>
    </row>
    <row r="1370" spans="1:4" ht="20.25" customHeight="1" x14ac:dyDescent="0.3">
      <c r="A1370" s="221"/>
      <c r="B1370" s="221"/>
      <c r="C1370" s="221"/>
      <c r="D1370" s="212"/>
    </row>
    <row r="1371" spans="1:4" ht="20.25" customHeight="1" x14ac:dyDescent="0.3">
      <c r="A1371" s="221"/>
      <c r="B1371" s="221"/>
      <c r="C1371" s="221"/>
      <c r="D1371" s="212"/>
    </row>
    <row r="1372" spans="1:4" ht="20.25" customHeight="1" x14ac:dyDescent="0.3">
      <c r="A1372" s="221"/>
      <c r="B1372" s="221"/>
      <c r="C1372" s="221"/>
      <c r="D1372" s="212"/>
    </row>
    <row r="1373" spans="1:4" ht="20.25" customHeight="1" x14ac:dyDescent="0.3">
      <c r="A1373" s="221"/>
      <c r="B1373" s="221"/>
      <c r="C1373" s="221"/>
      <c r="D1373" s="212"/>
    </row>
    <row r="1374" spans="1:4" ht="20.25" customHeight="1" x14ac:dyDescent="0.3">
      <c r="A1374" s="221"/>
      <c r="B1374" s="221"/>
      <c r="C1374" s="221"/>
      <c r="D1374" s="212"/>
    </row>
    <row r="1375" spans="1:4" ht="20.25" customHeight="1" x14ac:dyDescent="0.3">
      <c r="A1375" s="221"/>
      <c r="B1375" s="221"/>
      <c r="C1375" s="221"/>
      <c r="D1375" s="212"/>
    </row>
    <row r="1376" spans="1:4" ht="20.25" customHeight="1" x14ac:dyDescent="0.3">
      <c r="A1376" s="221"/>
      <c r="B1376" s="221"/>
      <c r="C1376" s="221"/>
      <c r="D1376" s="212"/>
    </row>
    <row r="1377" spans="1:4" ht="20.25" customHeight="1" x14ac:dyDescent="0.3">
      <c r="A1377" s="221"/>
      <c r="B1377" s="221"/>
      <c r="C1377" s="221"/>
      <c r="D1377" s="212"/>
    </row>
    <row r="1378" spans="1:4" ht="20.25" customHeight="1" x14ac:dyDescent="0.3">
      <c r="A1378" s="221"/>
      <c r="B1378" s="221"/>
      <c r="C1378" s="221"/>
      <c r="D1378" s="212"/>
    </row>
    <row r="1379" spans="1:4" ht="20.25" customHeight="1" x14ac:dyDescent="0.3">
      <c r="A1379" s="221"/>
      <c r="B1379" s="221"/>
      <c r="C1379" s="221"/>
      <c r="D1379" s="212"/>
    </row>
    <row r="1380" spans="1:4" ht="20.25" customHeight="1" x14ac:dyDescent="0.3">
      <c r="A1380" s="221"/>
      <c r="B1380" s="221"/>
      <c r="C1380" s="221"/>
      <c r="D1380" s="212"/>
    </row>
    <row r="1381" spans="1:4" ht="20.25" customHeight="1" x14ac:dyDescent="0.3">
      <c r="A1381" s="221"/>
      <c r="B1381" s="221"/>
      <c r="C1381" s="221"/>
      <c r="D1381" s="212"/>
    </row>
    <row r="1382" spans="1:4" ht="20.25" customHeight="1" x14ac:dyDescent="0.3">
      <c r="A1382" s="221"/>
      <c r="B1382" s="221"/>
      <c r="C1382" s="221"/>
      <c r="D1382" s="212"/>
    </row>
    <row r="1383" spans="1:4" ht="20.25" customHeight="1" x14ac:dyDescent="0.3">
      <c r="A1383" s="221"/>
      <c r="B1383" s="221"/>
      <c r="C1383" s="221"/>
      <c r="D1383" s="212"/>
    </row>
    <row r="1384" spans="1:4" ht="20.25" customHeight="1" x14ac:dyDescent="0.3">
      <c r="A1384" s="221"/>
      <c r="B1384" s="221"/>
      <c r="C1384" s="221"/>
      <c r="D1384" s="212"/>
    </row>
    <row r="1385" spans="1:4" ht="20.25" customHeight="1" x14ac:dyDescent="0.3">
      <c r="A1385" s="221"/>
      <c r="B1385" s="221"/>
      <c r="C1385" s="221"/>
      <c r="D1385" s="212"/>
    </row>
    <row r="1386" spans="1:4" ht="20.25" customHeight="1" x14ac:dyDescent="0.3">
      <c r="A1386" s="221"/>
      <c r="B1386" s="221"/>
      <c r="C1386" s="221"/>
      <c r="D1386" s="212"/>
    </row>
    <row r="1387" spans="1:4" ht="20.25" customHeight="1" x14ac:dyDescent="0.3">
      <c r="A1387" s="221"/>
      <c r="B1387" s="221"/>
      <c r="C1387" s="221"/>
      <c r="D1387" s="212"/>
    </row>
    <row r="1388" spans="1:4" ht="20.25" customHeight="1" x14ac:dyDescent="0.3">
      <c r="A1388" s="221"/>
      <c r="B1388" s="221"/>
      <c r="C1388" s="221"/>
      <c r="D1388" s="212"/>
    </row>
    <row r="1389" spans="1:4" ht="20.25" customHeight="1" x14ac:dyDescent="0.3">
      <c r="A1389" s="221"/>
      <c r="B1389" s="221"/>
      <c r="C1389" s="221"/>
      <c r="D1389" s="212"/>
    </row>
    <row r="1390" spans="1:4" ht="20.25" customHeight="1" x14ac:dyDescent="0.3">
      <c r="A1390" s="221"/>
      <c r="B1390" s="221"/>
      <c r="C1390" s="221"/>
      <c r="D1390" s="212"/>
    </row>
    <row r="1391" spans="1:4" ht="20.25" customHeight="1" x14ac:dyDescent="0.3">
      <c r="A1391" s="221"/>
      <c r="B1391" s="221"/>
      <c r="C1391" s="221"/>
      <c r="D1391" s="212"/>
    </row>
    <row r="1392" spans="1:4" ht="20.25" customHeight="1" x14ac:dyDescent="0.3">
      <c r="A1392" s="221"/>
      <c r="B1392" s="221"/>
      <c r="C1392" s="221"/>
      <c r="D1392" s="212"/>
    </row>
    <row r="1393" spans="1:4" ht="20.25" customHeight="1" x14ac:dyDescent="0.3">
      <c r="A1393" s="221"/>
      <c r="B1393" s="221"/>
      <c r="C1393" s="221"/>
      <c r="D1393" s="212"/>
    </row>
    <row r="1394" spans="1:4" ht="20.25" customHeight="1" x14ac:dyDescent="0.3">
      <c r="A1394" s="221"/>
      <c r="B1394" s="221"/>
      <c r="C1394" s="221"/>
      <c r="D1394" s="212"/>
    </row>
    <row r="1395" spans="1:4" ht="20.25" customHeight="1" x14ac:dyDescent="0.3">
      <c r="A1395" s="221"/>
      <c r="B1395" s="221"/>
      <c r="C1395" s="221"/>
      <c r="D1395" s="212"/>
    </row>
    <row r="1396" spans="1:4" ht="20.25" customHeight="1" x14ac:dyDescent="0.3">
      <c r="A1396" s="221"/>
      <c r="B1396" s="221"/>
      <c r="C1396" s="221"/>
      <c r="D1396" s="212"/>
    </row>
    <row r="1397" spans="1:4" ht="20.25" customHeight="1" x14ac:dyDescent="0.3">
      <c r="A1397" s="221"/>
      <c r="B1397" s="221"/>
      <c r="C1397" s="221"/>
      <c r="D1397" s="212"/>
    </row>
    <row r="1398" spans="1:4" ht="20.25" customHeight="1" x14ac:dyDescent="0.3">
      <c r="A1398" s="221"/>
      <c r="B1398" s="221"/>
      <c r="C1398" s="221"/>
      <c r="D1398" s="212"/>
    </row>
    <row r="1399" spans="1:4" ht="20.25" customHeight="1" x14ac:dyDescent="0.3">
      <c r="A1399" s="221"/>
      <c r="B1399" s="221"/>
      <c r="C1399" s="221"/>
      <c r="D1399" s="212"/>
    </row>
    <row r="1400" spans="1:4" ht="20.25" customHeight="1" x14ac:dyDescent="0.3">
      <c r="A1400" s="221"/>
      <c r="B1400" s="221"/>
      <c r="C1400" s="221"/>
      <c r="D1400" s="212"/>
    </row>
    <row r="1401" spans="1:4" ht="20.25" customHeight="1" x14ac:dyDescent="0.3">
      <c r="A1401" s="221"/>
      <c r="B1401" s="221"/>
      <c r="C1401" s="221"/>
      <c r="D1401" s="212"/>
    </row>
    <row r="1402" spans="1:4" ht="20.25" customHeight="1" x14ac:dyDescent="0.3">
      <c r="A1402" s="221"/>
      <c r="B1402" s="221"/>
      <c r="C1402" s="221"/>
      <c r="D1402" s="212"/>
    </row>
    <row r="1403" spans="1:4" ht="20.25" customHeight="1" x14ac:dyDescent="0.3">
      <c r="A1403" s="221"/>
      <c r="B1403" s="221"/>
      <c r="C1403" s="221"/>
      <c r="D1403" s="212"/>
    </row>
    <row r="1404" spans="1:4" ht="20.25" customHeight="1" x14ac:dyDescent="0.3">
      <c r="A1404" s="221"/>
      <c r="B1404" s="221"/>
      <c r="C1404" s="221"/>
      <c r="D1404" s="212"/>
    </row>
    <row r="1405" spans="1:4" ht="20.25" customHeight="1" x14ac:dyDescent="0.3">
      <c r="A1405" s="221"/>
      <c r="B1405" s="221"/>
      <c r="C1405" s="221"/>
      <c r="D1405" s="212"/>
    </row>
    <row r="1406" spans="1:4" ht="20.25" customHeight="1" x14ac:dyDescent="0.3">
      <c r="A1406" s="221"/>
      <c r="B1406" s="221"/>
      <c r="C1406" s="221"/>
      <c r="D1406" s="212"/>
    </row>
    <row r="1407" spans="1:4" ht="20.25" customHeight="1" x14ac:dyDescent="0.3">
      <c r="A1407" s="221"/>
      <c r="B1407" s="221"/>
      <c r="C1407" s="221"/>
      <c r="D1407" s="212"/>
    </row>
    <row r="1408" spans="1:4" ht="20.25" customHeight="1" x14ac:dyDescent="0.3">
      <c r="A1408" s="221"/>
      <c r="B1408" s="221"/>
      <c r="C1408" s="221"/>
      <c r="D1408" s="212"/>
    </row>
    <row r="1409" spans="1:4" ht="20.25" customHeight="1" x14ac:dyDescent="0.3">
      <c r="A1409" s="221"/>
      <c r="B1409" s="221"/>
      <c r="C1409" s="221"/>
      <c r="D1409" s="212"/>
    </row>
    <row r="1410" spans="1:4" ht="20.25" customHeight="1" x14ac:dyDescent="0.3">
      <c r="A1410" s="221"/>
      <c r="B1410" s="221"/>
      <c r="C1410" s="221"/>
      <c r="D1410" s="212"/>
    </row>
    <row r="1411" spans="1:4" ht="20.25" customHeight="1" x14ac:dyDescent="0.3">
      <c r="A1411" s="221"/>
      <c r="B1411" s="221"/>
      <c r="C1411" s="221"/>
      <c r="D1411" s="212"/>
    </row>
    <row r="1412" spans="1:4" ht="20.25" customHeight="1" x14ac:dyDescent="0.3">
      <c r="A1412" s="221"/>
      <c r="B1412" s="221"/>
      <c r="C1412" s="221"/>
      <c r="D1412" s="212"/>
    </row>
    <row r="1413" spans="1:4" ht="20.25" customHeight="1" x14ac:dyDescent="0.3">
      <c r="A1413" s="221"/>
      <c r="B1413" s="221"/>
      <c r="C1413" s="221"/>
      <c r="D1413" s="212"/>
    </row>
    <row r="1414" spans="1:4" ht="20.25" customHeight="1" x14ac:dyDescent="0.3">
      <c r="A1414" s="221"/>
      <c r="B1414" s="221"/>
      <c r="C1414" s="221"/>
      <c r="D1414" s="212"/>
    </row>
    <row r="1415" spans="1:4" ht="20.25" customHeight="1" x14ac:dyDescent="0.3">
      <c r="A1415" s="221"/>
      <c r="B1415" s="221"/>
      <c r="C1415" s="221"/>
      <c r="D1415" s="212"/>
    </row>
    <row r="1416" spans="1:4" ht="20.25" customHeight="1" x14ac:dyDescent="0.3">
      <c r="A1416" s="221"/>
      <c r="B1416" s="221"/>
      <c r="C1416" s="221"/>
      <c r="D1416" s="212"/>
    </row>
    <row r="1417" spans="1:4" ht="20.25" customHeight="1" x14ac:dyDescent="0.3">
      <c r="A1417" s="221"/>
      <c r="B1417" s="221"/>
      <c r="C1417" s="221"/>
      <c r="D1417" s="212"/>
    </row>
    <row r="1418" spans="1:4" ht="20.25" customHeight="1" x14ac:dyDescent="0.3">
      <c r="A1418" s="221"/>
      <c r="B1418" s="221"/>
      <c r="C1418" s="221"/>
      <c r="D1418" s="212"/>
    </row>
    <row r="1419" spans="1:4" ht="20.25" customHeight="1" x14ac:dyDescent="0.3">
      <c r="A1419" s="221"/>
      <c r="B1419" s="221"/>
      <c r="C1419" s="221"/>
      <c r="D1419" s="212"/>
    </row>
    <row r="1420" spans="1:4" ht="20.25" customHeight="1" x14ac:dyDescent="0.3">
      <c r="A1420" s="221"/>
      <c r="B1420" s="221"/>
      <c r="C1420" s="221"/>
      <c r="D1420" s="212"/>
    </row>
    <row r="1421" spans="1:4" ht="20.25" customHeight="1" x14ac:dyDescent="0.3">
      <c r="A1421" s="221"/>
      <c r="B1421" s="221"/>
      <c r="C1421" s="221"/>
      <c r="D1421" s="212"/>
    </row>
    <row r="1422" spans="1:4" ht="20.25" customHeight="1" x14ac:dyDescent="0.3">
      <c r="A1422" s="221"/>
      <c r="B1422" s="221"/>
      <c r="C1422" s="221"/>
      <c r="D1422" s="212"/>
    </row>
    <row r="1423" spans="1:4" ht="20.25" customHeight="1" x14ac:dyDescent="0.3">
      <c r="A1423" s="221"/>
      <c r="B1423" s="221"/>
      <c r="C1423" s="221"/>
      <c r="D1423" s="212"/>
    </row>
    <row r="1424" spans="1:4" ht="20.25" customHeight="1" x14ac:dyDescent="0.3">
      <c r="A1424" s="221"/>
      <c r="B1424" s="221"/>
      <c r="C1424" s="221"/>
      <c r="D1424" s="212"/>
    </row>
    <row r="1425" spans="1:4" ht="20.25" customHeight="1" x14ac:dyDescent="0.3">
      <c r="A1425" s="221"/>
      <c r="B1425" s="221"/>
      <c r="C1425" s="221"/>
      <c r="D1425" s="212"/>
    </row>
    <row r="1426" spans="1:4" ht="20.25" customHeight="1" x14ac:dyDescent="0.3">
      <c r="A1426" s="221"/>
      <c r="B1426" s="221"/>
      <c r="C1426" s="221"/>
      <c r="D1426" s="212"/>
    </row>
    <row r="1427" spans="1:4" ht="20.25" customHeight="1" x14ac:dyDescent="0.3">
      <c r="A1427" s="221"/>
      <c r="B1427" s="221"/>
      <c r="C1427" s="221"/>
      <c r="D1427" s="212"/>
    </row>
    <row r="1428" spans="1:4" ht="20.25" customHeight="1" x14ac:dyDescent="0.3">
      <c r="A1428" s="221"/>
      <c r="B1428" s="221"/>
      <c r="C1428" s="221"/>
      <c r="D1428" s="212"/>
    </row>
    <row r="1429" spans="1:4" ht="20.25" customHeight="1" x14ac:dyDescent="0.3">
      <c r="A1429" s="221"/>
      <c r="B1429" s="221"/>
      <c r="C1429" s="221"/>
      <c r="D1429" s="212"/>
    </row>
    <row r="1430" spans="1:4" ht="20.25" customHeight="1" x14ac:dyDescent="0.3">
      <c r="A1430" s="221"/>
      <c r="B1430" s="221"/>
      <c r="C1430" s="221"/>
      <c r="D1430" s="212"/>
    </row>
    <row r="1431" spans="1:4" ht="20.25" customHeight="1" x14ac:dyDescent="0.3">
      <c r="A1431" s="221"/>
      <c r="B1431" s="221"/>
      <c r="C1431" s="221"/>
      <c r="D1431" s="212"/>
    </row>
    <row r="1432" spans="1:4" ht="20.25" customHeight="1" x14ac:dyDescent="0.3">
      <c r="A1432" s="221"/>
      <c r="B1432" s="221"/>
      <c r="C1432" s="221"/>
      <c r="D1432" s="212"/>
    </row>
    <row r="1433" spans="1:4" ht="20.25" customHeight="1" x14ac:dyDescent="0.3">
      <c r="A1433" s="221"/>
      <c r="B1433" s="221"/>
      <c r="C1433" s="221"/>
      <c r="D1433" s="212"/>
    </row>
    <row r="1434" spans="1:4" ht="20.25" customHeight="1" x14ac:dyDescent="0.3">
      <c r="A1434" s="221"/>
      <c r="B1434" s="221"/>
      <c r="C1434" s="221"/>
      <c r="D1434" s="212"/>
    </row>
    <row r="1435" spans="1:4" ht="20.25" customHeight="1" x14ac:dyDescent="0.3">
      <c r="A1435" s="221"/>
      <c r="B1435" s="221"/>
      <c r="C1435" s="221"/>
      <c r="D1435" s="212"/>
    </row>
    <row r="1436" spans="1:4" ht="20.25" customHeight="1" x14ac:dyDescent="0.3">
      <c r="A1436" s="221"/>
      <c r="B1436" s="221"/>
      <c r="C1436" s="221"/>
      <c r="D1436" s="212"/>
    </row>
    <row r="1437" spans="1:4" ht="20.25" customHeight="1" x14ac:dyDescent="0.3">
      <c r="A1437" s="221"/>
      <c r="B1437" s="221"/>
      <c r="C1437" s="221"/>
      <c r="D1437" s="212"/>
    </row>
    <row r="1438" spans="1:4" ht="20.25" customHeight="1" x14ac:dyDescent="0.3">
      <c r="A1438" s="221"/>
      <c r="B1438" s="221"/>
      <c r="C1438" s="221"/>
      <c r="D1438" s="212"/>
    </row>
    <row r="1439" spans="1:4" ht="20.25" customHeight="1" x14ac:dyDescent="0.3">
      <c r="A1439" s="221"/>
      <c r="B1439" s="221"/>
      <c r="C1439" s="221"/>
      <c r="D1439" s="212"/>
    </row>
    <row r="1440" spans="1:4" ht="20.25" customHeight="1" x14ac:dyDescent="0.3">
      <c r="A1440" s="221"/>
      <c r="B1440" s="221"/>
      <c r="C1440" s="221"/>
      <c r="D1440" s="212"/>
    </row>
    <row r="1441" spans="1:4" ht="20.25" customHeight="1" x14ac:dyDescent="0.3">
      <c r="A1441" s="221"/>
      <c r="B1441" s="221"/>
      <c r="C1441" s="221"/>
      <c r="D1441" s="212"/>
    </row>
    <row r="1442" spans="1:4" ht="20.25" customHeight="1" x14ac:dyDescent="0.3">
      <c r="A1442" s="221"/>
      <c r="B1442" s="221"/>
      <c r="C1442" s="221"/>
      <c r="D1442" s="212"/>
    </row>
    <row r="1443" spans="1:4" ht="20.25" customHeight="1" x14ac:dyDescent="0.3">
      <c r="A1443" s="221"/>
      <c r="B1443" s="221"/>
      <c r="C1443" s="221"/>
      <c r="D1443" s="212"/>
    </row>
    <row r="1444" spans="1:4" ht="20.25" customHeight="1" x14ac:dyDescent="0.3">
      <c r="A1444" s="221"/>
      <c r="B1444" s="221"/>
      <c r="C1444" s="221"/>
      <c r="D1444" s="212"/>
    </row>
    <row r="1445" spans="1:4" ht="20.25" customHeight="1" x14ac:dyDescent="0.3">
      <c r="A1445" s="221"/>
      <c r="B1445" s="221"/>
      <c r="C1445" s="221"/>
      <c r="D1445" s="212"/>
    </row>
    <row r="1446" spans="1:4" ht="20.25" customHeight="1" x14ac:dyDescent="0.3">
      <c r="A1446" s="221"/>
      <c r="B1446" s="221"/>
      <c r="C1446" s="221"/>
      <c r="D1446" s="212"/>
    </row>
    <row r="1447" spans="1:4" ht="20.25" customHeight="1" x14ac:dyDescent="0.3">
      <c r="A1447" s="221"/>
      <c r="B1447" s="221"/>
      <c r="C1447" s="221"/>
      <c r="D1447" s="212"/>
    </row>
    <row r="1448" spans="1:4" ht="20.25" customHeight="1" x14ac:dyDescent="0.3">
      <c r="A1448" s="221"/>
      <c r="B1448" s="221"/>
      <c r="C1448" s="221"/>
      <c r="D1448" s="212"/>
    </row>
    <row r="1449" spans="1:4" ht="20.25" customHeight="1" x14ac:dyDescent="0.3">
      <c r="A1449" s="221"/>
      <c r="B1449" s="221"/>
      <c r="C1449" s="221"/>
      <c r="D1449" s="212"/>
    </row>
    <row r="1450" spans="1:4" ht="20.25" customHeight="1" x14ac:dyDescent="0.3">
      <c r="A1450" s="221"/>
      <c r="B1450" s="221"/>
      <c r="C1450" s="221"/>
      <c r="D1450" s="212"/>
    </row>
    <row r="1451" spans="1:4" ht="20.25" customHeight="1" x14ac:dyDescent="0.3">
      <c r="A1451" s="221"/>
      <c r="B1451" s="221"/>
      <c r="C1451" s="221"/>
      <c r="D1451" s="212"/>
    </row>
    <row r="1452" spans="1:4" ht="20.25" customHeight="1" x14ac:dyDescent="0.3">
      <c r="A1452" s="221"/>
      <c r="B1452" s="221"/>
      <c r="C1452" s="221"/>
      <c r="D1452" s="212"/>
    </row>
    <row r="1453" spans="1:4" ht="20.25" customHeight="1" x14ac:dyDescent="0.3">
      <c r="A1453" s="221"/>
      <c r="B1453" s="221"/>
      <c r="C1453" s="221"/>
      <c r="D1453" s="212"/>
    </row>
    <row r="1454" spans="1:4" ht="20.25" customHeight="1" x14ac:dyDescent="0.3">
      <c r="A1454" s="221"/>
      <c r="B1454" s="221"/>
      <c r="C1454" s="221"/>
      <c r="D1454" s="212"/>
    </row>
    <row r="1455" spans="1:4" ht="20.25" customHeight="1" x14ac:dyDescent="0.3">
      <c r="A1455" s="221"/>
      <c r="B1455" s="221"/>
      <c r="C1455" s="221"/>
      <c r="D1455" s="212"/>
    </row>
    <row r="1456" spans="1:4" ht="20.25" customHeight="1" x14ac:dyDescent="0.3">
      <c r="A1456" s="221"/>
      <c r="B1456" s="221"/>
      <c r="C1456" s="221"/>
      <c r="D1456" s="212"/>
    </row>
    <row r="1457" spans="1:4" ht="20.25" customHeight="1" x14ac:dyDescent="0.3">
      <c r="A1457" s="221"/>
      <c r="B1457" s="221"/>
      <c r="C1457" s="221"/>
      <c r="D1457" s="212"/>
    </row>
    <row r="1458" spans="1:4" ht="20.25" customHeight="1" x14ac:dyDescent="0.3">
      <c r="A1458" s="221"/>
      <c r="B1458" s="221"/>
      <c r="C1458" s="221"/>
      <c r="D1458" s="212"/>
    </row>
    <row r="1459" spans="1:4" ht="20.25" customHeight="1" x14ac:dyDescent="0.3">
      <c r="A1459" s="221"/>
      <c r="B1459" s="221"/>
      <c r="C1459" s="221"/>
      <c r="D1459" s="212"/>
    </row>
    <row r="1460" spans="1:4" ht="20.25" customHeight="1" x14ac:dyDescent="0.3">
      <c r="A1460" s="221"/>
      <c r="B1460" s="221"/>
      <c r="C1460" s="221"/>
      <c r="D1460" s="212"/>
    </row>
    <row r="1461" spans="1:4" ht="20.25" customHeight="1" x14ac:dyDescent="0.3">
      <c r="A1461" s="221"/>
      <c r="B1461" s="221"/>
      <c r="C1461" s="221"/>
      <c r="D1461" s="212"/>
    </row>
    <row r="1462" spans="1:4" ht="20.25" customHeight="1" x14ac:dyDescent="0.3">
      <c r="A1462" s="221"/>
      <c r="B1462" s="221"/>
      <c r="C1462" s="221"/>
      <c r="D1462" s="212"/>
    </row>
    <row r="1463" spans="1:4" ht="20.25" customHeight="1" x14ac:dyDescent="0.3">
      <c r="A1463" s="221"/>
      <c r="B1463" s="221"/>
      <c r="C1463" s="221"/>
      <c r="D1463" s="212"/>
    </row>
    <row r="1464" spans="1:4" ht="20.25" customHeight="1" x14ac:dyDescent="0.3">
      <c r="A1464" s="221"/>
      <c r="B1464" s="221"/>
      <c r="C1464" s="221"/>
      <c r="D1464" s="212"/>
    </row>
    <row r="1465" spans="1:4" ht="20.25" customHeight="1" x14ac:dyDescent="0.3">
      <c r="A1465" s="221"/>
      <c r="B1465" s="221"/>
      <c r="C1465" s="221"/>
      <c r="D1465" s="212"/>
    </row>
    <row r="1466" spans="1:4" ht="20.25" customHeight="1" x14ac:dyDescent="0.3">
      <c r="A1466" s="221"/>
      <c r="B1466" s="221"/>
      <c r="C1466" s="221"/>
      <c r="D1466" s="212"/>
    </row>
    <row r="1467" spans="1:4" ht="20.25" customHeight="1" x14ac:dyDescent="0.3">
      <c r="A1467" s="221"/>
      <c r="B1467" s="221"/>
      <c r="C1467" s="221"/>
      <c r="D1467" s="212"/>
    </row>
    <row r="1468" spans="1:4" ht="20.25" customHeight="1" x14ac:dyDescent="0.3">
      <c r="A1468" s="221"/>
      <c r="B1468" s="221"/>
      <c r="C1468" s="221"/>
      <c r="D1468" s="212"/>
    </row>
    <row r="1469" spans="1:4" ht="20.25" customHeight="1" x14ac:dyDescent="0.3">
      <c r="A1469" s="221"/>
      <c r="B1469" s="221"/>
      <c r="C1469" s="221"/>
      <c r="D1469" s="212"/>
    </row>
    <row r="1470" spans="1:4" ht="20.25" customHeight="1" x14ac:dyDescent="0.3">
      <c r="A1470" s="221"/>
      <c r="B1470" s="221"/>
      <c r="C1470" s="221"/>
      <c r="D1470" s="212"/>
    </row>
    <row r="1471" spans="1:4" ht="20.25" customHeight="1" x14ac:dyDescent="0.3">
      <c r="A1471" s="221"/>
      <c r="B1471" s="221"/>
      <c r="C1471" s="221"/>
      <c r="D1471" s="212"/>
    </row>
    <row r="1472" spans="1:4" ht="20.25" customHeight="1" x14ac:dyDescent="0.3">
      <c r="A1472" s="221"/>
      <c r="B1472" s="221"/>
      <c r="C1472" s="221"/>
      <c r="D1472" s="212"/>
    </row>
    <row r="1473" spans="1:4" ht="20.25" customHeight="1" x14ac:dyDescent="0.3">
      <c r="A1473" s="221"/>
      <c r="B1473" s="221"/>
      <c r="C1473" s="221"/>
      <c r="D1473" s="212"/>
    </row>
    <row r="1474" spans="1:4" ht="20.25" customHeight="1" x14ac:dyDescent="0.3">
      <c r="A1474" s="221"/>
      <c r="B1474" s="221"/>
      <c r="C1474" s="221"/>
      <c r="D1474" s="212"/>
    </row>
    <row r="1475" spans="1:4" ht="20.25" customHeight="1" x14ac:dyDescent="0.3">
      <c r="A1475" s="221"/>
      <c r="B1475" s="221"/>
      <c r="C1475" s="221"/>
      <c r="D1475" s="212"/>
    </row>
    <row r="1476" spans="1:4" ht="20.25" customHeight="1" x14ac:dyDescent="0.3">
      <c r="A1476" s="221"/>
      <c r="B1476" s="221"/>
      <c r="C1476" s="221"/>
      <c r="D1476" s="212"/>
    </row>
    <row r="1477" spans="1:4" ht="20.25" customHeight="1" x14ac:dyDescent="0.3">
      <c r="A1477" s="221"/>
      <c r="B1477" s="221"/>
      <c r="C1477" s="221"/>
      <c r="D1477" s="212"/>
    </row>
    <row r="1478" spans="1:4" ht="20.25" customHeight="1" x14ac:dyDescent="0.3">
      <c r="A1478" s="221"/>
      <c r="B1478" s="221"/>
      <c r="C1478" s="221"/>
      <c r="D1478" s="212"/>
    </row>
    <row r="1479" spans="1:4" ht="20.25" customHeight="1" x14ac:dyDescent="0.3">
      <c r="A1479" s="221"/>
      <c r="B1479" s="221"/>
      <c r="C1479" s="221"/>
      <c r="D1479" s="212"/>
    </row>
    <row r="1480" spans="1:4" ht="20.25" customHeight="1" x14ac:dyDescent="0.3">
      <c r="A1480" s="221"/>
      <c r="B1480" s="221"/>
      <c r="C1480" s="221"/>
      <c r="D1480" s="212"/>
    </row>
    <row r="1481" spans="1:4" ht="20.25" customHeight="1" x14ac:dyDescent="0.3">
      <c r="A1481" s="221"/>
      <c r="B1481" s="221"/>
      <c r="C1481" s="221"/>
      <c r="D1481" s="212"/>
    </row>
    <row r="1482" spans="1:4" ht="20.25" customHeight="1" x14ac:dyDescent="0.3">
      <c r="A1482" s="221"/>
      <c r="B1482" s="221"/>
      <c r="C1482" s="221"/>
      <c r="D1482" s="212"/>
    </row>
    <row r="1483" spans="1:4" ht="20.25" customHeight="1" x14ac:dyDescent="0.3">
      <c r="A1483" s="221"/>
      <c r="B1483" s="221"/>
      <c r="C1483" s="221"/>
      <c r="D1483" s="212"/>
    </row>
    <row r="1484" spans="1:4" ht="20.25" customHeight="1" x14ac:dyDescent="0.3">
      <c r="A1484" s="221"/>
      <c r="B1484" s="221"/>
      <c r="C1484" s="221"/>
      <c r="D1484" s="212"/>
    </row>
    <row r="1485" spans="1:4" ht="20.25" customHeight="1" x14ac:dyDescent="0.3">
      <c r="A1485" s="221"/>
      <c r="B1485" s="221"/>
      <c r="C1485" s="221"/>
      <c r="D1485" s="212"/>
    </row>
    <row r="1486" spans="1:4" ht="20.25" customHeight="1" x14ac:dyDescent="0.3">
      <c r="A1486" s="221"/>
      <c r="B1486" s="221"/>
      <c r="C1486" s="221"/>
      <c r="D1486" s="212"/>
    </row>
    <row r="1487" spans="1:4" ht="20.25" customHeight="1" x14ac:dyDescent="0.3">
      <c r="A1487" s="221"/>
      <c r="B1487" s="221"/>
      <c r="C1487" s="221"/>
      <c r="D1487" s="212"/>
    </row>
    <row r="1488" spans="1:4" ht="20.25" customHeight="1" x14ac:dyDescent="0.3">
      <c r="A1488" s="221"/>
      <c r="B1488" s="221"/>
      <c r="C1488" s="221"/>
      <c r="D1488" s="212"/>
    </row>
    <row r="1489" spans="1:4" ht="20.25" customHeight="1" x14ac:dyDescent="0.3">
      <c r="A1489" s="221"/>
      <c r="B1489" s="221"/>
      <c r="C1489" s="221"/>
      <c r="D1489" s="212"/>
    </row>
    <row r="1490" spans="1:4" ht="20.25" customHeight="1" x14ac:dyDescent="0.3">
      <c r="A1490" s="221"/>
      <c r="B1490" s="221"/>
      <c r="C1490" s="221"/>
      <c r="D1490" s="212"/>
    </row>
    <row r="1491" spans="1:4" ht="20.25" customHeight="1" x14ac:dyDescent="0.3">
      <c r="A1491" s="221"/>
      <c r="B1491" s="221"/>
      <c r="C1491" s="221"/>
      <c r="D1491" s="212"/>
    </row>
    <row r="1492" spans="1:4" ht="20.25" customHeight="1" x14ac:dyDescent="0.3">
      <c r="A1492" s="221"/>
      <c r="B1492" s="221"/>
      <c r="C1492" s="221"/>
      <c r="D1492" s="212"/>
    </row>
    <row r="1493" spans="1:4" ht="20.25" customHeight="1" x14ac:dyDescent="0.3">
      <c r="A1493" s="221"/>
      <c r="B1493" s="221"/>
      <c r="C1493" s="221"/>
      <c r="D1493" s="212"/>
    </row>
    <row r="1494" spans="1:4" ht="20.25" customHeight="1" x14ac:dyDescent="0.3">
      <c r="A1494" s="221"/>
      <c r="B1494" s="221"/>
      <c r="C1494" s="221"/>
      <c r="D1494" s="212"/>
    </row>
    <row r="1495" spans="1:4" ht="20.25" customHeight="1" x14ac:dyDescent="0.3">
      <c r="A1495" s="221"/>
      <c r="B1495" s="221"/>
      <c r="C1495" s="221"/>
      <c r="D1495" s="212"/>
    </row>
    <row r="1496" spans="1:4" ht="20.25" customHeight="1" x14ac:dyDescent="0.3">
      <c r="A1496" s="221"/>
      <c r="B1496" s="221"/>
      <c r="C1496" s="221"/>
      <c r="D1496" s="212"/>
    </row>
    <row r="1497" spans="1:4" ht="20.25" customHeight="1" x14ac:dyDescent="0.3">
      <c r="A1497" s="221"/>
      <c r="B1497" s="221"/>
      <c r="C1497" s="221"/>
      <c r="D1497" s="212"/>
    </row>
    <row r="1498" spans="1:4" ht="20.25" customHeight="1" x14ac:dyDescent="0.3">
      <c r="A1498" s="221"/>
      <c r="B1498" s="221"/>
      <c r="C1498" s="221"/>
      <c r="D1498" s="212"/>
    </row>
    <row r="1499" spans="1:4" ht="20.25" customHeight="1" x14ac:dyDescent="0.3">
      <c r="A1499" s="221"/>
      <c r="B1499" s="221"/>
      <c r="C1499" s="221"/>
      <c r="D1499" s="212"/>
    </row>
    <row r="1500" spans="1:4" ht="20.25" customHeight="1" x14ac:dyDescent="0.3">
      <c r="A1500" s="221"/>
      <c r="B1500" s="221"/>
      <c r="C1500" s="221"/>
      <c r="D1500" s="212"/>
    </row>
    <row r="1501" spans="1:4" ht="20.25" customHeight="1" x14ac:dyDescent="0.3">
      <c r="A1501" s="221"/>
      <c r="B1501" s="221"/>
      <c r="C1501" s="221"/>
      <c r="D1501" s="212"/>
    </row>
    <row r="1502" spans="1:4" ht="20.25" customHeight="1" x14ac:dyDescent="0.3">
      <c r="A1502" s="221"/>
      <c r="B1502" s="221"/>
      <c r="C1502" s="221"/>
      <c r="D1502" s="212"/>
    </row>
    <row r="1503" spans="1:4" ht="20.25" customHeight="1" x14ac:dyDescent="0.3">
      <c r="A1503" s="221"/>
      <c r="B1503" s="221"/>
      <c r="C1503" s="221"/>
      <c r="D1503" s="212"/>
    </row>
    <row r="1504" spans="1:4" ht="20.25" customHeight="1" x14ac:dyDescent="0.3">
      <c r="A1504" s="221"/>
      <c r="B1504" s="221"/>
      <c r="C1504" s="221"/>
      <c r="D1504" s="212"/>
    </row>
    <row r="1505" spans="1:4" ht="20.25" customHeight="1" x14ac:dyDescent="0.3">
      <c r="A1505" s="221"/>
      <c r="B1505" s="221"/>
      <c r="C1505" s="221"/>
      <c r="D1505" s="212"/>
    </row>
    <row r="1506" spans="1:4" ht="20.25" customHeight="1" x14ac:dyDescent="0.3">
      <c r="A1506" s="221"/>
      <c r="B1506" s="221"/>
      <c r="C1506" s="221"/>
      <c r="D1506" s="212"/>
    </row>
    <row r="1507" spans="1:4" ht="20.25" customHeight="1" x14ac:dyDescent="0.3">
      <c r="A1507" s="221"/>
      <c r="B1507" s="221"/>
      <c r="C1507" s="221"/>
      <c r="D1507" s="212"/>
    </row>
    <row r="1508" spans="1:4" ht="20.25" customHeight="1" x14ac:dyDescent="0.3">
      <c r="A1508" s="221"/>
      <c r="B1508" s="221"/>
      <c r="C1508" s="221"/>
      <c r="D1508" s="212"/>
    </row>
    <row r="1509" spans="1:4" ht="20.25" customHeight="1" x14ac:dyDescent="0.3">
      <c r="A1509" s="221"/>
      <c r="B1509" s="221"/>
      <c r="C1509" s="221"/>
      <c r="D1509" s="212"/>
    </row>
    <row r="1510" spans="1:4" ht="20.25" customHeight="1" x14ac:dyDescent="0.3">
      <c r="A1510" s="221"/>
      <c r="B1510" s="221"/>
      <c r="C1510" s="221"/>
      <c r="D1510" s="212"/>
    </row>
    <row r="1511" spans="1:4" ht="20.25" customHeight="1" x14ac:dyDescent="0.3">
      <c r="A1511" s="221"/>
      <c r="B1511" s="221"/>
      <c r="C1511" s="221"/>
      <c r="D1511" s="212"/>
    </row>
    <row r="1512" spans="1:4" ht="20.25" customHeight="1" x14ac:dyDescent="0.3">
      <c r="A1512" s="221"/>
      <c r="B1512" s="221"/>
      <c r="C1512" s="221"/>
      <c r="D1512" s="212"/>
    </row>
    <row r="1513" spans="1:4" ht="20.25" customHeight="1" x14ac:dyDescent="0.3">
      <c r="A1513" s="221"/>
      <c r="B1513" s="221"/>
      <c r="C1513" s="221"/>
      <c r="D1513" s="212"/>
    </row>
    <row r="1514" spans="1:4" ht="20.25" customHeight="1" x14ac:dyDescent="0.3">
      <c r="A1514" s="221"/>
      <c r="B1514" s="221"/>
      <c r="C1514" s="221"/>
      <c r="D1514" s="212"/>
    </row>
    <row r="1515" spans="1:4" ht="20.25" customHeight="1" x14ac:dyDescent="0.3">
      <c r="A1515" s="221"/>
      <c r="B1515" s="221"/>
      <c r="C1515" s="221"/>
      <c r="D1515" s="212"/>
    </row>
    <row r="1516" spans="1:4" ht="20.25" customHeight="1" x14ac:dyDescent="0.3">
      <c r="A1516" s="221"/>
      <c r="B1516" s="221"/>
      <c r="C1516" s="221"/>
      <c r="D1516" s="212"/>
    </row>
    <row r="1517" spans="1:4" ht="20.25" customHeight="1" x14ac:dyDescent="0.3">
      <c r="A1517" s="221"/>
      <c r="B1517" s="221"/>
      <c r="C1517" s="221"/>
      <c r="D1517" s="212"/>
    </row>
    <row r="1518" spans="1:4" ht="20.25" customHeight="1" x14ac:dyDescent="0.3">
      <c r="A1518" s="221"/>
      <c r="B1518" s="221"/>
      <c r="C1518" s="221"/>
      <c r="D1518" s="212"/>
    </row>
    <row r="1519" spans="1:4" ht="20.25" customHeight="1" x14ac:dyDescent="0.3">
      <c r="A1519" s="221"/>
      <c r="B1519" s="221"/>
      <c r="C1519" s="221"/>
      <c r="D1519" s="212"/>
    </row>
    <row r="1520" spans="1:4" ht="20.25" customHeight="1" x14ac:dyDescent="0.3">
      <c r="A1520" s="221"/>
      <c r="B1520" s="221"/>
      <c r="C1520" s="221"/>
      <c r="D1520" s="212"/>
    </row>
    <row r="1521" spans="1:4" ht="20.25" customHeight="1" x14ac:dyDescent="0.3">
      <c r="A1521" s="221"/>
      <c r="B1521" s="221"/>
      <c r="C1521" s="221"/>
      <c r="D1521" s="212"/>
    </row>
    <row r="1522" spans="1:4" ht="20.25" customHeight="1" x14ac:dyDescent="0.3">
      <c r="A1522" s="221"/>
      <c r="B1522" s="221"/>
      <c r="C1522" s="221"/>
      <c r="D1522" s="212"/>
    </row>
    <row r="1523" spans="1:4" ht="20.25" customHeight="1" x14ac:dyDescent="0.3">
      <c r="A1523" s="221"/>
      <c r="B1523" s="221"/>
      <c r="C1523" s="221"/>
      <c r="D1523" s="212"/>
    </row>
    <row r="1524" spans="1:4" ht="20.25" customHeight="1" x14ac:dyDescent="0.3">
      <c r="A1524" s="221"/>
      <c r="B1524" s="221"/>
      <c r="C1524" s="221"/>
      <c r="D1524" s="212"/>
    </row>
    <row r="1525" spans="1:4" ht="20.25" customHeight="1" x14ac:dyDescent="0.3">
      <c r="A1525" s="221"/>
      <c r="B1525" s="221"/>
      <c r="C1525" s="221"/>
      <c r="D1525" s="212"/>
    </row>
    <row r="1526" spans="1:4" ht="20.25" customHeight="1" x14ac:dyDescent="0.3">
      <c r="A1526" s="221"/>
      <c r="B1526" s="221"/>
      <c r="C1526" s="221"/>
      <c r="D1526" s="212"/>
    </row>
    <row r="1527" spans="1:4" ht="20.25" customHeight="1" x14ac:dyDescent="0.3">
      <c r="A1527" s="221"/>
      <c r="B1527" s="221"/>
      <c r="C1527" s="221"/>
      <c r="D1527" s="212"/>
    </row>
    <row r="1528" spans="1:4" ht="20.25" customHeight="1" x14ac:dyDescent="0.3">
      <c r="A1528" s="221"/>
      <c r="B1528" s="221"/>
      <c r="C1528" s="221"/>
      <c r="D1528" s="212"/>
    </row>
    <row r="1529" spans="1:4" ht="20.25" customHeight="1" x14ac:dyDescent="0.3">
      <c r="A1529" s="221"/>
      <c r="B1529" s="221"/>
      <c r="C1529" s="221"/>
      <c r="D1529" s="212"/>
    </row>
    <row r="1530" spans="1:4" ht="20.25" customHeight="1" x14ac:dyDescent="0.3">
      <c r="A1530" s="221"/>
      <c r="B1530" s="221"/>
      <c r="C1530" s="221"/>
      <c r="D1530" s="212"/>
    </row>
    <row r="1531" spans="1:4" ht="20.25" customHeight="1" x14ac:dyDescent="0.3">
      <c r="A1531" s="221"/>
      <c r="B1531" s="221"/>
      <c r="C1531" s="221"/>
      <c r="D1531" s="212"/>
    </row>
    <row r="1532" spans="1:4" ht="20.25" customHeight="1" x14ac:dyDescent="0.3">
      <c r="A1532" s="221"/>
      <c r="B1532" s="221"/>
      <c r="C1532" s="221"/>
      <c r="D1532" s="212"/>
    </row>
    <row r="1533" spans="1:4" ht="20.25" customHeight="1" x14ac:dyDescent="0.3">
      <c r="A1533" s="221"/>
      <c r="B1533" s="221"/>
      <c r="C1533" s="221"/>
      <c r="D1533" s="212"/>
    </row>
    <row r="1534" spans="1:4" ht="20.25" customHeight="1" x14ac:dyDescent="0.3">
      <c r="A1534" s="221"/>
      <c r="B1534" s="221"/>
      <c r="C1534" s="221"/>
      <c r="D1534" s="212"/>
    </row>
    <row r="1535" spans="1:4" ht="20.25" customHeight="1" x14ac:dyDescent="0.3">
      <c r="A1535" s="221"/>
      <c r="B1535" s="221"/>
      <c r="C1535" s="221"/>
      <c r="D1535" s="212"/>
    </row>
    <row r="1536" spans="1:4" ht="20.25" customHeight="1" x14ac:dyDescent="0.3">
      <c r="A1536" s="221"/>
      <c r="B1536" s="221"/>
      <c r="C1536" s="221"/>
      <c r="D1536" s="212"/>
    </row>
    <row r="1537" spans="1:4" ht="20.25" customHeight="1" x14ac:dyDescent="0.3">
      <c r="A1537" s="221"/>
      <c r="B1537" s="221"/>
      <c r="C1537" s="221"/>
      <c r="D1537" s="212"/>
    </row>
    <row r="1538" spans="1:4" ht="20.25" customHeight="1" x14ac:dyDescent="0.3">
      <c r="A1538" s="221"/>
      <c r="B1538" s="221"/>
      <c r="C1538" s="221"/>
      <c r="D1538" s="212"/>
    </row>
    <row r="1539" spans="1:4" ht="20.25" customHeight="1" x14ac:dyDescent="0.3">
      <c r="A1539" s="221"/>
      <c r="B1539" s="221"/>
      <c r="C1539" s="221"/>
      <c r="D1539" s="212"/>
    </row>
    <row r="1540" spans="1:4" ht="20.25" customHeight="1" x14ac:dyDescent="0.3">
      <c r="A1540" s="221"/>
      <c r="B1540" s="221"/>
      <c r="C1540" s="221"/>
      <c r="D1540" s="212"/>
    </row>
    <row r="1541" spans="1:4" ht="20.25" customHeight="1" x14ac:dyDescent="0.3">
      <c r="A1541" s="221"/>
      <c r="B1541" s="221"/>
      <c r="C1541" s="221"/>
      <c r="D1541" s="212"/>
    </row>
    <row r="1542" spans="1:4" ht="20.25" customHeight="1" x14ac:dyDescent="0.3">
      <c r="A1542" s="221"/>
      <c r="B1542" s="221"/>
      <c r="C1542" s="221"/>
      <c r="D1542" s="212"/>
    </row>
    <row r="1543" spans="1:4" ht="20.25" customHeight="1" x14ac:dyDescent="0.3">
      <c r="A1543" s="221"/>
      <c r="B1543" s="221"/>
      <c r="C1543" s="221"/>
      <c r="D1543" s="212"/>
    </row>
    <row r="1544" spans="1:4" ht="20.25" customHeight="1" x14ac:dyDescent="0.3">
      <c r="A1544" s="221"/>
      <c r="B1544" s="221"/>
      <c r="C1544" s="221"/>
      <c r="D1544" s="212"/>
    </row>
    <row r="1545" spans="1:4" ht="20.25" customHeight="1" x14ac:dyDescent="0.3">
      <c r="A1545" s="221"/>
      <c r="B1545" s="221"/>
      <c r="C1545" s="221"/>
      <c r="D1545" s="212"/>
    </row>
    <row r="1546" spans="1:4" ht="20.25" customHeight="1" x14ac:dyDescent="0.3">
      <c r="A1546" s="221"/>
      <c r="B1546" s="221"/>
      <c r="C1546" s="221"/>
      <c r="D1546" s="212"/>
    </row>
    <row r="1547" spans="1:4" ht="20.25" customHeight="1" x14ac:dyDescent="0.3">
      <c r="A1547" s="221"/>
      <c r="B1547" s="221"/>
      <c r="C1547" s="221"/>
      <c r="D1547" s="212"/>
    </row>
    <row r="1548" spans="1:4" ht="20.25" customHeight="1" x14ac:dyDescent="0.3">
      <c r="A1548" s="221"/>
      <c r="B1548" s="221"/>
      <c r="C1548" s="221"/>
      <c r="D1548" s="212"/>
    </row>
    <row r="1549" spans="1:4" ht="20.25" customHeight="1" x14ac:dyDescent="0.3">
      <c r="A1549" s="221"/>
      <c r="B1549" s="221"/>
      <c r="C1549" s="221"/>
      <c r="D1549" s="212"/>
    </row>
    <row r="1550" spans="1:4" ht="20.25" customHeight="1" x14ac:dyDescent="0.3">
      <c r="A1550" s="221"/>
      <c r="B1550" s="221"/>
      <c r="C1550" s="221"/>
      <c r="D1550" s="212"/>
    </row>
    <row r="1551" spans="1:4" ht="20.25" customHeight="1" x14ac:dyDescent="0.3">
      <c r="A1551" s="221"/>
      <c r="B1551" s="221"/>
      <c r="C1551" s="221"/>
      <c r="D1551" s="212"/>
    </row>
    <row r="1552" spans="1:4" ht="20.25" customHeight="1" x14ac:dyDescent="0.3">
      <c r="A1552" s="221"/>
      <c r="B1552" s="221"/>
      <c r="C1552" s="221"/>
      <c r="D1552" s="212"/>
    </row>
    <row r="1553" spans="1:4" ht="20.25" customHeight="1" x14ac:dyDescent="0.3">
      <c r="A1553" s="221"/>
      <c r="B1553" s="221"/>
      <c r="C1553" s="221"/>
      <c r="D1553" s="212"/>
    </row>
    <row r="1554" spans="1:4" ht="20.25" customHeight="1" x14ac:dyDescent="0.3">
      <c r="A1554" s="221"/>
      <c r="B1554" s="221"/>
      <c r="C1554" s="221"/>
      <c r="D1554" s="212"/>
    </row>
    <row r="1555" spans="1:4" ht="20.25" customHeight="1" x14ac:dyDescent="0.3">
      <c r="A1555" s="221"/>
      <c r="B1555" s="221"/>
      <c r="C1555" s="221"/>
      <c r="D1555" s="212"/>
    </row>
    <row r="1556" spans="1:4" ht="20.25" customHeight="1" x14ac:dyDescent="0.3">
      <c r="A1556" s="221"/>
      <c r="B1556" s="221"/>
      <c r="C1556" s="221"/>
      <c r="D1556" s="212"/>
    </row>
    <row r="1557" spans="1:4" ht="20.25" customHeight="1" x14ac:dyDescent="0.3">
      <c r="A1557" s="221"/>
      <c r="B1557" s="221"/>
      <c r="C1557" s="221"/>
      <c r="D1557" s="212"/>
    </row>
    <row r="1558" spans="1:4" ht="20.25" customHeight="1" x14ac:dyDescent="0.3">
      <c r="A1558" s="221"/>
      <c r="B1558" s="221"/>
      <c r="C1558" s="221"/>
      <c r="D1558" s="212"/>
    </row>
    <row r="1559" spans="1:4" ht="20.25" customHeight="1" x14ac:dyDescent="0.3">
      <c r="A1559" s="221"/>
      <c r="B1559" s="221"/>
      <c r="C1559" s="221"/>
      <c r="D1559" s="212"/>
    </row>
    <row r="1560" spans="1:4" ht="20.25" customHeight="1" x14ac:dyDescent="0.3">
      <c r="A1560" s="221"/>
      <c r="B1560" s="221"/>
      <c r="C1560" s="221"/>
      <c r="D1560" s="212"/>
    </row>
    <row r="1561" spans="1:4" ht="20.25" customHeight="1" x14ac:dyDescent="0.3">
      <c r="A1561" s="221"/>
      <c r="B1561" s="221"/>
      <c r="C1561" s="221"/>
      <c r="D1561" s="212"/>
    </row>
    <row r="1562" spans="1:4" ht="20.25" customHeight="1" x14ac:dyDescent="0.3">
      <c r="A1562" s="221"/>
      <c r="B1562" s="221"/>
      <c r="C1562" s="221"/>
      <c r="D1562" s="212"/>
    </row>
    <row r="1563" spans="1:4" ht="20.25" customHeight="1" x14ac:dyDescent="0.3">
      <c r="A1563" s="221"/>
      <c r="B1563" s="221"/>
      <c r="C1563" s="221"/>
      <c r="D1563" s="212"/>
    </row>
    <row r="1564" spans="1:4" ht="20.25" customHeight="1" x14ac:dyDescent="0.3">
      <c r="A1564" s="221"/>
      <c r="B1564" s="221"/>
      <c r="C1564" s="221"/>
      <c r="D1564" s="212"/>
    </row>
    <row r="1565" spans="1:4" ht="20.25" customHeight="1" x14ac:dyDescent="0.3">
      <c r="A1565" s="221"/>
      <c r="B1565" s="221"/>
      <c r="C1565" s="221"/>
      <c r="D1565" s="212"/>
    </row>
    <row r="1566" spans="1:4" ht="20.25" customHeight="1" x14ac:dyDescent="0.3">
      <c r="A1566" s="221"/>
      <c r="B1566" s="221"/>
      <c r="C1566" s="221"/>
      <c r="D1566" s="212"/>
    </row>
    <row r="1567" spans="1:4" ht="20.25" customHeight="1" x14ac:dyDescent="0.3">
      <c r="A1567" s="221"/>
      <c r="B1567" s="221"/>
      <c r="C1567" s="221"/>
      <c r="D1567" s="212"/>
    </row>
    <row r="1568" spans="1:4" ht="20.25" customHeight="1" x14ac:dyDescent="0.3">
      <c r="A1568" s="221"/>
      <c r="B1568" s="221"/>
      <c r="C1568" s="221"/>
      <c r="D1568" s="212"/>
    </row>
    <row r="1569" spans="1:4" ht="20.25" customHeight="1" x14ac:dyDescent="0.3">
      <c r="A1569" s="221"/>
      <c r="B1569" s="221"/>
      <c r="C1569" s="221"/>
      <c r="D1569" s="212"/>
    </row>
    <row r="1570" spans="1:4" ht="20.25" customHeight="1" x14ac:dyDescent="0.3">
      <c r="A1570" s="221"/>
      <c r="B1570" s="221"/>
      <c r="C1570" s="221"/>
      <c r="D1570" s="212"/>
    </row>
    <row r="1571" spans="1:4" ht="20.25" customHeight="1" x14ac:dyDescent="0.3">
      <c r="A1571" s="221"/>
      <c r="B1571" s="221"/>
      <c r="C1571" s="221"/>
      <c r="D1571" s="212"/>
    </row>
    <row r="1572" spans="1:4" ht="20.25" customHeight="1" x14ac:dyDescent="0.3">
      <c r="A1572" s="221"/>
      <c r="B1572" s="221"/>
      <c r="C1572" s="221"/>
      <c r="D1572" s="212"/>
    </row>
    <row r="1573" spans="1:4" ht="20.25" customHeight="1" x14ac:dyDescent="0.3">
      <c r="A1573" s="221"/>
      <c r="B1573" s="221"/>
      <c r="C1573" s="221"/>
      <c r="D1573" s="212"/>
    </row>
    <row r="1574" spans="1:4" ht="20.25" customHeight="1" x14ac:dyDescent="0.3">
      <c r="A1574" s="221"/>
      <c r="B1574" s="221"/>
      <c r="C1574" s="221"/>
      <c r="D1574" s="212"/>
    </row>
    <row r="1575" spans="1:4" ht="20.25" customHeight="1" x14ac:dyDescent="0.3">
      <c r="A1575" s="221"/>
      <c r="B1575" s="221"/>
      <c r="C1575" s="221"/>
      <c r="D1575" s="212"/>
    </row>
    <row r="1576" spans="1:4" ht="20.25" customHeight="1" x14ac:dyDescent="0.3">
      <c r="A1576" s="221"/>
      <c r="B1576" s="221"/>
      <c r="C1576" s="221"/>
      <c r="D1576" s="212"/>
    </row>
    <row r="1577" spans="1:4" ht="20.25" customHeight="1" x14ac:dyDescent="0.3">
      <c r="A1577" s="221"/>
      <c r="B1577" s="221"/>
      <c r="C1577" s="221"/>
      <c r="D1577" s="212"/>
    </row>
    <row r="1578" spans="1:4" ht="20.25" customHeight="1" x14ac:dyDescent="0.3">
      <c r="A1578" s="221"/>
      <c r="B1578" s="221"/>
      <c r="C1578" s="221"/>
      <c r="D1578" s="212"/>
    </row>
    <row r="1579" spans="1:4" ht="20.25" customHeight="1" x14ac:dyDescent="0.3">
      <c r="A1579" s="221"/>
      <c r="B1579" s="221"/>
      <c r="C1579" s="221"/>
      <c r="D1579" s="212"/>
    </row>
    <row r="1580" spans="1:4" ht="20.25" customHeight="1" x14ac:dyDescent="0.3">
      <c r="A1580" s="221"/>
      <c r="B1580" s="221"/>
      <c r="C1580" s="221"/>
      <c r="D1580" s="212"/>
    </row>
    <row r="1581" spans="1:4" ht="20.25" customHeight="1" x14ac:dyDescent="0.3">
      <c r="A1581" s="221"/>
      <c r="B1581" s="221"/>
      <c r="C1581" s="221"/>
      <c r="D1581" s="212"/>
    </row>
    <row r="1582" spans="1:4" ht="20.25" customHeight="1" x14ac:dyDescent="0.3">
      <c r="A1582" s="221"/>
      <c r="B1582" s="221"/>
      <c r="C1582" s="221"/>
      <c r="D1582" s="212"/>
    </row>
    <row r="1583" spans="1:4" ht="20.25" customHeight="1" x14ac:dyDescent="0.3">
      <c r="A1583" s="221"/>
      <c r="B1583" s="221"/>
      <c r="C1583" s="221"/>
      <c r="D1583" s="212"/>
    </row>
    <row r="1584" spans="1:4" ht="20.25" customHeight="1" x14ac:dyDescent="0.3">
      <c r="A1584" s="221"/>
      <c r="B1584" s="221"/>
      <c r="C1584" s="221"/>
      <c r="D1584" s="212"/>
    </row>
    <row r="1585" spans="1:4" ht="20.25" customHeight="1" x14ac:dyDescent="0.3">
      <c r="A1585" s="221"/>
      <c r="B1585" s="221"/>
      <c r="C1585" s="221"/>
      <c r="D1585" s="212"/>
    </row>
    <row r="1586" spans="1:4" ht="20.25" customHeight="1" x14ac:dyDescent="0.3">
      <c r="A1586" s="221"/>
      <c r="B1586" s="221"/>
      <c r="C1586" s="221"/>
      <c r="D1586" s="212"/>
    </row>
    <row r="1587" spans="1:4" ht="20.25" customHeight="1" x14ac:dyDescent="0.3">
      <c r="A1587" s="221"/>
      <c r="B1587" s="221"/>
      <c r="C1587" s="221"/>
      <c r="D1587" s="212"/>
    </row>
    <row r="1588" spans="1:4" ht="20.25" customHeight="1" x14ac:dyDescent="0.3">
      <c r="A1588" s="221"/>
      <c r="B1588" s="221"/>
      <c r="C1588" s="221"/>
      <c r="D1588" s="212"/>
    </row>
    <row r="1589" spans="1:4" ht="20.25" customHeight="1" x14ac:dyDescent="0.3">
      <c r="A1589" s="221"/>
      <c r="B1589" s="221"/>
      <c r="C1589" s="221"/>
      <c r="D1589" s="212"/>
    </row>
    <row r="1590" spans="1:4" ht="20.25" customHeight="1" x14ac:dyDescent="0.3">
      <c r="A1590" s="221"/>
      <c r="B1590" s="221"/>
      <c r="C1590" s="221"/>
      <c r="D1590" s="212"/>
    </row>
    <row r="1591" spans="1:4" ht="20.25" customHeight="1" x14ac:dyDescent="0.3">
      <c r="A1591" s="221"/>
      <c r="B1591" s="221"/>
      <c r="C1591" s="221"/>
      <c r="D1591" s="212"/>
    </row>
    <row r="1592" spans="1:4" ht="20.25" customHeight="1" x14ac:dyDescent="0.3">
      <c r="A1592" s="221"/>
      <c r="B1592" s="221"/>
      <c r="C1592" s="221"/>
      <c r="D1592" s="212"/>
    </row>
    <row r="1593" spans="1:4" ht="20.25" customHeight="1" x14ac:dyDescent="0.3">
      <c r="A1593" s="221"/>
      <c r="B1593" s="221"/>
      <c r="C1593" s="221"/>
      <c r="D1593" s="212"/>
    </row>
    <row r="1594" spans="1:4" ht="20.25" customHeight="1" x14ac:dyDescent="0.3">
      <c r="A1594" s="221"/>
      <c r="B1594" s="221"/>
      <c r="C1594" s="221"/>
      <c r="D1594" s="212"/>
    </row>
    <row r="1595" spans="1:4" ht="20.25" customHeight="1" x14ac:dyDescent="0.3">
      <c r="A1595" s="221"/>
      <c r="B1595" s="221"/>
      <c r="C1595" s="221"/>
      <c r="D1595" s="212"/>
    </row>
    <row r="1596" spans="1:4" ht="20.25" customHeight="1" x14ac:dyDescent="0.3">
      <c r="A1596" s="221"/>
      <c r="B1596" s="221"/>
      <c r="C1596" s="221"/>
      <c r="D1596" s="212"/>
    </row>
    <row r="1597" spans="1:4" ht="20.25" customHeight="1" x14ac:dyDescent="0.3">
      <c r="A1597" s="221"/>
      <c r="B1597" s="221"/>
      <c r="C1597" s="221"/>
      <c r="D1597" s="212"/>
    </row>
    <row r="1598" spans="1:4" ht="20.25" customHeight="1" x14ac:dyDescent="0.3">
      <c r="A1598" s="221"/>
      <c r="B1598" s="221"/>
      <c r="C1598" s="221"/>
      <c r="D1598" s="212"/>
    </row>
    <row r="1599" spans="1:4" ht="20.25" customHeight="1" x14ac:dyDescent="0.3">
      <c r="A1599" s="221"/>
      <c r="B1599" s="221"/>
      <c r="C1599" s="221"/>
      <c r="D1599" s="212"/>
    </row>
    <row r="1600" spans="1:4" ht="20.25" customHeight="1" x14ac:dyDescent="0.3">
      <c r="A1600" s="221"/>
      <c r="B1600" s="221"/>
      <c r="C1600" s="221"/>
      <c r="D1600" s="212"/>
    </row>
    <row r="1601" spans="1:4" ht="20.25" customHeight="1" x14ac:dyDescent="0.3">
      <c r="A1601" s="221"/>
      <c r="B1601" s="221"/>
      <c r="C1601" s="221"/>
      <c r="D1601" s="212"/>
    </row>
    <row r="1602" spans="1:4" ht="20.25" customHeight="1" x14ac:dyDescent="0.3">
      <c r="A1602" s="221"/>
      <c r="B1602" s="221"/>
      <c r="C1602" s="221"/>
      <c r="D1602" s="212"/>
    </row>
    <row r="1603" spans="1:4" ht="20.25" customHeight="1" x14ac:dyDescent="0.3">
      <c r="A1603" s="221"/>
      <c r="B1603" s="221"/>
      <c r="C1603" s="221"/>
      <c r="D1603" s="212"/>
    </row>
    <row r="1604" spans="1:4" ht="20.25" customHeight="1" x14ac:dyDescent="0.3">
      <c r="A1604" s="221"/>
      <c r="B1604" s="221"/>
      <c r="C1604" s="221"/>
      <c r="D1604" s="212"/>
    </row>
    <row r="1605" spans="1:4" ht="20.25" customHeight="1" x14ac:dyDescent="0.3">
      <c r="A1605" s="221"/>
      <c r="B1605" s="221"/>
      <c r="C1605" s="221"/>
      <c r="D1605" s="212"/>
    </row>
    <row r="1606" spans="1:4" ht="20.25" customHeight="1" x14ac:dyDescent="0.3">
      <c r="A1606" s="221"/>
      <c r="B1606" s="221"/>
      <c r="C1606" s="221"/>
      <c r="D1606" s="212"/>
    </row>
    <row r="1607" spans="1:4" ht="20.25" customHeight="1" x14ac:dyDescent="0.3">
      <c r="A1607" s="221"/>
      <c r="B1607" s="221"/>
      <c r="C1607" s="221"/>
      <c r="D1607" s="212"/>
    </row>
    <row r="1608" spans="1:4" ht="20.25" customHeight="1" x14ac:dyDescent="0.3">
      <c r="A1608" s="221"/>
      <c r="B1608" s="221"/>
      <c r="C1608" s="221"/>
      <c r="D1608" s="212"/>
    </row>
    <row r="1609" spans="1:4" ht="20.25" customHeight="1" x14ac:dyDescent="0.3">
      <c r="A1609" s="221"/>
      <c r="B1609" s="221"/>
      <c r="C1609" s="221"/>
      <c r="D1609" s="212"/>
    </row>
    <row r="1610" spans="1:4" ht="20.25" customHeight="1" x14ac:dyDescent="0.3">
      <c r="A1610" s="221"/>
      <c r="B1610" s="221"/>
      <c r="C1610" s="221"/>
      <c r="D1610" s="212"/>
    </row>
    <row r="1611" spans="1:4" ht="20.25" customHeight="1" x14ac:dyDescent="0.3">
      <c r="A1611" s="221"/>
      <c r="B1611" s="221"/>
      <c r="C1611" s="221"/>
      <c r="D1611" s="212"/>
    </row>
    <row r="1612" spans="1:4" ht="20.25" customHeight="1" x14ac:dyDescent="0.3">
      <c r="A1612" s="221"/>
      <c r="B1612" s="221"/>
      <c r="C1612" s="221"/>
      <c r="D1612" s="212"/>
    </row>
    <row r="1613" spans="1:4" ht="20.25" customHeight="1" x14ac:dyDescent="0.3">
      <c r="A1613" s="221"/>
      <c r="B1613" s="221"/>
      <c r="C1613" s="221"/>
      <c r="D1613" s="212"/>
    </row>
    <row r="1614" spans="1:4" ht="20.25" customHeight="1" x14ac:dyDescent="0.3">
      <c r="A1614" s="221"/>
      <c r="B1614" s="221"/>
      <c r="C1614" s="221"/>
      <c r="D1614" s="212"/>
    </row>
    <row r="1615" spans="1:4" ht="20.25" customHeight="1" x14ac:dyDescent="0.3">
      <c r="A1615" s="221"/>
      <c r="B1615" s="221"/>
      <c r="C1615" s="221"/>
      <c r="D1615" s="212"/>
    </row>
    <row r="1616" spans="1:4" ht="20.25" customHeight="1" x14ac:dyDescent="0.3">
      <c r="A1616" s="221"/>
      <c r="B1616" s="221"/>
      <c r="C1616" s="221"/>
      <c r="D1616" s="212"/>
    </row>
    <row r="1617" spans="1:4" ht="20.25" customHeight="1" x14ac:dyDescent="0.3">
      <c r="A1617" s="221"/>
      <c r="B1617" s="221"/>
      <c r="C1617" s="221"/>
      <c r="D1617" s="212"/>
    </row>
    <row r="1618" spans="1:4" ht="20.25" customHeight="1" x14ac:dyDescent="0.3">
      <c r="A1618" s="221"/>
      <c r="B1618" s="221"/>
      <c r="C1618" s="221"/>
      <c r="D1618" s="212"/>
    </row>
    <row r="1619" spans="1:4" ht="20.25" customHeight="1" x14ac:dyDescent="0.3">
      <c r="A1619" s="221"/>
      <c r="B1619" s="221"/>
      <c r="C1619" s="221"/>
      <c r="D1619" s="212"/>
    </row>
    <row r="1620" spans="1:4" ht="20.25" customHeight="1" x14ac:dyDescent="0.3">
      <c r="A1620" s="221"/>
      <c r="B1620" s="221"/>
      <c r="C1620" s="221"/>
      <c r="D1620" s="212"/>
    </row>
    <row r="1621" spans="1:4" ht="20.25" customHeight="1" x14ac:dyDescent="0.3">
      <c r="A1621" s="221"/>
      <c r="B1621" s="221"/>
      <c r="C1621" s="221"/>
      <c r="D1621" s="212"/>
    </row>
    <row r="1622" spans="1:4" ht="20.25" customHeight="1" x14ac:dyDescent="0.3">
      <c r="A1622" s="221"/>
      <c r="B1622" s="221"/>
      <c r="C1622" s="221"/>
      <c r="D1622" s="212"/>
    </row>
    <row r="1623" spans="1:4" ht="20.25" customHeight="1" x14ac:dyDescent="0.3">
      <c r="A1623" s="221"/>
      <c r="B1623" s="221"/>
      <c r="C1623" s="221"/>
      <c r="D1623" s="212"/>
    </row>
    <row r="1624" spans="1:4" ht="20.25" customHeight="1" x14ac:dyDescent="0.3">
      <c r="A1624" s="221"/>
      <c r="B1624" s="221"/>
      <c r="C1624" s="221"/>
      <c r="D1624" s="212"/>
    </row>
    <row r="1625" spans="1:4" ht="20.25" customHeight="1" x14ac:dyDescent="0.3">
      <c r="A1625" s="221"/>
      <c r="B1625" s="221"/>
      <c r="C1625" s="221"/>
      <c r="D1625" s="212"/>
    </row>
    <row r="1626" spans="1:4" ht="20.25" customHeight="1" x14ac:dyDescent="0.3">
      <c r="A1626" s="221"/>
      <c r="B1626" s="221"/>
      <c r="C1626" s="221"/>
      <c r="D1626" s="212"/>
    </row>
    <row r="1627" spans="1:4" ht="20.25" customHeight="1" x14ac:dyDescent="0.3">
      <c r="A1627" s="221"/>
      <c r="B1627" s="221"/>
      <c r="C1627" s="221"/>
      <c r="D1627" s="212"/>
    </row>
    <row r="1628" spans="1:4" ht="20.25" customHeight="1" x14ac:dyDescent="0.3">
      <c r="A1628" s="221"/>
      <c r="B1628" s="221"/>
      <c r="C1628" s="221"/>
      <c r="D1628" s="212"/>
    </row>
    <row r="1629" spans="1:4" ht="20.25" customHeight="1" x14ac:dyDescent="0.3">
      <c r="A1629" s="221"/>
      <c r="B1629" s="221"/>
      <c r="C1629" s="221"/>
      <c r="D1629" s="212"/>
    </row>
    <row r="1630" spans="1:4" ht="20.25" customHeight="1" x14ac:dyDescent="0.3">
      <c r="A1630" s="221"/>
      <c r="B1630" s="221"/>
      <c r="C1630" s="221"/>
      <c r="D1630" s="212"/>
    </row>
    <row r="1631" spans="1:4" ht="20.25" customHeight="1" x14ac:dyDescent="0.3">
      <c r="A1631" s="221"/>
      <c r="B1631" s="221"/>
      <c r="C1631" s="221"/>
      <c r="D1631" s="212"/>
    </row>
    <row r="1632" spans="1:4" ht="20.25" customHeight="1" x14ac:dyDescent="0.3">
      <c r="A1632" s="221"/>
      <c r="B1632" s="221"/>
      <c r="C1632" s="221"/>
      <c r="D1632" s="212"/>
    </row>
    <row r="1633" spans="1:4" ht="20.25" customHeight="1" x14ac:dyDescent="0.3">
      <c r="A1633" s="221"/>
      <c r="B1633" s="221"/>
      <c r="C1633" s="221"/>
      <c r="D1633" s="212"/>
    </row>
    <row r="1634" spans="1:4" ht="20.25" customHeight="1" x14ac:dyDescent="0.3">
      <c r="A1634" s="221"/>
      <c r="B1634" s="221"/>
      <c r="C1634" s="221"/>
      <c r="D1634" s="212"/>
    </row>
    <row r="1635" spans="1:4" ht="20.25" customHeight="1" x14ac:dyDescent="0.3">
      <c r="A1635" s="221"/>
      <c r="B1635" s="221"/>
      <c r="C1635" s="221"/>
      <c r="D1635" s="212"/>
    </row>
    <row r="1636" spans="1:4" ht="20.25" customHeight="1" x14ac:dyDescent="0.3">
      <c r="A1636" s="221"/>
      <c r="B1636" s="221"/>
      <c r="C1636" s="221"/>
      <c r="D1636" s="212"/>
    </row>
    <row r="1637" spans="1:4" ht="20.25" customHeight="1" x14ac:dyDescent="0.3">
      <c r="A1637" s="221"/>
      <c r="B1637" s="221"/>
      <c r="C1637" s="221"/>
      <c r="D1637" s="212"/>
    </row>
    <row r="1638" spans="1:4" ht="20.25" customHeight="1" x14ac:dyDescent="0.3">
      <c r="A1638" s="221"/>
      <c r="B1638" s="221"/>
      <c r="C1638" s="221"/>
      <c r="D1638" s="212"/>
    </row>
    <row r="1639" spans="1:4" ht="20.25" customHeight="1" x14ac:dyDescent="0.3">
      <c r="A1639" s="221"/>
      <c r="B1639" s="221"/>
      <c r="C1639" s="221"/>
      <c r="D1639" s="212"/>
    </row>
    <row r="1640" spans="1:4" ht="20.25" customHeight="1" x14ac:dyDescent="0.3">
      <c r="A1640" s="221"/>
      <c r="B1640" s="221"/>
      <c r="C1640" s="221"/>
      <c r="D1640" s="212"/>
    </row>
    <row r="1641" spans="1:4" ht="20.25" customHeight="1" x14ac:dyDescent="0.3">
      <c r="A1641" s="221"/>
      <c r="B1641" s="221"/>
      <c r="C1641" s="221"/>
      <c r="D1641" s="212"/>
    </row>
    <row r="1642" spans="1:4" ht="20.25" customHeight="1" x14ac:dyDescent="0.3">
      <c r="A1642" s="221"/>
      <c r="B1642" s="221"/>
      <c r="C1642" s="221"/>
      <c r="D1642" s="212"/>
    </row>
    <row r="1643" spans="1:4" ht="20.25" customHeight="1" x14ac:dyDescent="0.3">
      <c r="A1643" s="221"/>
      <c r="B1643" s="221"/>
      <c r="C1643" s="221"/>
      <c r="D1643" s="212"/>
    </row>
    <row r="1644" spans="1:4" ht="20.25" customHeight="1" x14ac:dyDescent="0.3">
      <c r="A1644" s="221"/>
      <c r="B1644" s="221"/>
      <c r="C1644" s="221"/>
      <c r="D1644" s="212"/>
    </row>
    <row r="1645" spans="1:4" ht="20.25" customHeight="1" x14ac:dyDescent="0.3">
      <c r="A1645" s="221"/>
      <c r="B1645" s="221"/>
      <c r="C1645" s="221"/>
      <c r="D1645" s="212"/>
    </row>
    <row r="1646" spans="1:4" ht="20.25" customHeight="1" x14ac:dyDescent="0.3">
      <c r="A1646" s="221"/>
      <c r="B1646" s="221"/>
      <c r="C1646" s="221"/>
      <c r="D1646" s="212"/>
    </row>
    <row r="1647" spans="1:4" ht="20.25" customHeight="1" x14ac:dyDescent="0.3">
      <c r="A1647" s="221"/>
      <c r="B1647" s="221"/>
      <c r="C1647" s="221"/>
      <c r="D1647" s="212"/>
    </row>
    <row r="1648" spans="1:4" ht="20.25" customHeight="1" x14ac:dyDescent="0.3">
      <c r="A1648" s="221"/>
      <c r="B1648" s="221"/>
      <c r="C1648" s="221"/>
      <c r="D1648" s="212"/>
    </row>
    <row r="1649" spans="1:4" ht="20.25" customHeight="1" x14ac:dyDescent="0.3">
      <c r="A1649" s="221"/>
      <c r="B1649" s="221"/>
      <c r="C1649" s="221"/>
      <c r="D1649" s="212"/>
    </row>
    <row r="1650" spans="1:4" ht="20.25" customHeight="1" x14ac:dyDescent="0.3">
      <c r="A1650" s="221"/>
      <c r="B1650" s="221"/>
      <c r="C1650" s="221"/>
      <c r="D1650" s="212"/>
    </row>
    <row r="1651" spans="1:4" ht="20.25" customHeight="1" x14ac:dyDescent="0.3">
      <c r="A1651" s="221"/>
      <c r="B1651" s="221"/>
      <c r="C1651" s="221"/>
      <c r="D1651" s="212"/>
    </row>
    <row r="1652" spans="1:4" ht="20.25" customHeight="1" x14ac:dyDescent="0.3">
      <c r="A1652" s="221"/>
      <c r="B1652" s="221"/>
      <c r="C1652" s="221"/>
      <c r="D1652" s="212"/>
    </row>
    <row r="1653" spans="1:4" ht="20.25" customHeight="1" x14ac:dyDescent="0.3">
      <c r="A1653" s="221"/>
      <c r="B1653" s="221"/>
      <c r="C1653" s="221"/>
      <c r="D1653" s="212"/>
    </row>
    <row r="1654" spans="1:4" ht="20.25" customHeight="1" x14ac:dyDescent="0.3">
      <c r="A1654" s="221"/>
      <c r="B1654" s="221"/>
      <c r="C1654" s="221"/>
      <c r="D1654" s="212"/>
    </row>
    <row r="1655" spans="1:4" ht="20.25" customHeight="1" x14ac:dyDescent="0.3">
      <c r="A1655" s="221"/>
      <c r="B1655" s="221"/>
      <c r="C1655" s="221"/>
      <c r="D1655" s="212"/>
    </row>
    <row r="1656" spans="1:4" ht="20.25" customHeight="1" x14ac:dyDescent="0.3">
      <c r="A1656" s="221"/>
      <c r="B1656" s="221"/>
      <c r="C1656" s="221"/>
      <c r="D1656" s="212"/>
    </row>
    <row r="1657" spans="1:4" ht="20.25" customHeight="1" x14ac:dyDescent="0.3">
      <c r="A1657" s="221"/>
      <c r="B1657" s="221"/>
      <c r="C1657" s="221"/>
      <c r="D1657" s="212"/>
    </row>
    <row r="1658" spans="1:4" ht="20.25" customHeight="1" x14ac:dyDescent="0.3">
      <c r="A1658" s="221"/>
      <c r="B1658" s="221"/>
      <c r="C1658" s="221"/>
      <c r="D1658" s="212"/>
    </row>
    <row r="1659" spans="1:4" ht="20.25" customHeight="1" x14ac:dyDescent="0.3">
      <c r="A1659" s="221"/>
      <c r="B1659" s="221"/>
      <c r="C1659" s="221"/>
      <c r="D1659" s="212"/>
    </row>
    <row r="1660" spans="1:4" ht="20.25" customHeight="1" x14ac:dyDescent="0.3">
      <c r="A1660" s="221"/>
      <c r="B1660" s="221"/>
      <c r="C1660" s="221"/>
      <c r="D1660" s="212"/>
    </row>
    <row r="1661" spans="1:4" ht="20.25" customHeight="1" x14ac:dyDescent="0.3">
      <c r="A1661" s="221"/>
      <c r="B1661" s="221"/>
      <c r="C1661" s="221"/>
      <c r="D1661" s="212"/>
    </row>
    <row r="1662" spans="1:4" ht="20.25" customHeight="1" x14ac:dyDescent="0.3">
      <c r="A1662" s="221"/>
      <c r="B1662" s="221"/>
      <c r="C1662" s="221"/>
      <c r="D1662" s="212"/>
    </row>
    <row r="1663" spans="1:4" ht="20.25" customHeight="1" x14ac:dyDescent="0.3">
      <c r="A1663" s="221"/>
      <c r="B1663" s="221"/>
      <c r="C1663" s="221"/>
      <c r="D1663" s="212"/>
    </row>
    <row r="1664" spans="1:4" ht="20.25" customHeight="1" x14ac:dyDescent="0.3">
      <c r="A1664" s="221"/>
      <c r="B1664" s="221"/>
      <c r="C1664" s="221"/>
      <c r="D1664" s="212"/>
    </row>
    <row r="1665" spans="1:4" ht="20.25" customHeight="1" x14ac:dyDescent="0.3">
      <c r="A1665" s="221"/>
      <c r="B1665" s="221"/>
      <c r="C1665" s="221"/>
      <c r="D1665" s="212"/>
    </row>
    <row r="1666" spans="1:4" ht="20.25" customHeight="1" x14ac:dyDescent="0.3">
      <c r="A1666" s="221"/>
      <c r="B1666" s="221"/>
      <c r="C1666" s="221"/>
      <c r="D1666" s="212"/>
    </row>
    <row r="1667" spans="1:4" ht="20.25" customHeight="1" x14ac:dyDescent="0.3">
      <c r="A1667" s="221"/>
      <c r="B1667" s="221"/>
      <c r="C1667" s="221"/>
      <c r="D1667" s="212"/>
    </row>
    <row r="1668" spans="1:4" ht="20.25" customHeight="1" x14ac:dyDescent="0.3">
      <c r="A1668" s="221"/>
      <c r="B1668" s="221"/>
      <c r="C1668" s="221"/>
      <c r="D1668" s="212"/>
    </row>
    <row r="1669" spans="1:4" ht="20.25" customHeight="1" x14ac:dyDescent="0.3">
      <c r="A1669" s="221"/>
      <c r="B1669" s="221"/>
      <c r="C1669" s="221"/>
      <c r="D1669" s="212"/>
    </row>
    <row r="1670" spans="1:4" ht="20.25" customHeight="1" x14ac:dyDescent="0.3">
      <c r="A1670" s="221"/>
      <c r="B1670" s="221"/>
      <c r="C1670" s="221"/>
      <c r="D1670" s="212"/>
    </row>
    <row r="1671" spans="1:4" ht="20.25" customHeight="1" x14ac:dyDescent="0.3">
      <c r="A1671" s="221"/>
      <c r="B1671" s="221"/>
      <c r="C1671" s="221"/>
      <c r="D1671" s="212"/>
    </row>
    <row r="1672" spans="1:4" ht="20.25" customHeight="1" x14ac:dyDescent="0.3">
      <c r="A1672" s="221"/>
      <c r="B1672" s="221"/>
      <c r="C1672" s="221"/>
      <c r="D1672" s="212"/>
    </row>
    <row r="1673" spans="1:4" ht="20.25" customHeight="1" x14ac:dyDescent="0.3">
      <c r="A1673" s="221"/>
      <c r="B1673" s="221"/>
      <c r="C1673" s="221"/>
      <c r="D1673" s="212"/>
    </row>
    <row r="1674" spans="1:4" ht="20.25" customHeight="1" x14ac:dyDescent="0.3">
      <c r="A1674" s="221"/>
      <c r="B1674" s="221"/>
      <c r="C1674" s="221"/>
      <c r="D1674" s="212"/>
    </row>
    <row r="1675" spans="1:4" ht="20.25" customHeight="1" x14ac:dyDescent="0.3">
      <c r="A1675" s="221"/>
      <c r="B1675" s="221"/>
      <c r="C1675" s="221"/>
      <c r="D1675" s="212"/>
    </row>
    <row r="1676" spans="1:4" ht="20.25" customHeight="1" x14ac:dyDescent="0.3">
      <c r="A1676" s="221"/>
      <c r="B1676" s="221"/>
      <c r="C1676" s="221"/>
      <c r="D1676" s="212"/>
    </row>
    <row r="1677" spans="1:4" ht="20.25" customHeight="1" x14ac:dyDescent="0.3">
      <c r="A1677" s="221"/>
      <c r="B1677" s="221"/>
      <c r="C1677" s="221"/>
      <c r="D1677" s="212"/>
    </row>
    <row r="1678" spans="1:4" ht="20.25" customHeight="1" x14ac:dyDescent="0.3">
      <c r="A1678" s="221"/>
      <c r="B1678" s="221"/>
      <c r="C1678" s="221"/>
      <c r="D1678" s="212"/>
    </row>
    <row r="1679" spans="1:4" ht="20.25" customHeight="1" x14ac:dyDescent="0.3">
      <c r="A1679" s="221"/>
      <c r="B1679" s="221"/>
      <c r="C1679" s="221"/>
      <c r="D1679" s="212"/>
    </row>
    <row r="1680" spans="1:4" ht="20.25" customHeight="1" x14ac:dyDescent="0.3">
      <c r="A1680" s="221"/>
      <c r="B1680" s="221"/>
      <c r="C1680" s="221"/>
      <c r="D1680" s="212"/>
    </row>
    <row r="1681" spans="1:4" ht="20.25" customHeight="1" x14ac:dyDescent="0.3">
      <c r="A1681" s="221"/>
      <c r="B1681" s="221"/>
      <c r="C1681" s="221"/>
      <c r="D1681" s="212"/>
    </row>
    <row r="1682" spans="1:4" ht="20.25" customHeight="1" x14ac:dyDescent="0.3">
      <c r="A1682" s="221"/>
      <c r="B1682" s="221"/>
      <c r="C1682" s="221"/>
      <c r="D1682" s="212"/>
    </row>
    <row r="1683" spans="1:4" ht="20.25" customHeight="1" x14ac:dyDescent="0.3">
      <c r="A1683" s="221"/>
      <c r="B1683" s="221"/>
      <c r="C1683" s="221"/>
      <c r="D1683" s="212"/>
    </row>
    <row r="1684" spans="1:4" ht="20.25" customHeight="1" x14ac:dyDescent="0.3">
      <c r="A1684" s="221"/>
      <c r="B1684" s="221"/>
      <c r="C1684" s="221"/>
      <c r="D1684" s="212"/>
    </row>
    <row r="1685" spans="1:4" ht="20.25" customHeight="1" x14ac:dyDescent="0.3">
      <c r="A1685" s="221"/>
      <c r="B1685" s="221"/>
      <c r="C1685" s="221"/>
      <c r="D1685" s="212"/>
    </row>
    <row r="1686" spans="1:4" ht="20.25" customHeight="1" x14ac:dyDescent="0.3">
      <c r="A1686" s="221"/>
      <c r="B1686" s="221"/>
      <c r="C1686" s="221"/>
      <c r="D1686" s="212"/>
    </row>
    <row r="1687" spans="1:4" ht="20.25" customHeight="1" x14ac:dyDescent="0.3">
      <c r="A1687" s="221"/>
      <c r="B1687" s="221"/>
      <c r="C1687" s="221"/>
      <c r="D1687" s="212"/>
    </row>
    <row r="1688" spans="1:4" ht="20.25" customHeight="1" x14ac:dyDescent="0.3">
      <c r="A1688" s="221"/>
      <c r="B1688" s="221"/>
      <c r="C1688" s="221"/>
      <c r="D1688" s="212"/>
    </row>
    <row r="1689" spans="1:4" ht="20.25" customHeight="1" x14ac:dyDescent="0.3">
      <c r="A1689" s="221"/>
      <c r="B1689" s="221"/>
      <c r="C1689" s="221"/>
      <c r="D1689" s="212"/>
    </row>
    <row r="1690" spans="1:4" ht="20.25" customHeight="1" x14ac:dyDescent="0.3">
      <c r="A1690" s="221"/>
      <c r="B1690" s="221"/>
      <c r="C1690" s="221"/>
      <c r="D1690" s="212"/>
    </row>
    <row r="1691" spans="1:4" ht="20.25" customHeight="1" x14ac:dyDescent="0.3">
      <c r="A1691" s="221"/>
      <c r="B1691" s="221"/>
      <c r="C1691" s="221"/>
      <c r="D1691" s="212"/>
    </row>
    <row r="1692" spans="1:4" ht="20.25" customHeight="1" x14ac:dyDescent="0.3">
      <c r="A1692" s="221"/>
      <c r="B1692" s="221"/>
      <c r="C1692" s="221"/>
      <c r="D1692" s="212"/>
    </row>
    <row r="1693" spans="1:4" ht="20.25" customHeight="1" x14ac:dyDescent="0.3">
      <c r="A1693" s="221"/>
      <c r="B1693" s="221"/>
      <c r="C1693" s="221"/>
      <c r="D1693" s="212"/>
    </row>
    <row r="1694" spans="1:4" ht="20.25" customHeight="1" x14ac:dyDescent="0.3">
      <c r="A1694" s="221"/>
      <c r="B1694" s="221"/>
      <c r="C1694" s="221"/>
      <c r="D1694" s="212"/>
    </row>
    <row r="1695" spans="1:4" ht="20.25" customHeight="1" x14ac:dyDescent="0.3">
      <c r="A1695" s="221"/>
      <c r="B1695" s="221"/>
      <c r="C1695" s="221"/>
      <c r="D1695" s="212"/>
    </row>
    <row r="1696" spans="1:4" ht="20.25" customHeight="1" x14ac:dyDescent="0.3">
      <c r="A1696" s="221"/>
      <c r="B1696" s="221"/>
      <c r="C1696" s="221"/>
      <c r="D1696" s="212"/>
    </row>
    <row r="1697" spans="1:4" ht="20.25" customHeight="1" x14ac:dyDescent="0.3">
      <c r="A1697" s="221"/>
      <c r="B1697" s="221"/>
      <c r="C1697" s="221"/>
      <c r="D1697" s="212"/>
    </row>
    <row r="1698" spans="1:4" ht="20.25" customHeight="1" x14ac:dyDescent="0.3">
      <c r="A1698" s="221"/>
      <c r="B1698" s="221"/>
      <c r="C1698" s="221"/>
      <c r="D1698" s="212"/>
    </row>
    <row r="1699" spans="1:4" ht="20.25" customHeight="1" x14ac:dyDescent="0.3">
      <c r="A1699" s="221"/>
      <c r="B1699" s="221"/>
      <c r="C1699" s="221"/>
      <c r="D1699" s="212"/>
    </row>
    <row r="1700" spans="1:4" ht="20.25" customHeight="1" x14ac:dyDescent="0.3">
      <c r="A1700" s="221"/>
      <c r="B1700" s="221"/>
      <c r="C1700" s="221"/>
      <c r="D1700" s="212"/>
    </row>
    <row r="1701" spans="1:4" ht="20.25" customHeight="1" x14ac:dyDescent="0.3">
      <c r="A1701" s="221"/>
      <c r="B1701" s="221"/>
      <c r="C1701" s="221"/>
      <c r="D1701" s="212"/>
    </row>
    <row r="1702" spans="1:4" ht="20.25" customHeight="1" x14ac:dyDescent="0.3">
      <c r="A1702" s="221"/>
      <c r="B1702" s="221"/>
      <c r="C1702" s="221"/>
      <c r="D1702" s="212"/>
    </row>
    <row r="1703" spans="1:4" ht="20.25" customHeight="1" x14ac:dyDescent="0.3">
      <c r="A1703" s="221"/>
      <c r="B1703" s="221"/>
      <c r="C1703" s="221"/>
      <c r="D1703" s="212"/>
    </row>
    <row r="1704" spans="1:4" ht="20.25" customHeight="1" x14ac:dyDescent="0.3">
      <c r="A1704" s="221"/>
      <c r="B1704" s="221"/>
      <c r="C1704" s="221"/>
      <c r="D1704" s="212"/>
    </row>
    <row r="1705" spans="1:4" ht="20.25" customHeight="1" x14ac:dyDescent="0.3">
      <c r="A1705" s="221"/>
      <c r="B1705" s="221"/>
      <c r="C1705" s="221"/>
      <c r="D1705" s="212"/>
    </row>
    <row r="1706" spans="1:4" ht="20.25" customHeight="1" x14ac:dyDescent="0.3">
      <c r="A1706" s="221"/>
      <c r="B1706" s="221"/>
      <c r="C1706" s="221"/>
      <c r="D1706" s="212"/>
    </row>
    <row r="1707" spans="1:4" ht="20.25" customHeight="1" x14ac:dyDescent="0.3">
      <c r="A1707" s="221"/>
      <c r="B1707" s="221"/>
      <c r="C1707" s="221"/>
      <c r="D1707" s="212"/>
    </row>
    <row r="1708" spans="1:4" ht="20.25" customHeight="1" x14ac:dyDescent="0.3">
      <c r="A1708" s="221"/>
      <c r="B1708" s="221"/>
      <c r="C1708" s="221"/>
      <c r="D1708" s="212"/>
    </row>
    <row r="1709" spans="1:4" ht="20.25" customHeight="1" x14ac:dyDescent="0.3">
      <c r="A1709" s="221"/>
      <c r="B1709" s="221"/>
      <c r="C1709" s="221"/>
      <c r="D1709" s="212"/>
    </row>
    <row r="1710" spans="1:4" ht="20.25" customHeight="1" x14ac:dyDescent="0.3">
      <c r="A1710" s="221"/>
      <c r="B1710" s="221"/>
      <c r="C1710" s="221"/>
      <c r="D1710" s="212"/>
    </row>
    <row r="1711" spans="1:4" ht="20.25" customHeight="1" x14ac:dyDescent="0.3">
      <c r="A1711" s="221"/>
      <c r="B1711" s="221"/>
      <c r="C1711" s="221"/>
      <c r="D1711" s="212"/>
    </row>
    <row r="1712" spans="1:4" ht="20.25" customHeight="1" x14ac:dyDescent="0.3">
      <c r="A1712" s="221"/>
      <c r="B1712" s="221"/>
      <c r="C1712" s="221"/>
      <c r="D1712" s="212"/>
    </row>
    <row r="1713" spans="1:4" ht="20.25" customHeight="1" x14ac:dyDescent="0.3">
      <c r="A1713" s="221"/>
      <c r="B1713" s="221"/>
      <c r="C1713" s="221"/>
      <c r="D1713" s="212"/>
    </row>
    <row r="1714" spans="1:4" ht="20.25" customHeight="1" x14ac:dyDescent="0.3">
      <c r="A1714" s="221"/>
      <c r="B1714" s="221"/>
      <c r="C1714" s="221"/>
      <c r="D1714" s="212"/>
    </row>
    <row r="1715" spans="1:4" ht="20.25" customHeight="1" x14ac:dyDescent="0.3">
      <c r="A1715" s="221"/>
      <c r="B1715" s="221"/>
      <c r="C1715" s="221"/>
      <c r="D1715" s="212"/>
    </row>
    <row r="1716" spans="1:4" ht="20.25" customHeight="1" x14ac:dyDescent="0.3">
      <c r="A1716" s="221"/>
      <c r="B1716" s="221"/>
      <c r="C1716" s="221"/>
      <c r="D1716" s="212"/>
    </row>
    <row r="1717" spans="1:4" ht="20.25" customHeight="1" x14ac:dyDescent="0.3">
      <c r="A1717" s="221"/>
      <c r="B1717" s="221"/>
      <c r="C1717" s="221"/>
      <c r="D1717" s="212"/>
    </row>
    <row r="1718" spans="1:4" ht="20.25" customHeight="1" x14ac:dyDescent="0.3">
      <c r="A1718" s="221"/>
      <c r="B1718" s="221"/>
      <c r="C1718" s="221"/>
      <c r="D1718" s="212"/>
    </row>
    <row r="1719" spans="1:4" ht="20.25" customHeight="1" x14ac:dyDescent="0.3">
      <c r="A1719" s="221"/>
      <c r="B1719" s="221"/>
      <c r="C1719" s="221"/>
      <c r="D1719" s="212"/>
    </row>
    <row r="1720" spans="1:4" ht="20.25" customHeight="1" x14ac:dyDescent="0.3">
      <c r="A1720" s="221"/>
      <c r="B1720" s="221"/>
      <c r="C1720" s="221"/>
      <c r="D1720" s="212"/>
    </row>
    <row r="1721" spans="1:4" ht="20.25" customHeight="1" x14ac:dyDescent="0.3">
      <c r="A1721" s="221"/>
      <c r="B1721" s="221"/>
      <c r="C1721" s="221"/>
      <c r="D1721" s="212"/>
    </row>
    <row r="1722" spans="1:4" ht="20.25" customHeight="1" x14ac:dyDescent="0.3">
      <c r="A1722" s="221"/>
      <c r="B1722" s="221"/>
      <c r="C1722" s="221"/>
      <c r="D1722" s="212"/>
    </row>
    <row r="1723" spans="1:4" ht="20.25" customHeight="1" x14ac:dyDescent="0.3">
      <c r="A1723" s="221"/>
      <c r="B1723" s="221"/>
      <c r="C1723" s="221"/>
      <c r="D1723" s="212"/>
    </row>
    <row r="1724" spans="1:4" ht="20.25" customHeight="1" x14ac:dyDescent="0.3">
      <c r="A1724" s="221"/>
      <c r="B1724" s="221"/>
      <c r="C1724" s="221"/>
      <c r="D1724" s="212"/>
    </row>
    <row r="1725" spans="1:4" ht="20.25" customHeight="1" x14ac:dyDescent="0.3">
      <c r="A1725" s="221"/>
      <c r="B1725" s="221"/>
      <c r="C1725" s="221"/>
      <c r="D1725" s="212"/>
    </row>
    <row r="1726" spans="1:4" ht="20.25" customHeight="1" x14ac:dyDescent="0.3">
      <c r="A1726" s="221"/>
      <c r="B1726" s="221"/>
      <c r="C1726" s="221"/>
      <c r="D1726" s="212"/>
    </row>
    <row r="1727" spans="1:4" ht="20.25" customHeight="1" x14ac:dyDescent="0.3">
      <c r="A1727" s="221"/>
      <c r="B1727" s="221"/>
      <c r="C1727" s="221"/>
      <c r="D1727" s="212"/>
    </row>
    <row r="1728" spans="1:4" ht="20.25" customHeight="1" x14ac:dyDescent="0.3">
      <c r="A1728" s="221"/>
      <c r="B1728" s="221"/>
      <c r="C1728" s="221"/>
      <c r="D1728" s="212"/>
    </row>
    <row r="1729" spans="1:4" ht="20.25" customHeight="1" x14ac:dyDescent="0.3">
      <c r="A1729" s="221"/>
      <c r="B1729" s="221"/>
      <c r="C1729" s="221"/>
      <c r="D1729" s="212"/>
    </row>
    <row r="1730" spans="1:4" ht="20.25" customHeight="1" x14ac:dyDescent="0.3">
      <c r="A1730" s="221"/>
      <c r="B1730" s="221"/>
      <c r="C1730" s="221"/>
      <c r="D1730" s="212"/>
    </row>
    <row r="1731" spans="1:4" ht="20.25" customHeight="1" x14ac:dyDescent="0.3">
      <c r="A1731" s="221"/>
      <c r="B1731" s="221"/>
      <c r="C1731" s="221"/>
      <c r="D1731" s="212"/>
    </row>
    <row r="1732" spans="1:4" ht="20.25" customHeight="1" x14ac:dyDescent="0.3">
      <c r="A1732" s="221"/>
      <c r="B1732" s="221"/>
      <c r="C1732" s="221"/>
      <c r="D1732" s="212"/>
    </row>
    <row r="1733" spans="1:4" ht="20.25" customHeight="1" x14ac:dyDescent="0.3">
      <c r="A1733" s="221"/>
      <c r="B1733" s="221"/>
      <c r="C1733" s="221"/>
      <c r="D1733" s="212"/>
    </row>
    <row r="1734" spans="1:4" ht="20.25" customHeight="1" x14ac:dyDescent="0.3">
      <c r="A1734" s="221"/>
      <c r="B1734" s="221"/>
      <c r="C1734" s="221"/>
      <c r="D1734" s="212"/>
    </row>
    <row r="1735" spans="1:4" ht="20.25" customHeight="1" x14ac:dyDescent="0.3">
      <c r="A1735" s="221"/>
      <c r="B1735" s="221"/>
      <c r="C1735" s="221"/>
      <c r="D1735" s="212"/>
    </row>
    <row r="1736" spans="1:4" ht="20.25" customHeight="1" x14ac:dyDescent="0.3">
      <c r="A1736" s="221"/>
      <c r="B1736" s="221"/>
      <c r="C1736" s="221"/>
      <c r="D1736" s="212"/>
    </row>
    <row r="1737" spans="1:4" ht="20.25" customHeight="1" x14ac:dyDescent="0.3">
      <c r="A1737" s="221"/>
      <c r="B1737" s="221"/>
      <c r="C1737" s="221"/>
      <c r="D1737" s="212"/>
    </row>
    <row r="1738" spans="1:4" ht="20.25" customHeight="1" x14ac:dyDescent="0.3">
      <c r="A1738" s="221"/>
      <c r="B1738" s="221"/>
      <c r="C1738" s="221"/>
      <c r="D1738" s="212"/>
    </row>
    <row r="1739" spans="1:4" ht="20.25" customHeight="1" x14ac:dyDescent="0.3">
      <c r="A1739" s="221"/>
      <c r="B1739" s="221"/>
      <c r="C1739" s="221"/>
      <c r="D1739" s="212"/>
    </row>
    <row r="1740" spans="1:4" ht="20.25" customHeight="1" x14ac:dyDescent="0.3">
      <c r="A1740" s="221"/>
      <c r="B1740" s="221"/>
      <c r="C1740" s="221"/>
      <c r="D1740" s="212"/>
    </row>
    <row r="1741" spans="1:4" ht="20.25" customHeight="1" x14ac:dyDescent="0.3">
      <c r="A1741" s="221"/>
      <c r="B1741" s="221"/>
      <c r="C1741" s="221"/>
      <c r="D1741" s="212"/>
    </row>
    <row r="1742" spans="1:4" ht="20.25" customHeight="1" x14ac:dyDescent="0.3">
      <c r="A1742" s="221"/>
      <c r="B1742" s="221"/>
      <c r="C1742" s="221"/>
      <c r="D1742" s="212"/>
    </row>
    <row r="1743" spans="1:4" ht="20.25" customHeight="1" x14ac:dyDescent="0.3">
      <c r="A1743" s="221"/>
      <c r="B1743" s="221"/>
      <c r="C1743" s="221"/>
      <c r="D1743" s="212"/>
    </row>
    <row r="1744" spans="1:4" ht="20.25" customHeight="1" x14ac:dyDescent="0.3">
      <c r="A1744" s="221"/>
      <c r="B1744" s="221"/>
      <c r="C1744" s="221"/>
      <c r="D1744" s="212"/>
    </row>
    <row r="1745" spans="1:4" ht="20.25" customHeight="1" x14ac:dyDescent="0.3">
      <c r="A1745" s="221"/>
      <c r="B1745" s="221"/>
      <c r="C1745" s="221"/>
      <c r="D1745" s="212"/>
    </row>
    <row r="1746" spans="1:4" ht="20.25" customHeight="1" x14ac:dyDescent="0.3">
      <c r="A1746" s="221"/>
      <c r="B1746" s="221"/>
      <c r="C1746" s="221"/>
      <c r="D1746" s="212"/>
    </row>
    <row r="1747" spans="1:4" ht="20.25" customHeight="1" x14ac:dyDescent="0.3">
      <c r="A1747" s="221"/>
      <c r="B1747" s="221"/>
      <c r="C1747" s="221"/>
      <c r="D1747" s="212"/>
    </row>
    <row r="1748" spans="1:4" ht="20.25" customHeight="1" x14ac:dyDescent="0.3">
      <c r="A1748" s="221"/>
      <c r="B1748" s="221"/>
      <c r="C1748" s="221"/>
      <c r="D1748" s="212"/>
    </row>
    <row r="1749" spans="1:4" ht="20.25" customHeight="1" x14ac:dyDescent="0.3">
      <c r="A1749" s="221"/>
      <c r="B1749" s="221"/>
      <c r="C1749" s="221"/>
      <c r="D1749" s="212"/>
    </row>
    <row r="1750" spans="1:4" ht="20.25" customHeight="1" x14ac:dyDescent="0.3">
      <c r="A1750" s="221"/>
      <c r="B1750" s="221"/>
      <c r="C1750" s="221"/>
      <c r="D1750" s="212"/>
    </row>
    <row r="1751" spans="1:4" ht="20.25" customHeight="1" x14ac:dyDescent="0.3">
      <c r="A1751" s="221"/>
      <c r="B1751" s="221"/>
      <c r="C1751" s="221"/>
      <c r="D1751" s="212"/>
    </row>
    <row r="1752" spans="1:4" ht="20.25" customHeight="1" x14ac:dyDescent="0.3">
      <c r="A1752" s="221"/>
      <c r="B1752" s="221"/>
      <c r="C1752" s="221"/>
      <c r="D1752" s="212"/>
    </row>
    <row r="1753" spans="1:4" ht="20.25" customHeight="1" x14ac:dyDescent="0.3">
      <c r="A1753" s="221"/>
      <c r="B1753" s="221"/>
      <c r="C1753" s="221"/>
      <c r="D1753" s="212"/>
    </row>
    <row r="1754" spans="1:4" ht="20.25" customHeight="1" x14ac:dyDescent="0.3">
      <c r="A1754" s="221"/>
      <c r="B1754" s="221"/>
      <c r="C1754" s="221"/>
      <c r="D1754" s="212"/>
    </row>
    <row r="1755" spans="1:4" ht="20.25" customHeight="1" x14ac:dyDescent="0.3">
      <c r="A1755" s="221"/>
      <c r="B1755" s="221"/>
      <c r="C1755" s="221"/>
      <c r="D1755" s="212"/>
    </row>
    <row r="1756" spans="1:4" ht="20.25" customHeight="1" x14ac:dyDescent="0.3">
      <c r="A1756" s="221"/>
      <c r="B1756" s="221"/>
      <c r="C1756" s="221"/>
      <c r="D1756" s="212"/>
    </row>
    <row r="1757" spans="1:4" ht="20.25" customHeight="1" x14ac:dyDescent="0.3">
      <c r="A1757" s="221"/>
      <c r="B1757" s="221"/>
      <c r="C1757" s="221"/>
      <c r="D1757" s="212"/>
    </row>
    <row r="1758" spans="1:4" ht="20.25" customHeight="1" x14ac:dyDescent="0.3">
      <c r="A1758" s="221"/>
      <c r="B1758" s="221"/>
      <c r="C1758" s="221"/>
      <c r="D1758" s="212"/>
    </row>
    <row r="1759" spans="1:4" ht="20.25" customHeight="1" x14ac:dyDescent="0.3">
      <c r="A1759" s="221"/>
      <c r="B1759" s="221"/>
      <c r="C1759" s="221"/>
      <c r="D1759" s="212"/>
    </row>
    <row r="1760" spans="1:4" ht="20.25" customHeight="1" x14ac:dyDescent="0.3">
      <c r="A1760" s="221"/>
      <c r="B1760" s="221"/>
      <c r="C1760" s="221"/>
      <c r="D1760" s="212"/>
    </row>
    <row r="1761" spans="1:4" ht="20.25" customHeight="1" x14ac:dyDescent="0.3">
      <c r="A1761" s="221"/>
      <c r="B1761" s="221"/>
      <c r="C1761" s="221"/>
      <c r="D1761" s="212"/>
    </row>
    <row r="1762" spans="1:4" ht="20.25" customHeight="1" x14ac:dyDescent="0.3">
      <c r="A1762" s="221"/>
      <c r="B1762" s="221"/>
      <c r="C1762" s="221"/>
      <c r="D1762" s="212"/>
    </row>
    <row r="1763" spans="1:4" ht="20.25" customHeight="1" x14ac:dyDescent="0.3">
      <c r="A1763" s="221"/>
      <c r="B1763" s="221"/>
      <c r="C1763" s="221"/>
      <c r="D1763" s="212"/>
    </row>
    <row r="1764" spans="1:4" ht="20.25" customHeight="1" x14ac:dyDescent="0.3">
      <c r="A1764" s="221"/>
      <c r="B1764" s="221"/>
      <c r="C1764" s="221"/>
      <c r="D1764" s="212"/>
    </row>
    <row r="1765" spans="1:4" ht="20.25" customHeight="1" x14ac:dyDescent="0.3">
      <c r="A1765" s="221"/>
      <c r="B1765" s="221"/>
      <c r="C1765" s="221"/>
      <c r="D1765" s="212"/>
    </row>
    <row r="1766" spans="1:4" ht="20.25" customHeight="1" x14ac:dyDescent="0.3">
      <c r="A1766" s="221"/>
      <c r="B1766" s="221"/>
      <c r="C1766" s="221"/>
      <c r="D1766" s="212"/>
    </row>
    <row r="1767" spans="1:4" ht="20.25" customHeight="1" x14ac:dyDescent="0.3">
      <c r="A1767" s="221"/>
      <c r="B1767" s="221"/>
      <c r="C1767" s="221"/>
      <c r="D1767" s="212"/>
    </row>
    <row r="1768" spans="1:4" ht="20.25" customHeight="1" x14ac:dyDescent="0.3">
      <c r="A1768" s="221"/>
      <c r="B1768" s="221"/>
      <c r="C1768" s="221"/>
      <c r="D1768" s="212"/>
    </row>
    <row r="1769" spans="1:4" ht="20.25" customHeight="1" x14ac:dyDescent="0.3">
      <c r="A1769" s="221"/>
      <c r="B1769" s="221"/>
      <c r="C1769" s="221"/>
      <c r="D1769" s="212"/>
    </row>
    <row r="1770" spans="1:4" ht="20.25" customHeight="1" x14ac:dyDescent="0.3">
      <c r="A1770" s="221"/>
      <c r="B1770" s="221"/>
      <c r="C1770" s="221"/>
      <c r="D1770" s="212"/>
    </row>
    <row r="1771" spans="1:4" ht="20.25" customHeight="1" x14ac:dyDescent="0.3">
      <c r="A1771" s="221"/>
      <c r="B1771" s="221"/>
      <c r="C1771" s="221"/>
      <c r="D1771" s="212"/>
    </row>
    <row r="1772" spans="1:4" ht="20.25" customHeight="1" x14ac:dyDescent="0.3">
      <c r="A1772" s="221"/>
      <c r="B1772" s="221"/>
      <c r="C1772" s="221"/>
      <c r="D1772" s="212"/>
    </row>
    <row r="1773" spans="1:4" ht="20.25" customHeight="1" x14ac:dyDescent="0.3">
      <c r="A1773" s="221"/>
      <c r="B1773" s="221"/>
      <c r="C1773" s="221"/>
      <c r="D1773" s="212"/>
    </row>
    <row r="1774" spans="1:4" ht="20.25" customHeight="1" x14ac:dyDescent="0.3">
      <c r="A1774" s="221"/>
      <c r="B1774" s="221"/>
      <c r="C1774" s="221"/>
      <c r="D1774" s="212"/>
    </row>
    <row r="1775" spans="1:4" ht="20.25" customHeight="1" x14ac:dyDescent="0.3">
      <c r="A1775" s="221"/>
      <c r="B1775" s="221"/>
      <c r="C1775" s="221"/>
      <c r="D1775" s="212"/>
    </row>
    <row r="1776" spans="1:4" ht="20.25" customHeight="1" x14ac:dyDescent="0.3">
      <c r="A1776" s="221"/>
      <c r="B1776" s="221"/>
      <c r="C1776" s="221"/>
      <c r="D1776" s="212"/>
    </row>
    <row r="1777" spans="1:4" ht="20.25" customHeight="1" x14ac:dyDescent="0.3">
      <c r="A1777" s="221"/>
      <c r="B1777" s="221"/>
      <c r="C1777" s="221"/>
      <c r="D1777" s="212"/>
    </row>
    <row r="1778" spans="1:4" ht="20.25" customHeight="1" x14ac:dyDescent="0.3">
      <c r="A1778" s="221"/>
      <c r="B1778" s="221"/>
      <c r="C1778" s="221"/>
      <c r="D1778" s="212"/>
    </row>
    <row r="1779" spans="1:4" ht="20.25" customHeight="1" x14ac:dyDescent="0.3">
      <c r="A1779" s="221"/>
      <c r="B1779" s="221"/>
      <c r="C1779" s="221"/>
      <c r="D1779" s="212"/>
    </row>
    <row r="1780" spans="1:4" ht="20.25" customHeight="1" x14ac:dyDescent="0.3">
      <c r="A1780" s="221"/>
      <c r="B1780" s="221"/>
      <c r="C1780" s="221"/>
      <c r="D1780" s="212"/>
    </row>
    <row r="1781" spans="1:4" ht="20.25" customHeight="1" x14ac:dyDescent="0.3">
      <c r="A1781" s="221"/>
      <c r="B1781" s="221"/>
      <c r="C1781" s="221"/>
      <c r="D1781" s="212"/>
    </row>
    <row r="1782" spans="1:4" ht="20.25" customHeight="1" x14ac:dyDescent="0.3">
      <c r="A1782" s="221"/>
      <c r="B1782" s="221"/>
      <c r="C1782" s="221"/>
      <c r="D1782" s="212"/>
    </row>
    <row r="1783" spans="1:4" ht="20.25" customHeight="1" x14ac:dyDescent="0.3">
      <c r="A1783" s="221"/>
      <c r="B1783" s="221"/>
      <c r="C1783" s="221"/>
      <c r="D1783" s="212"/>
    </row>
    <row r="1784" spans="1:4" ht="20.25" customHeight="1" x14ac:dyDescent="0.3">
      <c r="A1784" s="221"/>
      <c r="B1784" s="221"/>
      <c r="C1784" s="221"/>
      <c r="D1784" s="212"/>
    </row>
    <row r="1785" spans="1:4" ht="20.25" customHeight="1" x14ac:dyDescent="0.3">
      <c r="A1785" s="221"/>
      <c r="B1785" s="221"/>
      <c r="C1785" s="221"/>
      <c r="D1785" s="212"/>
    </row>
    <row r="1786" spans="1:4" ht="20.25" customHeight="1" x14ac:dyDescent="0.3">
      <c r="A1786" s="221"/>
      <c r="B1786" s="221"/>
      <c r="C1786" s="221"/>
      <c r="D1786" s="212"/>
    </row>
    <row r="1787" spans="1:4" ht="20.25" customHeight="1" x14ac:dyDescent="0.3">
      <c r="A1787" s="221"/>
      <c r="B1787" s="221"/>
      <c r="C1787" s="221"/>
      <c r="D1787" s="212"/>
    </row>
    <row r="1788" spans="1:4" ht="20.25" customHeight="1" x14ac:dyDescent="0.3">
      <c r="A1788" s="221"/>
      <c r="B1788" s="221"/>
      <c r="C1788" s="221"/>
      <c r="D1788" s="212"/>
    </row>
    <row r="1789" spans="1:4" ht="20.25" customHeight="1" x14ac:dyDescent="0.3">
      <c r="A1789" s="221"/>
      <c r="B1789" s="221"/>
      <c r="C1789" s="221"/>
      <c r="D1789" s="212"/>
    </row>
    <row r="1790" spans="1:4" ht="20.25" customHeight="1" x14ac:dyDescent="0.3">
      <c r="A1790" s="221"/>
      <c r="B1790" s="221"/>
      <c r="C1790" s="221"/>
      <c r="D1790" s="212"/>
    </row>
    <row r="1791" spans="1:4" ht="20.25" customHeight="1" x14ac:dyDescent="0.3">
      <c r="A1791" s="221"/>
      <c r="B1791" s="221"/>
      <c r="C1791" s="221"/>
      <c r="D1791" s="212"/>
    </row>
    <row r="1792" spans="1:4" ht="20.25" customHeight="1" x14ac:dyDescent="0.3">
      <c r="A1792" s="221"/>
      <c r="B1792" s="221"/>
      <c r="C1792" s="221"/>
      <c r="D1792" s="212"/>
    </row>
    <row r="1793" spans="1:4" ht="20.25" customHeight="1" x14ac:dyDescent="0.3">
      <c r="A1793" s="221"/>
      <c r="B1793" s="221"/>
      <c r="C1793" s="221"/>
      <c r="D1793" s="212"/>
    </row>
    <row r="1794" spans="1:4" ht="20.25" customHeight="1" x14ac:dyDescent="0.3">
      <c r="A1794" s="221"/>
      <c r="B1794" s="221"/>
      <c r="C1794" s="221"/>
      <c r="D1794" s="212"/>
    </row>
    <row r="1795" spans="1:4" ht="20.25" customHeight="1" x14ac:dyDescent="0.3">
      <c r="A1795" s="221"/>
      <c r="B1795" s="221"/>
      <c r="C1795" s="221"/>
      <c r="D1795" s="212"/>
    </row>
    <row r="1796" spans="1:4" ht="20.25" customHeight="1" x14ac:dyDescent="0.3">
      <c r="A1796" s="221"/>
      <c r="B1796" s="221"/>
      <c r="C1796" s="221"/>
      <c r="D1796" s="212"/>
    </row>
    <row r="1797" spans="1:4" ht="20.25" customHeight="1" x14ac:dyDescent="0.3">
      <c r="A1797" s="221"/>
      <c r="B1797" s="221"/>
      <c r="C1797" s="221"/>
      <c r="D1797" s="212"/>
    </row>
    <row r="1798" spans="1:4" ht="20.25" customHeight="1" x14ac:dyDescent="0.3">
      <c r="A1798" s="221"/>
      <c r="B1798" s="221"/>
      <c r="C1798" s="221"/>
      <c r="D1798" s="212"/>
    </row>
    <row r="1799" spans="1:4" ht="20.25" customHeight="1" x14ac:dyDescent="0.3">
      <c r="A1799" s="221"/>
      <c r="B1799" s="221"/>
      <c r="C1799" s="221"/>
      <c r="D1799" s="212"/>
    </row>
    <row r="1800" spans="1:4" ht="20.25" customHeight="1" x14ac:dyDescent="0.3">
      <c r="A1800" s="221"/>
      <c r="B1800" s="221"/>
      <c r="C1800" s="221"/>
      <c r="D1800" s="212"/>
    </row>
    <row r="1801" spans="1:4" ht="20.25" customHeight="1" x14ac:dyDescent="0.3">
      <c r="A1801" s="221"/>
      <c r="B1801" s="221"/>
      <c r="C1801" s="221"/>
      <c r="D1801" s="212"/>
    </row>
    <row r="1802" spans="1:4" ht="20.25" customHeight="1" x14ac:dyDescent="0.3">
      <c r="A1802" s="221"/>
      <c r="B1802" s="221"/>
      <c r="C1802" s="221"/>
      <c r="D1802" s="212"/>
    </row>
    <row r="1803" spans="1:4" ht="20.25" customHeight="1" x14ac:dyDescent="0.3">
      <c r="A1803" s="221"/>
      <c r="B1803" s="221"/>
      <c r="C1803" s="221"/>
      <c r="D1803" s="212"/>
    </row>
    <row r="1804" spans="1:4" ht="20.25" customHeight="1" x14ac:dyDescent="0.3">
      <c r="A1804" s="221"/>
      <c r="B1804" s="221"/>
      <c r="C1804" s="221"/>
      <c r="D1804" s="212"/>
    </row>
    <row r="1805" spans="1:4" ht="20.25" customHeight="1" x14ac:dyDescent="0.3">
      <c r="A1805" s="221"/>
      <c r="B1805" s="221"/>
      <c r="C1805" s="221"/>
      <c r="D1805" s="212"/>
    </row>
    <row r="1806" spans="1:4" ht="20.25" customHeight="1" x14ac:dyDescent="0.3">
      <c r="A1806" s="221"/>
      <c r="B1806" s="221"/>
      <c r="C1806" s="221"/>
      <c r="D1806" s="212"/>
    </row>
    <row r="1807" spans="1:4" ht="20.25" customHeight="1" x14ac:dyDescent="0.3">
      <c r="A1807" s="221"/>
      <c r="B1807" s="221"/>
      <c r="C1807" s="221"/>
      <c r="D1807" s="212"/>
    </row>
    <row r="1808" spans="1:4" ht="20.25" customHeight="1" x14ac:dyDescent="0.3">
      <c r="A1808" s="221"/>
      <c r="B1808" s="221"/>
      <c r="C1808" s="221"/>
      <c r="D1808" s="212"/>
    </row>
    <row r="1809" spans="1:4" ht="20.25" customHeight="1" x14ac:dyDescent="0.3">
      <c r="A1809" s="221"/>
      <c r="B1809" s="221"/>
      <c r="C1809" s="221"/>
      <c r="D1809" s="212"/>
    </row>
    <row r="1810" spans="1:4" ht="20.25" customHeight="1" x14ac:dyDescent="0.3">
      <c r="A1810" s="221"/>
      <c r="B1810" s="221"/>
      <c r="C1810" s="221"/>
      <c r="D1810" s="212"/>
    </row>
    <row r="1811" spans="1:4" ht="20.25" customHeight="1" x14ac:dyDescent="0.3">
      <c r="A1811" s="221"/>
      <c r="B1811" s="221"/>
      <c r="C1811" s="221"/>
      <c r="D1811" s="212"/>
    </row>
    <row r="1812" spans="1:4" ht="20.25" customHeight="1" x14ac:dyDescent="0.3">
      <c r="A1812" s="221"/>
      <c r="B1812" s="221"/>
      <c r="C1812" s="221"/>
      <c r="D1812" s="212"/>
    </row>
    <row r="1813" spans="1:4" ht="20.25" customHeight="1" x14ac:dyDescent="0.3">
      <c r="A1813" s="221"/>
      <c r="B1813" s="221"/>
      <c r="C1813" s="221"/>
      <c r="D1813" s="212"/>
    </row>
    <row r="1814" spans="1:4" ht="20.25" customHeight="1" x14ac:dyDescent="0.3">
      <c r="A1814" s="221"/>
      <c r="B1814" s="221"/>
      <c r="C1814" s="221"/>
      <c r="D1814" s="212"/>
    </row>
    <row r="1815" spans="1:4" ht="20.25" customHeight="1" x14ac:dyDescent="0.3">
      <c r="A1815" s="221"/>
      <c r="B1815" s="221"/>
      <c r="C1815" s="221"/>
      <c r="D1815" s="212"/>
    </row>
    <row r="1816" spans="1:4" ht="20.25" customHeight="1" x14ac:dyDescent="0.3">
      <c r="A1816" s="221"/>
      <c r="B1816" s="221"/>
      <c r="C1816" s="221"/>
      <c r="D1816" s="212"/>
    </row>
    <row r="1817" spans="1:4" ht="20.25" customHeight="1" x14ac:dyDescent="0.3">
      <c r="A1817" s="221"/>
      <c r="B1817" s="221"/>
      <c r="C1817" s="221"/>
      <c r="D1817" s="212"/>
    </row>
    <row r="1818" spans="1:4" ht="20.25" customHeight="1" x14ac:dyDescent="0.3">
      <c r="A1818" s="221"/>
      <c r="B1818" s="221"/>
      <c r="C1818" s="221"/>
      <c r="D1818" s="212"/>
    </row>
    <row r="1819" spans="1:4" ht="20.25" customHeight="1" x14ac:dyDescent="0.3">
      <c r="A1819" s="221"/>
      <c r="B1819" s="221"/>
      <c r="C1819" s="221"/>
      <c r="D1819" s="212"/>
    </row>
    <row r="1820" spans="1:4" ht="20.25" customHeight="1" x14ac:dyDescent="0.3">
      <c r="A1820" s="221"/>
      <c r="B1820" s="221"/>
      <c r="C1820" s="221"/>
      <c r="D1820" s="212"/>
    </row>
    <row r="1821" spans="1:4" ht="20.25" customHeight="1" x14ac:dyDescent="0.3">
      <c r="A1821" s="221"/>
      <c r="B1821" s="221"/>
      <c r="C1821" s="221"/>
      <c r="D1821" s="212"/>
    </row>
    <row r="1822" spans="1:4" ht="20.25" customHeight="1" x14ac:dyDescent="0.3">
      <c r="A1822" s="221"/>
      <c r="B1822" s="221"/>
      <c r="C1822" s="221"/>
      <c r="D1822" s="212"/>
    </row>
    <row r="1823" spans="1:4" ht="20.25" customHeight="1" x14ac:dyDescent="0.3">
      <c r="A1823" s="221"/>
      <c r="B1823" s="221"/>
      <c r="C1823" s="221"/>
      <c r="D1823" s="212"/>
    </row>
    <row r="1824" spans="1:4" ht="20.25" customHeight="1" x14ac:dyDescent="0.3">
      <c r="A1824" s="221"/>
      <c r="B1824" s="221"/>
      <c r="C1824" s="221"/>
      <c r="D1824" s="212"/>
    </row>
    <row r="1825" spans="1:4" ht="20.25" customHeight="1" x14ac:dyDescent="0.3">
      <c r="A1825" s="221"/>
      <c r="B1825" s="221"/>
      <c r="C1825" s="221"/>
      <c r="D1825" s="212"/>
    </row>
    <row r="1826" spans="1:4" ht="20.25" customHeight="1" x14ac:dyDescent="0.3">
      <c r="A1826" s="221"/>
      <c r="B1826" s="221"/>
      <c r="C1826" s="221"/>
      <c r="D1826" s="212"/>
    </row>
    <row r="1827" spans="1:4" ht="20.25" customHeight="1" x14ac:dyDescent="0.3">
      <c r="A1827" s="221"/>
      <c r="B1827" s="221"/>
      <c r="C1827" s="221"/>
      <c r="D1827" s="212"/>
    </row>
    <row r="1828" spans="1:4" ht="20.25" customHeight="1" x14ac:dyDescent="0.3">
      <c r="A1828" s="221"/>
      <c r="B1828" s="221"/>
      <c r="C1828" s="221"/>
      <c r="D1828" s="212"/>
    </row>
    <row r="1829" spans="1:4" ht="20.25" customHeight="1" x14ac:dyDescent="0.3">
      <c r="A1829" s="221"/>
      <c r="B1829" s="221"/>
      <c r="C1829" s="221"/>
      <c r="D1829" s="212"/>
    </row>
    <row r="1830" spans="1:4" ht="20.25" customHeight="1" x14ac:dyDescent="0.3">
      <c r="A1830" s="221"/>
      <c r="B1830" s="221"/>
      <c r="C1830" s="221"/>
      <c r="D1830" s="212"/>
    </row>
    <row r="1831" spans="1:4" ht="20.25" customHeight="1" x14ac:dyDescent="0.3">
      <c r="A1831" s="221"/>
      <c r="B1831" s="221"/>
      <c r="C1831" s="221"/>
      <c r="D1831" s="212"/>
    </row>
    <row r="1832" spans="1:4" ht="20.25" customHeight="1" x14ac:dyDescent="0.3">
      <c r="A1832" s="221"/>
      <c r="B1832" s="221"/>
      <c r="C1832" s="221"/>
      <c r="D1832" s="212"/>
    </row>
    <row r="1833" spans="1:4" ht="20.25" customHeight="1" x14ac:dyDescent="0.3">
      <c r="A1833" s="221"/>
      <c r="B1833" s="221"/>
      <c r="C1833" s="221"/>
      <c r="D1833" s="212"/>
    </row>
    <row r="1834" spans="1:4" ht="20.25" customHeight="1" x14ac:dyDescent="0.3">
      <c r="A1834" s="221"/>
      <c r="B1834" s="221"/>
      <c r="C1834" s="221"/>
      <c r="D1834" s="212"/>
    </row>
    <row r="1835" spans="1:4" ht="20.25" customHeight="1" x14ac:dyDescent="0.3">
      <c r="A1835" s="221"/>
      <c r="B1835" s="221"/>
      <c r="C1835" s="221"/>
      <c r="D1835" s="212"/>
    </row>
    <row r="1836" spans="1:4" ht="20.25" customHeight="1" x14ac:dyDescent="0.3">
      <c r="A1836" s="221"/>
      <c r="B1836" s="221"/>
      <c r="C1836" s="221"/>
      <c r="D1836" s="212"/>
    </row>
    <row r="1837" spans="1:4" ht="20.25" customHeight="1" x14ac:dyDescent="0.3">
      <c r="A1837" s="221"/>
      <c r="B1837" s="221"/>
      <c r="C1837" s="221"/>
      <c r="D1837" s="212"/>
    </row>
    <row r="1838" spans="1:4" ht="20.25" customHeight="1" x14ac:dyDescent="0.3">
      <c r="A1838" s="221"/>
      <c r="B1838" s="221"/>
      <c r="C1838" s="221"/>
      <c r="D1838" s="212"/>
    </row>
    <row r="1839" spans="1:4" ht="20.25" customHeight="1" x14ac:dyDescent="0.3">
      <c r="A1839" s="221"/>
      <c r="B1839" s="221"/>
      <c r="C1839" s="221"/>
      <c r="D1839" s="212"/>
    </row>
    <row r="1840" spans="1:4" ht="20.25" customHeight="1" x14ac:dyDescent="0.3">
      <c r="A1840" s="221"/>
      <c r="B1840" s="221"/>
      <c r="C1840" s="221"/>
      <c r="D1840" s="212"/>
    </row>
    <row r="1841" spans="1:4" ht="20.25" customHeight="1" x14ac:dyDescent="0.3">
      <c r="A1841" s="221"/>
      <c r="B1841" s="221"/>
      <c r="C1841" s="221"/>
      <c r="D1841" s="212"/>
    </row>
    <row r="1842" spans="1:4" ht="20.25" customHeight="1" x14ac:dyDescent="0.3">
      <c r="A1842" s="221"/>
      <c r="B1842" s="221"/>
      <c r="C1842" s="221"/>
      <c r="D1842" s="212"/>
    </row>
    <row r="1843" spans="1:4" ht="20.25" customHeight="1" x14ac:dyDescent="0.3">
      <c r="A1843" s="221"/>
      <c r="B1843" s="221"/>
      <c r="C1843" s="221"/>
      <c r="D1843" s="212"/>
    </row>
    <row r="1844" spans="1:4" ht="20.25" customHeight="1" x14ac:dyDescent="0.3">
      <c r="A1844" s="221"/>
      <c r="B1844" s="221"/>
      <c r="C1844" s="221"/>
      <c r="D1844" s="212"/>
    </row>
    <row r="1845" spans="1:4" ht="20.25" customHeight="1" x14ac:dyDescent="0.3">
      <c r="A1845" s="221"/>
      <c r="B1845" s="221"/>
      <c r="C1845" s="221"/>
      <c r="D1845" s="212"/>
    </row>
    <row r="1846" spans="1:4" ht="20.25" customHeight="1" x14ac:dyDescent="0.3">
      <c r="A1846" s="221"/>
      <c r="B1846" s="221"/>
      <c r="C1846" s="221"/>
      <c r="D1846" s="212"/>
    </row>
    <row r="1847" spans="1:4" ht="20.25" customHeight="1" x14ac:dyDescent="0.3">
      <c r="A1847" s="221"/>
      <c r="B1847" s="221"/>
      <c r="C1847" s="221"/>
      <c r="D1847" s="212"/>
    </row>
    <row r="1848" spans="1:4" ht="20.25" customHeight="1" x14ac:dyDescent="0.3">
      <c r="A1848" s="221"/>
      <c r="B1848" s="221"/>
      <c r="C1848" s="221"/>
      <c r="D1848" s="212"/>
    </row>
    <row r="1849" spans="1:4" ht="20.25" customHeight="1" x14ac:dyDescent="0.3">
      <c r="A1849" s="221"/>
      <c r="B1849" s="221"/>
      <c r="C1849" s="221"/>
      <c r="D1849" s="212"/>
    </row>
    <row r="1850" spans="1:4" ht="20.25" customHeight="1" x14ac:dyDescent="0.3">
      <c r="A1850" s="221"/>
      <c r="B1850" s="221"/>
      <c r="C1850" s="221"/>
      <c r="D1850" s="212"/>
    </row>
    <row r="1851" spans="1:4" ht="20.25" customHeight="1" x14ac:dyDescent="0.3">
      <c r="A1851" s="221"/>
      <c r="B1851" s="221"/>
      <c r="C1851" s="221"/>
      <c r="D1851" s="212"/>
    </row>
    <row r="1852" spans="1:4" ht="20.25" customHeight="1" x14ac:dyDescent="0.3">
      <c r="A1852" s="221"/>
      <c r="B1852" s="221"/>
      <c r="C1852" s="221"/>
      <c r="D1852" s="212"/>
    </row>
    <row r="1853" spans="1:4" ht="20.25" customHeight="1" x14ac:dyDescent="0.3">
      <c r="A1853" s="221"/>
      <c r="B1853" s="221"/>
      <c r="C1853" s="221"/>
      <c r="D1853" s="212"/>
    </row>
    <row r="1854" spans="1:4" ht="20.25" customHeight="1" x14ac:dyDescent="0.3">
      <c r="A1854" s="221"/>
      <c r="B1854" s="221"/>
      <c r="C1854" s="221"/>
      <c r="D1854" s="212"/>
    </row>
    <row r="1855" spans="1:4" ht="20.25" customHeight="1" x14ac:dyDescent="0.3">
      <c r="A1855" s="221"/>
      <c r="B1855" s="221"/>
      <c r="C1855" s="221"/>
      <c r="D1855" s="212"/>
    </row>
    <row r="1856" spans="1:4" ht="20.25" customHeight="1" x14ac:dyDescent="0.3">
      <c r="A1856" s="221"/>
      <c r="B1856" s="221"/>
      <c r="C1856" s="221"/>
      <c r="D1856" s="212"/>
    </row>
    <row r="1857" spans="1:4" ht="20.25" customHeight="1" x14ac:dyDescent="0.3">
      <c r="A1857" s="221"/>
      <c r="B1857" s="221"/>
      <c r="C1857" s="221"/>
      <c r="D1857" s="212"/>
    </row>
    <row r="1858" spans="1:4" ht="20.25" customHeight="1" x14ac:dyDescent="0.3">
      <c r="A1858" s="221"/>
      <c r="B1858" s="221"/>
      <c r="C1858" s="221"/>
      <c r="D1858" s="212"/>
    </row>
    <row r="1859" spans="1:4" ht="20.25" customHeight="1" x14ac:dyDescent="0.3">
      <c r="A1859" s="221"/>
      <c r="B1859" s="221"/>
      <c r="C1859" s="221"/>
      <c r="D1859" s="212"/>
    </row>
    <row r="1860" spans="1:4" ht="20.25" customHeight="1" x14ac:dyDescent="0.3">
      <c r="A1860" s="221"/>
      <c r="B1860" s="221"/>
      <c r="C1860" s="221"/>
      <c r="D1860" s="212"/>
    </row>
    <row r="1861" spans="1:4" ht="20.25" customHeight="1" x14ac:dyDescent="0.3">
      <c r="A1861" s="221"/>
      <c r="B1861" s="221"/>
      <c r="C1861" s="221"/>
      <c r="D1861" s="212"/>
    </row>
    <row r="1862" spans="1:4" ht="20.25" customHeight="1" x14ac:dyDescent="0.3">
      <c r="A1862" s="221"/>
      <c r="B1862" s="221"/>
      <c r="C1862" s="221"/>
      <c r="D1862" s="212"/>
    </row>
    <row r="1863" spans="1:4" ht="20.25" customHeight="1" x14ac:dyDescent="0.3">
      <c r="A1863" s="221"/>
      <c r="B1863" s="221"/>
      <c r="C1863" s="221"/>
      <c r="D1863" s="212"/>
    </row>
    <row r="1864" spans="1:4" ht="20.25" customHeight="1" x14ac:dyDescent="0.3">
      <c r="A1864" s="221"/>
      <c r="B1864" s="221"/>
      <c r="C1864" s="221"/>
      <c r="D1864" s="212"/>
    </row>
    <row r="1865" spans="1:4" ht="20.25" customHeight="1" x14ac:dyDescent="0.3">
      <c r="A1865" s="221"/>
      <c r="B1865" s="221"/>
      <c r="C1865" s="221"/>
      <c r="D1865" s="212"/>
    </row>
    <row r="1866" spans="1:4" ht="20.25" customHeight="1" x14ac:dyDescent="0.3">
      <c r="A1866" s="221"/>
      <c r="B1866" s="221"/>
      <c r="C1866" s="221"/>
      <c r="D1866" s="212"/>
    </row>
    <row r="1867" spans="1:4" ht="20.25" customHeight="1" x14ac:dyDescent="0.3">
      <c r="A1867" s="221"/>
      <c r="B1867" s="221"/>
      <c r="C1867" s="221"/>
      <c r="D1867" s="212"/>
    </row>
    <row r="1868" spans="1:4" ht="20.25" customHeight="1" x14ac:dyDescent="0.3">
      <c r="A1868" s="221"/>
      <c r="B1868" s="221"/>
      <c r="C1868" s="221"/>
      <c r="D1868" s="212"/>
    </row>
    <row r="1869" spans="1:4" ht="20.25" customHeight="1" x14ac:dyDescent="0.3">
      <c r="A1869" s="221"/>
      <c r="B1869" s="221"/>
      <c r="C1869" s="221"/>
      <c r="D1869" s="212"/>
    </row>
    <row r="1870" spans="1:4" ht="20.25" customHeight="1" x14ac:dyDescent="0.3">
      <c r="A1870" s="221"/>
      <c r="B1870" s="221"/>
      <c r="C1870" s="221"/>
      <c r="D1870" s="212"/>
    </row>
    <row r="1871" spans="1:4" ht="20.25" customHeight="1" x14ac:dyDescent="0.3">
      <c r="A1871" s="221"/>
      <c r="B1871" s="221"/>
      <c r="C1871" s="221"/>
      <c r="D1871" s="212"/>
    </row>
    <row r="1872" spans="1:4" ht="20.25" customHeight="1" x14ac:dyDescent="0.3">
      <c r="A1872" s="221"/>
      <c r="B1872" s="221"/>
      <c r="C1872" s="221"/>
      <c r="D1872" s="212"/>
    </row>
    <row r="1873" spans="1:4" ht="20.25" customHeight="1" x14ac:dyDescent="0.3">
      <c r="A1873" s="221"/>
      <c r="B1873" s="221"/>
      <c r="C1873" s="221"/>
      <c r="D1873" s="212"/>
    </row>
    <row r="1874" spans="1:4" ht="20.25" customHeight="1" x14ac:dyDescent="0.3">
      <c r="A1874" s="221"/>
      <c r="B1874" s="221"/>
      <c r="C1874" s="221"/>
      <c r="D1874" s="212"/>
    </row>
    <row r="1875" spans="1:4" ht="20.25" customHeight="1" x14ac:dyDescent="0.3">
      <c r="A1875" s="221"/>
      <c r="B1875" s="221"/>
      <c r="C1875" s="221"/>
      <c r="D1875" s="212"/>
    </row>
    <row r="1876" spans="1:4" ht="20.25" customHeight="1" x14ac:dyDescent="0.3">
      <c r="A1876" s="221"/>
      <c r="B1876" s="221"/>
      <c r="C1876" s="221"/>
      <c r="D1876" s="212"/>
    </row>
    <row r="1877" spans="1:4" ht="20.25" customHeight="1" x14ac:dyDescent="0.3">
      <c r="A1877" s="221"/>
      <c r="B1877" s="221"/>
      <c r="C1877" s="221"/>
      <c r="D1877" s="212"/>
    </row>
    <row r="1878" spans="1:4" ht="20.25" customHeight="1" x14ac:dyDescent="0.3">
      <c r="A1878" s="221"/>
      <c r="B1878" s="221"/>
      <c r="C1878" s="221"/>
      <c r="D1878" s="212"/>
    </row>
    <row r="1879" spans="1:4" ht="20.25" customHeight="1" x14ac:dyDescent="0.3">
      <c r="A1879" s="221"/>
      <c r="B1879" s="221"/>
      <c r="C1879" s="221"/>
      <c r="D1879" s="212"/>
    </row>
    <row r="1880" spans="1:4" ht="20.25" customHeight="1" x14ac:dyDescent="0.3">
      <c r="A1880" s="221"/>
      <c r="B1880" s="221"/>
      <c r="C1880" s="221"/>
      <c r="D1880" s="212"/>
    </row>
    <row r="1881" spans="1:4" ht="20.25" customHeight="1" x14ac:dyDescent="0.3">
      <c r="A1881" s="221"/>
      <c r="B1881" s="221"/>
      <c r="C1881" s="221"/>
      <c r="D1881" s="212"/>
    </row>
    <row r="1882" spans="1:4" ht="20.25" customHeight="1" x14ac:dyDescent="0.3">
      <c r="A1882" s="221"/>
      <c r="B1882" s="221"/>
      <c r="C1882" s="221"/>
      <c r="D1882" s="212"/>
    </row>
    <row r="1883" spans="1:4" ht="20.25" customHeight="1" x14ac:dyDescent="0.3">
      <c r="A1883" s="221"/>
      <c r="B1883" s="221"/>
      <c r="C1883" s="221"/>
      <c r="D1883" s="212"/>
    </row>
    <row r="1884" spans="1:4" ht="20.25" customHeight="1" x14ac:dyDescent="0.3">
      <c r="A1884" s="221"/>
      <c r="B1884" s="221"/>
      <c r="C1884" s="221"/>
      <c r="D1884" s="212"/>
    </row>
    <row r="1885" spans="1:4" ht="20.25" customHeight="1" x14ac:dyDescent="0.3">
      <c r="A1885" s="221"/>
      <c r="B1885" s="221"/>
      <c r="C1885" s="221"/>
      <c r="D1885" s="212"/>
    </row>
    <row r="1886" spans="1:4" ht="20.25" customHeight="1" x14ac:dyDescent="0.3">
      <c r="A1886" s="221"/>
      <c r="B1886" s="221"/>
      <c r="C1886" s="221"/>
      <c r="D1886" s="212"/>
    </row>
    <row r="1887" spans="1:4" ht="20.25" customHeight="1" x14ac:dyDescent="0.3">
      <c r="A1887" s="221"/>
      <c r="B1887" s="221"/>
      <c r="C1887" s="221"/>
      <c r="D1887" s="212"/>
    </row>
    <row r="1888" spans="1:4" ht="20.25" customHeight="1" x14ac:dyDescent="0.3">
      <c r="A1888" s="221"/>
      <c r="B1888" s="221"/>
      <c r="C1888" s="221"/>
      <c r="D1888" s="212"/>
    </row>
    <row r="1889" spans="1:4" ht="20.25" customHeight="1" x14ac:dyDescent="0.3">
      <c r="A1889" s="221"/>
      <c r="B1889" s="221"/>
      <c r="C1889" s="221"/>
      <c r="D1889" s="212"/>
    </row>
    <row r="1890" spans="1:4" ht="20.25" customHeight="1" x14ac:dyDescent="0.3">
      <c r="A1890" s="221"/>
      <c r="B1890" s="221"/>
      <c r="C1890" s="221"/>
      <c r="D1890" s="212"/>
    </row>
    <row r="1891" spans="1:4" ht="20.25" customHeight="1" x14ac:dyDescent="0.3">
      <c r="A1891" s="221"/>
      <c r="B1891" s="221"/>
      <c r="C1891" s="221"/>
      <c r="D1891" s="212"/>
    </row>
    <row r="1892" spans="1:4" ht="20.25" customHeight="1" x14ac:dyDescent="0.3">
      <c r="A1892" s="221"/>
      <c r="B1892" s="221"/>
      <c r="C1892" s="221"/>
      <c r="D1892" s="212"/>
    </row>
    <row r="1893" spans="1:4" ht="20.25" customHeight="1" x14ac:dyDescent="0.3">
      <c r="A1893" s="221"/>
      <c r="B1893" s="221"/>
      <c r="C1893" s="221"/>
      <c r="D1893" s="212"/>
    </row>
    <row r="1894" spans="1:4" ht="20.25" customHeight="1" x14ac:dyDescent="0.3">
      <c r="A1894" s="221"/>
      <c r="B1894" s="221"/>
      <c r="C1894" s="221"/>
      <c r="D1894" s="212"/>
    </row>
    <row r="1895" spans="1:4" ht="20.25" customHeight="1" x14ac:dyDescent="0.3">
      <c r="A1895" s="221"/>
      <c r="B1895" s="221"/>
      <c r="C1895" s="221"/>
      <c r="D1895" s="212"/>
    </row>
    <row r="1896" spans="1:4" ht="20.25" customHeight="1" x14ac:dyDescent="0.3">
      <c r="A1896" s="221"/>
      <c r="B1896" s="221"/>
      <c r="C1896" s="221"/>
      <c r="D1896" s="212"/>
    </row>
    <row r="1897" spans="1:4" ht="20.25" customHeight="1" x14ac:dyDescent="0.3">
      <c r="A1897" s="221"/>
      <c r="B1897" s="221"/>
      <c r="C1897" s="221"/>
      <c r="D1897" s="212"/>
    </row>
    <row r="1898" spans="1:4" ht="20.25" customHeight="1" x14ac:dyDescent="0.3">
      <c r="A1898" s="221"/>
      <c r="B1898" s="221"/>
      <c r="C1898" s="221"/>
      <c r="D1898" s="212"/>
    </row>
    <row r="1899" spans="1:4" ht="20.25" customHeight="1" x14ac:dyDescent="0.3">
      <c r="A1899" s="221"/>
      <c r="B1899" s="221"/>
      <c r="C1899" s="221"/>
      <c r="D1899" s="212"/>
    </row>
    <row r="1900" spans="1:4" ht="20.25" customHeight="1" x14ac:dyDescent="0.3">
      <c r="A1900" s="221"/>
      <c r="B1900" s="221"/>
      <c r="C1900" s="221"/>
      <c r="D1900" s="212"/>
    </row>
    <row r="1901" spans="1:4" ht="20.25" customHeight="1" x14ac:dyDescent="0.3">
      <c r="A1901" s="221"/>
      <c r="B1901" s="221"/>
      <c r="C1901" s="221"/>
      <c r="D1901" s="212"/>
    </row>
    <row r="1902" spans="1:4" ht="20.25" customHeight="1" x14ac:dyDescent="0.3">
      <c r="A1902" s="221"/>
      <c r="B1902" s="221"/>
      <c r="C1902" s="221"/>
      <c r="D1902" s="212"/>
    </row>
    <row r="1903" spans="1:4" ht="20.25" customHeight="1" x14ac:dyDescent="0.3">
      <c r="A1903" s="221"/>
      <c r="B1903" s="221"/>
      <c r="C1903" s="221"/>
      <c r="D1903" s="212"/>
    </row>
    <row r="1904" spans="1:4" ht="20.25" customHeight="1" x14ac:dyDescent="0.3">
      <c r="A1904" s="221"/>
      <c r="B1904" s="221"/>
      <c r="C1904" s="221"/>
      <c r="D1904" s="212"/>
    </row>
    <row r="1905" spans="1:4" ht="20.25" customHeight="1" x14ac:dyDescent="0.3">
      <c r="A1905" s="221"/>
      <c r="B1905" s="221"/>
      <c r="C1905" s="221"/>
      <c r="D1905" s="212"/>
    </row>
    <row r="1906" spans="1:4" ht="20.25" customHeight="1" x14ac:dyDescent="0.3">
      <c r="A1906" s="221"/>
      <c r="B1906" s="221"/>
      <c r="C1906" s="221"/>
      <c r="D1906" s="212"/>
    </row>
    <row r="1907" spans="1:4" ht="20.25" customHeight="1" x14ac:dyDescent="0.3">
      <c r="A1907" s="221"/>
      <c r="B1907" s="221"/>
      <c r="C1907" s="221"/>
      <c r="D1907" s="212"/>
    </row>
    <row r="1908" spans="1:4" ht="20.25" customHeight="1" x14ac:dyDescent="0.3">
      <c r="A1908" s="221"/>
      <c r="B1908" s="221"/>
      <c r="C1908" s="221"/>
      <c r="D1908" s="212"/>
    </row>
    <row r="1909" spans="1:4" ht="20.25" customHeight="1" x14ac:dyDescent="0.3">
      <c r="A1909" s="221"/>
      <c r="B1909" s="221"/>
      <c r="C1909" s="221"/>
      <c r="D1909" s="212"/>
    </row>
    <row r="1910" spans="1:4" ht="20.25" customHeight="1" x14ac:dyDescent="0.3">
      <c r="A1910" s="221"/>
      <c r="B1910" s="221"/>
      <c r="C1910" s="221"/>
      <c r="D1910" s="212"/>
    </row>
    <row r="1911" spans="1:4" ht="20.25" customHeight="1" x14ac:dyDescent="0.3">
      <c r="A1911" s="221"/>
      <c r="B1911" s="221"/>
      <c r="C1911" s="221"/>
      <c r="D1911" s="212"/>
    </row>
    <row r="1912" spans="1:4" ht="20.25" customHeight="1" x14ac:dyDescent="0.3">
      <c r="A1912" s="221"/>
      <c r="B1912" s="221"/>
      <c r="C1912" s="221"/>
      <c r="D1912" s="212"/>
    </row>
    <row r="1913" spans="1:4" ht="20.25" customHeight="1" x14ac:dyDescent="0.3">
      <c r="A1913" s="221"/>
      <c r="B1913" s="221"/>
      <c r="C1913" s="221"/>
      <c r="D1913" s="212"/>
    </row>
    <row r="1914" spans="1:4" ht="20.25" customHeight="1" x14ac:dyDescent="0.3">
      <c r="A1914" s="221"/>
      <c r="B1914" s="221"/>
      <c r="C1914" s="221"/>
      <c r="D1914" s="212"/>
    </row>
    <row r="1915" spans="1:4" ht="20.25" customHeight="1" x14ac:dyDescent="0.3">
      <c r="A1915" s="221"/>
      <c r="B1915" s="221"/>
      <c r="C1915" s="221"/>
      <c r="D1915" s="212"/>
    </row>
    <row r="1916" spans="1:4" ht="20.25" customHeight="1" x14ac:dyDescent="0.3">
      <c r="A1916" s="221"/>
      <c r="B1916" s="221"/>
      <c r="C1916" s="221"/>
      <c r="D1916" s="212"/>
    </row>
    <row r="1917" spans="1:4" ht="20.25" customHeight="1" x14ac:dyDescent="0.3">
      <c r="A1917" s="221"/>
      <c r="B1917" s="221"/>
      <c r="C1917" s="221"/>
      <c r="D1917" s="212"/>
    </row>
    <row r="1918" spans="1:4" ht="20.25" customHeight="1" x14ac:dyDescent="0.3">
      <c r="A1918" s="221"/>
      <c r="B1918" s="221"/>
      <c r="C1918" s="221"/>
      <c r="D1918" s="212"/>
    </row>
    <row r="1919" spans="1:4" ht="20.25" customHeight="1" x14ac:dyDescent="0.3">
      <c r="A1919" s="221"/>
      <c r="B1919" s="221"/>
      <c r="C1919" s="221"/>
      <c r="D1919" s="212"/>
    </row>
    <row r="1920" spans="1:4" ht="20.25" customHeight="1" x14ac:dyDescent="0.3">
      <c r="A1920" s="221"/>
      <c r="B1920" s="221"/>
      <c r="C1920" s="221"/>
      <c r="D1920" s="212"/>
    </row>
    <row r="1921" spans="1:4" ht="20.25" customHeight="1" x14ac:dyDescent="0.3">
      <c r="A1921" s="221"/>
      <c r="B1921" s="221"/>
      <c r="C1921" s="221"/>
      <c r="D1921" s="212"/>
    </row>
    <row r="1922" spans="1:4" ht="20.25" customHeight="1" x14ac:dyDescent="0.3">
      <c r="A1922" s="221"/>
      <c r="B1922" s="221"/>
      <c r="C1922" s="221"/>
      <c r="D1922" s="212"/>
    </row>
    <row r="1923" spans="1:4" ht="20.25" customHeight="1" x14ac:dyDescent="0.3">
      <c r="A1923" s="221"/>
      <c r="B1923" s="221"/>
      <c r="C1923" s="221"/>
      <c r="D1923" s="212"/>
    </row>
    <row r="1924" spans="1:4" ht="20.25" customHeight="1" x14ac:dyDescent="0.3">
      <c r="A1924" s="221"/>
      <c r="B1924" s="221"/>
      <c r="C1924" s="221"/>
      <c r="D1924" s="212"/>
    </row>
    <row r="1925" spans="1:4" ht="20.25" customHeight="1" x14ac:dyDescent="0.3">
      <c r="A1925" s="221"/>
      <c r="B1925" s="221"/>
      <c r="C1925" s="221"/>
      <c r="D1925" s="212"/>
    </row>
    <row r="1926" spans="1:4" ht="20.25" customHeight="1" x14ac:dyDescent="0.3">
      <c r="A1926" s="221"/>
      <c r="B1926" s="221"/>
      <c r="C1926" s="221"/>
      <c r="D1926" s="212"/>
    </row>
    <row r="1927" spans="1:4" ht="20.25" customHeight="1" x14ac:dyDescent="0.3">
      <c r="A1927" s="221"/>
      <c r="B1927" s="221"/>
      <c r="C1927" s="221"/>
      <c r="D1927" s="212"/>
    </row>
    <row r="1928" spans="1:4" ht="20.25" customHeight="1" x14ac:dyDescent="0.3">
      <c r="A1928" s="221"/>
      <c r="B1928" s="221"/>
      <c r="C1928" s="221"/>
      <c r="D1928" s="212"/>
    </row>
    <row r="1929" spans="1:4" ht="20.25" customHeight="1" x14ac:dyDescent="0.3">
      <c r="A1929" s="221"/>
      <c r="B1929" s="221"/>
      <c r="C1929" s="221"/>
      <c r="D1929" s="212"/>
    </row>
    <row r="1930" spans="1:4" ht="20.25" customHeight="1" x14ac:dyDescent="0.3">
      <c r="A1930" s="221"/>
      <c r="B1930" s="221"/>
      <c r="C1930" s="221"/>
      <c r="D1930" s="212"/>
    </row>
    <row r="1931" spans="1:4" ht="20.25" customHeight="1" x14ac:dyDescent="0.3">
      <c r="A1931" s="221"/>
      <c r="B1931" s="221"/>
      <c r="C1931" s="221"/>
      <c r="D1931" s="212"/>
    </row>
    <row r="1932" spans="1:4" ht="20.25" customHeight="1" x14ac:dyDescent="0.3">
      <c r="A1932" s="221"/>
      <c r="B1932" s="221"/>
      <c r="C1932" s="221"/>
      <c r="D1932" s="212"/>
    </row>
    <row r="1933" spans="1:4" ht="20.25" customHeight="1" x14ac:dyDescent="0.3">
      <c r="A1933" s="221"/>
      <c r="B1933" s="221"/>
      <c r="C1933" s="221"/>
      <c r="D1933" s="212"/>
    </row>
    <row r="1934" spans="1:4" ht="20.25" customHeight="1" x14ac:dyDescent="0.3">
      <c r="A1934" s="221"/>
      <c r="B1934" s="221"/>
      <c r="C1934" s="221"/>
      <c r="D1934" s="212"/>
    </row>
    <row r="1935" spans="1:4" ht="20.25" customHeight="1" x14ac:dyDescent="0.3">
      <c r="A1935" s="221"/>
      <c r="B1935" s="221"/>
      <c r="C1935" s="221"/>
      <c r="D1935" s="212"/>
    </row>
    <row r="1936" spans="1:4" ht="20.25" customHeight="1" x14ac:dyDescent="0.3">
      <c r="A1936" s="221"/>
      <c r="B1936" s="221"/>
      <c r="C1936" s="221"/>
      <c r="D1936" s="212"/>
    </row>
    <row r="1937" spans="1:4" ht="20.25" customHeight="1" x14ac:dyDescent="0.3">
      <c r="A1937" s="221"/>
      <c r="B1937" s="221"/>
      <c r="C1937" s="221"/>
      <c r="D1937" s="212"/>
    </row>
    <row r="1938" spans="1:4" ht="20.25" customHeight="1" x14ac:dyDescent="0.3">
      <c r="A1938" s="221"/>
      <c r="B1938" s="221"/>
      <c r="C1938" s="221"/>
      <c r="D1938" s="212"/>
    </row>
    <row r="1939" spans="1:4" ht="20.25" customHeight="1" x14ac:dyDescent="0.3">
      <c r="A1939" s="221"/>
      <c r="B1939" s="221"/>
      <c r="C1939" s="221"/>
      <c r="D1939" s="212"/>
    </row>
    <row r="1940" spans="1:4" ht="20.25" customHeight="1" x14ac:dyDescent="0.3">
      <c r="A1940" s="221"/>
      <c r="B1940" s="221"/>
      <c r="C1940" s="221"/>
      <c r="D1940" s="212"/>
    </row>
    <row r="1941" spans="1:4" ht="20.25" customHeight="1" x14ac:dyDescent="0.3">
      <c r="A1941" s="221"/>
      <c r="B1941" s="221"/>
      <c r="C1941" s="221"/>
      <c r="D1941" s="212"/>
    </row>
    <row r="1942" spans="1:4" ht="20.25" customHeight="1" x14ac:dyDescent="0.3">
      <c r="A1942" s="221"/>
      <c r="B1942" s="221"/>
      <c r="C1942" s="221"/>
      <c r="D1942" s="212"/>
    </row>
    <row r="1943" spans="1:4" ht="20.25" customHeight="1" x14ac:dyDescent="0.3">
      <c r="A1943" s="221"/>
      <c r="B1943" s="221"/>
      <c r="C1943" s="221"/>
      <c r="D1943" s="212"/>
    </row>
    <row r="1944" spans="1:4" ht="20.25" customHeight="1" x14ac:dyDescent="0.3">
      <c r="A1944" s="221"/>
      <c r="B1944" s="221"/>
      <c r="C1944" s="221"/>
      <c r="D1944" s="212"/>
    </row>
    <row r="1945" spans="1:4" ht="20.25" customHeight="1" x14ac:dyDescent="0.3">
      <c r="A1945" s="221"/>
      <c r="B1945" s="221"/>
      <c r="C1945" s="221"/>
      <c r="D1945" s="212"/>
    </row>
    <row r="1946" spans="1:4" ht="20.25" customHeight="1" x14ac:dyDescent="0.3">
      <c r="A1946" s="221"/>
      <c r="B1946" s="221"/>
      <c r="C1946" s="221"/>
      <c r="D1946" s="212"/>
    </row>
    <row r="1947" spans="1:4" ht="20.25" customHeight="1" x14ac:dyDescent="0.3">
      <c r="A1947" s="221"/>
      <c r="B1947" s="221"/>
      <c r="C1947" s="221"/>
      <c r="D1947" s="212"/>
    </row>
    <row r="1948" spans="1:4" ht="20.25" customHeight="1" x14ac:dyDescent="0.3">
      <c r="A1948" s="221"/>
      <c r="B1948" s="221"/>
      <c r="C1948" s="221"/>
      <c r="D1948" s="212"/>
    </row>
    <row r="1949" spans="1:4" ht="20.25" customHeight="1" x14ac:dyDescent="0.3">
      <c r="A1949" s="221"/>
      <c r="B1949" s="221"/>
      <c r="C1949" s="221"/>
      <c r="D1949" s="212"/>
    </row>
    <row r="1950" spans="1:4" ht="20.25" customHeight="1" x14ac:dyDescent="0.3">
      <c r="A1950" s="221"/>
      <c r="B1950" s="221"/>
      <c r="C1950" s="221"/>
      <c r="D1950" s="212"/>
    </row>
    <row r="1951" spans="1:4" ht="20.25" customHeight="1" x14ac:dyDescent="0.3">
      <c r="A1951" s="221"/>
      <c r="B1951" s="221"/>
      <c r="C1951" s="221"/>
      <c r="D1951" s="212"/>
    </row>
    <row r="1952" spans="1:4" ht="20.25" customHeight="1" x14ac:dyDescent="0.3">
      <c r="A1952" s="221"/>
      <c r="B1952" s="221"/>
      <c r="C1952" s="221"/>
      <c r="D1952" s="212"/>
    </row>
    <row r="1953" spans="1:4" ht="20.25" customHeight="1" x14ac:dyDescent="0.3">
      <c r="A1953" s="221"/>
      <c r="B1953" s="221"/>
      <c r="C1953" s="221"/>
      <c r="D1953" s="212"/>
    </row>
    <row r="1954" spans="1:4" ht="20.25" customHeight="1" x14ac:dyDescent="0.3">
      <c r="A1954" s="221"/>
      <c r="B1954" s="221"/>
      <c r="C1954" s="221"/>
      <c r="D1954" s="212"/>
    </row>
    <row r="1955" spans="1:4" ht="20.25" customHeight="1" x14ac:dyDescent="0.3">
      <c r="A1955" s="221"/>
      <c r="B1955" s="221"/>
      <c r="C1955" s="221"/>
      <c r="D1955" s="212"/>
    </row>
    <row r="1956" spans="1:4" ht="20.25" customHeight="1" x14ac:dyDescent="0.3">
      <c r="A1956" s="221"/>
      <c r="B1956" s="221"/>
      <c r="C1956" s="221"/>
      <c r="D1956" s="212"/>
    </row>
    <row r="1957" spans="1:4" ht="20.25" customHeight="1" x14ac:dyDescent="0.3">
      <c r="A1957" s="221"/>
      <c r="B1957" s="221"/>
      <c r="C1957" s="221"/>
      <c r="D1957" s="212"/>
    </row>
    <row r="1958" spans="1:4" ht="20.25" customHeight="1" x14ac:dyDescent="0.3">
      <c r="A1958" s="221"/>
      <c r="B1958" s="221"/>
      <c r="C1958" s="221"/>
      <c r="D1958" s="212"/>
    </row>
    <row r="1959" spans="1:4" ht="20.25" customHeight="1" x14ac:dyDescent="0.3">
      <c r="A1959" s="221"/>
      <c r="B1959" s="221"/>
      <c r="C1959" s="221"/>
      <c r="D1959" s="212"/>
    </row>
    <row r="1960" spans="1:4" ht="20.25" customHeight="1" x14ac:dyDescent="0.3">
      <c r="A1960" s="221"/>
      <c r="B1960" s="221"/>
      <c r="C1960" s="221"/>
      <c r="D1960" s="212"/>
    </row>
    <row r="1961" spans="1:4" ht="20.25" customHeight="1" x14ac:dyDescent="0.3">
      <c r="A1961" s="221"/>
      <c r="B1961" s="221"/>
      <c r="C1961" s="221"/>
      <c r="D1961" s="212"/>
    </row>
    <row r="1962" spans="1:4" ht="20.25" customHeight="1" x14ac:dyDescent="0.3">
      <c r="A1962" s="221"/>
      <c r="B1962" s="221"/>
      <c r="C1962" s="221"/>
      <c r="D1962" s="212"/>
    </row>
    <row r="1963" spans="1:4" ht="20.25" customHeight="1" x14ac:dyDescent="0.3">
      <c r="A1963" s="221"/>
      <c r="B1963" s="221"/>
      <c r="C1963" s="221"/>
      <c r="D1963" s="212"/>
    </row>
    <row r="1964" spans="1:4" ht="20.25" customHeight="1" x14ac:dyDescent="0.3">
      <c r="A1964" s="221"/>
      <c r="B1964" s="221"/>
      <c r="C1964" s="221"/>
      <c r="D1964" s="212"/>
    </row>
    <row r="1965" spans="1:4" ht="20.25" customHeight="1" x14ac:dyDescent="0.3">
      <c r="A1965" s="221"/>
      <c r="B1965" s="221"/>
      <c r="C1965" s="221"/>
      <c r="D1965" s="212"/>
    </row>
    <row r="1966" spans="1:4" ht="20.25" customHeight="1" x14ac:dyDescent="0.3">
      <c r="A1966" s="221"/>
      <c r="B1966" s="221"/>
      <c r="C1966" s="221"/>
      <c r="D1966" s="212"/>
    </row>
    <row r="1967" spans="1:4" ht="20.25" customHeight="1" x14ac:dyDescent="0.3">
      <c r="A1967" s="221"/>
      <c r="B1967" s="221"/>
      <c r="C1967" s="221"/>
      <c r="D1967" s="212"/>
    </row>
    <row r="1968" spans="1:4" ht="20.25" customHeight="1" x14ac:dyDescent="0.3">
      <c r="A1968" s="221"/>
      <c r="B1968" s="221"/>
      <c r="C1968" s="221"/>
      <c r="D1968" s="212"/>
    </row>
    <row r="1969" spans="1:4" ht="20.25" customHeight="1" x14ac:dyDescent="0.3">
      <c r="A1969" s="221"/>
      <c r="B1969" s="221"/>
      <c r="C1969" s="221"/>
      <c r="D1969" s="212"/>
    </row>
    <row r="1970" spans="1:4" ht="20.25" customHeight="1" x14ac:dyDescent="0.3">
      <c r="A1970" s="221"/>
      <c r="B1970" s="221"/>
      <c r="C1970" s="221"/>
      <c r="D1970" s="212"/>
    </row>
    <row r="1971" spans="1:4" ht="20.25" customHeight="1" x14ac:dyDescent="0.3">
      <c r="A1971" s="221"/>
      <c r="B1971" s="221"/>
      <c r="C1971" s="221"/>
      <c r="D1971" s="212"/>
    </row>
    <row r="1972" spans="1:4" ht="20.25" customHeight="1" x14ac:dyDescent="0.3">
      <c r="A1972" s="221"/>
      <c r="B1972" s="221"/>
      <c r="C1972" s="221"/>
      <c r="D1972" s="212"/>
    </row>
    <row r="1973" spans="1:4" ht="20.25" customHeight="1" x14ac:dyDescent="0.3">
      <c r="A1973" s="221"/>
      <c r="B1973" s="221"/>
      <c r="C1973" s="221"/>
      <c r="D1973" s="212"/>
    </row>
    <row r="1974" spans="1:4" ht="20.25" customHeight="1" x14ac:dyDescent="0.3">
      <c r="A1974" s="221"/>
      <c r="B1974" s="221"/>
      <c r="C1974" s="221"/>
      <c r="D1974" s="212"/>
    </row>
    <row r="1975" spans="1:4" ht="20.25" customHeight="1" x14ac:dyDescent="0.3">
      <c r="A1975" s="221"/>
      <c r="B1975" s="221"/>
      <c r="C1975" s="221"/>
      <c r="D1975" s="212"/>
    </row>
    <row r="1976" spans="1:4" ht="20.25" customHeight="1" x14ac:dyDescent="0.3">
      <c r="A1976" s="221"/>
      <c r="B1976" s="221"/>
      <c r="C1976" s="221"/>
      <c r="D1976" s="212"/>
    </row>
    <row r="1977" spans="1:4" ht="20.25" customHeight="1" x14ac:dyDescent="0.3">
      <c r="A1977" s="221"/>
      <c r="B1977" s="221"/>
      <c r="C1977" s="221"/>
      <c r="D1977" s="212"/>
    </row>
    <row r="1978" spans="1:4" ht="20.25" customHeight="1" x14ac:dyDescent="0.3">
      <c r="A1978" s="221"/>
      <c r="B1978" s="221"/>
      <c r="C1978" s="221"/>
      <c r="D1978" s="212"/>
    </row>
    <row r="1979" spans="1:4" ht="20.25" customHeight="1" x14ac:dyDescent="0.3">
      <c r="A1979" s="221"/>
      <c r="B1979" s="221"/>
      <c r="C1979" s="221"/>
      <c r="D1979" s="212"/>
    </row>
    <row r="1980" spans="1:4" ht="20.25" customHeight="1" x14ac:dyDescent="0.3">
      <c r="A1980" s="221"/>
      <c r="B1980" s="221"/>
      <c r="C1980" s="221"/>
      <c r="D1980" s="212"/>
    </row>
    <row r="1981" spans="1:4" ht="20.25" customHeight="1" x14ac:dyDescent="0.3">
      <c r="A1981" s="221"/>
      <c r="B1981" s="221"/>
      <c r="C1981" s="221"/>
      <c r="D1981" s="212"/>
    </row>
    <row r="1982" spans="1:4" ht="20.25" customHeight="1" x14ac:dyDescent="0.3">
      <c r="A1982" s="221"/>
      <c r="B1982" s="221"/>
      <c r="C1982" s="221"/>
      <c r="D1982" s="212"/>
    </row>
    <row r="1983" spans="1:4" ht="20.25" customHeight="1" x14ac:dyDescent="0.3">
      <c r="A1983" s="221"/>
      <c r="B1983" s="221"/>
      <c r="C1983" s="221"/>
      <c r="D1983" s="212"/>
    </row>
    <row r="1984" spans="1:4" ht="20.25" customHeight="1" x14ac:dyDescent="0.3">
      <c r="A1984" s="221"/>
      <c r="B1984" s="221"/>
      <c r="C1984" s="221"/>
      <c r="D1984" s="212"/>
    </row>
    <row r="1985" spans="1:4" ht="20.25" customHeight="1" x14ac:dyDescent="0.3">
      <c r="A1985" s="221"/>
      <c r="B1985" s="221"/>
      <c r="C1985" s="221"/>
      <c r="D1985" s="212"/>
    </row>
    <row r="1986" spans="1:4" ht="20.25" customHeight="1" x14ac:dyDescent="0.3">
      <c r="A1986" s="221"/>
      <c r="B1986" s="221"/>
      <c r="C1986" s="221"/>
      <c r="D1986" s="212"/>
    </row>
    <row r="1987" spans="1:4" ht="20.25" customHeight="1" x14ac:dyDescent="0.3">
      <c r="A1987" s="221"/>
      <c r="B1987" s="221"/>
      <c r="C1987" s="221"/>
      <c r="D1987" s="212"/>
    </row>
    <row r="1988" spans="1:4" ht="20.25" customHeight="1" x14ac:dyDescent="0.3">
      <c r="A1988" s="221"/>
      <c r="B1988" s="221"/>
      <c r="C1988" s="221"/>
      <c r="D1988" s="212"/>
    </row>
    <row r="1989" spans="1:4" ht="20.25" customHeight="1" x14ac:dyDescent="0.3">
      <c r="A1989" s="221"/>
      <c r="B1989" s="221"/>
      <c r="C1989" s="221"/>
      <c r="D1989" s="212"/>
    </row>
    <row r="1990" spans="1:4" ht="20.25" customHeight="1" x14ac:dyDescent="0.3">
      <c r="A1990" s="221"/>
      <c r="B1990" s="221"/>
      <c r="C1990" s="221"/>
      <c r="D1990" s="212"/>
    </row>
    <row r="1991" spans="1:4" ht="20.25" customHeight="1" x14ac:dyDescent="0.3">
      <c r="A1991" s="221"/>
      <c r="B1991" s="221"/>
      <c r="C1991" s="221"/>
      <c r="D1991" s="212"/>
    </row>
    <row r="1992" spans="1:4" ht="20.25" customHeight="1" x14ac:dyDescent="0.3">
      <c r="A1992" s="221"/>
      <c r="B1992" s="221"/>
      <c r="C1992" s="221"/>
      <c r="D1992" s="212"/>
    </row>
    <row r="1993" spans="1:4" ht="20.25" customHeight="1" x14ac:dyDescent="0.3">
      <c r="A1993" s="221"/>
      <c r="B1993" s="221"/>
      <c r="C1993" s="221"/>
      <c r="D1993" s="212"/>
    </row>
    <row r="1994" spans="1:4" ht="20.25" customHeight="1" x14ac:dyDescent="0.3">
      <c r="A1994" s="221"/>
      <c r="B1994" s="221"/>
      <c r="C1994" s="221"/>
      <c r="D1994" s="212"/>
    </row>
    <row r="1995" spans="1:4" ht="20.25" customHeight="1" x14ac:dyDescent="0.3">
      <c r="A1995" s="221"/>
      <c r="B1995" s="221"/>
      <c r="C1995" s="221"/>
      <c r="D1995" s="212"/>
    </row>
    <row r="1996" spans="1:4" ht="20.25" customHeight="1" x14ac:dyDescent="0.3">
      <c r="A1996" s="221"/>
      <c r="B1996" s="221"/>
      <c r="C1996" s="221"/>
      <c r="D1996" s="212"/>
    </row>
    <row r="1997" spans="1:4" ht="20.25" customHeight="1" x14ac:dyDescent="0.3">
      <c r="A1997" s="221"/>
      <c r="B1997" s="221"/>
      <c r="C1997" s="221"/>
      <c r="D1997" s="212"/>
    </row>
    <row r="1998" spans="1:4" ht="20.25" customHeight="1" x14ac:dyDescent="0.3">
      <c r="A1998" s="221"/>
      <c r="B1998" s="221"/>
      <c r="C1998" s="221"/>
      <c r="D1998" s="212"/>
    </row>
    <row r="1999" spans="1:4" ht="20.25" customHeight="1" x14ac:dyDescent="0.3">
      <c r="A1999" s="221"/>
      <c r="B1999" s="221"/>
      <c r="C1999" s="221"/>
      <c r="D1999" s="212"/>
    </row>
    <row r="2000" spans="1:4" ht="20.25" customHeight="1" x14ac:dyDescent="0.3">
      <c r="A2000" s="221"/>
      <c r="B2000" s="221"/>
      <c r="C2000" s="221"/>
      <c r="D2000" s="212"/>
    </row>
    <row r="2001" spans="1:4" ht="20.25" customHeight="1" x14ac:dyDescent="0.3">
      <c r="A2001" s="221"/>
      <c r="B2001" s="221"/>
      <c r="C2001" s="221"/>
      <c r="D2001" s="212"/>
    </row>
    <row r="2002" spans="1:4" ht="20.25" customHeight="1" x14ac:dyDescent="0.3">
      <c r="A2002" s="221"/>
      <c r="B2002" s="221"/>
      <c r="C2002" s="221"/>
      <c r="D2002" s="212"/>
    </row>
    <row r="2003" spans="1:4" ht="20.25" customHeight="1" x14ac:dyDescent="0.3">
      <c r="A2003" s="221"/>
      <c r="B2003" s="221"/>
      <c r="C2003" s="221"/>
      <c r="D2003" s="212"/>
    </row>
    <row r="2004" spans="1:4" ht="20.25" customHeight="1" x14ac:dyDescent="0.3">
      <c r="A2004" s="221"/>
      <c r="B2004" s="221"/>
      <c r="C2004" s="221"/>
      <c r="D2004" s="212"/>
    </row>
    <row r="2005" spans="1:4" ht="20.25" customHeight="1" x14ac:dyDescent="0.3">
      <c r="A2005" s="221"/>
      <c r="B2005" s="221"/>
      <c r="C2005" s="221"/>
      <c r="D2005" s="212"/>
    </row>
    <row r="2006" spans="1:4" ht="20.25" customHeight="1" x14ac:dyDescent="0.3">
      <c r="A2006" s="221"/>
      <c r="B2006" s="221"/>
      <c r="C2006" s="221"/>
      <c r="D2006" s="212"/>
    </row>
    <row r="2007" spans="1:4" ht="20.25" customHeight="1" x14ac:dyDescent="0.3">
      <c r="A2007" s="221"/>
      <c r="B2007" s="221"/>
      <c r="C2007" s="221"/>
      <c r="D2007" s="212"/>
    </row>
    <row r="2008" spans="1:4" ht="20.25" customHeight="1" x14ac:dyDescent="0.3">
      <c r="A2008" s="221"/>
      <c r="B2008" s="221"/>
      <c r="C2008" s="221"/>
      <c r="D2008" s="212"/>
    </row>
    <row r="2009" spans="1:4" ht="20.25" customHeight="1" x14ac:dyDescent="0.3">
      <c r="A2009" s="221"/>
      <c r="B2009" s="221"/>
      <c r="C2009" s="221"/>
      <c r="D2009" s="212"/>
    </row>
    <row r="2010" spans="1:4" ht="20.25" customHeight="1" x14ac:dyDescent="0.3">
      <c r="A2010" s="221"/>
      <c r="B2010" s="221"/>
      <c r="C2010" s="221"/>
      <c r="D2010" s="212"/>
    </row>
    <row r="2011" spans="1:4" ht="20.25" customHeight="1" x14ac:dyDescent="0.3">
      <c r="A2011" s="221"/>
      <c r="B2011" s="221"/>
      <c r="C2011" s="221"/>
      <c r="D2011" s="212"/>
    </row>
    <row r="2012" spans="1:4" ht="20.25" customHeight="1" x14ac:dyDescent="0.3">
      <c r="A2012" s="221"/>
      <c r="B2012" s="221"/>
      <c r="C2012" s="221"/>
      <c r="D2012" s="212"/>
    </row>
    <row r="2013" spans="1:4" ht="20.25" customHeight="1" x14ac:dyDescent="0.3">
      <c r="A2013" s="221"/>
      <c r="B2013" s="221"/>
      <c r="C2013" s="221"/>
      <c r="D2013" s="212"/>
    </row>
    <row r="2014" spans="1:4" ht="20.25" customHeight="1" x14ac:dyDescent="0.3">
      <c r="A2014" s="221"/>
      <c r="B2014" s="221"/>
      <c r="C2014" s="221"/>
      <c r="D2014" s="212"/>
    </row>
    <row r="2015" spans="1:4" ht="20.25" customHeight="1" x14ac:dyDescent="0.3">
      <c r="A2015" s="221"/>
      <c r="B2015" s="221"/>
      <c r="C2015" s="221"/>
      <c r="D2015" s="212"/>
    </row>
    <row r="2016" spans="1:4" ht="20.25" customHeight="1" x14ac:dyDescent="0.3">
      <c r="A2016" s="221"/>
      <c r="B2016" s="221"/>
      <c r="C2016" s="221"/>
      <c r="D2016" s="212"/>
    </row>
    <row r="2017" spans="1:4" ht="20.25" customHeight="1" x14ac:dyDescent="0.3">
      <c r="A2017" s="221"/>
      <c r="B2017" s="221"/>
      <c r="C2017" s="221"/>
      <c r="D2017" s="212"/>
    </row>
    <row r="2018" spans="1:4" ht="20.25" customHeight="1" x14ac:dyDescent="0.3">
      <c r="A2018" s="221"/>
      <c r="B2018" s="221"/>
      <c r="C2018" s="221"/>
      <c r="D2018" s="212"/>
    </row>
    <row r="2019" spans="1:4" ht="20.25" customHeight="1" x14ac:dyDescent="0.3">
      <c r="A2019" s="221"/>
      <c r="B2019" s="221"/>
      <c r="C2019" s="221"/>
      <c r="D2019" s="212"/>
    </row>
    <row r="2020" spans="1:4" ht="20.25" customHeight="1" x14ac:dyDescent="0.3">
      <c r="A2020" s="221"/>
      <c r="B2020" s="221"/>
      <c r="C2020" s="221"/>
      <c r="D2020" s="212"/>
    </row>
    <row r="2021" spans="1:4" ht="20.25" customHeight="1" x14ac:dyDescent="0.3">
      <c r="A2021" s="221"/>
      <c r="B2021" s="221"/>
      <c r="C2021" s="221"/>
      <c r="D2021" s="212"/>
    </row>
    <row r="2022" spans="1:4" ht="20.25" customHeight="1" x14ac:dyDescent="0.3">
      <c r="A2022" s="221"/>
      <c r="B2022" s="221"/>
      <c r="C2022" s="221"/>
      <c r="D2022" s="212"/>
    </row>
    <row r="2023" spans="1:4" ht="20.25" customHeight="1" x14ac:dyDescent="0.3">
      <c r="A2023" s="221"/>
      <c r="B2023" s="221"/>
      <c r="C2023" s="221"/>
      <c r="D2023" s="212"/>
    </row>
    <row r="2024" spans="1:4" ht="20.25" customHeight="1" x14ac:dyDescent="0.3">
      <c r="A2024" s="221"/>
      <c r="B2024" s="221"/>
      <c r="C2024" s="221"/>
      <c r="D2024" s="212"/>
    </row>
    <row r="2025" spans="1:4" ht="20.25" customHeight="1" x14ac:dyDescent="0.3">
      <c r="A2025" s="221"/>
      <c r="B2025" s="221"/>
      <c r="C2025" s="221"/>
      <c r="D2025" s="212"/>
    </row>
    <row r="2026" spans="1:4" ht="20.25" customHeight="1" x14ac:dyDescent="0.3">
      <c r="A2026" s="221"/>
      <c r="B2026" s="221"/>
      <c r="C2026" s="221"/>
      <c r="D2026" s="212"/>
    </row>
    <row r="2027" spans="1:4" ht="20.25" customHeight="1" x14ac:dyDescent="0.3">
      <c r="A2027" s="221"/>
      <c r="B2027" s="221"/>
      <c r="C2027" s="221"/>
      <c r="D2027" s="212"/>
    </row>
    <row r="2028" spans="1:4" ht="20.25" customHeight="1" x14ac:dyDescent="0.3">
      <c r="A2028" s="221"/>
      <c r="B2028" s="221"/>
      <c r="C2028" s="221"/>
      <c r="D2028" s="212"/>
    </row>
    <row r="2029" spans="1:4" ht="20.25" customHeight="1" x14ac:dyDescent="0.3">
      <c r="A2029" s="221"/>
      <c r="B2029" s="221"/>
      <c r="C2029" s="221"/>
      <c r="D2029" s="212"/>
    </row>
    <row r="2030" spans="1:4" ht="20.25" customHeight="1" x14ac:dyDescent="0.3">
      <c r="A2030" s="221"/>
      <c r="B2030" s="221"/>
      <c r="C2030" s="221"/>
      <c r="D2030" s="212"/>
    </row>
    <row r="2031" spans="1:4" ht="20.25" customHeight="1" x14ac:dyDescent="0.3">
      <c r="A2031" s="221"/>
      <c r="B2031" s="221"/>
      <c r="C2031" s="221"/>
      <c r="D2031" s="212"/>
    </row>
    <row r="2032" spans="1:4" ht="20.25" customHeight="1" x14ac:dyDescent="0.3">
      <c r="A2032" s="221"/>
      <c r="B2032" s="221"/>
      <c r="C2032" s="221"/>
      <c r="D2032" s="212"/>
    </row>
    <row r="2033" spans="1:4" ht="20.25" customHeight="1" x14ac:dyDescent="0.3">
      <c r="A2033" s="221"/>
      <c r="B2033" s="221"/>
      <c r="C2033" s="221"/>
      <c r="D2033" s="212"/>
    </row>
    <row r="2034" spans="1:4" ht="20.25" customHeight="1" x14ac:dyDescent="0.3">
      <c r="A2034" s="221"/>
      <c r="B2034" s="221"/>
      <c r="C2034" s="221"/>
      <c r="D2034" s="212"/>
    </row>
    <row r="2035" spans="1:4" ht="20.25" customHeight="1" x14ac:dyDescent="0.3">
      <c r="A2035" s="221"/>
      <c r="B2035" s="221"/>
      <c r="C2035" s="221"/>
      <c r="D2035" s="212"/>
    </row>
    <row r="2036" spans="1:4" ht="20.25" customHeight="1" x14ac:dyDescent="0.3">
      <c r="A2036" s="221"/>
      <c r="B2036" s="221"/>
      <c r="C2036" s="221"/>
      <c r="D2036" s="212"/>
    </row>
    <row r="2037" spans="1:4" ht="20.25" customHeight="1" x14ac:dyDescent="0.3">
      <c r="A2037" s="221"/>
      <c r="B2037" s="221"/>
      <c r="C2037" s="221"/>
      <c r="D2037" s="212"/>
    </row>
    <row r="2038" spans="1:4" ht="20.25" customHeight="1" x14ac:dyDescent="0.3">
      <c r="A2038" s="221"/>
      <c r="B2038" s="221"/>
      <c r="C2038" s="221"/>
      <c r="D2038" s="212"/>
    </row>
    <row r="2039" spans="1:4" ht="20.25" customHeight="1" x14ac:dyDescent="0.3">
      <c r="A2039" s="221"/>
      <c r="B2039" s="221"/>
      <c r="C2039" s="221"/>
      <c r="D2039" s="212"/>
    </row>
    <row r="2040" spans="1:4" ht="20.25" customHeight="1" x14ac:dyDescent="0.3">
      <c r="A2040" s="221"/>
      <c r="B2040" s="221"/>
      <c r="C2040" s="221"/>
      <c r="D2040" s="212"/>
    </row>
    <row r="2041" spans="1:4" ht="20.25" customHeight="1" x14ac:dyDescent="0.3">
      <c r="A2041" s="221"/>
      <c r="B2041" s="221"/>
      <c r="C2041" s="221"/>
      <c r="D2041" s="212"/>
    </row>
    <row r="2042" spans="1:4" ht="20.25" customHeight="1" x14ac:dyDescent="0.3">
      <c r="A2042" s="221"/>
      <c r="B2042" s="221"/>
      <c r="C2042" s="221"/>
      <c r="D2042" s="212"/>
    </row>
    <row r="2043" spans="1:4" ht="20.25" customHeight="1" x14ac:dyDescent="0.3">
      <c r="A2043" s="221"/>
      <c r="B2043" s="221"/>
      <c r="C2043" s="221"/>
      <c r="D2043" s="212"/>
    </row>
    <row r="2044" spans="1:4" ht="20.25" customHeight="1" x14ac:dyDescent="0.3">
      <c r="A2044" s="221"/>
      <c r="B2044" s="221"/>
      <c r="C2044" s="221"/>
      <c r="D2044" s="212"/>
    </row>
    <row r="2045" spans="1:4" ht="20.25" customHeight="1" x14ac:dyDescent="0.3">
      <c r="A2045" s="221"/>
      <c r="B2045" s="221"/>
      <c r="C2045" s="221"/>
      <c r="D2045" s="212"/>
    </row>
    <row r="2046" spans="1:4" ht="20.25" customHeight="1" x14ac:dyDescent="0.3">
      <c r="A2046" s="221"/>
      <c r="B2046" s="221"/>
      <c r="C2046" s="221"/>
      <c r="D2046" s="212"/>
    </row>
    <row r="2047" spans="1:4" ht="20.25" customHeight="1" x14ac:dyDescent="0.3">
      <c r="A2047" s="221"/>
      <c r="B2047" s="221"/>
      <c r="C2047" s="221"/>
      <c r="D2047" s="212"/>
    </row>
    <row r="2048" spans="1:4" ht="20.25" customHeight="1" x14ac:dyDescent="0.3">
      <c r="A2048" s="221"/>
      <c r="B2048" s="221"/>
      <c r="C2048" s="221"/>
      <c r="D2048" s="212"/>
    </row>
    <row r="2049" spans="1:4" ht="20.25" customHeight="1" x14ac:dyDescent="0.3">
      <c r="A2049" s="221"/>
      <c r="B2049" s="221"/>
      <c r="C2049" s="221"/>
      <c r="D2049" s="212"/>
    </row>
    <row r="2050" spans="1:4" ht="20.25" customHeight="1" x14ac:dyDescent="0.3">
      <c r="A2050" s="221"/>
      <c r="B2050" s="221"/>
      <c r="C2050" s="221"/>
      <c r="D2050" s="212"/>
    </row>
    <row r="2051" spans="1:4" ht="20.25" customHeight="1" x14ac:dyDescent="0.3">
      <c r="A2051" s="221"/>
      <c r="B2051" s="221"/>
      <c r="C2051" s="221"/>
      <c r="D2051" s="212"/>
    </row>
    <row r="2052" spans="1:4" ht="20.25" customHeight="1" x14ac:dyDescent="0.3">
      <c r="A2052" s="221"/>
      <c r="B2052" s="221"/>
      <c r="C2052" s="221"/>
      <c r="D2052" s="212"/>
    </row>
    <row r="2053" spans="1:4" ht="20.25" customHeight="1" x14ac:dyDescent="0.3">
      <c r="A2053" s="221"/>
      <c r="B2053" s="221"/>
      <c r="C2053" s="221"/>
      <c r="D2053" s="212"/>
    </row>
    <row r="2054" spans="1:4" ht="20.25" customHeight="1" x14ac:dyDescent="0.3">
      <c r="A2054" s="221"/>
      <c r="B2054" s="221"/>
      <c r="C2054" s="221"/>
      <c r="D2054" s="212"/>
    </row>
    <row r="2055" spans="1:4" ht="20.25" customHeight="1" x14ac:dyDescent="0.3">
      <c r="A2055" s="221"/>
      <c r="B2055" s="221"/>
      <c r="C2055" s="221"/>
      <c r="D2055" s="212"/>
    </row>
    <row r="2056" spans="1:4" ht="20.25" customHeight="1" x14ac:dyDescent="0.3">
      <c r="A2056" s="221"/>
      <c r="B2056" s="221"/>
      <c r="C2056" s="221"/>
      <c r="D2056" s="212"/>
    </row>
    <row r="2057" spans="1:4" ht="20.25" customHeight="1" x14ac:dyDescent="0.3">
      <c r="A2057" s="221"/>
      <c r="B2057" s="221"/>
      <c r="C2057" s="221"/>
      <c r="D2057" s="212"/>
    </row>
    <row r="2058" spans="1:4" ht="20.25" customHeight="1" x14ac:dyDescent="0.3">
      <c r="A2058" s="221"/>
      <c r="B2058" s="221"/>
      <c r="C2058" s="221"/>
      <c r="D2058" s="212"/>
    </row>
    <row r="2059" spans="1:4" ht="20.25" customHeight="1" x14ac:dyDescent="0.3">
      <c r="A2059" s="221"/>
      <c r="B2059" s="221"/>
      <c r="C2059" s="221"/>
      <c r="D2059" s="212"/>
    </row>
    <row r="2060" spans="1:4" ht="20.25" customHeight="1" x14ac:dyDescent="0.3">
      <c r="A2060" s="221"/>
      <c r="B2060" s="221"/>
      <c r="C2060" s="221"/>
      <c r="D2060" s="212"/>
    </row>
    <row r="2061" spans="1:4" ht="20.25" customHeight="1" x14ac:dyDescent="0.3">
      <c r="A2061" s="221"/>
      <c r="B2061" s="221"/>
      <c r="C2061" s="221"/>
      <c r="D2061" s="212"/>
    </row>
    <row r="2062" spans="1:4" ht="20.25" customHeight="1" x14ac:dyDescent="0.3">
      <c r="A2062" s="221"/>
      <c r="B2062" s="221"/>
      <c r="C2062" s="221"/>
      <c r="D2062" s="212"/>
    </row>
    <row r="2063" spans="1:4" ht="20.25" customHeight="1" x14ac:dyDescent="0.3">
      <c r="A2063" s="221"/>
      <c r="B2063" s="221"/>
      <c r="C2063" s="221"/>
      <c r="D2063" s="212"/>
    </row>
    <row r="2064" spans="1:4" ht="20.25" customHeight="1" x14ac:dyDescent="0.3">
      <c r="A2064" s="221"/>
      <c r="B2064" s="221"/>
      <c r="C2064" s="221"/>
      <c r="D2064" s="212"/>
    </row>
    <row r="2065" spans="1:4" ht="20.25" customHeight="1" x14ac:dyDescent="0.3">
      <c r="A2065" s="221"/>
      <c r="B2065" s="221"/>
      <c r="C2065" s="221"/>
      <c r="D2065" s="212"/>
    </row>
    <row r="2066" spans="1:4" ht="20.25" customHeight="1" x14ac:dyDescent="0.3">
      <c r="A2066" s="221"/>
      <c r="B2066" s="221"/>
      <c r="C2066" s="221"/>
      <c r="D2066" s="212"/>
    </row>
    <row r="2067" spans="1:4" ht="20.25" customHeight="1" x14ac:dyDescent="0.3">
      <c r="A2067" s="221"/>
      <c r="B2067" s="221"/>
      <c r="C2067" s="221"/>
      <c r="D2067" s="212"/>
    </row>
    <row r="2068" spans="1:4" ht="20.25" customHeight="1" x14ac:dyDescent="0.3">
      <c r="A2068" s="221"/>
      <c r="B2068" s="221"/>
      <c r="C2068" s="221"/>
      <c r="D2068" s="212"/>
    </row>
    <row r="2069" spans="1:4" ht="20.25" customHeight="1" x14ac:dyDescent="0.3">
      <c r="A2069" s="221"/>
      <c r="B2069" s="221"/>
      <c r="C2069" s="221"/>
      <c r="D2069" s="212"/>
    </row>
    <row r="2070" spans="1:4" ht="20.25" customHeight="1" x14ac:dyDescent="0.3">
      <c r="A2070" s="221"/>
      <c r="B2070" s="221"/>
      <c r="C2070" s="221"/>
      <c r="D2070" s="212"/>
    </row>
    <row r="2071" spans="1:4" ht="20.25" customHeight="1" x14ac:dyDescent="0.3">
      <c r="A2071" s="221"/>
      <c r="B2071" s="221"/>
      <c r="C2071" s="221"/>
      <c r="D2071" s="212"/>
    </row>
    <row r="2072" spans="1:4" ht="20.25" customHeight="1" x14ac:dyDescent="0.3">
      <c r="A2072" s="221"/>
      <c r="B2072" s="221"/>
      <c r="C2072" s="221"/>
      <c r="D2072" s="212"/>
    </row>
    <row r="2073" spans="1:4" ht="20.25" customHeight="1" x14ac:dyDescent="0.3">
      <c r="A2073" s="221"/>
      <c r="B2073" s="221"/>
      <c r="C2073" s="221"/>
      <c r="D2073" s="212"/>
    </row>
    <row r="2074" spans="1:4" ht="20.25" customHeight="1" x14ac:dyDescent="0.3">
      <c r="A2074" s="221"/>
      <c r="B2074" s="221"/>
      <c r="C2074" s="221"/>
      <c r="D2074" s="212"/>
    </row>
    <row r="2075" spans="1:4" ht="20.25" customHeight="1" x14ac:dyDescent="0.3">
      <c r="A2075" s="221"/>
      <c r="B2075" s="221"/>
      <c r="C2075" s="221"/>
      <c r="D2075" s="212"/>
    </row>
    <row r="2076" spans="1:4" ht="20.25" customHeight="1" x14ac:dyDescent="0.3">
      <c r="A2076" s="221"/>
      <c r="B2076" s="221"/>
      <c r="C2076" s="221"/>
      <c r="D2076" s="212"/>
    </row>
    <row r="2077" spans="1:4" ht="20.25" customHeight="1" x14ac:dyDescent="0.3">
      <c r="A2077" s="221"/>
      <c r="B2077" s="221"/>
      <c r="C2077" s="221"/>
      <c r="D2077" s="212"/>
    </row>
    <row r="2078" spans="1:4" ht="20.25" customHeight="1" x14ac:dyDescent="0.3">
      <c r="A2078" s="221"/>
      <c r="B2078" s="221"/>
      <c r="C2078" s="221"/>
      <c r="D2078" s="212"/>
    </row>
    <row r="2079" spans="1:4" ht="20.25" customHeight="1" x14ac:dyDescent="0.3">
      <c r="A2079" s="221"/>
      <c r="B2079" s="221"/>
      <c r="C2079" s="221"/>
      <c r="D2079" s="212"/>
    </row>
    <row r="2080" spans="1:4" ht="20.25" customHeight="1" x14ac:dyDescent="0.3">
      <c r="A2080" s="221"/>
      <c r="B2080" s="221"/>
      <c r="C2080" s="221"/>
      <c r="D2080" s="212"/>
    </row>
    <row r="2081" spans="1:4" ht="20.25" customHeight="1" x14ac:dyDescent="0.3">
      <c r="A2081" s="221"/>
      <c r="B2081" s="221"/>
      <c r="C2081" s="221"/>
      <c r="D2081" s="212"/>
    </row>
    <row r="2082" spans="1:4" ht="20.25" customHeight="1" x14ac:dyDescent="0.3">
      <c r="A2082" s="221"/>
      <c r="B2082" s="221"/>
      <c r="C2082" s="221"/>
      <c r="D2082" s="212"/>
    </row>
    <row r="2083" spans="1:4" ht="20.25" customHeight="1" x14ac:dyDescent="0.3">
      <c r="A2083" s="221"/>
      <c r="B2083" s="221"/>
      <c r="C2083" s="221"/>
      <c r="D2083" s="212"/>
    </row>
    <row r="2084" spans="1:4" ht="20.25" customHeight="1" x14ac:dyDescent="0.3">
      <c r="A2084" s="221"/>
      <c r="B2084" s="221"/>
      <c r="C2084" s="221"/>
      <c r="D2084" s="212"/>
    </row>
    <row r="2085" spans="1:4" ht="20.25" customHeight="1" x14ac:dyDescent="0.3">
      <c r="A2085" s="221"/>
      <c r="B2085" s="221"/>
      <c r="C2085" s="221"/>
      <c r="D2085" s="212"/>
    </row>
    <row r="2086" spans="1:4" ht="20.25" customHeight="1" x14ac:dyDescent="0.3">
      <c r="A2086" s="221"/>
      <c r="B2086" s="221"/>
      <c r="C2086" s="221"/>
      <c r="D2086" s="212"/>
    </row>
    <row r="2087" spans="1:4" ht="20.25" customHeight="1" x14ac:dyDescent="0.3">
      <c r="A2087" s="221"/>
      <c r="B2087" s="221"/>
      <c r="C2087" s="221"/>
      <c r="D2087" s="212"/>
    </row>
    <row r="2088" spans="1:4" ht="20.25" customHeight="1" x14ac:dyDescent="0.3">
      <c r="A2088" s="221"/>
      <c r="B2088" s="221"/>
      <c r="C2088" s="221"/>
      <c r="D2088" s="212"/>
    </row>
    <row r="2089" spans="1:4" ht="20.25" customHeight="1" x14ac:dyDescent="0.3">
      <c r="A2089" s="221"/>
      <c r="B2089" s="221"/>
      <c r="C2089" s="221"/>
      <c r="D2089" s="212"/>
    </row>
    <row r="2090" spans="1:4" ht="20.25" customHeight="1" x14ac:dyDescent="0.3">
      <c r="A2090" s="221"/>
      <c r="B2090" s="221"/>
      <c r="C2090" s="221"/>
      <c r="D2090" s="212"/>
    </row>
    <row r="2091" spans="1:4" ht="20.25" customHeight="1" x14ac:dyDescent="0.3">
      <c r="A2091" s="221"/>
      <c r="B2091" s="221"/>
      <c r="C2091" s="221"/>
      <c r="D2091" s="212"/>
    </row>
    <row r="2092" spans="1:4" ht="20.25" customHeight="1" x14ac:dyDescent="0.3">
      <c r="A2092" s="221"/>
      <c r="B2092" s="221"/>
      <c r="C2092" s="221"/>
      <c r="D2092" s="212"/>
    </row>
    <row r="2093" spans="1:4" ht="20.25" customHeight="1" x14ac:dyDescent="0.3">
      <c r="A2093" s="221"/>
      <c r="B2093" s="221"/>
      <c r="C2093" s="221"/>
      <c r="D2093" s="212"/>
    </row>
    <row r="2094" spans="1:4" ht="20.25" customHeight="1" x14ac:dyDescent="0.3">
      <c r="A2094" s="221"/>
      <c r="B2094" s="221"/>
      <c r="C2094" s="221"/>
      <c r="D2094" s="212"/>
    </row>
    <row r="2095" spans="1:4" ht="20.25" customHeight="1" x14ac:dyDescent="0.3">
      <c r="A2095" s="221"/>
      <c r="B2095" s="221"/>
      <c r="C2095" s="221"/>
      <c r="D2095" s="212"/>
    </row>
    <row r="2096" spans="1:4" ht="20.25" customHeight="1" x14ac:dyDescent="0.3">
      <c r="A2096" s="221"/>
      <c r="B2096" s="221"/>
      <c r="C2096" s="221"/>
      <c r="D2096" s="212"/>
    </row>
    <row r="2097" spans="1:4" ht="20.25" customHeight="1" x14ac:dyDescent="0.3">
      <c r="A2097" s="221"/>
      <c r="B2097" s="221"/>
      <c r="C2097" s="221"/>
      <c r="D2097" s="212"/>
    </row>
    <row r="2098" spans="1:4" ht="20.25" customHeight="1" x14ac:dyDescent="0.3">
      <c r="A2098" s="221"/>
      <c r="B2098" s="221"/>
      <c r="C2098" s="221"/>
      <c r="D2098" s="212"/>
    </row>
    <row r="2099" spans="1:4" ht="20.25" customHeight="1" x14ac:dyDescent="0.3">
      <c r="A2099" s="221"/>
      <c r="B2099" s="221"/>
      <c r="C2099" s="221"/>
      <c r="D2099" s="212"/>
    </row>
    <row r="2100" spans="1:4" ht="20.25" customHeight="1" x14ac:dyDescent="0.3">
      <c r="A2100" s="221"/>
      <c r="B2100" s="221"/>
      <c r="C2100" s="221"/>
      <c r="D2100" s="212"/>
    </row>
    <row r="2101" spans="1:4" ht="20.25" customHeight="1" x14ac:dyDescent="0.3">
      <c r="A2101" s="221"/>
      <c r="B2101" s="221"/>
      <c r="C2101" s="221"/>
      <c r="D2101" s="212"/>
    </row>
    <row r="2102" spans="1:4" ht="20.25" customHeight="1" x14ac:dyDescent="0.3">
      <c r="A2102" s="221"/>
      <c r="B2102" s="221"/>
      <c r="C2102" s="221"/>
      <c r="D2102" s="212"/>
    </row>
    <row r="2103" spans="1:4" ht="20.25" customHeight="1" x14ac:dyDescent="0.3">
      <c r="A2103" s="221"/>
      <c r="B2103" s="221"/>
      <c r="C2103" s="221"/>
      <c r="D2103" s="212"/>
    </row>
    <row r="2104" spans="1:4" ht="20.25" customHeight="1" x14ac:dyDescent="0.3">
      <c r="A2104" s="221"/>
      <c r="B2104" s="221"/>
      <c r="C2104" s="221"/>
      <c r="D2104" s="212"/>
    </row>
    <row r="2105" spans="1:4" ht="20.25" customHeight="1" x14ac:dyDescent="0.3">
      <c r="A2105" s="221"/>
      <c r="B2105" s="221"/>
      <c r="C2105" s="221"/>
      <c r="D2105" s="212"/>
    </row>
    <row r="2106" spans="1:4" ht="20.25" customHeight="1" x14ac:dyDescent="0.3">
      <c r="A2106" s="221"/>
      <c r="B2106" s="221"/>
      <c r="C2106" s="221"/>
      <c r="D2106" s="212"/>
    </row>
    <row r="2107" spans="1:4" ht="20.25" customHeight="1" x14ac:dyDescent="0.3">
      <c r="A2107" s="221"/>
      <c r="B2107" s="221"/>
      <c r="C2107" s="221"/>
      <c r="D2107" s="212"/>
    </row>
    <row r="2108" spans="1:4" ht="20.25" customHeight="1" x14ac:dyDescent="0.3">
      <c r="A2108" s="221"/>
      <c r="B2108" s="221"/>
      <c r="C2108" s="221"/>
      <c r="D2108" s="212"/>
    </row>
    <row r="2109" spans="1:4" ht="20.25" customHeight="1" x14ac:dyDescent="0.3">
      <c r="A2109" s="221"/>
      <c r="B2109" s="221"/>
      <c r="C2109" s="221"/>
      <c r="D2109" s="212"/>
    </row>
    <row r="2110" spans="1:4" ht="20.25" customHeight="1" x14ac:dyDescent="0.3">
      <c r="A2110" s="221"/>
      <c r="B2110" s="221"/>
      <c r="C2110" s="221"/>
      <c r="D2110" s="212"/>
    </row>
    <row r="2111" spans="1:4" ht="20.25" customHeight="1" x14ac:dyDescent="0.3">
      <c r="A2111" s="221"/>
      <c r="B2111" s="221"/>
      <c r="C2111" s="221"/>
      <c r="D2111" s="212"/>
    </row>
    <row r="2112" spans="1:4" ht="20.25" customHeight="1" x14ac:dyDescent="0.3">
      <c r="A2112" s="221"/>
      <c r="B2112" s="221"/>
      <c r="C2112" s="221"/>
      <c r="D2112" s="212"/>
    </row>
    <row r="2113" spans="1:4" ht="20.25" customHeight="1" x14ac:dyDescent="0.3">
      <c r="A2113" s="221"/>
      <c r="B2113" s="221"/>
      <c r="C2113" s="221"/>
      <c r="D2113" s="212"/>
    </row>
    <row r="2114" spans="1:4" ht="20.25" customHeight="1" x14ac:dyDescent="0.3">
      <c r="A2114" s="221"/>
      <c r="B2114" s="221"/>
      <c r="C2114" s="221"/>
      <c r="D2114" s="212"/>
    </row>
    <row r="2115" spans="1:4" ht="20.25" customHeight="1" x14ac:dyDescent="0.3">
      <c r="A2115" s="221"/>
      <c r="B2115" s="221"/>
      <c r="C2115" s="221"/>
      <c r="D2115" s="212"/>
    </row>
    <row r="2116" spans="1:4" ht="20.25" customHeight="1" x14ac:dyDescent="0.3">
      <c r="A2116" s="221"/>
      <c r="B2116" s="221"/>
      <c r="C2116" s="221"/>
      <c r="D2116" s="212"/>
    </row>
    <row r="2117" spans="1:4" ht="20.25" customHeight="1" x14ac:dyDescent="0.3">
      <c r="A2117" s="221"/>
      <c r="B2117" s="221"/>
      <c r="C2117" s="221"/>
      <c r="D2117" s="212"/>
    </row>
    <row r="2118" spans="1:4" ht="20.25" customHeight="1" x14ac:dyDescent="0.3">
      <c r="A2118" s="221"/>
      <c r="B2118" s="221"/>
      <c r="C2118" s="221"/>
      <c r="D2118" s="212"/>
    </row>
    <row r="2119" spans="1:4" ht="20.25" customHeight="1" x14ac:dyDescent="0.3">
      <c r="A2119" s="221"/>
      <c r="B2119" s="221"/>
      <c r="C2119" s="221"/>
      <c r="D2119" s="212"/>
    </row>
    <row r="2120" spans="1:4" ht="20.25" customHeight="1" x14ac:dyDescent="0.3">
      <c r="A2120" s="221"/>
      <c r="B2120" s="221"/>
      <c r="C2120" s="221"/>
      <c r="D2120" s="212"/>
    </row>
    <row r="2121" spans="1:4" ht="20.25" customHeight="1" x14ac:dyDescent="0.3">
      <c r="A2121" s="221"/>
      <c r="B2121" s="221"/>
      <c r="C2121" s="221"/>
      <c r="D2121" s="212"/>
    </row>
    <row r="2122" spans="1:4" ht="20.25" customHeight="1" x14ac:dyDescent="0.3">
      <c r="A2122" s="221"/>
      <c r="B2122" s="221"/>
      <c r="C2122" s="221"/>
      <c r="D2122" s="212"/>
    </row>
    <row r="2123" spans="1:4" ht="20.25" customHeight="1" x14ac:dyDescent="0.3">
      <c r="A2123" s="221"/>
      <c r="B2123" s="221"/>
      <c r="C2123" s="221"/>
      <c r="D2123" s="212"/>
    </row>
    <row r="2124" spans="1:4" ht="20.25" customHeight="1" x14ac:dyDescent="0.3">
      <c r="A2124" s="221"/>
      <c r="B2124" s="221"/>
      <c r="C2124" s="221"/>
      <c r="D2124" s="212"/>
    </row>
    <row r="2125" spans="1:4" ht="20.25" customHeight="1" x14ac:dyDescent="0.3">
      <c r="A2125" s="221"/>
      <c r="B2125" s="221"/>
      <c r="C2125" s="221"/>
      <c r="D2125" s="212"/>
    </row>
    <row r="2126" spans="1:4" ht="20.25" customHeight="1" x14ac:dyDescent="0.3">
      <c r="A2126" s="221"/>
      <c r="B2126" s="221"/>
      <c r="C2126" s="221"/>
      <c r="D2126" s="212"/>
    </row>
    <row r="2127" spans="1:4" ht="20.25" customHeight="1" x14ac:dyDescent="0.3">
      <c r="A2127" s="221"/>
      <c r="B2127" s="221"/>
      <c r="C2127" s="221"/>
      <c r="D2127" s="212"/>
    </row>
    <row r="2128" spans="1:4" ht="20.25" customHeight="1" x14ac:dyDescent="0.3">
      <c r="A2128" s="221"/>
      <c r="B2128" s="221"/>
      <c r="C2128" s="221"/>
      <c r="D2128" s="212"/>
    </row>
    <row r="2129" spans="1:4" ht="20.25" customHeight="1" x14ac:dyDescent="0.3">
      <c r="A2129" s="221"/>
      <c r="B2129" s="221"/>
      <c r="C2129" s="221"/>
      <c r="D2129" s="212"/>
    </row>
    <row r="2130" spans="1:4" ht="20.25" customHeight="1" x14ac:dyDescent="0.3">
      <c r="A2130" s="221"/>
      <c r="B2130" s="221"/>
      <c r="C2130" s="221"/>
      <c r="D2130" s="212"/>
    </row>
    <row r="2131" spans="1:4" ht="20.25" customHeight="1" x14ac:dyDescent="0.3">
      <c r="A2131" s="221"/>
      <c r="B2131" s="221"/>
      <c r="C2131" s="221"/>
      <c r="D2131" s="212"/>
    </row>
    <row r="2132" spans="1:4" ht="20.25" customHeight="1" x14ac:dyDescent="0.3">
      <c r="A2132" s="221"/>
      <c r="B2132" s="221"/>
      <c r="C2132" s="221"/>
      <c r="D2132" s="212"/>
    </row>
    <row r="2133" spans="1:4" ht="20.25" customHeight="1" x14ac:dyDescent="0.3">
      <c r="A2133" s="221"/>
      <c r="B2133" s="221"/>
      <c r="C2133" s="221"/>
      <c r="D2133" s="212"/>
    </row>
    <row r="2134" spans="1:4" ht="20.25" customHeight="1" x14ac:dyDescent="0.3">
      <c r="A2134" s="221"/>
      <c r="B2134" s="221"/>
      <c r="C2134" s="221"/>
      <c r="D2134" s="212"/>
    </row>
    <row r="2135" spans="1:4" ht="20.25" customHeight="1" x14ac:dyDescent="0.3">
      <c r="A2135" s="221"/>
      <c r="B2135" s="221"/>
      <c r="C2135" s="221"/>
      <c r="D2135" s="212"/>
    </row>
    <row r="2136" spans="1:4" ht="20.25" customHeight="1" x14ac:dyDescent="0.3">
      <c r="A2136" s="221"/>
      <c r="B2136" s="221"/>
      <c r="C2136" s="221"/>
      <c r="D2136" s="212"/>
    </row>
    <row r="2137" spans="1:4" ht="20.25" customHeight="1" x14ac:dyDescent="0.3">
      <c r="A2137" s="221"/>
      <c r="B2137" s="221"/>
      <c r="C2137" s="221"/>
      <c r="D2137" s="212"/>
    </row>
    <row r="2138" spans="1:4" ht="20.25" customHeight="1" x14ac:dyDescent="0.3">
      <c r="A2138" s="221"/>
      <c r="B2138" s="221"/>
      <c r="C2138" s="221"/>
      <c r="D2138" s="212"/>
    </row>
    <row r="2139" spans="1:4" ht="20.25" customHeight="1" x14ac:dyDescent="0.3">
      <c r="A2139" s="221"/>
      <c r="B2139" s="221"/>
      <c r="C2139" s="221"/>
      <c r="D2139" s="212"/>
    </row>
    <row r="2140" spans="1:4" ht="20.25" customHeight="1" x14ac:dyDescent="0.3">
      <c r="A2140" s="221"/>
      <c r="B2140" s="221"/>
      <c r="C2140" s="221"/>
      <c r="D2140" s="212"/>
    </row>
    <row r="2141" spans="1:4" ht="20.25" customHeight="1" x14ac:dyDescent="0.3">
      <c r="A2141" s="221"/>
      <c r="B2141" s="221"/>
      <c r="C2141" s="221"/>
      <c r="D2141" s="212"/>
    </row>
    <row r="2142" spans="1:4" ht="20.25" customHeight="1" x14ac:dyDescent="0.3">
      <c r="A2142" s="221"/>
      <c r="B2142" s="221"/>
      <c r="C2142" s="221"/>
      <c r="D2142" s="212"/>
    </row>
    <row r="2143" spans="1:4" ht="20.25" customHeight="1" x14ac:dyDescent="0.3">
      <c r="A2143" s="221"/>
      <c r="B2143" s="221"/>
      <c r="C2143" s="221"/>
      <c r="D2143" s="212"/>
    </row>
    <row r="2144" spans="1:4" ht="20.25" customHeight="1" x14ac:dyDescent="0.3">
      <c r="A2144" s="221"/>
      <c r="B2144" s="221"/>
      <c r="C2144" s="221"/>
      <c r="D2144" s="212"/>
    </row>
    <row r="2145" spans="1:4" ht="20.25" customHeight="1" x14ac:dyDescent="0.3">
      <c r="A2145" s="221"/>
      <c r="B2145" s="221"/>
      <c r="C2145" s="221"/>
      <c r="D2145" s="212"/>
    </row>
    <row r="2146" spans="1:4" ht="20.25" customHeight="1" x14ac:dyDescent="0.3">
      <c r="A2146" s="221"/>
      <c r="B2146" s="221"/>
      <c r="C2146" s="221"/>
      <c r="D2146" s="212"/>
    </row>
    <row r="2147" spans="1:4" ht="20.25" customHeight="1" x14ac:dyDescent="0.3">
      <c r="A2147" s="221"/>
      <c r="B2147" s="221"/>
      <c r="C2147" s="221"/>
      <c r="D2147" s="212"/>
    </row>
    <row r="2148" spans="1:4" ht="20.25" customHeight="1" x14ac:dyDescent="0.3">
      <c r="A2148" s="221"/>
      <c r="B2148" s="221"/>
      <c r="C2148" s="221"/>
      <c r="D2148" s="212"/>
    </row>
    <row r="2149" spans="1:4" ht="20.25" customHeight="1" x14ac:dyDescent="0.3">
      <c r="A2149" s="221"/>
      <c r="B2149" s="221"/>
      <c r="C2149" s="221"/>
      <c r="D2149" s="212"/>
    </row>
    <row r="2150" spans="1:4" ht="20.25" customHeight="1" x14ac:dyDescent="0.3">
      <c r="A2150" s="221"/>
      <c r="B2150" s="221"/>
      <c r="C2150" s="221"/>
      <c r="D2150" s="212"/>
    </row>
    <row r="2151" spans="1:4" ht="20.25" customHeight="1" x14ac:dyDescent="0.3">
      <c r="A2151" s="221"/>
      <c r="B2151" s="221"/>
      <c r="C2151" s="221"/>
      <c r="D2151" s="212"/>
    </row>
    <row r="2152" spans="1:4" ht="20.25" customHeight="1" x14ac:dyDescent="0.3">
      <c r="A2152" s="221"/>
      <c r="B2152" s="221"/>
      <c r="C2152" s="221"/>
      <c r="D2152" s="212"/>
    </row>
    <row r="2153" spans="1:4" ht="20.25" customHeight="1" x14ac:dyDescent="0.3">
      <c r="A2153" s="221"/>
      <c r="B2153" s="221"/>
      <c r="C2153" s="221"/>
      <c r="D2153" s="212"/>
    </row>
    <row r="2154" spans="1:4" ht="20.25" customHeight="1" x14ac:dyDescent="0.3">
      <c r="A2154" s="221"/>
      <c r="B2154" s="221"/>
      <c r="C2154" s="221"/>
      <c r="D2154" s="212"/>
    </row>
    <row r="2155" spans="1:4" ht="20.25" customHeight="1" x14ac:dyDescent="0.3">
      <c r="A2155" s="221"/>
      <c r="B2155" s="221"/>
      <c r="C2155" s="221"/>
      <c r="D2155" s="212"/>
    </row>
    <row r="2156" spans="1:4" ht="20.25" customHeight="1" x14ac:dyDescent="0.3">
      <c r="A2156" s="221"/>
      <c r="B2156" s="221"/>
      <c r="C2156" s="221"/>
      <c r="D2156" s="212"/>
    </row>
    <row r="2157" spans="1:4" ht="20.25" customHeight="1" x14ac:dyDescent="0.3">
      <c r="A2157" s="221"/>
      <c r="B2157" s="221"/>
      <c r="C2157" s="221"/>
      <c r="D2157" s="212"/>
    </row>
    <row r="2158" spans="1:4" ht="20.25" customHeight="1" x14ac:dyDescent="0.3">
      <c r="A2158" s="221"/>
      <c r="B2158" s="221"/>
      <c r="C2158" s="221"/>
      <c r="D2158" s="212"/>
    </row>
    <row r="2159" spans="1:4" ht="20.25" customHeight="1" x14ac:dyDescent="0.3">
      <c r="A2159" s="221"/>
      <c r="B2159" s="221"/>
      <c r="C2159" s="221"/>
      <c r="D2159" s="212"/>
    </row>
    <row r="2160" spans="1:4" ht="20.25" customHeight="1" x14ac:dyDescent="0.3">
      <c r="A2160" s="221"/>
      <c r="B2160" s="221"/>
      <c r="C2160" s="221"/>
      <c r="D2160" s="212"/>
    </row>
    <row r="2161" spans="1:4" ht="20.25" customHeight="1" x14ac:dyDescent="0.3">
      <c r="A2161" s="221"/>
      <c r="B2161" s="221"/>
      <c r="C2161" s="221"/>
      <c r="D2161" s="212"/>
    </row>
    <row r="2162" spans="1:4" ht="20.25" customHeight="1" x14ac:dyDescent="0.3">
      <c r="A2162" s="221"/>
      <c r="B2162" s="221"/>
      <c r="C2162" s="221"/>
      <c r="D2162" s="212"/>
    </row>
    <row r="2163" spans="1:4" ht="20.25" customHeight="1" x14ac:dyDescent="0.3">
      <c r="A2163" s="221"/>
      <c r="B2163" s="221"/>
      <c r="C2163" s="221"/>
      <c r="D2163" s="212"/>
    </row>
    <row r="2164" spans="1:4" ht="20.25" customHeight="1" x14ac:dyDescent="0.3">
      <c r="A2164" s="221"/>
      <c r="B2164" s="221"/>
      <c r="C2164" s="221"/>
      <c r="D2164" s="212"/>
    </row>
    <row r="2165" spans="1:4" ht="20.25" customHeight="1" x14ac:dyDescent="0.3">
      <c r="A2165" s="221"/>
      <c r="B2165" s="221"/>
      <c r="C2165" s="221"/>
      <c r="D2165" s="212"/>
    </row>
    <row r="2166" spans="1:4" ht="20.25" customHeight="1" x14ac:dyDescent="0.3">
      <c r="A2166" s="221"/>
      <c r="B2166" s="221"/>
      <c r="C2166" s="221"/>
      <c r="D2166" s="212"/>
    </row>
    <row r="2167" spans="1:4" ht="20.25" customHeight="1" x14ac:dyDescent="0.3">
      <c r="A2167" s="221"/>
      <c r="B2167" s="221"/>
      <c r="C2167" s="221"/>
      <c r="D2167" s="212"/>
    </row>
    <row r="2168" spans="1:4" ht="20.25" customHeight="1" x14ac:dyDescent="0.3">
      <c r="A2168" s="221"/>
      <c r="B2168" s="221"/>
      <c r="C2168" s="221"/>
      <c r="D2168" s="212"/>
    </row>
    <row r="2169" spans="1:4" ht="20.25" customHeight="1" x14ac:dyDescent="0.3">
      <c r="A2169" s="221"/>
      <c r="B2169" s="221"/>
      <c r="C2169" s="221"/>
      <c r="D2169" s="212"/>
    </row>
    <row r="2170" spans="1:4" ht="20.25" customHeight="1" x14ac:dyDescent="0.3">
      <c r="A2170" s="221"/>
      <c r="B2170" s="221"/>
      <c r="C2170" s="221"/>
      <c r="D2170" s="212"/>
    </row>
    <row r="2171" spans="1:4" ht="20.25" customHeight="1" x14ac:dyDescent="0.3">
      <c r="A2171" s="221"/>
      <c r="B2171" s="221"/>
      <c r="C2171" s="221"/>
      <c r="D2171" s="212"/>
    </row>
    <row r="2172" spans="1:4" ht="20.25" customHeight="1" x14ac:dyDescent="0.3">
      <c r="A2172" s="221"/>
      <c r="B2172" s="221"/>
      <c r="C2172" s="221"/>
      <c r="D2172" s="212"/>
    </row>
    <row r="2173" spans="1:4" ht="20.25" customHeight="1" x14ac:dyDescent="0.3">
      <c r="A2173" s="221"/>
      <c r="B2173" s="221"/>
      <c r="C2173" s="221"/>
      <c r="D2173" s="212"/>
    </row>
    <row r="2174" spans="1:4" ht="20.25" customHeight="1" x14ac:dyDescent="0.3">
      <c r="A2174" s="221"/>
      <c r="B2174" s="221"/>
      <c r="C2174" s="221"/>
      <c r="D2174" s="212"/>
    </row>
    <row r="2175" spans="1:4" ht="20.25" customHeight="1" x14ac:dyDescent="0.3">
      <c r="A2175" s="221"/>
      <c r="B2175" s="221"/>
      <c r="C2175" s="221"/>
      <c r="D2175" s="212"/>
    </row>
    <row r="2176" spans="1:4" ht="20.25" customHeight="1" x14ac:dyDescent="0.3">
      <c r="A2176" s="221"/>
      <c r="B2176" s="221"/>
      <c r="C2176" s="221"/>
      <c r="D2176" s="212"/>
    </row>
    <row r="2177" spans="1:4" ht="20.25" customHeight="1" x14ac:dyDescent="0.3">
      <c r="A2177" s="221"/>
      <c r="B2177" s="221"/>
      <c r="C2177" s="221"/>
      <c r="D2177" s="212"/>
    </row>
    <row r="2178" spans="1:4" ht="20.25" customHeight="1" x14ac:dyDescent="0.3">
      <c r="A2178" s="221"/>
      <c r="B2178" s="221"/>
      <c r="C2178" s="221"/>
      <c r="D2178" s="212"/>
    </row>
    <row r="2179" spans="1:4" ht="20.25" customHeight="1" x14ac:dyDescent="0.3">
      <c r="A2179" s="221"/>
      <c r="B2179" s="221"/>
      <c r="C2179" s="221"/>
      <c r="D2179" s="212"/>
    </row>
    <row r="2180" spans="1:4" ht="20.25" customHeight="1" x14ac:dyDescent="0.3">
      <c r="A2180" s="221"/>
      <c r="B2180" s="221"/>
      <c r="C2180" s="221"/>
      <c r="D2180" s="212"/>
    </row>
    <row r="2181" spans="1:4" ht="20.25" customHeight="1" x14ac:dyDescent="0.3">
      <c r="A2181" s="221"/>
      <c r="B2181" s="221"/>
      <c r="C2181" s="221"/>
      <c r="D2181" s="212"/>
    </row>
    <row r="2182" spans="1:4" ht="20.25" customHeight="1" x14ac:dyDescent="0.3">
      <c r="A2182" s="221"/>
      <c r="B2182" s="221"/>
      <c r="C2182" s="221"/>
      <c r="D2182" s="212"/>
    </row>
    <row r="2183" spans="1:4" ht="20.25" customHeight="1" x14ac:dyDescent="0.3">
      <c r="A2183" s="221"/>
      <c r="B2183" s="221"/>
      <c r="C2183" s="221"/>
      <c r="D2183" s="212"/>
    </row>
    <row r="2184" spans="1:4" ht="20.25" customHeight="1" x14ac:dyDescent="0.3">
      <c r="A2184" s="221"/>
      <c r="B2184" s="221"/>
      <c r="C2184" s="221"/>
      <c r="D2184" s="212"/>
    </row>
    <row r="2185" spans="1:4" ht="20.25" customHeight="1" x14ac:dyDescent="0.3">
      <c r="A2185" s="221"/>
      <c r="B2185" s="221"/>
      <c r="C2185" s="221"/>
      <c r="D2185" s="212"/>
    </row>
    <row r="2186" spans="1:4" ht="20.25" customHeight="1" x14ac:dyDescent="0.3">
      <c r="A2186" s="221"/>
      <c r="B2186" s="221"/>
      <c r="C2186" s="221"/>
      <c r="D2186" s="212"/>
    </row>
    <row r="2187" spans="1:4" ht="20.25" customHeight="1" x14ac:dyDescent="0.3">
      <c r="A2187" s="221"/>
      <c r="B2187" s="221"/>
      <c r="C2187" s="221"/>
      <c r="D2187" s="212"/>
    </row>
    <row r="2188" spans="1:4" ht="20.25" customHeight="1" x14ac:dyDescent="0.3">
      <c r="A2188" s="221"/>
      <c r="B2188" s="221"/>
      <c r="C2188" s="221"/>
      <c r="D2188" s="212"/>
    </row>
    <row r="2189" spans="1:4" ht="20.25" customHeight="1" x14ac:dyDescent="0.3">
      <c r="A2189" s="221"/>
      <c r="B2189" s="221"/>
      <c r="C2189" s="221"/>
      <c r="D2189" s="212"/>
    </row>
    <row r="2190" spans="1:4" ht="20.25" customHeight="1" x14ac:dyDescent="0.3">
      <c r="A2190" s="221"/>
      <c r="B2190" s="221"/>
      <c r="C2190" s="221"/>
      <c r="D2190" s="212"/>
    </row>
    <row r="2191" spans="1:4" ht="20.25" customHeight="1" x14ac:dyDescent="0.3">
      <c r="A2191" s="221"/>
      <c r="B2191" s="221"/>
      <c r="C2191" s="221"/>
      <c r="D2191" s="212"/>
    </row>
    <row r="2192" spans="1:4" ht="20.25" customHeight="1" x14ac:dyDescent="0.3">
      <c r="A2192" s="221"/>
      <c r="B2192" s="221"/>
      <c r="C2192" s="221"/>
      <c r="D2192" s="212"/>
    </row>
    <row r="2193" spans="1:4" ht="20.25" customHeight="1" x14ac:dyDescent="0.3">
      <c r="A2193" s="221"/>
      <c r="B2193" s="221"/>
      <c r="C2193" s="221"/>
      <c r="D2193" s="212"/>
    </row>
    <row r="2194" spans="1:4" ht="20.25" customHeight="1" x14ac:dyDescent="0.3">
      <c r="A2194" s="221"/>
      <c r="B2194" s="221"/>
      <c r="C2194" s="221"/>
      <c r="D2194" s="212"/>
    </row>
    <row r="2195" spans="1:4" ht="20.25" customHeight="1" x14ac:dyDescent="0.3">
      <c r="A2195" s="221"/>
      <c r="B2195" s="221"/>
      <c r="C2195" s="221"/>
      <c r="D2195" s="212"/>
    </row>
    <row r="2196" spans="1:4" ht="20.25" customHeight="1" x14ac:dyDescent="0.3">
      <c r="A2196" s="221"/>
      <c r="B2196" s="221"/>
      <c r="C2196" s="221"/>
      <c r="D2196" s="212"/>
    </row>
    <row r="2197" spans="1:4" ht="20.25" customHeight="1" x14ac:dyDescent="0.3">
      <c r="A2197" s="221"/>
      <c r="B2197" s="221"/>
      <c r="C2197" s="221"/>
      <c r="D2197" s="212"/>
    </row>
    <row r="2198" spans="1:4" ht="20.25" customHeight="1" x14ac:dyDescent="0.3">
      <c r="A2198" s="221"/>
      <c r="B2198" s="221"/>
      <c r="C2198" s="221"/>
      <c r="D2198" s="212"/>
    </row>
    <row r="2199" spans="1:4" ht="20.25" customHeight="1" x14ac:dyDescent="0.3">
      <c r="A2199" s="221"/>
      <c r="B2199" s="221"/>
      <c r="C2199" s="221"/>
      <c r="D2199" s="212"/>
    </row>
    <row r="2200" spans="1:4" ht="20.25" customHeight="1" x14ac:dyDescent="0.3">
      <c r="A2200" s="221"/>
      <c r="B2200" s="221"/>
      <c r="C2200" s="221"/>
      <c r="D2200" s="212"/>
    </row>
    <row r="2201" spans="1:4" ht="20.25" customHeight="1" x14ac:dyDescent="0.3">
      <c r="A2201" s="221"/>
      <c r="B2201" s="221"/>
      <c r="C2201" s="221"/>
      <c r="D2201" s="212"/>
    </row>
    <row r="2202" spans="1:4" ht="20.25" customHeight="1" x14ac:dyDescent="0.3">
      <c r="A2202" s="221"/>
      <c r="B2202" s="221"/>
      <c r="C2202" s="221"/>
      <c r="D2202" s="212"/>
    </row>
    <row r="2203" spans="1:4" ht="20.25" customHeight="1" x14ac:dyDescent="0.3">
      <c r="A2203" s="221"/>
      <c r="B2203" s="221"/>
      <c r="C2203" s="221"/>
      <c r="D2203" s="212"/>
    </row>
    <row r="2204" spans="1:4" ht="20.25" customHeight="1" x14ac:dyDescent="0.3">
      <c r="A2204" s="221"/>
      <c r="B2204" s="221"/>
      <c r="C2204" s="221"/>
      <c r="D2204" s="212"/>
    </row>
    <row r="2205" spans="1:4" ht="20.25" customHeight="1" x14ac:dyDescent="0.3">
      <c r="A2205" s="221"/>
      <c r="B2205" s="221"/>
      <c r="C2205" s="221"/>
      <c r="D2205" s="212"/>
    </row>
    <row r="2206" spans="1:4" ht="20.25" customHeight="1" x14ac:dyDescent="0.3">
      <c r="A2206" s="221"/>
      <c r="B2206" s="221"/>
      <c r="C2206" s="221"/>
      <c r="D2206" s="212"/>
    </row>
    <row r="2207" spans="1:4" ht="20.25" customHeight="1" x14ac:dyDescent="0.3">
      <c r="A2207" s="221"/>
      <c r="B2207" s="221"/>
      <c r="C2207" s="221"/>
      <c r="D2207" s="212"/>
    </row>
    <row r="2208" spans="1:4" ht="20.25" customHeight="1" x14ac:dyDescent="0.3">
      <c r="A2208" s="221"/>
      <c r="B2208" s="221"/>
      <c r="C2208" s="221"/>
      <c r="D2208" s="212"/>
    </row>
    <row r="2209" spans="1:4" ht="20.25" customHeight="1" x14ac:dyDescent="0.3">
      <c r="A2209" s="221"/>
      <c r="B2209" s="221"/>
      <c r="C2209" s="221"/>
      <c r="D2209" s="212"/>
    </row>
    <row r="2210" spans="1:4" ht="20.25" customHeight="1" x14ac:dyDescent="0.3">
      <c r="A2210" s="221"/>
      <c r="B2210" s="221"/>
      <c r="C2210" s="221"/>
      <c r="D2210" s="212"/>
    </row>
    <row r="2211" spans="1:4" ht="20.25" customHeight="1" x14ac:dyDescent="0.3">
      <c r="A2211" s="221"/>
      <c r="B2211" s="221"/>
      <c r="C2211" s="221"/>
      <c r="D2211" s="212"/>
    </row>
    <row r="2212" spans="1:4" ht="20.25" customHeight="1" x14ac:dyDescent="0.3">
      <c r="A2212" s="221"/>
      <c r="B2212" s="221"/>
      <c r="C2212" s="221"/>
      <c r="D2212" s="212"/>
    </row>
    <row r="2213" spans="1:4" ht="20.25" customHeight="1" x14ac:dyDescent="0.3">
      <c r="A2213" s="221"/>
      <c r="B2213" s="221"/>
      <c r="C2213" s="221"/>
      <c r="D2213" s="212"/>
    </row>
    <row r="2214" spans="1:4" ht="20.25" customHeight="1" x14ac:dyDescent="0.3">
      <c r="A2214" s="221"/>
      <c r="B2214" s="221"/>
      <c r="C2214" s="221"/>
      <c r="D2214" s="212"/>
    </row>
    <row r="2215" spans="1:4" ht="20.25" customHeight="1" x14ac:dyDescent="0.3">
      <c r="A2215" s="221"/>
      <c r="B2215" s="221"/>
      <c r="C2215" s="221"/>
      <c r="D2215" s="212"/>
    </row>
    <row r="2216" spans="1:4" ht="20.25" customHeight="1" x14ac:dyDescent="0.3">
      <c r="A2216" s="221"/>
      <c r="B2216" s="221"/>
      <c r="C2216" s="221"/>
      <c r="D2216" s="212"/>
    </row>
    <row r="2217" spans="1:4" ht="20.25" customHeight="1" x14ac:dyDescent="0.3">
      <c r="A2217" s="221"/>
      <c r="B2217" s="221"/>
      <c r="C2217" s="221"/>
      <c r="D2217" s="212"/>
    </row>
    <row r="2218" spans="1:4" ht="20.25" customHeight="1" x14ac:dyDescent="0.3">
      <c r="A2218" s="221"/>
      <c r="B2218" s="221"/>
      <c r="C2218" s="221"/>
      <c r="D2218" s="212"/>
    </row>
    <row r="2219" spans="1:4" ht="20.25" customHeight="1" x14ac:dyDescent="0.3">
      <c r="A2219" s="221"/>
      <c r="B2219" s="221"/>
      <c r="C2219" s="221"/>
      <c r="D2219" s="212"/>
    </row>
    <row r="2220" spans="1:4" ht="20.25" customHeight="1" x14ac:dyDescent="0.3">
      <c r="A2220" s="221"/>
      <c r="B2220" s="221"/>
      <c r="C2220" s="221"/>
      <c r="D2220" s="212"/>
    </row>
    <row r="2221" spans="1:4" ht="20.25" customHeight="1" x14ac:dyDescent="0.3">
      <c r="A2221" s="221"/>
      <c r="B2221" s="221"/>
      <c r="C2221" s="221"/>
      <c r="D2221" s="212"/>
    </row>
    <row r="2222" spans="1:4" ht="20.25" customHeight="1" x14ac:dyDescent="0.3">
      <c r="A2222" s="221"/>
      <c r="B2222" s="221"/>
      <c r="C2222" s="221"/>
      <c r="D2222" s="212"/>
    </row>
    <row r="2223" spans="1:4" ht="20.25" customHeight="1" x14ac:dyDescent="0.3">
      <c r="A2223" s="221"/>
      <c r="B2223" s="221"/>
      <c r="C2223" s="221"/>
      <c r="D2223" s="212"/>
    </row>
    <row r="2224" spans="1:4" ht="20.25" customHeight="1" x14ac:dyDescent="0.3">
      <c r="A2224" s="221"/>
      <c r="B2224" s="221"/>
      <c r="C2224" s="221"/>
      <c r="D2224" s="212"/>
    </row>
    <row r="2225" spans="1:4" ht="20.25" customHeight="1" x14ac:dyDescent="0.3">
      <c r="A2225" s="221"/>
      <c r="B2225" s="221"/>
      <c r="C2225" s="221"/>
      <c r="D2225" s="212"/>
    </row>
    <row r="2226" spans="1:4" ht="20.25" customHeight="1" x14ac:dyDescent="0.3">
      <c r="A2226" s="221"/>
      <c r="B2226" s="221"/>
      <c r="C2226" s="221"/>
      <c r="D2226" s="212"/>
    </row>
    <row r="2227" spans="1:4" ht="20.25" customHeight="1" x14ac:dyDescent="0.3">
      <c r="A2227" s="221"/>
      <c r="B2227" s="221"/>
      <c r="C2227" s="221"/>
      <c r="D2227" s="212"/>
    </row>
    <row r="2228" spans="1:4" ht="20.25" customHeight="1" x14ac:dyDescent="0.3">
      <c r="A2228" s="221"/>
      <c r="B2228" s="221"/>
      <c r="C2228" s="221"/>
      <c r="D2228" s="212"/>
    </row>
    <row r="2229" spans="1:4" ht="20.25" customHeight="1" x14ac:dyDescent="0.3">
      <c r="A2229" s="221"/>
      <c r="B2229" s="221"/>
      <c r="C2229" s="221"/>
      <c r="D2229" s="212"/>
    </row>
    <row r="2230" spans="1:4" ht="20.25" customHeight="1" x14ac:dyDescent="0.3">
      <c r="A2230" s="221"/>
      <c r="B2230" s="221"/>
      <c r="C2230" s="221"/>
      <c r="D2230" s="212"/>
    </row>
    <row r="2231" spans="1:4" ht="20.25" customHeight="1" x14ac:dyDescent="0.3">
      <c r="A2231" s="221"/>
      <c r="B2231" s="221"/>
      <c r="C2231" s="221"/>
      <c r="D2231" s="212"/>
    </row>
    <row r="2232" spans="1:4" ht="20.25" customHeight="1" x14ac:dyDescent="0.3">
      <c r="A2232" s="221"/>
      <c r="B2232" s="221"/>
      <c r="C2232" s="221"/>
      <c r="D2232" s="212"/>
    </row>
    <row r="2233" spans="1:4" ht="20.25" customHeight="1" x14ac:dyDescent="0.3">
      <c r="A2233" s="221"/>
      <c r="B2233" s="221"/>
      <c r="C2233" s="221"/>
      <c r="D2233" s="212"/>
    </row>
    <row r="2234" spans="1:4" ht="20.25" customHeight="1" x14ac:dyDescent="0.3">
      <c r="A2234" s="221"/>
      <c r="B2234" s="221"/>
      <c r="C2234" s="221"/>
      <c r="D2234" s="212"/>
    </row>
    <row r="2235" spans="1:4" ht="20.25" customHeight="1" x14ac:dyDescent="0.3">
      <c r="A2235" s="221"/>
      <c r="B2235" s="221"/>
      <c r="C2235" s="221"/>
      <c r="D2235" s="212"/>
    </row>
    <row r="2236" spans="1:4" ht="20.25" customHeight="1" x14ac:dyDescent="0.3">
      <c r="A2236" s="221"/>
      <c r="B2236" s="221"/>
      <c r="C2236" s="221"/>
      <c r="D2236" s="212"/>
    </row>
    <row r="2237" spans="1:4" ht="20.25" customHeight="1" x14ac:dyDescent="0.3">
      <c r="A2237" s="221"/>
      <c r="B2237" s="221"/>
      <c r="C2237" s="221"/>
      <c r="D2237" s="212"/>
    </row>
    <row r="2238" spans="1:4" ht="20.25" customHeight="1" x14ac:dyDescent="0.3">
      <c r="A2238" s="221"/>
      <c r="B2238" s="221"/>
      <c r="C2238" s="221"/>
      <c r="D2238" s="212"/>
    </row>
    <row r="2239" spans="1:4" ht="20.25" customHeight="1" x14ac:dyDescent="0.3">
      <c r="A2239" s="221"/>
      <c r="B2239" s="221"/>
      <c r="C2239" s="221"/>
      <c r="D2239" s="212"/>
    </row>
    <row r="2240" spans="1:4" ht="20.25" customHeight="1" x14ac:dyDescent="0.3">
      <c r="A2240" s="221"/>
      <c r="B2240" s="221"/>
      <c r="C2240" s="221"/>
      <c r="D2240" s="212"/>
    </row>
    <row r="2241" spans="1:4" ht="20.25" customHeight="1" x14ac:dyDescent="0.3">
      <c r="A2241" s="221"/>
      <c r="B2241" s="221"/>
      <c r="C2241" s="221"/>
      <c r="D2241" s="212"/>
    </row>
    <row r="2242" spans="1:4" ht="20.25" customHeight="1" x14ac:dyDescent="0.3">
      <c r="A2242" s="221"/>
      <c r="B2242" s="221"/>
      <c r="C2242" s="221"/>
      <c r="D2242" s="212"/>
    </row>
    <row r="2243" spans="1:4" ht="20.25" customHeight="1" x14ac:dyDescent="0.3">
      <c r="A2243" s="221"/>
      <c r="B2243" s="221"/>
      <c r="C2243" s="221"/>
      <c r="D2243" s="212"/>
    </row>
    <row r="2244" spans="1:4" ht="20.25" customHeight="1" x14ac:dyDescent="0.3">
      <c r="A2244" s="221"/>
      <c r="B2244" s="221"/>
      <c r="C2244" s="221"/>
      <c r="D2244" s="212"/>
    </row>
    <row r="2245" spans="1:4" ht="20.25" customHeight="1" x14ac:dyDescent="0.3">
      <c r="A2245" s="221"/>
      <c r="B2245" s="221"/>
      <c r="C2245" s="221"/>
      <c r="D2245" s="212"/>
    </row>
    <row r="2246" spans="1:4" ht="20.25" customHeight="1" x14ac:dyDescent="0.3">
      <c r="A2246" s="221"/>
      <c r="B2246" s="221"/>
      <c r="C2246" s="221"/>
      <c r="D2246" s="212"/>
    </row>
    <row r="2247" spans="1:4" ht="20.25" customHeight="1" x14ac:dyDescent="0.3">
      <c r="A2247" s="221"/>
      <c r="B2247" s="221"/>
      <c r="C2247" s="221"/>
      <c r="D2247" s="212"/>
    </row>
    <row r="2248" spans="1:4" ht="20.25" customHeight="1" x14ac:dyDescent="0.3">
      <c r="A2248" s="221"/>
      <c r="B2248" s="221"/>
      <c r="C2248" s="221"/>
      <c r="D2248" s="212"/>
    </row>
    <row r="2249" spans="1:4" ht="20.25" customHeight="1" x14ac:dyDescent="0.3">
      <c r="A2249" s="221"/>
      <c r="B2249" s="221"/>
      <c r="C2249" s="221"/>
      <c r="D2249" s="212"/>
    </row>
    <row r="2250" spans="1:4" ht="20.25" customHeight="1" x14ac:dyDescent="0.3">
      <c r="A2250" s="221"/>
      <c r="B2250" s="221"/>
      <c r="C2250" s="221"/>
      <c r="D2250" s="212"/>
    </row>
    <row r="2251" spans="1:4" ht="20.25" customHeight="1" x14ac:dyDescent="0.3">
      <c r="A2251" s="221"/>
      <c r="B2251" s="221"/>
      <c r="C2251" s="221"/>
      <c r="D2251" s="212"/>
    </row>
    <row r="2252" spans="1:4" ht="20.25" customHeight="1" x14ac:dyDescent="0.3">
      <c r="A2252" s="221"/>
      <c r="B2252" s="221"/>
      <c r="C2252" s="221"/>
      <c r="D2252" s="212"/>
    </row>
    <row r="2253" spans="1:4" ht="20.25" customHeight="1" x14ac:dyDescent="0.3">
      <c r="A2253" s="221"/>
      <c r="B2253" s="221"/>
      <c r="C2253" s="221"/>
      <c r="D2253" s="212"/>
    </row>
    <row r="2254" spans="1:4" ht="20.25" customHeight="1" x14ac:dyDescent="0.3">
      <c r="A2254" s="221"/>
      <c r="B2254" s="221"/>
      <c r="C2254" s="221"/>
      <c r="D2254" s="212"/>
    </row>
    <row r="2255" spans="1:4" ht="20.25" customHeight="1" x14ac:dyDescent="0.3">
      <c r="A2255" s="221"/>
      <c r="B2255" s="221"/>
      <c r="C2255" s="221"/>
      <c r="D2255" s="212"/>
    </row>
    <row r="2256" spans="1:4" ht="20.25" customHeight="1" x14ac:dyDescent="0.3">
      <c r="A2256" s="221"/>
      <c r="B2256" s="221"/>
      <c r="C2256" s="221"/>
      <c r="D2256" s="212"/>
    </row>
    <row r="2257" spans="1:4" ht="20.25" customHeight="1" x14ac:dyDescent="0.3">
      <c r="A2257" s="221"/>
      <c r="B2257" s="221"/>
      <c r="C2257" s="221"/>
      <c r="D2257" s="212"/>
    </row>
    <row r="2258" spans="1:4" ht="20.25" customHeight="1" x14ac:dyDescent="0.3">
      <c r="A2258" s="221"/>
      <c r="B2258" s="221"/>
      <c r="C2258" s="221"/>
      <c r="D2258" s="212"/>
    </row>
    <row r="2259" spans="1:4" ht="20.25" customHeight="1" x14ac:dyDescent="0.3">
      <c r="A2259" s="221"/>
      <c r="B2259" s="221"/>
      <c r="C2259" s="221"/>
      <c r="D2259" s="212"/>
    </row>
    <row r="2260" spans="1:4" ht="20.25" customHeight="1" x14ac:dyDescent="0.3">
      <c r="A2260" s="221"/>
      <c r="B2260" s="221"/>
      <c r="C2260" s="221"/>
      <c r="D2260" s="212"/>
    </row>
    <row r="2261" spans="1:4" ht="20.25" customHeight="1" x14ac:dyDescent="0.3">
      <c r="A2261" s="221"/>
      <c r="B2261" s="221"/>
      <c r="C2261" s="221"/>
      <c r="D2261" s="212"/>
    </row>
    <row r="2262" spans="1:4" ht="20.25" customHeight="1" x14ac:dyDescent="0.3">
      <c r="A2262" s="221"/>
      <c r="B2262" s="221"/>
      <c r="C2262" s="221"/>
      <c r="D2262" s="212"/>
    </row>
    <row r="2263" spans="1:4" ht="20.25" customHeight="1" x14ac:dyDescent="0.3">
      <c r="A2263" s="221"/>
      <c r="B2263" s="221"/>
      <c r="C2263" s="221"/>
      <c r="D2263" s="212"/>
    </row>
    <row r="2264" spans="1:4" ht="20.25" customHeight="1" x14ac:dyDescent="0.3">
      <c r="A2264" s="221"/>
      <c r="B2264" s="221"/>
      <c r="C2264" s="221"/>
      <c r="D2264" s="212"/>
    </row>
    <row r="2265" spans="1:4" ht="20.25" customHeight="1" x14ac:dyDescent="0.3">
      <c r="A2265" s="221"/>
      <c r="B2265" s="221"/>
      <c r="C2265" s="221"/>
      <c r="D2265" s="212"/>
    </row>
    <row r="2266" spans="1:4" ht="20.25" customHeight="1" x14ac:dyDescent="0.3">
      <c r="A2266" s="221"/>
      <c r="B2266" s="221"/>
      <c r="C2266" s="221"/>
      <c r="D2266" s="212"/>
    </row>
    <row r="2267" spans="1:4" ht="20.25" customHeight="1" x14ac:dyDescent="0.3">
      <c r="A2267" s="221"/>
      <c r="B2267" s="221"/>
      <c r="C2267" s="221"/>
      <c r="D2267" s="212"/>
    </row>
    <row r="2268" spans="1:4" ht="20.25" customHeight="1" x14ac:dyDescent="0.3">
      <c r="A2268" s="221"/>
      <c r="B2268" s="221"/>
      <c r="C2268" s="221"/>
      <c r="D2268" s="212"/>
    </row>
    <row r="2269" spans="1:4" ht="20.25" customHeight="1" x14ac:dyDescent="0.3">
      <c r="A2269" s="221"/>
      <c r="B2269" s="221"/>
      <c r="C2269" s="221"/>
      <c r="D2269" s="212"/>
    </row>
    <row r="2270" spans="1:4" ht="20.25" customHeight="1" x14ac:dyDescent="0.3">
      <c r="A2270" s="221"/>
      <c r="B2270" s="221"/>
      <c r="C2270" s="221"/>
      <c r="D2270" s="212"/>
    </row>
    <row r="2271" spans="1:4" ht="20.25" customHeight="1" x14ac:dyDescent="0.3">
      <c r="A2271" s="221"/>
      <c r="B2271" s="221"/>
      <c r="C2271" s="221"/>
      <c r="D2271" s="212"/>
    </row>
    <row r="2272" spans="1:4" ht="20.25" customHeight="1" x14ac:dyDescent="0.3">
      <c r="A2272" s="221"/>
      <c r="B2272" s="221"/>
      <c r="C2272" s="221"/>
      <c r="D2272" s="212"/>
    </row>
    <row r="2273" spans="1:4" ht="20.25" customHeight="1" x14ac:dyDescent="0.3">
      <c r="A2273" s="221"/>
      <c r="B2273" s="221"/>
      <c r="C2273" s="221"/>
      <c r="D2273" s="212"/>
    </row>
    <row r="2274" spans="1:4" ht="20.25" customHeight="1" x14ac:dyDescent="0.3">
      <c r="A2274" s="221"/>
      <c r="B2274" s="221"/>
      <c r="C2274" s="221"/>
      <c r="D2274" s="212"/>
    </row>
    <row r="2275" spans="1:4" ht="20.25" customHeight="1" x14ac:dyDescent="0.3">
      <c r="A2275" s="221"/>
      <c r="B2275" s="221"/>
      <c r="C2275" s="221"/>
      <c r="D2275" s="212"/>
    </row>
    <row r="2276" spans="1:4" ht="20.25" customHeight="1" x14ac:dyDescent="0.3">
      <c r="A2276" s="221"/>
      <c r="B2276" s="221"/>
      <c r="C2276" s="221"/>
      <c r="D2276" s="212"/>
    </row>
    <row r="2277" spans="1:4" ht="20.25" customHeight="1" x14ac:dyDescent="0.3">
      <c r="A2277" s="221"/>
      <c r="B2277" s="221"/>
      <c r="C2277" s="221"/>
      <c r="D2277" s="212"/>
    </row>
    <row r="2278" spans="1:4" ht="20.25" customHeight="1" x14ac:dyDescent="0.3">
      <c r="A2278" s="221"/>
      <c r="B2278" s="221"/>
      <c r="C2278" s="221"/>
      <c r="D2278" s="212"/>
    </row>
    <row r="2279" spans="1:4" ht="20.25" customHeight="1" x14ac:dyDescent="0.3">
      <c r="A2279" s="221"/>
      <c r="B2279" s="221"/>
      <c r="C2279" s="221"/>
      <c r="D2279" s="212"/>
    </row>
    <row r="2280" spans="1:4" ht="20.25" customHeight="1" x14ac:dyDescent="0.3">
      <c r="A2280" s="221"/>
      <c r="B2280" s="221"/>
      <c r="C2280" s="221"/>
      <c r="D2280" s="212"/>
    </row>
    <row r="2281" spans="1:4" ht="20.25" customHeight="1" x14ac:dyDescent="0.3">
      <c r="A2281" s="221"/>
      <c r="B2281" s="221"/>
      <c r="C2281" s="221"/>
      <c r="D2281" s="212"/>
    </row>
    <row r="2282" spans="1:4" ht="20.25" customHeight="1" x14ac:dyDescent="0.3">
      <c r="A2282" s="221"/>
      <c r="B2282" s="221"/>
      <c r="C2282" s="221"/>
      <c r="D2282" s="212"/>
    </row>
    <row r="2283" spans="1:4" ht="20.25" customHeight="1" x14ac:dyDescent="0.3">
      <c r="A2283" s="221"/>
      <c r="B2283" s="221"/>
      <c r="C2283" s="221"/>
      <c r="D2283" s="212"/>
    </row>
    <row r="2284" spans="1:4" ht="20.25" customHeight="1" x14ac:dyDescent="0.3">
      <c r="A2284" s="221"/>
      <c r="B2284" s="221"/>
      <c r="C2284" s="221"/>
      <c r="D2284" s="212"/>
    </row>
    <row r="2285" spans="1:4" ht="20.25" customHeight="1" x14ac:dyDescent="0.3">
      <c r="A2285" s="221"/>
      <c r="B2285" s="221"/>
      <c r="C2285" s="221"/>
      <c r="D2285" s="212"/>
    </row>
    <row r="2286" spans="1:4" ht="20.25" customHeight="1" x14ac:dyDescent="0.3">
      <c r="A2286" s="221"/>
      <c r="B2286" s="221"/>
      <c r="C2286" s="221"/>
      <c r="D2286" s="212"/>
    </row>
    <row r="2287" spans="1:4" ht="20.25" customHeight="1" x14ac:dyDescent="0.3">
      <c r="A2287" s="221"/>
      <c r="B2287" s="221"/>
      <c r="C2287" s="221"/>
      <c r="D2287" s="212"/>
    </row>
    <row r="2288" spans="1:4" ht="20.25" customHeight="1" x14ac:dyDescent="0.3">
      <c r="A2288" s="221"/>
      <c r="B2288" s="221"/>
      <c r="C2288" s="221"/>
      <c r="D2288" s="212"/>
    </row>
    <row r="2289" spans="1:4" ht="20.25" customHeight="1" x14ac:dyDescent="0.3">
      <c r="A2289" s="221"/>
      <c r="B2289" s="221"/>
      <c r="C2289" s="221"/>
      <c r="D2289" s="212"/>
    </row>
    <row r="2290" spans="1:4" ht="20.25" customHeight="1" x14ac:dyDescent="0.3">
      <c r="A2290" s="221"/>
      <c r="B2290" s="221"/>
      <c r="C2290" s="221"/>
      <c r="D2290" s="212"/>
    </row>
    <row r="2291" spans="1:4" ht="20.25" customHeight="1" x14ac:dyDescent="0.3">
      <c r="A2291" s="221"/>
      <c r="B2291" s="221"/>
      <c r="C2291" s="221"/>
      <c r="D2291" s="212"/>
    </row>
    <row r="2292" spans="1:4" ht="20.25" customHeight="1" x14ac:dyDescent="0.3">
      <c r="A2292" s="221"/>
      <c r="B2292" s="221"/>
      <c r="C2292" s="221"/>
      <c r="D2292" s="212"/>
    </row>
    <row r="2293" spans="1:4" ht="20.25" customHeight="1" x14ac:dyDescent="0.3">
      <c r="A2293" s="221"/>
      <c r="B2293" s="221"/>
      <c r="C2293" s="221"/>
      <c r="D2293" s="212"/>
    </row>
    <row r="2294" spans="1:4" ht="20.25" customHeight="1" x14ac:dyDescent="0.3">
      <c r="A2294" s="221"/>
      <c r="B2294" s="221"/>
      <c r="C2294" s="221"/>
      <c r="D2294" s="212"/>
    </row>
    <row r="2295" spans="1:4" ht="20.25" customHeight="1" x14ac:dyDescent="0.3">
      <c r="A2295" s="221"/>
      <c r="B2295" s="221"/>
      <c r="C2295" s="221"/>
      <c r="D2295" s="212"/>
    </row>
    <row r="2296" spans="1:4" ht="20.25" customHeight="1" x14ac:dyDescent="0.3">
      <c r="A2296" s="221"/>
      <c r="B2296" s="221"/>
      <c r="C2296" s="221"/>
      <c r="D2296" s="212"/>
    </row>
    <row r="2297" spans="1:4" ht="20.25" customHeight="1" x14ac:dyDescent="0.3">
      <c r="A2297" s="221"/>
      <c r="B2297" s="221"/>
      <c r="C2297" s="221"/>
      <c r="D2297" s="212"/>
    </row>
    <row r="2298" spans="1:4" ht="20.25" customHeight="1" x14ac:dyDescent="0.3">
      <c r="A2298" s="221"/>
      <c r="B2298" s="221"/>
      <c r="C2298" s="221"/>
      <c r="D2298" s="212"/>
    </row>
    <row r="2299" spans="1:4" ht="20.25" customHeight="1" x14ac:dyDescent="0.3">
      <c r="A2299" s="221"/>
      <c r="B2299" s="221"/>
      <c r="C2299" s="221"/>
      <c r="D2299" s="212"/>
    </row>
    <row r="2300" spans="1:4" ht="20.25" customHeight="1" x14ac:dyDescent="0.3">
      <c r="A2300" s="221"/>
      <c r="B2300" s="221"/>
      <c r="C2300" s="221"/>
      <c r="D2300" s="212"/>
    </row>
    <row r="2301" spans="1:4" ht="20.25" customHeight="1" x14ac:dyDescent="0.3">
      <c r="A2301" s="221"/>
      <c r="B2301" s="221"/>
      <c r="C2301" s="221"/>
      <c r="D2301" s="212"/>
    </row>
    <row r="2302" spans="1:4" ht="20.25" customHeight="1" x14ac:dyDescent="0.3">
      <c r="A2302" s="221"/>
      <c r="B2302" s="221"/>
      <c r="C2302" s="221"/>
      <c r="D2302" s="212"/>
    </row>
    <row r="2303" spans="1:4" ht="20.25" customHeight="1" x14ac:dyDescent="0.3">
      <c r="A2303" s="221"/>
      <c r="B2303" s="221"/>
      <c r="C2303" s="221"/>
      <c r="D2303" s="212"/>
    </row>
    <row r="2304" spans="1:4" ht="20.25" customHeight="1" x14ac:dyDescent="0.3">
      <c r="A2304" s="221"/>
      <c r="B2304" s="221"/>
      <c r="C2304" s="221"/>
      <c r="D2304" s="212"/>
    </row>
    <row r="2305" spans="1:4" ht="20.25" customHeight="1" x14ac:dyDescent="0.3">
      <c r="A2305" s="221"/>
      <c r="B2305" s="221"/>
      <c r="C2305" s="221"/>
      <c r="D2305" s="212"/>
    </row>
    <row r="2306" spans="1:4" ht="20.25" customHeight="1" x14ac:dyDescent="0.3">
      <c r="A2306" s="221"/>
      <c r="B2306" s="221"/>
      <c r="C2306" s="221"/>
      <c r="D2306" s="212"/>
    </row>
    <row r="2307" spans="1:4" ht="20.25" customHeight="1" x14ac:dyDescent="0.3">
      <c r="A2307" s="221"/>
      <c r="B2307" s="221"/>
      <c r="C2307" s="221"/>
      <c r="D2307" s="212"/>
    </row>
    <row r="2308" spans="1:4" ht="20.25" customHeight="1" x14ac:dyDescent="0.3">
      <c r="A2308" s="221"/>
      <c r="B2308" s="221"/>
      <c r="C2308" s="221"/>
      <c r="D2308" s="212"/>
    </row>
    <row r="2309" spans="1:4" ht="20.25" customHeight="1" x14ac:dyDescent="0.3">
      <c r="A2309" s="221"/>
      <c r="B2309" s="221"/>
      <c r="C2309" s="221"/>
      <c r="D2309" s="212"/>
    </row>
    <row r="2310" spans="1:4" ht="20.25" customHeight="1" x14ac:dyDescent="0.3">
      <c r="A2310" s="221"/>
      <c r="B2310" s="221"/>
      <c r="C2310" s="221"/>
      <c r="D2310" s="212"/>
    </row>
    <row r="2311" spans="1:4" ht="20.25" customHeight="1" x14ac:dyDescent="0.3">
      <c r="A2311" s="221"/>
      <c r="B2311" s="221"/>
      <c r="C2311" s="221"/>
      <c r="D2311" s="212"/>
    </row>
    <row r="2312" spans="1:4" ht="20.25" customHeight="1" x14ac:dyDescent="0.3">
      <c r="A2312" s="221"/>
      <c r="B2312" s="221"/>
      <c r="C2312" s="221"/>
      <c r="D2312" s="212"/>
    </row>
    <row r="2313" spans="1:4" ht="20.25" customHeight="1" x14ac:dyDescent="0.3">
      <c r="A2313" s="221"/>
      <c r="B2313" s="221"/>
      <c r="C2313" s="221"/>
      <c r="D2313" s="212"/>
    </row>
    <row r="2314" spans="1:4" ht="20.25" customHeight="1" x14ac:dyDescent="0.3">
      <c r="A2314" s="221"/>
      <c r="B2314" s="221"/>
      <c r="C2314" s="221"/>
      <c r="D2314" s="212"/>
    </row>
    <row r="2315" spans="1:4" ht="20.25" customHeight="1" x14ac:dyDescent="0.3">
      <c r="A2315" s="221"/>
      <c r="B2315" s="221"/>
      <c r="C2315" s="221"/>
      <c r="D2315" s="212"/>
    </row>
    <row r="2316" spans="1:4" ht="20.25" customHeight="1" x14ac:dyDescent="0.3">
      <c r="A2316" s="221"/>
      <c r="B2316" s="221"/>
      <c r="C2316" s="221"/>
      <c r="D2316" s="212"/>
    </row>
    <row r="2317" spans="1:4" ht="20.25" customHeight="1" x14ac:dyDescent="0.3">
      <c r="A2317" s="221"/>
      <c r="B2317" s="221"/>
      <c r="C2317" s="221"/>
      <c r="D2317" s="212"/>
    </row>
    <row r="2318" spans="1:4" ht="20.25" customHeight="1" x14ac:dyDescent="0.3">
      <c r="A2318" s="221"/>
      <c r="B2318" s="221"/>
      <c r="C2318" s="221"/>
      <c r="D2318" s="212"/>
    </row>
    <row r="2319" spans="1:4" ht="20.25" customHeight="1" x14ac:dyDescent="0.3">
      <c r="A2319" s="221"/>
      <c r="B2319" s="221"/>
      <c r="C2319" s="221"/>
      <c r="D2319" s="212"/>
    </row>
    <row r="2320" spans="1:4" ht="20.25" customHeight="1" x14ac:dyDescent="0.3">
      <c r="A2320" s="221"/>
      <c r="B2320" s="221"/>
      <c r="C2320" s="221"/>
      <c r="D2320" s="212"/>
    </row>
    <row r="2321" spans="1:4" ht="20.25" customHeight="1" x14ac:dyDescent="0.3">
      <c r="A2321" s="221"/>
      <c r="B2321" s="221"/>
      <c r="C2321" s="221"/>
      <c r="D2321" s="212"/>
    </row>
    <row r="2322" spans="1:4" ht="20.25" customHeight="1" x14ac:dyDescent="0.3">
      <c r="A2322" s="221"/>
      <c r="B2322" s="221"/>
      <c r="C2322" s="221"/>
      <c r="D2322" s="212"/>
    </row>
    <row r="2323" spans="1:4" ht="20.25" customHeight="1" x14ac:dyDescent="0.3">
      <c r="A2323" s="221"/>
      <c r="B2323" s="221"/>
      <c r="C2323" s="221"/>
      <c r="D2323" s="212"/>
    </row>
    <row r="2324" spans="1:4" ht="20.25" customHeight="1" x14ac:dyDescent="0.3">
      <c r="A2324" s="221"/>
      <c r="B2324" s="221"/>
      <c r="C2324" s="221"/>
      <c r="D2324" s="212"/>
    </row>
    <row r="2325" spans="1:4" ht="20.25" customHeight="1" x14ac:dyDescent="0.3">
      <c r="A2325" s="221"/>
      <c r="B2325" s="221"/>
      <c r="C2325" s="221"/>
      <c r="D2325" s="212"/>
    </row>
    <row r="2326" spans="1:4" ht="20.25" customHeight="1" x14ac:dyDescent="0.3">
      <c r="A2326" s="221"/>
      <c r="B2326" s="221"/>
      <c r="C2326" s="221"/>
      <c r="D2326" s="212"/>
    </row>
    <row r="2327" spans="1:4" ht="20.25" customHeight="1" x14ac:dyDescent="0.3">
      <c r="A2327" s="221"/>
      <c r="B2327" s="221"/>
      <c r="C2327" s="221"/>
      <c r="D2327" s="212"/>
    </row>
    <row r="2328" spans="1:4" ht="20.25" customHeight="1" x14ac:dyDescent="0.3">
      <c r="A2328" s="221"/>
      <c r="B2328" s="221"/>
      <c r="C2328" s="221"/>
      <c r="D2328" s="212"/>
    </row>
    <row r="2329" spans="1:4" ht="20.25" customHeight="1" x14ac:dyDescent="0.3">
      <c r="A2329" s="221"/>
      <c r="B2329" s="221"/>
      <c r="C2329" s="221"/>
      <c r="D2329" s="212"/>
    </row>
    <row r="2330" spans="1:4" ht="20.25" customHeight="1" x14ac:dyDescent="0.3">
      <c r="A2330" s="221"/>
      <c r="B2330" s="221"/>
      <c r="C2330" s="221"/>
      <c r="D2330" s="212"/>
    </row>
    <row r="2331" spans="1:4" ht="20.25" customHeight="1" x14ac:dyDescent="0.3">
      <c r="A2331" s="221"/>
      <c r="B2331" s="221"/>
      <c r="C2331" s="221"/>
      <c r="D2331" s="212"/>
    </row>
    <row r="2332" spans="1:4" ht="20.25" customHeight="1" x14ac:dyDescent="0.3">
      <c r="A2332" s="221"/>
      <c r="B2332" s="221"/>
      <c r="C2332" s="221"/>
      <c r="D2332" s="212"/>
    </row>
    <row r="2333" spans="1:4" ht="20.25" customHeight="1" x14ac:dyDescent="0.3">
      <c r="A2333" s="221"/>
      <c r="B2333" s="221"/>
      <c r="C2333" s="221"/>
      <c r="D2333" s="212"/>
    </row>
    <row r="2334" spans="1:4" ht="20.25" customHeight="1" x14ac:dyDescent="0.3">
      <c r="A2334" s="221"/>
      <c r="B2334" s="221"/>
      <c r="C2334" s="221"/>
      <c r="D2334" s="212"/>
    </row>
    <row r="2335" spans="1:4" ht="20.25" customHeight="1" x14ac:dyDescent="0.3">
      <c r="A2335" s="221"/>
      <c r="B2335" s="221"/>
      <c r="C2335" s="221"/>
      <c r="D2335" s="212"/>
    </row>
    <row r="2336" spans="1:4" ht="20.25" customHeight="1" x14ac:dyDescent="0.3">
      <c r="A2336" s="221"/>
      <c r="B2336" s="221"/>
      <c r="C2336" s="221"/>
      <c r="D2336" s="212"/>
    </row>
    <row r="2337" spans="1:4" ht="20.25" customHeight="1" x14ac:dyDescent="0.3">
      <c r="A2337" s="221"/>
      <c r="B2337" s="221"/>
      <c r="C2337" s="221"/>
      <c r="D2337" s="212"/>
    </row>
    <row r="2338" spans="1:4" ht="20.25" customHeight="1" x14ac:dyDescent="0.3">
      <c r="A2338" s="221"/>
      <c r="B2338" s="221"/>
      <c r="C2338" s="221"/>
      <c r="D2338" s="212"/>
    </row>
    <row r="2339" spans="1:4" ht="20.25" customHeight="1" x14ac:dyDescent="0.3">
      <c r="A2339" s="221"/>
      <c r="B2339" s="221"/>
      <c r="C2339" s="221"/>
      <c r="D2339" s="212"/>
    </row>
    <row r="2340" spans="1:4" ht="20.25" customHeight="1" x14ac:dyDescent="0.3">
      <c r="A2340" s="221"/>
      <c r="B2340" s="221"/>
      <c r="C2340" s="221"/>
      <c r="D2340" s="212"/>
    </row>
    <row r="2341" spans="1:4" ht="20.25" customHeight="1" x14ac:dyDescent="0.3">
      <c r="A2341" s="221"/>
      <c r="B2341" s="221"/>
      <c r="C2341" s="221"/>
      <c r="D2341" s="212"/>
    </row>
    <row r="2342" spans="1:4" ht="20.25" customHeight="1" x14ac:dyDescent="0.3">
      <c r="A2342" s="221"/>
      <c r="B2342" s="221"/>
      <c r="C2342" s="221"/>
      <c r="D2342" s="212"/>
    </row>
    <row r="2343" spans="1:4" ht="20.25" customHeight="1" x14ac:dyDescent="0.3">
      <c r="A2343" s="221"/>
      <c r="B2343" s="221"/>
      <c r="C2343" s="221"/>
      <c r="D2343" s="212"/>
    </row>
    <row r="2344" spans="1:4" ht="20.25" customHeight="1" x14ac:dyDescent="0.3">
      <c r="A2344" s="221"/>
      <c r="B2344" s="221"/>
      <c r="C2344" s="221"/>
      <c r="D2344" s="212"/>
    </row>
    <row r="2345" spans="1:4" ht="20.25" customHeight="1" x14ac:dyDescent="0.3">
      <c r="A2345" s="221"/>
      <c r="B2345" s="221"/>
      <c r="C2345" s="221"/>
      <c r="D2345" s="212"/>
    </row>
    <row r="2346" spans="1:4" ht="20.25" customHeight="1" x14ac:dyDescent="0.3">
      <c r="A2346" s="221"/>
      <c r="B2346" s="221"/>
      <c r="C2346" s="221"/>
      <c r="D2346" s="212"/>
    </row>
    <row r="2347" spans="1:4" ht="20.25" customHeight="1" x14ac:dyDescent="0.3">
      <c r="A2347" s="221"/>
      <c r="B2347" s="221"/>
      <c r="C2347" s="221"/>
      <c r="D2347" s="212"/>
    </row>
    <row r="2348" spans="1:4" ht="20.25" customHeight="1" x14ac:dyDescent="0.3">
      <c r="A2348" s="221"/>
      <c r="B2348" s="221"/>
      <c r="C2348" s="221"/>
      <c r="D2348" s="212"/>
    </row>
    <row r="2349" spans="1:4" ht="20.25" customHeight="1" x14ac:dyDescent="0.3">
      <c r="A2349" s="221"/>
      <c r="B2349" s="221"/>
      <c r="C2349" s="221"/>
      <c r="D2349" s="212"/>
    </row>
    <row r="2350" spans="1:4" ht="20.25" customHeight="1" x14ac:dyDescent="0.3">
      <c r="A2350" s="221"/>
      <c r="B2350" s="221"/>
      <c r="C2350" s="221"/>
      <c r="D2350" s="212"/>
    </row>
    <row r="2351" spans="1:4" ht="20.25" customHeight="1" x14ac:dyDescent="0.3">
      <c r="A2351" s="221"/>
      <c r="B2351" s="221"/>
      <c r="C2351" s="221"/>
      <c r="D2351" s="212"/>
    </row>
    <row r="2352" spans="1:4" ht="20.25" customHeight="1" x14ac:dyDescent="0.3">
      <c r="A2352" s="221"/>
      <c r="B2352" s="221"/>
      <c r="C2352" s="221"/>
      <c r="D2352" s="212"/>
    </row>
    <row r="2353" spans="1:4" ht="20.25" customHeight="1" x14ac:dyDescent="0.3">
      <c r="A2353" s="221"/>
      <c r="B2353" s="221"/>
      <c r="C2353" s="221"/>
      <c r="D2353" s="212"/>
    </row>
    <row r="2354" spans="1:4" ht="20.25" customHeight="1" x14ac:dyDescent="0.3">
      <c r="A2354" s="221"/>
      <c r="B2354" s="221"/>
      <c r="C2354" s="221"/>
      <c r="D2354" s="212"/>
    </row>
    <row r="2355" spans="1:4" ht="20.25" customHeight="1" x14ac:dyDescent="0.3">
      <c r="A2355" s="221"/>
      <c r="B2355" s="221"/>
      <c r="C2355" s="221"/>
      <c r="D2355" s="212"/>
    </row>
    <row r="2356" spans="1:4" ht="20.25" customHeight="1" x14ac:dyDescent="0.3">
      <c r="A2356" s="221"/>
      <c r="B2356" s="221"/>
      <c r="C2356" s="221"/>
      <c r="D2356" s="212"/>
    </row>
    <row r="2357" spans="1:4" ht="20.25" customHeight="1" x14ac:dyDescent="0.3">
      <c r="A2357" s="221"/>
      <c r="B2357" s="221"/>
      <c r="C2357" s="221"/>
      <c r="D2357" s="212"/>
    </row>
    <row r="2358" spans="1:4" ht="20.25" customHeight="1" x14ac:dyDescent="0.3">
      <c r="A2358" s="221"/>
      <c r="B2358" s="221"/>
      <c r="C2358" s="221"/>
      <c r="D2358" s="212"/>
    </row>
    <row r="2359" spans="1:4" ht="20.25" customHeight="1" x14ac:dyDescent="0.3">
      <c r="A2359" s="221"/>
      <c r="B2359" s="221"/>
      <c r="C2359" s="221"/>
      <c r="D2359" s="212"/>
    </row>
    <row r="2360" spans="1:4" ht="20.25" customHeight="1" x14ac:dyDescent="0.3">
      <c r="A2360" s="221"/>
      <c r="B2360" s="221"/>
      <c r="C2360" s="221"/>
      <c r="D2360" s="212"/>
    </row>
    <row r="2361" spans="1:4" ht="20.25" customHeight="1" x14ac:dyDescent="0.3">
      <c r="A2361" s="221"/>
      <c r="B2361" s="221"/>
      <c r="C2361" s="221"/>
      <c r="D2361" s="212"/>
    </row>
    <row r="2362" spans="1:4" ht="20.25" customHeight="1" x14ac:dyDescent="0.3">
      <c r="A2362" s="221"/>
      <c r="B2362" s="221"/>
      <c r="C2362" s="221"/>
      <c r="D2362" s="212"/>
    </row>
    <row r="2363" spans="1:4" ht="20.25" customHeight="1" x14ac:dyDescent="0.3">
      <c r="A2363" s="221"/>
      <c r="B2363" s="221"/>
      <c r="C2363" s="221"/>
      <c r="D2363" s="212"/>
    </row>
    <row r="2364" spans="1:4" ht="20.25" customHeight="1" x14ac:dyDescent="0.3">
      <c r="A2364" s="221"/>
      <c r="B2364" s="221"/>
      <c r="C2364" s="221"/>
      <c r="D2364" s="212"/>
    </row>
    <row r="2365" spans="1:4" ht="20.25" customHeight="1" x14ac:dyDescent="0.3">
      <c r="A2365" s="221"/>
      <c r="B2365" s="221"/>
      <c r="C2365" s="221"/>
      <c r="D2365" s="212"/>
    </row>
    <row r="2366" spans="1:4" ht="20.25" customHeight="1" x14ac:dyDescent="0.3">
      <c r="A2366" s="221"/>
      <c r="B2366" s="221"/>
      <c r="C2366" s="221"/>
      <c r="D2366" s="212"/>
    </row>
    <row r="2367" spans="1:4" ht="20.25" customHeight="1" x14ac:dyDescent="0.3">
      <c r="A2367" s="221"/>
      <c r="B2367" s="221"/>
      <c r="C2367" s="221"/>
      <c r="D2367" s="212"/>
    </row>
    <row r="2368" spans="1:4" ht="20.25" customHeight="1" x14ac:dyDescent="0.3">
      <c r="A2368" s="221"/>
      <c r="B2368" s="221"/>
      <c r="C2368" s="221"/>
      <c r="D2368" s="212"/>
    </row>
    <row r="2369" spans="1:4" ht="20.25" customHeight="1" x14ac:dyDescent="0.3">
      <c r="A2369" s="221"/>
      <c r="B2369" s="221"/>
      <c r="C2369" s="221"/>
      <c r="D2369" s="212"/>
    </row>
    <row r="2370" spans="1:4" ht="20.25" customHeight="1" x14ac:dyDescent="0.3">
      <c r="A2370" s="221"/>
      <c r="B2370" s="221"/>
      <c r="C2370" s="221"/>
      <c r="D2370" s="212"/>
    </row>
    <row r="2371" spans="1:4" ht="20.25" customHeight="1" x14ac:dyDescent="0.3">
      <c r="A2371" s="221"/>
      <c r="B2371" s="221"/>
      <c r="C2371" s="221"/>
      <c r="D2371" s="212"/>
    </row>
    <row r="2372" spans="1:4" ht="20.25" customHeight="1" x14ac:dyDescent="0.3">
      <c r="A2372" s="221"/>
      <c r="B2372" s="221"/>
      <c r="C2372" s="221"/>
      <c r="D2372" s="212"/>
    </row>
    <row r="2373" spans="1:4" ht="20.25" customHeight="1" x14ac:dyDescent="0.3">
      <c r="A2373" s="221"/>
      <c r="B2373" s="221"/>
      <c r="C2373" s="221"/>
      <c r="D2373" s="212"/>
    </row>
    <row r="2374" spans="1:4" ht="20.25" customHeight="1" x14ac:dyDescent="0.3">
      <c r="A2374" s="221"/>
      <c r="B2374" s="221"/>
      <c r="C2374" s="221"/>
      <c r="D2374" s="212"/>
    </row>
    <row r="2375" spans="1:4" ht="20.25" customHeight="1" x14ac:dyDescent="0.3">
      <c r="A2375" s="221"/>
      <c r="B2375" s="221"/>
      <c r="C2375" s="221"/>
      <c r="D2375" s="212"/>
    </row>
    <row r="2376" spans="1:4" ht="20.25" customHeight="1" x14ac:dyDescent="0.3">
      <c r="A2376" s="221"/>
      <c r="B2376" s="221"/>
      <c r="C2376" s="221"/>
      <c r="D2376" s="212"/>
    </row>
    <row r="2377" spans="1:4" ht="20.25" customHeight="1" x14ac:dyDescent="0.3">
      <c r="A2377" s="221"/>
      <c r="B2377" s="221"/>
      <c r="C2377" s="221"/>
      <c r="D2377" s="212"/>
    </row>
    <row r="2378" spans="1:4" ht="20.25" customHeight="1" x14ac:dyDescent="0.3">
      <c r="A2378" s="221"/>
      <c r="B2378" s="221"/>
      <c r="C2378" s="221"/>
      <c r="D2378" s="212"/>
    </row>
    <row r="2379" spans="1:4" ht="20.25" customHeight="1" x14ac:dyDescent="0.3">
      <c r="A2379" s="221"/>
      <c r="B2379" s="221"/>
      <c r="C2379" s="221"/>
      <c r="D2379" s="212"/>
    </row>
    <row r="2380" spans="1:4" ht="20.25" customHeight="1" x14ac:dyDescent="0.3">
      <c r="A2380" s="221"/>
      <c r="B2380" s="221"/>
      <c r="C2380" s="221"/>
      <c r="D2380" s="212"/>
    </row>
    <row r="2381" spans="1:4" ht="20.25" customHeight="1" x14ac:dyDescent="0.3">
      <c r="A2381" s="221"/>
      <c r="B2381" s="221"/>
      <c r="C2381" s="221"/>
      <c r="D2381" s="212"/>
    </row>
    <row r="2382" spans="1:4" ht="20.25" customHeight="1" x14ac:dyDescent="0.3">
      <c r="A2382" s="221"/>
      <c r="B2382" s="221"/>
      <c r="C2382" s="221"/>
      <c r="D2382" s="212"/>
    </row>
    <row r="2383" spans="1:4" ht="20.25" customHeight="1" x14ac:dyDescent="0.3">
      <c r="A2383" s="221"/>
      <c r="B2383" s="221"/>
      <c r="C2383" s="221"/>
      <c r="D2383" s="212"/>
    </row>
    <row r="2384" spans="1:4" ht="20.25" customHeight="1" x14ac:dyDescent="0.3">
      <c r="A2384" s="221"/>
      <c r="B2384" s="221"/>
      <c r="C2384" s="221"/>
      <c r="D2384" s="212"/>
    </row>
    <row r="2385" spans="1:4" ht="20.25" customHeight="1" x14ac:dyDescent="0.3">
      <c r="A2385" s="221"/>
      <c r="B2385" s="221"/>
      <c r="C2385" s="221"/>
      <c r="D2385" s="212"/>
    </row>
    <row r="2386" spans="1:4" ht="20.25" customHeight="1" x14ac:dyDescent="0.3">
      <c r="A2386" s="221"/>
      <c r="B2386" s="221"/>
      <c r="C2386" s="221"/>
      <c r="D2386" s="212"/>
    </row>
    <row r="2387" spans="1:4" ht="20.25" customHeight="1" x14ac:dyDescent="0.3">
      <c r="A2387" s="221"/>
      <c r="B2387" s="221"/>
      <c r="C2387" s="221"/>
      <c r="D2387" s="212"/>
    </row>
    <row r="2388" spans="1:4" ht="20.25" customHeight="1" x14ac:dyDescent="0.3">
      <c r="A2388" s="221"/>
      <c r="B2388" s="221"/>
      <c r="C2388" s="221"/>
      <c r="D2388" s="212"/>
    </row>
    <row r="2389" spans="1:4" ht="20.25" customHeight="1" x14ac:dyDescent="0.3">
      <c r="A2389" s="221"/>
      <c r="B2389" s="221"/>
      <c r="C2389" s="221"/>
      <c r="D2389" s="212"/>
    </row>
    <row r="2390" spans="1:4" ht="20.25" customHeight="1" x14ac:dyDescent="0.3">
      <c r="A2390" s="221"/>
      <c r="B2390" s="221"/>
      <c r="C2390" s="221"/>
      <c r="D2390" s="212"/>
    </row>
  </sheetData>
  <mergeCells count="2">
    <mergeCell ref="A1:F3"/>
    <mergeCell ref="A4:F4"/>
  </mergeCells>
  <phoneticPr fontId="2" type="noConversion"/>
  <pageMargins left="0.75" right="0.75" top="1" bottom="1" header="0.5" footer="0.5"/>
  <pageSetup paperSize="9"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391"/>
  <sheetViews>
    <sheetView zoomScale="80" zoomScaleNormal="80" workbookViewId="0">
      <pane ySplit="6" topLeftCell="A7" activePane="bottomLeft" state="frozen"/>
      <selection activeCell="B57" sqref="B57"/>
      <selection pane="bottomLeft" activeCell="B57" sqref="B57"/>
    </sheetView>
  </sheetViews>
  <sheetFormatPr defaultColWidth="8.85546875" defaultRowHeight="20.25" customHeight="1" x14ac:dyDescent="0.3"/>
  <cols>
    <col min="1" max="1" width="23.28515625" style="222" customWidth="1"/>
    <col min="2" max="2" width="32.85546875" style="222" customWidth="1"/>
    <col min="3" max="3" width="19.7109375" style="222" hidden="1" customWidth="1"/>
    <col min="4" max="4" width="48.85546875" style="219" customWidth="1"/>
    <col min="5" max="5" width="15.7109375" style="212" customWidth="1"/>
    <col min="6" max="6" width="15.7109375" style="59" customWidth="1"/>
    <col min="7" max="7" width="11" style="154" bestFit="1" customWidth="1"/>
    <col min="8" max="8" width="4" style="59" customWidth="1"/>
    <col min="9" max="9" width="13.42578125" style="59" customWidth="1"/>
    <col min="10" max="10" width="8.85546875" style="59"/>
    <col min="11" max="11" width="20.7109375" style="59" customWidth="1"/>
    <col min="12" max="16384" width="8.85546875" style="59"/>
  </cols>
  <sheetData>
    <row r="1" spans="1:14" s="38" customFormat="1" ht="20.25" customHeight="1" x14ac:dyDescent="0.3">
      <c r="A1" s="767" t="s">
        <v>134</v>
      </c>
      <c r="B1" s="767"/>
      <c r="C1" s="767"/>
      <c r="D1" s="767"/>
      <c r="E1" s="767"/>
      <c r="F1" s="767"/>
      <c r="G1" s="178"/>
      <c r="I1" s="19"/>
      <c r="J1" s="31"/>
      <c r="K1" s="347"/>
      <c r="L1" s="638"/>
      <c r="M1" s="347"/>
      <c r="N1" s="638"/>
    </row>
    <row r="2" spans="1:14" s="38" customFormat="1" ht="20.25" customHeight="1" x14ac:dyDescent="0.3">
      <c r="A2" s="767"/>
      <c r="B2" s="767"/>
      <c r="C2" s="767"/>
      <c r="D2" s="767"/>
      <c r="E2" s="767"/>
      <c r="F2" s="767"/>
      <c r="G2" s="178"/>
      <c r="I2" s="60"/>
      <c r="K2" s="347"/>
      <c r="L2" s="638"/>
      <c r="M2" s="347"/>
      <c r="N2" s="638"/>
    </row>
    <row r="3" spans="1:14" s="38" customFormat="1" ht="20.25" customHeight="1" x14ac:dyDescent="0.25">
      <c r="A3" s="767"/>
      <c r="B3" s="767"/>
      <c r="C3" s="767"/>
      <c r="D3" s="767"/>
      <c r="E3" s="767"/>
      <c r="F3" s="767"/>
      <c r="G3" s="178"/>
      <c r="K3" s="347"/>
      <c r="L3" s="638"/>
    </row>
    <row r="4" spans="1:14" ht="20.25" customHeight="1" x14ac:dyDescent="0.35">
      <c r="A4" s="769" t="s">
        <v>261</v>
      </c>
      <c r="B4" s="769"/>
      <c r="C4" s="769"/>
      <c r="D4" s="769"/>
      <c r="E4" s="769"/>
      <c r="F4" s="769"/>
      <c r="K4" s="349" t="s">
        <v>192</v>
      </c>
      <c r="L4" s="350">
        <v>0.13</v>
      </c>
    </row>
    <row r="5" spans="1:14" ht="20.25" customHeight="1" x14ac:dyDescent="0.35">
      <c r="A5" s="299"/>
      <c r="B5" s="591"/>
      <c r="C5" s="427"/>
      <c r="D5" s="299"/>
      <c r="E5" s="209" t="str">
        <f>NxtYr</f>
        <v>Mar '16</v>
      </c>
      <c r="F5" s="209"/>
      <c r="K5" s="349"/>
      <c r="L5" s="638"/>
    </row>
    <row r="6" spans="1:14" ht="20.25" customHeight="1" x14ac:dyDescent="0.3">
      <c r="A6" s="593" t="str">
        <f>'ITMA Form Data'!A4</f>
        <v>NEW</v>
      </c>
      <c r="B6" s="5" t="str">
        <f>'ITMA Form Data'!B4</f>
        <v>CARRY OVER</v>
      </c>
      <c r="C6" s="431" t="str">
        <f>'ITMA Form Data'!C4</f>
        <v>CLOSE OUT</v>
      </c>
      <c r="D6" s="5" t="str">
        <f>'ITMA Form Data'!D4</f>
        <v>PRODUCT DESCRIPTION</v>
      </c>
      <c r="E6" s="210" t="s">
        <v>79</v>
      </c>
      <c r="F6" s="211" t="s">
        <v>80</v>
      </c>
      <c r="G6" s="9" t="s">
        <v>86</v>
      </c>
      <c r="I6" s="13" t="s">
        <v>87</v>
      </c>
      <c r="K6" s="349"/>
      <c r="L6" s="638"/>
    </row>
    <row r="7" spans="1:14" ht="20.25" customHeight="1" x14ac:dyDescent="0.3">
      <c r="I7" s="213"/>
      <c r="J7" s="212"/>
    </row>
    <row r="8" spans="1:14" ht="20.25" customHeight="1" x14ac:dyDescent="0.3">
      <c r="A8" s="18"/>
      <c r="B8" s="18"/>
      <c r="C8" s="18"/>
      <c r="D8" s="19"/>
      <c r="I8" s="213"/>
      <c r="J8" s="212"/>
    </row>
    <row r="9" spans="1:14" ht="20.25" customHeight="1" x14ac:dyDescent="0.3">
      <c r="A9" s="20"/>
      <c r="B9" s="20"/>
      <c r="C9" s="20"/>
      <c r="D9" s="19"/>
      <c r="E9" s="214"/>
      <c r="F9" s="215"/>
      <c r="G9" s="224"/>
      <c r="I9" s="216"/>
    </row>
    <row r="10" spans="1:14" ht="20.25" customHeight="1" x14ac:dyDescent="0.3">
      <c r="A10" s="26" t="str">
        <f>'ITMA Form Data'!A10</f>
        <v>APPAREL - SPRING '17 (Jan 1, 2017)</v>
      </c>
      <c r="B10" s="26"/>
      <c r="C10" s="26"/>
      <c r="D10" s="19" t="str">
        <f>+'UK Prices'!D10</f>
        <v>Outer Layer</v>
      </c>
      <c r="G10" s="178"/>
      <c r="I10" s="216"/>
      <c r="J10" s="214"/>
    </row>
    <row r="11" spans="1:14" ht="20.25" customHeight="1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+'UK Prices'!D11</f>
        <v>FJ Full Zip Wind Jacket</v>
      </c>
      <c r="E11" s="214">
        <f>'UK Prices'!J11</f>
        <v>25.9</v>
      </c>
      <c r="F11" s="215">
        <f>+$E11*(1-$L$4)</f>
        <v>22.532999999999998</v>
      </c>
      <c r="G11" s="224">
        <f>$L$4</f>
        <v>0.13</v>
      </c>
      <c r="I11" s="216">
        <f>(F11-'Std Cst'!U11)/'American Golf'!F11</f>
        <v>0.51996692054718197</v>
      </c>
    </row>
    <row r="12" spans="1:14" ht="20.25" hidden="1" customHeight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+'UK Prices'!D12</f>
        <v>FJ Windshirt</v>
      </c>
      <c r="E12" s="214">
        <f>'UK Prices'!J12</f>
        <v>0</v>
      </c>
      <c r="F12" s="215">
        <f t="shared" ref="F12:F15" si="0">+$E12*(1-$L$3)</f>
        <v>0</v>
      </c>
      <c r="G12" s="224">
        <f t="shared" ref="G12:G15" si="1">$L$3</f>
        <v>0</v>
      </c>
      <c r="I12" s="216" t="e">
        <f>(F12-'Std Cst'!U12)/'American Golf'!F12</f>
        <v>#DIV/0!</v>
      </c>
    </row>
    <row r="13" spans="1:14" ht="20.25" customHeight="1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+'UK Prices'!D13</f>
        <v>FJ 1/2 zip Windshirt - S/S Solid Colour</v>
      </c>
      <c r="E13" s="214">
        <f>'UK Prices'!J13</f>
        <v>23.9</v>
      </c>
      <c r="F13" s="215">
        <f>+$E13*(1-$L$4)</f>
        <v>20.792999999999999</v>
      </c>
      <c r="G13" s="224">
        <f>$L$4</f>
        <v>0.13</v>
      </c>
      <c r="I13" s="216">
        <f>(F13-'Std Cst'!U13)/'American Golf'!F13</f>
        <v>0.50064146919470576</v>
      </c>
    </row>
    <row r="14" spans="1:14" ht="20.25" customHeight="1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+'UK Prices'!D14</f>
        <v>FJ 1/2 zip Windshirt - S/S Heather</v>
      </c>
      <c r="E14" s="214">
        <f>'UK Prices'!J14</f>
        <v>23.9</v>
      </c>
      <c r="F14" s="215">
        <f>+$E14*(1-$L$4)</f>
        <v>20.792999999999999</v>
      </c>
      <c r="G14" s="224">
        <f>$L$4</f>
        <v>0.13</v>
      </c>
      <c r="I14" s="216">
        <f>(F14-'Std Cst'!U14)/'American Golf'!F14</f>
        <v>0.40628610755940736</v>
      </c>
    </row>
    <row r="15" spans="1:14" ht="20.25" hidden="1" customHeight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+'UK Prices'!D15</f>
        <v>FJ Windshirt - S/S</v>
      </c>
      <c r="E15" s="214">
        <f>'UK Prices'!J15</f>
        <v>0</v>
      </c>
      <c r="F15" s="215">
        <f t="shared" si="0"/>
        <v>0</v>
      </c>
      <c r="G15" s="224">
        <f t="shared" si="1"/>
        <v>0</v>
      </c>
      <c r="I15" s="216" t="e">
        <f>(F15-'Std Cst'!U15)/'American Golf'!F15</f>
        <v>#DIV/0!</v>
      </c>
    </row>
    <row r="16" spans="1:14" ht="20.25" customHeight="1" x14ac:dyDescent="0.3">
      <c r="A16" s="206" t="str">
        <f>'ITMA Form Data'!A16</f>
        <v>MID LAYER - PULLOVERS</v>
      </c>
      <c r="B16" s="206"/>
      <c r="C16" s="500"/>
      <c r="D16" s="19" t="str">
        <f>+'UK Prices'!D16</f>
        <v>Pullovers</v>
      </c>
      <c r="E16" s="214"/>
      <c r="F16" s="215"/>
      <c r="G16" s="178"/>
      <c r="I16" s="216"/>
    </row>
    <row r="17" spans="1:11" ht="20.25" customHeight="1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+'UK Prices'!D17</f>
        <v>FJ Lambswool Lined 1/2 Zip (Midweight)</v>
      </c>
      <c r="E17" s="214">
        <f>'UK Prices'!J17</f>
        <v>47.5</v>
      </c>
      <c r="F17" s="215">
        <f>+$E17*(1-$L$4)</f>
        <v>41.325000000000003</v>
      </c>
      <c r="G17" s="224">
        <f>$L$4</f>
        <v>0.13</v>
      </c>
      <c r="I17" s="216">
        <f>(F17-'Std Cst'!U17)/'American Golf'!F17</f>
        <v>0.38782952625320738</v>
      </c>
    </row>
    <row r="18" spans="1:11" ht="20.25" customHeight="1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+'UK Prices'!D18</f>
        <v>FJ Lambswool 1/2 Zip (Midweight)</v>
      </c>
      <c r="E18" s="214">
        <f>'UK Prices'!J18</f>
        <v>37.5</v>
      </c>
      <c r="F18" s="215">
        <f>+$E18*(1-$L$4)</f>
        <v>32.625</v>
      </c>
      <c r="G18" s="224">
        <f>$L$4</f>
        <v>0.13</v>
      </c>
      <c r="I18" s="216">
        <f>(F18-'Std Cst'!U18)/'American Golf'!F18</f>
        <v>0.39518139780684364</v>
      </c>
    </row>
    <row r="19" spans="1:11" ht="20.25" customHeight="1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+'UK Prices'!D19</f>
        <v>FJ Lambswool V-Neck Pullover (Midweight)</v>
      </c>
      <c r="E19" s="214">
        <f>'UK Prices'!J19</f>
        <v>35</v>
      </c>
      <c r="F19" s="215">
        <f>+$E19*(1-$L$4)</f>
        <v>30.45</v>
      </c>
      <c r="G19" s="224">
        <f>$L$4</f>
        <v>0.13</v>
      </c>
      <c r="I19" s="216">
        <f>(F19-'Std Cst'!U19)/'American Golf'!F19</f>
        <v>0.38435830360681722</v>
      </c>
    </row>
    <row r="20" spans="1:11" ht="20.25" customHeight="1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+'UK Prices'!D20</f>
        <v>FJ Lambswool Slipover (Midweight)</v>
      </c>
      <c r="E20" s="214">
        <f>'UK Prices'!J20</f>
        <v>31.5</v>
      </c>
      <c r="F20" s="215">
        <f t="shared" ref="F20" si="2">+$E20*(1-$L$4)</f>
        <v>27.405000000000001</v>
      </c>
      <c r="G20" s="224">
        <f t="shared" ref="G20:G31" si="3">$L$4</f>
        <v>0.13</v>
      </c>
      <c r="I20" s="216">
        <f>(F20-'Std Cst'!U20)/'American Golf'!F20</f>
        <v>0.43114563790901478</v>
      </c>
    </row>
    <row r="21" spans="1:11" ht="20.25" customHeight="1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+'UK Prices'!D21</f>
        <v>FJ Wind Shell Mid Layer</v>
      </c>
      <c r="E21" s="214">
        <f>'UK Prices'!J21</f>
        <v>46</v>
      </c>
      <c r="F21" s="215">
        <f>+$E21*(1-$L$4)</f>
        <v>40.020000000000003</v>
      </c>
      <c r="G21" s="224">
        <f>$L$4</f>
        <v>0.13</v>
      </c>
      <c r="I21" s="216">
        <f>(F21-'Std Cst'!U21)/'American Golf'!F21</f>
        <v>0.54612569577280323</v>
      </c>
    </row>
    <row r="22" spans="1:11" ht="20.25" customHeight="1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+'UK Prices'!D22</f>
        <v>Spun Poly Buttoned Pullover</v>
      </c>
      <c r="E22" s="214">
        <f>'UK Prices'!J22</f>
        <v>31.9</v>
      </c>
      <c r="F22" s="215">
        <f>+$E22*(1-$L$4)</f>
        <v>27.753</v>
      </c>
      <c r="G22" s="224">
        <f t="shared" ref="G22:G122" si="4">$L$4</f>
        <v>0.13</v>
      </c>
      <c r="I22" s="216">
        <f>(F22-'Std Cst'!U22)/'American Golf'!F22</f>
        <v>0.53056231758728778</v>
      </c>
    </row>
    <row r="23" spans="1:11" ht="20.25" customHeight="1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+'UK Prices'!D23</f>
        <v>Spun Poly V-neck Pullover</v>
      </c>
      <c r="E23" s="214">
        <f>'UK Prices'!J23</f>
        <v>29.9</v>
      </c>
      <c r="F23" s="215">
        <f>+$E23*(1-$L$4)</f>
        <v>26.012999999999998</v>
      </c>
      <c r="G23" s="224">
        <f t="shared" si="4"/>
        <v>0.13</v>
      </c>
      <c r="I23" s="216">
        <f>(F23-'Std Cst'!U23)/'American Golf'!F23</f>
        <v>0.6328155073656806</v>
      </c>
    </row>
    <row r="24" spans="1:11" ht="20.25" customHeight="1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+'UK Prices'!D24</f>
        <v>FJ Spun Poly Vest</v>
      </c>
      <c r="E24" s="214">
        <f>'UK Prices'!J24</f>
        <v>28</v>
      </c>
      <c r="F24" s="215">
        <f>+$E24*(1-$L$4)</f>
        <v>24.36</v>
      </c>
      <c r="G24" s="224">
        <f t="shared" ref="G24:G28" si="5">$L$4</f>
        <v>0.13</v>
      </c>
      <c r="I24" s="216">
        <f>(F24-'Std Cst'!U24)/'American Golf'!F24</f>
        <v>0.55146095917558469</v>
      </c>
    </row>
    <row r="25" spans="1:11" ht="20.25" customHeight="1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+'UK Prices'!D25</f>
        <v>Double Layer Contrast Chill-Out</v>
      </c>
      <c r="E25" s="214">
        <f>'UK Prices'!J25</f>
        <v>33.9</v>
      </c>
      <c r="F25" s="215">
        <f>+$E25*(1-$L$4)</f>
        <v>29.492999999999999</v>
      </c>
      <c r="G25" s="224">
        <f t="shared" si="4"/>
        <v>0.13</v>
      </c>
      <c r="I25" s="216">
        <f>(F25-'Std Cst'!U25)/'American Golf'!F25</f>
        <v>0.5812751640658157</v>
      </c>
    </row>
    <row r="26" spans="1:11" ht="20.25" customHeight="1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+'UK Prices'!D26</f>
        <v>FJ Textured Chill-Out 1/4 zip</v>
      </c>
      <c r="E26" s="214">
        <f>'UK Prices'!J26</f>
        <v>33.9</v>
      </c>
      <c r="F26" s="215">
        <f t="shared" ref="F26:F31" si="6">+$E26*(1-$L$4)</f>
        <v>29.492999999999999</v>
      </c>
      <c r="G26" s="224">
        <f t="shared" si="5"/>
        <v>0.13</v>
      </c>
      <c r="I26" s="216">
        <f>(F26-'Std Cst'!U26)/'American Golf'!F26</f>
        <v>0.57603721748117898</v>
      </c>
    </row>
    <row r="27" spans="1:11" ht="20.25" hidden="1" customHeight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+'UK Prices'!D27</f>
        <v>FJ Mixed Texture Sport Chill-Out 1/2 Zip</v>
      </c>
      <c r="E27" s="214">
        <f>'UK Prices'!J27</f>
        <v>0</v>
      </c>
      <c r="F27" s="215">
        <f t="shared" si="6"/>
        <v>0</v>
      </c>
      <c r="G27" s="224">
        <f t="shared" si="5"/>
        <v>0.13</v>
      </c>
      <c r="I27" s="216" t="e">
        <f>(F27-'Std Cst'!U27)/'American Golf'!F27</f>
        <v>#DIV/0!</v>
      </c>
    </row>
    <row r="28" spans="1:11" ht="20.25" hidden="1" customHeight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+'UK Prices'!D28</f>
        <v>FJ Chill-Out w/Chest Piping</v>
      </c>
      <c r="E28" s="214">
        <f>'UK Prices'!J28</f>
        <v>0</v>
      </c>
      <c r="F28" s="215">
        <f t="shared" si="6"/>
        <v>0</v>
      </c>
      <c r="G28" s="224">
        <f t="shared" si="5"/>
        <v>0.13</v>
      </c>
      <c r="I28" s="216" t="e">
        <f>(F28-'Std Cst'!U28)/'American Golf'!F28</f>
        <v>#DIV/0!</v>
      </c>
    </row>
    <row r="29" spans="1:11" ht="20.25" hidden="1" customHeight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+'UK Prices'!D29</f>
        <v>FJ Jersey Knit Track Jacket</v>
      </c>
      <c r="E29" s="214">
        <f>'UK Prices'!J29</f>
        <v>0</v>
      </c>
      <c r="F29" s="215">
        <f t="shared" si="6"/>
        <v>0</v>
      </c>
      <c r="G29" s="224">
        <f t="shared" si="3"/>
        <v>0.13</v>
      </c>
      <c r="I29" s="216" t="e">
        <f>(F29-'Std Cst'!U29)/'American Golf'!F29</f>
        <v>#DIV/0!</v>
      </c>
    </row>
    <row r="30" spans="1:11" ht="20.25" hidden="1" customHeight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+'UK Prices'!D30</f>
        <v>FJ Drop Needle Pullover 1/2 zip</v>
      </c>
      <c r="E30" s="214">
        <f>'UK Prices'!J30</f>
        <v>0</v>
      </c>
      <c r="F30" s="215">
        <f t="shared" si="6"/>
        <v>0</v>
      </c>
      <c r="G30" s="224">
        <f t="shared" si="3"/>
        <v>0.13</v>
      </c>
      <c r="I30" s="216" t="e">
        <f>(F30-'Std Cst'!U30)/'American Golf'!F30</f>
        <v>#DIV/0!</v>
      </c>
    </row>
    <row r="31" spans="1:11" ht="20.25" customHeight="1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+'UK Prices'!D31</f>
        <v>FJ Sport Chill Out</v>
      </c>
      <c r="E31" s="214">
        <f>'UK Prices'!J31</f>
        <v>31.9</v>
      </c>
      <c r="F31" s="215">
        <f t="shared" si="6"/>
        <v>27.753</v>
      </c>
      <c r="G31" s="224">
        <f t="shared" si="3"/>
        <v>0.13</v>
      </c>
      <c r="I31" s="216">
        <f>(F31-'Std Cst'!U31)/'American Golf'!F31</f>
        <v>0.5138632841183991</v>
      </c>
    </row>
    <row r="32" spans="1:11" ht="20.25" customHeight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+'UK Prices'!D32</f>
        <v>FJ Sport Chill Out - American Golf</v>
      </c>
      <c r="E32" s="214"/>
      <c r="F32" s="620">
        <v>19</v>
      </c>
      <c r="G32" s="216"/>
      <c r="I32" s="216">
        <f>(F32-'Std Cst'!U32)/'American Golf'!F32</f>
        <v>0.28734664246823954</v>
      </c>
      <c r="K32" s="619" t="s">
        <v>477</v>
      </c>
    </row>
    <row r="33" spans="1:9" ht="20.25" customHeight="1" x14ac:dyDescent="0.3">
      <c r="A33" s="206" t="str">
        <f>'ITMA Form Data'!A33</f>
        <v>MID LAYER - SHIRTS</v>
      </c>
      <c r="B33" s="206"/>
      <c r="C33" s="500"/>
      <c r="D33" s="19" t="str">
        <f>+'UK Prices'!D33</f>
        <v>Shirts</v>
      </c>
      <c r="E33" s="214"/>
      <c r="F33" s="215"/>
      <c r="G33" s="178"/>
      <c r="I33" s="216"/>
    </row>
    <row r="34" spans="1:9" ht="20.25" customHeight="1" x14ac:dyDescent="0.3">
      <c r="A34" s="332" t="str">
        <f>'ITMA Form Data'!A34</f>
        <v>Price Band 4 - Avg (2017 = 4, 2016 = 5, 2015 = 6, 2014 = 5)</v>
      </c>
      <c r="B34" s="19"/>
      <c r="C34" s="501"/>
      <c r="D34" s="19"/>
      <c r="E34" s="214"/>
      <c r="F34" s="215"/>
      <c r="G34" s="178"/>
      <c r="I34" s="216"/>
    </row>
    <row r="35" spans="1:9" ht="20.25" customHeight="1" x14ac:dyDescent="0.3">
      <c r="A35" s="332" t="str">
        <f>'ITMA Form Data'!A35</f>
        <v>Price Band 3 - Avg (2017 = 7, 2016 = 8, 2015 = 7, 2014 = 4)</v>
      </c>
      <c r="B35" s="19"/>
      <c r="C35" s="501"/>
      <c r="D35" s="19"/>
      <c r="E35" s="214"/>
      <c r="F35" s="215"/>
      <c r="G35" s="178"/>
      <c r="I35" s="216"/>
    </row>
    <row r="36" spans="1:9" ht="20.25" customHeight="1" x14ac:dyDescent="0.3">
      <c r="A36" s="332" t="str">
        <f>'ITMA Form Data'!A36</f>
        <v>Price Band 2 - Avg (2017 = 6, 2016 = 7, 2015 = 6, 2014 = 5)</v>
      </c>
      <c r="B36" s="19"/>
      <c r="C36" s="501"/>
      <c r="D36" s="19"/>
      <c r="E36" s="214"/>
      <c r="F36" s="215"/>
      <c r="G36" s="178"/>
      <c r="I36" s="216"/>
    </row>
    <row r="37" spans="1:9" ht="20.25" customHeight="1" x14ac:dyDescent="0.3">
      <c r="A37" s="332" t="str">
        <f>'ITMA Form Data'!A37</f>
        <v>Price Band 1 - Avg (2017 = 2, 2016 = 2, 2015 = 3, 2014 = 3)</v>
      </c>
      <c r="B37" s="19"/>
      <c r="C37" s="501"/>
      <c r="D37" s="19"/>
      <c r="E37" s="214"/>
      <c r="F37" s="215"/>
      <c r="G37" s="178"/>
      <c r="I37" s="216"/>
    </row>
    <row r="38" spans="1:9" ht="20.25" customHeight="1" x14ac:dyDescent="0.3">
      <c r="A38" s="681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+'UK Prices'!D38</f>
        <v>Raglan Chest Stripe Pique</v>
      </c>
      <c r="E38" s="214">
        <f>'UK Prices'!J38</f>
        <v>28.9</v>
      </c>
      <c r="F38" s="215">
        <f>+$E38*(1-$L$4)</f>
        <v>25.142999999999997</v>
      </c>
      <c r="G38" s="224">
        <f t="shared" si="4"/>
        <v>0.13</v>
      </c>
      <c r="I38" s="216">
        <f>(F38-'Std Cst'!U38)/'American Golf'!F38</f>
        <v>0.54056055089028676</v>
      </c>
    </row>
    <row r="39" spans="1:9" ht="20.25" customHeight="1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+'UK Prices'!D39</f>
        <v>Stretch Pique w/Painted Stripes (A)</v>
      </c>
      <c r="E39" s="214">
        <f>'UK Prices'!J39</f>
        <v>28.9</v>
      </c>
      <c r="F39" s="215">
        <f>+$E39*(1-$L$4)</f>
        <v>25.142999999999997</v>
      </c>
      <c r="G39" s="224">
        <f t="shared" si="4"/>
        <v>0.13</v>
      </c>
      <c r="I39" s="216">
        <f>(F39-'Std Cst'!U39)/'American Golf'!F39</f>
        <v>0.5559209651826037</v>
      </c>
    </row>
    <row r="40" spans="1:9" ht="20.25" customHeight="1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+'UK Prices'!D40</f>
        <v>Stretch Lisle Colour Block Space Dye (A)</v>
      </c>
      <c r="E40" s="214">
        <f>'UK Prices'!J40</f>
        <v>28.9</v>
      </c>
      <c r="F40" s="215">
        <f t="shared" ref="F40:F54" si="7">+$E40*(1-$L$4)</f>
        <v>25.142999999999997</v>
      </c>
      <c r="G40" s="224">
        <f t="shared" si="4"/>
        <v>0.13</v>
      </c>
      <c r="I40" s="216">
        <f>(F40-'Std Cst'!U40)/'American Golf'!F40</f>
        <v>0.55960746461275979</v>
      </c>
    </row>
    <row r="41" spans="1:9" ht="20.25" customHeight="1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+'UK Prices'!D41</f>
        <v>Heather Lisle Stripe (A)</v>
      </c>
      <c r="E41" s="214">
        <f>'UK Prices'!J41</f>
        <v>28.9</v>
      </c>
      <c r="F41" s="215">
        <f t="shared" si="7"/>
        <v>25.142999999999997</v>
      </c>
      <c r="G41" s="224">
        <f t="shared" si="4"/>
        <v>0.13</v>
      </c>
      <c r="I41" s="216">
        <f>(F41-'Std Cst'!U41)/'American Golf'!F41</f>
        <v>0.57189579604661334</v>
      </c>
    </row>
    <row r="42" spans="1:9" ht="20.25" customHeight="1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+'UK Prices'!D42</f>
        <v>Pique Chest Stripe w/ Self Collar (T)</v>
      </c>
      <c r="E42" s="214">
        <f>'UK Prices'!J42</f>
        <v>26.4</v>
      </c>
      <c r="F42" s="215">
        <f>+$E42*(1-$L$4)</f>
        <v>22.968</v>
      </c>
      <c r="G42" s="224">
        <f t="shared" ref="G42:G78" si="8">$L$4</f>
        <v>0.13</v>
      </c>
      <c r="I42" s="216">
        <f>(F42-'Std Cst'!U42)/'American Golf'!F42</f>
        <v>0.51139321875112609</v>
      </c>
    </row>
    <row r="43" spans="1:9" ht="20.25" customHeight="1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+'UK Prices'!D43</f>
        <v>Stretch Pique All Colours Chest Stripe (T)</v>
      </c>
      <c r="E43" s="214">
        <f>'UK Prices'!J43</f>
        <v>26.4</v>
      </c>
      <c r="F43" s="215">
        <f>+$E43*(1-$L$4)</f>
        <v>22.968</v>
      </c>
      <c r="G43" s="224">
        <f t="shared" si="4"/>
        <v>0.13</v>
      </c>
      <c r="I43" s="216">
        <f>(F43-'Std Cst'!U43)/'American Golf'!F43</f>
        <v>0.53560681728101478</v>
      </c>
    </row>
    <row r="44" spans="1:9" ht="20.25" customHeight="1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+'UK Prices'!D44</f>
        <v>Stretch Pique Double Space Dye Chest Stripe (A)</v>
      </c>
      <c r="E44" s="214">
        <f>'UK Prices'!J44</f>
        <v>26.4</v>
      </c>
      <c r="F44" s="215">
        <f t="shared" si="7"/>
        <v>22.968</v>
      </c>
      <c r="G44" s="224">
        <f t="shared" si="4"/>
        <v>0.13</v>
      </c>
      <c r="I44" s="216">
        <f>(F44-'Std Cst'!U44)/'American Golf'!F44</f>
        <v>0.53560681728101478</v>
      </c>
    </row>
    <row r="45" spans="1:9" ht="20.25" customHeight="1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+'UK Prices'!D45</f>
        <v>Smooth Pique Chest Stripe (T)</v>
      </c>
      <c r="E45" s="214">
        <f>'UK Prices'!J45</f>
        <v>26.4</v>
      </c>
      <c r="F45" s="215">
        <f t="shared" si="7"/>
        <v>22.968</v>
      </c>
      <c r="G45" s="224">
        <f t="shared" si="4"/>
        <v>0.13</v>
      </c>
      <c r="I45" s="216">
        <f>(F45-'Std Cst'!U45)/'American Golf'!F45</f>
        <v>0.53896981707683245</v>
      </c>
    </row>
    <row r="46" spans="1:9" ht="20.25" customHeight="1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+'UK Prices'!D46</f>
        <v>Birdseye Pique w/Circle Print Trim (A)</v>
      </c>
      <c r="E46" s="214">
        <f>'UK Prices'!J46</f>
        <v>26.4</v>
      </c>
      <c r="F46" s="215">
        <f t="shared" si="7"/>
        <v>22.968</v>
      </c>
      <c r="G46" s="224">
        <f t="shared" si="4"/>
        <v>0.13</v>
      </c>
      <c r="I46" s="216">
        <f>(F46-'Std Cst'!U46)/'American Golf'!F46</f>
        <v>0.5584752158925762</v>
      </c>
    </row>
    <row r="47" spans="1:9" ht="20.25" customHeight="1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+'UK Prices'!D47</f>
        <v>Smooth Pique w/Half Band Cuff (A)</v>
      </c>
      <c r="E47" s="214">
        <f>'UK Prices'!J47</f>
        <v>26.4</v>
      </c>
      <c r="F47" s="215">
        <f t="shared" si="7"/>
        <v>22.968</v>
      </c>
      <c r="G47" s="224">
        <f t="shared" si="4"/>
        <v>0.13</v>
      </c>
      <c r="I47" s="216">
        <f>(F47-'Std Cst'!U47)/'American Golf'!F47</f>
        <v>0.57529021487166554</v>
      </c>
    </row>
    <row r="48" spans="1:9" ht="20.25" customHeight="1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+'UK Prices'!D48</f>
        <v>Stretch Pique Colour Block &amp; Contrast Trim (A)</v>
      </c>
      <c r="E48" s="214">
        <f>'UK Prices'!J48</f>
        <v>26.4</v>
      </c>
      <c r="F48" s="215">
        <f t="shared" si="7"/>
        <v>22.968</v>
      </c>
      <c r="G48" s="224">
        <f t="shared" si="4"/>
        <v>0.13</v>
      </c>
      <c r="I48" s="216">
        <f>(F48-'Std Cst'!U48)/'American Golf'!F48</f>
        <v>0.58874221405493699</v>
      </c>
    </row>
    <row r="49" spans="1:11" ht="20.25" customHeight="1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+'UK Prices'!D49</f>
        <v>Stretch Lisle Tie Print (A)</v>
      </c>
      <c r="E49" s="214">
        <f>'UK Prices'!J49</f>
        <v>23.4</v>
      </c>
      <c r="F49" s="215">
        <f t="shared" si="7"/>
        <v>20.357999999999997</v>
      </c>
      <c r="G49" s="224">
        <f t="shared" si="4"/>
        <v>0.13</v>
      </c>
      <c r="I49" s="216">
        <f>(F49-'Std Cst'!U49)/'American Golf'!F49</f>
        <v>0.53797816329088621</v>
      </c>
    </row>
    <row r="50" spans="1:11" ht="20.25" customHeight="1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+'UK Prices'!D50</f>
        <v>Stretch Lisle Open Stripe (T)</v>
      </c>
      <c r="E50" s="214">
        <f>'UK Prices'!J50</f>
        <v>23.4</v>
      </c>
      <c r="F50" s="215">
        <f>+$E50*(1-$L$4)</f>
        <v>20.357999999999997</v>
      </c>
      <c r="G50" s="224">
        <f t="shared" si="4"/>
        <v>0.13</v>
      </c>
      <c r="I50" s="216">
        <f>(F50-'Std Cst'!U50)/'American Golf'!F50</f>
        <v>0.49244831990135196</v>
      </c>
    </row>
    <row r="51" spans="1:11" ht="20.25" customHeight="1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+'UK Prices'!D51</f>
        <v>Stretch Pique w/FJ Chest Logo (A)</v>
      </c>
      <c r="E51" s="214">
        <f>'UK Prices'!J51</f>
        <v>23.4</v>
      </c>
      <c r="F51" s="215">
        <f>+$E51*(1-$L$4)</f>
        <v>20.357999999999997</v>
      </c>
      <c r="G51" s="224">
        <f t="shared" si="4"/>
        <v>0.13</v>
      </c>
      <c r="I51" s="216">
        <f>(F51-'Std Cst'!U51)/'American Golf'!F51</f>
        <v>0.55998425426249443</v>
      </c>
    </row>
    <row r="52" spans="1:11" ht="20.25" customHeight="1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+'UK Prices'!D52</f>
        <v>Smooth Pique w/Collar &amp; Sleeve Stripes (A)</v>
      </c>
      <c r="E52" s="214">
        <f>'UK Prices'!J52</f>
        <v>23.4</v>
      </c>
      <c r="F52" s="215">
        <f t="shared" si="7"/>
        <v>20.357999999999997</v>
      </c>
      <c r="G52" s="224">
        <f t="shared" si="4"/>
        <v>0.13</v>
      </c>
      <c r="I52" s="216">
        <f>(F52-'Std Cst'!U52)/'American Golf'!F52</f>
        <v>0.5531547777540643</v>
      </c>
    </row>
    <row r="53" spans="1:11" ht="20.25" customHeight="1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+'UK Prices'!D53</f>
        <v>Stretch Pique w/Lisle Tie Print Trim (A)</v>
      </c>
      <c r="E53" s="214">
        <f>'UK Prices'!J53</f>
        <v>23.4</v>
      </c>
      <c r="F53" s="215">
        <f t="shared" si="7"/>
        <v>20.357999999999997</v>
      </c>
      <c r="G53" s="224">
        <f t="shared" si="4"/>
        <v>0.13</v>
      </c>
      <c r="I53" s="216">
        <f>(F53-'Std Cst'!U53)/'American Golf'!F53</f>
        <v>0.55998425426249443</v>
      </c>
    </row>
    <row r="54" spans="1:11" ht="20.25" customHeight="1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+'UK Prices'!D54</f>
        <v>Stretch Jacquard Geometric (T)</v>
      </c>
      <c r="E54" s="214">
        <f>'UK Prices'!J54</f>
        <v>23.4</v>
      </c>
      <c r="F54" s="215">
        <f t="shared" si="7"/>
        <v>20.357999999999997</v>
      </c>
      <c r="G54" s="224">
        <f t="shared" si="4"/>
        <v>0.13</v>
      </c>
      <c r="I54" s="216">
        <f>(F54-'Std Cst'!U54)/'American Golf'!F54</f>
        <v>0.57971385306462586</v>
      </c>
    </row>
    <row r="55" spans="1:11" ht="20.25" customHeight="1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+'UK Prices'!D55</f>
        <v>Stretch Pique (T)</v>
      </c>
      <c r="E55" s="214">
        <f>'UK Prices'!J55</f>
        <v>19.5</v>
      </c>
      <c r="F55" s="215">
        <f>+$E55*(1-$L$4)</f>
        <v>16.965</v>
      </c>
      <c r="G55" s="224">
        <f t="shared" si="8"/>
        <v>0.13</v>
      </c>
      <c r="I55" s="216">
        <f>(F55-'Std Cst'!U55)/'American Golf'!F55</f>
        <v>0.53850934479709744</v>
      </c>
    </row>
    <row r="56" spans="1:11" ht="20.25" customHeight="1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+'UK Prices'!D56</f>
        <v>Stretch Pique (A)</v>
      </c>
      <c r="E56" s="214">
        <f>'UK Prices'!J56</f>
        <v>19.5</v>
      </c>
      <c r="F56" s="215">
        <f>+$E56*(1-$L$4)</f>
        <v>16.965</v>
      </c>
      <c r="G56" s="224">
        <f t="shared" si="8"/>
        <v>0.13</v>
      </c>
      <c r="I56" s="216">
        <f>(F56-'Std Cst'!U56)/'American Golf'!F56</f>
        <v>0.52029740744128372</v>
      </c>
    </row>
    <row r="57" spans="1:11" ht="20.25" customHeight="1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+'UK Prices'!D57</f>
        <v>Stretch Pique Double Space Dye Chest Stripe (A) - Prosports</v>
      </c>
      <c r="E57" s="214">
        <f>'UK Prices'!J57</f>
        <v>26.4</v>
      </c>
      <c r="F57" s="215">
        <f>+$E57*(1-$L$4)</f>
        <v>22.968</v>
      </c>
      <c r="G57" s="224">
        <f t="shared" si="4"/>
        <v>0.13</v>
      </c>
      <c r="I57" s="216">
        <f>(F57-'Std Cst'!U57)/'American Golf'!F57</f>
        <v>0.53560681728101478</v>
      </c>
    </row>
    <row r="58" spans="1:11" ht="20.25" customHeight="1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+'UK Prices'!D58</f>
        <v>Stretch Pique (T) - American Golf</v>
      </c>
      <c r="E58" s="214"/>
      <c r="F58" s="620">
        <v>12</v>
      </c>
      <c r="G58" s="216"/>
      <c r="I58" s="216">
        <f>(F58-'Std Cst'!U58)/'American Golf'!F58</f>
        <v>0.33508045977011497</v>
      </c>
      <c r="K58" s="619" t="s">
        <v>477</v>
      </c>
    </row>
    <row r="59" spans="1:11" ht="20.25" customHeight="1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+'UK Prices'!D59</f>
        <v>Stretch Pique (A) - American Golf</v>
      </c>
      <c r="E59" s="214"/>
      <c r="F59" s="620">
        <v>12</v>
      </c>
      <c r="G59" s="216"/>
      <c r="I59" s="216">
        <f>(F59-'Std Cst'!U59)/'American Golf'!F59</f>
        <v>0.30933333333333329</v>
      </c>
      <c r="K59" s="619" t="s">
        <v>477</v>
      </c>
    </row>
    <row r="60" spans="1:11" ht="20.25" hidden="1" customHeight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+'UK Prices'!D60</f>
        <v>Lisle Tonal Print w/ Self Collar (T)</v>
      </c>
      <c r="E60" s="214">
        <f>'UK Prices'!J60</f>
        <v>0</v>
      </c>
      <c r="F60" s="215">
        <f t="shared" ref="F60:F65" si="9">+$E60*(1-$L$4)</f>
        <v>0</v>
      </c>
      <c r="G60" s="224">
        <f t="shared" ref="G60:G80" si="10">$L$4</f>
        <v>0.13</v>
      </c>
      <c r="I60" s="216" t="e">
        <f>(F60-'Std Cst'!U60)/'American Golf'!F60</f>
        <v>#DIV/0!</v>
      </c>
    </row>
    <row r="61" spans="1:11" ht="20.25" hidden="1" customHeight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+'UK Prices'!D61</f>
        <v>Lisle Stripe w/ Self Collar (A)</v>
      </c>
      <c r="E61" s="214">
        <f>'UK Prices'!J61</f>
        <v>0</v>
      </c>
      <c r="F61" s="215">
        <f t="shared" si="9"/>
        <v>0</v>
      </c>
      <c r="G61" s="224">
        <f t="shared" si="10"/>
        <v>0.13</v>
      </c>
      <c r="I61" s="216" t="e">
        <f>(F61-'Std Cst'!U61)/'American Golf'!F61</f>
        <v>#DIV/0!</v>
      </c>
    </row>
    <row r="62" spans="1:11" ht="20.25" hidden="1" customHeight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+'UK Prices'!D62</f>
        <v>Jacquard Check w/ Button Down Collar (A)</v>
      </c>
      <c r="E62" s="214">
        <f>'UK Prices'!J62</f>
        <v>0</v>
      </c>
      <c r="F62" s="215">
        <f t="shared" si="9"/>
        <v>0</v>
      </c>
      <c r="G62" s="224">
        <f t="shared" si="10"/>
        <v>0.13</v>
      </c>
      <c r="I62" s="216" t="e">
        <f>(F62-'Std Cst'!U62)/'American Golf'!F62</f>
        <v>#DIV/0!</v>
      </c>
    </row>
    <row r="63" spans="1:11" ht="20.25" hidden="1" customHeight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+'UK Prices'!D63</f>
        <v>Raglan Chest Stripe w/ Self Collar (A)</v>
      </c>
      <c r="E63" s="214">
        <f>'UK Prices'!J63</f>
        <v>0</v>
      </c>
      <c r="F63" s="215">
        <f t="shared" si="9"/>
        <v>0</v>
      </c>
      <c r="G63" s="224">
        <f t="shared" si="10"/>
        <v>0.13</v>
      </c>
      <c r="I63" s="216" t="e">
        <f>(F63-'Std Cst'!U63)/'American Golf'!F63</f>
        <v>#DIV/0!</v>
      </c>
    </row>
    <row r="64" spans="1:11" ht="20.25" hidden="1" customHeight="1" x14ac:dyDescent="0.3">
      <c r="A64" s="332">
        <f>'ITMA Form Data'!A65</f>
        <v>0</v>
      </c>
      <c r="B64" s="329">
        <f>'ITMA Form Data'!B65</f>
        <v>0</v>
      </c>
      <c r="C64" s="428" t="str">
        <f>'ITMA Form Data'!C65</f>
        <v>91643/4/5/6</v>
      </c>
      <c r="D64" s="289" t="str">
        <f>+'UK Prices'!D64</f>
        <v>Smooth Pique Double Chest Stripe (T)</v>
      </c>
      <c r="E64" s="214">
        <f>'UK Prices'!J64</f>
        <v>0</v>
      </c>
      <c r="F64" s="215">
        <f>+$E64*(1-$L$4)</f>
        <v>0</v>
      </c>
      <c r="G64" s="224">
        <f t="shared" si="10"/>
        <v>0.13</v>
      </c>
      <c r="I64" s="216" t="e">
        <f>(F64-'Std Cst'!U65)/'American Golf'!F64</f>
        <v>#DIV/0!</v>
      </c>
    </row>
    <row r="65" spans="1:9" ht="20.25" hidden="1" customHeight="1" x14ac:dyDescent="0.3">
      <c r="A65" s="332">
        <f>'ITMA Form Data'!A64</f>
        <v>0</v>
      </c>
      <c r="B65" s="329">
        <f>'ITMA Form Data'!B64</f>
        <v>0</v>
      </c>
      <c r="C65" s="428" t="str">
        <f>'ITMA Form Data'!C64</f>
        <v>91628/9/30</v>
      </c>
      <c r="D65" s="289" t="str">
        <f>+'UK Prices'!D65</f>
        <v>Pique Chest/Back Stripes (A)</v>
      </c>
      <c r="E65" s="214">
        <f>'UK Prices'!J65</f>
        <v>0</v>
      </c>
      <c r="F65" s="215">
        <f t="shared" si="9"/>
        <v>0</v>
      </c>
      <c r="G65" s="224">
        <f t="shared" si="10"/>
        <v>0.13</v>
      </c>
      <c r="I65" s="216" t="e">
        <f>(F65-'Std Cst'!U64)/'American Golf'!F65</f>
        <v>#DIV/0!</v>
      </c>
    </row>
    <row r="66" spans="1:9" ht="20.25" hidden="1" customHeight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+'UK Prices'!D66</f>
        <v>Lisle Engineered Stripe w/Striped Self Collar (A)</v>
      </c>
      <c r="E66" s="214">
        <f>'UK Prices'!J66</f>
        <v>0</v>
      </c>
      <c r="F66" s="215">
        <f t="shared" ref="F66" si="11">+$E66*(1-$L$4)</f>
        <v>0</v>
      </c>
      <c r="G66" s="224">
        <f t="shared" si="10"/>
        <v>0.13</v>
      </c>
      <c r="I66" s="216" t="e">
        <f>(F66-'Std Cst'!U66)/'American Golf'!F66</f>
        <v>#DIV/0!</v>
      </c>
    </row>
    <row r="67" spans="1:9" ht="20.25" hidden="1" customHeight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+'UK Prices'!D67</f>
        <v>Birdseye Colorblock Pique w/ Self Collar (A)</v>
      </c>
      <c r="E67" s="214">
        <f>'UK Prices'!J67</f>
        <v>0</v>
      </c>
      <c r="F67" s="215">
        <f t="shared" ref="F67:F72" si="12">+$E67*(1-$L$4)</f>
        <v>0</v>
      </c>
      <c r="G67" s="224">
        <f t="shared" si="10"/>
        <v>0.13</v>
      </c>
      <c r="I67" s="216" t="e">
        <f>(F67-'Std Cst'!U67)/'American Golf'!F67</f>
        <v>#DIV/0!</v>
      </c>
    </row>
    <row r="68" spans="1:9" ht="20.25" hidden="1" customHeight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+'UK Prices'!D68</f>
        <v>Pique Colour Block w/ Collar, Armhole &amp; Pocket Trim (A)</v>
      </c>
      <c r="E68" s="214">
        <f>'UK Prices'!J68</f>
        <v>0</v>
      </c>
      <c r="F68" s="215">
        <f t="shared" si="12"/>
        <v>0</v>
      </c>
      <c r="G68" s="224">
        <f t="shared" si="10"/>
        <v>0.13</v>
      </c>
      <c r="I68" s="216" t="e">
        <f>(F68-'Std Cst'!U68)/'American Golf'!F68</f>
        <v>#DIV/0!</v>
      </c>
    </row>
    <row r="69" spans="1:9" ht="20.25" hidden="1" customHeight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+'UK Prices'!D69</f>
        <v>Lisle Stripe w/ Contrast Top &amp; Knit Collar (A)</v>
      </c>
      <c r="E69" s="214">
        <f>'UK Prices'!J69</f>
        <v>0</v>
      </c>
      <c r="F69" s="215">
        <f t="shared" si="12"/>
        <v>0</v>
      </c>
      <c r="G69" s="224">
        <f t="shared" si="10"/>
        <v>0.13</v>
      </c>
      <c r="I69" s="216" t="e">
        <f>(F69-'Std Cst'!U69)/'American Golf'!F69</f>
        <v>#DIV/0!</v>
      </c>
    </row>
    <row r="70" spans="1:9" ht="20.25" hidden="1" customHeight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+'UK Prices'!D70</f>
        <v>Smooth Pique w/ Houndstooth Woven Collar &amp; Pocket Trim (A)</v>
      </c>
      <c r="E70" s="214">
        <f>'UK Prices'!J70</f>
        <v>0</v>
      </c>
      <c r="F70" s="215">
        <f t="shared" si="12"/>
        <v>0</v>
      </c>
      <c r="G70" s="224">
        <f t="shared" si="10"/>
        <v>0.13</v>
      </c>
      <c r="I70" s="216" t="e">
        <f>(F70-'Std Cst'!U70)/'American Golf'!F70</f>
        <v>#DIV/0!</v>
      </c>
    </row>
    <row r="71" spans="1:9" ht="20.25" hidden="1" customHeight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+'UK Prices'!D71</f>
        <v>Lisle Multi-Stripe w/ Self Collar (T)</v>
      </c>
      <c r="E71" s="214">
        <f>'UK Prices'!J71</f>
        <v>0</v>
      </c>
      <c r="F71" s="215">
        <f t="shared" si="12"/>
        <v>0</v>
      </c>
      <c r="G71" s="224">
        <f t="shared" si="10"/>
        <v>0.13</v>
      </c>
      <c r="I71" s="216" t="e">
        <f>(F71-'Std Cst'!U71)/'American Golf'!F71</f>
        <v>#DIV/0!</v>
      </c>
    </row>
    <row r="72" spans="1:9" ht="20.25" hidden="1" customHeight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+'UK Prices'!D72</f>
        <v>SuperDry Textured Sleeve Stripe w/ Self Fabric Reversible Collar (T)</v>
      </c>
      <c r="E72" s="214">
        <f>'UK Prices'!J72</f>
        <v>0</v>
      </c>
      <c r="F72" s="215">
        <f t="shared" si="12"/>
        <v>0</v>
      </c>
      <c r="G72" s="224">
        <f t="shared" si="8"/>
        <v>0.13</v>
      </c>
      <c r="I72" s="216" t="e">
        <f>(F72-'Std Cst'!U72)/'American Golf'!F72</f>
        <v>#DIV/0!</v>
      </c>
    </row>
    <row r="73" spans="1:9" ht="20.25" hidden="1" customHeight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+'UK Prices'!D73</f>
        <v>Pique Pin Dot Print w/ Self Collar (A)</v>
      </c>
      <c r="E73" s="214">
        <f>'UK Prices'!J73</f>
        <v>0</v>
      </c>
      <c r="F73" s="215">
        <f t="shared" ref="F73:F77" si="13">+$E73*(1-$L$4)</f>
        <v>0</v>
      </c>
      <c r="G73" s="224">
        <f t="shared" si="10"/>
        <v>0.13</v>
      </c>
      <c r="I73" s="216" t="e">
        <f>(F73-'Std Cst'!U73)/'American Golf'!F73</f>
        <v>#DIV/0!</v>
      </c>
    </row>
    <row r="74" spans="1:9" ht="20.25" hidden="1" customHeight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+'UK Prices'!D74</f>
        <v>Raglan Jacquard w/ Solid Sleeves (T)</v>
      </c>
      <c r="E74" s="214">
        <f>'UK Prices'!J74</f>
        <v>0</v>
      </c>
      <c r="F74" s="215">
        <f>+$E74*(1-$L$4)</f>
        <v>0</v>
      </c>
      <c r="G74" s="224">
        <f t="shared" si="10"/>
        <v>0.13</v>
      </c>
      <c r="I74" s="216" t="e">
        <f>(F74-'Std Cst'!U74)/'American Golf'!F74</f>
        <v>#DIV/0!</v>
      </c>
    </row>
    <row r="75" spans="1:9" ht="20.25" hidden="1" customHeight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+'UK Prices'!D75</f>
        <v>Pieced Back Pique w/ Knit Collar (A)</v>
      </c>
      <c r="E75" s="214">
        <f>'UK Prices'!J75</f>
        <v>0</v>
      </c>
      <c r="F75" s="215">
        <f>+$E75*(1-$L$4)</f>
        <v>0</v>
      </c>
      <c r="G75" s="224">
        <f t="shared" si="10"/>
        <v>0.13</v>
      </c>
      <c r="I75" s="216" t="e">
        <f>(F75-'Std Cst'!U75)/'American Golf'!F75</f>
        <v>#DIV/0!</v>
      </c>
    </row>
    <row r="76" spans="1:9" ht="20.25" hidden="1" customHeight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+'UK Prices'!D76</f>
        <v>Smooth Pique Solid w/ Knit Collar (T)</v>
      </c>
      <c r="E76" s="214">
        <f>'UK Prices'!J76</f>
        <v>0</v>
      </c>
      <c r="F76" s="215">
        <f>+$E76*(1-$L$4)</f>
        <v>0</v>
      </c>
      <c r="G76" s="224">
        <f t="shared" si="10"/>
        <v>0.13</v>
      </c>
      <c r="I76" s="216" t="e">
        <f>(F76-'Std Cst'!U76)/'American Golf'!F76</f>
        <v>#DIV/0!</v>
      </c>
    </row>
    <row r="77" spans="1:9" ht="20.25" hidden="1" customHeight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+'UK Prices'!D77</f>
        <v>Lisle Solid Brother w/ Self Collar (A)</v>
      </c>
      <c r="E77" s="214">
        <f>'UK Prices'!J77</f>
        <v>0</v>
      </c>
      <c r="F77" s="215">
        <f t="shared" si="13"/>
        <v>0</v>
      </c>
      <c r="G77" s="224">
        <f t="shared" si="10"/>
        <v>0.13</v>
      </c>
      <c r="I77" s="216" t="e">
        <f>(F77-'Std Cst'!U77)/'American Golf'!F77</f>
        <v>#DIV/0!</v>
      </c>
    </row>
    <row r="78" spans="1:9" ht="20.25" hidden="1" customHeight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+'UK Prices'!D78</f>
        <v>Stretch Lisle w/neck tape trim (A)</v>
      </c>
      <c r="E78" s="214">
        <f>'UK Prices'!J78</f>
        <v>0</v>
      </c>
      <c r="F78" s="215">
        <f>+$E78*(1-$L$4)</f>
        <v>0</v>
      </c>
      <c r="G78" s="224">
        <f t="shared" si="8"/>
        <v>0.13</v>
      </c>
      <c r="I78" s="216" t="e">
        <f>(F78-'Std Cst'!U78)/'American Golf'!F78</f>
        <v>#DIV/0!</v>
      </c>
    </row>
    <row r="79" spans="1:9" ht="20.25" hidden="1" customHeight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+'UK Prices'!D79</f>
        <v>Performance T-Shirt</v>
      </c>
      <c r="E79" s="214">
        <f>'UK Prices'!J79</f>
        <v>0</v>
      </c>
      <c r="F79" s="215">
        <f>+$E79*(1-$L$4)</f>
        <v>0</v>
      </c>
      <c r="G79" s="224">
        <f t="shared" si="10"/>
        <v>0.13</v>
      </c>
      <c r="I79" s="216" t="e">
        <f>(F79-'Std Cst'!U79)/'American Golf'!F79</f>
        <v>#DIV/0!</v>
      </c>
    </row>
    <row r="80" spans="1:9" ht="20.25" hidden="1" customHeight="1" x14ac:dyDescent="0.3">
      <c r="A80" s="332">
        <f>'ITMA Form Data'!A79</f>
        <v>0</v>
      </c>
      <c r="B80" s="428">
        <f>'ITMA Form Data'!B79</f>
        <v>0</v>
      </c>
      <c r="C80" s="428" t="str">
        <f>'ITMA Form Data'!C79</f>
        <v>91659/60/61/62/63</v>
      </c>
      <c r="D80" s="289" t="str">
        <f>+'UK Prices'!D80</f>
        <v>Smooth Pique Double Chest Stripe (T) - Prosports</v>
      </c>
      <c r="E80" s="214">
        <f>'UK Prices'!J80</f>
        <v>0</v>
      </c>
      <c r="F80" s="215">
        <f t="shared" ref="F80" si="14">+$E80*(1-$L$4)</f>
        <v>0</v>
      </c>
      <c r="G80" s="224">
        <f t="shared" si="10"/>
        <v>0.13</v>
      </c>
      <c r="I80" s="216" t="e">
        <f>(F80-'Std Cst'!U79)/'American Golf'!F80</f>
        <v>#DIV/0!</v>
      </c>
    </row>
    <row r="81" spans="1:9" ht="20.25" customHeight="1" x14ac:dyDescent="0.3">
      <c r="A81" s="206" t="str">
        <f>'ITMA Form Data'!A81</f>
        <v>OUTER LAYER - TROUSERS</v>
      </c>
      <c r="B81" s="206"/>
      <c r="C81" s="500"/>
      <c r="D81" s="19" t="str">
        <f>+'UK Prices'!D81</f>
        <v>Trousers</v>
      </c>
      <c r="E81" s="214"/>
      <c r="F81" s="215"/>
      <c r="G81" s="178"/>
      <c r="I81" s="216"/>
    </row>
    <row r="82" spans="1:9" ht="20.25" customHeight="1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+'UK Prices'!D82</f>
        <v>FJ Bedford Trouser (Slim Fit)</v>
      </c>
      <c r="E82" s="214">
        <f>'UK Prices'!J82</f>
        <v>38</v>
      </c>
      <c r="F82" s="215">
        <f t="shared" ref="F82:F87" si="15">+$E82*(1-$L$4)</f>
        <v>33.06</v>
      </c>
      <c r="G82" s="224">
        <f t="shared" ref="G82:G91" si="16">$L$4</f>
        <v>0.13</v>
      </c>
      <c r="I82" s="216">
        <f>(F82-'Std Cst'!U82)/'American Golf'!F82</f>
        <v>0.42170732419634105</v>
      </c>
    </row>
    <row r="83" spans="1:9" ht="20.25" customHeight="1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+'UK Prices'!D83</f>
        <v>MT Lite Cooling Performance Trouser (Slim Fit)</v>
      </c>
      <c r="E83" s="214">
        <f>'UK Prices'!J83</f>
        <v>38</v>
      </c>
      <c r="F83" s="215">
        <f t="shared" si="15"/>
        <v>33.06</v>
      </c>
      <c r="G83" s="224">
        <f t="shared" si="4"/>
        <v>0.13</v>
      </c>
      <c r="I83" s="216">
        <f>(F83-'Std Cst'!U83)/'American Golf'!F83</f>
        <v>0.48946292008260839</v>
      </c>
    </row>
    <row r="84" spans="1:9" ht="20.25" customHeight="1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+'UK Prices'!D84</f>
        <v>FJ WRT Xtreme Trouser</v>
      </c>
      <c r="E84" s="214">
        <f>'UK Prices'!J84</f>
        <v>39</v>
      </c>
      <c r="F84" s="215">
        <f t="shared" si="15"/>
        <v>33.93</v>
      </c>
      <c r="G84" s="224">
        <f t="shared" si="16"/>
        <v>0.13</v>
      </c>
      <c r="I84" s="216">
        <f>(F84-'Std Cst'!U84)/'American Golf'!F84</f>
        <v>0.57447792107482942</v>
      </c>
    </row>
    <row r="85" spans="1:9" ht="20.25" customHeight="1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+'UK Prices'!D85</f>
        <v>FJ Performance Trouser</v>
      </c>
      <c r="E85" s="214">
        <f>'UK Prices'!J85</f>
        <v>29.4</v>
      </c>
      <c r="F85" s="215">
        <f t="shared" si="15"/>
        <v>25.577999999999999</v>
      </c>
      <c r="G85" s="224">
        <f>$L$4</f>
        <v>0.13</v>
      </c>
      <c r="I85" s="216">
        <f>(F85-'Std Cst'!U85)/'American Golf'!F85</f>
        <v>0.5095607270256497</v>
      </c>
    </row>
    <row r="86" spans="1:9" ht="20.25" customHeight="1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+'UK Prices'!D86</f>
        <v>FJ Trouser (Slim Fit)</v>
      </c>
      <c r="E86" s="214">
        <f>'UK Prices'!J86</f>
        <v>29.4</v>
      </c>
      <c r="F86" s="215">
        <f t="shared" si="15"/>
        <v>25.577999999999999</v>
      </c>
      <c r="G86" s="224">
        <f t="shared" si="16"/>
        <v>0.13</v>
      </c>
      <c r="I86" s="216">
        <f>(F86-'Std Cst'!U86)/'American Golf'!F86</f>
        <v>0.47030285185814308</v>
      </c>
    </row>
    <row r="87" spans="1:9" ht="20.25" hidden="1" customHeight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+'UK Prices'!D87</f>
        <v>FJ Trouser (Regular Fit)</v>
      </c>
      <c r="E87" s="214">
        <f>'UK Prices'!J87</f>
        <v>0</v>
      </c>
      <c r="F87" s="215">
        <f t="shared" si="15"/>
        <v>0</v>
      </c>
      <c r="G87" s="224">
        <f t="shared" si="16"/>
        <v>0.13</v>
      </c>
      <c r="I87" s="216" t="e">
        <f>(F87-'Std Cst'!U87)/'American Golf'!F87</f>
        <v>#DIV/0!</v>
      </c>
    </row>
    <row r="88" spans="1:9" ht="20.25" hidden="1" customHeight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+'UK Prices'!D88</f>
        <v>FJ Madras Shorts</v>
      </c>
      <c r="E88" s="214">
        <f>'UK Prices'!J88</f>
        <v>0</v>
      </c>
      <c r="F88" s="215">
        <f t="shared" ref="F88:F91" si="17">+$E88*(1-$L$4)</f>
        <v>0</v>
      </c>
      <c r="G88" s="224">
        <f t="shared" si="16"/>
        <v>0.13</v>
      </c>
      <c r="I88" s="216" t="e">
        <f>(F88-'Std Cst'!U88)/'American Golf'!F88</f>
        <v>#DIV/0!</v>
      </c>
    </row>
    <row r="89" spans="1:9" ht="20.25" customHeight="1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+'UK Prices'!D89</f>
        <v>FJ Bedford Shorts</v>
      </c>
      <c r="E89" s="214">
        <f>'UK Prices'!J89</f>
        <v>28.9</v>
      </c>
      <c r="F89" s="215">
        <f t="shared" si="17"/>
        <v>25.142999999999997</v>
      </c>
      <c r="G89" s="224">
        <f t="shared" si="16"/>
        <v>0.13</v>
      </c>
      <c r="I89" s="216">
        <f>(F89-'Std Cst'!U89)/'American Golf'!F89</f>
        <v>0.3906429073972737</v>
      </c>
    </row>
    <row r="90" spans="1:9" ht="20.25" customHeight="1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+'UK Prices'!D90</f>
        <v>Tonal Plaid Shorts</v>
      </c>
      <c r="E90" s="214">
        <f>'UK Prices'!J90</f>
        <v>28.9</v>
      </c>
      <c r="F90" s="215">
        <f>+$E90*(1-$L$4)</f>
        <v>25.142999999999997</v>
      </c>
      <c r="G90" s="224">
        <f t="shared" si="4"/>
        <v>0.13</v>
      </c>
      <c r="I90" s="216">
        <f>(F90-'Std Cst'!U90)/'American Golf'!F90</f>
        <v>0.48587747600963865</v>
      </c>
    </row>
    <row r="91" spans="1:9" ht="20.25" customHeight="1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+'UK Prices'!D91</f>
        <v>FJ Solid Colour Shorts</v>
      </c>
      <c r="E91" s="214">
        <f>'UK Prices'!J91</f>
        <v>25</v>
      </c>
      <c r="F91" s="215">
        <f t="shared" si="17"/>
        <v>21.75</v>
      </c>
      <c r="G91" s="224">
        <f t="shared" si="16"/>
        <v>0.13</v>
      </c>
      <c r="I91" s="216">
        <f>(F91-'Std Cst'!U91)/'American Golf'!F91</f>
        <v>0.40891319857312725</v>
      </c>
    </row>
    <row r="92" spans="1:9" ht="20.25" customHeight="1" x14ac:dyDescent="0.3">
      <c r="A92" s="206" t="str">
        <f>'ITMA Form Data'!A92</f>
        <v>WOMEN'S</v>
      </c>
      <c r="B92" s="206"/>
      <c r="C92" s="500"/>
      <c r="D92" s="29" t="str">
        <f>+'UK Prices'!D92</f>
        <v>Women's</v>
      </c>
      <c r="E92" s="214"/>
      <c r="G92" s="178"/>
      <c r="I92" s="216"/>
    </row>
    <row r="93" spans="1:9" ht="20.25" customHeight="1" x14ac:dyDescent="0.3">
      <c r="A93" s="206" t="str">
        <f>'ITMA Form Data'!A93</f>
        <v>MID LAYERS</v>
      </c>
      <c r="B93" s="206"/>
      <c r="C93" s="500"/>
      <c r="D93" s="29" t="str">
        <f>+'UK Prices'!D93</f>
        <v>Mid Layers</v>
      </c>
      <c r="E93" s="214"/>
      <c r="G93" s="178"/>
      <c r="I93" s="216"/>
    </row>
    <row r="94" spans="1:9" ht="20.25" customHeight="1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+'UK Prices'!D94</f>
        <v>Womens DWR Lightweight Softshell Vest</v>
      </c>
      <c r="E94" s="214">
        <f>'UK Prices'!J94</f>
        <v>40</v>
      </c>
      <c r="F94" s="215">
        <f>+$E94*(1-$L$4)</f>
        <v>34.799999999999997</v>
      </c>
      <c r="G94" s="224">
        <f>$L$4</f>
        <v>0.13</v>
      </c>
      <c r="I94" s="216">
        <f>(F94-'Std Cst'!U94)/'American Golf'!F94</f>
        <v>0.44504795877923098</v>
      </c>
    </row>
    <row r="95" spans="1:9" ht="20.25" customHeight="1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+'UK Prices'!D95</f>
        <v>Womens FJ Lambswool V-Neck (Midweight)</v>
      </c>
      <c r="E95" s="214">
        <f>'UK Prices'!J95</f>
        <v>34</v>
      </c>
      <c r="F95" s="215">
        <f>+$E95*(1-$L$4)</f>
        <v>29.58</v>
      </c>
      <c r="G95" s="224">
        <f>$L$4</f>
        <v>0.13</v>
      </c>
      <c r="I95" s="216">
        <f>(F95-'Std Cst'!U95)/'American Golf'!F95</f>
        <v>0.40700174861859123</v>
      </c>
    </row>
    <row r="96" spans="1:9" ht="20.25" customHeight="1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+'UK Prices'!D96</f>
        <v>Women's Full Zip Hoody</v>
      </c>
      <c r="E96" s="214">
        <f>'UK Prices'!J96</f>
        <v>33.5</v>
      </c>
      <c r="F96" s="215">
        <f>+$E96*(1-$L$4)</f>
        <v>29.145</v>
      </c>
      <c r="G96" s="224">
        <f t="shared" si="4"/>
        <v>0.13</v>
      </c>
      <c r="I96" s="216">
        <f>(F96-'Std Cst'!U96)/'American Golf'!F96</f>
        <v>0.51145646322489802</v>
      </c>
    </row>
    <row r="97" spans="1:11" ht="20.25" customHeight="1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+'UK Prices'!D97</f>
        <v>Women's Full Zip Brushed Chill-Out</v>
      </c>
      <c r="E97" s="214">
        <f>'UK Prices'!J97</f>
        <v>31.5</v>
      </c>
      <c r="F97" s="215">
        <f>+$E97*(1-$L$4)</f>
        <v>27.405000000000001</v>
      </c>
      <c r="G97" s="224">
        <f t="shared" si="4"/>
        <v>0.13</v>
      </c>
      <c r="I97" s="216">
        <f>(F97-'Std Cst'!U97)/'American Golf'!F97</f>
        <v>0.51062773594045885</v>
      </c>
    </row>
    <row r="98" spans="1:11" ht="20.25" customHeight="1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+'UK Prices'!D98</f>
        <v>Women's Full Zip Brushed Chill-Out Vest</v>
      </c>
      <c r="E98" s="214">
        <f>'UK Prices'!J98</f>
        <v>28</v>
      </c>
      <c r="F98" s="215">
        <f>+$E98*(1-$L$4)</f>
        <v>24.36</v>
      </c>
      <c r="G98" s="224">
        <f t="shared" si="4"/>
        <v>0.13</v>
      </c>
      <c r="I98" s="216">
        <f>(F98-'Std Cst'!U98)/'American Golf'!F98</f>
        <v>0.46267776456599274</v>
      </c>
    </row>
    <row r="99" spans="1:11" ht="20.25" hidden="1" customHeight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+'UK Prices'!D99</f>
        <v>Womens FJ Full Zip Chill-Out (Knit mid layer)</v>
      </c>
      <c r="E99" s="214">
        <f>'UK Prices'!J99</f>
        <v>0</v>
      </c>
      <c r="F99" s="215">
        <f t="shared" ref="F99:F111" si="18">+$E99*(1-$L$4)</f>
        <v>0</v>
      </c>
      <c r="G99" s="224">
        <f t="shared" ref="G99:G111" si="19">$L$4</f>
        <v>0.13</v>
      </c>
      <c r="I99" s="216" t="e">
        <f>(F99-'Std Cst'!U99)/'American Golf'!F99</f>
        <v>#DIV/0!</v>
      </c>
    </row>
    <row r="100" spans="1:11" ht="20.25" hidden="1" customHeight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+'UK Prices'!D100</f>
        <v>Womens FJ Full Zip Chill-Out Vest (knit mid layer)</v>
      </c>
      <c r="E100" s="214">
        <f>'UK Prices'!J100</f>
        <v>0</v>
      </c>
      <c r="F100" s="215">
        <f t="shared" si="18"/>
        <v>0</v>
      </c>
      <c r="G100" s="224">
        <f t="shared" si="19"/>
        <v>0.13</v>
      </c>
      <c r="I100" s="216" t="e">
        <f>(F100-'Std Cst'!U100)/'American Golf'!F100</f>
        <v>#DIV/0!</v>
      </c>
    </row>
    <row r="101" spans="1:11" ht="20.25" customHeight="1" x14ac:dyDescent="0.3">
      <c r="A101" s="206" t="str">
        <f>'ITMA Form Data'!A101</f>
        <v>SHIRTS</v>
      </c>
      <c r="B101" s="206"/>
      <c r="C101" s="500"/>
      <c r="D101" s="29" t="str">
        <f>+'UK Prices'!D101</f>
        <v>Shirts</v>
      </c>
      <c r="E101" s="214"/>
      <c r="G101" s="178"/>
      <c r="I101" s="216"/>
    </row>
    <row r="102" spans="1:11" ht="20.25" customHeight="1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+'UK Prices'!D102</f>
        <v>Women's Stretch Pique Open V-neck</v>
      </c>
      <c r="E102" s="214">
        <f>'UK Prices'!J102</f>
        <v>19.5</v>
      </c>
      <c r="F102" s="215">
        <f>+$E102*(1-$L$4)</f>
        <v>16.965</v>
      </c>
      <c r="G102" s="224">
        <f t="shared" si="4"/>
        <v>0.13</v>
      </c>
      <c r="I102" s="216">
        <f>(F102-'Std Cst'!U102)/'American Golf'!F102</f>
        <v>0.51938681057349312</v>
      </c>
    </row>
    <row r="103" spans="1:11" ht="20.25" customHeight="1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+'UK Prices'!D103</f>
        <v>Women's Smooth Pique Cap Sleeve</v>
      </c>
      <c r="E103" s="214">
        <f>'UK Prices'!J103</f>
        <v>19.5</v>
      </c>
      <c r="F103" s="215">
        <f>+$E103*(1-$L$4)</f>
        <v>16.965</v>
      </c>
      <c r="G103" s="224">
        <f t="shared" si="4"/>
        <v>0.13</v>
      </c>
      <c r="I103" s="216">
        <f>(F103-'Std Cst'!U103)/'American Golf'!F103</f>
        <v>0.54215173226826019</v>
      </c>
    </row>
    <row r="104" spans="1:11" ht="20.25" customHeight="1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+'UK Prices'!D104</f>
        <v>Women's Stretch Pique - Solid Colour</v>
      </c>
      <c r="E104" s="214">
        <f>'UK Prices'!J104</f>
        <v>19.5</v>
      </c>
      <c r="F104" s="215">
        <f>+$E104*(1-$L$4)</f>
        <v>16.965</v>
      </c>
      <c r="G104" s="224">
        <f t="shared" si="4"/>
        <v>0.13</v>
      </c>
      <c r="I104" s="216">
        <f>(F104-'Std Cst'!U104)/'American Golf'!F104</f>
        <v>0.54215173226826019</v>
      </c>
    </row>
    <row r="105" spans="1:11" ht="20.25" customHeight="1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+'UK Prices'!D105</f>
        <v>Women's Interlock Sleeveless</v>
      </c>
      <c r="E105" s="214">
        <f>'UK Prices'!J105</f>
        <v>17.5</v>
      </c>
      <c r="F105" s="215">
        <f>+$E105*(1-$L$4)</f>
        <v>15.225</v>
      </c>
      <c r="G105" s="224">
        <f t="shared" si="4"/>
        <v>0.13</v>
      </c>
      <c r="I105" s="216">
        <f>(F105-'Std Cst'!U105)/'American Golf'!F105</f>
        <v>0.46553151010701549</v>
      </c>
    </row>
    <row r="106" spans="1:11" ht="20.25" customHeight="1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+'UK Prices'!D106</f>
        <v>Stretch Pique Double Space Dye Chest Stripe (A) - Prosports</v>
      </c>
      <c r="E106" s="214">
        <f>'UK Prices'!J106</f>
        <v>26.4</v>
      </c>
      <c r="F106" s="215">
        <f>+$E106*(1-$L$4)</f>
        <v>22.968</v>
      </c>
      <c r="G106" s="224">
        <f t="shared" si="4"/>
        <v>0.13</v>
      </c>
      <c r="I106" s="216">
        <f>(F106-'Std Cst'!U106)/'American Golf'!F106</f>
        <v>0.53560681728101478</v>
      </c>
    </row>
    <row r="107" spans="1:11" ht="20.25" hidden="1" customHeight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+'UK Prices'!D107</f>
        <v>Womens FJ Stretch Pique w/reversible collar</v>
      </c>
      <c r="E107" s="214">
        <f>'UK Prices'!J107</f>
        <v>0</v>
      </c>
      <c r="F107" s="215">
        <f t="shared" si="18"/>
        <v>0</v>
      </c>
      <c r="G107" s="224">
        <f t="shared" si="19"/>
        <v>0.13</v>
      </c>
      <c r="I107" s="216" t="e">
        <f>(F107-'Std Cst'!U107)/'American Golf'!F107</f>
        <v>#DIV/0!</v>
      </c>
    </row>
    <row r="108" spans="1:11" ht="20.25" customHeight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+'UK Prices'!D108</f>
        <v>Womens FJ Stretch Pique w/reversible collar - American Golf</v>
      </c>
      <c r="E108" s="214"/>
      <c r="F108" s="620">
        <v>12</v>
      </c>
      <c r="G108" s="216"/>
      <c r="I108" s="216">
        <f>(F108-'Std Cst'!U108)/'American Golf'!F108</f>
        <v>0.18703448275862078</v>
      </c>
      <c r="K108" s="619" t="s">
        <v>477</v>
      </c>
    </row>
    <row r="109" spans="1:11" ht="20.25" hidden="1" customHeight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+'UK Prices'!D109</f>
        <v>Womens FJ Stretch Lisle Sleeveless</v>
      </c>
      <c r="E109" s="214">
        <f>'UK Prices'!J109</f>
        <v>0</v>
      </c>
      <c r="F109" s="215">
        <f t="shared" si="18"/>
        <v>0</v>
      </c>
      <c r="G109" s="224">
        <f t="shared" si="19"/>
        <v>0.13</v>
      </c>
      <c r="I109" s="216" t="e">
        <f>(F109-'Std Cst'!U109)/'American Golf'!F109</f>
        <v>#DIV/0!</v>
      </c>
    </row>
    <row r="110" spans="1:11" ht="20.25" hidden="1" customHeight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+'UK Prices'!D110</f>
        <v>Womens FJ Stretch Pique w/reversible collar - ProSports</v>
      </c>
      <c r="E110" s="214">
        <f>'UK Prices'!J110</f>
        <v>0</v>
      </c>
      <c r="F110" s="215">
        <f t="shared" si="18"/>
        <v>0</v>
      </c>
      <c r="G110" s="224">
        <f t="shared" si="19"/>
        <v>0.13</v>
      </c>
      <c r="I110" s="216" t="e">
        <f>(F110-'Std Cst'!U110)/'American Golf'!F110</f>
        <v>#DIV/0!</v>
      </c>
    </row>
    <row r="111" spans="1:11" ht="20.25" hidden="1" customHeight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+'UK Prices'!D111</f>
        <v>Women's Smooth Pique Double Chest Stripe - Prosports</v>
      </c>
      <c r="E111" s="214">
        <f>'UK Prices'!J111</f>
        <v>0</v>
      </c>
      <c r="F111" s="215">
        <f t="shared" si="18"/>
        <v>0</v>
      </c>
      <c r="G111" s="224">
        <f t="shared" si="19"/>
        <v>0.13</v>
      </c>
      <c r="I111" s="216" t="e">
        <f>(F111-'Std Cst'!U111)/'American Golf'!F111</f>
        <v>#DIV/0!</v>
      </c>
    </row>
    <row r="112" spans="1:11" ht="20.25" customHeight="1" x14ac:dyDescent="0.3">
      <c r="A112" s="206" t="str">
        <f>'ITMA Form Data'!A112</f>
        <v>TROUSERS</v>
      </c>
      <c r="B112" s="206"/>
      <c r="C112" s="500"/>
      <c r="D112" s="29" t="str">
        <f>+'UK Prices'!D112</f>
        <v>Trousers</v>
      </c>
      <c r="E112" s="214"/>
      <c r="G112" s="178"/>
      <c r="I112" s="216"/>
    </row>
    <row r="113" spans="1:9" ht="20.25" customHeight="1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+'UK Prices'!D113</f>
        <v>Women's Performance 7/8 Trouser</v>
      </c>
      <c r="E113" s="214">
        <f>'UK Prices'!J113</f>
        <v>34</v>
      </c>
      <c r="F113" s="215">
        <f>+$E113*(1-$L$4)</f>
        <v>29.58</v>
      </c>
      <c r="G113" s="224">
        <f t="shared" si="4"/>
        <v>0.13</v>
      </c>
      <c r="I113" s="216">
        <f>(F113-'Std Cst'!U113)/'American Golf'!F113</f>
        <v>0.46027166538434627</v>
      </c>
    </row>
    <row r="114" spans="1:9" ht="20.25" customHeight="1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+'UK Prices'!D114</f>
        <v>Women's Performance Skort</v>
      </c>
      <c r="E114" s="214">
        <f>'UK Prices'!J114</f>
        <v>29.9</v>
      </c>
      <c r="F114" s="215">
        <f>+$E114*(1-$L$4)</f>
        <v>26.012999999999998</v>
      </c>
      <c r="G114" s="224">
        <f t="shared" si="4"/>
        <v>0.13</v>
      </c>
      <c r="I114" s="216">
        <f>(F114-'Std Cst'!U114)/'American Golf'!F114</f>
        <v>0.64528672533759646</v>
      </c>
    </row>
    <row r="115" spans="1:9" ht="20.25" customHeight="1" x14ac:dyDescent="0.3">
      <c r="A115" s="206" t="str">
        <f>'ITMA Form Data'!A115</f>
        <v>JUNIORS</v>
      </c>
      <c r="B115" s="206"/>
      <c r="C115" s="500"/>
      <c r="D115" s="29" t="str">
        <f>+'UK Prices'!D115</f>
        <v>Juniors</v>
      </c>
      <c r="E115" s="214"/>
      <c r="I115" s="216"/>
    </row>
    <row r="116" spans="1:9" ht="20.25" hidden="1" customHeight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+'UK Prices'!D116</f>
        <v>FJ Junior FJ Chill-Out w/ Chest Piping 1/4 Zip</v>
      </c>
      <c r="E116" s="214">
        <f>'UK Prices'!J116</f>
        <v>0</v>
      </c>
      <c r="F116" s="215">
        <f t="shared" ref="F116:F117" si="20">+$E116*(1-$L$4)</f>
        <v>0</v>
      </c>
      <c r="G116" s="224">
        <f t="shared" ref="G116:G124" si="21">$L$4</f>
        <v>0.13</v>
      </c>
      <c r="I116" s="216" t="e">
        <f>(F116-'Std Cst'!U116)/'American Golf'!F116</f>
        <v>#DIV/0!</v>
      </c>
    </row>
    <row r="117" spans="1:9" ht="20.25" customHeight="1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+'UK Prices'!D117</f>
        <v>FJ Junior FJ Solid Colour Chill-Out 1/4 zip</v>
      </c>
      <c r="E117" s="214">
        <f>'UK Prices'!J117</f>
        <v>22.1</v>
      </c>
      <c r="F117" s="215">
        <f t="shared" si="20"/>
        <v>19.227</v>
      </c>
      <c r="G117" s="224">
        <f t="shared" si="21"/>
        <v>0.13</v>
      </c>
      <c r="I117" s="216">
        <f>(F117-'Std Cst'!U117)/'American Golf'!F117</f>
        <v>0.37395913433515732</v>
      </c>
    </row>
    <row r="118" spans="1:9" ht="20.25" hidden="1" customHeight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+'UK Prices'!D118</f>
        <v>FJ Junior Birdseye Colorblock Pique w/ Self Collar</v>
      </c>
      <c r="E118" s="214">
        <f>'UK Prices'!J118</f>
        <v>0</v>
      </c>
      <c r="F118" s="215">
        <f t="shared" ref="F118:F124" si="22">+$E118*(1-$L$4)</f>
        <v>0</v>
      </c>
      <c r="G118" s="224">
        <f t="shared" si="21"/>
        <v>0.13</v>
      </c>
      <c r="I118" s="216" t="e">
        <f>(F118-'Std Cst'!U118)/'American Golf'!F118</f>
        <v>#DIV/0!</v>
      </c>
    </row>
    <row r="119" spans="1:9" ht="20.25" hidden="1" customHeight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+'UK Prices'!D119</f>
        <v>FJ Junior Smooth Pique Double Chest Stripe</v>
      </c>
      <c r="E119" s="214">
        <f>'UK Prices'!J119</f>
        <v>0</v>
      </c>
      <c r="F119" s="215">
        <f t="shared" si="22"/>
        <v>0</v>
      </c>
      <c r="G119" s="224">
        <f t="shared" si="21"/>
        <v>0.13</v>
      </c>
      <c r="I119" s="216" t="e">
        <f>(F119-'Std Cst'!U119)/'American Golf'!F119</f>
        <v>#DIV/0!</v>
      </c>
    </row>
    <row r="120" spans="1:9" ht="20.25" customHeight="1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+'UK Prices'!D120</f>
        <v>Junior Textured Chill-Out</v>
      </c>
      <c r="E120" s="214">
        <f>'UK Prices'!J120</f>
        <v>22.1</v>
      </c>
      <c r="F120" s="215">
        <f>+$E120*(1-$L$4)</f>
        <v>19.227</v>
      </c>
      <c r="G120" s="224">
        <f t="shared" si="4"/>
        <v>0.13</v>
      </c>
      <c r="I120" s="216">
        <f>(F120-'Std Cst'!U120)/'American Golf'!F120</f>
        <v>0.42216720380642875</v>
      </c>
    </row>
    <row r="121" spans="1:9" ht="20.25" customHeight="1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+'UK Prices'!D121</f>
        <v>Junior Stretch Pique w/Painted Stripes</v>
      </c>
      <c r="E121" s="214">
        <f>'UK Prices'!J121</f>
        <v>19.5</v>
      </c>
      <c r="F121" s="215">
        <f>+$E121*(1-$L$4)</f>
        <v>16.965</v>
      </c>
      <c r="G121" s="224">
        <f t="shared" si="4"/>
        <v>0.13</v>
      </c>
      <c r="I121" s="216">
        <f>(F121-'Std Cst'!U121)/'American Golf'!F121</f>
        <v>0.38279728040489036</v>
      </c>
    </row>
    <row r="122" spans="1:9" ht="20.25" customHeight="1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+'UK Prices'!D122</f>
        <v>Junior Smooth Pique w/Collar &amp; Sleeve Stripes</v>
      </c>
      <c r="E122" s="214">
        <f>'UK Prices'!J122</f>
        <v>17.5</v>
      </c>
      <c r="F122" s="215">
        <f>+$E122*(1-$L$4)</f>
        <v>15.225</v>
      </c>
      <c r="G122" s="224">
        <f t="shared" si="4"/>
        <v>0.13</v>
      </c>
      <c r="I122" s="216">
        <f>(F122-'Std Cst'!U122)/'American Golf'!F122</f>
        <v>0.33869837495045585</v>
      </c>
    </row>
    <row r="123" spans="1:9" ht="20.25" customHeight="1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+'UK Prices'!D123</f>
        <v>FJ Junior Stretch Pique w/neck tape trim</v>
      </c>
      <c r="E123" s="214">
        <f>'UK Prices'!J123</f>
        <v>14.5</v>
      </c>
      <c r="F123" s="215">
        <f t="shared" si="22"/>
        <v>12.615</v>
      </c>
      <c r="G123" s="224">
        <f t="shared" si="21"/>
        <v>0.13</v>
      </c>
      <c r="I123" s="216">
        <f>(F123-'Std Cst'!U123)/'American Golf'!F123</f>
        <v>0.40587620101958544</v>
      </c>
    </row>
    <row r="124" spans="1:9" ht="20.25" customHeight="1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+'UK Prices'!D124</f>
        <v>FJ Junior Shorts</v>
      </c>
      <c r="E124" s="214">
        <f>'UK Prices'!J124</f>
        <v>17</v>
      </c>
      <c r="F124" s="215">
        <f t="shared" si="22"/>
        <v>14.79</v>
      </c>
      <c r="G124" s="224">
        <f t="shared" si="21"/>
        <v>0.13</v>
      </c>
      <c r="I124" s="216">
        <f>(F124-'Std Cst'!U124)/'American Golf'!F124</f>
        <v>0.40412935114592802</v>
      </c>
    </row>
    <row r="125" spans="1:9" ht="20.25" customHeight="1" x14ac:dyDescent="0.3">
      <c r="A125" s="180"/>
      <c r="B125" s="180"/>
      <c r="C125" s="180"/>
      <c r="D125" s="29"/>
    </row>
    <row r="126" spans="1:9" ht="20.25" customHeight="1" x14ac:dyDescent="0.3">
      <c r="A126" s="19"/>
      <c r="B126" s="19"/>
      <c r="C126" s="180"/>
      <c r="D126" s="29"/>
    </row>
    <row r="127" spans="1:9" ht="20.25" customHeight="1" x14ac:dyDescent="0.3">
      <c r="A127" s="180"/>
      <c r="B127" s="180"/>
      <c r="C127" s="180"/>
      <c r="D127" s="422"/>
    </row>
    <row r="128" spans="1:9" ht="20.25" customHeight="1" x14ac:dyDescent="0.3">
      <c r="A128" s="180"/>
      <c r="B128" s="180"/>
      <c r="C128" s="180"/>
      <c r="D128" s="21"/>
    </row>
    <row r="129" spans="1:4" ht="20.25" customHeight="1" x14ac:dyDescent="0.3">
      <c r="A129" s="180"/>
      <c r="B129" s="180"/>
      <c r="C129" s="180"/>
      <c r="D129" s="21"/>
    </row>
    <row r="130" spans="1:4" ht="20.25" customHeight="1" x14ac:dyDescent="0.3">
      <c r="A130" s="180"/>
      <c r="B130" s="180"/>
      <c r="C130" s="180"/>
      <c r="D130" s="21"/>
    </row>
    <row r="131" spans="1:4" ht="20.25" customHeight="1" x14ac:dyDescent="0.3">
      <c r="A131" s="180"/>
      <c r="B131" s="180"/>
      <c r="C131" s="180"/>
      <c r="D131" s="21"/>
    </row>
    <row r="132" spans="1:4" ht="20.25" customHeight="1" x14ac:dyDescent="0.3">
      <c r="A132" s="221"/>
      <c r="B132" s="221"/>
      <c r="C132" s="221"/>
      <c r="D132" s="212"/>
    </row>
    <row r="133" spans="1:4" ht="20.25" customHeight="1" x14ac:dyDescent="0.3">
      <c r="A133" s="221"/>
      <c r="B133" s="221"/>
      <c r="C133" s="221"/>
      <c r="D133" s="212"/>
    </row>
    <row r="134" spans="1:4" ht="20.25" customHeight="1" x14ac:dyDescent="0.3">
      <c r="A134" s="221"/>
      <c r="B134" s="221"/>
      <c r="C134" s="221"/>
      <c r="D134" s="212"/>
    </row>
    <row r="135" spans="1:4" ht="20.25" customHeight="1" x14ac:dyDescent="0.3">
      <c r="A135" s="221"/>
      <c r="B135" s="221"/>
      <c r="C135" s="221"/>
      <c r="D135" s="212"/>
    </row>
    <row r="136" spans="1:4" ht="20.25" customHeight="1" x14ac:dyDescent="0.3">
      <c r="A136" s="221"/>
      <c r="B136" s="221"/>
      <c r="C136" s="221"/>
      <c r="D136" s="212"/>
    </row>
    <row r="137" spans="1:4" ht="20.25" customHeight="1" x14ac:dyDescent="0.3">
      <c r="A137" s="221"/>
      <c r="B137" s="221"/>
      <c r="C137" s="221"/>
      <c r="D137" s="212"/>
    </row>
    <row r="138" spans="1:4" ht="20.25" customHeight="1" x14ac:dyDescent="0.3">
      <c r="A138" s="221"/>
      <c r="B138" s="221"/>
      <c r="C138" s="221"/>
      <c r="D138" s="212"/>
    </row>
    <row r="139" spans="1:4" ht="20.25" customHeight="1" x14ac:dyDescent="0.3">
      <c r="A139" s="221"/>
      <c r="B139" s="221"/>
      <c r="C139" s="221"/>
      <c r="D139" s="212"/>
    </row>
    <row r="140" spans="1:4" ht="20.25" customHeight="1" x14ac:dyDescent="0.3">
      <c r="A140" s="221"/>
      <c r="B140" s="221"/>
      <c r="C140" s="221"/>
      <c r="D140" s="212"/>
    </row>
    <row r="141" spans="1:4" ht="20.25" customHeight="1" x14ac:dyDescent="0.3">
      <c r="A141" s="221"/>
      <c r="B141" s="221"/>
      <c r="C141" s="221"/>
      <c r="D141" s="212"/>
    </row>
    <row r="142" spans="1:4" ht="20.25" customHeight="1" x14ac:dyDescent="0.3">
      <c r="A142" s="221"/>
      <c r="B142" s="221"/>
      <c r="C142" s="221"/>
      <c r="D142" s="212"/>
    </row>
    <row r="143" spans="1:4" ht="20.25" customHeight="1" x14ac:dyDescent="0.3">
      <c r="A143" s="221"/>
      <c r="B143" s="221"/>
      <c r="C143" s="221"/>
      <c r="D143" s="212"/>
    </row>
    <row r="144" spans="1:4" ht="20.25" customHeight="1" x14ac:dyDescent="0.3">
      <c r="A144" s="221"/>
      <c r="B144" s="221"/>
      <c r="C144" s="221"/>
      <c r="D144" s="212"/>
    </row>
    <row r="145" spans="1:4" ht="20.25" customHeight="1" x14ac:dyDescent="0.3">
      <c r="A145" s="221"/>
      <c r="B145" s="221"/>
      <c r="C145" s="221"/>
      <c r="D145" s="212"/>
    </row>
    <row r="146" spans="1:4" ht="20.25" customHeight="1" x14ac:dyDescent="0.3">
      <c r="A146" s="221"/>
      <c r="B146" s="221"/>
      <c r="C146" s="221"/>
      <c r="D146" s="212"/>
    </row>
    <row r="147" spans="1:4" ht="20.25" customHeight="1" x14ac:dyDescent="0.3">
      <c r="A147" s="221"/>
      <c r="B147" s="221"/>
      <c r="C147" s="221"/>
      <c r="D147" s="212"/>
    </row>
    <row r="148" spans="1:4" ht="20.25" customHeight="1" x14ac:dyDescent="0.3">
      <c r="A148" s="221"/>
      <c r="B148" s="221"/>
      <c r="C148" s="221"/>
      <c r="D148" s="212"/>
    </row>
    <row r="149" spans="1:4" ht="20.25" customHeight="1" x14ac:dyDescent="0.3">
      <c r="A149" s="221"/>
      <c r="B149" s="221"/>
      <c r="C149" s="221"/>
      <c r="D149" s="212"/>
    </row>
    <row r="150" spans="1:4" ht="20.25" customHeight="1" x14ac:dyDescent="0.3">
      <c r="A150" s="221"/>
      <c r="B150" s="221"/>
      <c r="C150" s="221"/>
      <c r="D150" s="212"/>
    </row>
    <row r="151" spans="1:4" ht="20.25" customHeight="1" x14ac:dyDescent="0.3">
      <c r="A151" s="221"/>
      <c r="B151" s="221"/>
      <c r="C151" s="221"/>
      <c r="D151" s="212"/>
    </row>
    <row r="152" spans="1:4" ht="20.25" customHeight="1" x14ac:dyDescent="0.3">
      <c r="A152" s="221"/>
      <c r="B152" s="221"/>
      <c r="C152" s="221"/>
      <c r="D152" s="212"/>
    </row>
    <row r="153" spans="1:4" ht="20.25" customHeight="1" x14ac:dyDescent="0.3">
      <c r="A153" s="221"/>
      <c r="B153" s="221"/>
      <c r="C153" s="221"/>
      <c r="D153" s="212"/>
    </row>
    <row r="154" spans="1:4" ht="20.25" customHeight="1" x14ac:dyDescent="0.3">
      <c r="A154" s="221"/>
      <c r="B154" s="221"/>
      <c r="C154" s="221"/>
      <c r="D154" s="212"/>
    </row>
    <row r="155" spans="1:4" ht="20.25" customHeight="1" x14ac:dyDescent="0.3">
      <c r="A155" s="221"/>
      <c r="B155" s="221"/>
      <c r="C155" s="221"/>
      <c r="D155" s="212"/>
    </row>
    <row r="156" spans="1:4" ht="20.25" customHeight="1" x14ac:dyDescent="0.3">
      <c r="A156" s="221"/>
      <c r="B156" s="221"/>
      <c r="C156" s="221"/>
      <c r="D156" s="212"/>
    </row>
    <row r="157" spans="1:4" ht="20.25" customHeight="1" x14ac:dyDescent="0.3">
      <c r="A157" s="221"/>
      <c r="B157" s="221"/>
      <c r="C157" s="221"/>
      <c r="D157" s="212"/>
    </row>
    <row r="158" spans="1:4" ht="20.25" customHeight="1" x14ac:dyDescent="0.3">
      <c r="A158" s="221"/>
      <c r="B158" s="221"/>
      <c r="C158" s="221"/>
      <c r="D158" s="212"/>
    </row>
    <row r="159" spans="1:4" ht="20.25" customHeight="1" x14ac:dyDescent="0.3">
      <c r="A159" s="221"/>
      <c r="B159" s="221"/>
      <c r="C159" s="221"/>
      <c r="D159" s="212"/>
    </row>
    <row r="160" spans="1:4" ht="20.25" customHeight="1" x14ac:dyDescent="0.3">
      <c r="A160" s="221"/>
      <c r="B160" s="221"/>
      <c r="C160" s="221"/>
      <c r="D160" s="212"/>
    </row>
    <row r="161" spans="1:4" ht="20.25" customHeight="1" x14ac:dyDescent="0.3">
      <c r="A161" s="221"/>
      <c r="B161" s="221"/>
      <c r="C161" s="221"/>
      <c r="D161" s="212"/>
    </row>
    <row r="162" spans="1:4" ht="20.25" customHeight="1" x14ac:dyDescent="0.3">
      <c r="A162" s="221"/>
      <c r="B162" s="221"/>
      <c r="C162" s="221"/>
      <c r="D162" s="212"/>
    </row>
    <row r="163" spans="1:4" ht="20.25" customHeight="1" x14ac:dyDescent="0.3">
      <c r="A163" s="221"/>
      <c r="B163" s="221"/>
      <c r="C163" s="221"/>
      <c r="D163" s="212"/>
    </row>
    <row r="164" spans="1:4" ht="20.25" customHeight="1" x14ac:dyDescent="0.3">
      <c r="A164" s="221"/>
      <c r="B164" s="221"/>
      <c r="C164" s="221"/>
      <c r="D164" s="212"/>
    </row>
    <row r="165" spans="1:4" ht="20.25" customHeight="1" x14ac:dyDescent="0.3">
      <c r="A165" s="221"/>
      <c r="B165" s="221"/>
      <c r="C165" s="221"/>
      <c r="D165" s="212"/>
    </row>
    <row r="166" spans="1:4" ht="20.25" customHeight="1" x14ac:dyDescent="0.3">
      <c r="A166" s="221"/>
      <c r="B166" s="221"/>
      <c r="C166" s="221"/>
      <c r="D166" s="212"/>
    </row>
    <row r="167" spans="1:4" ht="20.25" customHeight="1" x14ac:dyDescent="0.3">
      <c r="A167" s="221"/>
      <c r="B167" s="221"/>
      <c r="C167" s="221"/>
      <c r="D167" s="212"/>
    </row>
    <row r="168" spans="1:4" ht="20.25" customHeight="1" x14ac:dyDescent="0.3">
      <c r="A168" s="221"/>
      <c r="B168" s="221"/>
      <c r="C168" s="221"/>
      <c r="D168" s="212"/>
    </row>
    <row r="169" spans="1:4" ht="20.25" customHeight="1" x14ac:dyDescent="0.3">
      <c r="A169" s="221"/>
      <c r="B169" s="221"/>
      <c r="C169" s="221"/>
      <c r="D169" s="212"/>
    </row>
    <row r="170" spans="1:4" ht="20.25" customHeight="1" x14ac:dyDescent="0.3">
      <c r="A170" s="221"/>
      <c r="B170" s="221"/>
      <c r="C170" s="221"/>
      <c r="D170" s="212"/>
    </row>
    <row r="171" spans="1:4" ht="20.25" customHeight="1" x14ac:dyDescent="0.3">
      <c r="A171" s="221"/>
      <c r="B171" s="221"/>
      <c r="C171" s="221"/>
      <c r="D171" s="212"/>
    </row>
    <row r="172" spans="1:4" ht="20.25" customHeight="1" x14ac:dyDescent="0.3">
      <c r="A172" s="221"/>
      <c r="B172" s="221"/>
      <c r="C172" s="221"/>
      <c r="D172" s="212"/>
    </row>
    <row r="173" spans="1:4" ht="20.25" customHeight="1" x14ac:dyDescent="0.3">
      <c r="A173" s="221"/>
      <c r="B173" s="221"/>
      <c r="C173" s="221"/>
      <c r="D173" s="212"/>
    </row>
    <row r="174" spans="1:4" ht="20.25" customHeight="1" x14ac:dyDescent="0.3">
      <c r="A174" s="221"/>
      <c r="B174" s="221"/>
      <c r="C174" s="221"/>
      <c r="D174" s="212"/>
    </row>
    <row r="175" spans="1:4" ht="20.25" customHeight="1" x14ac:dyDescent="0.3">
      <c r="A175" s="221"/>
      <c r="B175" s="221"/>
      <c r="C175" s="221"/>
      <c r="D175" s="212"/>
    </row>
    <row r="176" spans="1:4" ht="20.25" customHeight="1" x14ac:dyDescent="0.3">
      <c r="A176" s="221"/>
      <c r="B176" s="221"/>
      <c r="C176" s="221"/>
      <c r="D176" s="212"/>
    </row>
    <row r="177" spans="1:4" ht="20.25" customHeight="1" x14ac:dyDescent="0.3">
      <c r="A177" s="221"/>
      <c r="B177" s="221"/>
      <c r="C177" s="221"/>
      <c r="D177" s="212"/>
    </row>
    <row r="178" spans="1:4" ht="20.25" customHeight="1" x14ac:dyDescent="0.3">
      <c r="A178" s="221"/>
      <c r="B178" s="221"/>
      <c r="C178" s="221"/>
      <c r="D178" s="212"/>
    </row>
    <row r="179" spans="1:4" ht="20.25" customHeight="1" x14ac:dyDescent="0.3">
      <c r="A179" s="221"/>
      <c r="B179" s="221"/>
      <c r="C179" s="221"/>
      <c r="D179" s="212"/>
    </row>
    <row r="180" spans="1:4" ht="20.25" customHeight="1" x14ac:dyDescent="0.3">
      <c r="A180" s="221"/>
      <c r="B180" s="221"/>
      <c r="C180" s="221"/>
      <c r="D180" s="212"/>
    </row>
    <row r="181" spans="1:4" ht="20.25" customHeight="1" x14ac:dyDescent="0.3">
      <c r="A181" s="221"/>
      <c r="B181" s="221"/>
      <c r="C181" s="221"/>
      <c r="D181" s="212"/>
    </row>
    <row r="182" spans="1:4" ht="20.25" customHeight="1" x14ac:dyDescent="0.3">
      <c r="A182" s="221"/>
      <c r="B182" s="221"/>
      <c r="C182" s="221"/>
      <c r="D182" s="212"/>
    </row>
    <row r="183" spans="1:4" ht="20.25" customHeight="1" x14ac:dyDescent="0.3">
      <c r="A183" s="221"/>
      <c r="B183" s="221"/>
      <c r="C183" s="221"/>
      <c r="D183" s="212"/>
    </row>
    <row r="184" spans="1:4" ht="20.25" customHeight="1" x14ac:dyDescent="0.3">
      <c r="A184" s="221"/>
      <c r="B184" s="221"/>
      <c r="C184" s="221"/>
      <c r="D184" s="212"/>
    </row>
    <row r="185" spans="1:4" ht="20.25" customHeight="1" x14ac:dyDescent="0.3">
      <c r="A185" s="221"/>
      <c r="B185" s="221"/>
      <c r="C185" s="221"/>
      <c r="D185" s="212"/>
    </row>
    <row r="186" spans="1:4" ht="20.25" customHeight="1" x14ac:dyDescent="0.3">
      <c r="A186" s="221"/>
      <c r="B186" s="221"/>
      <c r="C186" s="221"/>
      <c r="D186" s="212"/>
    </row>
    <row r="187" spans="1:4" ht="20.25" customHeight="1" x14ac:dyDescent="0.3">
      <c r="A187" s="221"/>
      <c r="B187" s="221"/>
      <c r="C187" s="221"/>
      <c r="D187" s="212"/>
    </row>
    <row r="188" spans="1:4" ht="20.25" customHeight="1" x14ac:dyDescent="0.3">
      <c r="A188" s="221"/>
      <c r="B188" s="221"/>
      <c r="C188" s="221"/>
      <c r="D188" s="212"/>
    </row>
    <row r="189" spans="1:4" ht="20.25" customHeight="1" x14ac:dyDescent="0.3">
      <c r="A189" s="221"/>
      <c r="B189" s="221"/>
      <c r="C189" s="221"/>
      <c r="D189" s="212"/>
    </row>
    <row r="190" spans="1:4" ht="20.25" customHeight="1" x14ac:dyDescent="0.3">
      <c r="A190" s="221"/>
      <c r="B190" s="221"/>
      <c r="C190" s="221"/>
      <c r="D190" s="212"/>
    </row>
    <row r="191" spans="1:4" ht="20.25" customHeight="1" x14ac:dyDescent="0.3">
      <c r="A191" s="221"/>
      <c r="B191" s="221"/>
      <c r="C191" s="221"/>
      <c r="D191" s="212"/>
    </row>
    <row r="192" spans="1:4" ht="20.25" customHeight="1" x14ac:dyDescent="0.3">
      <c r="A192" s="221"/>
      <c r="B192" s="221"/>
      <c r="C192" s="221"/>
      <c r="D192" s="212"/>
    </row>
    <row r="193" spans="1:4" ht="20.25" customHeight="1" x14ac:dyDescent="0.3">
      <c r="A193" s="221"/>
      <c r="B193" s="221"/>
      <c r="C193" s="221"/>
      <c r="D193" s="212"/>
    </row>
    <row r="194" spans="1:4" ht="20.25" customHeight="1" x14ac:dyDescent="0.3">
      <c r="A194" s="221"/>
      <c r="B194" s="221"/>
      <c r="C194" s="221"/>
      <c r="D194" s="212"/>
    </row>
    <row r="195" spans="1:4" ht="20.25" customHeight="1" x14ac:dyDescent="0.3">
      <c r="A195" s="221"/>
      <c r="B195" s="221"/>
      <c r="C195" s="221"/>
      <c r="D195" s="212"/>
    </row>
    <row r="196" spans="1:4" ht="20.25" customHeight="1" x14ac:dyDescent="0.3">
      <c r="A196" s="221"/>
      <c r="B196" s="221"/>
      <c r="C196" s="221"/>
      <c r="D196" s="212"/>
    </row>
    <row r="197" spans="1:4" ht="20.25" customHeight="1" x14ac:dyDescent="0.3">
      <c r="A197" s="221"/>
      <c r="B197" s="221"/>
      <c r="C197" s="221"/>
      <c r="D197" s="212"/>
    </row>
    <row r="198" spans="1:4" ht="20.25" customHeight="1" x14ac:dyDescent="0.3">
      <c r="A198" s="221"/>
      <c r="B198" s="221"/>
      <c r="C198" s="221"/>
      <c r="D198" s="212"/>
    </row>
    <row r="199" spans="1:4" ht="20.25" customHeight="1" x14ac:dyDescent="0.3">
      <c r="A199" s="221"/>
      <c r="B199" s="221"/>
      <c r="C199" s="221"/>
      <c r="D199" s="212"/>
    </row>
    <row r="200" spans="1:4" ht="20.25" customHeight="1" x14ac:dyDescent="0.3">
      <c r="A200" s="221"/>
      <c r="B200" s="221"/>
      <c r="C200" s="221"/>
      <c r="D200" s="212"/>
    </row>
    <row r="201" spans="1:4" ht="20.25" customHeight="1" x14ac:dyDescent="0.3">
      <c r="A201" s="221"/>
      <c r="B201" s="221"/>
      <c r="C201" s="221"/>
      <c r="D201" s="212"/>
    </row>
    <row r="202" spans="1:4" ht="20.25" customHeight="1" x14ac:dyDescent="0.3">
      <c r="A202" s="221"/>
      <c r="B202" s="221"/>
      <c r="C202" s="221"/>
      <c r="D202" s="212"/>
    </row>
    <row r="203" spans="1:4" ht="20.25" customHeight="1" x14ac:dyDescent="0.3">
      <c r="A203" s="221"/>
      <c r="B203" s="221"/>
      <c r="C203" s="221"/>
      <c r="D203" s="212"/>
    </row>
    <row r="204" spans="1:4" ht="20.25" customHeight="1" x14ac:dyDescent="0.3">
      <c r="A204" s="221"/>
      <c r="B204" s="221"/>
      <c r="C204" s="221"/>
      <c r="D204" s="212"/>
    </row>
    <row r="205" spans="1:4" ht="20.25" customHeight="1" x14ac:dyDescent="0.3">
      <c r="A205" s="221"/>
      <c r="B205" s="221"/>
      <c r="C205" s="221"/>
      <c r="D205" s="212"/>
    </row>
    <row r="206" spans="1:4" ht="20.25" customHeight="1" x14ac:dyDescent="0.3">
      <c r="A206" s="221"/>
      <c r="B206" s="221"/>
      <c r="C206" s="221"/>
      <c r="D206" s="212"/>
    </row>
    <row r="207" spans="1:4" ht="20.25" customHeight="1" x14ac:dyDescent="0.3">
      <c r="A207" s="221"/>
      <c r="B207" s="221"/>
      <c r="C207" s="221"/>
      <c r="D207" s="212"/>
    </row>
    <row r="208" spans="1:4" ht="20.25" customHeight="1" x14ac:dyDescent="0.3">
      <c r="A208" s="221"/>
      <c r="B208" s="221"/>
      <c r="C208" s="221"/>
      <c r="D208" s="212"/>
    </row>
    <row r="209" spans="1:4" ht="20.25" customHeight="1" x14ac:dyDescent="0.3">
      <c r="A209" s="221"/>
      <c r="B209" s="221"/>
      <c r="C209" s="221"/>
      <c r="D209" s="212"/>
    </row>
    <row r="210" spans="1:4" ht="20.25" customHeight="1" x14ac:dyDescent="0.3">
      <c r="A210" s="221"/>
      <c r="B210" s="221"/>
      <c r="C210" s="221"/>
      <c r="D210" s="212"/>
    </row>
    <row r="211" spans="1:4" ht="20.25" customHeight="1" x14ac:dyDescent="0.3">
      <c r="A211" s="221"/>
      <c r="B211" s="221"/>
      <c r="C211" s="221"/>
      <c r="D211" s="212"/>
    </row>
    <row r="212" spans="1:4" ht="20.25" customHeight="1" x14ac:dyDescent="0.3">
      <c r="A212" s="221"/>
      <c r="B212" s="221"/>
      <c r="C212" s="221"/>
      <c r="D212" s="212"/>
    </row>
    <row r="213" spans="1:4" ht="20.25" customHeight="1" x14ac:dyDescent="0.3">
      <c r="A213" s="221"/>
      <c r="B213" s="221"/>
      <c r="C213" s="221"/>
      <c r="D213" s="212"/>
    </row>
    <row r="214" spans="1:4" ht="20.25" customHeight="1" x14ac:dyDescent="0.3">
      <c r="A214" s="221"/>
      <c r="B214" s="221"/>
      <c r="C214" s="221"/>
      <c r="D214" s="212"/>
    </row>
    <row r="215" spans="1:4" ht="20.25" customHeight="1" x14ac:dyDescent="0.3">
      <c r="A215" s="221"/>
      <c r="B215" s="221"/>
      <c r="C215" s="221"/>
      <c r="D215" s="212"/>
    </row>
    <row r="216" spans="1:4" ht="20.25" customHeight="1" x14ac:dyDescent="0.3">
      <c r="A216" s="221"/>
      <c r="B216" s="221"/>
      <c r="C216" s="221"/>
      <c r="D216" s="212"/>
    </row>
    <row r="217" spans="1:4" ht="20.25" customHeight="1" x14ac:dyDescent="0.3">
      <c r="A217" s="221"/>
      <c r="B217" s="221"/>
      <c r="C217" s="221"/>
      <c r="D217" s="212"/>
    </row>
    <row r="218" spans="1:4" ht="20.25" customHeight="1" x14ac:dyDescent="0.3">
      <c r="A218" s="221"/>
      <c r="B218" s="221"/>
      <c r="C218" s="221"/>
      <c r="D218" s="212"/>
    </row>
    <row r="219" spans="1:4" ht="20.25" customHeight="1" x14ac:dyDescent="0.3">
      <c r="A219" s="221"/>
      <c r="B219" s="221"/>
      <c r="C219" s="221"/>
      <c r="D219" s="212"/>
    </row>
    <row r="220" spans="1:4" ht="20.25" customHeight="1" x14ac:dyDescent="0.3">
      <c r="A220" s="221"/>
      <c r="B220" s="221"/>
      <c r="C220" s="221"/>
      <c r="D220" s="212"/>
    </row>
    <row r="221" spans="1:4" ht="20.25" customHeight="1" x14ac:dyDescent="0.3">
      <c r="A221" s="221"/>
      <c r="B221" s="221"/>
      <c r="C221" s="221"/>
      <c r="D221" s="212"/>
    </row>
    <row r="222" spans="1:4" ht="20.25" customHeight="1" x14ac:dyDescent="0.3">
      <c r="A222" s="221"/>
      <c r="B222" s="221"/>
      <c r="C222" s="221"/>
      <c r="D222" s="212"/>
    </row>
    <row r="223" spans="1:4" ht="20.25" customHeight="1" x14ac:dyDescent="0.3">
      <c r="A223" s="221"/>
      <c r="B223" s="221"/>
      <c r="C223" s="221"/>
      <c r="D223" s="212"/>
    </row>
    <row r="224" spans="1:4" ht="20.25" customHeight="1" x14ac:dyDescent="0.3">
      <c r="A224" s="221"/>
      <c r="B224" s="221"/>
      <c r="C224" s="221"/>
      <c r="D224" s="212"/>
    </row>
    <row r="225" spans="1:4" ht="20.25" customHeight="1" x14ac:dyDescent="0.3">
      <c r="A225" s="221"/>
      <c r="B225" s="221"/>
      <c r="C225" s="221"/>
      <c r="D225" s="212"/>
    </row>
    <row r="226" spans="1:4" ht="20.25" customHeight="1" x14ac:dyDescent="0.3">
      <c r="A226" s="221"/>
      <c r="B226" s="221"/>
      <c r="C226" s="221"/>
      <c r="D226" s="212"/>
    </row>
    <row r="227" spans="1:4" ht="20.25" customHeight="1" x14ac:dyDescent="0.3">
      <c r="A227" s="221"/>
      <c r="B227" s="221"/>
      <c r="C227" s="221"/>
      <c r="D227" s="212"/>
    </row>
    <row r="228" spans="1:4" ht="20.25" customHeight="1" x14ac:dyDescent="0.3">
      <c r="A228" s="221"/>
      <c r="B228" s="221"/>
      <c r="C228" s="221"/>
      <c r="D228" s="212"/>
    </row>
    <row r="229" spans="1:4" ht="20.25" customHeight="1" x14ac:dyDescent="0.3">
      <c r="A229" s="221"/>
      <c r="B229" s="221"/>
      <c r="C229" s="221"/>
      <c r="D229" s="212"/>
    </row>
    <row r="230" spans="1:4" ht="20.25" customHeight="1" x14ac:dyDescent="0.3">
      <c r="A230" s="221"/>
      <c r="B230" s="221"/>
      <c r="C230" s="221"/>
      <c r="D230" s="212"/>
    </row>
    <row r="231" spans="1:4" ht="20.25" customHeight="1" x14ac:dyDescent="0.3">
      <c r="A231" s="221"/>
      <c r="B231" s="221"/>
      <c r="C231" s="221"/>
      <c r="D231" s="212"/>
    </row>
    <row r="232" spans="1:4" ht="20.25" customHeight="1" x14ac:dyDescent="0.3">
      <c r="A232" s="221"/>
      <c r="B232" s="221"/>
      <c r="C232" s="221"/>
      <c r="D232" s="212"/>
    </row>
    <row r="233" spans="1:4" ht="20.25" customHeight="1" x14ac:dyDescent="0.3">
      <c r="A233" s="221"/>
      <c r="B233" s="221"/>
      <c r="C233" s="221"/>
      <c r="D233" s="212"/>
    </row>
    <row r="234" spans="1:4" ht="20.25" customHeight="1" x14ac:dyDescent="0.3">
      <c r="A234" s="221"/>
      <c r="B234" s="221"/>
      <c r="C234" s="221"/>
      <c r="D234" s="212"/>
    </row>
    <row r="235" spans="1:4" ht="20.25" customHeight="1" x14ac:dyDescent="0.3">
      <c r="A235" s="221"/>
      <c r="B235" s="221"/>
      <c r="C235" s="221"/>
      <c r="D235" s="212"/>
    </row>
    <row r="236" spans="1:4" ht="20.25" customHeight="1" x14ac:dyDescent="0.3">
      <c r="A236" s="221"/>
      <c r="B236" s="221"/>
      <c r="C236" s="221"/>
      <c r="D236" s="212"/>
    </row>
    <row r="237" spans="1:4" ht="20.25" customHeight="1" x14ac:dyDescent="0.3">
      <c r="A237" s="221"/>
      <c r="B237" s="221"/>
      <c r="C237" s="221"/>
      <c r="D237" s="212"/>
    </row>
    <row r="238" spans="1:4" ht="20.25" customHeight="1" x14ac:dyDescent="0.3">
      <c r="A238" s="221"/>
      <c r="B238" s="221"/>
      <c r="C238" s="221"/>
      <c r="D238" s="212"/>
    </row>
    <row r="239" spans="1:4" ht="20.25" customHeight="1" x14ac:dyDescent="0.3">
      <c r="A239" s="221"/>
      <c r="B239" s="221"/>
      <c r="C239" s="221"/>
      <c r="D239" s="212"/>
    </row>
    <row r="240" spans="1:4" ht="20.25" customHeight="1" x14ac:dyDescent="0.3">
      <c r="A240" s="221"/>
      <c r="B240" s="221"/>
      <c r="C240" s="221"/>
      <c r="D240" s="212"/>
    </row>
    <row r="241" spans="1:4" ht="20.25" customHeight="1" x14ac:dyDescent="0.3">
      <c r="A241" s="221"/>
      <c r="B241" s="221"/>
      <c r="C241" s="221"/>
      <c r="D241" s="212"/>
    </row>
    <row r="242" spans="1:4" ht="20.25" customHeight="1" x14ac:dyDescent="0.3">
      <c r="A242" s="221"/>
      <c r="B242" s="221"/>
      <c r="C242" s="221"/>
      <c r="D242" s="212"/>
    </row>
    <row r="243" spans="1:4" ht="20.25" customHeight="1" x14ac:dyDescent="0.3">
      <c r="A243" s="221"/>
      <c r="B243" s="221"/>
      <c r="C243" s="221"/>
      <c r="D243" s="212"/>
    </row>
    <row r="244" spans="1:4" ht="20.25" customHeight="1" x14ac:dyDescent="0.3">
      <c r="A244" s="221"/>
      <c r="B244" s="221"/>
      <c r="C244" s="221"/>
      <c r="D244" s="212"/>
    </row>
    <row r="245" spans="1:4" ht="20.25" customHeight="1" x14ac:dyDescent="0.3">
      <c r="A245" s="221"/>
      <c r="B245" s="221"/>
      <c r="C245" s="221"/>
      <c r="D245" s="212"/>
    </row>
    <row r="246" spans="1:4" ht="20.25" customHeight="1" x14ac:dyDescent="0.3">
      <c r="A246" s="221"/>
      <c r="B246" s="221"/>
      <c r="C246" s="221"/>
      <c r="D246" s="212"/>
    </row>
    <row r="247" spans="1:4" ht="20.25" customHeight="1" x14ac:dyDescent="0.3">
      <c r="A247" s="221"/>
      <c r="B247" s="221"/>
      <c r="C247" s="221"/>
      <c r="D247" s="212"/>
    </row>
    <row r="248" spans="1:4" ht="20.25" customHeight="1" x14ac:dyDescent="0.3">
      <c r="A248" s="221"/>
      <c r="B248" s="221"/>
      <c r="C248" s="221"/>
      <c r="D248" s="212"/>
    </row>
    <row r="249" spans="1:4" ht="20.25" customHeight="1" x14ac:dyDescent="0.3">
      <c r="A249" s="221"/>
      <c r="B249" s="221"/>
      <c r="C249" s="221"/>
      <c r="D249" s="212"/>
    </row>
    <row r="250" spans="1:4" ht="20.25" customHeight="1" x14ac:dyDescent="0.3">
      <c r="A250" s="221"/>
      <c r="B250" s="221"/>
      <c r="C250" s="221"/>
      <c r="D250" s="212"/>
    </row>
    <row r="251" spans="1:4" ht="20.25" customHeight="1" x14ac:dyDescent="0.3">
      <c r="A251" s="221"/>
      <c r="B251" s="221"/>
      <c r="C251" s="221"/>
      <c r="D251" s="212"/>
    </row>
    <row r="252" spans="1:4" ht="20.25" customHeight="1" x14ac:dyDescent="0.3">
      <c r="A252" s="221"/>
      <c r="B252" s="221"/>
      <c r="C252" s="221"/>
      <c r="D252" s="212"/>
    </row>
    <row r="253" spans="1:4" ht="20.25" customHeight="1" x14ac:dyDescent="0.3">
      <c r="A253" s="221"/>
      <c r="B253" s="221"/>
      <c r="C253" s="221"/>
      <c r="D253" s="212"/>
    </row>
    <row r="254" spans="1:4" ht="20.25" customHeight="1" x14ac:dyDescent="0.3">
      <c r="A254" s="221"/>
      <c r="B254" s="221"/>
      <c r="C254" s="221"/>
      <c r="D254" s="212"/>
    </row>
    <row r="255" spans="1:4" ht="20.25" customHeight="1" x14ac:dyDescent="0.3">
      <c r="A255" s="221"/>
      <c r="B255" s="221"/>
      <c r="C255" s="221"/>
      <c r="D255" s="212"/>
    </row>
    <row r="256" spans="1:4" ht="20.25" customHeight="1" x14ac:dyDescent="0.3">
      <c r="A256" s="221"/>
      <c r="B256" s="221"/>
      <c r="C256" s="221"/>
      <c r="D256" s="212"/>
    </row>
    <row r="257" spans="1:4" ht="20.25" customHeight="1" x14ac:dyDescent="0.3">
      <c r="A257" s="221"/>
      <c r="B257" s="221"/>
      <c r="C257" s="221"/>
      <c r="D257" s="212"/>
    </row>
    <row r="258" spans="1:4" ht="20.25" customHeight="1" x14ac:dyDescent="0.3">
      <c r="A258" s="221"/>
      <c r="B258" s="221"/>
      <c r="C258" s="221"/>
      <c r="D258" s="212"/>
    </row>
    <row r="259" spans="1:4" ht="20.25" customHeight="1" x14ac:dyDescent="0.3">
      <c r="A259" s="221"/>
      <c r="B259" s="221"/>
      <c r="C259" s="221"/>
      <c r="D259" s="212"/>
    </row>
    <row r="260" spans="1:4" ht="20.25" customHeight="1" x14ac:dyDescent="0.3">
      <c r="A260" s="221"/>
      <c r="B260" s="221"/>
      <c r="C260" s="221"/>
      <c r="D260" s="212"/>
    </row>
    <row r="261" spans="1:4" ht="20.25" customHeight="1" x14ac:dyDescent="0.3">
      <c r="A261" s="221"/>
      <c r="B261" s="221"/>
      <c r="C261" s="221"/>
      <c r="D261" s="212"/>
    </row>
    <row r="262" spans="1:4" ht="20.25" customHeight="1" x14ac:dyDescent="0.3">
      <c r="A262" s="221"/>
      <c r="B262" s="221"/>
      <c r="C262" s="221"/>
      <c r="D262" s="212"/>
    </row>
    <row r="263" spans="1:4" ht="20.25" customHeight="1" x14ac:dyDescent="0.3">
      <c r="A263" s="221"/>
      <c r="B263" s="221"/>
      <c r="C263" s="221"/>
      <c r="D263" s="212"/>
    </row>
    <row r="264" spans="1:4" ht="20.25" customHeight="1" x14ac:dyDescent="0.3">
      <c r="A264" s="221"/>
      <c r="B264" s="221"/>
      <c r="C264" s="221"/>
      <c r="D264" s="212"/>
    </row>
    <row r="265" spans="1:4" ht="20.25" customHeight="1" x14ac:dyDescent="0.3">
      <c r="A265" s="221"/>
      <c r="B265" s="221"/>
      <c r="C265" s="221"/>
      <c r="D265" s="212"/>
    </row>
    <row r="266" spans="1:4" ht="20.25" customHeight="1" x14ac:dyDescent="0.3">
      <c r="A266" s="221"/>
      <c r="B266" s="221"/>
      <c r="C266" s="221"/>
      <c r="D266" s="212"/>
    </row>
    <row r="267" spans="1:4" ht="20.25" customHeight="1" x14ac:dyDescent="0.3">
      <c r="A267" s="221"/>
      <c r="B267" s="221"/>
      <c r="C267" s="221"/>
      <c r="D267" s="212"/>
    </row>
    <row r="268" spans="1:4" ht="20.25" customHeight="1" x14ac:dyDescent="0.3">
      <c r="A268" s="221"/>
      <c r="B268" s="221"/>
      <c r="C268" s="221"/>
      <c r="D268" s="212"/>
    </row>
    <row r="269" spans="1:4" ht="20.25" customHeight="1" x14ac:dyDescent="0.3">
      <c r="A269" s="221"/>
      <c r="B269" s="221"/>
      <c r="C269" s="221"/>
      <c r="D269" s="212"/>
    </row>
    <row r="270" spans="1:4" ht="20.25" customHeight="1" x14ac:dyDescent="0.3">
      <c r="A270" s="221"/>
      <c r="B270" s="221"/>
      <c r="C270" s="221"/>
      <c r="D270" s="212"/>
    </row>
    <row r="271" spans="1:4" ht="20.25" customHeight="1" x14ac:dyDescent="0.3">
      <c r="A271" s="221"/>
      <c r="B271" s="221"/>
      <c r="C271" s="221"/>
      <c r="D271" s="212"/>
    </row>
    <row r="272" spans="1:4" ht="20.25" customHeight="1" x14ac:dyDescent="0.3">
      <c r="A272" s="221"/>
      <c r="B272" s="221"/>
      <c r="C272" s="221"/>
      <c r="D272" s="212"/>
    </row>
    <row r="273" spans="1:4" ht="20.25" customHeight="1" x14ac:dyDescent="0.3">
      <c r="A273" s="221"/>
      <c r="B273" s="221"/>
      <c r="C273" s="221"/>
      <c r="D273" s="212"/>
    </row>
    <row r="274" spans="1:4" ht="20.25" customHeight="1" x14ac:dyDescent="0.3">
      <c r="A274" s="221"/>
      <c r="B274" s="221"/>
      <c r="C274" s="221"/>
      <c r="D274" s="212"/>
    </row>
    <row r="275" spans="1:4" ht="20.25" customHeight="1" x14ac:dyDescent="0.3">
      <c r="A275" s="221"/>
      <c r="B275" s="221"/>
      <c r="C275" s="221"/>
      <c r="D275" s="212"/>
    </row>
    <row r="276" spans="1:4" ht="20.25" customHeight="1" x14ac:dyDescent="0.3">
      <c r="A276" s="221"/>
      <c r="B276" s="221"/>
      <c r="C276" s="221"/>
      <c r="D276" s="212"/>
    </row>
    <row r="277" spans="1:4" ht="20.25" customHeight="1" x14ac:dyDescent="0.3">
      <c r="A277" s="221"/>
      <c r="B277" s="221"/>
      <c r="C277" s="221"/>
      <c r="D277" s="212"/>
    </row>
    <row r="278" spans="1:4" ht="20.25" customHeight="1" x14ac:dyDescent="0.3">
      <c r="A278" s="221"/>
      <c r="B278" s="221"/>
      <c r="C278" s="221"/>
      <c r="D278" s="212"/>
    </row>
    <row r="279" spans="1:4" ht="20.25" customHeight="1" x14ac:dyDescent="0.3">
      <c r="A279" s="221"/>
      <c r="B279" s="221"/>
      <c r="C279" s="221"/>
      <c r="D279" s="212"/>
    </row>
    <row r="280" spans="1:4" ht="20.25" customHeight="1" x14ac:dyDescent="0.3">
      <c r="A280" s="221"/>
      <c r="B280" s="221"/>
      <c r="C280" s="221"/>
      <c r="D280" s="212"/>
    </row>
    <row r="281" spans="1:4" ht="20.25" customHeight="1" x14ac:dyDescent="0.3">
      <c r="A281" s="221"/>
      <c r="B281" s="221"/>
      <c r="C281" s="221"/>
      <c r="D281" s="212"/>
    </row>
    <row r="282" spans="1:4" ht="20.25" customHeight="1" x14ac:dyDescent="0.3">
      <c r="A282" s="221"/>
      <c r="B282" s="221"/>
      <c r="C282" s="221"/>
      <c r="D282" s="212"/>
    </row>
    <row r="283" spans="1:4" ht="20.25" customHeight="1" x14ac:dyDescent="0.3">
      <c r="A283" s="221"/>
      <c r="B283" s="221"/>
      <c r="C283" s="221"/>
      <c r="D283" s="212"/>
    </row>
    <row r="284" spans="1:4" ht="20.25" customHeight="1" x14ac:dyDescent="0.3">
      <c r="A284" s="221"/>
      <c r="B284" s="221"/>
      <c r="C284" s="221"/>
      <c r="D284" s="212"/>
    </row>
    <row r="285" spans="1:4" ht="20.25" customHeight="1" x14ac:dyDescent="0.3">
      <c r="A285" s="221"/>
      <c r="B285" s="221"/>
      <c r="C285" s="221"/>
      <c r="D285" s="212"/>
    </row>
    <row r="286" spans="1:4" ht="20.25" customHeight="1" x14ac:dyDescent="0.3">
      <c r="A286" s="221"/>
      <c r="B286" s="221"/>
      <c r="C286" s="221"/>
      <c r="D286" s="212"/>
    </row>
    <row r="287" spans="1:4" ht="20.25" customHeight="1" x14ac:dyDescent="0.3">
      <c r="A287" s="221"/>
      <c r="B287" s="221"/>
      <c r="C287" s="221"/>
      <c r="D287" s="212"/>
    </row>
    <row r="288" spans="1:4" ht="20.25" customHeight="1" x14ac:dyDescent="0.3">
      <c r="A288" s="221"/>
      <c r="B288" s="221"/>
      <c r="C288" s="221"/>
      <c r="D288" s="212"/>
    </row>
    <row r="289" spans="1:4" ht="20.25" customHeight="1" x14ac:dyDescent="0.3">
      <c r="A289" s="221"/>
      <c r="B289" s="221"/>
      <c r="C289" s="221"/>
      <c r="D289" s="212"/>
    </row>
    <row r="290" spans="1:4" ht="20.25" customHeight="1" x14ac:dyDescent="0.3">
      <c r="A290" s="221"/>
      <c r="B290" s="221"/>
      <c r="C290" s="221"/>
      <c r="D290" s="212"/>
    </row>
    <row r="291" spans="1:4" ht="20.25" customHeight="1" x14ac:dyDescent="0.3">
      <c r="A291" s="221"/>
      <c r="B291" s="221"/>
      <c r="C291" s="221"/>
      <c r="D291" s="212"/>
    </row>
    <row r="292" spans="1:4" ht="20.25" customHeight="1" x14ac:dyDescent="0.3">
      <c r="A292" s="221"/>
      <c r="B292" s="221"/>
      <c r="C292" s="221"/>
      <c r="D292" s="212"/>
    </row>
    <row r="293" spans="1:4" ht="20.25" customHeight="1" x14ac:dyDescent="0.3">
      <c r="A293" s="221"/>
      <c r="B293" s="221"/>
      <c r="C293" s="221"/>
      <c r="D293" s="212"/>
    </row>
    <row r="294" spans="1:4" ht="20.25" customHeight="1" x14ac:dyDescent="0.3">
      <c r="A294" s="221"/>
      <c r="B294" s="221"/>
      <c r="C294" s="221"/>
      <c r="D294" s="212"/>
    </row>
    <row r="295" spans="1:4" ht="20.25" customHeight="1" x14ac:dyDescent="0.3">
      <c r="A295" s="221"/>
      <c r="B295" s="221"/>
      <c r="C295" s="221"/>
      <c r="D295" s="212"/>
    </row>
    <row r="296" spans="1:4" ht="20.25" customHeight="1" x14ac:dyDescent="0.3">
      <c r="A296" s="221"/>
      <c r="B296" s="221"/>
      <c r="C296" s="221"/>
      <c r="D296" s="212"/>
    </row>
    <row r="297" spans="1:4" ht="20.25" customHeight="1" x14ac:dyDescent="0.3">
      <c r="A297" s="221"/>
      <c r="B297" s="221"/>
      <c r="C297" s="221"/>
      <c r="D297" s="212"/>
    </row>
    <row r="298" spans="1:4" ht="20.25" customHeight="1" x14ac:dyDescent="0.3">
      <c r="A298" s="221"/>
      <c r="B298" s="221"/>
      <c r="C298" s="221"/>
      <c r="D298" s="212"/>
    </row>
    <row r="299" spans="1:4" ht="20.25" customHeight="1" x14ac:dyDescent="0.3">
      <c r="A299" s="221"/>
      <c r="B299" s="221"/>
      <c r="C299" s="221"/>
      <c r="D299" s="212"/>
    </row>
    <row r="300" spans="1:4" ht="20.25" customHeight="1" x14ac:dyDescent="0.3">
      <c r="A300" s="221"/>
      <c r="B300" s="221"/>
      <c r="C300" s="221"/>
      <c r="D300" s="212"/>
    </row>
    <row r="301" spans="1:4" ht="20.25" customHeight="1" x14ac:dyDescent="0.3">
      <c r="A301" s="221"/>
      <c r="B301" s="221"/>
      <c r="C301" s="221"/>
      <c r="D301" s="212"/>
    </row>
    <row r="302" spans="1:4" ht="20.25" customHeight="1" x14ac:dyDescent="0.3">
      <c r="A302" s="221"/>
      <c r="B302" s="221"/>
      <c r="C302" s="221"/>
      <c r="D302" s="212"/>
    </row>
    <row r="303" spans="1:4" ht="20.25" customHeight="1" x14ac:dyDescent="0.3">
      <c r="A303" s="221"/>
      <c r="B303" s="221"/>
      <c r="C303" s="221"/>
      <c r="D303" s="212"/>
    </row>
    <row r="304" spans="1:4" ht="20.25" customHeight="1" x14ac:dyDescent="0.3">
      <c r="A304" s="221"/>
      <c r="B304" s="221"/>
      <c r="C304" s="221"/>
      <c r="D304" s="212"/>
    </row>
    <row r="305" spans="1:4" ht="20.25" customHeight="1" x14ac:dyDescent="0.3">
      <c r="A305" s="221"/>
      <c r="B305" s="221"/>
      <c r="C305" s="221"/>
      <c r="D305" s="212"/>
    </row>
    <row r="306" spans="1:4" ht="20.25" customHeight="1" x14ac:dyDescent="0.3">
      <c r="A306" s="221"/>
      <c r="B306" s="221"/>
      <c r="C306" s="221"/>
      <c r="D306" s="212"/>
    </row>
    <row r="307" spans="1:4" ht="20.25" customHeight="1" x14ac:dyDescent="0.3">
      <c r="A307" s="221"/>
      <c r="B307" s="221"/>
      <c r="C307" s="221"/>
      <c r="D307" s="212"/>
    </row>
    <row r="308" spans="1:4" ht="20.25" customHeight="1" x14ac:dyDescent="0.3">
      <c r="A308" s="221"/>
      <c r="B308" s="221"/>
      <c r="C308" s="221"/>
      <c r="D308" s="212"/>
    </row>
    <row r="309" spans="1:4" ht="20.25" customHeight="1" x14ac:dyDescent="0.3">
      <c r="A309" s="221"/>
      <c r="B309" s="221"/>
      <c r="C309" s="221"/>
      <c r="D309" s="212"/>
    </row>
    <row r="310" spans="1:4" ht="20.25" customHeight="1" x14ac:dyDescent="0.3">
      <c r="A310" s="221"/>
      <c r="B310" s="221"/>
      <c r="C310" s="221"/>
      <c r="D310" s="212"/>
    </row>
    <row r="311" spans="1:4" ht="20.25" customHeight="1" x14ac:dyDescent="0.3">
      <c r="A311" s="221"/>
      <c r="B311" s="221"/>
      <c r="C311" s="221"/>
      <c r="D311" s="212"/>
    </row>
    <row r="312" spans="1:4" ht="20.25" customHeight="1" x14ac:dyDescent="0.3">
      <c r="A312" s="221"/>
      <c r="B312" s="221"/>
      <c r="C312" s="221"/>
      <c r="D312" s="212"/>
    </row>
    <row r="313" spans="1:4" ht="20.25" customHeight="1" x14ac:dyDescent="0.3">
      <c r="A313" s="221"/>
      <c r="B313" s="221"/>
      <c r="C313" s="221"/>
      <c r="D313" s="212"/>
    </row>
    <row r="314" spans="1:4" ht="20.25" customHeight="1" x14ac:dyDescent="0.3">
      <c r="A314" s="221"/>
      <c r="B314" s="221"/>
      <c r="C314" s="221"/>
      <c r="D314" s="212"/>
    </row>
    <row r="315" spans="1:4" ht="20.25" customHeight="1" x14ac:dyDescent="0.3">
      <c r="A315" s="221"/>
      <c r="B315" s="221"/>
      <c r="C315" s="221"/>
      <c r="D315" s="212"/>
    </row>
    <row r="316" spans="1:4" ht="20.25" customHeight="1" x14ac:dyDescent="0.3">
      <c r="A316" s="221"/>
      <c r="B316" s="221"/>
      <c r="C316" s="221"/>
      <c r="D316" s="212"/>
    </row>
    <row r="317" spans="1:4" ht="20.25" customHeight="1" x14ac:dyDescent="0.3">
      <c r="A317" s="221"/>
      <c r="B317" s="221"/>
      <c r="C317" s="221"/>
      <c r="D317" s="212"/>
    </row>
    <row r="318" spans="1:4" ht="20.25" customHeight="1" x14ac:dyDescent="0.3">
      <c r="A318" s="221"/>
      <c r="B318" s="221"/>
      <c r="C318" s="221"/>
      <c r="D318" s="212"/>
    </row>
    <row r="319" spans="1:4" ht="20.25" customHeight="1" x14ac:dyDescent="0.3">
      <c r="A319" s="221"/>
      <c r="B319" s="221"/>
      <c r="C319" s="221"/>
      <c r="D319" s="212"/>
    </row>
    <row r="320" spans="1:4" ht="20.25" customHeight="1" x14ac:dyDescent="0.3">
      <c r="A320" s="221"/>
      <c r="B320" s="221"/>
      <c r="C320" s="221"/>
      <c r="D320" s="212"/>
    </row>
    <row r="321" spans="1:4" ht="20.25" customHeight="1" x14ac:dyDescent="0.3">
      <c r="A321" s="221"/>
      <c r="B321" s="221"/>
      <c r="C321" s="221"/>
      <c r="D321" s="212"/>
    </row>
    <row r="322" spans="1:4" ht="20.25" customHeight="1" x14ac:dyDescent="0.3">
      <c r="A322" s="221"/>
      <c r="B322" s="221"/>
      <c r="C322" s="221"/>
      <c r="D322" s="212"/>
    </row>
    <row r="323" spans="1:4" ht="20.25" customHeight="1" x14ac:dyDescent="0.3">
      <c r="A323" s="221"/>
      <c r="B323" s="221"/>
      <c r="C323" s="221"/>
      <c r="D323" s="212"/>
    </row>
    <row r="324" spans="1:4" ht="20.25" customHeight="1" x14ac:dyDescent="0.3">
      <c r="A324" s="221"/>
      <c r="B324" s="221"/>
      <c r="C324" s="221"/>
      <c r="D324" s="212"/>
    </row>
    <row r="325" spans="1:4" ht="20.25" customHeight="1" x14ac:dyDescent="0.3">
      <c r="A325" s="221"/>
      <c r="B325" s="221"/>
      <c r="C325" s="221"/>
      <c r="D325" s="212"/>
    </row>
    <row r="326" spans="1:4" ht="20.25" customHeight="1" x14ac:dyDescent="0.3">
      <c r="A326" s="221"/>
      <c r="B326" s="221"/>
      <c r="C326" s="221"/>
      <c r="D326" s="212"/>
    </row>
    <row r="327" spans="1:4" ht="20.25" customHeight="1" x14ac:dyDescent="0.3">
      <c r="A327" s="221"/>
      <c r="B327" s="221"/>
      <c r="C327" s="221"/>
      <c r="D327" s="212"/>
    </row>
    <row r="328" spans="1:4" ht="20.25" customHeight="1" x14ac:dyDescent="0.3">
      <c r="A328" s="221"/>
      <c r="B328" s="221"/>
      <c r="C328" s="221"/>
      <c r="D328" s="212"/>
    </row>
    <row r="329" spans="1:4" ht="20.25" customHeight="1" x14ac:dyDescent="0.3">
      <c r="A329" s="221"/>
      <c r="B329" s="221"/>
      <c r="C329" s="221"/>
      <c r="D329" s="212"/>
    </row>
    <row r="330" spans="1:4" ht="20.25" customHeight="1" x14ac:dyDescent="0.3">
      <c r="A330" s="221"/>
      <c r="B330" s="221"/>
      <c r="C330" s="221"/>
      <c r="D330" s="212"/>
    </row>
    <row r="331" spans="1:4" ht="20.25" customHeight="1" x14ac:dyDescent="0.3">
      <c r="A331" s="221"/>
      <c r="B331" s="221"/>
      <c r="C331" s="221"/>
      <c r="D331" s="212"/>
    </row>
    <row r="332" spans="1:4" ht="20.25" customHeight="1" x14ac:dyDescent="0.3">
      <c r="A332" s="221"/>
      <c r="B332" s="221"/>
      <c r="C332" s="221"/>
      <c r="D332" s="212"/>
    </row>
    <row r="333" spans="1:4" ht="20.25" customHeight="1" x14ac:dyDescent="0.3">
      <c r="A333" s="221"/>
      <c r="B333" s="221"/>
      <c r="C333" s="221"/>
      <c r="D333" s="212"/>
    </row>
    <row r="334" spans="1:4" ht="20.25" customHeight="1" x14ac:dyDescent="0.3">
      <c r="A334" s="221"/>
      <c r="B334" s="221"/>
      <c r="C334" s="221"/>
      <c r="D334" s="212"/>
    </row>
    <row r="335" spans="1:4" ht="20.25" customHeight="1" x14ac:dyDescent="0.3">
      <c r="A335" s="221"/>
      <c r="B335" s="221"/>
      <c r="C335" s="221"/>
      <c r="D335" s="212"/>
    </row>
    <row r="336" spans="1:4" ht="20.25" customHeight="1" x14ac:dyDescent="0.3">
      <c r="A336" s="221"/>
      <c r="B336" s="221"/>
      <c r="C336" s="221"/>
      <c r="D336" s="212"/>
    </row>
    <row r="337" spans="1:4" ht="20.25" customHeight="1" x14ac:dyDescent="0.3">
      <c r="A337" s="221"/>
      <c r="B337" s="221"/>
      <c r="C337" s="221"/>
      <c r="D337" s="212"/>
    </row>
    <row r="338" spans="1:4" ht="20.25" customHeight="1" x14ac:dyDescent="0.3">
      <c r="A338" s="221"/>
      <c r="B338" s="221"/>
      <c r="C338" s="221"/>
      <c r="D338" s="212"/>
    </row>
    <row r="339" spans="1:4" ht="20.25" customHeight="1" x14ac:dyDescent="0.3">
      <c r="A339" s="221"/>
      <c r="B339" s="221"/>
      <c r="C339" s="221"/>
      <c r="D339" s="212"/>
    </row>
    <row r="340" spans="1:4" ht="20.25" customHeight="1" x14ac:dyDescent="0.3">
      <c r="A340" s="221"/>
      <c r="B340" s="221"/>
      <c r="C340" s="221"/>
      <c r="D340" s="212"/>
    </row>
    <row r="341" spans="1:4" ht="20.25" customHeight="1" x14ac:dyDescent="0.3">
      <c r="A341" s="221"/>
      <c r="B341" s="221"/>
      <c r="C341" s="221"/>
      <c r="D341" s="212"/>
    </row>
    <row r="342" spans="1:4" ht="20.25" customHeight="1" x14ac:dyDescent="0.3">
      <c r="A342" s="221"/>
      <c r="B342" s="221"/>
      <c r="C342" s="221"/>
      <c r="D342" s="212"/>
    </row>
    <row r="343" spans="1:4" ht="20.25" customHeight="1" x14ac:dyDescent="0.3">
      <c r="A343" s="221"/>
      <c r="B343" s="221"/>
      <c r="C343" s="221"/>
      <c r="D343" s="212"/>
    </row>
    <row r="344" spans="1:4" ht="20.25" customHeight="1" x14ac:dyDescent="0.3">
      <c r="A344" s="221"/>
      <c r="B344" s="221"/>
      <c r="C344" s="221"/>
      <c r="D344" s="212"/>
    </row>
    <row r="345" spans="1:4" ht="20.25" customHeight="1" x14ac:dyDescent="0.3">
      <c r="A345" s="221"/>
      <c r="B345" s="221"/>
      <c r="C345" s="221"/>
      <c r="D345" s="212"/>
    </row>
    <row r="346" spans="1:4" ht="20.25" customHeight="1" x14ac:dyDescent="0.3">
      <c r="A346" s="221"/>
      <c r="B346" s="221"/>
      <c r="C346" s="221"/>
      <c r="D346" s="212"/>
    </row>
    <row r="347" spans="1:4" ht="20.25" customHeight="1" x14ac:dyDescent="0.3">
      <c r="A347" s="221"/>
      <c r="B347" s="221"/>
      <c r="C347" s="221"/>
      <c r="D347" s="212"/>
    </row>
    <row r="348" spans="1:4" ht="20.25" customHeight="1" x14ac:dyDescent="0.3">
      <c r="A348" s="221"/>
      <c r="B348" s="221"/>
      <c r="C348" s="221"/>
      <c r="D348" s="212"/>
    </row>
    <row r="349" spans="1:4" ht="20.25" customHeight="1" x14ac:dyDescent="0.3">
      <c r="A349" s="221"/>
      <c r="B349" s="221"/>
      <c r="C349" s="221"/>
      <c r="D349" s="212"/>
    </row>
    <row r="350" spans="1:4" ht="20.25" customHeight="1" x14ac:dyDescent="0.3">
      <c r="A350" s="221"/>
      <c r="B350" s="221"/>
      <c r="C350" s="221"/>
      <c r="D350" s="212"/>
    </row>
    <row r="351" spans="1:4" ht="20.25" customHeight="1" x14ac:dyDescent="0.3">
      <c r="A351" s="221"/>
      <c r="B351" s="221"/>
      <c r="C351" s="221"/>
      <c r="D351" s="212"/>
    </row>
    <row r="352" spans="1:4" ht="20.25" customHeight="1" x14ac:dyDescent="0.3">
      <c r="A352" s="221"/>
      <c r="B352" s="221"/>
      <c r="C352" s="221"/>
      <c r="D352" s="212"/>
    </row>
    <row r="353" spans="1:4" ht="20.25" customHeight="1" x14ac:dyDescent="0.3">
      <c r="A353" s="221"/>
      <c r="B353" s="221"/>
      <c r="C353" s="221"/>
      <c r="D353" s="212"/>
    </row>
    <row r="354" spans="1:4" ht="20.25" customHeight="1" x14ac:dyDescent="0.3">
      <c r="A354" s="221"/>
      <c r="B354" s="221"/>
      <c r="C354" s="221"/>
      <c r="D354" s="212"/>
    </row>
    <row r="355" spans="1:4" ht="20.25" customHeight="1" x14ac:dyDescent="0.3">
      <c r="A355" s="221"/>
      <c r="B355" s="221"/>
      <c r="C355" s="221"/>
      <c r="D355" s="212"/>
    </row>
    <row r="356" spans="1:4" ht="20.25" customHeight="1" x14ac:dyDescent="0.3">
      <c r="A356" s="221"/>
      <c r="B356" s="221"/>
      <c r="C356" s="221"/>
      <c r="D356" s="212"/>
    </row>
    <row r="357" spans="1:4" ht="20.25" customHeight="1" x14ac:dyDescent="0.3">
      <c r="A357" s="221"/>
      <c r="B357" s="221"/>
      <c r="C357" s="221"/>
      <c r="D357" s="212"/>
    </row>
    <row r="358" spans="1:4" ht="20.25" customHeight="1" x14ac:dyDescent="0.3">
      <c r="A358" s="221"/>
      <c r="B358" s="221"/>
      <c r="C358" s="221"/>
      <c r="D358" s="212"/>
    </row>
    <row r="359" spans="1:4" ht="20.25" customHeight="1" x14ac:dyDescent="0.3">
      <c r="A359" s="221"/>
      <c r="B359" s="221"/>
      <c r="C359" s="221"/>
      <c r="D359" s="212"/>
    </row>
    <row r="360" spans="1:4" ht="20.25" customHeight="1" x14ac:dyDescent="0.3">
      <c r="A360" s="221"/>
      <c r="B360" s="221"/>
      <c r="C360" s="221"/>
      <c r="D360" s="212"/>
    </row>
    <row r="361" spans="1:4" ht="20.25" customHeight="1" x14ac:dyDescent="0.3">
      <c r="A361" s="221"/>
      <c r="B361" s="221"/>
      <c r="C361" s="221"/>
      <c r="D361" s="212"/>
    </row>
    <row r="362" spans="1:4" ht="20.25" customHeight="1" x14ac:dyDescent="0.3">
      <c r="A362" s="221"/>
      <c r="B362" s="221"/>
      <c r="C362" s="221"/>
      <c r="D362" s="212"/>
    </row>
    <row r="363" spans="1:4" ht="20.25" customHeight="1" x14ac:dyDescent="0.3">
      <c r="A363" s="221"/>
      <c r="B363" s="221"/>
      <c r="C363" s="221"/>
      <c r="D363" s="212"/>
    </row>
    <row r="364" spans="1:4" ht="20.25" customHeight="1" x14ac:dyDescent="0.3">
      <c r="A364" s="221"/>
      <c r="B364" s="221"/>
      <c r="C364" s="221"/>
      <c r="D364" s="212"/>
    </row>
    <row r="365" spans="1:4" ht="20.25" customHeight="1" x14ac:dyDescent="0.3">
      <c r="A365" s="221"/>
      <c r="B365" s="221"/>
      <c r="C365" s="221"/>
      <c r="D365" s="212"/>
    </row>
    <row r="366" spans="1:4" ht="20.25" customHeight="1" x14ac:dyDescent="0.3">
      <c r="A366" s="221"/>
      <c r="B366" s="221"/>
      <c r="C366" s="221"/>
      <c r="D366" s="212"/>
    </row>
    <row r="367" spans="1:4" ht="20.25" customHeight="1" x14ac:dyDescent="0.3">
      <c r="A367" s="221"/>
      <c r="B367" s="221"/>
      <c r="C367" s="221"/>
      <c r="D367" s="212"/>
    </row>
    <row r="368" spans="1:4" ht="20.25" customHeight="1" x14ac:dyDescent="0.3">
      <c r="A368" s="221"/>
      <c r="B368" s="221"/>
      <c r="C368" s="221"/>
      <c r="D368" s="212"/>
    </row>
    <row r="369" spans="1:4" ht="20.25" customHeight="1" x14ac:dyDescent="0.3">
      <c r="A369" s="221"/>
      <c r="B369" s="221"/>
      <c r="C369" s="221"/>
      <c r="D369" s="212"/>
    </row>
    <row r="370" spans="1:4" ht="20.25" customHeight="1" x14ac:dyDescent="0.3">
      <c r="A370" s="221"/>
      <c r="B370" s="221"/>
      <c r="C370" s="221"/>
      <c r="D370" s="212"/>
    </row>
    <row r="371" spans="1:4" ht="20.25" customHeight="1" x14ac:dyDescent="0.3">
      <c r="A371" s="221"/>
      <c r="B371" s="221"/>
      <c r="C371" s="221"/>
      <c r="D371" s="212"/>
    </row>
    <row r="372" spans="1:4" ht="20.25" customHeight="1" x14ac:dyDescent="0.3">
      <c r="A372" s="221"/>
      <c r="B372" s="221"/>
      <c r="C372" s="221"/>
      <c r="D372" s="212"/>
    </row>
    <row r="373" spans="1:4" ht="20.25" customHeight="1" x14ac:dyDescent="0.3">
      <c r="A373" s="221"/>
      <c r="B373" s="221"/>
      <c r="C373" s="221"/>
      <c r="D373" s="212"/>
    </row>
    <row r="374" spans="1:4" ht="20.25" customHeight="1" x14ac:dyDescent="0.3">
      <c r="A374" s="221"/>
      <c r="B374" s="221"/>
      <c r="C374" s="221"/>
      <c r="D374" s="212"/>
    </row>
    <row r="375" spans="1:4" ht="20.25" customHeight="1" x14ac:dyDescent="0.3">
      <c r="A375" s="221"/>
      <c r="B375" s="221"/>
      <c r="C375" s="221"/>
      <c r="D375" s="212"/>
    </row>
    <row r="376" spans="1:4" ht="20.25" customHeight="1" x14ac:dyDescent="0.3">
      <c r="A376" s="221"/>
      <c r="B376" s="221"/>
      <c r="C376" s="221"/>
      <c r="D376" s="212"/>
    </row>
    <row r="377" spans="1:4" ht="20.25" customHeight="1" x14ac:dyDescent="0.3">
      <c r="A377" s="221"/>
      <c r="B377" s="221"/>
      <c r="C377" s="221"/>
      <c r="D377" s="212"/>
    </row>
    <row r="378" spans="1:4" ht="20.25" customHeight="1" x14ac:dyDescent="0.3">
      <c r="A378" s="221"/>
      <c r="B378" s="221"/>
      <c r="C378" s="221"/>
      <c r="D378" s="212"/>
    </row>
    <row r="379" spans="1:4" ht="20.25" customHeight="1" x14ac:dyDescent="0.3">
      <c r="A379" s="221"/>
      <c r="B379" s="221"/>
      <c r="C379" s="221"/>
      <c r="D379" s="212"/>
    </row>
    <row r="380" spans="1:4" ht="20.25" customHeight="1" x14ac:dyDescent="0.3">
      <c r="A380" s="221"/>
      <c r="B380" s="221"/>
      <c r="C380" s="221"/>
      <c r="D380" s="212"/>
    </row>
    <row r="381" spans="1:4" ht="20.25" customHeight="1" x14ac:dyDescent="0.3">
      <c r="A381" s="221"/>
      <c r="B381" s="221"/>
      <c r="C381" s="221"/>
      <c r="D381" s="212"/>
    </row>
    <row r="382" spans="1:4" ht="20.25" customHeight="1" x14ac:dyDescent="0.3">
      <c r="A382" s="221"/>
      <c r="B382" s="221"/>
      <c r="C382" s="221"/>
      <c r="D382" s="212"/>
    </row>
    <row r="383" spans="1:4" ht="20.25" customHeight="1" x14ac:dyDescent="0.3">
      <c r="A383" s="221"/>
      <c r="B383" s="221"/>
      <c r="C383" s="221"/>
      <c r="D383" s="212"/>
    </row>
    <row r="384" spans="1:4" ht="20.25" customHeight="1" x14ac:dyDescent="0.3">
      <c r="A384" s="221"/>
      <c r="B384" s="221"/>
      <c r="C384" s="221"/>
      <c r="D384" s="212"/>
    </row>
    <row r="385" spans="1:4" ht="20.25" customHeight="1" x14ac:dyDescent="0.3">
      <c r="A385" s="221"/>
      <c r="B385" s="221"/>
      <c r="C385" s="221"/>
      <c r="D385" s="212"/>
    </row>
    <row r="386" spans="1:4" ht="20.25" customHeight="1" x14ac:dyDescent="0.3">
      <c r="A386" s="221"/>
      <c r="B386" s="221"/>
      <c r="C386" s="221"/>
      <c r="D386" s="212"/>
    </row>
    <row r="387" spans="1:4" ht="20.25" customHeight="1" x14ac:dyDescent="0.3">
      <c r="A387" s="221"/>
      <c r="B387" s="221"/>
      <c r="C387" s="221"/>
      <c r="D387" s="212"/>
    </row>
    <row r="388" spans="1:4" ht="20.25" customHeight="1" x14ac:dyDescent="0.3">
      <c r="A388" s="221"/>
      <c r="B388" s="221"/>
      <c r="C388" s="221"/>
      <c r="D388" s="212"/>
    </row>
    <row r="389" spans="1:4" ht="20.25" customHeight="1" x14ac:dyDescent="0.3">
      <c r="A389" s="221"/>
      <c r="B389" s="221"/>
      <c r="C389" s="221"/>
      <c r="D389" s="212"/>
    </row>
    <row r="390" spans="1:4" ht="20.25" customHeight="1" x14ac:dyDescent="0.3">
      <c r="A390" s="221"/>
      <c r="B390" s="221"/>
      <c r="C390" s="221"/>
      <c r="D390" s="212"/>
    </row>
    <row r="391" spans="1:4" ht="20.25" customHeight="1" x14ac:dyDescent="0.3">
      <c r="A391" s="221"/>
      <c r="B391" s="221"/>
      <c r="C391" s="221"/>
      <c r="D391" s="212"/>
    </row>
    <row r="392" spans="1:4" ht="20.25" customHeight="1" x14ac:dyDescent="0.3">
      <c r="A392" s="221"/>
      <c r="B392" s="221"/>
      <c r="C392" s="221"/>
      <c r="D392" s="212"/>
    </row>
    <row r="393" spans="1:4" ht="20.25" customHeight="1" x14ac:dyDescent="0.3">
      <c r="A393" s="221"/>
      <c r="B393" s="221"/>
      <c r="C393" s="221"/>
      <c r="D393" s="212"/>
    </row>
    <row r="394" spans="1:4" ht="20.25" customHeight="1" x14ac:dyDescent="0.3">
      <c r="A394" s="221"/>
      <c r="B394" s="221"/>
      <c r="C394" s="221"/>
      <c r="D394" s="212"/>
    </row>
    <row r="395" spans="1:4" ht="20.25" customHeight="1" x14ac:dyDescent="0.3">
      <c r="A395" s="221"/>
      <c r="B395" s="221"/>
      <c r="C395" s="221"/>
      <c r="D395" s="212"/>
    </row>
    <row r="396" spans="1:4" ht="20.25" customHeight="1" x14ac:dyDescent="0.3">
      <c r="A396" s="221"/>
      <c r="B396" s="221"/>
      <c r="C396" s="221"/>
      <c r="D396" s="212"/>
    </row>
    <row r="397" spans="1:4" ht="20.25" customHeight="1" x14ac:dyDescent="0.3">
      <c r="A397" s="221"/>
      <c r="B397" s="221"/>
      <c r="C397" s="221"/>
      <c r="D397" s="212"/>
    </row>
    <row r="398" spans="1:4" ht="20.25" customHeight="1" x14ac:dyDescent="0.3">
      <c r="A398" s="221"/>
      <c r="B398" s="221"/>
      <c r="C398" s="221"/>
      <c r="D398" s="212"/>
    </row>
    <row r="399" spans="1:4" ht="20.25" customHeight="1" x14ac:dyDescent="0.3">
      <c r="A399" s="221"/>
      <c r="B399" s="221"/>
      <c r="C399" s="221"/>
      <c r="D399" s="212"/>
    </row>
    <row r="400" spans="1:4" ht="20.25" customHeight="1" x14ac:dyDescent="0.3">
      <c r="A400" s="221"/>
      <c r="B400" s="221"/>
      <c r="C400" s="221"/>
      <c r="D400" s="212"/>
    </row>
    <row r="401" spans="1:4" ht="20.25" customHeight="1" x14ac:dyDescent="0.3">
      <c r="A401" s="221"/>
      <c r="B401" s="221"/>
      <c r="C401" s="221"/>
      <c r="D401" s="212"/>
    </row>
    <row r="402" spans="1:4" ht="20.25" customHeight="1" x14ac:dyDescent="0.3">
      <c r="A402" s="221"/>
      <c r="B402" s="221"/>
      <c r="C402" s="221"/>
      <c r="D402" s="212"/>
    </row>
    <row r="403" spans="1:4" ht="20.25" customHeight="1" x14ac:dyDescent="0.3">
      <c r="A403" s="221"/>
      <c r="B403" s="221"/>
      <c r="C403" s="221"/>
      <c r="D403" s="212"/>
    </row>
    <row r="404" spans="1:4" ht="20.25" customHeight="1" x14ac:dyDescent="0.3">
      <c r="A404" s="221"/>
      <c r="B404" s="221"/>
      <c r="C404" s="221"/>
      <c r="D404" s="212"/>
    </row>
    <row r="405" spans="1:4" ht="20.25" customHeight="1" x14ac:dyDescent="0.3">
      <c r="A405" s="221"/>
      <c r="B405" s="221"/>
      <c r="C405" s="221"/>
      <c r="D405" s="212"/>
    </row>
    <row r="406" spans="1:4" ht="20.25" customHeight="1" x14ac:dyDescent="0.3">
      <c r="A406" s="221"/>
      <c r="B406" s="221"/>
      <c r="C406" s="221"/>
      <c r="D406" s="212"/>
    </row>
    <row r="407" spans="1:4" ht="20.25" customHeight="1" x14ac:dyDescent="0.3">
      <c r="A407" s="221"/>
      <c r="B407" s="221"/>
      <c r="C407" s="221"/>
      <c r="D407" s="212"/>
    </row>
    <row r="408" spans="1:4" ht="20.25" customHeight="1" x14ac:dyDescent="0.3">
      <c r="A408" s="221"/>
      <c r="B408" s="221"/>
      <c r="C408" s="221"/>
      <c r="D408" s="212"/>
    </row>
    <row r="409" spans="1:4" ht="20.25" customHeight="1" x14ac:dyDescent="0.3">
      <c r="A409" s="221"/>
      <c r="B409" s="221"/>
      <c r="C409" s="221"/>
      <c r="D409" s="212"/>
    </row>
    <row r="410" spans="1:4" ht="20.25" customHeight="1" x14ac:dyDescent="0.3">
      <c r="A410" s="221"/>
      <c r="B410" s="221"/>
      <c r="C410" s="221"/>
      <c r="D410" s="212"/>
    </row>
    <row r="411" spans="1:4" ht="20.25" customHeight="1" x14ac:dyDescent="0.3">
      <c r="A411" s="221"/>
      <c r="B411" s="221"/>
      <c r="C411" s="221"/>
      <c r="D411" s="212"/>
    </row>
    <row r="412" spans="1:4" ht="20.25" customHeight="1" x14ac:dyDescent="0.3">
      <c r="A412" s="221"/>
      <c r="B412" s="221"/>
      <c r="C412" s="221"/>
      <c r="D412" s="212"/>
    </row>
    <row r="413" spans="1:4" ht="20.25" customHeight="1" x14ac:dyDescent="0.3">
      <c r="A413" s="221"/>
      <c r="B413" s="221"/>
      <c r="C413" s="221"/>
      <c r="D413" s="212"/>
    </row>
    <row r="414" spans="1:4" ht="20.25" customHeight="1" x14ac:dyDescent="0.3">
      <c r="A414" s="221"/>
      <c r="B414" s="221"/>
      <c r="C414" s="221"/>
      <c r="D414" s="212"/>
    </row>
    <row r="415" spans="1:4" ht="20.25" customHeight="1" x14ac:dyDescent="0.3">
      <c r="A415" s="221"/>
      <c r="B415" s="221"/>
      <c r="C415" s="221"/>
      <c r="D415" s="212"/>
    </row>
    <row r="416" spans="1:4" ht="20.25" customHeight="1" x14ac:dyDescent="0.3">
      <c r="A416" s="221"/>
      <c r="B416" s="221"/>
      <c r="C416" s="221"/>
      <c r="D416" s="212"/>
    </row>
    <row r="417" spans="1:4" ht="20.25" customHeight="1" x14ac:dyDescent="0.3">
      <c r="A417" s="221"/>
      <c r="B417" s="221"/>
      <c r="C417" s="221"/>
      <c r="D417" s="212"/>
    </row>
    <row r="418" spans="1:4" ht="20.25" customHeight="1" x14ac:dyDescent="0.3">
      <c r="A418" s="221"/>
      <c r="B418" s="221"/>
      <c r="C418" s="221"/>
      <c r="D418" s="212"/>
    </row>
    <row r="419" spans="1:4" ht="20.25" customHeight="1" x14ac:dyDescent="0.3">
      <c r="A419" s="221"/>
      <c r="B419" s="221"/>
      <c r="C419" s="221"/>
      <c r="D419" s="212"/>
    </row>
    <row r="420" spans="1:4" ht="20.25" customHeight="1" x14ac:dyDescent="0.3">
      <c r="A420" s="221"/>
      <c r="B420" s="221"/>
      <c r="C420" s="221"/>
      <c r="D420" s="212"/>
    </row>
    <row r="421" spans="1:4" ht="20.25" customHeight="1" x14ac:dyDescent="0.3">
      <c r="A421" s="221"/>
      <c r="B421" s="221"/>
      <c r="C421" s="221"/>
      <c r="D421" s="212"/>
    </row>
    <row r="422" spans="1:4" ht="20.25" customHeight="1" x14ac:dyDescent="0.3">
      <c r="A422" s="221"/>
      <c r="B422" s="221"/>
      <c r="C422" s="221"/>
      <c r="D422" s="212"/>
    </row>
    <row r="423" spans="1:4" ht="20.25" customHeight="1" x14ac:dyDescent="0.3">
      <c r="A423" s="221"/>
      <c r="B423" s="221"/>
      <c r="C423" s="221"/>
      <c r="D423" s="212"/>
    </row>
    <row r="424" spans="1:4" ht="20.25" customHeight="1" x14ac:dyDescent="0.3">
      <c r="A424" s="221"/>
      <c r="B424" s="221"/>
      <c r="C424" s="221"/>
      <c r="D424" s="212"/>
    </row>
    <row r="425" spans="1:4" ht="20.25" customHeight="1" x14ac:dyDescent="0.3">
      <c r="A425" s="221"/>
      <c r="B425" s="221"/>
      <c r="C425" s="221"/>
      <c r="D425" s="212"/>
    </row>
    <row r="426" spans="1:4" ht="20.25" customHeight="1" x14ac:dyDescent="0.3">
      <c r="A426" s="221"/>
      <c r="B426" s="221"/>
      <c r="C426" s="221"/>
      <c r="D426" s="212"/>
    </row>
    <row r="427" spans="1:4" ht="20.25" customHeight="1" x14ac:dyDescent="0.3">
      <c r="A427" s="221"/>
      <c r="B427" s="221"/>
      <c r="C427" s="221"/>
      <c r="D427" s="212"/>
    </row>
    <row r="428" spans="1:4" ht="20.25" customHeight="1" x14ac:dyDescent="0.3">
      <c r="A428" s="221"/>
      <c r="B428" s="221"/>
      <c r="C428" s="221"/>
      <c r="D428" s="212"/>
    </row>
    <row r="429" spans="1:4" ht="20.25" customHeight="1" x14ac:dyDescent="0.3">
      <c r="A429" s="221"/>
      <c r="B429" s="221"/>
      <c r="C429" s="221"/>
      <c r="D429" s="212"/>
    </row>
    <row r="430" spans="1:4" ht="20.25" customHeight="1" x14ac:dyDescent="0.3">
      <c r="A430" s="221"/>
      <c r="B430" s="221"/>
      <c r="C430" s="221"/>
      <c r="D430" s="212"/>
    </row>
    <row r="431" spans="1:4" ht="20.25" customHeight="1" x14ac:dyDescent="0.3">
      <c r="A431" s="221"/>
      <c r="B431" s="221"/>
      <c r="C431" s="221"/>
      <c r="D431" s="212"/>
    </row>
    <row r="432" spans="1:4" ht="20.25" customHeight="1" x14ac:dyDescent="0.3">
      <c r="A432" s="221"/>
      <c r="B432" s="221"/>
      <c r="C432" s="221"/>
      <c r="D432" s="212"/>
    </row>
    <row r="433" spans="1:4" ht="20.25" customHeight="1" x14ac:dyDescent="0.3">
      <c r="A433" s="221"/>
      <c r="B433" s="221"/>
      <c r="C433" s="221"/>
      <c r="D433" s="212"/>
    </row>
    <row r="434" spans="1:4" ht="20.25" customHeight="1" x14ac:dyDescent="0.3">
      <c r="A434" s="221"/>
      <c r="B434" s="221"/>
      <c r="C434" s="221"/>
      <c r="D434" s="212"/>
    </row>
    <row r="435" spans="1:4" ht="20.25" customHeight="1" x14ac:dyDescent="0.3">
      <c r="A435" s="221"/>
      <c r="B435" s="221"/>
      <c r="C435" s="221"/>
      <c r="D435" s="212"/>
    </row>
    <row r="436" spans="1:4" ht="20.25" customHeight="1" x14ac:dyDescent="0.3">
      <c r="A436" s="221"/>
      <c r="B436" s="221"/>
      <c r="C436" s="221"/>
      <c r="D436" s="212"/>
    </row>
    <row r="437" spans="1:4" ht="20.25" customHeight="1" x14ac:dyDescent="0.3">
      <c r="A437" s="221"/>
      <c r="B437" s="221"/>
      <c r="C437" s="221"/>
      <c r="D437" s="212"/>
    </row>
    <row r="438" spans="1:4" ht="20.25" customHeight="1" x14ac:dyDescent="0.3">
      <c r="A438" s="221"/>
      <c r="B438" s="221"/>
      <c r="C438" s="221"/>
      <c r="D438" s="212"/>
    </row>
    <row r="439" spans="1:4" ht="20.25" customHeight="1" x14ac:dyDescent="0.3">
      <c r="A439" s="221"/>
      <c r="B439" s="221"/>
      <c r="C439" s="221"/>
      <c r="D439" s="212"/>
    </row>
    <row r="440" spans="1:4" ht="20.25" customHeight="1" x14ac:dyDescent="0.3">
      <c r="A440" s="221"/>
      <c r="B440" s="221"/>
      <c r="C440" s="221"/>
      <c r="D440" s="212"/>
    </row>
    <row r="441" spans="1:4" ht="20.25" customHeight="1" x14ac:dyDescent="0.3">
      <c r="A441" s="221"/>
      <c r="B441" s="221"/>
      <c r="C441" s="221"/>
      <c r="D441" s="212"/>
    </row>
    <row r="442" spans="1:4" ht="20.25" customHeight="1" x14ac:dyDescent="0.3">
      <c r="A442" s="221"/>
      <c r="B442" s="221"/>
      <c r="C442" s="221"/>
      <c r="D442" s="212"/>
    </row>
    <row r="443" spans="1:4" ht="20.25" customHeight="1" x14ac:dyDescent="0.3">
      <c r="A443" s="221"/>
      <c r="B443" s="221"/>
      <c r="C443" s="221"/>
      <c r="D443" s="212"/>
    </row>
    <row r="444" spans="1:4" ht="20.25" customHeight="1" x14ac:dyDescent="0.3">
      <c r="A444" s="221"/>
      <c r="B444" s="221"/>
      <c r="C444" s="221"/>
      <c r="D444" s="212"/>
    </row>
    <row r="445" spans="1:4" ht="20.25" customHeight="1" x14ac:dyDescent="0.3">
      <c r="A445" s="221"/>
      <c r="B445" s="221"/>
      <c r="C445" s="221"/>
      <c r="D445" s="212"/>
    </row>
    <row r="446" spans="1:4" ht="20.25" customHeight="1" x14ac:dyDescent="0.3">
      <c r="A446" s="221"/>
      <c r="B446" s="221"/>
      <c r="C446" s="221"/>
      <c r="D446" s="212"/>
    </row>
    <row r="447" spans="1:4" ht="20.25" customHeight="1" x14ac:dyDescent="0.3">
      <c r="A447" s="221"/>
      <c r="B447" s="221"/>
      <c r="C447" s="221"/>
      <c r="D447" s="212"/>
    </row>
    <row r="448" spans="1:4" ht="20.25" customHeight="1" x14ac:dyDescent="0.3">
      <c r="A448" s="221"/>
      <c r="B448" s="221"/>
      <c r="C448" s="221"/>
      <c r="D448" s="212"/>
    </row>
    <row r="449" spans="1:4" ht="20.25" customHeight="1" x14ac:dyDescent="0.3">
      <c r="A449" s="221"/>
      <c r="B449" s="221"/>
      <c r="C449" s="221"/>
      <c r="D449" s="212"/>
    </row>
    <row r="450" spans="1:4" ht="20.25" customHeight="1" x14ac:dyDescent="0.3">
      <c r="A450" s="221"/>
      <c r="B450" s="221"/>
      <c r="C450" s="221"/>
      <c r="D450" s="212"/>
    </row>
    <row r="451" spans="1:4" ht="20.25" customHeight="1" x14ac:dyDescent="0.3">
      <c r="A451" s="221"/>
      <c r="B451" s="221"/>
      <c r="C451" s="221"/>
      <c r="D451" s="212"/>
    </row>
    <row r="452" spans="1:4" ht="20.25" customHeight="1" x14ac:dyDescent="0.3">
      <c r="A452" s="221"/>
      <c r="B452" s="221"/>
      <c r="C452" s="221"/>
      <c r="D452" s="212"/>
    </row>
    <row r="453" spans="1:4" ht="20.25" customHeight="1" x14ac:dyDescent="0.3">
      <c r="A453" s="221"/>
      <c r="B453" s="221"/>
      <c r="C453" s="221"/>
      <c r="D453" s="212"/>
    </row>
    <row r="454" spans="1:4" ht="20.25" customHeight="1" x14ac:dyDescent="0.3">
      <c r="A454" s="221"/>
      <c r="B454" s="221"/>
      <c r="C454" s="221"/>
      <c r="D454" s="212"/>
    </row>
    <row r="455" spans="1:4" ht="20.25" customHeight="1" x14ac:dyDescent="0.3">
      <c r="A455" s="221"/>
      <c r="B455" s="221"/>
      <c r="C455" s="221"/>
      <c r="D455" s="212"/>
    </row>
    <row r="456" spans="1:4" ht="20.25" customHeight="1" x14ac:dyDescent="0.3">
      <c r="A456" s="221"/>
      <c r="B456" s="221"/>
      <c r="C456" s="221"/>
      <c r="D456" s="212"/>
    </row>
    <row r="457" spans="1:4" ht="20.25" customHeight="1" x14ac:dyDescent="0.3">
      <c r="A457" s="221"/>
      <c r="B457" s="221"/>
      <c r="C457" s="221"/>
      <c r="D457" s="212"/>
    </row>
    <row r="458" spans="1:4" ht="20.25" customHeight="1" x14ac:dyDescent="0.3">
      <c r="A458" s="221"/>
      <c r="B458" s="221"/>
      <c r="C458" s="221"/>
      <c r="D458" s="212"/>
    </row>
    <row r="459" spans="1:4" ht="20.25" customHeight="1" x14ac:dyDescent="0.3">
      <c r="A459" s="221"/>
      <c r="B459" s="221"/>
      <c r="C459" s="221"/>
      <c r="D459" s="212"/>
    </row>
    <row r="460" spans="1:4" ht="20.25" customHeight="1" x14ac:dyDescent="0.3">
      <c r="A460" s="221"/>
      <c r="B460" s="221"/>
      <c r="C460" s="221"/>
      <c r="D460" s="212"/>
    </row>
    <row r="461" spans="1:4" ht="20.25" customHeight="1" x14ac:dyDescent="0.3">
      <c r="A461" s="221"/>
      <c r="B461" s="221"/>
      <c r="C461" s="221"/>
      <c r="D461" s="212"/>
    </row>
    <row r="462" spans="1:4" ht="20.25" customHeight="1" x14ac:dyDescent="0.3">
      <c r="A462" s="221"/>
      <c r="B462" s="221"/>
      <c r="C462" s="221"/>
      <c r="D462" s="212"/>
    </row>
    <row r="463" spans="1:4" ht="20.25" customHeight="1" x14ac:dyDescent="0.3">
      <c r="A463" s="221"/>
      <c r="B463" s="221"/>
      <c r="C463" s="221"/>
      <c r="D463" s="212"/>
    </row>
    <row r="464" spans="1:4" ht="20.25" customHeight="1" x14ac:dyDescent="0.3">
      <c r="A464" s="221"/>
      <c r="B464" s="221"/>
      <c r="C464" s="221"/>
      <c r="D464" s="212"/>
    </row>
    <row r="465" spans="1:4" ht="20.25" customHeight="1" x14ac:dyDescent="0.3">
      <c r="A465" s="221"/>
      <c r="B465" s="221"/>
      <c r="C465" s="221"/>
      <c r="D465" s="212"/>
    </row>
    <row r="466" spans="1:4" ht="20.25" customHeight="1" x14ac:dyDescent="0.3">
      <c r="A466" s="221"/>
      <c r="B466" s="221"/>
      <c r="C466" s="221"/>
      <c r="D466" s="212"/>
    </row>
    <row r="467" spans="1:4" ht="20.25" customHeight="1" x14ac:dyDescent="0.3">
      <c r="A467" s="221"/>
      <c r="B467" s="221"/>
      <c r="C467" s="221"/>
      <c r="D467" s="212"/>
    </row>
    <row r="468" spans="1:4" ht="20.25" customHeight="1" x14ac:dyDescent="0.3">
      <c r="A468" s="221"/>
      <c r="B468" s="221"/>
      <c r="C468" s="221"/>
      <c r="D468" s="212"/>
    </row>
    <row r="469" spans="1:4" ht="20.25" customHeight="1" x14ac:dyDescent="0.3">
      <c r="A469" s="221"/>
      <c r="B469" s="221"/>
      <c r="C469" s="221"/>
      <c r="D469" s="212"/>
    </row>
    <row r="470" spans="1:4" ht="20.25" customHeight="1" x14ac:dyDescent="0.3">
      <c r="A470" s="221"/>
      <c r="B470" s="221"/>
      <c r="C470" s="221"/>
      <c r="D470" s="212"/>
    </row>
    <row r="471" spans="1:4" ht="20.25" customHeight="1" x14ac:dyDescent="0.3">
      <c r="A471" s="221"/>
      <c r="B471" s="221"/>
      <c r="C471" s="221"/>
      <c r="D471" s="212"/>
    </row>
    <row r="472" spans="1:4" ht="20.25" customHeight="1" x14ac:dyDescent="0.3">
      <c r="A472" s="221"/>
      <c r="B472" s="221"/>
      <c r="C472" s="221"/>
      <c r="D472" s="212"/>
    </row>
    <row r="473" spans="1:4" ht="20.25" customHeight="1" x14ac:dyDescent="0.3">
      <c r="A473" s="221"/>
      <c r="B473" s="221"/>
      <c r="C473" s="221"/>
      <c r="D473" s="212"/>
    </row>
    <row r="474" spans="1:4" ht="20.25" customHeight="1" x14ac:dyDescent="0.3">
      <c r="A474" s="221"/>
      <c r="B474" s="221"/>
      <c r="C474" s="221"/>
      <c r="D474" s="212"/>
    </row>
    <row r="475" spans="1:4" ht="20.25" customHeight="1" x14ac:dyDescent="0.3">
      <c r="A475" s="221"/>
      <c r="B475" s="221"/>
      <c r="C475" s="221"/>
      <c r="D475" s="212"/>
    </row>
    <row r="476" spans="1:4" ht="20.25" customHeight="1" x14ac:dyDescent="0.3">
      <c r="A476" s="221"/>
      <c r="B476" s="221"/>
      <c r="C476" s="221"/>
      <c r="D476" s="212"/>
    </row>
    <row r="477" spans="1:4" ht="20.25" customHeight="1" x14ac:dyDescent="0.3">
      <c r="A477" s="221"/>
      <c r="B477" s="221"/>
      <c r="C477" s="221"/>
      <c r="D477" s="212"/>
    </row>
    <row r="478" spans="1:4" ht="20.25" customHeight="1" x14ac:dyDescent="0.3">
      <c r="A478" s="221"/>
      <c r="B478" s="221"/>
      <c r="C478" s="221"/>
      <c r="D478" s="212"/>
    </row>
    <row r="479" spans="1:4" ht="20.25" customHeight="1" x14ac:dyDescent="0.3">
      <c r="A479" s="221"/>
      <c r="B479" s="221"/>
      <c r="C479" s="221"/>
      <c r="D479" s="212"/>
    </row>
    <row r="480" spans="1:4" ht="20.25" customHeight="1" x14ac:dyDescent="0.3">
      <c r="A480" s="221"/>
      <c r="B480" s="221"/>
      <c r="C480" s="221"/>
      <c r="D480" s="212"/>
    </row>
    <row r="481" spans="1:4" ht="20.25" customHeight="1" x14ac:dyDescent="0.3">
      <c r="A481" s="221"/>
      <c r="B481" s="221"/>
      <c r="C481" s="221"/>
      <c r="D481" s="212"/>
    </row>
    <row r="482" spans="1:4" ht="20.25" customHeight="1" x14ac:dyDescent="0.3">
      <c r="A482" s="221"/>
      <c r="B482" s="221"/>
      <c r="C482" s="221"/>
      <c r="D482" s="212"/>
    </row>
    <row r="483" spans="1:4" ht="20.25" customHeight="1" x14ac:dyDescent="0.3">
      <c r="A483" s="221"/>
      <c r="B483" s="221"/>
      <c r="C483" s="221"/>
      <c r="D483" s="212"/>
    </row>
    <row r="484" spans="1:4" ht="20.25" customHeight="1" x14ac:dyDescent="0.3">
      <c r="A484" s="221"/>
      <c r="B484" s="221"/>
      <c r="C484" s="221"/>
      <c r="D484" s="212"/>
    </row>
    <row r="485" spans="1:4" ht="20.25" customHeight="1" x14ac:dyDescent="0.3">
      <c r="A485" s="221"/>
      <c r="B485" s="221"/>
      <c r="C485" s="221"/>
      <c r="D485" s="212"/>
    </row>
    <row r="486" spans="1:4" ht="20.25" customHeight="1" x14ac:dyDescent="0.3">
      <c r="A486" s="221"/>
      <c r="B486" s="221"/>
      <c r="C486" s="221"/>
      <c r="D486" s="212"/>
    </row>
    <row r="487" spans="1:4" ht="20.25" customHeight="1" x14ac:dyDescent="0.3">
      <c r="A487" s="221"/>
      <c r="B487" s="221"/>
      <c r="C487" s="221"/>
      <c r="D487" s="212"/>
    </row>
    <row r="488" spans="1:4" ht="20.25" customHeight="1" x14ac:dyDescent="0.3">
      <c r="A488" s="221"/>
      <c r="B488" s="221"/>
      <c r="C488" s="221"/>
      <c r="D488" s="212"/>
    </row>
    <row r="489" spans="1:4" ht="20.25" customHeight="1" x14ac:dyDescent="0.3">
      <c r="A489" s="221"/>
      <c r="B489" s="221"/>
      <c r="C489" s="221"/>
      <c r="D489" s="212"/>
    </row>
    <row r="490" spans="1:4" ht="20.25" customHeight="1" x14ac:dyDescent="0.3">
      <c r="A490" s="221"/>
      <c r="B490" s="221"/>
      <c r="C490" s="221"/>
      <c r="D490" s="212"/>
    </row>
    <row r="491" spans="1:4" ht="20.25" customHeight="1" x14ac:dyDescent="0.3">
      <c r="A491" s="221"/>
      <c r="B491" s="221"/>
      <c r="C491" s="221"/>
      <c r="D491" s="212"/>
    </row>
    <row r="492" spans="1:4" ht="20.25" customHeight="1" x14ac:dyDescent="0.3">
      <c r="A492" s="221"/>
      <c r="B492" s="221"/>
      <c r="C492" s="221"/>
      <c r="D492" s="212"/>
    </row>
    <row r="493" spans="1:4" ht="20.25" customHeight="1" x14ac:dyDescent="0.3">
      <c r="A493" s="221"/>
      <c r="B493" s="221"/>
      <c r="C493" s="221"/>
      <c r="D493" s="212"/>
    </row>
    <row r="494" spans="1:4" ht="20.25" customHeight="1" x14ac:dyDescent="0.3">
      <c r="A494" s="221"/>
      <c r="B494" s="221"/>
      <c r="C494" s="221"/>
      <c r="D494" s="212"/>
    </row>
    <row r="495" spans="1:4" ht="20.25" customHeight="1" x14ac:dyDescent="0.3">
      <c r="A495" s="221"/>
      <c r="B495" s="221"/>
      <c r="C495" s="221"/>
      <c r="D495" s="212"/>
    </row>
    <row r="496" spans="1:4" ht="20.25" customHeight="1" x14ac:dyDescent="0.3">
      <c r="A496" s="221"/>
      <c r="B496" s="221"/>
      <c r="C496" s="221"/>
      <c r="D496" s="212"/>
    </row>
    <row r="497" spans="1:4" ht="20.25" customHeight="1" x14ac:dyDescent="0.3">
      <c r="A497" s="221"/>
      <c r="B497" s="221"/>
      <c r="C497" s="221"/>
      <c r="D497" s="212"/>
    </row>
    <row r="498" spans="1:4" ht="20.25" customHeight="1" x14ac:dyDescent="0.3">
      <c r="A498" s="221"/>
      <c r="B498" s="221"/>
      <c r="C498" s="221"/>
      <c r="D498" s="212"/>
    </row>
    <row r="499" spans="1:4" ht="20.25" customHeight="1" x14ac:dyDescent="0.3">
      <c r="A499" s="221"/>
      <c r="B499" s="221"/>
      <c r="C499" s="221"/>
      <c r="D499" s="212"/>
    </row>
    <row r="500" spans="1:4" ht="20.25" customHeight="1" x14ac:dyDescent="0.3">
      <c r="A500" s="221"/>
      <c r="B500" s="221"/>
      <c r="C500" s="221"/>
      <c r="D500" s="212"/>
    </row>
    <row r="501" spans="1:4" ht="20.25" customHeight="1" x14ac:dyDescent="0.3">
      <c r="A501" s="221"/>
      <c r="B501" s="221"/>
      <c r="C501" s="221"/>
      <c r="D501" s="212"/>
    </row>
    <row r="502" spans="1:4" ht="20.25" customHeight="1" x14ac:dyDescent="0.3">
      <c r="A502" s="221"/>
      <c r="B502" s="221"/>
      <c r="C502" s="221"/>
      <c r="D502" s="212"/>
    </row>
    <row r="503" spans="1:4" ht="20.25" customHeight="1" x14ac:dyDescent="0.3">
      <c r="A503" s="221"/>
      <c r="B503" s="221"/>
      <c r="C503" s="221"/>
      <c r="D503" s="212"/>
    </row>
    <row r="504" spans="1:4" ht="20.25" customHeight="1" x14ac:dyDescent="0.3">
      <c r="A504" s="221"/>
      <c r="B504" s="221"/>
      <c r="C504" s="221"/>
      <c r="D504" s="212"/>
    </row>
    <row r="505" spans="1:4" ht="20.25" customHeight="1" x14ac:dyDescent="0.3">
      <c r="A505" s="221"/>
      <c r="B505" s="221"/>
      <c r="C505" s="221"/>
      <c r="D505" s="212"/>
    </row>
    <row r="506" spans="1:4" ht="20.25" customHeight="1" x14ac:dyDescent="0.3">
      <c r="A506" s="221"/>
      <c r="B506" s="221"/>
      <c r="C506" s="221"/>
      <c r="D506" s="212"/>
    </row>
    <row r="507" spans="1:4" ht="20.25" customHeight="1" x14ac:dyDescent="0.3">
      <c r="A507" s="221"/>
      <c r="B507" s="221"/>
      <c r="C507" s="221"/>
      <c r="D507" s="212"/>
    </row>
    <row r="508" spans="1:4" ht="20.25" customHeight="1" x14ac:dyDescent="0.3">
      <c r="A508" s="221"/>
      <c r="B508" s="221"/>
      <c r="C508" s="221"/>
      <c r="D508" s="212"/>
    </row>
    <row r="509" spans="1:4" ht="20.25" customHeight="1" x14ac:dyDescent="0.3">
      <c r="A509" s="221"/>
      <c r="B509" s="221"/>
      <c r="C509" s="221"/>
      <c r="D509" s="212"/>
    </row>
    <row r="510" spans="1:4" ht="20.25" customHeight="1" x14ac:dyDescent="0.3">
      <c r="A510" s="221"/>
      <c r="B510" s="221"/>
      <c r="C510" s="221"/>
      <c r="D510" s="212"/>
    </row>
    <row r="511" spans="1:4" ht="20.25" customHeight="1" x14ac:dyDescent="0.3">
      <c r="A511" s="221"/>
      <c r="B511" s="221"/>
      <c r="C511" s="221"/>
      <c r="D511" s="212"/>
    </row>
    <row r="512" spans="1:4" ht="20.25" customHeight="1" x14ac:dyDescent="0.3">
      <c r="A512" s="221"/>
      <c r="B512" s="221"/>
      <c r="C512" s="221"/>
      <c r="D512" s="212"/>
    </row>
    <row r="513" spans="1:4" ht="20.25" customHeight="1" x14ac:dyDescent="0.3">
      <c r="A513" s="221"/>
      <c r="B513" s="221"/>
      <c r="C513" s="221"/>
      <c r="D513" s="212"/>
    </row>
    <row r="514" spans="1:4" ht="20.25" customHeight="1" x14ac:dyDescent="0.3">
      <c r="A514" s="221"/>
      <c r="B514" s="221"/>
      <c r="C514" s="221"/>
      <c r="D514" s="212"/>
    </row>
    <row r="515" spans="1:4" ht="20.25" customHeight="1" x14ac:dyDescent="0.3">
      <c r="A515" s="221"/>
      <c r="B515" s="221"/>
      <c r="C515" s="221"/>
      <c r="D515" s="212"/>
    </row>
    <row r="516" spans="1:4" ht="20.25" customHeight="1" x14ac:dyDescent="0.3">
      <c r="A516" s="221"/>
      <c r="B516" s="221"/>
      <c r="C516" s="221"/>
      <c r="D516" s="212"/>
    </row>
    <row r="517" spans="1:4" ht="20.25" customHeight="1" x14ac:dyDescent="0.3">
      <c r="A517" s="221"/>
      <c r="B517" s="221"/>
      <c r="C517" s="221"/>
      <c r="D517" s="212"/>
    </row>
    <row r="518" spans="1:4" ht="20.25" customHeight="1" x14ac:dyDescent="0.3">
      <c r="A518" s="221"/>
      <c r="B518" s="221"/>
      <c r="C518" s="221"/>
      <c r="D518" s="212"/>
    </row>
    <row r="519" spans="1:4" ht="20.25" customHeight="1" x14ac:dyDescent="0.3">
      <c r="A519" s="221"/>
      <c r="B519" s="221"/>
      <c r="C519" s="221"/>
      <c r="D519" s="212"/>
    </row>
    <row r="520" spans="1:4" ht="20.25" customHeight="1" x14ac:dyDescent="0.3">
      <c r="A520" s="221"/>
      <c r="B520" s="221"/>
      <c r="C520" s="221"/>
      <c r="D520" s="212"/>
    </row>
    <row r="521" spans="1:4" ht="20.25" customHeight="1" x14ac:dyDescent="0.3">
      <c r="A521" s="221"/>
      <c r="B521" s="221"/>
      <c r="C521" s="221"/>
      <c r="D521" s="212"/>
    </row>
    <row r="522" spans="1:4" ht="20.25" customHeight="1" x14ac:dyDescent="0.3">
      <c r="A522" s="221"/>
      <c r="B522" s="221"/>
      <c r="C522" s="221"/>
      <c r="D522" s="212"/>
    </row>
    <row r="523" spans="1:4" ht="20.25" customHeight="1" x14ac:dyDescent="0.3">
      <c r="A523" s="221"/>
      <c r="B523" s="221"/>
      <c r="C523" s="221"/>
      <c r="D523" s="212"/>
    </row>
    <row r="524" spans="1:4" ht="20.25" customHeight="1" x14ac:dyDescent="0.3">
      <c r="A524" s="221"/>
      <c r="B524" s="221"/>
      <c r="C524" s="221"/>
      <c r="D524" s="212"/>
    </row>
    <row r="525" spans="1:4" ht="20.25" customHeight="1" x14ac:dyDescent="0.3">
      <c r="A525" s="221"/>
      <c r="B525" s="221"/>
      <c r="C525" s="221"/>
      <c r="D525" s="212"/>
    </row>
    <row r="526" spans="1:4" ht="20.25" customHeight="1" x14ac:dyDescent="0.3">
      <c r="A526" s="221"/>
      <c r="B526" s="221"/>
      <c r="C526" s="221"/>
      <c r="D526" s="212"/>
    </row>
    <row r="527" spans="1:4" ht="20.25" customHeight="1" x14ac:dyDescent="0.3">
      <c r="A527" s="221"/>
      <c r="B527" s="221"/>
      <c r="C527" s="221"/>
      <c r="D527" s="212"/>
    </row>
    <row r="528" spans="1:4" ht="20.25" customHeight="1" x14ac:dyDescent="0.3">
      <c r="A528" s="221"/>
      <c r="B528" s="221"/>
      <c r="C528" s="221"/>
      <c r="D528" s="212"/>
    </row>
    <row r="529" spans="1:4" ht="20.25" customHeight="1" x14ac:dyDescent="0.3">
      <c r="A529" s="221"/>
      <c r="B529" s="221"/>
      <c r="C529" s="221"/>
      <c r="D529" s="212"/>
    </row>
    <row r="530" spans="1:4" ht="20.25" customHeight="1" x14ac:dyDescent="0.3">
      <c r="A530" s="221"/>
      <c r="B530" s="221"/>
      <c r="C530" s="221"/>
      <c r="D530" s="212"/>
    </row>
    <row r="531" spans="1:4" ht="20.25" customHeight="1" x14ac:dyDescent="0.3">
      <c r="A531" s="221"/>
      <c r="B531" s="221"/>
      <c r="C531" s="221"/>
      <c r="D531" s="212"/>
    </row>
    <row r="532" spans="1:4" ht="20.25" customHeight="1" x14ac:dyDescent="0.3">
      <c r="A532" s="221"/>
      <c r="B532" s="221"/>
      <c r="C532" s="221"/>
      <c r="D532" s="212"/>
    </row>
    <row r="533" spans="1:4" ht="20.25" customHeight="1" x14ac:dyDescent="0.3">
      <c r="A533" s="221"/>
      <c r="B533" s="221"/>
      <c r="C533" s="221"/>
      <c r="D533" s="212"/>
    </row>
    <row r="534" spans="1:4" ht="20.25" customHeight="1" x14ac:dyDescent="0.3">
      <c r="A534" s="221"/>
      <c r="B534" s="221"/>
      <c r="C534" s="221"/>
      <c r="D534" s="212"/>
    </row>
    <row r="535" spans="1:4" ht="20.25" customHeight="1" x14ac:dyDescent="0.3">
      <c r="A535" s="221"/>
      <c r="B535" s="221"/>
      <c r="C535" s="221"/>
      <c r="D535" s="212"/>
    </row>
    <row r="536" spans="1:4" ht="20.25" customHeight="1" x14ac:dyDescent="0.3">
      <c r="A536" s="221"/>
      <c r="B536" s="221"/>
      <c r="C536" s="221"/>
      <c r="D536" s="212"/>
    </row>
    <row r="537" spans="1:4" ht="20.25" customHeight="1" x14ac:dyDescent="0.3">
      <c r="A537" s="221"/>
      <c r="B537" s="221"/>
      <c r="C537" s="221"/>
      <c r="D537" s="212"/>
    </row>
    <row r="538" spans="1:4" ht="20.25" customHeight="1" x14ac:dyDescent="0.3">
      <c r="A538" s="221"/>
      <c r="B538" s="221"/>
      <c r="C538" s="221"/>
      <c r="D538" s="212"/>
    </row>
    <row r="539" spans="1:4" ht="20.25" customHeight="1" x14ac:dyDescent="0.3">
      <c r="A539" s="221"/>
      <c r="B539" s="221"/>
      <c r="C539" s="221"/>
      <c r="D539" s="212"/>
    </row>
    <row r="540" spans="1:4" ht="20.25" customHeight="1" x14ac:dyDescent="0.3">
      <c r="A540" s="221"/>
      <c r="B540" s="221"/>
      <c r="C540" s="221"/>
      <c r="D540" s="212"/>
    </row>
    <row r="541" spans="1:4" ht="20.25" customHeight="1" x14ac:dyDescent="0.3">
      <c r="A541" s="221"/>
      <c r="B541" s="221"/>
      <c r="C541" s="221"/>
      <c r="D541" s="212"/>
    </row>
    <row r="542" spans="1:4" ht="20.25" customHeight="1" x14ac:dyDescent="0.3">
      <c r="A542" s="221"/>
      <c r="B542" s="221"/>
      <c r="C542" s="221"/>
      <c r="D542" s="212"/>
    </row>
    <row r="543" spans="1:4" ht="20.25" customHeight="1" x14ac:dyDescent="0.3">
      <c r="A543" s="221"/>
      <c r="B543" s="221"/>
      <c r="C543" s="221"/>
      <c r="D543" s="212"/>
    </row>
    <row r="544" spans="1:4" ht="20.25" customHeight="1" x14ac:dyDescent="0.3">
      <c r="A544" s="221"/>
      <c r="B544" s="221"/>
      <c r="C544" s="221"/>
      <c r="D544" s="212"/>
    </row>
    <row r="545" spans="1:4" ht="20.25" customHeight="1" x14ac:dyDescent="0.3">
      <c r="A545" s="221"/>
      <c r="B545" s="221"/>
      <c r="C545" s="221"/>
      <c r="D545" s="212"/>
    </row>
    <row r="546" spans="1:4" ht="20.25" customHeight="1" x14ac:dyDescent="0.3">
      <c r="A546" s="221"/>
      <c r="B546" s="221"/>
      <c r="C546" s="221"/>
      <c r="D546" s="212"/>
    </row>
    <row r="547" spans="1:4" ht="20.25" customHeight="1" x14ac:dyDescent="0.3">
      <c r="A547" s="221"/>
      <c r="B547" s="221"/>
      <c r="C547" s="221"/>
      <c r="D547" s="212"/>
    </row>
    <row r="548" spans="1:4" ht="20.25" customHeight="1" x14ac:dyDescent="0.3">
      <c r="A548" s="221"/>
      <c r="B548" s="221"/>
      <c r="C548" s="221"/>
      <c r="D548" s="212"/>
    </row>
    <row r="549" spans="1:4" ht="20.25" customHeight="1" x14ac:dyDescent="0.3">
      <c r="A549" s="221"/>
      <c r="B549" s="221"/>
      <c r="C549" s="221"/>
      <c r="D549" s="212"/>
    </row>
    <row r="550" spans="1:4" ht="20.25" customHeight="1" x14ac:dyDescent="0.3">
      <c r="A550" s="221"/>
      <c r="B550" s="221"/>
      <c r="C550" s="221"/>
      <c r="D550" s="212"/>
    </row>
    <row r="551" spans="1:4" ht="20.25" customHeight="1" x14ac:dyDescent="0.3">
      <c r="A551" s="221"/>
      <c r="B551" s="221"/>
      <c r="C551" s="221"/>
      <c r="D551" s="212"/>
    </row>
    <row r="552" spans="1:4" ht="20.25" customHeight="1" x14ac:dyDescent="0.3">
      <c r="A552" s="221"/>
      <c r="B552" s="221"/>
      <c r="C552" s="221"/>
      <c r="D552" s="212"/>
    </row>
    <row r="553" spans="1:4" ht="20.25" customHeight="1" x14ac:dyDescent="0.3">
      <c r="A553" s="221"/>
      <c r="B553" s="221"/>
      <c r="C553" s="221"/>
      <c r="D553" s="212"/>
    </row>
    <row r="554" spans="1:4" ht="20.25" customHeight="1" x14ac:dyDescent="0.3">
      <c r="A554" s="221"/>
      <c r="B554" s="221"/>
      <c r="C554" s="221"/>
      <c r="D554" s="212"/>
    </row>
    <row r="555" spans="1:4" ht="20.25" customHeight="1" x14ac:dyDescent="0.3">
      <c r="A555" s="221"/>
      <c r="B555" s="221"/>
      <c r="C555" s="221"/>
      <c r="D555" s="212"/>
    </row>
    <row r="556" spans="1:4" ht="20.25" customHeight="1" x14ac:dyDescent="0.3">
      <c r="A556" s="221"/>
      <c r="B556" s="221"/>
      <c r="C556" s="221"/>
      <c r="D556" s="212"/>
    </row>
    <row r="557" spans="1:4" ht="20.25" customHeight="1" x14ac:dyDescent="0.3">
      <c r="A557" s="221"/>
      <c r="B557" s="221"/>
      <c r="C557" s="221"/>
      <c r="D557" s="212"/>
    </row>
    <row r="558" spans="1:4" ht="20.25" customHeight="1" x14ac:dyDescent="0.3">
      <c r="A558" s="221"/>
      <c r="B558" s="221"/>
      <c r="C558" s="221"/>
      <c r="D558" s="212"/>
    </row>
    <row r="559" spans="1:4" ht="20.25" customHeight="1" x14ac:dyDescent="0.3">
      <c r="A559" s="221"/>
      <c r="B559" s="221"/>
      <c r="C559" s="221"/>
      <c r="D559" s="212"/>
    </row>
    <row r="560" spans="1:4" ht="20.25" customHeight="1" x14ac:dyDescent="0.3">
      <c r="A560" s="221"/>
      <c r="B560" s="221"/>
      <c r="C560" s="221"/>
      <c r="D560" s="212"/>
    </row>
    <row r="561" spans="1:4" ht="20.25" customHeight="1" x14ac:dyDescent="0.3">
      <c r="A561" s="221"/>
      <c r="B561" s="221"/>
      <c r="C561" s="221"/>
      <c r="D561" s="212"/>
    </row>
    <row r="562" spans="1:4" ht="20.25" customHeight="1" x14ac:dyDescent="0.3">
      <c r="A562" s="221"/>
      <c r="B562" s="221"/>
      <c r="C562" s="221"/>
      <c r="D562" s="212"/>
    </row>
    <row r="563" spans="1:4" ht="20.25" customHeight="1" x14ac:dyDescent="0.3">
      <c r="A563" s="221"/>
      <c r="B563" s="221"/>
      <c r="C563" s="221"/>
      <c r="D563" s="212"/>
    </row>
    <row r="564" spans="1:4" ht="20.25" customHeight="1" x14ac:dyDescent="0.3">
      <c r="A564" s="221"/>
      <c r="B564" s="221"/>
      <c r="C564" s="221"/>
      <c r="D564" s="212"/>
    </row>
    <row r="565" spans="1:4" ht="20.25" customHeight="1" x14ac:dyDescent="0.3">
      <c r="A565" s="221"/>
      <c r="B565" s="221"/>
      <c r="C565" s="221"/>
      <c r="D565" s="212"/>
    </row>
    <row r="566" spans="1:4" ht="20.25" customHeight="1" x14ac:dyDescent="0.3">
      <c r="A566" s="221"/>
      <c r="B566" s="221"/>
      <c r="C566" s="221"/>
      <c r="D566" s="212"/>
    </row>
    <row r="567" spans="1:4" ht="20.25" customHeight="1" x14ac:dyDescent="0.3">
      <c r="A567" s="221"/>
      <c r="B567" s="221"/>
      <c r="C567" s="221"/>
      <c r="D567" s="212"/>
    </row>
    <row r="568" spans="1:4" ht="20.25" customHeight="1" x14ac:dyDescent="0.3">
      <c r="A568" s="221"/>
      <c r="B568" s="221"/>
      <c r="C568" s="221"/>
      <c r="D568" s="212"/>
    </row>
    <row r="569" spans="1:4" ht="20.25" customHeight="1" x14ac:dyDescent="0.3">
      <c r="A569" s="221"/>
      <c r="B569" s="221"/>
      <c r="C569" s="221"/>
      <c r="D569" s="212"/>
    </row>
    <row r="570" spans="1:4" ht="20.25" customHeight="1" x14ac:dyDescent="0.3">
      <c r="A570" s="221"/>
      <c r="B570" s="221"/>
      <c r="C570" s="221"/>
      <c r="D570" s="212"/>
    </row>
    <row r="571" spans="1:4" ht="20.25" customHeight="1" x14ac:dyDescent="0.3">
      <c r="A571" s="221"/>
      <c r="B571" s="221"/>
      <c r="C571" s="221"/>
      <c r="D571" s="212"/>
    </row>
    <row r="572" spans="1:4" ht="20.25" customHeight="1" x14ac:dyDescent="0.3">
      <c r="A572" s="221"/>
      <c r="B572" s="221"/>
      <c r="C572" s="221"/>
      <c r="D572" s="212"/>
    </row>
    <row r="573" spans="1:4" ht="20.25" customHeight="1" x14ac:dyDescent="0.3">
      <c r="A573" s="221"/>
      <c r="B573" s="221"/>
      <c r="C573" s="221"/>
      <c r="D573" s="212"/>
    </row>
    <row r="574" spans="1:4" ht="20.25" customHeight="1" x14ac:dyDescent="0.3">
      <c r="A574" s="221"/>
      <c r="B574" s="221"/>
      <c r="C574" s="221"/>
      <c r="D574" s="212"/>
    </row>
    <row r="575" spans="1:4" ht="20.25" customHeight="1" x14ac:dyDescent="0.3">
      <c r="A575" s="221"/>
      <c r="B575" s="221"/>
      <c r="C575" s="221"/>
      <c r="D575" s="212"/>
    </row>
    <row r="576" spans="1:4" ht="20.25" customHeight="1" x14ac:dyDescent="0.3">
      <c r="A576" s="221"/>
      <c r="B576" s="221"/>
      <c r="C576" s="221"/>
      <c r="D576" s="212"/>
    </row>
    <row r="577" spans="1:4" ht="20.25" customHeight="1" x14ac:dyDescent="0.3">
      <c r="A577" s="221"/>
      <c r="B577" s="221"/>
      <c r="C577" s="221"/>
      <c r="D577" s="212"/>
    </row>
    <row r="578" spans="1:4" ht="20.25" customHeight="1" x14ac:dyDescent="0.3">
      <c r="A578" s="221"/>
      <c r="B578" s="221"/>
      <c r="C578" s="221"/>
      <c r="D578" s="212"/>
    </row>
    <row r="579" spans="1:4" ht="20.25" customHeight="1" x14ac:dyDescent="0.3">
      <c r="A579" s="221"/>
      <c r="B579" s="221"/>
      <c r="C579" s="221"/>
      <c r="D579" s="212"/>
    </row>
    <row r="580" spans="1:4" ht="20.25" customHeight="1" x14ac:dyDescent="0.3">
      <c r="A580" s="221"/>
      <c r="B580" s="221"/>
      <c r="C580" s="221"/>
      <c r="D580" s="212"/>
    </row>
    <row r="581" spans="1:4" ht="20.25" customHeight="1" x14ac:dyDescent="0.3">
      <c r="A581" s="221"/>
      <c r="B581" s="221"/>
      <c r="C581" s="221"/>
      <c r="D581" s="212"/>
    </row>
    <row r="582" spans="1:4" ht="20.25" customHeight="1" x14ac:dyDescent="0.3">
      <c r="A582" s="221"/>
      <c r="B582" s="221"/>
      <c r="C582" s="221"/>
      <c r="D582" s="212"/>
    </row>
    <row r="583" spans="1:4" ht="20.25" customHeight="1" x14ac:dyDescent="0.3">
      <c r="A583" s="221"/>
      <c r="B583" s="221"/>
      <c r="C583" s="221"/>
      <c r="D583" s="212"/>
    </row>
    <row r="584" spans="1:4" ht="20.25" customHeight="1" x14ac:dyDescent="0.3">
      <c r="A584" s="221"/>
      <c r="B584" s="221"/>
      <c r="C584" s="221"/>
      <c r="D584" s="212"/>
    </row>
    <row r="585" spans="1:4" ht="20.25" customHeight="1" x14ac:dyDescent="0.3">
      <c r="A585" s="221"/>
      <c r="B585" s="221"/>
      <c r="C585" s="221"/>
      <c r="D585" s="212"/>
    </row>
    <row r="586" spans="1:4" ht="20.25" customHeight="1" x14ac:dyDescent="0.3">
      <c r="A586" s="221"/>
      <c r="B586" s="221"/>
      <c r="C586" s="221"/>
      <c r="D586" s="212"/>
    </row>
    <row r="587" spans="1:4" ht="20.25" customHeight="1" x14ac:dyDescent="0.3">
      <c r="A587" s="221"/>
      <c r="B587" s="221"/>
      <c r="C587" s="221"/>
      <c r="D587" s="212"/>
    </row>
    <row r="588" spans="1:4" ht="20.25" customHeight="1" x14ac:dyDescent="0.3">
      <c r="A588" s="221"/>
      <c r="B588" s="221"/>
      <c r="C588" s="221"/>
      <c r="D588" s="212"/>
    </row>
    <row r="589" spans="1:4" ht="20.25" customHeight="1" x14ac:dyDescent="0.3">
      <c r="A589" s="221"/>
      <c r="B589" s="221"/>
      <c r="C589" s="221"/>
      <c r="D589" s="212"/>
    </row>
    <row r="590" spans="1:4" ht="20.25" customHeight="1" x14ac:dyDescent="0.3">
      <c r="A590" s="221"/>
      <c r="B590" s="221"/>
      <c r="C590" s="221"/>
      <c r="D590" s="212"/>
    </row>
    <row r="591" spans="1:4" ht="20.25" customHeight="1" x14ac:dyDescent="0.3">
      <c r="A591" s="221"/>
      <c r="B591" s="221"/>
      <c r="C591" s="221"/>
      <c r="D591" s="212"/>
    </row>
    <row r="592" spans="1:4" ht="20.25" customHeight="1" x14ac:dyDescent="0.3">
      <c r="A592" s="221"/>
      <c r="B592" s="221"/>
      <c r="C592" s="221"/>
      <c r="D592" s="212"/>
    </row>
    <row r="593" spans="1:4" ht="20.25" customHeight="1" x14ac:dyDescent="0.3">
      <c r="A593" s="221"/>
      <c r="B593" s="221"/>
      <c r="C593" s="221"/>
      <c r="D593" s="212"/>
    </row>
    <row r="594" spans="1:4" ht="20.25" customHeight="1" x14ac:dyDescent="0.3">
      <c r="A594" s="221"/>
      <c r="B594" s="221"/>
      <c r="C594" s="221"/>
      <c r="D594" s="212"/>
    </row>
    <row r="595" spans="1:4" ht="20.25" customHeight="1" x14ac:dyDescent="0.3">
      <c r="A595" s="221"/>
      <c r="B595" s="221"/>
      <c r="C595" s="221"/>
      <c r="D595" s="212"/>
    </row>
    <row r="596" spans="1:4" ht="20.25" customHeight="1" x14ac:dyDescent="0.3">
      <c r="A596" s="221"/>
      <c r="B596" s="221"/>
      <c r="C596" s="221"/>
      <c r="D596" s="212"/>
    </row>
    <row r="597" spans="1:4" ht="20.25" customHeight="1" x14ac:dyDescent="0.3">
      <c r="A597" s="221"/>
      <c r="B597" s="221"/>
      <c r="C597" s="221"/>
      <c r="D597" s="212"/>
    </row>
    <row r="598" spans="1:4" ht="20.25" customHeight="1" x14ac:dyDescent="0.3">
      <c r="A598" s="221"/>
      <c r="B598" s="221"/>
      <c r="C598" s="221"/>
      <c r="D598" s="212"/>
    </row>
    <row r="599" spans="1:4" ht="20.25" customHeight="1" x14ac:dyDescent="0.3">
      <c r="A599" s="221"/>
      <c r="B599" s="221"/>
      <c r="C599" s="221"/>
      <c r="D599" s="212"/>
    </row>
    <row r="600" spans="1:4" ht="20.25" customHeight="1" x14ac:dyDescent="0.3">
      <c r="A600" s="221"/>
      <c r="B600" s="221"/>
      <c r="C600" s="221"/>
      <c r="D600" s="212"/>
    </row>
    <row r="601" spans="1:4" ht="20.25" customHeight="1" x14ac:dyDescent="0.3">
      <c r="A601" s="221"/>
      <c r="B601" s="221"/>
      <c r="C601" s="221"/>
      <c r="D601" s="212"/>
    </row>
    <row r="602" spans="1:4" ht="20.25" customHeight="1" x14ac:dyDescent="0.3">
      <c r="A602" s="221"/>
      <c r="B602" s="221"/>
      <c r="C602" s="221"/>
      <c r="D602" s="212"/>
    </row>
    <row r="603" spans="1:4" ht="20.25" customHeight="1" x14ac:dyDescent="0.3">
      <c r="A603" s="221"/>
      <c r="B603" s="221"/>
      <c r="C603" s="221"/>
      <c r="D603" s="212"/>
    </row>
    <row r="604" spans="1:4" ht="20.25" customHeight="1" x14ac:dyDescent="0.3">
      <c r="A604" s="221"/>
      <c r="B604" s="221"/>
      <c r="C604" s="221"/>
      <c r="D604" s="212"/>
    </row>
    <row r="605" spans="1:4" ht="20.25" customHeight="1" x14ac:dyDescent="0.3">
      <c r="A605" s="221"/>
      <c r="B605" s="221"/>
      <c r="C605" s="221"/>
      <c r="D605" s="212"/>
    </row>
    <row r="606" spans="1:4" ht="20.25" customHeight="1" x14ac:dyDescent="0.3">
      <c r="A606" s="221"/>
      <c r="B606" s="221"/>
      <c r="C606" s="221"/>
      <c r="D606" s="212"/>
    </row>
    <row r="607" spans="1:4" ht="20.25" customHeight="1" x14ac:dyDescent="0.3">
      <c r="A607" s="221"/>
      <c r="B607" s="221"/>
      <c r="C607" s="221"/>
      <c r="D607" s="212"/>
    </row>
    <row r="608" spans="1:4" ht="20.25" customHeight="1" x14ac:dyDescent="0.3">
      <c r="A608" s="221"/>
      <c r="B608" s="221"/>
      <c r="C608" s="221"/>
      <c r="D608" s="212"/>
    </row>
    <row r="609" spans="1:4" ht="20.25" customHeight="1" x14ac:dyDescent="0.3">
      <c r="A609" s="221"/>
      <c r="B609" s="221"/>
      <c r="C609" s="221"/>
      <c r="D609" s="212"/>
    </row>
    <row r="610" spans="1:4" ht="20.25" customHeight="1" x14ac:dyDescent="0.3">
      <c r="A610" s="221"/>
      <c r="B610" s="221"/>
      <c r="C610" s="221"/>
      <c r="D610" s="212"/>
    </row>
    <row r="611" spans="1:4" ht="20.25" customHeight="1" x14ac:dyDescent="0.3">
      <c r="A611" s="221"/>
      <c r="B611" s="221"/>
      <c r="C611" s="221"/>
      <c r="D611" s="212"/>
    </row>
    <row r="612" spans="1:4" ht="20.25" customHeight="1" x14ac:dyDescent="0.3">
      <c r="A612" s="221"/>
      <c r="B612" s="221"/>
      <c r="C612" s="221"/>
      <c r="D612" s="212"/>
    </row>
    <row r="613" spans="1:4" ht="20.25" customHeight="1" x14ac:dyDescent="0.3">
      <c r="A613" s="221"/>
      <c r="B613" s="221"/>
      <c r="C613" s="221"/>
      <c r="D613" s="212"/>
    </row>
    <row r="614" spans="1:4" ht="20.25" customHeight="1" x14ac:dyDescent="0.3">
      <c r="A614" s="221"/>
      <c r="B614" s="221"/>
      <c r="C614" s="221"/>
      <c r="D614" s="212"/>
    </row>
    <row r="615" spans="1:4" ht="20.25" customHeight="1" x14ac:dyDescent="0.3">
      <c r="A615" s="221"/>
      <c r="B615" s="221"/>
      <c r="C615" s="221"/>
      <c r="D615" s="212"/>
    </row>
    <row r="616" spans="1:4" ht="20.25" customHeight="1" x14ac:dyDescent="0.3">
      <c r="A616" s="221"/>
      <c r="B616" s="221"/>
      <c r="C616" s="221"/>
      <c r="D616" s="212"/>
    </row>
    <row r="617" spans="1:4" ht="20.25" customHeight="1" x14ac:dyDescent="0.3">
      <c r="A617" s="221"/>
      <c r="B617" s="221"/>
      <c r="C617" s="221"/>
      <c r="D617" s="212"/>
    </row>
    <row r="618" spans="1:4" ht="20.25" customHeight="1" x14ac:dyDescent="0.3">
      <c r="A618" s="221"/>
      <c r="B618" s="221"/>
      <c r="C618" s="221"/>
      <c r="D618" s="212"/>
    </row>
    <row r="619" spans="1:4" ht="20.25" customHeight="1" x14ac:dyDescent="0.3">
      <c r="A619" s="221"/>
      <c r="B619" s="221"/>
      <c r="C619" s="221"/>
      <c r="D619" s="212"/>
    </row>
    <row r="620" spans="1:4" ht="20.25" customHeight="1" x14ac:dyDescent="0.3">
      <c r="A620" s="221"/>
      <c r="B620" s="221"/>
      <c r="C620" s="221"/>
      <c r="D620" s="212"/>
    </row>
    <row r="621" spans="1:4" ht="20.25" customHeight="1" x14ac:dyDescent="0.3">
      <c r="A621" s="221"/>
      <c r="B621" s="221"/>
      <c r="C621" s="221"/>
      <c r="D621" s="212"/>
    </row>
    <row r="622" spans="1:4" ht="20.25" customHeight="1" x14ac:dyDescent="0.3">
      <c r="A622" s="221"/>
      <c r="B622" s="221"/>
      <c r="C622" s="221"/>
      <c r="D622" s="212"/>
    </row>
    <row r="623" spans="1:4" ht="20.25" customHeight="1" x14ac:dyDescent="0.3">
      <c r="A623" s="221"/>
      <c r="B623" s="221"/>
      <c r="C623" s="221"/>
      <c r="D623" s="212"/>
    </row>
    <row r="624" spans="1:4" ht="20.25" customHeight="1" x14ac:dyDescent="0.3">
      <c r="A624" s="221"/>
      <c r="B624" s="221"/>
      <c r="C624" s="221"/>
      <c r="D624" s="212"/>
    </row>
    <row r="625" spans="1:4" ht="20.25" customHeight="1" x14ac:dyDescent="0.3">
      <c r="A625" s="221"/>
      <c r="B625" s="221"/>
      <c r="C625" s="221"/>
      <c r="D625" s="212"/>
    </row>
    <row r="626" spans="1:4" ht="20.25" customHeight="1" x14ac:dyDescent="0.3">
      <c r="A626" s="221"/>
      <c r="B626" s="221"/>
      <c r="C626" s="221"/>
      <c r="D626" s="212"/>
    </row>
    <row r="627" spans="1:4" ht="20.25" customHeight="1" x14ac:dyDescent="0.3">
      <c r="A627" s="221"/>
      <c r="B627" s="221"/>
      <c r="C627" s="221"/>
      <c r="D627" s="212"/>
    </row>
    <row r="628" spans="1:4" ht="20.25" customHeight="1" x14ac:dyDescent="0.3">
      <c r="A628" s="221"/>
      <c r="B628" s="221"/>
      <c r="C628" s="221"/>
      <c r="D628" s="212"/>
    </row>
    <row r="629" spans="1:4" ht="20.25" customHeight="1" x14ac:dyDescent="0.3">
      <c r="A629" s="221"/>
      <c r="B629" s="221"/>
      <c r="C629" s="221"/>
      <c r="D629" s="212"/>
    </row>
    <row r="630" spans="1:4" ht="20.25" customHeight="1" x14ac:dyDescent="0.3">
      <c r="A630" s="221"/>
      <c r="B630" s="221"/>
      <c r="C630" s="221"/>
      <c r="D630" s="212"/>
    </row>
    <row r="631" spans="1:4" ht="20.25" customHeight="1" x14ac:dyDescent="0.3">
      <c r="A631" s="221"/>
      <c r="B631" s="221"/>
      <c r="C631" s="221"/>
      <c r="D631" s="212"/>
    </row>
    <row r="632" spans="1:4" ht="20.25" customHeight="1" x14ac:dyDescent="0.3">
      <c r="A632" s="221"/>
      <c r="B632" s="221"/>
      <c r="C632" s="221"/>
      <c r="D632" s="212"/>
    </row>
    <row r="633" spans="1:4" ht="20.25" customHeight="1" x14ac:dyDescent="0.3">
      <c r="A633" s="221"/>
      <c r="B633" s="221"/>
      <c r="C633" s="221"/>
      <c r="D633" s="212"/>
    </row>
    <row r="634" spans="1:4" ht="20.25" customHeight="1" x14ac:dyDescent="0.3">
      <c r="A634" s="221"/>
      <c r="B634" s="221"/>
      <c r="C634" s="221"/>
      <c r="D634" s="212"/>
    </row>
    <row r="635" spans="1:4" ht="20.25" customHeight="1" x14ac:dyDescent="0.3">
      <c r="A635" s="221"/>
      <c r="B635" s="221"/>
      <c r="C635" s="221"/>
      <c r="D635" s="212"/>
    </row>
    <row r="636" spans="1:4" ht="20.25" customHeight="1" x14ac:dyDescent="0.3">
      <c r="A636" s="221"/>
      <c r="B636" s="221"/>
      <c r="C636" s="221"/>
      <c r="D636" s="212"/>
    </row>
    <row r="637" spans="1:4" ht="20.25" customHeight="1" x14ac:dyDescent="0.3">
      <c r="A637" s="221"/>
      <c r="B637" s="221"/>
      <c r="C637" s="221"/>
      <c r="D637" s="212"/>
    </row>
    <row r="638" spans="1:4" ht="20.25" customHeight="1" x14ac:dyDescent="0.3">
      <c r="A638" s="221"/>
      <c r="B638" s="221"/>
      <c r="C638" s="221"/>
      <c r="D638" s="212"/>
    </row>
    <row r="639" spans="1:4" ht="20.25" customHeight="1" x14ac:dyDescent="0.3">
      <c r="A639" s="221"/>
      <c r="B639" s="221"/>
      <c r="C639" s="221"/>
      <c r="D639" s="212"/>
    </row>
    <row r="640" spans="1:4" ht="20.25" customHeight="1" x14ac:dyDescent="0.3">
      <c r="A640" s="221"/>
      <c r="B640" s="221"/>
      <c r="C640" s="221"/>
      <c r="D640" s="212"/>
    </row>
    <row r="641" spans="1:4" ht="20.25" customHeight="1" x14ac:dyDescent="0.3">
      <c r="A641" s="221"/>
      <c r="B641" s="221"/>
      <c r="C641" s="221"/>
      <c r="D641" s="212"/>
    </row>
    <row r="642" spans="1:4" ht="20.25" customHeight="1" x14ac:dyDescent="0.3">
      <c r="A642" s="221"/>
      <c r="B642" s="221"/>
      <c r="C642" s="221"/>
      <c r="D642" s="212"/>
    </row>
    <row r="643" spans="1:4" ht="20.25" customHeight="1" x14ac:dyDescent="0.3">
      <c r="A643" s="221"/>
      <c r="B643" s="221"/>
      <c r="C643" s="221"/>
      <c r="D643" s="212"/>
    </row>
    <row r="644" spans="1:4" ht="20.25" customHeight="1" x14ac:dyDescent="0.3">
      <c r="A644" s="221"/>
      <c r="B644" s="221"/>
      <c r="C644" s="221"/>
      <c r="D644" s="212"/>
    </row>
    <row r="645" spans="1:4" ht="20.25" customHeight="1" x14ac:dyDescent="0.3">
      <c r="A645" s="221"/>
      <c r="B645" s="221"/>
      <c r="C645" s="221"/>
      <c r="D645" s="212"/>
    </row>
    <row r="646" spans="1:4" ht="20.25" customHeight="1" x14ac:dyDescent="0.3">
      <c r="A646" s="221"/>
      <c r="B646" s="221"/>
      <c r="C646" s="221"/>
      <c r="D646" s="212"/>
    </row>
    <row r="647" spans="1:4" ht="20.25" customHeight="1" x14ac:dyDescent="0.3">
      <c r="A647" s="221"/>
      <c r="B647" s="221"/>
      <c r="C647" s="221"/>
      <c r="D647" s="212"/>
    </row>
    <row r="648" spans="1:4" ht="20.25" customHeight="1" x14ac:dyDescent="0.3">
      <c r="A648" s="221"/>
      <c r="B648" s="221"/>
      <c r="C648" s="221"/>
      <c r="D648" s="212"/>
    </row>
    <row r="649" spans="1:4" ht="20.25" customHeight="1" x14ac:dyDescent="0.3">
      <c r="A649" s="221"/>
      <c r="B649" s="221"/>
      <c r="C649" s="221"/>
      <c r="D649" s="212"/>
    </row>
    <row r="650" spans="1:4" ht="20.25" customHeight="1" x14ac:dyDescent="0.3">
      <c r="A650" s="221"/>
      <c r="B650" s="221"/>
      <c r="C650" s="221"/>
      <c r="D650" s="212"/>
    </row>
    <row r="651" spans="1:4" ht="20.25" customHeight="1" x14ac:dyDescent="0.3">
      <c r="A651" s="221"/>
      <c r="B651" s="221"/>
      <c r="C651" s="221"/>
      <c r="D651" s="212"/>
    </row>
    <row r="652" spans="1:4" ht="20.25" customHeight="1" x14ac:dyDescent="0.3">
      <c r="A652" s="221"/>
      <c r="B652" s="221"/>
      <c r="C652" s="221"/>
      <c r="D652" s="212"/>
    </row>
    <row r="653" spans="1:4" ht="20.25" customHeight="1" x14ac:dyDescent="0.3">
      <c r="A653" s="221"/>
      <c r="B653" s="221"/>
      <c r="C653" s="221"/>
      <c r="D653" s="212"/>
    </row>
    <row r="654" spans="1:4" ht="20.25" customHeight="1" x14ac:dyDescent="0.3">
      <c r="A654" s="221"/>
      <c r="B654" s="221"/>
      <c r="C654" s="221"/>
      <c r="D654" s="212"/>
    </row>
    <row r="655" spans="1:4" ht="20.25" customHeight="1" x14ac:dyDescent="0.3">
      <c r="A655" s="221"/>
      <c r="B655" s="221"/>
      <c r="C655" s="221"/>
      <c r="D655" s="212"/>
    </row>
    <row r="656" spans="1:4" ht="20.25" customHeight="1" x14ac:dyDescent="0.3">
      <c r="A656" s="221"/>
      <c r="B656" s="221"/>
      <c r="C656" s="221"/>
      <c r="D656" s="212"/>
    </row>
    <row r="657" spans="1:4" ht="20.25" customHeight="1" x14ac:dyDescent="0.3">
      <c r="A657" s="221"/>
      <c r="B657" s="221"/>
      <c r="C657" s="221"/>
      <c r="D657" s="212"/>
    </row>
    <row r="658" spans="1:4" ht="20.25" customHeight="1" x14ac:dyDescent="0.3">
      <c r="A658" s="221"/>
      <c r="B658" s="221"/>
      <c r="C658" s="221"/>
      <c r="D658" s="212"/>
    </row>
    <row r="659" spans="1:4" ht="20.25" customHeight="1" x14ac:dyDescent="0.3">
      <c r="A659" s="221"/>
      <c r="B659" s="221"/>
      <c r="C659" s="221"/>
      <c r="D659" s="212"/>
    </row>
    <row r="660" spans="1:4" ht="20.25" customHeight="1" x14ac:dyDescent="0.3">
      <c r="A660" s="221"/>
      <c r="B660" s="221"/>
      <c r="C660" s="221"/>
      <c r="D660" s="212"/>
    </row>
    <row r="661" spans="1:4" ht="20.25" customHeight="1" x14ac:dyDescent="0.3">
      <c r="A661" s="221"/>
      <c r="B661" s="221"/>
      <c r="C661" s="221"/>
      <c r="D661" s="212"/>
    </row>
    <row r="662" spans="1:4" ht="20.25" customHeight="1" x14ac:dyDescent="0.3">
      <c r="A662" s="221"/>
      <c r="B662" s="221"/>
      <c r="C662" s="221"/>
      <c r="D662" s="212"/>
    </row>
    <row r="663" spans="1:4" ht="20.25" customHeight="1" x14ac:dyDescent="0.3">
      <c r="A663" s="221"/>
      <c r="B663" s="221"/>
      <c r="C663" s="221"/>
      <c r="D663" s="212"/>
    </row>
    <row r="664" spans="1:4" ht="20.25" customHeight="1" x14ac:dyDescent="0.3">
      <c r="A664" s="221"/>
      <c r="B664" s="221"/>
      <c r="C664" s="221"/>
      <c r="D664" s="212"/>
    </row>
    <row r="665" spans="1:4" ht="20.25" customHeight="1" x14ac:dyDescent="0.3">
      <c r="A665" s="221"/>
      <c r="B665" s="221"/>
      <c r="C665" s="221"/>
      <c r="D665" s="212"/>
    </row>
    <row r="666" spans="1:4" ht="20.25" customHeight="1" x14ac:dyDescent="0.3">
      <c r="A666" s="221"/>
      <c r="B666" s="221"/>
      <c r="C666" s="221"/>
      <c r="D666" s="212"/>
    </row>
    <row r="667" spans="1:4" ht="20.25" customHeight="1" x14ac:dyDescent="0.3">
      <c r="A667" s="221"/>
      <c r="B667" s="221"/>
      <c r="C667" s="221"/>
      <c r="D667" s="212"/>
    </row>
    <row r="668" spans="1:4" ht="20.25" customHeight="1" x14ac:dyDescent="0.3">
      <c r="A668" s="221"/>
      <c r="B668" s="221"/>
      <c r="C668" s="221"/>
      <c r="D668" s="212"/>
    </row>
    <row r="669" spans="1:4" ht="20.25" customHeight="1" x14ac:dyDescent="0.3">
      <c r="A669" s="221"/>
      <c r="B669" s="221"/>
      <c r="C669" s="221"/>
      <c r="D669" s="212"/>
    </row>
    <row r="670" spans="1:4" ht="20.25" customHeight="1" x14ac:dyDescent="0.3">
      <c r="A670" s="221"/>
      <c r="B670" s="221"/>
      <c r="C670" s="221"/>
      <c r="D670" s="212"/>
    </row>
    <row r="671" spans="1:4" ht="20.25" customHeight="1" x14ac:dyDescent="0.3">
      <c r="A671" s="221"/>
      <c r="B671" s="221"/>
      <c r="C671" s="221"/>
      <c r="D671" s="212"/>
    </row>
    <row r="672" spans="1:4" ht="20.25" customHeight="1" x14ac:dyDescent="0.3">
      <c r="A672" s="221"/>
      <c r="B672" s="221"/>
      <c r="C672" s="221"/>
      <c r="D672" s="212"/>
    </row>
    <row r="673" spans="1:4" ht="20.25" customHeight="1" x14ac:dyDescent="0.3">
      <c r="A673" s="221"/>
      <c r="B673" s="221"/>
      <c r="C673" s="221"/>
      <c r="D673" s="212"/>
    </row>
    <row r="674" spans="1:4" ht="20.25" customHeight="1" x14ac:dyDescent="0.3">
      <c r="A674" s="221"/>
      <c r="B674" s="221"/>
      <c r="C674" s="221"/>
      <c r="D674" s="212"/>
    </row>
    <row r="675" spans="1:4" ht="20.25" customHeight="1" x14ac:dyDescent="0.3">
      <c r="A675" s="221"/>
      <c r="B675" s="221"/>
      <c r="C675" s="221"/>
      <c r="D675" s="212"/>
    </row>
    <row r="676" spans="1:4" ht="20.25" customHeight="1" x14ac:dyDescent="0.3">
      <c r="A676" s="221"/>
      <c r="B676" s="221"/>
      <c r="C676" s="221"/>
      <c r="D676" s="212"/>
    </row>
    <row r="677" spans="1:4" ht="20.25" customHeight="1" x14ac:dyDescent="0.3">
      <c r="A677" s="221"/>
      <c r="B677" s="221"/>
      <c r="C677" s="221"/>
      <c r="D677" s="212"/>
    </row>
    <row r="678" spans="1:4" ht="20.25" customHeight="1" x14ac:dyDescent="0.3">
      <c r="A678" s="221"/>
      <c r="B678" s="221"/>
      <c r="C678" s="221"/>
      <c r="D678" s="212"/>
    </row>
    <row r="679" spans="1:4" ht="20.25" customHeight="1" x14ac:dyDescent="0.3">
      <c r="A679" s="221"/>
      <c r="B679" s="221"/>
      <c r="C679" s="221"/>
      <c r="D679" s="212"/>
    </row>
    <row r="680" spans="1:4" ht="20.25" customHeight="1" x14ac:dyDescent="0.3">
      <c r="A680" s="221"/>
      <c r="B680" s="221"/>
      <c r="C680" s="221"/>
      <c r="D680" s="212"/>
    </row>
    <row r="681" spans="1:4" ht="20.25" customHeight="1" x14ac:dyDescent="0.3">
      <c r="A681" s="221"/>
      <c r="B681" s="221"/>
      <c r="C681" s="221"/>
      <c r="D681" s="212"/>
    </row>
    <row r="682" spans="1:4" ht="20.25" customHeight="1" x14ac:dyDescent="0.3">
      <c r="A682" s="221"/>
      <c r="B682" s="221"/>
      <c r="C682" s="221"/>
      <c r="D682" s="212"/>
    </row>
    <row r="683" spans="1:4" ht="20.25" customHeight="1" x14ac:dyDescent="0.3">
      <c r="A683" s="221"/>
      <c r="B683" s="221"/>
      <c r="C683" s="221"/>
      <c r="D683" s="212"/>
    </row>
    <row r="684" spans="1:4" ht="20.25" customHeight="1" x14ac:dyDescent="0.3">
      <c r="A684" s="221"/>
      <c r="B684" s="221"/>
      <c r="C684" s="221"/>
      <c r="D684" s="212"/>
    </row>
    <row r="685" spans="1:4" ht="20.25" customHeight="1" x14ac:dyDescent="0.3">
      <c r="A685" s="221"/>
      <c r="B685" s="221"/>
      <c r="C685" s="221"/>
      <c r="D685" s="212"/>
    </row>
    <row r="686" spans="1:4" ht="20.25" customHeight="1" x14ac:dyDescent="0.3">
      <c r="A686" s="221"/>
      <c r="B686" s="221"/>
      <c r="C686" s="221"/>
      <c r="D686" s="212"/>
    </row>
    <row r="687" spans="1:4" ht="20.25" customHeight="1" x14ac:dyDescent="0.3">
      <c r="A687" s="221"/>
      <c r="B687" s="221"/>
      <c r="C687" s="221"/>
      <c r="D687" s="212"/>
    </row>
    <row r="688" spans="1:4" ht="20.25" customHeight="1" x14ac:dyDescent="0.3">
      <c r="A688" s="221"/>
      <c r="B688" s="221"/>
      <c r="C688" s="221"/>
      <c r="D688" s="212"/>
    </row>
    <row r="689" spans="1:4" ht="20.25" customHeight="1" x14ac:dyDescent="0.3">
      <c r="A689" s="221"/>
      <c r="B689" s="221"/>
      <c r="C689" s="221"/>
      <c r="D689" s="212"/>
    </row>
    <row r="690" spans="1:4" ht="20.25" customHeight="1" x14ac:dyDescent="0.3">
      <c r="A690" s="221"/>
      <c r="B690" s="221"/>
      <c r="C690" s="221"/>
      <c r="D690" s="212"/>
    </row>
    <row r="691" spans="1:4" ht="20.25" customHeight="1" x14ac:dyDescent="0.3">
      <c r="A691" s="221"/>
      <c r="B691" s="221"/>
      <c r="C691" s="221"/>
      <c r="D691" s="212"/>
    </row>
    <row r="692" spans="1:4" ht="20.25" customHeight="1" x14ac:dyDescent="0.3">
      <c r="A692" s="221"/>
      <c r="B692" s="221"/>
      <c r="C692" s="221"/>
      <c r="D692" s="212"/>
    </row>
    <row r="693" spans="1:4" ht="20.25" customHeight="1" x14ac:dyDescent="0.3">
      <c r="A693" s="221"/>
      <c r="B693" s="221"/>
      <c r="C693" s="221"/>
      <c r="D693" s="212"/>
    </row>
    <row r="694" spans="1:4" ht="20.25" customHeight="1" x14ac:dyDescent="0.3">
      <c r="A694" s="221"/>
      <c r="B694" s="221"/>
      <c r="C694" s="221"/>
      <c r="D694" s="212"/>
    </row>
    <row r="695" spans="1:4" ht="20.25" customHeight="1" x14ac:dyDescent="0.3">
      <c r="A695" s="221"/>
      <c r="B695" s="221"/>
      <c r="C695" s="221"/>
      <c r="D695" s="212"/>
    </row>
    <row r="696" spans="1:4" ht="20.25" customHeight="1" x14ac:dyDescent="0.3">
      <c r="A696" s="221"/>
      <c r="B696" s="221"/>
      <c r="C696" s="221"/>
      <c r="D696" s="212"/>
    </row>
    <row r="697" spans="1:4" ht="20.25" customHeight="1" x14ac:dyDescent="0.3">
      <c r="A697" s="221"/>
      <c r="B697" s="221"/>
      <c r="C697" s="221"/>
      <c r="D697" s="212"/>
    </row>
    <row r="698" spans="1:4" ht="20.25" customHeight="1" x14ac:dyDescent="0.3">
      <c r="A698" s="221"/>
      <c r="B698" s="221"/>
      <c r="C698" s="221"/>
      <c r="D698" s="212"/>
    </row>
    <row r="699" spans="1:4" ht="20.25" customHeight="1" x14ac:dyDescent="0.3">
      <c r="A699" s="221"/>
      <c r="B699" s="221"/>
      <c r="C699" s="221"/>
      <c r="D699" s="212"/>
    </row>
    <row r="700" spans="1:4" ht="20.25" customHeight="1" x14ac:dyDescent="0.3">
      <c r="A700" s="221"/>
      <c r="B700" s="221"/>
      <c r="C700" s="221"/>
      <c r="D700" s="212"/>
    </row>
    <row r="701" spans="1:4" ht="20.25" customHeight="1" x14ac:dyDescent="0.3">
      <c r="A701" s="221"/>
      <c r="B701" s="221"/>
      <c r="C701" s="221"/>
      <c r="D701" s="212"/>
    </row>
    <row r="702" spans="1:4" ht="20.25" customHeight="1" x14ac:dyDescent="0.3">
      <c r="A702" s="221"/>
      <c r="B702" s="221"/>
      <c r="C702" s="221"/>
      <c r="D702" s="212"/>
    </row>
    <row r="703" spans="1:4" ht="20.25" customHeight="1" x14ac:dyDescent="0.3">
      <c r="A703" s="221"/>
      <c r="B703" s="221"/>
      <c r="C703" s="221"/>
      <c r="D703" s="212"/>
    </row>
    <row r="704" spans="1:4" ht="20.25" customHeight="1" x14ac:dyDescent="0.3">
      <c r="A704" s="221"/>
      <c r="B704" s="221"/>
      <c r="C704" s="221"/>
      <c r="D704" s="212"/>
    </row>
    <row r="705" spans="1:4" ht="20.25" customHeight="1" x14ac:dyDescent="0.3">
      <c r="A705" s="221"/>
      <c r="B705" s="221"/>
      <c r="C705" s="221"/>
      <c r="D705" s="212"/>
    </row>
    <row r="706" spans="1:4" ht="20.25" customHeight="1" x14ac:dyDescent="0.3">
      <c r="A706" s="221"/>
      <c r="B706" s="221"/>
      <c r="C706" s="221"/>
      <c r="D706" s="212"/>
    </row>
    <row r="707" spans="1:4" ht="20.25" customHeight="1" x14ac:dyDescent="0.3">
      <c r="A707" s="221"/>
      <c r="B707" s="221"/>
      <c r="C707" s="221"/>
      <c r="D707" s="212"/>
    </row>
    <row r="708" spans="1:4" ht="20.25" customHeight="1" x14ac:dyDescent="0.3">
      <c r="A708" s="221"/>
      <c r="B708" s="221"/>
      <c r="C708" s="221"/>
      <c r="D708" s="212"/>
    </row>
    <row r="709" spans="1:4" ht="20.25" customHeight="1" x14ac:dyDescent="0.3">
      <c r="A709" s="221"/>
      <c r="B709" s="221"/>
      <c r="C709" s="221"/>
      <c r="D709" s="212"/>
    </row>
    <row r="710" spans="1:4" ht="20.25" customHeight="1" x14ac:dyDescent="0.3">
      <c r="A710" s="221"/>
      <c r="B710" s="221"/>
      <c r="C710" s="221"/>
      <c r="D710" s="212"/>
    </row>
    <row r="711" spans="1:4" ht="20.25" customHeight="1" x14ac:dyDescent="0.3">
      <c r="A711" s="221"/>
      <c r="B711" s="221"/>
      <c r="C711" s="221"/>
      <c r="D711" s="212"/>
    </row>
    <row r="712" spans="1:4" ht="20.25" customHeight="1" x14ac:dyDescent="0.3">
      <c r="A712" s="221"/>
      <c r="B712" s="221"/>
      <c r="C712" s="221"/>
      <c r="D712" s="212"/>
    </row>
    <row r="713" spans="1:4" ht="20.25" customHeight="1" x14ac:dyDescent="0.3">
      <c r="A713" s="221"/>
      <c r="B713" s="221"/>
      <c r="C713" s="221"/>
      <c r="D713" s="212"/>
    </row>
    <row r="714" spans="1:4" ht="20.25" customHeight="1" x14ac:dyDescent="0.3">
      <c r="A714" s="221"/>
      <c r="B714" s="221"/>
      <c r="C714" s="221"/>
      <c r="D714" s="212"/>
    </row>
    <row r="715" spans="1:4" ht="20.25" customHeight="1" x14ac:dyDescent="0.3">
      <c r="A715" s="221"/>
      <c r="B715" s="221"/>
      <c r="C715" s="221"/>
      <c r="D715" s="212"/>
    </row>
    <row r="716" spans="1:4" ht="20.25" customHeight="1" x14ac:dyDescent="0.3">
      <c r="A716" s="221"/>
      <c r="B716" s="221"/>
      <c r="C716" s="221"/>
      <c r="D716" s="212"/>
    </row>
    <row r="717" spans="1:4" ht="20.25" customHeight="1" x14ac:dyDescent="0.3">
      <c r="A717" s="221"/>
      <c r="B717" s="221"/>
      <c r="C717" s="221"/>
      <c r="D717" s="212"/>
    </row>
    <row r="718" spans="1:4" ht="20.25" customHeight="1" x14ac:dyDescent="0.3">
      <c r="A718" s="221"/>
      <c r="B718" s="221"/>
      <c r="C718" s="221"/>
      <c r="D718" s="212"/>
    </row>
    <row r="719" spans="1:4" ht="20.25" customHeight="1" x14ac:dyDescent="0.3">
      <c r="A719" s="221"/>
      <c r="B719" s="221"/>
      <c r="C719" s="221"/>
      <c r="D719" s="212"/>
    </row>
    <row r="720" spans="1:4" ht="20.25" customHeight="1" x14ac:dyDescent="0.3">
      <c r="A720" s="221"/>
      <c r="B720" s="221"/>
      <c r="C720" s="221"/>
      <c r="D720" s="212"/>
    </row>
    <row r="721" spans="1:4" ht="20.25" customHeight="1" x14ac:dyDescent="0.3">
      <c r="A721" s="221"/>
      <c r="B721" s="221"/>
      <c r="C721" s="221"/>
      <c r="D721" s="212"/>
    </row>
    <row r="722" spans="1:4" ht="20.25" customHeight="1" x14ac:dyDescent="0.3">
      <c r="A722" s="221"/>
      <c r="B722" s="221"/>
      <c r="C722" s="221"/>
      <c r="D722" s="212"/>
    </row>
    <row r="723" spans="1:4" ht="20.25" customHeight="1" x14ac:dyDescent="0.3">
      <c r="A723" s="221"/>
      <c r="B723" s="221"/>
      <c r="C723" s="221"/>
      <c r="D723" s="212"/>
    </row>
    <row r="724" spans="1:4" ht="20.25" customHeight="1" x14ac:dyDescent="0.3">
      <c r="A724" s="221"/>
      <c r="B724" s="221"/>
      <c r="C724" s="221"/>
      <c r="D724" s="212"/>
    </row>
    <row r="725" spans="1:4" ht="20.25" customHeight="1" x14ac:dyDescent="0.3">
      <c r="A725" s="221"/>
      <c r="B725" s="221"/>
      <c r="C725" s="221"/>
      <c r="D725" s="212"/>
    </row>
    <row r="726" spans="1:4" ht="20.25" customHeight="1" x14ac:dyDescent="0.3">
      <c r="A726" s="221"/>
      <c r="B726" s="221"/>
      <c r="C726" s="221"/>
      <c r="D726" s="212"/>
    </row>
    <row r="727" spans="1:4" ht="20.25" customHeight="1" x14ac:dyDescent="0.3">
      <c r="A727" s="221"/>
      <c r="B727" s="221"/>
      <c r="C727" s="221"/>
      <c r="D727" s="212"/>
    </row>
    <row r="728" spans="1:4" ht="20.25" customHeight="1" x14ac:dyDescent="0.3">
      <c r="A728" s="221"/>
      <c r="B728" s="221"/>
      <c r="C728" s="221"/>
      <c r="D728" s="212"/>
    </row>
    <row r="729" spans="1:4" ht="20.25" customHeight="1" x14ac:dyDescent="0.3">
      <c r="A729" s="221"/>
      <c r="B729" s="221"/>
      <c r="C729" s="221"/>
      <c r="D729" s="212"/>
    </row>
    <row r="730" spans="1:4" ht="20.25" customHeight="1" x14ac:dyDescent="0.3">
      <c r="A730" s="221"/>
      <c r="B730" s="221"/>
      <c r="C730" s="221"/>
      <c r="D730" s="212"/>
    </row>
    <row r="731" spans="1:4" ht="20.25" customHeight="1" x14ac:dyDescent="0.3">
      <c r="A731" s="221"/>
      <c r="B731" s="221"/>
      <c r="C731" s="221"/>
      <c r="D731" s="212"/>
    </row>
    <row r="732" spans="1:4" ht="20.25" customHeight="1" x14ac:dyDescent="0.3">
      <c r="A732" s="221"/>
      <c r="B732" s="221"/>
      <c r="C732" s="221"/>
      <c r="D732" s="212"/>
    </row>
    <row r="733" spans="1:4" ht="20.25" customHeight="1" x14ac:dyDescent="0.3">
      <c r="A733" s="221"/>
      <c r="B733" s="221"/>
      <c r="C733" s="221"/>
      <c r="D733" s="212"/>
    </row>
    <row r="734" spans="1:4" ht="20.25" customHeight="1" x14ac:dyDescent="0.3">
      <c r="A734" s="221"/>
      <c r="B734" s="221"/>
      <c r="C734" s="221"/>
      <c r="D734" s="212"/>
    </row>
    <row r="735" spans="1:4" ht="20.25" customHeight="1" x14ac:dyDescent="0.3">
      <c r="A735" s="221"/>
      <c r="B735" s="221"/>
      <c r="C735" s="221"/>
      <c r="D735" s="212"/>
    </row>
    <row r="736" spans="1:4" ht="20.25" customHeight="1" x14ac:dyDescent="0.3">
      <c r="A736" s="221"/>
      <c r="B736" s="221"/>
      <c r="C736" s="221"/>
      <c r="D736" s="212"/>
    </row>
    <row r="737" spans="1:4" ht="20.25" customHeight="1" x14ac:dyDescent="0.3">
      <c r="A737" s="221"/>
      <c r="B737" s="221"/>
      <c r="C737" s="221"/>
      <c r="D737" s="212"/>
    </row>
    <row r="738" spans="1:4" ht="20.25" customHeight="1" x14ac:dyDescent="0.3">
      <c r="A738" s="221"/>
      <c r="B738" s="221"/>
      <c r="C738" s="221"/>
      <c r="D738" s="212"/>
    </row>
    <row r="739" spans="1:4" ht="20.25" customHeight="1" x14ac:dyDescent="0.3">
      <c r="A739" s="221"/>
      <c r="B739" s="221"/>
      <c r="C739" s="221"/>
      <c r="D739" s="212"/>
    </row>
    <row r="740" spans="1:4" ht="20.25" customHeight="1" x14ac:dyDescent="0.3">
      <c r="A740" s="221"/>
      <c r="B740" s="221"/>
      <c r="C740" s="221"/>
      <c r="D740" s="212"/>
    </row>
    <row r="741" spans="1:4" ht="20.25" customHeight="1" x14ac:dyDescent="0.3">
      <c r="A741" s="221"/>
      <c r="B741" s="221"/>
      <c r="C741" s="221"/>
      <c r="D741" s="212"/>
    </row>
    <row r="742" spans="1:4" ht="20.25" customHeight="1" x14ac:dyDescent="0.3">
      <c r="A742" s="221"/>
      <c r="B742" s="221"/>
      <c r="C742" s="221"/>
      <c r="D742" s="212"/>
    </row>
    <row r="743" spans="1:4" ht="20.25" customHeight="1" x14ac:dyDescent="0.3">
      <c r="A743" s="221"/>
      <c r="B743" s="221"/>
      <c r="C743" s="221"/>
      <c r="D743" s="212"/>
    </row>
    <row r="744" spans="1:4" ht="20.25" customHeight="1" x14ac:dyDescent="0.3">
      <c r="A744" s="221"/>
      <c r="B744" s="221"/>
      <c r="C744" s="221"/>
      <c r="D744" s="212"/>
    </row>
    <row r="745" spans="1:4" ht="20.25" customHeight="1" x14ac:dyDescent="0.3">
      <c r="A745" s="221"/>
      <c r="B745" s="221"/>
      <c r="C745" s="221"/>
      <c r="D745" s="212"/>
    </row>
    <row r="746" spans="1:4" ht="20.25" customHeight="1" x14ac:dyDescent="0.3">
      <c r="A746" s="221"/>
      <c r="B746" s="221"/>
      <c r="C746" s="221"/>
      <c r="D746" s="212"/>
    </row>
    <row r="747" spans="1:4" ht="20.25" customHeight="1" x14ac:dyDescent="0.3">
      <c r="A747" s="221"/>
      <c r="B747" s="221"/>
      <c r="C747" s="221"/>
      <c r="D747" s="212"/>
    </row>
    <row r="748" spans="1:4" ht="20.25" customHeight="1" x14ac:dyDescent="0.3">
      <c r="A748" s="221"/>
      <c r="B748" s="221"/>
      <c r="C748" s="221"/>
      <c r="D748" s="212"/>
    </row>
    <row r="749" spans="1:4" ht="20.25" customHeight="1" x14ac:dyDescent="0.3">
      <c r="A749" s="221"/>
      <c r="B749" s="221"/>
      <c r="C749" s="221"/>
      <c r="D749" s="212"/>
    </row>
    <row r="750" spans="1:4" ht="20.25" customHeight="1" x14ac:dyDescent="0.3">
      <c r="A750" s="221"/>
      <c r="B750" s="221"/>
      <c r="C750" s="221"/>
      <c r="D750" s="212"/>
    </row>
    <row r="751" spans="1:4" ht="20.25" customHeight="1" x14ac:dyDescent="0.3">
      <c r="A751" s="221"/>
      <c r="B751" s="221"/>
      <c r="C751" s="221"/>
      <c r="D751" s="212"/>
    </row>
    <row r="752" spans="1:4" ht="20.25" customHeight="1" x14ac:dyDescent="0.3">
      <c r="A752" s="221"/>
      <c r="B752" s="221"/>
      <c r="C752" s="221"/>
      <c r="D752" s="212"/>
    </row>
    <row r="753" spans="1:4" ht="20.25" customHeight="1" x14ac:dyDescent="0.3">
      <c r="A753" s="221"/>
      <c r="B753" s="221"/>
      <c r="C753" s="221"/>
      <c r="D753" s="212"/>
    </row>
    <row r="754" spans="1:4" ht="20.25" customHeight="1" x14ac:dyDescent="0.3">
      <c r="A754" s="221"/>
      <c r="B754" s="221"/>
      <c r="C754" s="221"/>
      <c r="D754" s="212"/>
    </row>
    <row r="755" spans="1:4" ht="20.25" customHeight="1" x14ac:dyDescent="0.3">
      <c r="A755" s="221"/>
      <c r="B755" s="221"/>
      <c r="C755" s="221"/>
      <c r="D755" s="212"/>
    </row>
    <row r="756" spans="1:4" ht="20.25" customHeight="1" x14ac:dyDescent="0.3">
      <c r="A756" s="221"/>
      <c r="B756" s="221"/>
      <c r="C756" s="221"/>
      <c r="D756" s="212"/>
    </row>
    <row r="757" spans="1:4" ht="20.25" customHeight="1" x14ac:dyDescent="0.3">
      <c r="A757" s="221"/>
      <c r="B757" s="221"/>
      <c r="C757" s="221"/>
      <c r="D757" s="212"/>
    </row>
    <row r="758" spans="1:4" ht="20.25" customHeight="1" x14ac:dyDescent="0.3">
      <c r="A758" s="221"/>
      <c r="B758" s="221"/>
      <c r="C758" s="221"/>
      <c r="D758" s="212"/>
    </row>
    <row r="759" spans="1:4" ht="20.25" customHeight="1" x14ac:dyDescent="0.3">
      <c r="A759" s="221"/>
      <c r="B759" s="221"/>
      <c r="C759" s="221"/>
      <c r="D759" s="212"/>
    </row>
    <row r="760" spans="1:4" ht="20.25" customHeight="1" x14ac:dyDescent="0.3">
      <c r="A760" s="221"/>
      <c r="B760" s="221"/>
      <c r="C760" s="221"/>
      <c r="D760" s="212"/>
    </row>
    <row r="761" spans="1:4" ht="20.25" customHeight="1" x14ac:dyDescent="0.3">
      <c r="A761" s="221"/>
      <c r="B761" s="221"/>
      <c r="C761" s="221"/>
      <c r="D761" s="212"/>
    </row>
    <row r="762" spans="1:4" ht="20.25" customHeight="1" x14ac:dyDescent="0.3">
      <c r="A762" s="221"/>
      <c r="B762" s="221"/>
      <c r="C762" s="221"/>
      <c r="D762" s="212"/>
    </row>
    <row r="763" spans="1:4" ht="20.25" customHeight="1" x14ac:dyDescent="0.3">
      <c r="A763" s="221"/>
      <c r="B763" s="221"/>
      <c r="C763" s="221"/>
      <c r="D763" s="212"/>
    </row>
    <row r="764" spans="1:4" ht="20.25" customHeight="1" x14ac:dyDescent="0.3">
      <c r="A764" s="221"/>
      <c r="B764" s="221"/>
      <c r="C764" s="221"/>
      <c r="D764" s="212"/>
    </row>
    <row r="765" spans="1:4" ht="20.25" customHeight="1" x14ac:dyDescent="0.3">
      <c r="A765" s="221"/>
      <c r="B765" s="221"/>
      <c r="C765" s="221"/>
      <c r="D765" s="212"/>
    </row>
    <row r="766" spans="1:4" ht="20.25" customHeight="1" x14ac:dyDescent="0.3">
      <c r="A766" s="221"/>
      <c r="B766" s="221"/>
      <c r="C766" s="221"/>
      <c r="D766" s="212"/>
    </row>
    <row r="767" spans="1:4" ht="20.25" customHeight="1" x14ac:dyDescent="0.3">
      <c r="A767" s="221"/>
      <c r="B767" s="221"/>
      <c r="C767" s="221"/>
      <c r="D767" s="212"/>
    </row>
    <row r="768" spans="1:4" ht="20.25" customHeight="1" x14ac:dyDescent="0.3">
      <c r="A768" s="221"/>
      <c r="B768" s="221"/>
      <c r="C768" s="221"/>
      <c r="D768" s="212"/>
    </row>
    <row r="769" spans="1:4" ht="20.25" customHeight="1" x14ac:dyDescent="0.3">
      <c r="A769" s="221"/>
      <c r="B769" s="221"/>
      <c r="C769" s="221"/>
      <c r="D769" s="212"/>
    </row>
    <row r="770" spans="1:4" ht="20.25" customHeight="1" x14ac:dyDescent="0.3">
      <c r="A770" s="221"/>
      <c r="B770" s="221"/>
      <c r="C770" s="221"/>
      <c r="D770" s="212"/>
    </row>
    <row r="771" spans="1:4" ht="20.25" customHeight="1" x14ac:dyDescent="0.3">
      <c r="A771" s="221"/>
      <c r="B771" s="221"/>
      <c r="C771" s="221"/>
      <c r="D771" s="212"/>
    </row>
    <row r="772" spans="1:4" ht="20.25" customHeight="1" x14ac:dyDescent="0.3">
      <c r="A772" s="221"/>
      <c r="B772" s="221"/>
      <c r="C772" s="221"/>
      <c r="D772" s="212"/>
    </row>
    <row r="773" spans="1:4" ht="20.25" customHeight="1" x14ac:dyDescent="0.3">
      <c r="A773" s="221"/>
      <c r="B773" s="221"/>
      <c r="C773" s="221"/>
      <c r="D773" s="212"/>
    </row>
    <row r="774" spans="1:4" ht="20.25" customHeight="1" x14ac:dyDescent="0.3">
      <c r="A774" s="221"/>
      <c r="B774" s="221"/>
      <c r="C774" s="221"/>
      <c r="D774" s="212"/>
    </row>
    <row r="775" spans="1:4" ht="20.25" customHeight="1" x14ac:dyDescent="0.3">
      <c r="A775" s="221"/>
      <c r="B775" s="221"/>
      <c r="C775" s="221"/>
      <c r="D775" s="212"/>
    </row>
    <row r="776" spans="1:4" ht="20.25" customHeight="1" x14ac:dyDescent="0.3">
      <c r="A776" s="221"/>
      <c r="B776" s="221"/>
      <c r="C776" s="221"/>
      <c r="D776" s="212"/>
    </row>
    <row r="777" spans="1:4" ht="20.25" customHeight="1" x14ac:dyDescent="0.3">
      <c r="A777" s="221"/>
      <c r="B777" s="221"/>
      <c r="C777" s="221"/>
      <c r="D777" s="212"/>
    </row>
    <row r="778" spans="1:4" ht="20.25" customHeight="1" x14ac:dyDescent="0.3">
      <c r="A778" s="221"/>
      <c r="B778" s="221"/>
      <c r="C778" s="221"/>
      <c r="D778" s="212"/>
    </row>
    <row r="779" spans="1:4" ht="20.25" customHeight="1" x14ac:dyDescent="0.3">
      <c r="A779" s="221"/>
      <c r="B779" s="221"/>
      <c r="C779" s="221"/>
      <c r="D779" s="212"/>
    </row>
    <row r="780" spans="1:4" ht="20.25" customHeight="1" x14ac:dyDescent="0.3">
      <c r="A780" s="221"/>
      <c r="B780" s="221"/>
      <c r="C780" s="221"/>
      <c r="D780" s="212"/>
    </row>
    <row r="781" spans="1:4" ht="20.25" customHeight="1" x14ac:dyDescent="0.3">
      <c r="A781" s="221"/>
      <c r="B781" s="221"/>
      <c r="C781" s="221"/>
      <c r="D781" s="212"/>
    </row>
    <row r="782" spans="1:4" ht="20.25" customHeight="1" x14ac:dyDescent="0.3">
      <c r="A782" s="221"/>
      <c r="B782" s="221"/>
      <c r="C782" s="221"/>
      <c r="D782" s="212"/>
    </row>
    <row r="783" spans="1:4" ht="20.25" customHeight="1" x14ac:dyDescent="0.3">
      <c r="A783" s="221"/>
      <c r="B783" s="221"/>
      <c r="C783" s="221"/>
      <c r="D783" s="212"/>
    </row>
    <row r="784" spans="1:4" ht="20.25" customHeight="1" x14ac:dyDescent="0.3">
      <c r="A784" s="221"/>
      <c r="B784" s="221"/>
      <c r="C784" s="221"/>
      <c r="D784" s="212"/>
    </row>
    <row r="785" spans="1:4" ht="20.25" customHeight="1" x14ac:dyDescent="0.3">
      <c r="A785" s="221"/>
      <c r="B785" s="221"/>
      <c r="C785" s="221"/>
      <c r="D785" s="212"/>
    </row>
    <row r="786" spans="1:4" ht="20.25" customHeight="1" x14ac:dyDescent="0.3">
      <c r="A786" s="221"/>
      <c r="B786" s="221"/>
      <c r="C786" s="221"/>
      <c r="D786" s="212"/>
    </row>
    <row r="787" spans="1:4" ht="20.25" customHeight="1" x14ac:dyDescent="0.3">
      <c r="A787" s="221"/>
      <c r="B787" s="221"/>
      <c r="C787" s="221"/>
      <c r="D787" s="212"/>
    </row>
    <row r="788" spans="1:4" ht="20.25" customHeight="1" x14ac:dyDescent="0.3">
      <c r="A788" s="221"/>
      <c r="B788" s="221"/>
      <c r="C788" s="221"/>
      <c r="D788" s="212"/>
    </row>
    <row r="789" spans="1:4" ht="20.25" customHeight="1" x14ac:dyDescent="0.3">
      <c r="A789" s="221"/>
      <c r="B789" s="221"/>
      <c r="C789" s="221"/>
      <c r="D789" s="212"/>
    </row>
    <row r="790" spans="1:4" ht="20.25" customHeight="1" x14ac:dyDescent="0.3">
      <c r="A790" s="221"/>
      <c r="B790" s="221"/>
      <c r="C790" s="221"/>
      <c r="D790" s="212"/>
    </row>
    <row r="791" spans="1:4" ht="20.25" customHeight="1" x14ac:dyDescent="0.3">
      <c r="A791" s="221"/>
      <c r="B791" s="221"/>
      <c r="C791" s="221"/>
      <c r="D791" s="212"/>
    </row>
    <row r="792" spans="1:4" ht="20.25" customHeight="1" x14ac:dyDescent="0.3">
      <c r="A792" s="221"/>
      <c r="B792" s="221"/>
      <c r="C792" s="221"/>
      <c r="D792" s="212"/>
    </row>
    <row r="793" spans="1:4" ht="20.25" customHeight="1" x14ac:dyDescent="0.3">
      <c r="A793" s="221"/>
      <c r="B793" s="221"/>
      <c r="C793" s="221"/>
      <c r="D793" s="212"/>
    </row>
    <row r="794" spans="1:4" ht="20.25" customHeight="1" x14ac:dyDescent="0.3">
      <c r="A794" s="221"/>
      <c r="B794" s="221"/>
      <c r="C794" s="221"/>
      <c r="D794" s="212"/>
    </row>
    <row r="795" spans="1:4" ht="20.25" customHeight="1" x14ac:dyDescent="0.3">
      <c r="A795" s="221"/>
      <c r="B795" s="221"/>
      <c r="C795" s="221"/>
      <c r="D795" s="212"/>
    </row>
    <row r="796" spans="1:4" ht="20.25" customHeight="1" x14ac:dyDescent="0.3">
      <c r="A796" s="221"/>
      <c r="B796" s="221"/>
      <c r="C796" s="221"/>
      <c r="D796" s="212"/>
    </row>
    <row r="797" spans="1:4" ht="20.25" customHeight="1" x14ac:dyDescent="0.3">
      <c r="A797" s="221"/>
      <c r="B797" s="221"/>
      <c r="C797" s="221"/>
      <c r="D797" s="212"/>
    </row>
    <row r="798" spans="1:4" ht="20.25" customHeight="1" x14ac:dyDescent="0.3">
      <c r="A798" s="221"/>
      <c r="B798" s="221"/>
      <c r="C798" s="221"/>
      <c r="D798" s="212"/>
    </row>
    <row r="799" spans="1:4" ht="20.25" customHeight="1" x14ac:dyDescent="0.3">
      <c r="A799" s="221"/>
      <c r="B799" s="221"/>
      <c r="C799" s="221"/>
      <c r="D799" s="212"/>
    </row>
    <row r="800" spans="1:4" ht="20.25" customHeight="1" x14ac:dyDescent="0.3">
      <c r="A800" s="221"/>
      <c r="B800" s="221"/>
      <c r="C800" s="221"/>
      <c r="D800" s="212"/>
    </row>
    <row r="801" spans="1:4" ht="20.25" customHeight="1" x14ac:dyDescent="0.3">
      <c r="A801" s="221"/>
      <c r="B801" s="221"/>
      <c r="C801" s="221"/>
      <c r="D801" s="212"/>
    </row>
    <row r="802" spans="1:4" ht="20.25" customHeight="1" x14ac:dyDescent="0.3">
      <c r="A802" s="221"/>
      <c r="B802" s="221"/>
      <c r="C802" s="221"/>
      <c r="D802" s="212"/>
    </row>
    <row r="803" spans="1:4" ht="20.25" customHeight="1" x14ac:dyDescent="0.3">
      <c r="A803" s="221"/>
      <c r="B803" s="221"/>
      <c r="C803" s="221"/>
      <c r="D803" s="212"/>
    </row>
    <row r="804" spans="1:4" ht="20.25" customHeight="1" x14ac:dyDescent="0.3">
      <c r="A804" s="221"/>
      <c r="B804" s="221"/>
      <c r="C804" s="221"/>
      <c r="D804" s="212"/>
    </row>
    <row r="805" spans="1:4" ht="20.25" customHeight="1" x14ac:dyDescent="0.3">
      <c r="A805" s="221"/>
      <c r="B805" s="221"/>
      <c r="C805" s="221"/>
      <c r="D805" s="212"/>
    </row>
    <row r="806" spans="1:4" ht="20.25" customHeight="1" x14ac:dyDescent="0.3">
      <c r="A806" s="221"/>
      <c r="B806" s="221"/>
      <c r="C806" s="221"/>
      <c r="D806" s="212"/>
    </row>
    <row r="807" spans="1:4" ht="20.25" customHeight="1" x14ac:dyDescent="0.3">
      <c r="A807" s="221"/>
      <c r="B807" s="221"/>
      <c r="C807" s="221"/>
      <c r="D807" s="212"/>
    </row>
    <row r="808" spans="1:4" ht="20.25" customHeight="1" x14ac:dyDescent="0.3">
      <c r="A808" s="221"/>
      <c r="B808" s="221"/>
      <c r="C808" s="221"/>
      <c r="D808" s="212"/>
    </row>
    <row r="809" spans="1:4" ht="20.25" customHeight="1" x14ac:dyDescent="0.3">
      <c r="A809" s="221"/>
      <c r="B809" s="221"/>
      <c r="C809" s="221"/>
      <c r="D809" s="212"/>
    </row>
    <row r="810" spans="1:4" ht="20.25" customHeight="1" x14ac:dyDescent="0.3">
      <c r="A810" s="221"/>
      <c r="B810" s="221"/>
      <c r="C810" s="221"/>
      <c r="D810" s="212"/>
    </row>
    <row r="811" spans="1:4" ht="20.25" customHeight="1" x14ac:dyDescent="0.3">
      <c r="A811" s="221"/>
      <c r="B811" s="221"/>
      <c r="C811" s="221"/>
      <c r="D811" s="212"/>
    </row>
    <row r="812" spans="1:4" ht="20.25" customHeight="1" x14ac:dyDescent="0.3">
      <c r="A812" s="221"/>
      <c r="B812" s="221"/>
      <c r="C812" s="221"/>
      <c r="D812" s="212"/>
    </row>
    <row r="813" spans="1:4" ht="20.25" customHeight="1" x14ac:dyDescent="0.3">
      <c r="A813" s="221"/>
      <c r="B813" s="221"/>
      <c r="C813" s="221"/>
      <c r="D813" s="212"/>
    </row>
    <row r="814" spans="1:4" ht="20.25" customHeight="1" x14ac:dyDescent="0.3">
      <c r="A814" s="221"/>
      <c r="B814" s="221"/>
      <c r="C814" s="221"/>
      <c r="D814" s="212"/>
    </row>
    <row r="815" spans="1:4" ht="20.25" customHeight="1" x14ac:dyDescent="0.3">
      <c r="A815" s="221"/>
      <c r="B815" s="221"/>
      <c r="C815" s="221"/>
      <c r="D815" s="212"/>
    </row>
    <row r="816" spans="1:4" ht="20.25" customHeight="1" x14ac:dyDescent="0.3">
      <c r="A816" s="221"/>
      <c r="B816" s="221"/>
      <c r="C816" s="221"/>
      <c r="D816" s="212"/>
    </row>
    <row r="817" spans="1:4" ht="20.25" customHeight="1" x14ac:dyDescent="0.3">
      <c r="A817" s="221"/>
      <c r="B817" s="221"/>
      <c r="C817" s="221"/>
      <c r="D817" s="212"/>
    </row>
    <row r="818" spans="1:4" ht="20.25" customHeight="1" x14ac:dyDescent="0.3">
      <c r="A818" s="221"/>
      <c r="B818" s="221"/>
      <c r="C818" s="221"/>
      <c r="D818" s="212"/>
    </row>
    <row r="819" spans="1:4" ht="20.25" customHeight="1" x14ac:dyDescent="0.3">
      <c r="A819" s="221"/>
      <c r="B819" s="221"/>
      <c r="C819" s="221"/>
      <c r="D819" s="212"/>
    </row>
    <row r="820" spans="1:4" ht="20.25" customHeight="1" x14ac:dyDescent="0.3">
      <c r="A820" s="221"/>
      <c r="B820" s="221"/>
      <c r="C820" s="221"/>
      <c r="D820" s="212"/>
    </row>
    <row r="821" spans="1:4" ht="20.25" customHeight="1" x14ac:dyDescent="0.3">
      <c r="A821" s="221"/>
      <c r="B821" s="221"/>
      <c r="C821" s="221"/>
      <c r="D821" s="212"/>
    </row>
    <row r="822" spans="1:4" ht="20.25" customHeight="1" x14ac:dyDescent="0.3">
      <c r="A822" s="221"/>
      <c r="B822" s="221"/>
      <c r="C822" s="221"/>
      <c r="D822" s="212"/>
    </row>
    <row r="823" spans="1:4" ht="20.25" customHeight="1" x14ac:dyDescent="0.3">
      <c r="A823" s="221"/>
      <c r="B823" s="221"/>
      <c r="C823" s="221"/>
      <c r="D823" s="212"/>
    </row>
    <row r="824" spans="1:4" ht="20.25" customHeight="1" x14ac:dyDescent="0.3">
      <c r="A824" s="221"/>
      <c r="B824" s="221"/>
      <c r="C824" s="221"/>
      <c r="D824" s="212"/>
    </row>
    <row r="825" spans="1:4" ht="20.25" customHeight="1" x14ac:dyDescent="0.3">
      <c r="A825" s="221"/>
      <c r="B825" s="221"/>
      <c r="C825" s="221"/>
      <c r="D825" s="212"/>
    </row>
    <row r="826" spans="1:4" ht="20.25" customHeight="1" x14ac:dyDescent="0.3">
      <c r="A826" s="221"/>
      <c r="B826" s="221"/>
      <c r="C826" s="221"/>
      <c r="D826" s="212"/>
    </row>
    <row r="827" spans="1:4" ht="20.25" customHeight="1" x14ac:dyDescent="0.3">
      <c r="A827" s="221"/>
      <c r="B827" s="221"/>
      <c r="C827" s="221"/>
      <c r="D827" s="212"/>
    </row>
    <row r="828" spans="1:4" ht="20.25" customHeight="1" x14ac:dyDescent="0.3">
      <c r="A828" s="221"/>
      <c r="B828" s="221"/>
      <c r="C828" s="221"/>
      <c r="D828" s="212"/>
    </row>
    <row r="829" spans="1:4" ht="20.25" customHeight="1" x14ac:dyDescent="0.3">
      <c r="A829" s="221"/>
      <c r="B829" s="221"/>
      <c r="C829" s="221"/>
      <c r="D829" s="212"/>
    </row>
    <row r="830" spans="1:4" ht="20.25" customHeight="1" x14ac:dyDescent="0.3">
      <c r="A830" s="221"/>
      <c r="B830" s="221"/>
      <c r="C830" s="221"/>
      <c r="D830" s="212"/>
    </row>
    <row r="831" spans="1:4" ht="20.25" customHeight="1" x14ac:dyDescent="0.3">
      <c r="A831" s="221"/>
      <c r="B831" s="221"/>
      <c r="C831" s="221"/>
      <c r="D831" s="212"/>
    </row>
    <row r="832" spans="1:4" ht="20.25" customHeight="1" x14ac:dyDescent="0.3">
      <c r="A832" s="221"/>
      <c r="B832" s="221"/>
      <c r="C832" s="221"/>
      <c r="D832" s="212"/>
    </row>
    <row r="833" spans="1:4" ht="20.25" customHeight="1" x14ac:dyDescent="0.3">
      <c r="A833" s="221"/>
      <c r="B833" s="221"/>
      <c r="C833" s="221"/>
      <c r="D833" s="212"/>
    </row>
    <row r="834" spans="1:4" ht="20.25" customHeight="1" x14ac:dyDescent="0.3">
      <c r="A834" s="221"/>
      <c r="B834" s="221"/>
      <c r="C834" s="221"/>
      <c r="D834" s="212"/>
    </row>
    <row r="835" spans="1:4" ht="20.25" customHeight="1" x14ac:dyDescent="0.3">
      <c r="A835" s="221"/>
      <c r="B835" s="221"/>
      <c r="C835" s="221"/>
      <c r="D835" s="212"/>
    </row>
    <row r="836" spans="1:4" ht="20.25" customHeight="1" x14ac:dyDescent="0.3">
      <c r="A836" s="221"/>
      <c r="B836" s="221"/>
      <c r="C836" s="221"/>
      <c r="D836" s="212"/>
    </row>
    <row r="837" spans="1:4" ht="20.25" customHeight="1" x14ac:dyDescent="0.3">
      <c r="A837" s="221"/>
      <c r="B837" s="221"/>
      <c r="C837" s="221"/>
      <c r="D837" s="212"/>
    </row>
    <row r="838" spans="1:4" ht="20.25" customHeight="1" x14ac:dyDescent="0.3">
      <c r="A838" s="221"/>
      <c r="B838" s="221"/>
      <c r="C838" s="221"/>
      <c r="D838" s="212"/>
    </row>
    <row r="839" spans="1:4" ht="20.25" customHeight="1" x14ac:dyDescent="0.3">
      <c r="A839" s="221"/>
      <c r="B839" s="221"/>
      <c r="C839" s="221"/>
      <c r="D839" s="212"/>
    </row>
    <row r="840" spans="1:4" ht="20.25" customHeight="1" x14ac:dyDescent="0.3">
      <c r="A840" s="221"/>
      <c r="B840" s="221"/>
      <c r="C840" s="221"/>
      <c r="D840" s="212"/>
    </row>
    <row r="841" spans="1:4" ht="20.25" customHeight="1" x14ac:dyDescent="0.3">
      <c r="A841" s="221"/>
      <c r="B841" s="221"/>
      <c r="C841" s="221"/>
      <c r="D841" s="212"/>
    </row>
    <row r="842" spans="1:4" ht="20.25" customHeight="1" x14ac:dyDescent="0.3">
      <c r="A842" s="221"/>
      <c r="B842" s="221"/>
      <c r="C842" s="221"/>
      <c r="D842" s="212"/>
    </row>
    <row r="843" spans="1:4" ht="20.25" customHeight="1" x14ac:dyDescent="0.3">
      <c r="A843" s="221"/>
      <c r="B843" s="221"/>
      <c r="C843" s="221"/>
      <c r="D843" s="212"/>
    </row>
    <row r="844" spans="1:4" ht="20.25" customHeight="1" x14ac:dyDescent="0.3">
      <c r="A844" s="221"/>
      <c r="B844" s="221"/>
      <c r="C844" s="221"/>
      <c r="D844" s="212"/>
    </row>
    <row r="845" spans="1:4" ht="20.25" customHeight="1" x14ac:dyDescent="0.3">
      <c r="A845" s="221"/>
      <c r="B845" s="221"/>
      <c r="C845" s="221"/>
      <c r="D845" s="212"/>
    </row>
    <row r="846" spans="1:4" ht="20.25" customHeight="1" x14ac:dyDescent="0.3">
      <c r="A846" s="221"/>
      <c r="B846" s="221"/>
      <c r="C846" s="221"/>
      <c r="D846" s="212"/>
    </row>
    <row r="847" spans="1:4" ht="20.25" customHeight="1" x14ac:dyDescent="0.3">
      <c r="A847" s="221"/>
      <c r="B847" s="221"/>
      <c r="C847" s="221"/>
      <c r="D847" s="212"/>
    </row>
    <row r="848" spans="1:4" ht="20.25" customHeight="1" x14ac:dyDescent="0.3">
      <c r="A848" s="221"/>
      <c r="B848" s="221"/>
      <c r="C848" s="221"/>
      <c r="D848" s="212"/>
    </row>
    <row r="849" spans="1:4" ht="20.25" customHeight="1" x14ac:dyDescent="0.3">
      <c r="A849" s="221"/>
      <c r="B849" s="221"/>
      <c r="C849" s="221"/>
      <c r="D849" s="212"/>
    </row>
    <row r="850" spans="1:4" ht="20.25" customHeight="1" x14ac:dyDescent="0.3">
      <c r="A850" s="221"/>
      <c r="B850" s="221"/>
      <c r="C850" s="221"/>
      <c r="D850" s="212"/>
    </row>
    <row r="851" spans="1:4" ht="20.25" customHeight="1" x14ac:dyDescent="0.3">
      <c r="A851" s="221"/>
      <c r="B851" s="221"/>
      <c r="C851" s="221"/>
      <c r="D851" s="212"/>
    </row>
    <row r="852" spans="1:4" ht="20.25" customHeight="1" x14ac:dyDescent="0.3">
      <c r="A852" s="221"/>
      <c r="B852" s="221"/>
      <c r="C852" s="221"/>
      <c r="D852" s="212"/>
    </row>
    <row r="853" spans="1:4" ht="20.25" customHeight="1" x14ac:dyDescent="0.3">
      <c r="A853" s="221"/>
      <c r="B853" s="221"/>
      <c r="C853" s="221"/>
      <c r="D853" s="212"/>
    </row>
    <row r="854" spans="1:4" ht="20.25" customHeight="1" x14ac:dyDescent="0.3">
      <c r="A854" s="221"/>
      <c r="B854" s="221"/>
      <c r="C854" s="221"/>
      <c r="D854" s="212"/>
    </row>
    <row r="855" spans="1:4" ht="20.25" customHeight="1" x14ac:dyDescent="0.3">
      <c r="A855" s="221"/>
      <c r="B855" s="221"/>
      <c r="C855" s="221"/>
      <c r="D855" s="212"/>
    </row>
    <row r="856" spans="1:4" ht="20.25" customHeight="1" x14ac:dyDescent="0.3">
      <c r="A856" s="221"/>
      <c r="B856" s="221"/>
      <c r="C856" s="221"/>
      <c r="D856" s="212"/>
    </row>
    <row r="857" spans="1:4" ht="20.25" customHeight="1" x14ac:dyDescent="0.3">
      <c r="A857" s="221"/>
      <c r="B857" s="221"/>
      <c r="C857" s="221"/>
      <c r="D857" s="212"/>
    </row>
    <row r="858" spans="1:4" ht="20.25" customHeight="1" x14ac:dyDescent="0.3">
      <c r="A858" s="221"/>
      <c r="B858" s="221"/>
      <c r="C858" s="221"/>
      <c r="D858" s="212"/>
    </row>
    <row r="859" spans="1:4" ht="20.25" customHeight="1" x14ac:dyDescent="0.3">
      <c r="A859" s="221"/>
      <c r="B859" s="221"/>
      <c r="C859" s="221"/>
      <c r="D859" s="212"/>
    </row>
    <row r="860" spans="1:4" ht="20.25" customHeight="1" x14ac:dyDescent="0.3">
      <c r="A860" s="221"/>
      <c r="B860" s="221"/>
      <c r="C860" s="221"/>
      <c r="D860" s="212"/>
    </row>
    <row r="861" spans="1:4" ht="20.25" customHeight="1" x14ac:dyDescent="0.3">
      <c r="A861" s="221"/>
      <c r="B861" s="221"/>
      <c r="C861" s="221"/>
      <c r="D861" s="212"/>
    </row>
    <row r="862" spans="1:4" ht="20.25" customHeight="1" x14ac:dyDescent="0.3">
      <c r="A862" s="221"/>
      <c r="B862" s="221"/>
      <c r="C862" s="221"/>
      <c r="D862" s="212"/>
    </row>
    <row r="863" spans="1:4" ht="20.25" customHeight="1" x14ac:dyDescent="0.3">
      <c r="A863" s="221"/>
      <c r="B863" s="221"/>
      <c r="C863" s="221"/>
      <c r="D863" s="212"/>
    </row>
    <row r="864" spans="1:4" ht="20.25" customHeight="1" x14ac:dyDescent="0.3">
      <c r="A864" s="221"/>
      <c r="B864" s="221"/>
      <c r="C864" s="221"/>
      <c r="D864" s="212"/>
    </row>
    <row r="865" spans="1:4" ht="20.25" customHeight="1" x14ac:dyDescent="0.3">
      <c r="A865" s="221"/>
      <c r="B865" s="221"/>
      <c r="C865" s="221"/>
      <c r="D865" s="212"/>
    </row>
    <row r="866" spans="1:4" ht="20.25" customHeight="1" x14ac:dyDescent="0.3">
      <c r="A866" s="221"/>
      <c r="B866" s="221"/>
      <c r="C866" s="221"/>
      <c r="D866" s="212"/>
    </row>
    <row r="867" spans="1:4" ht="20.25" customHeight="1" x14ac:dyDescent="0.3">
      <c r="A867" s="221"/>
      <c r="B867" s="221"/>
      <c r="C867" s="221"/>
      <c r="D867" s="212"/>
    </row>
    <row r="868" spans="1:4" ht="20.25" customHeight="1" x14ac:dyDescent="0.3">
      <c r="A868" s="221"/>
      <c r="B868" s="221"/>
      <c r="C868" s="221"/>
      <c r="D868" s="212"/>
    </row>
    <row r="869" spans="1:4" ht="20.25" customHeight="1" x14ac:dyDescent="0.3">
      <c r="A869" s="221"/>
      <c r="B869" s="221"/>
      <c r="C869" s="221"/>
      <c r="D869" s="212"/>
    </row>
    <row r="870" spans="1:4" ht="20.25" customHeight="1" x14ac:dyDescent="0.3">
      <c r="A870" s="221"/>
      <c r="B870" s="221"/>
      <c r="C870" s="221"/>
      <c r="D870" s="212"/>
    </row>
    <row r="871" spans="1:4" ht="20.25" customHeight="1" x14ac:dyDescent="0.3">
      <c r="A871" s="221"/>
      <c r="B871" s="221"/>
      <c r="C871" s="221"/>
      <c r="D871" s="212"/>
    </row>
    <row r="872" spans="1:4" ht="20.25" customHeight="1" x14ac:dyDescent="0.3">
      <c r="A872" s="221"/>
      <c r="B872" s="221"/>
      <c r="C872" s="221"/>
      <c r="D872" s="212"/>
    </row>
    <row r="873" spans="1:4" ht="20.25" customHeight="1" x14ac:dyDescent="0.3">
      <c r="A873" s="221"/>
      <c r="B873" s="221"/>
      <c r="C873" s="221"/>
      <c r="D873" s="212"/>
    </row>
    <row r="874" spans="1:4" ht="20.25" customHeight="1" x14ac:dyDescent="0.3">
      <c r="A874" s="221"/>
      <c r="B874" s="221"/>
      <c r="C874" s="221"/>
      <c r="D874" s="212"/>
    </row>
    <row r="875" spans="1:4" ht="20.25" customHeight="1" x14ac:dyDescent="0.3">
      <c r="A875" s="221"/>
      <c r="B875" s="221"/>
      <c r="C875" s="221"/>
      <c r="D875" s="212"/>
    </row>
    <row r="876" spans="1:4" ht="20.25" customHeight="1" x14ac:dyDescent="0.3">
      <c r="A876" s="221"/>
      <c r="B876" s="221"/>
      <c r="C876" s="221"/>
      <c r="D876" s="212"/>
    </row>
    <row r="877" spans="1:4" ht="20.25" customHeight="1" x14ac:dyDescent="0.3">
      <c r="A877" s="221"/>
      <c r="B877" s="221"/>
      <c r="C877" s="221"/>
      <c r="D877" s="212"/>
    </row>
    <row r="878" spans="1:4" ht="20.25" customHeight="1" x14ac:dyDescent="0.3">
      <c r="A878" s="221"/>
      <c r="B878" s="221"/>
      <c r="C878" s="221"/>
      <c r="D878" s="212"/>
    </row>
    <row r="879" spans="1:4" ht="20.25" customHeight="1" x14ac:dyDescent="0.3">
      <c r="A879" s="221"/>
      <c r="B879" s="221"/>
      <c r="C879" s="221"/>
      <c r="D879" s="212"/>
    </row>
    <row r="880" spans="1:4" ht="20.25" customHeight="1" x14ac:dyDescent="0.3">
      <c r="A880" s="221"/>
      <c r="B880" s="221"/>
      <c r="C880" s="221"/>
      <c r="D880" s="212"/>
    </row>
    <row r="881" spans="1:4" ht="20.25" customHeight="1" x14ac:dyDescent="0.3">
      <c r="A881" s="221"/>
      <c r="B881" s="221"/>
      <c r="C881" s="221"/>
      <c r="D881" s="212"/>
    </row>
    <row r="882" spans="1:4" ht="20.25" customHeight="1" x14ac:dyDescent="0.3">
      <c r="A882" s="221"/>
      <c r="B882" s="221"/>
      <c r="C882" s="221"/>
      <c r="D882" s="212"/>
    </row>
    <row r="883" spans="1:4" ht="20.25" customHeight="1" x14ac:dyDescent="0.3">
      <c r="A883" s="221"/>
      <c r="B883" s="221"/>
      <c r="C883" s="221"/>
      <c r="D883" s="212"/>
    </row>
    <row r="884" spans="1:4" ht="20.25" customHeight="1" x14ac:dyDescent="0.3">
      <c r="A884" s="221"/>
      <c r="B884" s="221"/>
      <c r="C884" s="221"/>
      <c r="D884" s="212"/>
    </row>
    <row r="885" spans="1:4" ht="20.25" customHeight="1" x14ac:dyDescent="0.3">
      <c r="A885" s="221"/>
      <c r="B885" s="221"/>
      <c r="C885" s="221"/>
      <c r="D885" s="212"/>
    </row>
    <row r="886" spans="1:4" ht="20.25" customHeight="1" x14ac:dyDescent="0.3">
      <c r="A886" s="221"/>
      <c r="B886" s="221"/>
      <c r="C886" s="221"/>
      <c r="D886" s="212"/>
    </row>
    <row r="887" spans="1:4" ht="20.25" customHeight="1" x14ac:dyDescent="0.3">
      <c r="A887" s="221"/>
      <c r="B887" s="221"/>
      <c r="C887" s="221"/>
      <c r="D887" s="212"/>
    </row>
    <row r="888" spans="1:4" ht="20.25" customHeight="1" x14ac:dyDescent="0.3">
      <c r="A888" s="221"/>
      <c r="B888" s="221"/>
      <c r="C888" s="221"/>
      <c r="D888" s="212"/>
    </row>
    <row r="889" spans="1:4" ht="20.25" customHeight="1" x14ac:dyDescent="0.3">
      <c r="A889" s="221"/>
      <c r="B889" s="221"/>
      <c r="C889" s="221"/>
      <c r="D889" s="212"/>
    </row>
    <row r="890" spans="1:4" ht="20.25" customHeight="1" x14ac:dyDescent="0.3">
      <c r="A890" s="221"/>
      <c r="B890" s="221"/>
      <c r="C890" s="221"/>
      <c r="D890" s="212"/>
    </row>
    <row r="891" spans="1:4" ht="20.25" customHeight="1" x14ac:dyDescent="0.3">
      <c r="A891" s="221"/>
      <c r="B891" s="221"/>
      <c r="C891" s="221"/>
      <c r="D891" s="212"/>
    </row>
    <row r="892" spans="1:4" ht="20.25" customHeight="1" x14ac:dyDescent="0.3">
      <c r="A892" s="221"/>
      <c r="B892" s="221"/>
      <c r="C892" s="221"/>
      <c r="D892" s="212"/>
    </row>
    <row r="893" spans="1:4" ht="20.25" customHeight="1" x14ac:dyDescent="0.3">
      <c r="A893" s="221"/>
      <c r="B893" s="221"/>
      <c r="C893" s="221"/>
      <c r="D893" s="212"/>
    </row>
    <row r="894" spans="1:4" ht="20.25" customHeight="1" x14ac:dyDescent="0.3">
      <c r="A894" s="221"/>
      <c r="B894" s="221"/>
      <c r="C894" s="221"/>
      <c r="D894" s="212"/>
    </row>
    <row r="895" spans="1:4" ht="20.25" customHeight="1" x14ac:dyDescent="0.3">
      <c r="A895" s="221"/>
      <c r="B895" s="221"/>
      <c r="C895" s="221"/>
      <c r="D895" s="212"/>
    </row>
    <row r="896" spans="1:4" ht="20.25" customHeight="1" x14ac:dyDescent="0.3">
      <c r="A896" s="221"/>
      <c r="B896" s="221"/>
      <c r="C896" s="221"/>
      <c r="D896" s="212"/>
    </row>
    <row r="897" spans="1:4" ht="20.25" customHeight="1" x14ac:dyDescent="0.3">
      <c r="A897" s="221"/>
      <c r="B897" s="221"/>
      <c r="C897" s="221"/>
      <c r="D897" s="212"/>
    </row>
    <row r="898" spans="1:4" ht="20.25" customHeight="1" x14ac:dyDescent="0.3">
      <c r="A898" s="221"/>
      <c r="B898" s="221"/>
      <c r="C898" s="221"/>
      <c r="D898" s="212"/>
    </row>
    <row r="899" spans="1:4" ht="20.25" customHeight="1" x14ac:dyDescent="0.3">
      <c r="A899" s="221"/>
      <c r="B899" s="221"/>
      <c r="C899" s="221"/>
      <c r="D899" s="212"/>
    </row>
    <row r="900" spans="1:4" ht="20.25" customHeight="1" x14ac:dyDescent="0.3">
      <c r="A900" s="221"/>
      <c r="B900" s="221"/>
      <c r="C900" s="221"/>
      <c r="D900" s="212"/>
    </row>
    <row r="901" spans="1:4" ht="20.25" customHeight="1" x14ac:dyDescent="0.3">
      <c r="A901" s="221"/>
      <c r="B901" s="221"/>
      <c r="C901" s="221"/>
      <c r="D901" s="212"/>
    </row>
    <row r="902" spans="1:4" ht="20.25" customHeight="1" x14ac:dyDescent="0.3">
      <c r="A902" s="221"/>
      <c r="B902" s="221"/>
      <c r="C902" s="221"/>
      <c r="D902" s="212"/>
    </row>
    <row r="903" spans="1:4" ht="20.25" customHeight="1" x14ac:dyDescent="0.3">
      <c r="A903" s="221"/>
      <c r="B903" s="221"/>
      <c r="C903" s="221"/>
      <c r="D903" s="212"/>
    </row>
    <row r="904" spans="1:4" ht="20.25" customHeight="1" x14ac:dyDescent="0.3">
      <c r="A904" s="221"/>
      <c r="B904" s="221"/>
      <c r="C904" s="221"/>
      <c r="D904" s="212"/>
    </row>
    <row r="905" spans="1:4" ht="20.25" customHeight="1" x14ac:dyDescent="0.3">
      <c r="A905" s="221"/>
      <c r="B905" s="221"/>
      <c r="C905" s="221"/>
      <c r="D905" s="212"/>
    </row>
    <row r="906" spans="1:4" ht="20.25" customHeight="1" x14ac:dyDescent="0.3">
      <c r="A906" s="221"/>
      <c r="B906" s="221"/>
      <c r="C906" s="221"/>
      <c r="D906" s="212"/>
    </row>
    <row r="907" spans="1:4" ht="20.25" customHeight="1" x14ac:dyDescent="0.3">
      <c r="A907" s="221"/>
      <c r="B907" s="221"/>
      <c r="C907" s="221"/>
      <c r="D907" s="212"/>
    </row>
    <row r="908" spans="1:4" ht="20.25" customHeight="1" x14ac:dyDescent="0.3">
      <c r="A908" s="221"/>
      <c r="B908" s="221"/>
      <c r="C908" s="221"/>
      <c r="D908" s="212"/>
    </row>
    <row r="909" spans="1:4" ht="20.25" customHeight="1" x14ac:dyDescent="0.3">
      <c r="A909" s="221"/>
      <c r="B909" s="221"/>
      <c r="C909" s="221"/>
      <c r="D909" s="212"/>
    </row>
    <row r="910" spans="1:4" ht="20.25" customHeight="1" x14ac:dyDescent="0.3">
      <c r="A910" s="221"/>
      <c r="B910" s="221"/>
      <c r="C910" s="221"/>
      <c r="D910" s="212"/>
    </row>
    <row r="911" spans="1:4" ht="20.25" customHeight="1" x14ac:dyDescent="0.3">
      <c r="A911" s="221"/>
      <c r="B911" s="221"/>
      <c r="C911" s="221"/>
      <c r="D911" s="212"/>
    </row>
    <row r="912" spans="1:4" ht="20.25" customHeight="1" x14ac:dyDescent="0.3">
      <c r="A912" s="221"/>
      <c r="B912" s="221"/>
      <c r="C912" s="221"/>
      <c r="D912" s="212"/>
    </row>
    <row r="913" spans="1:4" ht="20.25" customHeight="1" x14ac:dyDescent="0.3">
      <c r="A913" s="221"/>
      <c r="B913" s="221"/>
      <c r="C913" s="221"/>
      <c r="D913" s="212"/>
    </row>
    <row r="914" spans="1:4" ht="20.25" customHeight="1" x14ac:dyDescent="0.3">
      <c r="A914" s="221"/>
      <c r="B914" s="221"/>
      <c r="C914" s="221"/>
      <c r="D914" s="212"/>
    </row>
    <row r="915" spans="1:4" ht="20.25" customHeight="1" x14ac:dyDescent="0.3">
      <c r="A915" s="221"/>
      <c r="B915" s="221"/>
      <c r="C915" s="221"/>
      <c r="D915" s="212"/>
    </row>
    <row r="916" spans="1:4" ht="20.25" customHeight="1" x14ac:dyDescent="0.3">
      <c r="A916" s="221"/>
      <c r="B916" s="221"/>
      <c r="C916" s="221"/>
      <c r="D916" s="212"/>
    </row>
    <row r="917" spans="1:4" ht="20.25" customHeight="1" x14ac:dyDescent="0.3">
      <c r="A917" s="221"/>
      <c r="B917" s="221"/>
      <c r="C917" s="221"/>
      <c r="D917" s="212"/>
    </row>
    <row r="918" spans="1:4" ht="20.25" customHeight="1" x14ac:dyDescent="0.3">
      <c r="A918" s="221"/>
      <c r="B918" s="221"/>
      <c r="C918" s="221"/>
      <c r="D918" s="212"/>
    </row>
    <row r="919" spans="1:4" ht="20.25" customHeight="1" x14ac:dyDescent="0.3">
      <c r="A919" s="221"/>
      <c r="B919" s="221"/>
      <c r="C919" s="221"/>
      <c r="D919" s="212"/>
    </row>
    <row r="920" spans="1:4" ht="20.25" customHeight="1" x14ac:dyDescent="0.3">
      <c r="A920" s="221"/>
      <c r="B920" s="221"/>
      <c r="C920" s="221"/>
      <c r="D920" s="212"/>
    </row>
    <row r="921" spans="1:4" ht="20.25" customHeight="1" x14ac:dyDescent="0.3">
      <c r="A921" s="221"/>
      <c r="B921" s="221"/>
      <c r="C921" s="221"/>
      <c r="D921" s="212"/>
    </row>
    <row r="922" spans="1:4" ht="20.25" customHeight="1" x14ac:dyDescent="0.3">
      <c r="A922" s="221"/>
      <c r="B922" s="221"/>
      <c r="C922" s="221"/>
      <c r="D922" s="212"/>
    </row>
    <row r="923" spans="1:4" ht="20.25" customHeight="1" x14ac:dyDescent="0.3">
      <c r="A923" s="221"/>
      <c r="B923" s="221"/>
      <c r="C923" s="221"/>
      <c r="D923" s="212"/>
    </row>
    <row r="924" spans="1:4" ht="20.25" customHeight="1" x14ac:dyDescent="0.3">
      <c r="A924" s="221"/>
      <c r="B924" s="221"/>
      <c r="C924" s="221"/>
      <c r="D924" s="212"/>
    </row>
    <row r="925" spans="1:4" ht="20.25" customHeight="1" x14ac:dyDescent="0.3">
      <c r="A925" s="221"/>
      <c r="B925" s="221"/>
      <c r="C925" s="221"/>
      <c r="D925" s="212"/>
    </row>
    <row r="926" spans="1:4" ht="20.25" customHeight="1" x14ac:dyDescent="0.3">
      <c r="A926" s="221"/>
      <c r="B926" s="221"/>
      <c r="C926" s="221"/>
      <c r="D926" s="212"/>
    </row>
    <row r="927" spans="1:4" ht="20.25" customHeight="1" x14ac:dyDescent="0.3">
      <c r="A927" s="221"/>
      <c r="B927" s="221"/>
      <c r="C927" s="221"/>
      <c r="D927" s="212"/>
    </row>
    <row r="928" spans="1:4" ht="20.25" customHeight="1" x14ac:dyDescent="0.3">
      <c r="A928" s="221"/>
      <c r="B928" s="221"/>
      <c r="C928" s="221"/>
      <c r="D928" s="212"/>
    </row>
    <row r="929" spans="1:4" ht="20.25" customHeight="1" x14ac:dyDescent="0.3">
      <c r="A929" s="221"/>
      <c r="B929" s="221"/>
      <c r="C929" s="221"/>
      <c r="D929" s="212"/>
    </row>
    <row r="930" spans="1:4" ht="20.25" customHeight="1" x14ac:dyDescent="0.3">
      <c r="A930" s="221"/>
      <c r="B930" s="221"/>
      <c r="C930" s="221"/>
      <c r="D930" s="212"/>
    </row>
    <row r="931" spans="1:4" ht="20.25" customHeight="1" x14ac:dyDescent="0.3">
      <c r="A931" s="221"/>
      <c r="B931" s="221"/>
      <c r="C931" s="221"/>
      <c r="D931" s="212"/>
    </row>
    <row r="932" spans="1:4" ht="20.25" customHeight="1" x14ac:dyDescent="0.3">
      <c r="A932" s="221"/>
      <c r="B932" s="221"/>
      <c r="C932" s="221"/>
      <c r="D932" s="212"/>
    </row>
    <row r="933" spans="1:4" ht="20.25" customHeight="1" x14ac:dyDescent="0.3">
      <c r="A933" s="221"/>
      <c r="B933" s="221"/>
      <c r="C933" s="221"/>
      <c r="D933" s="212"/>
    </row>
    <row r="934" spans="1:4" ht="20.25" customHeight="1" x14ac:dyDescent="0.3">
      <c r="A934" s="221"/>
      <c r="B934" s="221"/>
      <c r="C934" s="221"/>
      <c r="D934" s="212"/>
    </row>
    <row r="935" spans="1:4" ht="20.25" customHeight="1" x14ac:dyDescent="0.3">
      <c r="A935" s="221"/>
      <c r="B935" s="221"/>
      <c r="C935" s="221"/>
      <c r="D935" s="212"/>
    </row>
    <row r="936" spans="1:4" ht="20.25" customHeight="1" x14ac:dyDescent="0.3">
      <c r="A936" s="221"/>
      <c r="B936" s="221"/>
      <c r="C936" s="221"/>
      <c r="D936" s="212"/>
    </row>
    <row r="937" spans="1:4" ht="20.25" customHeight="1" x14ac:dyDescent="0.3">
      <c r="A937" s="221"/>
      <c r="B937" s="221"/>
      <c r="C937" s="221"/>
      <c r="D937" s="212"/>
    </row>
    <row r="938" spans="1:4" ht="20.25" customHeight="1" x14ac:dyDescent="0.3">
      <c r="A938" s="221"/>
      <c r="B938" s="221"/>
      <c r="C938" s="221"/>
      <c r="D938" s="212"/>
    </row>
    <row r="939" spans="1:4" ht="20.25" customHeight="1" x14ac:dyDescent="0.3">
      <c r="A939" s="221"/>
      <c r="B939" s="221"/>
      <c r="C939" s="221"/>
      <c r="D939" s="212"/>
    </row>
    <row r="940" spans="1:4" ht="20.25" customHeight="1" x14ac:dyDescent="0.3">
      <c r="A940" s="221"/>
      <c r="B940" s="221"/>
      <c r="C940" s="221"/>
      <c r="D940" s="212"/>
    </row>
    <row r="941" spans="1:4" ht="20.25" customHeight="1" x14ac:dyDescent="0.3">
      <c r="A941" s="221"/>
      <c r="B941" s="221"/>
      <c r="C941" s="221"/>
      <c r="D941" s="212"/>
    </row>
    <row r="942" spans="1:4" ht="20.25" customHeight="1" x14ac:dyDescent="0.3">
      <c r="A942" s="221"/>
      <c r="B942" s="221"/>
      <c r="C942" s="221"/>
      <c r="D942" s="212"/>
    </row>
    <row r="943" spans="1:4" ht="20.25" customHeight="1" x14ac:dyDescent="0.3">
      <c r="A943" s="221"/>
      <c r="B943" s="221"/>
      <c r="C943" s="221"/>
      <c r="D943" s="212"/>
    </row>
    <row r="944" spans="1:4" ht="20.25" customHeight="1" x14ac:dyDescent="0.3">
      <c r="A944" s="221"/>
      <c r="B944" s="221"/>
      <c r="C944" s="221"/>
      <c r="D944" s="212"/>
    </row>
    <row r="945" spans="1:4" ht="20.25" customHeight="1" x14ac:dyDescent="0.3">
      <c r="A945" s="221"/>
      <c r="B945" s="221"/>
      <c r="C945" s="221"/>
      <c r="D945" s="212"/>
    </row>
    <row r="946" spans="1:4" ht="20.25" customHeight="1" x14ac:dyDescent="0.3">
      <c r="A946" s="221"/>
      <c r="B946" s="221"/>
      <c r="C946" s="221"/>
      <c r="D946" s="212"/>
    </row>
    <row r="947" spans="1:4" ht="20.25" customHeight="1" x14ac:dyDescent="0.3">
      <c r="A947" s="221"/>
      <c r="B947" s="221"/>
      <c r="C947" s="221"/>
      <c r="D947" s="212"/>
    </row>
    <row r="948" spans="1:4" ht="20.25" customHeight="1" x14ac:dyDescent="0.3">
      <c r="A948" s="221"/>
      <c r="B948" s="221"/>
      <c r="C948" s="221"/>
      <c r="D948" s="212"/>
    </row>
    <row r="949" spans="1:4" ht="20.25" customHeight="1" x14ac:dyDescent="0.3">
      <c r="A949" s="221"/>
      <c r="B949" s="221"/>
      <c r="C949" s="221"/>
      <c r="D949" s="212"/>
    </row>
    <row r="950" spans="1:4" ht="20.25" customHeight="1" x14ac:dyDescent="0.3">
      <c r="A950" s="221"/>
      <c r="B950" s="221"/>
      <c r="C950" s="221"/>
      <c r="D950" s="212"/>
    </row>
    <row r="951" spans="1:4" ht="20.25" customHeight="1" x14ac:dyDescent="0.3">
      <c r="A951" s="221"/>
      <c r="B951" s="221"/>
      <c r="C951" s="221"/>
      <c r="D951" s="212"/>
    </row>
    <row r="952" spans="1:4" ht="20.25" customHeight="1" x14ac:dyDescent="0.3">
      <c r="A952" s="221"/>
      <c r="B952" s="221"/>
      <c r="C952" s="221"/>
      <c r="D952" s="212"/>
    </row>
    <row r="953" spans="1:4" ht="20.25" customHeight="1" x14ac:dyDescent="0.3">
      <c r="A953" s="221"/>
      <c r="B953" s="221"/>
      <c r="C953" s="221"/>
      <c r="D953" s="212"/>
    </row>
    <row r="954" spans="1:4" ht="20.25" customHeight="1" x14ac:dyDescent="0.3">
      <c r="A954" s="221"/>
      <c r="B954" s="221"/>
      <c r="C954" s="221"/>
      <c r="D954" s="212"/>
    </row>
    <row r="955" spans="1:4" ht="20.25" customHeight="1" x14ac:dyDescent="0.3">
      <c r="A955" s="221"/>
      <c r="B955" s="221"/>
      <c r="C955" s="221"/>
      <c r="D955" s="212"/>
    </row>
    <row r="956" spans="1:4" ht="20.25" customHeight="1" x14ac:dyDescent="0.3">
      <c r="A956" s="221"/>
      <c r="B956" s="221"/>
      <c r="C956" s="221"/>
      <c r="D956" s="212"/>
    </row>
    <row r="957" spans="1:4" ht="20.25" customHeight="1" x14ac:dyDescent="0.3">
      <c r="A957" s="221"/>
      <c r="B957" s="221"/>
      <c r="C957" s="221"/>
      <c r="D957" s="212"/>
    </row>
    <row r="958" spans="1:4" ht="20.25" customHeight="1" x14ac:dyDescent="0.3">
      <c r="A958" s="221"/>
      <c r="B958" s="221"/>
      <c r="C958" s="221"/>
      <c r="D958" s="212"/>
    </row>
    <row r="959" spans="1:4" ht="20.25" customHeight="1" x14ac:dyDescent="0.3">
      <c r="A959" s="221"/>
      <c r="B959" s="221"/>
      <c r="C959" s="221"/>
      <c r="D959" s="212"/>
    </row>
    <row r="960" spans="1:4" ht="20.25" customHeight="1" x14ac:dyDescent="0.3">
      <c r="A960" s="221"/>
      <c r="B960" s="221"/>
      <c r="C960" s="221"/>
      <c r="D960" s="212"/>
    </row>
    <row r="961" spans="1:4" ht="20.25" customHeight="1" x14ac:dyDescent="0.3">
      <c r="A961" s="221"/>
      <c r="B961" s="221"/>
      <c r="C961" s="221"/>
      <c r="D961" s="212"/>
    </row>
    <row r="962" spans="1:4" ht="20.25" customHeight="1" x14ac:dyDescent="0.3">
      <c r="A962" s="221"/>
      <c r="B962" s="221"/>
      <c r="C962" s="221"/>
      <c r="D962" s="212"/>
    </row>
    <row r="963" spans="1:4" ht="20.25" customHeight="1" x14ac:dyDescent="0.3">
      <c r="A963" s="221"/>
      <c r="B963" s="221"/>
      <c r="C963" s="221"/>
      <c r="D963" s="212"/>
    </row>
    <row r="964" spans="1:4" ht="20.25" customHeight="1" x14ac:dyDescent="0.3">
      <c r="A964" s="221"/>
      <c r="B964" s="221"/>
      <c r="C964" s="221"/>
      <c r="D964" s="212"/>
    </row>
    <row r="965" spans="1:4" ht="20.25" customHeight="1" x14ac:dyDescent="0.3">
      <c r="A965" s="221"/>
      <c r="B965" s="221"/>
      <c r="C965" s="221"/>
      <c r="D965" s="212"/>
    </row>
    <row r="966" spans="1:4" ht="20.25" customHeight="1" x14ac:dyDescent="0.3">
      <c r="A966" s="221"/>
      <c r="B966" s="221"/>
      <c r="C966" s="221"/>
      <c r="D966" s="212"/>
    </row>
    <row r="967" spans="1:4" ht="20.25" customHeight="1" x14ac:dyDescent="0.3">
      <c r="A967" s="221"/>
      <c r="B967" s="221"/>
      <c r="C967" s="221"/>
      <c r="D967" s="212"/>
    </row>
    <row r="968" spans="1:4" ht="20.25" customHeight="1" x14ac:dyDescent="0.3">
      <c r="A968" s="221"/>
      <c r="B968" s="221"/>
      <c r="C968" s="221"/>
      <c r="D968" s="212"/>
    </row>
    <row r="969" spans="1:4" ht="20.25" customHeight="1" x14ac:dyDescent="0.3">
      <c r="A969" s="221"/>
      <c r="B969" s="221"/>
      <c r="C969" s="221"/>
      <c r="D969" s="212"/>
    </row>
    <row r="970" spans="1:4" ht="20.25" customHeight="1" x14ac:dyDescent="0.3">
      <c r="A970" s="221"/>
      <c r="B970" s="221"/>
      <c r="C970" s="221"/>
      <c r="D970" s="212"/>
    </row>
    <row r="971" spans="1:4" ht="20.25" customHeight="1" x14ac:dyDescent="0.3">
      <c r="A971" s="221"/>
      <c r="B971" s="221"/>
      <c r="C971" s="221"/>
      <c r="D971" s="212"/>
    </row>
    <row r="972" spans="1:4" ht="20.25" customHeight="1" x14ac:dyDescent="0.3">
      <c r="A972" s="221"/>
      <c r="B972" s="221"/>
      <c r="C972" s="221"/>
      <c r="D972" s="212"/>
    </row>
    <row r="973" spans="1:4" ht="20.25" customHeight="1" x14ac:dyDescent="0.3">
      <c r="A973" s="221"/>
      <c r="B973" s="221"/>
      <c r="C973" s="221"/>
      <c r="D973" s="212"/>
    </row>
    <row r="974" spans="1:4" ht="20.25" customHeight="1" x14ac:dyDescent="0.3">
      <c r="A974" s="221"/>
      <c r="B974" s="221"/>
      <c r="C974" s="221"/>
      <c r="D974" s="212"/>
    </row>
    <row r="975" spans="1:4" ht="20.25" customHeight="1" x14ac:dyDescent="0.3">
      <c r="A975" s="221"/>
      <c r="B975" s="221"/>
      <c r="C975" s="221"/>
      <c r="D975" s="212"/>
    </row>
    <row r="976" spans="1:4" ht="20.25" customHeight="1" x14ac:dyDescent="0.3">
      <c r="A976" s="221"/>
      <c r="B976" s="221"/>
      <c r="C976" s="221"/>
      <c r="D976" s="212"/>
    </row>
    <row r="977" spans="1:4" ht="20.25" customHeight="1" x14ac:dyDescent="0.3">
      <c r="A977" s="221"/>
      <c r="B977" s="221"/>
      <c r="C977" s="221"/>
      <c r="D977" s="212"/>
    </row>
    <row r="978" spans="1:4" ht="20.25" customHeight="1" x14ac:dyDescent="0.3">
      <c r="A978" s="221"/>
      <c r="B978" s="221"/>
      <c r="C978" s="221"/>
      <c r="D978" s="212"/>
    </row>
    <row r="979" spans="1:4" ht="20.25" customHeight="1" x14ac:dyDescent="0.3">
      <c r="A979" s="221"/>
      <c r="B979" s="221"/>
      <c r="C979" s="221"/>
      <c r="D979" s="212"/>
    </row>
    <row r="980" spans="1:4" ht="20.25" customHeight="1" x14ac:dyDescent="0.3">
      <c r="A980" s="221"/>
      <c r="B980" s="221"/>
      <c r="C980" s="221"/>
      <c r="D980" s="212"/>
    </row>
    <row r="981" spans="1:4" ht="20.25" customHeight="1" x14ac:dyDescent="0.3">
      <c r="A981" s="221"/>
      <c r="B981" s="221"/>
      <c r="C981" s="221"/>
      <c r="D981" s="212"/>
    </row>
    <row r="982" spans="1:4" ht="20.25" customHeight="1" x14ac:dyDescent="0.3">
      <c r="A982" s="221"/>
      <c r="B982" s="221"/>
      <c r="C982" s="221"/>
      <c r="D982" s="212"/>
    </row>
    <row r="983" spans="1:4" ht="20.25" customHeight="1" x14ac:dyDescent="0.3">
      <c r="A983" s="221"/>
      <c r="B983" s="221"/>
      <c r="C983" s="221"/>
      <c r="D983" s="212"/>
    </row>
    <row r="984" spans="1:4" ht="20.25" customHeight="1" x14ac:dyDescent="0.3">
      <c r="A984" s="221"/>
      <c r="B984" s="221"/>
      <c r="C984" s="221"/>
      <c r="D984" s="212"/>
    </row>
    <row r="985" spans="1:4" ht="20.25" customHeight="1" x14ac:dyDescent="0.3">
      <c r="A985" s="221"/>
      <c r="B985" s="221"/>
      <c r="C985" s="221"/>
      <c r="D985" s="212"/>
    </row>
    <row r="986" spans="1:4" ht="20.25" customHeight="1" x14ac:dyDescent="0.3">
      <c r="A986" s="221"/>
      <c r="B986" s="221"/>
      <c r="C986" s="221"/>
      <c r="D986" s="212"/>
    </row>
    <row r="987" spans="1:4" ht="20.25" customHeight="1" x14ac:dyDescent="0.3">
      <c r="A987" s="221"/>
      <c r="B987" s="221"/>
      <c r="C987" s="221"/>
      <c r="D987" s="212"/>
    </row>
    <row r="988" spans="1:4" ht="20.25" customHeight="1" x14ac:dyDescent="0.3">
      <c r="A988" s="221"/>
      <c r="B988" s="221"/>
      <c r="C988" s="221"/>
      <c r="D988" s="212"/>
    </row>
    <row r="989" spans="1:4" ht="20.25" customHeight="1" x14ac:dyDescent="0.3">
      <c r="A989" s="221"/>
      <c r="B989" s="221"/>
      <c r="C989" s="221"/>
      <c r="D989" s="212"/>
    </row>
    <row r="990" spans="1:4" ht="20.25" customHeight="1" x14ac:dyDescent="0.3">
      <c r="A990" s="221"/>
      <c r="B990" s="221"/>
      <c r="C990" s="221"/>
      <c r="D990" s="212"/>
    </row>
    <row r="991" spans="1:4" ht="20.25" customHeight="1" x14ac:dyDescent="0.3">
      <c r="A991" s="221"/>
      <c r="B991" s="221"/>
      <c r="C991" s="221"/>
      <c r="D991" s="212"/>
    </row>
    <row r="992" spans="1:4" ht="20.25" customHeight="1" x14ac:dyDescent="0.3">
      <c r="A992" s="221"/>
      <c r="B992" s="221"/>
      <c r="C992" s="221"/>
      <c r="D992" s="212"/>
    </row>
    <row r="993" spans="1:4" ht="20.25" customHeight="1" x14ac:dyDescent="0.3">
      <c r="A993" s="221"/>
      <c r="B993" s="221"/>
      <c r="C993" s="221"/>
      <c r="D993" s="212"/>
    </row>
    <row r="994" spans="1:4" ht="20.25" customHeight="1" x14ac:dyDescent="0.3">
      <c r="A994" s="221"/>
      <c r="B994" s="221"/>
      <c r="C994" s="221"/>
      <c r="D994" s="212"/>
    </row>
    <row r="995" spans="1:4" ht="20.25" customHeight="1" x14ac:dyDescent="0.3">
      <c r="A995" s="221"/>
      <c r="B995" s="221"/>
      <c r="C995" s="221"/>
      <c r="D995" s="212"/>
    </row>
    <row r="996" spans="1:4" ht="20.25" customHeight="1" x14ac:dyDescent="0.3">
      <c r="A996" s="221"/>
      <c r="B996" s="221"/>
      <c r="C996" s="221"/>
      <c r="D996" s="212"/>
    </row>
    <row r="997" spans="1:4" ht="20.25" customHeight="1" x14ac:dyDescent="0.3">
      <c r="A997" s="221"/>
      <c r="B997" s="221"/>
      <c r="C997" s="221"/>
      <c r="D997" s="212"/>
    </row>
    <row r="998" spans="1:4" ht="20.25" customHeight="1" x14ac:dyDescent="0.3">
      <c r="A998" s="221"/>
      <c r="B998" s="221"/>
      <c r="C998" s="221"/>
      <c r="D998" s="212"/>
    </row>
    <row r="999" spans="1:4" ht="20.25" customHeight="1" x14ac:dyDescent="0.3">
      <c r="A999" s="221"/>
      <c r="B999" s="221"/>
      <c r="C999" s="221"/>
      <c r="D999" s="212"/>
    </row>
    <row r="1000" spans="1:4" ht="20.25" customHeight="1" x14ac:dyDescent="0.3">
      <c r="A1000" s="221"/>
      <c r="B1000" s="221"/>
      <c r="C1000" s="221"/>
      <c r="D1000" s="212"/>
    </row>
    <row r="1001" spans="1:4" ht="20.25" customHeight="1" x14ac:dyDescent="0.3">
      <c r="A1001" s="221"/>
      <c r="B1001" s="221"/>
      <c r="C1001" s="221"/>
      <c r="D1001" s="212"/>
    </row>
    <row r="1002" spans="1:4" ht="20.25" customHeight="1" x14ac:dyDescent="0.3">
      <c r="A1002" s="221"/>
      <c r="B1002" s="221"/>
      <c r="C1002" s="221"/>
      <c r="D1002" s="212"/>
    </row>
    <row r="1003" spans="1:4" ht="20.25" customHeight="1" x14ac:dyDescent="0.3">
      <c r="A1003" s="221"/>
      <c r="B1003" s="221"/>
      <c r="C1003" s="221"/>
      <c r="D1003" s="212"/>
    </row>
    <row r="1004" spans="1:4" ht="20.25" customHeight="1" x14ac:dyDescent="0.3">
      <c r="A1004" s="221"/>
      <c r="B1004" s="221"/>
      <c r="C1004" s="221"/>
      <c r="D1004" s="212"/>
    </row>
    <row r="1005" spans="1:4" ht="20.25" customHeight="1" x14ac:dyDescent="0.3">
      <c r="A1005" s="221"/>
      <c r="B1005" s="221"/>
      <c r="C1005" s="221"/>
      <c r="D1005" s="212"/>
    </row>
    <row r="1006" spans="1:4" ht="20.25" customHeight="1" x14ac:dyDescent="0.3">
      <c r="A1006" s="221"/>
      <c r="B1006" s="221"/>
      <c r="C1006" s="221"/>
      <c r="D1006" s="212"/>
    </row>
    <row r="1007" spans="1:4" ht="20.25" customHeight="1" x14ac:dyDescent="0.3">
      <c r="A1007" s="221"/>
      <c r="B1007" s="221"/>
      <c r="C1007" s="221"/>
      <c r="D1007" s="212"/>
    </row>
    <row r="1008" spans="1:4" ht="20.25" customHeight="1" x14ac:dyDescent="0.3">
      <c r="A1008" s="221"/>
      <c r="B1008" s="221"/>
      <c r="C1008" s="221"/>
      <c r="D1008" s="212"/>
    </row>
    <row r="1009" spans="1:4" ht="20.25" customHeight="1" x14ac:dyDescent="0.3">
      <c r="A1009" s="221"/>
      <c r="B1009" s="221"/>
      <c r="C1009" s="221"/>
      <c r="D1009" s="212"/>
    </row>
    <row r="1010" spans="1:4" ht="20.25" customHeight="1" x14ac:dyDescent="0.3">
      <c r="A1010" s="221"/>
      <c r="B1010" s="221"/>
      <c r="C1010" s="221"/>
      <c r="D1010" s="212"/>
    </row>
    <row r="1011" spans="1:4" ht="20.25" customHeight="1" x14ac:dyDescent="0.3">
      <c r="A1011" s="221"/>
      <c r="B1011" s="221"/>
      <c r="C1011" s="221"/>
      <c r="D1011" s="212"/>
    </row>
    <row r="1012" spans="1:4" ht="20.25" customHeight="1" x14ac:dyDescent="0.3">
      <c r="A1012" s="221"/>
      <c r="B1012" s="221"/>
      <c r="C1012" s="221"/>
      <c r="D1012" s="212"/>
    </row>
    <row r="1013" spans="1:4" ht="20.25" customHeight="1" x14ac:dyDescent="0.3">
      <c r="A1013" s="221"/>
      <c r="B1013" s="221"/>
      <c r="C1013" s="221"/>
      <c r="D1013" s="212"/>
    </row>
    <row r="1014" spans="1:4" ht="20.25" customHeight="1" x14ac:dyDescent="0.3">
      <c r="A1014" s="221"/>
      <c r="B1014" s="221"/>
      <c r="C1014" s="221"/>
      <c r="D1014" s="212"/>
    </row>
    <row r="1015" spans="1:4" ht="20.25" customHeight="1" x14ac:dyDescent="0.3">
      <c r="A1015" s="221"/>
      <c r="B1015" s="221"/>
      <c r="C1015" s="221"/>
      <c r="D1015" s="212"/>
    </row>
    <row r="1016" spans="1:4" ht="20.25" customHeight="1" x14ac:dyDescent="0.3">
      <c r="A1016" s="221"/>
      <c r="B1016" s="221"/>
      <c r="C1016" s="221"/>
      <c r="D1016" s="212"/>
    </row>
    <row r="1017" spans="1:4" ht="20.25" customHeight="1" x14ac:dyDescent="0.3">
      <c r="A1017" s="221"/>
      <c r="B1017" s="221"/>
      <c r="C1017" s="221"/>
      <c r="D1017" s="212"/>
    </row>
    <row r="1018" spans="1:4" ht="20.25" customHeight="1" x14ac:dyDescent="0.3">
      <c r="A1018" s="221"/>
      <c r="B1018" s="221"/>
      <c r="C1018" s="221"/>
      <c r="D1018" s="212"/>
    </row>
    <row r="1019" spans="1:4" ht="20.25" customHeight="1" x14ac:dyDescent="0.3">
      <c r="A1019" s="221"/>
      <c r="B1019" s="221"/>
      <c r="C1019" s="221"/>
      <c r="D1019" s="212"/>
    </row>
    <row r="1020" spans="1:4" ht="20.25" customHeight="1" x14ac:dyDescent="0.3">
      <c r="A1020" s="221"/>
      <c r="B1020" s="221"/>
      <c r="C1020" s="221"/>
      <c r="D1020" s="212"/>
    </row>
    <row r="1021" spans="1:4" ht="20.25" customHeight="1" x14ac:dyDescent="0.3">
      <c r="A1021" s="221"/>
      <c r="B1021" s="221"/>
      <c r="C1021" s="221"/>
      <c r="D1021" s="212"/>
    </row>
    <row r="1022" spans="1:4" ht="20.25" customHeight="1" x14ac:dyDescent="0.3">
      <c r="A1022" s="221"/>
      <c r="B1022" s="221"/>
      <c r="C1022" s="221"/>
      <c r="D1022" s="212"/>
    </row>
    <row r="1023" spans="1:4" ht="20.25" customHeight="1" x14ac:dyDescent="0.3">
      <c r="A1023" s="221"/>
      <c r="B1023" s="221"/>
      <c r="C1023" s="221"/>
      <c r="D1023" s="212"/>
    </row>
    <row r="1024" spans="1:4" ht="20.25" customHeight="1" x14ac:dyDescent="0.3">
      <c r="A1024" s="221"/>
      <c r="B1024" s="221"/>
      <c r="C1024" s="221"/>
      <c r="D1024" s="212"/>
    </row>
    <row r="1025" spans="1:4" ht="20.25" customHeight="1" x14ac:dyDescent="0.3">
      <c r="A1025" s="221"/>
      <c r="B1025" s="221"/>
      <c r="C1025" s="221"/>
      <c r="D1025" s="212"/>
    </row>
    <row r="1026" spans="1:4" ht="20.25" customHeight="1" x14ac:dyDescent="0.3">
      <c r="A1026" s="221"/>
      <c r="B1026" s="221"/>
      <c r="C1026" s="221"/>
      <c r="D1026" s="212"/>
    </row>
    <row r="1027" spans="1:4" ht="20.25" customHeight="1" x14ac:dyDescent="0.3">
      <c r="A1027" s="221"/>
      <c r="B1027" s="221"/>
      <c r="C1027" s="221"/>
      <c r="D1027" s="212"/>
    </row>
    <row r="1028" spans="1:4" ht="20.25" customHeight="1" x14ac:dyDescent="0.3">
      <c r="A1028" s="221"/>
      <c r="B1028" s="221"/>
      <c r="C1028" s="221"/>
      <c r="D1028" s="212"/>
    </row>
    <row r="1029" spans="1:4" ht="20.25" customHeight="1" x14ac:dyDescent="0.3">
      <c r="A1029" s="221"/>
      <c r="B1029" s="221"/>
      <c r="C1029" s="221"/>
      <c r="D1029" s="212"/>
    </row>
    <row r="1030" spans="1:4" ht="20.25" customHeight="1" x14ac:dyDescent="0.3">
      <c r="A1030" s="221"/>
      <c r="B1030" s="221"/>
      <c r="C1030" s="221"/>
      <c r="D1030" s="212"/>
    </row>
    <row r="1031" spans="1:4" ht="20.25" customHeight="1" x14ac:dyDescent="0.3">
      <c r="A1031" s="221"/>
      <c r="B1031" s="221"/>
      <c r="C1031" s="221"/>
      <c r="D1031" s="212"/>
    </row>
    <row r="1032" spans="1:4" ht="20.25" customHeight="1" x14ac:dyDescent="0.3">
      <c r="A1032" s="221"/>
      <c r="B1032" s="221"/>
      <c r="C1032" s="221"/>
      <c r="D1032" s="212"/>
    </row>
    <row r="1033" spans="1:4" ht="20.25" customHeight="1" x14ac:dyDescent="0.3">
      <c r="A1033" s="221"/>
      <c r="B1033" s="221"/>
      <c r="C1033" s="221"/>
      <c r="D1033" s="212"/>
    </row>
    <row r="1034" spans="1:4" ht="20.25" customHeight="1" x14ac:dyDescent="0.3">
      <c r="A1034" s="221"/>
      <c r="B1034" s="221"/>
      <c r="C1034" s="221"/>
      <c r="D1034" s="212"/>
    </row>
    <row r="1035" spans="1:4" ht="20.25" customHeight="1" x14ac:dyDescent="0.3">
      <c r="A1035" s="221"/>
      <c r="B1035" s="221"/>
      <c r="C1035" s="221"/>
      <c r="D1035" s="212"/>
    </row>
    <row r="1036" spans="1:4" ht="20.25" customHeight="1" x14ac:dyDescent="0.3">
      <c r="A1036" s="221"/>
      <c r="B1036" s="221"/>
      <c r="C1036" s="221"/>
      <c r="D1036" s="212"/>
    </row>
    <row r="1037" spans="1:4" ht="20.25" customHeight="1" x14ac:dyDescent="0.3">
      <c r="A1037" s="221"/>
      <c r="B1037" s="221"/>
      <c r="C1037" s="221"/>
      <c r="D1037" s="212"/>
    </row>
    <row r="1038" spans="1:4" ht="20.25" customHeight="1" x14ac:dyDescent="0.3">
      <c r="A1038" s="221"/>
      <c r="B1038" s="221"/>
      <c r="C1038" s="221"/>
      <c r="D1038" s="212"/>
    </row>
    <row r="1039" spans="1:4" ht="20.25" customHeight="1" x14ac:dyDescent="0.3">
      <c r="A1039" s="221"/>
      <c r="B1039" s="221"/>
      <c r="C1039" s="221"/>
      <c r="D1039" s="212"/>
    </row>
    <row r="1040" spans="1:4" ht="20.25" customHeight="1" x14ac:dyDescent="0.3">
      <c r="A1040" s="221"/>
      <c r="B1040" s="221"/>
      <c r="C1040" s="221"/>
      <c r="D1040" s="212"/>
    </row>
    <row r="1041" spans="1:4" ht="20.25" customHeight="1" x14ac:dyDescent="0.3">
      <c r="A1041" s="221"/>
      <c r="B1041" s="221"/>
      <c r="C1041" s="221"/>
      <c r="D1041" s="212"/>
    </row>
    <row r="1042" spans="1:4" ht="20.25" customHeight="1" x14ac:dyDescent="0.3">
      <c r="A1042" s="221"/>
      <c r="B1042" s="221"/>
      <c r="C1042" s="221"/>
      <c r="D1042" s="212"/>
    </row>
    <row r="1043" spans="1:4" ht="20.25" customHeight="1" x14ac:dyDescent="0.3">
      <c r="A1043" s="221"/>
      <c r="B1043" s="221"/>
      <c r="C1043" s="221"/>
      <c r="D1043" s="212"/>
    </row>
    <row r="1044" spans="1:4" ht="20.25" customHeight="1" x14ac:dyDescent="0.3">
      <c r="A1044" s="221"/>
      <c r="B1044" s="221"/>
      <c r="C1044" s="221"/>
      <c r="D1044" s="212"/>
    </row>
    <row r="1045" spans="1:4" ht="20.25" customHeight="1" x14ac:dyDescent="0.3">
      <c r="A1045" s="221"/>
      <c r="B1045" s="221"/>
      <c r="C1045" s="221"/>
      <c r="D1045" s="212"/>
    </row>
    <row r="1046" spans="1:4" ht="20.25" customHeight="1" x14ac:dyDescent="0.3">
      <c r="A1046" s="221"/>
      <c r="B1046" s="221"/>
      <c r="C1046" s="221"/>
      <c r="D1046" s="212"/>
    </row>
    <row r="1047" spans="1:4" ht="20.25" customHeight="1" x14ac:dyDescent="0.3">
      <c r="A1047" s="221"/>
      <c r="B1047" s="221"/>
      <c r="C1047" s="221"/>
      <c r="D1047" s="212"/>
    </row>
    <row r="1048" spans="1:4" ht="20.25" customHeight="1" x14ac:dyDescent="0.3">
      <c r="A1048" s="221"/>
      <c r="B1048" s="221"/>
      <c r="C1048" s="221"/>
      <c r="D1048" s="212"/>
    </row>
    <row r="1049" spans="1:4" ht="20.25" customHeight="1" x14ac:dyDescent="0.3">
      <c r="A1049" s="221"/>
      <c r="B1049" s="221"/>
      <c r="C1049" s="221"/>
      <c r="D1049" s="212"/>
    </row>
    <row r="1050" spans="1:4" ht="20.25" customHeight="1" x14ac:dyDescent="0.3">
      <c r="A1050" s="221"/>
      <c r="B1050" s="221"/>
      <c r="C1050" s="221"/>
      <c r="D1050" s="212"/>
    </row>
    <row r="1051" spans="1:4" ht="20.25" customHeight="1" x14ac:dyDescent="0.3">
      <c r="A1051" s="221"/>
      <c r="B1051" s="221"/>
      <c r="C1051" s="221"/>
      <c r="D1051" s="212"/>
    </row>
    <row r="1052" spans="1:4" ht="20.25" customHeight="1" x14ac:dyDescent="0.3">
      <c r="A1052" s="221"/>
      <c r="B1052" s="221"/>
      <c r="C1052" s="221"/>
      <c r="D1052" s="212"/>
    </row>
    <row r="1053" spans="1:4" ht="20.25" customHeight="1" x14ac:dyDescent="0.3">
      <c r="A1053" s="221"/>
      <c r="B1053" s="221"/>
      <c r="C1053" s="221"/>
      <c r="D1053" s="212"/>
    </row>
    <row r="1054" spans="1:4" ht="20.25" customHeight="1" x14ac:dyDescent="0.3">
      <c r="A1054" s="221"/>
      <c r="B1054" s="221"/>
      <c r="C1054" s="221"/>
      <c r="D1054" s="212"/>
    </row>
    <row r="1055" spans="1:4" ht="20.25" customHeight="1" x14ac:dyDescent="0.3">
      <c r="A1055" s="221"/>
      <c r="B1055" s="221"/>
      <c r="C1055" s="221"/>
      <c r="D1055" s="212"/>
    </row>
    <row r="1056" spans="1:4" ht="20.25" customHeight="1" x14ac:dyDescent="0.3">
      <c r="A1056" s="221"/>
      <c r="B1056" s="221"/>
      <c r="C1056" s="221"/>
      <c r="D1056" s="212"/>
    </row>
    <row r="1057" spans="1:4" ht="20.25" customHeight="1" x14ac:dyDescent="0.3">
      <c r="A1057" s="221"/>
      <c r="B1057" s="221"/>
      <c r="C1057" s="221"/>
      <c r="D1057" s="212"/>
    </row>
    <row r="1058" spans="1:4" ht="20.25" customHeight="1" x14ac:dyDescent="0.3">
      <c r="A1058" s="221"/>
      <c r="B1058" s="221"/>
      <c r="C1058" s="221"/>
      <c r="D1058" s="212"/>
    </row>
    <row r="1059" spans="1:4" ht="20.25" customHeight="1" x14ac:dyDescent="0.3">
      <c r="A1059" s="221"/>
      <c r="B1059" s="221"/>
      <c r="C1059" s="221"/>
      <c r="D1059" s="212"/>
    </row>
    <row r="1060" spans="1:4" ht="20.25" customHeight="1" x14ac:dyDescent="0.3">
      <c r="A1060" s="221"/>
      <c r="B1060" s="221"/>
      <c r="C1060" s="221"/>
      <c r="D1060" s="212"/>
    </row>
    <row r="1061" spans="1:4" ht="20.25" customHeight="1" x14ac:dyDescent="0.3">
      <c r="A1061" s="221"/>
      <c r="B1061" s="221"/>
      <c r="C1061" s="221"/>
      <c r="D1061" s="212"/>
    </row>
    <row r="1062" spans="1:4" ht="20.25" customHeight="1" x14ac:dyDescent="0.3">
      <c r="A1062" s="221"/>
      <c r="B1062" s="221"/>
      <c r="C1062" s="221"/>
      <c r="D1062" s="212"/>
    </row>
    <row r="1063" spans="1:4" ht="20.25" customHeight="1" x14ac:dyDescent="0.3">
      <c r="A1063" s="221"/>
      <c r="B1063" s="221"/>
      <c r="C1063" s="221"/>
      <c r="D1063" s="212"/>
    </row>
    <row r="1064" spans="1:4" ht="20.25" customHeight="1" x14ac:dyDescent="0.3">
      <c r="A1064" s="221"/>
      <c r="B1064" s="221"/>
      <c r="C1064" s="221"/>
      <c r="D1064" s="212"/>
    </row>
    <row r="1065" spans="1:4" ht="20.25" customHeight="1" x14ac:dyDescent="0.3">
      <c r="A1065" s="221"/>
      <c r="B1065" s="221"/>
      <c r="C1065" s="221"/>
      <c r="D1065" s="212"/>
    </row>
    <row r="1066" spans="1:4" ht="20.25" customHeight="1" x14ac:dyDescent="0.3">
      <c r="A1066" s="221"/>
      <c r="B1066" s="221"/>
      <c r="C1066" s="221"/>
      <c r="D1066" s="212"/>
    </row>
    <row r="1067" spans="1:4" ht="20.25" customHeight="1" x14ac:dyDescent="0.3">
      <c r="A1067" s="221"/>
      <c r="B1067" s="221"/>
      <c r="C1067" s="221"/>
      <c r="D1067" s="212"/>
    </row>
    <row r="1068" spans="1:4" ht="20.25" customHeight="1" x14ac:dyDescent="0.3">
      <c r="A1068" s="221"/>
      <c r="B1068" s="221"/>
      <c r="C1068" s="221"/>
      <c r="D1068" s="212"/>
    </row>
    <row r="1069" spans="1:4" ht="20.25" customHeight="1" x14ac:dyDescent="0.3">
      <c r="A1069" s="221"/>
      <c r="B1069" s="221"/>
      <c r="C1069" s="221"/>
      <c r="D1069" s="212"/>
    </row>
    <row r="1070" spans="1:4" ht="20.25" customHeight="1" x14ac:dyDescent="0.3">
      <c r="A1070" s="221"/>
      <c r="B1070" s="221"/>
      <c r="C1070" s="221"/>
      <c r="D1070" s="212"/>
    </row>
    <row r="1071" spans="1:4" ht="20.25" customHeight="1" x14ac:dyDescent="0.3">
      <c r="A1071" s="221"/>
      <c r="B1071" s="221"/>
      <c r="C1071" s="221"/>
      <c r="D1071" s="212"/>
    </row>
    <row r="1072" spans="1:4" ht="20.25" customHeight="1" x14ac:dyDescent="0.3">
      <c r="A1072" s="221"/>
      <c r="B1072" s="221"/>
      <c r="C1072" s="221"/>
      <c r="D1072" s="212"/>
    </row>
    <row r="1073" spans="1:4" ht="20.25" customHeight="1" x14ac:dyDescent="0.3">
      <c r="A1073" s="221"/>
      <c r="B1073" s="221"/>
      <c r="C1073" s="221"/>
      <c r="D1073" s="212"/>
    </row>
    <row r="1074" spans="1:4" ht="20.25" customHeight="1" x14ac:dyDescent="0.3">
      <c r="A1074" s="221"/>
      <c r="B1074" s="221"/>
      <c r="C1074" s="221"/>
      <c r="D1074" s="212"/>
    </row>
    <row r="1075" spans="1:4" ht="20.25" customHeight="1" x14ac:dyDescent="0.3">
      <c r="A1075" s="221"/>
      <c r="B1075" s="221"/>
      <c r="C1075" s="221"/>
      <c r="D1075" s="212"/>
    </row>
    <row r="1076" spans="1:4" ht="20.25" customHeight="1" x14ac:dyDescent="0.3">
      <c r="A1076" s="221"/>
      <c r="B1076" s="221"/>
      <c r="C1076" s="221"/>
      <c r="D1076" s="212"/>
    </row>
    <row r="1077" spans="1:4" ht="20.25" customHeight="1" x14ac:dyDescent="0.3">
      <c r="A1077" s="221"/>
      <c r="B1077" s="221"/>
      <c r="C1077" s="221"/>
      <c r="D1077" s="212"/>
    </row>
    <row r="1078" spans="1:4" ht="20.25" customHeight="1" x14ac:dyDescent="0.3">
      <c r="A1078" s="221"/>
      <c r="B1078" s="221"/>
      <c r="C1078" s="221"/>
      <c r="D1078" s="212"/>
    </row>
    <row r="1079" spans="1:4" ht="20.25" customHeight="1" x14ac:dyDescent="0.3">
      <c r="A1079" s="221"/>
      <c r="B1079" s="221"/>
      <c r="C1079" s="221"/>
      <c r="D1079" s="212"/>
    </row>
    <row r="1080" spans="1:4" ht="20.25" customHeight="1" x14ac:dyDescent="0.3">
      <c r="A1080" s="221"/>
      <c r="B1080" s="221"/>
      <c r="C1080" s="221"/>
      <c r="D1080" s="212"/>
    </row>
    <row r="1081" spans="1:4" ht="20.25" customHeight="1" x14ac:dyDescent="0.3">
      <c r="A1081" s="221"/>
      <c r="B1081" s="221"/>
      <c r="C1081" s="221"/>
      <c r="D1081" s="212"/>
    </row>
    <row r="1082" spans="1:4" ht="20.25" customHeight="1" x14ac:dyDescent="0.3">
      <c r="A1082" s="221"/>
      <c r="B1082" s="221"/>
      <c r="C1082" s="221"/>
      <c r="D1082" s="212"/>
    </row>
    <row r="1083" spans="1:4" ht="20.25" customHeight="1" x14ac:dyDescent="0.3">
      <c r="A1083" s="221"/>
      <c r="B1083" s="221"/>
      <c r="C1083" s="221"/>
      <c r="D1083" s="212"/>
    </row>
    <row r="1084" spans="1:4" ht="20.25" customHeight="1" x14ac:dyDescent="0.3">
      <c r="A1084" s="221"/>
      <c r="B1084" s="221"/>
      <c r="C1084" s="221"/>
      <c r="D1084" s="212"/>
    </row>
    <row r="1085" spans="1:4" ht="20.25" customHeight="1" x14ac:dyDescent="0.3">
      <c r="A1085" s="221"/>
      <c r="B1085" s="221"/>
      <c r="C1085" s="221"/>
      <c r="D1085" s="212"/>
    </row>
    <row r="1086" spans="1:4" ht="20.25" customHeight="1" x14ac:dyDescent="0.3">
      <c r="A1086" s="221"/>
      <c r="B1086" s="221"/>
      <c r="C1086" s="221"/>
      <c r="D1086" s="212"/>
    </row>
    <row r="1087" spans="1:4" ht="20.25" customHeight="1" x14ac:dyDescent="0.3">
      <c r="A1087" s="221"/>
      <c r="B1087" s="221"/>
      <c r="C1087" s="221"/>
      <c r="D1087" s="212"/>
    </row>
    <row r="1088" spans="1:4" ht="20.25" customHeight="1" x14ac:dyDescent="0.3">
      <c r="A1088" s="221"/>
      <c r="B1088" s="221"/>
      <c r="C1088" s="221"/>
      <c r="D1088" s="212"/>
    </row>
    <row r="1089" spans="1:4" ht="20.25" customHeight="1" x14ac:dyDescent="0.3">
      <c r="A1089" s="221"/>
      <c r="B1089" s="221"/>
      <c r="C1089" s="221"/>
      <c r="D1089" s="212"/>
    </row>
    <row r="1090" spans="1:4" ht="20.25" customHeight="1" x14ac:dyDescent="0.3">
      <c r="A1090" s="221"/>
      <c r="B1090" s="221"/>
      <c r="C1090" s="221"/>
      <c r="D1090" s="212"/>
    </row>
    <row r="1091" spans="1:4" ht="20.25" customHeight="1" x14ac:dyDescent="0.3">
      <c r="A1091" s="221"/>
      <c r="B1091" s="221"/>
      <c r="C1091" s="221"/>
      <c r="D1091" s="212"/>
    </row>
    <row r="1092" spans="1:4" ht="20.25" customHeight="1" x14ac:dyDescent="0.3">
      <c r="A1092" s="221"/>
      <c r="B1092" s="221"/>
      <c r="C1092" s="221"/>
      <c r="D1092" s="212"/>
    </row>
    <row r="1093" spans="1:4" ht="20.25" customHeight="1" x14ac:dyDescent="0.3">
      <c r="A1093" s="221"/>
      <c r="B1093" s="221"/>
      <c r="C1093" s="221"/>
      <c r="D1093" s="212"/>
    </row>
    <row r="1094" spans="1:4" ht="20.25" customHeight="1" x14ac:dyDescent="0.3">
      <c r="A1094" s="221"/>
      <c r="B1094" s="221"/>
      <c r="C1094" s="221"/>
      <c r="D1094" s="212"/>
    </row>
    <row r="1095" spans="1:4" ht="20.25" customHeight="1" x14ac:dyDescent="0.3">
      <c r="A1095" s="221"/>
      <c r="B1095" s="221"/>
      <c r="C1095" s="221"/>
      <c r="D1095" s="212"/>
    </row>
    <row r="1096" spans="1:4" ht="20.25" customHeight="1" x14ac:dyDescent="0.3">
      <c r="A1096" s="221"/>
      <c r="B1096" s="221"/>
      <c r="C1096" s="221"/>
      <c r="D1096" s="212"/>
    </row>
    <row r="1097" spans="1:4" ht="20.25" customHeight="1" x14ac:dyDescent="0.3">
      <c r="A1097" s="221"/>
      <c r="B1097" s="221"/>
      <c r="C1097" s="221"/>
      <c r="D1097" s="212"/>
    </row>
    <row r="1098" spans="1:4" ht="20.25" customHeight="1" x14ac:dyDescent="0.3">
      <c r="A1098" s="221"/>
      <c r="B1098" s="221"/>
      <c r="C1098" s="221"/>
      <c r="D1098" s="212"/>
    </row>
    <row r="1099" spans="1:4" ht="20.25" customHeight="1" x14ac:dyDescent="0.3">
      <c r="A1099" s="221"/>
      <c r="B1099" s="221"/>
      <c r="C1099" s="221"/>
      <c r="D1099" s="212"/>
    </row>
    <row r="1100" spans="1:4" ht="20.25" customHeight="1" x14ac:dyDescent="0.3">
      <c r="A1100" s="221"/>
      <c r="B1100" s="221"/>
      <c r="C1100" s="221"/>
      <c r="D1100" s="212"/>
    </row>
    <row r="1101" spans="1:4" ht="20.25" customHeight="1" x14ac:dyDescent="0.3">
      <c r="A1101" s="221"/>
      <c r="B1101" s="221"/>
      <c r="C1101" s="221"/>
      <c r="D1101" s="212"/>
    </row>
    <row r="1102" spans="1:4" ht="20.25" customHeight="1" x14ac:dyDescent="0.3">
      <c r="A1102" s="221"/>
      <c r="B1102" s="221"/>
      <c r="C1102" s="221"/>
      <c r="D1102" s="212"/>
    </row>
    <row r="1103" spans="1:4" ht="20.25" customHeight="1" x14ac:dyDescent="0.3">
      <c r="A1103" s="221"/>
      <c r="B1103" s="221"/>
      <c r="C1103" s="221"/>
      <c r="D1103" s="212"/>
    </row>
    <row r="1104" spans="1:4" ht="20.25" customHeight="1" x14ac:dyDescent="0.3">
      <c r="A1104" s="221"/>
      <c r="B1104" s="221"/>
      <c r="C1104" s="221"/>
      <c r="D1104" s="212"/>
    </row>
    <row r="1105" spans="1:4" ht="20.25" customHeight="1" x14ac:dyDescent="0.3">
      <c r="A1105" s="221"/>
      <c r="B1105" s="221"/>
      <c r="C1105" s="221"/>
      <c r="D1105" s="212"/>
    </row>
    <row r="1106" spans="1:4" ht="20.25" customHeight="1" x14ac:dyDescent="0.3">
      <c r="A1106" s="221"/>
      <c r="B1106" s="221"/>
      <c r="C1106" s="221"/>
      <c r="D1106" s="212"/>
    </row>
    <row r="1107" spans="1:4" ht="20.25" customHeight="1" x14ac:dyDescent="0.3">
      <c r="A1107" s="221"/>
      <c r="B1107" s="221"/>
      <c r="C1107" s="221"/>
      <c r="D1107" s="212"/>
    </row>
    <row r="1108" spans="1:4" ht="20.25" customHeight="1" x14ac:dyDescent="0.3">
      <c r="A1108" s="221"/>
      <c r="B1108" s="221"/>
      <c r="C1108" s="221"/>
      <c r="D1108" s="212"/>
    </row>
    <row r="1109" spans="1:4" ht="20.25" customHeight="1" x14ac:dyDescent="0.3">
      <c r="A1109" s="221"/>
      <c r="B1109" s="221"/>
      <c r="C1109" s="221"/>
      <c r="D1109" s="212"/>
    </row>
    <row r="1110" spans="1:4" ht="20.25" customHeight="1" x14ac:dyDescent="0.3">
      <c r="A1110" s="221"/>
      <c r="B1110" s="221"/>
      <c r="C1110" s="221"/>
      <c r="D1110" s="212"/>
    </row>
    <row r="1111" spans="1:4" ht="20.25" customHeight="1" x14ac:dyDescent="0.3">
      <c r="A1111" s="221"/>
      <c r="B1111" s="221"/>
      <c r="C1111" s="221"/>
      <c r="D1111" s="212"/>
    </row>
    <row r="1112" spans="1:4" ht="20.25" customHeight="1" x14ac:dyDescent="0.3">
      <c r="A1112" s="221"/>
      <c r="B1112" s="221"/>
      <c r="C1112" s="221"/>
      <c r="D1112" s="212"/>
    </row>
    <row r="1113" spans="1:4" ht="20.25" customHeight="1" x14ac:dyDescent="0.3">
      <c r="A1113" s="221"/>
      <c r="B1113" s="221"/>
      <c r="C1113" s="221"/>
      <c r="D1113" s="212"/>
    </row>
    <row r="1114" spans="1:4" ht="20.25" customHeight="1" x14ac:dyDescent="0.3">
      <c r="A1114" s="221"/>
      <c r="B1114" s="221"/>
      <c r="C1114" s="221"/>
      <c r="D1114" s="212"/>
    </row>
    <row r="1115" spans="1:4" ht="20.25" customHeight="1" x14ac:dyDescent="0.3">
      <c r="A1115" s="221"/>
      <c r="B1115" s="221"/>
      <c r="C1115" s="221"/>
      <c r="D1115" s="212"/>
    </row>
    <row r="1116" spans="1:4" ht="20.25" customHeight="1" x14ac:dyDescent="0.3">
      <c r="A1116" s="221"/>
      <c r="B1116" s="221"/>
      <c r="C1116" s="221"/>
      <c r="D1116" s="212"/>
    </row>
    <row r="1117" spans="1:4" ht="20.25" customHeight="1" x14ac:dyDescent="0.3">
      <c r="A1117" s="221"/>
      <c r="B1117" s="221"/>
      <c r="C1117" s="221"/>
      <c r="D1117" s="212"/>
    </row>
    <row r="1118" spans="1:4" ht="20.25" customHeight="1" x14ac:dyDescent="0.3">
      <c r="A1118" s="221"/>
      <c r="B1118" s="221"/>
      <c r="C1118" s="221"/>
      <c r="D1118" s="212"/>
    </row>
    <row r="1119" spans="1:4" ht="20.25" customHeight="1" x14ac:dyDescent="0.3">
      <c r="A1119" s="221"/>
      <c r="B1119" s="221"/>
      <c r="C1119" s="221"/>
      <c r="D1119" s="212"/>
    </row>
    <row r="1120" spans="1:4" ht="20.25" customHeight="1" x14ac:dyDescent="0.3">
      <c r="A1120" s="221"/>
      <c r="B1120" s="221"/>
      <c r="C1120" s="221"/>
      <c r="D1120" s="212"/>
    </row>
    <row r="1121" spans="1:4" ht="20.25" customHeight="1" x14ac:dyDescent="0.3">
      <c r="A1121" s="221"/>
      <c r="B1121" s="221"/>
      <c r="C1121" s="221"/>
      <c r="D1121" s="212"/>
    </row>
    <row r="1122" spans="1:4" ht="20.25" customHeight="1" x14ac:dyDescent="0.3">
      <c r="A1122" s="221"/>
      <c r="B1122" s="221"/>
      <c r="C1122" s="221"/>
      <c r="D1122" s="212"/>
    </row>
    <row r="1123" spans="1:4" ht="20.25" customHeight="1" x14ac:dyDescent="0.3">
      <c r="A1123" s="221"/>
      <c r="B1123" s="221"/>
      <c r="C1123" s="221"/>
      <c r="D1123" s="212"/>
    </row>
    <row r="1124" spans="1:4" ht="20.25" customHeight="1" x14ac:dyDescent="0.3">
      <c r="A1124" s="221"/>
      <c r="B1124" s="221"/>
      <c r="C1124" s="221"/>
      <c r="D1124" s="212"/>
    </row>
    <row r="1125" spans="1:4" ht="20.25" customHeight="1" x14ac:dyDescent="0.3">
      <c r="A1125" s="221"/>
      <c r="B1125" s="221"/>
      <c r="C1125" s="221"/>
      <c r="D1125" s="212"/>
    </row>
    <row r="1126" spans="1:4" ht="20.25" customHeight="1" x14ac:dyDescent="0.3">
      <c r="A1126" s="221"/>
      <c r="B1126" s="221"/>
      <c r="C1126" s="221"/>
      <c r="D1126" s="212"/>
    </row>
    <row r="1127" spans="1:4" ht="20.25" customHeight="1" x14ac:dyDescent="0.3">
      <c r="A1127" s="221"/>
      <c r="B1127" s="221"/>
      <c r="C1127" s="221"/>
      <c r="D1127" s="212"/>
    </row>
    <row r="1128" spans="1:4" ht="20.25" customHeight="1" x14ac:dyDescent="0.3">
      <c r="A1128" s="221"/>
      <c r="B1128" s="221"/>
      <c r="C1128" s="221"/>
      <c r="D1128" s="212"/>
    </row>
    <row r="1129" spans="1:4" ht="20.25" customHeight="1" x14ac:dyDescent="0.3">
      <c r="A1129" s="221"/>
      <c r="B1129" s="221"/>
      <c r="C1129" s="221"/>
      <c r="D1129" s="212"/>
    </row>
    <row r="1130" spans="1:4" ht="20.25" customHeight="1" x14ac:dyDescent="0.3">
      <c r="A1130" s="221"/>
      <c r="B1130" s="221"/>
      <c r="C1130" s="221"/>
      <c r="D1130" s="212"/>
    </row>
    <row r="1131" spans="1:4" ht="20.25" customHeight="1" x14ac:dyDescent="0.3">
      <c r="A1131" s="221"/>
      <c r="B1131" s="221"/>
      <c r="C1131" s="221"/>
      <c r="D1131" s="212"/>
    </row>
    <row r="1132" spans="1:4" ht="20.25" customHeight="1" x14ac:dyDescent="0.3">
      <c r="A1132" s="221"/>
      <c r="B1132" s="221"/>
      <c r="C1132" s="221"/>
      <c r="D1132" s="212"/>
    </row>
    <row r="1133" spans="1:4" ht="20.25" customHeight="1" x14ac:dyDescent="0.3">
      <c r="A1133" s="221"/>
      <c r="B1133" s="221"/>
      <c r="C1133" s="221"/>
      <c r="D1133" s="212"/>
    </row>
    <row r="1134" spans="1:4" ht="20.25" customHeight="1" x14ac:dyDescent="0.3">
      <c r="A1134" s="221"/>
      <c r="B1134" s="221"/>
      <c r="C1134" s="221"/>
      <c r="D1134" s="212"/>
    </row>
    <row r="1135" spans="1:4" ht="20.25" customHeight="1" x14ac:dyDescent="0.3">
      <c r="A1135" s="221"/>
      <c r="B1135" s="221"/>
      <c r="C1135" s="221"/>
      <c r="D1135" s="212"/>
    </row>
    <row r="1136" spans="1:4" ht="20.25" customHeight="1" x14ac:dyDescent="0.3">
      <c r="A1136" s="221"/>
      <c r="B1136" s="221"/>
      <c r="C1136" s="221"/>
      <c r="D1136" s="212"/>
    </row>
    <row r="1137" spans="1:4" ht="20.25" customHeight="1" x14ac:dyDescent="0.3">
      <c r="A1137" s="221"/>
      <c r="B1137" s="221"/>
      <c r="C1137" s="221"/>
      <c r="D1137" s="212"/>
    </row>
    <row r="1138" spans="1:4" ht="20.25" customHeight="1" x14ac:dyDescent="0.3">
      <c r="A1138" s="221"/>
      <c r="B1138" s="221"/>
      <c r="C1138" s="221"/>
      <c r="D1138" s="212"/>
    </row>
    <row r="1139" spans="1:4" ht="20.25" customHeight="1" x14ac:dyDescent="0.3">
      <c r="A1139" s="221"/>
      <c r="B1139" s="221"/>
      <c r="C1139" s="221"/>
      <c r="D1139" s="212"/>
    </row>
    <row r="1140" spans="1:4" ht="20.25" customHeight="1" x14ac:dyDescent="0.3">
      <c r="A1140" s="221"/>
      <c r="B1140" s="221"/>
      <c r="C1140" s="221"/>
      <c r="D1140" s="212"/>
    </row>
    <row r="1141" spans="1:4" ht="20.25" customHeight="1" x14ac:dyDescent="0.3">
      <c r="A1141" s="221"/>
      <c r="B1141" s="221"/>
      <c r="C1141" s="221"/>
      <c r="D1141" s="212"/>
    </row>
    <row r="1142" spans="1:4" ht="20.25" customHeight="1" x14ac:dyDescent="0.3">
      <c r="A1142" s="221"/>
      <c r="B1142" s="221"/>
      <c r="C1142" s="221"/>
      <c r="D1142" s="212"/>
    </row>
    <row r="1143" spans="1:4" ht="20.25" customHeight="1" x14ac:dyDescent="0.3">
      <c r="A1143" s="221"/>
      <c r="B1143" s="221"/>
      <c r="C1143" s="221"/>
      <c r="D1143" s="212"/>
    </row>
    <row r="1144" spans="1:4" ht="20.25" customHeight="1" x14ac:dyDescent="0.3">
      <c r="A1144" s="221"/>
      <c r="B1144" s="221"/>
      <c r="C1144" s="221"/>
      <c r="D1144" s="212"/>
    </row>
    <row r="1145" spans="1:4" ht="20.25" customHeight="1" x14ac:dyDescent="0.3">
      <c r="A1145" s="221"/>
      <c r="B1145" s="221"/>
      <c r="C1145" s="221"/>
      <c r="D1145" s="212"/>
    </row>
    <row r="1146" spans="1:4" ht="20.25" customHeight="1" x14ac:dyDescent="0.3">
      <c r="A1146" s="221"/>
      <c r="B1146" s="221"/>
      <c r="C1146" s="221"/>
      <c r="D1146" s="212"/>
    </row>
    <row r="1147" spans="1:4" ht="20.25" customHeight="1" x14ac:dyDescent="0.3">
      <c r="A1147" s="221"/>
      <c r="B1147" s="221"/>
      <c r="C1147" s="221"/>
      <c r="D1147" s="212"/>
    </row>
    <row r="1148" spans="1:4" ht="20.25" customHeight="1" x14ac:dyDescent="0.3">
      <c r="A1148" s="221"/>
      <c r="B1148" s="221"/>
      <c r="C1148" s="221"/>
      <c r="D1148" s="212"/>
    </row>
    <row r="1149" spans="1:4" ht="20.25" customHeight="1" x14ac:dyDescent="0.3">
      <c r="A1149" s="221"/>
      <c r="B1149" s="221"/>
      <c r="C1149" s="221"/>
      <c r="D1149" s="212"/>
    </row>
    <row r="1150" spans="1:4" ht="20.25" customHeight="1" x14ac:dyDescent="0.3">
      <c r="A1150" s="221"/>
      <c r="B1150" s="221"/>
      <c r="C1150" s="221"/>
      <c r="D1150" s="212"/>
    </row>
    <row r="1151" spans="1:4" ht="20.25" customHeight="1" x14ac:dyDescent="0.3">
      <c r="A1151" s="221"/>
      <c r="B1151" s="221"/>
      <c r="C1151" s="221"/>
      <c r="D1151" s="212"/>
    </row>
    <row r="1152" spans="1:4" ht="20.25" customHeight="1" x14ac:dyDescent="0.3">
      <c r="A1152" s="221"/>
      <c r="B1152" s="221"/>
      <c r="C1152" s="221"/>
      <c r="D1152" s="212"/>
    </row>
    <row r="1153" spans="1:4" ht="20.25" customHeight="1" x14ac:dyDescent="0.3">
      <c r="A1153" s="221"/>
      <c r="B1153" s="221"/>
      <c r="C1153" s="221"/>
      <c r="D1153" s="212"/>
    </row>
    <row r="1154" spans="1:4" ht="20.25" customHeight="1" x14ac:dyDescent="0.3">
      <c r="A1154" s="221"/>
      <c r="B1154" s="221"/>
      <c r="C1154" s="221"/>
      <c r="D1154" s="212"/>
    </row>
    <row r="1155" spans="1:4" ht="20.25" customHeight="1" x14ac:dyDescent="0.3">
      <c r="A1155" s="221"/>
      <c r="B1155" s="221"/>
      <c r="C1155" s="221"/>
      <c r="D1155" s="212"/>
    </row>
    <row r="1156" spans="1:4" ht="20.25" customHeight="1" x14ac:dyDescent="0.3">
      <c r="A1156" s="221"/>
      <c r="B1156" s="221"/>
      <c r="C1156" s="221"/>
      <c r="D1156" s="212"/>
    </row>
    <row r="1157" spans="1:4" ht="20.25" customHeight="1" x14ac:dyDescent="0.3">
      <c r="A1157" s="221"/>
      <c r="B1157" s="221"/>
      <c r="C1157" s="221"/>
      <c r="D1157" s="212"/>
    </row>
    <row r="1158" spans="1:4" ht="20.25" customHeight="1" x14ac:dyDescent="0.3">
      <c r="A1158" s="221"/>
      <c r="B1158" s="221"/>
      <c r="C1158" s="221"/>
      <c r="D1158" s="212"/>
    </row>
    <row r="1159" spans="1:4" ht="20.25" customHeight="1" x14ac:dyDescent="0.3">
      <c r="A1159" s="221"/>
      <c r="B1159" s="221"/>
      <c r="C1159" s="221"/>
      <c r="D1159" s="212"/>
    </row>
    <row r="1160" spans="1:4" ht="20.25" customHeight="1" x14ac:dyDescent="0.3">
      <c r="A1160" s="221"/>
      <c r="B1160" s="221"/>
      <c r="C1160" s="221"/>
      <c r="D1160" s="212"/>
    </row>
    <row r="1161" spans="1:4" ht="20.25" customHeight="1" x14ac:dyDescent="0.3">
      <c r="A1161" s="221"/>
      <c r="B1161" s="221"/>
      <c r="C1161" s="221"/>
      <c r="D1161" s="212"/>
    </row>
    <row r="1162" spans="1:4" ht="20.25" customHeight="1" x14ac:dyDescent="0.3">
      <c r="A1162" s="221"/>
      <c r="B1162" s="221"/>
      <c r="C1162" s="221"/>
      <c r="D1162" s="212"/>
    </row>
    <row r="1163" spans="1:4" ht="20.25" customHeight="1" x14ac:dyDescent="0.3">
      <c r="A1163" s="221"/>
      <c r="B1163" s="221"/>
      <c r="C1163" s="221"/>
      <c r="D1163" s="212"/>
    </row>
    <row r="1164" spans="1:4" ht="20.25" customHeight="1" x14ac:dyDescent="0.3">
      <c r="A1164" s="221"/>
      <c r="B1164" s="221"/>
      <c r="C1164" s="221"/>
      <c r="D1164" s="212"/>
    </row>
    <row r="1165" spans="1:4" ht="20.25" customHeight="1" x14ac:dyDescent="0.3">
      <c r="A1165" s="221"/>
      <c r="B1165" s="221"/>
      <c r="C1165" s="221"/>
      <c r="D1165" s="212"/>
    </row>
    <row r="1166" spans="1:4" ht="20.25" customHeight="1" x14ac:dyDescent="0.3">
      <c r="A1166" s="221"/>
      <c r="B1166" s="221"/>
      <c r="C1166" s="221"/>
      <c r="D1166" s="212"/>
    </row>
    <row r="1167" spans="1:4" ht="20.25" customHeight="1" x14ac:dyDescent="0.3">
      <c r="A1167" s="221"/>
      <c r="B1167" s="221"/>
      <c r="C1167" s="221"/>
      <c r="D1167" s="212"/>
    </row>
    <row r="1168" spans="1:4" ht="20.25" customHeight="1" x14ac:dyDescent="0.3">
      <c r="A1168" s="221"/>
      <c r="B1168" s="221"/>
      <c r="C1168" s="221"/>
      <c r="D1168" s="212"/>
    </row>
    <row r="1169" spans="1:4" ht="20.25" customHeight="1" x14ac:dyDescent="0.3">
      <c r="A1169" s="221"/>
      <c r="B1169" s="221"/>
      <c r="C1169" s="221"/>
      <c r="D1169" s="212"/>
    </row>
    <row r="1170" spans="1:4" ht="20.25" customHeight="1" x14ac:dyDescent="0.3">
      <c r="A1170" s="221"/>
      <c r="B1170" s="221"/>
      <c r="C1170" s="221"/>
      <c r="D1170" s="212"/>
    </row>
    <row r="1171" spans="1:4" ht="20.25" customHeight="1" x14ac:dyDescent="0.3">
      <c r="A1171" s="221"/>
      <c r="B1171" s="221"/>
      <c r="C1171" s="221"/>
      <c r="D1171" s="212"/>
    </row>
    <row r="1172" spans="1:4" ht="20.25" customHeight="1" x14ac:dyDescent="0.3">
      <c r="A1172" s="221"/>
      <c r="B1172" s="221"/>
      <c r="C1172" s="221"/>
      <c r="D1172" s="212"/>
    </row>
    <row r="1173" spans="1:4" ht="20.25" customHeight="1" x14ac:dyDescent="0.3">
      <c r="A1173" s="221"/>
      <c r="B1173" s="221"/>
      <c r="C1173" s="221"/>
      <c r="D1173" s="212"/>
    </row>
    <row r="1174" spans="1:4" ht="20.25" customHeight="1" x14ac:dyDescent="0.3">
      <c r="A1174" s="221"/>
      <c r="B1174" s="221"/>
      <c r="C1174" s="221"/>
      <c r="D1174" s="212"/>
    </row>
    <row r="1175" spans="1:4" ht="20.25" customHeight="1" x14ac:dyDescent="0.3">
      <c r="A1175" s="221"/>
      <c r="B1175" s="221"/>
      <c r="C1175" s="221"/>
      <c r="D1175" s="212"/>
    </row>
    <row r="1176" spans="1:4" ht="20.25" customHeight="1" x14ac:dyDescent="0.3">
      <c r="A1176" s="221"/>
      <c r="B1176" s="221"/>
      <c r="C1176" s="221"/>
      <c r="D1176" s="212"/>
    </row>
    <row r="1177" spans="1:4" ht="20.25" customHeight="1" x14ac:dyDescent="0.3">
      <c r="A1177" s="221"/>
      <c r="B1177" s="221"/>
      <c r="C1177" s="221"/>
      <c r="D1177" s="212"/>
    </row>
    <row r="1178" spans="1:4" ht="20.25" customHeight="1" x14ac:dyDescent="0.3">
      <c r="A1178" s="221"/>
      <c r="B1178" s="221"/>
      <c r="C1178" s="221"/>
      <c r="D1178" s="212"/>
    </row>
    <row r="1179" spans="1:4" ht="20.25" customHeight="1" x14ac:dyDescent="0.3">
      <c r="A1179" s="221"/>
      <c r="B1179" s="221"/>
      <c r="C1179" s="221"/>
      <c r="D1179" s="212"/>
    </row>
    <row r="1180" spans="1:4" ht="20.25" customHeight="1" x14ac:dyDescent="0.3">
      <c r="A1180" s="221"/>
      <c r="B1180" s="221"/>
      <c r="C1180" s="221"/>
      <c r="D1180" s="212"/>
    </row>
    <row r="1181" spans="1:4" ht="20.25" customHeight="1" x14ac:dyDescent="0.3">
      <c r="A1181" s="221"/>
      <c r="B1181" s="221"/>
      <c r="C1181" s="221"/>
      <c r="D1181" s="212"/>
    </row>
    <row r="1182" spans="1:4" ht="20.25" customHeight="1" x14ac:dyDescent="0.3">
      <c r="A1182" s="221"/>
      <c r="B1182" s="221"/>
      <c r="C1182" s="221"/>
      <c r="D1182" s="212"/>
    </row>
    <row r="1183" spans="1:4" ht="20.25" customHeight="1" x14ac:dyDescent="0.3">
      <c r="A1183" s="221"/>
      <c r="B1183" s="221"/>
      <c r="C1183" s="221"/>
      <c r="D1183" s="212"/>
    </row>
    <row r="1184" spans="1:4" ht="20.25" customHeight="1" x14ac:dyDescent="0.3">
      <c r="A1184" s="221"/>
      <c r="B1184" s="221"/>
      <c r="C1184" s="221"/>
      <c r="D1184" s="212"/>
    </row>
    <row r="1185" spans="1:4" ht="20.25" customHeight="1" x14ac:dyDescent="0.3">
      <c r="A1185" s="221"/>
      <c r="B1185" s="221"/>
      <c r="C1185" s="221"/>
      <c r="D1185" s="212"/>
    </row>
    <row r="1186" spans="1:4" ht="20.25" customHeight="1" x14ac:dyDescent="0.3">
      <c r="A1186" s="221"/>
      <c r="B1186" s="221"/>
      <c r="C1186" s="221"/>
      <c r="D1186" s="212"/>
    </row>
    <row r="1187" spans="1:4" ht="20.25" customHeight="1" x14ac:dyDescent="0.3">
      <c r="A1187" s="221"/>
      <c r="B1187" s="221"/>
      <c r="C1187" s="221"/>
      <c r="D1187" s="212"/>
    </row>
    <row r="1188" spans="1:4" ht="20.25" customHeight="1" x14ac:dyDescent="0.3">
      <c r="A1188" s="221"/>
      <c r="B1188" s="221"/>
      <c r="C1188" s="221"/>
      <c r="D1188" s="212"/>
    </row>
    <row r="1189" spans="1:4" ht="20.25" customHeight="1" x14ac:dyDescent="0.3">
      <c r="A1189" s="221"/>
      <c r="B1189" s="221"/>
      <c r="C1189" s="221"/>
      <c r="D1189" s="212"/>
    </row>
    <row r="1190" spans="1:4" ht="20.25" customHeight="1" x14ac:dyDescent="0.3">
      <c r="A1190" s="221"/>
      <c r="B1190" s="221"/>
      <c r="C1190" s="221"/>
      <c r="D1190" s="212"/>
    </row>
    <row r="1191" spans="1:4" ht="20.25" customHeight="1" x14ac:dyDescent="0.3">
      <c r="A1191" s="221"/>
      <c r="B1191" s="221"/>
      <c r="C1191" s="221"/>
      <c r="D1191" s="212"/>
    </row>
    <row r="1192" spans="1:4" ht="20.25" customHeight="1" x14ac:dyDescent="0.3">
      <c r="A1192" s="221"/>
      <c r="B1192" s="221"/>
      <c r="C1192" s="221"/>
      <c r="D1192" s="212"/>
    </row>
    <row r="1193" spans="1:4" ht="20.25" customHeight="1" x14ac:dyDescent="0.3">
      <c r="A1193" s="221"/>
      <c r="B1193" s="221"/>
      <c r="C1193" s="221"/>
      <c r="D1193" s="212"/>
    </row>
    <row r="1194" spans="1:4" ht="20.25" customHeight="1" x14ac:dyDescent="0.3">
      <c r="A1194" s="221"/>
      <c r="B1194" s="221"/>
      <c r="C1194" s="221"/>
      <c r="D1194" s="212"/>
    </row>
    <row r="1195" spans="1:4" ht="20.25" customHeight="1" x14ac:dyDescent="0.3">
      <c r="A1195" s="221"/>
      <c r="B1195" s="221"/>
      <c r="C1195" s="221"/>
      <c r="D1195" s="212"/>
    </row>
    <row r="1196" spans="1:4" ht="20.25" customHeight="1" x14ac:dyDescent="0.3">
      <c r="A1196" s="221"/>
      <c r="B1196" s="221"/>
      <c r="C1196" s="221"/>
      <c r="D1196" s="212"/>
    </row>
    <row r="1197" spans="1:4" ht="20.25" customHeight="1" x14ac:dyDescent="0.3">
      <c r="A1197" s="221"/>
      <c r="B1197" s="221"/>
      <c r="C1197" s="221"/>
      <c r="D1197" s="212"/>
    </row>
    <row r="1198" spans="1:4" ht="20.25" customHeight="1" x14ac:dyDescent="0.3">
      <c r="A1198" s="221"/>
      <c r="B1198" s="221"/>
      <c r="C1198" s="221"/>
      <c r="D1198" s="212"/>
    </row>
    <row r="1199" spans="1:4" ht="20.25" customHeight="1" x14ac:dyDescent="0.3">
      <c r="A1199" s="221"/>
      <c r="B1199" s="221"/>
      <c r="C1199" s="221"/>
      <c r="D1199" s="212"/>
    </row>
    <row r="1200" spans="1:4" ht="20.25" customHeight="1" x14ac:dyDescent="0.3">
      <c r="A1200" s="221"/>
      <c r="B1200" s="221"/>
      <c r="C1200" s="221"/>
      <c r="D1200" s="212"/>
    </row>
    <row r="1201" spans="1:4" ht="20.25" customHeight="1" x14ac:dyDescent="0.3">
      <c r="A1201" s="221"/>
      <c r="B1201" s="221"/>
      <c r="C1201" s="221"/>
      <c r="D1201" s="212"/>
    </row>
    <row r="1202" spans="1:4" ht="20.25" customHeight="1" x14ac:dyDescent="0.3">
      <c r="A1202" s="221"/>
      <c r="B1202" s="221"/>
      <c r="C1202" s="221"/>
      <c r="D1202" s="212"/>
    </row>
    <row r="1203" spans="1:4" ht="20.25" customHeight="1" x14ac:dyDescent="0.3">
      <c r="A1203" s="221"/>
      <c r="B1203" s="221"/>
      <c r="C1203" s="221"/>
      <c r="D1203" s="212"/>
    </row>
    <row r="1204" spans="1:4" ht="20.25" customHeight="1" x14ac:dyDescent="0.3">
      <c r="A1204" s="221"/>
      <c r="B1204" s="221"/>
      <c r="C1204" s="221"/>
      <c r="D1204" s="212"/>
    </row>
    <row r="1205" spans="1:4" ht="20.25" customHeight="1" x14ac:dyDescent="0.3">
      <c r="A1205" s="221"/>
      <c r="B1205" s="221"/>
      <c r="C1205" s="221"/>
      <c r="D1205" s="212"/>
    </row>
    <row r="1206" spans="1:4" ht="20.25" customHeight="1" x14ac:dyDescent="0.3">
      <c r="A1206" s="221"/>
      <c r="B1206" s="221"/>
      <c r="C1206" s="221"/>
      <c r="D1206" s="212"/>
    </row>
    <row r="1207" spans="1:4" ht="20.25" customHeight="1" x14ac:dyDescent="0.3">
      <c r="A1207" s="221"/>
      <c r="B1207" s="221"/>
      <c r="C1207" s="221"/>
      <c r="D1207" s="212"/>
    </row>
    <row r="1208" spans="1:4" ht="20.25" customHeight="1" x14ac:dyDescent="0.3">
      <c r="A1208" s="221"/>
      <c r="B1208" s="221"/>
      <c r="C1208" s="221"/>
      <c r="D1208" s="212"/>
    </row>
    <row r="1209" spans="1:4" ht="20.25" customHeight="1" x14ac:dyDescent="0.3">
      <c r="A1209" s="221"/>
      <c r="B1209" s="221"/>
      <c r="C1209" s="221"/>
      <c r="D1209" s="212"/>
    </row>
    <row r="1210" spans="1:4" ht="20.25" customHeight="1" x14ac:dyDescent="0.3">
      <c r="A1210" s="221"/>
      <c r="B1210" s="221"/>
      <c r="C1210" s="221"/>
      <c r="D1210" s="212"/>
    </row>
    <row r="1211" spans="1:4" ht="20.25" customHeight="1" x14ac:dyDescent="0.3">
      <c r="A1211" s="221"/>
      <c r="B1211" s="221"/>
      <c r="C1211" s="221"/>
      <c r="D1211" s="212"/>
    </row>
    <row r="1212" spans="1:4" ht="20.25" customHeight="1" x14ac:dyDescent="0.3">
      <c r="A1212" s="221"/>
      <c r="B1212" s="221"/>
      <c r="C1212" s="221"/>
      <c r="D1212" s="212"/>
    </row>
    <row r="1213" spans="1:4" ht="20.25" customHeight="1" x14ac:dyDescent="0.3">
      <c r="A1213" s="221"/>
      <c r="B1213" s="221"/>
      <c r="C1213" s="221"/>
      <c r="D1213" s="212"/>
    </row>
    <row r="1214" spans="1:4" ht="20.25" customHeight="1" x14ac:dyDescent="0.3">
      <c r="A1214" s="221"/>
      <c r="B1214" s="221"/>
      <c r="C1214" s="221"/>
      <c r="D1214" s="212"/>
    </row>
    <row r="1215" spans="1:4" ht="20.25" customHeight="1" x14ac:dyDescent="0.3">
      <c r="A1215" s="221"/>
      <c r="B1215" s="221"/>
      <c r="C1215" s="221"/>
      <c r="D1215" s="212"/>
    </row>
    <row r="1216" spans="1:4" ht="20.25" customHeight="1" x14ac:dyDescent="0.3">
      <c r="A1216" s="221"/>
      <c r="B1216" s="221"/>
      <c r="C1216" s="221"/>
      <c r="D1216" s="212"/>
    </row>
    <row r="1217" spans="1:4" ht="20.25" customHeight="1" x14ac:dyDescent="0.3">
      <c r="A1217" s="221"/>
      <c r="B1217" s="221"/>
      <c r="C1217" s="221"/>
      <c r="D1217" s="212"/>
    </row>
    <row r="1218" spans="1:4" ht="20.25" customHeight="1" x14ac:dyDescent="0.3">
      <c r="A1218" s="221"/>
      <c r="B1218" s="221"/>
      <c r="C1218" s="221"/>
      <c r="D1218" s="212"/>
    </row>
    <row r="1219" spans="1:4" ht="20.25" customHeight="1" x14ac:dyDescent="0.3">
      <c r="A1219" s="221"/>
      <c r="B1219" s="221"/>
      <c r="C1219" s="221"/>
      <c r="D1219" s="212"/>
    </row>
    <row r="1220" spans="1:4" ht="20.25" customHeight="1" x14ac:dyDescent="0.3">
      <c r="A1220" s="221"/>
      <c r="B1220" s="221"/>
      <c r="C1220" s="221"/>
      <c r="D1220" s="212"/>
    </row>
    <row r="1221" spans="1:4" ht="20.25" customHeight="1" x14ac:dyDescent="0.3">
      <c r="A1221" s="221"/>
      <c r="B1221" s="221"/>
      <c r="C1221" s="221"/>
      <c r="D1221" s="212"/>
    </row>
    <row r="1222" spans="1:4" ht="20.25" customHeight="1" x14ac:dyDescent="0.3">
      <c r="A1222" s="221"/>
      <c r="B1222" s="221"/>
      <c r="C1222" s="221"/>
      <c r="D1222" s="212"/>
    </row>
    <row r="1223" spans="1:4" ht="20.25" customHeight="1" x14ac:dyDescent="0.3">
      <c r="A1223" s="221"/>
      <c r="B1223" s="221"/>
      <c r="C1223" s="221"/>
      <c r="D1223" s="212"/>
    </row>
    <row r="1224" spans="1:4" ht="20.25" customHeight="1" x14ac:dyDescent="0.3">
      <c r="A1224" s="221"/>
      <c r="B1224" s="221"/>
      <c r="C1224" s="221"/>
      <c r="D1224" s="212"/>
    </row>
    <row r="1225" spans="1:4" ht="20.25" customHeight="1" x14ac:dyDescent="0.3">
      <c r="A1225" s="221"/>
      <c r="B1225" s="221"/>
      <c r="C1225" s="221"/>
      <c r="D1225" s="212"/>
    </row>
    <row r="1226" spans="1:4" ht="20.25" customHeight="1" x14ac:dyDescent="0.3">
      <c r="A1226" s="221"/>
      <c r="B1226" s="221"/>
      <c r="C1226" s="221"/>
      <c r="D1226" s="212"/>
    </row>
    <row r="1227" spans="1:4" ht="20.25" customHeight="1" x14ac:dyDescent="0.3">
      <c r="A1227" s="221"/>
      <c r="B1227" s="221"/>
      <c r="C1227" s="221"/>
      <c r="D1227" s="212"/>
    </row>
    <row r="1228" spans="1:4" ht="20.25" customHeight="1" x14ac:dyDescent="0.3">
      <c r="A1228" s="221"/>
      <c r="B1228" s="221"/>
      <c r="C1228" s="221"/>
      <c r="D1228" s="212"/>
    </row>
    <row r="1229" spans="1:4" ht="20.25" customHeight="1" x14ac:dyDescent="0.3">
      <c r="A1229" s="221"/>
      <c r="B1229" s="221"/>
      <c r="C1229" s="221"/>
      <c r="D1229" s="212"/>
    </row>
    <row r="1230" spans="1:4" ht="20.25" customHeight="1" x14ac:dyDescent="0.3">
      <c r="A1230" s="221"/>
      <c r="B1230" s="221"/>
      <c r="C1230" s="221"/>
      <c r="D1230" s="212"/>
    </row>
    <row r="1231" spans="1:4" ht="20.25" customHeight="1" x14ac:dyDescent="0.3">
      <c r="A1231" s="221"/>
      <c r="B1231" s="221"/>
      <c r="C1231" s="221"/>
      <c r="D1231" s="212"/>
    </row>
    <row r="1232" spans="1:4" ht="20.25" customHeight="1" x14ac:dyDescent="0.3">
      <c r="A1232" s="221"/>
      <c r="B1232" s="221"/>
      <c r="C1232" s="221"/>
      <c r="D1232" s="212"/>
    </row>
    <row r="1233" spans="1:4" ht="20.25" customHeight="1" x14ac:dyDescent="0.3">
      <c r="A1233" s="221"/>
      <c r="B1233" s="221"/>
      <c r="C1233" s="221"/>
      <c r="D1233" s="212"/>
    </row>
    <row r="1234" spans="1:4" ht="20.25" customHeight="1" x14ac:dyDescent="0.3">
      <c r="A1234" s="221"/>
      <c r="B1234" s="221"/>
      <c r="C1234" s="221"/>
      <c r="D1234" s="212"/>
    </row>
    <row r="1235" spans="1:4" ht="20.25" customHeight="1" x14ac:dyDescent="0.3">
      <c r="A1235" s="221"/>
      <c r="B1235" s="221"/>
      <c r="C1235" s="221"/>
      <c r="D1235" s="212"/>
    </row>
    <row r="1236" spans="1:4" ht="20.25" customHeight="1" x14ac:dyDescent="0.3">
      <c r="A1236" s="221"/>
      <c r="B1236" s="221"/>
      <c r="C1236" s="221"/>
      <c r="D1236" s="212"/>
    </row>
    <row r="1237" spans="1:4" ht="20.25" customHeight="1" x14ac:dyDescent="0.3">
      <c r="A1237" s="221"/>
      <c r="B1237" s="221"/>
      <c r="C1237" s="221"/>
      <c r="D1237" s="212"/>
    </row>
    <row r="1238" spans="1:4" ht="20.25" customHeight="1" x14ac:dyDescent="0.3">
      <c r="A1238" s="221"/>
      <c r="B1238" s="221"/>
      <c r="C1238" s="221"/>
      <c r="D1238" s="212"/>
    </row>
    <row r="1239" spans="1:4" ht="20.25" customHeight="1" x14ac:dyDescent="0.3">
      <c r="A1239" s="221"/>
      <c r="B1239" s="221"/>
      <c r="C1239" s="221"/>
      <c r="D1239" s="212"/>
    </row>
    <row r="1240" spans="1:4" ht="20.25" customHeight="1" x14ac:dyDescent="0.3">
      <c r="A1240" s="221"/>
      <c r="B1240" s="221"/>
      <c r="C1240" s="221"/>
      <c r="D1240" s="212"/>
    </row>
    <row r="1241" spans="1:4" ht="20.25" customHeight="1" x14ac:dyDescent="0.3">
      <c r="A1241" s="221"/>
      <c r="B1241" s="221"/>
      <c r="C1241" s="221"/>
      <c r="D1241" s="212"/>
    </row>
    <row r="1242" spans="1:4" ht="20.25" customHeight="1" x14ac:dyDescent="0.3">
      <c r="A1242" s="221"/>
      <c r="B1242" s="221"/>
      <c r="C1242" s="221"/>
      <c r="D1242" s="212"/>
    </row>
    <row r="1243" spans="1:4" ht="20.25" customHeight="1" x14ac:dyDescent="0.3">
      <c r="A1243" s="221"/>
      <c r="B1243" s="221"/>
      <c r="C1243" s="221"/>
      <c r="D1243" s="212"/>
    </row>
    <row r="1244" spans="1:4" ht="20.25" customHeight="1" x14ac:dyDescent="0.3">
      <c r="A1244" s="221"/>
      <c r="B1244" s="221"/>
      <c r="C1244" s="221"/>
      <c r="D1244" s="212"/>
    </row>
    <row r="1245" spans="1:4" ht="20.25" customHeight="1" x14ac:dyDescent="0.3">
      <c r="A1245" s="221"/>
      <c r="B1245" s="221"/>
      <c r="C1245" s="221"/>
      <c r="D1245" s="212"/>
    </row>
    <row r="1246" spans="1:4" ht="20.25" customHeight="1" x14ac:dyDescent="0.3">
      <c r="A1246" s="221"/>
      <c r="B1246" s="221"/>
      <c r="C1246" s="221"/>
      <c r="D1246" s="212"/>
    </row>
    <row r="1247" spans="1:4" ht="20.25" customHeight="1" x14ac:dyDescent="0.3">
      <c r="A1247" s="221"/>
      <c r="B1247" s="221"/>
      <c r="C1247" s="221"/>
      <c r="D1247" s="212"/>
    </row>
    <row r="1248" spans="1:4" ht="20.25" customHeight="1" x14ac:dyDescent="0.3">
      <c r="A1248" s="221"/>
      <c r="B1248" s="221"/>
      <c r="C1248" s="221"/>
      <c r="D1248" s="212"/>
    </row>
    <row r="1249" spans="1:4" ht="20.25" customHeight="1" x14ac:dyDescent="0.3">
      <c r="A1249" s="221"/>
      <c r="B1249" s="221"/>
      <c r="C1249" s="221"/>
      <c r="D1249" s="212"/>
    </row>
    <row r="1250" spans="1:4" ht="20.25" customHeight="1" x14ac:dyDescent="0.3">
      <c r="A1250" s="221"/>
      <c r="B1250" s="221"/>
      <c r="C1250" s="221"/>
      <c r="D1250" s="212"/>
    </row>
    <row r="1251" spans="1:4" ht="20.25" customHeight="1" x14ac:dyDescent="0.3">
      <c r="A1251" s="221"/>
      <c r="B1251" s="221"/>
      <c r="C1251" s="221"/>
      <c r="D1251" s="212"/>
    </row>
    <row r="1252" spans="1:4" ht="20.25" customHeight="1" x14ac:dyDescent="0.3">
      <c r="A1252" s="221"/>
      <c r="B1252" s="221"/>
      <c r="C1252" s="221"/>
      <c r="D1252" s="212"/>
    </row>
    <row r="1253" spans="1:4" ht="20.25" customHeight="1" x14ac:dyDescent="0.3">
      <c r="A1253" s="221"/>
      <c r="B1253" s="221"/>
      <c r="C1253" s="221"/>
      <c r="D1253" s="212"/>
    </row>
    <row r="1254" spans="1:4" ht="20.25" customHeight="1" x14ac:dyDescent="0.3">
      <c r="A1254" s="221"/>
      <c r="B1254" s="221"/>
      <c r="C1254" s="221"/>
      <c r="D1254" s="212"/>
    </row>
    <row r="1255" spans="1:4" ht="20.25" customHeight="1" x14ac:dyDescent="0.3">
      <c r="A1255" s="221"/>
      <c r="B1255" s="221"/>
      <c r="C1255" s="221"/>
      <c r="D1255" s="212"/>
    </row>
    <row r="1256" spans="1:4" ht="20.25" customHeight="1" x14ac:dyDescent="0.3">
      <c r="A1256" s="221"/>
      <c r="B1256" s="221"/>
      <c r="C1256" s="221"/>
      <c r="D1256" s="212"/>
    </row>
    <row r="1257" spans="1:4" ht="20.25" customHeight="1" x14ac:dyDescent="0.3">
      <c r="A1257" s="221"/>
      <c r="B1257" s="221"/>
      <c r="C1257" s="221"/>
      <c r="D1257" s="212"/>
    </row>
    <row r="1258" spans="1:4" ht="20.25" customHeight="1" x14ac:dyDescent="0.3">
      <c r="A1258" s="221"/>
      <c r="B1258" s="221"/>
      <c r="C1258" s="221"/>
      <c r="D1258" s="212"/>
    </row>
    <row r="1259" spans="1:4" ht="20.25" customHeight="1" x14ac:dyDescent="0.3">
      <c r="A1259" s="221"/>
      <c r="B1259" s="221"/>
      <c r="C1259" s="221"/>
      <c r="D1259" s="212"/>
    </row>
    <row r="1260" spans="1:4" ht="20.25" customHeight="1" x14ac:dyDescent="0.3">
      <c r="A1260" s="221"/>
      <c r="B1260" s="221"/>
      <c r="C1260" s="221"/>
      <c r="D1260" s="212"/>
    </row>
    <row r="1261" spans="1:4" ht="20.25" customHeight="1" x14ac:dyDescent="0.3">
      <c r="A1261" s="221"/>
      <c r="B1261" s="221"/>
      <c r="C1261" s="221"/>
      <c r="D1261" s="212"/>
    </row>
    <row r="1262" spans="1:4" ht="20.25" customHeight="1" x14ac:dyDescent="0.3">
      <c r="A1262" s="221"/>
      <c r="B1262" s="221"/>
      <c r="C1262" s="221"/>
      <c r="D1262" s="212"/>
    </row>
    <row r="1263" spans="1:4" ht="20.25" customHeight="1" x14ac:dyDescent="0.3">
      <c r="A1263" s="221"/>
      <c r="B1263" s="221"/>
      <c r="C1263" s="221"/>
      <c r="D1263" s="212"/>
    </row>
    <row r="1264" spans="1:4" ht="20.25" customHeight="1" x14ac:dyDescent="0.3">
      <c r="A1264" s="221"/>
      <c r="B1264" s="221"/>
      <c r="C1264" s="221"/>
      <c r="D1264" s="212"/>
    </row>
    <row r="1265" spans="1:4" ht="20.25" customHeight="1" x14ac:dyDescent="0.3">
      <c r="A1265" s="221"/>
      <c r="B1265" s="221"/>
      <c r="C1265" s="221"/>
      <c r="D1265" s="212"/>
    </row>
    <row r="1266" spans="1:4" ht="20.25" customHeight="1" x14ac:dyDescent="0.3">
      <c r="A1266" s="221"/>
      <c r="B1266" s="221"/>
      <c r="C1266" s="221"/>
      <c r="D1266" s="212"/>
    </row>
    <row r="1267" spans="1:4" ht="20.25" customHeight="1" x14ac:dyDescent="0.3">
      <c r="A1267" s="221"/>
      <c r="B1267" s="221"/>
      <c r="C1267" s="221"/>
      <c r="D1267" s="212"/>
    </row>
    <row r="1268" spans="1:4" ht="20.25" customHeight="1" x14ac:dyDescent="0.3">
      <c r="A1268" s="221"/>
      <c r="B1268" s="221"/>
      <c r="C1268" s="221"/>
      <c r="D1268" s="212"/>
    </row>
    <row r="1269" spans="1:4" ht="20.25" customHeight="1" x14ac:dyDescent="0.3">
      <c r="A1269" s="221"/>
      <c r="B1269" s="221"/>
      <c r="C1269" s="221"/>
      <c r="D1269" s="212"/>
    </row>
    <row r="1270" spans="1:4" ht="20.25" customHeight="1" x14ac:dyDescent="0.3">
      <c r="A1270" s="221"/>
      <c r="B1270" s="221"/>
      <c r="C1270" s="221"/>
      <c r="D1270" s="212"/>
    </row>
    <row r="1271" spans="1:4" ht="20.25" customHeight="1" x14ac:dyDescent="0.3">
      <c r="A1271" s="221"/>
      <c r="B1271" s="221"/>
      <c r="C1271" s="221"/>
      <c r="D1271" s="212"/>
    </row>
    <row r="1272" spans="1:4" ht="20.25" customHeight="1" x14ac:dyDescent="0.3">
      <c r="A1272" s="221"/>
      <c r="B1272" s="221"/>
      <c r="C1272" s="221"/>
      <c r="D1272" s="212"/>
    </row>
    <row r="1273" spans="1:4" ht="20.25" customHeight="1" x14ac:dyDescent="0.3">
      <c r="A1273" s="221"/>
      <c r="B1273" s="221"/>
      <c r="C1273" s="221"/>
      <c r="D1273" s="212"/>
    </row>
    <row r="1274" spans="1:4" ht="20.25" customHeight="1" x14ac:dyDescent="0.3">
      <c r="A1274" s="221"/>
      <c r="B1274" s="221"/>
      <c r="C1274" s="221"/>
      <c r="D1274" s="212"/>
    </row>
    <row r="1275" spans="1:4" ht="20.25" customHeight="1" x14ac:dyDescent="0.3">
      <c r="A1275" s="221"/>
      <c r="B1275" s="221"/>
      <c r="C1275" s="221"/>
      <c r="D1275" s="212"/>
    </row>
    <row r="1276" spans="1:4" ht="20.25" customHeight="1" x14ac:dyDescent="0.3">
      <c r="A1276" s="221"/>
      <c r="B1276" s="221"/>
      <c r="C1276" s="221"/>
      <c r="D1276" s="212"/>
    </row>
    <row r="1277" spans="1:4" ht="20.25" customHeight="1" x14ac:dyDescent="0.3">
      <c r="A1277" s="221"/>
      <c r="B1277" s="221"/>
      <c r="C1277" s="221"/>
      <c r="D1277" s="212"/>
    </row>
    <row r="1278" spans="1:4" ht="20.25" customHeight="1" x14ac:dyDescent="0.3">
      <c r="A1278" s="221"/>
      <c r="B1278" s="221"/>
      <c r="C1278" s="221"/>
      <c r="D1278" s="212"/>
    </row>
    <row r="1279" spans="1:4" ht="20.25" customHeight="1" x14ac:dyDescent="0.3">
      <c r="A1279" s="221"/>
      <c r="B1279" s="221"/>
      <c r="C1279" s="221"/>
      <c r="D1279" s="212"/>
    </row>
    <row r="1280" spans="1:4" ht="20.25" customHeight="1" x14ac:dyDescent="0.3">
      <c r="A1280" s="221"/>
      <c r="B1280" s="221"/>
      <c r="C1280" s="221"/>
      <c r="D1280" s="212"/>
    </row>
    <row r="1281" spans="1:4" ht="20.25" customHeight="1" x14ac:dyDescent="0.3">
      <c r="A1281" s="221"/>
      <c r="B1281" s="221"/>
      <c r="C1281" s="221"/>
      <c r="D1281" s="212"/>
    </row>
    <row r="1282" spans="1:4" ht="20.25" customHeight="1" x14ac:dyDescent="0.3">
      <c r="A1282" s="221"/>
      <c r="B1282" s="221"/>
      <c r="C1282" s="221"/>
      <c r="D1282" s="212"/>
    </row>
    <row r="1283" spans="1:4" ht="20.25" customHeight="1" x14ac:dyDescent="0.3">
      <c r="A1283" s="221"/>
      <c r="B1283" s="221"/>
      <c r="C1283" s="221"/>
      <c r="D1283" s="212"/>
    </row>
    <row r="1284" spans="1:4" ht="20.25" customHeight="1" x14ac:dyDescent="0.3">
      <c r="A1284" s="221"/>
      <c r="B1284" s="221"/>
      <c r="C1284" s="221"/>
      <c r="D1284" s="212"/>
    </row>
    <row r="1285" spans="1:4" ht="20.25" customHeight="1" x14ac:dyDescent="0.3">
      <c r="A1285" s="221"/>
      <c r="B1285" s="221"/>
      <c r="C1285" s="221"/>
      <c r="D1285" s="212"/>
    </row>
    <row r="1286" spans="1:4" ht="20.25" customHeight="1" x14ac:dyDescent="0.3">
      <c r="A1286" s="221"/>
      <c r="B1286" s="221"/>
      <c r="C1286" s="221"/>
      <c r="D1286" s="212"/>
    </row>
    <row r="1287" spans="1:4" ht="20.25" customHeight="1" x14ac:dyDescent="0.3">
      <c r="A1287" s="221"/>
      <c r="B1287" s="221"/>
      <c r="C1287" s="221"/>
      <c r="D1287" s="212"/>
    </row>
    <row r="1288" spans="1:4" ht="20.25" customHeight="1" x14ac:dyDescent="0.3">
      <c r="A1288" s="221"/>
      <c r="B1288" s="221"/>
      <c r="C1288" s="221"/>
      <c r="D1288" s="212"/>
    </row>
    <row r="1289" spans="1:4" ht="20.25" customHeight="1" x14ac:dyDescent="0.3">
      <c r="A1289" s="221"/>
      <c r="B1289" s="221"/>
      <c r="C1289" s="221"/>
      <c r="D1289" s="212"/>
    </row>
    <row r="1290" spans="1:4" ht="20.25" customHeight="1" x14ac:dyDescent="0.3">
      <c r="A1290" s="221"/>
      <c r="B1290" s="221"/>
      <c r="C1290" s="221"/>
      <c r="D1290" s="212"/>
    </row>
    <row r="1291" spans="1:4" ht="20.25" customHeight="1" x14ac:dyDescent="0.3">
      <c r="A1291" s="221"/>
      <c r="B1291" s="221"/>
      <c r="C1291" s="221"/>
      <c r="D1291" s="212"/>
    </row>
    <row r="1292" spans="1:4" ht="20.25" customHeight="1" x14ac:dyDescent="0.3">
      <c r="A1292" s="221"/>
      <c r="B1292" s="221"/>
      <c r="C1292" s="221"/>
      <c r="D1292" s="212"/>
    </row>
    <row r="1293" spans="1:4" ht="20.25" customHeight="1" x14ac:dyDescent="0.3">
      <c r="A1293" s="221"/>
      <c r="B1293" s="221"/>
      <c r="C1293" s="221"/>
      <c r="D1293" s="212"/>
    </row>
    <row r="1294" spans="1:4" ht="20.25" customHeight="1" x14ac:dyDescent="0.3">
      <c r="A1294" s="221"/>
      <c r="B1294" s="221"/>
      <c r="C1294" s="221"/>
      <c r="D1294" s="212"/>
    </row>
    <row r="1295" spans="1:4" ht="20.25" customHeight="1" x14ac:dyDescent="0.3">
      <c r="A1295" s="221"/>
      <c r="B1295" s="221"/>
      <c r="C1295" s="221"/>
      <c r="D1295" s="212"/>
    </row>
    <row r="1296" spans="1:4" ht="20.25" customHeight="1" x14ac:dyDescent="0.3">
      <c r="A1296" s="221"/>
      <c r="B1296" s="221"/>
      <c r="C1296" s="221"/>
      <c r="D1296" s="212"/>
    </row>
    <row r="1297" spans="1:4" ht="20.25" customHeight="1" x14ac:dyDescent="0.3">
      <c r="A1297" s="221"/>
      <c r="B1297" s="221"/>
      <c r="C1297" s="221"/>
      <c r="D1297" s="212"/>
    </row>
    <row r="1298" spans="1:4" ht="20.25" customHeight="1" x14ac:dyDescent="0.3">
      <c r="A1298" s="221"/>
      <c r="B1298" s="221"/>
      <c r="C1298" s="221"/>
      <c r="D1298" s="212"/>
    </row>
    <row r="1299" spans="1:4" ht="20.25" customHeight="1" x14ac:dyDescent="0.3">
      <c r="A1299" s="221"/>
      <c r="B1299" s="221"/>
      <c r="C1299" s="221"/>
      <c r="D1299" s="212"/>
    </row>
    <row r="1300" spans="1:4" ht="20.25" customHeight="1" x14ac:dyDescent="0.3">
      <c r="A1300" s="221"/>
      <c r="B1300" s="221"/>
      <c r="C1300" s="221"/>
      <c r="D1300" s="212"/>
    </row>
    <row r="1301" spans="1:4" ht="20.25" customHeight="1" x14ac:dyDescent="0.3">
      <c r="A1301" s="221"/>
      <c r="B1301" s="221"/>
      <c r="C1301" s="221"/>
      <c r="D1301" s="212"/>
    </row>
    <row r="1302" spans="1:4" ht="20.25" customHeight="1" x14ac:dyDescent="0.3">
      <c r="A1302" s="221"/>
      <c r="B1302" s="221"/>
      <c r="C1302" s="221"/>
      <c r="D1302" s="212"/>
    </row>
    <row r="1303" spans="1:4" ht="20.25" customHeight="1" x14ac:dyDescent="0.3">
      <c r="A1303" s="221"/>
      <c r="B1303" s="221"/>
      <c r="C1303" s="221"/>
      <c r="D1303" s="212"/>
    </row>
    <row r="1304" spans="1:4" ht="20.25" customHeight="1" x14ac:dyDescent="0.3">
      <c r="A1304" s="221"/>
      <c r="B1304" s="221"/>
      <c r="C1304" s="221"/>
      <c r="D1304" s="212"/>
    </row>
    <row r="1305" spans="1:4" ht="20.25" customHeight="1" x14ac:dyDescent="0.3">
      <c r="A1305" s="221"/>
      <c r="B1305" s="221"/>
      <c r="C1305" s="221"/>
      <c r="D1305" s="212"/>
    </row>
    <row r="1306" spans="1:4" ht="20.25" customHeight="1" x14ac:dyDescent="0.3">
      <c r="A1306" s="221"/>
      <c r="B1306" s="221"/>
      <c r="C1306" s="221"/>
      <c r="D1306" s="212"/>
    </row>
    <row r="1307" spans="1:4" ht="20.25" customHeight="1" x14ac:dyDescent="0.3">
      <c r="A1307" s="221"/>
      <c r="B1307" s="221"/>
      <c r="C1307" s="221"/>
      <c r="D1307" s="212"/>
    </row>
    <row r="1308" spans="1:4" ht="20.25" customHeight="1" x14ac:dyDescent="0.3">
      <c r="A1308" s="221"/>
      <c r="B1308" s="221"/>
      <c r="C1308" s="221"/>
      <c r="D1308" s="212"/>
    </row>
    <row r="1309" spans="1:4" ht="20.25" customHeight="1" x14ac:dyDescent="0.3">
      <c r="A1309" s="221"/>
      <c r="B1309" s="221"/>
      <c r="C1309" s="221"/>
      <c r="D1309" s="212"/>
    </row>
    <row r="1310" spans="1:4" ht="20.25" customHeight="1" x14ac:dyDescent="0.3">
      <c r="A1310" s="221"/>
      <c r="B1310" s="221"/>
      <c r="C1310" s="221"/>
      <c r="D1310" s="212"/>
    </row>
    <row r="1311" spans="1:4" ht="20.25" customHeight="1" x14ac:dyDescent="0.3">
      <c r="A1311" s="221"/>
      <c r="B1311" s="221"/>
      <c r="C1311" s="221"/>
      <c r="D1311" s="212"/>
    </row>
    <row r="1312" spans="1:4" ht="20.25" customHeight="1" x14ac:dyDescent="0.3">
      <c r="A1312" s="221"/>
      <c r="B1312" s="221"/>
      <c r="C1312" s="221"/>
      <c r="D1312" s="212"/>
    </row>
    <row r="1313" spans="1:4" ht="20.25" customHeight="1" x14ac:dyDescent="0.3">
      <c r="A1313" s="221"/>
      <c r="B1313" s="221"/>
      <c r="C1313" s="221"/>
      <c r="D1313" s="212"/>
    </row>
    <row r="1314" spans="1:4" ht="20.25" customHeight="1" x14ac:dyDescent="0.3">
      <c r="A1314" s="221"/>
      <c r="B1314" s="221"/>
      <c r="C1314" s="221"/>
      <c r="D1314" s="212"/>
    </row>
    <row r="1315" spans="1:4" ht="20.25" customHeight="1" x14ac:dyDescent="0.3">
      <c r="A1315" s="221"/>
      <c r="B1315" s="221"/>
      <c r="C1315" s="221"/>
      <c r="D1315" s="212"/>
    </row>
    <row r="1316" spans="1:4" ht="20.25" customHeight="1" x14ac:dyDescent="0.3">
      <c r="A1316" s="221"/>
      <c r="B1316" s="221"/>
      <c r="C1316" s="221"/>
      <c r="D1316" s="212"/>
    </row>
    <row r="1317" spans="1:4" ht="20.25" customHeight="1" x14ac:dyDescent="0.3">
      <c r="A1317" s="221"/>
      <c r="B1317" s="221"/>
      <c r="C1317" s="221"/>
      <c r="D1317" s="212"/>
    </row>
    <row r="1318" spans="1:4" ht="20.25" customHeight="1" x14ac:dyDescent="0.3">
      <c r="A1318" s="221"/>
      <c r="B1318" s="221"/>
      <c r="C1318" s="221"/>
      <c r="D1318" s="212"/>
    </row>
    <row r="1319" spans="1:4" ht="20.25" customHeight="1" x14ac:dyDescent="0.3">
      <c r="A1319" s="221"/>
      <c r="B1319" s="221"/>
      <c r="C1319" s="221"/>
      <c r="D1319" s="212"/>
    </row>
    <row r="1320" spans="1:4" ht="20.25" customHeight="1" x14ac:dyDescent="0.3">
      <c r="A1320" s="221"/>
      <c r="B1320" s="221"/>
      <c r="C1320" s="221"/>
      <c r="D1320" s="212"/>
    </row>
    <row r="1321" spans="1:4" ht="20.25" customHeight="1" x14ac:dyDescent="0.3">
      <c r="A1321" s="221"/>
      <c r="B1321" s="221"/>
      <c r="C1321" s="221"/>
      <c r="D1321" s="212"/>
    </row>
    <row r="1322" spans="1:4" ht="20.25" customHeight="1" x14ac:dyDescent="0.3">
      <c r="A1322" s="221"/>
      <c r="B1322" s="221"/>
      <c r="C1322" s="221"/>
      <c r="D1322" s="212"/>
    </row>
    <row r="1323" spans="1:4" ht="20.25" customHeight="1" x14ac:dyDescent="0.3">
      <c r="A1323" s="221"/>
      <c r="B1323" s="221"/>
      <c r="C1323" s="221"/>
      <c r="D1323" s="212"/>
    </row>
    <row r="1324" spans="1:4" ht="20.25" customHeight="1" x14ac:dyDescent="0.3">
      <c r="A1324" s="221"/>
      <c r="B1324" s="221"/>
      <c r="C1324" s="221"/>
      <c r="D1324" s="212"/>
    </row>
    <row r="1325" spans="1:4" ht="20.25" customHeight="1" x14ac:dyDescent="0.3">
      <c r="A1325" s="221"/>
      <c r="B1325" s="221"/>
      <c r="C1325" s="221"/>
      <c r="D1325" s="212"/>
    </row>
    <row r="1326" spans="1:4" ht="20.25" customHeight="1" x14ac:dyDescent="0.3">
      <c r="A1326" s="221"/>
      <c r="B1326" s="221"/>
      <c r="C1326" s="221"/>
      <c r="D1326" s="212"/>
    </row>
    <row r="1327" spans="1:4" ht="20.25" customHeight="1" x14ac:dyDescent="0.3">
      <c r="A1327" s="221"/>
      <c r="B1327" s="221"/>
      <c r="C1327" s="221"/>
      <c r="D1327" s="212"/>
    </row>
    <row r="1328" spans="1:4" ht="20.25" customHeight="1" x14ac:dyDescent="0.3">
      <c r="A1328" s="221"/>
      <c r="B1328" s="221"/>
      <c r="C1328" s="221"/>
      <c r="D1328" s="212"/>
    </row>
    <row r="1329" spans="1:4" ht="20.25" customHeight="1" x14ac:dyDescent="0.3">
      <c r="A1329" s="221"/>
      <c r="B1329" s="221"/>
      <c r="C1329" s="221"/>
      <c r="D1329" s="212"/>
    </row>
    <row r="1330" spans="1:4" ht="20.25" customHeight="1" x14ac:dyDescent="0.3">
      <c r="A1330" s="221"/>
      <c r="B1330" s="221"/>
      <c r="C1330" s="221"/>
      <c r="D1330" s="212"/>
    </row>
    <row r="1331" spans="1:4" ht="20.25" customHeight="1" x14ac:dyDescent="0.3">
      <c r="A1331" s="221"/>
      <c r="B1331" s="221"/>
      <c r="C1331" s="221"/>
      <c r="D1331" s="212"/>
    </row>
    <row r="1332" spans="1:4" ht="20.25" customHeight="1" x14ac:dyDescent="0.3">
      <c r="A1332" s="221"/>
      <c r="B1332" s="221"/>
      <c r="C1332" s="221"/>
      <c r="D1332" s="212"/>
    </row>
    <row r="1333" spans="1:4" ht="20.25" customHeight="1" x14ac:dyDescent="0.3">
      <c r="A1333" s="221"/>
      <c r="B1333" s="221"/>
      <c r="C1333" s="221"/>
      <c r="D1333" s="212"/>
    </row>
    <row r="1334" spans="1:4" ht="20.25" customHeight="1" x14ac:dyDescent="0.3">
      <c r="A1334" s="221"/>
      <c r="B1334" s="221"/>
      <c r="C1334" s="221"/>
      <c r="D1334" s="212"/>
    </row>
    <row r="1335" spans="1:4" ht="20.25" customHeight="1" x14ac:dyDescent="0.3">
      <c r="A1335" s="221"/>
      <c r="B1335" s="221"/>
      <c r="C1335" s="221"/>
      <c r="D1335" s="212"/>
    </row>
    <row r="1336" spans="1:4" ht="20.25" customHeight="1" x14ac:dyDescent="0.3">
      <c r="A1336" s="221"/>
      <c r="B1336" s="221"/>
      <c r="C1336" s="221"/>
      <c r="D1336" s="212"/>
    </row>
    <row r="1337" spans="1:4" ht="20.25" customHeight="1" x14ac:dyDescent="0.3">
      <c r="A1337" s="221"/>
      <c r="B1337" s="221"/>
      <c r="C1337" s="221"/>
      <c r="D1337" s="212"/>
    </row>
    <row r="1338" spans="1:4" ht="20.25" customHeight="1" x14ac:dyDescent="0.3">
      <c r="A1338" s="221"/>
      <c r="B1338" s="221"/>
      <c r="C1338" s="221"/>
      <c r="D1338" s="212"/>
    </row>
    <row r="1339" spans="1:4" ht="20.25" customHeight="1" x14ac:dyDescent="0.3">
      <c r="A1339" s="221"/>
      <c r="B1339" s="221"/>
      <c r="C1339" s="221"/>
      <c r="D1339" s="212"/>
    </row>
    <row r="1340" spans="1:4" ht="20.25" customHeight="1" x14ac:dyDescent="0.3">
      <c r="A1340" s="221"/>
      <c r="B1340" s="221"/>
      <c r="C1340" s="221"/>
      <c r="D1340" s="212"/>
    </row>
    <row r="1341" spans="1:4" ht="20.25" customHeight="1" x14ac:dyDescent="0.3">
      <c r="A1341" s="221"/>
      <c r="B1341" s="221"/>
      <c r="C1341" s="221"/>
      <c r="D1341" s="212"/>
    </row>
    <row r="1342" spans="1:4" ht="20.25" customHeight="1" x14ac:dyDescent="0.3">
      <c r="A1342" s="221"/>
      <c r="B1342" s="221"/>
      <c r="C1342" s="221"/>
      <c r="D1342" s="212"/>
    </row>
    <row r="1343" spans="1:4" ht="20.25" customHeight="1" x14ac:dyDescent="0.3">
      <c r="A1343" s="221"/>
      <c r="B1343" s="221"/>
      <c r="C1343" s="221"/>
      <c r="D1343" s="212"/>
    </row>
    <row r="1344" spans="1:4" ht="20.25" customHeight="1" x14ac:dyDescent="0.3">
      <c r="A1344" s="221"/>
      <c r="B1344" s="221"/>
      <c r="C1344" s="221"/>
      <c r="D1344" s="212"/>
    </row>
    <row r="1345" spans="1:4" ht="20.25" customHeight="1" x14ac:dyDescent="0.3">
      <c r="A1345" s="221"/>
      <c r="B1345" s="221"/>
      <c r="C1345" s="221"/>
      <c r="D1345" s="212"/>
    </row>
    <row r="1346" spans="1:4" ht="20.25" customHeight="1" x14ac:dyDescent="0.3">
      <c r="A1346" s="221"/>
      <c r="B1346" s="221"/>
      <c r="C1346" s="221"/>
      <c r="D1346" s="212"/>
    </row>
    <row r="1347" spans="1:4" ht="20.25" customHeight="1" x14ac:dyDescent="0.3">
      <c r="A1347" s="221"/>
      <c r="B1347" s="221"/>
      <c r="C1347" s="221"/>
      <c r="D1347" s="212"/>
    </row>
    <row r="1348" spans="1:4" ht="20.25" customHeight="1" x14ac:dyDescent="0.3">
      <c r="A1348" s="221"/>
      <c r="B1348" s="221"/>
      <c r="C1348" s="221"/>
      <c r="D1348" s="212"/>
    </row>
    <row r="1349" spans="1:4" ht="20.25" customHeight="1" x14ac:dyDescent="0.3">
      <c r="A1349" s="221"/>
      <c r="B1349" s="221"/>
      <c r="C1349" s="221"/>
      <c r="D1349" s="212"/>
    </row>
    <row r="1350" spans="1:4" ht="20.25" customHeight="1" x14ac:dyDescent="0.3">
      <c r="A1350" s="221"/>
      <c r="B1350" s="221"/>
      <c r="C1350" s="221"/>
      <c r="D1350" s="212"/>
    </row>
    <row r="1351" spans="1:4" ht="20.25" customHeight="1" x14ac:dyDescent="0.3">
      <c r="A1351" s="221"/>
      <c r="B1351" s="221"/>
      <c r="C1351" s="221"/>
      <c r="D1351" s="212"/>
    </row>
    <row r="1352" spans="1:4" ht="20.25" customHeight="1" x14ac:dyDescent="0.3">
      <c r="A1352" s="221"/>
      <c r="B1352" s="221"/>
      <c r="C1352" s="221"/>
      <c r="D1352" s="212"/>
    </row>
    <row r="1353" spans="1:4" ht="20.25" customHeight="1" x14ac:dyDescent="0.3">
      <c r="A1353" s="221"/>
      <c r="B1353" s="221"/>
      <c r="C1353" s="221"/>
      <c r="D1353" s="212"/>
    </row>
    <row r="1354" spans="1:4" ht="20.25" customHeight="1" x14ac:dyDescent="0.3">
      <c r="A1354" s="221"/>
      <c r="B1354" s="221"/>
      <c r="C1354" s="221"/>
      <c r="D1354" s="212"/>
    </row>
    <row r="1355" spans="1:4" ht="20.25" customHeight="1" x14ac:dyDescent="0.3">
      <c r="A1355" s="221"/>
      <c r="B1355" s="221"/>
      <c r="C1355" s="221"/>
      <c r="D1355" s="212"/>
    </row>
    <row r="1356" spans="1:4" ht="20.25" customHeight="1" x14ac:dyDescent="0.3">
      <c r="A1356" s="221"/>
      <c r="B1356" s="221"/>
      <c r="C1356" s="221"/>
      <c r="D1356" s="212"/>
    </row>
    <row r="1357" spans="1:4" ht="20.25" customHeight="1" x14ac:dyDescent="0.3">
      <c r="A1357" s="221"/>
      <c r="B1357" s="221"/>
      <c r="C1357" s="221"/>
      <c r="D1357" s="212"/>
    </row>
    <row r="1358" spans="1:4" ht="20.25" customHeight="1" x14ac:dyDescent="0.3">
      <c r="A1358" s="221"/>
      <c r="B1358" s="221"/>
      <c r="C1358" s="221"/>
      <c r="D1358" s="212"/>
    </row>
    <row r="1359" spans="1:4" ht="20.25" customHeight="1" x14ac:dyDescent="0.3">
      <c r="A1359" s="221"/>
      <c r="B1359" s="221"/>
      <c r="C1359" s="221"/>
      <c r="D1359" s="212"/>
    </row>
    <row r="1360" spans="1:4" ht="20.25" customHeight="1" x14ac:dyDescent="0.3">
      <c r="A1360" s="221"/>
      <c r="B1360" s="221"/>
      <c r="C1360" s="221"/>
      <c r="D1360" s="212"/>
    </row>
    <row r="1361" spans="1:4" ht="20.25" customHeight="1" x14ac:dyDescent="0.3">
      <c r="A1361" s="221"/>
      <c r="B1361" s="221"/>
      <c r="C1361" s="221"/>
      <c r="D1361" s="212"/>
    </row>
    <row r="1362" spans="1:4" ht="20.25" customHeight="1" x14ac:dyDescent="0.3">
      <c r="A1362" s="221"/>
      <c r="B1362" s="221"/>
      <c r="C1362" s="221"/>
      <c r="D1362" s="212"/>
    </row>
    <row r="1363" spans="1:4" ht="20.25" customHeight="1" x14ac:dyDescent="0.3">
      <c r="A1363" s="221"/>
      <c r="B1363" s="221"/>
      <c r="C1363" s="221"/>
      <c r="D1363" s="212"/>
    </row>
    <row r="1364" spans="1:4" ht="20.25" customHeight="1" x14ac:dyDescent="0.3">
      <c r="A1364" s="221"/>
      <c r="B1364" s="221"/>
      <c r="C1364" s="221"/>
      <c r="D1364" s="212"/>
    </row>
    <row r="1365" spans="1:4" ht="20.25" customHeight="1" x14ac:dyDescent="0.3">
      <c r="A1365" s="221"/>
      <c r="B1365" s="221"/>
      <c r="C1365" s="221"/>
      <c r="D1365" s="212"/>
    </row>
    <row r="1366" spans="1:4" ht="20.25" customHeight="1" x14ac:dyDescent="0.3">
      <c r="A1366" s="221"/>
      <c r="B1366" s="221"/>
      <c r="C1366" s="221"/>
      <c r="D1366" s="212"/>
    </row>
    <row r="1367" spans="1:4" ht="20.25" customHeight="1" x14ac:dyDescent="0.3">
      <c r="A1367" s="221"/>
      <c r="B1367" s="221"/>
      <c r="C1367" s="221"/>
      <c r="D1367" s="212"/>
    </row>
    <row r="1368" spans="1:4" ht="20.25" customHeight="1" x14ac:dyDescent="0.3">
      <c r="A1368" s="221"/>
      <c r="B1368" s="221"/>
      <c r="C1368" s="221"/>
      <c r="D1368" s="212"/>
    </row>
    <row r="1369" spans="1:4" ht="20.25" customHeight="1" x14ac:dyDescent="0.3">
      <c r="A1369" s="221"/>
      <c r="B1369" s="221"/>
      <c r="C1369" s="221"/>
      <c r="D1369" s="212"/>
    </row>
    <row r="1370" spans="1:4" ht="20.25" customHeight="1" x14ac:dyDescent="0.3">
      <c r="A1370" s="221"/>
      <c r="B1370" s="221"/>
      <c r="C1370" s="221"/>
      <c r="D1370" s="212"/>
    </row>
    <row r="1371" spans="1:4" ht="20.25" customHeight="1" x14ac:dyDescent="0.3">
      <c r="A1371" s="221"/>
      <c r="B1371" s="221"/>
      <c r="C1371" s="221"/>
      <c r="D1371" s="212"/>
    </row>
    <row r="1372" spans="1:4" ht="20.25" customHeight="1" x14ac:dyDescent="0.3">
      <c r="A1372" s="221"/>
      <c r="B1372" s="221"/>
      <c r="C1372" s="221"/>
      <c r="D1372" s="212"/>
    </row>
    <row r="1373" spans="1:4" ht="20.25" customHeight="1" x14ac:dyDescent="0.3">
      <c r="A1373" s="221"/>
      <c r="B1373" s="221"/>
      <c r="C1373" s="221"/>
      <c r="D1373" s="212"/>
    </row>
    <row r="1374" spans="1:4" ht="20.25" customHeight="1" x14ac:dyDescent="0.3">
      <c r="A1374" s="221"/>
      <c r="B1374" s="221"/>
      <c r="C1374" s="221"/>
      <c r="D1374" s="212"/>
    </row>
    <row r="1375" spans="1:4" ht="20.25" customHeight="1" x14ac:dyDescent="0.3">
      <c r="A1375" s="221"/>
      <c r="B1375" s="221"/>
      <c r="C1375" s="221"/>
      <c r="D1375" s="212"/>
    </row>
    <row r="1376" spans="1:4" ht="20.25" customHeight="1" x14ac:dyDescent="0.3">
      <c r="A1376" s="221"/>
      <c r="B1376" s="221"/>
      <c r="C1376" s="221"/>
      <c r="D1376" s="212"/>
    </row>
    <row r="1377" spans="1:4" ht="20.25" customHeight="1" x14ac:dyDescent="0.3">
      <c r="A1377" s="221"/>
      <c r="B1377" s="221"/>
      <c r="C1377" s="221"/>
      <c r="D1377" s="212"/>
    </row>
    <row r="1378" spans="1:4" ht="20.25" customHeight="1" x14ac:dyDescent="0.3">
      <c r="A1378" s="221"/>
      <c r="B1378" s="221"/>
      <c r="C1378" s="221"/>
      <c r="D1378" s="212"/>
    </row>
    <row r="1379" spans="1:4" ht="20.25" customHeight="1" x14ac:dyDescent="0.3">
      <c r="A1379" s="221"/>
      <c r="B1379" s="221"/>
      <c r="C1379" s="221"/>
      <c r="D1379" s="212"/>
    </row>
    <row r="1380" spans="1:4" ht="20.25" customHeight="1" x14ac:dyDescent="0.3">
      <c r="A1380" s="221"/>
      <c r="B1380" s="221"/>
      <c r="C1380" s="221"/>
      <c r="D1380" s="212"/>
    </row>
    <row r="1381" spans="1:4" ht="20.25" customHeight="1" x14ac:dyDescent="0.3">
      <c r="A1381" s="221"/>
      <c r="B1381" s="221"/>
      <c r="C1381" s="221"/>
      <c r="D1381" s="212"/>
    </row>
    <row r="1382" spans="1:4" ht="20.25" customHeight="1" x14ac:dyDescent="0.3">
      <c r="A1382" s="221"/>
      <c r="B1382" s="221"/>
      <c r="C1382" s="221"/>
      <c r="D1382" s="212"/>
    </row>
    <row r="1383" spans="1:4" ht="20.25" customHeight="1" x14ac:dyDescent="0.3">
      <c r="A1383" s="221"/>
      <c r="B1383" s="221"/>
      <c r="C1383" s="221"/>
      <c r="D1383" s="212"/>
    </row>
    <row r="1384" spans="1:4" ht="20.25" customHeight="1" x14ac:dyDescent="0.3">
      <c r="A1384" s="221"/>
      <c r="B1384" s="221"/>
      <c r="C1384" s="221"/>
      <c r="D1384" s="212"/>
    </row>
    <row r="1385" spans="1:4" ht="20.25" customHeight="1" x14ac:dyDescent="0.3">
      <c r="A1385" s="221"/>
      <c r="B1385" s="221"/>
      <c r="C1385" s="221"/>
      <c r="D1385" s="212"/>
    </row>
    <row r="1386" spans="1:4" ht="20.25" customHeight="1" x14ac:dyDescent="0.3">
      <c r="A1386" s="221"/>
      <c r="B1386" s="221"/>
      <c r="C1386" s="221"/>
      <c r="D1386" s="212"/>
    </row>
    <row r="1387" spans="1:4" ht="20.25" customHeight="1" x14ac:dyDescent="0.3">
      <c r="A1387" s="221"/>
      <c r="B1387" s="221"/>
      <c r="C1387" s="221"/>
      <c r="D1387" s="212"/>
    </row>
    <row r="1388" spans="1:4" ht="20.25" customHeight="1" x14ac:dyDescent="0.3">
      <c r="A1388" s="221"/>
      <c r="B1388" s="221"/>
      <c r="C1388" s="221"/>
      <c r="D1388" s="212"/>
    </row>
    <row r="1389" spans="1:4" ht="20.25" customHeight="1" x14ac:dyDescent="0.3">
      <c r="A1389" s="221"/>
      <c r="B1389" s="221"/>
      <c r="C1389" s="221"/>
      <c r="D1389" s="212"/>
    </row>
    <row r="1390" spans="1:4" ht="20.25" customHeight="1" x14ac:dyDescent="0.3">
      <c r="A1390" s="221"/>
      <c r="B1390" s="221"/>
      <c r="C1390" s="221"/>
      <c r="D1390" s="212"/>
    </row>
    <row r="1391" spans="1:4" ht="20.25" customHeight="1" x14ac:dyDescent="0.3">
      <c r="A1391" s="221"/>
      <c r="B1391" s="221"/>
      <c r="C1391" s="221"/>
      <c r="D1391" s="212"/>
    </row>
    <row r="1392" spans="1:4" ht="20.25" customHeight="1" x14ac:dyDescent="0.3">
      <c r="A1392" s="221"/>
      <c r="B1392" s="221"/>
      <c r="C1392" s="221"/>
      <c r="D1392" s="212"/>
    </row>
    <row r="1393" spans="1:4" ht="20.25" customHeight="1" x14ac:dyDescent="0.3">
      <c r="A1393" s="221"/>
      <c r="B1393" s="221"/>
      <c r="C1393" s="221"/>
      <c r="D1393" s="212"/>
    </row>
    <row r="1394" spans="1:4" ht="20.25" customHeight="1" x14ac:dyDescent="0.3">
      <c r="A1394" s="221"/>
      <c r="B1394" s="221"/>
      <c r="C1394" s="221"/>
      <c r="D1394" s="212"/>
    </row>
    <row r="1395" spans="1:4" ht="20.25" customHeight="1" x14ac:dyDescent="0.3">
      <c r="A1395" s="221"/>
      <c r="B1395" s="221"/>
      <c r="C1395" s="221"/>
      <c r="D1395" s="212"/>
    </row>
    <row r="1396" spans="1:4" ht="20.25" customHeight="1" x14ac:dyDescent="0.3">
      <c r="A1396" s="221"/>
      <c r="B1396" s="221"/>
      <c r="C1396" s="221"/>
      <c r="D1396" s="212"/>
    </row>
    <row r="1397" spans="1:4" ht="20.25" customHeight="1" x14ac:dyDescent="0.3">
      <c r="A1397" s="221"/>
      <c r="B1397" s="221"/>
      <c r="C1397" s="221"/>
      <c r="D1397" s="212"/>
    </row>
    <row r="1398" spans="1:4" ht="20.25" customHeight="1" x14ac:dyDescent="0.3">
      <c r="A1398" s="221"/>
      <c r="B1398" s="221"/>
      <c r="C1398" s="221"/>
      <c r="D1398" s="212"/>
    </row>
    <row r="1399" spans="1:4" ht="20.25" customHeight="1" x14ac:dyDescent="0.3">
      <c r="A1399" s="221"/>
      <c r="B1399" s="221"/>
      <c r="C1399" s="221"/>
      <c r="D1399" s="212"/>
    </row>
    <row r="1400" spans="1:4" ht="20.25" customHeight="1" x14ac:dyDescent="0.3">
      <c r="A1400" s="221"/>
      <c r="B1400" s="221"/>
      <c r="C1400" s="221"/>
      <c r="D1400" s="212"/>
    </row>
    <row r="1401" spans="1:4" ht="20.25" customHeight="1" x14ac:dyDescent="0.3">
      <c r="A1401" s="221"/>
      <c r="B1401" s="221"/>
      <c r="C1401" s="221"/>
      <c r="D1401" s="212"/>
    </row>
    <row r="1402" spans="1:4" ht="20.25" customHeight="1" x14ac:dyDescent="0.3">
      <c r="A1402" s="221"/>
      <c r="B1402" s="221"/>
      <c r="C1402" s="221"/>
      <c r="D1402" s="212"/>
    </row>
    <row r="1403" spans="1:4" ht="20.25" customHeight="1" x14ac:dyDescent="0.3">
      <c r="A1403" s="221"/>
      <c r="B1403" s="221"/>
      <c r="C1403" s="221"/>
      <c r="D1403" s="212"/>
    </row>
    <row r="1404" spans="1:4" ht="20.25" customHeight="1" x14ac:dyDescent="0.3">
      <c r="A1404" s="221"/>
      <c r="B1404" s="221"/>
      <c r="C1404" s="221"/>
      <c r="D1404" s="212"/>
    </row>
    <row r="1405" spans="1:4" ht="20.25" customHeight="1" x14ac:dyDescent="0.3">
      <c r="A1405" s="221"/>
      <c r="B1405" s="221"/>
      <c r="C1405" s="221"/>
      <c r="D1405" s="212"/>
    </row>
    <row r="1406" spans="1:4" ht="20.25" customHeight="1" x14ac:dyDescent="0.3">
      <c r="A1406" s="221"/>
      <c r="B1406" s="221"/>
      <c r="C1406" s="221"/>
      <c r="D1406" s="212"/>
    </row>
    <row r="1407" spans="1:4" ht="20.25" customHeight="1" x14ac:dyDescent="0.3">
      <c r="A1407" s="221"/>
      <c r="B1407" s="221"/>
      <c r="C1407" s="221"/>
      <c r="D1407" s="212"/>
    </row>
    <row r="1408" spans="1:4" ht="20.25" customHeight="1" x14ac:dyDescent="0.3">
      <c r="A1408" s="221"/>
      <c r="B1408" s="221"/>
      <c r="C1408" s="221"/>
      <c r="D1408" s="212"/>
    </row>
    <row r="1409" spans="1:4" ht="20.25" customHeight="1" x14ac:dyDescent="0.3">
      <c r="A1409" s="221"/>
      <c r="B1409" s="221"/>
      <c r="C1409" s="221"/>
      <c r="D1409" s="212"/>
    </row>
    <row r="1410" spans="1:4" ht="20.25" customHeight="1" x14ac:dyDescent="0.3">
      <c r="A1410" s="221"/>
      <c r="B1410" s="221"/>
      <c r="C1410" s="221"/>
      <c r="D1410" s="212"/>
    </row>
    <row r="1411" spans="1:4" ht="20.25" customHeight="1" x14ac:dyDescent="0.3">
      <c r="A1411" s="221"/>
      <c r="B1411" s="221"/>
      <c r="C1411" s="221"/>
      <c r="D1411" s="212"/>
    </row>
    <row r="1412" spans="1:4" ht="20.25" customHeight="1" x14ac:dyDescent="0.3">
      <c r="A1412" s="221"/>
      <c r="B1412" s="221"/>
      <c r="C1412" s="221"/>
      <c r="D1412" s="212"/>
    </row>
    <row r="1413" spans="1:4" ht="20.25" customHeight="1" x14ac:dyDescent="0.3">
      <c r="A1413" s="221"/>
      <c r="B1413" s="221"/>
      <c r="C1413" s="221"/>
      <c r="D1413" s="212"/>
    </row>
    <row r="1414" spans="1:4" ht="20.25" customHeight="1" x14ac:dyDescent="0.3">
      <c r="A1414" s="221"/>
      <c r="B1414" s="221"/>
      <c r="C1414" s="221"/>
      <c r="D1414" s="212"/>
    </row>
    <row r="1415" spans="1:4" ht="20.25" customHeight="1" x14ac:dyDescent="0.3">
      <c r="A1415" s="221"/>
      <c r="B1415" s="221"/>
      <c r="C1415" s="221"/>
      <c r="D1415" s="212"/>
    </row>
    <row r="1416" spans="1:4" ht="20.25" customHeight="1" x14ac:dyDescent="0.3">
      <c r="A1416" s="221"/>
      <c r="B1416" s="221"/>
      <c r="C1416" s="221"/>
      <c r="D1416" s="212"/>
    </row>
    <row r="1417" spans="1:4" ht="20.25" customHeight="1" x14ac:dyDescent="0.3">
      <c r="A1417" s="221"/>
      <c r="B1417" s="221"/>
      <c r="C1417" s="221"/>
      <c r="D1417" s="212"/>
    </row>
    <row r="1418" spans="1:4" ht="20.25" customHeight="1" x14ac:dyDescent="0.3">
      <c r="A1418" s="221"/>
      <c r="B1418" s="221"/>
      <c r="C1418" s="221"/>
      <c r="D1418" s="212"/>
    </row>
    <row r="1419" spans="1:4" ht="20.25" customHeight="1" x14ac:dyDescent="0.3">
      <c r="A1419" s="221"/>
      <c r="B1419" s="221"/>
      <c r="C1419" s="221"/>
      <c r="D1419" s="212"/>
    </row>
    <row r="1420" spans="1:4" ht="20.25" customHeight="1" x14ac:dyDescent="0.3">
      <c r="A1420" s="221"/>
      <c r="B1420" s="221"/>
      <c r="C1420" s="221"/>
      <c r="D1420" s="212"/>
    </row>
    <row r="1421" spans="1:4" ht="20.25" customHeight="1" x14ac:dyDescent="0.3">
      <c r="A1421" s="221"/>
      <c r="B1421" s="221"/>
      <c r="C1421" s="221"/>
      <c r="D1421" s="212"/>
    </row>
    <row r="1422" spans="1:4" ht="20.25" customHeight="1" x14ac:dyDescent="0.3">
      <c r="A1422" s="221"/>
      <c r="B1422" s="221"/>
      <c r="C1422" s="221"/>
      <c r="D1422" s="212"/>
    </row>
    <row r="1423" spans="1:4" ht="20.25" customHeight="1" x14ac:dyDescent="0.3">
      <c r="A1423" s="221"/>
      <c r="B1423" s="221"/>
      <c r="C1423" s="221"/>
      <c r="D1423" s="212"/>
    </row>
    <row r="1424" spans="1:4" ht="20.25" customHeight="1" x14ac:dyDescent="0.3">
      <c r="A1424" s="221"/>
      <c r="B1424" s="221"/>
      <c r="C1424" s="221"/>
      <c r="D1424" s="212"/>
    </row>
    <row r="1425" spans="1:4" ht="20.25" customHeight="1" x14ac:dyDescent="0.3">
      <c r="A1425" s="221"/>
      <c r="B1425" s="221"/>
      <c r="C1425" s="221"/>
      <c r="D1425" s="212"/>
    </row>
    <row r="1426" spans="1:4" ht="20.25" customHeight="1" x14ac:dyDescent="0.3">
      <c r="A1426" s="221"/>
      <c r="B1426" s="221"/>
      <c r="C1426" s="221"/>
      <c r="D1426" s="212"/>
    </row>
    <row r="1427" spans="1:4" ht="20.25" customHeight="1" x14ac:dyDescent="0.3">
      <c r="A1427" s="221"/>
      <c r="B1427" s="221"/>
      <c r="C1427" s="221"/>
      <c r="D1427" s="212"/>
    </row>
    <row r="1428" spans="1:4" ht="20.25" customHeight="1" x14ac:dyDescent="0.3">
      <c r="A1428" s="221"/>
      <c r="B1428" s="221"/>
      <c r="C1428" s="221"/>
      <c r="D1428" s="212"/>
    </row>
    <row r="1429" spans="1:4" ht="20.25" customHeight="1" x14ac:dyDescent="0.3">
      <c r="A1429" s="221"/>
      <c r="B1429" s="221"/>
      <c r="C1429" s="221"/>
      <c r="D1429" s="212"/>
    </row>
    <row r="1430" spans="1:4" ht="20.25" customHeight="1" x14ac:dyDescent="0.3">
      <c r="A1430" s="221"/>
      <c r="B1430" s="221"/>
      <c r="C1430" s="221"/>
      <c r="D1430" s="212"/>
    </row>
    <row r="1431" spans="1:4" ht="20.25" customHeight="1" x14ac:dyDescent="0.3">
      <c r="A1431" s="221"/>
      <c r="B1431" s="221"/>
      <c r="C1431" s="221"/>
      <c r="D1431" s="212"/>
    </row>
    <row r="1432" spans="1:4" ht="20.25" customHeight="1" x14ac:dyDescent="0.3">
      <c r="A1432" s="221"/>
      <c r="B1432" s="221"/>
      <c r="C1432" s="221"/>
      <c r="D1432" s="212"/>
    </row>
    <row r="1433" spans="1:4" ht="20.25" customHeight="1" x14ac:dyDescent="0.3">
      <c r="A1433" s="221"/>
      <c r="B1433" s="221"/>
      <c r="C1433" s="221"/>
      <c r="D1433" s="212"/>
    </row>
    <row r="1434" spans="1:4" ht="20.25" customHeight="1" x14ac:dyDescent="0.3">
      <c r="A1434" s="221"/>
      <c r="B1434" s="221"/>
      <c r="C1434" s="221"/>
      <c r="D1434" s="212"/>
    </row>
    <row r="1435" spans="1:4" ht="20.25" customHeight="1" x14ac:dyDescent="0.3">
      <c r="A1435" s="221"/>
      <c r="B1435" s="221"/>
      <c r="C1435" s="221"/>
      <c r="D1435" s="212"/>
    </row>
    <row r="1436" spans="1:4" ht="20.25" customHeight="1" x14ac:dyDescent="0.3">
      <c r="A1436" s="221"/>
      <c r="B1436" s="221"/>
      <c r="C1436" s="221"/>
      <c r="D1436" s="212"/>
    </row>
    <row r="1437" spans="1:4" ht="20.25" customHeight="1" x14ac:dyDescent="0.3">
      <c r="A1437" s="221"/>
      <c r="B1437" s="221"/>
      <c r="C1437" s="221"/>
      <c r="D1437" s="212"/>
    </row>
    <row r="1438" spans="1:4" ht="20.25" customHeight="1" x14ac:dyDescent="0.3">
      <c r="A1438" s="221"/>
      <c r="B1438" s="221"/>
      <c r="C1438" s="221"/>
      <c r="D1438" s="212"/>
    </row>
    <row r="1439" spans="1:4" ht="20.25" customHeight="1" x14ac:dyDescent="0.3">
      <c r="A1439" s="221"/>
      <c r="B1439" s="221"/>
      <c r="C1439" s="221"/>
      <c r="D1439" s="212"/>
    </row>
    <row r="1440" spans="1:4" ht="20.25" customHeight="1" x14ac:dyDescent="0.3">
      <c r="A1440" s="221"/>
      <c r="B1440" s="221"/>
      <c r="C1440" s="221"/>
      <c r="D1440" s="212"/>
    </row>
    <row r="1441" spans="1:4" ht="20.25" customHeight="1" x14ac:dyDescent="0.3">
      <c r="A1441" s="221"/>
      <c r="B1441" s="221"/>
      <c r="C1441" s="221"/>
      <c r="D1441" s="212"/>
    </row>
    <row r="1442" spans="1:4" ht="20.25" customHeight="1" x14ac:dyDescent="0.3">
      <c r="A1442" s="221"/>
      <c r="B1442" s="221"/>
      <c r="C1442" s="221"/>
      <c r="D1442" s="212"/>
    </row>
    <row r="1443" spans="1:4" ht="20.25" customHeight="1" x14ac:dyDescent="0.3">
      <c r="A1443" s="221"/>
      <c r="B1443" s="221"/>
      <c r="C1443" s="221"/>
      <c r="D1443" s="212"/>
    </row>
    <row r="1444" spans="1:4" ht="20.25" customHeight="1" x14ac:dyDescent="0.3">
      <c r="A1444" s="221"/>
      <c r="B1444" s="221"/>
      <c r="C1444" s="221"/>
      <c r="D1444" s="212"/>
    </row>
    <row r="1445" spans="1:4" ht="20.25" customHeight="1" x14ac:dyDescent="0.3">
      <c r="A1445" s="221"/>
      <c r="B1445" s="221"/>
      <c r="C1445" s="221"/>
      <c r="D1445" s="212"/>
    </row>
    <row r="1446" spans="1:4" ht="20.25" customHeight="1" x14ac:dyDescent="0.3">
      <c r="A1446" s="221"/>
      <c r="B1446" s="221"/>
      <c r="C1446" s="221"/>
      <c r="D1446" s="212"/>
    </row>
    <row r="1447" spans="1:4" ht="20.25" customHeight="1" x14ac:dyDescent="0.3">
      <c r="A1447" s="221"/>
      <c r="B1447" s="221"/>
      <c r="C1447" s="221"/>
      <c r="D1447" s="212"/>
    </row>
    <row r="1448" spans="1:4" ht="20.25" customHeight="1" x14ac:dyDescent="0.3">
      <c r="A1448" s="221"/>
      <c r="B1448" s="221"/>
      <c r="C1448" s="221"/>
      <c r="D1448" s="212"/>
    </row>
    <row r="1449" spans="1:4" ht="20.25" customHeight="1" x14ac:dyDescent="0.3">
      <c r="A1449" s="221"/>
      <c r="B1449" s="221"/>
      <c r="C1449" s="221"/>
      <c r="D1449" s="212"/>
    </row>
    <row r="1450" spans="1:4" ht="20.25" customHeight="1" x14ac:dyDescent="0.3">
      <c r="A1450" s="221"/>
      <c r="B1450" s="221"/>
      <c r="C1450" s="221"/>
      <c r="D1450" s="212"/>
    </row>
    <row r="1451" spans="1:4" ht="20.25" customHeight="1" x14ac:dyDescent="0.3">
      <c r="A1451" s="221"/>
      <c r="B1451" s="221"/>
      <c r="C1451" s="221"/>
      <c r="D1451" s="212"/>
    </row>
    <row r="1452" spans="1:4" ht="20.25" customHeight="1" x14ac:dyDescent="0.3">
      <c r="A1452" s="221"/>
      <c r="B1452" s="221"/>
      <c r="C1452" s="221"/>
      <c r="D1452" s="212"/>
    </row>
    <row r="1453" spans="1:4" ht="20.25" customHeight="1" x14ac:dyDescent="0.3">
      <c r="A1453" s="221"/>
      <c r="B1453" s="221"/>
      <c r="C1453" s="221"/>
      <c r="D1453" s="212"/>
    </row>
    <row r="1454" spans="1:4" ht="20.25" customHeight="1" x14ac:dyDescent="0.3">
      <c r="A1454" s="221"/>
      <c r="B1454" s="221"/>
      <c r="C1454" s="221"/>
      <c r="D1454" s="212"/>
    </row>
    <row r="1455" spans="1:4" ht="20.25" customHeight="1" x14ac:dyDescent="0.3">
      <c r="A1455" s="221"/>
      <c r="B1455" s="221"/>
      <c r="C1455" s="221"/>
      <c r="D1455" s="212"/>
    </row>
    <row r="1456" spans="1:4" ht="20.25" customHeight="1" x14ac:dyDescent="0.3">
      <c r="A1456" s="221"/>
      <c r="B1456" s="221"/>
      <c r="C1456" s="221"/>
      <c r="D1456" s="212"/>
    </row>
    <row r="1457" spans="1:4" ht="20.25" customHeight="1" x14ac:dyDescent="0.3">
      <c r="A1457" s="221"/>
      <c r="B1457" s="221"/>
      <c r="C1457" s="221"/>
      <c r="D1457" s="212"/>
    </row>
    <row r="1458" spans="1:4" ht="20.25" customHeight="1" x14ac:dyDescent="0.3">
      <c r="A1458" s="221"/>
      <c r="B1458" s="221"/>
      <c r="C1458" s="221"/>
      <c r="D1458" s="212"/>
    </row>
    <row r="1459" spans="1:4" ht="20.25" customHeight="1" x14ac:dyDescent="0.3">
      <c r="A1459" s="221"/>
      <c r="B1459" s="221"/>
      <c r="C1459" s="221"/>
      <c r="D1459" s="212"/>
    </row>
    <row r="1460" spans="1:4" ht="20.25" customHeight="1" x14ac:dyDescent="0.3">
      <c r="A1460" s="221"/>
      <c r="B1460" s="221"/>
      <c r="C1460" s="221"/>
      <c r="D1460" s="212"/>
    </row>
    <row r="1461" spans="1:4" ht="20.25" customHeight="1" x14ac:dyDescent="0.3">
      <c r="A1461" s="221"/>
      <c r="B1461" s="221"/>
      <c r="C1461" s="221"/>
      <c r="D1461" s="212"/>
    </row>
    <row r="1462" spans="1:4" ht="20.25" customHeight="1" x14ac:dyDescent="0.3">
      <c r="A1462" s="221"/>
      <c r="B1462" s="221"/>
      <c r="C1462" s="221"/>
      <c r="D1462" s="212"/>
    </row>
    <row r="1463" spans="1:4" ht="20.25" customHeight="1" x14ac:dyDescent="0.3">
      <c r="A1463" s="221"/>
      <c r="B1463" s="221"/>
      <c r="C1463" s="221"/>
      <c r="D1463" s="212"/>
    </row>
    <row r="1464" spans="1:4" ht="20.25" customHeight="1" x14ac:dyDescent="0.3">
      <c r="A1464" s="221"/>
      <c r="B1464" s="221"/>
      <c r="C1464" s="221"/>
      <c r="D1464" s="212"/>
    </row>
    <row r="1465" spans="1:4" ht="20.25" customHeight="1" x14ac:dyDescent="0.3">
      <c r="A1465" s="221"/>
      <c r="B1465" s="221"/>
      <c r="C1465" s="221"/>
      <c r="D1465" s="212"/>
    </row>
    <row r="1466" spans="1:4" ht="20.25" customHeight="1" x14ac:dyDescent="0.3">
      <c r="A1466" s="221"/>
      <c r="B1466" s="221"/>
      <c r="C1466" s="221"/>
      <c r="D1466" s="212"/>
    </row>
    <row r="1467" spans="1:4" ht="20.25" customHeight="1" x14ac:dyDescent="0.3">
      <c r="A1467" s="221"/>
      <c r="B1467" s="221"/>
      <c r="C1467" s="221"/>
      <c r="D1467" s="212"/>
    </row>
    <row r="1468" spans="1:4" ht="20.25" customHeight="1" x14ac:dyDescent="0.3">
      <c r="A1468" s="221"/>
      <c r="B1468" s="221"/>
      <c r="C1468" s="221"/>
      <c r="D1468" s="212"/>
    </row>
    <row r="1469" spans="1:4" ht="20.25" customHeight="1" x14ac:dyDescent="0.3">
      <c r="A1469" s="221"/>
      <c r="B1469" s="221"/>
      <c r="C1469" s="221"/>
      <c r="D1469" s="212"/>
    </row>
    <row r="1470" spans="1:4" ht="20.25" customHeight="1" x14ac:dyDescent="0.3">
      <c r="A1470" s="221"/>
      <c r="B1470" s="221"/>
      <c r="C1470" s="221"/>
      <c r="D1470" s="212"/>
    </row>
    <row r="1471" spans="1:4" ht="20.25" customHeight="1" x14ac:dyDescent="0.3">
      <c r="A1471" s="221"/>
      <c r="B1471" s="221"/>
      <c r="C1471" s="221"/>
      <c r="D1471" s="212"/>
    </row>
    <row r="1472" spans="1:4" ht="20.25" customHeight="1" x14ac:dyDescent="0.3">
      <c r="A1472" s="221"/>
      <c r="B1472" s="221"/>
      <c r="C1472" s="221"/>
      <c r="D1472" s="212"/>
    </row>
    <row r="1473" spans="1:4" ht="20.25" customHeight="1" x14ac:dyDescent="0.3">
      <c r="A1473" s="221"/>
      <c r="B1473" s="221"/>
      <c r="C1473" s="221"/>
      <c r="D1473" s="212"/>
    </row>
    <row r="1474" spans="1:4" ht="20.25" customHeight="1" x14ac:dyDescent="0.3">
      <c r="A1474" s="221"/>
      <c r="B1474" s="221"/>
      <c r="C1474" s="221"/>
      <c r="D1474" s="212"/>
    </row>
    <row r="1475" spans="1:4" ht="20.25" customHeight="1" x14ac:dyDescent="0.3">
      <c r="A1475" s="221"/>
      <c r="B1475" s="221"/>
      <c r="C1475" s="221"/>
      <c r="D1475" s="212"/>
    </row>
    <row r="1476" spans="1:4" ht="20.25" customHeight="1" x14ac:dyDescent="0.3">
      <c r="A1476" s="221"/>
      <c r="B1476" s="221"/>
      <c r="C1476" s="221"/>
      <c r="D1476" s="212"/>
    </row>
    <row r="1477" spans="1:4" ht="20.25" customHeight="1" x14ac:dyDescent="0.3">
      <c r="A1477" s="221"/>
      <c r="B1477" s="221"/>
      <c r="C1477" s="221"/>
      <c r="D1477" s="212"/>
    </row>
    <row r="1478" spans="1:4" ht="20.25" customHeight="1" x14ac:dyDescent="0.3">
      <c r="A1478" s="221"/>
      <c r="B1478" s="221"/>
      <c r="C1478" s="221"/>
      <c r="D1478" s="212"/>
    </row>
    <row r="1479" spans="1:4" ht="20.25" customHeight="1" x14ac:dyDescent="0.3">
      <c r="A1479" s="221"/>
      <c r="B1479" s="221"/>
      <c r="C1479" s="221"/>
      <c r="D1479" s="212"/>
    </row>
    <row r="1480" spans="1:4" ht="20.25" customHeight="1" x14ac:dyDescent="0.3">
      <c r="A1480" s="221"/>
      <c r="B1480" s="221"/>
      <c r="C1480" s="221"/>
      <c r="D1480" s="212"/>
    </row>
    <row r="1481" spans="1:4" ht="20.25" customHeight="1" x14ac:dyDescent="0.3">
      <c r="A1481" s="221"/>
      <c r="B1481" s="221"/>
      <c r="C1481" s="221"/>
      <c r="D1481" s="212"/>
    </row>
    <row r="1482" spans="1:4" ht="20.25" customHeight="1" x14ac:dyDescent="0.3">
      <c r="A1482" s="221"/>
      <c r="B1482" s="221"/>
      <c r="C1482" s="221"/>
      <c r="D1482" s="212"/>
    </row>
    <row r="1483" spans="1:4" ht="20.25" customHeight="1" x14ac:dyDescent="0.3">
      <c r="A1483" s="221"/>
      <c r="B1483" s="221"/>
      <c r="C1483" s="221"/>
      <c r="D1483" s="212"/>
    </row>
    <row r="1484" spans="1:4" ht="20.25" customHeight="1" x14ac:dyDescent="0.3">
      <c r="A1484" s="221"/>
      <c r="B1484" s="221"/>
      <c r="C1484" s="221"/>
      <c r="D1484" s="212"/>
    </row>
    <row r="1485" spans="1:4" ht="20.25" customHeight="1" x14ac:dyDescent="0.3">
      <c r="A1485" s="221"/>
      <c r="B1485" s="221"/>
      <c r="C1485" s="221"/>
      <c r="D1485" s="212"/>
    </row>
    <row r="1486" spans="1:4" ht="20.25" customHeight="1" x14ac:dyDescent="0.3">
      <c r="A1486" s="221"/>
      <c r="B1486" s="221"/>
      <c r="C1486" s="221"/>
      <c r="D1486" s="212"/>
    </row>
    <row r="1487" spans="1:4" ht="20.25" customHeight="1" x14ac:dyDescent="0.3">
      <c r="A1487" s="221"/>
      <c r="B1487" s="221"/>
      <c r="C1487" s="221"/>
      <c r="D1487" s="212"/>
    </row>
    <row r="1488" spans="1:4" ht="20.25" customHeight="1" x14ac:dyDescent="0.3">
      <c r="A1488" s="221"/>
      <c r="B1488" s="221"/>
      <c r="C1488" s="221"/>
      <c r="D1488" s="212"/>
    </row>
    <row r="1489" spans="1:4" ht="20.25" customHeight="1" x14ac:dyDescent="0.3">
      <c r="A1489" s="221"/>
      <c r="B1489" s="221"/>
      <c r="C1489" s="221"/>
      <c r="D1489" s="212"/>
    </row>
    <row r="1490" spans="1:4" ht="20.25" customHeight="1" x14ac:dyDescent="0.3">
      <c r="A1490" s="221"/>
      <c r="B1490" s="221"/>
      <c r="C1490" s="221"/>
      <c r="D1490" s="212"/>
    </row>
    <row r="1491" spans="1:4" ht="20.25" customHeight="1" x14ac:dyDescent="0.3">
      <c r="A1491" s="221"/>
      <c r="B1491" s="221"/>
      <c r="C1491" s="221"/>
      <c r="D1491" s="212"/>
    </row>
    <row r="1492" spans="1:4" ht="20.25" customHeight="1" x14ac:dyDescent="0.3">
      <c r="A1492" s="221"/>
      <c r="B1492" s="221"/>
      <c r="C1492" s="221"/>
      <c r="D1492" s="212"/>
    </row>
    <row r="1493" spans="1:4" ht="20.25" customHeight="1" x14ac:dyDescent="0.3">
      <c r="A1493" s="221"/>
      <c r="B1493" s="221"/>
      <c r="C1493" s="221"/>
      <c r="D1493" s="212"/>
    </row>
    <row r="1494" spans="1:4" ht="20.25" customHeight="1" x14ac:dyDescent="0.3">
      <c r="A1494" s="221"/>
      <c r="B1494" s="221"/>
      <c r="C1494" s="221"/>
      <c r="D1494" s="212"/>
    </row>
    <row r="1495" spans="1:4" ht="20.25" customHeight="1" x14ac:dyDescent="0.3">
      <c r="A1495" s="221"/>
      <c r="B1495" s="221"/>
      <c r="C1495" s="221"/>
      <c r="D1495" s="212"/>
    </row>
    <row r="1496" spans="1:4" ht="20.25" customHeight="1" x14ac:dyDescent="0.3">
      <c r="A1496" s="221"/>
      <c r="B1496" s="221"/>
      <c r="C1496" s="221"/>
      <c r="D1496" s="212"/>
    </row>
    <row r="1497" spans="1:4" ht="20.25" customHeight="1" x14ac:dyDescent="0.3">
      <c r="A1497" s="221"/>
      <c r="B1497" s="221"/>
      <c r="C1497" s="221"/>
      <c r="D1497" s="212"/>
    </row>
    <row r="1498" spans="1:4" ht="20.25" customHeight="1" x14ac:dyDescent="0.3">
      <c r="A1498" s="221"/>
      <c r="B1498" s="221"/>
      <c r="C1498" s="221"/>
      <c r="D1498" s="212"/>
    </row>
    <row r="1499" spans="1:4" ht="20.25" customHeight="1" x14ac:dyDescent="0.3">
      <c r="A1499" s="221"/>
      <c r="B1499" s="221"/>
      <c r="C1499" s="221"/>
      <c r="D1499" s="212"/>
    </row>
    <row r="1500" spans="1:4" ht="20.25" customHeight="1" x14ac:dyDescent="0.3">
      <c r="A1500" s="221"/>
      <c r="B1500" s="221"/>
      <c r="C1500" s="221"/>
      <c r="D1500" s="212"/>
    </row>
    <row r="1501" spans="1:4" ht="20.25" customHeight="1" x14ac:dyDescent="0.3">
      <c r="A1501" s="221"/>
      <c r="B1501" s="221"/>
      <c r="C1501" s="221"/>
      <c r="D1501" s="212"/>
    </row>
    <row r="1502" spans="1:4" ht="20.25" customHeight="1" x14ac:dyDescent="0.3">
      <c r="A1502" s="221"/>
      <c r="B1502" s="221"/>
      <c r="C1502" s="221"/>
      <c r="D1502" s="212"/>
    </row>
    <row r="1503" spans="1:4" ht="20.25" customHeight="1" x14ac:dyDescent="0.3">
      <c r="A1503" s="221"/>
      <c r="B1503" s="221"/>
      <c r="C1503" s="221"/>
      <c r="D1503" s="212"/>
    </row>
    <row r="1504" spans="1:4" ht="20.25" customHeight="1" x14ac:dyDescent="0.3">
      <c r="A1504" s="221"/>
      <c r="B1504" s="221"/>
      <c r="C1504" s="221"/>
      <c r="D1504" s="212"/>
    </row>
    <row r="1505" spans="1:4" ht="20.25" customHeight="1" x14ac:dyDescent="0.3">
      <c r="A1505" s="221"/>
      <c r="B1505" s="221"/>
      <c r="C1505" s="221"/>
      <c r="D1505" s="212"/>
    </row>
    <row r="1506" spans="1:4" ht="20.25" customHeight="1" x14ac:dyDescent="0.3">
      <c r="A1506" s="221"/>
      <c r="B1506" s="221"/>
      <c r="C1506" s="221"/>
      <c r="D1506" s="212"/>
    </row>
    <row r="1507" spans="1:4" ht="20.25" customHeight="1" x14ac:dyDescent="0.3">
      <c r="A1507" s="221"/>
      <c r="B1507" s="221"/>
      <c r="C1507" s="221"/>
      <c r="D1507" s="212"/>
    </row>
    <row r="1508" spans="1:4" ht="20.25" customHeight="1" x14ac:dyDescent="0.3">
      <c r="A1508" s="221"/>
      <c r="B1508" s="221"/>
      <c r="C1508" s="221"/>
      <c r="D1508" s="212"/>
    </row>
    <row r="1509" spans="1:4" ht="20.25" customHeight="1" x14ac:dyDescent="0.3">
      <c r="A1509" s="221"/>
      <c r="B1509" s="221"/>
      <c r="C1509" s="221"/>
      <c r="D1509" s="212"/>
    </row>
    <row r="1510" spans="1:4" ht="20.25" customHeight="1" x14ac:dyDescent="0.3">
      <c r="A1510" s="221"/>
      <c r="B1510" s="221"/>
      <c r="C1510" s="221"/>
      <c r="D1510" s="212"/>
    </row>
    <row r="1511" spans="1:4" ht="20.25" customHeight="1" x14ac:dyDescent="0.3">
      <c r="A1511" s="221"/>
      <c r="B1511" s="221"/>
      <c r="C1511" s="221"/>
      <c r="D1511" s="212"/>
    </row>
    <row r="1512" spans="1:4" ht="20.25" customHeight="1" x14ac:dyDescent="0.3">
      <c r="A1512" s="221"/>
      <c r="B1512" s="221"/>
      <c r="C1512" s="221"/>
      <c r="D1512" s="212"/>
    </row>
    <row r="1513" spans="1:4" ht="20.25" customHeight="1" x14ac:dyDescent="0.3">
      <c r="A1513" s="221"/>
      <c r="B1513" s="221"/>
      <c r="C1513" s="221"/>
      <c r="D1513" s="212"/>
    </row>
    <row r="1514" spans="1:4" ht="20.25" customHeight="1" x14ac:dyDescent="0.3">
      <c r="A1514" s="221"/>
      <c r="B1514" s="221"/>
      <c r="C1514" s="221"/>
      <c r="D1514" s="212"/>
    </row>
    <row r="1515" spans="1:4" ht="20.25" customHeight="1" x14ac:dyDescent="0.3">
      <c r="A1515" s="221"/>
      <c r="B1515" s="221"/>
      <c r="C1515" s="221"/>
      <c r="D1515" s="212"/>
    </row>
    <row r="1516" spans="1:4" ht="20.25" customHeight="1" x14ac:dyDescent="0.3">
      <c r="A1516" s="221"/>
      <c r="B1516" s="221"/>
      <c r="C1516" s="221"/>
      <c r="D1516" s="212"/>
    </row>
    <row r="1517" spans="1:4" ht="20.25" customHeight="1" x14ac:dyDescent="0.3">
      <c r="A1517" s="221"/>
      <c r="B1517" s="221"/>
      <c r="C1517" s="221"/>
      <c r="D1517" s="212"/>
    </row>
    <row r="1518" spans="1:4" ht="20.25" customHeight="1" x14ac:dyDescent="0.3">
      <c r="A1518" s="221"/>
      <c r="B1518" s="221"/>
      <c r="C1518" s="221"/>
      <c r="D1518" s="212"/>
    </row>
    <row r="1519" spans="1:4" ht="20.25" customHeight="1" x14ac:dyDescent="0.3">
      <c r="A1519" s="221"/>
      <c r="B1519" s="221"/>
      <c r="C1519" s="221"/>
      <c r="D1519" s="212"/>
    </row>
    <row r="1520" spans="1:4" ht="20.25" customHeight="1" x14ac:dyDescent="0.3">
      <c r="A1520" s="221"/>
      <c r="B1520" s="221"/>
      <c r="C1520" s="221"/>
      <c r="D1520" s="212"/>
    </row>
    <row r="1521" spans="1:4" ht="20.25" customHeight="1" x14ac:dyDescent="0.3">
      <c r="A1521" s="221"/>
      <c r="B1521" s="221"/>
      <c r="C1521" s="221"/>
      <c r="D1521" s="212"/>
    </row>
    <row r="1522" spans="1:4" ht="20.25" customHeight="1" x14ac:dyDescent="0.3">
      <c r="A1522" s="221"/>
      <c r="B1522" s="221"/>
      <c r="C1522" s="221"/>
      <c r="D1522" s="212"/>
    </row>
    <row r="1523" spans="1:4" ht="20.25" customHeight="1" x14ac:dyDescent="0.3">
      <c r="A1523" s="221"/>
      <c r="B1523" s="221"/>
      <c r="C1523" s="221"/>
      <c r="D1523" s="212"/>
    </row>
    <row r="1524" spans="1:4" ht="20.25" customHeight="1" x14ac:dyDescent="0.3">
      <c r="A1524" s="221"/>
      <c r="B1524" s="221"/>
      <c r="C1524" s="221"/>
      <c r="D1524" s="212"/>
    </row>
    <row r="1525" spans="1:4" ht="20.25" customHeight="1" x14ac:dyDescent="0.3">
      <c r="A1525" s="221"/>
      <c r="B1525" s="221"/>
      <c r="C1525" s="221"/>
      <c r="D1525" s="212"/>
    </row>
    <row r="1526" spans="1:4" ht="20.25" customHeight="1" x14ac:dyDescent="0.3">
      <c r="A1526" s="221"/>
      <c r="B1526" s="221"/>
      <c r="C1526" s="221"/>
      <c r="D1526" s="212"/>
    </row>
    <row r="1527" spans="1:4" ht="20.25" customHeight="1" x14ac:dyDescent="0.3">
      <c r="A1527" s="221"/>
      <c r="B1527" s="221"/>
      <c r="C1527" s="221"/>
      <c r="D1527" s="212"/>
    </row>
    <row r="1528" spans="1:4" ht="20.25" customHeight="1" x14ac:dyDescent="0.3">
      <c r="A1528" s="221"/>
      <c r="B1528" s="221"/>
      <c r="C1528" s="221"/>
      <c r="D1528" s="212"/>
    </row>
    <row r="1529" spans="1:4" ht="20.25" customHeight="1" x14ac:dyDescent="0.3">
      <c r="A1529" s="221"/>
      <c r="B1529" s="221"/>
      <c r="C1529" s="221"/>
      <c r="D1529" s="212"/>
    </row>
    <row r="1530" spans="1:4" ht="20.25" customHeight="1" x14ac:dyDescent="0.3">
      <c r="A1530" s="221"/>
      <c r="B1530" s="221"/>
      <c r="C1530" s="221"/>
      <c r="D1530" s="212"/>
    </row>
    <row r="1531" spans="1:4" ht="20.25" customHeight="1" x14ac:dyDescent="0.3">
      <c r="A1531" s="221"/>
      <c r="B1531" s="221"/>
      <c r="C1531" s="221"/>
      <c r="D1531" s="212"/>
    </row>
    <row r="1532" spans="1:4" ht="20.25" customHeight="1" x14ac:dyDescent="0.3">
      <c r="A1532" s="221"/>
      <c r="B1532" s="221"/>
      <c r="C1532" s="221"/>
      <c r="D1532" s="212"/>
    </row>
    <row r="1533" spans="1:4" ht="20.25" customHeight="1" x14ac:dyDescent="0.3">
      <c r="A1533" s="221"/>
      <c r="B1533" s="221"/>
      <c r="C1533" s="221"/>
      <c r="D1533" s="212"/>
    </row>
    <row r="1534" spans="1:4" ht="20.25" customHeight="1" x14ac:dyDescent="0.3">
      <c r="A1534" s="221"/>
      <c r="B1534" s="221"/>
      <c r="C1534" s="221"/>
      <c r="D1534" s="212"/>
    </row>
    <row r="1535" spans="1:4" ht="20.25" customHeight="1" x14ac:dyDescent="0.3">
      <c r="A1535" s="221"/>
      <c r="B1535" s="221"/>
      <c r="C1535" s="221"/>
      <c r="D1535" s="212"/>
    </row>
    <row r="1536" spans="1:4" ht="20.25" customHeight="1" x14ac:dyDescent="0.3">
      <c r="A1536" s="221"/>
      <c r="B1536" s="221"/>
      <c r="C1536" s="221"/>
      <c r="D1536" s="212"/>
    </row>
    <row r="1537" spans="1:4" ht="20.25" customHeight="1" x14ac:dyDescent="0.3">
      <c r="A1537" s="221"/>
      <c r="B1537" s="221"/>
      <c r="C1537" s="221"/>
      <c r="D1537" s="212"/>
    </row>
    <row r="1538" spans="1:4" ht="20.25" customHeight="1" x14ac:dyDescent="0.3">
      <c r="A1538" s="221"/>
      <c r="B1538" s="221"/>
      <c r="C1538" s="221"/>
      <c r="D1538" s="212"/>
    </row>
    <row r="1539" spans="1:4" ht="20.25" customHeight="1" x14ac:dyDescent="0.3">
      <c r="A1539" s="221"/>
      <c r="B1539" s="221"/>
      <c r="C1539" s="221"/>
      <c r="D1539" s="212"/>
    </row>
    <row r="1540" spans="1:4" ht="20.25" customHeight="1" x14ac:dyDescent="0.3">
      <c r="A1540" s="221"/>
      <c r="B1540" s="221"/>
      <c r="C1540" s="221"/>
      <c r="D1540" s="212"/>
    </row>
    <row r="1541" spans="1:4" ht="20.25" customHeight="1" x14ac:dyDescent="0.3">
      <c r="A1541" s="221"/>
      <c r="B1541" s="221"/>
      <c r="C1541" s="221"/>
      <c r="D1541" s="212"/>
    </row>
    <row r="1542" spans="1:4" ht="20.25" customHeight="1" x14ac:dyDescent="0.3">
      <c r="A1542" s="221"/>
      <c r="B1542" s="221"/>
      <c r="C1542" s="221"/>
      <c r="D1542" s="212"/>
    </row>
    <row r="1543" spans="1:4" ht="20.25" customHeight="1" x14ac:dyDescent="0.3">
      <c r="A1543" s="221"/>
      <c r="B1543" s="221"/>
      <c r="C1543" s="221"/>
      <c r="D1543" s="212"/>
    </row>
    <row r="1544" spans="1:4" ht="20.25" customHeight="1" x14ac:dyDescent="0.3">
      <c r="A1544" s="221"/>
      <c r="B1544" s="221"/>
      <c r="C1544" s="221"/>
      <c r="D1544" s="212"/>
    </row>
    <row r="1545" spans="1:4" ht="20.25" customHeight="1" x14ac:dyDescent="0.3">
      <c r="A1545" s="221"/>
      <c r="B1545" s="221"/>
      <c r="C1545" s="221"/>
      <c r="D1545" s="212"/>
    </row>
    <row r="1546" spans="1:4" ht="20.25" customHeight="1" x14ac:dyDescent="0.3">
      <c r="A1546" s="221"/>
      <c r="B1546" s="221"/>
      <c r="C1546" s="221"/>
      <c r="D1546" s="212"/>
    </row>
    <row r="1547" spans="1:4" ht="20.25" customHeight="1" x14ac:dyDescent="0.3">
      <c r="A1547" s="221"/>
      <c r="B1547" s="221"/>
      <c r="C1547" s="221"/>
      <c r="D1547" s="212"/>
    </row>
    <row r="1548" spans="1:4" ht="20.25" customHeight="1" x14ac:dyDescent="0.3">
      <c r="A1548" s="221"/>
      <c r="B1548" s="221"/>
      <c r="C1548" s="221"/>
      <c r="D1548" s="212"/>
    </row>
    <row r="1549" spans="1:4" ht="20.25" customHeight="1" x14ac:dyDescent="0.3">
      <c r="A1549" s="221"/>
      <c r="B1549" s="221"/>
      <c r="C1549" s="221"/>
      <c r="D1549" s="212"/>
    </row>
    <row r="1550" spans="1:4" ht="20.25" customHeight="1" x14ac:dyDescent="0.3">
      <c r="A1550" s="221"/>
      <c r="B1550" s="221"/>
      <c r="C1550" s="221"/>
      <c r="D1550" s="212"/>
    </row>
    <row r="1551" spans="1:4" ht="20.25" customHeight="1" x14ac:dyDescent="0.3">
      <c r="A1551" s="221"/>
      <c r="B1551" s="221"/>
      <c r="C1551" s="221"/>
      <c r="D1551" s="212"/>
    </row>
    <row r="1552" spans="1:4" ht="20.25" customHeight="1" x14ac:dyDescent="0.3">
      <c r="A1552" s="221"/>
      <c r="B1552" s="221"/>
      <c r="C1552" s="221"/>
      <c r="D1552" s="212"/>
    </row>
    <row r="1553" spans="1:4" ht="20.25" customHeight="1" x14ac:dyDescent="0.3">
      <c r="A1553" s="221"/>
      <c r="B1553" s="221"/>
      <c r="C1553" s="221"/>
      <c r="D1553" s="212"/>
    </row>
    <row r="1554" spans="1:4" ht="20.25" customHeight="1" x14ac:dyDescent="0.3">
      <c r="A1554" s="221"/>
      <c r="B1554" s="221"/>
      <c r="C1554" s="221"/>
      <c r="D1554" s="212"/>
    </row>
    <row r="1555" spans="1:4" ht="20.25" customHeight="1" x14ac:dyDescent="0.3">
      <c r="A1555" s="221"/>
      <c r="B1555" s="221"/>
      <c r="C1555" s="221"/>
      <c r="D1555" s="212"/>
    </row>
    <row r="1556" spans="1:4" ht="20.25" customHeight="1" x14ac:dyDescent="0.3">
      <c r="A1556" s="221"/>
      <c r="B1556" s="221"/>
      <c r="C1556" s="221"/>
      <c r="D1556" s="212"/>
    </row>
    <row r="1557" spans="1:4" ht="20.25" customHeight="1" x14ac:dyDescent="0.3">
      <c r="A1557" s="221"/>
      <c r="B1557" s="221"/>
      <c r="C1557" s="221"/>
      <c r="D1557" s="212"/>
    </row>
    <row r="1558" spans="1:4" ht="20.25" customHeight="1" x14ac:dyDescent="0.3">
      <c r="A1558" s="221"/>
      <c r="B1558" s="221"/>
      <c r="C1558" s="221"/>
      <c r="D1558" s="212"/>
    </row>
    <row r="1559" spans="1:4" ht="20.25" customHeight="1" x14ac:dyDescent="0.3">
      <c r="A1559" s="221"/>
      <c r="B1559" s="221"/>
      <c r="C1559" s="221"/>
      <c r="D1559" s="212"/>
    </row>
    <row r="1560" spans="1:4" ht="20.25" customHeight="1" x14ac:dyDescent="0.3">
      <c r="A1560" s="221"/>
      <c r="B1560" s="221"/>
      <c r="C1560" s="221"/>
      <c r="D1560" s="212"/>
    </row>
    <row r="1561" spans="1:4" ht="20.25" customHeight="1" x14ac:dyDescent="0.3">
      <c r="A1561" s="221"/>
      <c r="B1561" s="221"/>
      <c r="C1561" s="221"/>
      <c r="D1561" s="212"/>
    </row>
    <row r="1562" spans="1:4" ht="20.25" customHeight="1" x14ac:dyDescent="0.3">
      <c r="A1562" s="221"/>
      <c r="B1562" s="221"/>
      <c r="C1562" s="221"/>
      <c r="D1562" s="212"/>
    </row>
    <row r="1563" spans="1:4" ht="20.25" customHeight="1" x14ac:dyDescent="0.3">
      <c r="A1563" s="221"/>
      <c r="B1563" s="221"/>
      <c r="C1563" s="221"/>
      <c r="D1563" s="212"/>
    </row>
    <row r="1564" spans="1:4" ht="20.25" customHeight="1" x14ac:dyDescent="0.3">
      <c r="A1564" s="221"/>
      <c r="B1564" s="221"/>
      <c r="C1564" s="221"/>
      <c r="D1564" s="212"/>
    </row>
    <row r="1565" spans="1:4" ht="20.25" customHeight="1" x14ac:dyDescent="0.3">
      <c r="A1565" s="221"/>
      <c r="B1565" s="221"/>
      <c r="C1565" s="221"/>
      <c r="D1565" s="212"/>
    </row>
    <row r="1566" spans="1:4" ht="20.25" customHeight="1" x14ac:dyDescent="0.3">
      <c r="A1566" s="221"/>
      <c r="B1566" s="221"/>
      <c r="C1566" s="221"/>
      <c r="D1566" s="212"/>
    </row>
    <row r="1567" spans="1:4" ht="20.25" customHeight="1" x14ac:dyDescent="0.3">
      <c r="A1567" s="221"/>
      <c r="B1567" s="221"/>
      <c r="C1567" s="221"/>
      <c r="D1567" s="212"/>
    </row>
    <row r="1568" spans="1:4" ht="20.25" customHeight="1" x14ac:dyDescent="0.3">
      <c r="A1568" s="221"/>
      <c r="B1568" s="221"/>
      <c r="C1568" s="221"/>
      <c r="D1568" s="212"/>
    </row>
    <row r="1569" spans="1:4" ht="20.25" customHeight="1" x14ac:dyDescent="0.3">
      <c r="A1569" s="221"/>
      <c r="B1569" s="221"/>
      <c r="C1569" s="221"/>
      <c r="D1569" s="212"/>
    </row>
    <row r="1570" spans="1:4" ht="20.25" customHeight="1" x14ac:dyDescent="0.3">
      <c r="A1570" s="221"/>
      <c r="B1570" s="221"/>
      <c r="C1570" s="221"/>
      <c r="D1570" s="212"/>
    </row>
    <row r="1571" spans="1:4" ht="20.25" customHeight="1" x14ac:dyDescent="0.3">
      <c r="A1571" s="221"/>
      <c r="B1571" s="221"/>
      <c r="C1571" s="221"/>
      <c r="D1571" s="212"/>
    </row>
    <row r="1572" spans="1:4" ht="20.25" customHeight="1" x14ac:dyDescent="0.3">
      <c r="A1572" s="221"/>
      <c r="B1572" s="221"/>
      <c r="C1572" s="221"/>
      <c r="D1572" s="212"/>
    </row>
    <row r="1573" spans="1:4" ht="20.25" customHeight="1" x14ac:dyDescent="0.3">
      <c r="A1573" s="221"/>
      <c r="B1573" s="221"/>
      <c r="C1573" s="221"/>
      <c r="D1573" s="212"/>
    </row>
    <row r="1574" spans="1:4" ht="20.25" customHeight="1" x14ac:dyDescent="0.3">
      <c r="A1574" s="221"/>
      <c r="B1574" s="221"/>
      <c r="C1574" s="221"/>
      <c r="D1574" s="212"/>
    </row>
    <row r="1575" spans="1:4" ht="20.25" customHeight="1" x14ac:dyDescent="0.3">
      <c r="A1575" s="221"/>
      <c r="B1575" s="221"/>
      <c r="C1575" s="221"/>
      <c r="D1575" s="212"/>
    </row>
    <row r="1576" spans="1:4" ht="20.25" customHeight="1" x14ac:dyDescent="0.3">
      <c r="A1576" s="221"/>
      <c r="B1576" s="221"/>
      <c r="C1576" s="221"/>
      <c r="D1576" s="212"/>
    </row>
    <row r="1577" spans="1:4" ht="20.25" customHeight="1" x14ac:dyDescent="0.3">
      <c r="A1577" s="221"/>
      <c r="B1577" s="221"/>
      <c r="C1577" s="221"/>
      <c r="D1577" s="212"/>
    </row>
    <row r="1578" spans="1:4" ht="20.25" customHeight="1" x14ac:dyDescent="0.3">
      <c r="A1578" s="221"/>
      <c r="B1578" s="221"/>
      <c r="C1578" s="221"/>
      <c r="D1578" s="212"/>
    </row>
    <row r="1579" spans="1:4" ht="20.25" customHeight="1" x14ac:dyDescent="0.3">
      <c r="A1579" s="221"/>
      <c r="B1579" s="221"/>
      <c r="C1579" s="221"/>
      <c r="D1579" s="212"/>
    </row>
    <row r="1580" spans="1:4" ht="20.25" customHeight="1" x14ac:dyDescent="0.3">
      <c r="A1580" s="221"/>
      <c r="B1580" s="221"/>
      <c r="C1580" s="221"/>
      <c r="D1580" s="212"/>
    </row>
    <row r="1581" spans="1:4" ht="20.25" customHeight="1" x14ac:dyDescent="0.3">
      <c r="A1581" s="221"/>
      <c r="B1581" s="221"/>
      <c r="C1581" s="221"/>
      <c r="D1581" s="212"/>
    </row>
    <row r="1582" spans="1:4" ht="20.25" customHeight="1" x14ac:dyDescent="0.3">
      <c r="A1582" s="221"/>
      <c r="B1582" s="221"/>
      <c r="C1582" s="221"/>
      <c r="D1582" s="212"/>
    </row>
    <row r="1583" spans="1:4" ht="20.25" customHeight="1" x14ac:dyDescent="0.3">
      <c r="A1583" s="221"/>
      <c r="B1583" s="221"/>
      <c r="C1583" s="221"/>
      <c r="D1583" s="212"/>
    </row>
    <row r="1584" spans="1:4" ht="20.25" customHeight="1" x14ac:dyDescent="0.3">
      <c r="A1584" s="221"/>
      <c r="B1584" s="221"/>
      <c r="C1584" s="221"/>
      <c r="D1584" s="212"/>
    </row>
    <row r="1585" spans="1:4" ht="20.25" customHeight="1" x14ac:dyDescent="0.3">
      <c r="A1585" s="221"/>
      <c r="B1585" s="221"/>
      <c r="C1585" s="221"/>
      <c r="D1585" s="212"/>
    </row>
    <row r="1586" spans="1:4" ht="20.25" customHeight="1" x14ac:dyDescent="0.3">
      <c r="A1586" s="221"/>
      <c r="B1586" s="221"/>
      <c r="C1586" s="221"/>
      <c r="D1586" s="212"/>
    </row>
    <row r="1587" spans="1:4" ht="20.25" customHeight="1" x14ac:dyDescent="0.3">
      <c r="A1587" s="221"/>
      <c r="B1587" s="221"/>
      <c r="C1587" s="221"/>
      <c r="D1587" s="212"/>
    </row>
    <row r="1588" spans="1:4" ht="20.25" customHeight="1" x14ac:dyDescent="0.3">
      <c r="A1588" s="221"/>
      <c r="B1588" s="221"/>
      <c r="C1588" s="221"/>
      <c r="D1588" s="212"/>
    </row>
    <row r="1589" spans="1:4" ht="20.25" customHeight="1" x14ac:dyDescent="0.3">
      <c r="A1589" s="221"/>
      <c r="B1589" s="221"/>
      <c r="C1589" s="221"/>
      <c r="D1589" s="212"/>
    </row>
    <row r="1590" spans="1:4" ht="20.25" customHeight="1" x14ac:dyDescent="0.3">
      <c r="A1590" s="221"/>
      <c r="B1590" s="221"/>
      <c r="C1590" s="221"/>
      <c r="D1590" s="212"/>
    </row>
    <row r="1591" spans="1:4" ht="20.25" customHeight="1" x14ac:dyDescent="0.3">
      <c r="A1591" s="221"/>
      <c r="B1591" s="221"/>
      <c r="C1591" s="221"/>
      <c r="D1591" s="212"/>
    </row>
    <row r="1592" spans="1:4" ht="20.25" customHeight="1" x14ac:dyDescent="0.3">
      <c r="A1592" s="221"/>
      <c r="B1592" s="221"/>
      <c r="C1592" s="221"/>
      <c r="D1592" s="212"/>
    </row>
    <row r="1593" spans="1:4" ht="20.25" customHeight="1" x14ac:dyDescent="0.3">
      <c r="A1593" s="221"/>
      <c r="B1593" s="221"/>
      <c r="C1593" s="221"/>
      <c r="D1593" s="212"/>
    </row>
    <row r="1594" spans="1:4" ht="20.25" customHeight="1" x14ac:dyDescent="0.3">
      <c r="A1594" s="221"/>
      <c r="B1594" s="221"/>
      <c r="C1594" s="221"/>
      <c r="D1594" s="212"/>
    </row>
    <row r="1595" spans="1:4" ht="20.25" customHeight="1" x14ac:dyDescent="0.3">
      <c r="A1595" s="221"/>
      <c r="B1595" s="221"/>
      <c r="C1595" s="221"/>
      <c r="D1595" s="212"/>
    </row>
    <row r="1596" spans="1:4" ht="20.25" customHeight="1" x14ac:dyDescent="0.3">
      <c r="A1596" s="221"/>
      <c r="B1596" s="221"/>
      <c r="C1596" s="221"/>
      <c r="D1596" s="212"/>
    </row>
    <row r="1597" spans="1:4" ht="20.25" customHeight="1" x14ac:dyDescent="0.3">
      <c r="A1597" s="221"/>
      <c r="B1597" s="221"/>
      <c r="C1597" s="221"/>
      <c r="D1597" s="212"/>
    </row>
    <row r="1598" spans="1:4" ht="20.25" customHeight="1" x14ac:dyDescent="0.3">
      <c r="A1598" s="221"/>
      <c r="B1598" s="221"/>
      <c r="C1598" s="221"/>
      <c r="D1598" s="212"/>
    </row>
    <row r="1599" spans="1:4" ht="20.25" customHeight="1" x14ac:dyDescent="0.3">
      <c r="A1599" s="221"/>
      <c r="B1599" s="221"/>
      <c r="C1599" s="221"/>
      <c r="D1599" s="212"/>
    </row>
    <row r="1600" spans="1:4" ht="20.25" customHeight="1" x14ac:dyDescent="0.3">
      <c r="A1600" s="221"/>
      <c r="B1600" s="221"/>
      <c r="C1600" s="221"/>
      <c r="D1600" s="212"/>
    </row>
    <row r="1601" spans="1:4" ht="20.25" customHeight="1" x14ac:dyDescent="0.3">
      <c r="A1601" s="221"/>
      <c r="B1601" s="221"/>
      <c r="C1601" s="221"/>
      <c r="D1601" s="212"/>
    </row>
    <row r="1602" spans="1:4" ht="20.25" customHeight="1" x14ac:dyDescent="0.3">
      <c r="A1602" s="221"/>
      <c r="B1602" s="221"/>
      <c r="C1602" s="221"/>
      <c r="D1602" s="212"/>
    </row>
    <row r="1603" spans="1:4" ht="20.25" customHeight="1" x14ac:dyDescent="0.3">
      <c r="A1603" s="221"/>
      <c r="B1603" s="221"/>
      <c r="C1603" s="221"/>
      <c r="D1603" s="212"/>
    </row>
    <row r="1604" spans="1:4" ht="20.25" customHeight="1" x14ac:dyDescent="0.3">
      <c r="A1604" s="221"/>
      <c r="B1604" s="221"/>
      <c r="C1604" s="221"/>
      <c r="D1604" s="212"/>
    </row>
    <row r="1605" spans="1:4" ht="20.25" customHeight="1" x14ac:dyDescent="0.3">
      <c r="A1605" s="221"/>
      <c r="B1605" s="221"/>
      <c r="C1605" s="221"/>
      <c r="D1605" s="212"/>
    </row>
    <row r="1606" spans="1:4" ht="20.25" customHeight="1" x14ac:dyDescent="0.3">
      <c r="A1606" s="221"/>
      <c r="B1606" s="221"/>
      <c r="C1606" s="221"/>
      <c r="D1606" s="212"/>
    </row>
    <row r="1607" spans="1:4" ht="20.25" customHeight="1" x14ac:dyDescent="0.3">
      <c r="A1607" s="221"/>
      <c r="B1607" s="221"/>
      <c r="C1607" s="221"/>
      <c r="D1607" s="212"/>
    </row>
    <row r="1608" spans="1:4" ht="20.25" customHeight="1" x14ac:dyDescent="0.3">
      <c r="A1608" s="221"/>
      <c r="B1608" s="221"/>
      <c r="C1608" s="221"/>
      <c r="D1608" s="212"/>
    </row>
    <row r="1609" spans="1:4" ht="20.25" customHeight="1" x14ac:dyDescent="0.3">
      <c r="A1609" s="221"/>
      <c r="B1609" s="221"/>
      <c r="C1609" s="221"/>
      <c r="D1609" s="212"/>
    </row>
    <row r="1610" spans="1:4" ht="20.25" customHeight="1" x14ac:dyDescent="0.3">
      <c r="A1610" s="221"/>
      <c r="B1610" s="221"/>
      <c r="C1610" s="221"/>
      <c r="D1610" s="212"/>
    </row>
    <row r="1611" spans="1:4" ht="20.25" customHeight="1" x14ac:dyDescent="0.3">
      <c r="A1611" s="221"/>
      <c r="B1611" s="221"/>
      <c r="C1611" s="221"/>
      <c r="D1611" s="212"/>
    </row>
    <row r="1612" spans="1:4" ht="20.25" customHeight="1" x14ac:dyDescent="0.3">
      <c r="A1612" s="221"/>
      <c r="B1612" s="221"/>
      <c r="C1612" s="221"/>
      <c r="D1612" s="212"/>
    </row>
    <row r="1613" spans="1:4" ht="20.25" customHeight="1" x14ac:dyDescent="0.3">
      <c r="A1613" s="221"/>
      <c r="B1613" s="221"/>
      <c r="C1613" s="221"/>
      <c r="D1613" s="212"/>
    </row>
    <row r="1614" spans="1:4" ht="20.25" customHeight="1" x14ac:dyDescent="0.3">
      <c r="A1614" s="221"/>
      <c r="B1614" s="221"/>
      <c r="C1614" s="221"/>
      <c r="D1614" s="212"/>
    </row>
    <row r="1615" spans="1:4" ht="20.25" customHeight="1" x14ac:dyDescent="0.3">
      <c r="A1615" s="221"/>
      <c r="B1615" s="221"/>
      <c r="C1615" s="221"/>
      <c r="D1615" s="212"/>
    </row>
    <row r="1616" spans="1:4" ht="20.25" customHeight="1" x14ac:dyDescent="0.3">
      <c r="A1616" s="221"/>
      <c r="B1616" s="221"/>
      <c r="C1616" s="221"/>
      <c r="D1616" s="212"/>
    </row>
    <row r="1617" spans="1:4" ht="20.25" customHeight="1" x14ac:dyDescent="0.3">
      <c r="A1617" s="221"/>
      <c r="B1617" s="221"/>
      <c r="C1617" s="221"/>
      <c r="D1617" s="212"/>
    </row>
    <row r="1618" spans="1:4" ht="20.25" customHeight="1" x14ac:dyDescent="0.3">
      <c r="A1618" s="221"/>
      <c r="B1618" s="221"/>
      <c r="C1618" s="221"/>
      <c r="D1618" s="212"/>
    </row>
    <row r="1619" spans="1:4" ht="20.25" customHeight="1" x14ac:dyDescent="0.3">
      <c r="A1619" s="221"/>
      <c r="B1619" s="221"/>
      <c r="C1619" s="221"/>
      <c r="D1619" s="212"/>
    </row>
    <row r="1620" spans="1:4" ht="20.25" customHeight="1" x14ac:dyDescent="0.3">
      <c r="A1620" s="221"/>
      <c r="B1620" s="221"/>
      <c r="C1620" s="221"/>
      <c r="D1620" s="212"/>
    </row>
    <row r="1621" spans="1:4" ht="20.25" customHeight="1" x14ac:dyDescent="0.3">
      <c r="A1621" s="221"/>
      <c r="B1621" s="221"/>
      <c r="C1621" s="221"/>
      <c r="D1621" s="212"/>
    </row>
    <row r="1622" spans="1:4" ht="20.25" customHeight="1" x14ac:dyDescent="0.3">
      <c r="A1622" s="221"/>
      <c r="B1622" s="221"/>
      <c r="C1622" s="221"/>
      <c r="D1622" s="212"/>
    </row>
    <row r="1623" spans="1:4" ht="20.25" customHeight="1" x14ac:dyDescent="0.3">
      <c r="A1623" s="221"/>
      <c r="B1623" s="221"/>
      <c r="C1623" s="221"/>
      <c r="D1623" s="212"/>
    </row>
    <row r="1624" spans="1:4" ht="20.25" customHeight="1" x14ac:dyDescent="0.3">
      <c r="A1624" s="221"/>
      <c r="B1624" s="221"/>
      <c r="C1624" s="221"/>
      <c r="D1624" s="212"/>
    </row>
    <row r="1625" spans="1:4" ht="20.25" customHeight="1" x14ac:dyDescent="0.3">
      <c r="A1625" s="221"/>
      <c r="B1625" s="221"/>
      <c r="C1625" s="221"/>
      <c r="D1625" s="212"/>
    </row>
    <row r="1626" spans="1:4" ht="20.25" customHeight="1" x14ac:dyDescent="0.3">
      <c r="A1626" s="221"/>
      <c r="B1626" s="221"/>
      <c r="C1626" s="221"/>
      <c r="D1626" s="212"/>
    </row>
    <row r="1627" spans="1:4" ht="20.25" customHeight="1" x14ac:dyDescent="0.3">
      <c r="A1627" s="221"/>
      <c r="B1627" s="221"/>
      <c r="C1627" s="221"/>
      <c r="D1627" s="212"/>
    </row>
    <row r="1628" spans="1:4" ht="20.25" customHeight="1" x14ac:dyDescent="0.3">
      <c r="A1628" s="221"/>
      <c r="B1628" s="221"/>
      <c r="C1628" s="221"/>
      <c r="D1628" s="212"/>
    </row>
    <row r="1629" spans="1:4" ht="20.25" customHeight="1" x14ac:dyDescent="0.3">
      <c r="A1629" s="221"/>
      <c r="B1629" s="221"/>
      <c r="C1629" s="221"/>
      <c r="D1629" s="212"/>
    </row>
    <row r="1630" spans="1:4" ht="20.25" customHeight="1" x14ac:dyDescent="0.3">
      <c r="A1630" s="221"/>
      <c r="B1630" s="221"/>
      <c r="C1630" s="221"/>
      <c r="D1630" s="212"/>
    </row>
    <row r="1631" spans="1:4" ht="20.25" customHeight="1" x14ac:dyDescent="0.3">
      <c r="A1631" s="221"/>
      <c r="B1631" s="221"/>
      <c r="C1631" s="221"/>
      <c r="D1631" s="212"/>
    </row>
    <row r="1632" spans="1:4" ht="20.25" customHeight="1" x14ac:dyDescent="0.3">
      <c r="A1632" s="221"/>
      <c r="B1632" s="221"/>
      <c r="C1632" s="221"/>
      <c r="D1632" s="212"/>
    </row>
    <row r="1633" spans="1:4" ht="20.25" customHeight="1" x14ac:dyDescent="0.3">
      <c r="A1633" s="221"/>
      <c r="B1633" s="221"/>
      <c r="C1633" s="221"/>
      <c r="D1633" s="212"/>
    </row>
    <row r="1634" spans="1:4" ht="20.25" customHeight="1" x14ac:dyDescent="0.3">
      <c r="A1634" s="221"/>
      <c r="B1634" s="221"/>
      <c r="C1634" s="221"/>
      <c r="D1634" s="212"/>
    </row>
    <row r="1635" spans="1:4" ht="20.25" customHeight="1" x14ac:dyDescent="0.3">
      <c r="A1635" s="221"/>
      <c r="B1635" s="221"/>
      <c r="C1635" s="221"/>
      <c r="D1635" s="212"/>
    </row>
    <row r="1636" spans="1:4" ht="20.25" customHeight="1" x14ac:dyDescent="0.3">
      <c r="A1636" s="221"/>
      <c r="B1636" s="221"/>
      <c r="C1636" s="221"/>
      <c r="D1636" s="212"/>
    </row>
    <row r="1637" spans="1:4" ht="20.25" customHeight="1" x14ac:dyDescent="0.3">
      <c r="A1637" s="221"/>
      <c r="B1637" s="221"/>
      <c r="C1637" s="221"/>
      <c r="D1637" s="212"/>
    </row>
    <row r="1638" spans="1:4" ht="20.25" customHeight="1" x14ac:dyDescent="0.3">
      <c r="A1638" s="221"/>
      <c r="B1638" s="221"/>
      <c r="C1638" s="221"/>
      <c r="D1638" s="212"/>
    </row>
    <row r="1639" spans="1:4" ht="20.25" customHeight="1" x14ac:dyDescent="0.3">
      <c r="A1639" s="221"/>
      <c r="B1639" s="221"/>
      <c r="C1639" s="221"/>
      <c r="D1639" s="212"/>
    </row>
    <row r="1640" spans="1:4" ht="20.25" customHeight="1" x14ac:dyDescent="0.3">
      <c r="A1640" s="221"/>
      <c r="B1640" s="221"/>
      <c r="C1640" s="221"/>
      <c r="D1640" s="212"/>
    </row>
    <row r="1641" spans="1:4" ht="20.25" customHeight="1" x14ac:dyDescent="0.3">
      <c r="A1641" s="221"/>
      <c r="B1641" s="221"/>
      <c r="C1641" s="221"/>
      <c r="D1641" s="212"/>
    </row>
    <row r="1642" spans="1:4" ht="20.25" customHeight="1" x14ac:dyDescent="0.3">
      <c r="A1642" s="221"/>
      <c r="B1642" s="221"/>
      <c r="C1642" s="221"/>
      <c r="D1642" s="212"/>
    </row>
    <row r="1643" spans="1:4" ht="20.25" customHeight="1" x14ac:dyDescent="0.3">
      <c r="A1643" s="221"/>
      <c r="B1643" s="221"/>
      <c r="C1643" s="221"/>
      <c r="D1643" s="212"/>
    </row>
    <row r="1644" spans="1:4" ht="20.25" customHeight="1" x14ac:dyDescent="0.3">
      <c r="A1644" s="221"/>
      <c r="B1644" s="221"/>
      <c r="C1644" s="221"/>
      <c r="D1644" s="212"/>
    </row>
    <row r="1645" spans="1:4" ht="20.25" customHeight="1" x14ac:dyDescent="0.3">
      <c r="A1645" s="221"/>
      <c r="B1645" s="221"/>
      <c r="C1645" s="221"/>
      <c r="D1645" s="212"/>
    </row>
    <row r="1646" spans="1:4" ht="20.25" customHeight="1" x14ac:dyDescent="0.3">
      <c r="A1646" s="221"/>
      <c r="B1646" s="221"/>
      <c r="C1646" s="221"/>
      <c r="D1646" s="212"/>
    </row>
    <row r="1647" spans="1:4" ht="20.25" customHeight="1" x14ac:dyDescent="0.3">
      <c r="A1647" s="221"/>
      <c r="B1647" s="221"/>
      <c r="C1647" s="221"/>
      <c r="D1647" s="212"/>
    </row>
    <row r="1648" spans="1:4" ht="20.25" customHeight="1" x14ac:dyDescent="0.3">
      <c r="A1648" s="221"/>
      <c r="B1648" s="221"/>
      <c r="C1648" s="221"/>
      <c r="D1648" s="212"/>
    </row>
    <row r="1649" spans="1:4" ht="20.25" customHeight="1" x14ac:dyDescent="0.3">
      <c r="A1649" s="221"/>
      <c r="B1649" s="221"/>
      <c r="C1649" s="221"/>
      <c r="D1649" s="212"/>
    </row>
    <row r="1650" spans="1:4" ht="20.25" customHeight="1" x14ac:dyDescent="0.3">
      <c r="A1650" s="221"/>
      <c r="B1650" s="221"/>
      <c r="C1650" s="221"/>
      <c r="D1650" s="212"/>
    </row>
    <row r="1651" spans="1:4" ht="20.25" customHeight="1" x14ac:dyDescent="0.3">
      <c r="A1651" s="221"/>
      <c r="B1651" s="221"/>
      <c r="C1651" s="221"/>
      <c r="D1651" s="212"/>
    </row>
    <row r="1652" spans="1:4" ht="20.25" customHeight="1" x14ac:dyDescent="0.3">
      <c r="A1652" s="221"/>
      <c r="B1652" s="221"/>
      <c r="C1652" s="221"/>
      <c r="D1652" s="212"/>
    </row>
    <row r="1653" spans="1:4" ht="20.25" customHeight="1" x14ac:dyDescent="0.3">
      <c r="A1653" s="221"/>
      <c r="B1653" s="221"/>
      <c r="C1653" s="221"/>
      <c r="D1653" s="212"/>
    </row>
    <row r="1654" spans="1:4" ht="20.25" customHeight="1" x14ac:dyDescent="0.3">
      <c r="A1654" s="221"/>
      <c r="B1654" s="221"/>
      <c r="C1654" s="221"/>
      <c r="D1654" s="212"/>
    </row>
    <row r="1655" spans="1:4" ht="20.25" customHeight="1" x14ac:dyDescent="0.3">
      <c r="A1655" s="221"/>
      <c r="B1655" s="221"/>
      <c r="C1655" s="221"/>
      <c r="D1655" s="212"/>
    </row>
    <row r="1656" spans="1:4" ht="20.25" customHeight="1" x14ac:dyDescent="0.3">
      <c r="A1656" s="221"/>
      <c r="B1656" s="221"/>
      <c r="C1656" s="221"/>
      <c r="D1656" s="212"/>
    </row>
    <row r="1657" spans="1:4" ht="20.25" customHeight="1" x14ac:dyDescent="0.3">
      <c r="A1657" s="221"/>
      <c r="B1657" s="221"/>
      <c r="C1657" s="221"/>
      <c r="D1657" s="212"/>
    </row>
    <row r="1658" spans="1:4" ht="20.25" customHeight="1" x14ac:dyDescent="0.3">
      <c r="A1658" s="221"/>
      <c r="B1658" s="221"/>
      <c r="C1658" s="221"/>
      <c r="D1658" s="212"/>
    </row>
    <row r="1659" spans="1:4" ht="20.25" customHeight="1" x14ac:dyDescent="0.3">
      <c r="A1659" s="221"/>
      <c r="B1659" s="221"/>
      <c r="C1659" s="221"/>
      <c r="D1659" s="212"/>
    </row>
    <row r="1660" spans="1:4" ht="20.25" customHeight="1" x14ac:dyDescent="0.3">
      <c r="A1660" s="221"/>
      <c r="B1660" s="221"/>
      <c r="C1660" s="221"/>
      <c r="D1660" s="212"/>
    </row>
    <row r="1661" spans="1:4" ht="20.25" customHeight="1" x14ac:dyDescent="0.3">
      <c r="A1661" s="221"/>
      <c r="B1661" s="221"/>
      <c r="C1661" s="221"/>
      <c r="D1661" s="212"/>
    </row>
    <row r="1662" spans="1:4" ht="20.25" customHeight="1" x14ac:dyDescent="0.3">
      <c r="A1662" s="221"/>
      <c r="B1662" s="221"/>
      <c r="C1662" s="221"/>
      <c r="D1662" s="212"/>
    </row>
    <row r="1663" spans="1:4" ht="20.25" customHeight="1" x14ac:dyDescent="0.3">
      <c r="A1663" s="221"/>
      <c r="B1663" s="221"/>
      <c r="C1663" s="221"/>
      <c r="D1663" s="212"/>
    </row>
    <row r="1664" spans="1:4" ht="20.25" customHeight="1" x14ac:dyDescent="0.3">
      <c r="A1664" s="221"/>
      <c r="B1664" s="221"/>
      <c r="C1664" s="221"/>
      <c r="D1664" s="212"/>
    </row>
    <row r="1665" spans="1:4" ht="20.25" customHeight="1" x14ac:dyDescent="0.3">
      <c r="A1665" s="221"/>
      <c r="B1665" s="221"/>
      <c r="C1665" s="221"/>
      <c r="D1665" s="212"/>
    </row>
    <row r="1666" spans="1:4" ht="20.25" customHeight="1" x14ac:dyDescent="0.3">
      <c r="A1666" s="221"/>
      <c r="B1666" s="221"/>
      <c r="C1666" s="221"/>
      <c r="D1666" s="212"/>
    </row>
    <row r="1667" spans="1:4" ht="20.25" customHeight="1" x14ac:dyDescent="0.3">
      <c r="A1667" s="221"/>
      <c r="B1667" s="221"/>
      <c r="C1667" s="221"/>
      <c r="D1667" s="212"/>
    </row>
    <row r="1668" spans="1:4" ht="20.25" customHeight="1" x14ac:dyDescent="0.3">
      <c r="A1668" s="221"/>
      <c r="B1668" s="221"/>
      <c r="C1668" s="221"/>
      <c r="D1668" s="212"/>
    </row>
    <row r="1669" spans="1:4" ht="20.25" customHeight="1" x14ac:dyDescent="0.3">
      <c r="A1669" s="221"/>
      <c r="B1669" s="221"/>
      <c r="C1669" s="221"/>
      <c r="D1669" s="212"/>
    </row>
    <row r="1670" spans="1:4" ht="20.25" customHeight="1" x14ac:dyDescent="0.3">
      <c r="A1670" s="221"/>
      <c r="B1670" s="221"/>
      <c r="C1670" s="221"/>
      <c r="D1670" s="212"/>
    </row>
    <row r="1671" spans="1:4" ht="20.25" customHeight="1" x14ac:dyDescent="0.3">
      <c r="A1671" s="221"/>
      <c r="B1671" s="221"/>
      <c r="C1671" s="221"/>
      <c r="D1671" s="212"/>
    </row>
    <row r="1672" spans="1:4" ht="20.25" customHeight="1" x14ac:dyDescent="0.3">
      <c r="A1672" s="221"/>
      <c r="B1672" s="221"/>
      <c r="C1672" s="221"/>
      <c r="D1672" s="212"/>
    </row>
    <row r="1673" spans="1:4" ht="20.25" customHeight="1" x14ac:dyDescent="0.3">
      <c r="A1673" s="221"/>
      <c r="B1673" s="221"/>
      <c r="C1673" s="221"/>
      <c r="D1673" s="212"/>
    </row>
    <row r="1674" spans="1:4" ht="20.25" customHeight="1" x14ac:dyDescent="0.3">
      <c r="A1674" s="221"/>
      <c r="B1674" s="221"/>
      <c r="C1674" s="221"/>
      <c r="D1674" s="212"/>
    </row>
    <row r="1675" spans="1:4" ht="20.25" customHeight="1" x14ac:dyDescent="0.3">
      <c r="A1675" s="221"/>
      <c r="B1675" s="221"/>
      <c r="C1675" s="221"/>
      <c r="D1675" s="212"/>
    </row>
    <row r="1676" spans="1:4" ht="20.25" customHeight="1" x14ac:dyDescent="0.3">
      <c r="A1676" s="221"/>
      <c r="B1676" s="221"/>
      <c r="C1676" s="221"/>
      <c r="D1676" s="212"/>
    </row>
    <row r="1677" spans="1:4" ht="20.25" customHeight="1" x14ac:dyDescent="0.3">
      <c r="A1677" s="221"/>
      <c r="B1677" s="221"/>
      <c r="C1677" s="221"/>
      <c r="D1677" s="212"/>
    </row>
    <row r="1678" spans="1:4" ht="20.25" customHeight="1" x14ac:dyDescent="0.3">
      <c r="A1678" s="221"/>
      <c r="B1678" s="221"/>
      <c r="C1678" s="221"/>
      <c r="D1678" s="212"/>
    </row>
    <row r="1679" spans="1:4" ht="20.25" customHeight="1" x14ac:dyDescent="0.3">
      <c r="A1679" s="221"/>
      <c r="B1679" s="221"/>
      <c r="C1679" s="221"/>
      <c r="D1679" s="212"/>
    </row>
    <row r="1680" spans="1:4" ht="20.25" customHeight="1" x14ac:dyDescent="0.3">
      <c r="A1680" s="221"/>
      <c r="B1680" s="221"/>
      <c r="C1680" s="221"/>
      <c r="D1680" s="212"/>
    </row>
    <row r="1681" spans="1:4" ht="20.25" customHeight="1" x14ac:dyDescent="0.3">
      <c r="A1681" s="221"/>
      <c r="B1681" s="221"/>
      <c r="C1681" s="221"/>
      <c r="D1681" s="212"/>
    </row>
    <row r="1682" spans="1:4" ht="20.25" customHeight="1" x14ac:dyDescent="0.3">
      <c r="A1682" s="221"/>
      <c r="B1682" s="221"/>
      <c r="C1682" s="221"/>
      <c r="D1682" s="212"/>
    </row>
    <row r="1683" spans="1:4" ht="20.25" customHeight="1" x14ac:dyDescent="0.3">
      <c r="A1683" s="221"/>
      <c r="B1683" s="221"/>
      <c r="C1683" s="221"/>
      <c r="D1683" s="212"/>
    </row>
    <row r="1684" spans="1:4" ht="20.25" customHeight="1" x14ac:dyDescent="0.3">
      <c r="A1684" s="221"/>
      <c r="B1684" s="221"/>
      <c r="C1684" s="221"/>
      <c r="D1684" s="212"/>
    </row>
    <row r="1685" spans="1:4" ht="20.25" customHeight="1" x14ac:dyDescent="0.3">
      <c r="A1685" s="221"/>
      <c r="B1685" s="221"/>
      <c r="C1685" s="221"/>
      <c r="D1685" s="212"/>
    </row>
    <row r="1686" spans="1:4" ht="20.25" customHeight="1" x14ac:dyDescent="0.3">
      <c r="A1686" s="221"/>
      <c r="B1686" s="221"/>
      <c r="C1686" s="221"/>
      <c r="D1686" s="212"/>
    </row>
    <row r="1687" spans="1:4" ht="20.25" customHeight="1" x14ac:dyDescent="0.3">
      <c r="A1687" s="221"/>
      <c r="B1687" s="221"/>
      <c r="C1687" s="221"/>
      <c r="D1687" s="212"/>
    </row>
    <row r="1688" spans="1:4" ht="20.25" customHeight="1" x14ac:dyDescent="0.3">
      <c r="A1688" s="221"/>
      <c r="B1688" s="221"/>
      <c r="C1688" s="221"/>
      <c r="D1688" s="212"/>
    </row>
    <row r="1689" spans="1:4" ht="20.25" customHeight="1" x14ac:dyDescent="0.3">
      <c r="A1689" s="221"/>
      <c r="B1689" s="221"/>
      <c r="C1689" s="221"/>
      <c r="D1689" s="212"/>
    </row>
    <row r="1690" spans="1:4" ht="20.25" customHeight="1" x14ac:dyDescent="0.3">
      <c r="A1690" s="221"/>
      <c r="B1690" s="221"/>
      <c r="C1690" s="221"/>
      <c r="D1690" s="212"/>
    </row>
    <row r="1691" spans="1:4" ht="20.25" customHeight="1" x14ac:dyDescent="0.3">
      <c r="A1691" s="221"/>
      <c r="B1691" s="221"/>
      <c r="C1691" s="221"/>
      <c r="D1691" s="212"/>
    </row>
    <row r="1692" spans="1:4" ht="20.25" customHeight="1" x14ac:dyDescent="0.3">
      <c r="A1692" s="221"/>
      <c r="B1692" s="221"/>
      <c r="C1692" s="221"/>
      <c r="D1692" s="212"/>
    </row>
    <row r="1693" spans="1:4" ht="20.25" customHeight="1" x14ac:dyDescent="0.3">
      <c r="A1693" s="221"/>
      <c r="B1693" s="221"/>
      <c r="C1693" s="221"/>
      <c r="D1693" s="212"/>
    </row>
    <row r="1694" spans="1:4" ht="20.25" customHeight="1" x14ac:dyDescent="0.3">
      <c r="A1694" s="221"/>
      <c r="B1694" s="221"/>
      <c r="C1694" s="221"/>
      <c r="D1694" s="212"/>
    </row>
    <row r="1695" spans="1:4" ht="20.25" customHeight="1" x14ac:dyDescent="0.3">
      <c r="A1695" s="221"/>
      <c r="B1695" s="221"/>
      <c r="C1695" s="221"/>
      <c r="D1695" s="212"/>
    </row>
    <row r="1696" spans="1:4" ht="20.25" customHeight="1" x14ac:dyDescent="0.3">
      <c r="A1696" s="221"/>
      <c r="B1696" s="221"/>
      <c r="C1696" s="221"/>
      <c r="D1696" s="212"/>
    </row>
    <row r="1697" spans="1:4" ht="20.25" customHeight="1" x14ac:dyDescent="0.3">
      <c r="A1697" s="221"/>
      <c r="B1697" s="221"/>
      <c r="C1697" s="221"/>
      <c r="D1697" s="212"/>
    </row>
    <row r="1698" spans="1:4" ht="20.25" customHeight="1" x14ac:dyDescent="0.3">
      <c r="A1698" s="221"/>
      <c r="B1698" s="221"/>
      <c r="C1698" s="221"/>
      <c r="D1698" s="212"/>
    </row>
    <row r="1699" spans="1:4" ht="20.25" customHeight="1" x14ac:dyDescent="0.3">
      <c r="A1699" s="221"/>
      <c r="B1699" s="221"/>
      <c r="C1699" s="221"/>
      <c r="D1699" s="212"/>
    </row>
    <row r="1700" spans="1:4" ht="20.25" customHeight="1" x14ac:dyDescent="0.3">
      <c r="A1700" s="221"/>
      <c r="B1700" s="221"/>
      <c r="C1700" s="221"/>
      <c r="D1700" s="212"/>
    </row>
    <row r="1701" spans="1:4" ht="20.25" customHeight="1" x14ac:dyDescent="0.3">
      <c r="A1701" s="221"/>
      <c r="B1701" s="221"/>
      <c r="C1701" s="221"/>
      <c r="D1701" s="212"/>
    </row>
    <row r="1702" spans="1:4" ht="20.25" customHeight="1" x14ac:dyDescent="0.3">
      <c r="A1702" s="221"/>
      <c r="B1702" s="221"/>
      <c r="C1702" s="221"/>
      <c r="D1702" s="212"/>
    </row>
    <row r="1703" spans="1:4" ht="20.25" customHeight="1" x14ac:dyDescent="0.3">
      <c r="A1703" s="221"/>
      <c r="B1703" s="221"/>
      <c r="C1703" s="221"/>
      <c r="D1703" s="212"/>
    </row>
    <row r="1704" spans="1:4" ht="20.25" customHeight="1" x14ac:dyDescent="0.3">
      <c r="A1704" s="221"/>
      <c r="B1704" s="221"/>
      <c r="C1704" s="221"/>
      <c r="D1704" s="212"/>
    </row>
    <row r="1705" spans="1:4" ht="20.25" customHeight="1" x14ac:dyDescent="0.3">
      <c r="A1705" s="221"/>
      <c r="B1705" s="221"/>
      <c r="C1705" s="221"/>
      <c r="D1705" s="212"/>
    </row>
    <row r="1706" spans="1:4" ht="20.25" customHeight="1" x14ac:dyDescent="0.3">
      <c r="A1706" s="221"/>
      <c r="B1706" s="221"/>
      <c r="C1706" s="221"/>
      <c r="D1706" s="212"/>
    </row>
    <row r="1707" spans="1:4" ht="20.25" customHeight="1" x14ac:dyDescent="0.3">
      <c r="A1707" s="221"/>
      <c r="B1707" s="221"/>
      <c r="C1707" s="221"/>
      <c r="D1707" s="212"/>
    </row>
    <row r="1708" spans="1:4" ht="20.25" customHeight="1" x14ac:dyDescent="0.3">
      <c r="A1708" s="221"/>
      <c r="B1708" s="221"/>
      <c r="C1708" s="221"/>
      <c r="D1708" s="212"/>
    </row>
    <row r="1709" spans="1:4" ht="20.25" customHeight="1" x14ac:dyDescent="0.3">
      <c r="A1709" s="221"/>
      <c r="B1709" s="221"/>
      <c r="C1709" s="221"/>
      <c r="D1709" s="212"/>
    </row>
    <row r="1710" spans="1:4" ht="20.25" customHeight="1" x14ac:dyDescent="0.3">
      <c r="A1710" s="221"/>
      <c r="B1710" s="221"/>
      <c r="C1710" s="221"/>
      <c r="D1710" s="212"/>
    </row>
    <row r="1711" spans="1:4" ht="20.25" customHeight="1" x14ac:dyDescent="0.3">
      <c r="A1711" s="221"/>
      <c r="B1711" s="221"/>
      <c r="C1711" s="221"/>
      <c r="D1711" s="212"/>
    </row>
    <row r="1712" spans="1:4" ht="20.25" customHeight="1" x14ac:dyDescent="0.3">
      <c r="A1712" s="221"/>
      <c r="B1712" s="221"/>
      <c r="C1712" s="221"/>
      <c r="D1712" s="212"/>
    </row>
    <row r="1713" spans="1:4" ht="20.25" customHeight="1" x14ac:dyDescent="0.3">
      <c r="A1713" s="221"/>
      <c r="B1713" s="221"/>
      <c r="C1713" s="221"/>
      <c r="D1713" s="212"/>
    </row>
    <row r="1714" spans="1:4" ht="20.25" customHeight="1" x14ac:dyDescent="0.3">
      <c r="A1714" s="221"/>
      <c r="B1714" s="221"/>
      <c r="C1714" s="221"/>
      <c r="D1714" s="212"/>
    </row>
    <row r="1715" spans="1:4" ht="20.25" customHeight="1" x14ac:dyDescent="0.3">
      <c r="A1715" s="221"/>
      <c r="B1715" s="221"/>
      <c r="C1715" s="221"/>
      <c r="D1715" s="212"/>
    </row>
    <row r="1716" spans="1:4" ht="20.25" customHeight="1" x14ac:dyDescent="0.3">
      <c r="A1716" s="221"/>
      <c r="B1716" s="221"/>
      <c r="C1716" s="221"/>
      <c r="D1716" s="212"/>
    </row>
    <row r="1717" spans="1:4" ht="20.25" customHeight="1" x14ac:dyDescent="0.3">
      <c r="A1717" s="221"/>
      <c r="B1717" s="221"/>
      <c r="C1717" s="221"/>
      <c r="D1717" s="212"/>
    </row>
    <row r="1718" spans="1:4" ht="20.25" customHeight="1" x14ac:dyDescent="0.3">
      <c r="A1718" s="221"/>
      <c r="B1718" s="221"/>
      <c r="C1718" s="221"/>
      <c r="D1718" s="212"/>
    </row>
    <row r="1719" spans="1:4" ht="20.25" customHeight="1" x14ac:dyDescent="0.3">
      <c r="A1719" s="221"/>
      <c r="B1719" s="221"/>
      <c r="C1719" s="221"/>
      <c r="D1719" s="212"/>
    </row>
    <row r="1720" spans="1:4" ht="20.25" customHeight="1" x14ac:dyDescent="0.3">
      <c r="A1720" s="221"/>
      <c r="B1720" s="221"/>
      <c r="C1720" s="221"/>
      <c r="D1720" s="212"/>
    </row>
    <row r="1721" spans="1:4" ht="20.25" customHeight="1" x14ac:dyDescent="0.3">
      <c r="A1721" s="221"/>
      <c r="B1721" s="221"/>
      <c r="C1721" s="221"/>
      <c r="D1721" s="212"/>
    </row>
    <row r="1722" spans="1:4" ht="20.25" customHeight="1" x14ac:dyDescent="0.3">
      <c r="A1722" s="221"/>
      <c r="B1722" s="221"/>
      <c r="C1722" s="221"/>
      <c r="D1722" s="212"/>
    </row>
    <row r="1723" spans="1:4" ht="20.25" customHeight="1" x14ac:dyDescent="0.3">
      <c r="A1723" s="221"/>
      <c r="B1723" s="221"/>
      <c r="C1723" s="221"/>
      <c r="D1723" s="212"/>
    </row>
    <row r="1724" spans="1:4" ht="20.25" customHeight="1" x14ac:dyDescent="0.3">
      <c r="A1724" s="221"/>
      <c r="B1724" s="221"/>
      <c r="C1724" s="221"/>
      <c r="D1724" s="212"/>
    </row>
    <row r="1725" spans="1:4" ht="20.25" customHeight="1" x14ac:dyDescent="0.3">
      <c r="A1725" s="221"/>
      <c r="B1725" s="221"/>
      <c r="C1725" s="221"/>
      <c r="D1725" s="212"/>
    </row>
    <row r="1726" spans="1:4" ht="20.25" customHeight="1" x14ac:dyDescent="0.3">
      <c r="A1726" s="221"/>
      <c r="B1726" s="221"/>
      <c r="C1726" s="221"/>
      <c r="D1726" s="212"/>
    </row>
    <row r="1727" spans="1:4" ht="20.25" customHeight="1" x14ac:dyDescent="0.3">
      <c r="A1727" s="221"/>
      <c r="B1727" s="221"/>
      <c r="C1727" s="221"/>
      <c r="D1727" s="212"/>
    </row>
    <row r="1728" spans="1:4" ht="20.25" customHeight="1" x14ac:dyDescent="0.3">
      <c r="A1728" s="221"/>
      <c r="B1728" s="221"/>
      <c r="C1728" s="221"/>
      <c r="D1728" s="212"/>
    </row>
    <row r="1729" spans="1:4" ht="20.25" customHeight="1" x14ac:dyDescent="0.3">
      <c r="A1729" s="221"/>
      <c r="B1729" s="221"/>
      <c r="C1729" s="221"/>
      <c r="D1729" s="212"/>
    </row>
    <row r="1730" spans="1:4" ht="20.25" customHeight="1" x14ac:dyDescent="0.3">
      <c r="A1730" s="221"/>
      <c r="B1730" s="221"/>
      <c r="C1730" s="221"/>
      <c r="D1730" s="212"/>
    </row>
    <row r="1731" spans="1:4" ht="20.25" customHeight="1" x14ac:dyDescent="0.3">
      <c r="A1731" s="221"/>
      <c r="B1731" s="221"/>
      <c r="C1731" s="221"/>
      <c r="D1731" s="212"/>
    </row>
    <row r="1732" spans="1:4" ht="20.25" customHeight="1" x14ac:dyDescent="0.3">
      <c r="A1732" s="221"/>
      <c r="B1732" s="221"/>
      <c r="C1732" s="221"/>
      <c r="D1732" s="212"/>
    </row>
    <row r="1733" spans="1:4" ht="20.25" customHeight="1" x14ac:dyDescent="0.3">
      <c r="A1733" s="221"/>
      <c r="B1733" s="221"/>
      <c r="C1733" s="221"/>
      <c r="D1733" s="212"/>
    </row>
    <row r="1734" spans="1:4" ht="20.25" customHeight="1" x14ac:dyDescent="0.3">
      <c r="A1734" s="221"/>
      <c r="B1734" s="221"/>
      <c r="C1734" s="221"/>
      <c r="D1734" s="212"/>
    </row>
    <row r="1735" spans="1:4" ht="20.25" customHeight="1" x14ac:dyDescent="0.3">
      <c r="A1735" s="221"/>
      <c r="B1735" s="221"/>
      <c r="C1735" s="221"/>
      <c r="D1735" s="212"/>
    </row>
    <row r="1736" spans="1:4" ht="20.25" customHeight="1" x14ac:dyDescent="0.3">
      <c r="A1736" s="221"/>
      <c r="B1736" s="221"/>
      <c r="C1736" s="221"/>
      <c r="D1736" s="212"/>
    </row>
    <row r="1737" spans="1:4" ht="20.25" customHeight="1" x14ac:dyDescent="0.3">
      <c r="A1737" s="221"/>
      <c r="B1737" s="221"/>
      <c r="C1737" s="221"/>
      <c r="D1737" s="212"/>
    </row>
    <row r="1738" spans="1:4" ht="20.25" customHeight="1" x14ac:dyDescent="0.3">
      <c r="A1738" s="221"/>
      <c r="B1738" s="221"/>
      <c r="C1738" s="221"/>
      <c r="D1738" s="212"/>
    </row>
    <row r="1739" spans="1:4" ht="20.25" customHeight="1" x14ac:dyDescent="0.3">
      <c r="A1739" s="221"/>
      <c r="B1739" s="221"/>
      <c r="C1739" s="221"/>
      <c r="D1739" s="212"/>
    </row>
    <row r="1740" spans="1:4" ht="20.25" customHeight="1" x14ac:dyDescent="0.3">
      <c r="A1740" s="221"/>
      <c r="B1740" s="221"/>
      <c r="C1740" s="221"/>
      <c r="D1740" s="212"/>
    </row>
    <row r="1741" spans="1:4" ht="20.25" customHeight="1" x14ac:dyDescent="0.3">
      <c r="A1741" s="221"/>
      <c r="B1741" s="221"/>
      <c r="C1741" s="221"/>
      <c r="D1741" s="212"/>
    </row>
    <row r="1742" spans="1:4" ht="20.25" customHeight="1" x14ac:dyDescent="0.3">
      <c r="A1742" s="221"/>
      <c r="B1742" s="221"/>
      <c r="C1742" s="221"/>
      <c r="D1742" s="212"/>
    </row>
    <row r="1743" spans="1:4" ht="20.25" customHeight="1" x14ac:dyDescent="0.3">
      <c r="A1743" s="221"/>
      <c r="B1743" s="221"/>
      <c r="C1743" s="221"/>
      <c r="D1743" s="212"/>
    </row>
    <row r="1744" spans="1:4" ht="20.25" customHeight="1" x14ac:dyDescent="0.3">
      <c r="A1744" s="221"/>
      <c r="B1744" s="221"/>
      <c r="C1744" s="221"/>
      <c r="D1744" s="212"/>
    </row>
    <row r="1745" spans="1:4" ht="20.25" customHeight="1" x14ac:dyDescent="0.3">
      <c r="A1745" s="221"/>
      <c r="B1745" s="221"/>
      <c r="C1745" s="221"/>
      <c r="D1745" s="212"/>
    </row>
    <row r="1746" spans="1:4" ht="20.25" customHeight="1" x14ac:dyDescent="0.3">
      <c r="A1746" s="221"/>
      <c r="B1746" s="221"/>
      <c r="C1746" s="221"/>
      <c r="D1746" s="212"/>
    </row>
    <row r="1747" spans="1:4" ht="20.25" customHeight="1" x14ac:dyDescent="0.3">
      <c r="A1747" s="221"/>
      <c r="B1747" s="221"/>
      <c r="C1747" s="221"/>
      <c r="D1747" s="212"/>
    </row>
    <row r="1748" spans="1:4" ht="20.25" customHeight="1" x14ac:dyDescent="0.3">
      <c r="A1748" s="221"/>
      <c r="B1748" s="221"/>
      <c r="C1748" s="221"/>
      <c r="D1748" s="212"/>
    </row>
    <row r="1749" spans="1:4" ht="20.25" customHeight="1" x14ac:dyDescent="0.3">
      <c r="A1749" s="221"/>
      <c r="B1749" s="221"/>
      <c r="C1749" s="221"/>
      <c r="D1749" s="212"/>
    </row>
    <row r="1750" spans="1:4" ht="20.25" customHeight="1" x14ac:dyDescent="0.3">
      <c r="A1750" s="221"/>
      <c r="B1750" s="221"/>
      <c r="C1750" s="221"/>
      <c r="D1750" s="212"/>
    </row>
    <row r="1751" spans="1:4" ht="20.25" customHeight="1" x14ac:dyDescent="0.3">
      <c r="A1751" s="221"/>
      <c r="B1751" s="221"/>
      <c r="C1751" s="221"/>
      <c r="D1751" s="212"/>
    </row>
    <row r="1752" spans="1:4" ht="20.25" customHeight="1" x14ac:dyDescent="0.3">
      <c r="A1752" s="221"/>
      <c r="B1752" s="221"/>
      <c r="C1752" s="221"/>
      <c r="D1752" s="212"/>
    </row>
    <row r="1753" spans="1:4" ht="20.25" customHeight="1" x14ac:dyDescent="0.3">
      <c r="A1753" s="221"/>
      <c r="B1753" s="221"/>
      <c r="C1753" s="221"/>
      <c r="D1753" s="212"/>
    </row>
    <row r="1754" spans="1:4" ht="20.25" customHeight="1" x14ac:dyDescent="0.3">
      <c r="A1754" s="221"/>
      <c r="B1754" s="221"/>
      <c r="C1754" s="221"/>
      <c r="D1754" s="212"/>
    </row>
    <row r="1755" spans="1:4" ht="20.25" customHeight="1" x14ac:dyDescent="0.3">
      <c r="A1755" s="221"/>
      <c r="B1755" s="221"/>
      <c r="C1755" s="221"/>
      <c r="D1755" s="212"/>
    </row>
    <row r="1756" spans="1:4" ht="20.25" customHeight="1" x14ac:dyDescent="0.3">
      <c r="A1756" s="221"/>
      <c r="B1756" s="221"/>
      <c r="C1756" s="221"/>
      <c r="D1756" s="212"/>
    </row>
    <row r="1757" spans="1:4" ht="20.25" customHeight="1" x14ac:dyDescent="0.3">
      <c r="A1757" s="221"/>
      <c r="B1757" s="221"/>
      <c r="C1757" s="221"/>
      <c r="D1757" s="212"/>
    </row>
    <row r="1758" spans="1:4" ht="20.25" customHeight="1" x14ac:dyDescent="0.3">
      <c r="A1758" s="221"/>
      <c r="B1758" s="221"/>
      <c r="C1758" s="221"/>
      <c r="D1758" s="212"/>
    </row>
    <row r="1759" spans="1:4" ht="20.25" customHeight="1" x14ac:dyDescent="0.3">
      <c r="A1759" s="221"/>
      <c r="B1759" s="221"/>
      <c r="C1759" s="221"/>
      <c r="D1759" s="212"/>
    </row>
    <row r="1760" spans="1:4" ht="20.25" customHeight="1" x14ac:dyDescent="0.3">
      <c r="A1760" s="221"/>
      <c r="B1760" s="221"/>
      <c r="C1760" s="221"/>
      <c r="D1760" s="212"/>
    </row>
    <row r="1761" spans="1:4" ht="20.25" customHeight="1" x14ac:dyDescent="0.3">
      <c r="A1761" s="221"/>
      <c r="B1761" s="221"/>
      <c r="C1761" s="221"/>
      <c r="D1761" s="212"/>
    </row>
    <row r="1762" spans="1:4" ht="20.25" customHeight="1" x14ac:dyDescent="0.3">
      <c r="A1762" s="221"/>
      <c r="B1762" s="221"/>
      <c r="C1762" s="221"/>
      <c r="D1762" s="212"/>
    </row>
    <row r="1763" spans="1:4" ht="20.25" customHeight="1" x14ac:dyDescent="0.3">
      <c r="A1763" s="221"/>
      <c r="B1763" s="221"/>
      <c r="C1763" s="221"/>
      <c r="D1763" s="212"/>
    </row>
    <row r="1764" spans="1:4" ht="20.25" customHeight="1" x14ac:dyDescent="0.3">
      <c r="A1764" s="221"/>
      <c r="B1764" s="221"/>
      <c r="C1764" s="221"/>
      <c r="D1764" s="212"/>
    </row>
    <row r="1765" spans="1:4" ht="20.25" customHeight="1" x14ac:dyDescent="0.3">
      <c r="A1765" s="221"/>
      <c r="B1765" s="221"/>
      <c r="C1765" s="221"/>
      <c r="D1765" s="212"/>
    </row>
    <row r="1766" spans="1:4" ht="20.25" customHeight="1" x14ac:dyDescent="0.3">
      <c r="A1766" s="221"/>
      <c r="B1766" s="221"/>
      <c r="C1766" s="221"/>
      <c r="D1766" s="212"/>
    </row>
    <row r="1767" spans="1:4" ht="20.25" customHeight="1" x14ac:dyDescent="0.3">
      <c r="A1767" s="221"/>
      <c r="B1767" s="221"/>
      <c r="C1767" s="221"/>
      <c r="D1767" s="212"/>
    </row>
    <row r="1768" spans="1:4" ht="20.25" customHeight="1" x14ac:dyDescent="0.3">
      <c r="A1768" s="221"/>
      <c r="B1768" s="221"/>
      <c r="C1768" s="221"/>
      <c r="D1768" s="212"/>
    </row>
    <row r="1769" spans="1:4" ht="20.25" customHeight="1" x14ac:dyDescent="0.3">
      <c r="A1769" s="221"/>
      <c r="B1769" s="221"/>
      <c r="C1769" s="221"/>
      <c r="D1769" s="212"/>
    </row>
    <row r="1770" spans="1:4" ht="20.25" customHeight="1" x14ac:dyDescent="0.3">
      <c r="A1770" s="221"/>
      <c r="B1770" s="221"/>
      <c r="C1770" s="221"/>
      <c r="D1770" s="212"/>
    </row>
    <row r="1771" spans="1:4" ht="20.25" customHeight="1" x14ac:dyDescent="0.3">
      <c r="A1771" s="221"/>
      <c r="B1771" s="221"/>
      <c r="C1771" s="221"/>
      <c r="D1771" s="212"/>
    </row>
    <row r="1772" spans="1:4" ht="20.25" customHeight="1" x14ac:dyDescent="0.3">
      <c r="A1772" s="221"/>
      <c r="B1772" s="221"/>
      <c r="C1772" s="221"/>
      <c r="D1772" s="212"/>
    </row>
    <row r="1773" spans="1:4" ht="20.25" customHeight="1" x14ac:dyDescent="0.3">
      <c r="A1773" s="221"/>
      <c r="B1773" s="221"/>
      <c r="C1773" s="221"/>
      <c r="D1773" s="212"/>
    </row>
    <row r="1774" spans="1:4" ht="20.25" customHeight="1" x14ac:dyDescent="0.3">
      <c r="A1774" s="221"/>
      <c r="B1774" s="221"/>
      <c r="C1774" s="221"/>
      <c r="D1774" s="212"/>
    </row>
    <row r="1775" spans="1:4" ht="20.25" customHeight="1" x14ac:dyDescent="0.3">
      <c r="A1775" s="221"/>
      <c r="B1775" s="221"/>
      <c r="C1775" s="221"/>
      <c r="D1775" s="212"/>
    </row>
    <row r="1776" spans="1:4" ht="20.25" customHeight="1" x14ac:dyDescent="0.3">
      <c r="A1776" s="221"/>
      <c r="B1776" s="221"/>
      <c r="C1776" s="221"/>
      <c r="D1776" s="212"/>
    </row>
    <row r="1777" spans="1:4" ht="20.25" customHeight="1" x14ac:dyDescent="0.3">
      <c r="A1777" s="221"/>
      <c r="B1777" s="221"/>
      <c r="C1777" s="221"/>
      <c r="D1777" s="212"/>
    </row>
    <row r="1778" spans="1:4" ht="20.25" customHeight="1" x14ac:dyDescent="0.3">
      <c r="A1778" s="221"/>
      <c r="B1778" s="221"/>
      <c r="C1778" s="221"/>
      <c r="D1778" s="212"/>
    </row>
    <row r="1779" spans="1:4" ht="20.25" customHeight="1" x14ac:dyDescent="0.3">
      <c r="A1779" s="221"/>
      <c r="B1779" s="221"/>
      <c r="C1779" s="221"/>
      <c r="D1779" s="212"/>
    </row>
    <row r="1780" spans="1:4" ht="20.25" customHeight="1" x14ac:dyDescent="0.3">
      <c r="A1780" s="221"/>
      <c r="B1780" s="221"/>
      <c r="C1780" s="221"/>
      <c r="D1780" s="212"/>
    </row>
    <row r="1781" spans="1:4" ht="20.25" customHeight="1" x14ac:dyDescent="0.3">
      <c r="A1781" s="221"/>
      <c r="B1781" s="221"/>
      <c r="C1781" s="221"/>
      <c r="D1781" s="212"/>
    </row>
    <row r="1782" spans="1:4" ht="20.25" customHeight="1" x14ac:dyDescent="0.3">
      <c r="A1782" s="221"/>
      <c r="B1782" s="221"/>
      <c r="C1782" s="221"/>
      <c r="D1782" s="212"/>
    </row>
    <row r="1783" spans="1:4" ht="20.25" customHeight="1" x14ac:dyDescent="0.3">
      <c r="A1783" s="221"/>
      <c r="B1783" s="221"/>
      <c r="C1783" s="221"/>
      <c r="D1783" s="212"/>
    </row>
    <row r="1784" spans="1:4" ht="20.25" customHeight="1" x14ac:dyDescent="0.3">
      <c r="A1784" s="221"/>
      <c r="B1784" s="221"/>
      <c r="C1784" s="221"/>
      <c r="D1784" s="212"/>
    </row>
    <row r="1785" spans="1:4" ht="20.25" customHeight="1" x14ac:dyDescent="0.3">
      <c r="A1785" s="221"/>
      <c r="B1785" s="221"/>
      <c r="C1785" s="221"/>
      <c r="D1785" s="212"/>
    </row>
    <row r="1786" spans="1:4" ht="20.25" customHeight="1" x14ac:dyDescent="0.3">
      <c r="A1786" s="221"/>
      <c r="B1786" s="221"/>
      <c r="C1786" s="221"/>
      <c r="D1786" s="212"/>
    </row>
    <row r="1787" spans="1:4" ht="20.25" customHeight="1" x14ac:dyDescent="0.3">
      <c r="A1787" s="221"/>
      <c r="B1787" s="221"/>
      <c r="C1787" s="221"/>
      <c r="D1787" s="212"/>
    </row>
    <row r="1788" spans="1:4" ht="20.25" customHeight="1" x14ac:dyDescent="0.3">
      <c r="A1788" s="221"/>
      <c r="B1788" s="221"/>
      <c r="C1788" s="221"/>
      <c r="D1788" s="212"/>
    </row>
    <row r="1789" spans="1:4" ht="20.25" customHeight="1" x14ac:dyDescent="0.3">
      <c r="A1789" s="221"/>
      <c r="B1789" s="221"/>
      <c r="C1789" s="221"/>
      <c r="D1789" s="212"/>
    </row>
    <row r="1790" spans="1:4" ht="20.25" customHeight="1" x14ac:dyDescent="0.3">
      <c r="A1790" s="221"/>
      <c r="B1790" s="221"/>
      <c r="C1790" s="221"/>
      <c r="D1790" s="212"/>
    </row>
    <row r="1791" spans="1:4" ht="20.25" customHeight="1" x14ac:dyDescent="0.3">
      <c r="A1791" s="221"/>
      <c r="B1791" s="221"/>
      <c r="C1791" s="221"/>
      <c r="D1791" s="212"/>
    </row>
    <row r="1792" spans="1:4" ht="20.25" customHeight="1" x14ac:dyDescent="0.3">
      <c r="A1792" s="221"/>
      <c r="B1792" s="221"/>
      <c r="C1792" s="221"/>
      <c r="D1792" s="212"/>
    </row>
    <row r="1793" spans="1:4" ht="20.25" customHeight="1" x14ac:dyDescent="0.3">
      <c r="A1793" s="221"/>
      <c r="B1793" s="221"/>
      <c r="C1793" s="221"/>
      <c r="D1793" s="212"/>
    </row>
    <row r="1794" spans="1:4" ht="20.25" customHeight="1" x14ac:dyDescent="0.3">
      <c r="A1794" s="221"/>
      <c r="B1794" s="221"/>
      <c r="C1794" s="221"/>
      <c r="D1794" s="212"/>
    </row>
    <row r="1795" spans="1:4" ht="20.25" customHeight="1" x14ac:dyDescent="0.3">
      <c r="A1795" s="221"/>
      <c r="B1795" s="221"/>
      <c r="C1795" s="221"/>
      <c r="D1795" s="212"/>
    </row>
    <row r="1796" spans="1:4" ht="20.25" customHeight="1" x14ac:dyDescent="0.3">
      <c r="A1796" s="221"/>
      <c r="B1796" s="221"/>
      <c r="C1796" s="221"/>
      <c r="D1796" s="212"/>
    </row>
    <row r="1797" spans="1:4" ht="20.25" customHeight="1" x14ac:dyDescent="0.3">
      <c r="A1797" s="221"/>
      <c r="B1797" s="221"/>
      <c r="C1797" s="221"/>
      <c r="D1797" s="212"/>
    </row>
    <row r="1798" spans="1:4" ht="20.25" customHeight="1" x14ac:dyDescent="0.3">
      <c r="A1798" s="221"/>
      <c r="B1798" s="221"/>
      <c r="C1798" s="221"/>
      <c r="D1798" s="212"/>
    </row>
    <row r="1799" spans="1:4" ht="20.25" customHeight="1" x14ac:dyDescent="0.3">
      <c r="A1799" s="221"/>
      <c r="B1799" s="221"/>
      <c r="C1799" s="221"/>
      <c r="D1799" s="212"/>
    </row>
    <row r="1800" spans="1:4" ht="20.25" customHeight="1" x14ac:dyDescent="0.3">
      <c r="A1800" s="221"/>
      <c r="B1800" s="221"/>
      <c r="C1800" s="221"/>
      <c r="D1800" s="212"/>
    </row>
    <row r="1801" spans="1:4" ht="20.25" customHeight="1" x14ac:dyDescent="0.3">
      <c r="A1801" s="221"/>
      <c r="B1801" s="221"/>
      <c r="C1801" s="221"/>
      <c r="D1801" s="212"/>
    </row>
    <row r="1802" spans="1:4" ht="20.25" customHeight="1" x14ac:dyDescent="0.3">
      <c r="A1802" s="221"/>
      <c r="B1802" s="221"/>
      <c r="C1802" s="221"/>
      <c r="D1802" s="212"/>
    </row>
    <row r="1803" spans="1:4" ht="20.25" customHeight="1" x14ac:dyDescent="0.3">
      <c r="A1803" s="221"/>
      <c r="B1803" s="221"/>
      <c r="C1803" s="221"/>
      <c r="D1803" s="212"/>
    </row>
    <row r="1804" spans="1:4" ht="20.25" customHeight="1" x14ac:dyDescent="0.3">
      <c r="A1804" s="221"/>
      <c r="B1804" s="221"/>
      <c r="C1804" s="221"/>
      <c r="D1804" s="212"/>
    </row>
    <row r="1805" spans="1:4" ht="20.25" customHeight="1" x14ac:dyDescent="0.3">
      <c r="A1805" s="221"/>
      <c r="B1805" s="221"/>
      <c r="C1805" s="221"/>
      <c r="D1805" s="212"/>
    </row>
    <row r="1806" spans="1:4" ht="20.25" customHeight="1" x14ac:dyDescent="0.3">
      <c r="A1806" s="221"/>
      <c r="B1806" s="221"/>
      <c r="C1806" s="221"/>
      <c r="D1806" s="212"/>
    </row>
    <row r="1807" spans="1:4" ht="20.25" customHeight="1" x14ac:dyDescent="0.3">
      <c r="A1807" s="221"/>
      <c r="B1807" s="221"/>
      <c r="C1807" s="221"/>
      <c r="D1807" s="212"/>
    </row>
    <row r="1808" spans="1:4" ht="20.25" customHeight="1" x14ac:dyDescent="0.3">
      <c r="A1808" s="221"/>
      <c r="B1808" s="221"/>
      <c r="C1808" s="221"/>
      <c r="D1808" s="212"/>
    </row>
    <row r="1809" spans="1:4" ht="20.25" customHeight="1" x14ac:dyDescent="0.3">
      <c r="A1809" s="221"/>
      <c r="B1809" s="221"/>
      <c r="C1809" s="221"/>
      <c r="D1809" s="212"/>
    </row>
    <row r="1810" spans="1:4" ht="20.25" customHeight="1" x14ac:dyDescent="0.3">
      <c r="A1810" s="221"/>
      <c r="B1810" s="221"/>
      <c r="C1810" s="221"/>
      <c r="D1810" s="212"/>
    </row>
    <row r="1811" spans="1:4" ht="20.25" customHeight="1" x14ac:dyDescent="0.3">
      <c r="A1811" s="221"/>
      <c r="B1811" s="221"/>
      <c r="C1811" s="221"/>
      <c r="D1811" s="212"/>
    </row>
    <row r="1812" spans="1:4" ht="20.25" customHeight="1" x14ac:dyDescent="0.3">
      <c r="A1812" s="221"/>
      <c r="B1812" s="221"/>
      <c r="C1812" s="221"/>
      <c r="D1812" s="212"/>
    </row>
    <row r="1813" spans="1:4" ht="20.25" customHeight="1" x14ac:dyDescent="0.3">
      <c r="A1813" s="221"/>
      <c r="B1813" s="221"/>
      <c r="C1813" s="221"/>
      <c r="D1813" s="212"/>
    </row>
    <row r="1814" spans="1:4" ht="20.25" customHeight="1" x14ac:dyDescent="0.3">
      <c r="A1814" s="221"/>
      <c r="B1814" s="221"/>
      <c r="C1814" s="221"/>
      <c r="D1814" s="212"/>
    </row>
    <row r="1815" spans="1:4" ht="20.25" customHeight="1" x14ac:dyDescent="0.3">
      <c r="A1815" s="221"/>
      <c r="B1815" s="221"/>
      <c r="C1815" s="221"/>
      <c r="D1815" s="212"/>
    </row>
    <row r="1816" spans="1:4" ht="20.25" customHeight="1" x14ac:dyDescent="0.3">
      <c r="A1816" s="221"/>
      <c r="B1816" s="221"/>
      <c r="C1816" s="221"/>
      <c r="D1816" s="212"/>
    </row>
    <row r="1817" spans="1:4" ht="20.25" customHeight="1" x14ac:dyDescent="0.3">
      <c r="A1817" s="221"/>
      <c r="B1817" s="221"/>
      <c r="C1817" s="221"/>
      <c r="D1817" s="212"/>
    </row>
    <row r="1818" spans="1:4" ht="20.25" customHeight="1" x14ac:dyDescent="0.3">
      <c r="A1818" s="221"/>
      <c r="B1818" s="221"/>
      <c r="C1818" s="221"/>
      <c r="D1818" s="212"/>
    </row>
    <row r="1819" spans="1:4" ht="20.25" customHeight="1" x14ac:dyDescent="0.3">
      <c r="A1819" s="221"/>
      <c r="B1819" s="221"/>
      <c r="C1819" s="221"/>
      <c r="D1819" s="212"/>
    </row>
    <row r="1820" spans="1:4" ht="20.25" customHeight="1" x14ac:dyDescent="0.3">
      <c r="A1820" s="221"/>
      <c r="B1820" s="221"/>
      <c r="C1820" s="221"/>
      <c r="D1820" s="212"/>
    </row>
    <row r="1821" spans="1:4" ht="20.25" customHeight="1" x14ac:dyDescent="0.3">
      <c r="A1821" s="221"/>
      <c r="B1821" s="221"/>
      <c r="C1821" s="221"/>
      <c r="D1821" s="212"/>
    </row>
    <row r="1822" spans="1:4" ht="20.25" customHeight="1" x14ac:dyDescent="0.3">
      <c r="A1822" s="221"/>
      <c r="B1822" s="221"/>
      <c r="C1822" s="221"/>
      <c r="D1822" s="212"/>
    </row>
    <row r="1823" spans="1:4" ht="20.25" customHeight="1" x14ac:dyDescent="0.3">
      <c r="A1823" s="221"/>
      <c r="B1823" s="221"/>
      <c r="C1823" s="221"/>
      <c r="D1823" s="212"/>
    </row>
    <row r="1824" spans="1:4" ht="20.25" customHeight="1" x14ac:dyDescent="0.3">
      <c r="A1824" s="221"/>
      <c r="B1824" s="221"/>
      <c r="C1824" s="221"/>
      <c r="D1824" s="212"/>
    </row>
    <row r="1825" spans="1:4" ht="20.25" customHeight="1" x14ac:dyDescent="0.3">
      <c r="A1825" s="221"/>
      <c r="B1825" s="221"/>
      <c r="C1825" s="221"/>
      <c r="D1825" s="212"/>
    </row>
    <row r="1826" spans="1:4" ht="20.25" customHeight="1" x14ac:dyDescent="0.3">
      <c r="A1826" s="221"/>
      <c r="B1826" s="221"/>
      <c r="C1826" s="221"/>
      <c r="D1826" s="212"/>
    </row>
    <row r="1827" spans="1:4" ht="20.25" customHeight="1" x14ac:dyDescent="0.3">
      <c r="A1827" s="221"/>
      <c r="B1827" s="221"/>
      <c r="C1827" s="221"/>
      <c r="D1827" s="212"/>
    </row>
    <row r="1828" spans="1:4" ht="20.25" customHeight="1" x14ac:dyDescent="0.3">
      <c r="A1828" s="221"/>
      <c r="B1828" s="221"/>
      <c r="C1828" s="221"/>
      <c r="D1828" s="212"/>
    </row>
    <row r="1829" spans="1:4" ht="20.25" customHeight="1" x14ac:dyDescent="0.3">
      <c r="A1829" s="221"/>
      <c r="B1829" s="221"/>
      <c r="C1829" s="221"/>
      <c r="D1829" s="212"/>
    </row>
    <row r="1830" spans="1:4" ht="20.25" customHeight="1" x14ac:dyDescent="0.3">
      <c r="A1830" s="221"/>
      <c r="B1830" s="221"/>
      <c r="C1830" s="221"/>
      <c r="D1830" s="212"/>
    </row>
    <row r="1831" spans="1:4" ht="20.25" customHeight="1" x14ac:dyDescent="0.3">
      <c r="A1831" s="221"/>
      <c r="B1831" s="221"/>
      <c r="C1831" s="221"/>
      <c r="D1831" s="212"/>
    </row>
    <row r="1832" spans="1:4" ht="20.25" customHeight="1" x14ac:dyDescent="0.3">
      <c r="A1832" s="221"/>
      <c r="B1832" s="221"/>
      <c r="C1832" s="221"/>
      <c r="D1832" s="212"/>
    </row>
    <row r="1833" spans="1:4" ht="20.25" customHeight="1" x14ac:dyDescent="0.3">
      <c r="A1833" s="221"/>
      <c r="B1833" s="221"/>
      <c r="C1833" s="221"/>
      <c r="D1833" s="212"/>
    </row>
    <row r="1834" spans="1:4" ht="20.25" customHeight="1" x14ac:dyDescent="0.3">
      <c r="A1834" s="221"/>
      <c r="B1834" s="221"/>
      <c r="C1834" s="221"/>
      <c r="D1834" s="212"/>
    </row>
    <row r="1835" spans="1:4" ht="20.25" customHeight="1" x14ac:dyDescent="0.3">
      <c r="A1835" s="221"/>
      <c r="B1835" s="221"/>
      <c r="C1835" s="221"/>
      <c r="D1835" s="212"/>
    </row>
    <row r="1836" spans="1:4" ht="20.25" customHeight="1" x14ac:dyDescent="0.3">
      <c r="A1836" s="221"/>
      <c r="B1836" s="221"/>
      <c r="C1836" s="221"/>
      <c r="D1836" s="212"/>
    </row>
    <row r="1837" spans="1:4" ht="20.25" customHeight="1" x14ac:dyDescent="0.3">
      <c r="A1837" s="221"/>
      <c r="B1837" s="221"/>
      <c r="C1837" s="221"/>
      <c r="D1837" s="212"/>
    </row>
    <row r="1838" spans="1:4" ht="20.25" customHeight="1" x14ac:dyDescent="0.3">
      <c r="A1838" s="221"/>
      <c r="B1838" s="221"/>
      <c r="C1838" s="221"/>
      <c r="D1838" s="212"/>
    </row>
    <row r="1839" spans="1:4" ht="20.25" customHeight="1" x14ac:dyDescent="0.3">
      <c r="A1839" s="221"/>
      <c r="B1839" s="221"/>
      <c r="C1839" s="221"/>
      <c r="D1839" s="212"/>
    </row>
    <row r="1840" spans="1:4" ht="20.25" customHeight="1" x14ac:dyDescent="0.3">
      <c r="A1840" s="221"/>
      <c r="B1840" s="221"/>
      <c r="C1840" s="221"/>
      <c r="D1840" s="212"/>
    </row>
    <row r="1841" spans="1:4" ht="20.25" customHeight="1" x14ac:dyDescent="0.3">
      <c r="A1841" s="221"/>
      <c r="B1841" s="221"/>
      <c r="C1841" s="221"/>
      <c r="D1841" s="212"/>
    </row>
    <row r="1842" spans="1:4" ht="20.25" customHeight="1" x14ac:dyDescent="0.3">
      <c r="A1842" s="221"/>
      <c r="B1842" s="221"/>
      <c r="C1842" s="221"/>
      <c r="D1842" s="212"/>
    </row>
    <row r="1843" spans="1:4" ht="20.25" customHeight="1" x14ac:dyDescent="0.3">
      <c r="A1843" s="221"/>
      <c r="B1843" s="221"/>
      <c r="C1843" s="221"/>
      <c r="D1843" s="212"/>
    </row>
    <row r="1844" spans="1:4" ht="20.25" customHeight="1" x14ac:dyDescent="0.3">
      <c r="A1844" s="221"/>
      <c r="B1844" s="221"/>
      <c r="C1844" s="221"/>
      <c r="D1844" s="212"/>
    </row>
    <row r="1845" spans="1:4" ht="20.25" customHeight="1" x14ac:dyDescent="0.3">
      <c r="A1845" s="221"/>
      <c r="B1845" s="221"/>
      <c r="C1845" s="221"/>
      <c r="D1845" s="212"/>
    </row>
    <row r="1846" spans="1:4" ht="20.25" customHeight="1" x14ac:dyDescent="0.3">
      <c r="A1846" s="221"/>
      <c r="B1846" s="221"/>
      <c r="C1846" s="221"/>
      <c r="D1846" s="212"/>
    </row>
    <row r="1847" spans="1:4" ht="20.25" customHeight="1" x14ac:dyDescent="0.3">
      <c r="A1847" s="221"/>
      <c r="B1847" s="221"/>
      <c r="C1847" s="221"/>
      <c r="D1847" s="212"/>
    </row>
    <row r="1848" spans="1:4" ht="20.25" customHeight="1" x14ac:dyDescent="0.3">
      <c r="A1848" s="221"/>
      <c r="B1848" s="221"/>
      <c r="C1848" s="221"/>
      <c r="D1848" s="212"/>
    </row>
    <row r="1849" spans="1:4" ht="20.25" customHeight="1" x14ac:dyDescent="0.3">
      <c r="A1849" s="221"/>
      <c r="B1849" s="221"/>
      <c r="C1849" s="221"/>
      <c r="D1849" s="212"/>
    </row>
    <row r="1850" spans="1:4" ht="20.25" customHeight="1" x14ac:dyDescent="0.3">
      <c r="A1850" s="221"/>
      <c r="B1850" s="221"/>
      <c r="C1850" s="221"/>
      <c r="D1850" s="212"/>
    </row>
    <row r="1851" spans="1:4" ht="20.25" customHeight="1" x14ac:dyDescent="0.3">
      <c r="A1851" s="221"/>
      <c r="B1851" s="221"/>
      <c r="C1851" s="221"/>
      <c r="D1851" s="212"/>
    </row>
    <row r="1852" spans="1:4" ht="20.25" customHeight="1" x14ac:dyDescent="0.3">
      <c r="A1852" s="221"/>
      <c r="B1852" s="221"/>
      <c r="C1852" s="221"/>
      <c r="D1852" s="212"/>
    </row>
    <row r="1853" spans="1:4" ht="20.25" customHeight="1" x14ac:dyDescent="0.3">
      <c r="A1853" s="221"/>
      <c r="B1853" s="221"/>
      <c r="C1853" s="221"/>
      <c r="D1853" s="212"/>
    </row>
    <row r="1854" spans="1:4" ht="20.25" customHeight="1" x14ac:dyDescent="0.3">
      <c r="A1854" s="221"/>
      <c r="B1854" s="221"/>
      <c r="C1854" s="221"/>
      <c r="D1854" s="212"/>
    </row>
    <row r="1855" spans="1:4" ht="20.25" customHeight="1" x14ac:dyDescent="0.3">
      <c r="A1855" s="221"/>
      <c r="B1855" s="221"/>
      <c r="C1855" s="221"/>
      <c r="D1855" s="212"/>
    </row>
    <row r="1856" spans="1:4" ht="20.25" customHeight="1" x14ac:dyDescent="0.3">
      <c r="A1856" s="221"/>
      <c r="B1856" s="221"/>
      <c r="C1856" s="221"/>
      <c r="D1856" s="212"/>
    </row>
    <row r="1857" spans="1:4" ht="20.25" customHeight="1" x14ac:dyDescent="0.3">
      <c r="A1857" s="221"/>
      <c r="B1857" s="221"/>
      <c r="C1857" s="221"/>
      <c r="D1857" s="212"/>
    </row>
    <row r="1858" spans="1:4" ht="20.25" customHeight="1" x14ac:dyDescent="0.3">
      <c r="A1858" s="221"/>
      <c r="B1858" s="221"/>
      <c r="C1858" s="221"/>
      <c r="D1858" s="212"/>
    </row>
    <row r="1859" spans="1:4" ht="20.25" customHeight="1" x14ac:dyDescent="0.3">
      <c r="A1859" s="221"/>
      <c r="B1859" s="221"/>
      <c r="C1859" s="221"/>
      <c r="D1859" s="212"/>
    </row>
    <row r="1860" spans="1:4" ht="20.25" customHeight="1" x14ac:dyDescent="0.3">
      <c r="A1860" s="221"/>
      <c r="B1860" s="221"/>
      <c r="C1860" s="221"/>
      <c r="D1860" s="212"/>
    </row>
    <row r="1861" spans="1:4" ht="20.25" customHeight="1" x14ac:dyDescent="0.3">
      <c r="A1861" s="221"/>
      <c r="B1861" s="221"/>
      <c r="C1861" s="221"/>
      <c r="D1861" s="212"/>
    </row>
    <row r="1862" spans="1:4" ht="20.25" customHeight="1" x14ac:dyDescent="0.3">
      <c r="A1862" s="221"/>
      <c r="B1862" s="221"/>
      <c r="C1862" s="221"/>
      <c r="D1862" s="212"/>
    </row>
    <row r="1863" spans="1:4" ht="20.25" customHeight="1" x14ac:dyDescent="0.3">
      <c r="A1863" s="221"/>
      <c r="B1863" s="221"/>
      <c r="C1863" s="221"/>
      <c r="D1863" s="212"/>
    </row>
    <row r="1864" spans="1:4" ht="20.25" customHeight="1" x14ac:dyDescent="0.3">
      <c r="A1864" s="221"/>
      <c r="B1864" s="221"/>
      <c r="C1864" s="221"/>
      <c r="D1864" s="212"/>
    </row>
    <row r="1865" spans="1:4" ht="20.25" customHeight="1" x14ac:dyDescent="0.3">
      <c r="A1865" s="221"/>
      <c r="B1865" s="221"/>
      <c r="C1865" s="221"/>
      <c r="D1865" s="212"/>
    </row>
    <row r="1866" spans="1:4" ht="20.25" customHeight="1" x14ac:dyDescent="0.3">
      <c r="A1866" s="221"/>
      <c r="B1866" s="221"/>
      <c r="C1866" s="221"/>
      <c r="D1866" s="212"/>
    </row>
    <row r="1867" spans="1:4" ht="20.25" customHeight="1" x14ac:dyDescent="0.3">
      <c r="A1867" s="221"/>
      <c r="B1867" s="221"/>
      <c r="C1867" s="221"/>
      <c r="D1867" s="212"/>
    </row>
    <row r="1868" spans="1:4" ht="20.25" customHeight="1" x14ac:dyDescent="0.3">
      <c r="A1868" s="221"/>
      <c r="B1868" s="221"/>
      <c r="C1868" s="221"/>
      <c r="D1868" s="212"/>
    </row>
    <row r="1869" spans="1:4" ht="20.25" customHeight="1" x14ac:dyDescent="0.3">
      <c r="A1869" s="221"/>
      <c r="B1869" s="221"/>
      <c r="C1869" s="221"/>
      <c r="D1869" s="212"/>
    </row>
    <row r="1870" spans="1:4" ht="20.25" customHeight="1" x14ac:dyDescent="0.3">
      <c r="A1870" s="221"/>
      <c r="B1870" s="221"/>
      <c r="C1870" s="221"/>
      <c r="D1870" s="212"/>
    </row>
    <row r="1871" spans="1:4" ht="20.25" customHeight="1" x14ac:dyDescent="0.3">
      <c r="A1871" s="221"/>
      <c r="B1871" s="221"/>
      <c r="C1871" s="221"/>
      <c r="D1871" s="212"/>
    </row>
    <row r="1872" spans="1:4" ht="20.25" customHeight="1" x14ac:dyDescent="0.3">
      <c r="A1872" s="221"/>
      <c r="B1872" s="221"/>
      <c r="C1872" s="221"/>
      <c r="D1872" s="212"/>
    </row>
    <row r="1873" spans="1:4" ht="20.25" customHeight="1" x14ac:dyDescent="0.3">
      <c r="A1873" s="221"/>
      <c r="B1873" s="221"/>
      <c r="C1873" s="221"/>
      <c r="D1873" s="212"/>
    </row>
    <row r="1874" spans="1:4" ht="20.25" customHeight="1" x14ac:dyDescent="0.3">
      <c r="A1874" s="221"/>
      <c r="B1874" s="221"/>
      <c r="C1874" s="221"/>
      <c r="D1874" s="212"/>
    </row>
    <row r="1875" spans="1:4" ht="20.25" customHeight="1" x14ac:dyDescent="0.3">
      <c r="A1875" s="221"/>
      <c r="B1875" s="221"/>
      <c r="C1875" s="221"/>
      <c r="D1875" s="212"/>
    </row>
    <row r="1876" spans="1:4" ht="20.25" customHeight="1" x14ac:dyDescent="0.3">
      <c r="A1876" s="221"/>
      <c r="B1876" s="221"/>
      <c r="C1876" s="221"/>
      <c r="D1876" s="212"/>
    </row>
    <row r="1877" spans="1:4" ht="20.25" customHeight="1" x14ac:dyDescent="0.3">
      <c r="A1877" s="221"/>
      <c r="B1877" s="221"/>
      <c r="C1877" s="221"/>
      <c r="D1877" s="212"/>
    </row>
    <row r="1878" spans="1:4" ht="20.25" customHeight="1" x14ac:dyDescent="0.3">
      <c r="A1878" s="221"/>
      <c r="B1878" s="221"/>
      <c r="C1878" s="221"/>
      <c r="D1878" s="212"/>
    </row>
    <row r="1879" spans="1:4" ht="20.25" customHeight="1" x14ac:dyDescent="0.3">
      <c r="A1879" s="221"/>
      <c r="B1879" s="221"/>
      <c r="C1879" s="221"/>
      <c r="D1879" s="212"/>
    </row>
    <row r="1880" spans="1:4" ht="20.25" customHeight="1" x14ac:dyDescent="0.3">
      <c r="A1880" s="221"/>
      <c r="B1880" s="221"/>
      <c r="C1880" s="221"/>
      <c r="D1880" s="212"/>
    </row>
    <row r="1881" spans="1:4" ht="20.25" customHeight="1" x14ac:dyDescent="0.3">
      <c r="A1881" s="221"/>
      <c r="B1881" s="221"/>
      <c r="C1881" s="221"/>
      <c r="D1881" s="212"/>
    </row>
    <row r="1882" spans="1:4" ht="20.25" customHeight="1" x14ac:dyDescent="0.3">
      <c r="A1882" s="221"/>
      <c r="B1882" s="221"/>
      <c r="C1882" s="221"/>
      <c r="D1882" s="212"/>
    </row>
    <row r="1883" spans="1:4" ht="20.25" customHeight="1" x14ac:dyDescent="0.3">
      <c r="A1883" s="221"/>
      <c r="B1883" s="221"/>
      <c r="C1883" s="221"/>
      <c r="D1883" s="212"/>
    </row>
    <row r="1884" spans="1:4" ht="20.25" customHeight="1" x14ac:dyDescent="0.3">
      <c r="A1884" s="221"/>
      <c r="B1884" s="221"/>
      <c r="C1884" s="221"/>
      <c r="D1884" s="212"/>
    </row>
    <row r="1885" spans="1:4" ht="20.25" customHeight="1" x14ac:dyDescent="0.3">
      <c r="A1885" s="221"/>
      <c r="B1885" s="221"/>
      <c r="C1885" s="221"/>
      <c r="D1885" s="212"/>
    </row>
    <row r="1886" spans="1:4" ht="20.25" customHeight="1" x14ac:dyDescent="0.3">
      <c r="A1886" s="221"/>
      <c r="B1886" s="221"/>
      <c r="C1886" s="221"/>
      <c r="D1886" s="212"/>
    </row>
    <row r="1887" spans="1:4" ht="20.25" customHeight="1" x14ac:dyDescent="0.3">
      <c r="A1887" s="221"/>
      <c r="B1887" s="221"/>
      <c r="C1887" s="221"/>
      <c r="D1887" s="212"/>
    </row>
    <row r="1888" spans="1:4" ht="20.25" customHeight="1" x14ac:dyDescent="0.3">
      <c r="A1888" s="221"/>
      <c r="B1888" s="221"/>
      <c r="C1888" s="221"/>
      <c r="D1888" s="212"/>
    </row>
    <row r="1889" spans="1:4" ht="20.25" customHeight="1" x14ac:dyDescent="0.3">
      <c r="A1889" s="221"/>
      <c r="B1889" s="221"/>
      <c r="C1889" s="221"/>
      <c r="D1889" s="212"/>
    </row>
    <row r="1890" spans="1:4" ht="20.25" customHeight="1" x14ac:dyDescent="0.3">
      <c r="A1890" s="221"/>
      <c r="B1890" s="221"/>
      <c r="C1890" s="221"/>
      <c r="D1890" s="212"/>
    </row>
    <row r="1891" spans="1:4" ht="20.25" customHeight="1" x14ac:dyDescent="0.3">
      <c r="A1891" s="221"/>
      <c r="B1891" s="221"/>
      <c r="C1891" s="221"/>
      <c r="D1891" s="212"/>
    </row>
    <row r="1892" spans="1:4" ht="20.25" customHeight="1" x14ac:dyDescent="0.3">
      <c r="A1892" s="221"/>
      <c r="B1892" s="221"/>
      <c r="C1892" s="221"/>
      <c r="D1892" s="212"/>
    </row>
    <row r="1893" spans="1:4" ht="20.25" customHeight="1" x14ac:dyDescent="0.3">
      <c r="A1893" s="221"/>
      <c r="B1893" s="221"/>
      <c r="C1893" s="221"/>
      <c r="D1893" s="212"/>
    </row>
    <row r="1894" spans="1:4" ht="20.25" customHeight="1" x14ac:dyDescent="0.3">
      <c r="A1894" s="221"/>
      <c r="B1894" s="221"/>
      <c r="C1894" s="221"/>
      <c r="D1894" s="212"/>
    </row>
    <row r="1895" spans="1:4" ht="20.25" customHeight="1" x14ac:dyDescent="0.3">
      <c r="A1895" s="221"/>
      <c r="B1895" s="221"/>
      <c r="C1895" s="221"/>
      <c r="D1895" s="212"/>
    </row>
    <row r="1896" spans="1:4" ht="20.25" customHeight="1" x14ac:dyDescent="0.3">
      <c r="A1896" s="221"/>
      <c r="B1896" s="221"/>
      <c r="C1896" s="221"/>
      <c r="D1896" s="212"/>
    </row>
    <row r="1897" spans="1:4" ht="20.25" customHeight="1" x14ac:dyDescent="0.3">
      <c r="A1897" s="221"/>
      <c r="B1897" s="221"/>
      <c r="C1897" s="221"/>
      <c r="D1897" s="212"/>
    </row>
    <row r="1898" spans="1:4" ht="20.25" customHeight="1" x14ac:dyDescent="0.3">
      <c r="A1898" s="221"/>
      <c r="B1898" s="221"/>
      <c r="C1898" s="221"/>
      <c r="D1898" s="212"/>
    </row>
    <row r="1899" spans="1:4" ht="20.25" customHeight="1" x14ac:dyDescent="0.3">
      <c r="A1899" s="221"/>
      <c r="B1899" s="221"/>
      <c r="C1899" s="221"/>
      <c r="D1899" s="212"/>
    </row>
    <row r="1900" spans="1:4" ht="20.25" customHeight="1" x14ac:dyDescent="0.3">
      <c r="A1900" s="221"/>
      <c r="B1900" s="221"/>
      <c r="C1900" s="221"/>
      <c r="D1900" s="212"/>
    </row>
    <row r="1901" spans="1:4" ht="20.25" customHeight="1" x14ac:dyDescent="0.3">
      <c r="A1901" s="221"/>
      <c r="B1901" s="221"/>
      <c r="C1901" s="221"/>
      <c r="D1901" s="212"/>
    </row>
    <row r="1902" spans="1:4" ht="20.25" customHeight="1" x14ac:dyDescent="0.3">
      <c r="A1902" s="221"/>
      <c r="B1902" s="221"/>
      <c r="C1902" s="221"/>
      <c r="D1902" s="212"/>
    </row>
    <row r="1903" spans="1:4" ht="20.25" customHeight="1" x14ac:dyDescent="0.3">
      <c r="A1903" s="221"/>
      <c r="B1903" s="221"/>
      <c r="C1903" s="221"/>
      <c r="D1903" s="212"/>
    </row>
    <row r="1904" spans="1:4" ht="20.25" customHeight="1" x14ac:dyDescent="0.3">
      <c r="A1904" s="221"/>
      <c r="B1904" s="221"/>
      <c r="C1904" s="221"/>
      <c r="D1904" s="212"/>
    </row>
    <row r="1905" spans="1:4" ht="20.25" customHeight="1" x14ac:dyDescent="0.3">
      <c r="A1905" s="221"/>
      <c r="B1905" s="221"/>
      <c r="C1905" s="221"/>
      <c r="D1905" s="212"/>
    </row>
    <row r="1906" spans="1:4" ht="20.25" customHeight="1" x14ac:dyDescent="0.3">
      <c r="A1906" s="221"/>
      <c r="B1906" s="221"/>
      <c r="C1906" s="221"/>
      <c r="D1906" s="212"/>
    </row>
    <row r="1907" spans="1:4" ht="20.25" customHeight="1" x14ac:dyDescent="0.3">
      <c r="A1907" s="221"/>
      <c r="B1907" s="221"/>
      <c r="C1907" s="221"/>
      <c r="D1907" s="212"/>
    </row>
    <row r="1908" spans="1:4" ht="20.25" customHeight="1" x14ac:dyDescent="0.3">
      <c r="A1908" s="221"/>
      <c r="B1908" s="221"/>
      <c r="C1908" s="221"/>
      <c r="D1908" s="212"/>
    </row>
    <row r="1909" spans="1:4" ht="20.25" customHeight="1" x14ac:dyDescent="0.3">
      <c r="A1909" s="221"/>
      <c r="B1909" s="221"/>
      <c r="C1909" s="221"/>
      <c r="D1909" s="212"/>
    </row>
    <row r="1910" spans="1:4" ht="20.25" customHeight="1" x14ac:dyDescent="0.3">
      <c r="A1910" s="221"/>
      <c r="B1910" s="221"/>
      <c r="C1910" s="221"/>
      <c r="D1910" s="212"/>
    </row>
    <row r="1911" spans="1:4" ht="20.25" customHeight="1" x14ac:dyDescent="0.3">
      <c r="A1911" s="221"/>
      <c r="B1911" s="221"/>
      <c r="C1911" s="221"/>
      <c r="D1911" s="212"/>
    </row>
    <row r="1912" spans="1:4" ht="20.25" customHeight="1" x14ac:dyDescent="0.3">
      <c r="A1912" s="221"/>
      <c r="B1912" s="221"/>
      <c r="C1912" s="221"/>
      <c r="D1912" s="212"/>
    </row>
    <row r="1913" spans="1:4" ht="20.25" customHeight="1" x14ac:dyDescent="0.3">
      <c r="A1913" s="221"/>
      <c r="B1913" s="221"/>
      <c r="C1913" s="221"/>
      <c r="D1913" s="212"/>
    </row>
    <row r="1914" spans="1:4" ht="20.25" customHeight="1" x14ac:dyDescent="0.3">
      <c r="A1914" s="221"/>
      <c r="B1914" s="221"/>
      <c r="C1914" s="221"/>
      <c r="D1914" s="212"/>
    </row>
    <row r="1915" spans="1:4" ht="20.25" customHeight="1" x14ac:dyDescent="0.3">
      <c r="A1915" s="221"/>
      <c r="B1915" s="221"/>
      <c r="C1915" s="221"/>
      <c r="D1915" s="212"/>
    </row>
    <row r="1916" spans="1:4" ht="20.25" customHeight="1" x14ac:dyDescent="0.3">
      <c r="A1916" s="221"/>
      <c r="B1916" s="221"/>
      <c r="C1916" s="221"/>
      <c r="D1916" s="212"/>
    </row>
    <row r="1917" spans="1:4" ht="20.25" customHeight="1" x14ac:dyDescent="0.3">
      <c r="A1917" s="221"/>
      <c r="B1917" s="221"/>
      <c r="C1917" s="221"/>
      <c r="D1917" s="212"/>
    </row>
    <row r="1918" spans="1:4" ht="20.25" customHeight="1" x14ac:dyDescent="0.3">
      <c r="A1918" s="221"/>
      <c r="B1918" s="221"/>
      <c r="C1918" s="221"/>
      <c r="D1918" s="212"/>
    </row>
    <row r="1919" spans="1:4" ht="20.25" customHeight="1" x14ac:dyDescent="0.3">
      <c r="A1919" s="221"/>
      <c r="B1919" s="221"/>
      <c r="C1919" s="221"/>
      <c r="D1919" s="212"/>
    </row>
    <row r="1920" spans="1:4" ht="20.25" customHeight="1" x14ac:dyDescent="0.3">
      <c r="A1920" s="221"/>
      <c r="B1920" s="221"/>
      <c r="C1920" s="221"/>
      <c r="D1920" s="212"/>
    </row>
    <row r="1921" spans="1:4" ht="20.25" customHeight="1" x14ac:dyDescent="0.3">
      <c r="A1921" s="221"/>
      <c r="B1921" s="221"/>
      <c r="C1921" s="221"/>
      <c r="D1921" s="212"/>
    </row>
    <row r="1922" spans="1:4" ht="20.25" customHeight="1" x14ac:dyDescent="0.3">
      <c r="A1922" s="221"/>
      <c r="B1922" s="221"/>
      <c r="C1922" s="221"/>
      <c r="D1922" s="212"/>
    </row>
    <row r="1923" spans="1:4" ht="20.25" customHeight="1" x14ac:dyDescent="0.3">
      <c r="A1923" s="221"/>
      <c r="B1923" s="221"/>
      <c r="C1923" s="221"/>
      <c r="D1923" s="212"/>
    </row>
    <row r="1924" spans="1:4" ht="20.25" customHeight="1" x14ac:dyDescent="0.3">
      <c r="A1924" s="221"/>
      <c r="B1924" s="221"/>
      <c r="C1924" s="221"/>
      <c r="D1924" s="212"/>
    </row>
    <row r="1925" spans="1:4" ht="20.25" customHeight="1" x14ac:dyDescent="0.3">
      <c r="A1925" s="221"/>
      <c r="B1925" s="221"/>
      <c r="C1925" s="221"/>
      <c r="D1925" s="212"/>
    </row>
    <row r="1926" spans="1:4" ht="20.25" customHeight="1" x14ac:dyDescent="0.3">
      <c r="A1926" s="221"/>
      <c r="B1926" s="221"/>
      <c r="C1926" s="221"/>
      <c r="D1926" s="212"/>
    </row>
    <row r="1927" spans="1:4" ht="20.25" customHeight="1" x14ac:dyDescent="0.3">
      <c r="A1927" s="221"/>
      <c r="B1927" s="221"/>
      <c r="C1927" s="221"/>
      <c r="D1927" s="212"/>
    </row>
    <row r="1928" spans="1:4" ht="20.25" customHeight="1" x14ac:dyDescent="0.3">
      <c r="A1928" s="221"/>
      <c r="B1928" s="221"/>
      <c r="C1928" s="221"/>
      <c r="D1928" s="212"/>
    </row>
    <row r="1929" spans="1:4" ht="20.25" customHeight="1" x14ac:dyDescent="0.3">
      <c r="A1929" s="221"/>
      <c r="B1929" s="221"/>
      <c r="C1929" s="221"/>
      <c r="D1929" s="212"/>
    </row>
    <row r="1930" spans="1:4" ht="20.25" customHeight="1" x14ac:dyDescent="0.3">
      <c r="A1930" s="221"/>
      <c r="B1930" s="221"/>
      <c r="C1930" s="221"/>
      <c r="D1930" s="212"/>
    </row>
    <row r="1931" spans="1:4" ht="20.25" customHeight="1" x14ac:dyDescent="0.3">
      <c r="A1931" s="221"/>
      <c r="B1931" s="221"/>
      <c r="C1931" s="221"/>
      <c r="D1931" s="212"/>
    </row>
    <row r="1932" spans="1:4" ht="20.25" customHeight="1" x14ac:dyDescent="0.3">
      <c r="A1932" s="221"/>
      <c r="B1932" s="221"/>
      <c r="C1932" s="221"/>
      <c r="D1932" s="212"/>
    </row>
    <row r="1933" spans="1:4" ht="20.25" customHeight="1" x14ac:dyDescent="0.3">
      <c r="A1933" s="221"/>
      <c r="B1933" s="221"/>
      <c r="C1933" s="221"/>
      <c r="D1933" s="212"/>
    </row>
    <row r="1934" spans="1:4" ht="20.25" customHeight="1" x14ac:dyDescent="0.3">
      <c r="A1934" s="221"/>
      <c r="B1934" s="221"/>
      <c r="C1934" s="221"/>
      <c r="D1934" s="212"/>
    </row>
    <row r="1935" spans="1:4" ht="20.25" customHeight="1" x14ac:dyDescent="0.3">
      <c r="A1935" s="221"/>
      <c r="B1935" s="221"/>
      <c r="C1935" s="221"/>
      <c r="D1935" s="212"/>
    </row>
    <row r="1936" spans="1:4" ht="20.25" customHeight="1" x14ac:dyDescent="0.3">
      <c r="A1936" s="221"/>
      <c r="B1936" s="221"/>
      <c r="C1936" s="221"/>
      <c r="D1936" s="212"/>
    </row>
    <row r="1937" spans="1:4" ht="20.25" customHeight="1" x14ac:dyDescent="0.3">
      <c r="A1937" s="221"/>
      <c r="B1937" s="221"/>
      <c r="C1937" s="221"/>
      <c r="D1937" s="212"/>
    </row>
    <row r="1938" spans="1:4" ht="20.25" customHeight="1" x14ac:dyDescent="0.3">
      <c r="A1938" s="221"/>
      <c r="B1938" s="221"/>
      <c r="C1938" s="221"/>
      <c r="D1938" s="212"/>
    </row>
    <row r="1939" spans="1:4" ht="20.25" customHeight="1" x14ac:dyDescent="0.3">
      <c r="A1939" s="221"/>
      <c r="B1939" s="221"/>
      <c r="C1939" s="221"/>
      <c r="D1939" s="212"/>
    </row>
    <row r="1940" spans="1:4" ht="20.25" customHeight="1" x14ac:dyDescent="0.3">
      <c r="A1940" s="221"/>
      <c r="B1940" s="221"/>
      <c r="C1940" s="221"/>
      <c r="D1940" s="212"/>
    </row>
    <row r="1941" spans="1:4" ht="20.25" customHeight="1" x14ac:dyDescent="0.3">
      <c r="A1941" s="221"/>
      <c r="B1941" s="221"/>
      <c r="C1941" s="221"/>
      <c r="D1941" s="212"/>
    </row>
    <row r="1942" spans="1:4" ht="20.25" customHeight="1" x14ac:dyDescent="0.3">
      <c r="A1942" s="221"/>
      <c r="B1942" s="221"/>
      <c r="C1942" s="221"/>
      <c r="D1942" s="212"/>
    </row>
    <row r="1943" spans="1:4" ht="20.25" customHeight="1" x14ac:dyDescent="0.3">
      <c r="A1943" s="221"/>
      <c r="B1943" s="221"/>
      <c r="C1943" s="221"/>
      <c r="D1943" s="212"/>
    </row>
    <row r="1944" spans="1:4" ht="20.25" customHeight="1" x14ac:dyDescent="0.3">
      <c r="A1944" s="221"/>
      <c r="B1944" s="221"/>
      <c r="C1944" s="221"/>
      <c r="D1944" s="212"/>
    </row>
    <row r="1945" spans="1:4" ht="20.25" customHeight="1" x14ac:dyDescent="0.3">
      <c r="A1945" s="221"/>
      <c r="B1945" s="221"/>
      <c r="C1945" s="221"/>
      <c r="D1945" s="212"/>
    </row>
    <row r="1946" spans="1:4" ht="20.25" customHeight="1" x14ac:dyDescent="0.3">
      <c r="A1946" s="221"/>
      <c r="B1946" s="221"/>
      <c r="C1946" s="221"/>
      <c r="D1946" s="212"/>
    </row>
    <row r="1947" spans="1:4" ht="20.25" customHeight="1" x14ac:dyDescent="0.3">
      <c r="A1947" s="221"/>
      <c r="B1947" s="221"/>
      <c r="C1947" s="221"/>
      <c r="D1947" s="212"/>
    </row>
    <row r="1948" spans="1:4" ht="20.25" customHeight="1" x14ac:dyDescent="0.3">
      <c r="A1948" s="221"/>
      <c r="B1948" s="221"/>
      <c r="C1948" s="221"/>
      <c r="D1948" s="212"/>
    </row>
    <row r="1949" spans="1:4" ht="20.25" customHeight="1" x14ac:dyDescent="0.3">
      <c r="A1949" s="221"/>
      <c r="B1949" s="221"/>
      <c r="C1949" s="221"/>
      <c r="D1949" s="212"/>
    </row>
    <row r="1950" spans="1:4" ht="20.25" customHeight="1" x14ac:dyDescent="0.3">
      <c r="A1950" s="221"/>
      <c r="B1950" s="221"/>
      <c r="C1950" s="221"/>
      <c r="D1950" s="212"/>
    </row>
    <row r="1951" spans="1:4" ht="20.25" customHeight="1" x14ac:dyDescent="0.3">
      <c r="A1951" s="221"/>
      <c r="B1951" s="221"/>
      <c r="C1951" s="221"/>
      <c r="D1951" s="212"/>
    </row>
    <row r="1952" spans="1:4" ht="20.25" customHeight="1" x14ac:dyDescent="0.3">
      <c r="A1952" s="221"/>
      <c r="B1952" s="221"/>
      <c r="C1952" s="221"/>
      <c r="D1952" s="212"/>
    </row>
    <row r="1953" spans="1:4" ht="20.25" customHeight="1" x14ac:dyDescent="0.3">
      <c r="A1953" s="221"/>
      <c r="B1953" s="221"/>
      <c r="C1953" s="221"/>
      <c r="D1953" s="212"/>
    </row>
    <row r="1954" spans="1:4" ht="20.25" customHeight="1" x14ac:dyDescent="0.3">
      <c r="A1954" s="221"/>
      <c r="B1954" s="221"/>
      <c r="C1954" s="221"/>
      <c r="D1954" s="212"/>
    </row>
    <row r="1955" spans="1:4" ht="20.25" customHeight="1" x14ac:dyDescent="0.3">
      <c r="A1955" s="221"/>
      <c r="B1955" s="221"/>
      <c r="C1955" s="221"/>
      <c r="D1955" s="212"/>
    </row>
    <row r="1956" spans="1:4" ht="20.25" customHeight="1" x14ac:dyDescent="0.3">
      <c r="A1956" s="221"/>
      <c r="B1956" s="221"/>
      <c r="C1956" s="221"/>
      <c r="D1956" s="212"/>
    </row>
    <row r="1957" spans="1:4" ht="20.25" customHeight="1" x14ac:dyDescent="0.3">
      <c r="A1957" s="221"/>
      <c r="B1957" s="221"/>
      <c r="C1957" s="221"/>
      <c r="D1957" s="212"/>
    </row>
    <row r="1958" spans="1:4" ht="20.25" customHeight="1" x14ac:dyDescent="0.3">
      <c r="A1958" s="221"/>
      <c r="B1958" s="221"/>
      <c r="C1958" s="221"/>
      <c r="D1958" s="212"/>
    </row>
    <row r="1959" spans="1:4" ht="20.25" customHeight="1" x14ac:dyDescent="0.3">
      <c r="A1959" s="221"/>
      <c r="B1959" s="221"/>
      <c r="C1959" s="221"/>
      <c r="D1959" s="212"/>
    </row>
    <row r="1960" spans="1:4" ht="20.25" customHeight="1" x14ac:dyDescent="0.3">
      <c r="A1960" s="221"/>
      <c r="B1960" s="221"/>
      <c r="C1960" s="221"/>
      <c r="D1960" s="212"/>
    </row>
    <row r="1961" spans="1:4" ht="20.25" customHeight="1" x14ac:dyDescent="0.3">
      <c r="A1961" s="221"/>
      <c r="B1961" s="221"/>
      <c r="C1961" s="221"/>
      <c r="D1961" s="212"/>
    </row>
    <row r="1962" spans="1:4" ht="20.25" customHeight="1" x14ac:dyDescent="0.3">
      <c r="A1962" s="221"/>
      <c r="B1962" s="221"/>
      <c r="C1962" s="221"/>
      <c r="D1962" s="212"/>
    </row>
    <row r="1963" spans="1:4" ht="20.25" customHeight="1" x14ac:dyDescent="0.3">
      <c r="A1963" s="221"/>
      <c r="B1963" s="221"/>
      <c r="C1963" s="221"/>
      <c r="D1963" s="212"/>
    </row>
    <row r="1964" spans="1:4" ht="20.25" customHeight="1" x14ac:dyDescent="0.3">
      <c r="A1964" s="221"/>
      <c r="B1964" s="221"/>
      <c r="C1964" s="221"/>
      <c r="D1964" s="212"/>
    </row>
    <row r="1965" spans="1:4" ht="20.25" customHeight="1" x14ac:dyDescent="0.3">
      <c r="A1965" s="221"/>
      <c r="B1965" s="221"/>
      <c r="C1965" s="221"/>
      <c r="D1965" s="212"/>
    </row>
    <row r="1966" spans="1:4" ht="20.25" customHeight="1" x14ac:dyDescent="0.3">
      <c r="A1966" s="221"/>
      <c r="B1966" s="221"/>
      <c r="C1966" s="221"/>
      <c r="D1966" s="212"/>
    </row>
    <row r="1967" spans="1:4" ht="20.25" customHeight="1" x14ac:dyDescent="0.3">
      <c r="A1967" s="221"/>
      <c r="B1967" s="221"/>
      <c r="C1967" s="221"/>
      <c r="D1967" s="212"/>
    </row>
    <row r="1968" spans="1:4" ht="20.25" customHeight="1" x14ac:dyDescent="0.3">
      <c r="A1968" s="221"/>
      <c r="B1968" s="221"/>
      <c r="C1968" s="221"/>
      <c r="D1968" s="212"/>
    </row>
    <row r="1969" spans="1:4" ht="20.25" customHeight="1" x14ac:dyDescent="0.3">
      <c r="A1969" s="221"/>
      <c r="B1969" s="221"/>
      <c r="C1969" s="221"/>
      <c r="D1969" s="212"/>
    </row>
    <row r="1970" spans="1:4" ht="20.25" customHeight="1" x14ac:dyDescent="0.3">
      <c r="A1970" s="221"/>
      <c r="B1970" s="221"/>
      <c r="C1970" s="221"/>
      <c r="D1970" s="212"/>
    </row>
    <row r="1971" spans="1:4" ht="20.25" customHeight="1" x14ac:dyDescent="0.3">
      <c r="A1971" s="221"/>
      <c r="B1971" s="221"/>
      <c r="C1971" s="221"/>
      <c r="D1971" s="212"/>
    </row>
    <row r="1972" spans="1:4" ht="20.25" customHeight="1" x14ac:dyDescent="0.3">
      <c r="A1972" s="221"/>
      <c r="B1972" s="221"/>
      <c r="C1972" s="221"/>
      <c r="D1972" s="212"/>
    </row>
    <row r="1973" spans="1:4" ht="20.25" customHeight="1" x14ac:dyDescent="0.3">
      <c r="A1973" s="221"/>
      <c r="B1973" s="221"/>
      <c r="C1973" s="221"/>
      <c r="D1973" s="212"/>
    </row>
    <row r="1974" spans="1:4" ht="20.25" customHeight="1" x14ac:dyDescent="0.3">
      <c r="A1974" s="221"/>
      <c r="B1974" s="221"/>
      <c r="C1974" s="221"/>
      <c r="D1974" s="212"/>
    </row>
    <row r="1975" spans="1:4" ht="20.25" customHeight="1" x14ac:dyDescent="0.3">
      <c r="A1975" s="221"/>
      <c r="B1975" s="221"/>
      <c r="C1975" s="221"/>
      <c r="D1975" s="212"/>
    </row>
    <row r="1976" spans="1:4" ht="20.25" customHeight="1" x14ac:dyDescent="0.3">
      <c r="A1976" s="221"/>
      <c r="B1976" s="221"/>
      <c r="C1976" s="221"/>
      <c r="D1976" s="212"/>
    </row>
    <row r="1977" spans="1:4" ht="20.25" customHeight="1" x14ac:dyDescent="0.3">
      <c r="A1977" s="221"/>
      <c r="B1977" s="221"/>
      <c r="C1977" s="221"/>
      <c r="D1977" s="212"/>
    </row>
    <row r="1978" spans="1:4" ht="20.25" customHeight="1" x14ac:dyDescent="0.3">
      <c r="A1978" s="221"/>
      <c r="B1978" s="221"/>
      <c r="C1978" s="221"/>
      <c r="D1978" s="212"/>
    </row>
    <row r="1979" spans="1:4" ht="20.25" customHeight="1" x14ac:dyDescent="0.3">
      <c r="A1979" s="221"/>
      <c r="B1979" s="221"/>
      <c r="C1979" s="221"/>
      <c r="D1979" s="212"/>
    </row>
    <row r="1980" spans="1:4" ht="20.25" customHeight="1" x14ac:dyDescent="0.3">
      <c r="A1980" s="221"/>
      <c r="B1980" s="221"/>
      <c r="C1980" s="221"/>
      <c r="D1980" s="212"/>
    </row>
    <row r="1981" spans="1:4" ht="20.25" customHeight="1" x14ac:dyDescent="0.3">
      <c r="A1981" s="221"/>
      <c r="B1981" s="221"/>
      <c r="C1981" s="221"/>
      <c r="D1981" s="212"/>
    </row>
    <row r="1982" spans="1:4" ht="20.25" customHeight="1" x14ac:dyDescent="0.3">
      <c r="A1982" s="221"/>
      <c r="B1982" s="221"/>
      <c r="C1982" s="221"/>
      <c r="D1982" s="212"/>
    </row>
    <row r="1983" spans="1:4" ht="20.25" customHeight="1" x14ac:dyDescent="0.3">
      <c r="A1983" s="221"/>
      <c r="B1983" s="221"/>
      <c r="C1983" s="221"/>
      <c r="D1983" s="212"/>
    </row>
    <row r="1984" spans="1:4" ht="20.25" customHeight="1" x14ac:dyDescent="0.3">
      <c r="A1984" s="221"/>
      <c r="B1984" s="221"/>
      <c r="C1984" s="221"/>
      <c r="D1984" s="212"/>
    </row>
    <row r="1985" spans="1:4" ht="20.25" customHeight="1" x14ac:dyDescent="0.3">
      <c r="A1985" s="221"/>
      <c r="B1985" s="221"/>
      <c r="C1985" s="221"/>
      <c r="D1985" s="212"/>
    </row>
    <row r="1986" spans="1:4" ht="20.25" customHeight="1" x14ac:dyDescent="0.3">
      <c r="A1986" s="221"/>
      <c r="B1986" s="221"/>
      <c r="C1986" s="221"/>
      <c r="D1986" s="212"/>
    </row>
    <row r="1987" spans="1:4" ht="20.25" customHeight="1" x14ac:dyDescent="0.3">
      <c r="A1987" s="221"/>
      <c r="B1987" s="221"/>
      <c r="C1987" s="221"/>
      <c r="D1987" s="212"/>
    </row>
    <row r="1988" spans="1:4" ht="20.25" customHeight="1" x14ac:dyDescent="0.3">
      <c r="A1988" s="221"/>
      <c r="B1988" s="221"/>
      <c r="C1988" s="221"/>
      <c r="D1988" s="212"/>
    </row>
    <row r="1989" spans="1:4" ht="20.25" customHeight="1" x14ac:dyDescent="0.3">
      <c r="A1989" s="221"/>
      <c r="B1989" s="221"/>
      <c r="C1989" s="221"/>
      <c r="D1989" s="212"/>
    </row>
    <row r="1990" spans="1:4" ht="20.25" customHeight="1" x14ac:dyDescent="0.3">
      <c r="A1990" s="221"/>
      <c r="B1990" s="221"/>
      <c r="C1990" s="221"/>
      <c r="D1990" s="212"/>
    </row>
    <row r="1991" spans="1:4" ht="20.25" customHeight="1" x14ac:dyDescent="0.3">
      <c r="A1991" s="221"/>
      <c r="B1991" s="221"/>
      <c r="C1991" s="221"/>
      <c r="D1991" s="212"/>
    </row>
    <row r="1992" spans="1:4" ht="20.25" customHeight="1" x14ac:dyDescent="0.3">
      <c r="A1992" s="221"/>
      <c r="B1992" s="221"/>
      <c r="C1992" s="221"/>
      <c r="D1992" s="212"/>
    </row>
    <row r="1993" spans="1:4" ht="20.25" customHeight="1" x14ac:dyDescent="0.3">
      <c r="A1993" s="221"/>
      <c r="B1993" s="221"/>
      <c r="C1993" s="221"/>
      <c r="D1993" s="212"/>
    </row>
    <row r="1994" spans="1:4" ht="20.25" customHeight="1" x14ac:dyDescent="0.3">
      <c r="A1994" s="221"/>
      <c r="B1994" s="221"/>
      <c r="C1994" s="221"/>
      <c r="D1994" s="212"/>
    </row>
    <row r="1995" spans="1:4" ht="20.25" customHeight="1" x14ac:dyDescent="0.3">
      <c r="A1995" s="221"/>
      <c r="B1995" s="221"/>
      <c r="C1995" s="221"/>
      <c r="D1995" s="212"/>
    </row>
    <row r="1996" spans="1:4" ht="20.25" customHeight="1" x14ac:dyDescent="0.3">
      <c r="A1996" s="221"/>
      <c r="B1996" s="221"/>
      <c r="C1996" s="221"/>
      <c r="D1996" s="212"/>
    </row>
    <row r="1997" spans="1:4" ht="20.25" customHeight="1" x14ac:dyDescent="0.3">
      <c r="A1997" s="221"/>
      <c r="B1997" s="221"/>
      <c r="C1997" s="221"/>
      <c r="D1997" s="212"/>
    </row>
    <row r="1998" spans="1:4" ht="20.25" customHeight="1" x14ac:dyDescent="0.3">
      <c r="A1998" s="221"/>
      <c r="B1998" s="221"/>
      <c r="C1998" s="221"/>
      <c r="D1998" s="212"/>
    </row>
    <row r="1999" spans="1:4" ht="20.25" customHeight="1" x14ac:dyDescent="0.3">
      <c r="A1999" s="221"/>
      <c r="B1999" s="221"/>
      <c r="C1999" s="221"/>
      <c r="D1999" s="212"/>
    </row>
    <row r="2000" spans="1:4" ht="20.25" customHeight="1" x14ac:dyDescent="0.3">
      <c r="A2000" s="221"/>
      <c r="B2000" s="221"/>
      <c r="C2000" s="221"/>
      <c r="D2000" s="212"/>
    </row>
    <row r="2001" spans="1:4" ht="20.25" customHeight="1" x14ac:dyDescent="0.3">
      <c r="A2001" s="221"/>
      <c r="B2001" s="221"/>
      <c r="C2001" s="221"/>
      <c r="D2001" s="212"/>
    </row>
    <row r="2002" spans="1:4" ht="20.25" customHeight="1" x14ac:dyDescent="0.3">
      <c r="A2002" s="221"/>
      <c r="B2002" s="221"/>
      <c r="C2002" s="221"/>
      <c r="D2002" s="212"/>
    </row>
    <row r="2003" spans="1:4" ht="20.25" customHeight="1" x14ac:dyDescent="0.3">
      <c r="A2003" s="221"/>
      <c r="B2003" s="221"/>
      <c r="C2003" s="221"/>
      <c r="D2003" s="212"/>
    </row>
    <row r="2004" spans="1:4" ht="20.25" customHeight="1" x14ac:dyDescent="0.3">
      <c r="A2004" s="221"/>
      <c r="B2004" s="221"/>
      <c r="C2004" s="221"/>
      <c r="D2004" s="212"/>
    </row>
    <row r="2005" spans="1:4" ht="20.25" customHeight="1" x14ac:dyDescent="0.3">
      <c r="A2005" s="221"/>
      <c r="B2005" s="221"/>
      <c r="C2005" s="221"/>
      <c r="D2005" s="212"/>
    </row>
    <row r="2006" spans="1:4" ht="20.25" customHeight="1" x14ac:dyDescent="0.3">
      <c r="A2006" s="221"/>
      <c r="B2006" s="221"/>
      <c r="C2006" s="221"/>
      <c r="D2006" s="212"/>
    </row>
    <row r="2007" spans="1:4" ht="20.25" customHeight="1" x14ac:dyDescent="0.3">
      <c r="A2007" s="221"/>
      <c r="B2007" s="221"/>
      <c r="C2007" s="221"/>
      <c r="D2007" s="212"/>
    </row>
    <row r="2008" spans="1:4" ht="20.25" customHeight="1" x14ac:dyDescent="0.3">
      <c r="A2008" s="221"/>
      <c r="B2008" s="221"/>
      <c r="C2008" s="221"/>
      <c r="D2008" s="212"/>
    </row>
    <row r="2009" spans="1:4" ht="20.25" customHeight="1" x14ac:dyDescent="0.3">
      <c r="A2009" s="221"/>
      <c r="B2009" s="221"/>
      <c r="C2009" s="221"/>
      <c r="D2009" s="212"/>
    </row>
    <row r="2010" spans="1:4" ht="20.25" customHeight="1" x14ac:dyDescent="0.3">
      <c r="A2010" s="221"/>
      <c r="B2010" s="221"/>
      <c r="C2010" s="221"/>
      <c r="D2010" s="212"/>
    </row>
    <row r="2011" spans="1:4" ht="20.25" customHeight="1" x14ac:dyDescent="0.3">
      <c r="A2011" s="221"/>
      <c r="B2011" s="221"/>
      <c r="C2011" s="221"/>
      <c r="D2011" s="212"/>
    </row>
    <row r="2012" spans="1:4" ht="20.25" customHeight="1" x14ac:dyDescent="0.3">
      <c r="A2012" s="221"/>
      <c r="B2012" s="221"/>
      <c r="C2012" s="221"/>
      <c r="D2012" s="212"/>
    </row>
    <row r="2013" spans="1:4" ht="20.25" customHeight="1" x14ac:dyDescent="0.3">
      <c r="A2013" s="221"/>
      <c r="B2013" s="221"/>
      <c r="C2013" s="221"/>
      <c r="D2013" s="212"/>
    </row>
    <row r="2014" spans="1:4" ht="20.25" customHeight="1" x14ac:dyDescent="0.3">
      <c r="A2014" s="221"/>
      <c r="B2014" s="221"/>
      <c r="C2014" s="221"/>
      <c r="D2014" s="212"/>
    </row>
    <row r="2015" spans="1:4" ht="20.25" customHeight="1" x14ac:dyDescent="0.3">
      <c r="A2015" s="221"/>
      <c r="B2015" s="221"/>
      <c r="C2015" s="221"/>
      <c r="D2015" s="212"/>
    </row>
    <row r="2016" spans="1:4" ht="20.25" customHeight="1" x14ac:dyDescent="0.3">
      <c r="A2016" s="221"/>
      <c r="B2016" s="221"/>
      <c r="C2016" s="221"/>
      <c r="D2016" s="212"/>
    </row>
    <row r="2017" spans="1:4" ht="20.25" customHeight="1" x14ac:dyDescent="0.3">
      <c r="A2017" s="221"/>
      <c r="B2017" s="221"/>
      <c r="C2017" s="221"/>
      <c r="D2017" s="212"/>
    </row>
    <row r="2018" spans="1:4" ht="20.25" customHeight="1" x14ac:dyDescent="0.3">
      <c r="A2018" s="221"/>
      <c r="B2018" s="221"/>
      <c r="C2018" s="221"/>
      <c r="D2018" s="212"/>
    </row>
    <row r="2019" spans="1:4" ht="20.25" customHeight="1" x14ac:dyDescent="0.3">
      <c r="A2019" s="221"/>
      <c r="B2019" s="221"/>
      <c r="C2019" s="221"/>
      <c r="D2019" s="212"/>
    </row>
    <row r="2020" spans="1:4" ht="20.25" customHeight="1" x14ac:dyDescent="0.3">
      <c r="A2020" s="221"/>
      <c r="B2020" s="221"/>
      <c r="C2020" s="221"/>
      <c r="D2020" s="212"/>
    </row>
    <row r="2021" spans="1:4" ht="20.25" customHeight="1" x14ac:dyDescent="0.3">
      <c r="A2021" s="221"/>
      <c r="B2021" s="221"/>
      <c r="C2021" s="221"/>
      <c r="D2021" s="212"/>
    </row>
    <row r="2022" spans="1:4" ht="20.25" customHeight="1" x14ac:dyDescent="0.3">
      <c r="A2022" s="221"/>
      <c r="B2022" s="221"/>
      <c r="C2022" s="221"/>
      <c r="D2022" s="212"/>
    </row>
    <row r="2023" spans="1:4" ht="20.25" customHeight="1" x14ac:dyDescent="0.3">
      <c r="A2023" s="221"/>
      <c r="B2023" s="221"/>
      <c r="C2023" s="221"/>
      <c r="D2023" s="212"/>
    </row>
    <row r="2024" spans="1:4" ht="20.25" customHeight="1" x14ac:dyDescent="0.3">
      <c r="A2024" s="221"/>
      <c r="B2024" s="221"/>
      <c r="C2024" s="221"/>
      <c r="D2024" s="212"/>
    </row>
    <row r="2025" spans="1:4" ht="20.25" customHeight="1" x14ac:dyDescent="0.3">
      <c r="A2025" s="221"/>
      <c r="B2025" s="221"/>
      <c r="C2025" s="221"/>
      <c r="D2025" s="212"/>
    </row>
    <row r="2026" spans="1:4" ht="20.25" customHeight="1" x14ac:dyDescent="0.3">
      <c r="A2026" s="221"/>
      <c r="B2026" s="221"/>
      <c r="C2026" s="221"/>
      <c r="D2026" s="212"/>
    </row>
    <row r="2027" spans="1:4" ht="20.25" customHeight="1" x14ac:dyDescent="0.3">
      <c r="A2027" s="221"/>
      <c r="B2027" s="221"/>
      <c r="C2027" s="221"/>
      <c r="D2027" s="212"/>
    </row>
    <row r="2028" spans="1:4" ht="20.25" customHeight="1" x14ac:dyDescent="0.3">
      <c r="A2028" s="221"/>
      <c r="B2028" s="221"/>
      <c r="C2028" s="221"/>
      <c r="D2028" s="212"/>
    </row>
    <row r="2029" spans="1:4" ht="20.25" customHeight="1" x14ac:dyDescent="0.3">
      <c r="A2029" s="221"/>
      <c r="B2029" s="221"/>
      <c r="C2029" s="221"/>
      <c r="D2029" s="212"/>
    </row>
    <row r="2030" spans="1:4" ht="20.25" customHeight="1" x14ac:dyDescent="0.3">
      <c r="A2030" s="221"/>
      <c r="B2030" s="221"/>
      <c r="C2030" s="221"/>
      <c r="D2030" s="212"/>
    </row>
    <row r="2031" spans="1:4" ht="20.25" customHeight="1" x14ac:dyDescent="0.3">
      <c r="A2031" s="221"/>
      <c r="B2031" s="221"/>
      <c r="C2031" s="221"/>
      <c r="D2031" s="212"/>
    </row>
    <row r="2032" spans="1:4" ht="20.25" customHeight="1" x14ac:dyDescent="0.3">
      <c r="A2032" s="221"/>
      <c r="B2032" s="221"/>
      <c r="C2032" s="221"/>
      <c r="D2032" s="212"/>
    </row>
    <row r="2033" spans="1:4" ht="20.25" customHeight="1" x14ac:dyDescent="0.3">
      <c r="A2033" s="221"/>
      <c r="B2033" s="221"/>
      <c r="C2033" s="221"/>
      <c r="D2033" s="212"/>
    </row>
    <row r="2034" spans="1:4" ht="20.25" customHeight="1" x14ac:dyDescent="0.3">
      <c r="A2034" s="221"/>
      <c r="B2034" s="221"/>
      <c r="C2034" s="221"/>
      <c r="D2034" s="212"/>
    </row>
    <row r="2035" spans="1:4" ht="20.25" customHeight="1" x14ac:dyDescent="0.3">
      <c r="A2035" s="221"/>
      <c r="B2035" s="221"/>
      <c r="C2035" s="221"/>
      <c r="D2035" s="212"/>
    </row>
    <row r="2036" spans="1:4" ht="20.25" customHeight="1" x14ac:dyDescent="0.3">
      <c r="A2036" s="221"/>
      <c r="B2036" s="221"/>
      <c r="C2036" s="221"/>
      <c r="D2036" s="212"/>
    </row>
    <row r="2037" spans="1:4" ht="20.25" customHeight="1" x14ac:dyDescent="0.3">
      <c r="A2037" s="221"/>
      <c r="B2037" s="221"/>
      <c r="C2037" s="221"/>
      <c r="D2037" s="212"/>
    </row>
    <row r="2038" spans="1:4" ht="20.25" customHeight="1" x14ac:dyDescent="0.3">
      <c r="A2038" s="221"/>
      <c r="B2038" s="221"/>
      <c r="C2038" s="221"/>
      <c r="D2038" s="212"/>
    </row>
    <row r="2039" spans="1:4" ht="20.25" customHeight="1" x14ac:dyDescent="0.3">
      <c r="A2039" s="221"/>
      <c r="B2039" s="221"/>
      <c r="C2039" s="221"/>
      <c r="D2039" s="212"/>
    </row>
    <row r="2040" spans="1:4" ht="20.25" customHeight="1" x14ac:dyDescent="0.3">
      <c r="A2040" s="221"/>
      <c r="B2040" s="221"/>
      <c r="C2040" s="221"/>
      <c r="D2040" s="212"/>
    </row>
    <row r="2041" spans="1:4" ht="20.25" customHeight="1" x14ac:dyDescent="0.3">
      <c r="A2041" s="221"/>
      <c r="B2041" s="221"/>
      <c r="C2041" s="221"/>
      <c r="D2041" s="212"/>
    </row>
    <row r="2042" spans="1:4" ht="20.25" customHeight="1" x14ac:dyDescent="0.3">
      <c r="A2042" s="221"/>
      <c r="B2042" s="221"/>
      <c r="C2042" s="221"/>
      <c r="D2042" s="212"/>
    </row>
    <row r="2043" spans="1:4" ht="20.25" customHeight="1" x14ac:dyDescent="0.3">
      <c r="A2043" s="221"/>
      <c r="B2043" s="221"/>
      <c r="C2043" s="221"/>
      <c r="D2043" s="212"/>
    </row>
    <row r="2044" spans="1:4" ht="20.25" customHeight="1" x14ac:dyDescent="0.3">
      <c r="A2044" s="221"/>
      <c r="B2044" s="221"/>
      <c r="C2044" s="221"/>
      <c r="D2044" s="212"/>
    </row>
    <row r="2045" spans="1:4" ht="20.25" customHeight="1" x14ac:dyDescent="0.3">
      <c r="A2045" s="221"/>
      <c r="B2045" s="221"/>
      <c r="C2045" s="221"/>
      <c r="D2045" s="212"/>
    </row>
    <row r="2046" spans="1:4" ht="20.25" customHeight="1" x14ac:dyDescent="0.3">
      <c r="A2046" s="221"/>
      <c r="B2046" s="221"/>
      <c r="C2046" s="221"/>
      <c r="D2046" s="212"/>
    </row>
    <row r="2047" spans="1:4" ht="20.25" customHeight="1" x14ac:dyDescent="0.3">
      <c r="A2047" s="221"/>
      <c r="B2047" s="221"/>
      <c r="C2047" s="221"/>
      <c r="D2047" s="212"/>
    </row>
    <row r="2048" spans="1:4" ht="20.25" customHeight="1" x14ac:dyDescent="0.3">
      <c r="A2048" s="221"/>
      <c r="B2048" s="221"/>
      <c r="C2048" s="221"/>
      <c r="D2048" s="212"/>
    </row>
    <row r="2049" spans="1:4" ht="20.25" customHeight="1" x14ac:dyDescent="0.3">
      <c r="A2049" s="221"/>
      <c r="B2049" s="221"/>
      <c r="C2049" s="221"/>
      <c r="D2049" s="212"/>
    </row>
    <row r="2050" spans="1:4" ht="20.25" customHeight="1" x14ac:dyDescent="0.3">
      <c r="A2050" s="221"/>
      <c r="B2050" s="221"/>
      <c r="C2050" s="221"/>
      <c r="D2050" s="212"/>
    </row>
    <row r="2051" spans="1:4" ht="20.25" customHeight="1" x14ac:dyDescent="0.3">
      <c r="A2051" s="221"/>
      <c r="B2051" s="221"/>
      <c r="C2051" s="221"/>
      <c r="D2051" s="212"/>
    </row>
    <row r="2052" spans="1:4" ht="20.25" customHeight="1" x14ac:dyDescent="0.3">
      <c r="A2052" s="221"/>
      <c r="B2052" s="221"/>
      <c r="C2052" s="221"/>
      <c r="D2052" s="212"/>
    </row>
    <row r="2053" spans="1:4" ht="20.25" customHeight="1" x14ac:dyDescent="0.3">
      <c r="A2053" s="221"/>
      <c r="B2053" s="221"/>
      <c r="C2053" s="221"/>
      <c r="D2053" s="212"/>
    </row>
    <row r="2054" spans="1:4" ht="20.25" customHeight="1" x14ac:dyDescent="0.3">
      <c r="A2054" s="221"/>
      <c r="B2054" s="221"/>
      <c r="C2054" s="221"/>
      <c r="D2054" s="212"/>
    </row>
    <row r="2055" spans="1:4" ht="20.25" customHeight="1" x14ac:dyDescent="0.3">
      <c r="A2055" s="221"/>
      <c r="B2055" s="221"/>
      <c r="C2055" s="221"/>
      <c r="D2055" s="212"/>
    </row>
    <row r="2056" spans="1:4" ht="20.25" customHeight="1" x14ac:dyDescent="0.3">
      <c r="A2056" s="221"/>
      <c r="B2056" s="221"/>
      <c r="C2056" s="221"/>
      <c r="D2056" s="212"/>
    </row>
    <row r="2057" spans="1:4" ht="20.25" customHeight="1" x14ac:dyDescent="0.3">
      <c r="A2057" s="221"/>
      <c r="B2057" s="221"/>
      <c r="C2057" s="221"/>
      <c r="D2057" s="212"/>
    </row>
    <row r="2058" spans="1:4" ht="20.25" customHeight="1" x14ac:dyDescent="0.3">
      <c r="A2058" s="221"/>
      <c r="B2058" s="221"/>
      <c r="C2058" s="221"/>
      <c r="D2058" s="212"/>
    </row>
    <row r="2059" spans="1:4" ht="20.25" customHeight="1" x14ac:dyDescent="0.3">
      <c r="A2059" s="221"/>
      <c r="B2059" s="221"/>
      <c r="C2059" s="221"/>
      <c r="D2059" s="212"/>
    </row>
    <row r="2060" spans="1:4" ht="20.25" customHeight="1" x14ac:dyDescent="0.3">
      <c r="A2060" s="221"/>
      <c r="B2060" s="221"/>
      <c r="C2060" s="221"/>
      <c r="D2060" s="212"/>
    </row>
    <row r="2061" spans="1:4" ht="20.25" customHeight="1" x14ac:dyDescent="0.3">
      <c r="A2061" s="221"/>
      <c r="B2061" s="221"/>
      <c r="C2061" s="221"/>
      <c r="D2061" s="212"/>
    </row>
    <row r="2062" spans="1:4" ht="20.25" customHeight="1" x14ac:dyDescent="0.3">
      <c r="A2062" s="221"/>
      <c r="B2062" s="221"/>
      <c r="C2062" s="221"/>
      <c r="D2062" s="212"/>
    </row>
    <row r="2063" spans="1:4" ht="20.25" customHeight="1" x14ac:dyDescent="0.3">
      <c r="A2063" s="221"/>
      <c r="B2063" s="221"/>
      <c r="C2063" s="221"/>
      <c r="D2063" s="212"/>
    </row>
    <row r="2064" spans="1:4" ht="20.25" customHeight="1" x14ac:dyDescent="0.3">
      <c r="A2064" s="221"/>
      <c r="B2064" s="221"/>
      <c r="C2064" s="221"/>
      <c r="D2064" s="212"/>
    </row>
    <row r="2065" spans="1:4" ht="20.25" customHeight="1" x14ac:dyDescent="0.3">
      <c r="A2065" s="221"/>
      <c r="B2065" s="221"/>
      <c r="C2065" s="221"/>
      <c r="D2065" s="212"/>
    </row>
    <row r="2066" spans="1:4" ht="20.25" customHeight="1" x14ac:dyDescent="0.3">
      <c r="A2066" s="221"/>
      <c r="B2066" s="221"/>
      <c r="C2066" s="221"/>
      <c r="D2066" s="212"/>
    </row>
    <row r="2067" spans="1:4" ht="20.25" customHeight="1" x14ac:dyDescent="0.3">
      <c r="A2067" s="221"/>
      <c r="B2067" s="221"/>
      <c r="C2067" s="221"/>
      <c r="D2067" s="212"/>
    </row>
    <row r="2068" spans="1:4" ht="20.25" customHeight="1" x14ac:dyDescent="0.3">
      <c r="A2068" s="221"/>
      <c r="B2068" s="221"/>
      <c r="C2068" s="221"/>
      <c r="D2068" s="212"/>
    </row>
    <row r="2069" spans="1:4" ht="20.25" customHeight="1" x14ac:dyDescent="0.3">
      <c r="A2069" s="221"/>
      <c r="B2069" s="221"/>
      <c r="C2069" s="221"/>
      <c r="D2069" s="212"/>
    </row>
    <row r="2070" spans="1:4" ht="20.25" customHeight="1" x14ac:dyDescent="0.3">
      <c r="A2070" s="221"/>
      <c r="B2070" s="221"/>
      <c r="C2070" s="221"/>
      <c r="D2070" s="212"/>
    </row>
    <row r="2071" spans="1:4" ht="20.25" customHeight="1" x14ac:dyDescent="0.3">
      <c r="A2071" s="221"/>
      <c r="B2071" s="221"/>
      <c r="C2071" s="221"/>
      <c r="D2071" s="212"/>
    </row>
    <row r="2072" spans="1:4" ht="20.25" customHeight="1" x14ac:dyDescent="0.3">
      <c r="A2072" s="221"/>
      <c r="B2072" s="221"/>
      <c r="C2072" s="221"/>
      <c r="D2072" s="212"/>
    </row>
    <row r="2073" spans="1:4" ht="20.25" customHeight="1" x14ac:dyDescent="0.3">
      <c r="A2073" s="221"/>
      <c r="B2073" s="221"/>
      <c r="C2073" s="221"/>
      <c r="D2073" s="212"/>
    </row>
    <row r="2074" spans="1:4" ht="20.25" customHeight="1" x14ac:dyDescent="0.3">
      <c r="A2074" s="221"/>
      <c r="B2074" s="221"/>
      <c r="C2074" s="221"/>
      <c r="D2074" s="212"/>
    </row>
    <row r="2075" spans="1:4" ht="20.25" customHeight="1" x14ac:dyDescent="0.3">
      <c r="A2075" s="221"/>
      <c r="B2075" s="221"/>
      <c r="C2075" s="221"/>
      <c r="D2075" s="212"/>
    </row>
    <row r="2076" spans="1:4" ht="20.25" customHeight="1" x14ac:dyDescent="0.3">
      <c r="A2076" s="221"/>
      <c r="B2076" s="221"/>
      <c r="C2076" s="221"/>
      <c r="D2076" s="212"/>
    </row>
    <row r="2077" spans="1:4" ht="20.25" customHeight="1" x14ac:dyDescent="0.3">
      <c r="A2077" s="221"/>
      <c r="B2077" s="221"/>
      <c r="C2077" s="221"/>
      <c r="D2077" s="212"/>
    </row>
    <row r="2078" spans="1:4" ht="20.25" customHeight="1" x14ac:dyDescent="0.3">
      <c r="A2078" s="221"/>
      <c r="B2078" s="221"/>
      <c r="C2078" s="221"/>
      <c r="D2078" s="212"/>
    </row>
    <row r="2079" spans="1:4" ht="20.25" customHeight="1" x14ac:dyDescent="0.3">
      <c r="A2079" s="221"/>
      <c r="B2079" s="221"/>
      <c r="C2079" s="221"/>
      <c r="D2079" s="212"/>
    </row>
    <row r="2080" spans="1:4" ht="20.25" customHeight="1" x14ac:dyDescent="0.3">
      <c r="A2080" s="221"/>
      <c r="B2080" s="221"/>
      <c r="C2080" s="221"/>
      <c r="D2080" s="212"/>
    </row>
    <row r="2081" spans="1:4" ht="20.25" customHeight="1" x14ac:dyDescent="0.3">
      <c r="A2081" s="221"/>
      <c r="B2081" s="221"/>
      <c r="C2081" s="221"/>
      <c r="D2081" s="212"/>
    </row>
    <row r="2082" spans="1:4" ht="20.25" customHeight="1" x14ac:dyDescent="0.3">
      <c r="A2082" s="221"/>
      <c r="B2082" s="221"/>
      <c r="C2082" s="221"/>
      <c r="D2082" s="212"/>
    </row>
    <row r="2083" spans="1:4" ht="20.25" customHeight="1" x14ac:dyDescent="0.3">
      <c r="A2083" s="221"/>
      <c r="B2083" s="221"/>
      <c r="C2083" s="221"/>
      <c r="D2083" s="212"/>
    </row>
    <row r="2084" spans="1:4" ht="20.25" customHeight="1" x14ac:dyDescent="0.3">
      <c r="A2084" s="221"/>
      <c r="B2084" s="221"/>
      <c r="C2084" s="221"/>
      <c r="D2084" s="212"/>
    </row>
    <row r="2085" spans="1:4" ht="20.25" customHeight="1" x14ac:dyDescent="0.3">
      <c r="A2085" s="221"/>
      <c r="B2085" s="221"/>
      <c r="C2085" s="221"/>
      <c r="D2085" s="212"/>
    </row>
    <row r="2086" spans="1:4" ht="20.25" customHeight="1" x14ac:dyDescent="0.3">
      <c r="A2086" s="221"/>
      <c r="B2086" s="221"/>
      <c r="C2086" s="221"/>
      <c r="D2086" s="212"/>
    </row>
    <row r="2087" spans="1:4" ht="20.25" customHeight="1" x14ac:dyDescent="0.3">
      <c r="A2087" s="221"/>
      <c r="B2087" s="221"/>
      <c r="C2087" s="221"/>
      <c r="D2087" s="212"/>
    </row>
    <row r="2088" spans="1:4" ht="20.25" customHeight="1" x14ac:dyDescent="0.3">
      <c r="A2088" s="221"/>
      <c r="B2088" s="221"/>
      <c r="C2088" s="221"/>
      <c r="D2088" s="212"/>
    </row>
    <row r="2089" spans="1:4" ht="20.25" customHeight="1" x14ac:dyDescent="0.3">
      <c r="A2089" s="221"/>
      <c r="B2089" s="221"/>
      <c r="C2089" s="221"/>
      <c r="D2089" s="212"/>
    </row>
    <row r="2090" spans="1:4" ht="20.25" customHeight="1" x14ac:dyDescent="0.3">
      <c r="A2090" s="221"/>
      <c r="B2090" s="221"/>
      <c r="C2090" s="221"/>
      <c r="D2090" s="212"/>
    </row>
    <row r="2091" spans="1:4" ht="20.25" customHeight="1" x14ac:dyDescent="0.3">
      <c r="A2091" s="221"/>
      <c r="B2091" s="221"/>
      <c r="C2091" s="221"/>
      <c r="D2091" s="212"/>
    </row>
    <row r="2092" spans="1:4" ht="20.25" customHeight="1" x14ac:dyDescent="0.3">
      <c r="A2092" s="221"/>
      <c r="B2092" s="221"/>
      <c r="C2092" s="221"/>
      <c r="D2092" s="212"/>
    </row>
    <row r="2093" spans="1:4" ht="20.25" customHeight="1" x14ac:dyDescent="0.3">
      <c r="A2093" s="221"/>
      <c r="B2093" s="221"/>
      <c r="C2093" s="221"/>
      <c r="D2093" s="212"/>
    </row>
    <row r="2094" spans="1:4" ht="20.25" customHeight="1" x14ac:dyDescent="0.3">
      <c r="A2094" s="221"/>
      <c r="B2094" s="221"/>
      <c r="C2094" s="221"/>
      <c r="D2094" s="212"/>
    </row>
    <row r="2095" spans="1:4" ht="20.25" customHeight="1" x14ac:dyDescent="0.3">
      <c r="A2095" s="221"/>
      <c r="B2095" s="221"/>
      <c r="C2095" s="221"/>
      <c r="D2095" s="212"/>
    </row>
    <row r="2096" spans="1:4" ht="20.25" customHeight="1" x14ac:dyDescent="0.3">
      <c r="A2096" s="221"/>
      <c r="B2096" s="221"/>
      <c r="C2096" s="221"/>
      <c r="D2096" s="212"/>
    </row>
    <row r="2097" spans="1:4" ht="20.25" customHeight="1" x14ac:dyDescent="0.3">
      <c r="A2097" s="221"/>
      <c r="B2097" s="221"/>
      <c r="C2097" s="221"/>
      <c r="D2097" s="212"/>
    </row>
    <row r="2098" spans="1:4" ht="20.25" customHeight="1" x14ac:dyDescent="0.3">
      <c r="A2098" s="221"/>
      <c r="B2098" s="221"/>
      <c r="C2098" s="221"/>
      <c r="D2098" s="212"/>
    </row>
    <row r="2099" spans="1:4" ht="20.25" customHeight="1" x14ac:dyDescent="0.3">
      <c r="A2099" s="221"/>
      <c r="B2099" s="221"/>
      <c r="C2099" s="221"/>
      <c r="D2099" s="212"/>
    </row>
    <row r="2100" spans="1:4" ht="20.25" customHeight="1" x14ac:dyDescent="0.3">
      <c r="A2100" s="221"/>
      <c r="B2100" s="221"/>
      <c r="C2100" s="221"/>
      <c r="D2100" s="212"/>
    </row>
    <row r="2101" spans="1:4" ht="20.25" customHeight="1" x14ac:dyDescent="0.3">
      <c r="A2101" s="221"/>
      <c r="B2101" s="221"/>
      <c r="C2101" s="221"/>
      <c r="D2101" s="212"/>
    </row>
    <row r="2102" spans="1:4" ht="20.25" customHeight="1" x14ac:dyDescent="0.3">
      <c r="A2102" s="221"/>
      <c r="B2102" s="221"/>
      <c r="C2102" s="221"/>
      <c r="D2102" s="212"/>
    </row>
    <row r="2103" spans="1:4" ht="20.25" customHeight="1" x14ac:dyDescent="0.3">
      <c r="A2103" s="221"/>
      <c r="B2103" s="221"/>
      <c r="C2103" s="221"/>
      <c r="D2103" s="212"/>
    </row>
    <row r="2104" spans="1:4" ht="20.25" customHeight="1" x14ac:dyDescent="0.3">
      <c r="A2104" s="221"/>
      <c r="B2104" s="221"/>
      <c r="C2104" s="221"/>
      <c r="D2104" s="212"/>
    </row>
    <row r="2105" spans="1:4" ht="20.25" customHeight="1" x14ac:dyDescent="0.3">
      <c r="A2105" s="221"/>
      <c r="B2105" s="221"/>
      <c r="C2105" s="221"/>
      <c r="D2105" s="212"/>
    </row>
    <row r="2106" spans="1:4" ht="20.25" customHeight="1" x14ac:dyDescent="0.3">
      <c r="A2106" s="221"/>
      <c r="B2106" s="221"/>
      <c r="C2106" s="221"/>
      <c r="D2106" s="212"/>
    </row>
    <row r="2107" spans="1:4" ht="20.25" customHeight="1" x14ac:dyDescent="0.3">
      <c r="A2107" s="221"/>
      <c r="B2107" s="221"/>
      <c r="C2107" s="221"/>
      <c r="D2107" s="212"/>
    </row>
    <row r="2108" spans="1:4" ht="20.25" customHeight="1" x14ac:dyDescent="0.3">
      <c r="A2108" s="221"/>
      <c r="B2108" s="221"/>
      <c r="C2108" s="221"/>
      <c r="D2108" s="212"/>
    </row>
    <row r="2109" spans="1:4" ht="20.25" customHeight="1" x14ac:dyDescent="0.3">
      <c r="A2109" s="221"/>
      <c r="B2109" s="221"/>
      <c r="C2109" s="221"/>
      <c r="D2109" s="212"/>
    </row>
    <row r="2110" spans="1:4" ht="20.25" customHeight="1" x14ac:dyDescent="0.3">
      <c r="A2110" s="221"/>
      <c r="B2110" s="221"/>
      <c r="C2110" s="221"/>
      <c r="D2110" s="212"/>
    </row>
    <row r="2111" spans="1:4" ht="20.25" customHeight="1" x14ac:dyDescent="0.3">
      <c r="A2111" s="221"/>
      <c r="B2111" s="221"/>
      <c r="C2111" s="221"/>
      <c r="D2111" s="212"/>
    </row>
    <row r="2112" spans="1:4" ht="20.25" customHeight="1" x14ac:dyDescent="0.3">
      <c r="A2112" s="221"/>
      <c r="B2112" s="221"/>
      <c r="C2112" s="221"/>
      <c r="D2112" s="212"/>
    </row>
    <row r="2113" spans="1:4" ht="20.25" customHeight="1" x14ac:dyDescent="0.3">
      <c r="A2113" s="221"/>
      <c r="B2113" s="221"/>
      <c r="C2113" s="221"/>
      <c r="D2113" s="212"/>
    </row>
    <row r="2114" spans="1:4" ht="20.25" customHeight="1" x14ac:dyDescent="0.3">
      <c r="A2114" s="221"/>
      <c r="B2114" s="221"/>
      <c r="C2114" s="221"/>
      <c r="D2114" s="212"/>
    </row>
    <row r="2115" spans="1:4" ht="20.25" customHeight="1" x14ac:dyDescent="0.3">
      <c r="A2115" s="221"/>
      <c r="B2115" s="221"/>
      <c r="C2115" s="221"/>
      <c r="D2115" s="212"/>
    </row>
    <row r="2116" spans="1:4" ht="20.25" customHeight="1" x14ac:dyDescent="0.3">
      <c r="A2116" s="221"/>
      <c r="B2116" s="221"/>
      <c r="C2116" s="221"/>
      <c r="D2116" s="212"/>
    </row>
    <row r="2117" spans="1:4" ht="20.25" customHeight="1" x14ac:dyDescent="0.3">
      <c r="A2117" s="221"/>
      <c r="B2117" s="221"/>
      <c r="C2117" s="221"/>
      <c r="D2117" s="212"/>
    </row>
    <row r="2118" spans="1:4" ht="20.25" customHeight="1" x14ac:dyDescent="0.3">
      <c r="A2118" s="221"/>
      <c r="B2118" s="221"/>
      <c r="C2118" s="221"/>
      <c r="D2118" s="212"/>
    </row>
    <row r="2119" spans="1:4" ht="20.25" customHeight="1" x14ac:dyDescent="0.3">
      <c r="A2119" s="221"/>
      <c r="B2119" s="221"/>
      <c r="C2119" s="221"/>
      <c r="D2119" s="212"/>
    </row>
    <row r="2120" spans="1:4" ht="20.25" customHeight="1" x14ac:dyDescent="0.3">
      <c r="A2120" s="221"/>
      <c r="B2120" s="221"/>
      <c r="C2120" s="221"/>
      <c r="D2120" s="212"/>
    </row>
    <row r="2121" spans="1:4" ht="20.25" customHeight="1" x14ac:dyDescent="0.3">
      <c r="A2121" s="221"/>
      <c r="B2121" s="221"/>
      <c r="C2121" s="221"/>
      <c r="D2121" s="212"/>
    </row>
    <row r="2122" spans="1:4" ht="20.25" customHeight="1" x14ac:dyDescent="0.3">
      <c r="A2122" s="221"/>
      <c r="B2122" s="221"/>
      <c r="C2122" s="221"/>
      <c r="D2122" s="212"/>
    </row>
    <row r="2123" spans="1:4" ht="20.25" customHeight="1" x14ac:dyDescent="0.3">
      <c r="A2123" s="221"/>
      <c r="B2123" s="221"/>
      <c r="C2123" s="221"/>
      <c r="D2123" s="212"/>
    </row>
    <row r="2124" spans="1:4" ht="20.25" customHeight="1" x14ac:dyDescent="0.3">
      <c r="A2124" s="221"/>
      <c r="B2124" s="221"/>
      <c r="C2124" s="221"/>
      <c r="D2124" s="212"/>
    </row>
    <row r="2125" spans="1:4" ht="20.25" customHeight="1" x14ac:dyDescent="0.3">
      <c r="A2125" s="221"/>
      <c r="B2125" s="221"/>
      <c r="C2125" s="221"/>
      <c r="D2125" s="212"/>
    </row>
    <row r="2126" spans="1:4" ht="20.25" customHeight="1" x14ac:dyDescent="0.3">
      <c r="A2126" s="221"/>
      <c r="B2126" s="221"/>
      <c r="C2126" s="221"/>
      <c r="D2126" s="212"/>
    </row>
    <row r="2127" spans="1:4" ht="20.25" customHeight="1" x14ac:dyDescent="0.3">
      <c r="A2127" s="221"/>
      <c r="B2127" s="221"/>
      <c r="C2127" s="221"/>
      <c r="D2127" s="212"/>
    </row>
    <row r="2128" spans="1:4" ht="20.25" customHeight="1" x14ac:dyDescent="0.3">
      <c r="A2128" s="221"/>
      <c r="B2128" s="221"/>
      <c r="C2128" s="221"/>
      <c r="D2128" s="212"/>
    </row>
    <row r="2129" spans="1:4" ht="20.25" customHeight="1" x14ac:dyDescent="0.3">
      <c r="A2129" s="221"/>
      <c r="B2129" s="221"/>
      <c r="C2129" s="221"/>
      <c r="D2129" s="212"/>
    </row>
    <row r="2130" spans="1:4" ht="20.25" customHeight="1" x14ac:dyDescent="0.3">
      <c r="A2130" s="221"/>
      <c r="B2130" s="221"/>
      <c r="C2130" s="221"/>
      <c r="D2130" s="212"/>
    </row>
    <row r="2131" spans="1:4" ht="20.25" customHeight="1" x14ac:dyDescent="0.3">
      <c r="A2131" s="221"/>
      <c r="B2131" s="221"/>
      <c r="C2131" s="221"/>
      <c r="D2131" s="212"/>
    </row>
    <row r="2132" spans="1:4" ht="20.25" customHeight="1" x14ac:dyDescent="0.3">
      <c r="A2132" s="221"/>
      <c r="B2132" s="221"/>
      <c r="C2132" s="221"/>
      <c r="D2132" s="212"/>
    </row>
    <row r="2133" spans="1:4" ht="20.25" customHeight="1" x14ac:dyDescent="0.3">
      <c r="A2133" s="221"/>
      <c r="B2133" s="221"/>
      <c r="C2133" s="221"/>
      <c r="D2133" s="212"/>
    </row>
    <row r="2134" spans="1:4" ht="20.25" customHeight="1" x14ac:dyDescent="0.3">
      <c r="A2134" s="221"/>
      <c r="B2134" s="221"/>
      <c r="C2134" s="221"/>
      <c r="D2134" s="212"/>
    </row>
    <row r="2135" spans="1:4" ht="20.25" customHeight="1" x14ac:dyDescent="0.3">
      <c r="A2135" s="221"/>
      <c r="B2135" s="221"/>
      <c r="C2135" s="221"/>
      <c r="D2135" s="212"/>
    </row>
    <row r="2136" spans="1:4" ht="20.25" customHeight="1" x14ac:dyDescent="0.3">
      <c r="A2136" s="221"/>
      <c r="B2136" s="221"/>
      <c r="C2136" s="221"/>
      <c r="D2136" s="212"/>
    </row>
    <row r="2137" spans="1:4" ht="20.25" customHeight="1" x14ac:dyDescent="0.3">
      <c r="A2137" s="221"/>
      <c r="B2137" s="221"/>
      <c r="C2137" s="221"/>
      <c r="D2137" s="212"/>
    </row>
    <row r="2138" spans="1:4" ht="20.25" customHeight="1" x14ac:dyDescent="0.3">
      <c r="A2138" s="221"/>
      <c r="B2138" s="221"/>
      <c r="C2138" s="221"/>
      <c r="D2138" s="212"/>
    </row>
    <row r="2139" spans="1:4" ht="20.25" customHeight="1" x14ac:dyDescent="0.3">
      <c r="A2139" s="221"/>
      <c r="B2139" s="221"/>
      <c r="C2139" s="221"/>
      <c r="D2139" s="212"/>
    </row>
    <row r="2140" spans="1:4" ht="20.25" customHeight="1" x14ac:dyDescent="0.3">
      <c r="A2140" s="221"/>
      <c r="B2140" s="221"/>
      <c r="C2140" s="221"/>
      <c r="D2140" s="212"/>
    </row>
    <row r="2141" spans="1:4" ht="20.25" customHeight="1" x14ac:dyDescent="0.3">
      <c r="A2141" s="221"/>
      <c r="B2141" s="221"/>
      <c r="C2141" s="221"/>
      <c r="D2141" s="212"/>
    </row>
    <row r="2142" spans="1:4" ht="20.25" customHeight="1" x14ac:dyDescent="0.3">
      <c r="A2142" s="221"/>
      <c r="B2142" s="221"/>
      <c r="C2142" s="221"/>
      <c r="D2142" s="212"/>
    </row>
    <row r="2143" spans="1:4" ht="20.25" customHeight="1" x14ac:dyDescent="0.3">
      <c r="A2143" s="221"/>
      <c r="B2143" s="221"/>
      <c r="C2143" s="221"/>
      <c r="D2143" s="212"/>
    </row>
    <row r="2144" spans="1:4" ht="20.25" customHeight="1" x14ac:dyDescent="0.3">
      <c r="A2144" s="221"/>
      <c r="B2144" s="221"/>
      <c r="C2144" s="221"/>
      <c r="D2144" s="212"/>
    </row>
    <row r="2145" spans="1:4" ht="20.25" customHeight="1" x14ac:dyDescent="0.3">
      <c r="A2145" s="221"/>
      <c r="B2145" s="221"/>
      <c r="C2145" s="221"/>
      <c r="D2145" s="212"/>
    </row>
    <row r="2146" spans="1:4" ht="20.25" customHeight="1" x14ac:dyDescent="0.3">
      <c r="A2146" s="221"/>
      <c r="B2146" s="221"/>
      <c r="C2146" s="221"/>
      <c r="D2146" s="212"/>
    </row>
    <row r="2147" spans="1:4" ht="20.25" customHeight="1" x14ac:dyDescent="0.3">
      <c r="A2147" s="221"/>
      <c r="B2147" s="221"/>
      <c r="C2147" s="221"/>
      <c r="D2147" s="212"/>
    </row>
    <row r="2148" spans="1:4" ht="20.25" customHeight="1" x14ac:dyDescent="0.3">
      <c r="A2148" s="221"/>
      <c r="B2148" s="221"/>
      <c r="C2148" s="221"/>
      <c r="D2148" s="212"/>
    </row>
    <row r="2149" spans="1:4" ht="20.25" customHeight="1" x14ac:dyDescent="0.3">
      <c r="A2149" s="221"/>
      <c r="B2149" s="221"/>
      <c r="C2149" s="221"/>
      <c r="D2149" s="212"/>
    </row>
    <row r="2150" spans="1:4" ht="20.25" customHeight="1" x14ac:dyDescent="0.3">
      <c r="A2150" s="221"/>
      <c r="B2150" s="221"/>
      <c r="C2150" s="221"/>
      <c r="D2150" s="212"/>
    </row>
    <row r="2151" spans="1:4" ht="20.25" customHeight="1" x14ac:dyDescent="0.3">
      <c r="A2151" s="221"/>
      <c r="B2151" s="221"/>
      <c r="C2151" s="221"/>
      <c r="D2151" s="212"/>
    </row>
    <row r="2152" spans="1:4" ht="20.25" customHeight="1" x14ac:dyDescent="0.3">
      <c r="A2152" s="221"/>
      <c r="B2152" s="221"/>
      <c r="C2152" s="221"/>
      <c r="D2152" s="212"/>
    </row>
    <row r="2153" spans="1:4" ht="20.25" customHeight="1" x14ac:dyDescent="0.3">
      <c r="A2153" s="221"/>
      <c r="B2153" s="221"/>
      <c r="C2153" s="221"/>
      <c r="D2153" s="212"/>
    </row>
    <row r="2154" spans="1:4" ht="20.25" customHeight="1" x14ac:dyDescent="0.3">
      <c r="A2154" s="221"/>
      <c r="B2154" s="221"/>
      <c r="C2154" s="221"/>
      <c r="D2154" s="212"/>
    </row>
    <row r="2155" spans="1:4" ht="20.25" customHeight="1" x14ac:dyDescent="0.3">
      <c r="A2155" s="221"/>
      <c r="B2155" s="221"/>
      <c r="C2155" s="221"/>
      <c r="D2155" s="212"/>
    </row>
    <row r="2156" spans="1:4" ht="20.25" customHeight="1" x14ac:dyDescent="0.3">
      <c r="A2156" s="221"/>
      <c r="B2156" s="221"/>
      <c r="C2156" s="221"/>
      <c r="D2156" s="212"/>
    </row>
    <row r="2157" spans="1:4" ht="20.25" customHeight="1" x14ac:dyDescent="0.3">
      <c r="A2157" s="221"/>
      <c r="B2157" s="221"/>
      <c r="C2157" s="221"/>
      <c r="D2157" s="212"/>
    </row>
    <row r="2158" spans="1:4" ht="20.25" customHeight="1" x14ac:dyDescent="0.3">
      <c r="A2158" s="221"/>
      <c r="B2158" s="221"/>
      <c r="C2158" s="221"/>
      <c r="D2158" s="212"/>
    </row>
    <row r="2159" spans="1:4" ht="20.25" customHeight="1" x14ac:dyDescent="0.3">
      <c r="A2159" s="221"/>
      <c r="B2159" s="221"/>
      <c r="C2159" s="221"/>
      <c r="D2159" s="212"/>
    </row>
    <row r="2160" spans="1:4" ht="20.25" customHeight="1" x14ac:dyDescent="0.3">
      <c r="A2160" s="221"/>
      <c r="B2160" s="221"/>
      <c r="C2160" s="221"/>
      <c r="D2160" s="212"/>
    </row>
    <row r="2161" spans="1:4" ht="20.25" customHeight="1" x14ac:dyDescent="0.3">
      <c r="A2161" s="221"/>
      <c r="B2161" s="221"/>
      <c r="C2161" s="221"/>
      <c r="D2161" s="212"/>
    </row>
    <row r="2162" spans="1:4" ht="20.25" customHeight="1" x14ac:dyDescent="0.3">
      <c r="A2162" s="221"/>
      <c r="B2162" s="221"/>
      <c r="C2162" s="221"/>
      <c r="D2162" s="212"/>
    </row>
    <row r="2163" spans="1:4" ht="20.25" customHeight="1" x14ac:dyDescent="0.3">
      <c r="A2163" s="221"/>
      <c r="B2163" s="221"/>
      <c r="C2163" s="221"/>
      <c r="D2163" s="212"/>
    </row>
    <row r="2164" spans="1:4" ht="20.25" customHeight="1" x14ac:dyDescent="0.3">
      <c r="A2164" s="221"/>
      <c r="B2164" s="221"/>
      <c r="C2164" s="221"/>
      <c r="D2164" s="212"/>
    </row>
    <row r="2165" spans="1:4" ht="20.25" customHeight="1" x14ac:dyDescent="0.3">
      <c r="A2165" s="221"/>
      <c r="B2165" s="221"/>
      <c r="C2165" s="221"/>
      <c r="D2165" s="212"/>
    </row>
    <row r="2166" spans="1:4" ht="20.25" customHeight="1" x14ac:dyDescent="0.3">
      <c r="A2166" s="221"/>
      <c r="B2166" s="221"/>
      <c r="C2166" s="221"/>
      <c r="D2166" s="212"/>
    </row>
    <row r="2167" spans="1:4" ht="20.25" customHeight="1" x14ac:dyDescent="0.3">
      <c r="A2167" s="221"/>
      <c r="B2167" s="221"/>
      <c r="C2167" s="221"/>
      <c r="D2167" s="212"/>
    </row>
    <row r="2168" spans="1:4" ht="20.25" customHeight="1" x14ac:dyDescent="0.3">
      <c r="A2168" s="221"/>
      <c r="B2168" s="221"/>
      <c r="C2168" s="221"/>
      <c r="D2168" s="212"/>
    </row>
    <row r="2169" spans="1:4" ht="20.25" customHeight="1" x14ac:dyDescent="0.3">
      <c r="A2169" s="221"/>
      <c r="B2169" s="221"/>
      <c r="C2169" s="221"/>
      <c r="D2169" s="212"/>
    </row>
    <row r="2170" spans="1:4" ht="20.25" customHeight="1" x14ac:dyDescent="0.3">
      <c r="A2170" s="221"/>
      <c r="B2170" s="221"/>
      <c r="C2170" s="221"/>
      <c r="D2170" s="212"/>
    </row>
    <row r="2171" spans="1:4" ht="20.25" customHeight="1" x14ac:dyDescent="0.3">
      <c r="A2171" s="221"/>
      <c r="B2171" s="221"/>
      <c r="C2171" s="221"/>
      <c r="D2171" s="212"/>
    </row>
    <row r="2172" spans="1:4" ht="20.25" customHeight="1" x14ac:dyDescent="0.3">
      <c r="A2172" s="221"/>
      <c r="B2172" s="221"/>
      <c r="C2172" s="221"/>
      <c r="D2172" s="212"/>
    </row>
    <row r="2173" spans="1:4" ht="20.25" customHeight="1" x14ac:dyDescent="0.3">
      <c r="A2173" s="221"/>
      <c r="B2173" s="221"/>
      <c r="C2173" s="221"/>
      <c r="D2173" s="212"/>
    </row>
    <row r="2174" spans="1:4" ht="20.25" customHeight="1" x14ac:dyDescent="0.3">
      <c r="A2174" s="221"/>
      <c r="B2174" s="221"/>
      <c r="C2174" s="221"/>
      <c r="D2174" s="212"/>
    </row>
    <row r="2175" spans="1:4" ht="20.25" customHeight="1" x14ac:dyDescent="0.3">
      <c r="A2175" s="221"/>
      <c r="B2175" s="221"/>
      <c r="C2175" s="221"/>
      <c r="D2175" s="212"/>
    </row>
    <row r="2176" spans="1:4" ht="20.25" customHeight="1" x14ac:dyDescent="0.3">
      <c r="A2176" s="221"/>
      <c r="B2176" s="221"/>
      <c r="C2176" s="221"/>
      <c r="D2176" s="212"/>
    </row>
    <row r="2177" spans="1:4" ht="20.25" customHeight="1" x14ac:dyDescent="0.3">
      <c r="A2177" s="221"/>
      <c r="B2177" s="221"/>
      <c r="C2177" s="221"/>
      <c r="D2177" s="212"/>
    </row>
    <row r="2178" spans="1:4" ht="20.25" customHeight="1" x14ac:dyDescent="0.3">
      <c r="A2178" s="221"/>
      <c r="B2178" s="221"/>
      <c r="C2178" s="221"/>
      <c r="D2178" s="212"/>
    </row>
    <row r="2179" spans="1:4" ht="20.25" customHeight="1" x14ac:dyDescent="0.3">
      <c r="A2179" s="221"/>
      <c r="B2179" s="221"/>
      <c r="C2179" s="221"/>
      <c r="D2179" s="212"/>
    </row>
    <row r="2180" spans="1:4" ht="20.25" customHeight="1" x14ac:dyDescent="0.3">
      <c r="A2180" s="221"/>
      <c r="B2180" s="221"/>
      <c r="C2180" s="221"/>
      <c r="D2180" s="212"/>
    </row>
    <row r="2181" spans="1:4" ht="20.25" customHeight="1" x14ac:dyDescent="0.3">
      <c r="A2181" s="221"/>
      <c r="B2181" s="221"/>
      <c r="C2181" s="221"/>
      <c r="D2181" s="212"/>
    </row>
    <row r="2182" spans="1:4" ht="20.25" customHeight="1" x14ac:dyDescent="0.3">
      <c r="A2182" s="221"/>
      <c r="B2182" s="221"/>
      <c r="C2182" s="221"/>
      <c r="D2182" s="212"/>
    </row>
    <row r="2183" spans="1:4" ht="20.25" customHeight="1" x14ac:dyDescent="0.3">
      <c r="A2183" s="221"/>
      <c r="B2183" s="221"/>
      <c r="C2183" s="221"/>
      <c r="D2183" s="212"/>
    </row>
    <row r="2184" spans="1:4" ht="20.25" customHeight="1" x14ac:dyDescent="0.3">
      <c r="A2184" s="221"/>
      <c r="B2184" s="221"/>
      <c r="C2184" s="221"/>
      <c r="D2184" s="212"/>
    </row>
    <row r="2185" spans="1:4" ht="20.25" customHeight="1" x14ac:dyDescent="0.3">
      <c r="A2185" s="221"/>
      <c r="B2185" s="221"/>
      <c r="C2185" s="221"/>
      <c r="D2185" s="212"/>
    </row>
    <row r="2186" spans="1:4" ht="20.25" customHeight="1" x14ac:dyDescent="0.3">
      <c r="A2186" s="221"/>
      <c r="B2186" s="221"/>
      <c r="C2186" s="221"/>
      <c r="D2186" s="212"/>
    </row>
    <row r="2187" spans="1:4" ht="20.25" customHeight="1" x14ac:dyDescent="0.3">
      <c r="A2187" s="221"/>
      <c r="B2187" s="221"/>
      <c r="C2187" s="221"/>
      <c r="D2187" s="212"/>
    </row>
    <row r="2188" spans="1:4" ht="20.25" customHeight="1" x14ac:dyDescent="0.3">
      <c r="A2188" s="221"/>
      <c r="B2188" s="221"/>
      <c r="C2188" s="221"/>
      <c r="D2188" s="212"/>
    </row>
    <row r="2189" spans="1:4" ht="20.25" customHeight="1" x14ac:dyDescent="0.3">
      <c r="A2189" s="221"/>
      <c r="B2189" s="221"/>
      <c r="C2189" s="221"/>
      <c r="D2189" s="212"/>
    </row>
    <row r="2190" spans="1:4" ht="20.25" customHeight="1" x14ac:dyDescent="0.3">
      <c r="A2190" s="221"/>
      <c r="B2190" s="221"/>
      <c r="C2190" s="221"/>
      <c r="D2190" s="212"/>
    </row>
    <row r="2191" spans="1:4" ht="20.25" customHeight="1" x14ac:dyDescent="0.3">
      <c r="A2191" s="221"/>
      <c r="B2191" s="221"/>
      <c r="C2191" s="221"/>
      <c r="D2191" s="212"/>
    </row>
    <row r="2192" spans="1:4" ht="20.25" customHeight="1" x14ac:dyDescent="0.3">
      <c r="A2192" s="221"/>
      <c r="B2192" s="221"/>
      <c r="C2192" s="221"/>
      <c r="D2192" s="212"/>
    </row>
    <row r="2193" spans="1:4" ht="20.25" customHeight="1" x14ac:dyDescent="0.3">
      <c r="A2193" s="221"/>
      <c r="B2193" s="221"/>
      <c r="C2193" s="221"/>
      <c r="D2193" s="212"/>
    </row>
    <row r="2194" spans="1:4" ht="20.25" customHeight="1" x14ac:dyDescent="0.3">
      <c r="A2194" s="221"/>
      <c r="B2194" s="221"/>
      <c r="C2194" s="221"/>
      <c r="D2194" s="212"/>
    </row>
    <row r="2195" spans="1:4" ht="20.25" customHeight="1" x14ac:dyDescent="0.3">
      <c r="A2195" s="221"/>
      <c r="B2195" s="221"/>
      <c r="C2195" s="221"/>
      <c r="D2195" s="212"/>
    </row>
    <row r="2196" spans="1:4" ht="20.25" customHeight="1" x14ac:dyDescent="0.3">
      <c r="A2196" s="221"/>
      <c r="B2196" s="221"/>
      <c r="C2196" s="221"/>
      <c r="D2196" s="212"/>
    </row>
    <row r="2197" spans="1:4" ht="20.25" customHeight="1" x14ac:dyDescent="0.3">
      <c r="A2197" s="221"/>
      <c r="B2197" s="221"/>
      <c r="C2197" s="221"/>
      <c r="D2197" s="212"/>
    </row>
    <row r="2198" spans="1:4" ht="20.25" customHeight="1" x14ac:dyDescent="0.3">
      <c r="A2198" s="221"/>
      <c r="B2198" s="221"/>
      <c r="C2198" s="221"/>
      <c r="D2198" s="212"/>
    </row>
    <row r="2199" spans="1:4" ht="20.25" customHeight="1" x14ac:dyDescent="0.3">
      <c r="A2199" s="221"/>
      <c r="B2199" s="221"/>
      <c r="C2199" s="221"/>
      <c r="D2199" s="212"/>
    </row>
    <row r="2200" spans="1:4" ht="20.25" customHeight="1" x14ac:dyDescent="0.3">
      <c r="A2200" s="221"/>
      <c r="B2200" s="221"/>
      <c r="C2200" s="221"/>
      <c r="D2200" s="212"/>
    </row>
    <row r="2201" spans="1:4" ht="20.25" customHeight="1" x14ac:dyDescent="0.3">
      <c r="A2201" s="221"/>
      <c r="B2201" s="221"/>
      <c r="C2201" s="221"/>
      <c r="D2201" s="212"/>
    </row>
    <row r="2202" spans="1:4" ht="20.25" customHeight="1" x14ac:dyDescent="0.3">
      <c r="A2202" s="221"/>
      <c r="B2202" s="221"/>
      <c r="C2202" s="221"/>
      <c r="D2202" s="212"/>
    </row>
    <row r="2203" spans="1:4" ht="20.25" customHeight="1" x14ac:dyDescent="0.3">
      <c r="A2203" s="221"/>
      <c r="B2203" s="221"/>
      <c r="C2203" s="221"/>
      <c r="D2203" s="212"/>
    </row>
    <row r="2204" spans="1:4" ht="20.25" customHeight="1" x14ac:dyDescent="0.3">
      <c r="A2204" s="221"/>
      <c r="B2204" s="221"/>
      <c r="C2204" s="221"/>
      <c r="D2204" s="212"/>
    </row>
    <row r="2205" spans="1:4" ht="20.25" customHeight="1" x14ac:dyDescent="0.3">
      <c r="A2205" s="221"/>
      <c r="B2205" s="221"/>
      <c r="C2205" s="221"/>
      <c r="D2205" s="212"/>
    </row>
    <row r="2206" spans="1:4" ht="20.25" customHeight="1" x14ac:dyDescent="0.3">
      <c r="A2206" s="221"/>
      <c r="B2206" s="221"/>
      <c r="C2206" s="221"/>
      <c r="D2206" s="212"/>
    </row>
    <row r="2207" spans="1:4" ht="20.25" customHeight="1" x14ac:dyDescent="0.3">
      <c r="A2207" s="221"/>
      <c r="B2207" s="221"/>
      <c r="C2207" s="221"/>
      <c r="D2207" s="212"/>
    </row>
    <row r="2208" spans="1:4" ht="20.25" customHeight="1" x14ac:dyDescent="0.3">
      <c r="A2208" s="221"/>
      <c r="B2208" s="221"/>
      <c r="C2208" s="221"/>
      <c r="D2208" s="212"/>
    </row>
    <row r="2209" spans="1:4" ht="20.25" customHeight="1" x14ac:dyDescent="0.3">
      <c r="A2209" s="221"/>
      <c r="B2209" s="221"/>
      <c r="C2209" s="221"/>
      <c r="D2209" s="212"/>
    </row>
    <row r="2210" spans="1:4" ht="20.25" customHeight="1" x14ac:dyDescent="0.3">
      <c r="A2210" s="221"/>
      <c r="B2210" s="221"/>
      <c r="C2210" s="221"/>
      <c r="D2210" s="212"/>
    </row>
    <row r="2211" spans="1:4" ht="20.25" customHeight="1" x14ac:dyDescent="0.3">
      <c r="A2211" s="221"/>
      <c r="B2211" s="221"/>
      <c r="C2211" s="221"/>
      <c r="D2211" s="212"/>
    </row>
    <row r="2212" spans="1:4" ht="20.25" customHeight="1" x14ac:dyDescent="0.3">
      <c r="A2212" s="221"/>
      <c r="B2212" s="221"/>
      <c r="C2212" s="221"/>
      <c r="D2212" s="212"/>
    </row>
    <row r="2213" spans="1:4" ht="20.25" customHeight="1" x14ac:dyDescent="0.3">
      <c r="A2213" s="221"/>
      <c r="B2213" s="221"/>
      <c r="C2213" s="221"/>
      <c r="D2213" s="212"/>
    </row>
    <row r="2214" spans="1:4" ht="20.25" customHeight="1" x14ac:dyDescent="0.3">
      <c r="A2214" s="221"/>
      <c r="B2214" s="221"/>
      <c r="C2214" s="221"/>
      <c r="D2214" s="212"/>
    </row>
    <row r="2215" spans="1:4" ht="20.25" customHeight="1" x14ac:dyDescent="0.3">
      <c r="A2215" s="221"/>
      <c r="B2215" s="221"/>
      <c r="C2215" s="221"/>
      <c r="D2215" s="212"/>
    </row>
    <row r="2216" spans="1:4" ht="20.25" customHeight="1" x14ac:dyDescent="0.3">
      <c r="A2216" s="221"/>
      <c r="B2216" s="221"/>
      <c r="C2216" s="221"/>
      <c r="D2216" s="212"/>
    </row>
    <row r="2217" spans="1:4" ht="20.25" customHeight="1" x14ac:dyDescent="0.3">
      <c r="A2217" s="221"/>
      <c r="B2217" s="221"/>
      <c r="C2217" s="221"/>
      <c r="D2217" s="212"/>
    </row>
    <row r="2218" spans="1:4" ht="20.25" customHeight="1" x14ac:dyDescent="0.3">
      <c r="A2218" s="221"/>
      <c r="B2218" s="221"/>
      <c r="C2218" s="221"/>
      <c r="D2218" s="212"/>
    </row>
    <row r="2219" spans="1:4" ht="20.25" customHeight="1" x14ac:dyDescent="0.3">
      <c r="A2219" s="221"/>
      <c r="B2219" s="221"/>
      <c r="C2219" s="221"/>
      <c r="D2219" s="212"/>
    </row>
    <row r="2220" spans="1:4" ht="20.25" customHeight="1" x14ac:dyDescent="0.3">
      <c r="A2220" s="221"/>
      <c r="B2220" s="221"/>
      <c r="C2220" s="221"/>
      <c r="D2220" s="212"/>
    </row>
    <row r="2221" spans="1:4" ht="20.25" customHeight="1" x14ac:dyDescent="0.3">
      <c r="A2221" s="221"/>
      <c r="B2221" s="221"/>
      <c r="C2221" s="221"/>
      <c r="D2221" s="212"/>
    </row>
    <row r="2222" spans="1:4" ht="20.25" customHeight="1" x14ac:dyDescent="0.3">
      <c r="A2222" s="221"/>
      <c r="B2222" s="221"/>
      <c r="C2222" s="221"/>
      <c r="D2222" s="212"/>
    </row>
    <row r="2223" spans="1:4" ht="20.25" customHeight="1" x14ac:dyDescent="0.3">
      <c r="A2223" s="221"/>
      <c r="B2223" s="221"/>
      <c r="C2223" s="221"/>
      <c r="D2223" s="212"/>
    </row>
    <row r="2224" spans="1:4" ht="20.25" customHeight="1" x14ac:dyDescent="0.3">
      <c r="A2224" s="221"/>
      <c r="B2224" s="221"/>
      <c r="C2224" s="221"/>
      <c r="D2224" s="212"/>
    </row>
    <row r="2225" spans="1:4" ht="20.25" customHeight="1" x14ac:dyDescent="0.3">
      <c r="A2225" s="221"/>
      <c r="B2225" s="221"/>
      <c r="C2225" s="221"/>
      <c r="D2225" s="212"/>
    </row>
    <row r="2226" spans="1:4" ht="20.25" customHeight="1" x14ac:dyDescent="0.3">
      <c r="A2226" s="221"/>
      <c r="B2226" s="221"/>
      <c r="C2226" s="221"/>
      <c r="D2226" s="212"/>
    </row>
    <row r="2227" spans="1:4" ht="20.25" customHeight="1" x14ac:dyDescent="0.3">
      <c r="A2227" s="221"/>
      <c r="B2227" s="221"/>
      <c r="C2227" s="221"/>
      <c r="D2227" s="212"/>
    </row>
    <row r="2228" spans="1:4" ht="20.25" customHeight="1" x14ac:dyDescent="0.3">
      <c r="A2228" s="221"/>
      <c r="B2228" s="221"/>
      <c r="C2228" s="221"/>
      <c r="D2228" s="212"/>
    </row>
    <row r="2229" spans="1:4" ht="20.25" customHeight="1" x14ac:dyDescent="0.3">
      <c r="A2229" s="221"/>
      <c r="B2229" s="221"/>
      <c r="C2229" s="221"/>
      <c r="D2229" s="212"/>
    </row>
    <row r="2230" spans="1:4" ht="20.25" customHeight="1" x14ac:dyDescent="0.3">
      <c r="A2230" s="221"/>
      <c r="B2230" s="221"/>
      <c r="C2230" s="221"/>
      <c r="D2230" s="212"/>
    </row>
    <row r="2231" spans="1:4" ht="20.25" customHeight="1" x14ac:dyDescent="0.3">
      <c r="A2231" s="221"/>
      <c r="B2231" s="221"/>
      <c r="C2231" s="221"/>
      <c r="D2231" s="212"/>
    </row>
    <row r="2232" spans="1:4" ht="20.25" customHeight="1" x14ac:dyDescent="0.3">
      <c r="A2232" s="221"/>
      <c r="B2232" s="221"/>
      <c r="C2232" s="221"/>
      <c r="D2232" s="212"/>
    </row>
    <row r="2233" spans="1:4" ht="20.25" customHeight="1" x14ac:dyDescent="0.3">
      <c r="A2233" s="221"/>
      <c r="B2233" s="221"/>
      <c r="C2233" s="221"/>
      <c r="D2233" s="212"/>
    </row>
    <row r="2234" spans="1:4" ht="20.25" customHeight="1" x14ac:dyDescent="0.3">
      <c r="A2234" s="221"/>
      <c r="B2234" s="221"/>
      <c r="C2234" s="221"/>
      <c r="D2234" s="212"/>
    </row>
    <row r="2235" spans="1:4" ht="20.25" customHeight="1" x14ac:dyDescent="0.3">
      <c r="A2235" s="221"/>
      <c r="B2235" s="221"/>
      <c r="C2235" s="221"/>
      <c r="D2235" s="212"/>
    </row>
    <row r="2236" spans="1:4" ht="20.25" customHeight="1" x14ac:dyDescent="0.3">
      <c r="A2236" s="221"/>
      <c r="B2236" s="221"/>
      <c r="C2236" s="221"/>
      <c r="D2236" s="212"/>
    </row>
    <row r="2237" spans="1:4" ht="20.25" customHeight="1" x14ac:dyDescent="0.3">
      <c r="A2237" s="221"/>
      <c r="B2237" s="221"/>
      <c r="C2237" s="221"/>
      <c r="D2237" s="212"/>
    </row>
    <row r="2238" spans="1:4" ht="20.25" customHeight="1" x14ac:dyDescent="0.3">
      <c r="A2238" s="221"/>
      <c r="B2238" s="221"/>
      <c r="C2238" s="221"/>
      <c r="D2238" s="212"/>
    </row>
    <row r="2239" spans="1:4" ht="20.25" customHeight="1" x14ac:dyDescent="0.3">
      <c r="A2239" s="221"/>
      <c r="B2239" s="221"/>
      <c r="C2239" s="221"/>
      <c r="D2239" s="212"/>
    </row>
    <row r="2240" spans="1:4" ht="20.25" customHeight="1" x14ac:dyDescent="0.3">
      <c r="A2240" s="221"/>
      <c r="B2240" s="221"/>
      <c r="C2240" s="221"/>
      <c r="D2240" s="212"/>
    </row>
    <row r="2241" spans="1:4" ht="20.25" customHeight="1" x14ac:dyDescent="0.3">
      <c r="A2241" s="221"/>
      <c r="B2241" s="221"/>
      <c r="C2241" s="221"/>
      <c r="D2241" s="212"/>
    </row>
    <row r="2242" spans="1:4" ht="20.25" customHeight="1" x14ac:dyDescent="0.3">
      <c r="A2242" s="221"/>
      <c r="B2242" s="221"/>
      <c r="C2242" s="221"/>
      <c r="D2242" s="212"/>
    </row>
    <row r="2243" spans="1:4" ht="20.25" customHeight="1" x14ac:dyDescent="0.3">
      <c r="A2243" s="221"/>
      <c r="B2243" s="221"/>
      <c r="C2243" s="221"/>
      <c r="D2243" s="212"/>
    </row>
    <row r="2244" spans="1:4" ht="20.25" customHeight="1" x14ac:dyDescent="0.3">
      <c r="A2244" s="221"/>
      <c r="B2244" s="221"/>
      <c r="C2244" s="221"/>
      <c r="D2244" s="212"/>
    </row>
    <row r="2245" spans="1:4" ht="20.25" customHeight="1" x14ac:dyDescent="0.3">
      <c r="A2245" s="221"/>
      <c r="B2245" s="221"/>
      <c r="C2245" s="221"/>
      <c r="D2245" s="212"/>
    </row>
    <row r="2246" spans="1:4" ht="20.25" customHeight="1" x14ac:dyDescent="0.3">
      <c r="A2246" s="221"/>
      <c r="B2246" s="221"/>
      <c r="C2246" s="221"/>
      <c r="D2246" s="212"/>
    </row>
    <row r="2247" spans="1:4" ht="20.25" customHeight="1" x14ac:dyDescent="0.3">
      <c r="A2247" s="221"/>
      <c r="B2247" s="221"/>
      <c r="C2247" s="221"/>
      <c r="D2247" s="212"/>
    </row>
    <row r="2248" spans="1:4" ht="20.25" customHeight="1" x14ac:dyDescent="0.3">
      <c r="A2248" s="221"/>
      <c r="B2248" s="221"/>
      <c r="C2248" s="221"/>
      <c r="D2248" s="212"/>
    </row>
    <row r="2249" spans="1:4" ht="20.25" customHeight="1" x14ac:dyDescent="0.3">
      <c r="A2249" s="221"/>
      <c r="B2249" s="221"/>
      <c r="C2249" s="221"/>
      <c r="D2249" s="212"/>
    </row>
    <row r="2250" spans="1:4" ht="20.25" customHeight="1" x14ac:dyDescent="0.3">
      <c r="A2250" s="221"/>
      <c r="B2250" s="221"/>
      <c r="C2250" s="221"/>
      <c r="D2250" s="212"/>
    </row>
    <row r="2251" spans="1:4" ht="20.25" customHeight="1" x14ac:dyDescent="0.3">
      <c r="A2251" s="221"/>
      <c r="B2251" s="221"/>
      <c r="C2251" s="221"/>
      <c r="D2251" s="212"/>
    </row>
    <row r="2252" spans="1:4" ht="20.25" customHeight="1" x14ac:dyDescent="0.3">
      <c r="A2252" s="221"/>
      <c r="B2252" s="221"/>
      <c r="C2252" s="221"/>
      <c r="D2252" s="212"/>
    </row>
    <row r="2253" spans="1:4" ht="20.25" customHeight="1" x14ac:dyDescent="0.3">
      <c r="A2253" s="221"/>
      <c r="B2253" s="221"/>
      <c r="C2253" s="221"/>
      <c r="D2253" s="212"/>
    </row>
    <row r="2254" spans="1:4" ht="20.25" customHeight="1" x14ac:dyDescent="0.3">
      <c r="A2254" s="221"/>
      <c r="B2254" s="221"/>
      <c r="C2254" s="221"/>
      <c r="D2254" s="212"/>
    </row>
    <row r="2255" spans="1:4" ht="20.25" customHeight="1" x14ac:dyDescent="0.3">
      <c r="A2255" s="221"/>
      <c r="B2255" s="221"/>
      <c r="C2255" s="221"/>
      <c r="D2255" s="212"/>
    </row>
    <row r="2256" spans="1:4" ht="20.25" customHeight="1" x14ac:dyDescent="0.3">
      <c r="A2256" s="221"/>
      <c r="B2256" s="221"/>
      <c r="C2256" s="221"/>
      <c r="D2256" s="212"/>
    </row>
    <row r="2257" spans="1:4" ht="20.25" customHeight="1" x14ac:dyDescent="0.3">
      <c r="A2257" s="221"/>
      <c r="B2257" s="221"/>
      <c r="C2257" s="221"/>
      <c r="D2257" s="212"/>
    </row>
    <row r="2258" spans="1:4" ht="20.25" customHeight="1" x14ac:dyDescent="0.3">
      <c r="A2258" s="221"/>
      <c r="B2258" s="221"/>
      <c r="C2258" s="221"/>
      <c r="D2258" s="212"/>
    </row>
    <row r="2259" spans="1:4" ht="20.25" customHeight="1" x14ac:dyDescent="0.3">
      <c r="A2259" s="221"/>
      <c r="B2259" s="221"/>
      <c r="C2259" s="221"/>
      <c r="D2259" s="212"/>
    </row>
    <row r="2260" spans="1:4" ht="20.25" customHeight="1" x14ac:dyDescent="0.3">
      <c r="A2260" s="221"/>
      <c r="B2260" s="221"/>
      <c r="C2260" s="221"/>
      <c r="D2260" s="212"/>
    </row>
    <row r="2261" spans="1:4" ht="20.25" customHeight="1" x14ac:dyDescent="0.3">
      <c r="A2261" s="221"/>
      <c r="B2261" s="221"/>
      <c r="C2261" s="221"/>
      <c r="D2261" s="212"/>
    </row>
    <row r="2262" spans="1:4" ht="20.25" customHeight="1" x14ac:dyDescent="0.3">
      <c r="A2262" s="221"/>
      <c r="B2262" s="221"/>
      <c r="C2262" s="221"/>
      <c r="D2262" s="212"/>
    </row>
    <row r="2263" spans="1:4" ht="20.25" customHeight="1" x14ac:dyDescent="0.3">
      <c r="A2263" s="221"/>
      <c r="B2263" s="221"/>
      <c r="C2263" s="221"/>
      <c r="D2263" s="212"/>
    </row>
    <row r="2264" spans="1:4" ht="20.25" customHeight="1" x14ac:dyDescent="0.3">
      <c r="A2264" s="221"/>
      <c r="B2264" s="221"/>
      <c r="C2264" s="221"/>
      <c r="D2264" s="212"/>
    </row>
    <row r="2265" spans="1:4" ht="20.25" customHeight="1" x14ac:dyDescent="0.3">
      <c r="A2265" s="221"/>
      <c r="B2265" s="221"/>
      <c r="C2265" s="221"/>
      <c r="D2265" s="212"/>
    </row>
    <row r="2266" spans="1:4" ht="20.25" customHeight="1" x14ac:dyDescent="0.3">
      <c r="A2266" s="221"/>
      <c r="B2266" s="221"/>
      <c r="C2266" s="221"/>
      <c r="D2266" s="212"/>
    </row>
    <row r="2267" spans="1:4" ht="20.25" customHeight="1" x14ac:dyDescent="0.3">
      <c r="A2267" s="221"/>
      <c r="B2267" s="221"/>
      <c r="C2267" s="221"/>
      <c r="D2267" s="212"/>
    </row>
    <row r="2268" spans="1:4" ht="20.25" customHeight="1" x14ac:dyDescent="0.3">
      <c r="A2268" s="221"/>
      <c r="B2268" s="221"/>
      <c r="C2268" s="221"/>
      <c r="D2268" s="212"/>
    </row>
    <row r="2269" spans="1:4" ht="20.25" customHeight="1" x14ac:dyDescent="0.3">
      <c r="A2269" s="221"/>
      <c r="B2269" s="221"/>
      <c r="C2269" s="221"/>
      <c r="D2269" s="212"/>
    </row>
    <row r="2270" spans="1:4" ht="20.25" customHeight="1" x14ac:dyDescent="0.3">
      <c r="A2270" s="221"/>
      <c r="B2270" s="221"/>
      <c r="C2270" s="221"/>
      <c r="D2270" s="212"/>
    </row>
    <row r="2271" spans="1:4" ht="20.25" customHeight="1" x14ac:dyDescent="0.3">
      <c r="A2271" s="221"/>
      <c r="B2271" s="221"/>
      <c r="C2271" s="221"/>
      <c r="D2271" s="212"/>
    </row>
    <row r="2272" spans="1:4" ht="20.25" customHeight="1" x14ac:dyDescent="0.3">
      <c r="A2272" s="221"/>
      <c r="B2272" s="221"/>
      <c r="C2272" s="221"/>
      <c r="D2272" s="212"/>
    </row>
    <row r="2273" spans="1:4" ht="20.25" customHeight="1" x14ac:dyDescent="0.3">
      <c r="A2273" s="221"/>
      <c r="B2273" s="221"/>
      <c r="C2273" s="221"/>
      <c r="D2273" s="212"/>
    </row>
    <row r="2274" spans="1:4" ht="20.25" customHeight="1" x14ac:dyDescent="0.3">
      <c r="A2274" s="221"/>
      <c r="B2274" s="221"/>
      <c r="C2274" s="221"/>
      <c r="D2274" s="212"/>
    </row>
    <row r="2275" spans="1:4" ht="20.25" customHeight="1" x14ac:dyDescent="0.3">
      <c r="A2275" s="221"/>
      <c r="B2275" s="221"/>
      <c r="C2275" s="221"/>
      <c r="D2275" s="212"/>
    </row>
    <row r="2276" spans="1:4" ht="20.25" customHeight="1" x14ac:dyDescent="0.3">
      <c r="A2276" s="221"/>
      <c r="B2276" s="221"/>
      <c r="C2276" s="221"/>
      <c r="D2276" s="212"/>
    </row>
    <row r="2277" spans="1:4" ht="20.25" customHeight="1" x14ac:dyDescent="0.3">
      <c r="A2277" s="221"/>
      <c r="B2277" s="221"/>
      <c r="C2277" s="221"/>
      <c r="D2277" s="212"/>
    </row>
    <row r="2278" spans="1:4" ht="20.25" customHeight="1" x14ac:dyDescent="0.3">
      <c r="A2278" s="221"/>
      <c r="B2278" s="221"/>
      <c r="C2278" s="221"/>
      <c r="D2278" s="212"/>
    </row>
    <row r="2279" spans="1:4" ht="20.25" customHeight="1" x14ac:dyDescent="0.3">
      <c r="A2279" s="221"/>
      <c r="B2279" s="221"/>
      <c r="C2279" s="221"/>
      <c r="D2279" s="212"/>
    </row>
    <row r="2280" spans="1:4" ht="20.25" customHeight="1" x14ac:dyDescent="0.3">
      <c r="A2280" s="221"/>
      <c r="B2280" s="221"/>
      <c r="C2280" s="221"/>
      <c r="D2280" s="212"/>
    </row>
    <row r="2281" spans="1:4" ht="20.25" customHeight="1" x14ac:dyDescent="0.3">
      <c r="A2281" s="221"/>
      <c r="B2281" s="221"/>
      <c r="C2281" s="221"/>
      <c r="D2281" s="212"/>
    </row>
    <row r="2282" spans="1:4" ht="20.25" customHeight="1" x14ac:dyDescent="0.3">
      <c r="A2282" s="221"/>
      <c r="B2282" s="221"/>
      <c r="C2282" s="221"/>
      <c r="D2282" s="212"/>
    </row>
    <row r="2283" spans="1:4" ht="20.25" customHeight="1" x14ac:dyDescent="0.3">
      <c r="A2283" s="221"/>
      <c r="B2283" s="221"/>
      <c r="C2283" s="221"/>
      <c r="D2283" s="212"/>
    </row>
    <row r="2284" spans="1:4" ht="20.25" customHeight="1" x14ac:dyDescent="0.3">
      <c r="A2284" s="221"/>
      <c r="B2284" s="221"/>
      <c r="C2284" s="221"/>
      <c r="D2284" s="212"/>
    </row>
    <row r="2285" spans="1:4" ht="20.25" customHeight="1" x14ac:dyDescent="0.3">
      <c r="A2285" s="221"/>
      <c r="B2285" s="221"/>
      <c r="C2285" s="221"/>
      <c r="D2285" s="212"/>
    </row>
    <row r="2286" spans="1:4" ht="20.25" customHeight="1" x14ac:dyDescent="0.3">
      <c r="A2286" s="221"/>
      <c r="B2286" s="221"/>
      <c r="C2286" s="221"/>
      <c r="D2286" s="212"/>
    </row>
    <row r="2287" spans="1:4" ht="20.25" customHeight="1" x14ac:dyDescent="0.3">
      <c r="A2287" s="221"/>
      <c r="B2287" s="221"/>
      <c r="C2287" s="221"/>
      <c r="D2287" s="212"/>
    </row>
    <row r="2288" spans="1:4" ht="20.25" customHeight="1" x14ac:dyDescent="0.3">
      <c r="A2288" s="221"/>
      <c r="B2288" s="221"/>
      <c r="C2288" s="221"/>
      <c r="D2288" s="212"/>
    </row>
    <row r="2289" spans="1:4" ht="20.25" customHeight="1" x14ac:dyDescent="0.3">
      <c r="A2289" s="221"/>
      <c r="B2289" s="221"/>
      <c r="C2289" s="221"/>
      <c r="D2289" s="212"/>
    </row>
    <row r="2290" spans="1:4" ht="20.25" customHeight="1" x14ac:dyDescent="0.3">
      <c r="A2290" s="221"/>
      <c r="B2290" s="221"/>
      <c r="C2290" s="221"/>
      <c r="D2290" s="212"/>
    </row>
    <row r="2291" spans="1:4" ht="20.25" customHeight="1" x14ac:dyDescent="0.3">
      <c r="A2291" s="221"/>
      <c r="B2291" s="221"/>
      <c r="C2291" s="221"/>
      <c r="D2291" s="212"/>
    </row>
    <row r="2292" spans="1:4" ht="20.25" customHeight="1" x14ac:dyDescent="0.3">
      <c r="A2292" s="221"/>
      <c r="B2292" s="221"/>
      <c r="C2292" s="221"/>
      <c r="D2292" s="212"/>
    </row>
    <row r="2293" spans="1:4" ht="20.25" customHeight="1" x14ac:dyDescent="0.3">
      <c r="A2293" s="221"/>
      <c r="B2293" s="221"/>
      <c r="C2293" s="221"/>
      <c r="D2293" s="212"/>
    </row>
    <row r="2294" spans="1:4" ht="20.25" customHeight="1" x14ac:dyDescent="0.3">
      <c r="A2294" s="221"/>
      <c r="B2294" s="221"/>
      <c r="C2294" s="221"/>
      <c r="D2294" s="212"/>
    </row>
    <row r="2295" spans="1:4" ht="20.25" customHeight="1" x14ac:dyDescent="0.3">
      <c r="A2295" s="221"/>
      <c r="B2295" s="221"/>
      <c r="C2295" s="221"/>
      <c r="D2295" s="212"/>
    </row>
    <row r="2296" spans="1:4" ht="20.25" customHeight="1" x14ac:dyDescent="0.3">
      <c r="A2296" s="221"/>
      <c r="B2296" s="221"/>
      <c r="C2296" s="221"/>
      <c r="D2296" s="212"/>
    </row>
    <row r="2297" spans="1:4" ht="20.25" customHeight="1" x14ac:dyDescent="0.3">
      <c r="A2297" s="221"/>
      <c r="B2297" s="221"/>
      <c r="C2297" s="221"/>
      <c r="D2297" s="212"/>
    </row>
    <row r="2298" spans="1:4" ht="20.25" customHeight="1" x14ac:dyDescent="0.3">
      <c r="A2298" s="221"/>
      <c r="B2298" s="221"/>
      <c r="C2298" s="221"/>
      <c r="D2298" s="212"/>
    </row>
    <row r="2299" spans="1:4" ht="20.25" customHeight="1" x14ac:dyDescent="0.3">
      <c r="A2299" s="221"/>
      <c r="B2299" s="221"/>
      <c r="C2299" s="221"/>
      <c r="D2299" s="212"/>
    </row>
    <row r="2300" spans="1:4" ht="20.25" customHeight="1" x14ac:dyDescent="0.3">
      <c r="A2300" s="221"/>
      <c r="B2300" s="221"/>
      <c r="C2300" s="221"/>
      <c r="D2300" s="212"/>
    </row>
    <row r="2301" spans="1:4" ht="20.25" customHeight="1" x14ac:dyDescent="0.3">
      <c r="A2301" s="221"/>
      <c r="B2301" s="221"/>
      <c r="C2301" s="221"/>
      <c r="D2301" s="212"/>
    </row>
    <row r="2302" spans="1:4" ht="20.25" customHeight="1" x14ac:dyDescent="0.3">
      <c r="A2302" s="221"/>
      <c r="B2302" s="221"/>
      <c r="C2302" s="221"/>
      <c r="D2302" s="212"/>
    </row>
    <row r="2303" spans="1:4" ht="20.25" customHeight="1" x14ac:dyDescent="0.3">
      <c r="A2303" s="221"/>
      <c r="B2303" s="221"/>
      <c r="C2303" s="221"/>
      <c r="D2303" s="212"/>
    </row>
    <row r="2304" spans="1:4" ht="20.25" customHeight="1" x14ac:dyDescent="0.3">
      <c r="A2304" s="221"/>
      <c r="B2304" s="221"/>
      <c r="C2304" s="221"/>
      <c r="D2304" s="212"/>
    </row>
    <row r="2305" spans="1:4" ht="20.25" customHeight="1" x14ac:dyDescent="0.3">
      <c r="A2305" s="221"/>
      <c r="B2305" s="221"/>
      <c r="C2305" s="221"/>
      <c r="D2305" s="212"/>
    </row>
    <row r="2306" spans="1:4" ht="20.25" customHeight="1" x14ac:dyDescent="0.3">
      <c r="A2306" s="221"/>
      <c r="B2306" s="221"/>
      <c r="C2306" s="221"/>
      <c r="D2306" s="212"/>
    </row>
    <row r="2307" spans="1:4" ht="20.25" customHeight="1" x14ac:dyDescent="0.3">
      <c r="A2307" s="221"/>
      <c r="B2307" s="221"/>
      <c r="C2307" s="221"/>
      <c r="D2307" s="212"/>
    </row>
    <row r="2308" spans="1:4" ht="20.25" customHeight="1" x14ac:dyDescent="0.3">
      <c r="A2308" s="221"/>
      <c r="B2308" s="221"/>
      <c r="C2308" s="221"/>
      <c r="D2308" s="212"/>
    </row>
    <row r="2309" spans="1:4" ht="20.25" customHeight="1" x14ac:dyDescent="0.3">
      <c r="A2309" s="221"/>
      <c r="B2309" s="221"/>
      <c r="C2309" s="221"/>
      <c r="D2309" s="212"/>
    </row>
    <row r="2310" spans="1:4" ht="20.25" customHeight="1" x14ac:dyDescent="0.3">
      <c r="A2310" s="221"/>
      <c r="B2310" s="221"/>
      <c r="C2310" s="221"/>
      <c r="D2310" s="212"/>
    </row>
    <row r="2311" spans="1:4" ht="20.25" customHeight="1" x14ac:dyDescent="0.3">
      <c r="A2311" s="221"/>
      <c r="B2311" s="221"/>
      <c r="C2311" s="221"/>
      <c r="D2311" s="212"/>
    </row>
    <row r="2312" spans="1:4" ht="20.25" customHeight="1" x14ac:dyDescent="0.3">
      <c r="A2312" s="221"/>
      <c r="B2312" s="221"/>
      <c r="C2312" s="221"/>
      <c r="D2312" s="212"/>
    </row>
    <row r="2313" spans="1:4" ht="20.25" customHeight="1" x14ac:dyDescent="0.3">
      <c r="A2313" s="221"/>
      <c r="B2313" s="221"/>
      <c r="C2313" s="221"/>
      <c r="D2313" s="212"/>
    </row>
    <row r="2314" spans="1:4" ht="20.25" customHeight="1" x14ac:dyDescent="0.3">
      <c r="A2314" s="221"/>
      <c r="B2314" s="221"/>
      <c r="C2314" s="221"/>
      <c r="D2314" s="212"/>
    </row>
    <row r="2315" spans="1:4" ht="20.25" customHeight="1" x14ac:dyDescent="0.3">
      <c r="A2315" s="221"/>
      <c r="B2315" s="221"/>
      <c r="C2315" s="221"/>
      <c r="D2315" s="212"/>
    </row>
    <row r="2316" spans="1:4" ht="20.25" customHeight="1" x14ac:dyDescent="0.3">
      <c r="A2316" s="221"/>
      <c r="B2316" s="221"/>
      <c r="C2316" s="221"/>
      <c r="D2316" s="212"/>
    </row>
    <row r="2317" spans="1:4" ht="20.25" customHeight="1" x14ac:dyDescent="0.3">
      <c r="A2317" s="221"/>
      <c r="B2317" s="221"/>
      <c r="C2317" s="221"/>
      <c r="D2317" s="212"/>
    </row>
    <row r="2318" spans="1:4" ht="20.25" customHeight="1" x14ac:dyDescent="0.3">
      <c r="A2318" s="221"/>
      <c r="B2318" s="221"/>
      <c r="C2318" s="221"/>
      <c r="D2318" s="212"/>
    </row>
    <row r="2319" spans="1:4" ht="20.25" customHeight="1" x14ac:dyDescent="0.3">
      <c r="A2319" s="221"/>
      <c r="B2319" s="221"/>
      <c r="C2319" s="221"/>
      <c r="D2319" s="212"/>
    </row>
    <row r="2320" spans="1:4" ht="20.25" customHeight="1" x14ac:dyDescent="0.3">
      <c r="A2320" s="221"/>
      <c r="B2320" s="221"/>
      <c r="C2320" s="221"/>
      <c r="D2320" s="212"/>
    </row>
    <row r="2321" spans="1:4" ht="20.25" customHeight="1" x14ac:dyDescent="0.3">
      <c r="A2321" s="221"/>
      <c r="B2321" s="221"/>
      <c r="C2321" s="221"/>
      <c r="D2321" s="212"/>
    </row>
    <row r="2322" spans="1:4" ht="20.25" customHeight="1" x14ac:dyDescent="0.3">
      <c r="A2322" s="221"/>
      <c r="B2322" s="221"/>
      <c r="C2322" s="221"/>
      <c r="D2322" s="212"/>
    </row>
    <row r="2323" spans="1:4" ht="20.25" customHeight="1" x14ac:dyDescent="0.3">
      <c r="A2323" s="221"/>
      <c r="B2323" s="221"/>
      <c r="C2323" s="221"/>
      <c r="D2323" s="212"/>
    </row>
    <row r="2324" spans="1:4" ht="20.25" customHeight="1" x14ac:dyDescent="0.3">
      <c r="A2324" s="221"/>
      <c r="B2324" s="221"/>
      <c r="C2324" s="221"/>
      <c r="D2324" s="212"/>
    </row>
    <row r="2325" spans="1:4" ht="20.25" customHeight="1" x14ac:dyDescent="0.3">
      <c r="A2325" s="221"/>
      <c r="B2325" s="221"/>
      <c r="C2325" s="221"/>
      <c r="D2325" s="212"/>
    </row>
    <row r="2326" spans="1:4" ht="20.25" customHeight="1" x14ac:dyDescent="0.3">
      <c r="A2326" s="221"/>
      <c r="B2326" s="221"/>
      <c r="C2326" s="221"/>
      <c r="D2326" s="212"/>
    </row>
    <row r="2327" spans="1:4" ht="20.25" customHeight="1" x14ac:dyDescent="0.3">
      <c r="A2327" s="221"/>
      <c r="B2327" s="221"/>
      <c r="C2327" s="221"/>
      <c r="D2327" s="212"/>
    </row>
    <row r="2328" spans="1:4" ht="20.25" customHeight="1" x14ac:dyDescent="0.3">
      <c r="A2328" s="221"/>
      <c r="B2328" s="221"/>
      <c r="C2328" s="221"/>
      <c r="D2328" s="212"/>
    </row>
    <row r="2329" spans="1:4" ht="20.25" customHeight="1" x14ac:dyDescent="0.3">
      <c r="A2329" s="221"/>
      <c r="B2329" s="221"/>
      <c r="C2329" s="221"/>
      <c r="D2329" s="212"/>
    </row>
    <row r="2330" spans="1:4" ht="20.25" customHeight="1" x14ac:dyDescent="0.3">
      <c r="A2330" s="221"/>
      <c r="B2330" s="221"/>
      <c r="C2330" s="221"/>
      <c r="D2330" s="212"/>
    </row>
    <row r="2331" spans="1:4" ht="20.25" customHeight="1" x14ac:dyDescent="0.3">
      <c r="A2331" s="221"/>
      <c r="B2331" s="221"/>
      <c r="C2331" s="221"/>
      <c r="D2331" s="212"/>
    </row>
    <row r="2332" spans="1:4" ht="20.25" customHeight="1" x14ac:dyDescent="0.3">
      <c r="A2332" s="221"/>
      <c r="B2332" s="221"/>
      <c r="C2332" s="221"/>
      <c r="D2332" s="212"/>
    </row>
    <row r="2333" spans="1:4" ht="20.25" customHeight="1" x14ac:dyDescent="0.3">
      <c r="A2333" s="221"/>
      <c r="B2333" s="221"/>
      <c r="C2333" s="221"/>
      <c r="D2333" s="212"/>
    </row>
    <row r="2334" spans="1:4" ht="20.25" customHeight="1" x14ac:dyDescent="0.3">
      <c r="A2334" s="221"/>
      <c r="B2334" s="221"/>
      <c r="C2334" s="221"/>
      <c r="D2334" s="212"/>
    </row>
    <row r="2335" spans="1:4" ht="20.25" customHeight="1" x14ac:dyDescent="0.3">
      <c r="A2335" s="221"/>
      <c r="B2335" s="221"/>
      <c r="C2335" s="221"/>
      <c r="D2335" s="212"/>
    </row>
    <row r="2336" spans="1:4" ht="20.25" customHeight="1" x14ac:dyDescent="0.3">
      <c r="A2336" s="221"/>
      <c r="B2336" s="221"/>
      <c r="C2336" s="221"/>
      <c r="D2336" s="212"/>
    </row>
    <row r="2337" spans="1:4" ht="20.25" customHeight="1" x14ac:dyDescent="0.3">
      <c r="A2337" s="221"/>
      <c r="B2337" s="221"/>
      <c r="C2337" s="221"/>
      <c r="D2337" s="212"/>
    </row>
    <row r="2338" spans="1:4" ht="20.25" customHeight="1" x14ac:dyDescent="0.3">
      <c r="A2338" s="221"/>
      <c r="B2338" s="221"/>
      <c r="C2338" s="221"/>
      <c r="D2338" s="212"/>
    </row>
    <row r="2339" spans="1:4" ht="20.25" customHeight="1" x14ac:dyDescent="0.3">
      <c r="A2339" s="221"/>
      <c r="B2339" s="221"/>
      <c r="C2339" s="221"/>
      <c r="D2339" s="212"/>
    </row>
    <row r="2340" spans="1:4" ht="20.25" customHeight="1" x14ac:dyDescent="0.3">
      <c r="A2340" s="221"/>
      <c r="B2340" s="221"/>
      <c r="C2340" s="221"/>
      <c r="D2340" s="212"/>
    </row>
    <row r="2341" spans="1:4" ht="20.25" customHeight="1" x14ac:dyDescent="0.3">
      <c r="A2341" s="221"/>
      <c r="B2341" s="221"/>
      <c r="C2341" s="221"/>
      <c r="D2341" s="212"/>
    </row>
    <row r="2342" spans="1:4" ht="20.25" customHeight="1" x14ac:dyDescent="0.3">
      <c r="A2342" s="221"/>
      <c r="B2342" s="221"/>
      <c r="C2342" s="221"/>
      <c r="D2342" s="212"/>
    </row>
    <row r="2343" spans="1:4" ht="20.25" customHeight="1" x14ac:dyDescent="0.3">
      <c r="A2343" s="221"/>
      <c r="B2343" s="221"/>
      <c r="C2343" s="221"/>
      <c r="D2343" s="212"/>
    </row>
    <row r="2344" spans="1:4" ht="20.25" customHeight="1" x14ac:dyDescent="0.3">
      <c r="A2344" s="221"/>
      <c r="B2344" s="221"/>
      <c r="C2344" s="221"/>
      <c r="D2344" s="212"/>
    </row>
    <row r="2345" spans="1:4" ht="20.25" customHeight="1" x14ac:dyDescent="0.3">
      <c r="A2345" s="221"/>
      <c r="B2345" s="221"/>
      <c r="C2345" s="221"/>
      <c r="D2345" s="212"/>
    </row>
    <row r="2346" spans="1:4" ht="20.25" customHeight="1" x14ac:dyDescent="0.3">
      <c r="A2346" s="221"/>
      <c r="B2346" s="221"/>
      <c r="C2346" s="221"/>
      <c r="D2346" s="212"/>
    </row>
    <row r="2347" spans="1:4" ht="20.25" customHeight="1" x14ac:dyDescent="0.3">
      <c r="A2347" s="221"/>
      <c r="B2347" s="221"/>
      <c r="C2347" s="221"/>
      <c r="D2347" s="212"/>
    </row>
    <row r="2348" spans="1:4" ht="20.25" customHeight="1" x14ac:dyDescent="0.3">
      <c r="A2348" s="221"/>
      <c r="B2348" s="221"/>
      <c r="C2348" s="221"/>
      <c r="D2348" s="212"/>
    </row>
    <row r="2349" spans="1:4" ht="20.25" customHeight="1" x14ac:dyDescent="0.3">
      <c r="A2349" s="221"/>
      <c r="B2349" s="221"/>
      <c r="C2349" s="221"/>
      <c r="D2349" s="212"/>
    </row>
    <row r="2350" spans="1:4" ht="20.25" customHeight="1" x14ac:dyDescent="0.3">
      <c r="A2350" s="221"/>
      <c r="B2350" s="221"/>
      <c r="C2350" s="221"/>
      <c r="D2350" s="212"/>
    </row>
    <row r="2351" spans="1:4" ht="20.25" customHeight="1" x14ac:dyDescent="0.3">
      <c r="A2351" s="221"/>
      <c r="B2351" s="221"/>
      <c r="C2351" s="221"/>
      <c r="D2351" s="212"/>
    </row>
    <row r="2352" spans="1:4" ht="20.25" customHeight="1" x14ac:dyDescent="0.3">
      <c r="A2352" s="221"/>
      <c r="B2352" s="221"/>
      <c r="C2352" s="221"/>
      <c r="D2352" s="212"/>
    </row>
    <row r="2353" spans="1:4" ht="20.25" customHeight="1" x14ac:dyDescent="0.3">
      <c r="A2353" s="221"/>
      <c r="B2353" s="221"/>
      <c r="C2353" s="221"/>
      <c r="D2353" s="212"/>
    </row>
    <row r="2354" spans="1:4" ht="20.25" customHeight="1" x14ac:dyDescent="0.3">
      <c r="A2354" s="221"/>
      <c r="B2354" s="221"/>
      <c r="C2354" s="221"/>
      <c r="D2354" s="212"/>
    </row>
    <row r="2355" spans="1:4" ht="20.25" customHeight="1" x14ac:dyDescent="0.3">
      <c r="A2355" s="221"/>
      <c r="B2355" s="221"/>
      <c r="C2355" s="221"/>
      <c r="D2355" s="212"/>
    </row>
    <row r="2356" spans="1:4" ht="20.25" customHeight="1" x14ac:dyDescent="0.3">
      <c r="A2356" s="221"/>
      <c r="B2356" s="221"/>
      <c r="C2356" s="221"/>
      <c r="D2356" s="212"/>
    </row>
    <row r="2357" spans="1:4" ht="20.25" customHeight="1" x14ac:dyDescent="0.3">
      <c r="A2357" s="221"/>
      <c r="B2357" s="221"/>
      <c r="C2357" s="221"/>
      <c r="D2357" s="212"/>
    </row>
    <row r="2358" spans="1:4" ht="20.25" customHeight="1" x14ac:dyDescent="0.3">
      <c r="A2358" s="221"/>
      <c r="B2358" s="221"/>
      <c r="C2358" s="221"/>
      <c r="D2358" s="212"/>
    </row>
    <row r="2359" spans="1:4" ht="20.25" customHeight="1" x14ac:dyDescent="0.3">
      <c r="A2359" s="221"/>
      <c r="B2359" s="221"/>
      <c r="C2359" s="221"/>
      <c r="D2359" s="212"/>
    </row>
    <row r="2360" spans="1:4" ht="20.25" customHeight="1" x14ac:dyDescent="0.3">
      <c r="A2360" s="221"/>
      <c r="B2360" s="221"/>
      <c r="C2360" s="221"/>
      <c r="D2360" s="212"/>
    </row>
    <row r="2361" spans="1:4" ht="20.25" customHeight="1" x14ac:dyDescent="0.3">
      <c r="A2361" s="221"/>
      <c r="B2361" s="221"/>
      <c r="C2361" s="221"/>
      <c r="D2361" s="212"/>
    </row>
    <row r="2362" spans="1:4" ht="20.25" customHeight="1" x14ac:dyDescent="0.3">
      <c r="A2362" s="221"/>
      <c r="B2362" s="221"/>
      <c r="C2362" s="221"/>
      <c r="D2362" s="212"/>
    </row>
    <row r="2363" spans="1:4" ht="20.25" customHeight="1" x14ac:dyDescent="0.3">
      <c r="A2363" s="221"/>
      <c r="B2363" s="221"/>
      <c r="C2363" s="221"/>
      <c r="D2363" s="212"/>
    </row>
    <row r="2364" spans="1:4" ht="20.25" customHeight="1" x14ac:dyDescent="0.3">
      <c r="A2364" s="221"/>
      <c r="B2364" s="221"/>
      <c r="C2364" s="221"/>
      <c r="D2364" s="212"/>
    </row>
    <row r="2365" spans="1:4" ht="20.25" customHeight="1" x14ac:dyDescent="0.3">
      <c r="A2365" s="221"/>
      <c r="B2365" s="221"/>
      <c r="C2365" s="221"/>
      <c r="D2365" s="212"/>
    </row>
    <row r="2366" spans="1:4" ht="20.25" customHeight="1" x14ac:dyDescent="0.3">
      <c r="A2366" s="221"/>
      <c r="B2366" s="221"/>
      <c r="C2366" s="221"/>
      <c r="D2366" s="212"/>
    </row>
    <row r="2367" spans="1:4" ht="20.25" customHeight="1" x14ac:dyDescent="0.3">
      <c r="A2367" s="221"/>
      <c r="B2367" s="221"/>
      <c r="C2367" s="221"/>
      <c r="D2367" s="212"/>
    </row>
    <row r="2368" spans="1:4" ht="20.25" customHeight="1" x14ac:dyDescent="0.3">
      <c r="A2368" s="221"/>
      <c r="B2368" s="221"/>
      <c r="C2368" s="221"/>
      <c r="D2368" s="212"/>
    </row>
    <row r="2369" spans="1:4" ht="20.25" customHeight="1" x14ac:dyDescent="0.3">
      <c r="A2369" s="221"/>
      <c r="B2369" s="221"/>
      <c r="C2369" s="221"/>
      <c r="D2369" s="212"/>
    </row>
    <row r="2370" spans="1:4" ht="20.25" customHeight="1" x14ac:dyDescent="0.3">
      <c r="A2370" s="221"/>
      <c r="B2370" s="221"/>
      <c r="C2370" s="221"/>
      <c r="D2370" s="212"/>
    </row>
    <row r="2371" spans="1:4" ht="20.25" customHeight="1" x14ac:dyDescent="0.3">
      <c r="A2371" s="221"/>
      <c r="B2371" s="221"/>
      <c r="C2371" s="221"/>
      <c r="D2371" s="212"/>
    </row>
    <row r="2372" spans="1:4" ht="20.25" customHeight="1" x14ac:dyDescent="0.3">
      <c r="A2372" s="221"/>
      <c r="B2372" s="221"/>
      <c r="C2372" s="221"/>
      <c r="D2372" s="212"/>
    </row>
    <row r="2373" spans="1:4" ht="20.25" customHeight="1" x14ac:dyDescent="0.3">
      <c r="A2373" s="221"/>
      <c r="B2373" s="221"/>
      <c r="C2373" s="221"/>
      <c r="D2373" s="212"/>
    </row>
    <row r="2374" spans="1:4" ht="20.25" customHeight="1" x14ac:dyDescent="0.3">
      <c r="A2374" s="221"/>
      <c r="B2374" s="221"/>
      <c r="C2374" s="221"/>
      <c r="D2374" s="212"/>
    </row>
    <row r="2375" spans="1:4" ht="20.25" customHeight="1" x14ac:dyDescent="0.3">
      <c r="A2375" s="221"/>
      <c r="B2375" s="221"/>
      <c r="C2375" s="221"/>
      <c r="D2375" s="212"/>
    </row>
    <row r="2376" spans="1:4" ht="20.25" customHeight="1" x14ac:dyDescent="0.3">
      <c r="A2376" s="221"/>
      <c r="B2376" s="221"/>
      <c r="C2376" s="221"/>
      <c r="D2376" s="212"/>
    </row>
    <row r="2377" spans="1:4" ht="20.25" customHeight="1" x14ac:dyDescent="0.3">
      <c r="A2377" s="221"/>
      <c r="B2377" s="221"/>
      <c r="C2377" s="221"/>
      <c r="D2377" s="212"/>
    </row>
    <row r="2378" spans="1:4" ht="20.25" customHeight="1" x14ac:dyDescent="0.3">
      <c r="A2378" s="221"/>
      <c r="B2378" s="221"/>
      <c r="C2378" s="221"/>
      <c r="D2378" s="212"/>
    </row>
    <row r="2379" spans="1:4" ht="20.25" customHeight="1" x14ac:dyDescent="0.3">
      <c r="A2379" s="221"/>
      <c r="B2379" s="221"/>
      <c r="C2379" s="221"/>
      <c r="D2379" s="212"/>
    </row>
    <row r="2380" spans="1:4" ht="20.25" customHeight="1" x14ac:dyDescent="0.3">
      <c r="A2380" s="221"/>
      <c r="B2380" s="221"/>
      <c r="C2380" s="221"/>
      <c r="D2380" s="212"/>
    </row>
    <row r="2381" spans="1:4" ht="20.25" customHeight="1" x14ac:dyDescent="0.3">
      <c r="A2381" s="221"/>
      <c r="B2381" s="221"/>
      <c r="C2381" s="221"/>
      <c r="D2381" s="212"/>
    </row>
    <row r="2382" spans="1:4" ht="20.25" customHeight="1" x14ac:dyDescent="0.3">
      <c r="A2382" s="221"/>
      <c r="B2382" s="221"/>
      <c r="C2382" s="221"/>
      <c r="D2382" s="212"/>
    </row>
    <row r="2383" spans="1:4" ht="20.25" customHeight="1" x14ac:dyDescent="0.3">
      <c r="A2383" s="221"/>
      <c r="B2383" s="221"/>
      <c r="C2383" s="221"/>
      <c r="D2383" s="212"/>
    </row>
    <row r="2384" spans="1:4" ht="20.25" customHeight="1" x14ac:dyDescent="0.3">
      <c r="A2384" s="221"/>
      <c r="B2384" s="221"/>
      <c r="C2384" s="221"/>
      <c r="D2384" s="212"/>
    </row>
    <row r="2385" spans="1:4" ht="20.25" customHeight="1" x14ac:dyDescent="0.3">
      <c r="A2385" s="221"/>
      <c r="B2385" s="221"/>
      <c r="C2385" s="221"/>
      <c r="D2385" s="212"/>
    </row>
    <row r="2386" spans="1:4" ht="20.25" customHeight="1" x14ac:dyDescent="0.3">
      <c r="A2386" s="221"/>
      <c r="B2386" s="221"/>
      <c r="C2386" s="221"/>
      <c r="D2386" s="212"/>
    </row>
    <row r="2387" spans="1:4" ht="20.25" customHeight="1" x14ac:dyDescent="0.3">
      <c r="A2387" s="221"/>
      <c r="B2387" s="221"/>
      <c r="C2387" s="221"/>
      <c r="D2387" s="212"/>
    </row>
    <row r="2388" spans="1:4" ht="20.25" customHeight="1" x14ac:dyDescent="0.3">
      <c r="A2388" s="221"/>
      <c r="B2388" s="221"/>
      <c r="C2388" s="221"/>
      <c r="D2388" s="212"/>
    </row>
    <row r="2389" spans="1:4" ht="20.25" customHeight="1" x14ac:dyDescent="0.3">
      <c r="A2389" s="221"/>
      <c r="B2389" s="221"/>
      <c r="C2389" s="221"/>
      <c r="D2389" s="212"/>
    </row>
    <row r="2390" spans="1:4" ht="20.25" customHeight="1" x14ac:dyDescent="0.3">
      <c r="A2390" s="221"/>
      <c r="B2390" s="221"/>
      <c r="C2390" s="221"/>
      <c r="D2390" s="212"/>
    </row>
    <row r="2391" spans="1:4" ht="20.25" customHeight="1" x14ac:dyDescent="0.3">
      <c r="A2391" s="221"/>
      <c r="B2391" s="221"/>
      <c r="C2391" s="221"/>
      <c r="D2391" s="212"/>
    </row>
  </sheetData>
  <mergeCells count="2">
    <mergeCell ref="A1:F3"/>
    <mergeCell ref="A4:F4"/>
  </mergeCells>
  <phoneticPr fontId="2" type="noConversion"/>
  <pageMargins left="0.75" right="0.75" top="1" bottom="1" header="0.5" footer="0.5"/>
  <pageSetup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390"/>
  <sheetViews>
    <sheetView zoomScale="80" zoomScaleNormal="80" workbookViewId="0">
      <pane ySplit="6" topLeftCell="A7" activePane="bottomLeft" state="frozen"/>
      <selection activeCell="B57" sqref="B57"/>
      <selection pane="bottomLeft" activeCell="B57" sqref="B57"/>
    </sheetView>
  </sheetViews>
  <sheetFormatPr defaultColWidth="8.85546875" defaultRowHeight="20.25" customHeight="1" x14ac:dyDescent="0.3"/>
  <cols>
    <col min="1" max="1" width="23.28515625" style="222" customWidth="1"/>
    <col min="2" max="2" width="32.85546875" style="222" customWidth="1"/>
    <col min="3" max="3" width="19.7109375" style="222" hidden="1" customWidth="1"/>
    <col min="4" max="4" width="48.85546875" style="219" customWidth="1"/>
    <col min="5" max="5" width="15.7109375" style="212" customWidth="1"/>
    <col min="6" max="6" width="15.7109375" style="59" customWidth="1"/>
    <col min="7" max="7" width="8.85546875" style="154"/>
    <col min="8" max="8" width="4" style="59" customWidth="1"/>
    <col min="9" max="9" width="13.42578125" style="59" customWidth="1"/>
    <col min="10" max="10" width="8.85546875" style="59"/>
    <col min="11" max="11" width="17.140625" style="59" customWidth="1"/>
    <col min="12" max="16384" width="8.85546875" style="59"/>
  </cols>
  <sheetData>
    <row r="1" spans="1:14" s="38" customFormat="1" ht="20.25" customHeight="1" x14ac:dyDescent="0.3">
      <c r="A1" s="767" t="s">
        <v>82</v>
      </c>
      <c r="B1" s="767"/>
      <c r="C1" s="767"/>
      <c r="D1" s="768"/>
      <c r="E1" s="768"/>
      <c r="F1" s="768"/>
      <c r="G1" s="178"/>
      <c r="I1" s="19"/>
      <c r="K1" s="347"/>
      <c r="L1" s="638"/>
      <c r="M1" s="347"/>
      <c r="N1" s="638"/>
    </row>
    <row r="2" spans="1:14" s="38" customFormat="1" ht="20.25" customHeight="1" x14ac:dyDescent="0.3">
      <c r="A2" s="768"/>
      <c r="B2" s="768"/>
      <c r="C2" s="768"/>
      <c r="D2" s="768"/>
      <c r="E2" s="768"/>
      <c r="F2" s="768"/>
      <c r="G2" s="178"/>
      <c r="I2" s="60"/>
      <c r="K2" s="347"/>
      <c r="L2" s="638"/>
      <c r="M2" s="347"/>
      <c r="N2" s="638"/>
    </row>
    <row r="3" spans="1:14" s="38" customFormat="1" ht="20.25" customHeight="1" x14ac:dyDescent="0.25">
      <c r="A3" s="768"/>
      <c r="B3" s="768"/>
      <c r="C3" s="768"/>
      <c r="D3" s="768"/>
      <c r="E3" s="768"/>
      <c r="F3" s="768"/>
      <c r="G3" s="178"/>
      <c r="K3" s="347"/>
      <c r="L3" s="638"/>
    </row>
    <row r="4" spans="1:14" ht="20.25" customHeight="1" x14ac:dyDescent="0.35">
      <c r="A4" s="769" t="s">
        <v>261</v>
      </c>
      <c r="B4" s="769"/>
      <c r="C4" s="769"/>
      <c r="D4" s="769"/>
      <c r="E4" s="769"/>
      <c r="F4" s="769"/>
      <c r="K4" s="349" t="s">
        <v>192</v>
      </c>
      <c r="L4" s="350">
        <v>0.1</v>
      </c>
      <c r="M4" s="38"/>
      <c r="N4" s="38"/>
    </row>
    <row r="5" spans="1:14" ht="20.25" customHeight="1" x14ac:dyDescent="0.35">
      <c r="E5" s="283" t="str">
        <f>NxtYr</f>
        <v>Mar '16</v>
      </c>
      <c r="K5" s="349"/>
      <c r="L5" s="638"/>
      <c r="M5" s="38"/>
      <c r="N5" s="38"/>
    </row>
    <row r="6" spans="1:14" ht="20.25" customHeight="1" x14ac:dyDescent="0.3">
      <c r="A6" s="593" t="str">
        <f>'ITMA Form Data'!A4</f>
        <v>NEW</v>
      </c>
      <c r="B6" s="5" t="str">
        <f>'ITMA Form Data'!B4</f>
        <v>CARRY OVER</v>
      </c>
      <c r="C6" s="431" t="str">
        <f>'ITMA Form Data'!C4</f>
        <v>CLOSE OUT</v>
      </c>
      <c r="D6" s="5" t="str">
        <f>'ITMA Form Data'!D4</f>
        <v>PRODUCT DESCRIPTION</v>
      </c>
      <c r="E6" s="210" t="s">
        <v>79</v>
      </c>
      <c r="F6" s="211" t="s">
        <v>80</v>
      </c>
      <c r="G6" s="9" t="s">
        <v>86</v>
      </c>
      <c r="I6" s="13" t="s">
        <v>87</v>
      </c>
      <c r="K6" s="349"/>
      <c r="L6" s="638"/>
      <c r="M6" s="38"/>
      <c r="N6" s="38"/>
    </row>
    <row r="7" spans="1:14" ht="20.25" customHeight="1" x14ac:dyDescent="0.3">
      <c r="I7" s="213"/>
      <c r="J7" s="212"/>
      <c r="K7" s="347"/>
    </row>
    <row r="8" spans="1:14" ht="20.25" customHeight="1" x14ac:dyDescent="0.3">
      <c r="A8" s="18"/>
      <c r="B8" s="18"/>
      <c r="C8" s="18"/>
      <c r="D8" s="19"/>
      <c r="I8" s="213"/>
      <c r="J8" s="212"/>
    </row>
    <row r="9" spans="1:14" ht="20.25" customHeight="1" x14ac:dyDescent="0.3">
      <c r="A9" s="20"/>
      <c r="B9" s="20"/>
      <c r="C9" s="20"/>
      <c r="D9" s="19"/>
      <c r="E9" s="214"/>
      <c r="F9" s="215"/>
      <c r="G9" s="224"/>
      <c r="I9" s="204"/>
    </row>
    <row r="10" spans="1:14" ht="20.25" customHeight="1" x14ac:dyDescent="0.3">
      <c r="A10" s="26" t="str">
        <f>'ITMA Form Data'!A10</f>
        <v>APPAREL - SPRING '17 (Jan 1, 2017)</v>
      </c>
      <c r="B10" s="26"/>
      <c r="C10" s="26"/>
      <c r="D10" s="19" t="str">
        <f>+'UK Prices'!D10</f>
        <v>Outer Layer</v>
      </c>
      <c r="I10" s="204"/>
    </row>
    <row r="11" spans="1:14" ht="20.25" customHeight="1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+'UK Prices'!D11</f>
        <v>FJ Full Zip Wind Jacket</v>
      </c>
      <c r="E11" s="214">
        <f>'UK Prices'!J11</f>
        <v>25.9</v>
      </c>
      <c r="F11" s="215">
        <f>+$E11*(1-$L$4)</f>
        <v>23.31</v>
      </c>
      <c r="G11" s="224">
        <f>$L$4</f>
        <v>0.1</v>
      </c>
      <c r="I11" s="204">
        <f>(F11-'Std Cst'!U11)/'Crown Sports'!F11</f>
        <v>0.53596802319560932</v>
      </c>
    </row>
    <row r="12" spans="1:14" ht="20.25" hidden="1" customHeight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+'UK Prices'!D12</f>
        <v>FJ Windshirt</v>
      </c>
      <c r="E12" s="214">
        <f>'UK Prices'!J12</f>
        <v>0</v>
      </c>
      <c r="F12" s="215">
        <f t="shared" ref="F12:F15" si="0">+$E12*(1-$L$3)</f>
        <v>0</v>
      </c>
      <c r="G12" s="224">
        <f t="shared" ref="G12:G15" si="1">$L$3</f>
        <v>0</v>
      </c>
      <c r="I12" s="204" t="e">
        <f>(F12-'Std Cst'!U12)/'Crown Sports'!F12</f>
        <v>#DIV/0!</v>
      </c>
    </row>
    <row r="13" spans="1:14" ht="20.25" customHeight="1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+'UK Prices'!D13</f>
        <v>FJ 1/2 zip Windshirt - S/S Solid Colour</v>
      </c>
      <c r="E13" s="214">
        <f>'UK Prices'!J13</f>
        <v>23.9</v>
      </c>
      <c r="F13" s="215">
        <f>+$E13*(1-$L$4)</f>
        <v>21.509999999999998</v>
      </c>
      <c r="G13" s="224">
        <f>$L$4</f>
        <v>0.1</v>
      </c>
      <c r="I13" s="204">
        <f>(F13-'Std Cst'!U13)/'Crown Sports'!F13</f>
        <v>0.51728675355488218</v>
      </c>
    </row>
    <row r="14" spans="1:14" ht="20.25" customHeight="1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+'UK Prices'!D14</f>
        <v>FJ 1/2 zip Windshirt - S/S Heather</v>
      </c>
      <c r="E14" s="214">
        <f>'UK Prices'!J14</f>
        <v>23.9</v>
      </c>
      <c r="F14" s="215">
        <f>+$E14*(1-$L$4)</f>
        <v>21.509999999999998</v>
      </c>
      <c r="G14" s="224">
        <f>$L$4</f>
        <v>0.1</v>
      </c>
      <c r="I14" s="204">
        <f>(F14-'Std Cst'!U14)/'Crown Sports'!F14</f>
        <v>0.42607657064076043</v>
      </c>
    </row>
    <row r="15" spans="1:14" ht="20.25" hidden="1" customHeight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+'UK Prices'!D15</f>
        <v>FJ Windshirt - S/S</v>
      </c>
      <c r="E15" s="214">
        <f>'UK Prices'!J15</f>
        <v>0</v>
      </c>
      <c r="F15" s="215">
        <f t="shared" si="0"/>
        <v>0</v>
      </c>
      <c r="G15" s="224">
        <f t="shared" si="1"/>
        <v>0</v>
      </c>
      <c r="I15" s="204" t="e">
        <f>(F15-'Std Cst'!U15)/'Crown Sports'!F15</f>
        <v>#DIV/0!</v>
      </c>
    </row>
    <row r="16" spans="1:14" ht="20.25" customHeight="1" x14ac:dyDescent="0.3">
      <c r="A16" s="206" t="str">
        <f>'ITMA Form Data'!A16</f>
        <v>MID LAYER - PULLOVERS</v>
      </c>
      <c r="B16" s="206"/>
      <c r="C16" s="500"/>
      <c r="D16" s="19" t="str">
        <f>+'UK Prices'!D16</f>
        <v>Pullovers</v>
      </c>
      <c r="E16" s="214"/>
      <c r="F16" s="215"/>
      <c r="I16" s="204"/>
    </row>
    <row r="17" spans="1:9" ht="20.25" customHeight="1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+'UK Prices'!D17</f>
        <v>FJ Lambswool Lined 1/2 Zip (Midweight)</v>
      </c>
      <c r="E17" s="214">
        <f>'UK Prices'!J17</f>
        <v>47.5</v>
      </c>
      <c r="F17" s="215">
        <f>+$E17*(1-$L$4)</f>
        <v>42.75</v>
      </c>
      <c r="G17" s="224">
        <f>$L$4</f>
        <v>0.1</v>
      </c>
      <c r="I17" s="204">
        <f>(F17-'Std Cst'!U17)/'Crown Sports'!F17</f>
        <v>0.40823520871143376</v>
      </c>
    </row>
    <row r="18" spans="1:9" ht="20.25" customHeight="1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+'UK Prices'!D18</f>
        <v>FJ Lambswool 1/2 Zip (Midweight)</v>
      </c>
      <c r="E18" s="214">
        <f>'UK Prices'!J18</f>
        <v>37.5</v>
      </c>
      <c r="F18" s="215">
        <f>+$E18*(1-$L$4)</f>
        <v>33.75</v>
      </c>
      <c r="G18" s="224">
        <f>$L$4</f>
        <v>0.1</v>
      </c>
      <c r="I18" s="204">
        <f>(F18-'Std Cst'!U18)/'Crown Sports'!F18</f>
        <v>0.41534201787994884</v>
      </c>
    </row>
    <row r="19" spans="1:9" ht="20.25" customHeight="1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+'UK Prices'!D19</f>
        <v>FJ Lambswool V-Neck Pullover (Midweight)</v>
      </c>
      <c r="E19" s="214">
        <f>'UK Prices'!J19</f>
        <v>35</v>
      </c>
      <c r="F19" s="215">
        <f>+$E19*(1-$L$4)</f>
        <v>31.5</v>
      </c>
      <c r="G19" s="224">
        <f>$L$4</f>
        <v>0.1</v>
      </c>
      <c r="I19" s="204">
        <f>(F19-'Std Cst'!U19)/'Crown Sports'!F19</f>
        <v>0.40487969348658998</v>
      </c>
    </row>
    <row r="20" spans="1:9" ht="20.25" customHeight="1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+'UK Prices'!D20</f>
        <v>FJ Lambswool Slipover (Midweight)</v>
      </c>
      <c r="E20" s="214">
        <f>'UK Prices'!J20</f>
        <v>31.5</v>
      </c>
      <c r="F20" s="215">
        <f t="shared" ref="F20" si="2">+$E20*(1-$L$4)</f>
        <v>28.35</v>
      </c>
      <c r="G20" s="224">
        <f t="shared" ref="G20:G32" si="3">$L$4</f>
        <v>0.1</v>
      </c>
      <c r="I20" s="204">
        <f>(F20-'Std Cst'!U20)/'Crown Sports'!F20</f>
        <v>0.45010744997871432</v>
      </c>
    </row>
    <row r="21" spans="1:9" ht="20.25" customHeight="1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+'UK Prices'!D21</f>
        <v>FJ Wind Shell Mid Layer</v>
      </c>
      <c r="E21" s="214">
        <f>'UK Prices'!J21</f>
        <v>46</v>
      </c>
      <c r="F21" s="215">
        <f>+$E21*(1-$L$4)</f>
        <v>41.4</v>
      </c>
      <c r="G21" s="224">
        <f>$L$4</f>
        <v>0.1</v>
      </c>
      <c r="I21" s="204">
        <f>(F21-'Std Cst'!U21)/'Crown Sports'!F21</f>
        <v>0.56125483924704311</v>
      </c>
    </row>
    <row r="22" spans="1:9" ht="20.25" customHeight="1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+'UK Prices'!D22</f>
        <v>Spun Poly Buttoned Pullover</v>
      </c>
      <c r="E22" s="214">
        <f>'UK Prices'!J22</f>
        <v>31.9</v>
      </c>
      <c r="F22" s="215">
        <f>+$E22*(1-$L$4)</f>
        <v>28.71</v>
      </c>
      <c r="G22" s="224">
        <f t="shared" ref="G22:G122" si="4">$L$4</f>
        <v>0.1</v>
      </c>
      <c r="I22" s="204">
        <f>(F22-'Std Cst'!U22)/'Crown Sports'!F22</f>
        <v>0.54621024033437826</v>
      </c>
    </row>
    <row r="23" spans="1:9" ht="20.25" customHeight="1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+'UK Prices'!D23</f>
        <v>Spun Poly V-neck Pullover</v>
      </c>
      <c r="E23" s="214">
        <f>'UK Prices'!J23</f>
        <v>29.9</v>
      </c>
      <c r="F23" s="215">
        <f>+$E23*(1-$L$4)</f>
        <v>26.91</v>
      </c>
      <c r="G23" s="224">
        <f t="shared" si="4"/>
        <v>0.1</v>
      </c>
      <c r="I23" s="204">
        <f>(F23-'Std Cst'!U23)/'Crown Sports'!F23</f>
        <v>0.64505499045349113</v>
      </c>
    </row>
    <row r="24" spans="1:9" ht="20.25" customHeight="1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+'UK Prices'!D24</f>
        <v>FJ Spun Poly Vest</v>
      </c>
      <c r="E24" s="214">
        <f>'UK Prices'!J24</f>
        <v>28</v>
      </c>
      <c r="F24" s="215">
        <f>+$E24*(1-$L$4)</f>
        <v>25.2</v>
      </c>
      <c r="G24" s="224">
        <f t="shared" ref="G24:G28" si="5">$L$4</f>
        <v>0.1</v>
      </c>
      <c r="I24" s="204">
        <f>(F24-'Std Cst'!U24)/'Crown Sports'!F24</f>
        <v>0.56641226053639848</v>
      </c>
    </row>
    <row r="25" spans="1:9" ht="20.25" customHeight="1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+'UK Prices'!D25</f>
        <v>Double Layer Contrast Chill-Out</v>
      </c>
      <c r="E25" s="214">
        <f>'UK Prices'!J25</f>
        <v>33.9</v>
      </c>
      <c r="F25" s="215">
        <f>+$E25*(1-$L$4)</f>
        <v>30.509999999999998</v>
      </c>
      <c r="G25" s="224">
        <f t="shared" si="4"/>
        <v>0.1</v>
      </c>
      <c r="I25" s="204">
        <f>(F25-'Std Cst'!U25)/'Crown Sports'!F25</f>
        <v>0.59523265859695518</v>
      </c>
    </row>
    <row r="26" spans="1:9" ht="20.25" customHeight="1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+'UK Prices'!D26</f>
        <v>FJ Textured Chill-Out 1/4 zip</v>
      </c>
      <c r="E26" s="214">
        <f>'UK Prices'!J26</f>
        <v>33.9</v>
      </c>
      <c r="F26" s="215">
        <f t="shared" ref="F26:F31" si="6">+$E26*(1-$L$4)</f>
        <v>30.509999999999998</v>
      </c>
      <c r="G26" s="224">
        <f t="shared" si="5"/>
        <v>0.1</v>
      </c>
      <c r="I26" s="204">
        <f>(F26-'Std Cst'!U26)/'Crown Sports'!F26</f>
        <v>0.59016931023180641</v>
      </c>
    </row>
    <row r="27" spans="1:9" ht="20.25" hidden="1" customHeight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+'UK Prices'!D27</f>
        <v>FJ Mixed Texture Sport Chill-Out 1/2 Zip</v>
      </c>
      <c r="E27" s="214">
        <f>'UK Prices'!J27</f>
        <v>0</v>
      </c>
      <c r="F27" s="215">
        <f t="shared" si="6"/>
        <v>0</v>
      </c>
      <c r="G27" s="224">
        <f t="shared" si="5"/>
        <v>0.1</v>
      </c>
      <c r="I27" s="204" t="e">
        <f>(F27-'Std Cst'!U27)/'Crown Sports'!F27</f>
        <v>#DIV/0!</v>
      </c>
    </row>
    <row r="28" spans="1:9" ht="20.25" hidden="1" customHeight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+'UK Prices'!D28</f>
        <v>FJ Chill-Out w/Chest Piping</v>
      </c>
      <c r="E28" s="214">
        <f>'UK Prices'!J28</f>
        <v>0</v>
      </c>
      <c r="F28" s="215">
        <f t="shared" si="6"/>
        <v>0</v>
      </c>
      <c r="G28" s="224">
        <f t="shared" si="5"/>
        <v>0.1</v>
      </c>
      <c r="I28" s="204" t="e">
        <f>(F28-'Std Cst'!U28)/'Crown Sports'!F28</f>
        <v>#DIV/0!</v>
      </c>
    </row>
    <row r="29" spans="1:9" ht="20.25" hidden="1" customHeight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+'UK Prices'!D29</f>
        <v>FJ Jersey Knit Track Jacket</v>
      </c>
      <c r="E29" s="214">
        <f>'UK Prices'!J29</f>
        <v>0</v>
      </c>
      <c r="F29" s="215">
        <f t="shared" si="6"/>
        <v>0</v>
      </c>
      <c r="G29" s="224">
        <f t="shared" si="3"/>
        <v>0.1</v>
      </c>
      <c r="I29" s="204" t="e">
        <f>(F29-'Std Cst'!U29)/'Crown Sports'!F29</f>
        <v>#DIV/0!</v>
      </c>
    </row>
    <row r="30" spans="1:9" ht="20.25" hidden="1" customHeight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+'UK Prices'!D30</f>
        <v>FJ Drop Needle Pullover 1/2 zip</v>
      </c>
      <c r="E30" s="214">
        <f>'UK Prices'!J30</f>
        <v>0</v>
      </c>
      <c r="F30" s="215">
        <f t="shared" si="6"/>
        <v>0</v>
      </c>
      <c r="G30" s="224">
        <f t="shared" si="3"/>
        <v>0.1</v>
      </c>
      <c r="I30" s="204" t="e">
        <f>(F30-'Std Cst'!U30)/'Crown Sports'!F30</f>
        <v>#DIV/0!</v>
      </c>
    </row>
    <row r="31" spans="1:9" ht="20.25" customHeight="1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+'UK Prices'!D31</f>
        <v>FJ Sport Chill Out</v>
      </c>
      <c r="E31" s="214">
        <f>'UK Prices'!J31</f>
        <v>31.9</v>
      </c>
      <c r="F31" s="215">
        <f t="shared" si="6"/>
        <v>28.71</v>
      </c>
      <c r="G31" s="224">
        <f t="shared" si="3"/>
        <v>0.1</v>
      </c>
      <c r="I31" s="204">
        <f>(F31-'Std Cst'!U31)/'Crown Sports'!F31</f>
        <v>0.5300678413144525</v>
      </c>
    </row>
    <row r="32" spans="1:9" ht="20.25" hidden="1" customHeight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+'UK Prices'!D32</f>
        <v>FJ Sport Chill Out - American Golf</v>
      </c>
      <c r="E32" s="214">
        <f>'UK Prices'!J32</f>
        <v>0</v>
      </c>
      <c r="F32" s="215" t="s">
        <v>476</v>
      </c>
      <c r="G32" s="224">
        <f t="shared" si="3"/>
        <v>0.1</v>
      </c>
      <c r="I32" s="204" t="e">
        <f>(F32-'Std Cst'!U32)/'Crown Sports'!F32</f>
        <v>#VALUE!</v>
      </c>
    </row>
    <row r="33" spans="1:9" ht="20.25" customHeight="1" x14ac:dyDescent="0.3">
      <c r="A33" s="206" t="str">
        <f>'ITMA Form Data'!A33</f>
        <v>MID LAYER - SHIRTS</v>
      </c>
      <c r="B33" s="206"/>
      <c r="C33" s="500"/>
      <c r="D33" s="19" t="str">
        <f>+'UK Prices'!D33</f>
        <v>Shirts</v>
      </c>
      <c r="E33" s="214"/>
      <c r="F33" s="215"/>
      <c r="I33" s="204"/>
    </row>
    <row r="34" spans="1:9" ht="20.25" customHeight="1" x14ac:dyDescent="0.3">
      <c r="A34" s="332" t="str">
        <f>'ITMA Form Data'!A34</f>
        <v>Price Band 4 - Avg (2017 = 4, 2016 = 5, 2015 = 6, 2014 = 5)</v>
      </c>
      <c r="B34" s="19"/>
      <c r="C34" s="501"/>
      <c r="D34" s="19"/>
      <c r="E34" s="214"/>
      <c r="F34" s="215"/>
      <c r="I34" s="204"/>
    </row>
    <row r="35" spans="1:9" ht="20.25" customHeight="1" x14ac:dyDescent="0.3">
      <c r="A35" s="332" t="str">
        <f>'ITMA Form Data'!A35</f>
        <v>Price Band 3 - Avg (2017 = 7, 2016 = 8, 2015 = 7, 2014 = 4)</v>
      </c>
      <c r="B35" s="19"/>
      <c r="C35" s="501"/>
      <c r="D35" s="19"/>
      <c r="E35" s="214"/>
      <c r="F35" s="215"/>
      <c r="I35" s="204"/>
    </row>
    <row r="36" spans="1:9" ht="20.25" customHeight="1" x14ac:dyDescent="0.3">
      <c r="A36" s="332" t="str">
        <f>'ITMA Form Data'!A36</f>
        <v>Price Band 2 - Avg (2017 = 6, 2016 = 7, 2015 = 6, 2014 = 5)</v>
      </c>
      <c r="B36" s="19"/>
      <c r="C36" s="501"/>
      <c r="D36" s="19"/>
      <c r="E36" s="214"/>
      <c r="F36" s="215"/>
      <c r="I36" s="204"/>
    </row>
    <row r="37" spans="1:9" ht="20.25" customHeight="1" x14ac:dyDescent="0.3">
      <c r="A37" s="332" t="str">
        <f>'ITMA Form Data'!A37</f>
        <v>Price Band 1 - Avg (2017 = 2, 2016 = 2, 2015 = 3, 2014 = 3)</v>
      </c>
      <c r="B37" s="19"/>
      <c r="C37" s="501"/>
      <c r="D37" s="19"/>
      <c r="E37" s="214"/>
      <c r="F37" s="215"/>
      <c r="I37" s="204"/>
    </row>
    <row r="38" spans="1:9" ht="20.25" customHeight="1" x14ac:dyDescent="0.3">
      <c r="A38" s="681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+'UK Prices'!D38</f>
        <v>Raglan Chest Stripe Pique</v>
      </c>
      <c r="E38" s="214">
        <f>'UK Prices'!J38</f>
        <v>28.9</v>
      </c>
      <c r="F38" s="215">
        <f>+$E38*(1-$L$4)</f>
        <v>26.009999999999998</v>
      </c>
      <c r="G38" s="224">
        <f t="shared" si="4"/>
        <v>0.1</v>
      </c>
      <c r="I38" s="204">
        <f>(F38-'Std Cst'!U38)/'Crown Sports'!F38</f>
        <v>0.5558751991939439</v>
      </c>
    </row>
    <row r="39" spans="1:9" ht="20.25" customHeight="1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+'UK Prices'!D39</f>
        <v>Stretch Pique w/Painted Stripes (A)</v>
      </c>
      <c r="E39" s="214">
        <f>'UK Prices'!J39</f>
        <v>28.9</v>
      </c>
      <c r="F39" s="215">
        <f>+$E39*(1-$L$4)</f>
        <v>26.009999999999998</v>
      </c>
      <c r="G39" s="224">
        <f t="shared" si="4"/>
        <v>0.1</v>
      </c>
      <c r="I39" s="204">
        <f>(F39-'Std Cst'!U39)/'Crown Sports'!F39</f>
        <v>0.57072359967651698</v>
      </c>
    </row>
    <row r="40" spans="1:9" ht="20.25" customHeight="1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+'UK Prices'!D40</f>
        <v>Stretch Lisle Colour Block Space Dye (A)</v>
      </c>
      <c r="E40" s="214">
        <f>'UK Prices'!J40</f>
        <v>28.9</v>
      </c>
      <c r="F40" s="215">
        <f t="shared" ref="F40:F54" si="7">+$E40*(1-$L$4)</f>
        <v>26.009999999999998</v>
      </c>
      <c r="G40" s="224">
        <f t="shared" si="4"/>
        <v>0.1</v>
      </c>
      <c r="I40" s="204">
        <f>(F40-'Std Cst'!U40)/'Crown Sports'!F40</f>
        <v>0.57428721579233455</v>
      </c>
    </row>
    <row r="41" spans="1:9" ht="20.25" customHeight="1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+'UK Prices'!D41</f>
        <v>Heather Lisle Stripe (A)</v>
      </c>
      <c r="E41" s="214">
        <f>'UK Prices'!J41</f>
        <v>28.9</v>
      </c>
      <c r="F41" s="215">
        <f t="shared" si="7"/>
        <v>26.009999999999998</v>
      </c>
      <c r="G41" s="224">
        <f t="shared" si="4"/>
        <v>0.1</v>
      </c>
      <c r="I41" s="204">
        <f>(F41-'Std Cst'!U41)/'Crown Sports'!F41</f>
        <v>0.58616593617839285</v>
      </c>
    </row>
    <row r="42" spans="1:9" ht="20.25" customHeight="1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+'UK Prices'!D42</f>
        <v>Pique Chest Stripe w/ Self Collar (T)</v>
      </c>
      <c r="E42" s="214">
        <f>'UK Prices'!J42</f>
        <v>26.4</v>
      </c>
      <c r="F42" s="215">
        <f>+$E42*(1-$L$4)</f>
        <v>23.759999999999998</v>
      </c>
      <c r="G42" s="224">
        <f t="shared" ref="G42:G78" si="8">$L$4</f>
        <v>0.1</v>
      </c>
      <c r="I42" s="204">
        <f>(F42-'Std Cst'!U42)/'Crown Sports'!F42</f>
        <v>0.52768011145942184</v>
      </c>
    </row>
    <row r="43" spans="1:9" ht="20.25" customHeight="1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+'UK Prices'!D43</f>
        <v>Stretch Pique All Colours Chest Stripe (T)</v>
      </c>
      <c r="E43" s="214">
        <f>'UK Prices'!J43</f>
        <v>26.4</v>
      </c>
      <c r="F43" s="215">
        <f>+$E43*(1-$L$4)</f>
        <v>23.759999999999998</v>
      </c>
      <c r="G43" s="224">
        <f t="shared" si="4"/>
        <v>0.1</v>
      </c>
      <c r="I43" s="204">
        <f>(F43-'Std Cst'!U43)/'Crown Sports'!F43</f>
        <v>0.55108659003831417</v>
      </c>
    </row>
    <row r="44" spans="1:9" ht="20.25" customHeight="1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+'UK Prices'!D44</f>
        <v>Stretch Pique Double Space Dye Chest Stripe (A)</v>
      </c>
      <c r="E44" s="214">
        <f>'UK Prices'!J44</f>
        <v>26.4</v>
      </c>
      <c r="F44" s="215">
        <f t="shared" si="7"/>
        <v>23.759999999999998</v>
      </c>
      <c r="G44" s="224">
        <f t="shared" si="4"/>
        <v>0.1</v>
      </c>
      <c r="I44" s="204">
        <f>(F44-'Std Cst'!U44)/'Crown Sports'!F44</f>
        <v>0.55108659003831417</v>
      </c>
    </row>
    <row r="45" spans="1:9" ht="20.25" customHeight="1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+'UK Prices'!D45</f>
        <v>Smooth Pique Chest Stripe (T)</v>
      </c>
      <c r="E45" s="214">
        <f>'UK Prices'!J45</f>
        <v>26.4</v>
      </c>
      <c r="F45" s="215">
        <f t="shared" si="7"/>
        <v>23.759999999999998</v>
      </c>
      <c r="G45" s="224">
        <f t="shared" si="4"/>
        <v>0.1</v>
      </c>
      <c r="I45" s="204">
        <f>(F45-'Std Cst'!U45)/'Crown Sports'!F45</f>
        <v>0.554337489840938</v>
      </c>
    </row>
    <row r="46" spans="1:9" ht="20.25" customHeight="1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+'UK Prices'!D46</f>
        <v>Birdseye Pique w/Circle Print Trim (A)</v>
      </c>
      <c r="E46" s="214">
        <f>'UK Prices'!J46</f>
        <v>26.4</v>
      </c>
      <c r="F46" s="215">
        <f t="shared" si="7"/>
        <v>23.759999999999998</v>
      </c>
      <c r="G46" s="224">
        <f t="shared" si="4"/>
        <v>0.1</v>
      </c>
      <c r="I46" s="204">
        <f>(F46-'Std Cst'!U46)/'Crown Sports'!F46</f>
        <v>0.57319270869615691</v>
      </c>
    </row>
    <row r="47" spans="1:9" ht="20.25" customHeight="1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+'UK Prices'!D47</f>
        <v>Smooth Pique w/Half Band Cuff (A)</v>
      </c>
      <c r="E47" s="214">
        <f>'UK Prices'!J47</f>
        <v>26.4</v>
      </c>
      <c r="F47" s="215">
        <f t="shared" si="7"/>
        <v>23.759999999999998</v>
      </c>
      <c r="G47" s="224">
        <f t="shared" si="4"/>
        <v>0.1</v>
      </c>
      <c r="I47" s="204">
        <f>(F47-'Std Cst'!U47)/'Crown Sports'!F47</f>
        <v>0.58944720770927661</v>
      </c>
    </row>
    <row r="48" spans="1:9" ht="20.25" customHeight="1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+'UK Prices'!D48</f>
        <v>Stretch Pique Colour Block &amp; Contrast Trim (A)</v>
      </c>
      <c r="E48" s="214">
        <f>'UK Prices'!J48</f>
        <v>26.4</v>
      </c>
      <c r="F48" s="215">
        <f t="shared" si="7"/>
        <v>23.759999999999998</v>
      </c>
      <c r="G48" s="224">
        <f t="shared" si="4"/>
        <v>0.1</v>
      </c>
      <c r="I48" s="204">
        <f>(F48-'Std Cst'!U48)/'Crown Sports'!F48</f>
        <v>0.60245080691977237</v>
      </c>
    </row>
    <row r="49" spans="1:9" ht="20.25" customHeight="1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+'UK Prices'!D49</f>
        <v>Stretch Lisle Tie Print (A)</v>
      </c>
      <c r="E49" s="214">
        <f>'UK Prices'!J49</f>
        <v>23.4</v>
      </c>
      <c r="F49" s="215">
        <f t="shared" si="7"/>
        <v>21.06</v>
      </c>
      <c r="G49" s="224">
        <f t="shared" si="4"/>
        <v>0.1</v>
      </c>
      <c r="I49" s="204">
        <f>(F49-'Std Cst'!U49)/'Crown Sports'!F49</f>
        <v>0.55337889118118999</v>
      </c>
    </row>
    <row r="50" spans="1:9" ht="20.25" customHeight="1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+'UK Prices'!D50</f>
        <v>Stretch Lisle Open Stripe (T)</v>
      </c>
      <c r="E50" s="214">
        <f>'UK Prices'!J50</f>
        <v>23.4</v>
      </c>
      <c r="F50" s="215">
        <f>+$E50*(1-$L$4)</f>
        <v>21.06</v>
      </c>
      <c r="G50" s="224">
        <f t="shared" si="4"/>
        <v>0.1</v>
      </c>
      <c r="I50" s="204">
        <f>(F50-'Std Cst'!U50)/'Crown Sports'!F50</f>
        <v>0.50936670923797356</v>
      </c>
    </row>
    <row r="51" spans="1:9" ht="20.25" customHeight="1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+'UK Prices'!D51</f>
        <v>Stretch Pique w/FJ Chest Logo (A)</v>
      </c>
      <c r="E51" s="214">
        <f>'UK Prices'!J51</f>
        <v>23.4</v>
      </c>
      <c r="F51" s="215">
        <f>+$E51*(1-$L$4)</f>
        <v>21.06</v>
      </c>
      <c r="G51" s="224">
        <f t="shared" si="4"/>
        <v>0.1</v>
      </c>
      <c r="I51" s="204">
        <f>(F51-'Std Cst'!U51)/'Crown Sports'!F51</f>
        <v>0.57465144578707794</v>
      </c>
    </row>
    <row r="52" spans="1:9" ht="20.25" customHeight="1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+'UK Prices'!D52</f>
        <v>Smooth Pique w/Collar &amp; Sleeve Stripes (A)</v>
      </c>
      <c r="E52" s="214">
        <f>'UK Prices'!J52</f>
        <v>23.4</v>
      </c>
      <c r="F52" s="215">
        <f t="shared" si="7"/>
        <v>21.06</v>
      </c>
      <c r="G52" s="224">
        <f t="shared" si="4"/>
        <v>0.1</v>
      </c>
      <c r="I52" s="204">
        <f>(F52-'Std Cst'!U52)/'Crown Sports'!F52</f>
        <v>0.56804961849559543</v>
      </c>
    </row>
    <row r="53" spans="1:9" ht="20.25" customHeight="1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+'UK Prices'!D53</f>
        <v>Stretch Pique w/Lisle Tie Print Trim (A)</v>
      </c>
      <c r="E53" s="214">
        <f>'UK Prices'!J53</f>
        <v>23.4</v>
      </c>
      <c r="F53" s="215">
        <f t="shared" si="7"/>
        <v>21.06</v>
      </c>
      <c r="G53" s="224">
        <f t="shared" si="4"/>
        <v>0.1</v>
      </c>
      <c r="I53" s="204">
        <f>(F53-'Std Cst'!U53)/'Crown Sports'!F53</f>
        <v>0.57465144578707794</v>
      </c>
    </row>
    <row r="54" spans="1:9" ht="20.25" customHeight="1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+'UK Prices'!D54</f>
        <v>Stretch Jacquard Geometric (T)</v>
      </c>
      <c r="E54" s="214">
        <f>'UK Prices'!J54</f>
        <v>23.4</v>
      </c>
      <c r="F54" s="215">
        <f t="shared" si="7"/>
        <v>21.06</v>
      </c>
      <c r="G54" s="224">
        <f t="shared" si="4"/>
        <v>0.1</v>
      </c>
      <c r="I54" s="204">
        <f>(F54-'Std Cst'!U54)/'Crown Sports'!F54</f>
        <v>0.59372339129580498</v>
      </c>
    </row>
    <row r="55" spans="1:9" ht="20.25" customHeight="1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+'UK Prices'!D55</f>
        <v>Stretch Pique (T)</v>
      </c>
      <c r="E55" s="214">
        <f>'UK Prices'!J55</f>
        <v>19.5</v>
      </c>
      <c r="F55" s="215">
        <f>+$E55*(1-$L$4)</f>
        <v>17.55</v>
      </c>
      <c r="G55" s="224">
        <f t="shared" si="8"/>
        <v>0.1</v>
      </c>
      <c r="I55" s="204">
        <f>(F55-'Std Cst'!U55)/'Crown Sports'!F55</f>
        <v>0.55389236663719421</v>
      </c>
    </row>
    <row r="56" spans="1:9" ht="20.25" customHeight="1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+'UK Prices'!D56</f>
        <v>Stretch Pique (A)</v>
      </c>
      <c r="E56" s="214">
        <f>'UK Prices'!J56</f>
        <v>19.5</v>
      </c>
      <c r="F56" s="215">
        <f>+$E56*(1-$L$4)</f>
        <v>17.55</v>
      </c>
      <c r="G56" s="224">
        <f t="shared" si="8"/>
        <v>0.1</v>
      </c>
      <c r="I56" s="204">
        <f>(F56-'Std Cst'!U56)/'Crown Sports'!F56</f>
        <v>0.5362874938599077</v>
      </c>
    </row>
    <row r="57" spans="1:9" ht="20.25" customHeight="1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+'UK Prices'!D57</f>
        <v>Stretch Pique Double Space Dye Chest Stripe (A) - Prosports</v>
      </c>
      <c r="E57" s="214">
        <f>'UK Prices'!J57</f>
        <v>26.4</v>
      </c>
      <c r="F57" s="215">
        <f>+$E57*(1-$L$4)</f>
        <v>23.759999999999998</v>
      </c>
      <c r="G57" s="224">
        <f t="shared" si="4"/>
        <v>0.1</v>
      </c>
      <c r="I57" s="204">
        <f>(F57-'Std Cst'!U57)/'Crown Sports'!F57</f>
        <v>0.55108659003831417</v>
      </c>
    </row>
    <row r="58" spans="1:9" ht="20.25" customHeight="1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+'UK Prices'!D58</f>
        <v>Stretch Pique (T) - American Golf</v>
      </c>
      <c r="E58" s="214">
        <f>'UK Prices'!J58</f>
        <v>0</v>
      </c>
      <c r="F58" s="215" t="s">
        <v>476</v>
      </c>
      <c r="G58" s="224">
        <f t="shared" si="8"/>
        <v>0.1</v>
      </c>
      <c r="I58" s="204" t="e">
        <f>(F58-'Std Cst'!U58)/'Crown Sports'!F58</f>
        <v>#VALUE!</v>
      </c>
    </row>
    <row r="59" spans="1:9" ht="20.25" customHeight="1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+'UK Prices'!D59</f>
        <v>Stretch Pique (A) - American Golf</v>
      </c>
      <c r="E59" s="214">
        <f>'UK Prices'!J59</f>
        <v>0</v>
      </c>
      <c r="F59" s="215" t="s">
        <v>476</v>
      </c>
      <c r="G59" s="224">
        <f t="shared" si="8"/>
        <v>0.1</v>
      </c>
      <c r="I59" s="204" t="e">
        <f>(F59-'Std Cst'!U59)/'Crown Sports'!F59</f>
        <v>#VALUE!</v>
      </c>
    </row>
    <row r="60" spans="1:9" ht="20.25" hidden="1" customHeight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+'UK Prices'!D60</f>
        <v>Lisle Tonal Print w/ Self Collar (T)</v>
      </c>
      <c r="E60" s="214">
        <f>'UK Prices'!J60</f>
        <v>0</v>
      </c>
      <c r="F60" s="215">
        <f t="shared" ref="F60:F65" si="9">+$E60*(1-$L$4)</f>
        <v>0</v>
      </c>
      <c r="G60" s="224">
        <f t="shared" ref="G60:G80" si="10">$L$4</f>
        <v>0.1</v>
      </c>
      <c r="I60" s="204" t="e">
        <f>(F60-'Std Cst'!U60)/'Crown Sports'!F60</f>
        <v>#DIV/0!</v>
      </c>
    </row>
    <row r="61" spans="1:9" ht="20.25" hidden="1" customHeight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+'UK Prices'!D61</f>
        <v>Lisle Stripe w/ Self Collar (A)</v>
      </c>
      <c r="E61" s="214">
        <f>'UK Prices'!J61</f>
        <v>0</v>
      </c>
      <c r="F61" s="215">
        <f t="shared" si="9"/>
        <v>0</v>
      </c>
      <c r="G61" s="224">
        <f t="shared" si="10"/>
        <v>0.1</v>
      </c>
      <c r="I61" s="204" t="e">
        <f>(F61-'Std Cst'!U61)/'Crown Sports'!F61</f>
        <v>#DIV/0!</v>
      </c>
    </row>
    <row r="62" spans="1:9" ht="20.25" hidden="1" customHeight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+'UK Prices'!D62</f>
        <v>Jacquard Check w/ Button Down Collar (A)</v>
      </c>
      <c r="E62" s="214">
        <f>'UK Prices'!J62</f>
        <v>0</v>
      </c>
      <c r="F62" s="215">
        <f t="shared" si="9"/>
        <v>0</v>
      </c>
      <c r="G62" s="224">
        <f t="shared" si="10"/>
        <v>0.1</v>
      </c>
      <c r="I62" s="204" t="e">
        <f>(F62-'Std Cst'!U62)/'Crown Sports'!F62</f>
        <v>#DIV/0!</v>
      </c>
    </row>
    <row r="63" spans="1:9" ht="20.25" hidden="1" customHeight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+'UK Prices'!D63</f>
        <v>Raglan Chest Stripe w/ Self Collar (A)</v>
      </c>
      <c r="E63" s="214">
        <f>'UK Prices'!J63</f>
        <v>0</v>
      </c>
      <c r="F63" s="215">
        <f t="shared" si="9"/>
        <v>0</v>
      </c>
      <c r="G63" s="224">
        <f t="shared" si="10"/>
        <v>0.1</v>
      </c>
      <c r="I63" s="204" t="e">
        <f>(F63-'Std Cst'!U63)/'Crown Sports'!F63</f>
        <v>#DIV/0!</v>
      </c>
    </row>
    <row r="64" spans="1:9" ht="20.25" hidden="1" customHeight="1" x14ac:dyDescent="0.3">
      <c r="A64" s="332">
        <f>'ITMA Form Data'!A65</f>
        <v>0</v>
      </c>
      <c r="B64" s="329">
        <f>'ITMA Form Data'!B65</f>
        <v>0</v>
      </c>
      <c r="C64" s="428" t="str">
        <f>'ITMA Form Data'!C65</f>
        <v>91643/4/5/6</v>
      </c>
      <c r="D64" s="289" t="str">
        <f>+'UK Prices'!D64</f>
        <v>Smooth Pique Double Chest Stripe (T)</v>
      </c>
      <c r="E64" s="214">
        <f>'UK Prices'!J64</f>
        <v>0</v>
      </c>
      <c r="F64" s="215">
        <f>+$E64*(1-$L$4)</f>
        <v>0</v>
      </c>
      <c r="G64" s="224">
        <f t="shared" si="10"/>
        <v>0.1</v>
      </c>
      <c r="I64" s="204" t="e">
        <f>(F64-'Std Cst'!U65)/'Crown Sports'!F64</f>
        <v>#DIV/0!</v>
      </c>
    </row>
    <row r="65" spans="1:9" ht="20.25" hidden="1" customHeight="1" x14ac:dyDescent="0.3">
      <c r="A65" s="332">
        <f>'ITMA Form Data'!A64</f>
        <v>0</v>
      </c>
      <c r="B65" s="329">
        <f>'ITMA Form Data'!B64</f>
        <v>0</v>
      </c>
      <c r="C65" s="428" t="str">
        <f>'ITMA Form Data'!C64</f>
        <v>91628/9/30</v>
      </c>
      <c r="D65" s="289" t="str">
        <f>+'UK Prices'!D65</f>
        <v>Pique Chest/Back Stripes (A)</v>
      </c>
      <c r="E65" s="214">
        <f>'UK Prices'!J65</f>
        <v>0</v>
      </c>
      <c r="F65" s="215">
        <f t="shared" si="9"/>
        <v>0</v>
      </c>
      <c r="G65" s="224">
        <f t="shared" si="10"/>
        <v>0.1</v>
      </c>
      <c r="I65" s="204" t="e">
        <f>(F65-'Std Cst'!U64)/'Crown Sports'!F65</f>
        <v>#DIV/0!</v>
      </c>
    </row>
    <row r="66" spans="1:9" ht="20.25" hidden="1" customHeight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+'UK Prices'!D66</f>
        <v>Lisle Engineered Stripe w/Striped Self Collar (A)</v>
      </c>
      <c r="E66" s="214">
        <f>'UK Prices'!J66</f>
        <v>0</v>
      </c>
      <c r="F66" s="215">
        <f t="shared" ref="F66" si="11">+$E66*(1-$L$4)</f>
        <v>0</v>
      </c>
      <c r="G66" s="224">
        <f t="shared" si="10"/>
        <v>0.1</v>
      </c>
      <c r="I66" s="204" t="e">
        <f>(F66-'Std Cst'!U66)/'Crown Sports'!F66</f>
        <v>#DIV/0!</v>
      </c>
    </row>
    <row r="67" spans="1:9" ht="20.25" hidden="1" customHeight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+'UK Prices'!D67</f>
        <v>Birdseye Colorblock Pique w/ Self Collar (A)</v>
      </c>
      <c r="E67" s="214">
        <f>'UK Prices'!J67</f>
        <v>0</v>
      </c>
      <c r="F67" s="215">
        <f t="shared" ref="F67:F72" si="12">+$E67*(1-$L$4)</f>
        <v>0</v>
      </c>
      <c r="G67" s="224">
        <f t="shared" si="10"/>
        <v>0.1</v>
      </c>
      <c r="I67" s="204" t="e">
        <f>(F67-'Std Cst'!U67)/'Crown Sports'!F67</f>
        <v>#DIV/0!</v>
      </c>
    </row>
    <row r="68" spans="1:9" ht="20.25" hidden="1" customHeight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+'UK Prices'!D68</f>
        <v>Pique Colour Block w/ Collar, Armhole &amp; Pocket Trim (A)</v>
      </c>
      <c r="E68" s="214">
        <f>'UK Prices'!J68</f>
        <v>0</v>
      </c>
      <c r="F68" s="215">
        <f t="shared" si="12"/>
        <v>0</v>
      </c>
      <c r="G68" s="224">
        <f t="shared" si="10"/>
        <v>0.1</v>
      </c>
      <c r="I68" s="204" t="e">
        <f>(F68-'Std Cst'!U68)/'Crown Sports'!F68</f>
        <v>#DIV/0!</v>
      </c>
    </row>
    <row r="69" spans="1:9" ht="20.25" hidden="1" customHeight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+'UK Prices'!D69</f>
        <v>Lisle Stripe w/ Contrast Top &amp; Knit Collar (A)</v>
      </c>
      <c r="E69" s="214">
        <f>'UK Prices'!J69</f>
        <v>0</v>
      </c>
      <c r="F69" s="215">
        <f t="shared" si="12"/>
        <v>0</v>
      </c>
      <c r="G69" s="224">
        <f t="shared" si="10"/>
        <v>0.1</v>
      </c>
      <c r="I69" s="204" t="e">
        <f>(F69-'Std Cst'!U69)/'Crown Sports'!F69</f>
        <v>#DIV/0!</v>
      </c>
    </row>
    <row r="70" spans="1:9" ht="20.25" hidden="1" customHeight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+'UK Prices'!D70</f>
        <v>Smooth Pique w/ Houndstooth Woven Collar &amp; Pocket Trim (A)</v>
      </c>
      <c r="E70" s="214">
        <f>'UK Prices'!J70</f>
        <v>0</v>
      </c>
      <c r="F70" s="215">
        <f t="shared" si="12"/>
        <v>0</v>
      </c>
      <c r="G70" s="224">
        <f t="shared" si="10"/>
        <v>0.1</v>
      </c>
      <c r="I70" s="204" t="e">
        <f>(F70-'Std Cst'!U70)/'Crown Sports'!F70</f>
        <v>#DIV/0!</v>
      </c>
    </row>
    <row r="71" spans="1:9" ht="20.25" hidden="1" customHeight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+'UK Prices'!D71</f>
        <v>Lisle Multi-Stripe w/ Self Collar (T)</v>
      </c>
      <c r="E71" s="214">
        <f>'UK Prices'!J71</f>
        <v>0</v>
      </c>
      <c r="F71" s="215">
        <f t="shared" si="12"/>
        <v>0</v>
      </c>
      <c r="G71" s="224">
        <f t="shared" si="10"/>
        <v>0.1</v>
      </c>
      <c r="I71" s="204" t="e">
        <f>(F71-'Std Cst'!U71)/'Crown Sports'!F71</f>
        <v>#DIV/0!</v>
      </c>
    </row>
    <row r="72" spans="1:9" ht="20.25" hidden="1" customHeight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+'UK Prices'!D72</f>
        <v>SuperDry Textured Sleeve Stripe w/ Self Fabric Reversible Collar (T)</v>
      </c>
      <c r="E72" s="214">
        <f>'UK Prices'!J72</f>
        <v>0</v>
      </c>
      <c r="F72" s="215">
        <f t="shared" si="12"/>
        <v>0</v>
      </c>
      <c r="G72" s="224">
        <f t="shared" si="8"/>
        <v>0.1</v>
      </c>
      <c r="I72" s="204" t="e">
        <f>(F72-'Std Cst'!U72)/'Crown Sports'!F72</f>
        <v>#DIV/0!</v>
      </c>
    </row>
    <row r="73" spans="1:9" ht="20.25" hidden="1" customHeight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+'UK Prices'!D73</f>
        <v>Pique Pin Dot Print w/ Self Collar (A)</v>
      </c>
      <c r="E73" s="214">
        <f>'UK Prices'!J73</f>
        <v>0</v>
      </c>
      <c r="F73" s="215">
        <f t="shared" ref="F73:F77" si="13">+$E73*(1-$L$4)</f>
        <v>0</v>
      </c>
      <c r="G73" s="224">
        <f t="shared" si="10"/>
        <v>0.1</v>
      </c>
      <c r="I73" s="204" t="e">
        <f>(F73-'Std Cst'!U73)/'Crown Sports'!F73</f>
        <v>#DIV/0!</v>
      </c>
    </row>
    <row r="74" spans="1:9" ht="20.25" hidden="1" customHeight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+'UK Prices'!D74</f>
        <v>Raglan Jacquard w/ Solid Sleeves (T)</v>
      </c>
      <c r="E74" s="214">
        <f>'UK Prices'!J74</f>
        <v>0</v>
      </c>
      <c r="F74" s="215">
        <f>+$E74*(1-$L$4)</f>
        <v>0</v>
      </c>
      <c r="G74" s="224">
        <f t="shared" si="10"/>
        <v>0.1</v>
      </c>
      <c r="I74" s="204" t="e">
        <f>(F74-'Std Cst'!U74)/'Crown Sports'!F74</f>
        <v>#DIV/0!</v>
      </c>
    </row>
    <row r="75" spans="1:9" ht="20.25" hidden="1" customHeight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+'UK Prices'!D75</f>
        <v>Pieced Back Pique w/ Knit Collar (A)</v>
      </c>
      <c r="E75" s="214">
        <f>'UK Prices'!J75</f>
        <v>0</v>
      </c>
      <c r="F75" s="215">
        <f>+$E75*(1-$L$4)</f>
        <v>0</v>
      </c>
      <c r="G75" s="224">
        <f t="shared" si="10"/>
        <v>0.1</v>
      </c>
      <c r="I75" s="204" t="e">
        <f>(F75-'Std Cst'!U75)/'Crown Sports'!F75</f>
        <v>#DIV/0!</v>
      </c>
    </row>
    <row r="76" spans="1:9" ht="20.25" hidden="1" customHeight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+'UK Prices'!D76</f>
        <v>Smooth Pique Solid w/ Knit Collar (T)</v>
      </c>
      <c r="E76" s="214">
        <f>'UK Prices'!J76</f>
        <v>0</v>
      </c>
      <c r="F76" s="215">
        <f>+$E76*(1-$L$4)</f>
        <v>0</v>
      </c>
      <c r="G76" s="224">
        <f t="shared" si="10"/>
        <v>0.1</v>
      </c>
      <c r="I76" s="204" t="e">
        <f>(F76-'Std Cst'!U76)/'Crown Sports'!F76</f>
        <v>#DIV/0!</v>
      </c>
    </row>
    <row r="77" spans="1:9" ht="20.25" hidden="1" customHeight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+'UK Prices'!D77</f>
        <v>Lisle Solid Brother w/ Self Collar (A)</v>
      </c>
      <c r="E77" s="214">
        <f>'UK Prices'!J77</f>
        <v>0</v>
      </c>
      <c r="F77" s="215">
        <f t="shared" si="13"/>
        <v>0</v>
      </c>
      <c r="G77" s="224">
        <f t="shared" si="10"/>
        <v>0.1</v>
      </c>
      <c r="I77" s="204" t="e">
        <f>(F77-'Std Cst'!U77)/'Crown Sports'!F77</f>
        <v>#DIV/0!</v>
      </c>
    </row>
    <row r="78" spans="1:9" ht="20.25" hidden="1" customHeight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+'UK Prices'!D78</f>
        <v>Stretch Lisle w/neck tape trim (A)</v>
      </c>
      <c r="E78" s="214">
        <f>'UK Prices'!J78</f>
        <v>0</v>
      </c>
      <c r="F78" s="215">
        <f>+$E78*(1-$L$4)</f>
        <v>0</v>
      </c>
      <c r="G78" s="224">
        <f t="shared" si="8"/>
        <v>0.1</v>
      </c>
      <c r="I78" s="204" t="e">
        <f>(F78-'Std Cst'!U78)/'Crown Sports'!F78</f>
        <v>#DIV/0!</v>
      </c>
    </row>
    <row r="79" spans="1:9" ht="20.25" hidden="1" customHeight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+'UK Prices'!D79</f>
        <v>Performance T-Shirt</v>
      </c>
      <c r="E79" s="214">
        <f>'UK Prices'!J79</f>
        <v>0</v>
      </c>
      <c r="F79" s="215">
        <f>+$E79*(1-$L$4)</f>
        <v>0</v>
      </c>
      <c r="G79" s="224">
        <f t="shared" si="10"/>
        <v>0.1</v>
      </c>
      <c r="I79" s="204" t="e">
        <f>(F79-'Std Cst'!U79)/'Crown Sports'!F79</f>
        <v>#DIV/0!</v>
      </c>
    </row>
    <row r="80" spans="1:9" ht="20.25" hidden="1" customHeight="1" x14ac:dyDescent="0.3">
      <c r="A80" s="332">
        <f>'ITMA Form Data'!A79</f>
        <v>0</v>
      </c>
      <c r="B80" s="428">
        <f>'ITMA Form Data'!B79</f>
        <v>0</v>
      </c>
      <c r="C80" s="428" t="str">
        <f>'ITMA Form Data'!C79</f>
        <v>91659/60/61/62/63</v>
      </c>
      <c r="D80" s="289" t="str">
        <f>+'UK Prices'!D80</f>
        <v>Smooth Pique Double Chest Stripe (T) - Prosports</v>
      </c>
      <c r="E80" s="214">
        <f>'UK Prices'!J80</f>
        <v>0</v>
      </c>
      <c r="F80" s="215">
        <f t="shared" ref="F80" si="14">+$E80*(1-$L$4)</f>
        <v>0</v>
      </c>
      <c r="G80" s="224">
        <f t="shared" si="10"/>
        <v>0.1</v>
      </c>
      <c r="I80" s="204" t="e">
        <f>(F80-'Std Cst'!U79)/'Crown Sports'!F80</f>
        <v>#DIV/0!</v>
      </c>
    </row>
    <row r="81" spans="1:9" ht="20.25" customHeight="1" x14ac:dyDescent="0.3">
      <c r="A81" s="206" t="str">
        <f>'ITMA Form Data'!A81</f>
        <v>OUTER LAYER - TROUSERS</v>
      </c>
      <c r="B81" s="206"/>
      <c r="C81" s="500"/>
      <c r="D81" s="19" t="str">
        <f>+'UK Prices'!D81</f>
        <v>Trousers</v>
      </c>
      <c r="E81" s="214"/>
      <c r="F81" s="218"/>
      <c r="I81" s="204"/>
    </row>
    <row r="82" spans="1:9" ht="20.25" customHeight="1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+'UK Prices'!D82</f>
        <v>FJ Bedford Trouser (Slim Fit)</v>
      </c>
      <c r="E82" s="214">
        <f>'UK Prices'!J82</f>
        <v>38</v>
      </c>
      <c r="F82" s="215">
        <f t="shared" ref="F82:F87" si="15">+$E82*(1-$L$4)</f>
        <v>34.200000000000003</v>
      </c>
      <c r="G82" s="224">
        <f t="shared" ref="G82:G91" si="16">$L$4</f>
        <v>0.1</v>
      </c>
      <c r="I82" s="204">
        <f>(F82-'Std Cst'!U82)/'Crown Sports'!F82</f>
        <v>0.44098374672312968</v>
      </c>
    </row>
    <row r="83" spans="1:9" ht="20.25" customHeight="1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+'UK Prices'!D83</f>
        <v>MT Lite Cooling Performance Trouser (Slim Fit)</v>
      </c>
      <c r="E83" s="214">
        <f>'UK Prices'!J83</f>
        <v>38</v>
      </c>
      <c r="F83" s="215">
        <f t="shared" si="15"/>
        <v>34.200000000000003</v>
      </c>
      <c r="G83" s="224">
        <f t="shared" si="4"/>
        <v>0.1</v>
      </c>
      <c r="I83" s="204">
        <f>(F83-'Std Cst'!U83)/'Crown Sports'!F83</f>
        <v>0.5064808227465214</v>
      </c>
    </row>
    <row r="84" spans="1:9" ht="20.25" customHeight="1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+'UK Prices'!D84</f>
        <v>FJ WRT Xtreme Trouser</v>
      </c>
      <c r="E84" s="214">
        <f>'UK Prices'!J84</f>
        <v>39</v>
      </c>
      <c r="F84" s="215">
        <f t="shared" si="15"/>
        <v>35.1</v>
      </c>
      <c r="G84" s="224">
        <f t="shared" si="16"/>
        <v>0.1</v>
      </c>
      <c r="I84" s="204">
        <f>(F84-'Std Cst'!U84)/'Crown Sports'!F84</f>
        <v>0.58866199037233513</v>
      </c>
    </row>
    <row r="85" spans="1:9" ht="20.25" customHeight="1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+'UK Prices'!D85</f>
        <v>FJ Performance Trouser</v>
      </c>
      <c r="E85" s="214">
        <f>'UK Prices'!J85</f>
        <v>29.4</v>
      </c>
      <c r="F85" s="215">
        <f t="shared" si="15"/>
        <v>26.46</v>
      </c>
      <c r="G85" s="224">
        <f>$L$4</f>
        <v>0.1</v>
      </c>
      <c r="I85" s="204">
        <f>(F85-'Std Cst'!U85)/'Crown Sports'!F85</f>
        <v>0.5259087027914614</v>
      </c>
    </row>
    <row r="86" spans="1:9" ht="20.25" customHeight="1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+'UK Prices'!D86</f>
        <v>FJ Trouser (Slim Fit)</v>
      </c>
      <c r="E86" s="214">
        <f>'UK Prices'!J86</f>
        <v>29.4</v>
      </c>
      <c r="F86" s="215">
        <f t="shared" si="15"/>
        <v>26.46</v>
      </c>
      <c r="G86" s="224">
        <f t="shared" si="16"/>
        <v>0.1</v>
      </c>
      <c r="I86" s="204">
        <f>(F86-'Std Cst'!U86)/'Crown Sports'!F86</f>
        <v>0.48795942346287169</v>
      </c>
    </row>
    <row r="87" spans="1:9" ht="20.25" hidden="1" customHeight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+'UK Prices'!D87</f>
        <v>FJ Trouser (Regular Fit)</v>
      </c>
      <c r="E87" s="214">
        <f>'UK Prices'!J87</f>
        <v>0</v>
      </c>
      <c r="F87" s="215">
        <f t="shared" si="15"/>
        <v>0</v>
      </c>
      <c r="G87" s="224">
        <f t="shared" si="16"/>
        <v>0.1</v>
      </c>
      <c r="I87" s="204" t="e">
        <f>(F87-'Std Cst'!U87)/'Crown Sports'!F87</f>
        <v>#DIV/0!</v>
      </c>
    </row>
    <row r="88" spans="1:9" ht="20.25" hidden="1" customHeight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+'UK Prices'!D88</f>
        <v>FJ Madras Shorts</v>
      </c>
      <c r="E88" s="214">
        <f>'UK Prices'!J88</f>
        <v>0</v>
      </c>
      <c r="F88" s="215">
        <f t="shared" ref="F88:F91" si="17">+$E88*(1-$L$4)</f>
        <v>0</v>
      </c>
      <c r="G88" s="224">
        <f t="shared" si="16"/>
        <v>0.1</v>
      </c>
      <c r="I88" s="204" t="e">
        <f>(F88-'Std Cst'!U88)/'Crown Sports'!F88</f>
        <v>#DIV/0!</v>
      </c>
    </row>
    <row r="89" spans="1:9" ht="20.25" customHeight="1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+'UK Prices'!D89</f>
        <v>FJ Bedford Shorts</v>
      </c>
      <c r="E89" s="214">
        <f>'UK Prices'!J89</f>
        <v>28.9</v>
      </c>
      <c r="F89" s="215">
        <f t="shared" si="17"/>
        <v>26.009999999999998</v>
      </c>
      <c r="G89" s="224">
        <f t="shared" si="16"/>
        <v>0.1</v>
      </c>
      <c r="I89" s="204">
        <f>(F89-'Std Cst'!U89)/'Crown Sports'!F89</f>
        <v>0.41095481048403126</v>
      </c>
    </row>
    <row r="90" spans="1:9" ht="20.25" customHeight="1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+'UK Prices'!D90</f>
        <v>Tonal Plaid Shorts</v>
      </c>
      <c r="E90" s="214">
        <f>'UK Prices'!J90</f>
        <v>28.9</v>
      </c>
      <c r="F90" s="215">
        <f>+$E90*(1-$L$4)</f>
        <v>26.009999999999998</v>
      </c>
      <c r="G90" s="224">
        <f t="shared" si="4"/>
        <v>0.1</v>
      </c>
      <c r="I90" s="204">
        <f>(F90-'Std Cst'!U90)/'Crown Sports'!F90</f>
        <v>0.50301489347598405</v>
      </c>
    </row>
    <row r="91" spans="1:9" ht="20.25" customHeight="1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+'UK Prices'!D91</f>
        <v>FJ Solid Colour Shorts</v>
      </c>
      <c r="E91" s="214">
        <f>'UK Prices'!J91</f>
        <v>25</v>
      </c>
      <c r="F91" s="215">
        <f t="shared" si="17"/>
        <v>22.5</v>
      </c>
      <c r="G91" s="224">
        <f t="shared" si="16"/>
        <v>0.1</v>
      </c>
      <c r="I91" s="204">
        <f>(F91-'Std Cst'!U91)/'Crown Sports'!F91</f>
        <v>0.428616091954023</v>
      </c>
    </row>
    <row r="92" spans="1:9" ht="20.25" customHeight="1" x14ac:dyDescent="0.3">
      <c r="A92" s="206" t="str">
        <f>'ITMA Form Data'!A92</f>
        <v>WOMEN'S</v>
      </c>
      <c r="B92" s="206"/>
      <c r="C92" s="500"/>
      <c r="D92" s="29" t="str">
        <f>+'UK Prices'!D92</f>
        <v>Women's</v>
      </c>
      <c r="E92" s="214"/>
      <c r="I92" s="204"/>
    </row>
    <row r="93" spans="1:9" ht="20.25" customHeight="1" x14ac:dyDescent="0.3">
      <c r="A93" s="206" t="str">
        <f>'ITMA Form Data'!A93</f>
        <v>MID LAYERS</v>
      </c>
      <c r="B93" s="206"/>
      <c r="C93" s="500"/>
      <c r="D93" s="29" t="str">
        <f>+'UK Prices'!D93</f>
        <v>Mid Layers</v>
      </c>
      <c r="E93" s="214"/>
      <c r="I93" s="204"/>
    </row>
    <row r="94" spans="1:9" ht="20.25" customHeight="1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+'UK Prices'!D94</f>
        <v>Womens DWR Lightweight Softshell Vest</v>
      </c>
      <c r="E94" s="214">
        <f>'UK Prices'!J94</f>
        <v>40</v>
      </c>
      <c r="F94" s="215">
        <f>+$E94*(1-$L$4)</f>
        <v>36</v>
      </c>
      <c r="G94" s="224">
        <f>$L$4</f>
        <v>0.1</v>
      </c>
      <c r="I94" s="204">
        <f>(F94-'Std Cst'!U94)/'Crown Sports'!F94</f>
        <v>0.46354636015325668</v>
      </c>
    </row>
    <row r="95" spans="1:9" ht="20.25" customHeight="1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+'UK Prices'!D95</f>
        <v>Womens FJ Lambswool V-Neck (Midweight)</v>
      </c>
      <c r="E95" s="214">
        <f>'UK Prices'!J95</f>
        <v>34</v>
      </c>
      <c r="F95" s="215">
        <f>+$E95*(1-$L$4)</f>
        <v>30.6</v>
      </c>
      <c r="G95" s="224">
        <f>$L$4</f>
        <v>0.1</v>
      </c>
      <c r="I95" s="204">
        <f>(F95-'Std Cst'!U95)/'Crown Sports'!F95</f>
        <v>0.42676835699797161</v>
      </c>
    </row>
    <row r="96" spans="1:9" ht="20.25" customHeight="1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+'UK Prices'!D96</f>
        <v>Women's Full Zip Hoody</v>
      </c>
      <c r="E96" s="214">
        <f>'UK Prices'!J96</f>
        <v>33.5</v>
      </c>
      <c r="F96" s="215">
        <f>+$E96*(1-$L$4)</f>
        <v>30.150000000000002</v>
      </c>
      <c r="G96" s="224">
        <f t="shared" si="4"/>
        <v>0.1</v>
      </c>
      <c r="I96" s="204">
        <f>(F96-'Std Cst'!U96)/'Crown Sports'!F96</f>
        <v>0.52774124778406817</v>
      </c>
    </row>
    <row r="97" spans="1:9" ht="20.25" customHeight="1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+'UK Prices'!D97</f>
        <v>Women's Full Zip Brushed Chill-Out</v>
      </c>
      <c r="E97" s="214">
        <f>'UK Prices'!J97</f>
        <v>31.5</v>
      </c>
      <c r="F97" s="215">
        <f>+$E97*(1-$L$4)</f>
        <v>28.35</v>
      </c>
      <c r="G97" s="224">
        <f t="shared" si="4"/>
        <v>0.1</v>
      </c>
      <c r="I97" s="204">
        <f>(F97-'Std Cst'!U97)/'Crown Sports'!F97</f>
        <v>0.52694014474244355</v>
      </c>
    </row>
    <row r="98" spans="1:9" ht="20.25" customHeight="1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+'UK Prices'!D98</f>
        <v>Women's Full Zip Brushed Chill-Out Vest</v>
      </c>
      <c r="E98" s="214">
        <f>'UK Prices'!J98</f>
        <v>28</v>
      </c>
      <c r="F98" s="215">
        <f>+$E98*(1-$L$4)</f>
        <v>25.2</v>
      </c>
      <c r="G98" s="224">
        <f t="shared" si="4"/>
        <v>0.1</v>
      </c>
      <c r="I98" s="204">
        <f>(F98-'Std Cst'!U98)/'Crown Sports'!F98</f>
        <v>0.48058850574712636</v>
      </c>
    </row>
    <row r="99" spans="1:9" ht="20.25" hidden="1" customHeight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+'UK Prices'!D99</f>
        <v>Womens FJ Full Zip Chill-Out (Knit mid layer)</v>
      </c>
      <c r="E99" s="214">
        <f>'UK Prices'!J99</f>
        <v>0</v>
      </c>
      <c r="F99" s="215">
        <f t="shared" ref="F99:F111" si="18">+$E99*(1-$L$4)</f>
        <v>0</v>
      </c>
      <c r="G99" s="224">
        <f t="shared" ref="G99:G111" si="19">$L$4</f>
        <v>0.1</v>
      </c>
      <c r="I99" s="204" t="e">
        <f>(F99-'Std Cst'!U99)/'Crown Sports'!F99</f>
        <v>#DIV/0!</v>
      </c>
    </row>
    <row r="100" spans="1:9" ht="20.25" hidden="1" customHeight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+'UK Prices'!D100</f>
        <v>Womens FJ Full Zip Chill-Out Vest (knit mid layer)</v>
      </c>
      <c r="E100" s="214">
        <f>'UK Prices'!J100</f>
        <v>0</v>
      </c>
      <c r="F100" s="215">
        <f t="shared" si="18"/>
        <v>0</v>
      </c>
      <c r="G100" s="224">
        <f t="shared" si="19"/>
        <v>0.1</v>
      </c>
      <c r="I100" s="204" t="e">
        <f>(F100-'Std Cst'!U100)/'Crown Sports'!F100</f>
        <v>#DIV/0!</v>
      </c>
    </row>
    <row r="101" spans="1:9" ht="20.25" customHeight="1" x14ac:dyDescent="0.3">
      <c r="A101" s="206" t="str">
        <f>'ITMA Form Data'!A101</f>
        <v>SHIRTS</v>
      </c>
      <c r="B101" s="206"/>
      <c r="C101" s="500"/>
      <c r="D101" s="29" t="str">
        <f>+'UK Prices'!D101</f>
        <v>Shirts</v>
      </c>
      <c r="E101" s="214"/>
      <c r="I101" s="204"/>
    </row>
    <row r="102" spans="1:9" ht="20.25" customHeight="1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+'UK Prices'!D102</f>
        <v>Women's Stretch Pique Open V-neck</v>
      </c>
      <c r="E102" s="214">
        <f>'UK Prices'!J102</f>
        <v>19.5</v>
      </c>
      <c r="F102" s="215">
        <f>+$E102*(1-$L$4)</f>
        <v>17.55</v>
      </c>
      <c r="G102" s="224">
        <f t="shared" si="4"/>
        <v>0.1</v>
      </c>
      <c r="I102" s="204">
        <f>(F102-'Std Cst'!U102)/'Crown Sports'!F102</f>
        <v>0.53540725022104341</v>
      </c>
    </row>
    <row r="103" spans="1:9" ht="20.25" customHeight="1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+'UK Prices'!D103</f>
        <v>Women's Smooth Pique Cap Sleeve</v>
      </c>
      <c r="E103" s="214">
        <f>'UK Prices'!J103</f>
        <v>19.5</v>
      </c>
      <c r="F103" s="215">
        <f>+$E103*(1-$L$4)</f>
        <v>17.55</v>
      </c>
      <c r="G103" s="224">
        <f t="shared" si="4"/>
        <v>0.1</v>
      </c>
      <c r="I103" s="204">
        <f>(F103-'Std Cst'!U103)/'Crown Sports'!F103</f>
        <v>0.55741334119265151</v>
      </c>
    </row>
    <row r="104" spans="1:9" ht="20.25" customHeight="1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+'UK Prices'!D104</f>
        <v>Women's Stretch Pique - Solid Colour</v>
      </c>
      <c r="E104" s="214">
        <f>'UK Prices'!J104</f>
        <v>19.5</v>
      </c>
      <c r="F104" s="215">
        <f>+$E104*(1-$L$4)</f>
        <v>17.55</v>
      </c>
      <c r="G104" s="224">
        <f t="shared" si="4"/>
        <v>0.1</v>
      </c>
      <c r="I104" s="204">
        <f>(F104-'Std Cst'!U104)/'Crown Sports'!F104</f>
        <v>0.55741334119265151</v>
      </c>
    </row>
    <row r="105" spans="1:9" ht="20.25" customHeight="1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+'UK Prices'!D105</f>
        <v>Women's Interlock Sleeveless</v>
      </c>
      <c r="E105" s="214">
        <f>'UK Prices'!J105</f>
        <v>17.5</v>
      </c>
      <c r="F105" s="215">
        <f>+$E105*(1-$L$4)</f>
        <v>15.75</v>
      </c>
      <c r="G105" s="224">
        <f t="shared" si="4"/>
        <v>0.1</v>
      </c>
      <c r="I105" s="204">
        <f>(F105-'Std Cst'!U105)/'Crown Sports'!F105</f>
        <v>0.48334712643678168</v>
      </c>
    </row>
    <row r="106" spans="1:9" ht="20.25" customHeight="1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+'UK Prices'!D106</f>
        <v>Stretch Pique Double Space Dye Chest Stripe (A) - Prosports</v>
      </c>
      <c r="E106" s="214">
        <f>'UK Prices'!J106</f>
        <v>26.4</v>
      </c>
      <c r="F106" s="215">
        <f>+$E106*(1-$L$4)</f>
        <v>23.759999999999998</v>
      </c>
      <c r="G106" s="224">
        <f t="shared" si="4"/>
        <v>0.1</v>
      </c>
      <c r="I106" s="204">
        <f>(F106-'Std Cst'!U106)/'Crown Sports'!F106</f>
        <v>0.55108659003831417</v>
      </c>
    </row>
    <row r="107" spans="1:9" ht="20.25" hidden="1" customHeight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+'UK Prices'!D107</f>
        <v>Womens FJ Stretch Pique w/reversible collar</v>
      </c>
      <c r="E107" s="214">
        <f>'UK Prices'!J107</f>
        <v>0</v>
      </c>
      <c r="F107" s="215">
        <f t="shared" si="18"/>
        <v>0</v>
      </c>
      <c r="G107" s="224">
        <f t="shared" si="19"/>
        <v>0.1</v>
      </c>
      <c r="I107" s="204" t="e">
        <f>(F107-'Std Cst'!U107)/'Crown Sports'!F107</f>
        <v>#DIV/0!</v>
      </c>
    </row>
    <row r="108" spans="1:9" ht="20.25" hidden="1" customHeight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+'UK Prices'!D108</f>
        <v>Womens FJ Stretch Pique w/reversible collar - American Golf</v>
      </c>
      <c r="E108" s="214">
        <f>'UK Prices'!J108</f>
        <v>0</v>
      </c>
      <c r="F108" s="215" t="s">
        <v>476</v>
      </c>
      <c r="G108" s="224">
        <f t="shared" si="19"/>
        <v>0.1</v>
      </c>
      <c r="I108" s="204" t="e">
        <f>(F108-'Std Cst'!U108)/'Crown Sports'!F108</f>
        <v>#VALUE!</v>
      </c>
    </row>
    <row r="109" spans="1:9" ht="20.25" hidden="1" customHeight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+'UK Prices'!D109</f>
        <v>Womens FJ Stretch Lisle Sleeveless</v>
      </c>
      <c r="E109" s="214">
        <f>'UK Prices'!J109</f>
        <v>0</v>
      </c>
      <c r="F109" s="215">
        <f t="shared" si="18"/>
        <v>0</v>
      </c>
      <c r="G109" s="224">
        <f t="shared" si="19"/>
        <v>0.1</v>
      </c>
      <c r="I109" s="204" t="e">
        <f>(F109-'Std Cst'!U109)/'Crown Sports'!F109</f>
        <v>#DIV/0!</v>
      </c>
    </row>
    <row r="110" spans="1:9" ht="20.25" hidden="1" customHeight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+'UK Prices'!D110</f>
        <v>Womens FJ Stretch Pique w/reversible collar - ProSports</v>
      </c>
      <c r="E110" s="214">
        <f>'UK Prices'!J110</f>
        <v>0</v>
      </c>
      <c r="F110" s="215">
        <f t="shared" si="18"/>
        <v>0</v>
      </c>
      <c r="G110" s="224">
        <f t="shared" si="19"/>
        <v>0.1</v>
      </c>
      <c r="I110" s="204" t="e">
        <f>(F110-'Std Cst'!U110)/'Crown Sports'!F110</f>
        <v>#DIV/0!</v>
      </c>
    </row>
    <row r="111" spans="1:9" ht="20.25" hidden="1" customHeight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+'UK Prices'!D111</f>
        <v>Women's Smooth Pique Double Chest Stripe - Prosports</v>
      </c>
      <c r="E111" s="214">
        <f>'UK Prices'!J111</f>
        <v>0</v>
      </c>
      <c r="F111" s="215">
        <f t="shared" si="18"/>
        <v>0</v>
      </c>
      <c r="G111" s="224">
        <f t="shared" si="19"/>
        <v>0.1</v>
      </c>
      <c r="I111" s="204" t="e">
        <f>(F111-'Std Cst'!U111)/'Crown Sports'!F111</f>
        <v>#DIV/0!</v>
      </c>
    </row>
    <row r="112" spans="1:9" ht="20.25" customHeight="1" x14ac:dyDescent="0.3">
      <c r="A112" s="206" t="str">
        <f>'ITMA Form Data'!A112</f>
        <v>TROUSERS</v>
      </c>
      <c r="B112" s="206"/>
      <c r="C112" s="500"/>
      <c r="D112" s="29" t="str">
        <f>+'UK Prices'!D112</f>
        <v>Trousers</v>
      </c>
      <c r="E112" s="214"/>
      <c r="I112" s="204"/>
    </row>
    <row r="113" spans="1:9" ht="20.25" customHeight="1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+'UK Prices'!D113</f>
        <v>Women's Performance 7/8 Trouser</v>
      </c>
      <c r="E113" s="214">
        <f>'UK Prices'!J113</f>
        <v>34</v>
      </c>
      <c r="F113" s="215">
        <f>+$E113*(1-$L$4)</f>
        <v>30.6</v>
      </c>
      <c r="G113" s="224">
        <f t="shared" si="4"/>
        <v>0.1</v>
      </c>
      <c r="I113" s="204">
        <f>(F113-'Std Cst'!U113)/'Crown Sports'!F113</f>
        <v>0.47826260987153474</v>
      </c>
    </row>
    <row r="114" spans="1:9" ht="20.25" customHeight="1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+'UK Prices'!D114</f>
        <v>Women's Performance Skort</v>
      </c>
      <c r="E114" s="214">
        <f>'UK Prices'!J114</f>
        <v>29.9</v>
      </c>
      <c r="F114" s="215">
        <f>+$E114*(1-$L$4)</f>
        <v>26.91</v>
      </c>
      <c r="G114" s="224">
        <f t="shared" si="4"/>
        <v>0.1</v>
      </c>
      <c r="I114" s="204">
        <f>(F114-'Std Cst'!U114)/'Crown Sports'!F114</f>
        <v>0.65711050115967662</v>
      </c>
    </row>
    <row r="115" spans="1:9" ht="20.25" customHeight="1" x14ac:dyDescent="0.3">
      <c r="A115" s="206" t="str">
        <f>'ITMA Form Data'!A115</f>
        <v>JUNIORS</v>
      </c>
      <c r="B115" s="206"/>
      <c r="C115" s="500"/>
      <c r="D115" s="29" t="str">
        <f>+'UK Prices'!D115</f>
        <v>Juniors</v>
      </c>
      <c r="E115" s="214"/>
      <c r="I115" s="204"/>
    </row>
    <row r="116" spans="1:9" ht="20.25" hidden="1" customHeight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+'UK Prices'!D116</f>
        <v>FJ Junior FJ Chill-Out w/ Chest Piping 1/4 Zip</v>
      </c>
      <c r="E116" s="214">
        <f>'UK Prices'!J116</f>
        <v>0</v>
      </c>
      <c r="F116" s="215">
        <f t="shared" ref="F116:F117" si="20">+$E116*(1-$L$4)</f>
        <v>0</v>
      </c>
      <c r="G116" s="224">
        <f t="shared" ref="G116:G124" si="21">$L$4</f>
        <v>0.1</v>
      </c>
      <c r="I116" s="204" t="e">
        <f>(F116-'Std Cst'!U116)/'Crown Sports'!F116</f>
        <v>#DIV/0!</v>
      </c>
    </row>
    <row r="117" spans="1:9" ht="20.25" customHeight="1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+'UK Prices'!D117</f>
        <v>FJ Junior FJ Solid Colour Chill-Out 1/4 zip</v>
      </c>
      <c r="E117" s="214">
        <f>'UK Prices'!J117</f>
        <v>22.1</v>
      </c>
      <c r="F117" s="215">
        <f t="shared" si="20"/>
        <v>19.89</v>
      </c>
      <c r="G117" s="224">
        <f t="shared" si="21"/>
        <v>0.1</v>
      </c>
      <c r="I117" s="204">
        <f>(F117-'Std Cst'!U117)/'Crown Sports'!F117</f>
        <v>0.39482716319065209</v>
      </c>
    </row>
    <row r="118" spans="1:9" ht="20.25" hidden="1" customHeight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+'UK Prices'!D118</f>
        <v>FJ Junior Birdseye Colorblock Pique w/ Self Collar</v>
      </c>
      <c r="E118" s="214">
        <f>'UK Prices'!J118</f>
        <v>0</v>
      </c>
      <c r="F118" s="215">
        <f t="shared" ref="F118:F124" si="22">+$E118*(1-$L$4)</f>
        <v>0</v>
      </c>
      <c r="G118" s="224">
        <f t="shared" si="21"/>
        <v>0.1</v>
      </c>
      <c r="I118" s="204" t="e">
        <f>(F118-'Std Cst'!U118)/'Crown Sports'!F118</f>
        <v>#DIV/0!</v>
      </c>
    </row>
    <row r="119" spans="1:9" ht="20.25" hidden="1" customHeight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+'UK Prices'!D119</f>
        <v>FJ Junior Smooth Pique Double Chest Stripe</v>
      </c>
      <c r="E119" s="214">
        <f>'UK Prices'!J119</f>
        <v>0</v>
      </c>
      <c r="F119" s="215">
        <f t="shared" si="22"/>
        <v>0</v>
      </c>
      <c r="G119" s="224">
        <f t="shared" si="21"/>
        <v>0.1</v>
      </c>
      <c r="I119" s="204" t="e">
        <f>(F119-'Std Cst'!U119)/'Crown Sports'!F119</f>
        <v>#DIV/0!</v>
      </c>
    </row>
    <row r="120" spans="1:9" ht="20.25" customHeight="1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+'UK Prices'!D120</f>
        <v>Junior Textured Chill-Out</v>
      </c>
      <c r="E120" s="214">
        <f>'UK Prices'!J120</f>
        <v>22.1</v>
      </c>
      <c r="F120" s="215">
        <f>+$E120*(1-$L$4)</f>
        <v>19.89</v>
      </c>
      <c r="G120" s="224">
        <f t="shared" si="4"/>
        <v>0.1</v>
      </c>
      <c r="I120" s="204">
        <f>(F120-'Std Cst'!U120)/'Crown Sports'!F120</f>
        <v>0.44142829701288117</v>
      </c>
    </row>
    <row r="121" spans="1:9" ht="20.25" customHeight="1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+'UK Prices'!D121</f>
        <v>Junior Stretch Pique w/Painted Stripes</v>
      </c>
      <c r="E121" s="214">
        <f>'UK Prices'!J121</f>
        <v>19.5</v>
      </c>
      <c r="F121" s="215">
        <f>+$E121*(1-$L$4)</f>
        <v>17.55</v>
      </c>
      <c r="G121" s="224">
        <f t="shared" si="4"/>
        <v>0.1</v>
      </c>
      <c r="I121" s="204">
        <f>(F121-'Std Cst'!U121)/'Crown Sports'!F121</f>
        <v>0.40337070439139405</v>
      </c>
    </row>
    <row r="122" spans="1:9" ht="20.25" customHeight="1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+'UK Prices'!D122</f>
        <v>Junior Smooth Pique w/Collar &amp; Sleeve Stripes</v>
      </c>
      <c r="E122" s="214">
        <f>'UK Prices'!J122</f>
        <v>17.5</v>
      </c>
      <c r="F122" s="215">
        <f>+$E122*(1-$L$4)</f>
        <v>15.75</v>
      </c>
      <c r="G122" s="224">
        <f t="shared" si="4"/>
        <v>0.1</v>
      </c>
      <c r="I122" s="204">
        <f>(F122-'Std Cst'!U122)/'Crown Sports'!F122</f>
        <v>0.36074176245210732</v>
      </c>
    </row>
    <row r="123" spans="1:9" ht="20.25" customHeight="1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+'UK Prices'!D123</f>
        <v>FJ Junior Stretch Pique w/neck tape trim</v>
      </c>
      <c r="E123" s="214">
        <f>'UK Prices'!J123</f>
        <v>14.5</v>
      </c>
      <c r="F123" s="215">
        <f t="shared" si="22"/>
        <v>13.05</v>
      </c>
      <c r="G123" s="224">
        <f t="shared" si="21"/>
        <v>0.1</v>
      </c>
      <c r="I123" s="204">
        <f>(F123-'Std Cst'!U123)/'Crown Sports'!F123</f>
        <v>0.42568032765226593</v>
      </c>
    </row>
    <row r="124" spans="1:9" ht="20.25" customHeight="1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+'UK Prices'!D124</f>
        <v>FJ Junior Shorts</v>
      </c>
      <c r="E124" s="214">
        <f>'UK Prices'!J124</f>
        <v>17</v>
      </c>
      <c r="F124" s="215">
        <f t="shared" si="22"/>
        <v>15.3</v>
      </c>
      <c r="G124" s="224">
        <f t="shared" si="21"/>
        <v>0.1</v>
      </c>
      <c r="I124" s="204">
        <f>(F124-'Std Cst'!U124)/'Crown Sports'!F124</f>
        <v>0.42399170610773046</v>
      </c>
    </row>
    <row r="125" spans="1:9" ht="20.25" customHeight="1" x14ac:dyDescent="0.3">
      <c r="A125" s="180"/>
      <c r="B125" s="180"/>
      <c r="C125" s="180"/>
      <c r="D125" s="29"/>
      <c r="E125" s="59"/>
      <c r="G125" s="59"/>
    </row>
    <row r="126" spans="1:9" ht="20.25" customHeight="1" x14ac:dyDescent="0.3">
      <c r="A126" s="19"/>
      <c r="B126" s="19"/>
      <c r="C126" s="180"/>
      <c r="D126" s="29"/>
      <c r="E126" s="59"/>
      <c r="G126" s="59"/>
    </row>
    <row r="127" spans="1:9" ht="20.25" customHeight="1" x14ac:dyDescent="0.3">
      <c r="A127" s="180"/>
      <c r="B127" s="180"/>
      <c r="C127" s="180"/>
      <c r="D127" s="422"/>
      <c r="E127" s="59"/>
      <c r="G127" s="59"/>
    </row>
    <row r="128" spans="1:9" ht="20.25" customHeight="1" x14ac:dyDescent="0.3">
      <c r="A128" s="180"/>
      <c r="B128" s="180"/>
      <c r="C128" s="180"/>
      <c r="D128" s="21"/>
      <c r="E128" s="59"/>
      <c r="G128" s="59"/>
    </row>
    <row r="129" spans="1:7" ht="20.25" customHeight="1" x14ac:dyDescent="0.3">
      <c r="A129" s="180"/>
      <c r="B129" s="180"/>
      <c r="C129" s="180"/>
      <c r="D129" s="21"/>
      <c r="E129" s="59"/>
      <c r="G129" s="59"/>
    </row>
    <row r="130" spans="1:7" ht="20.25" customHeight="1" x14ac:dyDescent="0.3">
      <c r="A130" s="180"/>
      <c r="B130" s="180"/>
      <c r="C130" s="180"/>
      <c r="D130" s="21"/>
      <c r="E130" s="59"/>
      <c r="G130" s="59"/>
    </row>
    <row r="131" spans="1:7" ht="20.25" customHeight="1" x14ac:dyDescent="0.3">
      <c r="A131" s="180"/>
      <c r="B131" s="180"/>
      <c r="C131" s="180"/>
      <c r="D131" s="21"/>
      <c r="E131" s="59"/>
      <c r="G131" s="59"/>
    </row>
    <row r="132" spans="1:7" ht="20.25" customHeight="1" x14ac:dyDescent="0.3">
      <c r="A132" s="221"/>
      <c r="B132" s="221"/>
      <c r="C132" s="221"/>
      <c r="D132" s="212"/>
      <c r="E132" s="59"/>
      <c r="G132" s="59"/>
    </row>
    <row r="133" spans="1:7" ht="20.25" customHeight="1" x14ac:dyDescent="0.3">
      <c r="A133" s="221"/>
      <c r="B133" s="221"/>
      <c r="C133" s="221"/>
      <c r="D133" s="212"/>
      <c r="E133" s="59"/>
      <c r="G133" s="59"/>
    </row>
    <row r="134" spans="1:7" ht="20.25" customHeight="1" x14ac:dyDescent="0.3">
      <c r="A134" s="221"/>
      <c r="B134" s="221"/>
      <c r="C134" s="221"/>
      <c r="D134" s="212"/>
      <c r="E134" s="59"/>
      <c r="G134" s="59"/>
    </row>
    <row r="135" spans="1:7" ht="20.25" customHeight="1" x14ac:dyDescent="0.3">
      <c r="A135" s="221"/>
      <c r="B135" s="221"/>
      <c r="C135" s="221"/>
      <c r="D135" s="212"/>
      <c r="E135" s="59"/>
      <c r="G135" s="59"/>
    </row>
    <row r="136" spans="1:7" ht="20.25" customHeight="1" x14ac:dyDescent="0.3">
      <c r="A136" s="221"/>
      <c r="B136" s="221"/>
      <c r="C136" s="221"/>
      <c r="D136" s="212"/>
      <c r="E136" s="59"/>
      <c r="G136" s="59"/>
    </row>
    <row r="137" spans="1:7" ht="20.25" customHeight="1" x14ac:dyDescent="0.3">
      <c r="A137" s="221"/>
      <c r="B137" s="221"/>
      <c r="C137" s="221"/>
      <c r="D137" s="212"/>
      <c r="E137" s="59"/>
      <c r="G137" s="59"/>
    </row>
    <row r="138" spans="1:7" ht="20.25" customHeight="1" x14ac:dyDescent="0.3">
      <c r="A138" s="221"/>
      <c r="B138" s="221"/>
      <c r="C138" s="221"/>
      <c r="D138" s="212"/>
      <c r="E138" s="59"/>
      <c r="G138" s="59"/>
    </row>
    <row r="139" spans="1:7" ht="20.25" customHeight="1" x14ac:dyDescent="0.3">
      <c r="A139" s="221"/>
      <c r="B139" s="221"/>
      <c r="C139" s="221"/>
      <c r="D139" s="212"/>
      <c r="E139" s="59"/>
      <c r="G139" s="59"/>
    </row>
    <row r="140" spans="1:7" ht="20.25" customHeight="1" x14ac:dyDescent="0.3">
      <c r="A140" s="221"/>
      <c r="B140" s="221"/>
      <c r="C140" s="221"/>
      <c r="D140" s="212"/>
      <c r="E140" s="59"/>
      <c r="G140" s="59"/>
    </row>
    <row r="141" spans="1:7" ht="20.25" customHeight="1" x14ac:dyDescent="0.3">
      <c r="A141" s="221"/>
      <c r="B141" s="221"/>
      <c r="C141" s="221"/>
      <c r="D141" s="212"/>
      <c r="E141" s="59"/>
      <c r="G141" s="59"/>
    </row>
    <row r="142" spans="1:7" ht="20.25" customHeight="1" x14ac:dyDescent="0.3">
      <c r="A142" s="221"/>
      <c r="B142" s="221"/>
      <c r="C142" s="221"/>
      <c r="D142" s="212"/>
      <c r="E142" s="59"/>
      <c r="G142" s="59"/>
    </row>
    <row r="143" spans="1:7" ht="20.25" customHeight="1" x14ac:dyDescent="0.3">
      <c r="A143" s="221"/>
      <c r="B143" s="221"/>
      <c r="C143" s="221"/>
      <c r="D143" s="212"/>
      <c r="E143" s="59"/>
      <c r="G143" s="59"/>
    </row>
    <row r="144" spans="1:7" ht="20.25" customHeight="1" x14ac:dyDescent="0.3">
      <c r="A144" s="221"/>
      <c r="B144" s="221"/>
      <c r="C144" s="221"/>
      <c r="D144" s="212"/>
      <c r="E144" s="59"/>
      <c r="G144" s="59"/>
    </row>
    <row r="145" spans="1:7" ht="20.25" customHeight="1" x14ac:dyDescent="0.3">
      <c r="A145" s="221"/>
      <c r="B145" s="221"/>
      <c r="C145" s="221"/>
      <c r="D145" s="212"/>
      <c r="E145" s="59"/>
      <c r="G145" s="59"/>
    </row>
    <row r="146" spans="1:7" ht="20.25" customHeight="1" x14ac:dyDescent="0.3">
      <c r="A146" s="221"/>
      <c r="B146" s="221"/>
      <c r="C146" s="221"/>
      <c r="D146" s="212"/>
      <c r="E146" s="59"/>
      <c r="G146" s="59"/>
    </row>
    <row r="147" spans="1:7" ht="20.25" customHeight="1" x14ac:dyDescent="0.3">
      <c r="A147" s="221"/>
      <c r="B147" s="221"/>
      <c r="C147" s="221"/>
      <c r="D147" s="212"/>
      <c r="E147" s="59"/>
      <c r="G147" s="59"/>
    </row>
    <row r="148" spans="1:7" ht="20.25" customHeight="1" x14ac:dyDescent="0.3">
      <c r="A148" s="221"/>
      <c r="B148" s="221"/>
      <c r="C148" s="221"/>
      <c r="D148" s="212"/>
      <c r="E148" s="59"/>
      <c r="G148" s="59"/>
    </row>
    <row r="149" spans="1:7" ht="20.25" customHeight="1" x14ac:dyDescent="0.3">
      <c r="A149" s="221"/>
      <c r="B149" s="221"/>
      <c r="C149" s="221"/>
      <c r="D149" s="212"/>
      <c r="E149" s="59"/>
      <c r="G149" s="59"/>
    </row>
    <row r="150" spans="1:7" ht="20.25" customHeight="1" x14ac:dyDescent="0.3">
      <c r="A150" s="221"/>
      <c r="B150" s="221"/>
      <c r="C150" s="221"/>
      <c r="D150" s="212"/>
      <c r="E150" s="59"/>
      <c r="G150" s="59"/>
    </row>
    <row r="151" spans="1:7" ht="20.25" customHeight="1" x14ac:dyDescent="0.3">
      <c r="A151" s="221"/>
      <c r="B151" s="221"/>
      <c r="C151" s="221"/>
      <c r="D151" s="212"/>
      <c r="E151" s="59"/>
      <c r="G151" s="59"/>
    </row>
    <row r="152" spans="1:7" ht="20.25" customHeight="1" x14ac:dyDescent="0.3">
      <c r="A152" s="221"/>
      <c r="B152" s="221"/>
      <c r="C152" s="221"/>
      <c r="D152" s="212"/>
      <c r="E152" s="59"/>
      <c r="G152" s="59"/>
    </row>
    <row r="153" spans="1:7" ht="20.25" customHeight="1" x14ac:dyDescent="0.3">
      <c r="A153" s="221"/>
      <c r="B153" s="221"/>
      <c r="C153" s="221"/>
      <c r="D153" s="212"/>
      <c r="E153" s="59"/>
      <c r="G153" s="59"/>
    </row>
    <row r="154" spans="1:7" ht="20.25" customHeight="1" x14ac:dyDescent="0.3">
      <c r="A154" s="221"/>
      <c r="B154" s="221"/>
      <c r="C154" s="221"/>
      <c r="D154" s="212"/>
      <c r="E154" s="59"/>
      <c r="G154" s="59"/>
    </row>
    <row r="155" spans="1:7" ht="20.25" customHeight="1" x14ac:dyDescent="0.3">
      <c r="A155" s="221"/>
      <c r="B155" s="221"/>
      <c r="C155" s="221"/>
      <c r="D155" s="212"/>
      <c r="E155" s="59"/>
      <c r="G155" s="59"/>
    </row>
    <row r="156" spans="1:7" ht="20.25" customHeight="1" x14ac:dyDescent="0.3">
      <c r="A156" s="221"/>
      <c r="B156" s="221"/>
      <c r="C156" s="221"/>
      <c r="D156" s="212"/>
      <c r="E156" s="59"/>
      <c r="G156" s="59"/>
    </row>
    <row r="157" spans="1:7" ht="20.25" customHeight="1" x14ac:dyDescent="0.3">
      <c r="A157" s="221"/>
      <c r="B157" s="221"/>
      <c r="C157" s="221"/>
      <c r="D157" s="212"/>
      <c r="E157" s="59"/>
      <c r="G157" s="59"/>
    </row>
    <row r="158" spans="1:7" ht="20.25" customHeight="1" x14ac:dyDescent="0.3">
      <c r="A158" s="221"/>
      <c r="B158" s="221"/>
      <c r="C158" s="221"/>
      <c r="D158" s="212"/>
      <c r="E158" s="59"/>
      <c r="G158" s="59"/>
    </row>
    <row r="159" spans="1:7" ht="20.25" customHeight="1" x14ac:dyDescent="0.3">
      <c r="A159" s="221"/>
      <c r="B159" s="221"/>
      <c r="C159" s="221"/>
      <c r="D159" s="212"/>
      <c r="E159" s="59"/>
      <c r="G159" s="59"/>
    </row>
    <row r="160" spans="1:7" ht="20.25" customHeight="1" x14ac:dyDescent="0.3">
      <c r="A160" s="221"/>
      <c r="B160" s="221"/>
      <c r="C160" s="221"/>
      <c r="D160" s="212"/>
      <c r="E160" s="59"/>
      <c r="G160" s="59"/>
    </row>
    <row r="161" spans="1:7" ht="20.25" customHeight="1" x14ac:dyDescent="0.3">
      <c r="A161" s="221"/>
      <c r="B161" s="221"/>
      <c r="C161" s="221"/>
      <c r="D161" s="212"/>
      <c r="E161" s="59"/>
      <c r="G161" s="59"/>
    </row>
    <row r="162" spans="1:7" ht="20.25" customHeight="1" x14ac:dyDescent="0.3">
      <c r="A162" s="221"/>
      <c r="B162" s="221"/>
      <c r="C162" s="221"/>
      <c r="D162" s="212"/>
      <c r="E162" s="59"/>
      <c r="G162" s="59"/>
    </row>
    <row r="163" spans="1:7" ht="20.25" customHeight="1" x14ac:dyDescent="0.3">
      <c r="A163" s="221"/>
      <c r="B163" s="221"/>
      <c r="C163" s="221"/>
      <c r="D163" s="212"/>
      <c r="E163" s="59"/>
      <c r="G163" s="59"/>
    </row>
    <row r="164" spans="1:7" ht="20.25" customHeight="1" x14ac:dyDescent="0.3">
      <c r="A164" s="221"/>
      <c r="B164" s="221"/>
      <c r="C164" s="221"/>
      <c r="D164" s="212"/>
      <c r="E164" s="59"/>
      <c r="G164" s="59"/>
    </row>
    <row r="165" spans="1:7" ht="20.25" customHeight="1" x14ac:dyDescent="0.3">
      <c r="A165" s="221"/>
      <c r="B165" s="221"/>
      <c r="C165" s="221"/>
      <c r="D165" s="212"/>
      <c r="E165" s="59"/>
      <c r="G165" s="59"/>
    </row>
    <row r="166" spans="1:7" ht="20.25" customHeight="1" x14ac:dyDescent="0.3">
      <c r="A166" s="221"/>
      <c r="B166" s="221"/>
      <c r="C166" s="221"/>
      <c r="D166" s="212"/>
      <c r="E166" s="59"/>
      <c r="G166" s="59"/>
    </row>
    <row r="167" spans="1:7" ht="20.25" customHeight="1" x14ac:dyDescent="0.3">
      <c r="A167" s="221"/>
      <c r="B167" s="221"/>
      <c r="C167" s="221"/>
      <c r="D167" s="212"/>
      <c r="E167" s="59"/>
      <c r="G167" s="59"/>
    </row>
    <row r="168" spans="1:7" ht="20.25" customHeight="1" x14ac:dyDescent="0.3">
      <c r="A168" s="221"/>
      <c r="B168" s="221"/>
      <c r="C168" s="221"/>
      <c r="D168" s="212"/>
      <c r="E168" s="59"/>
      <c r="G168" s="59"/>
    </row>
    <row r="169" spans="1:7" ht="20.25" customHeight="1" x14ac:dyDescent="0.3">
      <c r="A169" s="221"/>
      <c r="B169" s="221"/>
      <c r="C169" s="221"/>
      <c r="D169" s="212"/>
      <c r="E169" s="59"/>
      <c r="G169" s="59"/>
    </row>
    <row r="170" spans="1:7" ht="20.25" customHeight="1" x14ac:dyDescent="0.3">
      <c r="A170" s="221"/>
      <c r="B170" s="221"/>
      <c r="C170" s="221"/>
      <c r="D170" s="212"/>
      <c r="E170" s="59"/>
      <c r="G170" s="59"/>
    </row>
    <row r="171" spans="1:7" ht="20.25" customHeight="1" x14ac:dyDescent="0.3">
      <c r="A171" s="221"/>
      <c r="B171" s="221"/>
      <c r="C171" s="221"/>
      <c r="D171" s="212"/>
      <c r="E171" s="59"/>
      <c r="G171" s="59"/>
    </row>
    <row r="172" spans="1:7" ht="20.25" customHeight="1" x14ac:dyDescent="0.3">
      <c r="A172" s="221"/>
      <c r="B172" s="221"/>
      <c r="C172" s="221"/>
      <c r="D172" s="212"/>
      <c r="E172" s="59"/>
      <c r="G172" s="59"/>
    </row>
    <row r="173" spans="1:7" ht="20.25" customHeight="1" x14ac:dyDescent="0.3">
      <c r="A173" s="221"/>
      <c r="B173" s="221"/>
      <c r="C173" s="221"/>
      <c r="D173" s="212"/>
      <c r="E173" s="59"/>
      <c r="G173" s="59"/>
    </row>
    <row r="174" spans="1:7" ht="20.25" customHeight="1" x14ac:dyDescent="0.3">
      <c r="A174" s="221"/>
      <c r="B174" s="221"/>
      <c r="C174" s="221"/>
      <c r="D174" s="212"/>
      <c r="E174" s="59"/>
      <c r="G174" s="59"/>
    </row>
    <row r="175" spans="1:7" ht="20.25" customHeight="1" x14ac:dyDescent="0.3">
      <c r="A175" s="221"/>
      <c r="B175" s="221"/>
      <c r="C175" s="221"/>
      <c r="D175" s="212"/>
      <c r="E175" s="59"/>
      <c r="G175" s="59"/>
    </row>
    <row r="176" spans="1:7" ht="20.25" customHeight="1" x14ac:dyDescent="0.3">
      <c r="A176" s="221"/>
      <c r="B176" s="221"/>
      <c r="C176" s="221"/>
      <c r="D176" s="212"/>
      <c r="E176" s="59"/>
      <c r="G176" s="59"/>
    </row>
    <row r="177" spans="1:7" ht="20.25" customHeight="1" x14ac:dyDescent="0.3">
      <c r="A177" s="221"/>
      <c r="B177" s="221"/>
      <c r="C177" s="221"/>
      <c r="D177" s="212"/>
      <c r="E177" s="59"/>
      <c r="G177" s="59"/>
    </row>
    <row r="178" spans="1:7" ht="20.25" customHeight="1" x14ac:dyDescent="0.3">
      <c r="A178" s="221"/>
      <c r="B178" s="221"/>
      <c r="C178" s="221"/>
      <c r="D178" s="212"/>
      <c r="E178" s="59"/>
      <c r="G178" s="59"/>
    </row>
    <row r="179" spans="1:7" ht="20.25" customHeight="1" x14ac:dyDescent="0.3">
      <c r="A179" s="221"/>
      <c r="B179" s="221"/>
      <c r="C179" s="221"/>
      <c r="D179" s="212"/>
      <c r="E179" s="59"/>
      <c r="G179" s="59"/>
    </row>
    <row r="180" spans="1:7" ht="20.25" customHeight="1" x14ac:dyDescent="0.3">
      <c r="A180" s="221"/>
      <c r="B180" s="221"/>
      <c r="C180" s="221"/>
      <c r="D180" s="212"/>
      <c r="E180" s="59"/>
      <c r="G180" s="59"/>
    </row>
    <row r="181" spans="1:7" ht="20.25" customHeight="1" x14ac:dyDescent="0.3">
      <c r="A181" s="221"/>
      <c r="B181" s="221"/>
      <c r="C181" s="221"/>
      <c r="D181" s="212"/>
      <c r="E181" s="59"/>
      <c r="G181" s="59"/>
    </row>
    <row r="182" spans="1:7" ht="20.25" customHeight="1" x14ac:dyDescent="0.3">
      <c r="A182" s="221"/>
      <c r="B182" s="221"/>
      <c r="C182" s="221"/>
      <c r="D182" s="212"/>
      <c r="E182" s="59"/>
      <c r="G182" s="59"/>
    </row>
    <row r="183" spans="1:7" ht="20.25" customHeight="1" x14ac:dyDescent="0.3">
      <c r="A183" s="221"/>
      <c r="B183" s="221"/>
      <c r="C183" s="221"/>
      <c r="D183" s="212"/>
      <c r="E183" s="59"/>
      <c r="G183" s="59"/>
    </row>
    <row r="184" spans="1:7" ht="20.25" customHeight="1" x14ac:dyDescent="0.3">
      <c r="A184" s="221"/>
      <c r="B184" s="221"/>
      <c r="C184" s="221"/>
      <c r="D184" s="212"/>
      <c r="E184" s="59"/>
      <c r="G184" s="59"/>
    </row>
    <row r="185" spans="1:7" ht="20.25" customHeight="1" x14ac:dyDescent="0.3">
      <c r="A185" s="221"/>
      <c r="B185" s="221"/>
      <c r="C185" s="221"/>
      <c r="D185" s="212"/>
      <c r="E185" s="59"/>
      <c r="G185" s="59"/>
    </row>
    <row r="186" spans="1:7" ht="20.25" customHeight="1" x14ac:dyDescent="0.3">
      <c r="A186" s="221"/>
      <c r="B186" s="221"/>
      <c r="C186" s="221"/>
      <c r="D186" s="212"/>
      <c r="E186" s="59"/>
      <c r="G186" s="59"/>
    </row>
    <row r="187" spans="1:7" ht="20.25" customHeight="1" x14ac:dyDescent="0.3">
      <c r="A187" s="221"/>
      <c r="B187" s="221"/>
      <c r="C187" s="221"/>
      <c r="D187" s="212"/>
      <c r="E187" s="59"/>
      <c r="G187" s="59"/>
    </row>
    <row r="188" spans="1:7" ht="20.25" customHeight="1" x14ac:dyDescent="0.3">
      <c r="A188" s="221"/>
      <c r="B188" s="221"/>
      <c r="C188" s="221"/>
      <c r="D188" s="212"/>
      <c r="E188" s="59"/>
      <c r="G188" s="59"/>
    </row>
    <row r="189" spans="1:7" ht="20.25" customHeight="1" x14ac:dyDescent="0.3">
      <c r="A189" s="221"/>
      <c r="B189" s="221"/>
      <c r="C189" s="221"/>
      <c r="D189" s="212"/>
      <c r="E189" s="59"/>
      <c r="G189" s="59"/>
    </row>
    <row r="190" spans="1:7" ht="20.25" customHeight="1" x14ac:dyDescent="0.3">
      <c r="A190" s="221"/>
      <c r="B190" s="221"/>
      <c r="C190" s="221"/>
      <c r="D190" s="212"/>
      <c r="E190" s="59"/>
      <c r="G190" s="59"/>
    </row>
    <row r="191" spans="1:7" ht="20.25" customHeight="1" x14ac:dyDescent="0.3">
      <c r="A191" s="221"/>
      <c r="B191" s="221"/>
      <c r="C191" s="221"/>
      <c r="D191" s="212"/>
      <c r="E191" s="59"/>
      <c r="G191" s="59"/>
    </row>
    <row r="192" spans="1:7" ht="20.25" customHeight="1" x14ac:dyDescent="0.3">
      <c r="A192" s="221"/>
      <c r="B192" s="221"/>
      <c r="C192" s="221"/>
      <c r="D192" s="212"/>
      <c r="E192" s="59"/>
      <c r="G192" s="59"/>
    </row>
    <row r="193" spans="1:7" ht="20.25" customHeight="1" x14ac:dyDescent="0.3">
      <c r="A193" s="221"/>
      <c r="B193" s="221"/>
      <c r="C193" s="221"/>
      <c r="D193" s="212"/>
      <c r="E193" s="59"/>
      <c r="G193" s="59"/>
    </row>
    <row r="194" spans="1:7" ht="20.25" customHeight="1" x14ac:dyDescent="0.3">
      <c r="A194" s="221"/>
      <c r="B194" s="221"/>
      <c r="C194" s="221"/>
      <c r="D194" s="212"/>
      <c r="E194" s="59"/>
      <c r="G194" s="59"/>
    </row>
    <row r="195" spans="1:7" ht="20.25" customHeight="1" x14ac:dyDescent="0.3">
      <c r="A195" s="221"/>
      <c r="B195" s="221"/>
      <c r="C195" s="221"/>
      <c r="D195" s="212"/>
      <c r="E195" s="59"/>
      <c r="G195" s="59"/>
    </row>
    <row r="196" spans="1:7" ht="20.25" customHeight="1" x14ac:dyDescent="0.3">
      <c r="A196" s="221"/>
      <c r="B196" s="221"/>
      <c r="C196" s="221"/>
      <c r="D196" s="212"/>
      <c r="E196" s="59"/>
      <c r="G196" s="59"/>
    </row>
    <row r="197" spans="1:7" ht="20.25" customHeight="1" x14ac:dyDescent="0.3">
      <c r="A197" s="221"/>
      <c r="B197" s="221"/>
      <c r="C197" s="221"/>
      <c r="D197" s="212"/>
      <c r="E197" s="59"/>
      <c r="G197" s="59"/>
    </row>
    <row r="198" spans="1:7" ht="20.25" customHeight="1" x14ac:dyDescent="0.3">
      <c r="A198" s="221"/>
      <c r="B198" s="221"/>
      <c r="C198" s="221"/>
      <c r="D198" s="212"/>
      <c r="E198" s="59"/>
      <c r="G198" s="59"/>
    </row>
    <row r="199" spans="1:7" ht="20.25" customHeight="1" x14ac:dyDescent="0.3">
      <c r="A199" s="221"/>
      <c r="B199" s="221"/>
      <c r="C199" s="221"/>
      <c r="D199" s="212"/>
      <c r="E199" s="59"/>
      <c r="G199" s="59"/>
    </row>
    <row r="200" spans="1:7" ht="20.25" customHeight="1" x14ac:dyDescent="0.3">
      <c r="A200" s="221"/>
      <c r="B200" s="221"/>
      <c r="C200" s="221"/>
      <c r="D200" s="212"/>
      <c r="E200" s="59"/>
      <c r="G200" s="59"/>
    </row>
    <row r="201" spans="1:7" ht="20.25" customHeight="1" x14ac:dyDescent="0.3">
      <c r="A201" s="221"/>
      <c r="B201" s="221"/>
      <c r="C201" s="221"/>
      <c r="D201" s="212"/>
      <c r="E201" s="59"/>
      <c r="G201" s="59"/>
    </row>
    <row r="202" spans="1:7" ht="20.25" customHeight="1" x14ac:dyDescent="0.3">
      <c r="A202" s="221"/>
      <c r="B202" s="221"/>
      <c r="C202" s="221"/>
      <c r="D202" s="212"/>
      <c r="E202" s="59"/>
      <c r="G202" s="59"/>
    </row>
    <row r="203" spans="1:7" ht="20.25" customHeight="1" x14ac:dyDescent="0.3">
      <c r="A203" s="221"/>
      <c r="B203" s="221"/>
      <c r="C203" s="221"/>
      <c r="D203" s="212"/>
      <c r="E203" s="59"/>
      <c r="G203" s="59"/>
    </row>
    <row r="204" spans="1:7" ht="20.25" customHeight="1" x14ac:dyDescent="0.3">
      <c r="A204" s="221"/>
      <c r="B204" s="221"/>
      <c r="C204" s="221"/>
      <c r="D204" s="212"/>
      <c r="E204" s="59"/>
      <c r="G204" s="59"/>
    </row>
    <row r="205" spans="1:7" ht="20.25" customHeight="1" x14ac:dyDescent="0.3">
      <c r="A205" s="221"/>
      <c r="B205" s="221"/>
      <c r="C205" s="221"/>
      <c r="D205" s="212"/>
      <c r="E205" s="59"/>
      <c r="G205" s="59"/>
    </row>
    <row r="206" spans="1:7" ht="20.25" customHeight="1" x14ac:dyDescent="0.3">
      <c r="A206" s="221"/>
      <c r="B206" s="221"/>
      <c r="C206" s="221"/>
      <c r="D206" s="212"/>
      <c r="E206" s="59"/>
      <c r="G206" s="59"/>
    </row>
    <row r="207" spans="1:7" ht="20.25" customHeight="1" x14ac:dyDescent="0.3">
      <c r="A207" s="221"/>
      <c r="B207" s="221"/>
      <c r="C207" s="221"/>
      <c r="D207" s="212"/>
      <c r="E207" s="59"/>
      <c r="G207" s="59"/>
    </row>
    <row r="208" spans="1:7" ht="20.25" customHeight="1" x14ac:dyDescent="0.3">
      <c r="A208" s="221"/>
      <c r="B208" s="221"/>
      <c r="C208" s="221"/>
      <c r="D208" s="212"/>
      <c r="E208" s="59"/>
      <c r="G208" s="59"/>
    </row>
    <row r="209" spans="1:7" ht="20.25" customHeight="1" x14ac:dyDescent="0.3">
      <c r="A209" s="221"/>
      <c r="B209" s="221"/>
      <c r="C209" s="221"/>
      <c r="D209" s="212"/>
      <c r="E209" s="59"/>
      <c r="G209" s="59"/>
    </row>
    <row r="210" spans="1:7" ht="20.25" customHeight="1" x14ac:dyDescent="0.3">
      <c r="A210" s="221"/>
      <c r="B210" s="221"/>
      <c r="C210" s="221"/>
      <c r="D210" s="212"/>
      <c r="E210" s="59"/>
      <c r="G210" s="59"/>
    </row>
    <row r="211" spans="1:7" ht="20.25" customHeight="1" x14ac:dyDescent="0.3">
      <c r="A211" s="221"/>
      <c r="B211" s="221"/>
      <c r="C211" s="221"/>
      <c r="D211" s="212"/>
      <c r="E211" s="59"/>
      <c r="G211" s="59"/>
    </row>
    <row r="212" spans="1:7" ht="20.25" customHeight="1" x14ac:dyDescent="0.3">
      <c r="A212" s="221"/>
      <c r="B212" s="221"/>
      <c r="C212" s="221"/>
      <c r="D212" s="212"/>
      <c r="E212" s="59"/>
      <c r="G212" s="59"/>
    </row>
    <row r="213" spans="1:7" ht="20.25" customHeight="1" x14ac:dyDescent="0.3">
      <c r="A213" s="221"/>
      <c r="B213" s="221"/>
      <c r="C213" s="221"/>
      <c r="D213" s="212"/>
      <c r="E213" s="59"/>
      <c r="G213" s="59"/>
    </row>
    <row r="214" spans="1:7" ht="20.25" customHeight="1" x14ac:dyDescent="0.3">
      <c r="A214" s="221"/>
      <c r="B214" s="221"/>
      <c r="C214" s="221"/>
      <c r="D214" s="212"/>
      <c r="E214" s="59"/>
      <c r="G214" s="59"/>
    </row>
    <row r="215" spans="1:7" ht="20.25" customHeight="1" x14ac:dyDescent="0.3">
      <c r="A215" s="221"/>
      <c r="B215" s="221"/>
      <c r="C215" s="221"/>
      <c r="D215" s="212"/>
      <c r="E215" s="59"/>
      <c r="G215" s="59"/>
    </row>
    <row r="216" spans="1:7" ht="20.25" customHeight="1" x14ac:dyDescent="0.3">
      <c r="A216" s="221"/>
      <c r="B216" s="221"/>
      <c r="C216" s="221"/>
      <c r="D216" s="212"/>
      <c r="E216" s="59"/>
      <c r="G216" s="59"/>
    </row>
    <row r="217" spans="1:7" ht="20.25" customHeight="1" x14ac:dyDescent="0.3">
      <c r="A217" s="221"/>
      <c r="B217" s="221"/>
      <c r="C217" s="221"/>
      <c r="D217" s="212"/>
      <c r="E217" s="59"/>
      <c r="G217" s="59"/>
    </row>
    <row r="218" spans="1:7" ht="20.25" customHeight="1" x14ac:dyDescent="0.3">
      <c r="A218" s="221"/>
      <c r="B218" s="221"/>
      <c r="C218" s="221"/>
      <c r="D218" s="212"/>
      <c r="E218" s="59"/>
      <c r="G218" s="59"/>
    </row>
    <row r="219" spans="1:7" ht="20.25" customHeight="1" x14ac:dyDescent="0.3">
      <c r="A219" s="221"/>
      <c r="B219" s="221"/>
      <c r="C219" s="221"/>
      <c r="D219" s="212"/>
      <c r="E219" s="59"/>
      <c r="G219" s="59"/>
    </row>
    <row r="220" spans="1:7" ht="20.25" customHeight="1" x14ac:dyDescent="0.3">
      <c r="A220" s="221"/>
      <c r="B220" s="221"/>
      <c r="C220" s="221"/>
      <c r="D220" s="212"/>
      <c r="E220" s="59"/>
      <c r="G220" s="59"/>
    </row>
    <row r="221" spans="1:7" ht="20.25" customHeight="1" x14ac:dyDescent="0.3">
      <c r="A221" s="221"/>
      <c r="B221" s="221"/>
      <c r="C221" s="221"/>
      <c r="D221" s="212"/>
      <c r="E221" s="59"/>
      <c r="G221" s="59"/>
    </row>
    <row r="222" spans="1:7" ht="20.25" customHeight="1" x14ac:dyDescent="0.3">
      <c r="A222" s="221"/>
      <c r="B222" s="221"/>
      <c r="C222" s="221"/>
      <c r="D222" s="212"/>
      <c r="E222" s="59"/>
      <c r="G222" s="59"/>
    </row>
    <row r="223" spans="1:7" ht="20.25" customHeight="1" x14ac:dyDescent="0.3">
      <c r="A223" s="221"/>
      <c r="B223" s="221"/>
      <c r="C223" s="221"/>
      <c r="D223" s="212"/>
      <c r="E223" s="59"/>
      <c r="G223" s="59"/>
    </row>
    <row r="224" spans="1:7" ht="20.25" customHeight="1" x14ac:dyDescent="0.3">
      <c r="A224" s="221"/>
      <c r="B224" s="221"/>
      <c r="C224" s="221"/>
      <c r="D224" s="212"/>
      <c r="E224" s="59"/>
      <c r="G224" s="59"/>
    </row>
    <row r="225" spans="1:7" ht="20.25" customHeight="1" x14ac:dyDescent="0.3">
      <c r="A225" s="221"/>
      <c r="B225" s="221"/>
      <c r="C225" s="221"/>
      <c r="D225" s="212"/>
      <c r="E225" s="59"/>
      <c r="G225" s="59"/>
    </row>
    <row r="226" spans="1:7" ht="20.25" customHeight="1" x14ac:dyDescent="0.3">
      <c r="A226" s="221"/>
      <c r="B226" s="221"/>
      <c r="C226" s="221"/>
      <c r="D226" s="212"/>
      <c r="E226" s="59"/>
      <c r="G226" s="59"/>
    </row>
    <row r="227" spans="1:7" ht="20.25" customHeight="1" x14ac:dyDescent="0.3">
      <c r="A227" s="221"/>
      <c r="B227" s="221"/>
      <c r="C227" s="221"/>
      <c r="D227" s="212"/>
      <c r="E227" s="59"/>
      <c r="G227" s="59"/>
    </row>
    <row r="228" spans="1:7" ht="20.25" customHeight="1" x14ac:dyDescent="0.3">
      <c r="A228" s="221"/>
      <c r="B228" s="221"/>
      <c r="C228" s="221"/>
      <c r="D228" s="212"/>
      <c r="E228" s="59"/>
      <c r="G228" s="59"/>
    </row>
    <row r="229" spans="1:7" ht="20.25" customHeight="1" x14ac:dyDescent="0.3">
      <c r="A229" s="221"/>
      <c r="B229" s="221"/>
      <c r="C229" s="221"/>
      <c r="D229" s="212"/>
      <c r="E229" s="59"/>
      <c r="G229" s="59"/>
    </row>
    <row r="230" spans="1:7" ht="20.25" customHeight="1" x14ac:dyDescent="0.3">
      <c r="A230" s="221"/>
      <c r="B230" s="221"/>
      <c r="C230" s="221"/>
      <c r="D230" s="212"/>
      <c r="E230" s="59"/>
      <c r="G230" s="59"/>
    </row>
    <row r="231" spans="1:7" ht="20.25" customHeight="1" x14ac:dyDescent="0.3">
      <c r="A231" s="221"/>
      <c r="B231" s="221"/>
      <c r="C231" s="221"/>
      <c r="D231" s="212"/>
      <c r="E231" s="59"/>
      <c r="G231" s="59"/>
    </row>
    <row r="232" spans="1:7" ht="20.25" customHeight="1" x14ac:dyDescent="0.3">
      <c r="A232" s="221"/>
      <c r="B232" s="221"/>
      <c r="C232" s="221"/>
      <c r="D232" s="212"/>
      <c r="E232" s="59"/>
      <c r="G232" s="59"/>
    </row>
    <row r="233" spans="1:7" ht="20.25" customHeight="1" x14ac:dyDescent="0.3">
      <c r="A233" s="221"/>
      <c r="B233" s="221"/>
      <c r="C233" s="221"/>
      <c r="D233" s="212"/>
      <c r="E233" s="59"/>
      <c r="G233" s="59"/>
    </row>
    <row r="234" spans="1:7" ht="20.25" customHeight="1" x14ac:dyDescent="0.3">
      <c r="A234" s="221"/>
      <c r="B234" s="221"/>
      <c r="C234" s="221"/>
      <c r="D234" s="212"/>
      <c r="E234" s="59"/>
      <c r="G234" s="59"/>
    </row>
    <row r="235" spans="1:7" ht="20.25" customHeight="1" x14ac:dyDescent="0.3">
      <c r="A235" s="221"/>
      <c r="B235" s="221"/>
      <c r="C235" s="221"/>
      <c r="D235" s="212"/>
      <c r="E235" s="59"/>
      <c r="G235" s="59"/>
    </row>
    <row r="236" spans="1:7" ht="20.25" customHeight="1" x14ac:dyDescent="0.3">
      <c r="A236" s="221"/>
      <c r="B236" s="221"/>
      <c r="C236" s="221"/>
      <c r="D236" s="212"/>
      <c r="E236" s="59"/>
      <c r="G236" s="59"/>
    </row>
    <row r="237" spans="1:7" ht="20.25" customHeight="1" x14ac:dyDescent="0.3">
      <c r="A237" s="221"/>
      <c r="B237" s="221"/>
      <c r="C237" s="221"/>
      <c r="D237" s="212"/>
      <c r="E237" s="59"/>
      <c r="G237" s="59"/>
    </row>
    <row r="238" spans="1:7" ht="20.25" customHeight="1" x14ac:dyDescent="0.3">
      <c r="A238" s="221"/>
      <c r="B238" s="221"/>
      <c r="C238" s="221"/>
      <c r="D238" s="212"/>
      <c r="E238" s="59"/>
      <c r="G238" s="59"/>
    </row>
    <row r="239" spans="1:7" ht="20.25" customHeight="1" x14ac:dyDescent="0.3">
      <c r="A239" s="221"/>
      <c r="B239" s="221"/>
      <c r="C239" s="221"/>
      <c r="D239" s="212"/>
      <c r="E239" s="59"/>
      <c r="G239" s="59"/>
    </row>
    <row r="240" spans="1:7" ht="20.25" customHeight="1" x14ac:dyDescent="0.3">
      <c r="A240" s="221"/>
      <c r="B240" s="221"/>
      <c r="C240" s="221"/>
      <c r="D240" s="212"/>
      <c r="E240" s="59"/>
      <c r="G240" s="59"/>
    </row>
    <row r="241" spans="1:7" ht="20.25" customHeight="1" x14ac:dyDescent="0.3">
      <c r="A241" s="221"/>
      <c r="B241" s="221"/>
      <c r="C241" s="221"/>
      <c r="D241" s="212"/>
      <c r="E241" s="59"/>
      <c r="G241" s="59"/>
    </row>
    <row r="242" spans="1:7" ht="20.25" customHeight="1" x14ac:dyDescent="0.3">
      <c r="A242" s="221"/>
      <c r="B242" s="221"/>
      <c r="C242" s="221"/>
      <c r="D242" s="212"/>
      <c r="E242" s="59"/>
      <c r="G242" s="59"/>
    </row>
    <row r="243" spans="1:7" ht="20.25" customHeight="1" x14ac:dyDescent="0.3">
      <c r="A243" s="221"/>
      <c r="B243" s="221"/>
      <c r="C243" s="221"/>
      <c r="D243" s="212"/>
      <c r="E243" s="59"/>
      <c r="G243" s="59"/>
    </row>
    <row r="244" spans="1:7" ht="20.25" customHeight="1" x14ac:dyDescent="0.3">
      <c r="A244" s="221"/>
      <c r="B244" s="221"/>
      <c r="C244" s="221"/>
      <c r="D244" s="212"/>
      <c r="E244" s="59"/>
      <c r="G244" s="59"/>
    </row>
    <row r="245" spans="1:7" ht="20.25" customHeight="1" x14ac:dyDescent="0.3">
      <c r="A245" s="221"/>
      <c r="B245" s="221"/>
      <c r="C245" s="221"/>
      <c r="D245" s="212"/>
      <c r="E245" s="59"/>
      <c r="G245" s="59"/>
    </row>
    <row r="246" spans="1:7" ht="20.25" customHeight="1" x14ac:dyDescent="0.3">
      <c r="A246" s="221"/>
      <c r="B246" s="221"/>
      <c r="C246" s="221"/>
      <c r="D246" s="212"/>
      <c r="E246" s="59"/>
      <c r="G246" s="59"/>
    </row>
    <row r="247" spans="1:7" ht="20.25" customHeight="1" x14ac:dyDescent="0.3">
      <c r="A247" s="221"/>
      <c r="B247" s="221"/>
      <c r="C247" s="221"/>
      <c r="D247" s="212"/>
      <c r="E247" s="59"/>
      <c r="G247" s="59"/>
    </row>
    <row r="248" spans="1:7" ht="20.25" customHeight="1" x14ac:dyDescent="0.3">
      <c r="A248" s="221"/>
      <c r="B248" s="221"/>
      <c r="C248" s="221"/>
      <c r="D248" s="212"/>
      <c r="E248" s="59"/>
      <c r="G248" s="59"/>
    </row>
    <row r="249" spans="1:7" ht="20.25" customHeight="1" x14ac:dyDescent="0.3">
      <c r="A249" s="221"/>
      <c r="B249" s="221"/>
      <c r="C249" s="221"/>
      <c r="D249" s="212"/>
      <c r="E249" s="59"/>
      <c r="G249" s="59"/>
    </row>
    <row r="250" spans="1:7" ht="20.25" customHeight="1" x14ac:dyDescent="0.3">
      <c r="A250" s="221"/>
      <c r="B250" s="221"/>
      <c r="C250" s="221"/>
      <c r="D250" s="212"/>
      <c r="E250" s="59"/>
      <c r="G250" s="59"/>
    </row>
    <row r="251" spans="1:7" ht="20.25" customHeight="1" x14ac:dyDescent="0.3">
      <c r="A251" s="221"/>
      <c r="B251" s="221"/>
      <c r="C251" s="221"/>
      <c r="D251" s="212"/>
      <c r="E251" s="59"/>
      <c r="G251" s="59"/>
    </row>
    <row r="252" spans="1:7" ht="20.25" customHeight="1" x14ac:dyDescent="0.3">
      <c r="A252" s="221"/>
      <c r="B252" s="221"/>
      <c r="C252" s="221"/>
      <c r="D252" s="212"/>
      <c r="E252" s="59"/>
      <c r="G252" s="59"/>
    </row>
    <row r="253" spans="1:7" ht="20.25" customHeight="1" x14ac:dyDescent="0.3">
      <c r="A253" s="221"/>
      <c r="B253" s="221"/>
      <c r="C253" s="221"/>
      <c r="D253" s="212"/>
      <c r="E253" s="59"/>
      <c r="G253" s="59"/>
    </row>
    <row r="254" spans="1:7" ht="20.25" customHeight="1" x14ac:dyDescent="0.3">
      <c r="A254" s="221"/>
      <c r="B254" s="221"/>
      <c r="C254" s="221"/>
      <c r="D254" s="212"/>
      <c r="E254" s="59"/>
      <c r="G254" s="59"/>
    </row>
    <row r="255" spans="1:7" ht="20.25" customHeight="1" x14ac:dyDescent="0.3">
      <c r="A255" s="221"/>
      <c r="B255" s="221"/>
      <c r="C255" s="221"/>
      <c r="D255" s="212"/>
      <c r="E255" s="59"/>
      <c r="G255" s="59"/>
    </row>
    <row r="256" spans="1:7" ht="20.25" customHeight="1" x14ac:dyDescent="0.3">
      <c r="A256" s="221"/>
      <c r="B256" s="221"/>
      <c r="C256" s="221"/>
      <c r="D256" s="212"/>
      <c r="E256" s="59"/>
      <c r="G256" s="59"/>
    </row>
    <row r="257" spans="1:7" ht="20.25" customHeight="1" x14ac:dyDescent="0.3">
      <c r="A257" s="221"/>
      <c r="B257" s="221"/>
      <c r="C257" s="221"/>
      <c r="D257" s="212"/>
      <c r="E257" s="59"/>
      <c r="G257" s="59"/>
    </row>
    <row r="258" spans="1:7" ht="20.25" customHeight="1" x14ac:dyDescent="0.3">
      <c r="A258" s="221"/>
      <c r="B258" s="221"/>
      <c r="C258" s="221"/>
      <c r="D258" s="212"/>
      <c r="E258" s="59"/>
      <c r="G258" s="59"/>
    </row>
    <row r="259" spans="1:7" ht="20.25" customHeight="1" x14ac:dyDescent="0.3">
      <c r="A259" s="221"/>
      <c r="B259" s="221"/>
      <c r="C259" s="221"/>
      <c r="D259" s="212"/>
      <c r="E259" s="59"/>
      <c r="G259" s="59"/>
    </row>
    <row r="260" spans="1:7" ht="20.25" customHeight="1" x14ac:dyDescent="0.3">
      <c r="A260" s="221"/>
      <c r="B260" s="221"/>
      <c r="C260" s="221"/>
      <c r="D260" s="212"/>
      <c r="E260" s="59"/>
      <c r="G260" s="59"/>
    </row>
    <row r="261" spans="1:7" ht="20.25" customHeight="1" x14ac:dyDescent="0.3">
      <c r="A261" s="221"/>
      <c r="B261" s="221"/>
      <c r="C261" s="221"/>
      <c r="D261" s="212"/>
      <c r="E261" s="59"/>
      <c r="G261" s="59"/>
    </row>
    <row r="262" spans="1:7" ht="20.25" customHeight="1" x14ac:dyDescent="0.3">
      <c r="A262" s="221"/>
      <c r="B262" s="221"/>
      <c r="C262" s="221"/>
      <c r="D262" s="212"/>
      <c r="E262" s="59"/>
      <c r="G262" s="59"/>
    </row>
    <row r="263" spans="1:7" ht="20.25" customHeight="1" x14ac:dyDescent="0.3">
      <c r="A263" s="221"/>
      <c r="B263" s="221"/>
      <c r="C263" s="221"/>
      <c r="D263" s="212"/>
      <c r="E263" s="59"/>
      <c r="G263" s="59"/>
    </row>
    <row r="264" spans="1:7" ht="20.25" customHeight="1" x14ac:dyDescent="0.3">
      <c r="A264" s="221"/>
      <c r="B264" s="221"/>
      <c r="C264" s="221"/>
      <c r="D264" s="212"/>
      <c r="E264" s="59"/>
      <c r="G264" s="59"/>
    </row>
    <row r="265" spans="1:7" ht="20.25" customHeight="1" x14ac:dyDescent="0.3">
      <c r="A265" s="221"/>
      <c r="B265" s="221"/>
      <c r="C265" s="221"/>
      <c r="D265" s="212"/>
      <c r="E265" s="59"/>
      <c r="G265" s="59"/>
    </row>
    <row r="266" spans="1:7" ht="20.25" customHeight="1" x14ac:dyDescent="0.3">
      <c r="A266" s="221"/>
      <c r="B266" s="221"/>
      <c r="C266" s="221"/>
      <c r="D266" s="212"/>
      <c r="E266" s="59"/>
      <c r="G266" s="59"/>
    </row>
    <row r="267" spans="1:7" ht="20.25" customHeight="1" x14ac:dyDescent="0.3">
      <c r="A267" s="221"/>
      <c r="B267" s="221"/>
      <c r="C267" s="221"/>
      <c r="D267" s="212"/>
      <c r="E267" s="59"/>
      <c r="G267" s="59"/>
    </row>
    <row r="268" spans="1:7" ht="20.25" customHeight="1" x14ac:dyDescent="0.3">
      <c r="A268" s="221"/>
      <c r="B268" s="221"/>
      <c r="C268" s="221"/>
      <c r="D268" s="212"/>
      <c r="E268" s="59"/>
      <c r="G268" s="59"/>
    </row>
    <row r="269" spans="1:7" ht="20.25" customHeight="1" x14ac:dyDescent="0.3">
      <c r="A269" s="221"/>
      <c r="B269" s="221"/>
      <c r="C269" s="221"/>
      <c r="D269" s="212"/>
      <c r="E269" s="59"/>
      <c r="G269" s="59"/>
    </row>
    <row r="270" spans="1:7" ht="20.25" customHeight="1" x14ac:dyDescent="0.3">
      <c r="A270" s="221"/>
      <c r="B270" s="221"/>
      <c r="C270" s="221"/>
      <c r="D270" s="212"/>
      <c r="E270" s="59"/>
      <c r="G270" s="59"/>
    </row>
    <row r="271" spans="1:7" ht="20.25" customHeight="1" x14ac:dyDescent="0.3">
      <c r="A271" s="221"/>
      <c r="B271" s="221"/>
      <c r="C271" s="221"/>
      <c r="D271" s="212"/>
      <c r="E271" s="59"/>
      <c r="G271" s="59"/>
    </row>
    <row r="272" spans="1:7" ht="20.25" customHeight="1" x14ac:dyDescent="0.3">
      <c r="A272" s="221"/>
      <c r="B272" s="221"/>
      <c r="C272" s="221"/>
      <c r="D272" s="212"/>
      <c r="E272" s="59"/>
      <c r="G272" s="59"/>
    </row>
    <row r="273" spans="1:7" ht="20.25" customHeight="1" x14ac:dyDescent="0.3">
      <c r="A273" s="221"/>
      <c r="B273" s="221"/>
      <c r="C273" s="221"/>
      <c r="D273" s="212"/>
      <c r="E273" s="59"/>
      <c r="G273" s="59"/>
    </row>
    <row r="274" spans="1:7" ht="20.25" customHeight="1" x14ac:dyDescent="0.3">
      <c r="A274" s="221"/>
      <c r="B274" s="221"/>
      <c r="C274" s="221"/>
      <c r="D274" s="212"/>
      <c r="E274" s="59"/>
      <c r="G274" s="59"/>
    </row>
    <row r="275" spans="1:7" ht="20.25" customHeight="1" x14ac:dyDescent="0.3">
      <c r="A275" s="221"/>
      <c r="B275" s="221"/>
      <c r="C275" s="221"/>
      <c r="D275" s="212"/>
      <c r="E275" s="59"/>
      <c r="G275" s="59"/>
    </row>
    <row r="276" spans="1:7" ht="20.25" customHeight="1" x14ac:dyDescent="0.3">
      <c r="A276" s="221"/>
      <c r="B276" s="221"/>
      <c r="C276" s="221"/>
      <c r="D276" s="212"/>
      <c r="E276" s="59"/>
      <c r="G276" s="59"/>
    </row>
    <row r="277" spans="1:7" ht="20.25" customHeight="1" x14ac:dyDescent="0.3">
      <c r="A277" s="221"/>
      <c r="B277" s="221"/>
      <c r="C277" s="221"/>
      <c r="D277" s="212"/>
      <c r="E277" s="59"/>
      <c r="G277" s="59"/>
    </row>
    <row r="278" spans="1:7" ht="20.25" customHeight="1" x14ac:dyDescent="0.3">
      <c r="A278" s="221"/>
      <c r="B278" s="221"/>
      <c r="C278" s="221"/>
      <c r="D278" s="212"/>
      <c r="E278" s="59"/>
      <c r="G278" s="59"/>
    </row>
    <row r="279" spans="1:7" ht="20.25" customHeight="1" x14ac:dyDescent="0.3">
      <c r="A279" s="221"/>
      <c r="B279" s="221"/>
      <c r="C279" s="221"/>
      <c r="D279" s="212"/>
      <c r="E279" s="59"/>
      <c r="G279" s="59"/>
    </row>
    <row r="280" spans="1:7" ht="20.25" customHeight="1" x14ac:dyDescent="0.3">
      <c r="A280" s="221"/>
      <c r="B280" s="221"/>
      <c r="C280" s="221"/>
      <c r="D280" s="212"/>
      <c r="E280" s="59"/>
      <c r="G280" s="59"/>
    </row>
    <row r="281" spans="1:7" ht="20.25" customHeight="1" x14ac:dyDescent="0.3">
      <c r="A281" s="221"/>
      <c r="B281" s="221"/>
      <c r="C281" s="221"/>
      <c r="D281" s="212"/>
      <c r="E281" s="59"/>
      <c r="G281" s="59"/>
    </row>
    <row r="282" spans="1:7" ht="20.25" customHeight="1" x14ac:dyDescent="0.3">
      <c r="A282" s="221"/>
      <c r="B282" s="221"/>
      <c r="C282" s="221"/>
      <c r="D282" s="212"/>
      <c r="E282" s="59"/>
      <c r="G282" s="59"/>
    </row>
    <row r="283" spans="1:7" ht="20.25" customHeight="1" x14ac:dyDescent="0.3">
      <c r="A283" s="221"/>
      <c r="B283" s="221"/>
      <c r="C283" s="221"/>
      <c r="D283" s="212"/>
      <c r="E283" s="59"/>
      <c r="G283" s="59"/>
    </row>
    <row r="284" spans="1:7" ht="20.25" customHeight="1" x14ac:dyDescent="0.3">
      <c r="A284" s="221"/>
      <c r="B284" s="221"/>
      <c r="C284" s="221"/>
      <c r="D284" s="212"/>
      <c r="E284" s="59"/>
      <c r="G284" s="59"/>
    </row>
    <row r="285" spans="1:7" ht="20.25" customHeight="1" x14ac:dyDescent="0.3">
      <c r="A285" s="221"/>
      <c r="B285" s="221"/>
      <c r="C285" s="221"/>
      <c r="D285" s="212"/>
      <c r="E285" s="59"/>
      <c r="G285" s="59"/>
    </row>
    <row r="286" spans="1:7" ht="20.25" customHeight="1" x14ac:dyDescent="0.3">
      <c r="A286" s="221"/>
      <c r="B286" s="221"/>
      <c r="C286" s="221"/>
      <c r="D286" s="212"/>
      <c r="E286" s="59"/>
      <c r="G286" s="59"/>
    </row>
    <row r="287" spans="1:7" ht="20.25" customHeight="1" x14ac:dyDescent="0.3">
      <c r="A287" s="221"/>
      <c r="B287" s="221"/>
      <c r="C287" s="221"/>
      <c r="D287" s="212"/>
      <c r="E287" s="59"/>
      <c r="G287" s="59"/>
    </row>
    <row r="288" spans="1:7" ht="20.25" customHeight="1" x14ac:dyDescent="0.3">
      <c r="A288" s="221"/>
      <c r="B288" s="221"/>
      <c r="C288" s="221"/>
      <c r="D288" s="212"/>
      <c r="E288" s="59"/>
      <c r="G288" s="59"/>
    </row>
    <row r="289" spans="1:7" ht="20.25" customHeight="1" x14ac:dyDescent="0.3">
      <c r="A289" s="221"/>
      <c r="B289" s="221"/>
      <c r="C289" s="221"/>
      <c r="D289" s="212"/>
      <c r="E289" s="59"/>
      <c r="G289" s="59"/>
    </row>
    <row r="290" spans="1:7" ht="20.25" customHeight="1" x14ac:dyDescent="0.3">
      <c r="A290" s="221"/>
      <c r="B290" s="221"/>
      <c r="C290" s="221"/>
      <c r="D290" s="212"/>
      <c r="E290" s="59"/>
      <c r="G290" s="59"/>
    </row>
    <row r="291" spans="1:7" ht="20.25" customHeight="1" x14ac:dyDescent="0.3">
      <c r="A291" s="221"/>
      <c r="B291" s="221"/>
      <c r="C291" s="221"/>
      <c r="D291" s="212"/>
      <c r="E291" s="59"/>
      <c r="G291" s="59"/>
    </row>
    <row r="292" spans="1:7" ht="20.25" customHeight="1" x14ac:dyDescent="0.3">
      <c r="A292" s="221"/>
      <c r="B292" s="221"/>
      <c r="C292" s="221"/>
      <c r="D292" s="212"/>
      <c r="E292" s="59"/>
      <c r="G292" s="59"/>
    </row>
    <row r="293" spans="1:7" ht="20.25" customHeight="1" x14ac:dyDescent="0.3">
      <c r="A293" s="221"/>
      <c r="B293" s="221"/>
      <c r="C293" s="221"/>
      <c r="D293" s="212"/>
      <c r="E293" s="59"/>
      <c r="G293" s="59"/>
    </row>
    <row r="294" spans="1:7" ht="20.25" customHeight="1" x14ac:dyDescent="0.3">
      <c r="A294" s="221"/>
      <c r="B294" s="221"/>
      <c r="C294" s="221"/>
      <c r="D294" s="212"/>
      <c r="E294" s="59"/>
      <c r="G294" s="59"/>
    </row>
    <row r="295" spans="1:7" ht="20.25" customHeight="1" x14ac:dyDescent="0.3">
      <c r="A295" s="221"/>
      <c r="B295" s="221"/>
      <c r="C295" s="221"/>
      <c r="D295" s="212"/>
      <c r="E295" s="59"/>
      <c r="G295" s="59"/>
    </row>
    <row r="296" spans="1:7" ht="20.25" customHeight="1" x14ac:dyDescent="0.3">
      <c r="A296" s="221"/>
      <c r="B296" s="221"/>
      <c r="C296" s="221"/>
      <c r="D296" s="212"/>
      <c r="E296" s="59"/>
      <c r="G296" s="59"/>
    </row>
    <row r="297" spans="1:7" ht="20.25" customHeight="1" x14ac:dyDescent="0.3">
      <c r="A297" s="221"/>
      <c r="B297" s="221"/>
      <c r="C297" s="221"/>
      <c r="D297" s="212"/>
      <c r="E297" s="59"/>
      <c r="G297" s="59"/>
    </row>
    <row r="298" spans="1:7" ht="20.25" customHeight="1" x14ac:dyDescent="0.3">
      <c r="A298" s="221"/>
      <c r="B298" s="221"/>
      <c r="C298" s="221"/>
      <c r="D298" s="212"/>
      <c r="E298" s="59"/>
      <c r="G298" s="59"/>
    </row>
    <row r="299" spans="1:7" ht="20.25" customHeight="1" x14ac:dyDescent="0.3">
      <c r="A299" s="221"/>
      <c r="B299" s="221"/>
      <c r="C299" s="221"/>
      <c r="D299" s="212"/>
      <c r="E299" s="59"/>
      <c r="G299" s="59"/>
    </row>
    <row r="300" spans="1:7" ht="20.25" customHeight="1" x14ac:dyDescent="0.3">
      <c r="A300" s="221"/>
      <c r="B300" s="221"/>
      <c r="C300" s="221"/>
      <c r="D300" s="212"/>
      <c r="E300" s="59"/>
      <c r="G300" s="59"/>
    </row>
    <row r="301" spans="1:7" ht="20.25" customHeight="1" x14ac:dyDescent="0.3">
      <c r="A301" s="221"/>
      <c r="B301" s="221"/>
      <c r="C301" s="221"/>
      <c r="D301" s="212"/>
      <c r="E301" s="59"/>
      <c r="G301" s="59"/>
    </row>
    <row r="302" spans="1:7" ht="20.25" customHeight="1" x14ac:dyDescent="0.3">
      <c r="A302" s="221"/>
      <c r="B302" s="221"/>
      <c r="C302" s="221"/>
      <c r="D302" s="212"/>
      <c r="E302" s="59"/>
      <c r="G302" s="59"/>
    </row>
    <row r="303" spans="1:7" ht="20.25" customHeight="1" x14ac:dyDescent="0.3">
      <c r="A303" s="221"/>
      <c r="B303" s="221"/>
      <c r="C303" s="221"/>
      <c r="D303" s="212"/>
      <c r="E303" s="59"/>
      <c r="G303" s="59"/>
    </row>
    <row r="304" spans="1:7" ht="20.25" customHeight="1" x14ac:dyDescent="0.3">
      <c r="A304" s="221"/>
      <c r="B304" s="221"/>
      <c r="C304" s="221"/>
      <c r="D304" s="212"/>
      <c r="E304" s="59"/>
      <c r="G304" s="59"/>
    </row>
    <row r="305" spans="1:7" ht="20.25" customHeight="1" x14ac:dyDescent="0.3">
      <c r="A305" s="221"/>
      <c r="B305" s="221"/>
      <c r="C305" s="221"/>
      <c r="D305" s="212"/>
      <c r="E305" s="59"/>
      <c r="G305" s="59"/>
    </row>
    <row r="306" spans="1:7" ht="20.25" customHeight="1" x14ac:dyDescent="0.3">
      <c r="A306" s="221"/>
      <c r="B306" s="221"/>
      <c r="C306" s="221"/>
      <c r="D306" s="212"/>
      <c r="E306" s="59"/>
      <c r="G306" s="59"/>
    </row>
    <row r="307" spans="1:7" ht="20.25" customHeight="1" x14ac:dyDescent="0.3">
      <c r="A307" s="221"/>
      <c r="B307" s="221"/>
      <c r="C307" s="221"/>
      <c r="D307" s="212"/>
      <c r="E307" s="59"/>
      <c r="G307" s="59"/>
    </row>
    <row r="308" spans="1:7" ht="20.25" customHeight="1" x14ac:dyDescent="0.3">
      <c r="A308" s="221"/>
      <c r="B308" s="221"/>
      <c r="C308" s="221"/>
      <c r="D308" s="212"/>
      <c r="E308" s="59"/>
      <c r="G308" s="59"/>
    </row>
    <row r="309" spans="1:7" ht="20.25" customHeight="1" x14ac:dyDescent="0.3">
      <c r="A309" s="221"/>
      <c r="B309" s="221"/>
      <c r="C309" s="221"/>
      <c r="D309" s="212"/>
      <c r="E309" s="59"/>
      <c r="G309" s="59"/>
    </row>
    <row r="310" spans="1:7" ht="20.25" customHeight="1" x14ac:dyDescent="0.3">
      <c r="A310" s="221"/>
      <c r="B310" s="221"/>
      <c r="C310" s="221"/>
      <c r="D310" s="212"/>
      <c r="E310" s="59"/>
      <c r="G310" s="59"/>
    </row>
    <row r="311" spans="1:7" ht="20.25" customHeight="1" x14ac:dyDescent="0.3">
      <c r="A311" s="221"/>
      <c r="B311" s="221"/>
      <c r="C311" s="221"/>
      <c r="D311" s="212"/>
      <c r="E311" s="59"/>
      <c r="G311" s="59"/>
    </row>
    <row r="312" spans="1:7" ht="20.25" customHeight="1" x14ac:dyDescent="0.3">
      <c r="A312" s="221"/>
      <c r="B312" s="221"/>
      <c r="C312" s="221"/>
      <c r="D312" s="212"/>
      <c r="E312" s="59"/>
      <c r="G312" s="59"/>
    </row>
    <row r="313" spans="1:7" ht="20.25" customHeight="1" x14ac:dyDescent="0.3">
      <c r="A313" s="221"/>
      <c r="B313" s="221"/>
      <c r="C313" s="221"/>
      <c r="D313" s="212"/>
      <c r="E313" s="59"/>
      <c r="G313" s="59"/>
    </row>
    <row r="314" spans="1:7" ht="20.25" customHeight="1" x14ac:dyDescent="0.3">
      <c r="A314" s="221"/>
      <c r="B314" s="221"/>
      <c r="C314" s="221"/>
      <c r="D314" s="212"/>
      <c r="E314" s="59"/>
      <c r="G314" s="59"/>
    </row>
    <row r="315" spans="1:7" ht="20.25" customHeight="1" x14ac:dyDescent="0.3">
      <c r="A315" s="221"/>
      <c r="B315" s="221"/>
      <c r="C315" s="221"/>
      <c r="D315" s="212"/>
      <c r="E315" s="59"/>
      <c r="G315" s="59"/>
    </row>
    <row r="316" spans="1:7" ht="20.25" customHeight="1" x14ac:dyDescent="0.3">
      <c r="A316" s="221"/>
      <c r="B316" s="221"/>
      <c r="C316" s="221"/>
      <c r="D316" s="212"/>
      <c r="E316" s="59"/>
      <c r="G316" s="59"/>
    </row>
    <row r="317" spans="1:7" ht="20.25" customHeight="1" x14ac:dyDescent="0.3">
      <c r="A317" s="221"/>
      <c r="B317" s="221"/>
      <c r="C317" s="221"/>
      <c r="D317" s="212"/>
      <c r="E317" s="59"/>
      <c r="G317" s="59"/>
    </row>
    <row r="318" spans="1:7" ht="20.25" customHeight="1" x14ac:dyDescent="0.3">
      <c r="A318" s="221"/>
      <c r="B318" s="221"/>
      <c r="C318" s="221"/>
      <c r="D318" s="212"/>
      <c r="E318" s="59"/>
      <c r="G318" s="59"/>
    </row>
    <row r="319" spans="1:7" ht="20.25" customHeight="1" x14ac:dyDescent="0.3">
      <c r="A319" s="221"/>
      <c r="B319" s="221"/>
      <c r="C319" s="221"/>
      <c r="D319" s="212"/>
      <c r="E319" s="59"/>
      <c r="G319" s="59"/>
    </row>
    <row r="320" spans="1:7" ht="20.25" customHeight="1" x14ac:dyDescent="0.3">
      <c r="A320" s="221"/>
      <c r="B320" s="221"/>
      <c r="C320" s="221"/>
      <c r="D320" s="212"/>
      <c r="E320" s="59"/>
      <c r="G320" s="59"/>
    </row>
    <row r="321" spans="1:7" ht="20.25" customHeight="1" x14ac:dyDescent="0.3">
      <c r="A321" s="221"/>
      <c r="B321" s="221"/>
      <c r="C321" s="221"/>
      <c r="D321" s="212"/>
      <c r="E321" s="59"/>
      <c r="G321" s="59"/>
    </row>
    <row r="322" spans="1:7" ht="20.25" customHeight="1" x14ac:dyDescent="0.3">
      <c r="A322" s="221"/>
      <c r="B322" s="221"/>
      <c r="C322" s="221"/>
      <c r="D322" s="212"/>
      <c r="E322" s="59"/>
      <c r="G322" s="59"/>
    </row>
    <row r="323" spans="1:7" ht="20.25" customHeight="1" x14ac:dyDescent="0.3">
      <c r="A323" s="221"/>
      <c r="B323" s="221"/>
      <c r="C323" s="221"/>
      <c r="D323" s="212"/>
      <c r="E323" s="59"/>
      <c r="G323" s="59"/>
    </row>
    <row r="324" spans="1:7" ht="20.25" customHeight="1" x14ac:dyDescent="0.3">
      <c r="A324" s="221"/>
      <c r="B324" s="221"/>
      <c r="C324" s="221"/>
      <c r="D324" s="212"/>
      <c r="E324" s="59"/>
      <c r="G324" s="59"/>
    </row>
    <row r="325" spans="1:7" ht="20.25" customHeight="1" x14ac:dyDescent="0.3">
      <c r="A325" s="221"/>
      <c r="B325" s="221"/>
      <c r="C325" s="221"/>
      <c r="D325" s="212"/>
      <c r="E325" s="59"/>
      <c r="G325" s="59"/>
    </row>
    <row r="326" spans="1:7" ht="20.25" customHeight="1" x14ac:dyDescent="0.3">
      <c r="A326" s="221"/>
      <c r="B326" s="221"/>
      <c r="C326" s="221"/>
      <c r="D326" s="212"/>
      <c r="E326" s="59"/>
      <c r="G326" s="59"/>
    </row>
    <row r="327" spans="1:7" ht="20.25" customHeight="1" x14ac:dyDescent="0.3">
      <c r="A327" s="221"/>
      <c r="B327" s="221"/>
      <c r="C327" s="221"/>
      <c r="D327" s="212"/>
      <c r="E327" s="59"/>
      <c r="G327" s="59"/>
    </row>
    <row r="328" spans="1:7" ht="20.25" customHeight="1" x14ac:dyDescent="0.3">
      <c r="A328" s="221"/>
      <c r="B328" s="221"/>
      <c r="C328" s="221"/>
      <c r="D328" s="212"/>
      <c r="E328" s="59"/>
      <c r="G328" s="59"/>
    </row>
    <row r="329" spans="1:7" ht="20.25" customHeight="1" x14ac:dyDescent="0.3">
      <c r="A329" s="221"/>
      <c r="B329" s="221"/>
      <c r="C329" s="221"/>
      <c r="D329" s="212"/>
      <c r="E329" s="59"/>
      <c r="G329" s="59"/>
    </row>
    <row r="330" spans="1:7" ht="20.25" customHeight="1" x14ac:dyDescent="0.3">
      <c r="A330" s="221"/>
      <c r="B330" s="221"/>
      <c r="C330" s="221"/>
      <c r="D330" s="212"/>
      <c r="E330" s="59"/>
      <c r="G330" s="59"/>
    </row>
    <row r="331" spans="1:7" ht="20.25" customHeight="1" x14ac:dyDescent="0.3">
      <c r="A331" s="221"/>
      <c r="B331" s="221"/>
      <c r="C331" s="221"/>
      <c r="D331" s="212"/>
      <c r="E331" s="59"/>
      <c r="G331" s="59"/>
    </row>
    <row r="332" spans="1:7" ht="20.25" customHeight="1" x14ac:dyDescent="0.3">
      <c r="A332" s="221"/>
      <c r="B332" s="221"/>
      <c r="C332" s="221"/>
      <c r="D332" s="212"/>
      <c r="E332" s="59"/>
      <c r="G332" s="59"/>
    </row>
    <row r="333" spans="1:7" ht="20.25" customHeight="1" x14ac:dyDescent="0.3">
      <c r="A333" s="221"/>
      <c r="B333" s="221"/>
      <c r="C333" s="221"/>
      <c r="D333" s="212"/>
      <c r="E333" s="59"/>
      <c r="G333" s="59"/>
    </row>
    <row r="334" spans="1:7" ht="20.25" customHeight="1" x14ac:dyDescent="0.3">
      <c r="A334" s="221"/>
      <c r="B334" s="221"/>
      <c r="C334" s="221"/>
      <c r="D334" s="212"/>
      <c r="E334" s="59"/>
      <c r="G334" s="59"/>
    </row>
    <row r="335" spans="1:7" ht="20.25" customHeight="1" x14ac:dyDescent="0.3">
      <c r="A335" s="221"/>
      <c r="B335" s="221"/>
      <c r="C335" s="221"/>
      <c r="D335" s="212"/>
      <c r="E335" s="59"/>
      <c r="G335" s="59"/>
    </row>
    <row r="336" spans="1:7" ht="20.25" customHeight="1" x14ac:dyDescent="0.3">
      <c r="A336" s="221"/>
      <c r="B336" s="221"/>
      <c r="C336" s="221"/>
      <c r="D336" s="212"/>
      <c r="E336" s="59"/>
      <c r="G336" s="59"/>
    </row>
    <row r="337" spans="1:7" ht="20.25" customHeight="1" x14ac:dyDescent="0.3">
      <c r="A337" s="221"/>
      <c r="B337" s="221"/>
      <c r="C337" s="221"/>
      <c r="D337" s="212"/>
      <c r="E337" s="59"/>
      <c r="G337" s="59"/>
    </row>
    <row r="338" spans="1:7" ht="20.25" customHeight="1" x14ac:dyDescent="0.3">
      <c r="A338" s="221"/>
      <c r="B338" s="221"/>
      <c r="C338" s="221"/>
      <c r="D338" s="212"/>
      <c r="E338" s="59"/>
      <c r="G338" s="59"/>
    </row>
    <row r="339" spans="1:7" ht="20.25" customHeight="1" x14ac:dyDescent="0.3">
      <c r="A339" s="221"/>
      <c r="B339" s="221"/>
      <c r="C339" s="221"/>
      <c r="D339" s="212"/>
      <c r="E339" s="59"/>
      <c r="G339" s="59"/>
    </row>
    <row r="340" spans="1:7" ht="20.25" customHeight="1" x14ac:dyDescent="0.3">
      <c r="A340" s="221"/>
      <c r="B340" s="221"/>
      <c r="C340" s="221"/>
      <c r="D340" s="212"/>
      <c r="E340" s="59"/>
      <c r="G340" s="59"/>
    </row>
    <row r="341" spans="1:7" ht="20.25" customHeight="1" x14ac:dyDescent="0.3">
      <c r="A341" s="221"/>
      <c r="B341" s="221"/>
      <c r="C341" s="221"/>
      <c r="D341" s="212"/>
      <c r="E341" s="59"/>
      <c r="G341" s="59"/>
    </row>
    <row r="342" spans="1:7" ht="20.25" customHeight="1" x14ac:dyDescent="0.3">
      <c r="A342" s="221"/>
      <c r="B342" s="221"/>
      <c r="C342" s="221"/>
      <c r="D342" s="212"/>
      <c r="E342" s="59"/>
      <c r="G342" s="59"/>
    </row>
    <row r="343" spans="1:7" ht="20.25" customHeight="1" x14ac:dyDescent="0.3">
      <c r="A343" s="221"/>
      <c r="B343" s="221"/>
      <c r="C343" s="221"/>
      <c r="D343" s="212"/>
      <c r="E343" s="59"/>
      <c r="G343" s="59"/>
    </row>
    <row r="344" spans="1:7" ht="20.25" customHeight="1" x14ac:dyDescent="0.3">
      <c r="A344" s="221"/>
      <c r="B344" s="221"/>
      <c r="C344" s="221"/>
      <c r="D344" s="212"/>
      <c r="E344" s="59"/>
      <c r="G344" s="59"/>
    </row>
    <row r="345" spans="1:7" ht="20.25" customHeight="1" x14ac:dyDescent="0.3">
      <c r="A345" s="221"/>
      <c r="B345" s="221"/>
      <c r="C345" s="221"/>
      <c r="D345" s="212"/>
      <c r="E345" s="59"/>
      <c r="G345" s="59"/>
    </row>
    <row r="346" spans="1:7" ht="20.25" customHeight="1" x14ac:dyDescent="0.3">
      <c r="A346" s="221"/>
      <c r="B346" s="221"/>
      <c r="C346" s="221"/>
      <c r="D346" s="212"/>
      <c r="E346" s="59"/>
      <c r="G346" s="59"/>
    </row>
    <row r="347" spans="1:7" ht="20.25" customHeight="1" x14ac:dyDescent="0.3">
      <c r="A347" s="221"/>
      <c r="B347" s="221"/>
      <c r="C347" s="221"/>
      <c r="D347" s="212"/>
      <c r="E347" s="59"/>
      <c r="G347" s="59"/>
    </row>
    <row r="348" spans="1:7" ht="20.25" customHeight="1" x14ac:dyDescent="0.3">
      <c r="A348" s="221"/>
      <c r="B348" s="221"/>
      <c r="C348" s="221"/>
      <c r="D348" s="212"/>
      <c r="E348" s="59"/>
      <c r="G348" s="59"/>
    </row>
    <row r="349" spans="1:7" ht="20.25" customHeight="1" x14ac:dyDescent="0.3">
      <c r="A349" s="221"/>
      <c r="B349" s="221"/>
      <c r="C349" s="221"/>
      <c r="D349" s="212"/>
      <c r="E349" s="59"/>
      <c r="G349" s="59"/>
    </row>
    <row r="350" spans="1:7" ht="20.25" customHeight="1" x14ac:dyDescent="0.3">
      <c r="A350" s="221"/>
      <c r="B350" s="221"/>
      <c r="C350" s="221"/>
      <c r="D350" s="212"/>
      <c r="E350" s="59"/>
      <c r="G350" s="59"/>
    </row>
    <row r="351" spans="1:7" ht="20.25" customHeight="1" x14ac:dyDescent="0.3">
      <c r="A351" s="221"/>
      <c r="B351" s="221"/>
      <c r="C351" s="221"/>
      <c r="D351" s="212"/>
      <c r="E351" s="59"/>
      <c r="G351" s="59"/>
    </row>
    <row r="352" spans="1:7" ht="20.25" customHeight="1" x14ac:dyDescent="0.3">
      <c r="A352" s="221"/>
      <c r="B352" s="221"/>
      <c r="C352" s="221"/>
      <c r="D352" s="212"/>
      <c r="E352" s="59"/>
      <c r="G352" s="59"/>
    </row>
    <row r="353" spans="1:7" ht="20.25" customHeight="1" x14ac:dyDescent="0.3">
      <c r="A353" s="221"/>
      <c r="B353" s="221"/>
      <c r="C353" s="221"/>
      <c r="D353" s="212"/>
      <c r="E353" s="59"/>
      <c r="G353" s="59"/>
    </row>
    <row r="354" spans="1:7" ht="20.25" customHeight="1" x14ac:dyDescent="0.3">
      <c r="A354" s="221"/>
      <c r="B354" s="221"/>
      <c r="C354" s="221"/>
      <c r="D354" s="212"/>
      <c r="E354" s="59"/>
      <c r="G354" s="59"/>
    </row>
    <row r="355" spans="1:7" ht="20.25" customHeight="1" x14ac:dyDescent="0.3">
      <c r="A355" s="221"/>
      <c r="B355" s="221"/>
      <c r="C355" s="221"/>
      <c r="D355" s="212"/>
      <c r="E355" s="59"/>
      <c r="G355" s="59"/>
    </row>
    <row r="356" spans="1:7" ht="20.25" customHeight="1" x14ac:dyDescent="0.3">
      <c r="A356" s="221"/>
      <c r="B356" s="221"/>
      <c r="C356" s="221"/>
      <c r="D356" s="212"/>
      <c r="E356" s="59"/>
      <c r="G356" s="59"/>
    </row>
    <row r="357" spans="1:7" ht="20.25" customHeight="1" x14ac:dyDescent="0.3">
      <c r="A357" s="221"/>
      <c r="B357" s="221"/>
      <c r="C357" s="221"/>
      <c r="D357" s="212"/>
      <c r="E357" s="59"/>
      <c r="G357" s="59"/>
    </row>
    <row r="358" spans="1:7" ht="20.25" customHeight="1" x14ac:dyDescent="0.3">
      <c r="A358" s="221"/>
      <c r="B358" s="221"/>
      <c r="C358" s="221"/>
      <c r="D358" s="212"/>
      <c r="E358" s="59"/>
      <c r="G358" s="59"/>
    </row>
    <row r="359" spans="1:7" ht="20.25" customHeight="1" x14ac:dyDescent="0.3">
      <c r="A359" s="221"/>
      <c r="B359" s="221"/>
      <c r="C359" s="221"/>
      <c r="D359" s="212"/>
      <c r="E359" s="59"/>
      <c r="G359" s="59"/>
    </row>
    <row r="360" spans="1:7" ht="20.25" customHeight="1" x14ac:dyDescent="0.3">
      <c r="A360" s="221"/>
      <c r="B360" s="221"/>
      <c r="C360" s="221"/>
      <c r="D360" s="212"/>
      <c r="E360" s="59"/>
      <c r="G360" s="59"/>
    </row>
    <row r="361" spans="1:7" ht="20.25" customHeight="1" x14ac:dyDescent="0.3">
      <c r="A361" s="221"/>
      <c r="B361" s="221"/>
      <c r="C361" s="221"/>
      <c r="D361" s="212"/>
      <c r="E361" s="59"/>
      <c r="G361" s="59"/>
    </row>
    <row r="362" spans="1:7" ht="20.25" customHeight="1" x14ac:dyDescent="0.3">
      <c r="A362" s="221"/>
      <c r="B362" s="221"/>
      <c r="C362" s="221"/>
      <c r="D362" s="212"/>
      <c r="E362" s="59"/>
      <c r="G362" s="59"/>
    </row>
    <row r="363" spans="1:7" ht="20.25" customHeight="1" x14ac:dyDescent="0.3">
      <c r="A363" s="221"/>
      <c r="B363" s="221"/>
      <c r="C363" s="221"/>
      <c r="D363" s="212"/>
      <c r="E363" s="59"/>
      <c r="G363" s="59"/>
    </row>
    <row r="364" spans="1:7" ht="20.25" customHeight="1" x14ac:dyDescent="0.3">
      <c r="A364" s="221"/>
      <c r="B364" s="221"/>
      <c r="C364" s="221"/>
      <c r="D364" s="212"/>
      <c r="E364" s="59"/>
      <c r="G364" s="59"/>
    </row>
    <row r="365" spans="1:7" ht="20.25" customHeight="1" x14ac:dyDescent="0.3">
      <c r="A365" s="221"/>
      <c r="B365" s="221"/>
      <c r="C365" s="221"/>
      <c r="D365" s="212"/>
      <c r="E365" s="59"/>
      <c r="G365" s="59"/>
    </row>
    <row r="366" spans="1:7" ht="20.25" customHeight="1" x14ac:dyDescent="0.3">
      <c r="A366" s="221"/>
      <c r="B366" s="221"/>
      <c r="C366" s="221"/>
      <c r="D366" s="212"/>
      <c r="E366" s="59"/>
      <c r="G366" s="59"/>
    </row>
    <row r="367" spans="1:7" ht="20.25" customHeight="1" x14ac:dyDescent="0.3">
      <c r="A367" s="221"/>
      <c r="B367" s="221"/>
      <c r="C367" s="221"/>
      <c r="D367" s="212"/>
      <c r="E367" s="59"/>
      <c r="G367" s="59"/>
    </row>
    <row r="368" spans="1:7" ht="20.25" customHeight="1" x14ac:dyDescent="0.3">
      <c r="A368" s="221"/>
      <c r="B368" s="221"/>
      <c r="C368" s="221"/>
      <c r="D368" s="212"/>
      <c r="E368" s="59"/>
      <c r="G368" s="59"/>
    </row>
    <row r="369" spans="1:7" ht="20.25" customHeight="1" x14ac:dyDescent="0.3">
      <c r="A369" s="221"/>
      <c r="B369" s="221"/>
      <c r="C369" s="221"/>
      <c r="D369" s="212"/>
      <c r="E369" s="59"/>
      <c r="G369" s="59"/>
    </row>
    <row r="370" spans="1:7" ht="20.25" customHeight="1" x14ac:dyDescent="0.3">
      <c r="A370" s="221"/>
      <c r="B370" s="221"/>
      <c r="C370" s="221"/>
      <c r="D370" s="212"/>
      <c r="E370" s="59"/>
      <c r="G370" s="59"/>
    </row>
    <row r="371" spans="1:7" ht="20.25" customHeight="1" x14ac:dyDescent="0.3">
      <c r="A371" s="221"/>
      <c r="B371" s="221"/>
      <c r="C371" s="221"/>
      <c r="D371" s="212"/>
      <c r="E371" s="59"/>
      <c r="G371" s="59"/>
    </row>
    <row r="372" spans="1:7" ht="20.25" customHeight="1" x14ac:dyDescent="0.3">
      <c r="A372" s="221"/>
      <c r="B372" s="221"/>
      <c r="C372" s="221"/>
      <c r="D372" s="212"/>
      <c r="E372" s="59"/>
      <c r="G372" s="59"/>
    </row>
    <row r="373" spans="1:7" ht="20.25" customHeight="1" x14ac:dyDescent="0.3">
      <c r="A373" s="221"/>
      <c r="B373" s="221"/>
      <c r="C373" s="221"/>
      <c r="D373" s="212"/>
      <c r="E373" s="59"/>
      <c r="G373" s="59"/>
    </row>
    <row r="374" spans="1:7" ht="20.25" customHeight="1" x14ac:dyDescent="0.3">
      <c r="A374" s="221"/>
      <c r="B374" s="221"/>
      <c r="C374" s="221"/>
      <c r="D374" s="212"/>
      <c r="E374" s="59"/>
      <c r="G374" s="59"/>
    </row>
    <row r="375" spans="1:7" ht="20.25" customHeight="1" x14ac:dyDescent="0.3">
      <c r="A375" s="221"/>
      <c r="B375" s="221"/>
      <c r="C375" s="221"/>
      <c r="D375" s="212"/>
      <c r="E375" s="59"/>
      <c r="G375" s="59"/>
    </row>
    <row r="376" spans="1:7" ht="20.25" customHeight="1" x14ac:dyDescent="0.3">
      <c r="A376" s="221"/>
      <c r="B376" s="221"/>
      <c r="C376" s="221"/>
      <c r="D376" s="212"/>
      <c r="E376" s="59"/>
      <c r="G376" s="59"/>
    </row>
    <row r="377" spans="1:7" ht="20.25" customHeight="1" x14ac:dyDescent="0.3">
      <c r="A377" s="221"/>
      <c r="B377" s="221"/>
      <c r="C377" s="221"/>
      <c r="D377" s="212"/>
      <c r="E377" s="59"/>
      <c r="G377" s="59"/>
    </row>
    <row r="378" spans="1:7" ht="20.25" customHeight="1" x14ac:dyDescent="0.3">
      <c r="A378" s="221"/>
      <c r="B378" s="221"/>
      <c r="C378" s="221"/>
      <c r="D378" s="212"/>
      <c r="E378" s="59"/>
      <c r="G378" s="59"/>
    </row>
    <row r="379" spans="1:7" ht="20.25" customHeight="1" x14ac:dyDescent="0.3">
      <c r="A379" s="221"/>
      <c r="B379" s="221"/>
      <c r="C379" s="221"/>
      <c r="D379" s="212"/>
      <c r="E379" s="59"/>
      <c r="G379" s="59"/>
    </row>
    <row r="380" spans="1:7" ht="20.25" customHeight="1" x14ac:dyDescent="0.3">
      <c r="A380" s="221"/>
      <c r="B380" s="221"/>
      <c r="C380" s="221"/>
      <c r="D380" s="212"/>
      <c r="E380" s="59"/>
      <c r="G380" s="59"/>
    </row>
    <row r="381" spans="1:7" ht="20.25" customHeight="1" x14ac:dyDescent="0.3">
      <c r="A381" s="221"/>
      <c r="B381" s="221"/>
      <c r="C381" s="221"/>
      <c r="D381" s="212"/>
      <c r="E381" s="59"/>
      <c r="G381" s="59"/>
    </row>
    <row r="382" spans="1:7" ht="20.25" customHeight="1" x14ac:dyDescent="0.3">
      <c r="A382" s="221"/>
      <c r="B382" s="221"/>
      <c r="C382" s="221"/>
      <c r="D382" s="212"/>
      <c r="E382" s="59"/>
      <c r="G382" s="59"/>
    </row>
    <row r="383" spans="1:7" ht="20.25" customHeight="1" x14ac:dyDescent="0.3">
      <c r="A383" s="221"/>
      <c r="B383" s="221"/>
      <c r="C383" s="221"/>
      <c r="D383" s="212"/>
      <c r="E383" s="59"/>
      <c r="G383" s="59"/>
    </row>
    <row r="384" spans="1:7" ht="20.25" customHeight="1" x14ac:dyDescent="0.3">
      <c r="A384" s="221"/>
      <c r="B384" s="221"/>
      <c r="C384" s="221"/>
      <c r="D384" s="212"/>
      <c r="E384" s="59"/>
      <c r="G384" s="59"/>
    </row>
    <row r="385" spans="1:7" ht="20.25" customHeight="1" x14ac:dyDescent="0.3">
      <c r="A385" s="221"/>
      <c r="B385" s="221"/>
      <c r="C385" s="221"/>
      <c r="D385" s="212"/>
      <c r="E385" s="59"/>
      <c r="G385" s="59"/>
    </row>
    <row r="386" spans="1:7" ht="20.25" customHeight="1" x14ac:dyDescent="0.3">
      <c r="A386" s="221"/>
      <c r="B386" s="221"/>
      <c r="C386" s="221"/>
      <c r="D386" s="212"/>
      <c r="E386" s="59"/>
      <c r="G386" s="59"/>
    </row>
    <row r="387" spans="1:7" ht="20.25" customHeight="1" x14ac:dyDescent="0.3">
      <c r="A387" s="221"/>
      <c r="B387" s="221"/>
      <c r="C387" s="221"/>
      <c r="D387" s="212"/>
      <c r="E387" s="59"/>
      <c r="G387" s="59"/>
    </row>
    <row r="388" spans="1:7" ht="20.25" customHeight="1" x14ac:dyDescent="0.3">
      <c r="A388" s="221"/>
      <c r="B388" s="221"/>
      <c r="C388" s="221"/>
      <c r="D388" s="212"/>
      <c r="E388" s="59"/>
      <c r="G388" s="59"/>
    </row>
    <row r="389" spans="1:7" ht="20.25" customHeight="1" x14ac:dyDescent="0.3">
      <c r="A389" s="221"/>
      <c r="B389" s="221"/>
      <c r="C389" s="221"/>
      <c r="D389" s="212"/>
      <c r="E389" s="59"/>
      <c r="G389" s="59"/>
    </row>
    <row r="390" spans="1:7" ht="20.25" customHeight="1" x14ac:dyDescent="0.3">
      <c r="A390" s="221"/>
      <c r="B390" s="221"/>
      <c r="C390" s="221"/>
      <c r="D390" s="212"/>
      <c r="E390" s="59"/>
      <c r="G390" s="59"/>
    </row>
    <row r="391" spans="1:7" ht="20.25" customHeight="1" x14ac:dyDescent="0.3">
      <c r="A391" s="221"/>
      <c r="B391" s="221"/>
      <c r="C391" s="221"/>
      <c r="D391" s="212"/>
      <c r="E391" s="59"/>
      <c r="G391" s="59"/>
    </row>
    <row r="392" spans="1:7" ht="20.25" customHeight="1" x14ac:dyDescent="0.3">
      <c r="A392" s="221"/>
      <c r="B392" s="221"/>
      <c r="C392" s="221"/>
      <c r="D392" s="212"/>
      <c r="E392" s="59"/>
      <c r="G392" s="59"/>
    </row>
    <row r="393" spans="1:7" ht="20.25" customHeight="1" x14ac:dyDescent="0.3">
      <c r="A393" s="221"/>
      <c r="B393" s="221"/>
      <c r="C393" s="221"/>
      <c r="D393" s="212"/>
      <c r="E393" s="59"/>
      <c r="G393" s="59"/>
    </row>
    <row r="394" spans="1:7" ht="20.25" customHeight="1" x14ac:dyDescent="0.3">
      <c r="A394" s="221"/>
      <c r="B394" s="221"/>
      <c r="C394" s="221"/>
      <c r="D394" s="212"/>
      <c r="E394" s="59"/>
      <c r="G394" s="59"/>
    </row>
    <row r="395" spans="1:7" ht="20.25" customHeight="1" x14ac:dyDescent="0.3">
      <c r="A395" s="221"/>
      <c r="B395" s="221"/>
      <c r="C395" s="221"/>
      <c r="D395" s="212"/>
      <c r="E395" s="59"/>
      <c r="G395" s="59"/>
    </row>
    <row r="396" spans="1:7" ht="20.25" customHeight="1" x14ac:dyDescent="0.3">
      <c r="A396" s="221"/>
      <c r="B396" s="221"/>
      <c r="C396" s="221"/>
      <c r="D396" s="212"/>
      <c r="E396" s="59"/>
      <c r="G396" s="59"/>
    </row>
    <row r="397" spans="1:7" ht="20.25" customHeight="1" x14ac:dyDescent="0.3">
      <c r="A397" s="221"/>
      <c r="B397" s="221"/>
      <c r="C397" s="221"/>
      <c r="D397" s="212"/>
      <c r="E397" s="59"/>
      <c r="G397" s="59"/>
    </row>
    <row r="398" spans="1:7" ht="20.25" customHeight="1" x14ac:dyDescent="0.3">
      <c r="A398" s="221"/>
      <c r="B398" s="221"/>
      <c r="C398" s="221"/>
      <c r="D398" s="212"/>
      <c r="E398" s="59"/>
      <c r="G398" s="59"/>
    </row>
    <row r="399" spans="1:7" ht="20.25" customHeight="1" x14ac:dyDescent="0.3">
      <c r="A399" s="221"/>
      <c r="B399" s="221"/>
      <c r="C399" s="221"/>
      <c r="D399" s="212"/>
      <c r="E399" s="59"/>
      <c r="G399" s="59"/>
    </row>
    <row r="400" spans="1:7" ht="20.25" customHeight="1" x14ac:dyDescent="0.3">
      <c r="A400" s="221"/>
      <c r="B400" s="221"/>
      <c r="C400" s="221"/>
      <c r="D400" s="212"/>
      <c r="E400" s="59"/>
      <c r="G400" s="59"/>
    </row>
    <row r="401" spans="1:7" ht="20.25" customHeight="1" x14ac:dyDescent="0.3">
      <c r="A401" s="221"/>
      <c r="B401" s="221"/>
      <c r="C401" s="221"/>
      <c r="D401" s="212"/>
      <c r="E401" s="59"/>
      <c r="G401" s="59"/>
    </row>
    <row r="402" spans="1:7" ht="20.25" customHeight="1" x14ac:dyDescent="0.3">
      <c r="A402" s="221"/>
      <c r="B402" s="221"/>
      <c r="C402" s="221"/>
      <c r="D402" s="212"/>
      <c r="E402" s="59"/>
      <c r="G402" s="59"/>
    </row>
    <row r="403" spans="1:7" ht="20.25" customHeight="1" x14ac:dyDescent="0.3">
      <c r="A403" s="221"/>
      <c r="B403" s="221"/>
      <c r="C403" s="221"/>
      <c r="D403" s="212"/>
      <c r="E403" s="59"/>
      <c r="G403" s="59"/>
    </row>
    <row r="404" spans="1:7" ht="20.25" customHeight="1" x14ac:dyDescent="0.3">
      <c r="A404" s="221"/>
      <c r="B404" s="221"/>
      <c r="C404" s="221"/>
      <c r="D404" s="212"/>
      <c r="E404" s="59"/>
      <c r="G404" s="59"/>
    </row>
    <row r="405" spans="1:7" ht="20.25" customHeight="1" x14ac:dyDescent="0.3">
      <c r="A405" s="221"/>
      <c r="B405" s="221"/>
      <c r="C405" s="221"/>
      <c r="D405" s="212"/>
      <c r="E405" s="59"/>
      <c r="G405" s="59"/>
    </row>
    <row r="406" spans="1:7" ht="20.25" customHeight="1" x14ac:dyDescent="0.3">
      <c r="A406" s="221"/>
      <c r="B406" s="221"/>
      <c r="C406" s="221"/>
      <c r="D406" s="212"/>
      <c r="E406" s="59"/>
      <c r="G406" s="59"/>
    </row>
    <row r="407" spans="1:7" ht="20.25" customHeight="1" x14ac:dyDescent="0.3">
      <c r="A407" s="221"/>
      <c r="B407" s="221"/>
      <c r="C407" s="221"/>
      <c r="D407" s="212"/>
      <c r="E407" s="59"/>
      <c r="G407" s="59"/>
    </row>
    <row r="408" spans="1:7" ht="20.25" customHeight="1" x14ac:dyDescent="0.3">
      <c r="A408" s="221"/>
      <c r="B408" s="221"/>
      <c r="C408" s="221"/>
      <c r="D408" s="212"/>
      <c r="E408" s="59"/>
      <c r="G408" s="59"/>
    </row>
    <row r="409" spans="1:7" ht="20.25" customHeight="1" x14ac:dyDescent="0.3">
      <c r="A409" s="221"/>
      <c r="B409" s="221"/>
      <c r="C409" s="221"/>
      <c r="D409" s="212"/>
      <c r="E409" s="59"/>
      <c r="G409" s="59"/>
    </row>
    <row r="410" spans="1:7" ht="20.25" customHeight="1" x14ac:dyDescent="0.3">
      <c r="A410" s="221"/>
      <c r="B410" s="221"/>
      <c r="C410" s="221"/>
      <c r="D410" s="212"/>
      <c r="E410" s="59"/>
      <c r="G410" s="59"/>
    </row>
    <row r="411" spans="1:7" ht="20.25" customHeight="1" x14ac:dyDescent="0.3">
      <c r="A411" s="221"/>
      <c r="B411" s="221"/>
      <c r="C411" s="221"/>
      <c r="D411" s="212"/>
      <c r="E411" s="59"/>
      <c r="G411" s="59"/>
    </row>
    <row r="412" spans="1:7" ht="20.25" customHeight="1" x14ac:dyDescent="0.3">
      <c r="A412" s="221"/>
      <c r="B412" s="221"/>
      <c r="C412" s="221"/>
      <c r="D412" s="212"/>
      <c r="E412" s="59"/>
      <c r="G412" s="59"/>
    </row>
    <row r="413" spans="1:7" ht="20.25" customHeight="1" x14ac:dyDescent="0.3">
      <c r="A413" s="221"/>
      <c r="B413" s="221"/>
      <c r="C413" s="221"/>
      <c r="D413" s="212"/>
      <c r="E413" s="59"/>
      <c r="G413" s="59"/>
    </row>
    <row r="414" spans="1:7" ht="20.25" customHeight="1" x14ac:dyDescent="0.3">
      <c r="A414" s="221"/>
      <c r="B414" s="221"/>
      <c r="C414" s="221"/>
      <c r="D414" s="212"/>
      <c r="E414" s="59"/>
      <c r="G414" s="59"/>
    </row>
    <row r="415" spans="1:7" ht="20.25" customHeight="1" x14ac:dyDescent="0.3">
      <c r="A415" s="221"/>
      <c r="B415" s="221"/>
      <c r="C415" s="221"/>
      <c r="D415" s="212"/>
      <c r="E415" s="59"/>
      <c r="G415" s="59"/>
    </row>
    <row r="416" spans="1:7" ht="20.25" customHeight="1" x14ac:dyDescent="0.3">
      <c r="A416" s="221"/>
      <c r="B416" s="221"/>
      <c r="C416" s="221"/>
      <c r="D416" s="212"/>
      <c r="E416" s="59"/>
      <c r="G416" s="59"/>
    </row>
    <row r="417" spans="1:7" ht="20.25" customHeight="1" x14ac:dyDescent="0.3">
      <c r="A417" s="221"/>
      <c r="B417" s="221"/>
      <c r="C417" s="221"/>
      <c r="D417" s="212"/>
      <c r="E417" s="59"/>
      <c r="G417" s="59"/>
    </row>
    <row r="418" spans="1:7" ht="20.25" customHeight="1" x14ac:dyDescent="0.3">
      <c r="A418" s="221"/>
      <c r="B418" s="221"/>
      <c r="C418" s="221"/>
      <c r="D418" s="212"/>
      <c r="E418" s="59"/>
      <c r="G418" s="59"/>
    </row>
    <row r="419" spans="1:7" ht="20.25" customHeight="1" x14ac:dyDescent="0.3">
      <c r="A419" s="221"/>
      <c r="B419" s="221"/>
      <c r="C419" s="221"/>
      <c r="D419" s="212"/>
      <c r="E419" s="59"/>
      <c r="G419" s="59"/>
    </row>
    <row r="420" spans="1:7" ht="20.25" customHeight="1" x14ac:dyDescent="0.3">
      <c r="A420" s="221"/>
      <c r="B420" s="221"/>
      <c r="C420" s="221"/>
      <c r="D420" s="212"/>
      <c r="E420" s="59"/>
      <c r="G420" s="59"/>
    </row>
    <row r="421" spans="1:7" ht="20.25" customHeight="1" x14ac:dyDescent="0.3">
      <c r="A421" s="221"/>
      <c r="B421" s="221"/>
      <c r="C421" s="221"/>
      <c r="D421" s="212"/>
      <c r="E421" s="59"/>
      <c r="G421" s="59"/>
    </row>
    <row r="422" spans="1:7" ht="20.25" customHeight="1" x14ac:dyDescent="0.3">
      <c r="A422" s="221"/>
      <c r="B422" s="221"/>
      <c r="C422" s="221"/>
      <c r="D422" s="212"/>
      <c r="E422" s="59"/>
      <c r="G422" s="59"/>
    </row>
    <row r="423" spans="1:7" ht="20.25" customHeight="1" x14ac:dyDescent="0.3">
      <c r="A423" s="221"/>
      <c r="B423" s="221"/>
      <c r="C423" s="221"/>
      <c r="D423" s="212"/>
      <c r="E423" s="59"/>
      <c r="G423" s="59"/>
    </row>
    <row r="424" spans="1:7" ht="20.25" customHeight="1" x14ac:dyDescent="0.3">
      <c r="A424" s="221"/>
      <c r="B424" s="221"/>
      <c r="C424" s="221"/>
      <c r="D424" s="212"/>
      <c r="E424" s="59"/>
      <c r="G424" s="59"/>
    </row>
    <row r="425" spans="1:7" ht="20.25" customHeight="1" x14ac:dyDescent="0.3">
      <c r="A425" s="221"/>
      <c r="B425" s="221"/>
      <c r="C425" s="221"/>
      <c r="D425" s="212"/>
      <c r="E425" s="59"/>
      <c r="G425" s="59"/>
    </row>
    <row r="426" spans="1:7" ht="20.25" customHeight="1" x14ac:dyDescent="0.3">
      <c r="A426" s="221"/>
      <c r="B426" s="221"/>
      <c r="C426" s="221"/>
      <c r="D426" s="212"/>
      <c r="E426" s="59"/>
      <c r="G426" s="59"/>
    </row>
    <row r="427" spans="1:7" ht="20.25" customHeight="1" x14ac:dyDescent="0.3">
      <c r="A427" s="221"/>
      <c r="B427" s="221"/>
      <c r="C427" s="221"/>
      <c r="D427" s="212"/>
      <c r="E427" s="59"/>
      <c r="G427" s="59"/>
    </row>
    <row r="428" spans="1:7" ht="20.25" customHeight="1" x14ac:dyDescent="0.3">
      <c r="A428" s="221"/>
      <c r="B428" s="221"/>
      <c r="C428" s="221"/>
      <c r="D428" s="212"/>
      <c r="E428" s="59"/>
      <c r="G428" s="59"/>
    </row>
    <row r="429" spans="1:7" ht="20.25" customHeight="1" x14ac:dyDescent="0.3">
      <c r="A429" s="221"/>
      <c r="B429" s="221"/>
      <c r="C429" s="221"/>
      <c r="D429" s="212"/>
      <c r="E429" s="59"/>
      <c r="G429" s="59"/>
    </row>
    <row r="430" spans="1:7" ht="20.25" customHeight="1" x14ac:dyDescent="0.3">
      <c r="A430" s="221"/>
      <c r="B430" s="221"/>
      <c r="C430" s="221"/>
      <c r="D430" s="212"/>
      <c r="E430" s="59"/>
      <c r="G430" s="59"/>
    </row>
    <row r="431" spans="1:7" ht="20.25" customHeight="1" x14ac:dyDescent="0.3">
      <c r="A431" s="221"/>
      <c r="B431" s="221"/>
      <c r="C431" s="221"/>
      <c r="D431" s="212"/>
      <c r="E431" s="59"/>
      <c r="G431" s="59"/>
    </row>
    <row r="432" spans="1:7" ht="20.25" customHeight="1" x14ac:dyDescent="0.3">
      <c r="A432" s="221"/>
      <c r="B432" s="221"/>
      <c r="C432" s="221"/>
      <c r="D432" s="212"/>
      <c r="E432" s="59"/>
      <c r="G432" s="59"/>
    </row>
    <row r="433" spans="1:7" ht="20.25" customHeight="1" x14ac:dyDescent="0.3">
      <c r="A433" s="221"/>
      <c r="B433" s="221"/>
      <c r="C433" s="221"/>
      <c r="D433" s="212"/>
      <c r="E433" s="59"/>
      <c r="G433" s="59"/>
    </row>
    <row r="434" spans="1:7" ht="20.25" customHeight="1" x14ac:dyDescent="0.3">
      <c r="A434" s="221"/>
      <c r="B434" s="221"/>
      <c r="C434" s="221"/>
      <c r="D434" s="212"/>
      <c r="E434" s="59"/>
      <c r="G434" s="59"/>
    </row>
    <row r="435" spans="1:7" ht="20.25" customHeight="1" x14ac:dyDescent="0.3">
      <c r="A435" s="221"/>
      <c r="B435" s="221"/>
      <c r="C435" s="221"/>
      <c r="D435" s="212"/>
      <c r="E435" s="59"/>
      <c r="G435" s="59"/>
    </row>
    <row r="436" spans="1:7" ht="20.25" customHeight="1" x14ac:dyDescent="0.3">
      <c r="A436" s="221"/>
      <c r="B436" s="221"/>
      <c r="C436" s="221"/>
      <c r="D436" s="212"/>
      <c r="E436" s="59"/>
      <c r="G436" s="59"/>
    </row>
    <row r="437" spans="1:7" ht="20.25" customHeight="1" x14ac:dyDescent="0.3">
      <c r="A437" s="221"/>
      <c r="B437" s="221"/>
      <c r="C437" s="221"/>
      <c r="D437" s="212"/>
      <c r="E437" s="59"/>
      <c r="G437" s="59"/>
    </row>
    <row r="438" spans="1:7" ht="20.25" customHeight="1" x14ac:dyDescent="0.3">
      <c r="A438" s="221"/>
      <c r="B438" s="221"/>
      <c r="C438" s="221"/>
      <c r="D438" s="212"/>
      <c r="E438" s="59"/>
      <c r="G438" s="59"/>
    </row>
    <row r="439" spans="1:7" ht="20.25" customHeight="1" x14ac:dyDescent="0.3">
      <c r="A439" s="221"/>
      <c r="B439" s="221"/>
      <c r="C439" s="221"/>
      <c r="D439" s="212"/>
      <c r="E439" s="59"/>
      <c r="G439" s="59"/>
    </row>
    <row r="440" spans="1:7" ht="20.25" customHeight="1" x14ac:dyDescent="0.3">
      <c r="A440" s="221"/>
      <c r="B440" s="221"/>
      <c r="C440" s="221"/>
      <c r="D440" s="212"/>
      <c r="E440" s="59"/>
      <c r="G440" s="59"/>
    </row>
    <row r="441" spans="1:7" ht="20.25" customHeight="1" x14ac:dyDescent="0.3">
      <c r="A441" s="221"/>
      <c r="B441" s="221"/>
      <c r="C441" s="221"/>
      <c r="D441" s="212"/>
      <c r="E441" s="59"/>
      <c r="G441" s="59"/>
    </row>
    <row r="442" spans="1:7" ht="20.25" customHeight="1" x14ac:dyDescent="0.3">
      <c r="A442" s="221"/>
      <c r="B442" s="221"/>
      <c r="C442" s="221"/>
      <c r="D442" s="212"/>
      <c r="E442" s="59"/>
      <c r="G442" s="59"/>
    </row>
    <row r="443" spans="1:7" ht="20.25" customHeight="1" x14ac:dyDescent="0.3">
      <c r="A443" s="221"/>
      <c r="B443" s="221"/>
      <c r="C443" s="221"/>
      <c r="D443" s="212"/>
      <c r="E443" s="59"/>
      <c r="G443" s="59"/>
    </row>
    <row r="444" spans="1:7" ht="20.25" customHeight="1" x14ac:dyDescent="0.3">
      <c r="A444" s="221"/>
      <c r="B444" s="221"/>
      <c r="C444" s="221"/>
      <c r="D444" s="212"/>
      <c r="E444" s="59"/>
      <c r="G444" s="59"/>
    </row>
    <row r="445" spans="1:7" ht="20.25" customHeight="1" x14ac:dyDescent="0.3">
      <c r="A445" s="221"/>
      <c r="B445" s="221"/>
      <c r="C445" s="221"/>
      <c r="D445" s="212"/>
      <c r="E445" s="59"/>
      <c r="G445" s="59"/>
    </row>
    <row r="446" spans="1:7" ht="20.25" customHeight="1" x14ac:dyDescent="0.3">
      <c r="A446" s="221"/>
      <c r="B446" s="221"/>
      <c r="C446" s="221"/>
      <c r="D446" s="212"/>
      <c r="E446" s="59"/>
      <c r="G446" s="59"/>
    </row>
    <row r="447" spans="1:7" ht="20.25" customHeight="1" x14ac:dyDescent="0.3">
      <c r="A447" s="221"/>
      <c r="B447" s="221"/>
      <c r="C447" s="221"/>
      <c r="D447" s="212"/>
      <c r="E447" s="59"/>
      <c r="G447" s="59"/>
    </row>
    <row r="448" spans="1:7" ht="20.25" customHeight="1" x14ac:dyDescent="0.3">
      <c r="A448" s="221"/>
      <c r="B448" s="221"/>
      <c r="C448" s="221"/>
      <c r="D448" s="212"/>
      <c r="E448" s="59"/>
      <c r="G448" s="59"/>
    </row>
    <row r="449" spans="1:7" ht="20.25" customHeight="1" x14ac:dyDescent="0.3">
      <c r="A449" s="221"/>
      <c r="B449" s="221"/>
      <c r="C449" s="221"/>
      <c r="D449" s="212"/>
      <c r="E449" s="59"/>
      <c r="G449" s="59"/>
    </row>
    <row r="450" spans="1:7" ht="20.25" customHeight="1" x14ac:dyDescent="0.3">
      <c r="A450" s="221"/>
      <c r="B450" s="221"/>
      <c r="C450" s="221"/>
      <c r="D450" s="212"/>
      <c r="E450" s="59"/>
      <c r="G450" s="59"/>
    </row>
    <row r="451" spans="1:7" ht="20.25" customHeight="1" x14ac:dyDescent="0.3">
      <c r="A451" s="221"/>
      <c r="B451" s="221"/>
      <c r="C451" s="221"/>
      <c r="D451" s="212"/>
      <c r="E451" s="59"/>
      <c r="G451" s="59"/>
    </row>
    <row r="452" spans="1:7" ht="20.25" customHeight="1" x14ac:dyDescent="0.3">
      <c r="A452" s="221"/>
      <c r="B452" s="221"/>
      <c r="C452" s="221"/>
      <c r="D452" s="212"/>
      <c r="E452" s="59"/>
      <c r="G452" s="59"/>
    </row>
    <row r="453" spans="1:7" ht="20.25" customHeight="1" x14ac:dyDescent="0.3">
      <c r="A453" s="221"/>
      <c r="B453" s="221"/>
      <c r="C453" s="221"/>
      <c r="D453" s="212"/>
      <c r="E453" s="59"/>
      <c r="G453" s="59"/>
    </row>
    <row r="454" spans="1:7" ht="20.25" customHeight="1" x14ac:dyDescent="0.3">
      <c r="A454" s="221"/>
      <c r="B454" s="221"/>
      <c r="C454" s="221"/>
      <c r="D454" s="212"/>
      <c r="E454" s="59"/>
      <c r="G454" s="59"/>
    </row>
    <row r="455" spans="1:7" ht="20.25" customHeight="1" x14ac:dyDescent="0.3">
      <c r="A455" s="221"/>
      <c r="B455" s="221"/>
      <c r="C455" s="221"/>
      <c r="D455" s="212"/>
      <c r="E455" s="59"/>
      <c r="G455" s="59"/>
    </row>
    <row r="456" spans="1:7" ht="20.25" customHeight="1" x14ac:dyDescent="0.3">
      <c r="A456" s="221"/>
      <c r="B456" s="221"/>
      <c r="C456" s="221"/>
      <c r="D456" s="212"/>
      <c r="E456" s="59"/>
      <c r="G456" s="59"/>
    </row>
    <row r="457" spans="1:7" ht="20.25" customHeight="1" x14ac:dyDescent="0.3">
      <c r="A457" s="221"/>
      <c r="B457" s="221"/>
      <c r="C457" s="221"/>
      <c r="D457" s="212"/>
      <c r="E457" s="59"/>
      <c r="G457" s="59"/>
    </row>
    <row r="458" spans="1:7" ht="20.25" customHeight="1" x14ac:dyDescent="0.3">
      <c r="A458" s="221"/>
      <c r="B458" s="221"/>
      <c r="C458" s="221"/>
      <c r="D458" s="212"/>
      <c r="E458" s="59"/>
      <c r="G458" s="59"/>
    </row>
    <row r="459" spans="1:7" ht="20.25" customHeight="1" x14ac:dyDescent="0.3">
      <c r="A459" s="221"/>
      <c r="B459" s="221"/>
      <c r="C459" s="221"/>
      <c r="D459" s="212"/>
      <c r="E459" s="59"/>
      <c r="G459" s="59"/>
    </row>
    <row r="460" spans="1:7" ht="20.25" customHeight="1" x14ac:dyDescent="0.3">
      <c r="A460" s="221"/>
      <c r="B460" s="221"/>
      <c r="C460" s="221"/>
      <c r="D460" s="212"/>
      <c r="E460" s="59"/>
      <c r="G460" s="59"/>
    </row>
    <row r="461" spans="1:7" ht="20.25" customHeight="1" x14ac:dyDescent="0.3">
      <c r="A461" s="221"/>
      <c r="B461" s="221"/>
      <c r="C461" s="221"/>
      <c r="D461" s="212"/>
      <c r="E461" s="59"/>
      <c r="G461" s="59"/>
    </row>
    <row r="462" spans="1:7" ht="20.25" customHeight="1" x14ac:dyDescent="0.3">
      <c r="A462" s="221"/>
      <c r="B462" s="221"/>
      <c r="C462" s="221"/>
      <c r="D462" s="212"/>
      <c r="E462" s="59"/>
      <c r="G462" s="59"/>
    </row>
    <row r="463" spans="1:7" ht="20.25" customHeight="1" x14ac:dyDescent="0.3">
      <c r="A463" s="221"/>
      <c r="B463" s="221"/>
      <c r="C463" s="221"/>
      <c r="D463" s="212"/>
      <c r="E463" s="59"/>
      <c r="G463" s="59"/>
    </row>
    <row r="464" spans="1:7" ht="20.25" customHeight="1" x14ac:dyDescent="0.3">
      <c r="A464" s="221"/>
      <c r="B464" s="221"/>
      <c r="C464" s="221"/>
      <c r="D464" s="212"/>
      <c r="E464" s="59"/>
      <c r="G464" s="59"/>
    </row>
    <row r="465" spans="1:7" ht="20.25" customHeight="1" x14ac:dyDescent="0.3">
      <c r="A465" s="221"/>
      <c r="B465" s="221"/>
      <c r="C465" s="221"/>
      <c r="D465" s="212"/>
      <c r="E465" s="59"/>
      <c r="G465" s="59"/>
    </row>
    <row r="466" spans="1:7" ht="20.25" customHeight="1" x14ac:dyDescent="0.3">
      <c r="A466" s="221"/>
      <c r="B466" s="221"/>
      <c r="C466" s="221"/>
      <c r="D466" s="212"/>
      <c r="E466" s="59"/>
      <c r="G466" s="59"/>
    </row>
    <row r="467" spans="1:7" ht="20.25" customHeight="1" x14ac:dyDescent="0.3">
      <c r="A467" s="221"/>
      <c r="B467" s="221"/>
      <c r="C467" s="221"/>
      <c r="D467" s="212"/>
      <c r="E467" s="59"/>
      <c r="G467" s="59"/>
    </row>
    <row r="468" spans="1:7" ht="20.25" customHeight="1" x14ac:dyDescent="0.3">
      <c r="A468" s="221"/>
      <c r="B468" s="221"/>
      <c r="C468" s="221"/>
      <c r="D468" s="212"/>
      <c r="E468" s="59"/>
      <c r="G468" s="59"/>
    </row>
    <row r="469" spans="1:7" ht="20.25" customHeight="1" x14ac:dyDescent="0.3">
      <c r="A469" s="221"/>
      <c r="B469" s="221"/>
      <c r="C469" s="221"/>
      <c r="D469" s="212"/>
      <c r="E469" s="59"/>
      <c r="G469" s="59"/>
    </row>
    <row r="470" spans="1:7" ht="20.25" customHeight="1" x14ac:dyDescent="0.3">
      <c r="A470" s="221"/>
      <c r="B470" s="221"/>
      <c r="C470" s="221"/>
      <c r="D470" s="212"/>
      <c r="E470" s="59"/>
      <c r="G470" s="59"/>
    </row>
    <row r="471" spans="1:7" ht="20.25" customHeight="1" x14ac:dyDescent="0.3">
      <c r="A471" s="221"/>
      <c r="B471" s="221"/>
      <c r="C471" s="221"/>
      <c r="D471" s="212"/>
      <c r="E471" s="59"/>
      <c r="G471" s="59"/>
    </row>
    <row r="472" spans="1:7" ht="20.25" customHeight="1" x14ac:dyDescent="0.3">
      <c r="A472" s="221"/>
      <c r="B472" s="221"/>
      <c r="C472" s="221"/>
      <c r="D472" s="212"/>
      <c r="E472" s="59"/>
      <c r="G472" s="59"/>
    </row>
    <row r="473" spans="1:7" ht="20.25" customHeight="1" x14ac:dyDescent="0.3">
      <c r="A473" s="221"/>
      <c r="B473" s="221"/>
      <c r="C473" s="221"/>
      <c r="D473" s="212"/>
      <c r="E473" s="59"/>
      <c r="G473" s="59"/>
    </row>
    <row r="474" spans="1:7" ht="20.25" customHeight="1" x14ac:dyDescent="0.3">
      <c r="A474" s="221"/>
      <c r="B474" s="221"/>
      <c r="C474" s="221"/>
      <c r="D474" s="212"/>
      <c r="E474" s="59"/>
      <c r="G474" s="59"/>
    </row>
    <row r="475" spans="1:7" ht="20.25" customHeight="1" x14ac:dyDescent="0.3">
      <c r="A475" s="221"/>
      <c r="B475" s="221"/>
      <c r="C475" s="221"/>
      <c r="D475" s="212"/>
      <c r="E475" s="59"/>
      <c r="G475" s="59"/>
    </row>
    <row r="476" spans="1:7" ht="20.25" customHeight="1" x14ac:dyDescent="0.3">
      <c r="A476" s="221"/>
      <c r="B476" s="221"/>
      <c r="C476" s="221"/>
      <c r="D476" s="212"/>
      <c r="E476" s="59"/>
      <c r="G476" s="59"/>
    </row>
    <row r="477" spans="1:7" ht="20.25" customHeight="1" x14ac:dyDescent="0.3">
      <c r="A477" s="221"/>
      <c r="B477" s="221"/>
      <c r="C477" s="221"/>
      <c r="D477" s="212"/>
      <c r="E477" s="59"/>
      <c r="G477" s="59"/>
    </row>
    <row r="478" spans="1:7" ht="20.25" customHeight="1" x14ac:dyDescent="0.3">
      <c r="A478" s="221"/>
      <c r="B478" s="221"/>
      <c r="C478" s="221"/>
      <c r="D478" s="212"/>
      <c r="E478" s="59"/>
      <c r="G478" s="59"/>
    </row>
    <row r="479" spans="1:7" ht="20.25" customHeight="1" x14ac:dyDescent="0.3">
      <c r="A479" s="221"/>
      <c r="B479" s="221"/>
      <c r="C479" s="221"/>
      <c r="D479" s="212"/>
      <c r="E479" s="59"/>
      <c r="G479" s="59"/>
    </row>
    <row r="480" spans="1:7" ht="20.25" customHeight="1" x14ac:dyDescent="0.3">
      <c r="A480" s="221"/>
      <c r="B480" s="221"/>
      <c r="C480" s="221"/>
      <c r="D480" s="212"/>
      <c r="E480" s="59"/>
      <c r="G480" s="59"/>
    </row>
    <row r="481" spans="1:7" ht="20.25" customHeight="1" x14ac:dyDescent="0.3">
      <c r="A481" s="221"/>
      <c r="B481" s="221"/>
      <c r="C481" s="221"/>
      <c r="D481" s="212"/>
      <c r="E481" s="59"/>
      <c r="G481" s="59"/>
    </row>
    <row r="482" spans="1:7" ht="20.25" customHeight="1" x14ac:dyDescent="0.3">
      <c r="A482" s="221"/>
      <c r="B482" s="221"/>
      <c r="C482" s="221"/>
      <c r="D482" s="212"/>
      <c r="E482" s="59"/>
      <c r="G482" s="59"/>
    </row>
    <row r="483" spans="1:7" ht="20.25" customHeight="1" x14ac:dyDescent="0.3">
      <c r="A483" s="221"/>
      <c r="B483" s="221"/>
      <c r="C483" s="221"/>
      <c r="D483" s="212"/>
      <c r="E483" s="59"/>
      <c r="G483" s="59"/>
    </row>
    <row r="484" spans="1:7" ht="20.25" customHeight="1" x14ac:dyDescent="0.3">
      <c r="A484" s="221"/>
      <c r="B484" s="221"/>
      <c r="C484" s="221"/>
      <c r="D484" s="212"/>
      <c r="E484" s="59"/>
      <c r="G484" s="59"/>
    </row>
    <row r="485" spans="1:7" ht="20.25" customHeight="1" x14ac:dyDescent="0.3">
      <c r="A485" s="221"/>
      <c r="B485" s="221"/>
      <c r="C485" s="221"/>
      <c r="D485" s="212"/>
      <c r="E485" s="59"/>
      <c r="G485" s="59"/>
    </row>
    <row r="486" spans="1:7" ht="20.25" customHeight="1" x14ac:dyDescent="0.3">
      <c r="A486" s="221"/>
      <c r="B486" s="221"/>
      <c r="C486" s="221"/>
      <c r="D486" s="212"/>
      <c r="E486" s="59"/>
      <c r="G486" s="59"/>
    </row>
    <row r="487" spans="1:7" ht="20.25" customHeight="1" x14ac:dyDescent="0.3">
      <c r="A487" s="221"/>
      <c r="B487" s="221"/>
      <c r="C487" s="221"/>
      <c r="D487" s="212"/>
      <c r="E487" s="59"/>
      <c r="G487" s="59"/>
    </row>
    <row r="488" spans="1:7" ht="20.25" customHeight="1" x14ac:dyDescent="0.3">
      <c r="A488" s="221"/>
      <c r="B488" s="221"/>
      <c r="C488" s="221"/>
      <c r="D488" s="212"/>
      <c r="E488" s="59"/>
      <c r="G488" s="59"/>
    </row>
    <row r="489" spans="1:7" ht="20.25" customHeight="1" x14ac:dyDescent="0.3">
      <c r="A489" s="221"/>
      <c r="B489" s="221"/>
      <c r="C489" s="221"/>
      <c r="D489" s="212"/>
      <c r="E489" s="59"/>
      <c r="G489" s="59"/>
    </row>
    <row r="490" spans="1:7" ht="20.25" customHeight="1" x14ac:dyDescent="0.3">
      <c r="A490" s="221"/>
      <c r="B490" s="221"/>
      <c r="C490" s="221"/>
      <c r="D490" s="212"/>
      <c r="E490" s="59"/>
      <c r="G490" s="59"/>
    </row>
    <row r="491" spans="1:7" ht="20.25" customHeight="1" x14ac:dyDescent="0.3">
      <c r="A491" s="221"/>
      <c r="B491" s="221"/>
      <c r="C491" s="221"/>
      <c r="D491" s="212"/>
      <c r="E491" s="59"/>
      <c r="G491" s="59"/>
    </row>
    <row r="492" spans="1:7" ht="20.25" customHeight="1" x14ac:dyDescent="0.3">
      <c r="A492" s="221"/>
      <c r="B492" s="221"/>
      <c r="C492" s="221"/>
      <c r="D492" s="212"/>
      <c r="E492" s="59"/>
      <c r="G492" s="59"/>
    </row>
    <row r="493" spans="1:7" ht="20.25" customHeight="1" x14ac:dyDescent="0.3">
      <c r="A493" s="221"/>
      <c r="B493" s="221"/>
      <c r="C493" s="221"/>
      <c r="D493" s="212"/>
      <c r="E493" s="59"/>
      <c r="G493" s="59"/>
    </row>
    <row r="494" spans="1:7" ht="20.25" customHeight="1" x14ac:dyDescent="0.3">
      <c r="A494" s="221"/>
      <c r="B494" s="221"/>
      <c r="C494" s="221"/>
      <c r="D494" s="212"/>
      <c r="E494" s="59"/>
      <c r="G494" s="59"/>
    </row>
    <row r="495" spans="1:7" ht="20.25" customHeight="1" x14ac:dyDescent="0.3">
      <c r="A495" s="221"/>
      <c r="B495" s="221"/>
      <c r="C495" s="221"/>
      <c r="D495" s="212"/>
      <c r="E495" s="59"/>
      <c r="G495" s="59"/>
    </row>
    <row r="496" spans="1:7" ht="20.25" customHeight="1" x14ac:dyDescent="0.3">
      <c r="A496" s="221"/>
      <c r="B496" s="221"/>
      <c r="C496" s="221"/>
      <c r="D496" s="212"/>
      <c r="E496" s="59"/>
      <c r="G496" s="59"/>
    </row>
    <row r="497" spans="1:7" ht="20.25" customHeight="1" x14ac:dyDescent="0.3">
      <c r="A497" s="221"/>
      <c r="B497" s="221"/>
      <c r="C497" s="221"/>
      <c r="D497" s="212"/>
      <c r="E497" s="59"/>
      <c r="G497" s="59"/>
    </row>
    <row r="498" spans="1:7" ht="20.25" customHeight="1" x14ac:dyDescent="0.3">
      <c r="A498" s="221"/>
      <c r="B498" s="221"/>
      <c r="C498" s="221"/>
      <c r="D498" s="212"/>
      <c r="E498" s="59"/>
      <c r="G498" s="59"/>
    </row>
    <row r="499" spans="1:7" ht="20.25" customHeight="1" x14ac:dyDescent="0.3">
      <c r="A499" s="221"/>
      <c r="B499" s="221"/>
      <c r="C499" s="221"/>
      <c r="D499" s="212"/>
      <c r="E499" s="59"/>
      <c r="G499" s="59"/>
    </row>
    <row r="500" spans="1:7" ht="20.25" customHeight="1" x14ac:dyDescent="0.3">
      <c r="A500" s="221"/>
      <c r="B500" s="221"/>
      <c r="C500" s="221"/>
      <c r="D500" s="212"/>
      <c r="E500" s="59"/>
      <c r="G500" s="59"/>
    </row>
    <row r="501" spans="1:7" ht="20.25" customHeight="1" x14ac:dyDescent="0.3">
      <c r="A501" s="221"/>
      <c r="B501" s="221"/>
      <c r="C501" s="221"/>
      <c r="D501" s="212"/>
      <c r="E501" s="59"/>
      <c r="G501" s="59"/>
    </row>
    <row r="502" spans="1:7" ht="20.25" customHeight="1" x14ac:dyDescent="0.3">
      <c r="A502" s="221"/>
      <c r="B502" s="221"/>
      <c r="C502" s="221"/>
      <c r="D502" s="212"/>
      <c r="E502" s="59"/>
      <c r="G502" s="59"/>
    </row>
    <row r="503" spans="1:7" ht="20.25" customHeight="1" x14ac:dyDescent="0.3">
      <c r="A503" s="221"/>
      <c r="B503" s="221"/>
      <c r="C503" s="221"/>
      <c r="D503" s="212"/>
      <c r="E503" s="59"/>
      <c r="G503" s="59"/>
    </row>
    <row r="504" spans="1:7" ht="20.25" customHeight="1" x14ac:dyDescent="0.3">
      <c r="A504" s="221"/>
      <c r="B504" s="221"/>
      <c r="C504" s="221"/>
      <c r="D504" s="212"/>
      <c r="E504" s="59"/>
      <c r="G504" s="59"/>
    </row>
    <row r="505" spans="1:7" ht="20.25" customHeight="1" x14ac:dyDescent="0.3">
      <c r="A505" s="221"/>
      <c r="B505" s="221"/>
      <c r="C505" s="221"/>
      <c r="D505" s="212"/>
      <c r="E505" s="59"/>
      <c r="G505" s="59"/>
    </row>
    <row r="506" spans="1:7" ht="20.25" customHeight="1" x14ac:dyDescent="0.3">
      <c r="A506" s="221"/>
      <c r="B506" s="221"/>
      <c r="C506" s="221"/>
      <c r="D506" s="212"/>
      <c r="E506" s="59"/>
      <c r="G506" s="59"/>
    </row>
    <row r="507" spans="1:7" ht="20.25" customHeight="1" x14ac:dyDescent="0.3">
      <c r="A507" s="221"/>
      <c r="B507" s="221"/>
      <c r="C507" s="221"/>
      <c r="D507" s="212"/>
      <c r="E507" s="59"/>
      <c r="G507" s="59"/>
    </row>
    <row r="508" spans="1:7" ht="20.25" customHeight="1" x14ac:dyDescent="0.3">
      <c r="A508" s="221"/>
      <c r="B508" s="221"/>
      <c r="C508" s="221"/>
      <c r="D508" s="212"/>
      <c r="E508" s="59"/>
      <c r="G508" s="59"/>
    </row>
    <row r="509" spans="1:7" ht="20.25" customHeight="1" x14ac:dyDescent="0.3">
      <c r="A509" s="221"/>
      <c r="B509" s="221"/>
      <c r="C509" s="221"/>
      <c r="D509" s="212"/>
      <c r="E509" s="59"/>
      <c r="G509" s="59"/>
    </row>
    <row r="510" spans="1:7" ht="20.25" customHeight="1" x14ac:dyDescent="0.3">
      <c r="A510" s="221"/>
      <c r="B510" s="221"/>
      <c r="C510" s="221"/>
      <c r="D510" s="212"/>
      <c r="E510" s="59"/>
      <c r="G510" s="59"/>
    </row>
    <row r="511" spans="1:7" ht="20.25" customHeight="1" x14ac:dyDescent="0.3">
      <c r="A511" s="221"/>
      <c r="B511" s="221"/>
      <c r="C511" s="221"/>
      <c r="D511" s="212"/>
      <c r="E511" s="59"/>
      <c r="G511" s="59"/>
    </row>
    <row r="512" spans="1:7" ht="20.25" customHeight="1" x14ac:dyDescent="0.3">
      <c r="A512" s="221"/>
      <c r="B512" s="221"/>
      <c r="C512" s="221"/>
      <c r="D512" s="212"/>
      <c r="E512" s="59"/>
      <c r="G512" s="59"/>
    </row>
    <row r="513" spans="1:7" ht="20.25" customHeight="1" x14ac:dyDescent="0.3">
      <c r="A513" s="221"/>
      <c r="B513" s="221"/>
      <c r="C513" s="221"/>
      <c r="D513" s="212"/>
      <c r="E513" s="59"/>
      <c r="G513" s="59"/>
    </row>
    <row r="514" spans="1:7" ht="20.25" customHeight="1" x14ac:dyDescent="0.3">
      <c r="A514" s="221"/>
      <c r="B514" s="221"/>
      <c r="C514" s="221"/>
      <c r="D514" s="212"/>
      <c r="E514" s="59"/>
      <c r="G514" s="59"/>
    </row>
    <row r="515" spans="1:7" ht="20.25" customHeight="1" x14ac:dyDescent="0.3">
      <c r="A515" s="221"/>
      <c r="B515" s="221"/>
      <c r="C515" s="221"/>
      <c r="D515" s="212"/>
      <c r="E515" s="59"/>
      <c r="G515" s="59"/>
    </row>
    <row r="516" spans="1:7" ht="20.25" customHeight="1" x14ac:dyDescent="0.3">
      <c r="A516" s="221"/>
      <c r="B516" s="221"/>
      <c r="C516" s="221"/>
      <c r="D516" s="212"/>
      <c r="E516" s="59"/>
      <c r="G516" s="59"/>
    </row>
    <row r="517" spans="1:7" ht="20.25" customHeight="1" x14ac:dyDescent="0.3">
      <c r="A517" s="221"/>
      <c r="B517" s="221"/>
      <c r="C517" s="221"/>
      <c r="D517" s="212"/>
      <c r="E517" s="59"/>
      <c r="G517" s="59"/>
    </row>
    <row r="518" spans="1:7" ht="20.25" customHeight="1" x14ac:dyDescent="0.3">
      <c r="A518" s="221"/>
      <c r="B518" s="221"/>
      <c r="C518" s="221"/>
      <c r="D518" s="212"/>
      <c r="E518" s="59"/>
      <c r="G518" s="59"/>
    </row>
    <row r="519" spans="1:7" ht="20.25" customHeight="1" x14ac:dyDescent="0.3">
      <c r="A519" s="221"/>
      <c r="B519" s="221"/>
      <c r="C519" s="221"/>
      <c r="D519" s="212"/>
      <c r="E519" s="59"/>
      <c r="G519" s="59"/>
    </row>
    <row r="520" spans="1:7" ht="20.25" customHeight="1" x14ac:dyDescent="0.3">
      <c r="A520" s="221"/>
      <c r="B520" s="221"/>
      <c r="C520" s="221"/>
      <c r="D520" s="212"/>
      <c r="E520" s="59"/>
      <c r="G520" s="59"/>
    </row>
    <row r="521" spans="1:7" ht="20.25" customHeight="1" x14ac:dyDescent="0.3">
      <c r="A521" s="221"/>
      <c r="B521" s="221"/>
      <c r="C521" s="221"/>
      <c r="D521" s="212"/>
      <c r="E521" s="59"/>
      <c r="G521" s="59"/>
    </row>
    <row r="522" spans="1:7" ht="20.25" customHeight="1" x14ac:dyDescent="0.3">
      <c r="A522" s="221"/>
      <c r="B522" s="221"/>
      <c r="C522" s="221"/>
      <c r="D522" s="212"/>
      <c r="E522" s="59"/>
      <c r="G522" s="59"/>
    </row>
    <row r="523" spans="1:7" ht="20.25" customHeight="1" x14ac:dyDescent="0.3">
      <c r="A523" s="221"/>
      <c r="B523" s="221"/>
      <c r="C523" s="221"/>
      <c r="D523" s="212"/>
      <c r="E523" s="59"/>
      <c r="G523" s="59"/>
    </row>
    <row r="524" spans="1:7" ht="20.25" customHeight="1" x14ac:dyDescent="0.3">
      <c r="A524" s="221"/>
      <c r="B524" s="221"/>
      <c r="C524" s="221"/>
      <c r="D524" s="212"/>
      <c r="E524" s="59"/>
      <c r="G524" s="59"/>
    </row>
    <row r="525" spans="1:7" ht="20.25" customHeight="1" x14ac:dyDescent="0.3">
      <c r="A525" s="221"/>
      <c r="B525" s="221"/>
      <c r="C525" s="221"/>
      <c r="D525" s="212"/>
      <c r="E525" s="59"/>
      <c r="G525" s="59"/>
    </row>
    <row r="526" spans="1:7" ht="20.25" customHeight="1" x14ac:dyDescent="0.3">
      <c r="A526" s="221"/>
      <c r="B526" s="221"/>
      <c r="C526" s="221"/>
      <c r="D526" s="212"/>
      <c r="E526" s="59"/>
      <c r="G526" s="59"/>
    </row>
    <row r="527" spans="1:7" ht="20.25" customHeight="1" x14ac:dyDescent="0.3">
      <c r="A527" s="221"/>
      <c r="B527" s="221"/>
      <c r="C527" s="221"/>
      <c r="D527" s="212"/>
      <c r="E527" s="59"/>
      <c r="G527" s="59"/>
    </row>
    <row r="528" spans="1:7" ht="20.25" customHeight="1" x14ac:dyDescent="0.3">
      <c r="A528" s="221"/>
      <c r="B528" s="221"/>
      <c r="C528" s="221"/>
      <c r="D528" s="212"/>
      <c r="E528" s="59"/>
      <c r="G528" s="59"/>
    </row>
    <row r="529" spans="1:7" ht="20.25" customHeight="1" x14ac:dyDescent="0.3">
      <c r="A529" s="221"/>
      <c r="B529" s="221"/>
      <c r="C529" s="221"/>
      <c r="D529" s="212"/>
      <c r="E529" s="59"/>
      <c r="G529" s="59"/>
    </row>
    <row r="530" spans="1:7" ht="20.25" customHeight="1" x14ac:dyDescent="0.3">
      <c r="A530" s="221"/>
      <c r="B530" s="221"/>
      <c r="C530" s="221"/>
      <c r="D530" s="212"/>
      <c r="E530" s="59"/>
      <c r="G530" s="59"/>
    </row>
    <row r="531" spans="1:7" ht="20.25" customHeight="1" x14ac:dyDescent="0.3">
      <c r="A531" s="221"/>
      <c r="B531" s="221"/>
      <c r="C531" s="221"/>
      <c r="D531" s="212"/>
      <c r="E531" s="59"/>
      <c r="G531" s="59"/>
    </row>
    <row r="532" spans="1:7" ht="20.25" customHeight="1" x14ac:dyDescent="0.3">
      <c r="A532" s="221"/>
      <c r="B532" s="221"/>
      <c r="C532" s="221"/>
      <c r="D532" s="212"/>
      <c r="E532" s="59"/>
      <c r="G532" s="59"/>
    </row>
    <row r="533" spans="1:7" ht="20.25" customHeight="1" x14ac:dyDescent="0.3">
      <c r="A533" s="221"/>
      <c r="B533" s="221"/>
      <c r="C533" s="221"/>
      <c r="D533" s="212"/>
      <c r="E533" s="59"/>
      <c r="G533" s="59"/>
    </row>
    <row r="534" spans="1:7" ht="20.25" customHeight="1" x14ac:dyDescent="0.3">
      <c r="A534" s="221"/>
      <c r="B534" s="221"/>
      <c r="C534" s="221"/>
      <c r="D534" s="212"/>
      <c r="E534" s="59"/>
      <c r="G534" s="59"/>
    </row>
    <row r="535" spans="1:7" ht="20.25" customHeight="1" x14ac:dyDescent="0.3">
      <c r="A535" s="221"/>
      <c r="B535" s="221"/>
      <c r="C535" s="221"/>
      <c r="D535" s="212"/>
      <c r="E535" s="59"/>
      <c r="G535" s="59"/>
    </row>
    <row r="536" spans="1:7" ht="20.25" customHeight="1" x14ac:dyDescent="0.3">
      <c r="A536" s="221"/>
      <c r="B536" s="221"/>
      <c r="C536" s="221"/>
      <c r="D536" s="212"/>
      <c r="E536" s="59"/>
      <c r="G536" s="59"/>
    </row>
    <row r="537" spans="1:7" ht="20.25" customHeight="1" x14ac:dyDescent="0.3">
      <c r="A537" s="221"/>
      <c r="B537" s="221"/>
      <c r="C537" s="221"/>
      <c r="D537" s="212"/>
      <c r="E537" s="59"/>
      <c r="G537" s="59"/>
    </row>
    <row r="538" spans="1:7" ht="20.25" customHeight="1" x14ac:dyDescent="0.3">
      <c r="A538" s="221"/>
      <c r="B538" s="221"/>
      <c r="C538" s="221"/>
      <c r="D538" s="212"/>
      <c r="E538" s="59"/>
      <c r="G538" s="59"/>
    </row>
    <row r="539" spans="1:7" ht="20.25" customHeight="1" x14ac:dyDescent="0.3">
      <c r="A539" s="221"/>
      <c r="B539" s="221"/>
      <c r="C539" s="221"/>
      <c r="D539" s="212"/>
      <c r="E539" s="59"/>
      <c r="G539" s="59"/>
    </row>
    <row r="540" spans="1:7" ht="20.25" customHeight="1" x14ac:dyDescent="0.3">
      <c r="A540" s="221"/>
      <c r="B540" s="221"/>
      <c r="C540" s="221"/>
      <c r="D540" s="212"/>
      <c r="E540" s="59"/>
      <c r="G540" s="59"/>
    </row>
    <row r="541" spans="1:7" ht="20.25" customHeight="1" x14ac:dyDescent="0.3">
      <c r="A541" s="221"/>
      <c r="B541" s="221"/>
      <c r="C541" s="221"/>
      <c r="D541" s="212"/>
      <c r="E541" s="59"/>
      <c r="G541" s="59"/>
    </row>
    <row r="542" spans="1:7" ht="20.25" customHeight="1" x14ac:dyDescent="0.3">
      <c r="A542" s="221"/>
      <c r="B542" s="221"/>
      <c r="C542" s="221"/>
      <c r="D542" s="212"/>
      <c r="E542" s="59"/>
      <c r="G542" s="59"/>
    </row>
    <row r="543" spans="1:7" ht="20.25" customHeight="1" x14ac:dyDescent="0.3">
      <c r="A543" s="221"/>
      <c r="B543" s="221"/>
      <c r="C543" s="221"/>
      <c r="D543" s="212"/>
      <c r="E543" s="59"/>
      <c r="G543" s="59"/>
    </row>
    <row r="544" spans="1:7" ht="20.25" customHeight="1" x14ac:dyDescent="0.3">
      <c r="A544" s="221"/>
      <c r="B544" s="221"/>
      <c r="C544" s="221"/>
      <c r="D544" s="212"/>
      <c r="E544" s="59"/>
      <c r="G544" s="59"/>
    </row>
    <row r="545" spans="1:7" ht="20.25" customHeight="1" x14ac:dyDescent="0.3">
      <c r="A545" s="221"/>
      <c r="B545" s="221"/>
      <c r="C545" s="221"/>
      <c r="D545" s="212"/>
      <c r="E545" s="59"/>
      <c r="G545" s="59"/>
    </row>
    <row r="546" spans="1:7" ht="20.25" customHeight="1" x14ac:dyDescent="0.3">
      <c r="A546" s="221"/>
      <c r="B546" s="221"/>
      <c r="C546" s="221"/>
      <c r="D546" s="212"/>
      <c r="E546" s="59"/>
      <c r="G546" s="59"/>
    </row>
    <row r="547" spans="1:7" ht="20.25" customHeight="1" x14ac:dyDescent="0.3">
      <c r="A547" s="221"/>
      <c r="B547" s="221"/>
      <c r="C547" s="221"/>
      <c r="D547" s="212"/>
      <c r="E547" s="59"/>
      <c r="G547" s="59"/>
    </row>
    <row r="548" spans="1:7" ht="20.25" customHeight="1" x14ac:dyDescent="0.3">
      <c r="A548" s="221"/>
      <c r="B548" s="221"/>
      <c r="C548" s="221"/>
      <c r="D548" s="212"/>
      <c r="E548" s="59"/>
      <c r="G548" s="59"/>
    </row>
    <row r="549" spans="1:7" ht="20.25" customHeight="1" x14ac:dyDescent="0.3">
      <c r="A549" s="221"/>
      <c r="B549" s="221"/>
      <c r="C549" s="221"/>
      <c r="D549" s="212"/>
      <c r="E549" s="59"/>
      <c r="G549" s="59"/>
    </row>
    <row r="550" spans="1:7" ht="20.25" customHeight="1" x14ac:dyDescent="0.3">
      <c r="A550" s="221"/>
      <c r="B550" s="221"/>
      <c r="C550" s="221"/>
      <c r="D550" s="212"/>
      <c r="E550" s="59"/>
      <c r="G550" s="59"/>
    </row>
    <row r="551" spans="1:7" ht="20.25" customHeight="1" x14ac:dyDescent="0.3">
      <c r="A551" s="221"/>
      <c r="B551" s="221"/>
      <c r="C551" s="221"/>
      <c r="D551" s="212"/>
      <c r="E551" s="59"/>
      <c r="G551" s="59"/>
    </row>
    <row r="552" spans="1:7" ht="20.25" customHeight="1" x14ac:dyDescent="0.3">
      <c r="A552" s="221"/>
      <c r="B552" s="221"/>
      <c r="C552" s="221"/>
      <c r="D552" s="212"/>
      <c r="E552" s="59"/>
      <c r="G552" s="59"/>
    </row>
    <row r="553" spans="1:7" ht="20.25" customHeight="1" x14ac:dyDescent="0.3">
      <c r="A553" s="221"/>
      <c r="B553" s="221"/>
      <c r="C553" s="221"/>
      <c r="D553" s="212"/>
      <c r="E553" s="59"/>
      <c r="G553" s="59"/>
    </row>
    <row r="554" spans="1:7" ht="20.25" customHeight="1" x14ac:dyDescent="0.3">
      <c r="A554" s="221"/>
      <c r="B554" s="221"/>
      <c r="C554" s="221"/>
      <c r="D554" s="212"/>
      <c r="E554" s="59"/>
      <c r="G554" s="59"/>
    </row>
    <row r="555" spans="1:7" ht="20.25" customHeight="1" x14ac:dyDescent="0.3">
      <c r="A555" s="221"/>
      <c r="B555" s="221"/>
      <c r="C555" s="221"/>
      <c r="D555" s="212"/>
      <c r="E555" s="59"/>
      <c r="G555" s="59"/>
    </row>
    <row r="556" spans="1:7" ht="20.25" customHeight="1" x14ac:dyDescent="0.3">
      <c r="A556" s="221"/>
      <c r="B556" s="221"/>
      <c r="C556" s="221"/>
      <c r="D556" s="212"/>
      <c r="E556" s="59"/>
      <c r="G556" s="59"/>
    </row>
    <row r="557" spans="1:7" ht="20.25" customHeight="1" x14ac:dyDescent="0.3">
      <c r="A557" s="221"/>
      <c r="B557" s="221"/>
      <c r="C557" s="221"/>
      <c r="D557" s="212"/>
      <c r="E557" s="59"/>
      <c r="G557" s="59"/>
    </row>
    <row r="558" spans="1:7" ht="20.25" customHeight="1" x14ac:dyDescent="0.3">
      <c r="A558" s="221"/>
      <c r="B558" s="221"/>
      <c r="C558" s="221"/>
      <c r="D558" s="212"/>
      <c r="E558" s="59"/>
      <c r="G558" s="59"/>
    </row>
    <row r="559" spans="1:7" ht="20.25" customHeight="1" x14ac:dyDescent="0.3">
      <c r="A559" s="221"/>
      <c r="B559" s="221"/>
      <c r="C559" s="221"/>
      <c r="D559" s="212"/>
      <c r="E559" s="59"/>
      <c r="G559" s="59"/>
    </row>
    <row r="560" spans="1:7" ht="20.25" customHeight="1" x14ac:dyDescent="0.3">
      <c r="A560" s="221"/>
      <c r="B560" s="221"/>
      <c r="C560" s="221"/>
      <c r="D560" s="212"/>
      <c r="E560" s="59"/>
      <c r="G560" s="59"/>
    </row>
    <row r="561" spans="1:7" ht="20.25" customHeight="1" x14ac:dyDescent="0.3">
      <c r="A561" s="221"/>
      <c r="B561" s="221"/>
      <c r="C561" s="221"/>
      <c r="D561" s="212"/>
      <c r="E561" s="59"/>
      <c r="G561" s="59"/>
    </row>
    <row r="562" spans="1:7" ht="20.25" customHeight="1" x14ac:dyDescent="0.3">
      <c r="A562" s="221"/>
      <c r="B562" s="221"/>
      <c r="C562" s="221"/>
      <c r="D562" s="212"/>
      <c r="E562" s="59"/>
      <c r="G562" s="59"/>
    </row>
    <row r="563" spans="1:7" ht="20.25" customHeight="1" x14ac:dyDescent="0.3">
      <c r="A563" s="221"/>
      <c r="B563" s="221"/>
      <c r="C563" s="221"/>
      <c r="D563" s="212"/>
      <c r="E563" s="59"/>
      <c r="G563" s="59"/>
    </row>
    <row r="564" spans="1:7" ht="20.25" customHeight="1" x14ac:dyDescent="0.3">
      <c r="A564" s="221"/>
      <c r="B564" s="221"/>
      <c r="C564" s="221"/>
      <c r="D564" s="212"/>
      <c r="E564" s="59"/>
      <c r="G564" s="59"/>
    </row>
    <row r="565" spans="1:7" ht="20.25" customHeight="1" x14ac:dyDescent="0.3">
      <c r="A565" s="221"/>
      <c r="B565" s="221"/>
      <c r="C565" s="221"/>
      <c r="D565" s="212"/>
      <c r="E565" s="59"/>
      <c r="G565" s="59"/>
    </row>
    <row r="566" spans="1:7" ht="20.25" customHeight="1" x14ac:dyDescent="0.3">
      <c r="A566" s="221"/>
      <c r="B566" s="221"/>
      <c r="C566" s="221"/>
      <c r="D566" s="212"/>
      <c r="E566" s="59"/>
      <c r="G566" s="59"/>
    </row>
    <row r="567" spans="1:7" ht="20.25" customHeight="1" x14ac:dyDescent="0.3">
      <c r="A567" s="221"/>
      <c r="B567" s="221"/>
      <c r="C567" s="221"/>
      <c r="D567" s="212"/>
      <c r="E567" s="59"/>
      <c r="G567" s="59"/>
    </row>
    <row r="568" spans="1:7" ht="20.25" customHeight="1" x14ac:dyDescent="0.3">
      <c r="A568" s="221"/>
      <c r="B568" s="221"/>
      <c r="C568" s="221"/>
      <c r="D568" s="212"/>
      <c r="E568" s="59"/>
      <c r="G568" s="59"/>
    </row>
    <row r="569" spans="1:7" ht="20.25" customHeight="1" x14ac:dyDescent="0.3">
      <c r="A569" s="221"/>
      <c r="B569" s="221"/>
      <c r="C569" s="221"/>
      <c r="D569" s="212"/>
      <c r="E569" s="59"/>
      <c r="G569" s="59"/>
    </row>
    <row r="570" spans="1:7" ht="20.25" customHeight="1" x14ac:dyDescent="0.3">
      <c r="A570" s="221"/>
      <c r="B570" s="221"/>
      <c r="C570" s="221"/>
      <c r="D570" s="212"/>
      <c r="E570" s="59"/>
      <c r="G570" s="59"/>
    </row>
    <row r="571" spans="1:7" ht="20.25" customHeight="1" x14ac:dyDescent="0.3">
      <c r="A571" s="221"/>
      <c r="B571" s="221"/>
      <c r="C571" s="221"/>
      <c r="D571" s="212"/>
      <c r="E571" s="59"/>
      <c r="G571" s="59"/>
    </row>
    <row r="572" spans="1:7" ht="20.25" customHeight="1" x14ac:dyDescent="0.3">
      <c r="A572" s="221"/>
      <c r="B572" s="221"/>
      <c r="C572" s="221"/>
      <c r="D572" s="212"/>
      <c r="E572" s="59"/>
      <c r="G572" s="59"/>
    </row>
    <row r="573" spans="1:7" ht="20.25" customHeight="1" x14ac:dyDescent="0.3">
      <c r="A573" s="221"/>
      <c r="B573" s="221"/>
      <c r="C573" s="221"/>
      <c r="D573" s="212"/>
      <c r="E573" s="59"/>
      <c r="G573" s="59"/>
    </row>
    <row r="574" spans="1:7" ht="20.25" customHeight="1" x14ac:dyDescent="0.3">
      <c r="A574" s="221"/>
      <c r="B574" s="221"/>
      <c r="C574" s="221"/>
      <c r="D574" s="212"/>
      <c r="E574" s="59"/>
      <c r="G574" s="59"/>
    </row>
    <row r="575" spans="1:7" ht="20.25" customHeight="1" x14ac:dyDescent="0.3">
      <c r="A575" s="221"/>
      <c r="B575" s="221"/>
      <c r="C575" s="221"/>
      <c r="D575" s="212"/>
      <c r="E575" s="59"/>
      <c r="G575" s="59"/>
    </row>
    <row r="576" spans="1:7" ht="20.25" customHeight="1" x14ac:dyDescent="0.3">
      <c r="A576" s="221"/>
      <c r="B576" s="221"/>
      <c r="C576" s="221"/>
      <c r="D576" s="212"/>
      <c r="E576" s="59"/>
      <c r="G576" s="59"/>
    </row>
    <row r="577" spans="1:7" ht="20.25" customHeight="1" x14ac:dyDescent="0.3">
      <c r="A577" s="221"/>
      <c r="B577" s="221"/>
      <c r="C577" s="221"/>
      <c r="D577" s="212"/>
      <c r="E577" s="59"/>
      <c r="G577" s="59"/>
    </row>
    <row r="578" spans="1:7" ht="20.25" customHeight="1" x14ac:dyDescent="0.3">
      <c r="A578" s="221"/>
      <c r="B578" s="221"/>
      <c r="C578" s="221"/>
      <c r="D578" s="212"/>
      <c r="E578" s="59"/>
      <c r="G578" s="59"/>
    </row>
    <row r="579" spans="1:7" ht="20.25" customHeight="1" x14ac:dyDescent="0.3">
      <c r="A579" s="221"/>
      <c r="B579" s="221"/>
      <c r="C579" s="221"/>
      <c r="D579" s="212"/>
      <c r="E579" s="59"/>
      <c r="G579" s="59"/>
    </row>
    <row r="580" spans="1:7" ht="20.25" customHeight="1" x14ac:dyDescent="0.3">
      <c r="A580" s="221"/>
      <c r="B580" s="221"/>
      <c r="C580" s="221"/>
      <c r="D580" s="212"/>
      <c r="E580" s="59"/>
      <c r="G580" s="59"/>
    </row>
    <row r="581" spans="1:7" ht="20.25" customHeight="1" x14ac:dyDescent="0.3">
      <c r="A581" s="221"/>
      <c r="B581" s="221"/>
      <c r="C581" s="221"/>
      <c r="D581" s="212"/>
      <c r="E581" s="59"/>
      <c r="G581" s="59"/>
    </row>
    <row r="582" spans="1:7" ht="20.25" customHeight="1" x14ac:dyDescent="0.3">
      <c r="A582" s="221"/>
      <c r="B582" s="221"/>
      <c r="C582" s="221"/>
      <c r="D582" s="212"/>
      <c r="E582" s="59"/>
      <c r="G582" s="59"/>
    </row>
    <row r="583" spans="1:7" ht="20.25" customHeight="1" x14ac:dyDescent="0.3">
      <c r="A583" s="221"/>
      <c r="B583" s="221"/>
      <c r="C583" s="221"/>
      <c r="D583" s="212"/>
      <c r="E583" s="59"/>
      <c r="G583" s="59"/>
    </row>
    <row r="584" spans="1:7" ht="20.25" customHeight="1" x14ac:dyDescent="0.3">
      <c r="A584" s="221"/>
      <c r="B584" s="221"/>
      <c r="C584" s="221"/>
      <c r="D584" s="212"/>
      <c r="E584" s="59"/>
      <c r="G584" s="59"/>
    </row>
    <row r="585" spans="1:7" ht="20.25" customHeight="1" x14ac:dyDescent="0.3">
      <c r="A585" s="221"/>
      <c r="B585" s="221"/>
      <c r="C585" s="221"/>
      <c r="D585" s="212"/>
      <c r="E585" s="59"/>
      <c r="G585" s="59"/>
    </row>
    <row r="586" spans="1:7" ht="20.25" customHeight="1" x14ac:dyDescent="0.3">
      <c r="A586" s="221"/>
      <c r="B586" s="221"/>
      <c r="C586" s="221"/>
      <c r="D586" s="212"/>
      <c r="E586" s="59"/>
      <c r="G586" s="59"/>
    </row>
    <row r="587" spans="1:7" ht="20.25" customHeight="1" x14ac:dyDescent="0.3">
      <c r="A587" s="221"/>
      <c r="B587" s="221"/>
      <c r="C587" s="221"/>
      <c r="D587" s="212"/>
      <c r="E587" s="59"/>
      <c r="G587" s="59"/>
    </row>
    <row r="588" spans="1:7" ht="20.25" customHeight="1" x14ac:dyDescent="0.3">
      <c r="A588" s="221"/>
      <c r="B588" s="221"/>
      <c r="C588" s="221"/>
      <c r="D588" s="212"/>
      <c r="E588" s="59"/>
      <c r="G588" s="59"/>
    </row>
    <row r="589" spans="1:7" ht="20.25" customHeight="1" x14ac:dyDescent="0.3">
      <c r="A589" s="221"/>
      <c r="B589" s="221"/>
      <c r="C589" s="221"/>
      <c r="D589" s="212"/>
      <c r="E589" s="59"/>
      <c r="G589" s="59"/>
    </row>
    <row r="590" spans="1:7" ht="20.25" customHeight="1" x14ac:dyDescent="0.3">
      <c r="A590" s="221"/>
      <c r="B590" s="221"/>
      <c r="C590" s="221"/>
      <c r="D590" s="212"/>
      <c r="E590" s="59"/>
      <c r="G590" s="59"/>
    </row>
    <row r="591" spans="1:7" ht="20.25" customHeight="1" x14ac:dyDescent="0.3">
      <c r="A591" s="221"/>
      <c r="B591" s="221"/>
      <c r="C591" s="221"/>
      <c r="D591" s="212"/>
      <c r="E591" s="59"/>
      <c r="G591" s="59"/>
    </row>
    <row r="592" spans="1:7" ht="20.25" customHeight="1" x14ac:dyDescent="0.3">
      <c r="A592" s="221"/>
      <c r="B592" s="221"/>
      <c r="C592" s="221"/>
      <c r="D592" s="212"/>
      <c r="E592" s="59"/>
      <c r="G592" s="59"/>
    </row>
    <row r="593" spans="1:7" ht="20.25" customHeight="1" x14ac:dyDescent="0.3">
      <c r="A593" s="221"/>
      <c r="B593" s="221"/>
      <c r="C593" s="221"/>
      <c r="D593" s="212"/>
      <c r="E593" s="59"/>
      <c r="G593" s="59"/>
    </row>
    <row r="594" spans="1:7" ht="20.25" customHeight="1" x14ac:dyDescent="0.3">
      <c r="A594" s="221"/>
      <c r="B594" s="221"/>
      <c r="C594" s="221"/>
      <c r="D594" s="212"/>
      <c r="E594" s="59"/>
      <c r="G594" s="59"/>
    </row>
    <row r="595" spans="1:7" ht="20.25" customHeight="1" x14ac:dyDescent="0.3">
      <c r="A595" s="221"/>
      <c r="B595" s="221"/>
      <c r="C595" s="221"/>
      <c r="D595" s="212"/>
      <c r="E595" s="59"/>
      <c r="G595" s="59"/>
    </row>
    <row r="596" spans="1:7" ht="20.25" customHeight="1" x14ac:dyDescent="0.3">
      <c r="A596" s="221"/>
      <c r="B596" s="221"/>
      <c r="C596" s="221"/>
      <c r="D596" s="212"/>
      <c r="E596" s="59"/>
      <c r="G596" s="59"/>
    </row>
    <row r="597" spans="1:7" ht="20.25" customHeight="1" x14ac:dyDescent="0.3">
      <c r="A597" s="221"/>
      <c r="B597" s="221"/>
      <c r="C597" s="221"/>
      <c r="D597" s="212"/>
      <c r="E597" s="59"/>
      <c r="G597" s="59"/>
    </row>
    <row r="598" spans="1:7" ht="20.25" customHeight="1" x14ac:dyDescent="0.3">
      <c r="A598" s="221"/>
      <c r="B598" s="221"/>
      <c r="C598" s="221"/>
      <c r="D598" s="212"/>
      <c r="E598" s="59"/>
      <c r="G598" s="59"/>
    </row>
    <row r="599" spans="1:7" ht="20.25" customHeight="1" x14ac:dyDescent="0.3">
      <c r="A599" s="221"/>
      <c r="B599" s="221"/>
      <c r="C599" s="221"/>
      <c r="D599" s="212"/>
      <c r="E599" s="59"/>
      <c r="G599" s="59"/>
    </row>
    <row r="600" spans="1:7" ht="20.25" customHeight="1" x14ac:dyDescent="0.3">
      <c r="A600" s="221"/>
      <c r="B600" s="221"/>
      <c r="C600" s="221"/>
      <c r="D600" s="212"/>
      <c r="E600" s="59"/>
      <c r="G600" s="59"/>
    </row>
    <row r="601" spans="1:7" ht="20.25" customHeight="1" x14ac:dyDescent="0.3">
      <c r="A601" s="221"/>
      <c r="B601" s="221"/>
      <c r="C601" s="221"/>
      <c r="D601" s="212"/>
      <c r="E601" s="59"/>
      <c r="G601" s="59"/>
    </row>
    <row r="602" spans="1:7" ht="20.25" customHeight="1" x14ac:dyDescent="0.3">
      <c r="A602" s="221"/>
      <c r="B602" s="221"/>
      <c r="C602" s="221"/>
      <c r="D602" s="212"/>
      <c r="E602" s="59"/>
      <c r="G602" s="59"/>
    </row>
    <row r="603" spans="1:7" ht="20.25" customHeight="1" x14ac:dyDescent="0.3">
      <c r="A603" s="221"/>
      <c r="B603" s="221"/>
      <c r="C603" s="221"/>
      <c r="D603" s="212"/>
      <c r="E603" s="59"/>
      <c r="G603" s="59"/>
    </row>
    <row r="604" spans="1:7" ht="20.25" customHeight="1" x14ac:dyDescent="0.3">
      <c r="A604" s="221"/>
      <c r="B604" s="221"/>
      <c r="C604" s="221"/>
      <c r="D604" s="212"/>
      <c r="E604" s="59"/>
      <c r="G604" s="59"/>
    </row>
    <row r="605" spans="1:7" ht="20.25" customHeight="1" x14ac:dyDescent="0.3">
      <c r="A605" s="221"/>
      <c r="B605" s="221"/>
      <c r="C605" s="221"/>
      <c r="D605" s="212"/>
      <c r="E605" s="59"/>
      <c r="G605" s="59"/>
    </row>
    <row r="606" spans="1:7" ht="20.25" customHeight="1" x14ac:dyDescent="0.3">
      <c r="A606" s="221"/>
      <c r="B606" s="221"/>
      <c r="C606" s="221"/>
      <c r="D606" s="212"/>
      <c r="E606" s="59"/>
      <c r="G606" s="59"/>
    </row>
    <row r="607" spans="1:7" ht="20.25" customHeight="1" x14ac:dyDescent="0.3">
      <c r="A607" s="221"/>
      <c r="B607" s="221"/>
      <c r="C607" s="221"/>
      <c r="D607" s="212"/>
      <c r="E607" s="59"/>
      <c r="G607" s="59"/>
    </row>
    <row r="608" spans="1:7" ht="20.25" customHeight="1" x14ac:dyDescent="0.3">
      <c r="A608" s="221"/>
      <c r="B608" s="221"/>
      <c r="C608" s="221"/>
      <c r="D608" s="212"/>
      <c r="E608" s="59"/>
      <c r="G608" s="59"/>
    </row>
    <row r="609" spans="1:7" ht="20.25" customHeight="1" x14ac:dyDescent="0.3">
      <c r="A609" s="221"/>
      <c r="B609" s="221"/>
      <c r="C609" s="221"/>
      <c r="D609" s="212"/>
      <c r="E609" s="59"/>
      <c r="G609" s="59"/>
    </row>
    <row r="610" spans="1:7" ht="20.25" customHeight="1" x14ac:dyDescent="0.3">
      <c r="A610" s="221"/>
      <c r="B610" s="221"/>
      <c r="C610" s="221"/>
      <c r="D610" s="212"/>
      <c r="E610" s="59"/>
      <c r="G610" s="59"/>
    </row>
    <row r="611" spans="1:7" ht="20.25" customHeight="1" x14ac:dyDescent="0.3">
      <c r="A611" s="221"/>
      <c r="B611" s="221"/>
      <c r="C611" s="221"/>
      <c r="D611" s="212"/>
      <c r="E611" s="59"/>
      <c r="G611" s="59"/>
    </row>
    <row r="612" spans="1:7" ht="20.25" customHeight="1" x14ac:dyDescent="0.3">
      <c r="A612" s="221"/>
      <c r="B612" s="221"/>
      <c r="C612" s="221"/>
      <c r="D612" s="212"/>
      <c r="E612" s="59"/>
      <c r="G612" s="59"/>
    </row>
    <row r="613" spans="1:7" ht="20.25" customHeight="1" x14ac:dyDescent="0.3">
      <c r="A613" s="221"/>
      <c r="B613" s="221"/>
      <c r="C613" s="221"/>
      <c r="D613" s="212"/>
      <c r="E613" s="59"/>
      <c r="G613" s="59"/>
    </row>
    <row r="614" spans="1:7" ht="20.25" customHeight="1" x14ac:dyDescent="0.3">
      <c r="A614" s="221"/>
      <c r="B614" s="221"/>
      <c r="C614" s="221"/>
      <c r="D614" s="212"/>
      <c r="E614" s="59"/>
      <c r="G614" s="59"/>
    </row>
    <row r="615" spans="1:7" ht="20.25" customHeight="1" x14ac:dyDescent="0.3">
      <c r="A615" s="221"/>
      <c r="B615" s="221"/>
      <c r="C615" s="221"/>
      <c r="D615" s="212"/>
      <c r="E615" s="59"/>
      <c r="G615" s="59"/>
    </row>
    <row r="616" spans="1:7" ht="20.25" customHeight="1" x14ac:dyDescent="0.3">
      <c r="A616" s="221"/>
      <c r="B616" s="221"/>
      <c r="C616" s="221"/>
      <c r="D616" s="212"/>
      <c r="E616" s="59"/>
      <c r="G616" s="59"/>
    </row>
    <row r="617" spans="1:7" ht="20.25" customHeight="1" x14ac:dyDescent="0.3">
      <c r="A617" s="221"/>
      <c r="B617" s="221"/>
      <c r="C617" s="221"/>
      <c r="D617" s="212"/>
      <c r="E617" s="59"/>
      <c r="G617" s="59"/>
    </row>
    <row r="618" spans="1:7" ht="20.25" customHeight="1" x14ac:dyDescent="0.3">
      <c r="A618" s="221"/>
      <c r="B618" s="221"/>
      <c r="C618" s="221"/>
      <c r="D618" s="212"/>
      <c r="E618" s="59"/>
      <c r="G618" s="59"/>
    </row>
    <row r="619" spans="1:7" ht="20.25" customHeight="1" x14ac:dyDescent="0.3">
      <c r="A619" s="221"/>
      <c r="B619" s="221"/>
      <c r="C619" s="221"/>
      <c r="D619" s="212"/>
      <c r="E619" s="59"/>
      <c r="G619" s="59"/>
    </row>
    <row r="620" spans="1:7" ht="20.25" customHeight="1" x14ac:dyDescent="0.3">
      <c r="A620" s="221"/>
      <c r="B620" s="221"/>
      <c r="C620" s="221"/>
      <c r="D620" s="212"/>
      <c r="E620" s="59"/>
      <c r="G620" s="59"/>
    </row>
    <row r="621" spans="1:7" ht="20.25" customHeight="1" x14ac:dyDescent="0.3">
      <c r="A621" s="221"/>
      <c r="B621" s="221"/>
      <c r="C621" s="221"/>
      <c r="D621" s="212"/>
      <c r="E621" s="59"/>
      <c r="G621" s="59"/>
    </row>
    <row r="622" spans="1:7" ht="20.25" customHeight="1" x14ac:dyDescent="0.3">
      <c r="A622" s="221"/>
      <c r="B622" s="221"/>
      <c r="C622" s="221"/>
      <c r="D622" s="212"/>
      <c r="E622" s="59"/>
      <c r="G622" s="59"/>
    </row>
    <row r="623" spans="1:7" ht="20.25" customHeight="1" x14ac:dyDescent="0.3">
      <c r="A623" s="221"/>
      <c r="B623" s="221"/>
      <c r="C623" s="221"/>
      <c r="D623" s="212"/>
      <c r="E623" s="59"/>
      <c r="G623" s="59"/>
    </row>
    <row r="624" spans="1:7" ht="20.25" customHeight="1" x14ac:dyDescent="0.3">
      <c r="A624" s="221"/>
      <c r="B624" s="221"/>
      <c r="C624" s="221"/>
      <c r="D624" s="212"/>
      <c r="E624" s="59"/>
      <c r="G624" s="59"/>
    </row>
    <row r="625" spans="1:7" ht="20.25" customHeight="1" x14ac:dyDescent="0.3">
      <c r="A625" s="221"/>
      <c r="B625" s="221"/>
      <c r="C625" s="221"/>
      <c r="D625" s="212"/>
      <c r="E625" s="59"/>
      <c r="G625" s="59"/>
    </row>
    <row r="626" spans="1:7" ht="20.25" customHeight="1" x14ac:dyDescent="0.3">
      <c r="A626" s="221"/>
      <c r="B626" s="221"/>
      <c r="C626" s="221"/>
      <c r="D626" s="212"/>
      <c r="E626" s="59"/>
      <c r="G626" s="59"/>
    </row>
    <row r="627" spans="1:7" ht="20.25" customHeight="1" x14ac:dyDescent="0.3">
      <c r="A627" s="221"/>
      <c r="B627" s="221"/>
      <c r="C627" s="221"/>
      <c r="D627" s="212"/>
      <c r="E627" s="59"/>
      <c r="G627" s="59"/>
    </row>
    <row r="628" spans="1:7" ht="20.25" customHeight="1" x14ac:dyDescent="0.3">
      <c r="A628" s="221"/>
      <c r="B628" s="221"/>
      <c r="C628" s="221"/>
      <c r="D628" s="212"/>
      <c r="E628" s="59"/>
      <c r="G628" s="59"/>
    </row>
    <row r="629" spans="1:7" ht="20.25" customHeight="1" x14ac:dyDescent="0.3">
      <c r="A629" s="221"/>
      <c r="B629" s="221"/>
      <c r="C629" s="221"/>
      <c r="D629" s="212"/>
      <c r="E629" s="59"/>
      <c r="G629" s="59"/>
    </row>
    <row r="630" spans="1:7" ht="20.25" customHeight="1" x14ac:dyDescent="0.3">
      <c r="A630" s="221"/>
      <c r="B630" s="221"/>
      <c r="C630" s="221"/>
      <c r="D630" s="212"/>
      <c r="E630" s="59"/>
      <c r="G630" s="59"/>
    </row>
    <row r="631" spans="1:7" ht="20.25" customHeight="1" x14ac:dyDescent="0.3">
      <c r="A631" s="221"/>
      <c r="B631" s="221"/>
      <c r="C631" s="221"/>
      <c r="D631" s="212"/>
      <c r="E631" s="59"/>
      <c r="G631" s="59"/>
    </row>
    <row r="632" spans="1:7" ht="20.25" customHeight="1" x14ac:dyDescent="0.3">
      <c r="A632" s="221"/>
      <c r="B632" s="221"/>
      <c r="C632" s="221"/>
      <c r="D632" s="212"/>
      <c r="E632" s="59"/>
      <c r="G632" s="59"/>
    </row>
    <row r="633" spans="1:7" ht="20.25" customHeight="1" x14ac:dyDescent="0.3">
      <c r="A633" s="221"/>
      <c r="B633" s="221"/>
      <c r="C633" s="221"/>
      <c r="D633" s="212"/>
      <c r="E633" s="59"/>
      <c r="G633" s="59"/>
    </row>
    <row r="634" spans="1:7" ht="20.25" customHeight="1" x14ac:dyDescent="0.3">
      <c r="A634" s="221"/>
      <c r="B634" s="221"/>
      <c r="C634" s="221"/>
      <c r="D634" s="212"/>
      <c r="E634" s="59"/>
      <c r="G634" s="59"/>
    </row>
    <row r="635" spans="1:7" ht="20.25" customHeight="1" x14ac:dyDescent="0.3">
      <c r="A635" s="221"/>
      <c r="B635" s="221"/>
      <c r="C635" s="221"/>
      <c r="D635" s="212"/>
      <c r="E635" s="59"/>
      <c r="G635" s="59"/>
    </row>
    <row r="636" spans="1:7" ht="20.25" customHeight="1" x14ac:dyDescent="0.3">
      <c r="A636" s="221"/>
      <c r="B636" s="221"/>
      <c r="C636" s="221"/>
      <c r="D636" s="212"/>
      <c r="E636" s="59"/>
      <c r="G636" s="59"/>
    </row>
    <row r="637" spans="1:7" ht="20.25" customHeight="1" x14ac:dyDescent="0.3">
      <c r="A637" s="221"/>
      <c r="B637" s="221"/>
      <c r="C637" s="221"/>
      <c r="D637" s="212"/>
      <c r="E637" s="59"/>
      <c r="G637" s="59"/>
    </row>
    <row r="638" spans="1:7" ht="20.25" customHeight="1" x14ac:dyDescent="0.3">
      <c r="A638" s="221"/>
      <c r="B638" s="221"/>
      <c r="C638" s="221"/>
      <c r="D638" s="212"/>
      <c r="E638" s="59"/>
      <c r="G638" s="59"/>
    </row>
    <row r="639" spans="1:7" ht="20.25" customHeight="1" x14ac:dyDescent="0.3">
      <c r="A639" s="221"/>
      <c r="B639" s="221"/>
      <c r="C639" s="221"/>
      <c r="D639" s="212"/>
      <c r="E639" s="59"/>
      <c r="G639" s="59"/>
    </row>
    <row r="640" spans="1:7" ht="20.25" customHeight="1" x14ac:dyDescent="0.3">
      <c r="A640" s="221"/>
      <c r="B640" s="221"/>
      <c r="C640" s="221"/>
      <c r="D640" s="212"/>
      <c r="E640" s="59"/>
      <c r="G640" s="59"/>
    </row>
    <row r="641" spans="1:7" ht="20.25" customHeight="1" x14ac:dyDescent="0.3">
      <c r="A641" s="221"/>
      <c r="B641" s="221"/>
      <c r="C641" s="221"/>
      <c r="D641" s="212"/>
      <c r="E641" s="59"/>
      <c r="G641" s="59"/>
    </row>
    <row r="642" spans="1:7" ht="20.25" customHeight="1" x14ac:dyDescent="0.3">
      <c r="A642" s="221"/>
      <c r="B642" s="221"/>
      <c r="C642" s="221"/>
      <c r="D642" s="212"/>
      <c r="E642" s="59"/>
      <c r="G642" s="59"/>
    </row>
    <row r="643" spans="1:7" ht="20.25" customHeight="1" x14ac:dyDescent="0.3">
      <c r="A643" s="221"/>
      <c r="B643" s="221"/>
      <c r="C643" s="221"/>
      <c r="D643" s="212"/>
      <c r="E643" s="59"/>
      <c r="G643" s="59"/>
    </row>
    <row r="644" spans="1:7" ht="20.25" customHeight="1" x14ac:dyDescent="0.3">
      <c r="A644" s="221"/>
      <c r="B644" s="221"/>
      <c r="C644" s="221"/>
      <c r="D644" s="212"/>
      <c r="E644" s="59"/>
      <c r="G644" s="59"/>
    </row>
    <row r="645" spans="1:7" ht="20.25" customHeight="1" x14ac:dyDescent="0.3">
      <c r="A645" s="221"/>
      <c r="B645" s="221"/>
      <c r="C645" s="221"/>
      <c r="D645" s="212"/>
      <c r="E645" s="59"/>
      <c r="G645" s="59"/>
    </row>
    <row r="646" spans="1:7" ht="20.25" customHeight="1" x14ac:dyDescent="0.3">
      <c r="A646" s="221"/>
      <c r="B646" s="221"/>
      <c r="C646" s="221"/>
      <c r="D646" s="212"/>
      <c r="E646" s="59"/>
      <c r="G646" s="59"/>
    </row>
    <row r="647" spans="1:7" ht="20.25" customHeight="1" x14ac:dyDescent="0.3">
      <c r="A647" s="221"/>
      <c r="B647" s="221"/>
      <c r="C647" s="221"/>
      <c r="D647" s="212"/>
      <c r="E647" s="59"/>
      <c r="G647" s="59"/>
    </row>
    <row r="648" spans="1:7" ht="20.25" customHeight="1" x14ac:dyDescent="0.3">
      <c r="A648" s="221"/>
      <c r="B648" s="221"/>
      <c r="C648" s="221"/>
      <c r="D648" s="212"/>
      <c r="E648" s="59"/>
      <c r="G648" s="59"/>
    </row>
    <row r="649" spans="1:7" ht="20.25" customHeight="1" x14ac:dyDescent="0.3">
      <c r="A649" s="221"/>
      <c r="B649" s="221"/>
      <c r="C649" s="221"/>
      <c r="D649" s="212"/>
      <c r="E649" s="59"/>
      <c r="G649" s="59"/>
    </row>
    <row r="650" spans="1:7" ht="20.25" customHeight="1" x14ac:dyDescent="0.3">
      <c r="A650" s="221"/>
      <c r="B650" s="221"/>
      <c r="C650" s="221"/>
      <c r="D650" s="212"/>
      <c r="E650" s="59"/>
      <c r="G650" s="59"/>
    </row>
    <row r="651" spans="1:7" ht="20.25" customHeight="1" x14ac:dyDescent="0.3">
      <c r="A651" s="221"/>
      <c r="B651" s="221"/>
      <c r="C651" s="221"/>
      <c r="D651" s="212"/>
      <c r="E651" s="59"/>
      <c r="G651" s="59"/>
    </row>
    <row r="652" spans="1:7" ht="20.25" customHeight="1" x14ac:dyDescent="0.3">
      <c r="A652" s="221"/>
      <c r="B652" s="221"/>
      <c r="C652" s="221"/>
      <c r="D652" s="212"/>
      <c r="E652" s="59"/>
      <c r="G652" s="59"/>
    </row>
    <row r="653" spans="1:7" ht="20.25" customHeight="1" x14ac:dyDescent="0.3">
      <c r="A653" s="221"/>
      <c r="B653" s="221"/>
      <c r="C653" s="221"/>
      <c r="D653" s="212"/>
      <c r="E653" s="59"/>
      <c r="G653" s="59"/>
    </row>
    <row r="654" spans="1:7" ht="20.25" customHeight="1" x14ac:dyDescent="0.3">
      <c r="A654" s="221"/>
      <c r="B654" s="221"/>
      <c r="C654" s="221"/>
      <c r="D654" s="212"/>
      <c r="E654" s="59"/>
      <c r="G654" s="59"/>
    </row>
    <row r="655" spans="1:7" ht="20.25" customHeight="1" x14ac:dyDescent="0.3">
      <c r="A655" s="221"/>
      <c r="B655" s="221"/>
      <c r="C655" s="221"/>
      <c r="D655" s="212"/>
      <c r="E655" s="59"/>
      <c r="G655" s="59"/>
    </row>
    <row r="656" spans="1:7" ht="20.25" customHeight="1" x14ac:dyDescent="0.3">
      <c r="A656" s="221"/>
      <c r="B656" s="221"/>
      <c r="C656" s="221"/>
      <c r="D656" s="212"/>
      <c r="E656" s="59"/>
      <c r="G656" s="59"/>
    </row>
    <row r="657" spans="1:7" ht="20.25" customHeight="1" x14ac:dyDescent="0.3">
      <c r="A657" s="221"/>
      <c r="B657" s="221"/>
      <c r="C657" s="221"/>
      <c r="D657" s="212"/>
      <c r="E657" s="59"/>
      <c r="G657" s="59"/>
    </row>
    <row r="658" spans="1:7" ht="20.25" customHeight="1" x14ac:dyDescent="0.3">
      <c r="A658" s="221"/>
      <c r="B658" s="221"/>
      <c r="C658" s="221"/>
      <c r="D658" s="212"/>
      <c r="E658" s="59"/>
      <c r="G658" s="59"/>
    </row>
    <row r="659" spans="1:7" ht="20.25" customHeight="1" x14ac:dyDescent="0.3">
      <c r="A659" s="221"/>
      <c r="B659" s="221"/>
      <c r="C659" s="221"/>
      <c r="D659" s="212"/>
      <c r="E659" s="59"/>
      <c r="G659" s="59"/>
    </row>
    <row r="660" spans="1:7" ht="20.25" customHeight="1" x14ac:dyDescent="0.3">
      <c r="A660" s="221"/>
      <c r="B660" s="221"/>
      <c r="C660" s="221"/>
      <c r="D660" s="212"/>
      <c r="E660" s="59"/>
      <c r="G660" s="59"/>
    </row>
    <row r="661" spans="1:7" ht="20.25" customHeight="1" x14ac:dyDescent="0.3">
      <c r="A661" s="221"/>
      <c r="B661" s="221"/>
      <c r="C661" s="221"/>
      <c r="D661" s="212"/>
      <c r="E661" s="59"/>
      <c r="G661" s="59"/>
    </row>
    <row r="662" spans="1:7" ht="20.25" customHeight="1" x14ac:dyDescent="0.3">
      <c r="A662" s="221"/>
      <c r="B662" s="221"/>
      <c r="C662" s="221"/>
      <c r="D662" s="212"/>
      <c r="E662" s="59"/>
      <c r="G662" s="59"/>
    </row>
    <row r="663" spans="1:7" ht="20.25" customHeight="1" x14ac:dyDescent="0.3">
      <c r="A663" s="221"/>
      <c r="B663" s="221"/>
      <c r="C663" s="221"/>
      <c r="D663" s="212"/>
      <c r="E663" s="59"/>
      <c r="G663" s="59"/>
    </row>
    <row r="664" spans="1:7" ht="20.25" customHeight="1" x14ac:dyDescent="0.3">
      <c r="A664" s="221"/>
      <c r="B664" s="221"/>
      <c r="C664" s="221"/>
      <c r="D664" s="212"/>
      <c r="E664" s="59"/>
      <c r="G664" s="59"/>
    </row>
    <row r="665" spans="1:7" ht="20.25" customHeight="1" x14ac:dyDescent="0.3">
      <c r="A665" s="221"/>
      <c r="B665" s="221"/>
      <c r="C665" s="221"/>
      <c r="D665" s="212"/>
      <c r="E665" s="59"/>
      <c r="G665" s="59"/>
    </row>
    <row r="666" spans="1:7" ht="20.25" customHeight="1" x14ac:dyDescent="0.3">
      <c r="A666" s="221"/>
      <c r="B666" s="221"/>
      <c r="C666" s="221"/>
      <c r="D666" s="212"/>
      <c r="E666" s="59"/>
      <c r="G666" s="59"/>
    </row>
    <row r="667" spans="1:7" ht="20.25" customHeight="1" x14ac:dyDescent="0.3">
      <c r="A667" s="221"/>
      <c r="B667" s="221"/>
      <c r="C667" s="221"/>
      <c r="D667" s="212"/>
      <c r="E667" s="59"/>
      <c r="G667" s="59"/>
    </row>
    <row r="668" spans="1:7" ht="20.25" customHeight="1" x14ac:dyDescent="0.3">
      <c r="A668" s="221"/>
      <c r="B668" s="221"/>
      <c r="C668" s="221"/>
      <c r="D668" s="212"/>
      <c r="E668" s="59"/>
      <c r="G668" s="59"/>
    </row>
    <row r="669" spans="1:7" ht="20.25" customHeight="1" x14ac:dyDescent="0.3">
      <c r="A669" s="221"/>
      <c r="B669" s="221"/>
      <c r="C669" s="221"/>
      <c r="D669" s="212"/>
      <c r="E669" s="59"/>
      <c r="G669" s="59"/>
    </row>
    <row r="670" spans="1:7" ht="20.25" customHeight="1" x14ac:dyDescent="0.3">
      <c r="A670" s="221"/>
      <c r="B670" s="221"/>
      <c r="C670" s="221"/>
      <c r="D670" s="212"/>
      <c r="E670" s="59"/>
      <c r="G670" s="59"/>
    </row>
    <row r="671" spans="1:7" ht="20.25" customHeight="1" x14ac:dyDescent="0.3">
      <c r="A671" s="221"/>
      <c r="B671" s="221"/>
      <c r="C671" s="221"/>
      <c r="D671" s="212"/>
      <c r="E671" s="59"/>
      <c r="G671" s="59"/>
    </row>
    <row r="672" spans="1:7" ht="20.25" customHeight="1" x14ac:dyDescent="0.3">
      <c r="A672" s="221"/>
      <c r="B672" s="221"/>
      <c r="C672" s="221"/>
      <c r="D672" s="212"/>
      <c r="E672" s="59"/>
      <c r="G672" s="59"/>
    </row>
    <row r="673" spans="1:7" ht="20.25" customHeight="1" x14ac:dyDescent="0.3">
      <c r="A673" s="221"/>
      <c r="B673" s="221"/>
      <c r="C673" s="221"/>
      <c r="D673" s="212"/>
      <c r="E673" s="59"/>
      <c r="G673" s="59"/>
    </row>
    <row r="674" spans="1:7" ht="20.25" customHeight="1" x14ac:dyDescent="0.3">
      <c r="A674" s="221"/>
      <c r="B674" s="221"/>
      <c r="C674" s="221"/>
      <c r="D674" s="212"/>
      <c r="E674" s="59"/>
      <c r="G674" s="59"/>
    </row>
    <row r="675" spans="1:7" ht="20.25" customHeight="1" x14ac:dyDescent="0.3">
      <c r="A675" s="221"/>
      <c r="B675" s="221"/>
      <c r="C675" s="221"/>
      <c r="D675" s="212"/>
      <c r="E675" s="59"/>
      <c r="G675" s="59"/>
    </row>
    <row r="676" spans="1:7" ht="20.25" customHeight="1" x14ac:dyDescent="0.3">
      <c r="A676" s="221"/>
      <c r="B676" s="221"/>
      <c r="C676" s="221"/>
      <c r="D676" s="212"/>
      <c r="E676" s="59"/>
      <c r="G676" s="59"/>
    </row>
    <row r="677" spans="1:7" ht="20.25" customHeight="1" x14ac:dyDescent="0.3">
      <c r="A677" s="221"/>
      <c r="B677" s="221"/>
      <c r="C677" s="221"/>
      <c r="D677" s="212"/>
      <c r="E677" s="59"/>
      <c r="G677" s="59"/>
    </row>
    <row r="678" spans="1:7" ht="20.25" customHeight="1" x14ac:dyDescent="0.3">
      <c r="A678" s="221"/>
      <c r="B678" s="221"/>
      <c r="C678" s="221"/>
      <c r="D678" s="212"/>
      <c r="E678" s="59"/>
      <c r="G678" s="59"/>
    </row>
    <row r="679" spans="1:7" ht="20.25" customHeight="1" x14ac:dyDescent="0.3">
      <c r="A679" s="221"/>
      <c r="B679" s="221"/>
      <c r="C679" s="221"/>
      <c r="D679" s="212"/>
      <c r="E679" s="59"/>
      <c r="G679" s="59"/>
    </row>
    <row r="680" spans="1:7" ht="20.25" customHeight="1" x14ac:dyDescent="0.3">
      <c r="A680" s="221"/>
      <c r="B680" s="221"/>
      <c r="C680" s="221"/>
      <c r="D680" s="212"/>
      <c r="E680" s="59"/>
      <c r="G680" s="59"/>
    </row>
    <row r="681" spans="1:7" ht="20.25" customHeight="1" x14ac:dyDescent="0.3">
      <c r="A681" s="221"/>
      <c r="B681" s="221"/>
      <c r="C681" s="221"/>
      <c r="D681" s="212"/>
      <c r="E681" s="59"/>
      <c r="G681" s="59"/>
    </row>
    <row r="682" spans="1:7" ht="20.25" customHeight="1" x14ac:dyDescent="0.3">
      <c r="A682" s="221"/>
      <c r="B682" s="221"/>
      <c r="C682" s="221"/>
      <c r="D682" s="212"/>
      <c r="E682" s="59"/>
      <c r="G682" s="59"/>
    </row>
    <row r="683" spans="1:7" ht="20.25" customHeight="1" x14ac:dyDescent="0.3">
      <c r="A683" s="221"/>
      <c r="B683" s="221"/>
      <c r="C683" s="221"/>
      <c r="D683" s="212"/>
      <c r="E683" s="59"/>
      <c r="G683" s="59"/>
    </row>
    <row r="684" spans="1:7" ht="20.25" customHeight="1" x14ac:dyDescent="0.3">
      <c r="A684" s="221"/>
      <c r="B684" s="221"/>
      <c r="C684" s="221"/>
      <c r="D684" s="212"/>
      <c r="E684" s="59"/>
      <c r="G684" s="59"/>
    </row>
    <row r="685" spans="1:7" ht="20.25" customHeight="1" x14ac:dyDescent="0.3">
      <c r="A685" s="221"/>
      <c r="B685" s="221"/>
      <c r="C685" s="221"/>
      <c r="D685" s="212"/>
      <c r="E685" s="59"/>
      <c r="G685" s="59"/>
    </row>
    <row r="686" spans="1:7" ht="20.25" customHeight="1" x14ac:dyDescent="0.3">
      <c r="A686" s="221"/>
      <c r="B686" s="221"/>
      <c r="C686" s="221"/>
      <c r="D686" s="212"/>
      <c r="E686" s="59"/>
      <c r="G686" s="59"/>
    </row>
    <row r="687" spans="1:7" ht="20.25" customHeight="1" x14ac:dyDescent="0.3">
      <c r="A687" s="221"/>
      <c r="B687" s="221"/>
      <c r="C687" s="221"/>
      <c r="D687" s="212"/>
      <c r="E687" s="59"/>
      <c r="G687" s="59"/>
    </row>
    <row r="688" spans="1:7" ht="20.25" customHeight="1" x14ac:dyDescent="0.3">
      <c r="A688" s="221"/>
      <c r="B688" s="221"/>
      <c r="C688" s="221"/>
      <c r="D688" s="212"/>
      <c r="E688" s="59"/>
      <c r="G688" s="59"/>
    </row>
    <row r="689" spans="1:7" ht="20.25" customHeight="1" x14ac:dyDescent="0.3">
      <c r="A689" s="221"/>
      <c r="B689" s="221"/>
      <c r="C689" s="221"/>
      <c r="D689" s="212"/>
      <c r="E689" s="59"/>
      <c r="G689" s="59"/>
    </row>
    <row r="690" spans="1:7" ht="20.25" customHeight="1" x14ac:dyDescent="0.3">
      <c r="A690" s="221"/>
      <c r="B690" s="221"/>
      <c r="C690" s="221"/>
      <c r="D690" s="212"/>
      <c r="E690" s="59"/>
      <c r="G690" s="59"/>
    </row>
    <row r="691" spans="1:7" ht="20.25" customHeight="1" x14ac:dyDescent="0.3">
      <c r="A691" s="221"/>
      <c r="B691" s="221"/>
      <c r="C691" s="221"/>
      <c r="D691" s="212"/>
      <c r="E691" s="59"/>
      <c r="G691" s="59"/>
    </row>
    <row r="692" spans="1:7" ht="20.25" customHeight="1" x14ac:dyDescent="0.3">
      <c r="A692" s="221"/>
      <c r="B692" s="221"/>
      <c r="C692" s="221"/>
      <c r="D692" s="212"/>
      <c r="E692" s="59"/>
      <c r="G692" s="59"/>
    </row>
    <row r="693" spans="1:7" ht="20.25" customHeight="1" x14ac:dyDescent="0.3">
      <c r="A693" s="221"/>
      <c r="B693" s="221"/>
      <c r="C693" s="221"/>
      <c r="D693" s="212"/>
      <c r="E693" s="59"/>
      <c r="G693" s="59"/>
    </row>
    <row r="694" spans="1:7" ht="20.25" customHeight="1" x14ac:dyDescent="0.3">
      <c r="A694" s="221"/>
      <c r="B694" s="221"/>
      <c r="C694" s="221"/>
      <c r="D694" s="212"/>
      <c r="E694" s="59"/>
      <c r="G694" s="59"/>
    </row>
    <row r="695" spans="1:7" ht="20.25" customHeight="1" x14ac:dyDescent="0.3">
      <c r="A695" s="221"/>
      <c r="B695" s="221"/>
      <c r="C695" s="221"/>
      <c r="D695" s="212"/>
      <c r="E695" s="59"/>
      <c r="G695" s="59"/>
    </row>
    <row r="696" spans="1:7" ht="20.25" customHeight="1" x14ac:dyDescent="0.3">
      <c r="A696" s="221"/>
      <c r="B696" s="221"/>
      <c r="C696" s="221"/>
      <c r="D696" s="212"/>
      <c r="E696" s="59"/>
      <c r="G696" s="59"/>
    </row>
    <row r="697" spans="1:7" ht="20.25" customHeight="1" x14ac:dyDescent="0.3">
      <c r="A697" s="221"/>
      <c r="B697" s="221"/>
      <c r="C697" s="221"/>
      <c r="D697" s="212"/>
      <c r="E697" s="59"/>
      <c r="G697" s="59"/>
    </row>
    <row r="698" spans="1:7" ht="20.25" customHeight="1" x14ac:dyDescent="0.3">
      <c r="A698" s="221"/>
      <c r="B698" s="221"/>
      <c r="C698" s="221"/>
      <c r="D698" s="212"/>
      <c r="E698" s="59"/>
      <c r="G698" s="59"/>
    </row>
    <row r="699" spans="1:7" ht="20.25" customHeight="1" x14ac:dyDescent="0.3">
      <c r="A699" s="221"/>
      <c r="B699" s="221"/>
      <c r="C699" s="221"/>
      <c r="D699" s="212"/>
      <c r="E699" s="59"/>
      <c r="G699" s="59"/>
    </row>
    <row r="700" spans="1:7" ht="20.25" customHeight="1" x14ac:dyDescent="0.3">
      <c r="A700" s="221"/>
      <c r="B700" s="221"/>
      <c r="C700" s="221"/>
      <c r="D700" s="212"/>
      <c r="E700" s="59"/>
      <c r="G700" s="59"/>
    </row>
    <row r="701" spans="1:7" ht="20.25" customHeight="1" x14ac:dyDescent="0.3">
      <c r="A701" s="221"/>
      <c r="B701" s="221"/>
      <c r="C701" s="221"/>
      <c r="D701" s="212"/>
      <c r="E701" s="59"/>
      <c r="G701" s="59"/>
    </row>
    <row r="702" spans="1:7" ht="20.25" customHeight="1" x14ac:dyDescent="0.3">
      <c r="A702" s="221"/>
      <c r="B702" s="221"/>
      <c r="C702" s="221"/>
      <c r="D702" s="212"/>
      <c r="E702" s="59"/>
      <c r="G702" s="59"/>
    </row>
    <row r="703" spans="1:7" ht="20.25" customHeight="1" x14ac:dyDescent="0.3">
      <c r="A703" s="221"/>
      <c r="B703" s="221"/>
      <c r="C703" s="221"/>
      <c r="D703" s="212"/>
      <c r="E703" s="59"/>
      <c r="G703" s="59"/>
    </row>
    <row r="704" spans="1:7" ht="20.25" customHeight="1" x14ac:dyDescent="0.3">
      <c r="A704" s="221"/>
      <c r="B704" s="221"/>
      <c r="C704" s="221"/>
      <c r="D704" s="212"/>
      <c r="E704" s="59"/>
      <c r="G704" s="59"/>
    </row>
    <row r="705" spans="1:7" ht="20.25" customHeight="1" x14ac:dyDescent="0.3">
      <c r="A705" s="221"/>
      <c r="B705" s="221"/>
      <c r="C705" s="221"/>
      <c r="D705" s="212"/>
      <c r="E705" s="59"/>
      <c r="G705" s="59"/>
    </row>
    <row r="706" spans="1:7" ht="20.25" customHeight="1" x14ac:dyDescent="0.3">
      <c r="A706" s="221"/>
      <c r="B706" s="221"/>
      <c r="C706" s="221"/>
      <c r="D706" s="212"/>
      <c r="E706" s="59"/>
      <c r="G706" s="59"/>
    </row>
    <row r="707" spans="1:7" ht="20.25" customHeight="1" x14ac:dyDescent="0.3">
      <c r="A707" s="221"/>
      <c r="B707" s="221"/>
      <c r="C707" s="221"/>
      <c r="D707" s="212"/>
      <c r="E707" s="59"/>
      <c r="G707" s="59"/>
    </row>
    <row r="708" spans="1:7" ht="20.25" customHeight="1" x14ac:dyDescent="0.3">
      <c r="A708" s="221"/>
      <c r="B708" s="221"/>
      <c r="C708" s="221"/>
      <c r="D708" s="212"/>
      <c r="E708" s="59"/>
      <c r="G708" s="59"/>
    </row>
    <row r="709" spans="1:7" ht="20.25" customHeight="1" x14ac:dyDescent="0.3">
      <c r="A709" s="221"/>
      <c r="B709" s="221"/>
      <c r="C709" s="221"/>
      <c r="D709" s="212"/>
      <c r="E709" s="59"/>
      <c r="G709" s="59"/>
    </row>
    <row r="710" spans="1:7" ht="20.25" customHeight="1" x14ac:dyDescent="0.3">
      <c r="A710" s="221"/>
      <c r="B710" s="221"/>
      <c r="C710" s="221"/>
      <c r="D710" s="212"/>
      <c r="E710" s="59"/>
      <c r="G710" s="59"/>
    </row>
    <row r="711" spans="1:7" ht="20.25" customHeight="1" x14ac:dyDescent="0.3">
      <c r="A711" s="221"/>
      <c r="B711" s="221"/>
      <c r="C711" s="221"/>
      <c r="D711" s="212"/>
      <c r="E711" s="59"/>
      <c r="G711" s="59"/>
    </row>
    <row r="712" spans="1:7" ht="20.25" customHeight="1" x14ac:dyDescent="0.3">
      <c r="A712" s="221"/>
      <c r="B712" s="221"/>
      <c r="C712" s="221"/>
      <c r="D712" s="212"/>
      <c r="E712" s="59"/>
      <c r="G712" s="59"/>
    </row>
    <row r="713" spans="1:7" ht="20.25" customHeight="1" x14ac:dyDescent="0.3">
      <c r="A713" s="221"/>
      <c r="B713" s="221"/>
      <c r="C713" s="221"/>
      <c r="D713" s="212"/>
      <c r="E713" s="59"/>
      <c r="G713" s="59"/>
    </row>
    <row r="714" spans="1:7" ht="20.25" customHeight="1" x14ac:dyDescent="0.3">
      <c r="A714" s="221"/>
      <c r="B714" s="221"/>
      <c r="C714" s="221"/>
      <c r="D714" s="212"/>
      <c r="E714" s="59"/>
      <c r="G714" s="59"/>
    </row>
    <row r="715" spans="1:7" ht="20.25" customHeight="1" x14ac:dyDescent="0.3">
      <c r="A715" s="221"/>
      <c r="B715" s="221"/>
      <c r="C715" s="221"/>
      <c r="D715" s="212"/>
      <c r="E715" s="59"/>
      <c r="G715" s="59"/>
    </row>
    <row r="716" spans="1:7" ht="20.25" customHeight="1" x14ac:dyDescent="0.3">
      <c r="A716" s="221"/>
      <c r="B716" s="221"/>
      <c r="C716" s="221"/>
      <c r="D716" s="212"/>
      <c r="E716" s="59"/>
      <c r="G716" s="59"/>
    </row>
    <row r="717" spans="1:7" ht="20.25" customHeight="1" x14ac:dyDescent="0.3">
      <c r="A717" s="221"/>
      <c r="B717" s="221"/>
      <c r="C717" s="221"/>
      <c r="D717" s="212"/>
      <c r="E717" s="59"/>
      <c r="G717" s="59"/>
    </row>
    <row r="718" spans="1:7" ht="20.25" customHeight="1" x14ac:dyDescent="0.3">
      <c r="A718" s="221"/>
      <c r="B718" s="221"/>
      <c r="C718" s="221"/>
      <c r="D718" s="212"/>
      <c r="E718" s="59"/>
      <c r="G718" s="59"/>
    </row>
    <row r="719" spans="1:7" ht="20.25" customHeight="1" x14ac:dyDescent="0.3">
      <c r="A719" s="221"/>
      <c r="B719" s="221"/>
      <c r="C719" s="221"/>
      <c r="D719" s="212"/>
      <c r="E719" s="59"/>
      <c r="G719" s="59"/>
    </row>
    <row r="720" spans="1:7" ht="20.25" customHeight="1" x14ac:dyDescent="0.3">
      <c r="A720" s="221"/>
      <c r="B720" s="221"/>
      <c r="C720" s="221"/>
      <c r="D720" s="212"/>
      <c r="E720" s="59"/>
      <c r="G720" s="59"/>
    </row>
    <row r="721" spans="1:7" ht="20.25" customHeight="1" x14ac:dyDescent="0.3">
      <c r="A721" s="221"/>
      <c r="B721" s="221"/>
      <c r="C721" s="221"/>
      <c r="D721" s="212"/>
      <c r="E721" s="59"/>
      <c r="G721" s="59"/>
    </row>
    <row r="722" spans="1:7" ht="20.25" customHeight="1" x14ac:dyDescent="0.3">
      <c r="A722" s="221"/>
      <c r="B722" s="221"/>
      <c r="C722" s="221"/>
      <c r="D722" s="212"/>
      <c r="E722" s="59"/>
      <c r="G722" s="59"/>
    </row>
    <row r="723" spans="1:7" ht="20.25" customHeight="1" x14ac:dyDescent="0.3">
      <c r="A723" s="221"/>
      <c r="B723" s="221"/>
      <c r="C723" s="221"/>
      <c r="D723" s="212"/>
      <c r="E723" s="59"/>
      <c r="G723" s="59"/>
    </row>
    <row r="724" spans="1:7" ht="20.25" customHeight="1" x14ac:dyDescent="0.3">
      <c r="A724" s="221"/>
      <c r="B724" s="221"/>
      <c r="C724" s="221"/>
      <c r="D724" s="212"/>
      <c r="E724" s="59"/>
      <c r="G724" s="59"/>
    </row>
    <row r="725" spans="1:7" ht="20.25" customHeight="1" x14ac:dyDescent="0.3">
      <c r="A725" s="221"/>
      <c r="B725" s="221"/>
      <c r="C725" s="221"/>
      <c r="D725" s="212"/>
      <c r="E725" s="59"/>
      <c r="G725" s="59"/>
    </row>
    <row r="726" spans="1:7" ht="20.25" customHeight="1" x14ac:dyDescent="0.3">
      <c r="A726" s="221"/>
      <c r="B726" s="221"/>
      <c r="C726" s="221"/>
      <c r="D726" s="212"/>
      <c r="E726" s="59"/>
      <c r="G726" s="59"/>
    </row>
    <row r="727" spans="1:7" ht="20.25" customHeight="1" x14ac:dyDescent="0.3">
      <c r="A727" s="221"/>
      <c r="B727" s="221"/>
      <c r="C727" s="221"/>
      <c r="D727" s="212"/>
      <c r="E727" s="59"/>
      <c r="G727" s="59"/>
    </row>
    <row r="728" spans="1:7" ht="20.25" customHeight="1" x14ac:dyDescent="0.3">
      <c r="A728" s="221"/>
      <c r="B728" s="221"/>
      <c r="C728" s="221"/>
      <c r="D728" s="212"/>
      <c r="E728" s="59"/>
      <c r="G728" s="59"/>
    </row>
    <row r="729" spans="1:7" ht="20.25" customHeight="1" x14ac:dyDescent="0.3">
      <c r="A729" s="221"/>
      <c r="B729" s="221"/>
      <c r="C729" s="221"/>
      <c r="D729" s="212"/>
      <c r="E729" s="59"/>
      <c r="G729" s="59"/>
    </row>
    <row r="730" spans="1:7" ht="20.25" customHeight="1" x14ac:dyDescent="0.3">
      <c r="A730" s="221"/>
      <c r="B730" s="221"/>
      <c r="C730" s="221"/>
      <c r="D730" s="212"/>
      <c r="E730" s="59"/>
      <c r="G730" s="59"/>
    </row>
    <row r="731" spans="1:7" ht="20.25" customHeight="1" x14ac:dyDescent="0.3">
      <c r="A731" s="221"/>
      <c r="B731" s="221"/>
      <c r="C731" s="221"/>
      <c r="D731" s="212"/>
      <c r="E731" s="59"/>
      <c r="G731" s="59"/>
    </row>
    <row r="732" spans="1:7" ht="20.25" customHeight="1" x14ac:dyDescent="0.3">
      <c r="A732" s="221"/>
      <c r="B732" s="221"/>
      <c r="C732" s="221"/>
      <c r="D732" s="212"/>
      <c r="E732" s="59"/>
      <c r="G732" s="59"/>
    </row>
    <row r="733" spans="1:7" ht="20.25" customHeight="1" x14ac:dyDescent="0.3">
      <c r="A733" s="221"/>
      <c r="B733" s="221"/>
      <c r="C733" s="221"/>
      <c r="D733" s="212"/>
      <c r="E733" s="59"/>
      <c r="G733" s="59"/>
    </row>
    <row r="734" spans="1:7" ht="20.25" customHeight="1" x14ac:dyDescent="0.3">
      <c r="A734" s="221"/>
      <c r="B734" s="221"/>
      <c r="C734" s="221"/>
      <c r="D734" s="212"/>
      <c r="E734" s="59"/>
      <c r="G734" s="59"/>
    </row>
    <row r="735" spans="1:7" ht="20.25" customHeight="1" x14ac:dyDescent="0.3">
      <c r="A735" s="221"/>
      <c r="B735" s="221"/>
      <c r="C735" s="221"/>
      <c r="D735" s="212"/>
      <c r="E735" s="59"/>
      <c r="G735" s="59"/>
    </row>
    <row r="736" spans="1:7" ht="20.25" customHeight="1" x14ac:dyDescent="0.3">
      <c r="A736" s="221"/>
      <c r="B736" s="221"/>
      <c r="C736" s="221"/>
      <c r="D736" s="212"/>
      <c r="E736" s="59"/>
      <c r="G736" s="59"/>
    </row>
    <row r="737" spans="1:7" ht="20.25" customHeight="1" x14ac:dyDescent="0.3">
      <c r="A737" s="221"/>
      <c r="B737" s="221"/>
      <c r="C737" s="221"/>
      <c r="D737" s="212"/>
      <c r="E737" s="59"/>
      <c r="G737" s="59"/>
    </row>
    <row r="738" spans="1:7" ht="20.25" customHeight="1" x14ac:dyDescent="0.3">
      <c r="A738" s="221"/>
      <c r="B738" s="221"/>
      <c r="C738" s="221"/>
      <c r="D738" s="212"/>
      <c r="E738" s="59"/>
      <c r="G738" s="59"/>
    </row>
    <row r="739" spans="1:7" ht="20.25" customHeight="1" x14ac:dyDescent="0.3">
      <c r="A739" s="221"/>
      <c r="B739" s="221"/>
      <c r="C739" s="221"/>
      <c r="D739" s="212"/>
      <c r="E739" s="59"/>
      <c r="G739" s="59"/>
    </row>
    <row r="740" spans="1:7" ht="20.25" customHeight="1" x14ac:dyDescent="0.3">
      <c r="A740" s="221"/>
      <c r="B740" s="221"/>
      <c r="C740" s="221"/>
      <c r="D740" s="212"/>
      <c r="E740" s="59"/>
      <c r="G740" s="59"/>
    </row>
    <row r="741" spans="1:7" ht="20.25" customHeight="1" x14ac:dyDescent="0.3">
      <c r="A741" s="221"/>
      <c r="B741" s="221"/>
      <c r="C741" s="221"/>
      <c r="D741" s="212"/>
      <c r="E741" s="59"/>
      <c r="G741" s="59"/>
    </row>
    <row r="742" spans="1:7" ht="20.25" customHeight="1" x14ac:dyDescent="0.3">
      <c r="A742" s="221"/>
      <c r="B742" s="221"/>
      <c r="C742" s="221"/>
      <c r="D742" s="212"/>
      <c r="E742" s="59"/>
      <c r="G742" s="59"/>
    </row>
    <row r="743" spans="1:7" ht="20.25" customHeight="1" x14ac:dyDescent="0.3">
      <c r="A743" s="221"/>
      <c r="B743" s="221"/>
      <c r="C743" s="221"/>
      <c r="D743" s="212"/>
      <c r="E743" s="59"/>
      <c r="G743" s="59"/>
    </row>
    <row r="744" spans="1:7" ht="20.25" customHeight="1" x14ac:dyDescent="0.3">
      <c r="A744" s="221"/>
      <c r="B744" s="221"/>
      <c r="C744" s="221"/>
      <c r="D744" s="212"/>
      <c r="E744" s="59"/>
      <c r="G744" s="59"/>
    </row>
    <row r="745" spans="1:7" ht="20.25" customHeight="1" x14ac:dyDescent="0.3">
      <c r="A745" s="221"/>
      <c r="B745" s="221"/>
      <c r="C745" s="221"/>
      <c r="D745" s="212"/>
      <c r="E745" s="59"/>
      <c r="G745" s="59"/>
    </row>
    <row r="746" spans="1:7" ht="20.25" customHeight="1" x14ac:dyDescent="0.3">
      <c r="A746" s="221"/>
      <c r="B746" s="221"/>
      <c r="C746" s="221"/>
      <c r="D746" s="212"/>
      <c r="E746" s="59"/>
      <c r="G746" s="59"/>
    </row>
    <row r="747" spans="1:7" ht="20.25" customHeight="1" x14ac:dyDescent="0.3">
      <c r="A747" s="221"/>
      <c r="B747" s="221"/>
      <c r="C747" s="221"/>
      <c r="D747" s="212"/>
      <c r="E747" s="59"/>
      <c r="G747" s="59"/>
    </row>
    <row r="748" spans="1:7" ht="20.25" customHeight="1" x14ac:dyDescent="0.3">
      <c r="A748" s="221"/>
      <c r="B748" s="221"/>
      <c r="C748" s="221"/>
      <c r="D748" s="212"/>
      <c r="E748" s="59"/>
      <c r="G748" s="59"/>
    </row>
    <row r="749" spans="1:7" ht="20.25" customHeight="1" x14ac:dyDescent="0.3">
      <c r="A749" s="221"/>
      <c r="B749" s="221"/>
      <c r="C749" s="221"/>
      <c r="D749" s="212"/>
      <c r="E749" s="59"/>
      <c r="G749" s="59"/>
    </row>
    <row r="750" spans="1:7" ht="20.25" customHeight="1" x14ac:dyDescent="0.3">
      <c r="A750" s="221"/>
      <c r="B750" s="221"/>
      <c r="C750" s="221"/>
      <c r="D750" s="212"/>
      <c r="E750" s="59"/>
      <c r="G750" s="59"/>
    </row>
    <row r="751" spans="1:7" ht="20.25" customHeight="1" x14ac:dyDescent="0.3">
      <c r="A751" s="221"/>
      <c r="B751" s="221"/>
      <c r="C751" s="221"/>
      <c r="D751" s="212"/>
      <c r="E751" s="59"/>
      <c r="G751" s="59"/>
    </row>
    <row r="752" spans="1:7" ht="20.25" customHeight="1" x14ac:dyDescent="0.3">
      <c r="A752" s="221"/>
      <c r="B752" s="221"/>
      <c r="C752" s="221"/>
      <c r="D752" s="212"/>
      <c r="E752" s="59"/>
      <c r="G752" s="59"/>
    </row>
    <row r="753" spans="1:7" ht="20.25" customHeight="1" x14ac:dyDescent="0.3">
      <c r="A753" s="221"/>
      <c r="B753" s="221"/>
      <c r="C753" s="221"/>
      <c r="D753" s="212"/>
      <c r="E753" s="59"/>
      <c r="G753" s="59"/>
    </row>
    <row r="754" spans="1:7" ht="20.25" customHeight="1" x14ac:dyDescent="0.3">
      <c r="A754" s="221"/>
      <c r="B754" s="221"/>
      <c r="C754" s="221"/>
      <c r="D754" s="212"/>
      <c r="E754" s="59"/>
      <c r="G754" s="59"/>
    </row>
    <row r="755" spans="1:7" ht="20.25" customHeight="1" x14ac:dyDescent="0.3">
      <c r="A755" s="221"/>
      <c r="B755" s="221"/>
      <c r="C755" s="221"/>
      <c r="D755" s="212"/>
      <c r="E755" s="59"/>
      <c r="G755" s="59"/>
    </row>
    <row r="756" spans="1:7" ht="20.25" customHeight="1" x14ac:dyDescent="0.3">
      <c r="A756" s="221"/>
      <c r="B756" s="221"/>
      <c r="C756" s="221"/>
      <c r="D756" s="212"/>
      <c r="E756" s="59"/>
      <c r="G756" s="59"/>
    </row>
    <row r="757" spans="1:7" ht="20.25" customHeight="1" x14ac:dyDescent="0.3">
      <c r="A757" s="221"/>
      <c r="B757" s="221"/>
      <c r="C757" s="221"/>
      <c r="D757" s="212"/>
      <c r="E757" s="59"/>
      <c r="G757" s="59"/>
    </row>
    <row r="758" spans="1:7" ht="20.25" customHeight="1" x14ac:dyDescent="0.3">
      <c r="A758" s="221"/>
      <c r="B758" s="221"/>
      <c r="C758" s="221"/>
      <c r="D758" s="212"/>
      <c r="E758" s="59"/>
      <c r="G758" s="59"/>
    </row>
    <row r="759" spans="1:7" ht="20.25" customHeight="1" x14ac:dyDescent="0.3">
      <c r="A759" s="221"/>
      <c r="B759" s="221"/>
      <c r="C759" s="221"/>
      <c r="D759" s="212"/>
      <c r="E759" s="59"/>
      <c r="G759" s="59"/>
    </row>
    <row r="760" spans="1:7" ht="20.25" customHeight="1" x14ac:dyDescent="0.3">
      <c r="A760" s="221"/>
      <c r="B760" s="221"/>
      <c r="C760" s="221"/>
      <c r="D760" s="212"/>
      <c r="E760" s="59"/>
      <c r="G760" s="59"/>
    </row>
    <row r="761" spans="1:7" ht="20.25" customHeight="1" x14ac:dyDescent="0.3">
      <c r="A761" s="221"/>
      <c r="B761" s="221"/>
      <c r="C761" s="221"/>
      <c r="D761" s="212"/>
      <c r="E761" s="59"/>
      <c r="G761" s="59"/>
    </row>
    <row r="762" spans="1:7" ht="20.25" customHeight="1" x14ac:dyDescent="0.3">
      <c r="A762" s="221"/>
      <c r="B762" s="221"/>
      <c r="C762" s="221"/>
      <c r="D762" s="212"/>
      <c r="E762" s="59"/>
      <c r="G762" s="59"/>
    </row>
    <row r="763" spans="1:7" ht="20.25" customHeight="1" x14ac:dyDescent="0.3">
      <c r="A763" s="221"/>
      <c r="B763" s="221"/>
      <c r="C763" s="221"/>
      <c r="D763" s="212"/>
      <c r="E763" s="59"/>
      <c r="G763" s="59"/>
    </row>
    <row r="764" spans="1:7" ht="20.25" customHeight="1" x14ac:dyDescent="0.3">
      <c r="A764" s="221"/>
      <c r="B764" s="221"/>
      <c r="C764" s="221"/>
      <c r="D764" s="212"/>
      <c r="E764" s="59"/>
      <c r="G764" s="59"/>
    </row>
    <row r="765" spans="1:7" ht="20.25" customHeight="1" x14ac:dyDescent="0.3">
      <c r="A765" s="221"/>
      <c r="B765" s="221"/>
      <c r="C765" s="221"/>
      <c r="D765" s="212"/>
      <c r="E765" s="59"/>
      <c r="G765" s="59"/>
    </row>
    <row r="766" spans="1:7" ht="20.25" customHeight="1" x14ac:dyDescent="0.3">
      <c r="A766" s="221"/>
      <c r="B766" s="221"/>
      <c r="C766" s="221"/>
      <c r="D766" s="212"/>
      <c r="E766" s="59"/>
      <c r="G766" s="59"/>
    </row>
    <row r="767" spans="1:7" ht="20.25" customHeight="1" x14ac:dyDescent="0.3">
      <c r="A767" s="221"/>
      <c r="B767" s="221"/>
      <c r="C767" s="221"/>
      <c r="D767" s="212"/>
      <c r="E767" s="59"/>
      <c r="G767" s="59"/>
    </row>
    <row r="768" spans="1:7" ht="20.25" customHeight="1" x14ac:dyDescent="0.3">
      <c r="A768" s="221"/>
      <c r="B768" s="221"/>
      <c r="C768" s="221"/>
      <c r="D768" s="212"/>
      <c r="E768" s="59"/>
      <c r="G768" s="59"/>
    </row>
    <row r="769" spans="1:7" ht="20.25" customHeight="1" x14ac:dyDescent="0.3">
      <c r="A769" s="221"/>
      <c r="B769" s="221"/>
      <c r="C769" s="221"/>
      <c r="D769" s="212"/>
      <c r="E769" s="59"/>
      <c r="G769" s="59"/>
    </row>
    <row r="770" spans="1:7" ht="20.25" customHeight="1" x14ac:dyDescent="0.3">
      <c r="A770" s="221"/>
      <c r="B770" s="221"/>
      <c r="C770" s="221"/>
      <c r="D770" s="212"/>
      <c r="E770" s="59"/>
      <c r="G770" s="59"/>
    </row>
    <row r="771" spans="1:7" ht="20.25" customHeight="1" x14ac:dyDescent="0.3">
      <c r="A771" s="221"/>
      <c r="B771" s="221"/>
      <c r="C771" s="221"/>
      <c r="D771" s="212"/>
      <c r="E771" s="59"/>
      <c r="G771" s="59"/>
    </row>
    <row r="772" spans="1:7" ht="20.25" customHeight="1" x14ac:dyDescent="0.3">
      <c r="A772" s="221"/>
      <c r="B772" s="221"/>
      <c r="C772" s="221"/>
      <c r="D772" s="212"/>
      <c r="E772" s="59"/>
      <c r="G772" s="59"/>
    </row>
    <row r="773" spans="1:7" ht="20.25" customHeight="1" x14ac:dyDescent="0.3">
      <c r="A773" s="221"/>
      <c r="B773" s="221"/>
      <c r="C773" s="221"/>
      <c r="D773" s="212"/>
      <c r="E773" s="59"/>
      <c r="G773" s="59"/>
    </row>
    <row r="774" spans="1:7" ht="20.25" customHeight="1" x14ac:dyDescent="0.3">
      <c r="A774" s="221"/>
      <c r="B774" s="221"/>
      <c r="C774" s="221"/>
      <c r="D774" s="212"/>
      <c r="E774" s="59"/>
      <c r="G774" s="59"/>
    </row>
    <row r="775" spans="1:7" ht="20.25" customHeight="1" x14ac:dyDescent="0.3">
      <c r="A775" s="221"/>
      <c r="B775" s="221"/>
      <c r="C775" s="221"/>
      <c r="D775" s="212"/>
      <c r="E775" s="59"/>
      <c r="G775" s="59"/>
    </row>
    <row r="776" spans="1:7" ht="20.25" customHeight="1" x14ac:dyDescent="0.3">
      <c r="A776" s="221"/>
      <c r="B776" s="221"/>
      <c r="C776" s="221"/>
      <c r="D776" s="212"/>
      <c r="E776" s="59"/>
      <c r="G776" s="59"/>
    </row>
    <row r="777" spans="1:7" ht="20.25" customHeight="1" x14ac:dyDescent="0.3">
      <c r="A777" s="221"/>
      <c r="B777" s="221"/>
      <c r="C777" s="221"/>
      <c r="D777" s="212"/>
      <c r="E777" s="59"/>
      <c r="G777" s="59"/>
    </row>
    <row r="778" spans="1:7" ht="20.25" customHeight="1" x14ac:dyDescent="0.3">
      <c r="A778" s="221"/>
      <c r="B778" s="221"/>
      <c r="C778" s="221"/>
      <c r="D778" s="212"/>
      <c r="E778" s="59"/>
      <c r="G778" s="59"/>
    </row>
    <row r="779" spans="1:7" ht="20.25" customHeight="1" x14ac:dyDescent="0.3">
      <c r="A779" s="221"/>
      <c r="B779" s="221"/>
      <c r="C779" s="221"/>
      <c r="D779" s="212"/>
      <c r="E779" s="59"/>
      <c r="G779" s="59"/>
    </row>
    <row r="780" spans="1:7" ht="20.25" customHeight="1" x14ac:dyDescent="0.3">
      <c r="A780" s="221"/>
      <c r="B780" s="221"/>
      <c r="C780" s="221"/>
      <c r="D780" s="212"/>
      <c r="E780" s="59"/>
      <c r="G780" s="59"/>
    </row>
    <row r="781" spans="1:7" ht="20.25" customHeight="1" x14ac:dyDescent="0.3">
      <c r="A781" s="221"/>
      <c r="B781" s="221"/>
      <c r="C781" s="221"/>
      <c r="D781" s="212"/>
      <c r="E781" s="59"/>
      <c r="G781" s="59"/>
    </row>
    <row r="782" spans="1:7" ht="20.25" customHeight="1" x14ac:dyDescent="0.3">
      <c r="A782" s="221"/>
      <c r="B782" s="221"/>
      <c r="C782" s="221"/>
      <c r="D782" s="212"/>
      <c r="E782" s="59"/>
      <c r="G782" s="59"/>
    </row>
    <row r="783" spans="1:7" ht="20.25" customHeight="1" x14ac:dyDescent="0.3">
      <c r="A783" s="221"/>
      <c r="B783" s="221"/>
      <c r="C783" s="221"/>
      <c r="D783" s="212"/>
      <c r="E783" s="59"/>
      <c r="G783" s="59"/>
    </row>
    <row r="784" spans="1:7" ht="20.25" customHeight="1" x14ac:dyDescent="0.3">
      <c r="A784" s="221"/>
      <c r="B784" s="221"/>
      <c r="C784" s="221"/>
      <c r="D784" s="212"/>
      <c r="E784" s="59"/>
      <c r="G784" s="59"/>
    </row>
    <row r="785" spans="1:7" ht="20.25" customHeight="1" x14ac:dyDescent="0.3">
      <c r="A785" s="221"/>
      <c r="B785" s="221"/>
      <c r="C785" s="221"/>
      <c r="D785" s="212"/>
      <c r="E785" s="59"/>
      <c r="G785" s="59"/>
    </row>
    <row r="786" spans="1:7" ht="20.25" customHeight="1" x14ac:dyDescent="0.3">
      <c r="A786" s="221"/>
      <c r="B786" s="221"/>
      <c r="C786" s="221"/>
      <c r="D786" s="212"/>
      <c r="E786" s="59"/>
      <c r="G786" s="59"/>
    </row>
    <row r="787" spans="1:7" ht="20.25" customHeight="1" x14ac:dyDescent="0.3">
      <c r="A787" s="221"/>
      <c r="B787" s="221"/>
      <c r="C787" s="221"/>
      <c r="D787" s="212"/>
      <c r="E787" s="59"/>
      <c r="G787" s="59"/>
    </row>
    <row r="788" spans="1:7" ht="20.25" customHeight="1" x14ac:dyDescent="0.3">
      <c r="A788" s="221"/>
      <c r="B788" s="221"/>
      <c r="C788" s="221"/>
      <c r="D788" s="212"/>
      <c r="E788" s="59"/>
      <c r="G788" s="59"/>
    </row>
    <row r="789" spans="1:7" ht="20.25" customHeight="1" x14ac:dyDescent="0.3">
      <c r="A789" s="221"/>
      <c r="B789" s="221"/>
      <c r="C789" s="221"/>
      <c r="D789" s="212"/>
      <c r="E789" s="59"/>
      <c r="G789" s="59"/>
    </row>
    <row r="790" spans="1:7" ht="20.25" customHeight="1" x14ac:dyDescent="0.3">
      <c r="A790" s="221"/>
      <c r="B790" s="221"/>
      <c r="C790" s="221"/>
      <c r="D790" s="212"/>
      <c r="E790" s="59"/>
      <c r="G790" s="59"/>
    </row>
    <row r="791" spans="1:7" ht="20.25" customHeight="1" x14ac:dyDescent="0.3">
      <c r="A791" s="221"/>
      <c r="B791" s="221"/>
      <c r="C791" s="221"/>
      <c r="D791" s="212"/>
      <c r="E791" s="59"/>
      <c r="G791" s="59"/>
    </row>
    <row r="792" spans="1:7" ht="20.25" customHeight="1" x14ac:dyDescent="0.3">
      <c r="A792" s="221"/>
      <c r="B792" s="221"/>
      <c r="C792" s="221"/>
      <c r="D792" s="212"/>
      <c r="E792" s="59"/>
      <c r="G792" s="59"/>
    </row>
    <row r="793" spans="1:7" ht="20.25" customHeight="1" x14ac:dyDescent="0.3">
      <c r="A793" s="221"/>
      <c r="B793" s="221"/>
      <c r="C793" s="221"/>
      <c r="D793" s="212"/>
      <c r="E793" s="59"/>
      <c r="G793" s="59"/>
    </row>
    <row r="794" spans="1:7" ht="20.25" customHeight="1" x14ac:dyDescent="0.3">
      <c r="A794" s="221"/>
      <c r="B794" s="221"/>
      <c r="C794" s="221"/>
      <c r="D794" s="212"/>
      <c r="E794" s="59"/>
      <c r="G794" s="59"/>
    </row>
    <row r="795" spans="1:7" ht="20.25" customHeight="1" x14ac:dyDescent="0.3">
      <c r="A795" s="221"/>
      <c r="B795" s="221"/>
      <c r="C795" s="221"/>
      <c r="D795" s="212"/>
      <c r="E795" s="59"/>
      <c r="G795" s="59"/>
    </row>
    <row r="796" spans="1:7" ht="20.25" customHeight="1" x14ac:dyDescent="0.3">
      <c r="A796" s="221"/>
      <c r="B796" s="221"/>
      <c r="C796" s="221"/>
      <c r="D796" s="212"/>
      <c r="E796" s="59"/>
      <c r="G796" s="59"/>
    </row>
    <row r="797" spans="1:7" ht="20.25" customHeight="1" x14ac:dyDescent="0.3">
      <c r="A797" s="221"/>
      <c r="B797" s="221"/>
      <c r="C797" s="221"/>
      <c r="D797" s="212"/>
      <c r="E797" s="59"/>
      <c r="G797" s="59"/>
    </row>
    <row r="798" spans="1:7" ht="20.25" customHeight="1" x14ac:dyDescent="0.3">
      <c r="A798" s="221"/>
      <c r="B798" s="221"/>
      <c r="C798" s="221"/>
      <c r="D798" s="212"/>
      <c r="E798" s="59"/>
      <c r="G798" s="59"/>
    </row>
    <row r="799" spans="1:7" ht="20.25" customHeight="1" x14ac:dyDescent="0.3">
      <c r="A799" s="221"/>
      <c r="B799" s="221"/>
      <c r="C799" s="221"/>
      <c r="D799" s="212"/>
      <c r="E799" s="59"/>
      <c r="G799" s="59"/>
    </row>
    <row r="800" spans="1:7" ht="20.25" customHeight="1" x14ac:dyDescent="0.3">
      <c r="A800" s="221"/>
      <c r="B800" s="221"/>
      <c r="C800" s="221"/>
      <c r="D800" s="212"/>
      <c r="E800" s="59"/>
      <c r="G800" s="59"/>
    </row>
    <row r="801" spans="1:7" ht="20.25" customHeight="1" x14ac:dyDescent="0.3">
      <c r="A801" s="221"/>
      <c r="B801" s="221"/>
      <c r="C801" s="221"/>
      <c r="D801" s="212"/>
      <c r="E801" s="59"/>
      <c r="G801" s="59"/>
    </row>
    <row r="802" spans="1:7" ht="20.25" customHeight="1" x14ac:dyDescent="0.3">
      <c r="A802" s="221"/>
      <c r="B802" s="221"/>
      <c r="C802" s="221"/>
      <c r="D802" s="212"/>
      <c r="E802" s="59"/>
      <c r="G802" s="59"/>
    </row>
    <row r="803" spans="1:7" ht="20.25" customHeight="1" x14ac:dyDescent="0.3">
      <c r="A803" s="221"/>
      <c r="B803" s="221"/>
      <c r="C803" s="221"/>
      <c r="D803" s="212"/>
      <c r="E803" s="59"/>
      <c r="G803" s="59"/>
    </row>
    <row r="804" spans="1:7" ht="20.25" customHeight="1" x14ac:dyDescent="0.3">
      <c r="A804" s="221"/>
      <c r="B804" s="221"/>
      <c r="C804" s="221"/>
      <c r="D804" s="212"/>
      <c r="E804" s="59"/>
      <c r="G804" s="59"/>
    </row>
    <row r="805" spans="1:7" ht="20.25" customHeight="1" x14ac:dyDescent="0.3">
      <c r="A805" s="221"/>
      <c r="B805" s="221"/>
      <c r="C805" s="221"/>
      <c r="D805" s="212"/>
      <c r="E805" s="59"/>
      <c r="G805" s="59"/>
    </row>
    <row r="806" spans="1:7" ht="20.25" customHeight="1" x14ac:dyDescent="0.3">
      <c r="A806" s="221"/>
      <c r="B806" s="221"/>
      <c r="C806" s="221"/>
      <c r="D806" s="212"/>
      <c r="E806" s="59"/>
      <c r="G806" s="59"/>
    </row>
    <row r="807" spans="1:7" ht="20.25" customHeight="1" x14ac:dyDescent="0.3">
      <c r="A807" s="221"/>
      <c r="B807" s="221"/>
      <c r="C807" s="221"/>
      <c r="D807" s="212"/>
      <c r="E807" s="59"/>
      <c r="G807" s="59"/>
    </row>
    <row r="808" spans="1:7" ht="20.25" customHeight="1" x14ac:dyDescent="0.3">
      <c r="A808" s="221"/>
      <c r="B808" s="221"/>
      <c r="C808" s="221"/>
      <c r="D808" s="212"/>
      <c r="E808" s="59"/>
      <c r="G808" s="59"/>
    </row>
    <row r="809" spans="1:7" ht="20.25" customHeight="1" x14ac:dyDescent="0.3">
      <c r="A809" s="221"/>
      <c r="B809" s="221"/>
      <c r="C809" s="221"/>
      <c r="D809" s="212"/>
      <c r="E809" s="59"/>
      <c r="G809" s="59"/>
    </row>
    <row r="810" spans="1:7" ht="20.25" customHeight="1" x14ac:dyDescent="0.3">
      <c r="A810" s="221"/>
      <c r="B810" s="221"/>
      <c r="C810" s="221"/>
      <c r="D810" s="212"/>
      <c r="E810" s="59"/>
      <c r="G810" s="59"/>
    </row>
    <row r="811" spans="1:7" ht="20.25" customHeight="1" x14ac:dyDescent="0.3">
      <c r="A811" s="221"/>
      <c r="B811" s="221"/>
      <c r="C811" s="221"/>
      <c r="D811" s="212"/>
      <c r="E811" s="59"/>
      <c r="G811" s="59"/>
    </row>
    <row r="812" spans="1:7" ht="20.25" customHeight="1" x14ac:dyDescent="0.3">
      <c r="A812" s="221"/>
      <c r="B812" s="221"/>
      <c r="C812" s="221"/>
      <c r="D812" s="212"/>
      <c r="E812" s="59"/>
      <c r="G812" s="59"/>
    </row>
    <row r="813" spans="1:7" ht="20.25" customHeight="1" x14ac:dyDescent="0.3">
      <c r="A813" s="221"/>
      <c r="B813" s="221"/>
      <c r="C813" s="221"/>
      <c r="D813" s="212"/>
      <c r="E813" s="59"/>
      <c r="G813" s="59"/>
    </row>
    <row r="814" spans="1:7" ht="20.25" customHeight="1" x14ac:dyDescent="0.3">
      <c r="A814" s="221"/>
      <c r="B814" s="221"/>
      <c r="C814" s="221"/>
      <c r="D814" s="212"/>
      <c r="E814" s="59"/>
      <c r="G814" s="59"/>
    </row>
    <row r="815" spans="1:7" ht="20.25" customHeight="1" x14ac:dyDescent="0.3">
      <c r="A815" s="221"/>
      <c r="B815" s="221"/>
      <c r="C815" s="221"/>
      <c r="D815" s="212"/>
      <c r="E815" s="59"/>
      <c r="G815" s="59"/>
    </row>
    <row r="816" spans="1:7" ht="20.25" customHeight="1" x14ac:dyDescent="0.3">
      <c r="A816" s="221"/>
      <c r="B816" s="221"/>
      <c r="C816" s="221"/>
      <c r="D816" s="212"/>
      <c r="E816" s="59"/>
      <c r="G816" s="59"/>
    </row>
    <row r="817" spans="1:7" ht="20.25" customHeight="1" x14ac:dyDescent="0.3">
      <c r="A817" s="221"/>
      <c r="B817" s="221"/>
      <c r="C817" s="221"/>
      <c r="D817" s="212"/>
      <c r="E817" s="59"/>
      <c r="G817" s="59"/>
    </row>
    <row r="818" spans="1:7" ht="20.25" customHeight="1" x14ac:dyDescent="0.3">
      <c r="A818" s="221"/>
      <c r="B818" s="221"/>
      <c r="C818" s="221"/>
      <c r="D818" s="212"/>
      <c r="E818" s="59"/>
      <c r="G818" s="59"/>
    </row>
    <row r="819" spans="1:7" ht="20.25" customHeight="1" x14ac:dyDescent="0.3">
      <c r="A819" s="221"/>
      <c r="B819" s="221"/>
      <c r="C819" s="221"/>
      <c r="D819" s="212"/>
      <c r="E819" s="59"/>
      <c r="G819" s="59"/>
    </row>
    <row r="820" spans="1:7" ht="20.25" customHeight="1" x14ac:dyDescent="0.3">
      <c r="A820" s="221"/>
      <c r="B820" s="221"/>
      <c r="C820" s="221"/>
      <c r="D820" s="212"/>
      <c r="E820" s="59"/>
      <c r="G820" s="59"/>
    </row>
    <row r="821" spans="1:7" ht="20.25" customHeight="1" x14ac:dyDescent="0.3">
      <c r="A821" s="221"/>
      <c r="B821" s="221"/>
      <c r="C821" s="221"/>
      <c r="D821" s="212"/>
      <c r="E821" s="59"/>
      <c r="G821" s="59"/>
    </row>
    <row r="822" spans="1:7" ht="20.25" customHeight="1" x14ac:dyDescent="0.3">
      <c r="A822" s="221"/>
      <c r="B822" s="221"/>
      <c r="C822" s="221"/>
      <c r="D822" s="212"/>
      <c r="E822" s="59"/>
      <c r="G822" s="59"/>
    </row>
    <row r="823" spans="1:7" ht="20.25" customHeight="1" x14ac:dyDescent="0.3">
      <c r="A823" s="221"/>
      <c r="B823" s="221"/>
      <c r="C823" s="221"/>
      <c r="D823" s="212"/>
      <c r="E823" s="59"/>
      <c r="G823" s="59"/>
    </row>
    <row r="824" spans="1:7" ht="20.25" customHeight="1" x14ac:dyDescent="0.3">
      <c r="A824" s="221"/>
      <c r="B824" s="221"/>
      <c r="C824" s="221"/>
      <c r="D824" s="212"/>
      <c r="E824" s="59"/>
      <c r="G824" s="59"/>
    </row>
    <row r="825" spans="1:7" ht="20.25" customHeight="1" x14ac:dyDescent="0.3">
      <c r="A825" s="221"/>
      <c r="B825" s="221"/>
      <c r="C825" s="221"/>
      <c r="D825" s="212"/>
      <c r="E825" s="59"/>
      <c r="G825" s="59"/>
    </row>
    <row r="826" spans="1:7" ht="20.25" customHeight="1" x14ac:dyDescent="0.3">
      <c r="A826" s="221"/>
      <c r="B826" s="221"/>
      <c r="C826" s="221"/>
      <c r="D826" s="212"/>
      <c r="E826" s="59"/>
      <c r="G826" s="59"/>
    </row>
    <row r="827" spans="1:7" ht="20.25" customHeight="1" x14ac:dyDescent="0.3">
      <c r="A827" s="221"/>
      <c r="B827" s="221"/>
      <c r="C827" s="221"/>
      <c r="D827" s="212"/>
      <c r="E827" s="59"/>
      <c r="G827" s="59"/>
    </row>
    <row r="828" spans="1:7" ht="20.25" customHeight="1" x14ac:dyDescent="0.3">
      <c r="A828" s="221"/>
      <c r="B828" s="221"/>
      <c r="C828" s="221"/>
      <c r="D828" s="212"/>
      <c r="E828" s="59"/>
      <c r="G828" s="59"/>
    </row>
    <row r="829" spans="1:7" ht="20.25" customHeight="1" x14ac:dyDescent="0.3">
      <c r="A829" s="221"/>
      <c r="B829" s="221"/>
      <c r="C829" s="221"/>
      <c r="D829" s="212"/>
      <c r="E829" s="59"/>
      <c r="G829" s="59"/>
    </row>
    <row r="830" spans="1:7" ht="20.25" customHeight="1" x14ac:dyDescent="0.3">
      <c r="A830" s="221"/>
      <c r="B830" s="221"/>
      <c r="C830" s="221"/>
      <c r="D830" s="212"/>
      <c r="E830" s="59"/>
      <c r="G830" s="59"/>
    </row>
    <row r="831" spans="1:7" ht="20.25" customHeight="1" x14ac:dyDescent="0.3">
      <c r="A831" s="221"/>
      <c r="B831" s="221"/>
      <c r="C831" s="221"/>
      <c r="D831" s="212"/>
      <c r="E831" s="59"/>
      <c r="G831" s="59"/>
    </row>
    <row r="832" spans="1:7" ht="20.25" customHeight="1" x14ac:dyDescent="0.3">
      <c r="A832" s="221"/>
      <c r="B832" s="221"/>
      <c r="C832" s="221"/>
      <c r="D832" s="212"/>
      <c r="E832" s="59"/>
      <c r="G832" s="59"/>
    </row>
    <row r="833" spans="1:7" ht="20.25" customHeight="1" x14ac:dyDescent="0.3">
      <c r="A833" s="221"/>
      <c r="B833" s="221"/>
      <c r="C833" s="221"/>
      <c r="D833" s="212"/>
      <c r="E833" s="59"/>
      <c r="G833" s="59"/>
    </row>
    <row r="834" spans="1:7" ht="20.25" customHeight="1" x14ac:dyDescent="0.3">
      <c r="A834" s="221"/>
      <c r="B834" s="221"/>
      <c r="C834" s="221"/>
      <c r="D834" s="212"/>
      <c r="E834" s="59"/>
      <c r="G834" s="59"/>
    </row>
    <row r="835" spans="1:7" ht="20.25" customHeight="1" x14ac:dyDescent="0.3">
      <c r="A835" s="221"/>
      <c r="B835" s="221"/>
      <c r="C835" s="221"/>
      <c r="D835" s="212"/>
      <c r="E835" s="59"/>
      <c r="G835" s="59"/>
    </row>
    <row r="836" spans="1:7" ht="20.25" customHeight="1" x14ac:dyDescent="0.3">
      <c r="A836" s="221"/>
      <c r="B836" s="221"/>
      <c r="C836" s="221"/>
      <c r="D836" s="212"/>
      <c r="E836" s="59"/>
      <c r="G836" s="59"/>
    </row>
    <row r="837" spans="1:7" ht="20.25" customHeight="1" x14ac:dyDescent="0.3">
      <c r="A837" s="221"/>
      <c r="B837" s="221"/>
      <c r="C837" s="221"/>
      <c r="D837" s="212"/>
      <c r="E837" s="59"/>
      <c r="G837" s="59"/>
    </row>
    <row r="838" spans="1:7" ht="20.25" customHeight="1" x14ac:dyDescent="0.3">
      <c r="A838" s="221"/>
      <c r="B838" s="221"/>
      <c r="C838" s="221"/>
      <c r="D838" s="212"/>
      <c r="E838" s="59"/>
      <c r="G838" s="59"/>
    </row>
    <row r="839" spans="1:7" ht="20.25" customHeight="1" x14ac:dyDescent="0.3">
      <c r="A839" s="221"/>
      <c r="B839" s="221"/>
      <c r="C839" s="221"/>
      <c r="D839" s="212"/>
      <c r="E839" s="59"/>
      <c r="G839" s="59"/>
    </row>
    <row r="840" spans="1:7" ht="20.25" customHeight="1" x14ac:dyDescent="0.3">
      <c r="A840" s="221"/>
      <c r="B840" s="221"/>
      <c r="C840" s="221"/>
      <c r="D840" s="212"/>
      <c r="E840" s="59"/>
      <c r="G840" s="59"/>
    </row>
    <row r="841" spans="1:7" ht="20.25" customHeight="1" x14ac:dyDescent="0.3">
      <c r="A841" s="221"/>
      <c r="B841" s="221"/>
      <c r="C841" s="221"/>
      <c r="D841" s="212"/>
      <c r="E841" s="59"/>
      <c r="G841" s="59"/>
    </row>
    <row r="842" spans="1:7" ht="20.25" customHeight="1" x14ac:dyDescent="0.3">
      <c r="A842" s="221"/>
      <c r="B842" s="221"/>
      <c r="C842" s="221"/>
      <c r="D842" s="212"/>
      <c r="E842" s="59"/>
      <c r="G842" s="59"/>
    </row>
    <row r="843" spans="1:7" ht="20.25" customHeight="1" x14ac:dyDescent="0.3">
      <c r="A843" s="221"/>
      <c r="B843" s="221"/>
      <c r="C843" s="221"/>
      <c r="D843" s="212"/>
      <c r="E843" s="59"/>
      <c r="G843" s="59"/>
    </row>
    <row r="844" spans="1:7" ht="20.25" customHeight="1" x14ac:dyDescent="0.3">
      <c r="A844" s="221"/>
      <c r="B844" s="221"/>
      <c r="C844" s="221"/>
      <c r="D844" s="212"/>
      <c r="E844" s="59"/>
      <c r="G844" s="59"/>
    </row>
    <row r="845" spans="1:7" ht="20.25" customHeight="1" x14ac:dyDescent="0.3">
      <c r="A845" s="221"/>
      <c r="B845" s="221"/>
      <c r="C845" s="221"/>
      <c r="D845" s="212"/>
      <c r="E845" s="59"/>
      <c r="G845" s="59"/>
    </row>
    <row r="846" spans="1:7" ht="20.25" customHeight="1" x14ac:dyDescent="0.3">
      <c r="A846" s="221"/>
      <c r="B846" s="221"/>
      <c r="C846" s="221"/>
      <c r="D846" s="212"/>
      <c r="E846" s="59"/>
      <c r="G846" s="59"/>
    </row>
    <row r="847" spans="1:7" ht="20.25" customHeight="1" x14ac:dyDescent="0.3">
      <c r="A847" s="221"/>
      <c r="B847" s="221"/>
      <c r="C847" s="221"/>
      <c r="D847" s="212"/>
      <c r="E847" s="59"/>
      <c r="G847" s="59"/>
    </row>
    <row r="848" spans="1:7" ht="20.25" customHeight="1" x14ac:dyDescent="0.3">
      <c r="A848" s="221"/>
      <c r="B848" s="221"/>
      <c r="C848" s="221"/>
      <c r="D848" s="212"/>
      <c r="E848" s="59"/>
      <c r="G848" s="59"/>
    </row>
    <row r="849" spans="1:7" ht="20.25" customHeight="1" x14ac:dyDescent="0.3">
      <c r="A849" s="221"/>
      <c r="B849" s="221"/>
      <c r="C849" s="221"/>
      <c r="D849" s="212"/>
      <c r="E849" s="59"/>
      <c r="G849" s="59"/>
    </row>
    <row r="850" spans="1:7" ht="20.25" customHeight="1" x14ac:dyDescent="0.3">
      <c r="A850" s="221"/>
      <c r="B850" s="221"/>
      <c r="C850" s="221"/>
      <c r="D850" s="212"/>
      <c r="E850" s="59"/>
      <c r="G850" s="59"/>
    </row>
    <row r="851" spans="1:7" ht="20.25" customHeight="1" x14ac:dyDescent="0.3">
      <c r="A851" s="221"/>
      <c r="B851" s="221"/>
      <c r="C851" s="221"/>
      <c r="D851" s="212"/>
      <c r="E851" s="59"/>
      <c r="G851" s="59"/>
    </row>
    <row r="852" spans="1:7" ht="20.25" customHeight="1" x14ac:dyDescent="0.3">
      <c r="A852" s="221"/>
      <c r="B852" s="221"/>
      <c r="C852" s="221"/>
      <c r="D852" s="212"/>
      <c r="E852" s="59"/>
      <c r="G852" s="59"/>
    </row>
    <row r="853" spans="1:7" ht="20.25" customHeight="1" x14ac:dyDescent="0.3">
      <c r="A853" s="221"/>
      <c r="B853" s="221"/>
      <c r="C853" s="221"/>
      <c r="D853" s="212"/>
      <c r="E853" s="59"/>
      <c r="G853" s="59"/>
    </row>
    <row r="854" spans="1:7" ht="20.25" customHeight="1" x14ac:dyDescent="0.3">
      <c r="A854" s="221"/>
      <c r="B854" s="221"/>
      <c r="C854" s="221"/>
      <c r="D854" s="212"/>
      <c r="E854" s="59"/>
      <c r="G854" s="59"/>
    </row>
    <row r="855" spans="1:7" ht="20.25" customHeight="1" x14ac:dyDescent="0.3">
      <c r="A855" s="221"/>
      <c r="B855" s="221"/>
      <c r="C855" s="221"/>
      <c r="D855" s="212"/>
      <c r="E855" s="59"/>
      <c r="G855" s="59"/>
    </row>
    <row r="856" spans="1:7" ht="20.25" customHeight="1" x14ac:dyDescent="0.3">
      <c r="A856" s="221"/>
      <c r="B856" s="221"/>
      <c r="C856" s="221"/>
      <c r="D856" s="212"/>
      <c r="E856" s="59"/>
      <c r="G856" s="59"/>
    </row>
    <row r="857" spans="1:7" ht="20.25" customHeight="1" x14ac:dyDescent="0.3">
      <c r="A857" s="221"/>
      <c r="B857" s="221"/>
      <c r="C857" s="221"/>
      <c r="D857" s="212"/>
      <c r="E857" s="59"/>
      <c r="G857" s="59"/>
    </row>
    <row r="858" spans="1:7" ht="20.25" customHeight="1" x14ac:dyDescent="0.3">
      <c r="A858" s="221"/>
      <c r="B858" s="221"/>
      <c r="C858" s="221"/>
      <c r="D858" s="212"/>
      <c r="E858" s="59"/>
      <c r="G858" s="59"/>
    </row>
    <row r="859" spans="1:7" ht="20.25" customHeight="1" x14ac:dyDescent="0.3">
      <c r="A859" s="221"/>
      <c r="B859" s="221"/>
      <c r="C859" s="221"/>
      <c r="D859" s="212"/>
      <c r="E859" s="59"/>
      <c r="G859" s="59"/>
    </row>
    <row r="860" spans="1:7" ht="20.25" customHeight="1" x14ac:dyDescent="0.3">
      <c r="A860" s="221"/>
      <c r="B860" s="221"/>
      <c r="C860" s="221"/>
      <c r="D860" s="212"/>
      <c r="E860" s="59"/>
      <c r="G860" s="59"/>
    </row>
    <row r="861" spans="1:7" ht="20.25" customHeight="1" x14ac:dyDescent="0.3">
      <c r="A861" s="221"/>
      <c r="B861" s="221"/>
      <c r="C861" s="221"/>
      <c r="D861" s="212"/>
      <c r="E861" s="59"/>
      <c r="G861" s="59"/>
    </row>
    <row r="862" spans="1:7" ht="20.25" customHeight="1" x14ac:dyDescent="0.3">
      <c r="A862" s="221"/>
      <c r="B862" s="221"/>
      <c r="C862" s="221"/>
      <c r="D862" s="212"/>
      <c r="E862" s="59"/>
      <c r="G862" s="59"/>
    </row>
    <row r="863" spans="1:7" ht="20.25" customHeight="1" x14ac:dyDescent="0.3">
      <c r="A863" s="221"/>
      <c r="B863" s="221"/>
      <c r="C863" s="221"/>
      <c r="D863" s="212"/>
      <c r="E863" s="59"/>
      <c r="G863" s="59"/>
    </row>
    <row r="864" spans="1:7" ht="20.25" customHeight="1" x14ac:dyDescent="0.3">
      <c r="A864" s="221"/>
      <c r="B864" s="221"/>
      <c r="C864" s="221"/>
      <c r="D864" s="212"/>
      <c r="E864" s="59"/>
      <c r="G864" s="59"/>
    </row>
    <row r="865" spans="1:7" ht="20.25" customHeight="1" x14ac:dyDescent="0.3">
      <c r="A865" s="221"/>
      <c r="B865" s="221"/>
      <c r="C865" s="221"/>
      <c r="D865" s="212"/>
      <c r="E865" s="59"/>
      <c r="G865" s="59"/>
    </row>
    <row r="866" spans="1:7" ht="20.25" customHeight="1" x14ac:dyDescent="0.3">
      <c r="A866" s="221"/>
      <c r="B866" s="221"/>
      <c r="C866" s="221"/>
      <c r="D866" s="212"/>
      <c r="E866" s="59"/>
      <c r="G866" s="59"/>
    </row>
    <row r="867" spans="1:7" ht="20.25" customHeight="1" x14ac:dyDescent="0.3">
      <c r="A867" s="221"/>
      <c r="B867" s="221"/>
      <c r="C867" s="221"/>
      <c r="D867" s="212"/>
      <c r="E867" s="59"/>
      <c r="G867" s="59"/>
    </row>
    <row r="868" spans="1:7" ht="20.25" customHeight="1" x14ac:dyDescent="0.3">
      <c r="A868" s="221"/>
      <c r="B868" s="221"/>
      <c r="C868" s="221"/>
      <c r="D868" s="212"/>
      <c r="E868" s="59"/>
      <c r="G868" s="59"/>
    </row>
    <row r="869" spans="1:7" ht="20.25" customHeight="1" x14ac:dyDescent="0.3">
      <c r="A869" s="221"/>
      <c r="B869" s="221"/>
      <c r="C869" s="221"/>
      <c r="D869" s="212"/>
      <c r="E869" s="59"/>
      <c r="G869" s="59"/>
    </row>
    <row r="870" spans="1:7" ht="20.25" customHeight="1" x14ac:dyDescent="0.3">
      <c r="A870" s="221"/>
      <c r="B870" s="221"/>
      <c r="C870" s="221"/>
      <c r="D870" s="212"/>
      <c r="E870" s="59"/>
      <c r="G870" s="59"/>
    </row>
    <row r="871" spans="1:7" ht="20.25" customHeight="1" x14ac:dyDescent="0.3">
      <c r="A871" s="221"/>
      <c r="B871" s="221"/>
      <c r="C871" s="221"/>
      <c r="D871" s="212"/>
      <c r="E871" s="59"/>
      <c r="G871" s="59"/>
    </row>
    <row r="872" spans="1:7" ht="20.25" customHeight="1" x14ac:dyDescent="0.3">
      <c r="A872" s="221"/>
      <c r="B872" s="221"/>
      <c r="C872" s="221"/>
      <c r="D872" s="212"/>
      <c r="E872" s="59"/>
      <c r="G872" s="59"/>
    </row>
    <row r="873" spans="1:7" ht="20.25" customHeight="1" x14ac:dyDescent="0.3">
      <c r="A873" s="221"/>
      <c r="B873" s="221"/>
      <c r="C873" s="221"/>
      <c r="D873" s="212"/>
      <c r="E873" s="59"/>
      <c r="G873" s="59"/>
    </row>
    <row r="874" spans="1:7" ht="20.25" customHeight="1" x14ac:dyDescent="0.3">
      <c r="A874" s="221"/>
      <c r="B874" s="221"/>
      <c r="C874" s="221"/>
      <c r="D874" s="212"/>
      <c r="E874" s="59"/>
      <c r="G874" s="59"/>
    </row>
    <row r="875" spans="1:7" ht="20.25" customHeight="1" x14ac:dyDescent="0.3">
      <c r="A875" s="221"/>
      <c r="B875" s="221"/>
      <c r="C875" s="221"/>
      <c r="D875" s="212"/>
      <c r="E875" s="59"/>
      <c r="G875" s="59"/>
    </row>
    <row r="876" spans="1:7" ht="20.25" customHeight="1" x14ac:dyDescent="0.3">
      <c r="A876" s="221"/>
      <c r="B876" s="221"/>
      <c r="C876" s="221"/>
      <c r="D876" s="212"/>
      <c r="E876" s="59"/>
      <c r="G876" s="59"/>
    </row>
    <row r="877" spans="1:7" ht="20.25" customHeight="1" x14ac:dyDescent="0.3">
      <c r="A877" s="221"/>
      <c r="B877" s="221"/>
      <c r="C877" s="221"/>
      <c r="D877" s="212"/>
      <c r="E877" s="59"/>
      <c r="G877" s="59"/>
    </row>
    <row r="878" spans="1:7" ht="20.25" customHeight="1" x14ac:dyDescent="0.3">
      <c r="A878" s="221"/>
      <c r="B878" s="221"/>
      <c r="C878" s="221"/>
      <c r="D878" s="212"/>
      <c r="E878" s="59"/>
      <c r="G878" s="59"/>
    </row>
    <row r="879" spans="1:7" ht="20.25" customHeight="1" x14ac:dyDescent="0.3">
      <c r="A879" s="221"/>
      <c r="B879" s="221"/>
      <c r="C879" s="221"/>
      <c r="D879" s="212"/>
      <c r="E879" s="59"/>
      <c r="G879" s="59"/>
    </row>
    <row r="880" spans="1:7" ht="20.25" customHeight="1" x14ac:dyDescent="0.3">
      <c r="A880" s="221"/>
      <c r="B880" s="221"/>
      <c r="C880" s="221"/>
      <c r="D880" s="212"/>
      <c r="E880" s="59"/>
      <c r="G880" s="59"/>
    </row>
    <row r="881" spans="1:7" ht="20.25" customHeight="1" x14ac:dyDescent="0.3">
      <c r="A881" s="221"/>
      <c r="B881" s="221"/>
      <c r="C881" s="221"/>
      <c r="D881" s="212"/>
      <c r="E881" s="59"/>
      <c r="G881" s="59"/>
    </row>
    <row r="882" spans="1:7" ht="20.25" customHeight="1" x14ac:dyDescent="0.3">
      <c r="A882" s="221"/>
      <c r="B882" s="221"/>
      <c r="C882" s="221"/>
      <c r="D882" s="212"/>
      <c r="E882" s="59"/>
      <c r="G882" s="59"/>
    </row>
    <row r="883" spans="1:7" ht="20.25" customHeight="1" x14ac:dyDescent="0.3">
      <c r="A883" s="221"/>
      <c r="B883" s="221"/>
      <c r="C883" s="221"/>
      <c r="D883" s="212"/>
      <c r="E883" s="59"/>
      <c r="G883" s="59"/>
    </row>
    <row r="884" spans="1:7" ht="20.25" customHeight="1" x14ac:dyDescent="0.3">
      <c r="A884" s="221"/>
      <c r="B884" s="221"/>
      <c r="C884" s="221"/>
      <c r="D884" s="212"/>
      <c r="E884" s="59"/>
      <c r="G884" s="59"/>
    </row>
    <row r="885" spans="1:7" ht="20.25" customHeight="1" x14ac:dyDescent="0.3">
      <c r="A885" s="221"/>
      <c r="B885" s="221"/>
      <c r="C885" s="221"/>
      <c r="D885" s="212"/>
      <c r="E885" s="59"/>
      <c r="G885" s="59"/>
    </row>
    <row r="886" spans="1:7" ht="20.25" customHeight="1" x14ac:dyDescent="0.3">
      <c r="A886" s="221"/>
      <c r="B886" s="221"/>
      <c r="C886" s="221"/>
      <c r="D886" s="212"/>
      <c r="E886" s="59"/>
      <c r="G886" s="59"/>
    </row>
    <row r="887" spans="1:7" ht="20.25" customHeight="1" x14ac:dyDescent="0.3">
      <c r="A887" s="221"/>
      <c r="B887" s="221"/>
      <c r="C887" s="221"/>
      <c r="D887" s="212"/>
      <c r="E887" s="59"/>
      <c r="G887" s="59"/>
    </row>
    <row r="888" spans="1:7" ht="20.25" customHeight="1" x14ac:dyDescent="0.3">
      <c r="A888" s="221"/>
      <c r="B888" s="221"/>
      <c r="C888" s="221"/>
      <c r="D888" s="212"/>
      <c r="E888" s="59"/>
      <c r="G888" s="59"/>
    </row>
    <row r="889" spans="1:7" ht="20.25" customHeight="1" x14ac:dyDescent="0.3">
      <c r="A889" s="221"/>
      <c r="B889" s="221"/>
      <c r="C889" s="221"/>
      <c r="D889" s="212"/>
      <c r="E889" s="59"/>
      <c r="G889" s="59"/>
    </row>
    <row r="890" spans="1:7" ht="20.25" customHeight="1" x14ac:dyDescent="0.3">
      <c r="A890" s="221"/>
      <c r="B890" s="221"/>
      <c r="C890" s="221"/>
      <c r="D890" s="212"/>
      <c r="E890" s="59"/>
      <c r="G890" s="59"/>
    </row>
    <row r="891" spans="1:7" ht="20.25" customHeight="1" x14ac:dyDescent="0.3">
      <c r="A891" s="221"/>
      <c r="B891" s="221"/>
      <c r="C891" s="221"/>
      <c r="D891" s="212"/>
      <c r="E891" s="59"/>
      <c r="G891" s="59"/>
    </row>
    <row r="892" spans="1:7" ht="20.25" customHeight="1" x14ac:dyDescent="0.3">
      <c r="A892" s="221"/>
      <c r="B892" s="221"/>
      <c r="C892" s="221"/>
      <c r="D892" s="212"/>
      <c r="E892" s="59"/>
      <c r="G892" s="59"/>
    </row>
    <row r="893" spans="1:7" ht="20.25" customHeight="1" x14ac:dyDescent="0.3">
      <c r="A893" s="221"/>
      <c r="B893" s="221"/>
      <c r="C893" s="221"/>
      <c r="D893" s="212"/>
      <c r="E893" s="59"/>
      <c r="G893" s="59"/>
    </row>
    <row r="894" spans="1:7" ht="20.25" customHeight="1" x14ac:dyDescent="0.3">
      <c r="A894" s="221"/>
      <c r="B894" s="221"/>
      <c r="C894" s="221"/>
      <c r="D894" s="212"/>
      <c r="E894" s="59"/>
      <c r="G894" s="59"/>
    </row>
    <row r="895" spans="1:7" ht="20.25" customHeight="1" x14ac:dyDescent="0.3">
      <c r="A895" s="221"/>
      <c r="B895" s="221"/>
      <c r="C895" s="221"/>
      <c r="D895" s="212"/>
      <c r="E895" s="59"/>
      <c r="G895" s="59"/>
    </row>
    <row r="896" spans="1:7" ht="20.25" customHeight="1" x14ac:dyDescent="0.3">
      <c r="A896" s="221"/>
      <c r="B896" s="221"/>
      <c r="C896" s="221"/>
      <c r="D896" s="212"/>
      <c r="E896" s="59"/>
      <c r="G896" s="59"/>
    </row>
    <row r="897" spans="1:7" ht="20.25" customHeight="1" x14ac:dyDescent="0.3">
      <c r="A897" s="221"/>
      <c r="B897" s="221"/>
      <c r="C897" s="221"/>
      <c r="D897" s="212"/>
      <c r="E897" s="59"/>
      <c r="G897" s="59"/>
    </row>
    <row r="898" spans="1:7" ht="20.25" customHeight="1" x14ac:dyDescent="0.3">
      <c r="A898" s="221"/>
      <c r="B898" s="221"/>
      <c r="C898" s="221"/>
      <c r="D898" s="212"/>
      <c r="E898" s="59"/>
      <c r="G898" s="59"/>
    </row>
    <row r="899" spans="1:7" ht="20.25" customHeight="1" x14ac:dyDescent="0.3">
      <c r="A899" s="221"/>
      <c r="B899" s="221"/>
      <c r="C899" s="221"/>
      <c r="D899" s="212"/>
      <c r="E899" s="59"/>
      <c r="G899" s="59"/>
    </row>
    <row r="900" spans="1:7" ht="20.25" customHeight="1" x14ac:dyDescent="0.3">
      <c r="A900" s="221"/>
      <c r="B900" s="221"/>
      <c r="C900" s="221"/>
      <c r="D900" s="212"/>
      <c r="E900" s="59"/>
      <c r="G900" s="59"/>
    </row>
    <row r="901" spans="1:7" ht="20.25" customHeight="1" x14ac:dyDescent="0.3">
      <c r="A901" s="221"/>
      <c r="B901" s="221"/>
      <c r="C901" s="221"/>
      <c r="D901" s="212"/>
      <c r="E901" s="59"/>
      <c r="G901" s="59"/>
    </row>
    <row r="902" spans="1:7" ht="20.25" customHeight="1" x14ac:dyDescent="0.3">
      <c r="A902" s="221"/>
      <c r="B902" s="221"/>
      <c r="C902" s="221"/>
      <c r="D902" s="212"/>
      <c r="E902" s="59"/>
      <c r="G902" s="59"/>
    </row>
    <row r="903" spans="1:7" ht="20.25" customHeight="1" x14ac:dyDescent="0.3">
      <c r="A903" s="221"/>
      <c r="B903" s="221"/>
      <c r="C903" s="221"/>
      <c r="D903" s="212"/>
      <c r="E903" s="59"/>
      <c r="G903" s="59"/>
    </row>
    <row r="904" spans="1:7" ht="20.25" customHeight="1" x14ac:dyDescent="0.3">
      <c r="A904" s="221"/>
      <c r="B904" s="221"/>
      <c r="C904" s="221"/>
      <c r="D904" s="212"/>
      <c r="E904" s="59"/>
      <c r="G904" s="59"/>
    </row>
    <row r="905" spans="1:7" ht="20.25" customHeight="1" x14ac:dyDescent="0.3">
      <c r="A905" s="221"/>
      <c r="B905" s="221"/>
      <c r="C905" s="221"/>
      <c r="D905" s="212"/>
      <c r="E905" s="59"/>
      <c r="G905" s="59"/>
    </row>
    <row r="906" spans="1:7" ht="20.25" customHeight="1" x14ac:dyDescent="0.3">
      <c r="A906" s="221"/>
      <c r="B906" s="221"/>
      <c r="C906" s="221"/>
      <c r="D906" s="212"/>
      <c r="E906" s="59"/>
      <c r="G906" s="59"/>
    </row>
    <row r="907" spans="1:7" ht="20.25" customHeight="1" x14ac:dyDescent="0.3">
      <c r="A907" s="221"/>
      <c r="B907" s="221"/>
      <c r="C907" s="221"/>
      <c r="D907" s="212"/>
      <c r="E907" s="59"/>
      <c r="G907" s="59"/>
    </row>
    <row r="908" spans="1:7" ht="20.25" customHeight="1" x14ac:dyDescent="0.3">
      <c r="A908" s="221"/>
      <c r="B908" s="221"/>
      <c r="C908" s="221"/>
      <c r="D908" s="212"/>
      <c r="E908" s="59"/>
      <c r="G908" s="59"/>
    </row>
    <row r="909" spans="1:7" ht="20.25" customHeight="1" x14ac:dyDescent="0.3">
      <c r="A909" s="221"/>
      <c r="B909" s="221"/>
      <c r="C909" s="221"/>
      <c r="D909" s="212"/>
      <c r="E909" s="59"/>
      <c r="G909" s="59"/>
    </row>
    <row r="910" spans="1:7" ht="20.25" customHeight="1" x14ac:dyDescent="0.3">
      <c r="A910" s="221"/>
      <c r="B910" s="221"/>
      <c r="C910" s="221"/>
      <c r="D910" s="212"/>
      <c r="E910" s="59"/>
      <c r="G910" s="59"/>
    </row>
    <row r="911" spans="1:7" ht="20.25" customHeight="1" x14ac:dyDescent="0.3">
      <c r="A911" s="221"/>
      <c r="B911" s="221"/>
      <c r="C911" s="221"/>
      <c r="D911" s="212"/>
      <c r="E911" s="59"/>
      <c r="G911" s="59"/>
    </row>
    <row r="912" spans="1:7" ht="20.25" customHeight="1" x14ac:dyDescent="0.3">
      <c r="A912" s="221"/>
      <c r="B912" s="221"/>
      <c r="C912" s="221"/>
      <c r="D912" s="212"/>
      <c r="E912" s="59"/>
      <c r="G912" s="59"/>
    </row>
    <row r="913" spans="1:7" ht="20.25" customHeight="1" x14ac:dyDescent="0.3">
      <c r="A913" s="221"/>
      <c r="B913" s="221"/>
      <c r="C913" s="221"/>
      <c r="D913" s="212"/>
      <c r="E913" s="59"/>
      <c r="G913" s="59"/>
    </row>
    <row r="914" spans="1:7" ht="20.25" customHeight="1" x14ac:dyDescent="0.3">
      <c r="A914" s="221"/>
      <c r="B914" s="221"/>
      <c r="C914" s="221"/>
      <c r="D914" s="212"/>
      <c r="E914" s="59"/>
      <c r="G914" s="59"/>
    </row>
    <row r="915" spans="1:7" ht="20.25" customHeight="1" x14ac:dyDescent="0.3">
      <c r="A915" s="221"/>
      <c r="B915" s="221"/>
      <c r="C915" s="221"/>
      <c r="D915" s="212"/>
      <c r="E915" s="59"/>
      <c r="G915" s="59"/>
    </row>
    <row r="916" spans="1:7" ht="20.25" customHeight="1" x14ac:dyDescent="0.3">
      <c r="A916" s="221"/>
      <c r="B916" s="221"/>
      <c r="C916" s="221"/>
      <c r="D916" s="212"/>
      <c r="E916" s="59"/>
      <c r="G916" s="59"/>
    </row>
    <row r="917" spans="1:7" ht="20.25" customHeight="1" x14ac:dyDescent="0.3">
      <c r="A917" s="221"/>
      <c r="B917" s="221"/>
      <c r="C917" s="221"/>
      <c r="D917" s="212"/>
      <c r="E917" s="59"/>
      <c r="G917" s="59"/>
    </row>
    <row r="918" spans="1:7" ht="20.25" customHeight="1" x14ac:dyDescent="0.3">
      <c r="A918" s="221"/>
      <c r="B918" s="221"/>
      <c r="C918" s="221"/>
      <c r="D918" s="212"/>
      <c r="E918" s="59"/>
      <c r="G918" s="59"/>
    </row>
    <row r="919" spans="1:7" ht="20.25" customHeight="1" x14ac:dyDescent="0.3">
      <c r="A919" s="221"/>
      <c r="B919" s="221"/>
      <c r="C919" s="221"/>
      <c r="D919" s="212"/>
      <c r="E919" s="59"/>
      <c r="G919" s="59"/>
    </row>
    <row r="920" spans="1:7" ht="20.25" customHeight="1" x14ac:dyDescent="0.3">
      <c r="A920" s="221"/>
      <c r="B920" s="221"/>
      <c r="C920" s="221"/>
      <c r="D920" s="212"/>
      <c r="E920" s="59"/>
      <c r="G920" s="59"/>
    </row>
    <row r="921" spans="1:7" ht="20.25" customHeight="1" x14ac:dyDescent="0.3">
      <c r="A921" s="221"/>
      <c r="B921" s="221"/>
      <c r="C921" s="221"/>
      <c r="D921" s="212"/>
      <c r="E921" s="59"/>
      <c r="G921" s="59"/>
    </row>
    <row r="922" spans="1:7" ht="20.25" customHeight="1" x14ac:dyDescent="0.3">
      <c r="A922" s="221"/>
      <c r="B922" s="221"/>
      <c r="C922" s="221"/>
      <c r="D922" s="212"/>
      <c r="E922" s="59"/>
      <c r="G922" s="59"/>
    </row>
    <row r="923" spans="1:7" ht="20.25" customHeight="1" x14ac:dyDescent="0.3">
      <c r="A923" s="221"/>
      <c r="B923" s="221"/>
      <c r="C923" s="221"/>
      <c r="D923" s="212"/>
      <c r="E923" s="59"/>
      <c r="G923" s="59"/>
    </row>
    <row r="924" spans="1:7" ht="20.25" customHeight="1" x14ac:dyDescent="0.3">
      <c r="A924" s="221"/>
      <c r="B924" s="221"/>
      <c r="C924" s="221"/>
      <c r="D924" s="212"/>
      <c r="E924" s="59"/>
      <c r="G924" s="59"/>
    </row>
    <row r="925" spans="1:7" ht="20.25" customHeight="1" x14ac:dyDescent="0.3">
      <c r="A925" s="221"/>
      <c r="B925" s="221"/>
      <c r="C925" s="221"/>
      <c r="D925" s="212"/>
      <c r="E925" s="59"/>
      <c r="G925" s="59"/>
    </row>
    <row r="926" spans="1:7" ht="20.25" customHeight="1" x14ac:dyDescent="0.3">
      <c r="A926" s="221"/>
      <c r="B926" s="221"/>
      <c r="C926" s="221"/>
      <c r="D926" s="212"/>
      <c r="E926" s="59"/>
      <c r="G926" s="59"/>
    </row>
    <row r="927" spans="1:7" ht="20.25" customHeight="1" x14ac:dyDescent="0.3">
      <c r="A927" s="221"/>
      <c r="B927" s="221"/>
      <c r="C927" s="221"/>
      <c r="D927" s="212"/>
      <c r="E927" s="59"/>
      <c r="G927" s="59"/>
    </row>
    <row r="928" spans="1:7" ht="20.25" customHeight="1" x14ac:dyDescent="0.3">
      <c r="A928" s="221"/>
      <c r="B928" s="221"/>
      <c r="C928" s="221"/>
      <c r="D928" s="212"/>
      <c r="E928" s="59"/>
      <c r="G928" s="59"/>
    </row>
    <row r="929" spans="1:7" ht="20.25" customHeight="1" x14ac:dyDescent="0.3">
      <c r="A929" s="221"/>
      <c r="B929" s="221"/>
      <c r="C929" s="221"/>
      <c r="D929" s="212"/>
      <c r="E929" s="59"/>
      <c r="G929" s="59"/>
    </row>
    <row r="930" spans="1:7" ht="20.25" customHeight="1" x14ac:dyDescent="0.3">
      <c r="A930" s="221"/>
      <c r="B930" s="221"/>
      <c r="C930" s="221"/>
      <c r="D930" s="212"/>
      <c r="E930" s="59"/>
      <c r="G930" s="59"/>
    </row>
    <row r="931" spans="1:7" ht="20.25" customHeight="1" x14ac:dyDescent="0.3">
      <c r="A931" s="221"/>
      <c r="B931" s="221"/>
      <c r="C931" s="221"/>
      <c r="D931" s="212"/>
      <c r="E931" s="59"/>
      <c r="G931" s="59"/>
    </row>
    <row r="932" spans="1:7" ht="20.25" customHeight="1" x14ac:dyDescent="0.3">
      <c r="A932" s="221"/>
      <c r="B932" s="221"/>
      <c r="C932" s="221"/>
      <c r="D932" s="212"/>
      <c r="E932" s="59"/>
      <c r="G932" s="59"/>
    </row>
    <row r="933" spans="1:7" ht="20.25" customHeight="1" x14ac:dyDescent="0.3">
      <c r="A933" s="221"/>
      <c r="B933" s="221"/>
      <c r="C933" s="221"/>
      <c r="D933" s="212"/>
      <c r="E933" s="59"/>
      <c r="G933" s="59"/>
    </row>
    <row r="934" spans="1:7" ht="20.25" customHeight="1" x14ac:dyDescent="0.3">
      <c r="A934" s="221"/>
      <c r="B934" s="221"/>
      <c r="C934" s="221"/>
      <c r="D934" s="212"/>
      <c r="E934" s="59"/>
      <c r="G934" s="59"/>
    </row>
    <row r="935" spans="1:7" ht="20.25" customHeight="1" x14ac:dyDescent="0.3">
      <c r="A935" s="221"/>
      <c r="B935" s="221"/>
      <c r="C935" s="221"/>
      <c r="D935" s="212"/>
      <c r="E935" s="59"/>
      <c r="G935" s="59"/>
    </row>
    <row r="936" spans="1:7" ht="20.25" customHeight="1" x14ac:dyDescent="0.3">
      <c r="A936" s="221"/>
      <c r="B936" s="221"/>
      <c r="C936" s="221"/>
      <c r="D936" s="212"/>
      <c r="E936" s="59"/>
      <c r="G936" s="59"/>
    </row>
    <row r="937" spans="1:7" ht="20.25" customHeight="1" x14ac:dyDescent="0.3">
      <c r="A937" s="221"/>
      <c r="B937" s="221"/>
      <c r="C937" s="221"/>
      <c r="D937" s="212"/>
      <c r="E937" s="59"/>
      <c r="G937" s="59"/>
    </row>
    <row r="938" spans="1:7" ht="20.25" customHeight="1" x14ac:dyDescent="0.3">
      <c r="A938" s="221"/>
      <c r="B938" s="221"/>
      <c r="C938" s="221"/>
      <c r="D938" s="212"/>
      <c r="E938" s="59"/>
      <c r="G938" s="59"/>
    </row>
    <row r="939" spans="1:7" ht="20.25" customHeight="1" x14ac:dyDescent="0.3">
      <c r="A939" s="221"/>
      <c r="B939" s="221"/>
      <c r="C939" s="221"/>
      <c r="D939" s="212"/>
      <c r="E939" s="59"/>
      <c r="G939" s="59"/>
    </row>
    <row r="940" spans="1:7" ht="20.25" customHeight="1" x14ac:dyDescent="0.3">
      <c r="A940" s="221"/>
      <c r="B940" s="221"/>
      <c r="C940" s="221"/>
      <c r="D940" s="212"/>
      <c r="E940" s="59"/>
      <c r="G940" s="59"/>
    </row>
    <row r="941" spans="1:7" ht="20.25" customHeight="1" x14ac:dyDescent="0.3">
      <c r="A941" s="221"/>
      <c r="B941" s="221"/>
      <c r="C941" s="221"/>
      <c r="D941" s="212"/>
      <c r="E941" s="59"/>
      <c r="G941" s="59"/>
    </row>
    <row r="942" spans="1:7" ht="20.25" customHeight="1" x14ac:dyDescent="0.3">
      <c r="A942" s="221"/>
      <c r="B942" s="221"/>
      <c r="C942" s="221"/>
      <c r="D942" s="212"/>
      <c r="E942" s="59"/>
      <c r="G942" s="59"/>
    </row>
    <row r="943" spans="1:7" ht="20.25" customHeight="1" x14ac:dyDescent="0.3">
      <c r="A943" s="221"/>
      <c r="B943" s="221"/>
      <c r="C943" s="221"/>
      <c r="D943" s="212"/>
      <c r="E943" s="59"/>
      <c r="G943" s="59"/>
    </row>
    <row r="944" spans="1:7" ht="20.25" customHeight="1" x14ac:dyDescent="0.3">
      <c r="A944" s="221"/>
      <c r="B944" s="221"/>
      <c r="C944" s="221"/>
      <c r="D944" s="212"/>
      <c r="E944" s="59"/>
      <c r="G944" s="59"/>
    </row>
    <row r="945" spans="1:7" ht="20.25" customHeight="1" x14ac:dyDescent="0.3">
      <c r="A945" s="221"/>
      <c r="B945" s="221"/>
      <c r="C945" s="221"/>
      <c r="D945" s="212"/>
      <c r="E945" s="59"/>
      <c r="G945" s="59"/>
    </row>
    <row r="946" spans="1:7" ht="20.25" customHeight="1" x14ac:dyDescent="0.3">
      <c r="A946" s="221"/>
      <c r="B946" s="221"/>
      <c r="C946" s="221"/>
      <c r="D946" s="212"/>
      <c r="E946" s="59"/>
      <c r="G946" s="59"/>
    </row>
    <row r="947" spans="1:7" ht="20.25" customHeight="1" x14ac:dyDescent="0.3">
      <c r="A947" s="221"/>
      <c r="B947" s="221"/>
      <c r="C947" s="221"/>
      <c r="D947" s="212"/>
      <c r="E947" s="59"/>
      <c r="G947" s="59"/>
    </row>
    <row r="948" spans="1:7" ht="20.25" customHeight="1" x14ac:dyDescent="0.3">
      <c r="A948" s="221"/>
      <c r="B948" s="221"/>
      <c r="C948" s="221"/>
      <c r="D948" s="212"/>
      <c r="E948" s="59"/>
      <c r="G948" s="59"/>
    </row>
    <row r="949" spans="1:7" ht="20.25" customHeight="1" x14ac:dyDescent="0.3">
      <c r="A949" s="221"/>
      <c r="B949" s="221"/>
      <c r="C949" s="221"/>
      <c r="D949" s="212"/>
      <c r="E949" s="59"/>
      <c r="G949" s="59"/>
    </row>
    <row r="950" spans="1:7" ht="20.25" customHeight="1" x14ac:dyDescent="0.3">
      <c r="A950" s="221"/>
      <c r="B950" s="221"/>
      <c r="C950" s="221"/>
      <c r="D950" s="212"/>
      <c r="E950" s="59"/>
      <c r="G950" s="59"/>
    </row>
    <row r="951" spans="1:7" ht="20.25" customHeight="1" x14ac:dyDescent="0.3">
      <c r="A951" s="221"/>
      <c r="B951" s="221"/>
      <c r="C951" s="221"/>
      <c r="D951" s="212"/>
      <c r="E951" s="59"/>
      <c r="G951" s="59"/>
    </row>
    <row r="952" spans="1:7" ht="20.25" customHeight="1" x14ac:dyDescent="0.3">
      <c r="A952" s="221"/>
      <c r="B952" s="221"/>
      <c r="C952" s="221"/>
      <c r="D952" s="212"/>
      <c r="E952" s="59"/>
      <c r="G952" s="59"/>
    </row>
    <row r="953" spans="1:7" ht="20.25" customHeight="1" x14ac:dyDescent="0.3">
      <c r="A953" s="221"/>
      <c r="B953" s="221"/>
      <c r="C953" s="221"/>
      <c r="D953" s="212"/>
      <c r="E953" s="59"/>
      <c r="G953" s="59"/>
    </row>
    <row r="954" spans="1:7" ht="20.25" customHeight="1" x14ac:dyDescent="0.3">
      <c r="A954" s="221"/>
      <c r="B954" s="221"/>
      <c r="C954" s="221"/>
      <c r="D954" s="212"/>
      <c r="E954" s="59"/>
      <c r="G954" s="59"/>
    </row>
    <row r="955" spans="1:7" ht="20.25" customHeight="1" x14ac:dyDescent="0.3">
      <c r="A955" s="221"/>
      <c r="B955" s="221"/>
      <c r="C955" s="221"/>
      <c r="D955" s="212"/>
      <c r="E955" s="59"/>
      <c r="G955" s="59"/>
    </row>
    <row r="956" spans="1:7" ht="20.25" customHeight="1" x14ac:dyDescent="0.3">
      <c r="A956" s="221"/>
      <c r="B956" s="221"/>
      <c r="C956" s="221"/>
      <c r="D956" s="212"/>
      <c r="E956" s="59"/>
      <c r="G956" s="59"/>
    </row>
    <row r="957" spans="1:7" ht="20.25" customHeight="1" x14ac:dyDescent="0.3">
      <c r="A957" s="221"/>
      <c r="B957" s="221"/>
      <c r="C957" s="221"/>
      <c r="D957" s="212"/>
      <c r="E957" s="59"/>
      <c r="G957" s="59"/>
    </row>
    <row r="958" spans="1:7" ht="20.25" customHeight="1" x14ac:dyDescent="0.3">
      <c r="A958" s="221"/>
      <c r="B958" s="221"/>
      <c r="C958" s="221"/>
      <c r="D958" s="212"/>
      <c r="E958" s="59"/>
      <c r="G958" s="59"/>
    </row>
    <row r="959" spans="1:7" ht="20.25" customHeight="1" x14ac:dyDescent="0.3">
      <c r="A959" s="221"/>
      <c r="B959" s="221"/>
      <c r="C959" s="221"/>
      <c r="D959" s="212"/>
      <c r="E959" s="59"/>
      <c r="G959" s="59"/>
    </row>
    <row r="960" spans="1:7" ht="20.25" customHeight="1" x14ac:dyDescent="0.3">
      <c r="A960" s="221"/>
      <c r="B960" s="221"/>
      <c r="C960" s="221"/>
      <c r="D960" s="212"/>
      <c r="E960" s="59"/>
      <c r="G960" s="59"/>
    </row>
    <row r="961" spans="1:7" ht="20.25" customHeight="1" x14ac:dyDescent="0.3">
      <c r="A961" s="221"/>
      <c r="B961" s="221"/>
      <c r="C961" s="221"/>
      <c r="D961" s="212"/>
      <c r="E961" s="59"/>
      <c r="G961" s="59"/>
    </row>
    <row r="962" spans="1:7" ht="20.25" customHeight="1" x14ac:dyDescent="0.3">
      <c r="A962" s="221"/>
      <c r="B962" s="221"/>
      <c r="C962" s="221"/>
      <c r="D962" s="212"/>
      <c r="E962" s="59"/>
      <c r="G962" s="59"/>
    </row>
    <row r="963" spans="1:7" ht="20.25" customHeight="1" x14ac:dyDescent="0.3">
      <c r="A963" s="221"/>
      <c r="B963" s="221"/>
      <c r="C963" s="221"/>
      <c r="D963" s="212"/>
      <c r="E963" s="59"/>
      <c r="G963" s="59"/>
    </row>
    <row r="964" spans="1:7" ht="20.25" customHeight="1" x14ac:dyDescent="0.3">
      <c r="A964" s="221"/>
      <c r="B964" s="221"/>
      <c r="C964" s="221"/>
      <c r="D964" s="212"/>
      <c r="E964" s="59"/>
      <c r="G964" s="59"/>
    </row>
    <row r="965" spans="1:7" ht="20.25" customHeight="1" x14ac:dyDescent="0.3">
      <c r="A965" s="221"/>
      <c r="B965" s="221"/>
      <c r="C965" s="221"/>
      <c r="D965" s="212"/>
      <c r="E965" s="59"/>
      <c r="G965" s="59"/>
    </row>
    <row r="966" spans="1:7" ht="20.25" customHeight="1" x14ac:dyDescent="0.3">
      <c r="A966" s="221"/>
      <c r="B966" s="221"/>
      <c r="C966" s="221"/>
      <c r="D966" s="212"/>
      <c r="E966" s="59"/>
      <c r="G966" s="59"/>
    </row>
    <row r="967" spans="1:7" ht="20.25" customHeight="1" x14ac:dyDescent="0.3">
      <c r="A967" s="221"/>
      <c r="B967" s="221"/>
      <c r="C967" s="221"/>
      <c r="D967" s="212"/>
      <c r="E967" s="59"/>
      <c r="G967" s="59"/>
    </row>
    <row r="968" spans="1:7" ht="20.25" customHeight="1" x14ac:dyDescent="0.3">
      <c r="A968" s="221"/>
      <c r="B968" s="221"/>
      <c r="C968" s="221"/>
      <c r="D968" s="212"/>
      <c r="E968" s="59"/>
      <c r="G968" s="59"/>
    </row>
    <row r="969" spans="1:7" ht="20.25" customHeight="1" x14ac:dyDescent="0.3">
      <c r="A969" s="221"/>
      <c r="B969" s="221"/>
      <c r="C969" s="221"/>
      <c r="D969" s="212"/>
      <c r="E969" s="59"/>
      <c r="G969" s="59"/>
    </row>
    <row r="970" spans="1:7" ht="20.25" customHeight="1" x14ac:dyDescent="0.3">
      <c r="A970" s="221"/>
      <c r="B970" s="221"/>
      <c r="C970" s="221"/>
      <c r="D970" s="212"/>
      <c r="E970" s="59"/>
      <c r="G970" s="59"/>
    </row>
    <row r="971" spans="1:7" ht="20.25" customHeight="1" x14ac:dyDescent="0.3">
      <c r="A971" s="221"/>
      <c r="B971" s="221"/>
      <c r="C971" s="221"/>
      <c r="D971" s="212"/>
      <c r="E971" s="59"/>
      <c r="G971" s="59"/>
    </row>
    <row r="972" spans="1:7" ht="20.25" customHeight="1" x14ac:dyDescent="0.3">
      <c r="A972" s="221"/>
      <c r="B972" s="221"/>
      <c r="C972" s="221"/>
      <c r="D972" s="212"/>
      <c r="E972" s="59"/>
      <c r="G972" s="59"/>
    </row>
    <row r="973" spans="1:7" ht="20.25" customHeight="1" x14ac:dyDescent="0.3">
      <c r="A973" s="221"/>
      <c r="B973" s="221"/>
      <c r="C973" s="221"/>
      <c r="D973" s="212"/>
      <c r="E973" s="59"/>
      <c r="G973" s="59"/>
    </row>
    <row r="974" spans="1:7" ht="20.25" customHeight="1" x14ac:dyDescent="0.3">
      <c r="A974" s="221"/>
      <c r="B974" s="221"/>
      <c r="C974" s="221"/>
      <c r="D974" s="212"/>
      <c r="E974" s="59"/>
      <c r="G974" s="59"/>
    </row>
    <row r="975" spans="1:7" ht="20.25" customHeight="1" x14ac:dyDescent="0.3">
      <c r="A975" s="221"/>
      <c r="B975" s="221"/>
      <c r="C975" s="221"/>
      <c r="D975" s="212"/>
      <c r="E975" s="59"/>
      <c r="G975" s="59"/>
    </row>
    <row r="976" spans="1:7" ht="20.25" customHeight="1" x14ac:dyDescent="0.3">
      <c r="A976" s="221"/>
      <c r="B976" s="221"/>
      <c r="C976" s="221"/>
      <c r="D976" s="212"/>
      <c r="E976" s="59"/>
      <c r="G976" s="59"/>
    </row>
    <row r="977" spans="1:7" ht="20.25" customHeight="1" x14ac:dyDescent="0.3">
      <c r="A977" s="221"/>
      <c r="B977" s="221"/>
      <c r="C977" s="221"/>
      <c r="D977" s="212"/>
      <c r="E977" s="59"/>
      <c r="G977" s="59"/>
    </row>
    <row r="978" spans="1:7" ht="20.25" customHeight="1" x14ac:dyDescent="0.3">
      <c r="A978" s="221"/>
      <c r="B978" s="221"/>
      <c r="C978" s="221"/>
      <c r="D978" s="212"/>
      <c r="E978" s="59"/>
      <c r="G978" s="59"/>
    </row>
    <row r="979" spans="1:7" ht="20.25" customHeight="1" x14ac:dyDescent="0.3">
      <c r="A979" s="221"/>
      <c r="B979" s="221"/>
      <c r="C979" s="221"/>
      <c r="D979" s="212"/>
      <c r="E979" s="59"/>
      <c r="G979" s="59"/>
    </row>
    <row r="980" spans="1:7" ht="20.25" customHeight="1" x14ac:dyDescent="0.3">
      <c r="A980" s="221"/>
      <c r="B980" s="221"/>
      <c r="C980" s="221"/>
      <c r="D980" s="212"/>
      <c r="E980" s="59"/>
      <c r="G980" s="59"/>
    </row>
    <row r="981" spans="1:7" ht="20.25" customHeight="1" x14ac:dyDescent="0.3">
      <c r="A981" s="221"/>
      <c r="B981" s="221"/>
      <c r="C981" s="221"/>
      <c r="D981" s="212"/>
      <c r="E981" s="59"/>
      <c r="G981" s="59"/>
    </row>
    <row r="982" spans="1:7" ht="20.25" customHeight="1" x14ac:dyDescent="0.3">
      <c r="A982" s="221"/>
      <c r="B982" s="221"/>
      <c r="C982" s="221"/>
      <c r="D982" s="212"/>
      <c r="E982" s="59"/>
      <c r="G982" s="59"/>
    </row>
    <row r="983" spans="1:7" ht="20.25" customHeight="1" x14ac:dyDescent="0.3">
      <c r="A983" s="221"/>
      <c r="B983" s="221"/>
      <c r="C983" s="221"/>
      <c r="D983" s="212"/>
      <c r="E983" s="59"/>
      <c r="G983" s="59"/>
    </row>
    <row r="984" spans="1:7" ht="20.25" customHeight="1" x14ac:dyDescent="0.3">
      <c r="A984" s="221"/>
      <c r="B984" s="221"/>
      <c r="C984" s="221"/>
      <c r="D984" s="212"/>
      <c r="E984" s="59"/>
      <c r="G984" s="59"/>
    </row>
    <row r="985" spans="1:7" ht="20.25" customHeight="1" x14ac:dyDescent="0.3">
      <c r="A985" s="221"/>
      <c r="B985" s="221"/>
      <c r="C985" s="221"/>
      <c r="D985" s="212"/>
      <c r="E985" s="59"/>
      <c r="G985" s="59"/>
    </row>
    <row r="986" spans="1:7" ht="20.25" customHeight="1" x14ac:dyDescent="0.3">
      <c r="A986" s="221"/>
      <c r="B986" s="221"/>
      <c r="C986" s="221"/>
      <c r="D986" s="212"/>
      <c r="E986" s="59"/>
      <c r="G986" s="59"/>
    </row>
    <row r="987" spans="1:7" ht="20.25" customHeight="1" x14ac:dyDescent="0.3">
      <c r="A987" s="221"/>
      <c r="B987" s="221"/>
      <c r="C987" s="221"/>
      <c r="D987" s="212"/>
      <c r="E987" s="59"/>
      <c r="G987" s="59"/>
    </row>
    <row r="988" spans="1:7" ht="20.25" customHeight="1" x14ac:dyDescent="0.3">
      <c r="A988" s="221"/>
      <c r="B988" s="221"/>
      <c r="C988" s="221"/>
      <c r="D988" s="212"/>
      <c r="E988" s="59"/>
      <c r="G988" s="59"/>
    </row>
    <row r="989" spans="1:7" ht="20.25" customHeight="1" x14ac:dyDescent="0.3">
      <c r="A989" s="221"/>
      <c r="B989" s="221"/>
      <c r="C989" s="221"/>
      <c r="D989" s="212"/>
      <c r="E989" s="59"/>
      <c r="G989" s="59"/>
    </row>
    <row r="990" spans="1:7" ht="20.25" customHeight="1" x14ac:dyDescent="0.3">
      <c r="A990" s="221"/>
      <c r="B990" s="221"/>
      <c r="C990" s="221"/>
      <c r="D990" s="212"/>
      <c r="E990" s="59"/>
      <c r="G990" s="59"/>
    </row>
    <row r="991" spans="1:7" ht="20.25" customHeight="1" x14ac:dyDescent="0.3">
      <c r="A991" s="221"/>
      <c r="B991" s="221"/>
      <c r="C991" s="221"/>
      <c r="D991" s="212"/>
      <c r="E991" s="59"/>
      <c r="G991" s="59"/>
    </row>
    <row r="992" spans="1:7" ht="20.25" customHeight="1" x14ac:dyDescent="0.3">
      <c r="A992" s="221"/>
      <c r="B992" s="221"/>
      <c r="C992" s="221"/>
      <c r="D992" s="212"/>
      <c r="E992" s="59"/>
      <c r="G992" s="59"/>
    </row>
    <row r="993" spans="1:7" ht="20.25" customHeight="1" x14ac:dyDescent="0.3">
      <c r="A993" s="221"/>
      <c r="B993" s="221"/>
      <c r="C993" s="221"/>
      <c r="D993" s="212"/>
      <c r="E993" s="59"/>
      <c r="G993" s="59"/>
    </row>
    <row r="994" spans="1:7" ht="20.25" customHeight="1" x14ac:dyDescent="0.3">
      <c r="A994" s="221"/>
      <c r="B994" s="221"/>
      <c r="C994" s="221"/>
      <c r="D994" s="212"/>
      <c r="E994" s="59"/>
      <c r="G994" s="59"/>
    </row>
    <row r="995" spans="1:7" ht="20.25" customHeight="1" x14ac:dyDescent="0.3">
      <c r="A995" s="221"/>
      <c r="B995" s="221"/>
      <c r="C995" s="221"/>
      <c r="D995" s="212"/>
      <c r="E995" s="59"/>
      <c r="G995" s="59"/>
    </row>
    <row r="996" spans="1:7" ht="20.25" customHeight="1" x14ac:dyDescent="0.3">
      <c r="A996" s="221"/>
      <c r="B996" s="221"/>
      <c r="C996" s="221"/>
      <c r="D996" s="212"/>
      <c r="E996" s="59"/>
      <c r="G996" s="59"/>
    </row>
    <row r="997" spans="1:7" ht="20.25" customHeight="1" x14ac:dyDescent="0.3">
      <c r="A997" s="221"/>
      <c r="B997" s="221"/>
      <c r="C997" s="221"/>
      <c r="D997" s="212"/>
      <c r="E997" s="59"/>
      <c r="G997" s="59"/>
    </row>
    <row r="998" spans="1:7" ht="20.25" customHeight="1" x14ac:dyDescent="0.3">
      <c r="A998" s="221"/>
      <c r="B998" s="221"/>
      <c r="C998" s="221"/>
      <c r="D998" s="212"/>
      <c r="E998" s="59"/>
      <c r="G998" s="59"/>
    </row>
    <row r="999" spans="1:7" ht="20.25" customHeight="1" x14ac:dyDescent="0.3">
      <c r="A999" s="221"/>
      <c r="B999" s="221"/>
      <c r="C999" s="221"/>
      <c r="D999" s="212"/>
      <c r="E999" s="59"/>
      <c r="G999" s="59"/>
    </row>
    <row r="1000" spans="1:7" ht="20.25" customHeight="1" x14ac:dyDescent="0.3">
      <c r="A1000" s="221"/>
      <c r="B1000" s="221"/>
      <c r="C1000" s="221"/>
      <c r="D1000" s="212"/>
      <c r="E1000" s="59"/>
      <c r="G1000" s="59"/>
    </row>
    <row r="1001" spans="1:7" ht="20.25" customHeight="1" x14ac:dyDescent="0.3">
      <c r="A1001" s="221"/>
      <c r="B1001" s="221"/>
      <c r="C1001" s="221"/>
      <c r="D1001" s="212"/>
      <c r="E1001" s="59"/>
      <c r="G1001" s="59"/>
    </row>
    <row r="1002" spans="1:7" ht="20.25" customHeight="1" x14ac:dyDescent="0.3">
      <c r="A1002" s="221"/>
      <c r="B1002" s="221"/>
      <c r="C1002" s="221"/>
      <c r="D1002" s="212"/>
      <c r="E1002" s="59"/>
      <c r="G1002" s="59"/>
    </row>
    <row r="1003" spans="1:7" ht="20.25" customHeight="1" x14ac:dyDescent="0.3">
      <c r="A1003" s="221"/>
      <c r="B1003" s="221"/>
      <c r="C1003" s="221"/>
      <c r="D1003" s="212"/>
      <c r="E1003" s="59"/>
      <c r="G1003" s="59"/>
    </row>
    <row r="1004" spans="1:7" ht="20.25" customHeight="1" x14ac:dyDescent="0.3">
      <c r="A1004" s="221"/>
      <c r="B1004" s="221"/>
      <c r="C1004" s="221"/>
      <c r="D1004" s="212"/>
      <c r="E1004" s="59"/>
      <c r="G1004" s="59"/>
    </row>
    <row r="1005" spans="1:7" ht="20.25" customHeight="1" x14ac:dyDescent="0.3">
      <c r="A1005" s="221"/>
      <c r="B1005" s="221"/>
      <c r="C1005" s="221"/>
      <c r="D1005" s="212"/>
      <c r="E1005" s="59"/>
      <c r="G1005" s="59"/>
    </row>
    <row r="1006" spans="1:7" ht="20.25" customHeight="1" x14ac:dyDescent="0.3">
      <c r="A1006" s="221"/>
      <c r="B1006" s="221"/>
      <c r="C1006" s="221"/>
      <c r="D1006" s="212"/>
      <c r="E1006" s="59"/>
      <c r="G1006" s="59"/>
    </row>
    <row r="1007" spans="1:7" ht="20.25" customHeight="1" x14ac:dyDescent="0.3">
      <c r="A1007" s="221"/>
      <c r="B1007" s="221"/>
      <c r="C1007" s="221"/>
      <c r="D1007" s="212"/>
      <c r="E1007" s="59"/>
      <c r="G1007" s="59"/>
    </row>
    <row r="1008" spans="1:7" ht="20.25" customHeight="1" x14ac:dyDescent="0.3">
      <c r="A1008" s="221"/>
      <c r="B1008" s="221"/>
      <c r="C1008" s="221"/>
      <c r="D1008" s="212"/>
      <c r="E1008" s="59"/>
      <c r="G1008" s="59"/>
    </row>
    <row r="1009" spans="1:7" ht="20.25" customHeight="1" x14ac:dyDescent="0.3">
      <c r="A1009" s="221"/>
      <c r="B1009" s="221"/>
      <c r="C1009" s="221"/>
      <c r="D1009" s="212"/>
      <c r="E1009" s="59"/>
      <c r="G1009" s="59"/>
    </row>
    <row r="1010" spans="1:7" ht="20.25" customHeight="1" x14ac:dyDescent="0.3">
      <c r="A1010" s="221"/>
      <c r="B1010" s="221"/>
      <c r="C1010" s="221"/>
      <c r="D1010" s="212"/>
      <c r="E1010" s="59"/>
      <c r="G1010" s="59"/>
    </row>
    <row r="1011" spans="1:7" ht="20.25" customHeight="1" x14ac:dyDescent="0.3">
      <c r="A1011" s="221"/>
      <c r="B1011" s="221"/>
      <c r="C1011" s="221"/>
      <c r="D1011" s="212"/>
      <c r="E1011" s="59"/>
      <c r="G1011" s="59"/>
    </row>
    <row r="1012" spans="1:7" ht="20.25" customHeight="1" x14ac:dyDescent="0.3">
      <c r="A1012" s="221"/>
      <c r="B1012" s="221"/>
      <c r="C1012" s="221"/>
      <c r="D1012" s="212"/>
      <c r="E1012" s="59"/>
      <c r="G1012" s="59"/>
    </row>
    <row r="1013" spans="1:7" ht="20.25" customHeight="1" x14ac:dyDescent="0.3">
      <c r="A1013" s="221"/>
      <c r="B1013" s="221"/>
      <c r="C1013" s="221"/>
      <c r="D1013" s="212"/>
      <c r="E1013" s="59"/>
      <c r="G1013" s="59"/>
    </row>
    <row r="1014" spans="1:7" ht="20.25" customHeight="1" x14ac:dyDescent="0.3">
      <c r="A1014" s="221"/>
      <c r="B1014" s="221"/>
      <c r="C1014" s="221"/>
      <c r="D1014" s="212"/>
      <c r="E1014" s="59"/>
      <c r="G1014" s="59"/>
    </row>
    <row r="1015" spans="1:7" ht="20.25" customHeight="1" x14ac:dyDescent="0.3">
      <c r="A1015" s="221"/>
      <c r="B1015" s="221"/>
      <c r="C1015" s="221"/>
      <c r="D1015" s="212"/>
      <c r="E1015" s="59"/>
      <c r="G1015" s="59"/>
    </row>
    <row r="1016" spans="1:7" ht="20.25" customHeight="1" x14ac:dyDescent="0.3">
      <c r="A1016" s="221"/>
      <c r="B1016" s="221"/>
      <c r="C1016" s="221"/>
      <c r="D1016" s="212"/>
      <c r="E1016" s="59"/>
      <c r="G1016" s="59"/>
    </row>
    <row r="1017" spans="1:7" ht="20.25" customHeight="1" x14ac:dyDescent="0.3">
      <c r="A1017" s="221"/>
      <c r="B1017" s="221"/>
      <c r="C1017" s="221"/>
      <c r="D1017" s="212"/>
      <c r="E1017" s="59"/>
      <c r="G1017" s="59"/>
    </row>
    <row r="1018" spans="1:7" ht="20.25" customHeight="1" x14ac:dyDescent="0.3">
      <c r="A1018" s="221"/>
      <c r="B1018" s="221"/>
      <c r="C1018" s="221"/>
      <c r="D1018" s="212"/>
      <c r="E1018" s="59"/>
      <c r="G1018" s="59"/>
    </row>
    <row r="1019" spans="1:7" ht="20.25" customHeight="1" x14ac:dyDescent="0.3">
      <c r="A1019" s="221"/>
      <c r="B1019" s="221"/>
      <c r="C1019" s="221"/>
      <c r="D1019" s="212"/>
      <c r="E1019" s="59"/>
      <c r="G1019" s="59"/>
    </row>
    <row r="1020" spans="1:7" ht="20.25" customHeight="1" x14ac:dyDescent="0.3">
      <c r="A1020" s="221"/>
      <c r="B1020" s="221"/>
      <c r="C1020" s="221"/>
      <c r="D1020" s="212"/>
      <c r="E1020" s="59"/>
      <c r="G1020" s="59"/>
    </row>
    <row r="1021" spans="1:7" ht="20.25" customHeight="1" x14ac:dyDescent="0.3">
      <c r="A1021" s="221"/>
      <c r="B1021" s="221"/>
      <c r="C1021" s="221"/>
      <c r="D1021" s="212"/>
      <c r="E1021" s="59"/>
      <c r="G1021" s="59"/>
    </row>
    <row r="1022" spans="1:7" ht="20.25" customHeight="1" x14ac:dyDescent="0.3">
      <c r="A1022" s="221"/>
      <c r="B1022" s="221"/>
      <c r="C1022" s="221"/>
      <c r="D1022" s="212"/>
      <c r="E1022" s="59"/>
      <c r="G1022" s="59"/>
    </row>
    <row r="1023" spans="1:7" ht="20.25" customHeight="1" x14ac:dyDescent="0.3">
      <c r="A1023" s="221"/>
      <c r="B1023" s="221"/>
      <c r="C1023" s="221"/>
      <c r="D1023" s="212"/>
      <c r="E1023" s="59"/>
      <c r="G1023" s="59"/>
    </row>
    <row r="1024" spans="1:7" ht="20.25" customHeight="1" x14ac:dyDescent="0.3">
      <c r="A1024" s="221"/>
      <c r="B1024" s="221"/>
      <c r="C1024" s="221"/>
      <c r="D1024" s="212"/>
      <c r="E1024" s="59"/>
      <c r="G1024" s="59"/>
    </row>
    <row r="1025" spans="1:7" ht="20.25" customHeight="1" x14ac:dyDescent="0.3">
      <c r="A1025" s="221"/>
      <c r="B1025" s="221"/>
      <c r="C1025" s="221"/>
      <c r="D1025" s="212"/>
      <c r="E1025" s="59"/>
      <c r="G1025" s="59"/>
    </row>
    <row r="1026" spans="1:7" ht="20.25" customHeight="1" x14ac:dyDescent="0.3">
      <c r="A1026" s="221"/>
      <c r="B1026" s="221"/>
      <c r="C1026" s="221"/>
      <c r="D1026" s="212"/>
      <c r="E1026" s="59"/>
      <c r="G1026" s="59"/>
    </row>
    <row r="1027" spans="1:7" ht="20.25" customHeight="1" x14ac:dyDescent="0.3">
      <c r="A1027" s="221"/>
      <c r="B1027" s="221"/>
      <c r="C1027" s="221"/>
      <c r="D1027" s="212"/>
      <c r="E1027" s="59"/>
      <c r="G1027" s="59"/>
    </row>
    <row r="1028" spans="1:7" ht="20.25" customHeight="1" x14ac:dyDescent="0.3">
      <c r="A1028" s="221"/>
      <c r="B1028" s="221"/>
      <c r="C1028" s="221"/>
      <c r="D1028" s="212"/>
      <c r="E1028" s="59"/>
      <c r="G1028" s="59"/>
    </row>
    <row r="1029" spans="1:7" ht="20.25" customHeight="1" x14ac:dyDescent="0.3">
      <c r="A1029" s="221"/>
      <c r="B1029" s="221"/>
      <c r="C1029" s="221"/>
      <c r="D1029" s="212"/>
      <c r="E1029" s="59"/>
      <c r="G1029" s="59"/>
    </row>
    <row r="1030" spans="1:7" ht="20.25" customHeight="1" x14ac:dyDescent="0.3">
      <c r="A1030" s="221"/>
      <c r="B1030" s="221"/>
      <c r="C1030" s="221"/>
      <c r="D1030" s="212"/>
      <c r="E1030" s="59"/>
      <c r="G1030" s="59"/>
    </row>
    <row r="1031" spans="1:7" ht="20.25" customHeight="1" x14ac:dyDescent="0.3">
      <c r="A1031" s="221"/>
      <c r="B1031" s="221"/>
      <c r="C1031" s="221"/>
      <c r="D1031" s="212"/>
      <c r="E1031" s="59"/>
      <c r="G1031" s="59"/>
    </row>
    <row r="1032" spans="1:7" ht="20.25" customHeight="1" x14ac:dyDescent="0.3">
      <c r="A1032" s="221"/>
      <c r="B1032" s="221"/>
      <c r="C1032" s="221"/>
      <c r="D1032" s="212"/>
      <c r="E1032" s="59"/>
      <c r="G1032" s="59"/>
    </row>
    <row r="1033" spans="1:7" ht="20.25" customHeight="1" x14ac:dyDescent="0.3">
      <c r="A1033" s="221"/>
      <c r="B1033" s="221"/>
      <c r="C1033" s="221"/>
      <c r="D1033" s="212"/>
      <c r="E1033" s="59"/>
      <c r="G1033" s="59"/>
    </row>
    <row r="1034" spans="1:7" ht="20.25" customHeight="1" x14ac:dyDescent="0.3">
      <c r="A1034" s="221"/>
      <c r="B1034" s="221"/>
      <c r="C1034" s="221"/>
      <c r="D1034" s="212"/>
      <c r="E1034" s="59"/>
      <c r="G1034" s="59"/>
    </row>
    <row r="1035" spans="1:7" ht="20.25" customHeight="1" x14ac:dyDescent="0.3">
      <c r="A1035" s="221"/>
      <c r="B1035" s="221"/>
      <c r="C1035" s="221"/>
      <c r="D1035" s="212"/>
      <c r="E1035" s="59"/>
      <c r="G1035" s="59"/>
    </row>
    <row r="1036" spans="1:7" ht="20.25" customHeight="1" x14ac:dyDescent="0.3">
      <c r="A1036" s="221"/>
      <c r="B1036" s="221"/>
      <c r="C1036" s="221"/>
      <c r="D1036" s="212"/>
      <c r="E1036" s="59"/>
      <c r="G1036" s="59"/>
    </row>
    <row r="1037" spans="1:7" ht="20.25" customHeight="1" x14ac:dyDescent="0.3">
      <c r="A1037" s="221"/>
      <c r="B1037" s="221"/>
      <c r="C1037" s="221"/>
      <c r="D1037" s="212"/>
      <c r="E1037" s="59"/>
      <c r="G1037" s="59"/>
    </row>
    <row r="1038" spans="1:7" ht="20.25" customHeight="1" x14ac:dyDescent="0.3">
      <c r="A1038" s="221"/>
      <c r="B1038" s="221"/>
      <c r="C1038" s="221"/>
      <c r="D1038" s="212"/>
      <c r="E1038" s="59"/>
      <c r="G1038" s="59"/>
    </row>
    <row r="1039" spans="1:7" ht="20.25" customHeight="1" x14ac:dyDescent="0.3">
      <c r="A1039" s="221"/>
      <c r="B1039" s="221"/>
      <c r="C1039" s="221"/>
      <c r="D1039" s="212"/>
      <c r="E1039" s="59"/>
      <c r="G1039" s="59"/>
    </row>
    <row r="1040" spans="1:7" ht="20.25" customHeight="1" x14ac:dyDescent="0.3">
      <c r="A1040" s="221"/>
      <c r="B1040" s="221"/>
      <c r="C1040" s="221"/>
      <c r="D1040" s="212"/>
      <c r="E1040" s="59"/>
      <c r="G1040" s="59"/>
    </row>
    <row r="1041" spans="1:7" ht="20.25" customHeight="1" x14ac:dyDescent="0.3">
      <c r="A1041" s="221"/>
      <c r="B1041" s="221"/>
      <c r="C1041" s="221"/>
      <c r="D1041" s="212"/>
      <c r="E1041" s="59"/>
      <c r="G1041" s="59"/>
    </row>
    <row r="1042" spans="1:7" ht="20.25" customHeight="1" x14ac:dyDescent="0.3">
      <c r="A1042" s="221"/>
      <c r="B1042" s="221"/>
      <c r="C1042" s="221"/>
      <c r="D1042" s="212"/>
      <c r="E1042" s="59"/>
      <c r="G1042" s="59"/>
    </row>
    <row r="1043" spans="1:7" ht="20.25" customHeight="1" x14ac:dyDescent="0.3">
      <c r="A1043" s="221"/>
      <c r="B1043" s="221"/>
      <c r="C1043" s="221"/>
      <c r="D1043" s="212"/>
      <c r="E1043" s="59"/>
      <c r="G1043" s="59"/>
    </row>
    <row r="1044" spans="1:7" ht="20.25" customHeight="1" x14ac:dyDescent="0.3">
      <c r="A1044" s="221"/>
      <c r="B1044" s="221"/>
      <c r="C1044" s="221"/>
      <c r="D1044" s="212"/>
      <c r="E1044" s="59"/>
      <c r="G1044" s="59"/>
    </row>
    <row r="1045" spans="1:7" ht="20.25" customHeight="1" x14ac:dyDescent="0.3">
      <c r="A1045" s="221"/>
      <c r="B1045" s="221"/>
      <c r="C1045" s="221"/>
      <c r="D1045" s="212"/>
      <c r="E1045" s="59"/>
      <c r="G1045" s="59"/>
    </row>
    <row r="1046" spans="1:7" ht="20.25" customHeight="1" x14ac:dyDescent="0.3">
      <c r="A1046" s="221"/>
      <c r="B1046" s="221"/>
      <c r="C1046" s="221"/>
      <c r="D1046" s="212"/>
      <c r="E1046" s="59"/>
      <c r="G1046" s="59"/>
    </row>
    <row r="1047" spans="1:7" ht="20.25" customHeight="1" x14ac:dyDescent="0.3">
      <c r="A1047" s="221"/>
      <c r="B1047" s="221"/>
      <c r="C1047" s="221"/>
      <c r="D1047" s="212"/>
      <c r="E1047" s="59"/>
      <c r="G1047" s="59"/>
    </row>
    <row r="1048" spans="1:7" ht="20.25" customHeight="1" x14ac:dyDescent="0.3">
      <c r="A1048" s="221"/>
      <c r="B1048" s="221"/>
      <c r="C1048" s="221"/>
      <c r="D1048" s="212"/>
      <c r="E1048" s="59"/>
      <c r="G1048" s="59"/>
    </row>
    <row r="1049" spans="1:7" ht="20.25" customHeight="1" x14ac:dyDescent="0.3">
      <c r="A1049" s="221"/>
      <c r="B1049" s="221"/>
      <c r="C1049" s="221"/>
      <c r="D1049" s="212"/>
      <c r="E1049" s="59"/>
      <c r="G1049" s="59"/>
    </row>
    <row r="1050" spans="1:7" ht="20.25" customHeight="1" x14ac:dyDescent="0.3">
      <c r="A1050" s="221"/>
      <c r="B1050" s="221"/>
      <c r="C1050" s="221"/>
      <c r="D1050" s="212"/>
      <c r="E1050" s="59"/>
      <c r="G1050" s="59"/>
    </row>
    <row r="1051" spans="1:7" ht="20.25" customHeight="1" x14ac:dyDescent="0.3">
      <c r="A1051" s="221"/>
      <c r="B1051" s="221"/>
      <c r="C1051" s="221"/>
      <c r="D1051" s="212"/>
      <c r="E1051" s="59"/>
      <c r="G1051" s="59"/>
    </row>
    <row r="1052" spans="1:7" ht="20.25" customHeight="1" x14ac:dyDescent="0.3">
      <c r="A1052" s="221"/>
      <c r="B1052" s="221"/>
      <c r="C1052" s="221"/>
      <c r="D1052" s="212"/>
      <c r="E1052" s="59"/>
      <c r="G1052" s="59"/>
    </row>
    <row r="1053" spans="1:7" ht="20.25" customHeight="1" x14ac:dyDescent="0.3">
      <c r="A1053" s="221"/>
      <c r="B1053" s="221"/>
      <c r="C1053" s="221"/>
      <c r="D1053" s="212"/>
      <c r="E1053" s="59"/>
      <c r="G1053" s="59"/>
    </row>
    <row r="1054" spans="1:7" ht="20.25" customHeight="1" x14ac:dyDescent="0.3">
      <c r="A1054" s="221"/>
      <c r="B1054" s="221"/>
      <c r="C1054" s="221"/>
      <c r="D1054" s="212"/>
      <c r="E1054" s="59"/>
      <c r="G1054" s="59"/>
    </row>
    <row r="1055" spans="1:7" ht="20.25" customHeight="1" x14ac:dyDescent="0.3">
      <c r="A1055" s="221"/>
      <c r="B1055" s="221"/>
      <c r="C1055" s="221"/>
      <c r="D1055" s="212"/>
      <c r="E1055" s="59"/>
      <c r="G1055" s="59"/>
    </row>
    <row r="1056" spans="1:7" ht="20.25" customHeight="1" x14ac:dyDescent="0.3">
      <c r="A1056" s="221"/>
      <c r="B1056" s="221"/>
      <c r="C1056" s="221"/>
      <c r="D1056" s="212"/>
      <c r="E1056" s="59"/>
      <c r="G1056" s="59"/>
    </row>
    <row r="1057" spans="1:7" ht="20.25" customHeight="1" x14ac:dyDescent="0.3">
      <c r="A1057" s="221"/>
      <c r="B1057" s="221"/>
      <c r="C1057" s="221"/>
      <c r="D1057" s="212"/>
      <c r="E1057" s="59"/>
      <c r="G1057" s="59"/>
    </row>
    <row r="1058" spans="1:7" ht="20.25" customHeight="1" x14ac:dyDescent="0.3">
      <c r="A1058" s="221"/>
      <c r="B1058" s="221"/>
      <c r="C1058" s="221"/>
      <c r="D1058" s="212"/>
      <c r="E1058" s="59"/>
      <c r="G1058" s="59"/>
    </row>
    <row r="1059" spans="1:7" ht="20.25" customHeight="1" x14ac:dyDescent="0.3">
      <c r="A1059" s="221"/>
      <c r="B1059" s="221"/>
      <c r="C1059" s="221"/>
      <c r="D1059" s="212"/>
      <c r="E1059" s="59"/>
      <c r="G1059" s="59"/>
    </row>
    <row r="1060" spans="1:7" ht="20.25" customHeight="1" x14ac:dyDescent="0.3">
      <c r="A1060" s="221"/>
      <c r="B1060" s="221"/>
      <c r="C1060" s="221"/>
      <c r="D1060" s="212"/>
      <c r="E1060" s="59"/>
      <c r="G1060" s="59"/>
    </row>
    <row r="1061" spans="1:7" ht="20.25" customHeight="1" x14ac:dyDescent="0.3">
      <c r="A1061" s="221"/>
      <c r="B1061" s="221"/>
      <c r="C1061" s="221"/>
      <c r="D1061" s="212"/>
      <c r="E1061" s="59"/>
      <c r="G1061" s="59"/>
    </row>
    <row r="1062" spans="1:7" ht="20.25" customHeight="1" x14ac:dyDescent="0.3">
      <c r="A1062" s="221"/>
      <c r="B1062" s="221"/>
      <c r="C1062" s="221"/>
      <c r="D1062" s="212"/>
      <c r="E1062" s="59"/>
      <c r="G1062" s="59"/>
    </row>
    <row r="1063" spans="1:7" ht="20.25" customHeight="1" x14ac:dyDescent="0.3">
      <c r="A1063" s="221"/>
      <c r="B1063" s="221"/>
      <c r="C1063" s="221"/>
      <c r="D1063" s="212"/>
      <c r="E1063" s="59"/>
      <c r="G1063" s="59"/>
    </row>
    <row r="1064" spans="1:7" ht="20.25" customHeight="1" x14ac:dyDescent="0.3">
      <c r="A1064" s="221"/>
      <c r="B1064" s="221"/>
      <c r="C1064" s="221"/>
      <c r="D1064" s="212"/>
      <c r="E1064" s="59"/>
      <c r="G1064" s="59"/>
    </row>
    <row r="1065" spans="1:7" ht="20.25" customHeight="1" x14ac:dyDescent="0.3">
      <c r="A1065" s="221"/>
      <c r="B1065" s="221"/>
      <c r="C1065" s="221"/>
      <c r="D1065" s="212"/>
      <c r="E1065" s="59"/>
      <c r="G1065" s="59"/>
    </row>
    <row r="1066" spans="1:7" ht="20.25" customHeight="1" x14ac:dyDescent="0.3">
      <c r="A1066" s="221"/>
      <c r="B1066" s="221"/>
      <c r="C1066" s="221"/>
      <c r="D1066" s="212"/>
      <c r="E1066" s="59"/>
      <c r="G1066" s="59"/>
    </row>
    <row r="1067" spans="1:7" ht="20.25" customHeight="1" x14ac:dyDescent="0.3">
      <c r="A1067" s="221"/>
      <c r="B1067" s="221"/>
      <c r="C1067" s="221"/>
      <c r="D1067" s="212"/>
      <c r="E1067" s="59"/>
      <c r="G1067" s="59"/>
    </row>
    <row r="1068" spans="1:7" ht="20.25" customHeight="1" x14ac:dyDescent="0.3">
      <c r="A1068" s="221"/>
      <c r="B1068" s="221"/>
      <c r="C1068" s="221"/>
      <c r="D1068" s="212"/>
      <c r="E1068" s="59"/>
      <c r="G1068" s="59"/>
    </row>
    <row r="1069" spans="1:7" ht="20.25" customHeight="1" x14ac:dyDescent="0.3">
      <c r="A1069" s="221"/>
      <c r="B1069" s="221"/>
      <c r="C1069" s="221"/>
      <c r="D1069" s="212"/>
      <c r="E1069" s="59"/>
      <c r="G1069" s="59"/>
    </row>
    <row r="1070" spans="1:7" ht="20.25" customHeight="1" x14ac:dyDescent="0.3">
      <c r="A1070" s="221"/>
      <c r="B1070" s="221"/>
      <c r="C1070" s="221"/>
      <c r="D1070" s="212"/>
      <c r="E1070" s="59"/>
      <c r="G1070" s="59"/>
    </row>
    <row r="1071" spans="1:7" ht="20.25" customHeight="1" x14ac:dyDescent="0.3">
      <c r="A1071" s="221"/>
      <c r="B1071" s="221"/>
      <c r="C1071" s="221"/>
      <c r="D1071" s="212"/>
      <c r="E1071" s="59"/>
      <c r="G1071" s="59"/>
    </row>
    <row r="1072" spans="1:7" ht="20.25" customHeight="1" x14ac:dyDescent="0.3">
      <c r="A1072" s="221"/>
      <c r="B1072" s="221"/>
      <c r="C1072" s="221"/>
      <c r="D1072" s="212"/>
      <c r="E1072" s="59"/>
      <c r="G1072" s="59"/>
    </row>
    <row r="1073" spans="1:7" ht="20.25" customHeight="1" x14ac:dyDescent="0.3">
      <c r="A1073" s="221"/>
      <c r="B1073" s="221"/>
      <c r="C1073" s="221"/>
      <c r="D1073" s="212"/>
      <c r="E1073" s="59"/>
      <c r="G1073" s="59"/>
    </row>
    <row r="1074" spans="1:7" ht="20.25" customHeight="1" x14ac:dyDescent="0.3">
      <c r="A1074" s="221"/>
      <c r="B1074" s="221"/>
      <c r="C1074" s="221"/>
      <c r="D1074" s="212"/>
      <c r="E1074" s="59"/>
      <c r="G1074" s="59"/>
    </row>
    <row r="1075" spans="1:7" ht="20.25" customHeight="1" x14ac:dyDescent="0.3">
      <c r="A1075" s="221"/>
      <c r="B1075" s="221"/>
      <c r="C1075" s="221"/>
      <c r="D1075" s="212"/>
      <c r="E1075" s="59"/>
      <c r="G1075" s="59"/>
    </row>
    <row r="1076" spans="1:7" ht="20.25" customHeight="1" x14ac:dyDescent="0.3">
      <c r="A1076" s="221"/>
      <c r="B1076" s="221"/>
      <c r="C1076" s="221"/>
      <c r="D1076" s="212"/>
      <c r="E1076" s="59"/>
      <c r="G1076" s="59"/>
    </row>
    <row r="1077" spans="1:7" ht="20.25" customHeight="1" x14ac:dyDescent="0.3">
      <c r="A1077" s="221"/>
      <c r="B1077" s="221"/>
      <c r="C1077" s="221"/>
      <c r="D1077" s="212"/>
      <c r="E1077" s="59"/>
      <c r="G1077" s="59"/>
    </row>
    <row r="1078" spans="1:7" ht="20.25" customHeight="1" x14ac:dyDescent="0.3">
      <c r="A1078" s="221"/>
      <c r="B1078" s="221"/>
      <c r="C1078" s="221"/>
      <c r="D1078" s="212"/>
      <c r="E1078" s="59"/>
      <c r="G1078" s="59"/>
    </row>
    <row r="1079" spans="1:7" ht="20.25" customHeight="1" x14ac:dyDescent="0.3">
      <c r="A1079" s="221"/>
      <c r="B1079" s="221"/>
      <c r="C1079" s="221"/>
      <c r="D1079" s="212"/>
      <c r="E1079" s="59"/>
      <c r="G1079" s="59"/>
    </row>
    <row r="1080" spans="1:7" ht="20.25" customHeight="1" x14ac:dyDescent="0.3">
      <c r="A1080" s="221"/>
      <c r="B1080" s="221"/>
      <c r="C1080" s="221"/>
      <c r="D1080" s="212"/>
      <c r="E1080" s="59"/>
      <c r="G1080" s="59"/>
    </row>
    <row r="1081" spans="1:7" ht="20.25" customHeight="1" x14ac:dyDescent="0.3">
      <c r="A1081" s="221"/>
      <c r="B1081" s="221"/>
      <c r="C1081" s="221"/>
      <c r="D1081" s="212"/>
      <c r="E1081" s="59"/>
      <c r="G1081" s="59"/>
    </row>
    <row r="1082" spans="1:7" ht="20.25" customHeight="1" x14ac:dyDescent="0.3">
      <c r="A1082" s="221"/>
      <c r="B1082" s="221"/>
      <c r="C1082" s="221"/>
      <c r="D1082" s="212"/>
      <c r="E1082" s="59"/>
      <c r="G1082" s="59"/>
    </row>
    <row r="1083" spans="1:7" ht="20.25" customHeight="1" x14ac:dyDescent="0.3">
      <c r="A1083" s="221"/>
      <c r="B1083" s="221"/>
      <c r="C1083" s="221"/>
      <c r="D1083" s="212"/>
      <c r="E1083" s="59"/>
      <c r="G1083" s="59"/>
    </row>
    <row r="1084" spans="1:7" ht="20.25" customHeight="1" x14ac:dyDescent="0.3">
      <c r="A1084" s="221"/>
      <c r="B1084" s="221"/>
      <c r="C1084" s="221"/>
      <c r="D1084" s="212"/>
      <c r="E1084" s="59"/>
      <c r="G1084" s="59"/>
    </row>
    <row r="1085" spans="1:7" ht="20.25" customHeight="1" x14ac:dyDescent="0.3">
      <c r="A1085" s="221"/>
      <c r="B1085" s="221"/>
      <c r="C1085" s="221"/>
      <c r="D1085" s="212"/>
      <c r="E1085" s="59"/>
      <c r="G1085" s="59"/>
    </row>
    <row r="1086" spans="1:7" ht="20.25" customHeight="1" x14ac:dyDescent="0.3">
      <c r="A1086" s="221"/>
      <c r="B1086" s="221"/>
      <c r="C1086" s="221"/>
      <c r="D1086" s="212"/>
      <c r="E1086" s="59"/>
      <c r="G1086" s="59"/>
    </row>
    <row r="1087" spans="1:7" ht="20.25" customHeight="1" x14ac:dyDescent="0.3">
      <c r="A1087" s="221"/>
      <c r="B1087" s="221"/>
      <c r="C1087" s="221"/>
      <c r="D1087" s="212"/>
      <c r="E1087" s="59"/>
      <c r="G1087" s="59"/>
    </row>
    <row r="1088" spans="1:7" ht="20.25" customHeight="1" x14ac:dyDescent="0.3">
      <c r="A1088" s="221"/>
      <c r="B1088" s="221"/>
      <c r="C1088" s="221"/>
      <c r="D1088" s="212"/>
      <c r="E1088" s="59"/>
      <c r="G1088" s="59"/>
    </row>
    <row r="1089" spans="1:7" ht="20.25" customHeight="1" x14ac:dyDescent="0.3">
      <c r="A1089" s="221"/>
      <c r="B1089" s="221"/>
      <c r="C1089" s="221"/>
      <c r="D1089" s="212"/>
      <c r="E1089" s="59"/>
      <c r="G1089" s="59"/>
    </row>
    <row r="1090" spans="1:7" ht="20.25" customHeight="1" x14ac:dyDescent="0.3">
      <c r="A1090" s="221"/>
      <c r="B1090" s="221"/>
      <c r="C1090" s="221"/>
      <c r="D1090" s="212"/>
      <c r="E1090" s="59"/>
      <c r="G1090" s="59"/>
    </row>
    <row r="1091" spans="1:7" ht="20.25" customHeight="1" x14ac:dyDescent="0.3">
      <c r="A1091" s="221"/>
      <c r="B1091" s="221"/>
      <c r="C1091" s="221"/>
      <c r="D1091" s="212"/>
      <c r="E1091" s="59"/>
      <c r="G1091" s="59"/>
    </row>
    <row r="1092" spans="1:7" ht="20.25" customHeight="1" x14ac:dyDescent="0.3">
      <c r="A1092" s="221"/>
      <c r="B1092" s="221"/>
      <c r="C1092" s="221"/>
      <c r="D1092" s="212"/>
      <c r="E1092" s="59"/>
      <c r="G1092" s="59"/>
    </row>
    <row r="1093" spans="1:7" ht="20.25" customHeight="1" x14ac:dyDescent="0.3">
      <c r="A1093" s="221"/>
      <c r="B1093" s="221"/>
      <c r="C1093" s="221"/>
      <c r="D1093" s="212"/>
      <c r="E1093" s="59"/>
      <c r="G1093" s="59"/>
    </row>
    <row r="1094" spans="1:7" ht="20.25" customHeight="1" x14ac:dyDescent="0.3">
      <c r="A1094" s="221"/>
      <c r="B1094" s="221"/>
      <c r="C1094" s="221"/>
      <c r="D1094" s="212"/>
      <c r="E1094" s="59"/>
      <c r="G1094" s="59"/>
    </row>
    <row r="1095" spans="1:7" ht="20.25" customHeight="1" x14ac:dyDescent="0.3">
      <c r="A1095" s="221"/>
      <c r="B1095" s="221"/>
      <c r="C1095" s="221"/>
      <c r="D1095" s="212"/>
      <c r="E1095" s="59"/>
      <c r="G1095" s="59"/>
    </row>
    <row r="1096" spans="1:7" ht="20.25" customHeight="1" x14ac:dyDescent="0.3">
      <c r="A1096" s="221"/>
      <c r="B1096" s="221"/>
      <c r="C1096" s="221"/>
      <c r="D1096" s="212"/>
      <c r="E1096" s="59"/>
      <c r="G1096" s="59"/>
    </row>
    <row r="1097" spans="1:7" ht="20.25" customHeight="1" x14ac:dyDescent="0.3">
      <c r="A1097" s="221"/>
      <c r="B1097" s="221"/>
      <c r="C1097" s="221"/>
      <c r="D1097" s="212"/>
      <c r="E1097" s="59"/>
      <c r="G1097" s="59"/>
    </row>
    <row r="1098" spans="1:7" ht="20.25" customHeight="1" x14ac:dyDescent="0.3">
      <c r="A1098" s="221"/>
      <c r="B1098" s="221"/>
      <c r="C1098" s="221"/>
      <c r="D1098" s="212"/>
      <c r="E1098" s="59"/>
      <c r="G1098" s="59"/>
    </row>
    <row r="1099" spans="1:7" ht="20.25" customHeight="1" x14ac:dyDescent="0.3">
      <c r="A1099" s="221"/>
      <c r="B1099" s="221"/>
      <c r="C1099" s="221"/>
      <c r="D1099" s="212"/>
      <c r="E1099" s="59"/>
      <c r="G1099" s="59"/>
    </row>
    <row r="1100" spans="1:7" ht="20.25" customHeight="1" x14ac:dyDescent="0.3">
      <c r="A1100" s="221"/>
      <c r="B1100" s="221"/>
      <c r="C1100" s="221"/>
      <c r="D1100" s="212"/>
      <c r="E1100" s="59"/>
      <c r="G1100" s="59"/>
    </row>
    <row r="1101" spans="1:7" ht="20.25" customHeight="1" x14ac:dyDescent="0.3">
      <c r="A1101" s="221"/>
      <c r="B1101" s="221"/>
      <c r="C1101" s="221"/>
      <c r="D1101" s="212"/>
      <c r="E1101" s="59"/>
      <c r="G1101" s="59"/>
    </row>
    <row r="1102" spans="1:7" ht="20.25" customHeight="1" x14ac:dyDescent="0.3">
      <c r="A1102" s="221"/>
      <c r="B1102" s="221"/>
      <c r="C1102" s="221"/>
      <c r="D1102" s="212"/>
      <c r="E1102" s="59"/>
      <c r="G1102" s="59"/>
    </row>
    <row r="1103" spans="1:7" ht="20.25" customHeight="1" x14ac:dyDescent="0.3">
      <c r="A1103" s="221"/>
      <c r="B1103" s="221"/>
      <c r="C1103" s="221"/>
      <c r="D1103" s="212"/>
      <c r="E1103" s="59"/>
      <c r="G1103" s="59"/>
    </row>
    <row r="1104" spans="1:7" ht="20.25" customHeight="1" x14ac:dyDescent="0.3">
      <c r="A1104" s="221"/>
      <c r="B1104" s="221"/>
      <c r="C1104" s="221"/>
      <c r="D1104" s="212"/>
      <c r="E1104" s="59"/>
      <c r="G1104" s="59"/>
    </row>
    <row r="1105" spans="1:7" ht="20.25" customHeight="1" x14ac:dyDescent="0.3">
      <c r="A1105" s="221"/>
      <c r="B1105" s="221"/>
      <c r="C1105" s="221"/>
      <c r="D1105" s="212"/>
      <c r="E1105" s="59"/>
      <c r="G1105" s="59"/>
    </row>
    <row r="1106" spans="1:7" ht="20.25" customHeight="1" x14ac:dyDescent="0.3">
      <c r="A1106" s="221"/>
      <c r="B1106" s="221"/>
      <c r="C1106" s="221"/>
      <c r="D1106" s="212"/>
      <c r="E1106" s="59"/>
      <c r="G1106" s="59"/>
    </row>
    <row r="1107" spans="1:7" ht="20.25" customHeight="1" x14ac:dyDescent="0.3">
      <c r="A1107" s="221"/>
      <c r="B1107" s="221"/>
      <c r="C1107" s="221"/>
      <c r="D1107" s="212"/>
      <c r="E1107" s="59"/>
      <c r="G1107" s="59"/>
    </row>
    <row r="1108" spans="1:7" ht="20.25" customHeight="1" x14ac:dyDescent="0.3">
      <c r="A1108" s="221"/>
      <c r="B1108" s="221"/>
      <c r="C1108" s="221"/>
      <c r="D1108" s="212"/>
      <c r="E1108" s="59"/>
      <c r="G1108" s="59"/>
    </row>
    <row r="1109" spans="1:7" ht="20.25" customHeight="1" x14ac:dyDescent="0.3">
      <c r="A1109" s="221"/>
      <c r="B1109" s="221"/>
      <c r="C1109" s="221"/>
      <c r="D1109" s="212"/>
      <c r="E1109" s="59"/>
      <c r="G1109" s="59"/>
    </row>
    <row r="1110" spans="1:7" ht="20.25" customHeight="1" x14ac:dyDescent="0.3">
      <c r="A1110" s="221"/>
      <c r="B1110" s="221"/>
      <c r="C1110" s="221"/>
      <c r="D1110" s="212"/>
      <c r="E1110" s="59"/>
      <c r="G1110" s="59"/>
    </row>
    <row r="1111" spans="1:7" ht="20.25" customHeight="1" x14ac:dyDescent="0.3">
      <c r="A1111" s="221"/>
      <c r="B1111" s="221"/>
      <c r="C1111" s="221"/>
      <c r="D1111" s="212"/>
      <c r="E1111" s="59"/>
      <c r="G1111" s="59"/>
    </row>
    <row r="1112" spans="1:7" ht="20.25" customHeight="1" x14ac:dyDescent="0.3">
      <c r="A1112" s="221"/>
      <c r="B1112" s="221"/>
      <c r="C1112" s="221"/>
      <c r="D1112" s="212"/>
      <c r="E1112" s="59"/>
      <c r="G1112" s="59"/>
    </row>
    <row r="1113" spans="1:7" ht="20.25" customHeight="1" x14ac:dyDescent="0.3">
      <c r="A1113" s="221"/>
      <c r="B1113" s="221"/>
      <c r="C1113" s="221"/>
      <c r="D1113" s="212"/>
      <c r="E1113" s="59"/>
      <c r="G1113" s="59"/>
    </row>
    <row r="1114" spans="1:7" ht="20.25" customHeight="1" x14ac:dyDescent="0.3">
      <c r="A1114" s="221"/>
      <c r="B1114" s="221"/>
      <c r="C1114" s="221"/>
      <c r="D1114" s="212"/>
      <c r="E1114" s="59"/>
      <c r="G1114" s="59"/>
    </row>
    <row r="1115" spans="1:7" ht="20.25" customHeight="1" x14ac:dyDescent="0.3">
      <c r="A1115" s="221"/>
      <c r="B1115" s="221"/>
      <c r="C1115" s="221"/>
      <c r="D1115" s="212"/>
      <c r="E1115" s="59"/>
      <c r="G1115" s="59"/>
    </row>
    <row r="1116" spans="1:7" ht="20.25" customHeight="1" x14ac:dyDescent="0.3">
      <c r="A1116" s="221"/>
      <c r="B1116" s="221"/>
      <c r="C1116" s="221"/>
      <c r="D1116" s="212"/>
      <c r="E1116" s="59"/>
      <c r="G1116" s="59"/>
    </row>
    <row r="1117" spans="1:7" ht="20.25" customHeight="1" x14ac:dyDescent="0.3">
      <c r="A1117" s="221"/>
      <c r="B1117" s="221"/>
      <c r="C1117" s="221"/>
      <c r="D1117" s="212"/>
      <c r="E1117" s="59"/>
      <c r="G1117" s="59"/>
    </row>
    <row r="1118" spans="1:7" ht="20.25" customHeight="1" x14ac:dyDescent="0.3">
      <c r="A1118" s="221"/>
      <c r="B1118" s="221"/>
      <c r="C1118" s="221"/>
      <c r="D1118" s="212"/>
      <c r="E1118" s="59"/>
      <c r="G1118" s="59"/>
    </row>
    <row r="1119" spans="1:7" ht="20.25" customHeight="1" x14ac:dyDescent="0.3">
      <c r="A1119" s="221"/>
      <c r="B1119" s="221"/>
      <c r="C1119" s="221"/>
      <c r="D1119" s="212"/>
      <c r="E1119" s="59"/>
      <c r="G1119" s="59"/>
    </row>
    <row r="1120" spans="1:7" ht="20.25" customHeight="1" x14ac:dyDescent="0.3">
      <c r="A1120" s="221"/>
      <c r="B1120" s="221"/>
      <c r="C1120" s="221"/>
      <c r="D1120" s="212"/>
      <c r="E1120" s="59"/>
      <c r="G1120" s="59"/>
    </row>
    <row r="1121" spans="1:7" ht="20.25" customHeight="1" x14ac:dyDescent="0.3">
      <c r="A1121" s="221"/>
      <c r="B1121" s="221"/>
      <c r="C1121" s="221"/>
      <c r="D1121" s="212"/>
      <c r="E1121" s="59"/>
      <c r="G1121" s="59"/>
    </row>
    <row r="1122" spans="1:7" ht="20.25" customHeight="1" x14ac:dyDescent="0.3">
      <c r="A1122" s="221"/>
      <c r="B1122" s="221"/>
      <c r="C1122" s="221"/>
      <c r="D1122" s="212"/>
      <c r="E1122" s="59"/>
      <c r="G1122" s="59"/>
    </row>
    <row r="1123" spans="1:7" ht="20.25" customHeight="1" x14ac:dyDescent="0.3">
      <c r="A1123" s="221"/>
      <c r="B1123" s="221"/>
      <c r="C1123" s="221"/>
      <c r="D1123" s="212"/>
      <c r="E1123" s="59"/>
      <c r="G1123" s="59"/>
    </row>
    <row r="1124" spans="1:7" ht="20.25" customHeight="1" x14ac:dyDescent="0.3">
      <c r="A1124" s="221"/>
      <c r="B1124" s="221"/>
      <c r="C1124" s="221"/>
      <c r="D1124" s="212"/>
      <c r="E1124" s="59"/>
      <c r="G1124" s="59"/>
    </row>
    <row r="1125" spans="1:7" ht="20.25" customHeight="1" x14ac:dyDescent="0.3">
      <c r="A1125" s="221"/>
      <c r="B1125" s="221"/>
      <c r="C1125" s="221"/>
      <c r="D1125" s="212"/>
      <c r="E1125" s="59"/>
      <c r="G1125" s="59"/>
    </row>
    <row r="1126" spans="1:7" ht="20.25" customHeight="1" x14ac:dyDescent="0.3">
      <c r="A1126" s="221"/>
      <c r="B1126" s="221"/>
      <c r="C1126" s="221"/>
      <c r="D1126" s="212"/>
      <c r="E1126" s="59"/>
      <c r="G1126" s="59"/>
    </row>
    <row r="1127" spans="1:7" ht="20.25" customHeight="1" x14ac:dyDescent="0.3">
      <c r="A1127" s="221"/>
      <c r="B1127" s="221"/>
      <c r="C1127" s="221"/>
      <c r="D1127" s="212"/>
      <c r="E1127" s="59"/>
      <c r="G1127" s="59"/>
    </row>
    <row r="1128" spans="1:7" ht="20.25" customHeight="1" x14ac:dyDescent="0.3">
      <c r="A1128" s="221"/>
      <c r="B1128" s="221"/>
      <c r="C1128" s="221"/>
      <c r="D1128" s="212"/>
      <c r="E1128" s="59"/>
      <c r="G1128" s="59"/>
    </row>
    <row r="1129" spans="1:7" ht="20.25" customHeight="1" x14ac:dyDescent="0.3">
      <c r="A1129" s="221"/>
      <c r="B1129" s="221"/>
      <c r="C1129" s="221"/>
      <c r="D1129" s="212"/>
      <c r="E1129" s="59"/>
      <c r="G1129" s="59"/>
    </row>
    <row r="1130" spans="1:7" ht="20.25" customHeight="1" x14ac:dyDescent="0.3">
      <c r="A1130" s="221"/>
      <c r="B1130" s="221"/>
      <c r="C1130" s="221"/>
      <c r="D1130" s="212"/>
      <c r="E1130" s="59"/>
      <c r="G1130" s="59"/>
    </row>
    <row r="1131" spans="1:7" ht="20.25" customHeight="1" x14ac:dyDescent="0.3">
      <c r="A1131" s="221"/>
      <c r="B1131" s="221"/>
      <c r="C1131" s="221"/>
      <c r="D1131" s="212"/>
      <c r="E1131" s="59"/>
      <c r="G1131" s="59"/>
    </row>
    <row r="1132" spans="1:7" ht="20.25" customHeight="1" x14ac:dyDescent="0.3">
      <c r="A1132" s="221"/>
      <c r="B1132" s="221"/>
      <c r="C1132" s="221"/>
      <c r="D1132" s="212"/>
      <c r="E1132" s="59"/>
      <c r="G1132" s="59"/>
    </row>
    <row r="1133" spans="1:7" ht="20.25" customHeight="1" x14ac:dyDescent="0.3">
      <c r="A1133" s="221"/>
      <c r="B1133" s="221"/>
      <c r="C1133" s="221"/>
      <c r="D1133" s="212"/>
      <c r="E1133" s="59"/>
      <c r="G1133" s="59"/>
    </row>
    <row r="1134" spans="1:7" ht="20.25" customHeight="1" x14ac:dyDescent="0.3">
      <c r="A1134" s="221"/>
      <c r="B1134" s="221"/>
      <c r="C1134" s="221"/>
      <c r="D1134" s="212"/>
      <c r="E1134" s="59"/>
      <c r="G1134" s="59"/>
    </row>
    <row r="1135" spans="1:7" ht="20.25" customHeight="1" x14ac:dyDescent="0.3">
      <c r="A1135" s="221"/>
      <c r="B1135" s="221"/>
      <c r="C1135" s="221"/>
      <c r="D1135" s="212"/>
      <c r="E1135" s="59"/>
      <c r="G1135" s="59"/>
    </row>
    <row r="1136" spans="1:7" ht="20.25" customHeight="1" x14ac:dyDescent="0.3">
      <c r="A1136" s="221"/>
      <c r="B1136" s="221"/>
      <c r="C1136" s="221"/>
      <c r="D1136" s="212"/>
      <c r="E1136" s="59"/>
      <c r="G1136" s="59"/>
    </row>
    <row r="1137" spans="1:7" ht="20.25" customHeight="1" x14ac:dyDescent="0.3">
      <c r="A1137" s="221"/>
      <c r="B1137" s="221"/>
      <c r="C1137" s="221"/>
      <c r="D1137" s="212"/>
      <c r="E1137" s="59"/>
      <c r="G1137" s="59"/>
    </row>
    <row r="1138" spans="1:7" ht="20.25" customHeight="1" x14ac:dyDescent="0.3">
      <c r="A1138" s="221"/>
      <c r="B1138" s="221"/>
      <c r="C1138" s="221"/>
      <c r="D1138" s="212"/>
      <c r="E1138" s="59"/>
      <c r="G1138" s="59"/>
    </row>
    <row r="1139" spans="1:7" ht="20.25" customHeight="1" x14ac:dyDescent="0.3">
      <c r="A1139" s="221"/>
      <c r="B1139" s="221"/>
      <c r="C1139" s="221"/>
      <c r="D1139" s="212"/>
      <c r="E1139" s="59"/>
      <c r="G1139" s="59"/>
    </row>
    <row r="1140" spans="1:7" ht="20.25" customHeight="1" x14ac:dyDescent="0.3">
      <c r="A1140" s="221"/>
      <c r="B1140" s="221"/>
      <c r="C1140" s="221"/>
      <c r="D1140" s="212"/>
      <c r="E1140" s="59"/>
      <c r="G1140" s="59"/>
    </row>
    <row r="1141" spans="1:7" ht="20.25" customHeight="1" x14ac:dyDescent="0.3">
      <c r="A1141" s="221"/>
      <c r="B1141" s="221"/>
      <c r="C1141" s="221"/>
      <c r="D1141" s="212"/>
      <c r="E1141" s="59"/>
      <c r="G1141" s="59"/>
    </row>
    <row r="1142" spans="1:7" ht="20.25" customHeight="1" x14ac:dyDescent="0.3">
      <c r="A1142" s="221"/>
      <c r="B1142" s="221"/>
      <c r="C1142" s="221"/>
      <c r="D1142" s="212"/>
      <c r="E1142" s="59"/>
      <c r="G1142" s="59"/>
    </row>
    <row r="1143" spans="1:7" ht="20.25" customHeight="1" x14ac:dyDescent="0.3">
      <c r="A1143" s="221"/>
      <c r="B1143" s="221"/>
      <c r="C1143" s="221"/>
      <c r="D1143" s="212"/>
      <c r="E1143" s="59"/>
      <c r="G1143" s="59"/>
    </row>
    <row r="1144" spans="1:7" ht="20.25" customHeight="1" x14ac:dyDescent="0.3">
      <c r="A1144" s="221"/>
      <c r="B1144" s="221"/>
      <c r="C1144" s="221"/>
      <c r="D1144" s="212"/>
      <c r="E1144" s="59"/>
      <c r="G1144" s="59"/>
    </row>
    <row r="1145" spans="1:7" ht="20.25" customHeight="1" x14ac:dyDescent="0.3">
      <c r="A1145" s="221"/>
      <c r="B1145" s="221"/>
      <c r="C1145" s="221"/>
      <c r="D1145" s="212"/>
      <c r="E1145" s="59"/>
      <c r="G1145" s="59"/>
    </row>
    <row r="1146" spans="1:7" ht="20.25" customHeight="1" x14ac:dyDescent="0.3">
      <c r="A1146" s="221"/>
      <c r="B1146" s="221"/>
      <c r="C1146" s="221"/>
      <c r="D1146" s="212"/>
      <c r="E1146" s="59"/>
      <c r="G1146" s="59"/>
    </row>
    <row r="1147" spans="1:7" ht="20.25" customHeight="1" x14ac:dyDescent="0.3">
      <c r="A1147" s="221"/>
      <c r="B1147" s="221"/>
      <c r="C1147" s="221"/>
      <c r="D1147" s="212"/>
      <c r="E1147" s="59"/>
      <c r="G1147" s="59"/>
    </row>
    <row r="1148" spans="1:7" ht="20.25" customHeight="1" x14ac:dyDescent="0.3">
      <c r="A1148" s="221"/>
      <c r="B1148" s="221"/>
      <c r="C1148" s="221"/>
      <c r="D1148" s="212"/>
      <c r="E1148" s="59"/>
      <c r="G1148" s="59"/>
    </row>
    <row r="1149" spans="1:7" ht="20.25" customHeight="1" x14ac:dyDescent="0.3">
      <c r="A1149" s="221"/>
      <c r="B1149" s="221"/>
      <c r="C1149" s="221"/>
      <c r="D1149" s="212"/>
      <c r="E1149" s="59"/>
      <c r="G1149" s="59"/>
    </row>
    <row r="1150" spans="1:7" ht="20.25" customHeight="1" x14ac:dyDescent="0.3">
      <c r="A1150" s="221"/>
      <c r="B1150" s="221"/>
      <c r="C1150" s="221"/>
      <c r="D1150" s="212"/>
      <c r="E1150" s="59"/>
      <c r="G1150" s="59"/>
    </row>
    <row r="1151" spans="1:7" ht="20.25" customHeight="1" x14ac:dyDescent="0.3">
      <c r="A1151" s="221"/>
      <c r="B1151" s="221"/>
      <c r="C1151" s="221"/>
      <c r="D1151" s="212"/>
      <c r="E1151" s="59"/>
      <c r="G1151" s="59"/>
    </row>
    <row r="1152" spans="1:7" ht="20.25" customHeight="1" x14ac:dyDescent="0.3">
      <c r="A1152" s="221"/>
      <c r="B1152" s="221"/>
      <c r="C1152" s="221"/>
      <c r="D1152" s="212"/>
      <c r="E1152" s="59"/>
      <c r="G1152" s="59"/>
    </row>
    <row r="1153" spans="1:7" ht="20.25" customHeight="1" x14ac:dyDescent="0.3">
      <c r="A1153" s="221"/>
      <c r="B1153" s="221"/>
      <c r="C1153" s="221"/>
      <c r="D1153" s="212"/>
      <c r="E1153" s="59"/>
      <c r="G1153" s="59"/>
    </row>
    <row r="1154" spans="1:7" ht="20.25" customHeight="1" x14ac:dyDescent="0.3">
      <c r="A1154" s="221"/>
      <c r="B1154" s="221"/>
      <c r="C1154" s="221"/>
      <c r="D1154" s="212"/>
      <c r="E1154" s="59"/>
      <c r="G1154" s="59"/>
    </row>
    <row r="1155" spans="1:7" ht="20.25" customHeight="1" x14ac:dyDescent="0.3">
      <c r="A1155" s="221"/>
      <c r="B1155" s="221"/>
      <c r="C1155" s="221"/>
      <c r="D1155" s="212"/>
      <c r="E1155" s="59"/>
      <c r="G1155" s="59"/>
    </row>
    <row r="1156" spans="1:7" ht="20.25" customHeight="1" x14ac:dyDescent="0.3">
      <c r="A1156" s="221"/>
      <c r="B1156" s="221"/>
      <c r="C1156" s="221"/>
      <c r="D1156" s="212"/>
      <c r="E1156" s="59"/>
      <c r="G1156" s="59"/>
    </row>
    <row r="1157" spans="1:7" ht="20.25" customHeight="1" x14ac:dyDescent="0.3">
      <c r="A1157" s="221"/>
      <c r="B1157" s="221"/>
      <c r="C1157" s="221"/>
      <c r="D1157" s="212"/>
      <c r="E1157" s="59"/>
      <c r="G1157" s="59"/>
    </row>
    <row r="1158" spans="1:7" ht="20.25" customHeight="1" x14ac:dyDescent="0.3">
      <c r="A1158" s="221"/>
      <c r="B1158" s="221"/>
      <c r="C1158" s="221"/>
      <c r="D1158" s="212"/>
      <c r="E1158" s="59"/>
      <c r="G1158" s="59"/>
    </row>
    <row r="1159" spans="1:7" ht="20.25" customHeight="1" x14ac:dyDescent="0.3">
      <c r="A1159" s="221"/>
      <c r="B1159" s="221"/>
      <c r="C1159" s="221"/>
      <c r="D1159" s="212"/>
      <c r="E1159" s="59"/>
      <c r="G1159" s="59"/>
    </row>
    <row r="1160" spans="1:7" ht="20.25" customHeight="1" x14ac:dyDescent="0.3">
      <c r="A1160" s="221"/>
      <c r="B1160" s="221"/>
      <c r="C1160" s="221"/>
      <c r="D1160" s="212"/>
      <c r="E1160" s="59"/>
      <c r="G1160" s="59"/>
    </row>
    <row r="1161" spans="1:7" ht="20.25" customHeight="1" x14ac:dyDescent="0.3">
      <c r="A1161" s="221"/>
      <c r="B1161" s="221"/>
      <c r="C1161" s="221"/>
      <c r="D1161" s="212"/>
      <c r="E1161" s="59"/>
      <c r="G1161" s="59"/>
    </row>
    <row r="1162" spans="1:7" ht="20.25" customHeight="1" x14ac:dyDescent="0.3">
      <c r="A1162" s="221"/>
      <c r="B1162" s="221"/>
      <c r="C1162" s="221"/>
      <c r="D1162" s="212"/>
      <c r="E1162" s="59"/>
      <c r="G1162" s="59"/>
    </row>
    <row r="1163" spans="1:7" ht="20.25" customHeight="1" x14ac:dyDescent="0.3">
      <c r="A1163" s="221"/>
      <c r="B1163" s="221"/>
      <c r="C1163" s="221"/>
      <c r="D1163" s="212"/>
      <c r="E1163" s="59"/>
      <c r="G1163" s="59"/>
    </row>
    <row r="1164" spans="1:7" ht="20.25" customHeight="1" x14ac:dyDescent="0.3">
      <c r="A1164" s="221"/>
      <c r="B1164" s="221"/>
      <c r="C1164" s="221"/>
      <c r="D1164" s="212"/>
      <c r="E1164" s="59"/>
      <c r="G1164" s="59"/>
    </row>
    <row r="1165" spans="1:7" ht="20.25" customHeight="1" x14ac:dyDescent="0.3">
      <c r="A1165" s="221"/>
      <c r="B1165" s="221"/>
      <c r="C1165" s="221"/>
      <c r="D1165" s="212"/>
      <c r="E1165" s="59"/>
      <c r="G1165" s="59"/>
    </row>
    <row r="1166" spans="1:7" ht="20.25" customHeight="1" x14ac:dyDescent="0.3">
      <c r="A1166" s="221"/>
      <c r="B1166" s="221"/>
      <c r="C1166" s="221"/>
      <c r="D1166" s="212"/>
      <c r="E1166" s="59"/>
      <c r="G1166" s="59"/>
    </row>
    <row r="1167" spans="1:7" ht="20.25" customHeight="1" x14ac:dyDescent="0.3">
      <c r="A1167" s="221"/>
      <c r="B1167" s="221"/>
      <c r="C1167" s="221"/>
      <c r="D1167" s="212"/>
      <c r="E1167" s="59"/>
      <c r="G1167" s="59"/>
    </row>
    <row r="1168" spans="1:7" ht="20.25" customHeight="1" x14ac:dyDescent="0.3">
      <c r="A1168" s="221"/>
      <c r="B1168" s="221"/>
      <c r="C1168" s="221"/>
      <c r="D1168" s="212"/>
      <c r="E1168" s="59"/>
      <c r="G1168" s="59"/>
    </row>
    <row r="1169" spans="1:7" ht="20.25" customHeight="1" x14ac:dyDescent="0.3">
      <c r="A1169" s="221"/>
      <c r="B1169" s="221"/>
      <c r="C1169" s="221"/>
      <c r="D1169" s="212"/>
      <c r="E1169" s="59"/>
      <c r="G1169" s="59"/>
    </row>
    <row r="1170" spans="1:7" ht="20.25" customHeight="1" x14ac:dyDescent="0.3">
      <c r="A1170" s="221"/>
      <c r="B1170" s="221"/>
      <c r="C1170" s="221"/>
      <c r="D1170" s="212"/>
      <c r="E1170" s="59"/>
      <c r="G1170" s="59"/>
    </row>
    <row r="1171" spans="1:7" ht="20.25" customHeight="1" x14ac:dyDescent="0.3">
      <c r="A1171" s="221"/>
      <c r="B1171" s="221"/>
      <c r="C1171" s="221"/>
      <c r="D1171" s="212"/>
      <c r="E1171" s="59"/>
      <c r="G1171" s="59"/>
    </row>
    <row r="1172" spans="1:7" ht="20.25" customHeight="1" x14ac:dyDescent="0.3">
      <c r="A1172" s="221"/>
      <c r="B1172" s="221"/>
      <c r="C1172" s="221"/>
      <c r="D1172" s="212"/>
      <c r="E1172" s="59"/>
      <c r="G1172" s="59"/>
    </row>
    <row r="1173" spans="1:7" ht="20.25" customHeight="1" x14ac:dyDescent="0.3">
      <c r="A1173" s="221"/>
      <c r="B1173" s="221"/>
      <c r="C1173" s="221"/>
      <c r="D1173" s="212"/>
      <c r="E1173" s="59"/>
      <c r="G1173" s="59"/>
    </row>
    <row r="1174" spans="1:7" ht="20.25" customHeight="1" x14ac:dyDescent="0.3">
      <c r="A1174" s="221"/>
      <c r="B1174" s="221"/>
      <c r="C1174" s="221"/>
      <c r="D1174" s="212"/>
      <c r="E1174" s="59"/>
      <c r="G1174" s="59"/>
    </row>
    <row r="1175" spans="1:7" ht="20.25" customHeight="1" x14ac:dyDescent="0.3">
      <c r="A1175" s="221"/>
      <c r="B1175" s="221"/>
      <c r="C1175" s="221"/>
      <c r="D1175" s="212"/>
      <c r="E1175" s="59"/>
      <c r="G1175" s="59"/>
    </row>
    <row r="1176" spans="1:7" ht="20.25" customHeight="1" x14ac:dyDescent="0.3">
      <c r="A1176" s="221"/>
      <c r="B1176" s="221"/>
      <c r="C1176" s="221"/>
      <c r="D1176" s="212"/>
      <c r="E1176" s="59"/>
      <c r="G1176" s="59"/>
    </row>
    <row r="1177" spans="1:7" ht="20.25" customHeight="1" x14ac:dyDescent="0.3">
      <c r="A1177" s="221"/>
      <c r="B1177" s="221"/>
      <c r="C1177" s="221"/>
      <c r="D1177" s="212"/>
      <c r="E1177" s="59"/>
      <c r="G1177" s="59"/>
    </row>
    <row r="1178" spans="1:7" ht="20.25" customHeight="1" x14ac:dyDescent="0.3">
      <c r="A1178" s="221"/>
      <c r="B1178" s="221"/>
      <c r="C1178" s="221"/>
      <c r="D1178" s="212"/>
      <c r="E1178" s="59"/>
      <c r="G1178" s="59"/>
    </row>
    <row r="1179" spans="1:7" ht="20.25" customHeight="1" x14ac:dyDescent="0.3">
      <c r="A1179" s="221"/>
      <c r="B1179" s="221"/>
      <c r="C1179" s="221"/>
      <c r="D1179" s="212"/>
      <c r="E1179" s="59"/>
      <c r="G1179" s="59"/>
    </row>
    <row r="1180" spans="1:7" ht="20.25" customHeight="1" x14ac:dyDescent="0.3">
      <c r="A1180" s="221"/>
      <c r="B1180" s="221"/>
      <c r="C1180" s="221"/>
      <c r="D1180" s="212"/>
      <c r="E1180" s="59"/>
      <c r="G1180" s="59"/>
    </row>
    <row r="1181" spans="1:7" ht="20.25" customHeight="1" x14ac:dyDescent="0.3">
      <c r="A1181" s="221"/>
      <c r="B1181" s="221"/>
      <c r="C1181" s="221"/>
      <c r="D1181" s="212"/>
      <c r="E1181" s="59"/>
      <c r="G1181" s="59"/>
    </row>
    <row r="1182" spans="1:7" ht="20.25" customHeight="1" x14ac:dyDescent="0.3">
      <c r="A1182" s="221"/>
      <c r="B1182" s="221"/>
      <c r="C1182" s="221"/>
      <c r="D1182" s="212"/>
      <c r="E1182" s="59"/>
      <c r="G1182" s="59"/>
    </row>
    <row r="1183" spans="1:7" ht="20.25" customHeight="1" x14ac:dyDescent="0.3">
      <c r="A1183" s="221"/>
      <c r="B1183" s="221"/>
      <c r="C1183" s="221"/>
      <c r="D1183" s="212"/>
      <c r="E1183" s="59"/>
      <c r="G1183" s="59"/>
    </row>
    <row r="1184" spans="1:7" ht="20.25" customHeight="1" x14ac:dyDescent="0.3">
      <c r="A1184" s="221"/>
      <c r="B1184" s="221"/>
      <c r="C1184" s="221"/>
      <c r="D1184" s="212"/>
      <c r="E1184" s="59"/>
      <c r="G1184" s="59"/>
    </row>
    <row r="1185" spans="1:7" ht="20.25" customHeight="1" x14ac:dyDescent="0.3">
      <c r="A1185" s="221"/>
      <c r="B1185" s="221"/>
      <c r="C1185" s="221"/>
      <c r="D1185" s="212"/>
      <c r="E1185" s="59"/>
      <c r="G1185" s="59"/>
    </row>
    <row r="1186" spans="1:7" ht="20.25" customHeight="1" x14ac:dyDescent="0.3">
      <c r="A1186" s="221"/>
      <c r="B1186" s="221"/>
      <c r="C1186" s="221"/>
      <c r="D1186" s="212"/>
      <c r="E1186" s="59"/>
      <c r="G1186" s="59"/>
    </row>
    <row r="1187" spans="1:7" ht="20.25" customHeight="1" x14ac:dyDescent="0.3">
      <c r="A1187" s="221"/>
      <c r="B1187" s="221"/>
      <c r="C1187" s="221"/>
      <c r="D1187" s="212"/>
      <c r="E1187" s="59"/>
      <c r="G1187" s="59"/>
    </row>
    <row r="1188" spans="1:7" ht="20.25" customHeight="1" x14ac:dyDescent="0.3">
      <c r="A1188" s="221"/>
      <c r="B1188" s="221"/>
      <c r="C1188" s="221"/>
      <c r="D1188" s="212"/>
      <c r="E1188" s="59"/>
      <c r="G1188" s="59"/>
    </row>
    <row r="1189" spans="1:7" ht="20.25" customHeight="1" x14ac:dyDescent="0.3">
      <c r="A1189" s="221"/>
      <c r="B1189" s="221"/>
      <c r="C1189" s="221"/>
      <c r="D1189" s="212"/>
      <c r="E1189" s="59"/>
      <c r="G1189" s="59"/>
    </row>
    <row r="1190" spans="1:7" ht="20.25" customHeight="1" x14ac:dyDescent="0.3">
      <c r="A1190" s="221"/>
      <c r="B1190" s="221"/>
      <c r="C1190" s="221"/>
      <c r="D1190" s="212"/>
      <c r="E1190" s="59"/>
      <c r="G1190" s="59"/>
    </row>
    <row r="1191" spans="1:7" ht="20.25" customHeight="1" x14ac:dyDescent="0.3">
      <c r="A1191" s="221"/>
      <c r="B1191" s="221"/>
      <c r="C1191" s="221"/>
      <c r="D1191" s="212"/>
      <c r="E1191" s="59"/>
      <c r="G1191" s="59"/>
    </row>
    <row r="1192" spans="1:7" ht="20.25" customHeight="1" x14ac:dyDescent="0.3">
      <c r="A1192" s="221"/>
      <c r="B1192" s="221"/>
      <c r="C1192" s="221"/>
      <c r="D1192" s="212"/>
      <c r="E1192" s="59"/>
      <c r="G1192" s="59"/>
    </row>
    <row r="1193" spans="1:7" ht="20.25" customHeight="1" x14ac:dyDescent="0.3">
      <c r="A1193" s="221"/>
      <c r="B1193" s="221"/>
      <c r="C1193" s="221"/>
      <c r="D1193" s="212"/>
      <c r="E1193" s="59"/>
      <c r="G1193" s="59"/>
    </row>
    <row r="1194" spans="1:7" ht="20.25" customHeight="1" x14ac:dyDescent="0.3">
      <c r="A1194" s="221"/>
      <c r="B1194" s="221"/>
      <c r="C1194" s="221"/>
      <c r="D1194" s="212"/>
      <c r="E1194" s="59"/>
      <c r="G1194" s="59"/>
    </row>
    <row r="1195" spans="1:7" ht="20.25" customHeight="1" x14ac:dyDescent="0.3">
      <c r="A1195" s="221"/>
      <c r="B1195" s="221"/>
      <c r="C1195" s="221"/>
      <c r="D1195" s="212"/>
      <c r="E1195" s="59"/>
      <c r="G1195" s="59"/>
    </row>
    <row r="1196" spans="1:7" ht="20.25" customHeight="1" x14ac:dyDescent="0.3">
      <c r="A1196" s="221"/>
      <c r="B1196" s="221"/>
      <c r="C1196" s="221"/>
      <c r="D1196" s="212"/>
      <c r="E1196" s="59"/>
      <c r="G1196" s="59"/>
    </row>
    <row r="1197" spans="1:7" ht="20.25" customHeight="1" x14ac:dyDescent="0.3">
      <c r="A1197" s="221"/>
      <c r="B1197" s="221"/>
      <c r="C1197" s="221"/>
      <c r="D1197" s="212"/>
      <c r="E1197" s="59"/>
      <c r="G1197" s="59"/>
    </row>
    <row r="1198" spans="1:7" ht="20.25" customHeight="1" x14ac:dyDescent="0.3">
      <c r="A1198" s="221"/>
      <c r="B1198" s="221"/>
      <c r="C1198" s="221"/>
      <c r="D1198" s="212"/>
      <c r="E1198" s="59"/>
      <c r="G1198" s="59"/>
    </row>
    <row r="1199" spans="1:7" ht="20.25" customHeight="1" x14ac:dyDescent="0.3">
      <c r="A1199" s="221"/>
      <c r="B1199" s="221"/>
      <c r="C1199" s="221"/>
      <c r="D1199" s="212"/>
      <c r="E1199" s="59"/>
      <c r="G1199" s="59"/>
    </row>
    <row r="1200" spans="1:7" ht="20.25" customHeight="1" x14ac:dyDescent="0.3">
      <c r="A1200" s="221"/>
      <c r="B1200" s="221"/>
      <c r="C1200" s="221"/>
      <c r="D1200" s="212"/>
      <c r="E1200" s="59"/>
      <c r="G1200" s="59"/>
    </row>
    <row r="1201" spans="1:7" ht="20.25" customHeight="1" x14ac:dyDescent="0.3">
      <c r="A1201" s="221"/>
      <c r="B1201" s="221"/>
      <c r="C1201" s="221"/>
      <c r="D1201" s="212"/>
      <c r="E1201" s="59"/>
      <c r="G1201" s="59"/>
    </row>
    <row r="1202" spans="1:7" ht="20.25" customHeight="1" x14ac:dyDescent="0.3">
      <c r="A1202" s="221"/>
      <c r="B1202" s="221"/>
      <c r="C1202" s="221"/>
      <c r="D1202" s="212"/>
      <c r="E1202" s="59"/>
      <c r="G1202" s="59"/>
    </row>
    <row r="1203" spans="1:7" ht="20.25" customHeight="1" x14ac:dyDescent="0.3">
      <c r="A1203" s="221"/>
      <c r="B1203" s="221"/>
      <c r="C1203" s="221"/>
      <c r="D1203" s="212"/>
      <c r="E1203" s="59"/>
      <c r="G1203" s="59"/>
    </row>
    <row r="1204" spans="1:7" ht="20.25" customHeight="1" x14ac:dyDescent="0.3">
      <c r="A1204" s="221"/>
      <c r="B1204" s="221"/>
      <c r="C1204" s="221"/>
      <c r="D1204" s="212"/>
      <c r="E1204" s="59"/>
      <c r="G1204" s="59"/>
    </row>
    <row r="1205" spans="1:7" ht="20.25" customHeight="1" x14ac:dyDescent="0.3">
      <c r="A1205" s="221"/>
      <c r="B1205" s="221"/>
      <c r="C1205" s="221"/>
      <c r="D1205" s="212"/>
      <c r="E1205" s="59"/>
      <c r="G1205" s="59"/>
    </row>
    <row r="1206" spans="1:7" ht="20.25" customHeight="1" x14ac:dyDescent="0.3">
      <c r="A1206" s="221"/>
      <c r="B1206" s="221"/>
      <c r="C1206" s="221"/>
      <c r="D1206" s="212"/>
      <c r="E1206" s="59"/>
      <c r="G1206" s="59"/>
    </row>
    <row r="1207" spans="1:7" ht="20.25" customHeight="1" x14ac:dyDescent="0.3">
      <c r="A1207" s="221"/>
      <c r="B1207" s="221"/>
      <c r="C1207" s="221"/>
      <c r="D1207" s="212"/>
      <c r="E1207" s="59"/>
      <c r="G1207" s="59"/>
    </row>
    <row r="1208" spans="1:7" ht="20.25" customHeight="1" x14ac:dyDescent="0.3">
      <c r="A1208" s="221"/>
      <c r="B1208" s="221"/>
      <c r="C1208" s="221"/>
      <c r="D1208" s="212"/>
      <c r="E1208" s="59"/>
      <c r="G1208" s="59"/>
    </row>
    <row r="1209" spans="1:7" ht="20.25" customHeight="1" x14ac:dyDescent="0.3">
      <c r="A1209" s="221"/>
      <c r="B1209" s="221"/>
      <c r="C1209" s="221"/>
      <c r="D1209" s="212"/>
      <c r="E1209" s="59"/>
      <c r="G1209" s="59"/>
    </row>
    <row r="1210" spans="1:7" ht="20.25" customHeight="1" x14ac:dyDescent="0.3">
      <c r="A1210" s="221"/>
      <c r="B1210" s="221"/>
      <c r="C1210" s="221"/>
      <c r="D1210" s="212"/>
      <c r="E1210" s="59"/>
      <c r="G1210" s="59"/>
    </row>
    <row r="1211" spans="1:7" ht="20.25" customHeight="1" x14ac:dyDescent="0.3">
      <c r="A1211" s="221"/>
      <c r="B1211" s="221"/>
      <c r="C1211" s="221"/>
      <c r="D1211" s="212"/>
      <c r="E1211" s="59"/>
      <c r="G1211" s="59"/>
    </row>
    <row r="1212" spans="1:7" ht="20.25" customHeight="1" x14ac:dyDescent="0.3">
      <c r="A1212" s="221"/>
      <c r="B1212" s="221"/>
      <c r="C1212" s="221"/>
      <c r="D1212" s="212"/>
      <c r="E1212" s="59"/>
      <c r="G1212" s="59"/>
    </row>
    <row r="1213" spans="1:7" ht="20.25" customHeight="1" x14ac:dyDescent="0.3">
      <c r="A1213" s="221"/>
      <c r="B1213" s="221"/>
      <c r="C1213" s="221"/>
      <c r="D1213" s="212"/>
      <c r="E1213" s="59"/>
      <c r="G1213" s="59"/>
    </row>
    <row r="1214" spans="1:7" ht="20.25" customHeight="1" x14ac:dyDescent="0.3">
      <c r="A1214" s="221"/>
      <c r="B1214" s="221"/>
      <c r="C1214" s="221"/>
      <c r="D1214" s="212"/>
      <c r="E1214" s="59"/>
      <c r="G1214" s="59"/>
    </row>
    <row r="1215" spans="1:7" ht="20.25" customHeight="1" x14ac:dyDescent="0.3">
      <c r="A1215" s="221"/>
      <c r="B1215" s="221"/>
      <c r="C1215" s="221"/>
      <c r="D1215" s="212"/>
      <c r="E1215" s="59"/>
      <c r="G1215" s="59"/>
    </row>
    <row r="1216" spans="1:7" ht="20.25" customHeight="1" x14ac:dyDescent="0.3">
      <c r="A1216" s="221"/>
      <c r="B1216" s="221"/>
      <c r="C1216" s="221"/>
      <c r="D1216" s="212"/>
      <c r="E1216" s="59"/>
      <c r="G1216" s="59"/>
    </row>
    <row r="1217" spans="1:7" ht="20.25" customHeight="1" x14ac:dyDescent="0.3">
      <c r="A1217" s="221"/>
      <c r="B1217" s="221"/>
      <c r="C1217" s="221"/>
      <c r="D1217" s="212"/>
      <c r="E1217" s="59"/>
      <c r="G1217" s="59"/>
    </row>
    <row r="1218" spans="1:7" ht="20.25" customHeight="1" x14ac:dyDescent="0.3">
      <c r="A1218" s="221"/>
      <c r="B1218" s="221"/>
      <c r="C1218" s="221"/>
      <c r="D1218" s="212"/>
      <c r="E1218" s="59"/>
      <c r="G1218" s="59"/>
    </row>
    <row r="1219" spans="1:7" ht="20.25" customHeight="1" x14ac:dyDescent="0.3">
      <c r="A1219" s="221"/>
      <c r="B1219" s="221"/>
      <c r="C1219" s="221"/>
      <c r="D1219" s="212"/>
      <c r="E1219" s="59"/>
      <c r="G1219" s="59"/>
    </row>
    <row r="1220" spans="1:7" ht="20.25" customHeight="1" x14ac:dyDescent="0.3">
      <c r="A1220" s="221"/>
      <c r="B1220" s="221"/>
      <c r="C1220" s="221"/>
      <c r="D1220" s="212"/>
      <c r="E1220" s="59"/>
      <c r="G1220" s="59"/>
    </row>
    <row r="1221" spans="1:7" ht="20.25" customHeight="1" x14ac:dyDescent="0.3">
      <c r="A1221" s="221"/>
      <c r="B1221" s="221"/>
      <c r="C1221" s="221"/>
      <c r="D1221" s="212"/>
      <c r="E1221" s="59"/>
      <c r="G1221" s="59"/>
    </row>
    <row r="1222" spans="1:7" ht="20.25" customHeight="1" x14ac:dyDescent="0.3">
      <c r="A1222" s="221"/>
      <c r="B1222" s="221"/>
      <c r="C1222" s="221"/>
      <c r="D1222" s="212"/>
      <c r="E1222" s="59"/>
      <c r="G1222" s="59"/>
    </row>
    <row r="1223" spans="1:7" ht="20.25" customHeight="1" x14ac:dyDescent="0.3">
      <c r="A1223" s="221"/>
      <c r="B1223" s="221"/>
      <c r="C1223" s="221"/>
      <c r="D1223" s="212"/>
      <c r="E1223" s="59"/>
      <c r="G1223" s="59"/>
    </row>
    <row r="1224" spans="1:7" ht="20.25" customHeight="1" x14ac:dyDescent="0.3">
      <c r="A1224" s="221"/>
      <c r="B1224" s="221"/>
      <c r="C1224" s="221"/>
      <c r="D1224" s="212"/>
      <c r="E1224" s="59"/>
      <c r="G1224" s="59"/>
    </row>
    <row r="1225" spans="1:7" ht="20.25" customHeight="1" x14ac:dyDescent="0.3">
      <c r="A1225" s="221"/>
      <c r="B1225" s="221"/>
      <c r="C1225" s="221"/>
      <c r="D1225" s="212"/>
      <c r="E1225" s="59"/>
      <c r="G1225" s="59"/>
    </row>
    <row r="1226" spans="1:7" ht="20.25" customHeight="1" x14ac:dyDescent="0.3">
      <c r="A1226" s="221"/>
      <c r="B1226" s="221"/>
      <c r="C1226" s="221"/>
      <c r="D1226" s="212"/>
      <c r="E1226" s="59"/>
      <c r="G1226" s="59"/>
    </row>
    <row r="1227" spans="1:7" ht="20.25" customHeight="1" x14ac:dyDescent="0.3">
      <c r="A1227" s="221"/>
      <c r="B1227" s="221"/>
      <c r="C1227" s="221"/>
      <c r="D1227" s="212"/>
      <c r="E1227" s="59"/>
      <c r="G1227" s="59"/>
    </row>
    <row r="1228" spans="1:7" ht="20.25" customHeight="1" x14ac:dyDescent="0.3">
      <c r="A1228" s="221"/>
      <c r="B1228" s="221"/>
      <c r="C1228" s="221"/>
      <c r="D1228" s="212"/>
      <c r="E1228" s="59"/>
      <c r="G1228" s="59"/>
    </row>
    <row r="1229" spans="1:7" ht="20.25" customHeight="1" x14ac:dyDescent="0.3">
      <c r="A1229" s="221"/>
      <c r="B1229" s="221"/>
      <c r="C1229" s="221"/>
      <c r="D1229" s="212"/>
      <c r="E1229" s="59"/>
      <c r="G1229" s="59"/>
    </row>
    <row r="1230" spans="1:7" ht="20.25" customHeight="1" x14ac:dyDescent="0.3">
      <c r="A1230" s="221"/>
      <c r="B1230" s="221"/>
      <c r="C1230" s="221"/>
      <c r="D1230" s="212"/>
      <c r="E1230" s="59"/>
      <c r="G1230" s="59"/>
    </row>
    <row r="1231" spans="1:7" ht="20.25" customHeight="1" x14ac:dyDescent="0.3">
      <c r="A1231" s="221"/>
      <c r="B1231" s="221"/>
      <c r="C1231" s="221"/>
      <c r="D1231" s="212"/>
      <c r="E1231" s="59"/>
      <c r="G1231" s="59"/>
    </row>
    <row r="1232" spans="1:7" ht="20.25" customHeight="1" x14ac:dyDescent="0.3">
      <c r="A1232" s="221"/>
      <c r="B1232" s="221"/>
      <c r="C1232" s="221"/>
      <c r="D1232" s="212"/>
      <c r="E1232" s="59"/>
      <c r="G1232" s="59"/>
    </row>
    <row r="1233" spans="1:7" ht="20.25" customHeight="1" x14ac:dyDescent="0.3">
      <c r="A1233" s="221"/>
      <c r="B1233" s="221"/>
      <c r="C1233" s="221"/>
      <c r="D1233" s="212"/>
      <c r="E1233" s="59"/>
      <c r="G1233" s="59"/>
    </row>
    <row r="1234" spans="1:7" ht="20.25" customHeight="1" x14ac:dyDescent="0.3">
      <c r="A1234" s="221"/>
      <c r="B1234" s="221"/>
      <c r="C1234" s="221"/>
      <c r="D1234" s="212"/>
      <c r="E1234" s="59"/>
      <c r="G1234" s="59"/>
    </row>
    <row r="1235" spans="1:7" ht="20.25" customHeight="1" x14ac:dyDescent="0.3">
      <c r="A1235" s="221"/>
      <c r="B1235" s="221"/>
      <c r="C1235" s="221"/>
      <c r="D1235" s="212"/>
      <c r="E1235" s="59"/>
      <c r="G1235" s="59"/>
    </row>
    <row r="1236" spans="1:7" ht="20.25" customHeight="1" x14ac:dyDescent="0.3">
      <c r="A1236" s="221"/>
      <c r="B1236" s="221"/>
      <c r="C1236" s="221"/>
      <c r="D1236" s="212"/>
      <c r="E1236" s="59"/>
      <c r="G1236" s="59"/>
    </row>
    <row r="1237" spans="1:7" ht="20.25" customHeight="1" x14ac:dyDescent="0.3">
      <c r="A1237" s="221"/>
      <c r="B1237" s="221"/>
      <c r="C1237" s="221"/>
      <c r="D1237" s="212"/>
      <c r="E1237" s="59"/>
      <c r="G1237" s="59"/>
    </row>
    <row r="1238" spans="1:7" ht="20.25" customHeight="1" x14ac:dyDescent="0.3">
      <c r="A1238" s="221"/>
      <c r="B1238" s="221"/>
      <c r="C1238" s="221"/>
      <c r="D1238" s="212"/>
      <c r="E1238" s="59"/>
      <c r="G1238" s="59"/>
    </row>
    <row r="1239" spans="1:7" ht="20.25" customHeight="1" x14ac:dyDescent="0.3">
      <c r="A1239" s="221"/>
      <c r="B1239" s="221"/>
      <c r="C1239" s="221"/>
      <c r="D1239" s="212"/>
      <c r="E1239" s="59"/>
      <c r="G1239" s="59"/>
    </row>
    <row r="1240" spans="1:7" ht="20.25" customHeight="1" x14ac:dyDescent="0.3">
      <c r="A1240" s="221"/>
      <c r="B1240" s="221"/>
      <c r="C1240" s="221"/>
      <c r="D1240" s="212"/>
      <c r="E1240" s="59"/>
      <c r="G1240" s="59"/>
    </row>
    <row r="1241" spans="1:7" ht="20.25" customHeight="1" x14ac:dyDescent="0.3">
      <c r="A1241" s="221"/>
      <c r="B1241" s="221"/>
      <c r="C1241" s="221"/>
      <c r="D1241" s="212"/>
      <c r="E1241" s="59"/>
      <c r="G1241" s="59"/>
    </row>
    <row r="1242" spans="1:7" ht="20.25" customHeight="1" x14ac:dyDescent="0.3">
      <c r="A1242" s="221"/>
      <c r="B1242" s="221"/>
      <c r="C1242" s="221"/>
      <c r="D1242" s="212"/>
      <c r="E1242" s="59"/>
      <c r="G1242" s="59"/>
    </row>
    <row r="1243" spans="1:7" ht="20.25" customHeight="1" x14ac:dyDescent="0.3">
      <c r="A1243" s="221"/>
      <c r="B1243" s="221"/>
      <c r="C1243" s="221"/>
      <c r="D1243" s="212"/>
      <c r="E1243" s="59"/>
      <c r="G1243" s="59"/>
    </row>
    <row r="1244" spans="1:7" ht="20.25" customHeight="1" x14ac:dyDescent="0.3">
      <c r="A1244" s="221"/>
      <c r="B1244" s="221"/>
      <c r="C1244" s="221"/>
      <c r="D1244" s="212"/>
      <c r="E1244" s="59"/>
      <c r="G1244" s="59"/>
    </row>
    <row r="1245" spans="1:7" ht="20.25" customHeight="1" x14ac:dyDescent="0.3">
      <c r="A1245" s="221"/>
      <c r="B1245" s="221"/>
      <c r="C1245" s="221"/>
      <c r="D1245" s="212"/>
      <c r="E1245" s="59"/>
      <c r="G1245" s="59"/>
    </row>
    <row r="1246" spans="1:7" ht="20.25" customHeight="1" x14ac:dyDescent="0.3">
      <c r="A1246" s="221"/>
      <c r="B1246" s="221"/>
      <c r="C1246" s="221"/>
      <c r="D1246" s="212"/>
      <c r="E1246" s="59"/>
      <c r="G1246" s="59"/>
    </row>
    <row r="1247" spans="1:7" ht="20.25" customHeight="1" x14ac:dyDescent="0.3">
      <c r="A1247" s="221"/>
      <c r="B1247" s="221"/>
      <c r="C1247" s="221"/>
      <c r="D1247" s="212"/>
      <c r="E1247" s="59"/>
      <c r="G1247" s="59"/>
    </row>
    <row r="1248" spans="1:7" ht="20.25" customHeight="1" x14ac:dyDescent="0.3">
      <c r="A1248" s="221"/>
      <c r="B1248" s="221"/>
      <c r="C1248" s="221"/>
      <c r="D1248" s="212"/>
      <c r="E1248" s="59"/>
      <c r="G1248" s="59"/>
    </row>
    <row r="1249" spans="1:7" ht="20.25" customHeight="1" x14ac:dyDescent="0.3">
      <c r="A1249" s="221"/>
      <c r="B1249" s="221"/>
      <c r="C1249" s="221"/>
      <c r="D1249" s="212"/>
      <c r="E1249" s="59"/>
      <c r="G1249" s="59"/>
    </row>
    <row r="1250" spans="1:7" ht="20.25" customHeight="1" x14ac:dyDescent="0.3">
      <c r="A1250" s="221"/>
      <c r="B1250" s="221"/>
      <c r="C1250" s="221"/>
      <c r="D1250" s="212"/>
      <c r="E1250" s="59"/>
      <c r="G1250" s="59"/>
    </row>
    <row r="1251" spans="1:7" ht="20.25" customHeight="1" x14ac:dyDescent="0.3">
      <c r="A1251" s="221"/>
      <c r="B1251" s="221"/>
      <c r="C1251" s="221"/>
      <c r="D1251" s="212"/>
      <c r="E1251" s="59"/>
      <c r="G1251" s="59"/>
    </row>
    <row r="1252" spans="1:7" ht="20.25" customHeight="1" x14ac:dyDescent="0.3">
      <c r="A1252" s="221"/>
      <c r="B1252" s="221"/>
      <c r="C1252" s="221"/>
      <c r="D1252" s="212"/>
      <c r="E1252" s="59"/>
      <c r="G1252" s="59"/>
    </row>
    <row r="1253" spans="1:7" ht="20.25" customHeight="1" x14ac:dyDescent="0.3">
      <c r="A1253" s="221"/>
      <c r="B1253" s="221"/>
      <c r="C1253" s="221"/>
      <c r="D1253" s="212"/>
      <c r="E1253" s="59"/>
      <c r="G1253" s="59"/>
    </row>
    <row r="1254" spans="1:7" ht="20.25" customHeight="1" x14ac:dyDescent="0.3">
      <c r="A1254" s="221"/>
      <c r="B1254" s="221"/>
      <c r="C1254" s="221"/>
      <c r="D1254" s="212"/>
      <c r="E1254" s="59"/>
      <c r="G1254" s="59"/>
    </row>
    <row r="1255" spans="1:7" ht="20.25" customHeight="1" x14ac:dyDescent="0.3">
      <c r="A1255" s="221"/>
      <c r="B1255" s="221"/>
      <c r="C1255" s="221"/>
      <c r="D1255" s="212"/>
      <c r="E1255" s="59"/>
      <c r="G1255" s="59"/>
    </row>
    <row r="1256" spans="1:7" ht="20.25" customHeight="1" x14ac:dyDescent="0.3">
      <c r="A1256" s="221"/>
      <c r="B1256" s="221"/>
      <c r="C1256" s="221"/>
      <c r="D1256" s="212"/>
      <c r="E1256" s="59"/>
      <c r="G1256" s="59"/>
    </row>
    <row r="1257" spans="1:7" ht="20.25" customHeight="1" x14ac:dyDescent="0.3">
      <c r="A1257" s="221"/>
      <c r="B1257" s="221"/>
      <c r="C1257" s="221"/>
      <c r="D1257" s="212"/>
      <c r="E1257" s="59"/>
      <c r="G1257" s="59"/>
    </row>
    <row r="1258" spans="1:7" ht="20.25" customHeight="1" x14ac:dyDescent="0.3">
      <c r="A1258" s="221"/>
      <c r="B1258" s="221"/>
      <c r="C1258" s="221"/>
      <c r="D1258" s="212"/>
      <c r="E1258" s="59"/>
      <c r="G1258" s="59"/>
    </row>
    <row r="1259" spans="1:7" ht="20.25" customHeight="1" x14ac:dyDescent="0.3">
      <c r="A1259" s="221"/>
      <c r="B1259" s="221"/>
      <c r="C1259" s="221"/>
      <c r="D1259" s="212"/>
      <c r="E1259" s="59"/>
      <c r="G1259" s="59"/>
    </row>
    <row r="1260" spans="1:7" ht="20.25" customHeight="1" x14ac:dyDescent="0.3">
      <c r="A1260" s="221"/>
      <c r="B1260" s="221"/>
      <c r="C1260" s="221"/>
      <c r="D1260" s="212"/>
      <c r="E1260" s="59"/>
      <c r="G1260" s="59"/>
    </row>
    <row r="1261" spans="1:7" ht="20.25" customHeight="1" x14ac:dyDescent="0.3">
      <c r="A1261" s="221"/>
      <c r="B1261" s="221"/>
      <c r="C1261" s="221"/>
      <c r="D1261" s="212"/>
      <c r="E1261" s="59"/>
      <c r="G1261" s="59"/>
    </row>
    <row r="1262" spans="1:7" ht="20.25" customHeight="1" x14ac:dyDescent="0.3">
      <c r="A1262" s="221"/>
      <c r="B1262" s="221"/>
      <c r="C1262" s="221"/>
      <c r="D1262" s="212"/>
      <c r="E1262" s="59"/>
      <c r="G1262" s="59"/>
    </row>
    <row r="1263" spans="1:7" ht="20.25" customHeight="1" x14ac:dyDescent="0.3">
      <c r="A1263" s="221"/>
      <c r="B1263" s="221"/>
      <c r="C1263" s="221"/>
      <c r="D1263" s="212"/>
      <c r="E1263" s="59"/>
      <c r="G1263" s="59"/>
    </row>
    <row r="1264" spans="1:7" ht="20.25" customHeight="1" x14ac:dyDescent="0.3">
      <c r="A1264" s="221"/>
      <c r="B1264" s="221"/>
      <c r="C1264" s="221"/>
      <c r="D1264" s="212"/>
      <c r="E1264" s="59"/>
      <c r="G1264" s="59"/>
    </row>
    <row r="1265" spans="1:7" ht="20.25" customHeight="1" x14ac:dyDescent="0.3">
      <c r="A1265" s="221"/>
      <c r="B1265" s="221"/>
      <c r="C1265" s="221"/>
      <c r="D1265" s="212"/>
      <c r="E1265" s="59"/>
      <c r="G1265" s="59"/>
    </row>
    <row r="1266" spans="1:7" ht="20.25" customHeight="1" x14ac:dyDescent="0.3">
      <c r="A1266" s="221"/>
      <c r="B1266" s="221"/>
      <c r="C1266" s="221"/>
      <c r="D1266" s="212"/>
      <c r="E1266" s="59"/>
      <c r="G1266" s="59"/>
    </row>
    <row r="1267" spans="1:7" ht="20.25" customHeight="1" x14ac:dyDescent="0.3">
      <c r="A1267" s="221"/>
      <c r="B1267" s="221"/>
      <c r="C1267" s="221"/>
      <c r="D1267" s="212"/>
      <c r="E1267" s="59"/>
      <c r="G1267" s="59"/>
    </row>
    <row r="1268" spans="1:7" ht="20.25" customHeight="1" x14ac:dyDescent="0.3">
      <c r="A1268" s="221"/>
      <c r="B1268" s="221"/>
      <c r="C1268" s="221"/>
      <c r="D1268" s="212"/>
      <c r="E1268" s="59"/>
      <c r="G1268" s="59"/>
    </row>
    <row r="1269" spans="1:7" ht="20.25" customHeight="1" x14ac:dyDescent="0.3">
      <c r="A1269" s="221"/>
      <c r="B1269" s="221"/>
      <c r="C1269" s="221"/>
      <c r="D1269" s="212"/>
      <c r="E1269" s="59"/>
      <c r="G1269" s="59"/>
    </row>
    <row r="1270" spans="1:7" ht="20.25" customHeight="1" x14ac:dyDescent="0.3">
      <c r="A1270" s="221"/>
      <c r="B1270" s="221"/>
      <c r="C1270" s="221"/>
      <c r="D1270" s="212"/>
      <c r="E1270" s="59"/>
      <c r="G1270" s="59"/>
    </row>
    <row r="1271" spans="1:7" ht="20.25" customHeight="1" x14ac:dyDescent="0.3">
      <c r="A1271" s="221"/>
      <c r="B1271" s="221"/>
      <c r="C1271" s="221"/>
      <c r="D1271" s="212"/>
      <c r="E1271" s="59"/>
      <c r="G1271" s="59"/>
    </row>
    <row r="1272" spans="1:7" ht="20.25" customHeight="1" x14ac:dyDescent="0.3">
      <c r="A1272" s="221"/>
      <c r="B1272" s="221"/>
      <c r="C1272" s="221"/>
      <c r="D1272" s="212"/>
      <c r="E1272" s="59"/>
      <c r="G1272" s="59"/>
    </row>
    <row r="1273" spans="1:7" ht="20.25" customHeight="1" x14ac:dyDescent="0.3">
      <c r="A1273" s="221"/>
      <c r="B1273" s="221"/>
      <c r="C1273" s="221"/>
      <c r="D1273" s="212"/>
      <c r="E1273" s="59"/>
      <c r="G1273" s="59"/>
    </row>
    <row r="1274" spans="1:7" ht="20.25" customHeight="1" x14ac:dyDescent="0.3">
      <c r="A1274" s="221"/>
      <c r="B1274" s="221"/>
      <c r="C1274" s="221"/>
      <c r="D1274" s="212"/>
      <c r="E1274" s="59"/>
      <c r="G1274" s="59"/>
    </row>
    <row r="1275" spans="1:7" ht="20.25" customHeight="1" x14ac:dyDescent="0.3">
      <c r="A1275" s="221"/>
      <c r="B1275" s="221"/>
      <c r="C1275" s="221"/>
      <c r="D1275" s="212"/>
      <c r="E1275" s="59"/>
      <c r="G1275" s="59"/>
    </row>
    <row r="1276" spans="1:7" ht="20.25" customHeight="1" x14ac:dyDescent="0.3">
      <c r="A1276" s="221"/>
      <c r="B1276" s="221"/>
      <c r="C1276" s="221"/>
      <c r="D1276" s="212"/>
      <c r="E1276" s="59"/>
      <c r="G1276" s="59"/>
    </row>
    <row r="1277" spans="1:7" ht="20.25" customHeight="1" x14ac:dyDescent="0.3">
      <c r="A1277" s="221"/>
      <c r="B1277" s="221"/>
      <c r="C1277" s="221"/>
      <c r="D1277" s="212"/>
      <c r="E1277" s="59"/>
      <c r="G1277" s="59"/>
    </row>
    <row r="1278" spans="1:7" ht="20.25" customHeight="1" x14ac:dyDescent="0.3">
      <c r="A1278" s="221"/>
      <c r="B1278" s="221"/>
      <c r="C1278" s="221"/>
      <c r="D1278" s="212"/>
      <c r="E1278" s="59"/>
      <c r="G1278" s="59"/>
    </row>
    <row r="1279" spans="1:7" ht="20.25" customHeight="1" x14ac:dyDescent="0.3">
      <c r="A1279" s="221"/>
      <c r="B1279" s="221"/>
      <c r="C1279" s="221"/>
      <c r="D1279" s="212"/>
      <c r="E1279" s="59"/>
      <c r="G1279" s="59"/>
    </row>
    <row r="1280" spans="1:7" ht="20.25" customHeight="1" x14ac:dyDescent="0.3">
      <c r="A1280" s="221"/>
      <c r="B1280" s="221"/>
      <c r="C1280" s="221"/>
      <c r="D1280" s="212"/>
      <c r="E1280" s="59"/>
      <c r="G1280" s="59"/>
    </row>
    <row r="1281" spans="1:7" ht="20.25" customHeight="1" x14ac:dyDescent="0.3">
      <c r="A1281" s="221"/>
      <c r="B1281" s="221"/>
      <c r="C1281" s="221"/>
      <c r="D1281" s="212"/>
      <c r="E1281" s="59"/>
      <c r="G1281" s="59"/>
    </row>
    <row r="1282" spans="1:7" ht="20.25" customHeight="1" x14ac:dyDescent="0.3">
      <c r="A1282" s="221"/>
      <c r="B1282" s="221"/>
      <c r="C1282" s="221"/>
      <c r="D1282" s="212"/>
      <c r="E1282" s="59"/>
      <c r="G1282" s="59"/>
    </row>
    <row r="1283" spans="1:7" ht="20.25" customHeight="1" x14ac:dyDescent="0.3">
      <c r="A1283" s="221"/>
      <c r="B1283" s="221"/>
      <c r="C1283" s="221"/>
      <c r="D1283" s="212"/>
      <c r="E1283" s="59"/>
      <c r="G1283" s="59"/>
    </row>
    <row r="1284" spans="1:7" ht="20.25" customHeight="1" x14ac:dyDescent="0.3">
      <c r="A1284" s="221"/>
      <c r="B1284" s="221"/>
      <c r="C1284" s="221"/>
      <c r="D1284" s="212"/>
      <c r="E1284" s="59"/>
      <c r="G1284" s="59"/>
    </row>
    <row r="1285" spans="1:7" ht="20.25" customHeight="1" x14ac:dyDescent="0.3">
      <c r="A1285" s="221"/>
      <c r="B1285" s="221"/>
      <c r="C1285" s="221"/>
      <c r="D1285" s="212"/>
      <c r="E1285" s="59"/>
      <c r="G1285" s="59"/>
    </row>
    <row r="1286" spans="1:7" ht="20.25" customHeight="1" x14ac:dyDescent="0.3">
      <c r="A1286" s="221"/>
      <c r="B1286" s="221"/>
      <c r="C1286" s="221"/>
      <c r="D1286" s="212"/>
      <c r="E1286" s="59"/>
      <c r="G1286" s="59"/>
    </row>
    <row r="1287" spans="1:7" ht="20.25" customHeight="1" x14ac:dyDescent="0.3">
      <c r="A1287" s="221"/>
      <c r="B1287" s="221"/>
      <c r="C1287" s="221"/>
      <c r="D1287" s="212"/>
      <c r="E1287" s="59"/>
      <c r="G1287" s="59"/>
    </row>
    <row r="1288" spans="1:7" ht="20.25" customHeight="1" x14ac:dyDescent="0.3">
      <c r="A1288" s="221"/>
      <c r="B1288" s="221"/>
      <c r="C1288" s="221"/>
      <c r="D1288" s="212"/>
      <c r="E1288" s="59"/>
      <c r="G1288" s="59"/>
    </row>
    <row r="1289" spans="1:7" ht="20.25" customHeight="1" x14ac:dyDescent="0.3">
      <c r="A1289" s="221"/>
      <c r="B1289" s="221"/>
      <c r="C1289" s="221"/>
      <c r="D1289" s="212"/>
      <c r="E1289" s="59"/>
      <c r="G1289" s="59"/>
    </row>
    <row r="1290" spans="1:7" ht="20.25" customHeight="1" x14ac:dyDescent="0.3">
      <c r="A1290" s="221"/>
      <c r="B1290" s="221"/>
      <c r="C1290" s="221"/>
      <c r="D1290" s="212"/>
      <c r="E1290" s="59"/>
      <c r="G1290" s="59"/>
    </row>
    <row r="1291" spans="1:7" ht="20.25" customHeight="1" x14ac:dyDescent="0.3">
      <c r="A1291" s="221"/>
      <c r="B1291" s="221"/>
      <c r="C1291" s="221"/>
      <c r="D1291" s="212"/>
      <c r="E1291" s="59"/>
      <c r="G1291" s="59"/>
    </row>
    <row r="1292" spans="1:7" ht="20.25" customHeight="1" x14ac:dyDescent="0.3">
      <c r="A1292" s="221"/>
      <c r="B1292" s="221"/>
      <c r="C1292" s="221"/>
      <c r="D1292" s="212"/>
      <c r="E1292" s="59"/>
      <c r="G1292" s="59"/>
    </row>
    <row r="1293" spans="1:7" ht="20.25" customHeight="1" x14ac:dyDescent="0.3">
      <c r="A1293" s="221"/>
      <c r="B1293" s="221"/>
      <c r="C1293" s="221"/>
      <c r="D1293" s="212"/>
      <c r="E1293" s="59"/>
      <c r="G1293" s="59"/>
    </row>
    <row r="1294" spans="1:7" ht="20.25" customHeight="1" x14ac:dyDescent="0.3">
      <c r="A1294" s="221"/>
      <c r="B1294" s="221"/>
      <c r="C1294" s="221"/>
      <c r="D1294" s="212"/>
      <c r="E1294" s="59"/>
      <c r="G1294" s="59"/>
    </row>
    <row r="1295" spans="1:7" ht="20.25" customHeight="1" x14ac:dyDescent="0.3">
      <c r="A1295" s="221"/>
      <c r="B1295" s="221"/>
      <c r="C1295" s="221"/>
      <c r="D1295" s="212"/>
      <c r="E1295" s="59"/>
      <c r="G1295" s="59"/>
    </row>
    <row r="1296" spans="1:7" ht="20.25" customHeight="1" x14ac:dyDescent="0.3">
      <c r="A1296" s="221"/>
      <c r="B1296" s="221"/>
      <c r="C1296" s="221"/>
      <c r="D1296" s="212"/>
      <c r="E1296" s="59"/>
      <c r="G1296" s="59"/>
    </row>
    <row r="1297" spans="1:7" ht="20.25" customHeight="1" x14ac:dyDescent="0.3">
      <c r="A1297" s="221"/>
      <c r="B1297" s="221"/>
      <c r="C1297" s="221"/>
      <c r="D1297" s="212"/>
      <c r="E1297" s="59"/>
      <c r="G1297" s="59"/>
    </row>
    <row r="1298" spans="1:7" ht="20.25" customHeight="1" x14ac:dyDescent="0.3">
      <c r="A1298" s="221"/>
      <c r="B1298" s="221"/>
      <c r="C1298" s="221"/>
      <c r="D1298" s="212"/>
      <c r="E1298" s="59"/>
      <c r="G1298" s="59"/>
    </row>
    <row r="1299" spans="1:7" ht="20.25" customHeight="1" x14ac:dyDescent="0.3">
      <c r="A1299" s="221"/>
      <c r="B1299" s="221"/>
      <c r="C1299" s="221"/>
      <c r="D1299" s="212"/>
      <c r="E1299" s="59"/>
      <c r="G1299" s="59"/>
    </row>
    <row r="1300" spans="1:7" ht="20.25" customHeight="1" x14ac:dyDescent="0.3">
      <c r="A1300" s="221"/>
      <c r="B1300" s="221"/>
      <c r="C1300" s="221"/>
      <c r="D1300" s="212"/>
      <c r="E1300" s="59"/>
      <c r="G1300" s="59"/>
    </row>
    <row r="1301" spans="1:7" ht="20.25" customHeight="1" x14ac:dyDescent="0.3">
      <c r="A1301" s="221"/>
      <c r="B1301" s="221"/>
      <c r="C1301" s="221"/>
      <c r="D1301" s="212"/>
      <c r="E1301" s="59"/>
      <c r="G1301" s="59"/>
    </row>
    <row r="1302" spans="1:7" ht="20.25" customHeight="1" x14ac:dyDescent="0.3">
      <c r="A1302" s="221"/>
      <c r="B1302" s="221"/>
      <c r="C1302" s="221"/>
      <c r="D1302" s="212"/>
      <c r="E1302" s="59"/>
      <c r="G1302" s="59"/>
    </row>
    <row r="1303" spans="1:7" ht="20.25" customHeight="1" x14ac:dyDescent="0.3">
      <c r="A1303" s="221"/>
      <c r="B1303" s="221"/>
      <c r="C1303" s="221"/>
      <c r="D1303" s="212"/>
      <c r="E1303" s="59"/>
      <c r="G1303" s="59"/>
    </row>
    <row r="1304" spans="1:7" ht="20.25" customHeight="1" x14ac:dyDescent="0.3">
      <c r="A1304" s="221"/>
      <c r="B1304" s="221"/>
      <c r="C1304" s="221"/>
      <c r="D1304" s="212"/>
      <c r="E1304" s="59"/>
      <c r="G1304" s="59"/>
    </row>
    <row r="1305" spans="1:7" ht="20.25" customHeight="1" x14ac:dyDescent="0.3">
      <c r="A1305" s="221"/>
      <c r="B1305" s="221"/>
      <c r="C1305" s="221"/>
      <c r="D1305" s="212"/>
      <c r="E1305" s="59"/>
      <c r="G1305" s="59"/>
    </row>
    <row r="1306" spans="1:7" ht="20.25" customHeight="1" x14ac:dyDescent="0.3">
      <c r="A1306" s="221"/>
      <c r="B1306" s="221"/>
      <c r="C1306" s="221"/>
      <c r="D1306" s="212"/>
      <c r="E1306" s="59"/>
      <c r="G1306" s="59"/>
    </row>
    <row r="1307" spans="1:7" ht="20.25" customHeight="1" x14ac:dyDescent="0.3">
      <c r="A1307" s="221"/>
      <c r="B1307" s="221"/>
      <c r="C1307" s="221"/>
      <c r="D1307" s="212"/>
      <c r="E1307" s="59"/>
      <c r="G1307" s="59"/>
    </row>
    <row r="1308" spans="1:7" ht="20.25" customHeight="1" x14ac:dyDescent="0.3">
      <c r="A1308" s="221"/>
      <c r="B1308" s="221"/>
      <c r="C1308" s="221"/>
      <c r="D1308" s="212"/>
      <c r="E1308" s="59"/>
      <c r="G1308" s="59"/>
    </row>
    <row r="1309" spans="1:7" ht="20.25" customHeight="1" x14ac:dyDescent="0.3">
      <c r="A1309" s="221"/>
      <c r="B1309" s="221"/>
      <c r="C1309" s="221"/>
      <c r="D1309" s="212"/>
      <c r="E1309" s="59"/>
      <c r="G1309" s="59"/>
    </row>
    <row r="1310" spans="1:7" ht="20.25" customHeight="1" x14ac:dyDescent="0.3">
      <c r="A1310" s="221"/>
      <c r="B1310" s="221"/>
      <c r="C1310" s="221"/>
      <c r="D1310" s="212"/>
      <c r="E1310" s="59"/>
      <c r="G1310" s="59"/>
    </row>
    <row r="1311" spans="1:7" ht="20.25" customHeight="1" x14ac:dyDescent="0.3">
      <c r="A1311" s="221"/>
      <c r="B1311" s="221"/>
      <c r="C1311" s="221"/>
      <c r="D1311" s="212"/>
      <c r="E1311" s="59"/>
      <c r="G1311" s="59"/>
    </row>
    <row r="1312" spans="1:7" ht="20.25" customHeight="1" x14ac:dyDescent="0.3">
      <c r="A1312" s="221"/>
      <c r="B1312" s="221"/>
      <c r="C1312" s="221"/>
      <c r="D1312" s="212"/>
      <c r="E1312" s="59"/>
      <c r="G1312" s="59"/>
    </row>
    <row r="1313" spans="1:7" ht="20.25" customHeight="1" x14ac:dyDescent="0.3">
      <c r="A1313" s="221"/>
      <c r="B1313" s="221"/>
      <c r="C1313" s="221"/>
      <c r="D1313" s="212"/>
      <c r="E1313" s="59"/>
      <c r="G1313" s="59"/>
    </row>
    <row r="1314" spans="1:7" ht="20.25" customHeight="1" x14ac:dyDescent="0.3">
      <c r="A1314" s="221"/>
      <c r="B1314" s="221"/>
      <c r="C1314" s="221"/>
      <c r="D1314" s="212"/>
      <c r="E1314" s="59"/>
      <c r="G1314" s="59"/>
    </row>
    <row r="1315" spans="1:7" ht="20.25" customHeight="1" x14ac:dyDescent="0.3">
      <c r="A1315" s="221"/>
      <c r="B1315" s="221"/>
      <c r="C1315" s="221"/>
      <c r="D1315" s="212"/>
      <c r="E1315" s="59"/>
      <c r="G1315" s="59"/>
    </row>
    <row r="1316" spans="1:7" ht="20.25" customHeight="1" x14ac:dyDescent="0.3">
      <c r="A1316" s="221"/>
      <c r="B1316" s="221"/>
      <c r="C1316" s="221"/>
      <c r="D1316" s="212"/>
      <c r="E1316" s="59"/>
      <c r="G1316" s="59"/>
    </row>
    <row r="1317" spans="1:7" ht="20.25" customHeight="1" x14ac:dyDescent="0.3">
      <c r="A1317" s="221"/>
      <c r="B1317" s="221"/>
      <c r="C1317" s="221"/>
      <c r="D1317" s="212"/>
      <c r="E1317" s="59"/>
      <c r="G1317" s="59"/>
    </row>
    <row r="1318" spans="1:7" ht="20.25" customHeight="1" x14ac:dyDescent="0.3">
      <c r="A1318" s="221"/>
      <c r="B1318" s="221"/>
      <c r="C1318" s="221"/>
      <c r="D1318" s="212"/>
      <c r="E1318" s="59"/>
      <c r="G1318" s="59"/>
    </row>
    <row r="1319" spans="1:7" ht="20.25" customHeight="1" x14ac:dyDescent="0.3">
      <c r="A1319" s="221"/>
      <c r="B1319" s="221"/>
      <c r="C1319" s="221"/>
      <c r="D1319" s="212"/>
      <c r="E1319" s="59"/>
      <c r="G1319" s="59"/>
    </row>
    <row r="1320" spans="1:7" ht="20.25" customHeight="1" x14ac:dyDescent="0.3">
      <c r="A1320" s="221"/>
      <c r="B1320" s="221"/>
      <c r="C1320" s="221"/>
      <c r="D1320" s="212"/>
      <c r="E1320" s="59"/>
      <c r="G1320" s="59"/>
    </row>
    <row r="1321" spans="1:7" ht="20.25" customHeight="1" x14ac:dyDescent="0.3">
      <c r="A1321" s="221"/>
      <c r="B1321" s="221"/>
      <c r="C1321" s="221"/>
      <c r="D1321" s="212"/>
      <c r="E1321" s="59"/>
      <c r="G1321" s="59"/>
    </row>
    <row r="1322" spans="1:7" ht="20.25" customHeight="1" x14ac:dyDescent="0.3">
      <c r="A1322" s="221"/>
      <c r="B1322" s="221"/>
      <c r="C1322" s="221"/>
      <c r="D1322" s="212"/>
      <c r="E1322" s="59"/>
      <c r="G1322" s="59"/>
    </row>
    <row r="1323" spans="1:7" ht="20.25" customHeight="1" x14ac:dyDescent="0.3">
      <c r="A1323" s="221"/>
      <c r="B1323" s="221"/>
      <c r="C1323" s="221"/>
      <c r="D1323" s="212"/>
      <c r="E1323" s="59"/>
      <c r="G1323" s="59"/>
    </row>
    <row r="1324" spans="1:7" ht="20.25" customHeight="1" x14ac:dyDescent="0.3">
      <c r="A1324" s="221"/>
      <c r="B1324" s="221"/>
      <c r="C1324" s="221"/>
      <c r="D1324" s="212"/>
      <c r="E1324" s="59"/>
      <c r="G1324" s="59"/>
    </row>
    <row r="1325" spans="1:7" ht="20.25" customHeight="1" x14ac:dyDescent="0.3">
      <c r="A1325" s="221"/>
      <c r="B1325" s="221"/>
      <c r="C1325" s="221"/>
      <c r="D1325" s="212"/>
      <c r="E1325" s="59"/>
      <c r="G1325" s="59"/>
    </row>
    <row r="1326" spans="1:7" ht="20.25" customHeight="1" x14ac:dyDescent="0.3">
      <c r="A1326" s="221"/>
      <c r="B1326" s="221"/>
      <c r="C1326" s="221"/>
      <c r="D1326" s="212"/>
      <c r="E1326" s="59"/>
      <c r="G1326" s="59"/>
    </row>
    <row r="1327" spans="1:7" ht="20.25" customHeight="1" x14ac:dyDescent="0.3">
      <c r="A1327" s="221"/>
      <c r="B1327" s="221"/>
      <c r="C1327" s="221"/>
      <c r="D1327" s="212"/>
      <c r="E1327" s="59"/>
      <c r="G1327" s="59"/>
    </row>
    <row r="1328" spans="1:7" ht="20.25" customHeight="1" x14ac:dyDescent="0.3">
      <c r="A1328" s="221"/>
      <c r="B1328" s="221"/>
      <c r="C1328" s="221"/>
      <c r="D1328" s="212"/>
      <c r="E1328" s="59"/>
      <c r="G1328" s="59"/>
    </row>
    <row r="1329" spans="1:7" ht="20.25" customHeight="1" x14ac:dyDescent="0.3">
      <c r="A1329" s="221"/>
      <c r="B1329" s="221"/>
      <c r="C1329" s="221"/>
      <c r="D1329" s="212"/>
      <c r="E1329" s="59"/>
      <c r="G1329" s="59"/>
    </row>
    <row r="1330" spans="1:7" ht="20.25" customHeight="1" x14ac:dyDescent="0.3">
      <c r="A1330" s="221"/>
      <c r="B1330" s="221"/>
      <c r="C1330" s="221"/>
      <c r="D1330" s="212"/>
      <c r="E1330" s="59"/>
      <c r="G1330" s="59"/>
    </row>
    <row r="1331" spans="1:7" ht="20.25" customHeight="1" x14ac:dyDescent="0.3">
      <c r="A1331" s="221"/>
      <c r="B1331" s="221"/>
      <c r="C1331" s="221"/>
      <c r="D1331" s="212"/>
      <c r="E1331" s="59"/>
      <c r="G1331" s="59"/>
    </row>
    <row r="1332" spans="1:7" ht="20.25" customHeight="1" x14ac:dyDescent="0.3">
      <c r="A1332" s="221"/>
      <c r="B1332" s="221"/>
      <c r="C1332" s="221"/>
      <c r="D1332" s="212"/>
      <c r="E1332" s="59"/>
      <c r="G1332" s="59"/>
    </row>
    <row r="1333" spans="1:7" ht="20.25" customHeight="1" x14ac:dyDescent="0.3">
      <c r="A1333" s="221"/>
      <c r="B1333" s="221"/>
      <c r="C1333" s="221"/>
      <c r="D1333" s="212"/>
      <c r="E1333" s="59"/>
      <c r="G1333" s="59"/>
    </row>
    <row r="1334" spans="1:7" ht="20.25" customHeight="1" x14ac:dyDescent="0.3">
      <c r="A1334" s="221"/>
      <c r="B1334" s="221"/>
      <c r="C1334" s="221"/>
      <c r="D1334" s="212"/>
      <c r="E1334" s="59"/>
      <c r="G1334" s="59"/>
    </row>
    <row r="1335" spans="1:7" ht="20.25" customHeight="1" x14ac:dyDescent="0.3">
      <c r="A1335" s="221"/>
      <c r="B1335" s="221"/>
      <c r="C1335" s="221"/>
      <c r="D1335" s="212"/>
      <c r="E1335" s="59"/>
      <c r="G1335" s="59"/>
    </row>
    <row r="1336" spans="1:7" ht="20.25" customHeight="1" x14ac:dyDescent="0.3">
      <c r="A1336" s="221"/>
      <c r="B1336" s="221"/>
      <c r="C1336" s="221"/>
      <c r="D1336" s="212"/>
      <c r="E1336" s="59"/>
      <c r="G1336" s="59"/>
    </row>
    <row r="1337" spans="1:7" ht="20.25" customHeight="1" x14ac:dyDescent="0.3">
      <c r="A1337" s="221"/>
      <c r="B1337" s="221"/>
      <c r="C1337" s="221"/>
      <c r="D1337" s="212"/>
      <c r="E1337" s="59"/>
      <c r="G1337" s="59"/>
    </row>
    <row r="1338" spans="1:7" ht="20.25" customHeight="1" x14ac:dyDescent="0.3">
      <c r="A1338" s="221"/>
      <c r="B1338" s="221"/>
      <c r="C1338" s="221"/>
      <c r="D1338" s="212"/>
      <c r="E1338" s="59"/>
      <c r="G1338" s="59"/>
    </row>
    <row r="1339" spans="1:7" ht="20.25" customHeight="1" x14ac:dyDescent="0.3">
      <c r="A1339" s="221"/>
      <c r="B1339" s="221"/>
      <c r="C1339" s="221"/>
      <c r="D1339" s="212"/>
      <c r="E1339" s="59"/>
      <c r="G1339" s="59"/>
    </row>
    <row r="1340" spans="1:7" ht="20.25" customHeight="1" x14ac:dyDescent="0.3">
      <c r="A1340" s="221"/>
      <c r="B1340" s="221"/>
      <c r="C1340" s="221"/>
      <c r="D1340" s="212"/>
      <c r="E1340" s="59"/>
      <c r="G1340" s="59"/>
    </row>
    <row r="1341" spans="1:7" ht="20.25" customHeight="1" x14ac:dyDescent="0.3">
      <c r="A1341" s="221"/>
      <c r="B1341" s="221"/>
      <c r="C1341" s="221"/>
      <c r="D1341" s="212"/>
      <c r="E1341" s="59"/>
      <c r="G1341" s="59"/>
    </row>
    <row r="1342" spans="1:7" ht="20.25" customHeight="1" x14ac:dyDescent="0.3">
      <c r="A1342" s="221"/>
      <c r="B1342" s="221"/>
      <c r="C1342" s="221"/>
      <c r="D1342" s="212"/>
      <c r="E1342" s="59"/>
      <c r="G1342" s="59"/>
    </row>
    <row r="1343" spans="1:7" ht="20.25" customHeight="1" x14ac:dyDescent="0.3">
      <c r="A1343" s="221"/>
      <c r="B1343" s="221"/>
      <c r="C1343" s="221"/>
      <c r="D1343" s="212"/>
      <c r="E1343" s="59"/>
      <c r="G1343" s="59"/>
    </row>
    <row r="1344" spans="1:7" ht="20.25" customHeight="1" x14ac:dyDescent="0.3">
      <c r="A1344" s="221"/>
      <c r="B1344" s="221"/>
      <c r="C1344" s="221"/>
      <c r="D1344" s="212"/>
      <c r="E1344" s="59"/>
      <c r="G1344" s="59"/>
    </row>
    <row r="1345" spans="1:7" ht="20.25" customHeight="1" x14ac:dyDescent="0.3">
      <c r="A1345" s="221"/>
      <c r="B1345" s="221"/>
      <c r="C1345" s="221"/>
      <c r="D1345" s="212"/>
      <c r="E1345" s="59"/>
      <c r="G1345" s="59"/>
    </row>
    <row r="1346" spans="1:7" ht="20.25" customHeight="1" x14ac:dyDescent="0.3">
      <c r="A1346" s="221"/>
      <c r="B1346" s="221"/>
      <c r="C1346" s="221"/>
      <c r="D1346" s="212"/>
      <c r="E1346" s="59"/>
      <c r="G1346" s="59"/>
    </row>
    <row r="1347" spans="1:7" ht="20.25" customHeight="1" x14ac:dyDescent="0.3">
      <c r="A1347" s="221"/>
      <c r="B1347" s="221"/>
      <c r="C1347" s="221"/>
      <c r="D1347" s="212"/>
      <c r="E1347" s="59"/>
      <c r="G1347" s="59"/>
    </row>
    <row r="1348" spans="1:7" ht="20.25" customHeight="1" x14ac:dyDescent="0.3">
      <c r="A1348" s="221"/>
      <c r="B1348" s="221"/>
      <c r="C1348" s="221"/>
      <c r="D1348" s="212"/>
      <c r="E1348" s="59"/>
      <c r="G1348" s="59"/>
    </row>
    <row r="1349" spans="1:7" ht="20.25" customHeight="1" x14ac:dyDescent="0.3">
      <c r="A1349" s="221"/>
      <c r="B1349" s="221"/>
      <c r="C1349" s="221"/>
      <c r="D1349" s="212"/>
      <c r="E1349" s="59"/>
      <c r="G1349" s="59"/>
    </row>
    <row r="1350" spans="1:7" ht="20.25" customHeight="1" x14ac:dyDescent="0.3">
      <c r="A1350" s="221"/>
      <c r="B1350" s="221"/>
      <c r="C1350" s="221"/>
      <c r="D1350" s="212"/>
      <c r="E1350" s="59"/>
      <c r="G1350" s="59"/>
    </row>
    <row r="1351" spans="1:7" ht="20.25" customHeight="1" x14ac:dyDescent="0.3">
      <c r="A1351" s="221"/>
      <c r="B1351" s="221"/>
      <c r="C1351" s="221"/>
      <c r="D1351" s="212"/>
      <c r="E1351" s="59"/>
      <c r="G1351" s="59"/>
    </row>
    <row r="1352" spans="1:7" ht="20.25" customHeight="1" x14ac:dyDescent="0.3">
      <c r="A1352" s="221"/>
      <c r="B1352" s="221"/>
      <c r="C1352" s="221"/>
      <c r="D1352" s="212"/>
      <c r="E1352" s="59"/>
      <c r="G1352" s="59"/>
    </row>
    <row r="1353" spans="1:7" ht="20.25" customHeight="1" x14ac:dyDescent="0.3">
      <c r="A1353" s="221"/>
      <c r="B1353" s="221"/>
      <c r="C1353" s="221"/>
      <c r="D1353" s="212"/>
      <c r="E1353" s="59"/>
      <c r="G1353" s="59"/>
    </row>
    <row r="1354" spans="1:7" ht="20.25" customHeight="1" x14ac:dyDescent="0.3">
      <c r="A1354" s="221"/>
      <c r="B1354" s="221"/>
      <c r="C1354" s="221"/>
      <c r="D1354" s="212"/>
      <c r="E1354" s="59"/>
      <c r="G1354" s="59"/>
    </row>
    <row r="1355" spans="1:7" ht="20.25" customHeight="1" x14ac:dyDescent="0.3">
      <c r="A1355" s="221"/>
      <c r="B1355" s="221"/>
      <c r="C1355" s="221"/>
      <c r="D1355" s="212"/>
      <c r="E1355" s="59"/>
      <c r="G1355" s="59"/>
    </row>
    <row r="1356" spans="1:7" ht="20.25" customHeight="1" x14ac:dyDescent="0.3">
      <c r="A1356" s="221"/>
      <c r="B1356" s="221"/>
      <c r="C1356" s="221"/>
      <c r="D1356" s="212"/>
      <c r="E1356" s="59"/>
      <c r="G1356" s="59"/>
    </row>
    <row r="1357" spans="1:7" ht="20.25" customHeight="1" x14ac:dyDescent="0.3">
      <c r="A1357" s="221"/>
      <c r="B1357" s="221"/>
      <c r="C1357" s="221"/>
      <c r="D1357" s="212"/>
      <c r="E1357" s="59"/>
      <c r="G1357" s="59"/>
    </row>
    <row r="1358" spans="1:7" ht="20.25" customHeight="1" x14ac:dyDescent="0.3">
      <c r="A1358" s="221"/>
      <c r="B1358" s="221"/>
      <c r="C1358" s="221"/>
      <c r="D1358" s="212"/>
      <c r="E1358" s="59"/>
      <c r="G1358" s="59"/>
    </row>
    <row r="1359" spans="1:7" ht="20.25" customHeight="1" x14ac:dyDescent="0.3">
      <c r="A1359" s="221"/>
      <c r="B1359" s="221"/>
      <c r="C1359" s="221"/>
      <c r="D1359" s="212"/>
      <c r="E1359" s="59"/>
      <c r="G1359" s="59"/>
    </row>
    <row r="1360" spans="1:7" ht="20.25" customHeight="1" x14ac:dyDescent="0.3">
      <c r="A1360" s="221"/>
      <c r="B1360" s="221"/>
      <c r="C1360" s="221"/>
      <c r="D1360" s="212"/>
      <c r="E1360" s="59"/>
      <c r="G1360" s="59"/>
    </row>
    <row r="1361" spans="1:7" ht="20.25" customHeight="1" x14ac:dyDescent="0.3">
      <c r="A1361" s="221"/>
      <c r="B1361" s="221"/>
      <c r="C1361" s="221"/>
      <c r="D1361" s="212"/>
      <c r="E1361" s="59"/>
      <c r="G1361" s="59"/>
    </row>
    <row r="1362" spans="1:7" ht="20.25" customHeight="1" x14ac:dyDescent="0.3">
      <c r="A1362" s="221"/>
      <c r="B1362" s="221"/>
      <c r="C1362" s="221"/>
      <c r="D1362" s="212"/>
      <c r="E1362" s="59"/>
      <c r="G1362" s="59"/>
    </row>
    <row r="1363" spans="1:7" ht="20.25" customHeight="1" x14ac:dyDescent="0.3">
      <c r="A1363" s="221"/>
      <c r="B1363" s="221"/>
      <c r="C1363" s="221"/>
      <c r="D1363" s="212"/>
      <c r="E1363" s="59"/>
      <c r="G1363" s="59"/>
    </row>
    <row r="1364" spans="1:7" ht="20.25" customHeight="1" x14ac:dyDescent="0.3">
      <c r="A1364" s="221"/>
      <c r="B1364" s="221"/>
      <c r="C1364" s="221"/>
      <c r="D1364" s="212"/>
      <c r="E1364" s="59"/>
      <c r="G1364" s="59"/>
    </row>
    <row r="1365" spans="1:7" ht="20.25" customHeight="1" x14ac:dyDescent="0.3">
      <c r="A1365" s="221"/>
      <c r="B1365" s="221"/>
      <c r="C1365" s="221"/>
      <c r="D1365" s="212"/>
      <c r="E1365" s="59"/>
      <c r="G1365" s="59"/>
    </row>
    <row r="1366" spans="1:7" ht="20.25" customHeight="1" x14ac:dyDescent="0.3">
      <c r="A1366" s="221"/>
      <c r="B1366" s="221"/>
      <c r="C1366" s="221"/>
      <c r="D1366" s="212"/>
      <c r="E1366" s="59"/>
      <c r="G1366" s="59"/>
    </row>
    <row r="1367" spans="1:7" ht="20.25" customHeight="1" x14ac:dyDescent="0.3">
      <c r="A1367" s="221"/>
      <c r="B1367" s="221"/>
      <c r="C1367" s="221"/>
      <c r="D1367" s="212"/>
      <c r="E1367" s="59"/>
      <c r="G1367" s="59"/>
    </row>
    <row r="1368" spans="1:7" ht="20.25" customHeight="1" x14ac:dyDescent="0.3">
      <c r="A1368" s="221"/>
      <c r="B1368" s="221"/>
      <c r="C1368" s="221"/>
      <c r="D1368" s="212"/>
      <c r="E1368" s="59"/>
      <c r="G1368" s="59"/>
    </row>
    <row r="1369" spans="1:7" ht="20.25" customHeight="1" x14ac:dyDescent="0.3">
      <c r="A1369" s="221"/>
      <c r="B1369" s="221"/>
      <c r="C1369" s="221"/>
      <c r="D1369" s="212"/>
      <c r="E1369" s="59"/>
      <c r="G1369" s="59"/>
    </row>
    <row r="1370" spans="1:7" ht="20.25" customHeight="1" x14ac:dyDescent="0.3">
      <c r="A1370" s="221"/>
      <c r="B1370" s="221"/>
      <c r="C1370" s="221"/>
      <c r="D1370" s="212"/>
      <c r="E1370" s="59"/>
      <c r="G1370" s="59"/>
    </row>
    <row r="1371" spans="1:7" ht="20.25" customHeight="1" x14ac:dyDescent="0.3">
      <c r="A1371" s="221"/>
      <c r="B1371" s="221"/>
      <c r="C1371" s="221"/>
      <c r="D1371" s="212"/>
      <c r="E1371" s="59"/>
      <c r="G1371" s="59"/>
    </row>
    <row r="1372" spans="1:7" ht="20.25" customHeight="1" x14ac:dyDescent="0.3">
      <c r="A1372" s="221"/>
      <c r="B1372" s="221"/>
      <c r="C1372" s="221"/>
      <c r="D1372" s="212"/>
      <c r="E1372" s="59"/>
      <c r="G1372" s="59"/>
    </row>
    <row r="1373" spans="1:7" ht="20.25" customHeight="1" x14ac:dyDescent="0.3">
      <c r="A1373" s="221"/>
      <c r="B1373" s="221"/>
      <c r="C1373" s="221"/>
      <c r="D1373" s="212"/>
      <c r="E1373" s="59"/>
      <c r="G1373" s="59"/>
    </row>
    <row r="1374" spans="1:7" ht="20.25" customHeight="1" x14ac:dyDescent="0.3">
      <c r="A1374" s="221"/>
      <c r="B1374" s="221"/>
      <c r="C1374" s="221"/>
      <c r="D1374" s="212"/>
      <c r="E1374" s="59"/>
      <c r="G1374" s="59"/>
    </row>
    <row r="1375" spans="1:7" ht="20.25" customHeight="1" x14ac:dyDescent="0.3">
      <c r="A1375" s="221"/>
      <c r="B1375" s="221"/>
      <c r="C1375" s="221"/>
      <c r="D1375" s="212"/>
      <c r="E1375" s="59"/>
      <c r="G1375" s="59"/>
    </row>
    <row r="1376" spans="1:7" ht="20.25" customHeight="1" x14ac:dyDescent="0.3">
      <c r="A1376" s="221"/>
      <c r="B1376" s="221"/>
      <c r="C1376" s="221"/>
      <c r="D1376" s="212"/>
      <c r="E1376" s="59"/>
      <c r="G1376" s="59"/>
    </row>
    <row r="1377" spans="1:7" ht="20.25" customHeight="1" x14ac:dyDescent="0.3">
      <c r="A1377" s="221"/>
      <c r="B1377" s="221"/>
      <c r="C1377" s="221"/>
      <c r="D1377" s="212"/>
      <c r="E1377" s="59"/>
      <c r="G1377" s="59"/>
    </row>
    <row r="1378" spans="1:7" ht="20.25" customHeight="1" x14ac:dyDescent="0.3">
      <c r="A1378" s="221"/>
      <c r="B1378" s="221"/>
      <c r="C1378" s="221"/>
      <c r="D1378" s="212"/>
      <c r="E1378" s="59"/>
      <c r="G1378" s="59"/>
    </row>
    <row r="1379" spans="1:7" ht="20.25" customHeight="1" x14ac:dyDescent="0.3">
      <c r="A1379" s="221"/>
      <c r="B1379" s="221"/>
      <c r="C1379" s="221"/>
      <c r="D1379" s="212"/>
      <c r="E1379" s="59"/>
      <c r="G1379" s="59"/>
    </row>
    <row r="1380" spans="1:7" ht="20.25" customHeight="1" x14ac:dyDescent="0.3">
      <c r="A1380" s="221"/>
      <c r="B1380" s="221"/>
      <c r="C1380" s="221"/>
      <c r="D1380" s="212"/>
      <c r="E1380" s="59"/>
      <c r="G1380" s="59"/>
    </row>
    <row r="1381" spans="1:7" ht="20.25" customHeight="1" x14ac:dyDescent="0.3">
      <c r="A1381" s="221"/>
      <c r="B1381" s="221"/>
      <c r="C1381" s="221"/>
      <c r="D1381" s="212"/>
      <c r="E1381" s="59"/>
      <c r="G1381" s="59"/>
    </row>
    <row r="1382" spans="1:7" ht="20.25" customHeight="1" x14ac:dyDescent="0.3">
      <c r="A1382" s="221"/>
      <c r="B1382" s="221"/>
      <c r="C1382" s="221"/>
      <c r="D1382" s="212"/>
      <c r="E1382" s="59"/>
      <c r="G1382" s="59"/>
    </row>
    <row r="1383" spans="1:7" ht="20.25" customHeight="1" x14ac:dyDescent="0.3">
      <c r="A1383" s="221"/>
      <c r="B1383" s="221"/>
      <c r="C1383" s="221"/>
      <c r="D1383" s="212"/>
      <c r="E1383" s="59"/>
      <c r="G1383" s="59"/>
    </row>
    <row r="1384" spans="1:7" ht="20.25" customHeight="1" x14ac:dyDescent="0.3">
      <c r="A1384" s="221"/>
      <c r="B1384" s="221"/>
      <c r="C1384" s="221"/>
      <c r="D1384" s="212"/>
      <c r="E1384" s="59"/>
      <c r="G1384" s="59"/>
    </row>
    <row r="1385" spans="1:7" ht="20.25" customHeight="1" x14ac:dyDescent="0.3">
      <c r="A1385" s="221"/>
      <c r="B1385" s="221"/>
      <c r="C1385" s="221"/>
      <c r="D1385" s="212"/>
      <c r="E1385" s="59"/>
      <c r="G1385" s="59"/>
    </row>
    <row r="1386" spans="1:7" ht="20.25" customHeight="1" x14ac:dyDescent="0.3">
      <c r="A1386" s="221"/>
      <c r="B1386" s="221"/>
      <c r="C1386" s="221"/>
      <c r="D1386" s="212"/>
      <c r="E1386" s="59"/>
      <c r="G1386" s="59"/>
    </row>
    <row r="1387" spans="1:7" ht="20.25" customHeight="1" x14ac:dyDescent="0.3">
      <c r="A1387" s="221"/>
      <c r="B1387" s="221"/>
      <c r="C1387" s="221"/>
      <c r="D1387" s="212"/>
      <c r="E1387" s="59"/>
      <c r="G1387" s="59"/>
    </row>
    <row r="1388" spans="1:7" ht="20.25" customHeight="1" x14ac:dyDescent="0.3">
      <c r="A1388" s="221"/>
      <c r="B1388" s="221"/>
      <c r="C1388" s="221"/>
      <c r="D1388" s="212"/>
      <c r="E1388" s="59"/>
      <c r="G1388" s="59"/>
    </row>
    <row r="1389" spans="1:7" ht="20.25" customHeight="1" x14ac:dyDescent="0.3">
      <c r="A1389" s="221"/>
      <c r="B1389" s="221"/>
      <c r="C1389" s="221"/>
      <c r="D1389" s="212"/>
      <c r="E1389" s="59"/>
      <c r="G1389" s="59"/>
    </row>
    <row r="1390" spans="1:7" ht="20.25" customHeight="1" x14ac:dyDescent="0.3">
      <c r="A1390" s="221"/>
      <c r="B1390" s="221"/>
      <c r="C1390" s="221"/>
      <c r="D1390" s="212"/>
      <c r="E1390" s="59"/>
      <c r="G1390" s="59"/>
    </row>
    <row r="1391" spans="1:7" ht="20.25" customHeight="1" x14ac:dyDescent="0.3">
      <c r="A1391" s="221"/>
      <c r="B1391" s="221"/>
      <c r="C1391" s="221"/>
      <c r="D1391" s="212"/>
      <c r="E1391" s="59"/>
      <c r="G1391" s="59"/>
    </row>
    <row r="1392" spans="1:7" ht="20.25" customHeight="1" x14ac:dyDescent="0.3">
      <c r="A1392" s="221"/>
      <c r="B1392" s="221"/>
      <c r="C1392" s="221"/>
      <c r="D1392" s="212"/>
      <c r="E1392" s="59"/>
      <c r="G1392" s="59"/>
    </row>
    <row r="1393" spans="1:7" ht="20.25" customHeight="1" x14ac:dyDescent="0.3">
      <c r="A1393" s="221"/>
      <c r="B1393" s="221"/>
      <c r="C1393" s="221"/>
      <c r="D1393" s="212"/>
      <c r="E1393" s="59"/>
      <c r="G1393" s="59"/>
    </row>
    <row r="1394" spans="1:7" ht="20.25" customHeight="1" x14ac:dyDescent="0.3">
      <c r="A1394" s="221"/>
      <c r="B1394" s="221"/>
      <c r="C1394" s="221"/>
      <c r="D1394" s="212"/>
      <c r="E1394" s="59"/>
      <c r="G1394" s="59"/>
    </row>
    <row r="1395" spans="1:7" ht="20.25" customHeight="1" x14ac:dyDescent="0.3">
      <c r="A1395" s="221"/>
      <c r="B1395" s="221"/>
      <c r="C1395" s="221"/>
      <c r="D1395" s="212"/>
      <c r="E1395" s="59"/>
      <c r="G1395" s="59"/>
    </row>
    <row r="1396" spans="1:7" ht="20.25" customHeight="1" x14ac:dyDescent="0.3">
      <c r="A1396" s="221"/>
      <c r="B1396" s="221"/>
      <c r="C1396" s="221"/>
      <c r="D1396" s="212"/>
      <c r="E1396" s="59"/>
      <c r="G1396" s="59"/>
    </row>
    <row r="1397" spans="1:7" ht="20.25" customHeight="1" x14ac:dyDescent="0.3">
      <c r="A1397" s="221"/>
      <c r="B1397" s="221"/>
      <c r="C1397" s="221"/>
      <c r="D1397" s="212"/>
      <c r="E1397" s="59"/>
      <c r="G1397" s="59"/>
    </row>
    <row r="1398" spans="1:7" ht="20.25" customHeight="1" x14ac:dyDescent="0.3">
      <c r="A1398" s="221"/>
      <c r="B1398" s="221"/>
      <c r="C1398" s="221"/>
      <c r="D1398" s="212"/>
      <c r="E1398" s="59"/>
      <c r="G1398" s="59"/>
    </row>
    <row r="1399" spans="1:7" ht="20.25" customHeight="1" x14ac:dyDescent="0.3">
      <c r="A1399" s="221"/>
      <c r="B1399" s="221"/>
      <c r="C1399" s="221"/>
      <c r="D1399" s="212"/>
      <c r="E1399" s="59"/>
      <c r="G1399" s="59"/>
    </row>
    <row r="1400" spans="1:7" ht="20.25" customHeight="1" x14ac:dyDescent="0.3">
      <c r="A1400" s="221"/>
      <c r="B1400" s="221"/>
      <c r="C1400" s="221"/>
      <c r="D1400" s="212"/>
      <c r="E1400" s="59"/>
      <c r="G1400" s="59"/>
    </row>
    <row r="1401" spans="1:7" ht="20.25" customHeight="1" x14ac:dyDescent="0.3">
      <c r="A1401" s="221"/>
      <c r="B1401" s="221"/>
      <c r="C1401" s="221"/>
      <c r="D1401" s="212"/>
      <c r="E1401" s="59"/>
      <c r="G1401" s="59"/>
    </row>
    <row r="1402" spans="1:7" ht="20.25" customHeight="1" x14ac:dyDescent="0.3">
      <c r="A1402" s="221"/>
      <c r="B1402" s="221"/>
      <c r="C1402" s="221"/>
      <c r="D1402" s="212"/>
      <c r="E1402" s="59"/>
      <c r="G1402" s="59"/>
    </row>
    <row r="1403" spans="1:7" ht="20.25" customHeight="1" x14ac:dyDescent="0.3">
      <c r="A1403" s="221"/>
      <c r="B1403" s="221"/>
      <c r="C1403" s="221"/>
      <c r="D1403" s="212"/>
      <c r="E1403" s="59"/>
      <c r="G1403" s="59"/>
    </row>
    <row r="1404" spans="1:7" ht="20.25" customHeight="1" x14ac:dyDescent="0.3">
      <c r="A1404" s="221"/>
      <c r="B1404" s="221"/>
      <c r="C1404" s="221"/>
      <c r="D1404" s="212"/>
      <c r="E1404" s="59"/>
      <c r="G1404" s="59"/>
    </row>
    <row r="1405" spans="1:7" ht="20.25" customHeight="1" x14ac:dyDescent="0.3">
      <c r="A1405" s="221"/>
      <c r="B1405" s="221"/>
      <c r="C1405" s="221"/>
      <c r="D1405" s="212"/>
      <c r="E1405" s="59"/>
      <c r="G1405" s="59"/>
    </row>
    <row r="1406" spans="1:7" ht="20.25" customHeight="1" x14ac:dyDescent="0.3">
      <c r="A1406" s="221"/>
      <c r="B1406" s="221"/>
      <c r="C1406" s="221"/>
      <c r="D1406" s="212"/>
      <c r="E1406" s="59"/>
      <c r="G1406" s="59"/>
    </row>
    <row r="1407" spans="1:7" ht="20.25" customHeight="1" x14ac:dyDescent="0.3">
      <c r="A1407" s="221"/>
      <c r="B1407" s="221"/>
      <c r="C1407" s="221"/>
      <c r="D1407" s="212"/>
      <c r="E1407" s="59"/>
      <c r="G1407" s="59"/>
    </row>
    <row r="1408" spans="1:7" ht="20.25" customHeight="1" x14ac:dyDescent="0.3">
      <c r="A1408" s="221"/>
      <c r="B1408" s="221"/>
      <c r="C1408" s="221"/>
      <c r="D1408" s="212"/>
      <c r="E1408" s="59"/>
      <c r="G1408" s="59"/>
    </row>
    <row r="1409" spans="1:7" ht="20.25" customHeight="1" x14ac:dyDescent="0.3">
      <c r="A1409" s="221"/>
      <c r="B1409" s="221"/>
      <c r="C1409" s="221"/>
      <c r="D1409" s="212"/>
      <c r="E1409" s="59"/>
      <c r="G1409" s="59"/>
    </row>
    <row r="1410" spans="1:7" ht="20.25" customHeight="1" x14ac:dyDescent="0.3">
      <c r="A1410" s="221"/>
      <c r="B1410" s="221"/>
      <c r="C1410" s="221"/>
      <c r="D1410" s="212"/>
      <c r="E1410" s="59"/>
      <c r="G1410" s="59"/>
    </row>
    <row r="1411" spans="1:7" ht="20.25" customHeight="1" x14ac:dyDescent="0.3">
      <c r="A1411" s="221"/>
      <c r="B1411" s="221"/>
      <c r="C1411" s="221"/>
      <c r="D1411" s="212"/>
      <c r="E1411" s="59"/>
      <c r="G1411" s="59"/>
    </row>
    <row r="1412" spans="1:7" ht="20.25" customHeight="1" x14ac:dyDescent="0.3">
      <c r="A1412" s="221"/>
      <c r="B1412" s="221"/>
      <c r="C1412" s="221"/>
      <c r="D1412" s="212"/>
      <c r="E1412" s="59"/>
      <c r="G1412" s="59"/>
    </row>
    <row r="1413" spans="1:7" ht="20.25" customHeight="1" x14ac:dyDescent="0.3">
      <c r="A1413" s="221"/>
      <c r="B1413" s="221"/>
      <c r="C1413" s="221"/>
      <c r="D1413" s="212"/>
      <c r="E1413" s="59"/>
      <c r="G1413" s="59"/>
    </row>
    <row r="1414" spans="1:7" ht="20.25" customHeight="1" x14ac:dyDescent="0.3">
      <c r="A1414" s="221"/>
      <c r="B1414" s="221"/>
      <c r="C1414" s="221"/>
      <c r="D1414" s="212"/>
      <c r="E1414" s="59"/>
      <c r="G1414" s="59"/>
    </row>
    <row r="1415" spans="1:7" ht="20.25" customHeight="1" x14ac:dyDescent="0.3">
      <c r="A1415" s="221"/>
      <c r="B1415" s="221"/>
      <c r="C1415" s="221"/>
      <c r="D1415" s="212"/>
      <c r="E1415" s="59"/>
      <c r="G1415" s="59"/>
    </row>
    <row r="1416" spans="1:7" ht="20.25" customHeight="1" x14ac:dyDescent="0.3">
      <c r="A1416" s="221"/>
      <c r="B1416" s="221"/>
      <c r="C1416" s="221"/>
      <c r="D1416" s="212"/>
      <c r="E1416" s="59"/>
      <c r="G1416" s="59"/>
    </row>
    <row r="1417" spans="1:7" ht="20.25" customHeight="1" x14ac:dyDescent="0.3">
      <c r="A1417" s="221"/>
      <c r="B1417" s="221"/>
      <c r="C1417" s="221"/>
      <c r="D1417" s="212"/>
      <c r="E1417" s="59"/>
      <c r="G1417" s="59"/>
    </row>
    <row r="1418" spans="1:7" ht="20.25" customHeight="1" x14ac:dyDescent="0.3">
      <c r="A1418" s="221"/>
      <c r="B1418" s="221"/>
      <c r="C1418" s="221"/>
      <c r="D1418" s="212"/>
      <c r="E1418" s="59"/>
      <c r="G1418" s="59"/>
    </row>
    <row r="1419" spans="1:7" ht="20.25" customHeight="1" x14ac:dyDescent="0.3">
      <c r="A1419" s="221"/>
      <c r="B1419" s="221"/>
      <c r="C1419" s="221"/>
      <c r="D1419" s="212"/>
      <c r="E1419" s="59"/>
      <c r="G1419" s="59"/>
    </row>
    <row r="1420" spans="1:7" ht="20.25" customHeight="1" x14ac:dyDescent="0.3">
      <c r="A1420" s="221"/>
      <c r="B1420" s="221"/>
      <c r="C1420" s="221"/>
      <c r="D1420" s="212"/>
      <c r="E1420" s="59"/>
      <c r="G1420" s="59"/>
    </row>
    <row r="1421" spans="1:7" ht="20.25" customHeight="1" x14ac:dyDescent="0.3">
      <c r="A1421" s="221"/>
      <c r="B1421" s="221"/>
      <c r="C1421" s="221"/>
      <c r="D1421" s="212"/>
      <c r="E1421" s="59"/>
      <c r="G1421" s="59"/>
    </row>
    <row r="1422" spans="1:7" ht="20.25" customHeight="1" x14ac:dyDescent="0.3">
      <c r="A1422" s="221"/>
      <c r="B1422" s="221"/>
      <c r="C1422" s="221"/>
      <c r="D1422" s="212"/>
      <c r="E1422" s="59"/>
      <c r="G1422" s="59"/>
    </row>
    <row r="1423" spans="1:7" ht="20.25" customHeight="1" x14ac:dyDescent="0.3">
      <c r="A1423" s="221"/>
      <c r="B1423" s="221"/>
      <c r="C1423" s="221"/>
      <c r="D1423" s="212"/>
      <c r="E1423" s="59"/>
      <c r="G1423" s="59"/>
    </row>
    <row r="1424" spans="1:7" ht="20.25" customHeight="1" x14ac:dyDescent="0.3">
      <c r="A1424" s="221"/>
      <c r="B1424" s="221"/>
      <c r="C1424" s="221"/>
      <c r="D1424" s="212"/>
      <c r="E1424" s="59"/>
      <c r="G1424" s="59"/>
    </row>
    <row r="1425" spans="1:7" ht="20.25" customHeight="1" x14ac:dyDescent="0.3">
      <c r="A1425" s="221"/>
      <c r="B1425" s="221"/>
      <c r="C1425" s="221"/>
      <c r="D1425" s="212"/>
      <c r="E1425" s="59"/>
      <c r="G1425" s="59"/>
    </row>
    <row r="1426" spans="1:7" ht="20.25" customHeight="1" x14ac:dyDescent="0.3">
      <c r="A1426" s="221"/>
      <c r="B1426" s="221"/>
      <c r="C1426" s="221"/>
      <c r="D1426" s="212"/>
      <c r="E1426" s="59"/>
      <c r="G1426" s="59"/>
    </row>
    <row r="1427" spans="1:7" ht="20.25" customHeight="1" x14ac:dyDescent="0.3">
      <c r="A1427" s="221"/>
      <c r="B1427" s="221"/>
      <c r="C1427" s="221"/>
      <c r="D1427" s="212"/>
      <c r="E1427" s="59"/>
      <c r="G1427" s="59"/>
    </row>
    <row r="1428" spans="1:7" ht="20.25" customHeight="1" x14ac:dyDescent="0.3">
      <c r="A1428" s="221"/>
      <c r="B1428" s="221"/>
      <c r="C1428" s="221"/>
      <c r="D1428" s="212"/>
      <c r="E1428" s="59"/>
      <c r="G1428" s="59"/>
    </row>
    <row r="1429" spans="1:7" ht="20.25" customHeight="1" x14ac:dyDescent="0.3">
      <c r="A1429" s="221"/>
      <c r="B1429" s="221"/>
      <c r="C1429" s="221"/>
      <c r="D1429" s="212"/>
      <c r="E1429" s="59"/>
      <c r="G1429" s="59"/>
    </row>
    <row r="1430" spans="1:7" ht="20.25" customHeight="1" x14ac:dyDescent="0.3">
      <c r="A1430" s="221"/>
      <c r="B1430" s="221"/>
      <c r="C1430" s="221"/>
      <c r="D1430" s="212"/>
      <c r="E1430" s="59"/>
      <c r="G1430" s="59"/>
    </row>
    <row r="1431" spans="1:7" ht="20.25" customHeight="1" x14ac:dyDescent="0.3">
      <c r="A1431" s="221"/>
      <c r="B1431" s="221"/>
      <c r="C1431" s="221"/>
      <c r="D1431" s="212"/>
      <c r="E1431" s="59"/>
      <c r="G1431" s="59"/>
    </row>
    <row r="1432" spans="1:7" ht="20.25" customHeight="1" x14ac:dyDescent="0.3">
      <c r="A1432" s="221"/>
      <c r="B1432" s="221"/>
      <c r="C1432" s="221"/>
      <c r="D1432" s="212"/>
      <c r="E1432" s="59"/>
      <c r="G1432" s="59"/>
    </row>
    <row r="1433" spans="1:7" ht="20.25" customHeight="1" x14ac:dyDescent="0.3">
      <c r="A1433" s="221"/>
      <c r="B1433" s="221"/>
      <c r="C1433" s="221"/>
      <c r="D1433" s="212"/>
      <c r="E1433" s="59"/>
      <c r="G1433" s="59"/>
    </row>
    <row r="1434" spans="1:7" ht="20.25" customHeight="1" x14ac:dyDescent="0.3">
      <c r="A1434" s="221"/>
      <c r="B1434" s="221"/>
      <c r="C1434" s="221"/>
      <c r="D1434" s="212"/>
      <c r="E1434" s="59"/>
      <c r="G1434" s="59"/>
    </row>
    <row r="1435" spans="1:7" ht="20.25" customHeight="1" x14ac:dyDescent="0.3">
      <c r="A1435" s="221"/>
      <c r="B1435" s="221"/>
      <c r="C1435" s="221"/>
      <c r="D1435" s="212"/>
      <c r="E1435" s="59"/>
      <c r="G1435" s="59"/>
    </row>
    <row r="1436" spans="1:7" ht="20.25" customHeight="1" x14ac:dyDescent="0.3">
      <c r="A1436" s="221"/>
      <c r="B1436" s="221"/>
      <c r="C1436" s="221"/>
      <c r="D1436" s="212"/>
      <c r="E1436" s="59"/>
      <c r="G1436" s="59"/>
    </row>
    <row r="1437" spans="1:7" ht="20.25" customHeight="1" x14ac:dyDescent="0.3">
      <c r="A1437" s="221"/>
      <c r="B1437" s="221"/>
      <c r="C1437" s="221"/>
      <c r="D1437" s="212"/>
      <c r="E1437" s="59"/>
      <c r="G1437" s="59"/>
    </row>
    <row r="1438" spans="1:7" ht="20.25" customHeight="1" x14ac:dyDescent="0.3">
      <c r="A1438" s="221"/>
      <c r="B1438" s="221"/>
      <c r="C1438" s="221"/>
      <c r="D1438" s="212"/>
      <c r="E1438" s="59"/>
      <c r="G1438" s="59"/>
    </row>
    <row r="1439" spans="1:7" ht="20.25" customHeight="1" x14ac:dyDescent="0.3">
      <c r="A1439" s="221"/>
      <c r="B1439" s="221"/>
      <c r="C1439" s="221"/>
      <c r="D1439" s="212"/>
      <c r="E1439" s="59"/>
      <c r="G1439" s="59"/>
    </row>
    <row r="1440" spans="1:7" ht="20.25" customHeight="1" x14ac:dyDescent="0.3">
      <c r="A1440" s="221"/>
      <c r="B1440" s="221"/>
      <c r="C1440" s="221"/>
      <c r="D1440" s="212"/>
      <c r="E1440" s="59"/>
      <c r="G1440" s="59"/>
    </row>
    <row r="1441" spans="1:7" ht="20.25" customHeight="1" x14ac:dyDescent="0.3">
      <c r="A1441" s="221"/>
      <c r="B1441" s="221"/>
      <c r="C1441" s="221"/>
      <c r="D1441" s="212"/>
      <c r="E1441" s="59"/>
      <c r="G1441" s="59"/>
    </row>
    <row r="1442" spans="1:7" ht="20.25" customHeight="1" x14ac:dyDescent="0.3">
      <c r="A1442" s="221"/>
      <c r="B1442" s="221"/>
      <c r="C1442" s="221"/>
      <c r="D1442" s="212"/>
      <c r="E1442" s="59"/>
      <c r="G1442" s="59"/>
    </row>
    <row r="1443" spans="1:7" ht="20.25" customHeight="1" x14ac:dyDescent="0.3">
      <c r="A1443" s="221"/>
      <c r="B1443" s="221"/>
      <c r="C1443" s="221"/>
      <c r="D1443" s="212"/>
      <c r="E1443" s="59"/>
      <c r="G1443" s="59"/>
    </row>
    <row r="1444" spans="1:7" ht="20.25" customHeight="1" x14ac:dyDescent="0.3">
      <c r="A1444" s="221"/>
      <c r="B1444" s="221"/>
      <c r="C1444" s="221"/>
      <c r="D1444" s="212"/>
      <c r="E1444" s="59"/>
      <c r="G1444" s="59"/>
    </row>
    <row r="1445" spans="1:7" ht="20.25" customHeight="1" x14ac:dyDescent="0.3">
      <c r="A1445" s="221"/>
      <c r="B1445" s="221"/>
      <c r="C1445" s="221"/>
      <c r="D1445" s="212"/>
      <c r="E1445" s="59"/>
      <c r="G1445" s="59"/>
    </row>
    <row r="1446" spans="1:7" ht="20.25" customHeight="1" x14ac:dyDescent="0.3">
      <c r="A1446" s="221"/>
      <c r="B1446" s="221"/>
      <c r="C1446" s="221"/>
      <c r="D1446" s="212"/>
      <c r="E1446" s="59"/>
      <c r="G1446" s="59"/>
    </row>
    <row r="1447" spans="1:7" ht="20.25" customHeight="1" x14ac:dyDescent="0.3">
      <c r="A1447" s="221"/>
      <c r="B1447" s="221"/>
      <c r="C1447" s="221"/>
      <c r="D1447" s="212"/>
      <c r="E1447" s="59"/>
      <c r="G1447" s="59"/>
    </row>
    <row r="1448" spans="1:7" ht="20.25" customHeight="1" x14ac:dyDescent="0.3">
      <c r="A1448" s="221"/>
      <c r="B1448" s="221"/>
      <c r="C1448" s="221"/>
      <c r="D1448" s="212"/>
      <c r="E1448" s="59"/>
      <c r="G1448" s="59"/>
    </row>
    <row r="1449" spans="1:7" ht="20.25" customHeight="1" x14ac:dyDescent="0.3">
      <c r="A1449" s="221"/>
      <c r="B1449" s="221"/>
      <c r="C1449" s="221"/>
      <c r="D1449" s="212"/>
      <c r="E1449" s="59"/>
      <c r="G1449" s="59"/>
    </row>
    <row r="1450" spans="1:7" ht="20.25" customHeight="1" x14ac:dyDescent="0.3">
      <c r="A1450" s="221"/>
      <c r="B1450" s="221"/>
      <c r="C1450" s="221"/>
      <c r="D1450" s="212"/>
      <c r="E1450" s="59"/>
      <c r="G1450" s="59"/>
    </row>
    <row r="1451" spans="1:7" ht="20.25" customHeight="1" x14ac:dyDescent="0.3">
      <c r="A1451" s="221"/>
      <c r="B1451" s="221"/>
      <c r="C1451" s="221"/>
      <c r="D1451" s="212"/>
      <c r="E1451" s="59"/>
      <c r="G1451" s="59"/>
    </row>
    <row r="1452" spans="1:7" ht="20.25" customHeight="1" x14ac:dyDescent="0.3">
      <c r="A1452" s="221"/>
      <c r="B1452" s="221"/>
      <c r="C1452" s="221"/>
      <c r="D1452" s="212"/>
      <c r="E1452" s="59"/>
      <c r="G1452" s="59"/>
    </row>
    <row r="1453" spans="1:7" ht="20.25" customHeight="1" x14ac:dyDescent="0.3">
      <c r="A1453" s="221"/>
      <c r="B1453" s="221"/>
      <c r="C1453" s="221"/>
      <c r="D1453" s="212"/>
      <c r="E1453" s="59"/>
      <c r="G1453" s="59"/>
    </row>
    <row r="1454" spans="1:7" ht="20.25" customHeight="1" x14ac:dyDescent="0.3">
      <c r="A1454" s="221"/>
      <c r="B1454" s="221"/>
      <c r="C1454" s="221"/>
      <c r="D1454" s="212"/>
      <c r="E1454" s="59"/>
      <c r="G1454" s="59"/>
    </row>
    <row r="1455" spans="1:7" ht="20.25" customHeight="1" x14ac:dyDescent="0.3">
      <c r="A1455" s="221"/>
      <c r="B1455" s="221"/>
      <c r="C1455" s="221"/>
      <c r="D1455" s="212"/>
      <c r="E1455" s="59"/>
      <c r="G1455" s="59"/>
    </row>
    <row r="1456" spans="1:7" ht="20.25" customHeight="1" x14ac:dyDescent="0.3">
      <c r="A1456" s="221"/>
      <c r="B1456" s="221"/>
      <c r="C1456" s="221"/>
      <c r="D1456" s="212"/>
      <c r="E1456" s="59"/>
      <c r="G1456" s="59"/>
    </row>
    <row r="1457" spans="1:7" ht="20.25" customHeight="1" x14ac:dyDescent="0.3">
      <c r="A1457" s="221"/>
      <c r="B1457" s="221"/>
      <c r="C1457" s="221"/>
      <c r="D1457" s="212"/>
      <c r="E1457" s="59"/>
      <c r="G1457" s="59"/>
    </row>
    <row r="1458" spans="1:7" ht="20.25" customHeight="1" x14ac:dyDescent="0.3">
      <c r="A1458" s="221"/>
      <c r="B1458" s="221"/>
      <c r="C1458" s="221"/>
      <c r="D1458" s="212"/>
      <c r="E1458" s="59"/>
      <c r="G1458" s="59"/>
    </row>
    <row r="1459" spans="1:7" ht="20.25" customHeight="1" x14ac:dyDescent="0.3">
      <c r="A1459" s="221"/>
      <c r="B1459" s="221"/>
      <c r="C1459" s="221"/>
      <c r="D1459" s="212"/>
      <c r="E1459" s="59"/>
      <c r="G1459" s="59"/>
    </row>
    <row r="1460" spans="1:7" ht="20.25" customHeight="1" x14ac:dyDescent="0.3">
      <c r="A1460" s="221"/>
      <c r="B1460" s="221"/>
      <c r="C1460" s="221"/>
      <c r="D1460" s="212"/>
      <c r="E1460" s="59"/>
      <c r="G1460" s="59"/>
    </row>
    <row r="1461" spans="1:7" ht="20.25" customHeight="1" x14ac:dyDescent="0.3">
      <c r="A1461" s="221"/>
      <c r="B1461" s="221"/>
      <c r="C1461" s="221"/>
      <c r="D1461" s="212"/>
      <c r="E1461" s="59"/>
      <c r="G1461" s="59"/>
    </row>
    <row r="1462" spans="1:7" ht="20.25" customHeight="1" x14ac:dyDescent="0.3">
      <c r="A1462" s="221"/>
      <c r="B1462" s="221"/>
      <c r="C1462" s="221"/>
      <c r="D1462" s="212"/>
      <c r="E1462" s="59"/>
      <c r="G1462" s="59"/>
    </row>
    <row r="1463" spans="1:7" ht="20.25" customHeight="1" x14ac:dyDescent="0.3">
      <c r="A1463" s="221"/>
      <c r="B1463" s="221"/>
      <c r="C1463" s="221"/>
      <c r="D1463" s="212"/>
      <c r="E1463" s="59"/>
      <c r="G1463" s="59"/>
    </row>
    <row r="1464" spans="1:7" ht="20.25" customHeight="1" x14ac:dyDescent="0.3">
      <c r="A1464" s="221"/>
      <c r="B1464" s="221"/>
      <c r="C1464" s="221"/>
      <c r="D1464" s="212"/>
      <c r="E1464" s="59"/>
      <c r="G1464" s="59"/>
    </row>
    <row r="1465" spans="1:7" ht="20.25" customHeight="1" x14ac:dyDescent="0.3">
      <c r="A1465" s="221"/>
      <c r="B1465" s="221"/>
      <c r="C1465" s="221"/>
      <c r="D1465" s="212"/>
      <c r="E1465" s="59"/>
      <c r="G1465" s="59"/>
    </row>
    <row r="1466" spans="1:7" ht="20.25" customHeight="1" x14ac:dyDescent="0.3">
      <c r="A1466" s="221"/>
      <c r="B1466" s="221"/>
      <c r="C1466" s="221"/>
      <c r="D1466" s="212"/>
      <c r="E1466" s="59"/>
      <c r="G1466" s="59"/>
    </row>
    <row r="1467" spans="1:7" ht="20.25" customHeight="1" x14ac:dyDescent="0.3">
      <c r="A1467" s="221"/>
      <c r="B1467" s="221"/>
      <c r="C1467" s="221"/>
      <c r="D1467" s="212"/>
      <c r="E1467" s="59"/>
      <c r="G1467" s="59"/>
    </row>
    <row r="1468" spans="1:7" ht="20.25" customHeight="1" x14ac:dyDescent="0.3">
      <c r="A1468" s="221"/>
      <c r="B1468" s="221"/>
      <c r="C1468" s="221"/>
      <c r="D1468" s="212"/>
      <c r="E1468" s="59"/>
      <c r="G1468" s="59"/>
    </row>
    <row r="1469" spans="1:7" ht="20.25" customHeight="1" x14ac:dyDescent="0.3">
      <c r="A1469" s="221"/>
      <c r="B1469" s="221"/>
      <c r="C1469" s="221"/>
      <c r="D1469" s="212"/>
      <c r="E1469" s="59"/>
      <c r="G1469" s="59"/>
    </row>
    <row r="1470" spans="1:7" ht="20.25" customHeight="1" x14ac:dyDescent="0.3">
      <c r="A1470" s="221"/>
      <c r="B1470" s="221"/>
      <c r="C1470" s="221"/>
      <c r="D1470" s="212"/>
      <c r="E1470" s="59"/>
      <c r="G1470" s="59"/>
    </row>
    <row r="1471" spans="1:7" ht="20.25" customHeight="1" x14ac:dyDescent="0.3">
      <c r="A1471" s="221"/>
      <c r="B1471" s="221"/>
      <c r="C1471" s="221"/>
      <c r="D1471" s="212"/>
      <c r="E1471" s="59"/>
      <c r="G1471" s="59"/>
    </row>
    <row r="1472" spans="1:7" ht="20.25" customHeight="1" x14ac:dyDescent="0.3">
      <c r="A1472" s="221"/>
      <c r="B1472" s="221"/>
      <c r="C1472" s="221"/>
      <c r="D1472" s="212"/>
      <c r="E1472" s="59"/>
      <c r="G1472" s="59"/>
    </row>
    <row r="1473" spans="1:7" ht="20.25" customHeight="1" x14ac:dyDescent="0.3">
      <c r="A1473" s="221"/>
      <c r="B1473" s="221"/>
      <c r="C1473" s="221"/>
      <c r="D1473" s="212"/>
      <c r="E1473" s="59"/>
      <c r="G1473" s="59"/>
    </row>
    <row r="1474" spans="1:7" ht="20.25" customHeight="1" x14ac:dyDescent="0.3">
      <c r="A1474" s="221"/>
      <c r="B1474" s="221"/>
      <c r="C1474" s="221"/>
      <c r="D1474" s="212"/>
      <c r="E1474" s="59"/>
      <c r="G1474" s="59"/>
    </row>
    <row r="1475" spans="1:7" ht="20.25" customHeight="1" x14ac:dyDescent="0.3">
      <c r="A1475" s="221"/>
      <c r="B1475" s="221"/>
      <c r="C1475" s="221"/>
      <c r="D1475" s="212"/>
      <c r="E1475" s="59"/>
      <c r="G1475" s="59"/>
    </row>
    <row r="1476" spans="1:7" ht="20.25" customHeight="1" x14ac:dyDescent="0.3">
      <c r="A1476" s="221"/>
      <c r="B1476" s="221"/>
      <c r="C1476" s="221"/>
      <c r="D1476" s="212"/>
      <c r="E1476" s="59"/>
      <c r="G1476" s="59"/>
    </row>
    <row r="1477" spans="1:7" ht="20.25" customHeight="1" x14ac:dyDescent="0.3">
      <c r="A1477" s="221"/>
      <c r="B1477" s="221"/>
      <c r="C1477" s="221"/>
      <c r="D1477" s="212"/>
      <c r="E1477" s="59"/>
      <c r="G1477" s="59"/>
    </row>
    <row r="1478" spans="1:7" ht="20.25" customHeight="1" x14ac:dyDescent="0.3">
      <c r="A1478" s="221"/>
      <c r="B1478" s="221"/>
      <c r="C1478" s="221"/>
      <c r="D1478" s="212"/>
      <c r="E1478" s="59"/>
      <c r="G1478" s="59"/>
    </row>
    <row r="1479" spans="1:7" ht="20.25" customHeight="1" x14ac:dyDescent="0.3">
      <c r="A1479" s="221"/>
      <c r="B1479" s="221"/>
      <c r="C1479" s="221"/>
      <c r="D1479" s="212"/>
      <c r="E1479" s="59"/>
      <c r="G1479" s="59"/>
    </row>
    <row r="1480" spans="1:7" ht="20.25" customHeight="1" x14ac:dyDescent="0.3">
      <c r="A1480" s="221"/>
      <c r="B1480" s="221"/>
      <c r="C1480" s="221"/>
      <c r="D1480" s="212"/>
      <c r="E1480" s="59"/>
      <c r="G1480" s="59"/>
    </row>
    <row r="1481" spans="1:7" ht="20.25" customHeight="1" x14ac:dyDescent="0.3">
      <c r="A1481" s="221"/>
      <c r="B1481" s="221"/>
      <c r="C1481" s="221"/>
      <c r="D1481" s="212"/>
      <c r="E1481" s="59"/>
      <c r="G1481" s="59"/>
    </row>
    <row r="1482" spans="1:7" ht="20.25" customHeight="1" x14ac:dyDescent="0.3">
      <c r="A1482" s="221"/>
      <c r="B1482" s="221"/>
      <c r="C1482" s="221"/>
      <c r="D1482" s="212"/>
      <c r="E1482" s="59"/>
      <c r="G1482" s="59"/>
    </row>
    <row r="1483" spans="1:7" ht="20.25" customHeight="1" x14ac:dyDescent="0.3">
      <c r="A1483" s="221"/>
      <c r="B1483" s="221"/>
      <c r="C1483" s="221"/>
      <c r="D1483" s="212"/>
      <c r="E1483" s="59"/>
      <c r="G1483" s="59"/>
    </row>
    <row r="1484" spans="1:7" ht="20.25" customHeight="1" x14ac:dyDescent="0.3">
      <c r="A1484" s="221"/>
      <c r="B1484" s="221"/>
      <c r="C1484" s="221"/>
      <c r="D1484" s="212"/>
      <c r="E1484" s="59"/>
      <c r="G1484" s="59"/>
    </row>
    <row r="1485" spans="1:7" ht="20.25" customHeight="1" x14ac:dyDescent="0.3">
      <c r="A1485" s="221"/>
      <c r="B1485" s="221"/>
      <c r="C1485" s="221"/>
      <c r="D1485" s="212"/>
      <c r="E1485" s="59"/>
      <c r="G1485" s="59"/>
    </row>
    <row r="1486" spans="1:7" ht="20.25" customHeight="1" x14ac:dyDescent="0.3">
      <c r="A1486" s="221"/>
      <c r="B1486" s="221"/>
      <c r="C1486" s="221"/>
      <c r="D1486" s="212"/>
      <c r="E1486" s="59"/>
      <c r="G1486" s="59"/>
    </row>
    <row r="1487" spans="1:7" ht="20.25" customHeight="1" x14ac:dyDescent="0.3">
      <c r="A1487" s="221"/>
      <c r="B1487" s="221"/>
      <c r="C1487" s="221"/>
      <c r="D1487" s="212"/>
      <c r="E1487" s="59"/>
      <c r="G1487" s="59"/>
    </row>
    <row r="1488" spans="1:7" ht="20.25" customHeight="1" x14ac:dyDescent="0.3">
      <c r="A1488" s="221"/>
      <c r="B1488" s="221"/>
      <c r="C1488" s="221"/>
      <c r="D1488" s="212"/>
      <c r="E1488" s="59"/>
      <c r="G1488" s="59"/>
    </row>
    <row r="1489" spans="1:7" ht="20.25" customHeight="1" x14ac:dyDescent="0.3">
      <c r="A1489" s="221"/>
      <c r="B1489" s="221"/>
      <c r="C1489" s="221"/>
      <c r="D1489" s="212"/>
      <c r="E1489" s="59"/>
      <c r="G1489" s="59"/>
    </row>
    <row r="1490" spans="1:7" ht="20.25" customHeight="1" x14ac:dyDescent="0.3">
      <c r="A1490" s="221"/>
      <c r="B1490" s="221"/>
      <c r="C1490" s="221"/>
      <c r="D1490" s="212"/>
      <c r="E1490" s="59"/>
      <c r="G1490" s="59"/>
    </row>
    <row r="1491" spans="1:7" ht="20.25" customHeight="1" x14ac:dyDescent="0.3">
      <c r="A1491" s="221"/>
      <c r="B1491" s="221"/>
      <c r="C1491" s="221"/>
      <c r="D1491" s="212"/>
      <c r="E1491" s="59"/>
      <c r="G1491" s="59"/>
    </row>
    <row r="1492" spans="1:7" ht="20.25" customHeight="1" x14ac:dyDescent="0.3">
      <c r="A1492" s="221"/>
      <c r="B1492" s="221"/>
      <c r="C1492" s="221"/>
      <c r="D1492" s="212"/>
      <c r="E1492" s="59"/>
      <c r="G1492" s="59"/>
    </row>
    <row r="1493" spans="1:7" ht="20.25" customHeight="1" x14ac:dyDescent="0.3">
      <c r="A1493" s="221"/>
      <c r="B1493" s="221"/>
      <c r="C1493" s="221"/>
      <c r="D1493" s="212"/>
      <c r="E1493" s="59"/>
      <c r="G1493" s="59"/>
    </row>
    <row r="1494" spans="1:7" ht="20.25" customHeight="1" x14ac:dyDescent="0.3">
      <c r="A1494" s="221"/>
      <c r="B1494" s="221"/>
      <c r="C1494" s="221"/>
      <c r="D1494" s="212"/>
      <c r="E1494" s="59"/>
      <c r="G1494" s="59"/>
    </row>
    <row r="1495" spans="1:7" ht="20.25" customHeight="1" x14ac:dyDescent="0.3">
      <c r="A1495" s="221"/>
      <c r="B1495" s="221"/>
      <c r="C1495" s="221"/>
      <c r="D1495" s="212"/>
      <c r="E1495" s="59"/>
      <c r="G1495" s="59"/>
    </row>
    <row r="1496" spans="1:7" ht="20.25" customHeight="1" x14ac:dyDescent="0.3">
      <c r="A1496" s="221"/>
      <c r="B1496" s="221"/>
      <c r="C1496" s="221"/>
      <c r="D1496" s="212"/>
      <c r="E1496" s="59"/>
      <c r="G1496" s="59"/>
    </row>
    <row r="1497" spans="1:7" ht="20.25" customHeight="1" x14ac:dyDescent="0.3">
      <c r="A1497" s="221"/>
      <c r="B1497" s="221"/>
      <c r="C1497" s="221"/>
      <c r="D1497" s="212"/>
      <c r="E1497" s="59"/>
      <c r="G1497" s="59"/>
    </row>
    <row r="1498" spans="1:7" ht="20.25" customHeight="1" x14ac:dyDescent="0.3">
      <c r="A1498" s="221"/>
      <c r="B1498" s="221"/>
      <c r="C1498" s="221"/>
      <c r="D1498" s="212"/>
      <c r="E1498" s="59"/>
      <c r="G1498" s="59"/>
    </row>
    <row r="1499" spans="1:7" ht="20.25" customHeight="1" x14ac:dyDescent="0.3">
      <c r="A1499" s="221"/>
      <c r="B1499" s="221"/>
      <c r="C1499" s="221"/>
      <c r="D1499" s="212"/>
      <c r="E1499" s="59"/>
      <c r="G1499" s="59"/>
    </row>
    <row r="1500" spans="1:7" ht="20.25" customHeight="1" x14ac:dyDescent="0.3">
      <c r="A1500" s="221"/>
      <c r="B1500" s="221"/>
      <c r="C1500" s="221"/>
      <c r="D1500" s="212"/>
      <c r="E1500" s="59"/>
      <c r="G1500" s="59"/>
    </row>
    <row r="1501" spans="1:7" ht="20.25" customHeight="1" x14ac:dyDescent="0.3">
      <c r="A1501" s="221"/>
      <c r="B1501" s="221"/>
      <c r="C1501" s="221"/>
      <c r="D1501" s="212"/>
      <c r="E1501" s="59"/>
      <c r="G1501" s="59"/>
    </row>
    <row r="1502" spans="1:7" ht="20.25" customHeight="1" x14ac:dyDescent="0.3">
      <c r="A1502" s="221"/>
      <c r="B1502" s="221"/>
      <c r="C1502" s="221"/>
      <c r="D1502" s="212"/>
      <c r="E1502" s="59"/>
      <c r="G1502" s="59"/>
    </row>
    <row r="1503" spans="1:7" ht="20.25" customHeight="1" x14ac:dyDescent="0.3">
      <c r="A1503" s="221"/>
      <c r="B1503" s="221"/>
      <c r="C1503" s="221"/>
      <c r="D1503" s="212"/>
      <c r="E1503" s="59"/>
      <c r="G1503" s="59"/>
    </row>
    <row r="1504" spans="1:7" ht="20.25" customHeight="1" x14ac:dyDescent="0.3">
      <c r="A1504" s="221"/>
      <c r="B1504" s="221"/>
      <c r="C1504" s="221"/>
      <c r="D1504" s="212"/>
      <c r="E1504" s="59"/>
      <c r="G1504" s="59"/>
    </row>
    <row r="1505" spans="1:7" ht="20.25" customHeight="1" x14ac:dyDescent="0.3">
      <c r="A1505" s="221"/>
      <c r="B1505" s="221"/>
      <c r="C1505" s="221"/>
      <c r="D1505" s="212"/>
      <c r="E1505" s="59"/>
      <c r="G1505" s="59"/>
    </row>
    <row r="1506" spans="1:7" ht="20.25" customHeight="1" x14ac:dyDescent="0.3">
      <c r="A1506" s="221"/>
      <c r="B1506" s="221"/>
      <c r="C1506" s="221"/>
      <c r="D1506" s="212"/>
      <c r="E1506" s="59"/>
      <c r="G1506" s="59"/>
    </row>
    <row r="1507" spans="1:7" ht="20.25" customHeight="1" x14ac:dyDescent="0.3">
      <c r="A1507" s="221"/>
      <c r="B1507" s="221"/>
      <c r="C1507" s="221"/>
      <c r="D1507" s="212"/>
      <c r="E1507" s="59"/>
      <c r="G1507" s="59"/>
    </row>
    <row r="1508" spans="1:7" ht="20.25" customHeight="1" x14ac:dyDescent="0.3">
      <c r="A1508" s="221"/>
      <c r="B1508" s="221"/>
      <c r="C1508" s="221"/>
      <c r="D1508" s="212"/>
      <c r="E1508" s="59"/>
      <c r="G1508" s="59"/>
    </row>
    <row r="1509" spans="1:7" ht="20.25" customHeight="1" x14ac:dyDescent="0.3">
      <c r="A1509" s="221"/>
      <c r="B1509" s="221"/>
      <c r="C1509" s="221"/>
      <c r="D1509" s="212"/>
      <c r="E1509" s="59"/>
      <c r="G1509" s="59"/>
    </row>
    <row r="1510" spans="1:7" ht="20.25" customHeight="1" x14ac:dyDescent="0.3">
      <c r="A1510" s="221"/>
      <c r="B1510" s="221"/>
      <c r="C1510" s="221"/>
      <c r="D1510" s="212"/>
      <c r="E1510" s="59"/>
      <c r="G1510" s="59"/>
    </row>
    <row r="1511" spans="1:7" ht="20.25" customHeight="1" x14ac:dyDescent="0.3">
      <c r="A1511" s="221"/>
      <c r="B1511" s="221"/>
      <c r="C1511" s="221"/>
      <c r="D1511" s="212"/>
      <c r="E1511" s="59"/>
      <c r="G1511" s="59"/>
    </row>
    <row r="1512" spans="1:7" ht="20.25" customHeight="1" x14ac:dyDescent="0.3">
      <c r="A1512" s="221"/>
      <c r="B1512" s="221"/>
      <c r="C1512" s="221"/>
      <c r="D1512" s="212"/>
      <c r="E1512" s="59"/>
      <c r="G1512" s="59"/>
    </row>
    <row r="1513" spans="1:7" ht="20.25" customHeight="1" x14ac:dyDescent="0.3">
      <c r="A1513" s="221"/>
      <c r="B1513" s="221"/>
      <c r="C1513" s="221"/>
      <c r="D1513" s="212"/>
      <c r="E1513" s="59"/>
      <c r="G1513" s="59"/>
    </row>
    <row r="1514" spans="1:7" ht="20.25" customHeight="1" x14ac:dyDescent="0.3">
      <c r="A1514" s="221"/>
      <c r="B1514" s="221"/>
      <c r="C1514" s="221"/>
      <c r="D1514" s="212"/>
      <c r="E1514" s="59"/>
      <c r="G1514" s="59"/>
    </row>
    <row r="1515" spans="1:7" ht="20.25" customHeight="1" x14ac:dyDescent="0.3">
      <c r="A1515" s="221"/>
      <c r="B1515" s="221"/>
      <c r="C1515" s="221"/>
      <c r="D1515" s="212"/>
      <c r="E1515" s="59"/>
      <c r="G1515" s="59"/>
    </row>
    <row r="1516" spans="1:7" ht="20.25" customHeight="1" x14ac:dyDescent="0.3">
      <c r="A1516" s="221"/>
      <c r="B1516" s="221"/>
      <c r="C1516" s="221"/>
      <c r="D1516" s="212"/>
      <c r="E1516" s="59"/>
      <c r="G1516" s="59"/>
    </row>
    <row r="1517" spans="1:7" ht="20.25" customHeight="1" x14ac:dyDescent="0.3">
      <c r="A1517" s="221"/>
      <c r="B1517" s="221"/>
      <c r="C1517" s="221"/>
      <c r="D1517" s="212"/>
      <c r="E1517" s="59"/>
      <c r="G1517" s="59"/>
    </row>
    <row r="1518" spans="1:7" ht="20.25" customHeight="1" x14ac:dyDescent="0.3">
      <c r="A1518" s="221"/>
      <c r="B1518" s="221"/>
      <c r="C1518" s="221"/>
      <c r="D1518" s="212"/>
      <c r="E1518" s="59"/>
      <c r="G1518" s="59"/>
    </row>
    <row r="1519" spans="1:7" ht="20.25" customHeight="1" x14ac:dyDescent="0.3">
      <c r="A1519" s="221"/>
      <c r="B1519" s="221"/>
      <c r="C1519" s="221"/>
      <c r="D1519" s="212"/>
      <c r="E1519" s="59"/>
      <c r="G1519" s="59"/>
    </row>
    <row r="1520" spans="1:7" ht="20.25" customHeight="1" x14ac:dyDescent="0.3">
      <c r="A1520" s="221"/>
      <c r="B1520" s="221"/>
      <c r="C1520" s="221"/>
      <c r="D1520" s="212"/>
      <c r="E1520" s="59"/>
      <c r="G1520" s="59"/>
    </row>
    <row r="1521" spans="1:7" ht="20.25" customHeight="1" x14ac:dyDescent="0.3">
      <c r="A1521" s="221"/>
      <c r="B1521" s="221"/>
      <c r="C1521" s="221"/>
      <c r="D1521" s="212"/>
      <c r="E1521" s="59"/>
      <c r="G1521" s="59"/>
    </row>
    <row r="1522" spans="1:7" ht="20.25" customHeight="1" x14ac:dyDescent="0.3">
      <c r="A1522" s="221"/>
      <c r="B1522" s="221"/>
      <c r="C1522" s="221"/>
      <c r="D1522" s="212"/>
      <c r="E1522" s="59"/>
      <c r="G1522" s="59"/>
    </row>
    <row r="1523" spans="1:7" ht="20.25" customHeight="1" x14ac:dyDescent="0.3">
      <c r="A1523" s="221"/>
      <c r="B1523" s="221"/>
      <c r="C1523" s="221"/>
      <c r="D1523" s="212"/>
      <c r="E1523" s="59"/>
      <c r="G1523" s="59"/>
    </row>
    <row r="1524" spans="1:7" ht="20.25" customHeight="1" x14ac:dyDescent="0.3">
      <c r="A1524" s="221"/>
      <c r="B1524" s="221"/>
      <c r="C1524" s="221"/>
      <c r="D1524" s="212"/>
      <c r="E1524" s="59"/>
      <c r="G1524" s="59"/>
    </row>
    <row r="1525" spans="1:7" ht="20.25" customHeight="1" x14ac:dyDescent="0.3">
      <c r="A1525" s="221"/>
      <c r="B1525" s="221"/>
      <c r="C1525" s="221"/>
      <c r="D1525" s="212"/>
      <c r="E1525" s="59"/>
      <c r="G1525" s="59"/>
    </row>
    <row r="1526" spans="1:7" ht="20.25" customHeight="1" x14ac:dyDescent="0.3">
      <c r="A1526" s="221"/>
      <c r="B1526" s="221"/>
      <c r="C1526" s="221"/>
      <c r="D1526" s="212"/>
      <c r="E1526" s="59"/>
      <c r="G1526" s="59"/>
    </row>
    <row r="1527" spans="1:7" ht="20.25" customHeight="1" x14ac:dyDescent="0.3">
      <c r="A1527" s="221"/>
      <c r="B1527" s="221"/>
      <c r="C1527" s="221"/>
      <c r="D1527" s="212"/>
      <c r="E1527" s="59"/>
      <c r="G1527" s="59"/>
    </row>
    <row r="1528" spans="1:7" ht="20.25" customHeight="1" x14ac:dyDescent="0.3">
      <c r="A1528" s="221"/>
      <c r="B1528" s="221"/>
      <c r="C1528" s="221"/>
      <c r="D1528" s="212"/>
      <c r="E1528" s="59"/>
      <c r="G1528" s="59"/>
    </row>
    <row r="1529" spans="1:7" ht="20.25" customHeight="1" x14ac:dyDescent="0.3">
      <c r="A1529" s="221"/>
      <c r="B1529" s="221"/>
      <c r="C1529" s="221"/>
      <c r="D1529" s="212"/>
      <c r="E1529" s="59"/>
      <c r="G1529" s="59"/>
    </row>
    <row r="1530" spans="1:7" ht="20.25" customHeight="1" x14ac:dyDescent="0.3">
      <c r="A1530" s="221"/>
      <c r="B1530" s="221"/>
      <c r="C1530" s="221"/>
      <c r="D1530" s="212"/>
      <c r="E1530" s="59"/>
      <c r="G1530" s="59"/>
    </row>
    <row r="1531" spans="1:7" ht="20.25" customHeight="1" x14ac:dyDescent="0.3">
      <c r="A1531" s="221"/>
      <c r="B1531" s="221"/>
      <c r="C1531" s="221"/>
      <c r="D1531" s="212"/>
      <c r="E1531" s="59"/>
      <c r="G1531" s="59"/>
    </row>
    <row r="1532" spans="1:7" ht="20.25" customHeight="1" x14ac:dyDescent="0.3">
      <c r="A1532" s="221"/>
      <c r="B1532" s="221"/>
      <c r="C1532" s="221"/>
      <c r="D1532" s="212"/>
      <c r="E1532" s="59"/>
      <c r="G1532" s="59"/>
    </row>
    <row r="1533" spans="1:7" ht="20.25" customHeight="1" x14ac:dyDescent="0.3">
      <c r="A1533" s="221"/>
      <c r="B1533" s="221"/>
      <c r="C1533" s="221"/>
      <c r="D1533" s="212"/>
      <c r="E1533" s="59"/>
      <c r="G1533" s="59"/>
    </row>
    <row r="1534" spans="1:7" ht="20.25" customHeight="1" x14ac:dyDescent="0.3">
      <c r="A1534" s="221"/>
      <c r="B1534" s="221"/>
      <c r="C1534" s="221"/>
      <c r="D1534" s="212"/>
      <c r="E1534" s="59"/>
      <c r="G1534" s="59"/>
    </row>
    <row r="1535" spans="1:7" ht="20.25" customHeight="1" x14ac:dyDescent="0.3">
      <c r="A1535" s="221"/>
      <c r="B1535" s="221"/>
      <c r="C1535" s="221"/>
      <c r="D1535" s="212"/>
      <c r="E1535" s="59"/>
      <c r="G1535" s="59"/>
    </row>
    <row r="1536" spans="1:7" ht="20.25" customHeight="1" x14ac:dyDescent="0.3">
      <c r="A1536" s="221"/>
      <c r="B1536" s="221"/>
      <c r="C1536" s="221"/>
      <c r="D1536" s="212"/>
      <c r="E1536" s="59"/>
      <c r="G1536" s="59"/>
    </row>
    <row r="1537" spans="1:7" ht="20.25" customHeight="1" x14ac:dyDescent="0.3">
      <c r="A1537" s="221"/>
      <c r="B1537" s="221"/>
      <c r="C1537" s="221"/>
      <c r="D1537" s="212"/>
      <c r="E1537" s="59"/>
      <c r="G1537" s="59"/>
    </row>
    <row r="1538" spans="1:7" ht="20.25" customHeight="1" x14ac:dyDescent="0.3">
      <c r="A1538" s="221"/>
      <c r="B1538" s="221"/>
      <c r="C1538" s="221"/>
      <c r="D1538" s="212"/>
      <c r="E1538" s="59"/>
      <c r="G1538" s="59"/>
    </row>
    <row r="1539" spans="1:7" ht="20.25" customHeight="1" x14ac:dyDescent="0.3">
      <c r="A1539" s="221"/>
      <c r="B1539" s="221"/>
      <c r="C1539" s="221"/>
      <c r="D1539" s="212"/>
      <c r="E1539" s="59"/>
      <c r="G1539" s="59"/>
    </row>
    <row r="1540" spans="1:7" ht="20.25" customHeight="1" x14ac:dyDescent="0.3">
      <c r="A1540" s="221"/>
      <c r="B1540" s="221"/>
      <c r="C1540" s="221"/>
      <c r="D1540" s="212"/>
      <c r="E1540" s="59"/>
      <c r="G1540" s="59"/>
    </row>
    <row r="1541" spans="1:7" ht="20.25" customHeight="1" x14ac:dyDescent="0.3">
      <c r="A1541" s="221"/>
      <c r="B1541" s="221"/>
      <c r="C1541" s="221"/>
      <c r="D1541" s="212"/>
      <c r="E1541" s="59"/>
      <c r="G1541" s="59"/>
    </row>
    <row r="1542" spans="1:7" ht="20.25" customHeight="1" x14ac:dyDescent="0.3">
      <c r="A1542" s="221"/>
      <c r="B1542" s="221"/>
      <c r="C1542" s="221"/>
      <c r="D1542" s="212"/>
      <c r="E1542" s="59"/>
      <c r="G1542" s="59"/>
    </row>
    <row r="1543" spans="1:7" ht="20.25" customHeight="1" x14ac:dyDescent="0.3">
      <c r="A1543" s="221"/>
      <c r="B1543" s="221"/>
      <c r="C1543" s="221"/>
      <c r="D1543" s="212"/>
      <c r="E1543" s="59"/>
      <c r="G1543" s="59"/>
    </row>
    <row r="1544" spans="1:7" ht="20.25" customHeight="1" x14ac:dyDescent="0.3">
      <c r="A1544" s="221"/>
      <c r="B1544" s="221"/>
      <c r="C1544" s="221"/>
      <c r="D1544" s="212"/>
      <c r="E1544" s="59"/>
      <c r="G1544" s="59"/>
    </row>
    <row r="1545" spans="1:7" ht="20.25" customHeight="1" x14ac:dyDescent="0.3">
      <c r="A1545" s="221"/>
      <c r="B1545" s="221"/>
      <c r="C1545" s="221"/>
      <c r="D1545" s="212"/>
      <c r="E1545" s="59"/>
      <c r="G1545" s="59"/>
    </row>
    <row r="1546" spans="1:7" ht="20.25" customHeight="1" x14ac:dyDescent="0.3">
      <c r="A1546" s="221"/>
      <c r="B1546" s="221"/>
      <c r="C1546" s="221"/>
      <c r="D1546" s="212"/>
      <c r="E1546" s="59"/>
      <c r="G1546" s="59"/>
    </row>
    <row r="1547" spans="1:7" ht="20.25" customHeight="1" x14ac:dyDescent="0.3">
      <c r="A1547" s="221"/>
      <c r="B1547" s="221"/>
      <c r="C1547" s="221"/>
      <c r="D1547" s="212"/>
      <c r="E1547" s="59"/>
      <c r="G1547" s="59"/>
    </row>
    <row r="1548" spans="1:7" ht="20.25" customHeight="1" x14ac:dyDescent="0.3">
      <c r="A1548" s="221"/>
      <c r="B1548" s="221"/>
      <c r="C1548" s="221"/>
      <c r="D1548" s="212"/>
      <c r="E1548" s="59"/>
      <c r="G1548" s="59"/>
    </row>
    <row r="1549" spans="1:7" ht="20.25" customHeight="1" x14ac:dyDescent="0.3">
      <c r="A1549" s="221"/>
      <c r="B1549" s="221"/>
      <c r="C1549" s="221"/>
      <c r="D1549" s="212"/>
      <c r="E1549" s="59"/>
      <c r="G1549" s="59"/>
    </row>
    <row r="1550" spans="1:7" ht="20.25" customHeight="1" x14ac:dyDescent="0.3">
      <c r="A1550" s="221"/>
      <c r="B1550" s="221"/>
      <c r="C1550" s="221"/>
      <c r="D1550" s="212"/>
      <c r="E1550" s="59"/>
      <c r="G1550" s="59"/>
    </row>
    <row r="1551" spans="1:7" ht="20.25" customHeight="1" x14ac:dyDescent="0.3">
      <c r="A1551" s="221"/>
      <c r="B1551" s="221"/>
      <c r="C1551" s="221"/>
      <c r="D1551" s="212"/>
      <c r="E1551" s="59"/>
      <c r="G1551" s="59"/>
    </row>
    <row r="1552" spans="1:7" ht="20.25" customHeight="1" x14ac:dyDescent="0.3">
      <c r="A1552" s="221"/>
      <c r="B1552" s="221"/>
      <c r="C1552" s="221"/>
      <c r="D1552" s="212"/>
      <c r="E1552" s="59"/>
      <c r="G1552" s="59"/>
    </row>
    <row r="1553" spans="1:7" ht="20.25" customHeight="1" x14ac:dyDescent="0.3">
      <c r="A1553" s="221"/>
      <c r="B1553" s="221"/>
      <c r="C1553" s="221"/>
      <c r="D1553" s="212"/>
      <c r="E1553" s="59"/>
      <c r="G1553" s="59"/>
    </row>
    <row r="1554" spans="1:7" ht="20.25" customHeight="1" x14ac:dyDescent="0.3">
      <c r="A1554" s="221"/>
      <c r="B1554" s="221"/>
      <c r="C1554" s="221"/>
      <c r="D1554" s="212"/>
      <c r="E1554" s="59"/>
      <c r="G1554" s="59"/>
    </row>
    <row r="1555" spans="1:7" ht="20.25" customHeight="1" x14ac:dyDescent="0.3">
      <c r="A1555" s="221"/>
      <c r="B1555" s="221"/>
      <c r="C1555" s="221"/>
      <c r="D1555" s="212"/>
      <c r="E1555" s="59"/>
      <c r="G1555" s="59"/>
    </row>
    <row r="1556" spans="1:7" ht="20.25" customHeight="1" x14ac:dyDescent="0.3">
      <c r="A1556" s="221"/>
      <c r="B1556" s="221"/>
      <c r="C1556" s="221"/>
      <c r="D1556" s="212"/>
      <c r="E1556" s="59"/>
      <c r="G1556" s="59"/>
    </row>
    <row r="1557" spans="1:7" ht="20.25" customHeight="1" x14ac:dyDescent="0.3">
      <c r="A1557" s="221"/>
      <c r="B1557" s="221"/>
      <c r="C1557" s="221"/>
      <c r="D1557" s="212"/>
      <c r="E1557" s="59"/>
      <c r="G1557" s="59"/>
    </row>
    <row r="1558" spans="1:7" ht="20.25" customHeight="1" x14ac:dyDescent="0.3">
      <c r="A1558" s="221"/>
      <c r="B1558" s="221"/>
      <c r="C1558" s="221"/>
      <c r="D1558" s="212"/>
      <c r="E1558" s="59"/>
      <c r="G1558" s="59"/>
    </row>
    <row r="1559" spans="1:7" ht="20.25" customHeight="1" x14ac:dyDescent="0.3">
      <c r="A1559" s="221"/>
      <c r="B1559" s="221"/>
      <c r="C1559" s="221"/>
      <c r="D1559" s="212"/>
      <c r="E1559" s="59"/>
      <c r="G1559" s="59"/>
    </row>
    <row r="1560" spans="1:7" ht="20.25" customHeight="1" x14ac:dyDescent="0.3">
      <c r="A1560" s="221"/>
      <c r="B1560" s="221"/>
      <c r="C1560" s="221"/>
      <c r="D1560" s="212"/>
      <c r="E1560" s="59"/>
      <c r="G1560" s="59"/>
    </row>
    <row r="1561" spans="1:7" ht="20.25" customHeight="1" x14ac:dyDescent="0.3">
      <c r="A1561" s="221"/>
      <c r="B1561" s="221"/>
      <c r="C1561" s="221"/>
      <c r="D1561" s="212"/>
      <c r="E1561" s="59"/>
      <c r="G1561" s="59"/>
    </row>
    <row r="1562" spans="1:7" ht="20.25" customHeight="1" x14ac:dyDescent="0.3">
      <c r="A1562" s="221"/>
      <c r="B1562" s="221"/>
      <c r="C1562" s="221"/>
      <c r="D1562" s="212"/>
      <c r="E1562" s="59"/>
      <c r="G1562" s="59"/>
    </row>
    <row r="1563" spans="1:7" ht="20.25" customHeight="1" x14ac:dyDescent="0.3">
      <c r="A1563" s="221"/>
      <c r="B1563" s="221"/>
      <c r="C1563" s="221"/>
      <c r="D1563" s="212"/>
      <c r="E1563" s="59"/>
      <c r="G1563" s="59"/>
    </row>
    <row r="1564" spans="1:7" ht="20.25" customHeight="1" x14ac:dyDescent="0.3">
      <c r="A1564" s="221"/>
      <c r="B1564" s="221"/>
      <c r="C1564" s="221"/>
      <c r="D1564" s="212"/>
      <c r="E1564" s="59"/>
      <c r="G1564" s="59"/>
    </row>
    <row r="1565" spans="1:7" ht="20.25" customHeight="1" x14ac:dyDescent="0.3">
      <c r="A1565" s="221"/>
      <c r="B1565" s="221"/>
      <c r="C1565" s="221"/>
      <c r="D1565" s="212"/>
      <c r="E1565" s="59"/>
      <c r="G1565" s="59"/>
    </row>
    <row r="1566" spans="1:7" ht="20.25" customHeight="1" x14ac:dyDescent="0.3">
      <c r="A1566" s="221"/>
      <c r="B1566" s="221"/>
      <c r="C1566" s="221"/>
      <c r="D1566" s="212"/>
      <c r="E1566" s="59"/>
      <c r="G1566" s="59"/>
    </row>
    <row r="1567" spans="1:7" ht="20.25" customHeight="1" x14ac:dyDescent="0.3">
      <c r="A1567" s="221"/>
      <c r="B1567" s="221"/>
      <c r="C1567" s="221"/>
      <c r="D1567" s="212"/>
      <c r="E1567" s="59"/>
      <c r="G1567" s="59"/>
    </row>
    <row r="1568" spans="1:7" ht="20.25" customHeight="1" x14ac:dyDescent="0.3">
      <c r="A1568" s="221"/>
      <c r="B1568" s="221"/>
      <c r="C1568" s="221"/>
      <c r="D1568" s="212"/>
      <c r="E1568" s="59"/>
      <c r="G1568" s="59"/>
    </row>
    <row r="1569" spans="1:7" ht="20.25" customHeight="1" x14ac:dyDescent="0.3">
      <c r="A1569" s="221"/>
      <c r="B1569" s="221"/>
      <c r="C1569" s="221"/>
      <c r="D1569" s="212"/>
      <c r="E1569" s="59"/>
      <c r="G1569" s="59"/>
    </row>
    <row r="1570" spans="1:7" ht="20.25" customHeight="1" x14ac:dyDescent="0.3">
      <c r="A1570" s="221"/>
      <c r="B1570" s="221"/>
      <c r="C1570" s="221"/>
      <c r="D1570" s="212"/>
      <c r="E1570" s="59"/>
      <c r="G1570" s="59"/>
    </row>
    <row r="1571" spans="1:7" ht="20.25" customHeight="1" x14ac:dyDescent="0.3">
      <c r="A1571" s="221"/>
      <c r="B1571" s="221"/>
      <c r="C1571" s="221"/>
      <c r="D1571" s="212"/>
      <c r="E1571" s="59"/>
      <c r="G1571" s="59"/>
    </row>
    <row r="1572" spans="1:7" ht="20.25" customHeight="1" x14ac:dyDescent="0.3">
      <c r="A1572" s="221"/>
      <c r="B1572" s="221"/>
      <c r="C1572" s="221"/>
      <c r="D1572" s="212"/>
      <c r="E1572" s="59"/>
      <c r="G1572" s="59"/>
    </row>
    <row r="1573" spans="1:7" ht="20.25" customHeight="1" x14ac:dyDescent="0.3">
      <c r="A1573" s="221"/>
      <c r="B1573" s="221"/>
      <c r="C1573" s="221"/>
      <c r="D1573" s="212"/>
      <c r="E1573" s="59"/>
      <c r="G1573" s="59"/>
    </row>
    <row r="1574" spans="1:7" ht="20.25" customHeight="1" x14ac:dyDescent="0.3">
      <c r="A1574" s="221"/>
      <c r="B1574" s="221"/>
      <c r="C1574" s="221"/>
      <c r="D1574" s="212"/>
      <c r="E1574" s="59"/>
      <c r="G1574" s="59"/>
    </row>
    <row r="1575" spans="1:7" ht="20.25" customHeight="1" x14ac:dyDescent="0.3">
      <c r="A1575" s="221"/>
      <c r="B1575" s="221"/>
      <c r="C1575" s="221"/>
      <c r="D1575" s="212"/>
      <c r="E1575" s="59"/>
      <c r="G1575" s="59"/>
    </row>
    <row r="1576" spans="1:7" ht="20.25" customHeight="1" x14ac:dyDescent="0.3">
      <c r="A1576" s="221"/>
      <c r="B1576" s="221"/>
      <c r="C1576" s="221"/>
      <c r="D1576" s="212"/>
      <c r="E1576" s="59"/>
      <c r="G1576" s="59"/>
    </row>
    <row r="1577" spans="1:7" ht="20.25" customHeight="1" x14ac:dyDescent="0.3">
      <c r="A1577" s="221"/>
      <c r="B1577" s="221"/>
      <c r="C1577" s="221"/>
      <c r="D1577" s="212"/>
      <c r="E1577" s="59"/>
      <c r="G1577" s="59"/>
    </row>
    <row r="1578" spans="1:7" ht="20.25" customHeight="1" x14ac:dyDescent="0.3">
      <c r="A1578" s="221"/>
      <c r="B1578" s="221"/>
      <c r="C1578" s="221"/>
      <c r="D1578" s="212"/>
      <c r="E1578" s="59"/>
      <c r="G1578" s="59"/>
    </row>
    <row r="1579" spans="1:7" ht="20.25" customHeight="1" x14ac:dyDescent="0.3">
      <c r="A1579" s="221"/>
      <c r="B1579" s="221"/>
      <c r="C1579" s="221"/>
      <c r="D1579" s="212"/>
      <c r="E1579" s="59"/>
      <c r="G1579" s="59"/>
    </row>
    <row r="1580" spans="1:7" ht="20.25" customHeight="1" x14ac:dyDescent="0.3">
      <c r="A1580" s="221"/>
      <c r="B1580" s="221"/>
      <c r="C1580" s="221"/>
      <c r="D1580" s="212"/>
      <c r="E1580" s="59"/>
      <c r="G1580" s="59"/>
    </row>
    <row r="1581" spans="1:7" ht="20.25" customHeight="1" x14ac:dyDescent="0.3">
      <c r="A1581" s="221"/>
      <c r="B1581" s="221"/>
      <c r="C1581" s="221"/>
      <c r="D1581" s="212"/>
      <c r="E1581" s="59"/>
      <c r="G1581" s="59"/>
    </row>
    <row r="1582" spans="1:7" ht="20.25" customHeight="1" x14ac:dyDescent="0.3">
      <c r="A1582" s="221"/>
      <c r="B1582" s="221"/>
      <c r="C1582" s="221"/>
      <c r="D1582" s="212"/>
      <c r="E1582" s="59"/>
      <c r="G1582" s="59"/>
    </row>
    <row r="1583" spans="1:7" ht="20.25" customHeight="1" x14ac:dyDescent="0.3">
      <c r="A1583" s="221"/>
      <c r="B1583" s="221"/>
      <c r="C1583" s="221"/>
      <c r="D1583" s="212"/>
      <c r="E1583" s="59"/>
      <c r="G1583" s="59"/>
    </row>
    <row r="1584" spans="1:7" ht="20.25" customHeight="1" x14ac:dyDescent="0.3">
      <c r="A1584" s="221"/>
      <c r="B1584" s="221"/>
      <c r="C1584" s="221"/>
      <c r="D1584" s="212"/>
      <c r="E1584" s="59"/>
      <c r="G1584" s="59"/>
    </row>
    <row r="1585" spans="1:7" ht="20.25" customHeight="1" x14ac:dyDescent="0.3">
      <c r="A1585" s="221"/>
      <c r="B1585" s="221"/>
      <c r="C1585" s="221"/>
      <c r="D1585" s="212"/>
      <c r="E1585" s="59"/>
      <c r="G1585" s="59"/>
    </row>
    <row r="1586" spans="1:7" ht="20.25" customHeight="1" x14ac:dyDescent="0.3">
      <c r="A1586" s="221"/>
      <c r="B1586" s="221"/>
      <c r="C1586" s="221"/>
      <c r="D1586" s="212"/>
      <c r="E1586" s="59"/>
      <c r="G1586" s="59"/>
    </row>
    <row r="1587" spans="1:7" ht="20.25" customHeight="1" x14ac:dyDescent="0.3">
      <c r="A1587" s="221"/>
      <c r="B1587" s="221"/>
      <c r="C1587" s="221"/>
      <c r="D1587" s="212"/>
      <c r="E1587" s="59"/>
      <c r="G1587" s="59"/>
    </row>
    <row r="1588" spans="1:7" ht="20.25" customHeight="1" x14ac:dyDescent="0.3">
      <c r="A1588" s="221"/>
      <c r="B1588" s="221"/>
      <c r="C1588" s="221"/>
      <c r="D1588" s="212"/>
      <c r="E1588" s="59"/>
      <c r="G1588" s="59"/>
    </row>
    <row r="1589" spans="1:7" ht="20.25" customHeight="1" x14ac:dyDescent="0.3">
      <c r="A1589" s="221"/>
      <c r="B1589" s="221"/>
      <c r="C1589" s="221"/>
      <c r="D1589" s="212"/>
      <c r="E1589" s="59"/>
      <c r="G1589" s="59"/>
    </row>
    <row r="1590" spans="1:7" ht="20.25" customHeight="1" x14ac:dyDescent="0.3">
      <c r="A1590" s="221"/>
      <c r="B1590" s="221"/>
      <c r="C1590" s="221"/>
      <c r="D1590" s="212"/>
      <c r="E1590" s="59"/>
      <c r="G1590" s="59"/>
    </row>
    <row r="1591" spans="1:7" ht="20.25" customHeight="1" x14ac:dyDescent="0.3">
      <c r="A1591" s="221"/>
      <c r="B1591" s="221"/>
      <c r="C1591" s="221"/>
      <c r="D1591" s="212"/>
      <c r="E1591" s="59"/>
      <c r="G1591" s="59"/>
    </row>
    <row r="1592" spans="1:7" ht="20.25" customHeight="1" x14ac:dyDescent="0.3">
      <c r="A1592" s="221"/>
      <c r="B1592" s="221"/>
      <c r="C1592" s="221"/>
      <c r="D1592" s="212"/>
      <c r="E1592" s="59"/>
      <c r="G1592" s="59"/>
    </row>
    <row r="1593" spans="1:7" ht="20.25" customHeight="1" x14ac:dyDescent="0.3">
      <c r="A1593" s="221"/>
      <c r="B1593" s="221"/>
      <c r="C1593" s="221"/>
      <c r="D1593" s="212"/>
      <c r="E1593" s="59"/>
      <c r="G1593" s="59"/>
    </row>
    <row r="1594" spans="1:7" ht="20.25" customHeight="1" x14ac:dyDescent="0.3">
      <c r="A1594" s="221"/>
      <c r="B1594" s="221"/>
      <c r="C1594" s="221"/>
      <c r="D1594" s="212"/>
      <c r="E1594" s="59"/>
      <c r="G1594" s="59"/>
    </row>
    <row r="1595" spans="1:7" ht="20.25" customHeight="1" x14ac:dyDescent="0.3">
      <c r="A1595" s="221"/>
      <c r="B1595" s="221"/>
      <c r="C1595" s="221"/>
      <c r="D1595" s="212"/>
      <c r="E1595" s="59"/>
      <c r="G1595" s="59"/>
    </row>
    <row r="1596" spans="1:7" ht="20.25" customHeight="1" x14ac:dyDescent="0.3">
      <c r="A1596" s="221"/>
      <c r="B1596" s="221"/>
      <c r="C1596" s="221"/>
      <c r="D1596" s="212"/>
      <c r="E1596" s="59"/>
      <c r="G1596" s="59"/>
    </row>
    <row r="1597" spans="1:7" ht="20.25" customHeight="1" x14ac:dyDescent="0.3">
      <c r="A1597" s="221"/>
      <c r="B1597" s="221"/>
      <c r="C1597" s="221"/>
      <c r="D1597" s="212"/>
      <c r="E1597" s="59"/>
      <c r="G1597" s="59"/>
    </row>
    <row r="1598" spans="1:7" ht="20.25" customHeight="1" x14ac:dyDescent="0.3">
      <c r="A1598" s="221"/>
      <c r="B1598" s="221"/>
      <c r="C1598" s="221"/>
      <c r="D1598" s="212"/>
      <c r="E1598" s="59"/>
      <c r="G1598" s="59"/>
    </row>
    <row r="1599" spans="1:7" ht="20.25" customHeight="1" x14ac:dyDescent="0.3">
      <c r="A1599" s="221"/>
      <c r="B1599" s="221"/>
      <c r="C1599" s="221"/>
      <c r="D1599" s="212"/>
      <c r="E1599" s="59"/>
      <c r="G1599" s="59"/>
    </row>
    <row r="1600" spans="1:7" ht="20.25" customHeight="1" x14ac:dyDescent="0.3">
      <c r="A1600" s="221"/>
      <c r="B1600" s="221"/>
      <c r="C1600" s="221"/>
      <c r="D1600" s="212"/>
      <c r="E1600" s="59"/>
      <c r="G1600" s="59"/>
    </row>
    <row r="1601" spans="1:7" ht="20.25" customHeight="1" x14ac:dyDescent="0.3">
      <c r="A1601" s="221"/>
      <c r="B1601" s="221"/>
      <c r="C1601" s="221"/>
      <c r="D1601" s="212"/>
      <c r="E1601" s="59"/>
      <c r="G1601" s="59"/>
    </row>
    <row r="1602" spans="1:7" ht="20.25" customHeight="1" x14ac:dyDescent="0.3">
      <c r="A1602" s="221"/>
      <c r="B1602" s="221"/>
      <c r="C1602" s="221"/>
      <c r="D1602" s="212"/>
      <c r="E1602" s="59"/>
      <c r="G1602" s="59"/>
    </row>
    <row r="1603" spans="1:7" ht="20.25" customHeight="1" x14ac:dyDescent="0.3">
      <c r="A1603" s="221"/>
      <c r="B1603" s="221"/>
      <c r="C1603" s="221"/>
      <c r="D1603" s="212"/>
      <c r="E1603" s="59"/>
      <c r="G1603" s="59"/>
    </row>
    <row r="1604" spans="1:7" ht="20.25" customHeight="1" x14ac:dyDescent="0.3">
      <c r="A1604" s="221"/>
      <c r="B1604" s="221"/>
      <c r="C1604" s="221"/>
      <c r="D1604" s="212"/>
      <c r="E1604" s="59"/>
      <c r="G1604" s="59"/>
    </row>
    <row r="1605" spans="1:7" ht="20.25" customHeight="1" x14ac:dyDescent="0.3">
      <c r="A1605" s="221"/>
      <c r="B1605" s="221"/>
      <c r="C1605" s="221"/>
      <c r="D1605" s="212"/>
      <c r="E1605" s="59"/>
      <c r="G1605" s="59"/>
    </row>
    <row r="1606" spans="1:7" ht="20.25" customHeight="1" x14ac:dyDescent="0.3">
      <c r="A1606" s="221"/>
      <c r="B1606" s="221"/>
      <c r="C1606" s="221"/>
      <c r="D1606" s="212"/>
      <c r="E1606" s="59"/>
      <c r="G1606" s="59"/>
    </row>
    <row r="1607" spans="1:7" ht="20.25" customHeight="1" x14ac:dyDescent="0.3">
      <c r="A1607" s="221"/>
      <c r="B1607" s="221"/>
      <c r="C1607" s="221"/>
      <c r="D1607" s="212"/>
      <c r="E1607" s="59"/>
      <c r="G1607" s="59"/>
    </row>
    <row r="1608" spans="1:7" ht="20.25" customHeight="1" x14ac:dyDescent="0.3">
      <c r="A1608" s="221"/>
      <c r="B1608" s="221"/>
      <c r="C1608" s="221"/>
      <c r="D1608" s="212"/>
      <c r="E1608" s="59"/>
      <c r="G1608" s="59"/>
    </row>
    <row r="1609" spans="1:7" ht="20.25" customHeight="1" x14ac:dyDescent="0.3">
      <c r="A1609" s="221"/>
      <c r="B1609" s="221"/>
      <c r="C1609" s="221"/>
      <c r="D1609" s="212"/>
      <c r="E1609" s="59"/>
      <c r="G1609" s="59"/>
    </row>
    <row r="1610" spans="1:7" ht="20.25" customHeight="1" x14ac:dyDescent="0.3">
      <c r="A1610" s="221"/>
      <c r="B1610" s="221"/>
      <c r="C1610" s="221"/>
      <c r="D1610" s="212"/>
      <c r="E1610" s="59"/>
      <c r="G1610" s="59"/>
    </row>
    <row r="1611" spans="1:7" ht="20.25" customHeight="1" x14ac:dyDescent="0.3">
      <c r="A1611" s="221"/>
      <c r="B1611" s="221"/>
      <c r="C1611" s="221"/>
      <c r="D1611" s="212"/>
      <c r="E1611" s="59"/>
      <c r="G1611" s="59"/>
    </row>
    <row r="1612" spans="1:7" ht="20.25" customHeight="1" x14ac:dyDescent="0.3">
      <c r="A1612" s="221"/>
      <c r="B1612" s="221"/>
      <c r="C1612" s="221"/>
      <c r="D1612" s="212"/>
      <c r="E1612" s="59"/>
      <c r="G1612" s="59"/>
    </row>
    <row r="1613" spans="1:7" ht="20.25" customHeight="1" x14ac:dyDescent="0.3">
      <c r="A1613" s="221"/>
      <c r="B1613" s="221"/>
      <c r="C1613" s="221"/>
      <c r="D1613" s="212"/>
      <c r="E1613" s="59"/>
      <c r="G1613" s="59"/>
    </row>
    <row r="1614" spans="1:7" ht="20.25" customHeight="1" x14ac:dyDescent="0.3">
      <c r="A1614" s="221"/>
      <c r="B1614" s="221"/>
      <c r="C1614" s="221"/>
      <c r="D1614" s="212"/>
      <c r="E1614" s="59"/>
      <c r="G1614" s="59"/>
    </row>
    <row r="1615" spans="1:7" ht="20.25" customHeight="1" x14ac:dyDescent="0.3">
      <c r="A1615" s="221"/>
      <c r="B1615" s="221"/>
      <c r="C1615" s="221"/>
      <c r="D1615" s="212"/>
      <c r="E1615" s="59"/>
      <c r="G1615" s="59"/>
    </row>
    <row r="1616" spans="1:7" ht="20.25" customHeight="1" x14ac:dyDescent="0.3">
      <c r="A1616" s="221"/>
      <c r="B1616" s="221"/>
      <c r="C1616" s="221"/>
      <c r="D1616" s="212"/>
      <c r="E1616" s="59"/>
      <c r="G1616" s="59"/>
    </row>
    <row r="1617" spans="1:7" ht="20.25" customHeight="1" x14ac:dyDescent="0.3">
      <c r="A1617" s="221"/>
      <c r="B1617" s="221"/>
      <c r="C1617" s="221"/>
      <c r="D1617" s="212"/>
      <c r="E1617" s="59"/>
      <c r="G1617" s="59"/>
    </row>
    <row r="1618" spans="1:7" ht="20.25" customHeight="1" x14ac:dyDescent="0.3">
      <c r="A1618" s="221"/>
      <c r="B1618" s="221"/>
      <c r="C1618" s="221"/>
      <c r="D1618" s="212"/>
      <c r="E1618" s="59"/>
      <c r="G1618" s="59"/>
    </row>
    <row r="1619" spans="1:7" ht="20.25" customHeight="1" x14ac:dyDescent="0.3">
      <c r="A1619" s="221"/>
      <c r="B1619" s="221"/>
      <c r="C1619" s="221"/>
      <c r="D1619" s="212"/>
      <c r="E1619" s="59"/>
      <c r="G1619" s="59"/>
    </row>
    <row r="1620" spans="1:7" ht="20.25" customHeight="1" x14ac:dyDescent="0.3">
      <c r="A1620" s="221"/>
      <c r="B1620" s="221"/>
      <c r="C1620" s="221"/>
      <c r="D1620" s="212"/>
      <c r="E1620" s="59"/>
      <c r="G1620" s="59"/>
    </row>
    <row r="1621" spans="1:7" ht="20.25" customHeight="1" x14ac:dyDescent="0.3">
      <c r="A1621" s="221"/>
      <c r="B1621" s="221"/>
      <c r="C1621" s="221"/>
      <c r="D1621" s="212"/>
      <c r="E1621" s="59"/>
      <c r="G1621" s="59"/>
    </row>
    <row r="1622" spans="1:7" ht="20.25" customHeight="1" x14ac:dyDescent="0.3">
      <c r="A1622" s="221"/>
      <c r="B1622" s="221"/>
      <c r="C1622" s="221"/>
      <c r="D1622" s="212"/>
      <c r="E1622" s="59"/>
      <c r="G1622" s="59"/>
    </row>
    <row r="1623" spans="1:7" ht="20.25" customHeight="1" x14ac:dyDescent="0.3">
      <c r="A1623" s="221"/>
      <c r="B1623" s="221"/>
      <c r="C1623" s="221"/>
      <c r="D1623" s="212"/>
      <c r="E1623" s="59"/>
      <c r="G1623" s="59"/>
    </row>
    <row r="1624" spans="1:7" ht="20.25" customHeight="1" x14ac:dyDescent="0.3">
      <c r="A1624" s="221"/>
      <c r="B1624" s="221"/>
      <c r="C1624" s="221"/>
      <c r="D1624" s="212"/>
      <c r="E1624" s="59"/>
      <c r="G1624" s="59"/>
    </row>
    <row r="1625" spans="1:7" ht="20.25" customHeight="1" x14ac:dyDescent="0.3">
      <c r="A1625" s="221"/>
      <c r="B1625" s="221"/>
      <c r="C1625" s="221"/>
      <c r="D1625" s="212"/>
      <c r="E1625" s="59"/>
      <c r="G1625" s="59"/>
    </row>
    <row r="1626" spans="1:7" ht="20.25" customHeight="1" x14ac:dyDescent="0.3">
      <c r="A1626" s="221"/>
      <c r="B1626" s="221"/>
      <c r="C1626" s="221"/>
      <c r="D1626" s="212"/>
      <c r="E1626" s="59"/>
      <c r="G1626" s="59"/>
    </row>
    <row r="1627" spans="1:7" ht="20.25" customHeight="1" x14ac:dyDescent="0.3">
      <c r="A1627" s="221"/>
      <c r="B1627" s="221"/>
      <c r="C1627" s="221"/>
      <c r="D1627" s="212"/>
      <c r="E1627" s="59"/>
      <c r="G1627" s="59"/>
    </row>
    <row r="1628" spans="1:7" ht="20.25" customHeight="1" x14ac:dyDescent="0.3">
      <c r="A1628" s="221"/>
      <c r="B1628" s="221"/>
      <c r="C1628" s="221"/>
      <c r="D1628" s="212"/>
      <c r="E1628" s="59"/>
      <c r="G1628" s="59"/>
    </row>
    <row r="1629" spans="1:7" ht="20.25" customHeight="1" x14ac:dyDescent="0.3">
      <c r="A1629" s="221"/>
      <c r="B1629" s="221"/>
      <c r="C1629" s="221"/>
      <c r="D1629" s="212"/>
      <c r="E1629" s="59"/>
      <c r="G1629" s="59"/>
    </row>
    <row r="1630" spans="1:7" ht="20.25" customHeight="1" x14ac:dyDescent="0.3">
      <c r="A1630" s="221"/>
      <c r="B1630" s="221"/>
      <c r="C1630" s="221"/>
      <c r="D1630" s="212"/>
      <c r="E1630" s="59"/>
      <c r="G1630" s="59"/>
    </row>
    <row r="1631" spans="1:7" ht="20.25" customHeight="1" x14ac:dyDescent="0.3">
      <c r="A1631" s="221"/>
      <c r="B1631" s="221"/>
      <c r="C1631" s="221"/>
      <c r="D1631" s="212"/>
      <c r="E1631" s="59"/>
      <c r="G1631" s="59"/>
    </row>
    <row r="1632" spans="1:7" ht="20.25" customHeight="1" x14ac:dyDescent="0.3">
      <c r="A1632" s="221"/>
      <c r="B1632" s="221"/>
      <c r="C1632" s="221"/>
      <c r="D1632" s="212"/>
      <c r="E1632" s="59"/>
      <c r="G1632" s="59"/>
    </row>
    <row r="1633" spans="1:7" ht="20.25" customHeight="1" x14ac:dyDescent="0.3">
      <c r="A1633" s="221"/>
      <c r="B1633" s="221"/>
      <c r="C1633" s="221"/>
      <c r="D1633" s="212"/>
      <c r="E1633" s="59"/>
      <c r="G1633" s="59"/>
    </row>
    <row r="1634" spans="1:7" ht="20.25" customHeight="1" x14ac:dyDescent="0.3">
      <c r="A1634" s="221"/>
      <c r="B1634" s="221"/>
      <c r="C1634" s="221"/>
      <c r="D1634" s="212"/>
      <c r="E1634" s="59"/>
      <c r="G1634" s="59"/>
    </row>
    <row r="1635" spans="1:7" ht="20.25" customHeight="1" x14ac:dyDescent="0.3">
      <c r="A1635" s="221"/>
      <c r="B1635" s="221"/>
      <c r="C1635" s="221"/>
      <c r="D1635" s="212"/>
      <c r="E1635" s="59"/>
      <c r="G1635" s="59"/>
    </row>
    <row r="1636" spans="1:7" ht="20.25" customHeight="1" x14ac:dyDescent="0.3">
      <c r="A1636" s="221"/>
      <c r="B1636" s="221"/>
      <c r="C1636" s="221"/>
      <c r="D1636" s="212"/>
      <c r="E1636" s="59"/>
      <c r="G1636" s="59"/>
    </row>
    <row r="1637" spans="1:7" ht="20.25" customHeight="1" x14ac:dyDescent="0.3">
      <c r="A1637" s="221"/>
      <c r="B1637" s="221"/>
      <c r="C1637" s="221"/>
      <c r="D1637" s="212"/>
      <c r="E1637" s="59"/>
      <c r="G1637" s="59"/>
    </row>
    <row r="1638" spans="1:7" ht="20.25" customHeight="1" x14ac:dyDescent="0.3">
      <c r="A1638" s="221"/>
      <c r="B1638" s="221"/>
      <c r="C1638" s="221"/>
      <c r="D1638" s="212"/>
      <c r="E1638" s="59"/>
      <c r="G1638" s="59"/>
    </row>
    <row r="1639" spans="1:7" ht="20.25" customHeight="1" x14ac:dyDescent="0.3">
      <c r="A1639" s="221"/>
      <c r="B1639" s="221"/>
      <c r="C1639" s="221"/>
      <c r="D1639" s="212"/>
      <c r="E1639" s="59"/>
      <c r="G1639" s="59"/>
    </row>
    <row r="1640" spans="1:7" ht="20.25" customHeight="1" x14ac:dyDescent="0.3">
      <c r="A1640" s="221"/>
      <c r="B1640" s="221"/>
      <c r="C1640" s="221"/>
      <c r="D1640" s="212"/>
      <c r="E1640" s="59"/>
      <c r="G1640" s="59"/>
    </row>
    <row r="1641" spans="1:7" ht="20.25" customHeight="1" x14ac:dyDescent="0.3">
      <c r="A1641" s="221"/>
      <c r="B1641" s="221"/>
      <c r="C1641" s="221"/>
      <c r="D1641" s="212"/>
      <c r="E1641" s="59"/>
      <c r="G1641" s="59"/>
    </row>
    <row r="1642" spans="1:7" ht="20.25" customHeight="1" x14ac:dyDescent="0.3">
      <c r="A1642" s="221"/>
      <c r="B1642" s="221"/>
      <c r="C1642" s="221"/>
      <c r="D1642" s="212"/>
      <c r="E1642" s="59"/>
      <c r="G1642" s="59"/>
    </row>
    <row r="1643" spans="1:7" ht="20.25" customHeight="1" x14ac:dyDescent="0.3">
      <c r="A1643" s="221"/>
      <c r="B1643" s="221"/>
      <c r="C1643" s="221"/>
      <c r="D1643" s="212"/>
      <c r="E1643" s="59"/>
      <c r="G1643" s="59"/>
    </row>
    <row r="1644" spans="1:7" ht="20.25" customHeight="1" x14ac:dyDescent="0.3">
      <c r="A1644" s="221"/>
      <c r="B1644" s="221"/>
      <c r="C1644" s="221"/>
      <c r="D1644" s="212"/>
      <c r="E1644" s="59"/>
      <c r="G1644" s="59"/>
    </row>
    <row r="1645" spans="1:7" ht="20.25" customHeight="1" x14ac:dyDescent="0.3">
      <c r="A1645" s="221"/>
      <c r="B1645" s="221"/>
      <c r="C1645" s="221"/>
      <c r="D1645" s="212"/>
      <c r="E1645" s="59"/>
      <c r="G1645" s="59"/>
    </row>
    <row r="1646" spans="1:7" ht="20.25" customHeight="1" x14ac:dyDescent="0.3">
      <c r="A1646" s="221"/>
      <c r="B1646" s="221"/>
      <c r="C1646" s="221"/>
      <c r="D1646" s="212"/>
      <c r="E1646" s="59"/>
      <c r="G1646" s="59"/>
    </row>
    <row r="1647" spans="1:7" ht="20.25" customHeight="1" x14ac:dyDescent="0.3">
      <c r="A1647" s="221"/>
      <c r="B1647" s="221"/>
      <c r="C1647" s="221"/>
      <c r="D1647" s="212"/>
      <c r="E1647" s="59"/>
      <c r="G1647" s="59"/>
    </row>
    <row r="1648" spans="1:7" ht="20.25" customHeight="1" x14ac:dyDescent="0.3">
      <c r="A1648" s="221"/>
      <c r="B1648" s="221"/>
      <c r="C1648" s="221"/>
      <c r="D1648" s="212"/>
      <c r="E1648" s="59"/>
      <c r="G1648" s="59"/>
    </row>
    <row r="1649" spans="1:7" ht="20.25" customHeight="1" x14ac:dyDescent="0.3">
      <c r="A1649" s="221"/>
      <c r="B1649" s="221"/>
      <c r="C1649" s="221"/>
      <c r="D1649" s="212"/>
      <c r="E1649" s="59"/>
      <c r="G1649" s="59"/>
    </row>
    <row r="1650" spans="1:7" ht="20.25" customHeight="1" x14ac:dyDescent="0.3">
      <c r="A1650" s="221"/>
      <c r="B1650" s="221"/>
      <c r="C1650" s="221"/>
      <c r="D1650" s="212"/>
      <c r="E1650" s="59"/>
      <c r="G1650" s="59"/>
    </row>
    <row r="1651" spans="1:7" ht="20.25" customHeight="1" x14ac:dyDescent="0.3">
      <c r="A1651" s="221"/>
      <c r="B1651" s="221"/>
      <c r="C1651" s="221"/>
      <c r="D1651" s="212"/>
      <c r="E1651" s="59"/>
      <c r="G1651" s="59"/>
    </row>
    <row r="1652" spans="1:7" ht="20.25" customHeight="1" x14ac:dyDescent="0.3">
      <c r="A1652" s="221"/>
      <c r="B1652" s="221"/>
      <c r="C1652" s="221"/>
      <c r="D1652" s="212"/>
      <c r="E1652" s="59"/>
      <c r="G1652" s="59"/>
    </row>
    <row r="1653" spans="1:7" ht="20.25" customHeight="1" x14ac:dyDescent="0.3">
      <c r="A1653" s="221"/>
      <c r="B1653" s="221"/>
      <c r="C1653" s="221"/>
      <c r="D1653" s="212"/>
      <c r="E1653" s="59"/>
      <c r="G1653" s="59"/>
    </row>
    <row r="1654" spans="1:7" ht="20.25" customHeight="1" x14ac:dyDescent="0.3">
      <c r="A1654" s="221"/>
      <c r="B1654" s="221"/>
      <c r="C1654" s="221"/>
      <c r="D1654" s="212"/>
      <c r="E1654" s="59"/>
      <c r="G1654" s="59"/>
    </row>
    <row r="1655" spans="1:7" ht="20.25" customHeight="1" x14ac:dyDescent="0.3">
      <c r="A1655" s="221"/>
      <c r="B1655" s="221"/>
      <c r="C1655" s="221"/>
      <c r="D1655" s="212"/>
      <c r="E1655" s="59"/>
      <c r="G1655" s="59"/>
    </row>
    <row r="1656" spans="1:7" ht="20.25" customHeight="1" x14ac:dyDescent="0.3">
      <c r="A1656" s="221"/>
      <c r="B1656" s="221"/>
      <c r="C1656" s="221"/>
      <c r="D1656" s="212"/>
      <c r="E1656" s="59"/>
      <c r="G1656" s="59"/>
    </row>
    <row r="1657" spans="1:7" ht="20.25" customHeight="1" x14ac:dyDescent="0.3">
      <c r="A1657" s="221"/>
      <c r="B1657" s="221"/>
      <c r="C1657" s="221"/>
      <c r="D1657" s="212"/>
      <c r="E1657" s="59"/>
      <c r="G1657" s="59"/>
    </row>
    <row r="1658" spans="1:7" ht="20.25" customHeight="1" x14ac:dyDescent="0.3">
      <c r="A1658" s="221"/>
      <c r="B1658" s="221"/>
      <c r="C1658" s="221"/>
      <c r="D1658" s="212"/>
      <c r="E1658" s="59"/>
      <c r="G1658" s="59"/>
    </row>
    <row r="1659" spans="1:7" ht="20.25" customHeight="1" x14ac:dyDescent="0.3">
      <c r="A1659" s="221"/>
      <c r="B1659" s="221"/>
      <c r="C1659" s="221"/>
      <c r="D1659" s="212"/>
      <c r="E1659" s="59"/>
      <c r="G1659" s="59"/>
    </row>
    <row r="1660" spans="1:7" ht="20.25" customHeight="1" x14ac:dyDescent="0.3">
      <c r="A1660" s="221"/>
      <c r="B1660" s="221"/>
      <c r="C1660" s="221"/>
      <c r="D1660" s="212"/>
      <c r="E1660" s="59"/>
      <c r="G1660" s="59"/>
    </row>
    <row r="1661" spans="1:7" ht="20.25" customHeight="1" x14ac:dyDescent="0.3">
      <c r="A1661" s="221"/>
      <c r="B1661" s="221"/>
      <c r="C1661" s="221"/>
      <c r="D1661" s="212"/>
      <c r="E1661" s="59"/>
      <c r="G1661" s="59"/>
    </row>
    <row r="1662" spans="1:7" ht="20.25" customHeight="1" x14ac:dyDescent="0.3">
      <c r="A1662" s="221"/>
      <c r="B1662" s="221"/>
      <c r="C1662" s="221"/>
      <c r="D1662" s="212"/>
      <c r="E1662" s="59"/>
      <c r="G1662" s="59"/>
    </row>
    <row r="1663" spans="1:7" ht="20.25" customHeight="1" x14ac:dyDescent="0.3">
      <c r="A1663" s="221"/>
      <c r="B1663" s="221"/>
      <c r="C1663" s="221"/>
      <c r="D1663" s="212"/>
      <c r="E1663" s="59"/>
      <c r="G1663" s="59"/>
    </row>
    <row r="1664" spans="1:7" ht="20.25" customHeight="1" x14ac:dyDescent="0.3">
      <c r="A1664" s="221"/>
      <c r="B1664" s="221"/>
      <c r="C1664" s="221"/>
      <c r="D1664" s="212"/>
      <c r="E1664" s="59"/>
      <c r="G1664" s="59"/>
    </row>
    <row r="1665" spans="1:7" ht="20.25" customHeight="1" x14ac:dyDescent="0.3">
      <c r="A1665" s="221"/>
      <c r="B1665" s="221"/>
      <c r="C1665" s="221"/>
      <c r="D1665" s="212"/>
      <c r="E1665" s="59"/>
      <c r="G1665" s="59"/>
    </row>
    <row r="1666" spans="1:7" ht="20.25" customHeight="1" x14ac:dyDescent="0.3">
      <c r="A1666" s="221"/>
      <c r="B1666" s="221"/>
      <c r="C1666" s="221"/>
      <c r="D1666" s="212"/>
      <c r="E1666" s="59"/>
      <c r="G1666" s="59"/>
    </row>
    <row r="1667" spans="1:7" ht="20.25" customHeight="1" x14ac:dyDescent="0.3">
      <c r="A1667" s="221"/>
      <c r="B1667" s="221"/>
      <c r="C1667" s="221"/>
      <c r="D1667" s="212"/>
      <c r="E1667" s="59"/>
      <c r="G1667" s="59"/>
    </row>
    <row r="1668" spans="1:7" ht="20.25" customHeight="1" x14ac:dyDescent="0.3">
      <c r="A1668" s="221"/>
      <c r="B1668" s="221"/>
      <c r="C1668" s="221"/>
      <c r="D1668" s="212"/>
      <c r="E1668" s="59"/>
      <c r="G1668" s="59"/>
    </row>
    <row r="1669" spans="1:7" ht="20.25" customHeight="1" x14ac:dyDescent="0.3">
      <c r="A1669" s="221"/>
      <c r="B1669" s="221"/>
      <c r="C1669" s="221"/>
      <c r="D1669" s="212"/>
      <c r="E1669" s="59"/>
      <c r="G1669" s="59"/>
    </row>
    <row r="1670" spans="1:7" ht="20.25" customHeight="1" x14ac:dyDescent="0.3">
      <c r="A1670" s="221"/>
      <c r="B1670" s="221"/>
      <c r="C1670" s="221"/>
      <c r="D1670" s="212"/>
      <c r="E1670" s="59"/>
      <c r="G1670" s="59"/>
    </row>
    <row r="1671" spans="1:7" ht="20.25" customHeight="1" x14ac:dyDescent="0.3">
      <c r="A1671" s="221"/>
      <c r="B1671" s="221"/>
      <c r="C1671" s="221"/>
      <c r="D1671" s="212"/>
      <c r="E1671" s="59"/>
      <c r="G1671" s="59"/>
    </row>
    <row r="1672" spans="1:7" ht="20.25" customHeight="1" x14ac:dyDescent="0.3">
      <c r="A1672" s="221"/>
      <c r="B1672" s="221"/>
      <c r="C1672" s="221"/>
      <c r="D1672" s="212"/>
      <c r="E1672" s="59"/>
      <c r="G1672" s="59"/>
    </row>
    <row r="1673" spans="1:7" ht="20.25" customHeight="1" x14ac:dyDescent="0.3">
      <c r="A1673" s="221"/>
      <c r="B1673" s="221"/>
      <c r="C1673" s="221"/>
      <c r="D1673" s="212"/>
      <c r="E1673" s="59"/>
      <c r="G1673" s="59"/>
    </row>
    <row r="1674" spans="1:7" ht="20.25" customHeight="1" x14ac:dyDescent="0.3">
      <c r="A1674" s="221"/>
      <c r="B1674" s="221"/>
      <c r="C1674" s="221"/>
      <c r="D1674" s="212"/>
      <c r="E1674" s="59"/>
      <c r="G1674" s="59"/>
    </row>
    <row r="1675" spans="1:7" ht="20.25" customHeight="1" x14ac:dyDescent="0.3">
      <c r="A1675" s="221"/>
      <c r="B1675" s="221"/>
      <c r="C1675" s="221"/>
      <c r="D1675" s="212"/>
      <c r="E1675" s="59"/>
      <c r="G1675" s="59"/>
    </row>
    <row r="1676" spans="1:7" ht="20.25" customHeight="1" x14ac:dyDescent="0.3">
      <c r="A1676" s="221"/>
      <c r="B1676" s="221"/>
      <c r="C1676" s="221"/>
      <c r="D1676" s="212"/>
      <c r="E1676" s="59"/>
      <c r="G1676" s="59"/>
    </row>
    <row r="1677" spans="1:7" ht="20.25" customHeight="1" x14ac:dyDescent="0.3">
      <c r="A1677" s="221"/>
      <c r="B1677" s="221"/>
      <c r="C1677" s="221"/>
      <c r="D1677" s="212"/>
      <c r="E1677" s="59"/>
      <c r="G1677" s="59"/>
    </row>
    <row r="1678" spans="1:7" ht="20.25" customHeight="1" x14ac:dyDescent="0.3">
      <c r="A1678" s="221"/>
      <c r="B1678" s="221"/>
      <c r="C1678" s="221"/>
      <c r="D1678" s="212"/>
      <c r="E1678" s="59"/>
      <c r="G1678" s="59"/>
    </row>
    <row r="1679" spans="1:7" ht="20.25" customHeight="1" x14ac:dyDescent="0.3">
      <c r="A1679" s="221"/>
      <c r="B1679" s="221"/>
      <c r="C1679" s="221"/>
      <c r="D1679" s="212"/>
      <c r="E1679" s="59"/>
      <c r="G1679" s="59"/>
    </row>
    <row r="1680" spans="1:7" ht="20.25" customHeight="1" x14ac:dyDescent="0.3">
      <c r="A1680" s="221"/>
      <c r="B1680" s="221"/>
      <c r="C1680" s="221"/>
      <c r="D1680" s="212"/>
      <c r="E1680" s="59"/>
      <c r="G1680" s="59"/>
    </row>
    <row r="1681" spans="1:7" ht="20.25" customHeight="1" x14ac:dyDescent="0.3">
      <c r="A1681" s="221"/>
      <c r="B1681" s="221"/>
      <c r="C1681" s="221"/>
      <c r="D1681" s="212"/>
      <c r="E1681" s="59"/>
      <c r="G1681" s="59"/>
    </row>
    <row r="1682" spans="1:7" ht="20.25" customHeight="1" x14ac:dyDescent="0.3">
      <c r="A1682" s="221"/>
      <c r="B1682" s="221"/>
      <c r="C1682" s="221"/>
      <c r="D1682" s="212"/>
      <c r="E1682" s="59"/>
      <c r="G1682" s="59"/>
    </row>
    <row r="1683" spans="1:7" ht="20.25" customHeight="1" x14ac:dyDescent="0.3">
      <c r="A1683" s="221"/>
      <c r="B1683" s="221"/>
      <c r="C1683" s="221"/>
      <c r="D1683" s="212"/>
      <c r="E1683" s="59"/>
      <c r="G1683" s="59"/>
    </row>
    <row r="1684" spans="1:7" ht="20.25" customHeight="1" x14ac:dyDescent="0.3">
      <c r="A1684" s="221"/>
      <c r="B1684" s="221"/>
      <c r="C1684" s="221"/>
      <c r="D1684" s="212"/>
      <c r="E1684" s="59"/>
      <c r="G1684" s="59"/>
    </row>
    <row r="1685" spans="1:7" ht="20.25" customHeight="1" x14ac:dyDescent="0.3">
      <c r="A1685" s="221"/>
      <c r="B1685" s="221"/>
      <c r="C1685" s="221"/>
      <c r="D1685" s="212"/>
      <c r="E1685" s="59"/>
      <c r="G1685" s="59"/>
    </row>
    <row r="1686" spans="1:7" ht="20.25" customHeight="1" x14ac:dyDescent="0.3">
      <c r="A1686" s="221"/>
      <c r="B1686" s="221"/>
      <c r="C1686" s="221"/>
      <c r="D1686" s="212"/>
      <c r="E1686" s="59"/>
      <c r="G1686" s="59"/>
    </row>
    <row r="1687" spans="1:7" ht="20.25" customHeight="1" x14ac:dyDescent="0.3">
      <c r="A1687" s="221"/>
      <c r="B1687" s="221"/>
      <c r="C1687" s="221"/>
      <c r="D1687" s="212"/>
      <c r="E1687" s="59"/>
      <c r="G1687" s="59"/>
    </row>
    <row r="1688" spans="1:7" ht="20.25" customHeight="1" x14ac:dyDescent="0.3">
      <c r="A1688" s="221"/>
      <c r="B1688" s="221"/>
      <c r="C1688" s="221"/>
      <c r="D1688" s="212"/>
      <c r="E1688" s="59"/>
      <c r="G1688" s="59"/>
    </row>
    <row r="1689" spans="1:7" ht="20.25" customHeight="1" x14ac:dyDescent="0.3">
      <c r="A1689" s="221"/>
      <c r="B1689" s="221"/>
      <c r="C1689" s="221"/>
      <c r="D1689" s="212"/>
      <c r="E1689" s="59"/>
      <c r="G1689" s="59"/>
    </row>
    <row r="1690" spans="1:7" ht="20.25" customHeight="1" x14ac:dyDescent="0.3">
      <c r="A1690" s="221"/>
      <c r="B1690" s="221"/>
      <c r="C1690" s="221"/>
      <c r="D1690" s="212"/>
      <c r="E1690" s="59"/>
      <c r="G1690" s="59"/>
    </row>
    <row r="1691" spans="1:7" ht="20.25" customHeight="1" x14ac:dyDescent="0.3">
      <c r="A1691" s="221"/>
      <c r="B1691" s="221"/>
      <c r="C1691" s="221"/>
      <c r="D1691" s="212"/>
      <c r="E1691" s="59"/>
      <c r="G1691" s="59"/>
    </row>
    <row r="1692" spans="1:7" ht="20.25" customHeight="1" x14ac:dyDescent="0.3">
      <c r="A1692" s="221"/>
      <c r="B1692" s="221"/>
      <c r="C1692" s="221"/>
      <c r="D1692" s="212"/>
      <c r="E1692" s="59"/>
      <c r="G1692" s="59"/>
    </row>
    <row r="1693" spans="1:7" ht="20.25" customHeight="1" x14ac:dyDescent="0.3">
      <c r="A1693" s="221"/>
      <c r="B1693" s="221"/>
      <c r="C1693" s="221"/>
      <c r="D1693" s="212"/>
      <c r="E1693" s="59"/>
      <c r="G1693" s="59"/>
    </row>
    <row r="1694" spans="1:7" ht="20.25" customHeight="1" x14ac:dyDescent="0.3">
      <c r="A1694" s="221"/>
      <c r="B1694" s="221"/>
      <c r="C1694" s="221"/>
      <c r="D1694" s="212"/>
      <c r="E1694" s="59"/>
      <c r="G1694" s="59"/>
    </row>
    <row r="1695" spans="1:7" ht="20.25" customHeight="1" x14ac:dyDescent="0.3">
      <c r="A1695" s="221"/>
      <c r="B1695" s="221"/>
      <c r="C1695" s="221"/>
      <c r="D1695" s="212"/>
      <c r="E1695" s="59"/>
      <c r="G1695" s="59"/>
    </row>
    <row r="1696" spans="1:7" ht="20.25" customHeight="1" x14ac:dyDescent="0.3">
      <c r="A1696" s="221"/>
      <c r="B1696" s="221"/>
      <c r="C1696" s="221"/>
      <c r="D1696" s="212"/>
      <c r="E1696" s="59"/>
      <c r="G1696" s="59"/>
    </row>
    <row r="1697" spans="1:7" ht="20.25" customHeight="1" x14ac:dyDescent="0.3">
      <c r="A1697" s="221"/>
      <c r="B1697" s="221"/>
      <c r="C1697" s="221"/>
      <c r="D1697" s="212"/>
      <c r="E1697" s="59"/>
      <c r="G1697" s="59"/>
    </row>
    <row r="1698" spans="1:7" ht="20.25" customHeight="1" x14ac:dyDescent="0.3">
      <c r="A1698" s="221"/>
      <c r="B1698" s="221"/>
      <c r="C1698" s="221"/>
      <c r="D1698" s="212"/>
      <c r="E1698" s="59"/>
      <c r="G1698" s="59"/>
    </row>
    <row r="1699" spans="1:7" ht="20.25" customHeight="1" x14ac:dyDescent="0.3">
      <c r="A1699" s="221"/>
      <c r="B1699" s="221"/>
      <c r="C1699" s="221"/>
      <c r="D1699" s="212"/>
      <c r="E1699" s="59"/>
      <c r="G1699" s="59"/>
    </row>
    <row r="1700" spans="1:7" ht="20.25" customHeight="1" x14ac:dyDescent="0.3">
      <c r="A1700" s="221"/>
      <c r="B1700" s="221"/>
      <c r="C1700" s="221"/>
      <c r="D1700" s="212"/>
      <c r="E1700" s="59"/>
      <c r="G1700" s="59"/>
    </row>
    <row r="1701" spans="1:7" ht="20.25" customHeight="1" x14ac:dyDescent="0.3">
      <c r="A1701" s="221"/>
      <c r="B1701" s="221"/>
      <c r="C1701" s="221"/>
      <c r="D1701" s="212"/>
      <c r="E1701" s="59"/>
      <c r="G1701" s="59"/>
    </row>
    <row r="1702" spans="1:7" ht="20.25" customHeight="1" x14ac:dyDescent="0.3">
      <c r="A1702" s="221"/>
      <c r="B1702" s="221"/>
      <c r="C1702" s="221"/>
      <c r="D1702" s="212"/>
      <c r="E1702" s="59"/>
      <c r="G1702" s="59"/>
    </row>
    <row r="1703" spans="1:7" ht="20.25" customHeight="1" x14ac:dyDescent="0.3">
      <c r="A1703" s="221"/>
      <c r="B1703" s="221"/>
      <c r="C1703" s="221"/>
      <c r="D1703" s="212"/>
      <c r="E1703" s="59"/>
      <c r="G1703" s="59"/>
    </row>
    <row r="1704" spans="1:7" ht="20.25" customHeight="1" x14ac:dyDescent="0.3">
      <c r="A1704" s="221"/>
      <c r="B1704" s="221"/>
      <c r="C1704" s="221"/>
      <c r="D1704" s="212"/>
      <c r="E1704" s="59"/>
      <c r="G1704" s="59"/>
    </row>
    <row r="1705" spans="1:7" ht="20.25" customHeight="1" x14ac:dyDescent="0.3">
      <c r="A1705" s="221"/>
      <c r="B1705" s="221"/>
      <c r="C1705" s="221"/>
      <c r="D1705" s="212"/>
      <c r="E1705" s="59"/>
      <c r="G1705" s="59"/>
    </row>
    <row r="1706" spans="1:7" ht="20.25" customHeight="1" x14ac:dyDescent="0.3">
      <c r="A1706" s="221"/>
      <c r="B1706" s="221"/>
      <c r="C1706" s="221"/>
      <c r="D1706" s="212"/>
      <c r="E1706" s="59"/>
      <c r="G1706" s="59"/>
    </row>
    <row r="1707" spans="1:7" ht="20.25" customHeight="1" x14ac:dyDescent="0.3">
      <c r="A1707" s="221"/>
      <c r="B1707" s="221"/>
      <c r="C1707" s="221"/>
      <c r="D1707" s="212"/>
      <c r="E1707" s="59"/>
      <c r="G1707" s="59"/>
    </row>
    <row r="1708" spans="1:7" ht="20.25" customHeight="1" x14ac:dyDescent="0.3">
      <c r="A1708" s="221"/>
      <c r="B1708" s="221"/>
      <c r="C1708" s="221"/>
      <c r="D1708" s="212"/>
      <c r="E1708" s="59"/>
      <c r="G1708" s="59"/>
    </row>
    <row r="1709" spans="1:7" ht="20.25" customHeight="1" x14ac:dyDescent="0.3">
      <c r="A1709" s="221"/>
      <c r="B1709" s="221"/>
      <c r="C1709" s="221"/>
      <c r="D1709" s="212"/>
      <c r="E1709" s="59"/>
      <c r="G1709" s="59"/>
    </row>
    <row r="1710" spans="1:7" ht="20.25" customHeight="1" x14ac:dyDescent="0.3">
      <c r="A1710" s="221"/>
      <c r="B1710" s="221"/>
      <c r="C1710" s="221"/>
      <c r="D1710" s="212"/>
      <c r="E1710" s="59"/>
      <c r="G1710" s="59"/>
    </row>
    <row r="1711" spans="1:7" ht="20.25" customHeight="1" x14ac:dyDescent="0.3">
      <c r="A1711" s="221"/>
      <c r="B1711" s="221"/>
      <c r="C1711" s="221"/>
      <c r="D1711" s="212"/>
      <c r="E1711" s="59"/>
      <c r="G1711" s="59"/>
    </row>
    <row r="1712" spans="1:7" ht="20.25" customHeight="1" x14ac:dyDescent="0.3">
      <c r="A1712" s="221"/>
      <c r="B1712" s="221"/>
      <c r="C1712" s="221"/>
      <c r="D1712" s="212"/>
      <c r="E1712" s="59"/>
      <c r="G1712" s="59"/>
    </row>
    <row r="1713" spans="1:7" ht="20.25" customHeight="1" x14ac:dyDescent="0.3">
      <c r="A1713" s="221"/>
      <c r="B1713" s="221"/>
      <c r="C1713" s="221"/>
      <c r="D1713" s="212"/>
      <c r="E1713" s="59"/>
      <c r="G1713" s="59"/>
    </row>
    <row r="1714" spans="1:7" ht="20.25" customHeight="1" x14ac:dyDescent="0.3">
      <c r="A1714" s="221"/>
      <c r="B1714" s="221"/>
      <c r="C1714" s="221"/>
      <c r="D1714" s="212"/>
      <c r="E1714" s="59"/>
      <c r="G1714" s="59"/>
    </row>
    <row r="1715" spans="1:7" ht="20.25" customHeight="1" x14ac:dyDescent="0.3">
      <c r="A1715" s="221"/>
      <c r="B1715" s="221"/>
      <c r="C1715" s="221"/>
      <c r="D1715" s="212"/>
      <c r="E1715" s="59"/>
      <c r="G1715" s="59"/>
    </row>
    <row r="1716" spans="1:7" ht="20.25" customHeight="1" x14ac:dyDescent="0.3">
      <c r="A1716" s="221"/>
      <c r="B1716" s="221"/>
      <c r="C1716" s="221"/>
      <c r="D1716" s="212"/>
      <c r="E1716" s="59"/>
      <c r="G1716" s="59"/>
    </row>
    <row r="1717" spans="1:7" ht="20.25" customHeight="1" x14ac:dyDescent="0.3">
      <c r="A1717" s="221"/>
      <c r="B1717" s="221"/>
      <c r="C1717" s="221"/>
      <c r="D1717" s="212"/>
      <c r="E1717" s="59"/>
      <c r="G1717" s="59"/>
    </row>
    <row r="1718" spans="1:7" ht="20.25" customHeight="1" x14ac:dyDescent="0.3">
      <c r="A1718" s="221"/>
      <c r="B1718" s="221"/>
      <c r="C1718" s="221"/>
      <c r="D1718" s="212"/>
      <c r="E1718" s="59"/>
      <c r="G1718" s="59"/>
    </row>
    <row r="1719" spans="1:7" ht="20.25" customHeight="1" x14ac:dyDescent="0.3">
      <c r="A1719" s="221"/>
      <c r="B1719" s="221"/>
      <c r="C1719" s="221"/>
      <c r="D1719" s="212"/>
      <c r="E1719" s="59"/>
      <c r="G1719" s="59"/>
    </row>
    <row r="1720" spans="1:7" ht="20.25" customHeight="1" x14ac:dyDescent="0.3">
      <c r="A1720" s="221"/>
      <c r="B1720" s="221"/>
      <c r="C1720" s="221"/>
      <c r="D1720" s="212"/>
      <c r="E1720" s="59"/>
      <c r="G1720" s="59"/>
    </row>
    <row r="1721" spans="1:7" ht="20.25" customHeight="1" x14ac:dyDescent="0.3">
      <c r="A1721" s="221"/>
      <c r="B1721" s="221"/>
      <c r="C1721" s="221"/>
      <c r="D1721" s="212"/>
      <c r="E1721" s="59"/>
      <c r="G1721" s="59"/>
    </row>
    <row r="1722" spans="1:7" ht="20.25" customHeight="1" x14ac:dyDescent="0.3">
      <c r="A1722" s="221"/>
      <c r="B1722" s="221"/>
      <c r="C1722" s="221"/>
      <c r="D1722" s="212"/>
      <c r="E1722" s="59"/>
      <c r="G1722" s="59"/>
    </row>
    <row r="1723" spans="1:7" ht="20.25" customHeight="1" x14ac:dyDescent="0.3">
      <c r="A1723" s="221"/>
      <c r="B1723" s="221"/>
      <c r="C1723" s="221"/>
      <c r="D1723" s="212"/>
      <c r="E1723" s="59"/>
      <c r="G1723" s="59"/>
    </row>
    <row r="1724" spans="1:7" ht="20.25" customHeight="1" x14ac:dyDescent="0.3">
      <c r="A1724" s="221"/>
      <c r="B1724" s="221"/>
      <c r="C1724" s="221"/>
      <c r="D1724" s="212"/>
      <c r="E1724" s="59"/>
      <c r="G1724" s="59"/>
    </row>
    <row r="1725" spans="1:7" ht="20.25" customHeight="1" x14ac:dyDescent="0.3">
      <c r="A1725" s="221"/>
      <c r="B1725" s="221"/>
      <c r="C1725" s="221"/>
      <c r="D1725" s="212"/>
      <c r="E1725" s="59"/>
      <c r="G1725" s="59"/>
    </row>
    <row r="1726" spans="1:7" ht="20.25" customHeight="1" x14ac:dyDescent="0.3">
      <c r="A1726" s="221"/>
      <c r="B1726" s="221"/>
      <c r="C1726" s="221"/>
      <c r="D1726" s="212"/>
      <c r="E1726" s="59"/>
      <c r="G1726" s="59"/>
    </row>
    <row r="1727" spans="1:7" ht="20.25" customHeight="1" x14ac:dyDescent="0.3">
      <c r="A1727" s="221"/>
      <c r="B1727" s="221"/>
      <c r="C1727" s="221"/>
      <c r="D1727" s="212"/>
      <c r="E1727" s="59"/>
      <c r="G1727" s="59"/>
    </row>
    <row r="1728" spans="1:7" ht="20.25" customHeight="1" x14ac:dyDescent="0.3">
      <c r="A1728" s="221"/>
      <c r="B1728" s="221"/>
      <c r="C1728" s="221"/>
      <c r="D1728" s="212"/>
      <c r="E1728" s="59"/>
      <c r="G1728" s="59"/>
    </row>
    <row r="1729" spans="1:7" ht="20.25" customHeight="1" x14ac:dyDescent="0.3">
      <c r="A1729" s="221"/>
      <c r="B1729" s="221"/>
      <c r="C1729" s="221"/>
      <c r="D1729" s="212"/>
      <c r="E1729" s="59"/>
      <c r="G1729" s="59"/>
    </row>
    <row r="1730" spans="1:7" ht="20.25" customHeight="1" x14ac:dyDescent="0.3">
      <c r="A1730" s="221"/>
      <c r="B1730" s="221"/>
      <c r="C1730" s="221"/>
      <c r="D1730" s="212"/>
      <c r="E1730" s="59"/>
      <c r="G1730" s="59"/>
    </row>
    <row r="1731" spans="1:7" ht="20.25" customHeight="1" x14ac:dyDescent="0.3">
      <c r="A1731" s="221"/>
      <c r="B1731" s="221"/>
      <c r="C1731" s="221"/>
      <c r="D1731" s="212"/>
      <c r="E1731" s="59"/>
      <c r="G1731" s="59"/>
    </row>
    <row r="1732" spans="1:7" ht="20.25" customHeight="1" x14ac:dyDescent="0.3">
      <c r="A1732" s="221"/>
      <c r="B1732" s="221"/>
      <c r="C1732" s="221"/>
      <c r="D1732" s="212"/>
      <c r="E1732" s="59"/>
      <c r="G1732" s="59"/>
    </row>
    <row r="1733" spans="1:7" ht="20.25" customHeight="1" x14ac:dyDescent="0.3">
      <c r="A1733" s="221"/>
      <c r="B1733" s="221"/>
      <c r="C1733" s="221"/>
      <c r="D1733" s="212"/>
      <c r="E1733" s="59"/>
      <c r="G1733" s="59"/>
    </row>
    <row r="1734" spans="1:7" ht="20.25" customHeight="1" x14ac:dyDescent="0.3">
      <c r="A1734" s="221"/>
      <c r="B1734" s="221"/>
      <c r="C1734" s="221"/>
      <c r="D1734" s="212"/>
      <c r="E1734" s="59"/>
      <c r="G1734" s="59"/>
    </row>
    <row r="1735" spans="1:7" ht="20.25" customHeight="1" x14ac:dyDescent="0.3">
      <c r="A1735" s="221"/>
      <c r="B1735" s="221"/>
      <c r="C1735" s="221"/>
      <c r="D1735" s="212"/>
      <c r="E1735" s="59"/>
      <c r="G1735" s="59"/>
    </row>
    <row r="1736" spans="1:7" ht="20.25" customHeight="1" x14ac:dyDescent="0.3">
      <c r="A1736" s="221"/>
      <c r="B1736" s="221"/>
      <c r="C1736" s="221"/>
      <c r="D1736" s="212"/>
      <c r="E1736" s="59"/>
      <c r="G1736" s="59"/>
    </row>
    <row r="1737" spans="1:7" ht="20.25" customHeight="1" x14ac:dyDescent="0.3">
      <c r="A1737" s="221"/>
      <c r="B1737" s="221"/>
      <c r="C1737" s="221"/>
      <c r="D1737" s="212"/>
      <c r="E1737" s="59"/>
      <c r="G1737" s="59"/>
    </row>
    <row r="1738" spans="1:7" ht="20.25" customHeight="1" x14ac:dyDescent="0.3">
      <c r="A1738" s="221"/>
      <c r="B1738" s="221"/>
      <c r="C1738" s="221"/>
      <c r="D1738" s="212"/>
      <c r="E1738" s="59"/>
      <c r="G1738" s="59"/>
    </row>
    <row r="1739" spans="1:7" ht="20.25" customHeight="1" x14ac:dyDescent="0.3">
      <c r="A1739" s="221"/>
      <c r="B1739" s="221"/>
      <c r="C1739" s="221"/>
      <c r="D1739" s="212"/>
      <c r="E1739" s="59"/>
      <c r="G1739" s="59"/>
    </row>
    <row r="1740" spans="1:7" ht="20.25" customHeight="1" x14ac:dyDescent="0.3">
      <c r="A1740" s="221"/>
      <c r="B1740" s="221"/>
      <c r="C1740" s="221"/>
      <c r="D1740" s="212"/>
      <c r="E1740" s="59"/>
      <c r="G1740" s="59"/>
    </row>
    <row r="1741" spans="1:7" ht="20.25" customHeight="1" x14ac:dyDescent="0.3">
      <c r="A1741" s="221"/>
      <c r="B1741" s="221"/>
      <c r="C1741" s="221"/>
      <c r="D1741" s="212"/>
      <c r="E1741" s="59"/>
      <c r="G1741" s="59"/>
    </row>
    <row r="1742" spans="1:7" ht="20.25" customHeight="1" x14ac:dyDescent="0.3">
      <c r="A1742" s="221"/>
      <c r="B1742" s="221"/>
      <c r="C1742" s="221"/>
      <c r="D1742" s="212"/>
      <c r="E1742" s="59"/>
      <c r="G1742" s="59"/>
    </row>
    <row r="1743" spans="1:7" ht="20.25" customHeight="1" x14ac:dyDescent="0.3">
      <c r="A1743" s="221"/>
      <c r="B1743" s="221"/>
      <c r="C1743" s="221"/>
      <c r="D1743" s="212"/>
      <c r="E1743" s="59"/>
      <c r="G1743" s="59"/>
    </row>
    <row r="1744" spans="1:7" ht="20.25" customHeight="1" x14ac:dyDescent="0.3">
      <c r="A1744" s="221"/>
      <c r="B1744" s="221"/>
      <c r="C1744" s="221"/>
      <c r="D1744" s="212"/>
      <c r="E1744" s="59"/>
      <c r="G1744" s="59"/>
    </row>
    <row r="1745" spans="1:7" ht="20.25" customHeight="1" x14ac:dyDescent="0.3">
      <c r="A1745" s="221"/>
      <c r="B1745" s="221"/>
      <c r="C1745" s="221"/>
      <c r="D1745" s="212"/>
      <c r="E1745" s="59"/>
      <c r="G1745" s="59"/>
    </row>
    <row r="1746" spans="1:7" ht="20.25" customHeight="1" x14ac:dyDescent="0.3">
      <c r="A1746" s="221"/>
      <c r="B1746" s="221"/>
      <c r="C1746" s="221"/>
      <c r="D1746" s="212"/>
      <c r="E1746" s="59"/>
      <c r="G1746" s="59"/>
    </row>
    <row r="1747" spans="1:7" ht="20.25" customHeight="1" x14ac:dyDescent="0.3">
      <c r="A1747" s="221"/>
      <c r="B1747" s="221"/>
      <c r="C1747" s="221"/>
      <c r="D1747" s="212"/>
      <c r="E1747" s="59"/>
      <c r="G1747" s="59"/>
    </row>
    <row r="1748" spans="1:7" ht="20.25" customHeight="1" x14ac:dyDescent="0.3">
      <c r="A1748" s="221"/>
      <c r="B1748" s="221"/>
      <c r="C1748" s="221"/>
      <c r="D1748" s="212"/>
      <c r="E1748" s="59"/>
      <c r="G1748" s="59"/>
    </row>
    <row r="1749" spans="1:7" ht="20.25" customHeight="1" x14ac:dyDescent="0.3">
      <c r="A1749" s="221"/>
      <c r="B1749" s="221"/>
      <c r="C1749" s="221"/>
      <c r="D1749" s="212"/>
      <c r="E1749" s="59"/>
      <c r="G1749" s="59"/>
    </row>
    <row r="1750" spans="1:7" ht="20.25" customHeight="1" x14ac:dyDescent="0.3">
      <c r="A1750" s="221"/>
      <c r="B1750" s="221"/>
      <c r="C1750" s="221"/>
      <c r="D1750" s="212"/>
      <c r="E1750" s="59"/>
      <c r="G1750" s="59"/>
    </row>
    <row r="1751" spans="1:7" ht="20.25" customHeight="1" x14ac:dyDescent="0.3">
      <c r="A1751" s="221"/>
      <c r="B1751" s="221"/>
      <c r="C1751" s="221"/>
      <c r="D1751" s="212"/>
      <c r="E1751" s="59"/>
      <c r="G1751" s="59"/>
    </row>
    <row r="1752" spans="1:7" ht="20.25" customHeight="1" x14ac:dyDescent="0.3">
      <c r="A1752" s="221"/>
      <c r="B1752" s="221"/>
      <c r="C1752" s="221"/>
      <c r="D1752" s="212"/>
      <c r="E1752" s="59"/>
      <c r="G1752" s="59"/>
    </row>
    <row r="1753" spans="1:7" ht="20.25" customHeight="1" x14ac:dyDescent="0.3">
      <c r="A1753" s="221"/>
      <c r="B1753" s="221"/>
      <c r="C1753" s="221"/>
      <c r="D1753" s="212"/>
      <c r="E1753" s="59"/>
      <c r="G1753" s="59"/>
    </row>
    <row r="1754" spans="1:7" ht="20.25" customHeight="1" x14ac:dyDescent="0.3">
      <c r="A1754" s="221"/>
      <c r="B1754" s="221"/>
      <c r="C1754" s="221"/>
      <c r="D1754" s="212"/>
      <c r="E1754" s="59"/>
      <c r="G1754" s="59"/>
    </row>
    <row r="1755" spans="1:7" ht="20.25" customHeight="1" x14ac:dyDescent="0.3">
      <c r="A1755" s="221"/>
      <c r="B1755" s="221"/>
      <c r="C1755" s="221"/>
      <c r="D1755" s="212"/>
      <c r="E1755" s="59"/>
      <c r="G1755" s="59"/>
    </row>
    <row r="1756" spans="1:7" ht="20.25" customHeight="1" x14ac:dyDescent="0.3">
      <c r="A1756" s="221"/>
      <c r="B1756" s="221"/>
      <c r="C1756" s="221"/>
      <c r="D1756" s="212"/>
      <c r="E1756" s="59"/>
      <c r="G1756" s="59"/>
    </row>
    <row r="1757" spans="1:7" ht="20.25" customHeight="1" x14ac:dyDescent="0.3">
      <c r="A1757" s="221"/>
      <c r="B1757" s="221"/>
      <c r="C1757" s="221"/>
      <c r="D1757" s="212"/>
      <c r="E1757" s="59"/>
      <c r="G1757" s="59"/>
    </row>
    <row r="1758" spans="1:7" ht="20.25" customHeight="1" x14ac:dyDescent="0.3">
      <c r="A1758" s="221"/>
      <c r="B1758" s="221"/>
      <c r="C1758" s="221"/>
      <c r="D1758" s="212"/>
      <c r="E1758" s="59"/>
      <c r="G1758" s="59"/>
    </row>
    <row r="1759" spans="1:7" ht="20.25" customHeight="1" x14ac:dyDescent="0.3">
      <c r="A1759" s="221"/>
      <c r="B1759" s="221"/>
      <c r="C1759" s="221"/>
      <c r="D1759" s="212"/>
      <c r="E1759" s="59"/>
      <c r="G1759" s="59"/>
    </row>
    <row r="1760" spans="1:7" ht="20.25" customHeight="1" x14ac:dyDescent="0.3">
      <c r="A1760" s="221"/>
      <c r="B1760" s="221"/>
      <c r="C1760" s="221"/>
      <c r="D1760" s="212"/>
      <c r="E1760" s="59"/>
      <c r="G1760" s="59"/>
    </row>
    <row r="1761" spans="1:7" ht="20.25" customHeight="1" x14ac:dyDescent="0.3">
      <c r="A1761" s="221"/>
      <c r="B1761" s="221"/>
      <c r="C1761" s="221"/>
      <c r="D1761" s="212"/>
      <c r="E1761" s="59"/>
      <c r="G1761" s="59"/>
    </row>
    <row r="1762" spans="1:7" ht="20.25" customHeight="1" x14ac:dyDescent="0.3">
      <c r="A1762" s="221"/>
      <c r="B1762" s="221"/>
      <c r="C1762" s="221"/>
      <c r="D1762" s="212"/>
      <c r="E1762" s="59"/>
      <c r="G1762" s="59"/>
    </row>
    <row r="1763" spans="1:7" ht="20.25" customHeight="1" x14ac:dyDescent="0.3">
      <c r="A1763" s="221"/>
      <c r="B1763" s="221"/>
      <c r="C1763" s="221"/>
      <c r="D1763" s="212"/>
      <c r="E1763" s="59"/>
      <c r="G1763" s="59"/>
    </row>
    <row r="1764" spans="1:7" ht="20.25" customHeight="1" x14ac:dyDescent="0.3">
      <c r="A1764" s="221"/>
      <c r="B1764" s="221"/>
      <c r="C1764" s="221"/>
      <c r="D1764" s="212"/>
      <c r="E1764" s="59"/>
      <c r="G1764" s="59"/>
    </row>
    <row r="1765" spans="1:7" ht="20.25" customHeight="1" x14ac:dyDescent="0.3">
      <c r="A1765" s="221"/>
      <c r="B1765" s="221"/>
      <c r="C1765" s="221"/>
      <c r="D1765" s="212"/>
      <c r="E1765" s="59"/>
      <c r="G1765" s="59"/>
    </row>
    <row r="1766" spans="1:7" ht="20.25" customHeight="1" x14ac:dyDescent="0.3">
      <c r="A1766" s="221"/>
      <c r="B1766" s="221"/>
      <c r="C1766" s="221"/>
      <c r="D1766" s="212"/>
      <c r="E1766" s="59"/>
      <c r="G1766" s="59"/>
    </row>
    <row r="1767" spans="1:7" ht="20.25" customHeight="1" x14ac:dyDescent="0.3">
      <c r="A1767" s="221"/>
      <c r="B1767" s="221"/>
      <c r="C1767" s="221"/>
      <c r="D1767" s="212"/>
      <c r="E1767" s="59"/>
      <c r="G1767" s="59"/>
    </row>
    <row r="1768" spans="1:7" ht="20.25" customHeight="1" x14ac:dyDescent="0.3">
      <c r="A1768" s="221"/>
      <c r="B1768" s="221"/>
      <c r="C1768" s="221"/>
      <c r="D1768" s="212"/>
      <c r="E1768" s="59"/>
      <c r="G1768" s="59"/>
    </row>
    <row r="1769" spans="1:7" ht="20.25" customHeight="1" x14ac:dyDescent="0.3">
      <c r="A1769" s="221"/>
      <c r="B1769" s="221"/>
      <c r="C1769" s="221"/>
      <c r="D1769" s="212"/>
      <c r="E1769" s="59"/>
      <c r="G1769" s="59"/>
    </row>
    <row r="1770" spans="1:7" ht="20.25" customHeight="1" x14ac:dyDescent="0.3">
      <c r="A1770" s="221"/>
      <c r="B1770" s="221"/>
      <c r="C1770" s="221"/>
      <c r="D1770" s="212"/>
      <c r="E1770" s="59"/>
      <c r="G1770" s="59"/>
    </row>
    <row r="1771" spans="1:7" ht="20.25" customHeight="1" x14ac:dyDescent="0.3">
      <c r="A1771" s="221"/>
      <c r="B1771" s="221"/>
      <c r="C1771" s="221"/>
      <c r="D1771" s="212"/>
      <c r="E1771" s="59"/>
      <c r="G1771" s="59"/>
    </row>
    <row r="1772" spans="1:7" ht="20.25" customHeight="1" x14ac:dyDescent="0.3">
      <c r="A1772" s="221"/>
      <c r="B1772" s="221"/>
      <c r="C1772" s="221"/>
      <c r="D1772" s="212"/>
      <c r="E1772" s="59"/>
      <c r="G1772" s="59"/>
    </row>
    <row r="1773" spans="1:7" ht="20.25" customHeight="1" x14ac:dyDescent="0.3">
      <c r="A1773" s="221"/>
      <c r="B1773" s="221"/>
      <c r="C1773" s="221"/>
      <c r="D1773" s="212"/>
      <c r="E1773" s="59"/>
      <c r="G1773" s="59"/>
    </row>
    <row r="1774" spans="1:7" ht="20.25" customHeight="1" x14ac:dyDescent="0.3">
      <c r="A1774" s="221"/>
      <c r="B1774" s="221"/>
      <c r="C1774" s="221"/>
      <c r="D1774" s="212"/>
      <c r="E1774" s="59"/>
      <c r="G1774" s="59"/>
    </row>
    <row r="1775" spans="1:7" ht="20.25" customHeight="1" x14ac:dyDescent="0.3">
      <c r="A1775" s="221"/>
      <c r="B1775" s="221"/>
      <c r="C1775" s="221"/>
      <c r="D1775" s="212"/>
      <c r="E1775" s="59"/>
      <c r="G1775" s="59"/>
    </row>
    <row r="1776" spans="1:7" ht="20.25" customHeight="1" x14ac:dyDescent="0.3">
      <c r="A1776" s="221"/>
      <c r="B1776" s="221"/>
      <c r="C1776" s="221"/>
      <c r="D1776" s="212"/>
      <c r="E1776" s="59"/>
      <c r="G1776" s="59"/>
    </row>
    <row r="1777" spans="1:7" ht="20.25" customHeight="1" x14ac:dyDescent="0.3">
      <c r="A1777" s="221"/>
      <c r="B1777" s="221"/>
      <c r="C1777" s="221"/>
      <c r="D1777" s="212"/>
      <c r="E1777" s="59"/>
      <c r="G1777" s="59"/>
    </row>
    <row r="1778" spans="1:7" ht="20.25" customHeight="1" x14ac:dyDescent="0.3">
      <c r="A1778" s="221"/>
      <c r="B1778" s="221"/>
      <c r="C1778" s="221"/>
      <c r="D1778" s="212"/>
      <c r="E1778" s="59"/>
      <c r="G1778" s="59"/>
    </row>
    <row r="1779" spans="1:7" ht="20.25" customHeight="1" x14ac:dyDescent="0.3">
      <c r="A1779" s="221"/>
      <c r="B1779" s="221"/>
      <c r="C1779" s="221"/>
      <c r="D1779" s="212"/>
      <c r="E1779" s="59"/>
      <c r="G1779" s="59"/>
    </row>
    <row r="1780" spans="1:7" ht="20.25" customHeight="1" x14ac:dyDescent="0.3">
      <c r="A1780" s="221"/>
      <c r="B1780" s="221"/>
      <c r="C1780" s="221"/>
      <c r="D1780" s="212"/>
      <c r="E1780" s="59"/>
      <c r="G1780" s="59"/>
    </row>
    <row r="1781" spans="1:7" ht="20.25" customHeight="1" x14ac:dyDescent="0.3">
      <c r="A1781" s="221"/>
      <c r="B1781" s="221"/>
      <c r="C1781" s="221"/>
      <c r="D1781" s="212"/>
      <c r="E1781" s="59"/>
      <c r="G1781" s="59"/>
    </row>
    <row r="1782" spans="1:7" ht="20.25" customHeight="1" x14ac:dyDescent="0.3">
      <c r="A1782" s="221"/>
      <c r="B1782" s="221"/>
      <c r="C1782" s="221"/>
      <c r="D1782" s="212"/>
      <c r="E1782" s="59"/>
      <c r="G1782" s="59"/>
    </row>
    <row r="1783" spans="1:7" ht="20.25" customHeight="1" x14ac:dyDescent="0.3">
      <c r="A1783" s="221"/>
      <c r="B1783" s="221"/>
      <c r="C1783" s="221"/>
      <c r="D1783" s="212"/>
      <c r="E1783" s="59"/>
      <c r="G1783" s="59"/>
    </row>
    <row r="1784" spans="1:7" ht="20.25" customHeight="1" x14ac:dyDescent="0.3">
      <c r="A1784" s="221"/>
      <c r="B1784" s="221"/>
      <c r="C1784" s="221"/>
      <c r="D1784" s="212"/>
      <c r="E1784" s="59"/>
      <c r="G1784" s="59"/>
    </row>
    <row r="1785" spans="1:7" ht="20.25" customHeight="1" x14ac:dyDescent="0.3">
      <c r="A1785" s="221"/>
      <c r="B1785" s="221"/>
      <c r="C1785" s="221"/>
      <c r="D1785" s="212"/>
      <c r="E1785" s="59"/>
      <c r="G1785" s="59"/>
    </row>
    <row r="1786" spans="1:7" ht="20.25" customHeight="1" x14ac:dyDescent="0.3">
      <c r="A1786" s="221"/>
      <c r="B1786" s="221"/>
      <c r="C1786" s="221"/>
      <c r="D1786" s="212"/>
      <c r="E1786" s="59"/>
      <c r="G1786" s="59"/>
    </row>
    <row r="1787" spans="1:7" ht="20.25" customHeight="1" x14ac:dyDescent="0.3">
      <c r="A1787" s="221"/>
      <c r="B1787" s="221"/>
      <c r="C1787" s="221"/>
      <c r="D1787" s="212"/>
      <c r="E1787" s="59"/>
      <c r="G1787" s="59"/>
    </row>
    <row r="1788" spans="1:7" ht="20.25" customHeight="1" x14ac:dyDescent="0.3">
      <c r="A1788" s="221"/>
      <c r="B1788" s="221"/>
      <c r="C1788" s="221"/>
      <c r="D1788" s="212"/>
      <c r="E1788" s="59"/>
      <c r="G1788" s="59"/>
    </row>
    <row r="1789" spans="1:7" ht="20.25" customHeight="1" x14ac:dyDescent="0.3">
      <c r="A1789" s="221"/>
      <c r="B1789" s="221"/>
      <c r="C1789" s="221"/>
      <c r="D1789" s="212"/>
      <c r="E1789" s="59"/>
      <c r="G1789" s="59"/>
    </row>
    <row r="1790" spans="1:7" ht="20.25" customHeight="1" x14ac:dyDescent="0.3">
      <c r="A1790" s="221"/>
      <c r="B1790" s="221"/>
      <c r="C1790" s="221"/>
      <c r="D1790" s="212"/>
      <c r="E1790" s="59"/>
      <c r="G1790" s="59"/>
    </row>
    <row r="1791" spans="1:7" ht="20.25" customHeight="1" x14ac:dyDescent="0.3">
      <c r="A1791" s="221"/>
      <c r="B1791" s="221"/>
      <c r="C1791" s="221"/>
      <c r="D1791" s="212"/>
      <c r="E1791" s="59"/>
      <c r="G1791" s="59"/>
    </row>
    <row r="1792" spans="1:7" ht="20.25" customHeight="1" x14ac:dyDescent="0.3">
      <c r="A1792" s="221"/>
      <c r="B1792" s="221"/>
      <c r="C1792" s="221"/>
      <c r="D1792" s="212"/>
      <c r="E1792" s="59"/>
      <c r="G1792" s="59"/>
    </row>
    <row r="1793" spans="1:7" ht="20.25" customHeight="1" x14ac:dyDescent="0.3">
      <c r="A1793" s="221"/>
      <c r="B1793" s="221"/>
      <c r="C1793" s="221"/>
      <c r="D1793" s="212"/>
      <c r="E1793" s="59"/>
      <c r="G1793" s="59"/>
    </row>
    <row r="1794" spans="1:7" ht="20.25" customHeight="1" x14ac:dyDescent="0.3">
      <c r="A1794" s="221"/>
      <c r="B1794" s="221"/>
      <c r="C1794" s="221"/>
      <c r="D1794" s="212"/>
      <c r="E1794" s="59"/>
      <c r="G1794" s="59"/>
    </row>
    <row r="1795" spans="1:7" ht="20.25" customHeight="1" x14ac:dyDescent="0.3">
      <c r="A1795" s="221"/>
      <c r="B1795" s="221"/>
      <c r="C1795" s="221"/>
      <c r="D1795" s="212"/>
      <c r="E1795" s="59"/>
      <c r="G1795" s="59"/>
    </row>
    <row r="1796" spans="1:7" ht="20.25" customHeight="1" x14ac:dyDescent="0.3">
      <c r="A1796" s="221"/>
      <c r="B1796" s="221"/>
      <c r="C1796" s="221"/>
      <c r="D1796" s="212"/>
      <c r="E1796" s="59"/>
      <c r="G1796" s="59"/>
    </row>
    <row r="1797" spans="1:7" ht="20.25" customHeight="1" x14ac:dyDescent="0.3">
      <c r="A1797" s="221"/>
      <c r="B1797" s="221"/>
      <c r="C1797" s="221"/>
      <c r="D1797" s="212"/>
      <c r="E1797" s="59"/>
      <c r="G1797" s="59"/>
    </row>
    <row r="1798" spans="1:7" ht="20.25" customHeight="1" x14ac:dyDescent="0.3">
      <c r="A1798" s="221"/>
      <c r="B1798" s="221"/>
      <c r="C1798" s="221"/>
      <c r="D1798" s="212"/>
      <c r="E1798" s="59"/>
      <c r="G1798" s="59"/>
    </row>
    <row r="1799" spans="1:7" ht="20.25" customHeight="1" x14ac:dyDescent="0.3">
      <c r="A1799" s="221"/>
      <c r="B1799" s="221"/>
      <c r="C1799" s="221"/>
      <c r="D1799" s="212"/>
      <c r="E1799" s="59"/>
      <c r="G1799" s="59"/>
    </row>
    <row r="1800" spans="1:7" ht="20.25" customHeight="1" x14ac:dyDescent="0.3">
      <c r="A1800" s="221"/>
      <c r="B1800" s="221"/>
      <c r="C1800" s="221"/>
      <c r="D1800" s="212"/>
      <c r="E1800" s="59"/>
      <c r="G1800" s="59"/>
    </row>
    <row r="1801" spans="1:7" ht="20.25" customHeight="1" x14ac:dyDescent="0.3">
      <c r="A1801" s="221"/>
      <c r="B1801" s="221"/>
      <c r="C1801" s="221"/>
      <c r="D1801" s="212"/>
      <c r="E1801" s="59"/>
      <c r="G1801" s="59"/>
    </row>
    <row r="1802" spans="1:7" ht="20.25" customHeight="1" x14ac:dyDescent="0.3">
      <c r="A1802" s="221"/>
      <c r="B1802" s="221"/>
      <c r="C1802" s="221"/>
      <c r="D1802" s="212"/>
      <c r="E1802" s="59"/>
      <c r="G1802" s="59"/>
    </row>
    <row r="1803" spans="1:7" ht="20.25" customHeight="1" x14ac:dyDescent="0.3">
      <c r="A1803" s="221"/>
      <c r="B1803" s="221"/>
      <c r="C1803" s="221"/>
      <c r="D1803" s="212"/>
      <c r="E1803" s="59"/>
      <c r="G1803" s="59"/>
    </row>
    <row r="1804" spans="1:7" ht="20.25" customHeight="1" x14ac:dyDescent="0.3">
      <c r="A1804" s="221"/>
      <c r="B1804" s="221"/>
      <c r="C1804" s="221"/>
      <c r="D1804" s="212"/>
      <c r="E1804" s="59"/>
      <c r="G1804" s="59"/>
    </row>
    <row r="1805" spans="1:7" ht="20.25" customHeight="1" x14ac:dyDescent="0.3">
      <c r="A1805" s="221"/>
      <c r="B1805" s="221"/>
      <c r="C1805" s="221"/>
      <c r="D1805" s="212"/>
      <c r="E1805" s="59"/>
      <c r="G1805" s="59"/>
    </row>
    <row r="1806" spans="1:7" ht="20.25" customHeight="1" x14ac:dyDescent="0.3">
      <c r="A1806" s="221"/>
      <c r="B1806" s="221"/>
      <c r="C1806" s="221"/>
      <c r="D1806" s="212"/>
      <c r="E1806" s="59"/>
      <c r="G1806" s="59"/>
    </row>
    <row r="1807" spans="1:7" ht="20.25" customHeight="1" x14ac:dyDescent="0.3">
      <c r="A1807" s="221"/>
      <c r="B1807" s="221"/>
      <c r="C1807" s="221"/>
      <c r="D1807" s="212"/>
      <c r="E1807" s="59"/>
      <c r="G1807" s="59"/>
    </row>
    <row r="1808" spans="1:7" ht="20.25" customHeight="1" x14ac:dyDescent="0.3">
      <c r="A1808" s="221"/>
      <c r="B1808" s="221"/>
      <c r="C1808" s="221"/>
      <c r="D1808" s="212"/>
      <c r="E1808" s="59"/>
      <c r="G1808" s="59"/>
    </row>
    <row r="1809" spans="1:7" ht="20.25" customHeight="1" x14ac:dyDescent="0.3">
      <c r="A1809" s="221"/>
      <c r="B1809" s="221"/>
      <c r="C1809" s="221"/>
      <c r="D1809" s="212"/>
      <c r="E1809" s="59"/>
      <c r="G1809" s="59"/>
    </row>
    <row r="1810" spans="1:7" ht="20.25" customHeight="1" x14ac:dyDescent="0.3">
      <c r="A1810" s="221"/>
      <c r="B1810" s="221"/>
      <c r="C1810" s="221"/>
      <c r="D1810" s="212"/>
      <c r="E1810" s="59"/>
      <c r="G1810" s="59"/>
    </row>
    <row r="1811" spans="1:7" ht="20.25" customHeight="1" x14ac:dyDescent="0.3">
      <c r="A1811" s="221"/>
      <c r="B1811" s="221"/>
      <c r="C1811" s="221"/>
      <c r="D1811" s="212"/>
      <c r="E1811" s="59"/>
      <c r="G1811" s="59"/>
    </row>
    <row r="1812" spans="1:7" ht="20.25" customHeight="1" x14ac:dyDescent="0.3">
      <c r="A1812" s="221"/>
      <c r="B1812" s="221"/>
      <c r="C1812" s="221"/>
      <c r="D1812" s="212"/>
      <c r="E1812" s="59"/>
      <c r="G1812" s="59"/>
    </row>
    <row r="1813" spans="1:7" ht="20.25" customHeight="1" x14ac:dyDescent="0.3">
      <c r="A1813" s="221"/>
      <c r="B1813" s="221"/>
      <c r="C1813" s="221"/>
      <c r="D1813" s="212"/>
      <c r="E1813" s="59"/>
      <c r="G1813" s="59"/>
    </row>
    <row r="1814" spans="1:7" ht="20.25" customHeight="1" x14ac:dyDescent="0.3">
      <c r="A1814" s="221"/>
      <c r="B1814" s="221"/>
      <c r="C1814" s="221"/>
      <c r="D1814" s="212"/>
      <c r="E1814" s="59"/>
      <c r="G1814" s="59"/>
    </row>
    <row r="1815" spans="1:7" ht="20.25" customHeight="1" x14ac:dyDescent="0.3">
      <c r="A1815" s="221"/>
      <c r="B1815" s="221"/>
      <c r="C1815" s="221"/>
      <c r="D1815" s="212"/>
      <c r="E1815" s="59"/>
      <c r="G1815" s="59"/>
    </row>
    <row r="1816" spans="1:7" ht="20.25" customHeight="1" x14ac:dyDescent="0.3">
      <c r="A1816" s="221"/>
      <c r="B1816" s="221"/>
      <c r="C1816" s="221"/>
      <c r="D1816" s="212"/>
      <c r="E1816" s="59"/>
      <c r="G1816" s="59"/>
    </row>
    <row r="1817" spans="1:7" ht="20.25" customHeight="1" x14ac:dyDescent="0.3">
      <c r="A1817" s="221"/>
      <c r="B1817" s="221"/>
      <c r="C1817" s="221"/>
      <c r="D1817" s="212"/>
      <c r="E1817" s="59"/>
      <c r="G1817" s="59"/>
    </row>
    <row r="1818" spans="1:7" ht="20.25" customHeight="1" x14ac:dyDescent="0.3">
      <c r="A1818" s="221"/>
      <c r="B1818" s="221"/>
      <c r="C1818" s="221"/>
      <c r="D1818" s="212"/>
      <c r="E1818" s="59"/>
      <c r="G1818" s="59"/>
    </row>
    <row r="1819" spans="1:7" ht="20.25" customHeight="1" x14ac:dyDescent="0.3">
      <c r="A1819" s="221"/>
      <c r="B1819" s="221"/>
      <c r="C1819" s="221"/>
      <c r="D1819" s="212"/>
      <c r="E1819" s="59"/>
      <c r="G1819" s="59"/>
    </row>
    <row r="1820" spans="1:7" ht="20.25" customHeight="1" x14ac:dyDescent="0.3">
      <c r="A1820" s="221"/>
      <c r="B1820" s="221"/>
      <c r="C1820" s="221"/>
      <c r="D1820" s="212"/>
      <c r="E1820" s="59"/>
      <c r="G1820" s="59"/>
    </row>
    <row r="1821" spans="1:7" ht="20.25" customHeight="1" x14ac:dyDescent="0.3">
      <c r="A1821" s="221"/>
      <c r="B1821" s="221"/>
      <c r="C1821" s="221"/>
      <c r="D1821" s="212"/>
      <c r="E1821" s="59"/>
      <c r="G1821" s="59"/>
    </row>
    <row r="1822" spans="1:7" ht="20.25" customHeight="1" x14ac:dyDescent="0.3">
      <c r="A1822" s="221"/>
      <c r="B1822" s="221"/>
      <c r="C1822" s="221"/>
      <c r="D1822" s="212"/>
      <c r="E1822" s="59"/>
      <c r="G1822" s="59"/>
    </row>
    <row r="1823" spans="1:7" ht="20.25" customHeight="1" x14ac:dyDescent="0.3">
      <c r="A1823" s="221"/>
      <c r="B1823" s="221"/>
      <c r="C1823" s="221"/>
      <c r="D1823" s="212"/>
      <c r="E1823" s="59"/>
      <c r="G1823" s="59"/>
    </row>
    <row r="1824" spans="1:7" ht="20.25" customHeight="1" x14ac:dyDescent="0.3">
      <c r="A1824" s="221"/>
      <c r="B1824" s="221"/>
      <c r="C1824" s="221"/>
      <c r="D1824" s="212"/>
      <c r="E1824" s="59"/>
      <c r="G1824" s="59"/>
    </row>
    <row r="1825" spans="1:7" ht="20.25" customHeight="1" x14ac:dyDescent="0.3">
      <c r="A1825" s="221"/>
      <c r="B1825" s="221"/>
      <c r="C1825" s="221"/>
      <c r="D1825" s="212"/>
      <c r="E1825" s="59"/>
      <c r="G1825" s="59"/>
    </row>
    <row r="1826" spans="1:7" ht="20.25" customHeight="1" x14ac:dyDescent="0.3">
      <c r="A1826" s="221"/>
      <c r="B1826" s="221"/>
      <c r="C1826" s="221"/>
      <c r="D1826" s="212"/>
      <c r="E1826" s="59"/>
      <c r="G1826" s="59"/>
    </row>
    <row r="1827" spans="1:7" ht="20.25" customHeight="1" x14ac:dyDescent="0.3">
      <c r="A1827" s="221"/>
      <c r="B1827" s="221"/>
      <c r="C1827" s="221"/>
      <c r="D1827" s="212"/>
      <c r="E1827" s="59"/>
      <c r="G1827" s="59"/>
    </row>
    <row r="1828" spans="1:7" ht="20.25" customHeight="1" x14ac:dyDescent="0.3">
      <c r="A1828" s="221"/>
      <c r="B1828" s="221"/>
      <c r="C1828" s="221"/>
      <c r="D1828" s="212"/>
      <c r="E1828" s="59"/>
      <c r="G1828" s="59"/>
    </row>
    <row r="1829" spans="1:7" ht="20.25" customHeight="1" x14ac:dyDescent="0.3">
      <c r="A1829" s="221"/>
      <c r="B1829" s="221"/>
      <c r="C1829" s="221"/>
      <c r="D1829" s="212"/>
      <c r="E1829" s="59"/>
      <c r="G1829" s="59"/>
    </row>
    <row r="1830" spans="1:7" ht="20.25" customHeight="1" x14ac:dyDescent="0.3">
      <c r="A1830" s="221"/>
      <c r="B1830" s="221"/>
      <c r="C1830" s="221"/>
      <c r="D1830" s="212"/>
      <c r="E1830" s="59"/>
      <c r="G1830" s="59"/>
    </row>
    <row r="1831" spans="1:7" ht="20.25" customHeight="1" x14ac:dyDescent="0.3">
      <c r="A1831" s="221"/>
      <c r="B1831" s="221"/>
      <c r="C1831" s="221"/>
      <c r="D1831" s="212"/>
      <c r="E1831" s="59"/>
      <c r="G1831" s="59"/>
    </row>
    <row r="1832" spans="1:7" ht="20.25" customHeight="1" x14ac:dyDescent="0.3">
      <c r="A1832" s="221"/>
      <c r="B1832" s="221"/>
      <c r="C1832" s="221"/>
      <c r="D1832" s="212"/>
      <c r="E1832" s="59"/>
      <c r="G1832" s="59"/>
    </row>
    <row r="1833" spans="1:7" ht="20.25" customHeight="1" x14ac:dyDescent="0.3">
      <c r="A1833" s="221"/>
      <c r="B1833" s="221"/>
      <c r="C1833" s="221"/>
      <c r="D1833" s="212"/>
      <c r="E1833" s="59"/>
      <c r="G1833" s="59"/>
    </row>
    <row r="1834" spans="1:7" ht="20.25" customHeight="1" x14ac:dyDescent="0.3">
      <c r="A1834" s="221"/>
      <c r="B1834" s="221"/>
      <c r="C1834" s="221"/>
      <c r="D1834" s="212"/>
      <c r="E1834" s="59"/>
      <c r="G1834" s="59"/>
    </row>
    <row r="1835" spans="1:7" ht="20.25" customHeight="1" x14ac:dyDescent="0.3">
      <c r="A1835" s="221"/>
      <c r="B1835" s="221"/>
      <c r="C1835" s="221"/>
      <c r="D1835" s="212"/>
      <c r="E1835" s="59"/>
      <c r="G1835" s="59"/>
    </row>
    <row r="1836" spans="1:7" ht="20.25" customHeight="1" x14ac:dyDescent="0.3">
      <c r="A1836" s="221"/>
      <c r="B1836" s="221"/>
      <c r="C1836" s="221"/>
      <c r="D1836" s="212"/>
      <c r="E1836" s="59"/>
      <c r="G1836" s="59"/>
    </row>
    <row r="1837" spans="1:7" ht="20.25" customHeight="1" x14ac:dyDescent="0.3">
      <c r="A1837" s="221"/>
      <c r="B1837" s="221"/>
      <c r="C1837" s="221"/>
      <c r="D1837" s="212"/>
      <c r="E1837" s="59"/>
      <c r="G1837" s="59"/>
    </row>
    <row r="1838" spans="1:7" ht="20.25" customHeight="1" x14ac:dyDescent="0.3">
      <c r="A1838" s="221"/>
      <c r="B1838" s="221"/>
      <c r="C1838" s="221"/>
      <c r="D1838" s="212"/>
      <c r="E1838" s="59"/>
      <c r="G1838" s="59"/>
    </row>
    <row r="1839" spans="1:7" ht="20.25" customHeight="1" x14ac:dyDescent="0.3">
      <c r="A1839" s="221"/>
      <c r="B1839" s="221"/>
      <c r="C1839" s="221"/>
      <c r="D1839" s="212"/>
      <c r="E1839" s="59"/>
      <c r="G1839" s="59"/>
    </row>
    <row r="1840" spans="1:7" ht="20.25" customHeight="1" x14ac:dyDescent="0.3">
      <c r="A1840" s="221"/>
      <c r="B1840" s="221"/>
      <c r="C1840" s="221"/>
      <c r="D1840" s="212"/>
      <c r="E1840" s="59"/>
      <c r="G1840" s="59"/>
    </row>
    <row r="1841" spans="1:7" ht="20.25" customHeight="1" x14ac:dyDescent="0.3">
      <c r="A1841" s="221"/>
      <c r="B1841" s="221"/>
      <c r="C1841" s="221"/>
      <c r="D1841" s="212"/>
      <c r="E1841" s="59"/>
      <c r="G1841" s="59"/>
    </row>
    <row r="1842" spans="1:7" ht="20.25" customHeight="1" x14ac:dyDescent="0.3">
      <c r="A1842" s="221"/>
      <c r="B1842" s="221"/>
      <c r="C1842" s="221"/>
      <c r="D1842" s="212"/>
      <c r="E1842" s="59"/>
      <c r="G1842" s="59"/>
    </row>
    <row r="1843" spans="1:7" ht="20.25" customHeight="1" x14ac:dyDescent="0.3">
      <c r="A1843" s="221"/>
      <c r="B1843" s="221"/>
      <c r="C1843" s="221"/>
      <c r="D1843" s="212"/>
      <c r="E1843" s="59"/>
      <c r="G1843" s="59"/>
    </row>
    <row r="1844" spans="1:7" ht="20.25" customHeight="1" x14ac:dyDescent="0.3">
      <c r="A1844" s="221"/>
      <c r="B1844" s="221"/>
      <c r="C1844" s="221"/>
      <c r="D1844" s="212"/>
      <c r="E1844" s="59"/>
      <c r="G1844" s="59"/>
    </row>
    <row r="1845" spans="1:7" ht="20.25" customHeight="1" x14ac:dyDescent="0.3">
      <c r="A1845" s="221"/>
      <c r="B1845" s="221"/>
      <c r="C1845" s="221"/>
      <c r="D1845" s="212"/>
      <c r="E1845" s="59"/>
      <c r="G1845" s="59"/>
    </row>
    <row r="1846" spans="1:7" ht="20.25" customHeight="1" x14ac:dyDescent="0.3">
      <c r="A1846" s="221"/>
      <c r="B1846" s="221"/>
      <c r="C1846" s="221"/>
      <c r="D1846" s="212"/>
      <c r="E1846" s="59"/>
      <c r="G1846" s="59"/>
    </row>
    <row r="1847" spans="1:7" ht="20.25" customHeight="1" x14ac:dyDescent="0.3">
      <c r="A1847" s="221"/>
      <c r="B1847" s="221"/>
      <c r="C1847" s="221"/>
      <c r="D1847" s="212"/>
      <c r="E1847" s="59"/>
      <c r="G1847" s="59"/>
    </row>
    <row r="1848" spans="1:7" ht="20.25" customHeight="1" x14ac:dyDescent="0.3">
      <c r="A1848" s="221"/>
      <c r="B1848" s="221"/>
      <c r="C1848" s="221"/>
      <c r="D1848" s="212"/>
      <c r="E1848" s="59"/>
      <c r="G1848" s="59"/>
    </row>
    <row r="1849" spans="1:7" ht="20.25" customHeight="1" x14ac:dyDescent="0.3">
      <c r="A1849" s="221"/>
      <c r="B1849" s="221"/>
      <c r="C1849" s="221"/>
      <c r="D1849" s="212"/>
      <c r="E1849" s="59"/>
      <c r="G1849" s="59"/>
    </row>
    <row r="1850" spans="1:7" ht="20.25" customHeight="1" x14ac:dyDescent="0.3">
      <c r="A1850" s="221"/>
      <c r="B1850" s="221"/>
      <c r="C1850" s="221"/>
      <c r="D1850" s="212"/>
      <c r="E1850" s="59"/>
      <c r="G1850" s="59"/>
    </row>
    <row r="1851" spans="1:7" ht="20.25" customHeight="1" x14ac:dyDescent="0.3">
      <c r="A1851" s="221"/>
      <c r="B1851" s="221"/>
      <c r="C1851" s="221"/>
      <c r="D1851" s="212"/>
      <c r="E1851" s="59"/>
      <c r="G1851" s="59"/>
    </row>
    <row r="1852" spans="1:7" ht="20.25" customHeight="1" x14ac:dyDescent="0.3">
      <c r="A1852" s="221"/>
      <c r="B1852" s="221"/>
      <c r="C1852" s="221"/>
      <c r="D1852" s="212"/>
      <c r="E1852" s="59"/>
      <c r="G1852" s="59"/>
    </row>
    <row r="1853" spans="1:7" ht="20.25" customHeight="1" x14ac:dyDescent="0.3">
      <c r="A1853" s="221"/>
      <c r="B1853" s="221"/>
      <c r="C1853" s="221"/>
      <c r="D1853" s="212"/>
      <c r="E1853" s="59"/>
      <c r="G1853" s="59"/>
    </row>
    <row r="1854" spans="1:7" ht="20.25" customHeight="1" x14ac:dyDescent="0.3">
      <c r="A1854" s="221"/>
      <c r="B1854" s="221"/>
      <c r="C1854" s="221"/>
      <c r="D1854" s="212"/>
      <c r="E1854" s="59"/>
      <c r="G1854" s="59"/>
    </row>
    <row r="1855" spans="1:7" ht="20.25" customHeight="1" x14ac:dyDescent="0.3">
      <c r="A1855" s="221"/>
      <c r="B1855" s="221"/>
      <c r="C1855" s="221"/>
      <c r="D1855" s="212"/>
      <c r="E1855" s="59"/>
      <c r="G1855" s="59"/>
    </row>
    <row r="1856" spans="1:7" ht="20.25" customHeight="1" x14ac:dyDescent="0.3">
      <c r="A1856" s="221"/>
      <c r="B1856" s="221"/>
      <c r="C1856" s="221"/>
      <c r="D1856" s="212"/>
      <c r="E1856" s="59"/>
      <c r="G1856" s="59"/>
    </row>
    <row r="1857" spans="1:7" ht="20.25" customHeight="1" x14ac:dyDescent="0.3">
      <c r="A1857" s="221"/>
      <c r="B1857" s="221"/>
      <c r="C1857" s="221"/>
      <c r="D1857" s="212"/>
      <c r="E1857" s="59"/>
      <c r="G1857" s="59"/>
    </row>
    <row r="1858" spans="1:7" ht="20.25" customHeight="1" x14ac:dyDescent="0.3">
      <c r="A1858" s="221"/>
      <c r="B1858" s="221"/>
      <c r="C1858" s="221"/>
      <c r="D1858" s="212"/>
      <c r="E1858" s="59"/>
      <c r="G1858" s="59"/>
    </row>
    <row r="1859" spans="1:7" ht="20.25" customHeight="1" x14ac:dyDescent="0.3">
      <c r="A1859" s="221"/>
      <c r="B1859" s="221"/>
      <c r="C1859" s="221"/>
      <c r="D1859" s="212"/>
      <c r="E1859" s="59"/>
      <c r="G1859" s="59"/>
    </row>
    <row r="1860" spans="1:7" ht="20.25" customHeight="1" x14ac:dyDescent="0.3">
      <c r="A1860" s="221"/>
      <c r="B1860" s="221"/>
      <c r="C1860" s="221"/>
      <c r="D1860" s="212"/>
      <c r="E1860" s="59"/>
      <c r="G1860" s="59"/>
    </row>
    <row r="1861" spans="1:7" ht="20.25" customHeight="1" x14ac:dyDescent="0.3">
      <c r="A1861" s="221"/>
      <c r="B1861" s="221"/>
      <c r="C1861" s="221"/>
      <c r="D1861" s="212"/>
      <c r="E1861" s="59"/>
      <c r="G1861" s="59"/>
    </row>
    <row r="1862" spans="1:7" ht="20.25" customHeight="1" x14ac:dyDescent="0.3">
      <c r="A1862" s="221"/>
      <c r="B1862" s="221"/>
      <c r="C1862" s="221"/>
      <c r="D1862" s="212"/>
      <c r="E1862" s="59"/>
      <c r="G1862" s="59"/>
    </row>
    <row r="1863" spans="1:7" ht="20.25" customHeight="1" x14ac:dyDescent="0.3">
      <c r="A1863" s="221"/>
      <c r="B1863" s="221"/>
      <c r="C1863" s="221"/>
      <c r="D1863" s="212"/>
      <c r="E1863" s="59"/>
      <c r="G1863" s="59"/>
    </row>
    <row r="1864" spans="1:7" ht="20.25" customHeight="1" x14ac:dyDescent="0.3">
      <c r="A1864" s="221"/>
      <c r="B1864" s="221"/>
      <c r="C1864" s="221"/>
      <c r="D1864" s="212"/>
      <c r="E1864" s="59"/>
      <c r="G1864" s="59"/>
    </row>
    <row r="1865" spans="1:7" ht="20.25" customHeight="1" x14ac:dyDescent="0.3">
      <c r="A1865" s="221"/>
      <c r="B1865" s="221"/>
      <c r="C1865" s="221"/>
      <c r="D1865" s="212"/>
      <c r="E1865" s="59"/>
      <c r="G1865" s="59"/>
    </row>
    <row r="1866" spans="1:7" ht="20.25" customHeight="1" x14ac:dyDescent="0.3">
      <c r="A1866" s="221"/>
      <c r="B1866" s="221"/>
      <c r="C1866" s="221"/>
      <c r="D1866" s="212"/>
      <c r="E1866" s="59"/>
      <c r="G1866" s="59"/>
    </row>
    <row r="1867" spans="1:7" ht="20.25" customHeight="1" x14ac:dyDescent="0.3">
      <c r="A1867" s="221"/>
      <c r="B1867" s="221"/>
      <c r="C1867" s="221"/>
      <c r="D1867" s="212"/>
      <c r="E1867" s="59"/>
      <c r="G1867" s="59"/>
    </row>
    <row r="1868" spans="1:7" ht="20.25" customHeight="1" x14ac:dyDescent="0.3">
      <c r="A1868" s="221"/>
      <c r="B1868" s="221"/>
      <c r="C1868" s="221"/>
      <c r="D1868" s="212"/>
      <c r="E1868" s="59"/>
      <c r="G1868" s="59"/>
    </row>
    <row r="1869" spans="1:7" ht="20.25" customHeight="1" x14ac:dyDescent="0.3">
      <c r="A1869" s="221"/>
      <c r="B1869" s="221"/>
      <c r="C1869" s="221"/>
      <c r="D1869" s="212"/>
      <c r="E1869" s="59"/>
      <c r="G1869" s="59"/>
    </row>
    <row r="1870" spans="1:7" ht="20.25" customHeight="1" x14ac:dyDescent="0.3">
      <c r="A1870" s="221"/>
      <c r="B1870" s="221"/>
      <c r="C1870" s="221"/>
      <c r="D1870" s="212"/>
      <c r="E1870" s="59"/>
      <c r="G1870" s="59"/>
    </row>
    <row r="1871" spans="1:7" ht="20.25" customHeight="1" x14ac:dyDescent="0.3">
      <c r="A1871" s="221"/>
      <c r="B1871" s="221"/>
      <c r="C1871" s="221"/>
      <c r="D1871" s="212"/>
      <c r="E1871" s="59"/>
      <c r="G1871" s="59"/>
    </row>
    <row r="1872" spans="1:7" ht="20.25" customHeight="1" x14ac:dyDescent="0.3">
      <c r="A1872" s="221"/>
      <c r="B1872" s="221"/>
      <c r="C1872" s="221"/>
      <c r="D1872" s="212"/>
      <c r="E1872" s="59"/>
      <c r="G1872" s="59"/>
    </row>
    <row r="1873" spans="1:7" ht="20.25" customHeight="1" x14ac:dyDescent="0.3">
      <c r="A1873" s="221"/>
      <c r="B1873" s="221"/>
      <c r="C1873" s="221"/>
      <c r="D1873" s="212"/>
      <c r="E1873" s="59"/>
      <c r="G1873" s="59"/>
    </row>
    <row r="1874" spans="1:7" ht="20.25" customHeight="1" x14ac:dyDescent="0.3">
      <c r="A1874" s="221"/>
      <c r="B1874" s="221"/>
      <c r="C1874" s="221"/>
      <c r="D1874" s="212"/>
      <c r="E1874" s="59"/>
      <c r="G1874" s="59"/>
    </row>
    <row r="1875" spans="1:7" ht="20.25" customHeight="1" x14ac:dyDescent="0.3">
      <c r="A1875" s="221"/>
      <c r="B1875" s="221"/>
      <c r="C1875" s="221"/>
      <c r="D1875" s="212"/>
      <c r="E1875" s="59"/>
      <c r="G1875" s="59"/>
    </row>
    <row r="1876" spans="1:7" ht="20.25" customHeight="1" x14ac:dyDescent="0.3">
      <c r="A1876" s="221"/>
      <c r="B1876" s="221"/>
      <c r="C1876" s="221"/>
      <c r="D1876" s="212"/>
      <c r="E1876" s="59"/>
      <c r="G1876" s="59"/>
    </row>
    <row r="1877" spans="1:7" ht="20.25" customHeight="1" x14ac:dyDescent="0.3">
      <c r="A1877" s="221"/>
      <c r="B1877" s="221"/>
      <c r="C1877" s="221"/>
      <c r="D1877" s="212"/>
      <c r="E1877" s="59"/>
      <c r="G1877" s="59"/>
    </row>
    <row r="1878" spans="1:7" ht="20.25" customHeight="1" x14ac:dyDescent="0.3">
      <c r="A1878" s="221"/>
      <c r="B1878" s="221"/>
      <c r="C1878" s="221"/>
      <c r="D1878" s="212"/>
      <c r="E1878" s="59"/>
      <c r="G1878" s="59"/>
    </row>
    <row r="1879" spans="1:7" ht="20.25" customHeight="1" x14ac:dyDescent="0.3">
      <c r="A1879" s="221"/>
      <c r="B1879" s="221"/>
      <c r="C1879" s="221"/>
      <c r="D1879" s="212"/>
      <c r="E1879" s="59"/>
      <c r="G1879" s="59"/>
    </row>
    <row r="1880" spans="1:7" ht="20.25" customHeight="1" x14ac:dyDescent="0.3">
      <c r="A1880" s="221"/>
      <c r="B1880" s="221"/>
      <c r="C1880" s="221"/>
      <c r="D1880" s="212"/>
      <c r="E1880" s="59"/>
      <c r="G1880" s="59"/>
    </row>
    <row r="1881" spans="1:7" ht="20.25" customHeight="1" x14ac:dyDescent="0.3">
      <c r="A1881" s="221"/>
      <c r="B1881" s="221"/>
      <c r="C1881" s="221"/>
      <c r="D1881" s="212"/>
      <c r="E1881" s="59"/>
      <c r="G1881" s="59"/>
    </row>
    <row r="1882" spans="1:7" ht="20.25" customHeight="1" x14ac:dyDescent="0.3">
      <c r="A1882" s="221"/>
      <c r="B1882" s="221"/>
      <c r="C1882" s="221"/>
      <c r="D1882" s="212"/>
      <c r="E1882" s="59"/>
      <c r="G1882" s="59"/>
    </row>
    <row r="1883" spans="1:7" ht="20.25" customHeight="1" x14ac:dyDescent="0.3">
      <c r="A1883" s="221"/>
      <c r="B1883" s="221"/>
      <c r="C1883" s="221"/>
      <c r="D1883" s="212"/>
      <c r="E1883" s="59"/>
      <c r="G1883" s="59"/>
    </row>
    <row r="1884" spans="1:7" ht="20.25" customHeight="1" x14ac:dyDescent="0.3">
      <c r="A1884" s="221"/>
      <c r="B1884" s="221"/>
      <c r="C1884" s="221"/>
      <c r="D1884" s="212"/>
      <c r="E1884" s="59"/>
      <c r="G1884" s="59"/>
    </row>
    <row r="1885" spans="1:7" ht="20.25" customHeight="1" x14ac:dyDescent="0.3">
      <c r="A1885" s="221"/>
      <c r="B1885" s="221"/>
      <c r="C1885" s="221"/>
      <c r="D1885" s="212"/>
      <c r="E1885" s="59"/>
      <c r="G1885" s="59"/>
    </row>
    <row r="1886" spans="1:7" ht="20.25" customHeight="1" x14ac:dyDescent="0.3">
      <c r="A1886" s="221"/>
      <c r="B1886" s="221"/>
      <c r="C1886" s="221"/>
      <c r="D1886" s="212"/>
      <c r="E1886" s="59"/>
      <c r="G1886" s="59"/>
    </row>
    <row r="1887" spans="1:7" ht="20.25" customHeight="1" x14ac:dyDescent="0.3">
      <c r="A1887" s="221"/>
      <c r="B1887" s="221"/>
      <c r="C1887" s="221"/>
      <c r="D1887" s="212"/>
      <c r="E1887" s="59"/>
      <c r="G1887" s="59"/>
    </row>
    <row r="1888" spans="1:7" ht="20.25" customHeight="1" x14ac:dyDescent="0.3">
      <c r="A1888" s="221"/>
      <c r="B1888" s="221"/>
      <c r="C1888" s="221"/>
      <c r="D1888" s="212"/>
      <c r="E1888" s="59"/>
      <c r="G1888" s="59"/>
    </row>
    <row r="1889" spans="1:7" ht="20.25" customHeight="1" x14ac:dyDescent="0.3">
      <c r="A1889" s="221"/>
      <c r="B1889" s="221"/>
      <c r="C1889" s="221"/>
      <c r="D1889" s="212"/>
      <c r="E1889" s="59"/>
      <c r="G1889" s="59"/>
    </row>
    <row r="1890" spans="1:7" ht="20.25" customHeight="1" x14ac:dyDescent="0.3">
      <c r="A1890" s="221"/>
      <c r="B1890" s="221"/>
      <c r="C1890" s="221"/>
      <c r="D1890" s="212"/>
      <c r="E1890" s="59"/>
      <c r="G1890" s="59"/>
    </row>
    <row r="1891" spans="1:7" ht="20.25" customHeight="1" x14ac:dyDescent="0.3">
      <c r="A1891" s="221"/>
      <c r="B1891" s="221"/>
      <c r="C1891" s="221"/>
      <c r="D1891" s="212"/>
      <c r="E1891" s="59"/>
      <c r="G1891" s="59"/>
    </row>
    <row r="1892" spans="1:7" ht="20.25" customHeight="1" x14ac:dyDescent="0.3">
      <c r="A1892" s="221"/>
      <c r="B1892" s="221"/>
      <c r="C1892" s="221"/>
      <c r="D1892" s="212"/>
      <c r="E1892" s="59"/>
      <c r="G1892" s="59"/>
    </row>
    <row r="1893" spans="1:7" ht="20.25" customHeight="1" x14ac:dyDescent="0.3">
      <c r="A1893" s="221"/>
      <c r="B1893" s="221"/>
      <c r="C1893" s="221"/>
      <c r="D1893" s="212"/>
      <c r="E1893" s="59"/>
      <c r="G1893" s="59"/>
    </row>
    <row r="1894" spans="1:7" ht="20.25" customHeight="1" x14ac:dyDescent="0.3">
      <c r="A1894" s="221"/>
      <c r="B1894" s="221"/>
      <c r="C1894" s="221"/>
      <c r="D1894" s="212"/>
      <c r="E1894" s="59"/>
      <c r="G1894" s="59"/>
    </row>
    <row r="1895" spans="1:7" ht="20.25" customHeight="1" x14ac:dyDescent="0.3">
      <c r="A1895" s="221"/>
      <c r="B1895" s="221"/>
      <c r="C1895" s="221"/>
      <c r="D1895" s="212"/>
      <c r="E1895" s="59"/>
      <c r="G1895" s="59"/>
    </row>
    <row r="1896" spans="1:7" ht="20.25" customHeight="1" x14ac:dyDescent="0.3">
      <c r="A1896" s="221"/>
      <c r="B1896" s="221"/>
      <c r="C1896" s="221"/>
      <c r="D1896" s="212"/>
      <c r="E1896" s="59"/>
      <c r="G1896" s="59"/>
    </row>
    <row r="1897" spans="1:7" ht="20.25" customHeight="1" x14ac:dyDescent="0.3">
      <c r="A1897" s="221"/>
      <c r="B1897" s="221"/>
      <c r="C1897" s="221"/>
      <c r="D1897" s="212"/>
      <c r="E1897" s="59"/>
      <c r="G1897" s="59"/>
    </row>
    <row r="1898" spans="1:7" ht="20.25" customHeight="1" x14ac:dyDescent="0.3">
      <c r="A1898" s="221"/>
      <c r="B1898" s="221"/>
      <c r="C1898" s="221"/>
      <c r="D1898" s="212"/>
      <c r="E1898" s="59"/>
      <c r="G1898" s="59"/>
    </row>
    <row r="1899" spans="1:7" ht="20.25" customHeight="1" x14ac:dyDescent="0.3">
      <c r="A1899" s="221"/>
      <c r="B1899" s="221"/>
      <c r="C1899" s="221"/>
      <c r="D1899" s="212"/>
      <c r="E1899" s="59"/>
      <c r="G1899" s="59"/>
    </row>
    <row r="1900" spans="1:7" ht="20.25" customHeight="1" x14ac:dyDescent="0.3">
      <c r="A1900" s="221"/>
      <c r="B1900" s="221"/>
      <c r="C1900" s="221"/>
      <c r="D1900" s="212"/>
      <c r="E1900" s="59"/>
      <c r="G1900" s="59"/>
    </row>
    <row r="1901" spans="1:7" ht="20.25" customHeight="1" x14ac:dyDescent="0.3">
      <c r="A1901" s="221"/>
      <c r="B1901" s="221"/>
      <c r="C1901" s="221"/>
      <c r="D1901" s="212"/>
      <c r="E1901" s="59"/>
      <c r="G1901" s="59"/>
    </row>
    <row r="1902" spans="1:7" ht="20.25" customHeight="1" x14ac:dyDescent="0.3">
      <c r="A1902" s="221"/>
      <c r="B1902" s="221"/>
      <c r="C1902" s="221"/>
      <c r="D1902" s="212"/>
      <c r="E1902" s="59"/>
      <c r="G1902" s="59"/>
    </row>
    <row r="1903" spans="1:7" ht="20.25" customHeight="1" x14ac:dyDescent="0.3">
      <c r="A1903" s="221"/>
      <c r="B1903" s="221"/>
      <c r="C1903" s="221"/>
      <c r="D1903" s="212"/>
      <c r="E1903" s="59"/>
      <c r="G1903" s="59"/>
    </row>
    <row r="1904" spans="1:7" ht="20.25" customHeight="1" x14ac:dyDescent="0.3">
      <c r="A1904" s="221"/>
      <c r="B1904" s="221"/>
      <c r="C1904" s="221"/>
      <c r="D1904" s="212"/>
      <c r="E1904" s="59"/>
      <c r="G1904" s="59"/>
    </row>
    <row r="1905" spans="1:7" ht="20.25" customHeight="1" x14ac:dyDescent="0.3">
      <c r="A1905" s="221"/>
      <c r="B1905" s="221"/>
      <c r="C1905" s="221"/>
      <c r="D1905" s="212"/>
      <c r="E1905" s="59"/>
      <c r="G1905" s="59"/>
    </row>
    <row r="1906" spans="1:7" ht="20.25" customHeight="1" x14ac:dyDescent="0.3">
      <c r="A1906" s="221"/>
      <c r="B1906" s="221"/>
      <c r="C1906" s="221"/>
      <c r="D1906" s="212"/>
      <c r="E1906" s="59"/>
      <c r="G1906" s="59"/>
    </row>
    <row r="1907" spans="1:7" ht="20.25" customHeight="1" x14ac:dyDescent="0.3">
      <c r="A1907" s="221"/>
      <c r="B1907" s="221"/>
      <c r="C1907" s="221"/>
      <c r="D1907" s="212"/>
      <c r="E1907" s="59"/>
      <c r="G1907" s="59"/>
    </row>
    <row r="1908" spans="1:7" ht="20.25" customHeight="1" x14ac:dyDescent="0.3">
      <c r="A1908" s="221"/>
      <c r="B1908" s="221"/>
      <c r="C1908" s="221"/>
      <c r="D1908" s="212"/>
      <c r="E1908" s="59"/>
      <c r="G1908" s="59"/>
    </row>
    <row r="1909" spans="1:7" ht="20.25" customHeight="1" x14ac:dyDescent="0.3">
      <c r="A1909" s="221"/>
      <c r="B1909" s="221"/>
      <c r="C1909" s="221"/>
      <c r="D1909" s="212"/>
      <c r="E1909" s="59"/>
      <c r="G1909" s="59"/>
    </row>
    <row r="1910" spans="1:7" ht="20.25" customHeight="1" x14ac:dyDescent="0.3">
      <c r="A1910" s="221"/>
      <c r="B1910" s="221"/>
      <c r="C1910" s="221"/>
      <c r="D1910" s="212"/>
      <c r="E1910" s="59"/>
      <c r="G1910" s="59"/>
    </row>
    <row r="1911" spans="1:7" ht="20.25" customHeight="1" x14ac:dyDescent="0.3">
      <c r="A1911" s="221"/>
      <c r="B1911" s="221"/>
      <c r="C1911" s="221"/>
      <c r="D1911" s="212"/>
      <c r="E1911" s="59"/>
      <c r="G1911" s="59"/>
    </row>
    <row r="1912" spans="1:7" ht="20.25" customHeight="1" x14ac:dyDescent="0.3">
      <c r="A1912" s="221"/>
      <c r="B1912" s="221"/>
      <c r="C1912" s="221"/>
      <c r="D1912" s="212"/>
      <c r="E1912" s="59"/>
      <c r="G1912" s="59"/>
    </row>
    <row r="1913" spans="1:7" ht="20.25" customHeight="1" x14ac:dyDescent="0.3">
      <c r="A1913" s="221"/>
      <c r="B1913" s="221"/>
      <c r="C1913" s="221"/>
      <c r="D1913" s="212"/>
      <c r="E1913" s="59"/>
      <c r="G1913" s="59"/>
    </row>
    <row r="1914" spans="1:7" ht="20.25" customHeight="1" x14ac:dyDescent="0.3">
      <c r="A1914" s="221"/>
      <c r="B1914" s="221"/>
      <c r="C1914" s="221"/>
      <c r="D1914" s="212"/>
      <c r="E1914" s="59"/>
      <c r="G1914" s="59"/>
    </row>
    <row r="1915" spans="1:7" ht="20.25" customHeight="1" x14ac:dyDescent="0.3">
      <c r="A1915" s="221"/>
      <c r="B1915" s="221"/>
      <c r="C1915" s="221"/>
      <c r="D1915" s="212"/>
      <c r="E1915" s="59"/>
      <c r="G1915" s="59"/>
    </row>
    <row r="1916" spans="1:7" ht="20.25" customHeight="1" x14ac:dyDescent="0.3">
      <c r="A1916" s="221"/>
      <c r="B1916" s="221"/>
      <c r="C1916" s="221"/>
      <c r="D1916" s="212"/>
      <c r="E1916" s="59"/>
      <c r="G1916" s="59"/>
    </row>
    <row r="1917" spans="1:7" ht="20.25" customHeight="1" x14ac:dyDescent="0.3">
      <c r="A1917" s="221"/>
      <c r="B1917" s="221"/>
      <c r="C1917" s="221"/>
      <c r="D1917" s="212"/>
      <c r="E1917" s="59"/>
      <c r="G1917" s="59"/>
    </row>
    <row r="1918" spans="1:7" ht="20.25" customHeight="1" x14ac:dyDescent="0.3">
      <c r="A1918" s="221"/>
      <c r="B1918" s="221"/>
      <c r="C1918" s="221"/>
      <c r="D1918" s="212"/>
      <c r="E1918" s="59"/>
      <c r="G1918" s="59"/>
    </row>
    <row r="1919" spans="1:7" ht="20.25" customHeight="1" x14ac:dyDescent="0.3">
      <c r="A1919" s="221"/>
      <c r="B1919" s="221"/>
      <c r="C1919" s="221"/>
      <c r="D1919" s="212"/>
      <c r="E1919" s="59"/>
      <c r="G1919" s="59"/>
    </row>
    <row r="1920" spans="1:7" ht="20.25" customHeight="1" x14ac:dyDescent="0.3">
      <c r="A1920" s="221"/>
      <c r="B1920" s="221"/>
      <c r="C1920" s="221"/>
      <c r="D1920" s="212"/>
      <c r="E1920" s="59"/>
      <c r="G1920" s="59"/>
    </row>
    <row r="1921" spans="1:7" ht="20.25" customHeight="1" x14ac:dyDescent="0.3">
      <c r="A1921" s="221"/>
      <c r="B1921" s="221"/>
      <c r="C1921" s="221"/>
      <c r="D1921" s="212"/>
      <c r="E1921" s="59"/>
      <c r="G1921" s="59"/>
    </row>
    <row r="1922" spans="1:7" ht="20.25" customHeight="1" x14ac:dyDescent="0.3">
      <c r="A1922" s="221"/>
      <c r="B1922" s="221"/>
      <c r="C1922" s="221"/>
      <c r="D1922" s="212"/>
      <c r="E1922" s="59"/>
      <c r="G1922" s="59"/>
    </row>
    <row r="1923" spans="1:7" ht="20.25" customHeight="1" x14ac:dyDescent="0.3">
      <c r="A1923" s="221"/>
      <c r="B1923" s="221"/>
      <c r="C1923" s="221"/>
      <c r="D1923" s="212"/>
      <c r="E1923" s="59"/>
      <c r="G1923" s="59"/>
    </row>
    <row r="1924" spans="1:7" ht="20.25" customHeight="1" x14ac:dyDescent="0.3">
      <c r="A1924" s="221"/>
      <c r="B1924" s="221"/>
      <c r="C1924" s="221"/>
      <c r="D1924" s="212"/>
      <c r="E1924" s="59"/>
      <c r="G1924" s="59"/>
    </row>
    <row r="1925" spans="1:7" ht="20.25" customHeight="1" x14ac:dyDescent="0.3">
      <c r="A1925" s="221"/>
      <c r="B1925" s="221"/>
      <c r="C1925" s="221"/>
      <c r="D1925" s="212"/>
      <c r="E1925" s="59"/>
      <c r="G1925" s="59"/>
    </row>
    <row r="1926" spans="1:7" ht="20.25" customHeight="1" x14ac:dyDescent="0.3">
      <c r="A1926" s="221"/>
      <c r="B1926" s="221"/>
      <c r="C1926" s="221"/>
      <c r="D1926" s="212"/>
      <c r="E1926" s="59"/>
      <c r="G1926" s="59"/>
    </row>
    <row r="1927" spans="1:7" ht="20.25" customHeight="1" x14ac:dyDescent="0.3">
      <c r="A1927" s="221"/>
      <c r="B1927" s="221"/>
      <c r="C1927" s="221"/>
      <c r="D1927" s="212"/>
      <c r="E1927" s="59"/>
      <c r="G1927" s="59"/>
    </row>
    <row r="1928" spans="1:7" ht="20.25" customHeight="1" x14ac:dyDescent="0.3">
      <c r="A1928" s="221"/>
      <c r="B1928" s="221"/>
      <c r="C1928" s="221"/>
      <c r="D1928" s="212"/>
      <c r="E1928" s="59"/>
      <c r="G1928" s="59"/>
    </row>
    <row r="1929" spans="1:7" ht="20.25" customHeight="1" x14ac:dyDescent="0.3">
      <c r="A1929" s="221"/>
      <c r="B1929" s="221"/>
      <c r="C1929" s="221"/>
      <c r="D1929" s="212"/>
      <c r="E1929" s="59"/>
      <c r="G1929" s="59"/>
    </row>
    <row r="1930" spans="1:7" ht="20.25" customHeight="1" x14ac:dyDescent="0.3">
      <c r="A1930" s="221"/>
      <c r="B1930" s="221"/>
      <c r="C1930" s="221"/>
      <c r="D1930" s="212"/>
      <c r="E1930" s="59"/>
      <c r="G1930" s="59"/>
    </row>
    <row r="1931" spans="1:7" ht="20.25" customHeight="1" x14ac:dyDescent="0.3">
      <c r="A1931" s="221"/>
      <c r="B1931" s="221"/>
      <c r="C1931" s="221"/>
      <c r="D1931" s="212"/>
      <c r="E1931" s="59"/>
      <c r="G1931" s="59"/>
    </row>
    <row r="1932" spans="1:7" ht="20.25" customHeight="1" x14ac:dyDescent="0.3">
      <c r="A1932" s="221"/>
      <c r="B1932" s="221"/>
      <c r="C1932" s="221"/>
      <c r="D1932" s="212"/>
      <c r="E1932" s="59"/>
      <c r="G1932" s="59"/>
    </row>
    <row r="1933" spans="1:7" ht="20.25" customHeight="1" x14ac:dyDescent="0.3">
      <c r="A1933" s="221"/>
      <c r="B1933" s="221"/>
      <c r="C1933" s="221"/>
      <c r="D1933" s="212"/>
      <c r="E1933" s="59"/>
      <c r="G1933" s="59"/>
    </row>
    <row r="1934" spans="1:7" ht="20.25" customHeight="1" x14ac:dyDescent="0.3">
      <c r="A1934" s="221"/>
      <c r="B1934" s="221"/>
      <c r="C1934" s="221"/>
      <c r="D1934" s="212"/>
      <c r="E1934" s="59"/>
      <c r="G1934" s="59"/>
    </row>
    <row r="1935" spans="1:7" ht="20.25" customHeight="1" x14ac:dyDescent="0.3">
      <c r="A1935" s="221"/>
      <c r="B1935" s="221"/>
      <c r="C1935" s="221"/>
      <c r="D1935" s="212"/>
      <c r="E1935" s="59"/>
      <c r="G1935" s="59"/>
    </row>
    <row r="1936" spans="1:7" ht="20.25" customHeight="1" x14ac:dyDescent="0.3">
      <c r="A1936" s="221"/>
      <c r="B1936" s="221"/>
      <c r="C1936" s="221"/>
      <c r="D1936" s="212"/>
      <c r="E1936" s="59"/>
      <c r="G1936" s="59"/>
    </row>
    <row r="1937" spans="1:7" ht="20.25" customHeight="1" x14ac:dyDescent="0.3">
      <c r="A1937" s="221"/>
      <c r="B1937" s="221"/>
      <c r="C1937" s="221"/>
      <c r="D1937" s="212"/>
      <c r="E1937" s="59"/>
      <c r="G1937" s="59"/>
    </row>
    <row r="1938" spans="1:7" ht="20.25" customHeight="1" x14ac:dyDescent="0.3">
      <c r="A1938" s="221"/>
      <c r="B1938" s="221"/>
      <c r="C1938" s="221"/>
      <c r="D1938" s="212"/>
      <c r="E1938" s="59"/>
      <c r="G1938" s="59"/>
    </row>
    <row r="1939" spans="1:7" ht="20.25" customHeight="1" x14ac:dyDescent="0.3">
      <c r="A1939" s="221"/>
      <c r="B1939" s="221"/>
      <c r="C1939" s="221"/>
      <c r="D1939" s="212"/>
      <c r="E1939" s="59"/>
      <c r="G1939" s="59"/>
    </row>
    <row r="1940" spans="1:7" ht="20.25" customHeight="1" x14ac:dyDescent="0.3">
      <c r="A1940" s="221"/>
      <c r="B1940" s="221"/>
      <c r="C1940" s="221"/>
      <c r="D1940" s="212"/>
      <c r="E1940" s="59"/>
      <c r="G1940" s="59"/>
    </row>
    <row r="1941" spans="1:7" ht="20.25" customHeight="1" x14ac:dyDescent="0.3">
      <c r="A1941" s="221"/>
      <c r="B1941" s="221"/>
      <c r="C1941" s="221"/>
      <c r="D1941" s="212"/>
      <c r="E1941" s="59"/>
      <c r="G1941" s="59"/>
    </row>
    <row r="1942" spans="1:7" ht="20.25" customHeight="1" x14ac:dyDescent="0.3">
      <c r="A1942" s="221"/>
      <c r="B1942" s="221"/>
      <c r="C1942" s="221"/>
      <c r="D1942" s="212"/>
      <c r="E1942" s="59"/>
      <c r="G1942" s="59"/>
    </row>
    <row r="1943" spans="1:7" ht="20.25" customHeight="1" x14ac:dyDescent="0.3">
      <c r="A1943" s="221"/>
      <c r="B1943" s="221"/>
      <c r="C1943" s="221"/>
      <c r="D1943" s="212"/>
      <c r="E1943" s="59"/>
      <c r="G1943" s="59"/>
    </row>
    <row r="1944" spans="1:7" ht="20.25" customHeight="1" x14ac:dyDescent="0.3">
      <c r="A1944" s="221"/>
      <c r="B1944" s="221"/>
      <c r="C1944" s="221"/>
      <c r="D1944" s="212"/>
      <c r="E1944" s="59"/>
      <c r="G1944" s="59"/>
    </row>
    <row r="1945" spans="1:7" ht="20.25" customHeight="1" x14ac:dyDescent="0.3">
      <c r="A1945" s="221"/>
      <c r="B1945" s="221"/>
      <c r="C1945" s="221"/>
      <c r="D1945" s="212"/>
      <c r="E1945" s="59"/>
      <c r="G1945" s="59"/>
    </row>
    <row r="1946" spans="1:7" ht="20.25" customHeight="1" x14ac:dyDescent="0.3">
      <c r="A1946" s="221"/>
      <c r="B1946" s="221"/>
      <c r="C1946" s="221"/>
      <c r="D1946" s="212"/>
      <c r="E1946" s="59"/>
      <c r="G1946" s="59"/>
    </row>
    <row r="1947" spans="1:7" ht="20.25" customHeight="1" x14ac:dyDescent="0.3">
      <c r="A1947" s="221"/>
      <c r="B1947" s="221"/>
      <c r="C1947" s="221"/>
      <c r="D1947" s="212"/>
      <c r="E1947" s="59"/>
      <c r="G1947" s="59"/>
    </row>
    <row r="1948" spans="1:7" ht="20.25" customHeight="1" x14ac:dyDescent="0.3">
      <c r="A1948" s="221"/>
      <c r="B1948" s="221"/>
      <c r="C1948" s="221"/>
      <c r="D1948" s="212"/>
      <c r="E1948" s="59"/>
      <c r="G1948" s="59"/>
    </row>
    <row r="1949" spans="1:7" ht="20.25" customHeight="1" x14ac:dyDescent="0.3">
      <c r="A1949" s="221"/>
      <c r="B1949" s="221"/>
      <c r="C1949" s="221"/>
      <c r="D1949" s="212"/>
      <c r="E1949" s="59"/>
      <c r="G1949" s="59"/>
    </row>
    <row r="1950" spans="1:7" ht="20.25" customHeight="1" x14ac:dyDescent="0.3">
      <c r="A1950" s="221"/>
      <c r="B1950" s="221"/>
      <c r="C1950" s="221"/>
      <c r="D1950" s="212"/>
      <c r="E1950" s="59"/>
      <c r="G1950" s="59"/>
    </row>
    <row r="1951" spans="1:7" ht="20.25" customHeight="1" x14ac:dyDescent="0.3">
      <c r="A1951" s="221"/>
      <c r="B1951" s="221"/>
      <c r="C1951" s="221"/>
      <c r="D1951" s="212"/>
      <c r="E1951" s="59"/>
      <c r="G1951" s="59"/>
    </row>
    <row r="1952" spans="1:7" ht="20.25" customHeight="1" x14ac:dyDescent="0.3">
      <c r="A1952" s="221"/>
      <c r="B1952" s="221"/>
      <c r="C1952" s="221"/>
      <c r="D1952" s="212"/>
      <c r="E1952" s="59"/>
      <c r="G1952" s="59"/>
    </row>
    <row r="1953" spans="1:7" ht="20.25" customHeight="1" x14ac:dyDescent="0.3">
      <c r="A1953" s="221"/>
      <c r="B1953" s="221"/>
      <c r="C1953" s="221"/>
      <c r="D1953" s="212"/>
      <c r="E1953" s="59"/>
      <c r="G1953" s="59"/>
    </row>
    <row r="1954" spans="1:7" ht="20.25" customHeight="1" x14ac:dyDescent="0.3">
      <c r="A1954" s="221"/>
      <c r="B1954" s="221"/>
      <c r="C1954" s="221"/>
      <c r="D1954" s="212"/>
      <c r="E1954" s="59"/>
      <c r="G1954" s="59"/>
    </row>
    <row r="1955" spans="1:7" ht="20.25" customHeight="1" x14ac:dyDescent="0.3">
      <c r="A1955" s="221"/>
      <c r="B1955" s="221"/>
      <c r="C1955" s="221"/>
      <c r="D1955" s="212"/>
      <c r="E1955" s="59"/>
      <c r="G1955" s="59"/>
    </row>
    <row r="1956" spans="1:7" ht="20.25" customHeight="1" x14ac:dyDescent="0.3">
      <c r="A1956" s="221"/>
      <c r="B1956" s="221"/>
      <c r="C1956" s="221"/>
      <c r="D1956" s="212"/>
      <c r="E1956" s="59"/>
      <c r="G1956" s="59"/>
    </row>
    <row r="1957" spans="1:7" ht="20.25" customHeight="1" x14ac:dyDescent="0.3">
      <c r="A1957" s="221"/>
      <c r="B1957" s="221"/>
      <c r="C1957" s="221"/>
      <c r="D1957" s="212"/>
      <c r="E1957" s="59"/>
      <c r="G1957" s="59"/>
    </row>
    <row r="1958" spans="1:7" ht="20.25" customHeight="1" x14ac:dyDescent="0.3">
      <c r="A1958" s="221"/>
      <c r="B1958" s="221"/>
      <c r="C1958" s="221"/>
      <c r="D1958" s="212"/>
      <c r="E1958" s="59"/>
      <c r="G1958" s="59"/>
    </row>
    <row r="1959" spans="1:7" ht="20.25" customHeight="1" x14ac:dyDescent="0.3">
      <c r="A1959" s="221"/>
      <c r="B1959" s="221"/>
      <c r="C1959" s="221"/>
      <c r="D1959" s="212"/>
      <c r="E1959" s="59"/>
      <c r="G1959" s="59"/>
    </row>
    <row r="1960" spans="1:7" ht="20.25" customHeight="1" x14ac:dyDescent="0.3">
      <c r="A1960" s="221"/>
      <c r="B1960" s="221"/>
      <c r="C1960" s="221"/>
      <c r="D1960" s="212"/>
      <c r="E1960" s="59"/>
      <c r="G1960" s="59"/>
    </row>
    <row r="1961" spans="1:7" ht="20.25" customHeight="1" x14ac:dyDescent="0.3">
      <c r="A1961" s="221"/>
      <c r="B1961" s="221"/>
      <c r="C1961" s="221"/>
      <c r="D1961" s="212"/>
      <c r="E1961" s="59"/>
      <c r="G1961" s="59"/>
    </row>
    <row r="1962" spans="1:7" ht="20.25" customHeight="1" x14ac:dyDescent="0.3">
      <c r="A1962" s="221"/>
      <c r="B1962" s="221"/>
      <c r="C1962" s="221"/>
      <c r="D1962" s="212"/>
      <c r="E1962" s="59"/>
      <c r="G1962" s="59"/>
    </row>
    <row r="1963" spans="1:7" ht="20.25" customHeight="1" x14ac:dyDescent="0.3">
      <c r="A1963" s="221"/>
      <c r="B1963" s="221"/>
      <c r="C1963" s="221"/>
      <c r="D1963" s="212"/>
      <c r="E1963" s="59"/>
      <c r="G1963" s="59"/>
    </row>
    <row r="1964" spans="1:7" ht="20.25" customHeight="1" x14ac:dyDescent="0.3">
      <c r="A1964" s="221"/>
      <c r="B1964" s="221"/>
      <c r="C1964" s="221"/>
      <c r="D1964" s="212"/>
      <c r="E1964" s="59"/>
      <c r="G1964" s="59"/>
    </row>
    <row r="1965" spans="1:7" ht="20.25" customHeight="1" x14ac:dyDescent="0.3">
      <c r="A1965" s="221"/>
      <c r="B1965" s="221"/>
      <c r="C1965" s="221"/>
      <c r="D1965" s="212"/>
      <c r="E1965" s="59"/>
      <c r="G1965" s="59"/>
    </row>
    <row r="1966" spans="1:7" ht="20.25" customHeight="1" x14ac:dyDescent="0.3">
      <c r="A1966" s="221"/>
      <c r="B1966" s="221"/>
      <c r="C1966" s="221"/>
      <c r="D1966" s="212"/>
      <c r="E1966" s="59"/>
      <c r="G1966" s="59"/>
    </row>
    <row r="1967" spans="1:7" ht="20.25" customHeight="1" x14ac:dyDescent="0.3">
      <c r="A1967" s="221"/>
      <c r="B1967" s="221"/>
      <c r="C1967" s="221"/>
      <c r="D1967" s="212"/>
      <c r="E1967" s="59"/>
      <c r="G1967" s="59"/>
    </row>
    <row r="1968" spans="1:7" ht="20.25" customHeight="1" x14ac:dyDescent="0.3">
      <c r="A1968" s="221"/>
      <c r="B1968" s="221"/>
      <c r="C1968" s="221"/>
      <c r="D1968" s="212"/>
      <c r="E1968" s="59"/>
      <c r="G1968" s="59"/>
    </row>
    <row r="1969" spans="1:7" ht="20.25" customHeight="1" x14ac:dyDescent="0.3">
      <c r="A1969" s="221"/>
      <c r="B1969" s="221"/>
      <c r="C1969" s="221"/>
      <c r="D1969" s="212"/>
      <c r="E1969" s="59"/>
      <c r="G1969" s="59"/>
    </row>
    <row r="1970" spans="1:7" ht="20.25" customHeight="1" x14ac:dyDescent="0.3">
      <c r="A1970" s="221"/>
      <c r="B1970" s="221"/>
      <c r="C1970" s="221"/>
      <c r="D1970" s="212"/>
      <c r="E1970" s="59"/>
      <c r="G1970" s="59"/>
    </row>
    <row r="1971" spans="1:7" ht="20.25" customHeight="1" x14ac:dyDescent="0.3">
      <c r="A1971" s="221"/>
      <c r="B1971" s="221"/>
      <c r="C1971" s="221"/>
      <c r="D1971" s="212"/>
      <c r="E1971" s="59"/>
      <c r="G1971" s="59"/>
    </row>
    <row r="1972" spans="1:7" ht="20.25" customHeight="1" x14ac:dyDescent="0.3">
      <c r="A1972" s="221"/>
      <c r="B1972" s="221"/>
      <c r="C1972" s="221"/>
      <c r="D1972" s="212"/>
      <c r="E1972" s="59"/>
      <c r="G1972" s="59"/>
    </row>
    <row r="1973" spans="1:7" ht="20.25" customHeight="1" x14ac:dyDescent="0.3">
      <c r="A1973" s="221"/>
      <c r="B1973" s="221"/>
      <c r="C1973" s="221"/>
      <c r="D1973" s="212"/>
      <c r="E1973" s="59"/>
      <c r="G1973" s="59"/>
    </row>
    <row r="1974" spans="1:7" ht="20.25" customHeight="1" x14ac:dyDescent="0.3">
      <c r="A1974" s="221"/>
      <c r="B1974" s="221"/>
      <c r="C1974" s="221"/>
      <c r="D1974" s="212"/>
      <c r="E1974" s="59"/>
      <c r="G1974" s="59"/>
    </row>
    <row r="1975" spans="1:7" ht="20.25" customHeight="1" x14ac:dyDescent="0.3">
      <c r="A1975" s="221"/>
      <c r="B1975" s="221"/>
      <c r="C1975" s="221"/>
      <c r="D1975" s="212"/>
      <c r="E1975" s="59"/>
      <c r="G1975" s="59"/>
    </row>
    <row r="1976" spans="1:7" ht="20.25" customHeight="1" x14ac:dyDescent="0.3">
      <c r="A1976" s="221"/>
      <c r="B1976" s="221"/>
      <c r="C1976" s="221"/>
      <c r="D1976" s="212"/>
      <c r="E1976" s="59"/>
      <c r="G1976" s="59"/>
    </row>
    <row r="1977" spans="1:7" ht="20.25" customHeight="1" x14ac:dyDescent="0.3">
      <c r="A1977" s="221"/>
      <c r="B1977" s="221"/>
      <c r="C1977" s="221"/>
      <c r="D1977" s="212"/>
      <c r="E1977" s="59"/>
      <c r="G1977" s="59"/>
    </row>
    <row r="1978" spans="1:7" ht="20.25" customHeight="1" x14ac:dyDescent="0.3">
      <c r="A1978" s="221"/>
      <c r="B1978" s="221"/>
      <c r="C1978" s="221"/>
      <c r="D1978" s="212"/>
      <c r="E1978" s="59"/>
      <c r="G1978" s="59"/>
    </row>
    <row r="1979" spans="1:7" ht="20.25" customHeight="1" x14ac:dyDescent="0.3">
      <c r="A1979" s="221"/>
      <c r="B1979" s="221"/>
      <c r="C1979" s="221"/>
      <c r="D1979" s="212"/>
      <c r="E1979" s="59"/>
      <c r="G1979" s="59"/>
    </row>
    <row r="1980" spans="1:7" ht="20.25" customHeight="1" x14ac:dyDescent="0.3">
      <c r="A1980" s="221"/>
      <c r="B1980" s="221"/>
      <c r="C1980" s="221"/>
      <c r="D1980" s="212"/>
      <c r="E1980" s="59"/>
      <c r="G1980" s="59"/>
    </row>
    <row r="1981" spans="1:7" ht="20.25" customHeight="1" x14ac:dyDescent="0.3">
      <c r="A1981" s="221"/>
      <c r="B1981" s="221"/>
      <c r="C1981" s="221"/>
      <c r="D1981" s="212"/>
      <c r="E1981" s="59"/>
      <c r="G1981" s="59"/>
    </row>
    <row r="1982" spans="1:7" ht="20.25" customHeight="1" x14ac:dyDescent="0.3">
      <c r="A1982" s="221"/>
      <c r="B1982" s="221"/>
      <c r="C1982" s="221"/>
      <c r="D1982" s="212"/>
      <c r="E1982" s="59"/>
      <c r="G1982" s="59"/>
    </row>
    <row r="1983" spans="1:7" ht="20.25" customHeight="1" x14ac:dyDescent="0.3">
      <c r="A1983" s="221"/>
      <c r="B1983" s="221"/>
      <c r="C1983" s="221"/>
      <c r="D1983" s="212"/>
      <c r="E1983" s="59"/>
      <c r="G1983" s="59"/>
    </row>
    <row r="1984" spans="1:7" ht="20.25" customHeight="1" x14ac:dyDescent="0.3">
      <c r="A1984" s="221"/>
      <c r="B1984" s="221"/>
      <c r="C1984" s="221"/>
      <c r="D1984" s="212"/>
      <c r="E1984" s="59"/>
      <c r="G1984" s="59"/>
    </row>
    <row r="1985" spans="1:7" ht="20.25" customHeight="1" x14ac:dyDescent="0.3">
      <c r="A1985" s="221"/>
      <c r="B1985" s="221"/>
      <c r="C1985" s="221"/>
      <c r="D1985" s="212"/>
      <c r="E1985" s="59"/>
      <c r="G1985" s="59"/>
    </row>
    <row r="1986" spans="1:7" ht="20.25" customHeight="1" x14ac:dyDescent="0.3">
      <c r="A1986" s="221"/>
      <c r="B1986" s="221"/>
      <c r="C1986" s="221"/>
      <c r="D1986" s="212"/>
      <c r="E1986" s="59"/>
      <c r="G1986" s="59"/>
    </row>
    <row r="1987" spans="1:7" ht="20.25" customHeight="1" x14ac:dyDescent="0.3">
      <c r="A1987" s="221"/>
      <c r="B1987" s="221"/>
      <c r="C1987" s="221"/>
      <c r="D1987" s="212"/>
      <c r="E1987" s="59"/>
      <c r="G1987" s="59"/>
    </row>
    <row r="1988" spans="1:7" ht="20.25" customHeight="1" x14ac:dyDescent="0.3">
      <c r="A1988" s="221"/>
      <c r="B1988" s="221"/>
      <c r="C1988" s="221"/>
      <c r="D1988" s="212"/>
      <c r="E1988" s="59"/>
      <c r="G1988" s="59"/>
    </row>
    <row r="1989" spans="1:7" ht="20.25" customHeight="1" x14ac:dyDescent="0.3">
      <c r="A1989" s="221"/>
      <c r="B1989" s="221"/>
      <c r="C1989" s="221"/>
      <c r="D1989" s="212"/>
      <c r="E1989" s="59"/>
      <c r="G1989" s="59"/>
    </row>
    <row r="1990" spans="1:7" ht="20.25" customHeight="1" x14ac:dyDescent="0.3">
      <c r="A1990" s="221"/>
      <c r="B1990" s="221"/>
      <c r="C1990" s="221"/>
      <c r="D1990" s="212"/>
      <c r="E1990" s="59"/>
      <c r="G1990" s="59"/>
    </row>
    <row r="1991" spans="1:7" ht="20.25" customHeight="1" x14ac:dyDescent="0.3">
      <c r="A1991" s="221"/>
      <c r="B1991" s="221"/>
      <c r="C1991" s="221"/>
      <c r="D1991" s="212"/>
      <c r="E1991" s="59"/>
      <c r="G1991" s="59"/>
    </row>
    <row r="1992" spans="1:7" ht="20.25" customHeight="1" x14ac:dyDescent="0.3">
      <c r="A1992" s="221"/>
      <c r="B1992" s="221"/>
      <c r="C1992" s="221"/>
      <c r="D1992" s="212"/>
      <c r="E1992" s="59"/>
      <c r="G1992" s="59"/>
    </row>
    <row r="1993" spans="1:7" ht="20.25" customHeight="1" x14ac:dyDescent="0.3">
      <c r="A1993" s="221"/>
      <c r="B1993" s="221"/>
      <c r="C1993" s="221"/>
      <c r="D1993" s="212"/>
      <c r="E1993" s="59"/>
      <c r="G1993" s="59"/>
    </row>
    <row r="1994" spans="1:7" ht="20.25" customHeight="1" x14ac:dyDescent="0.3">
      <c r="A1994" s="221"/>
      <c r="B1994" s="221"/>
      <c r="C1994" s="221"/>
      <c r="D1994" s="212"/>
      <c r="E1994" s="59"/>
      <c r="G1994" s="59"/>
    </row>
    <row r="1995" spans="1:7" ht="20.25" customHeight="1" x14ac:dyDescent="0.3">
      <c r="A1995" s="221"/>
      <c r="B1995" s="221"/>
      <c r="C1995" s="221"/>
      <c r="D1995" s="212"/>
      <c r="E1995" s="59"/>
      <c r="G1995" s="59"/>
    </row>
    <row r="1996" spans="1:7" ht="20.25" customHeight="1" x14ac:dyDescent="0.3">
      <c r="A1996" s="221"/>
      <c r="B1996" s="221"/>
      <c r="C1996" s="221"/>
      <c r="D1996" s="212"/>
      <c r="E1996" s="59"/>
      <c r="G1996" s="59"/>
    </row>
    <row r="1997" spans="1:7" ht="20.25" customHeight="1" x14ac:dyDescent="0.3">
      <c r="A1997" s="221"/>
      <c r="B1997" s="221"/>
      <c r="C1997" s="221"/>
      <c r="D1997" s="212"/>
      <c r="E1997" s="59"/>
      <c r="G1997" s="59"/>
    </row>
    <row r="1998" spans="1:7" ht="20.25" customHeight="1" x14ac:dyDescent="0.3">
      <c r="A1998" s="221"/>
      <c r="B1998" s="221"/>
      <c r="C1998" s="221"/>
      <c r="D1998" s="212"/>
      <c r="E1998" s="59"/>
      <c r="G1998" s="59"/>
    </row>
    <row r="1999" spans="1:7" ht="20.25" customHeight="1" x14ac:dyDescent="0.3">
      <c r="A1999" s="221"/>
      <c r="B1999" s="221"/>
      <c r="C1999" s="221"/>
      <c r="D1999" s="212"/>
      <c r="E1999" s="59"/>
      <c r="G1999" s="59"/>
    </row>
    <row r="2000" spans="1:7" ht="20.25" customHeight="1" x14ac:dyDescent="0.3">
      <c r="A2000" s="221"/>
      <c r="B2000" s="221"/>
      <c r="C2000" s="221"/>
      <c r="D2000" s="212"/>
      <c r="E2000" s="59"/>
      <c r="G2000" s="59"/>
    </row>
    <row r="2001" spans="1:7" ht="20.25" customHeight="1" x14ac:dyDescent="0.3">
      <c r="A2001" s="221"/>
      <c r="B2001" s="221"/>
      <c r="C2001" s="221"/>
      <c r="D2001" s="212"/>
      <c r="E2001" s="59"/>
      <c r="G2001" s="59"/>
    </row>
    <row r="2002" spans="1:7" ht="20.25" customHeight="1" x14ac:dyDescent="0.3">
      <c r="A2002" s="221"/>
      <c r="B2002" s="221"/>
      <c r="C2002" s="221"/>
      <c r="D2002" s="212"/>
      <c r="E2002" s="59"/>
      <c r="G2002" s="59"/>
    </row>
    <row r="2003" spans="1:7" ht="20.25" customHeight="1" x14ac:dyDescent="0.3">
      <c r="A2003" s="221"/>
      <c r="B2003" s="221"/>
      <c r="C2003" s="221"/>
      <c r="D2003" s="212"/>
      <c r="E2003" s="59"/>
      <c r="G2003" s="59"/>
    </row>
    <row r="2004" spans="1:7" ht="20.25" customHeight="1" x14ac:dyDescent="0.3">
      <c r="A2004" s="221"/>
      <c r="B2004" s="221"/>
      <c r="C2004" s="221"/>
      <c r="D2004" s="212"/>
      <c r="E2004" s="59"/>
      <c r="G2004" s="59"/>
    </row>
    <row r="2005" spans="1:7" ht="20.25" customHeight="1" x14ac:dyDescent="0.3">
      <c r="A2005" s="221"/>
      <c r="B2005" s="221"/>
      <c r="C2005" s="221"/>
      <c r="D2005" s="212"/>
      <c r="E2005" s="59"/>
      <c r="G2005" s="59"/>
    </row>
    <row r="2006" spans="1:7" ht="20.25" customHeight="1" x14ac:dyDescent="0.3">
      <c r="A2006" s="221"/>
      <c r="B2006" s="221"/>
      <c r="C2006" s="221"/>
      <c r="D2006" s="212"/>
      <c r="E2006" s="59"/>
      <c r="G2006" s="59"/>
    </row>
    <row r="2007" spans="1:7" ht="20.25" customHeight="1" x14ac:dyDescent="0.3">
      <c r="A2007" s="221"/>
      <c r="B2007" s="221"/>
      <c r="C2007" s="221"/>
      <c r="D2007" s="212"/>
      <c r="E2007" s="59"/>
      <c r="G2007" s="59"/>
    </row>
    <row r="2008" spans="1:7" ht="20.25" customHeight="1" x14ac:dyDescent="0.3">
      <c r="A2008" s="221"/>
      <c r="B2008" s="221"/>
      <c r="C2008" s="221"/>
      <c r="D2008" s="212"/>
      <c r="E2008" s="59"/>
      <c r="G2008" s="59"/>
    </row>
    <row r="2009" spans="1:7" ht="20.25" customHeight="1" x14ac:dyDescent="0.3">
      <c r="A2009" s="221"/>
      <c r="B2009" s="221"/>
      <c r="C2009" s="221"/>
      <c r="D2009" s="212"/>
      <c r="E2009" s="59"/>
      <c r="G2009" s="59"/>
    </row>
    <row r="2010" spans="1:7" ht="20.25" customHeight="1" x14ac:dyDescent="0.3">
      <c r="A2010" s="221"/>
      <c r="B2010" s="221"/>
      <c r="C2010" s="221"/>
      <c r="D2010" s="212"/>
      <c r="E2010" s="59"/>
      <c r="G2010" s="59"/>
    </row>
    <row r="2011" spans="1:7" ht="20.25" customHeight="1" x14ac:dyDescent="0.3">
      <c r="A2011" s="221"/>
      <c r="B2011" s="221"/>
      <c r="C2011" s="221"/>
      <c r="D2011" s="212"/>
      <c r="E2011" s="59"/>
      <c r="G2011" s="59"/>
    </row>
    <row r="2012" spans="1:7" ht="20.25" customHeight="1" x14ac:dyDescent="0.3">
      <c r="A2012" s="221"/>
      <c r="B2012" s="221"/>
      <c r="C2012" s="221"/>
      <c r="D2012" s="212"/>
      <c r="E2012" s="59"/>
      <c r="G2012" s="59"/>
    </row>
    <row r="2013" spans="1:7" ht="20.25" customHeight="1" x14ac:dyDescent="0.3">
      <c r="A2013" s="221"/>
      <c r="B2013" s="221"/>
      <c r="C2013" s="221"/>
      <c r="D2013" s="212"/>
      <c r="E2013" s="59"/>
      <c r="G2013" s="59"/>
    </row>
    <row r="2014" spans="1:7" ht="20.25" customHeight="1" x14ac:dyDescent="0.3">
      <c r="A2014" s="221"/>
      <c r="B2014" s="221"/>
      <c r="C2014" s="221"/>
      <c r="D2014" s="212"/>
      <c r="E2014" s="59"/>
      <c r="G2014" s="59"/>
    </row>
    <row r="2015" spans="1:7" ht="20.25" customHeight="1" x14ac:dyDescent="0.3">
      <c r="A2015" s="221"/>
      <c r="B2015" s="221"/>
      <c r="C2015" s="221"/>
      <c r="D2015" s="212"/>
      <c r="E2015" s="59"/>
      <c r="G2015" s="59"/>
    </row>
    <row r="2016" spans="1:7" ht="20.25" customHeight="1" x14ac:dyDescent="0.3">
      <c r="A2016" s="221"/>
      <c r="B2016" s="221"/>
      <c r="C2016" s="221"/>
      <c r="D2016" s="212"/>
      <c r="E2016" s="59"/>
      <c r="G2016" s="59"/>
    </row>
    <row r="2017" spans="1:7" ht="20.25" customHeight="1" x14ac:dyDescent="0.3">
      <c r="A2017" s="221"/>
      <c r="B2017" s="221"/>
      <c r="C2017" s="221"/>
      <c r="D2017" s="212"/>
      <c r="E2017" s="59"/>
      <c r="G2017" s="59"/>
    </row>
    <row r="2018" spans="1:7" ht="20.25" customHeight="1" x14ac:dyDescent="0.3">
      <c r="A2018" s="221"/>
      <c r="B2018" s="221"/>
      <c r="C2018" s="221"/>
      <c r="D2018" s="212"/>
      <c r="E2018" s="59"/>
      <c r="G2018" s="59"/>
    </row>
    <row r="2019" spans="1:7" ht="20.25" customHeight="1" x14ac:dyDescent="0.3">
      <c r="A2019" s="221"/>
      <c r="B2019" s="221"/>
      <c r="C2019" s="221"/>
      <c r="D2019" s="212"/>
      <c r="E2019" s="59"/>
      <c r="G2019" s="59"/>
    </row>
    <row r="2020" spans="1:7" ht="20.25" customHeight="1" x14ac:dyDescent="0.3">
      <c r="A2020" s="221"/>
      <c r="B2020" s="221"/>
      <c r="C2020" s="221"/>
      <c r="D2020" s="212"/>
      <c r="E2020" s="59"/>
      <c r="G2020" s="59"/>
    </row>
    <row r="2021" spans="1:7" ht="20.25" customHeight="1" x14ac:dyDescent="0.3">
      <c r="A2021" s="221"/>
      <c r="B2021" s="221"/>
      <c r="C2021" s="221"/>
      <c r="D2021" s="212"/>
      <c r="E2021" s="59"/>
      <c r="G2021" s="59"/>
    </row>
    <row r="2022" spans="1:7" ht="20.25" customHeight="1" x14ac:dyDescent="0.3">
      <c r="A2022" s="221"/>
      <c r="B2022" s="221"/>
      <c r="C2022" s="221"/>
      <c r="D2022" s="212"/>
      <c r="E2022" s="59"/>
      <c r="G2022" s="59"/>
    </row>
    <row r="2023" spans="1:7" ht="20.25" customHeight="1" x14ac:dyDescent="0.3">
      <c r="A2023" s="221"/>
      <c r="B2023" s="221"/>
      <c r="C2023" s="221"/>
      <c r="D2023" s="212"/>
      <c r="E2023" s="59"/>
      <c r="G2023" s="59"/>
    </row>
    <row r="2024" spans="1:7" ht="20.25" customHeight="1" x14ac:dyDescent="0.3">
      <c r="A2024" s="221"/>
      <c r="B2024" s="221"/>
      <c r="C2024" s="221"/>
      <c r="D2024" s="212"/>
      <c r="E2024" s="59"/>
      <c r="G2024" s="59"/>
    </row>
    <row r="2025" spans="1:7" ht="20.25" customHeight="1" x14ac:dyDescent="0.3">
      <c r="A2025" s="221"/>
      <c r="B2025" s="221"/>
      <c r="C2025" s="221"/>
      <c r="D2025" s="212"/>
      <c r="E2025" s="59"/>
      <c r="G2025" s="59"/>
    </row>
    <row r="2026" spans="1:7" ht="20.25" customHeight="1" x14ac:dyDescent="0.3">
      <c r="A2026" s="221"/>
      <c r="B2026" s="221"/>
      <c r="C2026" s="221"/>
      <c r="D2026" s="212"/>
      <c r="E2026" s="59"/>
      <c r="G2026" s="59"/>
    </row>
    <row r="2027" spans="1:7" ht="20.25" customHeight="1" x14ac:dyDescent="0.3">
      <c r="A2027" s="221"/>
      <c r="B2027" s="221"/>
      <c r="C2027" s="221"/>
      <c r="D2027" s="212"/>
      <c r="E2027" s="59"/>
      <c r="G2027" s="59"/>
    </row>
    <row r="2028" spans="1:7" ht="20.25" customHeight="1" x14ac:dyDescent="0.3">
      <c r="A2028" s="221"/>
      <c r="B2028" s="221"/>
      <c r="C2028" s="221"/>
      <c r="D2028" s="212"/>
      <c r="E2028" s="59"/>
      <c r="G2028" s="59"/>
    </row>
    <row r="2029" spans="1:7" ht="20.25" customHeight="1" x14ac:dyDescent="0.3">
      <c r="A2029" s="221"/>
      <c r="B2029" s="221"/>
      <c r="C2029" s="221"/>
      <c r="D2029" s="212"/>
      <c r="E2029" s="59"/>
      <c r="G2029" s="59"/>
    </row>
    <row r="2030" spans="1:7" ht="20.25" customHeight="1" x14ac:dyDescent="0.3">
      <c r="A2030" s="221"/>
      <c r="B2030" s="221"/>
      <c r="C2030" s="221"/>
      <c r="D2030" s="212"/>
      <c r="E2030" s="59"/>
      <c r="G2030" s="59"/>
    </row>
    <row r="2031" spans="1:7" ht="20.25" customHeight="1" x14ac:dyDescent="0.3">
      <c r="A2031" s="221"/>
      <c r="B2031" s="221"/>
      <c r="C2031" s="221"/>
      <c r="D2031" s="212"/>
      <c r="E2031" s="59"/>
      <c r="G2031" s="59"/>
    </row>
    <row r="2032" spans="1:7" ht="20.25" customHeight="1" x14ac:dyDescent="0.3">
      <c r="A2032" s="221"/>
      <c r="B2032" s="221"/>
      <c r="C2032" s="221"/>
      <c r="D2032" s="212"/>
      <c r="E2032" s="59"/>
      <c r="G2032" s="59"/>
    </row>
    <row r="2033" spans="1:7" ht="20.25" customHeight="1" x14ac:dyDescent="0.3">
      <c r="A2033" s="221"/>
      <c r="B2033" s="221"/>
      <c r="C2033" s="221"/>
      <c r="D2033" s="212"/>
      <c r="E2033" s="59"/>
      <c r="G2033" s="59"/>
    </row>
    <row r="2034" spans="1:7" ht="20.25" customHeight="1" x14ac:dyDescent="0.3">
      <c r="A2034" s="221"/>
      <c r="B2034" s="221"/>
      <c r="C2034" s="221"/>
      <c r="D2034" s="212"/>
      <c r="E2034" s="59"/>
      <c r="G2034" s="59"/>
    </row>
    <row r="2035" spans="1:7" ht="20.25" customHeight="1" x14ac:dyDescent="0.3">
      <c r="A2035" s="221"/>
      <c r="B2035" s="221"/>
      <c r="C2035" s="221"/>
      <c r="D2035" s="212"/>
      <c r="E2035" s="59"/>
      <c r="G2035" s="59"/>
    </row>
    <row r="2036" spans="1:7" ht="20.25" customHeight="1" x14ac:dyDescent="0.3">
      <c r="A2036" s="221"/>
      <c r="B2036" s="221"/>
      <c r="C2036" s="221"/>
      <c r="D2036" s="212"/>
      <c r="E2036" s="59"/>
      <c r="G2036" s="59"/>
    </row>
    <row r="2037" spans="1:7" ht="20.25" customHeight="1" x14ac:dyDescent="0.3">
      <c r="A2037" s="221"/>
      <c r="B2037" s="221"/>
      <c r="C2037" s="221"/>
      <c r="D2037" s="212"/>
      <c r="E2037" s="59"/>
      <c r="G2037" s="59"/>
    </row>
    <row r="2038" spans="1:7" ht="20.25" customHeight="1" x14ac:dyDescent="0.3">
      <c r="A2038" s="221"/>
      <c r="B2038" s="221"/>
      <c r="C2038" s="221"/>
      <c r="D2038" s="212"/>
      <c r="E2038" s="59"/>
      <c r="G2038" s="59"/>
    </row>
    <row r="2039" spans="1:7" ht="20.25" customHeight="1" x14ac:dyDescent="0.3">
      <c r="A2039" s="221"/>
      <c r="B2039" s="221"/>
      <c r="C2039" s="221"/>
      <c r="D2039" s="212"/>
      <c r="E2039" s="59"/>
      <c r="G2039" s="59"/>
    </row>
    <row r="2040" spans="1:7" ht="20.25" customHeight="1" x14ac:dyDescent="0.3">
      <c r="A2040" s="221"/>
      <c r="B2040" s="221"/>
      <c r="C2040" s="221"/>
      <c r="D2040" s="212"/>
      <c r="E2040" s="59"/>
      <c r="G2040" s="59"/>
    </row>
    <row r="2041" spans="1:7" ht="20.25" customHeight="1" x14ac:dyDescent="0.3">
      <c r="A2041" s="221"/>
      <c r="B2041" s="221"/>
      <c r="C2041" s="221"/>
      <c r="D2041" s="212"/>
      <c r="E2041" s="59"/>
      <c r="G2041" s="59"/>
    </row>
    <row r="2042" spans="1:7" ht="20.25" customHeight="1" x14ac:dyDescent="0.3">
      <c r="A2042" s="221"/>
      <c r="B2042" s="221"/>
      <c r="C2042" s="221"/>
      <c r="D2042" s="212"/>
      <c r="E2042" s="59"/>
      <c r="G2042" s="59"/>
    </row>
    <row r="2043" spans="1:7" ht="20.25" customHeight="1" x14ac:dyDescent="0.3">
      <c r="A2043" s="221"/>
      <c r="B2043" s="221"/>
      <c r="C2043" s="221"/>
      <c r="D2043" s="212"/>
      <c r="E2043" s="59"/>
      <c r="G2043" s="59"/>
    </row>
    <row r="2044" spans="1:7" ht="20.25" customHeight="1" x14ac:dyDescent="0.3">
      <c r="A2044" s="221"/>
      <c r="B2044" s="221"/>
      <c r="C2044" s="221"/>
      <c r="D2044" s="212"/>
      <c r="E2044" s="59"/>
      <c r="G2044" s="59"/>
    </row>
    <row r="2045" spans="1:7" ht="20.25" customHeight="1" x14ac:dyDescent="0.3">
      <c r="A2045" s="221"/>
      <c r="B2045" s="221"/>
      <c r="C2045" s="221"/>
      <c r="D2045" s="212"/>
      <c r="E2045" s="59"/>
      <c r="G2045" s="59"/>
    </row>
    <row r="2046" spans="1:7" ht="20.25" customHeight="1" x14ac:dyDescent="0.3">
      <c r="A2046" s="221"/>
      <c r="B2046" s="221"/>
      <c r="C2046" s="221"/>
      <c r="D2046" s="212"/>
      <c r="E2046" s="59"/>
      <c r="G2046" s="59"/>
    </row>
    <row r="2047" spans="1:7" ht="20.25" customHeight="1" x14ac:dyDescent="0.3">
      <c r="A2047" s="221"/>
      <c r="B2047" s="221"/>
      <c r="C2047" s="221"/>
      <c r="D2047" s="212"/>
      <c r="E2047" s="59"/>
      <c r="G2047" s="59"/>
    </row>
    <row r="2048" spans="1:7" ht="20.25" customHeight="1" x14ac:dyDescent="0.3">
      <c r="A2048" s="221"/>
      <c r="B2048" s="221"/>
      <c r="C2048" s="221"/>
      <c r="D2048" s="212"/>
      <c r="E2048" s="59"/>
      <c r="G2048" s="59"/>
    </row>
    <row r="2049" spans="1:7" ht="20.25" customHeight="1" x14ac:dyDescent="0.3">
      <c r="A2049" s="221"/>
      <c r="B2049" s="221"/>
      <c r="C2049" s="221"/>
      <c r="D2049" s="212"/>
      <c r="E2049" s="59"/>
      <c r="G2049" s="59"/>
    </row>
    <row r="2050" spans="1:7" ht="20.25" customHeight="1" x14ac:dyDescent="0.3">
      <c r="A2050" s="221"/>
      <c r="B2050" s="221"/>
      <c r="C2050" s="221"/>
      <c r="D2050" s="212"/>
      <c r="E2050" s="59"/>
      <c r="G2050" s="59"/>
    </row>
    <row r="2051" spans="1:7" ht="20.25" customHeight="1" x14ac:dyDescent="0.3">
      <c r="A2051" s="221"/>
      <c r="B2051" s="221"/>
      <c r="C2051" s="221"/>
      <c r="D2051" s="212"/>
      <c r="E2051" s="59"/>
      <c r="G2051" s="59"/>
    </row>
    <row r="2052" spans="1:7" ht="20.25" customHeight="1" x14ac:dyDescent="0.3">
      <c r="A2052" s="221"/>
      <c r="B2052" s="221"/>
      <c r="C2052" s="221"/>
      <c r="D2052" s="212"/>
      <c r="E2052" s="59"/>
      <c r="G2052" s="59"/>
    </row>
    <row r="2053" spans="1:7" ht="20.25" customHeight="1" x14ac:dyDescent="0.3">
      <c r="A2053" s="221"/>
      <c r="B2053" s="221"/>
      <c r="C2053" s="221"/>
      <c r="D2053" s="212"/>
      <c r="E2053" s="59"/>
      <c r="G2053" s="59"/>
    </row>
    <row r="2054" spans="1:7" ht="20.25" customHeight="1" x14ac:dyDescent="0.3">
      <c r="A2054" s="221"/>
      <c r="B2054" s="221"/>
      <c r="C2054" s="221"/>
      <c r="D2054" s="212"/>
      <c r="E2054" s="59"/>
      <c r="G2054" s="59"/>
    </row>
    <row r="2055" spans="1:7" ht="20.25" customHeight="1" x14ac:dyDescent="0.3">
      <c r="A2055" s="221"/>
      <c r="B2055" s="221"/>
      <c r="C2055" s="221"/>
      <c r="D2055" s="212"/>
      <c r="E2055" s="59"/>
      <c r="G2055" s="59"/>
    </row>
    <row r="2056" spans="1:7" ht="20.25" customHeight="1" x14ac:dyDescent="0.3">
      <c r="A2056" s="221"/>
      <c r="B2056" s="221"/>
      <c r="C2056" s="221"/>
      <c r="D2056" s="212"/>
      <c r="E2056" s="59"/>
      <c r="G2056" s="59"/>
    </row>
    <row r="2057" spans="1:7" ht="20.25" customHeight="1" x14ac:dyDescent="0.3">
      <c r="A2057" s="221"/>
      <c r="B2057" s="221"/>
      <c r="C2057" s="221"/>
      <c r="D2057" s="212"/>
      <c r="E2057" s="59"/>
      <c r="G2057" s="59"/>
    </row>
    <row r="2058" spans="1:7" ht="20.25" customHeight="1" x14ac:dyDescent="0.3">
      <c r="A2058" s="221"/>
      <c r="B2058" s="221"/>
      <c r="C2058" s="221"/>
      <c r="D2058" s="212"/>
      <c r="E2058" s="59"/>
      <c r="G2058" s="59"/>
    </row>
    <row r="2059" spans="1:7" ht="20.25" customHeight="1" x14ac:dyDescent="0.3">
      <c r="A2059" s="221"/>
      <c r="B2059" s="221"/>
      <c r="C2059" s="221"/>
      <c r="D2059" s="212"/>
      <c r="E2059" s="59"/>
      <c r="G2059" s="59"/>
    </row>
    <row r="2060" spans="1:7" ht="20.25" customHeight="1" x14ac:dyDescent="0.3">
      <c r="A2060" s="221"/>
      <c r="B2060" s="221"/>
      <c r="C2060" s="221"/>
      <c r="D2060" s="212"/>
      <c r="E2060" s="59"/>
      <c r="G2060" s="59"/>
    </row>
    <row r="2061" spans="1:7" ht="20.25" customHeight="1" x14ac:dyDescent="0.3">
      <c r="A2061" s="221"/>
      <c r="B2061" s="221"/>
      <c r="C2061" s="221"/>
      <c r="D2061" s="212"/>
      <c r="E2061" s="59"/>
      <c r="G2061" s="59"/>
    </row>
    <row r="2062" spans="1:7" ht="20.25" customHeight="1" x14ac:dyDescent="0.3">
      <c r="A2062" s="221"/>
      <c r="B2062" s="221"/>
      <c r="C2062" s="221"/>
      <c r="D2062" s="212"/>
      <c r="E2062" s="59"/>
      <c r="G2062" s="59"/>
    </row>
    <row r="2063" spans="1:7" ht="20.25" customHeight="1" x14ac:dyDescent="0.3">
      <c r="A2063" s="221"/>
      <c r="B2063" s="221"/>
      <c r="C2063" s="221"/>
      <c r="D2063" s="212"/>
      <c r="E2063" s="59"/>
      <c r="G2063" s="59"/>
    </row>
    <row r="2064" spans="1:7" ht="20.25" customHeight="1" x14ac:dyDescent="0.3">
      <c r="A2064" s="221"/>
      <c r="B2064" s="221"/>
      <c r="C2064" s="221"/>
      <c r="D2064" s="212"/>
      <c r="E2064" s="59"/>
      <c r="G2064" s="59"/>
    </row>
    <row r="2065" spans="1:7" ht="20.25" customHeight="1" x14ac:dyDescent="0.3">
      <c r="A2065" s="221"/>
      <c r="B2065" s="221"/>
      <c r="C2065" s="221"/>
      <c r="D2065" s="212"/>
      <c r="E2065" s="59"/>
      <c r="G2065" s="59"/>
    </row>
    <row r="2066" spans="1:7" ht="20.25" customHeight="1" x14ac:dyDescent="0.3">
      <c r="A2066" s="221"/>
      <c r="B2066" s="221"/>
      <c r="C2066" s="221"/>
      <c r="D2066" s="212"/>
      <c r="E2066" s="59"/>
      <c r="G2066" s="59"/>
    </row>
    <row r="2067" spans="1:7" ht="20.25" customHeight="1" x14ac:dyDescent="0.3">
      <c r="A2067" s="221"/>
      <c r="B2067" s="221"/>
      <c r="C2067" s="221"/>
      <c r="D2067" s="212"/>
      <c r="E2067" s="59"/>
      <c r="G2067" s="59"/>
    </row>
    <row r="2068" spans="1:7" ht="20.25" customHeight="1" x14ac:dyDescent="0.3">
      <c r="A2068" s="221"/>
      <c r="B2068" s="221"/>
      <c r="C2068" s="221"/>
      <c r="D2068" s="212"/>
      <c r="E2068" s="59"/>
      <c r="G2068" s="59"/>
    </row>
    <row r="2069" spans="1:7" ht="20.25" customHeight="1" x14ac:dyDescent="0.3">
      <c r="A2069" s="221"/>
      <c r="B2069" s="221"/>
      <c r="C2069" s="221"/>
      <c r="D2069" s="212"/>
      <c r="E2069" s="59"/>
      <c r="G2069" s="59"/>
    </row>
    <row r="2070" spans="1:7" ht="20.25" customHeight="1" x14ac:dyDescent="0.3">
      <c r="A2070" s="221"/>
      <c r="B2070" s="221"/>
      <c r="C2070" s="221"/>
      <c r="D2070" s="212"/>
      <c r="E2070" s="59"/>
      <c r="G2070" s="59"/>
    </row>
    <row r="2071" spans="1:7" ht="20.25" customHeight="1" x14ac:dyDescent="0.3">
      <c r="A2071" s="221"/>
      <c r="B2071" s="221"/>
      <c r="C2071" s="221"/>
      <c r="D2071" s="212"/>
      <c r="E2071" s="59"/>
      <c r="G2071" s="59"/>
    </row>
    <row r="2072" spans="1:7" ht="20.25" customHeight="1" x14ac:dyDescent="0.3">
      <c r="A2072" s="221"/>
      <c r="B2072" s="221"/>
      <c r="C2072" s="221"/>
      <c r="D2072" s="212"/>
      <c r="E2072" s="59"/>
      <c r="G2072" s="59"/>
    </row>
    <row r="2073" spans="1:7" ht="20.25" customHeight="1" x14ac:dyDescent="0.3">
      <c r="A2073" s="221"/>
      <c r="B2073" s="221"/>
      <c r="C2073" s="221"/>
      <c r="D2073" s="212"/>
      <c r="E2073" s="59"/>
      <c r="G2073" s="59"/>
    </row>
    <row r="2074" spans="1:7" ht="20.25" customHeight="1" x14ac:dyDescent="0.3">
      <c r="A2074" s="221"/>
      <c r="B2074" s="221"/>
      <c r="C2074" s="221"/>
      <c r="D2074" s="212"/>
      <c r="E2074" s="59"/>
      <c r="G2074" s="59"/>
    </row>
    <row r="2075" spans="1:7" ht="20.25" customHeight="1" x14ac:dyDescent="0.3">
      <c r="A2075" s="221"/>
      <c r="B2075" s="221"/>
      <c r="C2075" s="221"/>
      <c r="D2075" s="212"/>
      <c r="E2075" s="59"/>
      <c r="G2075" s="59"/>
    </row>
    <row r="2076" spans="1:7" ht="20.25" customHeight="1" x14ac:dyDescent="0.3">
      <c r="A2076" s="221"/>
      <c r="B2076" s="221"/>
      <c r="C2076" s="221"/>
      <c r="D2076" s="212"/>
      <c r="E2076" s="59"/>
      <c r="G2076" s="59"/>
    </row>
    <row r="2077" spans="1:7" ht="20.25" customHeight="1" x14ac:dyDescent="0.3">
      <c r="A2077" s="221"/>
      <c r="B2077" s="221"/>
      <c r="C2077" s="221"/>
      <c r="D2077" s="212"/>
      <c r="E2077" s="59"/>
      <c r="G2077" s="59"/>
    </row>
    <row r="2078" spans="1:7" ht="20.25" customHeight="1" x14ac:dyDescent="0.3">
      <c r="A2078" s="221"/>
      <c r="B2078" s="221"/>
      <c r="C2078" s="221"/>
      <c r="D2078" s="212"/>
      <c r="E2078" s="59"/>
      <c r="G2078" s="59"/>
    </row>
    <row r="2079" spans="1:7" ht="20.25" customHeight="1" x14ac:dyDescent="0.3">
      <c r="A2079" s="221"/>
      <c r="B2079" s="221"/>
      <c r="C2079" s="221"/>
      <c r="D2079" s="212"/>
      <c r="E2079" s="59"/>
      <c r="G2079" s="59"/>
    </row>
    <row r="2080" spans="1:7" ht="20.25" customHeight="1" x14ac:dyDescent="0.3">
      <c r="A2080" s="221"/>
      <c r="B2080" s="221"/>
      <c r="C2080" s="221"/>
      <c r="D2080" s="212"/>
      <c r="E2080" s="59"/>
      <c r="G2080" s="59"/>
    </row>
    <row r="2081" spans="1:7" ht="20.25" customHeight="1" x14ac:dyDescent="0.3">
      <c r="A2081" s="221"/>
      <c r="B2081" s="221"/>
      <c r="C2081" s="221"/>
      <c r="D2081" s="212"/>
      <c r="E2081" s="59"/>
      <c r="G2081" s="59"/>
    </row>
    <row r="2082" spans="1:7" ht="20.25" customHeight="1" x14ac:dyDescent="0.3">
      <c r="A2082" s="221"/>
      <c r="B2082" s="221"/>
      <c r="C2082" s="221"/>
      <c r="D2082" s="212"/>
      <c r="E2082" s="59"/>
      <c r="G2082" s="59"/>
    </row>
    <row r="2083" spans="1:7" ht="20.25" customHeight="1" x14ac:dyDescent="0.3">
      <c r="A2083" s="221"/>
      <c r="B2083" s="221"/>
      <c r="C2083" s="221"/>
      <c r="D2083" s="212"/>
      <c r="E2083" s="59"/>
      <c r="G2083" s="59"/>
    </row>
    <row r="2084" spans="1:7" ht="20.25" customHeight="1" x14ac:dyDescent="0.3">
      <c r="A2084" s="221"/>
      <c r="B2084" s="221"/>
      <c r="C2084" s="221"/>
      <c r="D2084" s="212"/>
      <c r="E2084" s="59"/>
      <c r="G2084" s="59"/>
    </row>
    <row r="2085" spans="1:7" ht="20.25" customHeight="1" x14ac:dyDescent="0.3">
      <c r="A2085" s="221"/>
      <c r="B2085" s="221"/>
      <c r="C2085" s="221"/>
      <c r="D2085" s="212"/>
      <c r="E2085" s="59"/>
      <c r="G2085" s="59"/>
    </row>
    <row r="2086" spans="1:7" ht="20.25" customHeight="1" x14ac:dyDescent="0.3">
      <c r="A2086" s="221"/>
      <c r="B2086" s="221"/>
      <c r="C2086" s="221"/>
      <c r="D2086" s="212"/>
      <c r="E2086" s="59"/>
      <c r="G2086" s="59"/>
    </row>
    <row r="2087" spans="1:7" ht="20.25" customHeight="1" x14ac:dyDescent="0.3">
      <c r="A2087" s="221"/>
      <c r="B2087" s="221"/>
      <c r="C2087" s="221"/>
      <c r="D2087" s="212"/>
      <c r="E2087" s="59"/>
      <c r="G2087" s="59"/>
    </row>
    <row r="2088" spans="1:7" ht="20.25" customHeight="1" x14ac:dyDescent="0.3">
      <c r="A2088" s="221"/>
      <c r="B2088" s="221"/>
      <c r="C2088" s="221"/>
      <c r="D2088" s="212"/>
      <c r="E2088" s="59"/>
      <c r="G2088" s="59"/>
    </row>
    <row r="2089" spans="1:7" ht="20.25" customHeight="1" x14ac:dyDescent="0.3">
      <c r="A2089" s="221"/>
      <c r="B2089" s="221"/>
      <c r="C2089" s="221"/>
      <c r="D2089" s="212"/>
      <c r="E2089" s="59"/>
      <c r="G2089" s="59"/>
    </row>
    <row r="2090" spans="1:7" ht="20.25" customHeight="1" x14ac:dyDescent="0.3">
      <c r="A2090" s="221"/>
      <c r="B2090" s="221"/>
      <c r="C2090" s="221"/>
      <c r="D2090" s="212"/>
      <c r="E2090" s="59"/>
      <c r="G2090" s="59"/>
    </row>
    <row r="2091" spans="1:7" ht="20.25" customHeight="1" x14ac:dyDescent="0.3">
      <c r="A2091" s="221"/>
      <c r="B2091" s="221"/>
      <c r="C2091" s="221"/>
      <c r="D2091" s="212"/>
      <c r="E2091" s="59"/>
      <c r="G2091" s="59"/>
    </row>
    <row r="2092" spans="1:7" ht="20.25" customHeight="1" x14ac:dyDescent="0.3">
      <c r="A2092" s="221"/>
      <c r="B2092" s="221"/>
      <c r="C2092" s="221"/>
      <c r="D2092" s="212"/>
      <c r="E2092" s="59"/>
      <c r="G2092" s="59"/>
    </row>
    <row r="2093" spans="1:7" ht="20.25" customHeight="1" x14ac:dyDescent="0.3">
      <c r="A2093" s="221"/>
      <c r="B2093" s="221"/>
      <c r="C2093" s="221"/>
      <c r="D2093" s="212"/>
      <c r="E2093" s="59"/>
      <c r="G2093" s="59"/>
    </row>
    <row r="2094" spans="1:7" ht="20.25" customHeight="1" x14ac:dyDescent="0.3">
      <c r="A2094" s="221"/>
      <c r="B2094" s="221"/>
      <c r="C2094" s="221"/>
      <c r="D2094" s="212"/>
      <c r="E2094" s="59"/>
      <c r="G2094" s="59"/>
    </row>
    <row r="2095" spans="1:7" ht="20.25" customHeight="1" x14ac:dyDescent="0.3">
      <c r="A2095" s="221"/>
      <c r="B2095" s="221"/>
      <c r="C2095" s="221"/>
      <c r="D2095" s="212"/>
      <c r="E2095" s="59"/>
      <c r="G2095" s="59"/>
    </row>
    <row r="2096" spans="1:7" ht="20.25" customHeight="1" x14ac:dyDescent="0.3">
      <c r="A2096" s="221"/>
      <c r="B2096" s="221"/>
      <c r="C2096" s="221"/>
      <c r="D2096" s="212"/>
      <c r="E2096" s="59"/>
      <c r="G2096" s="59"/>
    </row>
    <row r="2097" spans="1:7" ht="20.25" customHeight="1" x14ac:dyDescent="0.3">
      <c r="A2097" s="221"/>
      <c r="B2097" s="221"/>
      <c r="C2097" s="221"/>
      <c r="D2097" s="212"/>
      <c r="E2097" s="59"/>
      <c r="G2097" s="59"/>
    </row>
    <row r="2098" spans="1:7" ht="20.25" customHeight="1" x14ac:dyDescent="0.3">
      <c r="A2098" s="221"/>
      <c r="B2098" s="221"/>
      <c r="C2098" s="221"/>
      <c r="D2098" s="212"/>
      <c r="E2098" s="59"/>
      <c r="G2098" s="59"/>
    </row>
    <row r="2099" spans="1:7" ht="20.25" customHeight="1" x14ac:dyDescent="0.3">
      <c r="A2099" s="221"/>
      <c r="B2099" s="221"/>
      <c r="C2099" s="221"/>
      <c r="D2099" s="212"/>
      <c r="E2099" s="59"/>
      <c r="G2099" s="59"/>
    </row>
    <row r="2100" spans="1:7" ht="20.25" customHeight="1" x14ac:dyDescent="0.3">
      <c r="A2100" s="221"/>
      <c r="B2100" s="221"/>
      <c r="C2100" s="221"/>
      <c r="D2100" s="212"/>
      <c r="E2100" s="59"/>
      <c r="G2100" s="59"/>
    </row>
    <row r="2101" spans="1:7" ht="20.25" customHeight="1" x14ac:dyDescent="0.3">
      <c r="A2101" s="221"/>
      <c r="B2101" s="221"/>
      <c r="C2101" s="221"/>
      <c r="D2101" s="212"/>
      <c r="E2101" s="59"/>
      <c r="G2101" s="59"/>
    </row>
    <row r="2102" spans="1:7" ht="20.25" customHeight="1" x14ac:dyDescent="0.3">
      <c r="A2102" s="221"/>
      <c r="B2102" s="221"/>
      <c r="C2102" s="221"/>
      <c r="D2102" s="212"/>
      <c r="E2102" s="59"/>
      <c r="G2102" s="59"/>
    </row>
    <row r="2103" spans="1:7" ht="20.25" customHeight="1" x14ac:dyDescent="0.3">
      <c r="A2103" s="221"/>
      <c r="B2103" s="221"/>
      <c r="C2103" s="221"/>
      <c r="D2103" s="212"/>
      <c r="E2103" s="59"/>
      <c r="G2103" s="59"/>
    </row>
    <row r="2104" spans="1:7" ht="20.25" customHeight="1" x14ac:dyDescent="0.3">
      <c r="A2104" s="221"/>
      <c r="B2104" s="221"/>
      <c r="C2104" s="221"/>
      <c r="D2104" s="212"/>
      <c r="E2104" s="59"/>
      <c r="G2104" s="59"/>
    </row>
    <row r="2105" spans="1:7" ht="20.25" customHeight="1" x14ac:dyDescent="0.3">
      <c r="A2105" s="221"/>
      <c r="B2105" s="221"/>
      <c r="C2105" s="221"/>
      <c r="D2105" s="212"/>
      <c r="E2105" s="59"/>
      <c r="G2105" s="59"/>
    </row>
    <row r="2106" spans="1:7" ht="20.25" customHeight="1" x14ac:dyDescent="0.3">
      <c r="A2106" s="221"/>
      <c r="B2106" s="221"/>
      <c r="C2106" s="221"/>
      <c r="D2106" s="212"/>
      <c r="E2106" s="59"/>
      <c r="G2106" s="59"/>
    </row>
    <row r="2107" spans="1:7" ht="20.25" customHeight="1" x14ac:dyDescent="0.3">
      <c r="A2107" s="221"/>
      <c r="B2107" s="221"/>
      <c r="C2107" s="221"/>
      <c r="D2107" s="212"/>
      <c r="E2107" s="59"/>
      <c r="G2107" s="59"/>
    </row>
    <row r="2108" spans="1:7" ht="20.25" customHeight="1" x14ac:dyDescent="0.3">
      <c r="A2108" s="221"/>
      <c r="B2108" s="221"/>
      <c r="C2108" s="221"/>
      <c r="D2108" s="212"/>
      <c r="E2108" s="59"/>
      <c r="G2108" s="59"/>
    </row>
    <row r="2109" spans="1:7" ht="20.25" customHeight="1" x14ac:dyDescent="0.3">
      <c r="A2109" s="221"/>
      <c r="B2109" s="221"/>
      <c r="C2109" s="221"/>
      <c r="D2109" s="212"/>
      <c r="E2109" s="59"/>
      <c r="G2109" s="59"/>
    </row>
    <row r="2110" spans="1:7" ht="20.25" customHeight="1" x14ac:dyDescent="0.3">
      <c r="A2110" s="221"/>
      <c r="B2110" s="221"/>
      <c r="C2110" s="221"/>
      <c r="D2110" s="212"/>
      <c r="E2110" s="59"/>
      <c r="G2110" s="59"/>
    </row>
    <row r="2111" spans="1:7" ht="20.25" customHeight="1" x14ac:dyDescent="0.3">
      <c r="A2111" s="221"/>
      <c r="B2111" s="221"/>
      <c r="C2111" s="221"/>
      <c r="D2111" s="212"/>
      <c r="E2111" s="59"/>
      <c r="G2111" s="59"/>
    </row>
    <row r="2112" spans="1:7" ht="20.25" customHeight="1" x14ac:dyDescent="0.3">
      <c r="A2112" s="221"/>
      <c r="B2112" s="221"/>
      <c r="C2112" s="221"/>
      <c r="D2112" s="212"/>
      <c r="E2112" s="59"/>
      <c r="G2112" s="59"/>
    </row>
    <row r="2113" spans="1:7" ht="20.25" customHeight="1" x14ac:dyDescent="0.3">
      <c r="A2113" s="221"/>
      <c r="B2113" s="221"/>
      <c r="C2113" s="221"/>
      <c r="D2113" s="212"/>
      <c r="E2113" s="59"/>
      <c r="G2113" s="59"/>
    </row>
    <row r="2114" spans="1:7" ht="20.25" customHeight="1" x14ac:dyDescent="0.3">
      <c r="A2114" s="221"/>
      <c r="B2114" s="221"/>
      <c r="C2114" s="221"/>
      <c r="D2114" s="212"/>
      <c r="E2114" s="59"/>
      <c r="G2114" s="59"/>
    </row>
    <row r="2115" spans="1:7" ht="20.25" customHeight="1" x14ac:dyDescent="0.3">
      <c r="A2115" s="221"/>
      <c r="B2115" s="221"/>
      <c r="C2115" s="221"/>
      <c r="D2115" s="212"/>
      <c r="E2115" s="59"/>
      <c r="G2115" s="59"/>
    </row>
    <row r="2116" spans="1:7" ht="20.25" customHeight="1" x14ac:dyDescent="0.3">
      <c r="A2116" s="221"/>
      <c r="B2116" s="221"/>
      <c r="C2116" s="221"/>
      <c r="D2116" s="212"/>
      <c r="E2116" s="59"/>
      <c r="G2116" s="59"/>
    </row>
    <row r="2117" spans="1:7" ht="20.25" customHeight="1" x14ac:dyDescent="0.3">
      <c r="A2117" s="221"/>
      <c r="B2117" s="221"/>
      <c r="C2117" s="221"/>
      <c r="D2117" s="212"/>
      <c r="E2117" s="59"/>
      <c r="G2117" s="59"/>
    </row>
    <row r="2118" spans="1:7" ht="20.25" customHeight="1" x14ac:dyDescent="0.3">
      <c r="A2118" s="221"/>
      <c r="B2118" s="221"/>
      <c r="C2118" s="221"/>
      <c r="D2118" s="212"/>
      <c r="E2118" s="59"/>
      <c r="G2118" s="59"/>
    </row>
    <row r="2119" spans="1:7" ht="20.25" customHeight="1" x14ac:dyDescent="0.3">
      <c r="A2119" s="221"/>
      <c r="B2119" s="221"/>
      <c r="C2119" s="221"/>
      <c r="D2119" s="212"/>
      <c r="E2119" s="59"/>
      <c r="G2119" s="59"/>
    </row>
    <row r="2120" spans="1:7" ht="20.25" customHeight="1" x14ac:dyDescent="0.3">
      <c r="A2120" s="221"/>
      <c r="B2120" s="221"/>
      <c r="C2120" s="221"/>
      <c r="D2120" s="212"/>
      <c r="E2120" s="59"/>
      <c r="G2120" s="59"/>
    </row>
    <row r="2121" spans="1:7" ht="20.25" customHeight="1" x14ac:dyDescent="0.3">
      <c r="A2121" s="221"/>
      <c r="B2121" s="221"/>
      <c r="C2121" s="221"/>
      <c r="D2121" s="212"/>
      <c r="E2121" s="59"/>
      <c r="G2121" s="59"/>
    </row>
    <row r="2122" spans="1:7" ht="20.25" customHeight="1" x14ac:dyDescent="0.3">
      <c r="A2122" s="221"/>
      <c r="B2122" s="221"/>
      <c r="C2122" s="221"/>
      <c r="D2122" s="212"/>
      <c r="E2122" s="59"/>
      <c r="G2122" s="59"/>
    </row>
    <row r="2123" spans="1:7" ht="20.25" customHeight="1" x14ac:dyDescent="0.3">
      <c r="A2123" s="221"/>
      <c r="B2123" s="221"/>
      <c r="C2123" s="221"/>
      <c r="D2123" s="212"/>
      <c r="E2123" s="59"/>
      <c r="G2123" s="59"/>
    </row>
    <row r="2124" spans="1:7" ht="20.25" customHeight="1" x14ac:dyDescent="0.3">
      <c r="A2124" s="221"/>
      <c r="B2124" s="221"/>
      <c r="C2124" s="221"/>
      <c r="D2124" s="212"/>
      <c r="E2124" s="59"/>
      <c r="G2124" s="59"/>
    </row>
    <row r="2125" spans="1:7" ht="20.25" customHeight="1" x14ac:dyDescent="0.3">
      <c r="A2125" s="221"/>
      <c r="B2125" s="221"/>
      <c r="C2125" s="221"/>
      <c r="D2125" s="212"/>
      <c r="E2125" s="59"/>
      <c r="G2125" s="59"/>
    </row>
    <row r="2126" spans="1:7" ht="20.25" customHeight="1" x14ac:dyDescent="0.3">
      <c r="A2126" s="221"/>
      <c r="B2126" s="221"/>
      <c r="C2126" s="221"/>
      <c r="D2126" s="212"/>
      <c r="E2126" s="59"/>
      <c r="G2126" s="59"/>
    </row>
    <row r="2127" spans="1:7" ht="20.25" customHeight="1" x14ac:dyDescent="0.3">
      <c r="A2127" s="221"/>
      <c r="B2127" s="221"/>
      <c r="C2127" s="221"/>
      <c r="D2127" s="212"/>
      <c r="E2127" s="59"/>
      <c r="G2127" s="59"/>
    </row>
    <row r="2128" spans="1:7" ht="20.25" customHeight="1" x14ac:dyDescent="0.3">
      <c r="A2128" s="221"/>
      <c r="B2128" s="221"/>
      <c r="C2128" s="221"/>
      <c r="D2128" s="212"/>
      <c r="E2128" s="59"/>
      <c r="G2128" s="59"/>
    </row>
    <row r="2129" spans="1:7" ht="20.25" customHeight="1" x14ac:dyDescent="0.3">
      <c r="A2129" s="221"/>
      <c r="B2129" s="221"/>
      <c r="C2129" s="221"/>
      <c r="D2129" s="212"/>
      <c r="E2129" s="59"/>
      <c r="G2129" s="59"/>
    </row>
    <row r="2130" spans="1:7" ht="20.25" customHeight="1" x14ac:dyDescent="0.3">
      <c r="A2130" s="221"/>
      <c r="B2130" s="221"/>
      <c r="C2130" s="221"/>
      <c r="D2130" s="212"/>
      <c r="E2130" s="59"/>
      <c r="G2130" s="59"/>
    </row>
    <row r="2131" spans="1:7" ht="20.25" customHeight="1" x14ac:dyDescent="0.3">
      <c r="A2131" s="221"/>
      <c r="B2131" s="221"/>
      <c r="C2131" s="221"/>
      <c r="D2131" s="212"/>
      <c r="E2131" s="59"/>
      <c r="G2131" s="59"/>
    </row>
    <row r="2132" spans="1:7" ht="20.25" customHeight="1" x14ac:dyDescent="0.3">
      <c r="A2132" s="221"/>
      <c r="B2132" s="221"/>
      <c r="C2132" s="221"/>
      <c r="D2132" s="212"/>
      <c r="E2132" s="59"/>
      <c r="G2132" s="59"/>
    </row>
    <row r="2133" spans="1:7" ht="20.25" customHeight="1" x14ac:dyDescent="0.3">
      <c r="A2133" s="221"/>
      <c r="B2133" s="221"/>
      <c r="C2133" s="221"/>
      <c r="D2133" s="212"/>
      <c r="E2133" s="59"/>
      <c r="G2133" s="59"/>
    </row>
    <row r="2134" spans="1:7" ht="20.25" customHeight="1" x14ac:dyDescent="0.3">
      <c r="A2134" s="221"/>
      <c r="B2134" s="221"/>
      <c r="C2134" s="221"/>
      <c r="D2134" s="212"/>
      <c r="E2134" s="59"/>
      <c r="G2134" s="59"/>
    </row>
    <row r="2135" spans="1:7" ht="20.25" customHeight="1" x14ac:dyDescent="0.3">
      <c r="A2135" s="221"/>
      <c r="B2135" s="221"/>
      <c r="C2135" s="221"/>
      <c r="D2135" s="212"/>
      <c r="E2135" s="59"/>
      <c r="G2135" s="59"/>
    </row>
    <row r="2136" spans="1:7" ht="20.25" customHeight="1" x14ac:dyDescent="0.3">
      <c r="A2136" s="221"/>
      <c r="B2136" s="221"/>
      <c r="C2136" s="221"/>
      <c r="D2136" s="212"/>
      <c r="E2136" s="59"/>
      <c r="G2136" s="59"/>
    </row>
    <row r="2137" spans="1:7" ht="20.25" customHeight="1" x14ac:dyDescent="0.3">
      <c r="A2137" s="221"/>
      <c r="B2137" s="221"/>
      <c r="C2137" s="221"/>
      <c r="D2137" s="212"/>
      <c r="E2137" s="59"/>
      <c r="G2137" s="59"/>
    </row>
    <row r="2138" spans="1:7" ht="20.25" customHeight="1" x14ac:dyDescent="0.3">
      <c r="A2138" s="221"/>
      <c r="B2138" s="221"/>
      <c r="C2138" s="221"/>
      <c r="D2138" s="212"/>
      <c r="E2138" s="59"/>
      <c r="G2138" s="59"/>
    </row>
    <row r="2139" spans="1:7" ht="20.25" customHeight="1" x14ac:dyDescent="0.3">
      <c r="A2139" s="221"/>
      <c r="B2139" s="221"/>
      <c r="C2139" s="221"/>
      <c r="D2139" s="212"/>
      <c r="E2139" s="59"/>
      <c r="G2139" s="59"/>
    </row>
    <row r="2140" spans="1:7" ht="20.25" customHeight="1" x14ac:dyDescent="0.3">
      <c r="A2140" s="221"/>
      <c r="B2140" s="221"/>
      <c r="C2140" s="221"/>
      <c r="D2140" s="212"/>
      <c r="E2140" s="59"/>
      <c r="G2140" s="59"/>
    </row>
    <row r="2141" spans="1:7" ht="20.25" customHeight="1" x14ac:dyDescent="0.3">
      <c r="A2141" s="221"/>
      <c r="B2141" s="221"/>
      <c r="C2141" s="221"/>
      <c r="D2141" s="212"/>
      <c r="E2141" s="59"/>
      <c r="G2141" s="59"/>
    </row>
    <row r="2142" spans="1:7" ht="20.25" customHeight="1" x14ac:dyDescent="0.3">
      <c r="A2142" s="221"/>
      <c r="B2142" s="221"/>
      <c r="C2142" s="221"/>
      <c r="D2142" s="212"/>
      <c r="E2142" s="59"/>
      <c r="G2142" s="59"/>
    </row>
    <row r="2143" spans="1:7" ht="20.25" customHeight="1" x14ac:dyDescent="0.3">
      <c r="A2143" s="221"/>
      <c r="B2143" s="221"/>
      <c r="C2143" s="221"/>
      <c r="D2143" s="212"/>
      <c r="E2143" s="59"/>
      <c r="G2143" s="59"/>
    </row>
    <row r="2144" spans="1:7" ht="20.25" customHeight="1" x14ac:dyDescent="0.3">
      <c r="A2144" s="221"/>
      <c r="B2144" s="221"/>
      <c r="C2144" s="221"/>
      <c r="D2144" s="212"/>
      <c r="E2144" s="59"/>
      <c r="G2144" s="59"/>
    </row>
    <row r="2145" spans="1:7" ht="20.25" customHeight="1" x14ac:dyDescent="0.3">
      <c r="A2145" s="221"/>
      <c r="B2145" s="221"/>
      <c r="C2145" s="221"/>
      <c r="D2145" s="212"/>
      <c r="E2145" s="59"/>
      <c r="G2145" s="59"/>
    </row>
    <row r="2146" spans="1:7" ht="20.25" customHeight="1" x14ac:dyDescent="0.3">
      <c r="A2146" s="221"/>
      <c r="B2146" s="221"/>
      <c r="C2146" s="221"/>
      <c r="D2146" s="212"/>
      <c r="E2146" s="59"/>
      <c r="G2146" s="59"/>
    </row>
    <row r="2147" spans="1:7" ht="20.25" customHeight="1" x14ac:dyDescent="0.3">
      <c r="A2147" s="221"/>
      <c r="B2147" s="221"/>
      <c r="C2147" s="221"/>
      <c r="D2147" s="212"/>
      <c r="E2147" s="59"/>
      <c r="G2147" s="59"/>
    </row>
    <row r="2148" spans="1:7" ht="20.25" customHeight="1" x14ac:dyDescent="0.3">
      <c r="A2148" s="221"/>
      <c r="B2148" s="221"/>
      <c r="C2148" s="221"/>
      <c r="D2148" s="212"/>
      <c r="E2148" s="59"/>
      <c r="G2148" s="59"/>
    </row>
    <row r="2149" spans="1:7" ht="20.25" customHeight="1" x14ac:dyDescent="0.3">
      <c r="A2149" s="221"/>
      <c r="B2149" s="221"/>
      <c r="C2149" s="221"/>
      <c r="D2149" s="212"/>
      <c r="E2149" s="59"/>
      <c r="G2149" s="59"/>
    </row>
    <row r="2150" spans="1:7" ht="20.25" customHeight="1" x14ac:dyDescent="0.3">
      <c r="A2150" s="221"/>
      <c r="B2150" s="221"/>
      <c r="C2150" s="221"/>
      <c r="D2150" s="212"/>
      <c r="E2150" s="59"/>
      <c r="G2150" s="59"/>
    </row>
    <row r="2151" spans="1:7" ht="20.25" customHeight="1" x14ac:dyDescent="0.3">
      <c r="A2151" s="221"/>
      <c r="B2151" s="221"/>
      <c r="C2151" s="221"/>
      <c r="D2151" s="212"/>
      <c r="E2151" s="59"/>
      <c r="G2151" s="59"/>
    </row>
    <row r="2152" spans="1:7" ht="20.25" customHeight="1" x14ac:dyDescent="0.3">
      <c r="A2152" s="221"/>
      <c r="B2152" s="221"/>
      <c r="C2152" s="221"/>
      <c r="D2152" s="212"/>
      <c r="E2152" s="59"/>
      <c r="G2152" s="59"/>
    </row>
    <row r="2153" spans="1:7" ht="20.25" customHeight="1" x14ac:dyDescent="0.3">
      <c r="A2153" s="221"/>
      <c r="B2153" s="221"/>
      <c r="C2153" s="221"/>
      <c r="D2153" s="212"/>
      <c r="E2153" s="59"/>
      <c r="G2153" s="59"/>
    </row>
    <row r="2154" spans="1:7" ht="20.25" customHeight="1" x14ac:dyDescent="0.3">
      <c r="A2154" s="221"/>
      <c r="B2154" s="221"/>
      <c r="C2154" s="221"/>
      <c r="D2154" s="212"/>
      <c r="E2154" s="59"/>
      <c r="G2154" s="59"/>
    </row>
    <row r="2155" spans="1:7" ht="20.25" customHeight="1" x14ac:dyDescent="0.3">
      <c r="A2155" s="221"/>
      <c r="B2155" s="221"/>
      <c r="C2155" s="221"/>
      <c r="D2155" s="212"/>
      <c r="E2155" s="59"/>
      <c r="G2155" s="59"/>
    </row>
    <row r="2156" spans="1:7" ht="20.25" customHeight="1" x14ac:dyDescent="0.3">
      <c r="A2156" s="221"/>
      <c r="B2156" s="221"/>
      <c r="C2156" s="221"/>
      <c r="D2156" s="212"/>
      <c r="E2156" s="59"/>
      <c r="G2156" s="59"/>
    </row>
    <row r="2157" spans="1:7" ht="20.25" customHeight="1" x14ac:dyDescent="0.3">
      <c r="A2157" s="221"/>
      <c r="B2157" s="221"/>
      <c r="C2157" s="221"/>
      <c r="D2157" s="212"/>
      <c r="E2157" s="59"/>
      <c r="G2157" s="59"/>
    </row>
    <row r="2158" spans="1:7" ht="20.25" customHeight="1" x14ac:dyDescent="0.3">
      <c r="A2158" s="221"/>
      <c r="B2158" s="221"/>
      <c r="C2158" s="221"/>
      <c r="D2158" s="212"/>
      <c r="E2158" s="59"/>
      <c r="G2158" s="59"/>
    </row>
    <row r="2159" spans="1:7" ht="20.25" customHeight="1" x14ac:dyDescent="0.3">
      <c r="A2159" s="221"/>
      <c r="B2159" s="221"/>
      <c r="C2159" s="221"/>
      <c r="D2159" s="212"/>
      <c r="E2159" s="59"/>
      <c r="G2159" s="59"/>
    </row>
    <row r="2160" spans="1:7" ht="20.25" customHeight="1" x14ac:dyDescent="0.3">
      <c r="A2160" s="221"/>
      <c r="B2160" s="221"/>
      <c r="C2160" s="221"/>
      <c r="D2160" s="212"/>
      <c r="E2160" s="59"/>
      <c r="G2160" s="59"/>
    </row>
    <row r="2161" spans="1:7" ht="20.25" customHeight="1" x14ac:dyDescent="0.3">
      <c r="A2161" s="221"/>
      <c r="B2161" s="221"/>
      <c r="C2161" s="221"/>
      <c r="D2161" s="212"/>
      <c r="E2161" s="59"/>
      <c r="G2161" s="59"/>
    </row>
    <row r="2162" spans="1:7" ht="20.25" customHeight="1" x14ac:dyDescent="0.3">
      <c r="A2162" s="221"/>
      <c r="B2162" s="221"/>
      <c r="C2162" s="221"/>
      <c r="D2162" s="212"/>
      <c r="E2162" s="59"/>
      <c r="G2162" s="59"/>
    </row>
    <row r="2163" spans="1:7" ht="20.25" customHeight="1" x14ac:dyDescent="0.3">
      <c r="A2163" s="221"/>
      <c r="B2163" s="221"/>
      <c r="C2163" s="221"/>
      <c r="D2163" s="212"/>
      <c r="E2163" s="59"/>
      <c r="G2163" s="59"/>
    </row>
    <row r="2164" spans="1:7" ht="20.25" customHeight="1" x14ac:dyDescent="0.3">
      <c r="A2164" s="221"/>
      <c r="B2164" s="221"/>
      <c r="C2164" s="221"/>
      <c r="D2164" s="212"/>
      <c r="E2164" s="59"/>
      <c r="G2164" s="59"/>
    </row>
    <row r="2165" spans="1:7" ht="20.25" customHeight="1" x14ac:dyDescent="0.3">
      <c r="A2165" s="221"/>
      <c r="B2165" s="221"/>
      <c r="C2165" s="221"/>
      <c r="D2165" s="212"/>
      <c r="E2165" s="59"/>
      <c r="G2165" s="59"/>
    </row>
    <row r="2166" spans="1:7" ht="20.25" customHeight="1" x14ac:dyDescent="0.3">
      <c r="A2166" s="221"/>
      <c r="B2166" s="221"/>
      <c r="C2166" s="221"/>
      <c r="D2166" s="212"/>
      <c r="E2166" s="59"/>
      <c r="G2166" s="59"/>
    </row>
    <row r="2167" spans="1:7" ht="20.25" customHeight="1" x14ac:dyDescent="0.3">
      <c r="A2167" s="221"/>
      <c r="B2167" s="221"/>
      <c r="C2167" s="221"/>
      <c r="D2167" s="212"/>
      <c r="E2167" s="59"/>
      <c r="G2167" s="59"/>
    </row>
    <row r="2168" spans="1:7" ht="20.25" customHeight="1" x14ac:dyDescent="0.3">
      <c r="A2168" s="221"/>
      <c r="B2168" s="221"/>
      <c r="C2168" s="221"/>
      <c r="D2168" s="212"/>
      <c r="E2168" s="59"/>
      <c r="G2168" s="59"/>
    </row>
    <row r="2169" spans="1:7" ht="20.25" customHeight="1" x14ac:dyDescent="0.3">
      <c r="A2169" s="221"/>
      <c r="B2169" s="221"/>
      <c r="C2169" s="221"/>
      <c r="D2169" s="212"/>
      <c r="E2169" s="59"/>
      <c r="G2169" s="59"/>
    </row>
    <row r="2170" spans="1:7" ht="20.25" customHeight="1" x14ac:dyDescent="0.3">
      <c r="A2170" s="221"/>
      <c r="B2170" s="221"/>
      <c r="C2170" s="221"/>
      <c r="D2170" s="212"/>
      <c r="E2170" s="59"/>
      <c r="G2170" s="59"/>
    </row>
    <row r="2171" spans="1:7" ht="20.25" customHeight="1" x14ac:dyDescent="0.3">
      <c r="A2171" s="221"/>
      <c r="B2171" s="221"/>
      <c r="C2171" s="221"/>
      <c r="D2171" s="212"/>
      <c r="E2171" s="59"/>
      <c r="G2171" s="59"/>
    </row>
    <row r="2172" spans="1:7" ht="20.25" customHeight="1" x14ac:dyDescent="0.3">
      <c r="A2172" s="221"/>
      <c r="B2172" s="221"/>
      <c r="C2172" s="221"/>
      <c r="D2172" s="212"/>
      <c r="E2172" s="59"/>
      <c r="G2172" s="59"/>
    </row>
    <row r="2173" spans="1:7" ht="20.25" customHeight="1" x14ac:dyDescent="0.3">
      <c r="A2173" s="221"/>
      <c r="B2173" s="221"/>
      <c r="C2173" s="221"/>
      <c r="D2173" s="212"/>
      <c r="E2173" s="59"/>
      <c r="G2173" s="59"/>
    </row>
    <row r="2174" spans="1:7" ht="20.25" customHeight="1" x14ac:dyDescent="0.3">
      <c r="A2174" s="221"/>
      <c r="B2174" s="221"/>
      <c r="C2174" s="221"/>
      <c r="D2174" s="212"/>
      <c r="E2174" s="59"/>
      <c r="G2174" s="59"/>
    </row>
    <row r="2175" spans="1:7" ht="20.25" customHeight="1" x14ac:dyDescent="0.3">
      <c r="A2175" s="221"/>
      <c r="B2175" s="221"/>
      <c r="C2175" s="221"/>
      <c r="D2175" s="212"/>
      <c r="E2175" s="59"/>
      <c r="G2175" s="59"/>
    </row>
    <row r="2176" spans="1:7" ht="20.25" customHeight="1" x14ac:dyDescent="0.3">
      <c r="A2176" s="221"/>
      <c r="B2176" s="221"/>
      <c r="C2176" s="221"/>
      <c r="D2176" s="212"/>
      <c r="E2176" s="59"/>
      <c r="G2176" s="59"/>
    </row>
    <row r="2177" spans="1:7" ht="20.25" customHeight="1" x14ac:dyDescent="0.3">
      <c r="A2177" s="221"/>
      <c r="B2177" s="221"/>
      <c r="C2177" s="221"/>
      <c r="D2177" s="212"/>
      <c r="E2177" s="59"/>
      <c r="G2177" s="59"/>
    </row>
    <row r="2178" spans="1:7" ht="20.25" customHeight="1" x14ac:dyDescent="0.3">
      <c r="A2178" s="221"/>
      <c r="B2178" s="221"/>
      <c r="C2178" s="221"/>
      <c r="D2178" s="212"/>
      <c r="E2178" s="59"/>
      <c r="G2178" s="59"/>
    </row>
    <row r="2179" spans="1:7" ht="20.25" customHeight="1" x14ac:dyDescent="0.3">
      <c r="A2179" s="221"/>
      <c r="B2179" s="221"/>
      <c r="C2179" s="221"/>
      <c r="D2179" s="212"/>
      <c r="E2179" s="59"/>
      <c r="G2179" s="59"/>
    </row>
    <row r="2180" spans="1:7" ht="20.25" customHeight="1" x14ac:dyDescent="0.3">
      <c r="A2180" s="221"/>
      <c r="B2180" s="221"/>
      <c r="C2180" s="221"/>
      <c r="D2180" s="212"/>
      <c r="E2180" s="59"/>
      <c r="G2180" s="59"/>
    </row>
    <row r="2181" spans="1:7" ht="20.25" customHeight="1" x14ac:dyDescent="0.3">
      <c r="A2181" s="221"/>
      <c r="B2181" s="221"/>
      <c r="C2181" s="221"/>
      <c r="D2181" s="212"/>
      <c r="E2181" s="59"/>
      <c r="G2181" s="59"/>
    </row>
    <row r="2182" spans="1:7" ht="20.25" customHeight="1" x14ac:dyDescent="0.3">
      <c r="A2182" s="221"/>
      <c r="B2182" s="221"/>
      <c r="C2182" s="221"/>
      <c r="D2182" s="212"/>
      <c r="E2182" s="59"/>
      <c r="G2182" s="59"/>
    </row>
    <row r="2183" spans="1:7" ht="20.25" customHeight="1" x14ac:dyDescent="0.3">
      <c r="A2183" s="221"/>
      <c r="B2183" s="221"/>
      <c r="C2183" s="221"/>
      <c r="D2183" s="212"/>
      <c r="E2183" s="59"/>
      <c r="G2183" s="59"/>
    </row>
    <row r="2184" spans="1:7" ht="20.25" customHeight="1" x14ac:dyDescent="0.3">
      <c r="A2184" s="221"/>
      <c r="B2184" s="221"/>
      <c r="C2184" s="221"/>
      <c r="D2184" s="212"/>
      <c r="E2184" s="59"/>
      <c r="G2184" s="59"/>
    </row>
    <row r="2185" spans="1:7" ht="20.25" customHeight="1" x14ac:dyDescent="0.3">
      <c r="A2185" s="221"/>
      <c r="B2185" s="221"/>
      <c r="C2185" s="221"/>
      <c r="D2185" s="212"/>
      <c r="E2185" s="59"/>
      <c r="G2185" s="59"/>
    </row>
    <row r="2186" spans="1:7" ht="20.25" customHeight="1" x14ac:dyDescent="0.3">
      <c r="A2186" s="221"/>
      <c r="B2186" s="221"/>
      <c r="C2186" s="221"/>
      <c r="D2186" s="212"/>
      <c r="E2186" s="59"/>
      <c r="G2186" s="59"/>
    </row>
    <row r="2187" spans="1:7" ht="20.25" customHeight="1" x14ac:dyDescent="0.3">
      <c r="A2187" s="221"/>
      <c r="B2187" s="221"/>
      <c r="C2187" s="221"/>
      <c r="D2187" s="212"/>
      <c r="E2187" s="59"/>
      <c r="G2187" s="59"/>
    </row>
    <row r="2188" spans="1:7" ht="20.25" customHeight="1" x14ac:dyDescent="0.3">
      <c r="A2188" s="221"/>
      <c r="B2188" s="221"/>
      <c r="C2188" s="221"/>
      <c r="D2188" s="212"/>
      <c r="E2188" s="59"/>
      <c r="G2188" s="59"/>
    </row>
    <row r="2189" spans="1:7" ht="20.25" customHeight="1" x14ac:dyDescent="0.3">
      <c r="A2189" s="221"/>
      <c r="B2189" s="221"/>
      <c r="C2189" s="221"/>
      <c r="D2189" s="212"/>
      <c r="E2189" s="59"/>
      <c r="G2189" s="59"/>
    </row>
    <row r="2190" spans="1:7" ht="20.25" customHeight="1" x14ac:dyDescent="0.3">
      <c r="A2190" s="221"/>
      <c r="B2190" s="221"/>
      <c r="C2190" s="221"/>
      <c r="D2190" s="212"/>
      <c r="E2190" s="59"/>
      <c r="G2190" s="59"/>
    </row>
    <row r="2191" spans="1:7" ht="20.25" customHeight="1" x14ac:dyDescent="0.3">
      <c r="A2191" s="221"/>
      <c r="B2191" s="221"/>
      <c r="C2191" s="221"/>
      <c r="D2191" s="212"/>
      <c r="E2191" s="59"/>
      <c r="G2191" s="59"/>
    </row>
    <row r="2192" spans="1:7" ht="20.25" customHeight="1" x14ac:dyDescent="0.3">
      <c r="A2192" s="221"/>
      <c r="B2192" s="221"/>
      <c r="C2192" s="221"/>
      <c r="D2192" s="212"/>
      <c r="E2192" s="59"/>
      <c r="G2192" s="59"/>
    </row>
    <row r="2193" spans="1:7" ht="20.25" customHeight="1" x14ac:dyDescent="0.3">
      <c r="A2193" s="221"/>
      <c r="B2193" s="221"/>
      <c r="C2193" s="221"/>
      <c r="D2193" s="212"/>
      <c r="E2193" s="59"/>
      <c r="G2193" s="59"/>
    </row>
    <row r="2194" spans="1:7" ht="20.25" customHeight="1" x14ac:dyDescent="0.3">
      <c r="A2194" s="221"/>
      <c r="B2194" s="221"/>
      <c r="C2194" s="221"/>
      <c r="D2194" s="212"/>
      <c r="E2194" s="59"/>
      <c r="G2194" s="59"/>
    </row>
    <row r="2195" spans="1:7" ht="20.25" customHeight="1" x14ac:dyDescent="0.3">
      <c r="A2195" s="221"/>
      <c r="B2195" s="221"/>
      <c r="C2195" s="221"/>
      <c r="D2195" s="212"/>
      <c r="E2195" s="59"/>
      <c r="G2195" s="59"/>
    </row>
    <row r="2196" spans="1:7" ht="20.25" customHeight="1" x14ac:dyDescent="0.3">
      <c r="A2196" s="221"/>
      <c r="B2196" s="221"/>
      <c r="C2196" s="221"/>
      <c r="D2196" s="212"/>
      <c r="E2196" s="59"/>
      <c r="G2196" s="59"/>
    </row>
    <row r="2197" spans="1:7" ht="20.25" customHeight="1" x14ac:dyDescent="0.3">
      <c r="A2197" s="221"/>
      <c r="B2197" s="221"/>
      <c r="C2197" s="221"/>
      <c r="D2197" s="212"/>
      <c r="E2197" s="59"/>
      <c r="G2197" s="59"/>
    </row>
    <row r="2198" spans="1:7" ht="20.25" customHeight="1" x14ac:dyDescent="0.3">
      <c r="A2198" s="221"/>
      <c r="B2198" s="221"/>
      <c r="C2198" s="221"/>
      <c r="D2198" s="212"/>
      <c r="E2198" s="59"/>
      <c r="G2198" s="59"/>
    </row>
    <row r="2199" spans="1:7" ht="20.25" customHeight="1" x14ac:dyDescent="0.3">
      <c r="A2199" s="221"/>
      <c r="B2199" s="221"/>
      <c r="C2199" s="221"/>
      <c r="D2199" s="212"/>
      <c r="E2199" s="59"/>
      <c r="G2199" s="59"/>
    </row>
    <row r="2200" spans="1:7" ht="20.25" customHeight="1" x14ac:dyDescent="0.3">
      <c r="A2200" s="221"/>
      <c r="B2200" s="221"/>
      <c r="C2200" s="221"/>
      <c r="D2200" s="212"/>
      <c r="E2200" s="59"/>
      <c r="G2200" s="59"/>
    </row>
    <row r="2201" spans="1:7" ht="20.25" customHeight="1" x14ac:dyDescent="0.3">
      <c r="A2201" s="221"/>
      <c r="B2201" s="221"/>
      <c r="C2201" s="221"/>
      <c r="D2201" s="212"/>
      <c r="E2201" s="59"/>
      <c r="G2201" s="59"/>
    </row>
    <row r="2202" spans="1:7" ht="20.25" customHeight="1" x14ac:dyDescent="0.3">
      <c r="A2202" s="221"/>
      <c r="B2202" s="221"/>
      <c r="C2202" s="221"/>
      <c r="D2202" s="212"/>
      <c r="E2202" s="59"/>
      <c r="G2202" s="59"/>
    </row>
    <row r="2203" spans="1:7" ht="20.25" customHeight="1" x14ac:dyDescent="0.3">
      <c r="A2203" s="221"/>
      <c r="B2203" s="221"/>
      <c r="C2203" s="221"/>
      <c r="D2203" s="212"/>
      <c r="E2203" s="59"/>
      <c r="G2203" s="59"/>
    </row>
    <row r="2204" spans="1:7" ht="20.25" customHeight="1" x14ac:dyDescent="0.3">
      <c r="A2204" s="221"/>
      <c r="B2204" s="221"/>
      <c r="C2204" s="221"/>
      <c r="D2204" s="212"/>
      <c r="E2204" s="59"/>
      <c r="G2204" s="59"/>
    </row>
    <row r="2205" spans="1:7" ht="20.25" customHeight="1" x14ac:dyDescent="0.3">
      <c r="A2205" s="221"/>
      <c r="B2205" s="221"/>
      <c r="C2205" s="221"/>
      <c r="D2205" s="212"/>
      <c r="E2205" s="59"/>
      <c r="G2205" s="59"/>
    </row>
    <row r="2206" spans="1:7" ht="20.25" customHeight="1" x14ac:dyDescent="0.3">
      <c r="A2206" s="221"/>
      <c r="B2206" s="221"/>
      <c r="C2206" s="221"/>
      <c r="D2206" s="212"/>
      <c r="E2206" s="59"/>
      <c r="G2206" s="59"/>
    </row>
    <row r="2207" spans="1:7" ht="20.25" customHeight="1" x14ac:dyDescent="0.3">
      <c r="A2207" s="221"/>
      <c r="B2207" s="221"/>
      <c r="C2207" s="221"/>
      <c r="D2207" s="212"/>
      <c r="E2207" s="59"/>
      <c r="G2207" s="59"/>
    </row>
    <row r="2208" spans="1:7" ht="20.25" customHeight="1" x14ac:dyDescent="0.3">
      <c r="A2208" s="221"/>
      <c r="B2208" s="221"/>
      <c r="C2208" s="221"/>
      <c r="D2208" s="212"/>
      <c r="E2208" s="59"/>
      <c r="G2208" s="59"/>
    </row>
    <row r="2209" spans="1:7" ht="20.25" customHeight="1" x14ac:dyDescent="0.3">
      <c r="A2209" s="221"/>
      <c r="B2209" s="221"/>
      <c r="C2209" s="221"/>
      <c r="D2209" s="212"/>
      <c r="E2209" s="59"/>
      <c r="G2209" s="59"/>
    </row>
    <row r="2210" spans="1:7" ht="20.25" customHeight="1" x14ac:dyDescent="0.3">
      <c r="A2210" s="221"/>
      <c r="B2210" s="221"/>
      <c r="C2210" s="221"/>
      <c r="D2210" s="212"/>
      <c r="E2210" s="59"/>
      <c r="G2210" s="59"/>
    </row>
    <row r="2211" spans="1:7" ht="20.25" customHeight="1" x14ac:dyDescent="0.3">
      <c r="A2211" s="221"/>
      <c r="B2211" s="221"/>
      <c r="C2211" s="221"/>
      <c r="D2211" s="212"/>
      <c r="E2211" s="59"/>
      <c r="G2211" s="59"/>
    </row>
    <row r="2212" spans="1:7" ht="20.25" customHeight="1" x14ac:dyDescent="0.3">
      <c r="A2212" s="221"/>
      <c r="B2212" s="221"/>
      <c r="C2212" s="221"/>
      <c r="D2212" s="212"/>
      <c r="E2212" s="59"/>
      <c r="G2212" s="59"/>
    </row>
    <row r="2213" spans="1:7" ht="20.25" customHeight="1" x14ac:dyDescent="0.3">
      <c r="A2213" s="221"/>
      <c r="B2213" s="221"/>
      <c r="C2213" s="221"/>
      <c r="D2213" s="212"/>
      <c r="E2213" s="59"/>
      <c r="G2213" s="59"/>
    </row>
    <row r="2214" spans="1:7" ht="20.25" customHeight="1" x14ac:dyDescent="0.3">
      <c r="A2214" s="221"/>
      <c r="B2214" s="221"/>
      <c r="C2214" s="221"/>
      <c r="D2214" s="212"/>
      <c r="E2214" s="59"/>
      <c r="G2214" s="59"/>
    </row>
    <row r="2215" spans="1:7" ht="20.25" customHeight="1" x14ac:dyDescent="0.3">
      <c r="A2215" s="221"/>
      <c r="B2215" s="221"/>
      <c r="C2215" s="221"/>
      <c r="D2215" s="212"/>
      <c r="E2215" s="59"/>
      <c r="G2215" s="59"/>
    </row>
    <row r="2216" spans="1:7" ht="20.25" customHeight="1" x14ac:dyDescent="0.3">
      <c r="A2216" s="221"/>
      <c r="B2216" s="221"/>
      <c r="C2216" s="221"/>
      <c r="D2216" s="212"/>
      <c r="E2216" s="59"/>
      <c r="G2216" s="59"/>
    </row>
    <row r="2217" spans="1:7" ht="20.25" customHeight="1" x14ac:dyDescent="0.3">
      <c r="A2217" s="221"/>
      <c r="B2217" s="221"/>
      <c r="C2217" s="221"/>
      <c r="D2217" s="212"/>
      <c r="E2217" s="59"/>
      <c r="G2217" s="59"/>
    </row>
    <row r="2218" spans="1:7" ht="20.25" customHeight="1" x14ac:dyDescent="0.3">
      <c r="A2218" s="221"/>
      <c r="B2218" s="221"/>
      <c r="C2218" s="221"/>
      <c r="D2218" s="212"/>
      <c r="E2218" s="59"/>
      <c r="G2218" s="59"/>
    </row>
    <row r="2219" spans="1:7" ht="20.25" customHeight="1" x14ac:dyDescent="0.3">
      <c r="A2219" s="221"/>
      <c r="B2219" s="221"/>
      <c r="C2219" s="221"/>
      <c r="D2219" s="212"/>
      <c r="E2219" s="59"/>
      <c r="G2219" s="59"/>
    </row>
    <row r="2220" spans="1:7" ht="20.25" customHeight="1" x14ac:dyDescent="0.3">
      <c r="A2220" s="221"/>
      <c r="B2220" s="221"/>
      <c r="C2220" s="221"/>
      <c r="D2220" s="212"/>
      <c r="E2220" s="59"/>
      <c r="G2220" s="59"/>
    </row>
    <row r="2221" spans="1:7" ht="20.25" customHeight="1" x14ac:dyDescent="0.3">
      <c r="A2221" s="221"/>
      <c r="B2221" s="221"/>
      <c r="C2221" s="221"/>
      <c r="D2221" s="212"/>
      <c r="E2221" s="59"/>
      <c r="G2221" s="59"/>
    </row>
    <row r="2222" spans="1:7" ht="20.25" customHeight="1" x14ac:dyDescent="0.3">
      <c r="A2222" s="221"/>
      <c r="B2222" s="221"/>
      <c r="C2222" s="221"/>
      <c r="D2222" s="212"/>
      <c r="E2222" s="59"/>
      <c r="G2222" s="59"/>
    </row>
    <row r="2223" spans="1:7" ht="20.25" customHeight="1" x14ac:dyDescent="0.3">
      <c r="A2223" s="221"/>
      <c r="B2223" s="221"/>
      <c r="C2223" s="221"/>
      <c r="D2223" s="212"/>
      <c r="E2223" s="59"/>
      <c r="G2223" s="59"/>
    </row>
    <row r="2224" spans="1:7" ht="20.25" customHeight="1" x14ac:dyDescent="0.3">
      <c r="A2224" s="221"/>
      <c r="B2224" s="221"/>
      <c r="C2224" s="221"/>
      <c r="D2224" s="212"/>
      <c r="E2224" s="59"/>
      <c r="G2224" s="59"/>
    </row>
    <row r="2225" spans="1:7" ht="20.25" customHeight="1" x14ac:dyDescent="0.3">
      <c r="A2225" s="221"/>
      <c r="B2225" s="221"/>
      <c r="C2225" s="221"/>
      <c r="D2225" s="212"/>
      <c r="E2225" s="59"/>
      <c r="G2225" s="59"/>
    </row>
    <row r="2226" spans="1:7" ht="20.25" customHeight="1" x14ac:dyDescent="0.3">
      <c r="A2226" s="221"/>
      <c r="B2226" s="221"/>
      <c r="C2226" s="221"/>
      <c r="D2226" s="212"/>
      <c r="E2226" s="59"/>
      <c r="G2226" s="59"/>
    </row>
    <row r="2227" spans="1:7" ht="20.25" customHeight="1" x14ac:dyDescent="0.3">
      <c r="A2227" s="221"/>
      <c r="B2227" s="221"/>
      <c r="C2227" s="221"/>
      <c r="D2227" s="212"/>
      <c r="E2227" s="59"/>
      <c r="G2227" s="59"/>
    </row>
    <row r="2228" spans="1:7" ht="20.25" customHeight="1" x14ac:dyDescent="0.3">
      <c r="A2228" s="221"/>
      <c r="B2228" s="221"/>
      <c r="C2228" s="221"/>
      <c r="D2228" s="212"/>
      <c r="E2228" s="59"/>
      <c r="G2228" s="59"/>
    </row>
    <row r="2229" spans="1:7" ht="20.25" customHeight="1" x14ac:dyDescent="0.3">
      <c r="A2229" s="221"/>
      <c r="B2229" s="221"/>
      <c r="C2229" s="221"/>
      <c r="D2229" s="212"/>
      <c r="E2229" s="59"/>
      <c r="G2229" s="59"/>
    </row>
    <row r="2230" spans="1:7" ht="20.25" customHeight="1" x14ac:dyDescent="0.3">
      <c r="A2230" s="221"/>
      <c r="B2230" s="221"/>
      <c r="C2230" s="221"/>
      <c r="D2230" s="212"/>
      <c r="E2230" s="59"/>
      <c r="G2230" s="59"/>
    </row>
    <row r="2231" spans="1:7" ht="20.25" customHeight="1" x14ac:dyDescent="0.3">
      <c r="A2231" s="221"/>
      <c r="B2231" s="221"/>
      <c r="C2231" s="221"/>
      <c r="D2231" s="212"/>
      <c r="E2231" s="59"/>
      <c r="G2231" s="59"/>
    </row>
    <row r="2232" spans="1:7" ht="20.25" customHeight="1" x14ac:dyDescent="0.3">
      <c r="A2232" s="221"/>
      <c r="B2232" s="221"/>
      <c r="C2232" s="221"/>
      <c r="D2232" s="212"/>
      <c r="E2232" s="59"/>
      <c r="G2232" s="59"/>
    </row>
    <row r="2233" spans="1:7" ht="20.25" customHeight="1" x14ac:dyDescent="0.3">
      <c r="A2233" s="221"/>
      <c r="B2233" s="221"/>
      <c r="C2233" s="221"/>
      <c r="D2233" s="212"/>
      <c r="E2233" s="59"/>
      <c r="G2233" s="59"/>
    </row>
    <row r="2234" spans="1:7" ht="20.25" customHeight="1" x14ac:dyDescent="0.3">
      <c r="A2234" s="221"/>
      <c r="B2234" s="221"/>
      <c r="C2234" s="221"/>
      <c r="D2234" s="212"/>
      <c r="E2234" s="59"/>
      <c r="G2234" s="59"/>
    </row>
    <row r="2235" spans="1:7" ht="20.25" customHeight="1" x14ac:dyDescent="0.3">
      <c r="A2235" s="221"/>
      <c r="B2235" s="221"/>
      <c r="C2235" s="221"/>
      <c r="D2235" s="212"/>
      <c r="E2235" s="59"/>
      <c r="G2235" s="59"/>
    </row>
    <row r="2236" spans="1:7" ht="20.25" customHeight="1" x14ac:dyDescent="0.3">
      <c r="A2236" s="221"/>
      <c r="B2236" s="221"/>
      <c r="C2236" s="221"/>
      <c r="D2236" s="212"/>
      <c r="E2236" s="59"/>
      <c r="G2236" s="59"/>
    </row>
    <row r="2237" spans="1:7" ht="20.25" customHeight="1" x14ac:dyDescent="0.3">
      <c r="A2237" s="221"/>
      <c r="B2237" s="221"/>
      <c r="C2237" s="221"/>
      <c r="D2237" s="212"/>
      <c r="E2237" s="59"/>
      <c r="G2237" s="59"/>
    </row>
    <row r="2238" spans="1:7" ht="20.25" customHeight="1" x14ac:dyDescent="0.3">
      <c r="A2238" s="221"/>
      <c r="B2238" s="221"/>
      <c r="C2238" s="221"/>
      <c r="D2238" s="212"/>
      <c r="E2238" s="59"/>
      <c r="G2238" s="59"/>
    </row>
    <row r="2239" spans="1:7" ht="20.25" customHeight="1" x14ac:dyDescent="0.3">
      <c r="A2239" s="221"/>
      <c r="B2239" s="221"/>
      <c r="C2239" s="221"/>
      <c r="D2239" s="212"/>
      <c r="E2239" s="59"/>
      <c r="G2239" s="59"/>
    </row>
    <row r="2240" spans="1:7" ht="20.25" customHeight="1" x14ac:dyDescent="0.3">
      <c r="A2240" s="221"/>
      <c r="B2240" s="221"/>
      <c r="C2240" s="221"/>
      <c r="D2240" s="212"/>
      <c r="E2240" s="59"/>
      <c r="G2240" s="59"/>
    </row>
    <row r="2241" spans="1:7" ht="20.25" customHeight="1" x14ac:dyDescent="0.3">
      <c r="A2241" s="221"/>
      <c r="B2241" s="221"/>
      <c r="C2241" s="221"/>
      <c r="D2241" s="212"/>
      <c r="E2241" s="59"/>
      <c r="G2241" s="59"/>
    </row>
    <row r="2242" spans="1:7" ht="20.25" customHeight="1" x14ac:dyDescent="0.3">
      <c r="A2242" s="221"/>
      <c r="B2242" s="221"/>
      <c r="C2242" s="221"/>
      <c r="D2242" s="212"/>
      <c r="E2242" s="59"/>
      <c r="G2242" s="59"/>
    </row>
    <row r="2243" spans="1:7" ht="20.25" customHeight="1" x14ac:dyDescent="0.3">
      <c r="A2243" s="221"/>
      <c r="B2243" s="221"/>
      <c r="C2243" s="221"/>
      <c r="D2243" s="212"/>
      <c r="E2243" s="59"/>
      <c r="G2243" s="59"/>
    </row>
    <row r="2244" spans="1:7" ht="20.25" customHeight="1" x14ac:dyDescent="0.3">
      <c r="A2244" s="221"/>
      <c r="B2244" s="221"/>
      <c r="C2244" s="221"/>
      <c r="D2244" s="212"/>
      <c r="E2244" s="59"/>
      <c r="G2244" s="59"/>
    </row>
    <row r="2245" spans="1:7" ht="20.25" customHeight="1" x14ac:dyDescent="0.3">
      <c r="A2245" s="221"/>
      <c r="B2245" s="221"/>
      <c r="C2245" s="221"/>
      <c r="D2245" s="212"/>
      <c r="E2245" s="59"/>
      <c r="G2245" s="59"/>
    </row>
    <row r="2246" spans="1:7" ht="20.25" customHeight="1" x14ac:dyDescent="0.3">
      <c r="A2246" s="221"/>
      <c r="B2246" s="221"/>
      <c r="C2246" s="221"/>
      <c r="D2246" s="212"/>
      <c r="E2246" s="59"/>
      <c r="G2246" s="59"/>
    </row>
    <row r="2247" spans="1:7" ht="20.25" customHeight="1" x14ac:dyDescent="0.3">
      <c r="A2247" s="221"/>
      <c r="B2247" s="221"/>
      <c r="C2247" s="221"/>
      <c r="D2247" s="212"/>
      <c r="E2247" s="59"/>
      <c r="G2247" s="59"/>
    </row>
    <row r="2248" spans="1:7" ht="20.25" customHeight="1" x14ac:dyDescent="0.3">
      <c r="A2248" s="221"/>
      <c r="B2248" s="221"/>
      <c r="C2248" s="221"/>
      <c r="D2248" s="212"/>
      <c r="E2248" s="59"/>
      <c r="G2248" s="59"/>
    </row>
    <row r="2249" spans="1:7" ht="20.25" customHeight="1" x14ac:dyDescent="0.3">
      <c r="A2249" s="221"/>
      <c r="B2249" s="221"/>
      <c r="C2249" s="221"/>
      <c r="D2249" s="212"/>
      <c r="E2249" s="59"/>
      <c r="G2249" s="59"/>
    </row>
    <row r="2250" spans="1:7" ht="20.25" customHeight="1" x14ac:dyDescent="0.3">
      <c r="A2250" s="221"/>
      <c r="B2250" s="221"/>
      <c r="C2250" s="221"/>
      <c r="D2250" s="212"/>
      <c r="E2250" s="59"/>
      <c r="G2250" s="59"/>
    </row>
    <row r="2251" spans="1:7" ht="20.25" customHeight="1" x14ac:dyDescent="0.3">
      <c r="A2251" s="221"/>
      <c r="B2251" s="221"/>
      <c r="C2251" s="221"/>
      <c r="D2251" s="212"/>
      <c r="E2251" s="59"/>
      <c r="G2251" s="59"/>
    </row>
    <row r="2252" spans="1:7" ht="20.25" customHeight="1" x14ac:dyDescent="0.3">
      <c r="A2252" s="221"/>
      <c r="B2252" s="221"/>
      <c r="C2252" s="221"/>
      <c r="D2252" s="212"/>
      <c r="E2252" s="59"/>
      <c r="G2252" s="59"/>
    </row>
    <row r="2253" spans="1:7" ht="20.25" customHeight="1" x14ac:dyDescent="0.3">
      <c r="A2253" s="221"/>
      <c r="B2253" s="221"/>
      <c r="C2253" s="221"/>
      <c r="D2253" s="212"/>
      <c r="E2253" s="59"/>
      <c r="G2253" s="59"/>
    </row>
    <row r="2254" spans="1:7" ht="20.25" customHeight="1" x14ac:dyDescent="0.3">
      <c r="A2254" s="221"/>
      <c r="B2254" s="221"/>
      <c r="C2254" s="221"/>
      <c r="D2254" s="212"/>
      <c r="E2254" s="59"/>
      <c r="G2254" s="59"/>
    </row>
    <row r="2255" spans="1:7" ht="20.25" customHeight="1" x14ac:dyDescent="0.3">
      <c r="A2255" s="221"/>
      <c r="B2255" s="221"/>
      <c r="C2255" s="221"/>
      <c r="D2255" s="212"/>
      <c r="E2255" s="59"/>
      <c r="G2255" s="59"/>
    </row>
    <row r="2256" spans="1:7" ht="20.25" customHeight="1" x14ac:dyDescent="0.3">
      <c r="A2256" s="221"/>
      <c r="B2256" s="221"/>
      <c r="C2256" s="221"/>
      <c r="D2256" s="212"/>
      <c r="E2256" s="59"/>
      <c r="G2256" s="59"/>
    </row>
    <row r="2257" spans="1:7" ht="20.25" customHeight="1" x14ac:dyDescent="0.3">
      <c r="A2257" s="221"/>
      <c r="B2257" s="221"/>
      <c r="C2257" s="221"/>
      <c r="D2257" s="212"/>
      <c r="E2257" s="59"/>
      <c r="G2257" s="59"/>
    </row>
    <row r="2258" spans="1:7" ht="20.25" customHeight="1" x14ac:dyDescent="0.3">
      <c r="A2258" s="221"/>
      <c r="B2258" s="221"/>
      <c r="C2258" s="221"/>
      <c r="D2258" s="212"/>
      <c r="E2258" s="59"/>
      <c r="G2258" s="59"/>
    </row>
    <row r="2259" spans="1:7" ht="20.25" customHeight="1" x14ac:dyDescent="0.3">
      <c r="A2259" s="221"/>
      <c r="B2259" s="221"/>
      <c r="C2259" s="221"/>
      <c r="D2259" s="212"/>
      <c r="E2259" s="59"/>
      <c r="G2259" s="59"/>
    </row>
    <row r="2260" spans="1:7" ht="20.25" customHeight="1" x14ac:dyDescent="0.3">
      <c r="A2260" s="221"/>
      <c r="B2260" s="221"/>
      <c r="C2260" s="221"/>
      <c r="D2260" s="212"/>
      <c r="E2260" s="59"/>
      <c r="G2260" s="59"/>
    </row>
    <row r="2261" spans="1:7" ht="20.25" customHeight="1" x14ac:dyDescent="0.3">
      <c r="A2261" s="221"/>
      <c r="B2261" s="221"/>
      <c r="C2261" s="221"/>
      <c r="D2261" s="212"/>
      <c r="E2261" s="59"/>
      <c r="G2261" s="59"/>
    </row>
    <row r="2262" spans="1:7" ht="20.25" customHeight="1" x14ac:dyDescent="0.3">
      <c r="A2262" s="221"/>
      <c r="B2262" s="221"/>
      <c r="C2262" s="221"/>
      <c r="D2262" s="212"/>
      <c r="E2262" s="59"/>
      <c r="G2262" s="59"/>
    </row>
    <row r="2263" spans="1:7" ht="20.25" customHeight="1" x14ac:dyDescent="0.3">
      <c r="A2263" s="221"/>
      <c r="B2263" s="221"/>
      <c r="C2263" s="221"/>
      <c r="D2263" s="212"/>
      <c r="E2263" s="59"/>
      <c r="G2263" s="59"/>
    </row>
    <row r="2264" spans="1:7" ht="20.25" customHeight="1" x14ac:dyDescent="0.3">
      <c r="A2264" s="221"/>
      <c r="B2264" s="221"/>
      <c r="C2264" s="221"/>
      <c r="D2264" s="212"/>
      <c r="E2264" s="59"/>
      <c r="G2264" s="59"/>
    </row>
    <row r="2265" spans="1:7" ht="20.25" customHeight="1" x14ac:dyDescent="0.3">
      <c r="A2265" s="221"/>
      <c r="B2265" s="221"/>
      <c r="C2265" s="221"/>
      <c r="D2265" s="212"/>
      <c r="E2265" s="59"/>
      <c r="G2265" s="59"/>
    </row>
    <row r="2266" spans="1:7" ht="20.25" customHeight="1" x14ac:dyDescent="0.3">
      <c r="A2266" s="221"/>
      <c r="B2266" s="221"/>
      <c r="C2266" s="221"/>
      <c r="D2266" s="212"/>
      <c r="E2266" s="59"/>
      <c r="G2266" s="59"/>
    </row>
    <row r="2267" spans="1:7" ht="20.25" customHeight="1" x14ac:dyDescent="0.3">
      <c r="A2267" s="221"/>
      <c r="B2267" s="221"/>
      <c r="C2267" s="221"/>
      <c r="D2267" s="212"/>
      <c r="E2267" s="59"/>
      <c r="G2267" s="59"/>
    </row>
    <row r="2268" spans="1:7" ht="20.25" customHeight="1" x14ac:dyDescent="0.3">
      <c r="A2268" s="221"/>
      <c r="B2268" s="221"/>
      <c r="C2268" s="221"/>
      <c r="D2268" s="212"/>
      <c r="E2268" s="59"/>
      <c r="G2268" s="59"/>
    </row>
    <row r="2269" spans="1:7" ht="20.25" customHeight="1" x14ac:dyDescent="0.3">
      <c r="A2269" s="221"/>
      <c r="B2269" s="221"/>
      <c r="C2269" s="221"/>
      <c r="D2269" s="212"/>
      <c r="E2269" s="59"/>
      <c r="G2269" s="59"/>
    </row>
    <row r="2270" spans="1:7" ht="20.25" customHeight="1" x14ac:dyDescent="0.3">
      <c r="A2270" s="221"/>
      <c r="B2270" s="221"/>
      <c r="C2270" s="221"/>
      <c r="D2270" s="212"/>
      <c r="E2270" s="59"/>
      <c r="G2270" s="59"/>
    </row>
    <row r="2271" spans="1:7" ht="20.25" customHeight="1" x14ac:dyDescent="0.3">
      <c r="A2271" s="221"/>
      <c r="B2271" s="221"/>
      <c r="C2271" s="221"/>
      <c r="D2271" s="212"/>
      <c r="E2271" s="59"/>
      <c r="G2271" s="59"/>
    </row>
    <row r="2272" spans="1:7" ht="20.25" customHeight="1" x14ac:dyDescent="0.3">
      <c r="A2272" s="221"/>
      <c r="B2272" s="221"/>
      <c r="C2272" s="221"/>
      <c r="D2272" s="212"/>
      <c r="E2272" s="59"/>
      <c r="G2272" s="59"/>
    </row>
    <row r="2273" spans="1:7" ht="20.25" customHeight="1" x14ac:dyDescent="0.3">
      <c r="A2273" s="221"/>
      <c r="B2273" s="221"/>
      <c r="C2273" s="221"/>
      <c r="D2273" s="212"/>
      <c r="E2273" s="59"/>
      <c r="G2273" s="59"/>
    </row>
    <row r="2274" spans="1:7" ht="20.25" customHeight="1" x14ac:dyDescent="0.3">
      <c r="A2274" s="221"/>
      <c r="B2274" s="221"/>
      <c r="C2274" s="221"/>
      <c r="D2274" s="212"/>
      <c r="E2274" s="59"/>
      <c r="G2274" s="59"/>
    </row>
    <row r="2275" spans="1:7" ht="20.25" customHeight="1" x14ac:dyDescent="0.3">
      <c r="A2275" s="221"/>
      <c r="B2275" s="221"/>
      <c r="C2275" s="221"/>
      <c r="D2275" s="212"/>
      <c r="E2275" s="59"/>
      <c r="G2275" s="59"/>
    </row>
    <row r="2276" spans="1:7" ht="20.25" customHeight="1" x14ac:dyDescent="0.3">
      <c r="A2276" s="221"/>
      <c r="B2276" s="221"/>
      <c r="C2276" s="221"/>
      <c r="D2276" s="212"/>
      <c r="E2276" s="59"/>
      <c r="G2276" s="59"/>
    </row>
    <row r="2277" spans="1:7" ht="20.25" customHeight="1" x14ac:dyDescent="0.3">
      <c r="A2277" s="221"/>
      <c r="B2277" s="221"/>
      <c r="C2277" s="221"/>
      <c r="D2277" s="212"/>
      <c r="E2277" s="59"/>
      <c r="G2277" s="59"/>
    </row>
    <row r="2278" spans="1:7" ht="20.25" customHeight="1" x14ac:dyDescent="0.3">
      <c r="A2278" s="221"/>
      <c r="B2278" s="221"/>
      <c r="C2278" s="221"/>
      <c r="D2278" s="212"/>
      <c r="E2278" s="59"/>
      <c r="G2278" s="59"/>
    </row>
    <row r="2279" spans="1:7" ht="20.25" customHeight="1" x14ac:dyDescent="0.3">
      <c r="A2279" s="221"/>
      <c r="B2279" s="221"/>
      <c r="C2279" s="221"/>
      <c r="D2279" s="212"/>
      <c r="E2279" s="59"/>
      <c r="G2279" s="59"/>
    </row>
    <row r="2280" spans="1:7" ht="20.25" customHeight="1" x14ac:dyDescent="0.3">
      <c r="A2280" s="221"/>
      <c r="B2280" s="221"/>
      <c r="C2280" s="221"/>
      <c r="D2280" s="212"/>
      <c r="E2280" s="59"/>
      <c r="G2280" s="59"/>
    </row>
    <row r="2281" spans="1:7" ht="20.25" customHeight="1" x14ac:dyDescent="0.3">
      <c r="A2281" s="221"/>
      <c r="B2281" s="221"/>
      <c r="C2281" s="221"/>
      <c r="D2281" s="212"/>
      <c r="E2281" s="59"/>
      <c r="G2281" s="59"/>
    </row>
    <row r="2282" spans="1:7" ht="20.25" customHeight="1" x14ac:dyDescent="0.3">
      <c r="A2282" s="221"/>
      <c r="B2282" s="221"/>
      <c r="C2282" s="221"/>
      <c r="D2282" s="212"/>
      <c r="E2282" s="59"/>
      <c r="G2282" s="59"/>
    </row>
    <row r="2283" spans="1:7" ht="20.25" customHeight="1" x14ac:dyDescent="0.3">
      <c r="A2283" s="221"/>
      <c r="B2283" s="221"/>
      <c r="C2283" s="221"/>
      <c r="D2283" s="212"/>
      <c r="E2283" s="59"/>
      <c r="G2283" s="59"/>
    </row>
    <row r="2284" spans="1:7" ht="20.25" customHeight="1" x14ac:dyDescent="0.3">
      <c r="A2284" s="221"/>
      <c r="B2284" s="221"/>
      <c r="C2284" s="221"/>
      <c r="D2284" s="212"/>
      <c r="E2284" s="59"/>
      <c r="G2284" s="59"/>
    </row>
    <row r="2285" spans="1:7" ht="20.25" customHeight="1" x14ac:dyDescent="0.3">
      <c r="A2285" s="221"/>
      <c r="B2285" s="221"/>
      <c r="C2285" s="221"/>
      <c r="D2285" s="212"/>
      <c r="E2285" s="59"/>
      <c r="G2285" s="59"/>
    </row>
    <row r="2286" spans="1:7" ht="20.25" customHeight="1" x14ac:dyDescent="0.3">
      <c r="A2286" s="221"/>
      <c r="B2286" s="221"/>
      <c r="C2286" s="221"/>
      <c r="D2286" s="212"/>
      <c r="E2286" s="59"/>
      <c r="G2286" s="59"/>
    </row>
    <row r="2287" spans="1:7" ht="20.25" customHeight="1" x14ac:dyDescent="0.3">
      <c r="A2287" s="221"/>
      <c r="B2287" s="221"/>
      <c r="C2287" s="221"/>
      <c r="D2287" s="212"/>
      <c r="E2287" s="59"/>
      <c r="G2287" s="59"/>
    </row>
    <row r="2288" spans="1:7" ht="20.25" customHeight="1" x14ac:dyDescent="0.3">
      <c r="A2288" s="221"/>
      <c r="B2288" s="221"/>
      <c r="C2288" s="221"/>
      <c r="D2288" s="212"/>
      <c r="E2288" s="59"/>
      <c r="G2288" s="59"/>
    </row>
    <row r="2289" spans="1:7" ht="20.25" customHeight="1" x14ac:dyDescent="0.3">
      <c r="A2289" s="221"/>
      <c r="B2289" s="221"/>
      <c r="C2289" s="221"/>
      <c r="D2289" s="212"/>
      <c r="E2289" s="59"/>
      <c r="G2289" s="59"/>
    </row>
    <row r="2290" spans="1:7" ht="20.25" customHeight="1" x14ac:dyDescent="0.3">
      <c r="A2290" s="221"/>
      <c r="B2290" s="221"/>
      <c r="C2290" s="221"/>
      <c r="D2290" s="212"/>
      <c r="E2290" s="59"/>
      <c r="G2290" s="59"/>
    </row>
    <row r="2291" spans="1:7" ht="20.25" customHeight="1" x14ac:dyDescent="0.3">
      <c r="A2291" s="221"/>
      <c r="B2291" s="221"/>
      <c r="C2291" s="221"/>
      <c r="D2291" s="212"/>
      <c r="E2291" s="59"/>
      <c r="G2291" s="59"/>
    </row>
    <row r="2292" spans="1:7" ht="20.25" customHeight="1" x14ac:dyDescent="0.3">
      <c r="A2292" s="221"/>
      <c r="B2292" s="221"/>
      <c r="C2292" s="221"/>
      <c r="D2292" s="212"/>
      <c r="E2292" s="59"/>
      <c r="G2292" s="59"/>
    </row>
    <row r="2293" spans="1:7" ht="20.25" customHeight="1" x14ac:dyDescent="0.3">
      <c r="A2293" s="221"/>
      <c r="B2293" s="221"/>
      <c r="C2293" s="221"/>
      <c r="D2293" s="212"/>
      <c r="E2293" s="59"/>
      <c r="G2293" s="59"/>
    </row>
    <row r="2294" spans="1:7" ht="20.25" customHeight="1" x14ac:dyDescent="0.3">
      <c r="A2294" s="221"/>
      <c r="B2294" s="221"/>
      <c r="C2294" s="221"/>
      <c r="D2294" s="212"/>
      <c r="E2294" s="59"/>
      <c r="G2294" s="59"/>
    </row>
    <row r="2295" spans="1:7" ht="20.25" customHeight="1" x14ac:dyDescent="0.3">
      <c r="A2295" s="221"/>
      <c r="B2295" s="221"/>
      <c r="C2295" s="221"/>
      <c r="D2295" s="212"/>
      <c r="E2295" s="59"/>
      <c r="G2295" s="59"/>
    </row>
    <row r="2296" spans="1:7" ht="20.25" customHeight="1" x14ac:dyDescent="0.3">
      <c r="A2296" s="221"/>
      <c r="B2296" s="221"/>
      <c r="C2296" s="221"/>
      <c r="D2296" s="212"/>
      <c r="E2296" s="59"/>
      <c r="G2296" s="59"/>
    </row>
    <row r="2297" spans="1:7" ht="20.25" customHeight="1" x14ac:dyDescent="0.3">
      <c r="A2297" s="221"/>
      <c r="B2297" s="221"/>
      <c r="C2297" s="221"/>
      <c r="D2297" s="212"/>
      <c r="E2297" s="59"/>
      <c r="G2297" s="59"/>
    </row>
    <row r="2298" spans="1:7" ht="20.25" customHeight="1" x14ac:dyDescent="0.3">
      <c r="A2298" s="221"/>
      <c r="B2298" s="221"/>
      <c r="C2298" s="221"/>
      <c r="D2298" s="212"/>
      <c r="E2298" s="59"/>
      <c r="G2298" s="59"/>
    </row>
    <row r="2299" spans="1:7" ht="20.25" customHeight="1" x14ac:dyDescent="0.3">
      <c r="A2299" s="221"/>
      <c r="B2299" s="221"/>
      <c r="C2299" s="221"/>
      <c r="D2299" s="212"/>
      <c r="E2299" s="59"/>
      <c r="G2299" s="59"/>
    </row>
    <row r="2300" spans="1:7" ht="20.25" customHeight="1" x14ac:dyDescent="0.3">
      <c r="A2300" s="221"/>
      <c r="B2300" s="221"/>
      <c r="C2300" s="221"/>
      <c r="D2300" s="212"/>
      <c r="E2300" s="59"/>
      <c r="G2300" s="59"/>
    </row>
    <row r="2301" spans="1:7" ht="20.25" customHeight="1" x14ac:dyDescent="0.3">
      <c r="A2301" s="221"/>
      <c r="B2301" s="221"/>
      <c r="C2301" s="221"/>
      <c r="D2301" s="212"/>
      <c r="E2301" s="59"/>
      <c r="G2301" s="59"/>
    </row>
    <row r="2302" spans="1:7" ht="20.25" customHeight="1" x14ac:dyDescent="0.3">
      <c r="A2302" s="221"/>
      <c r="B2302" s="221"/>
      <c r="C2302" s="221"/>
      <c r="D2302" s="212"/>
      <c r="E2302" s="59"/>
      <c r="G2302" s="59"/>
    </row>
    <row r="2303" spans="1:7" ht="20.25" customHeight="1" x14ac:dyDescent="0.3">
      <c r="A2303" s="221"/>
      <c r="B2303" s="221"/>
      <c r="C2303" s="221"/>
      <c r="D2303" s="212"/>
      <c r="E2303" s="59"/>
      <c r="G2303" s="59"/>
    </row>
    <row r="2304" spans="1:7" ht="20.25" customHeight="1" x14ac:dyDescent="0.3">
      <c r="A2304" s="221"/>
      <c r="B2304" s="221"/>
      <c r="C2304" s="221"/>
      <c r="D2304" s="212"/>
      <c r="E2304" s="59"/>
      <c r="G2304" s="59"/>
    </row>
    <row r="2305" spans="1:7" ht="20.25" customHeight="1" x14ac:dyDescent="0.3">
      <c r="A2305" s="221"/>
      <c r="B2305" s="221"/>
      <c r="C2305" s="221"/>
      <c r="D2305" s="212"/>
      <c r="E2305" s="59"/>
      <c r="G2305" s="59"/>
    </row>
    <row r="2306" spans="1:7" ht="20.25" customHeight="1" x14ac:dyDescent="0.3">
      <c r="A2306" s="221"/>
      <c r="B2306" s="221"/>
      <c r="C2306" s="221"/>
      <c r="D2306" s="212"/>
      <c r="E2306" s="59"/>
      <c r="G2306" s="59"/>
    </row>
    <row r="2307" spans="1:7" ht="20.25" customHeight="1" x14ac:dyDescent="0.3">
      <c r="A2307" s="221"/>
      <c r="B2307" s="221"/>
      <c r="C2307" s="221"/>
      <c r="D2307" s="212"/>
      <c r="E2307" s="59"/>
      <c r="G2307" s="59"/>
    </row>
    <row r="2308" spans="1:7" ht="20.25" customHeight="1" x14ac:dyDescent="0.3">
      <c r="A2308" s="221"/>
      <c r="B2308" s="221"/>
      <c r="C2308" s="221"/>
      <c r="D2308" s="212"/>
      <c r="E2308" s="59"/>
      <c r="G2308" s="59"/>
    </row>
    <row r="2309" spans="1:7" ht="20.25" customHeight="1" x14ac:dyDescent="0.3">
      <c r="A2309" s="221"/>
      <c r="B2309" s="221"/>
      <c r="C2309" s="221"/>
      <c r="D2309" s="212"/>
      <c r="E2309" s="59"/>
      <c r="G2309" s="59"/>
    </row>
    <row r="2310" spans="1:7" ht="20.25" customHeight="1" x14ac:dyDescent="0.3">
      <c r="A2310" s="221"/>
      <c r="B2310" s="221"/>
      <c r="C2310" s="221"/>
      <c r="D2310" s="212"/>
      <c r="E2310" s="59"/>
      <c r="G2310" s="59"/>
    </row>
    <row r="2311" spans="1:7" ht="20.25" customHeight="1" x14ac:dyDescent="0.3">
      <c r="A2311" s="221"/>
      <c r="B2311" s="221"/>
      <c r="C2311" s="221"/>
      <c r="D2311" s="212"/>
      <c r="E2311" s="59"/>
      <c r="G2311" s="59"/>
    </row>
    <row r="2312" spans="1:7" ht="20.25" customHeight="1" x14ac:dyDescent="0.3">
      <c r="A2312" s="221"/>
      <c r="B2312" s="221"/>
      <c r="C2312" s="221"/>
      <c r="D2312" s="212"/>
      <c r="E2312" s="59"/>
      <c r="G2312" s="59"/>
    </row>
    <row r="2313" spans="1:7" ht="20.25" customHeight="1" x14ac:dyDescent="0.3">
      <c r="A2313" s="221"/>
      <c r="B2313" s="221"/>
      <c r="C2313" s="221"/>
      <c r="D2313" s="212"/>
      <c r="E2313" s="59"/>
      <c r="G2313" s="59"/>
    </row>
    <row r="2314" spans="1:7" ht="20.25" customHeight="1" x14ac:dyDescent="0.3">
      <c r="A2314" s="221"/>
      <c r="B2314" s="221"/>
      <c r="C2314" s="221"/>
      <c r="D2314" s="212"/>
      <c r="E2314" s="59"/>
      <c r="G2314" s="59"/>
    </row>
    <row r="2315" spans="1:7" ht="20.25" customHeight="1" x14ac:dyDescent="0.3">
      <c r="A2315" s="221"/>
      <c r="B2315" s="221"/>
      <c r="C2315" s="221"/>
      <c r="D2315" s="212"/>
      <c r="E2315" s="59"/>
      <c r="G2315" s="59"/>
    </row>
    <row r="2316" spans="1:7" ht="20.25" customHeight="1" x14ac:dyDescent="0.3">
      <c r="A2316" s="221"/>
      <c r="B2316" s="221"/>
      <c r="C2316" s="221"/>
      <c r="D2316" s="212"/>
      <c r="E2316" s="59"/>
      <c r="G2316" s="59"/>
    </row>
    <row r="2317" spans="1:7" ht="20.25" customHeight="1" x14ac:dyDescent="0.3">
      <c r="A2317" s="221"/>
      <c r="B2317" s="221"/>
      <c r="C2317" s="221"/>
      <c r="D2317" s="212"/>
      <c r="E2317" s="59"/>
      <c r="G2317" s="59"/>
    </row>
    <row r="2318" spans="1:7" ht="20.25" customHeight="1" x14ac:dyDescent="0.3">
      <c r="A2318" s="221"/>
      <c r="B2318" s="221"/>
      <c r="C2318" s="221"/>
      <c r="D2318" s="212"/>
      <c r="E2318" s="59"/>
      <c r="G2318" s="59"/>
    </row>
    <row r="2319" spans="1:7" ht="20.25" customHeight="1" x14ac:dyDescent="0.3">
      <c r="A2319" s="221"/>
      <c r="B2319" s="221"/>
      <c r="C2319" s="221"/>
      <c r="D2319" s="212"/>
      <c r="E2319" s="59"/>
      <c r="G2319" s="59"/>
    </row>
    <row r="2320" spans="1:7" ht="20.25" customHeight="1" x14ac:dyDescent="0.3">
      <c r="A2320" s="221"/>
      <c r="B2320" s="221"/>
      <c r="C2320" s="221"/>
      <c r="D2320" s="212"/>
      <c r="E2320" s="59"/>
      <c r="G2320" s="59"/>
    </row>
    <row r="2321" spans="1:7" ht="20.25" customHeight="1" x14ac:dyDescent="0.3">
      <c r="A2321" s="221"/>
      <c r="B2321" s="221"/>
      <c r="C2321" s="221"/>
      <c r="D2321" s="212"/>
      <c r="E2321" s="59"/>
      <c r="G2321" s="59"/>
    </row>
    <row r="2322" spans="1:7" ht="20.25" customHeight="1" x14ac:dyDescent="0.3">
      <c r="A2322" s="221"/>
      <c r="B2322" s="221"/>
      <c r="C2322" s="221"/>
      <c r="D2322" s="212"/>
      <c r="E2322" s="59"/>
      <c r="G2322" s="59"/>
    </row>
    <row r="2323" spans="1:7" ht="20.25" customHeight="1" x14ac:dyDescent="0.3">
      <c r="A2323" s="221"/>
      <c r="B2323" s="221"/>
      <c r="C2323" s="221"/>
      <c r="D2323" s="212"/>
      <c r="E2323" s="59"/>
      <c r="G2323" s="59"/>
    </row>
    <row r="2324" spans="1:7" ht="20.25" customHeight="1" x14ac:dyDescent="0.3">
      <c r="A2324" s="221"/>
      <c r="B2324" s="221"/>
      <c r="C2324" s="221"/>
      <c r="D2324" s="212"/>
      <c r="E2324" s="59"/>
      <c r="G2324" s="59"/>
    </row>
    <row r="2325" spans="1:7" ht="20.25" customHeight="1" x14ac:dyDescent="0.3">
      <c r="A2325" s="221"/>
      <c r="B2325" s="221"/>
      <c r="C2325" s="221"/>
      <c r="D2325" s="212"/>
      <c r="E2325" s="59"/>
      <c r="G2325" s="59"/>
    </row>
    <row r="2326" spans="1:7" ht="20.25" customHeight="1" x14ac:dyDescent="0.3">
      <c r="A2326" s="221"/>
      <c r="B2326" s="221"/>
      <c r="C2326" s="221"/>
      <c r="D2326" s="212"/>
      <c r="E2326" s="59"/>
      <c r="G2326" s="59"/>
    </row>
    <row r="2327" spans="1:7" ht="20.25" customHeight="1" x14ac:dyDescent="0.3">
      <c r="A2327" s="221"/>
      <c r="B2327" s="221"/>
      <c r="C2327" s="221"/>
      <c r="D2327" s="212"/>
      <c r="E2327" s="59"/>
      <c r="G2327" s="59"/>
    </row>
    <row r="2328" spans="1:7" ht="20.25" customHeight="1" x14ac:dyDescent="0.3">
      <c r="A2328" s="221"/>
      <c r="B2328" s="221"/>
      <c r="C2328" s="221"/>
      <c r="D2328" s="212"/>
      <c r="E2328" s="59"/>
      <c r="G2328" s="59"/>
    </row>
    <row r="2329" spans="1:7" ht="20.25" customHeight="1" x14ac:dyDescent="0.3">
      <c r="A2329" s="221"/>
      <c r="B2329" s="221"/>
      <c r="C2329" s="221"/>
      <c r="D2329" s="212"/>
      <c r="E2329" s="59"/>
      <c r="G2329" s="59"/>
    </row>
    <row r="2330" spans="1:7" ht="20.25" customHeight="1" x14ac:dyDescent="0.3">
      <c r="A2330" s="221"/>
      <c r="B2330" s="221"/>
      <c r="C2330" s="221"/>
      <c r="D2330" s="212"/>
      <c r="E2330" s="59"/>
      <c r="G2330" s="59"/>
    </row>
    <row r="2331" spans="1:7" ht="20.25" customHeight="1" x14ac:dyDescent="0.3">
      <c r="A2331" s="221"/>
      <c r="B2331" s="221"/>
      <c r="C2331" s="221"/>
      <c r="D2331" s="212"/>
      <c r="E2331" s="59"/>
      <c r="G2331" s="59"/>
    </row>
    <row r="2332" spans="1:7" ht="20.25" customHeight="1" x14ac:dyDescent="0.3">
      <c r="A2332" s="221"/>
      <c r="B2332" s="221"/>
      <c r="C2332" s="221"/>
      <c r="D2332" s="212"/>
      <c r="E2332" s="59"/>
      <c r="G2332" s="59"/>
    </row>
    <row r="2333" spans="1:7" ht="20.25" customHeight="1" x14ac:dyDescent="0.3">
      <c r="A2333" s="221"/>
      <c r="B2333" s="221"/>
      <c r="C2333" s="221"/>
      <c r="D2333" s="212"/>
      <c r="E2333" s="59"/>
      <c r="G2333" s="59"/>
    </row>
    <row r="2334" spans="1:7" ht="20.25" customHeight="1" x14ac:dyDescent="0.3">
      <c r="A2334" s="221"/>
      <c r="B2334" s="221"/>
      <c r="C2334" s="221"/>
      <c r="D2334" s="212"/>
      <c r="E2334" s="59"/>
      <c r="G2334" s="59"/>
    </row>
    <row r="2335" spans="1:7" ht="20.25" customHeight="1" x14ac:dyDescent="0.3">
      <c r="A2335" s="221"/>
      <c r="B2335" s="221"/>
      <c r="C2335" s="221"/>
      <c r="D2335" s="212"/>
      <c r="E2335" s="59"/>
      <c r="G2335" s="59"/>
    </row>
    <row r="2336" spans="1:7" ht="20.25" customHeight="1" x14ac:dyDescent="0.3">
      <c r="A2336" s="221"/>
      <c r="B2336" s="221"/>
      <c r="C2336" s="221"/>
      <c r="D2336" s="212"/>
      <c r="E2336" s="59"/>
      <c r="G2336" s="59"/>
    </row>
    <row r="2337" spans="1:7" ht="20.25" customHeight="1" x14ac:dyDescent="0.3">
      <c r="A2337" s="221"/>
      <c r="B2337" s="221"/>
      <c r="C2337" s="221"/>
      <c r="D2337" s="212"/>
      <c r="E2337" s="59"/>
      <c r="G2337" s="59"/>
    </row>
    <row r="2338" spans="1:7" ht="20.25" customHeight="1" x14ac:dyDescent="0.3">
      <c r="A2338" s="221"/>
      <c r="B2338" s="221"/>
      <c r="C2338" s="221"/>
      <c r="D2338" s="212"/>
      <c r="E2338" s="59"/>
      <c r="G2338" s="59"/>
    </row>
    <row r="2339" spans="1:7" ht="20.25" customHeight="1" x14ac:dyDescent="0.3">
      <c r="A2339" s="221"/>
      <c r="B2339" s="221"/>
      <c r="C2339" s="221"/>
      <c r="D2339" s="212"/>
      <c r="E2339" s="59"/>
      <c r="G2339" s="59"/>
    </row>
    <row r="2340" spans="1:7" ht="20.25" customHeight="1" x14ac:dyDescent="0.3">
      <c r="A2340" s="221"/>
      <c r="B2340" s="221"/>
      <c r="C2340" s="221"/>
      <c r="D2340" s="212"/>
      <c r="E2340" s="59"/>
      <c r="G2340" s="59"/>
    </row>
    <row r="2341" spans="1:7" ht="20.25" customHeight="1" x14ac:dyDescent="0.3">
      <c r="A2341" s="221"/>
      <c r="B2341" s="221"/>
      <c r="C2341" s="221"/>
      <c r="D2341" s="212"/>
      <c r="E2341" s="59"/>
      <c r="G2341" s="59"/>
    </row>
    <row r="2342" spans="1:7" ht="20.25" customHeight="1" x14ac:dyDescent="0.3">
      <c r="A2342" s="221"/>
      <c r="B2342" s="221"/>
      <c r="C2342" s="221"/>
      <c r="D2342" s="212"/>
      <c r="E2342" s="59"/>
      <c r="G2342" s="59"/>
    </row>
    <row r="2343" spans="1:7" ht="20.25" customHeight="1" x14ac:dyDescent="0.3">
      <c r="A2343" s="221"/>
      <c r="B2343" s="221"/>
      <c r="C2343" s="221"/>
      <c r="D2343" s="212"/>
      <c r="E2343" s="59"/>
      <c r="G2343" s="59"/>
    </row>
    <row r="2344" spans="1:7" ht="20.25" customHeight="1" x14ac:dyDescent="0.3">
      <c r="A2344" s="221"/>
      <c r="B2344" s="221"/>
      <c r="C2344" s="221"/>
      <c r="D2344" s="212"/>
      <c r="E2344" s="59"/>
      <c r="G2344" s="59"/>
    </row>
    <row r="2345" spans="1:7" ht="20.25" customHeight="1" x14ac:dyDescent="0.3">
      <c r="A2345" s="221"/>
      <c r="B2345" s="221"/>
      <c r="C2345" s="221"/>
      <c r="D2345" s="212"/>
      <c r="E2345" s="59"/>
      <c r="G2345" s="59"/>
    </row>
    <row r="2346" spans="1:7" ht="20.25" customHeight="1" x14ac:dyDescent="0.3">
      <c r="A2346" s="221"/>
      <c r="B2346" s="221"/>
      <c r="C2346" s="221"/>
      <c r="D2346" s="212"/>
      <c r="E2346" s="59"/>
      <c r="G2346" s="59"/>
    </row>
    <row r="2347" spans="1:7" ht="20.25" customHeight="1" x14ac:dyDescent="0.3">
      <c r="A2347" s="221"/>
      <c r="B2347" s="221"/>
      <c r="C2347" s="221"/>
      <c r="D2347" s="212"/>
      <c r="E2347" s="59"/>
      <c r="G2347" s="59"/>
    </row>
    <row r="2348" spans="1:7" ht="20.25" customHeight="1" x14ac:dyDescent="0.3">
      <c r="A2348" s="221"/>
      <c r="B2348" s="221"/>
      <c r="C2348" s="221"/>
      <c r="D2348" s="212"/>
      <c r="E2348" s="59"/>
      <c r="G2348" s="59"/>
    </row>
    <row r="2349" spans="1:7" ht="20.25" customHeight="1" x14ac:dyDescent="0.3">
      <c r="A2349" s="221"/>
      <c r="B2349" s="221"/>
      <c r="C2349" s="221"/>
      <c r="D2349" s="212"/>
      <c r="E2349" s="59"/>
      <c r="G2349" s="59"/>
    </row>
    <row r="2350" spans="1:7" ht="20.25" customHeight="1" x14ac:dyDescent="0.3">
      <c r="A2350" s="221"/>
      <c r="B2350" s="221"/>
      <c r="C2350" s="221"/>
      <c r="D2350" s="212"/>
      <c r="E2350" s="59"/>
      <c r="G2350" s="59"/>
    </row>
    <row r="2351" spans="1:7" ht="20.25" customHeight="1" x14ac:dyDescent="0.3">
      <c r="A2351" s="221"/>
      <c r="B2351" s="221"/>
      <c r="C2351" s="221"/>
      <c r="D2351" s="212"/>
      <c r="E2351" s="59"/>
      <c r="G2351" s="59"/>
    </row>
    <row r="2352" spans="1:7" ht="20.25" customHeight="1" x14ac:dyDescent="0.3">
      <c r="A2352" s="221"/>
      <c r="B2352" s="221"/>
      <c r="C2352" s="221"/>
      <c r="D2352" s="212"/>
      <c r="E2352" s="59"/>
      <c r="G2352" s="59"/>
    </row>
    <row r="2353" spans="1:7" ht="20.25" customHeight="1" x14ac:dyDescent="0.3">
      <c r="A2353" s="221"/>
      <c r="B2353" s="221"/>
      <c r="C2353" s="221"/>
      <c r="D2353" s="212"/>
      <c r="E2353" s="59"/>
      <c r="G2353" s="59"/>
    </row>
    <row r="2354" spans="1:7" ht="20.25" customHeight="1" x14ac:dyDescent="0.3">
      <c r="A2354" s="221"/>
      <c r="B2354" s="221"/>
      <c r="C2354" s="221"/>
      <c r="D2354" s="212"/>
      <c r="E2354" s="59"/>
      <c r="G2354" s="59"/>
    </row>
    <row r="2355" spans="1:7" ht="20.25" customHeight="1" x14ac:dyDescent="0.3">
      <c r="A2355" s="221"/>
      <c r="B2355" s="221"/>
      <c r="C2355" s="221"/>
      <c r="D2355" s="212"/>
      <c r="E2355" s="59"/>
      <c r="G2355" s="59"/>
    </row>
    <row r="2356" spans="1:7" ht="20.25" customHeight="1" x14ac:dyDescent="0.3">
      <c r="A2356" s="221"/>
      <c r="B2356" s="221"/>
      <c r="C2356" s="221"/>
      <c r="D2356" s="212"/>
      <c r="E2356" s="59"/>
      <c r="G2356" s="59"/>
    </row>
    <row r="2357" spans="1:7" ht="20.25" customHeight="1" x14ac:dyDescent="0.3">
      <c r="A2357" s="221"/>
      <c r="B2357" s="221"/>
      <c r="C2357" s="221"/>
      <c r="D2357" s="212"/>
      <c r="E2357" s="59"/>
      <c r="G2357" s="59"/>
    </row>
    <row r="2358" spans="1:7" ht="20.25" customHeight="1" x14ac:dyDescent="0.3">
      <c r="A2358" s="221"/>
      <c r="B2358" s="221"/>
      <c r="C2358" s="221"/>
      <c r="D2358" s="212"/>
      <c r="E2358" s="59"/>
      <c r="G2358" s="59"/>
    </row>
    <row r="2359" spans="1:7" ht="20.25" customHeight="1" x14ac:dyDescent="0.3">
      <c r="A2359" s="221"/>
      <c r="B2359" s="221"/>
      <c r="C2359" s="221"/>
      <c r="D2359" s="212"/>
      <c r="E2359" s="59"/>
      <c r="G2359" s="59"/>
    </row>
    <row r="2360" spans="1:7" ht="20.25" customHeight="1" x14ac:dyDescent="0.3">
      <c r="A2360" s="221"/>
      <c r="B2360" s="221"/>
      <c r="C2360" s="221"/>
      <c r="D2360" s="212"/>
      <c r="E2360" s="59"/>
      <c r="G2360" s="59"/>
    </row>
    <row r="2361" spans="1:7" ht="20.25" customHeight="1" x14ac:dyDescent="0.3">
      <c r="A2361" s="221"/>
      <c r="B2361" s="221"/>
      <c r="C2361" s="221"/>
      <c r="D2361" s="212"/>
      <c r="E2361" s="59"/>
      <c r="G2361" s="59"/>
    </row>
    <row r="2362" spans="1:7" ht="20.25" customHeight="1" x14ac:dyDescent="0.3">
      <c r="A2362" s="221"/>
      <c r="B2362" s="221"/>
      <c r="C2362" s="221"/>
      <c r="D2362" s="212"/>
      <c r="E2362" s="59"/>
      <c r="G2362" s="59"/>
    </row>
    <row r="2363" spans="1:7" ht="20.25" customHeight="1" x14ac:dyDescent="0.3">
      <c r="A2363" s="221"/>
      <c r="B2363" s="221"/>
      <c r="C2363" s="221"/>
      <c r="D2363" s="212"/>
      <c r="E2363" s="59"/>
      <c r="G2363" s="59"/>
    </row>
    <row r="2364" spans="1:7" ht="20.25" customHeight="1" x14ac:dyDescent="0.3">
      <c r="A2364" s="221"/>
      <c r="B2364" s="221"/>
      <c r="C2364" s="221"/>
      <c r="D2364" s="212"/>
      <c r="E2364" s="59"/>
      <c r="G2364" s="59"/>
    </row>
    <row r="2365" spans="1:7" ht="20.25" customHeight="1" x14ac:dyDescent="0.3">
      <c r="A2365" s="221"/>
      <c r="B2365" s="221"/>
      <c r="C2365" s="221"/>
      <c r="D2365" s="212"/>
      <c r="E2365" s="59"/>
      <c r="G2365" s="59"/>
    </row>
    <row r="2366" spans="1:7" ht="20.25" customHeight="1" x14ac:dyDescent="0.3">
      <c r="A2366" s="221"/>
      <c r="B2366" s="221"/>
      <c r="C2366" s="221"/>
      <c r="D2366" s="212"/>
      <c r="E2366" s="59"/>
      <c r="G2366" s="59"/>
    </row>
    <row r="2367" spans="1:7" ht="20.25" customHeight="1" x14ac:dyDescent="0.3">
      <c r="A2367" s="221"/>
      <c r="B2367" s="221"/>
      <c r="C2367" s="221"/>
      <c r="D2367" s="212"/>
      <c r="E2367" s="59"/>
      <c r="G2367" s="59"/>
    </row>
    <row r="2368" spans="1:7" ht="20.25" customHeight="1" x14ac:dyDescent="0.3">
      <c r="A2368" s="221"/>
      <c r="B2368" s="221"/>
      <c r="C2368" s="221"/>
      <c r="D2368" s="212"/>
      <c r="E2368" s="59"/>
      <c r="G2368" s="59"/>
    </row>
    <row r="2369" spans="1:7" ht="20.25" customHeight="1" x14ac:dyDescent="0.3">
      <c r="A2369" s="221"/>
      <c r="B2369" s="221"/>
      <c r="C2369" s="221"/>
      <c r="D2369" s="212"/>
      <c r="E2369" s="59"/>
      <c r="G2369" s="59"/>
    </row>
    <row r="2370" spans="1:7" ht="20.25" customHeight="1" x14ac:dyDescent="0.3">
      <c r="A2370" s="221"/>
      <c r="B2370" s="221"/>
      <c r="C2370" s="221"/>
      <c r="D2370" s="212"/>
      <c r="E2370" s="59"/>
      <c r="G2370" s="59"/>
    </row>
    <row r="2371" spans="1:7" ht="20.25" customHeight="1" x14ac:dyDescent="0.3">
      <c r="A2371" s="221"/>
      <c r="B2371" s="221"/>
      <c r="C2371" s="221"/>
      <c r="D2371" s="212"/>
      <c r="E2371" s="59"/>
      <c r="G2371" s="59"/>
    </row>
    <row r="2372" spans="1:7" ht="20.25" customHeight="1" x14ac:dyDescent="0.3">
      <c r="A2372" s="221"/>
      <c r="B2372" s="221"/>
      <c r="C2372" s="221"/>
      <c r="D2372" s="212"/>
      <c r="E2372" s="59"/>
      <c r="G2372" s="59"/>
    </row>
    <row r="2373" spans="1:7" ht="20.25" customHeight="1" x14ac:dyDescent="0.3">
      <c r="A2373" s="221"/>
      <c r="B2373" s="221"/>
      <c r="C2373" s="221"/>
      <c r="D2373" s="212"/>
      <c r="E2373" s="59"/>
      <c r="G2373" s="59"/>
    </row>
    <row r="2374" spans="1:7" ht="20.25" customHeight="1" x14ac:dyDescent="0.3">
      <c r="A2374" s="221"/>
      <c r="B2374" s="221"/>
      <c r="C2374" s="221"/>
      <c r="D2374" s="212"/>
      <c r="E2374" s="59"/>
      <c r="G2374" s="59"/>
    </row>
    <row r="2375" spans="1:7" ht="20.25" customHeight="1" x14ac:dyDescent="0.3">
      <c r="A2375" s="221"/>
      <c r="B2375" s="221"/>
      <c r="C2375" s="221"/>
      <c r="D2375" s="212"/>
      <c r="E2375" s="59"/>
      <c r="G2375" s="59"/>
    </row>
    <row r="2376" spans="1:7" ht="20.25" customHeight="1" x14ac:dyDescent="0.3">
      <c r="A2376" s="221"/>
      <c r="B2376" s="221"/>
      <c r="C2376" s="221"/>
      <c r="D2376" s="212"/>
      <c r="E2376" s="59"/>
      <c r="G2376" s="59"/>
    </row>
    <row r="2377" spans="1:7" ht="20.25" customHeight="1" x14ac:dyDescent="0.3">
      <c r="A2377" s="221"/>
      <c r="B2377" s="221"/>
      <c r="C2377" s="221"/>
      <c r="D2377" s="212"/>
      <c r="E2377" s="59"/>
      <c r="G2377" s="59"/>
    </row>
    <row r="2378" spans="1:7" ht="20.25" customHeight="1" x14ac:dyDescent="0.3">
      <c r="A2378" s="221"/>
      <c r="B2378" s="221"/>
      <c r="C2378" s="221"/>
      <c r="D2378" s="212"/>
      <c r="E2378" s="59"/>
      <c r="G2378" s="59"/>
    </row>
    <row r="2379" spans="1:7" ht="20.25" customHeight="1" x14ac:dyDescent="0.3">
      <c r="A2379" s="221"/>
      <c r="B2379" s="221"/>
      <c r="C2379" s="221"/>
      <c r="D2379" s="212"/>
      <c r="E2379" s="59"/>
      <c r="G2379" s="59"/>
    </row>
    <row r="2380" spans="1:7" ht="20.25" customHeight="1" x14ac:dyDescent="0.3">
      <c r="A2380" s="221"/>
      <c r="B2380" s="221"/>
      <c r="C2380" s="221"/>
      <c r="D2380" s="212"/>
      <c r="E2380" s="59"/>
      <c r="G2380" s="59"/>
    </row>
    <row r="2381" spans="1:7" ht="20.25" customHeight="1" x14ac:dyDescent="0.3">
      <c r="A2381" s="221"/>
      <c r="B2381" s="221"/>
      <c r="C2381" s="221"/>
      <c r="D2381" s="212"/>
      <c r="E2381" s="59"/>
      <c r="G2381" s="59"/>
    </row>
    <row r="2382" spans="1:7" ht="20.25" customHeight="1" x14ac:dyDescent="0.3">
      <c r="A2382" s="221"/>
      <c r="B2382" s="221"/>
      <c r="C2382" s="221"/>
      <c r="D2382" s="212"/>
      <c r="E2382" s="59"/>
      <c r="G2382" s="59"/>
    </row>
    <row r="2383" spans="1:7" ht="20.25" customHeight="1" x14ac:dyDescent="0.3">
      <c r="A2383" s="221"/>
      <c r="B2383" s="221"/>
      <c r="C2383" s="221"/>
      <c r="D2383" s="212"/>
      <c r="E2383" s="59"/>
      <c r="G2383" s="59"/>
    </row>
    <row r="2384" spans="1:7" ht="20.25" customHeight="1" x14ac:dyDescent="0.3">
      <c r="A2384" s="221"/>
      <c r="B2384" s="221"/>
      <c r="C2384" s="221"/>
      <c r="D2384" s="212"/>
      <c r="E2384" s="59"/>
      <c r="G2384" s="59"/>
    </row>
    <row r="2385" spans="1:7" ht="20.25" customHeight="1" x14ac:dyDescent="0.3">
      <c r="A2385" s="221"/>
      <c r="B2385" s="221"/>
      <c r="C2385" s="221"/>
      <c r="D2385" s="212"/>
      <c r="E2385" s="59"/>
      <c r="G2385" s="59"/>
    </row>
    <row r="2386" spans="1:7" ht="20.25" customHeight="1" x14ac:dyDescent="0.3">
      <c r="A2386" s="221"/>
      <c r="B2386" s="221"/>
      <c r="C2386" s="221"/>
      <c r="D2386" s="212"/>
      <c r="E2386" s="59"/>
      <c r="G2386" s="59"/>
    </row>
    <row r="2387" spans="1:7" ht="20.25" customHeight="1" x14ac:dyDescent="0.3">
      <c r="A2387" s="221"/>
      <c r="B2387" s="221"/>
      <c r="C2387" s="221"/>
      <c r="D2387" s="212"/>
      <c r="E2387" s="59"/>
      <c r="G2387" s="59"/>
    </row>
    <row r="2388" spans="1:7" ht="20.25" customHeight="1" x14ac:dyDescent="0.3">
      <c r="A2388" s="221"/>
      <c r="B2388" s="221"/>
      <c r="C2388" s="221"/>
      <c r="D2388" s="212"/>
      <c r="E2388" s="59"/>
      <c r="G2388" s="59"/>
    </row>
    <row r="2389" spans="1:7" ht="20.25" customHeight="1" x14ac:dyDescent="0.3">
      <c r="A2389" s="221"/>
      <c r="B2389" s="221"/>
      <c r="C2389" s="221"/>
      <c r="D2389" s="212"/>
      <c r="E2389" s="59"/>
      <c r="G2389" s="59"/>
    </row>
    <row r="2390" spans="1:7" ht="20.25" customHeight="1" x14ac:dyDescent="0.3">
      <c r="A2390" s="221"/>
      <c r="B2390" s="221"/>
      <c r="C2390" s="221"/>
      <c r="D2390" s="212"/>
      <c r="E2390" s="59"/>
      <c r="G2390" s="59"/>
    </row>
  </sheetData>
  <mergeCells count="2">
    <mergeCell ref="A1:F3"/>
    <mergeCell ref="A4:F4"/>
  </mergeCells>
  <phoneticPr fontId="2" type="noConversion"/>
  <pageMargins left="0.75" right="0.75" top="1" bottom="1" header="0.5" footer="0.5"/>
  <pageSetup paperSize="9"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2390"/>
  <sheetViews>
    <sheetView zoomScale="90" zoomScaleNormal="90" workbookViewId="0">
      <pane ySplit="6" topLeftCell="A7" activePane="bottomLeft" state="frozen"/>
      <selection activeCell="B57" sqref="B57"/>
      <selection pane="bottomLeft" sqref="A1:F3"/>
    </sheetView>
  </sheetViews>
  <sheetFormatPr defaultColWidth="8.85546875" defaultRowHeight="20.25" customHeight="1" x14ac:dyDescent="0.3"/>
  <cols>
    <col min="1" max="1" width="23.28515625" style="222" customWidth="1"/>
    <col min="2" max="2" width="32.85546875" style="222" customWidth="1"/>
    <col min="3" max="3" width="19.7109375" style="222" hidden="1" customWidth="1"/>
    <col min="4" max="4" width="48.85546875" style="219" customWidth="1"/>
    <col min="5" max="5" width="15.7109375" style="212" customWidth="1"/>
    <col min="6" max="6" width="15.7109375" style="59" customWidth="1"/>
    <col min="7" max="7" width="8.85546875" style="154"/>
    <col min="8" max="8" width="5.85546875" style="59" customWidth="1"/>
    <col min="9" max="9" width="13.42578125" style="59" customWidth="1"/>
    <col min="10" max="10" width="9.140625" style="59" customWidth="1"/>
    <col min="11" max="16384" width="8.85546875" style="59"/>
  </cols>
  <sheetData>
    <row r="1" spans="1:12" s="38" customFormat="1" ht="20.25" customHeight="1" x14ac:dyDescent="0.3">
      <c r="A1" s="767" t="s">
        <v>132</v>
      </c>
      <c r="B1" s="767"/>
      <c r="C1" s="767"/>
      <c r="D1" s="768"/>
      <c r="E1" s="768"/>
      <c r="F1" s="768"/>
      <c r="G1" s="178"/>
      <c r="I1" s="19"/>
    </row>
    <row r="2" spans="1:12" s="38" customFormat="1" ht="20.25" customHeight="1" x14ac:dyDescent="0.3">
      <c r="A2" s="768"/>
      <c r="B2" s="768"/>
      <c r="C2" s="768"/>
      <c r="D2" s="768"/>
      <c r="E2" s="768"/>
      <c r="F2" s="768"/>
      <c r="G2" s="178"/>
      <c r="I2" s="60"/>
    </row>
    <row r="3" spans="1:12" s="38" customFormat="1" ht="20.25" customHeight="1" x14ac:dyDescent="0.3">
      <c r="A3" s="768"/>
      <c r="B3" s="768"/>
      <c r="C3" s="768"/>
      <c r="D3" s="768"/>
      <c r="E3" s="768"/>
      <c r="F3" s="768"/>
      <c r="G3" s="347"/>
      <c r="H3" s="638"/>
      <c r="K3" s="501"/>
    </row>
    <row r="4" spans="1:12" ht="20.25" customHeight="1" x14ac:dyDescent="0.35">
      <c r="A4" s="769" t="s">
        <v>261</v>
      </c>
      <c r="B4" s="769"/>
      <c r="C4" s="769"/>
      <c r="D4" s="769"/>
      <c r="E4" s="769"/>
      <c r="F4" s="769"/>
      <c r="K4" s="349" t="s">
        <v>192</v>
      </c>
      <c r="L4" s="638">
        <v>0.1</v>
      </c>
    </row>
    <row r="5" spans="1:12" ht="20.25" customHeight="1" x14ac:dyDescent="0.35">
      <c r="E5" s="283"/>
    </row>
    <row r="6" spans="1:12" ht="20.25" customHeight="1" x14ac:dyDescent="0.3">
      <c r="A6" s="593" t="str">
        <f>'ITMA Form Data'!A4</f>
        <v>NEW</v>
      </c>
      <c r="B6" s="5" t="str">
        <f>'ITMA Form Data'!B4</f>
        <v>CARRY OVER</v>
      </c>
      <c r="C6" s="431" t="str">
        <f>'ITMA Form Data'!C4</f>
        <v>CLOSE OUT</v>
      </c>
      <c r="D6" s="5" t="str">
        <f>'ITMA Form Data'!D4</f>
        <v>PRODUCT DESCRIPTION</v>
      </c>
      <c r="E6" s="210" t="s">
        <v>79</v>
      </c>
      <c r="F6" s="211" t="s">
        <v>80</v>
      </c>
      <c r="G6" s="9" t="s">
        <v>86</v>
      </c>
      <c r="I6" s="13" t="s">
        <v>87</v>
      </c>
    </row>
    <row r="7" spans="1:12" ht="20.25" customHeight="1" x14ac:dyDescent="0.3">
      <c r="J7" s="213"/>
    </row>
    <row r="8" spans="1:12" ht="20.25" customHeight="1" x14ac:dyDescent="0.3">
      <c r="A8" s="18"/>
      <c r="B8" s="18"/>
      <c r="C8" s="18"/>
      <c r="D8" s="19"/>
      <c r="J8" s="213"/>
    </row>
    <row r="9" spans="1:12" ht="20.25" customHeight="1" x14ac:dyDescent="0.3">
      <c r="A9" s="20"/>
      <c r="B9" s="20"/>
      <c r="C9" s="20"/>
      <c r="D9" s="19"/>
      <c r="E9" s="255" t="s">
        <v>15</v>
      </c>
      <c r="F9" s="217"/>
      <c r="G9" s="224"/>
      <c r="H9" s="38"/>
      <c r="I9" s="204"/>
      <c r="J9" s="221"/>
    </row>
    <row r="10" spans="1:12" ht="20.25" customHeight="1" x14ac:dyDescent="0.3">
      <c r="A10" s="26" t="str">
        <f>'ITMA Form Data'!A10</f>
        <v>APPAREL - SPRING '17 (Jan 1, 2017)</v>
      </c>
      <c r="B10" s="26"/>
      <c r="C10" s="26"/>
      <c r="D10" s="19" t="str">
        <f>+'UK Prices'!D10</f>
        <v>Outer Layer</v>
      </c>
      <c r="E10" s="214"/>
      <c r="F10" s="38"/>
      <c r="G10" s="178"/>
      <c r="H10" s="38"/>
      <c r="I10" s="204"/>
      <c r="J10" s="213"/>
    </row>
    <row r="11" spans="1:12" ht="20.25" customHeight="1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+'UK Prices'!D11</f>
        <v>FJ Full Zip Wind Jacket</v>
      </c>
      <c r="E11" s="214">
        <f>'UK Prices'!J11</f>
        <v>25.9</v>
      </c>
      <c r="F11" s="217">
        <f t="shared" ref="F11:F15" si="0">+$E11*(1-$L$4)</f>
        <v>23.31</v>
      </c>
      <c r="G11" s="224">
        <f t="shared" ref="G11:G21" si="1">$L$4</f>
        <v>0.1</v>
      </c>
      <c r="H11" s="38"/>
      <c r="I11" s="204">
        <f>(F11-'Std Cst'!AA11)/'McGuirks Sterling'!F11</f>
        <v>0.35919393679393674</v>
      </c>
      <c r="J11" s="221"/>
    </row>
    <row r="12" spans="1:12" ht="20.25" hidden="1" customHeight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+'UK Prices'!D12</f>
        <v>FJ Windshirt</v>
      </c>
      <c r="E12" s="214">
        <f>'IRISH Pricing'!L12</f>
        <v>0</v>
      </c>
      <c r="F12" s="217">
        <f t="shared" si="0"/>
        <v>0</v>
      </c>
      <c r="G12" s="224">
        <f t="shared" si="1"/>
        <v>0.1</v>
      </c>
      <c r="H12" s="38"/>
      <c r="I12" s="204" t="e">
        <f>(F12-'Std Cst'!AA12)/'McGuirks Sterling'!F12</f>
        <v>#DIV/0!</v>
      </c>
      <c r="J12" s="221"/>
    </row>
    <row r="13" spans="1:12" ht="20.25" customHeight="1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+'UK Prices'!D13</f>
        <v>FJ 1/2 zip Windshirt - S/S Solid Colour</v>
      </c>
      <c r="E13" s="214">
        <f>'UK Prices'!J13</f>
        <v>23.9</v>
      </c>
      <c r="F13" s="217">
        <f t="shared" si="0"/>
        <v>21.509999999999998</v>
      </c>
      <c r="G13" s="224">
        <f t="shared" si="1"/>
        <v>0.1</v>
      </c>
      <c r="H13" s="38"/>
      <c r="I13" s="204">
        <f>(F13-'Std Cst'!AA13)/'McGuirks Sterling'!F13</f>
        <v>0.33339599300436129</v>
      </c>
      <c r="J13" s="223"/>
    </row>
    <row r="14" spans="1:12" ht="20.25" customHeight="1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+'UK Prices'!D14</f>
        <v>FJ 1/2 zip Windshirt - S/S Heather</v>
      </c>
      <c r="E14" s="214">
        <f>'UK Prices'!J14</f>
        <v>23.9</v>
      </c>
      <c r="F14" s="217">
        <f t="shared" si="0"/>
        <v>21.509999999999998</v>
      </c>
      <c r="G14" s="224">
        <f t="shared" si="1"/>
        <v>0.1</v>
      </c>
      <c r="H14" s="38"/>
      <c r="I14" s="204">
        <f>(F14-'Std Cst'!AA14)/'McGuirks Sterling'!F14</f>
        <v>0.2074390737420026</v>
      </c>
      <c r="J14" s="223"/>
    </row>
    <row r="15" spans="1:12" ht="20.25" hidden="1" customHeight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+'UK Prices'!D15</f>
        <v>FJ Windshirt - S/S</v>
      </c>
      <c r="E15" s="214">
        <f>'IRISH Pricing'!L15</f>
        <v>0</v>
      </c>
      <c r="F15" s="217">
        <f t="shared" si="0"/>
        <v>0</v>
      </c>
      <c r="G15" s="224">
        <f t="shared" si="1"/>
        <v>0.1</v>
      </c>
      <c r="H15" s="38"/>
      <c r="I15" s="204" t="e">
        <f>(F15-'Std Cst'!AA15)/'McGuirks Sterling'!F15</f>
        <v>#DIV/0!</v>
      </c>
      <c r="J15" s="223"/>
    </row>
    <row r="16" spans="1:12" ht="20.25" customHeight="1" x14ac:dyDescent="0.3">
      <c r="A16" s="206" t="str">
        <f>'ITMA Form Data'!A16</f>
        <v>MID LAYER - PULLOVERS</v>
      </c>
      <c r="B16" s="206"/>
      <c r="C16" s="500"/>
      <c r="D16" s="19" t="str">
        <f>+'UK Prices'!D16</f>
        <v>Pullovers</v>
      </c>
      <c r="E16" s="214"/>
      <c r="F16" s="215"/>
      <c r="I16" s="220"/>
      <c r="J16" s="221"/>
    </row>
    <row r="17" spans="1:10" ht="20.25" customHeight="1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+'UK Prices'!D17</f>
        <v>FJ Lambswool Lined 1/2 Zip (Midweight)</v>
      </c>
      <c r="E17" s="214">
        <f>'UK Prices'!J17</f>
        <v>47.5</v>
      </c>
      <c r="F17" s="217">
        <f t="shared" ref="F17:F32" si="2">+$E17*(1-$L$4)</f>
        <v>42.75</v>
      </c>
      <c r="G17" s="224">
        <f t="shared" ref="G17:G32" si="3">$L$4</f>
        <v>0.1</v>
      </c>
      <c r="I17" s="220">
        <f>(F17-'Std Cst'!AA17)/'McGuirks Sterling'!F17</f>
        <v>0.18280100250626574</v>
      </c>
      <c r="J17" s="221"/>
    </row>
    <row r="18" spans="1:10" ht="20.25" customHeight="1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+'UK Prices'!D18</f>
        <v>FJ Lambswool 1/2 Zip (Midweight)</v>
      </c>
      <c r="E18" s="214">
        <f>'UK Prices'!J18</f>
        <v>37.5</v>
      </c>
      <c r="F18" s="217">
        <f t="shared" si="2"/>
        <v>33.75</v>
      </c>
      <c r="G18" s="224">
        <f t="shared" si="3"/>
        <v>0.1</v>
      </c>
      <c r="I18" s="220">
        <f>(F18-'Std Cst'!AA18)/'McGuirks Sterling'!F18</f>
        <v>0.19261516754850089</v>
      </c>
      <c r="J18" s="221"/>
    </row>
    <row r="19" spans="1:10" ht="20.25" customHeight="1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+'UK Prices'!D19</f>
        <v>FJ Lambswool V-Neck Pullover (Midweight)</v>
      </c>
      <c r="E19" s="214">
        <f>'UK Prices'!J19</f>
        <v>35</v>
      </c>
      <c r="F19" s="217">
        <f t="shared" si="2"/>
        <v>31.5</v>
      </c>
      <c r="G19" s="224">
        <f t="shared" si="3"/>
        <v>0.1</v>
      </c>
      <c r="I19" s="220">
        <f>(F19-'Std Cst'!AA19)/'McGuirks Sterling'!F19</f>
        <v>0.17816719576719578</v>
      </c>
      <c r="J19" s="221"/>
    </row>
    <row r="20" spans="1:10" ht="20.25" customHeight="1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+'UK Prices'!D20</f>
        <v>FJ Lambswool Slipover (Midweight)</v>
      </c>
      <c r="E20" s="214">
        <f>'UK Prices'!J20</f>
        <v>31.5</v>
      </c>
      <c r="F20" s="217">
        <f t="shared" si="2"/>
        <v>28.35</v>
      </c>
      <c r="G20" s="224">
        <f t="shared" si="3"/>
        <v>0.1</v>
      </c>
      <c r="I20" s="220">
        <f>(F20-'Std Cst'!AA20)/'McGuirks Sterling'!F20</f>
        <v>0.24062457378012936</v>
      </c>
      <c r="J20" s="221"/>
    </row>
    <row r="21" spans="1:10" ht="20.25" customHeight="1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+'UK Prices'!D21</f>
        <v>FJ Wind Shell Mid Layer</v>
      </c>
      <c r="E21" s="214">
        <f>'UK Prices'!J21</f>
        <v>46</v>
      </c>
      <c r="F21" s="217">
        <f>+$E21*(1-$L$4)</f>
        <v>41.4</v>
      </c>
      <c r="G21" s="224">
        <f t="shared" si="1"/>
        <v>0.1</v>
      </c>
      <c r="H21" s="38"/>
      <c r="I21" s="204">
        <f>(F21-'Std Cst'!AA21)/'McGuirks Sterling'!F21</f>
        <v>0.39411382562686909</v>
      </c>
      <c r="J21" s="221"/>
    </row>
    <row r="22" spans="1:10" ht="20.25" customHeight="1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+'UK Prices'!D22</f>
        <v>Spun Poly Buttoned Pullover</v>
      </c>
      <c r="E22" s="214">
        <f>'UK Prices'!J22</f>
        <v>31.9</v>
      </c>
      <c r="F22" s="217">
        <f t="shared" si="2"/>
        <v>28.71</v>
      </c>
      <c r="G22" s="224">
        <f t="shared" si="3"/>
        <v>0.1</v>
      </c>
      <c r="I22" s="220">
        <f>(F22-'Std Cst'!AA22)/'McGuirks Sterling'!F22</f>
        <v>0.37333795093795091</v>
      </c>
      <c r="J22" s="221"/>
    </row>
    <row r="23" spans="1:10" ht="20.25" customHeight="1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+'UK Prices'!D23</f>
        <v>Spun Poly V-neck Pullover</v>
      </c>
      <c r="E23" s="214">
        <f>'UK Prices'!J23</f>
        <v>29.9</v>
      </c>
      <c r="F23" s="217">
        <f t="shared" si="2"/>
        <v>26.91</v>
      </c>
      <c r="G23" s="224">
        <f t="shared" si="3"/>
        <v>0.1</v>
      </c>
      <c r="I23" s="220">
        <f>(F23-'Std Cst'!AA23)/'McGuirks Sterling'!F23</f>
        <v>0.50983784395958309</v>
      </c>
      <c r="J23" s="221"/>
    </row>
    <row r="24" spans="1:10" ht="20.25" customHeight="1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+'UK Prices'!D24</f>
        <v>FJ Spun Poly Vest</v>
      </c>
      <c r="E24" s="214">
        <f>'UK Prices'!J24</f>
        <v>28</v>
      </c>
      <c r="F24" s="217">
        <f t="shared" si="2"/>
        <v>25.2</v>
      </c>
      <c r="G24" s="224">
        <f t="shared" si="3"/>
        <v>0.1</v>
      </c>
      <c r="I24" s="220">
        <f>(F24-'Std Cst'!AA24)/'McGuirks Sterling'!F24</f>
        <v>0.40123597883597889</v>
      </c>
      <c r="J24" s="221"/>
    </row>
    <row r="25" spans="1:10" ht="20.25" customHeight="1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+'UK Prices'!D25</f>
        <v>Double Layer Contrast Chill-Out</v>
      </c>
      <c r="E25" s="214">
        <f>'UK Prices'!J25</f>
        <v>33.9</v>
      </c>
      <c r="F25" s="217">
        <f t="shared" si="2"/>
        <v>30.509999999999998</v>
      </c>
      <c r="G25" s="224">
        <f t="shared" si="3"/>
        <v>0.1</v>
      </c>
      <c r="I25" s="220">
        <f>(F25-'Std Cst'!AA25)/'McGuirks Sterling'!F25</f>
        <v>0.4410355761577</v>
      </c>
      <c r="J25" s="221"/>
    </row>
    <row r="26" spans="1:10" ht="20.25" customHeight="1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+'UK Prices'!D26</f>
        <v>FJ Textured Chill-Out 1/4 zip</v>
      </c>
      <c r="E26" s="214">
        <f>'UK Prices'!J26</f>
        <v>33.9</v>
      </c>
      <c r="F26" s="217">
        <f t="shared" si="2"/>
        <v>30.509999999999998</v>
      </c>
      <c r="G26" s="224">
        <f t="shared" si="3"/>
        <v>0.1</v>
      </c>
      <c r="I26" s="220">
        <f>(F26-'Std Cst'!AA26)/'McGuirks Sterling'!F26</f>
        <v>0.43404333317725641</v>
      </c>
      <c r="J26" s="221"/>
    </row>
    <row r="27" spans="1:10" ht="20.25" hidden="1" customHeight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+'UK Prices'!D27</f>
        <v>FJ Mixed Texture Sport Chill-Out 1/2 Zip</v>
      </c>
      <c r="E27" s="214">
        <f>'UK Prices'!J27</f>
        <v>0</v>
      </c>
      <c r="F27" s="217">
        <f t="shared" si="2"/>
        <v>0</v>
      </c>
      <c r="G27" s="224">
        <f t="shared" si="3"/>
        <v>0.1</v>
      </c>
      <c r="I27" s="220" t="e">
        <f>(F27-'Std Cst'!AA27)/'McGuirks Sterling'!F27</f>
        <v>#DIV/0!</v>
      </c>
      <c r="J27" s="221"/>
    </row>
    <row r="28" spans="1:10" ht="20.25" hidden="1" customHeight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+'UK Prices'!D28</f>
        <v>FJ Chill-Out w/Chest Piping</v>
      </c>
      <c r="E28" s="214">
        <f>'UK Prices'!J28</f>
        <v>0</v>
      </c>
      <c r="F28" s="217">
        <f t="shared" si="2"/>
        <v>0</v>
      </c>
      <c r="G28" s="224">
        <f t="shared" si="3"/>
        <v>0.1</v>
      </c>
      <c r="I28" s="220" t="e">
        <f>(F28-'Std Cst'!AA28)/'McGuirks Sterling'!F28</f>
        <v>#DIV/0!</v>
      </c>
      <c r="J28" s="221"/>
    </row>
    <row r="29" spans="1:10" ht="20.25" hidden="1" customHeight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+'UK Prices'!D29</f>
        <v>FJ Jersey Knit Track Jacket</v>
      </c>
      <c r="E29" s="214">
        <f>'UK Prices'!J29</f>
        <v>0</v>
      </c>
      <c r="F29" s="217">
        <f t="shared" si="2"/>
        <v>0</v>
      </c>
      <c r="G29" s="224">
        <f t="shared" si="3"/>
        <v>0.1</v>
      </c>
      <c r="I29" s="220" t="e">
        <f>(F29-'Std Cst'!AA29)/'McGuirks Sterling'!F29</f>
        <v>#DIV/0!</v>
      </c>
      <c r="J29" s="221"/>
    </row>
    <row r="30" spans="1:10" ht="20.25" hidden="1" customHeight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+'UK Prices'!D30</f>
        <v>FJ Drop Needle Pullover 1/2 zip</v>
      </c>
      <c r="E30" s="214">
        <f>'UK Prices'!J30</f>
        <v>0</v>
      </c>
      <c r="F30" s="217">
        <f t="shared" si="2"/>
        <v>0</v>
      </c>
      <c r="G30" s="224">
        <f t="shared" si="3"/>
        <v>0.1</v>
      </c>
      <c r="I30" s="220" t="e">
        <f>(F30-'Std Cst'!AA30)/'McGuirks Sterling'!F30</f>
        <v>#DIV/0!</v>
      </c>
      <c r="J30" s="221"/>
    </row>
    <row r="31" spans="1:10" ht="20.25" customHeight="1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+'UK Prices'!D31</f>
        <v>FJ Sport Chill Out</v>
      </c>
      <c r="E31" s="214">
        <f>'UK Prices'!J31</f>
        <v>31.9</v>
      </c>
      <c r="F31" s="217">
        <f t="shared" si="2"/>
        <v>28.71</v>
      </c>
      <c r="G31" s="224">
        <f t="shared" si="3"/>
        <v>0.1</v>
      </c>
      <c r="I31" s="220">
        <f>(F31-'Std Cst'!AA31)/'McGuirks Sterling'!F31</f>
        <v>0.35104606657710119</v>
      </c>
      <c r="J31" s="221"/>
    </row>
    <row r="32" spans="1:10" ht="20.25" hidden="1" customHeight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+'UK Prices'!D32</f>
        <v>FJ Sport Chill Out - American Golf</v>
      </c>
      <c r="E32" s="214">
        <f>'UK Prices'!J32</f>
        <v>0</v>
      </c>
      <c r="F32" s="217">
        <f t="shared" si="2"/>
        <v>0</v>
      </c>
      <c r="G32" s="224">
        <f t="shared" si="3"/>
        <v>0.1</v>
      </c>
      <c r="I32" s="220" t="e">
        <f>(F32-'Std Cst'!AA32)/'McGuirks Sterling'!F32</f>
        <v>#DIV/0!</v>
      </c>
      <c r="J32" s="221"/>
    </row>
    <row r="33" spans="1:10" ht="20.25" customHeight="1" x14ac:dyDescent="0.3">
      <c r="A33" s="206" t="str">
        <f>'ITMA Form Data'!A33</f>
        <v>MID LAYER - SHIRTS</v>
      </c>
      <c r="B33" s="206"/>
      <c r="C33" s="500"/>
      <c r="D33" s="19" t="str">
        <f>+'UK Prices'!D33</f>
        <v>Shirts</v>
      </c>
      <c r="E33" s="214"/>
      <c r="F33" s="215"/>
      <c r="I33" s="220"/>
      <c r="J33" s="221"/>
    </row>
    <row r="34" spans="1:10" ht="20.25" customHeight="1" x14ac:dyDescent="0.3">
      <c r="A34" s="332" t="str">
        <f>'ITMA Form Data'!A34</f>
        <v>Price Band 4 - Avg (2017 = 4, 2016 = 5, 2015 = 6, 2014 = 5)</v>
      </c>
      <c r="B34" s="19"/>
      <c r="C34" s="501"/>
      <c r="D34" s="19"/>
      <c r="E34" s="214"/>
      <c r="F34" s="215"/>
      <c r="I34" s="220"/>
      <c r="J34" s="221"/>
    </row>
    <row r="35" spans="1:10" ht="20.25" customHeight="1" x14ac:dyDescent="0.3">
      <c r="A35" s="332" t="str">
        <f>'ITMA Form Data'!A35</f>
        <v>Price Band 3 - Avg (2017 = 7, 2016 = 8, 2015 = 7, 2014 = 4)</v>
      </c>
      <c r="B35" s="19"/>
      <c r="C35" s="501"/>
      <c r="D35" s="19"/>
      <c r="E35" s="214"/>
      <c r="F35" s="215"/>
      <c r="I35" s="220"/>
      <c r="J35" s="221"/>
    </row>
    <row r="36" spans="1:10" ht="20.25" customHeight="1" x14ac:dyDescent="0.3">
      <c r="A36" s="332" t="str">
        <f>'ITMA Form Data'!A36</f>
        <v>Price Band 2 - Avg (2017 = 6, 2016 = 7, 2015 = 6, 2014 = 5)</v>
      </c>
      <c r="B36" s="19"/>
      <c r="C36" s="501"/>
      <c r="D36" s="19"/>
      <c r="E36" s="214"/>
      <c r="F36" s="215"/>
      <c r="I36" s="220"/>
      <c r="J36" s="221"/>
    </row>
    <row r="37" spans="1:10" ht="20.25" customHeight="1" x14ac:dyDescent="0.3">
      <c r="A37" s="332" t="str">
        <f>'ITMA Form Data'!A37</f>
        <v>Price Band 1 - Avg (2017 = 2, 2016 = 2, 2015 = 3, 2014 = 3)</v>
      </c>
      <c r="B37" s="19"/>
      <c r="C37" s="501"/>
      <c r="D37" s="19"/>
      <c r="E37" s="214"/>
      <c r="F37" s="215"/>
      <c r="I37" s="220"/>
      <c r="J37" s="221"/>
    </row>
    <row r="38" spans="1:10" ht="20.25" customHeight="1" x14ac:dyDescent="0.3">
      <c r="A38" s="681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+'UK Prices'!D38</f>
        <v>Raglan Chest Stripe Pique</v>
      </c>
      <c r="E38" s="214">
        <f>'UK Prices'!J38</f>
        <v>28.9</v>
      </c>
      <c r="F38" s="217">
        <f t="shared" ref="F38:F80" si="4">+$E38*(1-$L$4)</f>
        <v>26.009999999999998</v>
      </c>
      <c r="G38" s="224">
        <f t="shared" ref="G38:G80" si="5">$L$4</f>
        <v>0.1</v>
      </c>
      <c r="I38" s="220">
        <f>(F38-'Std Cst'!AA38)/'McGuirks Sterling'!F38</f>
        <v>0.3866847988868749</v>
      </c>
      <c r="J38" s="221"/>
    </row>
    <row r="39" spans="1:10" ht="20.25" customHeight="1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+'UK Prices'!D39</f>
        <v>Stretch Pique w/Painted Stripes (A)</v>
      </c>
      <c r="E39" s="214">
        <f>'UK Prices'!J39</f>
        <v>28.9</v>
      </c>
      <c r="F39" s="217">
        <f t="shared" si="4"/>
        <v>26.009999999999998</v>
      </c>
      <c r="G39" s="224">
        <f t="shared" si="5"/>
        <v>0.1</v>
      </c>
      <c r="I39" s="220">
        <f>(F39-'Std Cst'!AA39)/'McGuirks Sterling'!F39</f>
        <v>0.40718973288661875</v>
      </c>
      <c r="J39" s="221"/>
    </row>
    <row r="40" spans="1:10" ht="20.25" customHeight="1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+'UK Prices'!D40</f>
        <v>Stretch Lisle Colour Block Space Dye (A)</v>
      </c>
      <c r="E40" s="214">
        <f>'UK Prices'!J40</f>
        <v>28.9</v>
      </c>
      <c r="F40" s="217">
        <f t="shared" si="4"/>
        <v>26.009999999999998</v>
      </c>
      <c r="G40" s="224">
        <f t="shared" si="5"/>
        <v>0.1</v>
      </c>
      <c r="I40" s="220">
        <f>(F40-'Std Cst'!AA40)/'McGuirks Sterling'!F40</f>
        <v>0.41211091704655717</v>
      </c>
      <c r="J40" s="221"/>
    </row>
    <row r="41" spans="1:10" ht="20.25" customHeight="1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+'UK Prices'!D41</f>
        <v>Heather Lisle Stripe (A)</v>
      </c>
      <c r="E41" s="214">
        <f>'UK Prices'!J41</f>
        <v>28.9</v>
      </c>
      <c r="F41" s="217">
        <f t="shared" si="4"/>
        <v>26.009999999999998</v>
      </c>
      <c r="G41" s="224">
        <f t="shared" si="5"/>
        <v>0.1</v>
      </c>
      <c r="I41" s="220">
        <f>(F41-'Std Cst'!AA41)/'McGuirks Sterling'!F41</f>
        <v>0.42851486424635216</v>
      </c>
      <c r="J41" s="221"/>
    </row>
    <row r="42" spans="1:10" ht="20.25" customHeight="1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+'UK Prices'!D42</f>
        <v>Pique Chest Stripe w/ Self Collar (T)</v>
      </c>
      <c r="E42" s="214">
        <f>'UK Prices'!J42</f>
        <v>26.4</v>
      </c>
      <c r="F42" s="217">
        <f>+$E42*(1-$L$4)</f>
        <v>23.759999999999998</v>
      </c>
      <c r="G42" s="224">
        <f t="shared" si="5"/>
        <v>0.1</v>
      </c>
      <c r="I42" s="220">
        <f>(F42-'Std Cst'!AA42)/'McGuirks Sterling'!F42</f>
        <v>0.34774872534872542</v>
      </c>
      <c r="J42" s="221"/>
    </row>
    <row r="43" spans="1:10" ht="20.25" customHeight="1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+'UK Prices'!D43</f>
        <v>Stretch Pique All Colours Chest Stripe (T)</v>
      </c>
      <c r="E43" s="214">
        <f>'UK Prices'!J43</f>
        <v>26.4</v>
      </c>
      <c r="F43" s="217">
        <f t="shared" si="4"/>
        <v>23.759999999999998</v>
      </c>
      <c r="G43" s="224">
        <f t="shared" si="5"/>
        <v>0.1</v>
      </c>
      <c r="I43" s="220">
        <f>(F43-'Std Cst'!AA43)/'McGuirks Sterling'!F43</f>
        <v>0.38007195767195773</v>
      </c>
      <c r="J43" s="221"/>
    </row>
    <row r="44" spans="1:10" ht="20.25" customHeight="1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+'UK Prices'!D44</f>
        <v>Stretch Pique Double Space Dye Chest Stripe (A)</v>
      </c>
      <c r="E44" s="214">
        <f>'UK Prices'!J44</f>
        <v>26.4</v>
      </c>
      <c r="F44" s="217">
        <f t="shared" si="4"/>
        <v>23.759999999999998</v>
      </c>
      <c r="G44" s="224">
        <f t="shared" si="5"/>
        <v>0.1</v>
      </c>
      <c r="I44" s="220">
        <f>(F44-'Std Cst'!AA44)/'McGuirks Sterling'!F44</f>
        <v>0.38007195767195773</v>
      </c>
      <c r="J44" s="221"/>
    </row>
    <row r="45" spans="1:10" ht="20.25" customHeight="1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+'UK Prices'!D45</f>
        <v>Smooth Pique Chest Stripe (T)</v>
      </c>
      <c r="E45" s="214">
        <f>'UK Prices'!J45</f>
        <v>26.4</v>
      </c>
      <c r="F45" s="217">
        <f t="shared" si="4"/>
        <v>23.759999999999998</v>
      </c>
      <c r="G45" s="224">
        <f t="shared" si="5"/>
        <v>0.1</v>
      </c>
      <c r="I45" s="220">
        <f>(F45-'Std Cst'!AA45)/'McGuirks Sterling'!F45</f>
        <v>0.38456129549462881</v>
      </c>
      <c r="J45" s="221"/>
    </row>
    <row r="46" spans="1:10" ht="20.25" customHeight="1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+'UK Prices'!D46</f>
        <v>Birdseye Pique w/Circle Print Trim (A)</v>
      </c>
      <c r="E46" s="214">
        <f>'UK Prices'!J46</f>
        <v>26.4</v>
      </c>
      <c r="F46" s="217">
        <f t="shared" si="4"/>
        <v>23.759999999999998</v>
      </c>
      <c r="G46" s="224">
        <f t="shared" si="5"/>
        <v>0.1</v>
      </c>
      <c r="I46" s="220">
        <f>(F46-'Std Cst'!AA46)/'McGuirks Sterling'!F46</f>
        <v>0.41059945486612148</v>
      </c>
      <c r="J46" s="221"/>
    </row>
    <row r="47" spans="1:10" ht="20.25" customHeight="1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+'UK Prices'!D47</f>
        <v>Smooth Pique w/Half Band Cuff (A)</v>
      </c>
      <c r="E47" s="214">
        <f>'UK Prices'!J47</f>
        <v>26.4</v>
      </c>
      <c r="F47" s="217">
        <f t="shared" si="4"/>
        <v>23.759999999999998</v>
      </c>
      <c r="G47" s="224">
        <f t="shared" si="5"/>
        <v>0.1</v>
      </c>
      <c r="I47" s="220">
        <f>(F47-'Std Cst'!AA47)/'McGuirks Sterling'!F47</f>
        <v>0.43304614397947733</v>
      </c>
      <c r="J47" s="221"/>
    </row>
    <row r="48" spans="1:10" ht="20.25" customHeight="1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+'UK Prices'!D48</f>
        <v>Stretch Pique Colour Block &amp; Contrast Trim (A)</v>
      </c>
      <c r="E48" s="214">
        <f>'UK Prices'!J48</f>
        <v>26.4</v>
      </c>
      <c r="F48" s="217">
        <f t="shared" si="4"/>
        <v>23.759999999999998</v>
      </c>
      <c r="G48" s="224">
        <f t="shared" si="5"/>
        <v>0.1</v>
      </c>
      <c r="I48" s="220">
        <f>(F48-'Std Cst'!AA48)/'McGuirks Sterling'!F48</f>
        <v>0.45100349527016192</v>
      </c>
      <c r="J48" s="221"/>
    </row>
    <row r="49" spans="1:10" ht="20.25" customHeight="1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+'UK Prices'!D49</f>
        <v>Stretch Lisle Tie Print (A)</v>
      </c>
      <c r="E49" s="214">
        <f>'UK Prices'!J49</f>
        <v>23.4</v>
      </c>
      <c r="F49" s="217">
        <f t="shared" si="4"/>
        <v>21.06</v>
      </c>
      <c r="G49" s="224">
        <f t="shared" si="5"/>
        <v>0.1</v>
      </c>
      <c r="I49" s="220">
        <f>(F49-'Std Cst'!AA49)/'McGuirks Sterling'!F49</f>
        <v>0.38323751639307191</v>
      </c>
      <c r="J49" s="221"/>
    </row>
    <row r="50" spans="1:10" ht="20.25" customHeight="1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+'UK Prices'!D50</f>
        <v>Stretch Lisle Open Stripe (T)</v>
      </c>
      <c r="E50" s="214">
        <f>'UK Prices'!J50</f>
        <v>23.4</v>
      </c>
      <c r="F50" s="217">
        <f t="shared" si="4"/>
        <v>21.06</v>
      </c>
      <c r="G50" s="224">
        <f t="shared" si="5"/>
        <v>0.1</v>
      </c>
      <c r="I50" s="220">
        <f>(F50-'Std Cst'!AA50)/'McGuirks Sterling'!F50</f>
        <v>0.32245878894767782</v>
      </c>
      <c r="J50" s="221"/>
    </row>
    <row r="51" spans="1:10" ht="20.25" customHeight="1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+'UK Prices'!D51</f>
        <v>Stretch Pique w/FJ Chest Logo (A)</v>
      </c>
      <c r="E51" s="214">
        <f>'UK Prices'!J51</f>
        <v>23.4</v>
      </c>
      <c r="F51" s="217">
        <f t="shared" si="4"/>
        <v>21.06</v>
      </c>
      <c r="G51" s="224">
        <f t="shared" si="5"/>
        <v>0.1</v>
      </c>
      <c r="I51" s="220">
        <f>(F51-'Std Cst'!AA51)/'McGuirks Sterling'!F51</f>
        <v>0.41261390132501247</v>
      </c>
      <c r="J51" s="221"/>
    </row>
    <row r="52" spans="1:10" ht="20.25" customHeight="1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+'UK Prices'!D52</f>
        <v>Smooth Pique w/Collar &amp; Sleeve Stripes (A)</v>
      </c>
      <c r="E52" s="214">
        <f>'UK Prices'!J52</f>
        <v>23.4</v>
      </c>
      <c r="F52" s="217">
        <f t="shared" si="4"/>
        <v>21.06</v>
      </c>
      <c r="G52" s="224">
        <f t="shared" si="5"/>
        <v>0.1</v>
      </c>
      <c r="I52" s="220">
        <f>(F52-'Std Cst'!AA52)/'McGuirks Sterling'!F52</f>
        <v>0.40349709220820335</v>
      </c>
      <c r="J52" s="221"/>
    </row>
    <row r="53" spans="1:10" ht="20.25" customHeight="1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+'UK Prices'!D53</f>
        <v>Stretch Pique w/Lisle Tie Print Trim (A)</v>
      </c>
      <c r="E53" s="214">
        <f>'UK Prices'!J53</f>
        <v>23.4</v>
      </c>
      <c r="F53" s="217">
        <f t="shared" si="4"/>
        <v>21.06</v>
      </c>
      <c r="G53" s="224">
        <f t="shared" si="5"/>
        <v>0.1</v>
      </c>
      <c r="I53" s="220">
        <f>(F53-'Std Cst'!AA53)/'McGuirks Sterling'!F53</f>
        <v>0.41261390132501247</v>
      </c>
      <c r="J53" s="221"/>
    </row>
    <row r="54" spans="1:10" ht="20.25" customHeight="1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+'UK Prices'!D54</f>
        <v>Stretch Jacquard Geometric (T)</v>
      </c>
      <c r="E54" s="214">
        <f>'UK Prices'!J54</f>
        <v>23.4</v>
      </c>
      <c r="F54" s="217">
        <f t="shared" si="4"/>
        <v>21.06</v>
      </c>
      <c r="G54" s="224">
        <f t="shared" si="5"/>
        <v>0.1</v>
      </c>
      <c r="I54" s="220">
        <f>(F54-'Std Cst'!AA54)/'McGuirks Sterling'!F54</f>
        <v>0.43895134988468321</v>
      </c>
      <c r="J54" s="221"/>
    </row>
    <row r="55" spans="1:10" ht="20.25" customHeight="1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+'UK Prices'!D55</f>
        <v>Stretch Pique (T)</v>
      </c>
      <c r="E55" s="214">
        <f>'UK Prices'!J55</f>
        <v>19.5</v>
      </c>
      <c r="F55" s="217">
        <f t="shared" si="4"/>
        <v>17.55</v>
      </c>
      <c r="G55" s="224">
        <f t="shared" si="5"/>
        <v>0.1</v>
      </c>
      <c r="I55" s="220">
        <f>(F55-'Std Cst'!AA55)/'McGuirks Sterling'!F55</f>
        <v>0.3839466015466016</v>
      </c>
      <c r="J55" s="221"/>
    </row>
    <row r="56" spans="1:10" ht="20.25" customHeight="1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+'UK Prices'!D56</f>
        <v>Stretch Pique (A)</v>
      </c>
      <c r="E56" s="214">
        <f>'UK Prices'!J56</f>
        <v>19.5</v>
      </c>
      <c r="F56" s="217">
        <f t="shared" si="4"/>
        <v>17.55</v>
      </c>
      <c r="G56" s="224">
        <f t="shared" si="5"/>
        <v>0.1</v>
      </c>
      <c r="I56" s="220">
        <f>(F56-'Std Cst'!AA56)/'McGuirks Sterling'!F56</f>
        <v>0.35963511056844394</v>
      </c>
      <c r="J56" s="221"/>
    </row>
    <row r="57" spans="1:10" ht="20.25" hidden="1" customHeight="1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+'UK Prices'!D57</f>
        <v>Stretch Pique Double Space Dye Chest Stripe (A) - Prosports</v>
      </c>
      <c r="E57" s="214">
        <f>'UK Prices'!J57</f>
        <v>26.4</v>
      </c>
      <c r="F57" s="217">
        <f>+$E57*(1-$L$4)</f>
        <v>23.759999999999998</v>
      </c>
      <c r="G57" s="224">
        <f t="shared" si="5"/>
        <v>0.1</v>
      </c>
      <c r="I57" s="220">
        <f>(F57-'Std Cst'!AA57)/'McGuirks Sterling'!F57</f>
        <v>0.38007195767195773</v>
      </c>
      <c r="J57" s="221"/>
    </row>
    <row r="58" spans="1:10" ht="20.25" hidden="1" customHeight="1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+'UK Prices'!D58</f>
        <v>Stretch Pique (T) - American Golf</v>
      </c>
      <c r="E58" s="214">
        <f>'UK Prices'!J58</f>
        <v>0</v>
      </c>
      <c r="F58" s="217">
        <f t="shared" si="4"/>
        <v>0</v>
      </c>
      <c r="G58" s="224">
        <f t="shared" si="5"/>
        <v>0.1</v>
      </c>
      <c r="I58" s="220" t="e">
        <f>(F58-'Std Cst'!AA58)/'McGuirks Sterling'!F58</f>
        <v>#DIV/0!</v>
      </c>
      <c r="J58" s="221"/>
    </row>
    <row r="59" spans="1:10" ht="20.25" hidden="1" customHeight="1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+'UK Prices'!D59</f>
        <v>Stretch Pique (A) - American Golf</v>
      </c>
      <c r="E59" s="214">
        <f>'UK Prices'!J59</f>
        <v>0</v>
      </c>
      <c r="F59" s="217">
        <f t="shared" si="4"/>
        <v>0</v>
      </c>
      <c r="G59" s="224">
        <f t="shared" si="5"/>
        <v>0.1</v>
      </c>
      <c r="I59" s="220" t="e">
        <f>(F59-'Std Cst'!AA59)/'McGuirks Sterling'!F59</f>
        <v>#DIV/0!</v>
      </c>
      <c r="J59" s="221"/>
    </row>
    <row r="60" spans="1:10" ht="20.25" hidden="1" customHeight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+'UK Prices'!D60</f>
        <v>Lisle Tonal Print w/ Self Collar (T)</v>
      </c>
      <c r="E60" s="214">
        <f>'UK Prices'!J60</f>
        <v>0</v>
      </c>
      <c r="F60" s="217">
        <f t="shared" si="4"/>
        <v>0</v>
      </c>
      <c r="G60" s="224">
        <f t="shared" si="5"/>
        <v>0.1</v>
      </c>
      <c r="I60" s="220" t="e">
        <f>(F60-'Std Cst'!AA60)/'McGuirks Sterling'!F60</f>
        <v>#DIV/0!</v>
      </c>
      <c r="J60" s="221"/>
    </row>
    <row r="61" spans="1:10" ht="20.25" hidden="1" customHeight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+'UK Prices'!D61</f>
        <v>Lisle Stripe w/ Self Collar (A)</v>
      </c>
      <c r="E61" s="214">
        <f>'UK Prices'!J61</f>
        <v>0</v>
      </c>
      <c r="F61" s="217">
        <f t="shared" si="4"/>
        <v>0</v>
      </c>
      <c r="G61" s="224">
        <f t="shared" si="5"/>
        <v>0.1</v>
      </c>
      <c r="I61" s="220" t="e">
        <f>(F61-'Std Cst'!AA61)/'McGuirks Sterling'!F61</f>
        <v>#DIV/0!</v>
      </c>
      <c r="J61" s="221"/>
    </row>
    <row r="62" spans="1:10" ht="20.25" hidden="1" customHeight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+'UK Prices'!D62</f>
        <v>Jacquard Check w/ Button Down Collar (A)</v>
      </c>
      <c r="E62" s="214">
        <f>'UK Prices'!J62</f>
        <v>0</v>
      </c>
      <c r="F62" s="217">
        <f t="shared" si="4"/>
        <v>0</v>
      </c>
      <c r="G62" s="224">
        <f t="shared" si="5"/>
        <v>0.1</v>
      </c>
      <c r="I62" s="220" t="e">
        <f>(F62-'Std Cst'!AA62)/'McGuirks Sterling'!F62</f>
        <v>#DIV/0!</v>
      </c>
      <c r="J62" s="221"/>
    </row>
    <row r="63" spans="1:10" ht="20.25" hidden="1" customHeight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+'UK Prices'!D63</f>
        <v>Raglan Chest Stripe w/ Self Collar (A)</v>
      </c>
      <c r="E63" s="214">
        <f>'UK Prices'!J63</f>
        <v>0</v>
      </c>
      <c r="F63" s="217">
        <f t="shared" si="4"/>
        <v>0</v>
      </c>
      <c r="G63" s="224">
        <f t="shared" si="5"/>
        <v>0.1</v>
      </c>
      <c r="I63" s="220" t="e">
        <f>(F63-'Std Cst'!AA63)/'McGuirks Sterling'!F63</f>
        <v>#DIV/0!</v>
      </c>
      <c r="J63" s="221"/>
    </row>
    <row r="64" spans="1:10" ht="20.25" hidden="1" customHeight="1" x14ac:dyDescent="0.3">
      <c r="A64" s="332">
        <f>'ITMA Form Data'!A65</f>
        <v>0</v>
      </c>
      <c r="B64" s="329">
        <f>'ITMA Form Data'!B65</f>
        <v>0</v>
      </c>
      <c r="C64" s="428" t="str">
        <f>'ITMA Form Data'!C65</f>
        <v>91643/4/5/6</v>
      </c>
      <c r="D64" s="289" t="str">
        <f>+'UK Prices'!D64</f>
        <v>Smooth Pique Double Chest Stripe (T)</v>
      </c>
      <c r="E64" s="214">
        <f>'UK Prices'!J64</f>
        <v>0</v>
      </c>
      <c r="F64" s="217">
        <f t="shared" si="4"/>
        <v>0</v>
      </c>
      <c r="G64" s="224">
        <f t="shared" si="5"/>
        <v>0.1</v>
      </c>
      <c r="I64" s="220" t="e">
        <f>(F64-'Std Cst'!AA65)/'McGuirks Sterling'!F64</f>
        <v>#DIV/0!</v>
      </c>
      <c r="J64" s="221"/>
    </row>
    <row r="65" spans="1:10" ht="20.25" hidden="1" customHeight="1" x14ac:dyDescent="0.3">
      <c r="A65" s="332">
        <f>'ITMA Form Data'!A64</f>
        <v>0</v>
      </c>
      <c r="B65" s="329">
        <f>'ITMA Form Data'!B64</f>
        <v>0</v>
      </c>
      <c r="C65" s="428" t="str">
        <f>'ITMA Form Data'!C64</f>
        <v>91628/9/30</v>
      </c>
      <c r="D65" s="289" t="str">
        <f>+'UK Prices'!D65</f>
        <v>Pique Chest/Back Stripes (A)</v>
      </c>
      <c r="E65" s="214">
        <f>'UK Prices'!J65</f>
        <v>0</v>
      </c>
      <c r="F65" s="217">
        <f t="shared" si="4"/>
        <v>0</v>
      </c>
      <c r="G65" s="224">
        <f t="shared" si="5"/>
        <v>0.1</v>
      </c>
      <c r="I65" s="220" t="e">
        <f>(F65-'Std Cst'!AA64)/'McGuirks Sterling'!F65</f>
        <v>#DIV/0!</v>
      </c>
      <c r="J65" s="221"/>
    </row>
    <row r="66" spans="1:10" ht="20.25" hidden="1" customHeight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+'UK Prices'!D66</f>
        <v>Lisle Engineered Stripe w/Striped Self Collar (A)</v>
      </c>
      <c r="E66" s="214">
        <f>'UK Prices'!J66</f>
        <v>0</v>
      </c>
      <c r="F66" s="217">
        <f t="shared" si="4"/>
        <v>0</v>
      </c>
      <c r="G66" s="224">
        <f t="shared" si="5"/>
        <v>0.1</v>
      </c>
      <c r="I66" s="220" t="e">
        <f>(F66-'Std Cst'!AA66)/'McGuirks Sterling'!F66</f>
        <v>#DIV/0!</v>
      </c>
      <c r="J66" s="221"/>
    </row>
    <row r="67" spans="1:10" ht="20.25" hidden="1" customHeight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+'UK Prices'!D67</f>
        <v>Birdseye Colorblock Pique w/ Self Collar (A)</v>
      </c>
      <c r="E67" s="214">
        <f>'UK Prices'!J67</f>
        <v>0</v>
      </c>
      <c r="F67" s="217">
        <f t="shared" si="4"/>
        <v>0</v>
      </c>
      <c r="G67" s="224">
        <f t="shared" si="5"/>
        <v>0.1</v>
      </c>
      <c r="I67" s="220" t="e">
        <f>(F67-'Std Cst'!AA67)/'McGuirks Sterling'!F67</f>
        <v>#DIV/0!</v>
      </c>
      <c r="J67" s="221"/>
    </row>
    <row r="68" spans="1:10" ht="20.25" hidden="1" customHeight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+'UK Prices'!D68</f>
        <v>Pique Colour Block w/ Collar, Armhole &amp; Pocket Trim (A)</v>
      </c>
      <c r="E68" s="214">
        <f>'UK Prices'!J68</f>
        <v>0</v>
      </c>
      <c r="F68" s="217">
        <f t="shared" si="4"/>
        <v>0</v>
      </c>
      <c r="G68" s="224">
        <f t="shared" si="5"/>
        <v>0.1</v>
      </c>
      <c r="I68" s="220" t="e">
        <f>(F68-'Std Cst'!AA68)/'McGuirks Sterling'!F68</f>
        <v>#DIV/0!</v>
      </c>
      <c r="J68" s="221"/>
    </row>
    <row r="69" spans="1:10" ht="20.25" hidden="1" customHeight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+'UK Prices'!D69</f>
        <v>Lisle Stripe w/ Contrast Top &amp; Knit Collar (A)</v>
      </c>
      <c r="E69" s="214">
        <f>'UK Prices'!J69</f>
        <v>0</v>
      </c>
      <c r="F69" s="217">
        <f t="shared" si="4"/>
        <v>0</v>
      </c>
      <c r="G69" s="224">
        <f t="shared" si="5"/>
        <v>0.1</v>
      </c>
      <c r="I69" s="220" t="e">
        <f>(F69-'Std Cst'!AA69)/'McGuirks Sterling'!F69</f>
        <v>#DIV/0!</v>
      </c>
      <c r="J69" s="221"/>
    </row>
    <row r="70" spans="1:10" ht="20.25" hidden="1" customHeight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+'UK Prices'!D70</f>
        <v>Smooth Pique w/ Houndstooth Woven Collar &amp; Pocket Trim (A)</v>
      </c>
      <c r="E70" s="214">
        <f>'UK Prices'!J70</f>
        <v>0</v>
      </c>
      <c r="F70" s="217">
        <f t="shared" si="4"/>
        <v>0</v>
      </c>
      <c r="G70" s="224">
        <f t="shared" si="5"/>
        <v>0.1</v>
      </c>
      <c r="I70" s="220" t="e">
        <f>(F70-'Std Cst'!AA70)/'McGuirks Sterling'!F70</f>
        <v>#DIV/0!</v>
      </c>
      <c r="J70" s="221"/>
    </row>
    <row r="71" spans="1:10" ht="20.25" hidden="1" customHeight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+'UK Prices'!D71</f>
        <v>Lisle Multi-Stripe w/ Self Collar (T)</v>
      </c>
      <c r="E71" s="214">
        <f>'UK Prices'!J71</f>
        <v>0</v>
      </c>
      <c r="F71" s="217">
        <f t="shared" si="4"/>
        <v>0</v>
      </c>
      <c r="G71" s="224">
        <f t="shared" si="5"/>
        <v>0.1</v>
      </c>
      <c r="I71" s="220" t="e">
        <f>(F71-'Std Cst'!AA71)/'McGuirks Sterling'!F71</f>
        <v>#DIV/0!</v>
      </c>
      <c r="J71" s="221"/>
    </row>
    <row r="72" spans="1:10" ht="20.25" hidden="1" customHeight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+'UK Prices'!D72</f>
        <v>SuperDry Textured Sleeve Stripe w/ Self Fabric Reversible Collar (T)</v>
      </c>
      <c r="E72" s="214">
        <f>'UK Prices'!J72</f>
        <v>0</v>
      </c>
      <c r="F72" s="217">
        <f t="shared" si="4"/>
        <v>0</v>
      </c>
      <c r="G72" s="224">
        <f t="shared" si="5"/>
        <v>0.1</v>
      </c>
      <c r="I72" s="220" t="e">
        <f>(F72-'Std Cst'!AA72)/'McGuirks Sterling'!F72</f>
        <v>#DIV/0!</v>
      </c>
      <c r="J72" s="221"/>
    </row>
    <row r="73" spans="1:10" ht="20.25" hidden="1" customHeight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+'UK Prices'!D73</f>
        <v>Pique Pin Dot Print w/ Self Collar (A)</v>
      </c>
      <c r="E73" s="214">
        <f>'UK Prices'!J73</f>
        <v>0</v>
      </c>
      <c r="F73" s="217">
        <f t="shared" si="4"/>
        <v>0</v>
      </c>
      <c r="G73" s="224">
        <f t="shared" si="5"/>
        <v>0.1</v>
      </c>
      <c r="I73" s="220" t="e">
        <f>(F73-'Std Cst'!AA73)/'McGuirks Sterling'!F73</f>
        <v>#DIV/0!</v>
      </c>
      <c r="J73" s="221"/>
    </row>
    <row r="74" spans="1:10" ht="20.25" hidden="1" customHeight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+'UK Prices'!D74</f>
        <v>Raglan Jacquard w/ Solid Sleeves (T)</v>
      </c>
      <c r="E74" s="214">
        <f>'UK Prices'!J74</f>
        <v>0</v>
      </c>
      <c r="F74" s="217">
        <f t="shared" si="4"/>
        <v>0</v>
      </c>
      <c r="G74" s="224">
        <f t="shared" si="5"/>
        <v>0.1</v>
      </c>
      <c r="I74" s="220" t="e">
        <f>(F74-'Std Cst'!AA74)/'McGuirks Sterling'!F74</f>
        <v>#DIV/0!</v>
      </c>
      <c r="J74" s="221"/>
    </row>
    <row r="75" spans="1:10" ht="20.25" hidden="1" customHeight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+'UK Prices'!D75</f>
        <v>Pieced Back Pique w/ Knit Collar (A)</v>
      </c>
      <c r="E75" s="214">
        <f>'UK Prices'!J75</f>
        <v>0</v>
      </c>
      <c r="F75" s="217">
        <f t="shared" si="4"/>
        <v>0</v>
      </c>
      <c r="G75" s="224">
        <f t="shared" si="5"/>
        <v>0.1</v>
      </c>
      <c r="I75" s="220" t="e">
        <f>(F75-'Std Cst'!AA75)/'McGuirks Sterling'!F75</f>
        <v>#DIV/0!</v>
      </c>
      <c r="J75" s="221"/>
    </row>
    <row r="76" spans="1:10" ht="20.25" hidden="1" customHeight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+'UK Prices'!D76</f>
        <v>Smooth Pique Solid w/ Knit Collar (T)</v>
      </c>
      <c r="E76" s="214">
        <f>'UK Prices'!J76</f>
        <v>0</v>
      </c>
      <c r="F76" s="217">
        <f t="shared" si="4"/>
        <v>0</v>
      </c>
      <c r="G76" s="224">
        <f t="shared" si="5"/>
        <v>0.1</v>
      </c>
      <c r="I76" s="220" t="e">
        <f>(F76-'Std Cst'!AA76)/'McGuirks Sterling'!F76</f>
        <v>#DIV/0!</v>
      </c>
      <c r="J76" s="221"/>
    </row>
    <row r="77" spans="1:10" ht="20.25" hidden="1" customHeight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+'UK Prices'!D77</f>
        <v>Lisle Solid Brother w/ Self Collar (A)</v>
      </c>
      <c r="E77" s="214">
        <f>'UK Prices'!J77</f>
        <v>0</v>
      </c>
      <c r="F77" s="217">
        <f t="shared" si="4"/>
        <v>0</v>
      </c>
      <c r="G77" s="224">
        <f t="shared" si="5"/>
        <v>0.1</v>
      </c>
      <c r="I77" s="220" t="e">
        <f>(F77-'Std Cst'!AA77)/'McGuirks Sterling'!F77</f>
        <v>#DIV/0!</v>
      </c>
      <c r="J77" s="221"/>
    </row>
    <row r="78" spans="1:10" ht="20.25" hidden="1" customHeight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+'UK Prices'!D78</f>
        <v>Stretch Lisle w/neck tape trim (A)</v>
      </c>
      <c r="E78" s="214">
        <f>'UK Prices'!J78</f>
        <v>0</v>
      </c>
      <c r="F78" s="217">
        <f t="shared" si="4"/>
        <v>0</v>
      </c>
      <c r="G78" s="224">
        <f t="shared" si="5"/>
        <v>0.1</v>
      </c>
      <c r="I78" s="220" t="e">
        <f>(F78-'Std Cst'!AA78)/'McGuirks Sterling'!F78</f>
        <v>#DIV/0!</v>
      </c>
      <c r="J78" s="221"/>
    </row>
    <row r="79" spans="1:10" ht="20.25" hidden="1" customHeight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+'UK Prices'!D79</f>
        <v>Performance T-Shirt</v>
      </c>
      <c r="E79" s="214">
        <f>'UK Prices'!J79</f>
        <v>0</v>
      </c>
      <c r="F79" s="217">
        <f t="shared" si="4"/>
        <v>0</v>
      </c>
      <c r="G79" s="224">
        <f t="shared" si="5"/>
        <v>0.1</v>
      </c>
      <c r="I79" s="220" t="e">
        <f>(F79-'Std Cst'!AA79)/'McGuirks Sterling'!F79</f>
        <v>#DIV/0!</v>
      </c>
      <c r="J79" s="221"/>
    </row>
    <row r="80" spans="1:10" ht="20.25" hidden="1" customHeight="1" x14ac:dyDescent="0.3">
      <c r="A80" s="332">
        <f>'ITMA Form Data'!A79</f>
        <v>0</v>
      </c>
      <c r="B80" s="428">
        <f>'ITMA Form Data'!B79</f>
        <v>0</v>
      </c>
      <c r="C80" s="428" t="str">
        <f>'ITMA Form Data'!C79</f>
        <v>91659/60/61/62/63</v>
      </c>
      <c r="D80" s="289" t="str">
        <f>+'UK Prices'!D80</f>
        <v>Smooth Pique Double Chest Stripe (T) - Prosports</v>
      </c>
      <c r="E80" s="214">
        <f>'UK Prices'!J80</f>
        <v>0</v>
      </c>
      <c r="F80" s="217">
        <f t="shared" si="4"/>
        <v>0</v>
      </c>
      <c r="G80" s="224">
        <f t="shared" si="5"/>
        <v>0.1</v>
      </c>
      <c r="I80" s="220" t="e">
        <f>(F80-'Std Cst'!AA79)/'McGuirks Sterling'!F80</f>
        <v>#DIV/0!</v>
      </c>
      <c r="J80" s="221"/>
    </row>
    <row r="81" spans="1:10" ht="20.25" customHeight="1" x14ac:dyDescent="0.3">
      <c r="A81" s="206" t="str">
        <f>'ITMA Form Data'!A81</f>
        <v>OUTER LAYER - TROUSERS</v>
      </c>
      <c r="B81" s="206"/>
      <c r="C81" s="500"/>
      <c r="D81" s="19" t="str">
        <f>+'UK Prices'!D81</f>
        <v>Trousers</v>
      </c>
      <c r="E81" s="214"/>
      <c r="F81" s="215"/>
      <c r="I81" s="220"/>
      <c r="J81" s="221"/>
    </row>
    <row r="82" spans="1:10" ht="20.25" customHeight="1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+'UK Prices'!D82</f>
        <v>FJ Bedford Trouser (Slim Fit)</v>
      </c>
      <c r="E82" s="214">
        <f>'UK Prices'!J82</f>
        <v>38</v>
      </c>
      <c r="F82" s="217">
        <f t="shared" ref="F82:F91" si="6">+$E82*(1-$L$4)</f>
        <v>34.200000000000003</v>
      </c>
      <c r="G82" s="224">
        <f t="shared" ref="G82:G91" si="7">$L$4</f>
        <v>0.1</v>
      </c>
      <c r="I82" s="220">
        <f>(F82-'Std Cst'!AA82)/'McGuirks Sterling'!F82</f>
        <v>0.2280251740462268</v>
      </c>
      <c r="J82" s="221"/>
    </row>
    <row r="83" spans="1:10" ht="20.25" customHeight="1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+'UK Prices'!D83</f>
        <v>MT Lite Cooling Performance Trouser (Slim Fit)</v>
      </c>
      <c r="E83" s="214">
        <f>'UK Prices'!J83</f>
        <v>38</v>
      </c>
      <c r="F83" s="217">
        <f t="shared" si="6"/>
        <v>34.200000000000003</v>
      </c>
      <c r="G83" s="224">
        <f t="shared" si="7"/>
        <v>0.1</v>
      </c>
      <c r="I83" s="220">
        <f>(F83-'Std Cst'!AA83)/'McGuirks Sterling'!F83</f>
        <v>0.31847351712614869</v>
      </c>
      <c r="J83" s="221"/>
    </row>
    <row r="84" spans="1:10" ht="20.25" customHeight="1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+'UK Prices'!D84</f>
        <v>FJ WRT Xtreme Trouser</v>
      </c>
      <c r="E84" s="214">
        <f>'UK Prices'!J84</f>
        <v>39</v>
      </c>
      <c r="F84" s="217">
        <f t="shared" si="6"/>
        <v>35.1</v>
      </c>
      <c r="G84" s="224">
        <f t="shared" si="7"/>
        <v>0.1</v>
      </c>
      <c r="I84" s="220">
        <f>(F84-'Std Cst'!AA84)/'McGuirks Sterling'!F84</f>
        <v>0.43196179622846292</v>
      </c>
      <c r="J84" s="221"/>
    </row>
    <row r="85" spans="1:10" ht="20.25" customHeight="1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+'UK Prices'!D85</f>
        <v>FJ Performance Trouser</v>
      </c>
      <c r="E85" s="214">
        <f>'UK Prices'!J85</f>
        <v>29.4</v>
      </c>
      <c r="F85" s="217">
        <f t="shared" si="6"/>
        <v>26.46</v>
      </c>
      <c r="G85" s="224">
        <f t="shared" si="7"/>
        <v>0.1</v>
      </c>
      <c r="I85" s="220">
        <f>(F85-'Std Cst'!AA85)/'McGuirks Sterling'!F85</f>
        <v>0.3453024943310658</v>
      </c>
      <c r="J85" s="221"/>
    </row>
    <row r="86" spans="1:10" ht="20.25" customHeight="1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+'UK Prices'!D86</f>
        <v>FJ Trouser (Slim Fit)</v>
      </c>
      <c r="E86" s="214">
        <f>'UK Prices'!J86</f>
        <v>29.4</v>
      </c>
      <c r="F86" s="217">
        <f t="shared" si="6"/>
        <v>26.46</v>
      </c>
      <c r="G86" s="224">
        <f t="shared" si="7"/>
        <v>0.1</v>
      </c>
      <c r="I86" s="220">
        <f>(F86-'Std Cst'!AA86)/'McGuirks Sterling'!F86</f>
        <v>0.29289634668682279</v>
      </c>
      <c r="J86" s="221"/>
    </row>
    <row r="87" spans="1:10" ht="20.25" hidden="1" customHeight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+'UK Prices'!D87</f>
        <v>FJ Trouser (Regular Fit)</v>
      </c>
      <c r="E87" s="214">
        <f>'UK Prices'!J87</f>
        <v>0</v>
      </c>
      <c r="F87" s="217">
        <f t="shared" si="6"/>
        <v>0</v>
      </c>
      <c r="G87" s="224">
        <f t="shared" si="7"/>
        <v>0.1</v>
      </c>
      <c r="I87" s="220" t="e">
        <f>(F87-'Std Cst'!AA87)/'McGuirks Sterling'!F87</f>
        <v>#DIV/0!</v>
      </c>
      <c r="J87" s="221"/>
    </row>
    <row r="88" spans="1:10" ht="20.25" hidden="1" customHeight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+'UK Prices'!D88</f>
        <v>FJ Madras Shorts</v>
      </c>
      <c r="E88" s="214">
        <f>'UK Prices'!J88</f>
        <v>0</v>
      </c>
      <c r="F88" s="217">
        <f t="shared" si="6"/>
        <v>0</v>
      </c>
      <c r="G88" s="224">
        <f t="shared" si="7"/>
        <v>0.1</v>
      </c>
      <c r="I88" s="220" t="e">
        <f>(F88-'Std Cst'!AA88)/'McGuirks Sterling'!F88</f>
        <v>#DIV/0!</v>
      </c>
      <c r="J88" s="221"/>
    </row>
    <row r="89" spans="1:10" ht="20.25" customHeight="1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+'UK Prices'!D89</f>
        <v>FJ Bedford Shorts</v>
      </c>
      <c r="E89" s="214">
        <f>'UK Prices'!J89</f>
        <v>28.9</v>
      </c>
      <c r="F89" s="217">
        <f t="shared" si="6"/>
        <v>26.009999999999998</v>
      </c>
      <c r="G89" s="224">
        <f t="shared" si="7"/>
        <v>0.1</v>
      </c>
      <c r="I89" s="220">
        <f>(F89-'Std Cst'!AA89)/'McGuirks Sterling'!F89</f>
        <v>0.18655664304937664</v>
      </c>
      <c r="J89" s="221"/>
    </row>
    <row r="90" spans="1:10" ht="20.25" customHeight="1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+'UK Prices'!D90</f>
        <v>Tonal Plaid Shorts</v>
      </c>
      <c r="E90" s="214">
        <f>'UK Prices'!J90</f>
        <v>28.9</v>
      </c>
      <c r="F90" s="217">
        <f t="shared" si="6"/>
        <v>26.009999999999998</v>
      </c>
      <c r="G90" s="224">
        <f t="shared" si="7"/>
        <v>0.1</v>
      </c>
      <c r="I90" s="220">
        <f>(F90-'Std Cst'!AA90)/'McGuirks Sterling'!F90</f>
        <v>0.31368723384778757</v>
      </c>
      <c r="J90" s="221"/>
    </row>
    <row r="91" spans="1:10" ht="20.25" customHeight="1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+'UK Prices'!D91</f>
        <v>FJ Solid Colour Shorts</v>
      </c>
      <c r="E91" s="214">
        <f>'UK Prices'!J91</f>
        <v>25</v>
      </c>
      <c r="F91" s="217">
        <f t="shared" si="6"/>
        <v>22.5</v>
      </c>
      <c r="G91" s="224">
        <f t="shared" si="7"/>
        <v>0.1</v>
      </c>
      <c r="I91" s="220">
        <f>(F91-'Std Cst'!AA91)/'McGuirks Sterling'!F91</f>
        <v>0.21094603174603194</v>
      </c>
      <c r="J91" s="221"/>
    </row>
    <row r="92" spans="1:10" ht="20.25" customHeight="1" x14ac:dyDescent="0.3">
      <c r="A92" s="206" t="str">
        <f>'ITMA Form Data'!A92</f>
        <v>WOMEN'S</v>
      </c>
      <c r="B92" s="206"/>
      <c r="C92" s="500"/>
      <c r="D92" s="29" t="str">
        <f>+'UK Prices'!D92</f>
        <v>Women's</v>
      </c>
      <c r="E92" s="214"/>
      <c r="I92" s="220"/>
      <c r="J92" s="221"/>
    </row>
    <row r="93" spans="1:10" ht="20.25" customHeight="1" x14ac:dyDescent="0.3">
      <c r="A93" s="206" t="str">
        <f>'ITMA Form Data'!A93</f>
        <v>MID LAYERS</v>
      </c>
      <c r="B93" s="206"/>
      <c r="C93" s="500"/>
      <c r="D93" s="29" t="str">
        <f>+'UK Prices'!D93</f>
        <v>Mid Layers</v>
      </c>
      <c r="E93" s="214"/>
      <c r="I93" s="220"/>
      <c r="J93" s="221"/>
    </row>
    <row r="94" spans="1:10" ht="20.25" customHeight="1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+'UK Prices'!D94</f>
        <v>Womens DWR Lightweight Softshell Vest</v>
      </c>
      <c r="E94" s="214">
        <f>'UK Prices'!J94</f>
        <v>40</v>
      </c>
      <c r="F94" s="217">
        <f t="shared" ref="F94:F100" si="8">+$E94*(1-$L$4)</f>
        <v>36</v>
      </c>
      <c r="G94" s="224">
        <f t="shared" ref="G94:G100" si="9">$L$4</f>
        <v>0.1</v>
      </c>
      <c r="I94" s="220">
        <f>(F94-'Std Cst'!AA94)/'McGuirks Sterling'!F94</f>
        <v>0.25918306878306879</v>
      </c>
      <c r="J94" s="221"/>
    </row>
    <row r="95" spans="1:10" ht="20.25" customHeight="1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+'UK Prices'!D95</f>
        <v>Womens FJ Lambswool V-Neck (Midweight)</v>
      </c>
      <c r="E95" s="214">
        <f>'UK Prices'!J95</f>
        <v>34</v>
      </c>
      <c r="F95" s="217">
        <f t="shared" si="8"/>
        <v>30.6</v>
      </c>
      <c r="G95" s="224">
        <f t="shared" si="9"/>
        <v>0.1</v>
      </c>
      <c r="I95" s="220">
        <f>(F95-'Std Cst'!AA95)/'McGuirks Sterling'!F95</f>
        <v>0.20839439775910359</v>
      </c>
      <c r="J95" s="221"/>
    </row>
    <row r="96" spans="1:10" ht="20.25" customHeight="1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+'UK Prices'!D96</f>
        <v>Women's Full Zip Hoody</v>
      </c>
      <c r="E96" s="214">
        <f>'UK Prices'!J96</f>
        <v>33.5</v>
      </c>
      <c r="F96" s="217">
        <f t="shared" si="8"/>
        <v>30.150000000000002</v>
      </c>
      <c r="G96" s="224">
        <f t="shared" si="9"/>
        <v>0.1</v>
      </c>
      <c r="I96" s="220">
        <f>(F96-'Std Cst'!AA96)/'McGuirks Sterling'!F96</f>
        <v>0.34783315170180851</v>
      </c>
      <c r="J96" s="221"/>
    </row>
    <row r="97" spans="1:10" ht="20.25" customHeight="1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+'UK Prices'!D97</f>
        <v>Women's Full Zip Brushed Chill-Out</v>
      </c>
      <c r="E97" s="214">
        <f>'UK Prices'!J97</f>
        <v>31.5</v>
      </c>
      <c r="F97" s="217">
        <f t="shared" si="8"/>
        <v>28.35</v>
      </c>
      <c r="G97" s="224">
        <f t="shared" si="9"/>
        <v>0.1</v>
      </c>
      <c r="I97" s="220">
        <f>(F97-'Std Cst'!AA97)/'McGuirks Sterling'!F97</f>
        <v>0.34672686654908874</v>
      </c>
      <c r="J97" s="221"/>
    </row>
    <row r="98" spans="1:10" ht="20.25" customHeight="1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+'UK Prices'!D98</f>
        <v>Women's Full Zip Brushed Chill-Out Vest</v>
      </c>
      <c r="E98" s="214">
        <f>'UK Prices'!J98</f>
        <v>28</v>
      </c>
      <c r="F98" s="217">
        <f t="shared" si="8"/>
        <v>25.2</v>
      </c>
      <c r="G98" s="224">
        <f t="shared" si="9"/>
        <v>0.1</v>
      </c>
      <c r="I98" s="220">
        <f>(F98-'Std Cst'!AA98)/'McGuirks Sterling'!F98</f>
        <v>0.28271746031746026</v>
      </c>
      <c r="J98" s="221"/>
    </row>
    <row r="99" spans="1:10" ht="20.25" hidden="1" customHeight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+'UK Prices'!D99</f>
        <v>Womens FJ Full Zip Chill-Out (Knit mid layer)</v>
      </c>
      <c r="E99" s="214">
        <f>'UK Prices'!J99</f>
        <v>0</v>
      </c>
      <c r="F99" s="217">
        <f t="shared" si="8"/>
        <v>0</v>
      </c>
      <c r="G99" s="224">
        <f t="shared" si="9"/>
        <v>0.1</v>
      </c>
      <c r="I99" s="220" t="e">
        <f>(F99-'Std Cst'!AA99)/'McGuirks Sterling'!F99</f>
        <v>#DIV/0!</v>
      </c>
      <c r="J99" s="221"/>
    </row>
    <row r="100" spans="1:10" ht="20.25" hidden="1" customHeight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+'UK Prices'!D100</f>
        <v>Womens FJ Full Zip Chill-Out Vest (knit mid layer)</v>
      </c>
      <c r="E100" s="214">
        <f>'UK Prices'!J100</f>
        <v>0</v>
      </c>
      <c r="F100" s="217">
        <f t="shared" si="8"/>
        <v>0</v>
      </c>
      <c r="G100" s="224">
        <f t="shared" si="9"/>
        <v>0.1</v>
      </c>
      <c r="I100" s="220" t="e">
        <f>(F100-'Std Cst'!AA100)/'McGuirks Sterling'!F100</f>
        <v>#DIV/0!</v>
      </c>
      <c r="J100" s="221"/>
    </row>
    <row r="101" spans="1:10" ht="20.25" customHeight="1" x14ac:dyDescent="0.3">
      <c r="A101" s="206" t="str">
        <f>'ITMA Form Data'!A101</f>
        <v>SHIRTS</v>
      </c>
      <c r="B101" s="206"/>
      <c r="C101" s="500"/>
      <c r="D101" s="29" t="str">
        <f>+'UK Prices'!D101</f>
        <v>Shirts</v>
      </c>
      <c r="E101" s="214"/>
      <c r="I101" s="220"/>
      <c r="J101" s="221"/>
    </row>
    <row r="102" spans="1:10" ht="20.25" customHeight="1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+'UK Prices'!D102</f>
        <v>Women's Stretch Pique Open V-neck</v>
      </c>
      <c r="E102" s="214">
        <f>'UK Prices'!J102</f>
        <v>19.5</v>
      </c>
      <c r="F102" s="217">
        <f t="shared" ref="F102:F111" si="10">+$E102*(1-$L$4)</f>
        <v>17.55</v>
      </c>
      <c r="G102" s="224">
        <f t="shared" ref="G102:G111" si="11">$L$4</f>
        <v>0.1</v>
      </c>
      <c r="I102" s="220">
        <f>(F102-'Std Cst'!AA102)/'McGuirks Sterling'!F102</f>
        <v>0.35841953601953619</v>
      </c>
      <c r="J102" s="221"/>
    </row>
    <row r="103" spans="1:10" ht="20.25" customHeight="1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+'UK Prices'!D103</f>
        <v>Women's Smooth Pique Cap Sleeve</v>
      </c>
      <c r="E103" s="214">
        <f>'UK Prices'!J103</f>
        <v>19.5</v>
      </c>
      <c r="F103" s="217">
        <f t="shared" si="10"/>
        <v>17.55</v>
      </c>
      <c r="G103" s="224">
        <f t="shared" si="11"/>
        <v>0.1</v>
      </c>
      <c r="I103" s="220">
        <f>(F103-'Std Cst'!AA103)/'McGuirks Sterling'!F103</f>
        <v>0.38880889974223309</v>
      </c>
      <c r="J103" s="221"/>
    </row>
    <row r="104" spans="1:10" ht="20.25" customHeight="1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+'UK Prices'!D104</f>
        <v>Women's Stretch Pique - Solid Colour</v>
      </c>
      <c r="E104" s="214">
        <f>'UK Prices'!J104</f>
        <v>19.5</v>
      </c>
      <c r="F104" s="217">
        <f t="shared" si="10"/>
        <v>17.55</v>
      </c>
      <c r="G104" s="224">
        <f t="shared" si="11"/>
        <v>0.1</v>
      </c>
      <c r="I104" s="220">
        <f>(F104-'Std Cst'!AA104)/'McGuirks Sterling'!F104</f>
        <v>0.38880889974223309</v>
      </c>
      <c r="J104" s="221"/>
    </row>
    <row r="105" spans="1:10" ht="20.25" customHeight="1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+'UK Prices'!D105</f>
        <v>Women's Interlock Sleeveless</v>
      </c>
      <c r="E105" s="214">
        <f>'UK Prices'!J105</f>
        <v>17.5</v>
      </c>
      <c r="F105" s="217">
        <f t="shared" si="10"/>
        <v>15.75</v>
      </c>
      <c r="G105" s="224">
        <f t="shared" si="11"/>
        <v>0.1</v>
      </c>
      <c r="I105" s="220">
        <f>(F105-'Std Cst'!AA105)/'McGuirks Sterling'!F105</f>
        <v>0.28652698412698424</v>
      </c>
      <c r="J105" s="221"/>
    </row>
    <row r="106" spans="1:10" ht="20.25" hidden="1" customHeight="1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+'UK Prices'!D106</f>
        <v>Stretch Pique Double Space Dye Chest Stripe (A) - Prosports</v>
      </c>
      <c r="E106" s="214">
        <f>'UK Prices'!J106</f>
        <v>26.4</v>
      </c>
      <c r="F106" s="217">
        <f>+$E106*(1-$L$4)</f>
        <v>23.759999999999998</v>
      </c>
      <c r="G106" s="224">
        <f t="shared" si="11"/>
        <v>0.1</v>
      </c>
      <c r="I106" s="220">
        <f>(F106-'Std Cst'!AA106)/'McGuirks Sterling'!F106</f>
        <v>0.38007195767195773</v>
      </c>
      <c r="J106" s="221"/>
    </row>
    <row r="107" spans="1:10" ht="20.25" hidden="1" customHeight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+'UK Prices'!D107</f>
        <v>Womens FJ Stretch Pique w/reversible collar</v>
      </c>
      <c r="E107" s="214">
        <f>'UK Prices'!J107</f>
        <v>0</v>
      </c>
      <c r="F107" s="217">
        <f t="shared" si="10"/>
        <v>0</v>
      </c>
      <c r="G107" s="224">
        <f t="shared" si="11"/>
        <v>0.1</v>
      </c>
      <c r="I107" s="220" t="e">
        <f>(F107-'Std Cst'!AA107)/'McGuirks Sterling'!F107</f>
        <v>#DIV/0!</v>
      </c>
      <c r="J107" s="221"/>
    </row>
    <row r="108" spans="1:10" ht="20.25" hidden="1" customHeight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+'UK Prices'!D108</f>
        <v>Womens FJ Stretch Pique w/reversible collar - American Golf</v>
      </c>
      <c r="E108" s="214">
        <f>'UK Prices'!J108</f>
        <v>0</v>
      </c>
      <c r="F108" s="217">
        <f t="shared" si="10"/>
        <v>0</v>
      </c>
      <c r="G108" s="224">
        <f t="shared" si="11"/>
        <v>0.1</v>
      </c>
      <c r="I108" s="220" t="e">
        <f>(F108-'Std Cst'!AA108)/'McGuirks Sterling'!F108</f>
        <v>#DIV/0!</v>
      </c>
      <c r="J108" s="221"/>
    </row>
    <row r="109" spans="1:10" ht="20.25" hidden="1" customHeight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+'UK Prices'!D109</f>
        <v>Womens FJ Stretch Lisle Sleeveless</v>
      </c>
      <c r="E109" s="214">
        <f>'UK Prices'!J109</f>
        <v>0</v>
      </c>
      <c r="F109" s="217">
        <f t="shared" si="10"/>
        <v>0</v>
      </c>
      <c r="G109" s="224">
        <f t="shared" si="11"/>
        <v>0.1</v>
      </c>
      <c r="I109" s="220" t="e">
        <f>(F109-'Std Cst'!AA109)/'McGuirks Sterling'!F109</f>
        <v>#DIV/0!</v>
      </c>
      <c r="J109" s="221"/>
    </row>
    <row r="110" spans="1:10" ht="20.25" hidden="1" customHeight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+'UK Prices'!D110</f>
        <v>Womens FJ Stretch Pique w/reversible collar - ProSports</v>
      </c>
      <c r="E110" s="214">
        <f>'UK Prices'!J110</f>
        <v>0</v>
      </c>
      <c r="F110" s="217">
        <f t="shared" si="10"/>
        <v>0</v>
      </c>
      <c r="G110" s="224">
        <f t="shared" si="11"/>
        <v>0.1</v>
      </c>
      <c r="I110" s="220" t="e">
        <f>(F110-'Std Cst'!AA110)/'McGuirks Sterling'!F110</f>
        <v>#DIV/0!</v>
      </c>
      <c r="J110" s="221"/>
    </row>
    <row r="111" spans="1:10" ht="20.25" hidden="1" customHeight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+'UK Prices'!D111</f>
        <v>Women's Smooth Pique Double Chest Stripe - Prosports</v>
      </c>
      <c r="E111" s="214">
        <f>'UK Prices'!J111</f>
        <v>0</v>
      </c>
      <c r="F111" s="217">
        <f t="shared" si="10"/>
        <v>0</v>
      </c>
      <c r="G111" s="224">
        <f t="shared" si="11"/>
        <v>0.1</v>
      </c>
      <c r="I111" s="220" t="e">
        <f>(F111-'Std Cst'!AA111)/'McGuirks Sterling'!F111</f>
        <v>#DIV/0!</v>
      </c>
      <c r="J111" s="221"/>
    </row>
    <row r="112" spans="1:10" ht="20.25" customHeight="1" x14ac:dyDescent="0.3">
      <c r="A112" s="206" t="str">
        <f>'ITMA Form Data'!A112</f>
        <v>TROUSERS</v>
      </c>
      <c r="B112" s="206"/>
      <c r="C112" s="500"/>
      <c r="D112" s="29" t="str">
        <f>+'UK Prices'!D112</f>
        <v>Trousers</v>
      </c>
      <c r="E112" s="214"/>
      <c r="I112" s="220"/>
      <c r="J112" s="221"/>
    </row>
    <row r="113" spans="1:10" ht="20.25" customHeight="1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+'UK Prices'!D113</f>
        <v>Women's Performance 7/8 Trouser</v>
      </c>
      <c r="E113" s="214">
        <f>'UK Prices'!J113</f>
        <v>34</v>
      </c>
      <c r="F113" s="217">
        <f>+$E113*(1-$L$4)</f>
        <v>30.6</v>
      </c>
      <c r="G113" s="224">
        <f>$L$4</f>
        <v>0.1</v>
      </c>
      <c r="I113" s="220">
        <f>(F113-'Std Cst'!AA113)/'McGuirks Sterling'!F113</f>
        <v>0.27950550887021475</v>
      </c>
      <c r="J113" s="221"/>
    </row>
    <row r="114" spans="1:10" ht="20.25" customHeight="1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+'UK Prices'!D114</f>
        <v>Women's Performance Skort</v>
      </c>
      <c r="E114" s="214">
        <f>'UK Prices'!J114</f>
        <v>29.9</v>
      </c>
      <c r="F114" s="217">
        <f>+$E114*(1-$L$4)</f>
        <v>26.91</v>
      </c>
      <c r="G114" s="224">
        <f>$L$4</f>
        <v>0.1</v>
      </c>
      <c r="I114" s="220">
        <f>(F114-'Std Cst'!AA114)/'McGuirks Sterling'!F114</f>
        <v>0.5264859301728867</v>
      </c>
      <c r="J114" s="221"/>
    </row>
    <row r="115" spans="1:10" ht="20.25" customHeight="1" x14ac:dyDescent="0.3">
      <c r="A115" s="206" t="str">
        <f>'ITMA Form Data'!A115</f>
        <v>JUNIORS</v>
      </c>
      <c r="B115" s="206"/>
      <c r="C115" s="500"/>
      <c r="D115" s="29" t="str">
        <f>+'UK Prices'!D115</f>
        <v>Juniors</v>
      </c>
      <c r="E115" s="214"/>
      <c r="F115" s="215"/>
      <c r="G115" s="224"/>
      <c r="I115" s="220"/>
      <c r="J115" s="221"/>
    </row>
    <row r="116" spans="1:10" ht="20.25" hidden="1" customHeight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+'UK Prices'!D116</f>
        <v>FJ Junior FJ Chill-Out w/ Chest Piping 1/4 Zip</v>
      </c>
      <c r="E116" s="214">
        <f>'UK Prices'!J116</f>
        <v>0</v>
      </c>
      <c r="F116" s="217">
        <f t="shared" ref="F116:F124" si="12">+$E116*(1-$L$4)</f>
        <v>0</v>
      </c>
      <c r="G116" s="224">
        <f t="shared" ref="G116:G124" si="13">$L$4</f>
        <v>0.1</v>
      </c>
      <c r="I116" s="220" t="e">
        <f>(F116-'Std Cst'!AA116)/'McGuirks Sterling'!F116</f>
        <v>#DIV/0!</v>
      </c>
      <c r="J116" s="221"/>
    </row>
    <row r="117" spans="1:10" ht="20.25" customHeight="1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+'UK Prices'!D117</f>
        <v>FJ Junior FJ Solid Colour Chill-Out 1/4 zip</v>
      </c>
      <c r="E117" s="214">
        <f>'UK Prices'!J117</f>
        <v>22.1</v>
      </c>
      <c r="F117" s="217">
        <f t="shared" si="12"/>
        <v>19.89</v>
      </c>
      <c r="G117" s="224">
        <f t="shared" si="13"/>
        <v>0.1</v>
      </c>
      <c r="I117" s="220">
        <f>(F117-'Std Cst'!AA117)/'McGuirks Sterling'!F117</f>
        <v>0.16428513012042439</v>
      </c>
      <c r="J117" s="221"/>
    </row>
    <row r="118" spans="1:10" ht="20.25" hidden="1" customHeight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+'UK Prices'!D118</f>
        <v>FJ Junior Birdseye Colorblock Pique w/ Self Collar</v>
      </c>
      <c r="E118" s="214">
        <f>'UK Prices'!J118</f>
        <v>0</v>
      </c>
      <c r="F118" s="217">
        <f t="shared" si="12"/>
        <v>0</v>
      </c>
      <c r="G118" s="224">
        <f t="shared" si="13"/>
        <v>0.1</v>
      </c>
      <c r="I118" s="220" t="e">
        <f>(F118-'Std Cst'!AA118)/'McGuirks Sterling'!F118</f>
        <v>#DIV/0!</v>
      </c>
      <c r="J118" s="221"/>
    </row>
    <row r="119" spans="1:10" ht="20.25" hidden="1" customHeight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+'UK Prices'!D119</f>
        <v>FJ Junior Smooth Pique Double Chest Stripe</v>
      </c>
      <c r="E119" s="214">
        <f>'UK Prices'!J119</f>
        <v>0</v>
      </c>
      <c r="F119" s="217">
        <f t="shared" si="12"/>
        <v>0</v>
      </c>
      <c r="G119" s="224">
        <f t="shared" si="13"/>
        <v>0.1</v>
      </c>
      <c r="I119" s="220" t="e">
        <f>(F119-'Std Cst'!AA119)/'McGuirks Sterling'!F119</f>
        <v>#DIV/0!</v>
      </c>
      <c r="J119" s="221"/>
    </row>
    <row r="120" spans="1:10" ht="20.25" customHeight="1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+'UK Prices'!D120</f>
        <v>Junior Textured Chill-Out</v>
      </c>
      <c r="E120" s="214">
        <f>'UK Prices'!J120</f>
        <v>22.1</v>
      </c>
      <c r="F120" s="217">
        <f t="shared" si="12"/>
        <v>19.89</v>
      </c>
      <c r="G120" s="224">
        <f t="shared" si="13"/>
        <v>0.1</v>
      </c>
      <c r="I120" s="220">
        <f>(F120-'Std Cst'!AA120)/'McGuirks Sterling'!F120</f>
        <v>0.22863907682731213</v>
      </c>
      <c r="J120" s="221"/>
    </row>
    <row r="121" spans="1:10" ht="20.25" customHeight="1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+'UK Prices'!D121</f>
        <v>Junior Stretch Pique w/Painted Stripes</v>
      </c>
      <c r="E121" s="214">
        <f>'UK Prices'!J121</f>
        <v>19.5</v>
      </c>
      <c r="F121" s="217">
        <f t="shared" si="12"/>
        <v>17.55</v>
      </c>
      <c r="G121" s="224">
        <f t="shared" si="13"/>
        <v>0.1</v>
      </c>
      <c r="I121" s="220">
        <f>(F121-'Std Cst'!AA121)/'McGuirks Sterling'!F121</f>
        <v>0.17608335368335379</v>
      </c>
      <c r="J121" s="221"/>
    </row>
    <row r="122" spans="1:10" ht="20.25" customHeight="1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+'UK Prices'!D122</f>
        <v>Junior Smooth Pique w/Collar &amp; Sleeve Stripes</v>
      </c>
      <c r="E122" s="214">
        <f>'UK Prices'!J122</f>
        <v>17.5</v>
      </c>
      <c r="F122" s="217">
        <f t="shared" si="12"/>
        <v>15.75</v>
      </c>
      <c r="G122" s="224">
        <f t="shared" si="13"/>
        <v>0.1</v>
      </c>
      <c r="I122" s="220">
        <f>(F122-'Std Cst'!AA122)/'McGuirks Sterling'!F122</f>
        <v>0.11721481481481487</v>
      </c>
      <c r="J122" s="221"/>
    </row>
    <row r="123" spans="1:10" ht="20.25" customHeight="1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+'UK Prices'!D123</f>
        <v>FJ Junior Stretch Pique w/neck tape trim</v>
      </c>
      <c r="E123" s="214">
        <f>'UK Prices'!J123</f>
        <v>14.5</v>
      </c>
      <c r="F123" s="217">
        <f t="shared" si="12"/>
        <v>13.05</v>
      </c>
      <c r="G123" s="224">
        <f t="shared" si="13"/>
        <v>0.1</v>
      </c>
      <c r="I123" s="220">
        <f>(F123-'Std Cst'!AA123)/'McGuirks Sterling'!F123</f>
        <v>0.2068918810436054</v>
      </c>
      <c r="J123" s="221"/>
    </row>
    <row r="124" spans="1:10" ht="20.25" customHeight="1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+'UK Prices'!D124</f>
        <v>FJ Junior Shorts</v>
      </c>
      <c r="E124" s="214">
        <f>'UK Prices'!J124</f>
        <v>17</v>
      </c>
      <c r="F124" s="217">
        <f t="shared" si="12"/>
        <v>15.3</v>
      </c>
      <c r="G124" s="224">
        <f t="shared" si="13"/>
        <v>0.1</v>
      </c>
      <c r="I124" s="220">
        <f>(F124-'Std Cst'!AA124)/'McGuirks Sterling'!F124</f>
        <v>0.2045599751011517</v>
      </c>
      <c r="J124" s="221"/>
    </row>
    <row r="125" spans="1:10" ht="20.25" customHeight="1" x14ac:dyDescent="0.3">
      <c r="A125" s="180"/>
      <c r="B125" s="180"/>
      <c r="C125" s="180"/>
      <c r="D125" s="29"/>
      <c r="E125" s="59"/>
      <c r="G125" s="59"/>
    </row>
    <row r="126" spans="1:10" ht="20.25" customHeight="1" x14ac:dyDescent="0.3">
      <c r="A126" s="19"/>
      <c r="B126" s="19"/>
      <c r="C126" s="180"/>
      <c r="D126" s="29"/>
      <c r="E126" s="59"/>
      <c r="G126" s="59"/>
    </row>
    <row r="127" spans="1:10" ht="20.25" customHeight="1" x14ac:dyDescent="0.3">
      <c r="A127" s="180"/>
      <c r="B127" s="180"/>
      <c r="C127" s="180"/>
      <c r="D127" s="422"/>
      <c r="E127" s="59"/>
      <c r="G127" s="59"/>
    </row>
    <row r="128" spans="1:10" ht="20.25" customHeight="1" x14ac:dyDescent="0.3">
      <c r="A128" s="180"/>
      <c r="B128" s="180"/>
      <c r="C128" s="180"/>
      <c r="D128" s="21"/>
      <c r="E128" s="59"/>
      <c r="G128" s="59"/>
    </row>
    <row r="129" spans="1:7" ht="20.25" customHeight="1" x14ac:dyDescent="0.3">
      <c r="A129" s="180"/>
      <c r="B129" s="180"/>
      <c r="C129" s="180"/>
      <c r="D129" s="21"/>
      <c r="E129" s="59"/>
      <c r="G129" s="59"/>
    </row>
    <row r="130" spans="1:7" ht="20.25" customHeight="1" x14ac:dyDescent="0.3">
      <c r="A130" s="180"/>
      <c r="B130" s="180"/>
      <c r="C130" s="180"/>
      <c r="D130" s="21"/>
      <c r="E130" s="59"/>
      <c r="G130" s="59"/>
    </row>
    <row r="131" spans="1:7" ht="20.25" customHeight="1" x14ac:dyDescent="0.3">
      <c r="A131" s="180"/>
      <c r="B131" s="180"/>
      <c r="C131" s="180"/>
      <c r="D131" s="21"/>
      <c r="E131" s="59"/>
      <c r="G131" s="59"/>
    </row>
    <row r="132" spans="1:7" ht="20.25" customHeight="1" x14ac:dyDescent="0.3">
      <c r="A132" s="221"/>
      <c r="B132" s="221"/>
      <c r="C132" s="221"/>
      <c r="D132" s="212"/>
      <c r="E132" s="59"/>
      <c r="G132" s="59"/>
    </row>
    <row r="133" spans="1:7" ht="20.25" customHeight="1" x14ac:dyDescent="0.3">
      <c r="A133" s="221"/>
      <c r="B133" s="221"/>
      <c r="C133" s="221"/>
      <c r="D133" s="212"/>
      <c r="E133" s="59"/>
      <c r="G133" s="59"/>
    </row>
    <row r="134" spans="1:7" ht="20.25" customHeight="1" x14ac:dyDescent="0.3">
      <c r="A134" s="221"/>
      <c r="B134" s="221"/>
      <c r="C134" s="221"/>
      <c r="D134" s="212"/>
      <c r="E134" s="59"/>
      <c r="G134" s="59"/>
    </row>
    <row r="135" spans="1:7" ht="20.25" customHeight="1" x14ac:dyDescent="0.3">
      <c r="A135" s="221"/>
      <c r="B135" s="221"/>
      <c r="C135" s="221"/>
      <c r="D135" s="212"/>
      <c r="E135" s="59"/>
      <c r="G135" s="59"/>
    </row>
    <row r="136" spans="1:7" ht="20.25" customHeight="1" x14ac:dyDescent="0.3">
      <c r="A136" s="221"/>
      <c r="B136" s="221"/>
      <c r="C136" s="221"/>
      <c r="D136" s="212"/>
      <c r="E136" s="59"/>
      <c r="G136" s="59"/>
    </row>
    <row r="137" spans="1:7" ht="20.25" customHeight="1" x14ac:dyDescent="0.3">
      <c r="A137" s="221"/>
      <c r="B137" s="221"/>
      <c r="C137" s="221"/>
      <c r="D137" s="212"/>
      <c r="E137" s="59"/>
      <c r="G137" s="59"/>
    </row>
    <row r="138" spans="1:7" ht="20.25" customHeight="1" x14ac:dyDescent="0.3">
      <c r="A138" s="221"/>
      <c r="B138" s="221"/>
      <c r="C138" s="221"/>
      <c r="D138" s="212"/>
      <c r="E138" s="59"/>
      <c r="G138" s="59"/>
    </row>
    <row r="139" spans="1:7" ht="20.25" customHeight="1" x14ac:dyDescent="0.3">
      <c r="A139" s="221"/>
      <c r="B139" s="221"/>
      <c r="C139" s="221"/>
      <c r="D139" s="212"/>
      <c r="E139" s="59"/>
      <c r="G139" s="59"/>
    </row>
    <row r="140" spans="1:7" ht="20.25" customHeight="1" x14ac:dyDescent="0.3">
      <c r="A140" s="221"/>
      <c r="B140" s="221"/>
      <c r="C140" s="221"/>
      <c r="D140" s="212"/>
      <c r="E140" s="59"/>
      <c r="G140" s="59"/>
    </row>
    <row r="141" spans="1:7" ht="20.25" customHeight="1" x14ac:dyDescent="0.3">
      <c r="A141" s="221"/>
      <c r="B141" s="221"/>
      <c r="C141" s="221"/>
      <c r="D141" s="212"/>
      <c r="E141" s="59"/>
      <c r="G141" s="59"/>
    </row>
    <row r="142" spans="1:7" ht="20.25" customHeight="1" x14ac:dyDescent="0.3">
      <c r="A142" s="221"/>
      <c r="B142" s="221"/>
      <c r="C142" s="221"/>
      <c r="D142" s="212"/>
      <c r="E142" s="59"/>
      <c r="G142" s="59"/>
    </row>
    <row r="143" spans="1:7" ht="20.25" customHeight="1" x14ac:dyDescent="0.3">
      <c r="A143" s="221"/>
      <c r="B143" s="221"/>
      <c r="C143" s="221"/>
      <c r="D143" s="212"/>
      <c r="E143" s="59"/>
      <c r="G143" s="59"/>
    </row>
    <row r="144" spans="1:7" ht="20.25" customHeight="1" x14ac:dyDescent="0.3">
      <c r="A144" s="221"/>
      <c r="B144" s="221"/>
      <c r="C144" s="221"/>
      <c r="D144" s="212"/>
      <c r="E144" s="59"/>
      <c r="G144" s="59"/>
    </row>
    <row r="145" spans="1:7" ht="20.25" customHeight="1" x14ac:dyDescent="0.3">
      <c r="A145" s="221"/>
      <c r="B145" s="221"/>
      <c r="C145" s="221"/>
      <c r="D145" s="212"/>
      <c r="E145" s="59"/>
      <c r="G145" s="59"/>
    </row>
    <row r="146" spans="1:7" ht="20.25" customHeight="1" x14ac:dyDescent="0.3">
      <c r="A146" s="221"/>
      <c r="B146" s="221"/>
      <c r="C146" s="221"/>
      <c r="D146" s="212"/>
      <c r="E146" s="59"/>
      <c r="G146" s="59"/>
    </row>
    <row r="147" spans="1:7" ht="20.25" customHeight="1" x14ac:dyDescent="0.3">
      <c r="A147" s="221"/>
      <c r="B147" s="221"/>
      <c r="C147" s="221"/>
      <c r="D147" s="212"/>
      <c r="E147" s="59"/>
      <c r="G147" s="59"/>
    </row>
    <row r="148" spans="1:7" ht="20.25" customHeight="1" x14ac:dyDescent="0.3">
      <c r="A148" s="221"/>
      <c r="B148" s="221"/>
      <c r="C148" s="221"/>
      <c r="D148" s="212"/>
      <c r="E148" s="59"/>
      <c r="G148" s="59"/>
    </row>
    <row r="149" spans="1:7" ht="20.25" customHeight="1" x14ac:dyDescent="0.3">
      <c r="A149" s="221"/>
      <c r="B149" s="221"/>
      <c r="C149" s="221"/>
      <c r="D149" s="212"/>
      <c r="E149" s="59"/>
      <c r="G149" s="59"/>
    </row>
    <row r="150" spans="1:7" ht="20.25" customHeight="1" x14ac:dyDescent="0.3">
      <c r="A150" s="221"/>
      <c r="B150" s="221"/>
      <c r="C150" s="221"/>
      <c r="D150" s="212"/>
      <c r="E150" s="59"/>
      <c r="G150" s="59"/>
    </row>
    <row r="151" spans="1:7" ht="20.25" customHeight="1" x14ac:dyDescent="0.3">
      <c r="A151" s="221"/>
      <c r="B151" s="221"/>
      <c r="C151" s="221"/>
      <c r="D151" s="212"/>
      <c r="E151" s="59"/>
      <c r="G151" s="59"/>
    </row>
    <row r="152" spans="1:7" ht="20.25" customHeight="1" x14ac:dyDescent="0.3">
      <c r="A152" s="221"/>
      <c r="B152" s="221"/>
      <c r="C152" s="221"/>
      <c r="D152" s="212"/>
      <c r="E152" s="59"/>
      <c r="G152" s="59"/>
    </row>
    <row r="153" spans="1:7" ht="20.25" customHeight="1" x14ac:dyDescent="0.3">
      <c r="A153" s="221"/>
      <c r="B153" s="221"/>
      <c r="C153" s="221"/>
      <c r="D153" s="212"/>
      <c r="E153" s="59"/>
      <c r="G153" s="59"/>
    </row>
    <row r="154" spans="1:7" ht="20.25" customHeight="1" x14ac:dyDescent="0.3">
      <c r="A154" s="221"/>
      <c r="B154" s="221"/>
      <c r="C154" s="221"/>
      <c r="D154" s="212"/>
      <c r="E154" s="59"/>
      <c r="G154" s="59"/>
    </row>
    <row r="155" spans="1:7" ht="20.25" customHeight="1" x14ac:dyDescent="0.3">
      <c r="A155" s="221"/>
      <c r="B155" s="221"/>
      <c r="C155" s="221"/>
      <c r="D155" s="212"/>
      <c r="E155" s="59"/>
      <c r="G155" s="59"/>
    </row>
    <row r="156" spans="1:7" ht="20.25" customHeight="1" x14ac:dyDescent="0.3">
      <c r="A156" s="221"/>
      <c r="B156" s="221"/>
      <c r="C156" s="221"/>
      <c r="D156" s="212"/>
      <c r="E156" s="59"/>
      <c r="G156" s="59"/>
    </row>
    <row r="157" spans="1:7" ht="20.25" customHeight="1" x14ac:dyDescent="0.3">
      <c r="A157" s="221"/>
      <c r="B157" s="221"/>
      <c r="C157" s="221"/>
      <c r="D157" s="212"/>
      <c r="E157" s="59"/>
      <c r="G157" s="59"/>
    </row>
    <row r="158" spans="1:7" ht="20.25" customHeight="1" x14ac:dyDescent="0.3">
      <c r="A158" s="221"/>
      <c r="B158" s="221"/>
      <c r="C158" s="221"/>
      <c r="D158" s="212"/>
      <c r="E158" s="59"/>
      <c r="G158" s="59"/>
    </row>
    <row r="159" spans="1:7" ht="20.25" customHeight="1" x14ac:dyDescent="0.3">
      <c r="A159" s="221"/>
      <c r="B159" s="221"/>
      <c r="C159" s="221"/>
      <c r="D159" s="212"/>
      <c r="E159" s="59"/>
      <c r="G159" s="59"/>
    </row>
    <row r="160" spans="1:7" ht="20.25" customHeight="1" x14ac:dyDescent="0.3">
      <c r="A160" s="221"/>
      <c r="B160" s="221"/>
      <c r="C160" s="221"/>
      <c r="D160" s="212"/>
      <c r="E160" s="59"/>
      <c r="G160" s="59"/>
    </row>
    <row r="161" spans="1:7" ht="20.25" customHeight="1" x14ac:dyDescent="0.3">
      <c r="A161" s="221"/>
      <c r="B161" s="221"/>
      <c r="C161" s="221"/>
      <c r="D161" s="212"/>
      <c r="E161" s="59"/>
      <c r="G161" s="59"/>
    </row>
    <row r="162" spans="1:7" ht="20.25" customHeight="1" x14ac:dyDescent="0.3">
      <c r="A162" s="221"/>
      <c r="B162" s="221"/>
      <c r="C162" s="221"/>
      <c r="D162" s="212"/>
      <c r="E162" s="59"/>
      <c r="G162" s="59"/>
    </row>
    <row r="163" spans="1:7" ht="20.25" customHeight="1" x14ac:dyDescent="0.3">
      <c r="A163" s="221"/>
      <c r="B163" s="221"/>
      <c r="C163" s="221"/>
      <c r="D163" s="212"/>
      <c r="E163" s="59"/>
      <c r="G163" s="59"/>
    </row>
    <row r="164" spans="1:7" ht="20.25" customHeight="1" x14ac:dyDescent="0.3">
      <c r="A164" s="221"/>
      <c r="B164" s="221"/>
      <c r="C164" s="221"/>
      <c r="D164" s="212"/>
      <c r="E164" s="59"/>
      <c r="G164" s="59"/>
    </row>
    <row r="165" spans="1:7" ht="20.25" customHeight="1" x14ac:dyDescent="0.3">
      <c r="A165" s="221"/>
      <c r="B165" s="221"/>
      <c r="C165" s="221"/>
      <c r="D165" s="212"/>
      <c r="E165" s="59"/>
      <c r="G165" s="59"/>
    </row>
    <row r="166" spans="1:7" ht="20.25" customHeight="1" x14ac:dyDescent="0.3">
      <c r="A166" s="221"/>
      <c r="B166" s="221"/>
      <c r="C166" s="221"/>
      <c r="D166" s="212"/>
      <c r="E166" s="59"/>
      <c r="G166" s="59"/>
    </row>
    <row r="167" spans="1:7" ht="20.25" customHeight="1" x14ac:dyDescent="0.3">
      <c r="A167" s="221"/>
      <c r="B167" s="221"/>
      <c r="C167" s="221"/>
      <c r="D167" s="212"/>
      <c r="E167" s="59"/>
      <c r="G167" s="59"/>
    </row>
    <row r="168" spans="1:7" ht="20.25" customHeight="1" x14ac:dyDescent="0.3">
      <c r="A168" s="221"/>
      <c r="B168" s="221"/>
      <c r="C168" s="221"/>
      <c r="D168" s="212"/>
      <c r="E168" s="59"/>
      <c r="G168" s="59"/>
    </row>
    <row r="169" spans="1:7" ht="20.25" customHeight="1" x14ac:dyDescent="0.3">
      <c r="A169" s="221"/>
      <c r="B169" s="221"/>
      <c r="C169" s="221"/>
      <c r="D169" s="212"/>
      <c r="E169" s="59"/>
      <c r="G169" s="59"/>
    </row>
    <row r="170" spans="1:7" ht="20.25" customHeight="1" x14ac:dyDescent="0.3">
      <c r="A170" s="221"/>
      <c r="B170" s="221"/>
      <c r="C170" s="221"/>
      <c r="D170" s="212"/>
      <c r="E170" s="59"/>
      <c r="G170" s="59"/>
    </row>
    <row r="171" spans="1:7" ht="20.25" customHeight="1" x14ac:dyDescent="0.3">
      <c r="A171" s="221"/>
      <c r="B171" s="221"/>
      <c r="C171" s="221"/>
      <c r="D171" s="212"/>
      <c r="E171" s="59"/>
      <c r="G171" s="59"/>
    </row>
    <row r="172" spans="1:7" ht="20.25" customHeight="1" x14ac:dyDescent="0.3">
      <c r="A172" s="221"/>
      <c r="B172" s="221"/>
      <c r="C172" s="221"/>
      <c r="D172" s="212"/>
      <c r="E172" s="59"/>
      <c r="G172" s="59"/>
    </row>
    <row r="173" spans="1:7" ht="20.25" customHeight="1" x14ac:dyDescent="0.3">
      <c r="A173" s="221"/>
      <c r="B173" s="221"/>
      <c r="C173" s="221"/>
      <c r="D173" s="212"/>
      <c r="E173" s="59"/>
      <c r="G173" s="59"/>
    </row>
    <row r="174" spans="1:7" ht="20.25" customHeight="1" x14ac:dyDescent="0.3">
      <c r="A174" s="221"/>
      <c r="B174" s="221"/>
      <c r="C174" s="221"/>
      <c r="D174" s="212"/>
      <c r="E174" s="59"/>
      <c r="G174" s="59"/>
    </row>
    <row r="175" spans="1:7" ht="20.25" customHeight="1" x14ac:dyDescent="0.3">
      <c r="A175" s="221"/>
      <c r="B175" s="221"/>
      <c r="C175" s="221"/>
      <c r="D175" s="212"/>
      <c r="E175" s="59"/>
      <c r="G175" s="59"/>
    </row>
    <row r="176" spans="1:7" ht="20.25" customHeight="1" x14ac:dyDescent="0.3">
      <c r="A176" s="221"/>
      <c r="B176" s="221"/>
      <c r="C176" s="221"/>
      <c r="D176" s="212"/>
      <c r="E176" s="59"/>
      <c r="G176" s="59"/>
    </row>
    <row r="177" spans="1:7" ht="20.25" customHeight="1" x14ac:dyDescent="0.3">
      <c r="A177" s="221"/>
      <c r="B177" s="221"/>
      <c r="C177" s="221"/>
      <c r="D177" s="212"/>
      <c r="E177" s="59"/>
      <c r="G177" s="59"/>
    </row>
    <row r="178" spans="1:7" ht="20.25" customHeight="1" x14ac:dyDescent="0.3">
      <c r="A178" s="221"/>
      <c r="B178" s="221"/>
      <c r="C178" s="221"/>
      <c r="D178" s="212"/>
      <c r="E178" s="59"/>
      <c r="G178" s="59"/>
    </row>
    <row r="179" spans="1:7" ht="20.25" customHeight="1" x14ac:dyDescent="0.3">
      <c r="A179" s="221"/>
      <c r="B179" s="221"/>
      <c r="C179" s="221"/>
      <c r="D179" s="212"/>
      <c r="E179" s="59"/>
      <c r="G179" s="59"/>
    </row>
    <row r="180" spans="1:7" ht="20.25" customHeight="1" x14ac:dyDescent="0.3">
      <c r="A180" s="221"/>
      <c r="B180" s="221"/>
      <c r="C180" s="221"/>
      <c r="D180" s="212"/>
      <c r="E180" s="59"/>
      <c r="G180" s="59"/>
    </row>
    <row r="181" spans="1:7" ht="20.25" customHeight="1" x14ac:dyDescent="0.3">
      <c r="A181" s="221"/>
      <c r="B181" s="221"/>
      <c r="C181" s="221"/>
      <c r="D181" s="212"/>
      <c r="E181" s="59"/>
      <c r="G181" s="59"/>
    </row>
    <row r="182" spans="1:7" ht="20.25" customHeight="1" x14ac:dyDescent="0.3">
      <c r="A182" s="221"/>
      <c r="B182" s="221"/>
      <c r="C182" s="221"/>
      <c r="D182" s="212"/>
      <c r="E182" s="59"/>
      <c r="G182" s="59"/>
    </row>
    <row r="183" spans="1:7" ht="20.25" customHeight="1" x14ac:dyDescent="0.3">
      <c r="A183" s="221"/>
      <c r="B183" s="221"/>
      <c r="C183" s="221"/>
      <c r="D183" s="212"/>
      <c r="E183" s="59"/>
      <c r="G183" s="59"/>
    </row>
    <row r="184" spans="1:7" ht="20.25" customHeight="1" x14ac:dyDescent="0.3">
      <c r="A184" s="221"/>
      <c r="B184" s="221"/>
      <c r="C184" s="221"/>
      <c r="D184" s="212"/>
      <c r="E184" s="59"/>
      <c r="G184" s="59"/>
    </row>
    <row r="185" spans="1:7" ht="20.25" customHeight="1" x14ac:dyDescent="0.3">
      <c r="A185" s="221"/>
      <c r="B185" s="221"/>
      <c r="C185" s="221"/>
      <c r="D185" s="212"/>
      <c r="E185" s="59"/>
      <c r="G185" s="59"/>
    </row>
    <row r="186" spans="1:7" ht="20.25" customHeight="1" x14ac:dyDescent="0.3">
      <c r="A186" s="221"/>
      <c r="B186" s="221"/>
      <c r="C186" s="221"/>
      <c r="D186" s="212"/>
      <c r="E186" s="59"/>
      <c r="G186" s="59"/>
    </row>
    <row r="187" spans="1:7" ht="20.25" customHeight="1" x14ac:dyDescent="0.3">
      <c r="A187" s="221"/>
      <c r="B187" s="221"/>
      <c r="C187" s="221"/>
      <c r="D187" s="212"/>
      <c r="E187" s="59"/>
      <c r="G187" s="59"/>
    </row>
    <row r="188" spans="1:7" ht="20.25" customHeight="1" x14ac:dyDescent="0.3">
      <c r="A188" s="221"/>
      <c r="B188" s="221"/>
      <c r="C188" s="221"/>
      <c r="D188" s="212"/>
      <c r="E188" s="59"/>
      <c r="G188" s="59"/>
    </row>
    <row r="189" spans="1:7" ht="20.25" customHeight="1" x14ac:dyDescent="0.3">
      <c r="A189" s="221"/>
      <c r="B189" s="221"/>
      <c r="C189" s="221"/>
      <c r="D189" s="212"/>
      <c r="E189" s="59"/>
      <c r="G189" s="59"/>
    </row>
    <row r="190" spans="1:7" ht="20.25" customHeight="1" x14ac:dyDescent="0.3">
      <c r="A190" s="221"/>
      <c r="B190" s="221"/>
      <c r="C190" s="221"/>
      <c r="D190" s="212"/>
      <c r="E190" s="59"/>
      <c r="G190" s="59"/>
    </row>
    <row r="191" spans="1:7" ht="20.25" customHeight="1" x14ac:dyDescent="0.3">
      <c r="A191" s="221"/>
      <c r="B191" s="221"/>
      <c r="C191" s="221"/>
      <c r="D191" s="212"/>
      <c r="E191" s="59"/>
      <c r="G191" s="59"/>
    </row>
    <row r="192" spans="1:7" ht="20.25" customHeight="1" x14ac:dyDescent="0.3">
      <c r="A192" s="221"/>
      <c r="B192" s="221"/>
      <c r="C192" s="221"/>
      <c r="D192" s="212"/>
      <c r="E192" s="59"/>
      <c r="G192" s="59"/>
    </row>
    <row r="193" spans="1:7" ht="20.25" customHeight="1" x14ac:dyDescent="0.3">
      <c r="A193" s="221"/>
      <c r="B193" s="221"/>
      <c r="C193" s="221"/>
      <c r="D193" s="212"/>
      <c r="E193" s="59"/>
      <c r="G193" s="59"/>
    </row>
    <row r="194" spans="1:7" ht="20.25" customHeight="1" x14ac:dyDescent="0.3">
      <c r="A194" s="221"/>
      <c r="B194" s="221"/>
      <c r="C194" s="221"/>
      <c r="D194" s="212"/>
      <c r="E194" s="59"/>
      <c r="G194" s="59"/>
    </row>
    <row r="195" spans="1:7" ht="20.25" customHeight="1" x14ac:dyDescent="0.3">
      <c r="A195" s="221"/>
      <c r="B195" s="221"/>
      <c r="C195" s="221"/>
      <c r="D195" s="212"/>
      <c r="E195" s="59"/>
      <c r="G195" s="59"/>
    </row>
    <row r="196" spans="1:7" ht="20.25" customHeight="1" x14ac:dyDescent="0.3">
      <c r="A196" s="221"/>
      <c r="B196" s="221"/>
      <c r="C196" s="221"/>
      <c r="D196" s="212"/>
      <c r="E196" s="59"/>
      <c r="G196" s="59"/>
    </row>
    <row r="197" spans="1:7" ht="20.25" customHeight="1" x14ac:dyDescent="0.3">
      <c r="A197" s="221"/>
      <c r="B197" s="221"/>
      <c r="C197" s="221"/>
      <c r="D197" s="212"/>
      <c r="E197" s="59"/>
      <c r="G197" s="59"/>
    </row>
    <row r="198" spans="1:7" ht="20.25" customHeight="1" x14ac:dyDescent="0.3">
      <c r="A198" s="221"/>
      <c r="B198" s="221"/>
      <c r="C198" s="221"/>
      <c r="D198" s="212"/>
      <c r="E198" s="59"/>
      <c r="G198" s="59"/>
    </row>
    <row r="199" spans="1:7" ht="20.25" customHeight="1" x14ac:dyDescent="0.3">
      <c r="A199" s="221"/>
      <c r="B199" s="221"/>
      <c r="C199" s="221"/>
      <c r="D199" s="212"/>
      <c r="E199" s="59"/>
      <c r="G199" s="59"/>
    </row>
    <row r="200" spans="1:7" ht="20.25" customHeight="1" x14ac:dyDescent="0.3">
      <c r="A200" s="221"/>
      <c r="B200" s="221"/>
      <c r="C200" s="221"/>
      <c r="D200" s="212"/>
      <c r="E200" s="59"/>
      <c r="G200" s="59"/>
    </row>
    <row r="201" spans="1:7" ht="20.25" customHeight="1" x14ac:dyDescent="0.3">
      <c r="A201" s="221"/>
      <c r="B201" s="221"/>
      <c r="C201" s="221"/>
      <c r="D201" s="212"/>
      <c r="E201" s="59"/>
      <c r="G201" s="59"/>
    </row>
    <row r="202" spans="1:7" ht="20.25" customHeight="1" x14ac:dyDescent="0.3">
      <c r="A202" s="221"/>
      <c r="B202" s="221"/>
      <c r="C202" s="221"/>
      <c r="D202" s="212"/>
      <c r="E202" s="59"/>
      <c r="G202" s="59"/>
    </row>
    <row r="203" spans="1:7" ht="20.25" customHeight="1" x14ac:dyDescent="0.3">
      <c r="A203" s="221"/>
      <c r="B203" s="221"/>
      <c r="C203" s="221"/>
      <c r="D203" s="212"/>
      <c r="E203" s="59"/>
      <c r="G203" s="59"/>
    </row>
    <row r="204" spans="1:7" ht="20.25" customHeight="1" x14ac:dyDescent="0.3">
      <c r="A204" s="221"/>
      <c r="B204" s="221"/>
      <c r="C204" s="221"/>
      <c r="D204" s="212"/>
      <c r="E204" s="59"/>
      <c r="G204" s="59"/>
    </row>
    <row r="205" spans="1:7" ht="20.25" customHeight="1" x14ac:dyDescent="0.3">
      <c r="A205" s="221"/>
      <c r="B205" s="221"/>
      <c r="C205" s="221"/>
      <c r="D205" s="212"/>
      <c r="E205" s="59"/>
      <c r="G205" s="59"/>
    </row>
    <row r="206" spans="1:7" ht="20.25" customHeight="1" x14ac:dyDescent="0.3">
      <c r="A206" s="221"/>
      <c r="B206" s="221"/>
      <c r="C206" s="221"/>
      <c r="D206" s="212"/>
      <c r="E206" s="59"/>
      <c r="G206" s="59"/>
    </row>
    <row r="207" spans="1:7" ht="20.25" customHeight="1" x14ac:dyDescent="0.3">
      <c r="A207" s="221"/>
      <c r="B207" s="221"/>
      <c r="C207" s="221"/>
      <c r="D207" s="212"/>
      <c r="E207" s="59"/>
      <c r="G207" s="59"/>
    </row>
    <row r="208" spans="1:7" ht="20.25" customHeight="1" x14ac:dyDescent="0.3">
      <c r="A208" s="221"/>
      <c r="B208" s="221"/>
      <c r="C208" s="221"/>
      <c r="D208" s="212"/>
      <c r="E208" s="59"/>
      <c r="G208" s="59"/>
    </row>
    <row r="209" spans="1:7" ht="20.25" customHeight="1" x14ac:dyDescent="0.3">
      <c r="A209" s="221"/>
      <c r="B209" s="221"/>
      <c r="C209" s="221"/>
      <c r="D209" s="212"/>
      <c r="E209" s="59"/>
      <c r="G209" s="59"/>
    </row>
    <row r="210" spans="1:7" ht="20.25" customHeight="1" x14ac:dyDescent="0.3">
      <c r="A210" s="221"/>
      <c r="B210" s="221"/>
      <c r="C210" s="221"/>
      <c r="D210" s="212"/>
      <c r="E210" s="59"/>
      <c r="G210" s="59"/>
    </row>
    <row r="211" spans="1:7" ht="20.25" customHeight="1" x14ac:dyDescent="0.3">
      <c r="A211" s="221"/>
      <c r="B211" s="221"/>
      <c r="C211" s="221"/>
      <c r="D211" s="212"/>
      <c r="E211" s="59"/>
      <c r="G211" s="59"/>
    </row>
    <row r="212" spans="1:7" ht="20.25" customHeight="1" x14ac:dyDescent="0.3">
      <c r="A212" s="221"/>
      <c r="B212" s="221"/>
      <c r="C212" s="221"/>
      <c r="D212" s="212"/>
      <c r="E212" s="59"/>
      <c r="G212" s="59"/>
    </row>
    <row r="213" spans="1:7" ht="20.25" customHeight="1" x14ac:dyDescent="0.3">
      <c r="A213" s="221"/>
      <c r="B213" s="221"/>
      <c r="C213" s="221"/>
      <c r="D213" s="212"/>
      <c r="E213" s="59"/>
      <c r="G213" s="59"/>
    </row>
    <row r="214" spans="1:7" ht="20.25" customHeight="1" x14ac:dyDescent="0.3">
      <c r="A214" s="221"/>
      <c r="B214" s="221"/>
      <c r="C214" s="221"/>
      <c r="D214" s="212"/>
      <c r="E214" s="59"/>
      <c r="G214" s="59"/>
    </row>
    <row r="215" spans="1:7" ht="20.25" customHeight="1" x14ac:dyDescent="0.3">
      <c r="A215" s="221"/>
      <c r="B215" s="221"/>
      <c r="C215" s="221"/>
      <c r="D215" s="212"/>
      <c r="E215" s="59"/>
      <c r="G215" s="59"/>
    </row>
    <row r="216" spans="1:7" ht="20.25" customHeight="1" x14ac:dyDescent="0.3">
      <c r="A216" s="221"/>
      <c r="B216" s="221"/>
      <c r="C216" s="221"/>
      <c r="D216" s="212"/>
      <c r="E216" s="59"/>
      <c r="G216" s="59"/>
    </row>
    <row r="217" spans="1:7" ht="20.25" customHeight="1" x14ac:dyDescent="0.3">
      <c r="A217" s="221"/>
      <c r="B217" s="221"/>
      <c r="C217" s="221"/>
      <c r="D217" s="212"/>
      <c r="E217" s="59"/>
      <c r="G217" s="59"/>
    </row>
    <row r="218" spans="1:7" ht="20.25" customHeight="1" x14ac:dyDescent="0.3">
      <c r="A218" s="221"/>
      <c r="B218" s="221"/>
      <c r="C218" s="221"/>
      <c r="D218" s="212"/>
      <c r="E218" s="59"/>
      <c r="G218" s="59"/>
    </row>
    <row r="219" spans="1:7" ht="20.25" customHeight="1" x14ac:dyDescent="0.3">
      <c r="A219" s="221"/>
      <c r="B219" s="221"/>
      <c r="C219" s="221"/>
      <c r="D219" s="212"/>
      <c r="E219" s="59"/>
      <c r="G219" s="59"/>
    </row>
    <row r="220" spans="1:7" ht="20.25" customHeight="1" x14ac:dyDescent="0.3">
      <c r="A220" s="221"/>
      <c r="B220" s="221"/>
      <c r="C220" s="221"/>
      <c r="D220" s="212"/>
      <c r="E220" s="59"/>
      <c r="G220" s="59"/>
    </row>
    <row r="221" spans="1:7" ht="20.25" customHeight="1" x14ac:dyDescent="0.3">
      <c r="A221" s="221"/>
      <c r="B221" s="221"/>
      <c r="C221" s="221"/>
      <c r="D221" s="212"/>
      <c r="E221" s="59"/>
      <c r="G221" s="59"/>
    </row>
    <row r="222" spans="1:7" ht="20.25" customHeight="1" x14ac:dyDescent="0.3">
      <c r="A222" s="221"/>
      <c r="B222" s="221"/>
      <c r="C222" s="221"/>
      <c r="D222" s="212"/>
      <c r="E222" s="59"/>
      <c r="G222" s="59"/>
    </row>
    <row r="223" spans="1:7" ht="20.25" customHeight="1" x14ac:dyDescent="0.3">
      <c r="A223" s="221"/>
      <c r="B223" s="221"/>
      <c r="C223" s="221"/>
      <c r="D223" s="212"/>
      <c r="E223" s="59"/>
      <c r="G223" s="59"/>
    </row>
    <row r="224" spans="1:7" ht="20.25" customHeight="1" x14ac:dyDescent="0.3">
      <c r="A224" s="221"/>
      <c r="B224" s="221"/>
      <c r="C224" s="221"/>
      <c r="D224" s="212"/>
      <c r="E224" s="59"/>
      <c r="G224" s="59"/>
    </row>
    <row r="225" spans="1:7" ht="20.25" customHeight="1" x14ac:dyDescent="0.3">
      <c r="A225" s="221"/>
      <c r="B225" s="221"/>
      <c r="C225" s="221"/>
      <c r="D225" s="212"/>
      <c r="E225" s="59"/>
      <c r="G225" s="59"/>
    </row>
    <row r="226" spans="1:7" ht="20.25" customHeight="1" x14ac:dyDescent="0.3">
      <c r="A226" s="221"/>
      <c r="B226" s="221"/>
      <c r="C226" s="221"/>
      <c r="D226" s="212"/>
      <c r="E226" s="59"/>
      <c r="G226" s="59"/>
    </row>
    <row r="227" spans="1:7" ht="20.25" customHeight="1" x14ac:dyDescent="0.3">
      <c r="A227" s="221"/>
      <c r="B227" s="221"/>
      <c r="C227" s="221"/>
      <c r="D227" s="212"/>
      <c r="E227" s="59"/>
      <c r="G227" s="59"/>
    </row>
    <row r="228" spans="1:7" ht="20.25" customHeight="1" x14ac:dyDescent="0.3">
      <c r="A228" s="221"/>
      <c r="B228" s="221"/>
      <c r="C228" s="221"/>
      <c r="D228" s="212"/>
      <c r="E228" s="59"/>
      <c r="G228" s="59"/>
    </row>
    <row r="229" spans="1:7" ht="20.25" customHeight="1" x14ac:dyDescent="0.3">
      <c r="A229" s="221"/>
      <c r="B229" s="221"/>
      <c r="C229" s="221"/>
      <c r="D229" s="212"/>
      <c r="E229" s="59"/>
      <c r="G229" s="59"/>
    </row>
    <row r="230" spans="1:7" ht="20.25" customHeight="1" x14ac:dyDescent="0.3">
      <c r="A230" s="221"/>
      <c r="B230" s="221"/>
      <c r="C230" s="221"/>
      <c r="D230" s="212"/>
      <c r="E230" s="59"/>
      <c r="G230" s="59"/>
    </row>
    <row r="231" spans="1:7" ht="20.25" customHeight="1" x14ac:dyDescent="0.3">
      <c r="A231" s="221"/>
      <c r="B231" s="221"/>
      <c r="C231" s="221"/>
      <c r="D231" s="212"/>
      <c r="E231" s="59"/>
      <c r="G231" s="59"/>
    </row>
    <row r="232" spans="1:7" ht="20.25" customHeight="1" x14ac:dyDescent="0.3">
      <c r="A232" s="221"/>
      <c r="B232" s="221"/>
      <c r="C232" s="221"/>
      <c r="D232" s="212"/>
      <c r="E232" s="59"/>
      <c r="G232" s="59"/>
    </row>
    <row r="233" spans="1:7" ht="20.25" customHeight="1" x14ac:dyDescent="0.3">
      <c r="A233" s="221"/>
      <c r="B233" s="221"/>
      <c r="C233" s="221"/>
      <c r="D233" s="212"/>
      <c r="E233" s="59"/>
      <c r="G233" s="59"/>
    </row>
    <row r="234" spans="1:7" ht="20.25" customHeight="1" x14ac:dyDescent="0.3">
      <c r="A234" s="221"/>
      <c r="B234" s="221"/>
      <c r="C234" s="221"/>
      <c r="D234" s="212"/>
      <c r="E234" s="59"/>
      <c r="G234" s="59"/>
    </row>
    <row r="235" spans="1:7" ht="20.25" customHeight="1" x14ac:dyDescent="0.3">
      <c r="A235" s="221"/>
      <c r="B235" s="221"/>
      <c r="C235" s="221"/>
      <c r="D235" s="212"/>
      <c r="E235" s="59"/>
      <c r="G235" s="59"/>
    </row>
    <row r="236" spans="1:7" ht="20.25" customHeight="1" x14ac:dyDescent="0.3">
      <c r="A236" s="221"/>
      <c r="B236" s="221"/>
      <c r="C236" s="221"/>
      <c r="D236" s="212"/>
      <c r="E236" s="59"/>
      <c r="G236" s="59"/>
    </row>
    <row r="237" spans="1:7" ht="20.25" customHeight="1" x14ac:dyDescent="0.3">
      <c r="A237" s="221"/>
      <c r="B237" s="221"/>
      <c r="C237" s="221"/>
      <c r="D237" s="212"/>
      <c r="E237" s="59"/>
      <c r="G237" s="59"/>
    </row>
    <row r="238" spans="1:7" ht="20.25" customHeight="1" x14ac:dyDescent="0.3">
      <c r="A238" s="221"/>
      <c r="B238" s="221"/>
      <c r="C238" s="221"/>
      <c r="D238" s="212"/>
      <c r="E238" s="59"/>
      <c r="G238" s="59"/>
    </row>
    <row r="239" spans="1:7" ht="20.25" customHeight="1" x14ac:dyDescent="0.3">
      <c r="A239" s="221"/>
      <c r="B239" s="221"/>
      <c r="C239" s="221"/>
      <c r="D239" s="212"/>
      <c r="E239" s="59"/>
      <c r="G239" s="59"/>
    </row>
    <row r="240" spans="1:7" ht="20.25" customHeight="1" x14ac:dyDescent="0.3">
      <c r="A240" s="221"/>
      <c r="B240" s="221"/>
      <c r="C240" s="221"/>
      <c r="D240" s="212"/>
      <c r="E240" s="59"/>
      <c r="G240" s="59"/>
    </row>
    <row r="241" spans="1:7" ht="20.25" customHeight="1" x14ac:dyDescent="0.3">
      <c r="A241" s="221"/>
      <c r="B241" s="221"/>
      <c r="C241" s="221"/>
      <c r="D241" s="212"/>
      <c r="E241" s="59"/>
      <c r="G241" s="59"/>
    </row>
    <row r="242" spans="1:7" ht="20.25" customHeight="1" x14ac:dyDescent="0.3">
      <c r="A242" s="221"/>
      <c r="B242" s="221"/>
      <c r="C242" s="221"/>
      <c r="D242" s="212"/>
      <c r="E242" s="59"/>
      <c r="G242" s="59"/>
    </row>
    <row r="243" spans="1:7" ht="20.25" customHeight="1" x14ac:dyDescent="0.3">
      <c r="A243" s="221"/>
      <c r="B243" s="221"/>
      <c r="C243" s="221"/>
      <c r="D243" s="212"/>
      <c r="E243" s="59"/>
      <c r="G243" s="59"/>
    </row>
    <row r="244" spans="1:7" ht="20.25" customHeight="1" x14ac:dyDescent="0.3">
      <c r="A244" s="221"/>
      <c r="B244" s="221"/>
      <c r="C244" s="221"/>
      <c r="D244" s="212"/>
      <c r="E244" s="59"/>
      <c r="G244" s="59"/>
    </row>
    <row r="245" spans="1:7" ht="20.25" customHeight="1" x14ac:dyDescent="0.3">
      <c r="A245" s="221"/>
      <c r="B245" s="221"/>
      <c r="C245" s="221"/>
      <c r="D245" s="212"/>
      <c r="E245" s="59"/>
      <c r="G245" s="59"/>
    </row>
    <row r="246" spans="1:7" ht="20.25" customHeight="1" x14ac:dyDescent="0.3">
      <c r="A246" s="221"/>
      <c r="B246" s="221"/>
      <c r="C246" s="221"/>
      <c r="D246" s="212"/>
      <c r="E246" s="59"/>
      <c r="G246" s="59"/>
    </row>
    <row r="247" spans="1:7" ht="20.25" customHeight="1" x14ac:dyDescent="0.3">
      <c r="A247" s="221"/>
      <c r="B247" s="221"/>
      <c r="C247" s="221"/>
      <c r="D247" s="212"/>
      <c r="E247" s="59"/>
      <c r="G247" s="59"/>
    </row>
    <row r="248" spans="1:7" ht="20.25" customHeight="1" x14ac:dyDescent="0.3">
      <c r="A248" s="221"/>
      <c r="B248" s="221"/>
      <c r="C248" s="221"/>
      <c r="D248" s="212"/>
      <c r="E248" s="59"/>
      <c r="G248" s="59"/>
    </row>
    <row r="249" spans="1:7" ht="20.25" customHeight="1" x14ac:dyDescent="0.3">
      <c r="A249" s="221"/>
      <c r="B249" s="221"/>
      <c r="C249" s="221"/>
      <c r="D249" s="212"/>
      <c r="E249" s="59"/>
      <c r="G249" s="59"/>
    </row>
    <row r="250" spans="1:7" ht="20.25" customHeight="1" x14ac:dyDescent="0.3">
      <c r="A250" s="221"/>
      <c r="B250" s="221"/>
      <c r="C250" s="221"/>
      <c r="D250" s="212"/>
      <c r="E250" s="59"/>
      <c r="G250" s="59"/>
    </row>
    <row r="251" spans="1:7" ht="20.25" customHeight="1" x14ac:dyDescent="0.3">
      <c r="A251" s="221"/>
      <c r="B251" s="221"/>
      <c r="C251" s="221"/>
      <c r="D251" s="212"/>
      <c r="E251" s="59"/>
      <c r="G251" s="59"/>
    </row>
    <row r="252" spans="1:7" ht="20.25" customHeight="1" x14ac:dyDescent="0.3">
      <c r="A252" s="221"/>
      <c r="B252" s="221"/>
      <c r="C252" s="221"/>
      <c r="D252" s="212"/>
      <c r="E252" s="59"/>
      <c r="G252" s="59"/>
    </row>
    <row r="253" spans="1:7" ht="20.25" customHeight="1" x14ac:dyDescent="0.3">
      <c r="A253" s="221"/>
      <c r="B253" s="221"/>
      <c r="C253" s="221"/>
      <c r="D253" s="212"/>
      <c r="E253" s="59"/>
      <c r="G253" s="59"/>
    </row>
    <row r="254" spans="1:7" ht="20.25" customHeight="1" x14ac:dyDescent="0.3">
      <c r="A254" s="221"/>
      <c r="B254" s="221"/>
      <c r="C254" s="221"/>
      <c r="D254" s="212"/>
      <c r="E254" s="59"/>
      <c r="G254" s="59"/>
    </row>
    <row r="255" spans="1:7" ht="20.25" customHeight="1" x14ac:dyDescent="0.3">
      <c r="A255" s="221"/>
      <c r="B255" s="221"/>
      <c r="C255" s="221"/>
      <c r="D255" s="212"/>
      <c r="E255" s="59"/>
      <c r="G255" s="59"/>
    </row>
    <row r="256" spans="1:7" ht="20.25" customHeight="1" x14ac:dyDescent="0.3">
      <c r="A256" s="221"/>
      <c r="B256" s="221"/>
      <c r="C256" s="221"/>
      <c r="D256" s="212"/>
      <c r="E256" s="59"/>
      <c r="G256" s="59"/>
    </row>
    <row r="257" spans="1:7" ht="20.25" customHeight="1" x14ac:dyDescent="0.3">
      <c r="A257" s="221"/>
      <c r="B257" s="221"/>
      <c r="C257" s="221"/>
      <c r="D257" s="212"/>
      <c r="E257" s="59"/>
      <c r="G257" s="59"/>
    </row>
    <row r="258" spans="1:7" ht="20.25" customHeight="1" x14ac:dyDescent="0.3">
      <c r="A258" s="221"/>
      <c r="B258" s="221"/>
      <c r="C258" s="221"/>
      <c r="D258" s="212"/>
      <c r="E258" s="59"/>
      <c r="G258" s="59"/>
    </row>
    <row r="259" spans="1:7" ht="20.25" customHeight="1" x14ac:dyDescent="0.3">
      <c r="A259" s="221"/>
      <c r="B259" s="221"/>
      <c r="C259" s="221"/>
      <c r="D259" s="212"/>
      <c r="E259" s="59"/>
      <c r="G259" s="59"/>
    </row>
    <row r="260" spans="1:7" ht="20.25" customHeight="1" x14ac:dyDescent="0.3">
      <c r="A260" s="221"/>
      <c r="B260" s="221"/>
      <c r="C260" s="221"/>
      <c r="D260" s="212"/>
      <c r="E260" s="59"/>
      <c r="G260" s="59"/>
    </row>
    <row r="261" spans="1:7" ht="20.25" customHeight="1" x14ac:dyDescent="0.3">
      <c r="A261" s="221"/>
      <c r="B261" s="221"/>
      <c r="C261" s="221"/>
      <c r="D261" s="212"/>
      <c r="E261" s="59"/>
      <c r="G261" s="59"/>
    </row>
    <row r="262" spans="1:7" ht="20.25" customHeight="1" x14ac:dyDescent="0.3">
      <c r="A262" s="221"/>
      <c r="B262" s="221"/>
      <c r="C262" s="221"/>
      <c r="D262" s="212"/>
      <c r="E262" s="59"/>
      <c r="G262" s="59"/>
    </row>
    <row r="263" spans="1:7" ht="20.25" customHeight="1" x14ac:dyDescent="0.3">
      <c r="A263" s="221"/>
      <c r="B263" s="221"/>
      <c r="C263" s="221"/>
      <c r="D263" s="212"/>
      <c r="E263" s="59"/>
      <c r="G263" s="59"/>
    </row>
    <row r="264" spans="1:7" ht="20.25" customHeight="1" x14ac:dyDescent="0.3">
      <c r="A264" s="221"/>
      <c r="B264" s="221"/>
      <c r="C264" s="221"/>
      <c r="D264" s="212"/>
      <c r="E264" s="59"/>
      <c r="G264" s="59"/>
    </row>
    <row r="265" spans="1:7" ht="20.25" customHeight="1" x14ac:dyDescent="0.3">
      <c r="A265" s="221"/>
      <c r="B265" s="221"/>
      <c r="C265" s="221"/>
      <c r="D265" s="212"/>
      <c r="E265" s="59"/>
      <c r="G265" s="59"/>
    </row>
    <row r="266" spans="1:7" ht="20.25" customHeight="1" x14ac:dyDescent="0.3">
      <c r="A266" s="221"/>
      <c r="B266" s="221"/>
      <c r="C266" s="221"/>
      <c r="D266" s="212"/>
      <c r="E266" s="59"/>
      <c r="G266" s="59"/>
    </row>
    <row r="267" spans="1:7" ht="20.25" customHeight="1" x14ac:dyDescent="0.3">
      <c r="A267" s="221"/>
      <c r="B267" s="221"/>
      <c r="C267" s="221"/>
      <c r="D267" s="212"/>
      <c r="E267" s="59"/>
      <c r="G267" s="59"/>
    </row>
    <row r="268" spans="1:7" ht="20.25" customHeight="1" x14ac:dyDescent="0.3">
      <c r="A268" s="221"/>
      <c r="B268" s="221"/>
      <c r="C268" s="221"/>
      <c r="D268" s="212"/>
      <c r="E268" s="59"/>
      <c r="G268" s="59"/>
    </row>
    <row r="269" spans="1:7" ht="20.25" customHeight="1" x14ac:dyDescent="0.3">
      <c r="A269" s="221"/>
      <c r="B269" s="221"/>
      <c r="C269" s="221"/>
      <c r="D269" s="212"/>
      <c r="E269" s="59"/>
      <c r="G269" s="59"/>
    </row>
    <row r="270" spans="1:7" ht="20.25" customHeight="1" x14ac:dyDescent="0.3">
      <c r="A270" s="221"/>
      <c r="B270" s="221"/>
      <c r="C270" s="221"/>
      <c r="D270" s="212"/>
      <c r="E270" s="59"/>
      <c r="G270" s="59"/>
    </row>
    <row r="271" spans="1:7" ht="20.25" customHeight="1" x14ac:dyDescent="0.3">
      <c r="A271" s="221"/>
      <c r="B271" s="221"/>
      <c r="C271" s="221"/>
      <c r="D271" s="212"/>
      <c r="E271" s="59"/>
      <c r="G271" s="59"/>
    </row>
    <row r="272" spans="1:7" ht="20.25" customHeight="1" x14ac:dyDescent="0.3">
      <c r="A272" s="221"/>
      <c r="B272" s="221"/>
      <c r="C272" s="221"/>
      <c r="D272" s="212"/>
      <c r="E272" s="59"/>
      <c r="G272" s="59"/>
    </row>
    <row r="273" spans="1:7" ht="20.25" customHeight="1" x14ac:dyDescent="0.3">
      <c r="A273" s="221"/>
      <c r="B273" s="221"/>
      <c r="C273" s="221"/>
      <c r="D273" s="212"/>
      <c r="E273" s="59"/>
      <c r="G273" s="59"/>
    </row>
    <row r="274" spans="1:7" ht="20.25" customHeight="1" x14ac:dyDescent="0.3">
      <c r="A274" s="221"/>
      <c r="B274" s="221"/>
      <c r="C274" s="221"/>
      <c r="D274" s="212"/>
      <c r="E274" s="59"/>
      <c r="G274" s="59"/>
    </row>
    <row r="275" spans="1:7" ht="20.25" customHeight="1" x14ac:dyDescent="0.3">
      <c r="A275" s="221"/>
      <c r="B275" s="221"/>
      <c r="C275" s="221"/>
      <c r="D275" s="212"/>
      <c r="E275" s="59"/>
      <c r="G275" s="59"/>
    </row>
    <row r="276" spans="1:7" ht="20.25" customHeight="1" x14ac:dyDescent="0.3">
      <c r="A276" s="221"/>
      <c r="B276" s="221"/>
      <c r="C276" s="221"/>
      <c r="D276" s="212"/>
      <c r="E276" s="59"/>
      <c r="G276" s="59"/>
    </row>
    <row r="277" spans="1:7" ht="20.25" customHeight="1" x14ac:dyDescent="0.3">
      <c r="A277" s="221"/>
      <c r="B277" s="221"/>
      <c r="C277" s="221"/>
      <c r="D277" s="212"/>
      <c r="E277" s="59"/>
      <c r="G277" s="59"/>
    </row>
    <row r="278" spans="1:7" ht="20.25" customHeight="1" x14ac:dyDescent="0.3">
      <c r="A278" s="221"/>
      <c r="B278" s="221"/>
      <c r="C278" s="221"/>
      <c r="D278" s="212"/>
      <c r="E278" s="59"/>
      <c r="G278" s="59"/>
    </row>
    <row r="279" spans="1:7" ht="20.25" customHeight="1" x14ac:dyDescent="0.3">
      <c r="A279" s="221"/>
      <c r="B279" s="221"/>
      <c r="C279" s="221"/>
      <c r="D279" s="212"/>
      <c r="E279" s="59"/>
      <c r="G279" s="59"/>
    </row>
    <row r="280" spans="1:7" ht="20.25" customHeight="1" x14ac:dyDescent="0.3">
      <c r="A280" s="221"/>
      <c r="B280" s="221"/>
      <c r="C280" s="221"/>
      <c r="D280" s="212"/>
      <c r="E280" s="59"/>
      <c r="G280" s="59"/>
    </row>
    <row r="281" spans="1:7" ht="20.25" customHeight="1" x14ac:dyDescent="0.3">
      <c r="A281" s="221"/>
      <c r="B281" s="221"/>
      <c r="C281" s="221"/>
      <c r="D281" s="212"/>
      <c r="E281" s="59"/>
      <c r="G281" s="59"/>
    </row>
    <row r="282" spans="1:7" ht="20.25" customHeight="1" x14ac:dyDescent="0.3">
      <c r="A282" s="221"/>
      <c r="B282" s="221"/>
      <c r="C282" s="221"/>
      <c r="D282" s="212"/>
      <c r="E282" s="59"/>
      <c r="G282" s="59"/>
    </row>
    <row r="283" spans="1:7" ht="20.25" customHeight="1" x14ac:dyDescent="0.3">
      <c r="A283" s="221"/>
      <c r="B283" s="221"/>
      <c r="C283" s="221"/>
      <c r="D283" s="212"/>
      <c r="E283" s="59"/>
      <c r="G283" s="59"/>
    </row>
    <row r="284" spans="1:7" ht="20.25" customHeight="1" x14ac:dyDescent="0.3">
      <c r="A284" s="221"/>
      <c r="B284" s="221"/>
      <c r="C284" s="221"/>
      <c r="D284" s="212"/>
      <c r="E284" s="59"/>
      <c r="G284" s="59"/>
    </row>
    <row r="285" spans="1:7" ht="20.25" customHeight="1" x14ac:dyDescent="0.3">
      <c r="A285" s="221"/>
      <c r="B285" s="221"/>
      <c r="C285" s="221"/>
      <c r="D285" s="212"/>
      <c r="E285" s="59"/>
      <c r="G285" s="59"/>
    </row>
    <row r="286" spans="1:7" ht="20.25" customHeight="1" x14ac:dyDescent="0.3">
      <c r="A286" s="221"/>
      <c r="B286" s="221"/>
      <c r="C286" s="221"/>
      <c r="D286" s="212"/>
      <c r="E286" s="59"/>
      <c r="G286" s="59"/>
    </row>
    <row r="287" spans="1:7" ht="20.25" customHeight="1" x14ac:dyDescent="0.3">
      <c r="A287" s="221"/>
      <c r="B287" s="221"/>
      <c r="C287" s="221"/>
      <c r="D287" s="212"/>
      <c r="E287" s="59"/>
      <c r="G287" s="59"/>
    </row>
    <row r="288" spans="1:7" ht="20.25" customHeight="1" x14ac:dyDescent="0.3">
      <c r="A288" s="221"/>
      <c r="B288" s="221"/>
      <c r="C288" s="221"/>
      <c r="D288" s="212"/>
      <c r="E288" s="59"/>
      <c r="G288" s="59"/>
    </row>
    <row r="289" spans="1:7" ht="20.25" customHeight="1" x14ac:dyDescent="0.3">
      <c r="A289" s="221"/>
      <c r="B289" s="221"/>
      <c r="C289" s="221"/>
      <c r="D289" s="212"/>
      <c r="E289" s="59"/>
      <c r="G289" s="59"/>
    </row>
    <row r="290" spans="1:7" ht="20.25" customHeight="1" x14ac:dyDescent="0.3">
      <c r="A290" s="221"/>
      <c r="B290" s="221"/>
      <c r="C290" s="221"/>
      <c r="D290" s="212"/>
      <c r="E290" s="59"/>
      <c r="G290" s="59"/>
    </row>
    <row r="291" spans="1:7" ht="20.25" customHeight="1" x14ac:dyDescent="0.3">
      <c r="A291" s="221"/>
      <c r="B291" s="221"/>
      <c r="C291" s="221"/>
      <c r="D291" s="212"/>
      <c r="E291" s="59"/>
      <c r="G291" s="59"/>
    </row>
    <row r="292" spans="1:7" ht="20.25" customHeight="1" x14ac:dyDescent="0.3">
      <c r="A292" s="221"/>
      <c r="B292" s="221"/>
      <c r="C292" s="221"/>
      <c r="D292" s="212"/>
      <c r="E292" s="59"/>
      <c r="G292" s="59"/>
    </row>
    <row r="293" spans="1:7" ht="20.25" customHeight="1" x14ac:dyDescent="0.3">
      <c r="A293" s="221"/>
      <c r="B293" s="221"/>
      <c r="C293" s="221"/>
      <c r="D293" s="212"/>
      <c r="E293" s="59"/>
      <c r="G293" s="59"/>
    </row>
    <row r="294" spans="1:7" ht="20.25" customHeight="1" x14ac:dyDescent="0.3">
      <c r="A294" s="221"/>
      <c r="B294" s="221"/>
      <c r="C294" s="221"/>
      <c r="D294" s="212"/>
      <c r="E294" s="59"/>
      <c r="G294" s="59"/>
    </row>
    <row r="295" spans="1:7" ht="20.25" customHeight="1" x14ac:dyDescent="0.3">
      <c r="A295" s="221"/>
      <c r="B295" s="221"/>
      <c r="C295" s="221"/>
      <c r="D295" s="212"/>
      <c r="E295" s="59"/>
      <c r="G295" s="59"/>
    </row>
    <row r="296" spans="1:7" ht="20.25" customHeight="1" x14ac:dyDescent="0.3">
      <c r="A296" s="221"/>
      <c r="B296" s="221"/>
      <c r="C296" s="221"/>
      <c r="D296" s="212"/>
      <c r="E296" s="59"/>
      <c r="G296" s="59"/>
    </row>
    <row r="297" spans="1:7" ht="20.25" customHeight="1" x14ac:dyDescent="0.3">
      <c r="A297" s="221"/>
      <c r="B297" s="221"/>
      <c r="C297" s="221"/>
      <c r="D297" s="212"/>
      <c r="E297" s="59"/>
      <c r="G297" s="59"/>
    </row>
    <row r="298" spans="1:7" ht="20.25" customHeight="1" x14ac:dyDescent="0.3">
      <c r="A298" s="221"/>
      <c r="B298" s="221"/>
      <c r="C298" s="221"/>
      <c r="D298" s="212"/>
      <c r="E298" s="59"/>
      <c r="G298" s="59"/>
    </row>
    <row r="299" spans="1:7" ht="20.25" customHeight="1" x14ac:dyDescent="0.3">
      <c r="A299" s="221"/>
      <c r="B299" s="221"/>
      <c r="C299" s="221"/>
      <c r="D299" s="212"/>
      <c r="E299" s="59"/>
      <c r="G299" s="59"/>
    </row>
    <row r="300" spans="1:7" ht="20.25" customHeight="1" x14ac:dyDescent="0.3">
      <c r="A300" s="221"/>
      <c r="B300" s="221"/>
      <c r="C300" s="221"/>
      <c r="D300" s="212"/>
      <c r="E300" s="59"/>
      <c r="G300" s="59"/>
    </row>
    <row r="301" spans="1:7" ht="20.25" customHeight="1" x14ac:dyDescent="0.3">
      <c r="A301" s="221"/>
      <c r="B301" s="221"/>
      <c r="C301" s="221"/>
      <c r="D301" s="212"/>
      <c r="E301" s="59"/>
      <c r="G301" s="59"/>
    </row>
    <row r="302" spans="1:7" ht="20.25" customHeight="1" x14ac:dyDescent="0.3">
      <c r="A302" s="221"/>
      <c r="B302" s="221"/>
      <c r="C302" s="221"/>
      <c r="D302" s="212"/>
      <c r="E302" s="59"/>
      <c r="G302" s="59"/>
    </row>
    <row r="303" spans="1:7" ht="20.25" customHeight="1" x14ac:dyDescent="0.3">
      <c r="A303" s="221"/>
      <c r="B303" s="221"/>
      <c r="C303" s="221"/>
      <c r="D303" s="212"/>
      <c r="E303" s="59"/>
      <c r="G303" s="59"/>
    </row>
    <row r="304" spans="1:7" ht="20.25" customHeight="1" x14ac:dyDescent="0.3">
      <c r="A304" s="221"/>
      <c r="B304" s="221"/>
      <c r="C304" s="221"/>
      <c r="D304" s="212"/>
      <c r="E304" s="59"/>
      <c r="G304" s="59"/>
    </row>
    <row r="305" spans="1:7" ht="20.25" customHeight="1" x14ac:dyDescent="0.3">
      <c r="A305" s="221"/>
      <c r="B305" s="221"/>
      <c r="C305" s="221"/>
      <c r="D305" s="212"/>
      <c r="E305" s="59"/>
      <c r="G305" s="59"/>
    </row>
    <row r="306" spans="1:7" ht="20.25" customHeight="1" x14ac:dyDescent="0.3">
      <c r="A306" s="221"/>
      <c r="B306" s="221"/>
      <c r="C306" s="221"/>
      <c r="D306" s="212"/>
      <c r="E306" s="59"/>
      <c r="G306" s="59"/>
    </row>
    <row r="307" spans="1:7" ht="20.25" customHeight="1" x14ac:dyDescent="0.3">
      <c r="A307" s="221"/>
      <c r="B307" s="221"/>
      <c r="C307" s="221"/>
      <c r="D307" s="212"/>
      <c r="E307" s="59"/>
      <c r="G307" s="59"/>
    </row>
    <row r="308" spans="1:7" ht="20.25" customHeight="1" x14ac:dyDescent="0.3">
      <c r="A308" s="221"/>
      <c r="B308" s="221"/>
      <c r="C308" s="221"/>
      <c r="D308" s="212"/>
      <c r="E308" s="59"/>
      <c r="G308" s="59"/>
    </row>
    <row r="309" spans="1:7" ht="20.25" customHeight="1" x14ac:dyDescent="0.3">
      <c r="A309" s="221"/>
      <c r="B309" s="221"/>
      <c r="C309" s="221"/>
      <c r="D309" s="212"/>
      <c r="E309" s="59"/>
      <c r="G309" s="59"/>
    </row>
    <row r="310" spans="1:7" ht="20.25" customHeight="1" x14ac:dyDescent="0.3">
      <c r="A310" s="221"/>
      <c r="B310" s="221"/>
      <c r="C310" s="221"/>
      <c r="D310" s="212"/>
      <c r="E310" s="59"/>
      <c r="G310" s="59"/>
    </row>
    <row r="311" spans="1:7" ht="20.25" customHeight="1" x14ac:dyDescent="0.3">
      <c r="A311" s="221"/>
      <c r="B311" s="221"/>
      <c r="C311" s="221"/>
      <c r="D311" s="212"/>
      <c r="E311" s="59"/>
      <c r="G311" s="59"/>
    </row>
    <row r="312" spans="1:7" ht="20.25" customHeight="1" x14ac:dyDescent="0.3">
      <c r="A312" s="221"/>
      <c r="B312" s="221"/>
      <c r="C312" s="221"/>
      <c r="D312" s="212"/>
      <c r="E312" s="59"/>
      <c r="G312" s="59"/>
    </row>
    <row r="313" spans="1:7" ht="20.25" customHeight="1" x14ac:dyDescent="0.3">
      <c r="A313" s="221"/>
      <c r="B313" s="221"/>
      <c r="C313" s="221"/>
      <c r="D313" s="212"/>
      <c r="E313" s="59"/>
      <c r="G313" s="59"/>
    </row>
    <row r="314" spans="1:7" ht="20.25" customHeight="1" x14ac:dyDescent="0.3">
      <c r="A314" s="221"/>
      <c r="B314" s="221"/>
      <c r="C314" s="221"/>
      <c r="D314" s="212"/>
      <c r="E314" s="59"/>
      <c r="G314" s="59"/>
    </row>
    <row r="315" spans="1:7" ht="20.25" customHeight="1" x14ac:dyDescent="0.3">
      <c r="A315" s="221"/>
      <c r="B315" s="221"/>
      <c r="C315" s="221"/>
      <c r="D315" s="212"/>
      <c r="E315" s="59"/>
      <c r="G315" s="59"/>
    </row>
    <row r="316" spans="1:7" ht="20.25" customHeight="1" x14ac:dyDescent="0.3">
      <c r="A316" s="221"/>
      <c r="B316" s="221"/>
      <c r="C316" s="221"/>
      <c r="D316" s="212"/>
      <c r="E316" s="59"/>
      <c r="G316" s="59"/>
    </row>
    <row r="317" spans="1:7" ht="20.25" customHeight="1" x14ac:dyDescent="0.3">
      <c r="A317" s="221"/>
      <c r="B317" s="221"/>
      <c r="C317" s="221"/>
      <c r="D317" s="212"/>
      <c r="E317" s="59"/>
      <c r="G317" s="59"/>
    </row>
    <row r="318" spans="1:7" ht="20.25" customHeight="1" x14ac:dyDescent="0.3">
      <c r="A318" s="221"/>
      <c r="B318" s="221"/>
      <c r="C318" s="221"/>
      <c r="D318" s="212"/>
      <c r="E318" s="59"/>
      <c r="G318" s="59"/>
    </row>
    <row r="319" spans="1:7" ht="20.25" customHeight="1" x14ac:dyDescent="0.3">
      <c r="A319" s="221"/>
      <c r="B319" s="221"/>
      <c r="C319" s="221"/>
      <c r="D319" s="212"/>
      <c r="E319" s="59"/>
      <c r="G319" s="59"/>
    </row>
    <row r="320" spans="1:7" ht="20.25" customHeight="1" x14ac:dyDescent="0.3">
      <c r="A320" s="221"/>
      <c r="B320" s="221"/>
      <c r="C320" s="221"/>
      <c r="D320" s="212"/>
      <c r="E320" s="59"/>
      <c r="G320" s="59"/>
    </row>
    <row r="321" spans="1:7" ht="20.25" customHeight="1" x14ac:dyDescent="0.3">
      <c r="A321" s="221"/>
      <c r="B321" s="221"/>
      <c r="C321" s="221"/>
      <c r="D321" s="212"/>
      <c r="E321" s="59"/>
      <c r="G321" s="59"/>
    </row>
    <row r="322" spans="1:7" ht="20.25" customHeight="1" x14ac:dyDescent="0.3">
      <c r="A322" s="221"/>
      <c r="B322" s="221"/>
      <c r="C322" s="221"/>
      <c r="D322" s="212"/>
      <c r="E322" s="59"/>
      <c r="G322" s="59"/>
    </row>
    <row r="323" spans="1:7" ht="20.25" customHeight="1" x14ac:dyDescent="0.3">
      <c r="A323" s="221"/>
      <c r="B323" s="221"/>
      <c r="C323" s="221"/>
      <c r="D323" s="212"/>
      <c r="E323" s="59"/>
      <c r="G323" s="59"/>
    </row>
    <row r="324" spans="1:7" ht="20.25" customHeight="1" x14ac:dyDescent="0.3">
      <c r="A324" s="221"/>
      <c r="B324" s="221"/>
      <c r="C324" s="221"/>
      <c r="D324" s="212"/>
      <c r="E324" s="59"/>
      <c r="G324" s="59"/>
    </row>
    <row r="325" spans="1:7" ht="20.25" customHeight="1" x14ac:dyDescent="0.3">
      <c r="A325" s="221"/>
      <c r="B325" s="221"/>
      <c r="C325" s="221"/>
      <c r="D325" s="212"/>
      <c r="E325" s="59"/>
      <c r="G325" s="59"/>
    </row>
    <row r="326" spans="1:7" ht="20.25" customHeight="1" x14ac:dyDescent="0.3">
      <c r="A326" s="221"/>
      <c r="B326" s="221"/>
      <c r="C326" s="221"/>
      <c r="D326" s="212"/>
      <c r="E326" s="59"/>
      <c r="G326" s="59"/>
    </row>
    <row r="327" spans="1:7" ht="20.25" customHeight="1" x14ac:dyDescent="0.3">
      <c r="A327" s="221"/>
      <c r="B327" s="221"/>
      <c r="C327" s="221"/>
      <c r="D327" s="212"/>
      <c r="E327" s="59"/>
      <c r="G327" s="59"/>
    </row>
    <row r="328" spans="1:7" ht="20.25" customHeight="1" x14ac:dyDescent="0.3">
      <c r="A328" s="221"/>
      <c r="B328" s="221"/>
      <c r="C328" s="221"/>
      <c r="D328" s="212"/>
      <c r="E328" s="59"/>
      <c r="G328" s="59"/>
    </row>
    <row r="329" spans="1:7" ht="20.25" customHeight="1" x14ac:dyDescent="0.3">
      <c r="A329" s="221"/>
      <c r="B329" s="221"/>
      <c r="C329" s="221"/>
      <c r="D329" s="212"/>
      <c r="E329" s="59"/>
      <c r="G329" s="59"/>
    </row>
    <row r="330" spans="1:7" ht="20.25" customHeight="1" x14ac:dyDescent="0.3">
      <c r="A330" s="221"/>
      <c r="B330" s="221"/>
      <c r="C330" s="221"/>
      <c r="D330" s="212"/>
      <c r="E330" s="59"/>
      <c r="G330" s="59"/>
    </row>
    <row r="331" spans="1:7" ht="20.25" customHeight="1" x14ac:dyDescent="0.3">
      <c r="A331" s="221"/>
      <c r="B331" s="221"/>
      <c r="C331" s="221"/>
      <c r="D331" s="212"/>
      <c r="E331" s="59"/>
      <c r="G331" s="59"/>
    </row>
    <row r="332" spans="1:7" ht="20.25" customHeight="1" x14ac:dyDescent="0.3">
      <c r="A332" s="221"/>
      <c r="B332" s="221"/>
      <c r="C332" s="221"/>
      <c r="D332" s="212"/>
      <c r="E332" s="59"/>
      <c r="G332" s="59"/>
    </row>
    <row r="333" spans="1:7" ht="20.25" customHeight="1" x14ac:dyDescent="0.3">
      <c r="A333" s="221"/>
      <c r="B333" s="221"/>
      <c r="C333" s="221"/>
      <c r="D333" s="212"/>
      <c r="E333" s="59"/>
      <c r="G333" s="59"/>
    </row>
    <row r="334" spans="1:7" ht="20.25" customHeight="1" x14ac:dyDescent="0.3">
      <c r="A334" s="221"/>
      <c r="B334" s="221"/>
      <c r="C334" s="221"/>
      <c r="D334" s="212"/>
      <c r="E334" s="59"/>
      <c r="G334" s="59"/>
    </row>
    <row r="335" spans="1:7" ht="20.25" customHeight="1" x14ac:dyDescent="0.3">
      <c r="A335" s="221"/>
      <c r="B335" s="221"/>
      <c r="C335" s="221"/>
      <c r="D335" s="212"/>
      <c r="E335" s="59"/>
      <c r="G335" s="59"/>
    </row>
    <row r="336" spans="1:7" ht="20.25" customHeight="1" x14ac:dyDescent="0.3">
      <c r="A336" s="221"/>
      <c r="B336" s="221"/>
      <c r="C336" s="221"/>
      <c r="D336" s="212"/>
      <c r="E336" s="59"/>
      <c r="G336" s="59"/>
    </row>
    <row r="337" spans="1:7" ht="20.25" customHeight="1" x14ac:dyDescent="0.3">
      <c r="A337" s="221"/>
      <c r="B337" s="221"/>
      <c r="C337" s="221"/>
      <c r="D337" s="212"/>
      <c r="E337" s="59"/>
      <c r="G337" s="59"/>
    </row>
    <row r="338" spans="1:7" ht="20.25" customHeight="1" x14ac:dyDescent="0.3">
      <c r="A338" s="221"/>
      <c r="B338" s="221"/>
      <c r="C338" s="221"/>
      <c r="D338" s="212"/>
      <c r="E338" s="59"/>
      <c r="G338" s="59"/>
    </row>
    <row r="339" spans="1:7" ht="20.25" customHeight="1" x14ac:dyDescent="0.3">
      <c r="A339" s="221"/>
      <c r="B339" s="221"/>
      <c r="C339" s="221"/>
      <c r="D339" s="212"/>
      <c r="E339" s="59"/>
      <c r="G339" s="59"/>
    </row>
    <row r="340" spans="1:7" ht="20.25" customHeight="1" x14ac:dyDescent="0.3">
      <c r="A340" s="221"/>
      <c r="B340" s="221"/>
      <c r="C340" s="221"/>
      <c r="D340" s="212"/>
      <c r="E340" s="59"/>
      <c r="G340" s="59"/>
    </row>
    <row r="341" spans="1:7" ht="20.25" customHeight="1" x14ac:dyDescent="0.3">
      <c r="A341" s="221"/>
      <c r="B341" s="221"/>
      <c r="C341" s="221"/>
      <c r="D341" s="212"/>
      <c r="E341" s="59"/>
      <c r="G341" s="59"/>
    </row>
    <row r="342" spans="1:7" ht="20.25" customHeight="1" x14ac:dyDescent="0.3">
      <c r="A342" s="221"/>
      <c r="B342" s="221"/>
      <c r="C342" s="221"/>
      <c r="D342" s="212"/>
      <c r="E342" s="59"/>
      <c r="G342" s="59"/>
    </row>
    <row r="343" spans="1:7" ht="20.25" customHeight="1" x14ac:dyDescent="0.3">
      <c r="A343" s="221"/>
      <c r="B343" s="221"/>
      <c r="C343" s="221"/>
      <c r="D343" s="212"/>
      <c r="E343" s="59"/>
      <c r="G343" s="59"/>
    </row>
    <row r="344" spans="1:7" ht="20.25" customHeight="1" x14ac:dyDescent="0.3">
      <c r="A344" s="221"/>
      <c r="B344" s="221"/>
      <c r="C344" s="221"/>
      <c r="D344" s="212"/>
      <c r="E344" s="59"/>
      <c r="G344" s="59"/>
    </row>
    <row r="345" spans="1:7" ht="20.25" customHeight="1" x14ac:dyDescent="0.3">
      <c r="A345" s="221"/>
      <c r="B345" s="221"/>
      <c r="C345" s="221"/>
      <c r="D345" s="212"/>
      <c r="E345" s="59"/>
      <c r="G345" s="59"/>
    </row>
    <row r="346" spans="1:7" ht="20.25" customHeight="1" x14ac:dyDescent="0.3">
      <c r="A346" s="221"/>
      <c r="B346" s="221"/>
      <c r="C346" s="221"/>
      <c r="D346" s="212"/>
      <c r="E346" s="59"/>
      <c r="G346" s="59"/>
    </row>
    <row r="347" spans="1:7" ht="20.25" customHeight="1" x14ac:dyDescent="0.3">
      <c r="A347" s="221"/>
      <c r="B347" s="221"/>
      <c r="C347" s="221"/>
      <c r="D347" s="212"/>
      <c r="E347" s="59"/>
      <c r="G347" s="59"/>
    </row>
    <row r="348" spans="1:7" ht="20.25" customHeight="1" x14ac:dyDescent="0.3">
      <c r="A348" s="221"/>
      <c r="B348" s="221"/>
      <c r="C348" s="221"/>
      <c r="D348" s="212"/>
      <c r="E348" s="59"/>
      <c r="G348" s="59"/>
    </row>
    <row r="349" spans="1:7" ht="20.25" customHeight="1" x14ac:dyDescent="0.3">
      <c r="A349" s="221"/>
      <c r="B349" s="221"/>
      <c r="C349" s="221"/>
      <c r="D349" s="212"/>
      <c r="E349" s="59"/>
      <c r="G349" s="59"/>
    </row>
    <row r="350" spans="1:7" ht="20.25" customHeight="1" x14ac:dyDescent="0.3">
      <c r="A350" s="221"/>
      <c r="B350" s="221"/>
      <c r="C350" s="221"/>
      <c r="D350" s="212"/>
      <c r="E350" s="59"/>
      <c r="G350" s="59"/>
    </row>
    <row r="351" spans="1:7" ht="20.25" customHeight="1" x14ac:dyDescent="0.3">
      <c r="A351" s="221"/>
      <c r="B351" s="221"/>
      <c r="C351" s="221"/>
      <c r="D351" s="212"/>
      <c r="E351" s="59"/>
      <c r="G351" s="59"/>
    </row>
    <row r="352" spans="1:7" ht="20.25" customHeight="1" x14ac:dyDescent="0.3">
      <c r="A352" s="221"/>
      <c r="B352" s="221"/>
      <c r="C352" s="221"/>
      <c r="D352" s="212"/>
      <c r="E352" s="59"/>
      <c r="G352" s="59"/>
    </row>
    <row r="353" spans="1:7" ht="20.25" customHeight="1" x14ac:dyDescent="0.3">
      <c r="A353" s="221"/>
      <c r="B353" s="221"/>
      <c r="C353" s="221"/>
      <c r="D353" s="212"/>
      <c r="E353" s="59"/>
      <c r="G353" s="59"/>
    </row>
    <row r="354" spans="1:7" ht="20.25" customHeight="1" x14ac:dyDescent="0.3">
      <c r="A354" s="221"/>
      <c r="B354" s="221"/>
      <c r="C354" s="221"/>
      <c r="D354" s="212"/>
      <c r="E354" s="59"/>
      <c r="G354" s="59"/>
    </row>
    <row r="355" spans="1:7" ht="20.25" customHeight="1" x14ac:dyDescent="0.3">
      <c r="A355" s="221"/>
      <c r="B355" s="221"/>
      <c r="C355" s="221"/>
      <c r="D355" s="212"/>
      <c r="E355" s="59"/>
      <c r="G355" s="59"/>
    </row>
    <row r="356" spans="1:7" ht="20.25" customHeight="1" x14ac:dyDescent="0.3">
      <c r="A356" s="221"/>
      <c r="B356" s="221"/>
      <c r="C356" s="221"/>
      <c r="D356" s="212"/>
      <c r="E356" s="59"/>
      <c r="G356" s="59"/>
    </row>
    <row r="357" spans="1:7" ht="20.25" customHeight="1" x14ac:dyDescent="0.3">
      <c r="A357" s="221"/>
      <c r="B357" s="221"/>
      <c r="C357" s="221"/>
      <c r="D357" s="212"/>
      <c r="E357" s="59"/>
      <c r="G357" s="59"/>
    </row>
    <row r="358" spans="1:7" ht="20.25" customHeight="1" x14ac:dyDescent="0.3">
      <c r="A358" s="221"/>
      <c r="B358" s="221"/>
      <c r="C358" s="221"/>
      <c r="D358" s="212"/>
      <c r="E358" s="59"/>
      <c r="G358" s="59"/>
    </row>
    <row r="359" spans="1:7" ht="20.25" customHeight="1" x14ac:dyDescent="0.3">
      <c r="A359" s="221"/>
      <c r="B359" s="221"/>
      <c r="C359" s="221"/>
      <c r="D359" s="212"/>
      <c r="E359" s="59"/>
      <c r="G359" s="59"/>
    </row>
    <row r="360" spans="1:7" ht="20.25" customHeight="1" x14ac:dyDescent="0.3">
      <c r="A360" s="221"/>
      <c r="B360" s="221"/>
      <c r="C360" s="221"/>
      <c r="D360" s="212"/>
      <c r="E360" s="59"/>
      <c r="G360" s="59"/>
    </row>
    <row r="361" spans="1:7" ht="20.25" customHeight="1" x14ac:dyDescent="0.3">
      <c r="A361" s="221"/>
      <c r="B361" s="221"/>
      <c r="C361" s="221"/>
      <c r="D361" s="212"/>
      <c r="E361" s="59"/>
      <c r="G361" s="59"/>
    </row>
    <row r="362" spans="1:7" ht="20.25" customHeight="1" x14ac:dyDescent="0.3">
      <c r="A362" s="221"/>
      <c r="B362" s="221"/>
      <c r="C362" s="221"/>
      <c r="D362" s="212"/>
      <c r="E362" s="59"/>
      <c r="G362" s="59"/>
    </row>
    <row r="363" spans="1:7" ht="20.25" customHeight="1" x14ac:dyDescent="0.3">
      <c r="A363" s="221"/>
      <c r="B363" s="221"/>
      <c r="C363" s="221"/>
      <c r="D363" s="212"/>
      <c r="E363" s="59"/>
      <c r="G363" s="59"/>
    </row>
    <row r="364" spans="1:7" ht="20.25" customHeight="1" x14ac:dyDescent="0.3">
      <c r="A364" s="221"/>
      <c r="B364" s="221"/>
      <c r="C364" s="221"/>
      <c r="D364" s="212"/>
      <c r="E364" s="59"/>
      <c r="G364" s="59"/>
    </row>
    <row r="365" spans="1:7" ht="20.25" customHeight="1" x14ac:dyDescent="0.3">
      <c r="A365" s="221"/>
      <c r="B365" s="221"/>
      <c r="C365" s="221"/>
      <c r="D365" s="212"/>
      <c r="E365" s="59"/>
      <c r="G365" s="59"/>
    </row>
    <row r="366" spans="1:7" ht="20.25" customHeight="1" x14ac:dyDescent="0.3">
      <c r="A366" s="221"/>
      <c r="B366" s="221"/>
      <c r="C366" s="221"/>
      <c r="D366" s="212"/>
      <c r="E366" s="59"/>
      <c r="G366" s="59"/>
    </row>
    <row r="367" spans="1:7" ht="20.25" customHeight="1" x14ac:dyDescent="0.3">
      <c r="A367" s="221"/>
      <c r="B367" s="221"/>
      <c r="C367" s="221"/>
      <c r="D367" s="212"/>
      <c r="E367" s="59"/>
      <c r="G367" s="59"/>
    </row>
    <row r="368" spans="1:7" ht="20.25" customHeight="1" x14ac:dyDescent="0.3">
      <c r="A368" s="221"/>
      <c r="B368" s="221"/>
      <c r="C368" s="221"/>
      <c r="D368" s="212"/>
      <c r="E368" s="59"/>
      <c r="G368" s="59"/>
    </row>
    <row r="369" spans="1:7" ht="20.25" customHeight="1" x14ac:dyDescent="0.3">
      <c r="A369" s="221"/>
      <c r="B369" s="221"/>
      <c r="C369" s="221"/>
      <c r="D369" s="212"/>
      <c r="E369" s="59"/>
      <c r="G369" s="59"/>
    </row>
    <row r="370" spans="1:7" ht="20.25" customHeight="1" x14ac:dyDescent="0.3">
      <c r="A370" s="221"/>
      <c r="B370" s="221"/>
      <c r="C370" s="221"/>
      <c r="D370" s="212"/>
      <c r="E370" s="59"/>
      <c r="G370" s="59"/>
    </row>
    <row r="371" spans="1:7" ht="20.25" customHeight="1" x14ac:dyDescent="0.3">
      <c r="A371" s="221"/>
      <c r="B371" s="221"/>
      <c r="C371" s="221"/>
      <c r="D371" s="212"/>
      <c r="E371" s="59"/>
      <c r="G371" s="59"/>
    </row>
    <row r="372" spans="1:7" ht="20.25" customHeight="1" x14ac:dyDescent="0.3">
      <c r="A372" s="221"/>
      <c r="B372" s="221"/>
      <c r="C372" s="221"/>
      <c r="D372" s="212"/>
      <c r="E372" s="59"/>
      <c r="G372" s="59"/>
    </row>
    <row r="373" spans="1:7" ht="20.25" customHeight="1" x14ac:dyDescent="0.3">
      <c r="A373" s="221"/>
      <c r="B373" s="221"/>
      <c r="C373" s="221"/>
      <c r="D373" s="212"/>
      <c r="E373" s="59"/>
      <c r="G373" s="59"/>
    </row>
    <row r="374" spans="1:7" ht="20.25" customHeight="1" x14ac:dyDescent="0.3">
      <c r="A374" s="221"/>
      <c r="B374" s="221"/>
      <c r="C374" s="221"/>
      <c r="D374" s="212"/>
      <c r="E374" s="59"/>
      <c r="G374" s="59"/>
    </row>
    <row r="375" spans="1:7" ht="20.25" customHeight="1" x14ac:dyDescent="0.3">
      <c r="A375" s="221"/>
      <c r="B375" s="221"/>
      <c r="C375" s="221"/>
      <c r="D375" s="212"/>
      <c r="E375" s="59"/>
      <c r="G375" s="59"/>
    </row>
    <row r="376" spans="1:7" ht="20.25" customHeight="1" x14ac:dyDescent="0.3">
      <c r="A376" s="221"/>
      <c r="B376" s="221"/>
      <c r="C376" s="221"/>
      <c r="D376" s="212"/>
      <c r="E376" s="59"/>
      <c r="G376" s="59"/>
    </row>
    <row r="377" spans="1:7" ht="20.25" customHeight="1" x14ac:dyDescent="0.3">
      <c r="A377" s="221"/>
      <c r="B377" s="221"/>
      <c r="C377" s="221"/>
      <c r="D377" s="212"/>
      <c r="E377" s="59"/>
      <c r="G377" s="59"/>
    </row>
    <row r="378" spans="1:7" ht="20.25" customHeight="1" x14ac:dyDescent="0.3">
      <c r="A378" s="221"/>
      <c r="B378" s="221"/>
      <c r="C378" s="221"/>
      <c r="D378" s="212"/>
      <c r="E378" s="59"/>
      <c r="G378" s="59"/>
    </row>
    <row r="379" spans="1:7" ht="20.25" customHeight="1" x14ac:dyDescent="0.3">
      <c r="A379" s="221"/>
      <c r="B379" s="221"/>
      <c r="C379" s="221"/>
      <c r="D379" s="212"/>
      <c r="E379" s="59"/>
      <c r="G379" s="59"/>
    </row>
    <row r="380" spans="1:7" ht="20.25" customHeight="1" x14ac:dyDescent="0.3">
      <c r="A380" s="221"/>
      <c r="B380" s="221"/>
      <c r="C380" s="221"/>
      <c r="D380" s="212"/>
      <c r="E380" s="59"/>
      <c r="G380" s="59"/>
    </row>
    <row r="381" spans="1:7" ht="20.25" customHeight="1" x14ac:dyDescent="0.3">
      <c r="A381" s="221"/>
      <c r="B381" s="221"/>
      <c r="C381" s="221"/>
      <c r="D381" s="212"/>
      <c r="E381" s="59"/>
      <c r="G381" s="59"/>
    </row>
    <row r="382" spans="1:7" ht="20.25" customHeight="1" x14ac:dyDescent="0.3">
      <c r="A382" s="221"/>
      <c r="B382" s="221"/>
      <c r="C382" s="221"/>
      <c r="D382" s="212"/>
      <c r="E382" s="59"/>
      <c r="G382" s="59"/>
    </row>
    <row r="383" spans="1:7" ht="20.25" customHeight="1" x14ac:dyDescent="0.3">
      <c r="A383" s="221"/>
      <c r="B383" s="221"/>
      <c r="C383" s="221"/>
      <c r="D383" s="212"/>
      <c r="E383" s="59"/>
      <c r="G383" s="59"/>
    </row>
    <row r="384" spans="1:7" ht="20.25" customHeight="1" x14ac:dyDescent="0.3">
      <c r="A384" s="221"/>
      <c r="B384" s="221"/>
      <c r="C384" s="221"/>
      <c r="D384" s="212"/>
      <c r="E384" s="59"/>
      <c r="G384" s="59"/>
    </row>
    <row r="385" spans="1:7" ht="20.25" customHeight="1" x14ac:dyDescent="0.3">
      <c r="A385" s="221"/>
      <c r="B385" s="221"/>
      <c r="C385" s="221"/>
      <c r="D385" s="212"/>
      <c r="E385" s="59"/>
      <c r="G385" s="59"/>
    </row>
    <row r="386" spans="1:7" ht="20.25" customHeight="1" x14ac:dyDescent="0.3">
      <c r="A386" s="221"/>
      <c r="B386" s="221"/>
      <c r="C386" s="221"/>
      <c r="D386" s="212"/>
      <c r="E386" s="59"/>
      <c r="G386" s="59"/>
    </row>
    <row r="387" spans="1:7" ht="20.25" customHeight="1" x14ac:dyDescent="0.3">
      <c r="A387" s="221"/>
      <c r="B387" s="221"/>
      <c r="C387" s="221"/>
      <c r="D387" s="212"/>
      <c r="E387" s="59"/>
      <c r="G387" s="59"/>
    </row>
    <row r="388" spans="1:7" ht="20.25" customHeight="1" x14ac:dyDescent="0.3">
      <c r="A388" s="221"/>
      <c r="B388" s="221"/>
      <c r="C388" s="221"/>
      <c r="D388" s="212"/>
      <c r="E388" s="59"/>
      <c r="G388" s="59"/>
    </row>
    <row r="389" spans="1:7" ht="20.25" customHeight="1" x14ac:dyDescent="0.3">
      <c r="A389" s="221"/>
      <c r="B389" s="221"/>
      <c r="C389" s="221"/>
      <c r="D389" s="212"/>
      <c r="E389" s="59"/>
      <c r="G389" s="59"/>
    </row>
    <row r="390" spans="1:7" ht="20.25" customHeight="1" x14ac:dyDescent="0.3">
      <c r="A390" s="221"/>
      <c r="B390" s="221"/>
      <c r="C390" s="221"/>
      <c r="D390" s="212"/>
      <c r="E390" s="59"/>
      <c r="G390" s="59"/>
    </row>
    <row r="391" spans="1:7" ht="20.25" customHeight="1" x14ac:dyDescent="0.3">
      <c r="A391" s="221"/>
      <c r="B391" s="221"/>
      <c r="C391" s="221"/>
      <c r="D391" s="212"/>
      <c r="E391" s="59"/>
      <c r="G391" s="59"/>
    </row>
    <row r="392" spans="1:7" ht="20.25" customHeight="1" x14ac:dyDescent="0.3">
      <c r="A392" s="221"/>
      <c r="B392" s="221"/>
      <c r="C392" s="221"/>
      <c r="D392" s="212"/>
      <c r="E392" s="59"/>
      <c r="G392" s="59"/>
    </row>
    <row r="393" spans="1:7" ht="20.25" customHeight="1" x14ac:dyDescent="0.3">
      <c r="A393" s="221"/>
      <c r="B393" s="221"/>
      <c r="C393" s="221"/>
      <c r="D393" s="212"/>
      <c r="E393" s="59"/>
      <c r="G393" s="59"/>
    </row>
    <row r="394" spans="1:7" ht="20.25" customHeight="1" x14ac:dyDescent="0.3">
      <c r="A394" s="221"/>
      <c r="B394" s="221"/>
      <c r="C394" s="221"/>
      <c r="D394" s="212"/>
      <c r="E394" s="59"/>
      <c r="G394" s="59"/>
    </row>
    <row r="395" spans="1:7" ht="20.25" customHeight="1" x14ac:dyDescent="0.3">
      <c r="A395" s="221"/>
      <c r="B395" s="221"/>
      <c r="C395" s="221"/>
      <c r="D395" s="212"/>
      <c r="E395" s="59"/>
      <c r="G395" s="59"/>
    </row>
    <row r="396" spans="1:7" ht="20.25" customHeight="1" x14ac:dyDescent="0.3">
      <c r="A396" s="221"/>
      <c r="B396" s="221"/>
      <c r="C396" s="221"/>
      <c r="D396" s="212"/>
      <c r="E396" s="59"/>
      <c r="G396" s="59"/>
    </row>
    <row r="397" spans="1:7" ht="20.25" customHeight="1" x14ac:dyDescent="0.3">
      <c r="A397" s="221"/>
      <c r="B397" s="221"/>
      <c r="C397" s="221"/>
      <c r="D397" s="212"/>
      <c r="E397" s="59"/>
      <c r="G397" s="59"/>
    </row>
    <row r="398" spans="1:7" ht="20.25" customHeight="1" x14ac:dyDescent="0.3">
      <c r="A398" s="221"/>
      <c r="B398" s="221"/>
      <c r="C398" s="221"/>
      <c r="D398" s="212"/>
      <c r="E398" s="59"/>
      <c r="G398" s="59"/>
    </row>
    <row r="399" spans="1:7" ht="20.25" customHeight="1" x14ac:dyDescent="0.3">
      <c r="A399" s="221"/>
      <c r="B399" s="221"/>
      <c r="C399" s="221"/>
      <c r="D399" s="212"/>
      <c r="E399" s="59"/>
      <c r="G399" s="59"/>
    </row>
    <row r="400" spans="1:7" ht="20.25" customHeight="1" x14ac:dyDescent="0.3">
      <c r="A400" s="221"/>
      <c r="B400" s="221"/>
      <c r="C400" s="221"/>
      <c r="D400" s="212"/>
      <c r="E400" s="59"/>
      <c r="G400" s="59"/>
    </row>
    <row r="401" spans="1:7" ht="20.25" customHeight="1" x14ac:dyDescent="0.3">
      <c r="A401" s="221"/>
      <c r="B401" s="221"/>
      <c r="C401" s="221"/>
      <c r="D401" s="212"/>
      <c r="E401" s="59"/>
      <c r="G401" s="59"/>
    </row>
    <row r="402" spans="1:7" ht="20.25" customHeight="1" x14ac:dyDescent="0.3">
      <c r="A402" s="221"/>
      <c r="B402" s="221"/>
      <c r="C402" s="221"/>
      <c r="D402" s="212"/>
      <c r="E402" s="59"/>
      <c r="G402" s="59"/>
    </row>
    <row r="403" spans="1:7" ht="20.25" customHeight="1" x14ac:dyDescent="0.3">
      <c r="A403" s="221"/>
      <c r="B403" s="221"/>
      <c r="C403" s="221"/>
      <c r="D403" s="212"/>
      <c r="E403" s="59"/>
      <c r="G403" s="59"/>
    </row>
    <row r="404" spans="1:7" ht="20.25" customHeight="1" x14ac:dyDescent="0.3">
      <c r="A404" s="221"/>
      <c r="B404" s="221"/>
      <c r="C404" s="221"/>
      <c r="D404" s="212"/>
      <c r="E404" s="59"/>
      <c r="G404" s="59"/>
    </row>
    <row r="405" spans="1:7" ht="20.25" customHeight="1" x14ac:dyDescent="0.3">
      <c r="A405" s="221"/>
      <c r="B405" s="221"/>
      <c r="C405" s="221"/>
      <c r="D405" s="212"/>
      <c r="E405" s="59"/>
      <c r="G405" s="59"/>
    </row>
    <row r="406" spans="1:7" ht="20.25" customHeight="1" x14ac:dyDescent="0.3">
      <c r="A406" s="221"/>
      <c r="B406" s="221"/>
      <c r="C406" s="221"/>
      <c r="D406" s="212"/>
      <c r="E406" s="59"/>
      <c r="G406" s="59"/>
    </row>
    <row r="407" spans="1:7" ht="20.25" customHeight="1" x14ac:dyDescent="0.3">
      <c r="A407" s="221"/>
      <c r="B407" s="221"/>
      <c r="C407" s="221"/>
      <c r="D407" s="212"/>
      <c r="E407" s="59"/>
      <c r="G407" s="59"/>
    </row>
    <row r="408" spans="1:7" ht="20.25" customHeight="1" x14ac:dyDescent="0.3">
      <c r="A408" s="221"/>
      <c r="B408" s="221"/>
      <c r="C408" s="221"/>
      <c r="D408" s="212"/>
      <c r="E408" s="59"/>
      <c r="G408" s="59"/>
    </row>
    <row r="409" spans="1:7" ht="20.25" customHeight="1" x14ac:dyDescent="0.3">
      <c r="A409" s="221"/>
      <c r="B409" s="221"/>
      <c r="C409" s="221"/>
      <c r="D409" s="212"/>
      <c r="E409" s="59"/>
      <c r="G409" s="59"/>
    </row>
    <row r="410" spans="1:7" ht="20.25" customHeight="1" x14ac:dyDescent="0.3">
      <c r="A410" s="221"/>
      <c r="B410" s="221"/>
      <c r="C410" s="221"/>
      <c r="D410" s="212"/>
      <c r="E410" s="59"/>
      <c r="G410" s="59"/>
    </row>
    <row r="411" spans="1:7" ht="20.25" customHeight="1" x14ac:dyDescent="0.3">
      <c r="A411" s="221"/>
      <c r="B411" s="221"/>
      <c r="C411" s="221"/>
      <c r="D411" s="212"/>
      <c r="E411" s="59"/>
      <c r="G411" s="59"/>
    </row>
    <row r="412" spans="1:7" ht="20.25" customHeight="1" x14ac:dyDescent="0.3">
      <c r="A412" s="221"/>
      <c r="B412" s="221"/>
      <c r="C412" s="221"/>
      <c r="D412" s="212"/>
      <c r="E412" s="59"/>
      <c r="G412" s="59"/>
    </row>
    <row r="413" spans="1:7" ht="20.25" customHeight="1" x14ac:dyDescent="0.3">
      <c r="A413" s="221"/>
      <c r="B413" s="221"/>
      <c r="C413" s="221"/>
      <c r="D413" s="212"/>
      <c r="E413" s="59"/>
      <c r="G413" s="59"/>
    </row>
    <row r="414" spans="1:7" ht="20.25" customHeight="1" x14ac:dyDescent="0.3">
      <c r="A414" s="221"/>
      <c r="B414" s="221"/>
      <c r="C414" s="221"/>
      <c r="D414" s="212"/>
      <c r="E414" s="59"/>
      <c r="G414" s="59"/>
    </row>
    <row r="415" spans="1:7" ht="20.25" customHeight="1" x14ac:dyDescent="0.3">
      <c r="A415" s="221"/>
      <c r="B415" s="221"/>
      <c r="C415" s="221"/>
      <c r="D415" s="212"/>
      <c r="E415" s="59"/>
      <c r="G415" s="59"/>
    </row>
    <row r="416" spans="1:7" ht="20.25" customHeight="1" x14ac:dyDescent="0.3">
      <c r="A416" s="221"/>
      <c r="B416" s="221"/>
      <c r="C416" s="221"/>
      <c r="D416" s="212"/>
      <c r="E416" s="59"/>
      <c r="G416" s="59"/>
    </row>
    <row r="417" spans="1:7" ht="20.25" customHeight="1" x14ac:dyDescent="0.3">
      <c r="A417" s="221"/>
      <c r="B417" s="221"/>
      <c r="C417" s="221"/>
      <c r="D417" s="212"/>
      <c r="E417" s="59"/>
      <c r="G417" s="59"/>
    </row>
    <row r="418" spans="1:7" ht="20.25" customHeight="1" x14ac:dyDescent="0.3">
      <c r="A418" s="221"/>
      <c r="B418" s="221"/>
      <c r="C418" s="221"/>
      <c r="D418" s="212"/>
      <c r="E418" s="59"/>
      <c r="G418" s="59"/>
    </row>
    <row r="419" spans="1:7" ht="20.25" customHeight="1" x14ac:dyDescent="0.3">
      <c r="A419" s="221"/>
      <c r="B419" s="221"/>
      <c r="C419" s="221"/>
      <c r="D419" s="212"/>
      <c r="E419" s="59"/>
      <c r="G419" s="59"/>
    </row>
    <row r="420" spans="1:7" ht="20.25" customHeight="1" x14ac:dyDescent="0.3">
      <c r="A420" s="221"/>
      <c r="B420" s="221"/>
      <c r="C420" s="221"/>
      <c r="D420" s="212"/>
      <c r="E420" s="59"/>
      <c r="G420" s="59"/>
    </row>
    <row r="421" spans="1:7" ht="20.25" customHeight="1" x14ac:dyDescent="0.3">
      <c r="A421" s="221"/>
      <c r="B421" s="221"/>
      <c r="C421" s="221"/>
      <c r="D421" s="212"/>
      <c r="E421" s="59"/>
      <c r="G421" s="59"/>
    </row>
    <row r="422" spans="1:7" ht="20.25" customHeight="1" x14ac:dyDescent="0.3">
      <c r="A422" s="221"/>
      <c r="B422" s="221"/>
      <c r="C422" s="221"/>
      <c r="D422" s="212"/>
      <c r="E422" s="59"/>
      <c r="G422" s="59"/>
    </row>
    <row r="423" spans="1:7" ht="20.25" customHeight="1" x14ac:dyDescent="0.3">
      <c r="A423" s="221"/>
      <c r="B423" s="221"/>
      <c r="C423" s="221"/>
      <c r="D423" s="212"/>
      <c r="E423" s="59"/>
      <c r="G423" s="59"/>
    </row>
    <row r="424" spans="1:7" ht="20.25" customHeight="1" x14ac:dyDescent="0.3">
      <c r="A424" s="221"/>
      <c r="B424" s="221"/>
      <c r="C424" s="221"/>
      <c r="D424" s="212"/>
      <c r="E424" s="59"/>
      <c r="G424" s="59"/>
    </row>
    <row r="425" spans="1:7" ht="20.25" customHeight="1" x14ac:dyDescent="0.3">
      <c r="A425" s="221"/>
      <c r="B425" s="221"/>
      <c r="C425" s="221"/>
      <c r="D425" s="212"/>
      <c r="E425" s="59"/>
      <c r="G425" s="59"/>
    </row>
    <row r="426" spans="1:7" ht="20.25" customHeight="1" x14ac:dyDescent="0.3">
      <c r="A426" s="221"/>
      <c r="B426" s="221"/>
      <c r="C426" s="221"/>
      <c r="D426" s="212"/>
      <c r="E426" s="59"/>
      <c r="G426" s="59"/>
    </row>
    <row r="427" spans="1:7" ht="20.25" customHeight="1" x14ac:dyDescent="0.3">
      <c r="A427" s="221"/>
      <c r="B427" s="221"/>
      <c r="C427" s="221"/>
      <c r="D427" s="212"/>
      <c r="E427" s="59"/>
      <c r="G427" s="59"/>
    </row>
    <row r="428" spans="1:7" ht="20.25" customHeight="1" x14ac:dyDescent="0.3">
      <c r="A428" s="221"/>
      <c r="B428" s="221"/>
      <c r="C428" s="221"/>
      <c r="D428" s="212"/>
      <c r="E428" s="59"/>
      <c r="G428" s="59"/>
    </row>
    <row r="429" spans="1:7" ht="20.25" customHeight="1" x14ac:dyDescent="0.3">
      <c r="A429" s="221"/>
      <c r="B429" s="221"/>
      <c r="C429" s="221"/>
      <c r="D429" s="212"/>
      <c r="E429" s="59"/>
      <c r="G429" s="59"/>
    </row>
    <row r="430" spans="1:7" ht="20.25" customHeight="1" x14ac:dyDescent="0.3">
      <c r="A430" s="221"/>
      <c r="B430" s="221"/>
      <c r="C430" s="221"/>
      <c r="D430" s="212"/>
      <c r="E430" s="59"/>
      <c r="G430" s="59"/>
    </row>
    <row r="431" spans="1:7" ht="20.25" customHeight="1" x14ac:dyDescent="0.3">
      <c r="A431" s="221"/>
      <c r="B431" s="221"/>
      <c r="C431" s="221"/>
      <c r="D431" s="212"/>
      <c r="E431" s="59"/>
      <c r="G431" s="59"/>
    </row>
    <row r="432" spans="1:7" ht="20.25" customHeight="1" x14ac:dyDescent="0.3">
      <c r="A432" s="221"/>
      <c r="B432" s="221"/>
      <c r="C432" s="221"/>
      <c r="D432" s="212"/>
      <c r="E432" s="59"/>
      <c r="G432" s="59"/>
    </row>
    <row r="433" spans="1:7" ht="20.25" customHeight="1" x14ac:dyDescent="0.3">
      <c r="A433" s="221"/>
      <c r="B433" s="221"/>
      <c r="C433" s="221"/>
      <c r="D433" s="212"/>
      <c r="E433" s="59"/>
      <c r="G433" s="59"/>
    </row>
    <row r="434" spans="1:7" ht="20.25" customHeight="1" x14ac:dyDescent="0.3">
      <c r="A434" s="221"/>
      <c r="B434" s="221"/>
      <c r="C434" s="221"/>
      <c r="D434" s="212"/>
      <c r="E434" s="59"/>
      <c r="G434" s="59"/>
    </row>
    <row r="435" spans="1:7" ht="20.25" customHeight="1" x14ac:dyDescent="0.3">
      <c r="A435" s="221"/>
      <c r="B435" s="221"/>
      <c r="C435" s="221"/>
      <c r="D435" s="212"/>
      <c r="E435" s="59"/>
      <c r="G435" s="59"/>
    </row>
    <row r="436" spans="1:7" ht="20.25" customHeight="1" x14ac:dyDescent="0.3">
      <c r="A436" s="221"/>
      <c r="B436" s="221"/>
      <c r="C436" s="221"/>
      <c r="D436" s="212"/>
      <c r="E436" s="59"/>
      <c r="G436" s="59"/>
    </row>
    <row r="437" spans="1:7" ht="20.25" customHeight="1" x14ac:dyDescent="0.3">
      <c r="A437" s="221"/>
      <c r="B437" s="221"/>
      <c r="C437" s="221"/>
      <c r="D437" s="212"/>
      <c r="E437" s="59"/>
      <c r="G437" s="59"/>
    </row>
    <row r="438" spans="1:7" ht="20.25" customHeight="1" x14ac:dyDescent="0.3">
      <c r="A438" s="221"/>
      <c r="B438" s="221"/>
      <c r="C438" s="221"/>
      <c r="D438" s="212"/>
      <c r="E438" s="59"/>
      <c r="G438" s="59"/>
    </row>
    <row r="439" spans="1:7" ht="20.25" customHeight="1" x14ac:dyDescent="0.3">
      <c r="A439" s="221"/>
      <c r="B439" s="221"/>
      <c r="C439" s="221"/>
      <c r="D439" s="212"/>
      <c r="E439" s="59"/>
      <c r="G439" s="59"/>
    </row>
    <row r="440" spans="1:7" ht="20.25" customHeight="1" x14ac:dyDescent="0.3">
      <c r="A440" s="221"/>
      <c r="B440" s="221"/>
      <c r="C440" s="221"/>
      <c r="D440" s="212"/>
      <c r="E440" s="59"/>
      <c r="G440" s="59"/>
    </row>
    <row r="441" spans="1:7" ht="20.25" customHeight="1" x14ac:dyDescent="0.3">
      <c r="A441" s="221"/>
      <c r="B441" s="221"/>
      <c r="C441" s="221"/>
      <c r="D441" s="212"/>
      <c r="E441" s="59"/>
      <c r="G441" s="59"/>
    </row>
    <row r="442" spans="1:7" ht="20.25" customHeight="1" x14ac:dyDescent="0.3">
      <c r="A442" s="221"/>
      <c r="B442" s="221"/>
      <c r="C442" s="221"/>
      <c r="D442" s="212"/>
      <c r="E442" s="59"/>
      <c r="G442" s="59"/>
    </row>
    <row r="443" spans="1:7" ht="20.25" customHeight="1" x14ac:dyDescent="0.3">
      <c r="A443" s="221"/>
      <c r="B443" s="221"/>
      <c r="C443" s="221"/>
      <c r="D443" s="212"/>
      <c r="E443" s="59"/>
      <c r="G443" s="59"/>
    </row>
    <row r="444" spans="1:7" ht="20.25" customHeight="1" x14ac:dyDescent="0.3">
      <c r="A444" s="221"/>
      <c r="B444" s="221"/>
      <c r="C444" s="221"/>
      <c r="D444" s="212"/>
      <c r="E444" s="59"/>
      <c r="G444" s="59"/>
    </row>
    <row r="445" spans="1:7" ht="20.25" customHeight="1" x14ac:dyDescent="0.3">
      <c r="A445" s="221"/>
      <c r="B445" s="221"/>
      <c r="C445" s="221"/>
      <c r="D445" s="212"/>
      <c r="E445" s="59"/>
      <c r="G445" s="59"/>
    </row>
    <row r="446" spans="1:7" ht="20.25" customHeight="1" x14ac:dyDescent="0.3">
      <c r="A446" s="221"/>
      <c r="B446" s="221"/>
      <c r="C446" s="221"/>
      <c r="D446" s="212"/>
      <c r="E446" s="59"/>
      <c r="G446" s="59"/>
    </row>
    <row r="447" spans="1:7" ht="20.25" customHeight="1" x14ac:dyDescent="0.3">
      <c r="A447" s="221"/>
      <c r="B447" s="221"/>
      <c r="C447" s="221"/>
      <c r="D447" s="212"/>
      <c r="E447" s="59"/>
      <c r="G447" s="59"/>
    </row>
    <row r="448" spans="1:7" ht="20.25" customHeight="1" x14ac:dyDescent="0.3">
      <c r="A448" s="221"/>
      <c r="B448" s="221"/>
      <c r="C448" s="221"/>
      <c r="D448" s="212"/>
      <c r="E448" s="59"/>
      <c r="G448" s="59"/>
    </row>
    <row r="449" spans="1:7" ht="20.25" customHeight="1" x14ac:dyDescent="0.3">
      <c r="A449" s="221"/>
      <c r="B449" s="221"/>
      <c r="C449" s="221"/>
      <c r="D449" s="212"/>
      <c r="E449" s="59"/>
      <c r="G449" s="59"/>
    </row>
    <row r="450" spans="1:7" ht="20.25" customHeight="1" x14ac:dyDescent="0.3">
      <c r="A450" s="221"/>
      <c r="B450" s="221"/>
      <c r="C450" s="221"/>
      <c r="D450" s="212"/>
      <c r="E450" s="59"/>
      <c r="G450" s="59"/>
    </row>
    <row r="451" spans="1:7" ht="20.25" customHeight="1" x14ac:dyDescent="0.3">
      <c r="A451" s="221"/>
      <c r="B451" s="221"/>
      <c r="C451" s="221"/>
      <c r="D451" s="212"/>
      <c r="E451" s="59"/>
      <c r="G451" s="59"/>
    </row>
    <row r="452" spans="1:7" ht="20.25" customHeight="1" x14ac:dyDescent="0.3">
      <c r="A452" s="221"/>
      <c r="B452" s="221"/>
      <c r="C452" s="221"/>
      <c r="D452" s="212"/>
      <c r="E452" s="59"/>
      <c r="G452" s="59"/>
    </row>
    <row r="453" spans="1:7" ht="20.25" customHeight="1" x14ac:dyDescent="0.3">
      <c r="A453" s="221"/>
      <c r="B453" s="221"/>
      <c r="C453" s="221"/>
      <c r="D453" s="212"/>
      <c r="E453" s="59"/>
      <c r="G453" s="59"/>
    </row>
    <row r="454" spans="1:7" ht="20.25" customHeight="1" x14ac:dyDescent="0.3">
      <c r="A454" s="221"/>
      <c r="B454" s="221"/>
      <c r="C454" s="221"/>
      <c r="D454" s="212"/>
      <c r="E454" s="59"/>
      <c r="G454" s="59"/>
    </row>
    <row r="455" spans="1:7" ht="20.25" customHeight="1" x14ac:dyDescent="0.3">
      <c r="A455" s="221"/>
      <c r="B455" s="221"/>
      <c r="C455" s="221"/>
      <c r="D455" s="212"/>
      <c r="E455" s="59"/>
      <c r="G455" s="59"/>
    </row>
    <row r="456" spans="1:7" ht="20.25" customHeight="1" x14ac:dyDescent="0.3">
      <c r="A456" s="221"/>
      <c r="B456" s="221"/>
      <c r="C456" s="221"/>
      <c r="D456" s="212"/>
      <c r="E456" s="59"/>
      <c r="G456" s="59"/>
    </row>
    <row r="457" spans="1:7" ht="20.25" customHeight="1" x14ac:dyDescent="0.3">
      <c r="A457" s="221"/>
      <c r="B457" s="221"/>
      <c r="C457" s="221"/>
      <c r="D457" s="212"/>
      <c r="E457" s="59"/>
      <c r="G457" s="59"/>
    </row>
    <row r="458" spans="1:7" ht="20.25" customHeight="1" x14ac:dyDescent="0.3">
      <c r="A458" s="221"/>
      <c r="B458" s="221"/>
      <c r="C458" s="221"/>
      <c r="D458" s="212"/>
      <c r="E458" s="59"/>
      <c r="G458" s="59"/>
    </row>
    <row r="459" spans="1:7" ht="20.25" customHeight="1" x14ac:dyDescent="0.3">
      <c r="A459" s="221"/>
      <c r="B459" s="221"/>
      <c r="C459" s="221"/>
      <c r="D459" s="212"/>
      <c r="E459" s="59"/>
      <c r="G459" s="59"/>
    </row>
    <row r="460" spans="1:7" ht="20.25" customHeight="1" x14ac:dyDescent="0.3">
      <c r="A460" s="221"/>
      <c r="B460" s="221"/>
      <c r="C460" s="221"/>
      <c r="D460" s="212"/>
      <c r="E460" s="59"/>
      <c r="G460" s="59"/>
    </row>
    <row r="461" spans="1:7" ht="20.25" customHeight="1" x14ac:dyDescent="0.3">
      <c r="A461" s="221"/>
      <c r="B461" s="221"/>
      <c r="C461" s="221"/>
      <c r="D461" s="212"/>
      <c r="E461" s="59"/>
      <c r="G461" s="59"/>
    </row>
    <row r="462" spans="1:7" ht="20.25" customHeight="1" x14ac:dyDescent="0.3">
      <c r="A462" s="221"/>
      <c r="B462" s="221"/>
      <c r="C462" s="221"/>
      <c r="D462" s="212"/>
      <c r="E462" s="59"/>
      <c r="G462" s="59"/>
    </row>
    <row r="463" spans="1:7" ht="20.25" customHeight="1" x14ac:dyDescent="0.3">
      <c r="A463" s="221"/>
      <c r="B463" s="221"/>
      <c r="C463" s="221"/>
      <c r="D463" s="212"/>
      <c r="E463" s="59"/>
      <c r="G463" s="59"/>
    </row>
    <row r="464" spans="1:7" ht="20.25" customHeight="1" x14ac:dyDescent="0.3">
      <c r="A464" s="221"/>
      <c r="B464" s="221"/>
      <c r="C464" s="221"/>
      <c r="D464" s="212"/>
      <c r="E464" s="59"/>
      <c r="G464" s="59"/>
    </row>
    <row r="465" spans="1:7" ht="20.25" customHeight="1" x14ac:dyDescent="0.3">
      <c r="A465" s="221"/>
      <c r="B465" s="221"/>
      <c r="C465" s="221"/>
      <c r="D465" s="212"/>
      <c r="E465" s="59"/>
      <c r="G465" s="59"/>
    </row>
    <row r="466" spans="1:7" ht="20.25" customHeight="1" x14ac:dyDescent="0.3">
      <c r="A466" s="221"/>
      <c r="B466" s="221"/>
      <c r="C466" s="221"/>
      <c r="D466" s="212"/>
      <c r="E466" s="59"/>
      <c r="G466" s="59"/>
    </row>
    <row r="467" spans="1:7" ht="20.25" customHeight="1" x14ac:dyDescent="0.3">
      <c r="A467" s="221"/>
      <c r="B467" s="221"/>
      <c r="C467" s="221"/>
      <c r="D467" s="212"/>
      <c r="E467" s="59"/>
      <c r="G467" s="59"/>
    </row>
    <row r="468" spans="1:7" ht="20.25" customHeight="1" x14ac:dyDescent="0.3">
      <c r="A468" s="221"/>
      <c r="B468" s="221"/>
      <c r="C468" s="221"/>
      <c r="D468" s="212"/>
      <c r="E468" s="59"/>
      <c r="G468" s="59"/>
    </row>
    <row r="469" spans="1:7" ht="20.25" customHeight="1" x14ac:dyDescent="0.3">
      <c r="A469" s="221"/>
      <c r="B469" s="221"/>
      <c r="C469" s="221"/>
      <c r="D469" s="212"/>
      <c r="E469" s="59"/>
      <c r="G469" s="59"/>
    </row>
    <row r="470" spans="1:7" ht="20.25" customHeight="1" x14ac:dyDescent="0.3">
      <c r="A470" s="221"/>
      <c r="B470" s="221"/>
      <c r="C470" s="221"/>
      <c r="D470" s="212"/>
      <c r="E470" s="59"/>
      <c r="G470" s="59"/>
    </row>
    <row r="471" spans="1:7" ht="20.25" customHeight="1" x14ac:dyDescent="0.3">
      <c r="A471" s="221"/>
      <c r="B471" s="221"/>
      <c r="C471" s="221"/>
      <c r="D471" s="212"/>
      <c r="E471" s="59"/>
      <c r="G471" s="59"/>
    </row>
    <row r="472" spans="1:7" ht="20.25" customHeight="1" x14ac:dyDescent="0.3">
      <c r="A472" s="221"/>
      <c r="B472" s="221"/>
      <c r="C472" s="221"/>
      <c r="D472" s="212"/>
      <c r="E472" s="59"/>
      <c r="G472" s="59"/>
    </row>
    <row r="473" spans="1:7" ht="20.25" customHeight="1" x14ac:dyDescent="0.3">
      <c r="A473" s="221"/>
      <c r="B473" s="221"/>
      <c r="C473" s="221"/>
      <c r="D473" s="212"/>
      <c r="E473" s="59"/>
      <c r="G473" s="59"/>
    </row>
    <row r="474" spans="1:7" ht="20.25" customHeight="1" x14ac:dyDescent="0.3">
      <c r="A474" s="221"/>
      <c r="B474" s="221"/>
      <c r="C474" s="221"/>
      <c r="D474" s="212"/>
      <c r="E474" s="59"/>
      <c r="G474" s="59"/>
    </row>
    <row r="475" spans="1:7" ht="20.25" customHeight="1" x14ac:dyDescent="0.3">
      <c r="A475" s="221"/>
      <c r="B475" s="221"/>
      <c r="C475" s="221"/>
      <c r="D475" s="212"/>
      <c r="E475" s="59"/>
      <c r="G475" s="59"/>
    </row>
    <row r="476" spans="1:7" ht="20.25" customHeight="1" x14ac:dyDescent="0.3">
      <c r="A476" s="221"/>
      <c r="B476" s="221"/>
      <c r="C476" s="221"/>
      <c r="D476" s="212"/>
      <c r="E476" s="59"/>
      <c r="G476" s="59"/>
    </row>
    <row r="477" spans="1:7" ht="20.25" customHeight="1" x14ac:dyDescent="0.3">
      <c r="A477" s="221"/>
      <c r="B477" s="221"/>
      <c r="C477" s="221"/>
      <c r="D477" s="212"/>
      <c r="E477" s="59"/>
      <c r="G477" s="59"/>
    </row>
    <row r="478" spans="1:7" ht="20.25" customHeight="1" x14ac:dyDescent="0.3">
      <c r="A478" s="221"/>
      <c r="B478" s="221"/>
      <c r="C478" s="221"/>
      <c r="D478" s="212"/>
      <c r="E478" s="59"/>
      <c r="G478" s="59"/>
    </row>
    <row r="479" spans="1:7" ht="20.25" customHeight="1" x14ac:dyDescent="0.3">
      <c r="A479" s="221"/>
      <c r="B479" s="221"/>
      <c r="C479" s="221"/>
      <c r="D479" s="212"/>
      <c r="E479" s="59"/>
      <c r="G479" s="59"/>
    </row>
    <row r="480" spans="1:7" ht="20.25" customHeight="1" x14ac:dyDescent="0.3">
      <c r="A480" s="221"/>
      <c r="B480" s="221"/>
      <c r="C480" s="221"/>
      <c r="D480" s="212"/>
      <c r="E480" s="59"/>
      <c r="G480" s="59"/>
    </row>
    <row r="481" spans="1:7" ht="20.25" customHeight="1" x14ac:dyDescent="0.3">
      <c r="A481" s="221"/>
      <c r="B481" s="221"/>
      <c r="C481" s="221"/>
      <c r="D481" s="212"/>
      <c r="E481" s="59"/>
      <c r="G481" s="59"/>
    </row>
    <row r="482" spans="1:7" ht="20.25" customHeight="1" x14ac:dyDescent="0.3">
      <c r="A482" s="221"/>
      <c r="B482" s="221"/>
      <c r="C482" s="221"/>
      <c r="D482" s="212"/>
      <c r="E482" s="59"/>
      <c r="G482" s="59"/>
    </row>
    <row r="483" spans="1:7" ht="20.25" customHeight="1" x14ac:dyDescent="0.3">
      <c r="A483" s="221"/>
      <c r="B483" s="221"/>
      <c r="C483" s="221"/>
      <c r="D483" s="212"/>
      <c r="E483" s="59"/>
      <c r="G483" s="59"/>
    </row>
    <row r="484" spans="1:7" ht="20.25" customHeight="1" x14ac:dyDescent="0.3">
      <c r="A484" s="221"/>
      <c r="B484" s="221"/>
      <c r="C484" s="221"/>
      <c r="D484" s="212"/>
      <c r="E484" s="59"/>
      <c r="G484" s="59"/>
    </row>
    <row r="485" spans="1:7" ht="20.25" customHeight="1" x14ac:dyDescent="0.3">
      <c r="A485" s="221"/>
      <c r="B485" s="221"/>
      <c r="C485" s="221"/>
      <c r="D485" s="212"/>
      <c r="E485" s="59"/>
      <c r="G485" s="59"/>
    </row>
    <row r="486" spans="1:7" ht="20.25" customHeight="1" x14ac:dyDescent="0.3">
      <c r="A486" s="221"/>
      <c r="B486" s="221"/>
      <c r="C486" s="221"/>
      <c r="D486" s="212"/>
      <c r="E486" s="59"/>
      <c r="G486" s="59"/>
    </row>
    <row r="487" spans="1:7" ht="20.25" customHeight="1" x14ac:dyDescent="0.3">
      <c r="A487" s="221"/>
      <c r="B487" s="221"/>
      <c r="C487" s="221"/>
      <c r="D487" s="212"/>
      <c r="E487" s="59"/>
      <c r="G487" s="59"/>
    </row>
    <row r="488" spans="1:7" ht="20.25" customHeight="1" x14ac:dyDescent="0.3">
      <c r="A488" s="221"/>
      <c r="B488" s="221"/>
      <c r="C488" s="221"/>
      <c r="D488" s="212"/>
      <c r="E488" s="59"/>
      <c r="G488" s="59"/>
    </row>
    <row r="489" spans="1:7" ht="20.25" customHeight="1" x14ac:dyDescent="0.3">
      <c r="A489" s="221"/>
      <c r="B489" s="221"/>
      <c r="C489" s="221"/>
      <c r="D489" s="212"/>
      <c r="E489" s="59"/>
      <c r="G489" s="59"/>
    </row>
    <row r="490" spans="1:7" ht="20.25" customHeight="1" x14ac:dyDescent="0.3">
      <c r="A490" s="221"/>
      <c r="B490" s="221"/>
      <c r="C490" s="221"/>
      <c r="D490" s="212"/>
      <c r="E490" s="59"/>
      <c r="G490" s="59"/>
    </row>
    <row r="491" spans="1:7" ht="20.25" customHeight="1" x14ac:dyDescent="0.3">
      <c r="A491" s="221"/>
      <c r="B491" s="221"/>
      <c r="C491" s="221"/>
      <c r="D491" s="212"/>
      <c r="E491" s="59"/>
      <c r="G491" s="59"/>
    </row>
    <row r="492" spans="1:7" ht="20.25" customHeight="1" x14ac:dyDescent="0.3">
      <c r="A492" s="221"/>
      <c r="B492" s="221"/>
      <c r="C492" s="221"/>
      <c r="D492" s="212"/>
      <c r="E492" s="59"/>
      <c r="G492" s="59"/>
    </row>
    <row r="493" spans="1:7" ht="20.25" customHeight="1" x14ac:dyDescent="0.3">
      <c r="A493" s="221"/>
      <c r="B493" s="221"/>
      <c r="C493" s="221"/>
      <c r="D493" s="212"/>
      <c r="E493" s="59"/>
      <c r="G493" s="59"/>
    </row>
    <row r="494" spans="1:7" ht="20.25" customHeight="1" x14ac:dyDescent="0.3">
      <c r="A494" s="221"/>
      <c r="B494" s="221"/>
      <c r="C494" s="221"/>
      <c r="D494" s="212"/>
      <c r="E494" s="59"/>
      <c r="G494" s="59"/>
    </row>
    <row r="495" spans="1:7" ht="20.25" customHeight="1" x14ac:dyDescent="0.3">
      <c r="A495" s="221"/>
      <c r="B495" s="221"/>
      <c r="C495" s="221"/>
      <c r="D495" s="212"/>
      <c r="E495" s="59"/>
      <c r="G495" s="59"/>
    </row>
    <row r="496" spans="1:7" ht="20.25" customHeight="1" x14ac:dyDescent="0.3">
      <c r="A496" s="221"/>
      <c r="B496" s="221"/>
      <c r="C496" s="221"/>
      <c r="D496" s="212"/>
      <c r="E496" s="59"/>
      <c r="G496" s="59"/>
    </row>
    <row r="497" spans="1:7" ht="20.25" customHeight="1" x14ac:dyDescent="0.3">
      <c r="A497" s="221"/>
      <c r="B497" s="221"/>
      <c r="C497" s="221"/>
      <c r="D497" s="212"/>
      <c r="E497" s="59"/>
      <c r="G497" s="59"/>
    </row>
    <row r="498" spans="1:7" ht="20.25" customHeight="1" x14ac:dyDescent="0.3">
      <c r="A498" s="221"/>
      <c r="B498" s="221"/>
      <c r="C498" s="221"/>
      <c r="D498" s="212"/>
      <c r="E498" s="59"/>
      <c r="G498" s="59"/>
    </row>
    <row r="499" spans="1:7" ht="20.25" customHeight="1" x14ac:dyDescent="0.3">
      <c r="A499" s="221"/>
      <c r="B499" s="221"/>
      <c r="C499" s="221"/>
      <c r="D499" s="212"/>
      <c r="E499" s="59"/>
      <c r="G499" s="59"/>
    </row>
    <row r="500" spans="1:7" ht="20.25" customHeight="1" x14ac:dyDescent="0.3">
      <c r="A500" s="221"/>
      <c r="B500" s="221"/>
      <c r="C500" s="221"/>
      <c r="D500" s="212"/>
      <c r="E500" s="59"/>
      <c r="G500" s="59"/>
    </row>
    <row r="501" spans="1:7" ht="20.25" customHeight="1" x14ac:dyDescent="0.3">
      <c r="A501" s="221"/>
      <c r="B501" s="221"/>
      <c r="C501" s="221"/>
      <c r="D501" s="212"/>
      <c r="E501" s="59"/>
      <c r="G501" s="59"/>
    </row>
    <row r="502" spans="1:7" ht="20.25" customHeight="1" x14ac:dyDescent="0.3">
      <c r="A502" s="221"/>
      <c r="B502" s="221"/>
      <c r="C502" s="221"/>
      <c r="D502" s="212"/>
      <c r="E502" s="59"/>
      <c r="G502" s="59"/>
    </row>
    <row r="503" spans="1:7" ht="20.25" customHeight="1" x14ac:dyDescent="0.3">
      <c r="A503" s="221"/>
      <c r="B503" s="221"/>
      <c r="C503" s="221"/>
      <c r="D503" s="212"/>
      <c r="E503" s="59"/>
      <c r="G503" s="59"/>
    </row>
    <row r="504" spans="1:7" ht="20.25" customHeight="1" x14ac:dyDescent="0.3">
      <c r="A504" s="221"/>
      <c r="B504" s="221"/>
      <c r="C504" s="221"/>
      <c r="D504" s="212"/>
      <c r="E504" s="59"/>
      <c r="G504" s="59"/>
    </row>
    <row r="505" spans="1:7" ht="20.25" customHeight="1" x14ac:dyDescent="0.3">
      <c r="A505" s="221"/>
      <c r="B505" s="221"/>
      <c r="C505" s="221"/>
      <c r="D505" s="212"/>
      <c r="E505" s="59"/>
      <c r="G505" s="59"/>
    </row>
    <row r="506" spans="1:7" ht="20.25" customHeight="1" x14ac:dyDescent="0.3">
      <c r="A506" s="221"/>
      <c r="B506" s="221"/>
      <c r="C506" s="221"/>
      <c r="D506" s="212"/>
      <c r="E506" s="59"/>
      <c r="G506" s="59"/>
    </row>
    <row r="507" spans="1:7" ht="20.25" customHeight="1" x14ac:dyDescent="0.3">
      <c r="A507" s="221"/>
      <c r="B507" s="221"/>
      <c r="C507" s="221"/>
      <c r="D507" s="212"/>
      <c r="E507" s="59"/>
      <c r="G507" s="59"/>
    </row>
    <row r="508" spans="1:7" ht="20.25" customHeight="1" x14ac:dyDescent="0.3">
      <c r="A508" s="221"/>
      <c r="B508" s="221"/>
      <c r="C508" s="221"/>
      <c r="D508" s="212"/>
      <c r="E508" s="59"/>
      <c r="G508" s="59"/>
    </row>
    <row r="509" spans="1:7" ht="20.25" customHeight="1" x14ac:dyDescent="0.3">
      <c r="A509" s="221"/>
      <c r="B509" s="221"/>
      <c r="C509" s="221"/>
      <c r="D509" s="212"/>
      <c r="E509" s="59"/>
      <c r="G509" s="59"/>
    </row>
    <row r="510" spans="1:7" ht="20.25" customHeight="1" x14ac:dyDescent="0.3">
      <c r="A510" s="221"/>
      <c r="B510" s="221"/>
      <c r="C510" s="221"/>
      <c r="D510" s="212"/>
      <c r="E510" s="59"/>
      <c r="G510" s="59"/>
    </row>
    <row r="511" spans="1:7" ht="20.25" customHeight="1" x14ac:dyDescent="0.3">
      <c r="A511" s="221"/>
      <c r="B511" s="221"/>
      <c r="C511" s="221"/>
      <c r="D511" s="212"/>
      <c r="E511" s="59"/>
      <c r="G511" s="59"/>
    </row>
    <row r="512" spans="1:7" ht="20.25" customHeight="1" x14ac:dyDescent="0.3">
      <c r="A512" s="221"/>
      <c r="B512" s="221"/>
      <c r="C512" s="221"/>
      <c r="D512" s="212"/>
      <c r="E512" s="59"/>
      <c r="G512" s="59"/>
    </row>
    <row r="513" spans="1:7" ht="20.25" customHeight="1" x14ac:dyDescent="0.3">
      <c r="A513" s="221"/>
      <c r="B513" s="221"/>
      <c r="C513" s="221"/>
      <c r="D513" s="212"/>
      <c r="E513" s="59"/>
      <c r="G513" s="59"/>
    </row>
    <row r="514" spans="1:7" ht="20.25" customHeight="1" x14ac:dyDescent="0.3">
      <c r="A514" s="221"/>
      <c r="B514" s="221"/>
      <c r="C514" s="221"/>
      <c r="D514" s="212"/>
      <c r="E514" s="59"/>
      <c r="G514" s="59"/>
    </row>
    <row r="515" spans="1:7" ht="20.25" customHeight="1" x14ac:dyDescent="0.3">
      <c r="A515" s="221"/>
      <c r="B515" s="221"/>
      <c r="C515" s="221"/>
      <c r="D515" s="212"/>
      <c r="E515" s="59"/>
      <c r="G515" s="59"/>
    </row>
    <row r="516" spans="1:7" ht="20.25" customHeight="1" x14ac:dyDescent="0.3">
      <c r="A516" s="221"/>
      <c r="B516" s="221"/>
      <c r="C516" s="221"/>
      <c r="D516" s="212"/>
      <c r="E516" s="59"/>
      <c r="G516" s="59"/>
    </row>
    <row r="517" spans="1:7" ht="20.25" customHeight="1" x14ac:dyDescent="0.3">
      <c r="A517" s="221"/>
      <c r="B517" s="221"/>
      <c r="C517" s="221"/>
      <c r="D517" s="212"/>
      <c r="E517" s="59"/>
      <c r="G517" s="59"/>
    </row>
    <row r="518" spans="1:7" ht="20.25" customHeight="1" x14ac:dyDescent="0.3">
      <c r="A518" s="221"/>
      <c r="B518" s="221"/>
      <c r="C518" s="221"/>
      <c r="D518" s="212"/>
      <c r="E518" s="59"/>
      <c r="G518" s="59"/>
    </row>
    <row r="519" spans="1:7" ht="20.25" customHeight="1" x14ac:dyDescent="0.3">
      <c r="A519" s="221"/>
      <c r="B519" s="221"/>
      <c r="C519" s="221"/>
      <c r="D519" s="212"/>
      <c r="E519" s="59"/>
      <c r="G519" s="59"/>
    </row>
    <row r="520" spans="1:7" ht="20.25" customHeight="1" x14ac:dyDescent="0.3">
      <c r="A520" s="221"/>
      <c r="B520" s="221"/>
      <c r="C520" s="221"/>
      <c r="D520" s="212"/>
      <c r="E520" s="59"/>
      <c r="G520" s="59"/>
    </row>
    <row r="521" spans="1:7" ht="20.25" customHeight="1" x14ac:dyDescent="0.3">
      <c r="A521" s="221"/>
      <c r="B521" s="221"/>
      <c r="C521" s="221"/>
      <c r="D521" s="212"/>
      <c r="E521" s="59"/>
      <c r="G521" s="59"/>
    </row>
    <row r="522" spans="1:7" ht="20.25" customHeight="1" x14ac:dyDescent="0.3">
      <c r="A522" s="221"/>
      <c r="B522" s="221"/>
      <c r="C522" s="221"/>
      <c r="D522" s="212"/>
      <c r="E522" s="59"/>
      <c r="G522" s="59"/>
    </row>
    <row r="523" spans="1:7" ht="20.25" customHeight="1" x14ac:dyDescent="0.3">
      <c r="A523" s="221"/>
      <c r="B523" s="221"/>
      <c r="C523" s="221"/>
      <c r="D523" s="212"/>
      <c r="E523" s="59"/>
      <c r="G523" s="59"/>
    </row>
    <row r="524" spans="1:7" ht="20.25" customHeight="1" x14ac:dyDescent="0.3">
      <c r="A524" s="221"/>
      <c r="B524" s="221"/>
      <c r="C524" s="221"/>
      <c r="D524" s="212"/>
      <c r="E524" s="59"/>
      <c r="G524" s="59"/>
    </row>
    <row r="525" spans="1:7" ht="20.25" customHeight="1" x14ac:dyDescent="0.3">
      <c r="A525" s="221"/>
      <c r="B525" s="221"/>
      <c r="C525" s="221"/>
      <c r="D525" s="212"/>
      <c r="E525" s="59"/>
      <c r="G525" s="59"/>
    </row>
    <row r="526" spans="1:7" ht="20.25" customHeight="1" x14ac:dyDescent="0.3">
      <c r="A526" s="221"/>
      <c r="B526" s="221"/>
      <c r="C526" s="221"/>
      <c r="D526" s="212"/>
      <c r="E526" s="59"/>
      <c r="G526" s="59"/>
    </row>
    <row r="527" spans="1:7" ht="20.25" customHeight="1" x14ac:dyDescent="0.3">
      <c r="A527" s="221"/>
      <c r="B527" s="221"/>
      <c r="C527" s="221"/>
      <c r="D527" s="212"/>
      <c r="E527" s="59"/>
      <c r="G527" s="59"/>
    </row>
    <row r="528" spans="1:7" ht="20.25" customHeight="1" x14ac:dyDescent="0.3">
      <c r="A528" s="221"/>
      <c r="B528" s="221"/>
      <c r="C528" s="221"/>
      <c r="D528" s="212"/>
      <c r="E528" s="59"/>
      <c r="G528" s="59"/>
    </row>
    <row r="529" spans="1:7" ht="20.25" customHeight="1" x14ac:dyDescent="0.3">
      <c r="A529" s="221"/>
      <c r="B529" s="221"/>
      <c r="C529" s="221"/>
      <c r="D529" s="212"/>
      <c r="E529" s="59"/>
      <c r="G529" s="59"/>
    </row>
    <row r="530" spans="1:7" ht="20.25" customHeight="1" x14ac:dyDescent="0.3">
      <c r="A530" s="221"/>
      <c r="B530" s="221"/>
      <c r="C530" s="221"/>
      <c r="D530" s="212"/>
      <c r="E530" s="59"/>
      <c r="G530" s="59"/>
    </row>
    <row r="531" spans="1:7" ht="20.25" customHeight="1" x14ac:dyDescent="0.3">
      <c r="A531" s="221"/>
      <c r="B531" s="221"/>
      <c r="C531" s="221"/>
      <c r="D531" s="212"/>
      <c r="E531" s="59"/>
      <c r="G531" s="59"/>
    </row>
    <row r="532" spans="1:7" ht="20.25" customHeight="1" x14ac:dyDescent="0.3">
      <c r="A532" s="221"/>
      <c r="B532" s="221"/>
      <c r="C532" s="221"/>
      <c r="D532" s="212"/>
      <c r="E532" s="59"/>
      <c r="G532" s="59"/>
    </row>
    <row r="533" spans="1:7" ht="20.25" customHeight="1" x14ac:dyDescent="0.3">
      <c r="A533" s="221"/>
      <c r="B533" s="221"/>
      <c r="C533" s="221"/>
      <c r="D533" s="212"/>
      <c r="E533" s="59"/>
      <c r="G533" s="59"/>
    </row>
    <row r="534" spans="1:7" ht="20.25" customHeight="1" x14ac:dyDescent="0.3">
      <c r="A534" s="221"/>
      <c r="B534" s="221"/>
      <c r="C534" s="221"/>
      <c r="D534" s="212"/>
      <c r="E534" s="59"/>
      <c r="G534" s="59"/>
    </row>
    <row r="535" spans="1:7" ht="20.25" customHeight="1" x14ac:dyDescent="0.3">
      <c r="A535" s="221"/>
      <c r="B535" s="221"/>
      <c r="C535" s="221"/>
      <c r="D535" s="212"/>
      <c r="E535" s="59"/>
      <c r="G535" s="59"/>
    </row>
    <row r="536" spans="1:7" ht="20.25" customHeight="1" x14ac:dyDescent="0.3">
      <c r="A536" s="221"/>
      <c r="B536" s="221"/>
      <c r="C536" s="221"/>
      <c r="D536" s="212"/>
      <c r="E536" s="59"/>
      <c r="G536" s="59"/>
    </row>
    <row r="537" spans="1:7" ht="20.25" customHeight="1" x14ac:dyDescent="0.3">
      <c r="A537" s="221"/>
      <c r="B537" s="221"/>
      <c r="C537" s="221"/>
      <c r="D537" s="212"/>
      <c r="E537" s="59"/>
      <c r="G537" s="59"/>
    </row>
    <row r="538" spans="1:7" ht="20.25" customHeight="1" x14ac:dyDescent="0.3">
      <c r="A538" s="221"/>
      <c r="B538" s="221"/>
      <c r="C538" s="221"/>
      <c r="D538" s="212"/>
      <c r="E538" s="59"/>
      <c r="G538" s="59"/>
    </row>
    <row r="539" spans="1:7" ht="20.25" customHeight="1" x14ac:dyDescent="0.3">
      <c r="A539" s="221"/>
      <c r="B539" s="221"/>
      <c r="C539" s="221"/>
      <c r="D539" s="212"/>
      <c r="E539" s="59"/>
      <c r="G539" s="59"/>
    </row>
    <row r="540" spans="1:7" ht="20.25" customHeight="1" x14ac:dyDescent="0.3">
      <c r="A540" s="221"/>
      <c r="B540" s="221"/>
      <c r="C540" s="221"/>
      <c r="D540" s="212"/>
      <c r="E540" s="59"/>
      <c r="G540" s="59"/>
    </row>
    <row r="541" spans="1:7" ht="20.25" customHeight="1" x14ac:dyDescent="0.3">
      <c r="A541" s="221"/>
      <c r="B541" s="221"/>
      <c r="C541" s="221"/>
      <c r="D541" s="212"/>
      <c r="E541" s="59"/>
      <c r="G541" s="59"/>
    </row>
    <row r="542" spans="1:7" ht="20.25" customHeight="1" x14ac:dyDescent="0.3">
      <c r="A542" s="221"/>
      <c r="B542" s="221"/>
      <c r="C542" s="221"/>
      <c r="D542" s="212"/>
      <c r="E542" s="59"/>
      <c r="G542" s="59"/>
    </row>
    <row r="543" spans="1:7" ht="20.25" customHeight="1" x14ac:dyDescent="0.3">
      <c r="A543" s="221"/>
      <c r="B543" s="221"/>
      <c r="C543" s="221"/>
      <c r="D543" s="212"/>
      <c r="E543" s="59"/>
      <c r="G543" s="59"/>
    </row>
    <row r="544" spans="1:7" ht="20.25" customHeight="1" x14ac:dyDescent="0.3">
      <c r="A544" s="221"/>
      <c r="B544" s="221"/>
      <c r="C544" s="221"/>
      <c r="D544" s="212"/>
      <c r="E544" s="59"/>
      <c r="G544" s="59"/>
    </row>
    <row r="545" spans="1:7" ht="20.25" customHeight="1" x14ac:dyDescent="0.3">
      <c r="A545" s="221"/>
      <c r="B545" s="221"/>
      <c r="C545" s="221"/>
      <c r="D545" s="212"/>
      <c r="E545" s="59"/>
      <c r="G545" s="59"/>
    </row>
    <row r="546" spans="1:7" ht="20.25" customHeight="1" x14ac:dyDescent="0.3">
      <c r="A546" s="221"/>
      <c r="B546" s="221"/>
      <c r="C546" s="221"/>
      <c r="D546" s="212"/>
      <c r="E546" s="59"/>
      <c r="G546" s="59"/>
    </row>
    <row r="547" spans="1:7" ht="20.25" customHeight="1" x14ac:dyDescent="0.3">
      <c r="A547" s="221"/>
      <c r="B547" s="221"/>
      <c r="C547" s="221"/>
      <c r="D547" s="212"/>
      <c r="E547" s="59"/>
      <c r="G547" s="59"/>
    </row>
    <row r="548" spans="1:7" ht="20.25" customHeight="1" x14ac:dyDescent="0.3">
      <c r="A548" s="221"/>
      <c r="B548" s="221"/>
      <c r="C548" s="221"/>
      <c r="D548" s="212"/>
      <c r="E548" s="59"/>
      <c r="G548" s="59"/>
    </row>
    <row r="549" spans="1:7" ht="20.25" customHeight="1" x14ac:dyDescent="0.3">
      <c r="A549" s="221"/>
      <c r="B549" s="221"/>
      <c r="C549" s="221"/>
      <c r="D549" s="212"/>
      <c r="E549" s="59"/>
      <c r="G549" s="59"/>
    </row>
    <row r="550" spans="1:7" ht="20.25" customHeight="1" x14ac:dyDescent="0.3">
      <c r="A550" s="221"/>
      <c r="B550" s="221"/>
      <c r="C550" s="221"/>
      <c r="D550" s="212"/>
      <c r="E550" s="59"/>
      <c r="G550" s="59"/>
    </row>
    <row r="551" spans="1:7" ht="20.25" customHeight="1" x14ac:dyDescent="0.3">
      <c r="A551" s="221"/>
      <c r="B551" s="221"/>
      <c r="C551" s="221"/>
      <c r="D551" s="212"/>
      <c r="E551" s="59"/>
      <c r="G551" s="59"/>
    </row>
    <row r="552" spans="1:7" ht="20.25" customHeight="1" x14ac:dyDescent="0.3">
      <c r="A552" s="221"/>
      <c r="B552" s="221"/>
      <c r="C552" s="221"/>
      <c r="D552" s="212"/>
      <c r="E552" s="59"/>
      <c r="G552" s="59"/>
    </row>
    <row r="553" spans="1:7" ht="20.25" customHeight="1" x14ac:dyDescent="0.3">
      <c r="A553" s="221"/>
      <c r="B553" s="221"/>
      <c r="C553" s="221"/>
      <c r="D553" s="212"/>
      <c r="E553" s="59"/>
      <c r="G553" s="59"/>
    </row>
    <row r="554" spans="1:7" ht="20.25" customHeight="1" x14ac:dyDescent="0.3">
      <c r="A554" s="221"/>
      <c r="B554" s="221"/>
      <c r="C554" s="221"/>
      <c r="D554" s="212"/>
      <c r="E554" s="59"/>
      <c r="G554" s="59"/>
    </row>
    <row r="555" spans="1:7" ht="20.25" customHeight="1" x14ac:dyDescent="0.3">
      <c r="A555" s="221"/>
      <c r="B555" s="221"/>
      <c r="C555" s="221"/>
      <c r="D555" s="212"/>
      <c r="E555" s="59"/>
      <c r="G555" s="59"/>
    </row>
    <row r="556" spans="1:7" ht="20.25" customHeight="1" x14ac:dyDescent="0.3">
      <c r="A556" s="221"/>
      <c r="B556" s="221"/>
      <c r="C556" s="221"/>
      <c r="D556" s="212"/>
      <c r="E556" s="59"/>
      <c r="G556" s="59"/>
    </row>
    <row r="557" spans="1:7" ht="20.25" customHeight="1" x14ac:dyDescent="0.3">
      <c r="A557" s="221"/>
      <c r="B557" s="221"/>
      <c r="C557" s="221"/>
      <c r="D557" s="212"/>
      <c r="E557" s="59"/>
      <c r="G557" s="59"/>
    </row>
    <row r="558" spans="1:7" ht="20.25" customHeight="1" x14ac:dyDescent="0.3">
      <c r="A558" s="221"/>
      <c r="B558" s="221"/>
      <c r="C558" s="221"/>
      <c r="D558" s="212"/>
      <c r="E558" s="59"/>
      <c r="G558" s="59"/>
    </row>
    <row r="559" spans="1:7" ht="20.25" customHeight="1" x14ac:dyDescent="0.3">
      <c r="A559" s="221"/>
      <c r="B559" s="221"/>
      <c r="C559" s="221"/>
      <c r="D559" s="212"/>
      <c r="E559" s="59"/>
      <c r="G559" s="59"/>
    </row>
    <row r="560" spans="1:7" ht="20.25" customHeight="1" x14ac:dyDescent="0.3">
      <c r="A560" s="221"/>
      <c r="B560" s="221"/>
      <c r="C560" s="221"/>
      <c r="D560" s="212"/>
      <c r="E560" s="59"/>
      <c r="G560" s="59"/>
    </row>
    <row r="561" spans="1:7" ht="20.25" customHeight="1" x14ac:dyDescent="0.3">
      <c r="A561" s="221"/>
      <c r="B561" s="221"/>
      <c r="C561" s="221"/>
      <c r="D561" s="212"/>
      <c r="E561" s="59"/>
      <c r="G561" s="59"/>
    </row>
    <row r="562" spans="1:7" ht="20.25" customHeight="1" x14ac:dyDescent="0.3">
      <c r="A562" s="221"/>
      <c r="B562" s="221"/>
      <c r="C562" s="221"/>
      <c r="D562" s="212"/>
      <c r="E562" s="59"/>
      <c r="G562" s="59"/>
    </row>
    <row r="563" spans="1:7" ht="20.25" customHeight="1" x14ac:dyDescent="0.3">
      <c r="A563" s="221"/>
      <c r="B563" s="221"/>
      <c r="C563" s="221"/>
      <c r="D563" s="212"/>
      <c r="E563" s="59"/>
      <c r="G563" s="59"/>
    </row>
    <row r="564" spans="1:7" ht="20.25" customHeight="1" x14ac:dyDescent="0.3">
      <c r="A564" s="221"/>
      <c r="B564" s="221"/>
      <c r="C564" s="221"/>
      <c r="D564" s="212"/>
      <c r="E564" s="59"/>
      <c r="G564" s="59"/>
    </row>
    <row r="565" spans="1:7" ht="20.25" customHeight="1" x14ac:dyDescent="0.3">
      <c r="A565" s="221"/>
      <c r="B565" s="221"/>
      <c r="C565" s="221"/>
      <c r="D565" s="212"/>
      <c r="E565" s="59"/>
      <c r="G565" s="59"/>
    </row>
    <row r="566" spans="1:7" ht="20.25" customHeight="1" x14ac:dyDescent="0.3">
      <c r="A566" s="221"/>
      <c r="B566" s="221"/>
      <c r="C566" s="221"/>
      <c r="D566" s="212"/>
      <c r="E566" s="59"/>
      <c r="G566" s="59"/>
    </row>
    <row r="567" spans="1:7" ht="20.25" customHeight="1" x14ac:dyDescent="0.3">
      <c r="A567" s="221"/>
      <c r="B567" s="221"/>
      <c r="C567" s="221"/>
      <c r="D567" s="212"/>
      <c r="E567" s="59"/>
      <c r="G567" s="59"/>
    </row>
    <row r="568" spans="1:7" ht="20.25" customHeight="1" x14ac:dyDescent="0.3">
      <c r="A568" s="221"/>
      <c r="B568" s="221"/>
      <c r="C568" s="221"/>
      <c r="D568" s="212"/>
      <c r="E568" s="59"/>
      <c r="G568" s="59"/>
    </row>
    <row r="569" spans="1:7" ht="20.25" customHeight="1" x14ac:dyDescent="0.3">
      <c r="A569" s="221"/>
      <c r="B569" s="221"/>
      <c r="C569" s="221"/>
      <c r="D569" s="212"/>
      <c r="E569" s="59"/>
      <c r="G569" s="59"/>
    </row>
    <row r="570" spans="1:7" ht="20.25" customHeight="1" x14ac:dyDescent="0.3">
      <c r="A570" s="221"/>
      <c r="B570" s="221"/>
      <c r="C570" s="221"/>
      <c r="D570" s="212"/>
      <c r="E570" s="59"/>
      <c r="G570" s="59"/>
    </row>
    <row r="571" spans="1:7" ht="20.25" customHeight="1" x14ac:dyDescent="0.3">
      <c r="A571" s="221"/>
      <c r="B571" s="221"/>
      <c r="C571" s="221"/>
      <c r="D571" s="212"/>
      <c r="E571" s="59"/>
      <c r="G571" s="59"/>
    </row>
    <row r="572" spans="1:7" ht="20.25" customHeight="1" x14ac:dyDescent="0.3">
      <c r="A572" s="221"/>
      <c r="B572" s="221"/>
      <c r="C572" s="221"/>
      <c r="D572" s="212"/>
      <c r="E572" s="59"/>
      <c r="G572" s="59"/>
    </row>
    <row r="573" spans="1:7" ht="20.25" customHeight="1" x14ac:dyDescent="0.3">
      <c r="A573" s="221"/>
      <c r="B573" s="221"/>
      <c r="C573" s="221"/>
      <c r="D573" s="212"/>
      <c r="E573" s="59"/>
      <c r="G573" s="59"/>
    </row>
    <row r="574" spans="1:7" ht="20.25" customHeight="1" x14ac:dyDescent="0.3">
      <c r="A574" s="221"/>
      <c r="B574" s="221"/>
      <c r="C574" s="221"/>
      <c r="D574" s="212"/>
      <c r="E574" s="59"/>
      <c r="G574" s="59"/>
    </row>
    <row r="575" spans="1:7" ht="20.25" customHeight="1" x14ac:dyDescent="0.3">
      <c r="A575" s="221"/>
      <c r="B575" s="221"/>
      <c r="C575" s="221"/>
      <c r="D575" s="212"/>
      <c r="E575" s="59"/>
      <c r="G575" s="59"/>
    </row>
    <row r="576" spans="1:7" ht="20.25" customHeight="1" x14ac:dyDescent="0.3">
      <c r="A576" s="221"/>
      <c r="B576" s="221"/>
      <c r="C576" s="221"/>
      <c r="D576" s="212"/>
      <c r="E576" s="59"/>
      <c r="G576" s="59"/>
    </row>
    <row r="577" spans="1:7" ht="20.25" customHeight="1" x14ac:dyDescent="0.3">
      <c r="A577" s="221"/>
      <c r="B577" s="221"/>
      <c r="C577" s="221"/>
      <c r="D577" s="212"/>
      <c r="E577" s="59"/>
      <c r="G577" s="59"/>
    </row>
    <row r="578" spans="1:7" ht="20.25" customHeight="1" x14ac:dyDescent="0.3">
      <c r="A578" s="221"/>
      <c r="B578" s="221"/>
      <c r="C578" s="221"/>
      <c r="D578" s="212"/>
      <c r="E578" s="59"/>
      <c r="G578" s="59"/>
    </row>
    <row r="579" spans="1:7" ht="20.25" customHeight="1" x14ac:dyDescent="0.3">
      <c r="A579" s="221"/>
      <c r="B579" s="221"/>
      <c r="C579" s="221"/>
      <c r="D579" s="212"/>
      <c r="E579" s="59"/>
      <c r="G579" s="59"/>
    </row>
    <row r="580" spans="1:7" ht="20.25" customHeight="1" x14ac:dyDescent="0.3">
      <c r="A580" s="221"/>
      <c r="B580" s="221"/>
      <c r="C580" s="221"/>
      <c r="D580" s="212"/>
      <c r="E580" s="59"/>
      <c r="G580" s="59"/>
    </row>
    <row r="581" spans="1:7" ht="20.25" customHeight="1" x14ac:dyDescent="0.3">
      <c r="A581" s="221"/>
      <c r="B581" s="221"/>
      <c r="C581" s="221"/>
      <c r="D581" s="212"/>
      <c r="E581" s="59"/>
      <c r="G581" s="59"/>
    </row>
    <row r="582" spans="1:7" ht="20.25" customHeight="1" x14ac:dyDescent="0.3">
      <c r="A582" s="221"/>
      <c r="B582" s="221"/>
      <c r="C582" s="221"/>
      <c r="D582" s="212"/>
      <c r="E582" s="59"/>
      <c r="G582" s="59"/>
    </row>
    <row r="583" spans="1:7" ht="20.25" customHeight="1" x14ac:dyDescent="0.3">
      <c r="A583" s="221"/>
      <c r="B583" s="221"/>
      <c r="C583" s="221"/>
      <c r="D583" s="212"/>
      <c r="E583" s="59"/>
      <c r="G583" s="59"/>
    </row>
    <row r="584" spans="1:7" ht="20.25" customHeight="1" x14ac:dyDescent="0.3">
      <c r="A584" s="221"/>
      <c r="B584" s="221"/>
      <c r="C584" s="221"/>
      <c r="D584" s="212"/>
      <c r="E584" s="59"/>
      <c r="G584" s="59"/>
    </row>
    <row r="585" spans="1:7" ht="20.25" customHeight="1" x14ac:dyDescent="0.3">
      <c r="A585" s="221"/>
      <c r="B585" s="221"/>
      <c r="C585" s="221"/>
      <c r="D585" s="212"/>
      <c r="E585" s="59"/>
      <c r="G585" s="59"/>
    </row>
    <row r="586" spans="1:7" ht="20.25" customHeight="1" x14ac:dyDescent="0.3">
      <c r="A586" s="221"/>
      <c r="B586" s="221"/>
      <c r="C586" s="221"/>
      <c r="D586" s="212"/>
      <c r="E586" s="59"/>
      <c r="G586" s="59"/>
    </row>
    <row r="587" spans="1:7" ht="20.25" customHeight="1" x14ac:dyDescent="0.3">
      <c r="A587" s="221"/>
      <c r="B587" s="221"/>
      <c r="C587" s="221"/>
      <c r="D587" s="212"/>
      <c r="E587" s="59"/>
      <c r="G587" s="59"/>
    </row>
    <row r="588" spans="1:7" ht="20.25" customHeight="1" x14ac:dyDescent="0.3">
      <c r="A588" s="221"/>
      <c r="B588" s="221"/>
      <c r="C588" s="221"/>
      <c r="D588" s="212"/>
      <c r="E588" s="59"/>
      <c r="G588" s="59"/>
    </row>
    <row r="589" spans="1:7" ht="20.25" customHeight="1" x14ac:dyDescent="0.3">
      <c r="A589" s="221"/>
      <c r="B589" s="221"/>
      <c r="C589" s="221"/>
      <c r="D589" s="212"/>
      <c r="E589" s="59"/>
      <c r="G589" s="59"/>
    </row>
    <row r="590" spans="1:7" ht="20.25" customHeight="1" x14ac:dyDescent="0.3">
      <c r="A590" s="221"/>
      <c r="B590" s="221"/>
      <c r="C590" s="221"/>
      <c r="D590" s="212"/>
      <c r="E590" s="59"/>
      <c r="G590" s="59"/>
    </row>
    <row r="591" spans="1:7" ht="20.25" customHeight="1" x14ac:dyDescent="0.3">
      <c r="A591" s="221"/>
      <c r="B591" s="221"/>
      <c r="C591" s="221"/>
      <c r="D591" s="212"/>
      <c r="E591" s="59"/>
      <c r="G591" s="59"/>
    </row>
    <row r="592" spans="1:7" ht="20.25" customHeight="1" x14ac:dyDescent="0.3">
      <c r="A592" s="221"/>
      <c r="B592" s="221"/>
      <c r="C592" s="221"/>
      <c r="D592" s="212"/>
      <c r="E592" s="59"/>
      <c r="G592" s="59"/>
    </row>
    <row r="593" spans="1:7" ht="20.25" customHeight="1" x14ac:dyDescent="0.3">
      <c r="A593" s="221"/>
      <c r="B593" s="221"/>
      <c r="C593" s="221"/>
      <c r="D593" s="212"/>
      <c r="E593" s="59"/>
      <c r="G593" s="59"/>
    </row>
    <row r="594" spans="1:7" ht="20.25" customHeight="1" x14ac:dyDescent="0.3">
      <c r="A594" s="221"/>
      <c r="B594" s="221"/>
      <c r="C594" s="221"/>
      <c r="D594" s="212"/>
      <c r="E594" s="59"/>
      <c r="G594" s="59"/>
    </row>
    <row r="595" spans="1:7" ht="20.25" customHeight="1" x14ac:dyDescent="0.3">
      <c r="A595" s="221"/>
      <c r="B595" s="221"/>
      <c r="C595" s="221"/>
      <c r="D595" s="212"/>
      <c r="E595" s="59"/>
      <c r="G595" s="59"/>
    </row>
    <row r="596" spans="1:7" ht="20.25" customHeight="1" x14ac:dyDescent="0.3">
      <c r="A596" s="221"/>
      <c r="B596" s="221"/>
      <c r="C596" s="221"/>
      <c r="D596" s="212"/>
      <c r="E596" s="59"/>
      <c r="G596" s="59"/>
    </row>
    <row r="597" spans="1:7" ht="20.25" customHeight="1" x14ac:dyDescent="0.3">
      <c r="A597" s="221"/>
      <c r="B597" s="221"/>
      <c r="C597" s="221"/>
      <c r="D597" s="212"/>
      <c r="E597" s="59"/>
      <c r="G597" s="59"/>
    </row>
    <row r="598" spans="1:7" ht="20.25" customHeight="1" x14ac:dyDescent="0.3">
      <c r="A598" s="221"/>
      <c r="B598" s="221"/>
      <c r="C598" s="221"/>
      <c r="D598" s="212"/>
      <c r="E598" s="59"/>
      <c r="G598" s="59"/>
    </row>
    <row r="599" spans="1:7" ht="20.25" customHeight="1" x14ac:dyDescent="0.3">
      <c r="A599" s="221"/>
      <c r="B599" s="221"/>
      <c r="C599" s="221"/>
      <c r="D599" s="212"/>
      <c r="E599" s="59"/>
      <c r="G599" s="59"/>
    </row>
    <row r="600" spans="1:7" ht="20.25" customHeight="1" x14ac:dyDescent="0.3">
      <c r="A600" s="221"/>
      <c r="B600" s="221"/>
      <c r="C600" s="221"/>
      <c r="D600" s="212"/>
      <c r="E600" s="59"/>
      <c r="G600" s="59"/>
    </row>
    <row r="601" spans="1:7" ht="20.25" customHeight="1" x14ac:dyDescent="0.3">
      <c r="A601" s="221"/>
      <c r="B601" s="221"/>
      <c r="C601" s="221"/>
      <c r="D601" s="212"/>
      <c r="E601" s="59"/>
      <c r="G601" s="59"/>
    </row>
    <row r="602" spans="1:7" ht="20.25" customHeight="1" x14ac:dyDescent="0.3">
      <c r="A602" s="221"/>
      <c r="B602" s="221"/>
      <c r="C602" s="221"/>
      <c r="D602" s="212"/>
      <c r="E602" s="59"/>
      <c r="G602" s="59"/>
    </row>
    <row r="603" spans="1:7" ht="20.25" customHeight="1" x14ac:dyDescent="0.3">
      <c r="A603" s="221"/>
      <c r="B603" s="221"/>
      <c r="C603" s="221"/>
      <c r="D603" s="212"/>
      <c r="E603" s="59"/>
      <c r="G603" s="59"/>
    </row>
    <row r="604" spans="1:7" ht="20.25" customHeight="1" x14ac:dyDescent="0.3">
      <c r="A604" s="221"/>
      <c r="B604" s="221"/>
      <c r="C604" s="221"/>
      <c r="D604" s="212"/>
      <c r="E604" s="59"/>
      <c r="G604" s="59"/>
    </row>
    <row r="605" spans="1:7" ht="20.25" customHeight="1" x14ac:dyDescent="0.3">
      <c r="A605" s="221"/>
      <c r="B605" s="221"/>
      <c r="C605" s="221"/>
      <c r="D605" s="212"/>
      <c r="E605" s="59"/>
      <c r="G605" s="59"/>
    </row>
    <row r="606" spans="1:7" ht="20.25" customHeight="1" x14ac:dyDescent="0.3">
      <c r="A606" s="221"/>
      <c r="B606" s="221"/>
      <c r="C606" s="221"/>
      <c r="D606" s="212"/>
      <c r="E606" s="59"/>
      <c r="G606" s="59"/>
    </row>
    <row r="607" spans="1:7" ht="20.25" customHeight="1" x14ac:dyDescent="0.3">
      <c r="A607" s="221"/>
      <c r="B607" s="221"/>
      <c r="C607" s="221"/>
      <c r="D607" s="212"/>
      <c r="E607" s="59"/>
      <c r="G607" s="59"/>
    </row>
    <row r="608" spans="1:7" ht="20.25" customHeight="1" x14ac:dyDescent="0.3">
      <c r="A608" s="221"/>
      <c r="B608" s="221"/>
      <c r="C608" s="221"/>
      <c r="D608" s="212"/>
      <c r="E608" s="59"/>
      <c r="G608" s="59"/>
    </row>
    <row r="609" spans="1:7" ht="20.25" customHeight="1" x14ac:dyDescent="0.3">
      <c r="A609" s="221"/>
      <c r="B609" s="221"/>
      <c r="C609" s="221"/>
      <c r="D609" s="212"/>
      <c r="E609" s="59"/>
      <c r="G609" s="59"/>
    </row>
    <row r="610" spans="1:7" ht="20.25" customHeight="1" x14ac:dyDescent="0.3">
      <c r="A610" s="221"/>
      <c r="B610" s="221"/>
      <c r="C610" s="221"/>
      <c r="D610" s="212"/>
      <c r="E610" s="59"/>
      <c r="G610" s="59"/>
    </row>
    <row r="611" spans="1:7" ht="20.25" customHeight="1" x14ac:dyDescent="0.3">
      <c r="A611" s="221"/>
      <c r="B611" s="221"/>
      <c r="C611" s="221"/>
      <c r="D611" s="212"/>
      <c r="E611" s="59"/>
      <c r="G611" s="59"/>
    </row>
    <row r="612" spans="1:7" ht="20.25" customHeight="1" x14ac:dyDescent="0.3">
      <c r="A612" s="221"/>
      <c r="B612" s="221"/>
      <c r="C612" s="221"/>
      <c r="D612" s="212"/>
      <c r="E612" s="59"/>
      <c r="G612" s="59"/>
    </row>
    <row r="613" spans="1:7" ht="20.25" customHeight="1" x14ac:dyDescent="0.3">
      <c r="A613" s="221"/>
      <c r="B613" s="221"/>
      <c r="C613" s="221"/>
      <c r="D613" s="212"/>
      <c r="E613" s="59"/>
      <c r="G613" s="59"/>
    </row>
    <row r="614" spans="1:7" ht="20.25" customHeight="1" x14ac:dyDescent="0.3">
      <c r="A614" s="221"/>
      <c r="B614" s="221"/>
      <c r="C614" s="221"/>
      <c r="D614" s="212"/>
      <c r="E614" s="59"/>
      <c r="G614" s="59"/>
    </row>
    <row r="615" spans="1:7" ht="20.25" customHeight="1" x14ac:dyDescent="0.3">
      <c r="A615" s="221"/>
      <c r="B615" s="221"/>
      <c r="C615" s="221"/>
      <c r="D615" s="212"/>
      <c r="E615" s="59"/>
      <c r="G615" s="59"/>
    </row>
    <row r="616" spans="1:7" ht="20.25" customHeight="1" x14ac:dyDescent="0.3">
      <c r="A616" s="221"/>
      <c r="B616" s="221"/>
      <c r="C616" s="221"/>
      <c r="D616" s="212"/>
      <c r="E616" s="59"/>
      <c r="G616" s="59"/>
    </row>
    <row r="617" spans="1:7" ht="20.25" customHeight="1" x14ac:dyDescent="0.3">
      <c r="A617" s="221"/>
      <c r="B617" s="221"/>
      <c r="C617" s="221"/>
      <c r="D617" s="212"/>
      <c r="E617" s="59"/>
      <c r="G617" s="59"/>
    </row>
    <row r="618" spans="1:7" ht="20.25" customHeight="1" x14ac:dyDescent="0.3">
      <c r="A618" s="221"/>
      <c r="B618" s="221"/>
      <c r="C618" s="221"/>
      <c r="D618" s="212"/>
      <c r="E618" s="59"/>
      <c r="G618" s="59"/>
    </row>
    <row r="619" spans="1:7" ht="20.25" customHeight="1" x14ac:dyDescent="0.3">
      <c r="A619" s="221"/>
      <c r="B619" s="221"/>
      <c r="C619" s="221"/>
      <c r="D619" s="212"/>
      <c r="E619" s="59"/>
      <c r="G619" s="59"/>
    </row>
    <row r="620" spans="1:7" ht="20.25" customHeight="1" x14ac:dyDescent="0.3">
      <c r="A620" s="221"/>
      <c r="B620" s="221"/>
      <c r="C620" s="221"/>
      <c r="D620" s="212"/>
      <c r="E620" s="59"/>
      <c r="G620" s="59"/>
    </row>
    <row r="621" spans="1:7" ht="20.25" customHeight="1" x14ac:dyDescent="0.3">
      <c r="A621" s="221"/>
      <c r="B621" s="221"/>
      <c r="C621" s="221"/>
      <c r="D621" s="212"/>
      <c r="E621" s="59"/>
      <c r="G621" s="59"/>
    </row>
    <row r="622" spans="1:7" ht="20.25" customHeight="1" x14ac:dyDescent="0.3">
      <c r="A622" s="221"/>
      <c r="B622" s="221"/>
      <c r="C622" s="221"/>
      <c r="D622" s="212"/>
      <c r="E622" s="59"/>
      <c r="G622" s="59"/>
    </row>
    <row r="623" spans="1:7" ht="20.25" customHeight="1" x14ac:dyDescent="0.3">
      <c r="A623" s="221"/>
      <c r="B623" s="221"/>
      <c r="C623" s="221"/>
      <c r="D623" s="212"/>
      <c r="E623" s="59"/>
      <c r="G623" s="59"/>
    </row>
    <row r="624" spans="1:7" ht="20.25" customHeight="1" x14ac:dyDescent="0.3">
      <c r="A624" s="221"/>
      <c r="B624" s="221"/>
      <c r="C624" s="221"/>
      <c r="D624" s="212"/>
      <c r="E624" s="59"/>
      <c r="G624" s="59"/>
    </row>
    <row r="625" spans="1:7" ht="20.25" customHeight="1" x14ac:dyDescent="0.3">
      <c r="A625" s="221"/>
      <c r="B625" s="221"/>
      <c r="C625" s="221"/>
      <c r="D625" s="212"/>
      <c r="E625" s="59"/>
      <c r="G625" s="59"/>
    </row>
    <row r="626" spans="1:7" ht="20.25" customHeight="1" x14ac:dyDescent="0.3">
      <c r="A626" s="221"/>
      <c r="B626" s="221"/>
      <c r="C626" s="221"/>
      <c r="D626" s="212"/>
      <c r="E626" s="59"/>
      <c r="G626" s="59"/>
    </row>
    <row r="627" spans="1:7" ht="20.25" customHeight="1" x14ac:dyDescent="0.3">
      <c r="A627" s="221"/>
      <c r="B627" s="221"/>
      <c r="C627" s="221"/>
      <c r="D627" s="212"/>
      <c r="E627" s="59"/>
      <c r="G627" s="59"/>
    </row>
    <row r="628" spans="1:7" ht="20.25" customHeight="1" x14ac:dyDescent="0.3">
      <c r="A628" s="221"/>
      <c r="B628" s="221"/>
      <c r="C628" s="221"/>
      <c r="D628" s="212"/>
      <c r="E628" s="59"/>
      <c r="G628" s="59"/>
    </row>
    <row r="629" spans="1:7" ht="20.25" customHeight="1" x14ac:dyDescent="0.3">
      <c r="A629" s="221"/>
      <c r="B629" s="221"/>
      <c r="C629" s="221"/>
      <c r="D629" s="212"/>
      <c r="E629" s="59"/>
      <c r="G629" s="59"/>
    </row>
    <row r="630" spans="1:7" ht="20.25" customHeight="1" x14ac:dyDescent="0.3">
      <c r="A630" s="221"/>
      <c r="B630" s="221"/>
      <c r="C630" s="221"/>
      <c r="D630" s="212"/>
      <c r="E630" s="59"/>
      <c r="G630" s="59"/>
    </row>
    <row r="631" spans="1:7" ht="20.25" customHeight="1" x14ac:dyDescent="0.3">
      <c r="A631" s="221"/>
      <c r="B631" s="221"/>
      <c r="C631" s="221"/>
      <c r="D631" s="212"/>
      <c r="E631" s="59"/>
      <c r="G631" s="59"/>
    </row>
    <row r="632" spans="1:7" ht="20.25" customHeight="1" x14ac:dyDescent="0.3">
      <c r="A632" s="221"/>
      <c r="B632" s="221"/>
      <c r="C632" s="221"/>
      <c r="D632" s="212"/>
      <c r="E632" s="59"/>
      <c r="G632" s="59"/>
    </row>
    <row r="633" spans="1:7" ht="20.25" customHeight="1" x14ac:dyDescent="0.3">
      <c r="A633" s="221"/>
      <c r="B633" s="221"/>
      <c r="C633" s="221"/>
      <c r="D633" s="212"/>
      <c r="E633" s="59"/>
      <c r="G633" s="59"/>
    </row>
    <row r="634" spans="1:7" ht="20.25" customHeight="1" x14ac:dyDescent="0.3">
      <c r="A634" s="221"/>
      <c r="B634" s="221"/>
      <c r="C634" s="221"/>
      <c r="D634" s="212"/>
      <c r="E634" s="59"/>
      <c r="G634" s="59"/>
    </row>
    <row r="635" spans="1:7" ht="20.25" customHeight="1" x14ac:dyDescent="0.3">
      <c r="A635" s="221"/>
      <c r="B635" s="221"/>
      <c r="C635" s="221"/>
      <c r="D635" s="212"/>
      <c r="E635" s="59"/>
      <c r="G635" s="59"/>
    </row>
    <row r="636" spans="1:7" ht="20.25" customHeight="1" x14ac:dyDescent="0.3">
      <c r="A636" s="221"/>
      <c r="B636" s="221"/>
      <c r="C636" s="221"/>
      <c r="D636" s="212"/>
      <c r="E636" s="59"/>
      <c r="G636" s="59"/>
    </row>
    <row r="637" spans="1:7" ht="20.25" customHeight="1" x14ac:dyDescent="0.3">
      <c r="A637" s="221"/>
      <c r="B637" s="221"/>
      <c r="C637" s="221"/>
      <c r="D637" s="212"/>
      <c r="E637" s="59"/>
      <c r="G637" s="59"/>
    </row>
    <row r="638" spans="1:7" ht="20.25" customHeight="1" x14ac:dyDescent="0.3">
      <c r="A638" s="221"/>
      <c r="B638" s="221"/>
      <c r="C638" s="221"/>
      <c r="D638" s="212"/>
      <c r="E638" s="59"/>
      <c r="G638" s="59"/>
    </row>
    <row r="639" spans="1:7" ht="20.25" customHeight="1" x14ac:dyDescent="0.3">
      <c r="A639" s="221"/>
      <c r="B639" s="221"/>
      <c r="C639" s="221"/>
      <c r="D639" s="212"/>
      <c r="E639" s="59"/>
      <c r="G639" s="59"/>
    </row>
    <row r="640" spans="1:7" ht="20.25" customHeight="1" x14ac:dyDescent="0.3">
      <c r="A640" s="221"/>
      <c r="B640" s="221"/>
      <c r="C640" s="221"/>
      <c r="D640" s="212"/>
      <c r="E640" s="59"/>
      <c r="G640" s="59"/>
    </row>
    <row r="641" spans="1:7" ht="20.25" customHeight="1" x14ac:dyDescent="0.3">
      <c r="A641" s="221"/>
      <c r="B641" s="221"/>
      <c r="C641" s="221"/>
      <c r="D641" s="212"/>
      <c r="E641" s="59"/>
      <c r="G641" s="59"/>
    </row>
    <row r="642" spans="1:7" ht="20.25" customHeight="1" x14ac:dyDescent="0.3">
      <c r="A642" s="221"/>
      <c r="B642" s="221"/>
      <c r="C642" s="221"/>
      <c r="D642" s="212"/>
      <c r="E642" s="59"/>
      <c r="G642" s="59"/>
    </row>
    <row r="643" spans="1:7" ht="20.25" customHeight="1" x14ac:dyDescent="0.3">
      <c r="A643" s="221"/>
      <c r="B643" s="221"/>
      <c r="C643" s="221"/>
      <c r="D643" s="212"/>
      <c r="E643" s="59"/>
      <c r="G643" s="59"/>
    </row>
    <row r="644" spans="1:7" ht="20.25" customHeight="1" x14ac:dyDescent="0.3">
      <c r="A644" s="221"/>
      <c r="B644" s="221"/>
      <c r="C644" s="221"/>
      <c r="D644" s="212"/>
      <c r="E644" s="59"/>
      <c r="G644" s="59"/>
    </row>
    <row r="645" spans="1:7" ht="20.25" customHeight="1" x14ac:dyDescent="0.3">
      <c r="A645" s="221"/>
      <c r="B645" s="221"/>
      <c r="C645" s="221"/>
      <c r="D645" s="212"/>
      <c r="E645" s="59"/>
      <c r="G645" s="59"/>
    </row>
    <row r="646" spans="1:7" ht="20.25" customHeight="1" x14ac:dyDescent="0.3">
      <c r="A646" s="221"/>
      <c r="B646" s="221"/>
      <c r="C646" s="221"/>
      <c r="D646" s="212"/>
      <c r="E646" s="59"/>
      <c r="G646" s="59"/>
    </row>
    <row r="647" spans="1:7" ht="20.25" customHeight="1" x14ac:dyDescent="0.3">
      <c r="A647" s="221"/>
      <c r="B647" s="221"/>
      <c r="C647" s="221"/>
      <c r="D647" s="212"/>
      <c r="E647" s="59"/>
      <c r="G647" s="59"/>
    </row>
    <row r="648" spans="1:7" ht="20.25" customHeight="1" x14ac:dyDescent="0.3">
      <c r="A648" s="221"/>
      <c r="B648" s="221"/>
      <c r="C648" s="221"/>
      <c r="D648" s="212"/>
      <c r="E648" s="59"/>
      <c r="G648" s="59"/>
    </row>
    <row r="649" spans="1:7" ht="20.25" customHeight="1" x14ac:dyDescent="0.3">
      <c r="A649" s="221"/>
      <c r="B649" s="221"/>
      <c r="C649" s="221"/>
      <c r="D649" s="212"/>
      <c r="E649" s="59"/>
      <c r="G649" s="59"/>
    </row>
    <row r="650" spans="1:7" ht="20.25" customHeight="1" x14ac:dyDescent="0.3">
      <c r="A650" s="221"/>
      <c r="B650" s="221"/>
      <c r="C650" s="221"/>
      <c r="D650" s="212"/>
      <c r="E650" s="59"/>
      <c r="G650" s="59"/>
    </row>
    <row r="651" spans="1:7" ht="20.25" customHeight="1" x14ac:dyDescent="0.3">
      <c r="A651" s="221"/>
      <c r="B651" s="221"/>
      <c r="C651" s="221"/>
      <c r="D651" s="212"/>
      <c r="E651" s="59"/>
      <c r="G651" s="59"/>
    </row>
    <row r="652" spans="1:7" ht="20.25" customHeight="1" x14ac:dyDescent="0.3">
      <c r="A652" s="221"/>
      <c r="B652" s="221"/>
      <c r="C652" s="221"/>
      <c r="D652" s="212"/>
      <c r="E652" s="59"/>
      <c r="G652" s="59"/>
    </row>
    <row r="653" spans="1:7" ht="20.25" customHeight="1" x14ac:dyDescent="0.3">
      <c r="A653" s="221"/>
      <c r="B653" s="221"/>
      <c r="C653" s="221"/>
      <c r="D653" s="212"/>
      <c r="E653" s="59"/>
      <c r="G653" s="59"/>
    </row>
    <row r="654" spans="1:7" ht="20.25" customHeight="1" x14ac:dyDescent="0.3">
      <c r="A654" s="221"/>
      <c r="B654" s="221"/>
      <c r="C654" s="221"/>
      <c r="D654" s="212"/>
      <c r="E654" s="59"/>
      <c r="G654" s="59"/>
    </row>
    <row r="655" spans="1:7" ht="20.25" customHeight="1" x14ac:dyDescent="0.3">
      <c r="A655" s="221"/>
      <c r="B655" s="221"/>
      <c r="C655" s="221"/>
      <c r="D655" s="212"/>
      <c r="E655" s="59"/>
      <c r="G655" s="59"/>
    </row>
    <row r="656" spans="1:7" ht="20.25" customHeight="1" x14ac:dyDescent="0.3">
      <c r="A656" s="221"/>
      <c r="B656" s="221"/>
      <c r="C656" s="221"/>
      <c r="D656" s="212"/>
      <c r="E656" s="59"/>
      <c r="G656" s="59"/>
    </row>
    <row r="657" spans="1:7" ht="20.25" customHeight="1" x14ac:dyDescent="0.3">
      <c r="A657" s="221"/>
      <c r="B657" s="221"/>
      <c r="C657" s="221"/>
      <c r="D657" s="212"/>
      <c r="E657" s="59"/>
      <c r="G657" s="59"/>
    </row>
    <row r="658" spans="1:7" ht="20.25" customHeight="1" x14ac:dyDescent="0.3">
      <c r="A658" s="221"/>
      <c r="B658" s="221"/>
      <c r="C658" s="221"/>
      <c r="D658" s="212"/>
      <c r="E658" s="59"/>
      <c r="G658" s="59"/>
    </row>
    <row r="659" spans="1:7" ht="20.25" customHeight="1" x14ac:dyDescent="0.3">
      <c r="A659" s="221"/>
      <c r="B659" s="221"/>
      <c r="C659" s="221"/>
      <c r="D659" s="212"/>
      <c r="E659" s="59"/>
      <c r="G659" s="59"/>
    </row>
    <row r="660" spans="1:7" ht="20.25" customHeight="1" x14ac:dyDescent="0.3">
      <c r="A660" s="221"/>
      <c r="B660" s="221"/>
      <c r="C660" s="221"/>
      <c r="D660" s="212"/>
      <c r="E660" s="59"/>
      <c r="G660" s="59"/>
    </row>
    <row r="661" spans="1:7" ht="20.25" customHeight="1" x14ac:dyDescent="0.3">
      <c r="A661" s="221"/>
      <c r="B661" s="221"/>
      <c r="C661" s="221"/>
      <c r="D661" s="212"/>
      <c r="E661" s="59"/>
      <c r="G661" s="59"/>
    </row>
    <row r="662" spans="1:7" ht="20.25" customHeight="1" x14ac:dyDescent="0.3">
      <c r="A662" s="221"/>
      <c r="B662" s="221"/>
      <c r="C662" s="221"/>
      <c r="D662" s="212"/>
      <c r="E662" s="59"/>
      <c r="G662" s="59"/>
    </row>
    <row r="663" spans="1:7" ht="20.25" customHeight="1" x14ac:dyDescent="0.3">
      <c r="A663" s="221"/>
      <c r="B663" s="221"/>
      <c r="C663" s="221"/>
      <c r="D663" s="212"/>
      <c r="E663" s="59"/>
      <c r="G663" s="59"/>
    </row>
    <row r="664" spans="1:7" ht="20.25" customHeight="1" x14ac:dyDescent="0.3">
      <c r="A664" s="221"/>
      <c r="B664" s="221"/>
      <c r="C664" s="221"/>
      <c r="D664" s="212"/>
      <c r="E664" s="59"/>
      <c r="G664" s="59"/>
    </row>
    <row r="665" spans="1:7" ht="20.25" customHeight="1" x14ac:dyDescent="0.3">
      <c r="A665" s="221"/>
      <c r="B665" s="221"/>
      <c r="C665" s="221"/>
      <c r="D665" s="212"/>
      <c r="E665" s="59"/>
      <c r="G665" s="59"/>
    </row>
    <row r="666" spans="1:7" ht="20.25" customHeight="1" x14ac:dyDescent="0.3">
      <c r="A666" s="221"/>
      <c r="B666" s="221"/>
      <c r="C666" s="221"/>
      <c r="D666" s="212"/>
      <c r="E666" s="59"/>
      <c r="G666" s="59"/>
    </row>
    <row r="667" spans="1:7" ht="20.25" customHeight="1" x14ac:dyDescent="0.3">
      <c r="A667" s="221"/>
      <c r="B667" s="221"/>
      <c r="C667" s="221"/>
      <c r="D667" s="212"/>
      <c r="E667" s="59"/>
      <c r="G667" s="59"/>
    </row>
    <row r="668" spans="1:7" ht="20.25" customHeight="1" x14ac:dyDescent="0.3">
      <c r="A668" s="221"/>
      <c r="B668" s="221"/>
      <c r="C668" s="221"/>
      <c r="D668" s="212"/>
      <c r="E668" s="59"/>
      <c r="G668" s="59"/>
    </row>
    <row r="669" spans="1:7" ht="20.25" customHeight="1" x14ac:dyDescent="0.3">
      <c r="A669" s="221"/>
      <c r="B669" s="221"/>
      <c r="C669" s="221"/>
      <c r="D669" s="212"/>
      <c r="E669" s="59"/>
      <c r="G669" s="59"/>
    </row>
    <row r="670" spans="1:7" ht="20.25" customHeight="1" x14ac:dyDescent="0.3">
      <c r="A670" s="221"/>
      <c r="B670" s="221"/>
      <c r="C670" s="221"/>
      <c r="D670" s="212"/>
      <c r="E670" s="59"/>
      <c r="G670" s="59"/>
    </row>
    <row r="671" spans="1:7" ht="20.25" customHeight="1" x14ac:dyDescent="0.3">
      <c r="A671" s="221"/>
      <c r="B671" s="221"/>
      <c r="C671" s="221"/>
      <c r="D671" s="212"/>
      <c r="E671" s="59"/>
      <c r="G671" s="59"/>
    </row>
    <row r="672" spans="1:7" ht="20.25" customHeight="1" x14ac:dyDescent="0.3">
      <c r="A672" s="221"/>
      <c r="B672" s="221"/>
      <c r="C672" s="221"/>
      <c r="D672" s="212"/>
      <c r="E672" s="59"/>
      <c r="G672" s="59"/>
    </row>
    <row r="673" spans="1:7" ht="20.25" customHeight="1" x14ac:dyDescent="0.3">
      <c r="A673" s="221"/>
      <c r="B673" s="221"/>
      <c r="C673" s="221"/>
      <c r="D673" s="212"/>
      <c r="E673" s="59"/>
      <c r="G673" s="59"/>
    </row>
    <row r="674" spans="1:7" ht="20.25" customHeight="1" x14ac:dyDescent="0.3">
      <c r="A674" s="221"/>
      <c r="B674" s="221"/>
      <c r="C674" s="221"/>
      <c r="D674" s="212"/>
      <c r="E674" s="59"/>
      <c r="G674" s="59"/>
    </row>
    <row r="675" spans="1:7" ht="20.25" customHeight="1" x14ac:dyDescent="0.3">
      <c r="A675" s="221"/>
      <c r="B675" s="221"/>
      <c r="C675" s="221"/>
      <c r="D675" s="212"/>
      <c r="E675" s="59"/>
      <c r="G675" s="59"/>
    </row>
    <row r="676" spans="1:7" ht="20.25" customHeight="1" x14ac:dyDescent="0.3">
      <c r="A676" s="221"/>
      <c r="B676" s="221"/>
      <c r="C676" s="221"/>
      <c r="D676" s="212"/>
      <c r="E676" s="59"/>
      <c r="G676" s="59"/>
    </row>
    <row r="677" spans="1:7" ht="20.25" customHeight="1" x14ac:dyDescent="0.3">
      <c r="A677" s="221"/>
      <c r="B677" s="221"/>
      <c r="C677" s="221"/>
      <c r="D677" s="212"/>
      <c r="E677" s="59"/>
      <c r="G677" s="59"/>
    </row>
    <row r="678" spans="1:7" ht="20.25" customHeight="1" x14ac:dyDescent="0.3">
      <c r="A678" s="221"/>
      <c r="B678" s="221"/>
      <c r="C678" s="221"/>
      <c r="D678" s="212"/>
      <c r="E678" s="59"/>
      <c r="G678" s="59"/>
    </row>
    <row r="679" spans="1:7" ht="20.25" customHeight="1" x14ac:dyDescent="0.3">
      <c r="A679" s="221"/>
      <c r="B679" s="221"/>
      <c r="C679" s="221"/>
      <c r="D679" s="212"/>
      <c r="E679" s="59"/>
      <c r="G679" s="59"/>
    </row>
    <row r="680" spans="1:7" ht="20.25" customHeight="1" x14ac:dyDescent="0.3">
      <c r="A680" s="221"/>
      <c r="B680" s="221"/>
      <c r="C680" s="221"/>
      <c r="D680" s="212"/>
      <c r="E680" s="59"/>
      <c r="G680" s="59"/>
    </row>
    <row r="681" spans="1:7" ht="20.25" customHeight="1" x14ac:dyDescent="0.3">
      <c r="A681" s="221"/>
      <c r="B681" s="221"/>
      <c r="C681" s="221"/>
      <c r="D681" s="212"/>
      <c r="E681" s="59"/>
      <c r="G681" s="59"/>
    </row>
    <row r="682" spans="1:7" ht="20.25" customHeight="1" x14ac:dyDescent="0.3">
      <c r="A682" s="221"/>
      <c r="B682" s="221"/>
      <c r="C682" s="221"/>
      <c r="D682" s="212"/>
      <c r="E682" s="59"/>
      <c r="G682" s="59"/>
    </row>
    <row r="683" spans="1:7" ht="20.25" customHeight="1" x14ac:dyDescent="0.3">
      <c r="A683" s="221"/>
      <c r="B683" s="221"/>
      <c r="C683" s="221"/>
      <c r="D683" s="212"/>
      <c r="E683" s="59"/>
      <c r="G683" s="59"/>
    </row>
    <row r="684" spans="1:7" ht="20.25" customHeight="1" x14ac:dyDescent="0.3">
      <c r="A684" s="221"/>
      <c r="B684" s="221"/>
      <c r="C684" s="221"/>
      <c r="D684" s="212"/>
      <c r="E684" s="59"/>
      <c r="G684" s="59"/>
    </row>
    <row r="685" spans="1:7" ht="20.25" customHeight="1" x14ac:dyDescent="0.3">
      <c r="A685" s="221"/>
      <c r="B685" s="221"/>
      <c r="C685" s="221"/>
      <c r="D685" s="212"/>
      <c r="E685" s="59"/>
      <c r="G685" s="59"/>
    </row>
    <row r="686" spans="1:7" ht="20.25" customHeight="1" x14ac:dyDescent="0.3">
      <c r="A686" s="221"/>
      <c r="B686" s="221"/>
      <c r="C686" s="221"/>
      <c r="D686" s="212"/>
      <c r="E686" s="59"/>
      <c r="G686" s="59"/>
    </row>
    <row r="687" spans="1:7" ht="20.25" customHeight="1" x14ac:dyDescent="0.3">
      <c r="A687" s="221"/>
      <c r="B687" s="221"/>
      <c r="C687" s="221"/>
      <c r="D687" s="212"/>
      <c r="E687" s="59"/>
      <c r="G687" s="59"/>
    </row>
    <row r="688" spans="1:7" ht="20.25" customHeight="1" x14ac:dyDescent="0.3">
      <c r="A688" s="221"/>
      <c r="B688" s="221"/>
      <c r="C688" s="221"/>
      <c r="D688" s="212"/>
      <c r="E688" s="59"/>
      <c r="G688" s="59"/>
    </row>
    <row r="689" spans="1:7" ht="20.25" customHeight="1" x14ac:dyDescent="0.3">
      <c r="A689" s="221"/>
      <c r="B689" s="221"/>
      <c r="C689" s="221"/>
      <c r="D689" s="212"/>
      <c r="E689" s="59"/>
      <c r="G689" s="59"/>
    </row>
    <row r="690" spans="1:7" ht="20.25" customHeight="1" x14ac:dyDescent="0.3">
      <c r="A690" s="221"/>
      <c r="B690" s="221"/>
      <c r="C690" s="221"/>
      <c r="D690" s="212"/>
      <c r="E690" s="59"/>
      <c r="G690" s="59"/>
    </row>
    <row r="691" spans="1:7" ht="20.25" customHeight="1" x14ac:dyDescent="0.3">
      <c r="A691" s="221"/>
      <c r="B691" s="221"/>
      <c r="C691" s="221"/>
      <c r="D691" s="212"/>
      <c r="E691" s="59"/>
      <c r="G691" s="59"/>
    </row>
    <row r="692" spans="1:7" ht="20.25" customHeight="1" x14ac:dyDescent="0.3">
      <c r="A692" s="221"/>
      <c r="B692" s="221"/>
      <c r="C692" s="221"/>
      <c r="D692" s="212"/>
      <c r="E692" s="59"/>
      <c r="G692" s="59"/>
    </row>
    <row r="693" spans="1:7" ht="20.25" customHeight="1" x14ac:dyDescent="0.3">
      <c r="A693" s="221"/>
      <c r="B693" s="221"/>
      <c r="C693" s="221"/>
      <c r="D693" s="212"/>
      <c r="E693" s="59"/>
      <c r="G693" s="59"/>
    </row>
    <row r="694" spans="1:7" ht="20.25" customHeight="1" x14ac:dyDescent="0.3">
      <c r="A694" s="221"/>
      <c r="B694" s="221"/>
      <c r="C694" s="221"/>
      <c r="D694" s="212"/>
      <c r="E694" s="59"/>
      <c r="G694" s="59"/>
    </row>
    <row r="695" spans="1:7" ht="20.25" customHeight="1" x14ac:dyDescent="0.3">
      <c r="A695" s="221"/>
      <c r="B695" s="221"/>
      <c r="C695" s="221"/>
      <c r="D695" s="212"/>
      <c r="E695" s="59"/>
      <c r="G695" s="59"/>
    </row>
    <row r="696" spans="1:7" ht="20.25" customHeight="1" x14ac:dyDescent="0.3">
      <c r="A696" s="221"/>
      <c r="B696" s="221"/>
      <c r="C696" s="221"/>
      <c r="D696" s="212"/>
      <c r="E696" s="59"/>
      <c r="G696" s="59"/>
    </row>
    <row r="697" spans="1:7" ht="20.25" customHeight="1" x14ac:dyDescent="0.3">
      <c r="A697" s="221"/>
      <c r="B697" s="221"/>
      <c r="C697" s="221"/>
      <c r="D697" s="212"/>
      <c r="E697" s="59"/>
      <c r="G697" s="59"/>
    </row>
    <row r="698" spans="1:7" ht="20.25" customHeight="1" x14ac:dyDescent="0.3">
      <c r="A698" s="221"/>
      <c r="B698" s="221"/>
      <c r="C698" s="221"/>
      <c r="D698" s="212"/>
      <c r="E698" s="59"/>
      <c r="G698" s="59"/>
    </row>
    <row r="699" spans="1:7" ht="20.25" customHeight="1" x14ac:dyDescent="0.3">
      <c r="A699" s="221"/>
      <c r="B699" s="221"/>
      <c r="C699" s="221"/>
      <c r="D699" s="212"/>
      <c r="E699" s="59"/>
      <c r="G699" s="59"/>
    </row>
    <row r="700" spans="1:7" ht="20.25" customHeight="1" x14ac:dyDescent="0.3">
      <c r="A700" s="221"/>
      <c r="B700" s="221"/>
      <c r="C700" s="221"/>
      <c r="D700" s="212"/>
      <c r="E700" s="59"/>
      <c r="G700" s="59"/>
    </row>
    <row r="701" spans="1:7" ht="20.25" customHeight="1" x14ac:dyDescent="0.3">
      <c r="A701" s="221"/>
      <c r="B701" s="221"/>
      <c r="C701" s="221"/>
      <c r="D701" s="212"/>
      <c r="E701" s="59"/>
      <c r="G701" s="59"/>
    </row>
    <row r="702" spans="1:7" ht="20.25" customHeight="1" x14ac:dyDescent="0.3">
      <c r="A702" s="221"/>
      <c r="B702" s="221"/>
      <c r="C702" s="221"/>
      <c r="D702" s="212"/>
      <c r="E702" s="59"/>
      <c r="G702" s="59"/>
    </row>
    <row r="703" spans="1:7" ht="20.25" customHeight="1" x14ac:dyDescent="0.3">
      <c r="A703" s="221"/>
      <c r="B703" s="221"/>
      <c r="C703" s="221"/>
      <c r="D703" s="212"/>
      <c r="E703" s="59"/>
      <c r="G703" s="59"/>
    </row>
    <row r="704" spans="1:7" ht="20.25" customHeight="1" x14ac:dyDescent="0.3">
      <c r="A704" s="221"/>
      <c r="B704" s="221"/>
      <c r="C704" s="221"/>
      <c r="D704" s="212"/>
      <c r="E704" s="59"/>
      <c r="G704" s="59"/>
    </row>
    <row r="705" spans="1:7" ht="20.25" customHeight="1" x14ac:dyDescent="0.3">
      <c r="A705" s="221"/>
      <c r="B705" s="221"/>
      <c r="C705" s="221"/>
      <c r="D705" s="212"/>
      <c r="E705" s="59"/>
      <c r="G705" s="59"/>
    </row>
    <row r="706" spans="1:7" ht="20.25" customHeight="1" x14ac:dyDescent="0.3">
      <c r="A706" s="221"/>
      <c r="B706" s="221"/>
      <c r="C706" s="221"/>
      <c r="D706" s="212"/>
      <c r="E706" s="59"/>
      <c r="G706" s="59"/>
    </row>
    <row r="707" spans="1:7" ht="20.25" customHeight="1" x14ac:dyDescent="0.3">
      <c r="A707" s="221"/>
      <c r="B707" s="221"/>
      <c r="C707" s="221"/>
      <c r="D707" s="212"/>
      <c r="E707" s="59"/>
      <c r="G707" s="59"/>
    </row>
    <row r="708" spans="1:7" ht="20.25" customHeight="1" x14ac:dyDescent="0.3">
      <c r="A708" s="221"/>
      <c r="B708" s="221"/>
      <c r="C708" s="221"/>
      <c r="D708" s="212"/>
      <c r="E708" s="59"/>
      <c r="G708" s="59"/>
    </row>
    <row r="709" spans="1:7" ht="20.25" customHeight="1" x14ac:dyDescent="0.3">
      <c r="A709" s="221"/>
      <c r="B709" s="221"/>
      <c r="C709" s="221"/>
      <c r="D709" s="212"/>
      <c r="E709" s="59"/>
      <c r="G709" s="59"/>
    </row>
    <row r="710" spans="1:7" ht="20.25" customHeight="1" x14ac:dyDescent="0.3">
      <c r="A710" s="221"/>
      <c r="B710" s="221"/>
      <c r="C710" s="221"/>
      <c r="D710" s="212"/>
      <c r="E710" s="59"/>
      <c r="G710" s="59"/>
    </row>
    <row r="711" spans="1:7" ht="20.25" customHeight="1" x14ac:dyDescent="0.3">
      <c r="A711" s="221"/>
      <c r="B711" s="221"/>
      <c r="C711" s="221"/>
      <c r="D711" s="212"/>
      <c r="E711" s="59"/>
      <c r="G711" s="59"/>
    </row>
    <row r="712" spans="1:7" ht="20.25" customHeight="1" x14ac:dyDescent="0.3">
      <c r="A712" s="221"/>
      <c r="B712" s="221"/>
      <c r="C712" s="221"/>
      <c r="D712" s="212"/>
      <c r="E712" s="59"/>
      <c r="G712" s="59"/>
    </row>
    <row r="713" spans="1:7" ht="20.25" customHeight="1" x14ac:dyDescent="0.3">
      <c r="A713" s="221"/>
      <c r="B713" s="221"/>
      <c r="C713" s="221"/>
      <c r="D713" s="212"/>
      <c r="E713" s="59"/>
      <c r="G713" s="59"/>
    </row>
    <row r="714" spans="1:7" ht="20.25" customHeight="1" x14ac:dyDescent="0.3">
      <c r="A714" s="221"/>
      <c r="B714" s="221"/>
      <c r="C714" s="221"/>
      <c r="D714" s="212"/>
      <c r="E714" s="59"/>
      <c r="G714" s="59"/>
    </row>
    <row r="715" spans="1:7" ht="20.25" customHeight="1" x14ac:dyDescent="0.3">
      <c r="A715" s="221"/>
      <c r="B715" s="221"/>
      <c r="C715" s="221"/>
      <c r="D715" s="212"/>
      <c r="E715" s="59"/>
      <c r="G715" s="59"/>
    </row>
    <row r="716" spans="1:7" ht="20.25" customHeight="1" x14ac:dyDescent="0.3">
      <c r="A716" s="221"/>
      <c r="B716" s="221"/>
      <c r="C716" s="221"/>
      <c r="D716" s="212"/>
      <c r="E716" s="59"/>
      <c r="G716" s="59"/>
    </row>
    <row r="717" spans="1:7" ht="20.25" customHeight="1" x14ac:dyDescent="0.3">
      <c r="A717" s="221"/>
      <c r="B717" s="221"/>
      <c r="C717" s="221"/>
      <c r="D717" s="212"/>
      <c r="E717" s="59"/>
      <c r="G717" s="59"/>
    </row>
    <row r="718" spans="1:7" ht="20.25" customHeight="1" x14ac:dyDescent="0.3">
      <c r="A718" s="221"/>
      <c r="B718" s="221"/>
      <c r="C718" s="221"/>
      <c r="D718" s="212"/>
      <c r="E718" s="59"/>
      <c r="G718" s="59"/>
    </row>
    <row r="719" spans="1:7" ht="20.25" customHeight="1" x14ac:dyDescent="0.3">
      <c r="A719" s="221"/>
      <c r="B719" s="221"/>
      <c r="C719" s="221"/>
      <c r="D719" s="212"/>
      <c r="E719" s="59"/>
      <c r="G719" s="59"/>
    </row>
    <row r="720" spans="1:7" ht="20.25" customHeight="1" x14ac:dyDescent="0.3">
      <c r="A720" s="221"/>
      <c r="B720" s="221"/>
      <c r="C720" s="221"/>
      <c r="D720" s="212"/>
      <c r="E720" s="59"/>
      <c r="G720" s="59"/>
    </row>
    <row r="721" spans="1:7" ht="20.25" customHeight="1" x14ac:dyDescent="0.3">
      <c r="A721" s="221"/>
      <c r="B721" s="221"/>
      <c r="C721" s="221"/>
      <c r="D721" s="212"/>
      <c r="E721" s="59"/>
      <c r="G721" s="59"/>
    </row>
    <row r="722" spans="1:7" ht="20.25" customHeight="1" x14ac:dyDescent="0.3">
      <c r="A722" s="221"/>
      <c r="B722" s="221"/>
      <c r="C722" s="221"/>
      <c r="D722" s="212"/>
      <c r="E722" s="59"/>
      <c r="G722" s="59"/>
    </row>
    <row r="723" spans="1:7" ht="20.25" customHeight="1" x14ac:dyDescent="0.3">
      <c r="A723" s="221"/>
      <c r="B723" s="221"/>
      <c r="C723" s="221"/>
      <c r="D723" s="212"/>
      <c r="E723" s="59"/>
      <c r="G723" s="59"/>
    </row>
    <row r="724" spans="1:7" ht="20.25" customHeight="1" x14ac:dyDescent="0.3">
      <c r="A724" s="221"/>
      <c r="B724" s="221"/>
      <c r="C724" s="221"/>
      <c r="D724" s="212"/>
      <c r="E724" s="59"/>
      <c r="G724" s="59"/>
    </row>
    <row r="725" spans="1:7" ht="20.25" customHeight="1" x14ac:dyDescent="0.3">
      <c r="A725" s="221"/>
      <c r="B725" s="221"/>
      <c r="C725" s="221"/>
      <c r="D725" s="212"/>
      <c r="E725" s="59"/>
      <c r="G725" s="59"/>
    </row>
    <row r="726" spans="1:7" ht="20.25" customHeight="1" x14ac:dyDescent="0.3">
      <c r="A726" s="221"/>
      <c r="B726" s="221"/>
      <c r="C726" s="221"/>
      <c r="D726" s="212"/>
      <c r="E726" s="59"/>
      <c r="G726" s="59"/>
    </row>
    <row r="727" spans="1:7" ht="20.25" customHeight="1" x14ac:dyDescent="0.3">
      <c r="A727" s="221"/>
      <c r="B727" s="221"/>
      <c r="C727" s="221"/>
      <c r="D727" s="212"/>
      <c r="E727" s="59"/>
      <c r="G727" s="59"/>
    </row>
    <row r="728" spans="1:7" ht="20.25" customHeight="1" x14ac:dyDescent="0.3">
      <c r="A728" s="221"/>
      <c r="B728" s="221"/>
      <c r="C728" s="221"/>
      <c r="D728" s="212"/>
      <c r="E728" s="59"/>
      <c r="G728" s="59"/>
    </row>
    <row r="729" spans="1:7" ht="20.25" customHeight="1" x14ac:dyDescent="0.3">
      <c r="A729" s="221"/>
      <c r="B729" s="221"/>
      <c r="C729" s="221"/>
      <c r="D729" s="212"/>
      <c r="E729" s="59"/>
      <c r="G729" s="59"/>
    </row>
    <row r="730" spans="1:7" ht="20.25" customHeight="1" x14ac:dyDescent="0.3">
      <c r="A730" s="221"/>
      <c r="B730" s="221"/>
      <c r="C730" s="221"/>
      <c r="D730" s="212"/>
      <c r="E730" s="59"/>
      <c r="G730" s="59"/>
    </row>
    <row r="731" spans="1:7" ht="20.25" customHeight="1" x14ac:dyDescent="0.3">
      <c r="A731" s="221"/>
      <c r="B731" s="221"/>
      <c r="C731" s="221"/>
      <c r="D731" s="212"/>
      <c r="E731" s="59"/>
      <c r="G731" s="59"/>
    </row>
    <row r="732" spans="1:7" ht="20.25" customHeight="1" x14ac:dyDescent="0.3">
      <c r="A732" s="221"/>
      <c r="B732" s="221"/>
      <c r="C732" s="221"/>
      <c r="D732" s="212"/>
      <c r="E732" s="59"/>
      <c r="G732" s="59"/>
    </row>
    <row r="733" spans="1:7" ht="20.25" customHeight="1" x14ac:dyDescent="0.3">
      <c r="A733" s="221"/>
      <c r="B733" s="221"/>
      <c r="C733" s="221"/>
      <c r="D733" s="212"/>
      <c r="E733" s="59"/>
      <c r="G733" s="59"/>
    </row>
    <row r="734" spans="1:7" ht="20.25" customHeight="1" x14ac:dyDescent="0.3">
      <c r="A734" s="221"/>
      <c r="B734" s="221"/>
      <c r="C734" s="221"/>
      <c r="D734" s="212"/>
      <c r="E734" s="59"/>
      <c r="G734" s="59"/>
    </row>
    <row r="735" spans="1:7" ht="20.25" customHeight="1" x14ac:dyDescent="0.3">
      <c r="A735" s="221"/>
      <c r="B735" s="221"/>
      <c r="C735" s="221"/>
      <c r="D735" s="212"/>
      <c r="E735" s="59"/>
      <c r="G735" s="59"/>
    </row>
    <row r="736" spans="1:7" ht="20.25" customHeight="1" x14ac:dyDescent="0.3">
      <c r="A736" s="221"/>
      <c r="B736" s="221"/>
      <c r="C736" s="221"/>
      <c r="D736" s="212"/>
      <c r="E736" s="59"/>
      <c r="G736" s="59"/>
    </row>
    <row r="737" spans="1:7" ht="20.25" customHeight="1" x14ac:dyDescent="0.3">
      <c r="A737" s="221"/>
      <c r="B737" s="221"/>
      <c r="C737" s="221"/>
      <c r="D737" s="212"/>
      <c r="E737" s="59"/>
      <c r="G737" s="59"/>
    </row>
    <row r="738" spans="1:7" ht="20.25" customHeight="1" x14ac:dyDescent="0.3">
      <c r="A738" s="221"/>
      <c r="B738" s="221"/>
      <c r="C738" s="221"/>
      <c r="D738" s="212"/>
      <c r="E738" s="59"/>
      <c r="G738" s="59"/>
    </row>
    <row r="739" spans="1:7" ht="20.25" customHeight="1" x14ac:dyDescent="0.3">
      <c r="A739" s="221"/>
      <c r="B739" s="221"/>
      <c r="C739" s="221"/>
      <c r="D739" s="212"/>
      <c r="E739" s="59"/>
      <c r="G739" s="59"/>
    </row>
    <row r="740" spans="1:7" ht="20.25" customHeight="1" x14ac:dyDescent="0.3">
      <c r="A740" s="221"/>
      <c r="B740" s="221"/>
      <c r="C740" s="221"/>
      <c r="D740" s="212"/>
      <c r="E740" s="59"/>
      <c r="G740" s="59"/>
    </row>
    <row r="741" spans="1:7" ht="20.25" customHeight="1" x14ac:dyDescent="0.3">
      <c r="A741" s="221"/>
      <c r="B741" s="221"/>
      <c r="C741" s="221"/>
      <c r="D741" s="212"/>
      <c r="E741" s="59"/>
      <c r="G741" s="59"/>
    </row>
    <row r="742" spans="1:7" ht="20.25" customHeight="1" x14ac:dyDescent="0.3">
      <c r="A742" s="221"/>
      <c r="B742" s="221"/>
      <c r="C742" s="221"/>
      <c r="D742" s="212"/>
      <c r="E742" s="59"/>
      <c r="G742" s="59"/>
    </row>
    <row r="743" spans="1:7" ht="20.25" customHeight="1" x14ac:dyDescent="0.3">
      <c r="A743" s="221"/>
      <c r="B743" s="221"/>
      <c r="C743" s="221"/>
      <c r="D743" s="212"/>
      <c r="E743" s="59"/>
      <c r="G743" s="59"/>
    </row>
    <row r="744" spans="1:7" ht="20.25" customHeight="1" x14ac:dyDescent="0.3">
      <c r="A744" s="221"/>
      <c r="B744" s="221"/>
      <c r="C744" s="221"/>
      <c r="D744" s="212"/>
      <c r="E744" s="59"/>
      <c r="G744" s="59"/>
    </row>
    <row r="745" spans="1:7" ht="20.25" customHeight="1" x14ac:dyDescent="0.3">
      <c r="A745" s="221"/>
      <c r="B745" s="221"/>
      <c r="C745" s="221"/>
      <c r="D745" s="212"/>
      <c r="E745" s="59"/>
      <c r="G745" s="59"/>
    </row>
    <row r="746" spans="1:7" ht="20.25" customHeight="1" x14ac:dyDescent="0.3">
      <c r="A746" s="221"/>
      <c r="B746" s="221"/>
      <c r="C746" s="221"/>
      <c r="D746" s="212"/>
      <c r="E746" s="59"/>
      <c r="G746" s="59"/>
    </row>
    <row r="747" spans="1:7" ht="20.25" customHeight="1" x14ac:dyDescent="0.3">
      <c r="A747" s="221"/>
      <c r="B747" s="221"/>
      <c r="C747" s="221"/>
      <c r="D747" s="212"/>
      <c r="E747" s="59"/>
      <c r="G747" s="59"/>
    </row>
    <row r="748" spans="1:7" ht="20.25" customHeight="1" x14ac:dyDescent="0.3">
      <c r="A748" s="221"/>
      <c r="B748" s="221"/>
      <c r="C748" s="221"/>
      <c r="D748" s="212"/>
      <c r="E748" s="59"/>
      <c r="G748" s="59"/>
    </row>
    <row r="749" spans="1:7" ht="20.25" customHeight="1" x14ac:dyDescent="0.3">
      <c r="A749" s="221"/>
      <c r="B749" s="221"/>
      <c r="C749" s="221"/>
      <c r="D749" s="212"/>
      <c r="E749" s="59"/>
      <c r="G749" s="59"/>
    </row>
    <row r="750" spans="1:7" ht="20.25" customHeight="1" x14ac:dyDescent="0.3">
      <c r="A750" s="221"/>
      <c r="B750" s="221"/>
      <c r="C750" s="221"/>
      <c r="D750" s="212"/>
      <c r="E750" s="59"/>
      <c r="G750" s="59"/>
    </row>
    <row r="751" spans="1:7" ht="20.25" customHeight="1" x14ac:dyDescent="0.3">
      <c r="A751" s="221"/>
      <c r="B751" s="221"/>
      <c r="C751" s="221"/>
      <c r="D751" s="212"/>
      <c r="E751" s="59"/>
      <c r="G751" s="59"/>
    </row>
    <row r="752" spans="1:7" ht="20.25" customHeight="1" x14ac:dyDescent="0.3">
      <c r="A752" s="221"/>
      <c r="B752" s="221"/>
      <c r="C752" s="221"/>
      <c r="D752" s="212"/>
      <c r="E752" s="59"/>
      <c r="G752" s="59"/>
    </row>
    <row r="753" spans="1:7" ht="20.25" customHeight="1" x14ac:dyDescent="0.3">
      <c r="A753" s="221"/>
      <c r="B753" s="221"/>
      <c r="C753" s="221"/>
      <c r="D753" s="212"/>
      <c r="E753" s="59"/>
      <c r="G753" s="59"/>
    </row>
    <row r="754" spans="1:7" ht="20.25" customHeight="1" x14ac:dyDescent="0.3">
      <c r="A754" s="221"/>
      <c r="B754" s="221"/>
      <c r="C754" s="221"/>
      <c r="D754" s="212"/>
      <c r="E754" s="59"/>
      <c r="G754" s="59"/>
    </row>
    <row r="755" spans="1:7" ht="20.25" customHeight="1" x14ac:dyDescent="0.3">
      <c r="A755" s="221"/>
      <c r="B755" s="221"/>
      <c r="C755" s="221"/>
      <c r="D755" s="212"/>
      <c r="E755" s="59"/>
      <c r="G755" s="59"/>
    </row>
    <row r="756" spans="1:7" ht="20.25" customHeight="1" x14ac:dyDescent="0.3">
      <c r="A756" s="221"/>
      <c r="B756" s="221"/>
      <c r="C756" s="221"/>
      <c r="D756" s="212"/>
      <c r="E756" s="59"/>
      <c r="G756" s="59"/>
    </row>
    <row r="757" spans="1:7" ht="20.25" customHeight="1" x14ac:dyDescent="0.3">
      <c r="A757" s="221"/>
      <c r="B757" s="221"/>
      <c r="C757" s="221"/>
      <c r="D757" s="212"/>
      <c r="E757" s="59"/>
      <c r="G757" s="59"/>
    </row>
    <row r="758" spans="1:7" ht="20.25" customHeight="1" x14ac:dyDescent="0.3">
      <c r="A758" s="221"/>
      <c r="B758" s="221"/>
      <c r="C758" s="221"/>
      <c r="D758" s="212"/>
      <c r="E758" s="59"/>
      <c r="G758" s="59"/>
    </row>
    <row r="759" spans="1:7" ht="20.25" customHeight="1" x14ac:dyDescent="0.3">
      <c r="A759" s="221"/>
      <c r="B759" s="221"/>
      <c r="C759" s="221"/>
      <c r="D759" s="212"/>
      <c r="E759" s="59"/>
      <c r="G759" s="59"/>
    </row>
    <row r="760" spans="1:7" ht="20.25" customHeight="1" x14ac:dyDescent="0.3">
      <c r="A760" s="221"/>
      <c r="B760" s="221"/>
      <c r="C760" s="221"/>
      <c r="D760" s="212"/>
      <c r="E760" s="59"/>
      <c r="G760" s="59"/>
    </row>
    <row r="761" spans="1:7" ht="20.25" customHeight="1" x14ac:dyDescent="0.3">
      <c r="A761" s="221"/>
      <c r="B761" s="221"/>
      <c r="C761" s="221"/>
      <c r="D761" s="212"/>
      <c r="E761" s="59"/>
      <c r="G761" s="59"/>
    </row>
    <row r="762" spans="1:7" ht="20.25" customHeight="1" x14ac:dyDescent="0.3">
      <c r="A762" s="221"/>
      <c r="B762" s="221"/>
      <c r="C762" s="221"/>
      <c r="D762" s="212"/>
      <c r="E762" s="59"/>
      <c r="G762" s="59"/>
    </row>
    <row r="763" spans="1:7" ht="20.25" customHeight="1" x14ac:dyDescent="0.3">
      <c r="A763" s="221"/>
      <c r="B763" s="221"/>
      <c r="C763" s="221"/>
      <c r="D763" s="212"/>
      <c r="E763" s="59"/>
      <c r="G763" s="59"/>
    </row>
    <row r="764" spans="1:7" ht="20.25" customHeight="1" x14ac:dyDescent="0.3">
      <c r="A764" s="221"/>
      <c r="B764" s="221"/>
      <c r="C764" s="221"/>
      <c r="D764" s="212"/>
      <c r="E764" s="59"/>
      <c r="G764" s="59"/>
    </row>
    <row r="765" spans="1:7" ht="20.25" customHeight="1" x14ac:dyDescent="0.3">
      <c r="A765" s="221"/>
      <c r="B765" s="221"/>
      <c r="C765" s="221"/>
      <c r="D765" s="212"/>
      <c r="E765" s="59"/>
      <c r="G765" s="59"/>
    </row>
    <row r="766" spans="1:7" ht="20.25" customHeight="1" x14ac:dyDescent="0.3">
      <c r="A766" s="221"/>
      <c r="B766" s="221"/>
      <c r="C766" s="221"/>
      <c r="D766" s="212"/>
      <c r="E766" s="59"/>
      <c r="G766" s="59"/>
    </row>
    <row r="767" spans="1:7" ht="20.25" customHeight="1" x14ac:dyDescent="0.3">
      <c r="A767" s="221"/>
      <c r="B767" s="221"/>
      <c r="C767" s="221"/>
      <c r="D767" s="212"/>
      <c r="E767" s="59"/>
      <c r="G767" s="59"/>
    </row>
    <row r="768" spans="1:7" ht="20.25" customHeight="1" x14ac:dyDescent="0.3">
      <c r="A768" s="221"/>
      <c r="B768" s="221"/>
      <c r="C768" s="221"/>
      <c r="D768" s="212"/>
      <c r="E768" s="59"/>
      <c r="G768" s="59"/>
    </row>
    <row r="769" spans="1:7" ht="20.25" customHeight="1" x14ac:dyDescent="0.3">
      <c r="A769" s="221"/>
      <c r="B769" s="221"/>
      <c r="C769" s="221"/>
      <c r="D769" s="212"/>
      <c r="E769" s="59"/>
      <c r="G769" s="59"/>
    </row>
    <row r="770" spans="1:7" ht="20.25" customHeight="1" x14ac:dyDescent="0.3">
      <c r="A770" s="221"/>
      <c r="B770" s="221"/>
      <c r="C770" s="221"/>
      <c r="D770" s="212"/>
      <c r="E770" s="59"/>
      <c r="G770" s="59"/>
    </row>
    <row r="771" spans="1:7" ht="20.25" customHeight="1" x14ac:dyDescent="0.3">
      <c r="A771" s="221"/>
      <c r="B771" s="221"/>
      <c r="C771" s="221"/>
      <c r="D771" s="212"/>
      <c r="E771" s="59"/>
      <c r="G771" s="59"/>
    </row>
    <row r="772" spans="1:7" ht="20.25" customHeight="1" x14ac:dyDescent="0.3">
      <c r="A772" s="221"/>
      <c r="B772" s="221"/>
      <c r="C772" s="221"/>
      <c r="D772" s="212"/>
      <c r="E772" s="59"/>
      <c r="G772" s="59"/>
    </row>
    <row r="773" spans="1:7" ht="20.25" customHeight="1" x14ac:dyDescent="0.3">
      <c r="A773" s="221"/>
      <c r="B773" s="221"/>
      <c r="C773" s="221"/>
      <c r="D773" s="212"/>
      <c r="E773" s="59"/>
      <c r="G773" s="59"/>
    </row>
    <row r="774" spans="1:7" ht="20.25" customHeight="1" x14ac:dyDescent="0.3">
      <c r="A774" s="221"/>
      <c r="B774" s="221"/>
      <c r="C774" s="221"/>
      <c r="D774" s="212"/>
      <c r="E774" s="59"/>
      <c r="G774" s="59"/>
    </row>
    <row r="775" spans="1:7" ht="20.25" customHeight="1" x14ac:dyDescent="0.3">
      <c r="A775" s="221"/>
      <c r="B775" s="221"/>
      <c r="C775" s="221"/>
      <c r="D775" s="212"/>
      <c r="E775" s="59"/>
      <c r="G775" s="59"/>
    </row>
    <row r="776" spans="1:7" ht="20.25" customHeight="1" x14ac:dyDescent="0.3">
      <c r="A776" s="221"/>
      <c r="B776" s="221"/>
      <c r="C776" s="221"/>
      <c r="D776" s="212"/>
      <c r="E776" s="59"/>
      <c r="G776" s="59"/>
    </row>
    <row r="777" spans="1:7" ht="20.25" customHeight="1" x14ac:dyDescent="0.3">
      <c r="A777" s="221"/>
      <c r="B777" s="221"/>
      <c r="C777" s="221"/>
      <c r="D777" s="212"/>
      <c r="E777" s="59"/>
      <c r="G777" s="59"/>
    </row>
    <row r="778" spans="1:7" ht="20.25" customHeight="1" x14ac:dyDescent="0.3">
      <c r="A778" s="221"/>
      <c r="B778" s="221"/>
      <c r="C778" s="221"/>
      <c r="D778" s="212"/>
      <c r="E778" s="59"/>
      <c r="G778" s="59"/>
    </row>
    <row r="779" spans="1:7" ht="20.25" customHeight="1" x14ac:dyDescent="0.3">
      <c r="A779" s="221"/>
      <c r="B779" s="221"/>
      <c r="C779" s="221"/>
      <c r="D779" s="212"/>
      <c r="E779" s="59"/>
      <c r="G779" s="59"/>
    </row>
    <row r="780" spans="1:7" ht="20.25" customHeight="1" x14ac:dyDescent="0.3">
      <c r="A780" s="221"/>
      <c r="B780" s="221"/>
      <c r="C780" s="221"/>
      <c r="D780" s="212"/>
      <c r="E780" s="59"/>
      <c r="G780" s="59"/>
    </row>
    <row r="781" spans="1:7" ht="20.25" customHeight="1" x14ac:dyDescent="0.3">
      <c r="A781" s="221"/>
      <c r="B781" s="221"/>
      <c r="C781" s="221"/>
      <c r="D781" s="212"/>
      <c r="E781" s="59"/>
      <c r="G781" s="59"/>
    </row>
    <row r="782" spans="1:7" ht="20.25" customHeight="1" x14ac:dyDescent="0.3">
      <c r="A782" s="221"/>
      <c r="B782" s="221"/>
      <c r="C782" s="221"/>
      <c r="D782" s="212"/>
      <c r="E782" s="59"/>
      <c r="G782" s="59"/>
    </row>
    <row r="783" spans="1:7" ht="20.25" customHeight="1" x14ac:dyDescent="0.3">
      <c r="A783" s="221"/>
      <c r="B783" s="221"/>
      <c r="C783" s="221"/>
      <c r="D783" s="212"/>
      <c r="E783" s="59"/>
      <c r="G783" s="59"/>
    </row>
    <row r="784" spans="1:7" ht="20.25" customHeight="1" x14ac:dyDescent="0.3">
      <c r="A784" s="221"/>
      <c r="B784" s="221"/>
      <c r="C784" s="221"/>
      <c r="D784" s="212"/>
      <c r="E784" s="59"/>
      <c r="G784" s="59"/>
    </row>
    <row r="785" spans="1:7" ht="20.25" customHeight="1" x14ac:dyDescent="0.3">
      <c r="A785" s="221"/>
      <c r="B785" s="221"/>
      <c r="C785" s="221"/>
      <c r="D785" s="212"/>
      <c r="E785" s="59"/>
      <c r="G785" s="59"/>
    </row>
    <row r="786" spans="1:7" ht="20.25" customHeight="1" x14ac:dyDescent="0.3">
      <c r="A786" s="221"/>
      <c r="B786" s="221"/>
      <c r="C786" s="221"/>
      <c r="D786" s="212"/>
      <c r="E786" s="59"/>
      <c r="G786" s="59"/>
    </row>
    <row r="787" spans="1:7" ht="20.25" customHeight="1" x14ac:dyDescent="0.3">
      <c r="A787" s="221"/>
      <c r="B787" s="221"/>
      <c r="C787" s="221"/>
      <c r="D787" s="212"/>
      <c r="E787" s="59"/>
      <c r="G787" s="59"/>
    </row>
    <row r="788" spans="1:7" ht="20.25" customHeight="1" x14ac:dyDescent="0.3">
      <c r="A788" s="221"/>
      <c r="B788" s="221"/>
      <c r="C788" s="221"/>
      <c r="D788" s="212"/>
      <c r="E788" s="59"/>
      <c r="G788" s="59"/>
    </row>
    <row r="789" spans="1:7" ht="20.25" customHeight="1" x14ac:dyDescent="0.3">
      <c r="A789" s="221"/>
      <c r="B789" s="221"/>
      <c r="C789" s="221"/>
      <c r="D789" s="212"/>
      <c r="E789" s="59"/>
      <c r="G789" s="59"/>
    </row>
    <row r="790" spans="1:7" ht="20.25" customHeight="1" x14ac:dyDescent="0.3">
      <c r="A790" s="221"/>
      <c r="B790" s="221"/>
      <c r="C790" s="221"/>
      <c r="D790" s="212"/>
      <c r="E790" s="59"/>
      <c r="G790" s="59"/>
    </row>
    <row r="791" spans="1:7" ht="20.25" customHeight="1" x14ac:dyDescent="0.3">
      <c r="A791" s="221"/>
      <c r="B791" s="221"/>
      <c r="C791" s="221"/>
      <c r="D791" s="212"/>
      <c r="E791" s="59"/>
      <c r="G791" s="59"/>
    </row>
    <row r="792" spans="1:7" ht="20.25" customHeight="1" x14ac:dyDescent="0.3">
      <c r="A792" s="221"/>
      <c r="B792" s="221"/>
      <c r="C792" s="221"/>
      <c r="D792" s="212"/>
      <c r="E792" s="59"/>
      <c r="G792" s="59"/>
    </row>
    <row r="793" spans="1:7" ht="20.25" customHeight="1" x14ac:dyDescent="0.3">
      <c r="A793" s="221"/>
      <c r="B793" s="221"/>
      <c r="C793" s="221"/>
      <c r="D793" s="212"/>
      <c r="E793" s="59"/>
      <c r="G793" s="59"/>
    </row>
    <row r="794" spans="1:7" ht="20.25" customHeight="1" x14ac:dyDescent="0.3">
      <c r="A794" s="221"/>
      <c r="B794" s="221"/>
      <c r="C794" s="221"/>
      <c r="D794" s="212"/>
      <c r="E794" s="59"/>
      <c r="G794" s="59"/>
    </row>
    <row r="795" spans="1:7" ht="20.25" customHeight="1" x14ac:dyDescent="0.3">
      <c r="A795" s="221"/>
      <c r="B795" s="221"/>
      <c r="C795" s="221"/>
      <c r="D795" s="212"/>
      <c r="E795" s="59"/>
      <c r="G795" s="59"/>
    </row>
    <row r="796" spans="1:7" ht="20.25" customHeight="1" x14ac:dyDescent="0.3">
      <c r="A796" s="221"/>
      <c r="B796" s="221"/>
      <c r="C796" s="221"/>
      <c r="D796" s="212"/>
      <c r="E796" s="59"/>
      <c r="G796" s="59"/>
    </row>
    <row r="797" spans="1:7" ht="20.25" customHeight="1" x14ac:dyDescent="0.3">
      <c r="A797" s="221"/>
      <c r="B797" s="221"/>
      <c r="C797" s="221"/>
      <c r="D797" s="212"/>
      <c r="E797" s="59"/>
      <c r="G797" s="59"/>
    </row>
    <row r="798" spans="1:7" ht="20.25" customHeight="1" x14ac:dyDescent="0.3">
      <c r="A798" s="221"/>
      <c r="B798" s="221"/>
      <c r="C798" s="221"/>
      <c r="D798" s="212"/>
      <c r="E798" s="59"/>
      <c r="G798" s="59"/>
    </row>
    <row r="799" spans="1:7" ht="20.25" customHeight="1" x14ac:dyDescent="0.3">
      <c r="A799" s="221"/>
      <c r="B799" s="221"/>
      <c r="C799" s="221"/>
      <c r="D799" s="212"/>
      <c r="E799" s="59"/>
      <c r="G799" s="59"/>
    </row>
    <row r="800" spans="1:7" ht="20.25" customHeight="1" x14ac:dyDescent="0.3">
      <c r="A800" s="221"/>
      <c r="B800" s="221"/>
      <c r="C800" s="221"/>
      <c r="D800" s="212"/>
      <c r="E800" s="59"/>
      <c r="G800" s="59"/>
    </row>
    <row r="801" spans="1:7" ht="20.25" customHeight="1" x14ac:dyDescent="0.3">
      <c r="A801" s="221"/>
      <c r="B801" s="221"/>
      <c r="C801" s="221"/>
      <c r="D801" s="212"/>
      <c r="E801" s="59"/>
      <c r="G801" s="59"/>
    </row>
    <row r="802" spans="1:7" ht="20.25" customHeight="1" x14ac:dyDescent="0.3">
      <c r="A802" s="221"/>
      <c r="B802" s="221"/>
      <c r="C802" s="221"/>
      <c r="D802" s="212"/>
      <c r="E802" s="59"/>
      <c r="G802" s="59"/>
    </row>
    <row r="803" spans="1:7" ht="20.25" customHeight="1" x14ac:dyDescent="0.3">
      <c r="A803" s="221"/>
      <c r="B803" s="221"/>
      <c r="C803" s="221"/>
      <c r="D803" s="212"/>
      <c r="E803" s="59"/>
      <c r="G803" s="59"/>
    </row>
    <row r="804" spans="1:7" ht="20.25" customHeight="1" x14ac:dyDescent="0.3">
      <c r="A804" s="221"/>
      <c r="B804" s="221"/>
      <c r="C804" s="221"/>
      <c r="D804" s="212"/>
      <c r="E804" s="59"/>
      <c r="G804" s="59"/>
    </row>
    <row r="805" spans="1:7" ht="20.25" customHeight="1" x14ac:dyDescent="0.3">
      <c r="A805" s="221"/>
      <c r="B805" s="221"/>
      <c r="C805" s="221"/>
      <c r="D805" s="212"/>
      <c r="E805" s="59"/>
      <c r="G805" s="59"/>
    </row>
    <row r="806" spans="1:7" ht="20.25" customHeight="1" x14ac:dyDescent="0.3">
      <c r="A806" s="221"/>
      <c r="B806" s="221"/>
      <c r="C806" s="221"/>
      <c r="D806" s="212"/>
      <c r="E806" s="59"/>
      <c r="G806" s="59"/>
    </row>
    <row r="807" spans="1:7" ht="20.25" customHeight="1" x14ac:dyDescent="0.3">
      <c r="A807" s="221"/>
      <c r="B807" s="221"/>
      <c r="C807" s="221"/>
      <c r="D807" s="212"/>
      <c r="E807" s="59"/>
      <c r="G807" s="59"/>
    </row>
    <row r="808" spans="1:7" ht="20.25" customHeight="1" x14ac:dyDescent="0.3">
      <c r="A808" s="221"/>
      <c r="B808" s="221"/>
      <c r="C808" s="221"/>
      <c r="D808" s="212"/>
      <c r="E808" s="59"/>
      <c r="G808" s="59"/>
    </row>
    <row r="809" spans="1:7" ht="20.25" customHeight="1" x14ac:dyDescent="0.3">
      <c r="A809" s="221"/>
      <c r="B809" s="221"/>
      <c r="C809" s="221"/>
      <c r="D809" s="212"/>
      <c r="E809" s="59"/>
      <c r="G809" s="59"/>
    </row>
    <row r="810" spans="1:7" ht="20.25" customHeight="1" x14ac:dyDescent="0.3">
      <c r="A810" s="221"/>
      <c r="B810" s="221"/>
      <c r="C810" s="221"/>
      <c r="D810" s="212"/>
      <c r="E810" s="59"/>
      <c r="G810" s="59"/>
    </row>
    <row r="811" spans="1:7" ht="20.25" customHeight="1" x14ac:dyDescent="0.3">
      <c r="A811" s="221"/>
      <c r="B811" s="221"/>
      <c r="C811" s="221"/>
      <c r="D811" s="212"/>
      <c r="E811" s="59"/>
      <c r="G811" s="59"/>
    </row>
    <row r="812" spans="1:7" ht="20.25" customHeight="1" x14ac:dyDescent="0.3">
      <c r="A812" s="221"/>
      <c r="B812" s="221"/>
      <c r="C812" s="221"/>
      <c r="D812" s="212"/>
      <c r="E812" s="59"/>
      <c r="G812" s="59"/>
    </row>
    <row r="813" spans="1:7" ht="20.25" customHeight="1" x14ac:dyDescent="0.3">
      <c r="A813" s="221"/>
      <c r="B813" s="221"/>
      <c r="C813" s="221"/>
      <c r="D813" s="212"/>
      <c r="E813" s="59"/>
      <c r="G813" s="59"/>
    </row>
    <row r="814" spans="1:7" ht="20.25" customHeight="1" x14ac:dyDescent="0.3">
      <c r="A814" s="221"/>
      <c r="B814" s="221"/>
      <c r="C814" s="221"/>
      <c r="D814" s="212"/>
      <c r="E814" s="59"/>
      <c r="G814" s="59"/>
    </row>
    <row r="815" spans="1:7" ht="20.25" customHeight="1" x14ac:dyDescent="0.3">
      <c r="A815" s="221"/>
      <c r="B815" s="221"/>
      <c r="C815" s="221"/>
      <c r="D815" s="212"/>
      <c r="E815" s="59"/>
      <c r="G815" s="59"/>
    </row>
    <row r="816" spans="1:7" ht="20.25" customHeight="1" x14ac:dyDescent="0.3">
      <c r="A816" s="221"/>
      <c r="B816" s="221"/>
      <c r="C816" s="221"/>
      <c r="D816" s="212"/>
      <c r="E816" s="59"/>
      <c r="G816" s="59"/>
    </row>
    <row r="817" spans="1:7" ht="20.25" customHeight="1" x14ac:dyDescent="0.3">
      <c r="A817" s="221"/>
      <c r="B817" s="221"/>
      <c r="C817" s="221"/>
      <c r="D817" s="212"/>
      <c r="E817" s="59"/>
      <c r="G817" s="59"/>
    </row>
    <row r="818" spans="1:7" ht="20.25" customHeight="1" x14ac:dyDescent="0.3">
      <c r="A818" s="221"/>
      <c r="B818" s="221"/>
      <c r="C818" s="221"/>
      <c r="D818" s="212"/>
      <c r="E818" s="59"/>
      <c r="G818" s="59"/>
    </row>
    <row r="819" spans="1:7" ht="20.25" customHeight="1" x14ac:dyDescent="0.3">
      <c r="A819" s="221"/>
      <c r="B819" s="221"/>
      <c r="C819" s="221"/>
      <c r="D819" s="212"/>
      <c r="E819" s="59"/>
      <c r="G819" s="59"/>
    </row>
    <row r="820" spans="1:7" ht="20.25" customHeight="1" x14ac:dyDescent="0.3">
      <c r="A820" s="221"/>
      <c r="B820" s="221"/>
      <c r="C820" s="221"/>
      <c r="D820" s="212"/>
      <c r="E820" s="59"/>
      <c r="G820" s="59"/>
    </row>
    <row r="821" spans="1:7" ht="20.25" customHeight="1" x14ac:dyDescent="0.3">
      <c r="A821" s="221"/>
      <c r="B821" s="221"/>
      <c r="C821" s="221"/>
      <c r="D821" s="212"/>
      <c r="E821" s="59"/>
      <c r="G821" s="59"/>
    </row>
    <row r="822" spans="1:7" ht="20.25" customHeight="1" x14ac:dyDescent="0.3">
      <c r="A822" s="221"/>
      <c r="B822" s="221"/>
      <c r="C822" s="221"/>
      <c r="D822" s="212"/>
      <c r="E822" s="59"/>
      <c r="G822" s="59"/>
    </row>
    <row r="823" spans="1:7" ht="20.25" customHeight="1" x14ac:dyDescent="0.3">
      <c r="A823" s="221"/>
      <c r="B823" s="221"/>
      <c r="C823" s="221"/>
      <c r="D823" s="212"/>
      <c r="E823" s="59"/>
      <c r="G823" s="59"/>
    </row>
    <row r="824" spans="1:7" ht="20.25" customHeight="1" x14ac:dyDescent="0.3">
      <c r="A824" s="221"/>
      <c r="B824" s="221"/>
      <c r="C824" s="221"/>
      <c r="D824" s="212"/>
      <c r="E824" s="59"/>
      <c r="G824" s="59"/>
    </row>
    <row r="825" spans="1:7" ht="20.25" customHeight="1" x14ac:dyDescent="0.3">
      <c r="A825" s="221"/>
      <c r="B825" s="221"/>
      <c r="C825" s="221"/>
      <c r="D825" s="212"/>
      <c r="E825" s="59"/>
      <c r="G825" s="59"/>
    </row>
    <row r="826" spans="1:7" ht="20.25" customHeight="1" x14ac:dyDescent="0.3">
      <c r="A826" s="221"/>
      <c r="B826" s="221"/>
      <c r="C826" s="221"/>
      <c r="D826" s="212"/>
      <c r="E826" s="59"/>
      <c r="G826" s="59"/>
    </row>
    <row r="827" spans="1:7" ht="20.25" customHeight="1" x14ac:dyDescent="0.3">
      <c r="A827" s="221"/>
      <c r="B827" s="221"/>
      <c r="C827" s="221"/>
      <c r="D827" s="212"/>
      <c r="E827" s="59"/>
      <c r="G827" s="59"/>
    </row>
    <row r="828" spans="1:7" ht="20.25" customHeight="1" x14ac:dyDescent="0.3">
      <c r="A828" s="221"/>
      <c r="B828" s="221"/>
      <c r="C828" s="221"/>
      <c r="D828" s="212"/>
      <c r="E828" s="59"/>
      <c r="G828" s="59"/>
    </row>
    <row r="829" spans="1:7" ht="20.25" customHeight="1" x14ac:dyDescent="0.3">
      <c r="A829" s="221"/>
      <c r="B829" s="221"/>
      <c r="C829" s="221"/>
      <c r="D829" s="212"/>
      <c r="E829" s="59"/>
      <c r="G829" s="59"/>
    </row>
    <row r="830" spans="1:7" ht="20.25" customHeight="1" x14ac:dyDescent="0.3">
      <c r="A830" s="221"/>
      <c r="B830" s="221"/>
      <c r="C830" s="221"/>
      <c r="D830" s="212"/>
      <c r="E830" s="59"/>
      <c r="G830" s="59"/>
    </row>
    <row r="831" spans="1:7" ht="20.25" customHeight="1" x14ac:dyDescent="0.3">
      <c r="A831" s="221"/>
      <c r="B831" s="221"/>
      <c r="C831" s="221"/>
      <c r="D831" s="212"/>
      <c r="E831" s="59"/>
      <c r="G831" s="59"/>
    </row>
    <row r="832" spans="1:7" ht="20.25" customHeight="1" x14ac:dyDescent="0.3">
      <c r="A832" s="221"/>
      <c r="B832" s="221"/>
      <c r="C832" s="221"/>
      <c r="D832" s="212"/>
      <c r="E832" s="59"/>
      <c r="G832" s="59"/>
    </row>
    <row r="833" spans="1:7" ht="20.25" customHeight="1" x14ac:dyDescent="0.3">
      <c r="A833" s="221"/>
      <c r="B833" s="221"/>
      <c r="C833" s="221"/>
      <c r="D833" s="212"/>
      <c r="E833" s="59"/>
      <c r="G833" s="59"/>
    </row>
    <row r="834" spans="1:7" ht="20.25" customHeight="1" x14ac:dyDescent="0.3">
      <c r="A834" s="221"/>
      <c r="B834" s="221"/>
      <c r="C834" s="221"/>
      <c r="D834" s="212"/>
      <c r="E834" s="59"/>
      <c r="G834" s="59"/>
    </row>
    <row r="835" spans="1:7" ht="20.25" customHeight="1" x14ac:dyDescent="0.3">
      <c r="A835" s="221"/>
      <c r="B835" s="221"/>
      <c r="C835" s="221"/>
      <c r="D835" s="212"/>
      <c r="E835" s="59"/>
      <c r="G835" s="59"/>
    </row>
    <row r="836" spans="1:7" ht="20.25" customHeight="1" x14ac:dyDescent="0.3">
      <c r="A836" s="221"/>
      <c r="B836" s="221"/>
      <c r="C836" s="221"/>
      <c r="D836" s="212"/>
      <c r="E836" s="59"/>
      <c r="G836" s="59"/>
    </row>
    <row r="837" spans="1:7" ht="20.25" customHeight="1" x14ac:dyDescent="0.3">
      <c r="A837" s="221"/>
      <c r="B837" s="221"/>
      <c r="C837" s="221"/>
      <c r="D837" s="212"/>
      <c r="E837" s="59"/>
      <c r="G837" s="59"/>
    </row>
    <row r="838" spans="1:7" ht="20.25" customHeight="1" x14ac:dyDescent="0.3">
      <c r="A838" s="221"/>
      <c r="B838" s="221"/>
      <c r="C838" s="221"/>
      <c r="D838" s="212"/>
      <c r="E838" s="59"/>
      <c r="G838" s="59"/>
    </row>
    <row r="839" spans="1:7" ht="20.25" customHeight="1" x14ac:dyDescent="0.3">
      <c r="A839" s="221"/>
      <c r="B839" s="221"/>
      <c r="C839" s="221"/>
      <c r="D839" s="212"/>
      <c r="E839" s="59"/>
      <c r="G839" s="59"/>
    </row>
    <row r="840" spans="1:7" ht="20.25" customHeight="1" x14ac:dyDescent="0.3">
      <c r="A840" s="221"/>
      <c r="B840" s="221"/>
      <c r="C840" s="221"/>
      <c r="D840" s="212"/>
      <c r="E840" s="59"/>
      <c r="G840" s="59"/>
    </row>
    <row r="841" spans="1:7" ht="20.25" customHeight="1" x14ac:dyDescent="0.3">
      <c r="A841" s="221"/>
      <c r="B841" s="221"/>
      <c r="C841" s="221"/>
      <c r="D841" s="212"/>
      <c r="E841" s="59"/>
      <c r="G841" s="59"/>
    </row>
    <row r="842" spans="1:7" ht="20.25" customHeight="1" x14ac:dyDescent="0.3">
      <c r="A842" s="221"/>
      <c r="B842" s="221"/>
      <c r="C842" s="221"/>
      <c r="D842" s="212"/>
      <c r="E842" s="59"/>
      <c r="G842" s="59"/>
    </row>
    <row r="843" spans="1:7" ht="20.25" customHeight="1" x14ac:dyDescent="0.3">
      <c r="A843" s="221"/>
      <c r="B843" s="221"/>
      <c r="C843" s="221"/>
      <c r="D843" s="212"/>
      <c r="E843" s="59"/>
      <c r="G843" s="59"/>
    </row>
    <row r="844" spans="1:7" ht="20.25" customHeight="1" x14ac:dyDescent="0.3">
      <c r="A844" s="221"/>
      <c r="B844" s="221"/>
      <c r="C844" s="221"/>
      <c r="D844" s="212"/>
      <c r="E844" s="59"/>
      <c r="G844" s="59"/>
    </row>
    <row r="845" spans="1:7" ht="20.25" customHeight="1" x14ac:dyDescent="0.3">
      <c r="A845" s="221"/>
      <c r="B845" s="221"/>
      <c r="C845" s="221"/>
      <c r="D845" s="212"/>
      <c r="E845" s="59"/>
      <c r="G845" s="59"/>
    </row>
    <row r="846" spans="1:7" ht="20.25" customHeight="1" x14ac:dyDescent="0.3">
      <c r="A846" s="221"/>
      <c r="B846" s="221"/>
      <c r="C846" s="221"/>
      <c r="D846" s="212"/>
      <c r="E846" s="59"/>
      <c r="G846" s="59"/>
    </row>
    <row r="847" spans="1:7" ht="20.25" customHeight="1" x14ac:dyDescent="0.3">
      <c r="A847" s="221"/>
      <c r="B847" s="221"/>
      <c r="C847" s="221"/>
      <c r="D847" s="212"/>
      <c r="E847" s="59"/>
      <c r="G847" s="59"/>
    </row>
    <row r="848" spans="1:7" ht="20.25" customHeight="1" x14ac:dyDescent="0.3">
      <c r="A848" s="221"/>
      <c r="B848" s="221"/>
      <c r="C848" s="221"/>
      <c r="D848" s="212"/>
      <c r="E848" s="59"/>
      <c r="G848" s="59"/>
    </row>
    <row r="849" spans="1:7" ht="20.25" customHeight="1" x14ac:dyDescent="0.3">
      <c r="A849" s="221"/>
      <c r="B849" s="221"/>
      <c r="C849" s="221"/>
      <c r="D849" s="212"/>
      <c r="E849" s="59"/>
      <c r="G849" s="59"/>
    </row>
    <row r="850" spans="1:7" ht="20.25" customHeight="1" x14ac:dyDescent="0.3">
      <c r="A850" s="221"/>
      <c r="B850" s="221"/>
      <c r="C850" s="221"/>
      <c r="D850" s="212"/>
      <c r="E850" s="59"/>
      <c r="G850" s="59"/>
    </row>
    <row r="851" spans="1:7" ht="20.25" customHeight="1" x14ac:dyDescent="0.3">
      <c r="A851" s="221"/>
      <c r="B851" s="221"/>
      <c r="C851" s="221"/>
      <c r="D851" s="212"/>
      <c r="E851" s="59"/>
      <c r="G851" s="59"/>
    </row>
    <row r="852" spans="1:7" ht="20.25" customHeight="1" x14ac:dyDescent="0.3">
      <c r="A852" s="221"/>
      <c r="B852" s="221"/>
      <c r="C852" s="221"/>
      <c r="D852" s="212"/>
      <c r="E852" s="59"/>
      <c r="G852" s="59"/>
    </row>
    <row r="853" spans="1:7" ht="20.25" customHeight="1" x14ac:dyDescent="0.3">
      <c r="A853" s="221"/>
      <c r="B853" s="221"/>
      <c r="C853" s="221"/>
      <c r="D853" s="212"/>
      <c r="E853" s="59"/>
      <c r="G853" s="59"/>
    </row>
    <row r="854" spans="1:7" ht="20.25" customHeight="1" x14ac:dyDescent="0.3">
      <c r="A854" s="221"/>
      <c r="B854" s="221"/>
      <c r="C854" s="221"/>
      <c r="D854" s="212"/>
      <c r="E854" s="59"/>
      <c r="G854" s="59"/>
    </row>
    <row r="855" spans="1:7" ht="20.25" customHeight="1" x14ac:dyDescent="0.3">
      <c r="A855" s="221"/>
      <c r="B855" s="221"/>
      <c r="C855" s="221"/>
      <c r="D855" s="212"/>
      <c r="E855" s="59"/>
      <c r="G855" s="59"/>
    </row>
    <row r="856" spans="1:7" ht="20.25" customHeight="1" x14ac:dyDescent="0.3">
      <c r="A856" s="221"/>
      <c r="B856" s="221"/>
      <c r="C856" s="221"/>
      <c r="D856" s="212"/>
      <c r="E856" s="59"/>
      <c r="G856" s="59"/>
    </row>
    <row r="857" spans="1:7" ht="20.25" customHeight="1" x14ac:dyDescent="0.3">
      <c r="A857" s="221"/>
      <c r="B857" s="221"/>
      <c r="C857" s="221"/>
      <c r="D857" s="212"/>
      <c r="E857" s="59"/>
      <c r="G857" s="59"/>
    </row>
    <row r="858" spans="1:7" ht="20.25" customHeight="1" x14ac:dyDescent="0.3">
      <c r="A858" s="221"/>
      <c r="B858" s="221"/>
      <c r="C858" s="221"/>
      <c r="D858" s="212"/>
      <c r="E858" s="59"/>
      <c r="G858" s="59"/>
    </row>
    <row r="859" spans="1:7" ht="20.25" customHeight="1" x14ac:dyDescent="0.3">
      <c r="A859" s="221"/>
      <c r="B859" s="221"/>
      <c r="C859" s="221"/>
      <c r="D859" s="212"/>
      <c r="E859" s="59"/>
      <c r="G859" s="59"/>
    </row>
    <row r="860" spans="1:7" ht="20.25" customHeight="1" x14ac:dyDescent="0.3">
      <c r="A860" s="221"/>
      <c r="B860" s="221"/>
      <c r="C860" s="221"/>
      <c r="D860" s="212"/>
      <c r="E860" s="59"/>
      <c r="G860" s="59"/>
    </row>
    <row r="861" spans="1:7" ht="20.25" customHeight="1" x14ac:dyDescent="0.3">
      <c r="A861" s="221"/>
      <c r="B861" s="221"/>
      <c r="C861" s="221"/>
      <c r="D861" s="212"/>
      <c r="E861" s="59"/>
      <c r="G861" s="59"/>
    </row>
    <row r="862" spans="1:7" ht="20.25" customHeight="1" x14ac:dyDescent="0.3">
      <c r="A862" s="221"/>
      <c r="B862" s="221"/>
      <c r="C862" s="221"/>
      <c r="D862" s="212"/>
      <c r="E862" s="59"/>
      <c r="G862" s="59"/>
    </row>
    <row r="863" spans="1:7" ht="20.25" customHeight="1" x14ac:dyDescent="0.3">
      <c r="A863" s="221"/>
      <c r="B863" s="221"/>
      <c r="C863" s="221"/>
      <c r="D863" s="212"/>
      <c r="E863" s="59"/>
      <c r="G863" s="59"/>
    </row>
    <row r="864" spans="1:7" ht="20.25" customHeight="1" x14ac:dyDescent="0.3">
      <c r="A864" s="221"/>
      <c r="B864" s="221"/>
      <c r="C864" s="221"/>
      <c r="D864" s="212"/>
      <c r="E864" s="59"/>
      <c r="G864" s="59"/>
    </row>
    <row r="865" spans="1:7" ht="20.25" customHeight="1" x14ac:dyDescent="0.3">
      <c r="A865" s="221"/>
      <c r="B865" s="221"/>
      <c r="C865" s="221"/>
      <c r="D865" s="212"/>
      <c r="E865" s="59"/>
      <c r="G865" s="59"/>
    </row>
    <row r="866" spans="1:7" ht="20.25" customHeight="1" x14ac:dyDescent="0.3">
      <c r="A866" s="221"/>
      <c r="B866" s="221"/>
      <c r="C866" s="221"/>
      <c r="D866" s="212"/>
      <c r="E866" s="59"/>
      <c r="G866" s="59"/>
    </row>
    <row r="867" spans="1:7" ht="20.25" customHeight="1" x14ac:dyDescent="0.3">
      <c r="A867" s="221"/>
      <c r="B867" s="221"/>
      <c r="C867" s="221"/>
      <c r="D867" s="212"/>
      <c r="E867" s="59"/>
      <c r="G867" s="59"/>
    </row>
    <row r="868" spans="1:7" ht="20.25" customHeight="1" x14ac:dyDescent="0.3">
      <c r="A868" s="221"/>
      <c r="B868" s="221"/>
      <c r="C868" s="221"/>
      <c r="D868" s="212"/>
      <c r="E868" s="59"/>
      <c r="G868" s="59"/>
    </row>
    <row r="869" spans="1:7" ht="20.25" customHeight="1" x14ac:dyDescent="0.3">
      <c r="A869" s="221"/>
      <c r="B869" s="221"/>
      <c r="C869" s="221"/>
      <c r="D869" s="212"/>
      <c r="E869" s="59"/>
      <c r="G869" s="59"/>
    </row>
    <row r="870" spans="1:7" ht="20.25" customHeight="1" x14ac:dyDescent="0.3">
      <c r="A870" s="221"/>
      <c r="B870" s="221"/>
      <c r="C870" s="221"/>
      <c r="D870" s="212"/>
      <c r="E870" s="59"/>
      <c r="G870" s="59"/>
    </row>
    <row r="871" spans="1:7" ht="20.25" customHeight="1" x14ac:dyDescent="0.3">
      <c r="A871" s="221"/>
      <c r="B871" s="221"/>
      <c r="C871" s="221"/>
      <c r="D871" s="212"/>
      <c r="E871" s="59"/>
      <c r="G871" s="59"/>
    </row>
    <row r="872" spans="1:7" ht="20.25" customHeight="1" x14ac:dyDescent="0.3">
      <c r="A872" s="221"/>
      <c r="B872" s="221"/>
      <c r="C872" s="221"/>
      <c r="D872" s="212"/>
      <c r="E872" s="59"/>
      <c r="G872" s="59"/>
    </row>
    <row r="873" spans="1:7" ht="20.25" customHeight="1" x14ac:dyDescent="0.3">
      <c r="A873" s="221"/>
      <c r="B873" s="221"/>
      <c r="C873" s="221"/>
      <c r="D873" s="212"/>
      <c r="E873" s="59"/>
      <c r="G873" s="59"/>
    </row>
    <row r="874" spans="1:7" ht="20.25" customHeight="1" x14ac:dyDescent="0.3">
      <c r="A874" s="221"/>
      <c r="B874" s="221"/>
      <c r="C874" s="221"/>
      <c r="D874" s="212"/>
      <c r="E874" s="59"/>
      <c r="G874" s="59"/>
    </row>
    <row r="875" spans="1:7" ht="20.25" customHeight="1" x14ac:dyDescent="0.3">
      <c r="A875" s="221"/>
      <c r="B875" s="221"/>
      <c r="C875" s="221"/>
      <c r="D875" s="212"/>
      <c r="E875" s="59"/>
      <c r="G875" s="59"/>
    </row>
    <row r="876" spans="1:7" ht="20.25" customHeight="1" x14ac:dyDescent="0.3">
      <c r="A876" s="221"/>
      <c r="B876" s="221"/>
      <c r="C876" s="221"/>
      <c r="D876" s="212"/>
      <c r="E876" s="59"/>
      <c r="G876" s="59"/>
    </row>
    <row r="877" spans="1:7" ht="20.25" customHeight="1" x14ac:dyDescent="0.3">
      <c r="A877" s="221"/>
      <c r="B877" s="221"/>
      <c r="C877" s="221"/>
      <c r="D877" s="212"/>
      <c r="E877" s="59"/>
      <c r="G877" s="59"/>
    </row>
    <row r="878" spans="1:7" ht="20.25" customHeight="1" x14ac:dyDescent="0.3">
      <c r="A878" s="221"/>
      <c r="B878" s="221"/>
      <c r="C878" s="221"/>
      <c r="D878" s="212"/>
      <c r="E878" s="59"/>
      <c r="G878" s="59"/>
    </row>
    <row r="879" spans="1:7" ht="20.25" customHeight="1" x14ac:dyDescent="0.3">
      <c r="A879" s="221"/>
      <c r="B879" s="221"/>
      <c r="C879" s="221"/>
      <c r="D879" s="212"/>
      <c r="E879" s="59"/>
      <c r="G879" s="59"/>
    </row>
    <row r="880" spans="1:7" ht="20.25" customHeight="1" x14ac:dyDescent="0.3">
      <c r="A880" s="221"/>
      <c r="B880" s="221"/>
      <c r="C880" s="221"/>
      <c r="D880" s="212"/>
      <c r="E880" s="59"/>
      <c r="G880" s="59"/>
    </row>
    <row r="881" spans="1:7" ht="20.25" customHeight="1" x14ac:dyDescent="0.3">
      <c r="A881" s="221"/>
      <c r="B881" s="221"/>
      <c r="C881" s="221"/>
      <c r="D881" s="212"/>
      <c r="E881" s="59"/>
      <c r="G881" s="59"/>
    </row>
    <row r="882" spans="1:7" ht="20.25" customHeight="1" x14ac:dyDescent="0.3">
      <c r="A882" s="221"/>
      <c r="B882" s="221"/>
      <c r="C882" s="221"/>
      <c r="D882" s="212"/>
      <c r="E882" s="59"/>
      <c r="G882" s="59"/>
    </row>
    <row r="883" spans="1:7" ht="20.25" customHeight="1" x14ac:dyDescent="0.3">
      <c r="A883" s="221"/>
      <c r="B883" s="221"/>
      <c r="C883" s="221"/>
      <c r="D883" s="212"/>
      <c r="E883" s="59"/>
      <c r="G883" s="59"/>
    </row>
    <row r="884" spans="1:7" ht="20.25" customHeight="1" x14ac:dyDescent="0.3">
      <c r="A884" s="221"/>
      <c r="B884" s="221"/>
      <c r="C884" s="221"/>
      <c r="D884" s="212"/>
      <c r="E884" s="59"/>
      <c r="G884" s="59"/>
    </row>
    <row r="885" spans="1:7" ht="20.25" customHeight="1" x14ac:dyDescent="0.3">
      <c r="A885" s="221"/>
      <c r="B885" s="221"/>
      <c r="C885" s="221"/>
      <c r="D885" s="212"/>
      <c r="E885" s="59"/>
      <c r="G885" s="59"/>
    </row>
    <row r="886" spans="1:7" ht="20.25" customHeight="1" x14ac:dyDescent="0.3">
      <c r="A886" s="221"/>
      <c r="B886" s="221"/>
      <c r="C886" s="221"/>
      <c r="D886" s="212"/>
      <c r="E886" s="59"/>
      <c r="G886" s="59"/>
    </row>
    <row r="887" spans="1:7" ht="20.25" customHeight="1" x14ac:dyDescent="0.3">
      <c r="A887" s="221"/>
      <c r="B887" s="221"/>
      <c r="C887" s="221"/>
      <c r="D887" s="212"/>
      <c r="E887" s="59"/>
      <c r="G887" s="59"/>
    </row>
    <row r="888" spans="1:7" ht="20.25" customHeight="1" x14ac:dyDescent="0.3">
      <c r="A888" s="221"/>
      <c r="B888" s="221"/>
      <c r="C888" s="221"/>
      <c r="D888" s="212"/>
      <c r="E888" s="59"/>
      <c r="G888" s="59"/>
    </row>
    <row r="889" spans="1:7" ht="20.25" customHeight="1" x14ac:dyDescent="0.3">
      <c r="A889" s="221"/>
      <c r="B889" s="221"/>
      <c r="C889" s="221"/>
      <c r="D889" s="212"/>
      <c r="E889" s="59"/>
      <c r="G889" s="59"/>
    </row>
    <row r="890" spans="1:7" ht="20.25" customHeight="1" x14ac:dyDescent="0.3">
      <c r="A890" s="221"/>
      <c r="B890" s="221"/>
      <c r="C890" s="221"/>
      <c r="D890" s="212"/>
      <c r="E890" s="59"/>
      <c r="G890" s="59"/>
    </row>
    <row r="891" spans="1:7" ht="20.25" customHeight="1" x14ac:dyDescent="0.3">
      <c r="A891" s="221"/>
      <c r="B891" s="221"/>
      <c r="C891" s="221"/>
      <c r="D891" s="212"/>
      <c r="E891" s="59"/>
      <c r="G891" s="59"/>
    </row>
    <row r="892" spans="1:7" ht="20.25" customHeight="1" x14ac:dyDescent="0.3">
      <c r="A892" s="221"/>
      <c r="B892" s="221"/>
      <c r="C892" s="221"/>
      <c r="D892" s="212"/>
      <c r="E892" s="59"/>
      <c r="G892" s="59"/>
    </row>
    <row r="893" spans="1:7" ht="20.25" customHeight="1" x14ac:dyDescent="0.3">
      <c r="A893" s="221"/>
      <c r="B893" s="221"/>
      <c r="C893" s="221"/>
      <c r="D893" s="212"/>
      <c r="E893" s="59"/>
      <c r="G893" s="59"/>
    </row>
    <row r="894" spans="1:7" ht="20.25" customHeight="1" x14ac:dyDescent="0.3">
      <c r="A894" s="221"/>
      <c r="B894" s="221"/>
      <c r="C894" s="221"/>
      <c r="D894" s="212"/>
      <c r="E894" s="59"/>
      <c r="G894" s="59"/>
    </row>
    <row r="895" spans="1:7" ht="20.25" customHeight="1" x14ac:dyDescent="0.3">
      <c r="A895" s="221"/>
      <c r="B895" s="221"/>
      <c r="C895" s="221"/>
      <c r="D895" s="212"/>
      <c r="E895" s="59"/>
      <c r="G895" s="59"/>
    </row>
    <row r="896" spans="1:7" ht="20.25" customHeight="1" x14ac:dyDescent="0.3">
      <c r="A896" s="221"/>
      <c r="B896" s="221"/>
      <c r="C896" s="221"/>
      <c r="D896" s="212"/>
      <c r="E896" s="59"/>
      <c r="G896" s="59"/>
    </row>
    <row r="897" spans="1:7" ht="20.25" customHeight="1" x14ac:dyDescent="0.3">
      <c r="A897" s="221"/>
      <c r="B897" s="221"/>
      <c r="C897" s="221"/>
      <c r="D897" s="212"/>
      <c r="E897" s="59"/>
      <c r="G897" s="59"/>
    </row>
    <row r="898" spans="1:7" ht="20.25" customHeight="1" x14ac:dyDescent="0.3">
      <c r="A898" s="221"/>
      <c r="B898" s="221"/>
      <c r="C898" s="221"/>
      <c r="D898" s="212"/>
      <c r="E898" s="59"/>
      <c r="G898" s="59"/>
    </row>
    <row r="899" spans="1:7" ht="20.25" customHeight="1" x14ac:dyDescent="0.3">
      <c r="A899" s="221"/>
      <c r="B899" s="221"/>
      <c r="C899" s="221"/>
      <c r="D899" s="212"/>
      <c r="E899" s="59"/>
      <c r="G899" s="59"/>
    </row>
    <row r="900" spans="1:7" ht="20.25" customHeight="1" x14ac:dyDescent="0.3">
      <c r="A900" s="221"/>
      <c r="B900" s="221"/>
      <c r="C900" s="221"/>
      <c r="D900" s="212"/>
      <c r="E900" s="59"/>
      <c r="G900" s="59"/>
    </row>
    <row r="901" spans="1:7" ht="20.25" customHeight="1" x14ac:dyDescent="0.3">
      <c r="A901" s="221"/>
      <c r="B901" s="221"/>
      <c r="C901" s="221"/>
      <c r="D901" s="212"/>
      <c r="E901" s="59"/>
      <c r="G901" s="59"/>
    </row>
    <row r="902" spans="1:7" ht="20.25" customHeight="1" x14ac:dyDescent="0.3">
      <c r="A902" s="221"/>
      <c r="B902" s="221"/>
      <c r="C902" s="221"/>
      <c r="D902" s="212"/>
      <c r="E902" s="59"/>
      <c r="G902" s="59"/>
    </row>
    <row r="903" spans="1:7" ht="20.25" customHeight="1" x14ac:dyDescent="0.3">
      <c r="A903" s="221"/>
      <c r="B903" s="221"/>
      <c r="C903" s="221"/>
      <c r="D903" s="212"/>
      <c r="E903" s="59"/>
      <c r="G903" s="59"/>
    </row>
    <row r="904" spans="1:7" ht="20.25" customHeight="1" x14ac:dyDescent="0.3">
      <c r="A904" s="221"/>
      <c r="B904" s="221"/>
      <c r="C904" s="221"/>
      <c r="D904" s="212"/>
      <c r="E904" s="59"/>
      <c r="G904" s="59"/>
    </row>
    <row r="905" spans="1:7" ht="20.25" customHeight="1" x14ac:dyDescent="0.3">
      <c r="A905" s="221"/>
      <c r="B905" s="221"/>
      <c r="C905" s="221"/>
      <c r="D905" s="212"/>
      <c r="E905" s="59"/>
      <c r="G905" s="59"/>
    </row>
    <row r="906" spans="1:7" ht="20.25" customHeight="1" x14ac:dyDescent="0.3">
      <c r="A906" s="221"/>
      <c r="B906" s="221"/>
      <c r="C906" s="221"/>
      <c r="D906" s="212"/>
      <c r="E906" s="59"/>
      <c r="G906" s="59"/>
    </row>
    <row r="907" spans="1:7" ht="20.25" customHeight="1" x14ac:dyDescent="0.3">
      <c r="A907" s="221"/>
      <c r="B907" s="221"/>
      <c r="C907" s="221"/>
      <c r="D907" s="212"/>
      <c r="E907" s="59"/>
      <c r="G907" s="59"/>
    </row>
    <row r="908" spans="1:7" ht="20.25" customHeight="1" x14ac:dyDescent="0.3">
      <c r="A908" s="221"/>
      <c r="B908" s="221"/>
      <c r="C908" s="221"/>
      <c r="D908" s="212"/>
      <c r="E908" s="59"/>
      <c r="G908" s="59"/>
    </row>
    <row r="909" spans="1:7" ht="20.25" customHeight="1" x14ac:dyDescent="0.3">
      <c r="A909" s="221"/>
      <c r="B909" s="221"/>
      <c r="C909" s="221"/>
      <c r="D909" s="212"/>
      <c r="E909" s="59"/>
      <c r="G909" s="59"/>
    </row>
    <row r="910" spans="1:7" ht="20.25" customHeight="1" x14ac:dyDescent="0.3">
      <c r="A910" s="221"/>
      <c r="B910" s="221"/>
      <c r="C910" s="221"/>
      <c r="D910" s="212"/>
      <c r="E910" s="59"/>
      <c r="G910" s="59"/>
    </row>
    <row r="911" spans="1:7" ht="20.25" customHeight="1" x14ac:dyDescent="0.3">
      <c r="A911" s="221"/>
      <c r="B911" s="221"/>
      <c r="C911" s="221"/>
      <c r="D911" s="212"/>
      <c r="E911" s="59"/>
      <c r="G911" s="59"/>
    </row>
    <row r="912" spans="1:7" ht="20.25" customHeight="1" x14ac:dyDescent="0.3">
      <c r="A912" s="221"/>
      <c r="B912" s="221"/>
      <c r="C912" s="221"/>
      <c r="D912" s="212"/>
      <c r="E912" s="59"/>
      <c r="G912" s="59"/>
    </row>
    <row r="913" spans="1:7" ht="20.25" customHeight="1" x14ac:dyDescent="0.3">
      <c r="A913" s="221"/>
      <c r="B913" s="221"/>
      <c r="C913" s="221"/>
      <c r="D913" s="212"/>
      <c r="E913" s="59"/>
      <c r="G913" s="59"/>
    </row>
    <row r="914" spans="1:7" ht="20.25" customHeight="1" x14ac:dyDescent="0.3">
      <c r="A914" s="221"/>
      <c r="B914" s="221"/>
      <c r="C914" s="221"/>
      <c r="D914" s="212"/>
      <c r="E914" s="59"/>
      <c r="G914" s="59"/>
    </row>
    <row r="915" spans="1:7" ht="20.25" customHeight="1" x14ac:dyDescent="0.3">
      <c r="A915" s="221"/>
      <c r="B915" s="221"/>
      <c r="C915" s="221"/>
      <c r="D915" s="212"/>
      <c r="E915" s="59"/>
      <c r="G915" s="59"/>
    </row>
    <row r="916" spans="1:7" ht="20.25" customHeight="1" x14ac:dyDescent="0.3">
      <c r="A916" s="221"/>
      <c r="B916" s="221"/>
      <c r="C916" s="221"/>
      <c r="D916" s="212"/>
      <c r="E916" s="59"/>
      <c r="G916" s="59"/>
    </row>
    <row r="917" spans="1:7" ht="20.25" customHeight="1" x14ac:dyDescent="0.3">
      <c r="A917" s="221"/>
      <c r="B917" s="221"/>
      <c r="C917" s="221"/>
      <c r="D917" s="212"/>
      <c r="E917" s="59"/>
      <c r="G917" s="59"/>
    </row>
    <row r="918" spans="1:7" ht="20.25" customHeight="1" x14ac:dyDescent="0.3">
      <c r="A918" s="221"/>
      <c r="B918" s="221"/>
      <c r="C918" s="221"/>
      <c r="D918" s="212"/>
      <c r="E918" s="59"/>
      <c r="G918" s="59"/>
    </row>
    <row r="919" spans="1:7" ht="20.25" customHeight="1" x14ac:dyDescent="0.3">
      <c r="A919" s="221"/>
      <c r="B919" s="221"/>
      <c r="C919" s="221"/>
      <c r="D919" s="212"/>
      <c r="E919" s="59"/>
      <c r="G919" s="59"/>
    </row>
    <row r="920" spans="1:7" ht="20.25" customHeight="1" x14ac:dyDescent="0.3">
      <c r="A920" s="221"/>
      <c r="B920" s="221"/>
      <c r="C920" s="221"/>
      <c r="D920" s="212"/>
      <c r="E920" s="59"/>
      <c r="G920" s="59"/>
    </row>
    <row r="921" spans="1:7" ht="20.25" customHeight="1" x14ac:dyDescent="0.3">
      <c r="A921" s="221"/>
      <c r="B921" s="221"/>
      <c r="C921" s="221"/>
      <c r="D921" s="212"/>
      <c r="E921" s="59"/>
      <c r="G921" s="59"/>
    </row>
    <row r="922" spans="1:7" ht="20.25" customHeight="1" x14ac:dyDescent="0.3">
      <c r="A922" s="221"/>
      <c r="B922" s="221"/>
      <c r="C922" s="221"/>
      <c r="D922" s="212"/>
      <c r="E922" s="59"/>
      <c r="G922" s="59"/>
    </row>
    <row r="923" spans="1:7" ht="20.25" customHeight="1" x14ac:dyDescent="0.3">
      <c r="A923" s="221"/>
      <c r="B923" s="221"/>
      <c r="C923" s="221"/>
      <c r="D923" s="212"/>
      <c r="E923" s="59"/>
      <c r="G923" s="59"/>
    </row>
    <row r="924" spans="1:7" ht="20.25" customHeight="1" x14ac:dyDescent="0.3">
      <c r="A924" s="221"/>
      <c r="B924" s="221"/>
      <c r="C924" s="221"/>
      <c r="D924" s="212"/>
      <c r="E924" s="59"/>
      <c r="G924" s="59"/>
    </row>
    <row r="925" spans="1:7" ht="20.25" customHeight="1" x14ac:dyDescent="0.3">
      <c r="A925" s="221"/>
      <c r="B925" s="221"/>
      <c r="C925" s="221"/>
      <c r="D925" s="212"/>
      <c r="E925" s="59"/>
      <c r="G925" s="59"/>
    </row>
    <row r="926" spans="1:7" ht="20.25" customHeight="1" x14ac:dyDescent="0.3">
      <c r="A926" s="221"/>
      <c r="B926" s="221"/>
      <c r="C926" s="221"/>
      <c r="D926" s="212"/>
      <c r="E926" s="59"/>
      <c r="G926" s="59"/>
    </row>
    <row r="927" spans="1:7" ht="20.25" customHeight="1" x14ac:dyDescent="0.3">
      <c r="A927" s="221"/>
      <c r="B927" s="221"/>
      <c r="C927" s="221"/>
      <c r="D927" s="212"/>
      <c r="E927" s="59"/>
      <c r="G927" s="59"/>
    </row>
    <row r="928" spans="1:7" ht="20.25" customHeight="1" x14ac:dyDescent="0.3">
      <c r="A928" s="221"/>
      <c r="B928" s="221"/>
      <c r="C928" s="221"/>
      <c r="D928" s="212"/>
      <c r="E928" s="59"/>
      <c r="G928" s="59"/>
    </row>
    <row r="929" spans="1:7" ht="20.25" customHeight="1" x14ac:dyDescent="0.3">
      <c r="A929" s="221"/>
      <c r="B929" s="221"/>
      <c r="C929" s="221"/>
      <c r="D929" s="212"/>
      <c r="E929" s="59"/>
      <c r="G929" s="59"/>
    </row>
    <row r="930" spans="1:7" ht="20.25" customHeight="1" x14ac:dyDescent="0.3">
      <c r="A930" s="221"/>
      <c r="B930" s="221"/>
      <c r="C930" s="221"/>
      <c r="D930" s="212"/>
      <c r="E930" s="59"/>
      <c r="G930" s="59"/>
    </row>
    <row r="931" spans="1:7" ht="20.25" customHeight="1" x14ac:dyDescent="0.3">
      <c r="A931" s="221"/>
      <c r="B931" s="221"/>
      <c r="C931" s="221"/>
      <c r="D931" s="212"/>
      <c r="E931" s="59"/>
      <c r="G931" s="59"/>
    </row>
    <row r="932" spans="1:7" ht="20.25" customHeight="1" x14ac:dyDescent="0.3">
      <c r="A932" s="221"/>
      <c r="B932" s="221"/>
      <c r="C932" s="221"/>
      <c r="D932" s="212"/>
      <c r="E932" s="59"/>
      <c r="G932" s="59"/>
    </row>
    <row r="933" spans="1:7" ht="20.25" customHeight="1" x14ac:dyDescent="0.3">
      <c r="A933" s="221"/>
      <c r="B933" s="221"/>
      <c r="C933" s="221"/>
      <c r="D933" s="212"/>
      <c r="E933" s="59"/>
      <c r="G933" s="59"/>
    </row>
    <row r="934" spans="1:7" ht="20.25" customHeight="1" x14ac:dyDescent="0.3">
      <c r="A934" s="221"/>
      <c r="B934" s="221"/>
      <c r="C934" s="221"/>
      <c r="D934" s="212"/>
      <c r="E934" s="59"/>
      <c r="G934" s="59"/>
    </row>
    <row r="935" spans="1:7" ht="20.25" customHeight="1" x14ac:dyDescent="0.3">
      <c r="A935" s="221"/>
      <c r="B935" s="221"/>
      <c r="C935" s="221"/>
      <c r="D935" s="212"/>
      <c r="E935" s="59"/>
      <c r="G935" s="59"/>
    </row>
    <row r="936" spans="1:7" ht="20.25" customHeight="1" x14ac:dyDescent="0.3">
      <c r="A936" s="221"/>
      <c r="B936" s="221"/>
      <c r="C936" s="221"/>
      <c r="D936" s="212"/>
      <c r="E936" s="59"/>
      <c r="G936" s="59"/>
    </row>
    <row r="937" spans="1:7" ht="20.25" customHeight="1" x14ac:dyDescent="0.3">
      <c r="A937" s="221"/>
      <c r="B937" s="221"/>
      <c r="C937" s="221"/>
      <c r="D937" s="212"/>
      <c r="E937" s="59"/>
      <c r="G937" s="59"/>
    </row>
    <row r="938" spans="1:7" ht="20.25" customHeight="1" x14ac:dyDescent="0.3">
      <c r="A938" s="221"/>
      <c r="B938" s="221"/>
      <c r="C938" s="221"/>
      <c r="D938" s="212"/>
      <c r="E938" s="59"/>
      <c r="G938" s="59"/>
    </row>
    <row r="939" spans="1:7" ht="20.25" customHeight="1" x14ac:dyDescent="0.3">
      <c r="A939" s="221"/>
      <c r="B939" s="221"/>
      <c r="C939" s="221"/>
      <c r="D939" s="212"/>
      <c r="E939" s="59"/>
      <c r="G939" s="59"/>
    </row>
    <row r="940" spans="1:7" ht="20.25" customHeight="1" x14ac:dyDescent="0.3">
      <c r="A940" s="221"/>
      <c r="B940" s="221"/>
      <c r="C940" s="221"/>
      <c r="D940" s="212"/>
      <c r="E940" s="59"/>
      <c r="G940" s="59"/>
    </row>
    <row r="941" spans="1:7" ht="20.25" customHeight="1" x14ac:dyDescent="0.3">
      <c r="A941" s="221"/>
      <c r="B941" s="221"/>
      <c r="C941" s="221"/>
      <c r="D941" s="212"/>
      <c r="E941" s="59"/>
      <c r="G941" s="59"/>
    </row>
    <row r="942" spans="1:7" ht="20.25" customHeight="1" x14ac:dyDescent="0.3">
      <c r="A942" s="221"/>
      <c r="B942" s="221"/>
      <c r="C942" s="221"/>
      <c r="D942" s="212"/>
      <c r="E942" s="59"/>
      <c r="G942" s="59"/>
    </row>
    <row r="943" spans="1:7" ht="20.25" customHeight="1" x14ac:dyDescent="0.3">
      <c r="A943" s="221"/>
      <c r="B943" s="221"/>
      <c r="C943" s="221"/>
      <c r="D943" s="212"/>
      <c r="E943" s="59"/>
      <c r="G943" s="59"/>
    </row>
    <row r="944" spans="1:7" ht="20.25" customHeight="1" x14ac:dyDescent="0.3">
      <c r="A944" s="221"/>
      <c r="B944" s="221"/>
      <c r="C944" s="221"/>
      <c r="D944" s="212"/>
      <c r="E944" s="59"/>
      <c r="G944" s="59"/>
    </row>
    <row r="945" spans="1:7" ht="20.25" customHeight="1" x14ac:dyDescent="0.3">
      <c r="A945" s="221"/>
      <c r="B945" s="221"/>
      <c r="C945" s="221"/>
      <c r="D945" s="212"/>
      <c r="E945" s="59"/>
      <c r="G945" s="59"/>
    </row>
    <row r="946" spans="1:7" ht="20.25" customHeight="1" x14ac:dyDescent="0.3">
      <c r="A946" s="221"/>
      <c r="B946" s="221"/>
      <c r="C946" s="221"/>
      <c r="D946" s="212"/>
      <c r="E946" s="59"/>
      <c r="G946" s="59"/>
    </row>
    <row r="947" spans="1:7" ht="20.25" customHeight="1" x14ac:dyDescent="0.3">
      <c r="A947" s="221"/>
      <c r="B947" s="221"/>
      <c r="C947" s="221"/>
      <c r="D947" s="212"/>
      <c r="E947" s="59"/>
      <c r="G947" s="59"/>
    </row>
    <row r="948" spans="1:7" ht="20.25" customHeight="1" x14ac:dyDescent="0.3">
      <c r="A948" s="221"/>
      <c r="B948" s="221"/>
      <c r="C948" s="221"/>
      <c r="D948" s="212"/>
      <c r="E948" s="59"/>
      <c r="G948" s="59"/>
    </row>
    <row r="949" spans="1:7" ht="20.25" customHeight="1" x14ac:dyDescent="0.3">
      <c r="A949" s="221"/>
      <c r="B949" s="221"/>
      <c r="C949" s="221"/>
      <c r="D949" s="212"/>
      <c r="E949" s="59"/>
      <c r="G949" s="59"/>
    </row>
    <row r="950" spans="1:7" ht="20.25" customHeight="1" x14ac:dyDescent="0.3">
      <c r="A950" s="221"/>
      <c r="B950" s="221"/>
      <c r="C950" s="221"/>
      <c r="D950" s="212"/>
      <c r="E950" s="59"/>
      <c r="G950" s="59"/>
    </row>
    <row r="951" spans="1:7" ht="20.25" customHeight="1" x14ac:dyDescent="0.3">
      <c r="A951" s="221"/>
      <c r="B951" s="221"/>
      <c r="C951" s="221"/>
      <c r="D951" s="212"/>
      <c r="E951" s="59"/>
      <c r="G951" s="59"/>
    </row>
    <row r="952" spans="1:7" ht="20.25" customHeight="1" x14ac:dyDescent="0.3">
      <c r="A952" s="221"/>
      <c r="B952" s="221"/>
      <c r="C952" s="221"/>
      <c r="D952" s="212"/>
      <c r="E952" s="59"/>
      <c r="G952" s="59"/>
    </row>
    <row r="953" spans="1:7" ht="20.25" customHeight="1" x14ac:dyDescent="0.3">
      <c r="A953" s="221"/>
      <c r="B953" s="221"/>
      <c r="C953" s="221"/>
      <c r="D953" s="212"/>
      <c r="E953" s="59"/>
      <c r="G953" s="59"/>
    </row>
    <row r="954" spans="1:7" ht="20.25" customHeight="1" x14ac:dyDescent="0.3">
      <c r="A954" s="221"/>
      <c r="B954" s="221"/>
      <c r="C954" s="221"/>
      <c r="D954" s="212"/>
      <c r="E954" s="59"/>
      <c r="G954" s="59"/>
    </row>
    <row r="955" spans="1:7" ht="20.25" customHeight="1" x14ac:dyDescent="0.3">
      <c r="A955" s="221"/>
      <c r="B955" s="221"/>
      <c r="C955" s="221"/>
      <c r="D955" s="212"/>
      <c r="E955" s="59"/>
      <c r="G955" s="59"/>
    </row>
    <row r="956" spans="1:7" ht="20.25" customHeight="1" x14ac:dyDescent="0.3">
      <c r="A956" s="221"/>
      <c r="B956" s="221"/>
      <c r="C956" s="221"/>
      <c r="D956" s="212"/>
      <c r="E956" s="59"/>
      <c r="G956" s="59"/>
    </row>
    <row r="957" spans="1:7" ht="20.25" customHeight="1" x14ac:dyDescent="0.3">
      <c r="A957" s="221"/>
      <c r="B957" s="221"/>
      <c r="C957" s="221"/>
      <c r="D957" s="212"/>
      <c r="E957" s="59"/>
      <c r="G957" s="59"/>
    </row>
    <row r="958" spans="1:7" ht="20.25" customHeight="1" x14ac:dyDescent="0.3">
      <c r="A958" s="221"/>
      <c r="B958" s="221"/>
      <c r="C958" s="221"/>
      <c r="D958" s="212"/>
      <c r="E958" s="59"/>
      <c r="G958" s="59"/>
    </row>
    <row r="959" spans="1:7" ht="20.25" customHeight="1" x14ac:dyDescent="0.3">
      <c r="A959" s="221"/>
      <c r="B959" s="221"/>
      <c r="C959" s="221"/>
      <c r="D959" s="212"/>
      <c r="E959" s="59"/>
      <c r="G959" s="59"/>
    </row>
    <row r="960" spans="1:7" ht="20.25" customHeight="1" x14ac:dyDescent="0.3">
      <c r="A960" s="221"/>
      <c r="B960" s="221"/>
      <c r="C960" s="221"/>
      <c r="D960" s="212"/>
      <c r="E960" s="59"/>
      <c r="G960" s="59"/>
    </row>
    <row r="961" spans="1:7" ht="20.25" customHeight="1" x14ac:dyDescent="0.3">
      <c r="A961" s="221"/>
      <c r="B961" s="221"/>
      <c r="C961" s="221"/>
      <c r="D961" s="212"/>
      <c r="E961" s="59"/>
      <c r="G961" s="59"/>
    </row>
    <row r="962" spans="1:7" ht="20.25" customHeight="1" x14ac:dyDescent="0.3">
      <c r="A962" s="221"/>
      <c r="B962" s="221"/>
      <c r="C962" s="221"/>
      <c r="D962" s="212"/>
      <c r="E962" s="59"/>
      <c r="G962" s="59"/>
    </row>
    <row r="963" spans="1:7" ht="20.25" customHeight="1" x14ac:dyDescent="0.3">
      <c r="A963" s="221"/>
      <c r="B963" s="221"/>
      <c r="C963" s="221"/>
      <c r="D963" s="212"/>
      <c r="E963" s="59"/>
      <c r="G963" s="59"/>
    </row>
    <row r="964" spans="1:7" ht="20.25" customHeight="1" x14ac:dyDescent="0.3">
      <c r="A964" s="221"/>
      <c r="B964" s="221"/>
      <c r="C964" s="221"/>
      <c r="D964" s="212"/>
      <c r="E964" s="59"/>
      <c r="G964" s="59"/>
    </row>
    <row r="965" spans="1:7" ht="20.25" customHeight="1" x14ac:dyDescent="0.3">
      <c r="A965" s="221"/>
      <c r="B965" s="221"/>
      <c r="C965" s="221"/>
      <c r="D965" s="212"/>
      <c r="E965" s="59"/>
      <c r="G965" s="59"/>
    </row>
    <row r="966" spans="1:7" ht="20.25" customHeight="1" x14ac:dyDescent="0.3">
      <c r="A966" s="221"/>
      <c r="B966" s="221"/>
      <c r="C966" s="221"/>
      <c r="D966" s="212"/>
      <c r="E966" s="59"/>
      <c r="G966" s="59"/>
    </row>
    <row r="967" spans="1:7" ht="20.25" customHeight="1" x14ac:dyDescent="0.3">
      <c r="A967" s="221"/>
      <c r="B967" s="221"/>
      <c r="C967" s="221"/>
      <c r="D967" s="212"/>
      <c r="E967" s="59"/>
      <c r="G967" s="59"/>
    </row>
    <row r="968" spans="1:7" ht="20.25" customHeight="1" x14ac:dyDescent="0.3">
      <c r="A968" s="221"/>
      <c r="B968" s="221"/>
      <c r="C968" s="221"/>
      <c r="D968" s="212"/>
      <c r="E968" s="59"/>
      <c r="G968" s="59"/>
    </row>
    <row r="969" spans="1:7" ht="20.25" customHeight="1" x14ac:dyDescent="0.3">
      <c r="A969" s="221"/>
      <c r="B969" s="221"/>
      <c r="C969" s="221"/>
      <c r="D969" s="212"/>
      <c r="E969" s="59"/>
      <c r="G969" s="59"/>
    </row>
    <row r="970" spans="1:7" ht="20.25" customHeight="1" x14ac:dyDescent="0.3">
      <c r="A970" s="221"/>
      <c r="B970" s="221"/>
      <c r="C970" s="221"/>
      <c r="D970" s="212"/>
      <c r="E970" s="59"/>
      <c r="G970" s="59"/>
    </row>
    <row r="971" spans="1:7" ht="20.25" customHeight="1" x14ac:dyDescent="0.3">
      <c r="A971" s="221"/>
      <c r="B971" s="221"/>
      <c r="C971" s="221"/>
      <c r="D971" s="212"/>
      <c r="E971" s="59"/>
      <c r="G971" s="59"/>
    </row>
    <row r="972" spans="1:7" ht="20.25" customHeight="1" x14ac:dyDescent="0.3">
      <c r="A972" s="221"/>
      <c r="B972" s="221"/>
      <c r="C972" s="221"/>
      <c r="D972" s="212"/>
      <c r="E972" s="59"/>
      <c r="G972" s="59"/>
    </row>
    <row r="973" spans="1:7" ht="20.25" customHeight="1" x14ac:dyDescent="0.3">
      <c r="A973" s="221"/>
      <c r="B973" s="221"/>
      <c r="C973" s="221"/>
      <c r="D973" s="212"/>
      <c r="E973" s="59"/>
      <c r="G973" s="59"/>
    </row>
    <row r="974" spans="1:7" ht="20.25" customHeight="1" x14ac:dyDescent="0.3">
      <c r="A974" s="221"/>
      <c r="B974" s="221"/>
      <c r="C974" s="221"/>
      <c r="D974" s="212"/>
      <c r="E974" s="59"/>
      <c r="G974" s="59"/>
    </row>
    <row r="975" spans="1:7" ht="20.25" customHeight="1" x14ac:dyDescent="0.3">
      <c r="A975" s="221"/>
      <c r="B975" s="221"/>
      <c r="C975" s="221"/>
      <c r="D975" s="212"/>
      <c r="E975" s="59"/>
      <c r="G975" s="59"/>
    </row>
    <row r="976" spans="1:7" ht="20.25" customHeight="1" x14ac:dyDescent="0.3">
      <c r="A976" s="221"/>
      <c r="B976" s="221"/>
      <c r="C976" s="221"/>
      <c r="D976" s="212"/>
      <c r="E976" s="59"/>
      <c r="G976" s="59"/>
    </row>
    <row r="977" spans="1:7" ht="20.25" customHeight="1" x14ac:dyDescent="0.3">
      <c r="A977" s="221"/>
      <c r="B977" s="221"/>
      <c r="C977" s="221"/>
      <c r="D977" s="212"/>
      <c r="E977" s="59"/>
      <c r="G977" s="59"/>
    </row>
    <row r="978" spans="1:7" ht="20.25" customHeight="1" x14ac:dyDescent="0.3">
      <c r="A978" s="221"/>
      <c r="B978" s="221"/>
      <c r="C978" s="221"/>
      <c r="D978" s="212"/>
      <c r="E978" s="59"/>
      <c r="G978" s="59"/>
    </row>
    <row r="979" spans="1:7" ht="20.25" customHeight="1" x14ac:dyDescent="0.3">
      <c r="A979" s="221"/>
      <c r="B979" s="221"/>
      <c r="C979" s="221"/>
      <c r="D979" s="212"/>
      <c r="E979" s="59"/>
      <c r="G979" s="59"/>
    </row>
    <row r="980" spans="1:7" ht="20.25" customHeight="1" x14ac:dyDescent="0.3">
      <c r="A980" s="221"/>
      <c r="B980" s="221"/>
      <c r="C980" s="221"/>
      <c r="D980" s="212"/>
      <c r="E980" s="59"/>
      <c r="G980" s="59"/>
    </row>
    <row r="981" spans="1:7" ht="20.25" customHeight="1" x14ac:dyDescent="0.3">
      <c r="A981" s="221"/>
      <c r="B981" s="221"/>
      <c r="C981" s="221"/>
      <c r="D981" s="212"/>
      <c r="E981" s="59"/>
      <c r="G981" s="59"/>
    </row>
    <row r="982" spans="1:7" ht="20.25" customHeight="1" x14ac:dyDescent="0.3">
      <c r="A982" s="221"/>
      <c r="B982" s="221"/>
      <c r="C982" s="221"/>
      <c r="D982" s="212"/>
      <c r="E982" s="59"/>
      <c r="G982" s="59"/>
    </row>
    <row r="983" spans="1:7" ht="20.25" customHeight="1" x14ac:dyDescent="0.3">
      <c r="A983" s="221"/>
      <c r="B983" s="221"/>
      <c r="C983" s="221"/>
      <c r="D983" s="212"/>
      <c r="E983" s="59"/>
      <c r="G983" s="59"/>
    </row>
    <row r="984" spans="1:7" ht="20.25" customHeight="1" x14ac:dyDescent="0.3">
      <c r="A984" s="221"/>
      <c r="B984" s="221"/>
      <c r="C984" s="221"/>
      <c r="D984" s="212"/>
      <c r="E984" s="59"/>
      <c r="G984" s="59"/>
    </row>
    <row r="985" spans="1:7" ht="20.25" customHeight="1" x14ac:dyDescent="0.3">
      <c r="A985" s="221"/>
      <c r="B985" s="221"/>
      <c r="C985" s="221"/>
      <c r="D985" s="212"/>
      <c r="E985" s="59"/>
      <c r="G985" s="59"/>
    </row>
    <row r="986" spans="1:7" ht="20.25" customHeight="1" x14ac:dyDescent="0.3">
      <c r="A986" s="221"/>
      <c r="B986" s="221"/>
      <c r="C986" s="221"/>
      <c r="D986" s="212"/>
      <c r="E986" s="59"/>
      <c r="G986" s="59"/>
    </row>
    <row r="987" spans="1:7" ht="20.25" customHeight="1" x14ac:dyDescent="0.3">
      <c r="A987" s="221"/>
      <c r="B987" s="221"/>
      <c r="C987" s="221"/>
      <c r="D987" s="212"/>
      <c r="E987" s="59"/>
      <c r="G987" s="59"/>
    </row>
    <row r="988" spans="1:7" ht="20.25" customHeight="1" x14ac:dyDescent="0.3">
      <c r="A988" s="221"/>
      <c r="B988" s="221"/>
      <c r="C988" s="221"/>
      <c r="D988" s="212"/>
      <c r="E988" s="59"/>
      <c r="G988" s="59"/>
    </row>
    <row r="989" spans="1:7" ht="20.25" customHeight="1" x14ac:dyDescent="0.3">
      <c r="A989" s="221"/>
      <c r="B989" s="221"/>
      <c r="C989" s="221"/>
      <c r="D989" s="212"/>
      <c r="E989" s="59"/>
      <c r="G989" s="59"/>
    </row>
    <row r="990" spans="1:7" ht="20.25" customHeight="1" x14ac:dyDescent="0.3">
      <c r="A990" s="221"/>
      <c r="B990" s="221"/>
      <c r="C990" s="221"/>
      <c r="D990" s="212"/>
      <c r="E990" s="59"/>
      <c r="G990" s="59"/>
    </row>
    <row r="991" spans="1:7" ht="20.25" customHeight="1" x14ac:dyDescent="0.3">
      <c r="A991" s="221"/>
      <c r="B991" s="221"/>
      <c r="C991" s="221"/>
      <c r="D991" s="212"/>
      <c r="E991" s="59"/>
      <c r="G991" s="59"/>
    </row>
    <row r="992" spans="1:7" ht="20.25" customHeight="1" x14ac:dyDescent="0.3">
      <c r="A992" s="221"/>
      <c r="B992" s="221"/>
      <c r="C992" s="221"/>
      <c r="D992" s="212"/>
      <c r="E992" s="59"/>
      <c r="G992" s="59"/>
    </row>
    <row r="993" spans="1:7" ht="20.25" customHeight="1" x14ac:dyDescent="0.3">
      <c r="A993" s="221"/>
      <c r="B993" s="221"/>
      <c r="C993" s="221"/>
      <c r="D993" s="212"/>
      <c r="E993" s="59"/>
      <c r="G993" s="59"/>
    </row>
    <row r="994" spans="1:7" ht="20.25" customHeight="1" x14ac:dyDescent="0.3">
      <c r="A994" s="221"/>
      <c r="B994" s="221"/>
      <c r="C994" s="221"/>
      <c r="D994" s="212"/>
      <c r="E994" s="59"/>
      <c r="G994" s="59"/>
    </row>
    <row r="995" spans="1:7" ht="20.25" customHeight="1" x14ac:dyDescent="0.3">
      <c r="A995" s="221"/>
      <c r="B995" s="221"/>
      <c r="C995" s="221"/>
      <c r="D995" s="212"/>
      <c r="E995" s="59"/>
      <c r="G995" s="59"/>
    </row>
    <row r="996" spans="1:7" ht="20.25" customHeight="1" x14ac:dyDescent="0.3">
      <c r="A996" s="221"/>
      <c r="B996" s="221"/>
      <c r="C996" s="221"/>
      <c r="D996" s="212"/>
      <c r="E996" s="59"/>
      <c r="G996" s="59"/>
    </row>
    <row r="997" spans="1:7" ht="20.25" customHeight="1" x14ac:dyDescent="0.3">
      <c r="A997" s="221"/>
      <c r="B997" s="221"/>
      <c r="C997" s="221"/>
      <c r="D997" s="212"/>
      <c r="E997" s="59"/>
      <c r="G997" s="59"/>
    </row>
    <row r="998" spans="1:7" ht="20.25" customHeight="1" x14ac:dyDescent="0.3">
      <c r="A998" s="221"/>
      <c r="B998" s="221"/>
      <c r="C998" s="221"/>
      <c r="D998" s="212"/>
      <c r="E998" s="59"/>
      <c r="G998" s="59"/>
    </row>
    <row r="999" spans="1:7" ht="20.25" customHeight="1" x14ac:dyDescent="0.3">
      <c r="A999" s="221"/>
      <c r="B999" s="221"/>
      <c r="C999" s="221"/>
      <c r="D999" s="212"/>
      <c r="E999" s="59"/>
      <c r="G999" s="59"/>
    </row>
    <row r="1000" spans="1:7" ht="20.25" customHeight="1" x14ac:dyDescent="0.3">
      <c r="A1000" s="221"/>
      <c r="B1000" s="221"/>
      <c r="C1000" s="221"/>
      <c r="D1000" s="212"/>
      <c r="E1000" s="59"/>
      <c r="G1000" s="59"/>
    </row>
    <row r="1001" spans="1:7" ht="20.25" customHeight="1" x14ac:dyDescent="0.3">
      <c r="A1001" s="221"/>
      <c r="B1001" s="221"/>
      <c r="C1001" s="221"/>
      <c r="D1001" s="212"/>
      <c r="E1001" s="59"/>
      <c r="G1001" s="59"/>
    </row>
    <row r="1002" spans="1:7" ht="20.25" customHeight="1" x14ac:dyDescent="0.3">
      <c r="A1002" s="221"/>
      <c r="B1002" s="221"/>
      <c r="C1002" s="221"/>
      <c r="D1002" s="212"/>
      <c r="E1002" s="59"/>
      <c r="G1002" s="59"/>
    </row>
    <row r="1003" spans="1:7" ht="20.25" customHeight="1" x14ac:dyDescent="0.3">
      <c r="A1003" s="221"/>
      <c r="B1003" s="221"/>
      <c r="C1003" s="221"/>
      <c r="D1003" s="212"/>
      <c r="E1003" s="59"/>
      <c r="G1003" s="59"/>
    </row>
    <row r="1004" spans="1:7" ht="20.25" customHeight="1" x14ac:dyDescent="0.3">
      <c r="A1004" s="221"/>
      <c r="B1004" s="221"/>
      <c r="C1004" s="221"/>
      <c r="D1004" s="212"/>
      <c r="E1004" s="59"/>
      <c r="G1004" s="59"/>
    </row>
    <row r="1005" spans="1:7" ht="20.25" customHeight="1" x14ac:dyDescent="0.3">
      <c r="A1005" s="221"/>
      <c r="B1005" s="221"/>
      <c r="C1005" s="221"/>
      <c r="D1005" s="212"/>
      <c r="E1005" s="59"/>
      <c r="G1005" s="59"/>
    </row>
    <row r="1006" spans="1:7" ht="20.25" customHeight="1" x14ac:dyDescent="0.3">
      <c r="A1006" s="221"/>
      <c r="B1006" s="221"/>
      <c r="C1006" s="221"/>
      <c r="D1006" s="212"/>
      <c r="E1006" s="59"/>
      <c r="G1006" s="59"/>
    </row>
    <row r="1007" spans="1:7" ht="20.25" customHeight="1" x14ac:dyDescent="0.3">
      <c r="A1007" s="221"/>
      <c r="B1007" s="221"/>
      <c r="C1007" s="221"/>
      <c r="D1007" s="212"/>
      <c r="E1007" s="59"/>
      <c r="G1007" s="59"/>
    </row>
    <row r="1008" spans="1:7" ht="20.25" customHeight="1" x14ac:dyDescent="0.3">
      <c r="A1008" s="221"/>
      <c r="B1008" s="221"/>
      <c r="C1008" s="221"/>
      <c r="D1008" s="212"/>
      <c r="E1008" s="59"/>
      <c r="G1008" s="59"/>
    </row>
    <row r="1009" spans="1:7" ht="20.25" customHeight="1" x14ac:dyDescent="0.3">
      <c r="A1009" s="221"/>
      <c r="B1009" s="221"/>
      <c r="C1009" s="221"/>
      <c r="D1009" s="212"/>
      <c r="E1009" s="59"/>
      <c r="G1009" s="59"/>
    </row>
    <row r="1010" spans="1:7" ht="20.25" customHeight="1" x14ac:dyDescent="0.3">
      <c r="A1010" s="221"/>
      <c r="B1010" s="221"/>
      <c r="C1010" s="221"/>
      <c r="D1010" s="212"/>
      <c r="E1010" s="59"/>
      <c r="G1010" s="59"/>
    </row>
    <row r="1011" spans="1:7" ht="20.25" customHeight="1" x14ac:dyDescent="0.3">
      <c r="A1011" s="221"/>
      <c r="B1011" s="221"/>
      <c r="C1011" s="221"/>
      <c r="D1011" s="212"/>
      <c r="E1011" s="59"/>
      <c r="G1011" s="59"/>
    </row>
    <row r="1012" spans="1:7" ht="20.25" customHeight="1" x14ac:dyDescent="0.3">
      <c r="A1012" s="221"/>
      <c r="B1012" s="221"/>
      <c r="C1012" s="221"/>
      <c r="D1012" s="212"/>
      <c r="E1012" s="59"/>
      <c r="G1012" s="59"/>
    </row>
    <row r="1013" spans="1:7" ht="20.25" customHeight="1" x14ac:dyDescent="0.3">
      <c r="A1013" s="221"/>
      <c r="B1013" s="221"/>
      <c r="C1013" s="221"/>
      <c r="D1013" s="212"/>
      <c r="E1013" s="59"/>
      <c r="G1013" s="59"/>
    </row>
    <row r="1014" spans="1:7" ht="20.25" customHeight="1" x14ac:dyDescent="0.3">
      <c r="A1014" s="221"/>
      <c r="B1014" s="221"/>
      <c r="C1014" s="221"/>
      <c r="D1014" s="212"/>
      <c r="E1014" s="59"/>
      <c r="G1014" s="59"/>
    </row>
    <row r="1015" spans="1:7" ht="20.25" customHeight="1" x14ac:dyDescent="0.3">
      <c r="A1015" s="221"/>
      <c r="B1015" s="221"/>
      <c r="C1015" s="221"/>
      <c r="D1015" s="212"/>
      <c r="E1015" s="59"/>
      <c r="G1015" s="59"/>
    </row>
    <row r="1016" spans="1:7" ht="20.25" customHeight="1" x14ac:dyDescent="0.3">
      <c r="A1016" s="221"/>
      <c r="B1016" s="221"/>
      <c r="C1016" s="221"/>
      <c r="D1016" s="212"/>
      <c r="E1016" s="59"/>
      <c r="G1016" s="59"/>
    </row>
    <row r="1017" spans="1:7" ht="20.25" customHeight="1" x14ac:dyDescent="0.3">
      <c r="A1017" s="221"/>
      <c r="B1017" s="221"/>
      <c r="C1017" s="221"/>
      <c r="D1017" s="212"/>
      <c r="E1017" s="59"/>
      <c r="G1017" s="59"/>
    </row>
    <row r="1018" spans="1:7" ht="20.25" customHeight="1" x14ac:dyDescent="0.3">
      <c r="A1018" s="221"/>
      <c r="B1018" s="221"/>
      <c r="C1018" s="221"/>
      <c r="D1018" s="212"/>
      <c r="E1018" s="59"/>
      <c r="G1018" s="59"/>
    </row>
    <row r="1019" spans="1:7" ht="20.25" customHeight="1" x14ac:dyDescent="0.3">
      <c r="A1019" s="221"/>
      <c r="B1019" s="221"/>
      <c r="C1019" s="221"/>
      <c r="D1019" s="212"/>
      <c r="E1019" s="59"/>
      <c r="G1019" s="59"/>
    </row>
    <row r="1020" spans="1:7" ht="20.25" customHeight="1" x14ac:dyDescent="0.3">
      <c r="A1020" s="221"/>
      <c r="B1020" s="221"/>
      <c r="C1020" s="221"/>
      <c r="D1020" s="212"/>
      <c r="E1020" s="59"/>
      <c r="G1020" s="59"/>
    </row>
    <row r="1021" spans="1:7" ht="20.25" customHeight="1" x14ac:dyDescent="0.3">
      <c r="A1021" s="221"/>
      <c r="B1021" s="221"/>
      <c r="C1021" s="221"/>
      <c r="D1021" s="212"/>
      <c r="E1021" s="59"/>
      <c r="G1021" s="59"/>
    </row>
    <row r="1022" spans="1:7" ht="20.25" customHeight="1" x14ac:dyDescent="0.3">
      <c r="A1022" s="221"/>
      <c r="B1022" s="221"/>
      <c r="C1022" s="221"/>
      <c r="D1022" s="212"/>
      <c r="E1022" s="59"/>
      <c r="G1022" s="59"/>
    </row>
    <row r="1023" spans="1:7" ht="20.25" customHeight="1" x14ac:dyDescent="0.3">
      <c r="A1023" s="221"/>
      <c r="B1023" s="221"/>
      <c r="C1023" s="221"/>
      <c r="D1023" s="212"/>
      <c r="E1023" s="59"/>
      <c r="G1023" s="59"/>
    </row>
    <row r="1024" spans="1:7" ht="20.25" customHeight="1" x14ac:dyDescent="0.3">
      <c r="A1024" s="221"/>
      <c r="B1024" s="221"/>
      <c r="C1024" s="221"/>
      <c r="D1024" s="212"/>
      <c r="E1024" s="59"/>
      <c r="G1024" s="59"/>
    </row>
    <row r="1025" spans="1:7" ht="20.25" customHeight="1" x14ac:dyDescent="0.3">
      <c r="A1025" s="221"/>
      <c r="B1025" s="221"/>
      <c r="C1025" s="221"/>
      <c r="D1025" s="212"/>
      <c r="E1025" s="59"/>
      <c r="G1025" s="59"/>
    </row>
    <row r="1026" spans="1:7" ht="20.25" customHeight="1" x14ac:dyDescent="0.3">
      <c r="A1026" s="221"/>
      <c r="B1026" s="221"/>
      <c r="C1026" s="221"/>
      <c r="D1026" s="212"/>
      <c r="E1026" s="59"/>
      <c r="G1026" s="59"/>
    </row>
    <row r="1027" spans="1:7" ht="20.25" customHeight="1" x14ac:dyDescent="0.3">
      <c r="A1027" s="221"/>
      <c r="B1027" s="221"/>
      <c r="C1027" s="221"/>
      <c r="D1027" s="212"/>
      <c r="E1027" s="59"/>
      <c r="G1027" s="59"/>
    </row>
    <row r="1028" spans="1:7" ht="20.25" customHeight="1" x14ac:dyDescent="0.3">
      <c r="A1028" s="221"/>
      <c r="B1028" s="221"/>
      <c r="C1028" s="221"/>
      <c r="D1028" s="212"/>
      <c r="E1028" s="59"/>
      <c r="G1028" s="59"/>
    </row>
    <row r="1029" spans="1:7" ht="20.25" customHeight="1" x14ac:dyDescent="0.3">
      <c r="A1029" s="221"/>
      <c r="B1029" s="221"/>
      <c r="C1029" s="221"/>
      <c r="D1029" s="212"/>
      <c r="E1029" s="59"/>
      <c r="G1029" s="59"/>
    </row>
    <row r="1030" spans="1:7" ht="20.25" customHeight="1" x14ac:dyDescent="0.3">
      <c r="A1030" s="221"/>
      <c r="B1030" s="221"/>
      <c r="C1030" s="221"/>
      <c r="D1030" s="212"/>
      <c r="E1030" s="59"/>
      <c r="G1030" s="59"/>
    </row>
    <row r="1031" spans="1:7" ht="20.25" customHeight="1" x14ac:dyDescent="0.3">
      <c r="A1031" s="221"/>
      <c r="B1031" s="221"/>
      <c r="C1031" s="221"/>
      <c r="D1031" s="212"/>
      <c r="E1031" s="59"/>
      <c r="G1031" s="59"/>
    </row>
    <row r="1032" spans="1:7" ht="20.25" customHeight="1" x14ac:dyDescent="0.3">
      <c r="A1032" s="221"/>
      <c r="B1032" s="221"/>
      <c r="C1032" s="221"/>
      <c r="D1032" s="212"/>
      <c r="E1032" s="59"/>
      <c r="G1032" s="59"/>
    </row>
    <row r="1033" spans="1:7" ht="20.25" customHeight="1" x14ac:dyDescent="0.3">
      <c r="A1033" s="221"/>
      <c r="B1033" s="221"/>
      <c r="C1033" s="221"/>
      <c r="D1033" s="212"/>
      <c r="E1033" s="59"/>
      <c r="G1033" s="59"/>
    </row>
    <row r="1034" spans="1:7" ht="20.25" customHeight="1" x14ac:dyDescent="0.3">
      <c r="A1034" s="221"/>
      <c r="B1034" s="221"/>
      <c r="C1034" s="221"/>
      <c r="D1034" s="212"/>
      <c r="E1034" s="59"/>
      <c r="G1034" s="59"/>
    </row>
    <row r="1035" spans="1:7" ht="20.25" customHeight="1" x14ac:dyDescent="0.3">
      <c r="A1035" s="221"/>
      <c r="B1035" s="221"/>
      <c r="C1035" s="221"/>
      <c r="D1035" s="212"/>
      <c r="E1035" s="59"/>
      <c r="G1035" s="59"/>
    </row>
    <row r="1036" spans="1:7" ht="20.25" customHeight="1" x14ac:dyDescent="0.3">
      <c r="A1036" s="221"/>
      <c r="B1036" s="221"/>
      <c r="C1036" s="221"/>
      <c r="D1036" s="212"/>
      <c r="E1036" s="59"/>
      <c r="G1036" s="59"/>
    </row>
    <row r="1037" spans="1:7" ht="20.25" customHeight="1" x14ac:dyDescent="0.3">
      <c r="A1037" s="221"/>
      <c r="B1037" s="221"/>
      <c r="C1037" s="221"/>
      <c r="D1037" s="212"/>
      <c r="E1037" s="59"/>
      <c r="G1037" s="59"/>
    </row>
    <row r="1038" spans="1:7" ht="20.25" customHeight="1" x14ac:dyDescent="0.3">
      <c r="A1038" s="221"/>
      <c r="B1038" s="221"/>
      <c r="C1038" s="221"/>
      <c r="D1038" s="212"/>
      <c r="E1038" s="59"/>
      <c r="G1038" s="59"/>
    </row>
    <row r="1039" spans="1:7" ht="20.25" customHeight="1" x14ac:dyDescent="0.3">
      <c r="A1039" s="221"/>
      <c r="B1039" s="221"/>
      <c r="C1039" s="221"/>
      <c r="D1039" s="212"/>
      <c r="E1039" s="59"/>
      <c r="G1039" s="59"/>
    </row>
    <row r="1040" spans="1:7" ht="20.25" customHeight="1" x14ac:dyDescent="0.3">
      <c r="A1040" s="221"/>
      <c r="B1040" s="221"/>
      <c r="C1040" s="221"/>
      <c r="D1040" s="212"/>
      <c r="E1040" s="59"/>
      <c r="G1040" s="59"/>
    </row>
    <row r="1041" spans="1:7" ht="20.25" customHeight="1" x14ac:dyDescent="0.3">
      <c r="A1041" s="221"/>
      <c r="B1041" s="221"/>
      <c r="C1041" s="221"/>
      <c r="D1041" s="212"/>
      <c r="E1041" s="59"/>
      <c r="G1041" s="59"/>
    </row>
    <row r="1042" spans="1:7" ht="20.25" customHeight="1" x14ac:dyDescent="0.3">
      <c r="A1042" s="221"/>
      <c r="B1042" s="221"/>
      <c r="C1042" s="221"/>
      <c r="D1042" s="212"/>
      <c r="E1042" s="59"/>
      <c r="G1042" s="59"/>
    </row>
    <row r="1043" spans="1:7" ht="20.25" customHeight="1" x14ac:dyDescent="0.3">
      <c r="A1043" s="221"/>
      <c r="B1043" s="221"/>
      <c r="C1043" s="221"/>
      <c r="D1043" s="212"/>
      <c r="E1043" s="59"/>
      <c r="G1043" s="59"/>
    </row>
    <row r="1044" spans="1:7" ht="20.25" customHeight="1" x14ac:dyDescent="0.3">
      <c r="A1044" s="221"/>
      <c r="B1044" s="221"/>
      <c r="C1044" s="221"/>
      <c r="D1044" s="212"/>
      <c r="E1044" s="59"/>
      <c r="G1044" s="59"/>
    </row>
    <row r="1045" spans="1:7" ht="20.25" customHeight="1" x14ac:dyDescent="0.3">
      <c r="A1045" s="221"/>
      <c r="B1045" s="221"/>
      <c r="C1045" s="221"/>
      <c r="D1045" s="212"/>
      <c r="E1045" s="59"/>
      <c r="G1045" s="59"/>
    </row>
    <row r="1046" spans="1:7" ht="20.25" customHeight="1" x14ac:dyDescent="0.3">
      <c r="A1046" s="221"/>
      <c r="B1046" s="221"/>
      <c r="C1046" s="221"/>
      <c r="D1046" s="212"/>
      <c r="E1046" s="59"/>
      <c r="G1046" s="59"/>
    </row>
    <row r="1047" spans="1:7" ht="20.25" customHeight="1" x14ac:dyDescent="0.3">
      <c r="A1047" s="221"/>
      <c r="B1047" s="221"/>
      <c r="C1047" s="221"/>
      <c r="D1047" s="212"/>
      <c r="E1047" s="59"/>
      <c r="G1047" s="59"/>
    </row>
    <row r="1048" spans="1:7" ht="20.25" customHeight="1" x14ac:dyDescent="0.3">
      <c r="A1048" s="221"/>
      <c r="B1048" s="221"/>
      <c r="C1048" s="221"/>
      <c r="D1048" s="212"/>
      <c r="E1048" s="59"/>
      <c r="G1048" s="59"/>
    </row>
    <row r="1049" spans="1:7" ht="20.25" customHeight="1" x14ac:dyDescent="0.3">
      <c r="A1049" s="221"/>
      <c r="B1049" s="221"/>
      <c r="C1049" s="221"/>
      <c r="D1049" s="212"/>
      <c r="E1049" s="59"/>
      <c r="G1049" s="59"/>
    </row>
    <row r="1050" spans="1:7" ht="20.25" customHeight="1" x14ac:dyDescent="0.3">
      <c r="A1050" s="221"/>
      <c r="B1050" s="221"/>
      <c r="C1050" s="221"/>
      <c r="D1050" s="212"/>
      <c r="E1050" s="59"/>
      <c r="G1050" s="59"/>
    </row>
    <row r="1051" spans="1:7" ht="20.25" customHeight="1" x14ac:dyDescent="0.3">
      <c r="A1051" s="221"/>
      <c r="B1051" s="221"/>
      <c r="C1051" s="221"/>
      <c r="D1051" s="212"/>
      <c r="E1051" s="59"/>
      <c r="G1051" s="59"/>
    </row>
    <row r="1052" spans="1:7" ht="20.25" customHeight="1" x14ac:dyDescent="0.3">
      <c r="A1052" s="221"/>
      <c r="B1052" s="221"/>
      <c r="C1052" s="221"/>
      <c r="D1052" s="212"/>
      <c r="E1052" s="59"/>
      <c r="G1052" s="59"/>
    </row>
    <row r="1053" spans="1:7" ht="20.25" customHeight="1" x14ac:dyDescent="0.3">
      <c r="A1053" s="221"/>
      <c r="B1053" s="221"/>
      <c r="C1053" s="221"/>
      <c r="D1053" s="212"/>
      <c r="E1053" s="59"/>
      <c r="G1053" s="59"/>
    </row>
    <row r="1054" spans="1:7" ht="20.25" customHeight="1" x14ac:dyDescent="0.3">
      <c r="A1054" s="221"/>
      <c r="B1054" s="221"/>
      <c r="C1054" s="221"/>
      <c r="D1054" s="212"/>
      <c r="E1054" s="59"/>
      <c r="G1054" s="59"/>
    </row>
    <row r="1055" spans="1:7" ht="20.25" customHeight="1" x14ac:dyDescent="0.3">
      <c r="A1055" s="221"/>
      <c r="B1055" s="221"/>
      <c r="C1055" s="221"/>
      <c r="D1055" s="212"/>
      <c r="E1055" s="59"/>
      <c r="G1055" s="59"/>
    </row>
    <row r="1056" spans="1:7" ht="20.25" customHeight="1" x14ac:dyDescent="0.3">
      <c r="A1056" s="221"/>
      <c r="B1056" s="221"/>
      <c r="C1056" s="221"/>
      <c r="D1056" s="212"/>
      <c r="E1056" s="59"/>
      <c r="G1056" s="59"/>
    </row>
    <row r="1057" spans="1:7" ht="20.25" customHeight="1" x14ac:dyDescent="0.3">
      <c r="A1057" s="221"/>
      <c r="B1057" s="221"/>
      <c r="C1057" s="221"/>
      <c r="D1057" s="212"/>
      <c r="E1057" s="59"/>
      <c r="G1057" s="59"/>
    </row>
    <row r="1058" spans="1:7" ht="20.25" customHeight="1" x14ac:dyDescent="0.3">
      <c r="A1058" s="221"/>
      <c r="B1058" s="221"/>
      <c r="C1058" s="221"/>
      <c r="D1058" s="212"/>
      <c r="E1058" s="59"/>
      <c r="G1058" s="59"/>
    </row>
    <row r="1059" spans="1:7" ht="20.25" customHeight="1" x14ac:dyDescent="0.3">
      <c r="A1059" s="221"/>
      <c r="B1059" s="221"/>
      <c r="C1059" s="221"/>
      <c r="D1059" s="212"/>
      <c r="E1059" s="59"/>
      <c r="G1059" s="59"/>
    </row>
    <row r="1060" spans="1:7" ht="20.25" customHeight="1" x14ac:dyDescent="0.3">
      <c r="A1060" s="221"/>
      <c r="B1060" s="221"/>
      <c r="C1060" s="221"/>
      <c r="D1060" s="212"/>
      <c r="E1060" s="59"/>
      <c r="G1060" s="59"/>
    </row>
    <row r="1061" spans="1:7" ht="20.25" customHeight="1" x14ac:dyDescent="0.3">
      <c r="A1061" s="221"/>
      <c r="B1061" s="221"/>
      <c r="C1061" s="221"/>
      <c r="D1061" s="212"/>
      <c r="E1061" s="59"/>
      <c r="G1061" s="59"/>
    </row>
    <row r="1062" spans="1:7" ht="20.25" customHeight="1" x14ac:dyDescent="0.3">
      <c r="A1062" s="221"/>
      <c r="B1062" s="221"/>
      <c r="C1062" s="221"/>
      <c r="D1062" s="212"/>
      <c r="E1062" s="59"/>
      <c r="G1062" s="59"/>
    </row>
    <row r="1063" spans="1:7" ht="20.25" customHeight="1" x14ac:dyDescent="0.3">
      <c r="A1063" s="221"/>
      <c r="B1063" s="221"/>
      <c r="C1063" s="221"/>
      <c r="D1063" s="212"/>
      <c r="E1063" s="59"/>
      <c r="G1063" s="59"/>
    </row>
    <row r="1064" spans="1:7" ht="20.25" customHeight="1" x14ac:dyDescent="0.3">
      <c r="A1064" s="221"/>
      <c r="B1064" s="221"/>
      <c r="C1064" s="221"/>
      <c r="D1064" s="212"/>
      <c r="E1064" s="59"/>
      <c r="G1064" s="59"/>
    </row>
    <row r="1065" spans="1:7" ht="20.25" customHeight="1" x14ac:dyDescent="0.3">
      <c r="A1065" s="221"/>
      <c r="B1065" s="221"/>
      <c r="C1065" s="221"/>
      <c r="D1065" s="212"/>
      <c r="E1065" s="59"/>
      <c r="G1065" s="59"/>
    </row>
    <row r="1066" spans="1:7" ht="20.25" customHeight="1" x14ac:dyDescent="0.3">
      <c r="A1066" s="221"/>
      <c r="B1066" s="221"/>
      <c r="C1066" s="221"/>
      <c r="D1066" s="212"/>
      <c r="E1066" s="59"/>
      <c r="G1066" s="59"/>
    </row>
    <row r="1067" spans="1:7" ht="20.25" customHeight="1" x14ac:dyDescent="0.3">
      <c r="A1067" s="221"/>
      <c r="B1067" s="221"/>
      <c r="C1067" s="221"/>
      <c r="D1067" s="212"/>
      <c r="E1067" s="59"/>
      <c r="G1067" s="59"/>
    </row>
    <row r="1068" spans="1:7" ht="20.25" customHeight="1" x14ac:dyDescent="0.3">
      <c r="A1068" s="221"/>
      <c r="B1068" s="221"/>
      <c r="C1068" s="221"/>
      <c r="D1068" s="212"/>
      <c r="E1068" s="59"/>
      <c r="G1068" s="59"/>
    </row>
    <row r="1069" spans="1:7" ht="20.25" customHeight="1" x14ac:dyDescent="0.3">
      <c r="A1069" s="221"/>
      <c r="B1069" s="221"/>
      <c r="C1069" s="221"/>
      <c r="D1069" s="212"/>
      <c r="E1069" s="59"/>
      <c r="G1069" s="59"/>
    </row>
    <row r="1070" spans="1:7" ht="20.25" customHeight="1" x14ac:dyDescent="0.3">
      <c r="A1070" s="221"/>
      <c r="B1070" s="221"/>
      <c r="C1070" s="221"/>
      <c r="D1070" s="212"/>
      <c r="E1070" s="59"/>
      <c r="G1070" s="59"/>
    </row>
    <row r="1071" spans="1:7" ht="20.25" customHeight="1" x14ac:dyDescent="0.3">
      <c r="A1071" s="221"/>
      <c r="B1071" s="221"/>
      <c r="C1071" s="221"/>
      <c r="D1071" s="212"/>
      <c r="E1071" s="59"/>
      <c r="G1071" s="59"/>
    </row>
    <row r="1072" spans="1:7" ht="20.25" customHeight="1" x14ac:dyDescent="0.3">
      <c r="A1072" s="221"/>
      <c r="B1072" s="221"/>
      <c r="C1072" s="221"/>
      <c r="D1072" s="212"/>
      <c r="E1072" s="59"/>
      <c r="G1072" s="59"/>
    </row>
    <row r="1073" spans="1:7" ht="20.25" customHeight="1" x14ac:dyDescent="0.3">
      <c r="A1073" s="221"/>
      <c r="B1073" s="221"/>
      <c r="C1073" s="221"/>
      <c r="D1073" s="212"/>
      <c r="E1073" s="59"/>
      <c r="G1073" s="59"/>
    </row>
    <row r="1074" spans="1:7" ht="20.25" customHeight="1" x14ac:dyDescent="0.3">
      <c r="A1074" s="221"/>
      <c r="B1074" s="221"/>
      <c r="C1074" s="221"/>
      <c r="D1074" s="212"/>
      <c r="E1074" s="59"/>
      <c r="G1074" s="59"/>
    </row>
    <row r="1075" spans="1:7" ht="20.25" customHeight="1" x14ac:dyDescent="0.3">
      <c r="A1075" s="221"/>
      <c r="B1075" s="221"/>
      <c r="C1075" s="221"/>
      <c r="D1075" s="212"/>
      <c r="E1075" s="59"/>
      <c r="G1075" s="59"/>
    </row>
    <row r="1076" spans="1:7" ht="20.25" customHeight="1" x14ac:dyDescent="0.3">
      <c r="A1076" s="221"/>
      <c r="B1076" s="221"/>
      <c r="C1076" s="221"/>
      <c r="D1076" s="212"/>
      <c r="E1076" s="59"/>
      <c r="G1076" s="59"/>
    </row>
    <row r="1077" spans="1:7" ht="20.25" customHeight="1" x14ac:dyDescent="0.3">
      <c r="A1077" s="221"/>
      <c r="B1077" s="221"/>
      <c r="C1077" s="221"/>
      <c r="D1077" s="212"/>
      <c r="E1077" s="59"/>
      <c r="G1077" s="59"/>
    </row>
    <row r="1078" spans="1:7" ht="20.25" customHeight="1" x14ac:dyDescent="0.3">
      <c r="A1078" s="221"/>
      <c r="B1078" s="221"/>
      <c r="C1078" s="221"/>
      <c r="D1078" s="212"/>
      <c r="E1078" s="59"/>
      <c r="G1078" s="59"/>
    </row>
    <row r="1079" spans="1:7" ht="20.25" customHeight="1" x14ac:dyDescent="0.3">
      <c r="A1079" s="221"/>
      <c r="B1079" s="221"/>
      <c r="C1079" s="221"/>
      <c r="D1079" s="212"/>
      <c r="E1079" s="59"/>
      <c r="G1079" s="59"/>
    </row>
    <row r="1080" spans="1:7" ht="20.25" customHeight="1" x14ac:dyDescent="0.3">
      <c r="A1080" s="221"/>
      <c r="B1080" s="221"/>
      <c r="C1080" s="221"/>
      <c r="D1080" s="212"/>
      <c r="E1080" s="59"/>
      <c r="G1080" s="59"/>
    </row>
    <row r="1081" spans="1:7" ht="20.25" customHeight="1" x14ac:dyDescent="0.3">
      <c r="A1081" s="221"/>
      <c r="B1081" s="221"/>
      <c r="C1081" s="221"/>
      <c r="D1081" s="212"/>
      <c r="E1081" s="59"/>
      <c r="G1081" s="59"/>
    </row>
    <row r="1082" spans="1:7" ht="20.25" customHeight="1" x14ac:dyDescent="0.3">
      <c r="A1082" s="221"/>
      <c r="B1082" s="221"/>
      <c r="C1082" s="221"/>
      <c r="D1082" s="212"/>
      <c r="E1082" s="59"/>
      <c r="G1082" s="59"/>
    </row>
    <row r="1083" spans="1:7" ht="20.25" customHeight="1" x14ac:dyDescent="0.3">
      <c r="A1083" s="221"/>
      <c r="B1083" s="221"/>
      <c r="C1083" s="221"/>
      <c r="D1083" s="212"/>
      <c r="E1083" s="59"/>
      <c r="G1083" s="59"/>
    </row>
    <row r="1084" spans="1:7" ht="20.25" customHeight="1" x14ac:dyDescent="0.3">
      <c r="A1084" s="221"/>
      <c r="B1084" s="221"/>
      <c r="C1084" s="221"/>
      <c r="D1084" s="212"/>
      <c r="E1084" s="59"/>
      <c r="G1084" s="59"/>
    </row>
    <row r="1085" spans="1:7" ht="20.25" customHeight="1" x14ac:dyDescent="0.3">
      <c r="A1085" s="221"/>
      <c r="B1085" s="221"/>
      <c r="C1085" s="221"/>
      <c r="D1085" s="212"/>
      <c r="E1085" s="59"/>
      <c r="G1085" s="59"/>
    </row>
    <row r="1086" spans="1:7" ht="20.25" customHeight="1" x14ac:dyDescent="0.3">
      <c r="A1086" s="221"/>
      <c r="B1086" s="221"/>
      <c r="C1086" s="221"/>
      <c r="D1086" s="212"/>
      <c r="E1086" s="59"/>
      <c r="G1086" s="59"/>
    </row>
    <row r="1087" spans="1:7" ht="20.25" customHeight="1" x14ac:dyDescent="0.3">
      <c r="A1087" s="221"/>
      <c r="B1087" s="221"/>
      <c r="C1087" s="221"/>
      <c r="D1087" s="212"/>
      <c r="E1087" s="59"/>
      <c r="G1087" s="59"/>
    </row>
    <row r="1088" spans="1:7" ht="20.25" customHeight="1" x14ac:dyDescent="0.3">
      <c r="A1088" s="221"/>
      <c r="B1088" s="221"/>
      <c r="C1088" s="221"/>
      <c r="D1088" s="212"/>
      <c r="E1088" s="59"/>
      <c r="G1088" s="59"/>
    </row>
    <row r="1089" spans="1:7" ht="20.25" customHeight="1" x14ac:dyDescent="0.3">
      <c r="A1089" s="221"/>
      <c r="B1089" s="221"/>
      <c r="C1089" s="221"/>
      <c r="D1089" s="212"/>
      <c r="E1089" s="59"/>
      <c r="G1089" s="59"/>
    </row>
    <row r="1090" spans="1:7" ht="20.25" customHeight="1" x14ac:dyDescent="0.3">
      <c r="A1090" s="221"/>
      <c r="B1090" s="221"/>
      <c r="C1090" s="221"/>
      <c r="D1090" s="212"/>
      <c r="E1090" s="59"/>
      <c r="G1090" s="59"/>
    </row>
    <row r="1091" spans="1:7" ht="20.25" customHeight="1" x14ac:dyDescent="0.3">
      <c r="A1091" s="221"/>
      <c r="B1091" s="221"/>
      <c r="C1091" s="221"/>
      <c r="D1091" s="212"/>
      <c r="E1091" s="59"/>
      <c r="G1091" s="59"/>
    </row>
    <row r="1092" spans="1:7" ht="20.25" customHeight="1" x14ac:dyDescent="0.3">
      <c r="A1092" s="221"/>
      <c r="B1092" s="221"/>
      <c r="C1092" s="221"/>
      <c r="D1092" s="212"/>
      <c r="E1092" s="59"/>
      <c r="G1092" s="59"/>
    </row>
    <row r="1093" spans="1:7" ht="20.25" customHeight="1" x14ac:dyDescent="0.3">
      <c r="A1093" s="221"/>
      <c r="B1093" s="221"/>
      <c r="C1093" s="221"/>
      <c r="D1093" s="212"/>
      <c r="E1093" s="59"/>
      <c r="G1093" s="59"/>
    </row>
    <row r="1094" spans="1:7" ht="20.25" customHeight="1" x14ac:dyDescent="0.3">
      <c r="A1094" s="221"/>
      <c r="B1094" s="221"/>
      <c r="C1094" s="221"/>
      <c r="D1094" s="212"/>
      <c r="E1094" s="59"/>
      <c r="G1094" s="59"/>
    </row>
    <row r="1095" spans="1:7" ht="20.25" customHeight="1" x14ac:dyDescent="0.3">
      <c r="A1095" s="221"/>
      <c r="B1095" s="221"/>
      <c r="C1095" s="221"/>
      <c r="D1095" s="212"/>
      <c r="E1095" s="59"/>
      <c r="G1095" s="59"/>
    </row>
    <row r="1096" spans="1:7" ht="20.25" customHeight="1" x14ac:dyDescent="0.3">
      <c r="A1096" s="221"/>
      <c r="B1096" s="221"/>
      <c r="C1096" s="221"/>
      <c r="D1096" s="212"/>
      <c r="E1096" s="59"/>
      <c r="G1096" s="59"/>
    </row>
    <row r="1097" spans="1:7" ht="20.25" customHeight="1" x14ac:dyDescent="0.3">
      <c r="A1097" s="221"/>
      <c r="B1097" s="221"/>
      <c r="C1097" s="221"/>
      <c r="D1097" s="212"/>
      <c r="E1097" s="59"/>
      <c r="G1097" s="59"/>
    </row>
    <row r="1098" spans="1:7" ht="20.25" customHeight="1" x14ac:dyDescent="0.3">
      <c r="A1098" s="221"/>
      <c r="B1098" s="221"/>
      <c r="C1098" s="221"/>
      <c r="D1098" s="212"/>
      <c r="E1098" s="59"/>
      <c r="G1098" s="59"/>
    </row>
    <row r="1099" spans="1:7" ht="20.25" customHeight="1" x14ac:dyDescent="0.3">
      <c r="A1099" s="221"/>
      <c r="B1099" s="221"/>
      <c r="C1099" s="221"/>
      <c r="D1099" s="212"/>
      <c r="E1099" s="59"/>
      <c r="G1099" s="59"/>
    </row>
    <row r="1100" spans="1:7" ht="20.25" customHeight="1" x14ac:dyDescent="0.3">
      <c r="A1100" s="221"/>
      <c r="B1100" s="221"/>
      <c r="C1100" s="221"/>
      <c r="D1100" s="212"/>
      <c r="E1100" s="59"/>
      <c r="G1100" s="59"/>
    </row>
    <row r="1101" spans="1:7" ht="20.25" customHeight="1" x14ac:dyDescent="0.3">
      <c r="A1101" s="221"/>
      <c r="B1101" s="221"/>
      <c r="C1101" s="221"/>
      <c r="D1101" s="212"/>
      <c r="E1101" s="59"/>
      <c r="G1101" s="59"/>
    </row>
    <row r="1102" spans="1:7" ht="20.25" customHeight="1" x14ac:dyDescent="0.3">
      <c r="A1102" s="221"/>
      <c r="B1102" s="221"/>
      <c r="C1102" s="221"/>
      <c r="D1102" s="212"/>
      <c r="E1102" s="59"/>
      <c r="G1102" s="59"/>
    </row>
    <row r="1103" spans="1:7" ht="20.25" customHeight="1" x14ac:dyDescent="0.3">
      <c r="A1103" s="221"/>
      <c r="B1103" s="221"/>
      <c r="C1103" s="221"/>
      <c r="D1103" s="212"/>
      <c r="E1103" s="59"/>
      <c r="G1103" s="59"/>
    </row>
    <row r="1104" spans="1:7" ht="20.25" customHeight="1" x14ac:dyDescent="0.3">
      <c r="A1104" s="221"/>
      <c r="B1104" s="221"/>
      <c r="C1104" s="221"/>
      <c r="D1104" s="212"/>
      <c r="E1104" s="59"/>
      <c r="G1104" s="59"/>
    </row>
    <row r="1105" spans="1:7" ht="20.25" customHeight="1" x14ac:dyDescent="0.3">
      <c r="A1105" s="221"/>
      <c r="B1105" s="221"/>
      <c r="C1105" s="221"/>
      <c r="D1105" s="212"/>
      <c r="E1105" s="59"/>
      <c r="G1105" s="59"/>
    </row>
    <row r="1106" spans="1:7" ht="20.25" customHeight="1" x14ac:dyDescent="0.3">
      <c r="A1106" s="221"/>
      <c r="B1106" s="221"/>
      <c r="C1106" s="221"/>
      <c r="D1106" s="212"/>
      <c r="E1106" s="59"/>
      <c r="G1106" s="59"/>
    </row>
    <row r="1107" spans="1:7" ht="20.25" customHeight="1" x14ac:dyDescent="0.3">
      <c r="A1107" s="221"/>
      <c r="B1107" s="221"/>
      <c r="C1107" s="221"/>
      <c r="D1107" s="212"/>
      <c r="E1107" s="59"/>
      <c r="G1107" s="59"/>
    </row>
    <row r="1108" spans="1:7" ht="20.25" customHeight="1" x14ac:dyDescent="0.3">
      <c r="A1108" s="221"/>
      <c r="B1108" s="221"/>
      <c r="C1108" s="221"/>
      <c r="D1108" s="212"/>
      <c r="E1108" s="59"/>
      <c r="G1108" s="59"/>
    </row>
    <row r="1109" spans="1:7" ht="20.25" customHeight="1" x14ac:dyDescent="0.3">
      <c r="A1109" s="221"/>
      <c r="B1109" s="221"/>
      <c r="C1109" s="221"/>
      <c r="D1109" s="212"/>
      <c r="E1109" s="59"/>
      <c r="G1109" s="59"/>
    </row>
    <row r="1110" spans="1:7" ht="20.25" customHeight="1" x14ac:dyDescent="0.3">
      <c r="A1110" s="221"/>
      <c r="B1110" s="221"/>
      <c r="C1110" s="221"/>
      <c r="D1110" s="212"/>
      <c r="E1110" s="59"/>
      <c r="G1110" s="59"/>
    </row>
    <row r="1111" spans="1:7" ht="20.25" customHeight="1" x14ac:dyDescent="0.3">
      <c r="A1111" s="221"/>
      <c r="B1111" s="221"/>
      <c r="C1111" s="221"/>
      <c r="D1111" s="212"/>
      <c r="E1111" s="59"/>
      <c r="G1111" s="59"/>
    </row>
    <row r="1112" spans="1:7" ht="20.25" customHeight="1" x14ac:dyDescent="0.3">
      <c r="A1112" s="221"/>
      <c r="B1112" s="221"/>
      <c r="C1112" s="221"/>
      <c r="D1112" s="212"/>
      <c r="E1112" s="59"/>
      <c r="G1112" s="59"/>
    </row>
    <row r="1113" spans="1:7" ht="20.25" customHeight="1" x14ac:dyDescent="0.3">
      <c r="A1113" s="221"/>
      <c r="B1113" s="221"/>
      <c r="C1113" s="221"/>
      <c r="D1113" s="212"/>
      <c r="E1113" s="59"/>
      <c r="G1113" s="59"/>
    </row>
    <row r="1114" spans="1:7" ht="20.25" customHeight="1" x14ac:dyDescent="0.3">
      <c r="A1114" s="221"/>
      <c r="B1114" s="221"/>
      <c r="C1114" s="221"/>
      <c r="D1114" s="212"/>
      <c r="E1114" s="59"/>
      <c r="G1114" s="59"/>
    </row>
    <row r="1115" spans="1:7" ht="20.25" customHeight="1" x14ac:dyDescent="0.3">
      <c r="A1115" s="221"/>
      <c r="B1115" s="221"/>
      <c r="C1115" s="221"/>
      <c r="D1115" s="212"/>
      <c r="E1115" s="59"/>
      <c r="G1115" s="59"/>
    </row>
    <row r="1116" spans="1:7" ht="20.25" customHeight="1" x14ac:dyDescent="0.3">
      <c r="A1116" s="221"/>
      <c r="B1116" s="221"/>
      <c r="C1116" s="221"/>
      <c r="D1116" s="212"/>
      <c r="E1116" s="59"/>
      <c r="G1116" s="59"/>
    </row>
    <row r="1117" spans="1:7" ht="20.25" customHeight="1" x14ac:dyDescent="0.3">
      <c r="A1117" s="221"/>
      <c r="B1117" s="221"/>
      <c r="C1117" s="221"/>
      <c r="D1117" s="212"/>
      <c r="E1117" s="59"/>
      <c r="G1117" s="59"/>
    </row>
    <row r="1118" spans="1:7" ht="20.25" customHeight="1" x14ac:dyDescent="0.3">
      <c r="A1118" s="221"/>
      <c r="B1118" s="221"/>
      <c r="C1118" s="221"/>
      <c r="D1118" s="212"/>
      <c r="E1118" s="59"/>
      <c r="G1118" s="59"/>
    </row>
    <row r="1119" spans="1:7" ht="20.25" customHeight="1" x14ac:dyDescent="0.3">
      <c r="A1119" s="221"/>
      <c r="B1119" s="221"/>
      <c r="C1119" s="221"/>
      <c r="D1119" s="212"/>
      <c r="E1119" s="59"/>
      <c r="G1119" s="59"/>
    </row>
    <row r="1120" spans="1:7" ht="20.25" customHeight="1" x14ac:dyDescent="0.3">
      <c r="A1120" s="221"/>
      <c r="B1120" s="221"/>
      <c r="C1120" s="221"/>
      <c r="D1120" s="212"/>
      <c r="E1120" s="59"/>
      <c r="G1120" s="59"/>
    </row>
    <row r="1121" spans="1:7" ht="20.25" customHeight="1" x14ac:dyDescent="0.3">
      <c r="A1121" s="221"/>
      <c r="B1121" s="221"/>
      <c r="C1121" s="221"/>
      <c r="D1121" s="212"/>
      <c r="E1121" s="59"/>
      <c r="G1121" s="59"/>
    </row>
    <row r="1122" spans="1:7" ht="20.25" customHeight="1" x14ac:dyDescent="0.3">
      <c r="A1122" s="221"/>
      <c r="B1122" s="221"/>
      <c r="C1122" s="221"/>
      <c r="D1122" s="212"/>
      <c r="E1122" s="59"/>
      <c r="G1122" s="59"/>
    </row>
    <row r="1123" spans="1:7" ht="20.25" customHeight="1" x14ac:dyDescent="0.3">
      <c r="A1123" s="221"/>
      <c r="B1123" s="221"/>
      <c r="C1123" s="221"/>
      <c r="D1123" s="212"/>
      <c r="E1123" s="59"/>
      <c r="G1123" s="59"/>
    </row>
    <row r="1124" spans="1:7" ht="20.25" customHeight="1" x14ac:dyDescent="0.3">
      <c r="A1124" s="221"/>
      <c r="B1124" s="221"/>
      <c r="C1124" s="221"/>
      <c r="D1124" s="212"/>
      <c r="E1124" s="59"/>
      <c r="G1124" s="59"/>
    </row>
    <row r="1125" spans="1:7" ht="20.25" customHeight="1" x14ac:dyDescent="0.3">
      <c r="A1125" s="221"/>
      <c r="B1125" s="221"/>
      <c r="C1125" s="221"/>
      <c r="D1125" s="212"/>
      <c r="E1125" s="59"/>
      <c r="G1125" s="59"/>
    </row>
    <row r="1126" spans="1:7" ht="20.25" customHeight="1" x14ac:dyDescent="0.3">
      <c r="A1126" s="221"/>
      <c r="B1126" s="221"/>
      <c r="C1126" s="221"/>
      <c r="D1126" s="212"/>
      <c r="E1126" s="59"/>
      <c r="G1126" s="59"/>
    </row>
    <row r="1127" spans="1:7" ht="20.25" customHeight="1" x14ac:dyDescent="0.3">
      <c r="A1127" s="221"/>
      <c r="B1127" s="221"/>
      <c r="C1127" s="221"/>
      <c r="D1127" s="212"/>
      <c r="E1127" s="59"/>
      <c r="G1127" s="59"/>
    </row>
    <row r="1128" spans="1:7" ht="20.25" customHeight="1" x14ac:dyDescent="0.3">
      <c r="A1128" s="221"/>
      <c r="B1128" s="221"/>
      <c r="C1128" s="221"/>
      <c r="D1128" s="212"/>
      <c r="E1128" s="59"/>
      <c r="G1128" s="59"/>
    </row>
    <row r="1129" spans="1:7" ht="20.25" customHeight="1" x14ac:dyDescent="0.3">
      <c r="A1129" s="221"/>
      <c r="B1129" s="221"/>
      <c r="C1129" s="221"/>
      <c r="D1129" s="212"/>
      <c r="E1129" s="59"/>
      <c r="G1129" s="59"/>
    </row>
    <row r="1130" spans="1:7" ht="20.25" customHeight="1" x14ac:dyDescent="0.3">
      <c r="A1130" s="221"/>
      <c r="B1130" s="221"/>
      <c r="C1130" s="221"/>
      <c r="D1130" s="212"/>
      <c r="E1130" s="59"/>
      <c r="G1130" s="59"/>
    </row>
    <row r="1131" spans="1:7" ht="20.25" customHeight="1" x14ac:dyDescent="0.3">
      <c r="A1131" s="221"/>
      <c r="B1131" s="221"/>
      <c r="C1131" s="221"/>
      <c r="D1131" s="212"/>
      <c r="E1131" s="59"/>
      <c r="G1131" s="59"/>
    </row>
    <row r="1132" spans="1:7" ht="20.25" customHeight="1" x14ac:dyDescent="0.3">
      <c r="A1132" s="221"/>
      <c r="B1132" s="221"/>
      <c r="C1132" s="221"/>
      <c r="D1132" s="212"/>
      <c r="E1132" s="59"/>
      <c r="G1132" s="59"/>
    </row>
    <row r="1133" spans="1:7" ht="20.25" customHeight="1" x14ac:dyDescent="0.3">
      <c r="A1133" s="221"/>
      <c r="B1133" s="221"/>
      <c r="C1133" s="221"/>
      <c r="D1133" s="212"/>
      <c r="E1133" s="59"/>
      <c r="G1133" s="59"/>
    </row>
    <row r="1134" spans="1:7" ht="20.25" customHeight="1" x14ac:dyDescent="0.3">
      <c r="A1134" s="221"/>
      <c r="B1134" s="221"/>
      <c r="C1134" s="221"/>
      <c r="D1134" s="212"/>
      <c r="E1134" s="59"/>
      <c r="G1134" s="59"/>
    </row>
    <row r="1135" spans="1:7" ht="20.25" customHeight="1" x14ac:dyDescent="0.3">
      <c r="A1135" s="221"/>
      <c r="B1135" s="221"/>
      <c r="C1135" s="221"/>
      <c r="D1135" s="212"/>
      <c r="E1135" s="59"/>
      <c r="G1135" s="59"/>
    </row>
    <row r="1136" spans="1:7" ht="20.25" customHeight="1" x14ac:dyDescent="0.3">
      <c r="A1136" s="221"/>
      <c r="B1136" s="221"/>
      <c r="C1136" s="221"/>
      <c r="D1136" s="212"/>
      <c r="E1136" s="59"/>
      <c r="G1136" s="59"/>
    </row>
    <row r="1137" spans="1:7" ht="20.25" customHeight="1" x14ac:dyDescent="0.3">
      <c r="A1137" s="221"/>
      <c r="B1137" s="221"/>
      <c r="C1137" s="221"/>
      <c r="D1137" s="212"/>
      <c r="E1137" s="59"/>
      <c r="G1137" s="59"/>
    </row>
    <row r="1138" spans="1:7" ht="20.25" customHeight="1" x14ac:dyDescent="0.3">
      <c r="A1138" s="221"/>
      <c r="B1138" s="221"/>
      <c r="C1138" s="221"/>
      <c r="D1138" s="212"/>
      <c r="E1138" s="59"/>
      <c r="G1138" s="59"/>
    </row>
    <row r="1139" spans="1:7" ht="20.25" customHeight="1" x14ac:dyDescent="0.3">
      <c r="A1139" s="221"/>
      <c r="B1139" s="221"/>
      <c r="C1139" s="221"/>
      <c r="D1139" s="212"/>
      <c r="E1139" s="59"/>
      <c r="G1139" s="59"/>
    </row>
    <row r="1140" spans="1:7" ht="20.25" customHeight="1" x14ac:dyDescent="0.3">
      <c r="A1140" s="221"/>
      <c r="B1140" s="221"/>
      <c r="C1140" s="221"/>
      <c r="D1140" s="212"/>
      <c r="E1140" s="59"/>
      <c r="G1140" s="59"/>
    </row>
    <row r="1141" spans="1:7" ht="20.25" customHeight="1" x14ac:dyDescent="0.3">
      <c r="A1141" s="221"/>
      <c r="B1141" s="221"/>
      <c r="C1141" s="221"/>
      <c r="D1141" s="212"/>
      <c r="E1141" s="59"/>
      <c r="G1141" s="59"/>
    </row>
    <row r="1142" spans="1:7" ht="20.25" customHeight="1" x14ac:dyDescent="0.3">
      <c r="A1142" s="221"/>
      <c r="B1142" s="221"/>
      <c r="C1142" s="221"/>
      <c r="D1142" s="212"/>
      <c r="E1142" s="59"/>
      <c r="G1142" s="59"/>
    </row>
    <row r="1143" spans="1:7" ht="20.25" customHeight="1" x14ac:dyDescent="0.3">
      <c r="A1143" s="221"/>
      <c r="B1143" s="221"/>
      <c r="C1143" s="221"/>
      <c r="D1143" s="212"/>
      <c r="E1143" s="59"/>
      <c r="G1143" s="59"/>
    </row>
    <row r="1144" spans="1:7" ht="20.25" customHeight="1" x14ac:dyDescent="0.3">
      <c r="A1144" s="221"/>
      <c r="B1144" s="221"/>
      <c r="C1144" s="221"/>
      <c r="D1144" s="212"/>
      <c r="E1144" s="59"/>
      <c r="G1144" s="59"/>
    </row>
    <row r="1145" spans="1:7" ht="20.25" customHeight="1" x14ac:dyDescent="0.3">
      <c r="A1145" s="221"/>
      <c r="B1145" s="221"/>
      <c r="C1145" s="221"/>
      <c r="D1145" s="212"/>
      <c r="E1145" s="59"/>
      <c r="G1145" s="59"/>
    </row>
    <row r="1146" spans="1:7" ht="20.25" customHeight="1" x14ac:dyDescent="0.3">
      <c r="A1146" s="221"/>
      <c r="B1146" s="221"/>
      <c r="C1146" s="221"/>
      <c r="D1146" s="212"/>
      <c r="E1146" s="59"/>
      <c r="G1146" s="59"/>
    </row>
    <row r="1147" spans="1:7" ht="20.25" customHeight="1" x14ac:dyDescent="0.3">
      <c r="A1147" s="221"/>
      <c r="B1147" s="221"/>
      <c r="C1147" s="221"/>
      <c r="D1147" s="212"/>
      <c r="E1147" s="59"/>
      <c r="G1147" s="59"/>
    </row>
    <row r="1148" spans="1:7" ht="20.25" customHeight="1" x14ac:dyDescent="0.3">
      <c r="A1148" s="221"/>
      <c r="B1148" s="221"/>
      <c r="C1148" s="221"/>
      <c r="D1148" s="212"/>
      <c r="E1148" s="59"/>
      <c r="G1148" s="59"/>
    </row>
    <row r="1149" spans="1:7" ht="20.25" customHeight="1" x14ac:dyDescent="0.3">
      <c r="A1149" s="221"/>
      <c r="B1149" s="221"/>
      <c r="C1149" s="221"/>
      <c r="D1149" s="212"/>
      <c r="E1149" s="59"/>
      <c r="G1149" s="59"/>
    </row>
    <row r="1150" spans="1:7" ht="20.25" customHeight="1" x14ac:dyDescent="0.3">
      <c r="A1150" s="221"/>
      <c r="B1150" s="221"/>
      <c r="C1150" s="221"/>
      <c r="D1150" s="212"/>
      <c r="E1150" s="59"/>
      <c r="G1150" s="59"/>
    </row>
    <row r="1151" spans="1:7" ht="20.25" customHeight="1" x14ac:dyDescent="0.3">
      <c r="A1151" s="221"/>
      <c r="B1151" s="221"/>
      <c r="C1151" s="221"/>
      <c r="D1151" s="212"/>
      <c r="E1151" s="59"/>
      <c r="G1151" s="59"/>
    </row>
    <row r="1152" spans="1:7" ht="20.25" customHeight="1" x14ac:dyDescent="0.3">
      <c r="A1152" s="221"/>
      <c r="B1152" s="221"/>
      <c r="C1152" s="221"/>
      <c r="D1152" s="212"/>
      <c r="E1152" s="59"/>
      <c r="G1152" s="59"/>
    </row>
    <row r="1153" spans="1:7" ht="20.25" customHeight="1" x14ac:dyDescent="0.3">
      <c r="A1153" s="221"/>
      <c r="B1153" s="221"/>
      <c r="C1153" s="221"/>
      <c r="D1153" s="212"/>
      <c r="E1153" s="59"/>
      <c r="G1153" s="59"/>
    </row>
    <row r="1154" spans="1:7" ht="20.25" customHeight="1" x14ac:dyDescent="0.3">
      <c r="A1154" s="221"/>
      <c r="B1154" s="221"/>
      <c r="C1154" s="221"/>
      <c r="D1154" s="212"/>
      <c r="E1154" s="59"/>
      <c r="G1154" s="59"/>
    </row>
    <row r="1155" spans="1:7" ht="20.25" customHeight="1" x14ac:dyDescent="0.3">
      <c r="A1155" s="221"/>
      <c r="B1155" s="221"/>
      <c r="C1155" s="221"/>
      <c r="D1155" s="212"/>
      <c r="E1155" s="59"/>
      <c r="G1155" s="59"/>
    </row>
    <row r="1156" spans="1:7" ht="20.25" customHeight="1" x14ac:dyDescent="0.3">
      <c r="A1156" s="221"/>
      <c r="B1156" s="221"/>
      <c r="C1156" s="221"/>
      <c r="D1156" s="212"/>
      <c r="E1156" s="59"/>
      <c r="G1156" s="59"/>
    </row>
    <row r="1157" spans="1:7" ht="20.25" customHeight="1" x14ac:dyDescent="0.3">
      <c r="A1157" s="221"/>
      <c r="B1157" s="221"/>
      <c r="C1157" s="221"/>
      <c r="D1157" s="212"/>
      <c r="E1157" s="59"/>
      <c r="G1157" s="59"/>
    </row>
    <row r="1158" spans="1:7" ht="20.25" customHeight="1" x14ac:dyDescent="0.3">
      <c r="A1158" s="221"/>
      <c r="B1158" s="221"/>
      <c r="C1158" s="221"/>
      <c r="D1158" s="212"/>
      <c r="E1158" s="59"/>
      <c r="G1158" s="59"/>
    </row>
    <row r="1159" spans="1:7" ht="20.25" customHeight="1" x14ac:dyDescent="0.3">
      <c r="A1159" s="221"/>
      <c r="B1159" s="221"/>
      <c r="C1159" s="221"/>
      <c r="D1159" s="212"/>
      <c r="E1159" s="59"/>
      <c r="G1159" s="59"/>
    </row>
    <row r="1160" spans="1:7" ht="20.25" customHeight="1" x14ac:dyDescent="0.3">
      <c r="A1160" s="221"/>
      <c r="B1160" s="221"/>
      <c r="C1160" s="221"/>
      <c r="D1160" s="212"/>
      <c r="E1160" s="59"/>
      <c r="G1160" s="59"/>
    </row>
    <row r="1161" spans="1:7" ht="20.25" customHeight="1" x14ac:dyDescent="0.3">
      <c r="A1161" s="221"/>
      <c r="B1161" s="221"/>
      <c r="C1161" s="221"/>
      <c r="D1161" s="212"/>
      <c r="E1161" s="59"/>
      <c r="G1161" s="59"/>
    </row>
    <row r="1162" spans="1:7" ht="20.25" customHeight="1" x14ac:dyDescent="0.3">
      <c r="A1162" s="221"/>
      <c r="B1162" s="221"/>
      <c r="C1162" s="221"/>
      <c r="D1162" s="212"/>
      <c r="E1162" s="59"/>
      <c r="G1162" s="59"/>
    </row>
    <row r="1163" spans="1:7" ht="20.25" customHeight="1" x14ac:dyDescent="0.3">
      <c r="A1163" s="221"/>
      <c r="B1163" s="221"/>
      <c r="C1163" s="221"/>
      <c r="D1163" s="212"/>
      <c r="E1163" s="59"/>
      <c r="G1163" s="59"/>
    </row>
    <row r="1164" spans="1:7" ht="20.25" customHeight="1" x14ac:dyDescent="0.3">
      <c r="A1164" s="221"/>
      <c r="B1164" s="221"/>
      <c r="C1164" s="221"/>
      <c r="D1164" s="212"/>
      <c r="E1164" s="59"/>
      <c r="G1164" s="59"/>
    </row>
    <row r="1165" spans="1:7" ht="20.25" customHeight="1" x14ac:dyDescent="0.3">
      <c r="A1165" s="221"/>
      <c r="B1165" s="221"/>
      <c r="C1165" s="221"/>
      <c r="D1165" s="212"/>
      <c r="E1165" s="59"/>
      <c r="G1165" s="59"/>
    </row>
    <row r="1166" spans="1:7" ht="20.25" customHeight="1" x14ac:dyDescent="0.3">
      <c r="A1166" s="221"/>
      <c r="B1166" s="221"/>
      <c r="C1166" s="221"/>
      <c r="D1166" s="212"/>
      <c r="E1166" s="59"/>
      <c r="G1166" s="59"/>
    </row>
    <row r="1167" spans="1:7" ht="20.25" customHeight="1" x14ac:dyDescent="0.3">
      <c r="A1167" s="221"/>
      <c r="B1167" s="221"/>
      <c r="C1167" s="221"/>
      <c r="D1167" s="212"/>
      <c r="E1167" s="59"/>
      <c r="G1167" s="59"/>
    </row>
    <row r="1168" spans="1:7" ht="20.25" customHeight="1" x14ac:dyDescent="0.3">
      <c r="A1168" s="221"/>
      <c r="B1168" s="221"/>
      <c r="C1168" s="221"/>
      <c r="D1168" s="212"/>
      <c r="E1168" s="59"/>
      <c r="G1168" s="59"/>
    </row>
    <row r="1169" spans="1:7" ht="20.25" customHeight="1" x14ac:dyDescent="0.3">
      <c r="A1169" s="221"/>
      <c r="B1169" s="221"/>
      <c r="C1169" s="221"/>
      <c r="D1169" s="212"/>
      <c r="E1169" s="59"/>
      <c r="G1169" s="59"/>
    </row>
    <row r="1170" spans="1:7" ht="20.25" customHeight="1" x14ac:dyDescent="0.3">
      <c r="A1170" s="221"/>
      <c r="B1170" s="221"/>
      <c r="C1170" s="221"/>
      <c r="D1170" s="212"/>
      <c r="E1170" s="59"/>
      <c r="G1170" s="59"/>
    </row>
    <row r="1171" spans="1:7" ht="20.25" customHeight="1" x14ac:dyDescent="0.3">
      <c r="A1171" s="221"/>
      <c r="B1171" s="221"/>
      <c r="C1171" s="221"/>
      <c r="D1171" s="212"/>
      <c r="E1171" s="59"/>
      <c r="G1171" s="59"/>
    </row>
    <row r="1172" spans="1:7" ht="20.25" customHeight="1" x14ac:dyDescent="0.3">
      <c r="A1172" s="221"/>
      <c r="B1172" s="221"/>
      <c r="C1172" s="221"/>
      <c r="D1172" s="212"/>
      <c r="E1172" s="59"/>
      <c r="G1172" s="59"/>
    </row>
    <row r="1173" spans="1:7" ht="20.25" customHeight="1" x14ac:dyDescent="0.3">
      <c r="A1173" s="221"/>
      <c r="B1173" s="221"/>
      <c r="C1173" s="221"/>
      <c r="D1173" s="212"/>
      <c r="E1173" s="59"/>
      <c r="G1173" s="59"/>
    </row>
    <row r="1174" spans="1:7" ht="20.25" customHeight="1" x14ac:dyDescent="0.3">
      <c r="A1174" s="221"/>
      <c r="B1174" s="221"/>
      <c r="C1174" s="221"/>
      <c r="D1174" s="212"/>
      <c r="E1174" s="59"/>
      <c r="G1174" s="59"/>
    </row>
    <row r="1175" spans="1:7" ht="20.25" customHeight="1" x14ac:dyDescent="0.3">
      <c r="A1175" s="221"/>
      <c r="B1175" s="221"/>
      <c r="C1175" s="221"/>
      <c r="D1175" s="212"/>
      <c r="E1175" s="59"/>
      <c r="G1175" s="59"/>
    </row>
    <row r="1176" spans="1:7" ht="20.25" customHeight="1" x14ac:dyDescent="0.3">
      <c r="A1176" s="221"/>
      <c r="B1176" s="221"/>
      <c r="C1176" s="221"/>
      <c r="D1176" s="212"/>
      <c r="E1176" s="59"/>
      <c r="G1176" s="59"/>
    </row>
    <row r="1177" spans="1:7" ht="20.25" customHeight="1" x14ac:dyDescent="0.3">
      <c r="A1177" s="221"/>
      <c r="B1177" s="221"/>
      <c r="C1177" s="221"/>
      <c r="D1177" s="212"/>
      <c r="E1177" s="59"/>
      <c r="G1177" s="59"/>
    </row>
    <row r="1178" spans="1:7" ht="20.25" customHeight="1" x14ac:dyDescent="0.3">
      <c r="A1178" s="221"/>
      <c r="B1178" s="221"/>
      <c r="C1178" s="221"/>
      <c r="D1178" s="212"/>
      <c r="E1178" s="59"/>
      <c r="G1178" s="59"/>
    </row>
    <row r="1179" spans="1:7" ht="20.25" customHeight="1" x14ac:dyDescent="0.3">
      <c r="A1179" s="221"/>
      <c r="B1179" s="221"/>
      <c r="C1179" s="221"/>
      <c r="D1179" s="212"/>
      <c r="E1179" s="59"/>
      <c r="G1179" s="59"/>
    </row>
    <row r="1180" spans="1:7" ht="20.25" customHeight="1" x14ac:dyDescent="0.3">
      <c r="A1180" s="221"/>
      <c r="B1180" s="221"/>
      <c r="C1180" s="221"/>
      <c r="D1180" s="212"/>
      <c r="E1180" s="59"/>
      <c r="G1180" s="59"/>
    </row>
    <row r="1181" spans="1:7" ht="20.25" customHeight="1" x14ac:dyDescent="0.3">
      <c r="A1181" s="221"/>
      <c r="B1181" s="221"/>
      <c r="C1181" s="221"/>
      <c r="D1181" s="212"/>
      <c r="E1181" s="59"/>
      <c r="G1181" s="59"/>
    </row>
    <row r="1182" spans="1:7" ht="20.25" customHeight="1" x14ac:dyDescent="0.3">
      <c r="A1182" s="221"/>
      <c r="B1182" s="221"/>
      <c r="C1182" s="221"/>
      <c r="D1182" s="212"/>
      <c r="E1182" s="59"/>
      <c r="G1182" s="59"/>
    </row>
    <row r="1183" spans="1:7" ht="20.25" customHeight="1" x14ac:dyDescent="0.3">
      <c r="A1183" s="221"/>
      <c r="B1183" s="221"/>
      <c r="C1183" s="221"/>
      <c r="D1183" s="212"/>
      <c r="E1183" s="59"/>
      <c r="G1183" s="59"/>
    </row>
    <row r="1184" spans="1:7" ht="20.25" customHeight="1" x14ac:dyDescent="0.3">
      <c r="A1184" s="221"/>
      <c r="B1184" s="221"/>
      <c r="C1184" s="221"/>
      <c r="D1184" s="212"/>
      <c r="E1184" s="59"/>
      <c r="G1184" s="59"/>
    </row>
    <row r="1185" spans="1:7" ht="20.25" customHeight="1" x14ac:dyDescent="0.3">
      <c r="A1185" s="221"/>
      <c r="B1185" s="221"/>
      <c r="C1185" s="221"/>
      <c r="D1185" s="212"/>
      <c r="E1185" s="59"/>
      <c r="G1185" s="59"/>
    </row>
    <row r="1186" spans="1:7" ht="20.25" customHeight="1" x14ac:dyDescent="0.3">
      <c r="A1186" s="221"/>
      <c r="B1186" s="221"/>
      <c r="C1186" s="221"/>
      <c r="D1186" s="212"/>
      <c r="E1186" s="59"/>
      <c r="G1186" s="59"/>
    </row>
    <row r="1187" spans="1:7" ht="20.25" customHeight="1" x14ac:dyDescent="0.3">
      <c r="A1187" s="221"/>
      <c r="B1187" s="221"/>
      <c r="C1187" s="221"/>
      <c r="D1187" s="212"/>
      <c r="E1187" s="59"/>
      <c r="G1187" s="59"/>
    </row>
    <row r="1188" spans="1:7" ht="20.25" customHeight="1" x14ac:dyDescent="0.3">
      <c r="A1188" s="221"/>
      <c r="B1188" s="221"/>
      <c r="C1188" s="221"/>
      <c r="D1188" s="212"/>
      <c r="E1188" s="59"/>
      <c r="G1188" s="59"/>
    </row>
    <row r="1189" spans="1:7" ht="20.25" customHeight="1" x14ac:dyDescent="0.3">
      <c r="A1189" s="221"/>
      <c r="B1189" s="221"/>
      <c r="C1189" s="221"/>
      <c r="D1189" s="212"/>
      <c r="E1189" s="59"/>
      <c r="G1189" s="59"/>
    </row>
    <row r="1190" spans="1:7" ht="20.25" customHeight="1" x14ac:dyDescent="0.3">
      <c r="A1190" s="221"/>
      <c r="B1190" s="221"/>
      <c r="C1190" s="221"/>
      <c r="D1190" s="212"/>
      <c r="E1190" s="59"/>
      <c r="G1190" s="59"/>
    </row>
    <row r="1191" spans="1:7" ht="20.25" customHeight="1" x14ac:dyDescent="0.3">
      <c r="A1191" s="221"/>
      <c r="B1191" s="221"/>
      <c r="C1191" s="221"/>
      <c r="D1191" s="212"/>
      <c r="E1191" s="59"/>
      <c r="G1191" s="59"/>
    </row>
    <row r="1192" spans="1:7" ht="20.25" customHeight="1" x14ac:dyDescent="0.3">
      <c r="A1192" s="221"/>
      <c r="B1192" s="221"/>
      <c r="C1192" s="221"/>
      <c r="D1192" s="212"/>
      <c r="E1192" s="59"/>
      <c r="G1192" s="59"/>
    </row>
    <row r="1193" spans="1:7" ht="20.25" customHeight="1" x14ac:dyDescent="0.3">
      <c r="A1193" s="221"/>
      <c r="B1193" s="221"/>
      <c r="C1193" s="221"/>
      <c r="D1193" s="212"/>
      <c r="E1193" s="59"/>
      <c r="G1193" s="59"/>
    </row>
    <row r="1194" spans="1:7" ht="20.25" customHeight="1" x14ac:dyDescent="0.3">
      <c r="A1194" s="221"/>
      <c r="B1194" s="221"/>
      <c r="C1194" s="221"/>
      <c r="D1194" s="212"/>
      <c r="E1194" s="59"/>
      <c r="G1194" s="59"/>
    </row>
    <row r="1195" spans="1:7" ht="20.25" customHeight="1" x14ac:dyDescent="0.3">
      <c r="A1195" s="221"/>
      <c r="B1195" s="221"/>
      <c r="C1195" s="221"/>
      <c r="D1195" s="212"/>
      <c r="E1195" s="59"/>
      <c r="G1195" s="59"/>
    </row>
    <row r="1196" spans="1:7" ht="20.25" customHeight="1" x14ac:dyDescent="0.3">
      <c r="A1196" s="221"/>
      <c r="B1196" s="221"/>
      <c r="C1196" s="221"/>
      <c r="D1196" s="212"/>
      <c r="E1196" s="59"/>
      <c r="G1196" s="59"/>
    </row>
    <row r="1197" spans="1:7" ht="20.25" customHeight="1" x14ac:dyDescent="0.3">
      <c r="A1197" s="221"/>
      <c r="B1197" s="221"/>
      <c r="C1197" s="221"/>
      <c r="D1197" s="212"/>
      <c r="E1197" s="59"/>
      <c r="G1197" s="59"/>
    </row>
    <row r="1198" spans="1:7" ht="20.25" customHeight="1" x14ac:dyDescent="0.3">
      <c r="A1198" s="221"/>
      <c r="B1198" s="221"/>
      <c r="C1198" s="221"/>
      <c r="D1198" s="212"/>
      <c r="E1198" s="59"/>
      <c r="G1198" s="59"/>
    </row>
    <row r="1199" spans="1:7" ht="20.25" customHeight="1" x14ac:dyDescent="0.3">
      <c r="A1199" s="221"/>
      <c r="B1199" s="221"/>
      <c r="C1199" s="221"/>
      <c r="D1199" s="212"/>
      <c r="E1199" s="59"/>
      <c r="G1199" s="59"/>
    </row>
    <row r="1200" spans="1:7" ht="20.25" customHeight="1" x14ac:dyDescent="0.3">
      <c r="A1200" s="221"/>
      <c r="B1200" s="221"/>
      <c r="C1200" s="221"/>
      <c r="D1200" s="212"/>
      <c r="E1200" s="59"/>
      <c r="G1200" s="59"/>
    </row>
    <row r="1201" spans="1:7" ht="20.25" customHeight="1" x14ac:dyDescent="0.3">
      <c r="A1201" s="221"/>
      <c r="B1201" s="221"/>
      <c r="C1201" s="221"/>
      <c r="D1201" s="212"/>
      <c r="E1201" s="59"/>
      <c r="G1201" s="59"/>
    </row>
    <row r="1202" spans="1:7" ht="20.25" customHeight="1" x14ac:dyDescent="0.3">
      <c r="A1202" s="221"/>
      <c r="B1202" s="221"/>
      <c r="C1202" s="221"/>
      <c r="D1202" s="212"/>
      <c r="E1202" s="59"/>
      <c r="G1202" s="59"/>
    </row>
    <row r="1203" spans="1:7" ht="20.25" customHeight="1" x14ac:dyDescent="0.3">
      <c r="A1203" s="221"/>
      <c r="B1203" s="221"/>
      <c r="C1203" s="221"/>
      <c r="D1203" s="212"/>
      <c r="E1203" s="59"/>
      <c r="G1203" s="59"/>
    </row>
    <row r="1204" spans="1:7" ht="20.25" customHeight="1" x14ac:dyDescent="0.3">
      <c r="A1204" s="221"/>
      <c r="B1204" s="221"/>
      <c r="C1204" s="221"/>
      <c r="D1204" s="212"/>
      <c r="E1204" s="59"/>
      <c r="G1204" s="59"/>
    </row>
    <row r="1205" spans="1:7" ht="20.25" customHeight="1" x14ac:dyDescent="0.3">
      <c r="A1205" s="221"/>
      <c r="B1205" s="221"/>
      <c r="C1205" s="221"/>
      <c r="D1205" s="212"/>
      <c r="E1205" s="59"/>
      <c r="G1205" s="59"/>
    </row>
    <row r="1206" spans="1:7" ht="20.25" customHeight="1" x14ac:dyDescent="0.3">
      <c r="A1206" s="221"/>
      <c r="B1206" s="221"/>
      <c r="C1206" s="221"/>
      <c r="D1206" s="212"/>
      <c r="E1206" s="59"/>
      <c r="G1206" s="59"/>
    </row>
    <row r="1207" spans="1:7" ht="20.25" customHeight="1" x14ac:dyDescent="0.3">
      <c r="A1207" s="221"/>
      <c r="B1207" s="221"/>
      <c r="C1207" s="221"/>
      <c r="D1207" s="212"/>
      <c r="E1207" s="59"/>
      <c r="G1207" s="59"/>
    </row>
    <row r="1208" spans="1:7" ht="20.25" customHeight="1" x14ac:dyDescent="0.3">
      <c r="A1208" s="221"/>
      <c r="B1208" s="221"/>
      <c r="C1208" s="221"/>
      <c r="D1208" s="212"/>
      <c r="E1208" s="59"/>
      <c r="G1208" s="59"/>
    </row>
    <row r="1209" spans="1:7" ht="20.25" customHeight="1" x14ac:dyDescent="0.3">
      <c r="A1209" s="221"/>
      <c r="B1209" s="221"/>
      <c r="C1209" s="221"/>
      <c r="D1209" s="212"/>
      <c r="E1209" s="59"/>
      <c r="G1209" s="59"/>
    </row>
    <row r="1210" spans="1:7" ht="20.25" customHeight="1" x14ac:dyDescent="0.3">
      <c r="A1210" s="221"/>
      <c r="B1210" s="221"/>
      <c r="C1210" s="221"/>
      <c r="D1210" s="212"/>
      <c r="E1210" s="59"/>
      <c r="G1210" s="59"/>
    </row>
    <row r="1211" spans="1:7" ht="20.25" customHeight="1" x14ac:dyDescent="0.3">
      <c r="A1211" s="221"/>
      <c r="B1211" s="221"/>
      <c r="C1211" s="221"/>
      <c r="D1211" s="212"/>
      <c r="E1211" s="59"/>
      <c r="G1211" s="59"/>
    </row>
    <row r="1212" spans="1:7" ht="20.25" customHeight="1" x14ac:dyDescent="0.3">
      <c r="A1212" s="221"/>
      <c r="B1212" s="221"/>
      <c r="C1212" s="221"/>
      <c r="D1212" s="212"/>
      <c r="E1212" s="59"/>
      <c r="G1212" s="59"/>
    </row>
    <row r="1213" spans="1:7" ht="20.25" customHeight="1" x14ac:dyDescent="0.3">
      <c r="A1213" s="221"/>
      <c r="B1213" s="221"/>
      <c r="C1213" s="221"/>
      <c r="D1213" s="212"/>
      <c r="E1213" s="59"/>
      <c r="G1213" s="59"/>
    </row>
    <row r="1214" spans="1:7" ht="20.25" customHeight="1" x14ac:dyDescent="0.3">
      <c r="A1214" s="221"/>
      <c r="B1214" s="221"/>
      <c r="C1214" s="221"/>
      <c r="D1214" s="212"/>
      <c r="E1214" s="59"/>
      <c r="G1214" s="59"/>
    </row>
    <row r="1215" spans="1:7" ht="20.25" customHeight="1" x14ac:dyDescent="0.3">
      <c r="A1215" s="221"/>
      <c r="B1215" s="221"/>
      <c r="C1215" s="221"/>
      <c r="D1215" s="212"/>
      <c r="E1215" s="59"/>
      <c r="G1215" s="59"/>
    </row>
    <row r="1216" spans="1:7" ht="20.25" customHeight="1" x14ac:dyDescent="0.3">
      <c r="A1216" s="221"/>
      <c r="B1216" s="221"/>
      <c r="C1216" s="221"/>
      <c r="D1216" s="212"/>
      <c r="E1216" s="59"/>
      <c r="G1216" s="59"/>
    </row>
    <row r="1217" spans="1:7" ht="20.25" customHeight="1" x14ac:dyDescent="0.3">
      <c r="A1217" s="221"/>
      <c r="B1217" s="221"/>
      <c r="C1217" s="221"/>
      <c r="D1217" s="212"/>
      <c r="E1217" s="59"/>
      <c r="G1217" s="59"/>
    </row>
    <row r="1218" spans="1:7" ht="20.25" customHeight="1" x14ac:dyDescent="0.3">
      <c r="A1218" s="221"/>
      <c r="B1218" s="221"/>
      <c r="C1218" s="221"/>
      <c r="D1218" s="212"/>
      <c r="E1218" s="59"/>
      <c r="G1218" s="59"/>
    </row>
    <row r="1219" spans="1:7" ht="20.25" customHeight="1" x14ac:dyDescent="0.3">
      <c r="A1219" s="221"/>
      <c r="B1219" s="221"/>
      <c r="C1219" s="221"/>
      <c r="D1219" s="212"/>
      <c r="E1219" s="59"/>
      <c r="G1219" s="59"/>
    </row>
    <row r="1220" spans="1:7" ht="20.25" customHeight="1" x14ac:dyDescent="0.3">
      <c r="A1220" s="221"/>
      <c r="B1220" s="221"/>
      <c r="C1220" s="221"/>
      <c r="D1220" s="212"/>
      <c r="E1220" s="59"/>
      <c r="G1220" s="59"/>
    </row>
    <row r="1221" spans="1:7" ht="20.25" customHeight="1" x14ac:dyDescent="0.3">
      <c r="A1221" s="221"/>
      <c r="B1221" s="221"/>
      <c r="C1221" s="221"/>
      <c r="D1221" s="212"/>
      <c r="E1221" s="59"/>
      <c r="G1221" s="59"/>
    </row>
    <row r="1222" spans="1:7" ht="20.25" customHeight="1" x14ac:dyDescent="0.3">
      <c r="A1222" s="221"/>
      <c r="B1222" s="221"/>
      <c r="C1222" s="221"/>
      <c r="D1222" s="212"/>
      <c r="E1222" s="59"/>
      <c r="G1222" s="59"/>
    </row>
    <row r="1223" spans="1:7" ht="20.25" customHeight="1" x14ac:dyDescent="0.3">
      <c r="A1223" s="221"/>
      <c r="B1223" s="221"/>
      <c r="C1223" s="221"/>
      <c r="D1223" s="212"/>
      <c r="E1223" s="59"/>
      <c r="G1223" s="59"/>
    </row>
    <row r="1224" spans="1:7" ht="20.25" customHeight="1" x14ac:dyDescent="0.3">
      <c r="A1224" s="221"/>
      <c r="B1224" s="221"/>
      <c r="C1224" s="221"/>
      <c r="D1224" s="212"/>
      <c r="E1224" s="59"/>
      <c r="G1224" s="59"/>
    </row>
    <row r="1225" spans="1:7" ht="20.25" customHeight="1" x14ac:dyDescent="0.3">
      <c r="A1225" s="221"/>
      <c r="B1225" s="221"/>
      <c r="C1225" s="221"/>
      <c r="D1225" s="212"/>
      <c r="E1225" s="59"/>
      <c r="G1225" s="59"/>
    </row>
    <row r="1226" spans="1:7" ht="20.25" customHeight="1" x14ac:dyDescent="0.3">
      <c r="A1226" s="221"/>
      <c r="B1226" s="221"/>
      <c r="C1226" s="221"/>
      <c r="D1226" s="212"/>
      <c r="E1226" s="59"/>
      <c r="G1226" s="59"/>
    </row>
    <row r="1227" spans="1:7" ht="20.25" customHeight="1" x14ac:dyDescent="0.3">
      <c r="A1227" s="221"/>
      <c r="B1227" s="221"/>
      <c r="C1227" s="221"/>
      <c r="D1227" s="212"/>
      <c r="E1227" s="59"/>
      <c r="G1227" s="59"/>
    </row>
    <row r="1228" spans="1:7" ht="20.25" customHeight="1" x14ac:dyDescent="0.3">
      <c r="A1228" s="221"/>
      <c r="B1228" s="221"/>
      <c r="C1228" s="221"/>
      <c r="D1228" s="212"/>
      <c r="E1228" s="59"/>
      <c r="G1228" s="59"/>
    </row>
    <row r="1229" spans="1:7" ht="20.25" customHeight="1" x14ac:dyDescent="0.3">
      <c r="A1229" s="221"/>
      <c r="B1229" s="221"/>
      <c r="C1229" s="221"/>
      <c r="D1229" s="212"/>
      <c r="E1229" s="59"/>
      <c r="G1229" s="59"/>
    </row>
    <row r="1230" spans="1:7" ht="20.25" customHeight="1" x14ac:dyDescent="0.3">
      <c r="A1230" s="221"/>
      <c r="B1230" s="221"/>
      <c r="C1230" s="221"/>
      <c r="D1230" s="212"/>
      <c r="E1230" s="59"/>
      <c r="G1230" s="59"/>
    </row>
    <row r="1231" spans="1:7" ht="20.25" customHeight="1" x14ac:dyDescent="0.3">
      <c r="A1231" s="221"/>
      <c r="B1231" s="221"/>
      <c r="C1231" s="221"/>
      <c r="D1231" s="212"/>
      <c r="E1231" s="59"/>
      <c r="G1231" s="59"/>
    </row>
    <row r="1232" spans="1:7" ht="20.25" customHeight="1" x14ac:dyDescent="0.3">
      <c r="A1232" s="221"/>
      <c r="B1232" s="221"/>
      <c r="C1232" s="221"/>
      <c r="D1232" s="212"/>
      <c r="E1232" s="59"/>
      <c r="G1232" s="59"/>
    </row>
    <row r="1233" spans="1:7" ht="20.25" customHeight="1" x14ac:dyDescent="0.3">
      <c r="A1233" s="221"/>
      <c r="B1233" s="221"/>
      <c r="C1233" s="221"/>
      <c r="D1233" s="212"/>
      <c r="E1233" s="59"/>
      <c r="G1233" s="59"/>
    </row>
    <row r="1234" spans="1:7" ht="20.25" customHeight="1" x14ac:dyDescent="0.3">
      <c r="A1234" s="221"/>
      <c r="B1234" s="221"/>
      <c r="C1234" s="221"/>
      <c r="D1234" s="212"/>
      <c r="E1234" s="59"/>
      <c r="G1234" s="59"/>
    </row>
    <row r="1235" spans="1:7" ht="20.25" customHeight="1" x14ac:dyDescent="0.3">
      <c r="A1235" s="221"/>
      <c r="B1235" s="221"/>
      <c r="C1235" s="221"/>
      <c r="D1235" s="212"/>
      <c r="E1235" s="59"/>
      <c r="G1235" s="59"/>
    </row>
    <row r="1236" spans="1:7" ht="20.25" customHeight="1" x14ac:dyDescent="0.3">
      <c r="A1236" s="221"/>
      <c r="B1236" s="221"/>
      <c r="C1236" s="221"/>
      <c r="D1236" s="212"/>
      <c r="E1236" s="59"/>
      <c r="G1236" s="59"/>
    </row>
    <row r="1237" spans="1:7" ht="20.25" customHeight="1" x14ac:dyDescent="0.3">
      <c r="A1237" s="221"/>
      <c r="B1237" s="221"/>
      <c r="C1237" s="221"/>
      <c r="D1237" s="212"/>
      <c r="E1237" s="59"/>
      <c r="G1237" s="59"/>
    </row>
    <row r="1238" spans="1:7" ht="20.25" customHeight="1" x14ac:dyDescent="0.3">
      <c r="A1238" s="221"/>
      <c r="B1238" s="221"/>
      <c r="C1238" s="221"/>
      <c r="D1238" s="212"/>
      <c r="E1238" s="59"/>
      <c r="G1238" s="59"/>
    </row>
    <row r="1239" spans="1:7" ht="20.25" customHeight="1" x14ac:dyDescent="0.3">
      <c r="A1239" s="221"/>
      <c r="B1239" s="221"/>
      <c r="C1239" s="221"/>
      <c r="D1239" s="212"/>
      <c r="E1239" s="59"/>
      <c r="G1239" s="59"/>
    </row>
    <row r="1240" spans="1:7" ht="20.25" customHeight="1" x14ac:dyDescent="0.3">
      <c r="A1240" s="221"/>
      <c r="B1240" s="221"/>
      <c r="C1240" s="221"/>
      <c r="D1240" s="212"/>
      <c r="E1240" s="59"/>
      <c r="G1240" s="59"/>
    </row>
    <row r="1241" spans="1:7" ht="20.25" customHeight="1" x14ac:dyDescent="0.3">
      <c r="A1241" s="221"/>
      <c r="B1241" s="221"/>
      <c r="C1241" s="221"/>
      <c r="D1241" s="212"/>
      <c r="E1241" s="59"/>
      <c r="G1241" s="59"/>
    </row>
    <row r="1242" spans="1:7" ht="20.25" customHeight="1" x14ac:dyDescent="0.3">
      <c r="A1242" s="221"/>
      <c r="B1242" s="221"/>
      <c r="C1242" s="221"/>
      <c r="D1242" s="212"/>
      <c r="E1242" s="59"/>
      <c r="G1242" s="59"/>
    </row>
    <row r="1243" spans="1:7" ht="20.25" customHeight="1" x14ac:dyDescent="0.3">
      <c r="A1243" s="221"/>
      <c r="B1243" s="221"/>
      <c r="C1243" s="221"/>
      <c r="D1243" s="212"/>
      <c r="E1243" s="59"/>
      <c r="G1243" s="59"/>
    </row>
    <row r="1244" spans="1:7" ht="20.25" customHeight="1" x14ac:dyDescent="0.3">
      <c r="A1244" s="221"/>
      <c r="B1244" s="221"/>
      <c r="C1244" s="221"/>
      <c r="D1244" s="212"/>
      <c r="E1244" s="59"/>
      <c r="G1244" s="59"/>
    </row>
    <row r="1245" spans="1:7" ht="20.25" customHeight="1" x14ac:dyDescent="0.3">
      <c r="A1245" s="221"/>
      <c r="B1245" s="221"/>
      <c r="C1245" s="221"/>
      <c r="D1245" s="212"/>
      <c r="E1245" s="59"/>
      <c r="G1245" s="59"/>
    </row>
    <row r="1246" spans="1:7" ht="20.25" customHeight="1" x14ac:dyDescent="0.3">
      <c r="A1246" s="221"/>
      <c r="B1246" s="221"/>
      <c r="C1246" s="221"/>
      <c r="D1246" s="212"/>
      <c r="E1246" s="59"/>
      <c r="G1246" s="59"/>
    </row>
    <row r="1247" spans="1:7" ht="20.25" customHeight="1" x14ac:dyDescent="0.3">
      <c r="A1247" s="221"/>
      <c r="B1247" s="221"/>
      <c r="C1247" s="221"/>
      <c r="D1247" s="212"/>
      <c r="E1247" s="59"/>
      <c r="G1247" s="59"/>
    </row>
    <row r="1248" spans="1:7" ht="20.25" customHeight="1" x14ac:dyDescent="0.3">
      <c r="A1248" s="221"/>
      <c r="B1248" s="221"/>
      <c r="C1248" s="221"/>
      <c r="D1248" s="212"/>
      <c r="E1248" s="59"/>
      <c r="G1248" s="59"/>
    </row>
    <row r="1249" spans="1:7" ht="20.25" customHeight="1" x14ac:dyDescent="0.3">
      <c r="A1249" s="221"/>
      <c r="B1249" s="221"/>
      <c r="C1249" s="221"/>
      <c r="D1249" s="212"/>
      <c r="E1249" s="59"/>
      <c r="G1249" s="59"/>
    </row>
    <row r="1250" spans="1:7" ht="20.25" customHeight="1" x14ac:dyDescent="0.3">
      <c r="A1250" s="221"/>
      <c r="B1250" s="221"/>
      <c r="C1250" s="221"/>
      <c r="D1250" s="212"/>
      <c r="E1250" s="59"/>
      <c r="G1250" s="59"/>
    </row>
    <row r="1251" spans="1:7" ht="20.25" customHeight="1" x14ac:dyDescent="0.3">
      <c r="A1251" s="221"/>
      <c r="B1251" s="221"/>
      <c r="C1251" s="221"/>
      <c r="D1251" s="212"/>
      <c r="E1251" s="59"/>
      <c r="G1251" s="59"/>
    </row>
    <row r="1252" spans="1:7" ht="20.25" customHeight="1" x14ac:dyDescent="0.3">
      <c r="A1252" s="221"/>
      <c r="B1252" s="221"/>
      <c r="C1252" s="221"/>
      <c r="D1252" s="212"/>
      <c r="E1252" s="59"/>
      <c r="G1252" s="59"/>
    </row>
    <row r="1253" spans="1:7" ht="20.25" customHeight="1" x14ac:dyDescent="0.3">
      <c r="A1253" s="221"/>
      <c r="B1253" s="221"/>
      <c r="C1253" s="221"/>
      <c r="D1253" s="212"/>
      <c r="E1253" s="59"/>
      <c r="G1253" s="59"/>
    </row>
    <row r="1254" spans="1:7" ht="20.25" customHeight="1" x14ac:dyDescent="0.3">
      <c r="A1254" s="221"/>
      <c r="B1254" s="221"/>
      <c r="C1254" s="221"/>
      <c r="D1254" s="212"/>
      <c r="E1254" s="59"/>
      <c r="G1254" s="59"/>
    </row>
    <row r="1255" spans="1:7" ht="20.25" customHeight="1" x14ac:dyDescent="0.3">
      <c r="A1255" s="221"/>
      <c r="B1255" s="221"/>
      <c r="C1255" s="221"/>
      <c r="D1255" s="212"/>
      <c r="E1255" s="59"/>
      <c r="G1255" s="59"/>
    </row>
    <row r="1256" spans="1:7" ht="20.25" customHeight="1" x14ac:dyDescent="0.3">
      <c r="A1256" s="221"/>
      <c r="B1256" s="221"/>
      <c r="C1256" s="221"/>
      <c r="D1256" s="212"/>
      <c r="E1256" s="59"/>
      <c r="G1256" s="59"/>
    </row>
    <row r="1257" spans="1:7" ht="20.25" customHeight="1" x14ac:dyDescent="0.3">
      <c r="A1257" s="221"/>
      <c r="B1257" s="221"/>
      <c r="C1257" s="221"/>
      <c r="D1257" s="212"/>
      <c r="E1257" s="59"/>
      <c r="G1257" s="59"/>
    </row>
    <row r="1258" spans="1:7" ht="20.25" customHeight="1" x14ac:dyDescent="0.3">
      <c r="A1258" s="221"/>
      <c r="B1258" s="221"/>
      <c r="C1258" s="221"/>
      <c r="D1258" s="212"/>
      <c r="E1258" s="59"/>
      <c r="G1258" s="59"/>
    </row>
    <row r="1259" spans="1:7" ht="20.25" customHeight="1" x14ac:dyDescent="0.3">
      <c r="A1259" s="221"/>
      <c r="B1259" s="221"/>
      <c r="C1259" s="221"/>
      <c r="D1259" s="212"/>
      <c r="E1259" s="59"/>
      <c r="G1259" s="59"/>
    </row>
    <row r="1260" spans="1:7" ht="20.25" customHeight="1" x14ac:dyDescent="0.3">
      <c r="A1260" s="221"/>
      <c r="B1260" s="221"/>
      <c r="C1260" s="221"/>
      <c r="D1260" s="212"/>
      <c r="E1260" s="59"/>
      <c r="G1260" s="59"/>
    </row>
    <row r="1261" spans="1:7" ht="20.25" customHeight="1" x14ac:dyDescent="0.3">
      <c r="A1261" s="221"/>
      <c r="B1261" s="221"/>
      <c r="C1261" s="221"/>
      <c r="D1261" s="212"/>
      <c r="E1261" s="59"/>
      <c r="G1261" s="59"/>
    </row>
    <row r="1262" spans="1:7" ht="20.25" customHeight="1" x14ac:dyDescent="0.3">
      <c r="A1262" s="221"/>
      <c r="B1262" s="221"/>
      <c r="C1262" s="221"/>
      <c r="D1262" s="212"/>
      <c r="E1262" s="59"/>
      <c r="G1262" s="59"/>
    </row>
    <row r="1263" spans="1:7" ht="20.25" customHeight="1" x14ac:dyDescent="0.3">
      <c r="A1263" s="221"/>
      <c r="B1263" s="221"/>
      <c r="C1263" s="221"/>
      <c r="D1263" s="212"/>
      <c r="E1263" s="59"/>
      <c r="G1263" s="59"/>
    </row>
    <row r="1264" spans="1:7" ht="20.25" customHeight="1" x14ac:dyDescent="0.3">
      <c r="A1264" s="221"/>
      <c r="B1264" s="221"/>
      <c r="C1264" s="221"/>
      <c r="D1264" s="212"/>
      <c r="E1264" s="59"/>
      <c r="G1264" s="59"/>
    </row>
    <row r="1265" spans="1:7" ht="20.25" customHeight="1" x14ac:dyDescent="0.3">
      <c r="A1265" s="221"/>
      <c r="B1265" s="221"/>
      <c r="C1265" s="221"/>
      <c r="D1265" s="212"/>
      <c r="E1265" s="59"/>
      <c r="G1265" s="59"/>
    </row>
    <row r="1266" spans="1:7" ht="20.25" customHeight="1" x14ac:dyDescent="0.3">
      <c r="A1266" s="221"/>
      <c r="B1266" s="221"/>
      <c r="C1266" s="221"/>
      <c r="D1266" s="212"/>
      <c r="E1266" s="59"/>
      <c r="G1266" s="59"/>
    </row>
    <row r="1267" spans="1:7" ht="20.25" customHeight="1" x14ac:dyDescent="0.3">
      <c r="A1267" s="221"/>
      <c r="B1267" s="221"/>
      <c r="C1267" s="221"/>
      <c r="D1267" s="212"/>
      <c r="E1267" s="59"/>
      <c r="G1267" s="59"/>
    </row>
    <row r="1268" spans="1:7" ht="20.25" customHeight="1" x14ac:dyDescent="0.3">
      <c r="A1268" s="221"/>
      <c r="B1268" s="221"/>
      <c r="C1268" s="221"/>
      <c r="D1268" s="212"/>
      <c r="E1268" s="59"/>
      <c r="G1268" s="59"/>
    </row>
    <row r="1269" spans="1:7" ht="20.25" customHeight="1" x14ac:dyDescent="0.3">
      <c r="A1269" s="221"/>
      <c r="B1269" s="221"/>
      <c r="C1269" s="221"/>
      <c r="D1269" s="212"/>
      <c r="E1269" s="59"/>
      <c r="G1269" s="59"/>
    </row>
    <row r="1270" spans="1:7" ht="20.25" customHeight="1" x14ac:dyDescent="0.3">
      <c r="A1270" s="221"/>
      <c r="B1270" s="221"/>
      <c r="C1270" s="221"/>
      <c r="D1270" s="212"/>
      <c r="E1270" s="59"/>
      <c r="G1270" s="59"/>
    </row>
    <row r="1271" spans="1:7" ht="20.25" customHeight="1" x14ac:dyDescent="0.3">
      <c r="A1271" s="221"/>
      <c r="B1271" s="221"/>
      <c r="C1271" s="221"/>
      <c r="D1271" s="212"/>
      <c r="E1271" s="59"/>
      <c r="G1271" s="59"/>
    </row>
    <row r="1272" spans="1:7" ht="20.25" customHeight="1" x14ac:dyDescent="0.3">
      <c r="A1272" s="221"/>
      <c r="B1272" s="221"/>
      <c r="C1272" s="221"/>
      <c r="D1272" s="212"/>
      <c r="E1272" s="59"/>
      <c r="G1272" s="59"/>
    </row>
    <row r="1273" spans="1:7" ht="20.25" customHeight="1" x14ac:dyDescent="0.3">
      <c r="A1273" s="221"/>
      <c r="B1273" s="221"/>
      <c r="C1273" s="221"/>
      <c r="D1273" s="212"/>
      <c r="E1273" s="59"/>
      <c r="G1273" s="59"/>
    </row>
    <row r="1274" spans="1:7" ht="20.25" customHeight="1" x14ac:dyDescent="0.3">
      <c r="A1274" s="221"/>
      <c r="B1274" s="221"/>
      <c r="C1274" s="221"/>
      <c r="D1274" s="212"/>
      <c r="E1274" s="59"/>
      <c r="G1274" s="59"/>
    </row>
    <row r="1275" spans="1:7" ht="20.25" customHeight="1" x14ac:dyDescent="0.3">
      <c r="A1275" s="221"/>
      <c r="B1275" s="221"/>
      <c r="C1275" s="221"/>
      <c r="D1275" s="212"/>
      <c r="E1275" s="59"/>
      <c r="G1275" s="59"/>
    </row>
    <row r="1276" spans="1:7" ht="20.25" customHeight="1" x14ac:dyDescent="0.3">
      <c r="A1276" s="221"/>
      <c r="B1276" s="221"/>
      <c r="C1276" s="221"/>
      <c r="D1276" s="212"/>
      <c r="E1276" s="59"/>
      <c r="G1276" s="59"/>
    </row>
    <row r="1277" spans="1:7" ht="20.25" customHeight="1" x14ac:dyDescent="0.3">
      <c r="A1277" s="221"/>
      <c r="B1277" s="221"/>
      <c r="C1277" s="221"/>
      <c r="D1277" s="212"/>
      <c r="E1277" s="59"/>
      <c r="G1277" s="59"/>
    </row>
    <row r="1278" spans="1:7" ht="20.25" customHeight="1" x14ac:dyDescent="0.3">
      <c r="A1278" s="221"/>
      <c r="B1278" s="221"/>
      <c r="C1278" s="221"/>
      <c r="D1278" s="212"/>
      <c r="E1278" s="59"/>
      <c r="G1278" s="59"/>
    </row>
    <row r="1279" spans="1:7" ht="20.25" customHeight="1" x14ac:dyDescent="0.3">
      <c r="A1279" s="221"/>
      <c r="B1279" s="221"/>
      <c r="C1279" s="221"/>
      <c r="D1279" s="212"/>
      <c r="E1279" s="59"/>
      <c r="G1279" s="59"/>
    </row>
    <row r="1280" spans="1:7" ht="20.25" customHeight="1" x14ac:dyDescent="0.3">
      <c r="A1280" s="221"/>
      <c r="B1280" s="221"/>
      <c r="C1280" s="221"/>
      <c r="D1280" s="212"/>
      <c r="E1280" s="59"/>
      <c r="G1280" s="59"/>
    </row>
    <row r="1281" spans="1:7" ht="20.25" customHeight="1" x14ac:dyDescent="0.3">
      <c r="A1281" s="221"/>
      <c r="B1281" s="221"/>
      <c r="C1281" s="221"/>
      <c r="D1281" s="212"/>
      <c r="E1281" s="59"/>
      <c r="G1281" s="59"/>
    </row>
    <row r="1282" spans="1:7" ht="20.25" customHeight="1" x14ac:dyDescent="0.3">
      <c r="A1282" s="221"/>
      <c r="B1282" s="221"/>
      <c r="C1282" s="221"/>
      <c r="D1282" s="212"/>
      <c r="E1282" s="59"/>
      <c r="G1282" s="59"/>
    </row>
    <row r="1283" spans="1:7" ht="20.25" customHeight="1" x14ac:dyDescent="0.3">
      <c r="A1283" s="221"/>
      <c r="B1283" s="221"/>
      <c r="C1283" s="221"/>
      <c r="D1283" s="212"/>
      <c r="E1283" s="59"/>
      <c r="G1283" s="59"/>
    </row>
    <row r="1284" spans="1:7" ht="20.25" customHeight="1" x14ac:dyDescent="0.3">
      <c r="A1284" s="221"/>
      <c r="B1284" s="221"/>
      <c r="C1284" s="221"/>
      <c r="D1284" s="212"/>
      <c r="E1284" s="59"/>
      <c r="G1284" s="59"/>
    </row>
    <row r="1285" spans="1:7" ht="20.25" customHeight="1" x14ac:dyDescent="0.3">
      <c r="A1285" s="221"/>
      <c r="B1285" s="221"/>
      <c r="C1285" s="221"/>
      <c r="D1285" s="212"/>
      <c r="E1285" s="59"/>
      <c r="G1285" s="59"/>
    </row>
    <row r="1286" spans="1:7" ht="20.25" customHeight="1" x14ac:dyDescent="0.3">
      <c r="A1286" s="221"/>
      <c r="B1286" s="221"/>
      <c r="C1286" s="221"/>
      <c r="D1286" s="212"/>
      <c r="E1286" s="59"/>
      <c r="G1286" s="59"/>
    </row>
    <row r="1287" spans="1:7" ht="20.25" customHeight="1" x14ac:dyDescent="0.3">
      <c r="A1287" s="221"/>
      <c r="B1287" s="221"/>
      <c r="C1287" s="221"/>
      <c r="D1287" s="212"/>
      <c r="E1287" s="59"/>
      <c r="G1287" s="59"/>
    </row>
    <row r="1288" spans="1:7" ht="20.25" customHeight="1" x14ac:dyDescent="0.3">
      <c r="A1288" s="221"/>
      <c r="B1288" s="221"/>
      <c r="C1288" s="221"/>
      <c r="D1288" s="212"/>
      <c r="E1288" s="59"/>
      <c r="G1288" s="59"/>
    </row>
    <row r="1289" spans="1:7" ht="20.25" customHeight="1" x14ac:dyDescent="0.3">
      <c r="A1289" s="221"/>
      <c r="B1289" s="221"/>
      <c r="C1289" s="221"/>
      <c r="D1289" s="212"/>
      <c r="E1289" s="59"/>
      <c r="G1289" s="59"/>
    </row>
    <row r="1290" spans="1:7" ht="20.25" customHeight="1" x14ac:dyDescent="0.3">
      <c r="A1290" s="221"/>
      <c r="B1290" s="221"/>
      <c r="C1290" s="221"/>
      <c r="D1290" s="212"/>
      <c r="E1290" s="59"/>
      <c r="G1290" s="59"/>
    </row>
    <row r="1291" spans="1:7" ht="20.25" customHeight="1" x14ac:dyDescent="0.3">
      <c r="A1291" s="221"/>
      <c r="B1291" s="221"/>
      <c r="C1291" s="221"/>
      <c r="D1291" s="212"/>
      <c r="E1291" s="59"/>
      <c r="G1291" s="59"/>
    </row>
    <row r="1292" spans="1:7" ht="20.25" customHeight="1" x14ac:dyDescent="0.3">
      <c r="A1292" s="221"/>
      <c r="B1292" s="221"/>
      <c r="C1292" s="221"/>
      <c r="D1292" s="212"/>
      <c r="E1292" s="59"/>
      <c r="G1292" s="59"/>
    </row>
    <row r="1293" spans="1:7" ht="20.25" customHeight="1" x14ac:dyDescent="0.3">
      <c r="A1293" s="221"/>
      <c r="B1293" s="221"/>
      <c r="C1293" s="221"/>
      <c r="D1293" s="212"/>
      <c r="E1293" s="59"/>
      <c r="G1293" s="59"/>
    </row>
    <row r="1294" spans="1:7" ht="20.25" customHeight="1" x14ac:dyDescent="0.3">
      <c r="A1294" s="221"/>
      <c r="B1294" s="221"/>
      <c r="C1294" s="221"/>
      <c r="D1294" s="212"/>
      <c r="E1294" s="59"/>
      <c r="G1294" s="59"/>
    </row>
    <row r="1295" spans="1:7" ht="20.25" customHeight="1" x14ac:dyDescent="0.3">
      <c r="A1295" s="221"/>
      <c r="B1295" s="221"/>
      <c r="C1295" s="221"/>
      <c r="D1295" s="212"/>
      <c r="E1295" s="59"/>
      <c r="G1295" s="59"/>
    </row>
    <row r="1296" spans="1:7" ht="20.25" customHeight="1" x14ac:dyDescent="0.3">
      <c r="A1296" s="221"/>
      <c r="B1296" s="221"/>
      <c r="C1296" s="221"/>
      <c r="D1296" s="212"/>
      <c r="E1296" s="59"/>
      <c r="G1296" s="59"/>
    </row>
    <row r="1297" spans="1:7" ht="20.25" customHeight="1" x14ac:dyDescent="0.3">
      <c r="A1297" s="221"/>
      <c r="B1297" s="221"/>
      <c r="C1297" s="221"/>
      <c r="D1297" s="212"/>
      <c r="E1297" s="59"/>
      <c r="G1297" s="59"/>
    </row>
    <row r="1298" spans="1:7" ht="20.25" customHeight="1" x14ac:dyDescent="0.3">
      <c r="A1298" s="221"/>
      <c r="B1298" s="221"/>
      <c r="C1298" s="221"/>
      <c r="D1298" s="212"/>
      <c r="E1298" s="59"/>
      <c r="G1298" s="59"/>
    </row>
    <row r="1299" spans="1:7" ht="20.25" customHeight="1" x14ac:dyDescent="0.3">
      <c r="A1299" s="221"/>
      <c r="B1299" s="221"/>
      <c r="C1299" s="221"/>
      <c r="D1299" s="212"/>
      <c r="E1299" s="59"/>
      <c r="G1299" s="59"/>
    </row>
    <row r="1300" spans="1:7" ht="20.25" customHeight="1" x14ac:dyDescent="0.3">
      <c r="A1300" s="221"/>
      <c r="B1300" s="221"/>
      <c r="C1300" s="221"/>
      <c r="D1300" s="212"/>
      <c r="E1300" s="59"/>
      <c r="G1300" s="59"/>
    </row>
    <row r="1301" spans="1:7" ht="20.25" customHeight="1" x14ac:dyDescent="0.3">
      <c r="A1301" s="221"/>
      <c r="B1301" s="221"/>
      <c r="C1301" s="221"/>
      <c r="D1301" s="212"/>
      <c r="E1301" s="59"/>
      <c r="G1301" s="59"/>
    </row>
    <row r="1302" spans="1:7" ht="20.25" customHeight="1" x14ac:dyDescent="0.3">
      <c r="A1302" s="221"/>
      <c r="B1302" s="221"/>
      <c r="C1302" s="221"/>
      <c r="D1302" s="212"/>
      <c r="E1302" s="59"/>
      <c r="G1302" s="59"/>
    </row>
    <row r="1303" spans="1:7" ht="20.25" customHeight="1" x14ac:dyDescent="0.3">
      <c r="A1303" s="221"/>
      <c r="B1303" s="221"/>
      <c r="C1303" s="221"/>
      <c r="D1303" s="212"/>
      <c r="E1303" s="59"/>
      <c r="G1303" s="59"/>
    </row>
    <row r="1304" spans="1:7" ht="20.25" customHeight="1" x14ac:dyDescent="0.3">
      <c r="A1304" s="221"/>
      <c r="B1304" s="221"/>
      <c r="C1304" s="221"/>
      <c r="D1304" s="212"/>
      <c r="E1304" s="59"/>
      <c r="G1304" s="59"/>
    </row>
    <row r="1305" spans="1:7" ht="20.25" customHeight="1" x14ac:dyDescent="0.3">
      <c r="A1305" s="221"/>
      <c r="B1305" s="221"/>
      <c r="C1305" s="221"/>
      <c r="D1305" s="212"/>
      <c r="E1305" s="59"/>
      <c r="G1305" s="59"/>
    </row>
    <row r="1306" spans="1:7" ht="20.25" customHeight="1" x14ac:dyDescent="0.3">
      <c r="A1306" s="221"/>
      <c r="B1306" s="221"/>
      <c r="C1306" s="221"/>
      <c r="D1306" s="212"/>
      <c r="E1306" s="59"/>
      <c r="G1306" s="59"/>
    </row>
    <row r="1307" spans="1:7" ht="20.25" customHeight="1" x14ac:dyDescent="0.3">
      <c r="A1307" s="221"/>
      <c r="B1307" s="221"/>
      <c r="C1307" s="221"/>
      <c r="D1307" s="212"/>
      <c r="E1307" s="59"/>
      <c r="G1307" s="59"/>
    </row>
    <row r="1308" spans="1:7" ht="20.25" customHeight="1" x14ac:dyDescent="0.3">
      <c r="A1308" s="221"/>
      <c r="B1308" s="221"/>
      <c r="C1308" s="221"/>
      <c r="D1308" s="212"/>
      <c r="E1308" s="59"/>
      <c r="G1308" s="59"/>
    </row>
    <row r="1309" spans="1:7" ht="20.25" customHeight="1" x14ac:dyDescent="0.3">
      <c r="A1309" s="221"/>
      <c r="B1309" s="221"/>
      <c r="C1309" s="221"/>
      <c r="D1309" s="212"/>
      <c r="E1309" s="59"/>
      <c r="G1309" s="59"/>
    </row>
    <row r="1310" spans="1:7" ht="20.25" customHeight="1" x14ac:dyDescent="0.3">
      <c r="A1310" s="221"/>
      <c r="B1310" s="221"/>
      <c r="C1310" s="221"/>
      <c r="D1310" s="212"/>
      <c r="E1310" s="59"/>
      <c r="G1310" s="59"/>
    </row>
    <row r="1311" spans="1:7" ht="20.25" customHeight="1" x14ac:dyDescent="0.3">
      <c r="A1311" s="221"/>
      <c r="B1311" s="221"/>
      <c r="C1311" s="221"/>
      <c r="D1311" s="212"/>
      <c r="E1311" s="59"/>
      <c r="G1311" s="59"/>
    </row>
    <row r="1312" spans="1:7" ht="20.25" customHeight="1" x14ac:dyDescent="0.3">
      <c r="A1312" s="221"/>
      <c r="B1312" s="221"/>
      <c r="C1312" s="221"/>
      <c r="D1312" s="212"/>
      <c r="E1312" s="59"/>
      <c r="G1312" s="59"/>
    </row>
    <row r="1313" spans="1:7" ht="20.25" customHeight="1" x14ac:dyDescent="0.3">
      <c r="A1313" s="221"/>
      <c r="B1313" s="221"/>
      <c r="C1313" s="221"/>
      <c r="D1313" s="212"/>
      <c r="E1313" s="59"/>
      <c r="G1313" s="59"/>
    </row>
    <row r="1314" spans="1:7" ht="20.25" customHeight="1" x14ac:dyDescent="0.3">
      <c r="A1314" s="221"/>
      <c r="B1314" s="221"/>
      <c r="C1314" s="221"/>
      <c r="D1314" s="212"/>
      <c r="E1314" s="59"/>
      <c r="G1314" s="59"/>
    </row>
    <row r="1315" spans="1:7" ht="20.25" customHeight="1" x14ac:dyDescent="0.3">
      <c r="A1315" s="221"/>
      <c r="B1315" s="221"/>
      <c r="C1315" s="221"/>
      <c r="D1315" s="212"/>
      <c r="E1315" s="59"/>
      <c r="G1315" s="59"/>
    </row>
    <row r="1316" spans="1:7" ht="20.25" customHeight="1" x14ac:dyDescent="0.3">
      <c r="A1316" s="221"/>
      <c r="B1316" s="221"/>
      <c r="C1316" s="221"/>
      <c r="D1316" s="212"/>
      <c r="E1316" s="59"/>
      <c r="G1316" s="59"/>
    </row>
    <row r="1317" spans="1:7" ht="20.25" customHeight="1" x14ac:dyDescent="0.3">
      <c r="A1317" s="221"/>
      <c r="B1317" s="221"/>
      <c r="C1317" s="221"/>
      <c r="D1317" s="212"/>
      <c r="E1317" s="59"/>
      <c r="G1317" s="59"/>
    </row>
    <row r="1318" spans="1:7" ht="20.25" customHeight="1" x14ac:dyDescent="0.3">
      <c r="A1318" s="221"/>
      <c r="B1318" s="221"/>
      <c r="C1318" s="221"/>
      <c r="D1318" s="212"/>
      <c r="E1318" s="59"/>
      <c r="G1318" s="59"/>
    </row>
    <row r="1319" spans="1:7" ht="20.25" customHeight="1" x14ac:dyDescent="0.3">
      <c r="A1319" s="221"/>
      <c r="B1319" s="221"/>
      <c r="C1319" s="221"/>
      <c r="D1319" s="212"/>
      <c r="E1319" s="59"/>
      <c r="G1319" s="59"/>
    </row>
    <row r="1320" spans="1:7" ht="20.25" customHeight="1" x14ac:dyDescent="0.3">
      <c r="A1320" s="221"/>
      <c r="B1320" s="221"/>
      <c r="C1320" s="221"/>
      <c r="D1320" s="212"/>
      <c r="E1320" s="59"/>
      <c r="G1320" s="59"/>
    </row>
    <row r="1321" spans="1:7" ht="20.25" customHeight="1" x14ac:dyDescent="0.3">
      <c r="A1321" s="221"/>
      <c r="B1321" s="221"/>
      <c r="C1321" s="221"/>
      <c r="D1321" s="212"/>
      <c r="E1321" s="59"/>
      <c r="G1321" s="59"/>
    </row>
    <row r="1322" spans="1:7" ht="20.25" customHeight="1" x14ac:dyDescent="0.3">
      <c r="A1322" s="221"/>
      <c r="B1322" s="221"/>
      <c r="C1322" s="221"/>
      <c r="D1322" s="212"/>
      <c r="E1322" s="59"/>
      <c r="G1322" s="59"/>
    </row>
    <row r="1323" spans="1:7" ht="20.25" customHeight="1" x14ac:dyDescent="0.3">
      <c r="A1323" s="221"/>
      <c r="B1323" s="221"/>
      <c r="C1323" s="221"/>
      <c r="D1323" s="212"/>
      <c r="E1323" s="59"/>
      <c r="G1323" s="59"/>
    </row>
    <row r="1324" spans="1:7" ht="20.25" customHeight="1" x14ac:dyDescent="0.3">
      <c r="A1324" s="221"/>
      <c r="B1324" s="221"/>
      <c r="C1324" s="221"/>
      <c r="D1324" s="212"/>
      <c r="E1324" s="59"/>
      <c r="G1324" s="59"/>
    </row>
    <row r="1325" spans="1:7" ht="20.25" customHeight="1" x14ac:dyDescent="0.3">
      <c r="A1325" s="221"/>
      <c r="B1325" s="221"/>
      <c r="C1325" s="221"/>
      <c r="D1325" s="212"/>
      <c r="E1325" s="59"/>
      <c r="G1325" s="59"/>
    </row>
    <row r="1326" spans="1:7" ht="20.25" customHeight="1" x14ac:dyDescent="0.3">
      <c r="A1326" s="221"/>
      <c r="B1326" s="221"/>
      <c r="C1326" s="221"/>
      <c r="D1326" s="212"/>
      <c r="E1326" s="59"/>
      <c r="G1326" s="59"/>
    </row>
    <row r="1327" spans="1:7" ht="20.25" customHeight="1" x14ac:dyDescent="0.3">
      <c r="A1327" s="221"/>
      <c r="B1327" s="221"/>
      <c r="C1327" s="221"/>
      <c r="D1327" s="212"/>
      <c r="E1327" s="59"/>
      <c r="G1327" s="59"/>
    </row>
    <row r="1328" spans="1:7" ht="20.25" customHeight="1" x14ac:dyDescent="0.3">
      <c r="A1328" s="221"/>
      <c r="B1328" s="221"/>
      <c r="C1328" s="221"/>
      <c r="D1328" s="212"/>
      <c r="E1328" s="59"/>
      <c r="G1328" s="59"/>
    </row>
    <row r="1329" spans="1:7" ht="20.25" customHeight="1" x14ac:dyDescent="0.3">
      <c r="A1329" s="221"/>
      <c r="B1329" s="221"/>
      <c r="C1329" s="221"/>
      <c r="D1329" s="212"/>
      <c r="E1329" s="59"/>
      <c r="G1329" s="59"/>
    </row>
    <row r="1330" spans="1:7" ht="20.25" customHeight="1" x14ac:dyDescent="0.3">
      <c r="A1330" s="221"/>
      <c r="B1330" s="221"/>
      <c r="C1330" s="221"/>
      <c r="D1330" s="212"/>
      <c r="E1330" s="59"/>
      <c r="G1330" s="59"/>
    </row>
    <row r="1331" spans="1:7" ht="20.25" customHeight="1" x14ac:dyDescent="0.3">
      <c r="A1331" s="221"/>
      <c r="B1331" s="221"/>
      <c r="C1331" s="221"/>
      <c r="D1331" s="212"/>
      <c r="E1331" s="59"/>
      <c r="G1331" s="59"/>
    </row>
    <row r="1332" spans="1:7" ht="20.25" customHeight="1" x14ac:dyDescent="0.3">
      <c r="A1332" s="221"/>
      <c r="B1332" s="221"/>
      <c r="C1332" s="221"/>
      <c r="D1332" s="212"/>
      <c r="E1332" s="59"/>
      <c r="G1332" s="59"/>
    </row>
    <row r="1333" spans="1:7" ht="20.25" customHeight="1" x14ac:dyDescent="0.3">
      <c r="A1333" s="221"/>
      <c r="B1333" s="221"/>
      <c r="C1333" s="221"/>
      <c r="D1333" s="212"/>
      <c r="E1333" s="59"/>
      <c r="G1333" s="59"/>
    </row>
    <row r="1334" spans="1:7" ht="20.25" customHeight="1" x14ac:dyDescent="0.3">
      <c r="A1334" s="221"/>
      <c r="B1334" s="221"/>
      <c r="C1334" s="221"/>
      <c r="D1334" s="212"/>
      <c r="E1334" s="59"/>
      <c r="G1334" s="59"/>
    </row>
    <row r="1335" spans="1:7" ht="20.25" customHeight="1" x14ac:dyDescent="0.3">
      <c r="A1335" s="221"/>
      <c r="B1335" s="221"/>
      <c r="C1335" s="221"/>
      <c r="D1335" s="212"/>
      <c r="E1335" s="59"/>
      <c r="G1335" s="59"/>
    </row>
    <row r="1336" spans="1:7" ht="20.25" customHeight="1" x14ac:dyDescent="0.3">
      <c r="A1336" s="221"/>
      <c r="B1336" s="221"/>
      <c r="C1336" s="221"/>
      <c r="D1336" s="212"/>
      <c r="E1336" s="59"/>
      <c r="G1336" s="59"/>
    </row>
    <row r="1337" spans="1:7" ht="20.25" customHeight="1" x14ac:dyDescent="0.3">
      <c r="A1337" s="221"/>
      <c r="B1337" s="221"/>
      <c r="C1337" s="221"/>
      <c r="D1337" s="212"/>
      <c r="E1337" s="59"/>
      <c r="G1337" s="59"/>
    </row>
    <row r="1338" spans="1:7" ht="20.25" customHeight="1" x14ac:dyDescent="0.3">
      <c r="A1338" s="221"/>
      <c r="B1338" s="221"/>
      <c r="C1338" s="221"/>
      <c r="D1338" s="212"/>
      <c r="E1338" s="59"/>
      <c r="G1338" s="59"/>
    </row>
    <row r="1339" spans="1:7" ht="20.25" customHeight="1" x14ac:dyDescent="0.3">
      <c r="A1339" s="221"/>
      <c r="B1339" s="221"/>
      <c r="C1339" s="221"/>
      <c r="D1339" s="212"/>
      <c r="E1339" s="59"/>
      <c r="G1339" s="59"/>
    </row>
    <row r="1340" spans="1:7" ht="20.25" customHeight="1" x14ac:dyDescent="0.3">
      <c r="A1340" s="221"/>
      <c r="B1340" s="221"/>
      <c r="C1340" s="221"/>
      <c r="D1340" s="212"/>
      <c r="E1340" s="59"/>
      <c r="G1340" s="59"/>
    </row>
    <row r="1341" spans="1:7" ht="20.25" customHeight="1" x14ac:dyDescent="0.3">
      <c r="A1341" s="221"/>
      <c r="B1341" s="221"/>
      <c r="C1341" s="221"/>
      <c r="D1341" s="212"/>
      <c r="E1341" s="59"/>
      <c r="G1341" s="59"/>
    </row>
    <row r="1342" spans="1:7" ht="20.25" customHeight="1" x14ac:dyDescent="0.3">
      <c r="A1342" s="221"/>
      <c r="B1342" s="221"/>
      <c r="C1342" s="221"/>
      <c r="D1342" s="212"/>
      <c r="E1342" s="59"/>
      <c r="G1342" s="59"/>
    </row>
    <row r="1343" spans="1:7" ht="20.25" customHeight="1" x14ac:dyDescent="0.3">
      <c r="A1343" s="221"/>
      <c r="B1343" s="221"/>
      <c r="C1343" s="221"/>
      <c r="D1343" s="212"/>
      <c r="E1343" s="59"/>
      <c r="G1343" s="59"/>
    </row>
    <row r="1344" spans="1:7" ht="20.25" customHeight="1" x14ac:dyDescent="0.3">
      <c r="A1344" s="221"/>
      <c r="B1344" s="221"/>
      <c r="C1344" s="221"/>
      <c r="D1344" s="212"/>
      <c r="E1344" s="59"/>
      <c r="G1344" s="59"/>
    </row>
    <row r="1345" spans="1:7" ht="20.25" customHeight="1" x14ac:dyDescent="0.3">
      <c r="A1345" s="221"/>
      <c r="B1345" s="221"/>
      <c r="C1345" s="221"/>
      <c r="D1345" s="212"/>
      <c r="E1345" s="59"/>
      <c r="G1345" s="59"/>
    </row>
    <row r="1346" spans="1:7" ht="20.25" customHeight="1" x14ac:dyDescent="0.3">
      <c r="A1346" s="221"/>
      <c r="B1346" s="221"/>
      <c r="C1346" s="221"/>
      <c r="D1346" s="212"/>
      <c r="E1346" s="59"/>
      <c r="G1346" s="59"/>
    </row>
    <row r="1347" spans="1:7" ht="20.25" customHeight="1" x14ac:dyDescent="0.3">
      <c r="A1347" s="221"/>
      <c r="B1347" s="221"/>
      <c r="C1347" s="221"/>
      <c r="D1347" s="212"/>
      <c r="E1347" s="59"/>
      <c r="G1347" s="59"/>
    </row>
    <row r="1348" spans="1:7" ht="20.25" customHeight="1" x14ac:dyDescent="0.3">
      <c r="A1348" s="221"/>
      <c r="B1348" s="221"/>
      <c r="C1348" s="221"/>
      <c r="D1348" s="212"/>
      <c r="E1348" s="59"/>
      <c r="G1348" s="59"/>
    </row>
    <row r="1349" spans="1:7" ht="20.25" customHeight="1" x14ac:dyDescent="0.3">
      <c r="A1349" s="221"/>
      <c r="B1349" s="221"/>
      <c r="C1349" s="221"/>
      <c r="D1349" s="212"/>
      <c r="E1349" s="59"/>
      <c r="G1349" s="59"/>
    </row>
    <row r="1350" spans="1:7" ht="20.25" customHeight="1" x14ac:dyDescent="0.3">
      <c r="A1350" s="221"/>
      <c r="B1350" s="221"/>
      <c r="C1350" s="221"/>
      <c r="D1350" s="212"/>
      <c r="E1350" s="59"/>
      <c r="G1350" s="59"/>
    </row>
    <row r="1351" spans="1:7" ht="20.25" customHeight="1" x14ac:dyDescent="0.3">
      <c r="A1351" s="221"/>
      <c r="B1351" s="221"/>
      <c r="C1351" s="221"/>
      <c r="D1351" s="212"/>
      <c r="E1351" s="59"/>
      <c r="G1351" s="59"/>
    </row>
    <row r="1352" spans="1:7" ht="20.25" customHeight="1" x14ac:dyDescent="0.3">
      <c r="A1352" s="221"/>
      <c r="B1352" s="221"/>
      <c r="C1352" s="221"/>
      <c r="D1352" s="212"/>
      <c r="E1352" s="59"/>
      <c r="G1352" s="59"/>
    </row>
    <row r="1353" spans="1:7" ht="20.25" customHeight="1" x14ac:dyDescent="0.3">
      <c r="A1353" s="221"/>
      <c r="B1353" s="221"/>
      <c r="C1353" s="221"/>
      <c r="D1353" s="212"/>
      <c r="E1353" s="59"/>
      <c r="G1353" s="59"/>
    </row>
    <row r="1354" spans="1:7" ht="20.25" customHeight="1" x14ac:dyDescent="0.3">
      <c r="A1354" s="221"/>
      <c r="B1354" s="221"/>
      <c r="C1354" s="221"/>
      <c r="D1354" s="212"/>
      <c r="E1354" s="59"/>
      <c r="G1354" s="59"/>
    </row>
    <row r="1355" spans="1:7" ht="20.25" customHeight="1" x14ac:dyDescent="0.3">
      <c r="A1355" s="221"/>
      <c r="B1355" s="221"/>
      <c r="C1355" s="221"/>
      <c r="D1355" s="212"/>
      <c r="E1355" s="59"/>
      <c r="G1355" s="59"/>
    </row>
    <row r="1356" spans="1:7" ht="20.25" customHeight="1" x14ac:dyDescent="0.3">
      <c r="A1356" s="221"/>
      <c r="B1356" s="221"/>
      <c r="C1356" s="221"/>
      <c r="D1356" s="212"/>
      <c r="E1356" s="59"/>
      <c r="G1356" s="59"/>
    </row>
    <row r="1357" spans="1:7" ht="20.25" customHeight="1" x14ac:dyDescent="0.3">
      <c r="A1357" s="221"/>
      <c r="B1357" s="221"/>
      <c r="C1357" s="221"/>
      <c r="D1357" s="212"/>
      <c r="E1357" s="59"/>
      <c r="G1357" s="59"/>
    </row>
    <row r="1358" spans="1:7" ht="20.25" customHeight="1" x14ac:dyDescent="0.3">
      <c r="A1358" s="221"/>
      <c r="B1358" s="221"/>
      <c r="C1358" s="221"/>
      <c r="D1358" s="212"/>
      <c r="E1358" s="59"/>
      <c r="G1358" s="59"/>
    </row>
    <row r="1359" spans="1:7" ht="20.25" customHeight="1" x14ac:dyDescent="0.3">
      <c r="A1359" s="221"/>
      <c r="B1359" s="221"/>
      <c r="C1359" s="221"/>
      <c r="D1359" s="212"/>
      <c r="E1359" s="59"/>
      <c r="G1359" s="59"/>
    </row>
    <row r="1360" spans="1:7" ht="20.25" customHeight="1" x14ac:dyDescent="0.3">
      <c r="A1360" s="221"/>
      <c r="B1360" s="221"/>
      <c r="C1360" s="221"/>
      <c r="D1360" s="212"/>
      <c r="E1360" s="59"/>
      <c r="G1360" s="59"/>
    </row>
    <row r="1361" spans="1:7" ht="20.25" customHeight="1" x14ac:dyDescent="0.3">
      <c r="A1361" s="221"/>
      <c r="B1361" s="221"/>
      <c r="C1361" s="221"/>
      <c r="D1361" s="212"/>
      <c r="E1361" s="59"/>
      <c r="G1361" s="59"/>
    </row>
    <row r="1362" spans="1:7" ht="20.25" customHeight="1" x14ac:dyDescent="0.3">
      <c r="A1362" s="221"/>
      <c r="B1362" s="221"/>
      <c r="C1362" s="221"/>
      <c r="D1362" s="212"/>
      <c r="E1362" s="59"/>
      <c r="G1362" s="59"/>
    </row>
    <row r="1363" spans="1:7" ht="20.25" customHeight="1" x14ac:dyDescent="0.3">
      <c r="A1363" s="221"/>
      <c r="B1363" s="221"/>
      <c r="C1363" s="221"/>
      <c r="D1363" s="212"/>
      <c r="E1363" s="59"/>
      <c r="G1363" s="59"/>
    </row>
    <row r="1364" spans="1:7" ht="20.25" customHeight="1" x14ac:dyDescent="0.3">
      <c r="A1364" s="221"/>
      <c r="B1364" s="221"/>
      <c r="C1364" s="221"/>
      <c r="D1364" s="212"/>
      <c r="E1364" s="59"/>
      <c r="G1364" s="59"/>
    </row>
    <row r="1365" spans="1:7" ht="20.25" customHeight="1" x14ac:dyDescent="0.3">
      <c r="A1365" s="221"/>
      <c r="B1365" s="221"/>
      <c r="C1365" s="221"/>
      <c r="D1365" s="212"/>
      <c r="E1365" s="59"/>
      <c r="G1365" s="59"/>
    </row>
    <row r="1366" spans="1:7" ht="20.25" customHeight="1" x14ac:dyDescent="0.3">
      <c r="A1366" s="221"/>
      <c r="B1366" s="221"/>
      <c r="C1366" s="221"/>
      <c r="D1366" s="212"/>
      <c r="E1366" s="59"/>
      <c r="G1366" s="59"/>
    </row>
    <row r="1367" spans="1:7" ht="20.25" customHeight="1" x14ac:dyDescent="0.3">
      <c r="A1367" s="221"/>
      <c r="B1367" s="221"/>
      <c r="C1367" s="221"/>
      <c r="D1367" s="212"/>
      <c r="E1367" s="59"/>
      <c r="G1367" s="59"/>
    </row>
    <row r="1368" spans="1:7" ht="20.25" customHeight="1" x14ac:dyDescent="0.3">
      <c r="A1368" s="221"/>
      <c r="B1368" s="221"/>
      <c r="C1368" s="221"/>
      <c r="D1368" s="212"/>
      <c r="E1368" s="59"/>
      <c r="G1368" s="59"/>
    </row>
    <row r="1369" spans="1:7" ht="20.25" customHeight="1" x14ac:dyDescent="0.3">
      <c r="A1369" s="221"/>
      <c r="B1369" s="221"/>
      <c r="C1369" s="221"/>
      <c r="D1369" s="212"/>
      <c r="E1369" s="59"/>
      <c r="G1369" s="59"/>
    </row>
    <row r="1370" spans="1:7" ht="20.25" customHeight="1" x14ac:dyDescent="0.3">
      <c r="A1370" s="221"/>
      <c r="B1370" s="221"/>
      <c r="C1370" s="221"/>
      <c r="D1370" s="212"/>
      <c r="E1370" s="59"/>
      <c r="G1370" s="59"/>
    </row>
    <row r="1371" spans="1:7" ht="20.25" customHeight="1" x14ac:dyDescent="0.3">
      <c r="A1371" s="221"/>
      <c r="B1371" s="221"/>
      <c r="C1371" s="221"/>
      <c r="D1371" s="212"/>
      <c r="E1371" s="59"/>
      <c r="G1371" s="59"/>
    </row>
    <row r="1372" spans="1:7" ht="20.25" customHeight="1" x14ac:dyDescent="0.3">
      <c r="A1372" s="221"/>
      <c r="B1372" s="221"/>
      <c r="C1372" s="221"/>
      <c r="D1372" s="212"/>
      <c r="E1372" s="59"/>
      <c r="G1372" s="59"/>
    </row>
    <row r="1373" spans="1:7" ht="20.25" customHeight="1" x14ac:dyDescent="0.3">
      <c r="A1373" s="221"/>
      <c r="B1373" s="221"/>
      <c r="C1373" s="221"/>
      <c r="D1373" s="212"/>
      <c r="E1373" s="59"/>
      <c r="G1373" s="59"/>
    </row>
    <row r="1374" spans="1:7" ht="20.25" customHeight="1" x14ac:dyDescent="0.3">
      <c r="A1374" s="221"/>
      <c r="B1374" s="221"/>
      <c r="C1374" s="221"/>
      <c r="D1374" s="212"/>
      <c r="E1374" s="59"/>
      <c r="G1374" s="59"/>
    </row>
    <row r="1375" spans="1:7" ht="20.25" customHeight="1" x14ac:dyDescent="0.3">
      <c r="A1375" s="221"/>
      <c r="B1375" s="221"/>
      <c r="C1375" s="221"/>
      <c r="D1375" s="212"/>
      <c r="E1375" s="59"/>
      <c r="G1375" s="59"/>
    </row>
    <row r="1376" spans="1:7" ht="20.25" customHeight="1" x14ac:dyDescent="0.3">
      <c r="A1376" s="221"/>
      <c r="B1376" s="221"/>
      <c r="C1376" s="221"/>
      <c r="D1376" s="212"/>
      <c r="E1376" s="59"/>
      <c r="G1376" s="59"/>
    </row>
    <row r="1377" spans="1:7" ht="20.25" customHeight="1" x14ac:dyDescent="0.3">
      <c r="A1377" s="221"/>
      <c r="B1377" s="221"/>
      <c r="C1377" s="221"/>
      <c r="D1377" s="212"/>
      <c r="E1377" s="59"/>
      <c r="G1377" s="59"/>
    </row>
    <row r="1378" spans="1:7" ht="20.25" customHeight="1" x14ac:dyDescent="0.3">
      <c r="A1378" s="221"/>
      <c r="B1378" s="221"/>
      <c r="C1378" s="221"/>
      <c r="D1378" s="212"/>
      <c r="E1378" s="59"/>
      <c r="G1378" s="59"/>
    </row>
    <row r="1379" spans="1:7" ht="20.25" customHeight="1" x14ac:dyDescent="0.3">
      <c r="A1379" s="221"/>
      <c r="B1379" s="221"/>
      <c r="C1379" s="221"/>
      <c r="D1379" s="212"/>
      <c r="E1379" s="59"/>
      <c r="G1379" s="59"/>
    </row>
    <row r="1380" spans="1:7" ht="20.25" customHeight="1" x14ac:dyDescent="0.3">
      <c r="A1380" s="221"/>
      <c r="B1380" s="221"/>
      <c r="C1380" s="221"/>
      <c r="D1380" s="212"/>
      <c r="E1380" s="59"/>
      <c r="G1380" s="59"/>
    </row>
    <row r="1381" spans="1:7" ht="20.25" customHeight="1" x14ac:dyDescent="0.3">
      <c r="A1381" s="221"/>
      <c r="B1381" s="221"/>
      <c r="C1381" s="221"/>
      <c r="D1381" s="212"/>
      <c r="E1381" s="59"/>
      <c r="G1381" s="59"/>
    </row>
    <row r="1382" spans="1:7" ht="20.25" customHeight="1" x14ac:dyDescent="0.3">
      <c r="A1382" s="221"/>
      <c r="B1382" s="221"/>
      <c r="C1382" s="221"/>
      <c r="D1382" s="212"/>
      <c r="E1382" s="59"/>
      <c r="G1382" s="59"/>
    </row>
    <row r="1383" spans="1:7" ht="20.25" customHeight="1" x14ac:dyDescent="0.3">
      <c r="A1383" s="221"/>
      <c r="B1383" s="221"/>
      <c r="C1383" s="221"/>
      <c r="D1383" s="212"/>
      <c r="E1383" s="59"/>
      <c r="G1383" s="59"/>
    </row>
    <row r="1384" spans="1:7" ht="20.25" customHeight="1" x14ac:dyDescent="0.3">
      <c r="A1384" s="221"/>
      <c r="B1384" s="221"/>
      <c r="C1384" s="221"/>
      <c r="D1384" s="212"/>
      <c r="E1384" s="59"/>
      <c r="G1384" s="59"/>
    </row>
    <row r="1385" spans="1:7" ht="20.25" customHeight="1" x14ac:dyDescent="0.3">
      <c r="A1385" s="221"/>
      <c r="B1385" s="221"/>
      <c r="C1385" s="221"/>
      <c r="D1385" s="212"/>
      <c r="E1385" s="59"/>
      <c r="G1385" s="59"/>
    </row>
    <row r="1386" spans="1:7" ht="20.25" customHeight="1" x14ac:dyDescent="0.3">
      <c r="A1386" s="221"/>
      <c r="B1386" s="221"/>
      <c r="C1386" s="221"/>
      <c r="D1386" s="212"/>
      <c r="E1386" s="59"/>
      <c r="G1386" s="59"/>
    </row>
    <row r="1387" spans="1:7" ht="20.25" customHeight="1" x14ac:dyDescent="0.3">
      <c r="A1387" s="221"/>
      <c r="B1387" s="221"/>
      <c r="C1387" s="221"/>
      <c r="D1387" s="212"/>
      <c r="E1387" s="59"/>
      <c r="G1387" s="59"/>
    </row>
    <row r="1388" spans="1:7" ht="20.25" customHeight="1" x14ac:dyDescent="0.3">
      <c r="A1388" s="221"/>
      <c r="B1388" s="221"/>
      <c r="C1388" s="221"/>
      <c r="D1388" s="212"/>
      <c r="E1388" s="59"/>
      <c r="G1388" s="59"/>
    </row>
    <row r="1389" spans="1:7" ht="20.25" customHeight="1" x14ac:dyDescent="0.3">
      <c r="A1389" s="221"/>
      <c r="B1389" s="221"/>
      <c r="C1389" s="221"/>
      <c r="D1389" s="212"/>
      <c r="E1389" s="59"/>
      <c r="G1389" s="59"/>
    </row>
    <row r="1390" spans="1:7" ht="20.25" customHeight="1" x14ac:dyDescent="0.3">
      <c r="A1390" s="221"/>
      <c r="B1390" s="221"/>
      <c r="C1390" s="221"/>
      <c r="D1390" s="212"/>
      <c r="E1390" s="59"/>
      <c r="G1390" s="59"/>
    </row>
    <row r="1391" spans="1:7" ht="20.25" customHeight="1" x14ac:dyDescent="0.3">
      <c r="A1391" s="221"/>
      <c r="B1391" s="221"/>
      <c r="C1391" s="221"/>
      <c r="D1391" s="212"/>
      <c r="E1391" s="59"/>
      <c r="G1391" s="59"/>
    </row>
    <row r="1392" spans="1:7" ht="20.25" customHeight="1" x14ac:dyDescent="0.3">
      <c r="A1392" s="221"/>
      <c r="B1392" s="221"/>
      <c r="C1392" s="221"/>
      <c r="D1392" s="212"/>
      <c r="E1392" s="59"/>
      <c r="G1392" s="59"/>
    </row>
    <row r="1393" spans="1:7" ht="20.25" customHeight="1" x14ac:dyDescent="0.3">
      <c r="A1393" s="221"/>
      <c r="B1393" s="221"/>
      <c r="C1393" s="221"/>
      <c r="D1393" s="212"/>
      <c r="E1393" s="59"/>
      <c r="G1393" s="59"/>
    </row>
    <row r="1394" spans="1:7" ht="20.25" customHeight="1" x14ac:dyDescent="0.3">
      <c r="A1394" s="221"/>
      <c r="B1394" s="221"/>
      <c r="C1394" s="221"/>
      <c r="D1394" s="212"/>
      <c r="E1394" s="59"/>
      <c r="G1394" s="59"/>
    </row>
    <row r="1395" spans="1:7" ht="20.25" customHeight="1" x14ac:dyDescent="0.3">
      <c r="A1395" s="221"/>
      <c r="B1395" s="221"/>
      <c r="C1395" s="221"/>
      <c r="D1395" s="212"/>
      <c r="E1395" s="59"/>
      <c r="G1395" s="59"/>
    </row>
    <row r="1396" spans="1:7" ht="20.25" customHeight="1" x14ac:dyDescent="0.3">
      <c r="A1396" s="221"/>
      <c r="B1396" s="221"/>
      <c r="C1396" s="221"/>
      <c r="D1396" s="212"/>
      <c r="E1396" s="59"/>
      <c r="G1396" s="59"/>
    </row>
    <row r="1397" spans="1:7" ht="20.25" customHeight="1" x14ac:dyDescent="0.3">
      <c r="A1397" s="221"/>
      <c r="B1397" s="221"/>
      <c r="C1397" s="221"/>
      <c r="D1397" s="212"/>
      <c r="E1397" s="59"/>
      <c r="G1397" s="59"/>
    </row>
    <row r="1398" spans="1:7" ht="20.25" customHeight="1" x14ac:dyDescent="0.3">
      <c r="A1398" s="221"/>
      <c r="B1398" s="221"/>
      <c r="C1398" s="221"/>
      <c r="D1398" s="212"/>
      <c r="E1398" s="59"/>
      <c r="G1398" s="59"/>
    </row>
    <row r="1399" spans="1:7" ht="20.25" customHeight="1" x14ac:dyDescent="0.3">
      <c r="A1399" s="221"/>
      <c r="B1399" s="221"/>
      <c r="C1399" s="221"/>
      <c r="D1399" s="212"/>
      <c r="E1399" s="59"/>
      <c r="G1399" s="59"/>
    </row>
    <row r="1400" spans="1:7" ht="20.25" customHeight="1" x14ac:dyDescent="0.3">
      <c r="A1400" s="221"/>
      <c r="B1400" s="221"/>
      <c r="C1400" s="221"/>
      <c r="D1400" s="212"/>
      <c r="E1400" s="59"/>
      <c r="G1400" s="59"/>
    </row>
    <row r="1401" spans="1:7" ht="20.25" customHeight="1" x14ac:dyDescent="0.3">
      <c r="A1401" s="221"/>
      <c r="B1401" s="221"/>
      <c r="C1401" s="221"/>
      <c r="D1401" s="212"/>
      <c r="E1401" s="59"/>
      <c r="G1401" s="59"/>
    </row>
    <row r="1402" spans="1:7" ht="20.25" customHeight="1" x14ac:dyDescent="0.3">
      <c r="A1402" s="221"/>
      <c r="B1402" s="221"/>
      <c r="C1402" s="221"/>
      <c r="D1402" s="212"/>
      <c r="E1402" s="59"/>
      <c r="G1402" s="59"/>
    </row>
    <row r="1403" spans="1:7" ht="20.25" customHeight="1" x14ac:dyDescent="0.3">
      <c r="A1403" s="221"/>
      <c r="B1403" s="221"/>
      <c r="C1403" s="221"/>
      <c r="D1403" s="212"/>
      <c r="E1403" s="59"/>
      <c r="G1403" s="59"/>
    </row>
    <row r="1404" spans="1:7" ht="20.25" customHeight="1" x14ac:dyDescent="0.3">
      <c r="A1404" s="221"/>
      <c r="B1404" s="221"/>
      <c r="C1404" s="221"/>
      <c r="D1404" s="212"/>
      <c r="E1404" s="59"/>
      <c r="G1404" s="59"/>
    </row>
    <row r="1405" spans="1:7" ht="20.25" customHeight="1" x14ac:dyDescent="0.3">
      <c r="A1405" s="221"/>
      <c r="B1405" s="221"/>
      <c r="C1405" s="221"/>
      <c r="D1405" s="212"/>
      <c r="E1405" s="59"/>
      <c r="G1405" s="59"/>
    </row>
    <row r="1406" spans="1:7" ht="20.25" customHeight="1" x14ac:dyDescent="0.3">
      <c r="A1406" s="221"/>
      <c r="B1406" s="221"/>
      <c r="C1406" s="221"/>
      <c r="D1406" s="212"/>
      <c r="E1406" s="59"/>
      <c r="G1406" s="59"/>
    </row>
    <row r="1407" spans="1:7" ht="20.25" customHeight="1" x14ac:dyDescent="0.3">
      <c r="A1407" s="221"/>
      <c r="B1407" s="221"/>
      <c r="C1407" s="221"/>
      <c r="D1407" s="212"/>
      <c r="E1407" s="59"/>
      <c r="G1407" s="59"/>
    </row>
    <row r="1408" spans="1:7" ht="20.25" customHeight="1" x14ac:dyDescent="0.3">
      <c r="A1408" s="221"/>
      <c r="B1408" s="221"/>
      <c r="C1408" s="221"/>
      <c r="D1408" s="212"/>
      <c r="E1408" s="59"/>
      <c r="G1408" s="59"/>
    </row>
    <row r="1409" spans="1:7" ht="20.25" customHeight="1" x14ac:dyDescent="0.3">
      <c r="A1409" s="221"/>
      <c r="B1409" s="221"/>
      <c r="C1409" s="221"/>
      <c r="D1409" s="212"/>
      <c r="E1409" s="59"/>
      <c r="G1409" s="59"/>
    </row>
    <row r="1410" spans="1:7" ht="20.25" customHeight="1" x14ac:dyDescent="0.3">
      <c r="A1410" s="221"/>
      <c r="B1410" s="221"/>
      <c r="C1410" s="221"/>
      <c r="D1410" s="212"/>
      <c r="E1410" s="59"/>
      <c r="G1410" s="59"/>
    </row>
    <row r="1411" spans="1:7" ht="20.25" customHeight="1" x14ac:dyDescent="0.3">
      <c r="A1411" s="221"/>
      <c r="B1411" s="221"/>
      <c r="C1411" s="221"/>
      <c r="D1411" s="212"/>
      <c r="E1411" s="59"/>
      <c r="G1411" s="59"/>
    </row>
    <row r="1412" spans="1:7" ht="20.25" customHeight="1" x14ac:dyDescent="0.3">
      <c r="A1412" s="221"/>
      <c r="B1412" s="221"/>
      <c r="C1412" s="221"/>
      <c r="D1412" s="212"/>
      <c r="E1412" s="59"/>
      <c r="G1412" s="59"/>
    </row>
    <row r="1413" spans="1:7" ht="20.25" customHeight="1" x14ac:dyDescent="0.3">
      <c r="A1413" s="221"/>
      <c r="B1413" s="221"/>
      <c r="C1413" s="221"/>
      <c r="D1413" s="212"/>
      <c r="E1413" s="59"/>
      <c r="G1413" s="59"/>
    </row>
    <row r="1414" spans="1:7" ht="20.25" customHeight="1" x14ac:dyDescent="0.3">
      <c r="A1414" s="221"/>
      <c r="B1414" s="221"/>
      <c r="C1414" s="221"/>
      <c r="D1414" s="212"/>
      <c r="E1414" s="59"/>
      <c r="G1414" s="59"/>
    </row>
    <row r="1415" spans="1:7" ht="20.25" customHeight="1" x14ac:dyDescent="0.3">
      <c r="A1415" s="221"/>
      <c r="B1415" s="221"/>
      <c r="C1415" s="221"/>
      <c r="D1415" s="212"/>
      <c r="E1415" s="59"/>
      <c r="G1415" s="59"/>
    </row>
    <row r="1416" spans="1:7" ht="20.25" customHeight="1" x14ac:dyDescent="0.3">
      <c r="A1416" s="221"/>
      <c r="B1416" s="221"/>
      <c r="C1416" s="221"/>
      <c r="D1416" s="212"/>
      <c r="E1416" s="59"/>
      <c r="G1416" s="59"/>
    </row>
    <row r="1417" spans="1:7" ht="20.25" customHeight="1" x14ac:dyDescent="0.3">
      <c r="A1417" s="221"/>
      <c r="B1417" s="221"/>
      <c r="C1417" s="221"/>
      <c r="D1417" s="212"/>
      <c r="E1417" s="59"/>
      <c r="G1417" s="59"/>
    </row>
    <row r="1418" spans="1:7" ht="20.25" customHeight="1" x14ac:dyDescent="0.3">
      <c r="A1418" s="221"/>
      <c r="B1418" s="221"/>
      <c r="C1418" s="221"/>
      <c r="D1418" s="212"/>
      <c r="E1418" s="59"/>
      <c r="G1418" s="59"/>
    </row>
    <row r="1419" spans="1:7" ht="20.25" customHeight="1" x14ac:dyDescent="0.3">
      <c r="A1419" s="221"/>
      <c r="B1419" s="221"/>
      <c r="C1419" s="221"/>
      <c r="D1419" s="212"/>
      <c r="E1419" s="59"/>
      <c r="G1419" s="59"/>
    </row>
    <row r="1420" spans="1:7" ht="20.25" customHeight="1" x14ac:dyDescent="0.3">
      <c r="A1420" s="221"/>
      <c r="B1420" s="221"/>
      <c r="C1420" s="221"/>
      <c r="D1420" s="212"/>
      <c r="E1420" s="59"/>
      <c r="G1420" s="59"/>
    </row>
    <row r="1421" spans="1:7" ht="20.25" customHeight="1" x14ac:dyDescent="0.3">
      <c r="A1421" s="221"/>
      <c r="B1421" s="221"/>
      <c r="C1421" s="221"/>
      <c r="D1421" s="212"/>
      <c r="E1421" s="59"/>
      <c r="G1421" s="59"/>
    </row>
    <row r="1422" spans="1:7" ht="20.25" customHeight="1" x14ac:dyDescent="0.3">
      <c r="A1422" s="221"/>
      <c r="B1422" s="221"/>
      <c r="C1422" s="221"/>
      <c r="D1422" s="212"/>
      <c r="E1422" s="59"/>
      <c r="G1422" s="59"/>
    </row>
    <row r="1423" spans="1:7" ht="20.25" customHeight="1" x14ac:dyDescent="0.3">
      <c r="A1423" s="221"/>
      <c r="B1423" s="221"/>
      <c r="C1423" s="221"/>
      <c r="D1423" s="212"/>
      <c r="E1423" s="59"/>
      <c r="G1423" s="59"/>
    </row>
    <row r="1424" spans="1:7" ht="20.25" customHeight="1" x14ac:dyDescent="0.3">
      <c r="A1424" s="221"/>
      <c r="B1424" s="221"/>
      <c r="C1424" s="221"/>
      <c r="D1424" s="212"/>
      <c r="E1424" s="59"/>
      <c r="G1424" s="59"/>
    </row>
    <row r="1425" spans="1:7" ht="20.25" customHeight="1" x14ac:dyDescent="0.3">
      <c r="A1425" s="221"/>
      <c r="B1425" s="221"/>
      <c r="C1425" s="221"/>
      <c r="D1425" s="212"/>
      <c r="E1425" s="59"/>
      <c r="G1425" s="59"/>
    </row>
    <row r="1426" spans="1:7" ht="20.25" customHeight="1" x14ac:dyDescent="0.3">
      <c r="A1426" s="221"/>
      <c r="B1426" s="221"/>
      <c r="C1426" s="221"/>
      <c r="D1426" s="212"/>
      <c r="E1426" s="59"/>
      <c r="G1426" s="59"/>
    </row>
    <row r="1427" spans="1:7" ht="20.25" customHeight="1" x14ac:dyDescent="0.3">
      <c r="A1427" s="221"/>
      <c r="B1427" s="221"/>
      <c r="C1427" s="221"/>
      <c r="D1427" s="212"/>
      <c r="E1427" s="59"/>
      <c r="G1427" s="59"/>
    </row>
    <row r="1428" spans="1:7" ht="20.25" customHeight="1" x14ac:dyDescent="0.3">
      <c r="A1428" s="221"/>
      <c r="B1428" s="221"/>
      <c r="C1428" s="221"/>
      <c r="D1428" s="212"/>
      <c r="E1428" s="59"/>
      <c r="G1428" s="59"/>
    </row>
    <row r="1429" spans="1:7" ht="20.25" customHeight="1" x14ac:dyDescent="0.3">
      <c r="A1429" s="221"/>
      <c r="B1429" s="221"/>
      <c r="C1429" s="221"/>
      <c r="D1429" s="212"/>
      <c r="E1429" s="59"/>
      <c r="G1429" s="59"/>
    </row>
    <row r="1430" spans="1:7" ht="20.25" customHeight="1" x14ac:dyDescent="0.3">
      <c r="A1430" s="221"/>
      <c r="B1430" s="221"/>
      <c r="C1430" s="221"/>
      <c r="D1430" s="212"/>
      <c r="E1430" s="59"/>
      <c r="G1430" s="59"/>
    </row>
    <row r="1431" spans="1:7" ht="20.25" customHeight="1" x14ac:dyDescent="0.3">
      <c r="A1431" s="221"/>
      <c r="B1431" s="221"/>
      <c r="C1431" s="221"/>
      <c r="D1431" s="212"/>
      <c r="E1431" s="59"/>
      <c r="G1431" s="59"/>
    </row>
    <row r="1432" spans="1:7" ht="20.25" customHeight="1" x14ac:dyDescent="0.3">
      <c r="A1432" s="221"/>
      <c r="B1432" s="221"/>
      <c r="C1432" s="221"/>
      <c r="D1432" s="212"/>
      <c r="E1432" s="59"/>
      <c r="G1432" s="59"/>
    </row>
    <row r="1433" spans="1:7" ht="20.25" customHeight="1" x14ac:dyDescent="0.3">
      <c r="A1433" s="221"/>
      <c r="B1433" s="221"/>
      <c r="C1433" s="221"/>
      <c r="D1433" s="212"/>
      <c r="E1433" s="59"/>
      <c r="G1433" s="59"/>
    </row>
    <row r="1434" spans="1:7" ht="20.25" customHeight="1" x14ac:dyDescent="0.3">
      <c r="A1434" s="221"/>
      <c r="B1434" s="221"/>
      <c r="C1434" s="221"/>
      <c r="D1434" s="212"/>
      <c r="E1434" s="59"/>
      <c r="G1434" s="59"/>
    </row>
    <row r="1435" spans="1:7" ht="20.25" customHeight="1" x14ac:dyDescent="0.3">
      <c r="A1435" s="221"/>
      <c r="B1435" s="221"/>
      <c r="C1435" s="221"/>
      <c r="D1435" s="212"/>
      <c r="E1435" s="59"/>
      <c r="G1435" s="59"/>
    </row>
    <row r="1436" spans="1:7" ht="20.25" customHeight="1" x14ac:dyDescent="0.3">
      <c r="A1436" s="221"/>
      <c r="B1436" s="221"/>
      <c r="C1436" s="221"/>
      <c r="D1436" s="212"/>
      <c r="E1436" s="59"/>
      <c r="G1436" s="59"/>
    </row>
    <row r="1437" spans="1:7" ht="20.25" customHeight="1" x14ac:dyDescent="0.3">
      <c r="A1437" s="221"/>
      <c r="B1437" s="221"/>
      <c r="C1437" s="221"/>
      <c r="D1437" s="212"/>
      <c r="E1437" s="59"/>
      <c r="G1437" s="59"/>
    </row>
    <row r="1438" spans="1:7" ht="20.25" customHeight="1" x14ac:dyDescent="0.3">
      <c r="A1438" s="221"/>
      <c r="B1438" s="221"/>
      <c r="C1438" s="221"/>
      <c r="D1438" s="212"/>
      <c r="E1438" s="59"/>
      <c r="G1438" s="59"/>
    </row>
    <row r="1439" spans="1:7" ht="20.25" customHeight="1" x14ac:dyDescent="0.3">
      <c r="A1439" s="221"/>
      <c r="B1439" s="221"/>
      <c r="C1439" s="221"/>
      <c r="D1439" s="212"/>
      <c r="E1439" s="59"/>
      <c r="G1439" s="59"/>
    </row>
    <row r="1440" spans="1:7" ht="20.25" customHeight="1" x14ac:dyDescent="0.3">
      <c r="A1440" s="221"/>
      <c r="B1440" s="221"/>
      <c r="C1440" s="221"/>
      <c r="D1440" s="212"/>
      <c r="E1440" s="59"/>
      <c r="G1440" s="59"/>
    </row>
    <row r="1441" spans="1:7" ht="20.25" customHeight="1" x14ac:dyDescent="0.3">
      <c r="A1441" s="221"/>
      <c r="B1441" s="221"/>
      <c r="C1441" s="221"/>
      <c r="D1441" s="212"/>
      <c r="E1441" s="59"/>
      <c r="G1441" s="59"/>
    </row>
    <row r="1442" spans="1:7" ht="20.25" customHeight="1" x14ac:dyDescent="0.3">
      <c r="A1442" s="221"/>
      <c r="B1442" s="221"/>
      <c r="C1442" s="221"/>
      <c r="D1442" s="212"/>
      <c r="E1442" s="59"/>
      <c r="G1442" s="59"/>
    </row>
    <row r="1443" spans="1:7" ht="20.25" customHeight="1" x14ac:dyDescent="0.3">
      <c r="A1443" s="221"/>
      <c r="B1443" s="221"/>
      <c r="C1443" s="221"/>
      <c r="D1443" s="212"/>
      <c r="E1443" s="59"/>
      <c r="G1443" s="59"/>
    </row>
    <row r="1444" spans="1:7" ht="20.25" customHeight="1" x14ac:dyDescent="0.3">
      <c r="A1444" s="221"/>
      <c r="B1444" s="221"/>
      <c r="C1444" s="221"/>
      <c r="D1444" s="212"/>
      <c r="E1444" s="59"/>
      <c r="G1444" s="59"/>
    </row>
    <row r="1445" spans="1:7" ht="20.25" customHeight="1" x14ac:dyDescent="0.3">
      <c r="A1445" s="221"/>
      <c r="B1445" s="221"/>
      <c r="C1445" s="221"/>
      <c r="D1445" s="212"/>
      <c r="E1445" s="59"/>
      <c r="G1445" s="59"/>
    </row>
    <row r="1446" spans="1:7" ht="20.25" customHeight="1" x14ac:dyDescent="0.3">
      <c r="A1446" s="221"/>
      <c r="B1446" s="221"/>
      <c r="C1446" s="221"/>
      <c r="D1446" s="212"/>
      <c r="E1446" s="59"/>
      <c r="G1446" s="59"/>
    </row>
    <row r="1447" spans="1:7" ht="20.25" customHeight="1" x14ac:dyDescent="0.3">
      <c r="A1447" s="221"/>
      <c r="B1447" s="221"/>
      <c r="C1447" s="221"/>
      <c r="D1447" s="212"/>
      <c r="E1447" s="59"/>
      <c r="G1447" s="59"/>
    </row>
    <row r="1448" spans="1:7" ht="20.25" customHeight="1" x14ac:dyDescent="0.3">
      <c r="A1448" s="221"/>
      <c r="B1448" s="221"/>
      <c r="C1448" s="221"/>
      <c r="D1448" s="212"/>
      <c r="E1448" s="59"/>
      <c r="G1448" s="59"/>
    </row>
    <row r="1449" spans="1:7" ht="20.25" customHeight="1" x14ac:dyDescent="0.3">
      <c r="A1449" s="221"/>
      <c r="B1449" s="221"/>
      <c r="C1449" s="221"/>
      <c r="D1449" s="212"/>
      <c r="E1449" s="59"/>
      <c r="G1449" s="59"/>
    </row>
    <row r="1450" spans="1:7" ht="20.25" customHeight="1" x14ac:dyDescent="0.3">
      <c r="A1450" s="221"/>
      <c r="B1450" s="221"/>
      <c r="C1450" s="221"/>
      <c r="D1450" s="212"/>
      <c r="E1450" s="59"/>
      <c r="G1450" s="59"/>
    </row>
    <row r="1451" spans="1:7" ht="20.25" customHeight="1" x14ac:dyDescent="0.3">
      <c r="A1451" s="221"/>
      <c r="B1451" s="221"/>
      <c r="C1451" s="221"/>
      <c r="D1451" s="212"/>
      <c r="E1451" s="59"/>
      <c r="G1451" s="59"/>
    </row>
    <row r="1452" spans="1:7" ht="20.25" customHeight="1" x14ac:dyDescent="0.3">
      <c r="A1452" s="221"/>
      <c r="B1452" s="221"/>
      <c r="C1452" s="221"/>
      <c r="D1452" s="212"/>
      <c r="E1452" s="59"/>
      <c r="G1452" s="59"/>
    </row>
    <row r="1453" spans="1:7" ht="20.25" customHeight="1" x14ac:dyDescent="0.3">
      <c r="A1453" s="221"/>
      <c r="B1453" s="221"/>
      <c r="C1453" s="221"/>
      <c r="D1453" s="212"/>
      <c r="E1453" s="59"/>
      <c r="G1453" s="59"/>
    </row>
    <row r="1454" spans="1:7" ht="20.25" customHeight="1" x14ac:dyDescent="0.3">
      <c r="A1454" s="221"/>
      <c r="B1454" s="221"/>
      <c r="C1454" s="221"/>
      <c r="D1454" s="212"/>
      <c r="E1454" s="59"/>
      <c r="G1454" s="59"/>
    </row>
    <row r="1455" spans="1:7" ht="20.25" customHeight="1" x14ac:dyDescent="0.3">
      <c r="A1455" s="221"/>
      <c r="B1455" s="221"/>
      <c r="C1455" s="221"/>
      <c r="D1455" s="212"/>
      <c r="E1455" s="59"/>
      <c r="G1455" s="59"/>
    </row>
    <row r="1456" spans="1:7" ht="20.25" customHeight="1" x14ac:dyDescent="0.3">
      <c r="A1456" s="221"/>
      <c r="B1456" s="221"/>
      <c r="C1456" s="221"/>
      <c r="D1456" s="212"/>
      <c r="E1456" s="59"/>
      <c r="G1456" s="59"/>
    </row>
    <row r="1457" spans="1:7" ht="20.25" customHeight="1" x14ac:dyDescent="0.3">
      <c r="A1457" s="221"/>
      <c r="B1457" s="221"/>
      <c r="C1457" s="221"/>
      <c r="D1457" s="212"/>
      <c r="E1457" s="59"/>
      <c r="G1457" s="59"/>
    </row>
    <row r="1458" spans="1:7" ht="20.25" customHeight="1" x14ac:dyDescent="0.3">
      <c r="A1458" s="221"/>
      <c r="B1458" s="221"/>
      <c r="C1458" s="221"/>
      <c r="D1458" s="212"/>
      <c r="E1458" s="59"/>
      <c r="G1458" s="59"/>
    </row>
    <row r="1459" spans="1:7" ht="20.25" customHeight="1" x14ac:dyDescent="0.3">
      <c r="A1459" s="221"/>
      <c r="B1459" s="221"/>
      <c r="C1459" s="221"/>
      <c r="D1459" s="212"/>
      <c r="E1459" s="59"/>
      <c r="G1459" s="59"/>
    </row>
    <row r="1460" spans="1:7" ht="20.25" customHeight="1" x14ac:dyDescent="0.3">
      <c r="A1460" s="221"/>
      <c r="B1460" s="221"/>
      <c r="C1460" s="221"/>
      <c r="D1460" s="212"/>
      <c r="E1460" s="59"/>
      <c r="G1460" s="59"/>
    </row>
    <row r="1461" spans="1:7" ht="20.25" customHeight="1" x14ac:dyDescent="0.3">
      <c r="A1461" s="221"/>
      <c r="B1461" s="221"/>
      <c r="C1461" s="221"/>
      <c r="D1461" s="212"/>
      <c r="E1461" s="59"/>
      <c r="G1461" s="59"/>
    </row>
    <row r="1462" spans="1:7" ht="20.25" customHeight="1" x14ac:dyDescent="0.3">
      <c r="A1462" s="221"/>
      <c r="B1462" s="221"/>
      <c r="C1462" s="221"/>
      <c r="D1462" s="212"/>
      <c r="E1462" s="59"/>
      <c r="G1462" s="59"/>
    </row>
    <row r="1463" spans="1:7" ht="20.25" customHeight="1" x14ac:dyDescent="0.3">
      <c r="A1463" s="221"/>
      <c r="B1463" s="221"/>
      <c r="C1463" s="221"/>
      <c r="D1463" s="212"/>
      <c r="E1463" s="59"/>
      <c r="G1463" s="59"/>
    </row>
    <row r="1464" spans="1:7" ht="20.25" customHeight="1" x14ac:dyDescent="0.3">
      <c r="A1464" s="221"/>
      <c r="B1464" s="221"/>
      <c r="C1464" s="221"/>
      <c r="D1464" s="212"/>
      <c r="E1464" s="59"/>
      <c r="G1464" s="59"/>
    </row>
    <row r="1465" spans="1:7" ht="20.25" customHeight="1" x14ac:dyDescent="0.3">
      <c r="A1465" s="221"/>
      <c r="B1465" s="221"/>
      <c r="C1465" s="221"/>
      <c r="D1465" s="212"/>
      <c r="E1465" s="59"/>
      <c r="G1465" s="59"/>
    </row>
    <row r="1466" spans="1:7" ht="20.25" customHeight="1" x14ac:dyDescent="0.3">
      <c r="A1466" s="221"/>
      <c r="B1466" s="221"/>
      <c r="C1466" s="221"/>
      <c r="D1466" s="212"/>
      <c r="E1466" s="59"/>
      <c r="G1466" s="59"/>
    </row>
    <row r="1467" spans="1:7" ht="20.25" customHeight="1" x14ac:dyDescent="0.3">
      <c r="A1467" s="221"/>
      <c r="B1467" s="221"/>
      <c r="C1467" s="221"/>
      <c r="D1467" s="212"/>
      <c r="E1467" s="59"/>
      <c r="G1467" s="59"/>
    </row>
    <row r="1468" spans="1:7" ht="20.25" customHeight="1" x14ac:dyDescent="0.3">
      <c r="A1468" s="221"/>
      <c r="B1468" s="221"/>
      <c r="C1468" s="221"/>
      <c r="D1468" s="212"/>
      <c r="E1468" s="59"/>
      <c r="G1468" s="59"/>
    </row>
    <row r="1469" spans="1:7" ht="20.25" customHeight="1" x14ac:dyDescent="0.3">
      <c r="A1469" s="221"/>
      <c r="B1469" s="221"/>
      <c r="C1469" s="221"/>
      <c r="D1469" s="212"/>
      <c r="E1469" s="59"/>
      <c r="G1469" s="59"/>
    </row>
    <row r="1470" spans="1:7" ht="20.25" customHeight="1" x14ac:dyDescent="0.3">
      <c r="A1470" s="221"/>
      <c r="B1470" s="221"/>
      <c r="C1470" s="221"/>
      <c r="D1470" s="212"/>
      <c r="E1470" s="59"/>
      <c r="G1470" s="59"/>
    </row>
    <row r="1471" spans="1:7" ht="20.25" customHeight="1" x14ac:dyDescent="0.3">
      <c r="A1471" s="221"/>
      <c r="B1471" s="221"/>
      <c r="C1471" s="221"/>
      <c r="D1471" s="212"/>
      <c r="E1471" s="59"/>
      <c r="G1471" s="59"/>
    </row>
    <row r="1472" spans="1:7" ht="20.25" customHeight="1" x14ac:dyDescent="0.3">
      <c r="A1472" s="221"/>
      <c r="B1472" s="221"/>
      <c r="C1472" s="221"/>
      <c r="D1472" s="212"/>
      <c r="E1472" s="59"/>
      <c r="G1472" s="59"/>
    </row>
    <row r="1473" spans="1:7" ht="20.25" customHeight="1" x14ac:dyDescent="0.3">
      <c r="A1473" s="221"/>
      <c r="B1473" s="221"/>
      <c r="C1473" s="221"/>
      <c r="D1473" s="212"/>
      <c r="E1473" s="59"/>
      <c r="G1473" s="59"/>
    </row>
    <row r="1474" spans="1:7" ht="20.25" customHeight="1" x14ac:dyDescent="0.3">
      <c r="A1474" s="221"/>
      <c r="B1474" s="221"/>
      <c r="C1474" s="221"/>
      <c r="D1474" s="212"/>
      <c r="E1474" s="59"/>
      <c r="G1474" s="59"/>
    </row>
    <row r="1475" spans="1:7" ht="20.25" customHeight="1" x14ac:dyDescent="0.3">
      <c r="A1475" s="221"/>
      <c r="B1475" s="221"/>
      <c r="C1475" s="221"/>
      <c r="D1475" s="212"/>
      <c r="E1475" s="59"/>
      <c r="G1475" s="59"/>
    </row>
    <row r="1476" spans="1:7" ht="20.25" customHeight="1" x14ac:dyDescent="0.3">
      <c r="A1476" s="221"/>
      <c r="B1476" s="221"/>
      <c r="C1476" s="221"/>
      <c r="D1476" s="212"/>
      <c r="E1476" s="59"/>
      <c r="G1476" s="59"/>
    </row>
    <row r="1477" spans="1:7" ht="20.25" customHeight="1" x14ac:dyDescent="0.3">
      <c r="A1477" s="221"/>
      <c r="B1477" s="221"/>
      <c r="C1477" s="221"/>
      <c r="D1477" s="212"/>
      <c r="E1477" s="59"/>
      <c r="G1477" s="59"/>
    </row>
    <row r="1478" spans="1:7" ht="20.25" customHeight="1" x14ac:dyDescent="0.3">
      <c r="A1478" s="221"/>
      <c r="B1478" s="221"/>
      <c r="C1478" s="221"/>
      <c r="D1478" s="212"/>
      <c r="E1478" s="59"/>
      <c r="G1478" s="59"/>
    </row>
    <row r="1479" spans="1:7" ht="20.25" customHeight="1" x14ac:dyDescent="0.3">
      <c r="A1479" s="221"/>
      <c r="B1479" s="221"/>
      <c r="C1479" s="221"/>
      <c r="D1479" s="212"/>
      <c r="E1479" s="59"/>
      <c r="G1479" s="59"/>
    </row>
    <row r="1480" spans="1:7" ht="20.25" customHeight="1" x14ac:dyDescent="0.3">
      <c r="A1480" s="221"/>
      <c r="B1480" s="221"/>
      <c r="C1480" s="221"/>
      <c r="D1480" s="212"/>
      <c r="E1480" s="59"/>
      <c r="G1480" s="59"/>
    </row>
    <row r="1481" spans="1:7" ht="20.25" customHeight="1" x14ac:dyDescent="0.3">
      <c r="A1481" s="221"/>
      <c r="B1481" s="221"/>
      <c r="C1481" s="221"/>
      <c r="D1481" s="212"/>
      <c r="E1481" s="59"/>
      <c r="G1481" s="59"/>
    </row>
    <row r="1482" spans="1:7" ht="20.25" customHeight="1" x14ac:dyDescent="0.3">
      <c r="A1482" s="221"/>
      <c r="B1482" s="221"/>
      <c r="C1482" s="221"/>
      <c r="D1482" s="212"/>
      <c r="E1482" s="59"/>
      <c r="G1482" s="59"/>
    </row>
    <row r="1483" spans="1:7" ht="20.25" customHeight="1" x14ac:dyDescent="0.3">
      <c r="A1483" s="221"/>
      <c r="B1483" s="221"/>
      <c r="C1483" s="221"/>
      <c r="D1483" s="212"/>
      <c r="E1483" s="59"/>
      <c r="G1483" s="59"/>
    </row>
    <row r="1484" spans="1:7" ht="20.25" customHeight="1" x14ac:dyDescent="0.3">
      <c r="A1484" s="221"/>
      <c r="B1484" s="221"/>
      <c r="C1484" s="221"/>
      <c r="D1484" s="212"/>
      <c r="E1484" s="59"/>
      <c r="G1484" s="59"/>
    </row>
    <row r="1485" spans="1:7" ht="20.25" customHeight="1" x14ac:dyDescent="0.3">
      <c r="A1485" s="221"/>
      <c r="B1485" s="221"/>
      <c r="C1485" s="221"/>
      <c r="D1485" s="212"/>
      <c r="E1485" s="59"/>
      <c r="G1485" s="59"/>
    </row>
    <row r="1486" spans="1:7" ht="20.25" customHeight="1" x14ac:dyDescent="0.3">
      <c r="A1486" s="221"/>
      <c r="B1486" s="221"/>
      <c r="C1486" s="221"/>
      <c r="D1486" s="212"/>
      <c r="E1486" s="59"/>
      <c r="G1486" s="59"/>
    </row>
    <row r="1487" spans="1:7" ht="20.25" customHeight="1" x14ac:dyDescent="0.3">
      <c r="A1487" s="221"/>
      <c r="B1487" s="221"/>
      <c r="C1487" s="221"/>
      <c r="D1487" s="212"/>
      <c r="E1487" s="59"/>
      <c r="G1487" s="59"/>
    </row>
    <row r="1488" spans="1:7" ht="20.25" customHeight="1" x14ac:dyDescent="0.3">
      <c r="A1488" s="221"/>
      <c r="B1488" s="221"/>
      <c r="C1488" s="221"/>
      <c r="D1488" s="212"/>
      <c r="E1488" s="59"/>
      <c r="G1488" s="59"/>
    </row>
    <row r="1489" spans="1:7" ht="20.25" customHeight="1" x14ac:dyDescent="0.3">
      <c r="A1489" s="221"/>
      <c r="B1489" s="221"/>
      <c r="C1489" s="221"/>
      <c r="D1489" s="212"/>
      <c r="E1489" s="59"/>
      <c r="G1489" s="59"/>
    </row>
    <row r="1490" spans="1:7" ht="20.25" customHeight="1" x14ac:dyDescent="0.3">
      <c r="A1490" s="221"/>
      <c r="B1490" s="221"/>
      <c r="C1490" s="221"/>
      <c r="D1490" s="212"/>
      <c r="E1490" s="59"/>
      <c r="G1490" s="59"/>
    </row>
    <row r="1491" spans="1:7" ht="20.25" customHeight="1" x14ac:dyDescent="0.3">
      <c r="A1491" s="221"/>
      <c r="B1491" s="221"/>
      <c r="C1491" s="221"/>
      <c r="D1491" s="212"/>
      <c r="E1491" s="59"/>
      <c r="G1491" s="59"/>
    </row>
    <row r="1492" spans="1:7" ht="20.25" customHeight="1" x14ac:dyDescent="0.3">
      <c r="A1492" s="221"/>
      <c r="B1492" s="221"/>
      <c r="C1492" s="221"/>
      <c r="D1492" s="212"/>
      <c r="E1492" s="59"/>
      <c r="G1492" s="59"/>
    </row>
    <row r="1493" spans="1:7" ht="20.25" customHeight="1" x14ac:dyDescent="0.3">
      <c r="A1493" s="221"/>
      <c r="B1493" s="221"/>
      <c r="C1493" s="221"/>
      <c r="D1493" s="212"/>
      <c r="E1493" s="59"/>
      <c r="G1493" s="59"/>
    </row>
    <row r="1494" spans="1:7" ht="20.25" customHeight="1" x14ac:dyDescent="0.3">
      <c r="A1494" s="221"/>
      <c r="B1494" s="221"/>
      <c r="C1494" s="221"/>
      <c r="D1494" s="212"/>
      <c r="E1494" s="59"/>
      <c r="G1494" s="59"/>
    </row>
    <row r="1495" spans="1:7" ht="20.25" customHeight="1" x14ac:dyDescent="0.3">
      <c r="A1495" s="221"/>
      <c r="B1495" s="221"/>
      <c r="C1495" s="221"/>
      <c r="D1495" s="212"/>
      <c r="E1495" s="59"/>
      <c r="G1495" s="59"/>
    </row>
    <row r="1496" spans="1:7" ht="20.25" customHeight="1" x14ac:dyDescent="0.3">
      <c r="A1496" s="221"/>
      <c r="B1496" s="221"/>
      <c r="C1496" s="221"/>
      <c r="D1496" s="212"/>
      <c r="E1496" s="59"/>
      <c r="G1496" s="59"/>
    </row>
    <row r="1497" spans="1:7" ht="20.25" customHeight="1" x14ac:dyDescent="0.3">
      <c r="A1497" s="221"/>
      <c r="B1497" s="221"/>
      <c r="C1497" s="221"/>
      <c r="D1497" s="212"/>
      <c r="E1497" s="59"/>
      <c r="G1497" s="59"/>
    </row>
    <row r="1498" spans="1:7" ht="20.25" customHeight="1" x14ac:dyDescent="0.3">
      <c r="A1498" s="221"/>
      <c r="B1498" s="221"/>
      <c r="C1498" s="221"/>
      <c r="D1498" s="212"/>
      <c r="E1498" s="59"/>
      <c r="G1498" s="59"/>
    </row>
    <row r="1499" spans="1:7" ht="20.25" customHeight="1" x14ac:dyDescent="0.3">
      <c r="A1499" s="221"/>
      <c r="B1499" s="221"/>
      <c r="C1499" s="221"/>
      <c r="D1499" s="212"/>
      <c r="E1499" s="59"/>
      <c r="G1499" s="59"/>
    </row>
    <row r="1500" spans="1:7" ht="20.25" customHeight="1" x14ac:dyDescent="0.3">
      <c r="A1500" s="221"/>
      <c r="B1500" s="221"/>
      <c r="C1500" s="221"/>
      <c r="D1500" s="212"/>
      <c r="E1500" s="59"/>
      <c r="G1500" s="59"/>
    </row>
    <row r="1501" spans="1:7" ht="20.25" customHeight="1" x14ac:dyDescent="0.3">
      <c r="A1501" s="221"/>
      <c r="B1501" s="221"/>
      <c r="C1501" s="221"/>
      <c r="D1501" s="212"/>
      <c r="E1501" s="59"/>
      <c r="G1501" s="59"/>
    </row>
    <row r="1502" spans="1:7" ht="20.25" customHeight="1" x14ac:dyDescent="0.3">
      <c r="A1502" s="221"/>
      <c r="B1502" s="221"/>
      <c r="C1502" s="221"/>
      <c r="D1502" s="212"/>
      <c r="E1502" s="59"/>
      <c r="G1502" s="59"/>
    </row>
    <row r="1503" spans="1:7" ht="20.25" customHeight="1" x14ac:dyDescent="0.3">
      <c r="A1503" s="221"/>
      <c r="B1503" s="221"/>
      <c r="C1503" s="221"/>
      <c r="D1503" s="212"/>
      <c r="E1503" s="59"/>
      <c r="G1503" s="59"/>
    </row>
    <row r="1504" spans="1:7" ht="20.25" customHeight="1" x14ac:dyDescent="0.3">
      <c r="A1504" s="221"/>
      <c r="B1504" s="221"/>
      <c r="C1504" s="221"/>
      <c r="D1504" s="212"/>
      <c r="E1504" s="59"/>
      <c r="G1504" s="59"/>
    </row>
    <row r="1505" spans="1:7" ht="20.25" customHeight="1" x14ac:dyDescent="0.3">
      <c r="A1505" s="221"/>
      <c r="B1505" s="221"/>
      <c r="C1505" s="221"/>
      <c r="D1505" s="212"/>
      <c r="E1505" s="59"/>
      <c r="G1505" s="59"/>
    </row>
    <row r="1506" spans="1:7" ht="20.25" customHeight="1" x14ac:dyDescent="0.3">
      <c r="A1506" s="221"/>
      <c r="B1506" s="221"/>
      <c r="C1506" s="221"/>
      <c r="D1506" s="212"/>
      <c r="E1506" s="59"/>
      <c r="G1506" s="59"/>
    </row>
    <row r="1507" spans="1:7" ht="20.25" customHeight="1" x14ac:dyDescent="0.3">
      <c r="A1507" s="221"/>
      <c r="B1507" s="221"/>
      <c r="C1507" s="221"/>
      <c r="D1507" s="212"/>
      <c r="E1507" s="59"/>
      <c r="G1507" s="59"/>
    </row>
    <row r="1508" spans="1:7" ht="20.25" customHeight="1" x14ac:dyDescent="0.3">
      <c r="A1508" s="221"/>
      <c r="B1508" s="221"/>
      <c r="C1508" s="221"/>
      <c r="D1508" s="212"/>
      <c r="E1508" s="59"/>
      <c r="G1508" s="59"/>
    </row>
    <row r="1509" spans="1:7" ht="20.25" customHeight="1" x14ac:dyDescent="0.3">
      <c r="A1509" s="221"/>
      <c r="B1509" s="221"/>
      <c r="C1509" s="221"/>
      <c r="D1509" s="212"/>
      <c r="E1509" s="59"/>
      <c r="G1509" s="59"/>
    </row>
    <row r="1510" spans="1:7" ht="20.25" customHeight="1" x14ac:dyDescent="0.3">
      <c r="A1510" s="221"/>
      <c r="B1510" s="221"/>
      <c r="C1510" s="221"/>
      <c r="D1510" s="212"/>
      <c r="E1510" s="59"/>
      <c r="G1510" s="59"/>
    </row>
    <row r="1511" spans="1:7" ht="20.25" customHeight="1" x14ac:dyDescent="0.3">
      <c r="A1511" s="221"/>
      <c r="B1511" s="221"/>
      <c r="C1511" s="221"/>
      <c r="D1511" s="212"/>
      <c r="E1511" s="59"/>
      <c r="G1511" s="59"/>
    </row>
    <row r="1512" spans="1:7" ht="20.25" customHeight="1" x14ac:dyDescent="0.3">
      <c r="A1512" s="221"/>
      <c r="B1512" s="221"/>
      <c r="C1512" s="221"/>
      <c r="D1512" s="212"/>
      <c r="E1512" s="59"/>
      <c r="G1512" s="59"/>
    </row>
    <row r="1513" spans="1:7" ht="20.25" customHeight="1" x14ac:dyDescent="0.3">
      <c r="A1513" s="221"/>
      <c r="B1513" s="221"/>
      <c r="C1513" s="221"/>
      <c r="D1513" s="212"/>
      <c r="E1513" s="59"/>
      <c r="G1513" s="59"/>
    </row>
    <row r="1514" spans="1:7" ht="20.25" customHeight="1" x14ac:dyDescent="0.3">
      <c r="A1514" s="221"/>
      <c r="B1514" s="221"/>
      <c r="C1514" s="221"/>
      <c r="D1514" s="212"/>
      <c r="E1514" s="59"/>
      <c r="G1514" s="59"/>
    </row>
    <row r="1515" spans="1:7" ht="20.25" customHeight="1" x14ac:dyDescent="0.3">
      <c r="A1515" s="221"/>
      <c r="B1515" s="221"/>
      <c r="C1515" s="221"/>
      <c r="D1515" s="212"/>
      <c r="E1515" s="59"/>
      <c r="G1515" s="59"/>
    </row>
    <row r="1516" spans="1:7" ht="20.25" customHeight="1" x14ac:dyDescent="0.3">
      <c r="A1516" s="221"/>
      <c r="B1516" s="221"/>
      <c r="C1516" s="221"/>
      <c r="D1516" s="212"/>
      <c r="E1516" s="59"/>
      <c r="G1516" s="59"/>
    </row>
    <row r="1517" spans="1:7" ht="20.25" customHeight="1" x14ac:dyDescent="0.3">
      <c r="A1517" s="221"/>
      <c r="B1517" s="221"/>
      <c r="C1517" s="221"/>
      <c r="D1517" s="212"/>
      <c r="E1517" s="59"/>
      <c r="G1517" s="59"/>
    </row>
    <row r="1518" spans="1:7" ht="20.25" customHeight="1" x14ac:dyDescent="0.3">
      <c r="A1518" s="221"/>
      <c r="B1518" s="221"/>
      <c r="C1518" s="221"/>
      <c r="D1518" s="212"/>
      <c r="E1518" s="59"/>
      <c r="G1518" s="59"/>
    </row>
    <row r="1519" spans="1:7" ht="20.25" customHeight="1" x14ac:dyDescent="0.3">
      <c r="A1519" s="221"/>
      <c r="B1519" s="221"/>
      <c r="C1519" s="221"/>
      <c r="D1519" s="212"/>
      <c r="E1519" s="59"/>
      <c r="G1519" s="59"/>
    </row>
    <row r="1520" spans="1:7" ht="20.25" customHeight="1" x14ac:dyDescent="0.3">
      <c r="A1520" s="221"/>
      <c r="B1520" s="221"/>
      <c r="C1520" s="221"/>
      <c r="D1520" s="212"/>
      <c r="E1520" s="59"/>
      <c r="G1520" s="59"/>
    </row>
    <row r="1521" spans="1:7" ht="20.25" customHeight="1" x14ac:dyDescent="0.3">
      <c r="A1521" s="221"/>
      <c r="B1521" s="221"/>
      <c r="C1521" s="221"/>
      <c r="D1521" s="212"/>
      <c r="E1521" s="59"/>
      <c r="G1521" s="59"/>
    </row>
    <row r="1522" spans="1:7" ht="20.25" customHeight="1" x14ac:dyDescent="0.3">
      <c r="A1522" s="221"/>
      <c r="B1522" s="221"/>
      <c r="C1522" s="221"/>
      <c r="D1522" s="212"/>
      <c r="E1522" s="59"/>
      <c r="G1522" s="59"/>
    </row>
    <row r="1523" spans="1:7" ht="20.25" customHeight="1" x14ac:dyDescent="0.3">
      <c r="A1523" s="221"/>
      <c r="B1523" s="221"/>
      <c r="C1523" s="221"/>
      <c r="D1523" s="212"/>
      <c r="E1523" s="59"/>
      <c r="G1523" s="59"/>
    </row>
    <row r="1524" spans="1:7" ht="20.25" customHeight="1" x14ac:dyDescent="0.3">
      <c r="A1524" s="221"/>
      <c r="B1524" s="221"/>
      <c r="C1524" s="221"/>
      <c r="D1524" s="212"/>
      <c r="E1524" s="59"/>
      <c r="G1524" s="59"/>
    </row>
    <row r="1525" spans="1:7" ht="20.25" customHeight="1" x14ac:dyDescent="0.3">
      <c r="A1525" s="221"/>
      <c r="B1525" s="221"/>
      <c r="C1525" s="221"/>
      <c r="D1525" s="212"/>
      <c r="E1525" s="59"/>
      <c r="G1525" s="59"/>
    </row>
    <row r="1526" spans="1:7" ht="20.25" customHeight="1" x14ac:dyDescent="0.3">
      <c r="A1526" s="221"/>
      <c r="B1526" s="221"/>
      <c r="C1526" s="221"/>
      <c r="D1526" s="212"/>
      <c r="E1526" s="59"/>
      <c r="G1526" s="59"/>
    </row>
    <row r="1527" spans="1:7" ht="20.25" customHeight="1" x14ac:dyDescent="0.3">
      <c r="A1527" s="221"/>
      <c r="B1527" s="221"/>
      <c r="C1527" s="221"/>
      <c r="D1527" s="212"/>
      <c r="E1527" s="59"/>
      <c r="G1527" s="59"/>
    </row>
    <row r="1528" spans="1:7" ht="20.25" customHeight="1" x14ac:dyDescent="0.3">
      <c r="A1528" s="221"/>
      <c r="B1528" s="221"/>
      <c r="C1528" s="221"/>
      <c r="D1528" s="212"/>
      <c r="E1528" s="59"/>
      <c r="G1528" s="59"/>
    </row>
    <row r="1529" spans="1:7" ht="20.25" customHeight="1" x14ac:dyDescent="0.3">
      <c r="A1529" s="221"/>
      <c r="B1529" s="221"/>
      <c r="C1529" s="221"/>
      <c r="D1529" s="212"/>
      <c r="E1529" s="59"/>
      <c r="G1529" s="59"/>
    </row>
    <row r="1530" spans="1:7" ht="20.25" customHeight="1" x14ac:dyDescent="0.3">
      <c r="A1530" s="221"/>
      <c r="B1530" s="221"/>
      <c r="C1530" s="221"/>
      <c r="D1530" s="212"/>
      <c r="E1530" s="59"/>
      <c r="G1530" s="59"/>
    </row>
    <row r="1531" spans="1:7" ht="20.25" customHeight="1" x14ac:dyDescent="0.3">
      <c r="A1531" s="221"/>
      <c r="B1531" s="221"/>
      <c r="C1531" s="221"/>
      <c r="D1531" s="212"/>
      <c r="E1531" s="59"/>
      <c r="G1531" s="59"/>
    </row>
    <row r="1532" spans="1:7" ht="20.25" customHeight="1" x14ac:dyDescent="0.3">
      <c r="A1532" s="221"/>
      <c r="B1532" s="221"/>
      <c r="C1532" s="221"/>
      <c r="D1532" s="212"/>
      <c r="E1532" s="59"/>
      <c r="G1532" s="59"/>
    </row>
    <row r="1533" spans="1:7" ht="20.25" customHeight="1" x14ac:dyDescent="0.3">
      <c r="A1533" s="221"/>
      <c r="B1533" s="221"/>
      <c r="C1533" s="221"/>
      <c r="D1533" s="212"/>
      <c r="E1533" s="59"/>
      <c r="G1533" s="59"/>
    </row>
    <row r="1534" spans="1:7" ht="20.25" customHeight="1" x14ac:dyDescent="0.3">
      <c r="A1534" s="221"/>
      <c r="B1534" s="221"/>
      <c r="C1534" s="221"/>
      <c r="D1534" s="212"/>
      <c r="E1534" s="59"/>
      <c r="G1534" s="59"/>
    </row>
    <row r="1535" spans="1:7" ht="20.25" customHeight="1" x14ac:dyDescent="0.3">
      <c r="A1535" s="221"/>
      <c r="B1535" s="221"/>
      <c r="C1535" s="221"/>
      <c r="D1535" s="212"/>
      <c r="E1535" s="59"/>
      <c r="G1535" s="59"/>
    </row>
    <row r="1536" spans="1:7" ht="20.25" customHeight="1" x14ac:dyDescent="0.3">
      <c r="A1536" s="221"/>
      <c r="B1536" s="221"/>
      <c r="C1536" s="221"/>
      <c r="D1536" s="212"/>
      <c r="E1536" s="59"/>
      <c r="G1536" s="59"/>
    </row>
    <row r="1537" spans="1:7" ht="20.25" customHeight="1" x14ac:dyDescent="0.3">
      <c r="A1537" s="221"/>
      <c r="B1537" s="221"/>
      <c r="C1537" s="221"/>
      <c r="D1537" s="212"/>
      <c r="E1537" s="59"/>
      <c r="G1537" s="59"/>
    </row>
    <row r="1538" spans="1:7" ht="20.25" customHeight="1" x14ac:dyDescent="0.3">
      <c r="A1538" s="221"/>
      <c r="B1538" s="221"/>
      <c r="C1538" s="221"/>
      <c r="D1538" s="212"/>
      <c r="E1538" s="59"/>
      <c r="G1538" s="59"/>
    </row>
    <row r="1539" spans="1:7" ht="20.25" customHeight="1" x14ac:dyDescent="0.3">
      <c r="A1539" s="221"/>
      <c r="B1539" s="221"/>
      <c r="C1539" s="221"/>
      <c r="D1539" s="212"/>
      <c r="E1539" s="59"/>
      <c r="G1539" s="59"/>
    </row>
    <row r="1540" spans="1:7" ht="20.25" customHeight="1" x14ac:dyDescent="0.3">
      <c r="A1540" s="221"/>
      <c r="B1540" s="221"/>
      <c r="C1540" s="221"/>
      <c r="D1540" s="212"/>
      <c r="E1540" s="59"/>
      <c r="G1540" s="59"/>
    </row>
    <row r="1541" spans="1:7" ht="20.25" customHeight="1" x14ac:dyDescent="0.3">
      <c r="A1541" s="221"/>
      <c r="B1541" s="221"/>
      <c r="C1541" s="221"/>
      <c r="D1541" s="212"/>
      <c r="E1541" s="59"/>
      <c r="G1541" s="59"/>
    </row>
    <row r="1542" spans="1:7" ht="20.25" customHeight="1" x14ac:dyDescent="0.3">
      <c r="A1542" s="221"/>
      <c r="B1542" s="221"/>
      <c r="C1542" s="221"/>
      <c r="D1542" s="212"/>
      <c r="E1542" s="59"/>
      <c r="G1542" s="59"/>
    </row>
    <row r="1543" spans="1:7" ht="20.25" customHeight="1" x14ac:dyDescent="0.3">
      <c r="A1543" s="221"/>
      <c r="B1543" s="221"/>
      <c r="C1543" s="221"/>
      <c r="D1543" s="212"/>
      <c r="E1543" s="59"/>
      <c r="G1543" s="59"/>
    </row>
    <row r="1544" spans="1:7" ht="20.25" customHeight="1" x14ac:dyDescent="0.3">
      <c r="A1544" s="221"/>
      <c r="B1544" s="221"/>
      <c r="C1544" s="221"/>
      <c r="D1544" s="212"/>
      <c r="E1544" s="59"/>
      <c r="G1544" s="59"/>
    </row>
    <row r="1545" spans="1:7" ht="20.25" customHeight="1" x14ac:dyDescent="0.3">
      <c r="A1545" s="221"/>
      <c r="B1545" s="221"/>
      <c r="C1545" s="221"/>
      <c r="D1545" s="212"/>
      <c r="E1545" s="59"/>
      <c r="G1545" s="59"/>
    </row>
    <row r="1546" spans="1:7" ht="20.25" customHeight="1" x14ac:dyDescent="0.3">
      <c r="A1546" s="221"/>
      <c r="B1546" s="221"/>
      <c r="C1546" s="221"/>
      <c r="D1546" s="212"/>
      <c r="E1546" s="59"/>
      <c r="G1546" s="59"/>
    </row>
    <row r="1547" spans="1:7" ht="20.25" customHeight="1" x14ac:dyDescent="0.3">
      <c r="A1547" s="221"/>
      <c r="B1547" s="221"/>
      <c r="C1547" s="221"/>
      <c r="D1547" s="212"/>
      <c r="E1547" s="59"/>
      <c r="G1547" s="59"/>
    </row>
    <row r="1548" spans="1:7" ht="20.25" customHeight="1" x14ac:dyDescent="0.3">
      <c r="A1548" s="221"/>
      <c r="B1548" s="221"/>
      <c r="C1548" s="221"/>
      <c r="D1548" s="212"/>
      <c r="E1548" s="59"/>
      <c r="G1548" s="59"/>
    </row>
    <row r="1549" spans="1:7" ht="20.25" customHeight="1" x14ac:dyDescent="0.3">
      <c r="A1549" s="221"/>
      <c r="B1549" s="221"/>
      <c r="C1549" s="221"/>
      <c r="D1549" s="212"/>
      <c r="E1549" s="59"/>
      <c r="G1549" s="59"/>
    </row>
    <row r="1550" spans="1:7" ht="20.25" customHeight="1" x14ac:dyDescent="0.3">
      <c r="A1550" s="221"/>
      <c r="B1550" s="221"/>
      <c r="C1550" s="221"/>
      <c r="D1550" s="212"/>
      <c r="E1550" s="59"/>
      <c r="G1550" s="59"/>
    </row>
    <row r="1551" spans="1:7" ht="20.25" customHeight="1" x14ac:dyDescent="0.3">
      <c r="A1551" s="221"/>
      <c r="B1551" s="221"/>
      <c r="C1551" s="221"/>
      <c r="D1551" s="212"/>
      <c r="E1551" s="59"/>
      <c r="G1551" s="59"/>
    </row>
    <row r="1552" spans="1:7" ht="20.25" customHeight="1" x14ac:dyDescent="0.3">
      <c r="A1552" s="221"/>
      <c r="B1552" s="221"/>
      <c r="C1552" s="221"/>
      <c r="D1552" s="212"/>
      <c r="E1552" s="59"/>
      <c r="G1552" s="59"/>
    </row>
    <row r="1553" spans="1:7" ht="20.25" customHeight="1" x14ac:dyDescent="0.3">
      <c r="A1553" s="221"/>
      <c r="B1553" s="221"/>
      <c r="C1553" s="221"/>
      <c r="D1553" s="212"/>
      <c r="E1553" s="59"/>
      <c r="G1553" s="59"/>
    </row>
    <row r="1554" spans="1:7" ht="20.25" customHeight="1" x14ac:dyDescent="0.3">
      <c r="A1554" s="221"/>
      <c r="B1554" s="221"/>
      <c r="C1554" s="221"/>
      <c r="D1554" s="212"/>
      <c r="E1554" s="59"/>
      <c r="G1554" s="59"/>
    </row>
    <row r="1555" spans="1:7" ht="20.25" customHeight="1" x14ac:dyDescent="0.3">
      <c r="A1555" s="221"/>
      <c r="B1555" s="221"/>
      <c r="C1555" s="221"/>
      <c r="D1555" s="212"/>
      <c r="E1555" s="59"/>
      <c r="G1555" s="59"/>
    </row>
    <row r="1556" spans="1:7" ht="20.25" customHeight="1" x14ac:dyDescent="0.3">
      <c r="A1556" s="221"/>
      <c r="B1556" s="221"/>
      <c r="C1556" s="221"/>
      <c r="D1556" s="212"/>
      <c r="E1556" s="59"/>
      <c r="G1556" s="59"/>
    </row>
    <row r="1557" spans="1:7" ht="20.25" customHeight="1" x14ac:dyDescent="0.3">
      <c r="A1557" s="221"/>
      <c r="B1557" s="221"/>
      <c r="C1557" s="221"/>
      <c r="D1557" s="212"/>
      <c r="E1557" s="59"/>
      <c r="G1557" s="59"/>
    </row>
    <row r="1558" spans="1:7" ht="20.25" customHeight="1" x14ac:dyDescent="0.3">
      <c r="A1558" s="221"/>
      <c r="B1558" s="221"/>
      <c r="C1558" s="221"/>
      <c r="D1558" s="212"/>
      <c r="E1558" s="59"/>
      <c r="G1558" s="59"/>
    </row>
    <row r="1559" spans="1:7" ht="20.25" customHeight="1" x14ac:dyDescent="0.3">
      <c r="A1559" s="221"/>
      <c r="B1559" s="221"/>
      <c r="C1559" s="221"/>
      <c r="D1559" s="212"/>
      <c r="E1559" s="59"/>
      <c r="G1559" s="59"/>
    </row>
    <row r="1560" spans="1:7" ht="20.25" customHeight="1" x14ac:dyDescent="0.3">
      <c r="A1560" s="221"/>
      <c r="B1560" s="221"/>
      <c r="C1560" s="221"/>
      <c r="D1560" s="212"/>
      <c r="E1560" s="59"/>
      <c r="G1560" s="59"/>
    </row>
    <row r="1561" spans="1:7" ht="20.25" customHeight="1" x14ac:dyDescent="0.3">
      <c r="A1561" s="221"/>
      <c r="B1561" s="221"/>
      <c r="C1561" s="221"/>
      <c r="D1561" s="212"/>
      <c r="E1561" s="59"/>
      <c r="G1561" s="59"/>
    </row>
    <row r="1562" spans="1:7" ht="20.25" customHeight="1" x14ac:dyDescent="0.3">
      <c r="A1562" s="221"/>
      <c r="B1562" s="221"/>
      <c r="C1562" s="221"/>
      <c r="D1562" s="212"/>
      <c r="E1562" s="59"/>
      <c r="G1562" s="59"/>
    </row>
    <row r="1563" spans="1:7" ht="20.25" customHeight="1" x14ac:dyDescent="0.3">
      <c r="A1563" s="221"/>
      <c r="B1563" s="221"/>
      <c r="C1563" s="221"/>
      <c r="D1563" s="212"/>
      <c r="E1563" s="59"/>
      <c r="G1563" s="59"/>
    </row>
    <row r="1564" spans="1:7" ht="20.25" customHeight="1" x14ac:dyDescent="0.3">
      <c r="A1564" s="221"/>
      <c r="B1564" s="221"/>
      <c r="C1564" s="221"/>
      <c r="D1564" s="212"/>
      <c r="E1564" s="59"/>
      <c r="G1564" s="59"/>
    </row>
    <row r="1565" spans="1:7" ht="20.25" customHeight="1" x14ac:dyDescent="0.3">
      <c r="A1565" s="221"/>
      <c r="B1565" s="221"/>
      <c r="C1565" s="221"/>
      <c r="D1565" s="212"/>
      <c r="E1565" s="59"/>
      <c r="G1565" s="59"/>
    </row>
    <row r="1566" spans="1:7" ht="20.25" customHeight="1" x14ac:dyDescent="0.3">
      <c r="A1566" s="221"/>
      <c r="B1566" s="221"/>
      <c r="C1566" s="221"/>
      <c r="D1566" s="212"/>
      <c r="E1566" s="59"/>
      <c r="G1566" s="59"/>
    </row>
    <row r="1567" spans="1:7" ht="20.25" customHeight="1" x14ac:dyDescent="0.3">
      <c r="A1567" s="221"/>
      <c r="B1567" s="221"/>
      <c r="C1567" s="221"/>
      <c r="D1567" s="212"/>
      <c r="E1567" s="59"/>
      <c r="G1567" s="59"/>
    </row>
    <row r="1568" spans="1:7" ht="20.25" customHeight="1" x14ac:dyDescent="0.3">
      <c r="A1568" s="221"/>
      <c r="B1568" s="221"/>
      <c r="C1568" s="221"/>
      <c r="D1568" s="212"/>
      <c r="E1568" s="59"/>
      <c r="G1568" s="59"/>
    </row>
    <row r="1569" spans="1:7" ht="20.25" customHeight="1" x14ac:dyDescent="0.3">
      <c r="A1569" s="221"/>
      <c r="B1569" s="221"/>
      <c r="C1569" s="221"/>
      <c r="D1569" s="212"/>
      <c r="E1569" s="59"/>
      <c r="G1569" s="59"/>
    </row>
    <row r="1570" spans="1:7" ht="20.25" customHeight="1" x14ac:dyDescent="0.3">
      <c r="A1570" s="221"/>
      <c r="B1570" s="221"/>
      <c r="C1570" s="221"/>
      <c r="D1570" s="212"/>
      <c r="E1570" s="59"/>
      <c r="G1570" s="59"/>
    </row>
    <row r="1571" spans="1:7" ht="20.25" customHeight="1" x14ac:dyDescent="0.3">
      <c r="A1571" s="221"/>
      <c r="B1571" s="221"/>
      <c r="C1571" s="221"/>
      <c r="D1571" s="212"/>
      <c r="E1571" s="59"/>
      <c r="G1571" s="59"/>
    </row>
    <row r="1572" spans="1:7" ht="20.25" customHeight="1" x14ac:dyDescent="0.3">
      <c r="A1572" s="221"/>
      <c r="B1572" s="221"/>
      <c r="C1572" s="221"/>
      <c r="D1572" s="212"/>
      <c r="E1572" s="59"/>
      <c r="G1572" s="59"/>
    </row>
    <row r="1573" spans="1:7" ht="20.25" customHeight="1" x14ac:dyDescent="0.3">
      <c r="A1573" s="221"/>
      <c r="B1573" s="221"/>
      <c r="C1573" s="221"/>
      <c r="D1573" s="212"/>
      <c r="E1573" s="59"/>
      <c r="G1573" s="59"/>
    </row>
    <row r="1574" spans="1:7" ht="20.25" customHeight="1" x14ac:dyDescent="0.3">
      <c r="A1574" s="221"/>
      <c r="B1574" s="221"/>
      <c r="C1574" s="221"/>
      <c r="D1574" s="212"/>
      <c r="E1574" s="59"/>
      <c r="G1574" s="59"/>
    </row>
    <row r="1575" spans="1:7" ht="20.25" customHeight="1" x14ac:dyDescent="0.3">
      <c r="A1575" s="221"/>
      <c r="B1575" s="221"/>
      <c r="C1575" s="221"/>
      <c r="D1575" s="212"/>
      <c r="E1575" s="59"/>
      <c r="G1575" s="59"/>
    </row>
    <row r="1576" spans="1:7" ht="20.25" customHeight="1" x14ac:dyDescent="0.3">
      <c r="A1576" s="221"/>
      <c r="B1576" s="221"/>
      <c r="C1576" s="221"/>
      <c r="D1576" s="212"/>
      <c r="E1576" s="59"/>
      <c r="G1576" s="59"/>
    </row>
    <row r="1577" spans="1:7" ht="20.25" customHeight="1" x14ac:dyDescent="0.3">
      <c r="A1577" s="221"/>
      <c r="B1577" s="221"/>
      <c r="C1577" s="221"/>
      <c r="D1577" s="212"/>
      <c r="E1577" s="59"/>
      <c r="G1577" s="59"/>
    </row>
    <row r="1578" spans="1:7" ht="20.25" customHeight="1" x14ac:dyDescent="0.3">
      <c r="A1578" s="221"/>
      <c r="B1578" s="221"/>
      <c r="C1578" s="221"/>
      <c r="D1578" s="212"/>
      <c r="E1578" s="59"/>
      <c r="G1578" s="59"/>
    </row>
    <row r="1579" spans="1:7" ht="20.25" customHeight="1" x14ac:dyDescent="0.3">
      <c r="A1579" s="221"/>
      <c r="B1579" s="221"/>
      <c r="C1579" s="221"/>
      <c r="D1579" s="212"/>
      <c r="E1579" s="59"/>
      <c r="G1579" s="59"/>
    </row>
    <row r="1580" spans="1:7" ht="20.25" customHeight="1" x14ac:dyDescent="0.3">
      <c r="A1580" s="221"/>
      <c r="B1580" s="221"/>
      <c r="C1580" s="221"/>
      <c r="D1580" s="212"/>
      <c r="E1580" s="59"/>
      <c r="G1580" s="59"/>
    </row>
    <row r="1581" spans="1:7" ht="20.25" customHeight="1" x14ac:dyDescent="0.3">
      <c r="A1581" s="221"/>
      <c r="B1581" s="221"/>
      <c r="C1581" s="221"/>
      <c r="D1581" s="212"/>
      <c r="E1581" s="59"/>
      <c r="G1581" s="59"/>
    </row>
    <row r="1582" spans="1:7" ht="20.25" customHeight="1" x14ac:dyDescent="0.3">
      <c r="A1582" s="221"/>
      <c r="B1582" s="221"/>
      <c r="C1582" s="221"/>
      <c r="D1582" s="212"/>
      <c r="E1582" s="59"/>
      <c r="G1582" s="59"/>
    </row>
    <row r="1583" spans="1:7" ht="20.25" customHeight="1" x14ac:dyDescent="0.3">
      <c r="A1583" s="221"/>
      <c r="B1583" s="221"/>
      <c r="C1583" s="221"/>
      <c r="D1583" s="212"/>
      <c r="E1583" s="59"/>
      <c r="G1583" s="59"/>
    </row>
    <row r="1584" spans="1:7" ht="20.25" customHeight="1" x14ac:dyDescent="0.3">
      <c r="A1584" s="221"/>
      <c r="B1584" s="221"/>
      <c r="C1584" s="221"/>
      <c r="D1584" s="212"/>
      <c r="E1584" s="59"/>
      <c r="G1584" s="59"/>
    </row>
    <row r="1585" spans="1:7" ht="20.25" customHeight="1" x14ac:dyDescent="0.3">
      <c r="A1585" s="221"/>
      <c r="B1585" s="221"/>
      <c r="C1585" s="221"/>
      <c r="D1585" s="212"/>
      <c r="E1585" s="59"/>
      <c r="G1585" s="59"/>
    </row>
    <row r="1586" spans="1:7" ht="20.25" customHeight="1" x14ac:dyDescent="0.3">
      <c r="A1586" s="221"/>
      <c r="B1586" s="221"/>
      <c r="C1586" s="221"/>
      <c r="D1586" s="212"/>
      <c r="E1586" s="59"/>
      <c r="G1586" s="59"/>
    </row>
    <row r="1587" spans="1:7" ht="20.25" customHeight="1" x14ac:dyDescent="0.3">
      <c r="A1587" s="221"/>
      <c r="B1587" s="221"/>
      <c r="C1587" s="221"/>
      <c r="D1587" s="212"/>
      <c r="E1587" s="59"/>
      <c r="G1587" s="59"/>
    </row>
    <row r="1588" spans="1:7" ht="20.25" customHeight="1" x14ac:dyDescent="0.3">
      <c r="A1588" s="221"/>
      <c r="B1588" s="221"/>
      <c r="C1588" s="221"/>
      <c r="D1588" s="212"/>
      <c r="E1588" s="59"/>
      <c r="G1588" s="59"/>
    </row>
    <row r="1589" spans="1:7" ht="20.25" customHeight="1" x14ac:dyDescent="0.3">
      <c r="A1589" s="221"/>
      <c r="B1589" s="221"/>
      <c r="C1589" s="221"/>
      <c r="D1589" s="212"/>
      <c r="E1589" s="59"/>
      <c r="G1589" s="59"/>
    </row>
    <row r="1590" spans="1:7" ht="20.25" customHeight="1" x14ac:dyDescent="0.3">
      <c r="A1590" s="221"/>
      <c r="B1590" s="221"/>
      <c r="C1590" s="221"/>
      <c r="D1590" s="212"/>
      <c r="E1590" s="59"/>
      <c r="G1590" s="59"/>
    </row>
    <row r="1591" spans="1:7" ht="20.25" customHeight="1" x14ac:dyDescent="0.3">
      <c r="A1591" s="221"/>
      <c r="B1591" s="221"/>
      <c r="C1591" s="221"/>
      <c r="D1591" s="212"/>
      <c r="E1591" s="59"/>
      <c r="G1591" s="59"/>
    </row>
    <row r="1592" spans="1:7" ht="20.25" customHeight="1" x14ac:dyDescent="0.3">
      <c r="A1592" s="221"/>
      <c r="B1592" s="221"/>
      <c r="C1592" s="221"/>
      <c r="D1592" s="212"/>
      <c r="E1592" s="59"/>
      <c r="G1592" s="59"/>
    </row>
    <row r="1593" spans="1:7" ht="20.25" customHeight="1" x14ac:dyDescent="0.3">
      <c r="A1593" s="221"/>
      <c r="B1593" s="221"/>
      <c r="C1593" s="221"/>
      <c r="D1593" s="212"/>
      <c r="E1593" s="59"/>
      <c r="G1593" s="59"/>
    </row>
    <row r="1594" spans="1:7" ht="20.25" customHeight="1" x14ac:dyDescent="0.3">
      <c r="A1594" s="221"/>
      <c r="B1594" s="221"/>
      <c r="C1594" s="221"/>
      <c r="D1594" s="212"/>
      <c r="E1594" s="59"/>
      <c r="G1594" s="59"/>
    </row>
    <row r="1595" spans="1:7" ht="20.25" customHeight="1" x14ac:dyDescent="0.3">
      <c r="A1595" s="221"/>
      <c r="B1595" s="221"/>
      <c r="C1595" s="221"/>
      <c r="D1595" s="212"/>
      <c r="E1595" s="59"/>
      <c r="G1595" s="59"/>
    </row>
    <row r="1596" spans="1:7" ht="20.25" customHeight="1" x14ac:dyDescent="0.3">
      <c r="A1596" s="221"/>
      <c r="B1596" s="221"/>
      <c r="C1596" s="221"/>
      <c r="D1596" s="212"/>
      <c r="E1596" s="59"/>
      <c r="G1596" s="59"/>
    </row>
    <row r="1597" spans="1:7" ht="20.25" customHeight="1" x14ac:dyDescent="0.3">
      <c r="A1597" s="221"/>
      <c r="B1597" s="221"/>
      <c r="C1597" s="221"/>
      <c r="D1597" s="212"/>
      <c r="E1597" s="59"/>
      <c r="G1597" s="59"/>
    </row>
    <row r="1598" spans="1:7" ht="20.25" customHeight="1" x14ac:dyDescent="0.3">
      <c r="A1598" s="221"/>
      <c r="B1598" s="221"/>
      <c r="C1598" s="221"/>
      <c r="D1598" s="212"/>
      <c r="E1598" s="59"/>
      <c r="G1598" s="59"/>
    </row>
    <row r="1599" spans="1:7" ht="20.25" customHeight="1" x14ac:dyDescent="0.3">
      <c r="A1599" s="221"/>
      <c r="B1599" s="221"/>
      <c r="C1599" s="221"/>
      <c r="D1599" s="212"/>
      <c r="E1599" s="59"/>
      <c r="G1599" s="59"/>
    </row>
    <row r="1600" spans="1:7" ht="20.25" customHeight="1" x14ac:dyDescent="0.3">
      <c r="A1600" s="221"/>
      <c r="B1600" s="221"/>
      <c r="C1600" s="221"/>
      <c r="D1600" s="212"/>
      <c r="E1600" s="59"/>
      <c r="G1600" s="59"/>
    </row>
    <row r="1601" spans="1:7" ht="20.25" customHeight="1" x14ac:dyDescent="0.3">
      <c r="A1601" s="221"/>
      <c r="B1601" s="221"/>
      <c r="C1601" s="221"/>
      <c r="D1601" s="212"/>
      <c r="E1601" s="59"/>
      <c r="G1601" s="59"/>
    </row>
    <row r="1602" spans="1:7" ht="20.25" customHeight="1" x14ac:dyDescent="0.3">
      <c r="A1602" s="221"/>
      <c r="B1602" s="221"/>
      <c r="C1602" s="221"/>
      <c r="D1602" s="212"/>
      <c r="E1602" s="59"/>
      <c r="G1602" s="59"/>
    </row>
    <row r="1603" spans="1:7" ht="20.25" customHeight="1" x14ac:dyDescent="0.3">
      <c r="A1603" s="221"/>
      <c r="B1603" s="221"/>
      <c r="C1603" s="221"/>
      <c r="D1603" s="212"/>
      <c r="E1603" s="59"/>
      <c r="G1603" s="59"/>
    </row>
    <row r="1604" spans="1:7" ht="20.25" customHeight="1" x14ac:dyDescent="0.3">
      <c r="A1604" s="221"/>
      <c r="B1604" s="221"/>
      <c r="C1604" s="221"/>
      <c r="D1604" s="212"/>
      <c r="E1604" s="59"/>
      <c r="G1604" s="59"/>
    </row>
    <row r="1605" spans="1:7" ht="20.25" customHeight="1" x14ac:dyDescent="0.3">
      <c r="A1605" s="221"/>
      <c r="B1605" s="221"/>
      <c r="C1605" s="221"/>
      <c r="D1605" s="212"/>
      <c r="E1605" s="59"/>
      <c r="G1605" s="59"/>
    </row>
    <row r="1606" spans="1:7" ht="20.25" customHeight="1" x14ac:dyDescent="0.3">
      <c r="A1606" s="221"/>
      <c r="B1606" s="221"/>
      <c r="C1606" s="221"/>
      <c r="D1606" s="212"/>
      <c r="E1606" s="59"/>
      <c r="G1606" s="59"/>
    </row>
    <row r="1607" spans="1:7" ht="20.25" customHeight="1" x14ac:dyDescent="0.3">
      <c r="A1607" s="221"/>
      <c r="B1607" s="221"/>
      <c r="C1607" s="221"/>
      <c r="D1607" s="212"/>
      <c r="E1607" s="59"/>
      <c r="G1607" s="59"/>
    </row>
    <row r="1608" spans="1:7" ht="20.25" customHeight="1" x14ac:dyDescent="0.3">
      <c r="A1608" s="221"/>
      <c r="B1608" s="221"/>
      <c r="C1608" s="221"/>
      <c r="D1608" s="212"/>
      <c r="E1608" s="59"/>
      <c r="G1608" s="59"/>
    </row>
    <row r="1609" spans="1:7" ht="20.25" customHeight="1" x14ac:dyDescent="0.3">
      <c r="A1609" s="221"/>
      <c r="B1609" s="221"/>
      <c r="C1609" s="221"/>
      <c r="D1609" s="212"/>
      <c r="E1609" s="59"/>
      <c r="G1609" s="59"/>
    </row>
    <row r="1610" spans="1:7" ht="20.25" customHeight="1" x14ac:dyDescent="0.3">
      <c r="A1610" s="221"/>
      <c r="B1610" s="221"/>
      <c r="C1610" s="221"/>
      <c r="D1610" s="212"/>
      <c r="E1610" s="59"/>
      <c r="G1610" s="59"/>
    </row>
    <row r="1611" spans="1:7" ht="20.25" customHeight="1" x14ac:dyDescent="0.3">
      <c r="A1611" s="221"/>
      <c r="B1611" s="221"/>
      <c r="C1611" s="221"/>
      <c r="D1611" s="212"/>
      <c r="E1611" s="59"/>
      <c r="G1611" s="59"/>
    </row>
    <row r="1612" spans="1:7" ht="20.25" customHeight="1" x14ac:dyDescent="0.3">
      <c r="A1612" s="221"/>
      <c r="B1612" s="221"/>
      <c r="C1612" s="221"/>
      <c r="D1612" s="212"/>
      <c r="E1612" s="59"/>
      <c r="G1612" s="59"/>
    </row>
    <row r="1613" spans="1:7" ht="20.25" customHeight="1" x14ac:dyDescent="0.3">
      <c r="A1613" s="221"/>
      <c r="B1613" s="221"/>
      <c r="C1613" s="221"/>
      <c r="D1613" s="212"/>
      <c r="E1613" s="59"/>
      <c r="G1613" s="59"/>
    </row>
    <row r="1614" spans="1:7" ht="20.25" customHeight="1" x14ac:dyDescent="0.3">
      <c r="A1614" s="221"/>
      <c r="B1614" s="221"/>
      <c r="C1614" s="221"/>
      <c r="D1614" s="212"/>
      <c r="E1614" s="59"/>
      <c r="G1614" s="59"/>
    </row>
    <row r="1615" spans="1:7" ht="20.25" customHeight="1" x14ac:dyDescent="0.3">
      <c r="A1615" s="221"/>
      <c r="B1615" s="221"/>
      <c r="C1615" s="221"/>
      <c r="D1615" s="212"/>
      <c r="E1615" s="59"/>
      <c r="G1615" s="59"/>
    </row>
    <row r="1616" spans="1:7" ht="20.25" customHeight="1" x14ac:dyDescent="0.3">
      <c r="A1616" s="221"/>
      <c r="B1616" s="221"/>
      <c r="C1616" s="221"/>
      <c r="D1616" s="212"/>
      <c r="E1616" s="59"/>
      <c r="G1616" s="59"/>
    </row>
    <row r="1617" spans="1:7" ht="20.25" customHeight="1" x14ac:dyDescent="0.3">
      <c r="A1617" s="221"/>
      <c r="B1617" s="221"/>
      <c r="C1617" s="221"/>
      <c r="D1617" s="212"/>
      <c r="E1617" s="59"/>
      <c r="G1617" s="59"/>
    </row>
    <row r="1618" spans="1:7" ht="20.25" customHeight="1" x14ac:dyDescent="0.3">
      <c r="A1618" s="221"/>
      <c r="B1618" s="221"/>
      <c r="C1618" s="221"/>
      <c r="D1618" s="212"/>
      <c r="E1618" s="59"/>
      <c r="G1618" s="59"/>
    </row>
    <row r="1619" spans="1:7" ht="20.25" customHeight="1" x14ac:dyDescent="0.3">
      <c r="A1619" s="221"/>
      <c r="B1619" s="221"/>
      <c r="C1619" s="221"/>
      <c r="D1619" s="212"/>
      <c r="E1619" s="59"/>
      <c r="G1619" s="59"/>
    </row>
    <row r="1620" spans="1:7" ht="20.25" customHeight="1" x14ac:dyDescent="0.3">
      <c r="A1620" s="221"/>
      <c r="B1620" s="221"/>
      <c r="C1620" s="221"/>
      <c r="D1620" s="212"/>
      <c r="E1620" s="59"/>
      <c r="G1620" s="59"/>
    </row>
    <row r="1621" spans="1:7" ht="20.25" customHeight="1" x14ac:dyDescent="0.3">
      <c r="A1621" s="221"/>
      <c r="B1621" s="221"/>
      <c r="C1621" s="221"/>
      <c r="D1621" s="212"/>
      <c r="E1621" s="59"/>
      <c r="G1621" s="59"/>
    </row>
    <row r="1622" spans="1:7" ht="20.25" customHeight="1" x14ac:dyDescent="0.3">
      <c r="A1622" s="221"/>
      <c r="B1622" s="221"/>
      <c r="C1622" s="221"/>
      <c r="D1622" s="212"/>
      <c r="E1622" s="59"/>
      <c r="G1622" s="59"/>
    </row>
    <row r="1623" spans="1:7" ht="20.25" customHeight="1" x14ac:dyDescent="0.3">
      <c r="A1623" s="221"/>
      <c r="B1623" s="221"/>
      <c r="C1623" s="221"/>
      <c r="D1623" s="212"/>
      <c r="E1623" s="59"/>
      <c r="G1623" s="59"/>
    </row>
    <row r="1624" spans="1:7" ht="20.25" customHeight="1" x14ac:dyDescent="0.3">
      <c r="A1624" s="221"/>
      <c r="B1624" s="221"/>
      <c r="C1624" s="221"/>
      <c r="D1624" s="212"/>
      <c r="E1624" s="59"/>
      <c r="G1624" s="59"/>
    </row>
    <row r="1625" spans="1:7" ht="20.25" customHeight="1" x14ac:dyDescent="0.3">
      <c r="A1625" s="221"/>
      <c r="B1625" s="221"/>
      <c r="C1625" s="221"/>
      <c r="D1625" s="212"/>
      <c r="E1625" s="59"/>
      <c r="G1625" s="59"/>
    </row>
    <row r="1626" spans="1:7" ht="20.25" customHeight="1" x14ac:dyDescent="0.3">
      <c r="A1626" s="221"/>
      <c r="B1626" s="221"/>
      <c r="C1626" s="221"/>
      <c r="D1626" s="212"/>
      <c r="E1626" s="59"/>
      <c r="G1626" s="59"/>
    </row>
    <row r="1627" spans="1:7" ht="20.25" customHeight="1" x14ac:dyDescent="0.3">
      <c r="A1627" s="221"/>
      <c r="B1627" s="221"/>
      <c r="C1627" s="221"/>
      <c r="D1627" s="212"/>
      <c r="E1627" s="59"/>
      <c r="G1627" s="59"/>
    </row>
    <row r="1628" spans="1:7" ht="20.25" customHeight="1" x14ac:dyDescent="0.3">
      <c r="A1628" s="221"/>
      <c r="B1628" s="221"/>
      <c r="C1628" s="221"/>
      <c r="D1628" s="212"/>
      <c r="E1628" s="59"/>
      <c r="G1628" s="59"/>
    </row>
    <row r="1629" spans="1:7" ht="20.25" customHeight="1" x14ac:dyDescent="0.3">
      <c r="A1629" s="221"/>
      <c r="B1629" s="221"/>
      <c r="C1629" s="221"/>
      <c r="D1629" s="212"/>
      <c r="E1629" s="59"/>
      <c r="G1629" s="59"/>
    </row>
    <row r="1630" spans="1:7" ht="20.25" customHeight="1" x14ac:dyDescent="0.3">
      <c r="A1630" s="221"/>
      <c r="B1630" s="221"/>
      <c r="C1630" s="221"/>
      <c r="D1630" s="212"/>
      <c r="E1630" s="59"/>
      <c r="G1630" s="59"/>
    </row>
    <row r="1631" spans="1:7" ht="20.25" customHeight="1" x14ac:dyDescent="0.3">
      <c r="A1631" s="221"/>
      <c r="B1631" s="221"/>
      <c r="C1631" s="221"/>
      <c r="D1631" s="212"/>
      <c r="E1631" s="59"/>
      <c r="G1631" s="59"/>
    </row>
    <row r="1632" spans="1:7" ht="20.25" customHeight="1" x14ac:dyDescent="0.3">
      <c r="A1632" s="221"/>
      <c r="B1632" s="221"/>
      <c r="C1632" s="221"/>
      <c r="D1632" s="212"/>
      <c r="E1632" s="59"/>
      <c r="G1632" s="59"/>
    </row>
    <row r="1633" spans="1:7" ht="20.25" customHeight="1" x14ac:dyDescent="0.3">
      <c r="A1633" s="221"/>
      <c r="B1633" s="221"/>
      <c r="C1633" s="221"/>
      <c r="D1633" s="212"/>
      <c r="E1633" s="59"/>
      <c r="G1633" s="59"/>
    </row>
    <row r="1634" spans="1:7" ht="20.25" customHeight="1" x14ac:dyDescent="0.3">
      <c r="A1634" s="221"/>
      <c r="B1634" s="221"/>
      <c r="C1634" s="221"/>
      <c r="D1634" s="212"/>
      <c r="E1634" s="59"/>
      <c r="G1634" s="59"/>
    </row>
    <row r="1635" spans="1:7" ht="20.25" customHeight="1" x14ac:dyDescent="0.3">
      <c r="A1635" s="221"/>
      <c r="B1635" s="221"/>
      <c r="C1635" s="221"/>
      <c r="D1635" s="212"/>
      <c r="E1635" s="59"/>
      <c r="G1635" s="59"/>
    </row>
    <row r="1636" spans="1:7" ht="20.25" customHeight="1" x14ac:dyDescent="0.3">
      <c r="A1636" s="221"/>
      <c r="B1636" s="221"/>
      <c r="C1636" s="221"/>
      <c r="D1636" s="212"/>
      <c r="E1636" s="59"/>
      <c r="G1636" s="59"/>
    </row>
    <row r="1637" spans="1:7" ht="20.25" customHeight="1" x14ac:dyDescent="0.3">
      <c r="A1637" s="221"/>
      <c r="B1637" s="221"/>
      <c r="C1637" s="221"/>
      <c r="D1637" s="212"/>
      <c r="E1637" s="59"/>
      <c r="G1637" s="59"/>
    </row>
    <row r="1638" spans="1:7" ht="20.25" customHeight="1" x14ac:dyDescent="0.3">
      <c r="A1638" s="221"/>
      <c r="B1638" s="221"/>
      <c r="C1638" s="221"/>
      <c r="D1638" s="212"/>
      <c r="E1638" s="59"/>
      <c r="G1638" s="59"/>
    </row>
    <row r="1639" spans="1:7" ht="20.25" customHeight="1" x14ac:dyDescent="0.3">
      <c r="A1639" s="221"/>
      <c r="B1639" s="221"/>
      <c r="C1639" s="221"/>
      <c r="D1639" s="212"/>
      <c r="E1639" s="59"/>
      <c r="G1639" s="59"/>
    </row>
    <row r="1640" spans="1:7" ht="20.25" customHeight="1" x14ac:dyDescent="0.3">
      <c r="A1640" s="221"/>
      <c r="B1640" s="221"/>
      <c r="C1640" s="221"/>
      <c r="D1640" s="212"/>
      <c r="E1640" s="59"/>
      <c r="G1640" s="59"/>
    </row>
    <row r="1641" spans="1:7" ht="20.25" customHeight="1" x14ac:dyDescent="0.3">
      <c r="A1641" s="221"/>
      <c r="B1641" s="221"/>
      <c r="C1641" s="221"/>
      <c r="D1641" s="212"/>
      <c r="E1641" s="59"/>
      <c r="G1641" s="59"/>
    </row>
    <row r="1642" spans="1:7" ht="20.25" customHeight="1" x14ac:dyDescent="0.3">
      <c r="A1642" s="221"/>
      <c r="B1642" s="221"/>
      <c r="C1642" s="221"/>
      <c r="D1642" s="212"/>
      <c r="E1642" s="59"/>
      <c r="G1642" s="59"/>
    </row>
    <row r="1643" spans="1:7" ht="20.25" customHeight="1" x14ac:dyDescent="0.3">
      <c r="A1643" s="221"/>
      <c r="B1643" s="221"/>
      <c r="C1643" s="221"/>
      <c r="D1643" s="212"/>
      <c r="E1643" s="59"/>
      <c r="G1643" s="59"/>
    </row>
    <row r="1644" spans="1:7" ht="20.25" customHeight="1" x14ac:dyDescent="0.3">
      <c r="A1644" s="221"/>
      <c r="B1644" s="221"/>
      <c r="C1644" s="221"/>
      <c r="D1644" s="212"/>
      <c r="E1644" s="59"/>
      <c r="G1644" s="59"/>
    </row>
    <row r="1645" spans="1:7" ht="20.25" customHeight="1" x14ac:dyDescent="0.3">
      <c r="A1645" s="221"/>
      <c r="B1645" s="221"/>
      <c r="C1645" s="221"/>
      <c r="D1645" s="212"/>
      <c r="E1645" s="59"/>
      <c r="G1645" s="59"/>
    </row>
    <row r="1646" spans="1:7" ht="20.25" customHeight="1" x14ac:dyDescent="0.3">
      <c r="A1646" s="221"/>
      <c r="B1646" s="221"/>
      <c r="C1646" s="221"/>
      <c r="D1646" s="212"/>
      <c r="E1646" s="59"/>
      <c r="G1646" s="59"/>
    </row>
    <row r="1647" spans="1:7" ht="20.25" customHeight="1" x14ac:dyDescent="0.3">
      <c r="A1647" s="221"/>
      <c r="B1647" s="221"/>
      <c r="C1647" s="221"/>
      <c r="D1647" s="212"/>
      <c r="E1647" s="59"/>
      <c r="G1647" s="59"/>
    </row>
    <row r="1648" spans="1:7" ht="20.25" customHeight="1" x14ac:dyDescent="0.3">
      <c r="A1648" s="221"/>
      <c r="B1648" s="221"/>
      <c r="C1648" s="221"/>
      <c r="D1648" s="212"/>
      <c r="E1648" s="59"/>
      <c r="G1648" s="59"/>
    </row>
    <row r="1649" spans="1:7" ht="20.25" customHeight="1" x14ac:dyDescent="0.3">
      <c r="A1649" s="221"/>
      <c r="B1649" s="221"/>
      <c r="C1649" s="221"/>
      <c r="D1649" s="212"/>
      <c r="E1649" s="59"/>
      <c r="G1649" s="59"/>
    </row>
    <row r="1650" spans="1:7" ht="20.25" customHeight="1" x14ac:dyDescent="0.3">
      <c r="A1650" s="221"/>
      <c r="B1650" s="221"/>
      <c r="C1650" s="221"/>
      <c r="D1650" s="212"/>
      <c r="E1650" s="59"/>
      <c r="G1650" s="59"/>
    </row>
    <row r="1651" spans="1:7" ht="20.25" customHeight="1" x14ac:dyDescent="0.3">
      <c r="A1651" s="221"/>
      <c r="B1651" s="221"/>
      <c r="C1651" s="221"/>
      <c r="D1651" s="212"/>
      <c r="E1651" s="59"/>
      <c r="G1651" s="59"/>
    </row>
    <row r="1652" spans="1:7" ht="20.25" customHeight="1" x14ac:dyDescent="0.3">
      <c r="A1652" s="221"/>
      <c r="B1652" s="221"/>
      <c r="C1652" s="221"/>
      <c r="D1652" s="212"/>
      <c r="E1652" s="59"/>
      <c r="G1652" s="59"/>
    </row>
    <row r="1653" spans="1:7" ht="20.25" customHeight="1" x14ac:dyDescent="0.3">
      <c r="A1653" s="221"/>
      <c r="B1653" s="221"/>
      <c r="C1653" s="221"/>
      <c r="D1653" s="212"/>
      <c r="E1653" s="59"/>
      <c r="G1653" s="59"/>
    </row>
    <row r="1654" spans="1:7" ht="20.25" customHeight="1" x14ac:dyDescent="0.3">
      <c r="A1654" s="221"/>
      <c r="B1654" s="221"/>
      <c r="C1654" s="221"/>
      <c r="D1654" s="212"/>
      <c r="E1654" s="59"/>
      <c r="G1654" s="59"/>
    </row>
    <row r="1655" spans="1:7" ht="20.25" customHeight="1" x14ac:dyDescent="0.3">
      <c r="A1655" s="221"/>
      <c r="B1655" s="221"/>
      <c r="C1655" s="221"/>
      <c r="D1655" s="212"/>
      <c r="E1655" s="59"/>
      <c r="G1655" s="59"/>
    </row>
    <row r="1656" spans="1:7" ht="20.25" customHeight="1" x14ac:dyDescent="0.3">
      <c r="A1656" s="221"/>
      <c r="B1656" s="221"/>
      <c r="C1656" s="221"/>
      <c r="D1656" s="212"/>
      <c r="E1656" s="59"/>
      <c r="G1656" s="59"/>
    </row>
    <row r="1657" spans="1:7" ht="20.25" customHeight="1" x14ac:dyDescent="0.3">
      <c r="A1657" s="221"/>
      <c r="B1657" s="221"/>
      <c r="C1657" s="221"/>
      <c r="D1657" s="212"/>
      <c r="E1657" s="59"/>
      <c r="G1657" s="59"/>
    </row>
    <row r="1658" spans="1:7" ht="20.25" customHeight="1" x14ac:dyDescent="0.3">
      <c r="A1658" s="221"/>
      <c r="B1658" s="221"/>
      <c r="C1658" s="221"/>
      <c r="D1658" s="212"/>
      <c r="E1658" s="59"/>
      <c r="G1658" s="59"/>
    </row>
    <row r="1659" spans="1:7" ht="20.25" customHeight="1" x14ac:dyDescent="0.3">
      <c r="A1659" s="221"/>
      <c r="B1659" s="221"/>
      <c r="C1659" s="221"/>
      <c r="D1659" s="212"/>
      <c r="E1659" s="59"/>
      <c r="G1659" s="59"/>
    </row>
    <row r="1660" spans="1:7" ht="20.25" customHeight="1" x14ac:dyDescent="0.3">
      <c r="A1660" s="221"/>
      <c r="B1660" s="221"/>
      <c r="C1660" s="221"/>
      <c r="D1660" s="212"/>
      <c r="E1660" s="59"/>
      <c r="G1660" s="59"/>
    </row>
    <row r="1661" spans="1:7" ht="20.25" customHeight="1" x14ac:dyDescent="0.3">
      <c r="A1661" s="221"/>
      <c r="B1661" s="221"/>
      <c r="C1661" s="221"/>
      <c r="D1661" s="212"/>
      <c r="E1661" s="59"/>
      <c r="G1661" s="59"/>
    </row>
    <row r="1662" spans="1:7" ht="20.25" customHeight="1" x14ac:dyDescent="0.3">
      <c r="A1662" s="221"/>
      <c r="B1662" s="221"/>
      <c r="C1662" s="221"/>
      <c r="D1662" s="212"/>
      <c r="E1662" s="59"/>
      <c r="G1662" s="59"/>
    </row>
    <row r="1663" spans="1:7" ht="20.25" customHeight="1" x14ac:dyDescent="0.3">
      <c r="A1663" s="221"/>
      <c r="B1663" s="221"/>
      <c r="C1663" s="221"/>
      <c r="D1663" s="212"/>
      <c r="E1663" s="59"/>
      <c r="G1663" s="59"/>
    </row>
    <row r="1664" spans="1:7" ht="20.25" customHeight="1" x14ac:dyDescent="0.3">
      <c r="A1664" s="221"/>
      <c r="B1664" s="221"/>
      <c r="C1664" s="221"/>
      <c r="D1664" s="212"/>
      <c r="E1664" s="59"/>
      <c r="G1664" s="59"/>
    </row>
    <row r="1665" spans="1:7" ht="20.25" customHeight="1" x14ac:dyDescent="0.3">
      <c r="A1665" s="221"/>
      <c r="B1665" s="221"/>
      <c r="C1665" s="221"/>
      <c r="D1665" s="212"/>
      <c r="E1665" s="59"/>
      <c r="G1665" s="59"/>
    </row>
    <row r="1666" spans="1:7" ht="20.25" customHeight="1" x14ac:dyDescent="0.3">
      <c r="A1666" s="221"/>
      <c r="B1666" s="221"/>
      <c r="C1666" s="221"/>
      <c r="D1666" s="212"/>
      <c r="E1666" s="59"/>
      <c r="G1666" s="59"/>
    </row>
    <row r="1667" spans="1:7" ht="20.25" customHeight="1" x14ac:dyDescent="0.3">
      <c r="A1667" s="221"/>
      <c r="B1667" s="221"/>
      <c r="C1667" s="221"/>
      <c r="D1667" s="212"/>
      <c r="E1667" s="59"/>
      <c r="G1667" s="59"/>
    </row>
    <row r="1668" spans="1:7" ht="20.25" customHeight="1" x14ac:dyDescent="0.3">
      <c r="A1668" s="221"/>
      <c r="B1668" s="221"/>
      <c r="C1668" s="221"/>
      <c r="D1668" s="212"/>
      <c r="E1668" s="59"/>
      <c r="G1668" s="59"/>
    </row>
    <row r="1669" spans="1:7" ht="20.25" customHeight="1" x14ac:dyDescent="0.3">
      <c r="A1669" s="221"/>
      <c r="B1669" s="221"/>
      <c r="C1669" s="221"/>
      <c r="D1669" s="212"/>
      <c r="E1669" s="59"/>
      <c r="G1669" s="59"/>
    </row>
    <row r="1670" spans="1:7" ht="20.25" customHeight="1" x14ac:dyDescent="0.3">
      <c r="A1670" s="221"/>
      <c r="B1670" s="221"/>
      <c r="C1670" s="221"/>
      <c r="D1670" s="212"/>
      <c r="E1670" s="59"/>
      <c r="G1670" s="59"/>
    </row>
    <row r="1671" spans="1:7" ht="20.25" customHeight="1" x14ac:dyDescent="0.3">
      <c r="A1671" s="221"/>
      <c r="B1671" s="221"/>
      <c r="C1671" s="221"/>
      <c r="D1671" s="212"/>
      <c r="E1671" s="59"/>
      <c r="G1671" s="59"/>
    </row>
    <row r="1672" spans="1:7" ht="20.25" customHeight="1" x14ac:dyDescent="0.3">
      <c r="A1672" s="221"/>
      <c r="B1672" s="221"/>
      <c r="C1672" s="221"/>
      <c r="D1672" s="212"/>
      <c r="E1672" s="59"/>
      <c r="G1672" s="59"/>
    </row>
    <row r="1673" spans="1:7" ht="20.25" customHeight="1" x14ac:dyDescent="0.3">
      <c r="A1673" s="221"/>
      <c r="B1673" s="221"/>
      <c r="C1673" s="221"/>
      <c r="D1673" s="212"/>
      <c r="E1673" s="59"/>
      <c r="G1673" s="59"/>
    </row>
    <row r="1674" spans="1:7" ht="20.25" customHeight="1" x14ac:dyDescent="0.3">
      <c r="A1674" s="221"/>
      <c r="B1674" s="221"/>
      <c r="C1674" s="221"/>
      <c r="D1674" s="212"/>
      <c r="E1674" s="59"/>
      <c r="G1674" s="59"/>
    </row>
    <row r="1675" spans="1:7" ht="20.25" customHeight="1" x14ac:dyDescent="0.3">
      <c r="A1675" s="221"/>
      <c r="B1675" s="221"/>
      <c r="C1675" s="221"/>
      <c r="D1675" s="212"/>
      <c r="E1675" s="59"/>
      <c r="G1675" s="59"/>
    </row>
    <row r="1676" spans="1:7" ht="20.25" customHeight="1" x14ac:dyDescent="0.3">
      <c r="A1676" s="221"/>
      <c r="B1676" s="221"/>
      <c r="C1676" s="221"/>
      <c r="D1676" s="212"/>
      <c r="E1676" s="59"/>
      <c r="G1676" s="59"/>
    </row>
    <row r="1677" spans="1:7" ht="20.25" customHeight="1" x14ac:dyDescent="0.3">
      <c r="A1677" s="221"/>
      <c r="B1677" s="221"/>
      <c r="C1677" s="221"/>
      <c r="D1677" s="212"/>
      <c r="E1677" s="59"/>
      <c r="G1677" s="59"/>
    </row>
    <row r="1678" spans="1:7" ht="20.25" customHeight="1" x14ac:dyDescent="0.3">
      <c r="A1678" s="221"/>
      <c r="B1678" s="221"/>
      <c r="C1678" s="221"/>
      <c r="D1678" s="212"/>
      <c r="E1678" s="59"/>
      <c r="G1678" s="59"/>
    </row>
    <row r="1679" spans="1:7" ht="20.25" customHeight="1" x14ac:dyDescent="0.3">
      <c r="A1679" s="221"/>
      <c r="B1679" s="221"/>
      <c r="C1679" s="221"/>
      <c r="D1679" s="212"/>
      <c r="E1679" s="59"/>
      <c r="G1679" s="59"/>
    </row>
    <row r="1680" spans="1:7" ht="20.25" customHeight="1" x14ac:dyDescent="0.3">
      <c r="A1680" s="221"/>
      <c r="B1680" s="221"/>
      <c r="C1680" s="221"/>
      <c r="D1680" s="212"/>
      <c r="E1680" s="59"/>
      <c r="G1680" s="59"/>
    </row>
    <row r="1681" spans="1:7" ht="20.25" customHeight="1" x14ac:dyDescent="0.3">
      <c r="A1681" s="221"/>
      <c r="B1681" s="221"/>
      <c r="C1681" s="221"/>
      <c r="D1681" s="212"/>
      <c r="E1681" s="59"/>
      <c r="G1681" s="59"/>
    </row>
    <row r="1682" spans="1:7" ht="20.25" customHeight="1" x14ac:dyDescent="0.3">
      <c r="A1682" s="221"/>
      <c r="B1682" s="221"/>
      <c r="C1682" s="221"/>
      <c r="D1682" s="212"/>
      <c r="E1682" s="59"/>
      <c r="G1682" s="59"/>
    </row>
    <row r="1683" spans="1:7" ht="20.25" customHeight="1" x14ac:dyDescent="0.3">
      <c r="A1683" s="221"/>
      <c r="B1683" s="221"/>
      <c r="C1683" s="221"/>
      <c r="D1683" s="212"/>
      <c r="E1683" s="59"/>
      <c r="G1683" s="59"/>
    </row>
    <row r="1684" spans="1:7" ht="20.25" customHeight="1" x14ac:dyDescent="0.3">
      <c r="A1684" s="221"/>
      <c r="B1684" s="221"/>
      <c r="C1684" s="221"/>
      <c r="D1684" s="212"/>
      <c r="E1684" s="59"/>
      <c r="G1684" s="59"/>
    </row>
    <row r="1685" spans="1:7" ht="20.25" customHeight="1" x14ac:dyDescent="0.3">
      <c r="A1685" s="221"/>
      <c r="B1685" s="221"/>
      <c r="C1685" s="221"/>
      <c r="D1685" s="212"/>
      <c r="E1685" s="59"/>
      <c r="G1685" s="59"/>
    </row>
    <row r="1686" spans="1:7" ht="20.25" customHeight="1" x14ac:dyDescent="0.3">
      <c r="A1686" s="221"/>
      <c r="B1686" s="221"/>
      <c r="C1686" s="221"/>
      <c r="D1686" s="212"/>
      <c r="E1686" s="59"/>
      <c r="G1686" s="59"/>
    </row>
    <row r="1687" spans="1:7" ht="20.25" customHeight="1" x14ac:dyDescent="0.3">
      <c r="A1687" s="221"/>
      <c r="B1687" s="221"/>
      <c r="C1687" s="221"/>
      <c r="D1687" s="212"/>
      <c r="E1687" s="59"/>
      <c r="G1687" s="59"/>
    </row>
    <row r="1688" spans="1:7" ht="20.25" customHeight="1" x14ac:dyDescent="0.3">
      <c r="A1688" s="221"/>
      <c r="B1688" s="221"/>
      <c r="C1688" s="221"/>
      <c r="D1688" s="212"/>
      <c r="E1688" s="59"/>
      <c r="G1688" s="59"/>
    </row>
    <row r="1689" spans="1:7" ht="20.25" customHeight="1" x14ac:dyDescent="0.3">
      <c r="A1689" s="221"/>
      <c r="B1689" s="221"/>
      <c r="C1689" s="221"/>
      <c r="D1689" s="212"/>
      <c r="E1689" s="59"/>
      <c r="G1689" s="59"/>
    </row>
    <row r="1690" spans="1:7" ht="20.25" customHeight="1" x14ac:dyDescent="0.3">
      <c r="A1690" s="221"/>
      <c r="B1690" s="221"/>
      <c r="C1690" s="221"/>
      <c r="D1690" s="212"/>
      <c r="E1690" s="59"/>
      <c r="G1690" s="59"/>
    </row>
    <row r="1691" spans="1:7" ht="20.25" customHeight="1" x14ac:dyDescent="0.3">
      <c r="A1691" s="221"/>
      <c r="B1691" s="221"/>
      <c r="C1691" s="221"/>
      <c r="D1691" s="212"/>
      <c r="E1691" s="59"/>
      <c r="G1691" s="59"/>
    </row>
    <row r="1692" spans="1:7" ht="20.25" customHeight="1" x14ac:dyDescent="0.3">
      <c r="A1692" s="221"/>
      <c r="B1692" s="221"/>
      <c r="C1692" s="221"/>
      <c r="D1692" s="212"/>
      <c r="E1692" s="59"/>
      <c r="G1692" s="59"/>
    </row>
    <row r="1693" spans="1:7" ht="20.25" customHeight="1" x14ac:dyDescent="0.3">
      <c r="A1693" s="221"/>
      <c r="B1693" s="221"/>
      <c r="C1693" s="221"/>
      <c r="D1693" s="212"/>
      <c r="E1693" s="59"/>
      <c r="G1693" s="59"/>
    </row>
    <row r="1694" spans="1:7" ht="20.25" customHeight="1" x14ac:dyDescent="0.3">
      <c r="A1694" s="221"/>
      <c r="B1694" s="221"/>
      <c r="C1694" s="221"/>
      <c r="D1694" s="212"/>
      <c r="E1694" s="59"/>
      <c r="G1694" s="59"/>
    </row>
    <row r="1695" spans="1:7" ht="20.25" customHeight="1" x14ac:dyDescent="0.3">
      <c r="A1695" s="221"/>
      <c r="B1695" s="221"/>
      <c r="C1695" s="221"/>
      <c r="D1695" s="212"/>
      <c r="E1695" s="59"/>
      <c r="G1695" s="59"/>
    </row>
    <row r="1696" spans="1:7" ht="20.25" customHeight="1" x14ac:dyDescent="0.3">
      <c r="A1696" s="221"/>
      <c r="B1696" s="221"/>
      <c r="C1696" s="221"/>
      <c r="D1696" s="212"/>
      <c r="E1696" s="59"/>
      <c r="G1696" s="59"/>
    </row>
    <row r="1697" spans="1:7" ht="20.25" customHeight="1" x14ac:dyDescent="0.3">
      <c r="A1697" s="221"/>
      <c r="B1697" s="221"/>
      <c r="C1697" s="221"/>
      <c r="D1697" s="212"/>
      <c r="E1697" s="59"/>
      <c r="G1697" s="59"/>
    </row>
    <row r="1698" spans="1:7" ht="20.25" customHeight="1" x14ac:dyDescent="0.3">
      <c r="A1698" s="221"/>
      <c r="B1698" s="221"/>
      <c r="C1698" s="221"/>
      <c r="D1698" s="212"/>
      <c r="E1698" s="59"/>
      <c r="G1698" s="59"/>
    </row>
    <row r="1699" spans="1:7" ht="20.25" customHeight="1" x14ac:dyDescent="0.3">
      <c r="A1699" s="221"/>
      <c r="B1699" s="221"/>
      <c r="C1699" s="221"/>
      <c r="D1699" s="212"/>
      <c r="E1699" s="59"/>
      <c r="G1699" s="59"/>
    </row>
    <row r="1700" spans="1:7" ht="20.25" customHeight="1" x14ac:dyDescent="0.3">
      <c r="A1700" s="221"/>
      <c r="B1700" s="221"/>
      <c r="C1700" s="221"/>
      <c r="D1700" s="212"/>
      <c r="E1700" s="59"/>
      <c r="G1700" s="59"/>
    </row>
    <row r="1701" spans="1:7" ht="20.25" customHeight="1" x14ac:dyDescent="0.3">
      <c r="A1701" s="221"/>
      <c r="B1701" s="221"/>
      <c r="C1701" s="221"/>
      <c r="D1701" s="212"/>
      <c r="E1701" s="59"/>
      <c r="G1701" s="59"/>
    </row>
    <row r="1702" spans="1:7" ht="20.25" customHeight="1" x14ac:dyDescent="0.3">
      <c r="A1702" s="221"/>
      <c r="B1702" s="221"/>
      <c r="C1702" s="221"/>
      <c r="D1702" s="212"/>
      <c r="E1702" s="59"/>
      <c r="G1702" s="59"/>
    </row>
    <row r="1703" spans="1:7" ht="20.25" customHeight="1" x14ac:dyDescent="0.3">
      <c r="A1703" s="221"/>
      <c r="B1703" s="221"/>
      <c r="C1703" s="221"/>
      <c r="D1703" s="212"/>
      <c r="E1703" s="59"/>
      <c r="G1703" s="59"/>
    </row>
    <row r="1704" spans="1:7" ht="20.25" customHeight="1" x14ac:dyDescent="0.3">
      <c r="A1704" s="221"/>
      <c r="B1704" s="221"/>
      <c r="C1704" s="221"/>
      <c r="D1704" s="212"/>
      <c r="E1704" s="59"/>
      <c r="G1704" s="59"/>
    </row>
    <row r="1705" spans="1:7" ht="20.25" customHeight="1" x14ac:dyDescent="0.3">
      <c r="A1705" s="221"/>
      <c r="B1705" s="221"/>
      <c r="C1705" s="221"/>
      <c r="D1705" s="212"/>
      <c r="E1705" s="59"/>
      <c r="G1705" s="59"/>
    </row>
    <row r="1706" spans="1:7" ht="20.25" customHeight="1" x14ac:dyDescent="0.3">
      <c r="A1706" s="221"/>
      <c r="B1706" s="221"/>
      <c r="C1706" s="221"/>
      <c r="D1706" s="212"/>
      <c r="E1706" s="59"/>
      <c r="G1706" s="59"/>
    </row>
    <row r="1707" spans="1:7" ht="20.25" customHeight="1" x14ac:dyDescent="0.3">
      <c r="A1707" s="221"/>
      <c r="B1707" s="221"/>
      <c r="C1707" s="221"/>
      <c r="D1707" s="212"/>
      <c r="E1707" s="59"/>
      <c r="G1707" s="59"/>
    </row>
    <row r="1708" spans="1:7" ht="20.25" customHeight="1" x14ac:dyDescent="0.3">
      <c r="A1708" s="221"/>
      <c r="B1708" s="221"/>
      <c r="C1708" s="221"/>
      <c r="D1708" s="212"/>
      <c r="E1708" s="59"/>
      <c r="G1708" s="59"/>
    </row>
    <row r="1709" spans="1:7" ht="20.25" customHeight="1" x14ac:dyDescent="0.3">
      <c r="A1709" s="221"/>
      <c r="B1709" s="221"/>
      <c r="C1709" s="221"/>
      <c r="D1709" s="212"/>
      <c r="E1709" s="59"/>
      <c r="G1709" s="59"/>
    </row>
    <row r="1710" spans="1:7" ht="20.25" customHeight="1" x14ac:dyDescent="0.3">
      <c r="A1710" s="221"/>
      <c r="B1710" s="221"/>
      <c r="C1710" s="221"/>
      <c r="D1710" s="212"/>
      <c r="E1710" s="59"/>
      <c r="G1710" s="59"/>
    </row>
    <row r="1711" spans="1:7" ht="20.25" customHeight="1" x14ac:dyDescent="0.3">
      <c r="A1711" s="221"/>
      <c r="B1711" s="221"/>
      <c r="C1711" s="221"/>
      <c r="D1711" s="212"/>
      <c r="E1711" s="59"/>
      <c r="G1711" s="59"/>
    </row>
    <row r="1712" spans="1:7" ht="20.25" customHeight="1" x14ac:dyDescent="0.3">
      <c r="A1712" s="221"/>
      <c r="B1712" s="221"/>
      <c r="C1712" s="221"/>
      <c r="D1712" s="212"/>
      <c r="E1712" s="59"/>
      <c r="G1712" s="59"/>
    </row>
    <row r="1713" spans="1:7" ht="20.25" customHeight="1" x14ac:dyDescent="0.3">
      <c r="A1713" s="221"/>
      <c r="B1713" s="221"/>
      <c r="C1713" s="221"/>
      <c r="D1713" s="212"/>
      <c r="E1713" s="59"/>
      <c r="G1713" s="59"/>
    </row>
    <row r="1714" spans="1:7" ht="20.25" customHeight="1" x14ac:dyDescent="0.3">
      <c r="A1714" s="221"/>
      <c r="B1714" s="221"/>
      <c r="C1714" s="221"/>
      <c r="D1714" s="212"/>
      <c r="E1714" s="59"/>
      <c r="G1714" s="59"/>
    </row>
    <row r="1715" spans="1:7" ht="20.25" customHeight="1" x14ac:dyDescent="0.3">
      <c r="A1715" s="221"/>
      <c r="B1715" s="221"/>
      <c r="C1715" s="221"/>
      <c r="D1715" s="212"/>
      <c r="E1715" s="59"/>
      <c r="G1715" s="59"/>
    </row>
    <row r="1716" spans="1:7" ht="20.25" customHeight="1" x14ac:dyDescent="0.3">
      <c r="A1716" s="221"/>
      <c r="B1716" s="221"/>
      <c r="C1716" s="221"/>
      <c r="D1716" s="212"/>
      <c r="E1716" s="59"/>
      <c r="G1716" s="59"/>
    </row>
    <row r="1717" spans="1:7" ht="20.25" customHeight="1" x14ac:dyDescent="0.3">
      <c r="A1717" s="221"/>
      <c r="B1717" s="221"/>
      <c r="C1717" s="221"/>
      <c r="D1717" s="212"/>
      <c r="E1717" s="59"/>
      <c r="G1717" s="59"/>
    </row>
    <row r="1718" spans="1:7" ht="20.25" customHeight="1" x14ac:dyDescent="0.3">
      <c r="A1718" s="221"/>
      <c r="B1718" s="221"/>
      <c r="C1718" s="221"/>
      <c r="D1718" s="212"/>
      <c r="E1718" s="59"/>
      <c r="G1718" s="59"/>
    </row>
    <row r="1719" spans="1:7" ht="20.25" customHeight="1" x14ac:dyDescent="0.3">
      <c r="A1719" s="221"/>
      <c r="B1719" s="221"/>
      <c r="C1719" s="221"/>
      <c r="D1719" s="212"/>
      <c r="E1719" s="59"/>
      <c r="G1719" s="59"/>
    </row>
    <row r="1720" spans="1:7" ht="20.25" customHeight="1" x14ac:dyDescent="0.3">
      <c r="A1720" s="221"/>
      <c r="B1720" s="221"/>
      <c r="C1720" s="221"/>
      <c r="D1720" s="212"/>
      <c r="E1720" s="59"/>
      <c r="G1720" s="59"/>
    </row>
    <row r="1721" spans="1:7" ht="20.25" customHeight="1" x14ac:dyDescent="0.3">
      <c r="A1721" s="221"/>
      <c r="B1721" s="221"/>
      <c r="C1721" s="221"/>
      <c r="D1721" s="212"/>
      <c r="E1721" s="59"/>
      <c r="G1721" s="59"/>
    </row>
    <row r="1722" spans="1:7" ht="20.25" customHeight="1" x14ac:dyDescent="0.3">
      <c r="A1722" s="221"/>
      <c r="B1722" s="221"/>
      <c r="C1722" s="221"/>
      <c r="D1722" s="212"/>
      <c r="E1722" s="59"/>
      <c r="G1722" s="59"/>
    </row>
    <row r="1723" spans="1:7" ht="20.25" customHeight="1" x14ac:dyDescent="0.3">
      <c r="A1723" s="221"/>
      <c r="B1723" s="221"/>
      <c r="C1723" s="221"/>
      <c r="D1723" s="212"/>
      <c r="E1723" s="59"/>
      <c r="G1723" s="59"/>
    </row>
    <row r="1724" spans="1:7" ht="20.25" customHeight="1" x14ac:dyDescent="0.3">
      <c r="A1724" s="221"/>
      <c r="B1724" s="221"/>
      <c r="C1724" s="221"/>
      <c r="D1724" s="212"/>
      <c r="E1724" s="59"/>
      <c r="G1724" s="59"/>
    </row>
    <row r="1725" spans="1:7" ht="20.25" customHeight="1" x14ac:dyDescent="0.3">
      <c r="A1725" s="221"/>
      <c r="B1725" s="221"/>
      <c r="C1725" s="221"/>
      <c r="D1725" s="212"/>
      <c r="E1725" s="59"/>
      <c r="G1725" s="59"/>
    </row>
    <row r="1726" spans="1:7" ht="20.25" customHeight="1" x14ac:dyDescent="0.3">
      <c r="A1726" s="221"/>
      <c r="B1726" s="221"/>
      <c r="C1726" s="221"/>
      <c r="D1726" s="212"/>
      <c r="E1726" s="59"/>
      <c r="G1726" s="59"/>
    </row>
    <row r="1727" spans="1:7" ht="20.25" customHeight="1" x14ac:dyDescent="0.3">
      <c r="A1727" s="221"/>
      <c r="B1727" s="221"/>
      <c r="C1727" s="221"/>
      <c r="D1727" s="212"/>
      <c r="E1727" s="59"/>
      <c r="G1727" s="59"/>
    </row>
    <row r="1728" spans="1:7" ht="20.25" customHeight="1" x14ac:dyDescent="0.3">
      <c r="A1728" s="221"/>
      <c r="B1728" s="221"/>
      <c r="C1728" s="221"/>
      <c r="D1728" s="212"/>
      <c r="E1728" s="59"/>
      <c r="G1728" s="59"/>
    </row>
    <row r="1729" spans="1:7" ht="20.25" customHeight="1" x14ac:dyDescent="0.3">
      <c r="A1729" s="221"/>
      <c r="B1729" s="221"/>
      <c r="C1729" s="221"/>
      <c r="D1729" s="212"/>
      <c r="E1729" s="59"/>
      <c r="G1729" s="59"/>
    </row>
    <row r="1730" spans="1:7" ht="20.25" customHeight="1" x14ac:dyDescent="0.3">
      <c r="A1730" s="221"/>
      <c r="B1730" s="221"/>
      <c r="C1730" s="221"/>
      <c r="D1730" s="212"/>
      <c r="E1730" s="59"/>
      <c r="G1730" s="59"/>
    </row>
    <row r="1731" spans="1:7" ht="20.25" customHeight="1" x14ac:dyDescent="0.3">
      <c r="A1731" s="221"/>
      <c r="B1731" s="221"/>
      <c r="C1731" s="221"/>
      <c r="D1731" s="212"/>
      <c r="E1731" s="59"/>
      <c r="G1731" s="59"/>
    </row>
    <row r="1732" spans="1:7" ht="20.25" customHeight="1" x14ac:dyDescent="0.3">
      <c r="A1732" s="221"/>
      <c r="B1732" s="221"/>
      <c r="C1732" s="221"/>
      <c r="D1732" s="212"/>
      <c r="E1732" s="59"/>
      <c r="G1732" s="59"/>
    </row>
    <row r="1733" spans="1:7" ht="20.25" customHeight="1" x14ac:dyDescent="0.3">
      <c r="A1733" s="221"/>
      <c r="B1733" s="221"/>
      <c r="C1733" s="221"/>
      <c r="D1733" s="212"/>
      <c r="E1733" s="59"/>
      <c r="G1733" s="59"/>
    </row>
    <row r="1734" spans="1:7" ht="20.25" customHeight="1" x14ac:dyDescent="0.3">
      <c r="A1734" s="221"/>
      <c r="B1734" s="221"/>
      <c r="C1734" s="221"/>
      <c r="D1734" s="212"/>
      <c r="E1734" s="59"/>
      <c r="G1734" s="59"/>
    </row>
    <row r="1735" spans="1:7" ht="20.25" customHeight="1" x14ac:dyDescent="0.3">
      <c r="A1735" s="221"/>
      <c r="B1735" s="221"/>
      <c r="C1735" s="221"/>
      <c r="D1735" s="212"/>
      <c r="E1735" s="59"/>
      <c r="G1735" s="59"/>
    </row>
    <row r="1736" spans="1:7" ht="20.25" customHeight="1" x14ac:dyDescent="0.3">
      <c r="A1736" s="221"/>
      <c r="B1736" s="221"/>
      <c r="C1736" s="221"/>
      <c r="D1736" s="212"/>
      <c r="E1736" s="59"/>
      <c r="G1736" s="59"/>
    </row>
    <row r="1737" spans="1:7" ht="20.25" customHeight="1" x14ac:dyDescent="0.3">
      <c r="A1737" s="221"/>
      <c r="B1737" s="221"/>
      <c r="C1737" s="221"/>
      <c r="D1737" s="212"/>
      <c r="E1737" s="59"/>
      <c r="G1737" s="59"/>
    </row>
    <row r="1738" spans="1:7" ht="20.25" customHeight="1" x14ac:dyDescent="0.3">
      <c r="A1738" s="221"/>
      <c r="B1738" s="221"/>
      <c r="C1738" s="221"/>
      <c r="D1738" s="212"/>
      <c r="E1738" s="59"/>
      <c r="G1738" s="59"/>
    </row>
    <row r="1739" spans="1:7" ht="20.25" customHeight="1" x14ac:dyDescent="0.3">
      <c r="A1739" s="221"/>
      <c r="B1739" s="221"/>
      <c r="C1739" s="221"/>
      <c r="D1739" s="212"/>
      <c r="E1739" s="59"/>
      <c r="G1739" s="59"/>
    </row>
    <row r="1740" spans="1:7" ht="20.25" customHeight="1" x14ac:dyDescent="0.3">
      <c r="A1740" s="221"/>
      <c r="B1740" s="221"/>
      <c r="C1740" s="221"/>
      <c r="D1740" s="212"/>
      <c r="E1740" s="59"/>
      <c r="G1740" s="59"/>
    </row>
    <row r="1741" spans="1:7" ht="20.25" customHeight="1" x14ac:dyDescent="0.3">
      <c r="A1741" s="221"/>
      <c r="B1741" s="221"/>
      <c r="C1741" s="221"/>
      <c r="D1741" s="212"/>
      <c r="E1741" s="59"/>
      <c r="G1741" s="59"/>
    </row>
    <row r="1742" spans="1:7" ht="20.25" customHeight="1" x14ac:dyDescent="0.3">
      <c r="A1742" s="221"/>
      <c r="B1742" s="221"/>
      <c r="C1742" s="221"/>
      <c r="D1742" s="212"/>
      <c r="E1742" s="59"/>
      <c r="G1742" s="59"/>
    </row>
    <row r="1743" spans="1:7" ht="20.25" customHeight="1" x14ac:dyDescent="0.3">
      <c r="A1743" s="221"/>
      <c r="B1743" s="221"/>
      <c r="C1743" s="221"/>
      <c r="D1743" s="212"/>
      <c r="E1743" s="59"/>
      <c r="G1743" s="59"/>
    </row>
    <row r="1744" spans="1:7" ht="20.25" customHeight="1" x14ac:dyDescent="0.3">
      <c r="A1744" s="221"/>
      <c r="B1744" s="221"/>
      <c r="C1744" s="221"/>
      <c r="D1744" s="212"/>
      <c r="E1744" s="59"/>
      <c r="G1744" s="59"/>
    </row>
    <row r="1745" spans="1:7" ht="20.25" customHeight="1" x14ac:dyDescent="0.3">
      <c r="A1745" s="221"/>
      <c r="B1745" s="221"/>
      <c r="C1745" s="221"/>
      <c r="D1745" s="212"/>
      <c r="E1745" s="59"/>
      <c r="G1745" s="59"/>
    </row>
    <row r="1746" spans="1:7" ht="20.25" customHeight="1" x14ac:dyDescent="0.3">
      <c r="A1746" s="221"/>
      <c r="B1746" s="221"/>
      <c r="C1746" s="221"/>
      <c r="D1746" s="212"/>
      <c r="E1746" s="59"/>
      <c r="G1746" s="59"/>
    </row>
    <row r="1747" spans="1:7" ht="20.25" customHeight="1" x14ac:dyDescent="0.3">
      <c r="A1747" s="221"/>
      <c r="B1747" s="221"/>
      <c r="C1747" s="221"/>
      <c r="D1747" s="212"/>
      <c r="E1747" s="59"/>
      <c r="G1747" s="59"/>
    </row>
    <row r="1748" spans="1:7" ht="20.25" customHeight="1" x14ac:dyDescent="0.3">
      <c r="A1748" s="221"/>
      <c r="B1748" s="221"/>
      <c r="C1748" s="221"/>
      <c r="D1748" s="212"/>
      <c r="E1748" s="59"/>
      <c r="G1748" s="59"/>
    </row>
    <row r="1749" spans="1:7" ht="20.25" customHeight="1" x14ac:dyDescent="0.3">
      <c r="A1749" s="221"/>
      <c r="B1749" s="221"/>
      <c r="C1749" s="221"/>
      <c r="D1749" s="212"/>
      <c r="E1749" s="59"/>
      <c r="G1749" s="59"/>
    </row>
    <row r="1750" spans="1:7" ht="20.25" customHeight="1" x14ac:dyDescent="0.3">
      <c r="A1750" s="221"/>
      <c r="B1750" s="221"/>
      <c r="C1750" s="221"/>
      <c r="D1750" s="212"/>
      <c r="E1750" s="59"/>
      <c r="G1750" s="59"/>
    </row>
    <row r="1751" spans="1:7" ht="20.25" customHeight="1" x14ac:dyDescent="0.3">
      <c r="A1751" s="221"/>
      <c r="B1751" s="221"/>
      <c r="C1751" s="221"/>
      <c r="D1751" s="212"/>
      <c r="E1751" s="59"/>
      <c r="G1751" s="59"/>
    </row>
    <row r="1752" spans="1:7" ht="20.25" customHeight="1" x14ac:dyDescent="0.3">
      <c r="A1752" s="221"/>
      <c r="B1752" s="221"/>
      <c r="C1752" s="221"/>
      <c r="D1752" s="212"/>
      <c r="E1752" s="59"/>
      <c r="G1752" s="59"/>
    </row>
    <row r="1753" spans="1:7" ht="20.25" customHeight="1" x14ac:dyDescent="0.3">
      <c r="A1753" s="221"/>
      <c r="B1753" s="221"/>
      <c r="C1753" s="221"/>
      <c r="D1753" s="212"/>
      <c r="E1753" s="59"/>
      <c r="G1753" s="59"/>
    </row>
    <row r="1754" spans="1:7" ht="20.25" customHeight="1" x14ac:dyDescent="0.3">
      <c r="A1754" s="221"/>
      <c r="B1754" s="221"/>
      <c r="C1754" s="221"/>
      <c r="D1754" s="212"/>
      <c r="E1754" s="59"/>
      <c r="G1754" s="59"/>
    </row>
    <row r="1755" spans="1:7" ht="20.25" customHeight="1" x14ac:dyDescent="0.3">
      <c r="A1755" s="221"/>
      <c r="B1755" s="221"/>
      <c r="C1755" s="221"/>
      <c r="D1755" s="212"/>
      <c r="E1755" s="59"/>
      <c r="G1755" s="59"/>
    </row>
    <row r="1756" spans="1:7" ht="20.25" customHeight="1" x14ac:dyDescent="0.3">
      <c r="A1756" s="221"/>
      <c r="B1756" s="221"/>
      <c r="C1756" s="221"/>
      <c r="D1756" s="212"/>
      <c r="E1756" s="59"/>
      <c r="G1756" s="59"/>
    </row>
    <row r="1757" spans="1:7" ht="20.25" customHeight="1" x14ac:dyDescent="0.3">
      <c r="A1757" s="221"/>
      <c r="B1757" s="221"/>
      <c r="C1757" s="221"/>
      <c r="D1757" s="212"/>
      <c r="E1757" s="59"/>
      <c r="G1757" s="59"/>
    </row>
    <row r="1758" spans="1:7" ht="20.25" customHeight="1" x14ac:dyDescent="0.3">
      <c r="A1758" s="221"/>
      <c r="B1758" s="221"/>
      <c r="C1758" s="221"/>
      <c r="D1758" s="212"/>
      <c r="E1758" s="59"/>
      <c r="G1758" s="59"/>
    </row>
    <row r="1759" spans="1:7" ht="20.25" customHeight="1" x14ac:dyDescent="0.3">
      <c r="A1759" s="221"/>
      <c r="B1759" s="221"/>
      <c r="C1759" s="221"/>
      <c r="D1759" s="212"/>
      <c r="E1759" s="59"/>
      <c r="G1759" s="59"/>
    </row>
    <row r="1760" spans="1:7" ht="20.25" customHeight="1" x14ac:dyDescent="0.3">
      <c r="A1760" s="221"/>
      <c r="B1760" s="221"/>
      <c r="C1760" s="221"/>
      <c r="D1760" s="212"/>
      <c r="E1760" s="59"/>
      <c r="G1760" s="59"/>
    </row>
    <row r="1761" spans="1:7" ht="20.25" customHeight="1" x14ac:dyDescent="0.3">
      <c r="A1761" s="221"/>
      <c r="B1761" s="221"/>
      <c r="C1761" s="221"/>
      <c r="D1761" s="212"/>
      <c r="E1761" s="59"/>
      <c r="G1761" s="59"/>
    </row>
    <row r="1762" spans="1:7" ht="20.25" customHeight="1" x14ac:dyDescent="0.3">
      <c r="A1762" s="221"/>
      <c r="B1762" s="221"/>
      <c r="C1762" s="221"/>
      <c r="D1762" s="212"/>
      <c r="E1762" s="59"/>
      <c r="G1762" s="59"/>
    </row>
    <row r="1763" spans="1:7" ht="20.25" customHeight="1" x14ac:dyDescent="0.3">
      <c r="A1763" s="221"/>
      <c r="B1763" s="221"/>
      <c r="C1763" s="221"/>
      <c r="D1763" s="212"/>
      <c r="E1763" s="59"/>
      <c r="G1763" s="59"/>
    </row>
    <row r="1764" spans="1:7" ht="20.25" customHeight="1" x14ac:dyDescent="0.3">
      <c r="A1764" s="221"/>
      <c r="B1764" s="221"/>
      <c r="C1764" s="221"/>
      <c r="D1764" s="212"/>
      <c r="E1764" s="59"/>
      <c r="G1764" s="59"/>
    </row>
    <row r="1765" spans="1:7" ht="20.25" customHeight="1" x14ac:dyDescent="0.3">
      <c r="A1765" s="221"/>
      <c r="B1765" s="221"/>
      <c r="C1765" s="221"/>
      <c r="D1765" s="212"/>
      <c r="E1765" s="59"/>
      <c r="G1765" s="59"/>
    </row>
    <row r="1766" spans="1:7" ht="20.25" customHeight="1" x14ac:dyDescent="0.3">
      <c r="A1766" s="221"/>
      <c r="B1766" s="221"/>
      <c r="C1766" s="221"/>
      <c r="D1766" s="212"/>
      <c r="E1766" s="59"/>
      <c r="G1766" s="59"/>
    </row>
    <row r="1767" spans="1:7" ht="20.25" customHeight="1" x14ac:dyDescent="0.3">
      <c r="A1767" s="221"/>
      <c r="B1767" s="221"/>
      <c r="C1767" s="221"/>
      <c r="D1767" s="212"/>
      <c r="E1767" s="59"/>
      <c r="G1767" s="59"/>
    </row>
    <row r="1768" spans="1:7" ht="20.25" customHeight="1" x14ac:dyDescent="0.3">
      <c r="A1768" s="221"/>
      <c r="B1768" s="221"/>
      <c r="C1768" s="221"/>
      <c r="D1768" s="212"/>
      <c r="E1768" s="59"/>
      <c r="G1768" s="59"/>
    </row>
    <row r="1769" spans="1:7" ht="20.25" customHeight="1" x14ac:dyDescent="0.3">
      <c r="A1769" s="221"/>
      <c r="B1769" s="221"/>
      <c r="C1769" s="221"/>
      <c r="D1769" s="212"/>
      <c r="E1769" s="59"/>
      <c r="G1769" s="59"/>
    </row>
    <row r="1770" spans="1:7" ht="20.25" customHeight="1" x14ac:dyDescent="0.3">
      <c r="A1770" s="221"/>
      <c r="B1770" s="221"/>
      <c r="C1770" s="221"/>
      <c r="D1770" s="212"/>
      <c r="E1770" s="59"/>
      <c r="G1770" s="59"/>
    </row>
    <row r="1771" spans="1:7" ht="20.25" customHeight="1" x14ac:dyDescent="0.3">
      <c r="A1771" s="221"/>
      <c r="B1771" s="221"/>
      <c r="C1771" s="221"/>
      <c r="D1771" s="212"/>
      <c r="E1771" s="59"/>
      <c r="G1771" s="59"/>
    </row>
    <row r="1772" spans="1:7" ht="20.25" customHeight="1" x14ac:dyDescent="0.3">
      <c r="A1772" s="221"/>
      <c r="B1772" s="221"/>
      <c r="C1772" s="221"/>
      <c r="D1772" s="212"/>
      <c r="E1772" s="59"/>
      <c r="G1772" s="59"/>
    </row>
    <row r="1773" spans="1:7" ht="20.25" customHeight="1" x14ac:dyDescent="0.3">
      <c r="A1773" s="221"/>
      <c r="B1773" s="221"/>
      <c r="C1773" s="221"/>
      <c r="D1773" s="212"/>
      <c r="E1773" s="59"/>
      <c r="G1773" s="59"/>
    </row>
    <row r="1774" spans="1:7" ht="20.25" customHeight="1" x14ac:dyDescent="0.3">
      <c r="A1774" s="221"/>
      <c r="B1774" s="221"/>
      <c r="C1774" s="221"/>
      <c r="D1774" s="212"/>
      <c r="E1774" s="59"/>
      <c r="G1774" s="59"/>
    </row>
    <row r="1775" spans="1:7" ht="20.25" customHeight="1" x14ac:dyDescent="0.3">
      <c r="A1775" s="221"/>
      <c r="B1775" s="221"/>
      <c r="C1775" s="221"/>
      <c r="D1775" s="212"/>
      <c r="E1775" s="59"/>
      <c r="G1775" s="59"/>
    </row>
    <row r="1776" spans="1:7" ht="20.25" customHeight="1" x14ac:dyDescent="0.3">
      <c r="A1776" s="221"/>
      <c r="B1776" s="221"/>
      <c r="C1776" s="221"/>
      <c r="D1776" s="212"/>
      <c r="E1776" s="59"/>
      <c r="G1776" s="59"/>
    </row>
    <row r="1777" spans="1:7" ht="20.25" customHeight="1" x14ac:dyDescent="0.3">
      <c r="A1777" s="221"/>
      <c r="B1777" s="221"/>
      <c r="C1777" s="221"/>
      <c r="D1777" s="212"/>
      <c r="E1777" s="59"/>
      <c r="G1777" s="59"/>
    </row>
    <row r="1778" spans="1:7" ht="20.25" customHeight="1" x14ac:dyDescent="0.3">
      <c r="A1778" s="221"/>
      <c r="B1778" s="221"/>
      <c r="C1778" s="221"/>
      <c r="D1778" s="212"/>
      <c r="E1778" s="59"/>
      <c r="G1778" s="59"/>
    </row>
    <row r="1779" spans="1:7" ht="20.25" customHeight="1" x14ac:dyDescent="0.3">
      <c r="A1779" s="221"/>
      <c r="B1779" s="221"/>
      <c r="C1779" s="221"/>
      <c r="D1779" s="212"/>
      <c r="E1779" s="59"/>
      <c r="G1779" s="59"/>
    </row>
    <row r="1780" spans="1:7" ht="20.25" customHeight="1" x14ac:dyDescent="0.3">
      <c r="A1780" s="221"/>
      <c r="B1780" s="221"/>
      <c r="C1780" s="221"/>
      <c r="D1780" s="212"/>
      <c r="E1780" s="59"/>
      <c r="G1780" s="59"/>
    </row>
    <row r="1781" spans="1:7" ht="20.25" customHeight="1" x14ac:dyDescent="0.3">
      <c r="A1781" s="221"/>
      <c r="B1781" s="221"/>
      <c r="C1781" s="221"/>
      <c r="D1781" s="212"/>
      <c r="E1781" s="59"/>
      <c r="G1781" s="59"/>
    </row>
    <row r="1782" spans="1:7" ht="20.25" customHeight="1" x14ac:dyDescent="0.3">
      <c r="A1782" s="221"/>
      <c r="B1782" s="221"/>
      <c r="C1782" s="221"/>
      <c r="D1782" s="212"/>
      <c r="E1782" s="59"/>
      <c r="G1782" s="59"/>
    </row>
    <row r="1783" spans="1:7" ht="20.25" customHeight="1" x14ac:dyDescent="0.3">
      <c r="A1783" s="221"/>
      <c r="B1783" s="221"/>
      <c r="C1783" s="221"/>
      <c r="D1783" s="212"/>
      <c r="E1783" s="59"/>
      <c r="G1783" s="59"/>
    </row>
    <row r="1784" spans="1:7" ht="20.25" customHeight="1" x14ac:dyDescent="0.3">
      <c r="A1784" s="221"/>
      <c r="B1784" s="221"/>
      <c r="C1784" s="221"/>
      <c r="D1784" s="212"/>
      <c r="E1784" s="59"/>
      <c r="G1784" s="59"/>
    </row>
    <row r="1785" spans="1:7" ht="20.25" customHeight="1" x14ac:dyDescent="0.3">
      <c r="A1785" s="221"/>
      <c r="B1785" s="221"/>
      <c r="C1785" s="221"/>
      <c r="D1785" s="212"/>
      <c r="E1785" s="59"/>
      <c r="G1785" s="59"/>
    </row>
    <row r="1786" spans="1:7" ht="20.25" customHeight="1" x14ac:dyDescent="0.3">
      <c r="A1786" s="221"/>
      <c r="B1786" s="221"/>
      <c r="C1786" s="221"/>
      <c r="D1786" s="212"/>
      <c r="E1786" s="59"/>
      <c r="G1786" s="59"/>
    </row>
    <row r="1787" spans="1:7" ht="20.25" customHeight="1" x14ac:dyDescent="0.3">
      <c r="A1787" s="221"/>
      <c r="B1787" s="221"/>
      <c r="C1787" s="221"/>
      <c r="D1787" s="212"/>
      <c r="E1787" s="59"/>
      <c r="G1787" s="59"/>
    </row>
    <row r="1788" spans="1:7" ht="20.25" customHeight="1" x14ac:dyDescent="0.3">
      <c r="A1788" s="221"/>
      <c r="B1788" s="221"/>
      <c r="C1788" s="221"/>
      <c r="D1788" s="212"/>
      <c r="E1788" s="59"/>
      <c r="G1788" s="59"/>
    </row>
    <row r="1789" spans="1:7" ht="20.25" customHeight="1" x14ac:dyDescent="0.3">
      <c r="A1789" s="221"/>
      <c r="B1789" s="221"/>
      <c r="C1789" s="221"/>
      <c r="D1789" s="212"/>
      <c r="E1789" s="59"/>
      <c r="G1789" s="59"/>
    </row>
    <row r="1790" spans="1:7" ht="20.25" customHeight="1" x14ac:dyDescent="0.3">
      <c r="A1790" s="221"/>
      <c r="B1790" s="221"/>
      <c r="C1790" s="221"/>
      <c r="D1790" s="212"/>
      <c r="E1790" s="59"/>
      <c r="G1790" s="59"/>
    </row>
    <row r="1791" spans="1:7" ht="20.25" customHeight="1" x14ac:dyDescent="0.3">
      <c r="A1791" s="221"/>
      <c r="B1791" s="221"/>
      <c r="C1791" s="221"/>
      <c r="D1791" s="212"/>
      <c r="E1791" s="59"/>
      <c r="G1791" s="59"/>
    </row>
    <row r="1792" spans="1:7" ht="20.25" customHeight="1" x14ac:dyDescent="0.3">
      <c r="A1792" s="221"/>
      <c r="B1792" s="221"/>
      <c r="C1792" s="221"/>
      <c r="D1792" s="212"/>
      <c r="E1792" s="59"/>
      <c r="G1792" s="59"/>
    </row>
    <row r="1793" spans="1:7" ht="20.25" customHeight="1" x14ac:dyDescent="0.3">
      <c r="A1793" s="221"/>
      <c r="B1793" s="221"/>
      <c r="C1793" s="221"/>
      <c r="D1793" s="212"/>
      <c r="E1793" s="59"/>
      <c r="G1793" s="59"/>
    </row>
    <row r="1794" spans="1:7" ht="20.25" customHeight="1" x14ac:dyDescent="0.3">
      <c r="A1794" s="221"/>
      <c r="B1794" s="221"/>
      <c r="C1794" s="221"/>
      <c r="D1794" s="212"/>
      <c r="E1794" s="59"/>
      <c r="G1794" s="59"/>
    </row>
    <row r="1795" spans="1:7" ht="20.25" customHeight="1" x14ac:dyDescent="0.3">
      <c r="A1795" s="221"/>
      <c r="B1795" s="221"/>
      <c r="C1795" s="221"/>
      <c r="D1795" s="212"/>
      <c r="E1795" s="59"/>
      <c r="G1795" s="59"/>
    </row>
    <row r="1796" spans="1:7" ht="20.25" customHeight="1" x14ac:dyDescent="0.3">
      <c r="A1796" s="221"/>
      <c r="B1796" s="221"/>
      <c r="C1796" s="221"/>
      <c r="D1796" s="212"/>
      <c r="E1796" s="59"/>
      <c r="G1796" s="59"/>
    </row>
    <row r="1797" spans="1:7" ht="20.25" customHeight="1" x14ac:dyDescent="0.3">
      <c r="A1797" s="221"/>
      <c r="B1797" s="221"/>
      <c r="C1797" s="221"/>
      <c r="D1797" s="212"/>
      <c r="E1797" s="59"/>
      <c r="G1797" s="59"/>
    </row>
    <row r="1798" spans="1:7" ht="20.25" customHeight="1" x14ac:dyDescent="0.3">
      <c r="A1798" s="221"/>
      <c r="B1798" s="221"/>
      <c r="C1798" s="221"/>
      <c r="D1798" s="212"/>
      <c r="E1798" s="59"/>
      <c r="G1798" s="59"/>
    </row>
    <row r="1799" spans="1:7" ht="20.25" customHeight="1" x14ac:dyDescent="0.3">
      <c r="A1799" s="221"/>
      <c r="B1799" s="221"/>
      <c r="C1799" s="221"/>
      <c r="D1799" s="212"/>
      <c r="E1799" s="59"/>
      <c r="G1799" s="59"/>
    </row>
    <row r="1800" spans="1:7" ht="20.25" customHeight="1" x14ac:dyDescent="0.3">
      <c r="A1800" s="221"/>
      <c r="B1800" s="221"/>
      <c r="C1800" s="221"/>
      <c r="D1800" s="212"/>
      <c r="E1800" s="59"/>
      <c r="G1800" s="59"/>
    </row>
    <row r="1801" spans="1:7" ht="20.25" customHeight="1" x14ac:dyDescent="0.3">
      <c r="A1801" s="221"/>
      <c r="B1801" s="221"/>
      <c r="C1801" s="221"/>
      <c r="D1801" s="212"/>
      <c r="E1801" s="59"/>
      <c r="G1801" s="59"/>
    </row>
    <row r="1802" spans="1:7" ht="20.25" customHeight="1" x14ac:dyDescent="0.3">
      <c r="A1802" s="221"/>
      <c r="B1802" s="221"/>
      <c r="C1802" s="221"/>
      <c r="D1802" s="212"/>
      <c r="E1802" s="59"/>
      <c r="G1802" s="59"/>
    </row>
    <row r="1803" spans="1:7" ht="20.25" customHeight="1" x14ac:dyDescent="0.3">
      <c r="A1803" s="221"/>
      <c r="B1803" s="221"/>
      <c r="C1803" s="221"/>
      <c r="D1803" s="212"/>
      <c r="E1803" s="59"/>
      <c r="G1803" s="59"/>
    </row>
    <row r="1804" spans="1:7" ht="20.25" customHeight="1" x14ac:dyDescent="0.3">
      <c r="A1804" s="221"/>
      <c r="B1804" s="221"/>
      <c r="C1804" s="221"/>
      <c r="D1804" s="212"/>
      <c r="E1804" s="59"/>
      <c r="G1804" s="59"/>
    </row>
    <row r="1805" spans="1:7" ht="20.25" customHeight="1" x14ac:dyDescent="0.3">
      <c r="A1805" s="221"/>
      <c r="B1805" s="221"/>
      <c r="C1805" s="221"/>
      <c r="D1805" s="212"/>
      <c r="E1805" s="59"/>
      <c r="G1805" s="59"/>
    </row>
    <row r="1806" spans="1:7" ht="20.25" customHeight="1" x14ac:dyDescent="0.3">
      <c r="A1806" s="221"/>
      <c r="B1806" s="221"/>
      <c r="C1806" s="221"/>
      <c r="D1806" s="212"/>
      <c r="E1806" s="59"/>
      <c r="G1806" s="59"/>
    </row>
    <row r="1807" spans="1:7" ht="20.25" customHeight="1" x14ac:dyDescent="0.3">
      <c r="A1807" s="221"/>
      <c r="B1807" s="221"/>
      <c r="C1807" s="221"/>
      <c r="D1807" s="212"/>
      <c r="E1807" s="59"/>
      <c r="G1807" s="59"/>
    </row>
    <row r="1808" spans="1:7" ht="20.25" customHeight="1" x14ac:dyDescent="0.3">
      <c r="A1808" s="221"/>
      <c r="B1808" s="221"/>
      <c r="C1808" s="221"/>
      <c r="D1808" s="212"/>
      <c r="E1808" s="59"/>
      <c r="G1808" s="59"/>
    </row>
    <row r="1809" spans="1:7" ht="20.25" customHeight="1" x14ac:dyDescent="0.3">
      <c r="A1809" s="221"/>
      <c r="B1809" s="221"/>
      <c r="C1809" s="221"/>
      <c r="D1809" s="212"/>
      <c r="E1809" s="59"/>
      <c r="G1809" s="59"/>
    </row>
    <row r="1810" spans="1:7" ht="20.25" customHeight="1" x14ac:dyDescent="0.3">
      <c r="A1810" s="221"/>
      <c r="B1810" s="221"/>
      <c r="C1810" s="221"/>
      <c r="D1810" s="212"/>
      <c r="E1810" s="59"/>
      <c r="G1810" s="59"/>
    </row>
    <row r="1811" spans="1:7" ht="20.25" customHeight="1" x14ac:dyDescent="0.3">
      <c r="A1811" s="221"/>
      <c r="B1811" s="221"/>
      <c r="C1811" s="221"/>
      <c r="D1811" s="212"/>
      <c r="E1811" s="59"/>
      <c r="G1811" s="59"/>
    </row>
    <row r="1812" spans="1:7" ht="20.25" customHeight="1" x14ac:dyDescent="0.3">
      <c r="A1812" s="221"/>
      <c r="B1812" s="221"/>
      <c r="C1812" s="221"/>
      <c r="D1812" s="212"/>
      <c r="E1812" s="59"/>
      <c r="G1812" s="59"/>
    </row>
    <row r="1813" spans="1:7" ht="20.25" customHeight="1" x14ac:dyDescent="0.3">
      <c r="A1813" s="221"/>
      <c r="B1813" s="221"/>
      <c r="C1813" s="221"/>
      <c r="D1813" s="212"/>
      <c r="E1813" s="59"/>
      <c r="G1813" s="59"/>
    </row>
    <row r="1814" spans="1:7" ht="20.25" customHeight="1" x14ac:dyDescent="0.3">
      <c r="A1814" s="221"/>
      <c r="B1814" s="221"/>
      <c r="C1814" s="221"/>
      <c r="D1814" s="212"/>
      <c r="E1814" s="59"/>
      <c r="G1814" s="59"/>
    </row>
    <row r="1815" spans="1:7" ht="20.25" customHeight="1" x14ac:dyDescent="0.3">
      <c r="A1815" s="221"/>
      <c r="B1815" s="221"/>
      <c r="C1815" s="221"/>
      <c r="D1815" s="212"/>
      <c r="E1815" s="59"/>
      <c r="G1815" s="59"/>
    </row>
    <row r="1816" spans="1:7" ht="20.25" customHeight="1" x14ac:dyDescent="0.3">
      <c r="A1816" s="221"/>
      <c r="B1816" s="221"/>
      <c r="C1816" s="221"/>
      <c r="D1816" s="212"/>
      <c r="E1816" s="59"/>
      <c r="G1816" s="59"/>
    </row>
    <row r="1817" spans="1:7" ht="20.25" customHeight="1" x14ac:dyDescent="0.3">
      <c r="A1817" s="221"/>
      <c r="B1817" s="221"/>
      <c r="C1817" s="221"/>
      <c r="D1817" s="212"/>
      <c r="E1817" s="59"/>
      <c r="G1817" s="59"/>
    </row>
    <row r="1818" spans="1:7" ht="20.25" customHeight="1" x14ac:dyDescent="0.3">
      <c r="A1818" s="221"/>
      <c r="B1818" s="221"/>
      <c r="C1818" s="221"/>
      <c r="D1818" s="212"/>
      <c r="E1818" s="59"/>
      <c r="G1818" s="59"/>
    </row>
    <row r="1819" spans="1:7" ht="20.25" customHeight="1" x14ac:dyDescent="0.3">
      <c r="A1819" s="221"/>
      <c r="B1819" s="221"/>
      <c r="C1819" s="221"/>
      <c r="D1819" s="212"/>
      <c r="E1819" s="59"/>
      <c r="G1819" s="59"/>
    </row>
    <row r="1820" spans="1:7" ht="20.25" customHeight="1" x14ac:dyDescent="0.3">
      <c r="A1820" s="221"/>
      <c r="B1820" s="221"/>
      <c r="C1820" s="221"/>
      <c r="D1820" s="212"/>
      <c r="E1820" s="59"/>
      <c r="G1820" s="59"/>
    </row>
    <row r="1821" spans="1:7" ht="20.25" customHeight="1" x14ac:dyDescent="0.3">
      <c r="A1821" s="221"/>
      <c r="B1821" s="221"/>
      <c r="C1821" s="221"/>
      <c r="D1821" s="212"/>
      <c r="E1821" s="59"/>
      <c r="G1821" s="59"/>
    </row>
    <row r="1822" spans="1:7" ht="20.25" customHeight="1" x14ac:dyDescent="0.3">
      <c r="A1822" s="221"/>
      <c r="B1822" s="221"/>
      <c r="C1822" s="221"/>
      <c r="D1822" s="212"/>
      <c r="E1822" s="59"/>
      <c r="G1822" s="59"/>
    </row>
    <row r="1823" spans="1:7" ht="20.25" customHeight="1" x14ac:dyDescent="0.3">
      <c r="A1823" s="221"/>
      <c r="B1823" s="221"/>
      <c r="C1823" s="221"/>
      <c r="D1823" s="212"/>
      <c r="E1823" s="59"/>
      <c r="G1823" s="59"/>
    </row>
    <row r="1824" spans="1:7" ht="20.25" customHeight="1" x14ac:dyDescent="0.3">
      <c r="A1824" s="221"/>
      <c r="B1824" s="221"/>
      <c r="C1824" s="221"/>
      <c r="D1824" s="212"/>
      <c r="E1824" s="59"/>
      <c r="G1824" s="59"/>
    </row>
    <row r="1825" spans="1:7" ht="20.25" customHeight="1" x14ac:dyDescent="0.3">
      <c r="A1825" s="221"/>
      <c r="B1825" s="221"/>
      <c r="C1825" s="221"/>
      <c r="D1825" s="212"/>
      <c r="E1825" s="59"/>
      <c r="G1825" s="59"/>
    </row>
    <row r="1826" spans="1:7" ht="20.25" customHeight="1" x14ac:dyDescent="0.3">
      <c r="A1826" s="221"/>
      <c r="B1826" s="221"/>
      <c r="C1826" s="221"/>
      <c r="D1826" s="212"/>
      <c r="E1826" s="59"/>
      <c r="G1826" s="59"/>
    </row>
    <row r="1827" spans="1:7" ht="20.25" customHeight="1" x14ac:dyDescent="0.3">
      <c r="A1827" s="221"/>
      <c r="B1827" s="221"/>
      <c r="C1827" s="221"/>
      <c r="D1827" s="212"/>
      <c r="E1827" s="59"/>
      <c r="G1827" s="59"/>
    </row>
    <row r="1828" spans="1:7" ht="20.25" customHeight="1" x14ac:dyDescent="0.3">
      <c r="A1828" s="221"/>
      <c r="B1828" s="221"/>
      <c r="C1828" s="221"/>
      <c r="D1828" s="212"/>
      <c r="E1828" s="59"/>
      <c r="G1828" s="59"/>
    </row>
    <row r="1829" spans="1:7" ht="20.25" customHeight="1" x14ac:dyDescent="0.3">
      <c r="A1829" s="221"/>
      <c r="B1829" s="221"/>
      <c r="C1829" s="221"/>
      <c r="D1829" s="212"/>
      <c r="E1829" s="59"/>
      <c r="G1829" s="59"/>
    </row>
    <row r="1830" spans="1:7" ht="20.25" customHeight="1" x14ac:dyDescent="0.3">
      <c r="A1830" s="221"/>
      <c r="B1830" s="221"/>
      <c r="C1830" s="221"/>
      <c r="D1830" s="212"/>
      <c r="E1830" s="59"/>
      <c r="G1830" s="59"/>
    </row>
    <row r="1831" spans="1:7" ht="20.25" customHeight="1" x14ac:dyDescent="0.3">
      <c r="A1831" s="221"/>
      <c r="B1831" s="221"/>
      <c r="C1831" s="221"/>
      <c r="D1831" s="212"/>
      <c r="E1831" s="59"/>
      <c r="G1831" s="59"/>
    </row>
    <row r="1832" spans="1:7" ht="20.25" customHeight="1" x14ac:dyDescent="0.3">
      <c r="A1832" s="221"/>
      <c r="B1832" s="221"/>
      <c r="C1832" s="221"/>
      <c r="D1832" s="212"/>
      <c r="E1832" s="59"/>
      <c r="G1832" s="59"/>
    </row>
    <row r="1833" spans="1:7" ht="20.25" customHeight="1" x14ac:dyDescent="0.3">
      <c r="A1833" s="221"/>
      <c r="B1833" s="221"/>
      <c r="C1833" s="221"/>
      <c r="D1833" s="212"/>
      <c r="E1833" s="59"/>
      <c r="G1833" s="59"/>
    </row>
    <row r="1834" spans="1:7" ht="20.25" customHeight="1" x14ac:dyDescent="0.3">
      <c r="A1834" s="221"/>
      <c r="B1834" s="221"/>
      <c r="C1834" s="221"/>
      <c r="D1834" s="212"/>
      <c r="E1834" s="59"/>
      <c r="G1834" s="59"/>
    </row>
    <row r="1835" spans="1:7" ht="20.25" customHeight="1" x14ac:dyDescent="0.3">
      <c r="A1835" s="221"/>
      <c r="B1835" s="221"/>
      <c r="C1835" s="221"/>
      <c r="D1835" s="212"/>
      <c r="E1835" s="59"/>
      <c r="G1835" s="59"/>
    </row>
    <row r="1836" spans="1:7" ht="20.25" customHeight="1" x14ac:dyDescent="0.3">
      <c r="A1836" s="221"/>
      <c r="B1836" s="221"/>
      <c r="C1836" s="221"/>
      <c r="D1836" s="212"/>
      <c r="E1836" s="59"/>
      <c r="G1836" s="59"/>
    </row>
    <row r="1837" spans="1:7" ht="20.25" customHeight="1" x14ac:dyDescent="0.3">
      <c r="A1837" s="221"/>
      <c r="B1837" s="221"/>
      <c r="C1837" s="221"/>
      <c r="D1837" s="212"/>
      <c r="E1837" s="59"/>
      <c r="G1837" s="59"/>
    </row>
    <row r="1838" spans="1:7" ht="20.25" customHeight="1" x14ac:dyDescent="0.3">
      <c r="A1838" s="221"/>
      <c r="B1838" s="221"/>
      <c r="C1838" s="221"/>
      <c r="D1838" s="212"/>
      <c r="E1838" s="59"/>
      <c r="G1838" s="59"/>
    </row>
    <row r="1839" spans="1:7" ht="20.25" customHeight="1" x14ac:dyDescent="0.3">
      <c r="A1839" s="221"/>
      <c r="B1839" s="221"/>
      <c r="C1839" s="221"/>
      <c r="D1839" s="212"/>
      <c r="E1839" s="59"/>
      <c r="G1839" s="59"/>
    </row>
    <row r="1840" spans="1:7" ht="20.25" customHeight="1" x14ac:dyDescent="0.3">
      <c r="A1840" s="221"/>
      <c r="B1840" s="221"/>
      <c r="C1840" s="221"/>
      <c r="D1840" s="212"/>
      <c r="E1840" s="59"/>
      <c r="G1840" s="59"/>
    </row>
    <row r="1841" spans="1:7" ht="20.25" customHeight="1" x14ac:dyDescent="0.3">
      <c r="A1841" s="221"/>
      <c r="B1841" s="221"/>
      <c r="C1841" s="221"/>
      <c r="D1841" s="212"/>
      <c r="E1841" s="59"/>
      <c r="G1841" s="59"/>
    </row>
    <row r="1842" spans="1:7" ht="20.25" customHeight="1" x14ac:dyDescent="0.3">
      <c r="A1842" s="221"/>
      <c r="B1842" s="221"/>
      <c r="C1842" s="221"/>
      <c r="D1842" s="212"/>
      <c r="E1842" s="59"/>
      <c r="G1842" s="59"/>
    </row>
    <row r="1843" spans="1:7" ht="20.25" customHeight="1" x14ac:dyDescent="0.3">
      <c r="A1843" s="221"/>
      <c r="B1843" s="221"/>
      <c r="C1843" s="221"/>
      <c r="D1843" s="212"/>
      <c r="E1843" s="59"/>
      <c r="G1843" s="59"/>
    </row>
    <row r="1844" spans="1:7" ht="20.25" customHeight="1" x14ac:dyDescent="0.3">
      <c r="A1844" s="221"/>
      <c r="B1844" s="221"/>
      <c r="C1844" s="221"/>
      <c r="D1844" s="212"/>
      <c r="E1844" s="59"/>
      <c r="G1844" s="59"/>
    </row>
    <row r="1845" spans="1:7" ht="20.25" customHeight="1" x14ac:dyDescent="0.3">
      <c r="A1845" s="221"/>
      <c r="B1845" s="221"/>
      <c r="C1845" s="221"/>
      <c r="D1845" s="212"/>
      <c r="E1845" s="59"/>
      <c r="G1845" s="59"/>
    </row>
    <row r="1846" spans="1:7" ht="20.25" customHeight="1" x14ac:dyDescent="0.3">
      <c r="A1846" s="221"/>
      <c r="B1846" s="221"/>
      <c r="C1846" s="221"/>
      <c r="D1846" s="212"/>
      <c r="E1846" s="59"/>
      <c r="G1846" s="59"/>
    </row>
    <row r="1847" spans="1:7" ht="20.25" customHeight="1" x14ac:dyDescent="0.3">
      <c r="A1847" s="221"/>
      <c r="B1847" s="221"/>
      <c r="C1847" s="221"/>
      <c r="D1847" s="212"/>
      <c r="E1847" s="59"/>
      <c r="G1847" s="59"/>
    </row>
    <row r="1848" spans="1:7" ht="20.25" customHeight="1" x14ac:dyDescent="0.3">
      <c r="A1848" s="221"/>
      <c r="B1848" s="221"/>
      <c r="C1848" s="221"/>
      <c r="D1848" s="212"/>
      <c r="E1848" s="59"/>
      <c r="G1848" s="59"/>
    </row>
    <row r="1849" spans="1:7" ht="20.25" customHeight="1" x14ac:dyDescent="0.3">
      <c r="A1849" s="221"/>
      <c r="B1849" s="221"/>
      <c r="C1849" s="221"/>
      <c r="D1849" s="212"/>
      <c r="E1849" s="59"/>
      <c r="G1849" s="59"/>
    </row>
    <row r="1850" spans="1:7" ht="20.25" customHeight="1" x14ac:dyDescent="0.3">
      <c r="A1850" s="221"/>
      <c r="B1850" s="221"/>
      <c r="C1850" s="221"/>
      <c r="D1850" s="212"/>
      <c r="E1850" s="59"/>
      <c r="G1850" s="59"/>
    </row>
    <row r="1851" spans="1:7" ht="20.25" customHeight="1" x14ac:dyDescent="0.3">
      <c r="A1851" s="221"/>
      <c r="B1851" s="221"/>
      <c r="C1851" s="221"/>
      <c r="D1851" s="212"/>
      <c r="E1851" s="59"/>
      <c r="G1851" s="59"/>
    </row>
    <row r="1852" spans="1:7" ht="20.25" customHeight="1" x14ac:dyDescent="0.3">
      <c r="A1852" s="221"/>
      <c r="B1852" s="221"/>
      <c r="C1852" s="221"/>
      <c r="D1852" s="212"/>
      <c r="E1852" s="59"/>
      <c r="G1852" s="59"/>
    </row>
    <row r="1853" spans="1:7" ht="20.25" customHeight="1" x14ac:dyDescent="0.3">
      <c r="A1853" s="221"/>
      <c r="B1853" s="221"/>
      <c r="C1853" s="221"/>
      <c r="D1853" s="212"/>
      <c r="E1853" s="59"/>
      <c r="G1853" s="59"/>
    </row>
    <row r="1854" spans="1:7" ht="20.25" customHeight="1" x14ac:dyDescent="0.3">
      <c r="A1854" s="221"/>
      <c r="B1854" s="221"/>
      <c r="C1854" s="221"/>
      <c r="D1854" s="212"/>
      <c r="E1854" s="59"/>
      <c r="G1854" s="59"/>
    </row>
    <row r="1855" spans="1:7" ht="20.25" customHeight="1" x14ac:dyDescent="0.3">
      <c r="A1855" s="221"/>
      <c r="B1855" s="221"/>
      <c r="C1855" s="221"/>
      <c r="D1855" s="212"/>
      <c r="E1855" s="59"/>
      <c r="G1855" s="59"/>
    </row>
    <row r="1856" spans="1:7" ht="20.25" customHeight="1" x14ac:dyDescent="0.3">
      <c r="A1856" s="221"/>
      <c r="B1856" s="221"/>
      <c r="C1856" s="221"/>
      <c r="D1856" s="212"/>
      <c r="E1856" s="59"/>
      <c r="G1856" s="59"/>
    </row>
    <row r="1857" spans="1:7" ht="20.25" customHeight="1" x14ac:dyDescent="0.3">
      <c r="A1857" s="221"/>
      <c r="B1857" s="221"/>
      <c r="C1857" s="221"/>
      <c r="D1857" s="212"/>
      <c r="E1857" s="59"/>
      <c r="G1857" s="59"/>
    </row>
    <row r="1858" spans="1:7" ht="20.25" customHeight="1" x14ac:dyDescent="0.3">
      <c r="A1858" s="221"/>
      <c r="B1858" s="221"/>
      <c r="C1858" s="221"/>
      <c r="D1858" s="212"/>
      <c r="E1858" s="59"/>
      <c r="G1858" s="59"/>
    </row>
    <row r="1859" spans="1:7" ht="20.25" customHeight="1" x14ac:dyDescent="0.3">
      <c r="A1859" s="221"/>
      <c r="B1859" s="221"/>
      <c r="C1859" s="221"/>
      <c r="D1859" s="212"/>
      <c r="E1859" s="59"/>
      <c r="G1859" s="59"/>
    </row>
    <row r="1860" spans="1:7" ht="20.25" customHeight="1" x14ac:dyDescent="0.3">
      <c r="A1860" s="221"/>
      <c r="B1860" s="221"/>
      <c r="C1860" s="221"/>
      <c r="D1860" s="212"/>
      <c r="E1860" s="59"/>
      <c r="G1860" s="59"/>
    </row>
    <row r="1861" spans="1:7" ht="20.25" customHeight="1" x14ac:dyDescent="0.3">
      <c r="A1861" s="221"/>
      <c r="B1861" s="221"/>
      <c r="C1861" s="221"/>
      <c r="D1861" s="212"/>
      <c r="E1861" s="59"/>
      <c r="G1861" s="59"/>
    </row>
    <row r="1862" spans="1:7" ht="20.25" customHeight="1" x14ac:dyDescent="0.3">
      <c r="A1862" s="221"/>
      <c r="B1862" s="221"/>
      <c r="C1862" s="221"/>
      <c r="D1862" s="212"/>
      <c r="E1862" s="59"/>
      <c r="G1862" s="59"/>
    </row>
    <row r="1863" spans="1:7" ht="20.25" customHeight="1" x14ac:dyDescent="0.3">
      <c r="A1863" s="221"/>
      <c r="B1863" s="221"/>
      <c r="C1863" s="221"/>
      <c r="D1863" s="212"/>
      <c r="E1863" s="59"/>
      <c r="G1863" s="59"/>
    </row>
    <row r="1864" spans="1:7" ht="20.25" customHeight="1" x14ac:dyDescent="0.3">
      <c r="A1864" s="221"/>
      <c r="B1864" s="221"/>
      <c r="C1864" s="221"/>
      <c r="D1864" s="212"/>
      <c r="E1864" s="59"/>
      <c r="G1864" s="59"/>
    </row>
    <row r="1865" spans="1:7" ht="20.25" customHeight="1" x14ac:dyDescent="0.3">
      <c r="A1865" s="221"/>
      <c r="B1865" s="221"/>
      <c r="C1865" s="221"/>
      <c r="D1865" s="212"/>
      <c r="E1865" s="59"/>
      <c r="G1865" s="59"/>
    </row>
    <row r="1866" spans="1:7" ht="20.25" customHeight="1" x14ac:dyDescent="0.3">
      <c r="A1866" s="221"/>
      <c r="B1866" s="221"/>
      <c r="C1866" s="221"/>
      <c r="D1866" s="212"/>
      <c r="E1866" s="59"/>
      <c r="G1866" s="59"/>
    </row>
    <row r="1867" spans="1:7" ht="20.25" customHeight="1" x14ac:dyDescent="0.3">
      <c r="A1867" s="221"/>
      <c r="B1867" s="221"/>
      <c r="C1867" s="221"/>
      <c r="D1867" s="212"/>
      <c r="E1867" s="59"/>
      <c r="G1867" s="59"/>
    </row>
    <row r="1868" spans="1:7" ht="20.25" customHeight="1" x14ac:dyDescent="0.3">
      <c r="A1868" s="221"/>
      <c r="B1868" s="221"/>
      <c r="C1868" s="221"/>
      <c r="D1868" s="212"/>
      <c r="E1868" s="59"/>
      <c r="G1868" s="59"/>
    </row>
    <row r="1869" spans="1:7" ht="20.25" customHeight="1" x14ac:dyDescent="0.3">
      <c r="A1869" s="221"/>
      <c r="B1869" s="221"/>
      <c r="C1869" s="221"/>
      <c r="D1869" s="212"/>
      <c r="E1869" s="59"/>
      <c r="G1869" s="59"/>
    </row>
    <row r="1870" spans="1:7" ht="20.25" customHeight="1" x14ac:dyDescent="0.3">
      <c r="A1870" s="221"/>
      <c r="B1870" s="221"/>
      <c r="C1870" s="221"/>
      <c r="D1870" s="212"/>
      <c r="E1870" s="59"/>
      <c r="G1870" s="59"/>
    </row>
    <row r="1871" spans="1:7" ht="20.25" customHeight="1" x14ac:dyDescent="0.3">
      <c r="A1871" s="221"/>
      <c r="B1871" s="221"/>
      <c r="C1871" s="221"/>
      <c r="D1871" s="212"/>
      <c r="E1871" s="59"/>
      <c r="G1871" s="59"/>
    </row>
    <row r="1872" spans="1:7" ht="20.25" customHeight="1" x14ac:dyDescent="0.3">
      <c r="A1872" s="221"/>
      <c r="B1872" s="221"/>
      <c r="C1872" s="221"/>
      <c r="D1872" s="212"/>
      <c r="E1872" s="59"/>
      <c r="G1872" s="59"/>
    </row>
    <row r="1873" spans="1:7" ht="20.25" customHeight="1" x14ac:dyDescent="0.3">
      <c r="A1873" s="221"/>
      <c r="B1873" s="221"/>
      <c r="C1873" s="221"/>
      <c r="D1873" s="212"/>
      <c r="E1873" s="59"/>
      <c r="G1873" s="59"/>
    </row>
    <row r="1874" spans="1:7" ht="20.25" customHeight="1" x14ac:dyDescent="0.3">
      <c r="A1874" s="221"/>
      <c r="B1874" s="221"/>
      <c r="C1874" s="221"/>
      <c r="D1874" s="212"/>
      <c r="E1874" s="59"/>
      <c r="G1874" s="59"/>
    </row>
    <row r="1875" spans="1:7" ht="20.25" customHeight="1" x14ac:dyDescent="0.3">
      <c r="A1875" s="221"/>
      <c r="B1875" s="221"/>
      <c r="C1875" s="221"/>
      <c r="D1875" s="212"/>
      <c r="E1875" s="59"/>
      <c r="G1875" s="59"/>
    </row>
    <row r="1876" spans="1:7" ht="20.25" customHeight="1" x14ac:dyDescent="0.3">
      <c r="A1876" s="221"/>
      <c r="B1876" s="221"/>
      <c r="C1876" s="221"/>
      <c r="D1876" s="212"/>
      <c r="E1876" s="59"/>
      <c r="G1876" s="59"/>
    </row>
    <row r="1877" spans="1:7" ht="20.25" customHeight="1" x14ac:dyDescent="0.3">
      <c r="A1877" s="221"/>
      <c r="B1877" s="221"/>
      <c r="C1877" s="221"/>
      <c r="D1877" s="212"/>
      <c r="E1877" s="59"/>
      <c r="G1877" s="59"/>
    </row>
    <row r="1878" spans="1:7" ht="20.25" customHeight="1" x14ac:dyDescent="0.3">
      <c r="A1878" s="221"/>
      <c r="B1878" s="221"/>
      <c r="C1878" s="221"/>
      <c r="D1878" s="212"/>
      <c r="E1878" s="59"/>
      <c r="G1878" s="59"/>
    </row>
    <row r="1879" spans="1:7" ht="20.25" customHeight="1" x14ac:dyDescent="0.3">
      <c r="A1879" s="221"/>
      <c r="B1879" s="221"/>
      <c r="C1879" s="221"/>
      <c r="D1879" s="212"/>
      <c r="E1879" s="59"/>
      <c r="G1879" s="59"/>
    </row>
    <row r="1880" spans="1:7" ht="20.25" customHeight="1" x14ac:dyDescent="0.3">
      <c r="A1880" s="221"/>
      <c r="B1880" s="221"/>
      <c r="C1880" s="221"/>
      <c r="D1880" s="212"/>
      <c r="E1880" s="59"/>
      <c r="G1880" s="59"/>
    </row>
    <row r="1881" spans="1:7" ht="20.25" customHeight="1" x14ac:dyDescent="0.3">
      <c r="A1881" s="221"/>
      <c r="B1881" s="221"/>
      <c r="C1881" s="221"/>
      <c r="D1881" s="212"/>
      <c r="E1881" s="59"/>
      <c r="G1881" s="59"/>
    </row>
    <row r="1882" spans="1:7" ht="20.25" customHeight="1" x14ac:dyDescent="0.3">
      <c r="A1882" s="221"/>
      <c r="B1882" s="221"/>
      <c r="C1882" s="221"/>
      <c r="D1882" s="212"/>
      <c r="E1882" s="59"/>
      <c r="G1882" s="59"/>
    </row>
    <row r="1883" spans="1:7" ht="20.25" customHeight="1" x14ac:dyDescent="0.3">
      <c r="A1883" s="221"/>
      <c r="B1883" s="221"/>
      <c r="C1883" s="221"/>
      <c r="D1883" s="212"/>
      <c r="E1883" s="59"/>
      <c r="G1883" s="59"/>
    </row>
    <row r="1884" spans="1:7" ht="20.25" customHeight="1" x14ac:dyDescent="0.3">
      <c r="A1884" s="221"/>
      <c r="B1884" s="221"/>
      <c r="C1884" s="221"/>
      <c r="D1884" s="212"/>
      <c r="E1884" s="59"/>
      <c r="G1884" s="59"/>
    </row>
    <row r="1885" spans="1:7" ht="20.25" customHeight="1" x14ac:dyDescent="0.3">
      <c r="A1885" s="221"/>
      <c r="B1885" s="221"/>
      <c r="C1885" s="221"/>
      <c r="D1885" s="212"/>
      <c r="E1885" s="59"/>
      <c r="G1885" s="59"/>
    </row>
    <row r="1886" spans="1:7" ht="20.25" customHeight="1" x14ac:dyDescent="0.3">
      <c r="A1886" s="221"/>
      <c r="B1886" s="221"/>
      <c r="C1886" s="221"/>
      <c r="D1886" s="212"/>
      <c r="E1886" s="59"/>
      <c r="G1886" s="59"/>
    </row>
    <row r="1887" spans="1:7" ht="20.25" customHeight="1" x14ac:dyDescent="0.3">
      <c r="A1887" s="221"/>
      <c r="B1887" s="221"/>
      <c r="C1887" s="221"/>
      <c r="D1887" s="212"/>
      <c r="E1887" s="59"/>
      <c r="G1887" s="59"/>
    </row>
    <row r="1888" spans="1:7" ht="20.25" customHeight="1" x14ac:dyDescent="0.3">
      <c r="A1888" s="221"/>
      <c r="B1888" s="221"/>
      <c r="C1888" s="221"/>
      <c r="D1888" s="212"/>
      <c r="E1888" s="59"/>
      <c r="G1888" s="59"/>
    </row>
    <row r="1889" spans="1:7" ht="20.25" customHeight="1" x14ac:dyDescent="0.3">
      <c r="A1889" s="221"/>
      <c r="B1889" s="221"/>
      <c r="C1889" s="221"/>
      <c r="D1889" s="212"/>
      <c r="E1889" s="59"/>
      <c r="G1889" s="59"/>
    </row>
    <row r="1890" spans="1:7" ht="20.25" customHeight="1" x14ac:dyDescent="0.3">
      <c r="A1890" s="221"/>
      <c r="B1890" s="221"/>
      <c r="C1890" s="221"/>
      <c r="D1890" s="212"/>
      <c r="E1890" s="59"/>
      <c r="G1890" s="59"/>
    </row>
    <row r="1891" spans="1:7" ht="20.25" customHeight="1" x14ac:dyDescent="0.3">
      <c r="A1891" s="221"/>
      <c r="B1891" s="221"/>
      <c r="C1891" s="221"/>
      <c r="D1891" s="212"/>
      <c r="E1891" s="59"/>
      <c r="G1891" s="59"/>
    </row>
    <row r="1892" spans="1:7" ht="20.25" customHeight="1" x14ac:dyDescent="0.3">
      <c r="A1892" s="221"/>
      <c r="B1892" s="221"/>
      <c r="C1892" s="221"/>
      <c r="D1892" s="212"/>
      <c r="E1892" s="59"/>
      <c r="G1892" s="59"/>
    </row>
    <row r="1893" spans="1:7" ht="20.25" customHeight="1" x14ac:dyDescent="0.3">
      <c r="A1893" s="221"/>
      <c r="B1893" s="221"/>
      <c r="C1893" s="221"/>
      <c r="D1893" s="212"/>
      <c r="E1893" s="59"/>
      <c r="G1893" s="59"/>
    </row>
    <row r="1894" spans="1:7" ht="20.25" customHeight="1" x14ac:dyDescent="0.3">
      <c r="A1894" s="221"/>
      <c r="B1894" s="221"/>
      <c r="C1894" s="221"/>
      <c r="D1894" s="212"/>
      <c r="E1894" s="59"/>
      <c r="G1894" s="59"/>
    </row>
    <row r="1895" spans="1:7" ht="20.25" customHeight="1" x14ac:dyDescent="0.3">
      <c r="A1895" s="221"/>
      <c r="B1895" s="221"/>
      <c r="C1895" s="221"/>
      <c r="D1895" s="212"/>
      <c r="E1895" s="59"/>
      <c r="G1895" s="59"/>
    </row>
    <row r="1896" spans="1:7" ht="20.25" customHeight="1" x14ac:dyDescent="0.3">
      <c r="A1896" s="221"/>
      <c r="B1896" s="221"/>
      <c r="C1896" s="221"/>
      <c r="D1896" s="212"/>
      <c r="E1896" s="59"/>
      <c r="G1896" s="59"/>
    </row>
    <row r="1897" spans="1:7" ht="20.25" customHeight="1" x14ac:dyDescent="0.3">
      <c r="A1897" s="221"/>
      <c r="B1897" s="221"/>
      <c r="C1897" s="221"/>
      <c r="D1897" s="212"/>
      <c r="E1897" s="59"/>
      <c r="G1897" s="59"/>
    </row>
    <row r="1898" spans="1:7" ht="20.25" customHeight="1" x14ac:dyDescent="0.3">
      <c r="A1898" s="221"/>
      <c r="B1898" s="221"/>
      <c r="C1898" s="221"/>
      <c r="D1898" s="212"/>
      <c r="E1898" s="59"/>
      <c r="G1898" s="59"/>
    </row>
    <row r="1899" spans="1:7" ht="20.25" customHeight="1" x14ac:dyDescent="0.3">
      <c r="A1899" s="221"/>
      <c r="B1899" s="221"/>
      <c r="C1899" s="221"/>
      <c r="D1899" s="212"/>
      <c r="E1899" s="59"/>
      <c r="G1899" s="59"/>
    </row>
    <row r="1900" spans="1:7" ht="20.25" customHeight="1" x14ac:dyDescent="0.3">
      <c r="A1900" s="221"/>
      <c r="B1900" s="221"/>
      <c r="C1900" s="221"/>
      <c r="D1900" s="212"/>
      <c r="E1900" s="59"/>
      <c r="G1900" s="59"/>
    </row>
    <row r="1901" spans="1:7" ht="20.25" customHeight="1" x14ac:dyDescent="0.3">
      <c r="A1901" s="221"/>
      <c r="B1901" s="221"/>
      <c r="C1901" s="221"/>
      <c r="D1901" s="212"/>
      <c r="E1901" s="59"/>
      <c r="G1901" s="59"/>
    </row>
    <row r="1902" spans="1:7" ht="20.25" customHeight="1" x14ac:dyDescent="0.3">
      <c r="A1902" s="221"/>
      <c r="B1902" s="221"/>
      <c r="C1902" s="221"/>
      <c r="D1902" s="212"/>
      <c r="E1902" s="59"/>
      <c r="G1902" s="59"/>
    </row>
    <row r="1903" spans="1:7" ht="20.25" customHeight="1" x14ac:dyDescent="0.3">
      <c r="A1903" s="221"/>
      <c r="B1903" s="221"/>
      <c r="C1903" s="221"/>
      <c r="D1903" s="212"/>
      <c r="E1903" s="59"/>
      <c r="G1903" s="59"/>
    </row>
    <row r="1904" spans="1:7" ht="20.25" customHeight="1" x14ac:dyDescent="0.3">
      <c r="A1904" s="221"/>
      <c r="B1904" s="221"/>
      <c r="C1904" s="221"/>
      <c r="D1904" s="212"/>
      <c r="E1904" s="59"/>
      <c r="G1904" s="59"/>
    </row>
    <row r="1905" spans="1:7" ht="20.25" customHeight="1" x14ac:dyDescent="0.3">
      <c r="A1905" s="221"/>
      <c r="B1905" s="221"/>
      <c r="C1905" s="221"/>
      <c r="D1905" s="212"/>
      <c r="E1905" s="59"/>
      <c r="G1905" s="59"/>
    </row>
    <row r="1906" spans="1:7" ht="20.25" customHeight="1" x14ac:dyDescent="0.3">
      <c r="A1906" s="221"/>
      <c r="B1906" s="221"/>
      <c r="C1906" s="221"/>
      <c r="D1906" s="212"/>
      <c r="E1906" s="59"/>
      <c r="G1906" s="59"/>
    </row>
    <row r="1907" spans="1:7" ht="20.25" customHeight="1" x14ac:dyDescent="0.3">
      <c r="A1907" s="221"/>
      <c r="B1907" s="221"/>
      <c r="C1907" s="221"/>
      <c r="D1907" s="212"/>
      <c r="E1907" s="59"/>
      <c r="G1907" s="59"/>
    </row>
    <row r="1908" spans="1:7" ht="20.25" customHeight="1" x14ac:dyDescent="0.3">
      <c r="A1908" s="221"/>
      <c r="B1908" s="221"/>
      <c r="C1908" s="221"/>
      <c r="D1908" s="212"/>
      <c r="E1908" s="59"/>
      <c r="G1908" s="59"/>
    </row>
    <row r="1909" spans="1:7" ht="20.25" customHeight="1" x14ac:dyDescent="0.3">
      <c r="A1909" s="221"/>
      <c r="B1909" s="221"/>
      <c r="C1909" s="221"/>
      <c r="D1909" s="212"/>
      <c r="E1909" s="59"/>
      <c r="G1909" s="59"/>
    </row>
    <row r="1910" spans="1:7" ht="20.25" customHeight="1" x14ac:dyDescent="0.3">
      <c r="A1910" s="221"/>
      <c r="B1910" s="221"/>
      <c r="C1910" s="221"/>
      <c r="D1910" s="212"/>
      <c r="E1910" s="59"/>
      <c r="G1910" s="59"/>
    </row>
    <row r="1911" spans="1:7" ht="20.25" customHeight="1" x14ac:dyDescent="0.3">
      <c r="A1911" s="221"/>
      <c r="B1911" s="221"/>
      <c r="C1911" s="221"/>
      <c r="D1911" s="212"/>
      <c r="E1911" s="59"/>
      <c r="G1911" s="59"/>
    </row>
    <row r="1912" spans="1:7" ht="20.25" customHeight="1" x14ac:dyDescent="0.3">
      <c r="A1912" s="221"/>
      <c r="B1912" s="221"/>
      <c r="C1912" s="221"/>
      <c r="D1912" s="212"/>
      <c r="E1912" s="59"/>
      <c r="G1912" s="59"/>
    </row>
    <row r="1913" spans="1:7" ht="20.25" customHeight="1" x14ac:dyDescent="0.3">
      <c r="A1913" s="221"/>
      <c r="B1913" s="221"/>
      <c r="C1913" s="221"/>
      <c r="D1913" s="212"/>
      <c r="E1913" s="59"/>
      <c r="G1913" s="59"/>
    </row>
    <row r="1914" spans="1:7" ht="20.25" customHeight="1" x14ac:dyDescent="0.3">
      <c r="A1914" s="221"/>
      <c r="B1914" s="221"/>
      <c r="C1914" s="221"/>
      <c r="D1914" s="212"/>
      <c r="E1914" s="59"/>
      <c r="G1914" s="59"/>
    </row>
    <row r="1915" spans="1:7" ht="20.25" customHeight="1" x14ac:dyDescent="0.3">
      <c r="A1915" s="221"/>
      <c r="B1915" s="221"/>
      <c r="C1915" s="221"/>
      <c r="D1915" s="212"/>
      <c r="E1915" s="59"/>
      <c r="G1915" s="59"/>
    </row>
    <row r="1916" spans="1:7" ht="20.25" customHeight="1" x14ac:dyDescent="0.3">
      <c r="A1916" s="221"/>
      <c r="B1916" s="221"/>
      <c r="C1916" s="221"/>
      <c r="D1916" s="212"/>
      <c r="E1916" s="59"/>
      <c r="G1916" s="59"/>
    </row>
    <row r="1917" spans="1:7" ht="20.25" customHeight="1" x14ac:dyDescent="0.3">
      <c r="A1917" s="221"/>
      <c r="B1917" s="221"/>
      <c r="C1917" s="221"/>
      <c r="D1917" s="212"/>
      <c r="E1917" s="59"/>
      <c r="G1917" s="59"/>
    </row>
    <row r="1918" spans="1:7" ht="20.25" customHeight="1" x14ac:dyDescent="0.3">
      <c r="A1918" s="221"/>
      <c r="B1918" s="221"/>
      <c r="C1918" s="221"/>
      <c r="D1918" s="212"/>
      <c r="E1918" s="59"/>
      <c r="G1918" s="59"/>
    </row>
    <row r="1919" spans="1:7" ht="20.25" customHeight="1" x14ac:dyDescent="0.3">
      <c r="A1919" s="221"/>
      <c r="B1919" s="221"/>
      <c r="C1919" s="221"/>
      <c r="D1919" s="212"/>
      <c r="E1919" s="59"/>
      <c r="G1919" s="59"/>
    </row>
    <row r="1920" spans="1:7" ht="20.25" customHeight="1" x14ac:dyDescent="0.3">
      <c r="A1920" s="221"/>
      <c r="B1920" s="221"/>
      <c r="C1920" s="221"/>
      <c r="D1920" s="212"/>
      <c r="E1920" s="59"/>
      <c r="G1920" s="59"/>
    </row>
    <row r="1921" spans="1:7" ht="20.25" customHeight="1" x14ac:dyDescent="0.3">
      <c r="A1921" s="221"/>
      <c r="B1921" s="221"/>
      <c r="C1921" s="221"/>
      <c r="D1921" s="212"/>
      <c r="E1921" s="59"/>
      <c r="G1921" s="59"/>
    </row>
    <row r="1922" spans="1:7" ht="20.25" customHeight="1" x14ac:dyDescent="0.3">
      <c r="A1922" s="221"/>
      <c r="B1922" s="221"/>
      <c r="C1922" s="221"/>
      <c r="D1922" s="212"/>
      <c r="E1922" s="59"/>
      <c r="G1922" s="59"/>
    </row>
    <row r="1923" spans="1:7" ht="20.25" customHeight="1" x14ac:dyDescent="0.3">
      <c r="A1923" s="221"/>
      <c r="B1923" s="221"/>
      <c r="C1923" s="221"/>
      <c r="D1923" s="212"/>
      <c r="E1923" s="59"/>
      <c r="G1923" s="59"/>
    </row>
    <row r="1924" spans="1:7" ht="20.25" customHeight="1" x14ac:dyDescent="0.3">
      <c r="A1924" s="221"/>
      <c r="B1924" s="221"/>
      <c r="C1924" s="221"/>
      <c r="D1924" s="212"/>
      <c r="E1924" s="59"/>
      <c r="G1924" s="59"/>
    </row>
    <row r="1925" spans="1:7" ht="20.25" customHeight="1" x14ac:dyDescent="0.3">
      <c r="A1925" s="221"/>
      <c r="B1925" s="221"/>
      <c r="C1925" s="221"/>
      <c r="D1925" s="212"/>
      <c r="E1925" s="59"/>
      <c r="G1925" s="59"/>
    </row>
    <row r="1926" spans="1:7" ht="20.25" customHeight="1" x14ac:dyDescent="0.3">
      <c r="A1926" s="221"/>
      <c r="B1926" s="221"/>
      <c r="C1926" s="221"/>
      <c r="D1926" s="212"/>
      <c r="E1926" s="59"/>
      <c r="G1926" s="59"/>
    </row>
    <row r="1927" spans="1:7" ht="20.25" customHeight="1" x14ac:dyDescent="0.3">
      <c r="A1927" s="221"/>
      <c r="B1927" s="221"/>
      <c r="C1927" s="221"/>
      <c r="D1927" s="212"/>
      <c r="E1927" s="59"/>
      <c r="G1927" s="59"/>
    </row>
    <row r="1928" spans="1:7" ht="20.25" customHeight="1" x14ac:dyDescent="0.3">
      <c r="A1928" s="221"/>
      <c r="B1928" s="221"/>
      <c r="C1928" s="221"/>
      <c r="D1928" s="212"/>
      <c r="E1928" s="59"/>
      <c r="G1928" s="59"/>
    </row>
    <row r="1929" spans="1:7" ht="20.25" customHeight="1" x14ac:dyDescent="0.3">
      <c r="A1929" s="221"/>
      <c r="B1929" s="221"/>
      <c r="C1929" s="221"/>
      <c r="D1929" s="212"/>
      <c r="E1929" s="59"/>
      <c r="G1929" s="59"/>
    </row>
    <row r="1930" spans="1:7" ht="20.25" customHeight="1" x14ac:dyDescent="0.3">
      <c r="A1930" s="221"/>
      <c r="B1930" s="221"/>
      <c r="C1930" s="221"/>
      <c r="D1930" s="212"/>
      <c r="E1930" s="59"/>
      <c r="G1930" s="59"/>
    </row>
    <row r="1931" spans="1:7" ht="20.25" customHeight="1" x14ac:dyDescent="0.3">
      <c r="A1931" s="221"/>
      <c r="B1931" s="221"/>
      <c r="C1931" s="221"/>
      <c r="D1931" s="212"/>
      <c r="E1931" s="59"/>
      <c r="G1931" s="59"/>
    </row>
    <row r="1932" spans="1:7" ht="20.25" customHeight="1" x14ac:dyDescent="0.3">
      <c r="A1932" s="221"/>
      <c r="B1932" s="221"/>
      <c r="C1932" s="221"/>
      <c r="D1932" s="212"/>
      <c r="E1932" s="59"/>
      <c r="G1932" s="59"/>
    </row>
    <row r="1933" spans="1:7" ht="20.25" customHeight="1" x14ac:dyDescent="0.3">
      <c r="A1933" s="221"/>
      <c r="B1933" s="221"/>
      <c r="C1933" s="221"/>
      <c r="D1933" s="212"/>
      <c r="E1933" s="59"/>
      <c r="G1933" s="59"/>
    </row>
    <row r="1934" spans="1:7" ht="20.25" customHeight="1" x14ac:dyDescent="0.3">
      <c r="A1934" s="221"/>
      <c r="B1934" s="221"/>
      <c r="C1934" s="221"/>
      <c r="D1934" s="212"/>
      <c r="E1934" s="59"/>
      <c r="G1934" s="59"/>
    </row>
    <row r="1935" spans="1:7" ht="20.25" customHeight="1" x14ac:dyDescent="0.3">
      <c r="A1935" s="221"/>
      <c r="B1935" s="221"/>
      <c r="C1935" s="221"/>
      <c r="D1935" s="212"/>
      <c r="E1935" s="59"/>
      <c r="G1935" s="59"/>
    </row>
    <row r="1936" spans="1:7" ht="20.25" customHeight="1" x14ac:dyDescent="0.3">
      <c r="A1936" s="221"/>
      <c r="B1936" s="221"/>
      <c r="C1936" s="221"/>
      <c r="D1936" s="212"/>
      <c r="E1936" s="59"/>
      <c r="G1936" s="59"/>
    </row>
    <row r="1937" spans="1:7" ht="20.25" customHeight="1" x14ac:dyDescent="0.3">
      <c r="A1937" s="221"/>
      <c r="B1937" s="221"/>
      <c r="C1937" s="221"/>
      <c r="D1937" s="212"/>
      <c r="E1937" s="59"/>
      <c r="G1937" s="59"/>
    </row>
    <row r="1938" spans="1:7" ht="20.25" customHeight="1" x14ac:dyDescent="0.3">
      <c r="A1938" s="221"/>
      <c r="B1938" s="221"/>
      <c r="C1938" s="221"/>
      <c r="D1938" s="212"/>
      <c r="E1938" s="59"/>
      <c r="G1938" s="59"/>
    </row>
    <row r="1939" spans="1:7" ht="20.25" customHeight="1" x14ac:dyDescent="0.3">
      <c r="A1939" s="221"/>
      <c r="B1939" s="221"/>
      <c r="C1939" s="221"/>
      <c r="D1939" s="212"/>
      <c r="E1939" s="59"/>
      <c r="G1939" s="59"/>
    </row>
    <row r="1940" spans="1:7" ht="20.25" customHeight="1" x14ac:dyDescent="0.3">
      <c r="A1940" s="221"/>
      <c r="B1940" s="221"/>
      <c r="C1940" s="221"/>
      <c r="D1940" s="212"/>
      <c r="E1940" s="59"/>
      <c r="G1940" s="59"/>
    </row>
    <row r="1941" spans="1:7" ht="20.25" customHeight="1" x14ac:dyDescent="0.3">
      <c r="A1941" s="221"/>
      <c r="B1941" s="221"/>
      <c r="C1941" s="221"/>
      <c r="D1941" s="212"/>
      <c r="E1941" s="59"/>
      <c r="G1941" s="59"/>
    </row>
    <row r="1942" spans="1:7" ht="20.25" customHeight="1" x14ac:dyDescent="0.3">
      <c r="A1942" s="221"/>
      <c r="B1942" s="221"/>
      <c r="C1942" s="221"/>
      <c r="D1942" s="212"/>
      <c r="E1942" s="59"/>
      <c r="G1942" s="59"/>
    </row>
    <row r="1943" spans="1:7" ht="20.25" customHeight="1" x14ac:dyDescent="0.3">
      <c r="A1943" s="221"/>
      <c r="B1943" s="221"/>
      <c r="C1943" s="221"/>
      <c r="D1943" s="212"/>
      <c r="E1943" s="59"/>
      <c r="G1943" s="59"/>
    </row>
    <row r="1944" spans="1:7" ht="20.25" customHeight="1" x14ac:dyDescent="0.3">
      <c r="A1944" s="221"/>
      <c r="B1944" s="221"/>
      <c r="C1944" s="221"/>
      <c r="D1944" s="212"/>
      <c r="E1944" s="59"/>
      <c r="G1944" s="59"/>
    </row>
    <row r="1945" spans="1:7" ht="20.25" customHeight="1" x14ac:dyDescent="0.3">
      <c r="A1945" s="221"/>
      <c r="B1945" s="221"/>
      <c r="C1945" s="221"/>
      <c r="D1945" s="212"/>
      <c r="E1945" s="59"/>
      <c r="G1945" s="59"/>
    </row>
    <row r="1946" spans="1:7" ht="20.25" customHeight="1" x14ac:dyDescent="0.3">
      <c r="A1946" s="221"/>
      <c r="B1946" s="221"/>
      <c r="C1946" s="221"/>
      <c r="D1946" s="212"/>
      <c r="E1946" s="59"/>
      <c r="G1946" s="59"/>
    </row>
    <row r="1947" spans="1:7" ht="20.25" customHeight="1" x14ac:dyDescent="0.3">
      <c r="A1947" s="221"/>
      <c r="B1947" s="221"/>
      <c r="C1947" s="221"/>
      <c r="D1947" s="212"/>
      <c r="E1947" s="59"/>
      <c r="G1947" s="59"/>
    </row>
    <row r="1948" spans="1:7" ht="20.25" customHeight="1" x14ac:dyDescent="0.3">
      <c r="A1948" s="221"/>
      <c r="B1948" s="221"/>
      <c r="C1948" s="221"/>
      <c r="D1948" s="212"/>
      <c r="E1948" s="59"/>
      <c r="G1948" s="59"/>
    </row>
    <row r="1949" spans="1:7" ht="20.25" customHeight="1" x14ac:dyDescent="0.3">
      <c r="A1949" s="221"/>
      <c r="B1949" s="221"/>
      <c r="C1949" s="221"/>
      <c r="D1949" s="212"/>
      <c r="E1949" s="59"/>
      <c r="G1949" s="59"/>
    </row>
    <row r="1950" spans="1:7" ht="20.25" customHeight="1" x14ac:dyDescent="0.3">
      <c r="A1950" s="221"/>
      <c r="B1950" s="221"/>
      <c r="C1950" s="221"/>
      <c r="D1950" s="212"/>
      <c r="E1950" s="59"/>
      <c r="G1950" s="59"/>
    </row>
    <row r="1951" spans="1:7" ht="20.25" customHeight="1" x14ac:dyDescent="0.3">
      <c r="A1951" s="221"/>
      <c r="B1951" s="221"/>
      <c r="C1951" s="221"/>
      <c r="D1951" s="212"/>
      <c r="E1951" s="59"/>
      <c r="G1951" s="59"/>
    </row>
    <row r="1952" spans="1:7" ht="20.25" customHeight="1" x14ac:dyDescent="0.3">
      <c r="A1952" s="221"/>
      <c r="B1952" s="221"/>
      <c r="C1952" s="221"/>
      <c r="D1952" s="212"/>
      <c r="E1952" s="59"/>
      <c r="G1952" s="59"/>
    </row>
    <row r="1953" spans="1:7" ht="20.25" customHeight="1" x14ac:dyDescent="0.3">
      <c r="A1953" s="221"/>
      <c r="B1953" s="221"/>
      <c r="C1953" s="221"/>
      <c r="D1953" s="212"/>
      <c r="E1953" s="59"/>
      <c r="G1953" s="59"/>
    </row>
    <row r="1954" spans="1:7" ht="20.25" customHeight="1" x14ac:dyDescent="0.3">
      <c r="A1954" s="221"/>
      <c r="B1954" s="221"/>
      <c r="C1954" s="221"/>
      <c r="D1954" s="212"/>
      <c r="E1954" s="59"/>
      <c r="G1954" s="59"/>
    </row>
    <row r="1955" spans="1:7" ht="20.25" customHeight="1" x14ac:dyDescent="0.3">
      <c r="A1955" s="221"/>
      <c r="B1955" s="221"/>
      <c r="C1955" s="221"/>
      <c r="D1955" s="212"/>
      <c r="E1955" s="59"/>
      <c r="G1955" s="59"/>
    </row>
    <row r="1956" spans="1:7" ht="20.25" customHeight="1" x14ac:dyDescent="0.3">
      <c r="A1956" s="221"/>
      <c r="B1956" s="221"/>
      <c r="C1956" s="221"/>
      <c r="D1956" s="212"/>
      <c r="E1956" s="59"/>
      <c r="G1956" s="59"/>
    </row>
    <row r="1957" spans="1:7" ht="20.25" customHeight="1" x14ac:dyDescent="0.3">
      <c r="A1957" s="221"/>
      <c r="B1957" s="221"/>
      <c r="C1957" s="221"/>
      <c r="D1957" s="212"/>
      <c r="E1957" s="59"/>
      <c r="G1957" s="59"/>
    </row>
    <row r="1958" spans="1:7" ht="20.25" customHeight="1" x14ac:dyDescent="0.3">
      <c r="A1958" s="221"/>
      <c r="B1958" s="221"/>
      <c r="C1958" s="221"/>
      <c r="D1958" s="212"/>
      <c r="E1958" s="59"/>
      <c r="G1958" s="59"/>
    </row>
    <row r="1959" spans="1:7" ht="20.25" customHeight="1" x14ac:dyDescent="0.3">
      <c r="A1959" s="221"/>
      <c r="B1959" s="221"/>
      <c r="C1959" s="221"/>
      <c r="D1959" s="212"/>
      <c r="E1959" s="59"/>
      <c r="G1959" s="59"/>
    </row>
    <row r="1960" spans="1:7" ht="20.25" customHeight="1" x14ac:dyDescent="0.3">
      <c r="A1960" s="221"/>
      <c r="B1960" s="221"/>
      <c r="C1960" s="221"/>
      <c r="D1960" s="212"/>
      <c r="E1960" s="59"/>
      <c r="G1960" s="59"/>
    </row>
    <row r="1961" spans="1:7" ht="20.25" customHeight="1" x14ac:dyDescent="0.3">
      <c r="A1961" s="221"/>
      <c r="B1961" s="221"/>
      <c r="C1961" s="221"/>
      <c r="D1961" s="212"/>
      <c r="E1961" s="59"/>
      <c r="G1961" s="59"/>
    </row>
    <row r="1962" spans="1:7" ht="20.25" customHeight="1" x14ac:dyDescent="0.3">
      <c r="A1962" s="221"/>
      <c r="B1962" s="221"/>
      <c r="C1962" s="221"/>
      <c r="D1962" s="212"/>
      <c r="E1962" s="59"/>
      <c r="G1962" s="59"/>
    </row>
    <row r="1963" spans="1:7" ht="20.25" customHeight="1" x14ac:dyDescent="0.3">
      <c r="A1963" s="221"/>
      <c r="B1963" s="221"/>
      <c r="C1963" s="221"/>
      <c r="D1963" s="212"/>
      <c r="E1963" s="59"/>
      <c r="G1963" s="59"/>
    </row>
    <row r="1964" spans="1:7" ht="20.25" customHeight="1" x14ac:dyDescent="0.3">
      <c r="A1964" s="221"/>
      <c r="B1964" s="221"/>
      <c r="C1964" s="221"/>
      <c r="D1964" s="212"/>
      <c r="E1964" s="59"/>
      <c r="G1964" s="59"/>
    </row>
    <row r="1965" spans="1:7" ht="20.25" customHeight="1" x14ac:dyDescent="0.3">
      <c r="A1965" s="221"/>
      <c r="B1965" s="221"/>
      <c r="C1965" s="221"/>
      <c r="D1965" s="212"/>
      <c r="E1965" s="59"/>
      <c r="G1965" s="59"/>
    </row>
    <row r="1966" spans="1:7" ht="20.25" customHeight="1" x14ac:dyDescent="0.3">
      <c r="A1966" s="221"/>
      <c r="B1966" s="221"/>
      <c r="C1966" s="221"/>
      <c r="D1966" s="212"/>
      <c r="E1966" s="59"/>
      <c r="G1966" s="59"/>
    </row>
    <row r="1967" spans="1:7" ht="20.25" customHeight="1" x14ac:dyDescent="0.3">
      <c r="A1967" s="221"/>
      <c r="B1967" s="221"/>
      <c r="C1967" s="221"/>
      <c r="D1967" s="212"/>
      <c r="E1967" s="59"/>
      <c r="G1967" s="59"/>
    </row>
    <row r="1968" spans="1:7" ht="20.25" customHeight="1" x14ac:dyDescent="0.3">
      <c r="A1968" s="221"/>
      <c r="B1968" s="221"/>
      <c r="C1968" s="221"/>
      <c r="D1968" s="212"/>
      <c r="E1968" s="59"/>
      <c r="G1968" s="59"/>
    </row>
    <row r="1969" spans="1:7" ht="20.25" customHeight="1" x14ac:dyDescent="0.3">
      <c r="A1969" s="221"/>
      <c r="B1969" s="221"/>
      <c r="C1969" s="221"/>
      <c r="D1969" s="212"/>
      <c r="E1969" s="59"/>
      <c r="G1969" s="59"/>
    </row>
    <row r="1970" spans="1:7" ht="20.25" customHeight="1" x14ac:dyDescent="0.3">
      <c r="A1970" s="221"/>
      <c r="B1970" s="221"/>
      <c r="C1970" s="221"/>
      <c r="D1970" s="212"/>
      <c r="E1970" s="59"/>
      <c r="G1970" s="59"/>
    </row>
    <row r="1971" spans="1:7" ht="20.25" customHeight="1" x14ac:dyDescent="0.3">
      <c r="A1971" s="221"/>
      <c r="B1971" s="221"/>
      <c r="C1971" s="221"/>
      <c r="D1971" s="212"/>
      <c r="E1971" s="59"/>
      <c r="G1971" s="59"/>
    </row>
    <row r="1972" spans="1:7" ht="20.25" customHeight="1" x14ac:dyDescent="0.3">
      <c r="A1972" s="221"/>
      <c r="B1972" s="221"/>
      <c r="C1972" s="221"/>
      <c r="D1972" s="212"/>
      <c r="E1972" s="59"/>
      <c r="G1972" s="59"/>
    </row>
    <row r="1973" spans="1:7" ht="20.25" customHeight="1" x14ac:dyDescent="0.3">
      <c r="A1973" s="221"/>
      <c r="B1973" s="221"/>
      <c r="C1973" s="221"/>
      <c r="D1973" s="212"/>
      <c r="E1973" s="59"/>
      <c r="G1973" s="59"/>
    </row>
    <row r="1974" spans="1:7" ht="20.25" customHeight="1" x14ac:dyDescent="0.3">
      <c r="A1974" s="221"/>
      <c r="B1974" s="221"/>
      <c r="C1974" s="221"/>
      <c r="D1974" s="212"/>
      <c r="E1974" s="59"/>
      <c r="G1974" s="59"/>
    </row>
    <row r="1975" spans="1:7" ht="20.25" customHeight="1" x14ac:dyDescent="0.3">
      <c r="A1975" s="221"/>
      <c r="B1975" s="221"/>
      <c r="C1975" s="221"/>
      <c r="D1975" s="212"/>
      <c r="E1975" s="59"/>
      <c r="G1975" s="59"/>
    </row>
    <row r="1976" spans="1:7" ht="20.25" customHeight="1" x14ac:dyDescent="0.3">
      <c r="A1976" s="221"/>
      <c r="B1976" s="221"/>
      <c r="C1976" s="221"/>
      <c r="D1976" s="212"/>
      <c r="E1976" s="59"/>
      <c r="G1976" s="59"/>
    </row>
    <row r="1977" spans="1:7" ht="20.25" customHeight="1" x14ac:dyDescent="0.3">
      <c r="A1977" s="221"/>
      <c r="B1977" s="221"/>
      <c r="C1977" s="221"/>
      <c r="D1977" s="212"/>
      <c r="E1977" s="59"/>
      <c r="G1977" s="59"/>
    </row>
    <row r="1978" spans="1:7" ht="20.25" customHeight="1" x14ac:dyDescent="0.3">
      <c r="A1978" s="221"/>
      <c r="B1978" s="221"/>
      <c r="C1978" s="221"/>
      <c r="D1978" s="212"/>
      <c r="E1978" s="59"/>
      <c r="G1978" s="59"/>
    </row>
    <row r="1979" spans="1:7" ht="20.25" customHeight="1" x14ac:dyDescent="0.3">
      <c r="A1979" s="221"/>
      <c r="B1979" s="221"/>
      <c r="C1979" s="221"/>
      <c r="D1979" s="212"/>
      <c r="E1979" s="59"/>
      <c r="G1979" s="59"/>
    </row>
    <row r="1980" spans="1:7" ht="20.25" customHeight="1" x14ac:dyDescent="0.3">
      <c r="A1980" s="221"/>
      <c r="B1980" s="221"/>
      <c r="C1980" s="221"/>
      <c r="D1980" s="212"/>
      <c r="E1980" s="59"/>
      <c r="G1980" s="59"/>
    </row>
    <row r="1981" spans="1:7" ht="20.25" customHeight="1" x14ac:dyDescent="0.3">
      <c r="A1981" s="221"/>
      <c r="B1981" s="221"/>
      <c r="C1981" s="221"/>
      <c r="D1981" s="212"/>
      <c r="E1981" s="59"/>
      <c r="G1981" s="59"/>
    </row>
    <row r="1982" spans="1:7" ht="20.25" customHeight="1" x14ac:dyDescent="0.3">
      <c r="A1982" s="221"/>
      <c r="B1982" s="221"/>
      <c r="C1982" s="221"/>
      <c r="D1982" s="212"/>
      <c r="E1982" s="59"/>
      <c r="G1982" s="59"/>
    </row>
    <row r="1983" spans="1:7" ht="20.25" customHeight="1" x14ac:dyDescent="0.3">
      <c r="A1983" s="221"/>
      <c r="B1983" s="221"/>
      <c r="C1983" s="221"/>
      <c r="D1983" s="212"/>
      <c r="E1983" s="59"/>
      <c r="G1983" s="59"/>
    </row>
    <row r="1984" spans="1:7" ht="20.25" customHeight="1" x14ac:dyDescent="0.3">
      <c r="A1984" s="221"/>
      <c r="B1984" s="221"/>
      <c r="C1984" s="221"/>
      <c r="D1984" s="212"/>
      <c r="E1984" s="59"/>
      <c r="G1984" s="59"/>
    </row>
    <row r="1985" spans="1:7" ht="20.25" customHeight="1" x14ac:dyDescent="0.3">
      <c r="A1985" s="221"/>
      <c r="B1985" s="221"/>
      <c r="C1985" s="221"/>
      <c r="D1985" s="212"/>
      <c r="E1985" s="59"/>
      <c r="G1985" s="59"/>
    </row>
    <row r="1986" spans="1:7" ht="20.25" customHeight="1" x14ac:dyDescent="0.3">
      <c r="A1986" s="221"/>
      <c r="B1986" s="221"/>
      <c r="C1986" s="221"/>
      <c r="D1986" s="212"/>
      <c r="E1986" s="59"/>
      <c r="G1986" s="59"/>
    </row>
    <row r="1987" spans="1:7" ht="20.25" customHeight="1" x14ac:dyDescent="0.3">
      <c r="A1987" s="221"/>
      <c r="B1987" s="221"/>
      <c r="C1987" s="221"/>
      <c r="D1987" s="212"/>
      <c r="E1987" s="59"/>
      <c r="G1987" s="59"/>
    </row>
    <row r="1988" spans="1:7" ht="20.25" customHeight="1" x14ac:dyDescent="0.3">
      <c r="A1988" s="221"/>
      <c r="B1988" s="221"/>
      <c r="C1988" s="221"/>
      <c r="D1988" s="212"/>
      <c r="E1988" s="59"/>
      <c r="G1988" s="59"/>
    </row>
    <row r="1989" spans="1:7" ht="20.25" customHeight="1" x14ac:dyDescent="0.3">
      <c r="A1989" s="221"/>
      <c r="B1989" s="221"/>
      <c r="C1989" s="221"/>
      <c r="D1989" s="212"/>
      <c r="E1989" s="59"/>
      <c r="G1989" s="59"/>
    </row>
    <row r="1990" spans="1:7" ht="20.25" customHeight="1" x14ac:dyDescent="0.3">
      <c r="A1990" s="221"/>
      <c r="B1990" s="221"/>
      <c r="C1990" s="221"/>
      <c r="D1990" s="212"/>
      <c r="E1990" s="59"/>
      <c r="G1990" s="59"/>
    </row>
    <row r="1991" spans="1:7" ht="20.25" customHeight="1" x14ac:dyDescent="0.3">
      <c r="A1991" s="221"/>
      <c r="B1991" s="221"/>
      <c r="C1991" s="221"/>
      <c r="D1991" s="212"/>
      <c r="E1991" s="59"/>
      <c r="G1991" s="59"/>
    </row>
    <row r="1992" spans="1:7" ht="20.25" customHeight="1" x14ac:dyDescent="0.3">
      <c r="A1992" s="221"/>
      <c r="B1992" s="221"/>
      <c r="C1992" s="221"/>
      <c r="D1992" s="212"/>
      <c r="E1992" s="59"/>
      <c r="G1992" s="59"/>
    </row>
    <row r="1993" spans="1:7" ht="20.25" customHeight="1" x14ac:dyDescent="0.3">
      <c r="A1993" s="221"/>
      <c r="B1993" s="221"/>
      <c r="C1993" s="221"/>
      <c r="D1993" s="212"/>
      <c r="E1993" s="59"/>
      <c r="G1993" s="59"/>
    </row>
    <row r="1994" spans="1:7" ht="20.25" customHeight="1" x14ac:dyDescent="0.3">
      <c r="A1994" s="221"/>
      <c r="B1994" s="221"/>
      <c r="C1994" s="221"/>
      <c r="D1994" s="212"/>
      <c r="E1994" s="59"/>
      <c r="G1994" s="59"/>
    </row>
    <row r="1995" spans="1:7" ht="20.25" customHeight="1" x14ac:dyDescent="0.3">
      <c r="A1995" s="221"/>
      <c r="B1995" s="221"/>
      <c r="C1995" s="221"/>
      <c r="D1995" s="212"/>
      <c r="E1995" s="59"/>
      <c r="G1995" s="59"/>
    </row>
    <row r="1996" spans="1:7" ht="20.25" customHeight="1" x14ac:dyDescent="0.3">
      <c r="A1996" s="221"/>
      <c r="B1996" s="221"/>
      <c r="C1996" s="221"/>
      <c r="D1996" s="212"/>
      <c r="E1996" s="59"/>
      <c r="G1996" s="59"/>
    </row>
    <row r="1997" spans="1:7" ht="20.25" customHeight="1" x14ac:dyDescent="0.3">
      <c r="A1997" s="221"/>
      <c r="B1997" s="221"/>
      <c r="C1997" s="221"/>
      <c r="D1997" s="212"/>
      <c r="E1997" s="59"/>
      <c r="G1997" s="59"/>
    </row>
    <row r="1998" spans="1:7" ht="20.25" customHeight="1" x14ac:dyDescent="0.3">
      <c r="A1998" s="221"/>
      <c r="B1998" s="221"/>
      <c r="C1998" s="221"/>
      <c r="D1998" s="212"/>
      <c r="E1998" s="59"/>
      <c r="G1998" s="59"/>
    </row>
    <row r="1999" spans="1:7" ht="20.25" customHeight="1" x14ac:dyDescent="0.3">
      <c r="A1999" s="221"/>
      <c r="B1999" s="221"/>
      <c r="C1999" s="221"/>
      <c r="D1999" s="212"/>
      <c r="E1999" s="59"/>
      <c r="G1999" s="59"/>
    </row>
    <row r="2000" spans="1:7" ht="20.25" customHeight="1" x14ac:dyDescent="0.3">
      <c r="A2000" s="221"/>
      <c r="B2000" s="221"/>
      <c r="C2000" s="221"/>
      <c r="D2000" s="212"/>
      <c r="E2000" s="59"/>
      <c r="G2000" s="59"/>
    </row>
    <row r="2001" spans="1:7" ht="20.25" customHeight="1" x14ac:dyDescent="0.3">
      <c r="A2001" s="221"/>
      <c r="B2001" s="221"/>
      <c r="C2001" s="221"/>
      <c r="D2001" s="212"/>
      <c r="E2001" s="59"/>
      <c r="G2001" s="59"/>
    </row>
    <row r="2002" spans="1:7" ht="20.25" customHeight="1" x14ac:dyDescent="0.3">
      <c r="A2002" s="221"/>
      <c r="B2002" s="221"/>
      <c r="C2002" s="221"/>
      <c r="D2002" s="212"/>
      <c r="E2002" s="59"/>
      <c r="G2002" s="59"/>
    </row>
    <row r="2003" spans="1:7" ht="20.25" customHeight="1" x14ac:dyDescent="0.3">
      <c r="A2003" s="221"/>
      <c r="B2003" s="221"/>
      <c r="C2003" s="221"/>
      <c r="D2003" s="212"/>
      <c r="E2003" s="59"/>
      <c r="G2003" s="59"/>
    </row>
    <row r="2004" spans="1:7" ht="20.25" customHeight="1" x14ac:dyDescent="0.3">
      <c r="A2004" s="221"/>
      <c r="B2004" s="221"/>
      <c r="C2004" s="221"/>
      <c r="D2004" s="212"/>
      <c r="E2004" s="59"/>
      <c r="G2004" s="59"/>
    </row>
    <row r="2005" spans="1:7" ht="20.25" customHeight="1" x14ac:dyDescent="0.3">
      <c r="A2005" s="221"/>
      <c r="B2005" s="221"/>
      <c r="C2005" s="221"/>
      <c r="D2005" s="212"/>
      <c r="E2005" s="59"/>
      <c r="G2005" s="59"/>
    </row>
    <row r="2006" spans="1:7" ht="20.25" customHeight="1" x14ac:dyDescent="0.3">
      <c r="A2006" s="221"/>
      <c r="B2006" s="221"/>
      <c r="C2006" s="221"/>
      <c r="D2006" s="212"/>
      <c r="E2006" s="59"/>
      <c r="G2006" s="59"/>
    </row>
    <row r="2007" spans="1:7" ht="20.25" customHeight="1" x14ac:dyDescent="0.3">
      <c r="A2007" s="221"/>
      <c r="B2007" s="221"/>
      <c r="C2007" s="221"/>
      <c r="D2007" s="212"/>
      <c r="E2007" s="59"/>
      <c r="G2007" s="59"/>
    </row>
    <row r="2008" spans="1:7" ht="20.25" customHeight="1" x14ac:dyDescent="0.3">
      <c r="A2008" s="221"/>
      <c r="B2008" s="221"/>
      <c r="C2008" s="221"/>
      <c r="D2008" s="212"/>
      <c r="E2008" s="59"/>
      <c r="G2008" s="59"/>
    </row>
    <row r="2009" spans="1:7" ht="20.25" customHeight="1" x14ac:dyDescent="0.3">
      <c r="A2009" s="221"/>
      <c r="B2009" s="221"/>
      <c r="C2009" s="221"/>
      <c r="D2009" s="212"/>
      <c r="E2009" s="59"/>
      <c r="G2009" s="59"/>
    </row>
    <row r="2010" spans="1:7" ht="20.25" customHeight="1" x14ac:dyDescent="0.3">
      <c r="A2010" s="221"/>
      <c r="B2010" s="221"/>
      <c r="C2010" s="221"/>
      <c r="D2010" s="212"/>
      <c r="E2010" s="59"/>
      <c r="G2010" s="59"/>
    </row>
    <row r="2011" spans="1:7" ht="20.25" customHeight="1" x14ac:dyDescent="0.3">
      <c r="A2011" s="221"/>
      <c r="B2011" s="221"/>
      <c r="C2011" s="221"/>
      <c r="D2011" s="212"/>
      <c r="E2011" s="59"/>
      <c r="G2011" s="59"/>
    </row>
    <row r="2012" spans="1:7" ht="20.25" customHeight="1" x14ac:dyDescent="0.3">
      <c r="A2012" s="221"/>
      <c r="B2012" s="221"/>
      <c r="C2012" s="221"/>
      <c r="D2012" s="212"/>
      <c r="E2012" s="59"/>
      <c r="G2012" s="59"/>
    </row>
    <row r="2013" spans="1:7" ht="20.25" customHeight="1" x14ac:dyDescent="0.3">
      <c r="A2013" s="221"/>
      <c r="B2013" s="221"/>
      <c r="C2013" s="221"/>
      <c r="D2013" s="212"/>
      <c r="E2013" s="59"/>
      <c r="G2013" s="59"/>
    </row>
    <row r="2014" spans="1:7" ht="20.25" customHeight="1" x14ac:dyDescent="0.3">
      <c r="A2014" s="221"/>
      <c r="B2014" s="221"/>
      <c r="C2014" s="221"/>
      <c r="D2014" s="212"/>
      <c r="E2014" s="59"/>
      <c r="G2014" s="59"/>
    </row>
    <row r="2015" spans="1:7" ht="20.25" customHeight="1" x14ac:dyDescent="0.3">
      <c r="A2015" s="221"/>
      <c r="B2015" s="221"/>
      <c r="C2015" s="221"/>
      <c r="D2015" s="212"/>
      <c r="E2015" s="59"/>
      <c r="G2015" s="59"/>
    </row>
    <row r="2016" spans="1:7" ht="20.25" customHeight="1" x14ac:dyDescent="0.3">
      <c r="A2016" s="221"/>
      <c r="B2016" s="221"/>
      <c r="C2016" s="221"/>
      <c r="D2016" s="212"/>
      <c r="E2016" s="59"/>
      <c r="G2016" s="59"/>
    </row>
    <row r="2017" spans="1:7" ht="20.25" customHeight="1" x14ac:dyDescent="0.3">
      <c r="A2017" s="221"/>
      <c r="B2017" s="221"/>
      <c r="C2017" s="221"/>
      <c r="D2017" s="212"/>
      <c r="E2017" s="59"/>
      <c r="G2017" s="59"/>
    </row>
    <row r="2018" spans="1:7" ht="20.25" customHeight="1" x14ac:dyDescent="0.3">
      <c r="A2018" s="221"/>
      <c r="B2018" s="221"/>
      <c r="C2018" s="221"/>
      <c r="D2018" s="212"/>
      <c r="E2018" s="59"/>
      <c r="G2018" s="59"/>
    </row>
    <row r="2019" spans="1:7" ht="20.25" customHeight="1" x14ac:dyDescent="0.3">
      <c r="A2019" s="221"/>
      <c r="B2019" s="221"/>
      <c r="C2019" s="221"/>
      <c r="D2019" s="212"/>
      <c r="E2019" s="59"/>
      <c r="G2019" s="59"/>
    </row>
    <row r="2020" spans="1:7" ht="20.25" customHeight="1" x14ac:dyDescent="0.3">
      <c r="A2020" s="221"/>
      <c r="B2020" s="221"/>
      <c r="C2020" s="221"/>
      <c r="D2020" s="212"/>
      <c r="E2020" s="59"/>
      <c r="G2020" s="59"/>
    </row>
    <row r="2021" spans="1:7" ht="20.25" customHeight="1" x14ac:dyDescent="0.3">
      <c r="A2021" s="221"/>
      <c r="B2021" s="221"/>
      <c r="C2021" s="221"/>
      <c r="D2021" s="212"/>
      <c r="E2021" s="59"/>
      <c r="G2021" s="59"/>
    </row>
    <row r="2022" spans="1:7" ht="20.25" customHeight="1" x14ac:dyDescent="0.3">
      <c r="A2022" s="221"/>
      <c r="B2022" s="221"/>
      <c r="C2022" s="221"/>
      <c r="D2022" s="212"/>
      <c r="E2022" s="59"/>
      <c r="G2022" s="59"/>
    </row>
    <row r="2023" spans="1:7" ht="20.25" customHeight="1" x14ac:dyDescent="0.3">
      <c r="A2023" s="221"/>
      <c r="B2023" s="221"/>
      <c r="C2023" s="221"/>
      <c r="D2023" s="212"/>
      <c r="E2023" s="59"/>
      <c r="G2023" s="59"/>
    </row>
    <row r="2024" spans="1:7" ht="20.25" customHeight="1" x14ac:dyDescent="0.3">
      <c r="A2024" s="221"/>
      <c r="B2024" s="221"/>
      <c r="C2024" s="221"/>
      <c r="D2024" s="212"/>
      <c r="E2024" s="59"/>
      <c r="G2024" s="59"/>
    </row>
    <row r="2025" spans="1:7" ht="20.25" customHeight="1" x14ac:dyDescent="0.3">
      <c r="A2025" s="221"/>
      <c r="B2025" s="221"/>
      <c r="C2025" s="221"/>
      <c r="D2025" s="212"/>
      <c r="E2025" s="59"/>
      <c r="G2025" s="59"/>
    </row>
    <row r="2026" spans="1:7" ht="20.25" customHeight="1" x14ac:dyDescent="0.3">
      <c r="A2026" s="221"/>
      <c r="B2026" s="221"/>
      <c r="C2026" s="221"/>
      <c r="D2026" s="212"/>
      <c r="E2026" s="59"/>
      <c r="G2026" s="59"/>
    </row>
    <row r="2027" spans="1:7" ht="20.25" customHeight="1" x14ac:dyDescent="0.3">
      <c r="A2027" s="221"/>
      <c r="B2027" s="221"/>
      <c r="C2027" s="221"/>
      <c r="D2027" s="212"/>
      <c r="E2027" s="59"/>
      <c r="G2027" s="59"/>
    </row>
    <row r="2028" spans="1:7" ht="20.25" customHeight="1" x14ac:dyDescent="0.3">
      <c r="A2028" s="221"/>
      <c r="B2028" s="221"/>
      <c r="C2028" s="221"/>
      <c r="D2028" s="212"/>
      <c r="E2028" s="59"/>
      <c r="G2028" s="59"/>
    </row>
    <row r="2029" spans="1:7" ht="20.25" customHeight="1" x14ac:dyDescent="0.3">
      <c r="A2029" s="221"/>
      <c r="B2029" s="221"/>
      <c r="C2029" s="221"/>
      <c r="D2029" s="212"/>
      <c r="E2029" s="59"/>
      <c r="G2029" s="59"/>
    </row>
    <row r="2030" spans="1:7" ht="20.25" customHeight="1" x14ac:dyDescent="0.3">
      <c r="A2030" s="221"/>
      <c r="B2030" s="221"/>
      <c r="C2030" s="221"/>
      <c r="D2030" s="212"/>
      <c r="E2030" s="59"/>
      <c r="G2030" s="59"/>
    </row>
    <row r="2031" spans="1:7" ht="20.25" customHeight="1" x14ac:dyDescent="0.3">
      <c r="A2031" s="221"/>
      <c r="B2031" s="221"/>
      <c r="C2031" s="221"/>
      <c r="D2031" s="212"/>
      <c r="E2031" s="59"/>
      <c r="G2031" s="59"/>
    </row>
    <row r="2032" spans="1:7" ht="20.25" customHeight="1" x14ac:dyDescent="0.3">
      <c r="A2032" s="221"/>
      <c r="B2032" s="221"/>
      <c r="C2032" s="221"/>
      <c r="D2032" s="212"/>
      <c r="E2032" s="59"/>
      <c r="G2032" s="59"/>
    </row>
    <row r="2033" spans="1:7" ht="20.25" customHeight="1" x14ac:dyDescent="0.3">
      <c r="A2033" s="221"/>
      <c r="B2033" s="221"/>
      <c r="C2033" s="221"/>
      <c r="D2033" s="212"/>
      <c r="E2033" s="59"/>
      <c r="G2033" s="59"/>
    </row>
    <row r="2034" spans="1:7" ht="20.25" customHeight="1" x14ac:dyDescent="0.3">
      <c r="A2034" s="221"/>
      <c r="B2034" s="221"/>
      <c r="C2034" s="221"/>
      <c r="D2034" s="212"/>
      <c r="E2034" s="59"/>
      <c r="G2034" s="59"/>
    </row>
    <row r="2035" spans="1:7" ht="20.25" customHeight="1" x14ac:dyDescent="0.3">
      <c r="A2035" s="221"/>
      <c r="B2035" s="221"/>
      <c r="C2035" s="221"/>
      <c r="D2035" s="212"/>
      <c r="E2035" s="59"/>
      <c r="G2035" s="59"/>
    </row>
    <row r="2036" spans="1:7" ht="20.25" customHeight="1" x14ac:dyDescent="0.3">
      <c r="A2036" s="221"/>
      <c r="B2036" s="221"/>
      <c r="C2036" s="221"/>
      <c r="D2036" s="212"/>
      <c r="E2036" s="59"/>
      <c r="G2036" s="59"/>
    </row>
    <row r="2037" spans="1:7" ht="20.25" customHeight="1" x14ac:dyDescent="0.3">
      <c r="A2037" s="221"/>
      <c r="B2037" s="221"/>
      <c r="C2037" s="221"/>
      <c r="D2037" s="212"/>
      <c r="E2037" s="59"/>
      <c r="G2037" s="59"/>
    </row>
    <row r="2038" spans="1:7" ht="20.25" customHeight="1" x14ac:dyDescent="0.3">
      <c r="A2038" s="221"/>
      <c r="B2038" s="221"/>
      <c r="C2038" s="221"/>
      <c r="D2038" s="212"/>
      <c r="E2038" s="59"/>
      <c r="G2038" s="59"/>
    </row>
    <row r="2039" spans="1:7" ht="20.25" customHeight="1" x14ac:dyDescent="0.3">
      <c r="A2039" s="221"/>
      <c r="B2039" s="221"/>
      <c r="C2039" s="221"/>
      <c r="D2039" s="212"/>
      <c r="E2039" s="59"/>
      <c r="G2039" s="59"/>
    </row>
    <row r="2040" spans="1:7" ht="20.25" customHeight="1" x14ac:dyDescent="0.3">
      <c r="A2040" s="221"/>
      <c r="B2040" s="221"/>
      <c r="C2040" s="221"/>
      <c r="D2040" s="212"/>
      <c r="E2040" s="59"/>
      <c r="G2040" s="59"/>
    </row>
    <row r="2041" spans="1:7" ht="20.25" customHeight="1" x14ac:dyDescent="0.3">
      <c r="A2041" s="221"/>
      <c r="B2041" s="221"/>
      <c r="C2041" s="221"/>
      <c r="D2041" s="212"/>
      <c r="E2041" s="59"/>
      <c r="G2041" s="59"/>
    </row>
    <row r="2042" spans="1:7" ht="20.25" customHeight="1" x14ac:dyDescent="0.3">
      <c r="A2042" s="221"/>
      <c r="B2042" s="221"/>
      <c r="C2042" s="221"/>
      <c r="D2042" s="212"/>
      <c r="E2042" s="59"/>
      <c r="G2042" s="59"/>
    </row>
    <row r="2043" spans="1:7" ht="20.25" customHeight="1" x14ac:dyDescent="0.3">
      <c r="A2043" s="221"/>
      <c r="B2043" s="221"/>
      <c r="C2043" s="221"/>
      <c r="D2043" s="212"/>
      <c r="E2043" s="59"/>
      <c r="G2043" s="59"/>
    </row>
    <row r="2044" spans="1:7" ht="20.25" customHeight="1" x14ac:dyDescent="0.3">
      <c r="A2044" s="221"/>
      <c r="B2044" s="221"/>
      <c r="C2044" s="221"/>
      <c r="D2044" s="212"/>
      <c r="E2044" s="59"/>
      <c r="G2044" s="59"/>
    </row>
    <row r="2045" spans="1:7" ht="20.25" customHeight="1" x14ac:dyDescent="0.3">
      <c r="A2045" s="221"/>
      <c r="B2045" s="221"/>
      <c r="C2045" s="221"/>
      <c r="D2045" s="212"/>
      <c r="E2045" s="59"/>
      <c r="G2045" s="59"/>
    </row>
    <row r="2046" spans="1:7" ht="20.25" customHeight="1" x14ac:dyDescent="0.3">
      <c r="A2046" s="221"/>
      <c r="B2046" s="221"/>
      <c r="C2046" s="221"/>
      <c r="D2046" s="212"/>
      <c r="E2046" s="59"/>
      <c r="G2046" s="59"/>
    </row>
    <row r="2047" spans="1:7" ht="20.25" customHeight="1" x14ac:dyDescent="0.3">
      <c r="A2047" s="221"/>
      <c r="B2047" s="221"/>
      <c r="C2047" s="221"/>
      <c r="D2047" s="212"/>
      <c r="E2047" s="59"/>
      <c r="G2047" s="59"/>
    </row>
    <row r="2048" spans="1:7" ht="20.25" customHeight="1" x14ac:dyDescent="0.3">
      <c r="A2048" s="221"/>
      <c r="B2048" s="221"/>
      <c r="C2048" s="221"/>
      <c r="D2048" s="212"/>
      <c r="E2048" s="59"/>
      <c r="G2048" s="59"/>
    </row>
    <row r="2049" spans="1:7" ht="20.25" customHeight="1" x14ac:dyDescent="0.3">
      <c r="A2049" s="221"/>
      <c r="B2049" s="221"/>
      <c r="C2049" s="221"/>
      <c r="D2049" s="212"/>
      <c r="E2049" s="59"/>
      <c r="G2049" s="59"/>
    </row>
    <row r="2050" spans="1:7" ht="20.25" customHeight="1" x14ac:dyDescent="0.3">
      <c r="A2050" s="221"/>
      <c r="B2050" s="221"/>
      <c r="C2050" s="221"/>
      <c r="D2050" s="212"/>
      <c r="E2050" s="59"/>
      <c r="G2050" s="59"/>
    </row>
    <row r="2051" spans="1:7" ht="20.25" customHeight="1" x14ac:dyDescent="0.3">
      <c r="A2051" s="221"/>
      <c r="B2051" s="221"/>
      <c r="C2051" s="221"/>
      <c r="D2051" s="212"/>
      <c r="E2051" s="59"/>
      <c r="G2051" s="59"/>
    </row>
    <row r="2052" spans="1:7" ht="20.25" customHeight="1" x14ac:dyDescent="0.3">
      <c r="A2052" s="221"/>
      <c r="B2052" s="221"/>
      <c r="C2052" s="221"/>
      <c r="D2052" s="212"/>
      <c r="E2052" s="59"/>
      <c r="G2052" s="59"/>
    </row>
    <row r="2053" spans="1:7" ht="20.25" customHeight="1" x14ac:dyDescent="0.3">
      <c r="A2053" s="221"/>
      <c r="B2053" s="221"/>
      <c r="C2053" s="221"/>
      <c r="D2053" s="212"/>
      <c r="E2053" s="59"/>
      <c r="G2053" s="59"/>
    </row>
    <row r="2054" spans="1:7" ht="20.25" customHeight="1" x14ac:dyDescent="0.3">
      <c r="A2054" s="221"/>
      <c r="B2054" s="221"/>
      <c r="C2054" s="221"/>
      <c r="D2054" s="212"/>
      <c r="E2054" s="59"/>
      <c r="G2054" s="59"/>
    </row>
    <row r="2055" spans="1:7" ht="20.25" customHeight="1" x14ac:dyDescent="0.3">
      <c r="A2055" s="221"/>
      <c r="B2055" s="221"/>
      <c r="C2055" s="221"/>
      <c r="D2055" s="212"/>
      <c r="E2055" s="59"/>
      <c r="G2055" s="59"/>
    </row>
    <row r="2056" spans="1:7" ht="20.25" customHeight="1" x14ac:dyDescent="0.3">
      <c r="A2056" s="221"/>
      <c r="B2056" s="221"/>
      <c r="C2056" s="221"/>
      <c r="D2056" s="212"/>
      <c r="E2056" s="59"/>
      <c r="G2056" s="59"/>
    </row>
    <row r="2057" spans="1:7" ht="20.25" customHeight="1" x14ac:dyDescent="0.3">
      <c r="A2057" s="221"/>
      <c r="B2057" s="221"/>
      <c r="C2057" s="221"/>
      <c r="D2057" s="212"/>
      <c r="E2057" s="59"/>
      <c r="G2057" s="59"/>
    </row>
    <row r="2058" spans="1:7" ht="20.25" customHeight="1" x14ac:dyDescent="0.3">
      <c r="A2058" s="221"/>
      <c r="B2058" s="221"/>
      <c r="C2058" s="221"/>
      <c r="D2058" s="212"/>
      <c r="E2058" s="59"/>
      <c r="G2058" s="59"/>
    </row>
    <row r="2059" spans="1:7" ht="20.25" customHeight="1" x14ac:dyDescent="0.3">
      <c r="A2059" s="221"/>
      <c r="B2059" s="221"/>
      <c r="C2059" s="221"/>
      <c r="D2059" s="212"/>
      <c r="E2059" s="59"/>
      <c r="G2059" s="59"/>
    </row>
    <row r="2060" spans="1:7" ht="20.25" customHeight="1" x14ac:dyDescent="0.3">
      <c r="A2060" s="221"/>
      <c r="B2060" s="221"/>
      <c r="C2060" s="221"/>
      <c r="D2060" s="212"/>
      <c r="E2060" s="59"/>
      <c r="G2060" s="59"/>
    </row>
    <row r="2061" spans="1:7" ht="20.25" customHeight="1" x14ac:dyDescent="0.3">
      <c r="A2061" s="221"/>
      <c r="B2061" s="221"/>
      <c r="C2061" s="221"/>
      <c r="D2061" s="212"/>
      <c r="E2061" s="59"/>
      <c r="G2061" s="59"/>
    </row>
    <row r="2062" spans="1:7" ht="20.25" customHeight="1" x14ac:dyDescent="0.3">
      <c r="A2062" s="221"/>
      <c r="B2062" s="221"/>
      <c r="C2062" s="221"/>
      <c r="D2062" s="212"/>
      <c r="E2062" s="59"/>
      <c r="G2062" s="59"/>
    </row>
    <row r="2063" spans="1:7" ht="20.25" customHeight="1" x14ac:dyDescent="0.3">
      <c r="A2063" s="221"/>
      <c r="B2063" s="221"/>
      <c r="C2063" s="221"/>
      <c r="D2063" s="212"/>
      <c r="E2063" s="59"/>
      <c r="G2063" s="59"/>
    </row>
    <row r="2064" spans="1:7" ht="20.25" customHeight="1" x14ac:dyDescent="0.3">
      <c r="A2064" s="221"/>
      <c r="B2064" s="221"/>
      <c r="C2064" s="221"/>
      <c r="D2064" s="212"/>
      <c r="E2064" s="59"/>
      <c r="G2064" s="59"/>
    </row>
    <row r="2065" spans="1:7" ht="20.25" customHeight="1" x14ac:dyDescent="0.3">
      <c r="A2065" s="221"/>
      <c r="B2065" s="221"/>
      <c r="C2065" s="221"/>
      <c r="D2065" s="212"/>
      <c r="E2065" s="59"/>
      <c r="G2065" s="59"/>
    </row>
    <row r="2066" spans="1:7" ht="20.25" customHeight="1" x14ac:dyDescent="0.3">
      <c r="A2066" s="221"/>
      <c r="B2066" s="221"/>
      <c r="C2066" s="221"/>
      <c r="D2066" s="212"/>
      <c r="E2066" s="59"/>
      <c r="G2066" s="59"/>
    </row>
    <row r="2067" spans="1:7" ht="20.25" customHeight="1" x14ac:dyDescent="0.3">
      <c r="A2067" s="221"/>
      <c r="B2067" s="221"/>
      <c r="C2067" s="221"/>
      <c r="D2067" s="212"/>
      <c r="E2067" s="59"/>
      <c r="G2067" s="59"/>
    </row>
    <row r="2068" spans="1:7" ht="20.25" customHeight="1" x14ac:dyDescent="0.3">
      <c r="A2068" s="221"/>
      <c r="B2068" s="221"/>
      <c r="C2068" s="221"/>
      <c r="D2068" s="212"/>
      <c r="E2068" s="59"/>
      <c r="G2068" s="59"/>
    </row>
    <row r="2069" spans="1:7" ht="20.25" customHeight="1" x14ac:dyDescent="0.3">
      <c r="A2069" s="221"/>
      <c r="B2069" s="221"/>
      <c r="C2069" s="221"/>
      <c r="D2069" s="212"/>
      <c r="E2069" s="59"/>
      <c r="G2069" s="59"/>
    </row>
    <row r="2070" spans="1:7" ht="20.25" customHeight="1" x14ac:dyDescent="0.3">
      <c r="A2070" s="221"/>
      <c r="B2070" s="221"/>
      <c r="C2070" s="221"/>
      <c r="D2070" s="212"/>
      <c r="E2070" s="59"/>
      <c r="G2070" s="59"/>
    </row>
    <row r="2071" spans="1:7" ht="20.25" customHeight="1" x14ac:dyDescent="0.3">
      <c r="A2071" s="221"/>
      <c r="B2071" s="221"/>
      <c r="C2071" s="221"/>
      <c r="D2071" s="212"/>
      <c r="E2071" s="59"/>
      <c r="G2071" s="59"/>
    </row>
    <row r="2072" spans="1:7" ht="20.25" customHeight="1" x14ac:dyDescent="0.3">
      <c r="A2072" s="221"/>
      <c r="B2072" s="221"/>
      <c r="C2072" s="221"/>
      <c r="D2072" s="212"/>
      <c r="E2072" s="59"/>
      <c r="G2072" s="59"/>
    </row>
    <row r="2073" spans="1:7" ht="20.25" customHeight="1" x14ac:dyDescent="0.3">
      <c r="A2073" s="221"/>
      <c r="B2073" s="221"/>
      <c r="C2073" s="221"/>
      <c r="D2073" s="212"/>
      <c r="E2073" s="59"/>
      <c r="G2073" s="59"/>
    </row>
    <row r="2074" spans="1:7" ht="20.25" customHeight="1" x14ac:dyDescent="0.3">
      <c r="A2074" s="221"/>
      <c r="B2074" s="221"/>
      <c r="C2074" s="221"/>
      <c r="D2074" s="212"/>
      <c r="E2074" s="59"/>
      <c r="G2074" s="59"/>
    </row>
    <row r="2075" spans="1:7" ht="20.25" customHeight="1" x14ac:dyDescent="0.3">
      <c r="A2075" s="221"/>
      <c r="B2075" s="221"/>
      <c r="C2075" s="221"/>
      <c r="D2075" s="212"/>
      <c r="E2075" s="59"/>
      <c r="G2075" s="59"/>
    </row>
    <row r="2076" spans="1:7" ht="20.25" customHeight="1" x14ac:dyDescent="0.3">
      <c r="A2076" s="221"/>
      <c r="B2076" s="221"/>
      <c r="C2076" s="221"/>
      <c r="D2076" s="212"/>
      <c r="E2076" s="59"/>
      <c r="G2076" s="59"/>
    </row>
    <row r="2077" spans="1:7" ht="20.25" customHeight="1" x14ac:dyDescent="0.3">
      <c r="A2077" s="221"/>
      <c r="B2077" s="221"/>
      <c r="C2077" s="221"/>
      <c r="D2077" s="212"/>
      <c r="E2077" s="59"/>
      <c r="G2077" s="59"/>
    </row>
    <row r="2078" spans="1:7" ht="20.25" customHeight="1" x14ac:dyDescent="0.3">
      <c r="A2078" s="221"/>
      <c r="B2078" s="221"/>
      <c r="C2078" s="221"/>
      <c r="D2078" s="212"/>
      <c r="E2078" s="59"/>
      <c r="G2078" s="59"/>
    </row>
    <row r="2079" spans="1:7" ht="20.25" customHeight="1" x14ac:dyDescent="0.3">
      <c r="A2079" s="221"/>
      <c r="B2079" s="221"/>
      <c r="C2079" s="221"/>
      <c r="D2079" s="212"/>
      <c r="E2079" s="59"/>
      <c r="G2079" s="59"/>
    </row>
    <row r="2080" spans="1:7" ht="20.25" customHeight="1" x14ac:dyDescent="0.3">
      <c r="A2080" s="221"/>
      <c r="B2080" s="221"/>
      <c r="C2080" s="221"/>
      <c r="D2080" s="212"/>
      <c r="E2080" s="59"/>
      <c r="G2080" s="59"/>
    </row>
    <row r="2081" spans="1:7" ht="20.25" customHeight="1" x14ac:dyDescent="0.3">
      <c r="A2081" s="221"/>
      <c r="B2081" s="221"/>
      <c r="C2081" s="221"/>
      <c r="D2081" s="212"/>
      <c r="E2081" s="59"/>
      <c r="G2081" s="59"/>
    </row>
    <row r="2082" spans="1:7" ht="20.25" customHeight="1" x14ac:dyDescent="0.3">
      <c r="A2082" s="221"/>
      <c r="B2082" s="221"/>
      <c r="C2082" s="221"/>
      <c r="D2082" s="212"/>
      <c r="E2082" s="59"/>
      <c r="G2082" s="59"/>
    </row>
    <row r="2083" spans="1:7" ht="20.25" customHeight="1" x14ac:dyDescent="0.3">
      <c r="A2083" s="221"/>
      <c r="B2083" s="221"/>
      <c r="C2083" s="221"/>
      <c r="D2083" s="212"/>
      <c r="E2083" s="59"/>
      <c r="G2083" s="59"/>
    </row>
    <row r="2084" spans="1:7" ht="20.25" customHeight="1" x14ac:dyDescent="0.3">
      <c r="A2084" s="221"/>
      <c r="B2084" s="221"/>
      <c r="C2084" s="221"/>
      <c r="D2084" s="212"/>
      <c r="E2084" s="59"/>
      <c r="G2084" s="59"/>
    </row>
    <row r="2085" spans="1:7" ht="20.25" customHeight="1" x14ac:dyDescent="0.3">
      <c r="A2085" s="221"/>
      <c r="B2085" s="221"/>
      <c r="C2085" s="221"/>
      <c r="D2085" s="212"/>
      <c r="E2085" s="59"/>
      <c r="G2085" s="59"/>
    </row>
    <row r="2086" spans="1:7" ht="20.25" customHeight="1" x14ac:dyDescent="0.3">
      <c r="A2086" s="221"/>
      <c r="B2086" s="221"/>
      <c r="C2086" s="221"/>
      <c r="D2086" s="212"/>
      <c r="E2086" s="59"/>
      <c r="G2086" s="59"/>
    </row>
    <row r="2087" spans="1:7" ht="20.25" customHeight="1" x14ac:dyDescent="0.3">
      <c r="A2087" s="221"/>
      <c r="B2087" s="221"/>
      <c r="C2087" s="221"/>
      <c r="D2087" s="212"/>
      <c r="E2087" s="59"/>
      <c r="G2087" s="59"/>
    </row>
    <row r="2088" spans="1:7" ht="20.25" customHeight="1" x14ac:dyDescent="0.3">
      <c r="A2088" s="221"/>
      <c r="B2088" s="221"/>
      <c r="C2088" s="221"/>
      <c r="D2088" s="212"/>
      <c r="E2088" s="59"/>
      <c r="G2088" s="59"/>
    </row>
    <row r="2089" spans="1:7" ht="20.25" customHeight="1" x14ac:dyDescent="0.3">
      <c r="A2089" s="221"/>
      <c r="B2089" s="221"/>
      <c r="C2089" s="221"/>
      <c r="D2089" s="212"/>
      <c r="E2089" s="59"/>
      <c r="G2089" s="59"/>
    </row>
    <row r="2090" spans="1:7" ht="20.25" customHeight="1" x14ac:dyDescent="0.3">
      <c r="A2090" s="221"/>
      <c r="B2090" s="221"/>
      <c r="C2090" s="221"/>
      <c r="D2090" s="212"/>
      <c r="E2090" s="59"/>
      <c r="G2090" s="59"/>
    </row>
    <row r="2091" spans="1:7" ht="20.25" customHeight="1" x14ac:dyDescent="0.3">
      <c r="A2091" s="221"/>
      <c r="B2091" s="221"/>
      <c r="C2091" s="221"/>
      <c r="D2091" s="212"/>
      <c r="E2091" s="59"/>
      <c r="G2091" s="59"/>
    </row>
    <row r="2092" spans="1:7" ht="20.25" customHeight="1" x14ac:dyDescent="0.3">
      <c r="A2092" s="221"/>
      <c r="B2092" s="221"/>
      <c r="C2092" s="221"/>
      <c r="D2092" s="212"/>
      <c r="E2092" s="59"/>
      <c r="G2092" s="59"/>
    </row>
    <row r="2093" spans="1:7" ht="20.25" customHeight="1" x14ac:dyDescent="0.3">
      <c r="A2093" s="221"/>
      <c r="B2093" s="221"/>
      <c r="C2093" s="221"/>
      <c r="D2093" s="212"/>
      <c r="E2093" s="59"/>
      <c r="G2093" s="59"/>
    </row>
    <row r="2094" spans="1:7" ht="20.25" customHeight="1" x14ac:dyDescent="0.3">
      <c r="A2094" s="221"/>
      <c r="B2094" s="221"/>
      <c r="C2094" s="221"/>
      <c r="D2094" s="212"/>
      <c r="E2094" s="59"/>
      <c r="G2094" s="59"/>
    </row>
    <row r="2095" spans="1:7" ht="20.25" customHeight="1" x14ac:dyDescent="0.3">
      <c r="A2095" s="221"/>
      <c r="B2095" s="221"/>
      <c r="C2095" s="221"/>
      <c r="D2095" s="212"/>
      <c r="E2095" s="59"/>
      <c r="G2095" s="59"/>
    </row>
    <row r="2096" spans="1:7" ht="20.25" customHeight="1" x14ac:dyDescent="0.3">
      <c r="A2096" s="221"/>
      <c r="B2096" s="221"/>
      <c r="C2096" s="221"/>
      <c r="D2096" s="212"/>
      <c r="E2096" s="59"/>
      <c r="G2096" s="59"/>
    </row>
    <row r="2097" spans="1:7" ht="20.25" customHeight="1" x14ac:dyDescent="0.3">
      <c r="A2097" s="221"/>
      <c r="B2097" s="221"/>
      <c r="C2097" s="221"/>
      <c r="D2097" s="212"/>
      <c r="E2097" s="59"/>
      <c r="G2097" s="59"/>
    </row>
    <row r="2098" spans="1:7" ht="20.25" customHeight="1" x14ac:dyDescent="0.3">
      <c r="A2098" s="221"/>
      <c r="B2098" s="221"/>
      <c r="C2098" s="221"/>
      <c r="D2098" s="212"/>
      <c r="E2098" s="59"/>
      <c r="G2098" s="59"/>
    </row>
    <row r="2099" spans="1:7" ht="20.25" customHeight="1" x14ac:dyDescent="0.3">
      <c r="A2099" s="221"/>
      <c r="B2099" s="221"/>
      <c r="C2099" s="221"/>
      <c r="D2099" s="212"/>
      <c r="E2099" s="59"/>
      <c r="G2099" s="59"/>
    </row>
    <row r="2100" spans="1:7" ht="20.25" customHeight="1" x14ac:dyDescent="0.3">
      <c r="A2100" s="221"/>
      <c r="B2100" s="221"/>
      <c r="C2100" s="221"/>
      <c r="D2100" s="212"/>
      <c r="E2100" s="59"/>
      <c r="G2100" s="59"/>
    </row>
    <row r="2101" spans="1:7" ht="20.25" customHeight="1" x14ac:dyDescent="0.3">
      <c r="A2101" s="221"/>
      <c r="B2101" s="221"/>
      <c r="C2101" s="221"/>
      <c r="D2101" s="212"/>
      <c r="E2101" s="59"/>
      <c r="G2101" s="59"/>
    </row>
    <row r="2102" spans="1:7" ht="20.25" customHeight="1" x14ac:dyDescent="0.3">
      <c r="A2102" s="221"/>
      <c r="B2102" s="221"/>
      <c r="C2102" s="221"/>
      <c r="D2102" s="212"/>
      <c r="E2102" s="59"/>
      <c r="G2102" s="59"/>
    </row>
    <row r="2103" spans="1:7" ht="20.25" customHeight="1" x14ac:dyDescent="0.3">
      <c r="A2103" s="221"/>
      <c r="B2103" s="221"/>
      <c r="C2103" s="221"/>
      <c r="D2103" s="212"/>
      <c r="E2103" s="59"/>
      <c r="G2103" s="59"/>
    </row>
    <row r="2104" spans="1:7" ht="20.25" customHeight="1" x14ac:dyDescent="0.3">
      <c r="A2104" s="221"/>
      <c r="B2104" s="221"/>
      <c r="C2104" s="221"/>
      <c r="D2104" s="212"/>
      <c r="E2104" s="59"/>
      <c r="G2104" s="59"/>
    </row>
    <row r="2105" spans="1:7" ht="20.25" customHeight="1" x14ac:dyDescent="0.3">
      <c r="A2105" s="221"/>
      <c r="B2105" s="221"/>
      <c r="C2105" s="221"/>
      <c r="D2105" s="212"/>
      <c r="E2105" s="59"/>
      <c r="G2105" s="59"/>
    </row>
    <row r="2106" spans="1:7" ht="20.25" customHeight="1" x14ac:dyDescent="0.3">
      <c r="A2106" s="221"/>
      <c r="B2106" s="221"/>
      <c r="C2106" s="221"/>
      <c r="D2106" s="212"/>
      <c r="E2106" s="59"/>
      <c r="G2106" s="59"/>
    </row>
    <row r="2107" spans="1:7" ht="20.25" customHeight="1" x14ac:dyDescent="0.3">
      <c r="A2107" s="221"/>
      <c r="B2107" s="221"/>
      <c r="C2107" s="221"/>
      <c r="D2107" s="212"/>
      <c r="E2107" s="59"/>
      <c r="G2107" s="59"/>
    </row>
    <row r="2108" spans="1:7" ht="20.25" customHeight="1" x14ac:dyDescent="0.3">
      <c r="A2108" s="221"/>
      <c r="B2108" s="221"/>
      <c r="C2108" s="221"/>
      <c r="D2108" s="212"/>
      <c r="E2108" s="59"/>
      <c r="G2108" s="59"/>
    </row>
    <row r="2109" spans="1:7" ht="20.25" customHeight="1" x14ac:dyDescent="0.3">
      <c r="A2109" s="221"/>
      <c r="B2109" s="221"/>
      <c r="C2109" s="221"/>
      <c r="D2109" s="212"/>
      <c r="E2109" s="59"/>
      <c r="G2109" s="59"/>
    </row>
    <row r="2110" spans="1:7" ht="20.25" customHeight="1" x14ac:dyDescent="0.3">
      <c r="A2110" s="221"/>
      <c r="B2110" s="221"/>
      <c r="C2110" s="221"/>
      <c r="D2110" s="212"/>
      <c r="E2110" s="59"/>
      <c r="G2110" s="59"/>
    </row>
    <row r="2111" spans="1:7" ht="20.25" customHeight="1" x14ac:dyDescent="0.3">
      <c r="A2111" s="221"/>
      <c r="B2111" s="221"/>
      <c r="C2111" s="221"/>
      <c r="D2111" s="212"/>
      <c r="E2111" s="59"/>
      <c r="G2111" s="59"/>
    </row>
    <row r="2112" spans="1:7" ht="20.25" customHeight="1" x14ac:dyDescent="0.3">
      <c r="A2112" s="221"/>
      <c r="B2112" s="221"/>
      <c r="C2112" s="221"/>
      <c r="D2112" s="212"/>
      <c r="E2112" s="59"/>
      <c r="G2112" s="59"/>
    </row>
    <row r="2113" spans="1:7" ht="20.25" customHeight="1" x14ac:dyDescent="0.3">
      <c r="A2113" s="221"/>
      <c r="B2113" s="221"/>
      <c r="C2113" s="221"/>
      <c r="D2113" s="212"/>
      <c r="E2113" s="59"/>
      <c r="G2113" s="59"/>
    </row>
    <row r="2114" spans="1:7" ht="20.25" customHeight="1" x14ac:dyDescent="0.3">
      <c r="A2114" s="221"/>
      <c r="B2114" s="221"/>
      <c r="C2114" s="221"/>
      <c r="D2114" s="212"/>
      <c r="E2114" s="59"/>
      <c r="G2114" s="59"/>
    </row>
    <row r="2115" spans="1:7" ht="20.25" customHeight="1" x14ac:dyDescent="0.3">
      <c r="A2115" s="221"/>
      <c r="B2115" s="221"/>
      <c r="C2115" s="221"/>
      <c r="D2115" s="212"/>
      <c r="E2115" s="59"/>
      <c r="G2115" s="59"/>
    </row>
    <row r="2116" spans="1:7" ht="20.25" customHeight="1" x14ac:dyDescent="0.3">
      <c r="A2116" s="221"/>
      <c r="B2116" s="221"/>
      <c r="C2116" s="221"/>
      <c r="D2116" s="212"/>
      <c r="E2116" s="59"/>
      <c r="G2116" s="59"/>
    </row>
    <row r="2117" spans="1:7" ht="20.25" customHeight="1" x14ac:dyDescent="0.3">
      <c r="A2117" s="221"/>
      <c r="B2117" s="221"/>
      <c r="C2117" s="221"/>
      <c r="D2117" s="212"/>
      <c r="E2117" s="59"/>
      <c r="G2117" s="59"/>
    </row>
    <row r="2118" spans="1:7" ht="20.25" customHeight="1" x14ac:dyDescent="0.3">
      <c r="A2118" s="221"/>
      <c r="B2118" s="221"/>
      <c r="C2118" s="221"/>
      <c r="D2118" s="212"/>
      <c r="E2118" s="59"/>
      <c r="G2118" s="59"/>
    </row>
    <row r="2119" spans="1:7" ht="20.25" customHeight="1" x14ac:dyDescent="0.3">
      <c r="A2119" s="221"/>
      <c r="B2119" s="221"/>
      <c r="C2119" s="221"/>
      <c r="D2119" s="212"/>
      <c r="E2119" s="59"/>
      <c r="G2119" s="59"/>
    </row>
    <row r="2120" spans="1:7" ht="20.25" customHeight="1" x14ac:dyDescent="0.3">
      <c r="A2120" s="221"/>
      <c r="B2120" s="221"/>
      <c r="C2120" s="221"/>
      <c r="D2120" s="212"/>
      <c r="E2120" s="59"/>
      <c r="G2120" s="59"/>
    </row>
    <row r="2121" spans="1:7" ht="20.25" customHeight="1" x14ac:dyDescent="0.3">
      <c r="A2121" s="221"/>
      <c r="B2121" s="221"/>
      <c r="C2121" s="221"/>
      <c r="D2121" s="212"/>
      <c r="E2121" s="59"/>
      <c r="G2121" s="59"/>
    </row>
    <row r="2122" spans="1:7" ht="20.25" customHeight="1" x14ac:dyDescent="0.3">
      <c r="A2122" s="221"/>
      <c r="B2122" s="221"/>
      <c r="C2122" s="221"/>
      <c r="D2122" s="212"/>
      <c r="E2122" s="59"/>
      <c r="G2122" s="59"/>
    </row>
    <row r="2123" spans="1:7" ht="20.25" customHeight="1" x14ac:dyDescent="0.3">
      <c r="A2123" s="221"/>
      <c r="B2123" s="221"/>
      <c r="C2123" s="221"/>
      <c r="D2123" s="212"/>
      <c r="E2123" s="59"/>
      <c r="G2123" s="59"/>
    </row>
    <row r="2124" spans="1:7" ht="20.25" customHeight="1" x14ac:dyDescent="0.3">
      <c r="A2124" s="221"/>
      <c r="B2124" s="221"/>
      <c r="C2124" s="221"/>
      <c r="D2124" s="212"/>
      <c r="E2124" s="59"/>
      <c r="G2124" s="59"/>
    </row>
    <row r="2125" spans="1:7" ht="20.25" customHeight="1" x14ac:dyDescent="0.3">
      <c r="A2125" s="221"/>
      <c r="B2125" s="221"/>
      <c r="C2125" s="221"/>
      <c r="D2125" s="212"/>
      <c r="E2125" s="59"/>
      <c r="G2125" s="59"/>
    </row>
    <row r="2126" spans="1:7" ht="20.25" customHeight="1" x14ac:dyDescent="0.3">
      <c r="A2126" s="221"/>
      <c r="B2126" s="221"/>
      <c r="C2126" s="221"/>
      <c r="D2126" s="212"/>
      <c r="E2126" s="59"/>
      <c r="G2126" s="59"/>
    </row>
    <row r="2127" spans="1:7" ht="20.25" customHeight="1" x14ac:dyDescent="0.3">
      <c r="A2127" s="221"/>
      <c r="B2127" s="221"/>
      <c r="C2127" s="221"/>
      <c r="D2127" s="212"/>
      <c r="E2127" s="59"/>
      <c r="G2127" s="59"/>
    </row>
    <row r="2128" spans="1:7" ht="20.25" customHeight="1" x14ac:dyDescent="0.3">
      <c r="A2128" s="221"/>
      <c r="B2128" s="221"/>
      <c r="C2128" s="221"/>
      <c r="D2128" s="212"/>
      <c r="E2128" s="59"/>
      <c r="G2128" s="59"/>
    </row>
    <row r="2129" spans="1:7" ht="20.25" customHeight="1" x14ac:dyDescent="0.3">
      <c r="A2129" s="221"/>
      <c r="B2129" s="221"/>
      <c r="C2129" s="221"/>
      <c r="D2129" s="212"/>
      <c r="E2129" s="59"/>
      <c r="G2129" s="59"/>
    </row>
    <row r="2130" spans="1:7" ht="20.25" customHeight="1" x14ac:dyDescent="0.3">
      <c r="A2130" s="221"/>
      <c r="B2130" s="221"/>
      <c r="C2130" s="221"/>
      <c r="D2130" s="212"/>
      <c r="E2130" s="59"/>
      <c r="G2130" s="59"/>
    </row>
    <row r="2131" spans="1:7" ht="20.25" customHeight="1" x14ac:dyDescent="0.3">
      <c r="A2131" s="221"/>
      <c r="B2131" s="221"/>
      <c r="C2131" s="221"/>
      <c r="D2131" s="212"/>
      <c r="E2131" s="59"/>
      <c r="G2131" s="59"/>
    </row>
    <row r="2132" spans="1:7" ht="20.25" customHeight="1" x14ac:dyDescent="0.3">
      <c r="A2132" s="221"/>
      <c r="B2132" s="221"/>
      <c r="C2132" s="221"/>
      <c r="D2132" s="212"/>
      <c r="E2132" s="59"/>
      <c r="G2132" s="59"/>
    </row>
    <row r="2133" spans="1:7" ht="20.25" customHeight="1" x14ac:dyDescent="0.3">
      <c r="A2133" s="221"/>
      <c r="B2133" s="221"/>
      <c r="C2133" s="221"/>
      <c r="D2133" s="212"/>
      <c r="E2133" s="59"/>
      <c r="G2133" s="59"/>
    </row>
    <row r="2134" spans="1:7" ht="20.25" customHeight="1" x14ac:dyDescent="0.3">
      <c r="A2134" s="221"/>
      <c r="B2134" s="221"/>
      <c r="C2134" s="221"/>
      <c r="D2134" s="212"/>
      <c r="E2134" s="59"/>
      <c r="G2134" s="59"/>
    </row>
    <row r="2135" spans="1:7" ht="20.25" customHeight="1" x14ac:dyDescent="0.3">
      <c r="A2135" s="221"/>
      <c r="B2135" s="221"/>
      <c r="C2135" s="221"/>
      <c r="D2135" s="212"/>
      <c r="E2135" s="59"/>
      <c r="G2135" s="59"/>
    </row>
    <row r="2136" spans="1:7" ht="20.25" customHeight="1" x14ac:dyDescent="0.3">
      <c r="A2136" s="221"/>
      <c r="B2136" s="221"/>
      <c r="C2136" s="221"/>
      <c r="D2136" s="212"/>
      <c r="E2136" s="59"/>
      <c r="G2136" s="59"/>
    </row>
    <row r="2137" spans="1:7" ht="20.25" customHeight="1" x14ac:dyDescent="0.3">
      <c r="A2137" s="221"/>
      <c r="B2137" s="221"/>
      <c r="C2137" s="221"/>
      <c r="D2137" s="212"/>
      <c r="E2137" s="59"/>
      <c r="G2137" s="59"/>
    </row>
    <row r="2138" spans="1:7" ht="20.25" customHeight="1" x14ac:dyDescent="0.3">
      <c r="A2138" s="221"/>
      <c r="B2138" s="221"/>
      <c r="C2138" s="221"/>
      <c r="D2138" s="212"/>
      <c r="E2138" s="59"/>
      <c r="G2138" s="59"/>
    </row>
    <row r="2139" spans="1:7" ht="20.25" customHeight="1" x14ac:dyDescent="0.3">
      <c r="A2139" s="221"/>
      <c r="B2139" s="221"/>
      <c r="C2139" s="221"/>
      <c r="D2139" s="212"/>
      <c r="E2139" s="59"/>
      <c r="G2139" s="59"/>
    </row>
    <row r="2140" spans="1:7" ht="20.25" customHeight="1" x14ac:dyDescent="0.3">
      <c r="A2140" s="221"/>
      <c r="B2140" s="221"/>
      <c r="C2140" s="221"/>
      <c r="D2140" s="212"/>
      <c r="E2140" s="59"/>
      <c r="G2140" s="59"/>
    </row>
    <row r="2141" spans="1:7" ht="20.25" customHeight="1" x14ac:dyDescent="0.3">
      <c r="A2141" s="221"/>
      <c r="B2141" s="221"/>
      <c r="C2141" s="221"/>
      <c r="D2141" s="212"/>
      <c r="E2141" s="59"/>
      <c r="G2141" s="59"/>
    </row>
    <row r="2142" spans="1:7" ht="20.25" customHeight="1" x14ac:dyDescent="0.3">
      <c r="A2142" s="221"/>
      <c r="B2142" s="221"/>
      <c r="C2142" s="221"/>
      <c r="D2142" s="212"/>
      <c r="E2142" s="59"/>
      <c r="G2142" s="59"/>
    </row>
    <row r="2143" spans="1:7" ht="20.25" customHeight="1" x14ac:dyDescent="0.3">
      <c r="A2143" s="221"/>
      <c r="B2143" s="221"/>
      <c r="C2143" s="221"/>
      <c r="D2143" s="212"/>
      <c r="E2143" s="59"/>
      <c r="G2143" s="59"/>
    </row>
    <row r="2144" spans="1:7" ht="20.25" customHeight="1" x14ac:dyDescent="0.3">
      <c r="A2144" s="221"/>
      <c r="B2144" s="221"/>
      <c r="C2144" s="221"/>
      <c r="D2144" s="212"/>
      <c r="E2144" s="59"/>
      <c r="G2144" s="59"/>
    </row>
    <row r="2145" spans="1:7" ht="20.25" customHeight="1" x14ac:dyDescent="0.3">
      <c r="A2145" s="221"/>
      <c r="B2145" s="221"/>
      <c r="C2145" s="221"/>
      <c r="D2145" s="212"/>
      <c r="E2145" s="59"/>
      <c r="G2145" s="59"/>
    </row>
    <row r="2146" spans="1:7" ht="20.25" customHeight="1" x14ac:dyDescent="0.3">
      <c r="A2146" s="221"/>
      <c r="B2146" s="221"/>
      <c r="C2146" s="221"/>
      <c r="D2146" s="212"/>
      <c r="E2146" s="59"/>
      <c r="G2146" s="59"/>
    </row>
    <row r="2147" spans="1:7" ht="20.25" customHeight="1" x14ac:dyDescent="0.3">
      <c r="A2147" s="221"/>
      <c r="B2147" s="221"/>
      <c r="C2147" s="221"/>
      <c r="D2147" s="212"/>
      <c r="E2147" s="59"/>
      <c r="G2147" s="59"/>
    </row>
    <row r="2148" spans="1:7" ht="20.25" customHeight="1" x14ac:dyDescent="0.3">
      <c r="A2148" s="221"/>
      <c r="B2148" s="221"/>
      <c r="C2148" s="221"/>
      <c r="D2148" s="212"/>
      <c r="E2148" s="59"/>
      <c r="G2148" s="59"/>
    </row>
    <row r="2149" spans="1:7" ht="20.25" customHeight="1" x14ac:dyDescent="0.3">
      <c r="A2149" s="221"/>
      <c r="B2149" s="221"/>
      <c r="C2149" s="221"/>
      <c r="D2149" s="212"/>
      <c r="E2149" s="59"/>
      <c r="G2149" s="59"/>
    </row>
    <row r="2150" spans="1:7" ht="20.25" customHeight="1" x14ac:dyDescent="0.3">
      <c r="A2150" s="221"/>
      <c r="B2150" s="221"/>
      <c r="C2150" s="221"/>
      <c r="D2150" s="212"/>
      <c r="E2150" s="59"/>
      <c r="G2150" s="59"/>
    </row>
    <row r="2151" spans="1:7" ht="20.25" customHeight="1" x14ac:dyDescent="0.3">
      <c r="A2151" s="221"/>
      <c r="B2151" s="221"/>
      <c r="C2151" s="221"/>
      <c r="D2151" s="212"/>
      <c r="E2151" s="59"/>
      <c r="G2151" s="59"/>
    </row>
    <row r="2152" spans="1:7" ht="20.25" customHeight="1" x14ac:dyDescent="0.3">
      <c r="A2152" s="221"/>
      <c r="B2152" s="221"/>
      <c r="C2152" s="221"/>
      <c r="D2152" s="212"/>
      <c r="E2152" s="59"/>
      <c r="G2152" s="59"/>
    </row>
    <row r="2153" spans="1:7" ht="20.25" customHeight="1" x14ac:dyDescent="0.3">
      <c r="A2153" s="221"/>
      <c r="B2153" s="221"/>
      <c r="C2153" s="221"/>
      <c r="D2153" s="212"/>
      <c r="E2153" s="59"/>
      <c r="G2153" s="59"/>
    </row>
    <row r="2154" spans="1:7" ht="20.25" customHeight="1" x14ac:dyDescent="0.3">
      <c r="A2154" s="221"/>
      <c r="B2154" s="221"/>
      <c r="C2154" s="221"/>
      <c r="D2154" s="212"/>
      <c r="E2154" s="59"/>
      <c r="G2154" s="59"/>
    </row>
    <row r="2155" spans="1:7" ht="20.25" customHeight="1" x14ac:dyDescent="0.3">
      <c r="A2155" s="221"/>
      <c r="B2155" s="221"/>
      <c r="C2155" s="221"/>
      <c r="D2155" s="212"/>
      <c r="E2155" s="59"/>
      <c r="G2155" s="59"/>
    </row>
    <row r="2156" spans="1:7" ht="20.25" customHeight="1" x14ac:dyDescent="0.3">
      <c r="A2156" s="221"/>
      <c r="B2156" s="221"/>
      <c r="C2156" s="221"/>
      <c r="D2156" s="212"/>
      <c r="E2156" s="59"/>
      <c r="G2156" s="59"/>
    </row>
    <row r="2157" spans="1:7" ht="20.25" customHeight="1" x14ac:dyDescent="0.3">
      <c r="A2157" s="221"/>
      <c r="B2157" s="221"/>
      <c r="C2157" s="221"/>
      <c r="D2157" s="212"/>
      <c r="E2157" s="59"/>
      <c r="G2157" s="59"/>
    </row>
    <row r="2158" spans="1:7" ht="20.25" customHeight="1" x14ac:dyDescent="0.3">
      <c r="A2158" s="221"/>
      <c r="B2158" s="221"/>
      <c r="C2158" s="221"/>
      <c r="D2158" s="212"/>
      <c r="E2158" s="59"/>
      <c r="G2158" s="59"/>
    </row>
    <row r="2159" spans="1:7" ht="20.25" customHeight="1" x14ac:dyDescent="0.3">
      <c r="A2159" s="221"/>
      <c r="B2159" s="221"/>
      <c r="C2159" s="221"/>
      <c r="D2159" s="212"/>
      <c r="E2159" s="59"/>
      <c r="G2159" s="59"/>
    </row>
    <row r="2160" spans="1:7" ht="20.25" customHeight="1" x14ac:dyDescent="0.3">
      <c r="A2160" s="221"/>
      <c r="B2160" s="221"/>
      <c r="C2160" s="221"/>
      <c r="D2160" s="212"/>
      <c r="E2160" s="59"/>
      <c r="G2160" s="59"/>
    </row>
    <row r="2161" spans="1:7" ht="20.25" customHeight="1" x14ac:dyDescent="0.3">
      <c r="A2161" s="221"/>
      <c r="B2161" s="221"/>
      <c r="C2161" s="221"/>
      <c r="D2161" s="212"/>
      <c r="E2161" s="59"/>
      <c r="G2161" s="59"/>
    </row>
    <row r="2162" spans="1:7" ht="20.25" customHeight="1" x14ac:dyDescent="0.3">
      <c r="A2162" s="221"/>
      <c r="B2162" s="221"/>
      <c r="C2162" s="221"/>
      <c r="D2162" s="212"/>
      <c r="E2162" s="59"/>
      <c r="G2162" s="59"/>
    </row>
    <row r="2163" spans="1:7" ht="20.25" customHeight="1" x14ac:dyDescent="0.3">
      <c r="A2163" s="221"/>
      <c r="B2163" s="221"/>
      <c r="C2163" s="221"/>
      <c r="D2163" s="212"/>
      <c r="E2163" s="59"/>
      <c r="G2163" s="59"/>
    </row>
    <row r="2164" spans="1:7" ht="20.25" customHeight="1" x14ac:dyDescent="0.3">
      <c r="A2164" s="221"/>
      <c r="B2164" s="221"/>
      <c r="C2164" s="221"/>
      <c r="D2164" s="212"/>
      <c r="E2164" s="59"/>
      <c r="G2164" s="59"/>
    </row>
    <row r="2165" spans="1:7" ht="20.25" customHeight="1" x14ac:dyDescent="0.3">
      <c r="A2165" s="221"/>
      <c r="B2165" s="221"/>
      <c r="C2165" s="221"/>
      <c r="D2165" s="212"/>
      <c r="E2165" s="59"/>
      <c r="G2165" s="59"/>
    </row>
    <row r="2166" spans="1:7" ht="20.25" customHeight="1" x14ac:dyDescent="0.3">
      <c r="A2166" s="221"/>
      <c r="B2166" s="221"/>
      <c r="C2166" s="221"/>
      <c r="D2166" s="212"/>
      <c r="E2166" s="59"/>
      <c r="G2166" s="59"/>
    </row>
    <row r="2167" spans="1:7" ht="20.25" customHeight="1" x14ac:dyDescent="0.3">
      <c r="A2167" s="221"/>
      <c r="B2167" s="221"/>
      <c r="C2167" s="221"/>
      <c r="D2167" s="212"/>
      <c r="E2167" s="59"/>
      <c r="G2167" s="59"/>
    </row>
    <row r="2168" spans="1:7" ht="20.25" customHeight="1" x14ac:dyDescent="0.3">
      <c r="A2168" s="221"/>
      <c r="B2168" s="221"/>
      <c r="C2168" s="221"/>
      <c r="D2168" s="212"/>
      <c r="E2168" s="59"/>
      <c r="G2168" s="59"/>
    </row>
    <row r="2169" spans="1:7" ht="20.25" customHeight="1" x14ac:dyDescent="0.3">
      <c r="A2169" s="221"/>
      <c r="B2169" s="221"/>
      <c r="C2169" s="221"/>
      <c r="D2169" s="212"/>
      <c r="E2169" s="59"/>
      <c r="G2169" s="59"/>
    </row>
    <row r="2170" spans="1:7" ht="20.25" customHeight="1" x14ac:dyDescent="0.3">
      <c r="A2170" s="221"/>
      <c r="B2170" s="221"/>
      <c r="C2170" s="221"/>
      <c r="D2170" s="212"/>
      <c r="E2170" s="59"/>
      <c r="G2170" s="59"/>
    </row>
    <row r="2171" spans="1:7" ht="20.25" customHeight="1" x14ac:dyDescent="0.3">
      <c r="A2171" s="221"/>
      <c r="B2171" s="221"/>
      <c r="C2171" s="221"/>
      <c r="D2171" s="212"/>
      <c r="E2171" s="59"/>
      <c r="G2171" s="59"/>
    </row>
    <row r="2172" spans="1:7" ht="20.25" customHeight="1" x14ac:dyDescent="0.3">
      <c r="A2172" s="221"/>
      <c r="B2172" s="221"/>
      <c r="C2172" s="221"/>
      <c r="D2172" s="212"/>
      <c r="E2172" s="59"/>
      <c r="G2172" s="59"/>
    </row>
    <row r="2173" spans="1:7" ht="20.25" customHeight="1" x14ac:dyDescent="0.3">
      <c r="A2173" s="221"/>
      <c r="B2173" s="221"/>
      <c r="C2173" s="221"/>
      <c r="D2173" s="212"/>
      <c r="E2173" s="59"/>
      <c r="G2173" s="59"/>
    </row>
    <row r="2174" spans="1:7" ht="20.25" customHeight="1" x14ac:dyDescent="0.3">
      <c r="A2174" s="221"/>
      <c r="B2174" s="221"/>
      <c r="C2174" s="221"/>
      <c r="D2174" s="212"/>
      <c r="E2174" s="59"/>
      <c r="G2174" s="59"/>
    </row>
    <row r="2175" spans="1:7" ht="20.25" customHeight="1" x14ac:dyDescent="0.3">
      <c r="A2175" s="221"/>
      <c r="B2175" s="221"/>
      <c r="C2175" s="221"/>
      <c r="D2175" s="212"/>
      <c r="E2175" s="59"/>
      <c r="G2175" s="59"/>
    </row>
    <row r="2176" spans="1:7" ht="20.25" customHeight="1" x14ac:dyDescent="0.3">
      <c r="A2176" s="221"/>
      <c r="B2176" s="221"/>
      <c r="C2176" s="221"/>
      <c r="D2176" s="212"/>
      <c r="E2176" s="59"/>
      <c r="G2176" s="59"/>
    </row>
    <row r="2177" spans="1:7" ht="20.25" customHeight="1" x14ac:dyDescent="0.3">
      <c r="A2177" s="221"/>
      <c r="B2177" s="221"/>
      <c r="C2177" s="221"/>
      <c r="D2177" s="212"/>
      <c r="E2177" s="59"/>
      <c r="G2177" s="59"/>
    </row>
    <row r="2178" spans="1:7" ht="20.25" customHeight="1" x14ac:dyDescent="0.3">
      <c r="A2178" s="221"/>
      <c r="B2178" s="221"/>
      <c r="C2178" s="221"/>
      <c r="D2178" s="212"/>
      <c r="E2178" s="59"/>
      <c r="G2178" s="59"/>
    </row>
    <row r="2179" spans="1:7" ht="20.25" customHeight="1" x14ac:dyDescent="0.3">
      <c r="A2179" s="221"/>
      <c r="B2179" s="221"/>
      <c r="C2179" s="221"/>
      <c r="D2179" s="212"/>
      <c r="E2179" s="59"/>
      <c r="G2179" s="59"/>
    </row>
    <row r="2180" spans="1:7" ht="20.25" customHeight="1" x14ac:dyDescent="0.3">
      <c r="A2180" s="221"/>
      <c r="B2180" s="221"/>
      <c r="C2180" s="221"/>
      <c r="D2180" s="212"/>
      <c r="E2180" s="59"/>
      <c r="G2180" s="59"/>
    </row>
    <row r="2181" spans="1:7" ht="20.25" customHeight="1" x14ac:dyDescent="0.3">
      <c r="A2181" s="221"/>
      <c r="B2181" s="221"/>
      <c r="C2181" s="221"/>
      <c r="D2181" s="212"/>
      <c r="E2181" s="59"/>
      <c r="G2181" s="59"/>
    </row>
    <row r="2182" spans="1:7" ht="20.25" customHeight="1" x14ac:dyDescent="0.3">
      <c r="A2182" s="221"/>
      <c r="B2182" s="221"/>
      <c r="C2182" s="221"/>
      <c r="D2182" s="212"/>
      <c r="E2182" s="59"/>
      <c r="G2182" s="59"/>
    </row>
    <row r="2183" spans="1:7" ht="20.25" customHeight="1" x14ac:dyDescent="0.3">
      <c r="A2183" s="221"/>
      <c r="B2183" s="221"/>
      <c r="C2183" s="221"/>
      <c r="D2183" s="212"/>
      <c r="E2183" s="59"/>
      <c r="G2183" s="59"/>
    </row>
    <row r="2184" spans="1:7" ht="20.25" customHeight="1" x14ac:dyDescent="0.3">
      <c r="A2184" s="221"/>
      <c r="B2184" s="221"/>
      <c r="C2184" s="221"/>
      <c r="D2184" s="212"/>
      <c r="E2184" s="59"/>
      <c r="G2184" s="59"/>
    </row>
    <row r="2185" spans="1:7" ht="20.25" customHeight="1" x14ac:dyDescent="0.3">
      <c r="A2185" s="221"/>
      <c r="B2185" s="221"/>
      <c r="C2185" s="221"/>
      <c r="D2185" s="212"/>
      <c r="E2185" s="59"/>
      <c r="G2185" s="59"/>
    </row>
    <row r="2186" spans="1:7" ht="20.25" customHeight="1" x14ac:dyDescent="0.3">
      <c r="A2186" s="221"/>
      <c r="B2186" s="221"/>
      <c r="C2186" s="221"/>
      <c r="D2186" s="212"/>
      <c r="E2186" s="59"/>
      <c r="G2186" s="59"/>
    </row>
    <row r="2187" spans="1:7" ht="20.25" customHeight="1" x14ac:dyDescent="0.3">
      <c r="A2187" s="221"/>
      <c r="B2187" s="221"/>
      <c r="C2187" s="221"/>
      <c r="D2187" s="212"/>
      <c r="E2187" s="59"/>
      <c r="G2187" s="59"/>
    </row>
    <row r="2188" spans="1:7" ht="20.25" customHeight="1" x14ac:dyDescent="0.3">
      <c r="A2188" s="221"/>
      <c r="B2188" s="221"/>
      <c r="C2188" s="221"/>
      <c r="D2188" s="212"/>
      <c r="E2188" s="59"/>
      <c r="G2188" s="59"/>
    </row>
    <row r="2189" spans="1:7" ht="20.25" customHeight="1" x14ac:dyDescent="0.3">
      <c r="A2189" s="221"/>
      <c r="B2189" s="221"/>
      <c r="C2189" s="221"/>
      <c r="D2189" s="212"/>
      <c r="E2189" s="59"/>
      <c r="G2189" s="59"/>
    </row>
    <row r="2190" spans="1:7" ht="20.25" customHeight="1" x14ac:dyDescent="0.3">
      <c r="A2190" s="221"/>
      <c r="B2190" s="221"/>
      <c r="C2190" s="221"/>
      <c r="D2190" s="212"/>
      <c r="E2190" s="59"/>
      <c r="G2190" s="59"/>
    </row>
    <row r="2191" spans="1:7" ht="20.25" customHeight="1" x14ac:dyDescent="0.3">
      <c r="A2191" s="221"/>
      <c r="B2191" s="221"/>
      <c r="C2191" s="221"/>
      <c r="D2191" s="212"/>
      <c r="E2191" s="59"/>
      <c r="G2191" s="59"/>
    </row>
    <row r="2192" spans="1:7" ht="20.25" customHeight="1" x14ac:dyDescent="0.3">
      <c r="A2192" s="221"/>
      <c r="B2192" s="221"/>
      <c r="C2192" s="221"/>
      <c r="D2192" s="212"/>
      <c r="E2192" s="59"/>
      <c r="G2192" s="59"/>
    </row>
    <row r="2193" spans="1:7" ht="20.25" customHeight="1" x14ac:dyDescent="0.3">
      <c r="A2193" s="221"/>
      <c r="B2193" s="221"/>
      <c r="C2193" s="221"/>
      <c r="D2193" s="212"/>
      <c r="E2193" s="59"/>
      <c r="G2193" s="59"/>
    </row>
    <row r="2194" spans="1:7" ht="20.25" customHeight="1" x14ac:dyDescent="0.3">
      <c r="A2194" s="221"/>
      <c r="B2194" s="221"/>
      <c r="C2194" s="221"/>
      <c r="D2194" s="212"/>
      <c r="E2194" s="59"/>
      <c r="G2194" s="59"/>
    </row>
    <row r="2195" spans="1:7" ht="20.25" customHeight="1" x14ac:dyDescent="0.3">
      <c r="A2195" s="221"/>
      <c r="B2195" s="221"/>
      <c r="C2195" s="221"/>
      <c r="D2195" s="212"/>
      <c r="E2195" s="59"/>
      <c r="G2195" s="59"/>
    </row>
    <row r="2196" spans="1:7" ht="20.25" customHeight="1" x14ac:dyDescent="0.3">
      <c r="A2196" s="221"/>
      <c r="B2196" s="221"/>
      <c r="C2196" s="221"/>
      <c r="D2196" s="212"/>
      <c r="E2196" s="59"/>
      <c r="G2196" s="59"/>
    </row>
    <row r="2197" spans="1:7" ht="20.25" customHeight="1" x14ac:dyDescent="0.3">
      <c r="A2197" s="221"/>
      <c r="B2197" s="221"/>
      <c r="C2197" s="221"/>
      <c r="D2197" s="212"/>
      <c r="E2197" s="59"/>
      <c r="G2197" s="59"/>
    </row>
    <row r="2198" spans="1:7" ht="20.25" customHeight="1" x14ac:dyDescent="0.3">
      <c r="A2198" s="221"/>
      <c r="B2198" s="221"/>
      <c r="C2198" s="221"/>
      <c r="D2198" s="212"/>
      <c r="E2198" s="59"/>
      <c r="G2198" s="59"/>
    </row>
    <row r="2199" spans="1:7" ht="20.25" customHeight="1" x14ac:dyDescent="0.3">
      <c r="A2199" s="221"/>
      <c r="B2199" s="221"/>
      <c r="C2199" s="221"/>
      <c r="D2199" s="212"/>
      <c r="E2199" s="59"/>
      <c r="G2199" s="59"/>
    </row>
    <row r="2200" spans="1:7" ht="20.25" customHeight="1" x14ac:dyDescent="0.3">
      <c r="A2200" s="221"/>
      <c r="B2200" s="221"/>
      <c r="C2200" s="221"/>
      <c r="D2200" s="212"/>
      <c r="E2200" s="59"/>
      <c r="G2200" s="59"/>
    </row>
    <row r="2201" spans="1:7" ht="20.25" customHeight="1" x14ac:dyDescent="0.3">
      <c r="A2201" s="221"/>
      <c r="B2201" s="221"/>
      <c r="C2201" s="221"/>
      <c r="D2201" s="212"/>
      <c r="E2201" s="59"/>
      <c r="G2201" s="59"/>
    </row>
    <row r="2202" spans="1:7" ht="20.25" customHeight="1" x14ac:dyDescent="0.3">
      <c r="A2202" s="221"/>
      <c r="B2202" s="221"/>
      <c r="C2202" s="221"/>
      <c r="D2202" s="212"/>
      <c r="E2202" s="59"/>
      <c r="G2202" s="59"/>
    </row>
    <row r="2203" spans="1:7" ht="20.25" customHeight="1" x14ac:dyDescent="0.3">
      <c r="A2203" s="221"/>
      <c r="B2203" s="221"/>
      <c r="C2203" s="221"/>
      <c r="D2203" s="212"/>
      <c r="E2203" s="59"/>
      <c r="G2203" s="59"/>
    </row>
    <row r="2204" spans="1:7" ht="20.25" customHeight="1" x14ac:dyDescent="0.3">
      <c r="A2204" s="221"/>
      <c r="B2204" s="221"/>
      <c r="C2204" s="221"/>
      <c r="D2204" s="212"/>
      <c r="E2204" s="59"/>
      <c r="G2204" s="59"/>
    </row>
    <row r="2205" spans="1:7" ht="20.25" customHeight="1" x14ac:dyDescent="0.3">
      <c r="A2205" s="221"/>
      <c r="B2205" s="221"/>
      <c r="C2205" s="221"/>
      <c r="D2205" s="212"/>
      <c r="E2205" s="59"/>
      <c r="G2205" s="59"/>
    </row>
    <row r="2206" spans="1:7" ht="20.25" customHeight="1" x14ac:dyDescent="0.3">
      <c r="A2206" s="221"/>
      <c r="B2206" s="221"/>
      <c r="C2206" s="221"/>
      <c r="D2206" s="212"/>
      <c r="E2206" s="59"/>
      <c r="G2206" s="59"/>
    </row>
    <row r="2207" spans="1:7" ht="20.25" customHeight="1" x14ac:dyDescent="0.3">
      <c r="A2207" s="221"/>
      <c r="B2207" s="221"/>
      <c r="C2207" s="221"/>
      <c r="D2207" s="212"/>
      <c r="E2207" s="59"/>
      <c r="G2207" s="59"/>
    </row>
    <row r="2208" spans="1:7" ht="20.25" customHeight="1" x14ac:dyDescent="0.3">
      <c r="A2208" s="221"/>
      <c r="B2208" s="221"/>
      <c r="C2208" s="221"/>
      <c r="D2208" s="212"/>
      <c r="E2208" s="59"/>
      <c r="G2208" s="59"/>
    </row>
    <row r="2209" spans="1:7" ht="20.25" customHeight="1" x14ac:dyDescent="0.3">
      <c r="A2209" s="221"/>
      <c r="B2209" s="221"/>
      <c r="C2209" s="221"/>
      <c r="D2209" s="212"/>
      <c r="E2209" s="59"/>
      <c r="G2209" s="59"/>
    </row>
    <row r="2210" spans="1:7" ht="20.25" customHeight="1" x14ac:dyDescent="0.3">
      <c r="A2210" s="221"/>
      <c r="B2210" s="221"/>
      <c r="C2210" s="221"/>
      <c r="D2210" s="212"/>
      <c r="E2210" s="59"/>
      <c r="G2210" s="59"/>
    </row>
    <row r="2211" spans="1:7" ht="20.25" customHeight="1" x14ac:dyDescent="0.3">
      <c r="A2211" s="221"/>
      <c r="B2211" s="221"/>
      <c r="C2211" s="221"/>
      <c r="D2211" s="212"/>
      <c r="E2211" s="59"/>
      <c r="G2211" s="59"/>
    </row>
    <row r="2212" spans="1:7" ht="20.25" customHeight="1" x14ac:dyDescent="0.3">
      <c r="A2212" s="221"/>
      <c r="B2212" s="221"/>
      <c r="C2212" s="221"/>
      <c r="D2212" s="212"/>
      <c r="E2212" s="59"/>
      <c r="G2212" s="59"/>
    </row>
    <row r="2213" spans="1:7" ht="20.25" customHeight="1" x14ac:dyDescent="0.3">
      <c r="A2213" s="221"/>
      <c r="B2213" s="221"/>
      <c r="C2213" s="221"/>
      <c r="D2213" s="212"/>
      <c r="E2213" s="59"/>
      <c r="G2213" s="59"/>
    </row>
    <row r="2214" spans="1:7" ht="20.25" customHeight="1" x14ac:dyDescent="0.3">
      <c r="A2214" s="221"/>
      <c r="B2214" s="221"/>
      <c r="C2214" s="221"/>
      <c r="D2214" s="212"/>
      <c r="E2214" s="59"/>
      <c r="G2214" s="59"/>
    </row>
    <row r="2215" spans="1:7" ht="20.25" customHeight="1" x14ac:dyDescent="0.3">
      <c r="A2215" s="221"/>
      <c r="B2215" s="221"/>
      <c r="C2215" s="221"/>
      <c r="D2215" s="212"/>
      <c r="E2215" s="59"/>
      <c r="G2215" s="59"/>
    </row>
    <row r="2216" spans="1:7" ht="20.25" customHeight="1" x14ac:dyDescent="0.3">
      <c r="A2216" s="221"/>
      <c r="B2216" s="221"/>
      <c r="C2216" s="221"/>
      <c r="D2216" s="212"/>
      <c r="E2216" s="59"/>
      <c r="G2216" s="59"/>
    </row>
    <row r="2217" spans="1:7" ht="20.25" customHeight="1" x14ac:dyDescent="0.3">
      <c r="A2217" s="221"/>
      <c r="B2217" s="221"/>
      <c r="C2217" s="221"/>
      <c r="D2217" s="212"/>
      <c r="E2217" s="59"/>
      <c r="G2217" s="59"/>
    </row>
    <row r="2218" spans="1:7" ht="20.25" customHeight="1" x14ac:dyDescent="0.3">
      <c r="A2218" s="221"/>
      <c r="B2218" s="221"/>
      <c r="C2218" s="221"/>
      <c r="D2218" s="212"/>
      <c r="E2218" s="59"/>
      <c r="G2218" s="59"/>
    </row>
    <row r="2219" spans="1:7" ht="20.25" customHeight="1" x14ac:dyDescent="0.3">
      <c r="A2219" s="221"/>
      <c r="B2219" s="221"/>
      <c r="C2219" s="221"/>
      <c r="D2219" s="212"/>
      <c r="E2219" s="59"/>
      <c r="G2219" s="59"/>
    </row>
    <row r="2220" spans="1:7" ht="20.25" customHeight="1" x14ac:dyDescent="0.3">
      <c r="A2220" s="221"/>
      <c r="B2220" s="221"/>
      <c r="C2220" s="221"/>
      <c r="D2220" s="212"/>
      <c r="E2220" s="59"/>
      <c r="G2220" s="59"/>
    </row>
    <row r="2221" spans="1:7" ht="20.25" customHeight="1" x14ac:dyDescent="0.3">
      <c r="A2221" s="221"/>
      <c r="B2221" s="221"/>
      <c r="C2221" s="221"/>
      <c r="D2221" s="212"/>
      <c r="E2221" s="59"/>
      <c r="G2221" s="59"/>
    </row>
    <row r="2222" spans="1:7" ht="20.25" customHeight="1" x14ac:dyDescent="0.3">
      <c r="A2222" s="221"/>
      <c r="B2222" s="221"/>
      <c r="C2222" s="221"/>
      <c r="D2222" s="212"/>
      <c r="E2222" s="59"/>
      <c r="G2222" s="59"/>
    </row>
    <row r="2223" spans="1:7" ht="20.25" customHeight="1" x14ac:dyDescent="0.3">
      <c r="A2223" s="221"/>
      <c r="B2223" s="221"/>
      <c r="C2223" s="221"/>
      <c r="D2223" s="212"/>
      <c r="E2223" s="59"/>
      <c r="G2223" s="59"/>
    </row>
    <row r="2224" spans="1:7" ht="20.25" customHeight="1" x14ac:dyDescent="0.3">
      <c r="A2224" s="221"/>
      <c r="B2224" s="221"/>
      <c r="C2224" s="221"/>
      <c r="D2224" s="212"/>
      <c r="E2224" s="59"/>
      <c r="G2224" s="59"/>
    </row>
    <row r="2225" spans="1:7" ht="20.25" customHeight="1" x14ac:dyDescent="0.3">
      <c r="A2225" s="221"/>
      <c r="B2225" s="221"/>
      <c r="C2225" s="221"/>
      <c r="D2225" s="212"/>
      <c r="E2225" s="59"/>
      <c r="G2225" s="59"/>
    </row>
    <row r="2226" spans="1:7" ht="20.25" customHeight="1" x14ac:dyDescent="0.3">
      <c r="A2226" s="221"/>
      <c r="B2226" s="221"/>
      <c r="C2226" s="221"/>
      <c r="D2226" s="212"/>
      <c r="E2226" s="59"/>
      <c r="G2226" s="59"/>
    </row>
    <row r="2227" spans="1:7" ht="20.25" customHeight="1" x14ac:dyDescent="0.3">
      <c r="A2227" s="221"/>
      <c r="B2227" s="221"/>
      <c r="C2227" s="221"/>
      <c r="D2227" s="212"/>
      <c r="E2227" s="59"/>
      <c r="G2227" s="59"/>
    </row>
    <row r="2228" spans="1:7" ht="20.25" customHeight="1" x14ac:dyDescent="0.3">
      <c r="A2228" s="221"/>
      <c r="B2228" s="221"/>
      <c r="C2228" s="221"/>
      <c r="D2228" s="212"/>
      <c r="E2228" s="59"/>
      <c r="G2228" s="59"/>
    </row>
    <row r="2229" spans="1:7" ht="20.25" customHeight="1" x14ac:dyDescent="0.3">
      <c r="A2229" s="221"/>
      <c r="B2229" s="221"/>
      <c r="C2229" s="221"/>
      <c r="D2229" s="212"/>
      <c r="E2229" s="59"/>
      <c r="G2229" s="59"/>
    </row>
    <row r="2230" spans="1:7" ht="20.25" customHeight="1" x14ac:dyDescent="0.3">
      <c r="A2230" s="221"/>
      <c r="B2230" s="221"/>
      <c r="C2230" s="221"/>
      <c r="D2230" s="212"/>
      <c r="E2230" s="59"/>
      <c r="G2230" s="59"/>
    </row>
    <row r="2231" spans="1:7" ht="20.25" customHeight="1" x14ac:dyDescent="0.3">
      <c r="A2231" s="221"/>
      <c r="B2231" s="221"/>
      <c r="C2231" s="221"/>
      <c r="D2231" s="212"/>
      <c r="E2231" s="59"/>
      <c r="G2231" s="59"/>
    </row>
    <row r="2232" spans="1:7" ht="20.25" customHeight="1" x14ac:dyDescent="0.3">
      <c r="A2232" s="221"/>
      <c r="B2232" s="221"/>
      <c r="C2232" s="221"/>
      <c r="D2232" s="212"/>
      <c r="E2232" s="59"/>
      <c r="G2232" s="59"/>
    </row>
    <row r="2233" spans="1:7" ht="20.25" customHeight="1" x14ac:dyDescent="0.3">
      <c r="A2233" s="221"/>
      <c r="B2233" s="221"/>
      <c r="C2233" s="221"/>
      <c r="D2233" s="212"/>
      <c r="E2233" s="59"/>
      <c r="G2233" s="59"/>
    </row>
    <row r="2234" spans="1:7" ht="20.25" customHeight="1" x14ac:dyDescent="0.3">
      <c r="A2234" s="221"/>
      <c r="B2234" s="221"/>
      <c r="C2234" s="221"/>
      <c r="D2234" s="212"/>
      <c r="E2234" s="59"/>
      <c r="G2234" s="59"/>
    </row>
    <row r="2235" spans="1:7" ht="20.25" customHeight="1" x14ac:dyDescent="0.3">
      <c r="A2235" s="221"/>
      <c r="B2235" s="221"/>
      <c r="C2235" s="221"/>
      <c r="D2235" s="212"/>
      <c r="E2235" s="59"/>
      <c r="G2235" s="59"/>
    </row>
    <row r="2236" spans="1:7" ht="20.25" customHeight="1" x14ac:dyDescent="0.3">
      <c r="A2236" s="221"/>
      <c r="B2236" s="221"/>
      <c r="C2236" s="221"/>
      <c r="D2236" s="212"/>
      <c r="E2236" s="59"/>
      <c r="G2236" s="59"/>
    </row>
    <row r="2237" spans="1:7" ht="20.25" customHeight="1" x14ac:dyDescent="0.3">
      <c r="A2237" s="221"/>
      <c r="B2237" s="221"/>
      <c r="C2237" s="221"/>
      <c r="D2237" s="212"/>
      <c r="E2237" s="59"/>
      <c r="G2237" s="59"/>
    </row>
    <row r="2238" spans="1:7" ht="20.25" customHeight="1" x14ac:dyDescent="0.3">
      <c r="A2238" s="221"/>
      <c r="B2238" s="221"/>
      <c r="C2238" s="221"/>
      <c r="D2238" s="212"/>
      <c r="E2238" s="59"/>
      <c r="G2238" s="59"/>
    </row>
    <row r="2239" spans="1:7" ht="20.25" customHeight="1" x14ac:dyDescent="0.3">
      <c r="A2239" s="221"/>
      <c r="B2239" s="221"/>
      <c r="C2239" s="221"/>
      <c r="D2239" s="212"/>
      <c r="E2239" s="59"/>
      <c r="G2239" s="59"/>
    </row>
    <row r="2240" spans="1:7" ht="20.25" customHeight="1" x14ac:dyDescent="0.3">
      <c r="A2240" s="221"/>
      <c r="B2240" s="221"/>
      <c r="C2240" s="221"/>
      <c r="D2240" s="212"/>
      <c r="E2240" s="59"/>
      <c r="G2240" s="59"/>
    </row>
    <row r="2241" spans="1:7" ht="20.25" customHeight="1" x14ac:dyDescent="0.3">
      <c r="A2241" s="221"/>
      <c r="B2241" s="221"/>
      <c r="C2241" s="221"/>
      <c r="D2241" s="212"/>
      <c r="E2241" s="59"/>
      <c r="G2241" s="59"/>
    </row>
    <row r="2242" spans="1:7" ht="20.25" customHeight="1" x14ac:dyDescent="0.3">
      <c r="A2242" s="221"/>
      <c r="B2242" s="221"/>
      <c r="C2242" s="221"/>
      <c r="D2242" s="212"/>
      <c r="E2242" s="59"/>
      <c r="G2242" s="59"/>
    </row>
    <row r="2243" spans="1:7" ht="20.25" customHeight="1" x14ac:dyDescent="0.3">
      <c r="A2243" s="221"/>
      <c r="B2243" s="221"/>
      <c r="C2243" s="221"/>
      <c r="D2243" s="212"/>
      <c r="E2243" s="59"/>
      <c r="G2243" s="59"/>
    </row>
    <row r="2244" spans="1:7" ht="20.25" customHeight="1" x14ac:dyDescent="0.3">
      <c r="A2244" s="221"/>
      <c r="B2244" s="221"/>
      <c r="C2244" s="221"/>
      <c r="D2244" s="212"/>
      <c r="E2244" s="59"/>
      <c r="G2244" s="59"/>
    </row>
    <row r="2245" spans="1:7" ht="20.25" customHeight="1" x14ac:dyDescent="0.3">
      <c r="A2245" s="221"/>
      <c r="B2245" s="221"/>
      <c r="C2245" s="221"/>
      <c r="D2245" s="212"/>
      <c r="E2245" s="59"/>
      <c r="G2245" s="59"/>
    </row>
    <row r="2246" spans="1:7" ht="20.25" customHeight="1" x14ac:dyDescent="0.3">
      <c r="A2246" s="221"/>
      <c r="B2246" s="221"/>
      <c r="C2246" s="221"/>
      <c r="D2246" s="212"/>
      <c r="E2246" s="59"/>
      <c r="G2246" s="59"/>
    </row>
    <row r="2247" spans="1:7" ht="20.25" customHeight="1" x14ac:dyDescent="0.3">
      <c r="A2247" s="221"/>
      <c r="B2247" s="221"/>
      <c r="C2247" s="221"/>
      <c r="D2247" s="212"/>
      <c r="E2247" s="59"/>
      <c r="G2247" s="59"/>
    </row>
    <row r="2248" spans="1:7" ht="20.25" customHeight="1" x14ac:dyDescent="0.3">
      <c r="A2248" s="221"/>
      <c r="B2248" s="221"/>
      <c r="C2248" s="221"/>
      <c r="D2248" s="212"/>
      <c r="E2248" s="59"/>
      <c r="G2248" s="59"/>
    </row>
    <row r="2249" spans="1:7" ht="20.25" customHeight="1" x14ac:dyDescent="0.3">
      <c r="A2249" s="221"/>
      <c r="B2249" s="221"/>
      <c r="C2249" s="221"/>
      <c r="D2249" s="212"/>
      <c r="E2249" s="59"/>
      <c r="G2249" s="59"/>
    </row>
    <row r="2250" spans="1:7" ht="20.25" customHeight="1" x14ac:dyDescent="0.3">
      <c r="A2250" s="221"/>
      <c r="B2250" s="221"/>
      <c r="C2250" s="221"/>
      <c r="D2250" s="212"/>
      <c r="E2250" s="59"/>
      <c r="G2250" s="59"/>
    </row>
    <row r="2251" spans="1:7" ht="20.25" customHeight="1" x14ac:dyDescent="0.3">
      <c r="A2251" s="221"/>
      <c r="B2251" s="221"/>
      <c r="C2251" s="221"/>
      <c r="D2251" s="212"/>
      <c r="E2251" s="59"/>
      <c r="G2251" s="59"/>
    </row>
    <row r="2252" spans="1:7" ht="20.25" customHeight="1" x14ac:dyDescent="0.3">
      <c r="A2252" s="221"/>
      <c r="B2252" s="221"/>
      <c r="C2252" s="221"/>
      <c r="D2252" s="212"/>
      <c r="E2252" s="59"/>
      <c r="G2252" s="59"/>
    </row>
    <row r="2253" spans="1:7" ht="20.25" customHeight="1" x14ac:dyDescent="0.3">
      <c r="A2253" s="221"/>
      <c r="B2253" s="221"/>
      <c r="C2253" s="221"/>
      <c r="D2253" s="212"/>
      <c r="E2253" s="59"/>
      <c r="G2253" s="59"/>
    </row>
    <row r="2254" spans="1:7" ht="20.25" customHeight="1" x14ac:dyDescent="0.3">
      <c r="A2254" s="221"/>
      <c r="B2254" s="221"/>
      <c r="C2254" s="221"/>
      <c r="D2254" s="212"/>
      <c r="E2254" s="59"/>
      <c r="G2254" s="59"/>
    </row>
    <row r="2255" spans="1:7" ht="20.25" customHeight="1" x14ac:dyDescent="0.3">
      <c r="A2255" s="221"/>
      <c r="B2255" s="221"/>
      <c r="C2255" s="221"/>
      <c r="D2255" s="212"/>
      <c r="E2255" s="59"/>
      <c r="G2255" s="59"/>
    </row>
    <row r="2256" spans="1:7" ht="20.25" customHeight="1" x14ac:dyDescent="0.3">
      <c r="A2256" s="221"/>
      <c r="B2256" s="221"/>
      <c r="C2256" s="221"/>
      <c r="D2256" s="212"/>
      <c r="E2256" s="59"/>
      <c r="G2256" s="59"/>
    </row>
    <row r="2257" spans="1:7" ht="20.25" customHeight="1" x14ac:dyDescent="0.3">
      <c r="A2257" s="221"/>
      <c r="B2257" s="221"/>
      <c r="C2257" s="221"/>
      <c r="D2257" s="212"/>
      <c r="E2257" s="59"/>
      <c r="G2257" s="59"/>
    </row>
    <row r="2258" spans="1:7" ht="20.25" customHeight="1" x14ac:dyDescent="0.3">
      <c r="A2258" s="221"/>
      <c r="B2258" s="221"/>
      <c r="C2258" s="221"/>
      <c r="D2258" s="212"/>
      <c r="E2258" s="59"/>
      <c r="G2258" s="59"/>
    </row>
    <row r="2259" spans="1:7" ht="20.25" customHeight="1" x14ac:dyDescent="0.3">
      <c r="A2259" s="221"/>
      <c r="B2259" s="221"/>
      <c r="C2259" s="221"/>
      <c r="D2259" s="212"/>
      <c r="E2259" s="59"/>
      <c r="G2259" s="59"/>
    </row>
    <row r="2260" spans="1:7" ht="20.25" customHeight="1" x14ac:dyDescent="0.3">
      <c r="A2260" s="221"/>
      <c r="B2260" s="221"/>
      <c r="C2260" s="221"/>
      <c r="D2260" s="212"/>
      <c r="E2260" s="59"/>
      <c r="G2260" s="59"/>
    </row>
    <row r="2261" spans="1:7" ht="20.25" customHeight="1" x14ac:dyDescent="0.3">
      <c r="A2261" s="221"/>
      <c r="B2261" s="221"/>
      <c r="C2261" s="221"/>
      <c r="D2261" s="212"/>
      <c r="E2261" s="59"/>
      <c r="G2261" s="59"/>
    </row>
    <row r="2262" spans="1:7" ht="20.25" customHeight="1" x14ac:dyDescent="0.3">
      <c r="A2262" s="221"/>
      <c r="B2262" s="221"/>
      <c r="C2262" s="221"/>
      <c r="D2262" s="212"/>
      <c r="E2262" s="59"/>
      <c r="G2262" s="59"/>
    </row>
    <row r="2263" spans="1:7" ht="20.25" customHeight="1" x14ac:dyDescent="0.3">
      <c r="A2263" s="221"/>
      <c r="B2263" s="221"/>
      <c r="C2263" s="221"/>
      <c r="D2263" s="212"/>
      <c r="E2263" s="59"/>
      <c r="G2263" s="59"/>
    </row>
    <row r="2264" spans="1:7" ht="20.25" customHeight="1" x14ac:dyDescent="0.3">
      <c r="A2264" s="221"/>
      <c r="B2264" s="221"/>
      <c r="C2264" s="221"/>
      <c r="D2264" s="212"/>
      <c r="E2264" s="59"/>
      <c r="G2264" s="59"/>
    </row>
    <row r="2265" spans="1:7" ht="20.25" customHeight="1" x14ac:dyDescent="0.3">
      <c r="A2265" s="221"/>
      <c r="B2265" s="221"/>
      <c r="C2265" s="221"/>
      <c r="D2265" s="212"/>
      <c r="E2265" s="59"/>
      <c r="G2265" s="59"/>
    </row>
    <row r="2266" spans="1:7" ht="20.25" customHeight="1" x14ac:dyDescent="0.3">
      <c r="A2266" s="221"/>
      <c r="B2266" s="221"/>
      <c r="C2266" s="221"/>
      <c r="D2266" s="212"/>
      <c r="E2266" s="59"/>
      <c r="G2266" s="59"/>
    </row>
    <row r="2267" spans="1:7" ht="20.25" customHeight="1" x14ac:dyDescent="0.3">
      <c r="A2267" s="221"/>
      <c r="B2267" s="221"/>
      <c r="C2267" s="221"/>
      <c r="D2267" s="212"/>
      <c r="E2267" s="59"/>
      <c r="G2267" s="59"/>
    </row>
    <row r="2268" spans="1:7" ht="20.25" customHeight="1" x14ac:dyDescent="0.3">
      <c r="A2268" s="221"/>
      <c r="B2268" s="221"/>
      <c r="C2268" s="221"/>
      <c r="D2268" s="212"/>
      <c r="E2268" s="59"/>
      <c r="G2268" s="59"/>
    </row>
    <row r="2269" spans="1:7" ht="20.25" customHeight="1" x14ac:dyDescent="0.3">
      <c r="A2269" s="221"/>
      <c r="B2269" s="221"/>
      <c r="C2269" s="221"/>
      <c r="D2269" s="212"/>
      <c r="E2269" s="59"/>
      <c r="G2269" s="59"/>
    </row>
    <row r="2270" spans="1:7" ht="20.25" customHeight="1" x14ac:dyDescent="0.3">
      <c r="A2270" s="221"/>
      <c r="B2270" s="221"/>
      <c r="C2270" s="221"/>
      <c r="D2270" s="212"/>
      <c r="E2270" s="59"/>
      <c r="G2270" s="59"/>
    </row>
    <row r="2271" spans="1:7" ht="20.25" customHeight="1" x14ac:dyDescent="0.3">
      <c r="A2271" s="221"/>
      <c r="B2271" s="221"/>
      <c r="C2271" s="221"/>
      <c r="D2271" s="212"/>
      <c r="E2271" s="59"/>
      <c r="G2271" s="59"/>
    </row>
    <row r="2272" spans="1:7" ht="20.25" customHeight="1" x14ac:dyDescent="0.3">
      <c r="A2272" s="221"/>
      <c r="B2272" s="221"/>
      <c r="C2272" s="221"/>
      <c r="D2272" s="212"/>
      <c r="E2272" s="59"/>
      <c r="G2272" s="59"/>
    </row>
    <row r="2273" spans="1:7" ht="20.25" customHeight="1" x14ac:dyDescent="0.3">
      <c r="A2273" s="221"/>
      <c r="B2273" s="221"/>
      <c r="C2273" s="221"/>
      <c r="D2273" s="212"/>
      <c r="E2273" s="59"/>
      <c r="G2273" s="59"/>
    </row>
    <row r="2274" spans="1:7" ht="20.25" customHeight="1" x14ac:dyDescent="0.3">
      <c r="A2274" s="221"/>
      <c r="B2274" s="221"/>
      <c r="C2274" s="221"/>
      <c r="D2274" s="212"/>
      <c r="E2274" s="59"/>
      <c r="G2274" s="59"/>
    </row>
    <row r="2275" spans="1:7" ht="20.25" customHeight="1" x14ac:dyDescent="0.3">
      <c r="A2275" s="221"/>
      <c r="B2275" s="221"/>
      <c r="C2275" s="221"/>
      <c r="D2275" s="212"/>
      <c r="E2275" s="59"/>
      <c r="G2275" s="59"/>
    </row>
    <row r="2276" spans="1:7" ht="20.25" customHeight="1" x14ac:dyDescent="0.3">
      <c r="A2276" s="221"/>
      <c r="B2276" s="221"/>
      <c r="C2276" s="221"/>
      <c r="D2276" s="212"/>
      <c r="E2276" s="59"/>
      <c r="G2276" s="59"/>
    </row>
    <row r="2277" spans="1:7" ht="20.25" customHeight="1" x14ac:dyDescent="0.3">
      <c r="A2277" s="221"/>
      <c r="B2277" s="221"/>
      <c r="C2277" s="221"/>
      <c r="D2277" s="212"/>
      <c r="E2277" s="59"/>
      <c r="G2277" s="59"/>
    </row>
    <row r="2278" spans="1:7" ht="20.25" customHeight="1" x14ac:dyDescent="0.3">
      <c r="A2278" s="221"/>
      <c r="B2278" s="221"/>
      <c r="C2278" s="221"/>
      <c r="D2278" s="212"/>
      <c r="E2278" s="59"/>
      <c r="G2278" s="59"/>
    </row>
    <row r="2279" spans="1:7" ht="20.25" customHeight="1" x14ac:dyDescent="0.3">
      <c r="A2279" s="221"/>
      <c r="B2279" s="221"/>
      <c r="C2279" s="221"/>
      <c r="D2279" s="212"/>
      <c r="E2279" s="59"/>
      <c r="G2279" s="59"/>
    </row>
    <row r="2280" spans="1:7" ht="20.25" customHeight="1" x14ac:dyDescent="0.3">
      <c r="A2280" s="221"/>
      <c r="B2280" s="221"/>
      <c r="C2280" s="221"/>
      <c r="D2280" s="212"/>
      <c r="E2280" s="59"/>
      <c r="G2280" s="59"/>
    </row>
    <row r="2281" spans="1:7" ht="20.25" customHeight="1" x14ac:dyDescent="0.3">
      <c r="A2281" s="221"/>
      <c r="B2281" s="221"/>
      <c r="C2281" s="221"/>
      <c r="D2281" s="212"/>
      <c r="E2281" s="59"/>
      <c r="G2281" s="59"/>
    </row>
    <row r="2282" spans="1:7" ht="20.25" customHeight="1" x14ac:dyDescent="0.3">
      <c r="A2282" s="221"/>
      <c r="B2282" s="221"/>
      <c r="C2282" s="221"/>
      <c r="D2282" s="212"/>
      <c r="E2282" s="59"/>
      <c r="G2282" s="59"/>
    </row>
    <row r="2283" spans="1:7" ht="20.25" customHeight="1" x14ac:dyDescent="0.3">
      <c r="A2283" s="221"/>
      <c r="B2283" s="221"/>
      <c r="C2283" s="221"/>
      <c r="D2283" s="212"/>
      <c r="E2283" s="59"/>
      <c r="G2283" s="59"/>
    </row>
    <row r="2284" spans="1:7" ht="20.25" customHeight="1" x14ac:dyDescent="0.3">
      <c r="A2284" s="221"/>
      <c r="B2284" s="221"/>
      <c r="C2284" s="221"/>
      <c r="D2284" s="212"/>
      <c r="E2284" s="59"/>
      <c r="G2284" s="59"/>
    </row>
    <row r="2285" spans="1:7" ht="20.25" customHeight="1" x14ac:dyDescent="0.3">
      <c r="A2285" s="221"/>
      <c r="B2285" s="221"/>
      <c r="C2285" s="221"/>
      <c r="D2285" s="212"/>
      <c r="E2285" s="59"/>
      <c r="G2285" s="59"/>
    </row>
    <row r="2286" spans="1:7" ht="20.25" customHeight="1" x14ac:dyDescent="0.3">
      <c r="A2286" s="221"/>
      <c r="B2286" s="221"/>
      <c r="C2286" s="221"/>
      <c r="D2286" s="212"/>
      <c r="E2286" s="59"/>
      <c r="G2286" s="59"/>
    </row>
    <row r="2287" spans="1:7" ht="20.25" customHeight="1" x14ac:dyDescent="0.3">
      <c r="A2287" s="221"/>
      <c r="B2287" s="221"/>
      <c r="C2287" s="221"/>
      <c r="D2287" s="212"/>
      <c r="E2287" s="59"/>
      <c r="G2287" s="59"/>
    </row>
    <row r="2288" spans="1:7" ht="20.25" customHeight="1" x14ac:dyDescent="0.3">
      <c r="A2288" s="221"/>
      <c r="B2288" s="221"/>
      <c r="C2288" s="221"/>
      <c r="D2288" s="212"/>
      <c r="E2288" s="59"/>
      <c r="G2288" s="59"/>
    </row>
    <row r="2289" spans="1:7" ht="20.25" customHeight="1" x14ac:dyDescent="0.3">
      <c r="A2289" s="221"/>
      <c r="B2289" s="221"/>
      <c r="C2289" s="221"/>
      <c r="D2289" s="212"/>
      <c r="E2289" s="59"/>
      <c r="G2289" s="59"/>
    </row>
    <row r="2290" spans="1:7" ht="20.25" customHeight="1" x14ac:dyDescent="0.3">
      <c r="A2290" s="221"/>
      <c r="B2290" s="221"/>
      <c r="C2290" s="221"/>
      <c r="D2290" s="212"/>
      <c r="E2290" s="59"/>
      <c r="G2290" s="59"/>
    </row>
    <row r="2291" spans="1:7" ht="20.25" customHeight="1" x14ac:dyDescent="0.3">
      <c r="A2291" s="221"/>
      <c r="B2291" s="221"/>
      <c r="C2291" s="221"/>
      <c r="D2291" s="212"/>
      <c r="E2291" s="59"/>
      <c r="G2291" s="59"/>
    </row>
    <row r="2292" spans="1:7" ht="20.25" customHeight="1" x14ac:dyDescent="0.3">
      <c r="A2292" s="221"/>
      <c r="B2292" s="221"/>
      <c r="C2292" s="221"/>
      <c r="D2292" s="212"/>
      <c r="E2292" s="59"/>
      <c r="G2292" s="59"/>
    </row>
    <row r="2293" spans="1:7" ht="20.25" customHeight="1" x14ac:dyDescent="0.3">
      <c r="A2293" s="221"/>
      <c r="B2293" s="221"/>
      <c r="C2293" s="221"/>
      <c r="D2293" s="212"/>
      <c r="E2293" s="59"/>
      <c r="G2293" s="59"/>
    </row>
    <row r="2294" spans="1:7" ht="20.25" customHeight="1" x14ac:dyDescent="0.3">
      <c r="A2294" s="221"/>
      <c r="B2294" s="221"/>
      <c r="C2294" s="221"/>
      <c r="D2294" s="212"/>
      <c r="E2294" s="59"/>
      <c r="G2294" s="59"/>
    </row>
    <row r="2295" spans="1:7" ht="20.25" customHeight="1" x14ac:dyDescent="0.3">
      <c r="A2295" s="221"/>
      <c r="B2295" s="221"/>
      <c r="C2295" s="221"/>
      <c r="D2295" s="212"/>
      <c r="E2295" s="59"/>
      <c r="G2295" s="59"/>
    </row>
    <row r="2296" spans="1:7" ht="20.25" customHeight="1" x14ac:dyDescent="0.3">
      <c r="A2296" s="221"/>
      <c r="B2296" s="221"/>
      <c r="C2296" s="221"/>
      <c r="D2296" s="212"/>
      <c r="E2296" s="59"/>
      <c r="G2296" s="59"/>
    </row>
    <row r="2297" spans="1:7" ht="20.25" customHeight="1" x14ac:dyDescent="0.3">
      <c r="A2297" s="221"/>
      <c r="B2297" s="221"/>
      <c r="C2297" s="221"/>
      <c r="D2297" s="212"/>
      <c r="E2297" s="59"/>
      <c r="G2297" s="59"/>
    </row>
    <row r="2298" spans="1:7" ht="20.25" customHeight="1" x14ac:dyDescent="0.3">
      <c r="A2298" s="221"/>
      <c r="B2298" s="221"/>
      <c r="C2298" s="221"/>
      <c r="D2298" s="212"/>
      <c r="E2298" s="59"/>
      <c r="G2298" s="59"/>
    </row>
    <row r="2299" spans="1:7" ht="20.25" customHeight="1" x14ac:dyDescent="0.3">
      <c r="A2299" s="221"/>
      <c r="B2299" s="221"/>
      <c r="C2299" s="221"/>
      <c r="D2299" s="212"/>
      <c r="E2299" s="59"/>
      <c r="G2299" s="59"/>
    </row>
    <row r="2300" spans="1:7" ht="20.25" customHeight="1" x14ac:dyDescent="0.3">
      <c r="A2300" s="221"/>
      <c r="B2300" s="221"/>
      <c r="C2300" s="221"/>
      <c r="D2300" s="212"/>
      <c r="E2300" s="59"/>
      <c r="G2300" s="59"/>
    </row>
    <row r="2301" spans="1:7" ht="20.25" customHeight="1" x14ac:dyDescent="0.3">
      <c r="A2301" s="221"/>
      <c r="B2301" s="221"/>
      <c r="C2301" s="221"/>
      <c r="D2301" s="212"/>
      <c r="E2301" s="59"/>
      <c r="G2301" s="59"/>
    </row>
    <row r="2302" spans="1:7" ht="20.25" customHeight="1" x14ac:dyDescent="0.3">
      <c r="A2302" s="221"/>
      <c r="B2302" s="221"/>
      <c r="C2302" s="221"/>
      <c r="D2302" s="212"/>
      <c r="E2302" s="59"/>
      <c r="G2302" s="59"/>
    </row>
    <row r="2303" spans="1:7" ht="20.25" customHeight="1" x14ac:dyDescent="0.3">
      <c r="A2303" s="221"/>
      <c r="B2303" s="221"/>
      <c r="C2303" s="221"/>
      <c r="D2303" s="212"/>
      <c r="E2303" s="59"/>
      <c r="G2303" s="59"/>
    </row>
    <row r="2304" spans="1:7" ht="20.25" customHeight="1" x14ac:dyDescent="0.3">
      <c r="A2304" s="221"/>
      <c r="B2304" s="221"/>
      <c r="C2304" s="221"/>
      <c r="D2304" s="212"/>
      <c r="E2304" s="59"/>
      <c r="G2304" s="59"/>
    </row>
    <row r="2305" spans="1:7" ht="20.25" customHeight="1" x14ac:dyDescent="0.3">
      <c r="A2305" s="221"/>
      <c r="B2305" s="221"/>
      <c r="C2305" s="221"/>
      <c r="D2305" s="212"/>
      <c r="E2305" s="59"/>
      <c r="G2305" s="59"/>
    </row>
    <row r="2306" spans="1:7" ht="20.25" customHeight="1" x14ac:dyDescent="0.3">
      <c r="A2306" s="221"/>
      <c r="B2306" s="221"/>
      <c r="C2306" s="221"/>
      <c r="D2306" s="212"/>
      <c r="E2306" s="59"/>
      <c r="G2306" s="59"/>
    </row>
    <row r="2307" spans="1:7" ht="20.25" customHeight="1" x14ac:dyDescent="0.3">
      <c r="A2307" s="221"/>
      <c r="B2307" s="221"/>
      <c r="C2307" s="221"/>
      <c r="D2307" s="212"/>
      <c r="E2307" s="59"/>
      <c r="G2307" s="59"/>
    </row>
    <row r="2308" spans="1:7" ht="20.25" customHeight="1" x14ac:dyDescent="0.3">
      <c r="A2308" s="221"/>
      <c r="B2308" s="221"/>
      <c r="C2308" s="221"/>
      <c r="D2308" s="212"/>
      <c r="E2308" s="59"/>
      <c r="G2308" s="59"/>
    </row>
    <row r="2309" spans="1:7" ht="20.25" customHeight="1" x14ac:dyDescent="0.3">
      <c r="A2309" s="221"/>
      <c r="B2309" s="221"/>
      <c r="C2309" s="221"/>
      <c r="D2309" s="212"/>
      <c r="E2309" s="59"/>
      <c r="G2309" s="59"/>
    </row>
    <row r="2310" spans="1:7" ht="20.25" customHeight="1" x14ac:dyDescent="0.3">
      <c r="A2310" s="221"/>
      <c r="B2310" s="221"/>
      <c r="C2310" s="221"/>
      <c r="D2310" s="212"/>
      <c r="E2310" s="59"/>
      <c r="G2310" s="59"/>
    </row>
    <row r="2311" spans="1:7" ht="20.25" customHeight="1" x14ac:dyDescent="0.3">
      <c r="A2311" s="221"/>
      <c r="B2311" s="221"/>
      <c r="C2311" s="221"/>
      <c r="D2311" s="212"/>
      <c r="E2311" s="59"/>
      <c r="G2311" s="59"/>
    </row>
    <row r="2312" spans="1:7" ht="20.25" customHeight="1" x14ac:dyDescent="0.3">
      <c r="A2312" s="221"/>
      <c r="B2312" s="221"/>
      <c r="C2312" s="221"/>
      <c r="D2312" s="212"/>
      <c r="E2312" s="59"/>
      <c r="G2312" s="59"/>
    </row>
    <row r="2313" spans="1:7" ht="20.25" customHeight="1" x14ac:dyDescent="0.3">
      <c r="A2313" s="221"/>
      <c r="B2313" s="221"/>
      <c r="C2313" s="221"/>
      <c r="D2313" s="212"/>
      <c r="E2313" s="59"/>
      <c r="G2313" s="59"/>
    </row>
    <row r="2314" spans="1:7" ht="20.25" customHeight="1" x14ac:dyDescent="0.3">
      <c r="A2314" s="221"/>
      <c r="B2314" s="221"/>
      <c r="C2314" s="221"/>
      <c r="D2314" s="212"/>
      <c r="E2314" s="59"/>
      <c r="G2314" s="59"/>
    </row>
    <row r="2315" spans="1:7" ht="20.25" customHeight="1" x14ac:dyDescent="0.3">
      <c r="A2315" s="221"/>
      <c r="B2315" s="221"/>
      <c r="C2315" s="221"/>
      <c r="D2315" s="212"/>
      <c r="E2315" s="59"/>
      <c r="G2315" s="59"/>
    </row>
    <row r="2316" spans="1:7" ht="20.25" customHeight="1" x14ac:dyDescent="0.3">
      <c r="A2316" s="221"/>
      <c r="B2316" s="221"/>
      <c r="C2316" s="221"/>
      <c r="D2316" s="212"/>
      <c r="E2316" s="59"/>
      <c r="G2316" s="59"/>
    </row>
    <row r="2317" spans="1:7" ht="20.25" customHeight="1" x14ac:dyDescent="0.3">
      <c r="A2317" s="221"/>
      <c r="B2317" s="221"/>
      <c r="C2317" s="221"/>
      <c r="D2317" s="212"/>
      <c r="E2317" s="59"/>
      <c r="G2317" s="59"/>
    </row>
    <row r="2318" spans="1:7" ht="20.25" customHeight="1" x14ac:dyDescent="0.3">
      <c r="A2318" s="221"/>
      <c r="B2318" s="221"/>
      <c r="C2318" s="221"/>
      <c r="D2318" s="212"/>
      <c r="E2318" s="59"/>
      <c r="G2318" s="59"/>
    </row>
    <row r="2319" spans="1:7" ht="20.25" customHeight="1" x14ac:dyDescent="0.3">
      <c r="A2319" s="221"/>
      <c r="B2319" s="221"/>
      <c r="C2319" s="221"/>
      <c r="D2319" s="212"/>
      <c r="E2319" s="59"/>
      <c r="G2319" s="59"/>
    </row>
    <row r="2320" spans="1:7" ht="20.25" customHeight="1" x14ac:dyDescent="0.3">
      <c r="A2320" s="221"/>
      <c r="B2320" s="221"/>
      <c r="C2320" s="221"/>
      <c r="D2320" s="212"/>
      <c r="E2320" s="59"/>
      <c r="G2320" s="59"/>
    </row>
    <row r="2321" spans="1:7" ht="20.25" customHeight="1" x14ac:dyDescent="0.3">
      <c r="A2321" s="221"/>
      <c r="B2321" s="221"/>
      <c r="C2321" s="221"/>
      <c r="D2321" s="212"/>
      <c r="E2321" s="59"/>
      <c r="G2321" s="59"/>
    </row>
    <row r="2322" spans="1:7" ht="20.25" customHeight="1" x14ac:dyDescent="0.3">
      <c r="A2322" s="221"/>
      <c r="B2322" s="221"/>
      <c r="C2322" s="221"/>
      <c r="D2322" s="212"/>
      <c r="E2322" s="59"/>
      <c r="G2322" s="59"/>
    </row>
    <row r="2323" spans="1:7" ht="20.25" customHeight="1" x14ac:dyDescent="0.3">
      <c r="A2323" s="221"/>
      <c r="B2323" s="221"/>
      <c r="C2323" s="221"/>
      <c r="D2323" s="212"/>
      <c r="E2323" s="59"/>
      <c r="G2323" s="59"/>
    </row>
    <row r="2324" spans="1:7" ht="20.25" customHeight="1" x14ac:dyDescent="0.3">
      <c r="A2324" s="221"/>
      <c r="B2324" s="221"/>
      <c r="C2324" s="221"/>
      <c r="D2324" s="212"/>
      <c r="E2324" s="59"/>
      <c r="G2324" s="59"/>
    </row>
    <row r="2325" spans="1:7" ht="20.25" customHeight="1" x14ac:dyDescent="0.3">
      <c r="A2325" s="221"/>
      <c r="B2325" s="221"/>
      <c r="C2325" s="221"/>
      <c r="D2325" s="212"/>
      <c r="E2325" s="59"/>
      <c r="G2325" s="59"/>
    </row>
    <row r="2326" spans="1:7" ht="20.25" customHeight="1" x14ac:dyDescent="0.3">
      <c r="A2326" s="221"/>
      <c r="B2326" s="221"/>
      <c r="C2326" s="221"/>
      <c r="D2326" s="212"/>
      <c r="E2326" s="59"/>
      <c r="G2326" s="59"/>
    </row>
    <row r="2327" spans="1:7" ht="20.25" customHeight="1" x14ac:dyDescent="0.3">
      <c r="A2327" s="221"/>
      <c r="B2327" s="221"/>
      <c r="C2327" s="221"/>
      <c r="D2327" s="212"/>
      <c r="E2327" s="59"/>
      <c r="G2327" s="59"/>
    </row>
    <row r="2328" spans="1:7" ht="20.25" customHeight="1" x14ac:dyDescent="0.3">
      <c r="A2328" s="221"/>
      <c r="B2328" s="221"/>
      <c r="C2328" s="221"/>
      <c r="D2328" s="212"/>
      <c r="E2328" s="59"/>
      <c r="G2328" s="59"/>
    </row>
    <row r="2329" spans="1:7" ht="20.25" customHeight="1" x14ac:dyDescent="0.3">
      <c r="A2329" s="221"/>
      <c r="B2329" s="221"/>
      <c r="C2329" s="221"/>
      <c r="D2329" s="212"/>
      <c r="E2329" s="59"/>
      <c r="G2329" s="59"/>
    </row>
    <row r="2330" spans="1:7" ht="20.25" customHeight="1" x14ac:dyDescent="0.3">
      <c r="A2330" s="221"/>
      <c r="B2330" s="221"/>
      <c r="C2330" s="221"/>
      <c r="D2330" s="212"/>
      <c r="E2330" s="59"/>
      <c r="G2330" s="59"/>
    </row>
    <row r="2331" spans="1:7" ht="20.25" customHeight="1" x14ac:dyDescent="0.3">
      <c r="A2331" s="221"/>
      <c r="B2331" s="221"/>
      <c r="C2331" s="221"/>
      <c r="D2331" s="212"/>
      <c r="E2331" s="59"/>
      <c r="G2331" s="59"/>
    </row>
    <row r="2332" spans="1:7" ht="20.25" customHeight="1" x14ac:dyDescent="0.3">
      <c r="A2332" s="221"/>
      <c r="B2332" s="221"/>
      <c r="C2332" s="221"/>
      <c r="D2332" s="212"/>
      <c r="E2332" s="59"/>
      <c r="G2332" s="59"/>
    </row>
    <row r="2333" spans="1:7" ht="20.25" customHeight="1" x14ac:dyDescent="0.3">
      <c r="A2333" s="221"/>
      <c r="B2333" s="221"/>
      <c r="C2333" s="221"/>
      <c r="D2333" s="212"/>
      <c r="E2333" s="59"/>
      <c r="G2333" s="59"/>
    </row>
    <row r="2334" spans="1:7" ht="20.25" customHeight="1" x14ac:dyDescent="0.3">
      <c r="A2334" s="221"/>
      <c r="B2334" s="221"/>
      <c r="C2334" s="221"/>
      <c r="D2334" s="212"/>
      <c r="E2334" s="59"/>
      <c r="G2334" s="59"/>
    </row>
    <row r="2335" spans="1:7" ht="20.25" customHeight="1" x14ac:dyDescent="0.3">
      <c r="A2335" s="221"/>
      <c r="B2335" s="221"/>
      <c r="C2335" s="221"/>
      <c r="D2335" s="212"/>
      <c r="E2335" s="59"/>
      <c r="G2335" s="59"/>
    </row>
    <row r="2336" spans="1:7" ht="20.25" customHeight="1" x14ac:dyDescent="0.3">
      <c r="A2336" s="221"/>
      <c r="B2336" s="221"/>
      <c r="C2336" s="221"/>
      <c r="D2336" s="212"/>
      <c r="E2336" s="59"/>
      <c r="G2336" s="59"/>
    </row>
    <row r="2337" spans="1:7" ht="20.25" customHeight="1" x14ac:dyDescent="0.3">
      <c r="A2337" s="221"/>
      <c r="B2337" s="221"/>
      <c r="C2337" s="221"/>
      <c r="D2337" s="212"/>
      <c r="E2337" s="59"/>
      <c r="G2337" s="59"/>
    </row>
    <row r="2338" spans="1:7" ht="20.25" customHeight="1" x14ac:dyDescent="0.3">
      <c r="A2338" s="221"/>
      <c r="B2338" s="221"/>
      <c r="C2338" s="221"/>
      <c r="D2338" s="212"/>
      <c r="E2338" s="59"/>
      <c r="G2338" s="59"/>
    </row>
    <row r="2339" spans="1:7" ht="20.25" customHeight="1" x14ac:dyDescent="0.3">
      <c r="A2339" s="221"/>
      <c r="B2339" s="221"/>
      <c r="C2339" s="221"/>
      <c r="D2339" s="212"/>
      <c r="E2339" s="59"/>
      <c r="G2339" s="59"/>
    </row>
    <row r="2340" spans="1:7" ht="20.25" customHeight="1" x14ac:dyDescent="0.3">
      <c r="A2340" s="221"/>
      <c r="B2340" s="221"/>
      <c r="C2340" s="221"/>
      <c r="D2340" s="212"/>
      <c r="E2340" s="59"/>
      <c r="G2340" s="59"/>
    </row>
    <row r="2341" spans="1:7" ht="20.25" customHeight="1" x14ac:dyDescent="0.3">
      <c r="A2341" s="221"/>
      <c r="B2341" s="221"/>
      <c r="C2341" s="221"/>
      <c r="D2341" s="212"/>
      <c r="E2341" s="59"/>
      <c r="G2341" s="59"/>
    </row>
    <row r="2342" spans="1:7" ht="20.25" customHeight="1" x14ac:dyDescent="0.3">
      <c r="A2342" s="221"/>
      <c r="B2342" s="221"/>
      <c r="C2342" s="221"/>
      <c r="D2342" s="212"/>
      <c r="E2342" s="59"/>
      <c r="G2342" s="59"/>
    </row>
    <row r="2343" spans="1:7" ht="20.25" customHeight="1" x14ac:dyDescent="0.3">
      <c r="A2343" s="221"/>
      <c r="B2343" s="221"/>
      <c r="C2343" s="221"/>
      <c r="D2343" s="212"/>
      <c r="E2343" s="59"/>
      <c r="G2343" s="59"/>
    </row>
    <row r="2344" spans="1:7" ht="20.25" customHeight="1" x14ac:dyDescent="0.3">
      <c r="A2344" s="221"/>
      <c r="B2344" s="221"/>
      <c r="C2344" s="221"/>
      <c r="D2344" s="212"/>
      <c r="E2344" s="59"/>
      <c r="G2344" s="59"/>
    </row>
    <row r="2345" spans="1:7" ht="20.25" customHeight="1" x14ac:dyDescent="0.3">
      <c r="A2345" s="221"/>
      <c r="B2345" s="221"/>
      <c r="C2345" s="221"/>
      <c r="D2345" s="212"/>
      <c r="E2345" s="59"/>
      <c r="G2345" s="59"/>
    </row>
    <row r="2346" spans="1:7" ht="20.25" customHeight="1" x14ac:dyDescent="0.3">
      <c r="A2346" s="221"/>
      <c r="B2346" s="221"/>
      <c r="C2346" s="221"/>
      <c r="D2346" s="212"/>
      <c r="E2346" s="59"/>
      <c r="G2346" s="59"/>
    </row>
    <row r="2347" spans="1:7" ht="20.25" customHeight="1" x14ac:dyDescent="0.3">
      <c r="A2347" s="221"/>
      <c r="B2347" s="221"/>
      <c r="C2347" s="221"/>
      <c r="D2347" s="212"/>
      <c r="E2347" s="59"/>
      <c r="G2347" s="59"/>
    </row>
    <row r="2348" spans="1:7" ht="20.25" customHeight="1" x14ac:dyDescent="0.3">
      <c r="A2348" s="221"/>
      <c r="B2348" s="221"/>
      <c r="C2348" s="221"/>
      <c r="D2348" s="212"/>
      <c r="E2348" s="59"/>
      <c r="G2348" s="59"/>
    </row>
    <row r="2349" spans="1:7" ht="20.25" customHeight="1" x14ac:dyDescent="0.3">
      <c r="A2349" s="221"/>
      <c r="B2349" s="221"/>
      <c r="C2349" s="221"/>
      <c r="D2349" s="212"/>
      <c r="E2349" s="59"/>
      <c r="G2349" s="59"/>
    </row>
    <row r="2350" spans="1:7" ht="20.25" customHeight="1" x14ac:dyDescent="0.3">
      <c r="A2350" s="221"/>
      <c r="B2350" s="221"/>
      <c r="C2350" s="221"/>
      <c r="D2350" s="212"/>
      <c r="E2350" s="59"/>
      <c r="G2350" s="59"/>
    </row>
    <row r="2351" spans="1:7" ht="20.25" customHeight="1" x14ac:dyDescent="0.3">
      <c r="A2351" s="221"/>
      <c r="B2351" s="221"/>
      <c r="C2351" s="221"/>
      <c r="D2351" s="212"/>
      <c r="E2351" s="59"/>
      <c r="G2351" s="59"/>
    </row>
    <row r="2352" spans="1:7" ht="20.25" customHeight="1" x14ac:dyDescent="0.3">
      <c r="A2352" s="221"/>
      <c r="B2352" s="221"/>
      <c r="C2352" s="221"/>
      <c r="D2352" s="212"/>
      <c r="E2352" s="59"/>
      <c r="G2352" s="59"/>
    </row>
    <row r="2353" spans="1:7" ht="20.25" customHeight="1" x14ac:dyDescent="0.3">
      <c r="A2353" s="221"/>
      <c r="B2353" s="221"/>
      <c r="C2353" s="221"/>
      <c r="D2353" s="212"/>
      <c r="E2353" s="59"/>
      <c r="G2353" s="59"/>
    </row>
    <row r="2354" spans="1:7" ht="20.25" customHeight="1" x14ac:dyDescent="0.3">
      <c r="A2354" s="221"/>
      <c r="B2354" s="221"/>
      <c r="C2354" s="221"/>
      <c r="D2354" s="212"/>
      <c r="E2354" s="59"/>
      <c r="G2354" s="59"/>
    </row>
    <row r="2355" spans="1:7" ht="20.25" customHeight="1" x14ac:dyDescent="0.3">
      <c r="A2355" s="221"/>
      <c r="B2355" s="221"/>
      <c r="C2355" s="221"/>
      <c r="D2355" s="212"/>
      <c r="E2355" s="59"/>
      <c r="G2355" s="59"/>
    </row>
    <row r="2356" spans="1:7" ht="20.25" customHeight="1" x14ac:dyDescent="0.3">
      <c r="A2356" s="221"/>
      <c r="B2356" s="221"/>
      <c r="C2356" s="221"/>
      <c r="D2356" s="212"/>
      <c r="E2356" s="59"/>
      <c r="G2356" s="59"/>
    </row>
    <row r="2357" spans="1:7" ht="20.25" customHeight="1" x14ac:dyDescent="0.3">
      <c r="A2357" s="221"/>
      <c r="B2357" s="221"/>
      <c r="C2357" s="221"/>
      <c r="D2357" s="212"/>
      <c r="E2357" s="59"/>
      <c r="G2357" s="59"/>
    </row>
    <row r="2358" spans="1:7" ht="20.25" customHeight="1" x14ac:dyDescent="0.3">
      <c r="A2358" s="221"/>
      <c r="B2358" s="221"/>
      <c r="C2358" s="221"/>
      <c r="D2358" s="212"/>
      <c r="E2358" s="59"/>
      <c r="G2358" s="59"/>
    </row>
    <row r="2359" spans="1:7" ht="20.25" customHeight="1" x14ac:dyDescent="0.3">
      <c r="A2359" s="221"/>
      <c r="B2359" s="221"/>
      <c r="C2359" s="221"/>
      <c r="D2359" s="212"/>
      <c r="E2359" s="59"/>
      <c r="G2359" s="59"/>
    </row>
    <row r="2360" spans="1:7" ht="20.25" customHeight="1" x14ac:dyDescent="0.3">
      <c r="A2360" s="221"/>
      <c r="B2360" s="221"/>
      <c r="C2360" s="221"/>
      <c r="D2360" s="212"/>
      <c r="E2360" s="59"/>
      <c r="G2360" s="59"/>
    </row>
    <row r="2361" spans="1:7" ht="20.25" customHeight="1" x14ac:dyDescent="0.3">
      <c r="A2361" s="221"/>
      <c r="B2361" s="221"/>
      <c r="C2361" s="221"/>
      <c r="D2361" s="212"/>
      <c r="E2361" s="59"/>
      <c r="G2361" s="59"/>
    </row>
    <row r="2362" spans="1:7" ht="20.25" customHeight="1" x14ac:dyDescent="0.3">
      <c r="A2362" s="221"/>
      <c r="B2362" s="221"/>
      <c r="C2362" s="221"/>
      <c r="D2362" s="212"/>
      <c r="E2362" s="59"/>
      <c r="G2362" s="59"/>
    </row>
    <row r="2363" spans="1:7" ht="20.25" customHeight="1" x14ac:dyDescent="0.3">
      <c r="A2363" s="221"/>
      <c r="B2363" s="221"/>
      <c r="C2363" s="221"/>
      <c r="D2363" s="212"/>
      <c r="E2363" s="59"/>
      <c r="G2363" s="59"/>
    </row>
    <row r="2364" spans="1:7" ht="20.25" customHeight="1" x14ac:dyDescent="0.3">
      <c r="A2364" s="221"/>
      <c r="B2364" s="221"/>
      <c r="C2364" s="221"/>
      <c r="D2364" s="212"/>
      <c r="E2364" s="59"/>
      <c r="G2364" s="59"/>
    </row>
    <row r="2365" spans="1:7" ht="20.25" customHeight="1" x14ac:dyDescent="0.3">
      <c r="A2365" s="221"/>
      <c r="B2365" s="221"/>
      <c r="C2365" s="221"/>
      <c r="D2365" s="212"/>
      <c r="E2365" s="59"/>
      <c r="G2365" s="59"/>
    </row>
    <row r="2366" spans="1:7" ht="20.25" customHeight="1" x14ac:dyDescent="0.3">
      <c r="A2366" s="221"/>
      <c r="B2366" s="221"/>
      <c r="C2366" s="221"/>
      <c r="D2366" s="212"/>
      <c r="E2366" s="59"/>
      <c r="G2366" s="59"/>
    </row>
    <row r="2367" spans="1:7" ht="20.25" customHeight="1" x14ac:dyDescent="0.3">
      <c r="A2367" s="221"/>
      <c r="B2367" s="221"/>
      <c r="C2367" s="221"/>
      <c r="D2367" s="212"/>
      <c r="E2367" s="59"/>
      <c r="G2367" s="59"/>
    </row>
    <row r="2368" spans="1:7" ht="20.25" customHeight="1" x14ac:dyDescent="0.3">
      <c r="A2368" s="221"/>
      <c r="B2368" s="221"/>
      <c r="C2368" s="221"/>
      <c r="D2368" s="212"/>
      <c r="E2368" s="59"/>
      <c r="G2368" s="59"/>
    </row>
    <row r="2369" spans="1:7" ht="20.25" customHeight="1" x14ac:dyDescent="0.3">
      <c r="A2369" s="221"/>
      <c r="B2369" s="221"/>
      <c r="C2369" s="221"/>
      <c r="D2369" s="212"/>
      <c r="E2369" s="59"/>
      <c r="G2369" s="59"/>
    </row>
    <row r="2370" spans="1:7" ht="20.25" customHeight="1" x14ac:dyDescent="0.3">
      <c r="A2370" s="221"/>
      <c r="B2370" s="221"/>
      <c r="C2370" s="221"/>
      <c r="D2370" s="212"/>
      <c r="E2370" s="59"/>
      <c r="G2370" s="59"/>
    </row>
    <row r="2371" spans="1:7" ht="20.25" customHeight="1" x14ac:dyDescent="0.3">
      <c r="A2371" s="221"/>
      <c r="B2371" s="221"/>
      <c r="C2371" s="221"/>
      <c r="D2371" s="212"/>
      <c r="E2371" s="59"/>
      <c r="G2371" s="59"/>
    </row>
    <row r="2372" spans="1:7" ht="20.25" customHeight="1" x14ac:dyDescent="0.3">
      <c r="A2372" s="221"/>
      <c r="B2372" s="221"/>
      <c r="C2372" s="221"/>
      <c r="D2372" s="212"/>
      <c r="E2372" s="59"/>
      <c r="G2372" s="59"/>
    </row>
    <row r="2373" spans="1:7" ht="20.25" customHeight="1" x14ac:dyDescent="0.3">
      <c r="A2373" s="221"/>
      <c r="B2373" s="221"/>
      <c r="C2373" s="221"/>
      <c r="D2373" s="212"/>
      <c r="E2373" s="59"/>
      <c r="G2373" s="59"/>
    </row>
    <row r="2374" spans="1:7" ht="20.25" customHeight="1" x14ac:dyDescent="0.3">
      <c r="A2374" s="221"/>
      <c r="B2374" s="221"/>
      <c r="C2374" s="221"/>
      <c r="D2374" s="212"/>
      <c r="E2374" s="59"/>
      <c r="G2374" s="59"/>
    </row>
    <row r="2375" spans="1:7" ht="20.25" customHeight="1" x14ac:dyDescent="0.3">
      <c r="A2375" s="221"/>
      <c r="B2375" s="221"/>
      <c r="C2375" s="221"/>
      <c r="D2375" s="212"/>
      <c r="E2375" s="59"/>
      <c r="G2375" s="59"/>
    </row>
    <row r="2376" spans="1:7" ht="20.25" customHeight="1" x14ac:dyDescent="0.3">
      <c r="A2376" s="221"/>
      <c r="B2376" s="221"/>
      <c r="C2376" s="221"/>
      <c r="D2376" s="212"/>
      <c r="E2376" s="59"/>
      <c r="G2376" s="59"/>
    </row>
    <row r="2377" spans="1:7" ht="20.25" customHeight="1" x14ac:dyDescent="0.3">
      <c r="A2377" s="221"/>
      <c r="B2377" s="221"/>
      <c r="C2377" s="221"/>
      <c r="D2377" s="212"/>
      <c r="E2377" s="59"/>
      <c r="G2377" s="59"/>
    </row>
    <row r="2378" spans="1:7" ht="20.25" customHeight="1" x14ac:dyDescent="0.3">
      <c r="A2378" s="221"/>
      <c r="B2378" s="221"/>
      <c r="C2378" s="221"/>
      <c r="D2378" s="212"/>
      <c r="E2378" s="59"/>
      <c r="G2378" s="59"/>
    </row>
    <row r="2379" spans="1:7" ht="20.25" customHeight="1" x14ac:dyDescent="0.3">
      <c r="A2379" s="221"/>
      <c r="B2379" s="221"/>
      <c r="C2379" s="221"/>
      <c r="D2379" s="212"/>
      <c r="E2379" s="59"/>
      <c r="G2379" s="59"/>
    </row>
    <row r="2380" spans="1:7" ht="20.25" customHeight="1" x14ac:dyDescent="0.3">
      <c r="A2380" s="221"/>
      <c r="B2380" s="221"/>
      <c r="C2380" s="221"/>
      <c r="D2380" s="212"/>
      <c r="E2380" s="59"/>
      <c r="G2380" s="59"/>
    </row>
    <row r="2381" spans="1:7" ht="20.25" customHeight="1" x14ac:dyDescent="0.3">
      <c r="A2381" s="221"/>
      <c r="B2381" s="221"/>
      <c r="C2381" s="221"/>
      <c r="D2381" s="212"/>
      <c r="E2381" s="59"/>
      <c r="G2381" s="59"/>
    </row>
    <row r="2382" spans="1:7" ht="20.25" customHeight="1" x14ac:dyDescent="0.3">
      <c r="A2382" s="221"/>
      <c r="B2382" s="221"/>
      <c r="C2382" s="221"/>
      <c r="D2382" s="212"/>
      <c r="E2382" s="59"/>
      <c r="G2382" s="59"/>
    </row>
    <row r="2383" spans="1:7" ht="20.25" customHeight="1" x14ac:dyDescent="0.3">
      <c r="A2383" s="221"/>
      <c r="B2383" s="221"/>
      <c r="C2383" s="221"/>
      <c r="D2383" s="212"/>
      <c r="E2383" s="59"/>
      <c r="G2383" s="59"/>
    </row>
    <row r="2384" spans="1:7" ht="20.25" customHeight="1" x14ac:dyDescent="0.3">
      <c r="A2384" s="221"/>
      <c r="B2384" s="221"/>
      <c r="C2384" s="221"/>
      <c r="D2384" s="212"/>
      <c r="E2384" s="59"/>
      <c r="G2384" s="59"/>
    </row>
    <row r="2385" spans="1:7" ht="20.25" customHeight="1" x14ac:dyDescent="0.3">
      <c r="A2385" s="221"/>
      <c r="B2385" s="221"/>
      <c r="C2385" s="221"/>
      <c r="D2385" s="212"/>
      <c r="E2385" s="59"/>
      <c r="G2385" s="59"/>
    </row>
    <row r="2386" spans="1:7" ht="20.25" customHeight="1" x14ac:dyDescent="0.3">
      <c r="A2386" s="221"/>
      <c r="B2386" s="221"/>
      <c r="C2386" s="221"/>
      <c r="D2386" s="212"/>
      <c r="E2386" s="59"/>
      <c r="G2386" s="59"/>
    </row>
    <row r="2387" spans="1:7" ht="20.25" customHeight="1" x14ac:dyDescent="0.3">
      <c r="A2387" s="221"/>
      <c r="B2387" s="221"/>
      <c r="C2387" s="221"/>
      <c r="D2387" s="212"/>
      <c r="E2387" s="59"/>
      <c r="G2387" s="59"/>
    </row>
    <row r="2388" spans="1:7" ht="20.25" customHeight="1" x14ac:dyDescent="0.3">
      <c r="A2388" s="221"/>
      <c r="B2388" s="221"/>
      <c r="C2388" s="221"/>
      <c r="D2388" s="212"/>
      <c r="E2388" s="59"/>
      <c r="G2388" s="59"/>
    </row>
    <row r="2389" spans="1:7" ht="20.25" customHeight="1" x14ac:dyDescent="0.3">
      <c r="A2389" s="221"/>
      <c r="B2389" s="221"/>
      <c r="C2389" s="221"/>
      <c r="D2389" s="212"/>
      <c r="E2389" s="59"/>
      <c r="G2389" s="59"/>
    </row>
    <row r="2390" spans="1:7" ht="20.25" customHeight="1" x14ac:dyDescent="0.3">
      <c r="A2390" s="221"/>
      <c r="B2390" s="221"/>
      <c r="C2390" s="221"/>
      <c r="D2390" s="212"/>
      <c r="E2390" s="59"/>
      <c r="G2390" s="59"/>
    </row>
  </sheetData>
  <mergeCells count="2">
    <mergeCell ref="A1:F3"/>
    <mergeCell ref="A4:F4"/>
  </mergeCells>
  <phoneticPr fontId="2" type="noConversion"/>
  <pageMargins left="0.75" right="0.75" top="1" bottom="1" header="0.5" footer="0.5"/>
  <pageSetup paperSize="9"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390"/>
  <sheetViews>
    <sheetView zoomScale="90" zoomScaleNormal="90" workbookViewId="0">
      <pane ySplit="6" topLeftCell="A7" activePane="bottomLeft" state="frozen"/>
      <selection activeCell="B57" sqref="B57"/>
      <selection pane="bottomLeft" activeCell="B57" sqref="B57"/>
    </sheetView>
  </sheetViews>
  <sheetFormatPr defaultColWidth="8.85546875" defaultRowHeight="20.25" customHeight="1" x14ac:dyDescent="0.3"/>
  <cols>
    <col min="1" max="1" width="23.28515625" style="222" customWidth="1"/>
    <col min="2" max="2" width="32.85546875" style="222" customWidth="1"/>
    <col min="3" max="3" width="19.7109375" style="222" hidden="1" customWidth="1"/>
    <col min="4" max="4" width="48.85546875" style="219" customWidth="1"/>
    <col min="5" max="5" width="15.7109375" style="212" customWidth="1"/>
    <col min="6" max="6" width="15.7109375" style="59" customWidth="1"/>
    <col min="7" max="7" width="8.85546875" style="154"/>
    <col min="8" max="8" width="5" style="59" customWidth="1"/>
    <col min="9" max="9" width="13.42578125" style="59" customWidth="1"/>
    <col min="10" max="10" width="7.140625" style="59" customWidth="1"/>
    <col min="11" max="11" width="17.140625" style="59" customWidth="1"/>
    <col min="12" max="16384" width="8.85546875" style="59"/>
  </cols>
  <sheetData>
    <row r="1" spans="1:14" s="38" customFormat="1" ht="20.25" customHeight="1" x14ac:dyDescent="0.3">
      <c r="A1" s="770" t="s">
        <v>258</v>
      </c>
      <c r="B1" s="770"/>
      <c r="C1" s="770"/>
      <c r="D1" s="771"/>
      <c r="E1" s="771"/>
      <c r="F1" s="771"/>
      <c r="G1" s="178"/>
      <c r="I1" s="19"/>
      <c r="K1" s="347"/>
      <c r="L1" s="638"/>
      <c r="M1" s="347"/>
      <c r="N1" s="638"/>
    </row>
    <row r="2" spans="1:14" s="38" customFormat="1" ht="20.25" customHeight="1" x14ac:dyDescent="0.3">
      <c r="A2" s="771"/>
      <c r="B2" s="771"/>
      <c r="C2" s="771"/>
      <c r="D2" s="771"/>
      <c r="E2" s="771"/>
      <c r="F2" s="771"/>
      <c r="G2" s="178"/>
      <c r="I2" s="60"/>
      <c r="K2" s="347"/>
      <c r="L2" s="638"/>
      <c r="M2" s="347"/>
      <c r="N2" s="638"/>
    </row>
    <row r="3" spans="1:14" s="38" customFormat="1" ht="20.25" customHeight="1" x14ac:dyDescent="0.25">
      <c r="A3" s="771"/>
      <c r="B3" s="771"/>
      <c r="C3" s="771"/>
      <c r="D3" s="771"/>
      <c r="E3" s="771"/>
      <c r="F3" s="771"/>
      <c r="G3" s="178"/>
      <c r="K3" s="347"/>
      <c r="L3" s="638"/>
    </row>
    <row r="4" spans="1:14" ht="20.25" customHeight="1" x14ac:dyDescent="0.35">
      <c r="A4" s="769" t="s">
        <v>261</v>
      </c>
      <c r="B4" s="769"/>
      <c r="C4" s="769"/>
      <c r="D4" s="769"/>
      <c r="E4" s="769"/>
      <c r="F4" s="769"/>
      <c r="K4" s="347" t="s">
        <v>192</v>
      </c>
      <c r="L4" s="638">
        <v>0.1</v>
      </c>
      <c r="M4" s="38"/>
      <c r="N4" s="38"/>
    </row>
    <row r="5" spans="1:14" ht="20.25" customHeight="1" x14ac:dyDescent="0.35">
      <c r="E5" s="283" t="str">
        <f>NxtYr</f>
        <v>Mar '16</v>
      </c>
      <c r="K5" s="347"/>
      <c r="L5" s="638"/>
      <c r="M5" s="38"/>
      <c r="N5" s="38"/>
    </row>
    <row r="6" spans="1:14" ht="20.25" customHeight="1" x14ac:dyDescent="0.3">
      <c r="A6" s="593" t="str">
        <f>'ITMA Form Data'!A4</f>
        <v>NEW</v>
      </c>
      <c r="B6" s="5" t="str">
        <f>'ITMA Form Data'!B4</f>
        <v>CARRY OVER</v>
      </c>
      <c r="C6" s="431" t="str">
        <f>'ITMA Form Data'!C4</f>
        <v>CLOSE OUT</v>
      </c>
      <c r="D6" s="5" t="str">
        <f>'ITMA Form Data'!D4</f>
        <v>PRODUCT DESCRIPTION</v>
      </c>
      <c r="E6" s="210" t="s">
        <v>79</v>
      </c>
      <c r="F6" s="211" t="s">
        <v>80</v>
      </c>
      <c r="G6" s="9" t="s">
        <v>86</v>
      </c>
      <c r="I6" s="13" t="s">
        <v>87</v>
      </c>
      <c r="K6" s="347"/>
      <c r="L6" s="638"/>
      <c r="M6" s="38"/>
      <c r="N6" s="38"/>
    </row>
    <row r="7" spans="1:14" ht="20.25" customHeight="1" x14ac:dyDescent="0.3">
      <c r="J7" s="213"/>
      <c r="K7" s="212"/>
    </row>
    <row r="8" spans="1:14" ht="20.25" customHeight="1" x14ac:dyDescent="0.3">
      <c r="A8" s="18"/>
      <c r="B8" s="18"/>
      <c r="C8" s="18"/>
      <c r="D8" s="19"/>
      <c r="J8" s="213"/>
      <c r="K8" s="347"/>
    </row>
    <row r="9" spans="1:14" ht="20.25" customHeight="1" x14ac:dyDescent="0.3">
      <c r="A9" s="20"/>
      <c r="B9" s="20"/>
      <c r="C9" s="20"/>
      <c r="D9" s="19"/>
      <c r="E9" s="214"/>
      <c r="F9" s="217"/>
      <c r="G9" s="225"/>
      <c r="I9" s="220"/>
      <c r="J9" s="221"/>
    </row>
    <row r="10" spans="1:14" ht="20.25" customHeight="1" x14ac:dyDescent="0.3">
      <c r="A10" s="26" t="str">
        <f>'ITMA Form Data'!A10</f>
        <v>APPAREL - SPRING '17 (Jan 1, 2017)</v>
      </c>
      <c r="B10" s="26"/>
      <c r="C10" s="26"/>
      <c r="D10" s="19" t="str">
        <f>+'UK Prices'!D10</f>
        <v>Outer Layer</v>
      </c>
      <c r="F10" s="38"/>
      <c r="G10" s="178"/>
      <c r="I10" s="220"/>
      <c r="J10" s="213"/>
      <c r="K10" s="214" t="s">
        <v>81</v>
      </c>
    </row>
    <row r="11" spans="1:14" ht="20.25" customHeight="1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+'UK Prices'!D11</f>
        <v>FJ Full Zip Wind Jacket</v>
      </c>
      <c r="E11" s="214">
        <f>'UK Prices'!J11</f>
        <v>25.9</v>
      </c>
      <c r="F11" s="217">
        <f>+$E11*(1-$L$4)</f>
        <v>23.31</v>
      </c>
      <c r="G11" s="275">
        <f>$L$4</f>
        <v>0.1</v>
      </c>
      <c r="I11" s="220">
        <f>(F11-'Std Cst'!U11)/McLelland!F11</f>
        <v>0.53596802319560932</v>
      </c>
      <c r="J11" s="221"/>
      <c r="K11" s="214"/>
    </row>
    <row r="12" spans="1:14" ht="20.25" hidden="1" customHeight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+'UK Prices'!D12</f>
        <v>FJ Windshirt</v>
      </c>
      <c r="E12" s="214">
        <f>'UK Prices'!J12</f>
        <v>0</v>
      </c>
      <c r="F12" s="217">
        <f t="shared" ref="F12:F15" si="0">+$E12*(1-$L$3)</f>
        <v>0</v>
      </c>
      <c r="G12" s="275">
        <f t="shared" ref="G12:G15" si="1">$L$3</f>
        <v>0</v>
      </c>
      <c r="I12" s="220" t="e">
        <f>(F12-'Std Cst'!U12)/McLelland!F12</f>
        <v>#DIV/0!</v>
      </c>
      <c r="J12" s="221"/>
      <c r="K12" s="214"/>
    </row>
    <row r="13" spans="1:14" ht="20.25" customHeight="1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+'UK Prices'!D13</f>
        <v>FJ 1/2 zip Windshirt - S/S Solid Colour</v>
      </c>
      <c r="E13" s="214">
        <f>'UK Prices'!J13</f>
        <v>23.9</v>
      </c>
      <c r="F13" s="217">
        <f>+$E13*(1-$L$4)</f>
        <v>21.509999999999998</v>
      </c>
      <c r="G13" s="275">
        <f>$L$4</f>
        <v>0.1</v>
      </c>
      <c r="I13" s="220">
        <f>(F13-'Std Cst'!U13)/McLelland!F13</f>
        <v>0.51728675355488218</v>
      </c>
      <c r="J13" s="223"/>
      <c r="K13" s="214" t="s">
        <v>81</v>
      </c>
    </row>
    <row r="14" spans="1:14" ht="20.25" customHeight="1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+'UK Prices'!D14</f>
        <v>FJ 1/2 zip Windshirt - S/S Heather</v>
      </c>
      <c r="E14" s="214">
        <f>'UK Prices'!J14</f>
        <v>23.9</v>
      </c>
      <c r="F14" s="217">
        <f>+$E14*(1-$L$4)</f>
        <v>21.509999999999998</v>
      </c>
      <c r="G14" s="275">
        <f>$L$4</f>
        <v>0.1</v>
      </c>
      <c r="I14" s="220">
        <f>(F14-'Std Cst'!U14)/McLelland!F14</f>
        <v>0.42607657064076043</v>
      </c>
      <c r="J14" s="223"/>
      <c r="K14" s="214" t="s">
        <v>81</v>
      </c>
    </row>
    <row r="15" spans="1:14" ht="20.25" hidden="1" customHeight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+'UK Prices'!D15</f>
        <v>FJ Windshirt - S/S</v>
      </c>
      <c r="E15" s="214">
        <f>'UK Prices'!J15</f>
        <v>0</v>
      </c>
      <c r="F15" s="217">
        <f t="shared" si="0"/>
        <v>0</v>
      </c>
      <c r="G15" s="275">
        <f t="shared" si="1"/>
        <v>0</v>
      </c>
      <c r="I15" s="220" t="e">
        <f>(F15-'Std Cst'!U15)/McLelland!F15</f>
        <v>#DIV/0!</v>
      </c>
      <c r="J15" s="223"/>
      <c r="K15" s="214" t="s">
        <v>81</v>
      </c>
    </row>
    <row r="16" spans="1:14" ht="20.25" customHeight="1" x14ac:dyDescent="0.3">
      <c r="A16" s="206" t="str">
        <f>'ITMA Form Data'!A16</f>
        <v>MID LAYER - PULLOVERS</v>
      </c>
      <c r="B16" s="206"/>
      <c r="C16" s="500"/>
      <c r="D16" s="19" t="str">
        <f>+'UK Prices'!D16</f>
        <v>Pullovers</v>
      </c>
      <c r="E16" s="214"/>
      <c r="F16" s="226"/>
      <c r="G16" s="178"/>
      <c r="I16" s="220"/>
      <c r="J16" s="221"/>
    </row>
    <row r="17" spans="1:11" ht="20.25" customHeight="1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+'UK Prices'!D17</f>
        <v>FJ Lambswool Lined 1/2 Zip (Midweight)</v>
      </c>
      <c r="E17" s="214">
        <f>'UK Prices'!J17</f>
        <v>47.5</v>
      </c>
      <c r="F17" s="217">
        <f t="shared" ref="F17:F31" si="2">+$E17*(1-$L$4)</f>
        <v>42.75</v>
      </c>
      <c r="G17" s="275">
        <f t="shared" ref="G17:G32" si="3">$L$4</f>
        <v>0.1</v>
      </c>
      <c r="I17" s="220">
        <f>(F17-'Std Cst'!U17)/McLelland!F17</f>
        <v>0.40823520871143376</v>
      </c>
      <c r="J17" s="221"/>
      <c r="K17" s="214"/>
    </row>
    <row r="18" spans="1:11" ht="20.25" customHeight="1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+'UK Prices'!D18</f>
        <v>FJ Lambswool 1/2 Zip (Midweight)</v>
      </c>
      <c r="E18" s="214">
        <f>'UK Prices'!J18</f>
        <v>37.5</v>
      </c>
      <c r="F18" s="217">
        <f t="shared" si="2"/>
        <v>33.75</v>
      </c>
      <c r="G18" s="275">
        <f t="shared" si="3"/>
        <v>0.1</v>
      </c>
      <c r="I18" s="220">
        <f>(F18-'Std Cst'!U18)/McLelland!F18</f>
        <v>0.41534201787994884</v>
      </c>
      <c r="J18" s="221"/>
      <c r="K18" s="214"/>
    </row>
    <row r="19" spans="1:11" ht="20.25" customHeight="1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+'UK Prices'!D19</f>
        <v>FJ Lambswool V-Neck Pullover (Midweight)</v>
      </c>
      <c r="E19" s="214">
        <f>'UK Prices'!J19</f>
        <v>35</v>
      </c>
      <c r="F19" s="217">
        <f t="shared" si="2"/>
        <v>31.5</v>
      </c>
      <c r="G19" s="275">
        <f t="shared" si="3"/>
        <v>0.1</v>
      </c>
      <c r="I19" s="220">
        <f>(F19-'Std Cst'!U19)/McLelland!F19</f>
        <v>0.40487969348658998</v>
      </c>
      <c r="J19" s="221"/>
      <c r="K19" s="214"/>
    </row>
    <row r="20" spans="1:11" ht="20.25" customHeight="1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+'UK Prices'!D20</f>
        <v>FJ Lambswool Slipover (Midweight)</v>
      </c>
      <c r="E20" s="214">
        <f>'UK Prices'!J20</f>
        <v>31.5</v>
      </c>
      <c r="F20" s="217">
        <f t="shared" si="2"/>
        <v>28.35</v>
      </c>
      <c r="G20" s="275">
        <f t="shared" si="3"/>
        <v>0.1</v>
      </c>
      <c r="I20" s="220">
        <f>(F20-'Std Cst'!U20)/McLelland!F20</f>
        <v>0.45010744997871432</v>
      </c>
      <c r="J20" s="221"/>
    </row>
    <row r="21" spans="1:11" ht="20.25" customHeight="1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+'UK Prices'!D21</f>
        <v>FJ Wind Shell Mid Layer</v>
      </c>
      <c r="E21" s="214">
        <f>'UK Prices'!J21</f>
        <v>46</v>
      </c>
      <c r="F21" s="217">
        <f>+$E21*(1-$L$4)</f>
        <v>41.4</v>
      </c>
      <c r="G21" s="275">
        <f>$L$4</f>
        <v>0.1</v>
      </c>
      <c r="I21" s="220">
        <f>(F21-'Std Cst'!U21)/McLelland!F21</f>
        <v>0.56125483924704311</v>
      </c>
      <c r="J21" s="221"/>
      <c r="K21" s="214"/>
    </row>
    <row r="22" spans="1:11" ht="20.25" customHeight="1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+'UK Prices'!D22</f>
        <v>Spun Poly Buttoned Pullover</v>
      </c>
      <c r="E22" s="214">
        <f>'UK Prices'!J22</f>
        <v>31.9</v>
      </c>
      <c r="F22" s="217">
        <f t="shared" si="2"/>
        <v>28.71</v>
      </c>
      <c r="G22" s="275">
        <f t="shared" si="3"/>
        <v>0.1</v>
      </c>
      <c r="I22" s="220">
        <f>(F22-'Std Cst'!U22)/McLelland!F22</f>
        <v>0.54621024033437826</v>
      </c>
      <c r="J22" s="221"/>
    </row>
    <row r="23" spans="1:11" ht="20.25" customHeight="1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+'UK Prices'!D23</f>
        <v>Spun Poly V-neck Pullover</v>
      </c>
      <c r="E23" s="214">
        <f>'UK Prices'!J23</f>
        <v>29.9</v>
      </c>
      <c r="F23" s="217">
        <f t="shared" si="2"/>
        <v>26.91</v>
      </c>
      <c r="G23" s="275">
        <f t="shared" si="3"/>
        <v>0.1</v>
      </c>
      <c r="I23" s="220">
        <f>(F23-'Std Cst'!U23)/McLelland!F23</f>
        <v>0.64505499045349113</v>
      </c>
      <c r="J23" s="221"/>
    </row>
    <row r="24" spans="1:11" ht="20.25" customHeight="1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+'UK Prices'!D24</f>
        <v>FJ Spun Poly Vest</v>
      </c>
      <c r="E24" s="214">
        <f>'UK Prices'!J24</f>
        <v>28</v>
      </c>
      <c r="F24" s="217">
        <f t="shared" si="2"/>
        <v>25.2</v>
      </c>
      <c r="G24" s="275">
        <f t="shared" si="3"/>
        <v>0.1</v>
      </c>
      <c r="I24" s="220">
        <f>(F24-'Std Cst'!U24)/McLelland!F24</f>
        <v>0.56641226053639848</v>
      </c>
      <c r="J24" s="221"/>
      <c r="K24" s="214"/>
    </row>
    <row r="25" spans="1:11" ht="20.25" customHeight="1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+'UK Prices'!D25</f>
        <v>Double Layer Contrast Chill-Out</v>
      </c>
      <c r="E25" s="214">
        <f>'UK Prices'!J25</f>
        <v>33.9</v>
      </c>
      <c r="F25" s="217">
        <f t="shared" si="2"/>
        <v>30.509999999999998</v>
      </c>
      <c r="G25" s="275">
        <f t="shared" si="3"/>
        <v>0.1</v>
      </c>
      <c r="I25" s="220">
        <f>(F25-'Std Cst'!U25)/McLelland!F25</f>
        <v>0.59523265859695518</v>
      </c>
      <c r="J25" s="221"/>
    </row>
    <row r="26" spans="1:11" ht="20.25" customHeight="1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+'UK Prices'!D26</f>
        <v>FJ Textured Chill-Out 1/4 zip</v>
      </c>
      <c r="E26" s="214">
        <f>'UK Prices'!J26</f>
        <v>33.9</v>
      </c>
      <c r="F26" s="217">
        <f t="shared" si="2"/>
        <v>30.509999999999998</v>
      </c>
      <c r="G26" s="275">
        <f t="shared" si="3"/>
        <v>0.1</v>
      </c>
      <c r="I26" s="220">
        <f>(F26-'Std Cst'!U26)/McLelland!F26</f>
        <v>0.59016931023180641</v>
      </c>
      <c r="J26" s="221"/>
      <c r="K26" s="214"/>
    </row>
    <row r="27" spans="1:11" ht="20.25" hidden="1" customHeight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+'UK Prices'!D27</f>
        <v>FJ Mixed Texture Sport Chill-Out 1/2 Zip</v>
      </c>
      <c r="E27" s="214">
        <f>'UK Prices'!J27</f>
        <v>0</v>
      </c>
      <c r="F27" s="217">
        <f t="shared" si="2"/>
        <v>0</v>
      </c>
      <c r="G27" s="275">
        <f t="shared" si="3"/>
        <v>0.1</v>
      </c>
      <c r="I27" s="220" t="e">
        <f>(F27-'Std Cst'!U27)/McLelland!F27</f>
        <v>#DIV/0!</v>
      </c>
      <c r="J27" s="221"/>
      <c r="K27" s="214"/>
    </row>
    <row r="28" spans="1:11" ht="20.25" hidden="1" customHeight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+'UK Prices'!D28</f>
        <v>FJ Chill-Out w/Chest Piping</v>
      </c>
      <c r="E28" s="214">
        <f>'UK Prices'!J28</f>
        <v>0</v>
      </c>
      <c r="F28" s="217">
        <f t="shared" si="2"/>
        <v>0</v>
      </c>
      <c r="G28" s="275">
        <f t="shared" si="3"/>
        <v>0.1</v>
      </c>
      <c r="I28" s="220" t="e">
        <f>(F28-'Std Cst'!U28)/McLelland!F28</f>
        <v>#DIV/0!</v>
      </c>
      <c r="J28" s="221"/>
      <c r="K28" s="214"/>
    </row>
    <row r="29" spans="1:11" ht="20.25" hidden="1" customHeight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+'UK Prices'!D29</f>
        <v>FJ Jersey Knit Track Jacket</v>
      </c>
      <c r="E29" s="214">
        <f>'UK Prices'!J29</f>
        <v>0</v>
      </c>
      <c r="F29" s="217">
        <f t="shared" si="2"/>
        <v>0</v>
      </c>
      <c r="G29" s="275">
        <f t="shared" si="3"/>
        <v>0.1</v>
      </c>
      <c r="I29" s="220" t="e">
        <f>(F29-'Std Cst'!U29)/McLelland!F29</f>
        <v>#DIV/0!</v>
      </c>
      <c r="J29" s="221"/>
    </row>
    <row r="30" spans="1:11" ht="20.25" hidden="1" customHeight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+'UK Prices'!D30</f>
        <v>FJ Drop Needle Pullover 1/2 zip</v>
      </c>
      <c r="E30" s="214">
        <f>'UK Prices'!J30</f>
        <v>0</v>
      </c>
      <c r="F30" s="217">
        <f t="shared" si="2"/>
        <v>0</v>
      </c>
      <c r="G30" s="275">
        <f t="shared" si="3"/>
        <v>0.1</v>
      </c>
      <c r="I30" s="220" t="e">
        <f>(F30-'Std Cst'!U30)/McLelland!F30</f>
        <v>#DIV/0!</v>
      </c>
      <c r="J30" s="221"/>
    </row>
    <row r="31" spans="1:11" ht="20.25" customHeight="1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+'UK Prices'!D31</f>
        <v>FJ Sport Chill Out</v>
      </c>
      <c r="E31" s="214">
        <f>'UK Prices'!J31</f>
        <v>31.9</v>
      </c>
      <c r="F31" s="217">
        <f t="shared" si="2"/>
        <v>28.71</v>
      </c>
      <c r="G31" s="275">
        <f t="shared" si="3"/>
        <v>0.1</v>
      </c>
      <c r="I31" s="220">
        <f>(F31-'Std Cst'!U31)/McLelland!F31</f>
        <v>0.5300678413144525</v>
      </c>
      <c r="J31" s="221"/>
    </row>
    <row r="32" spans="1:11" ht="20.25" hidden="1" customHeight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+'UK Prices'!D32</f>
        <v>FJ Sport Chill Out - American Golf</v>
      </c>
      <c r="E32" s="214">
        <f>'UK Prices'!J32</f>
        <v>0</v>
      </c>
      <c r="F32" s="217" t="s">
        <v>476</v>
      </c>
      <c r="G32" s="275">
        <f t="shared" si="3"/>
        <v>0.1</v>
      </c>
      <c r="I32" s="220" t="e">
        <f>(F32-'Std Cst'!U32)/McLelland!F32</f>
        <v>#VALUE!</v>
      </c>
      <c r="J32" s="221"/>
    </row>
    <row r="33" spans="1:10" ht="20.25" customHeight="1" x14ac:dyDescent="0.3">
      <c r="A33" s="206" t="str">
        <f>'ITMA Form Data'!A33</f>
        <v>MID LAYER - SHIRTS</v>
      </c>
      <c r="B33" s="206"/>
      <c r="C33" s="500"/>
      <c r="D33" s="19" t="str">
        <f>+'UK Prices'!D33</f>
        <v>Shirts</v>
      </c>
      <c r="E33" s="214"/>
      <c r="F33" s="217"/>
      <c r="G33" s="178"/>
      <c r="I33" s="220"/>
      <c r="J33" s="221"/>
    </row>
    <row r="34" spans="1:10" ht="20.25" customHeight="1" x14ac:dyDescent="0.3">
      <c r="A34" s="332" t="str">
        <f>'ITMA Form Data'!A34</f>
        <v>Price Band 4 - Avg (2017 = 4, 2016 = 5, 2015 = 6, 2014 = 5)</v>
      </c>
      <c r="B34" s="19"/>
      <c r="C34" s="501"/>
      <c r="D34" s="19"/>
      <c r="E34" s="214"/>
      <c r="F34" s="217"/>
      <c r="G34" s="178"/>
      <c r="I34" s="220"/>
      <c r="J34" s="221"/>
    </row>
    <row r="35" spans="1:10" ht="20.25" customHeight="1" x14ac:dyDescent="0.3">
      <c r="A35" s="332" t="str">
        <f>'ITMA Form Data'!A35</f>
        <v>Price Band 3 - Avg (2017 = 7, 2016 = 8, 2015 = 7, 2014 = 4)</v>
      </c>
      <c r="B35" s="19"/>
      <c r="C35" s="501"/>
      <c r="D35" s="19"/>
      <c r="E35" s="214"/>
      <c r="F35" s="217"/>
      <c r="G35" s="178"/>
      <c r="I35" s="220"/>
      <c r="J35" s="221"/>
    </row>
    <row r="36" spans="1:10" ht="20.25" customHeight="1" x14ac:dyDescent="0.3">
      <c r="A36" s="332" t="str">
        <f>'ITMA Form Data'!A36</f>
        <v>Price Band 2 - Avg (2017 = 6, 2016 = 7, 2015 = 6, 2014 = 5)</v>
      </c>
      <c r="B36" s="19"/>
      <c r="C36" s="501"/>
      <c r="D36" s="19"/>
      <c r="E36" s="214"/>
      <c r="F36" s="217"/>
      <c r="G36" s="178"/>
      <c r="I36" s="220"/>
      <c r="J36" s="221"/>
    </row>
    <row r="37" spans="1:10" ht="20.25" customHeight="1" x14ac:dyDescent="0.3">
      <c r="A37" s="332" t="str">
        <f>'ITMA Form Data'!A37</f>
        <v>Price Band 1 - Avg (2017 = 2, 2016 = 2, 2015 = 3, 2014 = 3)</v>
      </c>
      <c r="B37" s="19"/>
      <c r="C37" s="501"/>
      <c r="D37" s="19"/>
      <c r="E37" s="214"/>
      <c r="F37" s="217"/>
      <c r="G37" s="178"/>
      <c r="I37" s="220"/>
      <c r="J37" s="221"/>
    </row>
    <row r="38" spans="1:10" ht="20.25" customHeight="1" x14ac:dyDescent="0.3">
      <c r="A38" s="681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+'UK Prices'!D38</f>
        <v>Raglan Chest Stripe Pique</v>
      </c>
      <c r="E38" s="214">
        <f>'UK Prices'!J38</f>
        <v>28.9</v>
      </c>
      <c r="F38" s="217">
        <f t="shared" ref="F38:F56" si="4">+$E38*(1-$L$4)</f>
        <v>26.009999999999998</v>
      </c>
      <c r="G38" s="275">
        <f t="shared" ref="G38:G80" si="5">$L$4</f>
        <v>0.1</v>
      </c>
      <c r="I38" s="220">
        <f>(F38-'Std Cst'!U38)/McLelland!F38</f>
        <v>0.5558751991939439</v>
      </c>
      <c r="J38" s="221"/>
    </row>
    <row r="39" spans="1:10" ht="20.25" customHeight="1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+'UK Prices'!D39</f>
        <v>Stretch Pique w/Painted Stripes (A)</v>
      </c>
      <c r="E39" s="214">
        <f>'UK Prices'!J39</f>
        <v>28.9</v>
      </c>
      <c r="F39" s="217">
        <f t="shared" si="4"/>
        <v>26.009999999999998</v>
      </c>
      <c r="G39" s="275">
        <f t="shared" si="5"/>
        <v>0.1</v>
      </c>
      <c r="I39" s="220">
        <f>(F39-'Std Cst'!U39)/McLelland!F39</f>
        <v>0.57072359967651698</v>
      </c>
      <c r="J39" s="221"/>
    </row>
    <row r="40" spans="1:10" ht="20.25" customHeight="1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+'UK Prices'!D40</f>
        <v>Stretch Lisle Colour Block Space Dye (A)</v>
      </c>
      <c r="E40" s="214">
        <f>'UK Prices'!J40</f>
        <v>28.9</v>
      </c>
      <c r="F40" s="217">
        <f t="shared" si="4"/>
        <v>26.009999999999998</v>
      </c>
      <c r="G40" s="275">
        <f t="shared" si="5"/>
        <v>0.1</v>
      </c>
      <c r="I40" s="220">
        <f>(F40-'Std Cst'!U40)/McLelland!F40</f>
        <v>0.57428721579233455</v>
      </c>
      <c r="J40" s="221"/>
    </row>
    <row r="41" spans="1:10" ht="20.25" customHeight="1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+'UK Prices'!D41</f>
        <v>Heather Lisle Stripe (A)</v>
      </c>
      <c r="E41" s="214">
        <f>'UK Prices'!J41</f>
        <v>28.9</v>
      </c>
      <c r="F41" s="217">
        <f t="shared" si="4"/>
        <v>26.009999999999998</v>
      </c>
      <c r="G41" s="275">
        <f t="shared" si="5"/>
        <v>0.1</v>
      </c>
      <c r="I41" s="220">
        <f>(F41-'Std Cst'!U41)/McLelland!F41</f>
        <v>0.58616593617839285</v>
      </c>
      <c r="J41" s="221"/>
    </row>
    <row r="42" spans="1:10" ht="20.25" customHeight="1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+'UK Prices'!D42</f>
        <v>Pique Chest Stripe w/ Self Collar (T)</v>
      </c>
      <c r="E42" s="214">
        <f>'UK Prices'!J42</f>
        <v>26.4</v>
      </c>
      <c r="F42" s="217">
        <f>+$E42*(1-$L$4)</f>
        <v>23.759999999999998</v>
      </c>
      <c r="G42" s="275">
        <f t="shared" si="5"/>
        <v>0.1</v>
      </c>
      <c r="I42" s="220">
        <f>(F42-'Std Cst'!U42)/McLelland!F42</f>
        <v>0.52768011145942184</v>
      </c>
      <c r="J42" s="221"/>
    </row>
    <row r="43" spans="1:10" ht="20.25" customHeight="1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+'UK Prices'!D43</f>
        <v>Stretch Pique All Colours Chest Stripe (T)</v>
      </c>
      <c r="E43" s="214">
        <f>'UK Prices'!J43</f>
        <v>26.4</v>
      </c>
      <c r="F43" s="217">
        <f t="shared" si="4"/>
        <v>23.759999999999998</v>
      </c>
      <c r="G43" s="275">
        <f t="shared" si="5"/>
        <v>0.1</v>
      </c>
      <c r="I43" s="220">
        <f>(F43-'Std Cst'!U43)/McLelland!F43</f>
        <v>0.55108659003831417</v>
      </c>
      <c r="J43" s="221"/>
    </row>
    <row r="44" spans="1:10" ht="20.25" customHeight="1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+'UK Prices'!D44</f>
        <v>Stretch Pique Double Space Dye Chest Stripe (A)</v>
      </c>
      <c r="E44" s="214">
        <f>'UK Prices'!J44</f>
        <v>26.4</v>
      </c>
      <c r="F44" s="217">
        <f t="shared" si="4"/>
        <v>23.759999999999998</v>
      </c>
      <c r="G44" s="275">
        <f t="shared" si="5"/>
        <v>0.1</v>
      </c>
      <c r="I44" s="220">
        <f>(F44-'Std Cst'!U44)/McLelland!F44</f>
        <v>0.55108659003831417</v>
      </c>
      <c r="J44" s="221"/>
    </row>
    <row r="45" spans="1:10" ht="20.25" customHeight="1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+'UK Prices'!D45</f>
        <v>Smooth Pique Chest Stripe (T)</v>
      </c>
      <c r="E45" s="214">
        <f>'UK Prices'!J45</f>
        <v>26.4</v>
      </c>
      <c r="F45" s="217">
        <f t="shared" si="4"/>
        <v>23.759999999999998</v>
      </c>
      <c r="G45" s="275">
        <f t="shared" si="5"/>
        <v>0.1</v>
      </c>
      <c r="I45" s="220">
        <f>(F45-'Std Cst'!U45)/McLelland!F45</f>
        <v>0.554337489840938</v>
      </c>
      <c r="J45" s="221"/>
    </row>
    <row r="46" spans="1:10" ht="20.25" customHeight="1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+'UK Prices'!D46</f>
        <v>Birdseye Pique w/Circle Print Trim (A)</v>
      </c>
      <c r="E46" s="214">
        <f>'UK Prices'!J46</f>
        <v>26.4</v>
      </c>
      <c r="F46" s="217">
        <f t="shared" si="4"/>
        <v>23.759999999999998</v>
      </c>
      <c r="G46" s="275">
        <f t="shared" si="5"/>
        <v>0.1</v>
      </c>
      <c r="I46" s="220">
        <f>(F46-'Std Cst'!U46)/McLelland!F46</f>
        <v>0.57319270869615691</v>
      </c>
      <c r="J46" s="221"/>
    </row>
    <row r="47" spans="1:10" ht="20.25" customHeight="1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+'UK Prices'!D47</f>
        <v>Smooth Pique w/Half Band Cuff (A)</v>
      </c>
      <c r="E47" s="214">
        <f>'UK Prices'!J47</f>
        <v>26.4</v>
      </c>
      <c r="F47" s="217">
        <f t="shared" si="4"/>
        <v>23.759999999999998</v>
      </c>
      <c r="G47" s="275">
        <f t="shared" si="5"/>
        <v>0.1</v>
      </c>
      <c r="I47" s="220">
        <f>(F47-'Std Cst'!U47)/McLelland!F47</f>
        <v>0.58944720770927661</v>
      </c>
      <c r="J47" s="221"/>
    </row>
    <row r="48" spans="1:10" ht="20.25" customHeight="1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+'UK Prices'!D48</f>
        <v>Stretch Pique Colour Block &amp; Contrast Trim (A)</v>
      </c>
      <c r="E48" s="214">
        <f>'UK Prices'!J48</f>
        <v>26.4</v>
      </c>
      <c r="F48" s="217">
        <f t="shared" si="4"/>
        <v>23.759999999999998</v>
      </c>
      <c r="G48" s="275">
        <f t="shared" si="5"/>
        <v>0.1</v>
      </c>
      <c r="I48" s="220">
        <f>(F48-'Std Cst'!U48)/McLelland!F48</f>
        <v>0.60245080691977237</v>
      </c>
      <c r="J48" s="221"/>
    </row>
    <row r="49" spans="1:10" ht="20.25" customHeight="1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+'UK Prices'!D49</f>
        <v>Stretch Lisle Tie Print (A)</v>
      </c>
      <c r="E49" s="214">
        <f>'UK Prices'!J49</f>
        <v>23.4</v>
      </c>
      <c r="F49" s="217">
        <f t="shared" si="4"/>
        <v>21.06</v>
      </c>
      <c r="G49" s="275">
        <f t="shared" si="5"/>
        <v>0.1</v>
      </c>
      <c r="I49" s="220">
        <f>(F49-'Std Cst'!U49)/McLelland!F49</f>
        <v>0.55337889118118999</v>
      </c>
      <c r="J49" s="221"/>
    </row>
    <row r="50" spans="1:10" ht="20.25" customHeight="1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+'UK Prices'!D50</f>
        <v>Stretch Lisle Open Stripe (T)</v>
      </c>
      <c r="E50" s="214">
        <f>'UK Prices'!J50</f>
        <v>23.4</v>
      </c>
      <c r="F50" s="217">
        <f t="shared" si="4"/>
        <v>21.06</v>
      </c>
      <c r="G50" s="275">
        <f t="shared" si="5"/>
        <v>0.1</v>
      </c>
      <c r="I50" s="220">
        <f>(F50-'Std Cst'!U50)/McLelland!F50</f>
        <v>0.50936670923797356</v>
      </c>
      <c r="J50" s="221"/>
    </row>
    <row r="51" spans="1:10" ht="20.25" customHeight="1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+'UK Prices'!D51</f>
        <v>Stretch Pique w/FJ Chest Logo (A)</v>
      </c>
      <c r="E51" s="214">
        <f>'UK Prices'!J51</f>
        <v>23.4</v>
      </c>
      <c r="F51" s="217">
        <f t="shared" si="4"/>
        <v>21.06</v>
      </c>
      <c r="G51" s="275">
        <f t="shared" si="5"/>
        <v>0.1</v>
      </c>
      <c r="I51" s="220">
        <f>(F51-'Std Cst'!U51)/McLelland!F51</f>
        <v>0.57465144578707794</v>
      </c>
      <c r="J51" s="221"/>
    </row>
    <row r="52" spans="1:10" ht="20.25" customHeight="1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+'UK Prices'!D52</f>
        <v>Smooth Pique w/Collar &amp; Sleeve Stripes (A)</v>
      </c>
      <c r="E52" s="214">
        <f>'UK Prices'!J52</f>
        <v>23.4</v>
      </c>
      <c r="F52" s="217">
        <f t="shared" si="4"/>
        <v>21.06</v>
      </c>
      <c r="G52" s="275">
        <f t="shared" si="5"/>
        <v>0.1</v>
      </c>
      <c r="I52" s="220">
        <f>(F52-'Std Cst'!U52)/McLelland!F52</f>
        <v>0.56804961849559543</v>
      </c>
      <c r="J52" s="221"/>
    </row>
    <row r="53" spans="1:10" ht="20.25" customHeight="1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+'UK Prices'!D53</f>
        <v>Stretch Pique w/Lisle Tie Print Trim (A)</v>
      </c>
      <c r="E53" s="214">
        <f>'UK Prices'!J53</f>
        <v>23.4</v>
      </c>
      <c r="F53" s="217">
        <f t="shared" si="4"/>
        <v>21.06</v>
      </c>
      <c r="G53" s="275">
        <f t="shared" si="5"/>
        <v>0.1</v>
      </c>
      <c r="I53" s="220">
        <f>(F53-'Std Cst'!U53)/McLelland!F53</f>
        <v>0.57465144578707794</v>
      </c>
      <c r="J53" s="221"/>
    </row>
    <row r="54" spans="1:10" ht="20.25" customHeight="1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+'UK Prices'!D54</f>
        <v>Stretch Jacquard Geometric (T)</v>
      </c>
      <c r="E54" s="214">
        <f>'UK Prices'!J54</f>
        <v>23.4</v>
      </c>
      <c r="F54" s="217">
        <f t="shared" si="4"/>
        <v>21.06</v>
      </c>
      <c r="G54" s="275">
        <f t="shared" si="5"/>
        <v>0.1</v>
      </c>
      <c r="I54" s="220">
        <f>(F54-'Std Cst'!U54)/McLelland!F54</f>
        <v>0.59372339129580498</v>
      </c>
      <c r="J54" s="221"/>
    </row>
    <row r="55" spans="1:10" ht="20.25" customHeight="1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+'UK Prices'!D55</f>
        <v>Stretch Pique (T)</v>
      </c>
      <c r="E55" s="214">
        <f>'UK Prices'!J55</f>
        <v>19.5</v>
      </c>
      <c r="F55" s="217">
        <f t="shared" si="4"/>
        <v>17.55</v>
      </c>
      <c r="G55" s="275">
        <f t="shared" si="5"/>
        <v>0.1</v>
      </c>
      <c r="I55" s="220">
        <f>(F55-'Std Cst'!U55)/McLelland!F55</f>
        <v>0.55389236663719421</v>
      </c>
      <c r="J55" s="221"/>
    </row>
    <row r="56" spans="1:10" ht="20.25" customHeight="1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+'UK Prices'!D56</f>
        <v>Stretch Pique (A)</v>
      </c>
      <c r="E56" s="214">
        <f>'UK Prices'!J56</f>
        <v>19.5</v>
      </c>
      <c r="F56" s="217">
        <f t="shared" si="4"/>
        <v>17.55</v>
      </c>
      <c r="G56" s="275">
        <f t="shared" si="5"/>
        <v>0.1</v>
      </c>
      <c r="I56" s="220">
        <f>(F56-'Std Cst'!U56)/McLelland!F56</f>
        <v>0.5362874938599077</v>
      </c>
      <c r="J56" s="221"/>
    </row>
    <row r="57" spans="1:10" ht="20.25" customHeight="1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+'UK Prices'!D57</f>
        <v>Stretch Pique Double Space Dye Chest Stripe (A) - Prosports</v>
      </c>
      <c r="E57" s="214">
        <f>'UK Prices'!J57</f>
        <v>26.4</v>
      </c>
      <c r="F57" s="217">
        <f>+$E57*(1-$L$4)</f>
        <v>23.759999999999998</v>
      </c>
      <c r="G57" s="275">
        <f t="shared" si="5"/>
        <v>0.1</v>
      </c>
      <c r="I57" s="220">
        <f>(F57-'Std Cst'!U57)/McLelland!F57</f>
        <v>0.55108659003831417</v>
      </c>
      <c r="J57" s="221"/>
    </row>
    <row r="58" spans="1:10" ht="20.25" customHeight="1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+'UK Prices'!D58</f>
        <v>Stretch Pique (T) - American Golf</v>
      </c>
      <c r="E58" s="214">
        <f>'UK Prices'!J58</f>
        <v>0</v>
      </c>
      <c r="F58" s="217" t="s">
        <v>476</v>
      </c>
      <c r="G58" s="275">
        <f t="shared" si="5"/>
        <v>0.1</v>
      </c>
      <c r="I58" s="220" t="e">
        <f>(F58-'Std Cst'!U58)/McLelland!F58</f>
        <v>#VALUE!</v>
      </c>
      <c r="J58" s="221"/>
    </row>
    <row r="59" spans="1:10" ht="20.25" customHeight="1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+'UK Prices'!D59</f>
        <v>Stretch Pique (A) - American Golf</v>
      </c>
      <c r="E59" s="214">
        <f>'UK Prices'!J59</f>
        <v>0</v>
      </c>
      <c r="F59" s="217" t="s">
        <v>476</v>
      </c>
      <c r="G59" s="275">
        <f t="shared" si="5"/>
        <v>0.1</v>
      </c>
      <c r="I59" s="220" t="e">
        <f>(F59-'Std Cst'!U59)/McLelland!F59</f>
        <v>#VALUE!</v>
      </c>
      <c r="J59" s="221"/>
    </row>
    <row r="60" spans="1:10" ht="20.25" hidden="1" customHeight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+'UK Prices'!D60</f>
        <v>Lisle Tonal Print w/ Self Collar (T)</v>
      </c>
      <c r="E60" s="214">
        <f>'UK Prices'!J60</f>
        <v>0</v>
      </c>
      <c r="F60" s="217">
        <f t="shared" ref="F60:F80" si="6">+$E60*(1-$L$4)</f>
        <v>0</v>
      </c>
      <c r="G60" s="275">
        <f t="shared" si="5"/>
        <v>0.1</v>
      </c>
      <c r="I60" s="220" t="e">
        <f>(F60-'Std Cst'!U60)/McLelland!F60</f>
        <v>#DIV/0!</v>
      </c>
      <c r="J60" s="221"/>
    </row>
    <row r="61" spans="1:10" ht="20.25" hidden="1" customHeight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+'UK Prices'!D61</f>
        <v>Lisle Stripe w/ Self Collar (A)</v>
      </c>
      <c r="E61" s="214">
        <f>'UK Prices'!J61</f>
        <v>0</v>
      </c>
      <c r="F61" s="217">
        <f t="shared" si="6"/>
        <v>0</v>
      </c>
      <c r="G61" s="275">
        <f t="shared" si="5"/>
        <v>0.1</v>
      </c>
      <c r="I61" s="220" t="e">
        <f>(F61-'Std Cst'!U61)/McLelland!F61</f>
        <v>#DIV/0!</v>
      </c>
      <c r="J61" s="221"/>
    </row>
    <row r="62" spans="1:10" ht="20.25" hidden="1" customHeight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+'UK Prices'!D62</f>
        <v>Jacquard Check w/ Button Down Collar (A)</v>
      </c>
      <c r="E62" s="214">
        <f>'UK Prices'!J62</f>
        <v>0</v>
      </c>
      <c r="F62" s="217">
        <f t="shared" si="6"/>
        <v>0</v>
      </c>
      <c r="G62" s="275">
        <f t="shared" si="5"/>
        <v>0.1</v>
      </c>
      <c r="I62" s="220" t="e">
        <f>(F62-'Std Cst'!U62)/McLelland!F62</f>
        <v>#DIV/0!</v>
      </c>
      <c r="J62" s="221"/>
    </row>
    <row r="63" spans="1:10" ht="20.25" hidden="1" customHeight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+'UK Prices'!D63</f>
        <v>Raglan Chest Stripe w/ Self Collar (A)</v>
      </c>
      <c r="E63" s="214">
        <f>'UK Prices'!J63</f>
        <v>0</v>
      </c>
      <c r="F63" s="217">
        <f t="shared" si="6"/>
        <v>0</v>
      </c>
      <c r="G63" s="275">
        <f t="shared" si="5"/>
        <v>0.1</v>
      </c>
      <c r="I63" s="220" t="e">
        <f>(F63-'Std Cst'!U63)/McLelland!F63</f>
        <v>#DIV/0!</v>
      </c>
      <c r="J63" s="221"/>
    </row>
    <row r="64" spans="1:10" ht="20.25" hidden="1" customHeight="1" x14ac:dyDescent="0.3">
      <c r="A64" s="332">
        <f>'ITMA Form Data'!A65</f>
        <v>0</v>
      </c>
      <c r="B64" s="329">
        <f>'ITMA Form Data'!B65</f>
        <v>0</v>
      </c>
      <c r="C64" s="428" t="str">
        <f>'ITMA Form Data'!C65</f>
        <v>91643/4/5/6</v>
      </c>
      <c r="D64" s="289" t="str">
        <f>+'UK Prices'!D64</f>
        <v>Smooth Pique Double Chest Stripe (T)</v>
      </c>
      <c r="E64" s="214">
        <f>'UK Prices'!J64</f>
        <v>0</v>
      </c>
      <c r="F64" s="217">
        <f t="shared" si="6"/>
        <v>0</v>
      </c>
      <c r="G64" s="275">
        <f t="shared" si="5"/>
        <v>0.1</v>
      </c>
      <c r="I64" s="220" t="e">
        <f>(F64-'Std Cst'!U65)/McLelland!F64</f>
        <v>#DIV/0!</v>
      </c>
      <c r="J64" s="221"/>
    </row>
    <row r="65" spans="1:10" ht="20.25" hidden="1" customHeight="1" x14ac:dyDescent="0.3">
      <c r="A65" s="332">
        <f>'ITMA Form Data'!A64</f>
        <v>0</v>
      </c>
      <c r="B65" s="329">
        <f>'ITMA Form Data'!B64</f>
        <v>0</v>
      </c>
      <c r="C65" s="428" t="str">
        <f>'ITMA Form Data'!C64</f>
        <v>91628/9/30</v>
      </c>
      <c r="D65" s="289" t="str">
        <f>+'UK Prices'!D65</f>
        <v>Pique Chest/Back Stripes (A)</v>
      </c>
      <c r="E65" s="214">
        <f>'UK Prices'!J65</f>
        <v>0</v>
      </c>
      <c r="F65" s="217">
        <f t="shared" si="6"/>
        <v>0</v>
      </c>
      <c r="G65" s="275">
        <f t="shared" si="5"/>
        <v>0.1</v>
      </c>
      <c r="I65" s="220" t="e">
        <f>(F65-'Std Cst'!U64)/McLelland!F65</f>
        <v>#DIV/0!</v>
      </c>
      <c r="J65" s="221"/>
    </row>
    <row r="66" spans="1:10" ht="20.25" hidden="1" customHeight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+'UK Prices'!D66</f>
        <v>Lisle Engineered Stripe w/Striped Self Collar (A)</v>
      </c>
      <c r="E66" s="214">
        <f>'UK Prices'!J66</f>
        <v>0</v>
      </c>
      <c r="F66" s="217">
        <f t="shared" si="6"/>
        <v>0</v>
      </c>
      <c r="G66" s="275">
        <f t="shared" si="5"/>
        <v>0.1</v>
      </c>
      <c r="I66" s="220" t="e">
        <f>(F66-'Std Cst'!U66)/McLelland!F66</f>
        <v>#DIV/0!</v>
      </c>
      <c r="J66" s="221"/>
    </row>
    <row r="67" spans="1:10" ht="20.25" hidden="1" customHeight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+'UK Prices'!D67</f>
        <v>Birdseye Colorblock Pique w/ Self Collar (A)</v>
      </c>
      <c r="E67" s="214">
        <f>'UK Prices'!J67</f>
        <v>0</v>
      </c>
      <c r="F67" s="217">
        <f t="shared" si="6"/>
        <v>0</v>
      </c>
      <c r="G67" s="275">
        <f t="shared" si="5"/>
        <v>0.1</v>
      </c>
      <c r="I67" s="220" t="e">
        <f>(F67-'Std Cst'!U67)/McLelland!F67</f>
        <v>#DIV/0!</v>
      </c>
      <c r="J67" s="221"/>
    </row>
    <row r="68" spans="1:10" ht="20.25" hidden="1" customHeight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+'UK Prices'!D68</f>
        <v>Pique Colour Block w/ Collar, Armhole &amp; Pocket Trim (A)</v>
      </c>
      <c r="E68" s="214">
        <f>'UK Prices'!J68</f>
        <v>0</v>
      </c>
      <c r="F68" s="217">
        <f t="shared" si="6"/>
        <v>0</v>
      </c>
      <c r="G68" s="275">
        <f t="shared" si="5"/>
        <v>0.1</v>
      </c>
      <c r="I68" s="220" t="e">
        <f>(F68-'Std Cst'!U68)/McLelland!F68</f>
        <v>#DIV/0!</v>
      </c>
      <c r="J68" s="221"/>
    </row>
    <row r="69" spans="1:10" ht="20.25" hidden="1" customHeight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+'UK Prices'!D69</f>
        <v>Lisle Stripe w/ Contrast Top &amp; Knit Collar (A)</v>
      </c>
      <c r="E69" s="214">
        <f>'UK Prices'!J69</f>
        <v>0</v>
      </c>
      <c r="F69" s="217">
        <f t="shared" si="6"/>
        <v>0</v>
      </c>
      <c r="G69" s="275">
        <f t="shared" si="5"/>
        <v>0.1</v>
      </c>
      <c r="I69" s="220" t="e">
        <f>(F69-'Std Cst'!U69)/McLelland!F69</f>
        <v>#DIV/0!</v>
      </c>
      <c r="J69" s="221"/>
    </row>
    <row r="70" spans="1:10" ht="20.25" hidden="1" customHeight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+'UK Prices'!D70</f>
        <v>Smooth Pique w/ Houndstooth Woven Collar &amp; Pocket Trim (A)</v>
      </c>
      <c r="E70" s="214">
        <f>'UK Prices'!J70</f>
        <v>0</v>
      </c>
      <c r="F70" s="217">
        <f t="shared" si="6"/>
        <v>0</v>
      </c>
      <c r="G70" s="275">
        <f t="shared" si="5"/>
        <v>0.1</v>
      </c>
      <c r="I70" s="220" t="e">
        <f>(F70-'Std Cst'!U70)/McLelland!F70</f>
        <v>#DIV/0!</v>
      </c>
      <c r="J70" s="221"/>
    </row>
    <row r="71" spans="1:10" ht="20.25" hidden="1" customHeight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+'UK Prices'!D71</f>
        <v>Lisle Multi-Stripe w/ Self Collar (T)</v>
      </c>
      <c r="E71" s="214">
        <f>'UK Prices'!J71</f>
        <v>0</v>
      </c>
      <c r="F71" s="217">
        <f t="shared" si="6"/>
        <v>0</v>
      </c>
      <c r="G71" s="275">
        <f t="shared" si="5"/>
        <v>0.1</v>
      </c>
      <c r="I71" s="220" t="e">
        <f>(F71-'Std Cst'!U71)/McLelland!F71</f>
        <v>#DIV/0!</v>
      </c>
      <c r="J71" s="221"/>
    </row>
    <row r="72" spans="1:10" ht="20.25" hidden="1" customHeight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+'UK Prices'!D72</f>
        <v>SuperDry Textured Sleeve Stripe w/ Self Fabric Reversible Collar (T)</v>
      </c>
      <c r="E72" s="214">
        <f>'UK Prices'!J72</f>
        <v>0</v>
      </c>
      <c r="F72" s="217">
        <f t="shared" si="6"/>
        <v>0</v>
      </c>
      <c r="G72" s="275">
        <f t="shared" si="5"/>
        <v>0.1</v>
      </c>
      <c r="I72" s="220" t="e">
        <f>(F72-'Std Cst'!U72)/McLelland!F72</f>
        <v>#DIV/0!</v>
      </c>
      <c r="J72" s="221"/>
    </row>
    <row r="73" spans="1:10" ht="20.25" hidden="1" customHeight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+'UK Prices'!D73</f>
        <v>Pique Pin Dot Print w/ Self Collar (A)</v>
      </c>
      <c r="E73" s="214">
        <f>'UK Prices'!J73</f>
        <v>0</v>
      </c>
      <c r="F73" s="217">
        <f t="shared" si="6"/>
        <v>0</v>
      </c>
      <c r="G73" s="275">
        <f t="shared" si="5"/>
        <v>0.1</v>
      </c>
      <c r="I73" s="220" t="e">
        <f>(F73-'Std Cst'!U73)/McLelland!F73</f>
        <v>#DIV/0!</v>
      </c>
      <c r="J73" s="221"/>
    </row>
    <row r="74" spans="1:10" ht="20.25" hidden="1" customHeight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+'UK Prices'!D74</f>
        <v>Raglan Jacquard w/ Solid Sleeves (T)</v>
      </c>
      <c r="E74" s="214">
        <f>'UK Prices'!J74</f>
        <v>0</v>
      </c>
      <c r="F74" s="217">
        <f t="shared" si="6"/>
        <v>0</v>
      </c>
      <c r="G74" s="275">
        <f t="shared" si="5"/>
        <v>0.1</v>
      </c>
      <c r="I74" s="220" t="e">
        <f>(F74-'Std Cst'!U74)/McLelland!F74</f>
        <v>#DIV/0!</v>
      </c>
      <c r="J74" s="221"/>
    </row>
    <row r="75" spans="1:10" ht="20.25" hidden="1" customHeight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+'UK Prices'!D75</f>
        <v>Pieced Back Pique w/ Knit Collar (A)</v>
      </c>
      <c r="E75" s="214">
        <f>'UK Prices'!J75</f>
        <v>0</v>
      </c>
      <c r="F75" s="217">
        <f t="shared" si="6"/>
        <v>0</v>
      </c>
      <c r="G75" s="275">
        <f t="shared" si="5"/>
        <v>0.1</v>
      </c>
      <c r="I75" s="220" t="e">
        <f>(F75-'Std Cst'!U75)/McLelland!F75</f>
        <v>#DIV/0!</v>
      </c>
      <c r="J75" s="221"/>
    </row>
    <row r="76" spans="1:10" ht="20.25" hidden="1" customHeight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+'UK Prices'!D76</f>
        <v>Smooth Pique Solid w/ Knit Collar (T)</v>
      </c>
      <c r="E76" s="214">
        <f>'UK Prices'!J76</f>
        <v>0</v>
      </c>
      <c r="F76" s="217">
        <f t="shared" si="6"/>
        <v>0</v>
      </c>
      <c r="G76" s="275">
        <f t="shared" si="5"/>
        <v>0.1</v>
      </c>
      <c r="I76" s="220" t="e">
        <f>(F76-'Std Cst'!U76)/McLelland!F76</f>
        <v>#DIV/0!</v>
      </c>
      <c r="J76" s="221"/>
    </row>
    <row r="77" spans="1:10" ht="20.25" hidden="1" customHeight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+'UK Prices'!D77</f>
        <v>Lisle Solid Brother w/ Self Collar (A)</v>
      </c>
      <c r="E77" s="214">
        <f>'UK Prices'!J77</f>
        <v>0</v>
      </c>
      <c r="F77" s="217">
        <f t="shared" si="6"/>
        <v>0</v>
      </c>
      <c r="G77" s="275">
        <f t="shared" si="5"/>
        <v>0.1</v>
      </c>
      <c r="I77" s="220" t="e">
        <f>(F77-'Std Cst'!U77)/McLelland!F77</f>
        <v>#DIV/0!</v>
      </c>
      <c r="J77" s="221"/>
    </row>
    <row r="78" spans="1:10" ht="20.25" hidden="1" customHeight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+'UK Prices'!D78</f>
        <v>Stretch Lisle w/neck tape trim (A)</v>
      </c>
      <c r="E78" s="214">
        <f>'UK Prices'!J78</f>
        <v>0</v>
      </c>
      <c r="F78" s="217">
        <f t="shared" si="6"/>
        <v>0</v>
      </c>
      <c r="G78" s="275">
        <f t="shared" si="5"/>
        <v>0.1</v>
      </c>
      <c r="I78" s="220" t="e">
        <f>(F78-'Std Cst'!U78)/McLelland!F78</f>
        <v>#DIV/0!</v>
      </c>
      <c r="J78" s="221"/>
    </row>
    <row r="79" spans="1:10" ht="20.25" hidden="1" customHeight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+'UK Prices'!D79</f>
        <v>Performance T-Shirt</v>
      </c>
      <c r="E79" s="214">
        <f>'UK Prices'!J79</f>
        <v>0</v>
      </c>
      <c r="F79" s="217">
        <f t="shared" si="6"/>
        <v>0</v>
      </c>
      <c r="G79" s="275">
        <f t="shared" si="5"/>
        <v>0.1</v>
      </c>
      <c r="I79" s="220" t="e">
        <f>(F79-'Std Cst'!U79)/McLelland!F79</f>
        <v>#DIV/0!</v>
      </c>
      <c r="J79" s="221"/>
    </row>
    <row r="80" spans="1:10" ht="20.25" hidden="1" customHeight="1" x14ac:dyDescent="0.3">
      <c r="A80" s="332">
        <f>'ITMA Form Data'!A79</f>
        <v>0</v>
      </c>
      <c r="B80" s="428">
        <f>'ITMA Form Data'!B79</f>
        <v>0</v>
      </c>
      <c r="C80" s="428" t="str">
        <f>'ITMA Form Data'!C79</f>
        <v>91659/60/61/62/63</v>
      </c>
      <c r="D80" s="289" t="str">
        <f>+'UK Prices'!D80</f>
        <v>Smooth Pique Double Chest Stripe (T) - Prosports</v>
      </c>
      <c r="E80" s="214">
        <f>'UK Prices'!J80</f>
        <v>0</v>
      </c>
      <c r="F80" s="217">
        <f t="shared" si="6"/>
        <v>0</v>
      </c>
      <c r="G80" s="275">
        <f t="shared" si="5"/>
        <v>0.1</v>
      </c>
      <c r="I80" s="220" t="e">
        <f>(F80-'Std Cst'!U79)/McLelland!F80</f>
        <v>#DIV/0!</v>
      </c>
      <c r="J80" s="221"/>
    </row>
    <row r="81" spans="1:11" ht="20.25" customHeight="1" x14ac:dyDescent="0.3">
      <c r="A81" s="206" t="str">
        <f>'ITMA Form Data'!A81</f>
        <v>OUTER LAYER - TROUSERS</v>
      </c>
      <c r="B81" s="206"/>
      <c r="C81" s="500"/>
      <c r="D81" s="19" t="str">
        <f>+'UK Prices'!D81</f>
        <v>Trousers</v>
      </c>
      <c r="E81" s="214"/>
      <c r="F81" s="226"/>
      <c r="G81" s="178"/>
      <c r="I81" s="220"/>
      <c r="J81" s="221"/>
    </row>
    <row r="82" spans="1:11" ht="20.25" customHeight="1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+'UK Prices'!D82</f>
        <v>FJ Bedford Trouser (Slim Fit)</v>
      </c>
      <c r="E82" s="214">
        <f>'UK Prices'!J82</f>
        <v>38</v>
      </c>
      <c r="F82" s="217">
        <f t="shared" ref="F82:F91" si="7">+$E82*(1-$L$4)</f>
        <v>34.200000000000003</v>
      </c>
      <c r="G82" s="275">
        <f t="shared" ref="G82:G91" si="8">$L$4</f>
        <v>0.1</v>
      </c>
      <c r="I82" s="220">
        <f>(F82-'Std Cst'!U82)/McLelland!F82</f>
        <v>0.44098374672312968</v>
      </c>
      <c r="J82" s="221"/>
      <c r="K82" s="214"/>
    </row>
    <row r="83" spans="1:11" ht="20.25" customHeight="1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+'UK Prices'!D83</f>
        <v>MT Lite Cooling Performance Trouser (Slim Fit)</v>
      </c>
      <c r="E83" s="214">
        <f>'UK Prices'!J83</f>
        <v>38</v>
      </c>
      <c r="F83" s="217">
        <f t="shared" si="7"/>
        <v>34.200000000000003</v>
      </c>
      <c r="G83" s="275">
        <f t="shared" si="8"/>
        <v>0.1</v>
      </c>
      <c r="I83" s="220">
        <f>(F83-'Std Cst'!U83)/McLelland!F83</f>
        <v>0.5064808227465214</v>
      </c>
      <c r="J83" s="221"/>
    </row>
    <row r="84" spans="1:11" ht="20.25" customHeight="1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+'UK Prices'!D84</f>
        <v>FJ WRT Xtreme Trouser</v>
      </c>
      <c r="E84" s="214">
        <f>'UK Prices'!J84</f>
        <v>39</v>
      </c>
      <c r="F84" s="217">
        <f t="shared" si="7"/>
        <v>35.1</v>
      </c>
      <c r="G84" s="275">
        <f t="shared" si="8"/>
        <v>0.1</v>
      </c>
      <c r="I84" s="220">
        <f>(F84-'Std Cst'!U84)/McLelland!F84</f>
        <v>0.58866199037233513</v>
      </c>
      <c r="J84" s="221"/>
    </row>
    <row r="85" spans="1:11" ht="20.25" customHeight="1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+'UK Prices'!D85</f>
        <v>FJ Performance Trouser</v>
      </c>
      <c r="E85" s="214">
        <f>'UK Prices'!J85</f>
        <v>29.4</v>
      </c>
      <c r="F85" s="217">
        <f t="shared" si="7"/>
        <v>26.46</v>
      </c>
      <c r="G85" s="275">
        <f t="shared" si="8"/>
        <v>0.1</v>
      </c>
      <c r="I85" s="220">
        <f>(F85-'Std Cst'!U85)/McLelland!F85</f>
        <v>0.5259087027914614</v>
      </c>
      <c r="J85" s="221"/>
      <c r="K85" s="214"/>
    </row>
    <row r="86" spans="1:11" ht="20.25" customHeight="1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+'UK Prices'!D86</f>
        <v>FJ Trouser (Slim Fit)</v>
      </c>
      <c r="E86" s="214">
        <f>'UK Prices'!J86</f>
        <v>29.4</v>
      </c>
      <c r="F86" s="217">
        <f t="shared" si="7"/>
        <v>26.46</v>
      </c>
      <c r="G86" s="275">
        <f t="shared" si="8"/>
        <v>0.1</v>
      </c>
      <c r="I86" s="220">
        <f>(F86-'Std Cst'!U86)/McLelland!F86</f>
        <v>0.48795942346287169</v>
      </c>
      <c r="J86" s="221"/>
    </row>
    <row r="87" spans="1:11" ht="20.25" hidden="1" customHeight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+'UK Prices'!D87</f>
        <v>FJ Trouser (Regular Fit)</v>
      </c>
      <c r="E87" s="214">
        <f>'UK Prices'!J87</f>
        <v>0</v>
      </c>
      <c r="F87" s="217">
        <f t="shared" si="7"/>
        <v>0</v>
      </c>
      <c r="G87" s="275">
        <f t="shared" si="8"/>
        <v>0.1</v>
      </c>
      <c r="I87" s="220" t="e">
        <f>(F87-'Std Cst'!U87)/McLelland!F87</f>
        <v>#DIV/0!</v>
      </c>
      <c r="J87" s="221"/>
    </row>
    <row r="88" spans="1:11" ht="20.25" hidden="1" customHeight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+'UK Prices'!D88</f>
        <v>FJ Madras Shorts</v>
      </c>
      <c r="E88" s="214">
        <f>'UK Prices'!J88</f>
        <v>0</v>
      </c>
      <c r="F88" s="217">
        <f t="shared" si="7"/>
        <v>0</v>
      </c>
      <c r="G88" s="275">
        <f t="shared" si="8"/>
        <v>0.1</v>
      </c>
      <c r="I88" s="220" t="e">
        <f>(F88-'Std Cst'!U88)/McLelland!F88</f>
        <v>#DIV/0!</v>
      </c>
      <c r="J88" s="221"/>
    </row>
    <row r="89" spans="1:11" ht="20.25" customHeight="1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+'UK Prices'!D89</f>
        <v>FJ Bedford Shorts</v>
      </c>
      <c r="E89" s="214">
        <f>'UK Prices'!J89</f>
        <v>28.9</v>
      </c>
      <c r="F89" s="217">
        <f t="shared" si="7"/>
        <v>26.009999999999998</v>
      </c>
      <c r="G89" s="275">
        <f t="shared" si="8"/>
        <v>0.1</v>
      </c>
      <c r="I89" s="220">
        <f>(F89-'Std Cst'!U89)/McLelland!F89</f>
        <v>0.41095481048403126</v>
      </c>
      <c r="J89" s="221"/>
    </row>
    <row r="90" spans="1:11" ht="20.25" customHeight="1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+'UK Prices'!D90</f>
        <v>Tonal Plaid Shorts</v>
      </c>
      <c r="E90" s="214">
        <f>'UK Prices'!J90</f>
        <v>28.9</v>
      </c>
      <c r="F90" s="217">
        <f t="shared" si="7"/>
        <v>26.009999999999998</v>
      </c>
      <c r="G90" s="275">
        <f t="shared" si="8"/>
        <v>0.1</v>
      </c>
      <c r="I90" s="220">
        <f>(F90-'Std Cst'!U90)/McLelland!F90</f>
        <v>0.50301489347598405</v>
      </c>
      <c r="J90" s="221"/>
    </row>
    <row r="91" spans="1:11" ht="20.25" customHeight="1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+'UK Prices'!D91</f>
        <v>FJ Solid Colour Shorts</v>
      </c>
      <c r="E91" s="214">
        <f>'UK Prices'!J91</f>
        <v>25</v>
      </c>
      <c r="F91" s="217">
        <f t="shared" si="7"/>
        <v>22.5</v>
      </c>
      <c r="G91" s="275">
        <f t="shared" si="8"/>
        <v>0.1</v>
      </c>
      <c r="I91" s="220">
        <f>(F91-'Std Cst'!U91)/McLelland!F91</f>
        <v>0.428616091954023</v>
      </c>
      <c r="J91" s="221"/>
    </row>
    <row r="92" spans="1:11" ht="20.25" customHeight="1" x14ac:dyDescent="0.3">
      <c r="A92" s="206" t="str">
        <f>'ITMA Form Data'!A92</f>
        <v>WOMEN'S</v>
      </c>
      <c r="B92" s="206"/>
      <c r="C92" s="500"/>
      <c r="D92" s="29" t="str">
        <f>+'UK Prices'!D92</f>
        <v>Women's</v>
      </c>
      <c r="E92" s="214"/>
      <c r="F92" s="38"/>
      <c r="G92" s="178"/>
      <c r="I92" s="220"/>
      <c r="J92" s="221"/>
    </row>
    <row r="93" spans="1:11" ht="20.25" customHeight="1" x14ac:dyDescent="0.3">
      <c r="A93" s="206" t="str">
        <f>'ITMA Form Data'!A93</f>
        <v>MID LAYERS</v>
      </c>
      <c r="B93" s="206"/>
      <c r="C93" s="500"/>
      <c r="D93" s="29" t="str">
        <f>+'UK Prices'!D93</f>
        <v>Mid Layers</v>
      </c>
      <c r="E93" s="214"/>
      <c r="F93" s="38"/>
      <c r="G93" s="178"/>
      <c r="I93" s="220"/>
      <c r="J93" s="221"/>
    </row>
    <row r="94" spans="1:11" ht="20.25" customHeight="1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+'UK Prices'!D94</f>
        <v>Womens DWR Lightweight Softshell Vest</v>
      </c>
      <c r="E94" s="214">
        <f>'UK Prices'!J94</f>
        <v>40</v>
      </c>
      <c r="F94" s="217">
        <f t="shared" ref="F94:F100" si="9">+$E94*(1-$L$4)</f>
        <v>36</v>
      </c>
      <c r="G94" s="275">
        <f t="shared" ref="G94:G100" si="10">$L$4</f>
        <v>0.1</v>
      </c>
      <c r="I94" s="220">
        <f>(F94-'Std Cst'!U94)/McLelland!F94</f>
        <v>0.46354636015325668</v>
      </c>
      <c r="J94" s="221"/>
      <c r="K94" s="214"/>
    </row>
    <row r="95" spans="1:11" ht="20.25" customHeight="1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+'UK Prices'!D95</f>
        <v>Womens FJ Lambswool V-Neck (Midweight)</v>
      </c>
      <c r="E95" s="214">
        <f>'UK Prices'!J95</f>
        <v>34</v>
      </c>
      <c r="F95" s="217">
        <f t="shared" si="9"/>
        <v>30.6</v>
      </c>
      <c r="G95" s="275">
        <f t="shared" si="10"/>
        <v>0.1</v>
      </c>
      <c r="I95" s="220">
        <f>(F95-'Std Cst'!U95)/McLelland!F95</f>
        <v>0.42676835699797161</v>
      </c>
      <c r="J95" s="221"/>
      <c r="K95" s="214"/>
    </row>
    <row r="96" spans="1:11" ht="20.25" customHeight="1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+'UK Prices'!D96</f>
        <v>Women's Full Zip Hoody</v>
      </c>
      <c r="E96" s="214">
        <f>'UK Prices'!J96</f>
        <v>33.5</v>
      </c>
      <c r="F96" s="217">
        <f t="shared" si="9"/>
        <v>30.150000000000002</v>
      </c>
      <c r="G96" s="275">
        <f t="shared" si="10"/>
        <v>0.1</v>
      </c>
      <c r="I96" s="220">
        <f>(F96-'Std Cst'!U96)/McLelland!F96</f>
        <v>0.52774124778406817</v>
      </c>
      <c r="J96" s="221"/>
    </row>
    <row r="97" spans="1:11" ht="20.25" customHeight="1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+'UK Prices'!D97</f>
        <v>Women's Full Zip Brushed Chill-Out</v>
      </c>
      <c r="E97" s="214">
        <f>'UK Prices'!J97</f>
        <v>31.5</v>
      </c>
      <c r="F97" s="217">
        <f t="shared" si="9"/>
        <v>28.35</v>
      </c>
      <c r="G97" s="275">
        <f t="shared" si="10"/>
        <v>0.1</v>
      </c>
      <c r="I97" s="220">
        <f>(F97-'Std Cst'!U97)/McLelland!F97</f>
        <v>0.52694014474244355</v>
      </c>
      <c r="J97" s="221"/>
    </row>
    <row r="98" spans="1:11" ht="20.25" customHeight="1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+'UK Prices'!D98</f>
        <v>Women's Full Zip Brushed Chill-Out Vest</v>
      </c>
      <c r="E98" s="214">
        <f>'UK Prices'!J98</f>
        <v>28</v>
      </c>
      <c r="F98" s="217">
        <f t="shared" si="9"/>
        <v>25.2</v>
      </c>
      <c r="G98" s="275">
        <f t="shared" si="10"/>
        <v>0.1</v>
      </c>
      <c r="I98" s="220">
        <f>(F98-'Std Cst'!U98)/McLelland!F98</f>
        <v>0.48058850574712636</v>
      </c>
      <c r="J98" s="221"/>
    </row>
    <row r="99" spans="1:11" ht="20.25" hidden="1" customHeight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+'UK Prices'!D99</f>
        <v>Womens FJ Full Zip Chill-Out (Knit mid layer)</v>
      </c>
      <c r="E99" s="214">
        <f>'UK Prices'!J99</f>
        <v>0</v>
      </c>
      <c r="F99" s="217">
        <f t="shared" si="9"/>
        <v>0</v>
      </c>
      <c r="G99" s="275">
        <f t="shared" si="10"/>
        <v>0.1</v>
      </c>
      <c r="I99" s="220" t="e">
        <f>(F99-'Std Cst'!U99)/McLelland!F99</f>
        <v>#DIV/0!</v>
      </c>
      <c r="J99" s="221"/>
    </row>
    <row r="100" spans="1:11" ht="20.25" hidden="1" customHeight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+'UK Prices'!D100</f>
        <v>Womens FJ Full Zip Chill-Out Vest (knit mid layer)</v>
      </c>
      <c r="E100" s="214">
        <f>'UK Prices'!J100</f>
        <v>0</v>
      </c>
      <c r="F100" s="217">
        <f t="shared" si="9"/>
        <v>0</v>
      </c>
      <c r="G100" s="275">
        <f t="shared" si="10"/>
        <v>0.1</v>
      </c>
      <c r="I100" s="220" t="e">
        <f>(F100-'Std Cst'!U100)/McLelland!F100</f>
        <v>#DIV/0!</v>
      </c>
      <c r="J100" s="221"/>
    </row>
    <row r="101" spans="1:11" ht="20.25" customHeight="1" x14ac:dyDescent="0.3">
      <c r="A101" s="206" t="str">
        <f>'ITMA Form Data'!A101</f>
        <v>SHIRTS</v>
      </c>
      <c r="B101" s="206"/>
      <c r="C101" s="500"/>
      <c r="D101" s="29" t="str">
        <f>+'UK Prices'!D101</f>
        <v>Shirts</v>
      </c>
      <c r="E101" s="214"/>
      <c r="F101" s="38"/>
      <c r="G101" s="178"/>
      <c r="I101" s="220"/>
      <c r="J101" s="221"/>
    </row>
    <row r="102" spans="1:11" ht="20.25" customHeight="1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+'UK Prices'!D102</f>
        <v>Women's Stretch Pique Open V-neck</v>
      </c>
      <c r="E102" s="214">
        <f>'UK Prices'!J102</f>
        <v>19.5</v>
      </c>
      <c r="F102" s="217">
        <f t="shared" ref="F102:F107" si="11">+$E102*(1-$L$4)</f>
        <v>17.55</v>
      </c>
      <c r="G102" s="275">
        <f t="shared" ref="G102:G111" si="12">$L$4</f>
        <v>0.1</v>
      </c>
      <c r="I102" s="220">
        <f>(F102-'Std Cst'!U102)/McLelland!F102</f>
        <v>0.53540725022104341</v>
      </c>
      <c r="J102" s="221"/>
    </row>
    <row r="103" spans="1:11" ht="20.25" customHeight="1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+'UK Prices'!D103</f>
        <v>Women's Smooth Pique Cap Sleeve</v>
      </c>
      <c r="E103" s="214">
        <f>'UK Prices'!J103</f>
        <v>19.5</v>
      </c>
      <c r="F103" s="217">
        <f t="shared" si="11"/>
        <v>17.55</v>
      </c>
      <c r="G103" s="275">
        <f t="shared" si="12"/>
        <v>0.1</v>
      </c>
      <c r="I103" s="220">
        <f>(F103-'Std Cst'!U103)/McLelland!F103</f>
        <v>0.55741334119265151</v>
      </c>
      <c r="J103" s="221"/>
    </row>
    <row r="104" spans="1:11" ht="20.25" customHeight="1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+'UK Prices'!D104</f>
        <v>Women's Stretch Pique - Solid Colour</v>
      </c>
      <c r="E104" s="214">
        <f>'UK Prices'!J104</f>
        <v>19.5</v>
      </c>
      <c r="F104" s="217">
        <f t="shared" si="11"/>
        <v>17.55</v>
      </c>
      <c r="G104" s="275">
        <f t="shared" si="12"/>
        <v>0.1</v>
      </c>
      <c r="I104" s="220">
        <f>(F104-'Std Cst'!U104)/McLelland!F104</f>
        <v>0.55741334119265151</v>
      </c>
      <c r="J104" s="221"/>
    </row>
    <row r="105" spans="1:11" ht="20.25" customHeight="1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+'UK Prices'!D105</f>
        <v>Women's Interlock Sleeveless</v>
      </c>
      <c r="E105" s="214">
        <f>'UK Prices'!J105</f>
        <v>17.5</v>
      </c>
      <c r="F105" s="217">
        <f t="shared" si="11"/>
        <v>15.75</v>
      </c>
      <c r="G105" s="275">
        <f t="shared" si="12"/>
        <v>0.1</v>
      </c>
      <c r="I105" s="220">
        <f>(F105-'Std Cst'!U105)/McLelland!F105</f>
        <v>0.48334712643678168</v>
      </c>
      <c r="J105" s="221"/>
    </row>
    <row r="106" spans="1:11" ht="20.25" customHeight="1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+'UK Prices'!D106</f>
        <v>Stretch Pique Double Space Dye Chest Stripe (A) - Prosports</v>
      </c>
      <c r="E106" s="214">
        <f>'UK Prices'!J106</f>
        <v>26.4</v>
      </c>
      <c r="F106" s="217">
        <f t="shared" si="11"/>
        <v>23.759999999999998</v>
      </c>
      <c r="G106" s="275">
        <f t="shared" si="12"/>
        <v>0.1</v>
      </c>
      <c r="I106" s="220">
        <f>(F106-'Std Cst'!U106)/McLelland!F106</f>
        <v>0.55108659003831417</v>
      </c>
      <c r="J106" s="221"/>
    </row>
    <row r="107" spans="1:11" ht="20.25" hidden="1" customHeight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+'UK Prices'!D107</f>
        <v>Womens FJ Stretch Pique w/reversible collar</v>
      </c>
      <c r="E107" s="214">
        <f>'UK Prices'!J107</f>
        <v>0</v>
      </c>
      <c r="F107" s="217">
        <f t="shared" si="11"/>
        <v>0</v>
      </c>
      <c r="G107" s="275">
        <f t="shared" si="12"/>
        <v>0.1</v>
      </c>
      <c r="I107" s="220" t="e">
        <f>(F107-'Std Cst'!U107)/McLelland!F107</f>
        <v>#DIV/0!</v>
      </c>
      <c r="J107" s="221"/>
      <c r="K107" s="214"/>
    </row>
    <row r="108" spans="1:11" ht="20.25" hidden="1" customHeight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+'UK Prices'!D108</f>
        <v>Womens FJ Stretch Pique w/reversible collar - American Golf</v>
      </c>
      <c r="E108" s="214">
        <f>'UK Prices'!J108</f>
        <v>0</v>
      </c>
      <c r="F108" s="217" t="s">
        <v>476</v>
      </c>
      <c r="G108" s="275">
        <f t="shared" si="12"/>
        <v>0.1</v>
      </c>
      <c r="I108" s="220" t="e">
        <f>(F108-'Std Cst'!U108)/McLelland!F108</f>
        <v>#VALUE!</v>
      </c>
      <c r="J108" s="221"/>
      <c r="K108" s="214"/>
    </row>
    <row r="109" spans="1:11" ht="20.25" hidden="1" customHeight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+'UK Prices'!D109</f>
        <v>Womens FJ Stretch Lisle Sleeveless</v>
      </c>
      <c r="E109" s="214">
        <f>'UK Prices'!J109</f>
        <v>0</v>
      </c>
      <c r="F109" s="217">
        <f>+$E109*(1-$L$4)</f>
        <v>0</v>
      </c>
      <c r="G109" s="275">
        <f t="shared" si="12"/>
        <v>0.1</v>
      </c>
      <c r="I109" s="220" t="e">
        <f>(F109-'Std Cst'!U109)/McLelland!F109</f>
        <v>#DIV/0!</v>
      </c>
      <c r="J109" s="221"/>
      <c r="K109" s="214"/>
    </row>
    <row r="110" spans="1:11" ht="20.25" hidden="1" customHeight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+'UK Prices'!D110</f>
        <v>Womens FJ Stretch Pique w/reversible collar - ProSports</v>
      </c>
      <c r="E110" s="214">
        <f>'UK Prices'!J110</f>
        <v>0</v>
      </c>
      <c r="F110" s="217">
        <f>+$E110*(1-$L$4)</f>
        <v>0</v>
      </c>
      <c r="G110" s="275">
        <f t="shared" si="12"/>
        <v>0.1</v>
      </c>
      <c r="I110" s="220" t="e">
        <f>(F110-'Std Cst'!U110)/McLelland!F110</f>
        <v>#DIV/0!</v>
      </c>
      <c r="J110" s="221"/>
      <c r="K110" s="214"/>
    </row>
    <row r="111" spans="1:11" ht="20.25" hidden="1" customHeight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+'UK Prices'!D111</f>
        <v>Women's Smooth Pique Double Chest Stripe - Prosports</v>
      </c>
      <c r="E111" s="214">
        <f>'UK Prices'!J111</f>
        <v>0</v>
      </c>
      <c r="F111" s="217">
        <f>+$E111*(1-$L$4)</f>
        <v>0</v>
      </c>
      <c r="G111" s="275">
        <f t="shared" si="12"/>
        <v>0.1</v>
      </c>
      <c r="I111" s="220" t="e">
        <f>(F111-'Std Cst'!U111)/McLelland!F111</f>
        <v>#DIV/0!</v>
      </c>
      <c r="J111" s="221"/>
      <c r="K111" s="214"/>
    </row>
    <row r="112" spans="1:11" ht="20.25" customHeight="1" x14ac:dyDescent="0.3">
      <c r="A112" s="206" t="str">
        <f>'ITMA Form Data'!A112</f>
        <v>TROUSERS</v>
      </c>
      <c r="B112" s="206"/>
      <c r="C112" s="500"/>
      <c r="D112" s="29" t="str">
        <f>+'UK Prices'!D112</f>
        <v>Trousers</v>
      </c>
      <c r="E112" s="214"/>
      <c r="F112" s="38"/>
      <c r="G112" s="178"/>
      <c r="I112" s="220"/>
      <c r="J112" s="221"/>
    </row>
    <row r="113" spans="1:11" ht="20.25" customHeight="1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+'UK Prices'!D113</f>
        <v>Women's Performance 7/8 Trouser</v>
      </c>
      <c r="E113" s="214">
        <f>'UK Prices'!J113</f>
        <v>34</v>
      </c>
      <c r="F113" s="217">
        <f>+$E113*(1-$L$4)</f>
        <v>30.6</v>
      </c>
      <c r="G113" s="275">
        <f>$L$4</f>
        <v>0.1</v>
      </c>
      <c r="I113" s="220">
        <f>(F113-'Std Cst'!U113)/McLelland!F113</f>
        <v>0.47826260987153474</v>
      </c>
      <c r="J113" s="221"/>
    </row>
    <row r="114" spans="1:11" ht="20.25" customHeight="1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+'UK Prices'!D114</f>
        <v>Women's Performance Skort</v>
      </c>
      <c r="E114" s="214">
        <f>'UK Prices'!J114</f>
        <v>29.9</v>
      </c>
      <c r="F114" s="217">
        <f>+$E114*(1-$L$4)</f>
        <v>26.91</v>
      </c>
      <c r="G114" s="275">
        <f>$L$4</f>
        <v>0.1</v>
      </c>
      <c r="I114" s="220">
        <f>(F114-'Std Cst'!U114)/McLelland!F114</f>
        <v>0.65711050115967662</v>
      </c>
      <c r="J114" s="221"/>
    </row>
    <row r="115" spans="1:11" ht="20.25" customHeight="1" x14ac:dyDescent="0.3">
      <c r="A115" s="206" t="str">
        <f>'ITMA Form Data'!A115</f>
        <v>JUNIORS</v>
      </c>
      <c r="B115" s="206"/>
      <c r="C115" s="500"/>
      <c r="D115" s="29" t="str">
        <f>+'UK Prices'!D115</f>
        <v>Juniors</v>
      </c>
      <c r="E115" s="214"/>
      <c r="F115" s="38"/>
      <c r="G115" s="178"/>
      <c r="I115" s="220"/>
      <c r="J115" s="221"/>
    </row>
    <row r="116" spans="1:11" ht="20.25" hidden="1" customHeight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+'UK Prices'!D116</f>
        <v>FJ Junior FJ Chill-Out w/ Chest Piping 1/4 Zip</v>
      </c>
      <c r="E116" s="214">
        <f>'UK Prices'!J116</f>
        <v>0</v>
      </c>
      <c r="F116" s="217">
        <f t="shared" ref="F116:F124" si="13">+$E116*(1-$L$4)</f>
        <v>0</v>
      </c>
      <c r="G116" s="275">
        <f t="shared" ref="G116:G124" si="14">$L$4</f>
        <v>0.1</v>
      </c>
      <c r="I116" s="220" t="e">
        <f>(F116-'Std Cst'!U116)/McLelland!F116</f>
        <v>#DIV/0!</v>
      </c>
      <c r="J116" s="221"/>
    </row>
    <row r="117" spans="1:11" ht="20.25" customHeight="1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+'UK Prices'!D117</f>
        <v>FJ Junior FJ Solid Colour Chill-Out 1/4 zip</v>
      </c>
      <c r="E117" s="214">
        <f>'UK Prices'!J117</f>
        <v>22.1</v>
      </c>
      <c r="F117" s="217">
        <f t="shared" si="13"/>
        <v>19.89</v>
      </c>
      <c r="G117" s="275">
        <f t="shared" si="14"/>
        <v>0.1</v>
      </c>
      <c r="I117" s="220">
        <f>(F117-'Std Cst'!U117)/McLelland!F117</f>
        <v>0.39482716319065209</v>
      </c>
      <c r="J117" s="221"/>
    </row>
    <row r="118" spans="1:11" ht="20.25" hidden="1" customHeight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+'UK Prices'!D118</f>
        <v>FJ Junior Birdseye Colorblock Pique w/ Self Collar</v>
      </c>
      <c r="E118" s="214">
        <f>'UK Prices'!J118</f>
        <v>0</v>
      </c>
      <c r="F118" s="217">
        <f t="shared" si="13"/>
        <v>0</v>
      </c>
      <c r="G118" s="275">
        <f t="shared" si="14"/>
        <v>0.1</v>
      </c>
      <c r="I118" s="220" t="e">
        <f>(F118-'Std Cst'!U118)/McLelland!F118</f>
        <v>#DIV/0!</v>
      </c>
      <c r="J118" s="221"/>
      <c r="K118" s="214"/>
    </row>
    <row r="119" spans="1:11" ht="20.25" hidden="1" customHeight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+'UK Prices'!D119</f>
        <v>FJ Junior Smooth Pique Double Chest Stripe</v>
      </c>
      <c r="E119" s="214">
        <f>'UK Prices'!J119</f>
        <v>0</v>
      </c>
      <c r="F119" s="217">
        <f t="shared" si="13"/>
        <v>0</v>
      </c>
      <c r="G119" s="275">
        <f t="shared" si="14"/>
        <v>0.1</v>
      </c>
      <c r="I119" s="220" t="e">
        <f>(F119-'Std Cst'!U119)/McLelland!F119</f>
        <v>#DIV/0!</v>
      </c>
      <c r="J119" s="221"/>
      <c r="K119" s="214"/>
    </row>
    <row r="120" spans="1:11" ht="20.25" customHeight="1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+'UK Prices'!D120</f>
        <v>Junior Textured Chill-Out</v>
      </c>
      <c r="E120" s="214">
        <f>'UK Prices'!J120</f>
        <v>22.1</v>
      </c>
      <c r="F120" s="217">
        <f t="shared" si="13"/>
        <v>19.89</v>
      </c>
      <c r="G120" s="275">
        <f t="shared" si="14"/>
        <v>0.1</v>
      </c>
      <c r="I120" s="220">
        <f>(F120-'Std Cst'!U120)/McLelland!F120</f>
        <v>0.44142829701288117</v>
      </c>
      <c r="J120" s="221"/>
    </row>
    <row r="121" spans="1:11" ht="20.25" customHeight="1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+'UK Prices'!D121</f>
        <v>Junior Stretch Pique w/Painted Stripes</v>
      </c>
      <c r="E121" s="214">
        <f>'UK Prices'!J121</f>
        <v>19.5</v>
      </c>
      <c r="F121" s="217">
        <f t="shared" si="13"/>
        <v>17.55</v>
      </c>
      <c r="G121" s="275">
        <f t="shared" si="14"/>
        <v>0.1</v>
      </c>
      <c r="I121" s="220">
        <f>(F121-'Std Cst'!U121)/McLelland!F121</f>
        <v>0.40337070439139405</v>
      </c>
      <c r="J121" s="221"/>
    </row>
    <row r="122" spans="1:11" ht="20.25" customHeight="1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+'UK Prices'!D122</f>
        <v>Junior Smooth Pique w/Collar &amp; Sleeve Stripes</v>
      </c>
      <c r="E122" s="214">
        <f>'UK Prices'!J122</f>
        <v>17.5</v>
      </c>
      <c r="F122" s="217">
        <f t="shared" si="13"/>
        <v>15.75</v>
      </c>
      <c r="G122" s="275">
        <f t="shared" si="14"/>
        <v>0.1</v>
      </c>
      <c r="I122" s="220">
        <f>(F122-'Std Cst'!U122)/McLelland!F122</f>
        <v>0.36074176245210732</v>
      </c>
      <c r="J122" s="221"/>
    </row>
    <row r="123" spans="1:11" ht="20.25" customHeight="1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+'UK Prices'!D123</f>
        <v>FJ Junior Stretch Pique w/neck tape trim</v>
      </c>
      <c r="E123" s="214">
        <f>'UK Prices'!J123</f>
        <v>14.5</v>
      </c>
      <c r="F123" s="217">
        <f t="shared" si="13"/>
        <v>13.05</v>
      </c>
      <c r="G123" s="275">
        <f t="shared" si="14"/>
        <v>0.1</v>
      </c>
      <c r="I123" s="220">
        <f>(F123-'Std Cst'!U123)/McLelland!F123</f>
        <v>0.42568032765226593</v>
      </c>
      <c r="J123" s="221"/>
      <c r="K123" s="214"/>
    </row>
    <row r="124" spans="1:11" ht="20.25" customHeight="1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+'UK Prices'!D124</f>
        <v>FJ Junior Shorts</v>
      </c>
      <c r="E124" s="214">
        <f>'UK Prices'!J124</f>
        <v>17</v>
      </c>
      <c r="F124" s="217">
        <f t="shared" si="13"/>
        <v>15.3</v>
      </c>
      <c r="G124" s="275">
        <f t="shared" si="14"/>
        <v>0.1</v>
      </c>
      <c r="I124" s="220">
        <f>(F124-'Std Cst'!U124)/McLelland!F124</f>
        <v>0.42399170610773046</v>
      </c>
      <c r="J124" s="221"/>
      <c r="K124" s="214"/>
    </row>
    <row r="125" spans="1:11" ht="20.25" customHeight="1" x14ac:dyDescent="0.3">
      <c r="A125" s="180"/>
      <c r="B125" s="180"/>
      <c r="C125" s="180"/>
      <c r="D125" s="29"/>
    </row>
    <row r="126" spans="1:11" ht="20.25" customHeight="1" x14ac:dyDescent="0.3">
      <c r="A126" s="19"/>
      <c r="B126" s="19"/>
      <c r="C126" s="180"/>
      <c r="D126" s="29"/>
    </row>
    <row r="127" spans="1:11" ht="20.25" customHeight="1" x14ac:dyDescent="0.3">
      <c r="A127" s="180"/>
      <c r="B127" s="180"/>
      <c r="C127" s="180"/>
      <c r="D127" s="422"/>
    </row>
    <row r="128" spans="1:11" ht="20.25" customHeight="1" x14ac:dyDescent="0.3">
      <c r="A128" s="180"/>
      <c r="B128" s="180"/>
      <c r="C128" s="180"/>
      <c r="D128" s="21"/>
    </row>
    <row r="129" spans="1:4" ht="20.25" customHeight="1" x14ac:dyDescent="0.3">
      <c r="A129" s="180"/>
      <c r="B129" s="180"/>
      <c r="C129" s="180"/>
      <c r="D129" s="21"/>
    </row>
    <row r="130" spans="1:4" ht="20.25" customHeight="1" x14ac:dyDescent="0.3">
      <c r="A130" s="180"/>
      <c r="B130" s="180"/>
      <c r="C130" s="180"/>
      <c r="D130" s="21"/>
    </row>
    <row r="131" spans="1:4" ht="20.25" customHeight="1" x14ac:dyDescent="0.3">
      <c r="A131" s="180"/>
      <c r="B131" s="180"/>
      <c r="C131" s="180"/>
      <c r="D131" s="21"/>
    </row>
    <row r="132" spans="1:4" ht="20.25" customHeight="1" x14ac:dyDescent="0.3">
      <c r="A132" s="221"/>
      <c r="B132" s="221"/>
      <c r="C132" s="221"/>
      <c r="D132" s="212"/>
    </row>
    <row r="133" spans="1:4" ht="20.25" customHeight="1" x14ac:dyDescent="0.3">
      <c r="A133" s="221"/>
      <c r="B133" s="221"/>
      <c r="C133" s="221"/>
      <c r="D133" s="212"/>
    </row>
    <row r="134" spans="1:4" ht="20.25" customHeight="1" x14ac:dyDescent="0.3">
      <c r="A134" s="221"/>
      <c r="B134" s="221"/>
      <c r="C134" s="221"/>
      <c r="D134" s="212"/>
    </row>
    <row r="135" spans="1:4" ht="20.25" customHeight="1" x14ac:dyDescent="0.3">
      <c r="A135" s="221"/>
      <c r="B135" s="221"/>
      <c r="C135" s="221"/>
      <c r="D135" s="212"/>
    </row>
    <row r="136" spans="1:4" ht="20.25" customHeight="1" x14ac:dyDescent="0.3">
      <c r="A136" s="221"/>
      <c r="B136" s="221"/>
      <c r="C136" s="221"/>
      <c r="D136" s="212"/>
    </row>
    <row r="137" spans="1:4" ht="20.25" customHeight="1" x14ac:dyDescent="0.3">
      <c r="A137" s="221"/>
      <c r="B137" s="221"/>
      <c r="C137" s="221"/>
      <c r="D137" s="212"/>
    </row>
    <row r="138" spans="1:4" ht="20.25" customHeight="1" x14ac:dyDescent="0.3">
      <c r="A138" s="221"/>
      <c r="B138" s="221"/>
      <c r="C138" s="221"/>
      <c r="D138" s="212"/>
    </row>
    <row r="139" spans="1:4" ht="20.25" customHeight="1" x14ac:dyDescent="0.3">
      <c r="A139" s="221"/>
      <c r="B139" s="221"/>
      <c r="C139" s="221"/>
      <c r="D139" s="212"/>
    </row>
    <row r="140" spans="1:4" ht="20.25" customHeight="1" x14ac:dyDescent="0.3">
      <c r="A140" s="221"/>
      <c r="B140" s="221"/>
      <c r="C140" s="221"/>
      <c r="D140" s="212"/>
    </row>
    <row r="141" spans="1:4" ht="20.25" customHeight="1" x14ac:dyDescent="0.3">
      <c r="A141" s="221"/>
      <c r="B141" s="221"/>
      <c r="C141" s="221"/>
      <c r="D141" s="212"/>
    </row>
    <row r="142" spans="1:4" ht="20.25" customHeight="1" x14ac:dyDescent="0.3">
      <c r="A142" s="221"/>
      <c r="B142" s="221"/>
      <c r="C142" s="221"/>
      <c r="D142" s="212"/>
    </row>
    <row r="143" spans="1:4" ht="20.25" customHeight="1" x14ac:dyDescent="0.3">
      <c r="A143" s="221"/>
      <c r="B143" s="221"/>
      <c r="C143" s="221"/>
      <c r="D143" s="212"/>
    </row>
    <row r="144" spans="1:4" ht="20.25" customHeight="1" x14ac:dyDescent="0.3">
      <c r="A144" s="221"/>
      <c r="B144" s="221"/>
      <c r="C144" s="221"/>
      <c r="D144" s="212"/>
    </row>
    <row r="145" spans="1:4" ht="20.25" customHeight="1" x14ac:dyDescent="0.3">
      <c r="A145" s="221"/>
      <c r="B145" s="221"/>
      <c r="C145" s="221"/>
      <c r="D145" s="212"/>
    </row>
    <row r="146" spans="1:4" ht="20.25" customHeight="1" x14ac:dyDescent="0.3">
      <c r="A146" s="221"/>
      <c r="B146" s="221"/>
      <c r="C146" s="221"/>
      <c r="D146" s="212"/>
    </row>
    <row r="147" spans="1:4" ht="20.25" customHeight="1" x14ac:dyDescent="0.3">
      <c r="A147" s="221"/>
      <c r="B147" s="221"/>
      <c r="C147" s="221"/>
      <c r="D147" s="212"/>
    </row>
    <row r="148" spans="1:4" ht="20.25" customHeight="1" x14ac:dyDescent="0.3">
      <c r="A148" s="221"/>
      <c r="B148" s="221"/>
      <c r="C148" s="221"/>
      <c r="D148" s="212"/>
    </row>
    <row r="149" spans="1:4" ht="20.25" customHeight="1" x14ac:dyDescent="0.3">
      <c r="A149" s="221"/>
      <c r="B149" s="221"/>
      <c r="C149" s="221"/>
      <c r="D149" s="212"/>
    </row>
    <row r="150" spans="1:4" ht="20.25" customHeight="1" x14ac:dyDescent="0.3">
      <c r="A150" s="221"/>
      <c r="B150" s="221"/>
      <c r="C150" s="221"/>
      <c r="D150" s="212"/>
    </row>
    <row r="151" spans="1:4" ht="20.25" customHeight="1" x14ac:dyDescent="0.3">
      <c r="A151" s="221"/>
      <c r="B151" s="221"/>
      <c r="C151" s="221"/>
      <c r="D151" s="212"/>
    </row>
    <row r="152" spans="1:4" ht="20.25" customHeight="1" x14ac:dyDescent="0.3">
      <c r="A152" s="221"/>
      <c r="B152" s="221"/>
      <c r="C152" s="221"/>
      <c r="D152" s="212"/>
    </row>
    <row r="153" spans="1:4" ht="20.25" customHeight="1" x14ac:dyDescent="0.3">
      <c r="A153" s="221"/>
      <c r="B153" s="221"/>
      <c r="C153" s="221"/>
      <c r="D153" s="212"/>
    </row>
    <row r="154" spans="1:4" ht="20.25" customHeight="1" x14ac:dyDescent="0.3">
      <c r="A154" s="221"/>
      <c r="B154" s="221"/>
      <c r="C154" s="221"/>
      <c r="D154" s="212"/>
    </row>
    <row r="155" spans="1:4" ht="20.25" customHeight="1" x14ac:dyDescent="0.3">
      <c r="A155" s="221"/>
      <c r="B155" s="221"/>
      <c r="C155" s="221"/>
      <c r="D155" s="212"/>
    </row>
    <row r="156" spans="1:4" ht="20.25" customHeight="1" x14ac:dyDescent="0.3">
      <c r="A156" s="221"/>
      <c r="B156" s="221"/>
      <c r="C156" s="221"/>
      <c r="D156" s="212"/>
    </row>
    <row r="157" spans="1:4" ht="20.25" customHeight="1" x14ac:dyDescent="0.3">
      <c r="A157" s="221"/>
      <c r="B157" s="221"/>
      <c r="C157" s="221"/>
      <c r="D157" s="212"/>
    </row>
    <row r="158" spans="1:4" ht="20.25" customHeight="1" x14ac:dyDescent="0.3">
      <c r="A158" s="221"/>
      <c r="B158" s="221"/>
      <c r="C158" s="221"/>
      <c r="D158" s="212"/>
    </row>
    <row r="159" spans="1:4" ht="20.25" customHeight="1" x14ac:dyDescent="0.3">
      <c r="A159" s="221"/>
      <c r="B159" s="221"/>
      <c r="C159" s="221"/>
      <c r="D159" s="212"/>
    </row>
    <row r="160" spans="1:4" ht="20.25" customHeight="1" x14ac:dyDescent="0.3">
      <c r="A160" s="221"/>
      <c r="B160" s="221"/>
      <c r="C160" s="221"/>
      <c r="D160" s="212"/>
    </row>
    <row r="161" spans="1:4" ht="20.25" customHeight="1" x14ac:dyDescent="0.3">
      <c r="A161" s="221"/>
      <c r="B161" s="221"/>
      <c r="C161" s="221"/>
      <c r="D161" s="212"/>
    </row>
    <row r="162" spans="1:4" ht="20.25" customHeight="1" x14ac:dyDescent="0.3">
      <c r="A162" s="221"/>
      <c r="B162" s="221"/>
      <c r="C162" s="221"/>
      <c r="D162" s="212"/>
    </row>
    <row r="163" spans="1:4" ht="20.25" customHeight="1" x14ac:dyDescent="0.3">
      <c r="A163" s="221"/>
      <c r="B163" s="221"/>
      <c r="C163" s="221"/>
      <c r="D163" s="212"/>
    </row>
    <row r="164" spans="1:4" ht="20.25" customHeight="1" x14ac:dyDescent="0.3">
      <c r="A164" s="221"/>
      <c r="B164" s="221"/>
      <c r="C164" s="221"/>
      <c r="D164" s="212"/>
    </row>
    <row r="165" spans="1:4" ht="20.25" customHeight="1" x14ac:dyDescent="0.3">
      <c r="A165" s="221"/>
      <c r="B165" s="221"/>
      <c r="C165" s="221"/>
      <c r="D165" s="212"/>
    </row>
    <row r="166" spans="1:4" ht="20.25" customHeight="1" x14ac:dyDescent="0.3">
      <c r="A166" s="221"/>
      <c r="B166" s="221"/>
      <c r="C166" s="221"/>
      <c r="D166" s="212"/>
    </row>
    <row r="167" spans="1:4" ht="20.25" customHeight="1" x14ac:dyDescent="0.3">
      <c r="A167" s="221"/>
      <c r="B167" s="221"/>
      <c r="C167" s="221"/>
      <c r="D167" s="212"/>
    </row>
    <row r="168" spans="1:4" ht="20.25" customHeight="1" x14ac:dyDescent="0.3">
      <c r="A168" s="221"/>
      <c r="B168" s="221"/>
      <c r="C168" s="221"/>
      <c r="D168" s="212"/>
    </row>
    <row r="169" spans="1:4" ht="20.25" customHeight="1" x14ac:dyDescent="0.3">
      <c r="A169" s="221"/>
      <c r="B169" s="221"/>
      <c r="C169" s="221"/>
      <c r="D169" s="212"/>
    </row>
    <row r="170" spans="1:4" ht="20.25" customHeight="1" x14ac:dyDescent="0.3">
      <c r="A170" s="221"/>
      <c r="B170" s="221"/>
      <c r="C170" s="221"/>
      <c r="D170" s="212"/>
    </row>
    <row r="171" spans="1:4" ht="20.25" customHeight="1" x14ac:dyDescent="0.3">
      <c r="A171" s="221"/>
      <c r="B171" s="221"/>
      <c r="C171" s="221"/>
      <c r="D171" s="212"/>
    </row>
    <row r="172" spans="1:4" ht="20.25" customHeight="1" x14ac:dyDescent="0.3">
      <c r="A172" s="221"/>
      <c r="B172" s="221"/>
      <c r="C172" s="221"/>
      <c r="D172" s="212"/>
    </row>
    <row r="173" spans="1:4" ht="20.25" customHeight="1" x14ac:dyDescent="0.3">
      <c r="A173" s="221"/>
      <c r="B173" s="221"/>
      <c r="C173" s="221"/>
      <c r="D173" s="212"/>
    </row>
    <row r="174" spans="1:4" ht="20.25" customHeight="1" x14ac:dyDescent="0.3">
      <c r="A174" s="221"/>
      <c r="B174" s="221"/>
      <c r="C174" s="221"/>
      <c r="D174" s="212"/>
    </row>
    <row r="175" spans="1:4" ht="20.25" customHeight="1" x14ac:dyDescent="0.3">
      <c r="A175" s="221"/>
      <c r="B175" s="221"/>
      <c r="C175" s="221"/>
      <c r="D175" s="212"/>
    </row>
    <row r="176" spans="1:4" ht="20.25" customHeight="1" x14ac:dyDescent="0.3">
      <c r="A176" s="221"/>
      <c r="B176" s="221"/>
      <c r="C176" s="221"/>
      <c r="D176" s="212"/>
    </row>
    <row r="177" spans="1:4" ht="20.25" customHeight="1" x14ac:dyDescent="0.3">
      <c r="A177" s="221"/>
      <c r="B177" s="221"/>
      <c r="C177" s="221"/>
      <c r="D177" s="212"/>
    </row>
    <row r="178" spans="1:4" ht="20.25" customHeight="1" x14ac:dyDescent="0.3">
      <c r="A178" s="221"/>
      <c r="B178" s="221"/>
      <c r="C178" s="221"/>
      <c r="D178" s="212"/>
    </row>
    <row r="179" spans="1:4" ht="20.25" customHeight="1" x14ac:dyDescent="0.3">
      <c r="A179" s="221"/>
      <c r="B179" s="221"/>
      <c r="C179" s="221"/>
      <c r="D179" s="212"/>
    </row>
    <row r="180" spans="1:4" ht="20.25" customHeight="1" x14ac:dyDescent="0.3">
      <c r="A180" s="221"/>
      <c r="B180" s="221"/>
      <c r="C180" s="221"/>
      <c r="D180" s="212"/>
    </row>
    <row r="181" spans="1:4" ht="20.25" customHeight="1" x14ac:dyDescent="0.3">
      <c r="A181" s="221"/>
      <c r="B181" s="221"/>
      <c r="C181" s="221"/>
      <c r="D181" s="212"/>
    </row>
    <row r="182" spans="1:4" ht="20.25" customHeight="1" x14ac:dyDescent="0.3">
      <c r="A182" s="221"/>
      <c r="B182" s="221"/>
      <c r="C182" s="221"/>
      <c r="D182" s="212"/>
    </row>
    <row r="183" spans="1:4" ht="20.25" customHeight="1" x14ac:dyDescent="0.3">
      <c r="A183" s="221"/>
      <c r="B183" s="221"/>
      <c r="C183" s="221"/>
      <c r="D183" s="212"/>
    </row>
    <row r="184" spans="1:4" ht="20.25" customHeight="1" x14ac:dyDescent="0.3">
      <c r="A184" s="221"/>
      <c r="B184" s="221"/>
      <c r="C184" s="221"/>
      <c r="D184" s="212"/>
    </row>
    <row r="185" spans="1:4" ht="20.25" customHeight="1" x14ac:dyDescent="0.3">
      <c r="A185" s="221"/>
      <c r="B185" s="221"/>
      <c r="C185" s="221"/>
      <c r="D185" s="212"/>
    </row>
    <row r="186" spans="1:4" ht="20.25" customHeight="1" x14ac:dyDescent="0.3">
      <c r="A186" s="221"/>
      <c r="B186" s="221"/>
      <c r="C186" s="221"/>
      <c r="D186" s="212"/>
    </row>
    <row r="187" spans="1:4" ht="20.25" customHeight="1" x14ac:dyDescent="0.3">
      <c r="A187" s="221"/>
      <c r="B187" s="221"/>
      <c r="C187" s="221"/>
      <c r="D187" s="212"/>
    </row>
    <row r="188" spans="1:4" ht="20.25" customHeight="1" x14ac:dyDescent="0.3">
      <c r="A188" s="221"/>
      <c r="B188" s="221"/>
      <c r="C188" s="221"/>
      <c r="D188" s="212"/>
    </row>
    <row r="189" spans="1:4" ht="20.25" customHeight="1" x14ac:dyDescent="0.3">
      <c r="A189" s="221"/>
      <c r="B189" s="221"/>
      <c r="C189" s="221"/>
      <c r="D189" s="212"/>
    </row>
    <row r="190" spans="1:4" ht="20.25" customHeight="1" x14ac:dyDescent="0.3">
      <c r="A190" s="221"/>
      <c r="B190" s="221"/>
      <c r="C190" s="221"/>
      <c r="D190" s="212"/>
    </row>
    <row r="191" spans="1:4" ht="20.25" customHeight="1" x14ac:dyDescent="0.3">
      <c r="A191" s="221"/>
      <c r="B191" s="221"/>
      <c r="C191" s="221"/>
      <c r="D191" s="212"/>
    </row>
    <row r="192" spans="1:4" ht="20.25" customHeight="1" x14ac:dyDescent="0.3">
      <c r="A192" s="221"/>
      <c r="B192" s="221"/>
      <c r="C192" s="221"/>
      <c r="D192" s="212"/>
    </row>
    <row r="193" spans="1:4" ht="20.25" customHeight="1" x14ac:dyDescent="0.3">
      <c r="A193" s="221"/>
      <c r="B193" s="221"/>
      <c r="C193" s="221"/>
      <c r="D193" s="212"/>
    </row>
    <row r="194" spans="1:4" ht="20.25" customHeight="1" x14ac:dyDescent="0.3">
      <c r="A194" s="221"/>
      <c r="B194" s="221"/>
      <c r="C194" s="221"/>
      <c r="D194" s="212"/>
    </row>
    <row r="195" spans="1:4" ht="20.25" customHeight="1" x14ac:dyDescent="0.3">
      <c r="A195" s="221"/>
      <c r="B195" s="221"/>
      <c r="C195" s="221"/>
      <c r="D195" s="212"/>
    </row>
    <row r="196" spans="1:4" ht="20.25" customHeight="1" x14ac:dyDescent="0.3">
      <c r="A196" s="221"/>
      <c r="B196" s="221"/>
      <c r="C196" s="221"/>
      <c r="D196" s="212"/>
    </row>
    <row r="197" spans="1:4" ht="20.25" customHeight="1" x14ac:dyDescent="0.3">
      <c r="A197" s="221"/>
      <c r="B197" s="221"/>
      <c r="C197" s="221"/>
      <c r="D197" s="212"/>
    </row>
    <row r="198" spans="1:4" ht="20.25" customHeight="1" x14ac:dyDescent="0.3">
      <c r="A198" s="221"/>
      <c r="B198" s="221"/>
      <c r="C198" s="221"/>
      <c r="D198" s="212"/>
    </row>
    <row r="199" spans="1:4" ht="20.25" customHeight="1" x14ac:dyDescent="0.3">
      <c r="A199" s="221"/>
      <c r="B199" s="221"/>
      <c r="C199" s="221"/>
      <c r="D199" s="212"/>
    </row>
    <row r="200" spans="1:4" ht="20.25" customHeight="1" x14ac:dyDescent="0.3">
      <c r="A200" s="221"/>
      <c r="B200" s="221"/>
      <c r="C200" s="221"/>
      <c r="D200" s="212"/>
    </row>
    <row r="201" spans="1:4" ht="20.25" customHeight="1" x14ac:dyDescent="0.3">
      <c r="A201" s="221"/>
      <c r="B201" s="221"/>
      <c r="C201" s="221"/>
      <c r="D201" s="212"/>
    </row>
    <row r="202" spans="1:4" ht="20.25" customHeight="1" x14ac:dyDescent="0.3">
      <c r="A202" s="221"/>
      <c r="B202" s="221"/>
      <c r="C202" s="221"/>
      <c r="D202" s="212"/>
    </row>
    <row r="203" spans="1:4" ht="20.25" customHeight="1" x14ac:dyDescent="0.3">
      <c r="A203" s="221"/>
      <c r="B203" s="221"/>
      <c r="C203" s="221"/>
      <c r="D203" s="212"/>
    </row>
    <row r="204" spans="1:4" ht="20.25" customHeight="1" x14ac:dyDescent="0.3">
      <c r="A204" s="221"/>
      <c r="B204" s="221"/>
      <c r="C204" s="221"/>
      <c r="D204" s="212"/>
    </row>
    <row r="205" spans="1:4" ht="20.25" customHeight="1" x14ac:dyDescent="0.3">
      <c r="A205" s="221"/>
      <c r="B205" s="221"/>
      <c r="C205" s="221"/>
      <c r="D205" s="212"/>
    </row>
    <row r="206" spans="1:4" ht="20.25" customHeight="1" x14ac:dyDescent="0.3">
      <c r="A206" s="221"/>
      <c r="B206" s="221"/>
      <c r="C206" s="221"/>
      <c r="D206" s="212"/>
    </row>
    <row r="207" spans="1:4" ht="20.25" customHeight="1" x14ac:dyDescent="0.3">
      <c r="A207" s="221"/>
      <c r="B207" s="221"/>
      <c r="C207" s="221"/>
      <c r="D207" s="212"/>
    </row>
    <row r="208" spans="1:4" ht="20.25" customHeight="1" x14ac:dyDescent="0.3">
      <c r="A208" s="221"/>
      <c r="B208" s="221"/>
      <c r="C208" s="221"/>
      <c r="D208" s="212"/>
    </row>
    <row r="209" spans="1:4" ht="20.25" customHeight="1" x14ac:dyDescent="0.3">
      <c r="A209" s="221"/>
      <c r="B209" s="221"/>
      <c r="C209" s="221"/>
      <c r="D209" s="212"/>
    </row>
    <row r="210" spans="1:4" ht="20.25" customHeight="1" x14ac:dyDescent="0.3">
      <c r="A210" s="221"/>
      <c r="B210" s="221"/>
      <c r="C210" s="221"/>
      <c r="D210" s="212"/>
    </row>
    <row r="211" spans="1:4" ht="20.25" customHeight="1" x14ac:dyDescent="0.3">
      <c r="A211" s="221"/>
      <c r="B211" s="221"/>
      <c r="C211" s="221"/>
      <c r="D211" s="212"/>
    </row>
    <row r="212" spans="1:4" ht="20.25" customHeight="1" x14ac:dyDescent="0.3">
      <c r="A212" s="221"/>
      <c r="B212" s="221"/>
      <c r="C212" s="221"/>
      <c r="D212" s="212"/>
    </row>
    <row r="213" spans="1:4" ht="20.25" customHeight="1" x14ac:dyDescent="0.3">
      <c r="A213" s="221"/>
      <c r="B213" s="221"/>
      <c r="C213" s="221"/>
      <c r="D213" s="212"/>
    </row>
    <row r="214" spans="1:4" ht="20.25" customHeight="1" x14ac:dyDescent="0.3">
      <c r="A214" s="221"/>
      <c r="B214" s="221"/>
      <c r="C214" s="221"/>
      <c r="D214" s="212"/>
    </row>
    <row r="215" spans="1:4" ht="20.25" customHeight="1" x14ac:dyDescent="0.3">
      <c r="A215" s="221"/>
      <c r="B215" s="221"/>
      <c r="C215" s="221"/>
      <c r="D215" s="212"/>
    </row>
    <row r="216" spans="1:4" ht="20.25" customHeight="1" x14ac:dyDescent="0.3">
      <c r="A216" s="221"/>
      <c r="B216" s="221"/>
      <c r="C216" s="221"/>
      <c r="D216" s="212"/>
    </row>
    <row r="217" spans="1:4" ht="20.25" customHeight="1" x14ac:dyDescent="0.3">
      <c r="A217" s="221"/>
      <c r="B217" s="221"/>
      <c r="C217" s="221"/>
      <c r="D217" s="212"/>
    </row>
    <row r="218" spans="1:4" ht="20.25" customHeight="1" x14ac:dyDescent="0.3">
      <c r="A218" s="221"/>
      <c r="B218" s="221"/>
      <c r="C218" s="221"/>
      <c r="D218" s="212"/>
    </row>
    <row r="219" spans="1:4" ht="20.25" customHeight="1" x14ac:dyDescent="0.3">
      <c r="A219" s="221"/>
      <c r="B219" s="221"/>
      <c r="C219" s="221"/>
      <c r="D219" s="212"/>
    </row>
    <row r="220" spans="1:4" ht="20.25" customHeight="1" x14ac:dyDescent="0.3">
      <c r="A220" s="221"/>
      <c r="B220" s="221"/>
      <c r="C220" s="221"/>
      <c r="D220" s="212"/>
    </row>
    <row r="221" spans="1:4" ht="20.25" customHeight="1" x14ac:dyDescent="0.3">
      <c r="A221" s="221"/>
      <c r="B221" s="221"/>
      <c r="C221" s="221"/>
      <c r="D221" s="212"/>
    </row>
    <row r="222" spans="1:4" ht="20.25" customHeight="1" x14ac:dyDescent="0.3">
      <c r="A222" s="221"/>
      <c r="B222" s="221"/>
      <c r="C222" s="221"/>
      <c r="D222" s="212"/>
    </row>
    <row r="223" spans="1:4" ht="20.25" customHeight="1" x14ac:dyDescent="0.3">
      <c r="A223" s="221"/>
      <c r="B223" s="221"/>
      <c r="C223" s="221"/>
      <c r="D223" s="212"/>
    </row>
    <row r="224" spans="1:4" ht="20.25" customHeight="1" x14ac:dyDescent="0.3">
      <c r="A224" s="221"/>
      <c r="B224" s="221"/>
      <c r="C224" s="221"/>
      <c r="D224" s="212"/>
    </row>
    <row r="225" spans="1:4" ht="20.25" customHeight="1" x14ac:dyDescent="0.3">
      <c r="A225" s="221"/>
      <c r="B225" s="221"/>
      <c r="C225" s="221"/>
      <c r="D225" s="212"/>
    </row>
    <row r="226" spans="1:4" ht="20.25" customHeight="1" x14ac:dyDescent="0.3">
      <c r="A226" s="221"/>
      <c r="B226" s="221"/>
      <c r="C226" s="221"/>
      <c r="D226" s="212"/>
    </row>
    <row r="227" spans="1:4" ht="20.25" customHeight="1" x14ac:dyDescent="0.3">
      <c r="A227" s="221"/>
      <c r="B227" s="221"/>
      <c r="C227" s="221"/>
      <c r="D227" s="212"/>
    </row>
    <row r="228" spans="1:4" ht="20.25" customHeight="1" x14ac:dyDescent="0.3">
      <c r="A228" s="221"/>
      <c r="B228" s="221"/>
      <c r="C228" s="221"/>
      <c r="D228" s="212"/>
    </row>
    <row r="229" spans="1:4" ht="20.25" customHeight="1" x14ac:dyDescent="0.3">
      <c r="A229" s="221"/>
      <c r="B229" s="221"/>
      <c r="C229" s="221"/>
      <c r="D229" s="212"/>
    </row>
    <row r="230" spans="1:4" ht="20.25" customHeight="1" x14ac:dyDescent="0.3">
      <c r="A230" s="221"/>
      <c r="B230" s="221"/>
      <c r="C230" s="221"/>
      <c r="D230" s="212"/>
    </row>
    <row r="231" spans="1:4" ht="20.25" customHeight="1" x14ac:dyDescent="0.3">
      <c r="A231" s="221"/>
      <c r="B231" s="221"/>
      <c r="C231" s="221"/>
      <c r="D231" s="212"/>
    </row>
    <row r="232" spans="1:4" ht="20.25" customHeight="1" x14ac:dyDescent="0.3">
      <c r="A232" s="221"/>
      <c r="B232" s="221"/>
      <c r="C232" s="221"/>
      <c r="D232" s="212"/>
    </row>
    <row r="233" spans="1:4" ht="20.25" customHeight="1" x14ac:dyDescent="0.3">
      <c r="A233" s="221"/>
      <c r="B233" s="221"/>
      <c r="C233" s="221"/>
      <c r="D233" s="212"/>
    </row>
    <row r="234" spans="1:4" ht="20.25" customHeight="1" x14ac:dyDescent="0.3">
      <c r="A234" s="221"/>
      <c r="B234" s="221"/>
      <c r="C234" s="221"/>
      <c r="D234" s="212"/>
    </row>
    <row r="235" spans="1:4" ht="20.25" customHeight="1" x14ac:dyDescent="0.3">
      <c r="A235" s="221"/>
      <c r="B235" s="221"/>
      <c r="C235" s="221"/>
      <c r="D235" s="212"/>
    </row>
    <row r="236" spans="1:4" ht="20.25" customHeight="1" x14ac:dyDescent="0.3">
      <c r="A236" s="221"/>
      <c r="B236" s="221"/>
      <c r="C236" s="221"/>
      <c r="D236" s="212"/>
    </row>
    <row r="237" spans="1:4" ht="20.25" customHeight="1" x14ac:dyDescent="0.3">
      <c r="A237" s="221"/>
      <c r="B237" s="221"/>
      <c r="C237" s="221"/>
      <c r="D237" s="212"/>
    </row>
    <row r="238" spans="1:4" ht="20.25" customHeight="1" x14ac:dyDescent="0.3">
      <c r="A238" s="221"/>
      <c r="B238" s="221"/>
      <c r="C238" s="221"/>
      <c r="D238" s="212"/>
    </row>
    <row r="239" spans="1:4" ht="20.25" customHeight="1" x14ac:dyDescent="0.3">
      <c r="A239" s="221"/>
      <c r="B239" s="221"/>
      <c r="C239" s="221"/>
      <c r="D239" s="212"/>
    </row>
    <row r="240" spans="1:4" ht="20.25" customHeight="1" x14ac:dyDescent="0.3">
      <c r="A240" s="221"/>
      <c r="B240" s="221"/>
      <c r="C240" s="221"/>
      <c r="D240" s="212"/>
    </row>
    <row r="241" spans="1:4" ht="20.25" customHeight="1" x14ac:dyDescent="0.3">
      <c r="A241" s="221"/>
      <c r="B241" s="221"/>
      <c r="C241" s="221"/>
      <c r="D241" s="212"/>
    </row>
    <row r="242" spans="1:4" ht="20.25" customHeight="1" x14ac:dyDescent="0.3">
      <c r="A242" s="221"/>
      <c r="B242" s="221"/>
      <c r="C242" s="221"/>
      <c r="D242" s="212"/>
    </row>
    <row r="243" spans="1:4" ht="20.25" customHeight="1" x14ac:dyDescent="0.3">
      <c r="A243" s="221"/>
      <c r="B243" s="221"/>
      <c r="C243" s="221"/>
      <c r="D243" s="212"/>
    </row>
    <row r="244" spans="1:4" ht="20.25" customHeight="1" x14ac:dyDescent="0.3">
      <c r="A244" s="221"/>
      <c r="B244" s="221"/>
      <c r="C244" s="221"/>
      <c r="D244" s="212"/>
    </row>
    <row r="245" spans="1:4" ht="20.25" customHeight="1" x14ac:dyDescent="0.3">
      <c r="A245" s="221"/>
      <c r="B245" s="221"/>
      <c r="C245" s="221"/>
      <c r="D245" s="212"/>
    </row>
    <row r="246" spans="1:4" ht="20.25" customHeight="1" x14ac:dyDescent="0.3">
      <c r="A246" s="221"/>
      <c r="B246" s="221"/>
      <c r="C246" s="221"/>
      <c r="D246" s="212"/>
    </row>
    <row r="247" spans="1:4" ht="20.25" customHeight="1" x14ac:dyDescent="0.3">
      <c r="A247" s="221"/>
      <c r="B247" s="221"/>
      <c r="C247" s="221"/>
      <c r="D247" s="212"/>
    </row>
    <row r="248" spans="1:4" ht="20.25" customHeight="1" x14ac:dyDescent="0.3">
      <c r="A248" s="221"/>
      <c r="B248" s="221"/>
      <c r="C248" s="221"/>
      <c r="D248" s="212"/>
    </row>
    <row r="249" spans="1:4" ht="20.25" customHeight="1" x14ac:dyDescent="0.3">
      <c r="A249" s="221"/>
      <c r="B249" s="221"/>
      <c r="C249" s="221"/>
      <c r="D249" s="212"/>
    </row>
    <row r="250" spans="1:4" ht="20.25" customHeight="1" x14ac:dyDescent="0.3">
      <c r="A250" s="221"/>
      <c r="B250" s="221"/>
      <c r="C250" s="221"/>
      <c r="D250" s="212"/>
    </row>
    <row r="251" spans="1:4" ht="20.25" customHeight="1" x14ac:dyDescent="0.3">
      <c r="A251" s="221"/>
      <c r="B251" s="221"/>
      <c r="C251" s="221"/>
      <c r="D251" s="212"/>
    </row>
    <row r="252" spans="1:4" ht="20.25" customHeight="1" x14ac:dyDescent="0.3">
      <c r="A252" s="221"/>
      <c r="B252" s="221"/>
      <c r="C252" s="221"/>
      <c r="D252" s="212"/>
    </row>
    <row r="253" spans="1:4" ht="20.25" customHeight="1" x14ac:dyDescent="0.3">
      <c r="A253" s="221"/>
      <c r="B253" s="221"/>
      <c r="C253" s="221"/>
      <c r="D253" s="212"/>
    </row>
    <row r="254" spans="1:4" ht="20.25" customHeight="1" x14ac:dyDescent="0.3">
      <c r="A254" s="221"/>
      <c r="B254" s="221"/>
      <c r="C254" s="221"/>
      <c r="D254" s="212"/>
    </row>
    <row r="255" spans="1:4" ht="20.25" customHeight="1" x14ac:dyDescent="0.3">
      <c r="A255" s="221"/>
      <c r="B255" s="221"/>
      <c r="C255" s="221"/>
      <c r="D255" s="212"/>
    </row>
    <row r="256" spans="1:4" ht="20.25" customHeight="1" x14ac:dyDescent="0.3">
      <c r="A256" s="221"/>
      <c r="B256" s="221"/>
      <c r="C256" s="221"/>
      <c r="D256" s="212"/>
    </row>
    <row r="257" spans="1:4" ht="20.25" customHeight="1" x14ac:dyDescent="0.3">
      <c r="A257" s="221"/>
      <c r="B257" s="221"/>
      <c r="C257" s="221"/>
      <c r="D257" s="212"/>
    </row>
    <row r="258" spans="1:4" ht="20.25" customHeight="1" x14ac:dyDescent="0.3">
      <c r="A258" s="221"/>
      <c r="B258" s="221"/>
      <c r="C258" s="221"/>
      <c r="D258" s="212"/>
    </row>
    <row r="259" spans="1:4" ht="20.25" customHeight="1" x14ac:dyDescent="0.3">
      <c r="A259" s="221"/>
      <c r="B259" s="221"/>
      <c r="C259" s="221"/>
      <c r="D259" s="212"/>
    </row>
    <row r="260" spans="1:4" ht="20.25" customHeight="1" x14ac:dyDescent="0.3">
      <c r="A260" s="221"/>
      <c r="B260" s="221"/>
      <c r="C260" s="221"/>
      <c r="D260" s="212"/>
    </row>
    <row r="261" spans="1:4" ht="20.25" customHeight="1" x14ac:dyDescent="0.3">
      <c r="A261" s="221"/>
      <c r="B261" s="221"/>
      <c r="C261" s="221"/>
      <c r="D261" s="212"/>
    </row>
    <row r="262" spans="1:4" ht="20.25" customHeight="1" x14ac:dyDescent="0.3">
      <c r="A262" s="221"/>
      <c r="B262" s="221"/>
      <c r="C262" s="221"/>
      <c r="D262" s="212"/>
    </row>
    <row r="263" spans="1:4" ht="20.25" customHeight="1" x14ac:dyDescent="0.3">
      <c r="A263" s="221"/>
      <c r="B263" s="221"/>
      <c r="C263" s="221"/>
      <c r="D263" s="212"/>
    </row>
    <row r="264" spans="1:4" ht="20.25" customHeight="1" x14ac:dyDescent="0.3">
      <c r="A264" s="221"/>
      <c r="B264" s="221"/>
      <c r="C264" s="221"/>
      <c r="D264" s="212"/>
    </row>
    <row r="265" spans="1:4" ht="20.25" customHeight="1" x14ac:dyDescent="0.3">
      <c r="A265" s="221"/>
      <c r="B265" s="221"/>
      <c r="C265" s="221"/>
      <c r="D265" s="212"/>
    </row>
    <row r="266" spans="1:4" ht="20.25" customHeight="1" x14ac:dyDescent="0.3">
      <c r="A266" s="221"/>
      <c r="B266" s="221"/>
      <c r="C266" s="221"/>
      <c r="D266" s="212"/>
    </row>
    <row r="267" spans="1:4" ht="20.25" customHeight="1" x14ac:dyDescent="0.3">
      <c r="A267" s="221"/>
      <c r="B267" s="221"/>
      <c r="C267" s="221"/>
      <c r="D267" s="212"/>
    </row>
    <row r="268" spans="1:4" ht="20.25" customHeight="1" x14ac:dyDescent="0.3">
      <c r="A268" s="221"/>
      <c r="B268" s="221"/>
      <c r="C268" s="221"/>
      <c r="D268" s="212"/>
    </row>
    <row r="269" spans="1:4" ht="20.25" customHeight="1" x14ac:dyDescent="0.3">
      <c r="A269" s="221"/>
      <c r="B269" s="221"/>
      <c r="C269" s="221"/>
      <c r="D269" s="212"/>
    </row>
    <row r="270" spans="1:4" ht="20.25" customHeight="1" x14ac:dyDescent="0.3">
      <c r="A270" s="221"/>
      <c r="B270" s="221"/>
      <c r="C270" s="221"/>
      <c r="D270" s="212"/>
    </row>
    <row r="271" spans="1:4" ht="20.25" customHeight="1" x14ac:dyDescent="0.3">
      <c r="A271" s="221"/>
      <c r="B271" s="221"/>
      <c r="C271" s="221"/>
      <c r="D271" s="212"/>
    </row>
    <row r="272" spans="1:4" ht="20.25" customHeight="1" x14ac:dyDescent="0.3">
      <c r="A272" s="221"/>
      <c r="B272" s="221"/>
      <c r="C272" s="221"/>
      <c r="D272" s="212"/>
    </row>
    <row r="273" spans="1:4" ht="20.25" customHeight="1" x14ac:dyDescent="0.3">
      <c r="A273" s="221"/>
      <c r="B273" s="221"/>
      <c r="C273" s="221"/>
      <c r="D273" s="212"/>
    </row>
    <row r="274" spans="1:4" ht="20.25" customHeight="1" x14ac:dyDescent="0.3">
      <c r="A274" s="221"/>
      <c r="B274" s="221"/>
      <c r="C274" s="221"/>
      <c r="D274" s="212"/>
    </row>
    <row r="275" spans="1:4" ht="20.25" customHeight="1" x14ac:dyDescent="0.3">
      <c r="A275" s="221"/>
      <c r="B275" s="221"/>
      <c r="C275" s="221"/>
      <c r="D275" s="212"/>
    </row>
    <row r="276" spans="1:4" ht="20.25" customHeight="1" x14ac:dyDescent="0.3">
      <c r="A276" s="221"/>
      <c r="B276" s="221"/>
      <c r="C276" s="221"/>
      <c r="D276" s="212"/>
    </row>
    <row r="277" spans="1:4" ht="20.25" customHeight="1" x14ac:dyDescent="0.3">
      <c r="A277" s="221"/>
      <c r="B277" s="221"/>
      <c r="C277" s="221"/>
      <c r="D277" s="212"/>
    </row>
    <row r="278" spans="1:4" ht="20.25" customHeight="1" x14ac:dyDescent="0.3">
      <c r="A278" s="221"/>
      <c r="B278" s="221"/>
      <c r="C278" s="221"/>
      <c r="D278" s="212"/>
    </row>
    <row r="279" spans="1:4" ht="20.25" customHeight="1" x14ac:dyDescent="0.3">
      <c r="A279" s="221"/>
      <c r="B279" s="221"/>
      <c r="C279" s="221"/>
      <c r="D279" s="212"/>
    </row>
    <row r="280" spans="1:4" ht="20.25" customHeight="1" x14ac:dyDescent="0.3">
      <c r="A280" s="221"/>
      <c r="B280" s="221"/>
      <c r="C280" s="221"/>
      <c r="D280" s="212"/>
    </row>
    <row r="281" spans="1:4" ht="20.25" customHeight="1" x14ac:dyDescent="0.3">
      <c r="A281" s="221"/>
      <c r="B281" s="221"/>
      <c r="C281" s="221"/>
      <c r="D281" s="212"/>
    </row>
    <row r="282" spans="1:4" ht="20.25" customHeight="1" x14ac:dyDescent="0.3">
      <c r="A282" s="221"/>
      <c r="B282" s="221"/>
      <c r="C282" s="221"/>
      <c r="D282" s="212"/>
    </row>
    <row r="283" spans="1:4" ht="20.25" customHeight="1" x14ac:dyDescent="0.3">
      <c r="A283" s="221"/>
      <c r="B283" s="221"/>
      <c r="C283" s="221"/>
      <c r="D283" s="212"/>
    </row>
    <row r="284" spans="1:4" ht="20.25" customHeight="1" x14ac:dyDescent="0.3">
      <c r="A284" s="221"/>
      <c r="B284" s="221"/>
      <c r="C284" s="221"/>
      <c r="D284" s="212"/>
    </row>
    <row r="285" spans="1:4" ht="20.25" customHeight="1" x14ac:dyDescent="0.3">
      <c r="A285" s="221"/>
      <c r="B285" s="221"/>
      <c r="C285" s="221"/>
      <c r="D285" s="212"/>
    </row>
    <row r="286" spans="1:4" ht="20.25" customHeight="1" x14ac:dyDescent="0.3">
      <c r="A286" s="221"/>
      <c r="B286" s="221"/>
      <c r="C286" s="221"/>
      <c r="D286" s="212"/>
    </row>
    <row r="287" spans="1:4" ht="20.25" customHeight="1" x14ac:dyDescent="0.3">
      <c r="A287" s="221"/>
      <c r="B287" s="221"/>
      <c r="C287" s="221"/>
      <c r="D287" s="212"/>
    </row>
    <row r="288" spans="1:4" ht="20.25" customHeight="1" x14ac:dyDescent="0.3">
      <c r="A288" s="221"/>
      <c r="B288" s="221"/>
      <c r="C288" s="221"/>
      <c r="D288" s="212"/>
    </row>
    <row r="289" spans="1:4" ht="20.25" customHeight="1" x14ac:dyDescent="0.3">
      <c r="A289" s="221"/>
      <c r="B289" s="221"/>
      <c r="C289" s="221"/>
      <c r="D289" s="212"/>
    </row>
    <row r="290" spans="1:4" ht="20.25" customHeight="1" x14ac:dyDescent="0.3">
      <c r="A290" s="221"/>
      <c r="B290" s="221"/>
      <c r="C290" s="221"/>
      <c r="D290" s="212"/>
    </row>
    <row r="291" spans="1:4" ht="20.25" customHeight="1" x14ac:dyDescent="0.3">
      <c r="A291" s="221"/>
      <c r="B291" s="221"/>
      <c r="C291" s="221"/>
      <c r="D291" s="212"/>
    </row>
    <row r="292" spans="1:4" ht="20.25" customHeight="1" x14ac:dyDescent="0.3">
      <c r="A292" s="221"/>
      <c r="B292" s="221"/>
      <c r="C292" s="221"/>
      <c r="D292" s="212"/>
    </row>
    <row r="293" spans="1:4" ht="20.25" customHeight="1" x14ac:dyDescent="0.3">
      <c r="A293" s="221"/>
      <c r="B293" s="221"/>
      <c r="C293" s="221"/>
      <c r="D293" s="212"/>
    </row>
    <row r="294" spans="1:4" ht="20.25" customHeight="1" x14ac:dyDescent="0.3">
      <c r="A294" s="221"/>
      <c r="B294" s="221"/>
      <c r="C294" s="221"/>
      <c r="D294" s="212"/>
    </row>
    <row r="295" spans="1:4" ht="20.25" customHeight="1" x14ac:dyDescent="0.3">
      <c r="A295" s="221"/>
      <c r="B295" s="221"/>
      <c r="C295" s="221"/>
      <c r="D295" s="212"/>
    </row>
    <row r="296" spans="1:4" ht="20.25" customHeight="1" x14ac:dyDescent="0.3">
      <c r="A296" s="221"/>
      <c r="B296" s="221"/>
      <c r="C296" s="221"/>
      <c r="D296" s="212"/>
    </row>
    <row r="297" spans="1:4" ht="20.25" customHeight="1" x14ac:dyDescent="0.3">
      <c r="A297" s="221"/>
      <c r="B297" s="221"/>
      <c r="C297" s="221"/>
      <c r="D297" s="212"/>
    </row>
    <row r="298" spans="1:4" ht="20.25" customHeight="1" x14ac:dyDescent="0.3">
      <c r="A298" s="221"/>
      <c r="B298" s="221"/>
      <c r="C298" s="221"/>
      <c r="D298" s="212"/>
    </row>
    <row r="299" spans="1:4" ht="20.25" customHeight="1" x14ac:dyDescent="0.3">
      <c r="A299" s="221"/>
      <c r="B299" s="221"/>
      <c r="C299" s="221"/>
      <c r="D299" s="212"/>
    </row>
    <row r="300" spans="1:4" ht="20.25" customHeight="1" x14ac:dyDescent="0.3">
      <c r="A300" s="221"/>
      <c r="B300" s="221"/>
      <c r="C300" s="221"/>
      <c r="D300" s="212"/>
    </row>
    <row r="301" spans="1:4" ht="20.25" customHeight="1" x14ac:dyDescent="0.3">
      <c r="A301" s="221"/>
      <c r="B301" s="221"/>
      <c r="C301" s="221"/>
      <c r="D301" s="212"/>
    </row>
    <row r="302" spans="1:4" ht="20.25" customHeight="1" x14ac:dyDescent="0.3">
      <c r="A302" s="221"/>
      <c r="B302" s="221"/>
      <c r="C302" s="221"/>
      <c r="D302" s="212"/>
    </row>
    <row r="303" spans="1:4" ht="20.25" customHeight="1" x14ac:dyDescent="0.3">
      <c r="A303" s="221"/>
      <c r="B303" s="221"/>
      <c r="C303" s="221"/>
      <c r="D303" s="212"/>
    </row>
    <row r="304" spans="1:4" ht="20.25" customHeight="1" x14ac:dyDescent="0.3">
      <c r="A304" s="221"/>
      <c r="B304" s="221"/>
      <c r="C304" s="221"/>
      <c r="D304" s="212"/>
    </row>
    <row r="305" spans="1:4" ht="20.25" customHeight="1" x14ac:dyDescent="0.3">
      <c r="A305" s="221"/>
      <c r="B305" s="221"/>
      <c r="C305" s="221"/>
      <c r="D305" s="212"/>
    </row>
    <row r="306" spans="1:4" ht="20.25" customHeight="1" x14ac:dyDescent="0.3">
      <c r="A306" s="221"/>
      <c r="B306" s="221"/>
      <c r="C306" s="221"/>
      <c r="D306" s="212"/>
    </row>
    <row r="307" spans="1:4" ht="20.25" customHeight="1" x14ac:dyDescent="0.3">
      <c r="A307" s="221"/>
      <c r="B307" s="221"/>
      <c r="C307" s="221"/>
      <c r="D307" s="212"/>
    </row>
    <row r="308" spans="1:4" ht="20.25" customHeight="1" x14ac:dyDescent="0.3">
      <c r="A308" s="221"/>
      <c r="B308" s="221"/>
      <c r="C308" s="221"/>
      <c r="D308" s="212"/>
    </row>
    <row r="309" spans="1:4" ht="20.25" customHeight="1" x14ac:dyDescent="0.3">
      <c r="A309" s="221"/>
      <c r="B309" s="221"/>
      <c r="C309" s="221"/>
      <c r="D309" s="212"/>
    </row>
    <row r="310" spans="1:4" ht="20.25" customHeight="1" x14ac:dyDescent="0.3">
      <c r="A310" s="221"/>
      <c r="B310" s="221"/>
      <c r="C310" s="221"/>
      <c r="D310" s="212"/>
    </row>
    <row r="311" spans="1:4" ht="20.25" customHeight="1" x14ac:dyDescent="0.3">
      <c r="A311" s="221"/>
      <c r="B311" s="221"/>
      <c r="C311" s="221"/>
      <c r="D311" s="212"/>
    </row>
    <row r="312" spans="1:4" ht="20.25" customHeight="1" x14ac:dyDescent="0.3">
      <c r="A312" s="221"/>
      <c r="B312" s="221"/>
      <c r="C312" s="221"/>
      <c r="D312" s="212"/>
    </row>
    <row r="313" spans="1:4" ht="20.25" customHeight="1" x14ac:dyDescent="0.3">
      <c r="A313" s="221"/>
      <c r="B313" s="221"/>
      <c r="C313" s="221"/>
      <c r="D313" s="212"/>
    </row>
    <row r="314" spans="1:4" ht="20.25" customHeight="1" x14ac:dyDescent="0.3">
      <c r="A314" s="221"/>
      <c r="B314" s="221"/>
      <c r="C314" s="221"/>
      <c r="D314" s="212"/>
    </row>
    <row r="315" spans="1:4" ht="20.25" customHeight="1" x14ac:dyDescent="0.3">
      <c r="A315" s="221"/>
      <c r="B315" s="221"/>
      <c r="C315" s="221"/>
      <c r="D315" s="212"/>
    </row>
    <row r="316" spans="1:4" ht="20.25" customHeight="1" x14ac:dyDescent="0.3">
      <c r="A316" s="221"/>
      <c r="B316" s="221"/>
      <c r="C316" s="221"/>
      <c r="D316" s="212"/>
    </row>
    <row r="317" spans="1:4" ht="20.25" customHeight="1" x14ac:dyDescent="0.3">
      <c r="A317" s="221"/>
      <c r="B317" s="221"/>
      <c r="C317" s="221"/>
      <c r="D317" s="212"/>
    </row>
    <row r="318" spans="1:4" ht="20.25" customHeight="1" x14ac:dyDescent="0.3">
      <c r="A318" s="221"/>
      <c r="B318" s="221"/>
      <c r="C318" s="221"/>
      <c r="D318" s="212"/>
    </row>
    <row r="319" spans="1:4" ht="20.25" customHeight="1" x14ac:dyDescent="0.3">
      <c r="A319" s="221"/>
      <c r="B319" s="221"/>
      <c r="C319" s="221"/>
      <c r="D319" s="212"/>
    </row>
    <row r="320" spans="1:4" ht="20.25" customHeight="1" x14ac:dyDescent="0.3">
      <c r="A320" s="221"/>
      <c r="B320" s="221"/>
      <c r="C320" s="221"/>
      <c r="D320" s="212"/>
    </row>
    <row r="321" spans="1:4" ht="20.25" customHeight="1" x14ac:dyDescent="0.3">
      <c r="A321" s="221"/>
      <c r="B321" s="221"/>
      <c r="C321" s="221"/>
      <c r="D321" s="212"/>
    </row>
    <row r="322" spans="1:4" ht="20.25" customHeight="1" x14ac:dyDescent="0.3">
      <c r="A322" s="221"/>
      <c r="B322" s="221"/>
      <c r="C322" s="221"/>
      <c r="D322" s="212"/>
    </row>
    <row r="323" spans="1:4" ht="20.25" customHeight="1" x14ac:dyDescent="0.3">
      <c r="A323" s="221"/>
      <c r="B323" s="221"/>
      <c r="C323" s="221"/>
      <c r="D323" s="212"/>
    </row>
    <row r="324" spans="1:4" ht="20.25" customHeight="1" x14ac:dyDescent="0.3">
      <c r="A324" s="221"/>
      <c r="B324" s="221"/>
      <c r="C324" s="221"/>
      <c r="D324" s="212"/>
    </row>
    <row r="325" spans="1:4" ht="20.25" customHeight="1" x14ac:dyDescent="0.3">
      <c r="A325" s="221"/>
      <c r="B325" s="221"/>
      <c r="C325" s="221"/>
      <c r="D325" s="212"/>
    </row>
    <row r="326" spans="1:4" ht="20.25" customHeight="1" x14ac:dyDescent="0.3">
      <c r="A326" s="221"/>
      <c r="B326" s="221"/>
      <c r="C326" s="221"/>
      <c r="D326" s="212"/>
    </row>
    <row r="327" spans="1:4" ht="20.25" customHeight="1" x14ac:dyDescent="0.3">
      <c r="A327" s="221"/>
      <c r="B327" s="221"/>
      <c r="C327" s="221"/>
      <c r="D327" s="212"/>
    </row>
    <row r="328" spans="1:4" ht="20.25" customHeight="1" x14ac:dyDescent="0.3">
      <c r="A328" s="221"/>
      <c r="B328" s="221"/>
      <c r="C328" s="221"/>
      <c r="D328" s="212"/>
    </row>
    <row r="329" spans="1:4" ht="20.25" customHeight="1" x14ac:dyDescent="0.3">
      <c r="A329" s="221"/>
      <c r="B329" s="221"/>
      <c r="C329" s="221"/>
      <c r="D329" s="212"/>
    </row>
    <row r="330" spans="1:4" ht="20.25" customHeight="1" x14ac:dyDescent="0.3">
      <c r="A330" s="221"/>
      <c r="B330" s="221"/>
      <c r="C330" s="221"/>
      <c r="D330" s="212"/>
    </row>
    <row r="331" spans="1:4" ht="20.25" customHeight="1" x14ac:dyDescent="0.3">
      <c r="A331" s="221"/>
      <c r="B331" s="221"/>
      <c r="C331" s="221"/>
      <c r="D331" s="212"/>
    </row>
    <row r="332" spans="1:4" ht="20.25" customHeight="1" x14ac:dyDescent="0.3">
      <c r="A332" s="221"/>
      <c r="B332" s="221"/>
      <c r="C332" s="221"/>
      <c r="D332" s="212"/>
    </row>
    <row r="333" spans="1:4" ht="20.25" customHeight="1" x14ac:dyDescent="0.3">
      <c r="A333" s="221"/>
      <c r="B333" s="221"/>
      <c r="C333" s="221"/>
      <c r="D333" s="212"/>
    </row>
    <row r="334" spans="1:4" ht="20.25" customHeight="1" x14ac:dyDescent="0.3">
      <c r="A334" s="221"/>
      <c r="B334" s="221"/>
      <c r="C334" s="221"/>
      <c r="D334" s="212"/>
    </row>
    <row r="335" spans="1:4" ht="20.25" customHeight="1" x14ac:dyDescent="0.3">
      <c r="A335" s="221"/>
      <c r="B335" s="221"/>
      <c r="C335" s="221"/>
      <c r="D335" s="212"/>
    </row>
    <row r="336" spans="1:4" ht="20.25" customHeight="1" x14ac:dyDescent="0.3">
      <c r="A336" s="221"/>
      <c r="B336" s="221"/>
      <c r="C336" s="221"/>
      <c r="D336" s="212"/>
    </row>
    <row r="337" spans="1:4" ht="20.25" customHeight="1" x14ac:dyDescent="0.3">
      <c r="A337" s="221"/>
      <c r="B337" s="221"/>
      <c r="C337" s="221"/>
      <c r="D337" s="212"/>
    </row>
    <row r="338" spans="1:4" ht="20.25" customHeight="1" x14ac:dyDescent="0.3">
      <c r="A338" s="221"/>
      <c r="B338" s="221"/>
      <c r="C338" s="221"/>
      <c r="D338" s="212"/>
    </row>
    <row r="339" spans="1:4" ht="20.25" customHeight="1" x14ac:dyDescent="0.3">
      <c r="A339" s="221"/>
      <c r="B339" s="221"/>
      <c r="C339" s="221"/>
      <c r="D339" s="212"/>
    </row>
    <row r="340" spans="1:4" ht="20.25" customHeight="1" x14ac:dyDescent="0.3">
      <c r="A340" s="221"/>
      <c r="B340" s="221"/>
      <c r="C340" s="221"/>
      <c r="D340" s="212"/>
    </row>
    <row r="341" spans="1:4" ht="20.25" customHeight="1" x14ac:dyDescent="0.3">
      <c r="A341" s="221"/>
      <c r="B341" s="221"/>
      <c r="C341" s="221"/>
      <c r="D341" s="212"/>
    </row>
    <row r="342" spans="1:4" ht="20.25" customHeight="1" x14ac:dyDescent="0.3">
      <c r="A342" s="221"/>
      <c r="B342" s="221"/>
      <c r="C342" s="221"/>
      <c r="D342" s="212"/>
    </row>
    <row r="343" spans="1:4" ht="20.25" customHeight="1" x14ac:dyDescent="0.3">
      <c r="A343" s="221"/>
      <c r="B343" s="221"/>
      <c r="C343" s="221"/>
      <c r="D343" s="212"/>
    </row>
    <row r="344" spans="1:4" ht="20.25" customHeight="1" x14ac:dyDescent="0.3">
      <c r="A344" s="221"/>
      <c r="B344" s="221"/>
      <c r="C344" s="221"/>
      <c r="D344" s="212"/>
    </row>
    <row r="345" spans="1:4" ht="20.25" customHeight="1" x14ac:dyDescent="0.3">
      <c r="A345" s="221"/>
      <c r="B345" s="221"/>
      <c r="C345" s="221"/>
      <c r="D345" s="212"/>
    </row>
    <row r="346" spans="1:4" ht="20.25" customHeight="1" x14ac:dyDescent="0.3">
      <c r="A346" s="221"/>
      <c r="B346" s="221"/>
      <c r="C346" s="221"/>
      <c r="D346" s="212"/>
    </row>
    <row r="347" spans="1:4" ht="20.25" customHeight="1" x14ac:dyDescent="0.3">
      <c r="A347" s="221"/>
      <c r="B347" s="221"/>
      <c r="C347" s="221"/>
      <c r="D347" s="212"/>
    </row>
    <row r="348" spans="1:4" ht="20.25" customHeight="1" x14ac:dyDescent="0.3">
      <c r="A348" s="221"/>
      <c r="B348" s="221"/>
      <c r="C348" s="221"/>
      <c r="D348" s="212"/>
    </row>
    <row r="349" spans="1:4" ht="20.25" customHeight="1" x14ac:dyDescent="0.3">
      <c r="A349" s="221"/>
      <c r="B349" s="221"/>
      <c r="C349" s="221"/>
      <c r="D349" s="212"/>
    </row>
    <row r="350" spans="1:4" ht="20.25" customHeight="1" x14ac:dyDescent="0.3">
      <c r="A350" s="221"/>
      <c r="B350" s="221"/>
      <c r="C350" s="221"/>
      <c r="D350" s="212"/>
    </row>
    <row r="351" spans="1:4" ht="20.25" customHeight="1" x14ac:dyDescent="0.3">
      <c r="A351" s="221"/>
      <c r="B351" s="221"/>
      <c r="C351" s="221"/>
      <c r="D351" s="212"/>
    </row>
    <row r="352" spans="1:4" ht="20.25" customHeight="1" x14ac:dyDescent="0.3">
      <c r="A352" s="221"/>
      <c r="B352" s="221"/>
      <c r="C352" s="221"/>
      <c r="D352" s="212"/>
    </row>
    <row r="353" spans="1:4" ht="20.25" customHeight="1" x14ac:dyDescent="0.3">
      <c r="A353" s="221"/>
      <c r="B353" s="221"/>
      <c r="C353" s="221"/>
      <c r="D353" s="212"/>
    </row>
    <row r="354" spans="1:4" ht="20.25" customHeight="1" x14ac:dyDescent="0.3">
      <c r="A354" s="221"/>
      <c r="B354" s="221"/>
      <c r="C354" s="221"/>
      <c r="D354" s="212"/>
    </row>
    <row r="355" spans="1:4" ht="20.25" customHeight="1" x14ac:dyDescent="0.3">
      <c r="A355" s="221"/>
      <c r="B355" s="221"/>
      <c r="C355" s="221"/>
      <c r="D355" s="212"/>
    </row>
    <row r="356" spans="1:4" ht="20.25" customHeight="1" x14ac:dyDescent="0.3">
      <c r="A356" s="221"/>
      <c r="B356" s="221"/>
      <c r="C356" s="221"/>
      <c r="D356" s="212"/>
    </row>
    <row r="357" spans="1:4" ht="20.25" customHeight="1" x14ac:dyDescent="0.3">
      <c r="A357" s="221"/>
      <c r="B357" s="221"/>
      <c r="C357" s="221"/>
      <c r="D357" s="212"/>
    </row>
    <row r="358" spans="1:4" ht="20.25" customHeight="1" x14ac:dyDescent="0.3">
      <c r="A358" s="221"/>
      <c r="B358" s="221"/>
      <c r="C358" s="221"/>
      <c r="D358" s="212"/>
    </row>
    <row r="359" spans="1:4" ht="20.25" customHeight="1" x14ac:dyDescent="0.3">
      <c r="A359" s="221"/>
      <c r="B359" s="221"/>
      <c r="C359" s="221"/>
      <c r="D359" s="212"/>
    </row>
    <row r="360" spans="1:4" ht="20.25" customHeight="1" x14ac:dyDescent="0.3">
      <c r="A360" s="221"/>
      <c r="B360" s="221"/>
      <c r="C360" s="221"/>
      <c r="D360" s="212"/>
    </row>
    <row r="361" spans="1:4" ht="20.25" customHeight="1" x14ac:dyDescent="0.3">
      <c r="A361" s="221"/>
      <c r="B361" s="221"/>
      <c r="C361" s="221"/>
      <c r="D361" s="212"/>
    </row>
    <row r="362" spans="1:4" ht="20.25" customHeight="1" x14ac:dyDescent="0.3">
      <c r="A362" s="221"/>
      <c r="B362" s="221"/>
      <c r="C362" s="221"/>
      <c r="D362" s="212"/>
    </row>
    <row r="363" spans="1:4" ht="20.25" customHeight="1" x14ac:dyDescent="0.3">
      <c r="A363" s="221"/>
      <c r="B363" s="221"/>
      <c r="C363" s="221"/>
      <c r="D363" s="212"/>
    </row>
    <row r="364" spans="1:4" ht="20.25" customHeight="1" x14ac:dyDescent="0.3">
      <c r="A364" s="221"/>
      <c r="B364" s="221"/>
      <c r="C364" s="221"/>
      <c r="D364" s="212"/>
    </row>
    <row r="365" spans="1:4" ht="20.25" customHeight="1" x14ac:dyDescent="0.3">
      <c r="A365" s="221"/>
      <c r="B365" s="221"/>
      <c r="C365" s="221"/>
      <c r="D365" s="212"/>
    </row>
    <row r="366" spans="1:4" ht="20.25" customHeight="1" x14ac:dyDescent="0.3">
      <c r="A366" s="221"/>
      <c r="B366" s="221"/>
      <c r="C366" s="221"/>
      <c r="D366" s="212"/>
    </row>
    <row r="367" spans="1:4" ht="20.25" customHeight="1" x14ac:dyDescent="0.3">
      <c r="A367" s="221"/>
      <c r="B367" s="221"/>
      <c r="C367" s="221"/>
      <c r="D367" s="212"/>
    </row>
    <row r="368" spans="1:4" ht="20.25" customHeight="1" x14ac:dyDescent="0.3">
      <c r="A368" s="221"/>
      <c r="B368" s="221"/>
      <c r="C368" s="221"/>
      <c r="D368" s="212"/>
    </row>
    <row r="369" spans="1:4" ht="20.25" customHeight="1" x14ac:dyDescent="0.3">
      <c r="A369" s="221"/>
      <c r="B369" s="221"/>
      <c r="C369" s="221"/>
      <c r="D369" s="212"/>
    </row>
    <row r="370" spans="1:4" ht="20.25" customHeight="1" x14ac:dyDescent="0.3">
      <c r="A370" s="221"/>
      <c r="B370" s="221"/>
      <c r="C370" s="221"/>
      <c r="D370" s="212"/>
    </row>
    <row r="371" spans="1:4" ht="20.25" customHeight="1" x14ac:dyDescent="0.3">
      <c r="A371" s="221"/>
      <c r="B371" s="221"/>
      <c r="C371" s="221"/>
      <c r="D371" s="212"/>
    </row>
    <row r="372" spans="1:4" ht="20.25" customHeight="1" x14ac:dyDescent="0.3">
      <c r="A372" s="221"/>
      <c r="B372" s="221"/>
      <c r="C372" s="221"/>
      <c r="D372" s="212"/>
    </row>
    <row r="373" spans="1:4" ht="20.25" customHeight="1" x14ac:dyDescent="0.3">
      <c r="A373" s="221"/>
      <c r="B373" s="221"/>
      <c r="C373" s="221"/>
      <c r="D373" s="212"/>
    </row>
    <row r="374" spans="1:4" ht="20.25" customHeight="1" x14ac:dyDescent="0.3">
      <c r="A374" s="221"/>
      <c r="B374" s="221"/>
      <c r="C374" s="221"/>
      <c r="D374" s="212"/>
    </row>
    <row r="375" spans="1:4" ht="20.25" customHeight="1" x14ac:dyDescent="0.3">
      <c r="A375" s="221"/>
      <c r="B375" s="221"/>
      <c r="C375" s="221"/>
      <c r="D375" s="212"/>
    </row>
    <row r="376" spans="1:4" ht="20.25" customHeight="1" x14ac:dyDescent="0.3">
      <c r="A376" s="221"/>
      <c r="B376" s="221"/>
      <c r="C376" s="221"/>
      <c r="D376" s="212"/>
    </row>
    <row r="377" spans="1:4" ht="20.25" customHeight="1" x14ac:dyDescent="0.3">
      <c r="A377" s="221"/>
      <c r="B377" s="221"/>
      <c r="C377" s="221"/>
      <c r="D377" s="212"/>
    </row>
    <row r="378" spans="1:4" ht="20.25" customHeight="1" x14ac:dyDescent="0.3">
      <c r="A378" s="221"/>
      <c r="B378" s="221"/>
      <c r="C378" s="221"/>
      <c r="D378" s="212"/>
    </row>
    <row r="379" spans="1:4" ht="20.25" customHeight="1" x14ac:dyDescent="0.3">
      <c r="A379" s="221"/>
      <c r="B379" s="221"/>
      <c r="C379" s="221"/>
      <c r="D379" s="212"/>
    </row>
    <row r="380" spans="1:4" ht="20.25" customHeight="1" x14ac:dyDescent="0.3">
      <c r="A380" s="221"/>
      <c r="B380" s="221"/>
      <c r="C380" s="221"/>
      <c r="D380" s="212"/>
    </row>
    <row r="381" spans="1:4" ht="20.25" customHeight="1" x14ac:dyDescent="0.3">
      <c r="A381" s="221"/>
      <c r="B381" s="221"/>
      <c r="C381" s="221"/>
      <c r="D381" s="212"/>
    </row>
    <row r="382" spans="1:4" ht="20.25" customHeight="1" x14ac:dyDescent="0.3">
      <c r="A382" s="221"/>
      <c r="B382" s="221"/>
      <c r="C382" s="221"/>
      <c r="D382" s="212"/>
    </row>
    <row r="383" spans="1:4" ht="20.25" customHeight="1" x14ac:dyDescent="0.3">
      <c r="A383" s="221"/>
      <c r="B383" s="221"/>
      <c r="C383" s="221"/>
      <c r="D383" s="212"/>
    </row>
    <row r="384" spans="1:4" ht="20.25" customHeight="1" x14ac:dyDescent="0.3">
      <c r="A384" s="221"/>
      <c r="B384" s="221"/>
      <c r="C384" s="221"/>
      <c r="D384" s="212"/>
    </row>
    <row r="385" spans="1:4" ht="20.25" customHeight="1" x14ac:dyDescent="0.3">
      <c r="A385" s="221"/>
      <c r="B385" s="221"/>
      <c r="C385" s="221"/>
      <c r="D385" s="212"/>
    </row>
    <row r="386" spans="1:4" ht="20.25" customHeight="1" x14ac:dyDescent="0.3">
      <c r="A386" s="221"/>
      <c r="B386" s="221"/>
      <c r="C386" s="221"/>
      <c r="D386" s="212"/>
    </row>
    <row r="387" spans="1:4" ht="20.25" customHeight="1" x14ac:dyDescent="0.3">
      <c r="A387" s="221"/>
      <c r="B387" s="221"/>
      <c r="C387" s="221"/>
      <c r="D387" s="212"/>
    </row>
    <row r="388" spans="1:4" ht="20.25" customHeight="1" x14ac:dyDescent="0.3">
      <c r="A388" s="221"/>
      <c r="B388" s="221"/>
      <c r="C388" s="221"/>
      <c r="D388" s="212"/>
    </row>
    <row r="389" spans="1:4" ht="20.25" customHeight="1" x14ac:dyDescent="0.3">
      <c r="A389" s="221"/>
      <c r="B389" s="221"/>
      <c r="C389" s="221"/>
      <c r="D389" s="212"/>
    </row>
    <row r="390" spans="1:4" ht="20.25" customHeight="1" x14ac:dyDescent="0.3">
      <c r="A390" s="221"/>
      <c r="B390" s="221"/>
      <c r="C390" s="221"/>
      <c r="D390" s="212"/>
    </row>
    <row r="391" spans="1:4" ht="20.25" customHeight="1" x14ac:dyDescent="0.3">
      <c r="A391" s="221"/>
      <c r="B391" s="221"/>
      <c r="C391" s="221"/>
      <c r="D391" s="212"/>
    </row>
    <row r="392" spans="1:4" ht="20.25" customHeight="1" x14ac:dyDescent="0.3">
      <c r="A392" s="221"/>
      <c r="B392" s="221"/>
      <c r="C392" s="221"/>
      <c r="D392" s="212"/>
    </row>
    <row r="393" spans="1:4" ht="20.25" customHeight="1" x14ac:dyDescent="0.3">
      <c r="A393" s="221"/>
      <c r="B393" s="221"/>
      <c r="C393" s="221"/>
      <c r="D393" s="212"/>
    </row>
    <row r="394" spans="1:4" ht="20.25" customHeight="1" x14ac:dyDescent="0.3">
      <c r="A394" s="221"/>
      <c r="B394" s="221"/>
      <c r="C394" s="221"/>
      <c r="D394" s="212"/>
    </row>
    <row r="395" spans="1:4" ht="20.25" customHeight="1" x14ac:dyDescent="0.3">
      <c r="A395" s="221"/>
      <c r="B395" s="221"/>
      <c r="C395" s="221"/>
      <c r="D395" s="212"/>
    </row>
    <row r="396" spans="1:4" ht="20.25" customHeight="1" x14ac:dyDescent="0.3">
      <c r="A396" s="221"/>
      <c r="B396" s="221"/>
      <c r="C396" s="221"/>
      <c r="D396" s="212"/>
    </row>
    <row r="397" spans="1:4" ht="20.25" customHeight="1" x14ac:dyDescent="0.3">
      <c r="A397" s="221"/>
      <c r="B397" s="221"/>
      <c r="C397" s="221"/>
      <c r="D397" s="212"/>
    </row>
    <row r="398" spans="1:4" ht="20.25" customHeight="1" x14ac:dyDescent="0.3">
      <c r="A398" s="221"/>
      <c r="B398" s="221"/>
      <c r="C398" s="221"/>
      <c r="D398" s="212"/>
    </row>
    <row r="399" spans="1:4" ht="20.25" customHeight="1" x14ac:dyDescent="0.3">
      <c r="A399" s="221"/>
      <c r="B399" s="221"/>
      <c r="C399" s="221"/>
      <c r="D399" s="212"/>
    </row>
    <row r="400" spans="1:4" ht="20.25" customHeight="1" x14ac:dyDescent="0.3">
      <c r="A400" s="221"/>
      <c r="B400" s="221"/>
      <c r="C400" s="221"/>
      <c r="D400" s="212"/>
    </row>
    <row r="401" spans="1:4" ht="20.25" customHeight="1" x14ac:dyDescent="0.3">
      <c r="A401" s="221"/>
      <c r="B401" s="221"/>
      <c r="C401" s="221"/>
      <c r="D401" s="212"/>
    </row>
    <row r="402" spans="1:4" ht="20.25" customHeight="1" x14ac:dyDescent="0.3">
      <c r="A402" s="221"/>
      <c r="B402" s="221"/>
      <c r="C402" s="221"/>
      <c r="D402" s="212"/>
    </row>
    <row r="403" spans="1:4" ht="20.25" customHeight="1" x14ac:dyDescent="0.3">
      <c r="A403" s="221"/>
      <c r="B403" s="221"/>
      <c r="C403" s="221"/>
      <c r="D403" s="212"/>
    </row>
    <row r="404" spans="1:4" ht="20.25" customHeight="1" x14ac:dyDescent="0.3">
      <c r="A404" s="221"/>
      <c r="B404" s="221"/>
      <c r="C404" s="221"/>
      <c r="D404" s="212"/>
    </row>
    <row r="405" spans="1:4" ht="20.25" customHeight="1" x14ac:dyDescent="0.3">
      <c r="A405" s="221"/>
      <c r="B405" s="221"/>
      <c r="C405" s="221"/>
      <c r="D405" s="212"/>
    </row>
    <row r="406" spans="1:4" ht="20.25" customHeight="1" x14ac:dyDescent="0.3">
      <c r="A406" s="221"/>
      <c r="B406" s="221"/>
      <c r="C406" s="221"/>
      <c r="D406" s="212"/>
    </row>
    <row r="407" spans="1:4" ht="20.25" customHeight="1" x14ac:dyDescent="0.3">
      <c r="A407" s="221"/>
      <c r="B407" s="221"/>
      <c r="C407" s="221"/>
      <c r="D407" s="212"/>
    </row>
    <row r="408" spans="1:4" ht="20.25" customHeight="1" x14ac:dyDescent="0.3">
      <c r="A408" s="221"/>
      <c r="B408" s="221"/>
      <c r="C408" s="221"/>
      <c r="D408" s="212"/>
    </row>
    <row r="409" spans="1:4" ht="20.25" customHeight="1" x14ac:dyDescent="0.3">
      <c r="A409" s="221"/>
      <c r="B409" s="221"/>
      <c r="C409" s="221"/>
      <c r="D409" s="212"/>
    </row>
    <row r="410" spans="1:4" ht="20.25" customHeight="1" x14ac:dyDescent="0.3">
      <c r="A410" s="221"/>
      <c r="B410" s="221"/>
      <c r="C410" s="221"/>
      <c r="D410" s="212"/>
    </row>
    <row r="411" spans="1:4" ht="20.25" customHeight="1" x14ac:dyDescent="0.3">
      <c r="A411" s="221"/>
      <c r="B411" s="221"/>
      <c r="C411" s="221"/>
      <c r="D411" s="212"/>
    </row>
    <row r="412" spans="1:4" ht="20.25" customHeight="1" x14ac:dyDescent="0.3">
      <c r="A412" s="221"/>
      <c r="B412" s="221"/>
      <c r="C412" s="221"/>
      <c r="D412" s="212"/>
    </row>
    <row r="413" spans="1:4" ht="20.25" customHeight="1" x14ac:dyDescent="0.3">
      <c r="A413" s="221"/>
      <c r="B413" s="221"/>
      <c r="C413" s="221"/>
      <c r="D413" s="212"/>
    </row>
    <row r="414" spans="1:4" ht="20.25" customHeight="1" x14ac:dyDescent="0.3">
      <c r="A414" s="221"/>
      <c r="B414" s="221"/>
      <c r="C414" s="221"/>
      <c r="D414" s="212"/>
    </row>
    <row r="415" spans="1:4" ht="20.25" customHeight="1" x14ac:dyDescent="0.3">
      <c r="A415" s="221"/>
      <c r="B415" s="221"/>
      <c r="C415" s="221"/>
      <c r="D415" s="212"/>
    </row>
    <row r="416" spans="1:4" ht="20.25" customHeight="1" x14ac:dyDescent="0.3">
      <c r="A416" s="221"/>
      <c r="B416" s="221"/>
      <c r="C416" s="221"/>
      <c r="D416" s="212"/>
    </row>
    <row r="417" spans="1:4" ht="20.25" customHeight="1" x14ac:dyDescent="0.3">
      <c r="A417" s="221"/>
      <c r="B417" s="221"/>
      <c r="C417" s="221"/>
      <c r="D417" s="212"/>
    </row>
    <row r="418" spans="1:4" ht="20.25" customHeight="1" x14ac:dyDescent="0.3">
      <c r="A418" s="221"/>
      <c r="B418" s="221"/>
      <c r="C418" s="221"/>
      <c r="D418" s="212"/>
    </row>
    <row r="419" spans="1:4" ht="20.25" customHeight="1" x14ac:dyDescent="0.3">
      <c r="A419" s="221"/>
      <c r="B419" s="221"/>
      <c r="C419" s="221"/>
      <c r="D419" s="212"/>
    </row>
    <row r="420" spans="1:4" ht="20.25" customHeight="1" x14ac:dyDescent="0.3">
      <c r="A420" s="221"/>
      <c r="B420" s="221"/>
      <c r="C420" s="221"/>
      <c r="D420" s="212"/>
    </row>
    <row r="421" spans="1:4" ht="20.25" customHeight="1" x14ac:dyDescent="0.3">
      <c r="A421" s="221"/>
      <c r="B421" s="221"/>
      <c r="C421" s="221"/>
      <c r="D421" s="212"/>
    </row>
    <row r="422" spans="1:4" ht="20.25" customHeight="1" x14ac:dyDescent="0.3">
      <c r="A422" s="221"/>
      <c r="B422" s="221"/>
      <c r="C422" s="221"/>
      <c r="D422" s="212"/>
    </row>
    <row r="423" spans="1:4" ht="20.25" customHeight="1" x14ac:dyDescent="0.3">
      <c r="A423" s="221"/>
      <c r="B423" s="221"/>
      <c r="C423" s="221"/>
      <c r="D423" s="212"/>
    </row>
    <row r="424" spans="1:4" ht="20.25" customHeight="1" x14ac:dyDescent="0.3">
      <c r="A424" s="221"/>
      <c r="B424" s="221"/>
      <c r="C424" s="221"/>
      <c r="D424" s="212"/>
    </row>
    <row r="425" spans="1:4" ht="20.25" customHeight="1" x14ac:dyDescent="0.3">
      <c r="A425" s="221"/>
      <c r="B425" s="221"/>
      <c r="C425" s="221"/>
      <c r="D425" s="212"/>
    </row>
    <row r="426" spans="1:4" ht="20.25" customHeight="1" x14ac:dyDescent="0.3">
      <c r="A426" s="221"/>
      <c r="B426" s="221"/>
      <c r="C426" s="221"/>
      <c r="D426" s="212"/>
    </row>
    <row r="427" spans="1:4" ht="20.25" customHeight="1" x14ac:dyDescent="0.3">
      <c r="A427" s="221"/>
      <c r="B427" s="221"/>
      <c r="C427" s="221"/>
      <c r="D427" s="212"/>
    </row>
    <row r="428" spans="1:4" ht="20.25" customHeight="1" x14ac:dyDescent="0.3">
      <c r="A428" s="221"/>
      <c r="B428" s="221"/>
      <c r="C428" s="221"/>
      <c r="D428" s="212"/>
    </row>
    <row r="429" spans="1:4" ht="20.25" customHeight="1" x14ac:dyDescent="0.3">
      <c r="A429" s="221"/>
      <c r="B429" s="221"/>
      <c r="C429" s="221"/>
      <c r="D429" s="212"/>
    </row>
    <row r="430" spans="1:4" ht="20.25" customHeight="1" x14ac:dyDescent="0.3">
      <c r="A430" s="221"/>
      <c r="B430" s="221"/>
      <c r="C430" s="221"/>
      <c r="D430" s="212"/>
    </row>
    <row r="431" spans="1:4" ht="20.25" customHeight="1" x14ac:dyDescent="0.3">
      <c r="A431" s="221"/>
      <c r="B431" s="221"/>
      <c r="C431" s="221"/>
      <c r="D431" s="212"/>
    </row>
    <row r="432" spans="1:4" ht="20.25" customHeight="1" x14ac:dyDescent="0.3">
      <c r="A432" s="221"/>
      <c r="B432" s="221"/>
      <c r="C432" s="221"/>
      <c r="D432" s="212"/>
    </row>
    <row r="433" spans="1:4" ht="20.25" customHeight="1" x14ac:dyDescent="0.3">
      <c r="A433" s="221"/>
      <c r="B433" s="221"/>
      <c r="C433" s="221"/>
      <c r="D433" s="212"/>
    </row>
    <row r="434" spans="1:4" ht="20.25" customHeight="1" x14ac:dyDescent="0.3">
      <c r="A434" s="221"/>
      <c r="B434" s="221"/>
      <c r="C434" s="221"/>
      <c r="D434" s="212"/>
    </row>
    <row r="435" spans="1:4" ht="20.25" customHeight="1" x14ac:dyDescent="0.3">
      <c r="A435" s="221"/>
      <c r="B435" s="221"/>
      <c r="C435" s="221"/>
      <c r="D435" s="212"/>
    </row>
    <row r="436" spans="1:4" ht="20.25" customHeight="1" x14ac:dyDescent="0.3">
      <c r="A436" s="221"/>
      <c r="B436" s="221"/>
      <c r="C436" s="221"/>
      <c r="D436" s="212"/>
    </row>
    <row r="437" spans="1:4" ht="20.25" customHeight="1" x14ac:dyDescent="0.3">
      <c r="A437" s="221"/>
      <c r="B437" s="221"/>
      <c r="C437" s="221"/>
      <c r="D437" s="212"/>
    </row>
    <row r="438" spans="1:4" ht="20.25" customHeight="1" x14ac:dyDescent="0.3">
      <c r="A438" s="221"/>
      <c r="B438" s="221"/>
      <c r="C438" s="221"/>
      <c r="D438" s="212"/>
    </row>
    <row r="439" spans="1:4" ht="20.25" customHeight="1" x14ac:dyDescent="0.3">
      <c r="A439" s="221"/>
      <c r="B439" s="221"/>
      <c r="C439" s="221"/>
      <c r="D439" s="212"/>
    </row>
    <row r="440" spans="1:4" ht="20.25" customHeight="1" x14ac:dyDescent="0.3">
      <c r="A440" s="221"/>
      <c r="B440" s="221"/>
      <c r="C440" s="221"/>
      <c r="D440" s="212"/>
    </row>
    <row r="441" spans="1:4" ht="20.25" customHeight="1" x14ac:dyDescent="0.3">
      <c r="A441" s="221"/>
      <c r="B441" s="221"/>
      <c r="C441" s="221"/>
      <c r="D441" s="212"/>
    </row>
    <row r="442" spans="1:4" ht="20.25" customHeight="1" x14ac:dyDescent="0.3">
      <c r="A442" s="221"/>
      <c r="B442" s="221"/>
      <c r="C442" s="221"/>
      <c r="D442" s="212"/>
    </row>
    <row r="443" spans="1:4" ht="20.25" customHeight="1" x14ac:dyDescent="0.3">
      <c r="A443" s="221"/>
      <c r="B443" s="221"/>
      <c r="C443" s="221"/>
      <c r="D443" s="212"/>
    </row>
    <row r="444" spans="1:4" ht="20.25" customHeight="1" x14ac:dyDescent="0.3">
      <c r="A444" s="221"/>
      <c r="B444" s="221"/>
      <c r="C444" s="221"/>
      <c r="D444" s="212"/>
    </row>
    <row r="445" spans="1:4" ht="20.25" customHeight="1" x14ac:dyDescent="0.3">
      <c r="A445" s="221"/>
      <c r="B445" s="221"/>
      <c r="C445" s="221"/>
      <c r="D445" s="212"/>
    </row>
    <row r="446" spans="1:4" ht="20.25" customHeight="1" x14ac:dyDescent="0.3">
      <c r="A446" s="221"/>
      <c r="B446" s="221"/>
      <c r="C446" s="221"/>
      <c r="D446" s="212"/>
    </row>
    <row r="447" spans="1:4" ht="20.25" customHeight="1" x14ac:dyDescent="0.3">
      <c r="A447" s="221"/>
      <c r="B447" s="221"/>
      <c r="C447" s="221"/>
      <c r="D447" s="212"/>
    </row>
    <row r="448" spans="1:4" ht="20.25" customHeight="1" x14ac:dyDescent="0.3">
      <c r="A448" s="221"/>
      <c r="B448" s="221"/>
      <c r="C448" s="221"/>
      <c r="D448" s="212"/>
    </row>
    <row r="449" spans="1:4" ht="20.25" customHeight="1" x14ac:dyDescent="0.3">
      <c r="A449" s="221"/>
      <c r="B449" s="221"/>
      <c r="C449" s="221"/>
      <c r="D449" s="212"/>
    </row>
    <row r="450" spans="1:4" ht="20.25" customHeight="1" x14ac:dyDescent="0.3">
      <c r="A450" s="221"/>
      <c r="B450" s="221"/>
      <c r="C450" s="221"/>
      <c r="D450" s="212"/>
    </row>
    <row r="451" spans="1:4" ht="20.25" customHeight="1" x14ac:dyDescent="0.3">
      <c r="A451" s="221"/>
      <c r="B451" s="221"/>
      <c r="C451" s="221"/>
      <c r="D451" s="212"/>
    </row>
    <row r="452" spans="1:4" ht="20.25" customHeight="1" x14ac:dyDescent="0.3">
      <c r="A452" s="221"/>
      <c r="B452" s="221"/>
      <c r="C452" s="221"/>
      <c r="D452" s="212"/>
    </row>
    <row r="453" spans="1:4" ht="20.25" customHeight="1" x14ac:dyDescent="0.3">
      <c r="A453" s="221"/>
      <c r="B453" s="221"/>
      <c r="C453" s="221"/>
      <c r="D453" s="212"/>
    </row>
    <row r="454" spans="1:4" ht="20.25" customHeight="1" x14ac:dyDescent="0.3">
      <c r="A454" s="221"/>
      <c r="B454" s="221"/>
      <c r="C454" s="221"/>
      <c r="D454" s="212"/>
    </row>
    <row r="455" spans="1:4" ht="20.25" customHeight="1" x14ac:dyDescent="0.3">
      <c r="A455" s="221"/>
      <c r="B455" s="221"/>
      <c r="C455" s="221"/>
      <c r="D455" s="212"/>
    </row>
    <row r="456" spans="1:4" ht="20.25" customHeight="1" x14ac:dyDescent="0.3">
      <c r="A456" s="221"/>
      <c r="B456" s="221"/>
      <c r="C456" s="221"/>
      <c r="D456" s="212"/>
    </row>
    <row r="457" spans="1:4" ht="20.25" customHeight="1" x14ac:dyDescent="0.3">
      <c r="A457" s="221"/>
      <c r="B457" s="221"/>
      <c r="C457" s="221"/>
      <c r="D457" s="212"/>
    </row>
    <row r="458" spans="1:4" ht="20.25" customHeight="1" x14ac:dyDescent="0.3">
      <c r="A458" s="221"/>
      <c r="B458" s="221"/>
      <c r="C458" s="221"/>
      <c r="D458" s="212"/>
    </row>
    <row r="459" spans="1:4" ht="20.25" customHeight="1" x14ac:dyDescent="0.3">
      <c r="A459" s="221"/>
      <c r="B459" s="221"/>
      <c r="C459" s="221"/>
      <c r="D459" s="212"/>
    </row>
    <row r="460" spans="1:4" ht="20.25" customHeight="1" x14ac:dyDescent="0.3">
      <c r="A460" s="221"/>
      <c r="B460" s="221"/>
      <c r="C460" s="221"/>
      <c r="D460" s="212"/>
    </row>
    <row r="461" spans="1:4" ht="20.25" customHeight="1" x14ac:dyDescent="0.3">
      <c r="A461" s="221"/>
      <c r="B461" s="221"/>
      <c r="C461" s="221"/>
      <c r="D461" s="212"/>
    </row>
    <row r="462" spans="1:4" ht="20.25" customHeight="1" x14ac:dyDescent="0.3">
      <c r="A462" s="221"/>
      <c r="B462" s="221"/>
      <c r="C462" s="221"/>
      <c r="D462" s="212"/>
    </row>
    <row r="463" spans="1:4" ht="20.25" customHeight="1" x14ac:dyDescent="0.3">
      <c r="A463" s="221"/>
      <c r="B463" s="221"/>
      <c r="C463" s="221"/>
      <c r="D463" s="212"/>
    </row>
    <row r="464" spans="1:4" ht="20.25" customHeight="1" x14ac:dyDescent="0.3">
      <c r="A464" s="221"/>
      <c r="B464" s="221"/>
      <c r="C464" s="221"/>
      <c r="D464" s="212"/>
    </row>
    <row r="465" spans="1:4" ht="20.25" customHeight="1" x14ac:dyDescent="0.3">
      <c r="A465" s="221"/>
      <c r="B465" s="221"/>
      <c r="C465" s="221"/>
      <c r="D465" s="212"/>
    </row>
    <row r="466" spans="1:4" ht="20.25" customHeight="1" x14ac:dyDescent="0.3">
      <c r="A466" s="221"/>
      <c r="B466" s="221"/>
      <c r="C466" s="221"/>
      <c r="D466" s="212"/>
    </row>
    <row r="467" spans="1:4" ht="20.25" customHeight="1" x14ac:dyDescent="0.3">
      <c r="A467" s="221"/>
      <c r="B467" s="221"/>
      <c r="C467" s="221"/>
      <c r="D467" s="212"/>
    </row>
    <row r="468" spans="1:4" ht="20.25" customHeight="1" x14ac:dyDescent="0.3">
      <c r="A468" s="221"/>
      <c r="B468" s="221"/>
      <c r="C468" s="221"/>
      <c r="D468" s="212"/>
    </row>
    <row r="469" spans="1:4" ht="20.25" customHeight="1" x14ac:dyDescent="0.3">
      <c r="A469" s="221"/>
      <c r="B469" s="221"/>
      <c r="C469" s="221"/>
      <c r="D469" s="212"/>
    </row>
    <row r="470" spans="1:4" ht="20.25" customHeight="1" x14ac:dyDescent="0.3">
      <c r="A470" s="221"/>
      <c r="B470" s="221"/>
      <c r="C470" s="221"/>
      <c r="D470" s="212"/>
    </row>
    <row r="471" spans="1:4" ht="20.25" customHeight="1" x14ac:dyDescent="0.3">
      <c r="A471" s="221"/>
      <c r="B471" s="221"/>
      <c r="C471" s="221"/>
      <c r="D471" s="212"/>
    </row>
    <row r="472" spans="1:4" ht="20.25" customHeight="1" x14ac:dyDescent="0.3">
      <c r="A472" s="221"/>
      <c r="B472" s="221"/>
      <c r="C472" s="221"/>
      <c r="D472" s="212"/>
    </row>
    <row r="473" spans="1:4" ht="20.25" customHeight="1" x14ac:dyDescent="0.3">
      <c r="A473" s="221"/>
      <c r="B473" s="221"/>
      <c r="C473" s="221"/>
      <c r="D473" s="212"/>
    </row>
    <row r="474" spans="1:4" ht="20.25" customHeight="1" x14ac:dyDescent="0.3">
      <c r="A474" s="221"/>
      <c r="B474" s="221"/>
      <c r="C474" s="221"/>
      <c r="D474" s="212"/>
    </row>
    <row r="475" spans="1:4" ht="20.25" customHeight="1" x14ac:dyDescent="0.3">
      <c r="A475" s="221"/>
      <c r="B475" s="221"/>
      <c r="C475" s="221"/>
      <c r="D475" s="212"/>
    </row>
    <row r="476" spans="1:4" ht="20.25" customHeight="1" x14ac:dyDescent="0.3">
      <c r="A476" s="221"/>
      <c r="B476" s="221"/>
      <c r="C476" s="221"/>
      <c r="D476" s="212"/>
    </row>
    <row r="477" spans="1:4" ht="20.25" customHeight="1" x14ac:dyDescent="0.3">
      <c r="A477" s="221"/>
      <c r="B477" s="221"/>
      <c r="C477" s="221"/>
      <c r="D477" s="212"/>
    </row>
    <row r="478" spans="1:4" ht="20.25" customHeight="1" x14ac:dyDescent="0.3">
      <c r="A478" s="221"/>
      <c r="B478" s="221"/>
      <c r="C478" s="221"/>
      <c r="D478" s="212"/>
    </row>
    <row r="479" spans="1:4" ht="20.25" customHeight="1" x14ac:dyDescent="0.3">
      <c r="A479" s="221"/>
      <c r="B479" s="221"/>
      <c r="C479" s="221"/>
      <c r="D479" s="212"/>
    </row>
    <row r="480" spans="1:4" ht="20.25" customHeight="1" x14ac:dyDescent="0.3">
      <c r="A480" s="221"/>
      <c r="B480" s="221"/>
      <c r="C480" s="221"/>
      <c r="D480" s="212"/>
    </row>
    <row r="481" spans="1:4" ht="20.25" customHeight="1" x14ac:dyDescent="0.3">
      <c r="A481" s="221"/>
      <c r="B481" s="221"/>
      <c r="C481" s="221"/>
      <c r="D481" s="212"/>
    </row>
    <row r="482" spans="1:4" ht="20.25" customHeight="1" x14ac:dyDescent="0.3">
      <c r="A482" s="221"/>
      <c r="B482" s="221"/>
      <c r="C482" s="221"/>
      <c r="D482" s="212"/>
    </row>
    <row r="483" spans="1:4" ht="20.25" customHeight="1" x14ac:dyDescent="0.3">
      <c r="A483" s="221"/>
      <c r="B483" s="221"/>
      <c r="C483" s="221"/>
      <c r="D483" s="212"/>
    </row>
    <row r="484" spans="1:4" ht="20.25" customHeight="1" x14ac:dyDescent="0.3">
      <c r="A484" s="221"/>
      <c r="B484" s="221"/>
      <c r="C484" s="221"/>
      <c r="D484" s="212"/>
    </row>
    <row r="485" spans="1:4" ht="20.25" customHeight="1" x14ac:dyDescent="0.3">
      <c r="A485" s="221"/>
      <c r="B485" s="221"/>
      <c r="C485" s="221"/>
      <c r="D485" s="212"/>
    </row>
    <row r="486" spans="1:4" ht="20.25" customHeight="1" x14ac:dyDescent="0.3">
      <c r="A486" s="221"/>
      <c r="B486" s="221"/>
      <c r="C486" s="221"/>
      <c r="D486" s="212"/>
    </row>
    <row r="487" spans="1:4" ht="20.25" customHeight="1" x14ac:dyDescent="0.3">
      <c r="A487" s="221"/>
      <c r="B487" s="221"/>
      <c r="C487" s="221"/>
      <c r="D487" s="212"/>
    </row>
    <row r="488" spans="1:4" ht="20.25" customHeight="1" x14ac:dyDescent="0.3">
      <c r="A488" s="221"/>
      <c r="B488" s="221"/>
      <c r="C488" s="221"/>
      <c r="D488" s="212"/>
    </row>
    <row r="489" spans="1:4" ht="20.25" customHeight="1" x14ac:dyDescent="0.3">
      <c r="A489" s="221"/>
      <c r="B489" s="221"/>
      <c r="C489" s="221"/>
      <c r="D489" s="212"/>
    </row>
    <row r="490" spans="1:4" ht="20.25" customHeight="1" x14ac:dyDescent="0.3">
      <c r="A490" s="221"/>
      <c r="B490" s="221"/>
      <c r="C490" s="221"/>
      <c r="D490" s="212"/>
    </row>
    <row r="491" spans="1:4" ht="20.25" customHeight="1" x14ac:dyDescent="0.3">
      <c r="A491" s="221"/>
      <c r="B491" s="221"/>
      <c r="C491" s="221"/>
      <c r="D491" s="212"/>
    </row>
    <row r="492" spans="1:4" ht="20.25" customHeight="1" x14ac:dyDescent="0.3">
      <c r="A492" s="221"/>
      <c r="B492" s="221"/>
      <c r="C492" s="221"/>
      <c r="D492" s="212"/>
    </row>
    <row r="493" spans="1:4" ht="20.25" customHeight="1" x14ac:dyDescent="0.3">
      <c r="A493" s="221"/>
      <c r="B493" s="221"/>
      <c r="C493" s="221"/>
      <c r="D493" s="212"/>
    </row>
    <row r="494" spans="1:4" ht="20.25" customHeight="1" x14ac:dyDescent="0.3">
      <c r="A494" s="221"/>
      <c r="B494" s="221"/>
      <c r="C494" s="221"/>
      <c r="D494" s="212"/>
    </row>
    <row r="495" spans="1:4" ht="20.25" customHeight="1" x14ac:dyDescent="0.3">
      <c r="A495" s="221"/>
      <c r="B495" s="221"/>
      <c r="C495" s="221"/>
      <c r="D495" s="212"/>
    </row>
    <row r="496" spans="1:4" ht="20.25" customHeight="1" x14ac:dyDescent="0.3">
      <c r="A496" s="221"/>
      <c r="B496" s="221"/>
      <c r="C496" s="221"/>
      <c r="D496" s="212"/>
    </row>
    <row r="497" spans="1:4" ht="20.25" customHeight="1" x14ac:dyDescent="0.3">
      <c r="A497" s="221"/>
      <c r="B497" s="221"/>
      <c r="C497" s="221"/>
      <c r="D497" s="212"/>
    </row>
    <row r="498" spans="1:4" ht="20.25" customHeight="1" x14ac:dyDescent="0.3">
      <c r="A498" s="221"/>
      <c r="B498" s="221"/>
      <c r="C498" s="221"/>
      <c r="D498" s="212"/>
    </row>
    <row r="499" spans="1:4" ht="20.25" customHeight="1" x14ac:dyDescent="0.3">
      <c r="A499" s="221"/>
      <c r="B499" s="221"/>
      <c r="C499" s="221"/>
      <c r="D499" s="212"/>
    </row>
    <row r="500" spans="1:4" ht="20.25" customHeight="1" x14ac:dyDescent="0.3">
      <c r="A500" s="221"/>
      <c r="B500" s="221"/>
      <c r="C500" s="221"/>
      <c r="D500" s="212"/>
    </row>
    <row r="501" spans="1:4" ht="20.25" customHeight="1" x14ac:dyDescent="0.3">
      <c r="A501" s="221"/>
      <c r="B501" s="221"/>
      <c r="C501" s="221"/>
      <c r="D501" s="212"/>
    </row>
    <row r="502" spans="1:4" ht="20.25" customHeight="1" x14ac:dyDescent="0.3">
      <c r="A502" s="221"/>
      <c r="B502" s="221"/>
      <c r="C502" s="221"/>
      <c r="D502" s="212"/>
    </row>
    <row r="503" spans="1:4" ht="20.25" customHeight="1" x14ac:dyDescent="0.3">
      <c r="A503" s="221"/>
      <c r="B503" s="221"/>
      <c r="C503" s="221"/>
      <c r="D503" s="212"/>
    </row>
    <row r="504" spans="1:4" ht="20.25" customHeight="1" x14ac:dyDescent="0.3">
      <c r="A504" s="221"/>
      <c r="B504" s="221"/>
      <c r="C504" s="221"/>
      <c r="D504" s="212"/>
    </row>
    <row r="505" spans="1:4" ht="20.25" customHeight="1" x14ac:dyDescent="0.3">
      <c r="A505" s="221"/>
      <c r="B505" s="221"/>
      <c r="C505" s="221"/>
      <c r="D505" s="212"/>
    </row>
    <row r="506" spans="1:4" ht="20.25" customHeight="1" x14ac:dyDescent="0.3">
      <c r="A506" s="221"/>
      <c r="B506" s="221"/>
      <c r="C506" s="221"/>
      <c r="D506" s="212"/>
    </row>
    <row r="507" spans="1:4" ht="20.25" customHeight="1" x14ac:dyDescent="0.3">
      <c r="A507" s="221"/>
      <c r="B507" s="221"/>
      <c r="C507" s="221"/>
      <c r="D507" s="212"/>
    </row>
    <row r="508" spans="1:4" ht="20.25" customHeight="1" x14ac:dyDescent="0.3">
      <c r="A508" s="221"/>
      <c r="B508" s="221"/>
      <c r="C508" s="221"/>
      <c r="D508" s="212"/>
    </row>
    <row r="509" spans="1:4" ht="20.25" customHeight="1" x14ac:dyDescent="0.3">
      <c r="A509" s="221"/>
      <c r="B509" s="221"/>
      <c r="C509" s="221"/>
      <c r="D509" s="212"/>
    </row>
    <row r="510" spans="1:4" ht="20.25" customHeight="1" x14ac:dyDescent="0.3">
      <c r="A510" s="221"/>
      <c r="B510" s="221"/>
      <c r="C510" s="221"/>
      <c r="D510" s="212"/>
    </row>
    <row r="511" spans="1:4" ht="20.25" customHeight="1" x14ac:dyDescent="0.3">
      <c r="A511" s="221"/>
      <c r="B511" s="221"/>
      <c r="C511" s="221"/>
      <c r="D511" s="212"/>
    </row>
    <row r="512" spans="1:4" ht="20.25" customHeight="1" x14ac:dyDescent="0.3">
      <c r="A512" s="221"/>
      <c r="B512" s="221"/>
      <c r="C512" s="221"/>
      <c r="D512" s="212"/>
    </row>
    <row r="513" spans="1:4" ht="20.25" customHeight="1" x14ac:dyDescent="0.3">
      <c r="A513" s="221"/>
      <c r="B513" s="221"/>
      <c r="C513" s="221"/>
      <c r="D513" s="212"/>
    </row>
    <row r="514" spans="1:4" ht="20.25" customHeight="1" x14ac:dyDescent="0.3">
      <c r="A514" s="221"/>
      <c r="B514" s="221"/>
      <c r="C514" s="221"/>
      <c r="D514" s="212"/>
    </row>
    <row r="515" spans="1:4" ht="20.25" customHeight="1" x14ac:dyDescent="0.3">
      <c r="A515" s="221"/>
      <c r="B515" s="221"/>
      <c r="C515" s="221"/>
      <c r="D515" s="212"/>
    </row>
    <row r="516" spans="1:4" ht="20.25" customHeight="1" x14ac:dyDescent="0.3">
      <c r="A516" s="221"/>
      <c r="B516" s="221"/>
      <c r="C516" s="221"/>
      <c r="D516" s="212"/>
    </row>
    <row r="517" spans="1:4" ht="20.25" customHeight="1" x14ac:dyDescent="0.3">
      <c r="A517" s="221"/>
      <c r="B517" s="221"/>
      <c r="C517" s="221"/>
      <c r="D517" s="212"/>
    </row>
    <row r="518" spans="1:4" ht="20.25" customHeight="1" x14ac:dyDescent="0.3">
      <c r="A518" s="221"/>
      <c r="B518" s="221"/>
      <c r="C518" s="221"/>
      <c r="D518" s="212"/>
    </row>
    <row r="519" spans="1:4" ht="20.25" customHeight="1" x14ac:dyDescent="0.3">
      <c r="A519" s="221"/>
      <c r="B519" s="221"/>
      <c r="C519" s="221"/>
      <c r="D519" s="212"/>
    </row>
    <row r="520" spans="1:4" ht="20.25" customHeight="1" x14ac:dyDescent="0.3">
      <c r="A520" s="221"/>
      <c r="B520" s="221"/>
      <c r="C520" s="221"/>
      <c r="D520" s="212"/>
    </row>
    <row r="521" spans="1:4" ht="20.25" customHeight="1" x14ac:dyDescent="0.3">
      <c r="A521" s="221"/>
      <c r="B521" s="221"/>
      <c r="C521" s="221"/>
      <c r="D521" s="212"/>
    </row>
    <row r="522" spans="1:4" ht="20.25" customHeight="1" x14ac:dyDescent="0.3">
      <c r="A522" s="221"/>
      <c r="B522" s="221"/>
      <c r="C522" s="221"/>
      <c r="D522" s="212"/>
    </row>
    <row r="523" spans="1:4" ht="20.25" customHeight="1" x14ac:dyDescent="0.3">
      <c r="A523" s="221"/>
      <c r="B523" s="221"/>
      <c r="C523" s="221"/>
      <c r="D523" s="212"/>
    </row>
    <row r="524" spans="1:4" ht="20.25" customHeight="1" x14ac:dyDescent="0.3">
      <c r="A524" s="221"/>
      <c r="B524" s="221"/>
      <c r="C524" s="221"/>
      <c r="D524" s="212"/>
    </row>
    <row r="525" spans="1:4" ht="20.25" customHeight="1" x14ac:dyDescent="0.3">
      <c r="A525" s="221"/>
      <c r="B525" s="221"/>
      <c r="C525" s="221"/>
      <c r="D525" s="212"/>
    </row>
    <row r="526" spans="1:4" ht="20.25" customHeight="1" x14ac:dyDescent="0.3">
      <c r="A526" s="221"/>
      <c r="B526" s="221"/>
      <c r="C526" s="221"/>
      <c r="D526" s="212"/>
    </row>
    <row r="527" spans="1:4" ht="20.25" customHeight="1" x14ac:dyDescent="0.3">
      <c r="A527" s="221"/>
      <c r="B527" s="221"/>
      <c r="C527" s="221"/>
      <c r="D527" s="212"/>
    </row>
    <row r="528" spans="1:4" ht="20.25" customHeight="1" x14ac:dyDescent="0.3">
      <c r="A528" s="221"/>
      <c r="B528" s="221"/>
      <c r="C528" s="221"/>
      <c r="D528" s="212"/>
    </row>
    <row r="529" spans="1:4" ht="20.25" customHeight="1" x14ac:dyDescent="0.3">
      <c r="A529" s="221"/>
      <c r="B529" s="221"/>
      <c r="C529" s="221"/>
      <c r="D529" s="212"/>
    </row>
    <row r="530" spans="1:4" ht="20.25" customHeight="1" x14ac:dyDescent="0.3">
      <c r="A530" s="221"/>
      <c r="B530" s="221"/>
      <c r="C530" s="221"/>
      <c r="D530" s="212"/>
    </row>
    <row r="531" spans="1:4" ht="20.25" customHeight="1" x14ac:dyDescent="0.3">
      <c r="A531" s="221"/>
      <c r="B531" s="221"/>
      <c r="C531" s="221"/>
      <c r="D531" s="212"/>
    </row>
    <row r="532" spans="1:4" ht="20.25" customHeight="1" x14ac:dyDescent="0.3">
      <c r="A532" s="221"/>
      <c r="B532" s="221"/>
      <c r="C532" s="221"/>
      <c r="D532" s="212"/>
    </row>
    <row r="533" spans="1:4" ht="20.25" customHeight="1" x14ac:dyDescent="0.3">
      <c r="A533" s="221"/>
      <c r="B533" s="221"/>
      <c r="C533" s="221"/>
      <c r="D533" s="212"/>
    </row>
    <row r="534" spans="1:4" ht="20.25" customHeight="1" x14ac:dyDescent="0.3">
      <c r="A534" s="221"/>
      <c r="B534" s="221"/>
      <c r="C534" s="221"/>
      <c r="D534" s="212"/>
    </row>
    <row r="535" spans="1:4" ht="20.25" customHeight="1" x14ac:dyDescent="0.3">
      <c r="A535" s="221"/>
      <c r="B535" s="221"/>
      <c r="C535" s="221"/>
      <c r="D535" s="212"/>
    </row>
    <row r="536" spans="1:4" ht="20.25" customHeight="1" x14ac:dyDescent="0.3">
      <c r="A536" s="221"/>
      <c r="B536" s="221"/>
      <c r="C536" s="221"/>
      <c r="D536" s="212"/>
    </row>
    <row r="537" spans="1:4" ht="20.25" customHeight="1" x14ac:dyDescent="0.3">
      <c r="A537" s="221"/>
      <c r="B537" s="221"/>
      <c r="C537" s="221"/>
      <c r="D537" s="212"/>
    </row>
    <row r="538" spans="1:4" ht="20.25" customHeight="1" x14ac:dyDescent="0.3">
      <c r="A538" s="221"/>
      <c r="B538" s="221"/>
      <c r="C538" s="221"/>
      <c r="D538" s="212"/>
    </row>
    <row r="539" spans="1:4" ht="20.25" customHeight="1" x14ac:dyDescent="0.3">
      <c r="A539" s="221"/>
      <c r="B539" s="221"/>
      <c r="C539" s="221"/>
      <c r="D539" s="212"/>
    </row>
    <row r="540" spans="1:4" ht="20.25" customHeight="1" x14ac:dyDescent="0.3">
      <c r="A540" s="221"/>
      <c r="B540" s="221"/>
      <c r="C540" s="221"/>
      <c r="D540" s="212"/>
    </row>
    <row r="541" spans="1:4" ht="20.25" customHeight="1" x14ac:dyDescent="0.3">
      <c r="A541" s="221"/>
      <c r="B541" s="221"/>
      <c r="C541" s="221"/>
      <c r="D541" s="212"/>
    </row>
    <row r="542" spans="1:4" ht="20.25" customHeight="1" x14ac:dyDescent="0.3">
      <c r="A542" s="221"/>
      <c r="B542" s="221"/>
      <c r="C542" s="221"/>
      <c r="D542" s="212"/>
    </row>
    <row r="543" spans="1:4" ht="20.25" customHeight="1" x14ac:dyDescent="0.3">
      <c r="A543" s="221"/>
      <c r="B543" s="221"/>
      <c r="C543" s="221"/>
      <c r="D543" s="212"/>
    </row>
    <row r="544" spans="1:4" ht="20.25" customHeight="1" x14ac:dyDescent="0.3">
      <c r="A544" s="221"/>
      <c r="B544" s="221"/>
      <c r="C544" s="221"/>
      <c r="D544" s="212"/>
    </row>
    <row r="545" spans="1:4" ht="20.25" customHeight="1" x14ac:dyDescent="0.3">
      <c r="A545" s="221"/>
      <c r="B545" s="221"/>
      <c r="C545" s="221"/>
      <c r="D545" s="212"/>
    </row>
    <row r="546" spans="1:4" ht="20.25" customHeight="1" x14ac:dyDescent="0.3">
      <c r="A546" s="221"/>
      <c r="B546" s="221"/>
      <c r="C546" s="221"/>
      <c r="D546" s="212"/>
    </row>
    <row r="547" spans="1:4" ht="20.25" customHeight="1" x14ac:dyDescent="0.3">
      <c r="A547" s="221"/>
      <c r="B547" s="221"/>
      <c r="C547" s="221"/>
      <c r="D547" s="212"/>
    </row>
    <row r="548" spans="1:4" ht="20.25" customHeight="1" x14ac:dyDescent="0.3">
      <c r="A548" s="221"/>
      <c r="B548" s="221"/>
      <c r="C548" s="221"/>
      <c r="D548" s="212"/>
    </row>
    <row r="549" spans="1:4" ht="20.25" customHeight="1" x14ac:dyDescent="0.3">
      <c r="A549" s="221"/>
      <c r="B549" s="221"/>
      <c r="C549" s="221"/>
      <c r="D549" s="212"/>
    </row>
    <row r="550" spans="1:4" ht="20.25" customHeight="1" x14ac:dyDescent="0.3">
      <c r="A550" s="221"/>
      <c r="B550" s="221"/>
      <c r="C550" s="221"/>
      <c r="D550" s="212"/>
    </row>
    <row r="551" spans="1:4" ht="20.25" customHeight="1" x14ac:dyDescent="0.3">
      <c r="A551" s="221"/>
      <c r="B551" s="221"/>
      <c r="C551" s="221"/>
      <c r="D551" s="212"/>
    </row>
    <row r="552" spans="1:4" ht="20.25" customHeight="1" x14ac:dyDescent="0.3">
      <c r="A552" s="221"/>
      <c r="B552" s="221"/>
      <c r="C552" s="221"/>
      <c r="D552" s="212"/>
    </row>
    <row r="553" spans="1:4" ht="20.25" customHeight="1" x14ac:dyDescent="0.3">
      <c r="A553" s="221"/>
      <c r="B553" s="221"/>
      <c r="C553" s="221"/>
      <c r="D553" s="212"/>
    </row>
    <row r="554" spans="1:4" ht="20.25" customHeight="1" x14ac:dyDescent="0.3">
      <c r="A554" s="221"/>
      <c r="B554" s="221"/>
      <c r="C554" s="221"/>
      <c r="D554" s="212"/>
    </row>
    <row r="555" spans="1:4" ht="20.25" customHeight="1" x14ac:dyDescent="0.3">
      <c r="A555" s="221"/>
      <c r="B555" s="221"/>
      <c r="C555" s="221"/>
      <c r="D555" s="212"/>
    </row>
    <row r="556" spans="1:4" ht="20.25" customHeight="1" x14ac:dyDescent="0.3">
      <c r="A556" s="221"/>
      <c r="B556" s="221"/>
      <c r="C556" s="221"/>
      <c r="D556" s="212"/>
    </row>
    <row r="557" spans="1:4" ht="20.25" customHeight="1" x14ac:dyDescent="0.3">
      <c r="A557" s="221"/>
      <c r="B557" s="221"/>
      <c r="C557" s="221"/>
      <c r="D557" s="212"/>
    </row>
    <row r="558" spans="1:4" ht="20.25" customHeight="1" x14ac:dyDescent="0.3">
      <c r="A558" s="221"/>
      <c r="B558" s="221"/>
      <c r="C558" s="221"/>
      <c r="D558" s="212"/>
    </row>
    <row r="559" spans="1:4" ht="20.25" customHeight="1" x14ac:dyDescent="0.3">
      <c r="A559" s="221"/>
      <c r="B559" s="221"/>
      <c r="C559" s="221"/>
      <c r="D559" s="212"/>
    </row>
    <row r="560" spans="1:4" ht="20.25" customHeight="1" x14ac:dyDescent="0.3">
      <c r="A560" s="221"/>
      <c r="B560" s="221"/>
      <c r="C560" s="221"/>
      <c r="D560" s="212"/>
    </row>
    <row r="561" spans="1:4" ht="20.25" customHeight="1" x14ac:dyDescent="0.3">
      <c r="A561" s="221"/>
      <c r="B561" s="221"/>
      <c r="C561" s="221"/>
      <c r="D561" s="212"/>
    </row>
    <row r="562" spans="1:4" ht="20.25" customHeight="1" x14ac:dyDescent="0.3">
      <c r="A562" s="221"/>
      <c r="B562" s="221"/>
      <c r="C562" s="221"/>
      <c r="D562" s="212"/>
    </row>
    <row r="563" spans="1:4" ht="20.25" customHeight="1" x14ac:dyDescent="0.3">
      <c r="A563" s="221"/>
      <c r="B563" s="221"/>
      <c r="C563" s="221"/>
      <c r="D563" s="212"/>
    </row>
    <row r="564" spans="1:4" ht="20.25" customHeight="1" x14ac:dyDescent="0.3">
      <c r="A564" s="221"/>
      <c r="B564" s="221"/>
      <c r="C564" s="221"/>
      <c r="D564" s="212"/>
    </row>
    <row r="565" spans="1:4" ht="20.25" customHeight="1" x14ac:dyDescent="0.3">
      <c r="A565" s="221"/>
      <c r="B565" s="221"/>
      <c r="C565" s="221"/>
      <c r="D565" s="212"/>
    </row>
    <row r="566" spans="1:4" ht="20.25" customHeight="1" x14ac:dyDescent="0.3">
      <c r="A566" s="221"/>
      <c r="B566" s="221"/>
      <c r="C566" s="221"/>
      <c r="D566" s="212"/>
    </row>
    <row r="567" spans="1:4" ht="20.25" customHeight="1" x14ac:dyDescent="0.3">
      <c r="A567" s="221"/>
      <c r="B567" s="221"/>
      <c r="C567" s="221"/>
      <c r="D567" s="212"/>
    </row>
    <row r="568" spans="1:4" ht="20.25" customHeight="1" x14ac:dyDescent="0.3">
      <c r="A568" s="221"/>
      <c r="B568" s="221"/>
      <c r="C568" s="221"/>
      <c r="D568" s="212"/>
    </row>
    <row r="569" spans="1:4" ht="20.25" customHeight="1" x14ac:dyDescent="0.3">
      <c r="A569" s="221"/>
      <c r="B569" s="221"/>
      <c r="C569" s="221"/>
      <c r="D569" s="212"/>
    </row>
    <row r="570" spans="1:4" ht="20.25" customHeight="1" x14ac:dyDescent="0.3">
      <c r="A570" s="221"/>
      <c r="B570" s="221"/>
      <c r="C570" s="221"/>
      <c r="D570" s="212"/>
    </row>
    <row r="571" spans="1:4" ht="20.25" customHeight="1" x14ac:dyDescent="0.3">
      <c r="A571" s="221"/>
      <c r="B571" s="221"/>
      <c r="C571" s="221"/>
      <c r="D571" s="212"/>
    </row>
    <row r="572" spans="1:4" ht="20.25" customHeight="1" x14ac:dyDescent="0.3">
      <c r="A572" s="221"/>
      <c r="B572" s="221"/>
      <c r="C572" s="221"/>
      <c r="D572" s="212"/>
    </row>
    <row r="573" spans="1:4" ht="20.25" customHeight="1" x14ac:dyDescent="0.3">
      <c r="A573" s="221"/>
      <c r="B573" s="221"/>
      <c r="C573" s="221"/>
      <c r="D573" s="212"/>
    </row>
    <row r="574" spans="1:4" ht="20.25" customHeight="1" x14ac:dyDescent="0.3">
      <c r="A574" s="221"/>
      <c r="B574" s="221"/>
      <c r="C574" s="221"/>
      <c r="D574" s="212"/>
    </row>
    <row r="575" spans="1:4" ht="20.25" customHeight="1" x14ac:dyDescent="0.3">
      <c r="A575" s="221"/>
      <c r="B575" s="221"/>
      <c r="C575" s="221"/>
      <c r="D575" s="212"/>
    </row>
    <row r="576" spans="1:4" ht="20.25" customHeight="1" x14ac:dyDescent="0.3">
      <c r="A576" s="221"/>
      <c r="B576" s="221"/>
      <c r="C576" s="221"/>
      <c r="D576" s="212"/>
    </row>
    <row r="577" spans="1:4" ht="20.25" customHeight="1" x14ac:dyDescent="0.3">
      <c r="A577" s="221"/>
      <c r="B577" s="221"/>
      <c r="C577" s="221"/>
      <c r="D577" s="212"/>
    </row>
    <row r="578" spans="1:4" ht="20.25" customHeight="1" x14ac:dyDescent="0.3">
      <c r="A578" s="221"/>
      <c r="B578" s="221"/>
      <c r="C578" s="221"/>
      <c r="D578" s="212"/>
    </row>
    <row r="579" spans="1:4" ht="20.25" customHeight="1" x14ac:dyDescent="0.3">
      <c r="A579" s="221"/>
      <c r="B579" s="221"/>
      <c r="C579" s="221"/>
      <c r="D579" s="212"/>
    </row>
    <row r="580" spans="1:4" ht="20.25" customHeight="1" x14ac:dyDescent="0.3">
      <c r="A580" s="221"/>
      <c r="B580" s="221"/>
      <c r="C580" s="221"/>
      <c r="D580" s="212"/>
    </row>
    <row r="581" spans="1:4" ht="20.25" customHeight="1" x14ac:dyDescent="0.3">
      <c r="A581" s="221"/>
      <c r="B581" s="221"/>
      <c r="C581" s="221"/>
      <c r="D581" s="212"/>
    </row>
    <row r="582" spans="1:4" ht="20.25" customHeight="1" x14ac:dyDescent="0.3">
      <c r="A582" s="221"/>
      <c r="B582" s="221"/>
      <c r="C582" s="221"/>
      <c r="D582" s="212"/>
    </row>
    <row r="583" spans="1:4" ht="20.25" customHeight="1" x14ac:dyDescent="0.3">
      <c r="A583" s="221"/>
      <c r="B583" s="221"/>
      <c r="C583" s="221"/>
      <c r="D583" s="212"/>
    </row>
    <row r="584" spans="1:4" ht="20.25" customHeight="1" x14ac:dyDescent="0.3">
      <c r="A584" s="221"/>
      <c r="B584" s="221"/>
      <c r="C584" s="221"/>
      <c r="D584" s="212"/>
    </row>
    <row r="585" spans="1:4" ht="20.25" customHeight="1" x14ac:dyDescent="0.3">
      <c r="A585" s="221"/>
      <c r="B585" s="221"/>
      <c r="C585" s="221"/>
      <c r="D585" s="212"/>
    </row>
    <row r="586" spans="1:4" ht="20.25" customHeight="1" x14ac:dyDescent="0.3">
      <c r="A586" s="221"/>
      <c r="B586" s="221"/>
      <c r="C586" s="221"/>
      <c r="D586" s="212"/>
    </row>
    <row r="587" spans="1:4" ht="20.25" customHeight="1" x14ac:dyDescent="0.3">
      <c r="A587" s="221"/>
      <c r="B587" s="221"/>
      <c r="C587" s="221"/>
      <c r="D587" s="212"/>
    </row>
    <row r="588" spans="1:4" ht="20.25" customHeight="1" x14ac:dyDescent="0.3">
      <c r="A588" s="221"/>
      <c r="B588" s="221"/>
      <c r="C588" s="221"/>
      <c r="D588" s="212"/>
    </row>
    <row r="589" spans="1:4" ht="20.25" customHeight="1" x14ac:dyDescent="0.3">
      <c r="A589" s="221"/>
      <c r="B589" s="221"/>
      <c r="C589" s="221"/>
      <c r="D589" s="212"/>
    </row>
    <row r="590" spans="1:4" ht="20.25" customHeight="1" x14ac:dyDescent="0.3">
      <c r="A590" s="221"/>
      <c r="B590" s="221"/>
      <c r="C590" s="221"/>
      <c r="D590" s="212"/>
    </row>
    <row r="591" spans="1:4" ht="20.25" customHeight="1" x14ac:dyDescent="0.3">
      <c r="A591" s="221"/>
      <c r="B591" s="221"/>
      <c r="C591" s="221"/>
      <c r="D591" s="212"/>
    </row>
    <row r="592" spans="1:4" ht="20.25" customHeight="1" x14ac:dyDescent="0.3">
      <c r="A592" s="221"/>
      <c r="B592" s="221"/>
      <c r="C592" s="221"/>
      <c r="D592" s="212"/>
    </row>
    <row r="593" spans="1:4" ht="20.25" customHeight="1" x14ac:dyDescent="0.3">
      <c r="A593" s="221"/>
      <c r="B593" s="221"/>
      <c r="C593" s="221"/>
      <c r="D593" s="212"/>
    </row>
    <row r="594" spans="1:4" ht="20.25" customHeight="1" x14ac:dyDescent="0.3">
      <c r="A594" s="221"/>
      <c r="B594" s="221"/>
      <c r="C594" s="221"/>
      <c r="D594" s="212"/>
    </row>
    <row r="595" spans="1:4" ht="20.25" customHeight="1" x14ac:dyDescent="0.3">
      <c r="A595" s="221"/>
      <c r="B595" s="221"/>
      <c r="C595" s="221"/>
      <c r="D595" s="212"/>
    </row>
    <row r="596" spans="1:4" ht="20.25" customHeight="1" x14ac:dyDescent="0.3">
      <c r="A596" s="221"/>
      <c r="B596" s="221"/>
      <c r="C596" s="221"/>
      <c r="D596" s="212"/>
    </row>
    <row r="597" spans="1:4" ht="20.25" customHeight="1" x14ac:dyDescent="0.3">
      <c r="A597" s="221"/>
      <c r="B597" s="221"/>
      <c r="C597" s="221"/>
      <c r="D597" s="212"/>
    </row>
    <row r="598" spans="1:4" ht="20.25" customHeight="1" x14ac:dyDescent="0.3">
      <c r="A598" s="221"/>
      <c r="B598" s="221"/>
      <c r="C598" s="221"/>
      <c r="D598" s="212"/>
    </row>
    <row r="599" spans="1:4" ht="20.25" customHeight="1" x14ac:dyDescent="0.3">
      <c r="A599" s="221"/>
      <c r="B599" s="221"/>
      <c r="C599" s="221"/>
      <c r="D599" s="212"/>
    </row>
    <row r="600" spans="1:4" ht="20.25" customHeight="1" x14ac:dyDescent="0.3">
      <c r="A600" s="221"/>
      <c r="B600" s="221"/>
      <c r="C600" s="221"/>
      <c r="D600" s="212"/>
    </row>
    <row r="601" spans="1:4" ht="20.25" customHeight="1" x14ac:dyDescent="0.3">
      <c r="A601" s="221"/>
      <c r="B601" s="221"/>
      <c r="C601" s="221"/>
      <c r="D601" s="212"/>
    </row>
    <row r="602" spans="1:4" ht="20.25" customHeight="1" x14ac:dyDescent="0.3">
      <c r="A602" s="221"/>
      <c r="B602" s="221"/>
      <c r="C602" s="221"/>
      <c r="D602" s="212"/>
    </row>
    <row r="603" spans="1:4" ht="20.25" customHeight="1" x14ac:dyDescent="0.3">
      <c r="A603" s="221"/>
      <c r="B603" s="221"/>
      <c r="C603" s="221"/>
      <c r="D603" s="212"/>
    </row>
    <row r="604" spans="1:4" ht="20.25" customHeight="1" x14ac:dyDescent="0.3">
      <c r="A604" s="221"/>
      <c r="B604" s="221"/>
      <c r="C604" s="221"/>
      <c r="D604" s="212"/>
    </row>
    <row r="605" spans="1:4" ht="20.25" customHeight="1" x14ac:dyDescent="0.3">
      <c r="A605" s="221"/>
      <c r="B605" s="221"/>
      <c r="C605" s="221"/>
      <c r="D605" s="212"/>
    </row>
    <row r="606" spans="1:4" ht="20.25" customHeight="1" x14ac:dyDescent="0.3">
      <c r="A606" s="221"/>
      <c r="B606" s="221"/>
      <c r="C606" s="221"/>
      <c r="D606" s="212"/>
    </row>
    <row r="607" spans="1:4" ht="20.25" customHeight="1" x14ac:dyDescent="0.3">
      <c r="A607" s="221"/>
      <c r="B607" s="221"/>
      <c r="C607" s="221"/>
      <c r="D607" s="212"/>
    </row>
    <row r="608" spans="1:4" ht="20.25" customHeight="1" x14ac:dyDescent="0.3">
      <c r="A608" s="221"/>
      <c r="B608" s="221"/>
      <c r="C608" s="221"/>
      <c r="D608" s="212"/>
    </row>
    <row r="609" spans="1:4" ht="20.25" customHeight="1" x14ac:dyDescent="0.3">
      <c r="A609" s="221"/>
      <c r="B609" s="221"/>
      <c r="C609" s="221"/>
      <c r="D609" s="212"/>
    </row>
    <row r="610" spans="1:4" ht="20.25" customHeight="1" x14ac:dyDescent="0.3">
      <c r="A610" s="221"/>
      <c r="B610" s="221"/>
      <c r="C610" s="221"/>
      <c r="D610" s="212"/>
    </row>
    <row r="611" spans="1:4" ht="20.25" customHeight="1" x14ac:dyDescent="0.3">
      <c r="A611" s="221"/>
      <c r="B611" s="221"/>
      <c r="C611" s="221"/>
      <c r="D611" s="212"/>
    </row>
    <row r="612" spans="1:4" ht="20.25" customHeight="1" x14ac:dyDescent="0.3">
      <c r="A612" s="221"/>
      <c r="B612" s="221"/>
      <c r="C612" s="221"/>
      <c r="D612" s="212"/>
    </row>
    <row r="613" spans="1:4" ht="20.25" customHeight="1" x14ac:dyDescent="0.3">
      <c r="A613" s="221"/>
      <c r="B613" s="221"/>
      <c r="C613" s="221"/>
      <c r="D613" s="212"/>
    </row>
    <row r="614" spans="1:4" ht="20.25" customHeight="1" x14ac:dyDescent="0.3">
      <c r="A614" s="221"/>
      <c r="B614" s="221"/>
      <c r="C614" s="221"/>
      <c r="D614" s="212"/>
    </row>
    <row r="615" spans="1:4" ht="20.25" customHeight="1" x14ac:dyDescent="0.3">
      <c r="A615" s="221"/>
      <c r="B615" s="221"/>
      <c r="C615" s="221"/>
      <c r="D615" s="212"/>
    </row>
    <row r="616" spans="1:4" ht="20.25" customHeight="1" x14ac:dyDescent="0.3">
      <c r="A616" s="221"/>
      <c r="B616" s="221"/>
      <c r="C616" s="221"/>
      <c r="D616" s="212"/>
    </row>
    <row r="617" spans="1:4" ht="20.25" customHeight="1" x14ac:dyDescent="0.3">
      <c r="A617" s="221"/>
      <c r="B617" s="221"/>
      <c r="C617" s="221"/>
      <c r="D617" s="212"/>
    </row>
    <row r="618" spans="1:4" ht="20.25" customHeight="1" x14ac:dyDescent="0.3">
      <c r="A618" s="221"/>
      <c r="B618" s="221"/>
      <c r="C618" s="221"/>
      <c r="D618" s="212"/>
    </row>
    <row r="619" spans="1:4" ht="20.25" customHeight="1" x14ac:dyDescent="0.3">
      <c r="A619" s="221"/>
      <c r="B619" s="221"/>
      <c r="C619" s="221"/>
      <c r="D619" s="212"/>
    </row>
    <row r="620" spans="1:4" ht="20.25" customHeight="1" x14ac:dyDescent="0.3">
      <c r="A620" s="221"/>
      <c r="B620" s="221"/>
      <c r="C620" s="221"/>
      <c r="D620" s="212"/>
    </row>
    <row r="621" spans="1:4" ht="20.25" customHeight="1" x14ac:dyDescent="0.3">
      <c r="A621" s="221"/>
      <c r="B621" s="221"/>
      <c r="C621" s="221"/>
      <c r="D621" s="212"/>
    </row>
    <row r="622" spans="1:4" ht="20.25" customHeight="1" x14ac:dyDescent="0.3">
      <c r="A622" s="221"/>
      <c r="B622" s="221"/>
      <c r="C622" s="221"/>
      <c r="D622" s="212"/>
    </row>
    <row r="623" spans="1:4" ht="20.25" customHeight="1" x14ac:dyDescent="0.3">
      <c r="A623" s="221"/>
      <c r="B623" s="221"/>
      <c r="C623" s="221"/>
      <c r="D623" s="212"/>
    </row>
    <row r="624" spans="1:4" ht="20.25" customHeight="1" x14ac:dyDescent="0.3">
      <c r="A624" s="221"/>
      <c r="B624" s="221"/>
      <c r="C624" s="221"/>
      <c r="D624" s="212"/>
    </row>
    <row r="625" spans="1:4" ht="20.25" customHeight="1" x14ac:dyDescent="0.3">
      <c r="A625" s="221"/>
      <c r="B625" s="221"/>
      <c r="C625" s="221"/>
      <c r="D625" s="212"/>
    </row>
    <row r="626" spans="1:4" ht="20.25" customHeight="1" x14ac:dyDescent="0.3">
      <c r="A626" s="221"/>
      <c r="B626" s="221"/>
      <c r="C626" s="221"/>
      <c r="D626" s="212"/>
    </row>
    <row r="627" spans="1:4" ht="20.25" customHeight="1" x14ac:dyDescent="0.3">
      <c r="A627" s="221"/>
      <c r="B627" s="221"/>
      <c r="C627" s="221"/>
      <c r="D627" s="212"/>
    </row>
    <row r="628" spans="1:4" ht="20.25" customHeight="1" x14ac:dyDescent="0.3">
      <c r="A628" s="221"/>
      <c r="B628" s="221"/>
      <c r="C628" s="221"/>
      <c r="D628" s="212"/>
    </row>
    <row r="629" spans="1:4" ht="20.25" customHeight="1" x14ac:dyDescent="0.3">
      <c r="A629" s="221"/>
      <c r="B629" s="221"/>
      <c r="C629" s="221"/>
      <c r="D629" s="212"/>
    </row>
    <row r="630" spans="1:4" ht="20.25" customHeight="1" x14ac:dyDescent="0.3">
      <c r="A630" s="221"/>
      <c r="B630" s="221"/>
      <c r="C630" s="221"/>
      <c r="D630" s="212"/>
    </row>
    <row r="631" spans="1:4" ht="20.25" customHeight="1" x14ac:dyDescent="0.3">
      <c r="A631" s="221"/>
      <c r="B631" s="221"/>
      <c r="C631" s="221"/>
      <c r="D631" s="212"/>
    </row>
    <row r="632" spans="1:4" ht="20.25" customHeight="1" x14ac:dyDescent="0.3">
      <c r="A632" s="221"/>
      <c r="B632" s="221"/>
      <c r="C632" s="221"/>
      <c r="D632" s="212"/>
    </row>
    <row r="633" spans="1:4" ht="20.25" customHeight="1" x14ac:dyDescent="0.3">
      <c r="A633" s="221"/>
      <c r="B633" s="221"/>
      <c r="C633" s="221"/>
      <c r="D633" s="212"/>
    </row>
    <row r="634" spans="1:4" ht="20.25" customHeight="1" x14ac:dyDescent="0.3">
      <c r="A634" s="221"/>
      <c r="B634" s="221"/>
      <c r="C634" s="221"/>
      <c r="D634" s="212"/>
    </row>
    <row r="635" spans="1:4" ht="20.25" customHeight="1" x14ac:dyDescent="0.3">
      <c r="A635" s="221"/>
      <c r="B635" s="221"/>
      <c r="C635" s="221"/>
      <c r="D635" s="212"/>
    </row>
    <row r="636" spans="1:4" ht="20.25" customHeight="1" x14ac:dyDescent="0.3">
      <c r="A636" s="221"/>
      <c r="B636" s="221"/>
      <c r="C636" s="221"/>
      <c r="D636" s="212"/>
    </row>
    <row r="637" spans="1:4" ht="20.25" customHeight="1" x14ac:dyDescent="0.3">
      <c r="A637" s="221"/>
      <c r="B637" s="221"/>
      <c r="C637" s="221"/>
      <c r="D637" s="212"/>
    </row>
    <row r="638" spans="1:4" ht="20.25" customHeight="1" x14ac:dyDescent="0.3">
      <c r="A638" s="221"/>
      <c r="B638" s="221"/>
      <c r="C638" s="221"/>
      <c r="D638" s="212"/>
    </row>
    <row r="639" spans="1:4" ht="20.25" customHeight="1" x14ac:dyDescent="0.3">
      <c r="A639" s="221"/>
      <c r="B639" s="221"/>
      <c r="C639" s="221"/>
      <c r="D639" s="212"/>
    </row>
    <row r="640" spans="1:4" ht="20.25" customHeight="1" x14ac:dyDescent="0.3">
      <c r="A640" s="221"/>
      <c r="B640" s="221"/>
      <c r="C640" s="221"/>
      <c r="D640" s="212"/>
    </row>
    <row r="641" spans="1:4" ht="20.25" customHeight="1" x14ac:dyDescent="0.3">
      <c r="A641" s="221"/>
      <c r="B641" s="221"/>
      <c r="C641" s="221"/>
      <c r="D641" s="212"/>
    </row>
    <row r="642" spans="1:4" ht="20.25" customHeight="1" x14ac:dyDescent="0.3">
      <c r="A642" s="221"/>
      <c r="B642" s="221"/>
      <c r="C642" s="221"/>
      <c r="D642" s="212"/>
    </row>
    <row r="643" spans="1:4" ht="20.25" customHeight="1" x14ac:dyDescent="0.3">
      <c r="A643" s="221"/>
      <c r="B643" s="221"/>
      <c r="C643" s="221"/>
      <c r="D643" s="212"/>
    </row>
    <row r="644" spans="1:4" ht="20.25" customHeight="1" x14ac:dyDescent="0.3">
      <c r="A644" s="221"/>
      <c r="B644" s="221"/>
      <c r="C644" s="221"/>
      <c r="D644" s="212"/>
    </row>
    <row r="645" spans="1:4" ht="20.25" customHeight="1" x14ac:dyDescent="0.3">
      <c r="A645" s="221"/>
      <c r="B645" s="221"/>
      <c r="C645" s="221"/>
      <c r="D645" s="212"/>
    </row>
    <row r="646" spans="1:4" ht="20.25" customHeight="1" x14ac:dyDescent="0.3">
      <c r="A646" s="221"/>
      <c r="B646" s="221"/>
      <c r="C646" s="221"/>
      <c r="D646" s="212"/>
    </row>
    <row r="647" spans="1:4" ht="20.25" customHeight="1" x14ac:dyDescent="0.3">
      <c r="A647" s="221"/>
      <c r="B647" s="221"/>
      <c r="C647" s="221"/>
      <c r="D647" s="212"/>
    </row>
    <row r="648" spans="1:4" ht="20.25" customHeight="1" x14ac:dyDescent="0.3">
      <c r="A648" s="221"/>
      <c r="B648" s="221"/>
      <c r="C648" s="221"/>
      <c r="D648" s="212"/>
    </row>
    <row r="649" spans="1:4" ht="20.25" customHeight="1" x14ac:dyDescent="0.3">
      <c r="A649" s="221"/>
      <c r="B649" s="221"/>
      <c r="C649" s="221"/>
      <c r="D649" s="212"/>
    </row>
    <row r="650" spans="1:4" ht="20.25" customHeight="1" x14ac:dyDescent="0.3">
      <c r="A650" s="221"/>
      <c r="B650" s="221"/>
      <c r="C650" s="221"/>
      <c r="D650" s="212"/>
    </row>
    <row r="651" spans="1:4" ht="20.25" customHeight="1" x14ac:dyDescent="0.3">
      <c r="A651" s="221"/>
      <c r="B651" s="221"/>
      <c r="C651" s="221"/>
      <c r="D651" s="212"/>
    </row>
    <row r="652" spans="1:4" ht="20.25" customHeight="1" x14ac:dyDescent="0.3">
      <c r="A652" s="221"/>
      <c r="B652" s="221"/>
      <c r="C652" s="221"/>
      <c r="D652" s="212"/>
    </row>
    <row r="653" spans="1:4" ht="20.25" customHeight="1" x14ac:dyDescent="0.3">
      <c r="A653" s="221"/>
      <c r="B653" s="221"/>
      <c r="C653" s="221"/>
      <c r="D653" s="212"/>
    </row>
    <row r="654" spans="1:4" ht="20.25" customHeight="1" x14ac:dyDescent="0.3">
      <c r="A654" s="221"/>
      <c r="B654" s="221"/>
      <c r="C654" s="221"/>
      <c r="D654" s="212"/>
    </row>
    <row r="655" spans="1:4" ht="20.25" customHeight="1" x14ac:dyDescent="0.3">
      <c r="A655" s="221"/>
      <c r="B655" s="221"/>
      <c r="C655" s="221"/>
      <c r="D655" s="212"/>
    </row>
    <row r="656" spans="1:4" ht="20.25" customHeight="1" x14ac:dyDescent="0.3">
      <c r="A656" s="221"/>
      <c r="B656" s="221"/>
      <c r="C656" s="221"/>
      <c r="D656" s="212"/>
    </row>
    <row r="657" spans="1:4" ht="20.25" customHeight="1" x14ac:dyDescent="0.3">
      <c r="A657" s="221"/>
      <c r="B657" s="221"/>
      <c r="C657" s="221"/>
      <c r="D657" s="212"/>
    </row>
    <row r="658" spans="1:4" ht="20.25" customHeight="1" x14ac:dyDescent="0.3">
      <c r="A658" s="221"/>
      <c r="B658" s="221"/>
      <c r="C658" s="221"/>
      <c r="D658" s="212"/>
    </row>
    <row r="659" spans="1:4" ht="20.25" customHeight="1" x14ac:dyDescent="0.3">
      <c r="A659" s="221"/>
      <c r="B659" s="221"/>
      <c r="C659" s="221"/>
      <c r="D659" s="212"/>
    </row>
    <row r="660" spans="1:4" ht="20.25" customHeight="1" x14ac:dyDescent="0.3">
      <c r="A660" s="221"/>
      <c r="B660" s="221"/>
      <c r="C660" s="221"/>
      <c r="D660" s="212"/>
    </row>
    <row r="661" spans="1:4" ht="20.25" customHeight="1" x14ac:dyDescent="0.3">
      <c r="A661" s="221"/>
      <c r="B661" s="221"/>
      <c r="C661" s="221"/>
      <c r="D661" s="212"/>
    </row>
    <row r="662" spans="1:4" ht="20.25" customHeight="1" x14ac:dyDescent="0.3">
      <c r="A662" s="221"/>
      <c r="B662" s="221"/>
      <c r="C662" s="221"/>
      <c r="D662" s="212"/>
    </row>
    <row r="663" spans="1:4" ht="20.25" customHeight="1" x14ac:dyDescent="0.3">
      <c r="A663" s="221"/>
      <c r="B663" s="221"/>
      <c r="C663" s="221"/>
      <c r="D663" s="212"/>
    </row>
    <row r="664" spans="1:4" ht="20.25" customHeight="1" x14ac:dyDescent="0.3">
      <c r="A664" s="221"/>
      <c r="B664" s="221"/>
      <c r="C664" s="221"/>
      <c r="D664" s="212"/>
    </row>
    <row r="665" spans="1:4" ht="20.25" customHeight="1" x14ac:dyDescent="0.3">
      <c r="A665" s="221"/>
      <c r="B665" s="221"/>
      <c r="C665" s="221"/>
      <c r="D665" s="212"/>
    </row>
    <row r="666" spans="1:4" ht="20.25" customHeight="1" x14ac:dyDescent="0.3">
      <c r="A666" s="221"/>
      <c r="B666" s="221"/>
      <c r="C666" s="221"/>
      <c r="D666" s="212"/>
    </row>
    <row r="667" spans="1:4" ht="20.25" customHeight="1" x14ac:dyDescent="0.3">
      <c r="A667" s="221"/>
      <c r="B667" s="221"/>
      <c r="C667" s="221"/>
      <c r="D667" s="212"/>
    </row>
    <row r="668" spans="1:4" ht="20.25" customHeight="1" x14ac:dyDescent="0.3">
      <c r="A668" s="221"/>
      <c r="B668" s="221"/>
      <c r="C668" s="221"/>
      <c r="D668" s="212"/>
    </row>
    <row r="669" spans="1:4" ht="20.25" customHeight="1" x14ac:dyDescent="0.3">
      <c r="A669" s="221"/>
      <c r="B669" s="221"/>
      <c r="C669" s="221"/>
      <c r="D669" s="212"/>
    </row>
    <row r="670" spans="1:4" ht="20.25" customHeight="1" x14ac:dyDescent="0.3">
      <c r="A670" s="221"/>
      <c r="B670" s="221"/>
      <c r="C670" s="221"/>
      <c r="D670" s="212"/>
    </row>
    <row r="671" spans="1:4" ht="20.25" customHeight="1" x14ac:dyDescent="0.3">
      <c r="A671" s="221"/>
      <c r="B671" s="221"/>
      <c r="C671" s="221"/>
      <c r="D671" s="212"/>
    </row>
    <row r="672" spans="1:4" ht="20.25" customHeight="1" x14ac:dyDescent="0.3">
      <c r="A672" s="221"/>
      <c r="B672" s="221"/>
      <c r="C672" s="221"/>
      <c r="D672" s="212"/>
    </row>
    <row r="673" spans="1:4" ht="20.25" customHeight="1" x14ac:dyDescent="0.3">
      <c r="A673" s="221"/>
      <c r="B673" s="221"/>
      <c r="C673" s="221"/>
      <c r="D673" s="212"/>
    </row>
    <row r="674" spans="1:4" ht="20.25" customHeight="1" x14ac:dyDescent="0.3">
      <c r="A674" s="221"/>
      <c r="B674" s="221"/>
      <c r="C674" s="221"/>
      <c r="D674" s="212"/>
    </row>
    <row r="675" spans="1:4" ht="20.25" customHeight="1" x14ac:dyDescent="0.3">
      <c r="A675" s="221"/>
      <c r="B675" s="221"/>
      <c r="C675" s="221"/>
      <c r="D675" s="212"/>
    </row>
    <row r="676" spans="1:4" ht="20.25" customHeight="1" x14ac:dyDescent="0.3">
      <c r="A676" s="221"/>
      <c r="B676" s="221"/>
      <c r="C676" s="221"/>
      <c r="D676" s="212"/>
    </row>
    <row r="677" spans="1:4" ht="20.25" customHeight="1" x14ac:dyDescent="0.3">
      <c r="A677" s="221"/>
      <c r="B677" s="221"/>
      <c r="C677" s="221"/>
      <c r="D677" s="212"/>
    </row>
    <row r="678" spans="1:4" ht="20.25" customHeight="1" x14ac:dyDescent="0.3">
      <c r="A678" s="221"/>
      <c r="B678" s="221"/>
      <c r="C678" s="221"/>
      <c r="D678" s="212"/>
    </row>
    <row r="679" spans="1:4" ht="20.25" customHeight="1" x14ac:dyDescent="0.3">
      <c r="A679" s="221"/>
      <c r="B679" s="221"/>
      <c r="C679" s="221"/>
      <c r="D679" s="212"/>
    </row>
    <row r="680" spans="1:4" ht="20.25" customHeight="1" x14ac:dyDescent="0.3">
      <c r="A680" s="221"/>
      <c r="B680" s="221"/>
      <c r="C680" s="221"/>
      <c r="D680" s="212"/>
    </row>
    <row r="681" spans="1:4" ht="20.25" customHeight="1" x14ac:dyDescent="0.3">
      <c r="A681" s="221"/>
      <c r="B681" s="221"/>
      <c r="C681" s="221"/>
      <c r="D681" s="212"/>
    </row>
    <row r="682" spans="1:4" ht="20.25" customHeight="1" x14ac:dyDescent="0.3">
      <c r="A682" s="221"/>
      <c r="B682" s="221"/>
      <c r="C682" s="221"/>
      <c r="D682" s="212"/>
    </row>
    <row r="683" spans="1:4" ht="20.25" customHeight="1" x14ac:dyDescent="0.3">
      <c r="A683" s="221"/>
      <c r="B683" s="221"/>
      <c r="C683" s="221"/>
      <c r="D683" s="212"/>
    </row>
    <row r="684" spans="1:4" ht="20.25" customHeight="1" x14ac:dyDescent="0.3">
      <c r="A684" s="221"/>
      <c r="B684" s="221"/>
      <c r="C684" s="221"/>
      <c r="D684" s="212"/>
    </row>
    <row r="685" spans="1:4" ht="20.25" customHeight="1" x14ac:dyDescent="0.3">
      <c r="A685" s="221"/>
      <c r="B685" s="221"/>
      <c r="C685" s="221"/>
      <c r="D685" s="212"/>
    </row>
    <row r="686" spans="1:4" ht="20.25" customHeight="1" x14ac:dyDescent="0.3">
      <c r="A686" s="221"/>
      <c r="B686" s="221"/>
      <c r="C686" s="221"/>
      <c r="D686" s="212"/>
    </row>
    <row r="687" spans="1:4" ht="20.25" customHeight="1" x14ac:dyDescent="0.3">
      <c r="A687" s="221"/>
      <c r="B687" s="221"/>
      <c r="C687" s="221"/>
      <c r="D687" s="212"/>
    </row>
    <row r="688" spans="1:4" ht="20.25" customHeight="1" x14ac:dyDescent="0.3">
      <c r="A688" s="221"/>
      <c r="B688" s="221"/>
      <c r="C688" s="221"/>
      <c r="D688" s="212"/>
    </row>
    <row r="689" spans="1:4" ht="20.25" customHeight="1" x14ac:dyDescent="0.3">
      <c r="A689" s="221"/>
      <c r="B689" s="221"/>
      <c r="C689" s="221"/>
      <c r="D689" s="212"/>
    </row>
    <row r="690" spans="1:4" ht="20.25" customHeight="1" x14ac:dyDescent="0.3">
      <c r="A690" s="221"/>
      <c r="B690" s="221"/>
      <c r="C690" s="221"/>
      <c r="D690" s="212"/>
    </row>
    <row r="691" spans="1:4" ht="20.25" customHeight="1" x14ac:dyDescent="0.3">
      <c r="A691" s="221"/>
      <c r="B691" s="221"/>
      <c r="C691" s="221"/>
      <c r="D691" s="212"/>
    </row>
    <row r="692" spans="1:4" ht="20.25" customHeight="1" x14ac:dyDescent="0.3">
      <c r="A692" s="221"/>
      <c r="B692" s="221"/>
      <c r="C692" s="221"/>
      <c r="D692" s="212"/>
    </row>
    <row r="693" spans="1:4" ht="20.25" customHeight="1" x14ac:dyDescent="0.3">
      <c r="A693" s="221"/>
      <c r="B693" s="221"/>
      <c r="C693" s="221"/>
      <c r="D693" s="212"/>
    </row>
    <row r="694" spans="1:4" ht="20.25" customHeight="1" x14ac:dyDescent="0.3">
      <c r="A694" s="221"/>
      <c r="B694" s="221"/>
      <c r="C694" s="221"/>
      <c r="D694" s="212"/>
    </row>
    <row r="695" spans="1:4" ht="20.25" customHeight="1" x14ac:dyDescent="0.3">
      <c r="A695" s="221"/>
      <c r="B695" s="221"/>
      <c r="C695" s="221"/>
      <c r="D695" s="212"/>
    </row>
    <row r="696" spans="1:4" ht="20.25" customHeight="1" x14ac:dyDescent="0.3">
      <c r="A696" s="221"/>
      <c r="B696" s="221"/>
      <c r="C696" s="221"/>
      <c r="D696" s="212"/>
    </row>
    <row r="697" spans="1:4" ht="20.25" customHeight="1" x14ac:dyDescent="0.3">
      <c r="A697" s="221"/>
      <c r="B697" s="221"/>
      <c r="C697" s="221"/>
      <c r="D697" s="212"/>
    </row>
    <row r="698" spans="1:4" ht="20.25" customHeight="1" x14ac:dyDescent="0.3">
      <c r="A698" s="221"/>
      <c r="B698" s="221"/>
      <c r="C698" s="221"/>
      <c r="D698" s="212"/>
    </row>
    <row r="699" spans="1:4" ht="20.25" customHeight="1" x14ac:dyDescent="0.3">
      <c r="A699" s="221"/>
      <c r="B699" s="221"/>
      <c r="C699" s="221"/>
      <c r="D699" s="212"/>
    </row>
    <row r="700" spans="1:4" ht="20.25" customHeight="1" x14ac:dyDescent="0.3">
      <c r="A700" s="221"/>
      <c r="B700" s="221"/>
      <c r="C700" s="221"/>
      <c r="D700" s="212"/>
    </row>
    <row r="701" spans="1:4" ht="20.25" customHeight="1" x14ac:dyDescent="0.3">
      <c r="A701" s="221"/>
      <c r="B701" s="221"/>
      <c r="C701" s="221"/>
      <c r="D701" s="212"/>
    </row>
    <row r="702" spans="1:4" ht="20.25" customHeight="1" x14ac:dyDescent="0.3">
      <c r="A702" s="221"/>
      <c r="B702" s="221"/>
      <c r="C702" s="221"/>
      <c r="D702" s="212"/>
    </row>
    <row r="703" spans="1:4" ht="20.25" customHeight="1" x14ac:dyDescent="0.3">
      <c r="A703" s="221"/>
      <c r="B703" s="221"/>
      <c r="C703" s="221"/>
      <c r="D703" s="212"/>
    </row>
    <row r="704" spans="1:4" ht="20.25" customHeight="1" x14ac:dyDescent="0.3">
      <c r="A704" s="221"/>
      <c r="B704" s="221"/>
      <c r="C704" s="221"/>
      <c r="D704" s="212"/>
    </row>
    <row r="705" spans="1:4" ht="20.25" customHeight="1" x14ac:dyDescent="0.3">
      <c r="A705" s="221"/>
      <c r="B705" s="221"/>
      <c r="C705" s="221"/>
      <c r="D705" s="212"/>
    </row>
    <row r="706" spans="1:4" ht="20.25" customHeight="1" x14ac:dyDescent="0.3">
      <c r="A706" s="221"/>
      <c r="B706" s="221"/>
      <c r="C706" s="221"/>
      <c r="D706" s="212"/>
    </row>
    <row r="707" spans="1:4" ht="20.25" customHeight="1" x14ac:dyDescent="0.3">
      <c r="A707" s="221"/>
      <c r="B707" s="221"/>
      <c r="C707" s="221"/>
      <c r="D707" s="212"/>
    </row>
    <row r="708" spans="1:4" ht="20.25" customHeight="1" x14ac:dyDescent="0.3">
      <c r="A708" s="221"/>
      <c r="B708" s="221"/>
      <c r="C708" s="221"/>
      <c r="D708" s="212"/>
    </row>
    <row r="709" spans="1:4" ht="20.25" customHeight="1" x14ac:dyDescent="0.3">
      <c r="A709" s="221"/>
      <c r="B709" s="221"/>
      <c r="C709" s="221"/>
      <c r="D709" s="212"/>
    </row>
    <row r="710" spans="1:4" ht="20.25" customHeight="1" x14ac:dyDescent="0.3">
      <c r="A710" s="221"/>
      <c r="B710" s="221"/>
      <c r="C710" s="221"/>
      <c r="D710" s="212"/>
    </row>
    <row r="711" spans="1:4" ht="20.25" customHeight="1" x14ac:dyDescent="0.3">
      <c r="A711" s="221"/>
      <c r="B711" s="221"/>
      <c r="C711" s="221"/>
      <c r="D711" s="212"/>
    </row>
    <row r="712" spans="1:4" ht="20.25" customHeight="1" x14ac:dyDescent="0.3">
      <c r="A712" s="221"/>
      <c r="B712" s="221"/>
      <c r="C712" s="221"/>
      <c r="D712" s="212"/>
    </row>
    <row r="713" spans="1:4" ht="20.25" customHeight="1" x14ac:dyDescent="0.3">
      <c r="A713" s="221"/>
      <c r="B713" s="221"/>
      <c r="C713" s="221"/>
      <c r="D713" s="212"/>
    </row>
    <row r="714" spans="1:4" ht="20.25" customHeight="1" x14ac:dyDescent="0.3">
      <c r="A714" s="221"/>
      <c r="B714" s="221"/>
      <c r="C714" s="221"/>
      <c r="D714" s="212"/>
    </row>
    <row r="715" spans="1:4" ht="20.25" customHeight="1" x14ac:dyDescent="0.3">
      <c r="A715" s="221"/>
      <c r="B715" s="221"/>
      <c r="C715" s="221"/>
      <c r="D715" s="212"/>
    </row>
    <row r="716" spans="1:4" ht="20.25" customHeight="1" x14ac:dyDescent="0.3">
      <c r="A716" s="221"/>
      <c r="B716" s="221"/>
      <c r="C716" s="221"/>
      <c r="D716" s="212"/>
    </row>
    <row r="717" spans="1:4" ht="20.25" customHeight="1" x14ac:dyDescent="0.3">
      <c r="A717" s="221"/>
      <c r="B717" s="221"/>
      <c r="C717" s="221"/>
      <c r="D717" s="212"/>
    </row>
    <row r="718" spans="1:4" ht="20.25" customHeight="1" x14ac:dyDescent="0.3">
      <c r="A718" s="221"/>
      <c r="B718" s="221"/>
      <c r="C718" s="221"/>
      <c r="D718" s="212"/>
    </row>
    <row r="719" spans="1:4" ht="20.25" customHeight="1" x14ac:dyDescent="0.3">
      <c r="A719" s="221"/>
      <c r="B719" s="221"/>
      <c r="C719" s="221"/>
      <c r="D719" s="212"/>
    </row>
    <row r="720" spans="1:4" ht="20.25" customHeight="1" x14ac:dyDescent="0.3">
      <c r="A720" s="221"/>
      <c r="B720" s="221"/>
      <c r="C720" s="221"/>
      <c r="D720" s="212"/>
    </row>
    <row r="721" spans="1:4" ht="20.25" customHeight="1" x14ac:dyDescent="0.3">
      <c r="A721" s="221"/>
      <c r="B721" s="221"/>
      <c r="C721" s="221"/>
      <c r="D721" s="212"/>
    </row>
    <row r="722" spans="1:4" ht="20.25" customHeight="1" x14ac:dyDescent="0.3">
      <c r="A722" s="221"/>
      <c r="B722" s="221"/>
      <c r="C722" s="221"/>
      <c r="D722" s="212"/>
    </row>
    <row r="723" spans="1:4" ht="20.25" customHeight="1" x14ac:dyDescent="0.3">
      <c r="A723" s="221"/>
      <c r="B723" s="221"/>
      <c r="C723" s="221"/>
      <c r="D723" s="212"/>
    </row>
    <row r="724" spans="1:4" ht="20.25" customHeight="1" x14ac:dyDescent="0.3">
      <c r="A724" s="221"/>
      <c r="B724" s="221"/>
      <c r="C724" s="221"/>
      <c r="D724" s="212"/>
    </row>
    <row r="725" spans="1:4" ht="20.25" customHeight="1" x14ac:dyDescent="0.3">
      <c r="A725" s="221"/>
      <c r="B725" s="221"/>
      <c r="C725" s="221"/>
      <c r="D725" s="212"/>
    </row>
    <row r="726" spans="1:4" ht="20.25" customHeight="1" x14ac:dyDescent="0.3">
      <c r="A726" s="221"/>
      <c r="B726" s="221"/>
      <c r="C726" s="221"/>
      <c r="D726" s="212"/>
    </row>
    <row r="727" spans="1:4" ht="20.25" customHeight="1" x14ac:dyDescent="0.3">
      <c r="A727" s="221"/>
      <c r="B727" s="221"/>
      <c r="C727" s="221"/>
      <c r="D727" s="212"/>
    </row>
    <row r="728" spans="1:4" ht="20.25" customHeight="1" x14ac:dyDescent="0.3">
      <c r="A728" s="221"/>
      <c r="B728" s="221"/>
      <c r="C728" s="221"/>
      <c r="D728" s="212"/>
    </row>
    <row r="729" spans="1:4" ht="20.25" customHeight="1" x14ac:dyDescent="0.3">
      <c r="A729" s="221"/>
      <c r="B729" s="221"/>
      <c r="C729" s="221"/>
      <c r="D729" s="212"/>
    </row>
    <row r="730" spans="1:4" ht="20.25" customHeight="1" x14ac:dyDescent="0.3">
      <c r="A730" s="221"/>
      <c r="B730" s="221"/>
      <c r="C730" s="221"/>
      <c r="D730" s="212"/>
    </row>
    <row r="731" spans="1:4" ht="20.25" customHeight="1" x14ac:dyDescent="0.3">
      <c r="A731" s="221"/>
      <c r="B731" s="221"/>
      <c r="C731" s="221"/>
      <c r="D731" s="212"/>
    </row>
    <row r="732" spans="1:4" ht="20.25" customHeight="1" x14ac:dyDescent="0.3">
      <c r="A732" s="221"/>
      <c r="B732" s="221"/>
      <c r="C732" s="221"/>
      <c r="D732" s="212"/>
    </row>
    <row r="733" spans="1:4" ht="20.25" customHeight="1" x14ac:dyDescent="0.3">
      <c r="A733" s="221"/>
      <c r="B733" s="221"/>
      <c r="C733" s="221"/>
      <c r="D733" s="212"/>
    </row>
    <row r="734" spans="1:4" ht="20.25" customHeight="1" x14ac:dyDescent="0.3">
      <c r="A734" s="221"/>
      <c r="B734" s="221"/>
      <c r="C734" s="221"/>
      <c r="D734" s="212"/>
    </row>
    <row r="735" spans="1:4" ht="20.25" customHeight="1" x14ac:dyDescent="0.3">
      <c r="A735" s="221"/>
      <c r="B735" s="221"/>
      <c r="C735" s="221"/>
      <c r="D735" s="212"/>
    </row>
    <row r="736" spans="1:4" ht="20.25" customHeight="1" x14ac:dyDescent="0.3">
      <c r="A736" s="221"/>
      <c r="B736" s="221"/>
      <c r="C736" s="221"/>
      <c r="D736" s="212"/>
    </row>
    <row r="737" spans="1:4" ht="20.25" customHeight="1" x14ac:dyDescent="0.3">
      <c r="A737" s="221"/>
      <c r="B737" s="221"/>
      <c r="C737" s="221"/>
      <c r="D737" s="212"/>
    </row>
    <row r="738" spans="1:4" ht="20.25" customHeight="1" x14ac:dyDescent="0.3">
      <c r="A738" s="221"/>
      <c r="B738" s="221"/>
      <c r="C738" s="221"/>
      <c r="D738" s="212"/>
    </row>
    <row r="739" spans="1:4" ht="20.25" customHeight="1" x14ac:dyDescent="0.3">
      <c r="A739" s="221"/>
      <c r="B739" s="221"/>
      <c r="C739" s="221"/>
      <c r="D739" s="212"/>
    </row>
    <row r="740" spans="1:4" ht="20.25" customHeight="1" x14ac:dyDescent="0.3">
      <c r="A740" s="221"/>
      <c r="B740" s="221"/>
      <c r="C740" s="221"/>
      <c r="D740" s="212"/>
    </row>
    <row r="741" spans="1:4" ht="20.25" customHeight="1" x14ac:dyDescent="0.3">
      <c r="A741" s="221"/>
      <c r="B741" s="221"/>
      <c r="C741" s="221"/>
      <c r="D741" s="212"/>
    </row>
    <row r="742" spans="1:4" ht="20.25" customHeight="1" x14ac:dyDescent="0.3">
      <c r="A742" s="221"/>
      <c r="B742" s="221"/>
      <c r="C742" s="221"/>
      <c r="D742" s="212"/>
    </row>
    <row r="743" spans="1:4" ht="20.25" customHeight="1" x14ac:dyDescent="0.3">
      <c r="A743" s="221"/>
      <c r="B743" s="221"/>
      <c r="C743" s="221"/>
      <c r="D743" s="212"/>
    </row>
    <row r="744" spans="1:4" ht="20.25" customHeight="1" x14ac:dyDescent="0.3">
      <c r="A744" s="221"/>
      <c r="B744" s="221"/>
      <c r="C744" s="221"/>
      <c r="D744" s="212"/>
    </row>
    <row r="745" spans="1:4" ht="20.25" customHeight="1" x14ac:dyDescent="0.3">
      <c r="A745" s="221"/>
      <c r="B745" s="221"/>
      <c r="C745" s="221"/>
      <c r="D745" s="212"/>
    </row>
    <row r="746" spans="1:4" ht="20.25" customHeight="1" x14ac:dyDescent="0.3">
      <c r="A746" s="221"/>
      <c r="B746" s="221"/>
      <c r="C746" s="221"/>
      <c r="D746" s="212"/>
    </row>
    <row r="747" spans="1:4" ht="20.25" customHeight="1" x14ac:dyDescent="0.3">
      <c r="A747" s="221"/>
      <c r="B747" s="221"/>
      <c r="C747" s="221"/>
      <c r="D747" s="212"/>
    </row>
    <row r="748" spans="1:4" ht="20.25" customHeight="1" x14ac:dyDescent="0.3">
      <c r="A748" s="221"/>
      <c r="B748" s="221"/>
      <c r="C748" s="221"/>
      <c r="D748" s="212"/>
    </row>
    <row r="749" spans="1:4" ht="20.25" customHeight="1" x14ac:dyDescent="0.3">
      <c r="A749" s="221"/>
      <c r="B749" s="221"/>
      <c r="C749" s="221"/>
      <c r="D749" s="212"/>
    </row>
    <row r="750" spans="1:4" ht="20.25" customHeight="1" x14ac:dyDescent="0.3">
      <c r="A750" s="221"/>
      <c r="B750" s="221"/>
      <c r="C750" s="221"/>
      <c r="D750" s="212"/>
    </row>
    <row r="751" spans="1:4" ht="20.25" customHeight="1" x14ac:dyDescent="0.3">
      <c r="A751" s="221"/>
      <c r="B751" s="221"/>
      <c r="C751" s="221"/>
      <c r="D751" s="212"/>
    </row>
    <row r="752" spans="1:4" ht="20.25" customHeight="1" x14ac:dyDescent="0.3">
      <c r="A752" s="221"/>
      <c r="B752" s="221"/>
      <c r="C752" s="221"/>
      <c r="D752" s="212"/>
    </row>
    <row r="753" spans="1:4" ht="20.25" customHeight="1" x14ac:dyDescent="0.3">
      <c r="A753" s="221"/>
      <c r="B753" s="221"/>
      <c r="C753" s="221"/>
      <c r="D753" s="212"/>
    </row>
    <row r="754" spans="1:4" ht="20.25" customHeight="1" x14ac:dyDescent="0.3">
      <c r="A754" s="221"/>
      <c r="B754" s="221"/>
      <c r="C754" s="221"/>
      <c r="D754" s="212"/>
    </row>
    <row r="755" spans="1:4" ht="20.25" customHeight="1" x14ac:dyDescent="0.3">
      <c r="A755" s="221"/>
      <c r="B755" s="221"/>
      <c r="C755" s="221"/>
      <c r="D755" s="212"/>
    </row>
    <row r="756" spans="1:4" ht="20.25" customHeight="1" x14ac:dyDescent="0.3">
      <c r="A756" s="221"/>
      <c r="B756" s="221"/>
      <c r="C756" s="221"/>
      <c r="D756" s="212"/>
    </row>
    <row r="757" spans="1:4" ht="20.25" customHeight="1" x14ac:dyDescent="0.3">
      <c r="A757" s="221"/>
      <c r="B757" s="221"/>
      <c r="C757" s="221"/>
      <c r="D757" s="212"/>
    </row>
    <row r="758" spans="1:4" ht="20.25" customHeight="1" x14ac:dyDescent="0.3">
      <c r="A758" s="221"/>
      <c r="B758" s="221"/>
      <c r="C758" s="221"/>
      <c r="D758" s="212"/>
    </row>
    <row r="759" spans="1:4" ht="20.25" customHeight="1" x14ac:dyDescent="0.3">
      <c r="A759" s="221"/>
      <c r="B759" s="221"/>
      <c r="C759" s="221"/>
      <c r="D759" s="212"/>
    </row>
    <row r="760" spans="1:4" ht="20.25" customHeight="1" x14ac:dyDescent="0.3">
      <c r="A760" s="221"/>
      <c r="B760" s="221"/>
      <c r="C760" s="221"/>
      <c r="D760" s="212"/>
    </row>
    <row r="761" spans="1:4" ht="20.25" customHeight="1" x14ac:dyDescent="0.3">
      <c r="A761" s="221"/>
      <c r="B761" s="221"/>
      <c r="C761" s="221"/>
      <c r="D761" s="212"/>
    </row>
    <row r="762" spans="1:4" ht="20.25" customHeight="1" x14ac:dyDescent="0.3">
      <c r="A762" s="221"/>
      <c r="B762" s="221"/>
      <c r="C762" s="221"/>
      <c r="D762" s="212"/>
    </row>
    <row r="763" spans="1:4" ht="20.25" customHeight="1" x14ac:dyDescent="0.3">
      <c r="A763" s="221"/>
      <c r="B763" s="221"/>
      <c r="C763" s="221"/>
      <c r="D763" s="212"/>
    </row>
    <row r="764" spans="1:4" ht="20.25" customHeight="1" x14ac:dyDescent="0.3">
      <c r="A764" s="221"/>
      <c r="B764" s="221"/>
      <c r="C764" s="221"/>
      <c r="D764" s="212"/>
    </row>
    <row r="765" spans="1:4" ht="20.25" customHeight="1" x14ac:dyDescent="0.3">
      <c r="A765" s="221"/>
      <c r="B765" s="221"/>
      <c r="C765" s="221"/>
      <c r="D765" s="212"/>
    </row>
    <row r="766" spans="1:4" ht="20.25" customHeight="1" x14ac:dyDescent="0.3">
      <c r="A766" s="221"/>
      <c r="B766" s="221"/>
      <c r="C766" s="221"/>
      <c r="D766" s="212"/>
    </row>
    <row r="767" spans="1:4" ht="20.25" customHeight="1" x14ac:dyDescent="0.3">
      <c r="A767" s="221"/>
      <c r="B767" s="221"/>
      <c r="C767" s="221"/>
      <c r="D767" s="212"/>
    </row>
    <row r="768" spans="1:4" ht="20.25" customHeight="1" x14ac:dyDescent="0.3">
      <c r="A768" s="221"/>
      <c r="B768" s="221"/>
      <c r="C768" s="221"/>
      <c r="D768" s="212"/>
    </row>
    <row r="769" spans="1:4" ht="20.25" customHeight="1" x14ac:dyDescent="0.3">
      <c r="A769" s="221"/>
      <c r="B769" s="221"/>
      <c r="C769" s="221"/>
      <c r="D769" s="212"/>
    </row>
    <row r="770" spans="1:4" ht="20.25" customHeight="1" x14ac:dyDescent="0.3">
      <c r="A770" s="221"/>
      <c r="B770" s="221"/>
      <c r="C770" s="221"/>
      <c r="D770" s="212"/>
    </row>
    <row r="771" spans="1:4" ht="20.25" customHeight="1" x14ac:dyDescent="0.3">
      <c r="A771" s="221"/>
      <c r="B771" s="221"/>
      <c r="C771" s="221"/>
      <c r="D771" s="212"/>
    </row>
    <row r="772" spans="1:4" ht="20.25" customHeight="1" x14ac:dyDescent="0.3">
      <c r="A772" s="221"/>
      <c r="B772" s="221"/>
      <c r="C772" s="221"/>
      <c r="D772" s="212"/>
    </row>
    <row r="773" spans="1:4" ht="20.25" customHeight="1" x14ac:dyDescent="0.3">
      <c r="A773" s="221"/>
      <c r="B773" s="221"/>
      <c r="C773" s="221"/>
      <c r="D773" s="212"/>
    </row>
    <row r="774" spans="1:4" ht="20.25" customHeight="1" x14ac:dyDescent="0.3">
      <c r="A774" s="221"/>
      <c r="B774" s="221"/>
      <c r="C774" s="221"/>
      <c r="D774" s="212"/>
    </row>
    <row r="775" spans="1:4" ht="20.25" customHeight="1" x14ac:dyDescent="0.3">
      <c r="A775" s="221"/>
      <c r="B775" s="221"/>
      <c r="C775" s="221"/>
      <c r="D775" s="212"/>
    </row>
    <row r="776" spans="1:4" ht="20.25" customHeight="1" x14ac:dyDescent="0.3">
      <c r="A776" s="221"/>
      <c r="B776" s="221"/>
      <c r="C776" s="221"/>
      <c r="D776" s="212"/>
    </row>
    <row r="777" spans="1:4" ht="20.25" customHeight="1" x14ac:dyDescent="0.3">
      <c r="A777" s="221"/>
      <c r="B777" s="221"/>
      <c r="C777" s="221"/>
      <c r="D777" s="212"/>
    </row>
    <row r="778" spans="1:4" ht="20.25" customHeight="1" x14ac:dyDescent="0.3">
      <c r="A778" s="221"/>
      <c r="B778" s="221"/>
      <c r="C778" s="221"/>
      <c r="D778" s="212"/>
    </row>
    <row r="779" spans="1:4" ht="20.25" customHeight="1" x14ac:dyDescent="0.3">
      <c r="A779" s="221"/>
      <c r="B779" s="221"/>
      <c r="C779" s="221"/>
      <c r="D779" s="212"/>
    </row>
    <row r="780" spans="1:4" ht="20.25" customHeight="1" x14ac:dyDescent="0.3">
      <c r="A780" s="221"/>
      <c r="B780" s="221"/>
      <c r="C780" s="221"/>
      <c r="D780" s="212"/>
    </row>
    <row r="781" spans="1:4" ht="20.25" customHeight="1" x14ac:dyDescent="0.3">
      <c r="A781" s="221"/>
      <c r="B781" s="221"/>
      <c r="C781" s="221"/>
      <c r="D781" s="212"/>
    </row>
    <row r="782" spans="1:4" ht="20.25" customHeight="1" x14ac:dyDescent="0.3">
      <c r="A782" s="221"/>
      <c r="B782" s="221"/>
      <c r="C782" s="221"/>
      <c r="D782" s="212"/>
    </row>
    <row r="783" spans="1:4" ht="20.25" customHeight="1" x14ac:dyDescent="0.3">
      <c r="A783" s="221"/>
      <c r="B783" s="221"/>
      <c r="C783" s="221"/>
      <c r="D783" s="212"/>
    </row>
    <row r="784" spans="1:4" ht="20.25" customHeight="1" x14ac:dyDescent="0.3">
      <c r="A784" s="221"/>
      <c r="B784" s="221"/>
      <c r="C784" s="221"/>
      <c r="D784" s="212"/>
    </row>
    <row r="785" spans="1:4" ht="20.25" customHeight="1" x14ac:dyDescent="0.3">
      <c r="A785" s="221"/>
      <c r="B785" s="221"/>
      <c r="C785" s="221"/>
      <c r="D785" s="212"/>
    </row>
    <row r="786" spans="1:4" ht="20.25" customHeight="1" x14ac:dyDescent="0.3">
      <c r="A786" s="221"/>
      <c r="B786" s="221"/>
      <c r="C786" s="221"/>
      <c r="D786" s="212"/>
    </row>
    <row r="787" spans="1:4" ht="20.25" customHeight="1" x14ac:dyDescent="0.3">
      <c r="A787" s="221"/>
      <c r="B787" s="221"/>
      <c r="C787" s="221"/>
      <c r="D787" s="212"/>
    </row>
    <row r="788" spans="1:4" ht="20.25" customHeight="1" x14ac:dyDescent="0.3">
      <c r="A788" s="221"/>
      <c r="B788" s="221"/>
      <c r="C788" s="221"/>
      <c r="D788" s="212"/>
    </row>
    <row r="789" spans="1:4" ht="20.25" customHeight="1" x14ac:dyDescent="0.3">
      <c r="A789" s="221"/>
      <c r="B789" s="221"/>
      <c r="C789" s="221"/>
      <c r="D789" s="212"/>
    </row>
    <row r="790" spans="1:4" ht="20.25" customHeight="1" x14ac:dyDescent="0.3">
      <c r="A790" s="221"/>
      <c r="B790" s="221"/>
      <c r="C790" s="221"/>
      <c r="D790" s="212"/>
    </row>
    <row r="791" spans="1:4" ht="20.25" customHeight="1" x14ac:dyDescent="0.3">
      <c r="A791" s="221"/>
      <c r="B791" s="221"/>
      <c r="C791" s="221"/>
      <c r="D791" s="212"/>
    </row>
    <row r="792" spans="1:4" ht="20.25" customHeight="1" x14ac:dyDescent="0.3">
      <c r="A792" s="221"/>
      <c r="B792" s="221"/>
      <c r="C792" s="221"/>
      <c r="D792" s="212"/>
    </row>
    <row r="793" spans="1:4" ht="20.25" customHeight="1" x14ac:dyDescent="0.3">
      <c r="A793" s="221"/>
      <c r="B793" s="221"/>
      <c r="C793" s="221"/>
      <c r="D793" s="212"/>
    </row>
    <row r="794" spans="1:4" ht="20.25" customHeight="1" x14ac:dyDescent="0.3">
      <c r="A794" s="221"/>
      <c r="B794" s="221"/>
      <c r="C794" s="221"/>
      <c r="D794" s="212"/>
    </row>
    <row r="795" spans="1:4" ht="20.25" customHeight="1" x14ac:dyDescent="0.3">
      <c r="A795" s="221"/>
      <c r="B795" s="221"/>
      <c r="C795" s="221"/>
      <c r="D795" s="212"/>
    </row>
    <row r="796" spans="1:4" ht="20.25" customHeight="1" x14ac:dyDescent="0.3">
      <c r="A796" s="221"/>
      <c r="B796" s="221"/>
      <c r="C796" s="221"/>
      <c r="D796" s="212"/>
    </row>
    <row r="797" spans="1:4" ht="20.25" customHeight="1" x14ac:dyDescent="0.3">
      <c r="A797" s="221"/>
      <c r="B797" s="221"/>
      <c r="C797" s="221"/>
      <c r="D797" s="212"/>
    </row>
    <row r="798" spans="1:4" ht="20.25" customHeight="1" x14ac:dyDescent="0.3">
      <c r="A798" s="221"/>
      <c r="B798" s="221"/>
      <c r="C798" s="221"/>
      <c r="D798" s="212"/>
    </row>
    <row r="799" spans="1:4" ht="20.25" customHeight="1" x14ac:dyDescent="0.3">
      <c r="A799" s="221"/>
      <c r="B799" s="221"/>
      <c r="C799" s="221"/>
      <c r="D799" s="212"/>
    </row>
    <row r="800" spans="1:4" ht="20.25" customHeight="1" x14ac:dyDescent="0.3">
      <c r="A800" s="221"/>
      <c r="B800" s="221"/>
      <c r="C800" s="221"/>
      <c r="D800" s="212"/>
    </row>
    <row r="801" spans="1:4" ht="20.25" customHeight="1" x14ac:dyDescent="0.3">
      <c r="A801" s="221"/>
      <c r="B801" s="221"/>
      <c r="C801" s="221"/>
      <c r="D801" s="212"/>
    </row>
    <row r="802" spans="1:4" ht="20.25" customHeight="1" x14ac:dyDescent="0.3">
      <c r="A802" s="221"/>
      <c r="B802" s="221"/>
      <c r="C802" s="221"/>
      <c r="D802" s="212"/>
    </row>
    <row r="803" spans="1:4" ht="20.25" customHeight="1" x14ac:dyDescent="0.3">
      <c r="A803" s="221"/>
      <c r="B803" s="221"/>
      <c r="C803" s="221"/>
      <c r="D803" s="212"/>
    </row>
    <row r="804" spans="1:4" ht="20.25" customHeight="1" x14ac:dyDescent="0.3">
      <c r="A804" s="221"/>
      <c r="B804" s="221"/>
      <c r="C804" s="221"/>
      <c r="D804" s="212"/>
    </row>
    <row r="805" spans="1:4" ht="20.25" customHeight="1" x14ac:dyDescent="0.3">
      <c r="A805" s="221"/>
      <c r="B805" s="221"/>
      <c r="C805" s="221"/>
      <c r="D805" s="212"/>
    </row>
    <row r="806" spans="1:4" ht="20.25" customHeight="1" x14ac:dyDescent="0.3">
      <c r="A806" s="221"/>
      <c r="B806" s="221"/>
      <c r="C806" s="221"/>
      <c r="D806" s="212"/>
    </row>
    <row r="807" spans="1:4" ht="20.25" customHeight="1" x14ac:dyDescent="0.3">
      <c r="A807" s="221"/>
      <c r="B807" s="221"/>
      <c r="C807" s="221"/>
      <c r="D807" s="212"/>
    </row>
    <row r="808" spans="1:4" ht="20.25" customHeight="1" x14ac:dyDescent="0.3">
      <c r="A808" s="221"/>
      <c r="B808" s="221"/>
      <c r="C808" s="221"/>
      <c r="D808" s="212"/>
    </row>
    <row r="809" spans="1:4" ht="20.25" customHeight="1" x14ac:dyDescent="0.3">
      <c r="A809" s="221"/>
      <c r="B809" s="221"/>
      <c r="C809" s="221"/>
      <c r="D809" s="212"/>
    </row>
    <row r="810" spans="1:4" ht="20.25" customHeight="1" x14ac:dyDescent="0.3">
      <c r="A810" s="221"/>
      <c r="B810" s="221"/>
      <c r="C810" s="221"/>
      <c r="D810" s="212"/>
    </row>
    <row r="811" spans="1:4" ht="20.25" customHeight="1" x14ac:dyDescent="0.3">
      <c r="A811" s="221"/>
      <c r="B811" s="221"/>
      <c r="C811" s="221"/>
      <c r="D811" s="212"/>
    </row>
    <row r="812" spans="1:4" ht="20.25" customHeight="1" x14ac:dyDescent="0.3">
      <c r="A812" s="221"/>
      <c r="B812" s="221"/>
      <c r="C812" s="221"/>
      <c r="D812" s="212"/>
    </row>
    <row r="813" spans="1:4" ht="20.25" customHeight="1" x14ac:dyDescent="0.3">
      <c r="A813" s="221"/>
      <c r="B813" s="221"/>
      <c r="C813" s="221"/>
      <c r="D813" s="212"/>
    </row>
    <row r="814" spans="1:4" ht="20.25" customHeight="1" x14ac:dyDescent="0.3">
      <c r="A814" s="221"/>
      <c r="B814" s="221"/>
      <c r="C814" s="221"/>
      <c r="D814" s="212"/>
    </row>
    <row r="815" spans="1:4" ht="20.25" customHeight="1" x14ac:dyDescent="0.3">
      <c r="A815" s="221"/>
      <c r="B815" s="221"/>
      <c r="C815" s="221"/>
      <c r="D815" s="212"/>
    </row>
    <row r="816" spans="1:4" ht="20.25" customHeight="1" x14ac:dyDescent="0.3">
      <c r="A816" s="221"/>
      <c r="B816" s="221"/>
      <c r="C816" s="221"/>
      <c r="D816" s="212"/>
    </row>
    <row r="817" spans="1:4" ht="20.25" customHeight="1" x14ac:dyDescent="0.3">
      <c r="A817" s="221"/>
      <c r="B817" s="221"/>
      <c r="C817" s="221"/>
      <c r="D817" s="212"/>
    </row>
    <row r="818" spans="1:4" ht="20.25" customHeight="1" x14ac:dyDescent="0.3">
      <c r="A818" s="221"/>
      <c r="B818" s="221"/>
      <c r="C818" s="221"/>
      <c r="D818" s="212"/>
    </row>
    <row r="819" spans="1:4" ht="20.25" customHeight="1" x14ac:dyDescent="0.3">
      <c r="A819" s="221"/>
      <c r="B819" s="221"/>
      <c r="C819" s="221"/>
      <c r="D819" s="212"/>
    </row>
    <row r="820" spans="1:4" ht="20.25" customHeight="1" x14ac:dyDescent="0.3">
      <c r="A820" s="221"/>
      <c r="B820" s="221"/>
      <c r="C820" s="221"/>
      <c r="D820" s="212"/>
    </row>
    <row r="821" spans="1:4" ht="20.25" customHeight="1" x14ac:dyDescent="0.3">
      <c r="A821" s="221"/>
      <c r="B821" s="221"/>
      <c r="C821" s="221"/>
      <c r="D821" s="212"/>
    </row>
    <row r="822" spans="1:4" ht="20.25" customHeight="1" x14ac:dyDescent="0.3">
      <c r="A822" s="221"/>
      <c r="B822" s="221"/>
      <c r="C822" s="221"/>
      <c r="D822" s="212"/>
    </row>
    <row r="823" spans="1:4" ht="20.25" customHeight="1" x14ac:dyDescent="0.3">
      <c r="A823" s="221"/>
      <c r="B823" s="221"/>
      <c r="C823" s="221"/>
      <c r="D823" s="212"/>
    </row>
    <row r="824" spans="1:4" ht="20.25" customHeight="1" x14ac:dyDescent="0.3">
      <c r="A824" s="221"/>
      <c r="B824" s="221"/>
      <c r="C824" s="221"/>
      <c r="D824" s="212"/>
    </row>
    <row r="825" spans="1:4" ht="20.25" customHeight="1" x14ac:dyDescent="0.3">
      <c r="A825" s="221"/>
      <c r="B825" s="221"/>
      <c r="C825" s="221"/>
      <c r="D825" s="212"/>
    </row>
    <row r="826" spans="1:4" ht="20.25" customHeight="1" x14ac:dyDescent="0.3">
      <c r="A826" s="221"/>
      <c r="B826" s="221"/>
      <c r="C826" s="221"/>
      <c r="D826" s="212"/>
    </row>
    <row r="827" spans="1:4" ht="20.25" customHeight="1" x14ac:dyDescent="0.3">
      <c r="A827" s="221"/>
      <c r="B827" s="221"/>
      <c r="C827" s="221"/>
      <c r="D827" s="212"/>
    </row>
    <row r="828" spans="1:4" ht="20.25" customHeight="1" x14ac:dyDescent="0.3">
      <c r="A828" s="221"/>
      <c r="B828" s="221"/>
      <c r="C828" s="221"/>
      <c r="D828" s="212"/>
    </row>
    <row r="829" spans="1:4" ht="20.25" customHeight="1" x14ac:dyDescent="0.3">
      <c r="A829" s="221"/>
      <c r="B829" s="221"/>
      <c r="C829" s="221"/>
      <c r="D829" s="212"/>
    </row>
    <row r="830" spans="1:4" ht="20.25" customHeight="1" x14ac:dyDescent="0.3">
      <c r="A830" s="221"/>
      <c r="B830" s="221"/>
      <c r="C830" s="221"/>
      <c r="D830" s="212"/>
    </row>
    <row r="831" spans="1:4" ht="20.25" customHeight="1" x14ac:dyDescent="0.3">
      <c r="A831" s="221"/>
      <c r="B831" s="221"/>
      <c r="C831" s="221"/>
      <c r="D831" s="212"/>
    </row>
    <row r="832" spans="1:4" ht="20.25" customHeight="1" x14ac:dyDescent="0.3">
      <c r="A832" s="221"/>
      <c r="B832" s="221"/>
      <c r="C832" s="221"/>
      <c r="D832" s="212"/>
    </row>
    <row r="833" spans="1:4" ht="20.25" customHeight="1" x14ac:dyDescent="0.3">
      <c r="A833" s="221"/>
      <c r="B833" s="221"/>
      <c r="C833" s="221"/>
      <c r="D833" s="212"/>
    </row>
    <row r="834" spans="1:4" ht="20.25" customHeight="1" x14ac:dyDescent="0.3">
      <c r="A834" s="221"/>
      <c r="B834" s="221"/>
      <c r="C834" s="221"/>
      <c r="D834" s="212"/>
    </row>
    <row r="835" spans="1:4" ht="20.25" customHeight="1" x14ac:dyDescent="0.3">
      <c r="A835" s="221"/>
      <c r="B835" s="221"/>
      <c r="C835" s="221"/>
      <c r="D835" s="212"/>
    </row>
    <row r="836" spans="1:4" ht="20.25" customHeight="1" x14ac:dyDescent="0.3">
      <c r="A836" s="221"/>
      <c r="B836" s="221"/>
      <c r="C836" s="221"/>
      <c r="D836" s="212"/>
    </row>
    <row r="837" spans="1:4" ht="20.25" customHeight="1" x14ac:dyDescent="0.3">
      <c r="A837" s="221"/>
      <c r="B837" s="221"/>
      <c r="C837" s="221"/>
      <c r="D837" s="212"/>
    </row>
    <row r="838" spans="1:4" ht="20.25" customHeight="1" x14ac:dyDescent="0.3">
      <c r="A838" s="221"/>
      <c r="B838" s="221"/>
      <c r="C838" s="221"/>
      <c r="D838" s="212"/>
    </row>
    <row r="839" spans="1:4" ht="20.25" customHeight="1" x14ac:dyDescent="0.3">
      <c r="A839" s="221"/>
      <c r="B839" s="221"/>
      <c r="C839" s="221"/>
      <c r="D839" s="212"/>
    </row>
    <row r="840" spans="1:4" ht="20.25" customHeight="1" x14ac:dyDescent="0.3">
      <c r="A840" s="221"/>
      <c r="B840" s="221"/>
      <c r="C840" s="221"/>
      <c r="D840" s="212"/>
    </row>
    <row r="841" spans="1:4" ht="20.25" customHeight="1" x14ac:dyDescent="0.3">
      <c r="A841" s="221"/>
      <c r="B841" s="221"/>
      <c r="C841" s="221"/>
      <c r="D841" s="212"/>
    </row>
    <row r="842" spans="1:4" ht="20.25" customHeight="1" x14ac:dyDescent="0.3">
      <c r="A842" s="221"/>
      <c r="B842" s="221"/>
      <c r="C842" s="221"/>
      <c r="D842" s="212"/>
    </row>
    <row r="843" spans="1:4" ht="20.25" customHeight="1" x14ac:dyDescent="0.3">
      <c r="A843" s="221"/>
      <c r="B843" s="221"/>
      <c r="C843" s="221"/>
      <c r="D843" s="212"/>
    </row>
    <row r="844" spans="1:4" ht="20.25" customHeight="1" x14ac:dyDescent="0.3">
      <c r="A844" s="221"/>
      <c r="B844" s="221"/>
      <c r="C844" s="221"/>
      <c r="D844" s="212"/>
    </row>
    <row r="845" spans="1:4" ht="20.25" customHeight="1" x14ac:dyDescent="0.3">
      <c r="A845" s="221"/>
      <c r="B845" s="221"/>
      <c r="C845" s="221"/>
      <c r="D845" s="212"/>
    </row>
    <row r="846" spans="1:4" ht="20.25" customHeight="1" x14ac:dyDescent="0.3">
      <c r="A846" s="221"/>
      <c r="B846" s="221"/>
      <c r="C846" s="221"/>
      <c r="D846" s="212"/>
    </row>
    <row r="847" spans="1:4" ht="20.25" customHeight="1" x14ac:dyDescent="0.3">
      <c r="A847" s="221"/>
      <c r="B847" s="221"/>
      <c r="C847" s="221"/>
      <c r="D847" s="212"/>
    </row>
    <row r="848" spans="1:4" ht="20.25" customHeight="1" x14ac:dyDescent="0.3">
      <c r="A848" s="221"/>
      <c r="B848" s="221"/>
      <c r="C848" s="221"/>
      <c r="D848" s="212"/>
    </row>
    <row r="849" spans="1:4" ht="20.25" customHeight="1" x14ac:dyDescent="0.3">
      <c r="A849" s="221"/>
      <c r="B849" s="221"/>
      <c r="C849" s="221"/>
      <c r="D849" s="212"/>
    </row>
    <row r="850" spans="1:4" ht="20.25" customHeight="1" x14ac:dyDescent="0.3">
      <c r="A850" s="221"/>
      <c r="B850" s="221"/>
      <c r="C850" s="221"/>
      <c r="D850" s="212"/>
    </row>
    <row r="851" spans="1:4" ht="20.25" customHeight="1" x14ac:dyDescent="0.3">
      <c r="A851" s="221"/>
      <c r="B851" s="221"/>
      <c r="C851" s="221"/>
      <c r="D851" s="212"/>
    </row>
    <row r="852" spans="1:4" ht="20.25" customHeight="1" x14ac:dyDescent="0.3">
      <c r="A852" s="221"/>
      <c r="B852" s="221"/>
      <c r="C852" s="221"/>
      <c r="D852" s="212"/>
    </row>
    <row r="853" spans="1:4" ht="20.25" customHeight="1" x14ac:dyDescent="0.3">
      <c r="A853" s="221"/>
      <c r="B853" s="221"/>
      <c r="C853" s="221"/>
      <c r="D853" s="212"/>
    </row>
    <row r="854" spans="1:4" ht="20.25" customHeight="1" x14ac:dyDescent="0.3">
      <c r="A854" s="221"/>
      <c r="B854" s="221"/>
      <c r="C854" s="221"/>
      <c r="D854" s="212"/>
    </row>
    <row r="855" spans="1:4" ht="20.25" customHeight="1" x14ac:dyDescent="0.3">
      <c r="A855" s="221"/>
      <c r="B855" s="221"/>
      <c r="C855" s="221"/>
      <c r="D855" s="212"/>
    </row>
    <row r="856" spans="1:4" ht="20.25" customHeight="1" x14ac:dyDescent="0.3">
      <c r="A856" s="221"/>
      <c r="B856" s="221"/>
      <c r="C856" s="221"/>
      <c r="D856" s="212"/>
    </row>
    <row r="857" spans="1:4" ht="20.25" customHeight="1" x14ac:dyDescent="0.3">
      <c r="A857" s="221"/>
      <c r="B857" s="221"/>
      <c r="C857" s="221"/>
      <c r="D857" s="212"/>
    </row>
    <row r="858" spans="1:4" ht="20.25" customHeight="1" x14ac:dyDescent="0.3">
      <c r="A858" s="221"/>
      <c r="B858" s="221"/>
      <c r="C858" s="221"/>
      <c r="D858" s="212"/>
    </row>
    <row r="859" spans="1:4" ht="20.25" customHeight="1" x14ac:dyDescent="0.3">
      <c r="A859" s="221"/>
      <c r="B859" s="221"/>
      <c r="C859" s="221"/>
      <c r="D859" s="212"/>
    </row>
    <row r="860" spans="1:4" ht="20.25" customHeight="1" x14ac:dyDescent="0.3">
      <c r="A860" s="221"/>
      <c r="B860" s="221"/>
      <c r="C860" s="221"/>
      <c r="D860" s="212"/>
    </row>
    <row r="861" spans="1:4" ht="20.25" customHeight="1" x14ac:dyDescent="0.3">
      <c r="A861" s="221"/>
      <c r="B861" s="221"/>
      <c r="C861" s="221"/>
      <c r="D861" s="212"/>
    </row>
    <row r="862" spans="1:4" ht="20.25" customHeight="1" x14ac:dyDescent="0.3">
      <c r="A862" s="221"/>
      <c r="B862" s="221"/>
      <c r="C862" s="221"/>
      <c r="D862" s="212"/>
    </row>
    <row r="863" spans="1:4" ht="20.25" customHeight="1" x14ac:dyDescent="0.3">
      <c r="A863" s="221"/>
      <c r="B863" s="221"/>
      <c r="C863" s="221"/>
      <c r="D863" s="212"/>
    </row>
    <row r="864" spans="1:4" ht="20.25" customHeight="1" x14ac:dyDescent="0.3">
      <c r="A864" s="221"/>
      <c r="B864" s="221"/>
      <c r="C864" s="221"/>
      <c r="D864" s="212"/>
    </row>
    <row r="865" spans="1:4" ht="20.25" customHeight="1" x14ac:dyDescent="0.3">
      <c r="A865" s="221"/>
      <c r="B865" s="221"/>
      <c r="C865" s="221"/>
      <c r="D865" s="212"/>
    </row>
    <row r="866" spans="1:4" ht="20.25" customHeight="1" x14ac:dyDescent="0.3">
      <c r="A866" s="221"/>
      <c r="B866" s="221"/>
      <c r="C866" s="221"/>
      <c r="D866" s="212"/>
    </row>
    <row r="867" spans="1:4" ht="20.25" customHeight="1" x14ac:dyDescent="0.3">
      <c r="A867" s="221"/>
      <c r="B867" s="221"/>
      <c r="C867" s="221"/>
      <c r="D867" s="212"/>
    </row>
    <row r="868" spans="1:4" ht="20.25" customHeight="1" x14ac:dyDescent="0.3">
      <c r="A868" s="221"/>
      <c r="B868" s="221"/>
      <c r="C868" s="221"/>
      <c r="D868" s="212"/>
    </row>
    <row r="869" spans="1:4" ht="20.25" customHeight="1" x14ac:dyDescent="0.3">
      <c r="A869" s="221"/>
      <c r="B869" s="221"/>
      <c r="C869" s="221"/>
      <c r="D869" s="212"/>
    </row>
    <row r="870" spans="1:4" ht="20.25" customHeight="1" x14ac:dyDescent="0.3">
      <c r="A870" s="221"/>
      <c r="B870" s="221"/>
      <c r="C870" s="221"/>
      <c r="D870" s="212"/>
    </row>
    <row r="871" spans="1:4" ht="20.25" customHeight="1" x14ac:dyDescent="0.3">
      <c r="A871" s="221"/>
      <c r="B871" s="221"/>
      <c r="C871" s="221"/>
      <c r="D871" s="212"/>
    </row>
    <row r="872" spans="1:4" ht="20.25" customHeight="1" x14ac:dyDescent="0.3">
      <c r="A872" s="221"/>
      <c r="B872" s="221"/>
      <c r="C872" s="221"/>
      <c r="D872" s="212"/>
    </row>
    <row r="873" spans="1:4" ht="20.25" customHeight="1" x14ac:dyDescent="0.3">
      <c r="A873" s="221"/>
      <c r="B873" s="221"/>
      <c r="C873" s="221"/>
      <c r="D873" s="212"/>
    </row>
    <row r="874" spans="1:4" ht="20.25" customHeight="1" x14ac:dyDescent="0.3">
      <c r="A874" s="221"/>
      <c r="B874" s="221"/>
      <c r="C874" s="221"/>
      <c r="D874" s="212"/>
    </row>
    <row r="875" spans="1:4" ht="20.25" customHeight="1" x14ac:dyDescent="0.3">
      <c r="A875" s="221"/>
      <c r="B875" s="221"/>
      <c r="C875" s="221"/>
      <c r="D875" s="212"/>
    </row>
    <row r="876" spans="1:4" ht="20.25" customHeight="1" x14ac:dyDescent="0.3">
      <c r="A876" s="221"/>
      <c r="B876" s="221"/>
      <c r="C876" s="221"/>
      <c r="D876" s="212"/>
    </row>
    <row r="877" spans="1:4" ht="20.25" customHeight="1" x14ac:dyDescent="0.3">
      <c r="A877" s="221"/>
      <c r="B877" s="221"/>
      <c r="C877" s="221"/>
      <c r="D877" s="212"/>
    </row>
    <row r="878" spans="1:4" ht="20.25" customHeight="1" x14ac:dyDescent="0.3">
      <c r="A878" s="221"/>
      <c r="B878" s="221"/>
      <c r="C878" s="221"/>
      <c r="D878" s="212"/>
    </row>
    <row r="879" spans="1:4" ht="20.25" customHeight="1" x14ac:dyDescent="0.3">
      <c r="A879" s="221"/>
      <c r="B879" s="221"/>
      <c r="C879" s="221"/>
      <c r="D879" s="212"/>
    </row>
    <row r="880" spans="1:4" ht="20.25" customHeight="1" x14ac:dyDescent="0.3">
      <c r="A880" s="221"/>
      <c r="B880" s="221"/>
      <c r="C880" s="221"/>
      <c r="D880" s="212"/>
    </row>
    <row r="881" spans="1:4" ht="20.25" customHeight="1" x14ac:dyDescent="0.3">
      <c r="A881" s="221"/>
      <c r="B881" s="221"/>
      <c r="C881" s="221"/>
      <c r="D881" s="212"/>
    </row>
    <row r="882" spans="1:4" ht="20.25" customHeight="1" x14ac:dyDescent="0.3">
      <c r="A882" s="221"/>
      <c r="B882" s="221"/>
      <c r="C882" s="221"/>
      <c r="D882" s="212"/>
    </row>
    <row r="883" spans="1:4" ht="20.25" customHeight="1" x14ac:dyDescent="0.3">
      <c r="A883" s="221"/>
      <c r="B883" s="221"/>
      <c r="C883" s="221"/>
      <c r="D883" s="212"/>
    </row>
    <row r="884" spans="1:4" ht="20.25" customHeight="1" x14ac:dyDescent="0.3">
      <c r="A884" s="221"/>
      <c r="B884" s="221"/>
      <c r="C884" s="221"/>
      <c r="D884" s="212"/>
    </row>
    <row r="885" spans="1:4" ht="20.25" customHeight="1" x14ac:dyDescent="0.3">
      <c r="A885" s="221"/>
      <c r="B885" s="221"/>
      <c r="C885" s="221"/>
      <c r="D885" s="212"/>
    </row>
    <row r="886" spans="1:4" ht="20.25" customHeight="1" x14ac:dyDescent="0.3">
      <c r="A886" s="221"/>
      <c r="B886" s="221"/>
      <c r="C886" s="221"/>
      <c r="D886" s="212"/>
    </row>
    <row r="887" spans="1:4" ht="20.25" customHeight="1" x14ac:dyDescent="0.3">
      <c r="A887" s="221"/>
      <c r="B887" s="221"/>
      <c r="C887" s="221"/>
      <c r="D887" s="212"/>
    </row>
    <row r="888" spans="1:4" ht="20.25" customHeight="1" x14ac:dyDescent="0.3">
      <c r="A888" s="221"/>
      <c r="B888" s="221"/>
      <c r="C888" s="221"/>
      <c r="D888" s="212"/>
    </row>
    <row r="889" spans="1:4" ht="20.25" customHeight="1" x14ac:dyDescent="0.3">
      <c r="A889" s="221"/>
      <c r="B889" s="221"/>
      <c r="C889" s="221"/>
      <c r="D889" s="212"/>
    </row>
    <row r="890" spans="1:4" ht="20.25" customHeight="1" x14ac:dyDescent="0.3">
      <c r="A890" s="221"/>
      <c r="B890" s="221"/>
      <c r="C890" s="221"/>
      <c r="D890" s="212"/>
    </row>
    <row r="891" spans="1:4" ht="20.25" customHeight="1" x14ac:dyDescent="0.3">
      <c r="A891" s="221"/>
      <c r="B891" s="221"/>
      <c r="C891" s="221"/>
      <c r="D891" s="212"/>
    </row>
    <row r="892" spans="1:4" ht="20.25" customHeight="1" x14ac:dyDescent="0.3">
      <c r="A892" s="221"/>
      <c r="B892" s="221"/>
      <c r="C892" s="221"/>
      <c r="D892" s="212"/>
    </row>
    <row r="893" spans="1:4" ht="20.25" customHeight="1" x14ac:dyDescent="0.3">
      <c r="A893" s="221"/>
      <c r="B893" s="221"/>
      <c r="C893" s="221"/>
      <c r="D893" s="212"/>
    </row>
    <row r="894" spans="1:4" ht="20.25" customHeight="1" x14ac:dyDescent="0.3">
      <c r="A894" s="221"/>
      <c r="B894" s="221"/>
      <c r="C894" s="221"/>
      <c r="D894" s="212"/>
    </row>
    <row r="895" spans="1:4" ht="20.25" customHeight="1" x14ac:dyDescent="0.3">
      <c r="A895" s="221"/>
      <c r="B895" s="221"/>
      <c r="C895" s="221"/>
      <c r="D895" s="212"/>
    </row>
    <row r="896" spans="1:4" ht="20.25" customHeight="1" x14ac:dyDescent="0.3">
      <c r="A896" s="221"/>
      <c r="B896" s="221"/>
      <c r="C896" s="221"/>
      <c r="D896" s="212"/>
    </row>
    <row r="897" spans="1:4" ht="20.25" customHeight="1" x14ac:dyDescent="0.3">
      <c r="A897" s="221"/>
      <c r="B897" s="221"/>
      <c r="C897" s="221"/>
      <c r="D897" s="212"/>
    </row>
    <row r="898" spans="1:4" ht="20.25" customHeight="1" x14ac:dyDescent="0.3">
      <c r="A898" s="221"/>
      <c r="B898" s="221"/>
      <c r="C898" s="221"/>
      <c r="D898" s="212"/>
    </row>
    <row r="899" spans="1:4" ht="20.25" customHeight="1" x14ac:dyDescent="0.3">
      <c r="A899" s="221"/>
      <c r="B899" s="221"/>
      <c r="C899" s="221"/>
      <c r="D899" s="212"/>
    </row>
    <row r="900" spans="1:4" ht="20.25" customHeight="1" x14ac:dyDescent="0.3">
      <c r="A900" s="221"/>
      <c r="B900" s="221"/>
      <c r="C900" s="221"/>
      <c r="D900" s="212"/>
    </row>
    <row r="901" spans="1:4" ht="20.25" customHeight="1" x14ac:dyDescent="0.3">
      <c r="A901" s="221"/>
      <c r="B901" s="221"/>
      <c r="C901" s="221"/>
      <c r="D901" s="212"/>
    </row>
    <row r="902" spans="1:4" ht="20.25" customHeight="1" x14ac:dyDescent="0.3">
      <c r="A902" s="221"/>
      <c r="B902" s="221"/>
      <c r="C902" s="221"/>
      <c r="D902" s="212"/>
    </row>
    <row r="903" spans="1:4" ht="20.25" customHeight="1" x14ac:dyDescent="0.3">
      <c r="A903" s="221"/>
      <c r="B903" s="221"/>
      <c r="C903" s="221"/>
      <c r="D903" s="212"/>
    </row>
    <row r="904" spans="1:4" ht="20.25" customHeight="1" x14ac:dyDescent="0.3">
      <c r="A904" s="221"/>
      <c r="B904" s="221"/>
      <c r="C904" s="221"/>
      <c r="D904" s="212"/>
    </row>
    <row r="905" spans="1:4" ht="20.25" customHeight="1" x14ac:dyDescent="0.3">
      <c r="A905" s="221"/>
      <c r="B905" s="221"/>
      <c r="C905" s="221"/>
      <c r="D905" s="212"/>
    </row>
    <row r="906" spans="1:4" ht="20.25" customHeight="1" x14ac:dyDescent="0.3">
      <c r="A906" s="221"/>
      <c r="B906" s="221"/>
      <c r="C906" s="221"/>
      <c r="D906" s="212"/>
    </row>
    <row r="907" spans="1:4" ht="20.25" customHeight="1" x14ac:dyDescent="0.3">
      <c r="A907" s="221"/>
      <c r="B907" s="221"/>
      <c r="C907" s="221"/>
      <c r="D907" s="212"/>
    </row>
    <row r="908" spans="1:4" ht="20.25" customHeight="1" x14ac:dyDescent="0.3">
      <c r="A908" s="221"/>
      <c r="B908" s="221"/>
      <c r="C908" s="221"/>
      <c r="D908" s="212"/>
    </row>
    <row r="909" spans="1:4" ht="20.25" customHeight="1" x14ac:dyDescent="0.3">
      <c r="A909" s="221"/>
      <c r="B909" s="221"/>
      <c r="C909" s="221"/>
      <c r="D909" s="212"/>
    </row>
    <row r="910" spans="1:4" ht="20.25" customHeight="1" x14ac:dyDescent="0.3">
      <c r="A910" s="221"/>
      <c r="B910" s="221"/>
      <c r="C910" s="221"/>
      <c r="D910" s="212"/>
    </row>
    <row r="911" spans="1:4" ht="20.25" customHeight="1" x14ac:dyDescent="0.3">
      <c r="A911" s="221"/>
      <c r="B911" s="221"/>
      <c r="C911" s="221"/>
      <c r="D911" s="212"/>
    </row>
    <row r="912" spans="1:4" ht="20.25" customHeight="1" x14ac:dyDescent="0.3">
      <c r="A912" s="221"/>
      <c r="B912" s="221"/>
      <c r="C912" s="221"/>
      <c r="D912" s="212"/>
    </row>
    <row r="913" spans="1:4" ht="20.25" customHeight="1" x14ac:dyDescent="0.3">
      <c r="A913" s="221"/>
      <c r="B913" s="221"/>
      <c r="C913" s="221"/>
      <c r="D913" s="212"/>
    </row>
    <row r="914" spans="1:4" ht="20.25" customHeight="1" x14ac:dyDescent="0.3">
      <c r="A914" s="221"/>
      <c r="B914" s="221"/>
      <c r="C914" s="221"/>
      <c r="D914" s="212"/>
    </row>
    <row r="915" spans="1:4" ht="20.25" customHeight="1" x14ac:dyDescent="0.3">
      <c r="A915" s="221"/>
      <c r="B915" s="221"/>
      <c r="C915" s="221"/>
      <c r="D915" s="212"/>
    </row>
    <row r="916" spans="1:4" ht="20.25" customHeight="1" x14ac:dyDescent="0.3">
      <c r="A916" s="221"/>
      <c r="B916" s="221"/>
      <c r="C916" s="221"/>
      <c r="D916" s="212"/>
    </row>
    <row r="917" spans="1:4" ht="20.25" customHeight="1" x14ac:dyDescent="0.3">
      <c r="A917" s="221"/>
      <c r="B917" s="221"/>
      <c r="C917" s="221"/>
      <c r="D917" s="212"/>
    </row>
    <row r="918" spans="1:4" ht="20.25" customHeight="1" x14ac:dyDescent="0.3">
      <c r="A918" s="221"/>
      <c r="B918" s="221"/>
      <c r="C918" s="221"/>
      <c r="D918" s="212"/>
    </row>
    <row r="919" spans="1:4" ht="20.25" customHeight="1" x14ac:dyDescent="0.3">
      <c r="A919" s="221"/>
      <c r="B919" s="221"/>
      <c r="C919" s="221"/>
      <c r="D919" s="212"/>
    </row>
    <row r="920" spans="1:4" ht="20.25" customHeight="1" x14ac:dyDescent="0.3">
      <c r="A920" s="221"/>
      <c r="B920" s="221"/>
      <c r="C920" s="221"/>
      <c r="D920" s="212"/>
    </row>
    <row r="921" spans="1:4" ht="20.25" customHeight="1" x14ac:dyDescent="0.3">
      <c r="A921" s="221"/>
      <c r="B921" s="221"/>
      <c r="C921" s="221"/>
      <c r="D921" s="212"/>
    </row>
    <row r="922" spans="1:4" ht="20.25" customHeight="1" x14ac:dyDescent="0.3">
      <c r="A922" s="221"/>
      <c r="B922" s="221"/>
      <c r="C922" s="221"/>
      <c r="D922" s="212"/>
    </row>
    <row r="923" spans="1:4" ht="20.25" customHeight="1" x14ac:dyDescent="0.3">
      <c r="A923" s="221"/>
      <c r="B923" s="221"/>
      <c r="C923" s="221"/>
      <c r="D923" s="212"/>
    </row>
    <row r="924" spans="1:4" ht="20.25" customHeight="1" x14ac:dyDescent="0.3">
      <c r="A924" s="221"/>
      <c r="B924" s="221"/>
      <c r="C924" s="221"/>
      <c r="D924" s="212"/>
    </row>
    <row r="925" spans="1:4" ht="20.25" customHeight="1" x14ac:dyDescent="0.3">
      <c r="A925" s="221"/>
      <c r="B925" s="221"/>
      <c r="C925" s="221"/>
      <c r="D925" s="212"/>
    </row>
    <row r="926" spans="1:4" ht="20.25" customHeight="1" x14ac:dyDescent="0.3">
      <c r="A926" s="221"/>
      <c r="B926" s="221"/>
      <c r="C926" s="221"/>
      <c r="D926" s="212"/>
    </row>
    <row r="927" spans="1:4" ht="20.25" customHeight="1" x14ac:dyDescent="0.3">
      <c r="A927" s="221"/>
      <c r="B927" s="221"/>
      <c r="C927" s="221"/>
      <c r="D927" s="212"/>
    </row>
    <row r="928" spans="1:4" ht="20.25" customHeight="1" x14ac:dyDescent="0.3">
      <c r="A928" s="221"/>
      <c r="B928" s="221"/>
      <c r="C928" s="221"/>
      <c r="D928" s="212"/>
    </row>
    <row r="929" spans="1:4" ht="20.25" customHeight="1" x14ac:dyDescent="0.3">
      <c r="A929" s="221"/>
      <c r="B929" s="221"/>
      <c r="C929" s="221"/>
      <c r="D929" s="212"/>
    </row>
    <row r="930" spans="1:4" ht="20.25" customHeight="1" x14ac:dyDescent="0.3">
      <c r="A930" s="221"/>
      <c r="B930" s="221"/>
      <c r="C930" s="221"/>
      <c r="D930" s="212"/>
    </row>
    <row r="931" spans="1:4" ht="20.25" customHeight="1" x14ac:dyDescent="0.3">
      <c r="A931" s="221"/>
      <c r="B931" s="221"/>
      <c r="C931" s="221"/>
      <c r="D931" s="212"/>
    </row>
    <row r="932" spans="1:4" ht="20.25" customHeight="1" x14ac:dyDescent="0.3">
      <c r="A932" s="221"/>
      <c r="B932" s="221"/>
      <c r="C932" s="221"/>
      <c r="D932" s="212"/>
    </row>
    <row r="933" spans="1:4" ht="20.25" customHeight="1" x14ac:dyDescent="0.3">
      <c r="A933" s="221"/>
      <c r="B933" s="221"/>
      <c r="C933" s="221"/>
      <c r="D933" s="212"/>
    </row>
    <row r="934" spans="1:4" ht="20.25" customHeight="1" x14ac:dyDescent="0.3">
      <c r="A934" s="221"/>
      <c r="B934" s="221"/>
      <c r="C934" s="221"/>
      <c r="D934" s="212"/>
    </row>
    <row r="935" spans="1:4" ht="20.25" customHeight="1" x14ac:dyDescent="0.3">
      <c r="A935" s="221"/>
      <c r="B935" s="221"/>
      <c r="C935" s="221"/>
      <c r="D935" s="212"/>
    </row>
    <row r="936" spans="1:4" ht="20.25" customHeight="1" x14ac:dyDescent="0.3">
      <c r="A936" s="221"/>
      <c r="B936" s="221"/>
      <c r="C936" s="221"/>
      <c r="D936" s="212"/>
    </row>
    <row r="937" spans="1:4" ht="20.25" customHeight="1" x14ac:dyDescent="0.3">
      <c r="A937" s="221"/>
      <c r="B937" s="221"/>
      <c r="C937" s="221"/>
      <c r="D937" s="212"/>
    </row>
    <row r="938" spans="1:4" ht="20.25" customHeight="1" x14ac:dyDescent="0.3">
      <c r="A938" s="221"/>
      <c r="B938" s="221"/>
      <c r="C938" s="221"/>
      <c r="D938" s="212"/>
    </row>
    <row r="939" spans="1:4" ht="20.25" customHeight="1" x14ac:dyDescent="0.3">
      <c r="A939" s="221"/>
      <c r="B939" s="221"/>
      <c r="C939" s="221"/>
      <c r="D939" s="212"/>
    </row>
    <row r="940" spans="1:4" ht="20.25" customHeight="1" x14ac:dyDescent="0.3">
      <c r="A940" s="221"/>
      <c r="B940" s="221"/>
      <c r="C940" s="221"/>
      <c r="D940" s="212"/>
    </row>
    <row r="941" spans="1:4" ht="20.25" customHeight="1" x14ac:dyDescent="0.3">
      <c r="A941" s="221"/>
      <c r="B941" s="221"/>
      <c r="C941" s="221"/>
      <c r="D941" s="212"/>
    </row>
    <row r="942" spans="1:4" ht="20.25" customHeight="1" x14ac:dyDescent="0.3">
      <c r="A942" s="221"/>
      <c r="B942" s="221"/>
      <c r="C942" s="221"/>
      <c r="D942" s="212"/>
    </row>
    <row r="943" spans="1:4" ht="20.25" customHeight="1" x14ac:dyDescent="0.3">
      <c r="A943" s="221"/>
      <c r="B943" s="221"/>
      <c r="C943" s="221"/>
      <c r="D943" s="212"/>
    </row>
    <row r="944" spans="1:4" ht="20.25" customHeight="1" x14ac:dyDescent="0.3">
      <c r="A944" s="221"/>
      <c r="B944" s="221"/>
      <c r="C944" s="221"/>
      <c r="D944" s="212"/>
    </row>
    <row r="945" spans="1:4" ht="20.25" customHeight="1" x14ac:dyDescent="0.3">
      <c r="A945" s="221"/>
      <c r="B945" s="221"/>
      <c r="C945" s="221"/>
      <c r="D945" s="212"/>
    </row>
    <row r="946" spans="1:4" ht="20.25" customHeight="1" x14ac:dyDescent="0.3">
      <c r="A946" s="221"/>
      <c r="B946" s="221"/>
      <c r="C946" s="221"/>
      <c r="D946" s="212"/>
    </row>
    <row r="947" spans="1:4" ht="20.25" customHeight="1" x14ac:dyDescent="0.3">
      <c r="A947" s="221"/>
      <c r="B947" s="221"/>
      <c r="C947" s="221"/>
      <c r="D947" s="212"/>
    </row>
    <row r="948" spans="1:4" ht="20.25" customHeight="1" x14ac:dyDescent="0.3">
      <c r="A948" s="221"/>
      <c r="B948" s="221"/>
      <c r="C948" s="221"/>
      <c r="D948" s="212"/>
    </row>
    <row r="949" spans="1:4" ht="20.25" customHeight="1" x14ac:dyDescent="0.3">
      <c r="A949" s="221"/>
      <c r="B949" s="221"/>
      <c r="C949" s="221"/>
      <c r="D949" s="212"/>
    </row>
    <row r="950" spans="1:4" ht="20.25" customHeight="1" x14ac:dyDescent="0.3">
      <c r="A950" s="221"/>
      <c r="B950" s="221"/>
      <c r="C950" s="221"/>
      <c r="D950" s="212"/>
    </row>
    <row r="951" spans="1:4" ht="20.25" customHeight="1" x14ac:dyDescent="0.3">
      <c r="A951" s="221"/>
      <c r="B951" s="221"/>
      <c r="C951" s="221"/>
      <c r="D951" s="212"/>
    </row>
    <row r="952" spans="1:4" ht="20.25" customHeight="1" x14ac:dyDescent="0.3">
      <c r="A952" s="221"/>
      <c r="B952" s="221"/>
      <c r="C952" s="221"/>
      <c r="D952" s="212"/>
    </row>
    <row r="953" spans="1:4" ht="20.25" customHeight="1" x14ac:dyDescent="0.3">
      <c r="A953" s="221"/>
      <c r="B953" s="221"/>
      <c r="C953" s="221"/>
      <c r="D953" s="212"/>
    </row>
    <row r="954" spans="1:4" ht="20.25" customHeight="1" x14ac:dyDescent="0.3">
      <c r="A954" s="221"/>
      <c r="B954" s="221"/>
      <c r="C954" s="221"/>
      <c r="D954" s="212"/>
    </row>
    <row r="955" spans="1:4" ht="20.25" customHeight="1" x14ac:dyDescent="0.3">
      <c r="A955" s="221"/>
      <c r="B955" s="221"/>
      <c r="C955" s="221"/>
      <c r="D955" s="212"/>
    </row>
    <row r="956" spans="1:4" ht="20.25" customHeight="1" x14ac:dyDescent="0.3">
      <c r="A956" s="221"/>
      <c r="B956" s="221"/>
      <c r="C956" s="221"/>
      <c r="D956" s="212"/>
    </row>
    <row r="957" spans="1:4" ht="20.25" customHeight="1" x14ac:dyDescent="0.3">
      <c r="A957" s="221"/>
      <c r="B957" s="221"/>
      <c r="C957" s="221"/>
      <c r="D957" s="212"/>
    </row>
    <row r="958" spans="1:4" ht="20.25" customHeight="1" x14ac:dyDescent="0.3">
      <c r="A958" s="221"/>
      <c r="B958" s="221"/>
      <c r="C958" s="221"/>
      <c r="D958" s="212"/>
    </row>
    <row r="959" spans="1:4" ht="20.25" customHeight="1" x14ac:dyDescent="0.3">
      <c r="A959" s="221"/>
      <c r="B959" s="221"/>
      <c r="C959" s="221"/>
      <c r="D959" s="212"/>
    </row>
    <row r="960" spans="1:4" ht="20.25" customHeight="1" x14ac:dyDescent="0.3">
      <c r="A960" s="221"/>
      <c r="B960" s="221"/>
      <c r="C960" s="221"/>
      <c r="D960" s="212"/>
    </row>
    <row r="961" spans="1:4" ht="20.25" customHeight="1" x14ac:dyDescent="0.3">
      <c r="A961" s="221"/>
      <c r="B961" s="221"/>
      <c r="C961" s="221"/>
      <c r="D961" s="212"/>
    </row>
    <row r="962" spans="1:4" ht="20.25" customHeight="1" x14ac:dyDescent="0.3">
      <c r="A962" s="221"/>
      <c r="B962" s="221"/>
      <c r="C962" s="221"/>
      <c r="D962" s="212"/>
    </row>
    <row r="963" spans="1:4" ht="20.25" customHeight="1" x14ac:dyDescent="0.3">
      <c r="A963" s="221"/>
      <c r="B963" s="221"/>
      <c r="C963" s="221"/>
      <c r="D963" s="212"/>
    </row>
    <row r="964" spans="1:4" ht="20.25" customHeight="1" x14ac:dyDescent="0.3">
      <c r="A964" s="221"/>
      <c r="B964" s="221"/>
      <c r="C964" s="221"/>
      <c r="D964" s="212"/>
    </row>
    <row r="965" spans="1:4" ht="20.25" customHeight="1" x14ac:dyDescent="0.3">
      <c r="A965" s="221"/>
      <c r="B965" s="221"/>
      <c r="C965" s="221"/>
      <c r="D965" s="212"/>
    </row>
    <row r="966" spans="1:4" ht="20.25" customHeight="1" x14ac:dyDescent="0.3">
      <c r="A966" s="221"/>
      <c r="B966" s="221"/>
      <c r="C966" s="221"/>
      <c r="D966" s="212"/>
    </row>
    <row r="967" spans="1:4" ht="20.25" customHeight="1" x14ac:dyDescent="0.3">
      <c r="A967" s="221"/>
      <c r="B967" s="221"/>
      <c r="C967" s="221"/>
      <c r="D967" s="212"/>
    </row>
    <row r="968" spans="1:4" ht="20.25" customHeight="1" x14ac:dyDescent="0.3">
      <c r="A968" s="221"/>
      <c r="B968" s="221"/>
      <c r="C968" s="221"/>
      <c r="D968" s="212"/>
    </row>
    <row r="969" spans="1:4" ht="20.25" customHeight="1" x14ac:dyDescent="0.3">
      <c r="A969" s="221"/>
      <c r="B969" s="221"/>
      <c r="C969" s="221"/>
      <c r="D969" s="212"/>
    </row>
    <row r="970" spans="1:4" ht="20.25" customHeight="1" x14ac:dyDescent="0.3">
      <c r="A970" s="221"/>
      <c r="B970" s="221"/>
      <c r="C970" s="221"/>
      <c r="D970" s="212"/>
    </row>
    <row r="971" spans="1:4" ht="20.25" customHeight="1" x14ac:dyDescent="0.3">
      <c r="A971" s="221"/>
      <c r="B971" s="221"/>
      <c r="C971" s="221"/>
      <c r="D971" s="212"/>
    </row>
    <row r="972" spans="1:4" ht="20.25" customHeight="1" x14ac:dyDescent="0.3">
      <c r="A972" s="221"/>
      <c r="B972" s="221"/>
      <c r="C972" s="221"/>
      <c r="D972" s="212"/>
    </row>
    <row r="973" spans="1:4" ht="20.25" customHeight="1" x14ac:dyDescent="0.3">
      <c r="A973" s="221"/>
      <c r="B973" s="221"/>
      <c r="C973" s="221"/>
      <c r="D973" s="212"/>
    </row>
    <row r="974" spans="1:4" ht="20.25" customHeight="1" x14ac:dyDescent="0.3">
      <c r="A974" s="221"/>
      <c r="B974" s="221"/>
      <c r="C974" s="221"/>
      <c r="D974" s="212"/>
    </row>
    <row r="975" spans="1:4" ht="20.25" customHeight="1" x14ac:dyDescent="0.3">
      <c r="A975" s="221"/>
      <c r="B975" s="221"/>
      <c r="C975" s="221"/>
      <c r="D975" s="212"/>
    </row>
    <row r="976" spans="1:4" ht="20.25" customHeight="1" x14ac:dyDescent="0.3">
      <c r="A976" s="221"/>
      <c r="B976" s="221"/>
      <c r="C976" s="221"/>
      <c r="D976" s="212"/>
    </row>
    <row r="977" spans="1:4" ht="20.25" customHeight="1" x14ac:dyDescent="0.3">
      <c r="A977" s="221"/>
      <c r="B977" s="221"/>
      <c r="C977" s="221"/>
      <c r="D977" s="212"/>
    </row>
    <row r="978" spans="1:4" ht="20.25" customHeight="1" x14ac:dyDescent="0.3">
      <c r="A978" s="221"/>
      <c r="B978" s="221"/>
      <c r="C978" s="221"/>
      <c r="D978" s="212"/>
    </row>
    <row r="979" spans="1:4" ht="20.25" customHeight="1" x14ac:dyDescent="0.3">
      <c r="A979" s="221"/>
      <c r="B979" s="221"/>
      <c r="C979" s="221"/>
      <c r="D979" s="212"/>
    </row>
    <row r="980" spans="1:4" ht="20.25" customHeight="1" x14ac:dyDescent="0.3">
      <c r="A980" s="221"/>
      <c r="B980" s="221"/>
      <c r="C980" s="221"/>
      <c r="D980" s="212"/>
    </row>
    <row r="981" spans="1:4" ht="20.25" customHeight="1" x14ac:dyDescent="0.3">
      <c r="A981" s="221"/>
      <c r="B981" s="221"/>
      <c r="C981" s="221"/>
      <c r="D981" s="212"/>
    </row>
    <row r="982" spans="1:4" ht="20.25" customHeight="1" x14ac:dyDescent="0.3">
      <c r="A982" s="221"/>
      <c r="B982" s="221"/>
      <c r="C982" s="221"/>
      <c r="D982" s="212"/>
    </row>
    <row r="983" spans="1:4" ht="20.25" customHeight="1" x14ac:dyDescent="0.3">
      <c r="A983" s="221"/>
      <c r="B983" s="221"/>
      <c r="C983" s="221"/>
      <c r="D983" s="212"/>
    </row>
    <row r="984" spans="1:4" ht="20.25" customHeight="1" x14ac:dyDescent="0.3">
      <c r="A984" s="221"/>
      <c r="B984" s="221"/>
      <c r="C984" s="221"/>
      <c r="D984" s="212"/>
    </row>
    <row r="985" spans="1:4" ht="20.25" customHeight="1" x14ac:dyDescent="0.3">
      <c r="A985" s="221"/>
      <c r="B985" s="221"/>
      <c r="C985" s="221"/>
      <c r="D985" s="212"/>
    </row>
    <row r="986" spans="1:4" ht="20.25" customHeight="1" x14ac:dyDescent="0.3">
      <c r="A986" s="221"/>
      <c r="B986" s="221"/>
      <c r="C986" s="221"/>
      <c r="D986" s="212"/>
    </row>
    <row r="987" spans="1:4" ht="20.25" customHeight="1" x14ac:dyDescent="0.3">
      <c r="A987" s="221"/>
      <c r="B987" s="221"/>
      <c r="C987" s="221"/>
      <c r="D987" s="212"/>
    </row>
    <row r="988" spans="1:4" ht="20.25" customHeight="1" x14ac:dyDescent="0.3">
      <c r="A988" s="221"/>
      <c r="B988" s="221"/>
      <c r="C988" s="221"/>
      <c r="D988" s="212"/>
    </row>
    <row r="989" spans="1:4" ht="20.25" customHeight="1" x14ac:dyDescent="0.3">
      <c r="A989" s="221"/>
      <c r="B989" s="221"/>
      <c r="C989" s="221"/>
      <c r="D989" s="212"/>
    </row>
    <row r="990" spans="1:4" ht="20.25" customHeight="1" x14ac:dyDescent="0.3">
      <c r="A990" s="221"/>
      <c r="B990" s="221"/>
      <c r="C990" s="221"/>
      <c r="D990" s="212"/>
    </row>
    <row r="991" spans="1:4" ht="20.25" customHeight="1" x14ac:dyDescent="0.3">
      <c r="A991" s="221"/>
      <c r="B991" s="221"/>
      <c r="C991" s="221"/>
      <c r="D991" s="212"/>
    </row>
    <row r="992" spans="1:4" ht="20.25" customHeight="1" x14ac:dyDescent="0.3">
      <c r="A992" s="221"/>
      <c r="B992" s="221"/>
      <c r="C992" s="221"/>
      <c r="D992" s="212"/>
    </row>
    <row r="993" spans="1:4" ht="20.25" customHeight="1" x14ac:dyDescent="0.3">
      <c r="A993" s="221"/>
      <c r="B993" s="221"/>
      <c r="C993" s="221"/>
      <c r="D993" s="212"/>
    </row>
    <row r="994" spans="1:4" ht="20.25" customHeight="1" x14ac:dyDescent="0.3">
      <c r="A994" s="221"/>
      <c r="B994" s="221"/>
      <c r="C994" s="221"/>
      <c r="D994" s="212"/>
    </row>
    <row r="995" spans="1:4" ht="20.25" customHeight="1" x14ac:dyDescent="0.3">
      <c r="A995" s="221"/>
      <c r="B995" s="221"/>
      <c r="C995" s="221"/>
      <c r="D995" s="212"/>
    </row>
    <row r="996" spans="1:4" ht="20.25" customHeight="1" x14ac:dyDescent="0.3">
      <c r="A996" s="221"/>
      <c r="B996" s="221"/>
      <c r="C996" s="221"/>
      <c r="D996" s="212"/>
    </row>
    <row r="997" spans="1:4" ht="20.25" customHeight="1" x14ac:dyDescent="0.3">
      <c r="A997" s="221"/>
      <c r="B997" s="221"/>
      <c r="C997" s="221"/>
      <c r="D997" s="212"/>
    </row>
    <row r="998" spans="1:4" ht="20.25" customHeight="1" x14ac:dyDescent="0.3">
      <c r="A998" s="221"/>
      <c r="B998" s="221"/>
      <c r="C998" s="221"/>
      <c r="D998" s="212"/>
    </row>
    <row r="999" spans="1:4" ht="20.25" customHeight="1" x14ac:dyDescent="0.3">
      <c r="A999" s="221"/>
      <c r="B999" s="221"/>
      <c r="C999" s="221"/>
      <c r="D999" s="212"/>
    </row>
    <row r="1000" spans="1:4" ht="20.25" customHeight="1" x14ac:dyDescent="0.3">
      <c r="A1000" s="221"/>
      <c r="B1000" s="221"/>
      <c r="C1000" s="221"/>
      <c r="D1000" s="212"/>
    </row>
    <row r="1001" spans="1:4" ht="20.25" customHeight="1" x14ac:dyDescent="0.3">
      <c r="A1001" s="221"/>
      <c r="B1001" s="221"/>
      <c r="C1001" s="221"/>
      <c r="D1001" s="212"/>
    </row>
    <row r="1002" spans="1:4" ht="20.25" customHeight="1" x14ac:dyDescent="0.3">
      <c r="A1002" s="221"/>
      <c r="B1002" s="221"/>
      <c r="C1002" s="221"/>
      <c r="D1002" s="212"/>
    </row>
    <row r="1003" spans="1:4" ht="20.25" customHeight="1" x14ac:dyDescent="0.3">
      <c r="A1003" s="221"/>
      <c r="B1003" s="221"/>
      <c r="C1003" s="221"/>
      <c r="D1003" s="212"/>
    </row>
    <row r="1004" spans="1:4" ht="20.25" customHeight="1" x14ac:dyDescent="0.3">
      <c r="A1004" s="221"/>
      <c r="B1004" s="221"/>
      <c r="C1004" s="221"/>
      <c r="D1004" s="212"/>
    </row>
    <row r="1005" spans="1:4" ht="20.25" customHeight="1" x14ac:dyDescent="0.3">
      <c r="A1005" s="221"/>
      <c r="B1005" s="221"/>
      <c r="C1005" s="221"/>
      <c r="D1005" s="212"/>
    </row>
    <row r="1006" spans="1:4" ht="20.25" customHeight="1" x14ac:dyDescent="0.3">
      <c r="A1006" s="221"/>
      <c r="B1006" s="221"/>
      <c r="C1006" s="221"/>
      <c r="D1006" s="212"/>
    </row>
    <row r="1007" spans="1:4" ht="20.25" customHeight="1" x14ac:dyDescent="0.3">
      <c r="A1007" s="221"/>
      <c r="B1007" s="221"/>
      <c r="C1007" s="221"/>
      <c r="D1007" s="212"/>
    </row>
    <row r="1008" spans="1:4" ht="20.25" customHeight="1" x14ac:dyDescent="0.3">
      <c r="A1008" s="221"/>
      <c r="B1008" s="221"/>
      <c r="C1008" s="221"/>
      <c r="D1008" s="212"/>
    </row>
    <row r="1009" spans="1:4" ht="20.25" customHeight="1" x14ac:dyDescent="0.3">
      <c r="A1009" s="221"/>
      <c r="B1009" s="221"/>
      <c r="C1009" s="221"/>
      <c r="D1009" s="212"/>
    </row>
    <row r="1010" spans="1:4" ht="20.25" customHeight="1" x14ac:dyDescent="0.3">
      <c r="A1010" s="221"/>
      <c r="B1010" s="221"/>
      <c r="C1010" s="221"/>
      <c r="D1010" s="212"/>
    </row>
    <row r="1011" spans="1:4" ht="20.25" customHeight="1" x14ac:dyDescent="0.3">
      <c r="A1011" s="221"/>
      <c r="B1011" s="221"/>
      <c r="C1011" s="221"/>
      <c r="D1011" s="212"/>
    </row>
    <row r="1012" spans="1:4" ht="20.25" customHeight="1" x14ac:dyDescent="0.3">
      <c r="A1012" s="221"/>
      <c r="B1012" s="221"/>
      <c r="C1012" s="221"/>
      <c r="D1012" s="212"/>
    </row>
    <row r="1013" spans="1:4" ht="20.25" customHeight="1" x14ac:dyDescent="0.3">
      <c r="A1013" s="221"/>
      <c r="B1013" s="221"/>
      <c r="C1013" s="221"/>
      <c r="D1013" s="212"/>
    </row>
    <row r="1014" spans="1:4" ht="20.25" customHeight="1" x14ac:dyDescent="0.3">
      <c r="A1014" s="221"/>
      <c r="B1014" s="221"/>
      <c r="C1014" s="221"/>
      <c r="D1014" s="212"/>
    </row>
    <row r="1015" spans="1:4" ht="20.25" customHeight="1" x14ac:dyDescent="0.3">
      <c r="A1015" s="221"/>
      <c r="B1015" s="221"/>
      <c r="C1015" s="221"/>
      <c r="D1015" s="212"/>
    </row>
    <row r="1016" spans="1:4" ht="20.25" customHeight="1" x14ac:dyDescent="0.3">
      <c r="A1016" s="221"/>
      <c r="B1016" s="221"/>
      <c r="C1016" s="221"/>
      <c r="D1016" s="212"/>
    </row>
    <row r="1017" spans="1:4" ht="20.25" customHeight="1" x14ac:dyDescent="0.3">
      <c r="A1017" s="221"/>
      <c r="B1017" s="221"/>
      <c r="C1017" s="221"/>
      <c r="D1017" s="212"/>
    </row>
    <row r="1018" spans="1:4" ht="20.25" customHeight="1" x14ac:dyDescent="0.3">
      <c r="A1018" s="221"/>
      <c r="B1018" s="221"/>
      <c r="C1018" s="221"/>
      <c r="D1018" s="212"/>
    </row>
    <row r="1019" spans="1:4" ht="20.25" customHeight="1" x14ac:dyDescent="0.3">
      <c r="A1019" s="221"/>
      <c r="B1019" s="221"/>
      <c r="C1019" s="221"/>
      <c r="D1019" s="212"/>
    </row>
    <row r="1020" spans="1:4" ht="20.25" customHeight="1" x14ac:dyDescent="0.3">
      <c r="A1020" s="221"/>
      <c r="B1020" s="221"/>
      <c r="C1020" s="221"/>
      <c r="D1020" s="212"/>
    </row>
    <row r="1021" spans="1:4" ht="20.25" customHeight="1" x14ac:dyDescent="0.3">
      <c r="A1021" s="221"/>
      <c r="B1021" s="221"/>
      <c r="C1021" s="221"/>
      <c r="D1021" s="212"/>
    </row>
    <row r="1022" spans="1:4" ht="20.25" customHeight="1" x14ac:dyDescent="0.3">
      <c r="A1022" s="221"/>
      <c r="B1022" s="221"/>
      <c r="C1022" s="221"/>
      <c r="D1022" s="212"/>
    </row>
    <row r="1023" spans="1:4" ht="20.25" customHeight="1" x14ac:dyDescent="0.3">
      <c r="A1023" s="221"/>
      <c r="B1023" s="221"/>
      <c r="C1023" s="221"/>
      <c r="D1023" s="212"/>
    </row>
    <row r="1024" spans="1:4" ht="20.25" customHeight="1" x14ac:dyDescent="0.3">
      <c r="A1024" s="221"/>
      <c r="B1024" s="221"/>
      <c r="C1024" s="221"/>
      <c r="D1024" s="212"/>
    </row>
    <row r="1025" spans="1:4" ht="20.25" customHeight="1" x14ac:dyDescent="0.3">
      <c r="A1025" s="221"/>
      <c r="B1025" s="221"/>
      <c r="C1025" s="221"/>
      <c r="D1025" s="212"/>
    </row>
    <row r="1026" spans="1:4" ht="20.25" customHeight="1" x14ac:dyDescent="0.3">
      <c r="A1026" s="221"/>
      <c r="B1026" s="221"/>
      <c r="C1026" s="221"/>
      <c r="D1026" s="212"/>
    </row>
    <row r="1027" spans="1:4" ht="20.25" customHeight="1" x14ac:dyDescent="0.3">
      <c r="A1027" s="221"/>
      <c r="B1027" s="221"/>
      <c r="C1027" s="221"/>
      <c r="D1027" s="212"/>
    </row>
    <row r="1028" spans="1:4" ht="20.25" customHeight="1" x14ac:dyDescent="0.3">
      <c r="A1028" s="221"/>
      <c r="B1028" s="221"/>
      <c r="C1028" s="221"/>
      <c r="D1028" s="212"/>
    </row>
    <row r="1029" spans="1:4" ht="20.25" customHeight="1" x14ac:dyDescent="0.3">
      <c r="A1029" s="221"/>
      <c r="B1029" s="221"/>
      <c r="C1029" s="221"/>
      <c r="D1029" s="212"/>
    </row>
    <row r="1030" spans="1:4" ht="20.25" customHeight="1" x14ac:dyDescent="0.3">
      <c r="A1030" s="221"/>
      <c r="B1030" s="221"/>
      <c r="C1030" s="221"/>
      <c r="D1030" s="212"/>
    </row>
    <row r="1031" spans="1:4" ht="20.25" customHeight="1" x14ac:dyDescent="0.3">
      <c r="A1031" s="221"/>
      <c r="B1031" s="221"/>
      <c r="C1031" s="221"/>
      <c r="D1031" s="212"/>
    </row>
    <row r="1032" spans="1:4" ht="20.25" customHeight="1" x14ac:dyDescent="0.3">
      <c r="A1032" s="221"/>
      <c r="B1032" s="221"/>
      <c r="C1032" s="221"/>
      <c r="D1032" s="212"/>
    </row>
    <row r="1033" spans="1:4" ht="20.25" customHeight="1" x14ac:dyDescent="0.3">
      <c r="A1033" s="221"/>
      <c r="B1033" s="221"/>
      <c r="C1033" s="221"/>
      <c r="D1033" s="212"/>
    </row>
    <row r="1034" spans="1:4" ht="20.25" customHeight="1" x14ac:dyDescent="0.3">
      <c r="A1034" s="221"/>
      <c r="B1034" s="221"/>
      <c r="C1034" s="221"/>
      <c r="D1034" s="212"/>
    </row>
    <row r="1035" spans="1:4" ht="20.25" customHeight="1" x14ac:dyDescent="0.3">
      <c r="A1035" s="221"/>
      <c r="B1035" s="221"/>
      <c r="C1035" s="221"/>
      <c r="D1035" s="212"/>
    </row>
    <row r="1036" spans="1:4" ht="20.25" customHeight="1" x14ac:dyDescent="0.3">
      <c r="A1036" s="221"/>
      <c r="B1036" s="221"/>
      <c r="C1036" s="221"/>
      <c r="D1036" s="212"/>
    </row>
    <row r="1037" spans="1:4" ht="20.25" customHeight="1" x14ac:dyDescent="0.3">
      <c r="A1037" s="221"/>
      <c r="B1037" s="221"/>
      <c r="C1037" s="221"/>
      <c r="D1037" s="212"/>
    </row>
    <row r="1038" spans="1:4" ht="20.25" customHeight="1" x14ac:dyDescent="0.3">
      <c r="A1038" s="221"/>
      <c r="B1038" s="221"/>
      <c r="C1038" s="221"/>
      <c r="D1038" s="212"/>
    </row>
    <row r="1039" spans="1:4" ht="20.25" customHeight="1" x14ac:dyDescent="0.3">
      <c r="A1039" s="221"/>
      <c r="B1039" s="221"/>
      <c r="C1039" s="221"/>
      <c r="D1039" s="212"/>
    </row>
    <row r="1040" spans="1:4" ht="20.25" customHeight="1" x14ac:dyDescent="0.3">
      <c r="A1040" s="221"/>
      <c r="B1040" s="221"/>
      <c r="C1040" s="221"/>
      <c r="D1040" s="212"/>
    </row>
    <row r="1041" spans="1:4" ht="20.25" customHeight="1" x14ac:dyDescent="0.3">
      <c r="A1041" s="221"/>
      <c r="B1041" s="221"/>
      <c r="C1041" s="221"/>
      <c r="D1041" s="212"/>
    </row>
    <row r="1042" spans="1:4" ht="20.25" customHeight="1" x14ac:dyDescent="0.3">
      <c r="A1042" s="221"/>
      <c r="B1042" s="221"/>
      <c r="C1042" s="221"/>
      <c r="D1042" s="212"/>
    </row>
    <row r="1043" spans="1:4" ht="20.25" customHeight="1" x14ac:dyDescent="0.3">
      <c r="A1043" s="221"/>
      <c r="B1043" s="221"/>
      <c r="C1043" s="221"/>
      <c r="D1043" s="212"/>
    </row>
    <row r="1044" spans="1:4" ht="20.25" customHeight="1" x14ac:dyDescent="0.3">
      <c r="A1044" s="221"/>
      <c r="B1044" s="221"/>
      <c r="C1044" s="221"/>
      <c r="D1044" s="212"/>
    </row>
    <row r="1045" spans="1:4" ht="20.25" customHeight="1" x14ac:dyDescent="0.3">
      <c r="A1045" s="221"/>
      <c r="B1045" s="221"/>
      <c r="C1045" s="221"/>
      <c r="D1045" s="212"/>
    </row>
    <row r="1046" spans="1:4" ht="20.25" customHeight="1" x14ac:dyDescent="0.3">
      <c r="A1046" s="221"/>
      <c r="B1046" s="221"/>
      <c r="C1046" s="221"/>
      <c r="D1046" s="212"/>
    </row>
    <row r="1047" spans="1:4" ht="20.25" customHeight="1" x14ac:dyDescent="0.3">
      <c r="A1047" s="221"/>
      <c r="B1047" s="221"/>
      <c r="C1047" s="221"/>
      <c r="D1047" s="212"/>
    </row>
    <row r="1048" spans="1:4" ht="20.25" customHeight="1" x14ac:dyDescent="0.3">
      <c r="A1048" s="221"/>
      <c r="B1048" s="221"/>
      <c r="C1048" s="221"/>
      <c r="D1048" s="212"/>
    </row>
    <row r="1049" spans="1:4" ht="20.25" customHeight="1" x14ac:dyDescent="0.3">
      <c r="A1049" s="221"/>
      <c r="B1049" s="221"/>
      <c r="C1049" s="221"/>
      <c r="D1049" s="212"/>
    </row>
    <row r="1050" spans="1:4" ht="20.25" customHeight="1" x14ac:dyDescent="0.3">
      <c r="A1050" s="221"/>
      <c r="B1050" s="221"/>
      <c r="C1050" s="221"/>
      <c r="D1050" s="212"/>
    </row>
    <row r="1051" spans="1:4" ht="20.25" customHeight="1" x14ac:dyDescent="0.3">
      <c r="A1051" s="221"/>
      <c r="B1051" s="221"/>
      <c r="C1051" s="221"/>
      <c r="D1051" s="212"/>
    </row>
    <row r="1052" spans="1:4" ht="20.25" customHeight="1" x14ac:dyDescent="0.3">
      <c r="A1052" s="221"/>
      <c r="B1052" s="221"/>
      <c r="C1052" s="221"/>
      <c r="D1052" s="212"/>
    </row>
    <row r="1053" spans="1:4" ht="20.25" customHeight="1" x14ac:dyDescent="0.3">
      <c r="A1053" s="221"/>
      <c r="B1053" s="221"/>
      <c r="C1053" s="221"/>
      <c r="D1053" s="212"/>
    </row>
    <row r="1054" spans="1:4" ht="20.25" customHeight="1" x14ac:dyDescent="0.3">
      <c r="A1054" s="221"/>
      <c r="B1054" s="221"/>
      <c r="C1054" s="221"/>
      <c r="D1054" s="212"/>
    </row>
    <row r="1055" spans="1:4" ht="20.25" customHeight="1" x14ac:dyDescent="0.3">
      <c r="A1055" s="221"/>
      <c r="B1055" s="221"/>
      <c r="C1055" s="221"/>
      <c r="D1055" s="212"/>
    </row>
    <row r="1056" spans="1:4" ht="20.25" customHeight="1" x14ac:dyDescent="0.3">
      <c r="A1056" s="221"/>
      <c r="B1056" s="221"/>
      <c r="C1056" s="221"/>
      <c r="D1056" s="212"/>
    </row>
    <row r="1057" spans="1:4" ht="20.25" customHeight="1" x14ac:dyDescent="0.3">
      <c r="A1057" s="221"/>
      <c r="B1057" s="221"/>
      <c r="C1057" s="221"/>
      <c r="D1057" s="212"/>
    </row>
    <row r="1058" spans="1:4" ht="20.25" customHeight="1" x14ac:dyDescent="0.3">
      <c r="A1058" s="221"/>
      <c r="B1058" s="221"/>
      <c r="C1058" s="221"/>
      <c r="D1058" s="212"/>
    </row>
    <row r="1059" spans="1:4" ht="20.25" customHeight="1" x14ac:dyDescent="0.3">
      <c r="A1059" s="221"/>
      <c r="B1059" s="221"/>
      <c r="C1059" s="221"/>
      <c r="D1059" s="212"/>
    </row>
    <row r="1060" spans="1:4" ht="20.25" customHeight="1" x14ac:dyDescent="0.3">
      <c r="A1060" s="221"/>
      <c r="B1060" s="221"/>
      <c r="C1060" s="221"/>
      <c r="D1060" s="212"/>
    </row>
    <row r="1061" spans="1:4" ht="20.25" customHeight="1" x14ac:dyDescent="0.3">
      <c r="A1061" s="221"/>
      <c r="B1061" s="221"/>
      <c r="C1061" s="221"/>
      <c r="D1061" s="212"/>
    </row>
    <row r="1062" spans="1:4" ht="20.25" customHeight="1" x14ac:dyDescent="0.3">
      <c r="A1062" s="221"/>
      <c r="B1062" s="221"/>
      <c r="C1062" s="221"/>
      <c r="D1062" s="212"/>
    </row>
    <row r="1063" spans="1:4" ht="20.25" customHeight="1" x14ac:dyDescent="0.3">
      <c r="A1063" s="221"/>
      <c r="B1063" s="221"/>
      <c r="C1063" s="221"/>
      <c r="D1063" s="212"/>
    </row>
    <row r="1064" spans="1:4" ht="20.25" customHeight="1" x14ac:dyDescent="0.3">
      <c r="A1064" s="221"/>
      <c r="B1064" s="221"/>
      <c r="C1064" s="221"/>
      <c r="D1064" s="212"/>
    </row>
    <row r="1065" spans="1:4" ht="20.25" customHeight="1" x14ac:dyDescent="0.3">
      <c r="A1065" s="221"/>
      <c r="B1065" s="221"/>
      <c r="C1065" s="221"/>
      <c r="D1065" s="212"/>
    </row>
    <row r="1066" spans="1:4" ht="20.25" customHeight="1" x14ac:dyDescent="0.3">
      <c r="A1066" s="221"/>
      <c r="B1066" s="221"/>
      <c r="C1066" s="221"/>
      <c r="D1066" s="212"/>
    </row>
    <row r="1067" spans="1:4" ht="20.25" customHeight="1" x14ac:dyDescent="0.3">
      <c r="A1067" s="221"/>
      <c r="B1067" s="221"/>
      <c r="C1067" s="221"/>
      <c r="D1067" s="212"/>
    </row>
    <row r="1068" spans="1:4" ht="20.25" customHeight="1" x14ac:dyDescent="0.3">
      <c r="A1068" s="221"/>
      <c r="B1068" s="221"/>
      <c r="C1068" s="221"/>
      <c r="D1068" s="212"/>
    </row>
    <row r="1069" spans="1:4" ht="20.25" customHeight="1" x14ac:dyDescent="0.3">
      <c r="A1069" s="221"/>
      <c r="B1069" s="221"/>
      <c r="C1069" s="221"/>
      <c r="D1069" s="212"/>
    </row>
    <row r="1070" spans="1:4" ht="20.25" customHeight="1" x14ac:dyDescent="0.3">
      <c r="A1070" s="221"/>
      <c r="B1070" s="221"/>
      <c r="C1070" s="221"/>
      <c r="D1070" s="212"/>
    </row>
    <row r="1071" spans="1:4" ht="20.25" customHeight="1" x14ac:dyDescent="0.3">
      <c r="A1071" s="221"/>
      <c r="B1071" s="221"/>
      <c r="C1071" s="221"/>
      <c r="D1071" s="212"/>
    </row>
    <row r="1072" spans="1:4" ht="20.25" customHeight="1" x14ac:dyDescent="0.3">
      <c r="A1072" s="221"/>
      <c r="B1072" s="221"/>
      <c r="C1072" s="221"/>
      <c r="D1072" s="212"/>
    </row>
    <row r="1073" spans="1:4" ht="20.25" customHeight="1" x14ac:dyDescent="0.3">
      <c r="A1073" s="221"/>
      <c r="B1073" s="221"/>
      <c r="C1073" s="221"/>
      <c r="D1073" s="212"/>
    </row>
    <row r="1074" spans="1:4" ht="20.25" customHeight="1" x14ac:dyDescent="0.3">
      <c r="A1074" s="221"/>
      <c r="B1074" s="221"/>
      <c r="C1074" s="221"/>
      <c r="D1074" s="212"/>
    </row>
    <row r="1075" spans="1:4" ht="20.25" customHeight="1" x14ac:dyDescent="0.3">
      <c r="A1075" s="221"/>
      <c r="B1075" s="221"/>
      <c r="C1075" s="221"/>
      <c r="D1075" s="212"/>
    </row>
    <row r="1076" spans="1:4" ht="20.25" customHeight="1" x14ac:dyDescent="0.3">
      <c r="A1076" s="221"/>
      <c r="B1076" s="221"/>
      <c r="C1076" s="221"/>
      <c r="D1076" s="212"/>
    </row>
    <row r="1077" spans="1:4" ht="20.25" customHeight="1" x14ac:dyDescent="0.3">
      <c r="A1077" s="221"/>
      <c r="B1077" s="221"/>
      <c r="C1077" s="221"/>
      <c r="D1077" s="212"/>
    </row>
    <row r="1078" spans="1:4" ht="20.25" customHeight="1" x14ac:dyDescent="0.3">
      <c r="A1078" s="221"/>
      <c r="B1078" s="221"/>
      <c r="C1078" s="221"/>
      <c r="D1078" s="212"/>
    </row>
    <row r="1079" spans="1:4" ht="20.25" customHeight="1" x14ac:dyDescent="0.3">
      <c r="A1079" s="221"/>
      <c r="B1079" s="221"/>
      <c r="C1079" s="221"/>
      <c r="D1079" s="212"/>
    </row>
    <row r="1080" spans="1:4" ht="20.25" customHeight="1" x14ac:dyDescent="0.3">
      <c r="A1080" s="221"/>
      <c r="B1080" s="221"/>
      <c r="C1080" s="221"/>
      <c r="D1080" s="212"/>
    </row>
    <row r="1081" spans="1:4" ht="20.25" customHeight="1" x14ac:dyDescent="0.3">
      <c r="A1081" s="221"/>
      <c r="B1081" s="221"/>
      <c r="C1081" s="221"/>
      <c r="D1081" s="212"/>
    </row>
    <row r="1082" spans="1:4" ht="20.25" customHeight="1" x14ac:dyDescent="0.3">
      <c r="A1082" s="221"/>
      <c r="B1082" s="221"/>
      <c r="C1082" s="221"/>
      <c r="D1082" s="212"/>
    </row>
    <row r="1083" spans="1:4" ht="20.25" customHeight="1" x14ac:dyDescent="0.3">
      <c r="A1083" s="221"/>
      <c r="B1083" s="221"/>
      <c r="C1083" s="221"/>
      <c r="D1083" s="212"/>
    </row>
    <row r="1084" spans="1:4" ht="20.25" customHeight="1" x14ac:dyDescent="0.3">
      <c r="A1084" s="221"/>
      <c r="B1084" s="221"/>
      <c r="C1084" s="221"/>
      <c r="D1084" s="212"/>
    </row>
    <row r="1085" spans="1:4" ht="20.25" customHeight="1" x14ac:dyDescent="0.3">
      <c r="A1085" s="221"/>
      <c r="B1085" s="221"/>
      <c r="C1085" s="221"/>
      <c r="D1085" s="212"/>
    </row>
    <row r="1086" spans="1:4" ht="20.25" customHeight="1" x14ac:dyDescent="0.3">
      <c r="A1086" s="221"/>
      <c r="B1086" s="221"/>
      <c r="C1086" s="221"/>
      <c r="D1086" s="212"/>
    </row>
    <row r="1087" spans="1:4" ht="20.25" customHeight="1" x14ac:dyDescent="0.3">
      <c r="A1087" s="221"/>
      <c r="B1087" s="221"/>
      <c r="C1087" s="221"/>
      <c r="D1087" s="212"/>
    </row>
    <row r="1088" spans="1:4" ht="20.25" customHeight="1" x14ac:dyDescent="0.3">
      <c r="A1088" s="221"/>
      <c r="B1088" s="221"/>
      <c r="C1088" s="221"/>
      <c r="D1088" s="212"/>
    </row>
    <row r="1089" spans="1:4" ht="20.25" customHeight="1" x14ac:dyDescent="0.3">
      <c r="A1089" s="221"/>
      <c r="B1089" s="221"/>
      <c r="C1089" s="221"/>
      <c r="D1089" s="212"/>
    </row>
    <row r="1090" spans="1:4" ht="20.25" customHeight="1" x14ac:dyDescent="0.3">
      <c r="A1090" s="221"/>
      <c r="B1090" s="221"/>
      <c r="C1090" s="221"/>
      <c r="D1090" s="212"/>
    </row>
    <row r="1091" spans="1:4" ht="20.25" customHeight="1" x14ac:dyDescent="0.3">
      <c r="A1091" s="221"/>
      <c r="B1091" s="221"/>
      <c r="C1091" s="221"/>
      <c r="D1091" s="212"/>
    </row>
    <row r="1092" spans="1:4" ht="20.25" customHeight="1" x14ac:dyDescent="0.3">
      <c r="A1092" s="221"/>
      <c r="B1092" s="221"/>
      <c r="C1092" s="221"/>
      <c r="D1092" s="212"/>
    </row>
    <row r="1093" spans="1:4" ht="20.25" customHeight="1" x14ac:dyDescent="0.3">
      <c r="A1093" s="221"/>
      <c r="B1093" s="221"/>
      <c r="C1093" s="221"/>
      <c r="D1093" s="212"/>
    </row>
    <row r="1094" spans="1:4" ht="20.25" customHeight="1" x14ac:dyDescent="0.3">
      <c r="A1094" s="221"/>
      <c r="B1094" s="221"/>
      <c r="C1094" s="221"/>
      <c r="D1094" s="212"/>
    </row>
    <row r="1095" spans="1:4" ht="20.25" customHeight="1" x14ac:dyDescent="0.3">
      <c r="A1095" s="221"/>
      <c r="B1095" s="221"/>
      <c r="C1095" s="221"/>
      <c r="D1095" s="212"/>
    </row>
    <row r="1096" spans="1:4" ht="20.25" customHeight="1" x14ac:dyDescent="0.3">
      <c r="A1096" s="221"/>
      <c r="B1096" s="221"/>
      <c r="C1096" s="221"/>
      <c r="D1096" s="212"/>
    </row>
    <row r="1097" spans="1:4" ht="20.25" customHeight="1" x14ac:dyDescent="0.3">
      <c r="A1097" s="221"/>
      <c r="B1097" s="221"/>
      <c r="C1097" s="221"/>
      <c r="D1097" s="212"/>
    </row>
    <row r="1098" spans="1:4" ht="20.25" customHeight="1" x14ac:dyDescent="0.3">
      <c r="A1098" s="221"/>
      <c r="B1098" s="221"/>
      <c r="C1098" s="221"/>
      <c r="D1098" s="212"/>
    </row>
    <row r="1099" spans="1:4" ht="20.25" customHeight="1" x14ac:dyDescent="0.3">
      <c r="A1099" s="221"/>
      <c r="B1099" s="221"/>
      <c r="C1099" s="221"/>
      <c r="D1099" s="212"/>
    </row>
    <row r="1100" spans="1:4" ht="20.25" customHeight="1" x14ac:dyDescent="0.3">
      <c r="A1100" s="221"/>
      <c r="B1100" s="221"/>
      <c r="C1100" s="221"/>
      <c r="D1100" s="212"/>
    </row>
    <row r="1101" spans="1:4" ht="20.25" customHeight="1" x14ac:dyDescent="0.3">
      <c r="A1101" s="221"/>
      <c r="B1101" s="221"/>
      <c r="C1101" s="221"/>
      <c r="D1101" s="212"/>
    </row>
    <row r="1102" spans="1:4" ht="20.25" customHeight="1" x14ac:dyDescent="0.3">
      <c r="A1102" s="221"/>
      <c r="B1102" s="221"/>
      <c r="C1102" s="221"/>
      <c r="D1102" s="212"/>
    </row>
    <row r="1103" spans="1:4" ht="20.25" customHeight="1" x14ac:dyDescent="0.3">
      <c r="A1103" s="221"/>
      <c r="B1103" s="221"/>
      <c r="C1103" s="221"/>
      <c r="D1103" s="212"/>
    </row>
    <row r="1104" spans="1:4" ht="20.25" customHeight="1" x14ac:dyDescent="0.3">
      <c r="A1104" s="221"/>
      <c r="B1104" s="221"/>
      <c r="C1104" s="221"/>
      <c r="D1104" s="212"/>
    </row>
    <row r="1105" spans="1:4" ht="20.25" customHeight="1" x14ac:dyDescent="0.3">
      <c r="A1105" s="221"/>
      <c r="B1105" s="221"/>
      <c r="C1105" s="221"/>
      <c r="D1105" s="212"/>
    </row>
    <row r="1106" spans="1:4" ht="20.25" customHeight="1" x14ac:dyDescent="0.3">
      <c r="A1106" s="221"/>
      <c r="B1106" s="221"/>
      <c r="C1106" s="221"/>
      <c r="D1106" s="212"/>
    </row>
    <row r="1107" spans="1:4" ht="20.25" customHeight="1" x14ac:dyDescent="0.3">
      <c r="A1107" s="221"/>
      <c r="B1107" s="221"/>
      <c r="C1107" s="221"/>
      <c r="D1107" s="212"/>
    </row>
    <row r="1108" spans="1:4" ht="20.25" customHeight="1" x14ac:dyDescent="0.3">
      <c r="A1108" s="221"/>
      <c r="B1108" s="221"/>
      <c r="C1108" s="221"/>
      <c r="D1108" s="212"/>
    </row>
    <row r="1109" spans="1:4" ht="20.25" customHeight="1" x14ac:dyDescent="0.3">
      <c r="A1109" s="221"/>
      <c r="B1109" s="221"/>
      <c r="C1109" s="221"/>
      <c r="D1109" s="212"/>
    </row>
    <row r="1110" spans="1:4" ht="20.25" customHeight="1" x14ac:dyDescent="0.3">
      <c r="A1110" s="221"/>
      <c r="B1110" s="221"/>
      <c r="C1110" s="221"/>
      <c r="D1110" s="212"/>
    </row>
    <row r="1111" spans="1:4" ht="20.25" customHeight="1" x14ac:dyDescent="0.3">
      <c r="A1111" s="221"/>
      <c r="B1111" s="221"/>
      <c r="C1111" s="221"/>
      <c r="D1111" s="212"/>
    </row>
    <row r="1112" spans="1:4" ht="20.25" customHeight="1" x14ac:dyDescent="0.3">
      <c r="A1112" s="221"/>
      <c r="B1112" s="221"/>
      <c r="C1112" s="221"/>
      <c r="D1112" s="212"/>
    </row>
    <row r="1113" spans="1:4" ht="20.25" customHeight="1" x14ac:dyDescent="0.3">
      <c r="A1113" s="221"/>
      <c r="B1113" s="221"/>
      <c r="C1113" s="221"/>
      <c r="D1113" s="212"/>
    </row>
    <row r="1114" spans="1:4" ht="20.25" customHeight="1" x14ac:dyDescent="0.3">
      <c r="A1114" s="221"/>
      <c r="B1114" s="221"/>
      <c r="C1114" s="221"/>
      <c r="D1114" s="212"/>
    </row>
    <row r="1115" spans="1:4" ht="20.25" customHeight="1" x14ac:dyDescent="0.3">
      <c r="A1115" s="221"/>
      <c r="B1115" s="221"/>
      <c r="C1115" s="221"/>
      <c r="D1115" s="212"/>
    </row>
    <row r="1116" spans="1:4" ht="20.25" customHeight="1" x14ac:dyDescent="0.3">
      <c r="A1116" s="221"/>
      <c r="B1116" s="221"/>
      <c r="C1116" s="221"/>
      <c r="D1116" s="212"/>
    </row>
    <row r="1117" spans="1:4" ht="20.25" customHeight="1" x14ac:dyDescent="0.3">
      <c r="A1117" s="221"/>
      <c r="B1117" s="221"/>
      <c r="C1117" s="221"/>
      <c r="D1117" s="212"/>
    </row>
    <row r="1118" spans="1:4" ht="20.25" customHeight="1" x14ac:dyDescent="0.3">
      <c r="A1118" s="221"/>
      <c r="B1118" s="221"/>
      <c r="C1118" s="221"/>
      <c r="D1118" s="212"/>
    </row>
    <row r="1119" spans="1:4" ht="20.25" customHeight="1" x14ac:dyDescent="0.3">
      <c r="A1119" s="221"/>
      <c r="B1119" s="221"/>
      <c r="C1119" s="221"/>
      <c r="D1119" s="212"/>
    </row>
    <row r="1120" spans="1:4" ht="20.25" customHeight="1" x14ac:dyDescent="0.3">
      <c r="A1120" s="221"/>
      <c r="B1120" s="221"/>
      <c r="C1120" s="221"/>
      <c r="D1120" s="212"/>
    </row>
    <row r="1121" spans="1:4" ht="20.25" customHeight="1" x14ac:dyDescent="0.3">
      <c r="A1121" s="221"/>
      <c r="B1121" s="221"/>
      <c r="C1121" s="221"/>
      <c r="D1121" s="212"/>
    </row>
    <row r="1122" spans="1:4" ht="20.25" customHeight="1" x14ac:dyDescent="0.3">
      <c r="A1122" s="221"/>
      <c r="B1122" s="221"/>
      <c r="C1122" s="221"/>
      <c r="D1122" s="212"/>
    </row>
    <row r="1123" spans="1:4" ht="20.25" customHeight="1" x14ac:dyDescent="0.3">
      <c r="A1123" s="221"/>
      <c r="B1123" s="221"/>
      <c r="C1123" s="221"/>
      <c r="D1123" s="212"/>
    </row>
    <row r="1124" spans="1:4" ht="20.25" customHeight="1" x14ac:dyDescent="0.3">
      <c r="A1124" s="221"/>
      <c r="B1124" s="221"/>
      <c r="C1124" s="221"/>
      <c r="D1124" s="212"/>
    </row>
    <row r="1125" spans="1:4" ht="20.25" customHeight="1" x14ac:dyDescent="0.3">
      <c r="A1125" s="221"/>
      <c r="B1125" s="221"/>
      <c r="C1125" s="221"/>
      <c r="D1125" s="212"/>
    </row>
    <row r="1126" spans="1:4" ht="20.25" customHeight="1" x14ac:dyDescent="0.3">
      <c r="A1126" s="221"/>
      <c r="B1126" s="221"/>
      <c r="C1126" s="221"/>
      <c r="D1126" s="212"/>
    </row>
    <row r="1127" spans="1:4" ht="20.25" customHeight="1" x14ac:dyDescent="0.3">
      <c r="A1127" s="221"/>
      <c r="B1127" s="221"/>
      <c r="C1127" s="221"/>
      <c r="D1127" s="212"/>
    </row>
    <row r="1128" spans="1:4" ht="20.25" customHeight="1" x14ac:dyDescent="0.3">
      <c r="A1128" s="221"/>
      <c r="B1128" s="221"/>
      <c r="C1128" s="221"/>
      <c r="D1128" s="212"/>
    </row>
    <row r="1129" spans="1:4" ht="20.25" customHeight="1" x14ac:dyDescent="0.3">
      <c r="A1129" s="221"/>
      <c r="B1129" s="221"/>
      <c r="C1129" s="221"/>
      <c r="D1129" s="212"/>
    </row>
    <row r="1130" spans="1:4" ht="20.25" customHeight="1" x14ac:dyDescent="0.3">
      <c r="A1130" s="221"/>
      <c r="B1130" s="221"/>
      <c r="C1130" s="221"/>
      <c r="D1130" s="212"/>
    </row>
    <row r="1131" spans="1:4" ht="20.25" customHeight="1" x14ac:dyDescent="0.3">
      <c r="A1131" s="221"/>
      <c r="B1131" s="221"/>
      <c r="C1131" s="221"/>
      <c r="D1131" s="212"/>
    </row>
    <row r="1132" spans="1:4" ht="20.25" customHeight="1" x14ac:dyDescent="0.3">
      <c r="A1132" s="221"/>
      <c r="B1132" s="221"/>
      <c r="C1132" s="221"/>
      <c r="D1132" s="212"/>
    </row>
    <row r="1133" spans="1:4" ht="20.25" customHeight="1" x14ac:dyDescent="0.3">
      <c r="A1133" s="221"/>
      <c r="B1133" s="221"/>
      <c r="C1133" s="221"/>
      <c r="D1133" s="212"/>
    </row>
    <row r="1134" spans="1:4" ht="20.25" customHeight="1" x14ac:dyDescent="0.3">
      <c r="A1134" s="221"/>
      <c r="B1134" s="221"/>
      <c r="C1134" s="221"/>
      <c r="D1134" s="212"/>
    </row>
    <row r="1135" spans="1:4" ht="20.25" customHeight="1" x14ac:dyDescent="0.3">
      <c r="A1135" s="221"/>
      <c r="B1135" s="221"/>
      <c r="C1135" s="221"/>
      <c r="D1135" s="212"/>
    </row>
    <row r="1136" spans="1:4" ht="20.25" customHeight="1" x14ac:dyDescent="0.3">
      <c r="A1136" s="221"/>
      <c r="B1136" s="221"/>
      <c r="C1136" s="221"/>
      <c r="D1136" s="212"/>
    </row>
    <row r="1137" spans="1:4" ht="20.25" customHeight="1" x14ac:dyDescent="0.3">
      <c r="A1137" s="221"/>
      <c r="B1137" s="221"/>
      <c r="C1137" s="221"/>
      <c r="D1137" s="212"/>
    </row>
    <row r="1138" spans="1:4" ht="20.25" customHeight="1" x14ac:dyDescent="0.3">
      <c r="A1138" s="221"/>
      <c r="B1138" s="221"/>
      <c r="C1138" s="221"/>
      <c r="D1138" s="212"/>
    </row>
    <row r="1139" spans="1:4" ht="20.25" customHeight="1" x14ac:dyDescent="0.3">
      <c r="A1139" s="221"/>
      <c r="B1139" s="221"/>
      <c r="C1139" s="221"/>
      <c r="D1139" s="212"/>
    </row>
    <row r="1140" spans="1:4" ht="20.25" customHeight="1" x14ac:dyDescent="0.3">
      <c r="A1140" s="221"/>
      <c r="B1140" s="221"/>
      <c r="C1140" s="221"/>
      <c r="D1140" s="212"/>
    </row>
    <row r="1141" spans="1:4" ht="20.25" customHeight="1" x14ac:dyDescent="0.3">
      <c r="A1141" s="221"/>
      <c r="B1141" s="221"/>
      <c r="C1141" s="221"/>
      <c r="D1141" s="212"/>
    </row>
    <row r="1142" spans="1:4" ht="20.25" customHeight="1" x14ac:dyDescent="0.3">
      <c r="A1142" s="221"/>
      <c r="B1142" s="221"/>
      <c r="C1142" s="221"/>
      <c r="D1142" s="212"/>
    </row>
    <row r="1143" spans="1:4" ht="20.25" customHeight="1" x14ac:dyDescent="0.3">
      <c r="A1143" s="221"/>
      <c r="B1143" s="221"/>
      <c r="C1143" s="221"/>
      <c r="D1143" s="212"/>
    </row>
    <row r="1144" spans="1:4" ht="20.25" customHeight="1" x14ac:dyDescent="0.3">
      <c r="A1144" s="221"/>
      <c r="B1144" s="221"/>
      <c r="C1144" s="221"/>
      <c r="D1144" s="212"/>
    </row>
    <row r="1145" spans="1:4" ht="20.25" customHeight="1" x14ac:dyDescent="0.3">
      <c r="A1145" s="221"/>
      <c r="B1145" s="221"/>
      <c r="C1145" s="221"/>
      <c r="D1145" s="212"/>
    </row>
    <row r="1146" spans="1:4" ht="20.25" customHeight="1" x14ac:dyDescent="0.3">
      <c r="A1146" s="221"/>
      <c r="B1146" s="221"/>
      <c r="C1146" s="221"/>
      <c r="D1146" s="212"/>
    </row>
    <row r="1147" spans="1:4" ht="20.25" customHeight="1" x14ac:dyDescent="0.3">
      <c r="A1147" s="221"/>
      <c r="B1147" s="221"/>
      <c r="C1147" s="221"/>
      <c r="D1147" s="212"/>
    </row>
    <row r="1148" spans="1:4" ht="20.25" customHeight="1" x14ac:dyDescent="0.3">
      <c r="A1148" s="221"/>
      <c r="B1148" s="221"/>
      <c r="C1148" s="221"/>
      <c r="D1148" s="212"/>
    </row>
    <row r="1149" spans="1:4" ht="20.25" customHeight="1" x14ac:dyDescent="0.3">
      <c r="A1149" s="221"/>
      <c r="B1149" s="221"/>
      <c r="C1149" s="221"/>
      <c r="D1149" s="212"/>
    </row>
    <row r="1150" spans="1:4" ht="20.25" customHeight="1" x14ac:dyDescent="0.3">
      <c r="A1150" s="221"/>
      <c r="B1150" s="221"/>
      <c r="C1150" s="221"/>
      <c r="D1150" s="212"/>
    </row>
    <row r="1151" spans="1:4" ht="20.25" customHeight="1" x14ac:dyDescent="0.3">
      <c r="A1151" s="221"/>
      <c r="B1151" s="221"/>
      <c r="C1151" s="221"/>
      <c r="D1151" s="212"/>
    </row>
    <row r="1152" spans="1:4" ht="20.25" customHeight="1" x14ac:dyDescent="0.3">
      <c r="A1152" s="221"/>
      <c r="B1152" s="221"/>
      <c r="C1152" s="221"/>
      <c r="D1152" s="212"/>
    </row>
    <row r="1153" spans="1:4" ht="20.25" customHeight="1" x14ac:dyDescent="0.3">
      <c r="A1153" s="221"/>
      <c r="B1153" s="221"/>
      <c r="C1153" s="221"/>
      <c r="D1153" s="212"/>
    </row>
    <row r="1154" spans="1:4" ht="20.25" customHeight="1" x14ac:dyDescent="0.3">
      <c r="A1154" s="221"/>
      <c r="B1154" s="221"/>
      <c r="C1154" s="221"/>
      <c r="D1154" s="212"/>
    </row>
    <row r="1155" spans="1:4" ht="20.25" customHeight="1" x14ac:dyDescent="0.3">
      <c r="A1155" s="221"/>
      <c r="B1155" s="221"/>
      <c r="C1155" s="221"/>
      <c r="D1155" s="212"/>
    </row>
    <row r="1156" spans="1:4" ht="20.25" customHeight="1" x14ac:dyDescent="0.3">
      <c r="A1156" s="221"/>
      <c r="B1156" s="221"/>
      <c r="C1156" s="221"/>
      <c r="D1156" s="212"/>
    </row>
    <row r="1157" spans="1:4" ht="20.25" customHeight="1" x14ac:dyDescent="0.3">
      <c r="A1157" s="221"/>
      <c r="B1157" s="221"/>
      <c r="C1157" s="221"/>
      <c r="D1157" s="212"/>
    </row>
    <row r="1158" spans="1:4" ht="20.25" customHeight="1" x14ac:dyDescent="0.3">
      <c r="A1158" s="221"/>
      <c r="B1158" s="221"/>
      <c r="C1158" s="221"/>
      <c r="D1158" s="212"/>
    </row>
    <row r="1159" spans="1:4" ht="20.25" customHeight="1" x14ac:dyDescent="0.3">
      <c r="A1159" s="221"/>
      <c r="B1159" s="221"/>
      <c r="C1159" s="221"/>
      <c r="D1159" s="212"/>
    </row>
    <row r="1160" spans="1:4" ht="20.25" customHeight="1" x14ac:dyDescent="0.3">
      <c r="A1160" s="221"/>
      <c r="B1160" s="221"/>
      <c r="C1160" s="221"/>
      <c r="D1160" s="212"/>
    </row>
    <row r="1161" spans="1:4" ht="20.25" customHeight="1" x14ac:dyDescent="0.3">
      <c r="A1161" s="221"/>
      <c r="B1161" s="221"/>
      <c r="C1161" s="221"/>
      <c r="D1161" s="212"/>
    </row>
    <row r="1162" spans="1:4" ht="20.25" customHeight="1" x14ac:dyDescent="0.3">
      <c r="A1162" s="221"/>
      <c r="B1162" s="221"/>
      <c r="C1162" s="221"/>
      <c r="D1162" s="212"/>
    </row>
    <row r="1163" spans="1:4" ht="20.25" customHeight="1" x14ac:dyDescent="0.3">
      <c r="A1163" s="221"/>
      <c r="B1163" s="221"/>
      <c r="C1163" s="221"/>
      <c r="D1163" s="212"/>
    </row>
    <row r="1164" spans="1:4" ht="20.25" customHeight="1" x14ac:dyDescent="0.3">
      <c r="A1164" s="221"/>
      <c r="B1164" s="221"/>
      <c r="C1164" s="221"/>
      <c r="D1164" s="212"/>
    </row>
    <row r="1165" spans="1:4" ht="20.25" customHeight="1" x14ac:dyDescent="0.3">
      <c r="A1165" s="221"/>
      <c r="B1165" s="221"/>
      <c r="C1165" s="221"/>
      <c r="D1165" s="212"/>
    </row>
    <row r="1166" spans="1:4" ht="20.25" customHeight="1" x14ac:dyDescent="0.3">
      <c r="A1166" s="221"/>
      <c r="B1166" s="221"/>
      <c r="C1166" s="221"/>
      <c r="D1166" s="212"/>
    </row>
    <row r="1167" spans="1:4" ht="20.25" customHeight="1" x14ac:dyDescent="0.3">
      <c r="A1167" s="221"/>
      <c r="B1167" s="221"/>
      <c r="C1167" s="221"/>
      <c r="D1167" s="212"/>
    </row>
    <row r="1168" spans="1:4" ht="20.25" customHeight="1" x14ac:dyDescent="0.3">
      <c r="A1168" s="221"/>
      <c r="B1168" s="221"/>
      <c r="C1168" s="221"/>
      <c r="D1168" s="212"/>
    </row>
    <row r="1169" spans="1:4" ht="20.25" customHeight="1" x14ac:dyDescent="0.3">
      <c r="A1169" s="221"/>
      <c r="B1169" s="221"/>
      <c r="C1169" s="221"/>
      <c r="D1169" s="212"/>
    </row>
    <row r="1170" spans="1:4" ht="20.25" customHeight="1" x14ac:dyDescent="0.3">
      <c r="A1170" s="221"/>
      <c r="B1170" s="221"/>
      <c r="C1170" s="221"/>
      <c r="D1170" s="212"/>
    </row>
    <row r="1171" spans="1:4" ht="20.25" customHeight="1" x14ac:dyDescent="0.3">
      <c r="A1171" s="221"/>
      <c r="B1171" s="221"/>
      <c r="C1171" s="221"/>
      <c r="D1171" s="212"/>
    </row>
    <row r="1172" spans="1:4" ht="20.25" customHeight="1" x14ac:dyDescent="0.3">
      <c r="A1172" s="221"/>
      <c r="B1172" s="221"/>
      <c r="C1172" s="221"/>
      <c r="D1172" s="212"/>
    </row>
    <row r="1173" spans="1:4" ht="20.25" customHeight="1" x14ac:dyDescent="0.3">
      <c r="A1173" s="221"/>
      <c r="B1173" s="221"/>
      <c r="C1173" s="221"/>
      <c r="D1173" s="212"/>
    </row>
    <row r="1174" spans="1:4" ht="20.25" customHeight="1" x14ac:dyDescent="0.3">
      <c r="A1174" s="221"/>
      <c r="B1174" s="221"/>
      <c r="C1174" s="221"/>
      <c r="D1174" s="212"/>
    </row>
    <row r="1175" spans="1:4" ht="20.25" customHeight="1" x14ac:dyDescent="0.3">
      <c r="A1175" s="221"/>
      <c r="B1175" s="221"/>
      <c r="C1175" s="221"/>
      <c r="D1175" s="212"/>
    </row>
    <row r="1176" spans="1:4" ht="20.25" customHeight="1" x14ac:dyDescent="0.3">
      <c r="A1176" s="221"/>
      <c r="B1176" s="221"/>
      <c r="C1176" s="221"/>
      <c r="D1176" s="212"/>
    </row>
    <row r="1177" spans="1:4" ht="20.25" customHeight="1" x14ac:dyDescent="0.3">
      <c r="A1177" s="221"/>
      <c r="B1177" s="221"/>
      <c r="C1177" s="221"/>
      <c r="D1177" s="212"/>
    </row>
    <row r="1178" spans="1:4" ht="20.25" customHeight="1" x14ac:dyDescent="0.3">
      <c r="A1178" s="221"/>
      <c r="B1178" s="221"/>
      <c r="C1178" s="221"/>
      <c r="D1178" s="212"/>
    </row>
    <row r="1179" spans="1:4" ht="20.25" customHeight="1" x14ac:dyDescent="0.3">
      <c r="A1179" s="221"/>
      <c r="B1179" s="221"/>
      <c r="C1179" s="221"/>
      <c r="D1179" s="212"/>
    </row>
    <row r="1180" spans="1:4" ht="20.25" customHeight="1" x14ac:dyDescent="0.3">
      <c r="A1180" s="221"/>
      <c r="B1180" s="221"/>
      <c r="C1180" s="221"/>
      <c r="D1180" s="212"/>
    </row>
    <row r="1181" spans="1:4" ht="20.25" customHeight="1" x14ac:dyDescent="0.3">
      <c r="A1181" s="221"/>
      <c r="B1181" s="221"/>
      <c r="C1181" s="221"/>
      <c r="D1181" s="212"/>
    </row>
    <row r="1182" spans="1:4" ht="20.25" customHeight="1" x14ac:dyDescent="0.3">
      <c r="A1182" s="221"/>
      <c r="B1182" s="221"/>
      <c r="C1182" s="221"/>
      <c r="D1182" s="212"/>
    </row>
    <row r="1183" spans="1:4" ht="20.25" customHeight="1" x14ac:dyDescent="0.3">
      <c r="A1183" s="221"/>
      <c r="B1183" s="221"/>
      <c r="C1183" s="221"/>
      <c r="D1183" s="212"/>
    </row>
    <row r="1184" spans="1:4" ht="20.25" customHeight="1" x14ac:dyDescent="0.3">
      <c r="A1184" s="221"/>
      <c r="B1184" s="221"/>
      <c r="C1184" s="221"/>
      <c r="D1184" s="212"/>
    </row>
    <row r="1185" spans="1:4" ht="20.25" customHeight="1" x14ac:dyDescent="0.3">
      <c r="A1185" s="221"/>
      <c r="B1185" s="221"/>
      <c r="C1185" s="221"/>
      <c r="D1185" s="212"/>
    </row>
    <row r="1186" spans="1:4" ht="20.25" customHeight="1" x14ac:dyDescent="0.3">
      <c r="A1186" s="221"/>
      <c r="B1186" s="221"/>
      <c r="C1186" s="221"/>
      <c r="D1186" s="212"/>
    </row>
    <row r="1187" spans="1:4" ht="20.25" customHeight="1" x14ac:dyDescent="0.3">
      <c r="A1187" s="221"/>
      <c r="B1187" s="221"/>
      <c r="C1187" s="221"/>
      <c r="D1187" s="212"/>
    </row>
    <row r="1188" spans="1:4" ht="20.25" customHeight="1" x14ac:dyDescent="0.3">
      <c r="A1188" s="221"/>
      <c r="B1188" s="221"/>
      <c r="C1188" s="221"/>
      <c r="D1188" s="212"/>
    </row>
    <row r="1189" spans="1:4" ht="20.25" customHeight="1" x14ac:dyDescent="0.3">
      <c r="A1189" s="221"/>
      <c r="B1189" s="221"/>
      <c r="C1189" s="221"/>
      <c r="D1189" s="212"/>
    </row>
    <row r="1190" spans="1:4" ht="20.25" customHeight="1" x14ac:dyDescent="0.3">
      <c r="A1190" s="221"/>
      <c r="B1190" s="221"/>
      <c r="C1190" s="221"/>
      <c r="D1190" s="212"/>
    </row>
    <row r="1191" spans="1:4" ht="20.25" customHeight="1" x14ac:dyDescent="0.3">
      <c r="A1191" s="221"/>
      <c r="B1191" s="221"/>
      <c r="C1191" s="221"/>
      <c r="D1191" s="212"/>
    </row>
    <row r="1192" spans="1:4" ht="20.25" customHeight="1" x14ac:dyDescent="0.3">
      <c r="A1192" s="221"/>
      <c r="B1192" s="221"/>
      <c r="C1192" s="221"/>
      <c r="D1192" s="212"/>
    </row>
    <row r="1193" spans="1:4" ht="20.25" customHeight="1" x14ac:dyDescent="0.3">
      <c r="A1193" s="221"/>
      <c r="B1193" s="221"/>
      <c r="C1193" s="221"/>
      <c r="D1193" s="212"/>
    </row>
    <row r="1194" spans="1:4" ht="20.25" customHeight="1" x14ac:dyDescent="0.3">
      <c r="A1194" s="221"/>
      <c r="B1194" s="221"/>
      <c r="C1194" s="221"/>
      <c r="D1194" s="212"/>
    </row>
    <row r="1195" spans="1:4" ht="20.25" customHeight="1" x14ac:dyDescent="0.3">
      <c r="A1195" s="221"/>
      <c r="B1195" s="221"/>
      <c r="C1195" s="221"/>
      <c r="D1195" s="212"/>
    </row>
    <row r="1196" spans="1:4" ht="20.25" customHeight="1" x14ac:dyDescent="0.3">
      <c r="A1196" s="221"/>
      <c r="B1196" s="221"/>
      <c r="C1196" s="221"/>
      <c r="D1196" s="212"/>
    </row>
    <row r="1197" spans="1:4" ht="20.25" customHeight="1" x14ac:dyDescent="0.3">
      <c r="A1197" s="221"/>
      <c r="B1197" s="221"/>
      <c r="C1197" s="221"/>
      <c r="D1197" s="212"/>
    </row>
    <row r="1198" spans="1:4" ht="20.25" customHeight="1" x14ac:dyDescent="0.3">
      <c r="A1198" s="221"/>
      <c r="B1198" s="221"/>
      <c r="C1198" s="221"/>
      <c r="D1198" s="212"/>
    </row>
    <row r="1199" spans="1:4" ht="20.25" customHeight="1" x14ac:dyDescent="0.3">
      <c r="A1199" s="221"/>
      <c r="B1199" s="221"/>
      <c r="C1199" s="221"/>
      <c r="D1199" s="212"/>
    </row>
    <row r="1200" spans="1:4" ht="20.25" customHeight="1" x14ac:dyDescent="0.3">
      <c r="A1200" s="221"/>
      <c r="B1200" s="221"/>
      <c r="C1200" s="221"/>
      <c r="D1200" s="212"/>
    </row>
    <row r="1201" spans="1:4" ht="20.25" customHeight="1" x14ac:dyDescent="0.3">
      <c r="A1201" s="221"/>
      <c r="B1201" s="221"/>
      <c r="C1201" s="221"/>
      <c r="D1201" s="212"/>
    </row>
    <row r="1202" spans="1:4" ht="20.25" customHeight="1" x14ac:dyDescent="0.3">
      <c r="A1202" s="221"/>
      <c r="B1202" s="221"/>
      <c r="C1202" s="221"/>
      <c r="D1202" s="212"/>
    </row>
    <row r="1203" spans="1:4" ht="20.25" customHeight="1" x14ac:dyDescent="0.3">
      <c r="A1203" s="221"/>
      <c r="B1203" s="221"/>
      <c r="C1203" s="221"/>
      <c r="D1203" s="212"/>
    </row>
    <row r="1204" spans="1:4" ht="20.25" customHeight="1" x14ac:dyDescent="0.3">
      <c r="A1204" s="221"/>
      <c r="B1204" s="221"/>
      <c r="C1204" s="221"/>
      <c r="D1204" s="212"/>
    </row>
    <row r="1205" spans="1:4" ht="20.25" customHeight="1" x14ac:dyDescent="0.3">
      <c r="A1205" s="221"/>
      <c r="B1205" s="221"/>
      <c r="C1205" s="221"/>
      <c r="D1205" s="212"/>
    </row>
    <row r="1206" spans="1:4" ht="20.25" customHeight="1" x14ac:dyDescent="0.3">
      <c r="A1206" s="221"/>
      <c r="B1206" s="221"/>
      <c r="C1206" s="221"/>
      <c r="D1206" s="212"/>
    </row>
    <row r="1207" spans="1:4" ht="20.25" customHeight="1" x14ac:dyDescent="0.3">
      <c r="A1207" s="221"/>
      <c r="B1207" s="221"/>
      <c r="C1207" s="221"/>
      <c r="D1207" s="212"/>
    </row>
    <row r="1208" spans="1:4" ht="20.25" customHeight="1" x14ac:dyDescent="0.3">
      <c r="A1208" s="221"/>
      <c r="B1208" s="221"/>
      <c r="C1208" s="221"/>
      <c r="D1208" s="212"/>
    </row>
    <row r="1209" spans="1:4" ht="20.25" customHeight="1" x14ac:dyDescent="0.3">
      <c r="A1209" s="221"/>
      <c r="B1209" s="221"/>
      <c r="C1209" s="221"/>
      <c r="D1209" s="212"/>
    </row>
    <row r="1210" spans="1:4" ht="20.25" customHeight="1" x14ac:dyDescent="0.3">
      <c r="A1210" s="221"/>
      <c r="B1210" s="221"/>
      <c r="C1210" s="221"/>
      <c r="D1210" s="212"/>
    </row>
    <row r="1211" spans="1:4" ht="20.25" customHeight="1" x14ac:dyDescent="0.3">
      <c r="A1211" s="221"/>
      <c r="B1211" s="221"/>
      <c r="C1211" s="221"/>
      <c r="D1211" s="212"/>
    </row>
    <row r="1212" spans="1:4" ht="20.25" customHeight="1" x14ac:dyDescent="0.3">
      <c r="A1212" s="221"/>
      <c r="B1212" s="221"/>
      <c r="C1212" s="221"/>
      <c r="D1212" s="212"/>
    </row>
    <row r="1213" spans="1:4" ht="20.25" customHeight="1" x14ac:dyDescent="0.3">
      <c r="A1213" s="221"/>
      <c r="B1213" s="221"/>
      <c r="C1213" s="221"/>
      <c r="D1213" s="212"/>
    </row>
    <row r="1214" spans="1:4" ht="20.25" customHeight="1" x14ac:dyDescent="0.3">
      <c r="A1214" s="221"/>
      <c r="B1214" s="221"/>
      <c r="C1214" s="221"/>
      <c r="D1214" s="212"/>
    </row>
    <row r="1215" spans="1:4" ht="20.25" customHeight="1" x14ac:dyDescent="0.3">
      <c r="A1215" s="221"/>
      <c r="B1215" s="221"/>
      <c r="C1215" s="221"/>
      <c r="D1215" s="212"/>
    </row>
    <row r="1216" spans="1:4" ht="20.25" customHeight="1" x14ac:dyDescent="0.3">
      <c r="A1216" s="221"/>
      <c r="B1216" s="221"/>
      <c r="C1216" s="221"/>
      <c r="D1216" s="212"/>
    </row>
    <row r="1217" spans="1:4" ht="20.25" customHeight="1" x14ac:dyDescent="0.3">
      <c r="A1217" s="221"/>
      <c r="B1217" s="221"/>
      <c r="C1217" s="221"/>
      <c r="D1217" s="212"/>
    </row>
    <row r="1218" spans="1:4" ht="20.25" customHeight="1" x14ac:dyDescent="0.3">
      <c r="A1218" s="221"/>
      <c r="B1218" s="221"/>
      <c r="C1218" s="221"/>
      <c r="D1218" s="212"/>
    </row>
    <row r="1219" spans="1:4" ht="20.25" customHeight="1" x14ac:dyDescent="0.3">
      <c r="A1219" s="221"/>
      <c r="B1219" s="221"/>
      <c r="C1219" s="221"/>
      <c r="D1219" s="212"/>
    </row>
    <row r="1220" spans="1:4" ht="20.25" customHeight="1" x14ac:dyDescent="0.3">
      <c r="A1220" s="221"/>
      <c r="B1220" s="221"/>
      <c r="C1220" s="221"/>
      <c r="D1220" s="212"/>
    </row>
    <row r="1221" spans="1:4" ht="20.25" customHeight="1" x14ac:dyDescent="0.3">
      <c r="A1221" s="221"/>
      <c r="B1221" s="221"/>
      <c r="C1221" s="221"/>
      <c r="D1221" s="212"/>
    </row>
    <row r="1222" spans="1:4" ht="20.25" customHeight="1" x14ac:dyDescent="0.3">
      <c r="A1222" s="221"/>
      <c r="B1222" s="221"/>
      <c r="C1222" s="221"/>
      <c r="D1222" s="212"/>
    </row>
    <row r="1223" spans="1:4" ht="20.25" customHeight="1" x14ac:dyDescent="0.3">
      <c r="A1223" s="221"/>
      <c r="B1223" s="221"/>
      <c r="C1223" s="221"/>
      <c r="D1223" s="212"/>
    </row>
    <row r="1224" spans="1:4" ht="20.25" customHeight="1" x14ac:dyDescent="0.3">
      <c r="A1224" s="221"/>
      <c r="B1224" s="221"/>
      <c r="C1224" s="221"/>
      <c r="D1224" s="212"/>
    </row>
    <row r="1225" spans="1:4" ht="20.25" customHeight="1" x14ac:dyDescent="0.3">
      <c r="A1225" s="221"/>
      <c r="B1225" s="221"/>
      <c r="C1225" s="221"/>
      <c r="D1225" s="212"/>
    </row>
    <row r="1226" spans="1:4" ht="20.25" customHeight="1" x14ac:dyDescent="0.3">
      <c r="A1226" s="221"/>
      <c r="B1226" s="221"/>
      <c r="C1226" s="221"/>
      <c r="D1226" s="212"/>
    </row>
    <row r="1227" spans="1:4" ht="20.25" customHeight="1" x14ac:dyDescent="0.3">
      <c r="A1227" s="221"/>
      <c r="B1227" s="221"/>
      <c r="C1227" s="221"/>
      <c r="D1227" s="212"/>
    </row>
    <row r="1228" spans="1:4" ht="20.25" customHeight="1" x14ac:dyDescent="0.3">
      <c r="A1228" s="221"/>
      <c r="B1228" s="221"/>
      <c r="C1228" s="221"/>
      <c r="D1228" s="212"/>
    </row>
    <row r="1229" spans="1:4" ht="20.25" customHeight="1" x14ac:dyDescent="0.3">
      <c r="A1229" s="221"/>
      <c r="B1229" s="221"/>
      <c r="C1229" s="221"/>
      <c r="D1229" s="212"/>
    </row>
    <row r="1230" spans="1:4" ht="20.25" customHeight="1" x14ac:dyDescent="0.3">
      <c r="A1230" s="221"/>
      <c r="B1230" s="221"/>
      <c r="C1230" s="221"/>
      <c r="D1230" s="212"/>
    </row>
    <row r="1231" spans="1:4" ht="20.25" customHeight="1" x14ac:dyDescent="0.3">
      <c r="A1231" s="221"/>
      <c r="B1231" s="221"/>
      <c r="C1231" s="221"/>
      <c r="D1231" s="212"/>
    </row>
    <row r="1232" spans="1:4" ht="20.25" customHeight="1" x14ac:dyDescent="0.3">
      <c r="A1232" s="221"/>
      <c r="B1232" s="221"/>
      <c r="C1232" s="221"/>
      <c r="D1232" s="212"/>
    </row>
    <row r="1233" spans="1:4" ht="20.25" customHeight="1" x14ac:dyDescent="0.3">
      <c r="A1233" s="221"/>
      <c r="B1233" s="221"/>
      <c r="C1233" s="221"/>
      <c r="D1233" s="212"/>
    </row>
    <row r="1234" spans="1:4" ht="20.25" customHeight="1" x14ac:dyDescent="0.3">
      <c r="A1234" s="221"/>
      <c r="B1234" s="221"/>
      <c r="C1234" s="221"/>
      <c r="D1234" s="212"/>
    </row>
    <row r="1235" spans="1:4" ht="20.25" customHeight="1" x14ac:dyDescent="0.3">
      <c r="A1235" s="221"/>
      <c r="B1235" s="221"/>
      <c r="C1235" s="221"/>
      <c r="D1235" s="212"/>
    </row>
    <row r="1236" spans="1:4" ht="20.25" customHeight="1" x14ac:dyDescent="0.3">
      <c r="A1236" s="221"/>
      <c r="B1236" s="221"/>
      <c r="C1236" s="221"/>
      <c r="D1236" s="212"/>
    </row>
    <row r="1237" spans="1:4" ht="20.25" customHeight="1" x14ac:dyDescent="0.3">
      <c r="A1237" s="221"/>
      <c r="B1237" s="221"/>
      <c r="C1237" s="221"/>
      <c r="D1237" s="212"/>
    </row>
    <row r="1238" spans="1:4" ht="20.25" customHeight="1" x14ac:dyDescent="0.3">
      <c r="A1238" s="221"/>
      <c r="B1238" s="221"/>
      <c r="C1238" s="221"/>
      <c r="D1238" s="212"/>
    </row>
    <row r="1239" spans="1:4" ht="20.25" customHeight="1" x14ac:dyDescent="0.3">
      <c r="A1239" s="221"/>
      <c r="B1239" s="221"/>
      <c r="C1239" s="221"/>
      <c r="D1239" s="212"/>
    </row>
    <row r="1240" spans="1:4" ht="20.25" customHeight="1" x14ac:dyDescent="0.3">
      <c r="A1240" s="221"/>
      <c r="B1240" s="221"/>
      <c r="C1240" s="221"/>
      <c r="D1240" s="212"/>
    </row>
    <row r="1241" spans="1:4" ht="20.25" customHeight="1" x14ac:dyDescent="0.3">
      <c r="A1241" s="221"/>
      <c r="B1241" s="221"/>
      <c r="C1241" s="221"/>
      <c r="D1241" s="212"/>
    </row>
    <row r="1242" spans="1:4" ht="20.25" customHeight="1" x14ac:dyDescent="0.3">
      <c r="A1242" s="221"/>
      <c r="B1242" s="221"/>
      <c r="C1242" s="221"/>
      <c r="D1242" s="212"/>
    </row>
    <row r="1243" spans="1:4" ht="20.25" customHeight="1" x14ac:dyDescent="0.3">
      <c r="A1243" s="221"/>
      <c r="B1243" s="221"/>
      <c r="C1243" s="221"/>
      <c r="D1243" s="212"/>
    </row>
    <row r="1244" spans="1:4" ht="20.25" customHeight="1" x14ac:dyDescent="0.3">
      <c r="A1244" s="221"/>
      <c r="B1244" s="221"/>
      <c r="C1244" s="221"/>
      <c r="D1244" s="212"/>
    </row>
    <row r="1245" spans="1:4" ht="20.25" customHeight="1" x14ac:dyDescent="0.3">
      <c r="A1245" s="221"/>
      <c r="B1245" s="221"/>
      <c r="C1245" s="221"/>
      <c r="D1245" s="212"/>
    </row>
    <row r="1246" spans="1:4" ht="20.25" customHeight="1" x14ac:dyDescent="0.3">
      <c r="A1246" s="221"/>
      <c r="B1246" s="221"/>
      <c r="C1246" s="221"/>
      <c r="D1246" s="212"/>
    </row>
    <row r="1247" spans="1:4" ht="20.25" customHeight="1" x14ac:dyDescent="0.3">
      <c r="A1247" s="221"/>
      <c r="B1247" s="221"/>
      <c r="C1247" s="221"/>
      <c r="D1247" s="212"/>
    </row>
    <row r="1248" spans="1:4" ht="20.25" customHeight="1" x14ac:dyDescent="0.3">
      <c r="A1248" s="221"/>
      <c r="B1248" s="221"/>
      <c r="C1248" s="221"/>
      <c r="D1248" s="212"/>
    </row>
    <row r="1249" spans="1:4" ht="20.25" customHeight="1" x14ac:dyDescent="0.3">
      <c r="A1249" s="221"/>
      <c r="B1249" s="221"/>
      <c r="C1249" s="221"/>
      <c r="D1249" s="212"/>
    </row>
    <row r="1250" spans="1:4" ht="20.25" customHeight="1" x14ac:dyDescent="0.3">
      <c r="A1250" s="221"/>
      <c r="B1250" s="221"/>
      <c r="C1250" s="221"/>
      <c r="D1250" s="212"/>
    </row>
    <row r="1251" spans="1:4" ht="20.25" customHeight="1" x14ac:dyDescent="0.3">
      <c r="A1251" s="221"/>
      <c r="B1251" s="221"/>
      <c r="C1251" s="221"/>
      <c r="D1251" s="212"/>
    </row>
    <row r="1252" spans="1:4" ht="20.25" customHeight="1" x14ac:dyDescent="0.3">
      <c r="A1252" s="221"/>
      <c r="B1252" s="221"/>
      <c r="C1252" s="221"/>
      <c r="D1252" s="212"/>
    </row>
    <row r="1253" spans="1:4" ht="20.25" customHeight="1" x14ac:dyDescent="0.3">
      <c r="A1253" s="221"/>
      <c r="B1253" s="221"/>
      <c r="C1253" s="221"/>
      <c r="D1253" s="212"/>
    </row>
    <row r="1254" spans="1:4" ht="20.25" customHeight="1" x14ac:dyDescent="0.3">
      <c r="A1254" s="221"/>
      <c r="B1254" s="221"/>
      <c r="C1254" s="221"/>
      <c r="D1254" s="212"/>
    </row>
    <row r="1255" spans="1:4" ht="20.25" customHeight="1" x14ac:dyDescent="0.3">
      <c r="A1255" s="221"/>
      <c r="B1255" s="221"/>
      <c r="C1255" s="221"/>
      <c r="D1255" s="212"/>
    </row>
    <row r="1256" spans="1:4" ht="20.25" customHeight="1" x14ac:dyDescent="0.3">
      <c r="A1256" s="221"/>
      <c r="B1256" s="221"/>
      <c r="C1256" s="221"/>
      <c r="D1256" s="212"/>
    </row>
    <row r="1257" spans="1:4" ht="20.25" customHeight="1" x14ac:dyDescent="0.3">
      <c r="A1257" s="221"/>
      <c r="B1257" s="221"/>
      <c r="C1257" s="221"/>
      <c r="D1257" s="212"/>
    </row>
    <row r="1258" spans="1:4" ht="20.25" customHeight="1" x14ac:dyDescent="0.3">
      <c r="A1258" s="221"/>
      <c r="B1258" s="221"/>
      <c r="C1258" s="221"/>
      <c r="D1258" s="212"/>
    </row>
    <row r="1259" spans="1:4" ht="20.25" customHeight="1" x14ac:dyDescent="0.3">
      <c r="A1259" s="221"/>
      <c r="B1259" s="221"/>
      <c r="C1259" s="221"/>
      <c r="D1259" s="212"/>
    </row>
    <row r="1260" spans="1:4" ht="20.25" customHeight="1" x14ac:dyDescent="0.3">
      <c r="A1260" s="221"/>
      <c r="B1260" s="221"/>
      <c r="C1260" s="221"/>
      <c r="D1260" s="212"/>
    </row>
    <row r="1261" spans="1:4" ht="20.25" customHeight="1" x14ac:dyDescent="0.3">
      <c r="A1261" s="221"/>
      <c r="B1261" s="221"/>
      <c r="C1261" s="221"/>
      <c r="D1261" s="212"/>
    </row>
    <row r="1262" spans="1:4" ht="20.25" customHeight="1" x14ac:dyDescent="0.3">
      <c r="A1262" s="221"/>
      <c r="B1262" s="221"/>
      <c r="C1262" s="221"/>
      <c r="D1262" s="212"/>
    </row>
    <row r="1263" spans="1:4" ht="20.25" customHeight="1" x14ac:dyDescent="0.3">
      <c r="A1263" s="221"/>
      <c r="B1263" s="221"/>
      <c r="C1263" s="221"/>
      <c r="D1263" s="212"/>
    </row>
    <row r="1264" spans="1:4" ht="20.25" customHeight="1" x14ac:dyDescent="0.3">
      <c r="A1264" s="221"/>
      <c r="B1264" s="221"/>
      <c r="C1264" s="221"/>
      <c r="D1264" s="212"/>
    </row>
    <row r="1265" spans="1:4" ht="20.25" customHeight="1" x14ac:dyDescent="0.3">
      <c r="A1265" s="221"/>
      <c r="B1265" s="221"/>
      <c r="C1265" s="221"/>
      <c r="D1265" s="212"/>
    </row>
    <row r="1266" spans="1:4" ht="20.25" customHeight="1" x14ac:dyDescent="0.3">
      <c r="A1266" s="221"/>
      <c r="B1266" s="221"/>
      <c r="C1266" s="221"/>
      <c r="D1266" s="212"/>
    </row>
    <row r="1267" spans="1:4" ht="20.25" customHeight="1" x14ac:dyDescent="0.3">
      <c r="A1267" s="221"/>
      <c r="B1267" s="221"/>
      <c r="C1267" s="221"/>
      <c r="D1267" s="212"/>
    </row>
    <row r="1268" spans="1:4" ht="20.25" customHeight="1" x14ac:dyDescent="0.3">
      <c r="A1268" s="221"/>
      <c r="B1268" s="221"/>
      <c r="C1268" s="221"/>
      <c r="D1268" s="212"/>
    </row>
    <row r="1269" spans="1:4" ht="20.25" customHeight="1" x14ac:dyDescent="0.3">
      <c r="A1269" s="221"/>
      <c r="B1269" s="221"/>
      <c r="C1269" s="221"/>
      <c r="D1269" s="212"/>
    </row>
    <row r="1270" spans="1:4" ht="20.25" customHeight="1" x14ac:dyDescent="0.3">
      <c r="A1270" s="221"/>
      <c r="B1270" s="221"/>
      <c r="C1270" s="221"/>
      <c r="D1270" s="212"/>
    </row>
    <row r="1271" spans="1:4" ht="20.25" customHeight="1" x14ac:dyDescent="0.3">
      <c r="A1271" s="221"/>
      <c r="B1271" s="221"/>
      <c r="C1271" s="221"/>
      <c r="D1271" s="212"/>
    </row>
    <row r="1272" spans="1:4" ht="20.25" customHeight="1" x14ac:dyDescent="0.3">
      <c r="A1272" s="221"/>
      <c r="B1272" s="221"/>
      <c r="C1272" s="221"/>
      <c r="D1272" s="212"/>
    </row>
    <row r="1273" spans="1:4" ht="20.25" customHeight="1" x14ac:dyDescent="0.3">
      <c r="A1273" s="221"/>
      <c r="B1273" s="221"/>
      <c r="C1273" s="221"/>
      <c r="D1273" s="212"/>
    </row>
    <row r="1274" spans="1:4" ht="20.25" customHeight="1" x14ac:dyDescent="0.3">
      <c r="A1274" s="221"/>
      <c r="B1274" s="221"/>
      <c r="C1274" s="221"/>
      <c r="D1274" s="212"/>
    </row>
    <row r="1275" spans="1:4" ht="20.25" customHeight="1" x14ac:dyDescent="0.3">
      <c r="A1275" s="221"/>
      <c r="B1275" s="221"/>
      <c r="C1275" s="221"/>
      <c r="D1275" s="212"/>
    </row>
    <row r="1276" spans="1:4" ht="20.25" customHeight="1" x14ac:dyDescent="0.3">
      <c r="A1276" s="221"/>
      <c r="B1276" s="221"/>
      <c r="C1276" s="221"/>
      <c r="D1276" s="212"/>
    </row>
    <row r="1277" spans="1:4" ht="20.25" customHeight="1" x14ac:dyDescent="0.3">
      <c r="A1277" s="221"/>
      <c r="B1277" s="221"/>
      <c r="C1277" s="221"/>
      <c r="D1277" s="212"/>
    </row>
    <row r="1278" spans="1:4" ht="20.25" customHeight="1" x14ac:dyDescent="0.3">
      <c r="A1278" s="221"/>
      <c r="B1278" s="221"/>
      <c r="C1278" s="221"/>
      <c r="D1278" s="212"/>
    </row>
    <row r="1279" spans="1:4" ht="20.25" customHeight="1" x14ac:dyDescent="0.3">
      <c r="A1279" s="221"/>
      <c r="B1279" s="221"/>
      <c r="C1279" s="221"/>
      <c r="D1279" s="212"/>
    </row>
    <row r="1280" spans="1:4" ht="20.25" customHeight="1" x14ac:dyDescent="0.3">
      <c r="A1280" s="221"/>
      <c r="B1280" s="221"/>
      <c r="C1280" s="221"/>
      <c r="D1280" s="212"/>
    </row>
    <row r="1281" spans="1:4" ht="20.25" customHeight="1" x14ac:dyDescent="0.3">
      <c r="A1281" s="221"/>
      <c r="B1281" s="221"/>
      <c r="C1281" s="221"/>
      <c r="D1281" s="212"/>
    </row>
    <row r="1282" spans="1:4" ht="20.25" customHeight="1" x14ac:dyDescent="0.3">
      <c r="A1282" s="221"/>
      <c r="B1282" s="221"/>
      <c r="C1282" s="221"/>
      <c r="D1282" s="212"/>
    </row>
    <row r="1283" spans="1:4" ht="20.25" customHeight="1" x14ac:dyDescent="0.3">
      <c r="A1283" s="221"/>
      <c r="B1283" s="221"/>
      <c r="C1283" s="221"/>
      <c r="D1283" s="212"/>
    </row>
    <row r="1284" spans="1:4" ht="20.25" customHeight="1" x14ac:dyDescent="0.3">
      <c r="A1284" s="221"/>
      <c r="B1284" s="221"/>
      <c r="C1284" s="221"/>
      <c r="D1284" s="212"/>
    </row>
    <row r="1285" spans="1:4" ht="20.25" customHeight="1" x14ac:dyDescent="0.3">
      <c r="A1285" s="221"/>
      <c r="B1285" s="221"/>
      <c r="C1285" s="221"/>
      <c r="D1285" s="212"/>
    </row>
    <row r="1286" spans="1:4" ht="20.25" customHeight="1" x14ac:dyDescent="0.3">
      <c r="A1286" s="221"/>
      <c r="B1286" s="221"/>
      <c r="C1286" s="221"/>
      <c r="D1286" s="212"/>
    </row>
    <row r="1287" spans="1:4" ht="20.25" customHeight="1" x14ac:dyDescent="0.3">
      <c r="A1287" s="221"/>
      <c r="B1287" s="221"/>
      <c r="C1287" s="221"/>
      <c r="D1287" s="212"/>
    </row>
    <row r="1288" spans="1:4" ht="20.25" customHeight="1" x14ac:dyDescent="0.3">
      <c r="A1288" s="221"/>
      <c r="B1288" s="221"/>
      <c r="C1288" s="221"/>
      <c r="D1288" s="212"/>
    </row>
    <row r="1289" spans="1:4" ht="20.25" customHeight="1" x14ac:dyDescent="0.3">
      <c r="A1289" s="221"/>
      <c r="B1289" s="221"/>
      <c r="C1289" s="221"/>
      <c r="D1289" s="212"/>
    </row>
    <row r="1290" spans="1:4" ht="20.25" customHeight="1" x14ac:dyDescent="0.3">
      <c r="A1290" s="221"/>
      <c r="B1290" s="221"/>
      <c r="C1290" s="221"/>
      <c r="D1290" s="212"/>
    </row>
    <row r="1291" spans="1:4" ht="20.25" customHeight="1" x14ac:dyDescent="0.3">
      <c r="A1291" s="221"/>
      <c r="B1291" s="221"/>
      <c r="C1291" s="221"/>
      <c r="D1291" s="212"/>
    </row>
    <row r="1292" spans="1:4" ht="20.25" customHeight="1" x14ac:dyDescent="0.3">
      <c r="A1292" s="221"/>
      <c r="B1292" s="221"/>
      <c r="C1292" s="221"/>
      <c r="D1292" s="212"/>
    </row>
    <row r="1293" spans="1:4" ht="20.25" customHeight="1" x14ac:dyDescent="0.3">
      <c r="A1293" s="221"/>
      <c r="B1293" s="221"/>
      <c r="C1293" s="221"/>
      <c r="D1293" s="212"/>
    </row>
    <row r="1294" spans="1:4" ht="20.25" customHeight="1" x14ac:dyDescent="0.3">
      <c r="A1294" s="221"/>
      <c r="B1294" s="221"/>
      <c r="C1294" s="221"/>
      <c r="D1294" s="212"/>
    </row>
    <row r="1295" spans="1:4" ht="20.25" customHeight="1" x14ac:dyDescent="0.3">
      <c r="A1295" s="221"/>
      <c r="B1295" s="221"/>
      <c r="C1295" s="221"/>
      <c r="D1295" s="212"/>
    </row>
    <row r="1296" spans="1:4" ht="20.25" customHeight="1" x14ac:dyDescent="0.3">
      <c r="A1296" s="221"/>
      <c r="B1296" s="221"/>
      <c r="C1296" s="221"/>
      <c r="D1296" s="212"/>
    </row>
    <row r="1297" spans="1:4" ht="20.25" customHeight="1" x14ac:dyDescent="0.3">
      <c r="A1297" s="221"/>
      <c r="B1297" s="221"/>
      <c r="C1297" s="221"/>
      <c r="D1297" s="212"/>
    </row>
    <row r="1298" spans="1:4" ht="20.25" customHeight="1" x14ac:dyDescent="0.3">
      <c r="A1298" s="221"/>
      <c r="B1298" s="221"/>
      <c r="C1298" s="221"/>
      <c r="D1298" s="212"/>
    </row>
    <row r="1299" spans="1:4" ht="20.25" customHeight="1" x14ac:dyDescent="0.3">
      <c r="A1299" s="221"/>
      <c r="B1299" s="221"/>
      <c r="C1299" s="221"/>
      <c r="D1299" s="212"/>
    </row>
    <row r="1300" spans="1:4" ht="20.25" customHeight="1" x14ac:dyDescent="0.3">
      <c r="A1300" s="221"/>
      <c r="B1300" s="221"/>
      <c r="C1300" s="221"/>
      <c r="D1300" s="212"/>
    </row>
    <row r="1301" spans="1:4" ht="20.25" customHeight="1" x14ac:dyDescent="0.3">
      <c r="A1301" s="221"/>
      <c r="B1301" s="221"/>
      <c r="C1301" s="221"/>
      <c r="D1301" s="212"/>
    </row>
    <row r="1302" spans="1:4" ht="20.25" customHeight="1" x14ac:dyDescent="0.3">
      <c r="A1302" s="221"/>
      <c r="B1302" s="221"/>
      <c r="C1302" s="221"/>
      <c r="D1302" s="212"/>
    </row>
    <row r="1303" spans="1:4" ht="20.25" customHeight="1" x14ac:dyDescent="0.3">
      <c r="A1303" s="221"/>
      <c r="B1303" s="221"/>
      <c r="C1303" s="221"/>
      <c r="D1303" s="212"/>
    </row>
    <row r="1304" spans="1:4" ht="20.25" customHeight="1" x14ac:dyDescent="0.3">
      <c r="A1304" s="221"/>
      <c r="B1304" s="221"/>
      <c r="C1304" s="221"/>
      <c r="D1304" s="212"/>
    </row>
    <row r="1305" spans="1:4" ht="20.25" customHeight="1" x14ac:dyDescent="0.3">
      <c r="A1305" s="221"/>
      <c r="B1305" s="221"/>
      <c r="C1305" s="221"/>
      <c r="D1305" s="212"/>
    </row>
    <row r="1306" spans="1:4" ht="20.25" customHeight="1" x14ac:dyDescent="0.3">
      <c r="A1306" s="221"/>
      <c r="B1306" s="221"/>
      <c r="C1306" s="221"/>
      <c r="D1306" s="212"/>
    </row>
    <row r="1307" spans="1:4" ht="20.25" customHeight="1" x14ac:dyDescent="0.3">
      <c r="A1307" s="221"/>
      <c r="B1307" s="221"/>
      <c r="C1307" s="221"/>
      <c r="D1307" s="212"/>
    </row>
    <row r="1308" spans="1:4" ht="20.25" customHeight="1" x14ac:dyDescent="0.3">
      <c r="A1308" s="221"/>
      <c r="B1308" s="221"/>
      <c r="C1308" s="221"/>
      <c r="D1308" s="212"/>
    </row>
    <row r="1309" spans="1:4" ht="20.25" customHeight="1" x14ac:dyDescent="0.3">
      <c r="A1309" s="221"/>
      <c r="B1309" s="221"/>
      <c r="C1309" s="221"/>
      <c r="D1309" s="212"/>
    </row>
    <row r="1310" spans="1:4" ht="20.25" customHeight="1" x14ac:dyDescent="0.3">
      <c r="A1310" s="221"/>
      <c r="B1310" s="221"/>
      <c r="C1310" s="221"/>
      <c r="D1310" s="212"/>
    </row>
    <row r="1311" spans="1:4" ht="20.25" customHeight="1" x14ac:dyDescent="0.3">
      <c r="A1311" s="221"/>
      <c r="B1311" s="221"/>
      <c r="C1311" s="221"/>
      <c r="D1311" s="212"/>
    </row>
    <row r="1312" spans="1:4" ht="20.25" customHeight="1" x14ac:dyDescent="0.3">
      <c r="A1312" s="221"/>
      <c r="B1312" s="221"/>
      <c r="C1312" s="221"/>
      <c r="D1312" s="212"/>
    </row>
    <row r="1313" spans="1:4" ht="20.25" customHeight="1" x14ac:dyDescent="0.3">
      <c r="A1313" s="221"/>
      <c r="B1313" s="221"/>
      <c r="C1313" s="221"/>
      <c r="D1313" s="212"/>
    </row>
    <row r="1314" spans="1:4" ht="20.25" customHeight="1" x14ac:dyDescent="0.3">
      <c r="A1314" s="221"/>
      <c r="B1314" s="221"/>
      <c r="C1314" s="221"/>
      <c r="D1314" s="212"/>
    </row>
    <row r="1315" spans="1:4" ht="20.25" customHeight="1" x14ac:dyDescent="0.3">
      <c r="A1315" s="221"/>
      <c r="B1315" s="221"/>
      <c r="C1315" s="221"/>
      <c r="D1315" s="212"/>
    </row>
    <row r="1316" spans="1:4" ht="20.25" customHeight="1" x14ac:dyDescent="0.3">
      <c r="A1316" s="221"/>
      <c r="B1316" s="221"/>
      <c r="C1316" s="221"/>
      <c r="D1316" s="212"/>
    </row>
    <row r="1317" spans="1:4" ht="20.25" customHeight="1" x14ac:dyDescent="0.3">
      <c r="A1317" s="221"/>
      <c r="B1317" s="221"/>
      <c r="C1317" s="221"/>
      <c r="D1317" s="212"/>
    </row>
    <row r="1318" spans="1:4" ht="20.25" customHeight="1" x14ac:dyDescent="0.3">
      <c r="A1318" s="221"/>
      <c r="B1318" s="221"/>
      <c r="C1318" s="221"/>
      <c r="D1318" s="212"/>
    </row>
    <row r="1319" spans="1:4" ht="20.25" customHeight="1" x14ac:dyDescent="0.3">
      <c r="A1319" s="221"/>
      <c r="B1319" s="221"/>
      <c r="C1319" s="221"/>
      <c r="D1319" s="212"/>
    </row>
    <row r="1320" spans="1:4" ht="20.25" customHeight="1" x14ac:dyDescent="0.3">
      <c r="A1320" s="221"/>
      <c r="B1320" s="221"/>
      <c r="C1320" s="221"/>
      <c r="D1320" s="212"/>
    </row>
    <row r="1321" spans="1:4" ht="20.25" customHeight="1" x14ac:dyDescent="0.3">
      <c r="A1321" s="221"/>
      <c r="B1321" s="221"/>
      <c r="C1321" s="221"/>
      <c r="D1321" s="212"/>
    </row>
    <row r="1322" spans="1:4" ht="20.25" customHeight="1" x14ac:dyDescent="0.3">
      <c r="A1322" s="221"/>
      <c r="B1322" s="221"/>
      <c r="C1322" s="221"/>
      <c r="D1322" s="212"/>
    </row>
    <row r="1323" spans="1:4" ht="20.25" customHeight="1" x14ac:dyDescent="0.3">
      <c r="A1323" s="221"/>
      <c r="B1323" s="221"/>
      <c r="C1323" s="221"/>
      <c r="D1323" s="212"/>
    </row>
    <row r="1324" spans="1:4" ht="20.25" customHeight="1" x14ac:dyDescent="0.3">
      <c r="A1324" s="221"/>
      <c r="B1324" s="221"/>
      <c r="C1324" s="221"/>
      <c r="D1324" s="212"/>
    </row>
    <row r="1325" spans="1:4" ht="20.25" customHeight="1" x14ac:dyDescent="0.3">
      <c r="A1325" s="221"/>
      <c r="B1325" s="221"/>
      <c r="C1325" s="221"/>
      <c r="D1325" s="212"/>
    </row>
    <row r="1326" spans="1:4" ht="20.25" customHeight="1" x14ac:dyDescent="0.3">
      <c r="A1326" s="221"/>
      <c r="B1326" s="221"/>
      <c r="C1326" s="221"/>
      <c r="D1326" s="212"/>
    </row>
    <row r="1327" spans="1:4" ht="20.25" customHeight="1" x14ac:dyDescent="0.3">
      <c r="A1327" s="221"/>
      <c r="B1327" s="221"/>
      <c r="C1327" s="221"/>
      <c r="D1327" s="212"/>
    </row>
    <row r="1328" spans="1:4" ht="20.25" customHeight="1" x14ac:dyDescent="0.3">
      <c r="A1328" s="221"/>
      <c r="B1328" s="221"/>
      <c r="C1328" s="221"/>
      <c r="D1328" s="212"/>
    </row>
    <row r="1329" spans="1:4" ht="20.25" customHeight="1" x14ac:dyDescent="0.3">
      <c r="A1329" s="221"/>
      <c r="B1329" s="221"/>
      <c r="C1329" s="221"/>
      <c r="D1329" s="212"/>
    </row>
    <row r="1330" spans="1:4" ht="20.25" customHeight="1" x14ac:dyDescent="0.3">
      <c r="A1330" s="221"/>
      <c r="B1330" s="221"/>
      <c r="C1330" s="221"/>
      <c r="D1330" s="212"/>
    </row>
    <row r="1331" spans="1:4" ht="20.25" customHeight="1" x14ac:dyDescent="0.3">
      <c r="A1331" s="221"/>
      <c r="B1331" s="221"/>
      <c r="C1331" s="221"/>
      <c r="D1331" s="212"/>
    </row>
    <row r="1332" spans="1:4" ht="20.25" customHeight="1" x14ac:dyDescent="0.3">
      <c r="A1332" s="221"/>
      <c r="B1332" s="221"/>
      <c r="C1332" s="221"/>
      <c r="D1332" s="212"/>
    </row>
    <row r="1333" spans="1:4" ht="20.25" customHeight="1" x14ac:dyDescent="0.3">
      <c r="A1333" s="221"/>
      <c r="B1333" s="221"/>
      <c r="C1333" s="221"/>
      <c r="D1333" s="212"/>
    </row>
    <row r="1334" spans="1:4" ht="20.25" customHeight="1" x14ac:dyDescent="0.3">
      <c r="A1334" s="221"/>
      <c r="B1334" s="221"/>
      <c r="C1334" s="221"/>
      <c r="D1334" s="212"/>
    </row>
    <row r="1335" spans="1:4" ht="20.25" customHeight="1" x14ac:dyDescent="0.3">
      <c r="A1335" s="221"/>
      <c r="B1335" s="221"/>
      <c r="C1335" s="221"/>
      <c r="D1335" s="212"/>
    </row>
    <row r="1336" spans="1:4" ht="20.25" customHeight="1" x14ac:dyDescent="0.3">
      <c r="A1336" s="221"/>
      <c r="B1336" s="221"/>
      <c r="C1336" s="221"/>
      <c r="D1336" s="212"/>
    </row>
    <row r="1337" spans="1:4" ht="20.25" customHeight="1" x14ac:dyDescent="0.3">
      <c r="A1337" s="221"/>
      <c r="B1337" s="221"/>
      <c r="C1337" s="221"/>
      <c r="D1337" s="212"/>
    </row>
    <row r="1338" spans="1:4" ht="20.25" customHeight="1" x14ac:dyDescent="0.3">
      <c r="A1338" s="221"/>
      <c r="B1338" s="221"/>
      <c r="C1338" s="221"/>
      <c r="D1338" s="212"/>
    </row>
    <row r="1339" spans="1:4" ht="20.25" customHeight="1" x14ac:dyDescent="0.3">
      <c r="A1339" s="221"/>
      <c r="B1339" s="221"/>
      <c r="C1339" s="221"/>
      <c r="D1339" s="212"/>
    </row>
    <row r="1340" spans="1:4" ht="20.25" customHeight="1" x14ac:dyDescent="0.3">
      <c r="A1340" s="221"/>
      <c r="B1340" s="221"/>
      <c r="C1340" s="221"/>
      <c r="D1340" s="212"/>
    </row>
    <row r="1341" spans="1:4" ht="20.25" customHeight="1" x14ac:dyDescent="0.3">
      <c r="A1341" s="221"/>
      <c r="B1341" s="221"/>
      <c r="C1341" s="221"/>
      <c r="D1341" s="212"/>
    </row>
    <row r="1342" spans="1:4" ht="20.25" customHeight="1" x14ac:dyDescent="0.3">
      <c r="A1342" s="221"/>
      <c r="B1342" s="221"/>
      <c r="C1342" s="221"/>
      <c r="D1342" s="212"/>
    </row>
    <row r="1343" spans="1:4" ht="20.25" customHeight="1" x14ac:dyDescent="0.3">
      <c r="A1343" s="221"/>
      <c r="B1343" s="221"/>
      <c r="C1343" s="221"/>
      <c r="D1343" s="212"/>
    </row>
    <row r="1344" spans="1:4" ht="20.25" customHeight="1" x14ac:dyDescent="0.3">
      <c r="A1344" s="221"/>
      <c r="B1344" s="221"/>
      <c r="C1344" s="221"/>
      <c r="D1344" s="212"/>
    </row>
    <row r="1345" spans="1:4" ht="20.25" customHeight="1" x14ac:dyDescent="0.3">
      <c r="A1345" s="221"/>
      <c r="B1345" s="221"/>
      <c r="C1345" s="221"/>
      <c r="D1345" s="212"/>
    </row>
    <row r="1346" spans="1:4" ht="20.25" customHeight="1" x14ac:dyDescent="0.3">
      <c r="A1346" s="221"/>
      <c r="B1346" s="221"/>
      <c r="C1346" s="221"/>
      <c r="D1346" s="212"/>
    </row>
    <row r="1347" spans="1:4" ht="20.25" customHeight="1" x14ac:dyDescent="0.3">
      <c r="A1347" s="221"/>
      <c r="B1347" s="221"/>
      <c r="C1347" s="221"/>
      <c r="D1347" s="212"/>
    </row>
    <row r="1348" spans="1:4" ht="20.25" customHeight="1" x14ac:dyDescent="0.3">
      <c r="A1348" s="221"/>
      <c r="B1348" s="221"/>
      <c r="C1348" s="221"/>
      <c r="D1348" s="212"/>
    </row>
    <row r="1349" spans="1:4" ht="20.25" customHeight="1" x14ac:dyDescent="0.3">
      <c r="A1349" s="221"/>
      <c r="B1349" s="221"/>
      <c r="C1349" s="221"/>
      <c r="D1349" s="212"/>
    </row>
    <row r="1350" spans="1:4" ht="20.25" customHeight="1" x14ac:dyDescent="0.3">
      <c r="A1350" s="221"/>
      <c r="B1350" s="221"/>
      <c r="C1350" s="221"/>
      <c r="D1350" s="212"/>
    </row>
    <row r="1351" spans="1:4" ht="20.25" customHeight="1" x14ac:dyDescent="0.3">
      <c r="A1351" s="221"/>
      <c r="B1351" s="221"/>
      <c r="C1351" s="221"/>
      <c r="D1351" s="212"/>
    </row>
    <row r="1352" spans="1:4" ht="20.25" customHeight="1" x14ac:dyDescent="0.3">
      <c r="A1352" s="221"/>
      <c r="B1352" s="221"/>
      <c r="C1352" s="221"/>
      <c r="D1352" s="212"/>
    </row>
    <row r="1353" spans="1:4" ht="20.25" customHeight="1" x14ac:dyDescent="0.3">
      <c r="A1353" s="221"/>
      <c r="B1353" s="221"/>
      <c r="C1353" s="221"/>
      <c r="D1353" s="212"/>
    </row>
    <row r="1354" spans="1:4" ht="20.25" customHeight="1" x14ac:dyDescent="0.3">
      <c r="A1354" s="221"/>
      <c r="B1354" s="221"/>
      <c r="C1354" s="221"/>
      <c r="D1354" s="212"/>
    </row>
    <row r="1355" spans="1:4" ht="20.25" customHeight="1" x14ac:dyDescent="0.3">
      <c r="A1355" s="221"/>
      <c r="B1355" s="221"/>
      <c r="C1355" s="221"/>
      <c r="D1355" s="212"/>
    </row>
    <row r="1356" spans="1:4" ht="20.25" customHeight="1" x14ac:dyDescent="0.3">
      <c r="A1356" s="221"/>
      <c r="B1356" s="221"/>
      <c r="C1356" s="221"/>
      <c r="D1356" s="212"/>
    </row>
    <row r="1357" spans="1:4" ht="20.25" customHeight="1" x14ac:dyDescent="0.3">
      <c r="A1357" s="221"/>
      <c r="B1357" s="221"/>
      <c r="C1357" s="221"/>
      <c r="D1357" s="212"/>
    </row>
    <row r="1358" spans="1:4" ht="20.25" customHeight="1" x14ac:dyDescent="0.3">
      <c r="A1358" s="221"/>
      <c r="B1358" s="221"/>
      <c r="C1358" s="221"/>
      <c r="D1358" s="212"/>
    </row>
    <row r="1359" spans="1:4" ht="20.25" customHeight="1" x14ac:dyDescent="0.3">
      <c r="A1359" s="221"/>
      <c r="B1359" s="221"/>
      <c r="C1359" s="221"/>
      <c r="D1359" s="212"/>
    </row>
    <row r="1360" spans="1:4" ht="20.25" customHeight="1" x14ac:dyDescent="0.3">
      <c r="A1360" s="221"/>
      <c r="B1360" s="221"/>
      <c r="C1360" s="221"/>
      <c r="D1360" s="212"/>
    </row>
    <row r="1361" spans="1:4" ht="20.25" customHeight="1" x14ac:dyDescent="0.3">
      <c r="A1361" s="221"/>
      <c r="B1361" s="221"/>
      <c r="C1361" s="221"/>
      <c r="D1361" s="212"/>
    </row>
    <row r="1362" spans="1:4" ht="20.25" customHeight="1" x14ac:dyDescent="0.3">
      <c r="A1362" s="221"/>
      <c r="B1362" s="221"/>
      <c r="C1362" s="221"/>
      <c r="D1362" s="212"/>
    </row>
    <row r="1363" spans="1:4" ht="20.25" customHeight="1" x14ac:dyDescent="0.3">
      <c r="A1363" s="221"/>
      <c r="B1363" s="221"/>
      <c r="C1363" s="221"/>
      <c r="D1363" s="212"/>
    </row>
    <row r="1364" spans="1:4" ht="20.25" customHeight="1" x14ac:dyDescent="0.3">
      <c r="A1364" s="221"/>
      <c r="B1364" s="221"/>
      <c r="C1364" s="221"/>
      <c r="D1364" s="212"/>
    </row>
    <row r="1365" spans="1:4" ht="20.25" customHeight="1" x14ac:dyDescent="0.3">
      <c r="A1365" s="221"/>
      <c r="B1365" s="221"/>
      <c r="C1365" s="221"/>
      <c r="D1365" s="212"/>
    </row>
    <row r="1366" spans="1:4" ht="20.25" customHeight="1" x14ac:dyDescent="0.3">
      <c r="A1366" s="221"/>
      <c r="B1366" s="221"/>
      <c r="C1366" s="221"/>
      <c r="D1366" s="212"/>
    </row>
    <row r="1367" spans="1:4" ht="20.25" customHeight="1" x14ac:dyDescent="0.3">
      <c r="A1367" s="221"/>
      <c r="B1367" s="221"/>
      <c r="C1367" s="221"/>
      <c r="D1367" s="212"/>
    </row>
    <row r="1368" spans="1:4" ht="20.25" customHeight="1" x14ac:dyDescent="0.3">
      <c r="A1368" s="221"/>
      <c r="B1368" s="221"/>
      <c r="C1368" s="221"/>
      <c r="D1368" s="212"/>
    </row>
    <row r="1369" spans="1:4" ht="20.25" customHeight="1" x14ac:dyDescent="0.3">
      <c r="A1369" s="221"/>
      <c r="B1369" s="221"/>
      <c r="C1369" s="221"/>
      <c r="D1369" s="212"/>
    </row>
    <row r="1370" spans="1:4" ht="20.25" customHeight="1" x14ac:dyDescent="0.3">
      <c r="A1370" s="221"/>
      <c r="B1370" s="221"/>
      <c r="C1370" s="221"/>
      <c r="D1370" s="212"/>
    </row>
    <row r="1371" spans="1:4" ht="20.25" customHeight="1" x14ac:dyDescent="0.3">
      <c r="A1371" s="221"/>
      <c r="B1371" s="221"/>
      <c r="C1371" s="221"/>
      <c r="D1371" s="212"/>
    </row>
    <row r="1372" spans="1:4" ht="20.25" customHeight="1" x14ac:dyDescent="0.3">
      <c r="A1372" s="221"/>
      <c r="B1372" s="221"/>
      <c r="C1372" s="221"/>
      <c r="D1372" s="212"/>
    </row>
    <row r="1373" spans="1:4" ht="20.25" customHeight="1" x14ac:dyDescent="0.3">
      <c r="A1373" s="221"/>
      <c r="B1373" s="221"/>
      <c r="C1373" s="221"/>
      <c r="D1373" s="212"/>
    </row>
    <row r="1374" spans="1:4" ht="20.25" customHeight="1" x14ac:dyDescent="0.3">
      <c r="A1374" s="221"/>
      <c r="B1374" s="221"/>
      <c r="C1374" s="221"/>
      <c r="D1374" s="212"/>
    </row>
    <row r="1375" spans="1:4" ht="20.25" customHeight="1" x14ac:dyDescent="0.3">
      <c r="A1375" s="221"/>
      <c r="B1375" s="221"/>
      <c r="C1375" s="221"/>
      <c r="D1375" s="212"/>
    </row>
    <row r="1376" spans="1:4" ht="20.25" customHeight="1" x14ac:dyDescent="0.3">
      <c r="A1376" s="221"/>
      <c r="B1376" s="221"/>
      <c r="C1376" s="221"/>
      <c r="D1376" s="212"/>
    </row>
    <row r="1377" spans="1:4" ht="20.25" customHeight="1" x14ac:dyDescent="0.3">
      <c r="A1377" s="221"/>
      <c r="B1377" s="221"/>
      <c r="C1377" s="221"/>
      <c r="D1377" s="212"/>
    </row>
    <row r="1378" spans="1:4" ht="20.25" customHeight="1" x14ac:dyDescent="0.3">
      <c r="A1378" s="221"/>
      <c r="B1378" s="221"/>
      <c r="C1378" s="221"/>
      <c r="D1378" s="212"/>
    </row>
    <row r="1379" spans="1:4" ht="20.25" customHeight="1" x14ac:dyDescent="0.3">
      <c r="A1379" s="221"/>
      <c r="B1379" s="221"/>
      <c r="C1379" s="221"/>
      <c r="D1379" s="212"/>
    </row>
    <row r="1380" spans="1:4" ht="20.25" customHeight="1" x14ac:dyDescent="0.3">
      <c r="A1380" s="221"/>
      <c r="B1380" s="221"/>
      <c r="C1380" s="221"/>
      <c r="D1380" s="212"/>
    </row>
    <row r="1381" spans="1:4" ht="20.25" customHeight="1" x14ac:dyDescent="0.3">
      <c r="A1381" s="221"/>
      <c r="B1381" s="221"/>
      <c r="C1381" s="221"/>
      <c r="D1381" s="212"/>
    </row>
    <row r="1382" spans="1:4" ht="20.25" customHeight="1" x14ac:dyDescent="0.3">
      <c r="A1382" s="221"/>
      <c r="B1382" s="221"/>
      <c r="C1382" s="221"/>
      <c r="D1382" s="212"/>
    </row>
    <row r="1383" spans="1:4" ht="20.25" customHeight="1" x14ac:dyDescent="0.3">
      <c r="A1383" s="221"/>
      <c r="B1383" s="221"/>
      <c r="C1383" s="221"/>
      <c r="D1383" s="212"/>
    </row>
    <row r="1384" spans="1:4" ht="20.25" customHeight="1" x14ac:dyDescent="0.3">
      <c r="A1384" s="221"/>
      <c r="B1384" s="221"/>
      <c r="C1384" s="221"/>
      <c r="D1384" s="212"/>
    </row>
    <row r="1385" spans="1:4" ht="20.25" customHeight="1" x14ac:dyDescent="0.3">
      <c r="A1385" s="221"/>
      <c r="B1385" s="221"/>
      <c r="C1385" s="221"/>
      <c r="D1385" s="212"/>
    </row>
    <row r="1386" spans="1:4" ht="20.25" customHeight="1" x14ac:dyDescent="0.3">
      <c r="A1386" s="221"/>
      <c r="B1386" s="221"/>
      <c r="C1386" s="221"/>
      <c r="D1386" s="212"/>
    </row>
    <row r="1387" spans="1:4" ht="20.25" customHeight="1" x14ac:dyDescent="0.3">
      <c r="A1387" s="221"/>
      <c r="B1387" s="221"/>
      <c r="C1387" s="221"/>
      <c r="D1387" s="212"/>
    </row>
    <row r="1388" spans="1:4" ht="20.25" customHeight="1" x14ac:dyDescent="0.3">
      <c r="A1388" s="221"/>
      <c r="B1388" s="221"/>
      <c r="C1388" s="221"/>
      <c r="D1388" s="212"/>
    </row>
    <row r="1389" spans="1:4" ht="20.25" customHeight="1" x14ac:dyDescent="0.3">
      <c r="A1389" s="221"/>
      <c r="B1389" s="221"/>
      <c r="C1389" s="221"/>
      <c r="D1389" s="212"/>
    </row>
    <row r="1390" spans="1:4" ht="20.25" customHeight="1" x14ac:dyDescent="0.3">
      <c r="A1390" s="221"/>
      <c r="B1390" s="221"/>
      <c r="C1390" s="221"/>
      <c r="D1390" s="212"/>
    </row>
    <row r="1391" spans="1:4" ht="20.25" customHeight="1" x14ac:dyDescent="0.3">
      <c r="A1391" s="221"/>
      <c r="B1391" s="221"/>
      <c r="C1391" s="221"/>
      <c r="D1391" s="212"/>
    </row>
    <row r="1392" spans="1:4" ht="20.25" customHeight="1" x14ac:dyDescent="0.3">
      <c r="A1392" s="221"/>
      <c r="B1392" s="221"/>
      <c r="C1392" s="221"/>
      <c r="D1392" s="212"/>
    </row>
    <row r="1393" spans="1:4" ht="20.25" customHeight="1" x14ac:dyDescent="0.3">
      <c r="A1393" s="221"/>
      <c r="B1393" s="221"/>
      <c r="C1393" s="221"/>
      <c r="D1393" s="212"/>
    </row>
    <row r="1394" spans="1:4" ht="20.25" customHeight="1" x14ac:dyDescent="0.3">
      <c r="A1394" s="221"/>
      <c r="B1394" s="221"/>
      <c r="C1394" s="221"/>
      <c r="D1394" s="212"/>
    </row>
    <row r="1395" spans="1:4" ht="20.25" customHeight="1" x14ac:dyDescent="0.3">
      <c r="A1395" s="221"/>
      <c r="B1395" s="221"/>
      <c r="C1395" s="221"/>
      <c r="D1395" s="212"/>
    </row>
    <row r="1396" spans="1:4" ht="20.25" customHeight="1" x14ac:dyDescent="0.3">
      <c r="A1396" s="221"/>
      <c r="B1396" s="221"/>
      <c r="C1396" s="221"/>
      <c r="D1396" s="212"/>
    </row>
    <row r="1397" spans="1:4" ht="20.25" customHeight="1" x14ac:dyDescent="0.3">
      <c r="A1397" s="221"/>
      <c r="B1397" s="221"/>
      <c r="C1397" s="221"/>
      <c r="D1397" s="212"/>
    </row>
    <row r="1398" spans="1:4" ht="20.25" customHeight="1" x14ac:dyDescent="0.3">
      <c r="A1398" s="221"/>
      <c r="B1398" s="221"/>
      <c r="C1398" s="221"/>
      <c r="D1398" s="212"/>
    </row>
    <row r="1399" spans="1:4" ht="20.25" customHeight="1" x14ac:dyDescent="0.3">
      <c r="A1399" s="221"/>
      <c r="B1399" s="221"/>
      <c r="C1399" s="221"/>
      <c r="D1399" s="212"/>
    </row>
    <row r="1400" spans="1:4" ht="20.25" customHeight="1" x14ac:dyDescent="0.3">
      <c r="A1400" s="221"/>
      <c r="B1400" s="221"/>
      <c r="C1400" s="221"/>
      <c r="D1400" s="212"/>
    </row>
    <row r="1401" spans="1:4" ht="20.25" customHeight="1" x14ac:dyDescent="0.3">
      <c r="A1401" s="221"/>
      <c r="B1401" s="221"/>
      <c r="C1401" s="221"/>
      <c r="D1401" s="212"/>
    </row>
    <row r="1402" spans="1:4" ht="20.25" customHeight="1" x14ac:dyDescent="0.3">
      <c r="A1402" s="221"/>
      <c r="B1402" s="221"/>
      <c r="C1402" s="221"/>
      <c r="D1402" s="212"/>
    </row>
    <row r="1403" spans="1:4" ht="20.25" customHeight="1" x14ac:dyDescent="0.3">
      <c r="A1403" s="221"/>
      <c r="B1403" s="221"/>
      <c r="C1403" s="221"/>
      <c r="D1403" s="212"/>
    </row>
    <row r="1404" spans="1:4" ht="20.25" customHeight="1" x14ac:dyDescent="0.3">
      <c r="A1404" s="221"/>
      <c r="B1404" s="221"/>
      <c r="C1404" s="221"/>
      <c r="D1404" s="212"/>
    </row>
    <row r="1405" spans="1:4" ht="20.25" customHeight="1" x14ac:dyDescent="0.3">
      <c r="A1405" s="221"/>
      <c r="B1405" s="221"/>
      <c r="C1405" s="221"/>
      <c r="D1405" s="212"/>
    </row>
    <row r="1406" spans="1:4" ht="20.25" customHeight="1" x14ac:dyDescent="0.3">
      <c r="A1406" s="221"/>
      <c r="B1406" s="221"/>
      <c r="C1406" s="221"/>
      <c r="D1406" s="212"/>
    </row>
    <row r="1407" spans="1:4" ht="20.25" customHeight="1" x14ac:dyDescent="0.3">
      <c r="A1407" s="221"/>
      <c r="B1407" s="221"/>
      <c r="C1407" s="221"/>
      <c r="D1407" s="212"/>
    </row>
    <row r="1408" spans="1:4" ht="20.25" customHeight="1" x14ac:dyDescent="0.3">
      <c r="A1408" s="221"/>
      <c r="B1408" s="221"/>
      <c r="C1408" s="221"/>
      <c r="D1408" s="212"/>
    </row>
    <row r="1409" spans="1:4" ht="20.25" customHeight="1" x14ac:dyDescent="0.3">
      <c r="A1409" s="221"/>
      <c r="B1409" s="221"/>
      <c r="C1409" s="221"/>
      <c r="D1409" s="212"/>
    </row>
    <row r="1410" spans="1:4" ht="20.25" customHeight="1" x14ac:dyDescent="0.3">
      <c r="A1410" s="221"/>
      <c r="B1410" s="221"/>
      <c r="C1410" s="221"/>
      <c r="D1410" s="212"/>
    </row>
    <row r="1411" spans="1:4" ht="20.25" customHeight="1" x14ac:dyDescent="0.3">
      <c r="A1411" s="221"/>
      <c r="B1411" s="221"/>
      <c r="C1411" s="221"/>
      <c r="D1411" s="212"/>
    </row>
    <row r="1412" spans="1:4" ht="20.25" customHeight="1" x14ac:dyDescent="0.3">
      <c r="A1412" s="221"/>
      <c r="B1412" s="221"/>
      <c r="C1412" s="221"/>
      <c r="D1412" s="212"/>
    </row>
    <row r="1413" spans="1:4" ht="20.25" customHeight="1" x14ac:dyDescent="0.3">
      <c r="A1413" s="221"/>
      <c r="B1413" s="221"/>
      <c r="C1413" s="221"/>
      <c r="D1413" s="212"/>
    </row>
    <row r="1414" spans="1:4" ht="20.25" customHeight="1" x14ac:dyDescent="0.3">
      <c r="A1414" s="221"/>
      <c r="B1414" s="221"/>
      <c r="C1414" s="221"/>
      <c r="D1414" s="212"/>
    </row>
    <row r="1415" spans="1:4" ht="20.25" customHeight="1" x14ac:dyDescent="0.3">
      <c r="A1415" s="221"/>
      <c r="B1415" s="221"/>
      <c r="C1415" s="221"/>
      <c r="D1415" s="212"/>
    </row>
    <row r="1416" spans="1:4" ht="20.25" customHeight="1" x14ac:dyDescent="0.3">
      <c r="A1416" s="221"/>
      <c r="B1416" s="221"/>
      <c r="C1416" s="221"/>
      <c r="D1416" s="212"/>
    </row>
    <row r="1417" spans="1:4" ht="20.25" customHeight="1" x14ac:dyDescent="0.3">
      <c r="A1417" s="221"/>
      <c r="B1417" s="221"/>
      <c r="C1417" s="221"/>
      <c r="D1417" s="212"/>
    </row>
    <row r="1418" spans="1:4" ht="20.25" customHeight="1" x14ac:dyDescent="0.3">
      <c r="A1418" s="221"/>
      <c r="B1418" s="221"/>
      <c r="C1418" s="221"/>
      <c r="D1418" s="212"/>
    </row>
    <row r="1419" spans="1:4" ht="20.25" customHeight="1" x14ac:dyDescent="0.3">
      <c r="A1419" s="221"/>
      <c r="B1419" s="221"/>
      <c r="C1419" s="221"/>
      <c r="D1419" s="212"/>
    </row>
    <row r="1420" spans="1:4" ht="20.25" customHeight="1" x14ac:dyDescent="0.3">
      <c r="A1420" s="221"/>
      <c r="B1420" s="221"/>
      <c r="C1420" s="221"/>
      <c r="D1420" s="212"/>
    </row>
    <row r="1421" spans="1:4" ht="20.25" customHeight="1" x14ac:dyDescent="0.3">
      <c r="A1421" s="221"/>
      <c r="B1421" s="221"/>
      <c r="C1421" s="221"/>
      <c r="D1421" s="212"/>
    </row>
    <row r="1422" spans="1:4" ht="20.25" customHeight="1" x14ac:dyDescent="0.3">
      <c r="A1422" s="221"/>
      <c r="B1422" s="221"/>
      <c r="C1422" s="221"/>
      <c r="D1422" s="212"/>
    </row>
    <row r="1423" spans="1:4" ht="20.25" customHeight="1" x14ac:dyDescent="0.3">
      <c r="A1423" s="221"/>
      <c r="B1423" s="221"/>
      <c r="C1423" s="221"/>
      <c r="D1423" s="212"/>
    </row>
    <row r="1424" spans="1:4" ht="20.25" customHeight="1" x14ac:dyDescent="0.3">
      <c r="A1424" s="221"/>
      <c r="B1424" s="221"/>
      <c r="C1424" s="221"/>
      <c r="D1424" s="212"/>
    </row>
    <row r="1425" spans="1:4" ht="20.25" customHeight="1" x14ac:dyDescent="0.3">
      <c r="A1425" s="221"/>
      <c r="B1425" s="221"/>
      <c r="C1425" s="221"/>
      <c r="D1425" s="212"/>
    </row>
    <row r="1426" spans="1:4" ht="20.25" customHeight="1" x14ac:dyDescent="0.3">
      <c r="A1426" s="221"/>
      <c r="B1426" s="221"/>
      <c r="C1426" s="221"/>
      <c r="D1426" s="212"/>
    </row>
    <row r="1427" spans="1:4" ht="20.25" customHeight="1" x14ac:dyDescent="0.3">
      <c r="A1427" s="221"/>
      <c r="B1427" s="221"/>
      <c r="C1427" s="221"/>
      <c r="D1427" s="212"/>
    </row>
    <row r="1428" spans="1:4" ht="20.25" customHeight="1" x14ac:dyDescent="0.3">
      <c r="A1428" s="221"/>
      <c r="B1428" s="221"/>
      <c r="C1428" s="221"/>
      <c r="D1428" s="212"/>
    </row>
    <row r="1429" spans="1:4" ht="20.25" customHeight="1" x14ac:dyDescent="0.3">
      <c r="A1429" s="221"/>
      <c r="B1429" s="221"/>
      <c r="C1429" s="221"/>
      <c r="D1429" s="212"/>
    </row>
    <row r="1430" spans="1:4" ht="20.25" customHeight="1" x14ac:dyDescent="0.3">
      <c r="A1430" s="221"/>
      <c r="B1430" s="221"/>
      <c r="C1430" s="221"/>
      <c r="D1430" s="212"/>
    </row>
    <row r="1431" spans="1:4" ht="20.25" customHeight="1" x14ac:dyDescent="0.3">
      <c r="A1431" s="221"/>
      <c r="B1431" s="221"/>
      <c r="C1431" s="221"/>
      <c r="D1431" s="212"/>
    </row>
    <row r="1432" spans="1:4" ht="20.25" customHeight="1" x14ac:dyDescent="0.3">
      <c r="A1432" s="221"/>
      <c r="B1432" s="221"/>
      <c r="C1432" s="221"/>
      <c r="D1432" s="212"/>
    </row>
    <row r="1433" spans="1:4" ht="20.25" customHeight="1" x14ac:dyDescent="0.3">
      <c r="A1433" s="221"/>
      <c r="B1433" s="221"/>
      <c r="C1433" s="221"/>
      <c r="D1433" s="212"/>
    </row>
    <row r="1434" spans="1:4" ht="20.25" customHeight="1" x14ac:dyDescent="0.3">
      <c r="A1434" s="221"/>
      <c r="B1434" s="221"/>
      <c r="C1434" s="221"/>
      <c r="D1434" s="212"/>
    </row>
    <row r="1435" spans="1:4" ht="20.25" customHeight="1" x14ac:dyDescent="0.3">
      <c r="A1435" s="221"/>
      <c r="B1435" s="221"/>
      <c r="C1435" s="221"/>
      <c r="D1435" s="212"/>
    </row>
    <row r="1436" spans="1:4" ht="20.25" customHeight="1" x14ac:dyDescent="0.3">
      <c r="A1436" s="221"/>
      <c r="B1436" s="221"/>
      <c r="C1436" s="221"/>
      <c r="D1436" s="212"/>
    </row>
    <row r="1437" spans="1:4" ht="20.25" customHeight="1" x14ac:dyDescent="0.3">
      <c r="A1437" s="221"/>
      <c r="B1437" s="221"/>
      <c r="C1437" s="221"/>
      <c r="D1437" s="212"/>
    </row>
    <row r="1438" spans="1:4" ht="20.25" customHeight="1" x14ac:dyDescent="0.3">
      <c r="A1438" s="221"/>
      <c r="B1438" s="221"/>
      <c r="C1438" s="221"/>
      <c r="D1438" s="212"/>
    </row>
    <row r="1439" spans="1:4" ht="20.25" customHeight="1" x14ac:dyDescent="0.3">
      <c r="A1439" s="221"/>
      <c r="B1439" s="221"/>
      <c r="C1439" s="221"/>
      <c r="D1439" s="212"/>
    </row>
    <row r="1440" spans="1:4" ht="20.25" customHeight="1" x14ac:dyDescent="0.3">
      <c r="A1440" s="221"/>
      <c r="B1440" s="221"/>
      <c r="C1440" s="221"/>
      <c r="D1440" s="212"/>
    </row>
    <row r="1441" spans="1:4" ht="20.25" customHeight="1" x14ac:dyDescent="0.3">
      <c r="A1441" s="221"/>
      <c r="B1441" s="221"/>
      <c r="C1441" s="221"/>
      <c r="D1441" s="212"/>
    </row>
    <row r="1442" spans="1:4" ht="20.25" customHeight="1" x14ac:dyDescent="0.3">
      <c r="A1442" s="221"/>
      <c r="B1442" s="221"/>
      <c r="C1442" s="221"/>
      <c r="D1442" s="212"/>
    </row>
    <row r="1443" spans="1:4" ht="20.25" customHeight="1" x14ac:dyDescent="0.3">
      <c r="A1443" s="221"/>
      <c r="B1443" s="221"/>
      <c r="C1443" s="221"/>
      <c r="D1443" s="212"/>
    </row>
    <row r="1444" spans="1:4" ht="20.25" customHeight="1" x14ac:dyDescent="0.3">
      <c r="A1444" s="221"/>
      <c r="B1444" s="221"/>
      <c r="C1444" s="221"/>
      <c r="D1444" s="212"/>
    </row>
    <row r="1445" spans="1:4" ht="20.25" customHeight="1" x14ac:dyDescent="0.3">
      <c r="A1445" s="221"/>
      <c r="B1445" s="221"/>
      <c r="C1445" s="221"/>
      <c r="D1445" s="212"/>
    </row>
    <row r="1446" spans="1:4" ht="20.25" customHeight="1" x14ac:dyDescent="0.3">
      <c r="A1446" s="221"/>
      <c r="B1446" s="221"/>
      <c r="C1446" s="221"/>
      <c r="D1446" s="212"/>
    </row>
    <row r="1447" spans="1:4" ht="20.25" customHeight="1" x14ac:dyDescent="0.3">
      <c r="A1447" s="221"/>
      <c r="B1447" s="221"/>
      <c r="C1447" s="221"/>
      <c r="D1447" s="212"/>
    </row>
    <row r="1448" spans="1:4" ht="20.25" customHeight="1" x14ac:dyDescent="0.3">
      <c r="A1448" s="221"/>
      <c r="B1448" s="221"/>
      <c r="C1448" s="221"/>
      <c r="D1448" s="212"/>
    </row>
    <row r="1449" spans="1:4" ht="20.25" customHeight="1" x14ac:dyDescent="0.3">
      <c r="A1449" s="221"/>
      <c r="B1449" s="221"/>
      <c r="C1449" s="221"/>
      <c r="D1449" s="212"/>
    </row>
    <row r="1450" spans="1:4" ht="20.25" customHeight="1" x14ac:dyDescent="0.3">
      <c r="A1450" s="221"/>
      <c r="B1450" s="221"/>
      <c r="C1450" s="221"/>
      <c r="D1450" s="212"/>
    </row>
    <row r="1451" spans="1:4" ht="20.25" customHeight="1" x14ac:dyDescent="0.3">
      <c r="A1451" s="221"/>
      <c r="B1451" s="221"/>
      <c r="C1451" s="221"/>
      <c r="D1451" s="212"/>
    </row>
    <row r="1452" spans="1:4" ht="20.25" customHeight="1" x14ac:dyDescent="0.3">
      <c r="A1452" s="221"/>
      <c r="B1452" s="221"/>
      <c r="C1452" s="221"/>
      <c r="D1452" s="212"/>
    </row>
    <row r="1453" spans="1:4" ht="20.25" customHeight="1" x14ac:dyDescent="0.3">
      <c r="A1453" s="221"/>
      <c r="B1453" s="221"/>
      <c r="C1453" s="221"/>
      <c r="D1453" s="212"/>
    </row>
    <row r="1454" spans="1:4" ht="20.25" customHeight="1" x14ac:dyDescent="0.3">
      <c r="A1454" s="221"/>
      <c r="B1454" s="221"/>
      <c r="C1454" s="221"/>
      <c r="D1454" s="212"/>
    </row>
    <row r="1455" spans="1:4" ht="20.25" customHeight="1" x14ac:dyDescent="0.3">
      <c r="A1455" s="221"/>
      <c r="B1455" s="221"/>
      <c r="C1455" s="221"/>
      <c r="D1455" s="212"/>
    </row>
    <row r="1456" spans="1:4" ht="20.25" customHeight="1" x14ac:dyDescent="0.3">
      <c r="A1456" s="221"/>
      <c r="B1456" s="221"/>
      <c r="C1456" s="221"/>
      <c r="D1456" s="212"/>
    </row>
    <row r="1457" spans="1:4" ht="20.25" customHeight="1" x14ac:dyDescent="0.3">
      <c r="A1457" s="221"/>
      <c r="B1457" s="221"/>
      <c r="C1457" s="221"/>
      <c r="D1457" s="212"/>
    </row>
    <row r="1458" spans="1:4" ht="20.25" customHeight="1" x14ac:dyDescent="0.3">
      <c r="A1458" s="221"/>
      <c r="B1458" s="221"/>
      <c r="C1458" s="221"/>
      <c r="D1458" s="212"/>
    </row>
    <row r="1459" spans="1:4" ht="20.25" customHeight="1" x14ac:dyDescent="0.3">
      <c r="A1459" s="221"/>
      <c r="B1459" s="221"/>
      <c r="C1459" s="221"/>
      <c r="D1459" s="212"/>
    </row>
    <row r="1460" spans="1:4" ht="20.25" customHeight="1" x14ac:dyDescent="0.3">
      <c r="A1460" s="221"/>
      <c r="B1460" s="221"/>
      <c r="C1460" s="221"/>
      <c r="D1460" s="212"/>
    </row>
    <row r="1461" spans="1:4" ht="20.25" customHeight="1" x14ac:dyDescent="0.3">
      <c r="A1461" s="221"/>
      <c r="B1461" s="221"/>
      <c r="C1461" s="221"/>
      <c r="D1461" s="212"/>
    </row>
    <row r="1462" spans="1:4" ht="20.25" customHeight="1" x14ac:dyDescent="0.3">
      <c r="A1462" s="221"/>
      <c r="B1462" s="221"/>
      <c r="C1462" s="221"/>
      <c r="D1462" s="212"/>
    </row>
    <row r="1463" spans="1:4" ht="20.25" customHeight="1" x14ac:dyDescent="0.3">
      <c r="A1463" s="221"/>
      <c r="B1463" s="221"/>
      <c r="C1463" s="221"/>
      <c r="D1463" s="212"/>
    </row>
    <row r="1464" spans="1:4" ht="20.25" customHeight="1" x14ac:dyDescent="0.3">
      <c r="A1464" s="221"/>
      <c r="B1464" s="221"/>
      <c r="C1464" s="221"/>
      <c r="D1464" s="212"/>
    </row>
    <row r="1465" spans="1:4" ht="20.25" customHeight="1" x14ac:dyDescent="0.3">
      <c r="A1465" s="221"/>
      <c r="B1465" s="221"/>
      <c r="C1465" s="221"/>
      <c r="D1465" s="212"/>
    </row>
    <row r="1466" spans="1:4" ht="20.25" customHeight="1" x14ac:dyDescent="0.3">
      <c r="A1466" s="221"/>
      <c r="B1466" s="221"/>
      <c r="C1466" s="221"/>
      <c r="D1466" s="212"/>
    </row>
    <row r="1467" spans="1:4" ht="20.25" customHeight="1" x14ac:dyDescent="0.3">
      <c r="A1467" s="221"/>
      <c r="B1467" s="221"/>
      <c r="C1467" s="221"/>
      <c r="D1467" s="212"/>
    </row>
    <row r="1468" spans="1:4" ht="20.25" customHeight="1" x14ac:dyDescent="0.3">
      <c r="A1468" s="221"/>
      <c r="B1468" s="221"/>
      <c r="C1468" s="221"/>
      <c r="D1468" s="212"/>
    </row>
    <row r="1469" spans="1:4" ht="20.25" customHeight="1" x14ac:dyDescent="0.3">
      <c r="A1469" s="221"/>
      <c r="B1469" s="221"/>
      <c r="C1469" s="221"/>
      <c r="D1469" s="212"/>
    </row>
    <row r="1470" spans="1:4" ht="20.25" customHeight="1" x14ac:dyDescent="0.3">
      <c r="A1470" s="221"/>
      <c r="B1470" s="221"/>
      <c r="C1470" s="221"/>
      <c r="D1470" s="212"/>
    </row>
    <row r="1471" spans="1:4" ht="20.25" customHeight="1" x14ac:dyDescent="0.3">
      <c r="A1471" s="221"/>
      <c r="B1471" s="221"/>
      <c r="C1471" s="221"/>
      <c r="D1471" s="212"/>
    </row>
    <row r="1472" spans="1:4" ht="20.25" customHeight="1" x14ac:dyDescent="0.3">
      <c r="A1472" s="221"/>
      <c r="B1472" s="221"/>
      <c r="C1472" s="221"/>
      <c r="D1472" s="212"/>
    </row>
    <row r="1473" spans="1:4" ht="20.25" customHeight="1" x14ac:dyDescent="0.3">
      <c r="A1473" s="221"/>
      <c r="B1473" s="221"/>
      <c r="C1473" s="221"/>
      <c r="D1473" s="212"/>
    </row>
    <row r="1474" spans="1:4" ht="20.25" customHeight="1" x14ac:dyDescent="0.3">
      <c r="A1474" s="221"/>
      <c r="B1474" s="221"/>
      <c r="C1474" s="221"/>
      <c r="D1474" s="212"/>
    </row>
    <row r="1475" spans="1:4" ht="20.25" customHeight="1" x14ac:dyDescent="0.3">
      <c r="A1475" s="221"/>
      <c r="B1475" s="221"/>
      <c r="C1475" s="221"/>
      <c r="D1475" s="212"/>
    </row>
    <row r="1476" spans="1:4" ht="20.25" customHeight="1" x14ac:dyDescent="0.3">
      <c r="A1476" s="221"/>
      <c r="B1476" s="221"/>
      <c r="C1476" s="221"/>
      <c r="D1476" s="212"/>
    </row>
    <row r="1477" spans="1:4" ht="20.25" customHeight="1" x14ac:dyDescent="0.3">
      <c r="A1477" s="221"/>
      <c r="B1477" s="221"/>
      <c r="C1477" s="221"/>
      <c r="D1477" s="212"/>
    </row>
    <row r="1478" spans="1:4" ht="20.25" customHeight="1" x14ac:dyDescent="0.3">
      <c r="A1478" s="221"/>
      <c r="B1478" s="221"/>
      <c r="C1478" s="221"/>
      <c r="D1478" s="212"/>
    </row>
    <row r="1479" spans="1:4" ht="20.25" customHeight="1" x14ac:dyDescent="0.3">
      <c r="A1479" s="221"/>
      <c r="B1479" s="221"/>
      <c r="C1479" s="221"/>
      <c r="D1479" s="212"/>
    </row>
    <row r="1480" spans="1:4" ht="20.25" customHeight="1" x14ac:dyDescent="0.3">
      <c r="A1480" s="221"/>
      <c r="B1480" s="221"/>
      <c r="C1480" s="221"/>
      <c r="D1480" s="212"/>
    </row>
    <row r="1481" spans="1:4" ht="20.25" customHeight="1" x14ac:dyDescent="0.3">
      <c r="A1481" s="221"/>
      <c r="B1481" s="221"/>
      <c r="C1481" s="221"/>
      <c r="D1481" s="212"/>
    </row>
    <row r="1482" spans="1:4" ht="20.25" customHeight="1" x14ac:dyDescent="0.3">
      <c r="A1482" s="221"/>
      <c r="B1482" s="221"/>
      <c r="C1482" s="221"/>
      <c r="D1482" s="212"/>
    </row>
    <row r="1483" spans="1:4" ht="20.25" customHeight="1" x14ac:dyDescent="0.3">
      <c r="A1483" s="221"/>
      <c r="B1483" s="221"/>
      <c r="C1483" s="221"/>
      <c r="D1483" s="212"/>
    </row>
    <row r="1484" spans="1:4" ht="20.25" customHeight="1" x14ac:dyDescent="0.3">
      <c r="A1484" s="221"/>
      <c r="B1484" s="221"/>
      <c r="C1484" s="221"/>
      <c r="D1484" s="212"/>
    </row>
    <row r="1485" spans="1:4" ht="20.25" customHeight="1" x14ac:dyDescent="0.3">
      <c r="A1485" s="221"/>
      <c r="B1485" s="221"/>
      <c r="C1485" s="221"/>
      <c r="D1485" s="212"/>
    </row>
    <row r="1486" spans="1:4" ht="20.25" customHeight="1" x14ac:dyDescent="0.3">
      <c r="A1486" s="221"/>
      <c r="B1486" s="221"/>
      <c r="C1486" s="221"/>
      <c r="D1486" s="212"/>
    </row>
    <row r="1487" spans="1:4" ht="20.25" customHeight="1" x14ac:dyDescent="0.3">
      <c r="A1487" s="221"/>
      <c r="B1487" s="221"/>
      <c r="C1487" s="221"/>
      <c r="D1487" s="212"/>
    </row>
    <row r="1488" spans="1:4" ht="20.25" customHeight="1" x14ac:dyDescent="0.3">
      <c r="A1488" s="221"/>
      <c r="B1488" s="221"/>
      <c r="C1488" s="221"/>
      <c r="D1488" s="212"/>
    </row>
    <row r="1489" spans="1:4" ht="20.25" customHeight="1" x14ac:dyDescent="0.3">
      <c r="A1489" s="221"/>
      <c r="B1489" s="221"/>
      <c r="C1489" s="221"/>
      <c r="D1489" s="212"/>
    </row>
    <row r="1490" spans="1:4" ht="20.25" customHeight="1" x14ac:dyDescent="0.3">
      <c r="A1490" s="221"/>
      <c r="B1490" s="221"/>
      <c r="C1490" s="221"/>
      <c r="D1490" s="212"/>
    </row>
    <row r="1491" spans="1:4" ht="20.25" customHeight="1" x14ac:dyDescent="0.3">
      <c r="A1491" s="221"/>
      <c r="B1491" s="221"/>
      <c r="C1491" s="221"/>
      <c r="D1491" s="212"/>
    </row>
    <row r="1492" spans="1:4" ht="20.25" customHeight="1" x14ac:dyDescent="0.3">
      <c r="A1492" s="221"/>
      <c r="B1492" s="221"/>
      <c r="C1492" s="221"/>
      <c r="D1492" s="212"/>
    </row>
    <row r="1493" spans="1:4" ht="20.25" customHeight="1" x14ac:dyDescent="0.3">
      <c r="A1493" s="221"/>
      <c r="B1493" s="221"/>
      <c r="C1493" s="221"/>
      <c r="D1493" s="212"/>
    </row>
    <row r="1494" spans="1:4" ht="20.25" customHeight="1" x14ac:dyDescent="0.3">
      <c r="A1494" s="221"/>
      <c r="B1494" s="221"/>
      <c r="C1494" s="221"/>
      <c r="D1494" s="212"/>
    </row>
    <row r="1495" spans="1:4" ht="20.25" customHeight="1" x14ac:dyDescent="0.3">
      <c r="A1495" s="221"/>
      <c r="B1495" s="221"/>
      <c r="C1495" s="221"/>
      <c r="D1495" s="212"/>
    </row>
    <row r="1496" spans="1:4" ht="20.25" customHeight="1" x14ac:dyDescent="0.3">
      <c r="A1496" s="221"/>
      <c r="B1496" s="221"/>
      <c r="C1496" s="221"/>
      <c r="D1496" s="212"/>
    </row>
    <row r="1497" spans="1:4" ht="20.25" customHeight="1" x14ac:dyDescent="0.3">
      <c r="A1497" s="221"/>
      <c r="B1497" s="221"/>
      <c r="C1497" s="221"/>
      <c r="D1497" s="212"/>
    </row>
    <row r="1498" spans="1:4" ht="20.25" customHeight="1" x14ac:dyDescent="0.3">
      <c r="A1498" s="221"/>
      <c r="B1498" s="221"/>
      <c r="C1498" s="221"/>
      <c r="D1498" s="212"/>
    </row>
    <row r="1499" spans="1:4" ht="20.25" customHeight="1" x14ac:dyDescent="0.3">
      <c r="A1499" s="221"/>
      <c r="B1499" s="221"/>
      <c r="C1499" s="221"/>
      <c r="D1499" s="212"/>
    </row>
    <row r="1500" spans="1:4" ht="20.25" customHeight="1" x14ac:dyDescent="0.3">
      <c r="A1500" s="221"/>
      <c r="B1500" s="221"/>
      <c r="C1500" s="221"/>
      <c r="D1500" s="212"/>
    </row>
    <row r="1501" spans="1:4" ht="20.25" customHeight="1" x14ac:dyDescent="0.3">
      <c r="A1501" s="221"/>
      <c r="B1501" s="221"/>
      <c r="C1501" s="221"/>
      <c r="D1501" s="212"/>
    </row>
    <row r="1502" spans="1:4" ht="20.25" customHeight="1" x14ac:dyDescent="0.3">
      <c r="A1502" s="221"/>
      <c r="B1502" s="221"/>
      <c r="C1502" s="221"/>
      <c r="D1502" s="212"/>
    </row>
    <row r="1503" spans="1:4" ht="20.25" customHeight="1" x14ac:dyDescent="0.3">
      <c r="A1503" s="221"/>
      <c r="B1503" s="221"/>
      <c r="C1503" s="221"/>
      <c r="D1503" s="212"/>
    </row>
    <row r="1504" spans="1:4" ht="20.25" customHeight="1" x14ac:dyDescent="0.3">
      <c r="A1504" s="221"/>
      <c r="B1504" s="221"/>
      <c r="C1504" s="221"/>
      <c r="D1504" s="212"/>
    </row>
    <row r="1505" spans="1:4" ht="20.25" customHeight="1" x14ac:dyDescent="0.3">
      <c r="A1505" s="221"/>
      <c r="B1505" s="221"/>
      <c r="C1505" s="221"/>
      <c r="D1505" s="212"/>
    </row>
    <row r="1506" spans="1:4" ht="20.25" customHeight="1" x14ac:dyDescent="0.3">
      <c r="A1506" s="221"/>
      <c r="B1506" s="221"/>
      <c r="C1506" s="221"/>
      <c r="D1506" s="212"/>
    </row>
    <row r="1507" spans="1:4" ht="20.25" customHeight="1" x14ac:dyDescent="0.3">
      <c r="A1507" s="221"/>
      <c r="B1507" s="221"/>
      <c r="C1507" s="221"/>
      <c r="D1507" s="212"/>
    </row>
    <row r="1508" spans="1:4" ht="20.25" customHeight="1" x14ac:dyDescent="0.3">
      <c r="A1508" s="221"/>
      <c r="B1508" s="221"/>
      <c r="C1508" s="221"/>
      <c r="D1508" s="212"/>
    </row>
    <row r="1509" spans="1:4" ht="20.25" customHeight="1" x14ac:dyDescent="0.3">
      <c r="A1509" s="221"/>
      <c r="B1509" s="221"/>
      <c r="C1509" s="221"/>
      <c r="D1509" s="212"/>
    </row>
    <row r="1510" spans="1:4" ht="20.25" customHeight="1" x14ac:dyDescent="0.3">
      <c r="A1510" s="221"/>
      <c r="B1510" s="221"/>
      <c r="C1510" s="221"/>
      <c r="D1510" s="212"/>
    </row>
    <row r="1511" spans="1:4" ht="20.25" customHeight="1" x14ac:dyDescent="0.3">
      <c r="A1511" s="221"/>
      <c r="B1511" s="221"/>
      <c r="C1511" s="221"/>
      <c r="D1511" s="212"/>
    </row>
    <row r="1512" spans="1:4" ht="20.25" customHeight="1" x14ac:dyDescent="0.3">
      <c r="A1512" s="221"/>
      <c r="B1512" s="221"/>
      <c r="C1512" s="221"/>
      <c r="D1512" s="212"/>
    </row>
    <row r="1513" spans="1:4" ht="20.25" customHeight="1" x14ac:dyDescent="0.3">
      <c r="A1513" s="221"/>
      <c r="B1513" s="221"/>
      <c r="C1513" s="221"/>
      <c r="D1513" s="212"/>
    </row>
    <row r="1514" spans="1:4" ht="20.25" customHeight="1" x14ac:dyDescent="0.3">
      <c r="A1514" s="221"/>
      <c r="B1514" s="221"/>
      <c r="C1514" s="221"/>
      <c r="D1514" s="212"/>
    </row>
    <row r="1515" spans="1:4" ht="20.25" customHeight="1" x14ac:dyDescent="0.3">
      <c r="A1515" s="221"/>
      <c r="B1515" s="221"/>
      <c r="C1515" s="221"/>
      <c r="D1515" s="212"/>
    </row>
    <row r="1516" spans="1:4" ht="20.25" customHeight="1" x14ac:dyDescent="0.3">
      <c r="A1516" s="221"/>
      <c r="B1516" s="221"/>
      <c r="C1516" s="221"/>
      <c r="D1516" s="212"/>
    </row>
    <row r="1517" spans="1:4" ht="20.25" customHeight="1" x14ac:dyDescent="0.3">
      <c r="A1517" s="221"/>
      <c r="B1517" s="221"/>
      <c r="C1517" s="221"/>
      <c r="D1517" s="212"/>
    </row>
    <row r="1518" spans="1:4" ht="20.25" customHeight="1" x14ac:dyDescent="0.3">
      <c r="A1518" s="221"/>
      <c r="B1518" s="221"/>
      <c r="C1518" s="221"/>
      <c r="D1518" s="212"/>
    </row>
    <row r="1519" spans="1:4" ht="20.25" customHeight="1" x14ac:dyDescent="0.3">
      <c r="A1519" s="221"/>
      <c r="B1519" s="221"/>
      <c r="C1519" s="221"/>
      <c r="D1519" s="212"/>
    </row>
    <row r="1520" spans="1:4" ht="20.25" customHeight="1" x14ac:dyDescent="0.3">
      <c r="A1520" s="221"/>
      <c r="B1520" s="221"/>
      <c r="C1520" s="221"/>
      <c r="D1520" s="212"/>
    </row>
    <row r="1521" spans="1:4" ht="20.25" customHeight="1" x14ac:dyDescent="0.3">
      <c r="A1521" s="221"/>
      <c r="B1521" s="221"/>
      <c r="C1521" s="221"/>
      <c r="D1521" s="212"/>
    </row>
    <row r="1522" spans="1:4" ht="20.25" customHeight="1" x14ac:dyDescent="0.3">
      <c r="A1522" s="221"/>
      <c r="B1522" s="221"/>
      <c r="C1522" s="221"/>
      <c r="D1522" s="212"/>
    </row>
    <row r="1523" spans="1:4" ht="20.25" customHeight="1" x14ac:dyDescent="0.3">
      <c r="A1523" s="221"/>
      <c r="B1523" s="221"/>
      <c r="C1523" s="221"/>
      <c r="D1523" s="212"/>
    </row>
    <row r="1524" spans="1:4" ht="20.25" customHeight="1" x14ac:dyDescent="0.3">
      <c r="A1524" s="221"/>
      <c r="B1524" s="221"/>
      <c r="C1524" s="221"/>
      <c r="D1524" s="212"/>
    </row>
    <row r="1525" spans="1:4" ht="20.25" customHeight="1" x14ac:dyDescent="0.3">
      <c r="A1525" s="221"/>
      <c r="B1525" s="221"/>
      <c r="C1525" s="221"/>
      <c r="D1525" s="212"/>
    </row>
    <row r="1526" spans="1:4" ht="20.25" customHeight="1" x14ac:dyDescent="0.3">
      <c r="A1526" s="221"/>
      <c r="B1526" s="221"/>
      <c r="C1526" s="221"/>
      <c r="D1526" s="212"/>
    </row>
    <row r="1527" spans="1:4" ht="20.25" customHeight="1" x14ac:dyDescent="0.3">
      <c r="A1527" s="221"/>
      <c r="B1527" s="221"/>
      <c r="C1527" s="221"/>
      <c r="D1527" s="212"/>
    </row>
    <row r="1528" spans="1:4" ht="20.25" customHeight="1" x14ac:dyDescent="0.3">
      <c r="A1528" s="221"/>
      <c r="B1528" s="221"/>
      <c r="C1528" s="221"/>
      <c r="D1528" s="212"/>
    </row>
    <row r="1529" spans="1:4" ht="20.25" customHeight="1" x14ac:dyDescent="0.3">
      <c r="A1529" s="221"/>
      <c r="B1529" s="221"/>
      <c r="C1529" s="221"/>
      <c r="D1529" s="212"/>
    </row>
    <row r="1530" spans="1:4" ht="20.25" customHeight="1" x14ac:dyDescent="0.3">
      <c r="A1530" s="221"/>
      <c r="B1530" s="221"/>
      <c r="C1530" s="221"/>
      <c r="D1530" s="212"/>
    </row>
    <row r="1531" spans="1:4" ht="20.25" customHeight="1" x14ac:dyDescent="0.3">
      <c r="A1531" s="221"/>
      <c r="B1531" s="221"/>
      <c r="C1531" s="221"/>
      <c r="D1531" s="212"/>
    </row>
    <row r="1532" spans="1:4" ht="20.25" customHeight="1" x14ac:dyDescent="0.3">
      <c r="A1532" s="221"/>
      <c r="B1532" s="221"/>
      <c r="C1532" s="221"/>
      <c r="D1532" s="212"/>
    </row>
    <row r="1533" spans="1:4" ht="20.25" customHeight="1" x14ac:dyDescent="0.3">
      <c r="A1533" s="221"/>
      <c r="B1533" s="221"/>
      <c r="C1533" s="221"/>
      <c r="D1533" s="212"/>
    </row>
    <row r="1534" spans="1:4" ht="20.25" customHeight="1" x14ac:dyDescent="0.3">
      <c r="A1534" s="221"/>
      <c r="B1534" s="221"/>
      <c r="C1534" s="221"/>
      <c r="D1534" s="212"/>
    </row>
    <row r="1535" spans="1:4" ht="20.25" customHeight="1" x14ac:dyDescent="0.3">
      <c r="A1535" s="221"/>
      <c r="B1535" s="221"/>
      <c r="C1535" s="221"/>
      <c r="D1535" s="212"/>
    </row>
    <row r="1536" spans="1:4" ht="20.25" customHeight="1" x14ac:dyDescent="0.3">
      <c r="A1536" s="221"/>
      <c r="B1536" s="221"/>
      <c r="C1536" s="221"/>
      <c r="D1536" s="212"/>
    </row>
    <row r="1537" spans="1:4" ht="20.25" customHeight="1" x14ac:dyDescent="0.3">
      <c r="A1537" s="221"/>
      <c r="B1537" s="221"/>
      <c r="C1537" s="221"/>
      <c r="D1537" s="212"/>
    </row>
    <row r="1538" spans="1:4" ht="20.25" customHeight="1" x14ac:dyDescent="0.3">
      <c r="A1538" s="221"/>
      <c r="B1538" s="221"/>
      <c r="C1538" s="221"/>
      <c r="D1538" s="212"/>
    </row>
    <row r="1539" spans="1:4" ht="20.25" customHeight="1" x14ac:dyDescent="0.3">
      <c r="A1539" s="221"/>
      <c r="B1539" s="221"/>
      <c r="C1539" s="221"/>
      <c r="D1539" s="212"/>
    </row>
    <row r="1540" spans="1:4" ht="20.25" customHeight="1" x14ac:dyDescent="0.3">
      <c r="A1540" s="221"/>
      <c r="B1540" s="221"/>
      <c r="C1540" s="221"/>
      <c r="D1540" s="212"/>
    </row>
    <row r="1541" spans="1:4" ht="20.25" customHeight="1" x14ac:dyDescent="0.3">
      <c r="A1541" s="221"/>
      <c r="B1541" s="221"/>
      <c r="C1541" s="221"/>
      <c r="D1541" s="212"/>
    </row>
    <row r="1542" spans="1:4" ht="20.25" customHeight="1" x14ac:dyDescent="0.3">
      <c r="A1542" s="221"/>
      <c r="B1542" s="221"/>
      <c r="C1542" s="221"/>
      <c r="D1542" s="212"/>
    </row>
    <row r="1543" spans="1:4" ht="20.25" customHeight="1" x14ac:dyDescent="0.3">
      <c r="A1543" s="221"/>
      <c r="B1543" s="221"/>
      <c r="C1543" s="221"/>
      <c r="D1543" s="212"/>
    </row>
    <row r="1544" spans="1:4" ht="20.25" customHeight="1" x14ac:dyDescent="0.3">
      <c r="A1544" s="221"/>
      <c r="B1544" s="221"/>
      <c r="C1544" s="221"/>
      <c r="D1544" s="212"/>
    </row>
    <row r="1545" spans="1:4" ht="20.25" customHeight="1" x14ac:dyDescent="0.3">
      <c r="A1545" s="221"/>
      <c r="B1545" s="221"/>
      <c r="C1545" s="221"/>
      <c r="D1545" s="212"/>
    </row>
    <row r="1546" spans="1:4" ht="20.25" customHeight="1" x14ac:dyDescent="0.3">
      <c r="A1546" s="221"/>
      <c r="B1546" s="221"/>
      <c r="C1546" s="221"/>
      <c r="D1546" s="212"/>
    </row>
    <row r="1547" spans="1:4" ht="20.25" customHeight="1" x14ac:dyDescent="0.3">
      <c r="A1547" s="221"/>
      <c r="B1547" s="221"/>
      <c r="C1547" s="221"/>
      <c r="D1547" s="212"/>
    </row>
    <row r="1548" spans="1:4" ht="20.25" customHeight="1" x14ac:dyDescent="0.3">
      <c r="A1548" s="221"/>
      <c r="B1548" s="221"/>
      <c r="C1548" s="221"/>
      <c r="D1548" s="212"/>
    </row>
    <row r="1549" spans="1:4" ht="20.25" customHeight="1" x14ac:dyDescent="0.3">
      <c r="A1549" s="221"/>
      <c r="B1549" s="221"/>
      <c r="C1549" s="221"/>
      <c r="D1549" s="212"/>
    </row>
    <row r="1550" spans="1:4" ht="20.25" customHeight="1" x14ac:dyDescent="0.3">
      <c r="A1550" s="221"/>
      <c r="B1550" s="221"/>
      <c r="C1550" s="221"/>
      <c r="D1550" s="212"/>
    </row>
    <row r="1551" spans="1:4" ht="20.25" customHeight="1" x14ac:dyDescent="0.3">
      <c r="A1551" s="221"/>
      <c r="B1551" s="221"/>
      <c r="C1551" s="221"/>
      <c r="D1551" s="212"/>
    </row>
    <row r="1552" spans="1:4" ht="20.25" customHeight="1" x14ac:dyDescent="0.3">
      <c r="A1552" s="221"/>
      <c r="B1552" s="221"/>
      <c r="C1552" s="221"/>
      <c r="D1552" s="212"/>
    </row>
    <row r="1553" spans="1:4" ht="20.25" customHeight="1" x14ac:dyDescent="0.3">
      <c r="A1553" s="221"/>
      <c r="B1553" s="221"/>
      <c r="C1553" s="221"/>
      <c r="D1553" s="212"/>
    </row>
    <row r="1554" spans="1:4" ht="20.25" customHeight="1" x14ac:dyDescent="0.3">
      <c r="A1554" s="221"/>
      <c r="B1554" s="221"/>
      <c r="C1554" s="221"/>
      <c r="D1554" s="212"/>
    </row>
    <row r="1555" spans="1:4" ht="20.25" customHeight="1" x14ac:dyDescent="0.3">
      <c r="A1555" s="221"/>
      <c r="B1555" s="221"/>
      <c r="C1555" s="221"/>
      <c r="D1555" s="212"/>
    </row>
    <row r="1556" spans="1:4" ht="20.25" customHeight="1" x14ac:dyDescent="0.3">
      <c r="A1556" s="221"/>
      <c r="B1556" s="221"/>
      <c r="C1556" s="221"/>
      <c r="D1556" s="212"/>
    </row>
    <row r="1557" spans="1:4" ht="20.25" customHeight="1" x14ac:dyDescent="0.3">
      <c r="A1557" s="221"/>
      <c r="B1557" s="221"/>
      <c r="C1557" s="221"/>
      <c r="D1557" s="212"/>
    </row>
    <row r="1558" spans="1:4" ht="20.25" customHeight="1" x14ac:dyDescent="0.3">
      <c r="A1558" s="221"/>
      <c r="B1558" s="221"/>
      <c r="C1558" s="221"/>
      <c r="D1558" s="212"/>
    </row>
    <row r="1559" spans="1:4" ht="20.25" customHeight="1" x14ac:dyDescent="0.3">
      <c r="A1559" s="221"/>
      <c r="B1559" s="221"/>
      <c r="C1559" s="221"/>
      <c r="D1559" s="212"/>
    </row>
    <row r="1560" spans="1:4" ht="20.25" customHeight="1" x14ac:dyDescent="0.3">
      <c r="A1560" s="221"/>
      <c r="B1560" s="221"/>
      <c r="C1560" s="221"/>
      <c r="D1560" s="212"/>
    </row>
    <row r="1561" spans="1:4" ht="20.25" customHeight="1" x14ac:dyDescent="0.3">
      <c r="A1561" s="221"/>
      <c r="B1561" s="221"/>
      <c r="C1561" s="221"/>
      <c r="D1561" s="212"/>
    </row>
    <row r="1562" spans="1:4" ht="20.25" customHeight="1" x14ac:dyDescent="0.3">
      <c r="A1562" s="221"/>
      <c r="B1562" s="221"/>
      <c r="C1562" s="221"/>
      <c r="D1562" s="212"/>
    </row>
    <row r="1563" spans="1:4" ht="20.25" customHeight="1" x14ac:dyDescent="0.3">
      <c r="A1563" s="221"/>
      <c r="B1563" s="221"/>
      <c r="C1563" s="221"/>
      <c r="D1563" s="212"/>
    </row>
    <row r="1564" spans="1:4" ht="20.25" customHeight="1" x14ac:dyDescent="0.3">
      <c r="A1564" s="221"/>
      <c r="B1564" s="221"/>
      <c r="C1564" s="221"/>
      <c r="D1564" s="212"/>
    </row>
    <row r="1565" spans="1:4" ht="20.25" customHeight="1" x14ac:dyDescent="0.3">
      <c r="A1565" s="221"/>
      <c r="B1565" s="221"/>
      <c r="C1565" s="221"/>
      <c r="D1565" s="212"/>
    </row>
    <row r="1566" spans="1:4" ht="20.25" customHeight="1" x14ac:dyDescent="0.3">
      <c r="A1566" s="221"/>
      <c r="B1566" s="221"/>
      <c r="C1566" s="221"/>
      <c r="D1566" s="212"/>
    </row>
    <row r="1567" spans="1:4" ht="20.25" customHeight="1" x14ac:dyDescent="0.3">
      <c r="A1567" s="221"/>
      <c r="B1567" s="221"/>
      <c r="C1567" s="221"/>
      <c r="D1567" s="212"/>
    </row>
    <row r="1568" spans="1:4" ht="20.25" customHeight="1" x14ac:dyDescent="0.3">
      <c r="A1568" s="221"/>
      <c r="B1568" s="221"/>
      <c r="C1568" s="221"/>
      <c r="D1568" s="212"/>
    </row>
    <row r="1569" spans="1:4" ht="20.25" customHeight="1" x14ac:dyDescent="0.3">
      <c r="A1569" s="221"/>
      <c r="B1569" s="221"/>
      <c r="C1569" s="221"/>
      <c r="D1569" s="212"/>
    </row>
    <row r="1570" spans="1:4" ht="20.25" customHeight="1" x14ac:dyDescent="0.3">
      <c r="A1570" s="221"/>
      <c r="B1570" s="221"/>
      <c r="C1570" s="221"/>
      <c r="D1570" s="212"/>
    </row>
    <row r="1571" spans="1:4" ht="20.25" customHeight="1" x14ac:dyDescent="0.3">
      <c r="A1571" s="221"/>
      <c r="B1571" s="221"/>
      <c r="C1571" s="221"/>
      <c r="D1571" s="212"/>
    </row>
    <row r="1572" spans="1:4" ht="20.25" customHeight="1" x14ac:dyDescent="0.3">
      <c r="A1572" s="221"/>
      <c r="B1572" s="221"/>
      <c r="C1572" s="221"/>
      <c r="D1572" s="212"/>
    </row>
    <row r="1573" spans="1:4" ht="20.25" customHeight="1" x14ac:dyDescent="0.3">
      <c r="A1573" s="221"/>
      <c r="B1573" s="221"/>
      <c r="C1573" s="221"/>
      <c r="D1573" s="212"/>
    </row>
    <row r="1574" spans="1:4" ht="20.25" customHeight="1" x14ac:dyDescent="0.3">
      <c r="A1574" s="221"/>
      <c r="B1574" s="221"/>
      <c r="C1574" s="221"/>
      <c r="D1574" s="212"/>
    </row>
    <row r="1575" spans="1:4" ht="20.25" customHeight="1" x14ac:dyDescent="0.3">
      <c r="A1575" s="221"/>
      <c r="B1575" s="221"/>
      <c r="C1575" s="221"/>
      <c r="D1575" s="212"/>
    </row>
    <row r="1576" spans="1:4" ht="20.25" customHeight="1" x14ac:dyDescent="0.3">
      <c r="A1576" s="221"/>
      <c r="B1576" s="221"/>
      <c r="C1576" s="221"/>
      <c r="D1576" s="212"/>
    </row>
    <row r="1577" spans="1:4" ht="20.25" customHeight="1" x14ac:dyDescent="0.3">
      <c r="A1577" s="221"/>
      <c r="B1577" s="221"/>
      <c r="C1577" s="221"/>
      <c r="D1577" s="212"/>
    </row>
    <row r="1578" spans="1:4" ht="20.25" customHeight="1" x14ac:dyDescent="0.3">
      <c r="A1578" s="221"/>
      <c r="B1578" s="221"/>
      <c r="C1578" s="221"/>
      <c r="D1578" s="212"/>
    </row>
    <row r="1579" spans="1:4" ht="20.25" customHeight="1" x14ac:dyDescent="0.3">
      <c r="A1579" s="221"/>
      <c r="B1579" s="221"/>
      <c r="C1579" s="221"/>
      <c r="D1579" s="212"/>
    </row>
    <row r="1580" spans="1:4" ht="20.25" customHeight="1" x14ac:dyDescent="0.3">
      <c r="A1580" s="221"/>
      <c r="B1580" s="221"/>
      <c r="C1580" s="221"/>
      <c r="D1580" s="212"/>
    </row>
    <row r="1581" spans="1:4" ht="20.25" customHeight="1" x14ac:dyDescent="0.3">
      <c r="A1581" s="221"/>
      <c r="B1581" s="221"/>
      <c r="C1581" s="221"/>
      <c r="D1581" s="212"/>
    </row>
    <row r="1582" spans="1:4" ht="20.25" customHeight="1" x14ac:dyDescent="0.3">
      <c r="A1582" s="221"/>
      <c r="B1582" s="221"/>
      <c r="C1582" s="221"/>
      <c r="D1582" s="212"/>
    </row>
    <row r="1583" spans="1:4" ht="20.25" customHeight="1" x14ac:dyDescent="0.3">
      <c r="A1583" s="221"/>
      <c r="B1583" s="221"/>
      <c r="C1583" s="221"/>
      <c r="D1583" s="212"/>
    </row>
    <row r="1584" spans="1:4" ht="20.25" customHeight="1" x14ac:dyDescent="0.3">
      <c r="A1584" s="221"/>
      <c r="B1584" s="221"/>
      <c r="C1584" s="221"/>
      <c r="D1584" s="212"/>
    </row>
    <row r="1585" spans="1:4" ht="20.25" customHeight="1" x14ac:dyDescent="0.3">
      <c r="A1585" s="221"/>
      <c r="B1585" s="221"/>
      <c r="C1585" s="221"/>
      <c r="D1585" s="212"/>
    </row>
    <row r="1586" spans="1:4" ht="20.25" customHeight="1" x14ac:dyDescent="0.3">
      <c r="A1586" s="221"/>
      <c r="B1586" s="221"/>
      <c r="C1586" s="221"/>
      <c r="D1586" s="212"/>
    </row>
    <row r="1587" spans="1:4" ht="20.25" customHeight="1" x14ac:dyDescent="0.3">
      <c r="A1587" s="221"/>
      <c r="B1587" s="221"/>
      <c r="C1587" s="221"/>
      <c r="D1587" s="212"/>
    </row>
    <row r="1588" spans="1:4" ht="20.25" customHeight="1" x14ac:dyDescent="0.3">
      <c r="A1588" s="221"/>
      <c r="B1588" s="221"/>
      <c r="C1588" s="221"/>
      <c r="D1588" s="212"/>
    </row>
    <row r="1589" spans="1:4" ht="20.25" customHeight="1" x14ac:dyDescent="0.3">
      <c r="A1589" s="221"/>
      <c r="B1589" s="221"/>
      <c r="C1589" s="221"/>
      <c r="D1589" s="212"/>
    </row>
    <row r="1590" spans="1:4" ht="20.25" customHeight="1" x14ac:dyDescent="0.3">
      <c r="A1590" s="221"/>
      <c r="B1590" s="221"/>
      <c r="C1590" s="221"/>
      <c r="D1590" s="212"/>
    </row>
    <row r="1591" spans="1:4" ht="20.25" customHeight="1" x14ac:dyDescent="0.3">
      <c r="A1591" s="221"/>
      <c r="B1591" s="221"/>
      <c r="C1591" s="221"/>
      <c r="D1591" s="212"/>
    </row>
    <row r="1592" spans="1:4" ht="20.25" customHeight="1" x14ac:dyDescent="0.3">
      <c r="A1592" s="221"/>
      <c r="B1592" s="221"/>
      <c r="C1592" s="221"/>
      <c r="D1592" s="212"/>
    </row>
    <row r="1593" spans="1:4" ht="20.25" customHeight="1" x14ac:dyDescent="0.3">
      <c r="A1593" s="221"/>
      <c r="B1593" s="221"/>
      <c r="C1593" s="221"/>
      <c r="D1593" s="212"/>
    </row>
    <row r="1594" spans="1:4" ht="20.25" customHeight="1" x14ac:dyDescent="0.3">
      <c r="A1594" s="221"/>
      <c r="B1594" s="221"/>
      <c r="C1594" s="221"/>
      <c r="D1594" s="212"/>
    </row>
    <row r="1595" spans="1:4" ht="20.25" customHeight="1" x14ac:dyDescent="0.3">
      <c r="A1595" s="221"/>
      <c r="B1595" s="221"/>
      <c r="C1595" s="221"/>
      <c r="D1595" s="212"/>
    </row>
    <row r="1596" spans="1:4" ht="20.25" customHeight="1" x14ac:dyDescent="0.3">
      <c r="A1596" s="221"/>
      <c r="B1596" s="221"/>
      <c r="C1596" s="221"/>
      <c r="D1596" s="212"/>
    </row>
    <row r="1597" spans="1:4" ht="20.25" customHeight="1" x14ac:dyDescent="0.3">
      <c r="A1597" s="221"/>
      <c r="B1597" s="221"/>
      <c r="C1597" s="221"/>
      <c r="D1597" s="212"/>
    </row>
    <row r="1598" spans="1:4" ht="20.25" customHeight="1" x14ac:dyDescent="0.3">
      <c r="A1598" s="221"/>
      <c r="B1598" s="221"/>
      <c r="C1598" s="221"/>
      <c r="D1598" s="212"/>
    </row>
    <row r="1599" spans="1:4" ht="20.25" customHeight="1" x14ac:dyDescent="0.3">
      <c r="A1599" s="221"/>
      <c r="B1599" s="221"/>
      <c r="C1599" s="221"/>
      <c r="D1599" s="212"/>
    </row>
    <row r="1600" spans="1:4" ht="20.25" customHeight="1" x14ac:dyDescent="0.3">
      <c r="A1600" s="221"/>
      <c r="B1600" s="221"/>
      <c r="C1600" s="221"/>
      <c r="D1600" s="212"/>
    </row>
    <row r="1601" spans="1:4" ht="20.25" customHeight="1" x14ac:dyDescent="0.3">
      <c r="A1601" s="221"/>
      <c r="B1601" s="221"/>
      <c r="C1601" s="221"/>
      <c r="D1601" s="212"/>
    </row>
    <row r="1602" spans="1:4" ht="20.25" customHeight="1" x14ac:dyDescent="0.3">
      <c r="A1602" s="221"/>
      <c r="B1602" s="221"/>
      <c r="C1602" s="221"/>
      <c r="D1602" s="212"/>
    </row>
    <row r="1603" spans="1:4" ht="20.25" customHeight="1" x14ac:dyDescent="0.3">
      <c r="A1603" s="221"/>
      <c r="B1603" s="221"/>
      <c r="C1603" s="221"/>
      <c r="D1603" s="212"/>
    </row>
    <row r="1604" spans="1:4" ht="20.25" customHeight="1" x14ac:dyDescent="0.3">
      <c r="A1604" s="221"/>
      <c r="B1604" s="221"/>
      <c r="C1604" s="221"/>
      <c r="D1604" s="212"/>
    </row>
    <row r="1605" spans="1:4" ht="20.25" customHeight="1" x14ac:dyDescent="0.3">
      <c r="A1605" s="221"/>
      <c r="B1605" s="221"/>
      <c r="C1605" s="221"/>
      <c r="D1605" s="212"/>
    </row>
    <row r="1606" spans="1:4" ht="20.25" customHeight="1" x14ac:dyDescent="0.3">
      <c r="A1606" s="221"/>
      <c r="B1606" s="221"/>
      <c r="C1606" s="221"/>
      <c r="D1606" s="212"/>
    </row>
    <row r="1607" spans="1:4" ht="20.25" customHeight="1" x14ac:dyDescent="0.3">
      <c r="A1607" s="221"/>
      <c r="B1607" s="221"/>
      <c r="C1607" s="221"/>
      <c r="D1607" s="212"/>
    </row>
    <row r="1608" spans="1:4" ht="20.25" customHeight="1" x14ac:dyDescent="0.3">
      <c r="A1608" s="221"/>
      <c r="B1608" s="221"/>
      <c r="C1608" s="221"/>
      <c r="D1608" s="212"/>
    </row>
    <row r="1609" spans="1:4" ht="20.25" customHeight="1" x14ac:dyDescent="0.3">
      <c r="A1609" s="221"/>
      <c r="B1609" s="221"/>
      <c r="C1609" s="221"/>
      <c r="D1609" s="212"/>
    </row>
    <row r="1610" spans="1:4" ht="20.25" customHeight="1" x14ac:dyDescent="0.3">
      <c r="A1610" s="221"/>
      <c r="B1610" s="221"/>
      <c r="C1610" s="221"/>
      <c r="D1610" s="212"/>
    </row>
    <row r="1611" spans="1:4" ht="20.25" customHeight="1" x14ac:dyDescent="0.3">
      <c r="A1611" s="221"/>
      <c r="B1611" s="221"/>
      <c r="C1611" s="221"/>
      <c r="D1611" s="212"/>
    </row>
    <row r="1612" spans="1:4" ht="20.25" customHeight="1" x14ac:dyDescent="0.3">
      <c r="A1612" s="221"/>
      <c r="B1612" s="221"/>
      <c r="C1612" s="221"/>
      <c r="D1612" s="212"/>
    </row>
    <row r="1613" spans="1:4" ht="20.25" customHeight="1" x14ac:dyDescent="0.3">
      <c r="A1613" s="221"/>
      <c r="B1613" s="221"/>
      <c r="C1613" s="221"/>
      <c r="D1613" s="212"/>
    </row>
    <row r="1614" spans="1:4" ht="20.25" customHeight="1" x14ac:dyDescent="0.3">
      <c r="A1614" s="221"/>
      <c r="B1614" s="221"/>
      <c r="C1614" s="221"/>
      <c r="D1614" s="212"/>
    </row>
    <row r="1615" spans="1:4" ht="20.25" customHeight="1" x14ac:dyDescent="0.3">
      <c r="A1615" s="221"/>
      <c r="B1615" s="221"/>
      <c r="C1615" s="221"/>
      <c r="D1615" s="212"/>
    </row>
    <row r="1616" spans="1:4" ht="20.25" customHeight="1" x14ac:dyDescent="0.3">
      <c r="A1616" s="221"/>
      <c r="B1616" s="221"/>
      <c r="C1616" s="221"/>
      <c r="D1616" s="212"/>
    </row>
    <row r="1617" spans="1:4" ht="20.25" customHeight="1" x14ac:dyDescent="0.3">
      <c r="A1617" s="221"/>
      <c r="B1617" s="221"/>
      <c r="C1617" s="221"/>
      <c r="D1617" s="212"/>
    </row>
    <row r="1618" spans="1:4" ht="20.25" customHeight="1" x14ac:dyDescent="0.3">
      <c r="A1618" s="221"/>
      <c r="B1618" s="221"/>
      <c r="C1618" s="221"/>
      <c r="D1618" s="212"/>
    </row>
    <row r="1619" spans="1:4" ht="20.25" customHeight="1" x14ac:dyDescent="0.3">
      <c r="A1619" s="221"/>
      <c r="B1619" s="221"/>
      <c r="C1619" s="221"/>
      <c r="D1619" s="212"/>
    </row>
    <row r="1620" spans="1:4" ht="20.25" customHeight="1" x14ac:dyDescent="0.3">
      <c r="A1620" s="221"/>
      <c r="B1620" s="221"/>
      <c r="C1620" s="221"/>
      <c r="D1620" s="212"/>
    </row>
    <row r="1621" spans="1:4" ht="20.25" customHeight="1" x14ac:dyDescent="0.3">
      <c r="A1621" s="221"/>
      <c r="B1621" s="221"/>
      <c r="C1621" s="221"/>
      <c r="D1621" s="212"/>
    </row>
    <row r="1622" spans="1:4" ht="20.25" customHeight="1" x14ac:dyDescent="0.3">
      <c r="A1622" s="221"/>
      <c r="B1622" s="221"/>
      <c r="C1622" s="221"/>
      <c r="D1622" s="212"/>
    </row>
    <row r="1623" spans="1:4" ht="20.25" customHeight="1" x14ac:dyDescent="0.3">
      <c r="A1623" s="221"/>
      <c r="B1623" s="221"/>
      <c r="C1623" s="221"/>
      <c r="D1623" s="212"/>
    </row>
    <row r="1624" spans="1:4" ht="20.25" customHeight="1" x14ac:dyDescent="0.3">
      <c r="A1624" s="221"/>
      <c r="B1624" s="221"/>
      <c r="C1624" s="221"/>
      <c r="D1624" s="212"/>
    </row>
    <row r="1625" spans="1:4" ht="20.25" customHeight="1" x14ac:dyDescent="0.3">
      <c r="A1625" s="221"/>
      <c r="B1625" s="221"/>
      <c r="C1625" s="221"/>
      <c r="D1625" s="212"/>
    </row>
    <row r="1626" spans="1:4" ht="20.25" customHeight="1" x14ac:dyDescent="0.3">
      <c r="A1626" s="221"/>
      <c r="B1626" s="221"/>
      <c r="C1626" s="221"/>
      <c r="D1626" s="212"/>
    </row>
    <row r="1627" spans="1:4" ht="20.25" customHeight="1" x14ac:dyDescent="0.3">
      <c r="A1627" s="221"/>
      <c r="B1627" s="221"/>
      <c r="C1627" s="221"/>
      <c r="D1627" s="212"/>
    </row>
    <row r="1628" spans="1:4" ht="20.25" customHeight="1" x14ac:dyDescent="0.3">
      <c r="A1628" s="221"/>
      <c r="B1628" s="221"/>
      <c r="C1628" s="221"/>
      <c r="D1628" s="212"/>
    </row>
    <row r="1629" spans="1:4" ht="20.25" customHeight="1" x14ac:dyDescent="0.3">
      <c r="A1629" s="221"/>
      <c r="B1629" s="221"/>
      <c r="C1629" s="221"/>
      <c r="D1629" s="212"/>
    </row>
    <row r="1630" spans="1:4" ht="20.25" customHeight="1" x14ac:dyDescent="0.3">
      <c r="A1630" s="221"/>
      <c r="B1630" s="221"/>
      <c r="C1630" s="221"/>
      <c r="D1630" s="212"/>
    </row>
    <row r="1631" spans="1:4" ht="20.25" customHeight="1" x14ac:dyDescent="0.3">
      <c r="A1631" s="221"/>
      <c r="B1631" s="221"/>
      <c r="C1631" s="221"/>
      <c r="D1631" s="212"/>
    </row>
    <row r="1632" spans="1:4" ht="20.25" customHeight="1" x14ac:dyDescent="0.3">
      <c r="A1632" s="221"/>
      <c r="B1632" s="221"/>
      <c r="C1632" s="221"/>
      <c r="D1632" s="212"/>
    </row>
    <row r="1633" spans="1:4" ht="20.25" customHeight="1" x14ac:dyDescent="0.3">
      <c r="A1633" s="221"/>
      <c r="B1633" s="221"/>
      <c r="C1633" s="221"/>
      <c r="D1633" s="212"/>
    </row>
    <row r="1634" spans="1:4" ht="20.25" customHeight="1" x14ac:dyDescent="0.3">
      <c r="A1634" s="221"/>
      <c r="B1634" s="221"/>
      <c r="C1634" s="221"/>
      <c r="D1634" s="212"/>
    </row>
    <row r="1635" spans="1:4" ht="20.25" customHeight="1" x14ac:dyDescent="0.3">
      <c r="A1635" s="221"/>
      <c r="B1635" s="221"/>
      <c r="C1635" s="221"/>
      <c r="D1635" s="212"/>
    </row>
    <row r="1636" spans="1:4" ht="20.25" customHeight="1" x14ac:dyDescent="0.3">
      <c r="A1636" s="221"/>
      <c r="B1636" s="221"/>
      <c r="C1636" s="221"/>
      <c r="D1636" s="212"/>
    </row>
    <row r="1637" spans="1:4" ht="20.25" customHeight="1" x14ac:dyDescent="0.3">
      <c r="A1637" s="221"/>
      <c r="B1637" s="221"/>
      <c r="C1637" s="221"/>
      <c r="D1637" s="212"/>
    </row>
    <row r="1638" spans="1:4" ht="20.25" customHeight="1" x14ac:dyDescent="0.3">
      <c r="A1638" s="221"/>
      <c r="B1638" s="221"/>
      <c r="C1638" s="221"/>
      <c r="D1638" s="212"/>
    </row>
    <row r="1639" spans="1:4" ht="20.25" customHeight="1" x14ac:dyDescent="0.3">
      <c r="A1639" s="221"/>
      <c r="B1639" s="221"/>
      <c r="C1639" s="221"/>
      <c r="D1639" s="212"/>
    </row>
    <row r="1640" spans="1:4" ht="20.25" customHeight="1" x14ac:dyDescent="0.3">
      <c r="A1640" s="221"/>
      <c r="B1640" s="221"/>
      <c r="C1640" s="221"/>
      <c r="D1640" s="212"/>
    </row>
    <row r="1641" spans="1:4" ht="20.25" customHeight="1" x14ac:dyDescent="0.3">
      <c r="A1641" s="221"/>
      <c r="B1641" s="221"/>
      <c r="C1641" s="221"/>
      <c r="D1641" s="212"/>
    </row>
    <row r="1642" spans="1:4" ht="20.25" customHeight="1" x14ac:dyDescent="0.3">
      <c r="A1642" s="221"/>
      <c r="B1642" s="221"/>
      <c r="C1642" s="221"/>
      <c r="D1642" s="212"/>
    </row>
    <row r="1643" spans="1:4" ht="20.25" customHeight="1" x14ac:dyDescent="0.3">
      <c r="A1643" s="221"/>
      <c r="B1643" s="221"/>
      <c r="C1643" s="221"/>
      <c r="D1643" s="212"/>
    </row>
    <row r="1644" spans="1:4" ht="20.25" customHeight="1" x14ac:dyDescent="0.3">
      <c r="A1644" s="221"/>
      <c r="B1644" s="221"/>
      <c r="C1644" s="221"/>
      <c r="D1644" s="212"/>
    </row>
    <row r="1645" spans="1:4" ht="20.25" customHeight="1" x14ac:dyDescent="0.3">
      <c r="A1645" s="221"/>
      <c r="B1645" s="221"/>
      <c r="C1645" s="221"/>
      <c r="D1645" s="212"/>
    </row>
    <row r="1646" spans="1:4" ht="20.25" customHeight="1" x14ac:dyDescent="0.3">
      <c r="A1646" s="221"/>
      <c r="B1646" s="221"/>
      <c r="C1646" s="221"/>
      <c r="D1646" s="212"/>
    </row>
    <row r="1647" spans="1:4" ht="20.25" customHeight="1" x14ac:dyDescent="0.3">
      <c r="A1647" s="221"/>
      <c r="B1647" s="221"/>
      <c r="C1647" s="221"/>
      <c r="D1647" s="212"/>
    </row>
    <row r="1648" spans="1:4" ht="20.25" customHeight="1" x14ac:dyDescent="0.3">
      <c r="A1648" s="221"/>
      <c r="B1648" s="221"/>
      <c r="C1648" s="221"/>
      <c r="D1648" s="212"/>
    </row>
    <row r="1649" spans="1:4" ht="20.25" customHeight="1" x14ac:dyDescent="0.3">
      <c r="A1649" s="221"/>
      <c r="B1649" s="221"/>
      <c r="C1649" s="221"/>
      <c r="D1649" s="212"/>
    </row>
    <row r="1650" spans="1:4" ht="20.25" customHeight="1" x14ac:dyDescent="0.3">
      <c r="A1650" s="221"/>
      <c r="B1650" s="221"/>
      <c r="C1650" s="221"/>
      <c r="D1650" s="212"/>
    </row>
    <row r="1651" spans="1:4" ht="20.25" customHeight="1" x14ac:dyDescent="0.3">
      <c r="A1651" s="221"/>
      <c r="B1651" s="221"/>
      <c r="C1651" s="221"/>
      <c r="D1651" s="212"/>
    </row>
    <row r="1652" spans="1:4" ht="20.25" customHeight="1" x14ac:dyDescent="0.3">
      <c r="A1652" s="221"/>
      <c r="B1652" s="221"/>
      <c r="C1652" s="221"/>
      <c r="D1652" s="212"/>
    </row>
    <row r="1653" spans="1:4" ht="20.25" customHeight="1" x14ac:dyDescent="0.3">
      <c r="A1653" s="221"/>
      <c r="B1653" s="221"/>
      <c r="C1653" s="221"/>
      <c r="D1653" s="212"/>
    </row>
    <row r="1654" spans="1:4" ht="20.25" customHeight="1" x14ac:dyDescent="0.3">
      <c r="A1654" s="221"/>
      <c r="B1654" s="221"/>
      <c r="C1654" s="221"/>
      <c r="D1654" s="212"/>
    </row>
    <row r="1655" spans="1:4" ht="20.25" customHeight="1" x14ac:dyDescent="0.3">
      <c r="A1655" s="221"/>
      <c r="B1655" s="221"/>
      <c r="C1655" s="221"/>
      <c r="D1655" s="212"/>
    </row>
    <row r="1656" spans="1:4" ht="20.25" customHeight="1" x14ac:dyDescent="0.3">
      <c r="A1656" s="221"/>
      <c r="B1656" s="221"/>
      <c r="C1656" s="221"/>
      <c r="D1656" s="212"/>
    </row>
    <row r="1657" spans="1:4" ht="20.25" customHeight="1" x14ac:dyDescent="0.3">
      <c r="A1657" s="221"/>
      <c r="B1657" s="221"/>
      <c r="C1657" s="221"/>
      <c r="D1657" s="212"/>
    </row>
    <row r="1658" spans="1:4" ht="20.25" customHeight="1" x14ac:dyDescent="0.3">
      <c r="A1658" s="221"/>
      <c r="B1658" s="221"/>
      <c r="C1658" s="221"/>
      <c r="D1658" s="212"/>
    </row>
    <row r="1659" spans="1:4" ht="20.25" customHeight="1" x14ac:dyDescent="0.3">
      <c r="A1659" s="221"/>
      <c r="B1659" s="221"/>
      <c r="C1659" s="221"/>
      <c r="D1659" s="212"/>
    </row>
    <row r="1660" spans="1:4" ht="20.25" customHeight="1" x14ac:dyDescent="0.3">
      <c r="A1660" s="221"/>
      <c r="B1660" s="221"/>
      <c r="C1660" s="221"/>
      <c r="D1660" s="212"/>
    </row>
    <row r="1661" spans="1:4" ht="20.25" customHeight="1" x14ac:dyDescent="0.3">
      <c r="A1661" s="221"/>
      <c r="B1661" s="221"/>
      <c r="C1661" s="221"/>
      <c r="D1661" s="212"/>
    </row>
    <row r="1662" spans="1:4" ht="20.25" customHeight="1" x14ac:dyDescent="0.3">
      <c r="A1662" s="221"/>
      <c r="B1662" s="221"/>
      <c r="C1662" s="221"/>
      <c r="D1662" s="212"/>
    </row>
    <row r="1663" spans="1:4" ht="20.25" customHeight="1" x14ac:dyDescent="0.3">
      <c r="A1663" s="221"/>
      <c r="B1663" s="221"/>
      <c r="C1663" s="221"/>
      <c r="D1663" s="212"/>
    </row>
    <row r="1664" spans="1:4" ht="20.25" customHeight="1" x14ac:dyDescent="0.3">
      <c r="A1664" s="221"/>
      <c r="B1664" s="221"/>
      <c r="C1664" s="221"/>
      <c r="D1664" s="212"/>
    </row>
    <row r="1665" spans="1:4" ht="20.25" customHeight="1" x14ac:dyDescent="0.3">
      <c r="A1665" s="221"/>
      <c r="B1665" s="221"/>
      <c r="C1665" s="221"/>
      <c r="D1665" s="212"/>
    </row>
    <row r="1666" spans="1:4" ht="20.25" customHeight="1" x14ac:dyDescent="0.3">
      <c r="A1666" s="221"/>
      <c r="B1666" s="221"/>
      <c r="C1666" s="221"/>
      <c r="D1666" s="212"/>
    </row>
    <row r="1667" spans="1:4" ht="20.25" customHeight="1" x14ac:dyDescent="0.3">
      <c r="A1667" s="221"/>
      <c r="B1667" s="221"/>
      <c r="C1667" s="221"/>
      <c r="D1667" s="212"/>
    </row>
    <row r="1668" spans="1:4" ht="20.25" customHeight="1" x14ac:dyDescent="0.3">
      <c r="A1668" s="221"/>
      <c r="B1668" s="221"/>
      <c r="C1668" s="221"/>
      <c r="D1668" s="212"/>
    </row>
    <row r="1669" spans="1:4" ht="20.25" customHeight="1" x14ac:dyDescent="0.3">
      <c r="A1669" s="221"/>
      <c r="B1669" s="221"/>
      <c r="C1669" s="221"/>
      <c r="D1669" s="212"/>
    </row>
    <row r="1670" spans="1:4" ht="20.25" customHeight="1" x14ac:dyDescent="0.3">
      <c r="A1670" s="221"/>
      <c r="B1670" s="221"/>
      <c r="C1670" s="221"/>
      <c r="D1670" s="212"/>
    </row>
    <row r="1671" spans="1:4" ht="20.25" customHeight="1" x14ac:dyDescent="0.3">
      <c r="A1671" s="221"/>
      <c r="B1671" s="221"/>
      <c r="C1671" s="221"/>
      <c r="D1671" s="212"/>
    </row>
    <row r="1672" spans="1:4" ht="20.25" customHeight="1" x14ac:dyDescent="0.3">
      <c r="A1672" s="221"/>
      <c r="B1672" s="221"/>
      <c r="C1672" s="221"/>
      <c r="D1672" s="212"/>
    </row>
    <row r="1673" spans="1:4" ht="20.25" customHeight="1" x14ac:dyDescent="0.3">
      <c r="A1673" s="221"/>
      <c r="B1673" s="221"/>
      <c r="C1673" s="221"/>
      <c r="D1673" s="212"/>
    </row>
    <row r="1674" spans="1:4" ht="20.25" customHeight="1" x14ac:dyDescent="0.3">
      <c r="A1674" s="221"/>
      <c r="B1674" s="221"/>
      <c r="C1674" s="221"/>
      <c r="D1674" s="212"/>
    </row>
    <row r="1675" spans="1:4" ht="20.25" customHeight="1" x14ac:dyDescent="0.3">
      <c r="A1675" s="221"/>
      <c r="B1675" s="221"/>
      <c r="C1675" s="221"/>
      <c r="D1675" s="212"/>
    </row>
    <row r="1676" spans="1:4" ht="20.25" customHeight="1" x14ac:dyDescent="0.3">
      <c r="A1676" s="221"/>
      <c r="B1676" s="221"/>
      <c r="C1676" s="221"/>
      <c r="D1676" s="212"/>
    </row>
    <row r="1677" spans="1:4" ht="20.25" customHeight="1" x14ac:dyDescent="0.3">
      <c r="A1677" s="221"/>
      <c r="B1677" s="221"/>
      <c r="C1677" s="221"/>
      <c r="D1677" s="212"/>
    </row>
    <row r="1678" spans="1:4" ht="20.25" customHeight="1" x14ac:dyDescent="0.3">
      <c r="A1678" s="221"/>
      <c r="B1678" s="221"/>
      <c r="C1678" s="221"/>
      <c r="D1678" s="212"/>
    </row>
    <row r="1679" spans="1:4" ht="20.25" customHeight="1" x14ac:dyDescent="0.3">
      <c r="A1679" s="221"/>
      <c r="B1679" s="221"/>
      <c r="C1679" s="221"/>
      <c r="D1679" s="212"/>
    </row>
    <row r="1680" spans="1:4" ht="20.25" customHeight="1" x14ac:dyDescent="0.3">
      <c r="A1680" s="221"/>
      <c r="B1680" s="221"/>
      <c r="C1680" s="221"/>
      <c r="D1680" s="212"/>
    </row>
    <row r="1681" spans="1:4" ht="20.25" customHeight="1" x14ac:dyDescent="0.3">
      <c r="A1681" s="221"/>
      <c r="B1681" s="221"/>
      <c r="C1681" s="221"/>
      <c r="D1681" s="212"/>
    </row>
    <row r="1682" spans="1:4" ht="20.25" customHeight="1" x14ac:dyDescent="0.3">
      <c r="A1682" s="221"/>
      <c r="B1682" s="221"/>
      <c r="C1682" s="221"/>
      <c r="D1682" s="212"/>
    </row>
    <row r="1683" spans="1:4" ht="20.25" customHeight="1" x14ac:dyDescent="0.3">
      <c r="A1683" s="221"/>
      <c r="B1683" s="221"/>
      <c r="C1683" s="221"/>
      <c r="D1683" s="212"/>
    </row>
    <row r="1684" spans="1:4" ht="20.25" customHeight="1" x14ac:dyDescent="0.3">
      <c r="A1684" s="221"/>
      <c r="B1684" s="221"/>
      <c r="C1684" s="221"/>
      <c r="D1684" s="212"/>
    </row>
    <row r="1685" spans="1:4" ht="20.25" customHeight="1" x14ac:dyDescent="0.3">
      <c r="A1685" s="221"/>
      <c r="B1685" s="221"/>
      <c r="C1685" s="221"/>
      <c r="D1685" s="212"/>
    </row>
    <row r="1686" spans="1:4" ht="20.25" customHeight="1" x14ac:dyDescent="0.3">
      <c r="A1686" s="221"/>
      <c r="B1686" s="221"/>
      <c r="C1686" s="221"/>
      <c r="D1686" s="212"/>
    </row>
    <row r="1687" spans="1:4" ht="20.25" customHeight="1" x14ac:dyDescent="0.3">
      <c r="A1687" s="221"/>
      <c r="B1687" s="221"/>
      <c r="C1687" s="221"/>
      <c r="D1687" s="212"/>
    </row>
    <row r="1688" spans="1:4" ht="20.25" customHeight="1" x14ac:dyDescent="0.3">
      <c r="A1688" s="221"/>
      <c r="B1688" s="221"/>
      <c r="C1688" s="221"/>
      <c r="D1688" s="212"/>
    </row>
    <row r="1689" spans="1:4" ht="20.25" customHeight="1" x14ac:dyDescent="0.3">
      <c r="A1689" s="221"/>
      <c r="B1689" s="221"/>
      <c r="C1689" s="221"/>
      <c r="D1689" s="212"/>
    </row>
    <row r="1690" spans="1:4" ht="20.25" customHeight="1" x14ac:dyDescent="0.3">
      <c r="A1690" s="221"/>
      <c r="B1690" s="221"/>
      <c r="C1690" s="221"/>
      <c r="D1690" s="212"/>
    </row>
    <row r="1691" spans="1:4" ht="20.25" customHeight="1" x14ac:dyDescent="0.3">
      <c r="A1691" s="221"/>
      <c r="B1691" s="221"/>
      <c r="C1691" s="221"/>
      <c r="D1691" s="212"/>
    </row>
    <row r="1692" spans="1:4" ht="20.25" customHeight="1" x14ac:dyDescent="0.3">
      <c r="A1692" s="221"/>
      <c r="B1692" s="221"/>
      <c r="C1692" s="221"/>
      <c r="D1692" s="212"/>
    </row>
    <row r="1693" spans="1:4" ht="20.25" customHeight="1" x14ac:dyDescent="0.3">
      <c r="A1693" s="221"/>
      <c r="B1693" s="221"/>
      <c r="C1693" s="221"/>
      <c r="D1693" s="212"/>
    </row>
    <row r="1694" spans="1:4" ht="20.25" customHeight="1" x14ac:dyDescent="0.3">
      <c r="A1694" s="221"/>
      <c r="B1694" s="221"/>
      <c r="C1694" s="221"/>
      <c r="D1694" s="212"/>
    </row>
    <row r="1695" spans="1:4" ht="20.25" customHeight="1" x14ac:dyDescent="0.3">
      <c r="A1695" s="221"/>
      <c r="B1695" s="221"/>
      <c r="C1695" s="221"/>
      <c r="D1695" s="212"/>
    </row>
    <row r="1696" spans="1:4" ht="20.25" customHeight="1" x14ac:dyDescent="0.3">
      <c r="A1696" s="221"/>
      <c r="B1696" s="221"/>
      <c r="C1696" s="221"/>
      <c r="D1696" s="212"/>
    </row>
    <row r="1697" spans="1:4" ht="20.25" customHeight="1" x14ac:dyDescent="0.3">
      <c r="A1697" s="221"/>
      <c r="B1697" s="221"/>
      <c r="C1697" s="221"/>
      <c r="D1697" s="212"/>
    </row>
    <row r="1698" spans="1:4" ht="20.25" customHeight="1" x14ac:dyDescent="0.3">
      <c r="A1698" s="221"/>
      <c r="B1698" s="221"/>
      <c r="C1698" s="221"/>
      <c r="D1698" s="212"/>
    </row>
    <row r="1699" spans="1:4" ht="20.25" customHeight="1" x14ac:dyDescent="0.3">
      <c r="A1699" s="221"/>
      <c r="B1699" s="221"/>
      <c r="C1699" s="221"/>
      <c r="D1699" s="212"/>
    </row>
    <row r="1700" spans="1:4" ht="20.25" customHeight="1" x14ac:dyDescent="0.3">
      <c r="A1700" s="221"/>
      <c r="B1700" s="221"/>
      <c r="C1700" s="221"/>
      <c r="D1700" s="212"/>
    </row>
    <row r="1701" spans="1:4" ht="20.25" customHeight="1" x14ac:dyDescent="0.3">
      <c r="A1701" s="221"/>
      <c r="B1701" s="221"/>
      <c r="C1701" s="221"/>
      <c r="D1701" s="212"/>
    </row>
    <row r="1702" spans="1:4" ht="20.25" customHeight="1" x14ac:dyDescent="0.3">
      <c r="A1702" s="221"/>
      <c r="B1702" s="221"/>
      <c r="C1702" s="221"/>
      <c r="D1702" s="212"/>
    </row>
    <row r="1703" spans="1:4" ht="20.25" customHeight="1" x14ac:dyDescent="0.3">
      <c r="A1703" s="221"/>
      <c r="B1703" s="221"/>
      <c r="C1703" s="221"/>
      <c r="D1703" s="212"/>
    </row>
    <row r="1704" spans="1:4" ht="20.25" customHeight="1" x14ac:dyDescent="0.3">
      <c r="A1704" s="221"/>
      <c r="B1704" s="221"/>
      <c r="C1704" s="221"/>
      <c r="D1704" s="212"/>
    </row>
    <row r="1705" spans="1:4" ht="20.25" customHeight="1" x14ac:dyDescent="0.3">
      <c r="A1705" s="221"/>
      <c r="B1705" s="221"/>
      <c r="C1705" s="221"/>
      <c r="D1705" s="212"/>
    </row>
    <row r="1706" spans="1:4" ht="20.25" customHeight="1" x14ac:dyDescent="0.3">
      <c r="A1706" s="221"/>
      <c r="B1706" s="221"/>
      <c r="C1706" s="221"/>
      <c r="D1706" s="212"/>
    </row>
    <row r="1707" spans="1:4" ht="20.25" customHeight="1" x14ac:dyDescent="0.3">
      <c r="A1707" s="221"/>
      <c r="B1707" s="221"/>
      <c r="C1707" s="221"/>
      <c r="D1707" s="212"/>
    </row>
    <row r="1708" spans="1:4" ht="20.25" customHeight="1" x14ac:dyDescent="0.3">
      <c r="A1708" s="221"/>
      <c r="B1708" s="221"/>
      <c r="C1708" s="221"/>
      <c r="D1708" s="212"/>
    </row>
    <row r="1709" spans="1:4" ht="20.25" customHeight="1" x14ac:dyDescent="0.3">
      <c r="A1709" s="221"/>
      <c r="B1709" s="221"/>
      <c r="C1709" s="221"/>
      <c r="D1709" s="212"/>
    </row>
    <row r="1710" spans="1:4" ht="20.25" customHeight="1" x14ac:dyDescent="0.3">
      <c r="A1710" s="221"/>
      <c r="B1710" s="221"/>
      <c r="C1710" s="221"/>
      <c r="D1710" s="212"/>
    </row>
    <row r="1711" spans="1:4" ht="20.25" customHeight="1" x14ac:dyDescent="0.3">
      <c r="A1711" s="221"/>
      <c r="B1711" s="221"/>
      <c r="C1711" s="221"/>
      <c r="D1711" s="212"/>
    </row>
    <row r="1712" spans="1:4" ht="20.25" customHeight="1" x14ac:dyDescent="0.3">
      <c r="A1712" s="221"/>
      <c r="B1712" s="221"/>
      <c r="C1712" s="221"/>
      <c r="D1712" s="212"/>
    </row>
    <row r="1713" spans="1:4" ht="20.25" customHeight="1" x14ac:dyDescent="0.3">
      <c r="A1713" s="221"/>
      <c r="B1713" s="221"/>
      <c r="C1713" s="221"/>
      <c r="D1713" s="212"/>
    </row>
    <row r="1714" spans="1:4" ht="20.25" customHeight="1" x14ac:dyDescent="0.3">
      <c r="A1714" s="221"/>
      <c r="B1714" s="221"/>
      <c r="C1714" s="221"/>
      <c r="D1714" s="212"/>
    </row>
    <row r="1715" spans="1:4" ht="20.25" customHeight="1" x14ac:dyDescent="0.3">
      <c r="A1715" s="221"/>
      <c r="B1715" s="221"/>
      <c r="C1715" s="221"/>
      <c r="D1715" s="212"/>
    </row>
    <row r="1716" spans="1:4" ht="20.25" customHeight="1" x14ac:dyDescent="0.3">
      <c r="A1716" s="221"/>
      <c r="B1716" s="221"/>
      <c r="C1716" s="221"/>
      <c r="D1716" s="212"/>
    </row>
    <row r="1717" spans="1:4" ht="20.25" customHeight="1" x14ac:dyDescent="0.3">
      <c r="A1717" s="221"/>
      <c r="B1717" s="221"/>
      <c r="C1717" s="221"/>
      <c r="D1717" s="212"/>
    </row>
    <row r="1718" spans="1:4" ht="20.25" customHeight="1" x14ac:dyDescent="0.3">
      <c r="A1718" s="221"/>
      <c r="B1718" s="221"/>
      <c r="C1718" s="221"/>
      <c r="D1718" s="212"/>
    </row>
    <row r="1719" spans="1:4" ht="20.25" customHeight="1" x14ac:dyDescent="0.3">
      <c r="A1719" s="221"/>
      <c r="B1719" s="221"/>
      <c r="C1719" s="221"/>
      <c r="D1719" s="212"/>
    </row>
    <row r="1720" spans="1:4" ht="20.25" customHeight="1" x14ac:dyDescent="0.3">
      <c r="A1720" s="221"/>
      <c r="B1720" s="221"/>
      <c r="C1720" s="221"/>
      <c r="D1720" s="212"/>
    </row>
    <row r="1721" spans="1:4" ht="20.25" customHeight="1" x14ac:dyDescent="0.3">
      <c r="A1721" s="221"/>
      <c r="B1721" s="221"/>
      <c r="C1721" s="221"/>
      <c r="D1721" s="212"/>
    </row>
    <row r="1722" spans="1:4" ht="20.25" customHeight="1" x14ac:dyDescent="0.3">
      <c r="A1722" s="221"/>
      <c r="B1722" s="221"/>
      <c r="C1722" s="221"/>
      <c r="D1722" s="212"/>
    </row>
    <row r="1723" spans="1:4" ht="20.25" customHeight="1" x14ac:dyDescent="0.3">
      <c r="A1723" s="221"/>
      <c r="B1723" s="221"/>
      <c r="C1723" s="221"/>
      <c r="D1723" s="212"/>
    </row>
    <row r="1724" spans="1:4" ht="20.25" customHeight="1" x14ac:dyDescent="0.3">
      <c r="A1724" s="221"/>
      <c r="B1724" s="221"/>
      <c r="C1724" s="221"/>
      <c r="D1724" s="212"/>
    </row>
    <row r="1725" spans="1:4" ht="20.25" customHeight="1" x14ac:dyDescent="0.3">
      <c r="A1725" s="221"/>
      <c r="B1725" s="221"/>
      <c r="C1725" s="221"/>
      <c r="D1725" s="212"/>
    </row>
    <row r="1726" spans="1:4" ht="20.25" customHeight="1" x14ac:dyDescent="0.3">
      <c r="A1726" s="221"/>
      <c r="B1726" s="221"/>
      <c r="C1726" s="221"/>
      <c r="D1726" s="212"/>
    </row>
    <row r="1727" spans="1:4" ht="20.25" customHeight="1" x14ac:dyDescent="0.3">
      <c r="A1727" s="221"/>
      <c r="B1727" s="221"/>
      <c r="C1727" s="221"/>
      <c r="D1727" s="212"/>
    </row>
    <row r="1728" spans="1:4" ht="20.25" customHeight="1" x14ac:dyDescent="0.3">
      <c r="A1728" s="221"/>
      <c r="B1728" s="221"/>
      <c r="C1728" s="221"/>
      <c r="D1728" s="212"/>
    </row>
    <row r="1729" spans="1:4" ht="20.25" customHeight="1" x14ac:dyDescent="0.3">
      <c r="A1729" s="221"/>
      <c r="B1729" s="221"/>
      <c r="C1729" s="221"/>
      <c r="D1729" s="212"/>
    </row>
    <row r="1730" spans="1:4" ht="20.25" customHeight="1" x14ac:dyDescent="0.3">
      <c r="A1730" s="221"/>
      <c r="B1730" s="221"/>
      <c r="C1730" s="221"/>
      <c r="D1730" s="212"/>
    </row>
    <row r="1731" spans="1:4" ht="20.25" customHeight="1" x14ac:dyDescent="0.3">
      <c r="A1731" s="221"/>
      <c r="B1731" s="221"/>
      <c r="C1731" s="221"/>
      <c r="D1731" s="212"/>
    </row>
    <row r="1732" spans="1:4" ht="20.25" customHeight="1" x14ac:dyDescent="0.3">
      <c r="A1732" s="221"/>
      <c r="B1732" s="221"/>
      <c r="C1732" s="221"/>
      <c r="D1732" s="212"/>
    </row>
    <row r="1733" spans="1:4" ht="20.25" customHeight="1" x14ac:dyDescent="0.3">
      <c r="A1733" s="221"/>
      <c r="B1733" s="221"/>
      <c r="C1733" s="221"/>
      <c r="D1733" s="212"/>
    </row>
    <row r="1734" spans="1:4" ht="20.25" customHeight="1" x14ac:dyDescent="0.3">
      <c r="A1734" s="221"/>
      <c r="B1734" s="221"/>
      <c r="C1734" s="221"/>
      <c r="D1734" s="212"/>
    </row>
    <row r="1735" spans="1:4" ht="20.25" customHeight="1" x14ac:dyDescent="0.3">
      <c r="A1735" s="221"/>
      <c r="B1735" s="221"/>
      <c r="C1735" s="221"/>
      <c r="D1735" s="212"/>
    </row>
    <row r="1736" spans="1:4" ht="20.25" customHeight="1" x14ac:dyDescent="0.3">
      <c r="A1736" s="221"/>
      <c r="B1736" s="221"/>
      <c r="C1736" s="221"/>
      <c r="D1736" s="212"/>
    </row>
    <row r="1737" spans="1:4" ht="20.25" customHeight="1" x14ac:dyDescent="0.3">
      <c r="A1737" s="221"/>
      <c r="B1737" s="221"/>
      <c r="C1737" s="221"/>
      <c r="D1737" s="212"/>
    </row>
    <row r="1738" spans="1:4" ht="20.25" customHeight="1" x14ac:dyDescent="0.3">
      <c r="A1738" s="221"/>
      <c r="B1738" s="221"/>
      <c r="C1738" s="221"/>
      <c r="D1738" s="212"/>
    </row>
    <row r="1739" spans="1:4" ht="20.25" customHeight="1" x14ac:dyDescent="0.3">
      <c r="A1739" s="221"/>
      <c r="B1739" s="221"/>
      <c r="C1739" s="221"/>
      <c r="D1739" s="212"/>
    </row>
    <row r="1740" spans="1:4" ht="20.25" customHeight="1" x14ac:dyDescent="0.3">
      <c r="A1740" s="221"/>
      <c r="B1740" s="221"/>
      <c r="C1740" s="221"/>
      <c r="D1740" s="212"/>
    </row>
    <row r="1741" spans="1:4" ht="20.25" customHeight="1" x14ac:dyDescent="0.3">
      <c r="A1741" s="221"/>
      <c r="B1741" s="221"/>
      <c r="C1741" s="221"/>
      <c r="D1741" s="212"/>
    </row>
    <row r="1742" spans="1:4" ht="20.25" customHeight="1" x14ac:dyDescent="0.3">
      <c r="A1742" s="221"/>
      <c r="B1742" s="221"/>
      <c r="C1742" s="221"/>
      <c r="D1742" s="212"/>
    </row>
    <row r="1743" spans="1:4" ht="20.25" customHeight="1" x14ac:dyDescent="0.3">
      <c r="A1743" s="221"/>
      <c r="B1743" s="221"/>
      <c r="C1743" s="221"/>
      <c r="D1743" s="212"/>
    </row>
    <row r="1744" spans="1:4" ht="20.25" customHeight="1" x14ac:dyDescent="0.3">
      <c r="A1744" s="221"/>
      <c r="B1744" s="221"/>
      <c r="C1744" s="221"/>
      <c r="D1744" s="212"/>
    </row>
    <row r="1745" spans="1:4" ht="20.25" customHeight="1" x14ac:dyDescent="0.3">
      <c r="A1745" s="221"/>
      <c r="B1745" s="221"/>
      <c r="C1745" s="221"/>
      <c r="D1745" s="212"/>
    </row>
    <row r="1746" spans="1:4" ht="20.25" customHeight="1" x14ac:dyDescent="0.3">
      <c r="A1746" s="221"/>
      <c r="B1746" s="221"/>
      <c r="C1746" s="221"/>
      <c r="D1746" s="212"/>
    </row>
    <row r="1747" spans="1:4" ht="20.25" customHeight="1" x14ac:dyDescent="0.3">
      <c r="A1747" s="221"/>
      <c r="B1747" s="221"/>
      <c r="C1747" s="221"/>
      <c r="D1747" s="212"/>
    </row>
    <row r="1748" spans="1:4" ht="20.25" customHeight="1" x14ac:dyDescent="0.3">
      <c r="A1748" s="221"/>
      <c r="B1748" s="221"/>
      <c r="C1748" s="221"/>
      <c r="D1748" s="212"/>
    </row>
    <row r="1749" spans="1:4" ht="20.25" customHeight="1" x14ac:dyDescent="0.3">
      <c r="A1749" s="221"/>
      <c r="B1749" s="221"/>
      <c r="C1749" s="221"/>
      <c r="D1749" s="212"/>
    </row>
    <row r="1750" spans="1:4" ht="20.25" customHeight="1" x14ac:dyDescent="0.3">
      <c r="A1750" s="221"/>
      <c r="B1750" s="221"/>
      <c r="C1750" s="221"/>
      <c r="D1750" s="212"/>
    </row>
    <row r="1751" spans="1:4" ht="20.25" customHeight="1" x14ac:dyDescent="0.3">
      <c r="A1751" s="221"/>
      <c r="B1751" s="221"/>
      <c r="C1751" s="221"/>
      <c r="D1751" s="212"/>
    </row>
    <row r="1752" spans="1:4" ht="20.25" customHeight="1" x14ac:dyDescent="0.3">
      <c r="A1752" s="221"/>
      <c r="B1752" s="221"/>
      <c r="C1752" s="221"/>
      <c r="D1752" s="212"/>
    </row>
    <row r="1753" spans="1:4" ht="20.25" customHeight="1" x14ac:dyDescent="0.3">
      <c r="A1753" s="221"/>
      <c r="B1753" s="221"/>
      <c r="C1753" s="221"/>
      <c r="D1753" s="212"/>
    </row>
    <row r="1754" spans="1:4" ht="20.25" customHeight="1" x14ac:dyDescent="0.3">
      <c r="A1754" s="221"/>
      <c r="B1754" s="221"/>
      <c r="C1754" s="221"/>
      <c r="D1754" s="212"/>
    </row>
    <row r="1755" spans="1:4" ht="20.25" customHeight="1" x14ac:dyDescent="0.3">
      <c r="A1755" s="221"/>
      <c r="B1755" s="221"/>
      <c r="C1755" s="221"/>
      <c r="D1755" s="212"/>
    </row>
    <row r="1756" spans="1:4" ht="20.25" customHeight="1" x14ac:dyDescent="0.3">
      <c r="A1756" s="221"/>
      <c r="B1756" s="221"/>
      <c r="C1756" s="221"/>
      <c r="D1756" s="212"/>
    </row>
    <row r="1757" spans="1:4" ht="20.25" customHeight="1" x14ac:dyDescent="0.3">
      <c r="A1757" s="221"/>
      <c r="B1757" s="221"/>
      <c r="C1757" s="221"/>
      <c r="D1757" s="212"/>
    </row>
    <row r="1758" spans="1:4" ht="20.25" customHeight="1" x14ac:dyDescent="0.3">
      <c r="A1758" s="221"/>
      <c r="B1758" s="221"/>
      <c r="C1758" s="221"/>
      <c r="D1758" s="212"/>
    </row>
    <row r="1759" spans="1:4" ht="20.25" customHeight="1" x14ac:dyDescent="0.3">
      <c r="A1759" s="221"/>
      <c r="B1759" s="221"/>
      <c r="C1759" s="221"/>
      <c r="D1759" s="212"/>
    </row>
    <row r="1760" spans="1:4" ht="20.25" customHeight="1" x14ac:dyDescent="0.3">
      <c r="A1760" s="221"/>
      <c r="B1760" s="221"/>
      <c r="C1760" s="221"/>
      <c r="D1760" s="212"/>
    </row>
    <row r="1761" spans="1:4" ht="20.25" customHeight="1" x14ac:dyDescent="0.3">
      <c r="A1761" s="221"/>
      <c r="B1761" s="221"/>
      <c r="C1761" s="221"/>
      <c r="D1761" s="212"/>
    </row>
    <row r="1762" spans="1:4" ht="20.25" customHeight="1" x14ac:dyDescent="0.3">
      <c r="A1762" s="221"/>
      <c r="B1762" s="221"/>
      <c r="C1762" s="221"/>
      <c r="D1762" s="212"/>
    </row>
    <row r="1763" spans="1:4" ht="20.25" customHeight="1" x14ac:dyDescent="0.3">
      <c r="A1763" s="221"/>
      <c r="B1763" s="221"/>
      <c r="C1763" s="221"/>
      <c r="D1763" s="212"/>
    </row>
    <row r="1764" spans="1:4" ht="20.25" customHeight="1" x14ac:dyDescent="0.3">
      <c r="A1764" s="221"/>
      <c r="B1764" s="221"/>
      <c r="C1764" s="221"/>
      <c r="D1764" s="212"/>
    </row>
    <row r="1765" spans="1:4" ht="20.25" customHeight="1" x14ac:dyDescent="0.3">
      <c r="A1765" s="221"/>
      <c r="B1765" s="221"/>
      <c r="C1765" s="221"/>
      <c r="D1765" s="212"/>
    </row>
    <row r="1766" spans="1:4" ht="20.25" customHeight="1" x14ac:dyDescent="0.3">
      <c r="A1766" s="221"/>
      <c r="B1766" s="221"/>
      <c r="C1766" s="221"/>
      <c r="D1766" s="212"/>
    </row>
    <row r="1767" spans="1:4" ht="20.25" customHeight="1" x14ac:dyDescent="0.3">
      <c r="A1767" s="221"/>
      <c r="B1767" s="221"/>
      <c r="C1767" s="221"/>
      <c r="D1767" s="212"/>
    </row>
    <row r="1768" spans="1:4" ht="20.25" customHeight="1" x14ac:dyDescent="0.3">
      <c r="A1768" s="221"/>
      <c r="B1768" s="221"/>
      <c r="C1768" s="221"/>
      <c r="D1768" s="212"/>
    </row>
    <row r="1769" spans="1:4" ht="20.25" customHeight="1" x14ac:dyDescent="0.3">
      <c r="A1769" s="221"/>
      <c r="B1769" s="221"/>
      <c r="C1769" s="221"/>
      <c r="D1769" s="212"/>
    </row>
    <row r="1770" spans="1:4" ht="20.25" customHeight="1" x14ac:dyDescent="0.3">
      <c r="A1770" s="221"/>
      <c r="B1770" s="221"/>
      <c r="C1770" s="221"/>
      <c r="D1770" s="212"/>
    </row>
    <row r="1771" spans="1:4" ht="20.25" customHeight="1" x14ac:dyDescent="0.3">
      <c r="A1771" s="221"/>
      <c r="B1771" s="221"/>
      <c r="C1771" s="221"/>
      <c r="D1771" s="212"/>
    </row>
    <row r="1772" spans="1:4" ht="20.25" customHeight="1" x14ac:dyDescent="0.3">
      <c r="A1772" s="221"/>
      <c r="B1772" s="221"/>
      <c r="C1772" s="221"/>
      <c r="D1772" s="212"/>
    </row>
    <row r="1773" spans="1:4" ht="20.25" customHeight="1" x14ac:dyDescent="0.3">
      <c r="A1773" s="221"/>
      <c r="B1773" s="221"/>
      <c r="C1773" s="221"/>
      <c r="D1773" s="212"/>
    </row>
    <row r="1774" spans="1:4" ht="20.25" customHeight="1" x14ac:dyDescent="0.3">
      <c r="A1774" s="221"/>
      <c r="B1774" s="221"/>
      <c r="C1774" s="221"/>
      <c r="D1774" s="212"/>
    </row>
    <row r="1775" spans="1:4" ht="20.25" customHeight="1" x14ac:dyDescent="0.3">
      <c r="A1775" s="221"/>
      <c r="B1775" s="221"/>
      <c r="C1775" s="221"/>
      <c r="D1775" s="212"/>
    </row>
    <row r="1776" spans="1:4" ht="20.25" customHeight="1" x14ac:dyDescent="0.3">
      <c r="A1776" s="221"/>
      <c r="B1776" s="221"/>
      <c r="C1776" s="221"/>
      <c r="D1776" s="212"/>
    </row>
    <row r="1777" spans="1:4" ht="20.25" customHeight="1" x14ac:dyDescent="0.3">
      <c r="A1777" s="221"/>
      <c r="B1777" s="221"/>
      <c r="C1777" s="221"/>
      <c r="D1777" s="212"/>
    </row>
    <row r="1778" spans="1:4" ht="20.25" customHeight="1" x14ac:dyDescent="0.3">
      <c r="A1778" s="221"/>
      <c r="B1778" s="221"/>
      <c r="C1778" s="221"/>
      <c r="D1778" s="212"/>
    </row>
    <row r="1779" spans="1:4" ht="20.25" customHeight="1" x14ac:dyDescent="0.3">
      <c r="A1779" s="221"/>
      <c r="B1779" s="221"/>
      <c r="C1779" s="221"/>
      <c r="D1779" s="212"/>
    </row>
    <row r="1780" spans="1:4" ht="20.25" customHeight="1" x14ac:dyDescent="0.3">
      <c r="A1780" s="221"/>
      <c r="B1780" s="221"/>
      <c r="C1780" s="221"/>
      <c r="D1780" s="212"/>
    </row>
    <row r="1781" spans="1:4" ht="20.25" customHeight="1" x14ac:dyDescent="0.3">
      <c r="A1781" s="221"/>
      <c r="B1781" s="221"/>
      <c r="C1781" s="221"/>
      <c r="D1781" s="212"/>
    </row>
    <row r="1782" spans="1:4" ht="20.25" customHeight="1" x14ac:dyDescent="0.3">
      <c r="A1782" s="221"/>
      <c r="B1782" s="221"/>
      <c r="C1782" s="221"/>
      <c r="D1782" s="212"/>
    </row>
    <row r="1783" spans="1:4" ht="20.25" customHeight="1" x14ac:dyDescent="0.3">
      <c r="A1783" s="221"/>
      <c r="B1783" s="221"/>
      <c r="C1783" s="221"/>
      <c r="D1783" s="212"/>
    </row>
    <row r="1784" spans="1:4" ht="20.25" customHeight="1" x14ac:dyDescent="0.3">
      <c r="A1784" s="221"/>
      <c r="B1784" s="221"/>
      <c r="C1784" s="221"/>
      <c r="D1784" s="212"/>
    </row>
    <row r="1785" spans="1:4" ht="20.25" customHeight="1" x14ac:dyDescent="0.3">
      <c r="A1785" s="221"/>
      <c r="B1785" s="221"/>
      <c r="C1785" s="221"/>
      <c r="D1785" s="212"/>
    </row>
    <row r="1786" spans="1:4" ht="20.25" customHeight="1" x14ac:dyDescent="0.3">
      <c r="A1786" s="221"/>
      <c r="B1786" s="221"/>
      <c r="C1786" s="221"/>
      <c r="D1786" s="212"/>
    </row>
    <row r="1787" spans="1:4" ht="20.25" customHeight="1" x14ac:dyDescent="0.3">
      <c r="A1787" s="221"/>
      <c r="B1787" s="221"/>
      <c r="C1787" s="221"/>
      <c r="D1787" s="212"/>
    </row>
    <row r="1788" spans="1:4" ht="20.25" customHeight="1" x14ac:dyDescent="0.3">
      <c r="A1788" s="221"/>
      <c r="B1788" s="221"/>
      <c r="C1788" s="221"/>
      <c r="D1788" s="212"/>
    </row>
    <row r="1789" spans="1:4" ht="20.25" customHeight="1" x14ac:dyDescent="0.3">
      <c r="A1789" s="221"/>
      <c r="B1789" s="221"/>
      <c r="C1789" s="221"/>
      <c r="D1789" s="212"/>
    </row>
    <row r="1790" spans="1:4" ht="20.25" customHeight="1" x14ac:dyDescent="0.3">
      <c r="A1790" s="221"/>
      <c r="B1790" s="221"/>
      <c r="C1790" s="221"/>
      <c r="D1790" s="212"/>
    </row>
    <row r="1791" spans="1:4" ht="20.25" customHeight="1" x14ac:dyDescent="0.3">
      <c r="A1791" s="221"/>
      <c r="B1791" s="221"/>
      <c r="C1791" s="221"/>
      <c r="D1791" s="212"/>
    </row>
    <row r="1792" spans="1:4" ht="20.25" customHeight="1" x14ac:dyDescent="0.3">
      <c r="A1792" s="221"/>
      <c r="B1792" s="221"/>
      <c r="C1792" s="221"/>
      <c r="D1792" s="212"/>
    </row>
    <row r="1793" spans="1:4" ht="20.25" customHeight="1" x14ac:dyDescent="0.3">
      <c r="A1793" s="221"/>
      <c r="B1793" s="221"/>
      <c r="C1793" s="221"/>
      <c r="D1793" s="212"/>
    </row>
    <row r="1794" spans="1:4" ht="20.25" customHeight="1" x14ac:dyDescent="0.3">
      <c r="A1794" s="221"/>
      <c r="B1794" s="221"/>
      <c r="C1794" s="221"/>
      <c r="D1794" s="212"/>
    </row>
    <row r="1795" spans="1:4" ht="20.25" customHeight="1" x14ac:dyDescent="0.3">
      <c r="A1795" s="221"/>
      <c r="B1795" s="221"/>
      <c r="C1795" s="221"/>
      <c r="D1795" s="212"/>
    </row>
    <row r="1796" spans="1:4" ht="20.25" customHeight="1" x14ac:dyDescent="0.3">
      <c r="A1796" s="221"/>
      <c r="B1796" s="221"/>
      <c r="C1796" s="221"/>
      <c r="D1796" s="212"/>
    </row>
    <row r="1797" spans="1:4" ht="20.25" customHeight="1" x14ac:dyDescent="0.3">
      <c r="A1797" s="221"/>
      <c r="B1797" s="221"/>
      <c r="C1797" s="221"/>
      <c r="D1797" s="212"/>
    </row>
    <row r="1798" spans="1:4" ht="20.25" customHeight="1" x14ac:dyDescent="0.3">
      <c r="A1798" s="221"/>
      <c r="B1798" s="221"/>
      <c r="C1798" s="221"/>
      <c r="D1798" s="212"/>
    </row>
    <row r="1799" spans="1:4" ht="20.25" customHeight="1" x14ac:dyDescent="0.3">
      <c r="A1799" s="221"/>
      <c r="B1799" s="221"/>
      <c r="C1799" s="221"/>
      <c r="D1799" s="212"/>
    </row>
    <row r="1800" spans="1:4" ht="20.25" customHeight="1" x14ac:dyDescent="0.3">
      <c r="A1800" s="221"/>
      <c r="B1800" s="221"/>
      <c r="C1800" s="221"/>
      <c r="D1800" s="212"/>
    </row>
    <row r="1801" spans="1:4" ht="20.25" customHeight="1" x14ac:dyDescent="0.3">
      <c r="A1801" s="221"/>
      <c r="B1801" s="221"/>
      <c r="C1801" s="221"/>
      <c r="D1801" s="212"/>
    </row>
    <row r="1802" spans="1:4" ht="20.25" customHeight="1" x14ac:dyDescent="0.3">
      <c r="A1802" s="221"/>
      <c r="B1802" s="221"/>
      <c r="C1802" s="221"/>
      <c r="D1802" s="212"/>
    </row>
    <row r="1803" spans="1:4" ht="20.25" customHeight="1" x14ac:dyDescent="0.3">
      <c r="A1803" s="221"/>
      <c r="B1803" s="221"/>
      <c r="C1803" s="221"/>
      <c r="D1803" s="212"/>
    </row>
    <row r="1804" spans="1:4" ht="20.25" customHeight="1" x14ac:dyDescent="0.3">
      <c r="A1804" s="221"/>
      <c r="B1804" s="221"/>
      <c r="C1804" s="221"/>
      <c r="D1804" s="212"/>
    </row>
    <row r="1805" spans="1:4" ht="20.25" customHeight="1" x14ac:dyDescent="0.3">
      <c r="A1805" s="221"/>
      <c r="B1805" s="221"/>
      <c r="C1805" s="221"/>
      <c r="D1805" s="212"/>
    </row>
    <row r="1806" spans="1:4" ht="20.25" customHeight="1" x14ac:dyDescent="0.3">
      <c r="A1806" s="221"/>
      <c r="B1806" s="221"/>
      <c r="C1806" s="221"/>
      <c r="D1806" s="212"/>
    </row>
    <row r="1807" spans="1:4" ht="20.25" customHeight="1" x14ac:dyDescent="0.3">
      <c r="A1807" s="221"/>
      <c r="B1807" s="221"/>
      <c r="C1807" s="221"/>
      <c r="D1807" s="212"/>
    </row>
    <row r="1808" spans="1:4" ht="20.25" customHeight="1" x14ac:dyDescent="0.3">
      <c r="A1808" s="221"/>
      <c r="B1808" s="221"/>
      <c r="C1808" s="221"/>
      <c r="D1808" s="212"/>
    </row>
    <row r="1809" spans="1:4" ht="20.25" customHeight="1" x14ac:dyDescent="0.3">
      <c r="A1809" s="221"/>
      <c r="B1809" s="221"/>
      <c r="C1809" s="221"/>
      <c r="D1809" s="212"/>
    </row>
    <row r="1810" spans="1:4" ht="20.25" customHeight="1" x14ac:dyDescent="0.3">
      <c r="A1810" s="221"/>
      <c r="B1810" s="221"/>
      <c r="C1810" s="221"/>
      <c r="D1810" s="212"/>
    </row>
    <row r="1811" spans="1:4" ht="20.25" customHeight="1" x14ac:dyDescent="0.3">
      <c r="A1811" s="221"/>
      <c r="B1811" s="221"/>
      <c r="C1811" s="221"/>
      <c r="D1811" s="212"/>
    </row>
    <row r="1812" spans="1:4" ht="20.25" customHeight="1" x14ac:dyDescent="0.3">
      <c r="A1812" s="221"/>
      <c r="B1812" s="221"/>
      <c r="C1812" s="221"/>
      <c r="D1812" s="212"/>
    </row>
    <row r="1813" spans="1:4" ht="20.25" customHeight="1" x14ac:dyDescent="0.3">
      <c r="A1813" s="221"/>
      <c r="B1813" s="221"/>
      <c r="C1813" s="221"/>
      <c r="D1813" s="212"/>
    </row>
    <row r="1814" spans="1:4" ht="20.25" customHeight="1" x14ac:dyDescent="0.3">
      <c r="A1814" s="221"/>
      <c r="B1814" s="221"/>
      <c r="C1814" s="221"/>
      <c r="D1814" s="212"/>
    </row>
    <row r="1815" spans="1:4" ht="20.25" customHeight="1" x14ac:dyDescent="0.3">
      <c r="A1815" s="221"/>
      <c r="B1815" s="221"/>
      <c r="C1815" s="221"/>
      <c r="D1815" s="212"/>
    </row>
    <row r="1816" spans="1:4" ht="20.25" customHeight="1" x14ac:dyDescent="0.3">
      <c r="A1816" s="221"/>
      <c r="B1816" s="221"/>
      <c r="C1816" s="221"/>
      <c r="D1816" s="212"/>
    </row>
    <row r="1817" spans="1:4" ht="20.25" customHeight="1" x14ac:dyDescent="0.3">
      <c r="A1817" s="221"/>
      <c r="B1817" s="221"/>
      <c r="C1817" s="221"/>
      <c r="D1817" s="212"/>
    </row>
    <row r="1818" spans="1:4" ht="20.25" customHeight="1" x14ac:dyDescent="0.3">
      <c r="A1818" s="221"/>
      <c r="B1818" s="221"/>
      <c r="C1818" s="221"/>
      <c r="D1818" s="212"/>
    </row>
    <row r="1819" spans="1:4" ht="20.25" customHeight="1" x14ac:dyDescent="0.3">
      <c r="A1819" s="221"/>
      <c r="B1819" s="221"/>
      <c r="C1819" s="221"/>
      <c r="D1819" s="212"/>
    </row>
    <row r="1820" spans="1:4" ht="20.25" customHeight="1" x14ac:dyDescent="0.3">
      <c r="A1820" s="221"/>
      <c r="B1820" s="221"/>
      <c r="C1820" s="221"/>
      <c r="D1820" s="212"/>
    </row>
    <row r="1821" spans="1:4" ht="20.25" customHeight="1" x14ac:dyDescent="0.3">
      <c r="A1821" s="221"/>
      <c r="B1821" s="221"/>
      <c r="C1821" s="221"/>
      <c r="D1821" s="212"/>
    </row>
    <row r="1822" spans="1:4" ht="20.25" customHeight="1" x14ac:dyDescent="0.3">
      <c r="A1822" s="221"/>
      <c r="B1822" s="221"/>
      <c r="C1822" s="221"/>
      <c r="D1822" s="212"/>
    </row>
    <row r="1823" spans="1:4" ht="20.25" customHeight="1" x14ac:dyDescent="0.3">
      <c r="A1823" s="221"/>
      <c r="B1823" s="221"/>
      <c r="C1823" s="221"/>
      <c r="D1823" s="212"/>
    </row>
    <row r="1824" spans="1:4" ht="20.25" customHeight="1" x14ac:dyDescent="0.3">
      <c r="A1824" s="221"/>
      <c r="B1824" s="221"/>
      <c r="C1824" s="221"/>
      <c r="D1824" s="212"/>
    </row>
    <row r="1825" spans="1:4" ht="20.25" customHeight="1" x14ac:dyDescent="0.3">
      <c r="A1825" s="221"/>
      <c r="B1825" s="221"/>
      <c r="C1825" s="221"/>
      <c r="D1825" s="212"/>
    </row>
    <row r="1826" spans="1:4" ht="20.25" customHeight="1" x14ac:dyDescent="0.3">
      <c r="A1826" s="221"/>
      <c r="B1826" s="221"/>
      <c r="C1826" s="221"/>
      <c r="D1826" s="212"/>
    </row>
    <row r="1827" spans="1:4" ht="20.25" customHeight="1" x14ac:dyDescent="0.3">
      <c r="A1827" s="221"/>
      <c r="B1827" s="221"/>
      <c r="C1827" s="221"/>
      <c r="D1827" s="212"/>
    </row>
    <row r="1828" spans="1:4" ht="20.25" customHeight="1" x14ac:dyDescent="0.3">
      <c r="A1828" s="221"/>
      <c r="B1828" s="221"/>
      <c r="C1828" s="221"/>
      <c r="D1828" s="212"/>
    </row>
    <row r="1829" spans="1:4" ht="20.25" customHeight="1" x14ac:dyDescent="0.3">
      <c r="A1829" s="221"/>
      <c r="B1829" s="221"/>
      <c r="C1829" s="221"/>
      <c r="D1829" s="212"/>
    </row>
    <row r="1830" spans="1:4" ht="20.25" customHeight="1" x14ac:dyDescent="0.3">
      <c r="A1830" s="221"/>
      <c r="B1830" s="221"/>
      <c r="C1830" s="221"/>
      <c r="D1830" s="212"/>
    </row>
    <row r="1831" spans="1:4" ht="20.25" customHeight="1" x14ac:dyDescent="0.3">
      <c r="A1831" s="221"/>
      <c r="B1831" s="221"/>
      <c r="C1831" s="221"/>
      <c r="D1831" s="212"/>
    </row>
    <row r="1832" spans="1:4" ht="20.25" customHeight="1" x14ac:dyDescent="0.3">
      <c r="A1832" s="221"/>
      <c r="B1832" s="221"/>
      <c r="C1832" s="221"/>
      <c r="D1832" s="212"/>
    </row>
    <row r="1833" spans="1:4" ht="20.25" customHeight="1" x14ac:dyDescent="0.3">
      <c r="A1833" s="221"/>
      <c r="B1833" s="221"/>
      <c r="C1833" s="221"/>
      <c r="D1833" s="212"/>
    </row>
    <row r="1834" spans="1:4" ht="20.25" customHeight="1" x14ac:dyDescent="0.3">
      <c r="A1834" s="221"/>
      <c r="B1834" s="221"/>
      <c r="C1834" s="221"/>
      <c r="D1834" s="212"/>
    </row>
    <row r="1835" spans="1:4" ht="20.25" customHeight="1" x14ac:dyDescent="0.3">
      <c r="A1835" s="221"/>
      <c r="B1835" s="221"/>
      <c r="C1835" s="221"/>
      <c r="D1835" s="212"/>
    </row>
    <row r="1836" spans="1:4" ht="20.25" customHeight="1" x14ac:dyDescent="0.3">
      <c r="A1836" s="221"/>
      <c r="B1836" s="221"/>
      <c r="C1836" s="221"/>
      <c r="D1836" s="212"/>
    </row>
    <row r="1837" spans="1:4" ht="20.25" customHeight="1" x14ac:dyDescent="0.3">
      <c r="A1837" s="221"/>
      <c r="B1837" s="221"/>
      <c r="C1837" s="221"/>
      <c r="D1837" s="212"/>
    </row>
    <row r="1838" spans="1:4" ht="20.25" customHeight="1" x14ac:dyDescent="0.3">
      <c r="A1838" s="221"/>
      <c r="B1838" s="221"/>
      <c r="C1838" s="221"/>
      <c r="D1838" s="212"/>
    </row>
    <row r="1839" spans="1:4" ht="20.25" customHeight="1" x14ac:dyDescent="0.3">
      <c r="A1839" s="221"/>
      <c r="B1839" s="221"/>
      <c r="C1839" s="221"/>
      <c r="D1839" s="212"/>
    </row>
    <row r="1840" spans="1:4" ht="20.25" customHeight="1" x14ac:dyDescent="0.3">
      <c r="A1840" s="221"/>
      <c r="B1840" s="221"/>
      <c r="C1840" s="221"/>
      <c r="D1840" s="212"/>
    </row>
    <row r="1841" spans="1:4" ht="20.25" customHeight="1" x14ac:dyDescent="0.3">
      <c r="A1841" s="221"/>
      <c r="B1841" s="221"/>
      <c r="C1841" s="221"/>
      <c r="D1841" s="212"/>
    </row>
    <row r="1842" spans="1:4" ht="20.25" customHeight="1" x14ac:dyDescent="0.3">
      <c r="A1842" s="221"/>
      <c r="B1842" s="221"/>
      <c r="C1842" s="221"/>
      <c r="D1842" s="212"/>
    </row>
    <row r="1843" spans="1:4" ht="20.25" customHeight="1" x14ac:dyDescent="0.3">
      <c r="A1843" s="221"/>
      <c r="B1843" s="221"/>
      <c r="C1843" s="221"/>
      <c r="D1843" s="212"/>
    </row>
    <row r="1844" spans="1:4" ht="20.25" customHeight="1" x14ac:dyDescent="0.3">
      <c r="A1844" s="221"/>
      <c r="B1844" s="221"/>
      <c r="C1844" s="221"/>
      <c r="D1844" s="212"/>
    </row>
    <row r="1845" spans="1:4" ht="20.25" customHeight="1" x14ac:dyDescent="0.3">
      <c r="A1845" s="221"/>
      <c r="B1845" s="221"/>
      <c r="C1845" s="221"/>
      <c r="D1845" s="212"/>
    </row>
    <row r="1846" spans="1:4" ht="20.25" customHeight="1" x14ac:dyDescent="0.3">
      <c r="A1846" s="221"/>
      <c r="B1846" s="221"/>
      <c r="C1846" s="221"/>
      <c r="D1846" s="212"/>
    </row>
    <row r="1847" spans="1:4" ht="20.25" customHeight="1" x14ac:dyDescent="0.3">
      <c r="A1847" s="221"/>
      <c r="B1847" s="221"/>
      <c r="C1847" s="221"/>
      <c r="D1847" s="212"/>
    </row>
    <row r="1848" spans="1:4" ht="20.25" customHeight="1" x14ac:dyDescent="0.3">
      <c r="A1848" s="221"/>
      <c r="B1848" s="221"/>
      <c r="C1848" s="221"/>
      <c r="D1848" s="212"/>
    </row>
    <row r="1849" spans="1:4" ht="20.25" customHeight="1" x14ac:dyDescent="0.3">
      <c r="A1849" s="221"/>
      <c r="B1849" s="221"/>
      <c r="C1849" s="221"/>
      <c r="D1849" s="212"/>
    </row>
    <row r="1850" spans="1:4" ht="20.25" customHeight="1" x14ac:dyDescent="0.3">
      <c r="A1850" s="221"/>
      <c r="B1850" s="221"/>
      <c r="C1850" s="221"/>
      <c r="D1850" s="212"/>
    </row>
    <row r="1851" spans="1:4" ht="20.25" customHeight="1" x14ac:dyDescent="0.3">
      <c r="A1851" s="221"/>
      <c r="B1851" s="221"/>
      <c r="C1851" s="221"/>
      <c r="D1851" s="212"/>
    </row>
    <row r="1852" spans="1:4" ht="20.25" customHeight="1" x14ac:dyDescent="0.3">
      <c r="A1852" s="221"/>
      <c r="B1852" s="221"/>
      <c r="C1852" s="221"/>
      <c r="D1852" s="212"/>
    </row>
    <row r="1853" spans="1:4" ht="20.25" customHeight="1" x14ac:dyDescent="0.3">
      <c r="A1853" s="221"/>
      <c r="B1853" s="221"/>
      <c r="C1853" s="221"/>
      <c r="D1853" s="212"/>
    </row>
    <row r="1854" spans="1:4" ht="20.25" customHeight="1" x14ac:dyDescent="0.3">
      <c r="A1854" s="221"/>
      <c r="B1854" s="221"/>
      <c r="C1854" s="221"/>
      <c r="D1854" s="212"/>
    </row>
    <row r="1855" spans="1:4" ht="20.25" customHeight="1" x14ac:dyDescent="0.3">
      <c r="A1855" s="221"/>
      <c r="B1855" s="221"/>
      <c r="C1855" s="221"/>
      <c r="D1855" s="212"/>
    </row>
    <row r="1856" spans="1:4" ht="20.25" customHeight="1" x14ac:dyDescent="0.3">
      <c r="A1856" s="221"/>
      <c r="B1856" s="221"/>
      <c r="C1856" s="221"/>
      <c r="D1856" s="212"/>
    </row>
    <row r="1857" spans="1:4" ht="20.25" customHeight="1" x14ac:dyDescent="0.3">
      <c r="A1857" s="221"/>
      <c r="B1857" s="221"/>
      <c r="C1857" s="221"/>
      <c r="D1857" s="212"/>
    </row>
    <row r="1858" spans="1:4" ht="20.25" customHeight="1" x14ac:dyDescent="0.3">
      <c r="A1858" s="221"/>
      <c r="B1858" s="221"/>
      <c r="C1858" s="221"/>
      <c r="D1858" s="212"/>
    </row>
    <row r="1859" spans="1:4" ht="20.25" customHeight="1" x14ac:dyDescent="0.3">
      <c r="A1859" s="221"/>
      <c r="B1859" s="221"/>
      <c r="C1859" s="221"/>
      <c r="D1859" s="212"/>
    </row>
    <row r="1860" spans="1:4" ht="20.25" customHeight="1" x14ac:dyDescent="0.3">
      <c r="A1860" s="221"/>
      <c r="B1860" s="221"/>
      <c r="C1860" s="221"/>
      <c r="D1860" s="212"/>
    </row>
    <row r="1861" spans="1:4" ht="20.25" customHeight="1" x14ac:dyDescent="0.3">
      <c r="A1861" s="221"/>
      <c r="B1861" s="221"/>
      <c r="C1861" s="221"/>
      <c r="D1861" s="212"/>
    </row>
    <row r="1862" spans="1:4" ht="20.25" customHeight="1" x14ac:dyDescent="0.3">
      <c r="A1862" s="221"/>
      <c r="B1862" s="221"/>
      <c r="C1862" s="221"/>
      <c r="D1862" s="212"/>
    </row>
    <row r="1863" spans="1:4" ht="20.25" customHeight="1" x14ac:dyDescent="0.3">
      <c r="A1863" s="221"/>
      <c r="B1863" s="221"/>
      <c r="C1863" s="221"/>
      <c r="D1863" s="212"/>
    </row>
    <row r="1864" spans="1:4" ht="20.25" customHeight="1" x14ac:dyDescent="0.3">
      <c r="A1864" s="221"/>
      <c r="B1864" s="221"/>
      <c r="C1864" s="221"/>
      <c r="D1864" s="212"/>
    </row>
    <row r="1865" spans="1:4" ht="20.25" customHeight="1" x14ac:dyDescent="0.3">
      <c r="A1865" s="221"/>
      <c r="B1865" s="221"/>
      <c r="C1865" s="221"/>
      <c r="D1865" s="212"/>
    </row>
    <row r="1866" spans="1:4" ht="20.25" customHeight="1" x14ac:dyDescent="0.3">
      <c r="A1866" s="221"/>
      <c r="B1866" s="221"/>
      <c r="C1866" s="221"/>
      <c r="D1866" s="212"/>
    </row>
    <row r="1867" spans="1:4" ht="20.25" customHeight="1" x14ac:dyDescent="0.3">
      <c r="A1867" s="221"/>
      <c r="B1867" s="221"/>
      <c r="C1867" s="221"/>
      <c r="D1867" s="212"/>
    </row>
    <row r="1868" spans="1:4" ht="20.25" customHeight="1" x14ac:dyDescent="0.3">
      <c r="A1868" s="221"/>
      <c r="B1868" s="221"/>
      <c r="C1868" s="221"/>
      <c r="D1868" s="212"/>
    </row>
    <row r="1869" spans="1:4" ht="20.25" customHeight="1" x14ac:dyDescent="0.3">
      <c r="A1869" s="221"/>
      <c r="B1869" s="221"/>
      <c r="C1869" s="221"/>
      <c r="D1869" s="212"/>
    </row>
    <row r="1870" spans="1:4" ht="20.25" customHeight="1" x14ac:dyDescent="0.3">
      <c r="A1870" s="221"/>
      <c r="B1870" s="221"/>
      <c r="C1870" s="221"/>
      <c r="D1870" s="212"/>
    </row>
    <row r="1871" spans="1:4" ht="20.25" customHeight="1" x14ac:dyDescent="0.3">
      <c r="A1871" s="221"/>
      <c r="B1871" s="221"/>
      <c r="C1871" s="221"/>
      <c r="D1871" s="212"/>
    </row>
    <row r="1872" spans="1:4" ht="20.25" customHeight="1" x14ac:dyDescent="0.3">
      <c r="A1872" s="221"/>
      <c r="B1872" s="221"/>
      <c r="C1872" s="221"/>
      <c r="D1872" s="212"/>
    </row>
    <row r="1873" spans="1:4" ht="20.25" customHeight="1" x14ac:dyDescent="0.3">
      <c r="A1873" s="221"/>
      <c r="B1873" s="221"/>
      <c r="C1873" s="221"/>
      <c r="D1873" s="212"/>
    </row>
    <row r="1874" spans="1:4" ht="20.25" customHeight="1" x14ac:dyDescent="0.3">
      <c r="A1874" s="221"/>
      <c r="B1874" s="221"/>
      <c r="C1874" s="221"/>
      <c r="D1874" s="212"/>
    </row>
    <row r="1875" spans="1:4" ht="20.25" customHeight="1" x14ac:dyDescent="0.3">
      <c r="A1875" s="221"/>
      <c r="B1875" s="221"/>
      <c r="C1875" s="221"/>
      <c r="D1875" s="212"/>
    </row>
    <row r="1876" spans="1:4" ht="20.25" customHeight="1" x14ac:dyDescent="0.3">
      <c r="A1876" s="221"/>
      <c r="B1876" s="221"/>
      <c r="C1876" s="221"/>
      <c r="D1876" s="212"/>
    </row>
    <row r="1877" spans="1:4" ht="20.25" customHeight="1" x14ac:dyDescent="0.3">
      <c r="A1877" s="221"/>
      <c r="B1877" s="221"/>
      <c r="C1877" s="221"/>
      <c r="D1877" s="212"/>
    </row>
    <row r="1878" spans="1:4" ht="20.25" customHeight="1" x14ac:dyDescent="0.3">
      <c r="A1878" s="221"/>
      <c r="B1878" s="221"/>
      <c r="C1878" s="221"/>
      <c r="D1878" s="212"/>
    </row>
    <row r="1879" spans="1:4" ht="20.25" customHeight="1" x14ac:dyDescent="0.3">
      <c r="A1879" s="221"/>
      <c r="B1879" s="221"/>
      <c r="C1879" s="221"/>
      <c r="D1879" s="212"/>
    </row>
    <row r="1880" spans="1:4" ht="20.25" customHeight="1" x14ac:dyDescent="0.3">
      <c r="A1880" s="221"/>
      <c r="B1880" s="221"/>
      <c r="C1880" s="221"/>
      <c r="D1880" s="212"/>
    </row>
    <row r="1881" spans="1:4" ht="20.25" customHeight="1" x14ac:dyDescent="0.3">
      <c r="A1881" s="221"/>
      <c r="B1881" s="221"/>
      <c r="C1881" s="221"/>
      <c r="D1881" s="212"/>
    </row>
    <row r="1882" spans="1:4" ht="20.25" customHeight="1" x14ac:dyDescent="0.3">
      <c r="A1882" s="221"/>
      <c r="B1882" s="221"/>
      <c r="C1882" s="221"/>
      <c r="D1882" s="212"/>
    </row>
    <row r="1883" spans="1:4" ht="20.25" customHeight="1" x14ac:dyDescent="0.3">
      <c r="A1883" s="221"/>
      <c r="B1883" s="221"/>
      <c r="C1883" s="221"/>
      <c r="D1883" s="212"/>
    </row>
    <row r="1884" spans="1:4" ht="20.25" customHeight="1" x14ac:dyDescent="0.3">
      <c r="A1884" s="221"/>
      <c r="B1884" s="221"/>
      <c r="C1884" s="221"/>
      <c r="D1884" s="212"/>
    </row>
    <row r="1885" spans="1:4" ht="20.25" customHeight="1" x14ac:dyDescent="0.3">
      <c r="A1885" s="221"/>
      <c r="B1885" s="221"/>
      <c r="C1885" s="221"/>
      <c r="D1885" s="212"/>
    </row>
    <row r="1886" spans="1:4" ht="20.25" customHeight="1" x14ac:dyDescent="0.3">
      <c r="A1886" s="221"/>
      <c r="B1886" s="221"/>
      <c r="C1886" s="221"/>
      <c r="D1886" s="212"/>
    </row>
    <row r="1887" spans="1:4" ht="20.25" customHeight="1" x14ac:dyDescent="0.3">
      <c r="A1887" s="221"/>
      <c r="B1887" s="221"/>
      <c r="C1887" s="221"/>
      <c r="D1887" s="212"/>
    </row>
    <row r="1888" spans="1:4" ht="20.25" customHeight="1" x14ac:dyDescent="0.3">
      <c r="A1888" s="221"/>
      <c r="B1888" s="221"/>
      <c r="C1888" s="221"/>
      <c r="D1888" s="212"/>
    </row>
    <row r="1889" spans="1:4" ht="20.25" customHeight="1" x14ac:dyDescent="0.3">
      <c r="A1889" s="221"/>
      <c r="B1889" s="221"/>
      <c r="C1889" s="221"/>
      <c r="D1889" s="212"/>
    </row>
    <row r="1890" spans="1:4" ht="20.25" customHeight="1" x14ac:dyDescent="0.3">
      <c r="A1890" s="221"/>
      <c r="B1890" s="221"/>
      <c r="C1890" s="221"/>
      <c r="D1890" s="212"/>
    </row>
    <row r="1891" spans="1:4" ht="20.25" customHeight="1" x14ac:dyDescent="0.3">
      <c r="A1891" s="221"/>
      <c r="B1891" s="221"/>
      <c r="C1891" s="221"/>
      <c r="D1891" s="212"/>
    </row>
    <row r="1892" spans="1:4" ht="20.25" customHeight="1" x14ac:dyDescent="0.3">
      <c r="A1892" s="221"/>
      <c r="B1892" s="221"/>
      <c r="C1892" s="221"/>
      <c r="D1892" s="212"/>
    </row>
    <row r="1893" spans="1:4" ht="20.25" customHeight="1" x14ac:dyDescent="0.3">
      <c r="A1893" s="221"/>
      <c r="B1893" s="221"/>
      <c r="C1893" s="221"/>
      <c r="D1893" s="212"/>
    </row>
    <row r="1894" spans="1:4" ht="20.25" customHeight="1" x14ac:dyDescent="0.3">
      <c r="A1894" s="221"/>
      <c r="B1894" s="221"/>
      <c r="C1894" s="221"/>
      <c r="D1894" s="212"/>
    </row>
    <row r="1895" spans="1:4" ht="20.25" customHeight="1" x14ac:dyDescent="0.3">
      <c r="A1895" s="221"/>
      <c r="B1895" s="221"/>
      <c r="C1895" s="221"/>
      <c r="D1895" s="212"/>
    </row>
    <row r="1896" spans="1:4" ht="20.25" customHeight="1" x14ac:dyDescent="0.3">
      <c r="A1896" s="221"/>
      <c r="B1896" s="221"/>
      <c r="C1896" s="221"/>
      <c r="D1896" s="212"/>
    </row>
    <row r="1897" spans="1:4" ht="20.25" customHeight="1" x14ac:dyDescent="0.3">
      <c r="A1897" s="221"/>
      <c r="B1897" s="221"/>
      <c r="C1897" s="221"/>
      <c r="D1897" s="212"/>
    </row>
    <row r="1898" spans="1:4" ht="20.25" customHeight="1" x14ac:dyDescent="0.3">
      <c r="A1898" s="221"/>
      <c r="B1898" s="221"/>
      <c r="C1898" s="221"/>
      <c r="D1898" s="212"/>
    </row>
    <row r="1899" spans="1:4" ht="20.25" customHeight="1" x14ac:dyDescent="0.3">
      <c r="A1899" s="221"/>
      <c r="B1899" s="221"/>
      <c r="C1899" s="221"/>
      <c r="D1899" s="212"/>
    </row>
    <row r="1900" spans="1:4" ht="20.25" customHeight="1" x14ac:dyDescent="0.3">
      <c r="A1900" s="221"/>
      <c r="B1900" s="221"/>
      <c r="C1900" s="221"/>
      <c r="D1900" s="212"/>
    </row>
    <row r="1901" spans="1:4" ht="20.25" customHeight="1" x14ac:dyDescent="0.3">
      <c r="A1901" s="221"/>
      <c r="B1901" s="221"/>
      <c r="C1901" s="221"/>
      <c r="D1901" s="212"/>
    </row>
    <row r="1902" spans="1:4" ht="20.25" customHeight="1" x14ac:dyDescent="0.3">
      <c r="A1902" s="221"/>
      <c r="B1902" s="221"/>
      <c r="C1902" s="221"/>
      <c r="D1902" s="212"/>
    </row>
    <row r="1903" spans="1:4" ht="20.25" customHeight="1" x14ac:dyDescent="0.3">
      <c r="A1903" s="221"/>
      <c r="B1903" s="221"/>
      <c r="C1903" s="221"/>
      <c r="D1903" s="212"/>
    </row>
    <row r="1904" spans="1:4" ht="20.25" customHeight="1" x14ac:dyDescent="0.3">
      <c r="A1904" s="221"/>
      <c r="B1904" s="221"/>
      <c r="C1904" s="221"/>
      <c r="D1904" s="212"/>
    </row>
    <row r="1905" spans="1:4" ht="20.25" customHeight="1" x14ac:dyDescent="0.3">
      <c r="A1905" s="221"/>
      <c r="B1905" s="221"/>
      <c r="C1905" s="221"/>
      <c r="D1905" s="212"/>
    </row>
    <row r="1906" spans="1:4" ht="20.25" customHeight="1" x14ac:dyDescent="0.3">
      <c r="A1906" s="221"/>
      <c r="B1906" s="221"/>
      <c r="C1906" s="221"/>
      <c r="D1906" s="212"/>
    </row>
    <row r="1907" spans="1:4" ht="20.25" customHeight="1" x14ac:dyDescent="0.3">
      <c r="A1907" s="221"/>
      <c r="B1907" s="221"/>
      <c r="C1907" s="221"/>
      <c r="D1907" s="212"/>
    </row>
    <row r="1908" spans="1:4" ht="20.25" customHeight="1" x14ac:dyDescent="0.3">
      <c r="A1908" s="221"/>
      <c r="B1908" s="221"/>
      <c r="C1908" s="221"/>
      <c r="D1908" s="212"/>
    </row>
    <row r="1909" spans="1:4" ht="20.25" customHeight="1" x14ac:dyDescent="0.3">
      <c r="A1909" s="221"/>
      <c r="B1909" s="221"/>
      <c r="C1909" s="221"/>
      <c r="D1909" s="212"/>
    </row>
    <row r="1910" spans="1:4" ht="20.25" customHeight="1" x14ac:dyDescent="0.3">
      <c r="A1910" s="221"/>
      <c r="B1910" s="221"/>
      <c r="C1910" s="221"/>
      <c r="D1910" s="212"/>
    </row>
    <row r="1911" spans="1:4" ht="20.25" customHeight="1" x14ac:dyDescent="0.3">
      <c r="A1911" s="221"/>
      <c r="B1911" s="221"/>
      <c r="C1911" s="221"/>
      <c r="D1911" s="212"/>
    </row>
    <row r="1912" spans="1:4" ht="20.25" customHeight="1" x14ac:dyDescent="0.3">
      <c r="A1912" s="221"/>
      <c r="B1912" s="221"/>
      <c r="C1912" s="221"/>
      <c r="D1912" s="212"/>
    </row>
    <row r="1913" spans="1:4" ht="20.25" customHeight="1" x14ac:dyDescent="0.3">
      <c r="A1913" s="221"/>
      <c r="B1913" s="221"/>
      <c r="C1913" s="221"/>
      <c r="D1913" s="212"/>
    </row>
    <row r="1914" spans="1:4" ht="20.25" customHeight="1" x14ac:dyDescent="0.3">
      <c r="A1914" s="221"/>
      <c r="B1914" s="221"/>
      <c r="C1914" s="221"/>
      <c r="D1914" s="212"/>
    </row>
    <row r="1915" spans="1:4" ht="20.25" customHeight="1" x14ac:dyDescent="0.3">
      <c r="A1915" s="221"/>
      <c r="B1915" s="221"/>
      <c r="C1915" s="221"/>
      <c r="D1915" s="212"/>
    </row>
    <row r="1916" spans="1:4" ht="20.25" customHeight="1" x14ac:dyDescent="0.3">
      <c r="A1916" s="221"/>
      <c r="B1916" s="221"/>
      <c r="C1916" s="221"/>
      <c r="D1916" s="212"/>
    </row>
    <row r="1917" spans="1:4" ht="20.25" customHeight="1" x14ac:dyDescent="0.3">
      <c r="A1917" s="221"/>
      <c r="B1917" s="221"/>
      <c r="C1917" s="221"/>
      <c r="D1917" s="212"/>
    </row>
    <row r="1918" spans="1:4" ht="20.25" customHeight="1" x14ac:dyDescent="0.3">
      <c r="A1918" s="221"/>
      <c r="B1918" s="221"/>
      <c r="C1918" s="221"/>
      <c r="D1918" s="212"/>
    </row>
    <row r="1919" spans="1:4" ht="20.25" customHeight="1" x14ac:dyDescent="0.3">
      <c r="A1919" s="221"/>
      <c r="B1919" s="221"/>
      <c r="C1919" s="221"/>
      <c r="D1919" s="212"/>
    </row>
    <row r="1920" spans="1:4" ht="20.25" customHeight="1" x14ac:dyDescent="0.3">
      <c r="A1920" s="221"/>
      <c r="B1920" s="221"/>
      <c r="C1920" s="221"/>
      <c r="D1920" s="212"/>
    </row>
    <row r="1921" spans="1:4" ht="20.25" customHeight="1" x14ac:dyDescent="0.3">
      <c r="A1921" s="221"/>
      <c r="B1921" s="221"/>
      <c r="C1921" s="221"/>
      <c r="D1921" s="212"/>
    </row>
    <row r="1922" spans="1:4" ht="20.25" customHeight="1" x14ac:dyDescent="0.3">
      <c r="A1922" s="221"/>
      <c r="B1922" s="221"/>
      <c r="C1922" s="221"/>
      <c r="D1922" s="212"/>
    </row>
    <row r="1923" spans="1:4" ht="20.25" customHeight="1" x14ac:dyDescent="0.3">
      <c r="A1923" s="221"/>
      <c r="B1923" s="221"/>
      <c r="C1923" s="221"/>
      <c r="D1923" s="212"/>
    </row>
    <row r="1924" spans="1:4" ht="20.25" customHeight="1" x14ac:dyDescent="0.3">
      <c r="A1924" s="221"/>
      <c r="B1924" s="221"/>
      <c r="C1924" s="221"/>
      <c r="D1924" s="212"/>
    </row>
    <row r="1925" spans="1:4" ht="20.25" customHeight="1" x14ac:dyDescent="0.3">
      <c r="A1925" s="221"/>
      <c r="B1925" s="221"/>
      <c r="C1925" s="221"/>
      <c r="D1925" s="212"/>
    </row>
    <row r="1926" spans="1:4" ht="20.25" customHeight="1" x14ac:dyDescent="0.3">
      <c r="A1926" s="221"/>
      <c r="B1926" s="221"/>
      <c r="C1926" s="221"/>
      <c r="D1926" s="212"/>
    </row>
    <row r="1927" spans="1:4" ht="20.25" customHeight="1" x14ac:dyDescent="0.3">
      <c r="A1927" s="221"/>
      <c r="B1927" s="221"/>
      <c r="C1927" s="221"/>
      <c r="D1927" s="212"/>
    </row>
    <row r="1928" spans="1:4" ht="20.25" customHeight="1" x14ac:dyDescent="0.3">
      <c r="A1928" s="221"/>
      <c r="B1928" s="221"/>
      <c r="C1928" s="221"/>
      <c r="D1928" s="212"/>
    </row>
    <row r="1929" spans="1:4" ht="20.25" customHeight="1" x14ac:dyDescent="0.3">
      <c r="A1929" s="221"/>
      <c r="B1929" s="221"/>
      <c r="C1929" s="221"/>
      <c r="D1929" s="212"/>
    </row>
    <row r="1930" spans="1:4" ht="20.25" customHeight="1" x14ac:dyDescent="0.3">
      <c r="A1930" s="221"/>
      <c r="B1930" s="221"/>
      <c r="C1930" s="221"/>
      <c r="D1930" s="212"/>
    </row>
    <row r="1931" spans="1:4" ht="20.25" customHeight="1" x14ac:dyDescent="0.3">
      <c r="A1931" s="221"/>
      <c r="B1931" s="221"/>
      <c r="C1931" s="221"/>
      <c r="D1931" s="212"/>
    </row>
    <row r="1932" spans="1:4" ht="20.25" customHeight="1" x14ac:dyDescent="0.3">
      <c r="A1932" s="221"/>
      <c r="B1932" s="221"/>
      <c r="C1932" s="221"/>
      <c r="D1932" s="212"/>
    </row>
    <row r="1933" spans="1:4" ht="20.25" customHeight="1" x14ac:dyDescent="0.3">
      <c r="A1933" s="221"/>
      <c r="B1933" s="221"/>
      <c r="C1933" s="221"/>
      <c r="D1933" s="212"/>
    </row>
    <row r="1934" spans="1:4" ht="20.25" customHeight="1" x14ac:dyDescent="0.3">
      <c r="A1934" s="221"/>
      <c r="B1934" s="221"/>
      <c r="C1934" s="221"/>
      <c r="D1934" s="212"/>
    </row>
    <row r="1935" spans="1:4" ht="20.25" customHeight="1" x14ac:dyDescent="0.3">
      <c r="A1935" s="221"/>
      <c r="B1935" s="221"/>
      <c r="C1935" s="221"/>
      <c r="D1935" s="212"/>
    </row>
    <row r="1936" spans="1:4" ht="20.25" customHeight="1" x14ac:dyDescent="0.3">
      <c r="A1936" s="221"/>
      <c r="B1936" s="221"/>
      <c r="C1936" s="221"/>
      <c r="D1936" s="212"/>
    </row>
    <row r="1937" spans="1:4" ht="20.25" customHeight="1" x14ac:dyDescent="0.3">
      <c r="A1937" s="221"/>
      <c r="B1937" s="221"/>
      <c r="C1937" s="221"/>
      <c r="D1937" s="212"/>
    </row>
    <row r="1938" spans="1:4" ht="20.25" customHeight="1" x14ac:dyDescent="0.3">
      <c r="A1938" s="221"/>
      <c r="B1938" s="221"/>
      <c r="C1938" s="221"/>
      <c r="D1938" s="212"/>
    </row>
    <row r="1939" spans="1:4" ht="20.25" customHeight="1" x14ac:dyDescent="0.3">
      <c r="A1939" s="221"/>
      <c r="B1939" s="221"/>
      <c r="C1939" s="221"/>
      <c r="D1939" s="212"/>
    </row>
    <row r="1940" spans="1:4" ht="20.25" customHeight="1" x14ac:dyDescent="0.3">
      <c r="A1940" s="221"/>
      <c r="B1940" s="221"/>
      <c r="C1940" s="221"/>
      <c r="D1940" s="212"/>
    </row>
    <row r="1941" spans="1:4" ht="20.25" customHeight="1" x14ac:dyDescent="0.3">
      <c r="A1941" s="221"/>
      <c r="B1941" s="221"/>
      <c r="C1941" s="221"/>
      <c r="D1941" s="212"/>
    </row>
    <row r="1942" spans="1:4" ht="20.25" customHeight="1" x14ac:dyDescent="0.3">
      <c r="A1942" s="221"/>
      <c r="B1942" s="221"/>
      <c r="C1942" s="221"/>
      <c r="D1942" s="212"/>
    </row>
    <row r="1943" spans="1:4" ht="20.25" customHeight="1" x14ac:dyDescent="0.3">
      <c r="A1943" s="221"/>
      <c r="B1943" s="221"/>
      <c r="C1943" s="221"/>
      <c r="D1943" s="212"/>
    </row>
    <row r="1944" spans="1:4" ht="20.25" customHeight="1" x14ac:dyDescent="0.3">
      <c r="A1944" s="221"/>
      <c r="B1944" s="221"/>
      <c r="C1944" s="221"/>
      <c r="D1944" s="212"/>
    </row>
    <row r="1945" spans="1:4" ht="20.25" customHeight="1" x14ac:dyDescent="0.3">
      <c r="A1945" s="221"/>
      <c r="B1945" s="221"/>
      <c r="C1945" s="221"/>
      <c r="D1945" s="212"/>
    </row>
    <row r="1946" spans="1:4" ht="20.25" customHeight="1" x14ac:dyDescent="0.3">
      <c r="A1946" s="221"/>
      <c r="B1946" s="221"/>
      <c r="C1946" s="221"/>
      <c r="D1946" s="212"/>
    </row>
    <row r="1947" spans="1:4" ht="20.25" customHeight="1" x14ac:dyDescent="0.3">
      <c r="A1947" s="221"/>
      <c r="B1947" s="221"/>
      <c r="C1947" s="221"/>
      <c r="D1947" s="212"/>
    </row>
    <row r="1948" spans="1:4" ht="20.25" customHeight="1" x14ac:dyDescent="0.3">
      <c r="A1948" s="221"/>
      <c r="B1948" s="221"/>
      <c r="C1948" s="221"/>
      <c r="D1948" s="212"/>
    </row>
    <row r="1949" spans="1:4" ht="20.25" customHeight="1" x14ac:dyDescent="0.3">
      <c r="A1949" s="221"/>
      <c r="B1949" s="221"/>
      <c r="C1949" s="221"/>
      <c r="D1949" s="212"/>
    </row>
    <row r="1950" spans="1:4" ht="20.25" customHeight="1" x14ac:dyDescent="0.3">
      <c r="A1950" s="221"/>
      <c r="B1950" s="221"/>
      <c r="C1950" s="221"/>
      <c r="D1950" s="212"/>
    </row>
    <row r="1951" spans="1:4" ht="20.25" customHeight="1" x14ac:dyDescent="0.3">
      <c r="A1951" s="221"/>
      <c r="B1951" s="221"/>
      <c r="C1951" s="221"/>
      <c r="D1951" s="212"/>
    </row>
    <row r="1952" spans="1:4" ht="20.25" customHeight="1" x14ac:dyDescent="0.3">
      <c r="A1952" s="221"/>
      <c r="B1952" s="221"/>
      <c r="C1952" s="221"/>
      <c r="D1952" s="212"/>
    </row>
    <row r="1953" spans="1:4" ht="20.25" customHeight="1" x14ac:dyDescent="0.3">
      <c r="A1953" s="221"/>
      <c r="B1953" s="221"/>
      <c r="C1953" s="221"/>
      <c r="D1953" s="212"/>
    </row>
    <row r="1954" spans="1:4" ht="20.25" customHeight="1" x14ac:dyDescent="0.3">
      <c r="A1954" s="221"/>
      <c r="B1954" s="221"/>
      <c r="C1954" s="221"/>
      <c r="D1954" s="212"/>
    </row>
    <row r="1955" spans="1:4" ht="20.25" customHeight="1" x14ac:dyDescent="0.3">
      <c r="A1955" s="221"/>
      <c r="B1955" s="221"/>
      <c r="C1955" s="221"/>
      <c r="D1955" s="212"/>
    </row>
    <row r="1956" spans="1:4" ht="20.25" customHeight="1" x14ac:dyDescent="0.3">
      <c r="A1956" s="221"/>
      <c r="B1956" s="221"/>
      <c r="C1956" s="221"/>
      <c r="D1956" s="212"/>
    </row>
    <row r="1957" spans="1:4" ht="20.25" customHeight="1" x14ac:dyDescent="0.3">
      <c r="A1957" s="221"/>
      <c r="B1957" s="221"/>
      <c r="C1957" s="221"/>
      <c r="D1957" s="212"/>
    </row>
    <row r="1958" spans="1:4" ht="20.25" customHeight="1" x14ac:dyDescent="0.3">
      <c r="A1958" s="221"/>
      <c r="B1958" s="221"/>
      <c r="C1958" s="221"/>
      <c r="D1958" s="212"/>
    </row>
    <row r="1959" spans="1:4" ht="20.25" customHeight="1" x14ac:dyDescent="0.3">
      <c r="A1959" s="221"/>
      <c r="B1959" s="221"/>
      <c r="C1959" s="221"/>
      <c r="D1959" s="212"/>
    </row>
    <row r="1960" spans="1:4" ht="20.25" customHeight="1" x14ac:dyDescent="0.3">
      <c r="A1960" s="221"/>
      <c r="B1960" s="221"/>
      <c r="C1960" s="221"/>
      <c r="D1960" s="212"/>
    </row>
    <row r="1961" spans="1:4" ht="20.25" customHeight="1" x14ac:dyDescent="0.3">
      <c r="A1961" s="221"/>
      <c r="B1961" s="221"/>
      <c r="C1961" s="221"/>
      <c r="D1961" s="212"/>
    </row>
    <row r="1962" spans="1:4" ht="20.25" customHeight="1" x14ac:dyDescent="0.3">
      <c r="A1962" s="221"/>
      <c r="B1962" s="221"/>
      <c r="C1962" s="221"/>
      <c r="D1962" s="212"/>
    </row>
    <row r="1963" spans="1:4" ht="20.25" customHeight="1" x14ac:dyDescent="0.3">
      <c r="A1963" s="221"/>
      <c r="B1963" s="221"/>
      <c r="C1963" s="221"/>
      <c r="D1963" s="212"/>
    </row>
    <row r="1964" spans="1:4" ht="20.25" customHeight="1" x14ac:dyDescent="0.3">
      <c r="A1964" s="221"/>
      <c r="B1964" s="221"/>
      <c r="C1964" s="221"/>
      <c r="D1964" s="212"/>
    </row>
    <row r="1965" spans="1:4" ht="20.25" customHeight="1" x14ac:dyDescent="0.3">
      <c r="A1965" s="221"/>
      <c r="B1965" s="221"/>
      <c r="C1965" s="221"/>
      <c r="D1965" s="212"/>
    </row>
    <row r="1966" spans="1:4" ht="20.25" customHeight="1" x14ac:dyDescent="0.3">
      <c r="A1966" s="221"/>
      <c r="B1966" s="221"/>
      <c r="C1966" s="221"/>
      <c r="D1966" s="212"/>
    </row>
    <row r="1967" spans="1:4" ht="20.25" customHeight="1" x14ac:dyDescent="0.3">
      <c r="A1967" s="221"/>
      <c r="B1967" s="221"/>
      <c r="C1967" s="221"/>
      <c r="D1967" s="212"/>
    </row>
    <row r="1968" spans="1:4" ht="20.25" customHeight="1" x14ac:dyDescent="0.3">
      <c r="A1968" s="221"/>
      <c r="B1968" s="221"/>
      <c r="C1968" s="221"/>
      <c r="D1968" s="212"/>
    </row>
    <row r="1969" spans="1:4" ht="20.25" customHeight="1" x14ac:dyDescent="0.3">
      <c r="A1969" s="221"/>
      <c r="B1969" s="221"/>
      <c r="C1969" s="221"/>
      <c r="D1969" s="212"/>
    </row>
    <row r="1970" spans="1:4" ht="20.25" customHeight="1" x14ac:dyDescent="0.3">
      <c r="A1970" s="221"/>
      <c r="B1970" s="221"/>
      <c r="C1970" s="221"/>
      <c r="D1970" s="212"/>
    </row>
    <row r="1971" spans="1:4" ht="20.25" customHeight="1" x14ac:dyDescent="0.3">
      <c r="A1971" s="221"/>
      <c r="B1971" s="221"/>
      <c r="C1971" s="221"/>
      <c r="D1971" s="212"/>
    </row>
    <row r="1972" spans="1:4" ht="20.25" customHeight="1" x14ac:dyDescent="0.3">
      <c r="A1972" s="221"/>
      <c r="B1972" s="221"/>
      <c r="C1972" s="221"/>
      <c r="D1972" s="212"/>
    </row>
    <row r="1973" spans="1:4" ht="20.25" customHeight="1" x14ac:dyDescent="0.3">
      <c r="A1973" s="221"/>
      <c r="B1973" s="221"/>
      <c r="C1973" s="221"/>
      <c r="D1973" s="212"/>
    </row>
    <row r="1974" spans="1:4" ht="20.25" customHeight="1" x14ac:dyDescent="0.3">
      <c r="A1974" s="221"/>
      <c r="B1974" s="221"/>
      <c r="C1974" s="221"/>
      <c r="D1974" s="212"/>
    </row>
    <row r="1975" spans="1:4" ht="20.25" customHeight="1" x14ac:dyDescent="0.3">
      <c r="A1975" s="221"/>
      <c r="B1975" s="221"/>
      <c r="C1975" s="221"/>
      <c r="D1975" s="212"/>
    </row>
    <row r="1976" spans="1:4" ht="20.25" customHeight="1" x14ac:dyDescent="0.3">
      <c r="A1976" s="221"/>
      <c r="B1976" s="221"/>
      <c r="C1976" s="221"/>
      <c r="D1976" s="212"/>
    </row>
    <row r="1977" spans="1:4" ht="20.25" customHeight="1" x14ac:dyDescent="0.3">
      <c r="A1977" s="221"/>
      <c r="B1977" s="221"/>
      <c r="C1977" s="221"/>
      <c r="D1977" s="212"/>
    </row>
    <row r="1978" spans="1:4" ht="20.25" customHeight="1" x14ac:dyDescent="0.3">
      <c r="A1978" s="221"/>
      <c r="B1978" s="221"/>
      <c r="C1978" s="221"/>
      <c r="D1978" s="212"/>
    </row>
    <row r="1979" spans="1:4" ht="20.25" customHeight="1" x14ac:dyDescent="0.3">
      <c r="A1979" s="221"/>
      <c r="B1979" s="221"/>
      <c r="C1979" s="221"/>
      <c r="D1979" s="212"/>
    </row>
    <row r="1980" spans="1:4" ht="20.25" customHeight="1" x14ac:dyDescent="0.3">
      <c r="A1980" s="221"/>
      <c r="B1980" s="221"/>
      <c r="C1980" s="221"/>
      <c r="D1980" s="212"/>
    </row>
    <row r="1981" spans="1:4" ht="20.25" customHeight="1" x14ac:dyDescent="0.3">
      <c r="A1981" s="221"/>
      <c r="B1981" s="221"/>
      <c r="C1981" s="221"/>
      <c r="D1981" s="212"/>
    </row>
    <row r="1982" spans="1:4" ht="20.25" customHeight="1" x14ac:dyDescent="0.3">
      <c r="A1982" s="221"/>
      <c r="B1982" s="221"/>
      <c r="C1982" s="221"/>
      <c r="D1982" s="212"/>
    </row>
    <row r="1983" spans="1:4" ht="20.25" customHeight="1" x14ac:dyDescent="0.3">
      <c r="A1983" s="221"/>
      <c r="B1983" s="221"/>
      <c r="C1983" s="221"/>
      <c r="D1983" s="212"/>
    </row>
    <row r="1984" spans="1:4" ht="20.25" customHeight="1" x14ac:dyDescent="0.3">
      <c r="A1984" s="221"/>
      <c r="B1984" s="221"/>
      <c r="C1984" s="221"/>
      <c r="D1984" s="212"/>
    </row>
    <row r="1985" spans="1:4" ht="20.25" customHeight="1" x14ac:dyDescent="0.3">
      <c r="A1985" s="221"/>
      <c r="B1985" s="221"/>
      <c r="C1985" s="221"/>
      <c r="D1985" s="212"/>
    </row>
    <row r="1986" spans="1:4" ht="20.25" customHeight="1" x14ac:dyDescent="0.3">
      <c r="A1986" s="221"/>
      <c r="B1986" s="221"/>
      <c r="C1986" s="221"/>
      <c r="D1986" s="212"/>
    </row>
    <row r="1987" spans="1:4" ht="20.25" customHeight="1" x14ac:dyDescent="0.3">
      <c r="A1987" s="221"/>
      <c r="B1987" s="221"/>
      <c r="C1987" s="221"/>
      <c r="D1987" s="212"/>
    </row>
    <row r="1988" spans="1:4" ht="20.25" customHeight="1" x14ac:dyDescent="0.3">
      <c r="A1988" s="221"/>
      <c r="B1988" s="221"/>
      <c r="C1988" s="221"/>
      <c r="D1988" s="212"/>
    </row>
    <row r="1989" spans="1:4" ht="20.25" customHeight="1" x14ac:dyDescent="0.3">
      <c r="A1989" s="221"/>
      <c r="B1989" s="221"/>
      <c r="C1989" s="221"/>
      <c r="D1989" s="212"/>
    </row>
    <row r="1990" spans="1:4" ht="20.25" customHeight="1" x14ac:dyDescent="0.3">
      <c r="A1990" s="221"/>
      <c r="B1990" s="221"/>
      <c r="C1990" s="221"/>
      <c r="D1990" s="212"/>
    </row>
    <row r="1991" spans="1:4" ht="20.25" customHeight="1" x14ac:dyDescent="0.3">
      <c r="A1991" s="221"/>
      <c r="B1991" s="221"/>
      <c r="C1991" s="221"/>
      <c r="D1991" s="212"/>
    </row>
    <row r="1992" spans="1:4" ht="20.25" customHeight="1" x14ac:dyDescent="0.3">
      <c r="A1992" s="221"/>
      <c r="B1992" s="221"/>
      <c r="C1992" s="221"/>
      <c r="D1992" s="212"/>
    </row>
    <row r="1993" spans="1:4" ht="20.25" customHeight="1" x14ac:dyDescent="0.3">
      <c r="A1993" s="221"/>
      <c r="B1993" s="221"/>
      <c r="C1993" s="221"/>
      <c r="D1993" s="212"/>
    </row>
    <row r="1994" spans="1:4" ht="20.25" customHeight="1" x14ac:dyDescent="0.3">
      <c r="A1994" s="221"/>
      <c r="B1994" s="221"/>
      <c r="C1994" s="221"/>
      <c r="D1994" s="212"/>
    </row>
    <row r="1995" spans="1:4" ht="20.25" customHeight="1" x14ac:dyDescent="0.3">
      <c r="A1995" s="221"/>
      <c r="B1995" s="221"/>
      <c r="C1995" s="221"/>
      <c r="D1995" s="212"/>
    </row>
    <row r="1996" spans="1:4" ht="20.25" customHeight="1" x14ac:dyDescent="0.3">
      <c r="A1996" s="221"/>
      <c r="B1996" s="221"/>
      <c r="C1996" s="221"/>
      <c r="D1996" s="212"/>
    </row>
    <row r="1997" spans="1:4" ht="20.25" customHeight="1" x14ac:dyDescent="0.3">
      <c r="A1997" s="221"/>
      <c r="B1997" s="221"/>
      <c r="C1997" s="221"/>
      <c r="D1997" s="212"/>
    </row>
    <row r="1998" spans="1:4" ht="20.25" customHeight="1" x14ac:dyDescent="0.3">
      <c r="A1998" s="221"/>
      <c r="B1998" s="221"/>
      <c r="C1998" s="221"/>
      <c r="D1998" s="212"/>
    </row>
    <row r="1999" spans="1:4" ht="20.25" customHeight="1" x14ac:dyDescent="0.3">
      <c r="A1999" s="221"/>
      <c r="B1999" s="221"/>
      <c r="C1999" s="221"/>
      <c r="D1999" s="212"/>
    </row>
    <row r="2000" spans="1:4" ht="20.25" customHeight="1" x14ac:dyDescent="0.3">
      <c r="A2000" s="221"/>
      <c r="B2000" s="221"/>
      <c r="C2000" s="221"/>
      <c r="D2000" s="212"/>
    </row>
    <row r="2001" spans="1:4" ht="20.25" customHeight="1" x14ac:dyDescent="0.3">
      <c r="A2001" s="221"/>
      <c r="B2001" s="221"/>
      <c r="C2001" s="221"/>
      <c r="D2001" s="212"/>
    </row>
    <row r="2002" spans="1:4" ht="20.25" customHeight="1" x14ac:dyDescent="0.3">
      <c r="A2002" s="221"/>
      <c r="B2002" s="221"/>
      <c r="C2002" s="221"/>
      <c r="D2002" s="212"/>
    </row>
    <row r="2003" spans="1:4" ht="20.25" customHeight="1" x14ac:dyDescent="0.3">
      <c r="A2003" s="221"/>
      <c r="B2003" s="221"/>
      <c r="C2003" s="221"/>
      <c r="D2003" s="212"/>
    </row>
    <row r="2004" spans="1:4" ht="20.25" customHeight="1" x14ac:dyDescent="0.3">
      <c r="A2004" s="221"/>
      <c r="B2004" s="221"/>
      <c r="C2004" s="221"/>
      <c r="D2004" s="212"/>
    </row>
    <row r="2005" spans="1:4" ht="20.25" customHeight="1" x14ac:dyDescent="0.3">
      <c r="A2005" s="221"/>
      <c r="B2005" s="221"/>
      <c r="C2005" s="221"/>
      <c r="D2005" s="212"/>
    </row>
    <row r="2006" spans="1:4" ht="20.25" customHeight="1" x14ac:dyDescent="0.3">
      <c r="A2006" s="221"/>
      <c r="B2006" s="221"/>
      <c r="C2006" s="221"/>
      <c r="D2006" s="212"/>
    </row>
    <row r="2007" spans="1:4" ht="20.25" customHeight="1" x14ac:dyDescent="0.3">
      <c r="A2007" s="221"/>
      <c r="B2007" s="221"/>
      <c r="C2007" s="221"/>
      <c r="D2007" s="212"/>
    </row>
    <row r="2008" spans="1:4" ht="20.25" customHeight="1" x14ac:dyDescent="0.3">
      <c r="A2008" s="221"/>
      <c r="B2008" s="221"/>
      <c r="C2008" s="221"/>
      <c r="D2008" s="212"/>
    </row>
    <row r="2009" spans="1:4" ht="20.25" customHeight="1" x14ac:dyDescent="0.3">
      <c r="A2009" s="221"/>
      <c r="B2009" s="221"/>
      <c r="C2009" s="221"/>
      <c r="D2009" s="212"/>
    </row>
    <row r="2010" spans="1:4" ht="20.25" customHeight="1" x14ac:dyDescent="0.3">
      <c r="A2010" s="221"/>
      <c r="B2010" s="221"/>
      <c r="C2010" s="221"/>
      <c r="D2010" s="212"/>
    </row>
    <row r="2011" spans="1:4" ht="20.25" customHeight="1" x14ac:dyDescent="0.3">
      <c r="A2011" s="221"/>
      <c r="B2011" s="221"/>
      <c r="C2011" s="221"/>
      <c r="D2011" s="212"/>
    </row>
    <row r="2012" spans="1:4" ht="20.25" customHeight="1" x14ac:dyDescent="0.3">
      <c r="A2012" s="221"/>
      <c r="B2012" s="221"/>
      <c r="C2012" s="221"/>
      <c r="D2012" s="212"/>
    </row>
    <row r="2013" spans="1:4" ht="20.25" customHeight="1" x14ac:dyDescent="0.3">
      <c r="A2013" s="221"/>
      <c r="B2013" s="221"/>
      <c r="C2013" s="221"/>
      <c r="D2013" s="212"/>
    </row>
    <row r="2014" spans="1:4" ht="20.25" customHeight="1" x14ac:dyDescent="0.3">
      <c r="A2014" s="221"/>
      <c r="B2014" s="221"/>
      <c r="C2014" s="221"/>
      <c r="D2014" s="212"/>
    </row>
    <row r="2015" spans="1:4" ht="20.25" customHeight="1" x14ac:dyDescent="0.3">
      <c r="A2015" s="221"/>
      <c r="B2015" s="221"/>
      <c r="C2015" s="221"/>
      <c r="D2015" s="212"/>
    </row>
    <row r="2016" spans="1:4" ht="20.25" customHeight="1" x14ac:dyDescent="0.3">
      <c r="A2016" s="221"/>
      <c r="B2016" s="221"/>
      <c r="C2016" s="221"/>
      <c r="D2016" s="212"/>
    </row>
    <row r="2017" spans="1:4" ht="20.25" customHeight="1" x14ac:dyDescent="0.3">
      <c r="A2017" s="221"/>
      <c r="B2017" s="221"/>
      <c r="C2017" s="221"/>
      <c r="D2017" s="212"/>
    </row>
    <row r="2018" spans="1:4" ht="20.25" customHeight="1" x14ac:dyDescent="0.3">
      <c r="A2018" s="221"/>
      <c r="B2018" s="221"/>
      <c r="C2018" s="221"/>
      <c r="D2018" s="212"/>
    </row>
    <row r="2019" spans="1:4" ht="20.25" customHeight="1" x14ac:dyDescent="0.3">
      <c r="A2019" s="221"/>
      <c r="B2019" s="221"/>
      <c r="C2019" s="221"/>
      <c r="D2019" s="212"/>
    </row>
    <row r="2020" spans="1:4" ht="20.25" customHeight="1" x14ac:dyDescent="0.3">
      <c r="A2020" s="221"/>
      <c r="B2020" s="221"/>
      <c r="C2020" s="221"/>
      <c r="D2020" s="212"/>
    </row>
    <row r="2021" spans="1:4" ht="20.25" customHeight="1" x14ac:dyDescent="0.3">
      <c r="A2021" s="221"/>
      <c r="B2021" s="221"/>
      <c r="C2021" s="221"/>
      <c r="D2021" s="212"/>
    </row>
    <row r="2022" spans="1:4" ht="20.25" customHeight="1" x14ac:dyDescent="0.3">
      <c r="A2022" s="221"/>
      <c r="B2022" s="221"/>
      <c r="C2022" s="221"/>
      <c r="D2022" s="212"/>
    </row>
    <row r="2023" spans="1:4" ht="20.25" customHeight="1" x14ac:dyDescent="0.3">
      <c r="A2023" s="221"/>
      <c r="B2023" s="221"/>
      <c r="C2023" s="221"/>
      <c r="D2023" s="212"/>
    </row>
    <row r="2024" spans="1:4" ht="20.25" customHeight="1" x14ac:dyDescent="0.3">
      <c r="A2024" s="221"/>
      <c r="B2024" s="221"/>
      <c r="C2024" s="221"/>
      <c r="D2024" s="212"/>
    </row>
    <row r="2025" spans="1:4" ht="20.25" customHeight="1" x14ac:dyDescent="0.3">
      <c r="A2025" s="221"/>
      <c r="B2025" s="221"/>
      <c r="C2025" s="221"/>
      <c r="D2025" s="212"/>
    </row>
    <row r="2026" spans="1:4" ht="20.25" customHeight="1" x14ac:dyDescent="0.3">
      <c r="A2026" s="221"/>
      <c r="B2026" s="221"/>
      <c r="C2026" s="221"/>
      <c r="D2026" s="212"/>
    </row>
    <row r="2027" spans="1:4" ht="20.25" customHeight="1" x14ac:dyDescent="0.3">
      <c r="A2027" s="221"/>
      <c r="B2027" s="221"/>
      <c r="C2027" s="221"/>
      <c r="D2027" s="212"/>
    </row>
    <row r="2028" spans="1:4" ht="20.25" customHeight="1" x14ac:dyDescent="0.3">
      <c r="A2028" s="221"/>
      <c r="B2028" s="221"/>
      <c r="C2028" s="221"/>
      <c r="D2028" s="212"/>
    </row>
    <row r="2029" spans="1:4" ht="20.25" customHeight="1" x14ac:dyDescent="0.3">
      <c r="A2029" s="221"/>
      <c r="B2029" s="221"/>
      <c r="C2029" s="221"/>
      <c r="D2029" s="212"/>
    </row>
    <row r="2030" spans="1:4" ht="20.25" customHeight="1" x14ac:dyDescent="0.3">
      <c r="A2030" s="221"/>
      <c r="B2030" s="221"/>
      <c r="C2030" s="221"/>
      <c r="D2030" s="212"/>
    </row>
    <row r="2031" spans="1:4" ht="20.25" customHeight="1" x14ac:dyDescent="0.3">
      <c r="A2031" s="221"/>
      <c r="B2031" s="221"/>
      <c r="C2031" s="221"/>
      <c r="D2031" s="212"/>
    </row>
    <row r="2032" spans="1:4" ht="20.25" customHeight="1" x14ac:dyDescent="0.3">
      <c r="A2032" s="221"/>
      <c r="B2032" s="221"/>
      <c r="C2032" s="221"/>
      <c r="D2032" s="212"/>
    </row>
    <row r="2033" spans="1:4" ht="20.25" customHeight="1" x14ac:dyDescent="0.3">
      <c r="A2033" s="221"/>
      <c r="B2033" s="221"/>
      <c r="C2033" s="221"/>
      <c r="D2033" s="212"/>
    </row>
    <row r="2034" spans="1:4" ht="20.25" customHeight="1" x14ac:dyDescent="0.3">
      <c r="A2034" s="221"/>
      <c r="B2034" s="221"/>
      <c r="C2034" s="221"/>
      <c r="D2034" s="212"/>
    </row>
    <row r="2035" spans="1:4" ht="20.25" customHeight="1" x14ac:dyDescent="0.3">
      <c r="A2035" s="221"/>
      <c r="B2035" s="221"/>
      <c r="C2035" s="221"/>
      <c r="D2035" s="212"/>
    </row>
    <row r="2036" spans="1:4" ht="20.25" customHeight="1" x14ac:dyDescent="0.3">
      <c r="A2036" s="221"/>
      <c r="B2036" s="221"/>
      <c r="C2036" s="221"/>
      <c r="D2036" s="212"/>
    </row>
    <row r="2037" spans="1:4" ht="20.25" customHeight="1" x14ac:dyDescent="0.3">
      <c r="A2037" s="221"/>
      <c r="B2037" s="221"/>
      <c r="C2037" s="221"/>
      <c r="D2037" s="212"/>
    </row>
    <row r="2038" spans="1:4" ht="20.25" customHeight="1" x14ac:dyDescent="0.3">
      <c r="A2038" s="221"/>
      <c r="B2038" s="221"/>
      <c r="C2038" s="221"/>
      <c r="D2038" s="212"/>
    </row>
    <row r="2039" spans="1:4" ht="20.25" customHeight="1" x14ac:dyDescent="0.3">
      <c r="A2039" s="221"/>
      <c r="B2039" s="221"/>
      <c r="C2039" s="221"/>
      <c r="D2039" s="212"/>
    </row>
    <row r="2040" spans="1:4" ht="20.25" customHeight="1" x14ac:dyDescent="0.3">
      <c r="A2040" s="221"/>
      <c r="B2040" s="221"/>
      <c r="C2040" s="221"/>
      <c r="D2040" s="212"/>
    </row>
    <row r="2041" spans="1:4" ht="20.25" customHeight="1" x14ac:dyDescent="0.3">
      <c r="A2041" s="221"/>
      <c r="B2041" s="221"/>
      <c r="C2041" s="221"/>
      <c r="D2041" s="212"/>
    </row>
    <row r="2042" spans="1:4" ht="20.25" customHeight="1" x14ac:dyDescent="0.3">
      <c r="A2042" s="221"/>
      <c r="B2042" s="221"/>
      <c r="C2042" s="221"/>
      <c r="D2042" s="212"/>
    </row>
    <row r="2043" spans="1:4" ht="20.25" customHeight="1" x14ac:dyDescent="0.3">
      <c r="A2043" s="221"/>
      <c r="B2043" s="221"/>
      <c r="C2043" s="221"/>
      <c r="D2043" s="212"/>
    </row>
    <row r="2044" spans="1:4" ht="20.25" customHeight="1" x14ac:dyDescent="0.3">
      <c r="A2044" s="221"/>
      <c r="B2044" s="221"/>
      <c r="C2044" s="221"/>
      <c r="D2044" s="212"/>
    </row>
    <row r="2045" spans="1:4" ht="20.25" customHeight="1" x14ac:dyDescent="0.3">
      <c r="A2045" s="221"/>
      <c r="B2045" s="221"/>
      <c r="C2045" s="221"/>
      <c r="D2045" s="212"/>
    </row>
    <row r="2046" spans="1:4" ht="20.25" customHeight="1" x14ac:dyDescent="0.3">
      <c r="A2046" s="221"/>
      <c r="B2046" s="221"/>
      <c r="C2046" s="221"/>
      <c r="D2046" s="212"/>
    </row>
    <row r="2047" spans="1:4" ht="20.25" customHeight="1" x14ac:dyDescent="0.3">
      <c r="A2047" s="221"/>
      <c r="B2047" s="221"/>
      <c r="C2047" s="221"/>
      <c r="D2047" s="212"/>
    </row>
    <row r="2048" spans="1:4" ht="20.25" customHeight="1" x14ac:dyDescent="0.3">
      <c r="A2048" s="221"/>
      <c r="B2048" s="221"/>
      <c r="C2048" s="221"/>
      <c r="D2048" s="212"/>
    </row>
    <row r="2049" spans="1:4" ht="20.25" customHeight="1" x14ac:dyDescent="0.3">
      <c r="A2049" s="221"/>
      <c r="B2049" s="221"/>
      <c r="C2049" s="221"/>
      <c r="D2049" s="212"/>
    </row>
    <row r="2050" spans="1:4" ht="20.25" customHeight="1" x14ac:dyDescent="0.3">
      <c r="A2050" s="221"/>
      <c r="B2050" s="221"/>
      <c r="C2050" s="221"/>
      <c r="D2050" s="212"/>
    </row>
    <row r="2051" spans="1:4" ht="20.25" customHeight="1" x14ac:dyDescent="0.3">
      <c r="A2051" s="221"/>
      <c r="B2051" s="221"/>
      <c r="C2051" s="221"/>
      <c r="D2051" s="212"/>
    </row>
    <row r="2052" spans="1:4" ht="20.25" customHeight="1" x14ac:dyDescent="0.3">
      <c r="A2052" s="221"/>
      <c r="B2052" s="221"/>
      <c r="C2052" s="221"/>
      <c r="D2052" s="212"/>
    </row>
    <row r="2053" spans="1:4" ht="20.25" customHeight="1" x14ac:dyDescent="0.3">
      <c r="A2053" s="221"/>
      <c r="B2053" s="221"/>
      <c r="C2053" s="221"/>
      <c r="D2053" s="212"/>
    </row>
    <row r="2054" spans="1:4" ht="20.25" customHeight="1" x14ac:dyDescent="0.3">
      <c r="A2054" s="221"/>
      <c r="B2054" s="221"/>
      <c r="C2054" s="221"/>
      <c r="D2054" s="212"/>
    </row>
    <row r="2055" spans="1:4" ht="20.25" customHeight="1" x14ac:dyDescent="0.3">
      <c r="A2055" s="221"/>
      <c r="B2055" s="221"/>
      <c r="C2055" s="221"/>
      <c r="D2055" s="212"/>
    </row>
    <row r="2056" spans="1:4" ht="20.25" customHeight="1" x14ac:dyDescent="0.3">
      <c r="A2056" s="221"/>
      <c r="B2056" s="221"/>
      <c r="C2056" s="221"/>
      <c r="D2056" s="212"/>
    </row>
    <row r="2057" spans="1:4" ht="20.25" customHeight="1" x14ac:dyDescent="0.3">
      <c r="A2057" s="221"/>
      <c r="B2057" s="221"/>
      <c r="C2057" s="221"/>
      <c r="D2057" s="212"/>
    </row>
    <row r="2058" spans="1:4" ht="20.25" customHeight="1" x14ac:dyDescent="0.3">
      <c r="A2058" s="221"/>
      <c r="B2058" s="221"/>
      <c r="C2058" s="221"/>
      <c r="D2058" s="212"/>
    </row>
    <row r="2059" spans="1:4" ht="20.25" customHeight="1" x14ac:dyDescent="0.3">
      <c r="A2059" s="221"/>
      <c r="B2059" s="221"/>
      <c r="C2059" s="221"/>
      <c r="D2059" s="212"/>
    </row>
    <row r="2060" spans="1:4" ht="20.25" customHeight="1" x14ac:dyDescent="0.3">
      <c r="A2060" s="221"/>
      <c r="B2060" s="221"/>
      <c r="C2060" s="221"/>
      <c r="D2060" s="212"/>
    </row>
    <row r="2061" spans="1:4" ht="20.25" customHeight="1" x14ac:dyDescent="0.3">
      <c r="A2061" s="221"/>
      <c r="B2061" s="221"/>
      <c r="C2061" s="221"/>
      <c r="D2061" s="212"/>
    </row>
    <row r="2062" spans="1:4" ht="20.25" customHeight="1" x14ac:dyDescent="0.3">
      <c r="A2062" s="221"/>
      <c r="B2062" s="221"/>
      <c r="C2062" s="221"/>
      <c r="D2062" s="212"/>
    </row>
    <row r="2063" spans="1:4" ht="20.25" customHeight="1" x14ac:dyDescent="0.3">
      <c r="A2063" s="221"/>
      <c r="B2063" s="221"/>
      <c r="C2063" s="221"/>
      <c r="D2063" s="212"/>
    </row>
    <row r="2064" spans="1:4" ht="20.25" customHeight="1" x14ac:dyDescent="0.3">
      <c r="A2064" s="221"/>
      <c r="B2064" s="221"/>
      <c r="C2064" s="221"/>
      <c r="D2064" s="212"/>
    </row>
    <row r="2065" spans="1:4" ht="20.25" customHeight="1" x14ac:dyDescent="0.3">
      <c r="A2065" s="221"/>
      <c r="B2065" s="221"/>
      <c r="C2065" s="221"/>
      <c r="D2065" s="212"/>
    </row>
    <row r="2066" spans="1:4" ht="20.25" customHeight="1" x14ac:dyDescent="0.3">
      <c r="A2066" s="221"/>
      <c r="B2066" s="221"/>
      <c r="C2066" s="221"/>
      <c r="D2066" s="212"/>
    </row>
    <row r="2067" spans="1:4" ht="20.25" customHeight="1" x14ac:dyDescent="0.3">
      <c r="A2067" s="221"/>
      <c r="B2067" s="221"/>
      <c r="C2067" s="221"/>
      <c r="D2067" s="212"/>
    </row>
    <row r="2068" spans="1:4" ht="20.25" customHeight="1" x14ac:dyDescent="0.3">
      <c r="A2068" s="221"/>
      <c r="B2068" s="221"/>
      <c r="C2068" s="221"/>
      <c r="D2068" s="212"/>
    </row>
    <row r="2069" spans="1:4" ht="20.25" customHeight="1" x14ac:dyDescent="0.3">
      <c r="A2069" s="221"/>
      <c r="B2069" s="221"/>
      <c r="C2069" s="221"/>
      <c r="D2069" s="212"/>
    </row>
    <row r="2070" spans="1:4" ht="20.25" customHeight="1" x14ac:dyDescent="0.3">
      <c r="A2070" s="221"/>
      <c r="B2070" s="221"/>
      <c r="C2070" s="221"/>
      <c r="D2070" s="212"/>
    </row>
    <row r="2071" spans="1:4" ht="20.25" customHeight="1" x14ac:dyDescent="0.3">
      <c r="A2071" s="221"/>
      <c r="B2071" s="221"/>
      <c r="C2071" s="221"/>
      <c r="D2071" s="212"/>
    </row>
    <row r="2072" spans="1:4" ht="20.25" customHeight="1" x14ac:dyDescent="0.3">
      <c r="A2072" s="221"/>
      <c r="B2072" s="221"/>
      <c r="C2072" s="221"/>
      <c r="D2072" s="212"/>
    </row>
    <row r="2073" spans="1:4" ht="20.25" customHeight="1" x14ac:dyDescent="0.3">
      <c r="A2073" s="221"/>
      <c r="B2073" s="221"/>
      <c r="C2073" s="221"/>
      <c r="D2073" s="212"/>
    </row>
    <row r="2074" spans="1:4" ht="20.25" customHeight="1" x14ac:dyDescent="0.3">
      <c r="A2074" s="221"/>
      <c r="B2074" s="221"/>
      <c r="C2074" s="221"/>
      <c r="D2074" s="212"/>
    </row>
    <row r="2075" spans="1:4" ht="20.25" customHeight="1" x14ac:dyDescent="0.3">
      <c r="A2075" s="221"/>
      <c r="B2075" s="221"/>
      <c r="C2075" s="221"/>
      <c r="D2075" s="212"/>
    </row>
    <row r="2076" spans="1:4" ht="20.25" customHeight="1" x14ac:dyDescent="0.3">
      <c r="A2076" s="221"/>
      <c r="B2076" s="221"/>
      <c r="C2076" s="221"/>
      <c r="D2076" s="212"/>
    </row>
    <row r="2077" spans="1:4" ht="20.25" customHeight="1" x14ac:dyDescent="0.3">
      <c r="A2077" s="221"/>
      <c r="B2077" s="221"/>
      <c r="C2077" s="221"/>
      <c r="D2077" s="212"/>
    </row>
    <row r="2078" spans="1:4" ht="20.25" customHeight="1" x14ac:dyDescent="0.3">
      <c r="A2078" s="221"/>
      <c r="B2078" s="221"/>
      <c r="C2078" s="221"/>
      <c r="D2078" s="212"/>
    </row>
    <row r="2079" spans="1:4" ht="20.25" customHeight="1" x14ac:dyDescent="0.3">
      <c r="A2079" s="221"/>
      <c r="B2079" s="221"/>
      <c r="C2079" s="221"/>
      <c r="D2079" s="212"/>
    </row>
    <row r="2080" spans="1:4" ht="20.25" customHeight="1" x14ac:dyDescent="0.3">
      <c r="A2080" s="221"/>
      <c r="B2080" s="221"/>
      <c r="C2080" s="221"/>
      <c r="D2080" s="212"/>
    </row>
    <row r="2081" spans="1:4" ht="20.25" customHeight="1" x14ac:dyDescent="0.3">
      <c r="A2081" s="221"/>
      <c r="B2081" s="221"/>
      <c r="C2081" s="221"/>
      <c r="D2081" s="212"/>
    </row>
    <row r="2082" spans="1:4" ht="20.25" customHeight="1" x14ac:dyDescent="0.3">
      <c r="A2082" s="221"/>
      <c r="B2082" s="221"/>
      <c r="C2082" s="221"/>
      <c r="D2082" s="212"/>
    </row>
    <row r="2083" spans="1:4" ht="20.25" customHeight="1" x14ac:dyDescent="0.3">
      <c r="A2083" s="221"/>
      <c r="B2083" s="221"/>
      <c r="C2083" s="221"/>
      <c r="D2083" s="212"/>
    </row>
    <row r="2084" spans="1:4" ht="20.25" customHeight="1" x14ac:dyDescent="0.3">
      <c r="A2084" s="221"/>
      <c r="B2084" s="221"/>
      <c r="C2084" s="221"/>
      <c r="D2084" s="212"/>
    </row>
    <row r="2085" spans="1:4" ht="20.25" customHeight="1" x14ac:dyDescent="0.3">
      <c r="A2085" s="221"/>
      <c r="B2085" s="221"/>
      <c r="C2085" s="221"/>
      <c r="D2085" s="212"/>
    </row>
    <row r="2086" spans="1:4" ht="20.25" customHeight="1" x14ac:dyDescent="0.3">
      <c r="A2086" s="221"/>
      <c r="B2086" s="221"/>
      <c r="C2086" s="221"/>
      <c r="D2086" s="212"/>
    </row>
    <row r="2087" spans="1:4" ht="20.25" customHeight="1" x14ac:dyDescent="0.3">
      <c r="A2087" s="221"/>
      <c r="B2087" s="221"/>
      <c r="C2087" s="221"/>
      <c r="D2087" s="212"/>
    </row>
    <row r="2088" spans="1:4" ht="20.25" customHeight="1" x14ac:dyDescent="0.3">
      <c r="A2088" s="221"/>
      <c r="B2088" s="221"/>
      <c r="C2088" s="221"/>
      <c r="D2088" s="212"/>
    </row>
    <row r="2089" spans="1:4" ht="20.25" customHeight="1" x14ac:dyDescent="0.3">
      <c r="A2089" s="221"/>
      <c r="B2089" s="221"/>
      <c r="C2089" s="221"/>
      <c r="D2089" s="212"/>
    </row>
    <row r="2090" spans="1:4" ht="20.25" customHeight="1" x14ac:dyDescent="0.3">
      <c r="A2090" s="221"/>
      <c r="B2090" s="221"/>
      <c r="C2090" s="221"/>
      <c r="D2090" s="212"/>
    </row>
    <row r="2091" spans="1:4" ht="20.25" customHeight="1" x14ac:dyDescent="0.3">
      <c r="A2091" s="221"/>
      <c r="B2091" s="221"/>
      <c r="C2091" s="221"/>
      <c r="D2091" s="212"/>
    </row>
    <row r="2092" spans="1:4" ht="20.25" customHeight="1" x14ac:dyDescent="0.3">
      <c r="A2092" s="221"/>
      <c r="B2092" s="221"/>
      <c r="C2092" s="221"/>
      <c r="D2092" s="212"/>
    </row>
    <row r="2093" spans="1:4" ht="20.25" customHeight="1" x14ac:dyDescent="0.3">
      <c r="A2093" s="221"/>
      <c r="B2093" s="221"/>
      <c r="C2093" s="221"/>
      <c r="D2093" s="212"/>
    </row>
    <row r="2094" spans="1:4" ht="20.25" customHeight="1" x14ac:dyDescent="0.3">
      <c r="A2094" s="221"/>
      <c r="B2094" s="221"/>
      <c r="C2094" s="221"/>
      <c r="D2094" s="212"/>
    </row>
    <row r="2095" spans="1:4" ht="20.25" customHeight="1" x14ac:dyDescent="0.3">
      <c r="A2095" s="221"/>
      <c r="B2095" s="221"/>
      <c r="C2095" s="221"/>
      <c r="D2095" s="212"/>
    </row>
    <row r="2096" spans="1:4" ht="20.25" customHeight="1" x14ac:dyDescent="0.3">
      <c r="A2096" s="221"/>
      <c r="B2096" s="221"/>
      <c r="C2096" s="221"/>
      <c r="D2096" s="212"/>
    </row>
    <row r="2097" spans="1:4" ht="20.25" customHeight="1" x14ac:dyDescent="0.3">
      <c r="A2097" s="221"/>
      <c r="B2097" s="221"/>
      <c r="C2097" s="221"/>
      <c r="D2097" s="212"/>
    </row>
    <row r="2098" spans="1:4" ht="20.25" customHeight="1" x14ac:dyDescent="0.3">
      <c r="A2098" s="221"/>
      <c r="B2098" s="221"/>
      <c r="C2098" s="221"/>
      <c r="D2098" s="212"/>
    </row>
    <row r="2099" spans="1:4" ht="20.25" customHeight="1" x14ac:dyDescent="0.3">
      <c r="A2099" s="221"/>
      <c r="B2099" s="221"/>
      <c r="C2099" s="221"/>
      <c r="D2099" s="212"/>
    </row>
    <row r="2100" spans="1:4" ht="20.25" customHeight="1" x14ac:dyDescent="0.3">
      <c r="A2100" s="221"/>
      <c r="B2100" s="221"/>
      <c r="C2100" s="221"/>
      <c r="D2100" s="212"/>
    </row>
    <row r="2101" spans="1:4" ht="20.25" customHeight="1" x14ac:dyDescent="0.3">
      <c r="A2101" s="221"/>
      <c r="B2101" s="221"/>
      <c r="C2101" s="221"/>
      <c r="D2101" s="212"/>
    </row>
    <row r="2102" spans="1:4" ht="20.25" customHeight="1" x14ac:dyDescent="0.3">
      <c r="A2102" s="221"/>
      <c r="B2102" s="221"/>
      <c r="C2102" s="221"/>
      <c r="D2102" s="212"/>
    </row>
    <row r="2103" spans="1:4" ht="20.25" customHeight="1" x14ac:dyDescent="0.3">
      <c r="A2103" s="221"/>
      <c r="B2103" s="221"/>
      <c r="C2103" s="221"/>
      <c r="D2103" s="212"/>
    </row>
    <row r="2104" spans="1:4" ht="20.25" customHeight="1" x14ac:dyDescent="0.3">
      <c r="A2104" s="221"/>
      <c r="B2104" s="221"/>
      <c r="C2104" s="221"/>
      <c r="D2104" s="212"/>
    </row>
    <row r="2105" spans="1:4" ht="20.25" customHeight="1" x14ac:dyDescent="0.3">
      <c r="A2105" s="221"/>
      <c r="B2105" s="221"/>
      <c r="C2105" s="221"/>
      <c r="D2105" s="212"/>
    </row>
    <row r="2106" spans="1:4" ht="20.25" customHeight="1" x14ac:dyDescent="0.3">
      <c r="A2106" s="221"/>
      <c r="B2106" s="221"/>
      <c r="C2106" s="221"/>
      <c r="D2106" s="212"/>
    </row>
    <row r="2107" spans="1:4" ht="20.25" customHeight="1" x14ac:dyDescent="0.3">
      <c r="A2107" s="221"/>
      <c r="B2107" s="221"/>
      <c r="C2107" s="221"/>
      <c r="D2107" s="212"/>
    </row>
    <row r="2108" spans="1:4" ht="20.25" customHeight="1" x14ac:dyDescent="0.3">
      <c r="A2108" s="221"/>
      <c r="B2108" s="221"/>
      <c r="C2108" s="221"/>
      <c r="D2108" s="212"/>
    </row>
    <row r="2109" spans="1:4" ht="20.25" customHeight="1" x14ac:dyDescent="0.3">
      <c r="A2109" s="221"/>
      <c r="B2109" s="221"/>
      <c r="C2109" s="221"/>
      <c r="D2109" s="212"/>
    </row>
    <row r="2110" spans="1:4" ht="20.25" customHeight="1" x14ac:dyDescent="0.3">
      <c r="A2110" s="221"/>
      <c r="B2110" s="221"/>
      <c r="C2110" s="221"/>
      <c r="D2110" s="212"/>
    </row>
    <row r="2111" spans="1:4" ht="20.25" customHeight="1" x14ac:dyDescent="0.3">
      <c r="A2111" s="221"/>
      <c r="B2111" s="221"/>
      <c r="C2111" s="221"/>
      <c r="D2111" s="212"/>
    </row>
    <row r="2112" spans="1:4" ht="20.25" customHeight="1" x14ac:dyDescent="0.3">
      <c r="A2112" s="221"/>
      <c r="B2112" s="221"/>
      <c r="C2112" s="221"/>
      <c r="D2112" s="212"/>
    </row>
    <row r="2113" spans="1:4" ht="20.25" customHeight="1" x14ac:dyDescent="0.3">
      <c r="A2113" s="221"/>
      <c r="B2113" s="221"/>
      <c r="C2113" s="221"/>
      <c r="D2113" s="212"/>
    </row>
    <row r="2114" spans="1:4" ht="20.25" customHeight="1" x14ac:dyDescent="0.3">
      <c r="A2114" s="221"/>
      <c r="B2114" s="221"/>
      <c r="C2114" s="221"/>
      <c r="D2114" s="212"/>
    </row>
    <row r="2115" spans="1:4" ht="20.25" customHeight="1" x14ac:dyDescent="0.3">
      <c r="A2115" s="221"/>
      <c r="B2115" s="221"/>
      <c r="C2115" s="221"/>
      <c r="D2115" s="212"/>
    </row>
    <row r="2116" spans="1:4" ht="20.25" customHeight="1" x14ac:dyDescent="0.3">
      <c r="A2116" s="221"/>
      <c r="B2116" s="221"/>
      <c r="C2116" s="221"/>
      <c r="D2116" s="212"/>
    </row>
    <row r="2117" spans="1:4" ht="20.25" customHeight="1" x14ac:dyDescent="0.3">
      <c r="A2117" s="221"/>
      <c r="B2117" s="221"/>
      <c r="C2117" s="221"/>
      <c r="D2117" s="212"/>
    </row>
    <row r="2118" spans="1:4" ht="20.25" customHeight="1" x14ac:dyDescent="0.3">
      <c r="A2118" s="221"/>
      <c r="B2118" s="221"/>
      <c r="C2118" s="221"/>
      <c r="D2118" s="212"/>
    </row>
    <row r="2119" spans="1:4" ht="20.25" customHeight="1" x14ac:dyDescent="0.3">
      <c r="A2119" s="221"/>
      <c r="B2119" s="221"/>
      <c r="C2119" s="221"/>
      <c r="D2119" s="212"/>
    </row>
    <row r="2120" spans="1:4" ht="20.25" customHeight="1" x14ac:dyDescent="0.3">
      <c r="A2120" s="221"/>
      <c r="B2120" s="221"/>
      <c r="C2120" s="221"/>
      <c r="D2120" s="212"/>
    </row>
    <row r="2121" spans="1:4" ht="20.25" customHeight="1" x14ac:dyDescent="0.3">
      <c r="A2121" s="221"/>
      <c r="B2121" s="221"/>
      <c r="C2121" s="221"/>
      <c r="D2121" s="212"/>
    </row>
    <row r="2122" spans="1:4" ht="20.25" customHeight="1" x14ac:dyDescent="0.3">
      <c r="A2122" s="221"/>
      <c r="B2122" s="221"/>
      <c r="C2122" s="221"/>
      <c r="D2122" s="212"/>
    </row>
    <row r="2123" spans="1:4" ht="20.25" customHeight="1" x14ac:dyDescent="0.3">
      <c r="A2123" s="221"/>
      <c r="B2123" s="221"/>
      <c r="C2123" s="221"/>
      <c r="D2123" s="212"/>
    </row>
    <row r="2124" spans="1:4" ht="20.25" customHeight="1" x14ac:dyDescent="0.3">
      <c r="A2124" s="221"/>
      <c r="B2124" s="221"/>
      <c r="C2124" s="221"/>
      <c r="D2124" s="212"/>
    </row>
    <row r="2125" spans="1:4" ht="20.25" customHeight="1" x14ac:dyDescent="0.3">
      <c r="A2125" s="221"/>
      <c r="B2125" s="221"/>
      <c r="C2125" s="221"/>
      <c r="D2125" s="212"/>
    </row>
    <row r="2126" spans="1:4" ht="20.25" customHeight="1" x14ac:dyDescent="0.3">
      <c r="A2126" s="221"/>
      <c r="B2126" s="221"/>
      <c r="C2126" s="221"/>
      <c r="D2126" s="212"/>
    </row>
    <row r="2127" spans="1:4" ht="20.25" customHeight="1" x14ac:dyDescent="0.3">
      <c r="A2127" s="221"/>
      <c r="B2127" s="221"/>
      <c r="C2127" s="221"/>
      <c r="D2127" s="212"/>
    </row>
    <row r="2128" spans="1:4" ht="20.25" customHeight="1" x14ac:dyDescent="0.3">
      <c r="A2128" s="221"/>
      <c r="B2128" s="221"/>
      <c r="C2128" s="221"/>
      <c r="D2128" s="212"/>
    </row>
    <row r="2129" spans="1:4" ht="20.25" customHeight="1" x14ac:dyDescent="0.3">
      <c r="A2129" s="221"/>
      <c r="B2129" s="221"/>
      <c r="C2129" s="221"/>
      <c r="D2129" s="212"/>
    </row>
    <row r="2130" spans="1:4" ht="20.25" customHeight="1" x14ac:dyDescent="0.3">
      <c r="A2130" s="221"/>
      <c r="B2130" s="221"/>
      <c r="C2130" s="221"/>
      <c r="D2130" s="212"/>
    </row>
    <row r="2131" spans="1:4" ht="20.25" customHeight="1" x14ac:dyDescent="0.3">
      <c r="A2131" s="221"/>
      <c r="B2131" s="221"/>
      <c r="C2131" s="221"/>
      <c r="D2131" s="212"/>
    </row>
    <row r="2132" spans="1:4" ht="20.25" customHeight="1" x14ac:dyDescent="0.3">
      <c r="A2132" s="221"/>
      <c r="B2132" s="221"/>
      <c r="C2132" s="221"/>
      <c r="D2132" s="212"/>
    </row>
    <row r="2133" spans="1:4" ht="20.25" customHeight="1" x14ac:dyDescent="0.3">
      <c r="A2133" s="221"/>
      <c r="B2133" s="221"/>
      <c r="C2133" s="221"/>
      <c r="D2133" s="212"/>
    </row>
    <row r="2134" spans="1:4" ht="20.25" customHeight="1" x14ac:dyDescent="0.3">
      <c r="A2134" s="221"/>
      <c r="B2134" s="221"/>
      <c r="C2134" s="221"/>
      <c r="D2134" s="212"/>
    </row>
    <row r="2135" spans="1:4" ht="20.25" customHeight="1" x14ac:dyDescent="0.3">
      <c r="A2135" s="221"/>
      <c r="B2135" s="221"/>
      <c r="C2135" s="221"/>
      <c r="D2135" s="212"/>
    </row>
    <row r="2136" spans="1:4" ht="20.25" customHeight="1" x14ac:dyDescent="0.3">
      <c r="A2136" s="221"/>
      <c r="B2136" s="221"/>
      <c r="C2136" s="221"/>
      <c r="D2136" s="212"/>
    </row>
    <row r="2137" spans="1:4" ht="20.25" customHeight="1" x14ac:dyDescent="0.3">
      <c r="A2137" s="221"/>
      <c r="B2137" s="221"/>
      <c r="C2137" s="221"/>
      <c r="D2137" s="212"/>
    </row>
    <row r="2138" spans="1:4" ht="20.25" customHeight="1" x14ac:dyDescent="0.3">
      <c r="A2138" s="221"/>
      <c r="B2138" s="221"/>
      <c r="C2138" s="221"/>
      <c r="D2138" s="212"/>
    </row>
    <row r="2139" spans="1:4" ht="20.25" customHeight="1" x14ac:dyDescent="0.3">
      <c r="A2139" s="221"/>
      <c r="B2139" s="221"/>
      <c r="C2139" s="221"/>
      <c r="D2139" s="212"/>
    </row>
    <row r="2140" spans="1:4" ht="20.25" customHeight="1" x14ac:dyDescent="0.3">
      <c r="A2140" s="221"/>
      <c r="B2140" s="221"/>
      <c r="C2140" s="221"/>
      <c r="D2140" s="212"/>
    </row>
    <row r="2141" spans="1:4" ht="20.25" customHeight="1" x14ac:dyDescent="0.3">
      <c r="A2141" s="221"/>
      <c r="B2141" s="221"/>
      <c r="C2141" s="221"/>
      <c r="D2141" s="212"/>
    </row>
    <row r="2142" spans="1:4" ht="20.25" customHeight="1" x14ac:dyDescent="0.3">
      <c r="A2142" s="221"/>
      <c r="B2142" s="221"/>
      <c r="C2142" s="221"/>
      <c r="D2142" s="212"/>
    </row>
    <row r="2143" spans="1:4" ht="20.25" customHeight="1" x14ac:dyDescent="0.3">
      <c r="A2143" s="221"/>
      <c r="B2143" s="221"/>
      <c r="C2143" s="221"/>
      <c r="D2143" s="212"/>
    </row>
    <row r="2144" spans="1:4" ht="20.25" customHeight="1" x14ac:dyDescent="0.3">
      <c r="A2144" s="221"/>
      <c r="B2144" s="221"/>
      <c r="C2144" s="221"/>
      <c r="D2144" s="212"/>
    </row>
    <row r="2145" spans="1:4" ht="20.25" customHeight="1" x14ac:dyDescent="0.3">
      <c r="A2145" s="221"/>
      <c r="B2145" s="221"/>
      <c r="C2145" s="221"/>
      <c r="D2145" s="212"/>
    </row>
    <row r="2146" spans="1:4" ht="20.25" customHeight="1" x14ac:dyDescent="0.3">
      <c r="A2146" s="221"/>
      <c r="B2146" s="221"/>
      <c r="C2146" s="221"/>
      <c r="D2146" s="212"/>
    </row>
    <row r="2147" spans="1:4" ht="20.25" customHeight="1" x14ac:dyDescent="0.3">
      <c r="A2147" s="221"/>
      <c r="B2147" s="221"/>
      <c r="C2147" s="221"/>
      <c r="D2147" s="212"/>
    </row>
    <row r="2148" spans="1:4" ht="20.25" customHeight="1" x14ac:dyDescent="0.3">
      <c r="A2148" s="221"/>
      <c r="B2148" s="221"/>
      <c r="C2148" s="221"/>
      <c r="D2148" s="212"/>
    </row>
    <row r="2149" spans="1:4" ht="20.25" customHeight="1" x14ac:dyDescent="0.3">
      <c r="A2149" s="221"/>
      <c r="B2149" s="221"/>
      <c r="C2149" s="221"/>
      <c r="D2149" s="212"/>
    </row>
    <row r="2150" spans="1:4" ht="20.25" customHeight="1" x14ac:dyDescent="0.3">
      <c r="A2150" s="221"/>
      <c r="B2150" s="221"/>
      <c r="C2150" s="221"/>
      <c r="D2150" s="212"/>
    </row>
    <row r="2151" spans="1:4" ht="20.25" customHeight="1" x14ac:dyDescent="0.3">
      <c r="A2151" s="221"/>
      <c r="B2151" s="221"/>
      <c r="C2151" s="221"/>
      <c r="D2151" s="212"/>
    </row>
    <row r="2152" spans="1:4" ht="20.25" customHeight="1" x14ac:dyDescent="0.3">
      <c r="A2152" s="221"/>
      <c r="B2152" s="221"/>
      <c r="C2152" s="221"/>
      <c r="D2152" s="212"/>
    </row>
    <row r="2153" spans="1:4" ht="20.25" customHeight="1" x14ac:dyDescent="0.3">
      <c r="A2153" s="221"/>
      <c r="B2153" s="221"/>
      <c r="C2153" s="221"/>
      <c r="D2153" s="212"/>
    </row>
    <row r="2154" spans="1:4" ht="20.25" customHeight="1" x14ac:dyDescent="0.3">
      <c r="A2154" s="221"/>
      <c r="B2154" s="221"/>
      <c r="C2154" s="221"/>
      <c r="D2154" s="212"/>
    </row>
    <row r="2155" spans="1:4" ht="20.25" customHeight="1" x14ac:dyDescent="0.3">
      <c r="A2155" s="221"/>
      <c r="B2155" s="221"/>
      <c r="C2155" s="221"/>
      <c r="D2155" s="212"/>
    </row>
    <row r="2156" spans="1:4" ht="20.25" customHeight="1" x14ac:dyDescent="0.3">
      <c r="A2156" s="221"/>
      <c r="B2156" s="221"/>
      <c r="C2156" s="221"/>
      <c r="D2156" s="212"/>
    </row>
    <row r="2157" spans="1:4" ht="20.25" customHeight="1" x14ac:dyDescent="0.3">
      <c r="A2157" s="221"/>
      <c r="B2157" s="221"/>
      <c r="C2157" s="221"/>
      <c r="D2157" s="212"/>
    </row>
    <row r="2158" spans="1:4" ht="20.25" customHeight="1" x14ac:dyDescent="0.3">
      <c r="A2158" s="221"/>
      <c r="B2158" s="221"/>
      <c r="C2158" s="221"/>
      <c r="D2158" s="212"/>
    </row>
    <row r="2159" spans="1:4" ht="20.25" customHeight="1" x14ac:dyDescent="0.3">
      <c r="A2159" s="221"/>
      <c r="B2159" s="221"/>
      <c r="C2159" s="221"/>
      <c r="D2159" s="212"/>
    </row>
    <row r="2160" spans="1:4" ht="20.25" customHeight="1" x14ac:dyDescent="0.3">
      <c r="A2160" s="221"/>
      <c r="B2160" s="221"/>
      <c r="C2160" s="221"/>
      <c r="D2160" s="212"/>
    </row>
    <row r="2161" spans="1:4" ht="20.25" customHeight="1" x14ac:dyDescent="0.3">
      <c r="A2161" s="221"/>
      <c r="B2161" s="221"/>
      <c r="C2161" s="221"/>
      <c r="D2161" s="212"/>
    </row>
    <row r="2162" spans="1:4" ht="20.25" customHeight="1" x14ac:dyDescent="0.3">
      <c r="A2162" s="221"/>
      <c r="B2162" s="221"/>
      <c r="C2162" s="221"/>
      <c r="D2162" s="212"/>
    </row>
    <row r="2163" spans="1:4" ht="20.25" customHeight="1" x14ac:dyDescent="0.3">
      <c r="A2163" s="221"/>
      <c r="B2163" s="221"/>
      <c r="C2163" s="221"/>
      <c r="D2163" s="212"/>
    </row>
    <row r="2164" spans="1:4" ht="20.25" customHeight="1" x14ac:dyDescent="0.3">
      <c r="A2164" s="221"/>
      <c r="B2164" s="221"/>
      <c r="C2164" s="221"/>
      <c r="D2164" s="212"/>
    </row>
    <row r="2165" spans="1:4" ht="20.25" customHeight="1" x14ac:dyDescent="0.3">
      <c r="A2165" s="221"/>
      <c r="B2165" s="221"/>
      <c r="C2165" s="221"/>
      <c r="D2165" s="212"/>
    </row>
    <row r="2166" spans="1:4" ht="20.25" customHeight="1" x14ac:dyDescent="0.3">
      <c r="A2166" s="221"/>
      <c r="B2166" s="221"/>
      <c r="C2166" s="221"/>
      <c r="D2166" s="212"/>
    </row>
    <row r="2167" spans="1:4" ht="20.25" customHeight="1" x14ac:dyDescent="0.3">
      <c r="A2167" s="221"/>
      <c r="B2167" s="221"/>
      <c r="C2167" s="221"/>
      <c r="D2167" s="212"/>
    </row>
    <row r="2168" spans="1:4" ht="20.25" customHeight="1" x14ac:dyDescent="0.3">
      <c r="A2168" s="221"/>
      <c r="B2168" s="221"/>
      <c r="C2168" s="221"/>
      <c r="D2168" s="212"/>
    </row>
    <row r="2169" spans="1:4" ht="20.25" customHeight="1" x14ac:dyDescent="0.3">
      <c r="A2169" s="221"/>
      <c r="B2169" s="221"/>
      <c r="C2169" s="221"/>
      <c r="D2169" s="212"/>
    </row>
    <row r="2170" spans="1:4" ht="20.25" customHeight="1" x14ac:dyDescent="0.3">
      <c r="A2170" s="221"/>
      <c r="B2170" s="221"/>
      <c r="C2170" s="221"/>
      <c r="D2170" s="212"/>
    </row>
    <row r="2171" spans="1:4" ht="20.25" customHeight="1" x14ac:dyDescent="0.3">
      <c r="A2171" s="221"/>
      <c r="B2171" s="221"/>
      <c r="C2171" s="221"/>
      <c r="D2171" s="212"/>
    </row>
    <row r="2172" spans="1:4" ht="20.25" customHeight="1" x14ac:dyDescent="0.3">
      <c r="A2172" s="221"/>
      <c r="B2172" s="221"/>
      <c r="C2172" s="221"/>
      <c r="D2172" s="212"/>
    </row>
    <row r="2173" spans="1:4" ht="20.25" customHeight="1" x14ac:dyDescent="0.3">
      <c r="A2173" s="221"/>
      <c r="B2173" s="221"/>
      <c r="C2173" s="221"/>
      <c r="D2173" s="212"/>
    </row>
    <row r="2174" spans="1:4" ht="20.25" customHeight="1" x14ac:dyDescent="0.3">
      <c r="A2174" s="221"/>
      <c r="B2174" s="221"/>
      <c r="C2174" s="221"/>
      <c r="D2174" s="212"/>
    </row>
    <row r="2175" spans="1:4" ht="20.25" customHeight="1" x14ac:dyDescent="0.3">
      <c r="A2175" s="221"/>
      <c r="B2175" s="221"/>
      <c r="C2175" s="221"/>
      <c r="D2175" s="212"/>
    </row>
    <row r="2176" spans="1:4" ht="20.25" customHeight="1" x14ac:dyDescent="0.3">
      <c r="A2176" s="221"/>
      <c r="B2176" s="221"/>
      <c r="C2176" s="221"/>
      <c r="D2176" s="212"/>
    </row>
    <row r="2177" spans="1:4" ht="20.25" customHeight="1" x14ac:dyDescent="0.3">
      <c r="A2177" s="221"/>
      <c r="B2177" s="221"/>
      <c r="C2177" s="221"/>
      <c r="D2177" s="212"/>
    </row>
    <row r="2178" spans="1:4" ht="20.25" customHeight="1" x14ac:dyDescent="0.3">
      <c r="A2178" s="221"/>
      <c r="B2178" s="221"/>
      <c r="C2178" s="221"/>
      <c r="D2178" s="212"/>
    </row>
    <row r="2179" spans="1:4" ht="20.25" customHeight="1" x14ac:dyDescent="0.3">
      <c r="A2179" s="221"/>
      <c r="B2179" s="221"/>
      <c r="C2179" s="221"/>
      <c r="D2179" s="212"/>
    </row>
    <row r="2180" spans="1:4" ht="20.25" customHeight="1" x14ac:dyDescent="0.3">
      <c r="A2180" s="221"/>
      <c r="B2180" s="221"/>
      <c r="C2180" s="221"/>
      <c r="D2180" s="212"/>
    </row>
    <row r="2181" spans="1:4" ht="20.25" customHeight="1" x14ac:dyDescent="0.3">
      <c r="A2181" s="221"/>
      <c r="B2181" s="221"/>
      <c r="C2181" s="221"/>
      <c r="D2181" s="212"/>
    </row>
    <row r="2182" spans="1:4" ht="20.25" customHeight="1" x14ac:dyDescent="0.3">
      <c r="A2182" s="221"/>
      <c r="B2182" s="221"/>
      <c r="C2182" s="221"/>
      <c r="D2182" s="212"/>
    </row>
    <row r="2183" spans="1:4" ht="20.25" customHeight="1" x14ac:dyDescent="0.3">
      <c r="A2183" s="221"/>
      <c r="B2183" s="221"/>
      <c r="C2183" s="221"/>
      <c r="D2183" s="212"/>
    </row>
    <row r="2184" spans="1:4" ht="20.25" customHeight="1" x14ac:dyDescent="0.3">
      <c r="A2184" s="221"/>
      <c r="B2184" s="221"/>
      <c r="C2184" s="221"/>
      <c r="D2184" s="212"/>
    </row>
    <row r="2185" spans="1:4" ht="20.25" customHeight="1" x14ac:dyDescent="0.3">
      <c r="A2185" s="221"/>
      <c r="B2185" s="221"/>
      <c r="C2185" s="221"/>
      <c r="D2185" s="212"/>
    </row>
    <row r="2186" spans="1:4" ht="20.25" customHeight="1" x14ac:dyDescent="0.3">
      <c r="A2186" s="221"/>
      <c r="B2186" s="221"/>
      <c r="C2186" s="221"/>
      <c r="D2186" s="212"/>
    </row>
    <row r="2187" spans="1:4" ht="20.25" customHeight="1" x14ac:dyDescent="0.3">
      <c r="A2187" s="221"/>
      <c r="B2187" s="221"/>
      <c r="C2187" s="221"/>
      <c r="D2187" s="212"/>
    </row>
    <row r="2188" spans="1:4" ht="20.25" customHeight="1" x14ac:dyDescent="0.3">
      <c r="A2188" s="221"/>
      <c r="B2188" s="221"/>
      <c r="C2188" s="221"/>
      <c r="D2188" s="212"/>
    </row>
    <row r="2189" spans="1:4" ht="20.25" customHeight="1" x14ac:dyDescent="0.3">
      <c r="A2189" s="221"/>
      <c r="B2189" s="221"/>
      <c r="C2189" s="221"/>
      <c r="D2189" s="212"/>
    </row>
    <row r="2190" spans="1:4" ht="20.25" customHeight="1" x14ac:dyDescent="0.3">
      <c r="A2190" s="221"/>
      <c r="B2190" s="221"/>
      <c r="C2190" s="221"/>
      <c r="D2190" s="212"/>
    </row>
    <row r="2191" spans="1:4" ht="20.25" customHeight="1" x14ac:dyDescent="0.3">
      <c r="A2191" s="221"/>
      <c r="B2191" s="221"/>
      <c r="C2191" s="221"/>
      <c r="D2191" s="212"/>
    </row>
    <row r="2192" spans="1:4" ht="20.25" customHeight="1" x14ac:dyDescent="0.3">
      <c r="A2192" s="221"/>
      <c r="B2192" s="221"/>
      <c r="C2192" s="221"/>
      <c r="D2192" s="212"/>
    </row>
    <row r="2193" spans="1:4" ht="20.25" customHeight="1" x14ac:dyDescent="0.3">
      <c r="A2193" s="221"/>
      <c r="B2193" s="221"/>
      <c r="C2193" s="221"/>
      <c r="D2193" s="212"/>
    </row>
    <row r="2194" spans="1:4" ht="20.25" customHeight="1" x14ac:dyDescent="0.3">
      <c r="A2194" s="221"/>
      <c r="B2194" s="221"/>
      <c r="C2194" s="221"/>
      <c r="D2194" s="212"/>
    </row>
    <row r="2195" spans="1:4" ht="20.25" customHeight="1" x14ac:dyDescent="0.3">
      <c r="A2195" s="221"/>
      <c r="B2195" s="221"/>
      <c r="C2195" s="221"/>
      <c r="D2195" s="212"/>
    </row>
    <row r="2196" spans="1:4" ht="20.25" customHeight="1" x14ac:dyDescent="0.3">
      <c r="A2196" s="221"/>
      <c r="B2196" s="221"/>
      <c r="C2196" s="221"/>
      <c r="D2196" s="212"/>
    </row>
    <row r="2197" spans="1:4" ht="20.25" customHeight="1" x14ac:dyDescent="0.3">
      <c r="A2197" s="221"/>
      <c r="B2197" s="221"/>
      <c r="C2197" s="221"/>
      <c r="D2197" s="212"/>
    </row>
    <row r="2198" spans="1:4" ht="20.25" customHeight="1" x14ac:dyDescent="0.3">
      <c r="A2198" s="221"/>
      <c r="B2198" s="221"/>
      <c r="C2198" s="221"/>
      <c r="D2198" s="212"/>
    </row>
    <row r="2199" spans="1:4" ht="20.25" customHeight="1" x14ac:dyDescent="0.3">
      <c r="A2199" s="221"/>
      <c r="B2199" s="221"/>
      <c r="C2199" s="221"/>
      <c r="D2199" s="212"/>
    </row>
    <row r="2200" spans="1:4" ht="20.25" customHeight="1" x14ac:dyDescent="0.3">
      <c r="A2200" s="221"/>
      <c r="B2200" s="221"/>
      <c r="C2200" s="221"/>
      <c r="D2200" s="212"/>
    </row>
    <row r="2201" spans="1:4" ht="20.25" customHeight="1" x14ac:dyDescent="0.3">
      <c r="A2201" s="221"/>
      <c r="B2201" s="221"/>
      <c r="C2201" s="221"/>
      <c r="D2201" s="212"/>
    </row>
    <row r="2202" spans="1:4" ht="20.25" customHeight="1" x14ac:dyDescent="0.3">
      <c r="A2202" s="221"/>
      <c r="B2202" s="221"/>
      <c r="C2202" s="221"/>
      <c r="D2202" s="212"/>
    </row>
    <row r="2203" spans="1:4" ht="20.25" customHeight="1" x14ac:dyDescent="0.3">
      <c r="A2203" s="221"/>
      <c r="B2203" s="221"/>
      <c r="C2203" s="221"/>
      <c r="D2203" s="212"/>
    </row>
    <row r="2204" spans="1:4" ht="20.25" customHeight="1" x14ac:dyDescent="0.3">
      <c r="A2204" s="221"/>
      <c r="B2204" s="221"/>
      <c r="C2204" s="221"/>
      <c r="D2204" s="212"/>
    </row>
    <row r="2205" spans="1:4" ht="20.25" customHeight="1" x14ac:dyDescent="0.3">
      <c r="A2205" s="221"/>
      <c r="B2205" s="221"/>
      <c r="C2205" s="221"/>
      <c r="D2205" s="212"/>
    </row>
    <row r="2206" spans="1:4" ht="20.25" customHeight="1" x14ac:dyDescent="0.3">
      <c r="A2206" s="221"/>
      <c r="B2206" s="221"/>
      <c r="C2206" s="221"/>
      <c r="D2206" s="212"/>
    </row>
    <row r="2207" spans="1:4" ht="20.25" customHeight="1" x14ac:dyDescent="0.3">
      <c r="A2207" s="221"/>
      <c r="B2207" s="221"/>
      <c r="C2207" s="221"/>
      <c r="D2207" s="212"/>
    </row>
    <row r="2208" spans="1:4" ht="20.25" customHeight="1" x14ac:dyDescent="0.3">
      <c r="A2208" s="221"/>
      <c r="B2208" s="221"/>
      <c r="C2208" s="221"/>
      <c r="D2208" s="212"/>
    </row>
    <row r="2209" spans="1:4" ht="20.25" customHeight="1" x14ac:dyDescent="0.3">
      <c r="A2209" s="221"/>
      <c r="B2209" s="221"/>
      <c r="C2209" s="221"/>
      <c r="D2209" s="212"/>
    </row>
    <row r="2210" spans="1:4" ht="20.25" customHeight="1" x14ac:dyDescent="0.3">
      <c r="A2210" s="221"/>
      <c r="B2210" s="221"/>
      <c r="C2210" s="221"/>
      <c r="D2210" s="212"/>
    </row>
    <row r="2211" spans="1:4" ht="20.25" customHeight="1" x14ac:dyDescent="0.3">
      <c r="A2211" s="221"/>
      <c r="B2211" s="221"/>
      <c r="C2211" s="221"/>
      <c r="D2211" s="212"/>
    </row>
    <row r="2212" spans="1:4" ht="20.25" customHeight="1" x14ac:dyDescent="0.3">
      <c r="A2212" s="221"/>
      <c r="B2212" s="221"/>
      <c r="C2212" s="221"/>
      <c r="D2212" s="212"/>
    </row>
    <row r="2213" spans="1:4" ht="20.25" customHeight="1" x14ac:dyDescent="0.3">
      <c r="A2213" s="221"/>
      <c r="B2213" s="221"/>
      <c r="C2213" s="221"/>
      <c r="D2213" s="212"/>
    </row>
    <row r="2214" spans="1:4" ht="20.25" customHeight="1" x14ac:dyDescent="0.3">
      <c r="A2214" s="221"/>
      <c r="B2214" s="221"/>
      <c r="C2214" s="221"/>
      <c r="D2214" s="212"/>
    </row>
    <row r="2215" spans="1:4" ht="20.25" customHeight="1" x14ac:dyDescent="0.3">
      <c r="A2215" s="221"/>
      <c r="B2215" s="221"/>
      <c r="C2215" s="221"/>
      <c r="D2215" s="212"/>
    </row>
    <row r="2216" spans="1:4" ht="20.25" customHeight="1" x14ac:dyDescent="0.3">
      <c r="A2216" s="221"/>
      <c r="B2216" s="221"/>
      <c r="C2216" s="221"/>
      <c r="D2216" s="212"/>
    </row>
    <row r="2217" spans="1:4" ht="20.25" customHeight="1" x14ac:dyDescent="0.3">
      <c r="A2217" s="221"/>
      <c r="B2217" s="221"/>
      <c r="C2217" s="221"/>
      <c r="D2217" s="212"/>
    </row>
    <row r="2218" spans="1:4" ht="20.25" customHeight="1" x14ac:dyDescent="0.3">
      <c r="A2218" s="221"/>
      <c r="B2218" s="221"/>
      <c r="C2218" s="221"/>
      <c r="D2218" s="212"/>
    </row>
    <row r="2219" spans="1:4" ht="20.25" customHeight="1" x14ac:dyDescent="0.3">
      <c r="A2219" s="221"/>
      <c r="B2219" s="221"/>
      <c r="C2219" s="221"/>
      <c r="D2219" s="212"/>
    </row>
    <row r="2220" spans="1:4" ht="20.25" customHeight="1" x14ac:dyDescent="0.3">
      <c r="A2220" s="221"/>
      <c r="B2220" s="221"/>
      <c r="C2220" s="221"/>
      <c r="D2220" s="212"/>
    </row>
    <row r="2221" spans="1:4" ht="20.25" customHeight="1" x14ac:dyDescent="0.3">
      <c r="A2221" s="221"/>
      <c r="B2221" s="221"/>
      <c r="C2221" s="221"/>
      <c r="D2221" s="212"/>
    </row>
    <row r="2222" spans="1:4" ht="20.25" customHeight="1" x14ac:dyDescent="0.3">
      <c r="A2222" s="221"/>
      <c r="B2222" s="221"/>
      <c r="C2222" s="221"/>
      <c r="D2222" s="212"/>
    </row>
    <row r="2223" spans="1:4" ht="20.25" customHeight="1" x14ac:dyDescent="0.3">
      <c r="A2223" s="221"/>
      <c r="B2223" s="221"/>
      <c r="C2223" s="221"/>
      <c r="D2223" s="212"/>
    </row>
    <row r="2224" spans="1:4" ht="20.25" customHeight="1" x14ac:dyDescent="0.3">
      <c r="A2224" s="221"/>
      <c r="B2224" s="221"/>
      <c r="C2224" s="221"/>
      <c r="D2224" s="212"/>
    </row>
    <row r="2225" spans="1:4" ht="20.25" customHeight="1" x14ac:dyDescent="0.3">
      <c r="A2225" s="221"/>
      <c r="B2225" s="221"/>
      <c r="C2225" s="221"/>
      <c r="D2225" s="212"/>
    </row>
    <row r="2226" spans="1:4" ht="20.25" customHeight="1" x14ac:dyDescent="0.3">
      <c r="A2226" s="221"/>
      <c r="B2226" s="221"/>
      <c r="C2226" s="221"/>
      <c r="D2226" s="212"/>
    </row>
    <row r="2227" spans="1:4" ht="20.25" customHeight="1" x14ac:dyDescent="0.3">
      <c r="A2227" s="221"/>
      <c r="B2227" s="221"/>
      <c r="C2227" s="221"/>
      <c r="D2227" s="212"/>
    </row>
    <row r="2228" spans="1:4" ht="20.25" customHeight="1" x14ac:dyDescent="0.3">
      <c r="A2228" s="221"/>
      <c r="B2228" s="221"/>
      <c r="C2228" s="221"/>
      <c r="D2228" s="212"/>
    </row>
    <row r="2229" spans="1:4" ht="20.25" customHeight="1" x14ac:dyDescent="0.3">
      <c r="A2229" s="221"/>
      <c r="B2229" s="221"/>
      <c r="C2229" s="221"/>
      <c r="D2229" s="212"/>
    </row>
    <row r="2230" spans="1:4" ht="20.25" customHeight="1" x14ac:dyDescent="0.3">
      <c r="A2230" s="221"/>
      <c r="B2230" s="221"/>
      <c r="C2230" s="221"/>
      <c r="D2230" s="212"/>
    </row>
    <row r="2231" spans="1:4" ht="20.25" customHeight="1" x14ac:dyDescent="0.3">
      <c r="A2231" s="221"/>
      <c r="B2231" s="221"/>
      <c r="C2231" s="221"/>
      <c r="D2231" s="212"/>
    </row>
    <row r="2232" spans="1:4" ht="20.25" customHeight="1" x14ac:dyDescent="0.3">
      <c r="A2232" s="221"/>
      <c r="B2232" s="221"/>
      <c r="C2232" s="221"/>
      <c r="D2232" s="212"/>
    </row>
    <row r="2233" spans="1:4" ht="20.25" customHeight="1" x14ac:dyDescent="0.3">
      <c r="A2233" s="221"/>
      <c r="B2233" s="221"/>
      <c r="C2233" s="221"/>
      <c r="D2233" s="212"/>
    </row>
    <row r="2234" spans="1:4" ht="20.25" customHeight="1" x14ac:dyDescent="0.3">
      <c r="A2234" s="221"/>
      <c r="B2234" s="221"/>
      <c r="C2234" s="221"/>
      <c r="D2234" s="212"/>
    </row>
    <row r="2235" spans="1:4" ht="20.25" customHeight="1" x14ac:dyDescent="0.3">
      <c r="A2235" s="221"/>
      <c r="B2235" s="221"/>
      <c r="C2235" s="221"/>
      <c r="D2235" s="212"/>
    </row>
    <row r="2236" spans="1:4" ht="20.25" customHeight="1" x14ac:dyDescent="0.3">
      <c r="A2236" s="221"/>
      <c r="B2236" s="221"/>
      <c r="C2236" s="221"/>
      <c r="D2236" s="212"/>
    </row>
    <row r="2237" spans="1:4" ht="20.25" customHeight="1" x14ac:dyDescent="0.3">
      <c r="A2237" s="221"/>
      <c r="B2237" s="221"/>
      <c r="C2237" s="221"/>
      <c r="D2237" s="212"/>
    </row>
    <row r="2238" spans="1:4" ht="20.25" customHeight="1" x14ac:dyDescent="0.3">
      <c r="A2238" s="221"/>
      <c r="B2238" s="221"/>
      <c r="C2238" s="221"/>
      <c r="D2238" s="212"/>
    </row>
    <row r="2239" spans="1:4" ht="20.25" customHeight="1" x14ac:dyDescent="0.3">
      <c r="A2239" s="221"/>
      <c r="B2239" s="221"/>
      <c r="C2239" s="221"/>
      <c r="D2239" s="212"/>
    </row>
    <row r="2240" spans="1:4" ht="20.25" customHeight="1" x14ac:dyDescent="0.3">
      <c r="A2240" s="221"/>
      <c r="B2240" s="221"/>
      <c r="C2240" s="221"/>
      <c r="D2240" s="212"/>
    </row>
    <row r="2241" spans="1:4" ht="20.25" customHeight="1" x14ac:dyDescent="0.3">
      <c r="A2241" s="221"/>
      <c r="B2241" s="221"/>
      <c r="C2241" s="221"/>
      <c r="D2241" s="212"/>
    </row>
    <row r="2242" spans="1:4" ht="20.25" customHeight="1" x14ac:dyDescent="0.3">
      <c r="A2242" s="221"/>
      <c r="B2242" s="221"/>
      <c r="C2242" s="221"/>
      <c r="D2242" s="212"/>
    </row>
    <row r="2243" spans="1:4" ht="20.25" customHeight="1" x14ac:dyDescent="0.3">
      <c r="A2243" s="221"/>
      <c r="B2243" s="221"/>
      <c r="C2243" s="221"/>
      <c r="D2243" s="212"/>
    </row>
    <row r="2244" spans="1:4" ht="20.25" customHeight="1" x14ac:dyDescent="0.3">
      <c r="A2244" s="221"/>
      <c r="B2244" s="221"/>
      <c r="C2244" s="221"/>
      <c r="D2244" s="212"/>
    </row>
    <row r="2245" spans="1:4" ht="20.25" customHeight="1" x14ac:dyDescent="0.3">
      <c r="A2245" s="221"/>
      <c r="B2245" s="221"/>
      <c r="C2245" s="221"/>
      <c r="D2245" s="212"/>
    </row>
    <row r="2246" spans="1:4" ht="20.25" customHeight="1" x14ac:dyDescent="0.3">
      <c r="A2246" s="221"/>
      <c r="B2246" s="221"/>
      <c r="C2246" s="221"/>
      <c r="D2246" s="212"/>
    </row>
    <row r="2247" spans="1:4" ht="20.25" customHeight="1" x14ac:dyDescent="0.3">
      <c r="A2247" s="221"/>
      <c r="B2247" s="221"/>
      <c r="C2247" s="221"/>
      <c r="D2247" s="212"/>
    </row>
    <row r="2248" spans="1:4" ht="20.25" customHeight="1" x14ac:dyDescent="0.3">
      <c r="A2248" s="221"/>
      <c r="B2248" s="221"/>
      <c r="C2248" s="221"/>
      <c r="D2248" s="212"/>
    </row>
    <row r="2249" spans="1:4" ht="20.25" customHeight="1" x14ac:dyDescent="0.3">
      <c r="A2249" s="221"/>
      <c r="B2249" s="221"/>
      <c r="C2249" s="221"/>
      <c r="D2249" s="212"/>
    </row>
    <row r="2250" spans="1:4" ht="20.25" customHeight="1" x14ac:dyDescent="0.3">
      <c r="A2250" s="221"/>
      <c r="B2250" s="221"/>
      <c r="C2250" s="221"/>
      <c r="D2250" s="212"/>
    </row>
    <row r="2251" spans="1:4" ht="20.25" customHeight="1" x14ac:dyDescent="0.3">
      <c r="A2251" s="221"/>
      <c r="B2251" s="221"/>
      <c r="C2251" s="221"/>
      <c r="D2251" s="212"/>
    </row>
    <row r="2252" spans="1:4" ht="20.25" customHeight="1" x14ac:dyDescent="0.3">
      <c r="A2252" s="221"/>
      <c r="B2252" s="221"/>
      <c r="C2252" s="221"/>
      <c r="D2252" s="212"/>
    </row>
    <row r="2253" spans="1:4" ht="20.25" customHeight="1" x14ac:dyDescent="0.3">
      <c r="A2253" s="221"/>
      <c r="B2253" s="221"/>
      <c r="C2253" s="221"/>
      <c r="D2253" s="212"/>
    </row>
    <row r="2254" spans="1:4" ht="20.25" customHeight="1" x14ac:dyDescent="0.3">
      <c r="A2254" s="221"/>
      <c r="B2254" s="221"/>
      <c r="C2254" s="221"/>
      <c r="D2254" s="212"/>
    </row>
    <row r="2255" spans="1:4" ht="20.25" customHeight="1" x14ac:dyDescent="0.3">
      <c r="A2255" s="221"/>
      <c r="B2255" s="221"/>
      <c r="C2255" s="221"/>
      <c r="D2255" s="212"/>
    </row>
    <row r="2256" spans="1:4" ht="20.25" customHeight="1" x14ac:dyDescent="0.3">
      <c r="A2256" s="221"/>
      <c r="B2256" s="221"/>
      <c r="C2256" s="221"/>
      <c r="D2256" s="212"/>
    </row>
    <row r="2257" spans="1:4" ht="20.25" customHeight="1" x14ac:dyDescent="0.3">
      <c r="A2257" s="221"/>
      <c r="B2257" s="221"/>
      <c r="C2257" s="221"/>
      <c r="D2257" s="212"/>
    </row>
    <row r="2258" spans="1:4" ht="20.25" customHeight="1" x14ac:dyDescent="0.3">
      <c r="A2258" s="221"/>
      <c r="B2258" s="221"/>
      <c r="C2258" s="221"/>
      <c r="D2258" s="212"/>
    </row>
    <row r="2259" spans="1:4" ht="20.25" customHeight="1" x14ac:dyDescent="0.3">
      <c r="A2259" s="221"/>
      <c r="B2259" s="221"/>
      <c r="C2259" s="221"/>
      <c r="D2259" s="212"/>
    </row>
    <row r="2260" spans="1:4" ht="20.25" customHeight="1" x14ac:dyDescent="0.3">
      <c r="A2260" s="221"/>
      <c r="B2260" s="221"/>
      <c r="C2260" s="221"/>
      <c r="D2260" s="212"/>
    </row>
    <row r="2261" spans="1:4" ht="20.25" customHeight="1" x14ac:dyDescent="0.3">
      <c r="A2261" s="221"/>
      <c r="B2261" s="221"/>
      <c r="C2261" s="221"/>
      <c r="D2261" s="212"/>
    </row>
    <row r="2262" spans="1:4" ht="20.25" customHeight="1" x14ac:dyDescent="0.3">
      <c r="A2262" s="221"/>
      <c r="B2262" s="221"/>
      <c r="C2262" s="221"/>
      <c r="D2262" s="212"/>
    </row>
    <row r="2263" spans="1:4" ht="20.25" customHeight="1" x14ac:dyDescent="0.3">
      <c r="A2263" s="221"/>
      <c r="B2263" s="221"/>
      <c r="C2263" s="221"/>
      <c r="D2263" s="212"/>
    </row>
    <row r="2264" spans="1:4" ht="20.25" customHeight="1" x14ac:dyDescent="0.3">
      <c r="A2264" s="221"/>
      <c r="B2264" s="221"/>
      <c r="C2264" s="221"/>
      <c r="D2264" s="212"/>
    </row>
    <row r="2265" spans="1:4" ht="20.25" customHeight="1" x14ac:dyDescent="0.3">
      <c r="A2265" s="221"/>
      <c r="B2265" s="221"/>
      <c r="C2265" s="221"/>
      <c r="D2265" s="212"/>
    </row>
    <row r="2266" spans="1:4" ht="20.25" customHeight="1" x14ac:dyDescent="0.3">
      <c r="A2266" s="221"/>
      <c r="B2266" s="221"/>
      <c r="C2266" s="221"/>
      <c r="D2266" s="212"/>
    </row>
    <row r="2267" spans="1:4" ht="20.25" customHeight="1" x14ac:dyDescent="0.3">
      <c r="A2267" s="221"/>
      <c r="B2267" s="221"/>
      <c r="C2267" s="221"/>
      <c r="D2267" s="212"/>
    </row>
    <row r="2268" spans="1:4" ht="20.25" customHeight="1" x14ac:dyDescent="0.3">
      <c r="A2268" s="221"/>
      <c r="B2268" s="221"/>
      <c r="C2268" s="221"/>
      <c r="D2268" s="212"/>
    </row>
    <row r="2269" spans="1:4" ht="20.25" customHeight="1" x14ac:dyDescent="0.3">
      <c r="A2269" s="221"/>
      <c r="B2269" s="221"/>
      <c r="C2269" s="221"/>
      <c r="D2269" s="212"/>
    </row>
    <row r="2270" spans="1:4" ht="20.25" customHeight="1" x14ac:dyDescent="0.3">
      <c r="A2270" s="221"/>
      <c r="B2270" s="221"/>
      <c r="C2270" s="221"/>
      <c r="D2270" s="212"/>
    </row>
    <row r="2271" spans="1:4" ht="20.25" customHeight="1" x14ac:dyDescent="0.3">
      <c r="A2271" s="221"/>
      <c r="B2271" s="221"/>
      <c r="C2271" s="221"/>
      <c r="D2271" s="212"/>
    </row>
    <row r="2272" spans="1:4" ht="20.25" customHeight="1" x14ac:dyDescent="0.3">
      <c r="A2272" s="221"/>
      <c r="B2272" s="221"/>
      <c r="C2272" s="221"/>
      <c r="D2272" s="212"/>
    </row>
    <row r="2273" spans="1:4" ht="20.25" customHeight="1" x14ac:dyDescent="0.3">
      <c r="A2273" s="221"/>
      <c r="B2273" s="221"/>
      <c r="C2273" s="221"/>
      <c r="D2273" s="212"/>
    </row>
    <row r="2274" spans="1:4" ht="20.25" customHeight="1" x14ac:dyDescent="0.3">
      <c r="A2274" s="221"/>
      <c r="B2274" s="221"/>
      <c r="C2274" s="221"/>
      <c r="D2274" s="212"/>
    </row>
    <row r="2275" spans="1:4" ht="20.25" customHeight="1" x14ac:dyDescent="0.3">
      <c r="A2275" s="221"/>
      <c r="B2275" s="221"/>
      <c r="C2275" s="221"/>
      <c r="D2275" s="212"/>
    </row>
    <row r="2276" spans="1:4" ht="20.25" customHeight="1" x14ac:dyDescent="0.3">
      <c r="A2276" s="221"/>
      <c r="B2276" s="221"/>
      <c r="C2276" s="221"/>
      <c r="D2276" s="212"/>
    </row>
    <row r="2277" spans="1:4" ht="20.25" customHeight="1" x14ac:dyDescent="0.3">
      <c r="A2277" s="221"/>
      <c r="B2277" s="221"/>
      <c r="C2277" s="221"/>
      <c r="D2277" s="212"/>
    </row>
    <row r="2278" spans="1:4" ht="20.25" customHeight="1" x14ac:dyDescent="0.3">
      <c r="A2278" s="221"/>
      <c r="B2278" s="221"/>
      <c r="C2278" s="221"/>
      <c r="D2278" s="212"/>
    </row>
    <row r="2279" spans="1:4" ht="20.25" customHeight="1" x14ac:dyDescent="0.3">
      <c r="A2279" s="221"/>
      <c r="B2279" s="221"/>
      <c r="C2279" s="221"/>
      <c r="D2279" s="212"/>
    </row>
    <row r="2280" spans="1:4" ht="20.25" customHeight="1" x14ac:dyDescent="0.3">
      <c r="A2280" s="221"/>
      <c r="B2280" s="221"/>
      <c r="C2280" s="221"/>
      <c r="D2280" s="212"/>
    </row>
    <row r="2281" spans="1:4" ht="20.25" customHeight="1" x14ac:dyDescent="0.3">
      <c r="A2281" s="221"/>
      <c r="B2281" s="221"/>
      <c r="C2281" s="221"/>
      <c r="D2281" s="212"/>
    </row>
    <row r="2282" spans="1:4" ht="20.25" customHeight="1" x14ac:dyDescent="0.3">
      <c r="A2282" s="221"/>
      <c r="B2282" s="221"/>
      <c r="C2282" s="221"/>
      <c r="D2282" s="212"/>
    </row>
    <row r="2283" spans="1:4" ht="20.25" customHeight="1" x14ac:dyDescent="0.3">
      <c r="A2283" s="221"/>
      <c r="B2283" s="221"/>
      <c r="C2283" s="221"/>
      <c r="D2283" s="212"/>
    </row>
    <row r="2284" spans="1:4" ht="20.25" customHeight="1" x14ac:dyDescent="0.3">
      <c r="A2284" s="221"/>
      <c r="B2284" s="221"/>
      <c r="C2284" s="221"/>
      <c r="D2284" s="212"/>
    </row>
    <row r="2285" spans="1:4" ht="20.25" customHeight="1" x14ac:dyDescent="0.3">
      <c r="A2285" s="221"/>
      <c r="B2285" s="221"/>
      <c r="C2285" s="221"/>
      <c r="D2285" s="212"/>
    </row>
    <row r="2286" spans="1:4" ht="20.25" customHeight="1" x14ac:dyDescent="0.3">
      <c r="A2286" s="221"/>
      <c r="B2286" s="221"/>
      <c r="C2286" s="221"/>
      <c r="D2286" s="212"/>
    </row>
    <row r="2287" spans="1:4" ht="20.25" customHeight="1" x14ac:dyDescent="0.3">
      <c r="A2287" s="221"/>
      <c r="B2287" s="221"/>
      <c r="C2287" s="221"/>
      <c r="D2287" s="212"/>
    </row>
    <row r="2288" spans="1:4" ht="20.25" customHeight="1" x14ac:dyDescent="0.3">
      <c r="A2288" s="221"/>
      <c r="B2288" s="221"/>
      <c r="C2288" s="221"/>
      <c r="D2288" s="212"/>
    </row>
    <row r="2289" spans="1:4" ht="20.25" customHeight="1" x14ac:dyDescent="0.3">
      <c r="A2289" s="221"/>
      <c r="B2289" s="221"/>
      <c r="C2289" s="221"/>
      <c r="D2289" s="212"/>
    </row>
    <row r="2290" spans="1:4" ht="20.25" customHeight="1" x14ac:dyDescent="0.3">
      <c r="A2290" s="221"/>
      <c r="B2290" s="221"/>
      <c r="C2290" s="221"/>
      <c r="D2290" s="212"/>
    </row>
    <row r="2291" spans="1:4" ht="20.25" customHeight="1" x14ac:dyDescent="0.3">
      <c r="A2291" s="221"/>
      <c r="B2291" s="221"/>
      <c r="C2291" s="221"/>
      <c r="D2291" s="212"/>
    </row>
    <row r="2292" spans="1:4" ht="20.25" customHeight="1" x14ac:dyDescent="0.3">
      <c r="A2292" s="221"/>
      <c r="B2292" s="221"/>
      <c r="C2292" s="221"/>
      <c r="D2292" s="212"/>
    </row>
    <row r="2293" spans="1:4" ht="20.25" customHeight="1" x14ac:dyDescent="0.3">
      <c r="A2293" s="221"/>
      <c r="B2293" s="221"/>
      <c r="C2293" s="221"/>
      <c r="D2293" s="212"/>
    </row>
    <row r="2294" spans="1:4" ht="20.25" customHeight="1" x14ac:dyDescent="0.3">
      <c r="A2294" s="221"/>
      <c r="B2294" s="221"/>
      <c r="C2294" s="221"/>
      <c r="D2294" s="212"/>
    </row>
    <row r="2295" spans="1:4" ht="20.25" customHeight="1" x14ac:dyDescent="0.3">
      <c r="A2295" s="221"/>
      <c r="B2295" s="221"/>
      <c r="C2295" s="221"/>
      <c r="D2295" s="212"/>
    </row>
    <row r="2296" spans="1:4" ht="20.25" customHeight="1" x14ac:dyDescent="0.3">
      <c r="A2296" s="221"/>
      <c r="B2296" s="221"/>
      <c r="C2296" s="221"/>
      <c r="D2296" s="212"/>
    </row>
    <row r="2297" spans="1:4" ht="20.25" customHeight="1" x14ac:dyDescent="0.3">
      <c r="A2297" s="221"/>
      <c r="B2297" s="221"/>
      <c r="C2297" s="221"/>
      <c r="D2297" s="212"/>
    </row>
    <row r="2298" spans="1:4" ht="20.25" customHeight="1" x14ac:dyDescent="0.3">
      <c r="A2298" s="221"/>
      <c r="B2298" s="221"/>
      <c r="C2298" s="221"/>
      <c r="D2298" s="212"/>
    </row>
    <row r="2299" spans="1:4" ht="20.25" customHeight="1" x14ac:dyDescent="0.3">
      <c r="A2299" s="221"/>
      <c r="B2299" s="221"/>
      <c r="C2299" s="221"/>
      <c r="D2299" s="212"/>
    </row>
    <row r="2300" spans="1:4" ht="20.25" customHeight="1" x14ac:dyDescent="0.3">
      <c r="A2300" s="221"/>
      <c r="B2300" s="221"/>
      <c r="C2300" s="221"/>
      <c r="D2300" s="212"/>
    </row>
    <row r="2301" spans="1:4" ht="20.25" customHeight="1" x14ac:dyDescent="0.3">
      <c r="A2301" s="221"/>
      <c r="B2301" s="221"/>
      <c r="C2301" s="221"/>
      <c r="D2301" s="212"/>
    </row>
    <row r="2302" spans="1:4" ht="20.25" customHeight="1" x14ac:dyDescent="0.3">
      <c r="A2302" s="221"/>
      <c r="B2302" s="221"/>
      <c r="C2302" s="221"/>
      <c r="D2302" s="212"/>
    </row>
    <row r="2303" spans="1:4" ht="20.25" customHeight="1" x14ac:dyDescent="0.3">
      <c r="A2303" s="221"/>
      <c r="B2303" s="221"/>
      <c r="C2303" s="221"/>
      <c r="D2303" s="212"/>
    </row>
    <row r="2304" spans="1:4" ht="20.25" customHeight="1" x14ac:dyDescent="0.3">
      <c r="A2304" s="221"/>
      <c r="B2304" s="221"/>
      <c r="C2304" s="221"/>
      <c r="D2304" s="212"/>
    </row>
    <row r="2305" spans="1:4" ht="20.25" customHeight="1" x14ac:dyDescent="0.3">
      <c r="A2305" s="221"/>
      <c r="B2305" s="221"/>
      <c r="C2305" s="221"/>
      <c r="D2305" s="212"/>
    </row>
    <row r="2306" spans="1:4" ht="20.25" customHeight="1" x14ac:dyDescent="0.3">
      <c r="A2306" s="221"/>
      <c r="B2306" s="221"/>
      <c r="C2306" s="221"/>
      <c r="D2306" s="212"/>
    </row>
    <row r="2307" spans="1:4" ht="20.25" customHeight="1" x14ac:dyDescent="0.3">
      <c r="A2307" s="221"/>
      <c r="B2307" s="221"/>
      <c r="C2307" s="221"/>
      <c r="D2307" s="212"/>
    </row>
    <row r="2308" spans="1:4" ht="20.25" customHeight="1" x14ac:dyDescent="0.3">
      <c r="A2308" s="221"/>
      <c r="B2308" s="221"/>
      <c r="C2308" s="221"/>
      <c r="D2308" s="212"/>
    </row>
    <row r="2309" spans="1:4" ht="20.25" customHeight="1" x14ac:dyDescent="0.3">
      <c r="A2309" s="221"/>
      <c r="B2309" s="221"/>
      <c r="C2309" s="221"/>
      <c r="D2309" s="212"/>
    </row>
    <row r="2310" spans="1:4" ht="20.25" customHeight="1" x14ac:dyDescent="0.3">
      <c r="A2310" s="221"/>
      <c r="B2310" s="221"/>
      <c r="C2310" s="221"/>
      <c r="D2310" s="212"/>
    </row>
    <row r="2311" spans="1:4" ht="20.25" customHeight="1" x14ac:dyDescent="0.3">
      <c r="A2311" s="221"/>
      <c r="B2311" s="221"/>
      <c r="C2311" s="221"/>
      <c r="D2311" s="212"/>
    </row>
    <row r="2312" spans="1:4" ht="20.25" customHeight="1" x14ac:dyDescent="0.3">
      <c r="A2312" s="221"/>
      <c r="B2312" s="221"/>
      <c r="C2312" s="221"/>
      <c r="D2312" s="212"/>
    </row>
    <row r="2313" spans="1:4" ht="20.25" customHeight="1" x14ac:dyDescent="0.3">
      <c r="A2313" s="221"/>
      <c r="B2313" s="221"/>
      <c r="C2313" s="221"/>
      <c r="D2313" s="212"/>
    </row>
    <row r="2314" spans="1:4" ht="20.25" customHeight="1" x14ac:dyDescent="0.3">
      <c r="A2314" s="221"/>
      <c r="B2314" s="221"/>
      <c r="C2314" s="221"/>
      <c r="D2314" s="212"/>
    </row>
    <row r="2315" spans="1:4" ht="20.25" customHeight="1" x14ac:dyDescent="0.3">
      <c r="A2315" s="221"/>
      <c r="B2315" s="221"/>
      <c r="C2315" s="221"/>
      <c r="D2315" s="212"/>
    </row>
    <row r="2316" spans="1:4" ht="20.25" customHeight="1" x14ac:dyDescent="0.3">
      <c r="A2316" s="221"/>
      <c r="B2316" s="221"/>
      <c r="C2316" s="221"/>
      <c r="D2316" s="212"/>
    </row>
    <row r="2317" spans="1:4" ht="20.25" customHeight="1" x14ac:dyDescent="0.3">
      <c r="A2317" s="221"/>
      <c r="B2317" s="221"/>
      <c r="C2317" s="221"/>
      <c r="D2317" s="212"/>
    </row>
    <row r="2318" spans="1:4" ht="20.25" customHeight="1" x14ac:dyDescent="0.3">
      <c r="A2318" s="221"/>
      <c r="B2318" s="221"/>
      <c r="C2318" s="221"/>
      <c r="D2318" s="212"/>
    </row>
    <row r="2319" spans="1:4" ht="20.25" customHeight="1" x14ac:dyDescent="0.3">
      <c r="A2319" s="221"/>
      <c r="B2319" s="221"/>
      <c r="C2319" s="221"/>
      <c r="D2319" s="212"/>
    </row>
    <row r="2320" spans="1:4" ht="20.25" customHeight="1" x14ac:dyDescent="0.3">
      <c r="A2320" s="221"/>
      <c r="B2320" s="221"/>
      <c r="C2320" s="221"/>
      <c r="D2320" s="212"/>
    </row>
    <row r="2321" spans="1:4" ht="20.25" customHeight="1" x14ac:dyDescent="0.3">
      <c r="A2321" s="221"/>
      <c r="B2321" s="221"/>
      <c r="C2321" s="221"/>
      <c r="D2321" s="212"/>
    </row>
    <row r="2322" spans="1:4" ht="20.25" customHeight="1" x14ac:dyDescent="0.3">
      <c r="A2322" s="221"/>
      <c r="B2322" s="221"/>
      <c r="C2322" s="221"/>
      <c r="D2322" s="212"/>
    </row>
    <row r="2323" spans="1:4" ht="20.25" customHeight="1" x14ac:dyDescent="0.3">
      <c r="A2323" s="221"/>
      <c r="B2323" s="221"/>
      <c r="C2323" s="221"/>
      <c r="D2323" s="212"/>
    </row>
    <row r="2324" spans="1:4" ht="20.25" customHeight="1" x14ac:dyDescent="0.3">
      <c r="A2324" s="221"/>
      <c r="B2324" s="221"/>
      <c r="C2324" s="221"/>
      <c r="D2324" s="212"/>
    </row>
    <row r="2325" spans="1:4" ht="20.25" customHeight="1" x14ac:dyDescent="0.3">
      <c r="A2325" s="221"/>
      <c r="B2325" s="221"/>
      <c r="C2325" s="221"/>
      <c r="D2325" s="212"/>
    </row>
    <row r="2326" spans="1:4" ht="20.25" customHeight="1" x14ac:dyDescent="0.3">
      <c r="A2326" s="221"/>
      <c r="B2326" s="221"/>
      <c r="C2326" s="221"/>
      <c r="D2326" s="212"/>
    </row>
    <row r="2327" spans="1:4" ht="20.25" customHeight="1" x14ac:dyDescent="0.3">
      <c r="A2327" s="221"/>
      <c r="B2327" s="221"/>
      <c r="C2327" s="221"/>
      <c r="D2327" s="212"/>
    </row>
    <row r="2328" spans="1:4" ht="20.25" customHeight="1" x14ac:dyDescent="0.3">
      <c r="A2328" s="221"/>
      <c r="B2328" s="221"/>
      <c r="C2328" s="221"/>
      <c r="D2328" s="212"/>
    </row>
    <row r="2329" spans="1:4" ht="20.25" customHeight="1" x14ac:dyDescent="0.3">
      <c r="A2329" s="221"/>
      <c r="B2329" s="221"/>
      <c r="C2329" s="221"/>
      <c r="D2329" s="212"/>
    </row>
    <row r="2330" spans="1:4" ht="20.25" customHeight="1" x14ac:dyDescent="0.3">
      <c r="A2330" s="221"/>
      <c r="B2330" s="221"/>
      <c r="C2330" s="221"/>
      <c r="D2330" s="212"/>
    </row>
    <row r="2331" spans="1:4" ht="20.25" customHeight="1" x14ac:dyDescent="0.3">
      <c r="A2331" s="221"/>
      <c r="B2331" s="221"/>
      <c r="C2331" s="221"/>
      <c r="D2331" s="212"/>
    </row>
    <row r="2332" spans="1:4" ht="20.25" customHeight="1" x14ac:dyDescent="0.3">
      <c r="A2332" s="221"/>
      <c r="B2332" s="221"/>
      <c r="C2332" s="221"/>
      <c r="D2332" s="212"/>
    </row>
    <row r="2333" spans="1:4" ht="20.25" customHeight="1" x14ac:dyDescent="0.3">
      <c r="A2333" s="221"/>
      <c r="B2333" s="221"/>
      <c r="C2333" s="221"/>
      <c r="D2333" s="212"/>
    </row>
    <row r="2334" spans="1:4" ht="20.25" customHeight="1" x14ac:dyDescent="0.3">
      <c r="A2334" s="221"/>
      <c r="B2334" s="221"/>
      <c r="C2334" s="221"/>
      <c r="D2334" s="212"/>
    </row>
    <row r="2335" spans="1:4" ht="20.25" customHeight="1" x14ac:dyDescent="0.3">
      <c r="A2335" s="221"/>
      <c r="B2335" s="221"/>
      <c r="C2335" s="221"/>
      <c r="D2335" s="212"/>
    </row>
    <row r="2336" spans="1:4" ht="20.25" customHeight="1" x14ac:dyDescent="0.3">
      <c r="A2336" s="221"/>
      <c r="B2336" s="221"/>
      <c r="C2336" s="221"/>
      <c r="D2336" s="212"/>
    </row>
    <row r="2337" spans="1:4" ht="20.25" customHeight="1" x14ac:dyDescent="0.3">
      <c r="A2337" s="221"/>
      <c r="B2337" s="221"/>
      <c r="C2337" s="221"/>
      <c r="D2337" s="212"/>
    </row>
    <row r="2338" spans="1:4" ht="20.25" customHeight="1" x14ac:dyDescent="0.3">
      <c r="A2338" s="221"/>
      <c r="B2338" s="221"/>
      <c r="C2338" s="221"/>
      <c r="D2338" s="212"/>
    </row>
    <row r="2339" spans="1:4" ht="20.25" customHeight="1" x14ac:dyDescent="0.3">
      <c r="A2339" s="221"/>
      <c r="B2339" s="221"/>
      <c r="C2339" s="221"/>
      <c r="D2339" s="212"/>
    </row>
    <row r="2340" spans="1:4" ht="20.25" customHeight="1" x14ac:dyDescent="0.3">
      <c r="A2340" s="221"/>
      <c r="B2340" s="221"/>
      <c r="C2340" s="221"/>
      <c r="D2340" s="212"/>
    </row>
    <row r="2341" spans="1:4" ht="20.25" customHeight="1" x14ac:dyDescent="0.3">
      <c r="A2341" s="221"/>
      <c r="B2341" s="221"/>
      <c r="C2341" s="221"/>
      <c r="D2341" s="212"/>
    </row>
    <row r="2342" spans="1:4" ht="20.25" customHeight="1" x14ac:dyDescent="0.3">
      <c r="A2342" s="221"/>
      <c r="B2342" s="221"/>
      <c r="C2342" s="221"/>
      <c r="D2342" s="212"/>
    </row>
    <row r="2343" spans="1:4" ht="20.25" customHeight="1" x14ac:dyDescent="0.3">
      <c r="A2343" s="221"/>
      <c r="B2343" s="221"/>
      <c r="C2343" s="221"/>
      <c r="D2343" s="212"/>
    </row>
    <row r="2344" spans="1:4" ht="20.25" customHeight="1" x14ac:dyDescent="0.3">
      <c r="A2344" s="221"/>
      <c r="B2344" s="221"/>
      <c r="C2344" s="221"/>
      <c r="D2344" s="212"/>
    </row>
    <row r="2345" spans="1:4" ht="20.25" customHeight="1" x14ac:dyDescent="0.3">
      <c r="A2345" s="221"/>
      <c r="B2345" s="221"/>
      <c r="C2345" s="221"/>
      <c r="D2345" s="212"/>
    </row>
    <row r="2346" spans="1:4" ht="20.25" customHeight="1" x14ac:dyDescent="0.3">
      <c r="A2346" s="221"/>
      <c r="B2346" s="221"/>
      <c r="C2346" s="221"/>
      <c r="D2346" s="212"/>
    </row>
    <row r="2347" spans="1:4" ht="20.25" customHeight="1" x14ac:dyDescent="0.3">
      <c r="A2347" s="221"/>
      <c r="B2347" s="221"/>
      <c r="C2347" s="221"/>
      <c r="D2347" s="212"/>
    </row>
    <row r="2348" spans="1:4" ht="20.25" customHeight="1" x14ac:dyDescent="0.3">
      <c r="A2348" s="221"/>
      <c r="B2348" s="221"/>
      <c r="C2348" s="221"/>
      <c r="D2348" s="212"/>
    </row>
    <row r="2349" spans="1:4" ht="20.25" customHeight="1" x14ac:dyDescent="0.3">
      <c r="A2349" s="221"/>
      <c r="B2349" s="221"/>
      <c r="C2349" s="221"/>
      <c r="D2349" s="212"/>
    </row>
    <row r="2350" spans="1:4" ht="20.25" customHeight="1" x14ac:dyDescent="0.3">
      <c r="A2350" s="221"/>
      <c r="B2350" s="221"/>
      <c r="C2350" s="221"/>
      <c r="D2350" s="212"/>
    </row>
    <row r="2351" spans="1:4" ht="20.25" customHeight="1" x14ac:dyDescent="0.3">
      <c r="A2351" s="221"/>
      <c r="B2351" s="221"/>
      <c r="C2351" s="221"/>
      <c r="D2351" s="212"/>
    </row>
    <row r="2352" spans="1:4" ht="20.25" customHeight="1" x14ac:dyDescent="0.3">
      <c r="A2352" s="221"/>
      <c r="B2352" s="221"/>
      <c r="C2352" s="221"/>
      <c r="D2352" s="212"/>
    </row>
    <row r="2353" spans="1:4" ht="20.25" customHeight="1" x14ac:dyDescent="0.3">
      <c r="A2353" s="221"/>
      <c r="B2353" s="221"/>
      <c r="C2353" s="221"/>
      <c r="D2353" s="212"/>
    </row>
    <row r="2354" spans="1:4" ht="20.25" customHeight="1" x14ac:dyDescent="0.3">
      <c r="A2354" s="221"/>
      <c r="B2354" s="221"/>
      <c r="C2354" s="221"/>
      <c r="D2354" s="212"/>
    </row>
    <row r="2355" spans="1:4" ht="20.25" customHeight="1" x14ac:dyDescent="0.3">
      <c r="A2355" s="221"/>
      <c r="B2355" s="221"/>
      <c r="C2355" s="221"/>
      <c r="D2355" s="212"/>
    </row>
    <row r="2356" spans="1:4" ht="20.25" customHeight="1" x14ac:dyDescent="0.3">
      <c r="A2356" s="221"/>
      <c r="B2356" s="221"/>
      <c r="C2356" s="221"/>
      <c r="D2356" s="212"/>
    </row>
    <row r="2357" spans="1:4" ht="20.25" customHeight="1" x14ac:dyDescent="0.3">
      <c r="A2357" s="221"/>
      <c r="B2357" s="221"/>
      <c r="C2357" s="221"/>
      <c r="D2357" s="212"/>
    </row>
    <row r="2358" spans="1:4" ht="20.25" customHeight="1" x14ac:dyDescent="0.3">
      <c r="A2358" s="221"/>
      <c r="B2358" s="221"/>
      <c r="C2358" s="221"/>
      <c r="D2358" s="212"/>
    </row>
    <row r="2359" spans="1:4" ht="20.25" customHeight="1" x14ac:dyDescent="0.3">
      <c r="A2359" s="221"/>
      <c r="B2359" s="221"/>
      <c r="C2359" s="221"/>
      <c r="D2359" s="212"/>
    </row>
    <row r="2360" spans="1:4" ht="20.25" customHeight="1" x14ac:dyDescent="0.3">
      <c r="A2360" s="221"/>
      <c r="B2360" s="221"/>
      <c r="C2360" s="221"/>
      <c r="D2360" s="212"/>
    </row>
    <row r="2361" spans="1:4" ht="20.25" customHeight="1" x14ac:dyDescent="0.3">
      <c r="A2361" s="221"/>
      <c r="B2361" s="221"/>
      <c r="C2361" s="221"/>
      <c r="D2361" s="212"/>
    </row>
    <row r="2362" spans="1:4" ht="20.25" customHeight="1" x14ac:dyDescent="0.3">
      <c r="A2362" s="221"/>
      <c r="B2362" s="221"/>
      <c r="C2362" s="221"/>
      <c r="D2362" s="212"/>
    </row>
    <row r="2363" spans="1:4" ht="20.25" customHeight="1" x14ac:dyDescent="0.3">
      <c r="A2363" s="221"/>
      <c r="B2363" s="221"/>
      <c r="C2363" s="221"/>
      <c r="D2363" s="212"/>
    </row>
    <row r="2364" spans="1:4" ht="20.25" customHeight="1" x14ac:dyDescent="0.3">
      <c r="A2364" s="221"/>
      <c r="B2364" s="221"/>
      <c r="C2364" s="221"/>
      <c r="D2364" s="212"/>
    </row>
    <row r="2365" spans="1:4" ht="20.25" customHeight="1" x14ac:dyDescent="0.3">
      <c r="A2365" s="221"/>
      <c r="B2365" s="221"/>
      <c r="C2365" s="221"/>
      <c r="D2365" s="212"/>
    </row>
    <row r="2366" spans="1:4" ht="20.25" customHeight="1" x14ac:dyDescent="0.3">
      <c r="A2366" s="221"/>
      <c r="B2366" s="221"/>
      <c r="C2366" s="221"/>
      <c r="D2366" s="212"/>
    </row>
    <row r="2367" spans="1:4" ht="20.25" customHeight="1" x14ac:dyDescent="0.3">
      <c r="A2367" s="221"/>
      <c r="B2367" s="221"/>
      <c r="C2367" s="221"/>
      <c r="D2367" s="212"/>
    </row>
    <row r="2368" spans="1:4" ht="20.25" customHeight="1" x14ac:dyDescent="0.3">
      <c r="A2368" s="221"/>
      <c r="B2368" s="221"/>
      <c r="C2368" s="221"/>
      <c r="D2368" s="212"/>
    </row>
    <row r="2369" spans="1:4" ht="20.25" customHeight="1" x14ac:dyDescent="0.3">
      <c r="A2369" s="221"/>
      <c r="B2369" s="221"/>
      <c r="C2369" s="221"/>
      <c r="D2369" s="212"/>
    </row>
    <row r="2370" spans="1:4" ht="20.25" customHeight="1" x14ac:dyDescent="0.3">
      <c r="A2370" s="221"/>
      <c r="B2370" s="221"/>
      <c r="C2370" s="221"/>
      <c r="D2370" s="212"/>
    </row>
    <row r="2371" spans="1:4" ht="20.25" customHeight="1" x14ac:dyDescent="0.3">
      <c r="A2371" s="221"/>
      <c r="B2371" s="221"/>
      <c r="C2371" s="221"/>
      <c r="D2371" s="212"/>
    </row>
    <row r="2372" spans="1:4" ht="20.25" customHeight="1" x14ac:dyDescent="0.3">
      <c r="A2372" s="221"/>
      <c r="B2372" s="221"/>
      <c r="C2372" s="221"/>
      <c r="D2372" s="212"/>
    </row>
    <row r="2373" spans="1:4" ht="20.25" customHeight="1" x14ac:dyDescent="0.3">
      <c r="A2373" s="221"/>
      <c r="B2373" s="221"/>
      <c r="C2373" s="221"/>
      <c r="D2373" s="212"/>
    </row>
    <row r="2374" spans="1:4" ht="20.25" customHeight="1" x14ac:dyDescent="0.3">
      <c r="A2374" s="221"/>
      <c r="B2374" s="221"/>
      <c r="C2374" s="221"/>
      <c r="D2374" s="212"/>
    </row>
    <row r="2375" spans="1:4" ht="20.25" customHeight="1" x14ac:dyDescent="0.3">
      <c r="A2375" s="221"/>
      <c r="B2375" s="221"/>
      <c r="C2375" s="221"/>
      <c r="D2375" s="212"/>
    </row>
    <row r="2376" spans="1:4" ht="20.25" customHeight="1" x14ac:dyDescent="0.3">
      <c r="A2376" s="221"/>
      <c r="B2376" s="221"/>
      <c r="C2376" s="221"/>
      <c r="D2376" s="212"/>
    </row>
    <row r="2377" spans="1:4" ht="20.25" customHeight="1" x14ac:dyDescent="0.3">
      <c r="A2377" s="221"/>
      <c r="B2377" s="221"/>
      <c r="C2377" s="221"/>
      <c r="D2377" s="212"/>
    </row>
    <row r="2378" spans="1:4" ht="20.25" customHeight="1" x14ac:dyDescent="0.3">
      <c r="A2378" s="221"/>
      <c r="B2378" s="221"/>
      <c r="C2378" s="221"/>
      <c r="D2378" s="212"/>
    </row>
    <row r="2379" spans="1:4" ht="20.25" customHeight="1" x14ac:dyDescent="0.3">
      <c r="A2379" s="221"/>
      <c r="B2379" s="221"/>
      <c r="C2379" s="221"/>
      <c r="D2379" s="212"/>
    </row>
    <row r="2380" spans="1:4" ht="20.25" customHeight="1" x14ac:dyDescent="0.3">
      <c r="A2380" s="221"/>
      <c r="B2380" s="221"/>
      <c r="C2380" s="221"/>
      <c r="D2380" s="212"/>
    </row>
    <row r="2381" spans="1:4" ht="20.25" customHeight="1" x14ac:dyDescent="0.3">
      <c r="A2381" s="221"/>
      <c r="B2381" s="221"/>
      <c r="C2381" s="221"/>
      <c r="D2381" s="212"/>
    </row>
    <row r="2382" spans="1:4" ht="20.25" customHeight="1" x14ac:dyDescent="0.3">
      <c r="A2382" s="221"/>
      <c r="B2382" s="221"/>
      <c r="C2382" s="221"/>
      <c r="D2382" s="212"/>
    </row>
    <row r="2383" spans="1:4" ht="20.25" customHeight="1" x14ac:dyDescent="0.3">
      <c r="A2383" s="221"/>
      <c r="B2383" s="221"/>
      <c r="C2383" s="221"/>
      <c r="D2383" s="212"/>
    </row>
    <row r="2384" spans="1:4" ht="20.25" customHeight="1" x14ac:dyDescent="0.3">
      <c r="A2384" s="221"/>
      <c r="B2384" s="221"/>
      <c r="C2384" s="221"/>
      <c r="D2384" s="212"/>
    </row>
    <row r="2385" spans="1:4" ht="20.25" customHeight="1" x14ac:dyDescent="0.3">
      <c r="A2385" s="221"/>
      <c r="B2385" s="221"/>
      <c r="C2385" s="221"/>
      <c r="D2385" s="212"/>
    </row>
    <row r="2386" spans="1:4" ht="20.25" customHeight="1" x14ac:dyDescent="0.3">
      <c r="A2386" s="221"/>
      <c r="B2386" s="221"/>
      <c r="C2386" s="221"/>
      <c r="D2386" s="212"/>
    </row>
    <row r="2387" spans="1:4" ht="20.25" customHeight="1" x14ac:dyDescent="0.3">
      <c r="A2387" s="221"/>
      <c r="B2387" s="221"/>
      <c r="C2387" s="221"/>
      <c r="D2387" s="212"/>
    </row>
    <row r="2388" spans="1:4" ht="20.25" customHeight="1" x14ac:dyDescent="0.3">
      <c r="A2388" s="221"/>
      <c r="B2388" s="221"/>
      <c r="C2388" s="221"/>
      <c r="D2388" s="212"/>
    </row>
    <row r="2389" spans="1:4" ht="20.25" customHeight="1" x14ac:dyDescent="0.3">
      <c r="A2389" s="221"/>
      <c r="B2389" s="221"/>
      <c r="C2389" s="221"/>
      <c r="D2389" s="212"/>
    </row>
    <row r="2390" spans="1:4" ht="20.25" customHeight="1" x14ac:dyDescent="0.3">
      <c r="A2390" s="221"/>
      <c r="B2390" s="221"/>
      <c r="C2390" s="221"/>
      <c r="D2390" s="212"/>
    </row>
  </sheetData>
  <mergeCells count="2">
    <mergeCell ref="A1:F3"/>
    <mergeCell ref="A4:F4"/>
  </mergeCells>
  <phoneticPr fontId="2" type="noConversion"/>
  <pageMargins left="0.75" right="0.75" top="1" bottom="1" header="0.5" footer="0.5"/>
  <pageSetup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390"/>
  <sheetViews>
    <sheetView zoomScale="90" zoomScaleNormal="90" workbookViewId="0">
      <pane ySplit="6" topLeftCell="A7" activePane="bottomLeft" state="frozen"/>
      <selection activeCell="B57" sqref="B57"/>
      <selection pane="bottomLeft" activeCell="B57" sqref="B57"/>
    </sheetView>
  </sheetViews>
  <sheetFormatPr defaultColWidth="8.85546875" defaultRowHeight="20.25" customHeight="1" x14ac:dyDescent="0.3"/>
  <cols>
    <col min="1" max="1" width="23.28515625" style="222" customWidth="1"/>
    <col min="2" max="2" width="32.85546875" style="222" customWidth="1"/>
    <col min="3" max="3" width="19.7109375" style="222" hidden="1" customWidth="1"/>
    <col min="4" max="4" width="48.85546875" style="219" customWidth="1"/>
    <col min="5" max="5" width="15.7109375" style="212" customWidth="1"/>
    <col min="6" max="6" width="15.7109375" style="59" customWidth="1"/>
    <col min="7" max="7" width="8.85546875" style="154"/>
    <col min="8" max="8" width="4" style="59" customWidth="1"/>
    <col min="9" max="9" width="13.42578125" style="59" customWidth="1"/>
    <col min="10" max="10" width="9.140625" style="59" customWidth="1"/>
    <col min="11" max="11" width="17.140625" style="59" customWidth="1"/>
    <col min="12" max="16384" width="8.85546875" style="59"/>
  </cols>
  <sheetData>
    <row r="1" spans="1:14" s="38" customFormat="1" ht="20.25" customHeight="1" x14ac:dyDescent="0.3">
      <c r="A1" s="767" t="s">
        <v>85</v>
      </c>
      <c r="B1" s="767"/>
      <c r="C1" s="767"/>
      <c r="D1" s="768"/>
      <c r="E1" s="768"/>
      <c r="F1" s="768"/>
      <c r="G1" s="178"/>
      <c r="I1" s="19"/>
      <c r="K1" s="347"/>
      <c r="L1" s="638"/>
      <c r="M1" s="347"/>
      <c r="N1" s="638"/>
    </row>
    <row r="2" spans="1:14" s="38" customFormat="1" ht="20.25" customHeight="1" x14ac:dyDescent="0.3">
      <c r="A2" s="768"/>
      <c r="B2" s="768"/>
      <c r="C2" s="768"/>
      <c r="D2" s="768"/>
      <c r="E2" s="768"/>
      <c r="F2" s="768"/>
      <c r="G2" s="178"/>
      <c r="I2" s="60"/>
      <c r="K2" s="347"/>
      <c r="L2" s="638"/>
      <c r="M2" s="347"/>
      <c r="N2" s="638"/>
    </row>
    <row r="3" spans="1:14" s="38" customFormat="1" ht="20.25" customHeight="1" x14ac:dyDescent="0.25">
      <c r="A3" s="768"/>
      <c r="B3" s="768"/>
      <c r="C3" s="768"/>
      <c r="D3" s="768"/>
      <c r="E3" s="768"/>
      <c r="F3" s="768"/>
      <c r="G3" s="178"/>
      <c r="K3" s="347"/>
      <c r="L3" s="638"/>
    </row>
    <row r="4" spans="1:14" ht="20.25" customHeight="1" x14ac:dyDescent="0.35">
      <c r="A4" s="769" t="s">
        <v>261</v>
      </c>
      <c r="B4" s="769"/>
      <c r="C4" s="769"/>
      <c r="D4" s="769"/>
      <c r="E4" s="769"/>
      <c r="F4" s="769"/>
      <c r="K4" s="347" t="s">
        <v>192</v>
      </c>
      <c r="L4" s="638">
        <v>0.1</v>
      </c>
      <c r="M4" s="38"/>
      <c r="N4" s="38"/>
    </row>
    <row r="5" spans="1:14" ht="20.25" customHeight="1" x14ac:dyDescent="0.35">
      <c r="E5" s="283" t="str">
        <f>NxtYr</f>
        <v>Mar '16</v>
      </c>
      <c r="K5" s="347"/>
      <c r="L5" s="638"/>
      <c r="M5" s="38"/>
      <c r="N5" s="38"/>
    </row>
    <row r="6" spans="1:14" ht="20.25" customHeight="1" x14ac:dyDescent="0.3">
      <c r="A6" s="593" t="str">
        <f>'ITMA Form Data'!A4</f>
        <v>NEW</v>
      </c>
      <c r="B6" s="5" t="str">
        <f>'ITMA Form Data'!B4</f>
        <v>CARRY OVER</v>
      </c>
      <c r="C6" s="431" t="str">
        <f>'ITMA Form Data'!C4</f>
        <v>CLOSE OUT</v>
      </c>
      <c r="D6" s="5" t="str">
        <f>'ITMA Form Data'!D4</f>
        <v>PRODUCT DESCRIPTION</v>
      </c>
      <c r="E6" s="210" t="s">
        <v>79</v>
      </c>
      <c r="F6" s="211" t="s">
        <v>80</v>
      </c>
      <c r="G6" s="9" t="s">
        <v>86</v>
      </c>
      <c r="I6" s="13" t="s">
        <v>87</v>
      </c>
      <c r="K6" s="347"/>
      <c r="L6" s="638"/>
      <c r="M6" s="38"/>
      <c r="N6" s="38"/>
    </row>
    <row r="7" spans="1:14" ht="20.25" customHeight="1" x14ac:dyDescent="0.3">
      <c r="J7" s="213"/>
      <c r="K7" s="347"/>
    </row>
    <row r="8" spans="1:14" ht="20.25" customHeight="1" x14ac:dyDescent="0.3">
      <c r="A8" s="18"/>
      <c r="B8" s="18"/>
      <c r="C8" s="18"/>
      <c r="D8" s="19"/>
      <c r="J8" s="213"/>
      <c r="K8" s="212"/>
    </row>
    <row r="9" spans="1:14" ht="20.25" customHeight="1" x14ac:dyDescent="0.3">
      <c r="A9" s="20"/>
      <c r="B9" s="20"/>
      <c r="C9" s="20"/>
      <c r="D9" s="19"/>
      <c r="E9" s="214"/>
      <c r="F9" s="215"/>
      <c r="G9" s="224"/>
      <c r="I9" s="220"/>
      <c r="J9" s="221"/>
    </row>
    <row r="10" spans="1:14" ht="20.25" customHeight="1" x14ac:dyDescent="0.3">
      <c r="A10" s="26" t="str">
        <f>'ITMA Form Data'!A10</f>
        <v>APPAREL - SPRING '17 (Jan 1, 2017)</v>
      </c>
      <c r="B10" s="26"/>
      <c r="C10" s="26"/>
      <c r="D10" s="19" t="str">
        <f>+'UK Prices'!D10</f>
        <v>Outer Layer</v>
      </c>
      <c r="I10" s="220"/>
      <c r="J10" s="213"/>
      <c r="K10" s="214" t="s">
        <v>81</v>
      </c>
    </row>
    <row r="11" spans="1:14" ht="20.25" customHeight="1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+'UK Prices'!D11</f>
        <v>FJ Full Zip Wind Jacket</v>
      </c>
      <c r="E11" s="214">
        <f>'UK Prices'!J11</f>
        <v>25.9</v>
      </c>
      <c r="F11" s="215">
        <f>+$E11*(1-$L$4)</f>
        <v>23.31</v>
      </c>
      <c r="G11" s="224">
        <f>$L$4</f>
        <v>0.1</v>
      </c>
      <c r="I11" s="220">
        <f>(F11-'Std Cst'!U11)/'The Club Company'!F11</f>
        <v>0.53596802319560932</v>
      </c>
      <c r="J11" s="221"/>
      <c r="K11" s="214"/>
    </row>
    <row r="12" spans="1:14" ht="20.25" hidden="1" customHeight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+'UK Prices'!D12</f>
        <v>FJ Windshirt</v>
      </c>
      <c r="E12" s="214">
        <f>'UK Prices'!J12</f>
        <v>0</v>
      </c>
      <c r="F12" s="215">
        <f t="shared" ref="F12:F15" si="0">+$E12*(1-$L$3)</f>
        <v>0</v>
      </c>
      <c r="G12" s="224">
        <f t="shared" ref="G12:G15" si="1">$L$3</f>
        <v>0</v>
      </c>
      <c r="I12" s="220" t="e">
        <f>(F12-'Std Cst'!U12)/'The Club Company'!F12</f>
        <v>#DIV/0!</v>
      </c>
      <c r="J12" s="221"/>
      <c r="K12" s="214"/>
    </row>
    <row r="13" spans="1:14" ht="20.25" customHeight="1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+'UK Prices'!D13</f>
        <v>FJ 1/2 zip Windshirt - S/S Solid Colour</v>
      </c>
      <c r="E13" s="214">
        <f>'UK Prices'!J13</f>
        <v>23.9</v>
      </c>
      <c r="F13" s="215">
        <f>+$E13*(1-$L$4)</f>
        <v>21.509999999999998</v>
      </c>
      <c r="G13" s="224">
        <f>$L$4</f>
        <v>0.1</v>
      </c>
      <c r="I13" s="220">
        <f>(F13-'Std Cst'!U13)/'The Club Company'!F13</f>
        <v>0.51728675355488218</v>
      </c>
      <c r="J13" s="223"/>
      <c r="K13" s="214" t="s">
        <v>81</v>
      </c>
    </row>
    <row r="14" spans="1:14" ht="20.25" customHeight="1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+'UK Prices'!D14</f>
        <v>FJ 1/2 zip Windshirt - S/S Heather</v>
      </c>
      <c r="E14" s="214">
        <f>'UK Prices'!J14</f>
        <v>23.9</v>
      </c>
      <c r="F14" s="215">
        <f>+$E14*(1-$L$4)</f>
        <v>21.509999999999998</v>
      </c>
      <c r="G14" s="224">
        <f>$L$4</f>
        <v>0.1</v>
      </c>
      <c r="I14" s="220">
        <f>(F14-'Std Cst'!U14)/'The Club Company'!F14</f>
        <v>0.42607657064076043</v>
      </c>
      <c r="J14" s="223"/>
      <c r="K14" s="214" t="s">
        <v>81</v>
      </c>
    </row>
    <row r="15" spans="1:14" ht="20.25" hidden="1" customHeight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+'UK Prices'!D15</f>
        <v>FJ Windshirt - S/S</v>
      </c>
      <c r="E15" s="214">
        <f>'UK Prices'!J15</f>
        <v>0</v>
      </c>
      <c r="F15" s="215">
        <f t="shared" si="0"/>
        <v>0</v>
      </c>
      <c r="G15" s="224">
        <f t="shared" si="1"/>
        <v>0</v>
      </c>
      <c r="I15" s="220" t="e">
        <f>(F15-'Std Cst'!U15)/'The Club Company'!F15</f>
        <v>#DIV/0!</v>
      </c>
      <c r="J15" s="223"/>
      <c r="K15" s="214" t="s">
        <v>81</v>
      </c>
    </row>
    <row r="16" spans="1:14" ht="20.25" customHeight="1" x14ac:dyDescent="0.3">
      <c r="A16" s="206" t="str">
        <f>'ITMA Form Data'!A16</f>
        <v>MID LAYER - PULLOVERS</v>
      </c>
      <c r="B16" s="206"/>
      <c r="C16" s="500"/>
      <c r="D16" s="19" t="str">
        <f>+'UK Prices'!D16</f>
        <v>Pullovers</v>
      </c>
      <c r="E16" s="214"/>
      <c r="F16" s="215"/>
      <c r="I16" s="220"/>
      <c r="J16" s="221"/>
    </row>
    <row r="17" spans="1:11" ht="20.25" customHeight="1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+'UK Prices'!D17</f>
        <v>FJ Lambswool Lined 1/2 Zip (Midweight)</v>
      </c>
      <c r="E17" s="214">
        <f>'UK Prices'!J17</f>
        <v>47.5</v>
      </c>
      <c r="F17" s="215">
        <f>+$E17*(1-$L$4)</f>
        <v>42.75</v>
      </c>
      <c r="G17" s="224">
        <f>$L$4</f>
        <v>0.1</v>
      </c>
      <c r="I17" s="220">
        <f>(F17-'Std Cst'!U17)/'The Club Company'!F17</f>
        <v>0.40823520871143376</v>
      </c>
      <c r="J17" s="221"/>
      <c r="K17" s="214"/>
    </row>
    <row r="18" spans="1:11" ht="20.25" customHeight="1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+'UK Prices'!D18</f>
        <v>FJ Lambswool 1/2 Zip (Midweight)</v>
      </c>
      <c r="E18" s="214">
        <f>'UK Prices'!J18</f>
        <v>37.5</v>
      </c>
      <c r="F18" s="215">
        <f>+$E18*(1-$L$4)</f>
        <v>33.75</v>
      </c>
      <c r="G18" s="224">
        <f>$L$4</f>
        <v>0.1</v>
      </c>
      <c r="I18" s="220">
        <f>(F18-'Std Cst'!U18)/'The Club Company'!F18</f>
        <v>0.41534201787994884</v>
      </c>
      <c r="J18" s="221"/>
      <c r="K18" s="214"/>
    </row>
    <row r="19" spans="1:11" ht="20.25" customHeight="1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+'UK Prices'!D19</f>
        <v>FJ Lambswool V-Neck Pullover (Midweight)</v>
      </c>
      <c r="E19" s="214">
        <f>'UK Prices'!J19</f>
        <v>35</v>
      </c>
      <c r="F19" s="215">
        <f>+$E19*(1-$L$4)</f>
        <v>31.5</v>
      </c>
      <c r="G19" s="224">
        <f>$L$4</f>
        <v>0.1</v>
      </c>
      <c r="I19" s="220">
        <f>(F19-'Std Cst'!U19)/'The Club Company'!F19</f>
        <v>0.40487969348658998</v>
      </c>
      <c r="J19" s="221"/>
      <c r="K19" s="214"/>
    </row>
    <row r="20" spans="1:11" ht="20.25" customHeight="1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+'UK Prices'!D20</f>
        <v>FJ Lambswool Slipover (Midweight)</v>
      </c>
      <c r="E20" s="214">
        <f>'UK Prices'!J20</f>
        <v>31.5</v>
      </c>
      <c r="F20" s="215">
        <f t="shared" ref="F20" si="2">+$E20*(1-$L$4)</f>
        <v>28.35</v>
      </c>
      <c r="G20" s="224">
        <f t="shared" ref="G20:G32" si="3">$L$4</f>
        <v>0.1</v>
      </c>
      <c r="I20" s="220">
        <f>(F20-'Std Cst'!U20)/'The Club Company'!F20</f>
        <v>0.45010744997871432</v>
      </c>
      <c r="J20" s="221"/>
    </row>
    <row r="21" spans="1:11" ht="20.25" customHeight="1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+'UK Prices'!D21</f>
        <v>FJ Wind Shell Mid Layer</v>
      </c>
      <c r="E21" s="214">
        <f>'UK Prices'!J21</f>
        <v>46</v>
      </c>
      <c r="F21" s="215">
        <f>+$E21*(1-$L$4)</f>
        <v>41.4</v>
      </c>
      <c r="G21" s="224">
        <f>$L$4</f>
        <v>0.1</v>
      </c>
      <c r="I21" s="220">
        <f>(F21-'Std Cst'!U21)/'The Club Company'!F21</f>
        <v>0.56125483924704311</v>
      </c>
      <c r="J21" s="221"/>
      <c r="K21" s="214"/>
    </row>
    <row r="22" spans="1:11" ht="20.25" customHeight="1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+'UK Prices'!D22</f>
        <v>Spun Poly Buttoned Pullover</v>
      </c>
      <c r="E22" s="214">
        <f>'UK Prices'!J22</f>
        <v>31.9</v>
      </c>
      <c r="F22" s="215">
        <f>+$E22*(1-$L$4)</f>
        <v>28.71</v>
      </c>
      <c r="G22" s="224">
        <f t="shared" ref="G22:G122" si="4">$L$4</f>
        <v>0.1</v>
      </c>
      <c r="I22" s="220">
        <f>(F22-'Std Cst'!U22)/'The Club Company'!F22</f>
        <v>0.54621024033437826</v>
      </c>
      <c r="J22" s="221"/>
    </row>
    <row r="23" spans="1:11" ht="20.25" customHeight="1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+'UK Prices'!D23</f>
        <v>Spun Poly V-neck Pullover</v>
      </c>
      <c r="E23" s="214">
        <f>'UK Prices'!J23</f>
        <v>29.9</v>
      </c>
      <c r="F23" s="215">
        <f>+$E23*(1-$L$4)</f>
        <v>26.91</v>
      </c>
      <c r="G23" s="224">
        <f t="shared" si="4"/>
        <v>0.1</v>
      </c>
      <c r="I23" s="220">
        <f>(F23-'Std Cst'!U23)/'The Club Company'!F23</f>
        <v>0.64505499045349113</v>
      </c>
      <c r="J23" s="221"/>
    </row>
    <row r="24" spans="1:11" ht="20.25" customHeight="1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+'UK Prices'!D24</f>
        <v>FJ Spun Poly Vest</v>
      </c>
      <c r="E24" s="214">
        <f>'UK Prices'!J24</f>
        <v>28</v>
      </c>
      <c r="F24" s="215">
        <f>+$E24*(1-$L$4)</f>
        <v>25.2</v>
      </c>
      <c r="G24" s="224">
        <f t="shared" ref="G24:G28" si="5">$L$4</f>
        <v>0.1</v>
      </c>
      <c r="I24" s="220">
        <f>(F24-'Std Cst'!U24)/'The Club Company'!F24</f>
        <v>0.56641226053639848</v>
      </c>
      <c r="J24" s="221"/>
      <c r="K24" s="214"/>
    </row>
    <row r="25" spans="1:11" ht="20.25" customHeight="1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+'UK Prices'!D25</f>
        <v>Double Layer Contrast Chill-Out</v>
      </c>
      <c r="E25" s="214">
        <f>'UK Prices'!J25</f>
        <v>33.9</v>
      </c>
      <c r="F25" s="215">
        <f>+$E25*(1-$L$4)</f>
        <v>30.509999999999998</v>
      </c>
      <c r="G25" s="224">
        <f t="shared" si="4"/>
        <v>0.1</v>
      </c>
      <c r="I25" s="220">
        <f>(F25-'Std Cst'!U25)/'The Club Company'!F25</f>
        <v>0.59523265859695518</v>
      </c>
      <c r="J25" s="221"/>
    </row>
    <row r="26" spans="1:11" ht="20.25" customHeight="1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+'UK Prices'!D26</f>
        <v>FJ Textured Chill-Out 1/4 zip</v>
      </c>
      <c r="E26" s="214">
        <f>'UK Prices'!J26</f>
        <v>33.9</v>
      </c>
      <c r="F26" s="215">
        <f t="shared" ref="F26:F31" si="6">+$E26*(1-$L$4)</f>
        <v>30.509999999999998</v>
      </c>
      <c r="G26" s="224">
        <f t="shared" si="5"/>
        <v>0.1</v>
      </c>
      <c r="I26" s="220">
        <f>(F26-'Std Cst'!U26)/'The Club Company'!F26</f>
        <v>0.59016931023180641</v>
      </c>
      <c r="J26" s="221"/>
      <c r="K26" s="214"/>
    </row>
    <row r="27" spans="1:11" ht="20.25" hidden="1" customHeight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+'UK Prices'!D27</f>
        <v>FJ Mixed Texture Sport Chill-Out 1/2 Zip</v>
      </c>
      <c r="E27" s="214">
        <f>'UK Prices'!J27</f>
        <v>0</v>
      </c>
      <c r="F27" s="215">
        <f t="shared" si="6"/>
        <v>0</v>
      </c>
      <c r="G27" s="224">
        <f t="shared" si="5"/>
        <v>0.1</v>
      </c>
      <c r="I27" s="220" t="e">
        <f>(F27-'Std Cst'!U27)/'The Club Company'!F27</f>
        <v>#DIV/0!</v>
      </c>
      <c r="J27" s="221"/>
      <c r="K27" s="214"/>
    </row>
    <row r="28" spans="1:11" ht="20.25" hidden="1" customHeight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+'UK Prices'!D28</f>
        <v>FJ Chill-Out w/Chest Piping</v>
      </c>
      <c r="E28" s="214">
        <f>'UK Prices'!J28</f>
        <v>0</v>
      </c>
      <c r="F28" s="215">
        <f t="shared" si="6"/>
        <v>0</v>
      </c>
      <c r="G28" s="224">
        <f t="shared" si="5"/>
        <v>0.1</v>
      </c>
      <c r="I28" s="220" t="e">
        <f>(F28-'Std Cst'!U28)/'The Club Company'!F28</f>
        <v>#DIV/0!</v>
      </c>
      <c r="J28" s="221"/>
      <c r="K28" s="214"/>
    </row>
    <row r="29" spans="1:11" ht="20.25" hidden="1" customHeight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+'UK Prices'!D29</f>
        <v>FJ Jersey Knit Track Jacket</v>
      </c>
      <c r="E29" s="214">
        <f>'UK Prices'!J29</f>
        <v>0</v>
      </c>
      <c r="F29" s="215">
        <f t="shared" si="6"/>
        <v>0</v>
      </c>
      <c r="G29" s="224">
        <f t="shared" si="3"/>
        <v>0.1</v>
      </c>
      <c r="I29" s="220" t="e">
        <f>(F29-'Std Cst'!U29)/'The Club Company'!F29</f>
        <v>#DIV/0!</v>
      </c>
      <c r="J29" s="221"/>
    </row>
    <row r="30" spans="1:11" ht="20.25" hidden="1" customHeight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+'UK Prices'!D30</f>
        <v>FJ Drop Needle Pullover 1/2 zip</v>
      </c>
      <c r="E30" s="214">
        <f>'UK Prices'!J30</f>
        <v>0</v>
      </c>
      <c r="F30" s="215">
        <f t="shared" si="6"/>
        <v>0</v>
      </c>
      <c r="G30" s="224">
        <f t="shared" si="3"/>
        <v>0.1</v>
      </c>
      <c r="I30" s="220" t="e">
        <f>(F30-'Std Cst'!U30)/'The Club Company'!F30</f>
        <v>#DIV/0!</v>
      </c>
      <c r="J30" s="221"/>
    </row>
    <row r="31" spans="1:11" ht="20.25" customHeight="1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+'UK Prices'!D31</f>
        <v>FJ Sport Chill Out</v>
      </c>
      <c r="E31" s="214">
        <f>'UK Prices'!J31</f>
        <v>31.9</v>
      </c>
      <c r="F31" s="215">
        <f t="shared" si="6"/>
        <v>28.71</v>
      </c>
      <c r="G31" s="224">
        <f t="shared" si="3"/>
        <v>0.1</v>
      </c>
      <c r="I31" s="220">
        <f>(F31-'Std Cst'!U31)/'The Club Company'!F31</f>
        <v>0.5300678413144525</v>
      </c>
      <c r="J31" s="221"/>
    </row>
    <row r="32" spans="1:11" ht="20.25" hidden="1" customHeight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+'UK Prices'!D32</f>
        <v>FJ Sport Chill Out - American Golf</v>
      </c>
      <c r="E32" s="214">
        <f>'UK Prices'!J32</f>
        <v>0</v>
      </c>
      <c r="F32" s="215" t="s">
        <v>476</v>
      </c>
      <c r="G32" s="224">
        <f t="shared" si="3"/>
        <v>0.1</v>
      </c>
      <c r="I32" s="220" t="e">
        <f>(F32-'Std Cst'!U32)/'The Club Company'!F32</f>
        <v>#VALUE!</v>
      </c>
      <c r="J32" s="221"/>
    </row>
    <row r="33" spans="1:10" ht="20.25" customHeight="1" x14ac:dyDescent="0.3">
      <c r="A33" s="206" t="str">
        <f>'ITMA Form Data'!A33</f>
        <v>MID LAYER - SHIRTS</v>
      </c>
      <c r="B33" s="206"/>
      <c r="C33" s="500"/>
      <c r="D33" s="19" t="str">
        <f>+'UK Prices'!D33</f>
        <v>Shirts</v>
      </c>
      <c r="E33" s="214"/>
      <c r="F33" s="215"/>
      <c r="I33" s="220"/>
      <c r="J33" s="221"/>
    </row>
    <row r="34" spans="1:10" ht="20.25" customHeight="1" x14ac:dyDescent="0.3">
      <c r="A34" s="332" t="str">
        <f>'ITMA Form Data'!A34</f>
        <v>Price Band 4 - Avg (2017 = 4, 2016 = 5, 2015 = 6, 2014 = 5)</v>
      </c>
      <c r="B34" s="19"/>
      <c r="C34" s="501"/>
      <c r="D34" s="19"/>
      <c r="E34" s="214"/>
      <c r="F34" s="215"/>
      <c r="I34" s="220"/>
      <c r="J34" s="221"/>
    </row>
    <row r="35" spans="1:10" ht="20.25" customHeight="1" x14ac:dyDescent="0.3">
      <c r="A35" s="332" t="str">
        <f>'ITMA Form Data'!A35</f>
        <v>Price Band 3 - Avg (2017 = 7, 2016 = 8, 2015 = 7, 2014 = 4)</v>
      </c>
      <c r="B35" s="19"/>
      <c r="C35" s="501"/>
      <c r="D35" s="19"/>
      <c r="E35" s="214"/>
      <c r="F35" s="215"/>
      <c r="I35" s="220"/>
      <c r="J35" s="221"/>
    </row>
    <row r="36" spans="1:10" ht="20.25" customHeight="1" x14ac:dyDescent="0.3">
      <c r="A36" s="332" t="str">
        <f>'ITMA Form Data'!A36</f>
        <v>Price Band 2 - Avg (2017 = 6, 2016 = 7, 2015 = 6, 2014 = 5)</v>
      </c>
      <c r="B36" s="19"/>
      <c r="C36" s="501"/>
      <c r="D36" s="19"/>
      <c r="E36" s="214"/>
      <c r="F36" s="215"/>
      <c r="I36" s="220"/>
      <c r="J36" s="221"/>
    </row>
    <row r="37" spans="1:10" ht="20.25" customHeight="1" x14ac:dyDescent="0.3">
      <c r="A37" s="332" t="str">
        <f>'ITMA Form Data'!A37</f>
        <v>Price Band 1 - Avg (2017 = 2, 2016 = 2, 2015 = 3, 2014 = 3)</v>
      </c>
      <c r="B37" s="19"/>
      <c r="C37" s="501"/>
      <c r="D37" s="19"/>
      <c r="E37" s="214"/>
      <c r="F37" s="215"/>
      <c r="I37" s="220"/>
      <c r="J37" s="221"/>
    </row>
    <row r="38" spans="1:10" ht="20.25" customHeight="1" x14ac:dyDescent="0.3">
      <c r="A38" s="681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+'UK Prices'!D38</f>
        <v>Raglan Chest Stripe Pique</v>
      </c>
      <c r="E38" s="214">
        <f>'UK Prices'!J38</f>
        <v>28.9</v>
      </c>
      <c r="F38" s="215">
        <f>+$E38*(1-$L$4)</f>
        <v>26.009999999999998</v>
      </c>
      <c r="G38" s="224">
        <f t="shared" si="4"/>
        <v>0.1</v>
      </c>
      <c r="I38" s="220">
        <f>(F38-'Std Cst'!U38)/'The Club Company'!F38</f>
        <v>0.5558751991939439</v>
      </c>
      <c r="J38" s="221"/>
    </row>
    <row r="39" spans="1:10" ht="20.25" customHeight="1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+'UK Prices'!D39</f>
        <v>Stretch Pique w/Painted Stripes (A)</v>
      </c>
      <c r="E39" s="214">
        <f>'UK Prices'!J39</f>
        <v>28.9</v>
      </c>
      <c r="F39" s="215">
        <f>+$E39*(1-$L$4)</f>
        <v>26.009999999999998</v>
      </c>
      <c r="G39" s="224">
        <f t="shared" si="4"/>
        <v>0.1</v>
      </c>
      <c r="I39" s="220">
        <f>(F39-'Std Cst'!U39)/'The Club Company'!F39</f>
        <v>0.57072359967651698</v>
      </c>
      <c r="J39" s="221"/>
    </row>
    <row r="40" spans="1:10" ht="20.25" customHeight="1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+'UK Prices'!D40</f>
        <v>Stretch Lisle Colour Block Space Dye (A)</v>
      </c>
      <c r="E40" s="214">
        <f>'UK Prices'!J40</f>
        <v>28.9</v>
      </c>
      <c r="F40" s="215">
        <f t="shared" ref="F40:F54" si="7">+$E40*(1-$L$4)</f>
        <v>26.009999999999998</v>
      </c>
      <c r="G40" s="224">
        <f t="shared" si="4"/>
        <v>0.1</v>
      </c>
      <c r="I40" s="220">
        <f>(F40-'Std Cst'!U40)/'The Club Company'!F40</f>
        <v>0.57428721579233455</v>
      </c>
      <c r="J40" s="221"/>
    </row>
    <row r="41" spans="1:10" ht="20.25" customHeight="1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+'UK Prices'!D41</f>
        <v>Heather Lisle Stripe (A)</v>
      </c>
      <c r="E41" s="214">
        <f>'UK Prices'!J41</f>
        <v>28.9</v>
      </c>
      <c r="F41" s="215">
        <f t="shared" si="7"/>
        <v>26.009999999999998</v>
      </c>
      <c r="G41" s="224">
        <f t="shared" si="4"/>
        <v>0.1</v>
      </c>
      <c r="I41" s="220">
        <f>(F41-'Std Cst'!U41)/'The Club Company'!F41</f>
        <v>0.58616593617839285</v>
      </c>
      <c r="J41" s="221"/>
    </row>
    <row r="42" spans="1:10" ht="20.25" customHeight="1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+'UK Prices'!D42</f>
        <v>Pique Chest Stripe w/ Self Collar (T)</v>
      </c>
      <c r="E42" s="214">
        <f>'UK Prices'!J42</f>
        <v>26.4</v>
      </c>
      <c r="F42" s="215">
        <f>+$E42*(1-$L$4)</f>
        <v>23.759999999999998</v>
      </c>
      <c r="G42" s="224">
        <f t="shared" ref="G42:G78" si="8">$L$4</f>
        <v>0.1</v>
      </c>
      <c r="I42" s="220">
        <f>(F42-'Std Cst'!U42)/'The Club Company'!F42</f>
        <v>0.52768011145942184</v>
      </c>
      <c r="J42" s="221"/>
    </row>
    <row r="43" spans="1:10" ht="20.25" customHeight="1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+'UK Prices'!D43</f>
        <v>Stretch Pique All Colours Chest Stripe (T)</v>
      </c>
      <c r="E43" s="214">
        <f>'UK Prices'!J43</f>
        <v>26.4</v>
      </c>
      <c r="F43" s="215">
        <f>+$E43*(1-$L$4)</f>
        <v>23.759999999999998</v>
      </c>
      <c r="G43" s="224">
        <f t="shared" si="4"/>
        <v>0.1</v>
      </c>
      <c r="I43" s="220">
        <f>(F43-'Std Cst'!U43)/'The Club Company'!F43</f>
        <v>0.55108659003831417</v>
      </c>
      <c r="J43" s="221"/>
    </row>
    <row r="44" spans="1:10" ht="20.25" customHeight="1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+'UK Prices'!D44</f>
        <v>Stretch Pique Double Space Dye Chest Stripe (A)</v>
      </c>
      <c r="E44" s="214">
        <f>'UK Prices'!J44</f>
        <v>26.4</v>
      </c>
      <c r="F44" s="215">
        <f t="shared" si="7"/>
        <v>23.759999999999998</v>
      </c>
      <c r="G44" s="224">
        <f t="shared" si="4"/>
        <v>0.1</v>
      </c>
      <c r="I44" s="220">
        <f>(F44-'Std Cst'!U44)/'The Club Company'!F44</f>
        <v>0.55108659003831417</v>
      </c>
      <c r="J44" s="221"/>
    </row>
    <row r="45" spans="1:10" ht="20.25" customHeight="1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+'UK Prices'!D45</f>
        <v>Smooth Pique Chest Stripe (T)</v>
      </c>
      <c r="E45" s="214">
        <f>'UK Prices'!J45</f>
        <v>26.4</v>
      </c>
      <c r="F45" s="215">
        <f t="shared" si="7"/>
        <v>23.759999999999998</v>
      </c>
      <c r="G45" s="224">
        <f t="shared" si="4"/>
        <v>0.1</v>
      </c>
      <c r="I45" s="220">
        <f>(F45-'Std Cst'!U45)/'The Club Company'!F45</f>
        <v>0.554337489840938</v>
      </c>
      <c r="J45" s="221"/>
    </row>
    <row r="46" spans="1:10" ht="20.25" customHeight="1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+'UK Prices'!D46</f>
        <v>Birdseye Pique w/Circle Print Trim (A)</v>
      </c>
      <c r="E46" s="214">
        <f>'UK Prices'!J46</f>
        <v>26.4</v>
      </c>
      <c r="F46" s="215">
        <f t="shared" si="7"/>
        <v>23.759999999999998</v>
      </c>
      <c r="G46" s="224">
        <f t="shared" si="4"/>
        <v>0.1</v>
      </c>
      <c r="I46" s="220">
        <f>(F46-'Std Cst'!U46)/'The Club Company'!F46</f>
        <v>0.57319270869615691</v>
      </c>
      <c r="J46" s="221"/>
    </row>
    <row r="47" spans="1:10" ht="20.25" customHeight="1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+'UK Prices'!D47</f>
        <v>Smooth Pique w/Half Band Cuff (A)</v>
      </c>
      <c r="E47" s="214">
        <f>'UK Prices'!J47</f>
        <v>26.4</v>
      </c>
      <c r="F47" s="215">
        <f t="shared" si="7"/>
        <v>23.759999999999998</v>
      </c>
      <c r="G47" s="224">
        <f t="shared" si="4"/>
        <v>0.1</v>
      </c>
      <c r="I47" s="220">
        <f>(F47-'Std Cst'!U47)/'The Club Company'!F47</f>
        <v>0.58944720770927661</v>
      </c>
      <c r="J47" s="221"/>
    </row>
    <row r="48" spans="1:10" ht="20.25" customHeight="1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+'UK Prices'!D48</f>
        <v>Stretch Pique Colour Block &amp; Contrast Trim (A)</v>
      </c>
      <c r="E48" s="214">
        <f>'UK Prices'!J48</f>
        <v>26.4</v>
      </c>
      <c r="F48" s="215">
        <f t="shared" si="7"/>
        <v>23.759999999999998</v>
      </c>
      <c r="G48" s="224">
        <f t="shared" si="4"/>
        <v>0.1</v>
      </c>
      <c r="I48" s="220">
        <f>(F48-'Std Cst'!U48)/'The Club Company'!F48</f>
        <v>0.60245080691977237</v>
      </c>
      <c r="J48" s="221"/>
    </row>
    <row r="49" spans="1:10" ht="20.25" customHeight="1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+'UK Prices'!D49</f>
        <v>Stretch Lisle Tie Print (A)</v>
      </c>
      <c r="E49" s="214">
        <f>'UK Prices'!J49</f>
        <v>23.4</v>
      </c>
      <c r="F49" s="215">
        <f t="shared" si="7"/>
        <v>21.06</v>
      </c>
      <c r="G49" s="224">
        <f t="shared" si="4"/>
        <v>0.1</v>
      </c>
      <c r="I49" s="220">
        <f>(F49-'Std Cst'!U49)/'The Club Company'!F49</f>
        <v>0.55337889118118999</v>
      </c>
      <c r="J49" s="221"/>
    </row>
    <row r="50" spans="1:10" ht="20.25" customHeight="1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+'UK Prices'!D50</f>
        <v>Stretch Lisle Open Stripe (T)</v>
      </c>
      <c r="E50" s="214">
        <f>'UK Prices'!J50</f>
        <v>23.4</v>
      </c>
      <c r="F50" s="215">
        <f>+$E50*(1-$L$4)</f>
        <v>21.06</v>
      </c>
      <c r="G50" s="224">
        <f t="shared" si="4"/>
        <v>0.1</v>
      </c>
      <c r="I50" s="220">
        <f>(F50-'Std Cst'!U50)/'The Club Company'!F50</f>
        <v>0.50936670923797356</v>
      </c>
      <c r="J50" s="221"/>
    </row>
    <row r="51" spans="1:10" ht="20.25" customHeight="1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+'UK Prices'!D51</f>
        <v>Stretch Pique w/FJ Chest Logo (A)</v>
      </c>
      <c r="E51" s="214">
        <f>'UK Prices'!J51</f>
        <v>23.4</v>
      </c>
      <c r="F51" s="215">
        <f>+$E51*(1-$L$4)</f>
        <v>21.06</v>
      </c>
      <c r="G51" s="224">
        <f t="shared" si="4"/>
        <v>0.1</v>
      </c>
      <c r="I51" s="220">
        <f>(F51-'Std Cst'!U51)/'The Club Company'!F51</f>
        <v>0.57465144578707794</v>
      </c>
      <c r="J51" s="221"/>
    </row>
    <row r="52" spans="1:10" ht="20.25" customHeight="1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+'UK Prices'!D52</f>
        <v>Smooth Pique w/Collar &amp; Sleeve Stripes (A)</v>
      </c>
      <c r="E52" s="214">
        <f>'UK Prices'!J52</f>
        <v>23.4</v>
      </c>
      <c r="F52" s="215">
        <f t="shared" si="7"/>
        <v>21.06</v>
      </c>
      <c r="G52" s="224">
        <f t="shared" si="4"/>
        <v>0.1</v>
      </c>
      <c r="I52" s="220">
        <f>(F52-'Std Cst'!U52)/'The Club Company'!F52</f>
        <v>0.56804961849559543</v>
      </c>
      <c r="J52" s="221"/>
    </row>
    <row r="53" spans="1:10" ht="20.25" customHeight="1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+'UK Prices'!D53</f>
        <v>Stretch Pique w/Lisle Tie Print Trim (A)</v>
      </c>
      <c r="E53" s="214">
        <f>'UK Prices'!J53</f>
        <v>23.4</v>
      </c>
      <c r="F53" s="215">
        <f t="shared" si="7"/>
        <v>21.06</v>
      </c>
      <c r="G53" s="224">
        <f t="shared" si="4"/>
        <v>0.1</v>
      </c>
      <c r="I53" s="220">
        <f>(F53-'Std Cst'!U53)/'The Club Company'!F53</f>
        <v>0.57465144578707794</v>
      </c>
      <c r="J53" s="221"/>
    </row>
    <row r="54" spans="1:10" ht="20.25" customHeight="1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+'UK Prices'!D54</f>
        <v>Stretch Jacquard Geometric (T)</v>
      </c>
      <c r="E54" s="214">
        <f>'UK Prices'!J54</f>
        <v>23.4</v>
      </c>
      <c r="F54" s="215">
        <f t="shared" si="7"/>
        <v>21.06</v>
      </c>
      <c r="G54" s="224">
        <f t="shared" si="4"/>
        <v>0.1</v>
      </c>
      <c r="I54" s="220">
        <f>(F54-'Std Cst'!U54)/'The Club Company'!F54</f>
        <v>0.59372339129580498</v>
      </c>
      <c r="J54" s="221"/>
    </row>
    <row r="55" spans="1:10" ht="20.25" customHeight="1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+'UK Prices'!D55</f>
        <v>Stretch Pique (T)</v>
      </c>
      <c r="E55" s="214">
        <f>'UK Prices'!J55</f>
        <v>19.5</v>
      </c>
      <c r="F55" s="215">
        <f>+$E55*(1-$L$4)</f>
        <v>17.55</v>
      </c>
      <c r="G55" s="224">
        <f t="shared" si="8"/>
        <v>0.1</v>
      </c>
      <c r="I55" s="220">
        <f>(F55-'Std Cst'!U55)/'The Club Company'!F55</f>
        <v>0.55389236663719421</v>
      </c>
      <c r="J55" s="221"/>
    </row>
    <row r="56" spans="1:10" ht="20.25" customHeight="1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+'UK Prices'!D56</f>
        <v>Stretch Pique (A)</v>
      </c>
      <c r="E56" s="214">
        <f>'UK Prices'!J56</f>
        <v>19.5</v>
      </c>
      <c r="F56" s="215">
        <f>+$E56*(1-$L$4)</f>
        <v>17.55</v>
      </c>
      <c r="G56" s="224">
        <f t="shared" si="8"/>
        <v>0.1</v>
      </c>
      <c r="I56" s="220">
        <f>(F56-'Std Cst'!U56)/'The Club Company'!F56</f>
        <v>0.5362874938599077</v>
      </c>
      <c r="J56" s="221"/>
    </row>
    <row r="57" spans="1:10" ht="20.25" customHeight="1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+'UK Prices'!D57</f>
        <v>Stretch Pique Double Space Dye Chest Stripe (A) - Prosports</v>
      </c>
      <c r="E57" s="214">
        <f>'UK Prices'!J57</f>
        <v>26.4</v>
      </c>
      <c r="F57" s="215">
        <f>+$E57*(1-$L$4)</f>
        <v>23.759999999999998</v>
      </c>
      <c r="G57" s="224">
        <f t="shared" si="4"/>
        <v>0.1</v>
      </c>
      <c r="I57" s="220">
        <f>(F57-'Std Cst'!U57)/'The Club Company'!F57</f>
        <v>0.55108659003831417</v>
      </c>
      <c r="J57" s="221"/>
    </row>
    <row r="58" spans="1:10" ht="20.25" customHeight="1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+'UK Prices'!D58</f>
        <v>Stretch Pique (T) - American Golf</v>
      </c>
      <c r="E58" s="214">
        <f>'UK Prices'!J58</f>
        <v>0</v>
      </c>
      <c r="F58" s="215" t="s">
        <v>476</v>
      </c>
      <c r="G58" s="224">
        <f t="shared" si="8"/>
        <v>0.1</v>
      </c>
      <c r="I58" s="220" t="e">
        <f>(F58-'Std Cst'!U58)/'The Club Company'!F58</f>
        <v>#VALUE!</v>
      </c>
      <c r="J58" s="221"/>
    </row>
    <row r="59" spans="1:10" ht="20.25" customHeight="1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+'UK Prices'!D59</f>
        <v>Stretch Pique (A) - American Golf</v>
      </c>
      <c r="E59" s="214">
        <f>'UK Prices'!J59</f>
        <v>0</v>
      </c>
      <c r="F59" s="215" t="s">
        <v>476</v>
      </c>
      <c r="G59" s="224">
        <f t="shared" si="8"/>
        <v>0.1</v>
      </c>
      <c r="I59" s="220" t="e">
        <f>(F59-'Std Cst'!U59)/'The Club Company'!F59</f>
        <v>#VALUE!</v>
      </c>
      <c r="J59" s="221"/>
    </row>
    <row r="60" spans="1:10" ht="20.25" hidden="1" customHeight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+'UK Prices'!D60</f>
        <v>Lisle Tonal Print w/ Self Collar (T)</v>
      </c>
      <c r="E60" s="214">
        <f>'UK Prices'!J60</f>
        <v>0</v>
      </c>
      <c r="F60" s="215">
        <f t="shared" ref="F60:F65" si="9">+$E60*(1-$L$4)</f>
        <v>0</v>
      </c>
      <c r="G60" s="224">
        <f t="shared" ref="G60:G80" si="10">$L$4</f>
        <v>0.1</v>
      </c>
      <c r="I60" s="220" t="e">
        <f>(F60-'Std Cst'!U60)/'The Club Company'!F60</f>
        <v>#DIV/0!</v>
      </c>
      <c r="J60" s="221"/>
    </row>
    <row r="61" spans="1:10" ht="20.25" hidden="1" customHeight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+'UK Prices'!D61</f>
        <v>Lisle Stripe w/ Self Collar (A)</v>
      </c>
      <c r="E61" s="214">
        <f>'UK Prices'!J61</f>
        <v>0</v>
      </c>
      <c r="F61" s="215">
        <f t="shared" si="9"/>
        <v>0</v>
      </c>
      <c r="G61" s="224">
        <f t="shared" si="10"/>
        <v>0.1</v>
      </c>
      <c r="I61" s="220" t="e">
        <f>(F61-'Std Cst'!U61)/'The Club Company'!F61</f>
        <v>#DIV/0!</v>
      </c>
      <c r="J61" s="221"/>
    </row>
    <row r="62" spans="1:10" ht="20.25" hidden="1" customHeight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+'UK Prices'!D62</f>
        <v>Jacquard Check w/ Button Down Collar (A)</v>
      </c>
      <c r="E62" s="214">
        <f>'UK Prices'!J62</f>
        <v>0</v>
      </c>
      <c r="F62" s="215">
        <f t="shared" si="9"/>
        <v>0</v>
      </c>
      <c r="G62" s="224">
        <f t="shared" si="10"/>
        <v>0.1</v>
      </c>
      <c r="I62" s="220" t="e">
        <f>(F62-'Std Cst'!U62)/'The Club Company'!F62</f>
        <v>#DIV/0!</v>
      </c>
      <c r="J62" s="221"/>
    </row>
    <row r="63" spans="1:10" ht="20.25" hidden="1" customHeight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+'UK Prices'!D63</f>
        <v>Raglan Chest Stripe w/ Self Collar (A)</v>
      </c>
      <c r="E63" s="214">
        <f>'UK Prices'!J63</f>
        <v>0</v>
      </c>
      <c r="F63" s="215">
        <f t="shared" si="9"/>
        <v>0</v>
      </c>
      <c r="G63" s="224">
        <f t="shared" si="10"/>
        <v>0.1</v>
      </c>
      <c r="I63" s="220" t="e">
        <f>(F63-'Std Cst'!U63)/'The Club Company'!F63</f>
        <v>#DIV/0!</v>
      </c>
      <c r="J63" s="221"/>
    </row>
    <row r="64" spans="1:10" ht="20.25" hidden="1" customHeight="1" x14ac:dyDescent="0.3">
      <c r="A64" s="332">
        <f>'ITMA Form Data'!A65</f>
        <v>0</v>
      </c>
      <c r="B64" s="329">
        <f>'ITMA Form Data'!B65</f>
        <v>0</v>
      </c>
      <c r="C64" s="428" t="str">
        <f>'ITMA Form Data'!C65</f>
        <v>91643/4/5/6</v>
      </c>
      <c r="D64" s="289" t="str">
        <f>+'UK Prices'!D64</f>
        <v>Smooth Pique Double Chest Stripe (T)</v>
      </c>
      <c r="E64" s="214">
        <f>'UK Prices'!J64</f>
        <v>0</v>
      </c>
      <c r="F64" s="215">
        <f>+$E64*(1-$L$4)</f>
        <v>0</v>
      </c>
      <c r="G64" s="224">
        <f t="shared" si="10"/>
        <v>0.1</v>
      </c>
      <c r="I64" s="220" t="e">
        <f>(F64-'Std Cst'!U65)/'The Club Company'!F64</f>
        <v>#DIV/0!</v>
      </c>
      <c r="J64" s="221"/>
    </row>
    <row r="65" spans="1:10" ht="20.25" hidden="1" customHeight="1" x14ac:dyDescent="0.3">
      <c r="A65" s="332">
        <f>'ITMA Form Data'!A64</f>
        <v>0</v>
      </c>
      <c r="B65" s="329">
        <f>'ITMA Form Data'!B64</f>
        <v>0</v>
      </c>
      <c r="C65" s="428" t="str">
        <f>'ITMA Form Data'!C64</f>
        <v>91628/9/30</v>
      </c>
      <c r="D65" s="289" t="str">
        <f>+'UK Prices'!D65</f>
        <v>Pique Chest/Back Stripes (A)</v>
      </c>
      <c r="E65" s="214">
        <f>'UK Prices'!J65</f>
        <v>0</v>
      </c>
      <c r="F65" s="215">
        <f t="shared" si="9"/>
        <v>0</v>
      </c>
      <c r="G65" s="224">
        <f t="shared" si="10"/>
        <v>0.1</v>
      </c>
      <c r="I65" s="220" t="e">
        <f>(F65-'Std Cst'!U64)/'The Club Company'!F65</f>
        <v>#DIV/0!</v>
      </c>
      <c r="J65" s="221"/>
    </row>
    <row r="66" spans="1:10" ht="20.25" hidden="1" customHeight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+'UK Prices'!D66</f>
        <v>Lisle Engineered Stripe w/Striped Self Collar (A)</v>
      </c>
      <c r="E66" s="214">
        <f>'UK Prices'!J66</f>
        <v>0</v>
      </c>
      <c r="F66" s="215">
        <f t="shared" ref="F66" si="11">+$E66*(1-$L$4)</f>
        <v>0</v>
      </c>
      <c r="G66" s="224">
        <f t="shared" si="10"/>
        <v>0.1</v>
      </c>
      <c r="I66" s="220" t="e">
        <f>(F66-'Std Cst'!U66)/'The Club Company'!F66</f>
        <v>#DIV/0!</v>
      </c>
      <c r="J66" s="221"/>
    </row>
    <row r="67" spans="1:10" ht="20.25" hidden="1" customHeight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+'UK Prices'!D67</f>
        <v>Birdseye Colorblock Pique w/ Self Collar (A)</v>
      </c>
      <c r="E67" s="214">
        <f>'UK Prices'!J67</f>
        <v>0</v>
      </c>
      <c r="F67" s="215">
        <f t="shared" ref="F67:F72" si="12">+$E67*(1-$L$4)</f>
        <v>0</v>
      </c>
      <c r="G67" s="224">
        <f t="shared" si="10"/>
        <v>0.1</v>
      </c>
      <c r="I67" s="220" t="e">
        <f>(F67-'Std Cst'!U67)/'The Club Company'!F67</f>
        <v>#DIV/0!</v>
      </c>
      <c r="J67" s="221"/>
    </row>
    <row r="68" spans="1:10" ht="20.25" hidden="1" customHeight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+'UK Prices'!D68</f>
        <v>Pique Colour Block w/ Collar, Armhole &amp; Pocket Trim (A)</v>
      </c>
      <c r="E68" s="214">
        <f>'UK Prices'!J68</f>
        <v>0</v>
      </c>
      <c r="F68" s="215">
        <f t="shared" si="12"/>
        <v>0</v>
      </c>
      <c r="G68" s="224">
        <f t="shared" si="10"/>
        <v>0.1</v>
      </c>
      <c r="I68" s="220" t="e">
        <f>(F68-'Std Cst'!U68)/'The Club Company'!F68</f>
        <v>#DIV/0!</v>
      </c>
      <c r="J68" s="221"/>
    </row>
    <row r="69" spans="1:10" ht="20.25" hidden="1" customHeight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+'UK Prices'!D69</f>
        <v>Lisle Stripe w/ Contrast Top &amp; Knit Collar (A)</v>
      </c>
      <c r="E69" s="214">
        <f>'UK Prices'!J69</f>
        <v>0</v>
      </c>
      <c r="F69" s="215">
        <f t="shared" si="12"/>
        <v>0</v>
      </c>
      <c r="G69" s="224">
        <f t="shared" si="10"/>
        <v>0.1</v>
      </c>
      <c r="I69" s="220" t="e">
        <f>(F69-'Std Cst'!U69)/'The Club Company'!F69</f>
        <v>#DIV/0!</v>
      </c>
      <c r="J69" s="221"/>
    </row>
    <row r="70" spans="1:10" ht="20.25" hidden="1" customHeight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+'UK Prices'!D70</f>
        <v>Smooth Pique w/ Houndstooth Woven Collar &amp; Pocket Trim (A)</v>
      </c>
      <c r="E70" s="214">
        <f>'UK Prices'!J70</f>
        <v>0</v>
      </c>
      <c r="F70" s="215">
        <f t="shared" si="12"/>
        <v>0</v>
      </c>
      <c r="G70" s="224">
        <f t="shared" si="10"/>
        <v>0.1</v>
      </c>
      <c r="I70" s="220" t="e">
        <f>(F70-'Std Cst'!U70)/'The Club Company'!F70</f>
        <v>#DIV/0!</v>
      </c>
      <c r="J70" s="221"/>
    </row>
    <row r="71" spans="1:10" ht="20.25" hidden="1" customHeight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+'UK Prices'!D71</f>
        <v>Lisle Multi-Stripe w/ Self Collar (T)</v>
      </c>
      <c r="E71" s="214">
        <f>'UK Prices'!J71</f>
        <v>0</v>
      </c>
      <c r="F71" s="215">
        <f t="shared" si="12"/>
        <v>0</v>
      </c>
      <c r="G71" s="224">
        <f t="shared" si="10"/>
        <v>0.1</v>
      </c>
      <c r="I71" s="220" t="e">
        <f>(F71-'Std Cst'!U71)/'The Club Company'!F71</f>
        <v>#DIV/0!</v>
      </c>
      <c r="J71" s="221"/>
    </row>
    <row r="72" spans="1:10" ht="20.25" hidden="1" customHeight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+'UK Prices'!D72</f>
        <v>SuperDry Textured Sleeve Stripe w/ Self Fabric Reversible Collar (T)</v>
      </c>
      <c r="E72" s="214">
        <f>'UK Prices'!J72</f>
        <v>0</v>
      </c>
      <c r="F72" s="215">
        <f t="shared" si="12"/>
        <v>0</v>
      </c>
      <c r="G72" s="224">
        <f t="shared" si="8"/>
        <v>0.1</v>
      </c>
      <c r="I72" s="220" t="e">
        <f>(F72-'Std Cst'!U72)/'The Club Company'!F72</f>
        <v>#DIV/0!</v>
      </c>
      <c r="J72" s="221"/>
    </row>
    <row r="73" spans="1:10" ht="20.25" hidden="1" customHeight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+'UK Prices'!D73</f>
        <v>Pique Pin Dot Print w/ Self Collar (A)</v>
      </c>
      <c r="E73" s="214">
        <f>'UK Prices'!J73</f>
        <v>0</v>
      </c>
      <c r="F73" s="215">
        <f t="shared" ref="F73:F77" si="13">+$E73*(1-$L$4)</f>
        <v>0</v>
      </c>
      <c r="G73" s="224">
        <f t="shared" si="10"/>
        <v>0.1</v>
      </c>
      <c r="I73" s="220" t="e">
        <f>(F73-'Std Cst'!U73)/'The Club Company'!F73</f>
        <v>#DIV/0!</v>
      </c>
      <c r="J73" s="221"/>
    </row>
    <row r="74" spans="1:10" ht="20.25" hidden="1" customHeight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+'UK Prices'!D74</f>
        <v>Raglan Jacquard w/ Solid Sleeves (T)</v>
      </c>
      <c r="E74" s="214">
        <f>'UK Prices'!J74</f>
        <v>0</v>
      </c>
      <c r="F74" s="215">
        <f>+$E74*(1-$L$4)</f>
        <v>0</v>
      </c>
      <c r="G74" s="224">
        <f t="shared" si="10"/>
        <v>0.1</v>
      </c>
      <c r="I74" s="220" t="e">
        <f>(F74-'Std Cst'!U74)/'The Club Company'!F74</f>
        <v>#DIV/0!</v>
      </c>
      <c r="J74" s="221"/>
    </row>
    <row r="75" spans="1:10" ht="20.25" hidden="1" customHeight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+'UK Prices'!D75</f>
        <v>Pieced Back Pique w/ Knit Collar (A)</v>
      </c>
      <c r="E75" s="214">
        <f>'UK Prices'!J75</f>
        <v>0</v>
      </c>
      <c r="F75" s="215">
        <f>+$E75*(1-$L$4)</f>
        <v>0</v>
      </c>
      <c r="G75" s="224">
        <f t="shared" si="10"/>
        <v>0.1</v>
      </c>
      <c r="I75" s="220" t="e">
        <f>(F75-'Std Cst'!U75)/'The Club Company'!F75</f>
        <v>#DIV/0!</v>
      </c>
      <c r="J75" s="221"/>
    </row>
    <row r="76" spans="1:10" ht="20.25" hidden="1" customHeight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+'UK Prices'!D76</f>
        <v>Smooth Pique Solid w/ Knit Collar (T)</v>
      </c>
      <c r="E76" s="214">
        <f>'UK Prices'!J76</f>
        <v>0</v>
      </c>
      <c r="F76" s="215">
        <f>+$E76*(1-$L$4)</f>
        <v>0</v>
      </c>
      <c r="G76" s="224">
        <f t="shared" si="10"/>
        <v>0.1</v>
      </c>
      <c r="I76" s="220" t="e">
        <f>(F76-'Std Cst'!U76)/'The Club Company'!F76</f>
        <v>#DIV/0!</v>
      </c>
      <c r="J76" s="221"/>
    </row>
    <row r="77" spans="1:10" ht="20.25" hidden="1" customHeight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+'UK Prices'!D77</f>
        <v>Lisle Solid Brother w/ Self Collar (A)</v>
      </c>
      <c r="E77" s="214">
        <f>'UK Prices'!J77</f>
        <v>0</v>
      </c>
      <c r="F77" s="215">
        <f t="shared" si="13"/>
        <v>0</v>
      </c>
      <c r="G77" s="224">
        <f t="shared" si="10"/>
        <v>0.1</v>
      </c>
      <c r="I77" s="220" t="e">
        <f>(F77-'Std Cst'!U77)/'The Club Company'!F77</f>
        <v>#DIV/0!</v>
      </c>
      <c r="J77" s="221"/>
    </row>
    <row r="78" spans="1:10" ht="20.25" hidden="1" customHeight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+'UK Prices'!D78</f>
        <v>Stretch Lisle w/neck tape trim (A)</v>
      </c>
      <c r="E78" s="214">
        <f>'UK Prices'!J78</f>
        <v>0</v>
      </c>
      <c r="F78" s="215">
        <f>+$E78*(1-$L$4)</f>
        <v>0</v>
      </c>
      <c r="G78" s="224">
        <f t="shared" si="8"/>
        <v>0.1</v>
      </c>
      <c r="I78" s="220" t="e">
        <f>(F78-'Std Cst'!U78)/'The Club Company'!F78</f>
        <v>#DIV/0!</v>
      </c>
      <c r="J78" s="221"/>
    </row>
    <row r="79" spans="1:10" ht="20.25" hidden="1" customHeight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+'UK Prices'!D79</f>
        <v>Performance T-Shirt</v>
      </c>
      <c r="E79" s="214">
        <f>'UK Prices'!J79</f>
        <v>0</v>
      </c>
      <c r="F79" s="215">
        <f>+$E79*(1-$L$4)</f>
        <v>0</v>
      </c>
      <c r="G79" s="224">
        <f t="shared" si="10"/>
        <v>0.1</v>
      </c>
      <c r="I79" s="220" t="e">
        <f>(F79-'Std Cst'!U79)/'The Club Company'!F79</f>
        <v>#DIV/0!</v>
      </c>
      <c r="J79" s="221"/>
    </row>
    <row r="80" spans="1:10" ht="20.25" hidden="1" customHeight="1" x14ac:dyDescent="0.3">
      <c r="A80" s="332">
        <f>'ITMA Form Data'!A79</f>
        <v>0</v>
      </c>
      <c r="B80" s="428">
        <f>'ITMA Form Data'!B79</f>
        <v>0</v>
      </c>
      <c r="C80" s="428" t="str">
        <f>'ITMA Form Data'!C79</f>
        <v>91659/60/61/62/63</v>
      </c>
      <c r="D80" s="289" t="str">
        <f>+'UK Prices'!D80</f>
        <v>Smooth Pique Double Chest Stripe (T) - Prosports</v>
      </c>
      <c r="E80" s="214">
        <f>'UK Prices'!J80</f>
        <v>0</v>
      </c>
      <c r="F80" s="215">
        <f t="shared" ref="F80" si="14">+$E80*(1-$L$4)</f>
        <v>0</v>
      </c>
      <c r="G80" s="224">
        <f t="shared" si="10"/>
        <v>0.1</v>
      </c>
      <c r="I80" s="220" t="e">
        <f>(F80-'Std Cst'!U79)/'The Club Company'!F80</f>
        <v>#DIV/0!</v>
      </c>
      <c r="J80" s="221"/>
    </row>
    <row r="81" spans="1:11" ht="20.25" customHeight="1" x14ac:dyDescent="0.3">
      <c r="A81" s="206" t="str">
        <f>'ITMA Form Data'!A81</f>
        <v>OUTER LAYER - TROUSERS</v>
      </c>
      <c r="B81" s="206"/>
      <c r="C81" s="500"/>
      <c r="D81" s="19" t="str">
        <f>+'UK Prices'!D81</f>
        <v>Trousers</v>
      </c>
      <c r="E81" s="214"/>
      <c r="F81" s="215"/>
      <c r="I81" s="220"/>
      <c r="J81" s="221"/>
    </row>
    <row r="82" spans="1:11" ht="20.25" customHeight="1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+'UK Prices'!D82</f>
        <v>FJ Bedford Trouser (Slim Fit)</v>
      </c>
      <c r="E82" s="214">
        <f>'UK Prices'!J82</f>
        <v>38</v>
      </c>
      <c r="F82" s="215">
        <f t="shared" ref="F82:F87" si="15">+$E82*(1-$L$4)</f>
        <v>34.200000000000003</v>
      </c>
      <c r="G82" s="224">
        <f t="shared" ref="G82:G91" si="16">$L$4</f>
        <v>0.1</v>
      </c>
      <c r="I82" s="220">
        <f>(F82-'Std Cst'!U82)/'The Club Company'!F82</f>
        <v>0.44098374672312968</v>
      </c>
      <c r="J82" s="221"/>
      <c r="K82" s="214"/>
    </row>
    <row r="83" spans="1:11" ht="20.25" customHeight="1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+'UK Prices'!D83</f>
        <v>MT Lite Cooling Performance Trouser (Slim Fit)</v>
      </c>
      <c r="E83" s="214">
        <f>'UK Prices'!J83</f>
        <v>38</v>
      </c>
      <c r="F83" s="215">
        <f t="shared" si="15"/>
        <v>34.200000000000003</v>
      </c>
      <c r="G83" s="224">
        <f t="shared" si="4"/>
        <v>0.1</v>
      </c>
      <c r="I83" s="220">
        <f>(F83-'Std Cst'!U83)/'The Club Company'!F83</f>
        <v>0.5064808227465214</v>
      </c>
      <c r="J83" s="221"/>
    </row>
    <row r="84" spans="1:11" ht="20.25" customHeight="1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+'UK Prices'!D84</f>
        <v>FJ WRT Xtreme Trouser</v>
      </c>
      <c r="E84" s="214">
        <f>'UK Prices'!J84</f>
        <v>39</v>
      </c>
      <c r="F84" s="215">
        <f t="shared" si="15"/>
        <v>35.1</v>
      </c>
      <c r="G84" s="224">
        <f t="shared" si="16"/>
        <v>0.1</v>
      </c>
      <c r="I84" s="220">
        <f>(F84-'Std Cst'!U84)/'The Club Company'!F84</f>
        <v>0.58866199037233513</v>
      </c>
      <c r="J84" s="221"/>
    </row>
    <row r="85" spans="1:11" ht="20.25" customHeight="1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+'UK Prices'!D85</f>
        <v>FJ Performance Trouser</v>
      </c>
      <c r="E85" s="214">
        <f>'UK Prices'!J85</f>
        <v>29.4</v>
      </c>
      <c r="F85" s="215">
        <f t="shared" si="15"/>
        <v>26.46</v>
      </c>
      <c r="G85" s="224">
        <f>$L$4</f>
        <v>0.1</v>
      </c>
      <c r="I85" s="220">
        <f>(F85-'Std Cst'!U85)/'The Club Company'!F85</f>
        <v>0.5259087027914614</v>
      </c>
      <c r="J85" s="221"/>
      <c r="K85" s="214"/>
    </row>
    <row r="86" spans="1:11" ht="20.25" customHeight="1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+'UK Prices'!D86</f>
        <v>FJ Trouser (Slim Fit)</v>
      </c>
      <c r="E86" s="214">
        <f>'UK Prices'!J86</f>
        <v>29.4</v>
      </c>
      <c r="F86" s="215">
        <f t="shared" si="15"/>
        <v>26.46</v>
      </c>
      <c r="G86" s="224">
        <f t="shared" si="16"/>
        <v>0.1</v>
      </c>
      <c r="I86" s="220">
        <f>(F86-'Std Cst'!U86)/'The Club Company'!F86</f>
        <v>0.48795942346287169</v>
      </c>
      <c r="J86" s="221"/>
    </row>
    <row r="87" spans="1:11" ht="20.25" hidden="1" customHeight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+'UK Prices'!D87</f>
        <v>FJ Trouser (Regular Fit)</v>
      </c>
      <c r="E87" s="214">
        <f>'UK Prices'!J87</f>
        <v>0</v>
      </c>
      <c r="F87" s="215">
        <f t="shared" si="15"/>
        <v>0</v>
      </c>
      <c r="G87" s="224">
        <f t="shared" si="16"/>
        <v>0.1</v>
      </c>
      <c r="I87" s="220" t="e">
        <f>(F87-'Std Cst'!U87)/'The Club Company'!F87</f>
        <v>#DIV/0!</v>
      </c>
      <c r="J87" s="221"/>
    </row>
    <row r="88" spans="1:11" ht="20.25" hidden="1" customHeight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+'UK Prices'!D88</f>
        <v>FJ Madras Shorts</v>
      </c>
      <c r="E88" s="214">
        <f>'UK Prices'!J88</f>
        <v>0</v>
      </c>
      <c r="F88" s="215">
        <f t="shared" ref="F88:F91" si="17">+$E88*(1-$L$4)</f>
        <v>0</v>
      </c>
      <c r="G88" s="224">
        <f t="shared" si="16"/>
        <v>0.1</v>
      </c>
      <c r="I88" s="220" t="e">
        <f>(F88-'Std Cst'!U88)/'The Club Company'!F88</f>
        <v>#DIV/0!</v>
      </c>
      <c r="J88" s="221"/>
    </row>
    <row r="89" spans="1:11" ht="20.25" customHeight="1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+'UK Prices'!D89</f>
        <v>FJ Bedford Shorts</v>
      </c>
      <c r="E89" s="214">
        <f>'UK Prices'!J89</f>
        <v>28.9</v>
      </c>
      <c r="F89" s="215">
        <f t="shared" si="17"/>
        <v>26.009999999999998</v>
      </c>
      <c r="G89" s="224">
        <f t="shared" si="16"/>
        <v>0.1</v>
      </c>
      <c r="I89" s="220">
        <f>(F89-'Std Cst'!U89)/'The Club Company'!F89</f>
        <v>0.41095481048403126</v>
      </c>
      <c r="J89" s="221"/>
    </row>
    <row r="90" spans="1:11" ht="20.25" customHeight="1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+'UK Prices'!D90</f>
        <v>Tonal Plaid Shorts</v>
      </c>
      <c r="E90" s="214">
        <f>'UK Prices'!J90</f>
        <v>28.9</v>
      </c>
      <c r="F90" s="215">
        <f>+$E90*(1-$L$4)</f>
        <v>26.009999999999998</v>
      </c>
      <c r="G90" s="224">
        <f t="shared" si="4"/>
        <v>0.1</v>
      </c>
      <c r="I90" s="220">
        <f>(F90-'Std Cst'!U90)/'The Club Company'!F90</f>
        <v>0.50301489347598405</v>
      </c>
      <c r="J90" s="221"/>
    </row>
    <row r="91" spans="1:11" ht="20.25" customHeight="1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+'UK Prices'!D91</f>
        <v>FJ Solid Colour Shorts</v>
      </c>
      <c r="E91" s="214">
        <f>'UK Prices'!J91</f>
        <v>25</v>
      </c>
      <c r="F91" s="215">
        <f t="shared" si="17"/>
        <v>22.5</v>
      </c>
      <c r="G91" s="224">
        <f t="shared" si="16"/>
        <v>0.1</v>
      </c>
      <c r="I91" s="220">
        <f>(F91-'Std Cst'!U91)/'The Club Company'!F91</f>
        <v>0.428616091954023</v>
      </c>
      <c r="J91" s="221"/>
    </row>
    <row r="92" spans="1:11" ht="20.25" customHeight="1" x14ac:dyDescent="0.3">
      <c r="A92" s="206" t="str">
        <f>'ITMA Form Data'!A92</f>
        <v>WOMEN'S</v>
      </c>
      <c r="B92" s="206"/>
      <c r="C92" s="500"/>
      <c r="D92" s="29" t="str">
        <f>+'UK Prices'!D92</f>
        <v>Women's</v>
      </c>
      <c r="E92" s="214"/>
      <c r="I92" s="220"/>
      <c r="J92" s="221"/>
    </row>
    <row r="93" spans="1:11" ht="20.25" customHeight="1" x14ac:dyDescent="0.3">
      <c r="A93" s="206" t="str">
        <f>'ITMA Form Data'!A93</f>
        <v>MID LAYERS</v>
      </c>
      <c r="B93" s="206"/>
      <c r="C93" s="500"/>
      <c r="D93" s="29" t="str">
        <f>+'UK Prices'!D93</f>
        <v>Mid Layers</v>
      </c>
      <c r="E93" s="214"/>
      <c r="I93" s="220"/>
      <c r="J93" s="221"/>
    </row>
    <row r="94" spans="1:11" ht="20.25" customHeight="1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+'UK Prices'!D94</f>
        <v>Womens DWR Lightweight Softshell Vest</v>
      </c>
      <c r="E94" s="214">
        <f>'UK Prices'!J94</f>
        <v>40</v>
      </c>
      <c r="F94" s="215">
        <f>+$E94*(1-$L$4)</f>
        <v>36</v>
      </c>
      <c r="G94" s="224">
        <f>$L$4</f>
        <v>0.1</v>
      </c>
      <c r="I94" s="220">
        <f>(F94-'Std Cst'!U94)/'The Club Company'!F94</f>
        <v>0.46354636015325668</v>
      </c>
      <c r="J94" s="221"/>
      <c r="K94" s="214"/>
    </row>
    <row r="95" spans="1:11" ht="20.25" customHeight="1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+'UK Prices'!D95</f>
        <v>Womens FJ Lambswool V-Neck (Midweight)</v>
      </c>
      <c r="E95" s="214">
        <f>'UK Prices'!J95</f>
        <v>34</v>
      </c>
      <c r="F95" s="215">
        <f>+$E95*(1-$L$4)</f>
        <v>30.6</v>
      </c>
      <c r="G95" s="224">
        <f>$L$4</f>
        <v>0.1</v>
      </c>
      <c r="I95" s="220">
        <f>(F95-'Std Cst'!U95)/'The Club Company'!F95</f>
        <v>0.42676835699797161</v>
      </c>
      <c r="J95" s="221"/>
      <c r="K95" s="214"/>
    </row>
    <row r="96" spans="1:11" ht="20.25" customHeight="1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+'UK Prices'!D96</f>
        <v>Women's Full Zip Hoody</v>
      </c>
      <c r="E96" s="214">
        <f>'UK Prices'!J96</f>
        <v>33.5</v>
      </c>
      <c r="F96" s="215">
        <f>+$E96*(1-$L$4)</f>
        <v>30.150000000000002</v>
      </c>
      <c r="G96" s="224">
        <f t="shared" si="4"/>
        <v>0.1</v>
      </c>
      <c r="I96" s="220">
        <f>(F96-'Std Cst'!U96)/'The Club Company'!F96</f>
        <v>0.52774124778406817</v>
      </c>
      <c r="J96" s="221"/>
    </row>
    <row r="97" spans="1:11" ht="20.25" customHeight="1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+'UK Prices'!D97</f>
        <v>Women's Full Zip Brushed Chill-Out</v>
      </c>
      <c r="E97" s="214">
        <f>'UK Prices'!J97</f>
        <v>31.5</v>
      </c>
      <c r="F97" s="215">
        <f>+$E97*(1-$L$4)</f>
        <v>28.35</v>
      </c>
      <c r="G97" s="224">
        <f t="shared" si="4"/>
        <v>0.1</v>
      </c>
      <c r="I97" s="220">
        <f>(F97-'Std Cst'!U97)/'The Club Company'!F97</f>
        <v>0.52694014474244355</v>
      </c>
      <c r="J97" s="221"/>
    </row>
    <row r="98" spans="1:11" ht="20.25" customHeight="1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+'UK Prices'!D98</f>
        <v>Women's Full Zip Brushed Chill-Out Vest</v>
      </c>
      <c r="E98" s="214">
        <f>'UK Prices'!J98</f>
        <v>28</v>
      </c>
      <c r="F98" s="215">
        <f>+$E98*(1-$L$4)</f>
        <v>25.2</v>
      </c>
      <c r="G98" s="224">
        <f t="shared" si="4"/>
        <v>0.1</v>
      </c>
      <c r="I98" s="220">
        <f>(F98-'Std Cst'!U98)/'The Club Company'!F98</f>
        <v>0.48058850574712636</v>
      </c>
      <c r="J98" s="221"/>
    </row>
    <row r="99" spans="1:11" ht="20.25" hidden="1" customHeight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+'UK Prices'!D99</f>
        <v>Womens FJ Full Zip Chill-Out (Knit mid layer)</v>
      </c>
      <c r="E99" s="214">
        <f>'UK Prices'!J99</f>
        <v>0</v>
      </c>
      <c r="F99" s="215">
        <f t="shared" ref="F99:F111" si="18">+$E99*(1-$L$4)</f>
        <v>0</v>
      </c>
      <c r="G99" s="224">
        <f t="shared" ref="G99:G111" si="19">$L$4</f>
        <v>0.1</v>
      </c>
      <c r="I99" s="220" t="e">
        <f>(F99-'Std Cst'!U99)/'The Club Company'!F99</f>
        <v>#DIV/0!</v>
      </c>
      <c r="J99" s="221"/>
    </row>
    <row r="100" spans="1:11" ht="20.25" hidden="1" customHeight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+'UK Prices'!D100</f>
        <v>Womens FJ Full Zip Chill-Out Vest (knit mid layer)</v>
      </c>
      <c r="E100" s="214">
        <f>'UK Prices'!J100</f>
        <v>0</v>
      </c>
      <c r="F100" s="215">
        <f t="shared" si="18"/>
        <v>0</v>
      </c>
      <c r="G100" s="224">
        <f t="shared" si="19"/>
        <v>0.1</v>
      </c>
      <c r="I100" s="220" t="e">
        <f>(F100-'Std Cst'!U100)/'The Club Company'!F100</f>
        <v>#DIV/0!</v>
      </c>
      <c r="J100" s="221"/>
    </row>
    <row r="101" spans="1:11" ht="20.25" customHeight="1" x14ac:dyDescent="0.3">
      <c r="A101" s="206" t="str">
        <f>'ITMA Form Data'!A101</f>
        <v>SHIRTS</v>
      </c>
      <c r="B101" s="206"/>
      <c r="C101" s="500"/>
      <c r="D101" s="29" t="str">
        <f>+'UK Prices'!D101</f>
        <v>Shirts</v>
      </c>
      <c r="E101" s="214"/>
      <c r="I101" s="220"/>
      <c r="J101" s="221"/>
    </row>
    <row r="102" spans="1:11" ht="20.25" customHeight="1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+'UK Prices'!D102</f>
        <v>Women's Stretch Pique Open V-neck</v>
      </c>
      <c r="E102" s="214">
        <f>'UK Prices'!J102</f>
        <v>19.5</v>
      </c>
      <c r="F102" s="215">
        <f>+$E102*(1-$L$4)</f>
        <v>17.55</v>
      </c>
      <c r="G102" s="224">
        <f t="shared" si="4"/>
        <v>0.1</v>
      </c>
      <c r="I102" s="220">
        <f>(F102-'Std Cst'!U102)/'The Club Company'!F102</f>
        <v>0.53540725022104341</v>
      </c>
      <c r="J102" s="221"/>
    </row>
    <row r="103" spans="1:11" ht="20.25" customHeight="1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+'UK Prices'!D103</f>
        <v>Women's Smooth Pique Cap Sleeve</v>
      </c>
      <c r="E103" s="214">
        <f>'UK Prices'!J103</f>
        <v>19.5</v>
      </c>
      <c r="F103" s="215">
        <f>+$E103*(1-$L$4)</f>
        <v>17.55</v>
      </c>
      <c r="G103" s="224">
        <f t="shared" si="4"/>
        <v>0.1</v>
      </c>
      <c r="I103" s="220">
        <f>(F103-'Std Cst'!U103)/'The Club Company'!F103</f>
        <v>0.55741334119265151</v>
      </c>
      <c r="J103" s="221"/>
    </row>
    <row r="104" spans="1:11" ht="20.25" customHeight="1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+'UK Prices'!D104</f>
        <v>Women's Stretch Pique - Solid Colour</v>
      </c>
      <c r="E104" s="214">
        <f>'UK Prices'!J104</f>
        <v>19.5</v>
      </c>
      <c r="F104" s="215">
        <f>+$E104*(1-$L$4)</f>
        <v>17.55</v>
      </c>
      <c r="G104" s="224">
        <f t="shared" si="4"/>
        <v>0.1</v>
      </c>
      <c r="I104" s="220">
        <f>(F104-'Std Cst'!U104)/'The Club Company'!F104</f>
        <v>0.55741334119265151</v>
      </c>
      <c r="J104" s="221"/>
    </row>
    <row r="105" spans="1:11" ht="20.25" customHeight="1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+'UK Prices'!D105</f>
        <v>Women's Interlock Sleeveless</v>
      </c>
      <c r="E105" s="214">
        <f>'UK Prices'!J105</f>
        <v>17.5</v>
      </c>
      <c r="F105" s="215">
        <f>+$E105*(1-$L$4)</f>
        <v>15.75</v>
      </c>
      <c r="G105" s="224">
        <f t="shared" si="4"/>
        <v>0.1</v>
      </c>
      <c r="I105" s="220">
        <f>(F105-'Std Cst'!U105)/'The Club Company'!F105</f>
        <v>0.48334712643678168</v>
      </c>
      <c r="J105" s="221"/>
    </row>
    <row r="106" spans="1:11" ht="20.25" customHeight="1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+'UK Prices'!D106</f>
        <v>Stretch Pique Double Space Dye Chest Stripe (A) - Prosports</v>
      </c>
      <c r="E106" s="214">
        <f>'UK Prices'!J106</f>
        <v>26.4</v>
      </c>
      <c r="F106" s="215">
        <f>+$E106*(1-$L$4)</f>
        <v>23.759999999999998</v>
      </c>
      <c r="G106" s="224">
        <f t="shared" si="4"/>
        <v>0.1</v>
      </c>
      <c r="I106" s="220">
        <f>(F106-'Std Cst'!U106)/'The Club Company'!F106</f>
        <v>0.55108659003831417</v>
      </c>
      <c r="J106" s="221"/>
    </row>
    <row r="107" spans="1:11" ht="20.25" hidden="1" customHeight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+'UK Prices'!D107</f>
        <v>Womens FJ Stretch Pique w/reversible collar</v>
      </c>
      <c r="E107" s="214">
        <f>'UK Prices'!J107</f>
        <v>0</v>
      </c>
      <c r="F107" s="215">
        <f t="shared" si="18"/>
        <v>0</v>
      </c>
      <c r="G107" s="224">
        <f t="shared" si="19"/>
        <v>0.1</v>
      </c>
      <c r="I107" s="220" t="e">
        <f>(F107-'Std Cst'!U107)/'The Club Company'!F107</f>
        <v>#DIV/0!</v>
      </c>
      <c r="J107" s="221"/>
      <c r="K107" s="214"/>
    </row>
    <row r="108" spans="1:11" ht="20.25" hidden="1" customHeight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+'UK Prices'!D108</f>
        <v>Womens FJ Stretch Pique w/reversible collar - American Golf</v>
      </c>
      <c r="E108" s="214">
        <f>'UK Prices'!J108</f>
        <v>0</v>
      </c>
      <c r="F108" s="215" t="s">
        <v>476</v>
      </c>
      <c r="G108" s="224">
        <f t="shared" si="19"/>
        <v>0.1</v>
      </c>
      <c r="I108" s="220" t="e">
        <f>(F108-'Std Cst'!U108)/'The Club Company'!F108</f>
        <v>#VALUE!</v>
      </c>
      <c r="J108" s="221"/>
      <c r="K108" s="214"/>
    </row>
    <row r="109" spans="1:11" ht="20.25" hidden="1" customHeight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+'UK Prices'!D109</f>
        <v>Womens FJ Stretch Lisle Sleeveless</v>
      </c>
      <c r="E109" s="214">
        <f>'UK Prices'!J109</f>
        <v>0</v>
      </c>
      <c r="F109" s="215">
        <f t="shared" si="18"/>
        <v>0</v>
      </c>
      <c r="G109" s="224">
        <f t="shared" si="19"/>
        <v>0.1</v>
      </c>
      <c r="I109" s="220" t="e">
        <f>(F109-'Std Cst'!U109)/'The Club Company'!F109</f>
        <v>#DIV/0!</v>
      </c>
      <c r="J109" s="221"/>
      <c r="K109" s="214"/>
    </row>
    <row r="110" spans="1:11" ht="20.25" hidden="1" customHeight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+'UK Prices'!D110</f>
        <v>Womens FJ Stretch Pique w/reversible collar - ProSports</v>
      </c>
      <c r="E110" s="214">
        <f>'UK Prices'!J110</f>
        <v>0</v>
      </c>
      <c r="F110" s="215">
        <f t="shared" si="18"/>
        <v>0</v>
      </c>
      <c r="G110" s="224">
        <f t="shared" si="19"/>
        <v>0.1</v>
      </c>
      <c r="I110" s="220" t="e">
        <f>(F110-'Std Cst'!U110)/'The Club Company'!F110</f>
        <v>#DIV/0!</v>
      </c>
      <c r="J110" s="221"/>
      <c r="K110" s="214"/>
    </row>
    <row r="111" spans="1:11" ht="20.25" hidden="1" customHeight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+'UK Prices'!D111</f>
        <v>Women's Smooth Pique Double Chest Stripe - Prosports</v>
      </c>
      <c r="E111" s="214">
        <f>'UK Prices'!J111</f>
        <v>0</v>
      </c>
      <c r="F111" s="215">
        <f t="shared" si="18"/>
        <v>0</v>
      </c>
      <c r="G111" s="224">
        <f t="shared" si="19"/>
        <v>0.1</v>
      </c>
      <c r="I111" s="220" t="e">
        <f>(F111-'Std Cst'!U111)/'The Club Company'!F111</f>
        <v>#DIV/0!</v>
      </c>
      <c r="J111" s="221"/>
      <c r="K111" s="214"/>
    </row>
    <row r="112" spans="1:11" ht="20.25" customHeight="1" x14ac:dyDescent="0.3">
      <c r="A112" s="206" t="str">
        <f>'ITMA Form Data'!A112</f>
        <v>TROUSERS</v>
      </c>
      <c r="B112" s="206"/>
      <c r="C112" s="500"/>
      <c r="D112" s="29" t="str">
        <f>+'UK Prices'!D112</f>
        <v>Trousers</v>
      </c>
      <c r="E112" s="214"/>
      <c r="I112" s="220"/>
      <c r="J112" s="221"/>
    </row>
    <row r="113" spans="1:11" ht="20.25" customHeight="1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+'UK Prices'!D113</f>
        <v>Women's Performance 7/8 Trouser</v>
      </c>
      <c r="E113" s="214">
        <f>'UK Prices'!J113</f>
        <v>34</v>
      </c>
      <c r="F113" s="215">
        <f>+$E113*(1-$L$4)</f>
        <v>30.6</v>
      </c>
      <c r="G113" s="224">
        <f t="shared" si="4"/>
        <v>0.1</v>
      </c>
      <c r="I113" s="220">
        <f>(F113-'Std Cst'!U113)/'The Club Company'!F113</f>
        <v>0.47826260987153474</v>
      </c>
      <c r="J113" s="221"/>
    </row>
    <row r="114" spans="1:11" ht="20.25" customHeight="1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+'UK Prices'!D114</f>
        <v>Women's Performance Skort</v>
      </c>
      <c r="E114" s="214">
        <f>'UK Prices'!J114</f>
        <v>29.9</v>
      </c>
      <c r="F114" s="215">
        <f>+$E114*(1-$L$4)</f>
        <v>26.91</v>
      </c>
      <c r="G114" s="224">
        <f t="shared" si="4"/>
        <v>0.1</v>
      </c>
      <c r="I114" s="220">
        <f>(F114-'Std Cst'!U114)/'The Club Company'!F114</f>
        <v>0.65711050115967662</v>
      </c>
      <c r="J114" s="221"/>
    </row>
    <row r="115" spans="1:11" ht="20.25" customHeight="1" x14ac:dyDescent="0.3">
      <c r="A115" s="206" t="str">
        <f>'ITMA Form Data'!A115</f>
        <v>JUNIORS</v>
      </c>
      <c r="B115" s="206"/>
      <c r="C115" s="500"/>
      <c r="D115" s="29" t="str">
        <f>+'UK Prices'!D115</f>
        <v>Juniors</v>
      </c>
      <c r="E115" s="214"/>
      <c r="I115" s="220"/>
      <c r="J115" s="221"/>
    </row>
    <row r="116" spans="1:11" ht="20.25" hidden="1" customHeight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+'UK Prices'!D116</f>
        <v>FJ Junior FJ Chill-Out w/ Chest Piping 1/4 Zip</v>
      </c>
      <c r="E116" s="214">
        <f>'UK Prices'!J116</f>
        <v>0</v>
      </c>
      <c r="F116" s="215">
        <f t="shared" ref="F116:F117" si="20">+$E116*(1-$L$4)</f>
        <v>0</v>
      </c>
      <c r="G116" s="224">
        <f t="shared" ref="G116:G124" si="21">$L$4</f>
        <v>0.1</v>
      </c>
      <c r="I116" s="220" t="e">
        <f>(F116-'Std Cst'!U116)/'The Club Company'!F116</f>
        <v>#DIV/0!</v>
      </c>
      <c r="J116" s="221"/>
    </row>
    <row r="117" spans="1:11" ht="20.25" customHeight="1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+'UK Prices'!D117</f>
        <v>FJ Junior FJ Solid Colour Chill-Out 1/4 zip</v>
      </c>
      <c r="E117" s="214">
        <f>'UK Prices'!J117</f>
        <v>22.1</v>
      </c>
      <c r="F117" s="215">
        <f t="shared" si="20"/>
        <v>19.89</v>
      </c>
      <c r="G117" s="224">
        <f t="shared" si="21"/>
        <v>0.1</v>
      </c>
      <c r="I117" s="220">
        <f>(F117-'Std Cst'!U117)/'The Club Company'!F117</f>
        <v>0.39482716319065209</v>
      </c>
      <c r="J117" s="221"/>
    </row>
    <row r="118" spans="1:11" ht="20.25" hidden="1" customHeight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+'UK Prices'!D118</f>
        <v>FJ Junior Birdseye Colorblock Pique w/ Self Collar</v>
      </c>
      <c r="E118" s="214">
        <f>'UK Prices'!J118</f>
        <v>0</v>
      </c>
      <c r="F118" s="215">
        <f t="shared" ref="F118:F124" si="22">+$E118*(1-$L$4)</f>
        <v>0</v>
      </c>
      <c r="G118" s="224">
        <f t="shared" si="21"/>
        <v>0.1</v>
      </c>
      <c r="I118" s="220" t="e">
        <f>(F118-'Std Cst'!U118)/'The Club Company'!F118</f>
        <v>#DIV/0!</v>
      </c>
      <c r="J118" s="221"/>
      <c r="K118" s="214"/>
    </row>
    <row r="119" spans="1:11" ht="20.25" hidden="1" customHeight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+'UK Prices'!D119</f>
        <v>FJ Junior Smooth Pique Double Chest Stripe</v>
      </c>
      <c r="E119" s="214">
        <f>'UK Prices'!J119</f>
        <v>0</v>
      </c>
      <c r="F119" s="215">
        <f t="shared" si="22"/>
        <v>0</v>
      </c>
      <c r="G119" s="224">
        <f t="shared" si="21"/>
        <v>0.1</v>
      </c>
      <c r="I119" s="220" t="e">
        <f>(F119-'Std Cst'!U119)/'The Club Company'!F119</f>
        <v>#DIV/0!</v>
      </c>
      <c r="J119" s="221"/>
      <c r="K119" s="214"/>
    </row>
    <row r="120" spans="1:11" ht="20.25" customHeight="1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+'UK Prices'!D120</f>
        <v>Junior Textured Chill-Out</v>
      </c>
      <c r="E120" s="214">
        <f>'UK Prices'!J120</f>
        <v>22.1</v>
      </c>
      <c r="F120" s="215">
        <f>+$E120*(1-$L$4)</f>
        <v>19.89</v>
      </c>
      <c r="G120" s="224">
        <f t="shared" si="4"/>
        <v>0.1</v>
      </c>
      <c r="I120" s="220">
        <f>(F120-'Std Cst'!U120)/'The Club Company'!F120</f>
        <v>0.44142829701288117</v>
      </c>
      <c r="J120" s="221"/>
    </row>
    <row r="121" spans="1:11" ht="20.25" customHeight="1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+'UK Prices'!D121</f>
        <v>Junior Stretch Pique w/Painted Stripes</v>
      </c>
      <c r="E121" s="214">
        <f>'UK Prices'!J121</f>
        <v>19.5</v>
      </c>
      <c r="F121" s="215">
        <f>+$E121*(1-$L$4)</f>
        <v>17.55</v>
      </c>
      <c r="G121" s="224">
        <f t="shared" si="4"/>
        <v>0.1</v>
      </c>
      <c r="I121" s="220">
        <f>(F121-'Std Cst'!U121)/'The Club Company'!F121</f>
        <v>0.40337070439139405</v>
      </c>
      <c r="J121" s="221"/>
    </row>
    <row r="122" spans="1:11" ht="20.25" customHeight="1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+'UK Prices'!D122</f>
        <v>Junior Smooth Pique w/Collar &amp; Sleeve Stripes</v>
      </c>
      <c r="E122" s="214">
        <f>'UK Prices'!J122</f>
        <v>17.5</v>
      </c>
      <c r="F122" s="215">
        <f>+$E122*(1-$L$4)</f>
        <v>15.75</v>
      </c>
      <c r="G122" s="224">
        <f t="shared" si="4"/>
        <v>0.1</v>
      </c>
      <c r="I122" s="220">
        <f>(F122-'Std Cst'!U122)/'The Club Company'!F122</f>
        <v>0.36074176245210732</v>
      </c>
      <c r="J122" s="221"/>
    </row>
    <row r="123" spans="1:11" ht="20.25" customHeight="1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+'UK Prices'!D123</f>
        <v>FJ Junior Stretch Pique w/neck tape trim</v>
      </c>
      <c r="E123" s="214">
        <f>'UK Prices'!J123</f>
        <v>14.5</v>
      </c>
      <c r="F123" s="215">
        <f t="shared" si="22"/>
        <v>13.05</v>
      </c>
      <c r="G123" s="224">
        <f t="shared" si="21"/>
        <v>0.1</v>
      </c>
      <c r="I123" s="220">
        <f>(F123-'Std Cst'!U123)/'The Club Company'!F123</f>
        <v>0.42568032765226593</v>
      </c>
      <c r="J123" s="221"/>
      <c r="K123" s="214"/>
    </row>
    <row r="124" spans="1:11" ht="20.25" customHeight="1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+'UK Prices'!D124</f>
        <v>FJ Junior Shorts</v>
      </c>
      <c r="E124" s="214">
        <f>'UK Prices'!J124</f>
        <v>17</v>
      </c>
      <c r="F124" s="215">
        <f t="shared" si="22"/>
        <v>15.3</v>
      </c>
      <c r="G124" s="224">
        <f t="shared" si="21"/>
        <v>0.1</v>
      </c>
      <c r="I124" s="220">
        <f>(F124-'Std Cst'!U124)/'The Club Company'!F124</f>
        <v>0.42399170610773046</v>
      </c>
      <c r="J124" s="221"/>
      <c r="K124" s="214"/>
    </row>
    <row r="125" spans="1:11" ht="20.25" customHeight="1" x14ac:dyDescent="0.3">
      <c r="A125" s="180"/>
      <c r="B125" s="180"/>
      <c r="C125" s="180"/>
      <c r="D125" s="29"/>
    </row>
    <row r="126" spans="1:11" ht="20.25" customHeight="1" x14ac:dyDescent="0.3">
      <c r="A126" s="19"/>
      <c r="B126" s="19"/>
      <c r="C126" s="180"/>
      <c r="D126" s="29"/>
    </row>
    <row r="127" spans="1:11" ht="20.25" customHeight="1" x14ac:dyDescent="0.3">
      <c r="A127" s="180"/>
      <c r="B127" s="180"/>
      <c r="C127" s="180"/>
      <c r="D127" s="422"/>
    </row>
    <row r="128" spans="1:11" ht="20.25" customHeight="1" x14ac:dyDescent="0.3">
      <c r="A128" s="180"/>
      <c r="B128" s="180"/>
      <c r="C128" s="180"/>
      <c r="D128" s="21"/>
    </row>
    <row r="129" spans="1:4" ht="20.25" customHeight="1" x14ac:dyDescent="0.3">
      <c r="A129" s="180"/>
      <c r="B129" s="180"/>
      <c r="C129" s="180"/>
      <c r="D129" s="21"/>
    </row>
    <row r="130" spans="1:4" ht="20.25" customHeight="1" x14ac:dyDescent="0.3">
      <c r="A130" s="180"/>
      <c r="B130" s="180"/>
      <c r="C130" s="180"/>
      <c r="D130" s="21"/>
    </row>
    <row r="131" spans="1:4" ht="20.25" customHeight="1" x14ac:dyDescent="0.3">
      <c r="A131" s="180"/>
      <c r="B131" s="180"/>
      <c r="C131" s="180"/>
      <c r="D131" s="21"/>
    </row>
    <row r="132" spans="1:4" ht="20.25" customHeight="1" x14ac:dyDescent="0.3">
      <c r="A132" s="221"/>
      <c r="B132" s="221"/>
      <c r="C132" s="221"/>
      <c r="D132" s="212"/>
    </row>
    <row r="133" spans="1:4" ht="20.25" customHeight="1" x14ac:dyDescent="0.3">
      <c r="A133" s="221"/>
      <c r="B133" s="221"/>
      <c r="C133" s="221"/>
      <c r="D133" s="212"/>
    </row>
    <row r="134" spans="1:4" ht="20.25" customHeight="1" x14ac:dyDescent="0.3">
      <c r="A134" s="221"/>
      <c r="B134" s="221"/>
      <c r="C134" s="221"/>
      <c r="D134" s="212"/>
    </row>
    <row r="135" spans="1:4" ht="20.25" customHeight="1" x14ac:dyDescent="0.3">
      <c r="A135" s="221"/>
      <c r="B135" s="221"/>
      <c r="C135" s="221"/>
      <c r="D135" s="212"/>
    </row>
    <row r="136" spans="1:4" ht="20.25" customHeight="1" x14ac:dyDescent="0.3">
      <c r="A136" s="221"/>
      <c r="B136" s="221"/>
      <c r="C136" s="221"/>
      <c r="D136" s="212"/>
    </row>
    <row r="137" spans="1:4" ht="20.25" customHeight="1" x14ac:dyDescent="0.3">
      <c r="A137" s="221"/>
      <c r="B137" s="221"/>
      <c r="C137" s="221"/>
      <c r="D137" s="212"/>
    </row>
    <row r="138" spans="1:4" ht="20.25" customHeight="1" x14ac:dyDescent="0.3">
      <c r="A138" s="221"/>
      <c r="B138" s="221"/>
      <c r="C138" s="221"/>
      <c r="D138" s="212"/>
    </row>
    <row r="139" spans="1:4" ht="20.25" customHeight="1" x14ac:dyDescent="0.3">
      <c r="A139" s="221"/>
      <c r="B139" s="221"/>
      <c r="C139" s="221"/>
      <c r="D139" s="212"/>
    </row>
    <row r="140" spans="1:4" ht="20.25" customHeight="1" x14ac:dyDescent="0.3">
      <c r="A140" s="221"/>
      <c r="B140" s="221"/>
      <c r="C140" s="221"/>
      <c r="D140" s="212"/>
    </row>
    <row r="141" spans="1:4" ht="20.25" customHeight="1" x14ac:dyDescent="0.3">
      <c r="A141" s="221"/>
      <c r="B141" s="221"/>
      <c r="C141" s="221"/>
      <c r="D141" s="212"/>
    </row>
    <row r="142" spans="1:4" ht="20.25" customHeight="1" x14ac:dyDescent="0.3">
      <c r="A142" s="221"/>
      <c r="B142" s="221"/>
      <c r="C142" s="221"/>
      <c r="D142" s="212"/>
    </row>
    <row r="143" spans="1:4" ht="20.25" customHeight="1" x14ac:dyDescent="0.3">
      <c r="A143" s="221"/>
      <c r="B143" s="221"/>
      <c r="C143" s="221"/>
      <c r="D143" s="212"/>
    </row>
    <row r="144" spans="1:4" ht="20.25" customHeight="1" x14ac:dyDescent="0.3">
      <c r="A144" s="221"/>
      <c r="B144" s="221"/>
      <c r="C144" s="221"/>
      <c r="D144" s="212"/>
    </row>
    <row r="145" spans="1:4" ht="20.25" customHeight="1" x14ac:dyDescent="0.3">
      <c r="A145" s="221"/>
      <c r="B145" s="221"/>
      <c r="C145" s="221"/>
      <c r="D145" s="212"/>
    </row>
    <row r="146" spans="1:4" ht="20.25" customHeight="1" x14ac:dyDescent="0.3">
      <c r="A146" s="221"/>
      <c r="B146" s="221"/>
      <c r="C146" s="221"/>
      <c r="D146" s="212"/>
    </row>
    <row r="147" spans="1:4" ht="20.25" customHeight="1" x14ac:dyDescent="0.3">
      <c r="A147" s="221"/>
      <c r="B147" s="221"/>
      <c r="C147" s="221"/>
      <c r="D147" s="212"/>
    </row>
    <row r="148" spans="1:4" ht="20.25" customHeight="1" x14ac:dyDescent="0.3">
      <c r="A148" s="221"/>
      <c r="B148" s="221"/>
      <c r="C148" s="221"/>
      <c r="D148" s="212"/>
    </row>
    <row r="149" spans="1:4" ht="20.25" customHeight="1" x14ac:dyDescent="0.3">
      <c r="A149" s="221"/>
      <c r="B149" s="221"/>
      <c r="C149" s="221"/>
      <c r="D149" s="212"/>
    </row>
    <row r="150" spans="1:4" ht="20.25" customHeight="1" x14ac:dyDescent="0.3">
      <c r="A150" s="221"/>
      <c r="B150" s="221"/>
      <c r="C150" s="221"/>
      <c r="D150" s="212"/>
    </row>
    <row r="151" spans="1:4" ht="20.25" customHeight="1" x14ac:dyDescent="0.3">
      <c r="A151" s="221"/>
      <c r="B151" s="221"/>
      <c r="C151" s="221"/>
      <c r="D151" s="212"/>
    </row>
    <row r="152" spans="1:4" ht="20.25" customHeight="1" x14ac:dyDescent="0.3">
      <c r="A152" s="221"/>
      <c r="B152" s="221"/>
      <c r="C152" s="221"/>
      <c r="D152" s="212"/>
    </row>
    <row r="153" spans="1:4" ht="20.25" customHeight="1" x14ac:dyDescent="0.3">
      <c r="A153" s="221"/>
      <c r="B153" s="221"/>
      <c r="C153" s="221"/>
      <c r="D153" s="212"/>
    </row>
    <row r="154" spans="1:4" ht="20.25" customHeight="1" x14ac:dyDescent="0.3">
      <c r="A154" s="221"/>
      <c r="B154" s="221"/>
      <c r="C154" s="221"/>
      <c r="D154" s="212"/>
    </row>
    <row r="155" spans="1:4" ht="20.25" customHeight="1" x14ac:dyDescent="0.3">
      <c r="A155" s="221"/>
      <c r="B155" s="221"/>
      <c r="C155" s="221"/>
      <c r="D155" s="212"/>
    </row>
    <row r="156" spans="1:4" ht="20.25" customHeight="1" x14ac:dyDescent="0.3">
      <c r="A156" s="221"/>
      <c r="B156" s="221"/>
      <c r="C156" s="221"/>
      <c r="D156" s="212"/>
    </row>
    <row r="157" spans="1:4" ht="20.25" customHeight="1" x14ac:dyDescent="0.3">
      <c r="A157" s="221"/>
      <c r="B157" s="221"/>
      <c r="C157" s="221"/>
      <c r="D157" s="212"/>
    </row>
    <row r="158" spans="1:4" ht="20.25" customHeight="1" x14ac:dyDescent="0.3">
      <c r="A158" s="221"/>
      <c r="B158" s="221"/>
      <c r="C158" s="221"/>
      <c r="D158" s="212"/>
    </row>
    <row r="159" spans="1:4" ht="20.25" customHeight="1" x14ac:dyDescent="0.3">
      <c r="A159" s="221"/>
      <c r="B159" s="221"/>
      <c r="C159" s="221"/>
      <c r="D159" s="212"/>
    </row>
    <row r="160" spans="1:4" ht="20.25" customHeight="1" x14ac:dyDescent="0.3">
      <c r="A160" s="221"/>
      <c r="B160" s="221"/>
      <c r="C160" s="221"/>
      <c r="D160" s="212"/>
    </row>
    <row r="161" spans="1:4" ht="20.25" customHeight="1" x14ac:dyDescent="0.3">
      <c r="A161" s="221"/>
      <c r="B161" s="221"/>
      <c r="C161" s="221"/>
      <c r="D161" s="212"/>
    </row>
    <row r="162" spans="1:4" ht="20.25" customHeight="1" x14ac:dyDescent="0.3">
      <c r="A162" s="221"/>
      <c r="B162" s="221"/>
      <c r="C162" s="221"/>
      <c r="D162" s="212"/>
    </row>
    <row r="163" spans="1:4" ht="20.25" customHeight="1" x14ac:dyDescent="0.3">
      <c r="A163" s="221"/>
      <c r="B163" s="221"/>
      <c r="C163" s="221"/>
      <c r="D163" s="212"/>
    </row>
    <row r="164" spans="1:4" ht="20.25" customHeight="1" x14ac:dyDescent="0.3">
      <c r="A164" s="221"/>
      <c r="B164" s="221"/>
      <c r="C164" s="221"/>
      <c r="D164" s="212"/>
    </row>
    <row r="165" spans="1:4" ht="20.25" customHeight="1" x14ac:dyDescent="0.3">
      <c r="A165" s="221"/>
      <c r="B165" s="221"/>
      <c r="C165" s="221"/>
      <c r="D165" s="212"/>
    </row>
    <row r="166" spans="1:4" ht="20.25" customHeight="1" x14ac:dyDescent="0.3">
      <c r="A166" s="221"/>
      <c r="B166" s="221"/>
      <c r="C166" s="221"/>
      <c r="D166" s="212"/>
    </row>
    <row r="167" spans="1:4" ht="20.25" customHeight="1" x14ac:dyDescent="0.3">
      <c r="A167" s="221"/>
      <c r="B167" s="221"/>
      <c r="C167" s="221"/>
      <c r="D167" s="212"/>
    </row>
    <row r="168" spans="1:4" ht="20.25" customHeight="1" x14ac:dyDescent="0.3">
      <c r="A168" s="221"/>
      <c r="B168" s="221"/>
      <c r="C168" s="221"/>
      <c r="D168" s="212"/>
    </row>
    <row r="169" spans="1:4" ht="20.25" customHeight="1" x14ac:dyDescent="0.3">
      <c r="A169" s="221"/>
      <c r="B169" s="221"/>
      <c r="C169" s="221"/>
      <c r="D169" s="212"/>
    </row>
    <row r="170" spans="1:4" ht="20.25" customHeight="1" x14ac:dyDescent="0.3">
      <c r="A170" s="221"/>
      <c r="B170" s="221"/>
      <c r="C170" s="221"/>
      <c r="D170" s="212"/>
    </row>
    <row r="171" spans="1:4" ht="20.25" customHeight="1" x14ac:dyDescent="0.3">
      <c r="A171" s="221"/>
      <c r="B171" s="221"/>
      <c r="C171" s="221"/>
      <c r="D171" s="212"/>
    </row>
    <row r="172" spans="1:4" ht="20.25" customHeight="1" x14ac:dyDescent="0.3">
      <c r="A172" s="221"/>
      <c r="B172" s="221"/>
      <c r="C172" s="221"/>
      <c r="D172" s="212"/>
    </row>
    <row r="173" spans="1:4" ht="20.25" customHeight="1" x14ac:dyDescent="0.3">
      <c r="A173" s="221"/>
      <c r="B173" s="221"/>
      <c r="C173" s="221"/>
      <c r="D173" s="212"/>
    </row>
    <row r="174" spans="1:4" ht="20.25" customHeight="1" x14ac:dyDescent="0.3">
      <c r="A174" s="221"/>
      <c r="B174" s="221"/>
      <c r="C174" s="221"/>
      <c r="D174" s="212"/>
    </row>
    <row r="175" spans="1:4" ht="20.25" customHeight="1" x14ac:dyDescent="0.3">
      <c r="A175" s="221"/>
      <c r="B175" s="221"/>
      <c r="C175" s="221"/>
      <c r="D175" s="212"/>
    </row>
    <row r="176" spans="1:4" ht="20.25" customHeight="1" x14ac:dyDescent="0.3">
      <c r="A176" s="221"/>
      <c r="B176" s="221"/>
      <c r="C176" s="221"/>
      <c r="D176" s="212"/>
    </row>
    <row r="177" spans="1:4" ht="20.25" customHeight="1" x14ac:dyDescent="0.3">
      <c r="A177" s="221"/>
      <c r="B177" s="221"/>
      <c r="C177" s="221"/>
      <c r="D177" s="212"/>
    </row>
    <row r="178" spans="1:4" ht="20.25" customHeight="1" x14ac:dyDescent="0.3">
      <c r="A178" s="221"/>
      <c r="B178" s="221"/>
      <c r="C178" s="221"/>
      <c r="D178" s="212"/>
    </row>
    <row r="179" spans="1:4" ht="20.25" customHeight="1" x14ac:dyDescent="0.3">
      <c r="A179" s="221"/>
      <c r="B179" s="221"/>
      <c r="C179" s="221"/>
      <c r="D179" s="212"/>
    </row>
    <row r="180" spans="1:4" ht="20.25" customHeight="1" x14ac:dyDescent="0.3">
      <c r="A180" s="221"/>
      <c r="B180" s="221"/>
      <c r="C180" s="221"/>
      <c r="D180" s="212"/>
    </row>
    <row r="181" spans="1:4" ht="20.25" customHeight="1" x14ac:dyDescent="0.3">
      <c r="A181" s="221"/>
      <c r="B181" s="221"/>
      <c r="C181" s="221"/>
      <c r="D181" s="212"/>
    </row>
    <row r="182" spans="1:4" ht="20.25" customHeight="1" x14ac:dyDescent="0.3">
      <c r="A182" s="221"/>
      <c r="B182" s="221"/>
      <c r="C182" s="221"/>
      <c r="D182" s="212"/>
    </row>
    <row r="183" spans="1:4" ht="20.25" customHeight="1" x14ac:dyDescent="0.3">
      <c r="A183" s="221"/>
      <c r="B183" s="221"/>
      <c r="C183" s="221"/>
      <c r="D183" s="212"/>
    </row>
    <row r="184" spans="1:4" ht="20.25" customHeight="1" x14ac:dyDescent="0.3">
      <c r="A184" s="221"/>
      <c r="B184" s="221"/>
      <c r="C184" s="221"/>
      <c r="D184" s="212"/>
    </row>
    <row r="185" spans="1:4" ht="20.25" customHeight="1" x14ac:dyDescent="0.3">
      <c r="A185" s="221"/>
      <c r="B185" s="221"/>
      <c r="C185" s="221"/>
      <c r="D185" s="212"/>
    </row>
    <row r="186" spans="1:4" ht="20.25" customHeight="1" x14ac:dyDescent="0.3">
      <c r="A186" s="221"/>
      <c r="B186" s="221"/>
      <c r="C186" s="221"/>
      <c r="D186" s="212"/>
    </row>
    <row r="187" spans="1:4" ht="20.25" customHeight="1" x14ac:dyDescent="0.3">
      <c r="A187" s="221"/>
      <c r="B187" s="221"/>
      <c r="C187" s="221"/>
      <c r="D187" s="212"/>
    </row>
    <row r="188" spans="1:4" ht="20.25" customHeight="1" x14ac:dyDescent="0.3">
      <c r="A188" s="221"/>
      <c r="B188" s="221"/>
      <c r="C188" s="221"/>
      <c r="D188" s="212"/>
    </row>
    <row r="189" spans="1:4" ht="20.25" customHeight="1" x14ac:dyDescent="0.3">
      <c r="A189" s="221"/>
      <c r="B189" s="221"/>
      <c r="C189" s="221"/>
      <c r="D189" s="212"/>
    </row>
    <row r="190" spans="1:4" ht="20.25" customHeight="1" x14ac:dyDescent="0.3">
      <c r="A190" s="221"/>
      <c r="B190" s="221"/>
      <c r="C190" s="221"/>
      <c r="D190" s="212"/>
    </row>
    <row r="191" spans="1:4" ht="20.25" customHeight="1" x14ac:dyDescent="0.3">
      <c r="A191" s="221"/>
      <c r="B191" s="221"/>
      <c r="C191" s="221"/>
      <c r="D191" s="212"/>
    </row>
    <row r="192" spans="1:4" ht="20.25" customHeight="1" x14ac:dyDescent="0.3">
      <c r="A192" s="221"/>
      <c r="B192" s="221"/>
      <c r="C192" s="221"/>
      <c r="D192" s="212"/>
    </row>
    <row r="193" spans="1:4" ht="20.25" customHeight="1" x14ac:dyDescent="0.3">
      <c r="A193" s="221"/>
      <c r="B193" s="221"/>
      <c r="C193" s="221"/>
      <c r="D193" s="212"/>
    </row>
    <row r="194" spans="1:4" ht="20.25" customHeight="1" x14ac:dyDescent="0.3">
      <c r="A194" s="221"/>
      <c r="B194" s="221"/>
      <c r="C194" s="221"/>
      <c r="D194" s="212"/>
    </row>
    <row r="195" spans="1:4" ht="20.25" customHeight="1" x14ac:dyDescent="0.3">
      <c r="A195" s="221"/>
      <c r="B195" s="221"/>
      <c r="C195" s="221"/>
      <c r="D195" s="212"/>
    </row>
    <row r="196" spans="1:4" ht="20.25" customHeight="1" x14ac:dyDescent="0.3">
      <c r="A196" s="221"/>
      <c r="B196" s="221"/>
      <c r="C196" s="221"/>
      <c r="D196" s="212"/>
    </row>
    <row r="197" spans="1:4" ht="20.25" customHeight="1" x14ac:dyDescent="0.3">
      <c r="A197" s="221"/>
      <c r="B197" s="221"/>
      <c r="C197" s="221"/>
      <c r="D197" s="212"/>
    </row>
    <row r="198" spans="1:4" ht="20.25" customHeight="1" x14ac:dyDescent="0.3">
      <c r="A198" s="221"/>
      <c r="B198" s="221"/>
      <c r="C198" s="221"/>
      <c r="D198" s="212"/>
    </row>
    <row r="199" spans="1:4" ht="20.25" customHeight="1" x14ac:dyDescent="0.3">
      <c r="A199" s="221"/>
      <c r="B199" s="221"/>
      <c r="C199" s="221"/>
      <c r="D199" s="212"/>
    </row>
    <row r="200" spans="1:4" ht="20.25" customHeight="1" x14ac:dyDescent="0.3">
      <c r="A200" s="221"/>
      <c r="B200" s="221"/>
      <c r="C200" s="221"/>
      <c r="D200" s="212"/>
    </row>
    <row r="201" spans="1:4" ht="20.25" customHeight="1" x14ac:dyDescent="0.3">
      <c r="A201" s="221"/>
      <c r="B201" s="221"/>
      <c r="C201" s="221"/>
      <c r="D201" s="212"/>
    </row>
    <row r="202" spans="1:4" ht="20.25" customHeight="1" x14ac:dyDescent="0.3">
      <c r="A202" s="221"/>
      <c r="B202" s="221"/>
      <c r="C202" s="221"/>
      <c r="D202" s="212"/>
    </row>
    <row r="203" spans="1:4" ht="20.25" customHeight="1" x14ac:dyDescent="0.3">
      <c r="A203" s="221"/>
      <c r="B203" s="221"/>
      <c r="C203" s="221"/>
      <c r="D203" s="212"/>
    </row>
    <row r="204" spans="1:4" ht="20.25" customHeight="1" x14ac:dyDescent="0.3">
      <c r="A204" s="221"/>
      <c r="B204" s="221"/>
      <c r="C204" s="221"/>
      <c r="D204" s="212"/>
    </row>
    <row r="205" spans="1:4" ht="20.25" customHeight="1" x14ac:dyDescent="0.3">
      <c r="A205" s="221"/>
      <c r="B205" s="221"/>
      <c r="C205" s="221"/>
      <c r="D205" s="212"/>
    </row>
    <row r="206" spans="1:4" ht="20.25" customHeight="1" x14ac:dyDescent="0.3">
      <c r="A206" s="221"/>
      <c r="B206" s="221"/>
      <c r="C206" s="221"/>
      <c r="D206" s="212"/>
    </row>
    <row r="207" spans="1:4" ht="20.25" customHeight="1" x14ac:dyDescent="0.3">
      <c r="A207" s="221"/>
      <c r="B207" s="221"/>
      <c r="C207" s="221"/>
      <c r="D207" s="212"/>
    </row>
    <row r="208" spans="1:4" ht="20.25" customHeight="1" x14ac:dyDescent="0.3">
      <c r="A208" s="221"/>
      <c r="B208" s="221"/>
      <c r="C208" s="221"/>
      <c r="D208" s="212"/>
    </row>
    <row r="209" spans="1:4" ht="20.25" customHeight="1" x14ac:dyDescent="0.3">
      <c r="A209" s="221"/>
      <c r="B209" s="221"/>
      <c r="C209" s="221"/>
      <c r="D209" s="212"/>
    </row>
    <row r="210" spans="1:4" ht="20.25" customHeight="1" x14ac:dyDescent="0.3">
      <c r="A210" s="221"/>
      <c r="B210" s="221"/>
      <c r="C210" s="221"/>
      <c r="D210" s="212"/>
    </row>
    <row r="211" spans="1:4" ht="20.25" customHeight="1" x14ac:dyDescent="0.3">
      <c r="A211" s="221"/>
      <c r="B211" s="221"/>
      <c r="C211" s="221"/>
      <c r="D211" s="212"/>
    </row>
    <row r="212" spans="1:4" ht="20.25" customHeight="1" x14ac:dyDescent="0.3">
      <c r="A212" s="221"/>
      <c r="B212" s="221"/>
      <c r="C212" s="221"/>
      <c r="D212" s="212"/>
    </row>
    <row r="213" spans="1:4" ht="20.25" customHeight="1" x14ac:dyDescent="0.3">
      <c r="A213" s="221"/>
      <c r="B213" s="221"/>
      <c r="C213" s="221"/>
      <c r="D213" s="212"/>
    </row>
    <row r="214" spans="1:4" ht="20.25" customHeight="1" x14ac:dyDescent="0.3">
      <c r="A214" s="221"/>
      <c r="B214" s="221"/>
      <c r="C214" s="221"/>
      <c r="D214" s="212"/>
    </row>
    <row r="215" spans="1:4" ht="20.25" customHeight="1" x14ac:dyDescent="0.3">
      <c r="A215" s="221"/>
      <c r="B215" s="221"/>
      <c r="C215" s="221"/>
      <c r="D215" s="212"/>
    </row>
    <row r="216" spans="1:4" ht="20.25" customHeight="1" x14ac:dyDescent="0.3">
      <c r="A216" s="221"/>
      <c r="B216" s="221"/>
      <c r="C216" s="221"/>
      <c r="D216" s="212"/>
    </row>
    <row r="217" spans="1:4" ht="20.25" customHeight="1" x14ac:dyDescent="0.3">
      <c r="A217" s="221"/>
      <c r="B217" s="221"/>
      <c r="C217" s="221"/>
      <c r="D217" s="212"/>
    </row>
    <row r="218" spans="1:4" ht="20.25" customHeight="1" x14ac:dyDescent="0.3">
      <c r="A218" s="221"/>
      <c r="B218" s="221"/>
      <c r="C218" s="221"/>
      <c r="D218" s="212"/>
    </row>
    <row r="219" spans="1:4" ht="20.25" customHeight="1" x14ac:dyDescent="0.3">
      <c r="A219" s="221"/>
      <c r="B219" s="221"/>
      <c r="C219" s="221"/>
      <c r="D219" s="212"/>
    </row>
    <row r="220" spans="1:4" ht="20.25" customHeight="1" x14ac:dyDescent="0.3">
      <c r="A220" s="221"/>
      <c r="B220" s="221"/>
      <c r="C220" s="221"/>
      <c r="D220" s="212"/>
    </row>
    <row r="221" spans="1:4" ht="20.25" customHeight="1" x14ac:dyDescent="0.3">
      <c r="A221" s="221"/>
      <c r="B221" s="221"/>
      <c r="C221" s="221"/>
      <c r="D221" s="212"/>
    </row>
    <row r="222" spans="1:4" ht="20.25" customHeight="1" x14ac:dyDescent="0.3">
      <c r="A222" s="221"/>
      <c r="B222" s="221"/>
      <c r="C222" s="221"/>
      <c r="D222" s="212"/>
    </row>
    <row r="223" spans="1:4" ht="20.25" customHeight="1" x14ac:dyDescent="0.3">
      <c r="A223" s="221"/>
      <c r="B223" s="221"/>
      <c r="C223" s="221"/>
      <c r="D223" s="212"/>
    </row>
    <row r="224" spans="1:4" ht="20.25" customHeight="1" x14ac:dyDescent="0.3">
      <c r="A224" s="221"/>
      <c r="B224" s="221"/>
      <c r="C224" s="221"/>
      <c r="D224" s="212"/>
    </row>
    <row r="225" spans="1:4" ht="20.25" customHeight="1" x14ac:dyDescent="0.3">
      <c r="A225" s="221"/>
      <c r="B225" s="221"/>
      <c r="C225" s="221"/>
      <c r="D225" s="212"/>
    </row>
    <row r="226" spans="1:4" ht="20.25" customHeight="1" x14ac:dyDescent="0.3">
      <c r="A226" s="221"/>
      <c r="B226" s="221"/>
      <c r="C226" s="221"/>
      <c r="D226" s="212"/>
    </row>
    <row r="227" spans="1:4" ht="20.25" customHeight="1" x14ac:dyDescent="0.3">
      <c r="A227" s="221"/>
      <c r="B227" s="221"/>
      <c r="C227" s="221"/>
      <c r="D227" s="212"/>
    </row>
    <row r="228" spans="1:4" ht="20.25" customHeight="1" x14ac:dyDescent="0.3">
      <c r="A228" s="221"/>
      <c r="B228" s="221"/>
      <c r="C228" s="221"/>
      <c r="D228" s="212"/>
    </row>
    <row r="229" spans="1:4" ht="20.25" customHeight="1" x14ac:dyDescent="0.3">
      <c r="A229" s="221"/>
      <c r="B229" s="221"/>
      <c r="C229" s="221"/>
      <c r="D229" s="212"/>
    </row>
    <row r="230" spans="1:4" ht="20.25" customHeight="1" x14ac:dyDescent="0.3">
      <c r="A230" s="221"/>
      <c r="B230" s="221"/>
      <c r="C230" s="221"/>
      <c r="D230" s="212"/>
    </row>
    <row r="231" spans="1:4" ht="20.25" customHeight="1" x14ac:dyDescent="0.3">
      <c r="A231" s="221"/>
      <c r="B231" s="221"/>
      <c r="C231" s="221"/>
      <c r="D231" s="212"/>
    </row>
    <row r="232" spans="1:4" ht="20.25" customHeight="1" x14ac:dyDescent="0.3">
      <c r="A232" s="221"/>
      <c r="B232" s="221"/>
      <c r="C232" s="221"/>
      <c r="D232" s="212"/>
    </row>
    <row r="233" spans="1:4" ht="20.25" customHeight="1" x14ac:dyDescent="0.3">
      <c r="A233" s="221"/>
      <c r="B233" s="221"/>
      <c r="C233" s="221"/>
      <c r="D233" s="212"/>
    </row>
    <row r="234" spans="1:4" ht="20.25" customHeight="1" x14ac:dyDescent="0.3">
      <c r="A234" s="221"/>
      <c r="B234" s="221"/>
      <c r="C234" s="221"/>
      <c r="D234" s="212"/>
    </row>
    <row r="235" spans="1:4" ht="20.25" customHeight="1" x14ac:dyDescent="0.3">
      <c r="A235" s="221"/>
      <c r="B235" s="221"/>
      <c r="C235" s="221"/>
      <c r="D235" s="212"/>
    </row>
    <row r="236" spans="1:4" ht="20.25" customHeight="1" x14ac:dyDescent="0.3">
      <c r="A236" s="221"/>
      <c r="B236" s="221"/>
      <c r="C236" s="221"/>
      <c r="D236" s="212"/>
    </row>
    <row r="237" spans="1:4" ht="20.25" customHeight="1" x14ac:dyDescent="0.3">
      <c r="A237" s="221"/>
      <c r="B237" s="221"/>
      <c r="C237" s="221"/>
      <c r="D237" s="212"/>
    </row>
    <row r="238" spans="1:4" ht="20.25" customHeight="1" x14ac:dyDescent="0.3">
      <c r="A238" s="221"/>
      <c r="B238" s="221"/>
      <c r="C238" s="221"/>
      <c r="D238" s="212"/>
    </row>
    <row r="239" spans="1:4" ht="20.25" customHeight="1" x14ac:dyDescent="0.3">
      <c r="A239" s="221"/>
      <c r="B239" s="221"/>
      <c r="C239" s="221"/>
      <c r="D239" s="212"/>
    </row>
    <row r="240" spans="1:4" ht="20.25" customHeight="1" x14ac:dyDescent="0.3">
      <c r="A240" s="221"/>
      <c r="B240" s="221"/>
      <c r="C240" s="221"/>
      <c r="D240" s="212"/>
    </row>
    <row r="241" spans="1:4" ht="20.25" customHeight="1" x14ac:dyDescent="0.3">
      <c r="A241" s="221"/>
      <c r="B241" s="221"/>
      <c r="C241" s="221"/>
      <c r="D241" s="212"/>
    </row>
    <row r="242" spans="1:4" ht="20.25" customHeight="1" x14ac:dyDescent="0.3">
      <c r="A242" s="221"/>
      <c r="B242" s="221"/>
      <c r="C242" s="221"/>
      <c r="D242" s="212"/>
    </row>
    <row r="243" spans="1:4" ht="20.25" customHeight="1" x14ac:dyDescent="0.3">
      <c r="A243" s="221"/>
      <c r="B243" s="221"/>
      <c r="C243" s="221"/>
      <c r="D243" s="212"/>
    </row>
    <row r="244" spans="1:4" ht="20.25" customHeight="1" x14ac:dyDescent="0.3">
      <c r="A244" s="221"/>
      <c r="B244" s="221"/>
      <c r="C244" s="221"/>
      <c r="D244" s="212"/>
    </row>
    <row r="245" spans="1:4" ht="20.25" customHeight="1" x14ac:dyDescent="0.3">
      <c r="A245" s="221"/>
      <c r="B245" s="221"/>
      <c r="C245" s="221"/>
      <c r="D245" s="212"/>
    </row>
    <row r="246" spans="1:4" ht="20.25" customHeight="1" x14ac:dyDescent="0.3">
      <c r="A246" s="221"/>
      <c r="B246" s="221"/>
      <c r="C246" s="221"/>
      <c r="D246" s="212"/>
    </row>
    <row r="247" spans="1:4" ht="20.25" customHeight="1" x14ac:dyDescent="0.3">
      <c r="A247" s="221"/>
      <c r="B247" s="221"/>
      <c r="C247" s="221"/>
      <c r="D247" s="212"/>
    </row>
    <row r="248" spans="1:4" ht="20.25" customHeight="1" x14ac:dyDescent="0.3">
      <c r="A248" s="221"/>
      <c r="B248" s="221"/>
      <c r="C248" s="221"/>
      <c r="D248" s="212"/>
    </row>
    <row r="249" spans="1:4" ht="20.25" customHeight="1" x14ac:dyDescent="0.3">
      <c r="A249" s="221"/>
      <c r="B249" s="221"/>
      <c r="C249" s="221"/>
      <c r="D249" s="212"/>
    </row>
    <row r="250" spans="1:4" ht="20.25" customHeight="1" x14ac:dyDescent="0.3">
      <c r="A250" s="221"/>
      <c r="B250" s="221"/>
      <c r="C250" s="221"/>
      <c r="D250" s="212"/>
    </row>
    <row r="251" spans="1:4" ht="20.25" customHeight="1" x14ac:dyDescent="0.3">
      <c r="A251" s="221"/>
      <c r="B251" s="221"/>
      <c r="C251" s="221"/>
      <c r="D251" s="212"/>
    </row>
    <row r="252" spans="1:4" ht="20.25" customHeight="1" x14ac:dyDescent="0.3">
      <c r="A252" s="221"/>
      <c r="B252" s="221"/>
      <c r="C252" s="221"/>
      <c r="D252" s="212"/>
    </row>
    <row r="253" spans="1:4" ht="20.25" customHeight="1" x14ac:dyDescent="0.3">
      <c r="A253" s="221"/>
      <c r="B253" s="221"/>
      <c r="C253" s="221"/>
      <c r="D253" s="212"/>
    </row>
    <row r="254" spans="1:4" ht="20.25" customHeight="1" x14ac:dyDescent="0.3">
      <c r="A254" s="221"/>
      <c r="B254" s="221"/>
      <c r="C254" s="221"/>
      <c r="D254" s="212"/>
    </row>
    <row r="255" spans="1:4" ht="20.25" customHeight="1" x14ac:dyDescent="0.3">
      <c r="A255" s="221"/>
      <c r="B255" s="221"/>
      <c r="C255" s="221"/>
      <c r="D255" s="212"/>
    </row>
    <row r="256" spans="1:4" ht="20.25" customHeight="1" x14ac:dyDescent="0.3">
      <c r="A256" s="221"/>
      <c r="B256" s="221"/>
      <c r="C256" s="221"/>
      <c r="D256" s="212"/>
    </row>
    <row r="257" spans="1:4" ht="20.25" customHeight="1" x14ac:dyDescent="0.3">
      <c r="A257" s="221"/>
      <c r="B257" s="221"/>
      <c r="C257" s="221"/>
      <c r="D257" s="212"/>
    </row>
    <row r="258" spans="1:4" ht="20.25" customHeight="1" x14ac:dyDescent="0.3">
      <c r="A258" s="221"/>
      <c r="B258" s="221"/>
      <c r="C258" s="221"/>
      <c r="D258" s="212"/>
    </row>
    <row r="259" spans="1:4" ht="20.25" customHeight="1" x14ac:dyDescent="0.3">
      <c r="A259" s="221"/>
      <c r="B259" s="221"/>
      <c r="C259" s="221"/>
      <c r="D259" s="212"/>
    </row>
    <row r="260" spans="1:4" ht="20.25" customHeight="1" x14ac:dyDescent="0.3">
      <c r="A260" s="221"/>
      <c r="B260" s="221"/>
      <c r="C260" s="221"/>
      <c r="D260" s="212"/>
    </row>
    <row r="261" spans="1:4" ht="20.25" customHeight="1" x14ac:dyDescent="0.3">
      <c r="A261" s="221"/>
      <c r="B261" s="221"/>
      <c r="C261" s="221"/>
      <c r="D261" s="212"/>
    </row>
    <row r="262" spans="1:4" ht="20.25" customHeight="1" x14ac:dyDescent="0.3">
      <c r="A262" s="221"/>
      <c r="B262" s="221"/>
      <c r="C262" s="221"/>
      <c r="D262" s="212"/>
    </row>
    <row r="263" spans="1:4" ht="20.25" customHeight="1" x14ac:dyDescent="0.3">
      <c r="A263" s="221"/>
      <c r="B263" s="221"/>
      <c r="C263" s="221"/>
      <c r="D263" s="212"/>
    </row>
    <row r="264" spans="1:4" ht="20.25" customHeight="1" x14ac:dyDescent="0.3">
      <c r="A264" s="221"/>
      <c r="B264" s="221"/>
      <c r="C264" s="221"/>
      <c r="D264" s="212"/>
    </row>
    <row r="265" spans="1:4" ht="20.25" customHeight="1" x14ac:dyDescent="0.3">
      <c r="A265" s="221"/>
      <c r="B265" s="221"/>
      <c r="C265" s="221"/>
      <c r="D265" s="212"/>
    </row>
    <row r="266" spans="1:4" ht="20.25" customHeight="1" x14ac:dyDescent="0.3">
      <c r="A266" s="221"/>
      <c r="B266" s="221"/>
      <c r="C266" s="221"/>
      <c r="D266" s="212"/>
    </row>
    <row r="267" spans="1:4" ht="20.25" customHeight="1" x14ac:dyDescent="0.3">
      <c r="A267" s="221"/>
      <c r="B267" s="221"/>
      <c r="C267" s="221"/>
      <c r="D267" s="212"/>
    </row>
    <row r="268" spans="1:4" ht="20.25" customHeight="1" x14ac:dyDescent="0.3">
      <c r="A268" s="221"/>
      <c r="B268" s="221"/>
      <c r="C268" s="221"/>
      <c r="D268" s="212"/>
    </row>
    <row r="269" spans="1:4" ht="20.25" customHeight="1" x14ac:dyDescent="0.3">
      <c r="A269" s="221"/>
      <c r="B269" s="221"/>
      <c r="C269" s="221"/>
      <c r="D269" s="212"/>
    </row>
    <row r="270" spans="1:4" ht="20.25" customHeight="1" x14ac:dyDescent="0.3">
      <c r="A270" s="221"/>
      <c r="B270" s="221"/>
      <c r="C270" s="221"/>
      <c r="D270" s="212"/>
    </row>
    <row r="271" spans="1:4" ht="20.25" customHeight="1" x14ac:dyDescent="0.3">
      <c r="A271" s="221"/>
      <c r="B271" s="221"/>
      <c r="C271" s="221"/>
      <c r="D271" s="212"/>
    </row>
    <row r="272" spans="1:4" ht="20.25" customHeight="1" x14ac:dyDescent="0.3">
      <c r="A272" s="221"/>
      <c r="B272" s="221"/>
      <c r="C272" s="221"/>
      <c r="D272" s="212"/>
    </row>
    <row r="273" spans="1:4" ht="20.25" customHeight="1" x14ac:dyDescent="0.3">
      <c r="A273" s="221"/>
      <c r="B273" s="221"/>
      <c r="C273" s="221"/>
      <c r="D273" s="212"/>
    </row>
    <row r="274" spans="1:4" ht="20.25" customHeight="1" x14ac:dyDescent="0.3">
      <c r="A274" s="221"/>
      <c r="B274" s="221"/>
      <c r="C274" s="221"/>
      <c r="D274" s="212"/>
    </row>
    <row r="275" spans="1:4" ht="20.25" customHeight="1" x14ac:dyDescent="0.3">
      <c r="A275" s="221"/>
      <c r="B275" s="221"/>
      <c r="C275" s="221"/>
      <c r="D275" s="212"/>
    </row>
    <row r="276" spans="1:4" ht="20.25" customHeight="1" x14ac:dyDescent="0.3">
      <c r="A276" s="221"/>
      <c r="B276" s="221"/>
      <c r="C276" s="221"/>
      <c r="D276" s="212"/>
    </row>
    <row r="277" spans="1:4" ht="20.25" customHeight="1" x14ac:dyDescent="0.3">
      <c r="A277" s="221"/>
      <c r="B277" s="221"/>
      <c r="C277" s="221"/>
      <c r="D277" s="212"/>
    </row>
    <row r="278" spans="1:4" ht="20.25" customHeight="1" x14ac:dyDescent="0.3">
      <c r="A278" s="221"/>
      <c r="B278" s="221"/>
      <c r="C278" s="221"/>
      <c r="D278" s="212"/>
    </row>
    <row r="279" spans="1:4" ht="20.25" customHeight="1" x14ac:dyDescent="0.3">
      <c r="A279" s="221"/>
      <c r="B279" s="221"/>
      <c r="C279" s="221"/>
      <c r="D279" s="212"/>
    </row>
    <row r="280" spans="1:4" ht="20.25" customHeight="1" x14ac:dyDescent="0.3">
      <c r="A280" s="221"/>
      <c r="B280" s="221"/>
      <c r="C280" s="221"/>
      <c r="D280" s="212"/>
    </row>
    <row r="281" spans="1:4" ht="20.25" customHeight="1" x14ac:dyDescent="0.3">
      <c r="A281" s="221"/>
      <c r="B281" s="221"/>
      <c r="C281" s="221"/>
      <c r="D281" s="212"/>
    </row>
    <row r="282" spans="1:4" ht="20.25" customHeight="1" x14ac:dyDescent="0.3">
      <c r="A282" s="221"/>
      <c r="B282" s="221"/>
      <c r="C282" s="221"/>
      <c r="D282" s="212"/>
    </row>
    <row r="283" spans="1:4" ht="20.25" customHeight="1" x14ac:dyDescent="0.3">
      <c r="A283" s="221"/>
      <c r="B283" s="221"/>
      <c r="C283" s="221"/>
      <c r="D283" s="212"/>
    </row>
    <row r="284" spans="1:4" ht="20.25" customHeight="1" x14ac:dyDescent="0.3">
      <c r="A284" s="221"/>
      <c r="B284" s="221"/>
      <c r="C284" s="221"/>
      <c r="D284" s="212"/>
    </row>
    <row r="285" spans="1:4" ht="20.25" customHeight="1" x14ac:dyDescent="0.3">
      <c r="A285" s="221"/>
      <c r="B285" s="221"/>
      <c r="C285" s="221"/>
      <c r="D285" s="212"/>
    </row>
    <row r="286" spans="1:4" ht="20.25" customHeight="1" x14ac:dyDescent="0.3">
      <c r="A286" s="221"/>
      <c r="B286" s="221"/>
      <c r="C286" s="221"/>
      <c r="D286" s="212"/>
    </row>
    <row r="287" spans="1:4" ht="20.25" customHeight="1" x14ac:dyDescent="0.3">
      <c r="A287" s="221"/>
      <c r="B287" s="221"/>
      <c r="C287" s="221"/>
      <c r="D287" s="212"/>
    </row>
    <row r="288" spans="1:4" ht="20.25" customHeight="1" x14ac:dyDescent="0.3">
      <c r="A288" s="221"/>
      <c r="B288" s="221"/>
      <c r="C288" s="221"/>
      <c r="D288" s="212"/>
    </row>
    <row r="289" spans="1:4" ht="20.25" customHeight="1" x14ac:dyDescent="0.3">
      <c r="A289" s="221"/>
      <c r="B289" s="221"/>
      <c r="C289" s="221"/>
      <c r="D289" s="212"/>
    </row>
    <row r="290" spans="1:4" ht="20.25" customHeight="1" x14ac:dyDescent="0.3">
      <c r="A290" s="221"/>
      <c r="B290" s="221"/>
      <c r="C290" s="221"/>
      <c r="D290" s="212"/>
    </row>
    <row r="291" spans="1:4" ht="20.25" customHeight="1" x14ac:dyDescent="0.3">
      <c r="A291" s="221"/>
      <c r="B291" s="221"/>
      <c r="C291" s="221"/>
      <c r="D291" s="212"/>
    </row>
    <row r="292" spans="1:4" ht="20.25" customHeight="1" x14ac:dyDescent="0.3">
      <c r="A292" s="221"/>
      <c r="B292" s="221"/>
      <c r="C292" s="221"/>
      <c r="D292" s="212"/>
    </row>
    <row r="293" spans="1:4" ht="20.25" customHeight="1" x14ac:dyDescent="0.3">
      <c r="A293" s="221"/>
      <c r="B293" s="221"/>
      <c r="C293" s="221"/>
      <c r="D293" s="212"/>
    </row>
    <row r="294" spans="1:4" ht="20.25" customHeight="1" x14ac:dyDescent="0.3">
      <c r="A294" s="221"/>
      <c r="B294" s="221"/>
      <c r="C294" s="221"/>
      <c r="D294" s="212"/>
    </row>
    <row r="295" spans="1:4" ht="20.25" customHeight="1" x14ac:dyDescent="0.3">
      <c r="A295" s="221"/>
      <c r="B295" s="221"/>
      <c r="C295" s="221"/>
      <c r="D295" s="212"/>
    </row>
    <row r="296" spans="1:4" ht="20.25" customHeight="1" x14ac:dyDescent="0.3">
      <c r="A296" s="221"/>
      <c r="B296" s="221"/>
      <c r="C296" s="221"/>
      <c r="D296" s="212"/>
    </row>
    <row r="297" spans="1:4" ht="20.25" customHeight="1" x14ac:dyDescent="0.3">
      <c r="A297" s="221"/>
      <c r="B297" s="221"/>
      <c r="C297" s="221"/>
      <c r="D297" s="212"/>
    </row>
    <row r="298" spans="1:4" ht="20.25" customHeight="1" x14ac:dyDescent="0.3">
      <c r="A298" s="221"/>
      <c r="B298" s="221"/>
      <c r="C298" s="221"/>
      <c r="D298" s="212"/>
    </row>
    <row r="299" spans="1:4" ht="20.25" customHeight="1" x14ac:dyDescent="0.3">
      <c r="A299" s="221"/>
      <c r="B299" s="221"/>
      <c r="C299" s="221"/>
      <c r="D299" s="212"/>
    </row>
    <row r="300" spans="1:4" ht="20.25" customHeight="1" x14ac:dyDescent="0.3">
      <c r="A300" s="221"/>
      <c r="B300" s="221"/>
      <c r="C300" s="221"/>
      <c r="D300" s="212"/>
    </row>
    <row r="301" spans="1:4" ht="20.25" customHeight="1" x14ac:dyDescent="0.3">
      <c r="A301" s="221"/>
      <c r="B301" s="221"/>
      <c r="C301" s="221"/>
      <c r="D301" s="212"/>
    </row>
    <row r="302" spans="1:4" ht="20.25" customHeight="1" x14ac:dyDescent="0.3">
      <c r="A302" s="221"/>
      <c r="B302" s="221"/>
      <c r="C302" s="221"/>
      <c r="D302" s="212"/>
    </row>
    <row r="303" spans="1:4" ht="20.25" customHeight="1" x14ac:dyDescent="0.3">
      <c r="A303" s="221"/>
      <c r="B303" s="221"/>
      <c r="C303" s="221"/>
      <c r="D303" s="212"/>
    </row>
    <row r="304" spans="1:4" ht="20.25" customHeight="1" x14ac:dyDescent="0.3">
      <c r="A304" s="221"/>
      <c r="B304" s="221"/>
      <c r="C304" s="221"/>
      <c r="D304" s="212"/>
    </row>
    <row r="305" spans="1:4" ht="20.25" customHeight="1" x14ac:dyDescent="0.3">
      <c r="A305" s="221"/>
      <c r="B305" s="221"/>
      <c r="C305" s="221"/>
      <c r="D305" s="212"/>
    </row>
    <row r="306" spans="1:4" ht="20.25" customHeight="1" x14ac:dyDescent="0.3">
      <c r="A306" s="221"/>
      <c r="B306" s="221"/>
      <c r="C306" s="221"/>
      <c r="D306" s="212"/>
    </row>
    <row r="307" spans="1:4" ht="20.25" customHeight="1" x14ac:dyDescent="0.3">
      <c r="A307" s="221"/>
      <c r="B307" s="221"/>
      <c r="C307" s="221"/>
      <c r="D307" s="212"/>
    </row>
    <row r="308" spans="1:4" ht="20.25" customHeight="1" x14ac:dyDescent="0.3">
      <c r="A308" s="221"/>
      <c r="B308" s="221"/>
      <c r="C308" s="221"/>
      <c r="D308" s="212"/>
    </row>
    <row r="309" spans="1:4" ht="20.25" customHeight="1" x14ac:dyDescent="0.3">
      <c r="A309" s="221"/>
      <c r="B309" s="221"/>
      <c r="C309" s="221"/>
      <c r="D309" s="212"/>
    </row>
    <row r="310" spans="1:4" ht="20.25" customHeight="1" x14ac:dyDescent="0.3">
      <c r="A310" s="221"/>
      <c r="B310" s="221"/>
      <c r="C310" s="221"/>
      <c r="D310" s="212"/>
    </row>
    <row r="311" spans="1:4" ht="20.25" customHeight="1" x14ac:dyDescent="0.3">
      <c r="A311" s="221"/>
      <c r="B311" s="221"/>
      <c r="C311" s="221"/>
      <c r="D311" s="212"/>
    </row>
    <row r="312" spans="1:4" ht="20.25" customHeight="1" x14ac:dyDescent="0.3">
      <c r="A312" s="221"/>
      <c r="B312" s="221"/>
      <c r="C312" s="221"/>
      <c r="D312" s="212"/>
    </row>
    <row r="313" spans="1:4" ht="20.25" customHeight="1" x14ac:dyDescent="0.3">
      <c r="A313" s="221"/>
      <c r="B313" s="221"/>
      <c r="C313" s="221"/>
      <c r="D313" s="212"/>
    </row>
    <row r="314" spans="1:4" ht="20.25" customHeight="1" x14ac:dyDescent="0.3">
      <c r="A314" s="221"/>
      <c r="B314" s="221"/>
      <c r="C314" s="221"/>
      <c r="D314" s="212"/>
    </row>
    <row r="315" spans="1:4" ht="20.25" customHeight="1" x14ac:dyDescent="0.3">
      <c r="A315" s="221"/>
      <c r="B315" s="221"/>
      <c r="C315" s="221"/>
      <c r="D315" s="212"/>
    </row>
    <row r="316" spans="1:4" ht="20.25" customHeight="1" x14ac:dyDescent="0.3">
      <c r="A316" s="221"/>
      <c r="B316" s="221"/>
      <c r="C316" s="221"/>
      <c r="D316" s="212"/>
    </row>
    <row r="317" spans="1:4" ht="20.25" customHeight="1" x14ac:dyDescent="0.3">
      <c r="A317" s="221"/>
      <c r="B317" s="221"/>
      <c r="C317" s="221"/>
      <c r="D317" s="212"/>
    </row>
    <row r="318" spans="1:4" ht="20.25" customHeight="1" x14ac:dyDescent="0.3">
      <c r="A318" s="221"/>
      <c r="B318" s="221"/>
      <c r="C318" s="221"/>
      <c r="D318" s="212"/>
    </row>
    <row r="319" spans="1:4" ht="20.25" customHeight="1" x14ac:dyDescent="0.3">
      <c r="A319" s="221"/>
      <c r="B319" s="221"/>
      <c r="C319" s="221"/>
      <c r="D319" s="212"/>
    </row>
    <row r="320" spans="1:4" ht="20.25" customHeight="1" x14ac:dyDescent="0.3">
      <c r="A320" s="221"/>
      <c r="B320" s="221"/>
      <c r="C320" s="221"/>
      <c r="D320" s="212"/>
    </row>
    <row r="321" spans="1:4" ht="20.25" customHeight="1" x14ac:dyDescent="0.3">
      <c r="A321" s="221"/>
      <c r="B321" s="221"/>
      <c r="C321" s="221"/>
      <c r="D321" s="212"/>
    </row>
    <row r="322" spans="1:4" ht="20.25" customHeight="1" x14ac:dyDescent="0.3">
      <c r="A322" s="221"/>
      <c r="B322" s="221"/>
      <c r="C322" s="221"/>
      <c r="D322" s="212"/>
    </row>
    <row r="323" spans="1:4" ht="20.25" customHeight="1" x14ac:dyDescent="0.3">
      <c r="A323" s="221"/>
      <c r="B323" s="221"/>
      <c r="C323" s="221"/>
      <c r="D323" s="212"/>
    </row>
    <row r="324" spans="1:4" ht="20.25" customHeight="1" x14ac:dyDescent="0.3">
      <c r="A324" s="221"/>
      <c r="B324" s="221"/>
      <c r="C324" s="221"/>
      <c r="D324" s="212"/>
    </row>
    <row r="325" spans="1:4" ht="20.25" customHeight="1" x14ac:dyDescent="0.3">
      <c r="A325" s="221"/>
      <c r="B325" s="221"/>
      <c r="C325" s="221"/>
      <c r="D325" s="212"/>
    </row>
    <row r="326" spans="1:4" ht="20.25" customHeight="1" x14ac:dyDescent="0.3">
      <c r="A326" s="221"/>
      <c r="B326" s="221"/>
      <c r="C326" s="221"/>
      <c r="D326" s="212"/>
    </row>
    <row r="327" spans="1:4" ht="20.25" customHeight="1" x14ac:dyDescent="0.3">
      <c r="A327" s="221"/>
      <c r="B327" s="221"/>
      <c r="C327" s="221"/>
      <c r="D327" s="212"/>
    </row>
    <row r="328" spans="1:4" ht="20.25" customHeight="1" x14ac:dyDescent="0.3">
      <c r="A328" s="221"/>
      <c r="B328" s="221"/>
      <c r="C328" s="221"/>
      <c r="D328" s="212"/>
    </row>
    <row r="329" spans="1:4" ht="20.25" customHeight="1" x14ac:dyDescent="0.3">
      <c r="A329" s="221"/>
      <c r="B329" s="221"/>
      <c r="C329" s="221"/>
      <c r="D329" s="212"/>
    </row>
    <row r="330" spans="1:4" ht="20.25" customHeight="1" x14ac:dyDescent="0.3">
      <c r="A330" s="221"/>
      <c r="B330" s="221"/>
      <c r="C330" s="221"/>
      <c r="D330" s="212"/>
    </row>
    <row r="331" spans="1:4" ht="20.25" customHeight="1" x14ac:dyDescent="0.3">
      <c r="A331" s="221"/>
      <c r="B331" s="221"/>
      <c r="C331" s="221"/>
      <c r="D331" s="212"/>
    </row>
    <row r="332" spans="1:4" ht="20.25" customHeight="1" x14ac:dyDescent="0.3">
      <c r="A332" s="221"/>
      <c r="B332" s="221"/>
      <c r="C332" s="221"/>
      <c r="D332" s="212"/>
    </row>
    <row r="333" spans="1:4" ht="20.25" customHeight="1" x14ac:dyDescent="0.3">
      <c r="A333" s="221"/>
      <c r="B333" s="221"/>
      <c r="C333" s="221"/>
      <c r="D333" s="212"/>
    </row>
    <row r="334" spans="1:4" ht="20.25" customHeight="1" x14ac:dyDescent="0.3">
      <c r="A334" s="221"/>
      <c r="B334" s="221"/>
      <c r="C334" s="221"/>
      <c r="D334" s="212"/>
    </row>
    <row r="335" spans="1:4" ht="20.25" customHeight="1" x14ac:dyDescent="0.3">
      <c r="A335" s="221"/>
      <c r="B335" s="221"/>
      <c r="C335" s="221"/>
      <c r="D335" s="212"/>
    </row>
    <row r="336" spans="1:4" ht="20.25" customHeight="1" x14ac:dyDescent="0.3">
      <c r="A336" s="221"/>
      <c r="B336" s="221"/>
      <c r="C336" s="221"/>
      <c r="D336" s="212"/>
    </row>
    <row r="337" spans="1:4" ht="20.25" customHeight="1" x14ac:dyDescent="0.3">
      <c r="A337" s="221"/>
      <c r="B337" s="221"/>
      <c r="C337" s="221"/>
      <c r="D337" s="212"/>
    </row>
    <row r="338" spans="1:4" ht="20.25" customHeight="1" x14ac:dyDescent="0.3">
      <c r="A338" s="221"/>
      <c r="B338" s="221"/>
      <c r="C338" s="221"/>
      <c r="D338" s="212"/>
    </row>
    <row r="339" spans="1:4" ht="20.25" customHeight="1" x14ac:dyDescent="0.3">
      <c r="A339" s="221"/>
      <c r="B339" s="221"/>
      <c r="C339" s="221"/>
      <c r="D339" s="212"/>
    </row>
    <row r="340" spans="1:4" ht="20.25" customHeight="1" x14ac:dyDescent="0.3">
      <c r="A340" s="221"/>
      <c r="B340" s="221"/>
      <c r="C340" s="221"/>
      <c r="D340" s="212"/>
    </row>
    <row r="341" spans="1:4" ht="20.25" customHeight="1" x14ac:dyDescent="0.3">
      <c r="A341" s="221"/>
      <c r="B341" s="221"/>
      <c r="C341" s="221"/>
      <c r="D341" s="212"/>
    </row>
    <row r="342" spans="1:4" ht="20.25" customHeight="1" x14ac:dyDescent="0.3">
      <c r="A342" s="221"/>
      <c r="B342" s="221"/>
      <c r="C342" s="221"/>
      <c r="D342" s="212"/>
    </row>
    <row r="343" spans="1:4" ht="20.25" customHeight="1" x14ac:dyDescent="0.3">
      <c r="A343" s="221"/>
      <c r="B343" s="221"/>
      <c r="C343" s="221"/>
      <c r="D343" s="212"/>
    </row>
    <row r="344" spans="1:4" ht="20.25" customHeight="1" x14ac:dyDescent="0.3">
      <c r="A344" s="221"/>
      <c r="B344" s="221"/>
      <c r="C344" s="221"/>
      <c r="D344" s="212"/>
    </row>
    <row r="345" spans="1:4" ht="20.25" customHeight="1" x14ac:dyDescent="0.3">
      <c r="A345" s="221"/>
      <c r="B345" s="221"/>
      <c r="C345" s="221"/>
      <c r="D345" s="212"/>
    </row>
    <row r="346" spans="1:4" ht="20.25" customHeight="1" x14ac:dyDescent="0.3">
      <c r="A346" s="221"/>
      <c r="B346" s="221"/>
      <c r="C346" s="221"/>
      <c r="D346" s="212"/>
    </row>
    <row r="347" spans="1:4" ht="20.25" customHeight="1" x14ac:dyDescent="0.3">
      <c r="A347" s="221"/>
      <c r="B347" s="221"/>
      <c r="C347" s="221"/>
      <c r="D347" s="212"/>
    </row>
    <row r="348" spans="1:4" ht="20.25" customHeight="1" x14ac:dyDescent="0.3">
      <c r="A348" s="221"/>
      <c r="B348" s="221"/>
      <c r="C348" s="221"/>
      <c r="D348" s="212"/>
    </row>
    <row r="349" spans="1:4" ht="20.25" customHeight="1" x14ac:dyDescent="0.3">
      <c r="A349" s="221"/>
      <c r="B349" s="221"/>
      <c r="C349" s="221"/>
      <c r="D349" s="212"/>
    </row>
    <row r="350" spans="1:4" ht="20.25" customHeight="1" x14ac:dyDescent="0.3">
      <c r="A350" s="221"/>
      <c r="B350" s="221"/>
      <c r="C350" s="221"/>
      <c r="D350" s="212"/>
    </row>
    <row r="351" spans="1:4" ht="20.25" customHeight="1" x14ac:dyDescent="0.3">
      <c r="A351" s="221"/>
      <c r="B351" s="221"/>
      <c r="C351" s="221"/>
      <c r="D351" s="212"/>
    </row>
    <row r="352" spans="1:4" ht="20.25" customHeight="1" x14ac:dyDescent="0.3">
      <c r="A352" s="221"/>
      <c r="B352" s="221"/>
      <c r="C352" s="221"/>
      <c r="D352" s="212"/>
    </row>
    <row r="353" spans="1:4" ht="20.25" customHeight="1" x14ac:dyDescent="0.3">
      <c r="A353" s="221"/>
      <c r="B353" s="221"/>
      <c r="C353" s="221"/>
      <c r="D353" s="212"/>
    </row>
    <row r="354" spans="1:4" ht="20.25" customHeight="1" x14ac:dyDescent="0.3">
      <c r="A354" s="221"/>
      <c r="B354" s="221"/>
      <c r="C354" s="221"/>
      <c r="D354" s="212"/>
    </row>
    <row r="355" spans="1:4" ht="20.25" customHeight="1" x14ac:dyDescent="0.3">
      <c r="A355" s="221"/>
      <c r="B355" s="221"/>
      <c r="C355" s="221"/>
      <c r="D355" s="212"/>
    </row>
    <row r="356" spans="1:4" ht="20.25" customHeight="1" x14ac:dyDescent="0.3">
      <c r="A356" s="221"/>
      <c r="B356" s="221"/>
      <c r="C356" s="221"/>
      <c r="D356" s="212"/>
    </row>
    <row r="357" spans="1:4" ht="20.25" customHeight="1" x14ac:dyDescent="0.3">
      <c r="A357" s="221"/>
      <c r="B357" s="221"/>
      <c r="C357" s="221"/>
      <c r="D357" s="212"/>
    </row>
    <row r="358" spans="1:4" ht="20.25" customHeight="1" x14ac:dyDescent="0.3">
      <c r="A358" s="221"/>
      <c r="B358" s="221"/>
      <c r="C358" s="221"/>
      <c r="D358" s="212"/>
    </row>
    <row r="359" spans="1:4" ht="20.25" customHeight="1" x14ac:dyDescent="0.3">
      <c r="A359" s="221"/>
      <c r="B359" s="221"/>
      <c r="C359" s="221"/>
      <c r="D359" s="212"/>
    </row>
    <row r="360" spans="1:4" ht="20.25" customHeight="1" x14ac:dyDescent="0.3">
      <c r="A360" s="221"/>
      <c r="B360" s="221"/>
      <c r="C360" s="221"/>
      <c r="D360" s="212"/>
    </row>
    <row r="361" spans="1:4" ht="20.25" customHeight="1" x14ac:dyDescent="0.3">
      <c r="A361" s="221"/>
      <c r="B361" s="221"/>
      <c r="C361" s="221"/>
      <c r="D361" s="212"/>
    </row>
    <row r="362" spans="1:4" ht="20.25" customHeight="1" x14ac:dyDescent="0.3">
      <c r="A362" s="221"/>
      <c r="B362" s="221"/>
      <c r="C362" s="221"/>
      <c r="D362" s="212"/>
    </row>
    <row r="363" spans="1:4" ht="20.25" customHeight="1" x14ac:dyDescent="0.3">
      <c r="A363" s="221"/>
      <c r="B363" s="221"/>
      <c r="C363" s="221"/>
      <c r="D363" s="212"/>
    </row>
    <row r="364" spans="1:4" ht="20.25" customHeight="1" x14ac:dyDescent="0.3">
      <c r="A364" s="221"/>
      <c r="B364" s="221"/>
      <c r="C364" s="221"/>
      <c r="D364" s="212"/>
    </row>
    <row r="365" spans="1:4" ht="20.25" customHeight="1" x14ac:dyDescent="0.3">
      <c r="A365" s="221"/>
      <c r="B365" s="221"/>
      <c r="C365" s="221"/>
      <c r="D365" s="212"/>
    </row>
    <row r="366" spans="1:4" ht="20.25" customHeight="1" x14ac:dyDescent="0.3">
      <c r="A366" s="221"/>
      <c r="B366" s="221"/>
      <c r="C366" s="221"/>
      <c r="D366" s="212"/>
    </row>
    <row r="367" spans="1:4" ht="20.25" customHeight="1" x14ac:dyDescent="0.3">
      <c r="A367" s="221"/>
      <c r="B367" s="221"/>
      <c r="C367" s="221"/>
      <c r="D367" s="212"/>
    </row>
    <row r="368" spans="1:4" ht="20.25" customHeight="1" x14ac:dyDescent="0.3">
      <c r="A368" s="221"/>
      <c r="B368" s="221"/>
      <c r="C368" s="221"/>
      <c r="D368" s="212"/>
    </row>
    <row r="369" spans="1:4" ht="20.25" customHeight="1" x14ac:dyDescent="0.3">
      <c r="A369" s="221"/>
      <c r="B369" s="221"/>
      <c r="C369" s="221"/>
      <c r="D369" s="212"/>
    </row>
    <row r="370" spans="1:4" ht="20.25" customHeight="1" x14ac:dyDescent="0.3">
      <c r="A370" s="221"/>
      <c r="B370" s="221"/>
      <c r="C370" s="221"/>
      <c r="D370" s="212"/>
    </row>
    <row r="371" spans="1:4" ht="20.25" customHeight="1" x14ac:dyDescent="0.3">
      <c r="A371" s="221"/>
      <c r="B371" s="221"/>
      <c r="C371" s="221"/>
      <c r="D371" s="212"/>
    </row>
    <row r="372" spans="1:4" ht="20.25" customHeight="1" x14ac:dyDescent="0.3">
      <c r="A372" s="221"/>
      <c r="B372" s="221"/>
      <c r="C372" s="221"/>
      <c r="D372" s="212"/>
    </row>
    <row r="373" spans="1:4" ht="20.25" customHeight="1" x14ac:dyDescent="0.3">
      <c r="A373" s="221"/>
      <c r="B373" s="221"/>
      <c r="C373" s="221"/>
      <c r="D373" s="212"/>
    </row>
    <row r="374" spans="1:4" ht="20.25" customHeight="1" x14ac:dyDescent="0.3">
      <c r="A374" s="221"/>
      <c r="B374" s="221"/>
      <c r="C374" s="221"/>
      <c r="D374" s="212"/>
    </row>
    <row r="375" spans="1:4" ht="20.25" customHeight="1" x14ac:dyDescent="0.3">
      <c r="A375" s="221"/>
      <c r="B375" s="221"/>
      <c r="C375" s="221"/>
      <c r="D375" s="212"/>
    </row>
    <row r="376" spans="1:4" ht="20.25" customHeight="1" x14ac:dyDescent="0.3">
      <c r="A376" s="221"/>
      <c r="B376" s="221"/>
      <c r="C376" s="221"/>
      <c r="D376" s="212"/>
    </row>
    <row r="377" spans="1:4" ht="20.25" customHeight="1" x14ac:dyDescent="0.3">
      <c r="A377" s="221"/>
      <c r="B377" s="221"/>
      <c r="C377" s="221"/>
      <c r="D377" s="212"/>
    </row>
    <row r="378" spans="1:4" ht="20.25" customHeight="1" x14ac:dyDescent="0.3">
      <c r="A378" s="221"/>
      <c r="B378" s="221"/>
      <c r="C378" s="221"/>
      <c r="D378" s="212"/>
    </row>
    <row r="379" spans="1:4" ht="20.25" customHeight="1" x14ac:dyDescent="0.3">
      <c r="A379" s="221"/>
      <c r="B379" s="221"/>
      <c r="C379" s="221"/>
      <c r="D379" s="212"/>
    </row>
    <row r="380" spans="1:4" ht="20.25" customHeight="1" x14ac:dyDescent="0.3">
      <c r="A380" s="221"/>
      <c r="B380" s="221"/>
      <c r="C380" s="221"/>
      <c r="D380" s="212"/>
    </row>
    <row r="381" spans="1:4" ht="20.25" customHeight="1" x14ac:dyDescent="0.3">
      <c r="A381" s="221"/>
      <c r="B381" s="221"/>
      <c r="C381" s="221"/>
      <c r="D381" s="212"/>
    </row>
    <row r="382" spans="1:4" ht="20.25" customHeight="1" x14ac:dyDescent="0.3">
      <c r="A382" s="221"/>
      <c r="B382" s="221"/>
      <c r="C382" s="221"/>
      <c r="D382" s="212"/>
    </row>
    <row r="383" spans="1:4" ht="20.25" customHeight="1" x14ac:dyDescent="0.3">
      <c r="A383" s="221"/>
      <c r="B383" s="221"/>
      <c r="C383" s="221"/>
      <c r="D383" s="212"/>
    </row>
    <row r="384" spans="1:4" ht="20.25" customHeight="1" x14ac:dyDescent="0.3">
      <c r="A384" s="221"/>
      <c r="B384" s="221"/>
      <c r="C384" s="221"/>
      <c r="D384" s="212"/>
    </row>
    <row r="385" spans="1:4" ht="20.25" customHeight="1" x14ac:dyDescent="0.3">
      <c r="A385" s="221"/>
      <c r="B385" s="221"/>
      <c r="C385" s="221"/>
      <c r="D385" s="212"/>
    </row>
    <row r="386" spans="1:4" ht="20.25" customHeight="1" x14ac:dyDescent="0.3">
      <c r="A386" s="221"/>
      <c r="B386" s="221"/>
      <c r="C386" s="221"/>
      <c r="D386" s="212"/>
    </row>
    <row r="387" spans="1:4" ht="20.25" customHeight="1" x14ac:dyDescent="0.3">
      <c r="A387" s="221"/>
      <c r="B387" s="221"/>
      <c r="C387" s="221"/>
      <c r="D387" s="212"/>
    </row>
    <row r="388" spans="1:4" ht="20.25" customHeight="1" x14ac:dyDescent="0.3">
      <c r="A388" s="221"/>
      <c r="B388" s="221"/>
      <c r="C388" s="221"/>
      <c r="D388" s="212"/>
    </row>
    <row r="389" spans="1:4" ht="20.25" customHeight="1" x14ac:dyDescent="0.3">
      <c r="A389" s="221"/>
      <c r="B389" s="221"/>
      <c r="C389" s="221"/>
      <c r="D389" s="212"/>
    </row>
    <row r="390" spans="1:4" ht="20.25" customHeight="1" x14ac:dyDescent="0.3">
      <c r="A390" s="221"/>
      <c r="B390" s="221"/>
      <c r="C390" s="221"/>
      <c r="D390" s="212"/>
    </row>
    <row r="391" spans="1:4" ht="20.25" customHeight="1" x14ac:dyDescent="0.3">
      <c r="A391" s="221"/>
      <c r="B391" s="221"/>
      <c r="C391" s="221"/>
      <c r="D391" s="212"/>
    </row>
    <row r="392" spans="1:4" ht="20.25" customHeight="1" x14ac:dyDescent="0.3">
      <c r="A392" s="221"/>
      <c r="B392" s="221"/>
      <c r="C392" s="221"/>
      <c r="D392" s="212"/>
    </row>
    <row r="393" spans="1:4" ht="20.25" customHeight="1" x14ac:dyDescent="0.3">
      <c r="A393" s="221"/>
      <c r="B393" s="221"/>
      <c r="C393" s="221"/>
      <c r="D393" s="212"/>
    </row>
    <row r="394" spans="1:4" ht="20.25" customHeight="1" x14ac:dyDescent="0.3">
      <c r="A394" s="221"/>
      <c r="B394" s="221"/>
      <c r="C394" s="221"/>
      <c r="D394" s="212"/>
    </row>
    <row r="395" spans="1:4" ht="20.25" customHeight="1" x14ac:dyDescent="0.3">
      <c r="A395" s="221"/>
      <c r="B395" s="221"/>
      <c r="C395" s="221"/>
      <c r="D395" s="212"/>
    </row>
    <row r="396" spans="1:4" ht="20.25" customHeight="1" x14ac:dyDescent="0.3">
      <c r="A396" s="221"/>
      <c r="B396" s="221"/>
      <c r="C396" s="221"/>
      <c r="D396" s="212"/>
    </row>
    <row r="397" spans="1:4" ht="20.25" customHeight="1" x14ac:dyDescent="0.3">
      <c r="A397" s="221"/>
      <c r="B397" s="221"/>
      <c r="C397" s="221"/>
      <c r="D397" s="212"/>
    </row>
    <row r="398" spans="1:4" ht="20.25" customHeight="1" x14ac:dyDescent="0.3">
      <c r="A398" s="221"/>
      <c r="B398" s="221"/>
      <c r="C398" s="221"/>
      <c r="D398" s="212"/>
    </row>
    <row r="399" spans="1:4" ht="20.25" customHeight="1" x14ac:dyDescent="0.3">
      <c r="A399" s="221"/>
      <c r="B399" s="221"/>
      <c r="C399" s="221"/>
      <c r="D399" s="212"/>
    </row>
    <row r="400" spans="1:4" ht="20.25" customHeight="1" x14ac:dyDescent="0.3">
      <c r="A400" s="221"/>
      <c r="B400" s="221"/>
      <c r="C400" s="221"/>
      <c r="D400" s="212"/>
    </row>
    <row r="401" spans="1:4" ht="20.25" customHeight="1" x14ac:dyDescent="0.3">
      <c r="A401" s="221"/>
      <c r="B401" s="221"/>
      <c r="C401" s="221"/>
      <c r="D401" s="212"/>
    </row>
    <row r="402" spans="1:4" ht="20.25" customHeight="1" x14ac:dyDescent="0.3">
      <c r="A402" s="221"/>
      <c r="B402" s="221"/>
      <c r="C402" s="221"/>
      <c r="D402" s="212"/>
    </row>
    <row r="403" spans="1:4" ht="20.25" customHeight="1" x14ac:dyDescent="0.3">
      <c r="A403" s="221"/>
      <c r="B403" s="221"/>
      <c r="C403" s="221"/>
      <c r="D403" s="212"/>
    </row>
    <row r="404" spans="1:4" ht="20.25" customHeight="1" x14ac:dyDescent="0.3">
      <c r="A404" s="221"/>
      <c r="B404" s="221"/>
      <c r="C404" s="221"/>
      <c r="D404" s="212"/>
    </row>
    <row r="405" spans="1:4" ht="20.25" customHeight="1" x14ac:dyDescent="0.3">
      <c r="A405" s="221"/>
      <c r="B405" s="221"/>
      <c r="C405" s="221"/>
      <c r="D405" s="212"/>
    </row>
    <row r="406" spans="1:4" ht="20.25" customHeight="1" x14ac:dyDescent="0.3">
      <c r="A406" s="221"/>
      <c r="B406" s="221"/>
      <c r="C406" s="221"/>
      <c r="D406" s="212"/>
    </row>
    <row r="407" spans="1:4" ht="20.25" customHeight="1" x14ac:dyDescent="0.3">
      <c r="A407" s="221"/>
      <c r="B407" s="221"/>
      <c r="C407" s="221"/>
      <c r="D407" s="212"/>
    </row>
    <row r="408" spans="1:4" ht="20.25" customHeight="1" x14ac:dyDescent="0.3">
      <c r="A408" s="221"/>
      <c r="B408" s="221"/>
      <c r="C408" s="221"/>
      <c r="D408" s="212"/>
    </row>
    <row r="409" spans="1:4" ht="20.25" customHeight="1" x14ac:dyDescent="0.3">
      <c r="A409" s="221"/>
      <c r="B409" s="221"/>
      <c r="C409" s="221"/>
      <c r="D409" s="212"/>
    </row>
    <row r="410" spans="1:4" ht="20.25" customHeight="1" x14ac:dyDescent="0.3">
      <c r="A410" s="221"/>
      <c r="B410" s="221"/>
      <c r="C410" s="221"/>
      <c r="D410" s="212"/>
    </row>
    <row r="411" spans="1:4" ht="20.25" customHeight="1" x14ac:dyDescent="0.3">
      <c r="A411" s="221"/>
      <c r="B411" s="221"/>
      <c r="C411" s="221"/>
      <c r="D411" s="212"/>
    </row>
    <row r="412" spans="1:4" ht="20.25" customHeight="1" x14ac:dyDescent="0.3">
      <c r="A412" s="221"/>
      <c r="B412" s="221"/>
      <c r="C412" s="221"/>
      <c r="D412" s="212"/>
    </row>
    <row r="413" spans="1:4" ht="20.25" customHeight="1" x14ac:dyDescent="0.3">
      <c r="A413" s="221"/>
      <c r="B413" s="221"/>
      <c r="C413" s="221"/>
      <c r="D413" s="212"/>
    </row>
    <row r="414" spans="1:4" ht="20.25" customHeight="1" x14ac:dyDescent="0.3">
      <c r="A414" s="221"/>
      <c r="B414" s="221"/>
      <c r="C414" s="221"/>
      <c r="D414" s="212"/>
    </row>
    <row r="415" spans="1:4" ht="20.25" customHeight="1" x14ac:dyDescent="0.3">
      <c r="A415" s="221"/>
      <c r="B415" s="221"/>
      <c r="C415" s="221"/>
      <c r="D415" s="212"/>
    </row>
    <row r="416" spans="1:4" ht="20.25" customHeight="1" x14ac:dyDescent="0.3">
      <c r="A416" s="221"/>
      <c r="B416" s="221"/>
      <c r="C416" s="221"/>
      <c r="D416" s="212"/>
    </row>
    <row r="417" spans="1:4" ht="20.25" customHeight="1" x14ac:dyDescent="0.3">
      <c r="A417" s="221"/>
      <c r="B417" s="221"/>
      <c r="C417" s="221"/>
      <c r="D417" s="212"/>
    </row>
    <row r="418" spans="1:4" ht="20.25" customHeight="1" x14ac:dyDescent="0.3">
      <c r="A418" s="221"/>
      <c r="B418" s="221"/>
      <c r="C418" s="221"/>
      <c r="D418" s="212"/>
    </row>
    <row r="419" spans="1:4" ht="20.25" customHeight="1" x14ac:dyDescent="0.3">
      <c r="A419" s="221"/>
      <c r="B419" s="221"/>
      <c r="C419" s="221"/>
      <c r="D419" s="212"/>
    </row>
    <row r="420" spans="1:4" ht="20.25" customHeight="1" x14ac:dyDescent="0.3">
      <c r="A420" s="221"/>
      <c r="B420" s="221"/>
      <c r="C420" s="221"/>
      <c r="D420" s="212"/>
    </row>
    <row r="421" spans="1:4" ht="20.25" customHeight="1" x14ac:dyDescent="0.3">
      <c r="A421" s="221"/>
      <c r="B421" s="221"/>
      <c r="C421" s="221"/>
      <c r="D421" s="212"/>
    </row>
    <row r="422" spans="1:4" ht="20.25" customHeight="1" x14ac:dyDescent="0.3">
      <c r="A422" s="221"/>
      <c r="B422" s="221"/>
      <c r="C422" s="221"/>
      <c r="D422" s="212"/>
    </row>
    <row r="423" spans="1:4" ht="20.25" customHeight="1" x14ac:dyDescent="0.3">
      <c r="A423" s="221"/>
      <c r="B423" s="221"/>
      <c r="C423" s="221"/>
      <c r="D423" s="212"/>
    </row>
    <row r="424" spans="1:4" ht="20.25" customHeight="1" x14ac:dyDescent="0.3">
      <c r="A424" s="221"/>
      <c r="B424" s="221"/>
      <c r="C424" s="221"/>
      <c r="D424" s="212"/>
    </row>
    <row r="425" spans="1:4" ht="20.25" customHeight="1" x14ac:dyDescent="0.3">
      <c r="A425" s="221"/>
      <c r="B425" s="221"/>
      <c r="C425" s="221"/>
      <c r="D425" s="212"/>
    </row>
    <row r="426" spans="1:4" ht="20.25" customHeight="1" x14ac:dyDescent="0.3">
      <c r="A426" s="221"/>
      <c r="B426" s="221"/>
      <c r="C426" s="221"/>
      <c r="D426" s="212"/>
    </row>
    <row r="427" spans="1:4" ht="20.25" customHeight="1" x14ac:dyDescent="0.3">
      <c r="A427" s="221"/>
      <c r="B427" s="221"/>
      <c r="C427" s="221"/>
      <c r="D427" s="212"/>
    </row>
    <row r="428" spans="1:4" ht="20.25" customHeight="1" x14ac:dyDescent="0.3">
      <c r="A428" s="221"/>
      <c r="B428" s="221"/>
      <c r="C428" s="221"/>
      <c r="D428" s="212"/>
    </row>
    <row r="429" spans="1:4" ht="20.25" customHeight="1" x14ac:dyDescent="0.3">
      <c r="A429" s="221"/>
      <c r="B429" s="221"/>
      <c r="C429" s="221"/>
      <c r="D429" s="212"/>
    </row>
    <row r="430" spans="1:4" ht="20.25" customHeight="1" x14ac:dyDescent="0.3">
      <c r="A430" s="221"/>
      <c r="B430" s="221"/>
      <c r="C430" s="221"/>
      <c r="D430" s="212"/>
    </row>
    <row r="431" spans="1:4" ht="20.25" customHeight="1" x14ac:dyDescent="0.3">
      <c r="A431" s="221"/>
      <c r="B431" s="221"/>
      <c r="C431" s="221"/>
      <c r="D431" s="212"/>
    </row>
    <row r="432" spans="1:4" ht="20.25" customHeight="1" x14ac:dyDescent="0.3">
      <c r="A432" s="221"/>
      <c r="B432" s="221"/>
      <c r="C432" s="221"/>
      <c r="D432" s="212"/>
    </row>
    <row r="433" spans="1:4" ht="20.25" customHeight="1" x14ac:dyDescent="0.3">
      <c r="A433" s="221"/>
      <c r="B433" s="221"/>
      <c r="C433" s="221"/>
      <c r="D433" s="212"/>
    </row>
    <row r="434" spans="1:4" ht="20.25" customHeight="1" x14ac:dyDescent="0.3">
      <c r="A434" s="221"/>
      <c r="B434" s="221"/>
      <c r="C434" s="221"/>
      <c r="D434" s="212"/>
    </row>
    <row r="435" spans="1:4" ht="20.25" customHeight="1" x14ac:dyDescent="0.3">
      <c r="A435" s="221"/>
      <c r="B435" s="221"/>
      <c r="C435" s="221"/>
      <c r="D435" s="212"/>
    </row>
    <row r="436" spans="1:4" ht="20.25" customHeight="1" x14ac:dyDescent="0.3">
      <c r="A436" s="221"/>
      <c r="B436" s="221"/>
      <c r="C436" s="221"/>
      <c r="D436" s="212"/>
    </row>
    <row r="437" spans="1:4" ht="20.25" customHeight="1" x14ac:dyDescent="0.3">
      <c r="A437" s="221"/>
      <c r="B437" s="221"/>
      <c r="C437" s="221"/>
      <c r="D437" s="212"/>
    </row>
    <row r="438" spans="1:4" ht="20.25" customHeight="1" x14ac:dyDescent="0.3">
      <c r="A438" s="221"/>
      <c r="B438" s="221"/>
      <c r="C438" s="221"/>
      <c r="D438" s="212"/>
    </row>
    <row r="439" spans="1:4" ht="20.25" customHeight="1" x14ac:dyDescent="0.3">
      <c r="A439" s="221"/>
      <c r="B439" s="221"/>
      <c r="C439" s="221"/>
      <c r="D439" s="212"/>
    </row>
    <row r="440" spans="1:4" ht="20.25" customHeight="1" x14ac:dyDescent="0.3">
      <c r="A440" s="221"/>
      <c r="B440" s="221"/>
      <c r="C440" s="221"/>
      <c r="D440" s="212"/>
    </row>
    <row r="441" spans="1:4" ht="20.25" customHeight="1" x14ac:dyDescent="0.3">
      <c r="A441" s="221"/>
      <c r="B441" s="221"/>
      <c r="C441" s="221"/>
      <c r="D441" s="212"/>
    </row>
    <row r="442" spans="1:4" ht="20.25" customHeight="1" x14ac:dyDescent="0.3">
      <c r="A442" s="221"/>
      <c r="B442" s="221"/>
      <c r="C442" s="221"/>
      <c r="D442" s="212"/>
    </row>
    <row r="443" spans="1:4" ht="20.25" customHeight="1" x14ac:dyDescent="0.3">
      <c r="A443" s="221"/>
      <c r="B443" s="221"/>
      <c r="C443" s="221"/>
      <c r="D443" s="212"/>
    </row>
    <row r="444" spans="1:4" ht="20.25" customHeight="1" x14ac:dyDescent="0.3">
      <c r="A444" s="221"/>
      <c r="B444" s="221"/>
      <c r="C444" s="221"/>
      <c r="D444" s="212"/>
    </row>
    <row r="445" spans="1:4" ht="20.25" customHeight="1" x14ac:dyDescent="0.3">
      <c r="A445" s="221"/>
      <c r="B445" s="221"/>
      <c r="C445" s="221"/>
      <c r="D445" s="212"/>
    </row>
    <row r="446" spans="1:4" ht="20.25" customHeight="1" x14ac:dyDescent="0.3">
      <c r="A446" s="221"/>
      <c r="B446" s="221"/>
      <c r="C446" s="221"/>
      <c r="D446" s="212"/>
    </row>
    <row r="447" spans="1:4" ht="20.25" customHeight="1" x14ac:dyDescent="0.3">
      <c r="A447" s="221"/>
      <c r="B447" s="221"/>
      <c r="C447" s="221"/>
      <c r="D447" s="212"/>
    </row>
    <row r="448" spans="1:4" ht="20.25" customHeight="1" x14ac:dyDescent="0.3">
      <c r="A448" s="221"/>
      <c r="B448" s="221"/>
      <c r="C448" s="221"/>
      <c r="D448" s="212"/>
    </row>
    <row r="449" spans="1:4" ht="20.25" customHeight="1" x14ac:dyDescent="0.3">
      <c r="A449" s="221"/>
      <c r="B449" s="221"/>
      <c r="C449" s="221"/>
      <c r="D449" s="212"/>
    </row>
    <row r="450" spans="1:4" ht="20.25" customHeight="1" x14ac:dyDescent="0.3">
      <c r="A450" s="221"/>
      <c r="B450" s="221"/>
      <c r="C450" s="221"/>
      <c r="D450" s="212"/>
    </row>
    <row r="451" spans="1:4" ht="20.25" customHeight="1" x14ac:dyDescent="0.3">
      <c r="A451" s="221"/>
      <c r="B451" s="221"/>
      <c r="C451" s="221"/>
      <c r="D451" s="212"/>
    </row>
    <row r="452" spans="1:4" ht="20.25" customHeight="1" x14ac:dyDescent="0.3">
      <c r="A452" s="221"/>
      <c r="B452" s="221"/>
      <c r="C452" s="221"/>
      <c r="D452" s="212"/>
    </row>
    <row r="453" spans="1:4" ht="20.25" customHeight="1" x14ac:dyDescent="0.3">
      <c r="A453" s="221"/>
      <c r="B453" s="221"/>
      <c r="C453" s="221"/>
      <c r="D453" s="212"/>
    </row>
    <row r="454" spans="1:4" ht="20.25" customHeight="1" x14ac:dyDescent="0.3">
      <c r="A454" s="221"/>
      <c r="B454" s="221"/>
      <c r="C454" s="221"/>
      <c r="D454" s="212"/>
    </row>
    <row r="455" spans="1:4" ht="20.25" customHeight="1" x14ac:dyDescent="0.3">
      <c r="A455" s="221"/>
      <c r="B455" s="221"/>
      <c r="C455" s="221"/>
      <c r="D455" s="212"/>
    </row>
    <row r="456" spans="1:4" ht="20.25" customHeight="1" x14ac:dyDescent="0.3">
      <c r="A456" s="221"/>
      <c r="B456" s="221"/>
      <c r="C456" s="221"/>
      <c r="D456" s="212"/>
    </row>
    <row r="457" spans="1:4" ht="20.25" customHeight="1" x14ac:dyDescent="0.3">
      <c r="A457" s="221"/>
      <c r="B457" s="221"/>
      <c r="C457" s="221"/>
      <c r="D457" s="212"/>
    </row>
    <row r="458" spans="1:4" ht="20.25" customHeight="1" x14ac:dyDescent="0.3">
      <c r="A458" s="221"/>
      <c r="B458" s="221"/>
      <c r="C458" s="221"/>
      <c r="D458" s="212"/>
    </row>
    <row r="459" spans="1:4" ht="20.25" customHeight="1" x14ac:dyDescent="0.3">
      <c r="A459" s="221"/>
      <c r="B459" s="221"/>
      <c r="C459" s="221"/>
      <c r="D459" s="212"/>
    </row>
    <row r="460" spans="1:4" ht="20.25" customHeight="1" x14ac:dyDescent="0.3">
      <c r="A460" s="221"/>
      <c r="B460" s="221"/>
      <c r="C460" s="221"/>
      <c r="D460" s="212"/>
    </row>
    <row r="461" spans="1:4" ht="20.25" customHeight="1" x14ac:dyDescent="0.3">
      <c r="A461" s="221"/>
      <c r="B461" s="221"/>
      <c r="C461" s="221"/>
      <c r="D461" s="212"/>
    </row>
    <row r="462" spans="1:4" ht="20.25" customHeight="1" x14ac:dyDescent="0.3">
      <c r="A462" s="221"/>
      <c r="B462" s="221"/>
      <c r="C462" s="221"/>
      <c r="D462" s="212"/>
    </row>
    <row r="463" spans="1:4" ht="20.25" customHeight="1" x14ac:dyDescent="0.3">
      <c r="A463" s="221"/>
      <c r="B463" s="221"/>
      <c r="C463" s="221"/>
      <c r="D463" s="212"/>
    </row>
    <row r="464" spans="1:4" ht="20.25" customHeight="1" x14ac:dyDescent="0.3">
      <c r="A464" s="221"/>
      <c r="B464" s="221"/>
      <c r="C464" s="221"/>
      <c r="D464" s="212"/>
    </row>
    <row r="465" spans="1:4" ht="20.25" customHeight="1" x14ac:dyDescent="0.3">
      <c r="A465" s="221"/>
      <c r="B465" s="221"/>
      <c r="C465" s="221"/>
      <c r="D465" s="212"/>
    </row>
    <row r="466" spans="1:4" ht="20.25" customHeight="1" x14ac:dyDescent="0.3">
      <c r="A466" s="221"/>
      <c r="B466" s="221"/>
      <c r="C466" s="221"/>
      <c r="D466" s="212"/>
    </row>
    <row r="467" spans="1:4" ht="20.25" customHeight="1" x14ac:dyDescent="0.3">
      <c r="A467" s="221"/>
      <c r="B467" s="221"/>
      <c r="C467" s="221"/>
      <c r="D467" s="212"/>
    </row>
    <row r="468" spans="1:4" ht="20.25" customHeight="1" x14ac:dyDescent="0.3">
      <c r="A468" s="221"/>
      <c r="B468" s="221"/>
      <c r="C468" s="221"/>
      <c r="D468" s="212"/>
    </row>
    <row r="469" spans="1:4" ht="20.25" customHeight="1" x14ac:dyDescent="0.3">
      <c r="A469" s="221"/>
      <c r="B469" s="221"/>
      <c r="C469" s="221"/>
      <c r="D469" s="212"/>
    </row>
    <row r="470" spans="1:4" ht="20.25" customHeight="1" x14ac:dyDescent="0.3">
      <c r="A470" s="221"/>
      <c r="B470" s="221"/>
      <c r="C470" s="221"/>
      <c r="D470" s="212"/>
    </row>
    <row r="471" spans="1:4" ht="20.25" customHeight="1" x14ac:dyDescent="0.3">
      <c r="A471" s="221"/>
      <c r="B471" s="221"/>
      <c r="C471" s="221"/>
      <c r="D471" s="212"/>
    </row>
    <row r="472" spans="1:4" ht="20.25" customHeight="1" x14ac:dyDescent="0.3">
      <c r="A472" s="221"/>
      <c r="B472" s="221"/>
      <c r="C472" s="221"/>
      <c r="D472" s="212"/>
    </row>
    <row r="473" spans="1:4" ht="20.25" customHeight="1" x14ac:dyDescent="0.3">
      <c r="A473" s="221"/>
      <c r="B473" s="221"/>
      <c r="C473" s="221"/>
      <c r="D473" s="212"/>
    </row>
    <row r="474" spans="1:4" ht="20.25" customHeight="1" x14ac:dyDescent="0.3">
      <c r="A474" s="221"/>
      <c r="B474" s="221"/>
      <c r="C474" s="221"/>
      <c r="D474" s="212"/>
    </row>
    <row r="475" spans="1:4" ht="20.25" customHeight="1" x14ac:dyDescent="0.3">
      <c r="A475" s="221"/>
      <c r="B475" s="221"/>
      <c r="C475" s="221"/>
      <c r="D475" s="212"/>
    </row>
    <row r="476" spans="1:4" ht="20.25" customHeight="1" x14ac:dyDescent="0.3">
      <c r="A476" s="221"/>
      <c r="B476" s="221"/>
      <c r="C476" s="221"/>
      <c r="D476" s="212"/>
    </row>
    <row r="477" spans="1:4" ht="20.25" customHeight="1" x14ac:dyDescent="0.3">
      <c r="A477" s="221"/>
      <c r="B477" s="221"/>
      <c r="C477" s="221"/>
      <c r="D477" s="212"/>
    </row>
    <row r="478" spans="1:4" ht="20.25" customHeight="1" x14ac:dyDescent="0.3">
      <c r="A478" s="221"/>
      <c r="B478" s="221"/>
      <c r="C478" s="221"/>
      <c r="D478" s="212"/>
    </row>
    <row r="479" spans="1:4" ht="20.25" customHeight="1" x14ac:dyDescent="0.3">
      <c r="A479" s="221"/>
      <c r="B479" s="221"/>
      <c r="C479" s="221"/>
      <c r="D479" s="212"/>
    </row>
    <row r="480" spans="1:4" ht="20.25" customHeight="1" x14ac:dyDescent="0.3">
      <c r="A480" s="221"/>
      <c r="B480" s="221"/>
      <c r="C480" s="221"/>
      <c r="D480" s="212"/>
    </row>
    <row r="481" spans="1:4" ht="20.25" customHeight="1" x14ac:dyDescent="0.3">
      <c r="A481" s="221"/>
      <c r="B481" s="221"/>
      <c r="C481" s="221"/>
      <c r="D481" s="212"/>
    </row>
    <row r="482" spans="1:4" ht="20.25" customHeight="1" x14ac:dyDescent="0.3">
      <c r="A482" s="221"/>
      <c r="B482" s="221"/>
      <c r="C482" s="221"/>
      <c r="D482" s="212"/>
    </row>
    <row r="483" spans="1:4" ht="20.25" customHeight="1" x14ac:dyDescent="0.3">
      <c r="A483" s="221"/>
      <c r="B483" s="221"/>
      <c r="C483" s="221"/>
      <c r="D483" s="212"/>
    </row>
    <row r="484" spans="1:4" ht="20.25" customHeight="1" x14ac:dyDescent="0.3">
      <c r="A484" s="221"/>
      <c r="B484" s="221"/>
      <c r="C484" s="221"/>
      <c r="D484" s="212"/>
    </row>
    <row r="485" spans="1:4" ht="20.25" customHeight="1" x14ac:dyDescent="0.3">
      <c r="A485" s="221"/>
      <c r="B485" s="221"/>
      <c r="C485" s="221"/>
      <c r="D485" s="212"/>
    </row>
    <row r="486" spans="1:4" ht="20.25" customHeight="1" x14ac:dyDescent="0.3">
      <c r="A486" s="221"/>
      <c r="B486" s="221"/>
      <c r="C486" s="221"/>
      <c r="D486" s="212"/>
    </row>
    <row r="487" spans="1:4" ht="20.25" customHeight="1" x14ac:dyDescent="0.3">
      <c r="A487" s="221"/>
      <c r="B487" s="221"/>
      <c r="C487" s="221"/>
      <c r="D487" s="212"/>
    </row>
    <row r="488" spans="1:4" ht="20.25" customHeight="1" x14ac:dyDescent="0.3">
      <c r="A488" s="221"/>
      <c r="B488" s="221"/>
      <c r="C488" s="221"/>
      <c r="D488" s="212"/>
    </row>
    <row r="489" spans="1:4" ht="20.25" customHeight="1" x14ac:dyDescent="0.3">
      <c r="A489" s="221"/>
      <c r="B489" s="221"/>
      <c r="C489" s="221"/>
      <c r="D489" s="212"/>
    </row>
    <row r="490" spans="1:4" ht="20.25" customHeight="1" x14ac:dyDescent="0.3">
      <c r="A490" s="221"/>
      <c r="B490" s="221"/>
      <c r="C490" s="221"/>
      <c r="D490" s="212"/>
    </row>
    <row r="491" spans="1:4" ht="20.25" customHeight="1" x14ac:dyDescent="0.3">
      <c r="A491" s="221"/>
      <c r="B491" s="221"/>
      <c r="C491" s="221"/>
      <c r="D491" s="212"/>
    </row>
    <row r="492" spans="1:4" ht="20.25" customHeight="1" x14ac:dyDescent="0.3">
      <c r="A492" s="221"/>
      <c r="B492" s="221"/>
      <c r="C492" s="221"/>
      <c r="D492" s="212"/>
    </row>
    <row r="493" spans="1:4" ht="20.25" customHeight="1" x14ac:dyDescent="0.3">
      <c r="A493" s="221"/>
      <c r="B493" s="221"/>
      <c r="C493" s="221"/>
      <c r="D493" s="212"/>
    </row>
    <row r="494" spans="1:4" ht="20.25" customHeight="1" x14ac:dyDescent="0.3">
      <c r="A494" s="221"/>
      <c r="B494" s="221"/>
      <c r="C494" s="221"/>
      <c r="D494" s="212"/>
    </row>
    <row r="495" spans="1:4" ht="20.25" customHeight="1" x14ac:dyDescent="0.3">
      <c r="A495" s="221"/>
      <c r="B495" s="221"/>
      <c r="C495" s="221"/>
      <c r="D495" s="212"/>
    </row>
    <row r="496" spans="1:4" ht="20.25" customHeight="1" x14ac:dyDescent="0.3">
      <c r="A496" s="221"/>
      <c r="B496" s="221"/>
      <c r="C496" s="221"/>
      <c r="D496" s="212"/>
    </row>
    <row r="497" spans="1:4" ht="20.25" customHeight="1" x14ac:dyDescent="0.3">
      <c r="A497" s="221"/>
      <c r="B497" s="221"/>
      <c r="C497" s="221"/>
      <c r="D497" s="212"/>
    </row>
    <row r="498" spans="1:4" ht="20.25" customHeight="1" x14ac:dyDescent="0.3">
      <c r="A498" s="221"/>
      <c r="B498" s="221"/>
      <c r="C498" s="221"/>
      <c r="D498" s="212"/>
    </row>
    <row r="499" spans="1:4" ht="20.25" customHeight="1" x14ac:dyDescent="0.3">
      <c r="A499" s="221"/>
      <c r="B499" s="221"/>
      <c r="C499" s="221"/>
      <c r="D499" s="212"/>
    </row>
    <row r="500" spans="1:4" ht="20.25" customHeight="1" x14ac:dyDescent="0.3">
      <c r="A500" s="221"/>
      <c r="B500" s="221"/>
      <c r="C500" s="221"/>
      <c r="D500" s="212"/>
    </row>
    <row r="501" spans="1:4" ht="20.25" customHeight="1" x14ac:dyDescent="0.3">
      <c r="A501" s="221"/>
      <c r="B501" s="221"/>
      <c r="C501" s="221"/>
      <c r="D501" s="212"/>
    </row>
    <row r="502" spans="1:4" ht="20.25" customHeight="1" x14ac:dyDescent="0.3">
      <c r="A502" s="221"/>
      <c r="B502" s="221"/>
      <c r="C502" s="221"/>
      <c r="D502" s="212"/>
    </row>
    <row r="503" spans="1:4" ht="20.25" customHeight="1" x14ac:dyDescent="0.3">
      <c r="A503" s="221"/>
      <c r="B503" s="221"/>
      <c r="C503" s="221"/>
      <c r="D503" s="212"/>
    </row>
    <row r="504" spans="1:4" ht="20.25" customHeight="1" x14ac:dyDescent="0.3">
      <c r="A504" s="221"/>
      <c r="B504" s="221"/>
      <c r="C504" s="221"/>
      <c r="D504" s="212"/>
    </row>
    <row r="505" spans="1:4" ht="20.25" customHeight="1" x14ac:dyDescent="0.3">
      <c r="A505" s="221"/>
      <c r="B505" s="221"/>
      <c r="C505" s="221"/>
      <c r="D505" s="212"/>
    </row>
    <row r="506" spans="1:4" ht="20.25" customHeight="1" x14ac:dyDescent="0.3">
      <c r="A506" s="221"/>
      <c r="B506" s="221"/>
      <c r="C506" s="221"/>
      <c r="D506" s="212"/>
    </row>
    <row r="507" spans="1:4" ht="20.25" customHeight="1" x14ac:dyDescent="0.3">
      <c r="A507" s="221"/>
      <c r="B507" s="221"/>
      <c r="C507" s="221"/>
      <c r="D507" s="212"/>
    </row>
    <row r="508" spans="1:4" ht="20.25" customHeight="1" x14ac:dyDescent="0.3">
      <c r="A508" s="221"/>
      <c r="B508" s="221"/>
      <c r="C508" s="221"/>
      <c r="D508" s="212"/>
    </row>
    <row r="509" spans="1:4" ht="20.25" customHeight="1" x14ac:dyDescent="0.3">
      <c r="A509" s="221"/>
      <c r="B509" s="221"/>
      <c r="C509" s="221"/>
      <c r="D509" s="212"/>
    </row>
    <row r="510" spans="1:4" ht="20.25" customHeight="1" x14ac:dyDescent="0.3">
      <c r="A510" s="221"/>
      <c r="B510" s="221"/>
      <c r="C510" s="221"/>
      <c r="D510" s="212"/>
    </row>
    <row r="511" spans="1:4" ht="20.25" customHeight="1" x14ac:dyDescent="0.3">
      <c r="A511" s="221"/>
      <c r="B511" s="221"/>
      <c r="C511" s="221"/>
      <c r="D511" s="212"/>
    </row>
    <row r="512" spans="1:4" ht="20.25" customHeight="1" x14ac:dyDescent="0.3">
      <c r="A512" s="221"/>
      <c r="B512" s="221"/>
      <c r="C512" s="221"/>
      <c r="D512" s="212"/>
    </row>
    <row r="513" spans="1:4" ht="20.25" customHeight="1" x14ac:dyDescent="0.3">
      <c r="A513" s="221"/>
      <c r="B513" s="221"/>
      <c r="C513" s="221"/>
      <c r="D513" s="212"/>
    </row>
    <row r="514" spans="1:4" ht="20.25" customHeight="1" x14ac:dyDescent="0.3">
      <c r="A514" s="221"/>
      <c r="B514" s="221"/>
      <c r="C514" s="221"/>
      <c r="D514" s="212"/>
    </row>
    <row r="515" spans="1:4" ht="20.25" customHeight="1" x14ac:dyDescent="0.3">
      <c r="A515" s="221"/>
      <c r="B515" s="221"/>
      <c r="C515" s="221"/>
      <c r="D515" s="212"/>
    </row>
    <row r="516" spans="1:4" ht="20.25" customHeight="1" x14ac:dyDescent="0.3">
      <c r="A516" s="221"/>
      <c r="B516" s="221"/>
      <c r="C516" s="221"/>
      <c r="D516" s="212"/>
    </row>
    <row r="517" spans="1:4" ht="20.25" customHeight="1" x14ac:dyDescent="0.3">
      <c r="A517" s="221"/>
      <c r="B517" s="221"/>
      <c r="C517" s="221"/>
      <c r="D517" s="212"/>
    </row>
    <row r="518" spans="1:4" ht="20.25" customHeight="1" x14ac:dyDescent="0.3">
      <c r="A518" s="221"/>
      <c r="B518" s="221"/>
      <c r="C518" s="221"/>
      <c r="D518" s="212"/>
    </row>
    <row r="519" spans="1:4" ht="20.25" customHeight="1" x14ac:dyDescent="0.3">
      <c r="A519" s="221"/>
      <c r="B519" s="221"/>
      <c r="C519" s="221"/>
      <c r="D519" s="212"/>
    </row>
    <row r="520" spans="1:4" ht="20.25" customHeight="1" x14ac:dyDescent="0.3">
      <c r="A520" s="221"/>
      <c r="B520" s="221"/>
      <c r="C520" s="221"/>
      <c r="D520" s="212"/>
    </row>
    <row r="521" spans="1:4" ht="20.25" customHeight="1" x14ac:dyDescent="0.3">
      <c r="A521" s="221"/>
      <c r="B521" s="221"/>
      <c r="C521" s="221"/>
      <c r="D521" s="212"/>
    </row>
    <row r="522" spans="1:4" ht="20.25" customHeight="1" x14ac:dyDescent="0.3">
      <c r="A522" s="221"/>
      <c r="B522" s="221"/>
      <c r="C522" s="221"/>
      <c r="D522" s="212"/>
    </row>
    <row r="523" spans="1:4" ht="20.25" customHeight="1" x14ac:dyDescent="0.3">
      <c r="A523" s="221"/>
      <c r="B523" s="221"/>
      <c r="C523" s="221"/>
      <c r="D523" s="212"/>
    </row>
    <row r="524" spans="1:4" ht="20.25" customHeight="1" x14ac:dyDescent="0.3">
      <c r="A524" s="221"/>
      <c r="B524" s="221"/>
      <c r="C524" s="221"/>
      <c r="D524" s="212"/>
    </row>
    <row r="525" spans="1:4" ht="20.25" customHeight="1" x14ac:dyDescent="0.3">
      <c r="A525" s="221"/>
      <c r="B525" s="221"/>
      <c r="C525" s="221"/>
      <c r="D525" s="212"/>
    </row>
    <row r="526" spans="1:4" ht="20.25" customHeight="1" x14ac:dyDescent="0.3">
      <c r="A526" s="221"/>
      <c r="B526" s="221"/>
      <c r="C526" s="221"/>
      <c r="D526" s="212"/>
    </row>
    <row r="527" spans="1:4" ht="20.25" customHeight="1" x14ac:dyDescent="0.3">
      <c r="A527" s="221"/>
      <c r="B527" s="221"/>
      <c r="C527" s="221"/>
      <c r="D527" s="212"/>
    </row>
    <row r="528" spans="1:4" ht="20.25" customHeight="1" x14ac:dyDescent="0.3">
      <c r="A528" s="221"/>
      <c r="B528" s="221"/>
      <c r="C528" s="221"/>
      <c r="D528" s="212"/>
    </row>
    <row r="529" spans="1:4" ht="20.25" customHeight="1" x14ac:dyDescent="0.3">
      <c r="A529" s="221"/>
      <c r="B529" s="221"/>
      <c r="C529" s="221"/>
      <c r="D529" s="212"/>
    </row>
    <row r="530" spans="1:4" ht="20.25" customHeight="1" x14ac:dyDescent="0.3">
      <c r="A530" s="221"/>
      <c r="B530" s="221"/>
      <c r="C530" s="221"/>
      <c r="D530" s="212"/>
    </row>
    <row r="531" spans="1:4" ht="20.25" customHeight="1" x14ac:dyDescent="0.3">
      <c r="A531" s="221"/>
      <c r="B531" s="221"/>
      <c r="C531" s="221"/>
      <c r="D531" s="212"/>
    </row>
    <row r="532" spans="1:4" ht="20.25" customHeight="1" x14ac:dyDescent="0.3">
      <c r="A532" s="221"/>
      <c r="B532" s="221"/>
      <c r="C532" s="221"/>
      <c r="D532" s="212"/>
    </row>
    <row r="533" spans="1:4" ht="20.25" customHeight="1" x14ac:dyDescent="0.3">
      <c r="A533" s="221"/>
      <c r="B533" s="221"/>
      <c r="C533" s="221"/>
      <c r="D533" s="212"/>
    </row>
    <row r="534" spans="1:4" ht="20.25" customHeight="1" x14ac:dyDescent="0.3">
      <c r="A534" s="221"/>
      <c r="B534" s="221"/>
      <c r="C534" s="221"/>
      <c r="D534" s="212"/>
    </row>
    <row r="535" spans="1:4" ht="20.25" customHeight="1" x14ac:dyDescent="0.3">
      <c r="A535" s="221"/>
      <c r="B535" s="221"/>
      <c r="C535" s="221"/>
      <c r="D535" s="212"/>
    </row>
    <row r="536" spans="1:4" ht="20.25" customHeight="1" x14ac:dyDescent="0.3">
      <c r="A536" s="221"/>
      <c r="B536" s="221"/>
      <c r="C536" s="221"/>
      <c r="D536" s="212"/>
    </row>
    <row r="537" spans="1:4" ht="20.25" customHeight="1" x14ac:dyDescent="0.3">
      <c r="A537" s="221"/>
      <c r="B537" s="221"/>
      <c r="C537" s="221"/>
      <c r="D537" s="212"/>
    </row>
    <row r="538" spans="1:4" ht="20.25" customHeight="1" x14ac:dyDescent="0.3">
      <c r="A538" s="221"/>
      <c r="B538" s="221"/>
      <c r="C538" s="221"/>
      <c r="D538" s="212"/>
    </row>
    <row r="539" spans="1:4" ht="20.25" customHeight="1" x14ac:dyDescent="0.3">
      <c r="A539" s="221"/>
      <c r="B539" s="221"/>
      <c r="C539" s="221"/>
      <c r="D539" s="212"/>
    </row>
    <row r="540" spans="1:4" ht="20.25" customHeight="1" x14ac:dyDescent="0.3">
      <c r="A540" s="221"/>
      <c r="B540" s="221"/>
      <c r="C540" s="221"/>
      <c r="D540" s="212"/>
    </row>
    <row r="541" spans="1:4" ht="20.25" customHeight="1" x14ac:dyDescent="0.3">
      <c r="A541" s="221"/>
      <c r="B541" s="221"/>
      <c r="C541" s="221"/>
      <c r="D541" s="212"/>
    </row>
    <row r="542" spans="1:4" ht="20.25" customHeight="1" x14ac:dyDescent="0.3">
      <c r="A542" s="221"/>
      <c r="B542" s="221"/>
      <c r="C542" s="221"/>
      <c r="D542" s="212"/>
    </row>
    <row r="543" spans="1:4" ht="20.25" customHeight="1" x14ac:dyDescent="0.3">
      <c r="A543" s="221"/>
      <c r="B543" s="221"/>
      <c r="C543" s="221"/>
      <c r="D543" s="212"/>
    </row>
    <row r="544" spans="1:4" ht="20.25" customHeight="1" x14ac:dyDescent="0.3">
      <c r="A544" s="221"/>
      <c r="B544" s="221"/>
      <c r="C544" s="221"/>
      <c r="D544" s="212"/>
    </row>
    <row r="545" spans="1:4" ht="20.25" customHeight="1" x14ac:dyDescent="0.3">
      <c r="A545" s="221"/>
      <c r="B545" s="221"/>
      <c r="C545" s="221"/>
      <c r="D545" s="212"/>
    </row>
    <row r="546" spans="1:4" ht="20.25" customHeight="1" x14ac:dyDescent="0.3">
      <c r="A546" s="221"/>
      <c r="B546" s="221"/>
      <c r="C546" s="221"/>
      <c r="D546" s="212"/>
    </row>
    <row r="547" spans="1:4" ht="20.25" customHeight="1" x14ac:dyDescent="0.3">
      <c r="A547" s="221"/>
      <c r="B547" s="221"/>
      <c r="C547" s="221"/>
      <c r="D547" s="212"/>
    </row>
    <row r="548" spans="1:4" ht="20.25" customHeight="1" x14ac:dyDescent="0.3">
      <c r="A548" s="221"/>
      <c r="B548" s="221"/>
      <c r="C548" s="221"/>
      <c r="D548" s="212"/>
    </row>
    <row r="549" spans="1:4" ht="20.25" customHeight="1" x14ac:dyDescent="0.3">
      <c r="A549" s="221"/>
      <c r="B549" s="221"/>
      <c r="C549" s="221"/>
      <c r="D549" s="212"/>
    </row>
    <row r="550" spans="1:4" ht="20.25" customHeight="1" x14ac:dyDescent="0.3">
      <c r="A550" s="221"/>
      <c r="B550" s="221"/>
      <c r="C550" s="221"/>
      <c r="D550" s="212"/>
    </row>
    <row r="551" spans="1:4" ht="20.25" customHeight="1" x14ac:dyDescent="0.3">
      <c r="A551" s="221"/>
      <c r="B551" s="221"/>
      <c r="C551" s="221"/>
      <c r="D551" s="212"/>
    </row>
    <row r="552" spans="1:4" ht="20.25" customHeight="1" x14ac:dyDescent="0.3">
      <c r="A552" s="221"/>
      <c r="B552" s="221"/>
      <c r="C552" s="221"/>
      <c r="D552" s="212"/>
    </row>
    <row r="553" spans="1:4" ht="20.25" customHeight="1" x14ac:dyDescent="0.3">
      <c r="A553" s="221"/>
      <c r="B553" s="221"/>
      <c r="C553" s="221"/>
      <c r="D553" s="212"/>
    </row>
    <row r="554" spans="1:4" ht="20.25" customHeight="1" x14ac:dyDescent="0.3">
      <c r="A554" s="221"/>
      <c r="B554" s="221"/>
      <c r="C554" s="221"/>
      <c r="D554" s="212"/>
    </row>
    <row r="555" spans="1:4" ht="20.25" customHeight="1" x14ac:dyDescent="0.3">
      <c r="A555" s="221"/>
      <c r="B555" s="221"/>
      <c r="C555" s="221"/>
      <c r="D555" s="212"/>
    </row>
    <row r="556" spans="1:4" ht="20.25" customHeight="1" x14ac:dyDescent="0.3">
      <c r="A556" s="221"/>
      <c r="B556" s="221"/>
      <c r="C556" s="221"/>
      <c r="D556" s="212"/>
    </row>
    <row r="557" spans="1:4" ht="20.25" customHeight="1" x14ac:dyDescent="0.3">
      <c r="A557" s="221"/>
      <c r="B557" s="221"/>
      <c r="C557" s="221"/>
      <c r="D557" s="212"/>
    </row>
    <row r="558" spans="1:4" ht="20.25" customHeight="1" x14ac:dyDescent="0.3">
      <c r="A558" s="221"/>
      <c r="B558" s="221"/>
      <c r="C558" s="221"/>
      <c r="D558" s="212"/>
    </row>
    <row r="559" spans="1:4" ht="20.25" customHeight="1" x14ac:dyDescent="0.3">
      <c r="A559" s="221"/>
      <c r="B559" s="221"/>
      <c r="C559" s="221"/>
      <c r="D559" s="212"/>
    </row>
    <row r="560" spans="1:4" ht="20.25" customHeight="1" x14ac:dyDescent="0.3">
      <c r="A560" s="221"/>
      <c r="B560" s="221"/>
      <c r="C560" s="221"/>
      <c r="D560" s="212"/>
    </row>
    <row r="561" spans="1:4" ht="20.25" customHeight="1" x14ac:dyDescent="0.3">
      <c r="A561" s="221"/>
      <c r="B561" s="221"/>
      <c r="C561" s="221"/>
      <c r="D561" s="212"/>
    </row>
    <row r="562" spans="1:4" ht="20.25" customHeight="1" x14ac:dyDescent="0.3">
      <c r="A562" s="221"/>
      <c r="B562" s="221"/>
      <c r="C562" s="221"/>
      <c r="D562" s="212"/>
    </row>
    <row r="563" spans="1:4" ht="20.25" customHeight="1" x14ac:dyDescent="0.3">
      <c r="A563" s="221"/>
      <c r="B563" s="221"/>
      <c r="C563" s="221"/>
      <c r="D563" s="212"/>
    </row>
    <row r="564" spans="1:4" ht="20.25" customHeight="1" x14ac:dyDescent="0.3">
      <c r="A564" s="221"/>
      <c r="B564" s="221"/>
      <c r="C564" s="221"/>
      <c r="D564" s="212"/>
    </row>
    <row r="565" spans="1:4" ht="20.25" customHeight="1" x14ac:dyDescent="0.3">
      <c r="A565" s="221"/>
      <c r="B565" s="221"/>
      <c r="C565" s="221"/>
      <c r="D565" s="212"/>
    </row>
    <row r="566" spans="1:4" ht="20.25" customHeight="1" x14ac:dyDescent="0.3">
      <c r="A566" s="221"/>
      <c r="B566" s="221"/>
      <c r="C566" s="221"/>
      <c r="D566" s="212"/>
    </row>
    <row r="567" spans="1:4" ht="20.25" customHeight="1" x14ac:dyDescent="0.3">
      <c r="A567" s="221"/>
      <c r="B567" s="221"/>
      <c r="C567" s="221"/>
      <c r="D567" s="212"/>
    </row>
    <row r="568" spans="1:4" ht="20.25" customHeight="1" x14ac:dyDescent="0.3">
      <c r="A568" s="221"/>
      <c r="B568" s="221"/>
      <c r="C568" s="221"/>
      <c r="D568" s="212"/>
    </row>
    <row r="569" spans="1:4" ht="20.25" customHeight="1" x14ac:dyDescent="0.3">
      <c r="A569" s="221"/>
      <c r="B569" s="221"/>
      <c r="C569" s="221"/>
      <c r="D569" s="212"/>
    </row>
    <row r="570" spans="1:4" ht="20.25" customHeight="1" x14ac:dyDescent="0.3">
      <c r="A570" s="221"/>
      <c r="B570" s="221"/>
      <c r="C570" s="221"/>
      <c r="D570" s="212"/>
    </row>
    <row r="571" spans="1:4" ht="20.25" customHeight="1" x14ac:dyDescent="0.3">
      <c r="A571" s="221"/>
      <c r="B571" s="221"/>
      <c r="C571" s="221"/>
      <c r="D571" s="212"/>
    </row>
    <row r="572" spans="1:4" ht="20.25" customHeight="1" x14ac:dyDescent="0.3">
      <c r="A572" s="221"/>
      <c r="B572" s="221"/>
      <c r="C572" s="221"/>
      <c r="D572" s="212"/>
    </row>
    <row r="573" spans="1:4" ht="20.25" customHeight="1" x14ac:dyDescent="0.3">
      <c r="A573" s="221"/>
      <c r="B573" s="221"/>
      <c r="C573" s="221"/>
      <c r="D573" s="212"/>
    </row>
    <row r="574" spans="1:4" ht="20.25" customHeight="1" x14ac:dyDescent="0.3">
      <c r="A574" s="221"/>
      <c r="B574" s="221"/>
      <c r="C574" s="221"/>
      <c r="D574" s="212"/>
    </row>
    <row r="575" spans="1:4" ht="20.25" customHeight="1" x14ac:dyDescent="0.3">
      <c r="A575" s="221"/>
      <c r="B575" s="221"/>
      <c r="C575" s="221"/>
      <c r="D575" s="212"/>
    </row>
    <row r="576" spans="1:4" ht="20.25" customHeight="1" x14ac:dyDescent="0.3">
      <c r="A576" s="221"/>
      <c r="B576" s="221"/>
      <c r="C576" s="221"/>
      <c r="D576" s="212"/>
    </row>
    <row r="577" spans="1:4" ht="20.25" customHeight="1" x14ac:dyDescent="0.3">
      <c r="A577" s="221"/>
      <c r="B577" s="221"/>
      <c r="C577" s="221"/>
      <c r="D577" s="212"/>
    </row>
    <row r="578" spans="1:4" ht="20.25" customHeight="1" x14ac:dyDescent="0.3">
      <c r="A578" s="221"/>
      <c r="B578" s="221"/>
      <c r="C578" s="221"/>
      <c r="D578" s="212"/>
    </row>
    <row r="579" spans="1:4" ht="20.25" customHeight="1" x14ac:dyDescent="0.3">
      <c r="A579" s="221"/>
      <c r="B579" s="221"/>
      <c r="C579" s="221"/>
      <c r="D579" s="212"/>
    </row>
    <row r="580" spans="1:4" ht="20.25" customHeight="1" x14ac:dyDescent="0.3">
      <c r="A580" s="221"/>
      <c r="B580" s="221"/>
      <c r="C580" s="221"/>
      <c r="D580" s="212"/>
    </row>
    <row r="581" spans="1:4" ht="20.25" customHeight="1" x14ac:dyDescent="0.3">
      <c r="A581" s="221"/>
      <c r="B581" s="221"/>
      <c r="C581" s="221"/>
      <c r="D581" s="212"/>
    </row>
    <row r="582" spans="1:4" ht="20.25" customHeight="1" x14ac:dyDescent="0.3">
      <c r="A582" s="221"/>
      <c r="B582" s="221"/>
      <c r="C582" s="221"/>
      <c r="D582" s="212"/>
    </row>
    <row r="583" spans="1:4" ht="20.25" customHeight="1" x14ac:dyDescent="0.3">
      <c r="A583" s="221"/>
      <c r="B583" s="221"/>
      <c r="C583" s="221"/>
      <c r="D583" s="212"/>
    </row>
    <row r="584" spans="1:4" ht="20.25" customHeight="1" x14ac:dyDescent="0.3">
      <c r="A584" s="221"/>
      <c r="B584" s="221"/>
      <c r="C584" s="221"/>
      <c r="D584" s="212"/>
    </row>
    <row r="585" spans="1:4" ht="20.25" customHeight="1" x14ac:dyDescent="0.3">
      <c r="A585" s="221"/>
      <c r="B585" s="221"/>
      <c r="C585" s="221"/>
      <c r="D585" s="212"/>
    </row>
    <row r="586" spans="1:4" ht="20.25" customHeight="1" x14ac:dyDescent="0.3">
      <c r="A586" s="221"/>
      <c r="B586" s="221"/>
      <c r="C586" s="221"/>
      <c r="D586" s="212"/>
    </row>
    <row r="587" spans="1:4" ht="20.25" customHeight="1" x14ac:dyDescent="0.3">
      <c r="A587" s="221"/>
      <c r="B587" s="221"/>
      <c r="C587" s="221"/>
      <c r="D587" s="212"/>
    </row>
    <row r="588" spans="1:4" ht="20.25" customHeight="1" x14ac:dyDescent="0.3">
      <c r="A588" s="221"/>
      <c r="B588" s="221"/>
      <c r="C588" s="221"/>
      <c r="D588" s="212"/>
    </row>
    <row r="589" spans="1:4" ht="20.25" customHeight="1" x14ac:dyDescent="0.3">
      <c r="A589" s="221"/>
      <c r="B589" s="221"/>
      <c r="C589" s="221"/>
      <c r="D589" s="212"/>
    </row>
    <row r="590" spans="1:4" ht="20.25" customHeight="1" x14ac:dyDescent="0.3">
      <c r="A590" s="221"/>
      <c r="B590" s="221"/>
      <c r="C590" s="221"/>
      <c r="D590" s="212"/>
    </row>
    <row r="591" spans="1:4" ht="20.25" customHeight="1" x14ac:dyDescent="0.3">
      <c r="A591" s="221"/>
      <c r="B591" s="221"/>
      <c r="C591" s="221"/>
      <c r="D591" s="212"/>
    </row>
    <row r="592" spans="1:4" ht="20.25" customHeight="1" x14ac:dyDescent="0.3">
      <c r="A592" s="221"/>
      <c r="B592" s="221"/>
      <c r="C592" s="221"/>
      <c r="D592" s="212"/>
    </row>
    <row r="593" spans="1:4" ht="20.25" customHeight="1" x14ac:dyDescent="0.3">
      <c r="A593" s="221"/>
      <c r="B593" s="221"/>
      <c r="C593" s="221"/>
      <c r="D593" s="212"/>
    </row>
    <row r="594" spans="1:4" ht="20.25" customHeight="1" x14ac:dyDescent="0.3">
      <c r="A594" s="221"/>
      <c r="B594" s="221"/>
      <c r="C594" s="221"/>
      <c r="D594" s="212"/>
    </row>
    <row r="595" spans="1:4" ht="20.25" customHeight="1" x14ac:dyDescent="0.3">
      <c r="A595" s="221"/>
      <c r="B595" s="221"/>
      <c r="C595" s="221"/>
      <c r="D595" s="212"/>
    </row>
    <row r="596" spans="1:4" ht="20.25" customHeight="1" x14ac:dyDescent="0.3">
      <c r="A596" s="221"/>
      <c r="B596" s="221"/>
      <c r="C596" s="221"/>
      <c r="D596" s="212"/>
    </row>
    <row r="597" spans="1:4" ht="20.25" customHeight="1" x14ac:dyDescent="0.3">
      <c r="A597" s="221"/>
      <c r="B597" s="221"/>
      <c r="C597" s="221"/>
      <c r="D597" s="212"/>
    </row>
    <row r="598" spans="1:4" ht="20.25" customHeight="1" x14ac:dyDescent="0.3">
      <c r="A598" s="221"/>
      <c r="B598" s="221"/>
      <c r="C598" s="221"/>
      <c r="D598" s="212"/>
    </row>
    <row r="599" spans="1:4" ht="20.25" customHeight="1" x14ac:dyDescent="0.3">
      <c r="A599" s="221"/>
      <c r="B599" s="221"/>
      <c r="C599" s="221"/>
      <c r="D599" s="212"/>
    </row>
    <row r="600" spans="1:4" ht="20.25" customHeight="1" x14ac:dyDescent="0.3">
      <c r="A600" s="221"/>
      <c r="B600" s="221"/>
      <c r="C600" s="221"/>
      <c r="D600" s="212"/>
    </row>
    <row r="601" spans="1:4" ht="20.25" customHeight="1" x14ac:dyDescent="0.3">
      <c r="A601" s="221"/>
      <c r="B601" s="221"/>
      <c r="C601" s="221"/>
      <c r="D601" s="212"/>
    </row>
    <row r="602" spans="1:4" ht="20.25" customHeight="1" x14ac:dyDescent="0.3">
      <c r="A602" s="221"/>
      <c r="B602" s="221"/>
      <c r="C602" s="221"/>
      <c r="D602" s="212"/>
    </row>
    <row r="603" spans="1:4" ht="20.25" customHeight="1" x14ac:dyDescent="0.3">
      <c r="A603" s="221"/>
      <c r="B603" s="221"/>
      <c r="C603" s="221"/>
      <c r="D603" s="212"/>
    </row>
    <row r="604" spans="1:4" ht="20.25" customHeight="1" x14ac:dyDescent="0.3">
      <c r="A604" s="221"/>
      <c r="B604" s="221"/>
      <c r="C604" s="221"/>
      <c r="D604" s="212"/>
    </row>
    <row r="605" spans="1:4" ht="20.25" customHeight="1" x14ac:dyDescent="0.3">
      <c r="A605" s="221"/>
      <c r="B605" s="221"/>
      <c r="C605" s="221"/>
      <c r="D605" s="212"/>
    </row>
    <row r="606" spans="1:4" ht="20.25" customHeight="1" x14ac:dyDescent="0.3">
      <c r="A606" s="221"/>
      <c r="B606" s="221"/>
      <c r="C606" s="221"/>
      <c r="D606" s="212"/>
    </row>
    <row r="607" spans="1:4" ht="20.25" customHeight="1" x14ac:dyDescent="0.3">
      <c r="A607" s="221"/>
      <c r="B607" s="221"/>
      <c r="C607" s="221"/>
      <c r="D607" s="212"/>
    </row>
    <row r="608" spans="1:4" ht="20.25" customHeight="1" x14ac:dyDescent="0.3">
      <c r="A608" s="221"/>
      <c r="B608" s="221"/>
      <c r="C608" s="221"/>
      <c r="D608" s="212"/>
    </row>
    <row r="609" spans="1:4" ht="20.25" customHeight="1" x14ac:dyDescent="0.3">
      <c r="A609" s="221"/>
      <c r="B609" s="221"/>
      <c r="C609" s="221"/>
      <c r="D609" s="212"/>
    </row>
    <row r="610" spans="1:4" ht="20.25" customHeight="1" x14ac:dyDescent="0.3">
      <c r="A610" s="221"/>
      <c r="B610" s="221"/>
      <c r="C610" s="221"/>
      <c r="D610" s="212"/>
    </row>
    <row r="611" spans="1:4" ht="20.25" customHeight="1" x14ac:dyDescent="0.3">
      <c r="A611" s="221"/>
      <c r="B611" s="221"/>
      <c r="C611" s="221"/>
      <c r="D611" s="212"/>
    </row>
    <row r="612" spans="1:4" ht="20.25" customHeight="1" x14ac:dyDescent="0.3">
      <c r="A612" s="221"/>
      <c r="B612" s="221"/>
      <c r="C612" s="221"/>
      <c r="D612" s="212"/>
    </row>
    <row r="613" spans="1:4" ht="20.25" customHeight="1" x14ac:dyDescent="0.3">
      <c r="A613" s="221"/>
      <c r="B613" s="221"/>
      <c r="C613" s="221"/>
      <c r="D613" s="212"/>
    </row>
    <row r="614" spans="1:4" ht="20.25" customHeight="1" x14ac:dyDescent="0.3">
      <c r="A614" s="221"/>
      <c r="B614" s="221"/>
      <c r="C614" s="221"/>
      <c r="D614" s="212"/>
    </row>
    <row r="615" spans="1:4" ht="20.25" customHeight="1" x14ac:dyDescent="0.3">
      <c r="A615" s="221"/>
      <c r="B615" s="221"/>
      <c r="C615" s="221"/>
      <c r="D615" s="212"/>
    </row>
    <row r="616" spans="1:4" ht="20.25" customHeight="1" x14ac:dyDescent="0.3">
      <c r="A616" s="221"/>
      <c r="B616" s="221"/>
      <c r="C616" s="221"/>
      <c r="D616" s="212"/>
    </row>
    <row r="617" spans="1:4" ht="20.25" customHeight="1" x14ac:dyDescent="0.3">
      <c r="A617" s="221"/>
      <c r="B617" s="221"/>
      <c r="C617" s="221"/>
      <c r="D617" s="212"/>
    </row>
    <row r="618" spans="1:4" ht="20.25" customHeight="1" x14ac:dyDescent="0.3">
      <c r="A618" s="221"/>
      <c r="B618" s="221"/>
      <c r="C618" s="221"/>
      <c r="D618" s="212"/>
    </row>
    <row r="619" spans="1:4" ht="20.25" customHeight="1" x14ac:dyDescent="0.3">
      <c r="A619" s="221"/>
      <c r="B619" s="221"/>
      <c r="C619" s="221"/>
      <c r="D619" s="212"/>
    </row>
    <row r="620" spans="1:4" ht="20.25" customHeight="1" x14ac:dyDescent="0.3">
      <c r="A620" s="221"/>
      <c r="B620" s="221"/>
      <c r="C620" s="221"/>
      <c r="D620" s="212"/>
    </row>
    <row r="621" spans="1:4" ht="20.25" customHeight="1" x14ac:dyDescent="0.3">
      <c r="A621" s="221"/>
      <c r="B621" s="221"/>
      <c r="C621" s="221"/>
      <c r="D621" s="212"/>
    </row>
    <row r="622" spans="1:4" ht="20.25" customHeight="1" x14ac:dyDescent="0.3">
      <c r="A622" s="221"/>
      <c r="B622" s="221"/>
      <c r="C622" s="221"/>
      <c r="D622" s="212"/>
    </row>
    <row r="623" spans="1:4" ht="20.25" customHeight="1" x14ac:dyDescent="0.3">
      <c r="A623" s="221"/>
      <c r="B623" s="221"/>
      <c r="C623" s="221"/>
      <c r="D623" s="212"/>
    </row>
    <row r="624" spans="1:4" ht="20.25" customHeight="1" x14ac:dyDescent="0.3">
      <c r="A624" s="221"/>
      <c r="B624" s="221"/>
      <c r="C624" s="221"/>
      <c r="D624" s="212"/>
    </row>
    <row r="625" spans="1:4" ht="20.25" customHeight="1" x14ac:dyDescent="0.3">
      <c r="A625" s="221"/>
      <c r="B625" s="221"/>
      <c r="C625" s="221"/>
      <c r="D625" s="212"/>
    </row>
    <row r="626" spans="1:4" ht="20.25" customHeight="1" x14ac:dyDescent="0.3">
      <c r="A626" s="221"/>
      <c r="B626" s="221"/>
      <c r="C626" s="221"/>
      <c r="D626" s="212"/>
    </row>
    <row r="627" spans="1:4" ht="20.25" customHeight="1" x14ac:dyDescent="0.3">
      <c r="A627" s="221"/>
      <c r="B627" s="221"/>
      <c r="C627" s="221"/>
      <c r="D627" s="212"/>
    </row>
    <row r="628" spans="1:4" ht="20.25" customHeight="1" x14ac:dyDescent="0.3">
      <c r="A628" s="221"/>
      <c r="B628" s="221"/>
      <c r="C628" s="221"/>
      <c r="D628" s="212"/>
    </row>
    <row r="629" spans="1:4" ht="20.25" customHeight="1" x14ac:dyDescent="0.3">
      <c r="A629" s="221"/>
      <c r="B629" s="221"/>
      <c r="C629" s="221"/>
      <c r="D629" s="212"/>
    </row>
    <row r="630" spans="1:4" ht="20.25" customHeight="1" x14ac:dyDescent="0.3">
      <c r="A630" s="221"/>
      <c r="B630" s="221"/>
      <c r="C630" s="221"/>
      <c r="D630" s="212"/>
    </row>
    <row r="631" spans="1:4" ht="20.25" customHeight="1" x14ac:dyDescent="0.3">
      <c r="A631" s="221"/>
      <c r="B631" s="221"/>
      <c r="C631" s="221"/>
      <c r="D631" s="212"/>
    </row>
    <row r="632" spans="1:4" ht="20.25" customHeight="1" x14ac:dyDescent="0.3">
      <c r="A632" s="221"/>
      <c r="B632" s="221"/>
      <c r="C632" s="221"/>
      <c r="D632" s="212"/>
    </row>
    <row r="633" spans="1:4" ht="20.25" customHeight="1" x14ac:dyDescent="0.3">
      <c r="A633" s="221"/>
      <c r="B633" s="221"/>
      <c r="C633" s="221"/>
      <c r="D633" s="212"/>
    </row>
    <row r="634" spans="1:4" ht="20.25" customHeight="1" x14ac:dyDescent="0.3">
      <c r="A634" s="221"/>
      <c r="B634" s="221"/>
      <c r="C634" s="221"/>
      <c r="D634" s="212"/>
    </row>
    <row r="635" spans="1:4" ht="20.25" customHeight="1" x14ac:dyDescent="0.3">
      <c r="A635" s="221"/>
      <c r="B635" s="221"/>
      <c r="C635" s="221"/>
      <c r="D635" s="212"/>
    </row>
    <row r="636" spans="1:4" ht="20.25" customHeight="1" x14ac:dyDescent="0.3">
      <c r="A636" s="221"/>
      <c r="B636" s="221"/>
      <c r="C636" s="221"/>
      <c r="D636" s="212"/>
    </row>
    <row r="637" spans="1:4" ht="20.25" customHeight="1" x14ac:dyDescent="0.3">
      <c r="A637" s="221"/>
      <c r="B637" s="221"/>
      <c r="C637" s="221"/>
      <c r="D637" s="212"/>
    </row>
    <row r="638" spans="1:4" ht="20.25" customHeight="1" x14ac:dyDescent="0.3">
      <c r="A638" s="221"/>
      <c r="B638" s="221"/>
      <c r="C638" s="221"/>
      <c r="D638" s="212"/>
    </row>
    <row r="639" spans="1:4" ht="20.25" customHeight="1" x14ac:dyDescent="0.3">
      <c r="A639" s="221"/>
      <c r="B639" s="221"/>
      <c r="C639" s="221"/>
      <c r="D639" s="212"/>
    </row>
    <row r="640" spans="1:4" ht="20.25" customHeight="1" x14ac:dyDescent="0.3">
      <c r="A640" s="221"/>
      <c r="B640" s="221"/>
      <c r="C640" s="221"/>
      <c r="D640" s="212"/>
    </row>
    <row r="641" spans="1:4" ht="20.25" customHeight="1" x14ac:dyDescent="0.3">
      <c r="A641" s="221"/>
      <c r="B641" s="221"/>
      <c r="C641" s="221"/>
      <c r="D641" s="212"/>
    </row>
    <row r="642" spans="1:4" ht="20.25" customHeight="1" x14ac:dyDescent="0.3">
      <c r="A642" s="221"/>
      <c r="B642" s="221"/>
      <c r="C642" s="221"/>
      <c r="D642" s="212"/>
    </row>
    <row r="643" spans="1:4" ht="20.25" customHeight="1" x14ac:dyDescent="0.3">
      <c r="A643" s="221"/>
      <c r="B643" s="221"/>
      <c r="C643" s="221"/>
      <c r="D643" s="212"/>
    </row>
    <row r="644" spans="1:4" ht="20.25" customHeight="1" x14ac:dyDescent="0.3">
      <c r="A644" s="221"/>
      <c r="B644" s="221"/>
      <c r="C644" s="221"/>
      <c r="D644" s="212"/>
    </row>
    <row r="645" spans="1:4" ht="20.25" customHeight="1" x14ac:dyDescent="0.3">
      <c r="A645" s="221"/>
      <c r="B645" s="221"/>
      <c r="C645" s="221"/>
      <c r="D645" s="212"/>
    </row>
    <row r="646" spans="1:4" ht="20.25" customHeight="1" x14ac:dyDescent="0.3">
      <c r="A646" s="221"/>
      <c r="B646" s="221"/>
      <c r="C646" s="221"/>
      <c r="D646" s="212"/>
    </row>
    <row r="647" spans="1:4" ht="20.25" customHeight="1" x14ac:dyDescent="0.3">
      <c r="A647" s="221"/>
      <c r="B647" s="221"/>
      <c r="C647" s="221"/>
      <c r="D647" s="212"/>
    </row>
    <row r="648" spans="1:4" ht="20.25" customHeight="1" x14ac:dyDescent="0.3">
      <c r="A648" s="221"/>
      <c r="B648" s="221"/>
      <c r="C648" s="221"/>
      <c r="D648" s="212"/>
    </row>
    <row r="649" spans="1:4" ht="20.25" customHeight="1" x14ac:dyDescent="0.3">
      <c r="A649" s="221"/>
      <c r="B649" s="221"/>
      <c r="C649" s="221"/>
      <c r="D649" s="212"/>
    </row>
    <row r="650" spans="1:4" ht="20.25" customHeight="1" x14ac:dyDescent="0.3">
      <c r="A650" s="221"/>
      <c r="B650" s="221"/>
      <c r="C650" s="221"/>
      <c r="D650" s="212"/>
    </row>
    <row r="651" spans="1:4" ht="20.25" customHeight="1" x14ac:dyDescent="0.3">
      <c r="A651" s="221"/>
      <c r="B651" s="221"/>
      <c r="C651" s="221"/>
      <c r="D651" s="212"/>
    </row>
    <row r="652" spans="1:4" ht="20.25" customHeight="1" x14ac:dyDescent="0.3">
      <c r="A652" s="221"/>
      <c r="B652" s="221"/>
      <c r="C652" s="221"/>
      <c r="D652" s="212"/>
    </row>
    <row r="653" spans="1:4" ht="20.25" customHeight="1" x14ac:dyDescent="0.3">
      <c r="A653" s="221"/>
      <c r="B653" s="221"/>
      <c r="C653" s="221"/>
      <c r="D653" s="212"/>
    </row>
    <row r="654" spans="1:4" ht="20.25" customHeight="1" x14ac:dyDescent="0.3">
      <c r="A654" s="221"/>
      <c r="B654" s="221"/>
      <c r="C654" s="221"/>
      <c r="D654" s="212"/>
    </row>
    <row r="655" spans="1:4" ht="20.25" customHeight="1" x14ac:dyDescent="0.3">
      <c r="A655" s="221"/>
      <c r="B655" s="221"/>
      <c r="C655" s="221"/>
      <c r="D655" s="212"/>
    </row>
    <row r="656" spans="1:4" ht="20.25" customHeight="1" x14ac:dyDescent="0.3">
      <c r="A656" s="221"/>
      <c r="B656" s="221"/>
      <c r="C656" s="221"/>
      <c r="D656" s="212"/>
    </row>
    <row r="657" spans="1:4" ht="20.25" customHeight="1" x14ac:dyDescent="0.3">
      <c r="A657" s="221"/>
      <c r="B657" s="221"/>
      <c r="C657" s="221"/>
      <c r="D657" s="212"/>
    </row>
    <row r="658" spans="1:4" ht="20.25" customHeight="1" x14ac:dyDescent="0.3">
      <c r="A658" s="221"/>
      <c r="B658" s="221"/>
      <c r="C658" s="221"/>
      <c r="D658" s="212"/>
    </row>
    <row r="659" spans="1:4" ht="20.25" customHeight="1" x14ac:dyDescent="0.3">
      <c r="A659" s="221"/>
      <c r="B659" s="221"/>
      <c r="C659" s="221"/>
      <c r="D659" s="212"/>
    </row>
    <row r="660" spans="1:4" ht="20.25" customHeight="1" x14ac:dyDescent="0.3">
      <c r="A660" s="221"/>
      <c r="B660" s="221"/>
      <c r="C660" s="221"/>
      <c r="D660" s="212"/>
    </row>
    <row r="661" spans="1:4" ht="20.25" customHeight="1" x14ac:dyDescent="0.3">
      <c r="A661" s="221"/>
      <c r="B661" s="221"/>
      <c r="C661" s="221"/>
      <c r="D661" s="212"/>
    </row>
    <row r="662" spans="1:4" ht="20.25" customHeight="1" x14ac:dyDescent="0.3">
      <c r="A662" s="221"/>
      <c r="B662" s="221"/>
      <c r="C662" s="221"/>
      <c r="D662" s="212"/>
    </row>
    <row r="663" spans="1:4" ht="20.25" customHeight="1" x14ac:dyDescent="0.3">
      <c r="A663" s="221"/>
      <c r="B663" s="221"/>
      <c r="C663" s="221"/>
      <c r="D663" s="212"/>
    </row>
    <row r="664" spans="1:4" ht="20.25" customHeight="1" x14ac:dyDescent="0.3">
      <c r="A664" s="221"/>
      <c r="B664" s="221"/>
      <c r="C664" s="221"/>
      <c r="D664" s="212"/>
    </row>
    <row r="665" spans="1:4" ht="20.25" customHeight="1" x14ac:dyDescent="0.3">
      <c r="A665" s="221"/>
      <c r="B665" s="221"/>
      <c r="C665" s="221"/>
      <c r="D665" s="212"/>
    </row>
    <row r="666" spans="1:4" ht="20.25" customHeight="1" x14ac:dyDescent="0.3">
      <c r="A666" s="221"/>
      <c r="B666" s="221"/>
      <c r="C666" s="221"/>
      <c r="D666" s="212"/>
    </row>
    <row r="667" spans="1:4" ht="20.25" customHeight="1" x14ac:dyDescent="0.3">
      <c r="A667" s="221"/>
      <c r="B667" s="221"/>
      <c r="C667" s="221"/>
      <c r="D667" s="212"/>
    </row>
    <row r="668" spans="1:4" ht="20.25" customHeight="1" x14ac:dyDescent="0.3">
      <c r="A668" s="221"/>
      <c r="B668" s="221"/>
      <c r="C668" s="221"/>
      <c r="D668" s="212"/>
    </row>
    <row r="669" spans="1:4" ht="20.25" customHeight="1" x14ac:dyDescent="0.3">
      <c r="A669" s="221"/>
      <c r="B669" s="221"/>
      <c r="C669" s="221"/>
      <c r="D669" s="212"/>
    </row>
    <row r="670" spans="1:4" ht="20.25" customHeight="1" x14ac:dyDescent="0.3">
      <c r="A670" s="221"/>
      <c r="B670" s="221"/>
      <c r="C670" s="221"/>
      <c r="D670" s="212"/>
    </row>
    <row r="671" spans="1:4" ht="20.25" customHeight="1" x14ac:dyDescent="0.3">
      <c r="A671" s="221"/>
      <c r="B671" s="221"/>
      <c r="C671" s="221"/>
      <c r="D671" s="212"/>
    </row>
    <row r="672" spans="1:4" ht="20.25" customHeight="1" x14ac:dyDescent="0.3">
      <c r="A672" s="221"/>
      <c r="B672" s="221"/>
      <c r="C672" s="221"/>
      <c r="D672" s="212"/>
    </row>
    <row r="673" spans="1:4" ht="20.25" customHeight="1" x14ac:dyDescent="0.3">
      <c r="A673" s="221"/>
      <c r="B673" s="221"/>
      <c r="C673" s="221"/>
      <c r="D673" s="212"/>
    </row>
    <row r="674" spans="1:4" ht="20.25" customHeight="1" x14ac:dyDescent="0.3">
      <c r="A674" s="221"/>
      <c r="B674" s="221"/>
      <c r="C674" s="221"/>
      <c r="D674" s="212"/>
    </row>
    <row r="675" spans="1:4" ht="20.25" customHeight="1" x14ac:dyDescent="0.3">
      <c r="A675" s="221"/>
      <c r="B675" s="221"/>
      <c r="C675" s="221"/>
      <c r="D675" s="212"/>
    </row>
    <row r="676" spans="1:4" ht="20.25" customHeight="1" x14ac:dyDescent="0.3">
      <c r="A676" s="221"/>
      <c r="B676" s="221"/>
      <c r="C676" s="221"/>
      <c r="D676" s="212"/>
    </row>
    <row r="677" spans="1:4" ht="20.25" customHeight="1" x14ac:dyDescent="0.3">
      <c r="A677" s="221"/>
      <c r="B677" s="221"/>
      <c r="C677" s="221"/>
      <c r="D677" s="212"/>
    </row>
    <row r="678" spans="1:4" ht="20.25" customHeight="1" x14ac:dyDescent="0.3">
      <c r="A678" s="221"/>
      <c r="B678" s="221"/>
      <c r="C678" s="221"/>
      <c r="D678" s="212"/>
    </row>
    <row r="679" spans="1:4" ht="20.25" customHeight="1" x14ac:dyDescent="0.3">
      <c r="A679" s="221"/>
      <c r="B679" s="221"/>
      <c r="C679" s="221"/>
      <c r="D679" s="212"/>
    </row>
    <row r="680" spans="1:4" ht="20.25" customHeight="1" x14ac:dyDescent="0.3">
      <c r="A680" s="221"/>
      <c r="B680" s="221"/>
      <c r="C680" s="221"/>
      <c r="D680" s="212"/>
    </row>
    <row r="681" spans="1:4" ht="20.25" customHeight="1" x14ac:dyDescent="0.3">
      <c r="A681" s="221"/>
      <c r="B681" s="221"/>
      <c r="C681" s="221"/>
      <c r="D681" s="212"/>
    </row>
    <row r="682" spans="1:4" ht="20.25" customHeight="1" x14ac:dyDescent="0.3">
      <c r="A682" s="221"/>
      <c r="B682" s="221"/>
      <c r="C682" s="221"/>
      <c r="D682" s="212"/>
    </row>
    <row r="683" spans="1:4" ht="20.25" customHeight="1" x14ac:dyDescent="0.3">
      <c r="A683" s="221"/>
      <c r="B683" s="221"/>
      <c r="C683" s="221"/>
      <c r="D683" s="212"/>
    </row>
    <row r="684" spans="1:4" ht="20.25" customHeight="1" x14ac:dyDescent="0.3">
      <c r="A684" s="221"/>
      <c r="B684" s="221"/>
      <c r="C684" s="221"/>
      <c r="D684" s="212"/>
    </row>
    <row r="685" spans="1:4" ht="20.25" customHeight="1" x14ac:dyDescent="0.3">
      <c r="A685" s="221"/>
      <c r="B685" s="221"/>
      <c r="C685" s="221"/>
      <c r="D685" s="212"/>
    </row>
    <row r="686" spans="1:4" ht="20.25" customHeight="1" x14ac:dyDescent="0.3">
      <c r="A686" s="221"/>
      <c r="B686" s="221"/>
      <c r="C686" s="221"/>
      <c r="D686" s="212"/>
    </row>
    <row r="687" spans="1:4" ht="20.25" customHeight="1" x14ac:dyDescent="0.3">
      <c r="A687" s="221"/>
      <c r="B687" s="221"/>
      <c r="C687" s="221"/>
      <c r="D687" s="212"/>
    </row>
    <row r="688" spans="1:4" ht="20.25" customHeight="1" x14ac:dyDescent="0.3">
      <c r="A688" s="221"/>
      <c r="B688" s="221"/>
      <c r="C688" s="221"/>
      <c r="D688" s="212"/>
    </row>
    <row r="689" spans="1:4" ht="20.25" customHeight="1" x14ac:dyDescent="0.3">
      <c r="A689" s="221"/>
      <c r="B689" s="221"/>
      <c r="C689" s="221"/>
      <c r="D689" s="212"/>
    </row>
    <row r="690" spans="1:4" ht="20.25" customHeight="1" x14ac:dyDescent="0.3">
      <c r="A690" s="221"/>
      <c r="B690" s="221"/>
      <c r="C690" s="221"/>
      <c r="D690" s="212"/>
    </row>
    <row r="691" spans="1:4" ht="20.25" customHeight="1" x14ac:dyDescent="0.3">
      <c r="A691" s="221"/>
      <c r="B691" s="221"/>
      <c r="C691" s="221"/>
      <c r="D691" s="212"/>
    </row>
    <row r="692" spans="1:4" ht="20.25" customHeight="1" x14ac:dyDescent="0.3">
      <c r="A692" s="221"/>
      <c r="B692" s="221"/>
      <c r="C692" s="221"/>
      <c r="D692" s="212"/>
    </row>
    <row r="693" spans="1:4" ht="20.25" customHeight="1" x14ac:dyDescent="0.3">
      <c r="A693" s="221"/>
      <c r="B693" s="221"/>
      <c r="C693" s="221"/>
      <c r="D693" s="212"/>
    </row>
    <row r="694" spans="1:4" ht="20.25" customHeight="1" x14ac:dyDescent="0.3">
      <c r="A694" s="221"/>
      <c r="B694" s="221"/>
      <c r="C694" s="221"/>
      <c r="D694" s="212"/>
    </row>
    <row r="695" spans="1:4" ht="20.25" customHeight="1" x14ac:dyDescent="0.3">
      <c r="A695" s="221"/>
      <c r="B695" s="221"/>
      <c r="C695" s="221"/>
      <c r="D695" s="212"/>
    </row>
    <row r="696" spans="1:4" ht="20.25" customHeight="1" x14ac:dyDescent="0.3">
      <c r="A696" s="221"/>
      <c r="B696" s="221"/>
      <c r="C696" s="221"/>
      <c r="D696" s="212"/>
    </row>
    <row r="697" spans="1:4" ht="20.25" customHeight="1" x14ac:dyDescent="0.3">
      <c r="A697" s="221"/>
      <c r="B697" s="221"/>
      <c r="C697" s="221"/>
      <c r="D697" s="212"/>
    </row>
    <row r="698" spans="1:4" ht="20.25" customHeight="1" x14ac:dyDescent="0.3">
      <c r="A698" s="221"/>
      <c r="B698" s="221"/>
      <c r="C698" s="221"/>
      <c r="D698" s="212"/>
    </row>
    <row r="699" spans="1:4" ht="20.25" customHeight="1" x14ac:dyDescent="0.3">
      <c r="A699" s="221"/>
      <c r="B699" s="221"/>
      <c r="C699" s="221"/>
      <c r="D699" s="212"/>
    </row>
    <row r="700" spans="1:4" ht="20.25" customHeight="1" x14ac:dyDescent="0.3">
      <c r="A700" s="221"/>
      <c r="B700" s="221"/>
      <c r="C700" s="221"/>
      <c r="D700" s="212"/>
    </row>
    <row r="701" spans="1:4" ht="20.25" customHeight="1" x14ac:dyDescent="0.3">
      <c r="A701" s="221"/>
      <c r="B701" s="221"/>
      <c r="C701" s="221"/>
      <c r="D701" s="212"/>
    </row>
    <row r="702" spans="1:4" ht="20.25" customHeight="1" x14ac:dyDescent="0.3">
      <c r="A702" s="221"/>
      <c r="B702" s="221"/>
      <c r="C702" s="221"/>
      <c r="D702" s="212"/>
    </row>
    <row r="703" spans="1:4" ht="20.25" customHeight="1" x14ac:dyDescent="0.3">
      <c r="A703" s="221"/>
      <c r="B703" s="221"/>
      <c r="C703" s="221"/>
      <c r="D703" s="212"/>
    </row>
    <row r="704" spans="1:4" ht="20.25" customHeight="1" x14ac:dyDescent="0.3">
      <c r="A704" s="221"/>
      <c r="B704" s="221"/>
      <c r="C704" s="221"/>
      <c r="D704" s="212"/>
    </row>
    <row r="705" spans="1:4" ht="20.25" customHeight="1" x14ac:dyDescent="0.3">
      <c r="A705" s="221"/>
      <c r="B705" s="221"/>
      <c r="C705" s="221"/>
      <c r="D705" s="212"/>
    </row>
    <row r="706" spans="1:4" ht="20.25" customHeight="1" x14ac:dyDescent="0.3">
      <c r="A706" s="221"/>
      <c r="B706" s="221"/>
      <c r="C706" s="221"/>
      <c r="D706" s="212"/>
    </row>
    <row r="707" spans="1:4" ht="20.25" customHeight="1" x14ac:dyDescent="0.3">
      <c r="A707" s="221"/>
      <c r="B707" s="221"/>
      <c r="C707" s="221"/>
      <c r="D707" s="212"/>
    </row>
    <row r="708" spans="1:4" ht="20.25" customHeight="1" x14ac:dyDescent="0.3">
      <c r="A708" s="221"/>
      <c r="B708" s="221"/>
      <c r="C708" s="221"/>
      <c r="D708" s="212"/>
    </row>
    <row r="709" spans="1:4" ht="20.25" customHeight="1" x14ac:dyDescent="0.3">
      <c r="A709" s="221"/>
      <c r="B709" s="221"/>
      <c r="C709" s="221"/>
      <c r="D709" s="212"/>
    </row>
    <row r="710" spans="1:4" ht="20.25" customHeight="1" x14ac:dyDescent="0.3">
      <c r="A710" s="221"/>
      <c r="B710" s="221"/>
      <c r="C710" s="221"/>
      <c r="D710" s="212"/>
    </row>
    <row r="711" spans="1:4" ht="20.25" customHeight="1" x14ac:dyDescent="0.3">
      <c r="A711" s="221"/>
      <c r="B711" s="221"/>
      <c r="C711" s="221"/>
      <c r="D711" s="212"/>
    </row>
    <row r="712" spans="1:4" ht="20.25" customHeight="1" x14ac:dyDescent="0.3">
      <c r="A712" s="221"/>
      <c r="B712" s="221"/>
      <c r="C712" s="221"/>
      <c r="D712" s="212"/>
    </row>
    <row r="713" spans="1:4" ht="20.25" customHeight="1" x14ac:dyDescent="0.3">
      <c r="A713" s="221"/>
      <c r="B713" s="221"/>
      <c r="C713" s="221"/>
      <c r="D713" s="212"/>
    </row>
    <row r="714" spans="1:4" ht="20.25" customHeight="1" x14ac:dyDescent="0.3">
      <c r="A714" s="221"/>
      <c r="B714" s="221"/>
      <c r="C714" s="221"/>
      <c r="D714" s="212"/>
    </row>
    <row r="715" spans="1:4" ht="20.25" customHeight="1" x14ac:dyDescent="0.3">
      <c r="A715" s="221"/>
      <c r="B715" s="221"/>
      <c r="C715" s="221"/>
      <c r="D715" s="212"/>
    </row>
    <row r="716" spans="1:4" ht="20.25" customHeight="1" x14ac:dyDescent="0.3">
      <c r="A716" s="221"/>
      <c r="B716" s="221"/>
      <c r="C716" s="221"/>
      <c r="D716" s="212"/>
    </row>
    <row r="717" spans="1:4" ht="20.25" customHeight="1" x14ac:dyDescent="0.3">
      <c r="A717" s="221"/>
      <c r="B717" s="221"/>
      <c r="C717" s="221"/>
      <c r="D717" s="212"/>
    </row>
    <row r="718" spans="1:4" ht="20.25" customHeight="1" x14ac:dyDescent="0.3">
      <c r="A718" s="221"/>
      <c r="B718" s="221"/>
      <c r="C718" s="221"/>
      <c r="D718" s="212"/>
    </row>
    <row r="719" spans="1:4" ht="20.25" customHeight="1" x14ac:dyDescent="0.3">
      <c r="A719" s="221"/>
      <c r="B719" s="221"/>
      <c r="C719" s="221"/>
      <c r="D719" s="212"/>
    </row>
    <row r="720" spans="1:4" ht="20.25" customHeight="1" x14ac:dyDescent="0.3">
      <c r="A720" s="221"/>
      <c r="B720" s="221"/>
      <c r="C720" s="221"/>
      <c r="D720" s="212"/>
    </row>
    <row r="721" spans="1:4" ht="20.25" customHeight="1" x14ac:dyDescent="0.3">
      <c r="A721" s="221"/>
      <c r="B721" s="221"/>
      <c r="C721" s="221"/>
      <c r="D721" s="212"/>
    </row>
    <row r="722" spans="1:4" ht="20.25" customHeight="1" x14ac:dyDescent="0.3">
      <c r="A722" s="221"/>
      <c r="B722" s="221"/>
      <c r="C722" s="221"/>
      <c r="D722" s="212"/>
    </row>
    <row r="723" spans="1:4" ht="20.25" customHeight="1" x14ac:dyDescent="0.3">
      <c r="A723" s="221"/>
      <c r="B723" s="221"/>
      <c r="C723" s="221"/>
      <c r="D723" s="212"/>
    </row>
    <row r="724" spans="1:4" ht="20.25" customHeight="1" x14ac:dyDescent="0.3">
      <c r="A724" s="221"/>
      <c r="B724" s="221"/>
      <c r="C724" s="221"/>
      <c r="D724" s="212"/>
    </row>
    <row r="725" spans="1:4" ht="20.25" customHeight="1" x14ac:dyDescent="0.3">
      <c r="A725" s="221"/>
      <c r="B725" s="221"/>
      <c r="C725" s="221"/>
      <c r="D725" s="212"/>
    </row>
    <row r="726" spans="1:4" ht="20.25" customHeight="1" x14ac:dyDescent="0.3">
      <c r="A726" s="221"/>
      <c r="B726" s="221"/>
      <c r="C726" s="221"/>
      <c r="D726" s="212"/>
    </row>
    <row r="727" spans="1:4" ht="20.25" customHeight="1" x14ac:dyDescent="0.3">
      <c r="A727" s="221"/>
      <c r="B727" s="221"/>
      <c r="C727" s="221"/>
      <c r="D727" s="212"/>
    </row>
    <row r="728" spans="1:4" ht="20.25" customHeight="1" x14ac:dyDescent="0.3">
      <c r="A728" s="221"/>
      <c r="B728" s="221"/>
      <c r="C728" s="221"/>
      <c r="D728" s="212"/>
    </row>
    <row r="729" spans="1:4" ht="20.25" customHeight="1" x14ac:dyDescent="0.3">
      <c r="A729" s="221"/>
      <c r="B729" s="221"/>
      <c r="C729" s="221"/>
      <c r="D729" s="212"/>
    </row>
    <row r="730" spans="1:4" ht="20.25" customHeight="1" x14ac:dyDescent="0.3">
      <c r="A730" s="221"/>
      <c r="B730" s="221"/>
      <c r="C730" s="221"/>
      <c r="D730" s="212"/>
    </row>
    <row r="731" spans="1:4" ht="20.25" customHeight="1" x14ac:dyDescent="0.3">
      <c r="A731" s="221"/>
      <c r="B731" s="221"/>
      <c r="C731" s="221"/>
      <c r="D731" s="212"/>
    </row>
    <row r="732" spans="1:4" ht="20.25" customHeight="1" x14ac:dyDescent="0.3">
      <c r="A732" s="221"/>
      <c r="B732" s="221"/>
      <c r="C732" s="221"/>
      <c r="D732" s="212"/>
    </row>
    <row r="733" spans="1:4" ht="20.25" customHeight="1" x14ac:dyDescent="0.3">
      <c r="A733" s="221"/>
      <c r="B733" s="221"/>
      <c r="C733" s="221"/>
      <c r="D733" s="212"/>
    </row>
    <row r="734" spans="1:4" ht="20.25" customHeight="1" x14ac:dyDescent="0.3">
      <c r="A734" s="221"/>
      <c r="B734" s="221"/>
      <c r="C734" s="221"/>
      <c r="D734" s="212"/>
    </row>
    <row r="735" spans="1:4" ht="20.25" customHeight="1" x14ac:dyDescent="0.3">
      <c r="A735" s="221"/>
      <c r="B735" s="221"/>
      <c r="C735" s="221"/>
      <c r="D735" s="212"/>
    </row>
    <row r="736" spans="1:4" ht="20.25" customHeight="1" x14ac:dyDescent="0.3">
      <c r="A736" s="221"/>
      <c r="B736" s="221"/>
      <c r="C736" s="221"/>
      <c r="D736" s="212"/>
    </row>
    <row r="737" spans="1:4" ht="20.25" customHeight="1" x14ac:dyDescent="0.3">
      <c r="A737" s="221"/>
      <c r="B737" s="221"/>
      <c r="C737" s="221"/>
      <c r="D737" s="212"/>
    </row>
    <row r="738" spans="1:4" ht="20.25" customHeight="1" x14ac:dyDescent="0.3">
      <c r="A738" s="221"/>
      <c r="B738" s="221"/>
      <c r="C738" s="221"/>
      <c r="D738" s="212"/>
    </row>
    <row r="739" spans="1:4" ht="20.25" customHeight="1" x14ac:dyDescent="0.3">
      <c r="A739" s="221"/>
      <c r="B739" s="221"/>
      <c r="C739" s="221"/>
      <c r="D739" s="212"/>
    </row>
    <row r="740" spans="1:4" ht="20.25" customHeight="1" x14ac:dyDescent="0.3">
      <c r="A740" s="221"/>
      <c r="B740" s="221"/>
      <c r="C740" s="221"/>
      <c r="D740" s="212"/>
    </row>
    <row r="741" spans="1:4" ht="20.25" customHeight="1" x14ac:dyDescent="0.3">
      <c r="A741" s="221"/>
      <c r="B741" s="221"/>
      <c r="C741" s="221"/>
      <c r="D741" s="212"/>
    </row>
    <row r="742" spans="1:4" ht="20.25" customHeight="1" x14ac:dyDescent="0.3">
      <c r="A742" s="221"/>
      <c r="B742" s="221"/>
      <c r="C742" s="221"/>
      <c r="D742" s="212"/>
    </row>
    <row r="743" spans="1:4" ht="20.25" customHeight="1" x14ac:dyDescent="0.3">
      <c r="A743" s="221"/>
      <c r="B743" s="221"/>
      <c r="C743" s="221"/>
      <c r="D743" s="212"/>
    </row>
    <row r="744" spans="1:4" ht="20.25" customHeight="1" x14ac:dyDescent="0.3">
      <c r="A744" s="221"/>
      <c r="B744" s="221"/>
      <c r="C744" s="221"/>
      <c r="D744" s="212"/>
    </row>
    <row r="745" spans="1:4" ht="20.25" customHeight="1" x14ac:dyDescent="0.3">
      <c r="A745" s="221"/>
      <c r="B745" s="221"/>
      <c r="C745" s="221"/>
      <c r="D745" s="212"/>
    </row>
    <row r="746" spans="1:4" ht="20.25" customHeight="1" x14ac:dyDescent="0.3">
      <c r="A746" s="221"/>
      <c r="B746" s="221"/>
      <c r="C746" s="221"/>
      <c r="D746" s="212"/>
    </row>
    <row r="747" spans="1:4" ht="20.25" customHeight="1" x14ac:dyDescent="0.3">
      <c r="A747" s="221"/>
      <c r="B747" s="221"/>
      <c r="C747" s="221"/>
      <c r="D747" s="212"/>
    </row>
    <row r="748" spans="1:4" ht="20.25" customHeight="1" x14ac:dyDescent="0.3">
      <c r="A748" s="221"/>
      <c r="B748" s="221"/>
      <c r="C748" s="221"/>
      <c r="D748" s="212"/>
    </row>
    <row r="749" spans="1:4" ht="20.25" customHeight="1" x14ac:dyDescent="0.3">
      <c r="A749" s="221"/>
      <c r="B749" s="221"/>
      <c r="C749" s="221"/>
      <c r="D749" s="212"/>
    </row>
    <row r="750" spans="1:4" ht="20.25" customHeight="1" x14ac:dyDescent="0.3">
      <c r="A750" s="221"/>
      <c r="B750" s="221"/>
      <c r="C750" s="221"/>
      <c r="D750" s="212"/>
    </row>
    <row r="751" spans="1:4" ht="20.25" customHeight="1" x14ac:dyDescent="0.3">
      <c r="A751" s="221"/>
      <c r="B751" s="221"/>
      <c r="C751" s="221"/>
      <c r="D751" s="212"/>
    </row>
    <row r="752" spans="1:4" ht="20.25" customHeight="1" x14ac:dyDescent="0.3">
      <c r="A752" s="221"/>
      <c r="B752" s="221"/>
      <c r="C752" s="221"/>
      <c r="D752" s="212"/>
    </row>
    <row r="753" spans="1:4" ht="20.25" customHeight="1" x14ac:dyDescent="0.3">
      <c r="A753" s="221"/>
      <c r="B753" s="221"/>
      <c r="C753" s="221"/>
      <c r="D753" s="212"/>
    </row>
    <row r="754" spans="1:4" ht="20.25" customHeight="1" x14ac:dyDescent="0.3">
      <c r="A754" s="221"/>
      <c r="B754" s="221"/>
      <c r="C754" s="221"/>
      <c r="D754" s="212"/>
    </row>
    <row r="755" spans="1:4" ht="20.25" customHeight="1" x14ac:dyDescent="0.3">
      <c r="A755" s="221"/>
      <c r="B755" s="221"/>
      <c r="C755" s="221"/>
      <c r="D755" s="212"/>
    </row>
    <row r="756" spans="1:4" ht="20.25" customHeight="1" x14ac:dyDescent="0.3">
      <c r="A756" s="221"/>
      <c r="B756" s="221"/>
      <c r="C756" s="221"/>
      <c r="D756" s="212"/>
    </row>
    <row r="757" spans="1:4" ht="20.25" customHeight="1" x14ac:dyDescent="0.3">
      <c r="A757" s="221"/>
      <c r="B757" s="221"/>
      <c r="C757" s="221"/>
      <c r="D757" s="212"/>
    </row>
    <row r="758" spans="1:4" ht="20.25" customHeight="1" x14ac:dyDescent="0.3">
      <c r="A758" s="221"/>
      <c r="B758" s="221"/>
      <c r="C758" s="221"/>
      <c r="D758" s="212"/>
    </row>
    <row r="759" spans="1:4" ht="20.25" customHeight="1" x14ac:dyDescent="0.3">
      <c r="A759" s="221"/>
      <c r="B759" s="221"/>
      <c r="C759" s="221"/>
      <c r="D759" s="212"/>
    </row>
    <row r="760" spans="1:4" ht="20.25" customHeight="1" x14ac:dyDescent="0.3">
      <c r="A760" s="221"/>
      <c r="B760" s="221"/>
      <c r="C760" s="221"/>
      <c r="D760" s="212"/>
    </row>
    <row r="761" spans="1:4" ht="20.25" customHeight="1" x14ac:dyDescent="0.3">
      <c r="A761" s="221"/>
      <c r="B761" s="221"/>
      <c r="C761" s="221"/>
      <c r="D761" s="212"/>
    </row>
    <row r="762" spans="1:4" ht="20.25" customHeight="1" x14ac:dyDescent="0.3">
      <c r="A762" s="221"/>
      <c r="B762" s="221"/>
      <c r="C762" s="221"/>
      <c r="D762" s="212"/>
    </row>
    <row r="763" spans="1:4" ht="20.25" customHeight="1" x14ac:dyDescent="0.3">
      <c r="A763" s="221"/>
      <c r="B763" s="221"/>
      <c r="C763" s="221"/>
      <c r="D763" s="212"/>
    </row>
    <row r="764" spans="1:4" ht="20.25" customHeight="1" x14ac:dyDescent="0.3">
      <c r="A764" s="221"/>
      <c r="B764" s="221"/>
      <c r="C764" s="221"/>
      <c r="D764" s="212"/>
    </row>
    <row r="765" spans="1:4" ht="20.25" customHeight="1" x14ac:dyDescent="0.3">
      <c r="A765" s="221"/>
      <c r="B765" s="221"/>
      <c r="C765" s="221"/>
      <c r="D765" s="212"/>
    </row>
    <row r="766" spans="1:4" ht="20.25" customHeight="1" x14ac:dyDescent="0.3">
      <c r="A766" s="221"/>
      <c r="B766" s="221"/>
      <c r="C766" s="221"/>
      <c r="D766" s="212"/>
    </row>
    <row r="767" spans="1:4" ht="20.25" customHeight="1" x14ac:dyDescent="0.3">
      <c r="A767" s="221"/>
      <c r="B767" s="221"/>
      <c r="C767" s="221"/>
      <c r="D767" s="212"/>
    </row>
    <row r="768" spans="1:4" ht="20.25" customHeight="1" x14ac:dyDescent="0.3">
      <c r="A768" s="221"/>
      <c r="B768" s="221"/>
      <c r="C768" s="221"/>
      <c r="D768" s="212"/>
    </row>
    <row r="769" spans="1:4" ht="20.25" customHeight="1" x14ac:dyDescent="0.3">
      <c r="A769" s="221"/>
      <c r="B769" s="221"/>
      <c r="C769" s="221"/>
      <c r="D769" s="212"/>
    </row>
    <row r="770" spans="1:4" ht="20.25" customHeight="1" x14ac:dyDescent="0.3">
      <c r="A770" s="221"/>
      <c r="B770" s="221"/>
      <c r="C770" s="221"/>
      <c r="D770" s="212"/>
    </row>
    <row r="771" spans="1:4" ht="20.25" customHeight="1" x14ac:dyDescent="0.3">
      <c r="A771" s="221"/>
      <c r="B771" s="221"/>
      <c r="C771" s="221"/>
      <c r="D771" s="212"/>
    </row>
    <row r="772" spans="1:4" ht="20.25" customHeight="1" x14ac:dyDescent="0.3">
      <c r="A772" s="221"/>
      <c r="B772" s="221"/>
      <c r="C772" s="221"/>
      <c r="D772" s="212"/>
    </row>
    <row r="773" spans="1:4" ht="20.25" customHeight="1" x14ac:dyDescent="0.3">
      <c r="A773" s="221"/>
      <c r="B773" s="221"/>
      <c r="C773" s="221"/>
      <c r="D773" s="212"/>
    </row>
    <row r="774" spans="1:4" ht="20.25" customHeight="1" x14ac:dyDescent="0.3">
      <c r="A774" s="221"/>
      <c r="B774" s="221"/>
      <c r="C774" s="221"/>
      <c r="D774" s="212"/>
    </row>
    <row r="775" spans="1:4" ht="20.25" customHeight="1" x14ac:dyDescent="0.3">
      <c r="A775" s="221"/>
      <c r="B775" s="221"/>
      <c r="C775" s="221"/>
      <c r="D775" s="212"/>
    </row>
    <row r="776" spans="1:4" ht="20.25" customHeight="1" x14ac:dyDescent="0.3">
      <c r="A776" s="221"/>
      <c r="B776" s="221"/>
      <c r="C776" s="221"/>
      <c r="D776" s="212"/>
    </row>
    <row r="777" spans="1:4" ht="20.25" customHeight="1" x14ac:dyDescent="0.3">
      <c r="A777" s="221"/>
      <c r="B777" s="221"/>
      <c r="C777" s="221"/>
      <c r="D777" s="212"/>
    </row>
    <row r="778" spans="1:4" ht="20.25" customHeight="1" x14ac:dyDescent="0.3">
      <c r="A778" s="221"/>
      <c r="B778" s="221"/>
      <c r="C778" s="221"/>
      <c r="D778" s="212"/>
    </row>
    <row r="779" spans="1:4" ht="20.25" customHeight="1" x14ac:dyDescent="0.3">
      <c r="A779" s="221"/>
      <c r="B779" s="221"/>
      <c r="C779" s="221"/>
      <c r="D779" s="212"/>
    </row>
    <row r="780" spans="1:4" ht="20.25" customHeight="1" x14ac:dyDescent="0.3">
      <c r="A780" s="221"/>
      <c r="B780" s="221"/>
      <c r="C780" s="221"/>
      <c r="D780" s="212"/>
    </row>
    <row r="781" spans="1:4" ht="20.25" customHeight="1" x14ac:dyDescent="0.3">
      <c r="A781" s="221"/>
      <c r="B781" s="221"/>
      <c r="C781" s="221"/>
      <c r="D781" s="212"/>
    </row>
    <row r="782" spans="1:4" ht="20.25" customHeight="1" x14ac:dyDescent="0.3">
      <c r="A782" s="221"/>
      <c r="B782" s="221"/>
      <c r="C782" s="221"/>
      <c r="D782" s="212"/>
    </row>
    <row r="783" spans="1:4" ht="20.25" customHeight="1" x14ac:dyDescent="0.3">
      <c r="A783" s="221"/>
      <c r="B783" s="221"/>
      <c r="C783" s="221"/>
      <c r="D783" s="212"/>
    </row>
    <row r="784" spans="1:4" ht="20.25" customHeight="1" x14ac:dyDescent="0.3">
      <c r="A784" s="221"/>
      <c r="B784" s="221"/>
      <c r="C784" s="221"/>
      <c r="D784" s="212"/>
    </row>
    <row r="785" spans="1:4" ht="20.25" customHeight="1" x14ac:dyDescent="0.3">
      <c r="A785" s="221"/>
      <c r="B785" s="221"/>
      <c r="C785" s="221"/>
      <c r="D785" s="212"/>
    </row>
    <row r="786" spans="1:4" ht="20.25" customHeight="1" x14ac:dyDescent="0.3">
      <c r="A786" s="221"/>
      <c r="B786" s="221"/>
      <c r="C786" s="221"/>
      <c r="D786" s="212"/>
    </row>
    <row r="787" spans="1:4" ht="20.25" customHeight="1" x14ac:dyDescent="0.3">
      <c r="A787" s="221"/>
      <c r="B787" s="221"/>
      <c r="C787" s="221"/>
      <c r="D787" s="212"/>
    </row>
    <row r="788" spans="1:4" ht="20.25" customHeight="1" x14ac:dyDescent="0.3">
      <c r="A788" s="221"/>
      <c r="B788" s="221"/>
      <c r="C788" s="221"/>
      <c r="D788" s="212"/>
    </row>
    <row r="789" spans="1:4" ht="20.25" customHeight="1" x14ac:dyDescent="0.3">
      <c r="A789" s="221"/>
      <c r="B789" s="221"/>
      <c r="C789" s="221"/>
      <c r="D789" s="212"/>
    </row>
    <row r="790" spans="1:4" ht="20.25" customHeight="1" x14ac:dyDescent="0.3">
      <c r="A790" s="221"/>
      <c r="B790" s="221"/>
      <c r="C790" s="221"/>
      <c r="D790" s="212"/>
    </row>
    <row r="791" spans="1:4" ht="20.25" customHeight="1" x14ac:dyDescent="0.3">
      <c r="A791" s="221"/>
      <c r="B791" s="221"/>
      <c r="C791" s="221"/>
      <c r="D791" s="212"/>
    </row>
    <row r="792" spans="1:4" ht="20.25" customHeight="1" x14ac:dyDescent="0.3">
      <c r="A792" s="221"/>
      <c r="B792" s="221"/>
      <c r="C792" s="221"/>
      <c r="D792" s="212"/>
    </row>
    <row r="793" spans="1:4" ht="20.25" customHeight="1" x14ac:dyDescent="0.3">
      <c r="A793" s="221"/>
      <c r="B793" s="221"/>
      <c r="C793" s="221"/>
      <c r="D793" s="212"/>
    </row>
    <row r="794" spans="1:4" ht="20.25" customHeight="1" x14ac:dyDescent="0.3">
      <c r="A794" s="221"/>
      <c r="B794" s="221"/>
      <c r="C794" s="221"/>
      <c r="D794" s="212"/>
    </row>
    <row r="795" spans="1:4" ht="20.25" customHeight="1" x14ac:dyDescent="0.3">
      <c r="A795" s="221"/>
      <c r="B795" s="221"/>
      <c r="C795" s="221"/>
      <c r="D795" s="212"/>
    </row>
    <row r="796" spans="1:4" ht="20.25" customHeight="1" x14ac:dyDescent="0.3">
      <c r="A796" s="221"/>
      <c r="B796" s="221"/>
      <c r="C796" s="221"/>
      <c r="D796" s="212"/>
    </row>
    <row r="797" spans="1:4" ht="20.25" customHeight="1" x14ac:dyDescent="0.3">
      <c r="A797" s="221"/>
      <c r="B797" s="221"/>
      <c r="C797" s="221"/>
      <c r="D797" s="212"/>
    </row>
    <row r="798" spans="1:4" ht="20.25" customHeight="1" x14ac:dyDescent="0.3">
      <c r="A798" s="221"/>
      <c r="B798" s="221"/>
      <c r="C798" s="221"/>
      <c r="D798" s="212"/>
    </row>
    <row r="799" spans="1:4" ht="20.25" customHeight="1" x14ac:dyDescent="0.3">
      <c r="A799" s="221"/>
      <c r="B799" s="221"/>
      <c r="C799" s="221"/>
      <c r="D799" s="212"/>
    </row>
    <row r="800" spans="1:4" ht="20.25" customHeight="1" x14ac:dyDescent="0.3">
      <c r="A800" s="221"/>
      <c r="B800" s="221"/>
      <c r="C800" s="221"/>
      <c r="D800" s="212"/>
    </row>
    <row r="801" spans="1:4" ht="20.25" customHeight="1" x14ac:dyDescent="0.3">
      <c r="A801" s="221"/>
      <c r="B801" s="221"/>
      <c r="C801" s="221"/>
      <c r="D801" s="212"/>
    </row>
    <row r="802" spans="1:4" ht="20.25" customHeight="1" x14ac:dyDescent="0.3">
      <c r="A802" s="221"/>
      <c r="B802" s="221"/>
      <c r="C802" s="221"/>
      <c r="D802" s="212"/>
    </row>
    <row r="803" spans="1:4" ht="20.25" customHeight="1" x14ac:dyDescent="0.3">
      <c r="A803" s="221"/>
      <c r="B803" s="221"/>
      <c r="C803" s="221"/>
      <c r="D803" s="212"/>
    </row>
    <row r="804" spans="1:4" ht="20.25" customHeight="1" x14ac:dyDescent="0.3">
      <c r="A804" s="221"/>
      <c r="B804" s="221"/>
      <c r="C804" s="221"/>
      <c r="D804" s="212"/>
    </row>
    <row r="805" spans="1:4" ht="20.25" customHeight="1" x14ac:dyDescent="0.3">
      <c r="A805" s="221"/>
      <c r="B805" s="221"/>
      <c r="C805" s="221"/>
      <c r="D805" s="212"/>
    </row>
    <row r="806" spans="1:4" ht="20.25" customHeight="1" x14ac:dyDescent="0.3">
      <c r="A806" s="221"/>
      <c r="B806" s="221"/>
      <c r="C806" s="221"/>
      <c r="D806" s="212"/>
    </row>
    <row r="807" spans="1:4" ht="20.25" customHeight="1" x14ac:dyDescent="0.3">
      <c r="A807" s="221"/>
      <c r="B807" s="221"/>
      <c r="C807" s="221"/>
      <c r="D807" s="212"/>
    </row>
    <row r="808" spans="1:4" ht="20.25" customHeight="1" x14ac:dyDescent="0.3">
      <c r="A808" s="221"/>
      <c r="B808" s="221"/>
      <c r="C808" s="221"/>
      <c r="D808" s="212"/>
    </row>
    <row r="809" spans="1:4" ht="20.25" customHeight="1" x14ac:dyDescent="0.3">
      <c r="A809" s="221"/>
      <c r="B809" s="221"/>
      <c r="C809" s="221"/>
      <c r="D809" s="212"/>
    </row>
    <row r="810" spans="1:4" ht="20.25" customHeight="1" x14ac:dyDescent="0.3">
      <c r="A810" s="221"/>
      <c r="B810" s="221"/>
      <c r="C810" s="221"/>
      <c r="D810" s="212"/>
    </row>
    <row r="811" spans="1:4" ht="20.25" customHeight="1" x14ac:dyDescent="0.3">
      <c r="A811" s="221"/>
      <c r="B811" s="221"/>
      <c r="C811" s="221"/>
      <c r="D811" s="212"/>
    </row>
    <row r="812" spans="1:4" ht="20.25" customHeight="1" x14ac:dyDescent="0.3">
      <c r="A812" s="221"/>
      <c r="B812" s="221"/>
      <c r="C812" s="221"/>
      <c r="D812" s="212"/>
    </row>
    <row r="813" spans="1:4" ht="20.25" customHeight="1" x14ac:dyDescent="0.3">
      <c r="A813" s="221"/>
      <c r="B813" s="221"/>
      <c r="C813" s="221"/>
      <c r="D813" s="212"/>
    </row>
    <row r="814" spans="1:4" ht="20.25" customHeight="1" x14ac:dyDescent="0.3">
      <c r="A814" s="221"/>
      <c r="B814" s="221"/>
      <c r="C814" s="221"/>
      <c r="D814" s="212"/>
    </row>
    <row r="815" spans="1:4" ht="20.25" customHeight="1" x14ac:dyDescent="0.3">
      <c r="A815" s="221"/>
      <c r="B815" s="221"/>
      <c r="C815" s="221"/>
      <c r="D815" s="212"/>
    </row>
    <row r="816" spans="1:4" ht="20.25" customHeight="1" x14ac:dyDescent="0.3">
      <c r="A816" s="221"/>
      <c r="B816" s="221"/>
      <c r="C816" s="221"/>
      <c r="D816" s="212"/>
    </row>
    <row r="817" spans="1:4" ht="20.25" customHeight="1" x14ac:dyDescent="0.3">
      <c r="A817" s="221"/>
      <c r="B817" s="221"/>
      <c r="C817" s="221"/>
      <c r="D817" s="212"/>
    </row>
    <row r="818" spans="1:4" ht="20.25" customHeight="1" x14ac:dyDescent="0.3">
      <c r="A818" s="221"/>
      <c r="B818" s="221"/>
      <c r="C818" s="221"/>
      <c r="D818" s="212"/>
    </row>
    <row r="819" spans="1:4" ht="20.25" customHeight="1" x14ac:dyDescent="0.3">
      <c r="A819" s="221"/>
      <c r="B819" s="221"/>
      <c r="C819" s="221"/>
      <c r="D819" s="212"/>
    </row>
    <row r="820" spans="1:4" ht="20.25" customHeight="1" x14ac:dyDescent="0.3">
      <c r="A820" s="221"/>
      <c r="B820" s="221"/>
      <c r="C820" s="221"/>
      <c r="D820" s="212"/>
    </row>
    <row r="821" spans="1:4" ht="20.25" customHeight="1" x14ac:dyDescent="0.3">
      <c r="A821" s="221"/>
      <c r="B821" s="221"/>
      <c r="C821" s="221"/>
      <c r="D821" s="212"/>
    </row>
    <row r="822" spans="1:4" ht="20.25" customHeight="1" x14ac:dyDescent="0.3">
      <c r="A822" s="221"/>
      <c r="B822" s="221"/>
      <c r="C822" s="221"/>
      <c r="D822" s="212"/>
    </row>
    <row r="823" spans="1:4" ht="20.25" customHeight="1" x14ac:dyDescent="0.3">
      <c r="A823" s="221"/>
      <c r="B823" s="221"/>
      <c r="C823" s="221"/>
      <c r="D823" s="212"/>
    </row>
    <row r="824" spans="1:4" ht="20.25" customHeight="1" x14ac:dyDescent="0.3">
      <c r="A824" s="221"/>
      <c r="B824" s="221"/>
      <c r="C824" s="221"/>
      <c r="D824" s="212"/>
    </row>
    <row r="825" spans="1:4" ht="20.25" customHeight="1" x14ac:dyDescent="0.3">
      <c r="A825" s="221"/>
      <c r="B825" s="221"/>
      <c r="C825" s="221"/>
      <c r="D825" s="212"/>
    </row>
    <row r="826" spans="1:4" ht="20.25" customHeight="1" x14ac:dyDescent="0.3">
      <c r="A826" s="221"/>
      <c r="B826" s="221"/>
      <c r="C826" s="221"/>
      <c r="D826" s="212"/>
    </row>
    <row r="827" spans="1:4" ht="20.25" customHeight="1" x14ac:dyDescent="0.3">
      <c r="A827" s="221"/>
      <c r="B827" s="221"/>
      <c r="C827" s="221"/>
      <c r="D827" s="212"/>
    </row>
    <row r="828" spans="1:4" ht="20.25" customHeight="1" x14ac:dyDescent="0.3">
      <c r="A828" s="221"/>
      <c r="B828" s="221"/>
      <c r="C828" s="221"/>
      <c r="D828" s="212"/>
    </row>
    <row r="829" spans="1:4" ht="20.25" customHeight="1" x14ac:dyDescent="0.3">
      <c r="A829" s="221"/>
      <c r="B829" s="221"/>
      <c r="C829" s="221"/>
      <c r="D829" s="212"/>
    </row>
    <row r="830" spans="1:4" ht="20.25" customHeight="1" x14ac:dyDescent="0.3">
      <c r="A830" s="221"/>
      <c r="B830" s="221"/>
      <c r="C830" s="221"/>
      <c r="D830" s="212"/>
    </row>
    <row r="831" spans="1:4" ht="20.25" customHeight="1" x14ac:dyDescent="0.3">
      <c r="A831" s="221"/>
      <c r="B831" s="221"/>
      <c r="C831" s="221"/>
      <c r="D831" s="212"/>
    </row>
    <row r="832" spans="1:4" ht="20.25" customHeight="1" x14ac:dyDescent="0.3">
      <c r="A832" s="221"/>
      <c r="B832" s="221"/>
      <c r="C832" s="221"/>
      <c r="D832" s="212"/>
    </row>
    <row r="833" spans="1:4" ht="20.25" customHeight="1" x14ac:dyDescent="0.3">
      <c r="A833" s="221"/>
      <c r="B833" s="221"/>
      <c r="C833" s="221"/>
      <c r="D833" s="212"/>
    </row>
    <row r="834" spans="1:4" ht="20.25" customHeight="1" x14ac:dyDescent="0.3">
      <c r="A834" s="221"/>
      <c r="B834" s="221"/>
      <c r="C834" s="221"/>
      <c r="D834" s="212"/>
    </row>
    <row r="835" spans="1:4" ht="20.25" customHeight="1" x14ac:dyDescent="0.3">
      <c r="A835" s="221"/>
      <c r="B835" s="221"/>
      <c r="C835" s="221"/>
      <c r="D835" s="212"/>
    </row>
    <row r="836" spans="1:4" ht="20.25" customHeight="1" x14ac:dyDescent="0.3">
      <c r="A836" s="221"/>
      <c r="B836" s="221"/>
      <c r="C836" s="221"/>
      <c r="D836" s="212"/>
    </row>
    <row r="837" spans="1:4" ht="20.25" customHeight="1" x14ac:dyDescent="0.3">
      <c r="A837" s="221"/>
      <c r="B837" s="221"/>
      <c r="C837" s="221"/>
      <c r="D837" s="212"/>
    </row>
    <row r="838" spans="1:4" ht="20.25" customHeight="1" x14ac:dyDescent="0.3">
      <c r="A838" s="221"/>
      <c r="B838" s="221"/>
      <c r="C838" s="221"/>
      <c r="D838" s="212"/>
    </row>
    <row r="839" spans="1:4" ht="20.25" customHeight="1" x14ac:dyDescent="0.3">
      <c r="A839" s="221"/>
      <c r="B839" s="221"/>
      <c r="C839" s="221"/>
      <c r="D839" s="212"/>
    </row>
    <row r="840" spans="1:4" ht="20.25" customHeight="1" x14ac:dyDescent="0.3">
      <c r="A840" s="221"/>
      <c r="B840" s="221"/>
      <c r="C840" s="221"/>
      <c r="D840" s="212"/>
    </row>
    <row r="841" spans="1:4" ht="20.25" customHeight="1" x14ac:dyDescent="0.3">
      <c r="A841" s="221"/>
      <c r="B841" s="221"/>
      <c r="C841" s="221"/>
      <c r="D841" s="212"/>
    </row>
    <row r="842" spans="1:4" ht="20.25" customHeight="1" x14ac:dyDescent="0.3">
      <c r="A842" s="221"/>
      <c r="B842" s="221"/>
      <c r="C842" s="221"/>
      <c r="D842" s="212"/>
    </row>
    <row r="843" spans="1:4" ht="20.25" customHeight="1" x14ac:dyDescent="0.3">
      <c r="A843" s="221"/>
      <c r="B843" s="221"/>
      <c r="C843" s="221"/>
      <c r="D843" s="212"/>
    </row>
    <row r="844" spans="1:4" ht="20.25" customHeight="1" x14ac:dyDescent="0.3">
      <c r="A844" s="221"/>
      <c r="B844" s="221"/>
      <c r="C844" s="221"/>
      <c r="D844" s="212"/>
    </row>
    <row r="845" spans="1:4" ht="20.25" customHeight="1" x14ac:dyDescent="0.3">
      <c r="A845" s="221"/>
      <c r="B845" s="221"/>
      <c r="C845" s="221"/>
      <c r="D845" s="212"/>
    </row>
    <row r="846" spans="1:4" ht="20.25" customHeight="1" x14ac:dyDescent="0.3">
      <c r="A846" s="221"/>
      <c r="B846" s="221"/>
      <c r="C846" s="221"/>
      <c r="D846" s="212"/>
    </row>
    <row r="847" spans="1:4" ht="20.25" customHeight="1" x14ac:dyDescent="0.3">
      <c r="A847" s="221"/>
      <c r="B847" s="221"/>
      <c r="C847" s="221"/>
      <c r="D847" s="212"/>
    </row>
    <row r="848" spans="1:4" ht="20.25" customHeight="1" x14ac:dyDescent="0.3">
      <c r="A848" s="221"/>
      <c r="B848" s="221"/>
      <c r="C848" s="221"/>
      <c r="D848" s="212"/>
    </row>
    <row r="849" spans="1:4" ht="20.25" customHeight="1" x14ac:dyDescent="0.3">
      <c r="A849" s="221"/>
      <c r="B849" s="221"/>
      <c r="C849" s="221"/>
      <c r="D849" s="212"/>
    </row>
    <row r="850" spans="1:4" ht="20.25" customHeight="1" x14ac:dyDescent="0.3">
      <c r="A850" s="221"/>
      <c r="B850" s="221"/>
      <c r="C850" s="221"/>
      <c r="D850" s="212"/>
    </row>
    <row r="851" spans="1:4" ht="20.25" customHeight="1" x14ac:dyDescent="0.3">
      <c r="A851" s="221"/>
      <c r="B851" s="221"/>
      <c r="C851" s="221"/>
      <c r="D851" s="212"/>
    </row>
    <row r="852" spans="1:4" ht="20.25" customHeight="1" x14ac:dyDescent="0.3">
      <c r="A852" s="221"/>
      <c r="B852" s="221"/>
      <c r="C852" s="221"/>
      <c r="D852" s="212"/>
    </row>
    <row r="853" spans="1:4" ht="20.25" customHeight="1" x14ac:dyDescent="0.3">
      <c r="A853" s="221"/>
      <c r="B853" s="221"/>
      <c r="C853" s="221"/>
      <c r="D853" s="212"/>
    </row>
    <row r="854" spans="1:4" ht="20.25" customHeight="1" x14ac:dyDescent="0.3">
      <c r="A854" s="221"/>
      <c r="B854" s="221"/>
      <c r="C854" s="221"/>
      <c r="D854" s="212"/>
    </row>
    <row r="855" spans="1:4" ht="20.25" customHeight="1" x14ac:dyDescent="0.3">
      <c r="A855" s="221"/>
      <c r="B855" s="221"/>
      <c r="C855" s="221"/>
      <c r="D855" s="212"/>
    </row>
    <row r="856" spans="1:4" ht="20.25" customHeight="1" x14ac:dyDescent="0.3">
      <c r="A856" s="221"/>
      <c r="B856" s="221"/>
      <c r="C856" s="221"/>
      <c r="D856" s="212"/>
    </row>
    <row r="857" spans="1:4" ht="20.25" customHeight="1" x14ac:dyDescent="0.3">
      <c r="A857" s="221"/>
      <c r="B857" s="221"/>
      <c r="C857" s="221"/>
      <c r="D857" s="212"/>
    </row>
    <row r="858" spans="1:4" ht="20.25" customHeight="1" x14ac:dyDescent="0.3">
      <c r="A858" s="221"/>
      <c r="B858" s="221"/>
      <c r="C858" s="221"/>
      <c r="D858" s="212"/>
    </row>
    <row r="859" spans="1:4" ht="20.25" customHeight="1" x14ac:dyDescent="0.3">
      <c r="A859" s="221"/>
      <c r="B859" s="221"/>
      <c r="C859" s="221"/>
      <c r="D859" s="212"/>
    </row>
    <row r="860" spans="1:4" ht="20.25" customHeight="1" x14ac:dyDescent="0.3">
      <c r="A860" s="221"/>
      <c r="B860" s="221"/>
      <c r="C860" s="221"/>
      <c r="D860" s="212"/>
    </row>
    <row r="861" spans="1:4" ht="20.25" customHeight="1" x14ac:dyDescent="0.3">
      <c r="A861" s="221"/>
      <c r="B861" s="221"/>
      <c r="C861" s="221"/>
      <c r="D861" s="212"/>
    </row>
    <row r="862" spans="1:4" ht="20.25" customHeight="1" x14ac:dyDescent="0.3">
      <c r="A862" s="221"/>
      <c r="B862" s="221"/>
      <c r="C862" s="221"/>
      <c r="D862" s="212"/>
    </row>
    <row r="863" spans="1:4" ht="20.25" customHeight="1" x14ac:dyDescent="0.3">
      <c r="A863" s="221"/>
      <c r="B863" s="221"/>
      <c r="C863" s="221"/>
      <c r="D863" s="212"/>
    </row>
    <row r="864" spans="1:4" ht="20.25" customHeight="1" x14ac:dyDescent="0.3">
      <c r="A864" s="221"/>
      <c r="B864" s="221"/>
      <c r="C864" s="221"/>
      <c r="D864" s="212"/>
    </row>
    <row r="865" spans="1:4" ht="20.25" customHeight="1" x14ac:dyDescent="0.3">
      <c r="A865" s="221"/>
      <c r="B865" s="221"/>
      <c r="C865" s="221"/>
      <c r="D865" s="212"/>
    </row>
    <row r="866" spans="1:4" ht="20.25" customHeight="1" x14ac:dyDescent="0.3">
      <c r="A866" s="221"/>
      <c r="B866" s="221"/>
      <c r="C866" s="221"/>
      <c r="D866" s="212"/>
    </row>
    <row r="867" spans="1:4" ht="20.25" customHeight="1" x14ac:dyDescent="0.3">
      <c r="A867" s="221"/>
      <c r="B867" s="221"/>
      <c r="C867" s="221"/>
      <c r="D867" s="212"/>
    </row>
    <row r="868" spans="1:4" ht="20.25" customHeight="1" x14ac:dyDescent="0.3">
      <c r="A868" s="221"/>
      <c r="B868" s="221"/>
      <c r="C868" s="221"/>
      <c r="D868" s="212"/>
    </row>
    <row r="869" spans="1:4" ht="20.25" customHeight="1" x14ac:dyDescent="0.3">
      <c r="A869" s="221"/>
      <c r="B869" s="221"/>
      <c r="C869" s="221"/>
      <c r="D869" s="212"/>
    </row>
    <row r="870" spans="1:4" ht="20.25" customHeight="1" x14ac:dyDescent="0.3">
      <c r="A870" s="221"/>
      <c r="B870" s="221"/>
      <c r="C870" s="221"/>
      <c r="D870" s="212"/>
    </row>
    <row r="871" spans="1:4" ht="20.25" customHeight="1" x14ac:dyDescent="0.3">
      <c r="A871" s="221"/>
      <c r="B871" s="221"/>
      <c r="C871" s="221"/>
      <c r="D871" s="212"/>
    </row>
    <row r="872" spans="1:4" ht="20.25" customHeight="1" x14ac:dyDescent="0.3">
      <c r="A872" s="221"/>
      <c r="B872" s="221"/>
      <c r="C872" s="221"/>
      <c r="D872" s="212"/>
    </row>
    <row r="873" spans="1:4" ht="20.25" customHeight="1" x14ac:dyDescent="0.3">
      <c r="A873" s="221"/>
      <c r="B873" s="221"/>
      <c r="C873" s="221"/>
      <c r="D873" s="212"/>
    </row>
    <row r="874" spans="1:4" ht="20.25" customHeight="1" x14ac:dyDescent="0.3">
      <c r="A874" s="221"/>
      <c r="B874" s="221"/>
      <c r="C874" s="221"/>
      <c r="D874" s="212"/>
    </row>
    <row r="875" spans="1:4" ht="20.25" customHeight="1" x14ac:dyDescent="0.3">
      <c r="A875" s="221"/>
      <c r="B875" s="221"/>
      <c r="C875" s="221"/>
      <c r="D875" s="212"/>
    </row>
    <row r="876" spans="1:4" ht="20.25" customHeight="1" x14ac:dyDescent="0.3">
      <c r="A876" s="221"/>
      <c r="B876" s="221"/>
      <c r="C876" s="221"/>
      <c r="D876" s="212"/>
    </row>
    <row r="877" spans="1:4" ht="20.25" customHeight="1" x14ac:dyDescent="0.3">
      <c r="A877" s="221"/>
      <c r="B877" s="221"/>
      <c r="C877" s="221"/>
      <c r="D877" s="212"/>
    </row>
    <row r="878" spans="1:4" ht="20.25" customHeight="1" x14ac:dyDescent="0.3">
      <c r="A878" s="221"/>
      <c r="B878" s="221"/>
      <c r="C878" s="221"/>
      <c r="D878" s="212"/>
    </row>
    <row r="879" spans="1:4" ht="20.25" customHeight="1" x14ac:dyDescent="0.3">
      <c r="A879" s="221"/>
      <c r="B879" s="221"/>
      <c r="C879" s="221"/>
      <c r="D879" s="212"/>
    </row>
    <row r="880" spans="1:4" ht="20.25" customHeight="1" x14ac:dyDescent="0.3">
      <c r="A880" s="221"/>
      <c r="B880" s="221"/>
      <c r="C880" s="221"/>
      <c r="D880" s="212"/>
    </row>
    <row r="881" spans="1:4" ht="20.25" customHeight="1" x14ac:dyDescent="0.3">
      <c r="A881" s="221"/>
      <c r="B881" s="221"/>
      <c r="C881" s="221"/>
      <c r="D881" s="212"/>
    </row>
    <row r="882" spans="1:4" ht="20.25" customHeight="1" x14ac:dyDescent="0.3">
      <c r="A882" s="221"/>
      <c r="B882" s="221"/>
      <c r="C882" s="221"/>
      <c r="D882" s="212"/>
    </row>
    <row r="883" spans="1:4" ht="20.25" customHeight="1" x14ac:dyDescent="0.3">
      <c r="A883" s="221"/>
      <c r="B883" s="221"/>
      <c r="C883" s="221"/>
      <c r="D883" s="212"/>
    </row>
    <row r="884" spans="1:4" ht="20.25" customHeight="1" x14ac:dyDescent="0.3">
      <c r="A884" s="221"/>
      <c r="B884" s="221"/>
      <c r="C884" s="221"/>
      <c r="D884" s="212"/>
    </row>
    <row r="885" spans="1:4" ht="20.25" customHeight="1" x14ac:dyDescent="0.3">
      <c r="A885" s="221"/>
      <c r="B885" s="221"/>
      <c r="C885" s="221"/>
      <c r="D885" s="212"/>
    </row>
    <row r="886" spans="1:4" ht="20.25" customHeight="1" x14ac:dyDescent="0.3">
      <c r="A886" s="221"/>
      <c r="B886" s="221"/>
      <c r="C886" s="221"/>
      <c r="D886" s="212"/>
    </row>
    <row r="887" spans="1:4" ht="20.25" customHeight="1" x14ac:dyDescent="0.3">
      <c r="A887" s="221"/>
      <c r="B887" s="221"/>
      <c r="C887" s="221"/>
      <c r="D887" s="212"/>
    </row>
    <row r="888" spans="1:4" ht="20.25" customHeight="1" x14ac:dyDescent="0.3">
      <c r="A888" s="221"/>
      <c r="B888" s="221"/>
      <c r="C888" s="221"/>
      <c r="D888" s="212"/>
    </row>
    <row r="889" spans="1:4" ht="20.25" customHeight="1" x14ac:dyDescent="0.3">
      <c r="A889" s="221"/>
      <c r="B889" s="221"/>
      <c r="C889" s="221"/>
      <c r="D889" s="212"/>
    </row>
    <row r="890" spans="1:4" ht="20.25" customHeight="1" x14ac:dyDescent="0.3">
      <c r="A890" s="221"/>
      <c r="B890" s="221"/>
      <c r="C890" s="221"/>
      <c r="D890" s="212"/>
    </row>
    <row r="891" spans="1:4" ht="20.25" customHeight="1" x14ac:dyDescent="0.3">
      <c r="A891" s="221"/>
      <c r="B891" s="221"/>
      <c r="C891" s="221"/>
      <c r="D891" s="212"/>
    </row>
    <row r="892" spans="1:4" ht="20.25" customHeight="1" x14ac:dyDescent="0.3">
      <c r="A892" s="221"/>
      <c r="B892" s="221"/>
      <c r="C892" s="221"/>
      <c r="D892" s="212"/>
    </row>
    <row r="893" spans="1:4" ht="20.25" customHeight="1" x14ac:dyDescent="0.3">
      <c r="A893" s="221"/>
      <c r="B893" s="221"/>
      <c r="C893" s="221"/>
      <c r="D893" s="212"/>
    </row>
    <row r="894" spans="1:4" ht="20.25" customHeight="1" x14ac:dyDescent="0.3">
      <c r="A894" s="221"/>
      <c r="B894" s="221"/>
      <c r="C894" s="221"/>
      <c r="D894" s="212"/>
    </row>
    <row r="895" spans="1:4" ht="20.25" customHeight="1" x14ac:dyDescent="0.3">
      <c r="A895" s="221"/>
      <c r="B895" s="221"/>
      <c r="C895" s="221"/>
      <c r="D895" s="212"/>
    </row>
    <row r="896" spans="1:4" ht="20.25" customHeight="1" x14ac:dyDescent="0.3">
      <c r="A896" s="221"/>
      <c r="B896" s="221"/>
      <c r="C896" s="221"/>
      <c r="D896" s="212"/>
    </row>
    <row r="897" spans="1:4" ht="20.25" customHeight="1" x14ac:dyDescent="0.3">
      <c r="A897" s="221"/>
      <c r="B897" s="221"/>
      <c r="C897" s="221"/>
      <c r="D897" s="212"/>
    </row>
    <row r="898" spans="1:4" ht="20.25" customHeight="1" x14ac:dyDescent="0.3">
      <c r="A898" s="221"/>
      <c r="B898" s="221"/>
      <c r="C898" s="221"/>
      <c r="D898" s="212"/>
    </row>
    <row r="899" spans="1:4" ht="20.25" customHeight="1" x14ac:dyDescent="0.3">
      <c r="A899" s="221"/>
      <c r="B899" s="221"/>
      <c r="C899" s="221"/>
      <c r="D899" s="212"/>
    </row>
    <row r="900" spans="1:4" ht="20.25" customHeight="1" x14ac:dyDescent="0.3">
      <c r="A900" s="221"/>
      <c r="B900" s="221"/>
      <c r="C900" s="221"/>
      <c r="D900" s="212"/>
    </row>
    <row r="901" spans="1:4" ht="20.25" customHeight="1" x14ac:dyDescent="0.3">
      <c r="A901" s="221"/>
      <c r="B901" s="221"/>
      <c r="C901" s="221"/>
      <c r="D901" s="212"/>
    </row>
    <row r="902" spans="1:4" ht="20.25" customHeight="1" x14ac:dyDescent="0.3">
      <c r="A902" s="221"/>
      <c r="B902" s="221"/>
      <c r="C902" s="221"/>
      <c r="D902" s="212"/>
    </row>
    <row r="903" spans="1:4" ht="20.25" customHeight="1" x14ac:dyDescent="0.3">
      <c r="A903" s="221"/>
      <c r="B903" s="221"/>
      <c r="C903" s="221"/>
      <c r="D903" s="212"/>
    </row>
    <row r="904" spans="1:4" ht="20.25" customHeight="1" x14ac:dyDescent="0.3">
      <c r="A904" s="221"/>
      <c r="B904" s="221"/>
      <c r="C904" s="221"/>
      <c r="D904" s="212"/>
    </row>
    <row r="905" spans="1:4" ht="20.25" customHeight="1" x14ac:dyDescent="0.3">
      <c r="A905" s="221"/>
      <c r="B905" s="221"/>
      <c r="C905" s="221"/>
      <c r="D905" s="212"/>
    </row>
    <row r="906" spans="1:4" ht="20.25" customHeight="1" x14ac:dyDescent="0.3">
      <c r="A906" s="221"/>
      <c r="B906" s="221"/>
      <c r="C906" s="221"/>
      <c r="D906" s="212"/>
    </row>
    <row r="907" spans="1:4" ht="20.25" customHeight="1" x14ac:dyDescent="0.3">
      <c r="A907" s="221"/>
      <c r="B907" s="221"/>
      <c r="C907" s="221"/>
      <c r="D907" s="212"/>
    </row>
    <row r="908" spans="1:4" ht="20.25" customHeight="1" x14ac:dyDescent="0.3">
      <c r="A908" s="221"/>
      <c r="B908" s="221"/>
      <c r="C908" s="221"/>
      <c r="D908" s="212"/>
    </row>
    <row r="909" spans="1:4" ht="20.25" customHeight="1" x14ac:dyDescent="0.3">
      <c r="A909" s="221"/>
      <c r="B909" s="221"/>
      <c r="C909" s="221"/>
      <c r="D909" s="212"/>
    </row>
    <row r="910" spans="1:4" ht="20.25" customHeight="1" x14ac:dyDescent="0.3">
      <c r="A910" s="221"/>
      <c r="B910" s="221"/>
      <c r="C910" s="221"/>
      <c r="D910" s="212"/>
    </row>
    <row r="911" spans="1:4" ht="20.25" customHeight="1" x14ac:dyDescent="0.3">
      <c r="A911" s="221"/>
      <c r="B911" s="221"/>
      <c r="C911" s="221"/>
      <c r="D911" s="212"/>
    </row>
    <row r="912" spans="1:4" ht="20.25" customHeight="1" x14ac:dyDescent="0.3">
      <c r="A912" s="221"/>
      <c r="B912" s="221"/>
      <c r="C912" s="221"/>
      <c r="D912" s="212"/>
    </row>
    <row r="913" spans="1:4" ht="20.25" customHeight="1" x14ac:dyDescent="0.3">
      <c r="A913" s="221"/>
      <c r="B913" s="221"/>
      <c r="C913" s="221"/>
      <c r="D913" s="212"/>
    </row>
    <row r="914" spans="1:4" ht="20.25" customHeight="1" x14ac:dyDescent="0.3">
      <c r="A914" s="221"/>
      <c r="B914" s="221"/>
      <c r="C914" s="221"/>
      <c r="D914" s="212"/>
    </row>
    <row r="915" spans="1:4" ht="20.25" customHeight="1" x14ac:dyDescent="0.3">
      <c r="A915" s="221"/>
      <c r="B915" s="221"/>
      <c r="C915" s="221"/>
      <c r="D915" s="212"/>
    </row>
    <row r="916" spans="1:4" ht="20.25" customHeight="1" x14ac:dyDescent="0.3">
      <c r="A916" s="221"/>
      <c r="B916" s="221"/>
      <c r="C916" s="221"/>
      <c r="D916" s="212"/>
    </row>
    <row r="917" spans="1:4" ht="20.25" customHeight="1" x14ac:dyDescent="0.3">
      <c r="A917" s="221"/>
      <c r="B917" s="221"/>
      <c r="C917" s="221"/>
      <c r="D917" s="212"/>
    </row>
    <row r="918" spans="1:4" ht="20.25" customHeight="1" x14ac:dyDescent="0.3">
      <c r="A918" s="221"/>
      <c r="B918" s="221"/>
      <c r="C918" s="221"/>
      <c r="D918" s="212"/>
    </row>
    <row r="919" spans="1:4" ht="20.25" customHeight="1" x14ac:dyDescent="0.3">
      <c r="A919" s="221"/>
      <c r="B919" s="221"/>
      <c r="C919" s="221"/>
      <c r="D919" s="212"/>
    </row>
    <row r="920" spans="1:4" ht="20.25" customHeight="1" x14ac:dyDescent="0.3">
      <c r="A920" s="221"/>
      <c r="B920" s="221"/>
      <c r="C920" s="221"/>
      <c r="D920" s="212"/>
    </row>
    <row r="921" spans="1:4" ht="20.25" customHeight="1" x14ac:dyDescent="0.3">
      <c r="A921" s="221"/>
      <c r="B921" s="221"/>
      <c r="C921" s="221"/>
      <c r="D921" s="212"/>
    </row>
    <row r="922" spans="1:4" ht="20.25" customHeight="1" x14ac:dyDescent="0.3">
      <c r="A922" s="221"/>
      <c r="B922" s="221"/>
      <c r="C922" s="221"/>
      <c r="D922" s="212"/>
    </row>
    <row r="923" spans="1:4" ht="20.25" customHeight="1" x14ac:dyDescent="0.3">
      <c r="A923" s="221"/>
      <c r="B923" s="221"/>
      <c r="C923" s="221"/>
      <c r="D923" s="212"/>
    </row>
    <row r="924" spans="1:4" ht="20.25" customHeight="1" x14ac:dyDescent="0.3">
      <c r="A924" s="221"/>
      <c r="B924" s="221"/>
      <c r="C924" s="221"/>
      <c r="D924" s="212"/>
    </row>
    <row r="925" spans="1:4" ht="20.25" customHeight="1" x14ac:dyDescent="0.3">
      <c r="A925" s="221"/>
      <c r="B925" s="221"/>
      <c r="C925" s="221"/>
      <c r="D925" s="212"/>
    </row>
    <row r="926" spans="1:4" ht="20.25" customHeight="1" x14ac:dyDescent="0.3">
      <c r="A926" s="221"/>
      <c r="B926" s="221"/>
      <c r="C926" s="221"/>
      <c r="D926" s="212"/>
    </row>
    <row r="927" spans="1:4" ht="20.25" customHeight="1" x14ac:dyDescent="0.3">
      <c r="A927" s="221"/>
      <c r="B927" s="221"/>
      <c r="C927" s="221"/>
      <c r="D927" s="212"/>
    </row>
    <row r="928" spans="1:4" ht="20.25" customHeight="1" x14ac:dyDescent="0.3">
      <c r="A928" s="221"/>
      <c r="B928" s="221"/>
      <c r="C928" s="221"/>
      <c r="D928" s="212"/>
    </row>
    <row r="929" spans="1:4" ht="20.25" customHeight="1" x14ac:dyDescent="0.3">
      <c r="A929" s="221"/>
      <c r="B929" s="221"/>
      <c r="C929" s="221"/>
      <c r="D929" s="212"/>
    </row>
    <row r="930" spans="1:4" ht="20.25" customHeight="1" x14ac:dyDescent="0.3">
      <c r="A930" s="221"/>
      <c r="B930" s="221"/>
      <c r="C930" s="221"/>
      <c r="D930" s="212"/>
    </row>
    <row r="931" spans="1:4" ht="20.25" customHeight="1" x14ac:dyDescent="0.3">
      <c r="A931" s="221"/>
      <c r="B931" s="221"/>
      <c r="C931" s="221"/>
      <c r="D931" s="212"/>
    </row>
    <row r="932" spans="1:4" ht="20.25" customHeight="1" x14ac:dyDescent="0.3">
      <c r="A932" s="221"/>
      <c r="B932" s="221"/>
      <c r="C932" s="221"/>
      <c r="D932" s="212"/>
    </row>
    <row r="933" spans="1:4" ht="20.25" customHeight="1" x14ac:dyDescent="0.3">
      <c r="A933" s="221"/>
      <c r="B933" s="221"/>
      <c r="C933" s="221"/>
      <c r="D933" s="212"/>
    </row>
    <row r="934" spans="1:4" ht="20.25" customHeight="1" x14ac:dyDescent="0.3">
      <c r="A934" s="221"/>
      <c r="B934" s="221"/>
      <c r="C934" s="221"/>
      <c r="D934" s="212"/>
    </row>
    <row r="935" spans="1:4" ht="20.25" customHeight="1" x14ac:dyDescent="0.3">
      <c r="A935" s="221"/>
      <c r="B935" s="221"/>
      <c r="C935" s="221"/>
      <c r="D935" s="212"/>
    </row>
    <row r="936" spans="1:4" ht="20.25" customHeight="1" x14ac:dyDescent="0.3">
      <c r="A936" s="221"/>
      <c r="B936" s="221"/>
      <c r="C936" s="221"/>
      <c r="D936" s="212"/>
    </row>
    <row r="937" spans="1:4" ht="20.25" customHeight="1" x14ac:dyDescent="0.3">
      <c r="A937" s="221"/>
      <c r="B937" s="221"/>
      <c r="C937" s="221"/>
      <c r="D937" s="212"/>
    </row>
    <row r="938" spans="1:4" ht="20.25" customHeight="1" x14ac:dyDescent="0.3">
      <c r="A938" s="221"/>
      <c r="B938" s="221"/>
      <c r="C938" s="221"/>
      <c r="D938" s="212"/>
    </row>
    <row r="939" spans="1:4" ht="20.25" customHeight="1" x14ac:dyDescent="0.3">
      <c r="A939" s="221"/>
      <c r="B939" s="221"/>
      <c r="C939" s="221"/>
      <c r="D939" s="212"/>
    </row>
    <row r="940" spans="1:4" ht="20.25" customHeight="1" x14ac:dyDescent="0.3">
      <c r="A940" s="221"/>
      <c r="B940" s="221"/>
      <c r="C940" s="221"/>
      <c r="D940" s="212"/>
    </row>
    <row r="941" spans="1:4" ht="20.25" customHeight="1" x14ac:dyDescent="0.3">
      <c r="A941" s="221"/>
      <c r="B941" s="221"/>
      <c r="C941" s="221"/>
      <c r="D941" s="212"/>
    </row>
    <row r="942" spans="1:4" ht="20.25" customHeight="1" x14ac:dyDescent="0.3">
      <c r="A942" s="221"/>
      <c r="B942" s="221"/>
      <c r="C942" s="221"/>
      <c r="D942" s="212"/>
    </row>
    <row r="943" spans="1:4" ht="20.25" customHeight="1" x14ac:dyDescent="0.3">
      <c r="A943" s="221"/>
      <c r="B943" s="221"/>
      <c r="C943" s="221"/>
      <c r="D943" s="212"/>
    </row>
    <row r="944" spans="1:4" ht="20.25" customHeight="1" x14ac:dyDescent="0.3">
      <c r="A944" s="221"/>
      <c r="B944" s="221"/>
      <c r="C944" s="221"/>
      <c r="D944" s="212"/>
    </row>
    <row r="945" spans="1:4" ht="20.25" customHeight="1" x14ac:dyDescent="0.3">
      <c r="A945" s="221"/>
      <c r="B945" s="221"/>
      <c r="C945" s="221"/>
      <c r="D945" s="212"/>
    </row>
    <row r="946" spans="1:4" ht="20.25" customHeight="1" x14ac:dyDescent="0.3">
      <c r="A946" s="221"/>
      <c r="B946" s="221"/>
      <c r="C946" s="221"/>
      <c r="D946" s="212"/>
    </row>
    <row r="947" spans="1:4" ht="20.25" customHeight="1" x14ac:dyDescent="0.3">
      <c r="A947" s="221"/>
      <c r="B947" s="221"/>
      <c r="C947" s="221"/>
      <c r="D947" s="212"/>
    </row>
    <row r="948" spans="1:4" ht="20.25" customHeight="1" x14ac:dyDescent="0.3">
      <c r="A948" s="221"/>
      <c r="B948" s="221"/>
      <c r="C948" s="221"/>
      <c r="D948" s="212"/>
    </row>
    <row r="949" spans="1:4" ht="20.25" customHeight="1" x14ac:dyDescent="0.3">
      <c r="A949" s="221"/>
      <c r="B949" s="221"/>
      <c r="C949" s="221"/>
      <c r="D949" s="212"/>
    </row>
    <row r="950" spans="1:4" ht="20.25" customHeight="1" x14ac:dyDescent="0.3">
      <c r="A950" s="221"/>
      <c r="B950" s="221"/>
      <c r="C950" s="221"/>
      <c r="D950" s="212"/>
    </row>
    <row r="951" spans="1:4" ht="20.25" customHeight="1" x14ac:dyDescent="0.3">
      <c r="A951" s="221"/>
      <c r="B951" s="221"/>
      <c r="C951" s="221"/>
      <c r="D951" s="212"/>
    </row>
    <row r="952" spans="1:4" ht="20.25" customHeight="1" x14ac:dyDescent="0.3">
      <c r="A952" s="221"/>
      <c r="B952" s="221"/>
      <c r="C952" s="221"/>
      <c r="D952" s="212"/>
    </row>
    <row r="953" spans="1:4" ht="20.25" customHeight="1" x14ac:dyDescent="0.3">
      <c r="A953" s="221"/>
      <c r="B953" s="221"/>
      <c r="C953" s="221"/>
      <c r="D953" s="212"/>
    </row>
    <row r="954" spans="1:4" ht="20.25" customHeight="1" x14ac:dyDescent="0.3">
      <c r="A954" s="221"/>
      <c r="B954" s="221"/>
      <c r="C954" s="221"/>
      <c r="D954" s="212"/>
    </row>
    <row r="955" spans="1:4" ht="20.25" customHeight="1" x14ac:dyDescent="0.3">
      <c r="A955" s="221"/>
      <c r="B955" s="221"/>
      <c r="C955" s="221"/>
      <c r="D955" s="212"/>
    </row>
    <row r="956" spans="1:4" ht="20.25" customHeight="1" x14ac:dyDescent="0.3">
      <c r="A956" s="221"/>
      <c r="B956" s="221"/>
      <c r="C956" s="221"/>
      <c r="D956" s="212"/>
    </row>
    <row r="957" spans="1:4" ht="20.25" customHeight="1" x14ac:dyDescent="0.3">
      <c r="A957" s="221"/>
      <c r="B957" s="221"/>
      <c r="C957" s="221"/>
      <c r="D957" s="212"/>
    </row>
    <row r="958" spans="1:4" ht="20.25" customHeight="1" x14ac:dyDescent="0.3">
      <c r="A958" s="221"/>
      <c r="B958" s="221"/>
      <c r="C958" s="221"/>
      <c r="D958" s="212"/>
    </row>
    <row r="959" spans="1:4" ht="20.25" customHeight="1" x14ac:dyDescent="0.3">
      <c r="A959" s="221"/>
      <c r="B959" s="221"/>
      <c r="C959" s="221"/>
      <c r="D959" s="212"/>
    </row>
    <row r="960" spans="1:4" ht="20.25" customHeight="1" x14ac:dyDescent="0.3">
      <c r="A960" s="221"/>
      <c r="B960" s="221"/>
      <c r="C960" s="221"/>
      <c r="D960" s="212"/>
    </row>
    <row r="961" spans="1:4" ht="20.25" customHeight="1" x14ac:dyDescent="0.3">
      <c r="A961" s="221"/>
      <c r="B961" s="221"/>
      <c r="C961" s="221"/>
      <c r="D961" s="212"/>
    </row>
    <row r="962" spans="1:4" ht="20.25" customHeight="1" x14ac:dyDescent="0.3">
      <c r="A962" s="221"/>
      <c r="B962" s="221"/>
      <c r="C962" s="221"/>
      <c r="D962" s="212"/>
    </row>
    <row r="963" spans="1:4" ht="20.25" customHeight="1" x14ac:dyDescent="0.3">
      <c r="A963" s="221"/>
      <c r="B963" s="221"/>
      <c r="C963" s="221"/>
      <c r="D963" s="212"/>
    </row>
    <row r="964" spans="1:4" ht="20.25" customHeight="1" x14ac:dyDescent="0.3">
      <c r="A964" s="221"/>
      <c r="B964" s="221"/>
      <c r="C964" s="221"/>
      <c r="D964" s="212"/>
    </row>
    <row r="965" spans="1:4" ht="20.25" customHeight="1" x14ac:dyDescent="0.3">
      <c r="A965" s="221"/>
      <c r="B965" s="221"/>
      <c r="C965" s="221"/>
      <c r="D965" s="212"/>
    </row>
    <row r="966" spans="1:4" ht="20.25" customHeight="1" x14ac:dyDescent="0.3">
      <c r="A966" s="221"/>
      <c r="B966" s="221"/>
      <c r="C966" s="221"/>
      <c r="D966" s="212"/>
    </row>
    <row r="967" spans="1:4" ht="20.25" customHeight="1" x14ac:dyDescent="0.3">
      <c r="A967" s="221"/>
      <c r="B967" s="221"/>
      <c r="C967" s="221"/>
      <c r="D967" s="212"/>
    </row>
    <row r="968" spans="1:4" ht="20.25" customHeight="1" x14ac:dyDescent="0.3">
      <c r="A968" s="221"/>
      <c r="B968" s="221"/>
      <c r="C968" s="221"/>
      <c r="D968" s="212"/>
    </row>
    <row r="969" spans="1:4" ht="20.25" customHeight="1" x14ac:dyDescent="0.3">
      <c r="A969" s="221"/>
      <c r="B969" s="221"/>
      <c r="C969" s="221"/>
      <c r="D969" s="212"/>
    </row>
    <row r="970" spans="1:4" ht="20.25" customHeight="1" x14ac:dyDescent="0.3">
      <c r="A970" s="221"/>
      <c r="B970" s="221"/>
      <c r="C970" s="221"/>
      <c r="D970" s="212"/>
    </row>
    <row r="971" spans="1:4" ht="20.25" customHeight="1" x14ac:dyDescent="0.3">
      <c r="A971" s="221"/>
      <c r="B971" s="221"/>
      <c r="C971" s="221"/>
      <c r="D971" s="212"/>
    </row>
    <row r="972" spans="1:4" ht="20.25" customHeight="1" x14ac:dyDescent="0.3">
      <c r="A972" s="221"/>
      <c r="B972" s="221"/>
      <c r="C972" s="221"/>
      <c r="D972" s="212"/>
    </row>
    <row r="973" spans="1:4" ht="20.25" customHeight="1" x14ac:dyDescent="0.3">
      <c r="A973" s="221"/>
      <c r="B973" s="221"/>
      <c r="C973" s="221"/>
      <c r="D973" s="212"/>
    </row>
    <row r="974" spans="1:4" ht="20.25" customHeight="1" x14ac:dyDescent="0.3">
      <c r="A974" s="221"/>
      <c r="B974" s="221"/>
      <c r="C974" s="221"/>
      <c r="D974" s="212"/>
    </row>
    <row r="975" spans="1:4" ht="20.25" customHeight="1" x14ac:dyDescent="0.3">
      <c r="A975" s="221"/>
      <c r="B975" s="221"/>
      <c r="C975" s="221"/>
      <c r="D975" s="212"/>
    </row>
    <row r="976" spans="1:4" ht="20.25" customHeight="1" x14ac:dyDescent="0.3">
      <c r="A976" s="221"/>
      <c r="B976" s="221"/>
      <c r="C976" s="221"/>
      <c r="D976" s="212"/>
    </row>
    <row r="977" spans="1:4" ht="20.25" customHeight="1" x14ac:dyDescent="0.3">
      <c r="A977" s="221"/>
      <c r="B977" s="221"/>
      <c r="C977" s="221"/>
      <c r="D977" s="212"/>
    </row>
    <row r="978" spans="1:4" ht="20.25" customHeight="1" x14ac:dyDescent="0.3">
      <c r="A978" s="221"/>
      <c r="B978" s="221"/>
      <c r="C978" s="221"/>
      <c r="D978" s="212"/>
    </row>
    <row r="979" spans="1:4" ht="20.25" customHeight="1" x14ac:dyDescent="0.3">
      <c r="A979" s="221"/>
      <c r="B979" s="221"/>
      <c r="C979" s="221"/>
      <c r="D979" s="212"/>
    </row>
    <row r="980" spans="1:4" ht="20.25" customHeight="1" x14ac:dyDescent="0.3">
      <c r="A980" s="221"/>
      <c r="B980" s="221"/>
      <c r="C980" s="221"/>
      <c r="D980" s="212"/>
    </row>
    <row r="981" spans="1:4" ht="20.25" customHeight="1" x14ac:dyDescent="0.3">
      <c r="A981" s="221"/>
      <c r="B981" s="221"/>
      <c r="C981" s="221"/>
      <c r="D981" s="212"/>
    </row>
    <row r="982" spans="1:4" ht="20.25" customHeight="1" x14ac:dyDescent="0.3">
      <c r="A982" s="221"/>
      <c r="B982" s="221"/>
      <c r="C982" s="221"/>
      <c r="D982" s="212"/>
    </row>
    <row r="983" spans="1:4" ht="20.25" customHeight="1" x14ac:dyDescent="0.3">
      <c r="A983" s="221"/>
      <c r="B983" s="221"/>
      <c r="C983" s="221"/>
      <c r="D983" s="212"/>
    </row>
    <row r="984" spans="1:4" ht="20.25" customHeight="1" x14ac:dyDescent="0.3">
      <c r="A984" s="221"/>
      <c r="B984" s="221"/>
      <c r="C984" s="221"/>
      <c r="D984" s="212"/>
    </row>
    <row r="985" spans="1:4" ht="20.25" customHeight="1" x14ac:dyDescent="0.3">
      <c r="A985" s="221"/>
      <c r="B985" s="221"/>
      <c r="C985" s="221"/>
      <c r="D985" s="212"/>
    </row>
    <row r="986" spans="1:4" ht="20.25" customHeight="1" x14ac:dyDescent="0.3">
      <c r="A986" s="221"/>
      <c r="B986" s="221"/>
      <c r="C986" s="221"/>
      <c r="D986" s="212"/>
    </row>
    <row r="987" spans="1:4" ht="20.25" customHeight="1" x14ac:dyDescent="0.3">
      <c r="A987" s="221"/>
      <c r="B987" s="221"/>
      <c r="C987" s="221"/>
      <c r="D987" s="212"/>
    </row>
    <row r="988" spans="1:4" ht="20.25" customHeight="1" x14ac:dyDescent="0.3">
      <c r="A988" s="221"/>
      <c r="B988" s="221"/>
      <c r="C988" s="221"/>
      <c r="D988" s="212"/>
    </row>
    <row r="989" spans="1:4" ht="20.25" customHeight="1" x14ac:dyDescent="0.3">
      <c r="A989" s="221"/>
      <c r="B989" s="221"/>
      <c r="C989" s="221"/>
      <c r="D989" s="212"/>
    </row>
    <row r="990" spans="1:4" ht="20.25" customHeight="1" x14ac:dyDescent="0.3">
      <c r="A990" s="221"/>
      <c r="B990" s="221"/>
      <c r="C990" s="221"/>
      <c r="D990" s="212"/>
    </row>
    <row r="991" spans="1:4" ht="20.25" customHeight="1" x14ac:dyDescent="0.3">
      <c r="A991" s="221"/>
      <c r="B991" s="221"/>
      <c r="C991" s="221"/>
      <c r="D991" s="212"/>
    </row>
    <row r="992" spans="1:4" ht="20.25" customHeight="1" x14ac:dyDescent="0.3">
      <c r="A992" s="221"/>
      <c r="B992" s="221"/>
      <c r="C992" s="221"/>
      <c r="D992" s="212"/>
    </row>
    <row r="993" spans="1:4" ht="20.25" customHeight="1" x14ac:dyDescent="0.3">
      <c r="A993" s="221"/>
      <c r="B993" s="221"/>
      <c r="C993" s="221"/>
      <c r="D993" s="212"/>
    </row>
    <row r="994" spans="1:4" ht="20.25" customHeight="1" x14ac:dyDescent="0.3">
      <c r="A994" s="221"/>
      <c r="B994" s="221"/>
      <c r="C994" s="221"/>
      <c r="D994" s="212"/>
    </row>
    <row r="995" spans="1:4" ht="20.25" customHeight="1" x14ac:dyDescent="0.3">
      <c r="A995" s="221"/>
      <c r="B995" s="221"/>
      <c r="C995" s="221"/>
      <c r="D995" s="212"/>
    </row>
    <row r="996" spans="1:4" ht="20.25" customHeight="1" x14ac:dyDescent="0.3">
      <c r="A996" s="221"/>
      <c r="B996" s="221"/>
      <c r="C996" s="221"/>
      <c r="D996" s="212"/>
    </row>
    <row r="997" spans="1:4" ht="20.25" customHeight="1" x14ac:dyDescent="0.3">
      <c r="A997" s="221"/>
      <c r="B997" s="221"/>
      <c r="C997" s="221"/>
      <c r="D997" s="212"/>
    </row>
    <row r="998" spans="1:4" ht="20.25" customHeight="1" x14ac:dyDescent="0.3">
      <c r="A998" s="221"/>
      <c r="B998" s="221"/>
      <c r="C998" s="221"/>
      <c r="D998" s="212"/>
    </row>
    <row r="999" spans="1:4" ht="20.25" customHeight="1" x14ac:dyDescent="0.3">
      <c r="A999" s="221"/>
      <c r="B999" s="221"/>
      <c r="C999" s="221"/>
      <c r="D999" s="212"/>
    </row>
    <row r="1000" spans="1:4" ht="20.25" customHeight="1" x14ac:dyDescent="0.3">
      <c r="A1000" s="221"/>
      <c r="B1000" s="221"/>
      <c r="C1000" s="221"/>
      <c r="D1000" s="212"/>
    </row>
    <row r="1001" spans="1:4" ht="20.25" customHeight="1" x14ac:dyDescent="0.3">
      <c r="A1001" s="221"/>
      <c r="B1001" s="221"/>
      <c r="C1001" s="221"/>
      <c r="D1001" s="212"/>
    </row>
    <row r="1002" spans="1:4" ht="20.25" customHeight="1" x14ac:dyDescent="0.3">
      <c r="A1002" s="221"/>
      <c r="B1002" s="221"/>
      <c r="C1002" s="221"/>
      <c r="D1002" s="212"/>
    </row>
    <row r="1003" spans="1:4" ht="20.25" customHeight="1" x14ac:dyDescent="0.3">
      <c r="A1003" s="221"/>
      <c r="B1003" s="221"/>
      <c r="C1003" s="221"/>
      <c r="D1003" s="212"/>
    </row>
    <row r="1004" spans="1:4" ht="20.25" customHeight="1" x14ac:dyDescent="0.3">
      <c r="A1004" s="221"/>
      <c r="B1004" s="221"/>
      <c r="C1004" s="221"/>
      <c r="D1004" s="212"/>
    </row>
    <row r="1005" spans="1:4" ht="20.25" customHeight="1" x14ac:dyDescent="0.3">
      <c r="A1005" s="221"/>
      <c r="B1005" s="221"/>
      <c r="C1005" s="221"/>
      <c r="D1005" s="212"/>
    </row>
    <row r="1006" spans="1:4" ht="20.25" customHeight="1" x14ac:dyDescent="0.3">
      <c r="A1006" s="221"/>
      <c r="B1006" s="221"/>
      <c r="C1006" s="221"/>
      <c r="D1006" s="212"/>
    </row>
    <row r="1007" spans="1:4" ht="20.25" customHeight="1" x14ac:dyDescent="0.3">
      <c r="A1007" s="221"/>
      <c r="B1007" s="221"/>
      <c r="C1007" s="221"/>
      <c r="D1007" s="212"/>
    </row>
    <row r="1008" spans="1:4" ht="20.25" customHeight="1" x14ac:dyDescent="0.3">
      <c r="A1008" s="221"/>
      <c r="B1008" s="221"/>
      <c r="C1008" s="221"/>
      <c r="D1008" s="212"/>
    </row>
    <row r="1009" spans="1:4" ht="20.25" customHeight="1" x14ac:dyDescent="0.3">
      <c r="A1009" s="221"/>
      <c r="B1009" s="221"/>
      <c r="C1009" s="221"/>
      <c r="D1009" s="212"/>
    </row>
    <row r="1010" spans="1:4" ht="20.25" customHeight="1" x14ac:dyDescent="0.3">
      <c r="A1010" s="221"/>
      <c r="B1010" s="221"/>
      <c r="C1010" s="221"/>
      <c r="D1010" s="212"/>
    </row>
    <row r="1011" spans="1:4" ht="20.25" customHeight="1" x14ac:dyDescent="0.3">
      <c r="A1011" s="221"/>
      <c r="B1011" s="221"/>
      <c r="C1011" s="221"/>
      <c r="D1011" s="212"/>
    </row>
    <row r="1012" spans="1:4" ht="20.25" customHeight="1" x14ac:dyDescent="0.3">
      <c r="A1012" s="221"/>
      <c r="B1012" s="221"/>
      <c r="C1012" s="221"/>
      <c r="D1012" s="212"/>
    </row>
    <row r="1013" spans="1:4" ht="20.25" customHeight="1" x14ac:dyDescent="0.3">
      <c r="A1013" s="221"/>
      <c r="B1013" s="221"/>
      <c r="C1013" s="221"/>
      <c r="D1013" s="212"/>
    </row>
    <row r="1014" spans="1:4" ht="20.25" customHeight="1" x14ac:dyDescent="0.3">
      <c r="A1014" s="221"/>
      <c r="B1014" s="221"/>
      <c r="C1014" s="221"/>
      <c r="D1014" s="212"/>
    </row>
    <row r="1015" spans="1:4" ht="20.25" customHeight="1" x14ac:dyDescent="0.3">
      <c r="A1015" s="221"/>
      <c r="B1015" s="221"/>
      <c r="C1015" s="221"/>
      <c r="D1015" s="212"/>
    </row>
    <row r="1016" spans="1:4" ht="20.25" customHeight="1" x14ac:dyDescent="0.3">
      <c r="A1016" s="221"/>
      <c r="B1016" s="221"/>
      <c r="C1016" s="221"/>
      <c r="D1016" s="212"/>
    </row>
    <row r="1017" spans="1:4" ht="20.25" customHeight="1" x14ac:dyDescent="0.3">
      <c r="A1017" s="221"/>
      <c r="B1017" s="221"/>
      <c r="C1017" s="221"/>
      <c r="D1017" s="212"/>
    </row>
    <row r="1018" spans="1:4" ht="20.25" customHeight="1" x14ac:dyDescent="0.3">
      <c r="A1018" s="221"/>
      <c r="B1018" s="221"/>
      <c r="C1018" s="221"/>
      <c r="D1018" s="212"/>
    </row>
    <row r="1019" spans="1:4" ht="20.25" customHeight="1" x14ac:dyDescent="0.3">
      <c r="A1019" s="221"/>
      <c r="B1019" s="221"/>
      <c r="C1019" s="221"/>
      <c r="D1019" s="212"/>
    </row>
    <row r="1020" spans="1:4" ht="20.25" customHeight="1" x14ac:dyDescent="0.3">
      <c r="A1020" s="221"/>
      <c r="B1020" s="221"/>
      <c r="C1020" s="221"/>
      <c r="D1020" s="212"/>
    </row>
    <row r="1021" spans="1:4" ht="20.25" customHeight="1" x14ac:dyDescent="0.3">
      <c r="A1021" s="221"/>
      <c r="B1021" s="221"/>
      <c r="C1021" s="221"/>
      <c r="D1021" s="212"/>
    </row>
    <row r="1022" spans="1:4" ht="20.25" customHeight="1" x14ac:dyDescent="0.3">
      <c r="A1022" s="221"/>
      <c r="B1022" s="221"/>
      <c r="C1022" s="221"/>
      <c r="D1022" s="212"/>
    </row>
    <row r="1023" spans="1:4" ht="20.25" customHeight="1" x14ac:dyDescent="0.3">
      <c r="A1023" s="221"/>
      <c r="B1023" s="221"/>
      <c r="C1023" s="221"/>
      <c r="D1023" s="212"/>
    </row>
    <row r="1024" spans="1:4" ht="20.25" customHeight="1" x14ac:dyDescent="0.3">
      <c r="A1024" s="221"/>
      <c r="B1024" s="221"/>
      <c r="C1024" s="221"/>
      <c r="D1024" s="212"/>
    </row>
    <row r="1025" spans="1:4" ht="20.25" customHeight="1" x14ac:dyDescent="0.3">
      <c r="A1025" s="221"/>
      <c r="B1025" s="221"/>
      <c r="C1025" s="221"/>
      <c r="D1025" s="212"/>
    </row>
    <row r="1026" spans="1:4" ht="20.25" customHeight="1" x14ac:dyDescent="0.3">
      <c r="A1026" s="221"/>
      <c r="B1026" s="221"/>
      <c r="C1026" s="221"/>
      <c r="D1026" s="212"/>
    </row>
    <row r="1027" spans="1:4" ht="20.25" customHeight="1" x14ac:dyDescent="0.3">
      <c r="A1027" s="221"/>
      <c r="B1027" s="221"/>
      <c r="C1027" s="221"/>
      <c r="D1027" s="212"/>
    </row>
    <row r="1028" spans="1:4" ht="20.25" customHeight="1" x14ac:dyDescent="0.3">
      <c r="A1028" s="221"/>
      <c r="B1028" s="221"/>
      <c r="C1028" s="221"/>
      <c r="D1028" s="212"/>
    </row>
    <row r="1029" spans="1:4" ht="20.25" customHeight="1" x14ac:dyDescent="0.3">
      <c r="A1029" s="221"/>
      <c r="B1029" s="221"/>
      <c r="C1029" s="221"/>
      <c r="D1029" s="212"/>
    </row>
    <row r="1030" spans="1:4" ht="20.25" customHeight="1" x14ac:dyDescent="0.3">
      <c r="A1030" s="221"/>
      <c r="B1030" s="221"/>
      <c r="C1030" s="221"/>
      <c r="D1030" s="212"/>
    </row>
    <row r="1031" spans="1:4" ht="20.25" customHeight="1" x14ac:dyDescent="0.3">
      <c r="A1031" s="221"/>
      <c r="B1031" s="221"/>
      <c r="C1031" s="221"/>
      <c r="D1031" s="212"/>
    </row>
    <row r="1032" spans="1:4" ht="20.25" customHeight="1" x14ac:dyDescent="0.3">
      <c r="A1032" s="221"/>
      <c r="B1032" s="221"/>
      <c r="C1032" s="221"/>
      <c r="D1032" s="212"/>
    </row>
    <row r="1033" spans="1:4" ht="20.25" customHeight="1" x14ac:dyDescent="0.3">
      <c r="A1033" s="221"/>
      <c r="B1033" s="221"/>
      <c r="C1033" s="221"/>
      <c r="D1033" s="212"/>
    </row>
    <row r="1034" spans="1:4" ht="20.25" customHeight="1" x14ac:dyDescent="0.3">
      <c r="A1034" s="221"/>
      <c r="B1034" s="221"/>
      <c r="C1034" s="221"/>
      <c r="D1034" s="212"/>
    </row>
    <row r="1035" spans="1:4" ht="20.25" customHeight="1" x14ac:dyDescent="0.3">
      <c r="A1035" s="221"/>
      <c r="B1035" s="221"/>
      <c r="C1035" s="221"/>
      <c r="D1035" s="212"/>
    </row>
    <row r="1036" spans="1:4" ht="20.25" customHeight="1" x14ac:dyDescent="0.3">
      <c r="A1036" s="221"/>
      <c r="B1036" s="221"/>
      <c r="C1036" s="221"/>
      <c r="D1036" s="212"/>
    </row>
    <row r="1037" spans="1:4" ht="20.25" customHeight="1" x14ac:dyDescent="0.3">
      <c r="A1037" s="221"/>
      <c r="B1037" s="221"/>
      <c r="C1037" s="221"/>
      <c r="D1037" s="212"/>
    </row>
    <row r="1038" spans="1:4" ht="20.25" customHeight="1" x14ac:dyDescent="0.3">
      <c r="A1038" s="221"/>
      <c r="B1038" s="221"/>
      <c r="C1038" s="221"/>
      <c r="D1038" s="212"/>
    </row>
    <row r="1039" spans="1:4" ht="20.25" customHeight="1" x14ac:dyDescent="0.3">
      <c r="A1039" s="221"/>
      <c r="B1039" s="221"/>
      <c r="C1039" s="221"/>
      <c r="D1039" s="212"/>
    </row>
    <row r="1040" spans="1:4" ht="20.25" customHeight="1" x14ac:dyDescent="0.3">
      <c r="A1040" s="221"/>
      <c r="B1040" s="221"/>
      <c r="C1040" s="221"/>
      <c r="D1040" s="212"/>
    </row>
    <row r="1041" spans="1:4" ht="20.25" customHeight="1" x14ac:dyDescent="0.3">
      <c r="A1041" s="221"/>
      <c r="B1041" s="221"/>
      <c r="C1041" s="221"/>
      <c r="D1041" s="212"/>
    </row>
    <row r="1042" spans="1:4" ht="20.25" customHeight="1" x14ac:dyDescent="0.3">
      <c r="A1042" s="221"/>
      <c r="B1042" s="221"/>
      <c r="C1042" s="221"/>
      <c r="D1042" s="212"/>
    </row>
    <row r="1043" spans="1:4" ht="20.25" customHeight="1" x14ac:dyDescent="0.3">
      <c r="A1043" s="221"/>
      <c r="B1043" s="221"/>
      <c r="C1043" s="221"/>
      <c r="D1043" s="212"/>
    </row>
    <row r="1044" spans="1:4" ht="20.25" customHeight="1" x14ac:dyDescent="0.3">
      <c r="A1044" s="221"/>
      <c r="B1044" s="221"/>
      <c r="C1044" s="221"/>
      <c r="D1044" s="212"/>
    </row>
    <row r="1045" spans="1:4" ht="20.25" customHeight="1" x14ac:dyDescent="0.3">
      <c r="A1045" s="221"/>
      <c r="B1045" s="221"/>
      <c r="C1045" s="221"/>
      <c r="D1045" s="212"/>
    </row>
    <row r="1046" spans="1:4" ht="20.25" customHeight="1" x14ac:dyDescent="0.3">
      <c r="A1046" s="221"/>
      <c r="B1046" s="221"/>
      <c r="C1046" s="221"/>
      <c r="D1046" s="212"/>
    </row>
    <row r="1047" spans="1:4" ht="20.25" customHeight="1" x14ac:dyDescent="0.3">
      <c r="A1047" s="221"/>
      <c r="B1047" s="221"/>
      <c r="C1047" s="221"/>
      <c r="D1047" s="212"/>
    </row>
    <row r="1048" spans="1:4" ht="20.25" customHeight="1" x14ac:dyDescent="0.3">
      <c r="A1048" s="221"/>
      <c r="B1048" s="221"/>
      <c r="C1048" s="221"/>
      <c r="D1048" s="212"/>
    </row>
    <row r="1049" spans="1:4" ht="20.25" customHeight="1" x14ac:dyDescent="0.3">
      <c r="A1049" s="221"/>
      <c r="B1049" s="221"/>
      <c r="C1049" s="221"/>
      <c r="D1049" s="212"/>
    </row>
    <row r="1050" spans="1:4" ht="20.25" customHeight="1" x14ac:dyDescent="0.3">
      <c r="A1050" s="221"/>
      <c r="B1050" s="221"/>
      <c r="C1050" s="221"/>
      <c r="D1050" s="212"/>
    </row>
    <row r="1051" spans="1:4" ht="20.25" customHeight="1" x14ac:dyDescent="0.3">
      <c r="A1051" s="221"/>
      <c r="B1051" s="221"/>
      <c r="C1051" s="221"/>
      <c r="D1051" s="212"/>
    </row>
    <row r="1052" spans="1:4" ht="20.25" customHeight="1" x14ac:dyDescent="0.3">
      <c r="A1052" s="221"/>
      <c r="B1052" s="221"/>
      <c r="C1052" s="221"/>
      <c r="D1052" s="212"/>
    </row>
    <row r="1053" spans="1:4" ht="20.25" customHeight="1" x14ac:dyDescent="0.3">
      <c r="A1053" s="221"/>
      <c r="B1053" s="221"/>
      <c r="C1053" s="221"/>
      <c r="D1053" s="212"/>
    </row>
    <row r="1054" spans="1:4" ht="20.25" customHeight="1" x14ac:dyDescent="0.3">
      <c r="A1054" s="221"/>
      <c r="B1054" s="221"/>
      <c r="C1054" s="221"/>
      <c r="D1054" s="212"/>
    </row>
    <row r="1055" spans="1:4" ht="20.25" customHeight="1" x14ac:dyDescent="0.3">
      <c r="A1055" s="221"/>
      <c r="B1055" s="221"/>
      <c r="C1055" s="221"/>
      <c r="D1055" s="212"/>
    </row>
    <row r="1056" spans="1:4" ht="20.25" customHeight="1" x14ac:dyDescent="0.3">
      <c r="A1056" s="221"/>
      <c r="B1056" s="221"/>
      <c r="C1056" s="221"/>
      <c r="D1056" s="212"/>
    </row>
    <row r="1057" spans="1:4" ht="20.25" customHeight="1" x14ac:dyDescent="0.3">
      <c r="A1057" s="221"/>
      <c r="B1057" s="221"/>
      <c r="C1057" s="221"/>
      <c r="D1057" s="212"/>
    </row>
    <row r="1058" spans="1:4" ht="20.25" customHeight="1" x14ac:dyDescent="0.3">
      <c r="A1058" s="221"/>
      <c r="B1058" s="221"/>
      <c r="C1058" s="221"/>
      <c r="D1058" s="212"/>
    </row>
    <row r="1059" spans="1:4" ht="20.25" customHeight="1" x14ac:dyDescent="0.3">
      <c r="A1059" s="221"/>
      <c r="B1059" s="221"/>
      <c r="C1059" s="221"/>
      <c r="D1059" s="212"/>
    </row>
    <row r="1060" spans="1:4" ht="20.25" customHeight="1" x14ac:dyDescent="0.3">
      <c r="A1060" s="221"/>
      <c r="B1060" s="221"/>
      <c r="C1060" s="221"/>
      <c r="D1060" s="212"/>
    </row>
    <row r="1061" spans="1:4" ht="20.25" customHeight="1" x14ac:dyDescent="0.3">
      <c r="A1061" s="221"/>
      <c r="B1061" s="221"/>
      <c r="C1061" s="221"/>
      <c r="D1061" s="212"/>
    </row>
    <row r="1062" spans="1:4" ht="20.25" customHeight="1" x14ac:dyDescent="0.3">
      <c r="A1062" s="221"/>
      <c r="B1062" s="221"/>
      <c r="C1062" s="221"/>
      <c r="D1062" s="212"/>
    </row>
    <row r="1063" spans="1:4" ht="20.25" customHeight="1" x14ac:dyDescent="0.3">
      <c r="A1063" s="221"/>
      <c r="B1063" s="221"/>
      <c r="C1063" s="221"/>
      <c r="D1063" s="212"/>
    </row>
    <row r="1064" spans="1:4" ht="20.25" customHeight="1" x14ac:dyDescent="0.3">
      <c r="A1064" s="221"/>
      <c r="B1064" s="221"/>
      <c r="C1064" s="221"/>
      <c r="D1064" s="212"/>
    </row>
    <row r="1065" spans="1:4" ht="20.25" customHeight="1" x14ac:dyDescent="0.3">
      <c r="A1065" s="221"/>
      <c r="B1065" s="221"/>
      <c r="C1065" s="221"/>
      <c r="D1065" s="212"/>
    </row>
    <row r="1066" spans="1:4" ht="20.25" customHeight="1" x14ac:dyDescent="0.3">
      <c r="A1066" s="221"/>
      <c r="B1066" s="221"/>
      <c r="C1066" s="221"/>
      <c r="D1066" s="212"/>
    </row>
    <row r="1067" spans="1:4" ht="20.25" customHeight="1" x14ac:dyDescent="0.3">
      <c r="A1067" s="221"/>
      <c r="B1067" s="221"/>
      <c r="C1067" s="221"/>
      <c r="D1067" s="212"/>
    </row>
    <row r="1068" spans="1:4" ht="20.25" customHeight="1" x14ac:dyDescent="0.3">
      <c r="A1068" s="221"/>
      <c r="B1068" s="221"/>
      <c r="C1068" s="221"/>
      <c r="D1068" s="212"/>
    </row>
    <row r="1069" spans="1:4" ht="20.25" customHeight="1" x14ac:dyDescent="0.3">
      <c r="A1069" s="221"/>
      <c r="B1069" s="221"/>
      <c r="C1069" s="221"/>
      <c r="D1069" s="212"/>
    </row>
    <row r="1070" spans="1:4" ht="20.25" customHeight="1" x14ac:dyDescent="0.3">
      <c r="A1070" s="221"/>
      <c r="B1070" s="221"/>
      <c r="C1070" s="221"/>
      <c r="D1070" s="212"/>
    </row>
    <row r="1071" spans="1:4" ht="20.25" customHeight="1" x14ac:dyDescent="0.3">
      <c r="A1071" s="221"/>
      <c r="B1071" s="221"/>
      <c r="C1071" s="221"/>
      <c r="D1071" s="212"/>
    </row>
    <row r="1072" spans="1:4" ht="20.25" customHeight="1" x14ac:dyDescent="0.3">
      <c r="A1072" s="221"/>
      <c r="B1072" s="221"/>
      <c r="C1072" s="221"/>
      <c r="D1072" s="212"/>
    </row>
    <row r="1073" spans="1:4" ht="20.25" customHeight="1" x14ac:dyDescent="0.3">
      <c r="A1073" s="221"/>
      <c r="B1073" s="221"/>
      <c r="C1073" s="221"/>
      <c r="D1073" s="212"/>
    </row>
    <row r="1074" spans="1:4" ht="20.25" customHeight="1" x14ac:dyDescent="0.3">
      <c r="A1074" s="221"/>
      <c r="B1074" s="221"/>
      <c r="C1074" s="221"/>
      <c r="D1074" s="212"/>
    </row>
    <row r="1075" spans="1:4" ht="20.25" customHeight="1" x14ac:dyDescent="0.3">
      <c r="A1075" s="221"/>
      <c r="B1075" s="221"/>
      <c r="C1075" s="221"/>
      <c r="D1075" s="212"/>
    </row>
    <row r="1076" spans="1:4" ht="20.25" customHeight="1" x14ac:dyDescent="0.3">
      <c r="A1076" s="221"/>
      <c r="B1076" s="221"/>
      <c r="C1076" s="221"/>
      <c r="D1076" s="212"/>
    </row>
    <row r="1077" spans="1:4" ht="20.25" customHeight="1" x14ac:dyDescent="0.3">
      <c r="A1077" s="221"/>
      <c r="B1077" s="221"/>
      <c r="C1077" s="221"/>
      <c r="D1077" s="212"/>
    </row>
    <row r="1078" spans="1:4" ht="20.25" customHeight="1" x14ac:dyDescent="0.3">
      <c r="A1078" s="221"/>
      <c r="B1078" s="221"/>
      <c r="C1078" s="221"/>
      <c r="D1078" s="212"/>
    </row>
    <row r="1079" spans="1:4" ht="20.25" customHeight="1" x14ac:dyDescent="0.3">
      <c r="A1079" s="221"/>
      <c r="B1079" s="221"/>
      <c r="C1079" s="221"/>
      <c r="D1079" s="212"/>
    </row>
    <row r="1080" spans="1:4" ht="20.25" customHeight="1" x14ac:dyDescent="0.3">
      <c r="A1080" s="221"/>
      <c r="B1080" s="221"/>
      <c r="C1080" s="221"/>
      <c r="D1080" s="212"/>
    </row>
    <row r="1081" spans="1:4" ht="20.25" customHeight="1" x14ac:dyDescent="0.3">
      <c r="A1081" s="221"/>
      <c r="B1081" s="221"/>
      <c r="C1081" s="221"/>
      <c r="D1081" s="212"/>
    </row>
    <row r="1082" spans="1:4" ht="20.25" customHeight="1" x14ac:dyDescent="0.3">
      <c r="A1082" s="221"/>
      <c r="B1082" s="221"/>
      <c r="C1082" s="221"/>
      <c r="D1082" s="212"/>
    </row>
    <row r="1083" spans="1:4" ht="20.25" customHeight="1" x14ac:dyDescent="0.3">
      <c r="A1083" s="221"/>
      <c r="B1083" s="221"/>
      <c r="C1083" s="221"/>
      <c r="D1083" s="212"/>
    </row>
    <row r="1084" spans="1:4" ht="20.25" customHeight="1" x14ac:dyDescent="0.3">
      <c r="A1084" s="221"/>
      <c r="B1084" s="221"/>
      <c r="C1084" s="221"/>
      <c r="D1084" s="212"/>
    </row>
    <row r="1085" spans="1:4" ht="20.25" customHeight="1" x14ac:dyDescent="0.3">
      <c r="A1085" s="221"/>
      <c r="B1085" s="221"/>
      <c r="C1085" s="221"/>
      <c r="D1085" s="212"/>
    </row>
    <row r="1086" spans="1:4" ht="20.25" customHeight="1" x14ac:dyDescent="0.3">
      <c r="A1086" s="221"/>
      <c r="B1086" s="221"/>
      <c r="C1086" s="221"/>
      <c r="D1086" s="212"/>
    </row>
    <row r="1087" spans="1:4" ht="20.25" customHeight="1" x14ac:dyDescent="0.3">
      <c r="A1087" s="221"/>
      <c r="B1087" s="221"/>
      <c r="C1087" s="221"/>
      <c r="D1087" s="212"/>
    </row>
    <row r="1088" spans="1:4" ht="20.25" customHeight="1" x14ac:dyDescent="0.3">
      <c r="A1088" s="221"/>
      <c r="B1088" s="221"/>
      <c r="C1088" s="221"/>
      <c r="D1088" s="212"/>
    </row>
    <row r="1089" spans="1:4" ht="20.25" customHeight="1" x14ac:dyDescent="0.3">
      <c r="A1089" s="221"/>
      <c r="B1089" s="221"/>
      <c r="C1089" s="221"/>
      <c r="D1089" s="212"/>
    </row>
    <row r="1090" spans="1:4" ht="20.25" customHeight="1" x14ac:dyDescent="0.3">
      <c r="A1090" s="221"/>
      <c r="B1090" s="221"/>
      <c r="C1090" s="221"/>
      <c r="D1090" s="212"/>
    </row>
    <row r="1091" spans="1:4" ht="20.25" customHeight="1" x14ac:dyDescent="0.3">
      <c r="A1091" s="221"/>
      <c r="B1091" s="221"/>
      <c r="C1091" s="221"/>
      <c r="D1091" s="212"/>
    </row>
    <row r="1092" spans="1:4" ht="20.25" customHeight="1" x14ac:dyDescent="0.3">
      <c r="A1092" s="221"/>
      <c r="B1092" s="221"/>
      <c r="C1092" s="221"/>
      <c r="D1092" s="212"/>
    </row>
    <row r="1093" spans="1:4" ht="20.25" customHeight="1" x14ac:dyDescent="0.3">
      <c r="A1093" s="221"/>
      <c r="B1093" s="221"/>
      <c r="C1093" s="221"/>
      <c r="D1093" s="212"/>
    </row>
    <row r="1094" spans="1:4" ht="20.25" customHeight="1" x14ac:dyDescent="0.3">
      <c r="A1094" s="221"/>
      <c r="B1094" s="221"/>
      <c r="C1094" s="221"/>
      <c r="D1094" s="212"/>
    </row>
    <row r="1095" spans="1:4" ht="20.25" customHeight="1" x14ac:dyDescent="0.3">
      <c r="A1095" s="221"/>
      <c r="B1095" s="221"/>
      <c r="C1095" s="221"/>
      <c r="D1095" s="212"/>
    </row>
    <row r="1096" spans="1:4" ht="20.25" customHeight="1" x14ac:dyDescent="0.3">
      <c r="A1096" s="221"/>
      <c r="B1096" s="221"/>
      <c r="C1096" s="221"/>
      <c r="D1096" s="212"/>
    </row>
    <row r="1097" spans="1:4" ht="20.25" customHeight="1" x14ac:dyDescent="0.3">
      <c r="A1097" s="221"/>
      <c r="B1097" s="221"/>
      <c r="C1097" s="221"/>
      <c r="D1097" s="212"/>
    </row>
    <row r="1098" spans="1:4" ht="20.25" customHeight="1" x14ac:dyDescent="0.3">
      <c r="A1098" s="221"/>
      <c r="B1098" s="221"/>
      <c r="C1098" s="221"/>
      <c r="D1098" s="212"/>
    </row>
    <row r="1099" spans="1:4" ht="20.25" customHeight="1" x14ac:dyDescent="0.3">
      <c r="A1099" s="221"/>
      <c r="B1099" s="221"/>
      <c r="C1099" s="221"/>
      <c r="D1099" s="212"/>
    </row>
    <row r="1100" spans="1:4" ht="20.25" customHeight="1" x14ac:dyDescent="0.3">
      <c r="A1100" s="221"/>
      <c r="B1100" s="221"/>
      <c r="C1100" s="221"/>
      <c r="D1100" s="212"/>
    </row>
    <row r="1101" spans="1:4" ht="20.25" customHeight="1" x14ac:dyDescent="0.3">
      <c r="A1101" s="221"/>
      <c r="B1101" s="221"/>
      <c r="C1101" s="221"/>
      <c r="D1101" s="212"/>
    </row>
    <row r="1102" spans="1:4" ht="20.25" customHeight="1" x14ac:dyDescent="0.3">
      <c r="A1102" s="221"/>
      <c r="B1102" s="221"/>
      <c r="C1102" s="221"/>
      <c r="D1102" s="212"/>
    </row>
    <row r="1103" spans="1:4" ht="20.25" customHeight="1" x14ac:dyDescent="0.3">
      <c r="A1103" s="221"/>
      <c r="B1103" s="221"/>
      <c r="C1103" s="221"/>
      <c r="D1103" s="212"/>
    </row>
    <row r="1104" spans="1:4" ht="20.25" customHeight="1" x14ac:dyDescent="0.3">
      <c r="A1104" s="221"/>
      <c r="B1104" s="221"/>
      <c r="C1104" s="221"/>
      <c r="D1104" s="212"/>
    </row>
    <row r="1105" spans="1:4" ht="20.25" customHeight="1" x14ac:dyDescent="0.3">
      <c r="A1105" s="221"/>
      <c r="B1105" s="221"/>
      <c r="C1105" s="221"/>
      <c r="D1105" s="212"/>
    </row>
    <row r="1106" spans="1:4" ht="20.25" customHeight="1" x14ac:dyDescent="0.3">
      <c r="A1106" s="221"/>
      <c r="B1106" s="221"/>
      <c r="C1106" s="221"/>
      <c r="D1106" s="212"/>
    </row>
    <row r="1107" spans="1:4" ht="20.25" customHeight="1" x14ac:dyDescent="0.3">
      <c r="A1107" s="221"/>
      <c r="B1107" s="221"/>
      <c r="C1107" s="221"/>
      <c r="D1107" s="212"/>
    </row>
    <row r="1108" spans="1:4" ht="20.25" customHeight="1" x14ac:dyDescent="0.3">
      <c r="A1108" s="221"/>
      <c r="B1108" s="221"/>
      <c r="C1108" s="221"/>
      <c r="D1108" s="212"/>
    </row>
    <row r="1109" spans="1:4" ht="20.25" customHeight="1" x14ac:dyDescent="0.3">
      <c r="A1109" s="221"/>
      <c r="B1109" s="221"/>
      <c r="C1109" s="221"/>
      <c r="D1109" s="212"/>
    </row>
    <row r="1110" spans="1:4" ht="20.25" customHeight="1" x14ac:dyDescent="0.3">
      <c r="A1110" s="221"/>
      <c r="B1110" s="221"/>
      <c r="C1110" s="221"/>
      <c r="D1110" s="212"/>
    </row>
    <row r="1111" spans="1:4" ht="20.25" customHeight="1" x14ac:dyDescent="0.3">
      <c r="A1111" s="221"/>
      <c r="B1111" s="221"/>
      <c r="C1111" s="221"/>
      <c r="D1111" s="212"/>
    </row>
    <row r="1112" spans="1:4" ht="20.25" customHeight="1" x14ac:dyDescent="0.3">
      <c r="A1112" s="221"/>
      <c r="B1112" s="221"/>
      <c r="C1112" s="221"/>
      <c r="D1112" s="212"/>
    </row>
    <row r="1113" spans="1:4" ht="20.25" customHeight="1" x14ac:dyDescent="0.3">
      <c r="A1113" s="221"/>
      <c r="B1113" s="221"/>
      <c r="C1113" s="221"/>
      <c r="D1113" s="212"/>
    </row>
    <row r="1114" spans="1:4" ht="20.25" customHeight="1" x14ac:dyDescent="0.3">
      <c r="A1114" s="221"/>
      <c r="B1114" s="221"/>
      <c r="C1114" s="221"/>
      <c r="D1114" s="212"/>
    </row>
    <row r="1115" spans="1:4" ht="20.25" customHeight="1" x14ac:dyDescent="0.3">
      <c r="A1115" s="221"/>
      <c r="B1115" s="221"/>
      <c r="C1115" s="221"/>
      <c r="D1115" s="212"/>
    </row>
    <row r="1116" spans="1:4" ht="20.25" customHeight="1" x14ac:dyDescent="0.3">
      <c r="A1116" s="221"/>
      <c r="B1116" s="221"/>
      <c r="C1116" s="221"/>
      <c r="D1116" s="212"/>
    </row>
    <row r="1117" spans="1:4" ht="20.25" customHeight="1" x14ac:dyDescent="0.3">
      <c r="A1117" s="221"/>
      <c r="B1117" s="221"/>
      <c r="C1117" s="221"/>
      <c r="D1117" s="212"/>
    </row>
    <row r="1118" spans="1:4" ht="20.25" customHeight="1" x14ac:dyDescent="0.3">
      <c r="A1118" s="221"/>
      <c r="B1118" s="221"/>
      <c r="C1118" s="221"/>
      <c r="D1118" s="212"/>
    </row>
    <row r="1119" spans="1:4" ht="20.25" customHeight="1" x14ac:dyDescent="0.3">
      <c r="A1119" s="221"/>
      <c r="B1119" s="221"/>
      <c r="C1119" s="221"/>
      <c r="D1119" s="212"/>
    </row>
    <row r="1120" spans="1:4" ht="20.25" customHeight="1" x14ac:dyDescent="0.3">
      <c r="A1120" s="221"/>
      <c r="B1120" s="221"/>
      <c r="C1120" s="221"/>
      <c r="D1120" s="212"/>
    </row>
    <row r="1121" spans="1:4" ht="20.25" customHeight="1" x14ac:dyDescent="0.3">
      <c r="A1121" s="221"/>
      <c r="B1121" s="221"/>
      <c r="C1121" s="221"/>
      <c r="D1121" s="212"/>
    </row>
    <row r="1122" spans="1:4" ht="20.25" customHeight="1" x14ac:dyDescent="0.3">
      <c r="A1122" s="221"/>
      <c r="B1122" s="221"/>
      <c r="C1122" s="221"/>
      <c r="D1122" s="212"/>
    </row>
    <row r="1123" spans="1:4" ht="20.25" customHeight="1" x14ac:dyDescent="0.3">
      <c r="A1123" s="221"/>
      <c r="B1123" s="221"/>
      <c r="C1123" s="221"/>
      <c r="D1123" s="212"/>
    </row>
    <row r="1124" spans="1:4" ht="20.25" customHeight="1" x14ac:dyDescent="0.3">
      <c r="A1124" s="221"/>
      <c r="B1124" s="221"/>
      <c r="C1124" s="221"/>
      <c r="D1124" s="212"/>
    </row>
    <row r="1125" spans="1:4" ht="20.25" customHeight="1" x14ac:dyDescent="0.3">
      <c r="A1125" s="221"/>
      <c r="B1125" s="221"/>
      <c r="C1125" s="221"/>
      <c r="D1125" s="212"/>
    </row>
    <row r="1126" spans="1:4" ht="20.25" customHeight="1" x14ac:dyDescent="0.3">
      <c r="A1126" s="221"/>
      <c r="B1126" s="221"/>
      <c r="C1126" s="221"/>
      <c r="D1126" s="212"/>
    </row>
    <row r="1127" spans="1:4" ht="20.25" customHeight="1" x14ac:dyDescent="0.3">
      <c r="A1127" s="221"/>
      <c r="B1127" s="221"/>
      <c r="C1127" s="221"/>
      <c r="D1127" s="212"/>
    </row>
    <row r="1128" spans="1:4" ht="20.25" customHeight="1" x14ac:dyDescent="0.3">
      <c r="A1128" s="221"/>
      <c r="B1128" s="221"/>
      <c r="C1128" s="221"/>
      <c r="D1128" s="212"/>
    </row>
    <row r="1129" spans="1:4" ht="20.25" customHeight="1" x14ac:dyDescent="0.3">
      <c r="A1129" s="221"/>
      <c r="B1129" s="221"/>
      <c r="C1129" s="221"/>
      <c r="D1129" s="212"/>
    </row>
    <row r="1130" spans="1:4" ht="20.25" customHeight="1" x14ac:dyDescent="0.3">
      <c r="A1130" s="221"/>
      <c r="B1130" s="221"/>
      <c r="C1130" s="221"/>
      <c r="D1130" s="212"/>
    </row>
    <row r="1131" spans="1:4" ht="20.25" customHeight="1" x14ac:dyDescent="0.3">
      <c r="A1131" s="221"/>
      <c r="B1131" s="221"/>
      <c r="C1131" s="221"/>
      <c r="D1131" s="212"/>
    </row>
    <row r="1132" spans="1:4" ht="20.25" customHeight="1" x14ac:dyDescent="0.3">
      <c r="A1132" s="221"/>
      <c r="B1132" s="221"/>
      <c r="C1132" s="221"/>
      <c r="D1132" s="212"/>
    </row>
    <row r="1133" spans="1:4" ht="20.25" customHeight="1" x14ac:dyDescent="0.3">
      <c r="A1133" s="221"/>
      <c r="B1133" s="221"/>
      <c r="C1133" s="221"/>
      <c r="D1133" s="212"/>
    </row>
    <row r="1134" spans="1:4" ht="20.25" customHeight="1" x14ac:dyDescent="0.3">
      <c r="A1134" s="221"/>
      <c r="B1134" s="221"/>
      <c r="C1134" s="221"/>
      <c r="D1134" s="212"/>
    </row>
    <row r="1135" spans="1:4" ht="20.25" customHeight="1" x14ac:dyDescent="0.3">
      <c r="A1135" s="221"/>
      <c r="B1135" s="221"/>
      <c r="C1135" s="221"/>
      <c r="D1135" s="212"/>
    </row>
    <row r="1136" spans="1:4" ht="20.25" customHeight="1" x14ac:dyDescent="0.3">
      <c r="A1136" s="221"/>
      <c r="B1136" s="221"/>
      <c r="C1136" s="221"/>
      <c r="D1136" s="212"/>
    </row>
    <row r="1137" spans="1:4" ht="20.25" customHeight="1" x14ac:dyDescent="0.3">
      <c r="A1137" s="221"/>
      <c r="B1137" s="221"/>
      <c r="C1137" s="221"/>
      <c r="D1137" s="212"/>
    </row>
    <row r="1138" spans="1:4" ht="20.25" customHeight="1" x14ac:dyDescent="0.3">
      <c r="A1138" s="221"/>
      <c r="B1138" s="221"/>
      <c r="C1138" s="221"/>
      <c r="D1138" s="212"/>
    </row>
    <row r="1139" spans="1:4" ht="20.25" customHeight="1" x14ac:dyDescent="0.3">
      <c r="A1139" s="221"/>
      <c r="B1139" s="221"/>
      <c r="C1139" s="221"/>
      <c r="D1139" s="212"/>
    </row>
    <row r="1140" spans="1:4" ht="20.25" customHeight="1" x14ac:dyDescent="0.3">
      <c r="A1140" s="221"/>
      <c r="B1140" s="221"/>
      <c r="C1140" s="221"/>
      <c r="D1140" s="212"/>
    </row>
    <row r="1141" spans="1:4" ht="20.25" customHeight="1" x14ac:dyDescent="0.3">
      <c r="A1141" s="221"/>
      <c r="B1141" s="221"/>
      <c r="C1141" s="221"/>
      <c r="D1141" s="212"/>
    </row>
    <row r="1142" spans="1:4" ht="20.25" customHeight="1" x14ac:dyDescent="0.3">
      <c r="A1142" s="221"/>
      <c r="B1142" s="221"/>
      <c r="C1142" s="221"/>
      <c r="D1142" s="212"/>
    </row>
    <row r="1143" spans="1:4" ht="20.25" customHeight="1" x14ac:dyDescent="0.3">
      <c r="A1143" s="221"/>
      <c r="B1143" s="221"/>
      <c r="C1143" s="221"/>
      <c r="D1143" s="212"/>
    </row>
    <row r="1144" spans="1:4" ht="20.25" customHeight="1" x14ac:dyDescent="0.3">
      <c r="A1144" s="221"/>
      <c r="B1144" s="221"/>
      <c r="C1144" s="221"/>
      <c r="D1144" s="212"/>
    </row>
    <row r="1145" spans="1:4" ht="20.25" customHeight="1" x14ac:dyDescent="0.3">
      <c r="A1145" s="221"/>
      <c r="B1145" s="221"/>
      <c r="C1145" s="221"/>
      <c r="D1145" s="212"/>
    </row>
    <row r="1146" spans="1:4" ht="20.25" customHeight="1" x14ac:dyDescent="0.3">
      <c r="A1146" s="221"/>
      <c r="B1146" s="221"/>
      <c r="C1146" s="221"/>
      <c r="D1146" s="212"/>
    </row>
    <row r="1147" spans="1:4" ht="20.25" customHeight="1" x14ac:dyDescent="0.3">
      <c r="A1147" s="221"/>
      <c r="B1147" s="221"/>
      <c r="C1147" s="221"/>
      <c r="D1147" s="212"/>
    </row>
    <row r="1148" spans="1:4" ht="20.25" customHeight="1" x14ac:dyDescent="0.3">
      <c r="A1148" s="221"/>
      <c r="B1148" s="221"/>
      <c r="C1148" s="221"/>
      <c r="D1148" s="212"/>
    </row>
    <row r="1149" spans="1:4" ht="20.25" customHeight="1" x14ac:dyDescent="0.3">
      <c r="A1149" s="221"/>
      <c r="B1149" s="221"/>
      <c r="C1149" s="221"/>
      <c r="D1149" s="212"/>
    </row>
    <row r="1150" spans="1:4" ht="20.25" customHeight="1" x14ac:dyDescent="0.3">
      <c r="A1150" s="221"/>
      <c r="B1150" s="221"/>
      <c r="C1150" s="221"/>
      <c r="D1150" s="212"/>
    </row>
    <row r="1151" spans="1:4" ht="20.25" customHeight="1" x14ac:dyDescent="0.3">
      <c r="A1151" s="221"/>
      <c r="B1151" s="221"/>
      <c r="C1151" s="221"/>
      <c r="D1151" s="212"/>
    </row>
    <row r="1152" spans="1:4" ht="20.25" customHeight="1" x14ac:dyDescent="0.3">
      <c r="A1152" s="221"/>
      <c r="B1152" s="221"/>
      <c r="C1152" s="221"/>
      <c r="D1152" s="212"/>
    </row>
    <row r="1153" spans="1:4" ht="20.25" customHeight="1" x14ac:dyDescent="0.3">
      <c r="A1153" s="221"/>
      <c r="B1153" s="221"/>
      <c r="C1153" s="221"/>
      <c r="D1153" s="212"/>
    </row>
    <row r="1154" spans="1:4" ht="20.25" customHeight="1" x14ac:dyDescent="0.3">
      <c r="A1154" s="221"/>
      <c r="B1154" s="221"/>
      <c r="C1154" s="221"/>
      <c r="D1154" s="212"/>
    </row>
    <row r="1155" spans="1:4" ht="20.25" customHeight="1" x14ac:dyDescent="0.3">
      <c r="A1155" s="221"/>
      <c r="B1155" s="221"/>
      <c r="C1155" s="221"/>
      <c r="D1155" s="212"/>
    </row>
    <row r="1156" spans="1:4" ht="20.25" customHeight="1" x14ac:dyDescent="0.3">
      <c r="A1156" s="221"/>
      <c r="B1156" s="221"/>
      <c r="C1156" s="221"/>
      <c r="D1156" s="212"/>
    </row>
    <row r="1157" spans="1:4" ht="20.25" customHeight="1" x14ac:dyDescent="0.3">
      <c r="A1157" s="221"/>
      <c r="B1157" s="221"/>
      <c r="C1157" s="221"/>
      <c r="D1157" s="212"/>
    </row>
    <row r="1158" spans="1:4" ht="20.25" customHeight="1" x14ac:dyDescent="0.3">
      <c r="A1158" s="221"/>
      <c r="B1158" s="221"/>
      <c r="C1158" s="221"/>
      <c r="D1158" s="212"/>
    </row>
    <row r="1159" spans="1:4" ht="20.25" customHeight="1" x14ac:dyDescent="0.3">
      <c r="A1159" s="221"/>
      <c r="B1159" s="221"/>
      <c r="C1159" s="221"/>
      <c r="D1159" s="212"/>
    </row>
    <row r="1160" spans="1:4" ht="20.25" customHeight="1" x14ac:dyDescent="0.3">
      <c r="A1160" s="221"/>
      <c r="B1160" s="221"/>
      <c r="C1160" s="221"/>
      <c r="D1160" s="212"/>
    </row>
    <row r="1161" spans="1:4" ht="20.25" customHeight="1" x14ac:dyDescent="0.3">
      <c r="A1161" s="221"/>
      <c r="B1161" s="221"/>
      <c r="C1161" s="221"/>
      <c r="D1161" s="212"/>
    </row>
    <row r="1162" spans="1:4" ht="20.25" customHeight="1" x14ac:dyDescent="0.3">
      <c r="A1162" s="221"/>
      <c r="B1162" s="221"/>
      <c r="C1162" s="221"/>
      <c r="D1162" s="212"/>
    </row>
    <row r="1163" spans="1:4" ht="20.25" customHeight="1" x14ac:dyDescent="0.3">
      <c r="A1163" s="221"/>
      <c r="B1163" s="221"/>
      <c r="C1163" s="221"/>
      <c r="D1163" s="212"/>
    </row>
    <row r="1164" spans="1:4" ht="20.25" customHeight="1" x14ac:dyDescent="0.3">
      <c r="A1164" s="221"/>
      <c r="B1164" s="221"/>
      <c r="C1164" s="221"/>
      <c r="D1164" s="212"/>
    </row>
    <row r="1165" spans="1:4" ht="20.25" customHeight="1" x14ac:dyDescent="0.3">
      <c r="A1165" s="221"/>
      <c r="B1165" s="221"/>
      <c r="C1165" s="221"/>
      <c r="D1165" s="212"/>
    </row>
    <row r="1166" spans="1:4" ht="20.25" customHeight="1" x14ac:dyDescent="0.3">
      <c r="A1166" s="221"/>
      <c r="B1166" s="221"/>
      <c r="C1166" s="221"/>
      <c r="D1166" s="212"/>
    </row>
    <row r="1167" spans="1:4" ht="20.25" customHeight="1" x14ac:dyDescent="0.3">
      <c r="A1167" s="221"/>
      <c r="B1167" s="221"/>
      <c r="C1167" s="221"/>
      <c r="D1167" s="212"/>
    </row>
    <row r="1168" spans="1:4" ht="20.25" customHeight="1" x14ac:dyDescent="0.3">
      <c r="A1168" s="221"/>
      <c r="B1168" s="221"/>
      <c r="C1168" s="221"/>
      <c r="D1168" s="212"/>
    </row>
    <row r="1169" spans="1:4" ht="20.25" customHeight="1" x14ac:dyDescent="0.3">
      <c r="A1169" s="221"/>
      <c r="B1169" s="221"/>
      <c r="C1169" s="221"/>
      <c r="D1169" s="212"/>
    </row>
    <row r="1170" spans="1:4" ht="20.25" customHeight="1" x14ac:dyDescent="0.3">
      <c r="A1170" s="221"/>
      <c r="B1170" s="221"/>
      <c r="C1170" s="221"/>
      <c r="D1170" s="212"/>
    </row>
    <row r="1171" spans="1:4" ht="20.25" customHeight="1" x14ac:dyDescent="0.3">
      <c r="A1171" s="221"/>
      <c r="B1171" s="221"/>
      <c r="C1171" s="221"/>
      <c r="D1171" s="212"/>
    </row>
    <row r="1172" spans="1:4" ht="20.25" customHeight="1" x14ac:dyDescent="0.3">
      <c r="A1172" s="221"/>
      <c r="B1172" s="221"/>
      <c r="C1172" s="221"/>
      <c r="D1172" s="212"/>
    </row>
    <row r="1173" spans="1:4" ht="20.25" customHeight="1" x14ac:dyDescent="0.3">
      <c r="A1173" s="221"/>
      <c r="B1173" s="221"/>
      <c r="C1173" s="221"/>
      <c r="D1173" s="212"/>
    </row>
    <row r="1174" spans="1:4" ht="20.25" customHeight="1" x14ac:dyDescent="0.3">
      <c r="A1174" s="221"/>
      <c r="B1174" s="221"/>
      <c r="C1174" s="221"/>
      <c r="D1174" s="212"/>
    </row>
    <row r="1175" spans="1:4" ht="20.25" customHeight="1" x14ac:dyDescent="0.3">
      <c r="A1175" s="221"/>
      <c r="B1175" s="221"/>
      <c r="C1175" s="221"/>
      <c r="D1175" s="212"/>
    </row>
    <row r="1176" spans="1:4" ht="20.25" customHeight="1" x14ac:dyDescent="0.3">
      <c r="A1176" s="221"/>
      <c r="B1176" s="221"/>
      <c r="C1176" s="221"/>
      <c r="D1176" s="212"/>
    </row>
    <row r="1177" spans="1:4" ht="20.25" customHeight="1" x14ac:dyDescent="0.3">
      <c r="A1177" s="221"/>
      <c r="B1177" s="221"/>
      <c r="C1177" s="221"/>
      <c r="D1177" s="212"/>
    </row>
    <row r="1178" spans="1:4" ht="20.25" customHeight="1" x14ac:dyDescent="0.3">
      <c r="A1178" s="221"/>
      <c r="B1178" s="221"/>
      <c r="C1178" s="221"/>
      <c r="D1178" s="212"/>
    </row>
    <row r="1179" spans="1:4" ht="20.25" customHeight="1" x14ac:dyDescent="0.3">
      <c r="A1179" s="221"/>
      <c r="B1179" s="221"/>
      <c r="C1179" s="221"/>
      <c r="D1179" s="212"/>
    </row>
    <row r="1180" spans="1:4" ht="20.25" customHeight="1" x14ac:dyDescent="0.3">
      <c r="A1180" s="221"/>
      <c r="B1180" s="221"/>
      <c r="C1180" s="221"/>
      <c r="D1180" s="212"/>
    </row>
    <row r="1181" spans="1:4" ht="20.25" customHeight="1" x14ac:dyDescent="0.3">
      <c r="A1181" s="221"/>
      <c r="B1181" s="221"/>
      <c r="C1181" s="221"/>
      <c r="D1181" s="212"/>
    </row>
    <row r="1182" spans="1:4" ht="20.25" customHeight="1" x14ac:dyDescent="0.3">
      <c r="A1182" s="221"/>
      <c r="B1182" s="221"/>
      <c r="C1182" s="221"/>
      <c r="D1182" s="212"/>
    </row>
    <row r="1183" spans="1:4" ht="20.25" customHeight="1" x14ac:dyDescent="0.3">
      <c r="A1183" s="221"/>
      <c r="B1183" s="221"/>
      <c r="C1183" s="221"/>
      <c r="D1183" s="212"/>
    </row>
    <row r="1184" spans="1:4" ht="20.25" customHeight="1" x14ac:dyDescent="0.3">
      <c r="A1184" s="221"/>
      <c r="B1184" s="221"/>
      <c r="C1184" s="221"/>
      <c r="D1184" s="212"/>
    </row>
    <row r="1185" spans="1:4" ht="20.25" customHeight="1" x14ac:dyDescent="0.3">
      <c r="A1185" s="221"/>
      <c r="B1185" s="221"/>
      <c r="C1185" s="221"/>
      <c r="D1185" s="212"/>
    </row>
    <row r="1186" spans="1:4" ht="20.25" customHeight="1" x14ac:dyDescent="0.3">
      <c r="A1186" s="221"/>
      <c r="B1186" s="221"/>
      <c r="C1186" s="221"/>
      <c r="D1186" s="212"/>
    </row>
    <row r="1187" spans="1:4" ht="20.25" customHeight="1" x14ac:dyDescent="0.3">
      <c r="A1187" s="221"/>
      <c r="B1187" s="221"/>
      <c r="C1187" s="221"/>
      <c r="D1187" s="212"/>
    </row>
    <row r="1188" spans="1:4" ht="20.25" customHeight="1" x14ac:dyDescent="0.3">
      <c r="A1188" s="221"/>
      <c r="B1188" s="221"/>
      <c r="C1188" s="221"/>
      <c r="D1188" s="212"/>
    </row>
    <row r="1189" spans="1:4" ht="20.25" customHeight="1" x14ac:dyDescent="0.3">
      <c r="A1189" s="221"/>
      <c r="B1189" s="221"/>
      <c r="C1189" s="221"/>
      <c r="D1189" s="212"/>
    </row>
    <row r="1190" spans="1:4" ht="20.25" customHeight="1" x14ac:dyDescent="0.3">
      <c r="A1190" s="221"/>
      <c r="B1190" s="221"/>
      <c r="C1190" s="221"/>
      <c r="D1190" s="212"/>
    </row>
    <row r="1191" spans="1:4" ht="20.25" customHeight="1" x14ac:dyDescent="0.3">
      <c r="A1191" s="221"/>
      <c r="B1191" s="221"/>
      <c r="C1191" s="221"/>
      <c r="D1191" s="212"/>
    </row>
    <row r="1192" spans="1:4" ht="20.25" customHeight="1" x14ac:dyDescent="0.3">
      <c r="A1192" s="221"/>
      <c r="B1192" s="221"/>
      <c r="C1192" s="221"/>
      <c r="D1192" s="212"/>
    </row>
    <row r="1193" spans="1:4" ht="20.25" customHeight="1" x14ac:dyDescent="0.3">
      <c r="A1193" s="221"/>
      <c r="B1193" s="221"/>
      <c r="C1193" s="221"/>
      <c r="D1193" s="212"/>
    </row>
    <row r="1194" spans="1:4" ht="20.25" customHeight="1" x14ac:dyDescent="0.3">
      <c r="A1194" s="221"/>
      <c r="B1194" s="221"/>
      <c r="C1194" s="221"/>
      <c r="D1194" s="212"/>
    </row>
    <row r="1195" spans="1:4" ht="20.25" customHeight="1" x14ac:dyDescent="0.3">
      <c r="A1195" s="221"/>
      <c r="B1195" s="221"/>
      <c r="C1195" s="221"/>
      <c r="D1195" s="212"/>
    </row>
    <row r="1196" spans="1:4" ht="20.25" customHeight="1" x14ac:dyDescent="0.3">
      <c r="A1196" s="221"/>
      <c r="B1196" s="221"/>
      <c r="C1196" s="221"/>
      <c r="D1196" s="212"/>
    </row>
    <row r="1197" spans="1:4" ht="20.25" customHeight="1" x14ac:dyDescent="0.3">
      <c r="A1197" s="221"/>
      <c r="B1197" s="221"/>
      <c r="C1197" s="221"/>
      <c r="D1197" s="212"/>
    </row>
    <row r="1198" spans="1:4" ht="20.25" customHeight="1" x14ac:dyDescent="0.3">
      <c r="A1198" s="221"/>
      <c r="B1198" s="221"/>
      <c r="C1198" s="221"/>
      <c r="D1198" s="212"/>
    </row>
    <row r="1199" spans="1:4" ht="20.25" customHeight="1" x14ac:dyDescent="0.3">
      <c r="A1199" s="221"/>
      <c r="B1199" s="221"/>
      <c r="C1199" s="221"/>
      <c r="D1199" s="212"/>
    </row>
    <row r="1200" spans="1:4" ht="20.25" customHeight="1" x14ac:dyDescent="0.3">
      <c r="A1200" s="221"/>
      <c r="B1200" s="221"/>
      <c r="C1200" s="221"/>
      <c r="D1200" s="212"/>
    </row>
    <row r="1201" spans="1:4" ht="20.25" customHeight="1" x14ac:dyDescent="0.3">
      <c r="A1201" s="221"/>
      <c r="B1201" s="221"/>
      <c r="C1201" s="221"/>
      <c r="D1201" s="212"/>
    </row>
    <row r="1202" spans="1:4" ht="20.25" customHeight="1" x14ac:dyDescent="0.3">
      <c r="A1202" s="221"/>
      <c r="B1202" s="221"/>
      <c r="C1202" s="221"/>
      <c r="D1202" s="212"/>
    </row>
    <row r="1203" spans="1:4" ht="20.25" customHeight="1" x14ac:dyDescent="0.3">
      <c r="A1203" s="221"/>
      <c r="B1203" s="221"/>
      <c r="C1203" s="221"/>
      <c r="D1203" s="212"/>
    </row>
    <row r="1204" spans="1:4" ht="20.25" customHeight="1" x14ac:dyDescent="0.3">
      <c r="A1204" s="221"/>
      <c r="B1204" s="221"/>
      <c r="C1204" s="221"/>
      <c r="D1204" s="212"/>
    </row>
    <row r="1205" spans="1:4" ht="20.25" customHeight="1" x14ac:dyDescent="0.3">
      <c r="A1205" s="221"/>
      <c r="B1205" s="221"/>
      <c r="C1205" s="221"/>
      <c r="D1205" s="212"/>
    </row>
    <row r="1206" spans="1:4" ht="20.25" customHeight="1" x14ac:dyDescent="0.3">
      <c r="A1206" s="221"/>
      <c r="B1206" s="221"/>
      <c r="C1206" s="221"/>
      <c r="D1206" s="212"/>
    </row>
    <row r="1207" spans="1:4" ht="20.25" customHeight="1" x14ac:dyDescent="0.3">
      <c r="A1207" s="221"/>
      <c r="B1207" s="221"/>
      <c r="C1207" s="221"/>
      <c r="D1207" s="212"/>
    </row>
    <row r="1208" spans="1:4" ht="20.25" customHeight="1" x14ac:dyDescent="0.3">
      <c r="A1208" s="221"/>
      <c r="B1208" s="221"/>
      <c r="C1208" s="221"/>
      <c r="D1208" s="212"/>
    </row>
    <row r="1209" spans="1:4" ht="20.25" customHeight="1" x14ac:dyDescent="0.3">
      <c r="A1209" s="221"/>
      <c r="B1209" s="221"/>
      <c r="C1209" s="221"/>
      <c r="D1209" s="212"/>
    </row>
    <row r="1210" spans="1:4" ht="20.25" customHeight="1" x14ac:dyDescent="0.3">
      <c r="A1210" s="221"/>
      <c r="B1210" s="221"/>
      <c r="C1210" s="221"/>
      <c r="D1210" s="212"/>
    </row>
    <row r="1211" spans="1:4" ht="20.25" customHeight="1" x14ac:dyDescent="0.3">
      <c r="A1211" s="221"/>
      <c r="B1211" s="221"/>
      <c r="C1211" s="221"/>
      <c r="D1211" s="212"/>
    </row>
    <row r="1212" spans="1:4" ht="20.25" customHeight="1" x14ac:dyDescent="0.3">
      <c r="A1212" s="221"/>
      <c r="B1212" s="221"/>
      <c r="C1212" s="221"/>
      <c r="D1212" s="212"/>
    </row>
    <row r="1213" spans="1:4" ht="20.25" customHeight="1" x14ac:dyDescent="0.3">
      <c r="A1213" s="221"/>
      <c r="B1213" s="221"/>
      <c r="C1213" s="221"/>
      <c r="D1213" s="212"/>
    </row>
    <row r="1214" spans="1:4" ht="20.25" customHeight="1" x14ac:dyDescent="0.3">
      <c r="A1214" s="221"/>
      <c r="B1214" s="221"/>
      <c r="C1214" s="221"/>
      <c r="D1214" s="212"/>
    </row>
    <row r="1215" spans="1:4" ht="20.25" customHeight="1" x14ac:dyDescent="0.3">
      <c r="A1215" s="221"/>
      <c r="B1215" s="221"/>
      <c r="C1215" s="221"/>
      <c r="D1215" s="212"/>
    </row>
    <row r="1216" spans="1:4" ht="20.25" customHeight="1" x14ac:dyDescent="0.3">
      <c r="A1216" s="221"/>
      <c r="B1216" s="221"/>
      <c r="C1216" s="221"/>
      <c r="D1216" s="212"/>
    </row>
    <row r="1217" spans="1:4" ht="20.25" customHeight="1" x14ac:dyDescent="0.3">
      <c r="A1217" s="221"/>
      <c r="B1217" s="221"/>
      <c r="C1217" s="221"/>
      <c r="D1217" s="212"/>
    </row>
    <row r="1218" spans="1:4" ht="20.25" customHeight="1" x14ac:dyDescent="0.3">
      <c r="A1218" s="221"/>
      <c r="B1218" s="221"/>
      <c r="C1218" s="221"/>
      <c r="D1218" s="212"/>
    </row>
    <row r="1219" spans="1:4" ht="20.25" customHeight="1" x14ac:dyDescent="0.3">
      <c r="A1219" s="221"/>
      <c r="B1219" s="221"/>
      <c r="C1219" s="221"/>
      <c r="D1219" s="212"/>
    </row>
    <row r="1220" spans="1:4" ht="20.25" customHeight="1" x14ac:dyDescent="0.3">
      <c r="A1220" s="221"/>
      <c r="B1220" s="221"/>
      <c r="C1220" s="221"/>
      <c r="D1220" s="212"/>
    </row>
    <row r="1221" spans="1:4" ht="20.25" customHeight="1" x14ac:dyDescent="0.3">
      <c r="A1221" s="221"/>
      <c r="B1221" s="221"/>
      <c r="C1221" s="221"/>
      <c r="D1221" s="212"/>
    </row>
    <row r="1222" spans="1:4" ht="20.25" customHeight="1" x14ac:dyDescent="0.3">
      <c r="A1222" s="221"/>
      <c r="B1222" s="221"/>
      <c r="C1222" s="221"/>
      <c r="D1222" s="212"/>
    </row>
    <row r="1223" spans="1:4" ht="20.25" customHeight="1" x14ac:dyDescent="0.3">
      <c r="A1223" s="221"/>
      <c r="B1223" s="221"/>
      <c r="C1223" s="221"/>
      <c r="D1223" s="212"/>
    </row>
    <row r="1224" spans="1:4" ht="20.25" customHeight="1" x14ac:dyDescent="0.3">
      <c r="A1224" s="221"/>
      <c r="B1224" s="221"/>
      <c r="C1224" s="221"/>
      <c r="D1224" s="212"/>
    </row>
    <row r="1225" spans="1:4" ht="20.25" customHeight="1" x14ac:dyDescent="0.3">
      <c r="A1225" s="221"/>
      <c r="B1225" s="221"/>
      <c r="C1225" s="221"/>
      <c r="D1225" s="212"/>
    </row>
    <row r="1226" spans="1:4" ht="20.25" customHeight="1" x14ac:dyDescent="0.3">
      <c r="A1226" s="221"/>
      <c r="B1226" s="221"/>
      <c r="C1226" s="221"/>
      <c r="D1226" s="212"/>
    </row>
    <row r="1227" spans="1:4" ht="20.25" customHeight="1" x14ac:dyDescent="0.3">
      <c r="A1227" s="221"/>
      <c r="B1227" s="221"/>
      <c r="C1227" s="221"/>
      <c r="D1227" s="212"/>
    </row>
    <row r="1228" spans="1:4" ht="20.25" customHeight="1" x14ac:dyDescent="0.3">
      <c r="A1228" s="221"/>
      <c r="B1228" s="221"/>
      <c r="C1228" s="221"/>
      <c r="D1228" s="212"/>
    </row>
    <row r="1229" spans="1:4" ht="20.25" customHeight="1" x14ac:dyDescent="0.3">
      <c r="A1229" s="221"/>
      <c r="B1229" s="221"/>
      <c r="C1229" s="221"/>
      <c r="D1229" s="212"/>
    </row>
    <row r="1230" spans="1:4" ht="20.25" customHeight="1" x14ac:dyDescent="0.3">
      <c r="A1230" s="221"/>
      <c r="B1230" s="221"/>
      <c r="C1230" s="221"/>
      <c r="D1230" s="212"/>
    </row>
    <row r="1231" spans="1:4" ht="20.25" customHeight="1" x14ac:dyDescent="0.3">
      <c r="A1231" s="221"/>
      <c r="B1231" s="221"/>
      <c r="C1231" s="221"/>
      <c r="D1231" s="212"/>
    </row>
    <row r="1232" spans="1:4" ht="20.25" customHeight="1" x14ac:dyDescent="0.3">
      <c r="A1232" s="221"/>
      <c r="B1232" s="221"/>
      <c r="C1232" s="221"/>
      <c r="D1232" s="212"/>
    </row>
    <row r="1233" spans="1:4" ht="20.25" customHeight="1" x14ac:dyDescent="0.3">
      <c r="A1233" s="221"/>
      <c r="B1233" s="221"/>
      <c r="C1233" s="221"/>
      <c r="D1233" s="212"/>
    </row>
    <row r="1234" spans="1:4" ht="20.25" customHeight="1" x14ac:dyDescent="0.3">
      <c r="A1234" s="221"/>
      <c r="B1234" s="221"/>
      <c r="C1234" s="221"/>
      <c r="D1234" s="212"/>
    </row>
    <row r="1235" spans="1:4" ht="20.25" customHeight="1" x14ac:dyDescent="0.3">
      <c r="A1235" s="221"/>
      <c r="B1235" s="221"/>
      <c r="C1235" s="221"/>
      <c r="D1235" s="212"/>
    </row>
    <row r="1236" spans="1:4" ht="20.25" customHeight="1" x14ac:dyDescent="0.3">
      <c r="A1236" s="221"/>
      <c r="B1236" s="221"/>
      <c r="C1236" s="221"/>
      <c r="D1236" s="212"/>
    </row>
    <row r="1237" spans="1:4" ht="20.25" customHeight="1" x14ac:dyDescent="0.3">
      <c r="A1237" s="221"/>
      <c r="B1237" s="221"/>
      <c r="C1237" s="221"/>
      <c r="D1237" s="212"/>
    </row>
    <row r="1238" spans="1:4" ht="20.25" customHeight="1" x14ac:dyDescent="0.3">
      <c r="A1238" s="221"/>
      <c r="B1238" s="221"/>
      <c r="C1238" s="221"/>
      <c r="D1238" s="212"/>
    </row>
    <row r="1239" spans="1:4" ht="20.25" customHeight="1" x14ac:dyDescent="0.3">
      <c r="A1239" s="221"/>
      <c r="B1239" s="221"/>
      <c r="C1239" s="221"/>
      <c r="D1239" s="212"/>
    </row>
    <row r="1240" spans="1:4" ht="20.25" customHeight="1" x14ac:dyDescent="0.3">
      <c r="A1240" s="221"/>
      <c r="B1240" s="221"/>
      <c r="C1240" s="221"/>
      <c r="D1240" s="212"/>
    </row>
    <row r="1241" spans="1:4" ht="20.25" customHeight="1" x14ac:dyDescent="0.3">
      <c r="A1241" s="221"/>
      <c r="B1241" s="221"/>
      <c r="C1241" s="221"/>
      <c r="D1241" s="212"/>
    </row>
    <row r="1242" spans="1:4" ht="20.25" customHeight="1" x14ac:dyDescent="0.3">
      <c r="A1242" s="221"/>
      <c r="B1242" s="221"/>
      <c r="C1242" s="221"/>
      <c r="D1242" s="212"/>
    </row>
    <row r="1243" spans="1:4" ht="20.25" customHeight="1" x14ac:dyDescent="0.3">
      <c r="A1243" s="221"/>
      <c r="B1243" s="221"/>
      <c r="C1243" s="221"/>
      <c r="D1243" s="212"/>
    </row>
    <row r="1244" spans="1:4" ht="20.25" customHeight="1" x14ac:dyDescent="0.3">
      <c r="A1244" s="221"/>
      <c r="B1244" s="221"/>
      <c r="C1244" s="221"/>
      <c r="D1244" s="212"/>
    </row>
    <row r="1245" spans="1:4" ht="20.25" customHeight="1" x14ac:dyDescent="0.3">
      <c r="A1245" s="221"/>
      <c r="B1245" s="221"/>
      <c r="C1245" s="221"/>
      <c r="D1245" s="212"/>
    </row>
    <row r="1246" spans="1:4" ht="20.25" customHeight="1" x14ac:dyDescent="0.3">
      <c r="A1246" s="221"/>
      <c r="B1246" s="221"/>
      <c r="C1246" s="221"/>
      <c r="D1246" s="212"/>
    </row>
    <row r="1247" spans="1:4" ht="20.25" customHeight="1" x14ac:dyDescent="0.3">
      <c r="A1247" s="221"/>
      <c r="B1247" s="221"/>
      <c r="C1247" s="221"/>
      <c r="D1247" s="212"/>
    </row>
    <row r="1248" spans="1:4" ht="20.25" customHeight="1" x14ac:dyDescent="0.3">
      <c r="A1248" s="221"/>
      <c r="B1248" s="221"/>
      <c r="C1248" s="221"/>
      <c r="D1248" s="212"/>
    </row>
    <row r="1249" spans="1:4" ht="20.25" customHeight="1" x14ac:dyDescent="0.3">
      <c r="A1249" s="221"/>
      <c r="B1249" s="221"/>
      <c r="C1249" s="221"/>
      <c r="D1249" s="212"/>
    </row>
    <row r="1250" spans="1:4" ht="20.25" customHeight="1" x14ac:dyDescent="0.3">
      <c r="A1250" s="221"/>
      <c r="B1250" s="221"/>
      <c r="C1250" s="221"/>
      <c r="D1250" s="212"/>
    </row>
    <row r="1251" spans="1:4" ht="20.25" customHeight="1" x14ac:dyDescent="0.3">
      <c r="A1251" s="221"/>
      <c r="B1251" s="221"/>
      <c r="C1251" s="221"/>
      <c r="D1251" s="212"/>
    </row>
    <row r="1252" spans="1:4" ht="20.25" customHeight="1" x14ac:dyDescent="0.3">
      <c r="A1252" s="221"/>
      <c r="B1252" s="221"/>
      <c r="C1252" s="221"/>
      <c r="D1252" s="212"/>
    </row>
    <row r="1253" spans="1:4" ht="20.25" customHeight="1" x14ac:dyDescent="0.3">
      <c r="A1253" s="221"/>
      <c r="B1253" s="221"/>
      <c r="C1253" s="221"/>
      <c r="D1253" s="212"/>
    </row>
    <row r="1254" spans="1:4" ht="20.25" customHeight="1" x14ac:dyDescent="0.3">
      <c r="A1254" s="221"/>
      <c r="B1254" s="221"/>
      <c r="C1254" s="221"/>
      <c r="D1254" s="212"/>
    </row>
    <row r="1255" spans="1:4" ht="20.25" customHeight="1" x14ac:dyDescent="0.3">
      <c r="A1255" s="221"/>
      <c r="B1255" s="221"/>
      <c r="C1255" s="221"/>
      <c r="D1255" s="212"/>
    </row>
    <row r="1256" spans="1:4" ht="20.25" customHeight="1" x14ac:dyDescent="0.3">
      <c r="A1256" s="221"/>
      <c r="B1256" s="221"/>
      <c r="C1256" s="221"/>
      <c r="D1256" s="212"/>
    </row>
    <row r="1257" spans="1:4" ht="20.25" customHeight="1" x14ac:dyDescent="0.3">
      <c r="A1257" s="221"/>
      <c r="B1257" s="221"/>
      <c r="C1257" s="221"/>
      <c r="D1257" s="212"/>
    </row>
    <row r="1258" spans="1:4" ht="20.25" customHeight="1" x14ac:dyDescent="0.3">
      <c r="A1258" s="221"/>
      <c r="B1258" s="221"/>
      <c r="C1258" s="221"/>
      <c r="D1258" s="212"/>
    </row>
    <row r="1259" spans="1:4" ht="20.25" customHeight="1" x14ac:dyDescent="0.3">
      <c r="A1259" s="221"/>
      <c r="B1259" s="221"/>
      <c r="C1259" s="221"/>
      <c r="D1259" s="212"/>
    </row>
    <row r="1260" spans="1:4" ht="20.25" customHeight="1" x14ac:dyDescent="0.3">
      <c r="A1260" s="221"/>
      <c r="B1260" s="221"/>
      <c r="C1260" s="221"/>
      <c r="D1260" s="212"/>
    </row>
    <row r="1261" spans="1:4" ht="20.25" customHeight="1" x14ac:dyDescent="0.3">
      <c r="A1261" s="221"/>
      <c r="B1261" s="221"/>
      <c r="C1261" s="221"/>
      <c r="D1261" s="212"/>
    </row>
    <row r="1262" spans="1:4" ht="20.25" customHeight="1" x14ac:dyDescent="0.3">
      <c r="A1262" s="221"/>
      <c r="B1262" s="221"/>
      <c r="C1262" s="221"/>
      <c r="D1262" s="212"/>
    </row>
    <row r="1263" spans="1:4" ht="20.25" customHeight="1" x14ac:dyDescent="0.3">
      <c r="A1263" s="221"/>
      <c r="B1263" s="221"/>
      <c r="C1263" s="221"/>
      <c r="D1263" s="212"/>
    </row>
    <row r="1264" spans="1:4" ht="20.25" customHeight="1" x14ac:dyDescent="0.3">
      <c r="A1264" s="221"/>
      <c r="B1264" s="221"/>
      <c r="C1264" s="221"/>
      <c r="D1264" s="212"/>
    </row>
    <row r="1265" spans="1:4" ht="20.25" customHeight="1" x14ac:dyDescent="0.3">
      <c r="A1265" s="221"/>
      <c r="B1265" s="221"/>
      <c r="C1265" s="221"/>
      <c r="D1265" s="212"/>
    </row>
    <row r="1266" spans="1:4" ht="20.25" customHeight="1" x14ac:dyDescent="0.3">
      <c r="A1266" s="221"/>
      <c r="B1266" s="221"/>
      <c r="C1266" s="221"/>
      <c r="D1266" s="212"/>
    </row>
    <row r="1267" spans="1:4" ht="20.25" customHeight="1" x14ac:dyDescent="0.3">
      <c r="A1267" s="221"/>
      <c r="B1267" s="221"/>
      <c r="C1267" s="221"/>
      <c r="D1267" s="212"/>
    </row>
    <row r="1268" spans="1:4" ht="20.25" customHeight="1" x14ac:dyDescent="0.3">
      <c r="A1268" s="221"/>
      <c r="B1268" s="221"/>
      <c r="C1268" s="221"/>
      <c r="D1268" s="212"/>
    </row>
    <row r="1269" spans="1:4" ht="20.25" customHeight="1" x14ac:dyDescent="0.3">
      <c r="A1269" s="221"/>
      <c r="B1269" s="221"/>
      <c r="C1269" s="221"/>
      <c r="D1269" s="212"/>
    </row>
    <row r="1270" spans="1:4" ht="20.25" customHeight="1" x14ac:dyDescent="0.3">
      <c r="A1270" s="221"/>
      <c r="B1270" s="221"/>
      <c r="C1270" s="221"/>
      <c r="D1270" s="212"/>
    </row>
    <row r="1271" spans="1:4" ht="20.25" customHeight="1" x14ac:dyDescent="0.3">
      <c r="A1271" s="221"/>
      <c r="B1271" s="221"/>
      <c r="C1271" s="221"/>
      <c r="D1271" s="212"/>
    </row>
    <row r="1272" spans="1:4" ht="20.25" customHeight="1" x14ac:dyDescent="0.3">
      <c r="A1272" s="221"/>
      <c r="B1272" s="221"/>
      <c r="C1272" s="221"/>
      <c r="D1272" s="212"/>
    </row>
    <row r="1273" spans="1:4" ht="20.25" customHeight="1" x14ac:dyDescent="0.3">
      <c r="A1273" s="221"/>
      <c r="B1273" s="221"/>
      <c r="C1273" s="221"/>
      <c r="D1273" s="212"/>
    </row>
    <row r="1274" spans="1:4" ht="20.25" customHeight="1" x14ac:dyDescent="0.3">
      <c r="A1274" s="221"/>
      <c r="B1274" s="221"/>
      <c r="C1274" s="221"/>
      <c r="D1274" s="212"/>
    </row>
    <row r="1275" spans="1:4" ht="20.25" customHeight="1" x14ac:dyDescent="0.3">
      <c r="A1275" s="221"/>
      <c r="B1275" s="221"/>
      <c r="C1275" s="221"/>
      <c r="D1275" s="212"/>
    </row>
    <row r="1276" spans="1:4" ht="20.25" customHeight="1" x14ac:dyDescent="0.3">
      <c r="A1276" s="221"/>
      <c r="B1276" s="221"/>
      <c r="C1276" s="221"/>
      <c r="D1276" s="212"/>
    </row>
    <row r="1277" spans="1:4" ht="20.25" customHeight="1" x14ac:dyDescent="0.3">
      <c r="A1277" s="221"/>
      <c r="B1277" s="221"/>
      <c r="C1277" s="221"/>
      <c r="D1277" s="212"/>
    </row>
    <row r="1278" spans="1:4" ht="20.25" customHeight="1" x14ac:dyDescent="0.3">
      <c r="A1278" s="221"/>
      <c r="B1278" s="221"/>
      <c r="C1278" s="221"/>
      <c r="D1278" s="212"/>
    </row>
    <row r="1279" spans="1:4" ht="20.25" customHeight="1" x14ac:dyDescent="0.3">
      <c r="A1279" s="221"/>
      <c r="B1279" s="221"/>
      <c r="C1279" s="221"/>
      <c r="D1279" s="212"/>
    </row>
    <row r="1280" spans="1:4" ht="20.25" customHeight="1" x14ac:dyDescent="0.3">
      <c r="A1280" s="221"/>
      <c r="B1280" s="221"/>
      <c r="C1280" s="221"/>
      <c r="D1280" s="212"/>
    </row>
    <row r="1281" spans="1:4" ht="20.25" customHeight="1" x14ac:dyDescent="0.3">
      <c r="A1281" s="221"/>
      <c r="B1281" s="221"/>
      <c r="C1281" s="221"/>
      <c r="D1281" s="212"/>
    </row>
    <row r="1282" spans="1:4" ht="20.25" customHeight="1" x14ac:dyDescent="0.3">
      <c r="A1282" s="221"/>
      <c r="B1282" s="221"/>
      <c r="C1282" s="221"/>
      <c r="D1282" s="212"/>
    </row>
    <row r="1283" spans="1:4" ht="20.25" customHeight="1" x14ac:dyDescent="0.3">
      <c r="A1283" s="221"/>
      <c r="B1283" s="221"/>
      <c r="C1283" s="221"/>
      <c r="D1283" s="212"/>
    </row>
    <row r="1284" spans="1:4" ht="20.25" customHeight="1" x14ac:dyDescent="0.3">
      <c r="A1284" s="221"/>
      <c r="B1284" s="221"/>
      <c r="C1284" s="221"/>
      <c r="D1284" s="212"/>
    </row>
    <row r="1285" spans="1:4" ht="20.25" customHeight="1" x14ac:dyDescent="0.3">
      <c r="A1285" s="221"/>
      <c r="B1285" s="221"/>
      <c r="C1285" s="221"/>
      <c r="D1285" s="212"/>
    </row>
    <row r="1286" spans="1:4" ht="20.25" customHeight="1" x14ac:dyDescent="0.3">
      <c r="A1286" s="221"/>
      <c r="B1286" s="221"/>
      <c r="C1286" s="221"/>
      <c r="D1286" s="212"/>
    </row>
    <row r="1287" spans="1:4" ht="20.25" customHeight="1" x14ac:dyDescent="0.3">
      <c r="A1287" s="221"/>
      <c r="B1287" s="221"/>
      <c r="C1287" s="221"/>
      <c r="D1287" s="212"/>
    </row>
    <row r="1288" spans="1:4" ht="20.25" customHeight="1" x14ac:dyDescent="0.3">
      <c r="A1288" s="221"/>
      <c r="B1288" s="221"/>
      <c r="C1288" s="221"/>
      <c r="D1288" s="212"/>
    </row>
    <row r="1289" spans="1:4" ht="20.25" customHeight="1" x14ac:dyDescent="0.3">
      <c r="A1289" s="221"/>
      <c r="B1289" s="221"/>
      <c r="C1289" s="221"/>
      <c r="D1289" s="212"/>
    </row>
    <row r="1290" spans="1:4" ht="20.25" customHeight="1" x14ac:dyDescent="0.3">
      <c r="A1290" s="221"/>
      <c r="B1290" s="221"/>
      <c r="C1290" s="221"/>
      <c r="D1290" s="212"/>
    </row>
    <row r="1291" spans="1:4" ht="20.25" customHeight="1" x14ac:dyDescent="0.3">
      <c r="A1291" s="221"/>
      <c r="B1291" s="221"/>
      <c r="C1291" s="221"/>
      <c r="D1291" s="212"/>
    </row>
    <row r="1292" spans="1:4" ht="20.25" customHeight="1" x14ac:dyDescent="0.3">
      <c r="A1292" s="221"/>
      <c r="B1292" s="221"/>
      <c r="C1292" s="221"/>
      <c r="D1292" s="212"/>
    </row>
    <row r="1293" spans="1:4" ht="20.25" customHeight="1" x14ac:dyDescent="0.3">
      <c r="A1293" s="221"/>
      <c r="B1293" s="221"/>
      <c r="C1293" s="221"/>
      <c r="D1293" s="212"/>
    </row>
    <row r="1294" spans="1:4" ht="20.25" customHeight="1" x14ac:dyDescent="0.3">
      <c r="A1294" s="221"/>
      <c r="B1294" s="221"/>
      <c r="C1294" s="221"/>
      <c r="D1294" s="212"/>
    </row>
    <row r="1295" spans="1:4" ht="20.25" customHeight="1" x14ac:dyDescent="0.3">
      <c r="A1295" s="221"/>
      <c r="B1295" s="221"/>
      <c r="C1295" s="221"/>
      <c r="D1295" s="212"/>
    </row>
    <row r="1296" spans="1:4" ht="20.25" customHeight="1" x14ac:dyDescent="0.3">
      <c r="A1296" s="221"/>
      <c r="B1296" s="221"/>
      <c r="C1296" s="221"/>
      <c r="D1296" s="212"/>
    </row>
    <row r="1297" spans="1:4" ht="20.25" customHeight="1" x14ac:dyDescent="0.3">
      <c r="A1297" s="221"/>
      <c r="B1297" s="221"/>
      <c r="C1297" s="221"/>
      <c r="D1297" s="212"/>
    </row>
    <row r="1298" spans="1:4" ht="20.25" customHeight="1" x14ac:dyDescent="0.3">
      <c r="A1298" s="221"/>
      <c r="B1298" s="221"/>
      <c r="C1298" s="221"/>
      <c r="D1298" s="212"/>
    </row>
    <row r="1299" spans="1:4" ht="20.25" customHeight="1" x14ac:dyDescent="0.3">
      <c r="A1299" s="221"/>
      <c r="B1299" s="221"/>
      <c r="C1299" s="221"/>
      <c r="D1299" s="212"/>
    </row>
    <row r="1300" spans="1:4" ht="20.25" customHeight="1" x14ac:dyDescent="0.3">
      <c r="A1300" s="221"/>
      <c r="B1300" s="221"/>
      <c r="C1300" s="221"/>
      <c r="D1300" s="212"/>
    </row>
    <row r="1301" spans="1:4" ht="20.25" customHeight="1" x14ac:dyDescent="0.3">
      <c r="A1301" s="221"/>
      <c r="B1301" s="221"/>
      <c r="C1301" s="221"/>
      <c r="D1301" s="212"/>
    </row>
    <row r="1302" spans="1:4" ht="20.25" customHeight="1" x14ac:dyDescent="0.3">
      <c r="A1302" s="221"/>
      <c r="B1302" s="221"/>
      <c r="C1302" s="221"/>
      <c r="D1302" s="212"/>
    </row>
    <row r="1303" spans="1:4" ht="20.25" customHeight="1" x14ac:dyDescent="0.3">
      <c r="A1303" s="221"/>
      <c r="B1303" s="221"/>
      <c r="C1303" s="221"/>
      <c r="D1303" s="212"/>
    </row>
    <row r="1304" spans="1:4" ht="20.25" customHeight="1" x14ac:dyDescent="0.3">
      <c r="A1304" s="221"/>
      <c r="B1304" s="221"/>
      <c r="C1304" s="221"/>
      <c r="D1304" s="212"/>
    </row>
    <row r="1305" spans="1:4" ht="20.25" customHeight="1" x14ac:dyDescent="0.3">
      <c r="A1305" s="221"/>
      <c r="B1305" s="221"/>
      <c r="C1305" s="221"/>
      <c r="D1305" s="212"/>
    </row>
    <row r="1306" spans="1:4" ht="20.25" customHeight="1" x14ac:dyDescent="0.3">
      <c r="A1306" s="221"/>
      <c r="B1306" s="221"/>
      <c r="C1306" s="221"/>
      <c r="D1306" s="212"/>
    </row>
    <row r="1307" spans="1:4" ht="20.25" customHeight="1" x14ac:dyDescent="0.3">
      <c r="A1307" s="221"/>
      <c r="B1307" s="221"/>
      <c r="C1307" s="221"/>
      <c r="D1307" s="212"/>
    </row>
    <row r="1308" spans="1:4" ht="20.25" customHeight="1" x14ac:dyDescent="0.3">
      <c r="A1308" s="221"/>
      <c r="B1308" s="221"/>
      <c r="C1308" s="221"/>
      <c r="D1308" s="212"/>
    </row>
    <row r="1309" spans="1:4" ht="20.25" customHeight="1" x14ac:dyDescent="0.3">
      <c r="A1309" s="221"/>
      <c r="B1309" s="221"/>
      <c r="C1309" s="221"/>
      <c r="D1309" s="212"/>
    </row>
    <row r="1310" spans="1:4" ht="20.25" customHeight="1" x14ac:dyDescent="0.3">
      <c r="A1310" s="221"/>
      <c r="B1310" s="221"/>
      <c r="C1310" s="221"/>
      <c r="D1310" s="212"/>
    </row>
    <row r="1311" spans="1:4" ht="20.25" customHeight="1" x14ac:dyDescent="0.3">
      <c r="A1311" s="221"/>
      <c r="B1311" s="221"/>
      <c r="C1311" s="221"/>
      <c r="D1311" s="212"/>
    </row>
    <row r="1312" spans="1:4" ht="20.25" customHeight="1" x14ac:dyDescent="0.3">
      <c r="A1312" s="221"/>
      <c r="B1312" s="221"/>
      <c r="C1312" s="221"/>
      <c r="D1312" s="212"/>
    </row>
    <row r="1313" spans="1:4" ht="20.25" customHeight="1" x14ac:dyDescent="0.3">
      <c r="A1313" s="221"/>
      <c r="B1313" s="221"/>
      <c r="C1313" s="221"/>
      <c r="D1313" s="212"/>
    </row>
    <row r="1314" spans="1:4" ht="20.25" customHeight="1" x14ac:dyDescent="0.3">
      <c r="A1314" s="221"/>
      <c r="B1314" s="221"/>
      <c r="C1314" s="221"/>
      <c r="D1314" s="212"/>
    </row>
    <row r="1315" spans="1:4" ht="20.25" customHeight="1" x14ac:dyDescent="0.3">
      <c r="A1315" s="221"/>
      <c r="B1315" s="221"/>
      <c r="C1315" s="221"/>
      <c r="D1315" s="212"/>
    </row>
    <row r="1316" spans="1:4" ht="20.25" customHeight="1" x14ac:dyDescent="0.3">
      <c r="A1316" s="221"/>
      <c r="B1316" s="221"/>
      <c r="C1316" s="221"/>
      <c r="D1316" s="212"/>
    </row>
    <row r="1317" spans="1:4" ht="20.25" customHeight="1" x14ac:dyDescent="0.3">
      <c r="A1317" s="221"/>
      <c r="B1317" s="221"/>
      <c r="C1317" s="221"/>
      <c r="D1317" s="212"/>
    </row>
    <row r="1318" spans="1:4" ht="20.25" customHeight="1" x14ac:dyDescent="0.3">
      <c r="A1318" s="221"/>
      <c r="B1318" s="221"/>
      <c r="C1318" s="221"/>
      <c r="D1318" s="212"/>
    </row>
    <row r="1319" spans="1:4" ht="20.25" customHeight="1" x14ac:dyDescent="0.3">
      <c r="A1319" s="221"/>
      <c r="B1319" s="221"/>
      <c r="C1319" s="221"/>
      <c r="D1319" s="212"/>
    </row>
    <row r="1320" spans="1:4" ht="20.25" customHeight="1" x14ac:dyDescent="0.3">
      <c r="A1320" s="221"/>
      <c r="B1320" s="221"/>
      <c r="C1320" s="221"/>
      <c r="D1320" s="212"/>
    </row>
    <row r="1321" spans="1:4" ht="20.25" customHeight="1" x14ac:dyDescent="0.3">
      <c r="A1321" s="221"/>
      <c r="B1321" s="221"/>
      <c r="C1321" s="221"/>
      <c r="D1321" s="212"/>
    </row>
    <row r="1322" spans="1:4" ht="20.25" customHeight="1" x14ac:dyDescent="0.3">
      <c r="A1322" s="221"/>
      <c r="B1322" s="221"/>
      <c r="C1322" s="221"/>
      <c r="D1322" s="212"/>
    </row>
    <row r="1323" spans="1:4" ht="20.25" customHeight="1" x14ac:dyDescent="0.3">
      <c r="A1323" s="221"/>
      <c r="B1323" s="221"/>
      <c r="C1323" s="221"/>
      <c r="D1323" s="212"/>
    </row>
    <row r="1324" spans="1:4" ht="20.25" customHeight="1" x14ac:dyDescent="0.3">
      <c r="A1324" s="221"/>
      <c r="B1324" s="221"/>
      <c r="C1324" s="221"/>
      <c r="D1324" s="212"/>
    </row>
    <row r="1325" spans="1:4" ht="20.25" customHeight="1" x14ac:dyDescent="0.3">
      <c r="A1325" s="221"/>
      <c r="B1325" s="221"/>
      <c r="C1325" s="221"/>
      <c r="D1325" s="212"/>
    </row>
    <row r="1326" spans="1:4" ht="20.25" customHeight="1" x14ac:dyDescent="0.3">
      <c r="A1326" s="221"/>
      <c r="B1326" s="221"/>
      <c r="C1326" s="221"/>
      <c r="D1326" s="212"/>
    </row>
    <row r="1327" spans="1:4" ht="20.25" customHeight="1" x14ac:dyDescent="0.3">
      <c r="A1327" s="221"/>
      <c r="B1327" s="221"/>
      <c r="C1327" s="221"/>
      <c r="D1327" s="212"/>
    </row>
    <row r="1328" spans="1:4" ht="20.25" customHeight="1" x14ac:dyDescent="0.3">
      <c r="A1328" s="221"/>
      <c r="B1328" s="221"/>
      <c r="C1328" s="221"/>
      <c r="D1328" s="212"/>
    </row>
    <row r="1329" spans="1:4" ht="20.25" customHeight="1" x14ac:dyDescent="0.3">
      <c r="A1329" s="221"/>
      <c r="B1329" s="221"/>
      <c r="C1329" s="221"/>
      <c r="D1329" s="212"/>
    </row>
    <row r="1330" spans="1:4" ht="20.25" customHeight="1" x14ac:dyDescent="0.3">
      <c r="A1330" s="221"/>
      <c r="B1330" s="221"/>
      <c r="C1330" s="221"/>
      <c r="D1330" s="212"/>
    </row>
    <row r="1331" spans="1:4" ht="20.25" customHeight="1" x14ac:dyDescent="0.3">
      <c r="A1331" s="221"/>
      <c r="B1331" s="221"/>
      <c r="C1331" s="221"/>
      <c r="D1331" s="212"/>
    </row>
    <row r="1332" spans="1:4" ht="20.25" customHeight="1" x14ac:dyDescent="0.3">
      <c r="A1332" s="221"/>
      <c r="B1332" s="221"/>
      <c r="C1332" s="221"/>
      <c r="D1332" s="212"/>
    </row>
    <row r="1333" spans="1:4" ht="20.25" customHeight="1" x14ac:dyDescent="0.3">
      <c r="A1333" s="221"/>
      <c r="B1333" s="221"/>
      <c r="C1333" s="221"/>
      <c r="D1333" s="212"/>
    </row>
    <row r="1334" spans="1:4" ht="20.25" customHeight="1" x14ac:dyDescent="0.3">
      <c r="A1334" s="221"/>
      <c r="B1334" s="221"/>
      <c r="C1334" s="221"/>
      <c r="D1334" s="212"/>
    </row>
    <row r="1335" spans="1:4" ht="20.25" customHeight="1" x14ac:dyDescent="0.3">
      <c r="A1335" s="221"/>
      <c r="B1335" s="221"/>
      <c r="C1335" s="221"/>
      <c r="D1335" s="212"/>
    </row>
    <row r="1336" spans="1:4" ht="20.25" customHeight="1" x14ac:dyDescent="0.3">
      <c r="A1336" s="221"/>
      <c r="B1336" s="221"/>
      <c r="C1336" s="221"/>
      <c r="D1336" s="212"/>
    </row>
    <row r="1337" spans="1:4" ht="20.25" customHeight="1" x14ac:dyDescent="0.3">
      <c r="A1337" s="221"/>
      <c r="B1337" s="221"/>
      <c r="C1337" s="221"/>
      <c r="D1337" s="212"/>
    </row>
    <row r="1338" spans="1:4" ht="20.25" customHeight="1" x14ac:dyDescent="0.3">
      <c r="A1338" s="221"/>
      <c r="B1338" s="221"/>
      <c r="C1338" s="221"/>
      <c r="D1338" s="212"/>
    </row>
    <row r="1339" spans="1:4" ht="20.25" customHeight="1" x14ac:dyDescent="0.3">
      <c r="A1339" s="221"/>
      <c r="B1339" s="221"/>
      <c r="C1339" s="221"/>
      <c r="D1339" s="212"/>
    </row>
    <row r="1340" spans="1:4" ht="20.25" customHeight="1" x14ac:dyDescent="0.3">
      <c r="A1340" s="221"/>
      <c r="B1340" s="221"/>
      <c r="C1340" s="221"/>
      <c r="D1340" s="212"/>
    </row>
    <row r="1341" spans="1:4" ht="20.25" customHeight="1" x14ac:dyDescent="0.3">
      <c r="A1341" s="221"/>
      <c r="B1341" s="221"/>
      <c r="C1341" s="221"/>
      <c r="D1341" s="212"/>
    </row>
    <row r="1342" spans="1:4" ht="20.25" customHeight="1" x14ac:dyDescent="0.3">
      <c r="A1342" s="221"/>
      <c r="B1342" s="221"/>
      <c r="C1342" s="221"/>
      <c r="D1342" s="212"/>
    </row>
    <row r="1343" spans="1:4" ht="20.25" customHeight="1" x14ac:dyDescent="0.3">
      <c r="A1343" s="221"/>
      <c r="B1343" s="221"/>
      <c r="C1343" s="221"/>
      <c r="D1343" s="212"/>
    </row>
    <row r="1344" spans="1:4" ht="20.25" customHeight="1" x14ac:dyDescent="0.3">
      <c r="A1344" s="221"/>
      <c r="B1344" s="221"/>
      <c r="C1344" s="221"/>
      <c r="D1344" s="212"/>
    </row>
    <row r="1345" spans="1:4" ht="20.25" customHeight="1" x14ac:dyDescent="0.3">
      <c r="A1345" s="221"/>
      <c r="B1345" s="221"/>
      <c r="C1345" s="221"/>
      <c r="D1345" s="212"/>
    </row>
    <row r="1346" spans="1:4" ht="20.25" customHeight="1" x14ac:dyDescent="0.3">
      <c r="A1346" s="221"/>
      <c r="B1346" s="221"/>
      <c r="C1346" s="221"/>
      <c r="D1346" s="212"/>
    </row>
    <row r="1347" spans="1:4" ht="20.25" customHeight="1" x14ac:dyDescent="0.3">
      <c r="A1347" s="221"/>
      <c r="B1347" s="221"/>
      <c r="C1347" s="221"/>
      <c r="D1347" s="212"/>
    </row>
    <row r="1348" spans="1:4" ht="20.25" customHeight="1" x14ac:dyDescent="0.3">
      <c r="A1348" s="221"/>
      <c r="B1348" s="221"/>
      <c r="C1348" s="221"/>
      <c r="D1348" s="212"/>
    </row>
    <row r="1349" spans="1:4" ht="20.25" customHeight="1" x14ac:dyDescent="0.3">
      <c r="A1349" s="221"/>
      <c r="B1349" s="221"/>
      <c r="C1349" s="221"/>
      <c r="D1349" s="212"/>
    </row>
    <row r="1350" spans="1:4" ht="20.25" customHeight="1" x14ac:dyDescent="0.3">
      <c r="A1350" s="221"/>
      <c r="B1350" s="221"/>
      <c r="C1350" s="221"/>
      <c r="D1350" s="212"/>
    </row>
    <row r="1351" spans="1:4" ht="20.25" customHeight="1" x14ac:dyDescent="0.3">
      <c r="A1351" s="221"/>
      <c r="B1351" s="221"/>
      <c r="C1351" s="221"/>
      <c r="D1351" s="212"/>
    </row>
    <row r="1352" spans="1:4" ht="20.25" customHeight="1" x14ac:dyDescent="0.3">
      <c r="A1352" s="221"/>
      <c r="B1352" s="221"/>
      <c r="C1352" s="221"/>
      <c r="D1352" s="212"/>
    </row>
    <row r="1353" spans="1:4" ht="20.25" customHeight="1" x14ac:dyDescent="0.3">
      <c r="A1353" s="221"/>
      <c r="B1353" s="221"/>
      <c r="C1353" s="221"/>
      <c r="D1353" s="212"/>
    </row>
    <row r="1354" spans="1:4" ht="20.25" customHeight="1" x14ac:dyDescent="0.3">
      <c r="A1354" s="221"/>
      <c r="B1354" s="221"/>
      <c r="C1354" s="221"/>
      <c r="D1354" s="212"/>
    </row>
    <row r="1355" spans="1:4" ht="20.25" customHeight="1" x14ac:dyDescent="0.3">
      <c r="A1355" s="221"/>
      <c r="B1355" s="221"/>
      <c r="C1355" s="221"/>
      <c r="D1355" s="212"/>
    </row>
    <row r="1356" spans="1:4" ht="20.25" customHeight="1" x14ac:dyDescent="0.3">
      <c r="A1356" s="221"/>
      <c r="B1356" s="221"/>
      <c r="C1356" s="221"/>
      <c r="D1356" s="212"/>
    </row>
    <row r="1357" spans="1:4" ht="20.25" customHeight="1" x14ac:dyDescent="0.3">
      <c r="A1357" s="221"/>
      <c r="B1357" s="221"/>
      <c r="C1357" s="221"/>
      <c r="D1357" s="212"/>
    </row>
    <row r="1358" spans="1:4" ht="20.25" customHeight="1" x14ac:dyDescent="0.3">
      <c r="A1358" s="221"/>
      <c r="B1358" s="221"/>
      <c r="C1358" s="221"/>
      <c r="D1358" s="212"/>
    </row>
    <row r="1359" spans="1:4" ht="20.25" customHeight="1" x14ac:dyDescent="0.3">
      <c r="A1359" s="221"/>
      <c r="B1359" s="221"/>
      <c r="C1359" s="221"/>
      <c r="D1359" s="212"/>
    </row>
    <row r="1360" spans="1:4" ht="20.25" customHeight="1" x14ac:dyDescent="0.3">
      <c r="A1360" s="221"/>
      <c r="B1360" s="221"/>
      <c r="C1360" s="221"/>
      <c r="D1360" s="212"/>
    </row>
    <row r="1361" spans="1:4" ht="20.25" customHeight="1" x14ac:dyDescent="0.3">
      <c r="A1361" s="221"/>
      <c r="B1361" s="221"/>
      <c r="C1361" s="221"/>
      <c r="D1361" s="212"/>
    </row>
    <row r="1362" spans="1:4" ht="20.25" customHeight="1" x14ac:dyDescent="0.3">
      <c r="A1362" s="221"/>
      <c r="B1362" s="221"/>
      <c r="C1362" s="221"/>
      <c r="D1362" s="212"/>
    </row>
    <row r="1363" spans="1:4" ht="20.25" customHeight="1" x14ac:dyDescent="0.3">
      <c r="A1363" s="221"/>
      <c r="B1363" s="221"/>
      <c r="C1363" s="221"/>
      <c r="D1363" s="212"/>
    </row>
    <row r="1364" spans="1:4" ht="20.25" customHeight="1" x14ac:dyDescent="0.3">
      <c r="A1364" s="221"/>
      <c r="B1364" s="221"/>
      <c r="C1364" s="221"/>
      <c r="D1364" s="212"/>
    </row>
    <row r="1365" spans="1:4" ht="20.25" customHeight="1" x14ac:dyDescent="0.3">
      <c r="A1365" s="221"/>
      <c r="B1365" s="221"/>
      <c r="C1365" s="221"/>
      <c r="D1365" s="212"/>
    </row>
    <row r="1366" spans="1:4" ht="20.25" customHeight="1" x14ac:dyDescent="0.3">
      <c r="A1366" s="221"/>
      <c r="B1366" s="221"/>
      <c r="C1366" s="221"/>
      <c r="D1366" s="212"/>
    </row>
    <row r="1367" spans="1:4" ht="20.25" customHeight="1" x14ac:dyDescent="0.3">
      <c r="A1367" s="221"/>
      <c r="B1367" s="221"/>
      <c r="C1367" s="221"/>
      <c r="D1367" s="212"/>
    </row>
    <row r="1368" spans="1:4" ht="20.25" customHeight="1" x14ac:dyDescent="0.3">
      <c r="A1368" s="221"/>
      <c r="B1368" s="221"/>
      <c r="C1368" s="221"/>
      <c r="D1368" s="212"/>
    </row>
    <row r="1369" spans="1:4" ht="20.25" customHeight="1" x14ac:dyDescent="0.3">
      <c r="A1369" s="221"/>
      <c r="B1369" s="221"/>
      <c r="C1369" s="221"/>
      <c r="D1369" s="212"/>
    </row>
    <row r="1370" spans="1:4" ht="20.25" customHeight="1" x14ac:dyDescent="0.3">
      <c r="A1370" s="221"/>
      <c r="B1370" s="221"/>
      <c r="C1370" s="221"/>
      <c r="D1370" s="212"/>
    </row>
    <row r="1371" spans="1:4" ht="20.25" customHeight="1" x14ac:dyDescent="0.3">
      <c r="A1371" s="221"/>
      <c r="B1371" s="221"/>
      <c r="C1371" s="221"/>
      <c r="D1371" s="212"/>
    </row>
    <row r="1372" spans="1:4" ht="20.25" customHeight="1" x14ac:dyDescent="0.3">
      <c r="A1372" s="221"/>
      <c r="B1372" s="221"/>
      <c r="C1372" s="221"/>
      <c r="D1372" s="212"/>
    </row>
    <row r="1373" spans="1:4" ht="20.25" customHeight="1" x14ac:dyDescent="0.3">
      <c r="A1373" s="221"/>
      <c r="B1373" s="221"/>
      <c r="C1373" s="221"/>
      <c r="D1373" s="212"/>
    </row>
    <row r="1374" spans="1:4" ht="20.25" customHeight="1" x14ac:dyDescent="0.3">
      <c r="A1374" s="221"/>
      <c r="B1374" s="221"/>
      <c r="C1374" s="221"/>
      <c r="D1374" s="212"/>
    </row>
    <row r="1375" spans="1:4" ht="20.25" customHeight="1" x14ac:dyDescent="0.3">
      <c r="A1375" s="221"/>
      <c r="B1375" s="221"/>
      <c r="C1375" s="221"/>
      <c r="D1375" s="212"/>
    </row>
    <row r="1376" spans="1:4" ht="20.25" customHeight="1" x14ac:dyDescent="0.3">
      <c r="A1376" s="221"/>
      <c r="B1376" s="221"/>
      <c r="C1376" s="221"/>
      <c r="D1376" s="212"/>
    </row>
    <row r="1377" spans="1:4" ht="20.25" customHeight="1" x14ac:dyDescent="0.3">
      <c r="A1377" s="221"/>
      <c r="B1377" s="221"/>
      <c r="C1377" s="221"/>
      <c r="D1377" s="212"/>
    </row>
    <row r="1378" spans="1:4" ht="20.25" customHeight="1" x14ac:dyDescent="0.3">
      <c r="A1378" s="221"/>
      <c r="B1378" s="221"/>
      <c r="C1378" s="221"/>
      <c r="D1378" s="212"/>
    </row>
    <row r="1379" spans="1:4" ht="20.25" customHeight="1" x14ac:dyDescent="0.3">
      <c r="A1379" s="221"/>
      <c r="B1379" s="221"/>
      <c r="C1379" s="221"/>
      <c r="D1379" s="212"/>
    </row>
    <row r="1380" spans="1:4" ht="20.25" customHeight="1" x14ac:dyDescent="0.3">
      <c r="A1380" s="221"/>
      <c r="B1380" s="221"/>
      <c r="C1380" s="221"/>
      <c r="D1380" s="212"/>
    </row>
    <row r="1381" spans="1:4" ht="20.25" customHeight="1" x14ac:dyDescent="0.3">
      <c r="A1381" s="221"/>
      <c r="B1381" s="221"/>
      <c r="C1381" s="221"/>
      <c r="D1381" s="212"/>
    </row>
    <row r="1382" spans="1:4" ht="20.25" customHeight="1" x14ac:dyDescent="0.3">
      <c r="A1382" s="221"/>
      <c r="B1382" s="221"/>
      <c r="C1382" s="221"/>
      <c r="D1382" s="212"/>
    </row>
    <row r="1383" spans="1:4" ht="20.25" customHeight="1" x14ac:dyDescent="0.3">
      <c r="A1383" s="221"/>
      <c r="B1383" s="221"/>
      <c r="C1383" s="221"/>
      <c r="D1383" s="212"/>
    </row>
    <row r="1384" spans="1:4" ht="20.25" customHeight="1" x14ac:dyDescent="0.3">
      <c r="A1384" s="221"/>
      <c r="B1384" s="221"/>
      <c r="C1384" s="221"/>
      <c r="D1384" s="212"/>
    </row>
    <row r="1385" spans="1:4" ht="20.25" customHeight="1" x14ac:dyDescent="0.3">
      <c r="A1385" s="221"/>
      <c r="B1385" s="221"/>
      <c r="C1385" s="221"/>
      <c r="D1385" s="212"/>
    </row>
    <row r="1386" spans="1:4" ht="20.25" customHeight="1" x14ac:dyDescent="0.3">
      <c r="A1386" s="221"/>
      <c r="B1386" s="221"/>
      <c r="C1386" s="221"/>
      <c r="D1386" s="212"/>
    </row>
    <row r="1387" spans="1:4" ht="20.25" customHeight="1" x14ac:dyDescent="0.3">
      <c r="A1387" s="221"/>
      <c r="B1387" s="221"/>
      <c r="C1387" s="221"/>
      <c r="D1387" s="212"/>
    </row>
    <row r="1388" spans="1:4" ht="20.25" customHeight="1" x14ac:dyDescent="0.3">
      <c r="A1388" s="221"/>
      <c r="B1388" s="221"/>
      <c r="C1388" s="221"/>
      <c r="D1388" s="212"/>
    </row>
    <row r="1389" spans="1:4" ht="20.25" customHeight="1" x14ac:dyDescent="0.3">
      <c r="A1389" s="221"/>
      <c r="B1389" s="221"/>
      <c r="C1389" s="221"/>
      <c r="D1389" s="212"/>
    </row>
    <row r="1390" spans="1:4" ht="20.25" customHeight="1" x14ac:dyDescent="0.3">
      <c r="A1390" s="221"/>
      <c r="B1390" s="221"/>
      <c r="C1390" s="221"/>
      <c r="D1390" s="212"/>
    </row>
    <row r="1391" spans="1:4" ht="20.25" customHeight="1" x14ac:dyDescent="0.3">
      <c r="A1391" s="221"/>
      <c r="B1391" s="221"/>
      <c r="C1391" s="221"/>
      <c r="D1391" s="212"/>
    </row>
    <row r="1392" spans="1:4" ht="20.25" customHeight="1" x14ac:dyDescent="0.3">
      <c r="A1392" s="221"/>
      <c r="B1392" s="221"/>
      <c r="C1392" s="221"/>
      <c r="D1392" s="212"/>
    </row>
    <row r="1393" spans="1:4" ht="20.25" customHeight="1" x14ac:dyDescent="0.3">
      <c r="A1393" s="221"/>
      <c r="B1393" s="221"/>
      <c r="C1393" s="221"/>
      <c r="D1393" s="212"/>
    </row>
    <row r="1394" spans="1:4" ht="20.25" customHeight="1" x14ac:dyDescent="0.3">
      <c r="A1394" s="221"/>
      <c r="B1394" s="221"/>
      <c r="C1394" s="221"/>
      <c r="D1394" s="212"/>
    </row>
    <row r="1395" spans="1:4" ht="20.25" customHeight="1" x14ac:dyDescent="0.3">
      <c r="A1395" s="221"/>
      <c r="B1395" s="221"/>
      <c r="C1395" s="221"/>
      <c r="D1395" s="212"/>
    </row>
    <row r="1396" spans="1:4" ht="20.25" customHeight="1" x14ac:dyDescent="0.3">
      <c r="A1396" s="221"/>
      <c r="B1396" s="221"/>
      <c r="C1396" s="221"/>
      <c r="D1396" s="212"/>
    </row>
    <row r="1397" spans="1:4" ht="20.25" customHeight="1" x14ac:dyDescent="0.3">
      <c r="A1397" s="221"/>
      <c r="B1397" s="221"/>
      <c r="C1397" s="221"/>
      <c r="D1397" s="212"/>
    </row>
    <row r="1398" spans="1:4" ht="20.25" customHeight="1" x14ac:dyDescent="0.3">
      <c r="A1398" s="221"/>
      <c r="B1398" s="221"/>
      <c r="C1398" s="221"/>
      <c r="D1398" s="212"/>
    </row>
    <row r="1399" spans="1:4" ht="20.25" customHeight="1" x14ac:dyDescent="0.3">
      <c r="A1399" s="221"/>
      <c r="B1399" s="221"/>
      <c r="C1399" s="221"/>
      <c r="D1399" s="212"/>
    </row>
    <row r="1400" spans="1:4" ht="20.25" customHeight="1" x14ac:dyDescent="0.3">
      <c r="A1400" s="221"/>
      <c r="B1400" s="221"/>
      <c r="C1400" s="221"/>
      <c r="D1400" s="212"/>
    </row>
    <row r="1401" spans="1:4" ht="20.25" customHeight="1" x14ac:dyDescent="0.3">
      <c r="A1401" s="221"/>
      <c r="B1401" s="221"/>
      <c r="C1401" s="221"/>
      <c r="D1401" s="212"/>
    </row>
    <row r="1402" spans="1:4" ht="20.25" customHeight="1" x14ac:dyDescent="0.3">
      <c r="A1402" s="221"/>
      <c r="B1402" s="221"/>
      <c r="C1402" s="221"/>
      <c r="D1402" s="212"/>
    </row>
    <row r="1403" spans="1:4" ht="20.25" customHeight="1" x14ac:dyDescent="0.3">
      <c r="A1403" s="221"/>
      <c r="B1403" s="221"/>
      <c r="C1403" s="221"/>
      <c r="D1403" s="212"/>
    </row>
    <row r="1404" spans="1:4" ht="20.25" customHeight="1" x14ac:dyDescent="0.3">
      <c r="A1404" s="221"/>
      <c r="B1404" s="221"/>
      <c r="C1404" s="221"/>
      <c r="D1404" s="212"/>
    </row>
    <row r="1405" spans="1:4" ht="20.25" customHeight="1" x14ac:dyDescent="0.3">
      <c r="A1405" s="221"/>
      <c r="B1405" s="221"/>
      <c r="C1405" s="221"/>
      <c r="D1405" s="212"/>
    </row>
    <row r="1406" spans="1:4" ht="20.25" customHeight="1" x14ac:dyDescent="0.3">
      <c r="A1406" s="221"/>
      <c r="B1406" s="221"/>
      <c r="C1406" s="221"/>
      <c r="D1406" s="212"/>
    </row>
    <row r="1407" spans="1:4" ht="20.25" customHeight="1" x14ac:dyDescent="0.3">
      <c r="A1407" s="221"/>
      <c r="B1407" s="221"/>
      <c r="C1407" s="221"/>
      <c r="D1407" s="212"/>
    </row>
    <row r="1408" spans="1:4" ht="20.25" customHeight="1" x14ac:dyDescent="0.3">
      <c r="A1408" s="221"/>
      <c r="B1408" s="221"/>
      <c r="C1408" s="221"/>
      <c r="D1408" s="212"/>
    </row>
    <row r="1409" spans="1:4" ht="20.25" customHeight="1" x14ac:dyDescent="0.3">
      <c r="A1409" s="221"/>
      <c r="B1409" s="221"/>
      <c r="C1409" s="221"/>
      <c r="D1409" s="212"/>
    </row>
    <row r="1410" spans="1:4" ht="20.25" customHeight="1" x14ac:dyDescent="0.3">
      <c r="A1410" s="221"/>
      <c r="B1410" s="221"/>
      <c r="C1410" s="221"/>
      <c r="D1410" s="212"/>
    </row>
    <row r="1411" spans="1:4" ht="20.25" customHeight="1" x14ac:dyDescent="0.3">
      <c r="A1411" s="221"/>
      <c r="B1411" s="221"/>
      <c r="C1411" s="221"/>
      <c r="D1411" s="212"/>
    </row>
    <row r="1412" spans="1:4" ht="20.25" customHeight="1" x14ac:dyDescent="0.3">
      <c r="A1412" s="221"/>
      <c r="B1412" s="221"/>
      <c r="C1412" s="221"/>
      <c r="D1412" s="212"/>
    </row>
    <row r="1413" spans="1:4" ht="20.25" customHeight="1" x14ac:dyDescent="0.3">
      <c r="A1413" s="221"/>
      <c r="B1413" s="221"/>
      <c r="C1413" s="221"/>
      <c r="D1413" s="212"/>
    </row>
    <row r="1414" spans="1:4" ht="20.25" customHeight="1" x14ac:dyDescent="0.3">
      <c r="A1414" s="221"/>
      <c r="B1414" s="221"/>
      <c r="C1414" s="221"/>
      <c r="D1414" s="212"/>
    </row>
    <row r="1415" spans="1:4" ht="20.25" customHeight="1" x14ac:dyDescent="0.3">
      <c r="A1415" s="221"/>
      <c r="B1415" s="221"/>
      <c r="C1415" s="221"/>
      <c r="D1415" s="212"/>
    </row>
    <row r="1416" spans="1:4" ht="20.25" customHeight="1" x14ac:dyDescent="0.3">
      <c r="A1416" s="221"/>
      <c r="B1416" s="221"/>
      <c r="C1416" s="221"/>
      <c r="D1416" s="212"/>
    </row>
    <row r="1417" spans="1:4" ht="20.25" customHeight="1" x14ac:dyDescent="0.3">
      <c r="A1417" s="221"/>
      <c r="B1417" s="221"/>
      <c r="C1417" s="221"/>
      <c r="D1417" s="212"/>
    </row>
    <row r="1418" spans="1:4" ht="20.25" customHeight="1" x14ac:dyDescent="0.3">
      <c r="A1418" s="221"/>
      <c r="B1418" s="221"/>
      <c r="C1418" s="221"/>
      <c r="D1418" s="212"/>
    </row>
    <row r="1419" spans="1:4" ht="20.25" customHeight="1" x14ac:dyDescent="0.3">
      <c r="A1419" s="221"/>
      <c r="B1419" s="221"/>
      <c r="C1419" s="221"/>
      <c r="D1419" s="212"/>
    </row>
    <row r="1420" spans="1:4" ht="20.25" customHeight="1" x14ac:dyDescent="0.3">
      <c r="A1420" s="221"/>
      <c r="B1420" s="221"/>
      <c r="C1420" s="221"/>
      <c r="D1420" s="212"/>
    </row>
    <row r="1421" spans="1:4" ht="20.25" customHeight="1" x14ac:dyDescent="0.3">
      <c r="A1421" s="221"/>
      <c r="B1421" s="221"/>
      <c r="C1421" s="221"/>
      <c r="D1421" s="212"/>
    </row>
    <row r="1422" spans="1:4" ht="20.25" customHeight="1" x14ac:dyDescent="0.3">
      <c r="A1422" s="221"/>
      <c r="B1422" s="221"/>
      <c r="C1422" s="221"/>
      <c r="D1422" s="212"/>
    </row>
    <row r="1423" spans="1:4" ht="20.25" customHeight="1" x14ac:dyDescent="0.3">
      <c r="A1423" s="221"/>
      <c r="B1423" s="221"/>
      <c r="C1423" s="221"/>
      <c r="D1423" s="212"/>
    </row>
    <row r="1424" spans="1:4" ht="20.25" customHeight="1" x14ac:dyDescent="0.3">
      <c r="A1424" s="221"/>
      <c r="B1424" s="221"/>
      <c r="C1424" s="221"/>
      <c r="D1424" s="212"/>
    </row>
    <row r="1425" spans="1:4" ht="20.25" customHeight="1" x14ac:dyDescent="0.3">
      <c r="A1425" s="221"/>
      <c r="B1425" s="221"/>
      <c r="C1425" s="221"/>
      <c r="D1425" s="212"/>
    </row>
    <row r="1426" spans="1:4" ht="20.25" customHeight="1" x14ac:dyDescent="0.3">
      <c r="A1426" s="221"/>
      <c r="B1426" s="221"/>
      <c r="C1426" s="221"/>
      <c r="D1426" s="212"/>
    </row>
    <row r="1427" spans="1:4" ht="20.25" customHeight="1" x14ac:dyDescent="0.3">
      <c r="A1427" s="221"/>
      <c r="B1427" s="221"/>
      <c r="C1427" s="221"/>
      <c r="D1427" s="212"/>
    </row>
    <row r="1428" spans="1:4" ht="20.25" customHeight="1" x14ac:dyDescent="0.3">
      <c r="A1428" s="221"/>
      <c r="B1428" s="221"/>
      <c r="C1428" s="221"/>
      <c r="D1428" s="212"/>
    </row>
    <row r="1429" spans="1:4" ht="20.25" customHeight="1" x14ac:dyDescent="0.3">
      <c r="A1429" s="221"/>
      <c r="B1429" s="221"/>
      <c r="C1429" s="221"/>
      <c r="D1429" s="212"/>
    </row>
    <row r="1430" spans="1:4" ht="20.25" customHeight="1" x14ac:dyDescent="0.3">
      <c r="A1430" s="221"/>
      <c r="B1430" s="221"/>
      <c r="C1430" s="221"/>
      <c r="D1430" s="212"/>
    </row>
    <row r="1431" spans="1:4" ht="20.25" customHeight="1" x14ac:dyDescent="0.3">
      <c r="A1431" s="221"/>
      <c r="B1431" s="221"/>
      <c r="C1431" s="221"/>
      <c r="D1431" s="212"/>
    </row>
    <row r="1432" spans="1:4" ht="20.25" customHeight="1" x14ac:dyDescent="0.3">
      <c r="A1432" s="221"/>
      <c r="B1432" s="221"/>
      <c r="C1432" s="221"/>
      <c r="D1432" s="212"/>
    </row>
    <row r="1433" spans="1:4" ht="20.25" customHeight="1" x14ac:dyDescent="0.3">
      <c r="A1433" s="221"/>
      <c r="B1433" s="221"/>
      <c r="C1433" s="221"/>
      <c r="D1433" s="212"/>
    </row>
    <row r="1434" spans="1:4" ht="20.25" customHeight="1" x14ac:dyDescent="0.3">
      <c r="A1434" s="221"/>
      <c r="B1434" s="221"/>
      <c r="C1434" s="221"/>
      <c r="D1434" s="212"/>
    </row>
    <row r="1435" spans="1:4" ht="20.25" customHeight="1" x14ac:dyDescent="0.3">
      <c r="A1435" s="221"/>
      <c r="B1435" s="221"/>
      <c r="C1435" s="221"/>
      <c r="D1435" s="212"/>
    </row>
    <row r="1436" spans="1:4" ht="20.25" customHeight="1" x14ac:dyDescent="0.3">
      <c r="A1436" s="221"/>
      <c r="B1436" s="221"/>
      <c r="C1436" s="221"/>
      <c r="D1436" s="212"/>
    </row>
    <row r="1437" spans="1:4" ht="20.25" customHeight="1" x14ac:dyDescent="0.3">
      <c r="A1437" s="221"/>
      <c r="B1437" s="221"/>
      <c r="C1437" s="221"/>
      <c r="D1437" s="212"/>
    </row>
    <row r="1438" spans="1:4" ht="20.25" customHeight="1" x14ac:dyDescent="0.3">
      <c r="A1438" s="221"/>
      <c r="B1438" s="221"/>
      <c r="C1438" s="221"/>
      <c r="D1438" s="212"/>
    </row>
    <row r="1439" spans="1:4" ht="20.25" customHeight="1" x14ac:dyDescent="0.3">
      <c r="A1439" s="221"/>
      <c r="B1439" s="221"/>
      <c r="C1439" s="221"/>
      <c r="D1439" s="212"/>
    </row>
    <row r="1440" spans="1:4" ht="20.25" customHeight="1" x14ac:dyDescent="0.3">
      <c r="A1440" s="221"/>
      <c r="B1440" s="221"/>
      <c r="C1440" s="221"/>
      <c r="D1440" s="212"/>
    </row>
    <row r="1441" spans="1:4" ht="20.25" customHeight="1" x14ac:dyDescent="0.3">
      <c r="A1441" s="221"/>
      <c r="B1441" s="221"/>
      <c r="C1441" s="221"/>
      <c r="D1441" s="212"/>
    </row>
    <row r="1442" spans="1:4" ht="20.25" customHeight="1" x14ac:dyDescent="0.3">
      <c r="A1442" s="221"/>
      <c r="B1442" s="221"/>
      <c r="C1442" s="221"/>
      <c r="D1442" s="212"/>
    </row>
    <row r="1443" spans="1:4" ht="20.25" customHeight="1" x14ac:dyDescent="0.3">
      <c r="A1443" s="221"/>
      <c r="B1443" s="221"/>
      <c r="C1443" s="221"/>
      <c r="D1443" s="212"/>
    </row>
    <row r="1444" spans="1:4" ht="20.25" customHeight="1" x14ac:dyDescent="0.3">
      <c r="A1444" s="221"/>
      <c r="B1444" s="221"/>
      <c r="C1444" s="221"/>
      <c r="D1444" s="212"/>
    </row>
    <row r="1445" spans="1:4" ht="20.25" customHeight="1" x14ac:dyDescent="0.3">
      <c r="A1445" s="221"/>
      <c r="B1445" s="221"/>
      <c r="C1445" s="221"/>
      <c r="D1445" s="212"/>
    </row>
    <row r="1446" spans="1:4" ht="20.25" customHeight="1" x14ac:dyDescent="0.3">
      <c r="A1446" s="221"/>
      <c r="B1446" s="221"/>
      <c r="C1446" s="221"/>
      <c r="D1446" s="212"/>
    </row>
    <row r="1447" spans="1:4" ht="20.25" customHeight="1" x14ac:dyDescent="0.3">
      <c r="A1447" s="221"/>
      <c r="B1447" s="221"/>
      <c r="C1447" s="221"/>
      <c r="D1447" s="212"/>
    </row>
    <row r="1448" spans="1:4" ht="20.25" customHeight="1" x14ac:dyDescent="0.3">
      <c r="A1448" s="221"/>
      <c r="B1448" s="221"/>
      <c r="C1448" s="221"/>
      <c r="D1448" s="212"/>
    </row>
    <row r="1449" spans="1:4" ht="20.25" customHeight="1" x14ac:dyDescent="0.3">
      <c r="A1449" s="221"/>
      <c r="B1449" s="221"/>
      <c r="C1449" s="221"/>
      <c r="D1449" s="212"/>
    </row>
    <row r="1450" spans="1:4" ht="20.25" customHeight="1" x14ac:dyDescent="0.3">
      <c r="A1450" s="221"/>
      <c r="B1450" s="221"/>
      <c r="C1450" s="221"/>
      <c r="D1450" s="212"/>
    </row>
    <row r="1451" spans="1:4" ht="20.25" customHeight="1" x14ac:dyDescent="0.3">
      <c r="A1451" s="221"/>
      <c r="B1451" s="221"/>
      <c r="C1451" s="221"/>
      <c r="D1451" s="212"/>
    </row>
    <row r="1452" spans="1:4" ht="20.25" customHeight="1" x14ac:dyDescent="0.3">
      <c r="A1452" s="221"/>
      <c r="B1452" s="221"/>
      <c r="C1452" s="221"/>
      <c r="D1452" s="212"/>
    </row>
    <row r="1453" spans="1:4" ht="20.25" customHeight="1" x14ac:dyDescent="0.3">
      <c r="A1453" s="221"/>
      <c r="B1453" s="221"/>
      <c r="C1453" s="221"/>
      <c r="D1453" s="212"/>
    </row>
    <row r="1454" spans="1:4" ht="20.25" customHeight="1" x14ac:dyDescent="0.3">
      <c r="A1454" s="221"/>
      <c r="B1454" s="221"/>
      <c r="C1454" s="221"/>
      <c r="D1454" s="212"/>
    </row>
    <row r="1455" spans="1:4" ht="20.25" customHeight="1" x14ac:dyDescent="0.3">
      <c r="A1455" s="221"/>
      <c r="B1455" s="221"/>
      <c r="C1455" s="221"/>
      <c r="D1455" s="212"/>
    </row>
    <row r="1456" spans="1:4" ht="20.25" customHeight="1" x14ac:dyDescent="0.3">
      <c r="A1456" s="221"/>
      <c r="B1456" s="221"/>
      <c r="C1456" s="221"/>
      <c r="D1456" s="212"/>
    </row>
    <row r="1457" spans="1:4" ht="20.25" customHeight="1" x14ac:dyDescent="0.3">
      <c r="A1457" s="221"/>
      <c r="B1457" s="221"/>
      <c r="C1457" s="221"/>
      <c r="D1457" s="212"/>
    </row>
    <row r="1458" spans="1:4" ht="20.25" customHeight="1" x14ac:dyDescent="0.3">
      <c r="A1458" s="221"/>
      <c r="B1458" s="221"/>
      <c r="C1458" s="221"/>
      <c r="D1458" s="212"/>
    </row>
    <row r="1459" spans="1:4" ht="20.25" customHeight="1" x14ac:dyDescent="0.3">
      <c r="A1459" s="221"/>
      <c r="B1459" s="221"/>
      <c r="C1459" s="221"/>
      <c r="D1459" s="212"/>
    </row>
    <row r="1460" spans="1:4" ht="20.25" customHeight="1" x14ac:dyDescent="0.3">
      <c r="A1460" s="221"/>
      <c r="B1460" s="221"/>
      <c r="C1460" s="221"/>
      <c r="D1460" s="212"/>
    </row>
    <row r="1461" spans="1:4" ht="20.25" customHeight="1" x14ac:dyDescent="0.3">
      <c r="A1461" s="221"/>
      <c r="B1461" s="221"/>
      <c r="C1461" s="221"/>
      <c r="D1461" s="212"/>
    </row>
    <row r="1462" spans="1:4" ht="20.25" customHeight="1" x14ac:dyDescent="0.3">
      <c r="A1462" s="221"/>
      <c r="B1462" s="221"/>
      <c r="C1462" s="221"/>
      <c r="D1462" s="212"/>
    </row>
    <row r="1463" spans="1:4" ht="20.25" customHeight="1" x14ac:dyDescent="0.3">
      <c r="A1463" s="221"/>
      <c r="B1463" s="221"/>
      <c r="C1463" s="221"/>
      <c r="D1463" s="212"/>
    </row>
    <row r="1464" spans="1:4" ht="20.25" customHeight="1" x14ac:dyDescent="0.3">
      <c r="A1464" s="221"/>
      <c r="B1464" s="221"/>
      <c r="C1464" s="221"/>
      <c r="D1464" s="212"/>
    </row>
    <row r="1465" spans="1:4" ht="20.25" customHeight="1" x14ac:dyDescent="0.3">
      <c r="A1465" s="221"/>
      <c r="B1465" s="221"/>
      <c r="C1465" s="221"/>
      <c r="D1465" s="212"/>
    </row>
    <row r="1466" spans="1:4" ht="20.25" customHeight="1" x14ac:dyDescent="0.3">
      <c r="A1466" s="221"/>
      <c r="B1466" s="221"/>
      <c r="C1466" s="221"/>
      <c r="D1466" s="212"/>
    </row>
    <row r="1467" spans="1:4" ht="20.25" customHeight="1" x14ac:dyDescent="0.3">
      <c r="A1467" s="221"/>
      <c r="B1467" s="221"/>
      <c r="C1467" s="221"/>
      <c r="D1467" s="212"/>
    </row>
    <row r="1468" spans="1:4" ht="20.25" customHeight="1" x14ac:dyDescent="0.3">
      <c r="A1468" s="221"/>
      <c r="B1468" s="221"/>
      <c r="C1468" s="221"/>
      <c r="D1468" s="212"/>
    </row>
    <row r="1469" spans="1:4" ht="20.25" customHeight="1" x14ac:dyDescent="0.3">
      <c r="A1469" s="221"/>
      <c r="B1469" s="221"/>
      <c r="C1469" s="221"/>
      <c r="D1469" s="212"/>
    </row>
    <row r="1470" spans="1:4" ht="20.25" customHeight="1" x14ac:dyDescent="0.3">
      <c r="A1470" s="221"/>
      <c r="B1470" s="221"/>
      <c r="C1470" s="221"/>
      <c r="D1470" s="212"/>
    </row>
    <row r="1471" spans="1:4" ht="20.25" customHeight="1" x14ac:dyDescent="0.3">
      <c r="A1471" s="221"/>
      <c r="B1471" s="221"/>
      <c r="C1471" s="221"/>
      <c r="D1471" s="212"/>
    </row>
    <row r="1472" spans="1:4" ht="20.25" customHeight="1" x14ac:dyDescent="0.3">
      <c r="A1472" s="221"/>
      <c r="B1472" s="221"/>
      <c r="C1472" s="221"/>
      <c r="D1472" s="212"/>
    </row>
    <row r="1473" spans="1:4" ht="20.25" customHeight="1" x14ac:dyDescent="0.3">
      <c r="A1473" s="221"/>
      <c r="B1473" s="221"/>
      <c r="C1473" s="221"/>
      <c r="D1473" s="212"/>
    </row>
    <row r="1474" spans="1:4" ht="20.25" customHeight="1" x14ac:dyDescent="0.3">
      <c r="A1474" s="221"/>
      <c r="B1474" s="221"/>
      <c r="C1474" s="221"/>
      <c r="D1474" s="212"/>
    </row>
    <row r="1475" spans="1:4" ht="20.25" customHeight="1" x14ac:dyDescent="0.3">
      <c r="A1475" s="221"/>
      <c r="B1475" s="221"/>
      <c r="C1475" s="221"/>
      <c r="D1475" s="212"/>
    </row>
    <row r="1476" spans="1:4" ht="20.25" customHeight="1" x14ac:dyDescent="0.3">
      <c r="A1476" s="221"/>
      <c r="B1476" s="221"/>
      <c r="C1476" s="221"/>
      <c r="D1476" s="212"/>
    </row>
    <row r="1477" spans="1:4" ht="20.25" customHeight="1" x14ac:dyDescent="0.3">
      <c r="A1477" s="221"/>
      <c r="B1477" s="221"/>
      <c r="C1477" s="221"/>
      <c r="D1477" s="212"/>
    </row>
    <row r="1478" spans="1:4" ht="20.25" customHeight="1" x14ac:dyDescent="0.3">
      <c r="A1478" s="221"/>
      <c r="B1478" s="221"/>
      <c r="C1478" s="221"/>
      <c r="D1478" s="212"/>
    </row>
    <row r="1479" spans="1:4" ht="20.25" customHeight="1" x14ac:dyDescent="0.3">
      <c r="A1479" s="221"/>
      <c r="B1479" s="221"/>
      <c r="C1479" s="221"/>
      <c r="D1479" s="212"/>
    </row>
    <row r="1480" spans="1:4" ht="20.25" customHeight="1" x14ac:dyDescent="0.3">
      <c r="A1480" s="221"/>
      <c r="B1480" s="221"/>
      <c r="C1480" s="221"/>
      <c r="D1480" s="212"/>
    </row>
    <row r="1481" spans="1:4" ht="20.25" customHeight="1" x14ac:dyDescent="0.3">
      <c r="A1481" s="221"/>
      <c r="B1481" s="221"/>
      <c r="C1481" s="221"/>
      <c r="D1481" s="212"/>
    </row>
    <row r="1482" spans="1:4" ht="20.25" customHeight="1" x14ac:dyDescent="0.3">
      <c r="A1482" s="221"/>
      <c r="B1482" s="221"/>
      <c r="C1482" s="221"/>
      <c r="D1482" s="212"/>
    </row>
    <row r="1483" spans="1:4" ht="20.25" customHeight="1" x14ac:dyDescent="0.3">
      <c r="A1483" s="221"/>
      <c r="B1483" s="221"/>
      <c r="C1483" s="221"/>
      <c r="D1483" s="212"/>
    </row>
    <row r="1484" spans="1:4" ht="20.25" customHeight="1" x14ac:dyDescent="0.3">
      <c r="A1484" s="221"/>
      <c r="B1484" s="221"/>
      <c r="C1484" s="221"/>
      <c r="D1484" s="212"/>
    </row>
    <row r="1485" spans="1:4" ht="20.25" customHeight="1" x14ac:dyDescent="0.3">
      <c r="A1485" s="221"/>
      <c r="B1485" s="221"/>
      <c r="C1485" s="221"/>
      <c r="D1485" s="212"/>
    </row>
    <row r="1486" spans="1:4" ht="20.25" customHeight="1" x14ac:dyDescent="0.3">
      <c r="A1486" s="221"/>
      <c r="B1486" s="221"/>
      <c r="C1486" s="221"/>
      <c r="D1486" s="212"/>
    </row>
    <row r="1487" spans="1:4" ht="20.25" customHeight="1" x14ac:dyDescent="0.3">
      <c r="A1487" s="221"/>
      <c r="B1487" s="221"/>
      <c r="C1487" s="221"/>
      <c r="D1487" s="212"/>
    </row>
    <row r="1488" spans="1:4" ht="20.25" customHeight="1" x14ac:dyDescent="0.3">
      <c r="A1488" s="221"/>
      <c r="B1488" s="221"/>
      <c r="C1488" s="221"/>
      <c r="D1488" s="212"/>
    </row>
    <row r="1489" spans="1:4" ht="20.25" customHeight="1" x14ac:dyDescent="0.3">
      <c r="A1489" s="221"/>
      <c r="B1489" s="221"/>
      <c r="C1489" s="221"/>
      <c r="D1489" s="212"/>
    </row>
    <row r="1490" spans="1:4" ht="20.25" customHeight="1" x14ac:dyDescent="0.3">
      <c r="A1490" s="221"/>
      <c r="B1490" s="221"/>
      <c r="C1490" s="221"/>
      <c r="D1490" s="212"/>
    </row>
    <row r="1491" spans="1:4" ht="20.25" customHeight="1" x14ac:dyDescent="0.3">
      <c r="A1491" s="221"/>
      <c r="B1491" s="221"/>
      <c r="C1491" s="221"/>
      <c r="D1491" s="212"/>
    </row>
    <row r="1492" spans="1:4" ht="20.25" customHeight="1" x14ac:dyDescent="0.3">
      <c r="A1492" s="221"/>
      <c r="B1492" s="221"/>
      <c r="C1492" s="221"/>
      <c r="D1492" s="212"/>
    </row>
    <row r="1493" spans="1:4" ht="20.25" customHeight="1" x14ac:dyDescent="0.3">
      <c r="A1493" s="221"/>
      <c r="B1493" s="221"/>
      <c r="C1493" s="221"/>
      <c r="D1493" s="212"/>
    </row>
    <row r="1494" spans="1:4" ht="20.25" customHeight="1" x14ac:dyDescent="0.3">
      <c r="A1494" s="221"/>
      <c r="B1494" s="221"/>
      <c r="C1494" s="221"/>
      <c r="D1494" s="212"/>
    </row>
    <row r="1495" spans="1:4" ht="20.25" customHeight="1" x14ac:dyDescent="0.3">
      <c r="A1495" s="221"/>
      <c r="B1495" s="221"/>
      <c r="C1495" s="221"/>
      <c r="D1495" s="212"/>
    </row>
    <row r="1496" spans="1:4" ht="20.25" customHeight="1" x14ac:dyDescent="0.3">
      <c r="A1496" s="221"/>
      <c r="B1496" s="221"/>
      <c r="C1496" s="221"/>
      <c r="D1496" s="212"/>
    </row>
    <row r="1497" spans="1:4" ht="20.25" customHeight="1" x14ac:dyDescent="0.3">
      <c r="A1497" s="221"/>
      <c r="B1497" s="221"/>
      <c r="C1497" s="221"/>
      <c r="D1497" s="212"/>
    </row>
    <row r="1498" spans="1:4" ht="20.25" customHeight="1" x14ac:dyDescent="0.3">
      <c r="A1498" s="221"/>
      <c r="B1498" s="221"/>
      <c r="C1498" s="221"/>
      <c r="D1498" s="212"/>
    </row>
    <row r="1499" spans="1:4" ht="20.25" customHeight="1" x14ac:dyDescent="0.3">
      <c r="A1499" s="221"/>
      <c r="B1499" s="221"/>
      <c r="C1499" s="221"/>
      <c r="D1499" s="212"/>
    </row>
    <row r="1500" spans="1:4" ht="20.25" customHeight="1" x14ac:dyDescent="0.3">
      <c r="A1500" s="221"/>
      <c r="B1500" s="221"/>
      <c r="C1500" s="221"/>
      <c r="D1500" s="212"/>
    </row>
    <row r="1501" spans="1:4" ht="20.25" customHeight="1" x14ac:dyDescent="0.3">
      <c r="A1501" s="221"/>
      <c r="B1501" s="221"/>
      <c r="C1501" s="221"/>
      <c r="D1501" s="212"/>
    </row>
    <row r="1502" spans="1:4" ht="20.25" customHeight="1" x14ac:dyDescent="0.3">
      <c r="A1502" s="221"/>
      <c r="B1502" s="221"/>
      <c r="C1502" s="221"/>
      <c r="D1502" s="212"/>
    </row>
    <row r="1503" spans="1:4" ht="20.25" customHeight="1" x14ac:dyDescent="0.3">
      <c r="A1503" s="221"/>
      <c r="B1503" s="221"/>
      <c r="C1503" s="221"/>
      <c r="D1503" s="212"/>
    </row>
    <row r="1504" spans="1:4" ht="20.25" customHeight="1" x14ac:dyDescent="0.3">
      <c r="A1504" s="221"/>
      <c r="B1504" s="221"/>
      <c r="C1504" s="221"/>
      <c r="D1504" s="212"/>
    </row>
    <row r="1505" spans="1:4" ht="20.25" customHeight="1" x14ac:dyDescent="0.3">
      <c r="A1505" s="221"/>
      <c r="B1505" s="221"/>
      <c r="C1505" s="221"/>
      <c r="D1505" s="212"/>
    </row>
    <row r="1506" spans="1:4" ht="20.25" customHeight="1" x14ac:dyDescent="0.3">
      <c r="A1506" s="221"/>
      <c r="B1506" s="221"/>
      <c r="C1506" s="221"/>
      <c r="D1506" s="212"/>
    </row>
    <row r="1507" spans="1:4" ht="20.25" customHeight="1" x14ac:dyDescent="0.3">
      <c r="A1507" s="221"/>
      <c r="B1507" s="221"/>
      <c r="C1507" s="221"/>
      <c r="D1507" s="212"/>
    </row>
    <row r="1508" spans="1:4" ht="20.25" customHeight="1" x14ac:dyDescent="0.3">
      <c r="A1508" s="221"/>
      <c r="B1508" s="221"/>
      <c r="C1508" s="221"/>
      <c r="D1508" s="212"/>
    </row>
    <row r="1509" spans="1:4" ht="20.25" customHeight="1" x14ac:dyDescent="0.3">
      <c r="A1509" s="221"/>
      <c r="B1509" s="221"/>
      <c r="C1509" s="221"/>
      <c r="D1509" s="212"/>
    </row>
    <row r="1510" spans="1:4" ht="20.25" customHeight="1" x14ac:dyDescent="0.3">
      <c r="A1510" s="221"/>
      <c r="B1510" s="221"/>
      <c r="C1510" s="221"/>
      <c r="D1510" s="212"/>
    </row>
    <row r="1511" spans="1:4" ht="20.25" customHeight="1" x14ac:dyDescent="0.3">
      <c r="A1511" s="221"/>
      <c r="B1511" s="221"/>
      <c r="C1511" s="221"/>
      <c r="D1511" s="212"/>
    </row>
    <row r="1512" spans="1:4" ht="20.25" customHeight="1" x14ac:dyDescent="0.3">
      <c r="A1512" s="221"/>
      <c r="B1512" s="221"/>
      <c r="C1512" s="221"/>
      <c r="D1512" s="212"/>
    </row>
    <row r="1513" spans="1:4" ht="20.25" customHeight="1" x14ac:dyDescent="0.3">
      <c r="A1513" s="221"/>
      <c r="B1513" s="221"/>
      <c r="C1513" s="221"/>
      <c r="D1513" s="212"/>
    </row>
    <row r="1514" spans="1:4" ht="20.25" customHeight="1" x14ac:dyDescent="0.3">
      <c r="A1514" s="221"/>
      <c r="B1514" s="221"/>
      <c r="C1514" s="221"/>
      <c r="D1514" s="212"/>
    </row>
    <row r="1515" spans="1:4" ht="20.25" customHeight="1" x14ac:dyDescent="0.3">
      <c r="A1515" s="221"/>
      <c r="B1515" s="221"/>
      <c r="C1515" s="221"/>
      <c r="D1515" s="212"/>
    </row>
    <row r="1516" spans="1:4" ht="20.25" customHeight="1" x14ac:dyDescent="0.3">
      <c r="A1516" s="221"/>
      <c r="B1516" s="221"/>
      <c r="C1516" s="221"/>
      <c r="D1516" s="212"/>
    </row>
    <row r="1517" spans="1:4" ht="20.25" customHeight="1" x14ac:dyDescent="0.3">
      <c r="A1517" s="221"/>
      <c r="B1517" s="221"/>
      <c r="C1517" s="221"/>
      <c r="D1517" s="212"/>
    </row>
    <row r="1518" spans="1:4" ht="20.25" customHeight="1" x14ac:dyDescent="0.3">
      <c r="A1518" s="221"/>
      <c r="B1518" s="221"/>
      <c r="C1518" s="221"/>
      <c r="D1518" s="212"/>
    </row>
    <row r="1519" spans="1:4" ht="20.25" customHeight="1" x14ac:dyDescent="0.3">
      <c r="A1519" s="221"/>
      <c r="B1519" s="221"/>
      <c r="C1519" s="221"/>
      <c r="D1519" s="212"/>
    </row>
    <row r="1520" spans="1:4" ht="20.25" customHeight="1" x14ac:dyDescent="0.3">
      <c r="A1520" s="221"/>
      <c r="B1520" s="221"/>
      <c r="C1520" s="221"/>
      <c r="D1520" s="212"/>
    </row>
    <row r="1521" spans="1:4" ht="20.25" customHeight="1" x14ac:dyDescent="0.3">
      <c r="A1521" s="221"/>
      <c r="B1521" s="221"/>
      <c r="C1521" s="221"/>
      <c r="D1521" s="212"/>
    </row>
    <row r="1522" spans="1:4" ht="20.25" customHeight="1" x14ac:dyDescent="0.3">
      <c r="A1522" s="221"/>
      <c r="B1522" s="221"/>
      <c r="C1522" s="221"/>
      <c r="D1522" s="212"/>
    </row>
    <row r="1523" spans="1:4" ht="20.25" customHeight="1" x14ac:dyDescent="0.3">
      <c r="A1523" s="221"/>
      <c r="B1523" s="221"/>
      <c r="C1523" s="221"/>
      <c r="D1523" s="212"/>
    </row>
    <row r="1524" spans="1:4" ht="20.25" customHeight="1" x14ac:dyDescent="0.3">
      <c r="A1524" s="221"/>
      <c r="B1524" s="221"/>
      <c r="C1524" s="221"/>
      <c r="D1524" s="212"/>
    </row>
    <row r="1525" spans="1:4" ht="20.25" customHeight="1" x14ac:dyDescent="0.3">
      <c r="A1525" s="221"/>
      <c r="B1525" s="221"/>
      <c r="C1525" s="221"/>
      <c r="D1525" s="212"/>
    </row>
    <row r="1526" spans="1:4" ht="20.25" customHeight="1" x14ac:dyDescent="0.3">
      <c r="A1526" s="221"/>
      <c r="B1526" s="221"/>
      <c r="C1526" s="221"/>
      <c r="D1526" s="212"/>
    </row>
    <row r="1527" spans="1:4" ht="20.25" customHeight="1" x14ac:dyDescent="0.3">
      <c r="A1527" s="221"/>
      <c r="B1527" s="221"/>
      <c r="C1527" s="221"/>
      <c r="D1527" s="212"/>
    </row>
    <row r="1528" spans="1:4" ht="20.25" customHeight="1" x14ac:dyDescent="0.3">
      <c r="A1528" s="221"/>
      <c r="B1528" s="221"/>
      <c r="C1528" s="221"/>
      <c r="D1528" s="212"/>
    </row>
    <row r="1529" spans="1:4" ht="20.25" customHeight="1" x14ac:dyDescent="0.3">
      <c r="A1529" s="221"/>
      <c r="B1529" s="221"/>
      <c r="C1529" s="221"/>
      <c r="D1529" s="212"/>
    </row>
    <row r="1530" spans="1:4" ht="20.25" customHeight="1" x14ac:dyDescent="0.3">
      <c r="A1530" s="221"/>
      <c r="B1530" s="221"/>
      <c r="C1530" s="221"/>
      <c r="D1530" s="212"/>
    </row>
    <row r="1531" spans="1:4" ht="20.25" customHeight="1" x14ac:dyDescent="0.3">
      <c r="A1531" s="221"/>
      <c r="B1531" s="221"/>
      <c r="C1531" s="221"/>
      <c r="D1531" s="212"/>
    </row>
    <row r="1532" spans="1:4" ht="20.25" customHeight="1" x14ac:dyDescent="0.3">
      <c r="A1532" s="221"/>
      <c r="B1532" s="221"/>
      <c r="C1532" s="221"/>
      <c r="D1532" s="212"/>
    </row>
    <row r="1533" spans="1:4" ht="20.25" customHeight="1" x14ac:dyDescent="0.3">
      <c r="A1533" s="221"/>
      <c r="B1533" s="221"/>
      <c r="C1533" s="221"/>
      <c r="D1533" s="212"/>
    </row>
    <row r="1534" spans="1:4" ht="20.25" customHeight="1" x14ac:dyDescent="0.3">
      <c r="A1534" s="221"/>
      <c r="B1534" s="221"/>
      <c r="C1534" s="221"/>
      <c r="D1534" s="212"/>
    </row>
    <row r="1535" spans="1:4" ht="20.25" customHeight="1" x14ac:dyDescent="0.3">
      <c r="A1535" s="221"/>
      <c r="B1535" s="221"/>
      <c r="C1535" s="221"/>
      <c r="D1535" s="212"/>
    </row>
    <row r="1536" spans="1:4" ht="20.25" customHeight="1" x14ac:dyDescent="0.3">
      <c r="A1536" s="221"/>
      <c r="B1536" s="221"/>
      <c r="C1536" s="221"/>
      <c r="D1536" s="212"/>
    </row>
    <row r="1537" spans="1:4" ht="20.25" customHeight="1" x14ac:dyDescent="0.3">
      <c r="A1537" s="221"/>
      <c r="B1537" s="221"/>
      <c r="C1537" s="221"/>
      <c r="D1537" s="212"/>
    </row>
    <row r="1538" spans="1:4" ht="20.25" customHeight="1" x14ac:dyDescent="0.3">
      <c r="A1538" s="221"/>
      <c r="B1538" s="221"/>
      <c r="C1538" s="221"/>
      <c r="D1538" s="212"/>
    </row>
    <row r="1539" spans="1:4" ht="20.25" customHeight="1" x14ac:dyDescent="0.3">
      <c r="A1539" s="221"/>
      <c r="B1539" s="221"/>
      <c r="C1539" s="221"/>
      <c r="D1539" s="212"/>
    </row>
    <row r="1540" spans="1:4" ht="20.25" customHeight="1" x14ac:dyDescent="0.3">
      <c r="A1540" s="221"/>
      <c r="B1540" s="221"/>
      <c r="C1540" s="221"/>
      <c r="D1540" s="212"/>
    </row>
    <row r="1541" spans="1:4" ht="20.25" customHeight="1" x14ac:dyDescent="0.3">
      <c r="A1541" s="221"/>
      <c r="B1541" s="221"/>
      <c r="C1541" s="221"/>
      <c r="D1541" s="212"/>
    </row>
    <row r="1542" spans="1:4" ht="20.25" customHeight="1" x14ac:dyDescent="0.3">
      <c r="A1542" s="221"/>
      <c r="B1542" s="221"/>
      <c r="C1542" s="221"/>
      <c r="D1542" s="212"/>
    </row>
    <row r="1543" spans="1:4" ht="20.25" customHeight="1" x14ac:dyDescent="0.3">
      <c r="A1543" s="221"/>
      <c r="B1543" s="221"/>
      <c r="C1543" s="221"/>
      <c r="D1543" s="212"/>
    </row>
    <row r="1544" spans="1:4" ht="20.25" customHeight="1" x14ac:dyDescent="0.3">
      <c r="A1544" s="221"/>
      <c r="B1544" s="221"/>
      <c r="C1544" s="221"/>
      <c r="D1544" s="212"/>
    </row>
    <row r="1545" spans="1:4" ht="20.25" customHeight="1" x14ac:dyDescent="0.3">
      <c r="A1545" s="221"/>
      <c r="B1545" s="221"/>
      <c r="C1545" s="221"/>
      <c r="D1545" s="212"/>
    </row>
    <row r="1546" spans="1:4" ht="20.25" customHeight="1" x14ac:dyDescent="0.3">
      <c r="A1546" s="221"/>
      <c r="B1546" s="221"/>
      <c r="C1546" s="221"/>
      <c r="D1546" s="212"/>
    </row>
    <row r="1547" spans="1:4" ht="20.25" customHeight="1" x14ac:dyDescent="0.3">
      <c r="A1547" s="221"/>
      <c r="B1547" s="221"/>
      <c r="C1547" s="221"/>
      <c r="D1547" s="212"/>
    </row>
    <row r="1548" spans="1:4" ht="20.25" customHeight="1" x14ac:dyDescent="0.3">
      <c r="A1548" s="221"/>
      <c r="B1548" s="221"/>
      <c r="C1548" s="221"/>
      <c r="D1548" s="212"/>
    </row>
    <row r="1549" spans="1:4" ht="20.25" customHeight="1" x14ac:dyDescent="0.3">
      <c r="A1549" s="221"/>
      <c r="B1549" s="221"/>
      <c r="C1549" s="221"/>
      <c r="D1549" s="212"/>
    </row>
    <row r="1550" spans="1:4" ht="20.25" customHeight="1" x14ac:dyDescent="0.3">
      <c r="A1550" s="221"/>
      <c r="B1550" s="221"/>
      <c r="C1550" s="221"/>
      <c r="D1550" s="212"/>
    </row>
    <row r="1551" spans="1:4" ht="20.25" customHeight="1" x14ac:dyDescent="0.3">
      <c r="A1551" s="221"/>
      <c r="B1551" s="221"/>
      <c r="C1551" s="221"/>
      <c r="D1551" s="212"/>
    </row>
    <row r="1552" spans="1:4" ht="20.25" customHeight="1" x14ac:dyDescent="0.3">
      <c r="A1552" s="221"/>
      <c r="B1552" s="221"/>
      <c r="C1552" s="221"/>
      <c r="D1552" s="212"/>
    </row>
    <row r="1553" spans="1:4" ht="20.25" customHeight="1" x14ac:dyDescent="0.3">
      <c r="A1553" s="221"/>
      <c r="B1553" s="221"/>
      <c r="C1553" s="221"/>
      <c r="D1553" s="212"/>
    </row>
    <row r="1554" spans="1:4" ht="20.25" customHeight="1" x14ac:dyDescent="0.3">
      <c r="A1554" s="221"/>
      <c r="B1554" s="221"/>
      <c r="C1554" s="221"/>
      <c r="D1554" s="212"/>
    </row>
    <row r="1555" spans="1:4" ht="20.25" customHeight="1" x14ac:dyDescent="0.3">
      <c r="A1555" s="221"/>
      <c r="B1555" s="221"/>
      <c r="C1555" s="221"/>
      <c r="D1555" s="212"/>
    </row>
    <row r="1556" spans="1:4" ht="20.25" customHeight="1" x14ac:dyDescent="0.3">
      <c r="A1556" s="221"/>
      <c r="B1556" s="221"/>
      <c r="C1556" s="221"/>
      <c r="D1556" s="212"/>
    </row>
    <row r="1557" spans="1:4" ht="20.25" customHeight="1" x14ac:dyDescent="0.3">
      <c r="A1557" s="221"/>
      <c r="B1557" s="221"/>
      <c r="C1557" s="221"/>
      <c r="D1557" s="212"/>
    </row>
    <row r="1558" spans="1:4" ht="20.25" customHeight="1" x14ac:dyDescent="0.3">
      <c r="A1558" s="221"/>
      <c r="B1558" s="221"/>
      <c r="C1558" s="221"/>
      <c r="D1558" s="212"/>
    </row>
    <row r="1559" spans="1:4" ht="20.25" customHeight="1" x14ac:dyDescent="0.3">
      <c r="A1559" s="221"/>
      <c r="B1559" s="221"/>
      <c r="C1559" s="221"/>
      <c r="D1559" s="212"/>
    </row>
    <row r="1560" spans="1:4" ht="20.25" customHeight="1" x14ac:dyDescent="0.3">
      <c r="A1560" s="221"/>
      <c r="B1560" s="221"/>
      <c r="C1560" s="221"/>
      <c r="D1560" s="212"/>
    </row>
    <row r="1561" spans="1:4" ht="20.25" customHeight="1" x14ac:dyDescent="0.3">
      <c r="A1561" s="221"/>
      <c r="B1561" s="221"/>
      <c r="C1561" s="221"/>
      <c r="D1561" s="212"/>
    </row>
    <row r="1562" spans="1:4" ht="20.25" customHeight="1" x14ac:dyDescent="0.3">
      <c r="A1562" s="221"/>
      <c r="B1562" s="221"/>
      <c r="C1562" s="221"/>
      <c r="D1562" s="212"/>
    </row>
    <row r="1563" spans="1:4" ht="20.25" customHeight="1" x14ac:dyDescent="0.3">
      <c r="A1563" s="221"/>
      <c r="B1563" s="221"/>
      <c r="C1563" s="221"/>
      <c r="D1563" s="212"/>
    </row>
    <row r="1564" spans="1:4" ht="20.25" customHeight="1" x14ac:dyDescent="0.3">
      <c r="A1564" s="221"/>
      <c r="B1564" s="221"/>
      <c r="C1564" s="221"/>
      <c r="D1564" s="212"/>
    </row>
    <row r="1565" spans="1:4" ht="20.25" customHeight="1" x14ac:dyDescent="0.3">
      <c r="A1565" s="221"/>
      <c r="B1565" s="221"/>
      <c r="C1565" s="221"/>
      <c r="D1565" s="212"/>
    </row>
    <row r="1566" spans="1:4" ht="20.25" customHeight="1" x14ac:dyDescent="0.3">
      <c r="A1566" s="221"/>
      <c r="B1566" s="221"/>
      <c r="C1566" s="221"/>
      <c r="D1566" s="212"/>
    </row>
    <row r="1567" spans="1:4" ht="20.25" customHeight="1" x14ac:dyDescent="0.3">
      <c r="A1567" s="221"/>
      <c r="B1567" s="221"/>
      <c r="C1567" s="221"/>
      <c r="D1567" s="212"/>
    </row>
    <row r="1568" spans="1:4" ht="20.25" customHeight="1" x14ac:dyDescent="0.3">
      <c r="A1568" s="221"/>
      <c r="B1568" s="221"/>
      <c r="C1568" s="221"/>
      <c r="D1568" s="212"/>
    </row>
    <row r="1569" spans="1:4" ht="20.25" customHeight="1" x14ac:dyDescent="0.3">
      <c r="A1569" s="221"/>
      <c r="B1569" s="221"/>
      <c r="C1569" s="221"/>
      <c r="D1569" s="212"/>
    </row>
    <row r="1570" spans="1:4" ht="20.25" customHeight="1" x14ac:dyDescent="0.3">
      <c r="A1570" s="221"/>
      <c r="B1570" s="221"/>
      <c r="C1570" s="221"/>
      <c r="D1570" s="212"/>
    </row>
    <row r="1571" spans="1:4" ht="20.25" customHeight="1" x14ac:dyDescent="0.3">
      <c r="A1571" s="221"/>
      <c r="B1571" s="221"/>
      <c r="C1571" s="221"/>
      <c r="D1571" s="212"/>
    </row>
    <row r="1572" spans="1:4" ht="20.25" customHeight="1" x14ac:dyDescent="0.3">
      <c r="A1572" s="221"/>
      <c r="B1572" s="221"/>
      <c r="C1572" s="221"/>
      <c r="D1572" s="212"/>
    </row>
    <row r="1573" spans="1:4" ht="20.25" customHeight="1" x14ac:dyDescent="0.3">
      <c r="A1573" s="221"/>
      <c r="B1573" s="221"/>
      <c r="C1573" s="221"/>
      <c r="D1573" s="212"/>
    </row>
    <row r="1574" spans="1:4" ht="20.25" customHeight="1" x14ac:dyDescent="0.3">
      <c r="A1574" s="221"/>
      <c r="B1574" s="221"/>
      <c r="C1574" s="221"/>
      <c r="D1574" s="212"/>
    </row>
    <row r="1575" spans="1:4" ht="20.25" customHeight="1" x14ac:dyDescent="0.3">
      <c r="A1575" s="221"/>
      <c r="B1575" s="221"/>
      <c r="C1575" s="221"/>
      <c r="D1575" s="212"/>
    </row>
    <row r="1576" spans="1:4" ht="20.25" customHeight="1" x14ac:dyDescent="0.3">
      <c r="A1576" s="221"/>
      <c r="B1576" s="221"/>
      <c r="C1576" s="221"/>
      <c r="D1576" s="212"/>
    </row>
    <row r="1577" spans="1:4" ht="20.25" customHeight="1" x14ac:dyDescent="0.3">
      <c r="A1577" s="221"/>
      <c r="B1577" s="221"/>
      <c r="C1577" s="221"/>
      <c r="D1577" s="212"/>
    </row>
    <row r="1578" spans="1:4" ht="20.25" customHeight="1" x14ac:dyDescent="0.3">
      <c r="A1578" s="221"/>
      <c r="B1578" s="221"/>
      <c r="C1578" s="221"/>
      <c r="D1578" s="212"/>
    </row>
    <row r="1579" spans="1:4" ht="20.25" customHeight="1" x14ac:dyDescent="0.3">
      <c r="A1579" s="221"/>
      <c r="B1579" s="221"/>
      <c r="C1579" s="221"/>
      <c r="D1579" s="212"/>
    </row>
    <row r="1580" spans="1:4" ht="20.25" customHeight="1" x14ac:dyDescent="0.3">
      <c r="A1580" s="221"/>
      <c r="B1580" s="221"/>
      <c r="C1580" s="221"/>
      <c r="D1580" s="212"/>
    </row>
    <row r="1581" spans="1:4" ht="20.25" customHeight="1" x14ac:dyDescent="0.3">
      <c r="A1581" s="221"/>
      <c r="B1581" s="221"/>
      <c r="C1581" s="221"/>
      <c r="D1581" s="212"/>
    </row>
    <row r="1582" spans="1:4" ht="20.25" customHeight="1" x14ac:dyDescent="0.3">
      <c r="A1582" s="221"/>
      <c r="B1582" s="221"/>
      <c r="C1582" s="221"/>
      <c r="D1582" s="212"/>
    </row>
    <row r="1583" spans="1:4" ht="20.25" customHeight="1" x14ac:dyDescent="0.3">
      <c r="A1583" s="221"/>
      <c r="B1583" s="221"/>
      <c r="C1583" s="221"/>
      <c r="D1583" s="212"/>
    </row>
    <row r="1584" spans="1:4" ht="20.25" customHeight="1" x14ac:dyDescent="0.3">
      <c r="A1584" s="221"/>
      <c r="B1584" s="221"/>
      <c r="C1584" s="221"/>
      <c r="D1584" s="212"/>
    </row>
    <row r="1585" spans="1:4" ht="20.25" customHeight="1" x14ac:dyDescent="0.3">
      <c r="A1585" s="221"/>
      <c r="B1585" s="221"/>
      <c r="C1585" s="221"/>
      <c r="D1585" s="212"/>
    </row>
    <row r="1586" spans="1:4" ht="20.25" customHeight="1" x14ac:dyDescent="0.3">
      <c r="A1586" s="221"/>
      <c r="B1586" s="221"/>
      <c r="C1586" s="221"/>
      <c r="D1586" s="212"/>
    </row>
    <row r="1587" spans="1:4" ht="20.25" customHeight="1" x14ac:dyDescent="0.3">
      <c r="A1587" s="221"/>
      <c r="B1587" s="221"/>
      <c r="C1587" s="221"/>
      <c r="D1587" s="212"/>
    </row>
    <row r="1588" spans="1:4" ht="20.25" customHeight="1" x14ac:dyDescent="0.3">
      <c r="A1588" s="221"/>
      <c r="B1588" s="221"/>
      <c r="C1588" s="221"/>
      <c r="D1588" s="212"/>
    </row>
    <row r="1589" spans="1:4" ht="20.25" customHeight="1" x14ac:dyDescent="0.3">
      <c r="A1589" s="221"/>
      <c r="B1589" s="221"/>
      <c r="C1589" s="221"/>
      <c r="D1589" s="212"/>
    </row>
    <row r="1590" spans="1:4" ht="20.25" customHeight="1" x14ac:dyDescent="0.3">
      <c r="A1590" s="221"/>
      <c r="B1590" s="221"/>
      <c r="C1590" s="221"/>
      <c r="D1590" s="212"/>
    </row>
    <row r="1591" spans="1:4" ht="20.25" customHeight="1" x14ac:dyDescent="0.3">
      <c r="A1591" s="221"/>
      <c r="B1591" s="221"/>
      <c r="C1591" s="221"/>
      <c r="D1591" s="212"/>
    </row>
    <row r="1592" spans="1:4" ht="20.25" customHeight="1" x14ac:dyDescent="0.3">
      <c r="A1592" s="221"/>
      <c r="B1592" s="221"/>
      <c r="C1592" s="221"/>
      <c r="D1592" s="212"/>
    </row>
    <row r="1593" spans="1:4" ht="20.25" customHeight="1" x14ac:dyDescent="0.3">
      <c r="A1593" s="221"/>
      <c r="B1593" s="221"/>
      <c r="C1593" s="221"/>
      <c r="D1593" s="212"/>
    </row>
    <row r="1594" spans="1:4" ht="20.25" customHeight="1" x14ac:dyDescent="0.3">
      <c r="A1594" s="221"/>
      <c r="B1594" s="221"/>
      <c r="C1594" s="221"/>
      <c r="D1594" s="212"/>
    </row>
    <row r="1595" spans="1:4" ht="20.25" customHeight="1" x14ac:dyDescent="0.3">
      <c r="A1595" s="221"/>
      <c r="B1595" s="221"/>
      <c r="C1595" s="221"/>
      <c r="D1595" s="212"/>
    </row>
    <row r="1596" spans="1:4" ht="20.25" customHeight="1" x14ac:dyDescent="0.3">
      <c r="A1596" s="221"/>
      <c r="B1596" s="221"/>
      <c r="C1596" s="221"/>
      <c r="D1596" s="212"/>
    </row>
    <row r="1597" spans="1:4" ht="20.25" customHeight="1" x14ac:dyDescent="0.3">
      <c r="A1597" s="221"/>
      <c r="B1597" s="221"/>
      <c r="C1597" s="221"/>
      <c r="D1597" s="212"/>
    </row>
    <row r="1598" spans="1:4" ht="20.25" customHeight="1" x14ac:dyDescent="0.3">
      <c r="A1598" s="221"/>
      <c r="B1598" s="221"/>
      <c r="C1598" s="221"/>
      <c r="D1598" s="212"/>
    </row>
    <row r="1599" spans="1:4" ht="20.25" customHeight="1" x14ac:dyDescent="0.3">
      <c r="A1599" s="221"/>
      <c r="B1599" s="221"/>
      <c r="C1599" s="221"/>
      <c r="D1599" s="212"/>
    </row>
    <row r="1600" spans="1:4" ht="20.25" customHeight="1" x14ac:dyDescent="0.3">
      <c r="A1600" s="221"/>
      <c r="B1600" s="221"/>
      <c r="C1600" s="221"/>
      <c r="D1600" s="212"/>
    </row>
    <row r="1601" spans="1:4" ht="20.25" customHeight="1" x14ac:dyDescent="0.3">
      <c r="A1601" s="221"/>
      <c r="B1601" s="221"/>
      <c r="C1601" s="221"/>
      <c r="D1601" s="212"/>
    </row>
    <row r="1602" spans="1:4" ht="20.25" customHeight="1" x14ac:dyDescent="0.3">
      <c r="A1602" s="221"/>
      <c r="B1602" s="221"/>
      <c r="C1602" s="221"/>
      <c r="D1602" s="212"/>
    </row>
    <row r="1603" spans="1:4" ht="20.25" customHeight="1" x14ac:dyDescent="0.3">
      <c r="A1603" s="221"/>
      <c r="B1603" s="221"/>
      <c r="C1603" s="221"/>
      <c r="D1603" s="212"/>
    </row>
    <row r="1604" spans="1:4" ht="20.25" customHeight="1" x14ac:dyDescent="0.3">
      <c r="A1604" s="221"/>
      <c r="B1604" s="221"/>
      <c r="C1604" s="221"/>
      <c r="D1604" s="212"/>
    </row>
    <row r="1605" spans="1:4" ht="20.25" customHeight="1" x14ac:dyDescent="0.3">
      <c r="A1605" s="221"/>
      <c r="B1605" s="221"/>
      <c r="C1605" s="221"/>
      <c r="D1605" s="212"/>
    </row>
    <row r="1606" spans="1:4" ht="20.25" customHeight="1" x14ac:dyDescent="0.3">
      <c r="A1606" s="221"/>
      <c r="B1606" s="221"/>
      <c r="C1606" s="221"/>
      <c r="D1606" s="212"/>
    </row>
    <row r="1607" spans="1:4" ht="20.25" customHeight="1" x14ac:dyDescent="0.3">
      <c r="A1607" s="221"/>
      <c r="B1607" s="221"/>
      <c r="C1607" s="221"/>
      <c r="D1607" s="212"/>
    </row>
    <row r="1608" spans="1:4" ht="20.25" customHeight="1" x14ac:dyDescent="0.3">
      <c r="A1608" s="221"/>
      <c r="B1608" s="221"/>
      <c r="C1608" s="221"/>
      <c r="D1608" s="212"/>
    </row>
    <row r="1609" spans="1:4" ht="20.25" customHeight="1" x14ac:dyDescent="0.3">
      <c r="A1609" s="221"/>
      <c r="B1609" s="221"/>
      <c r="C1609" s="221"/>
      <c r="D1609" s="212"/>
    </row>
    <row r="1610" spans="1:4" ht="20.25" customHeight="1" x14ac:dyDescent="0.3">
      <c r="A1610" s="221"/>
      <c r="B1610" s="221"/>
      <c r="C1610" s="221"/>
      <c r="D1610" s="212"/>
    </row>
    <row r="1611" spans="1:4" ht="20.25" customHeight="1" x14ac:dyDescent="0.3">
      <c r="A1611" s="221"/>
      <c r="B1611" s="221"/>
      <c r="C1611" s="221"/>
      <c r="D1611" s="212"/>
    </row>
    <row r="1612" spans="1:4" ht="20.25" customHeight="1" x14ac:dyDescent="0.3">
      <c r="A1612" s="221"/>
      <c r="B1612" s="221"/>
      <c r="C1612" s="221"/>
      <c r="D1612" s="212"/>
    </row>
    <row r="1613" spans="1:4" ht="20.25" customHeight="1" x14ac:dyDescent="0.3">
      <c r="A1613" s="221"/>
      <c r="B1613" s="221"/>
      <c r="C1613" s="221"/>
      <c r="D1613" s="212"/>
    </row>
    <row r="1614" spans="1:4" ht="20.25" customHeight="1" x14ac:dyDescent="0.3">
      <c r="A1614" s="221"/>
      <c r="B1614" s="221"/>
      <c r="C1614" s="221"/>
      <c r="D1614" s="212"/>
    </row>
    <row r="1615" spans="1:4" ht="20.25" customHeight="1" x14ac:dyDescent="0.3">
      <c r="A1615" s="221"/>
      <c r="B1615" s="221"/>
      <c r="C1615" s="221"/>
      <c r="D1615" s="212"/>
    </row>
    <row r="1616" spans="1:4" ht="20.25" customHeight="1" x14ac:dyDescent="0.3">
      <c r="A1616" s="221"/>
      <c r="B1616" s="221"/>
      <c r="C1616" s="221"/>
      <c r="D1616" s="212"/>
    </row>
    <row r="1617" spans="1:4" ht="20.25" customHeight="1" x14ac:dyDescent="0.3">
      <c r="A1617" s="221"/>
      <c r="B1617" s="221"/>
      <c r="C1617" s="221"/>
      <c r="D1617" s="212"/>
    </row>
    <row r="1618" spans="1:4" ht="20.25" customHeight="1" x14ac:dyDescent="0.3">
      <c r="A1618" s="221"/>
      <c r="B1618" s="221"/>
      <c r="C1618" s="221"/>
      <c r="D1618" s="212"/>
    </row>
    <row r="1619" spans="1:4" ht="20.25" customHeight="1" x14ac:dyDescent="0.3">
      <c r="A1619" s="221"/>
      <c r="B1619" s="221"/>
      <c r="C1619" s="221"/>
      <c r="D1619" s="212"/>
    </row>
    <row r="1620" spans="1:4" ht="20.25" customHeight="1" x14ac:dyDescent="0.3">
      <c r="A1620" s="221"/>
      <c r="B1620" s="221"/>
      <c r="C1620" s="221"/>
      <c r="D1620" s="212"/>
    </row>
    <row r="1621" spans="1:4" ht="20.25" customHeight="1" x14ac:dyDescent="0.3">
      <c r="A1621" s="221"/>
      <c r="B1621" s="221"/>
      <c r="C1621" s="221"/>
      <c r="D1621" s="212"/>
    </row>
    <row r="1622" spans="1:4" ht="20.25" customHeight="1" x14ac:dyDescent="0.3">
      <c r="A1622" s="221"/>
      <c r="B1622" s="221"/>
      <c r="C1622" s="221"/>
      <c r="D1622" s="212"/>
    </row>
    <row r="1623" spans="1:4" ht="20.25" customHeight="1" x14ac:dyDescent="0.3">
      <c r="A1623" s="221"/>
      <c r="B1623" s="221"/>
      <c r="C1623" s="221"/>
      <c r="D1623" s="212"/>
    </row>
    <row r="1624" spans="1:4" ht="20.25" customHeight="1" x14ac:dyDescent="0.3">
      <c r="A1624" s="221"/>
      <c r="B1624" s="221"/>
      <c r="C1624" s="221"/>
      <c r="D1624" s="212"/>
    </row>
    <row r="1625" spans="1:4" ht="20.25" customHeight="1" x14ac:dyDescent="0.3">
      <c r="A1625" s="221"/>
      <c r="B1625" s="221"/>
      <c r="C1625" s="221"/>
      <c r="D1625" s="212"/>
    </row>
    <row r="1626" spans="1:4" ht="20.25" customHeight="1" x14ac:dyDescent="0.3">
      <c r="A1626" s="221"/>
      <c r="B1626" s="221"/>
      <c r="C1626" s="221"/>
      <c r="D1626" s="212"/>
    </row>
    <row r="1627" spans="1:4" ht="20.25" customHeight="1" x14ac:dyDescent="0.3">
      <c r="A1627" s="221"/>
      <c r="B1627" s="221"/>
      <c r="C1627" s="221"/>
      <c r="D1627" s="212"/>
    </row>
    <row r="1628" spans="1:4" ht="20.25" customHeight="1" x14ac:dyDescent="0.3">
      <c r="A1628" s="221"/>
      <c r="B1628" s="221"/>
      <c r="C1628" s="221"/>
      <c r="D1628" s="212"/>
    </row>
    <row r="1629" spans="1:4" ht="20.25" customHeight="1" x14ac:dyDescent="0.3">
      <c r="A1629" s="221"/>
      <c r="B1629" s="221"/>
      <c r="C1629" s="221"/>
      <c r="D1629" s="212"/>
    </row>
    <row r="1630" spans="1:4" ht="20.25" customHeight="1" x14ac:dyDescent="0.3">
      <c r="A1630" s="221"/>
      <c r="B1630" s="221"/>
      <c r="C1630" s="221"/>
      <c r="D1630" s="212"/>
    </row>
    <row r="1631" spans="1:4" ht="20.25" customHeight="1" x14ac:dyDescent="0.3">
      <c r="A1631" s="221"/>
      <c r="B1631" s="221"/>
      <c r="C1631" s="221"/>
      <c r="D1631" s="212"/>
    </row>
    <row r="1632" spans="1:4" ht="20.25" customHeight="1" x14ac:dyDescent="0.3">
      <c r="A1632" s="221"/>
      <c r="B1632" s="221"/>
      <c r="C1632" s="221"/>
      <c r="D1632" s="212"/>
    </row>
    <row r="1633" spans="1:4" ht="20.25" customHeight="1" x14ac:dyDescent="0.3">
      <c r="A1633" s="221"/>
      <c r="B1633" s="221"/>
      <c r="C1633" s="221"/>
      <c r="D1633" s="212"/>
    </row>
    <row r="1634" spans="1:4" ht="20.25" customHeight="1" x14ac:dyDescent="0.3">
      <c r="A1634" s="221"/>
      <c r="B1634" s="221"/>
      <c r="C1634" s="221"/>
      <c r="D1634" s="212"/>
    </row>
    <row r="1635" spans="1:4" ht="20.25" customHeight="1" x14ac:dyDescent="0.3">
      <c r="A1635" s="221"/>
      <c r="B1635" s="221"/>
      <c r="C1635" s="221"/>
      <c r="D1635" s="212"/>
    </row>
    <row r="1636" spans="1:4" ht="20.25" customHeight="1" x14ac:dyDescent="0.3">
      <c r="A1636" s="221"/>
      <c r="B1636" s="221"/>
      <c r="C1636" s="221"/>
      <c r="D1636" s="212"/>
    </row>
    <row r="1637" spans="1:4" ht="20.25" customHeight="1" x14ac:dyDescent="0.3">
      <c r="A1637" s="221"/>
      <c r="B1637" s="221"/>
      <c r="C1637" s="221"/>
      <c r="D1637" s="212"/>
    </row>
    <row r="1638" spans="1:4" ht="20.25" customHeight="1" x14ac:dyDescent="0.3">
      <c r="A1638" s="221"/>
      <c r="B1638" s="221"/>
      <c r="C1638" s="221"/>
      <c r="D1638" s="212"/>
    </row>
    <row r="1639" spans="1:4" ht="20.25" customHeight="1" x14ac:dyDescent="0.3">
      <c r="A1639" s="221"/>
      <c r="B1639" s="221"/>
      <c r="C1639" s="221"/>
      <c r="D1639" s="212"/>
    </row>
    <row r="1640" spans="1:4" ht="20.25" customHeight="1" x14ac:dyDescent="0.3">
      <c r="A1640" s="221"/>
      <c r="B1640" s="221"/>
      <c r="C1640" s="221"/>
      <c r="D1640" s="212"/>
    </row>
    <row r="1641" spans="1:4" ht="20.25" customHeight="1" x14ac:dyDescent="0.3">
      <c r="A1641" s="221"/>
      <c r="B1641" s="221"/>
      <c r="C1641" s="221"/>
      <c r="D1641" s="212"/>
    </row>
    <row r="1642" spans="1:4" ht="20.25" customHeight="1" x14ac:dyDescent="0.3">
      <c r="A1642" s="221"/>
      <c r="B1642" s="221"/>
      <c r="C1642" s="221"/>
      <c r="D1642" s="212"/>
    </row>
    <row r="1643" spans="1:4" ht="20.25" customHeight="1" x14ac:dyDescent="0.3">
      <c r="A1643" s="221"/>
      <c r="B1643" s="221"/>
      <c r="C1643" s="221"/>
      <c r="D1643" s="212"/>
    </row>
    <row r="1644" spans="1:4" ht="20.25" customHeight="1" x14ac:dyDescent="0.3">
      <c r="A1644" s="221"/>
      <c r="B1644" s="221"/>
      <c r="C1644" s="221"/>
      <c r="D1644" s="212"/>
    </row>
    <row r="1645" spans="1:4" ht="20.25" customHeight="1" x14ac:dyDescent="0.3">
      <c r="A1645" s="221"/>
      <c r="B1645" s="221"/>
      <c r="C1645" s="221"/>
      <c r="D1645" s="212"/>
    </row>
    <row r="1646" spans="1:4" ht="20.25" customHeight="1" x14ac:dyDescent="0.3">
      <c r="A1646" s="221"/>
      <c r="B1646" s="221"/>
      <c r="C1646" s="221"/>
      <c r="D1646" s="212"/>
    </row>
    <row r="1647" spans="1:4" ht="20.25" customHeight="1" x14ac:dyDescent="0.3">
      <c r="A1647" s="221"/>
      <c r="B1647" s="221"/>
      <c r="C1647" s="221"/>
      <c r="D1647" s="212"/>
    </row>
    <row r="1648" spans="1:4" ht="20.25" customHeight="1" x14ac:dyDescent="0.3">
      <c r="A1648" s="221"/>
      <c r="B1648" s="221"/>
      <c r="C1648" s="221"/>
      <c r="D1648" s="212"/>
    </row>
    <row r="1649" spans="1:4" ht="20.25" customHeight="1" x14ac:dyDescent="0.3">
      <c r="A1649" s="221"/>
      <c r="B1649" s="221"/>
      <c r="C1649" s="221"/>
      <c r="D1649" s="212"/>
    </row>
    <row r="1650" spans="1:4" ht="20.25" customHeight="1" x14ac:dyDescent="0.3">
      <c r="A1650" s="221"/>
      <c r="B1650" s="221"/>
      <c r="C1650" s="221"/>
      <c r="D1650" s="212"/>
    </row>
    <row r="1651" spans="1:4" ht="20.25" customHeight="1" x14ac:dyDescent="0.3">
      <c r="A1651" s="221"/>
      <c r="B1651" s="221"/>
      <c r="C1651" s="221"/>
      <c r="D1651" s="212"/>
    </row>
    <row r="1652" spans="1:4" ht="20.25" customHeight="1" x14ac:dyDescent="0.3">
      <c r="A1652" s="221"/>
      <c r="B1652" s="221"/>
      <c r="C1652" s="221"/>
      <c r="D1652" s="212"/>
    </row>
    <row r="1653" spans="1:4" ht="20.25" customHeight="1" x14ac:dyDescent="0.3">
      <c r="A1653" s="221"/>
      <c r="B1653" s="221"/>
      <c r="C1653" s="221"/>
      <c r="D1653" s="212"/>
    </row>
    <row r="1654" spans="1:4" ht="20.25" customHeight="1" x14ac:dyDescent="0.3">
      <c r="A1654" s="221"/>
      <c r="B1654" s="221"/>
      <c r="C1654" s="221"/>
      <c r="D1654" s="212"/>
    </row>
    <row r="1655" spans="1:4" ht="20.25" customHeight="1" x14ac:dyDescent="0.3">
      <c r="A1655" s="221"/>
      <c r="B1655" s="221"/>
      <c r="C1655" s="221"/>
      <c r="D1655" s="212"/>
    </row>
    <row r="1656" spans="1:4" ht="20.25" customHeight="1" x14ac:dyDescent="0.3">
      <c r="A1656" s="221"/>
      <c r="B1656" s="221"/>
      <c r="C1656" s="221"/>
      <c r="D1656" s="212"/>
    </row>
    <row r="1657" spans="1:4" ht="20.25" customHeight="1" x14ac:dyDescent="0.3">
      <c r="A1657" s="221"/>
      <c r="B1657" s="221"/>
      <c r="C1657" s="221"/>
      <c r="D1657" s="212"/>
    </row>
    <row r="1658" spans="1:4" ht="20.25" customHeight="1" x14ac:dyDescent="0.3">
      <c r="A1658" s="221"/>
      <c r="B1658" s="221"/>
      <c r="C1658" s="221"/>
      <c r="D1658" s="212"/>
    </row>
    <row r="1659" spans="1:4" ht="20.25" customHeight="1" x14ac:dyDescent="0.3">
      <c r="A1659" s="221"/>
      <c r="B1659" s="221"/>
      <c r="C1659" s="221"/>
      <c r="D1659" s="212"/>
    </row>
    <row r="1660" spans="1:4" ht="20.25" customHeight="1" x14ac:dyDescent="0.3">
      <c r="A1660" s="221"/>
      <c r="B1660" s="221"/>
      <c r="C1660" s="221"/>
      <c r="D1660" s="212"/>
    </row>
    <row r="1661" spans="1:4" ht="20.25" customHeight="1" x14ac:dyDescent="0.3">
      <c r="A1661" s="221"/>
      <c r="B1661" s="221"/>
      <c r="C1661" s="221"/>
      <c r="D1661" s="212"/>
    </row>
    <row r="1662" spans="1:4" ht="20.25" customHeight="1" x14ac:dyDescent="0.3">
      <c r="A1662" s="221"/>
      <c r="B1662" s="221"/>
      <c r="C1662" s="221"/>
      <c r="D1662" s="212"/>
    </row>
    <row r="1663" spans="1:4" ht="20.25" customHeight="1" x14ac:dyDescent="0.3">
      <c r="A1663" s="221"/>
      <c r="B1663" s="221"/>
      <c r="C1663" s="221"/>
      <c r="D1663" s="212"/>
    </row>
    <row r="1664" spans="1:4" ht="20.25" customHeight="1" x14ac:dyDescent="0.3">
      <c r="A1664" s="221"/>
      <c r="B1664" s="221"/>
      <c r="C1664" s="221"/>
      <c r="D1664" s="212"/>
    </row>
    <row r="1665" spans="1:4" ht="20.25" customHeight="1" x14ac:dyDescent="0.3">
      <c r="A1665" s="221"/>
      <c r="B1665" s="221"/>
      <c r="C1665" s="221"/>
      <c r="D1665" s="212"/>
    </row>
    <row r="1666" spans="1:4" ht="20.25" customHeight="1" x14ac:dyDescent="0.3">
      <c r="A1666" s="221"/>
      <c r="B1666" s="221"/>
      <c r="C1666" s="221"/>
      <c r="D1666" s="212"/>
    </row>
    <row r="1667" spans="1:4" ht="20.25" customHeight="1" x14ac:dyDescent="0.3">
      <c r="A1667" s="221"/>
      <c r="B1667" s="221"/>
      <c r="C1667" s="221"/>
      <c r="D1667" s="212"/>
    </row>
    <row r="1668" spans="1:4" ht="20.25" customHeight="1" x14ac:dyDescent="0.3">
      <c r="A1668" s="221"/>
      <c r="B1668" s="221"/>
      <c r="C1668" s="221"/>
      <c r="D1668" s="212"/>
    </row>
    <row r="1669" spans="1:4" ht="20.25" customHeight="1" x14ac:dyDescent="0.3">
      <c r="A1669" s="221"/>
      <c r="B1669" s="221"/>
      <c r="C1669" s="221"/>
      <c r="D1669" s="212"/>
    </row>
    <row r="1670" spans="1:4" ht="20.25" customHeight="1" x14ac:dyDescent="0.3">
      <c r="A1670" s="221"/>
      <c r="B1670" s="221"/>
      <c r="C1670" s="221"/>
      <c r="D1670" s="212"/>
    </row>
    <row r="1671" spans="1:4" ht="20.25" customHeight="1" x14ac:dyDescent="0.3">
      <c r="A1671" s="221"/>
      <c r="B1671" s="221"/>
      <c r="C1671" s="221"/>
      <c r="D1671" s="212"/>
    </row>
    <row r="1672" spans="1:4" ht="20.25" customHeight="1" x14ac:dyDescent="0.3">
      <c r="A1672" s="221"/>
      <c r="B1672" s="221"/>
      <c r="C1672" s="221"/>
      <c r="D1672" s="212"/>
    </row>
    <row r="1673" spans="1:4" ht="20.25" customHeight="1" x14ac:dyDescent="0.3">
      <c r="A1673" s="221"/>
      <c r="B1673" s="221"/>
      <c r="C1673" s="221"/>
      <c r="D1673" s="212"/>
    </row>
    <row r="1674" spans="1:4" ht="20.25" customHeight="1" x14ac:dyDescent="0.3">
      <c r="A1674" s="221"/>
      <c r="B1674" s="221"/>
      <c r="C1674" s="221"/>
      <c r="D1674" s="212"/>
    </row>
    <row r="1675" spans="1:4" ht="20.25" customHeight="1" x14ac:dyDescent="0.3">
      <c r="A1675" s="221"/>
      <c r="B1675" s="221"/>
      <c r="C1675" s="221"/>
      <c r="D1675" s="212"/>
    </row>
    <row r="1676" spans="1:4" ht="20.25" customHeight="1" x14ac:dyDescent="0.3">
      <c r="A1676" s="221"/>
      <c r="B1676" s="221"/>
      <c r="C1676" s="221"/>
      <c r="D1676" s="212"/>
    </row>
    <row r="1677" spans="1:4" ht="20.25" customHeight="1" x14ac:dyDescent="0.3">
      <c r="A1677" s="221"/>
      <c r="B1677" s="221"/>
      <c r="C1677" s="221"/>
      <c r="D1677" s="212"/>
    </row>
    <row r="1678" spans="1:4" ht="20.25" customHeight="1" x14ac:dyDescent="0.3">
      <c r="A1678" s="221"/>
      <c r="B1678" s="221"/>
      <c r="C1678" s="221"/>
      <c r="D1678" s="212"/>
    </row>
    <row r="1679" spans="1:4" ht="20.25" customHeight="1" x14ac:dyDescent="0.3">
      <c r="A1679" s="221"/>
      <c r="B1679" s="221"/>
      <c r="C1679" s="221"/>
      <c r="D1679" s="212"/>
    </row>
    <row r="1680" spans="1:4" ht="20.25" customHeight="1" x14ac:dyDescent="0.3">
      <c r="A1680" s="221"/>
      <c r="B1680" s="221"/>
      <c r="C1680" s="221"/>
      <c r="D1680" s="212"/>
    </row>
    <row r="1681" spans="1:4" ht="20.25" customHeight="1" x14ac:dyDescent="0.3">
      <c r="A1681" s="221"/>
      <c r="B1681" s="221"/>
      <c r="C1681" s="221"/>
      <c r="D1681" s="212"/>
    </row>
    <row r="1682" spans="1:4" ht="20.25" customHeight="1" x14ac:dyDescent="0.3">
      <c r="A1682" s="221"/>
      <c r="B1682" s="221"/>
      <c r="C1682" s="221"/>
      <c r="D1682" s="212"/>
    </row>
    <row r="1683" spans="1:4" ht="20.25" customHeight="1" x14ac:dyDescent="0.3">
      <c r="A1683" s="221"/>
      <c r="B1683" s="221"/>
      <c r="C1683" s="221"/>
      <c r="D1683" s="212"/>
    </row>
    <row r="1684" spans="1:4" ht="20.25" customHeight="1" x14ac:dyDescent="0.3">
      <c r="A1684" s="221"/>
      <c r="B1684" s="221"/>
      <c r="C1684" s="221"/>
      <c r="D1684" s="212"/>
    </row>
    <row r="1685" spans="1:4" ht="20.25" customHeight="1" x14ac:dyDescent="0.3">
      <c r="A1685" s="221"/>
      <c r="B1685" s="221"/>
      <c r="C1685" s="221"/>
      <c r="D1685" s="212"/>
    </row>
    <row r="1686" spans="1:4" ht="20.25" customHeight="1" x14ac:dyDescent="0.3">
      <c r="A1686" s="221"/>
      <c r="B1686" s="221"/>
      <c r="C1686" s="221"/>
      <c r="D1686" s="212"/>
    </row>
    <row r="1687" spans="1:4" ht="20.25" customHeight="1" x14ac:dyDescent="0.3">
      <c r="A1687" s="221"/>
      <c r="B1687" s="221"/>
      <c r="C1687" s="221"/>
      <c r="D1687" s="212"/>
    </row>
    <row r="1688" spans="1:4" ht="20.25" customHeight="1" x14ac:dyDescent="0.3">
      <c r="A1688" s="221"/>
      <c r="B1688" s="221"/>
      <c r="C1688" s="221"/>
      <c r="D1688" s="212"/>
    </row>
    <row r="1689" spans="1:4" ht="20.25" customHeight="1" x14ac:dyDescent="0.3">
      <c r="A1689" s="221"/>
      <c r="B1689" s="221"/>
      <c r="C1689" s="221"/>
      <c r="D1689" s="212"/>
    </row>
    <row r="1690" spans="1:4" ht="20.25" customHeight="1" x14ac:dyDescent="0.3">
      <c r="A1690" s="221"/>
      <c r="B1690" s="221"/>
      <c r="C1690" s="221"/>
      <c r="D1690" s="212"/>
    </row>
    <row r="1691" spans="1:4" ht="20.25" customHeight="1" x14ac:dyDescent="0.3">
      <c r="A1691" s="221"/>
      <c r="B1691" s="221"/>
      <c r="C1691" s="221"/>
      <c r="D1691" s="212"/>
    </row>
    <row r="1692" spans="1:4" ht="20.25" customHeight="1" x14ac:dyDescent="0.3">
      <c r="A1692" s="221"/>
      <c r="B1692" s="221"/>
      <c r="C1692" s="221"/>
      <c r="D1692" s="212"/>
    </row>
    <row r="1693" spans="1:4" ht="20.25" customHeight="1" x14ac:dyDescent="0.3">
      <c r="A1693" s="221"/>
      <c r="B1693" s="221"/>
      <c r="C1693" s="221"/>
      <c r="D1693" s="212"/>
    </row>
    <row r="1694" spans="1:4" ht="20.25" customHeight="1" x14ac:dyDescent="0.3">
      <c r="A1694" s="221"/>
      <c r="B1694" s="221"/>
      <c r="C1694" s="221"/>
      <c r="D1694" s="212"/>
    </row>
    <row r="1695" spans="1:4" ht="20.25" customHeight="1" x14ac:dyDescent="0.3">
      <c r="A1695" s="221"/>
      <c r="B1695" s="221"/>
      <c r="C1695" s="221"/>
      <c r="D1695" s="212"/>
    </row>
    <row r="1696" spans="1:4" ht="20.25" customHeight="1" x14ac:dyDescent="0.3">
      <c r="A1696" s="221"/>
      <c r="B1696" s="221"/>
      <c r="C1696" s="221"/>
      <c r="D1696" s="212"/>
    </row>
    <row r="1697" spans="1:4" ht="20.25" customHeight="1" x14ac:dyDescent="0.3">
      <c r="A1697" s="221"/>
      <c r="B1697" s="221"/>
      <c r="C1697" s="221"/>
      <c r="D1697" s="212"/>
    </row>
    <row r="1698" spans="1:4" ht="20.25" customHeight="1" x14ac:dyDescent="0.3">
      <c r="A1698" s="221"/>
      <c r="B1698" s="221"/>
      <c r="C1698" s="221"/>
      <c r="D1698" s="212"/>
    </row>
    <row r="1699" spans="1:4" ht="20.25" customHeight="1" x14ac:dyDescent="0.3">
      <c r="A1699" s="221"/>
      <c r="B1699" s="221"/>
      <c r="C1699" s="221"/>
      <c r="D1699" s="212"/>
    </row>
    <row r="1700" spans="1:4" ht="20.25" customHeight="1" x14ac:dyDescent="0.3">
      <c r="A1700" s="221"/>
      <c r="B1700" s="221"/>
      <c r="C1700" s="221"/>
      <c r="D1700" s="212"/>
    </row>
    <row r="1701" spans="1:4" ht="20.25" customHeight="1" x14ac:dyDescent="0.3">
      <c r="A1701" s="221"/>
      <c r="B1701" s="221"/>
      <c r="C1701" s="221"/>
      <c r="D1701" s="212"/>
    </row>
    <row r="1702" spans="1:4" ht="20.25" customHeight="1" x14ac:dyDescent="0.3">
      <c r="A1702" s="221"/>
      <c r="B1702" s="221"/>
      <c r="C1702" s="221"/>
      <c r="D1702" s="212"/>
    </row>
    <row r="1703" spans="1:4" ht="20.25" customHeight="1" x14ac:dyDescent="0.3">
      <c r="A1703" s="221"/>
      <c r="B1703" s="221"/>
      <c r="C1703" s="221"/>
      <c r="D1703" s="212"/>
    </row>
    <row r="1704" spans="1:4" ht="20.25" customHeight="1" x14ac:dyDescent="0.3">
      <c r="A1704" s="221"/>
      <c r="B1704" s="221"/>
      <c r="C1704" s="221"/>
      <c r="D1704" s="212"/>
    </row>
    <row r="1705" spans="1:4" ht="20.25" customHeight="1" x14ac:dyDescent="0.3">
      <c r="A1705" s="221"/>
      <c r="B1705" s="221"/>
      <c r="C1705" s="221"/>
      <c r="D1705" s="212"/>
    </row>
    <row r="1706" spans="1:4" ht="20.25" customHeight="1" x14ac:dyDescent="0.3">
      <c r="A1706" s="221"/>
      <c r="B1706" s="221"/>
      <c r="C1706" s="221"/>
      <c r="D1706" s="212"/>
    </row>
    <row r="1707" spans="1:4" ht="20.25" customHeight="1" x14ac:dyDescent="0.3">
      <c r="A1707" s="221"/>
      <c r="B1707" s="221"/>
      <c r="C1707" s="221"/>
      <c r="D1707" s="212"/>
    </row>
    <row r="1708" spans="1:4" ht="20.25" customHeight="1" x14ac:dyDescent="0.3">
      <c r="A1708" s="221"/>
      <c r="B1708" s="221"/>
      <c r="C1708" s="221"/>
      <c r="D1708" s="212"/>
    </row>
    <row r="1709" spans="1:4" ht="20.25" customHeight="1" x14ac:dyDescent="0.3">
      <c r="A1709" s="221"/>
      <c r="B1709" s="221"/>
      <c r="C1709" s="221"/>
      <c r="D1709" s="212"/>
    </row>
    <row r="1710" spans="1:4" ht="20.25" customHeight="1" x14ac:dyDescent="0.3">
      <c r="A1710" s="221"/>
      <c r="B1710" s="221"/>
      <c r="C1710" s="221"/>
      <c r="D1710" s="212"/>
    </row>
    <row r="1711" spans="1:4" ht="20.25" customHeight="1" x14ac:dyDescent="0.3">
      <c r="A1711" s="221"/>
      <c r="B1711" s="221"/>
      <c r="C1711" s="221"/>
      <c r="D1711" s="212"/>
    </row>
    <row r="1712" spans="1:4" ht="20.25" customHeight="1" x14ac:dyDescent="0.3">
      <c r="A1712" s="221"/>
      <c r="B1712" s="221"/>
      <c r="C1712" s="221"/>
      <c r="D1712" s="212"/>
    </row>
    <row r="1713" spans="1:4" ht="20.25" customHeight="1" x14ac:dyDescent="0.3">
      <c r="A1713" s="221"/>
      <c r="B1713" s="221"/>
      <c r="C1713" s="221"/>
      <c r="D1713" s="212"/>
    </row>
    <row r="1714" spans="1:4" ht="20.25" customHeight="1" x14ac:dyDescent="0.3">
      <c r="A1714" s="221"/>
      <c r="B1714" s="221"/>
      <c r="C1714" s="221"/>
      <c r="D1714" s="212"/>
    </row>
    <row r="1715" spans="1:4" ht="20.25" customHeight="1" x14ac:dyDescent="0.3">
      <c r="A1715" s="221"/>
      <c r="B1715" s="221"/>
      <c r="C1715" s="221"/>
      <c r="D1715" s="212"/>
    </row>
    <row r="1716" spans="1:4" ht="20.25" customHeight="1" x14ac:dyDescent="0.3">
      <c r="A1716" s="221"/>
      <c r="B1716" s="221"/>
      <c r="C1716" s="221"/>
      <c r="D1716" s="212"/>
    </row>
    <row r="1717" spans="1:4" ht="20.25" customHeight="1" x14ac:dyDescent="0.3">
      <c r="A1717" s="221"/>
      <c r="B1717" s="221"/>
      <c r="C1717" s="221"/>
      <c r="D1717" s="212"/>
    </row>
    <row r="1718" spans="1:4" ht="20.25" customHeight="1" x14ac:dyDescent="0.3">
      <c r="A1718" s="221"/>
      <c r="B1718" s="221"/>
      <c r="C1718" s="221"/>
      <c r="D1718" s="212"/>
    </row>
    <row r="1719" spans="1:4" ht="20.25" customHeight="1" x14ac:dyDescent="0.3">
      <c r="A1719" s="221"/>
      <c r="B1719" s="221"/>
      <c r="C1719" s="221"/>
      <c r="D1719" s="212"/>
    </row>
    <row r="1720" spans="1:4" ht="20.25" customHeight="1" x14ac:dyDescent="0.3">
      <c r="A1720" s="221"/>
      <c r="B1720" s="221"/>
      <c r="C1720" s="221"/>
      <c r="D1720" s="212"/>
    </row>
    <row r="1721" spans="1:4" ht="20.25" customHeight="1" x14ac:dyDescent="0.3">
      <c r="A1721" s="221"/>
      <c r="B1721" s="221"/>
      <c r="C1721" s="221"/>
      <c r="D1721" s="212"/>
    </row>
    <row r="1722" spans="1:4" ht="20.25" customHeight="1" x14ac:dyDescent="0.3">
      <c r="A1722" s="221"/>
      <c r="B1722" s="221"/>
      <c r="C1722" s="221"/>
      <c r="D1722" s="212"/>
    </row>
    <row r="1723" spans="1:4" ht="20.25" customHeight="1" x14ac:dyDescent="0.3">
      <c r="A1723" s="221"/>
      <c r="B1723" s="221"/>
      <c r="C1723" s="221"/>
      <c r="D1723" s="212"/>
    </row>
    <row r="1724" spans="1:4" ht="20.25" customHeight="1" x14ac:dyDescent="0.3">
      <c r="A1724" s="221"/>
      <c r="B1724" s="221"/>
      <c r="C1724" s="221"/>
      <c r="D1724" s="212"/>
    </row>
    <row r="1725" spans="1:4" ht="20.25" customHeight="1" x14ac:dyDescent="0.3">
      <c r="A1725" s="221"/>
      <c r="B1725" s="221"/>
      <c r="C1725" s="221"/>
      <c r="D1725" s="212"/>
    </row>
    <row r="1726" spans="1:4" ht="20.25" customHeight="1" x14ac:dyDescent="0.3">
      <c r="A1726" s="221"/>
      <c r="B1726" s="221"/>
      <c r="C1726" s="221"/>
      <c r="D1726" s="212"/>
    </row>
    <row r="1727" spans="1:4" ht="20.25" customHeight="1" x14ac:dyDescent="0.3">
      <c r="A1727" s="221"/>
      <c r="B1727" s="221"/>
      <c r="C1727" s="221"/>
      <c r="D1727" s="212"/>
    </row>
    <row r="1728" spans="1:4" ht="20.25" customHeight="1" x14ac:dyDescent="0.3">
      <c r="A1728" s="221"/>
      <c r="B1728" s="221"/>
      <c r="C1728" s="221"/>
      <c r="D1728" s="212"/>
    </row>
    <row r="1729" spans="1:4" ht="20.25" customHeight="1" x14ac:dyDescent="0.3">
      <c r="A1729" s="221"/>
      <c r="B1729" s="221"/>
      <c r="C1729" s="221"/>
      <c r="D1729" s="212"/>
    </row>
    <row r="1730" spans="1:4" ht="20.25" customHeight="1" x14ac:dyDescent="0.3">
      <c r="A1730" s="221"/>
      <c r="B1730" s="221"/>
      <c r="C1730" s="221"/>
      <c r="D1730" s="212"/>
    </row>
    <row r="1731" spans="1:4" ht="20.25" customHeight="1" x14ac:dyDescent="0.3">
      <c r="A1731" s="221"/>
      <c r="B1731" s="221"/>
      <c r="C1731" s="221"/>
      <c r="D1731" s="212"/>
    </row>
    <row r="1732" spans="1:4" ht="20.25" customHeight="1" x14ac:dyDescent="0.3">
      <c r="A1732" s="221"/>
      <c r="B1732" s="221"/>
      <c r="C1732" s="221"/>
      <c r="D1732" s="212"/>
    </row>
    <row r="1733" spans="1:4" ht="20.25" customHeight="1" x14ac:dyDescent="0.3">
      <c r="A1733" s="221"/>
      <c r="B1733" s="221"/>
      <c r="C1733" s="221"/>
      <c r="D1733" s="212"/>
    </row>
    <row r="1734" spans="1:4" ht="20.25" customHeight="1" x14ac:dyDescent="0.3">
      <c r="A1734" s="221"/>
      <c r="B1734" s="221"/>
      <c r="C1734" s="221"/>
      <c r="D1734" s="212"/>
    </row>
    <row r="1735" spans="1:4" ht="20.25" customHeight="1" x14ac:dyDescent="0.3">
      <c r="A1735" s="221"/>
      <c r="B1735" s="221"/>
      <c r="C1735" s="221"/>
      <c r="D1735" s="212"/>
    </row>
    <row r="1736" spans="1:4" ht="20.25" customHeight="1" x14ac:dyDescent="0.3">
      <c r="A1736" s="221"/>
      <c r="B1736" s="221"/>
      <c r="C1736" s="221"/>
      <c r="D1736" s="212"/>
    </row>
    <row r="1737" spans="1:4" ht="20.25" customHeight="1" x14ac:dyDescent="0.3">
      <c r="A1737" s="221"/>
      <c r="B1737" s="221"/>
      <c r="C1737" s="221"/>
      <c r="D1737" s="212"/>
    </row>
    <row r="1738" spans="1:4" ht="20.25" customHeight="1" x14ac:dyDescent="0.3">
      <c r="A1738" s="221"/>
      <c r="B1738" s="221"/>
      <c r="C1738" s="221"/>
      <c r="D1738" s="212"/>
    </row>
    <row r="1739" spans="1:4" ht="20.25" customHeight="1" x14ac:dyDescent="0.3">
      <c r="A1739" s="221"/>
      <c r="B1739" s="221"/>
      <c r="C1739" s="221"/>
      <c r="D1739" s="212"/>
    </row>
    <row r="1740" spans="1:4" ht="20.25" customHeight="1" x14ac:dyDescent="0.3">
      <c r="A1740" s="221"/>
      <c r="B1740" s="221"/>
      <c r="C1740" s="221"/>
      <c r="D1740" s="212"/>
    </row>
    <row r="1741" spans="1:4" ht="20.25" customHeight="1" x14ac:dyDescent="0.3">
      <c r="A1741" s="221"/>
      <c r="B1741" s="221"/>
      <c r="C1741" s="221"/>
      <c r="D1741" s="212"/>
    </row>
    <row r="1742" spans="1:4" ht="20.25" customHeight="1" x14ac:dyDescent="0.3">
      <c r="A1742" s="221"/>
      <c r="B1742" s="221"/>
      <c r="C1742" s="221"/>
      <c r="D1742" s="212"/>
    </row>
    <row r="1743" spans="1:4" ht="20.25" customHeight="1" x14ac:dyDescent="0.3">
      <c r="A1743" s="221"/>
      <c r="B1743" s="221"/>
      <c r="C1743" s="221"/>
      <c r="D1743" s="212"/>
    </row>
    <row r="1744" spans="1:4" ht="20.25" customHeight="1" x14ac:dyDescent="0.3">
      <c r="A1744" s="221"/>
      <c r="B1744" s="221"/>
      <c r="C1744" s="221"/>
      <c r="D1744" s="212"/>
    </row>
    <row r="1745" spans="1:4" ht="20.25" customHeight="1" x14ac:dyDescent="0.3">
      <c r="A1745" s="221"/>
      <c r="B1745" s="221"/>
      <c r="C1745" s="221"/>
      <c r="D1745" s="212"/>
    </row>
    <row r="1746" spans="1:4" ht="20.25" customHeight="1" x14ac:dyDescent="0.3">
      <c r="A1746" s="221"/>
      <c r="B1746" s="221"/>
      <c r="C1746" s="221"/>
      <c r="D1746" s="212"/>
    </row>
    <row r="1747" spans="1:4" ht="20.25" customHeight="1" x14ac:dyDescent="0.3">
      <c r="A1747" s="221"/>
      <c r="B1747" s="221"/>
      <c r="C1747" s="221"/>
      <c r="D1747" s="212"/>
    </row>
    <row r="1748" spans="1:4" ht="20.25" customHeight="1" x14ac:dyDescent="0.3">
      <c r="A1748" s="221"/>
      <c r="B1748" s="221"/>
      <c r="C1748" s="221"/>
      <c r="D1748" s="212"/>
    </row>
    <row r="1749" spans="1:4" ht="20.25" customHeight="1" x14ac:dyDescent="0.3">
      <c r="A1749" s="221"/>
      <c r="B1749" s="221"/>
      <c r="C1749" s="221"/>
      <c r="D1749" s="212"/>
    </row>
    <row r="1750" spans="1:4" ht="20.25" customHeight="1" x14ac:dyDescent="0.3">
      <c r="A1750" s="221"/>
      <c r="B1750" s="221"/>
      <c r="C1750" s="221"/>
      <c r="D1750" s="212"/>
    </row>
    <row r="1751" spans="1:4" ht="20.25" customHeight="1" x14ac:dyDescent="0.3">
      <c r="A1751" s="221"/>
      <c r="B1751" s="221"/>
      <c r="C1751" s="221"/>
      <c r="D1751" s="212"/>
    </row>
    <row r="1752" spans="1:4" ht="20.25" customHeight="1" x14ac:dyDescent="0.3">
      <c r="A1752" s="221"/>
      <c r="B1752" s="221"/>
      <c r="C1752" s="221"/>
      <c r="D1752" s="212"/>
    </row>
    <row r="1753" spans="1:4" ht="20.25" customHeight="1" x14ac:dyDescent="0.3">
      <c r="A1753" s="221"/>
      <c r="B1753" s="221"/>
      <c r="C1753" s="221"/>
      <c r="D1753" s="212"/>
    </row>
    <row r="1754" spans="1:4" ht="20.25" customHeight="1" x14ac:dyDescent="0.3">
      <c r="A1754" s="221"/>
      <c r="B1754" s="221"/>
      <c r="C1754" s="221"/>
      <c r="D1754" s="212"/>
    </row>
    <row r="1755" spans="1:4" ht="20.25" customHeight="1" x14ac:dyDescent="0.3">
      <c r="A1755" s="221"/>
      <c r="B1755" s="221"/>
      <c r="C1755" s="221"/>
      <c r="D1755" s="212"/>
    </row>
    <row r="1756" spans="1:4" ht="20.25" customHeight="1" x14ac:dyDescent="0.3">
      <c r="A1756" s="221"/>
      <c r="B1756" s="221"/>
      <c r="C1756" s="221"/>
      <c r="D1756" s="212"/>
    </row>
    <row r="1757" spans="1:4" ht="20.25" customHeight="1" x14ac:dyDescent="0.3">
      <c r="A1757" s="221"/>
      <c r="B1757" s="221"/>
      <c r="C1757" s="221"/>
      <c r="D1757" s="212"/>
    </row>
    <row r="1758" spans="1:4" ht="20.25" customHeight="1" x14ac:dyDescent="0.3">
      <c r="A1758" s="221"/>
      <c r="B1758" s="221"/>
      <c r="C1758" s="221"/>
      <c r="D1758" s="212"/>
    </row>
    <row r="1759" spans="1:4" ht="20.25" customHeight="1" x14ac:dyDescent="0.3">
      <c r="A1759" s="221"/>
      <c r="B1759" s="221"/>
      <c r="C1759" s="221"/>
      <c r="D1759" s="212"/>
    </row>
    <row r="1760" spans="1:4" ht="20.25" customHeight="1" x14ac:dyDescent="0.3">
      <c r="A1760" s="221"/>
      <c r="B1760" s="221"/>
      <c r="C1760" s="221"/>
      <c r="D1760" s="212"/>
    </row>
    <row r="1761" spans="1:4" ht="20.25" customHeight="1" x14ac:dyDescent="0.3">
      <c r="A1761" s="221"/>
      <c r="B1761" s="221"/>
      <c r="C1761" s="221"/>
      <c r="D1761" s="212"/>
    </row>
    <row r="1762" spans="1:4" ht="20.25" customHeight="1" x14ac:dyDescent="0.3">
      <c r="A1762" s="221"/>
      <c r="B1762" s="221"/>
      <c r="C1762" s="221"/>
      <c r="D1762" s="212"/>
    </row>
    <row r="1763" spans="1:4" ht="20.25" customHeight="1" x14ac:dyDescent="0.3">
      <c r="A1763" s="221"/>
      <c r="B1763" s="221"/>
      <c r="C1763" s="221"/>
      <c r="D1763" s="212"/>
    </row>
    <row r="1764" spans="1:4" ht="20.25" customHeight="1" x14ac:dyDescent="0.3">
      <c r="A1764" s="221"/>
      <c r="B1764" s="221"/>
      <c r="C1764" s="221"/>
      <c r="D1764" s="212"/>
    </row>
    <row r="1765" spans="1:4" ht="20.25" customHeight="1" x14ac:dyDescent="0.3">
      <c r="A1765" s="221"/>
      <c r="B1765" s="221"/>
      <c r="C1765" s="221"/>
      <c r="D1765" s="212"/>
    </row>
    <row r="1766" spans="1:4" ht="20.25" customHeight="1" x14ac:dyDescent="0.3">
      <c r="A1766" s="221"/>
      <c r="B1766" s="221"/>
      <c r="C1766" s="221"/>
      <c r="D1766" s="212"/>
    </row>
    <row r="1767" spans="1:4" ht="20.25" customHeight="1" x14ac:dyDescent="0.3">
      <c r="A1767" s="221"/>
      <c r="B1767" s="221"/>
      <c r="C1767" s="221"/>
      <c r="D1767" s="212"/>
    </row>
    <row r="1768" spans="1:4" ht="20.25" customHeight="1" x14ac:dyDescent="0.3">
      <c r="A1768" s="221"/>
      <c r="B1768" s="221"/>
      <c r="C1768" s="221"/>
      <c r="D1768" s="212"/>
    </row>
    <row r="1769" spans="1:4" ht="20.25" customHeight="1" x14ac:dyDescent="0.3">
      <c r="A1769" s="221"/>
      <c r="B1769" s="221"/>
      <c r="C1769" s="221"/>
      <c r="D1769" s="212"/>
    </row>
    <row r="1770" spans="1:4" ht="20.25" customHeight="1" x14ac:dyDescent="0.3">
      <c r="A1770" s="221"/>
      <c r="B1770" s="221"/>
      <c r="C1770" s="221"/>
      <c r="D1770" s="212"/>
    </row>
    <row r="1771" spans="1:4" ht="20.25" customHeight="1" x14ac:dyDescent="0.3">
      <c r="A1771" s="221"/>
      <c r="B1771" s="221"/>
      <c r="C1771" s="221"/>
      <c r="D1771" s="212"/>
    </row>
    <row r="1772" spans="1:4" ht="20.25" customHeight="1" x14ac:dyDescent="0.3">
      <c r="A1772" s="221"/>
      <c r="B1772" s="221"/>
      <c r="C1772" s="221"/>
      <c r="D1772" s="212"/>
    </row>
    <row r="1773" spans="1:4" ht="20.25" customHeight="1" x14ac:dyDescent="0.3">
      <c r="A1773" s="221"/>
      <c r="B1773" s="221"/>
      <c r="C1773" s="221"/>
      <c r="D1773" s="212"/>
    </row>
    <row r="1774" spans="1:4" ht="20.25" customHeight="1" x14ac:dyDescent="0.3">
      <c r="A1774" s="221"/>
      <c r="B1774" s="221"/>
      <c r="C1774" s="221"/>
      <c r="D1774" s="212"/>
    </row>
    <row r="1775" spans="1:4" ht="20.25" customHeight="1" x14ac:dyDescent="0.3">
      <c r="A1775" s="221"/>
      <c r="B1775" s="221"/>
      <c r="C1775" s="221"/>
      <c r="D1775" s="212"/>
    </row>
    <row r="1776" spans="1:4" ht="20.25" customHeight="1" x14ac:dyDescent="0.3">
      <c r="A1776" s="221"/>
      <c r="B1776" s="221"/>
      <c r="C1776" s="221"/>
      <c r="D1776" s="212"/>
    </row>
    <row r="1777" spans="1:4" ht="20.25" customHeight="1" x14ac:dyDescent="0.3">
      <c r="A1777" s="221"/>
      <c r="B1777" s="221"/>
      <c r="C1777" s="221"/>
      <c r="D1777" s="212"/>
    </row>
    <row r="1778" spans="1:4" ht="20.25" customHeight="1" x14ac:dyDescent="0.3">
      <c r="A1778" s="221"/>
      <c r="B1778" s="221"/>
      <c r="C1778" s="221"/>
      <c r="D1778" s="212"/>
    </row>
    <row r="1779" spans="1:4" ht="20.25" customHeight="1" x14ac:dyDescent="0.3">
      <c r="A1779" s="221"/>
      <c r="B1779" s="221"/>
      <c r="C1779" s="221"/>
      <c r="D1779" s="212"/>
    </row>
    <row r="1780" spans="1:4" ht="20.25" customHeight="1" x14ac:dyDescent="0.3">
      <c r="A1780" s="221"/>
      <c r="B1780" s="221"/>
      <c r="C1780" s="221"/>
      <c r="D1780" s="212"/>
    </row>
    <row r="1781" spans="1:4" ht="20.25" customHeight="1" x14ac:dyDescent="0.3">
      <c r="A1781" s="221"/>
      <c r="B1781" s="221"/>
      <c r="C1781" s="221"/>
      <c r="D1781" s="212"/>
    </row>
    <row r="1782" spans="1:4" ht="20.25" customHeight="1" x14ac:dyDescent="0.3">
      <c r="A1782" s="221"/>
      <c r="B1782" s="221"/>
      <c r="C1782" s="221"/>
      <c r="D1782" s="212"/>
    </row>
    <row r="1783" spans="1:4" ht="20.25" customHeight="1" x14ac:dyDescent="0.3">
      <c r="A1783" s="221"/>
      <c r="B1783" s="221"/>
      <c r="C1783" s="221"/>
      <c r="D1783" s="212"/>
    </row>
    <row r="1784" spans="1:4" ht="20.25" customHeight="1" x14ac:dyDescent="0.3">
      <c r="A1784" s="221"/>
      <c r="B1784" s="221"/>
      <c r="C1784" s="221"/>
      <c r="D1784" s="212"/>
    </row>
    <row r="1785" spans="1:4" ht="20.25" customHeight="1" x14ac:dyDescent="0.3">
      <c r="A1785" s="221"/>
      <c r="B1785" s="221"/>
      <c r="C1785" s="221"/>
      <c r="D1785" s="212"/>
    </row>
    <row r="1786" spans="1:4" ht="20.25" customHeight="1" x14ac:dyDescent="0.3">
      <c r="A1786" s="221"/>
      <c r="B1786" s="221"/>
      <c r="C1786" s="221"/>
      <c r="D1786" s="212"/>
    </row>
    <row r="1787" spans="1:4" ht="20.25" customHeight="1" x14ac:dyDescent="0.3">
      <c r="A1787" s="221"/>
      <c r="B1787" s="221"/>
      <c r="C1787" s="221"/>
      <c r="D1787" s="212"/>
    </row>
    <row r="1788" spans="1:4" ht="20.25" customHeight="1" x14ac:dyDescent="0.3">
      <c r="A1788" s="221"/>
      <c r="B1788" s="221"/>
      <c r="C1788" s="221"/>
      <c r="D1788" s="212"/>
    </row>
    <row r="1789" spans="1:4" ht="20.25" customHeight="1" x14ac:dyDescent="0.3">
      <c r="A1789" s="221"/>
      <c r="B1789" s="221"/>
      <c r="C1789" s="221"/>
      <c r="D1789" s="212"/>
    </row>
    <row r="1790" spans="1:4" ht="20.25" customHeight="1" x14ac:dyDescent="0.3">
      <c r="A1790" s="221"/>
      <c r="B1790" s="221"/>
      <c r="C1790" s="221"/>
      <c r="D1790" s="212"/>
    </row>
    <row r="1791" spans="1:4" ht="20.25" customHeight="1" x14ac:dyDescent="0.3">
      <c r="A1791" s="221"/>
      <c r="B1791" s="221"/>
      <c r="C1791" s="221"/>
      <c r="D1791" s="212"/>
    </row>
    <row r="1792" spans="1:4" ht="20.25" customHeight="1" x14ac:dyDescent="0.3">
      <c r="A1792" s="221"/>
      <c r="B1792" s="221"/>
      <c r="C1792" s="221"/>
      <c r="D1792" s="212"/>
    </row>
    <row r="1793" spans="1:4" ht="20.25" customHeight="1" x14ac:dyDescent="0.3">
      <c r="A1793" s="221"/>
      <c r="B1793" s="221"/>
      <c r="C1793" s="221"/>
      <c r="D1793" s="212"/>
    </row>
    <row r="1794" spans="1:4" ht="20.25" customHeight="1" x14ac:dyDescent="0.3">
      <c r="A1794" s="221"/>
      <c r="B1794" s="221"/>
      <c r="C1794" s="221"/>
      <c r="D1794" s="212"/>
    </row>
    <row r="1795" spans="1:4" ht="20.25" customHeight="1" x14ac:dyDescent="0.3">
      <c r="A1795" s="221"/>
      <c r="B1795" s="221"/>
      <c r="C1795" s="221"/>
      <c r="D1795" s="212"/>
    </row>
    <row r="1796" spans="1:4" ht="20.25" customHeight="1" x14ac:dyDescent="0.3">
      <c r="A1796" s="221"/>
      <c r="B1796" s="221"/>
      <c r="C1796" s="221"/>
      <c r="D1796" s="212"/>
    </row>
    <row r="1797" spans="1:4" ht="20.25" customHeight="1" x14ac:dyDescent="0.3">
      <c r="A1797" s="221"/>
      <c r="B1797" s="221"/>
      <c r="C1797" s="221"/>
      <c r="D1797" s="212"/>
    </row>
    <row r="1798" spans="1:4" ht="20.25" customHeight="1" x14ac:dyDescent="0.3">
      <c r="A1798" s="221"/>
      <c r="B1798" s="221"/>
      <c r="C1798" s="221"/>
      <c r="D1798" s="212"/>
    </row>
    <row r="1799" spans="1:4" ht="20.25" customHeight="1" x14ac:dyDescent="0.3">
      <c r="A1799" s="221"/>
      <c r="B1799" s="221"/>
      <c r="C1799" s="221"/>
      <c r="D1799" s="212"/>
    </row>
    <row r="1800" spans="1:4" ht="20.25" customHeight="1" x14ac:dyDescent="0.3">
      <c r="A1800" s="221"/>
      <c r="B1800" s="221"/>
      <c r="C1800" s="221"/>
      <c r="D1800" s="212"/>
    </row>
    <row r="1801" spans="1:4" ht="20.25" customHeight="1" x14ac:dyDescent="0.3">
      <c r="A1801" s="221"/>
      <c r="B1801" s="221"/>
      <c r="C1801" s="221"/>
      <c r="D1801" s="212"/>
    </row>
    <row r="1802" spans="1:4" ht="20.25" customHeight="1" x14ac:dyDescent="0.3">
      <c r="A1802" s="221"/>
      <c r="B1802" s="221"/>
      <c r="C1802" s="221"/>
      <c r="D1802" s="212"/>
    </row>
    <row r="1803" spans="1:4" ht="20.25" customHeight="1" x14ac:dyDescent="0.3">
      <c r="A1803" s="221"/>
      <c r="B1803" s="221"/>
      <c r="C1803" s="221"/>
      <c r="D1803" s="212"/>
    </row>
    <row r="1804" spans="1:4" ht="20.25" customHeight="1" x14ac:dyDescent="0.3">
      <c r="A1804" s="221"/>
      <c r="B1804" s="221"/>
      <c r="C1804" s="221"/>
      <c r="D1804" s="212"/>
    </row>
    <row r="1805" spans="1:4" ht="20.25" customHeight="1" x14ac:dyDescent="0.3">
      <c r="A1805" s="221"/>
      <c r="B1805" s="221"/>
      <c r="C1805" s="221"/>
      <c r="D1805" s="212"/>
    </row>
    <row r="1806" spans="1:4" ht="20.25" customHeight="1" x14ac:dyDescent="0.3">
      <c r="A1806" s="221"/>
      <c r="B1806" s="221"/>
      <c r="C1806" s="221"/>
      <c r="D1806" s="212"/>
    </row>
    <row r="1807" spans="1:4" ht="20.25" customHeight="1" x14ac:dyDescent="0.3">
      <c r="A1807" s="221"/>
      <c r="B1807" s="221"/>
      <c r="C1807" s="221"/>
      <c r="D1807" s="212"/>
    </row>
    <row r="1808" spans="1:4" ht="20.25" customHeight="1" x14ac:dyDescent="0.3">
      <c r="A1808" s="221"/>
      <c r="B1808" s="221"/>
      <c r="C1808" s="221"/>
      <c r="D1808" s="212"/>
    </row>
    <row r="1809" spans="1:4" ht="20.25" customHeight="1" x14ac:dyDescent="0.3">
      <c r="A1809" s="221"/>
      <c r="B1809" s="221"/>
      <c r="C1809" s="221"/>
      <c r="D1809" s="212"/>
    </row>
    <row r="1810" spans="1:4" ht="20.25" customHeight="1" x14ac:dyDescent="0.3">
      <c r="A1810" s="221"/>
      <c r="B1810" s="221"/>
      <c r="C1810" s="221"/>
      <c r="D1810" s="212"/>
    </row>
    <row r="1811" spans="1:4" ht="20.25" customHeight="1" x14ac:dyDescent="0.3">
      <c r="A1811" s="221"/>
      <c r="B1811" s="221"/>
      <c r="C1811" s="221"/>
      <c r="D1811" s="212"/>
    </row>
    <row r="1812" spans="1:4" ht="20.25" customHeight="1" x14ac:dyDescent="0.3">
      <c r="A1812" s="221"/>
      <c r="B1812" s="221"/>
      <c r="C1812" s="221"/>
      <c r="D1812" s="212"/>
    </row>
    <row r="1813" spans="1:4" ht="20.25" customHeight="1" x14ac:dyDescent="0.3">
      <c r="A1813" s="221"/>
      <c r="B1813" s="221"/>
      <c r="C1813" s="221"/>
      <c r="D1813" s="212"/>
    </row>
    <row r="1814" spans="1:4" ht="20.25" customHeight="1" x14ac:dyDescent="0.3">
      <c r="A1814" s="221"/>
      <c r="B1814" s="221"/>
      <c r="C1814" s="221"/>
      <c r="D1814" s="212"/>
    </row>
    <row r="1815" spans="1:4" ht="20.25" customHeight="1" x14ac:dyDescent="0.3">
      <c r="A1815" s="221"/>
      <c r="B1815" s="221"/>
      <c r="C1815" s="221"/>
      <c r="D1815" s="212"/>
    </row>
    <row r="1816" spans="1:4" ht="20.25" customHeight="1" x14ac:dyDescent="0.3">
      <c r="A1816" s="221"/>
      <c r="B1816" s="221"/>
      <c r="C1816" s="221"/>
      <c r="D1816" s="212"/>
    </row>
    <row r="1817" spans="1:4" ht="20.25" customHeight="1" x14ac:dyDescent="0.3">
      <c r="A1817" s="221"/>
      <c r="B1817" s="221"/>
      <c r="C1817" s="221"/>
      <c r="D1817" s="212"/>
    </row>
    <row r="1818" spans="1:4" ht="20.25" customHeight="1" x14ac:dyDescent="0.3">
      <c r="A1818" s="221"/>
      <c r="B1818" s="221"/>
      <c r="C1818" s="221"/>
      <c r="D1818" s="212"/>
    </row>
    <row r="1819" spans="1:4" ht="20.25" customHeight="1" x14ac:dyDescent="0.3">
      <c r="A1819" s="221"/>
      <c r="B1819" s="221"/>
      <c r="C1819" s="221"/>
      <c r="D1819" s="212"/>
    </row>
    <row r="1820" spans="1:4" ht="20.25" customHeight="1" x14ac:dyDescent="0.3">
      <c r="A1820" s="221"/>
      <c r="B1820" s="221"/>
      <c r="C1820" s="221"/>
      <c r="D1820" s="212"/>
    </row>
    <row r="1821" spans="1:4" ht="20.25" customHeight="1" x14ac:dyDescent="0.3">
      <c r="A1821" s="221"/>
      <c r="B1821" s="221"/>
      <c r="C1821" s="221"/>
      <c r="D1821" s="212"/>
    </row>
    <row r="1822" spans="1:4" ht="20.25" customHeight="1" x14ac:dyDescent="0.3">
      <c r="A1822" s="221"/>
      <c r="B1822" s="221"/>
      <c r="C1822" s="221"/>
      <c r="D1822" s="212"/>
    </row>
    <row r="1823" spans="1:4" ht="20.25" customHeight="1" x14ac:dyDescent="0.3">
      <c r="A1823" s="221"/>
      <c r="B1823" s="221"/>
      <c r="C1823" s="221"/>
      <c r="D1823" s="212"/>
    </row>
    <row r="1824" spans="1:4" ht="20.25" customHeight="1" x14ac:dyDescent="0.3">
      <c r="A1824" s="221"/>
      <c r="B1824" s="221"/>
      <c r="C1824" s="221"/>
      <c r="D1824" s="212"/>
    </row>
    <row r="1825" spans="1:4" ht="20.25" customHeight="1" x14ac:dyDescent="0.3">
      <c r="A1825" s="221"/>
      <c r="B1825" s="221"/>
      <c r="C1825" s="221"/>
      <c r="D1825" s="212"/>
    </row>
    <row r="1826" spans="1:4" ht="20.25" customHeight="1" x14ac:dyDescent="0.3">
      <c r="A1826" s="221"/>
      <c r="B1826" s="221"/>
      <c r="C1826" s="221"/>
      <c r="D1826" s="212"/>
    </row>
    <row r="1827" spans="1:4" ht="20.25" customHeight="1" x14ac:dyDescent="0.3">
      <c r="A1827" s="221"/>
      <c r="B1827" s="221"/>
      <c r="C1827" s="221"/>
      <c r="D1827" s="212"/>
    </row>
    <row r="1828" spans="1:4" ht="20.25" customHeight="1" x14ac:dyDescent="0.3">
      <c r="A1828" s="221"/>
      <c r="B1828" s="221"/>
      <c r="C1828" s="221"/>
      <c r="D1828" s="212"/>
    </row>
    <row r="1829" spans="1:4" ht="20.25" customHeight="1" x14ac:dyDescent="0.3">
      <c r="A1829" s="221"/>
      <c r="B1829" s="221"/>
      <c r="C1829" s="221"/>
      <c r="D1829" s="212"/>
    </row>
    <row r="1830" spans="1:4" ht="20.25" customHeight="1" x14ac:dyDescent="0.3">
      <c r="A1830" s="221"/>
      <c r="B1830" s="221"/>
      <c r="C1830" s="221"/>
      <c r="D1830" s="212"/>
    </row>
    <row r="1831" spans="1:4" ht="20.25" customHeight="1" x14ac:dyDescent="0.3">
      <c r="A1831" s="221"/>
      <c r="B1831" s="221"/>
      <c r="C1831" s="221"/>
      <c r="D1831" s="212"/>
    </row>
    <row r="1832" spans="1:4" ht="20.25" customHeight="1" x14ac:dyDescent="0.3">
      <c r="A1832" s="221"/>
      <c r="B1832" s="221"/>
      <c r="C1832" s="221"/>
      <c r="D1832" s="212"/>
    </row>
    <row r="1833" spans="1:4" ht="20.25" customHeight="1" x14ac:dyDescent="0.3">
      <c r="A1833" s="221"/>
      <c r="B1833" s="221"/>
      <c r="C1833" s="221"/>
      <c r="D1833" s="212"/>
    </row>
    <row r="1834" spans="1:4" ht="20.25" customHeight="1" x14ac:dyDescent="0.3">
      <c r="A1834" s="221"/>
      <c r="B1834" s="221"/>
      <c r="C1834" s="221"/>
      <c r="D1834" s="212"/>
    </row>
    <row r="1835" spans="1:4" ht="20.25" customHeight="1" x14ac:dyDescent="0.3">
      <c r="A1835" s="221"/>
      <c r="B1835" s="221"/>
      <c r="C1835" s="221"/>
      <c r="D1835" s="212"/>
    </row>
    <row r="1836" spans="1:4" ht="20.25" customHeight="1" x14ac:dyDescent="0.3">
      <c r="A1836" s="221"/>
      <c r="B1836" s="221"/>
      <c r="C1836" s="221"/>
      <c r="D1836" s="212"/>
    </row>
    <row r="1837" spans="1:4" ht="20.25" customHeight="1" x14ac:dyDescent="0.3">
      <c r="A1837" s="221"/>
      <c r="B1837" s="221"/>
      <c r="C1837" s="221"/>
      <c r="D1837" s="212"/>
    </row>
    <row r="1838" spans="1:4" ht="20.25" customHeight="1" x14ac:dyDescent="0.3">
      <c r="A1838" s="221"/>
      <c r="B1838" s="221"/>
      <c r="C1838" s="221"/>
      <c r="D1838" s="212"/>
    </row>
    <row r="1839" spans="1:4" ht="20.25" customHeight="1" x14ac:dyDescent="0.3">
      <c r="A1839" s="221"/>
      <c r="B1839" s="221"/>
      <c r="C1839" s="221"/>
      <c r="D1839" s="212"/>
    </row>
    <row r="1840" spans="1:4" ht="20.25" customHeight="1" x14ac:dyDescent="0.3">
      <c r="A1840" s="221"/>
      <c r="B1840" s="221"/>
      <c r="C1840" s="221"/>
      <c r="D1840" s="212"/>
    </row>
    <row r="1841" spans="1:4" ht="20.25" customHeight="1" x14ac:dyDescent="0.3">
      <c r="A1841" s="221"/>
      <c r="B1841" s="221"/>
      <c r="C1841" s="221"/>
      <c r="D1841" s="212"/>
    </row>
    <row r="1842" spans="1:4" ht="20.25" customHeight="1" x14ac:dyDescent="0.3">
      <c r="A1842" s="221"/>
      <c r="B1842" s="221"/>
      <c r="C1842" s="221"/>
      <c r="D1842" s="212"/>
    </row>
    <row r="1843" spans="1:4" ht="20.25" customHeight="1" x14ac:dyDescent="0.3">
      <c r="A1843" s="221"/>
      <c r="B1843" s="221"/>
      <c r="C1843" s="221"/>
      <c r="D1843" s="212"/>
    </row>
    <row r="1844" spans="1:4" ht="20.25" customHeight="1" x14ac:dyDescent="0.3">
      <c r="A1844" s="221"/>
      <c r="B1844" s="221"/>
      <c r="C1844" s="221"/>
      <c r="D1844" s="212"/>
    </row>
    <row r="1845" spans="1:4" ht="20.25" customHeight="1" x14ac:dyDescent="0.3">
      <c r="A1845" s="221"/>
      <c r="B1845" s="221"/>
      <c r="C1845" s="221"/>
      <c r="D1845" s="212"/>
    </row>
    <row r="1846" spans="1:4" ht="20.25" customHeight="1" x14ac:dyDescent="0.3">
      <c r="A1846" s="221"/>
      <c r="B1846" s="221"/>
      <c r="C1846" s="221"/>
      <c r="D1846" s="212"/>
    </row>
    <row r="1847" spans="1:4" ht="20.25" customHeight="1" x14ac:dyDescent="0.3">
      <c r="A1847" s="221"/>
      <c r="B1847" s="221"/>
      <c r="C1847" s="221"/>
      <c r="D1847" s="212"/>
    </row>
    <row r="1848" spans="1:4" ht="20.25" customHeight="1" x14ac:dyDescent="0.3">
      <c r="A1848" s="221"/>
      <c r="B1848" s="221"/>
      <c r="C1848" s="221"/>
      <c r="D1848" s="212"/>
    </row>
    <row r="1849" spans="1:4" ht="20.25" customHeight="1" x14ac:dyDescent="0.3">
      <c r="A1849" s="221"/>
      <c r="B1849" s="221"/>
      <c r="C1849" s="221"/>
      <c r="D1849" s="212"/>
    </row>
    <row r="1850" spans="1:4" ht="20.25" customHeight="1" x14ac:dyDescent="0.3">
      <c r="A1850" s="221"/>
      <c r="B1850" s="221"/>
      <c r="C1850" s="221"/>
      <c r="D1850" s="212"/>
    </row>
    <row r="1851" spans="1:4" ht="20.25" customHeight="1" x14ac:dyDescent="0.3">
      <c r="A1851" s="221"/>
      <c r="B1851" s="221"/>
      <c r="C1851" s="221"/>
      <c r="D1851" s="212"/>
    </row>
    <row r="1852" spans="1:4" ht="20.25" customHeight="1" x14ac:dyDescent="0.3">
      <c r="A1852" s="221"/>
      <c r="B1852" s="221"/>
      <c r="C1852" s="221"/>
      <c r="D1852" s="212"/>
    </row>
    <row r="1853" spans="1:4" ht="20.25" customHeight="1" x14ac:dyDescent="0.3">
      <c r="A1853" s="221"/>
      <c r="B1853" s="221"/>
      <c r="C1853" s="221"/>
      <c r="D1853" s="212"/>
    </row>
    <row r="1854" spans="1:4" ht="20.25" customHeight="1" x14ac:dyDescent="0.3">
      <c r="A1854" s="221"/>
      <c r="B1854" s="221"/>
      <c r="C1854" s="221"/>
      <c r="D1854" s="212"/>
    </row>
    <row r="1855" spans="1:4" ht="20.25" customHeight="1" x14ac:dyDescent="0.3">
      <c r="A1855" s="221"/>
      <c r="B1855" s="221"/>
      <c r="C1855" s="221"/>
      <c r="D1855" s="212"/>
    </row>
    <row r="1856" spans="1:4" ht="20.25" customHeight="1" x14ac:dyDescent="0.3">
      <c r="A1856" s="221"/>
      <c r="B1856" s="221"/>
      <c r="C1856" s="221"/>
      <c r="D1856" s="212"/>
    </row>
    <row r="1857" spans="1:4" ht="20.25" customHeight="1" x14ac:dyDescent="0.3">
      <c r="A1857" s="221"/>
      <c r="B1857" s="221"/>
      <c r="C1857" s="221"/>
      <c r="D1857" s="212"/>
    </row>
    <row r="1858" spans="1:4" ht="20.25" customHeight="1" x14ac:dyDescent="0.3">
      <c r="A1858" s="221"/>
      <c r="B1858" s="221"/>
      <c r="C1858" s="221"/>
      <c r="D1858" s="212"/>
    </row>
    <row r="1859" spans="1:4" ht="20.25" customHeight="1" x14ac:dyDescent="0.3">
      <c r="A1859" s="221"/>
      <c r="B1859" s="221"/>
      <c r="C1859" s="221"/>
      <c r="D1859" s="212"/>
    </row>
    <row r="1860" spans="1:4" ht="20.25" customHeight="1" x14ac:dyDescent="0.3">
      <c r="A1860" s="221"/>
      <c r="B1860" s="221"/>
      <c r="C1860" s="221"/>
      <c r="D1860" s="212"/>
    </row>
    <row r="1861" spans="1:4" ht="20.25" customHeight="1" x14ac:dyDescent="0.3">
      <c r="A1861" s="221"/>
      <c r="B1861" s="221"/>
      <c r="C1861" s="221"/>
      <c r="D1861" s="212"/>
    </row>
    <row r="1862" spans="1:4" ht="20.25" customHeight="1" x14ac:dyDescent="0.3">
      <c r="A1862" s="221"/>
      <c r="B1862" s="221"/>
      <c r="C1862" s="221"/>
      <c r="D1862" s="212"/>
    </row>
    <row r="1863" spans="1:4" ht="20.25" customHeight="1" x14ac:dyDescent="0.3">
      <c r="A1863" s="221"/>
      <c r="B1863" s="221"/>
      <c r="C1863" s="221"/>
      <c r="D1863" s="212"/>
    </row>
    <row r="1864" spans="1:4" ht="20.25" customHeight="1" x14ac:dyDescent="0.3">
      <c r="A1864" s="221"/>
      <c r="B1864" s="221"/>
      <c r="C1864" s="221"/>
      <c r="D1864" s="212"/>
    </row>
    <row r="1865" spans="1:4" ht="20.25" customHeight="1" x14ac:dyDescent="0.3">
      <c r="A1865" s="221"/>
      <c r="B1865" s="221"/>
      <c r="C1865" s="221"/>
      <c r="D1865" s="212"/>
    </row>
    <row r="1866" spans="1:4" ht="20.25" customHeight="1" x14ac:dyDescent="0.3">
      <c r="A1866" s="221"/>
      <c r="B1866" s="221"/>
      <c r="C1866" s="221"/>
      <c r="D1866" s="212"/>
    </row>
    <row r="1867" spans="1:4" ht="20.25" customHeight="1" x14ac:dyDescent="0.3">
      <c r="A1867" s="221"/>
      <c r="B1867" s="221"/>
      <c r="C1867" s="221"/>
      <c r="D1867" s="212"/>
    </row>
    <row r="1868" spans="1:4" ht="20.25" customHeight="1" x14ac:dyDescent="0.3">
      <c r="A1868" s="221"/>
      <c r="B1868" s="221"/>
      <c r="C1868" s="221"/>
      <c r="D1868" s="212"/>
    </row>
    <row r="1869" spans="1:4" ht="20.25" customHeight="1" x14ac:dyDescent="0.3">
      <c r="A1869" s="221"/>
      <c r="B1869" s="221"/>
      <c r="C1869" s="221"/>
      <c r="D1869" s="212"/>
    </row>
    <row r="1870" spans="1:4" ht="20.25" customHeight="1" x14ac:dyDescent="0.3">
      <c r="A1870" s="221"/>
      <c r="B1870" s="221"/>
      <c r="C1870" s="221"/>
      <c r="D1870" s="212"/>
    </row>
    <row r="1871" spans="1:4" ht="20.25" customHeight="1" x14ac:dyDescent="0.3">
      <c r="A1871" s="221"/>
      <c r="B1871" s="221"/>
      <c r="C1871" s="221"/>
      <c r="D1871" s="212"/>
    </row>
    <row r="1872" spans="1:4" ht="20.25" customHeight="1" x14ac:dyDescent="0.3">
      <c r="A1872" s="221"/>
      <c r="B1872" s="221"/>
      <c r="C1872" s="221"/>
      <c r="D1872" s="212"/>
    </row>
    <row r="1873" spans="1:4" ht="20.25" customHeight="1" x14ac:dyDescent="0.3">
      <c r="A1873" s="221"/>
      <c r="B1873" s="221"/>
      <c r="C1873" s="221"/>
      <c r="D1873" s="212"/>
    </row>
    <row r="1874" spans="1:4" ht="20.25" customHeight="1" x14ac:dyDescent="0.3">
      <c r="A1874" s="221"/>
      <c r="B1874" s="221"/>
      <c r="C1874" s="221"/>
      <c r="D1874" s="212"/>
    </row>
    <row r="1875" spans="1:4" ht="20.25" customHeight="1" x14ac:dyDescent="0.3">
      <c r="A1875" s="221"/>
      <c r="B1875" s="221"/>
      <c r="C1875" s="221"/>
      <c r="D1875" s="212"/>
    </row>
    <row r="1876" spans="1:4" ht="20.25" customHeight="1" x14ac:dyDescent="0.3">
      <c r="A1876" s="221"/>
      <c r="B1876" s="221"/>
      <c r="C1876" s="221"/>
      <c r="D1876" s="212"/>
    </row>
    <row r="1877" spans="1:4" ht="20.25" customHeight="1" x14ac:dyDescent="0.3">
      <c r="A1877" s="221"/>
      <c r="B1877" s="221"/>
      <c r="C1877" s="221"/>
      <c r="D1877" s="212"/>
    </row>
    <row r="1878" spans="1:4" ht="20.25" customHeight="1" x14ac:dyDescent="0.3">
      <c r="A1878" s="221"/>
      <c r="B1878" s="221"/>
      <c r="C1878" s="221"/>
      <c r="D1878" s="212"/>
    </row>
    <row r="1879" spans="1:4" ht="20.25" customHeight="1" x14ac:dyDescent="0.3">
      <c r="A1879" s="221"/>
      <c r="B1879" s="221"/>
      <c r="C1879" s="221"/>
      <c r="D1879" s="212"/>
    </row>
    <row r="1880" spans="1:4" ht="20.25" customHeight="1" x14ac:dyDescent="0.3">
      <c r="A1880" s="221"/>
      <c r="B1880" s="221"/>
      <c r="C1880" s="221"/>
      <c r="D1880" s="212"/>
    </row>
    <row r="1881" spans="1:4" ht="20.25" customHeight="1" x14ac:dyDescent="0.3">
      <c r="A1881" s="221"/>
      <c r="B1881" s="221"/>
      <c r="C1881" s="221"/>
      <c r="D1881" s="212"/>
    </row>
    <row r="1882" spans="1:4" ht="20.25" customHeight="1" x14ac:dyDescent="0.3">
      <c r="A1882" s="221"/>
      <c r="B1882" s="221"/>
      <c r="C1882" s="221"/>
      <c r="D1882" s="212"/>
    </row>
    <row r="1883" spans="1:4" ht="20.25" customHeight="1" x14ac:dyDescent="0.3">
      <c r="A1883" s="221"/>
      <c r="B1883" s="221"/>
      <c r="C1883" s="221"/>
      <c r="D1883" s="212"/>
    </row>
    <row r="1884" spans="1:4" ht="20.25" customHeight="1" x14ac:dyDescent="0.3">
      <c r="A1884" s="221"/>
      <c r="B1884" s="221"/>
      <c r="C1884" s="221"/>
      <c r="D1884" s="212"/>
    </row>
    <row r="1885" spans="1:4" ht="20.25" customHeight="1" x14ac:dyDescent="0.3">
      <c r="A1885" s="221"/>
      <c r="B1885" s="221"/>
      <c r="C1885" s="221"/>
      <c r="D1885" s="212"/>
    </row>
    <row r="1886" spans="1:4" ht="20.25" customHeight="1" x14ac:dyDescent="0.3">
      <c r="A1886" s="221"/>
      <c r="B1886" s="221"/>
      <c r="C1886" s="221"/>
      <c r="D1886" s="212"/>
    </row>
    <row r="1887" spans="1:4" ht="20.25" customHeight="1" x14ac:dyDescent="0.3">
      <c r="A1887" s="221"/>
      <c r="B1887" s="221"/>
      <c r="C1887" s="221"/>
      <c r="D1887" s="212"/>
    </row>
    <row r="1888" spans="1:4" ht="20.25" customHeight="1" x14ac:dyDescent="0.3">
      <c r="A1888" s="221"/>
      <c r="B1888" s="221"/>
      <c r="C1888" s="221"/>
      <c r="D1888" s="212"/>
    </row>
    <row r="1889" spans="1:4" ht="20.25" customHeight="1" x14ac:dyDescent="0.3">
      <c r="A1889" s="221"/>
      <c r="B1889" s="221"/>
      <c r="C1889" s="221"/>
      <c r="D1889" s="212"/>
    </row>
    <row r="1890" spans="1:4" ht="20.25" customHeight="1" x14ac:dyDescent="0.3">
      <c r="A1890" s="221"/>
      <c r="B1890" s="221"/>
      <c r="C1890" s="221"/>
      <c r="D1890" s="212"/>
    </row>
    <row r="1891" spans="1:4" ht="20.25" customHeight="1" x14ac:dyDescent="0.3">
      <c r="A1891" s="221"/>
      <c r="B1891" s="221"/>
      <c r="C1891" s="221"/>
      <c r="D1891" s="212"/>
    </row>
    <row r="1892" spans="1:4" ht="20.25" customHeight="1" x14ac:dyDescent="0.3">
      <c r="A1892" s="221"/>
      <c r="B1892" s="221"/>
      <c r="C1892" s="221"/>
      <c r="D1892" s="212"/>
    </row>
    <row r="1893" spans="1:4" ht="20.25" customHeight="1" x14ac:dyDescent="0.3">
      <c r="A1893" s="221"/>
      <c r="B1893" s="221"/>
      <c r="C1893" s="221"/>
      <c r="D1893" s="212"/>
    </row>
    <row r="1894" spans="1:4" ht="20.25" customHeight="1" x14ac:dyDescent="0.3">
      <c r="A1894" s="221"/>
      <c r="B1894" s="221"/>
      <c r="C1894" s="221"/>
      <c r="D1894" s="212"/>
    </row>
    <row r="1895" spans="1:4" ht="20.25" customHeight="1" x14ac:dyDescent="0.3">
      <c r="A1895" s="221"/>
      <c r="B1895" s="221"/>
      <c r="C1895" s="221"/>
      <c r="D1895" s="212"/>
    </row>
    <row r="1896" spans="1:4" ht="20.25" customHeight="1" x14ac:dyDescent="0.3">
      <c r="A1896" s="221"/>
      <c r="B1896" s="221"/>
      <c r="C1896" s="221"/>
      <c r="D1896" s="212"/>
    </row>
    <row r="1897" spans="1:4" ht="20.25" customHeight="1" x14ac:dyDescent="0.3">
      <c r="A1897" s="221"/>
      <c r="B1897" s="221"/>
      <c r="C1897" s="221"/>
      <c r="D1897" s="212"/>
    </row>
    <row r="1898" spans="1:4" ht="20.25" customHeight="1" x14ac:dyDescent="0.3">
      <c r="A1898" s="221"/>
      <c r="B1898" s="221"/>
      <c r="C1898" s="221"/>
      <c r="D1898" s="212"/>
    </row>
    <row r="1899" spans="1:4" ht="20.25" customHeight="1" x14ac:dyDescent="0.3">
      <c r="A1899" s="221"/>
      <c r="B1899" s="221"/>
      <c r="C1899" s="221"/>
      <c r="D1899" s="212"/>
    </row>
    <row r="1900" spans="1:4" ht="20.25" customHeight="1" x14ac:dyDescent="0.3">
      <c r="A1900" s="221"/>
      <c r="B1900" s="221"/>
      <c r="C1900" s="221"/>
      <c r="D1900" s="212"/>
    </row>
    <row r="1901" spans="1:4" ht="20.25" customHeight="1" x14ac:dyDescent="0.3">
      <c r="A1901" s="221"/>
      <c r="B1901" s="221"/>
      <c r="C1901" s="221"/>
      <c r="D1901" s="212"/>
    </row>
    <row r="1902" spans="1:4" ht="20.25" customHeight="1" x14ac:dyDescent="0.3">
      <c r="A1902" s="221"/>
      <c r="B1902" s="221"/>
      <c r="C1902" s="221"/>
      <c r="D1902" s="212"/>
    </row>
    <row r="1903" spans="1:4" ht="20.25" customHeight="1" x14ac:dyDescent="0.3">
      <c r="A1903" s="221"/>
      <c r="B1903" s="221"/>
      <c r="C1903" s="221"/>
      <c r="D1903" s="212"/>
    </row>
    <row r="1904" spans="1:4" ht="20.25" customHeight="1" x14ac:dyDescent="0.3">
      <c r="A1904" s="221"/>
      <c r="B1904" s="221"/>
      <c r="C1904" s="221"/>
      <c r="D1904" s="212"/>
    </row>
    <row r="1905" spans="1:4" ht="20.25" customHeight="1" x14ac:dyDescent="0.3">
      <c r="A1905" s="221"/>
      <c r="B1905" s="221"/>
      <c r="C1905" s="221"/>
      <c r="D1905" s="212"/>
    </row>
    <row r="1906" spans="1:4" ht="20.25" customHeight="1" x14ac:dyDescent="0.3">
      <c r="A1906" s="221"/>
      <c r="B1906" s="221"/>
      <c r="C1906" s="221"/>
      <c r="D1906" s="212"/>
    </row>
    <row r="1907" spans="1:4" ht="20.25" customHeight="1" x14ac:dyDescent="0.3">
      <c r="A1907" s="221"/>
      <c r="B1907" s="221"/>
      <c r="C1907" s="221"/>
      <c r="D1907" s="212"/>
    </row>
    <row r="1908" spans="1:4" ht="20.25" customHeight="1" x14ac:dyDescent="0.3">
      <c r="A1908" s="221"/>
      <c r="B1908" s="221"/>
      <c r="C1908" s="221"/>
      <c r="D1908" s="212"/>
    </row>
    <row r="1909" spans="1:4" ht="20.25" customHeight="1" x14ac:dyDescent="0.3">
      <c r="A1909" s="221"/>
      <c r="B1909" s="221"/>
      <c r="C1909" s="221"/>
      <c r="D1909" s="212"/>
    </row>
    <row r="1910" spans="1:4" ht="20.25" customHeight="1" x14ac:dyDescent="0.3">
      <c r="A1910" s="221"/>
      <c r="B1910" s="221"/>
      <c r="C1910" s="221"/>
      <c r="D1910" s="212"/>
    </row>
    <row r="1911" spans="1:4" ht="20.25" customHeight="1" x14ac:dyDescent="0.3">
      <c r="A1911" s="221"/>
      <c r="B1911" s="221"/>
      <c r="C1911" s="221"/>
      <c r="D1911" s="212"/>
    </row>
    <row r="1912" spans="1:4" ht="20.25" customHeight="1" x14ac:dyDescent="0.3">
      <c r="A1912" s="221"/>
      <c r="B1912" s="221"/>
      <c r="C1912" s="221"/>
      <c r="D1912" s="212"/>
    </row>
    <row r="1913" spans="1:4" ht="20.25" customHeight="1" x14ac:dyDescent="0.3">
      <c r="A1913" s="221"/>
      <c r="B1913" s="221"/>
      <c r="C1913" s="221"/>
      <c r="D1913" s="212"/>
    </row>
    <row r="1914" spans="1:4" ht="20.25" customHeight="1" x14ac:dyDescent="0.3">
      <c r="A1914" s="221"/>
      <c r="B1914" s="221"/>
      <c r="C1914" s="221"/>
      <c r="D1914" s="212"/>
    </row>
    <row r="1915" spans="1:4" ht="20.25" customHeight="1" x14ac:dyDescent="0.3">
      <c r="A1915" s="221"/>
      <c r="B1915" s="221"/>
      <c r="C1915" s="221"/>
      <c r="D1915" s="212"/>
    </row>
    <row r="1916" spans="1:4" ht="20.25" customHeight="1" x14ac:dyDescent="0.3">
      <c r="A1916" s="221"/>
      <c r="B1916" s="221"/>
      <c r="C1916" s="221"/>
      <c r="D1916" s="212"/>
    </row>
    <row r="1917" spans="1:4" ht="20.25" customHeight="1" x14ac:dyDescent="0.3">
      <c r="A1917" s="221"/>
      <c r="B1917" s="221"/>
      <c r="C1917" s="221"/>
      <c r="D1917" s="212"/>
    </row>
    <row r="1918" spans="1:4" ht="20.25" customHeight="1" x14ac:dyDescent="0.3">
      <c r="A1918" s="221"/>
      <c r="B1918" s="221"/>
      <c r="C1918" s="221"/>
      <c r="D1918" s="212"/>
    </row>
    <row r="1919" spans="1:4" ht="20.25" customHeight="1" x14ac:dyDescent="0.3">
      <c r="A1919" s="221"/>
      <c r="B1919" s="221"/>
      <c r="C1919" s="221"/>
      <c r="D1919" s="212"/>
    </row>
    <row r="1920" spans="1:4" ht="20.25" customHeight="1" x14ac:dyDescent="0.3">
      <c r="A1920" s="221"/>
      <c r="B1920" s="221"/>
      <c r="C1920" s="221"/>
      <c r="D1920" s="212"/>
    </row>
    <row r="1921" spans="1:4" ht="20.25" customHeight="1" x14ac:dyDescent="0.3">
      <c r="A1921" s="221"/>
      <c r="B1921" s="221"/>
      <c r="C1921" s="221"/>
      <c r="D1921" s="212"/>
    </row>
    <row r="1922" spans="1:4" ht="20.25" customHeight="1" x14ac:dyDescent="0.3">
      <c r="A1922" s="221"/>
      <c r="B1922" s="221"/>
      <c r="C1922" s="221"/>
      <c r="D1922" s="212"/>
    </row>
    <row r="1923" spans="1:4" ht="20.25" customHeight="1" x14ac:dyDescent="0.3">
      <c r="A1923" s="221"/>
      <c r="B1923" s="221"/>
      <c r="C1923" s="221"/>
      <c r="D1923" s="212"/>
    </row>
    <row r="1924" spans="1:4" ht="20.25" customHeight="1" x14ac:dyDescent="0.3">
      <c r="A1924" s="221"/>
      <c r="B1924" s="221"/>
      <c r="C1924" s="221"/>
      <c r="D1924" s="212"/>
    </row>
    <row r="1925" spans="1:4" ht="20.25" customHeight="1" x14ac:dyDescent="0.3">
      <c r="A1925" s="221"/>
      <c r="B1925" s="221"/>
      <c r="C1925" s="221"/>
      <c r="D1925" s="212"/>
    </row>
    <row r="1926" spans="1:4" ht="20.25" customHeight="1" x14ac:dyDescent="0.3">
      <c r="A1926" s="221"/>
      <c r="B1926" s="221"/>
      <c r="C1926" s="221"/>
      <c r="D1926" s="212"/>
    </row>
    <row r="1927" spans="1:4" ht="20.25" customHeight="1" x14ac:dyDescent="0.3">
      <c r="A1927" s="221"/>
      <c r="B1927" s="221"/>
      <c r="C1927" s="221"/>
      <c r="D1927" s="212"/>
    </row>
    <row r="1928" spans="1:4" ht="20.25" customHeight="1" x14ac:dyDescent="0.3">
      <c r="A1928" s="221"/>
      <c r="B1928" s="221"/>
      <c r="C1928" s="221"/>
      <c r="D1928" s="212"/>
    </row>
    <row r="1929" spans="1:4" ht="20.25" customHeight="1" x14ac:dyDescent="0.3">
      <c r="A1929" s="221"/>
      <c r="B1929" s="221"/>
      <c r="C1929" s="221"/>
      <c r="D1929" s="212"/>
    </row>
    <row r="1930" spans="1:4" ht="20.25" customHeight="1" x14ac:dyDescent="0.3">
      <c r="A1930" s="221"/>
      <c r="B1930" s="221"/>
      <c r="C1930" s="221"/>
      <c r="D1930" s="212"/>
    </row>
    <row r="1931" spans="1:4" ht="20.25" customHeight="1" x14ac:dyDescent="0.3">
      <c r="A1931" s="221"/>
      <c r="B1931" s="221"/>
      <c r="C1931" s="221"/>
      <c r="D1931" s="212"/>
    </row>
    <row r="1932" spans="1:4" ht="20.25" customHeight="1" x14ac:dyDescent="0.3">
      <c r="A1932" s="221"/>
      <c r="B1932" s="221"/>
      <c r="C1932" s="221"/>
      <c r="D1932" s="212"/>
    </row>
    <row r="1933" spans="1:4" ht="20.25" customHeight="1" x14ac:dyDescent="0.3">
      <c r="A1933" s="221"/>
      <c r="B1933" s="221"/>
      <c r="C1933" s="221"/>
      <c r="D1933" s="212"/>
    </row>
    <row r="1934" spans="1:4" ht="20.25" customHeight="1" x14ac:dyDescent="0.3">
      <c r="A1934" s="221"/>
      <c r="B1934" s="221"/>
      <c r="C1934" s="221"/>
      <c r="D1934" s="212"/>
    </row>
    <row r="1935" spans="1:4" ht="20.25" customHeight="1" x14ac:dyDescent="0.3">
      <c r="A1935" s="221"/>
      <c r="B1935" s="221"/>
      <c r="C1935" s="221"/>
      <c r="D1935" s="212"/>
    </row>
    <row r="1936" spans="1:4" ht="20.25" customHeight="1" x14ac:dyDescent="0.3">
      <c r="A1936" s="221"/>
      <c r="B1936" s="221"/>
      <c r="C1936" s="221"/>
      <c r="D1936" s="212"/>
    </row>
    <row r="1937" spans="1:4" ht="20.25" customHeight="1" x14ac:dyDescent="0.3">
      <c r="A1937" s="221"/>
      <c r="B1937" s="221"/>
      <c r="C1937" s="221"/>
      <c r="D1937" s="212"/>
    </row>
    <row r="1938" spans="1:4" ht="20.25" customHeight="1" x14ac:dyDescent="0.3">
      <c r="A1938" s="221"/>
      <c r="B1938" s="221"/>
      <c r="C1938" s="221"/>
      <c r="D1938" s="212"/>
    </row>
    <row r="1939" spans="1:4" ht="20.25" customHeight="1" x14ac:dyDescent="0.3">
      <c r="A1939" s="221"/>
      <c r="B1939" s="221"/>
      <c r="C1939" s="221"/>
      <c r="D1939" s="212"/>
    </row>
    <row r="1940" spans="1:4" ht="20.25" customHeight="1" x14ac:dyDescent="0.3">
      <c r="A1940" s="221"/>
      <c r="B1940" s="221"/>
      <c r="C1940" s="221"/>
      <c r="D1940" s="212"/>
    </row>
    <row r="1941" spans="1:4" ht="20.25" customHeight="1" x14ac:dyDescent="0.3">
      <c r="A1941" s="221"/>
      <c r="B1941" s="221"/>
      <c r="C1941" s="221"/>
      <c r="D1941" s="212"/>
    </row>
    <row r="1942" spans="1:4" ht="20.25" customHeight="1" x14ac:dyDescent="0.3">
      <c r="A1942" s="221"/>
      <c r="B1942" s="221"/>
      <c r="C1942" s="221"/>
      <c r="D1942" s="212"/>
    </row>
    <row r="1943" spans="1:4" ht="20.25" customHeight="1" x14ac:dyDescent="0.3">
      <c r="A1943" s="221"/>
      <c r="B1943" s="221"/>
      <c r="C1943" s="221"/>
      <c r="D1943" s="212"/>
    </row>
    <row r="1944" spans="1:4" ht="20.25" customHeight="1" x14ac:dyDescent="0.3">
      <c r="A1944" s="221"/>
      <c r="B1944" s="221"/>
      <c r="C1944" s="221"/>
      <c r="D1944" s="212"/>
    </row>
    <row r="1945" spans="1:4" ht="20.25" customHeight="1" x14ac:dyDescent="0.3">
      <c r="A1945" s="221"/>
      <c r="B1945" s="221"/>
      <c r="C1945" s="221"/>
      <c r="D1945" s="212"/>
    </row>
    <row r="1946" spans="1:4" ht="20.25" customHeight="1" x14ac:dyDescent="0.3">
      <c r="A1946" s="221"/>
      <c r="B1946" s="221"/>
      <c r="C1946" s="221"/>
      <c r="D1946" s="212"/>
    </row>
    <row r="1947" spans="1:4" ht="20.25" customHeight="1" x14ac:dyDescent="0.3">
      <c r="A1947" s="221"/>
      <c r="B1947" s="221"/>
      <c r="C1947" s="221"/>
      <c r="D1947" s="212"/>
    </row>
    <row r="1948" spans="1:4" ht="20.25" customHeight="1" x14ac:dyDescent="0.3">
      <c r="A1948" s="221"/>
      <c r="B1948" s="221"/>
      <c r="C1948" s="221"/>
      <c r="D1948" s="212"/>
    </row>
    <row r="1949" spans="1:4" ht="20.25" customHeight="1" x14ac:dyDescent="0.3">
      <c r="A1949" s="221"/>
      <c r="B1949" s="221"/>
      <c r="C1949" s="221"/>
      <c r="D1949" s="212"/>
    </row>
    <row r="1950" spans="1:4" ht="20.25" customHeight="1" x14ac:dyDescent="0.3">
      <c r="A1950" s="221"/>
      <c r="B1950" s="221"/>
      <c r="C1950" s="221"/>
      <c r="D1950" s="212"/>
    </row>
    <row r="1951" spans="1:4" ht="20.25" customHeight="1" x14ac:dyDescent="0.3">
      <c r="A1951" s="221"/>
      <c r="B1951" s="221"/>
      <c r="C1951" s="221"/>
      <c r="D1951" s="212"/>
    </row>
    <row r="1952" spans="1:4" ht="20.25" customHeight="1" x14ac:dyDescent="0.3">
      <c r="A1952" s="221"/>
      <c r="B1952" s="221"/>
      <c r="C1952" s="221"/>
      <c r="D1952" s="212"/>
    </row>
    <row r="1953" spans="1:4" ht="20.25" customHeight="1" x14ac:dyDescent="0.3">
      <c r="A1953" s="221"/>
      <c r="B1953" s="221"/>
      <c r="C1953" s="221"/>
      <c r="D1953" s="212"/>
    </row>
    <row r="1954" spans="1:4" ht="20.25" customHeight="1" x14ac:dyDescent="0.3">
      <c r="A1954" s="221"/>
      <c r="B1954" s="221"/>
      <c r="C1954" s="221"/>
      <c r="D1954" s="212"/>
    </row>
    <row r="1955" spans="1:4" ht="20.25" customHeight="1" x14ac:dyDescent="0.3">
      <c r="A1955" s="221"/>
      <c r="B1955" s="221"/>
      <c r="C1955" s="221"/>
      <c r="D1955" s="212"/>
    </row>
    <row r="1956" spans="1:4" ht="20.25" customHeight="1" x14ac:dyDescent="0.3">
      <c r="A1956" s="221"/>
      <c r="B1956" s="221"/>
      <c r="C1956" s="221"/>
      <c r="D1956" s="212"/>
    </row>
    <row r="1957" spans="1:4" ht="20.25" customHeight="1" x14ac:dyDescent="0.3">
      <c r="A1957" s="221"/>
      <c r="B1957" s="221"/>
      <c r="C1957" s="221"/>
      <c r="D1957" s="212"/>
    </row>
    <row r="1958" spans="1:4" ht="20.25" customHeight="1" x14ac:dyDescent="0.3">
      <c r="A1958" s="221"/>
      <c r="B1958" s="221"/>
      <c r="C1958" s="221"/>
      <c r="D1958" s="212"/>
    </row>
    <row r="1959" spans="1:4" ht="20.25" customHeight="1" x14ac:dyDescent="0.3">
      <c r="A1959" s="221"/>
      <c r="B1959" s="221"/>
      <c r="C1959" s="221"/>
      <c r="D1959" s="212"/>
    </row>
    <row r="1960" spans="1:4" ht="20.25" customHeight="1" x14ac:dyDescent="0.3">
      <c r="A1960" s="221"/>
      <c r="B1960" s="221"/>
      <c r="C1960" s="221"/>
      <c r="D1960" s="212"/>
    </row>
    <row r="1961" spans="1:4" ht="20.25" customHeight="1" x14ac:dyDescent="0.3">
      <c r="A1961" s="221"/>
      <c r="B1961" s="221"/>
      <c r="C1961" s="221"/>
      <c r="D1961" s="212"/>
    </row>
    <row r="1962" spans="1:4" ht="20.25" customHeight="1" x14ac:dyDescent="0.3">
      <c r="A1962" s="221"/>
      <c r="B1962" s="221"/>
      <c r="C1962" s="221"/>
      <c r="D1962" s="212"/>
    </row>
    <row r="1963" spans="1:4" ht="20.25" customHeight="1" x14ac:dyDescent="0.3">
      <c r="A1963" s="221"/>
      <c r="B1963" s="221"/>
      <c r="C1963" s="221"/>
      <c r="D1963" s="212"/>
    </row>
    <row r="1964" spans="1:4" ht="20.25" customHeight="1" x14ac:dyDescent="0.3">
      <c r="A1964" s="221"/>
      <c r="B1964" s="221"/>
      <c r="C1964" s="221"/>
      <c r="D1964" s="212"/>
    </row>
    <row r="1965" spans="1:4" ht="20.25" customHeight="1" x14ac:dyDescent="0.3">
      <c r="A1965" s="221"/>
      <c r="B1965" s="221"/>
      <c r="C1965" s="221"/>
      <c r="D1965" s="212"/>
    </row>
    <row r="1966" spans="1:4" ht="20.25" customHeight="1" x14ac:dyDescent="0.3">
      <c r="A1966" s="221"/>
      <c r="B1966" s="221"/>
      <c r="C1966" s="221"/>
      <c r="D1966" s="212"/>
    </row>
    <row r="1967" spans="1:4" ht="20.25" customHeight="1" x14ac:dyDescent="0.3">
      <c r="A1967" s="221"/>
      <c r="B1967" s="221"/>
      <c r="C1967" s="221"/>
      <c r="D1967" s="212"/>
    </row>
    <row r="1968" spans="1:4" ht="20.25" customHeight="1" x14ac:dyDescent="0.3">
      <c r="A1968" s="221"/>
      <c r="B1968" s="221"/>
      <c r="C1968" s="221"/>
      <c r="D1968" s="212"/>
    </row>
    <row r="1969" spans="1:4" ht="20.25" customHeight="1" x14ac:dyDescent="0.3">
      <c r="A1969" s="221"/>
      <c r="B1969" s="221"/>
      <c r="C1969" s="221"/>
      <c r="D1969" s="212"/>
    </row>
    <row r="1970" spans="1:4" ht="20.25" customHeight="1" x14ac:dyDescent="0.3">
      <c r="A1970" s="221"/>
      <c r="B1970" s="221"/>
      <c r="C1970" s="221"/>
      <c r="D1970" s="212"/>
    </row>
    <row r="1971" spans="1:4" ht="20.25" customHeight="1" x14ac:dyDescent="0.3">
      <c r="A1971" s="221"/>
      <c r="B1971" s="221"/>
      <c r="C1971" s="221"/>
      <c r="D1971" s="212"/>
    </row>
    <row r="1972" spans="1:4" ht="20.25" customHeight="1" x14ac:dyDescent="0.3">
      <c r="A1972" s="221"/>
      <c r="B1972" s="221"/>
      <c r="C1972" s="221"/>
      <c r="D1972" s="212"/>
    </row>
    <row r="1973" spans="1:4" ht="20.25" customHeight="1" x14ac:dyDescent="0.3">
      <c r="A1973" s="221"/>
      <c r="B1973" s="221"/>
      <c r="C1973" s="221"/>
      <c r="D1973" s="212"/>
    </row>
    <row r="1974" spans="1:4" ht="20.25" customHeight="1" x14ac:dyDescent="0.3">
      <c r="A1974" s="221"/>
      <c r="B1974" s="221"/>
      <c r="C1974" s="221"/>
      <c r="D1974" s="212"/>
    </row>
    <row r="1975" spans="1:4" ht="20.25" customHeight="1" x14ac:dyDescent="0.3">
      <c r="A1975" s="221"/>
      <c r="B1975" s="221"/>
      <c r="C1975" s="221"/>
      <c r="D1975" s="212"/>
    </row>
    <row r="1976" spans="1:4" ht="20.25" customHeight="1" x14ac:dyDescent="0.3">
      <c r="A1976" s="221"/>
      <c r="B1976" s="221"/>
      <c r="C1976" s="221"/>
      <c r="D1976" s="212"/>
    </row>
    <row r="1977" spans="1:4" ht="20.25" customHeight="1" x14ac:dyDescent="0.3">
      <c r="A1977" s="221"/>
      <c r="B1977" s="221"/>
      <c r="C1977" s="221"/>
      <c r="D1977" s="212"/>
    </row>
    <row r="1978" spans="1:4" ht="20.25" customHeight="1" x14ac:dyDescent="0.3">
      <c r="A1978" s="221"/>
      <c r="B1978" s="221"/>
      <c r="C1978" s="221"/>
      <c r="D1978" s="212"/>
    </row>
    <row r="1979" spans="1:4" ht="20.25" customHeight="1" x14ac:dyDescent="0.3">
      <c r="A1979" s="221"/>
      <c r="B1979" s="221"/>
      <c r="C1979" s="221"/>
      <c r="D1979" s="212"/>
    </row>
    <row r="1980" spans="1:4" ht="20.25" customHeight="1" x14ac:dyDescent="0.3">
      <c r="A1980" s="221"/>
      <c r="B1980" s="221"/>
      <c r="C1980" s="221"/>
      <c r="D1980" s="212"/>
    </row>
    <row r="1981" spans="1:4" ht="20.25" customHeight="1" x14ac:dyDescent="0.3">
      <c r="A1981" s="221"/>
      <c r="B1981" s="221"/>
      <c r="C1981" s="221"/>
      <c r="D1981" s="212"/>
    </row>
    <row r="1982" spans="1:4" ht="20.25" customHeight="1" x14ac:dyDescent="0.3">
      <c r="A1982" s="221"/>
      <c r="B1982" s="221"/>
      <c r="C1982" s="221"/>
      <c r="D1982" s="212"/>
    </row>
    <row r="1983" spans="1:4" ht="20.25" customHeight="1" x14ac:dyDescent="0.3">
      <c r="A1983" s="221"/>
      <c r="B1983" s="221"/>
      <c r="C1983" s="221"/>
      <c r="D1983" s="212"/>
    </row>
    <row r="1984" spans="1:4" ht="20.25" customHeight="1" x14ac:dyDescent="0.3">
      <c r="A1984" s="221"/>
      <c r="B1984" s="221"/>
      <c r="C1984" s="221"/>
      <c r="D1984" s="212"/>
    </row>
    <row r="1985" spans="1:4" ht="20.25" customHeight="1" x14ac:dyDescent="0.3">
      <c r="A1985" s="221"/>
      <c r="B1985" s="221"/>
      <c r="C1985" s="221"/>
      <c r="D1985" s="212"/>
    </row>
    <row r="1986" spans="1:4" ht="20.25" customHeight="1" x14ac:dyDescent="0.3">
      <c r="A1986" s="221"/>
      <c r="B1986" s="221"/>
      <c r="C1986" s="221"/>
      <c r="D1986" s="212"/>
    </row>
    <row r="1987" spans="1:4" ht="20.25" customHeight="1" x14ac:dyDescent="0.3">
      <c r="A1987" s="221"/>
      <c r="B1987" s="221"/>
      <c r="C1987" s="221"/>
      <c r="D1987" s="212"/>
    </row>
    <row r="1988" spans="1:4" ht="20.25" customHeight="1" x14ac:dyDescent="0.3">
      <c r="A1988" s="221"/>
      <c r="B1988" s="221"/>
      <c r="C1988" s="221"/>
      <c r="D1988" s="212"/>
    </row>
    <row r="1989" spans="1:4" ht="20.25" customHeight="1" x14ac:dyDescent="0.3">
      <c r="A1989" s="221"/>
      <c r="B1989" s="221"/>
      <c r="C1989" s="221"/>
      <c r="D1989" s="212"/>
    </row>
    <row r="1990" spans="1:4" ht="20.25" customHeight="1" x14ac:dyDescent="0.3">
      <c r="A1990" s="221"/>
      <c r="B1990" s="221"/>
      <c r="C1990" s="221"/>
      <c r="D1990" s="212"/>
    </row>
    <row r="1991" spans="1:4" ht="20.25" customHeight="1" x14ac:dyDescent="0.3">
      <c r="A1991" s="221"/>
      <c r="B1991" s="221"/>
      <c r="C1991" s="221"/>
      <c r="D1991" s="212"/>
    </row>
    <row r="1992" spans="1:4" ht="20.25" customHeight="1" x14ac:dyDescent="0.3">
      <c r="A1992" s="221"/>
      <c r="B1992" s="221"/>
      <c r="C1992" s="221"/>
      <c r="D1992" s="212"/>
    </row>
    <row r="1993" spans="1:4" ht="20.25" customHeight="1" x14ac:dyDescent="0.3">
      <c r="A1993" s="221"/>
      <c r="B1993" s="221"/>
      <c r="C1993" s="221"/>
      <c r="D1993" s="212"/>
    </row>
    <row r="1994" spans="1:4" ht="20.25" customHeight="1" x14ac:dyDescent="0.3">
      <c r="A1994" s="221"/>
      <c r="B1994" s="221"/>
      <c r="C1994" s="221"/>
      <c r="D1994" s="212"/>
    </row>
    <row r="1995" spans="1:4" ht="20.25" customHeight="1" x14ac:dyDescent="0.3">
      <c r="A1995" s="221"/>
      <c r="B1995" s="221"/>
      <c r="C1995" s="221"/>
      <c r="D1995" s="212"/>
    </row>
    <row r="1996" spans="1:4" ht="20.25" customHeight="1" x14ac:dyDescent="0.3">
      <c r="A1996" s="221"/>
      <c r="B1996" s="221"/>
      <c r="C1996" s="221"/>
      <c r="D1996" s="212"/>
    </row>
    <row r="1997" spans="1:4" ht="20.25" customHeight="1" x14ac:dyDescent="0.3">
      <c r="A1997" s="221"/>
      <c r="B1997" s="221"/>
      <c r="C1997" s="221"/>
      <c r="D1997" s="212"/>
    </row>
    <row r="1998" spans="1:4" ht="20.25" customHeight="1" x14ac:dyDescent="0.3">
      <c r="A1998" s="221"/>
      <c r="B1998" s="221"/>
      <c r="C1998" s="221"/>
      <c r="D1998" s="212"/>
    </row>
    <row r="1999" spans="1:4" ht="20.25" customHeight="1" x14ac:dyDescent="0.3">
      <c r="A1999" s="221"/>
      <c r="B1999" s="221"/>
      <c r="C1999" s="221"/>
      <c r="D1999" s="212"/>
    </row>
    <row r="2000" spans="1:4" ht="20.25" customHeight="1" x14ac:dyDescent="0.3">
      <c r="A2000" s="221"/>
      <c r="B2000" s="221"/>
      <c r="C2000" s="221"/>
      <c r="D2000" s="212"/>
    </row>
    <row r="2001" spans="1:4" ht="20.25" customHeight="1" x14ac:dyDescent="0.3">
      <c r="A2001" s="221"/>
      <c r="B2001" s="221"/>
      <c r="C2001" s="221"/>
      <c r="D2001" s="212"/>
    </row>
    <row r="2002" spans="1:4" ht="20.25" customHeight="1" x14ac:dyDescent="0.3">
      <c r="A2002" s="221"/>
      <c r="B2002" s="221"/>
      <c r="C2002" s="221"/>
      <c r="D2002" s="212"/>
    </row>
    <row r="2003" spans="1:4" ht="20.25" customHeight="1" x14ac:dyDescent="0.3">
      <c r="A2003" s="221"/>
      <c r="B2003" s="221"/>
      <c r="C2003" s="221"/>
      <c r="D2003" s="212"/>
    </row>
    <row r="2004" spans="1:4" ht="20.25" customHeight="1" x14ac:dyDescent="0.3">
      <c r="A2004" s="221"/>
      <c r="B2004" s="221"/>
      <c r="C2004" s="221"/>
      <c r="D2004" s="212"/>
    </row>
    <row r="2005" spans="1:4" ht="20.25" customHeight="1" x14ac:dyDescent="0.3">
      <c r="A2005" s="221"/>
      <c r="B2005" s="221"/>
      <c r="C2005" s="221"/>
      <c r="D2005" s="212"/>
    </row>
    <row r="2006" spans="1:4" ht="20.25" customHeight="1" x14ac:dyDescent="0.3">
      <c r="A2006" s="221"/>
      <c r="B2006" s="221"/>
      <c r="C2006" s="221"/>
      <c r="D2006" s="212"/>
    </row>
    <row r="2007" spans="1:4" ht="20.25" customHeight="1" x14ac:dyDescent="0.3">
      <c r="A2007" s="221"/>
      <c r="B2007" s="221"/>
      <c r="C2007" s="221"/>
      <c r="D2007" s="212"/>
    </row>
    <row r="2008" spans="1:4" ht="20.25" customHeight="1" x14ac:dyDescent="0.3">
      <c r="A2008" s="221"/>
      <c r="B2008" s="221"/>
      <c r="C2008" s="221"/>
      <c r="D2008" s="212"/>
    </row>
    <row r="2009" spans="1:4" ht="20.25" customHeight="1" x14ac:dyDescent="0.3">
      <c r="A2009" s="221"/>
      <c r="B2009" s="221"/>
      <c r="C2009" s="221"/>
      <c r="D2009" s="212"/>
    </row>
    <row r="2010" spans="1:4" ht="20.25" customHeight="1" x14ac:dyDescent="0.3">
      <c r="A2010" s="221"/>
      <c r="B2010" s="221"/>
      <c r="C2010" s="221"/>
      <c r="D2010" s="212"/>
    </row>
    <row r="2011" spans="1:4" ht="20.25" customHeight="1" x14ac:dyDescent="0.3">
      <c r="A2011" s="221"/>
      <c r="B2011" s="221"/>
      <c r="C2011" s="221"/>
      <c r="D2011" s="212"/>
    </row>
    <row r="2012" spans="1:4" ht="20.25" customHeight="1" x14ac:dyDescent="0.3">
      <c r="A2012" s="221"/>
      <c r="B2012" s="221"/>
      <c r="C2012" s="221"/>
      <c r="D2012" s="212"/>
    </row>
    <row r="2013" spans="1:4" ht="20.25" customHeight="1" x14ac:dyDescent="0.3">
      <c r="A2013" s="221"/>
      <c r="B2013" s="221"/>
      <c r="C2013" s="221"/>
      <c r="D2013" s="212"/>
    </row>
    <row r="2014" spans="1:4" ht="20.25" customHeight="1" x14ac:dyDescent="0.3">
      <c r="A2014" s="221"/>
      <c r="B2014" s="221"/>
      <c r="C2014" s="221"/>
      <c r="D2014" s="212"/>
    </row>
    <row r="2015" spans="1:4" ht="20.25" customHeight="1" x14ac:dyDescent="0.3">
      <c r="A2015" s="221"/>
      <c r="B2015" s="221"/>
      <c r="C2015" s="221"/>
      <c r="D2015" s="212"/>
    </row>
    <row r="2016" spans="1:4" ht="20.25" customHeight="1" x14ac:dyDescent="0.3">
      <c r="A2016" s="221"/>
      <c r="B2016" s="221"/>
      <c r="C2016" s="221"/>
      <c r="D2016" s="212"/>
    </row>
    <row r="2017" spans="1:4" ht="20.25" customHeight="1" x14ac:dyDescent="0.3">
      <c r="A2017" s="221"/>
      <c r="B2017" s="221"/>
      <c r="C2017" s="221"/>
      <c r="D2017" s="212"/>
    </row>
    <row r="2018" spans="1:4" ht="20.25" customHeight="1" x14ac:dyDescent="0.3">
      <c r="A2018" s="221"/>
      <c r="B2018" s="221"/>
      <c r="C2018" s="221"/>
      <c r="D2018" s="212"/>
    </row>
    <row r="2019" spans="1:4" ht="20.25" customHeight="1" x14ac:dyDescent="0.3">
      <c r="A2019" s="221"/>
      <c r="B2019" s="221"/>
      <c r="C2019" s="221"/>
      <c r="D2019" s="212"/>
    </row>
    <row r="2020" spans="1:4" ht="20.25" customHeight="1" x14ac:dyDescent="0.3">
      <c r="A2020" s="221"/>
      <c r="B2020" s="221"/>
      <c r="C2020" s="221"/>
      <c r="D2020" s="212"/>
    </row>
    <row r="2021" spans="1:4" ht="20.25" customHeight="1" x14ac:dyDescent="0.3">
      <c r="A2021" s="221"/>
      <c r="B2021" s="221"/>
      <c r="C2021" s="221"/>
      <c r="D2021" s="212"/>
    </row>
    <row r="2022" spans="1:4" ht="20.25" customHeight="1" x14ac:dyDescent="0.3">
      <c r="A2022" s="221"/>
      <c r="B2022" s="221"/>
      <c r="C2022" s="221"/>
      <c r="D2022" s="212"/>
    </row>
    <row r="2023" spans="1:4" ht="20.25" customHeight="1" x14ac:dyDescent="0.3">
      <c r="A2023" s="221"/>
      <c r="B2023" s="221"/>
      <c r="C2023" s="221"/>
      <c r="D2023" s="212"/>
    </row>
    <row r="2024" spans="1:4" ht="20.25" customHeight="1" x14ac:dyDescent="0.3">
      <c r="A2024" s="221"/>
      <c r="B2024" s="221"/>
      <c r="C2024" s="221"/>
      <c r="D2024" s="212"/>
    </row>
    <row r="2025" spans="1:4" ht="20.25" customHeight="1" x14ac:dyDescent="0.3">
      <c r="A2025" s="221"/>
      <c r="B2025" s="221"/>
      <c r="C2025" s="221"/>
      <c r="D2025" s="212"/>
    </row>
    <row r="2026" spans="1:4" ht="20.25" customHeight="1" x14ac:dyDescent="0.3">
      <c r="A2026" s="221"/>
      <c r="B2026" s="221"/>
      <c r="C2026" s="221"/>
      <c r="D2026" s="212"/>
    </row>
    <row r="2027" spans="1:4" ht="20.25" customHeight="1" x14ac:dyDescent="0.3">
      <c r="A2027" s="221"/>
      <c r="B2027" s="221"/>
      <c r="C2027" s="221"/>
      <c r="D2027" s="212"/>
    </row>
    <row r="2028" spans="1:4" ht="20.25" customHeight="1" x14ac:dyDescent="0.3">
      <c r="A2028" s="221"/>
      <c r="B2028" s="221"/>
      <c r="C2028" s="221"/>
      <c r="D2028" s="212"/>
    </row>
    <row r="2029" spans="1:4" ht="20.25" customHeight="1" x14ac:dyDescent="0.3">
      <c r="A2029" s="221"/>
      <c r="B2029" s="221"/>
      <c r="C2029" s="221"/>
      <c r="D2029" s="212"/>
    </row>
    <row r="2030" spans="1:4" ht="20.25" customHeight="1" x14ac:dyDescent="0.3">
      <c r="A2030" s="221"/>
      <c r="B2030" s="221"/>
      <c r="C2030" s="221"/>
      <c r="D2030" s="212"/>
    </row>
    <row r="2031" spans="1:4" ht="20.25" customHeight="1" x14ac:dyDescent="0.3">
      <c r="A2031" s="221"/>
      <c r="B2031" s="221"/>
      <c r="C2031" s="221"/>
      <c r="D2031" s="212"/>
    </row>
    <row r="2032" spans="1:4" ht="20.25" customHeight="1" x14ac:dyDescent="0.3">
      <c r="A2032" s="221"/>
      <c r="B2032" s="221"/>
      <c r="C2032" s="221"/>
      <c r="D2032" s="212"/>
    </row>
    <row r="2033" spans="1:4" ht="20.25" customHeight="1" x14ac:dyDescent="0.3">
      <c r="A2033" s="221"/>
      <c r="B2033" s="221"/>
      <c r="C2033" s="221"/>
      <c r="D2033" s="212"/>
    </row>
    <row r="2034" spans="1:4" ht="20.25" customHeight="1" x14ac:dyDescent="0.3">
      <c r="A2034" s="221"/>
      <c r="B2034" s="221"/>
      <c r="C2034" s="221"/>
      <c r="D2034" s="212"/>
    </row>
    <row r="2035" spans="1:4" ht="20.25" customHeight="1" x14ac:dyDescent="0.3">
      <c r="A2035" s="221"/>
      <c r="B2035" s="221"/>
      <c r="C2035" s="221"/>
      <c r="D2035" s="212"/>
    </row>
    <row r="2036" spans="1:4" ht="20.25" customHeight="1" x14ac:dyDescent="0.3">
      <c r="A2036" s="221"/>
      <c r="B2036" s="221"/>
      <c r="C2036" s="221"/>
      <c r="D2036" s="212"/>
    </row>
    <row r="2037" spans="1:4" ht="20.25" customHeight="1" x14ac:dyDescent="0.3">
      <c r="A2037" s="221"/>
      <c r="B2037" s="221"/>
      <c r="C2037" s="221"/>
      <c r="D2037" s="212"/>
    </row>
    <row r="2038" spans="1:4" ht="20.25" customHeight="1" x14ac:dyDescent="0.3">
      <c r="A2038" s="221"/>
      <c r="B2038" s="221"/>
      <c r="C2038" s="221"/>
      <c r="D2038" s="212"/>
    </row>
    <row r="2039" spans="1:4" ht="20.25" customHeight="1" x14ac:dyDescent="0.3">
      <c r="A2039" s="221"/>
      <c r="B2039" s="221"/>
      <c r="C2039" s="221"/>
      <c r="D2039" s="212"/>
    </row>
    <row r="2040" spans="1:4" ht="20.25" customHeight="1" x14ac:dyDescent="0.3">
      <c r="A2040" s="221"/>
      <c r="B2040" s="221"/>
      <c r="C2040" s="221"/>
      <c r="D2040" s="212"/>
    </row>
    <row r="2041" spans="1:4" ht="20.25" customHeight="1" x14ac:dyDescent="0.3">
      <c r="A2041" s="221"/>
      <c r="B2041" s="221"/>
      <c r="C2041" s="221"/>
      <c r="D2041" s="212"/>
    </row>
    <row r="2042" spans="1:4" ht="20.25" customHeight="1" x14ac:dyDescent="0.3">
      <c r="A2042" s="221"/>
      <c r="B2042" s="221"/>
      <c r="C2042" s="221"/>
      <c r="D2042" s="212"/>
    </row>
    <row r="2043" spans="1:4" ht="20.25" customHeight="1" x14ac:dyDescent="0.3">
      <c r="A2043" s="221"/>
      <c r="B2043" s="221"/>
      <c r="C2043" s="221"/>
      <c r="D2043" s="212"/>
    </row>
    <row r="2044" spans="1:4" ht="20.25" customHeight="1" x14ac:dyDescent="0.3">
      <c r="A2044" s="221"/>
      <c r="B2044" s="221"/>
      <c r="C2044" s="221"/>
      <c r="D2044" s="212"/>
    </row>
    <row r="2045" spans="1:4" ht="20.25" customHeight="1" x14ac:dyDescent="0.3">
      <c r="A2045" s="221"/>
      <c r="B2045" s="221"/>
      <c r="C2045" s="221"/>
      <c r="D2045" s="212"/>
    </row>
    <row r="2046" spans="1:4" ht="20.25" customHeight="1" x14ac:dyDescent="0.3">
      <c r="A2046" s="221"/>
      <c r="B2046" s="221"/>
      <c r="C2046" s="221"/>
      <c r="D2046" s="212"/>
    </row>
    <row r="2047" spans="1:4" ht="20.25" customHeight="1" x14ac:dyDescent="0.3">
      <c r="A2047" s="221"/>
      <c r="B2047" s="221"/>
      <c r="C2047" s="221"/>
      <c r="D2047" s="212"/>
    </row>
    <row r="2048" spans="1:4" ht="20.25" customHeight="1" x14ac:dyDescent="0.3">
      <c r="A2048" s="221"/>
      <c r="B2048" s="221"/>
      <c r="C2048" s="221"/>
      <c r="D2048" s="212"/>
    </row>
    <row r="2049" spans="1:4" ht="20.25" customHeight="1" x14ac:dyDescent="0.3">
      <c r="A2049" s="221"/>
      <c r="B2049" s="221"/>
      <c r="C2049" s="221"/>
      <c r="D2049" s="212"/>
    </row>
    <row r="2050" spans="1:4" ht="20.25" customHeight="1" x14ac:dyDescent="0.3">
      <c r="A2050" s="221"/>
      <c r="B2050" s="221"/>
      <c r="C2050" s="221"/>
      <c r="D2050" s="212"/>
    </row>
    <row r="2051" spans="1:4" ht="20.25" customHeight="1" x14ac:dyDescent="0.3">
      <c r="A2051" s="221"/>
      <c r="B2051" s="221"/>
      <c r="C2051" s="221"/>
      <c r="D2051" s="212"/>
    </row>
    <row r="2052" spans="1:4" ht="20.25" customHeight="1" x14ac:dyDescent="0.3">
      <c r="A2052" s="221"/>
      <c r="B2052" s="221"/>
      <c r="C2052" s="221"/>
      <c r="D2052" s="212"/>
    </row>
    <row r="2053" spans="1:4" ht="20.25" customHeight="1" x14ac:dyDescent="0.3">
      <c r="A2053" s="221"/>
      <c r="B2053" s="221"/>
      <c r="C2053" s="221"/>
      <c r="D2053" s="212"/>
    </row>
    <row r="2054" spans="1:4" ht="20.25" customHeight="1" x14ac:dyDescent="0.3">
      <c r="A2054" s="221"/>
      <c r="B2054" s="221"/>
      <c r="C2054" s="221"/>
      <c r="D2054" s="212"/>
    </row>
    <row r="2055" spans="1:4" ht="20.25" customHeight="1" x14ac:dyDescent="0.3">
      <c r="A2055" s="221"/>
      <c r="B2055" s="221"/>
      <c r="C2055" s="221"/>
      <c r="D2055" s="212"/>
    </row>
    <row r="2056" spans="1:4" ht="20.25" customHeight="1" x14ac:dyDescent="0.3">
      <c r="A2056" s="221"/>
      <c r="B2056" s="221"/>
      <c r="C2056" s="221"/>
      <c r="D2056" s="212"/>
    </row>
    <row r="2057" spans="1:4" ht="20.25" customHeight="1" x14ac:dyDescent="0.3">
      <c r="A2057" s="221"/>
      <c r="B2057" s="221"/>
      <c r="C2057" s="221"/>
      <c r="D2057" s="212"/>
    </row>
    <row r="2058" spans="1:4" ht="20.25" customHeight="1" x14ac:dyDescent="0.3">
      <c r="A2058" s="221"/>
      <c r="B2058" s="221"/>
      <c r="C2058" s="221"/>
      <c r="D2058" s="212"/>
    </row>
    <row r="2059" spans="1:4" ht="20.25" customHeight="1" x14ac:dyDescent="0.3">
      <c r="A2059" s="221"/>
      <c r="B2059" s="221"/>
      <c r="C2059" s="221"/>
      <c r="D2059" s="212"/>
    </row>
    <row r="2060" spans="1:4" ht="20.25" customHeight="1" x14ac:dyDescent="0.3">
      <c r="A2060" s="221"/>
      <c r="B2060" s="221"/>
      <c r="C2060" s="221"/>
      <c r="D2060" s="212"/>
    </row>
    <row r="2061" spans="1:4" ht="20.25" customHeight="1" x14ac:dyDescent="0.3">
      <c r="A2061" s="221"/>
      <c r="B2061" s="221"/>
      <c r="C2061" s="221"/>
      <c r="D2061" s="212"/>
    </row>
    <row r="2062" spans="1:4" ht="20.25" customHeight="1" x14ac:dyDescent="0.3">
      <c r="A2062" s="221"/>
      <c r="B2062" s="221"/>
      <c r="C2062" s="221"/>
      <c r="D2062" s="212"/>
    </row>
    <row r="2063" spans="1:4" ht="20.25" customHeight="1" x14ac:dyDescent="0.3">
      <c r="A2063" s="221"/>
      <c r="B2063" s="221"/>
      <c r="C2063" s="221"/>
      <c r="D2063" s="212"/>
    </row>
    <row r="2064" spans="1:4" ht="20.25" customHeight="1" x14ac:dyDescent="0.3">
      <c r="A2064" s="221"/>
      <c r="B2064" s="221"/>
      <c r="C2064" s="221"/>
      <c r="D2064" s="212"/>
    </row>
    <row r="2065" spans="1:4" ht="20.25" customHeight="1" x14ac:dyDescent="0.3">
      <c r="A2065" s="221"/>
      <c r="B2065" s="221"/>
      <c r="C2065" s="221"/>
      <c r="D2065" s="212"/>
    </row>
    <row r="2066" spans="1:4" ht="20.25" customHeight="1" x14ac:dyDescent="0.3">
      <c r="A2066" s="221"/>
      <c r="B2066" s="221"/>
      <c r="C2066" s="221"/>
      <c r="D2066" s="212"/>
    </row>
    <row r="2067" spans="1:4" ht="20.25" customHeight="1" x14ac:dyDescent="0.3">
      <c r="A2067" s="221"/>
      <c r="B2067" s="221"/>
      <c r="C2067" s="221"/>
      <c r="D2067" s="212"/>
    </row>
    <row r="2068" spans="1:4" ht="20.25" customHeight="1" x14ac:dyDescent="0.3">
      <c r="A2068" s="221"/>
      <c r="B2068" s="221"/>
      <c r="C2068" s="221"/>
      <c r="D2068" s="212"/>
    </row>
    <row r="2069" spans="1:4" ht="20.25" customHeight="1" x14ac:dyDescent="0.3">
      <c r="A2069" s="221"/>
      <c r="B2069" s="221"/>
      <c r="C2069" s="221"/>
      <c r="D2069" s="212"/>
    </row>
    <row r="2070" spans="1:4" ht="20.25" customHeight="1" x14ac:dyDescent="0.3">
      <c r="A2070" s="221"/>
      <c r="B2070" s="221"/>
      <c r="C2070" s="221"/>
      <c r="D2070" s="212"/>
    </row>
    <row r="2071" spans="1:4" ht="20.25" customHeight="1" x14ac:dyDescent="0.3">
      <c r="A2071" s="221"/>
      <c r="B2071" s="221"/>
      <c r="C2071" s="221"/>
      <c r="D2071" s="212"/>
    </row>
    <row r="2072" spans="1:4" ht="20.25" customHeight="1" x14ac:dyDescent="0.3">
      <c r="A2072" s="221"/>
      <c r="B2072" s="221"/>
      <c r="C2072" s="221"/>
      <c r="D2072" s="212"/>
    </row>
    <row r="2073" spans="1:4" ht="20.25" customHeight="1" x14ac:dyDescent="0.3">
      <c r="A2073" s="221"/>
      <c r="B2073" s="221"/>
      <c r="C2073" s="221"/>
      <c r="D2073" s="212"/>
    </row>
    <row r="2074" spans="1:4" ht="20.25" customHeight="1" x14ac:dyDescent="0.3">
      <c r="A2074" s="221"/>
      <c r="B2074" s="221"/>
      <c r="C2074" s="221"/>
      <c r="D2074" s="212"/>
    </row>
    <row r="2075" spans="1:4" ht="20.25" customHeight="1" x14ac:dyDescent="0.3">
      <c r="A2075" s="221"/>
      <c r="B2075" s="221"/>
      <c r="C2075" s="221"/>
      <c r="D2075" s="212"/>
    </row>
    <row r="2076" spans="1:4" ht="20.25" customHeight="1" x14ac:dyDescent="0.3">
      <c r="A2076" s="221"/>
      <c r="B2076" s="221"/>
      <c r="C2076" s="221"/>
      <c r="D2076" s="212"/>
    </row>
    <row r="2077" spans="1:4" ht="20.25" customHeight="1" x14ac:dyDescent="0.3">
      <c r="A2077" s="221"/>
      <c r="B2077" s="221"/>
      <c r="C2077" s="221"/>
      <c r="D2077" s="212"/>
    </row>
    <row r="2078" spans="1:4" ht="20.25" customHeight="1" x14ac:dyDescent="0.3">
      <c r="A2078" s="221"/>
      <c r="B2078" s="221"/>
      <c r="C2078" s="221"/>
      <c r="D2078" s="212"/>
    </row>
    <row r="2079" spans="1:4" ht="20.25" customHeight="1" x14ac:dyDescent="0.3">
      <c r="A2079" s="221"/>
      <c r="B2079" s="221"/>
      <c r="C2079" s="221"/>
      <c r="D2079" s="212"/>
    </row>
    <row r="2080" spans="1:4" ht="20.25" customHeight="1" x14ac:dyDescent="0.3">
      <c r="A2080" s="221"/>
      <c r="B2080" s="221"/>
      <c r="C2080" s="221"/>
      <c r="D2080" s="212"/>
    </row>
    <row r="2081" spans="1:4" ht="20.25" customHeight="1" x14ac:dyDescent="0.3">
      <c r="A2081" s="221"/>
      <c r="B2081" s="221"/>
      <c r="C2081" s="221"/>
      <c r="D2081" s="212"/>
    </row>
    <row r="2082" spans="1:4" ht="20.25" customHeight="1" x14ac:dyDescent="0.3">
      <c r="A2082" s="221"/>
      <c r="B2082" s="221"/>
      <c r="C2082" s="221"/>
      <c r="D2082" s="212"/>
    </row>
    <row r="2083" spans="1:4" ht="20.25" customHeight="1" x14ac:dyDescent="0.3">
      <c r="A2083" s="221"/>
      <c r="B2083" s="221"/>
      <c r="C2083" s="221"/>
      <c r="D2083" s="212"/>
    </row>
    <row r="2084" spans="1:4" ht="20.25" customHeight="1" x14ac:dyDescent="0.3">
      <c r="A2084" s="221"/>
      <c r="B2084" s="221"/>
      <c r="C2084" s="221"/>
      <c r="D2084" s="212"/>
    </row>
    <row r="2085" spans="1:4" ht="20.25" customHeight="1" x14ac:dyDescent="0.3">
      <c r="A2085" s="221"/>
      <c r="B2085" s="221"/>
      <c r="C2085" s="221"/>
      <c r="D2085" s="212"/>
    </row>
    <row r="2086" spans="1:4" ht="20.25" customHeight="1" x14ac:dyDescent="0.3">
      <c r="A2086" s="221"/>
      <c r="B2086" s="221"/>
      <c r="C2086" s="221"/>
      <c r="D2086" s="212"/>
    </row>
    <row r="2087" spans="1:4" ht="20.25" customHeight="1" x14ac:dyDescent="0.3">
      <c r="A2087" s="221"/>
      <c r="B2087" s="221"/>
      <c r="C2087" s="221"/>
      <c r="D2087" s="212"/>
    </row>
    <row r="2088" spans="1:4" ht="20.25" customHeight="1" x14ac:dyDescent="0.3">
      <c r="A2088" s="221"/>
      <c r="B2088" s="221"/>
      <c r="C2088" s="221"/>
      <c r="D2088" s="212"/>
    </row>
    <row r="2089" spans="1:4" ht="20.25" customHeight="1" x14ac:dyDescent="0.3">
      <c r="A2089" s="221"/>
      <c r="B2089" s="221"/>
      <c r="C2089" s="221"/>
      <c r="D2089" s="212"/>
    </row>
    <row r="2090" spans="1:4" ht="20.25" customHeight="1" x14ac:dyDescent="0.3">
      <c r="A2090" s="221"/>
      <c r="B2090" s="221"/>
      <c r="C2090" s="221"/>
      <c r="D2090" s="212"/>
    </row>
    <row r="2091" spans="1:4" ht="20.25" customHeight="1" x14ac:dyDescent="0.3">
      <c r="A2091" s="221"/>
      <c r="B2091" s="221"/>
      <c r="C2091" s="221"/>
      <c r="D2091" s="212"/>
    </row>
    <row r="2092" spans="1:4" ht="20.25" customHeight="1" x14ac:dyDescent="0.3">
      <c r="A2092" s="221"/>
      <c r="B2092" s="221"/>
      <c r="C2092" s="221"/>
      <c r="D2092" s="212"/>
    </row>
    <row r="2093" spans="1:4" ht="20.25" customHeight="1" x14ac:dyDescent="0.3">
      <c r="A2093" s="221"/>
      <c r="B2093" s="221"/>
      <c r="C2093" s="221"/>
      <c r="D2093" s="212"/>
    </row>
    <row r="2094" spans="1:4" ht="20.25" customHeight="1" x14ac:dyDescent="0.3">
      <c r="A2094" s="221"/>
      <c r="B2094" s="221"/>
      <c r="C2094" s="221"/>
      <c r="D2094" s="212"/>
    </row>
    <row r="2095" spans="1:4" ht="20.25" customHeight="1" x14ac:dyDescent="0.3">
      <c r="A2095" s="221"/>
      <c r="B2095" s="221"/>
      <c r="C2095" s="221"/>
      <c r="D2095" s="212"/>
    </row>
    <row r="2096" spans="1:4" ht="20.25" customHeight="1" x14ac:dyDescent="0.3">
      <c r="A2096" s="221"/>
      <c r="B2096" s="221"/>
      <c r="C2096" s="221"/>
      <c r="D2096" s="212"/>
    </row>
    <row r="2097" spans="1:4" ht="20.25" customHeight="1" x14ac:dyDescent="0.3">
      <c r="A2097" s="221"/>
      <c r="B2097" s="221"/>
      <c r="C2097" s="221"/>
      <c r="D2097" s="212"/>
    </row>
    <row r="2098" spans="1:4" ht="20.25" customHeight="1" x14ac:dyDescent="0.3">
      <c r="A2098" s="221"/>
      <c r="B2098" s="221"/>
      <c r="C2098" s="221"/>
      <c r="D2098" s="212"/>
    </row>
    <row r="2099" spans="1:4" ht="20.25" customHeight="1" x14ac:dyDescent="0.3">
      <c r="A2099" s="221"/>
      <c r="B2099" s="221"/>
      <c r="C2099" s="221"/>
      <c r="D2099" s="212"/>
    </row>
    <row r="2100" spans="1:4" ht="20.25" customHeight="1" x14ac:dyDescent="0.3">
      <c r="A2100" s="221"/>
      <c r="B2100" s="221"/>
      <c r="C2100" s="221"/>
      <c r="D2100" s="212"/>
    </row>
    <row r="2101" spans="1:4" ht="20.25" customHeight="1" x14ac:dyDescent="0.3">
      <c r="A2101" s="221"/>
      <c r="B2101" s="221"/>
      <c r="C2101" s="221"/>
      <c r="D2101" s="212"/>
    </row>
    <row r="2102" spans="1:4" ht="20.25" customHeight="1" x14ac:dyDescent="0.3">
      <c r="A2102" s="221"/>
      <c r="B2102" s="221"/>
      <c r="C2102" s="221"/>
      <c r="D2102" s="212"/>
    </row>
    <row r="2103" spans="1:4" ht="20.25" customHeight="1" x14ac:dyDescent="0.3">
      <c r="A2103" s="221"/>
      <c r="B2103" s="221"/>
      <c r="C2103" s="221"/>
      <c r="D2103" s="212"/>
    </row>
    <row r="2104" spans="1:4" ht="20.25" customHeight="1" x14ac:dyDescent="0.3">
      <c r="A2104" s="221"/>
      <c r="B2104" s="221"/>
      <c r="C2104" s="221"/>
      <c r="D2104" s="212"/>
    </row>
    <row r="2105" spans="1:4" ht="20.25" customHeight="1" x14ac:dyDescent="0.3">
      <c r="A2105" s="221"/>
      <c r="B2105" s="221"/>
      <c r="C2105" s="221"/>
      <c r="D2105" s="212"/>
    </row>
    <row r="2106" spans="1:4" ht="20.25" customHeight="1" x14ac:dyDescent="0.3">
      <c r="A2106" s="221"/>
      <c r="B2106" s="221"/>
      <c r="C2106" s="221"/>
      <c r="D2106" s="212"/>
    </row>
    <row r="2107" spans="1:4" ht="20.25" customHeight="1" x14ac:dyDescent="0.3">
      <c r="A2107" s="221"/>
      <c r="B2107" s="221"/>
      <c r="C2107" s="221"/>
      <c r="D2107" s="212"/>
    </row>
    <row r="2108" spans="1:4" ht="20.25" customHeight="1" x14ac:dyDescent="0.3">
      <c r="A2108" s="221"/>
      <c r="B2108" s="221"/>
      <c r="C2108" s="221"/>
      <c r="D2108" s="212"/>
    </row>
    <row r="2109" spans="1:4" ht="20.25" customHeight="1" x14ac:dyDescent="0.3">
      <c r="A2109" s="221"/>
      <c r="B2109" s="221"/>
      <c r="C2109" s="221"/>
      <c r="D2109" s="212"/>
    </row>
    <row r="2110" spans="1:4" ht="20.25" customHeight="1" x14ac:dyDescent="0.3">
      <c r="A2110" s="221"/>
      <c r="B2110" s="221"/>
      <c r="C2110" s="221"/>
      <c r="D2110" s="212"/>
    </row>
    <row r="2111" spans="1:4" ht="20.25" customHeight="1" x14ac:dyDescent="0.3">
      <c r="A2111" s="221"/>
      <c r="B2111" s="221"/>
      <c r="C2111" s="221"/>
      <c r="D2111" s="212"/>
    </row>
    <row r="2112" spans="1:4" ht="20.25" customHeight="1" x14ac:dyDescent="0.3">
      <c r="A2112" s="221"/>
      <c r="B2112" s="221"/>
      <c r="C2112" s="221"/>
      <c r="D2112" s="212"/>
    </row>
    <row r="2113" spans="1:4" ht="20.25" customHeight="1" x14ac:dyDescent="0.3">
      <c r="A2113" s="221"/>
      <c r="B2113" s="221"/>
      <c r="C2113" s="221"/>
      <c r="D2113" s="212"/>
    </row>
    <row r="2114" spans="1:4" ht="20.25" customHeight="1" x14ac:dyDescent="0.3">
      <c r="A2114" s="221"/>
      <c r="B2114" s="221"/>
      <c r="C2114" s="221"/>
      <c r="D2114" s="212"/>
    </row>
    <row r="2115" spans="1:4" ht="20.25" customHeight="1" x14ac:dyDescent="0.3">
      <c r="A2115" s="221"/>
      <c r="B2115" s="221"/>
      <c r="C2115" s="221"/>
      <c r="D2115" s="212"/>
    </row>
    <row r="2116" spans="1:4" ht="20.25" customHeight="1" x14ac:dyDescent="0.3">
      <c r="A2116" s="221"/>
      <c r="B2116" s="221"/>
      <c r="C2116" s="221"/>
      <c r="D2116" s="212"/>
    </row>
    <row r="2117" spans="1:4" ht="20.25" customHeight="1" x14ac:dyDescent="0.3">
      <c r="A2117" s="221"/>
      <c r="B2117" s="221"/>
      <c r="C2117" s="221"/>
      <c r="D2117" s="212"/>
    </row>
    <row r="2118" spans="1:4" ht="20.25" customHeight="1" x14ac:dyDescent="0.3">
      <c r="A2118" s="221"/>
      <c r="B2118" s="221"/>
      <c r="C2118" s="221"/>
      <c r="D2118" s="212"/>
    </row>
    <row r="2119" spans="1:4" ht="20.25" customHeight="1" x14ac:dyDescent="0.3">
      <c r="A2119" s="221"/>
      <c r="B2119" s="221"/>
      <c r="C2119" s="221"/>
      <c r="D2119" s="212"/>
    </row>
    <row r="2120" spans="1:4" ht="20.25" customHeight="1" x14ac:dyDescent="0.3">
      <c r="A2120" s="221"/>
      <c r="B2120" s="221"/>
      <c r="C2120" s="221"/>
      <c r="D2120" s="212"/>
    </row>
    <row r="2121" spans="1:4" ht="20.25" customHeight="1" x14ac:dyDescent="0.3">
      <c r="A2121" s="221"/>
      <c r="B2121" s="221"/>
      <c r="C2121" s="221"/>
      <c r="D2121" s="212"/>
    </row>
    <row r="2122" spans="1:4" ht="20.25" customHeight="1" x14ac:dyDescent="0.3">
      <c r="A2122" s="221"/>
      <c r="B2122" s="221"/>
      <c r="C2122" s="221"/>
      <c r="D2122" s="212"/>
    </row>
    <row r="2123" spans="1:4" ht="20.25" customHeight="1" x14ac:dyDescent="0.3">
      <c r="A2123" s="221"/>
      <c r="B2123" s="221"/>
      <c r="C2123" s="221"/>
      <c r="D2123" s="212"/>
    </row>
    <row r="2124" spans="1:4" ht="20.25" customHeight="1" x14ac:dyDescent="0.3">
      <c r="A2124" s="221"/>
      <c r="B2124" s="221"/>
      <c r="C2124" s="221"/>
      <c r="D2124" s="212"/>
    </row>
    <row r="2125" spans="1:4" ht="20.25" customHeight="1" x14ac:dyDescent="0.3">
      <c r="A2125" s="221"/>
      <c r="B2125" s="221"/>
      <c r="C2125" s="221"/>
      <c r="D2125" s="212"/>
    </row>
    <row r="2126" spans="1:4" ht="20.25" customHeight="1" x14ac:dyDescent="0.3">
      <c r="A2126" s="221"/>
      <c r="B2126" s="221"/>
      <c r="C2126" s="221"/>
      <c r="D2126" s="212"/>
    </row>
    <row r="2127" spans="1:4" ht="20.25" customHeight="1" x14ac:dyDescent="0.3">
      <c r="A2127" s="221"/>
      <c r="B2127" s="221"/>
      <c r="C2127" s="221"/>
      <c r="D2127" s="212"/>
    </row>
    <row r="2128" spans="1:4" ht="20.25" customHeight="1" x14ac:dyDescent="0.3">
      <c r="A2128" s="221"/>
      <c r="B2128" s="221"/>
      <c r="C2128" s="221"/>
      <c r="D2128" s="212"/>
    </row>
    <row r="2129" spans="1:4" ht="20.25" customHeight="1" x14ac:dyDescent="0.3">
      <c r="A2129" s="221"/>
      <c r="B2129" s="221"/>
      <c r="C2129" s="221"/>
      <c r="D2129" s="212"/>
    </row>
    <row r="2130" spans="1:4" ht="20.25" customHeight="1" x14ac:dyDescent="0.3">
      <c r="A2130" s="221"/>
      <c r="B2130" s="221"/>
      <c r="C2130" s="221"/>
      <c r="D2130" s="212"/>
    </row>
    <row r="2131" spans="1:4" ht="20.25" customHeight="1" x14ac:dyDescent="0.3">
      <c r="A2131" s="221"/>
      <c r="B2131" s="221"/>
      <c r="C2131" s="221"/>
      <c r="D2131" s="212"/>
    </row>
    <row r="2132" spans="1:4" ht="20.25" customHeight="1" x14ac:dyDescent="0.3">
      <c r="A2132" s="221"/>
      <c r="B2132" s="221"/>
      <c r="C2132" s="221"/>
      <c r="D2132" s="212"/>
    </row>
    <row r="2133" spans="1:4" ht="20.25" customHeight="1" x14ac:dyDescent="0.3">
      <c r="A2133" s="221"/>
      <c r="B2133" s="221"/>
      <c r="C2133" s="221"/>
      <c r="D2133" s="212"/>
    </row>
    <row r="2134" spans="1:4" ht="20.25" customHeight="1" x14ac:dyDescent="0.3">
      <c r="A2134" s="221"/>
      <c r="B2134" s="221"/>
      <c r="C2134" s="221"/>
      <c r="D2134" s="212"/>
    </row>
    <row r="2135" spans="1:4" ht="20.25" customHeight="1" x14ac:dyDescent="0.3">
      <c r="A2135" s="221"/>
      <c r="B2135" s="221"/>
      <c r="C2135" s="221"/>
      <c r="D2135" s="212"/>
    </row>
    <row r="2136" spans="1:4" ht="20.25" customHeight="1" x14ac:dyDescent="0.3">
      <c r="A2136" s="221"/>
      <c r="B2136" s="221"/>
      <c r="C2136" s="221"/>
      <c r="D2136" s="212"/>
    </row>
    <row r="2137" spans="1:4" ht="20.25" customHeight="1" x14ac:dyDescent="0.3">
      <c r="A2137" s="221"/>
      <c r="B2137" s="221"/>
      <c r="C2137" s="221"/>
      <c r="D2137" s="212"/>
    </row>
    <row r="2138" spans="1:4" ht="20.25" customHeight="1" x14ac:dyDescent="0.3">
      <c r="A2138" s="221"/>
      <c r="B2138" s="221"/>
      <c r="C2138" s="221"/>
      <c r="D2138" s="212"/>
    </row>
    <row r="2139" spans="1:4" ht="20.25" customHeight="1" x14ac:dyDescent="0.3">
      <c r="A2139" s="221"/>
      <c r="B2139" s="221"/>
      <c r="C2139" s="221"/>
      <c r="D2139" s="212"/>
    </row>
    <row r="2140" spans="1:4" ht="20.25" customHeight="1" x14ac:dyDescent="0.3">
      <c r="A2140" s="221"/>
      <c r="B2140" s="221"/>
      <c r="C2140" s="221"/>
      <c r="D2140" s="212"/>
    </row>
    <row r="2141" spans="1:4" ht="20.25" customHeight="1" x14ac:dyDescent="0.3">
      <c r="A2141" s="221"/>
      <c r="B2141" s="221"/>
      <c r="C2141" s="221"/>
      <c r="D2141" s="212"/>
    </row>
    <row r="2142" spans="1:4" ht="20.25" customHeight="1" x14ac:dyDescent="0.3">
      <c r="A2142" s="221"/>
      <c r="B2142" s="221"/>
      <c r="C2142" s="221"/>
      <c r="D2142" s="212"/>
    </row>
    <row r="2143" spans="1:4" ht="20.25" customHeight="1" x14ac:dyDescent="0.3">
      <c r="A2143" s="221"/>
      <c r="B2143" s="221"/>
      <c r="C2143" s="221"/>
      <c r="D2143" s="212"/>
    </row>
    <row r="2144" spans="1:4" ht="20.25" customHeight="1" x14ac:dyDescent="0.3">
      <c r="A2144" s="221"/>
      <c r="B2144" s="221"/>
      <c r="C2144" s="221"/>
      <c r="D2144" s="212"/>
    </row>
    <row r="2145" spans="1:4" ht="20.25" customHeight="1" x14ac:dyDescent="0.3">
      <c r="A2145" s="221"/>
      <c r="B2145" s="221"/>
      <c r="C2145" s="221"/>
      <c r="D2145" s="212"/>
    </row>
    <row r="2146" spans="1:4" ht="20.25" customHeight="1" x14ac:dyDescent="0.3">
      <c r="A2146" s="221"/>
      <c r="B2146" s="221"/>
      <c r="C2146" s="221"/>
      <c r="D2146" s="212"/>
    </row>
    <row r="2147" spans="1:4" ht="20.25" customHeight="1" x14ac:dyDescent="0.3">
      <c r="A2147" s="221"/>
      <c r="B2147" s="221"/>
      <c r="C2147" s="221"/>
      <c r="D2147" s="212"/>
    </row>
    <row r="2148" spans="1:4" ht="20.25" customHeight="1" x14ac:dyDescent="0.3">
      <c r="A2148" s="221"/>
      <c r="B2148" s="221"/>
      <c r="C2148" s="221"/>
      <c r="D2148" s="212"/>
    </row>
    <row r="2149" spans="1:4" ht="20.25" customHeight="1" x14ac:dyDescent="0.3">
      <c r="A2149" s="221"/>
      <c r="B2149" s="221"/>
      <c r="C2149" s="221"/>
      <c r="D2149" s="212"/>
    </row>
    <row r="2150" spans="1:4" ht="20.25" customHeight="1" x14ac:dyDescent="0.3">
      <c r="A2150" s="221"/>
      <c r="B2150" s="221"/>
      <c r="C2150" s="221"/>
      <c r="D2150" s="212"/>
    </row>
    <row r="2151" spans="1:4" ht="20.25" customHeight="1" x14ac:dyDescent="0.3">
      <c r="A2151" s="221"/>
      <c r="B2151" s="221"/>
      <c r="C2151" s="221"/>
      <c r="D2151" s="212"/>
    </row>
    <row r="2152" spans="1:4" ht="20.25" customHeight="1" x14ac:dyDescent="0.3">
      <c r="A2152" s="221"/>
      <c r="B2152" s="221"/>
      <c r="C2152" s="221"/>
      <c r="D2152" s="212"/>
    </row>
    <row r="2153" spans="1:4" ht="20.25" customHeight="1" x14ac:dyDescent="0.3">
      <c r="A2153" s="221"/>
      <c r="B2153" s="221"/>
      <c r="C2153" s="221"/>
      <c r="D2153" s="212"/>
    </row>
    <row r="2154" spans="1:4" ht="20.25" customHeight="1" x14ac:dyDescent="0.3">
      <c r="A2154" s="221"/>
      <c r="B2154" s="221"/>
      <c r="C2154" s="221"/>
      <c r="D2154" s="212"/>
    </row>
    <row r="2155" spans="1:4" ht="20.25" customHeight="1" x14ac:dyDescent="0.3">
      <c r="A2155" s="221"/>
      <c r="B2155" s="221"/>
      <c r="C2155" s="221"/>
      <c r="D2155" s="212"/>
    </row>
    <row r="2156" spans="1:4" ht="20.25" customHeight="1" x14ac:dyDescent="0.3">
      <c r="A2156" s="221"/>
      <c r="B2156" s="221"/>
      <c r="C2156" s="221"/>
      <c r="D2156" s="212"/>
    </row>
    <row r="2157" spans="1:4" ht="20.25" customHeight="1" x14ac:dyDescent="0.3">
      <c r="A2157" s="221"/>
      <c r="B2157" s="221"/>
      <c r="C2157" s="221"/>
      <c r="D2157" s="212"/>
    </row>
    <row r="2158" spans="1:4" ht="20.25" customHeight="1" x14ac:dyDescent="0.3">
      <c r="A2158" s="221"/>
      <c r="B2158" s="221"/>
      <c r="C2158" s="221"/>
      <c r="D2158" s="212"/>
    </row>
    <row r="2159" spans="1:4" ht="20.25" customHeight="1" x14ac:dyDescent="0.3">
      <c r="A2159" s="221"/>
      <c r="B2159" s="221"/>
      <c r="C2159" s="221"/>
      <c r="D2159" s="212"/>
    </row>
    <row r="2160" spans="1:4" ht="20.25" customHeight="1" x14ac:dyDescent="0.3">
      <c r="A2160" s="221"/>
      <c r="B2160" s="221"/>
      <c r="C2160" s="221"/>
      <c r="D2160" s="212"/>
    </row>
    <row r="2161" spans="1:4" ht="20.25" customHeight="1" x14ac:dyDescent="0.3">
      <c r="A2161" s="221"/>
      <c r="B2161" s="221"/>
      <c r="C2161" s="221"/>
      <c r="D2161" s="212"/>
    </row>
    <row r="2162" spans="1:4" ht="20.25" customHeight="1" x14ac:dyDescent="0.3">
      <c r="A2162" s="221"/>
      <c r="B2162" s="221"/>
      <c r="C2162" s="221"/>
      <c r="D2162" s="212"/>
    </row>
    <row r="2163" spans="1:4" ht="20.25" customHeight="1" x14ac:dyDescent="0.3">
      <c r="A2163" s="221"/>
      <c r="B2163" s="221"/>
      <c r="C2163" s="221"/>
      <c r="D2163" s="212"/>
    </row>
    <row r="2164" spans="1:4" ht="20.25" customHeight="1" x14ac:dyDescent="0.3">
      <c r="A2164" s="221"/>
      <c r="B2164" s="221"/>
      <c r="C2164" s="221"/>
      <c r="D2164" s="212"/>
    </row>
    <row r="2165" spans="1:4" ht="20.25" customHeight="1" x14ac:dyDescent="0.3">
      <c r="A2165" s="221"/>
      <c r="B2165" s="221"/>
      <c r="C2165" s="221"/>
      <c r="D2165" s="212"/>
    </row>
    <row r="2166" spans="1:4" ht="20.25" customHeight="1" x14ac:dyDescent="0.3">
      <c r="A2166" s="221"/>
      <c r="B2166" s="221"/>
      <c r="C2166" s="221"/>
      <c r="D2166" s="212"/>
    </row>
    <row r="2167" spans="1:4" ht="20.25" customHeight="1" x14ac:dyDescent="0.3">
      <c r="A2167" s="221"/>
      <c r="B2167" s="221"/>
      <c r="C2167" s="221"/>
      <c r="D2167" s="212"/>
    </row>
    <row r="2168" spans="1:4" ht="20.25" customHeight="1" x14ac:dyDescent="0.3">
      <c r="A2168" s="221"/>
      <c r="B2168" s="221"/>
      <c r="C2168" s="221"/>
      <c r="D2168" s="212"/>
    </row>
    <row r="2169" spans="1:4" ht="20.25" customHeight="1" x14ac:dyDescent="0.3">
      <c r="A2169" s="221"/>
      <c r="B2169" s="221"/>
      <c r="C2169" s="221"/>
      <c r="D2169" s="212"/>
    </row>
    <row r="2170" spans="1:4" ht="20.25" customHeight="1" x14ac:dyDescent="0.3">
      <c r="A2170" s="221"/>
      <c r="B2170" s="221"/>
      <c r="C2170" s="221"/>
      <c r="D2170" s="212"/>
    </row>
    <row r="2171" spans="1:4" ht="20.25" customHeight="1" x14ac:dyDescent="0.3">
      <c r="A2171" s="221"/>
      <c r="B2171" s="221"/>
      <c r="C2171" s="221"/>
      <c r="D2171" s="212"/>
    </row>
    <row r="2172" spans="1:4" ht="20.25" customHeight="1" x14ac:dyDescent="0.3">
      <c r="A2172" s="221"/>
      <c r="B2172" s="221"/>
      <c r="C2172" s="221"/>
      <c r="D2172" s="212"/>
    </row>
    <row r="2173" spans="1:4" ht="20.25" customHeight="1" x14ac:dyDescent="0.3">
      <c r="A2173" s="221"/>
      <c r="B2173" s="221"/>
      <c r="C2173" s="221"/>
      <c r="D2173" s="212"/>
    </row>
    <row r="2174" spans="1:4" ht="20.25" customHeight="1" x14ac:dyDescent="0.3">
      <c r="A2174" s="221"/>
      <c r="B2174" s="221"/>
      <c r="C2174" s="221"/>
      <c r="D2174" s="212"/>
    </row>
    <row r="2175" spans="1:4" ht="20.25" customHeight="1" x14ac:dyDescent="0.3">
      <c r="A2175" s="221"/>
      <c r="B2175" s="221"/>
      <c r="C2175" s="221"/>
      <c r="D2175" s="212"/>
    </row>
    <row r="2176" spans="1:4" ht="20.25" customHeight="1" x14ac:dyDescent="0.3">
      <c r="A2176" s="221"/>
      <c r="B2176" s="221"/>
      <c r="C2176" s="221"/>
      <c r="D2176" s="212"/>
    </row>
    <row r="2177" spans="1:4" ht="20.25" customHeight="1" x14ac:dyDescent="0.3">
      <c r="A2177" s="221"/>
      <c r="B2177" s="221"/>
      <c r="C2177" s="221"/>
      <c r="D2177" s="212"/>
    </row>
    <row r="2178" spans="1:4" ht="20.25" customHeight="1" x14ac:dyDescent="0.3">
      <c r="A2178" s="221"/>
      <c r="B2178" s="221"/>
      <c r="C2178" s="221"/>
      <c r="D2178" s="212"/>
    </row>
    <row r="2179" spans="1:4" ht="20.25" customHeight="1" x14ac:dyDescent="0.3">
      <c r="A2179" s="221"/>
      <c r="B2179" s="221"/>
      <c r="C2179" s="221"/>
      <c r="D2179" s="212"/>
    </row>
    <row r="2180" spans="1:4" ht="20.25" customHeight="1" x14ac:dyDescent="0.3">
      <c r="A2180" s="221"/>
      <c r="B2180" s="221"/>
      <c r="C2180" s="221"/>
      <c r="D2180" s="212"/>
    </row>
    <row r="2181" spans="1:4" ht="20.25" customHeight="1" x14ac:dyDescent="0.3">
      <c r="A2181" s="221"/>
      <c r="B2181" s="221"/>
      <c r="C2181" s="221"/>
      <c r="D2181" s="212"/>
    </row>
    <row r="2182" spans="1:4" ht="20.25" customHeight="1" x14ac:dyDescent="0.3">
      <c r="A2182" s="221"/>
      <c r="B2182" s="221"/>
      <c r="C2182" s="221"/>
      <c r="D2182" s="212"/>
    </row>
    <row r="2183" spans="1:4" ht="20.25" customHeight="1" x14ac:dyDescent="0.3">
      <c r="A2183" s="221"/>
      <c r="B2183" s="221"/>
      <c r="C2183" s="221"/>
      <c r="D2183" s="212"/>
    </row>
    <row r="2184" spans="1:4" ht="20.25" customHeight="1" x14ac:dyDescent="0.3">
      <c r="A2184" s="221"/>
      <c r="B2184" s="221"/>
      <c r="C2184" s="221"/>
      <c r="D2184" s="212"/>
    </row>
    <row r="2185" spans="1:4" ht="20.25" customHeight="1" x14ac:dyDescent="0.3">
      <c r="A2185" s="221"/>
      <c r="B2185" s="221"/>
      <c r="C2185" s="221"/>
      <c r="D2185" s="212"/>
    </row>
    <row r="2186" spans="1:4" ht="20.25" customHeight="1" x14ac:dyDescent="0.3">
      <c r="A2186" s="221"/>
      <c r="B2186" s="221"/>
      <c r="C2186" s="221"/>
      <c r="D2186" s="212"/>
    </row>
    <row r="2187" spans="1:4" ht="20.25" customHeight="1" x14ac:dyDescent="0.3">
      <c r="A2187" s="221"/>
      <c r="B2187" s="221"/>
      <c r="C2187" s="221"/>
      <c r="D2187" s="212"/>
    </row>
    <row r="2188" spans="1:4" ht="20.25" customHeight="1" x14ac:dyDescent="0.3">
      <c r="A2188" s="221"/>
      <c r="B2188" s="221"/>
      <c r="C2188" s="221"/>
      <c r="D2188" s="212"/>
    </row>
    <row r="2189" spans="1:4" ht="20.25" customHeight="1" x14ac:dyDescent="0.3">
      <c r="A2189" s="221"/>
      <c r="B2189" s="221"/>
      <c r="C2189" s="221"/>
      <c r="D2189" s="212"/>
    </row>
    <row r="2190" spans="1:4" ht="20.25" customHeight="1" x14ac:dyDescent="0.3">
      <c r="A2190" s="221"/>
      <c r="B2190" s="221"/>
      <c r="C2190" s="221"/>
      <c r="D2190" s="212"/>
    </row>
    <row r="2191" spans="1:4" ht="20.25" customHeight="1" x14ac:dyDescent="0.3">
      <c r="A2191" s="221"/>
      <c r="B2191" s="221"/>
      <c r="C2191" s="221"/>
      <c r="D2191" s="212"/>
    </row>
    <row r="2192" spans="1:4" ht="20.25" customHeight="1" x14ac:dyDescent="0.3">
      <c r="A2192" s="221"/>
      <c r="B2192" s="221"/>
      <c r="C2192" s="221"/>
      <c r="D2192" s="212"/>
    </row>
    <row r="2193" spans="1:4" ht="20.25" customHeight="1" x14ac:dyDescent="0.3">
      <c r="A2193" s="221"/>
      <c r="B2193" s="221"/>
      <c r="C2193" s="221"/>
      <c r="D2193" s="212"/>
    </row>
    <row r="2194" spans="1:4" ht="20.25" customHeight="1" x14ac:dyDescent="0.3">
      <c r="A2194" s="221"/>
      <c r="B2194" s="221"/>
      <c r="C2194" s="221"/>
      <c r="D2194" s="212"/>
    </row>
    <row r="2195" spans="1:4" ht="20.25" customHeight="1" x14ac:dyDescent="0.3">
      <c r="A2195" s="221"/>
      <c r="B2195" s="221"/>
      <c r="C2195" s="221"/>
      <c r="D2195" s="212"/>
    </row>
    <row r="2196" spans="1:4" ht="20.25" customHeight="1" x14ac:dyDescent="0.3">
      <c r="A2196" s="221"/>
      <c r="B2196" s="221"/>
      <c r="C2196" s="221"/>
      <c r="D2196" s="212"/>
    </row>
    <row r="2197" spans="1:4" ht="20.25" customHeight="1" x14ac:dyDescent="0.3">
      <c r="A2197" s="221"/>
      <c r="B2197" s="221"/>
      <c r="C2197" s="221"/>
      <c r="D2197" s="212"/>
    </row>
    <row r="2198" spans="1:4" ht="20.25" customHeight="1" x14ac:dyDescent="0.3">
      <c r="A2198" s="221"/>
      <c r="B2198" s="221"/>
      <c r="C2198" s="221"/>
      <c r="D2198" s="212"/>
    </row>
    <row r="2199" spans="1:4" ht="20.25" customHeight="1" x14ac:dyDescent="0.3">
      <c r="A2199" s="221"/>
      <c r="B2199" s="221"/>
      <c r="C2199" s="221"/>
      <c r="D2199" s="212"/>
    </row>
    <row r="2200" spans="1:4" ht="20.25" customHeight="1" x14ac:dyDescent="0.3">
      <c r="A2200" s="221"/>
      <c r="B2200" s="221"/>
      <c r="C2200" s="221"/>
      <c r="D2200" s="212"/>
    </row>
    <row r="2201" spans="1:4" ht="20.25" customHeight="1" x14ac:dyDescent="0.3">
      <c r="A2201" s="221"/>
      <c r="B2201" s="221"/>
      <c r="C2201" s="221"/>
      <c r="D2201" s="212"/>
    </row>
    <row r="2202" spans="1:4" ht="20.25" customHeight="1" x14ac:dyDescent="0.3">
      <c r="A2202" s="221"/>
      <c r="B2202" s="221"/>
      <c r="C2202" s="221"/>
      <c r="D2202" s="212"/>
    </row>
    <row r="2203" spans="1:4" ht="20.25" customHeight="1" x14ac:dyDescent="0.3">
      <c r="A2203" s="221"/>
      <c r="B2203" s="221"/>
      <c r="C2203" s="221"/>
      <c r="D2203" s="212"/>
    </row>
    <row r="2204" spans="1:4" ht="20.25" customHeight="1" x14ac:dyDescent="0.3">
      <c r="A2204" s="221"/>
      <c r="B2204" s="221"/>
      <c r="C2204" s="221"/>
      <c r="D2204" s="212"/>
    </row>
    <row r="2205" spans="1:4" ht="20.25" customHeight="1" x14ac:dyDescent="0.3">
      <c r="A2205" s="221"/>
      <c r="B2205" s="221"/>
      <c r="C2205" s="221"/>
      <c r="D2205" s="212"/>
    </row>
    <row r="2206" spans="1:4" ht="20.25" customHeight="1" x14ac:dyDescent="0.3">
      <c r="A2206" s="221"/>
      <c r="B2206" s="221"/>
      <c r="C2206" s="221"/>
      <c r="D2206" s="212"/>
    </row>
    <row r="2207" spans="1:4" ht="20.25" customHeight="1" x14ac:dyDescent="0.3">
      <c r="A2207" s="221"/>
      <c r="B2207" s="221"/>
      <c r="C2207" s="221"/>
      <c r="D2207" s="212"/>
    </row>
    <row r="2208" spans="1:4" ht="20.25" customHeight="1" x14ac:dyDescent="0.3">
      <c r="A2208" s="221"/>
      <c r="B2208" s="221"/>
      <c r="C2208" s="221"/>
      <c r="D2208" s="212"/>
    </row>
    <row r="2209" spans="1:4" ht="20.25" customHeight="1" x14ac:dyDescent="0.3">
      <c r="A2209" s="221"/>
      <c r="B2209" s="221"/>
      <c r="C2209" s="221"/>
      <c r="D2209" s="212"/>
    </row>
    <row r="2210" spans="1:4" ht="20.25" customHeight="1" x14ac:dyDescent="0.3">
      <c r="A2210" s="221"/>
      <c r="B2210" s="221"/>
      <c r="C2210" s="221"/>
      <c r="D2210" s="212"/>
    </row>
    <row r="2211" spans="1:4" ht="20.25" customHeight="1" x14ac:dyDescent="0.3">
      <c r="A2211" s="221"/>
      <c r="B2211" s="221"/>
      <c r="C2211" s="221"/>
      <c r="D2211" s="212"/>
    </row>
    <row r="2212" spans="1:4" ht="20.25" customHeight="1" x14ac:dyDescent="0.3">
      <c r="A2212" s="221"/>
      <c r="B2212" s="221"/>
      <c r="C2212" s="221"/>
      <c r="D2212" s="212"/>
    </row>
    <row r="2213" spans="1:4" ht="20.25" customHeight="1" x14ac:dyDescent="0.3">
      <c r="A2213" s="221"/>
      <c r="B2213" s="221"/>
      <c r="C2213" s="221"/>
      <c r="D2213" s="212"/>
    </row>
    <row r="2214" spans="1:4" ht="20.25" customHeight="1" x14ac:dyDescent="0.3">
      <c r="A2214" s="221"/>
      <c r="B2214" s="221"/>
      <c r="C2214" s="221"/>
      <c r="D2214" s="212"/>
    </row>
    <row r="2215" spans="1:4" ht="20.25" customHeight="1" x14ac:dyDescent="0.3">
      <c r="A2215" s="221"/>
      <c r="B2215" s="221"/>
      <c r="C2215" s="221"/>
      <c r="D2215" s="212"/>
    </row>
    <row r="2216" spans="1:4" ht="20.25" customHeight="1" x14ac:dyDescent="0.3">
      <c r="A2216" s="221"/>
      <c r="B2216" s="221"/>
      <c r="C2216" s="221"/>
      <c r="D2216" s="212"/>
    </row>
    <row r="2217" spans="1:4" ht="20.25" customHeight="1" x14ac:dyDescent="0.3">
      <c r="A2217" s="221"/>
      <c r="B2217" s="221"/>
      <c r="C2217" s="221"/>
      <c r="D2217" s="212"/>
    </row>
    <row r="2218" spans="1:4" ht="20.25" customHeight="1" x14ac:dyDescent="0.3">
      <c r="A2218" s="221"/>
      <c r="B2218" s="221"/>
      <c r="C2218" s="221"/>
      <c r="D2218" s="212"/>
    </row>
    <row r="2219" spans="1:4" ht="20.25" customHeight="1" x14ac:dyDescent="0.3">
      <c r="A2219" s="221"/>
      <c r="B2219" s="221"/>
      <c r="C2219" s="221"/>
      <c r="D2219" s="212"/>
    </row>
    <row r="2220" spans="1:4" ht="20.25" customHeight="1" x14ac:dyDescent="0.3">
      <c r="A2220" s="221"/>
      <c r="B2220" s="221"/>
      <c r="C2220" s="221"/>
      <c r="D2220" s="212"/>
    </row>
    <row r="2221" spans="1:4" ht="20.25" customHeight="1" x14ac:dyDescent="0.3">
      <c r="A2221" s="221"/>
      <c r="B2221" s="221"/>
      <c r="C2221" s="221"/>
      <c r="D2221" s="212"/>
    </row>
    <row r="2222" spans="1:4" ht="20.25" customHeight="1" x14ac:dyDescent="0.3">
      <c r="A2222" s="221"/>
      <c r="B2222" s="221"/>
      <c r="C2222" s="221"/>
      <c r="D2222" s="212"/>
    </row>
    <row r="2223" spans="1:4" ht="20.25" customHeight="1" x14ac:dyDescent="0.3">
      <c r="A2223" s="221"/>
      <c r="B2223" s="221"/>
      <c r="C2223" s="221"/>
      <c r="D2223" s="212"/>
    </row>
    <row r="2224" spans="1:4" ht="20.25" customHeight="1" x14ac:dyDescent="0.3">
      <c r="A2224" s="221"/>
      <c r="B2224" s="221"/>
      <c r="C2224" s="221"/>
      <c r="D2224" s="212"/>
    </row>
    <row r="2225" spans="1:4" ht="20.25" customHeight="1" x14ac:dyDescent="0.3">
      <c r="A2225" s="221"/>
      <c r="B2225" s="221"/>
      <c r="C2225" s="221"/>
      <c r="D2225" s="212"/>
    </row>
    <row r="2226" spans="1:4" ht="20.25" customHeight="1" x14ac:dyDescent="0.3">
      <c r="A2226" s="221"/>
      <c r="B2226" s="221"/>
      <c r="C2226" s="221"/>
      <c r="D2226" s="212"/>
    </row>
    <row r="2227" spans="1:4" ht="20.25" customHeight="1" x14ac:dyDescent="0.3">
      <c r="A2227" s="221"/>
      <c r="B2227" s="221"/>
      <c r="C2227" s="221"/>
      <c r="D2227" s="212"/>
    </row>
    <row r="2228" spans="1:4" ht="20.25" customHeight="1" x14ac:dyDescent="0.3">
      <c r="A2228" s="221"/>
      <c r="B2228" s="221"/>
      <c r="C2228" s="221"/>
      <c r="D2228" s="212"/>
    </row>
    <row r="2229" spans="1:4" ht="20.25" customHeight="1" x14ac:dyDescent="0.3">
      <c r="A2229" s="221"/>
      <c r="B2229" s="221"/>
      <c r="C2229" s="221"/>
      <c r="D2229" s="212"/>
    </row>
    <row r="2230" spans="1:4" ht="20.25" customHeight="1" x14ac:dyDescent="0.3">
      <c r="A2230" s="221"/>
      <c r="B2230" s="221"/>
      <c r="C2230" s="221"/>
      <c r="D2230" s="212"/>
    </row>
    <row r="2231" spans="1:4" ht="20.25" customHeight="1" x14ac:dyDescent="0.3">
      <c r="A2231" s="221"/>
      <c r="B2231" s="221"/>
      <c r="C2231" s="221"/>
      <c r="D2231" s="212"/>
    </row>
    <row r="2232" spans="1:4" ht="20.25" customHeight="1" x14ac:dyDescent="0.3">
      <c r="A2232" s="221"/>
      <c r="B2232" s="221"/>
      <c r="C2232" s="221"/>
      <c r="D2232" s="212"/>
    </row>
    <row r="2233" spans="1:4" ht="20.25" customHeight="1" x14ac:dyDescent="0.3">
      <c r="A2233" s="221"/>
      <c r="B2233" s="221"/>
      <c r="C2233" s="221"/>
      <c r="D2233" s="212"/>
    </row>
    <row r="2234" spans="1:4" ht="20.25" customHeight="1" x14ac:dyDescent="0.3">
      <c r="A2234" s="221"/>
      <c r="B2234" s="221"/>
      <c r="C2234" s="221"/>
      <c r="D2234" s="212"/>
    </row>
    <row r="2235" spans="1:4" ht="20.25" customHeight="1" x14ac:dyDescent="0.3">
      <c r="A2235" s="221"/>
      <c r="B2235" s="221"/>
      <c r="C2235" s="221"/>
      <c r="D2235" s="212"/>
    </row>
    <row r="2236" spans="1:4" ht="20.25" customHeight="1" x14ac:dyDescent="0.3">
      <c r="A2236" s="221"/>
      <c r="B2236" s="221"/>
      <c r="C2236" s="221"/>
      <c r="D2236" s="212"/>
    </row>
    <row r="2237" spans="1:4" ht="20.25" customHeight="1" x14ac:dyDescent="0.3">
      <c r="A2237" s="221"/>
      <c r="B2237" s="221"/>
      <c r="C2237" s="221"/>
      <c r="D2237" s="212"/>
    </row>
    <row r="2238" spans="1:4" ht="20.25" customHeight="1" x14ac:dyDescent="0.3">
      <c r="A2238" s="221"/>
      <c r="B2238" s="221"/>
      <c r="C2238" s="221"/>
      <c r="D2238" s="212"/>
    </row>
    <row r="2239" spans="1:4" ht="20.25" customHeight="1" x14ac:dyDescent="0.3">
      <c r="A2239" s="221"/>
      <c r="B2239" s="221"/>
      <c r="C2239" s="221"/>
      <c r="D2239" s="212"/>
    </row>
    <row r="2240" spans="1:4" ht="20.25" customHeight="1" x14ac:dyDescent="0.3">
      <c r="A2240" s="221"/>
      <c r="B2240" s="221"/>
      <c r="C2240" s="221"/>
      <c r="D2240" s="212"/>
    </row>
    <row r="2241" spans="1:4" ht="20.25" customHeight="1" x14ac:dyDescent="0.3">
      <c r="A2241" s="221"/>
      <c r="B2241" s="221"/>
      <c r="C2241" s="221"/>
      <c r="D2241" s="212"/>
    </row>
    <row r="2242" spans="1:4" ht="20.25" customHeight="1" x14ac:dyDescent="0.3">
      <c r="A2242" s="221"/>
      <c r="B2242" s="221"/>
      <c r="C2242" s="221"/>
      <c r="D2242" s="212"/>
    </row>
    <row r="2243" spans="1:4" ht="20.25" customHeight="1" x14ac:dyDescent="0.3">
      <c r="A2243" s="221"/>
      <c r="B2243" s="221"/>
      <c r="C2243" s="221"/>
      <c r="D2243" s="212"/>
    </row>
    <row r="2244" spans="1:4" ht="20.25" customHeight="1" x14ac:dyDescent="0.3">
      <c r="A2244" s="221"/>
      <c r="B2244" s="221"/>
      <c r="C2244" s="221"/>
      <c r="D2244" s="212"/>
    </row>
    <row r="2245" spans="1:4" ht="20.25" customHeight="1" x14ac:dyDescent="0.3">
      <c r="A2245" s="221"/>
      <c r="B2245" s="221"/>
      <c r="C2245" s="221"/>
      <c r="D2245" s="212"/>
    </row>
    <row r="2246" spans="1:4" ht="20.25" customHeight="1" x14ac:dyDescent="0.3">
      <c r="A2246" s="221"/>
      <c r="B2246" s="221"/>
      <c r="C2246" s="221"/>
      <c r="D2246" s="212"/>
    </row>
    <row r="2247" spans="1:4" ht="20.25" customHeight="1" x14ac:dyDescent="0.3">
      <c r="A2247" s="221"/>
      <c r="B2247" s="221"/>
      <c r="C2247" s="221"/>
      <c r="D2247" s="212"/>
    </row>
    <row r="2248" spans="1:4" ht="20.25" customHeight="1" x14ac:dyDescent="0.3">
      <c r="A2248" s="221"/>
      <c r="B2248" s="221"/>
      <c r="C2248" s="221"/>
      <c r="D2248" s="212"/>
    </row>
    <row r="2249" spans="1:4" ht="20.25" customHeight="1" x14ac:dyDescent="0.3">
      <c r="A2249" s="221"/>
      <c r="B2249" s="221"/>
      <c r="C2249" s="221"/>
      <c r="D2249" s="212"/>
    </row>
    <row r="2250" spans="1:4" ht="20.25" customHeight="1" x14ac:dyDescent="0.3">
      <c r="A2250" s="221"/>
      <c r="B2250" s="221"/>
      <c r="C2250" s="221"/>
      <c r="D2250" s="212"/>
    </row>
    <row r="2251" spans="1:4" ht="20.25" customHeight="1" x14ac:dyDescent="0.3">
      <c r="A2251" s="221"/>
      <c r="B2251" s="221"/>
      <c r="C2251" s="221"/>
      <c r="D2251" s="212"/>
    </row>
    <row r="2252" spans="1:4" ht="20.25" customHeight="1" x14ac:dyDescent="0.3">
      <c r="A2252" s="221"/>
      <c r="B2252" s="221"/>
      <c r="C2252" s="221"/>
      <c r="D2252" s="212"/>
    </row>
    <row r="2253" spans="1:4" ht="20.25" customHeight="1" x14ac:dyDescent="0.3">
      <c r="A2253" s="221"/>
      <c r="B2253" s="221"/>
      <c r="C2253" s="221"/>
      <c r="D2253" s="212"/>
    </row>
    <row r="2254" spans="1:4" ht="20.25" customHeight="1" x14ac:dyDescent="0.3">
      <c r="A2254" s="221"/>
      <c r="B2254" s="221"/>
      <c r="C2254" s="221"/>
      <c r="D2254" s="212"/>
    </row>
    <row r="2255" spans="1:4" ht="20.25" customHeight="1" x14ac:dyDescent="0.3">
      <c r="A2255" s="221"/>
      <c r="B2255" s="221"/>
      <c r="C2255" s="221"/>
      <c r="D2255" s="212"/>
    </row>
    <row r="2256" spans="1:4" ht="20.25" customHeight="1" x14ac:dyDescent="0.3">
      <c r="A2256" s="221"/>
      <c r="B2256" s="221"/>
      <c r="C2256" s="221"/>
      <c r="D2256" s="212"/>
    </row>
    <row r="2257" spans="1:4" ht="20.25" customHeight="1" x14ac:dyDescent="0.3">
      <c r="A2257" s="221"/>
      <c r="B2257" s="221"/>
      <c r="C2257" s="221"/>
      <c r="D2257" s="212"/>
    </row>
    <row r="2258" spans="1:4" ht="20.25" customHeight="1" x14ac:dyDescent="0.3">
      <c r="A2258" s="221"/>
      <c r="B2258" s="221"/>
      <c r="C2258" s="221"/>
      <c r="D2258" s="212"/>
    </row>
    <row r="2259" spans="1:4" ht="20.25" customHeight="1" x14ac:dyDescent="0.3">
      <c r="A2259" s="221"/>
      <c r="B2259" s="221"/>
      <c r="C2259" s="221"/>
      <c r="D2259" s="212"/>
    </row>
    <row r="2260" spans="1:4" ht="20.25" customHeight="1" x14ac:dyDescent="0.3">
      <c r="A2260" s="221"/>
      <c r="B2260" s="221"/>
      <c r="C2260" s="221"/>
      <c r="D2260" s="212"/>
    </row>
    <row r="2261" spans="1:4" ht="20.25" customHeight="1" x14ac:dyDescent="0.3">
      <c r="A2261" s="221"/>
      <c r="B2261" s="221"/>
      <c r="C2261" s="221"/>
      <c r="D2261" s="212"/>
    </row>
    <row r="2262" spans="1:4" ht="20.25" customHeight="1" x14ac:dyDescent="0.3">
      <c r="A2262" s="221"/>
      <c r="B2262" s="221"/>
      <c r="C2262" s="221"/>
      <c r="D2262" s="212"/>
    </row>
    <row r="2263" spans="1:4" ht="20.25" customHeight="1" x14ac:dyDescent="0.3">
      <c r="A2263" s="221"/>
      <c r="B2263" s="221"/>
      <c r="C2263" s="221"/>
      <c r="D2263" s="212"/>
    </row>
    <row r="2264" spans="1:4" ht="20.25" customHeight="1" x14ac:dyDescent="0.3">
      <c r="A2264" s="221"/>
      <c r="B2264" s="221"/>
      <c r="C2264" s="221"/>
      <c r="D2264" s="212"/>
    </row>
    <row r="2265" spans="1:4" ht="20.25" customHeight="1" x14ac:dyDescent="0.3">
      <c r="A2265" s="221"/>
      <c r="B2265" s="221"/>
      <c r="C2265" s="221"/>
      <c r="D2265" s="212"/>
    </row>
    <row r="2266" spans="1:4" ht="20.25" customHeight="1" x14ac:dyDescent="0.3">
      <c r="A2266" s="221"/>
      <c r="B2266" s="221"/>
      <c r="C2266" s="221"/>
      <c r="D2266" s="212"/>
    </row>
    <row r="2267" spans="1:4" ht="20.25" customHeight="1" x14ac:dyDescent="0.3">
      <c r="A2267" s="221"/>
      <c r="B2267" s="221"/>
      <c r="C2267" s="221"/>
      <c r="D2267" s="212"/>
    </row>
    <row r="2268" spans="1:4" ht="20.25" customHeight="1" x14ac:dyDescent="0.3">
      <c r="A2268" s="221"/>
      <c r="B2268" s="221"/>
      <c r="C2268" s="221"/>
      <c r="D2268" s="212"/>
    </row>
    <row r="2269" spans="1:4" ht="20.25" customHeight="1" x14ac:dyDescent="0.3">
      <c r="A2269" s="221"/>
      <c r="B2269" s="221"/>
      <c r="C2269" s="221"/>
      <c r="D2269" s="212"/>
    </row>
    <row r="2270" spans="1:4" ht="20.25" customHeight="1" x14ac:dyDescent="0.3">
      <c r="A2270" s="221"/>
      <c r="B2270" s="221"/>
      <c r="C2270" s="221"/>
      <c r="D2270" s="212"/>
    </row>
    <row r="2271" spans="1:4" ht="20.25" customHeight="1" x14ac:dyDescent="0.3">
      <c r="A2271" s="221"/>
      <c r="B2271" s="221"/>
      <c r="C2271" s="221"/>
      <c r="D2271" s="212"/>
    </row>
    <row r="2272" spans="1:4" ht="20.25" customHeight="1" x14ac:dyDescent="0.3">
      <c r="A2272" s="221"/>
      <c r="B2272" s="221"/>
      <c r="C2272" s="221"/>
      <c r="D2272" s="212"/>
    </row>
    <row r="2273" spans="1:4" ht="20.25" customHeight="1" x14ac:dyDescent="0.3">
      <c r="A2273" s="221"/>
      <c r="B2273" s="221"/>
      <c r="C2273" s="221"/>
      <c r="D2273" s="212"/>
    </row>
    <row r="2274" spans="1:4" ht="20.25" customHeight="1" x14ac:dyDescent="0.3">
      <c r="A2274" s="221"/>
      <c r="B2274" s="221"/>
      <c r="C2274" s="221"/>
      <c r="D2274" s="212"/>
    </row>
    <row r="2275" spans="1:4" ht="20.25" customHeight="1" x14ac:dyDescent="0.3">
      <c r="A2275" s="221"/>
      <c r="B2275" s="221"/>
      <c r="C2275" s="221"/>
      <c r="D2275" s="212"/>
    </row>
    <row r="2276" spans="1:4" ht="20.25" customHeight="1" x14ac:dyDescent="0.3">
      <c r="A2276" s="221"/>
      <c r="B2276" s="221"/>
      <c r="C2276" s="221"/>
      <c r="D2276" s="212"/>
    </row>
    <row r="2277" spans="1:4" ht="20.25" customHeight="1" x14ac:dyDescent="0.3">
      <c r="A2277" s="221"/>
      <c r="B2277" s="221"/>
      <c r="C2277" s="221"/>
      <c r="D2277" s="212"/>
    </row>
    <row r="2278" spans="1:4" ht="20.25" customHeight="1" x14ac:dyDescent="0.3">
      <c r="A2278" s="221"/>
      <c r="B2278" s="221"/>
      <c r="C2278" s="221"/>
      <c r="D2278" s="212"/>
    </row>
    <row r="2279" spans="1:4" ht="20.25" customHeight="1" x14ac:dyDescent="0.3">
      <c r="A2279" s="221"/>
      <c r="B2279" s="221"/>
      <c r="C2279" s="221"/>
      <c r="D2279" s="212"/>
    </row>
    <row r="2280" spans="1:4" ht="20.25" customHeight="1" x14ac:dyDescent="0.3">
      <c r="A2280" s="221"/>
      <c r="B2280" s="221"/>
      <c r="C2280" s="221"/>
      <c r="D2280" s="212"/>
    </row>
    <row r="2281" spans="1:4" ht="20.25" customHeight="1" x14ac:dyDescent="0.3">
      <c r="A2281" s="221"/>
      <c r="B2281" s="221"/>
      <c r="C2281" s="221"/>
      <c r="D2281" s="212"/>
    </row>
    <row r="2282" spans="1:4" ht="20.25" customHeight="1" x14ac:dyDescent="0.3">
      <c r="A2282" s="221"/>
      <c r="B2282" s="221"/>
      <c r="C2282" s="221"/>
      <c r="D2282" s="212"/>
    </row>
    <row r="2283" spans="1:4" ht="20.25" customHeight="1" x14ac:dyDescent="0.3">
      <c r="A2283" s="221"/>
      <c r="B2283" s="221"/>
      <c r="C2283" s="221"/>
      <c r="D2283" s="212"/>
    </row>
    <row r="2284" spans="1:4" ht="20.25" customHeight="1" x14ac:dyDescent="0.3">
      <c r="A2284" s="221"/>
      <c r="B2284" s="221"/>
      <c r="C2284" s="221"/>
      <c r="D2284" s="212"/>
    </row>
    <row r="2285" spans="1:4" ht="20.25" customHeight="1" x14ac:dyDescent="0.3">
      <c r="A2285" s="221"/>
      <c r="B2285" s="221"/>
      <c r="C2285" s="221"/>
      <c r="D2285" s="212"/>
    </row>
    <row r="2286" spans="1:4" ht="20.25" customHeight="1" x14ac:dyDescent="0.3">
      <c r="A2286" s="221"/>
      <c r="B2286" s="221"/>
      <c r="C2286" s="221"/>
      <c r="D2286" s="212"/>
    </row>
    <row r="2287" spans="1:4" ht="20.25" customHeight="1" x14ac:dyDescent="0.3">
      <c r="A2287" s="221"/>
      <c r="B2287" s="221"/>
      <c r="C2287" s="221"/>
      <c r="D2287" s="212"/>
    </row>
    <row r="2288" spans="1:4" ht="20.25" customHeight="1" x14ac:dyDescent="0.3">
      <c r="A2288" s="221"/>
      <c r="B2288" s="221"/>
      <c r="C2288" s="221"/>
      <c r="D2288" s="212"/>
    </row>
    <row r="2289" spans="1:4" ht="20.25" customHeight="1" x14ac:dyDescent="0.3">
      <c r="A2289" s="221"/>
      <c r="B2289" s="221"/>
      <c r="C2289" s="221"/>
      <c r="D2289" s="212"/>
    </row>
    <row r="2290" spans="1:4" ht="20.25" customHeight="1" x14ac:dyDescent="0.3">
      <c r="A2290" s="221"/>
      <c r="B2290" s="221"/>
      <c r="C2290" s="221"/>
      <c r="D2290" s="212"/>
    </row>
    <row r="2291" spans="1:4" ht="20.25" customHeight="1" x14ac:dyDescent="0.3">
      <c r="A2291" s="221"/>
      <c r="B2291" s="221"/>
      <c r="C2291" s="221"/>
      <c r="D2291" s="212"/>
    </row>
    <row r="2292" spans="1:4" ht="20.25" customHeight="1" x14ac:dyDescent="0.3">
      <c r="A2292" s="221"/>
      <c r="B2292" s="221"/>
      <c r="C2292" s="221"/>
      <c r="D2292" s="212"/>
    </row>
    <row r="2293" spans="1:4" ht="20.25" customHeight="1" x14ac:dyDescent="0.3">
      <c r="A2293" s="221"/>
      <c r="B2293" s="221"/>
      <c r="C2293" s="221"/>
      <c r="D2293" s="212"/>
    </row>
    <row r="2294" spans="1:4" ht="20.25" customHeight="1" x14ac:dyDescent="0.3">
      <c r="A2294" s="221"/>
      <c r="B2294" s="221"/>
      <c r="C2294" s="221"/>
      <c r="D2294" s="212"/>
    </row>
    <row r="2295" spans="1:4" ht="20.25" customHeight="1" x14ac:dyDescent="0.3">
      <c r="A2295" s="221"/>
      <c r="B2295" s="221"/>
      <c r="C2295" s="221"/>
      <c r="D2295" s="212"/>
    </row>
    <row r="2296" spans="1:4" ht="20.25" customHeight="1" x14ac:dyDescent="0.3">
      <c r="A2296" s="221"/>
      <c r="B2296" s="221"/>
      <c r="C2296" s="221"/>
      <c r="D2296" s="212"/>
    </row>
    <row r="2297" spans="1:4" ht="20.25" customHeight="1" x14ac:dyDescent="0.3">
      <c r="A2297" s="221"/>
      <c r="B2297" s="221"/>
      <c r="C2297" s="221"/>
      <c r="D2297" s="212"/>
    </row>
    <row r="2298" spans="1:4" ht="20.25" customHeight="1" x14ac:dyDescent="0.3">
      <c r="A2298" s="221"/>
      <c r="B2298" s="221"/>
      <c r="C2298" s="221"/>
      <c r="D2298" s="212"/>
    </row>
    <row r="2299" spans="1:4" ht="20.25" customHeight="1" x14ac:dyDescent="0.3">
      <c r="A2299" s="221"/>
      <c r="B2299" s="221"/>
      <c r="C2299" s="221"/>
      <c r="D2299" s="212"/>
    </row>
    <row r="2300" spans="1:4" ht="20.25" customHeight="1" x14ac:dyDescent="0.3">
      <c r="A2300" s="221"/>
      <c r="B2300" s="221"/>
      <c r="C2300" s="221"/>
      <c r="D2300" s="212"/>
    </row>
    <row r="2301" spans="1:4" ht="20.25" customHeight="1" x14ac:dyDescent="0.3">
      <c r="A2301" s="221"/>
      <c r="B2301" s="221"/>
      <c r="C2301" s="221"/>
      <c r="D2301" s="212"/>
    </row>
    <row r="2302" spans="1:4" ht="20.25" customHeight="1" x14ac:dyDescent="0.3">
      <c r="A2302" s="221"/>
      <c r="B2302" s="221"/>
      <c r="C2302" s="221"/>
      <c r="D2302" s="212"/>
    </row>
    <row r="2303" spans="1:4" ht="20.25" customHeight="1" x14ac:dyDescent="0.3">
      <c r="A2303" s="221"/>
      <c r="B2303" s="221"/>
      <c r="C2303" s="221"/>
      <c r="D2303" s="212"/>
    </row>
    <row r="2304" spans="1:4" ht="20.25" customHeight="1" x14ac:dyDescent="0.3">
      <c r="A2304" s="221"/>
      <c r="B2304" s="221"/>
      <c r="C2304" s="221"/>
      <c r="D2304" s="212"/>
    </row>
    <row r="2305" spans="1:4" ht="20.25" customHeight="1" x14ac:dyDescent="0.3">
      <c r="A2305" s="221"/>
      <c r="B2305" s="221"/>
      <c r="C2305" s="221"/>
      <c r="D2305" s="212"/>
    </row>
    <row r="2306" spans="1:4" ht="20.25" customHeight="1" x14ac:dyDescent="0.3">
      <c r="A2306" s="221"/>
      <c r="B2306" s="221"/>
      <c r="C2306" s="221"/>
      <c r="D2306" s="212"/>
    </row>
    <row r="2307" spans="1:4" ht="20.25" customHeight="1" x14ac:dyDescent="0.3">
      <c r="A2307" s="221"/>
      <c r="B2307" s="221"/>
      <c r="C2307" s="221"/>
      <c r="D2307" s="212"/>
    </row>
    <row r="2308" spans="1:4" ht="20.25" customHeight="1" x14ac:dyDescent="0.3">
      <c r="A2308" s="221"/>
      <c r="B2308" s="221"/>
      <c r="C2308" s="221"/>
      <c r="D2308" s="212"/>
    </row>
    <row r="2309" spans="1:4" ht="20.25" customHeight="1" x14ac:dyDescent="0.3">
      <c r="A2309" s="221"/>
      <c r="B2309" s="221"/>
      <c r="C2309" s="221"/>
      <c r="D2309" s="212"/>
    </row>
    <row r="2310" spans="1:4" ht="20.25" customHeight="1" x14ac:dyDescent="0.3">
      <c r="A2310" s="221"/>
      <c r="B2310" s="221"/>
      <c r="C2310" s="221"/>
      <c r="D2310" s="212"/>
    </row>
    <row r="2311" spans="1:4" ht="20.25" customHeight="1" x14ac:dyDescent="0.3">
      <c r="A2311" s="221"/>
      <c r="B2311" s="221"/>
      <c r="C2311" s="221"/>
      <c r="D2311" s="212"/>
    </row>
    <row r="2312" spans="1:4" ht="20.25" customHeight="1" x14ac:dyDescent="0.3">
      <c r="A2312" s="221"/>
      <c r="B2312" s="221"/>
      <c r="C2312" s="221"/>
      <c r="D2312" s="212"/>
    </row>
    <row r="2313" spans="1:4" ht="20.25" customHeight="1" x14ac:dyDescent="0.3">
      <c r="A2313" s="221"/>
      <c r="B2313" s="221"/>
      <c r="C2313" s="221"/>
      <c r="D2313" s="212"/>
    </row>
    <row r="2314" spans="1:4" ht="20.25" customHeight="1" x14ac:dyDescent="0.3">
      <c r="A2314" s="221"/>
      <c r="B2314" s="221"/>
      <c r="C2314" s="221"/>
      <c r="D2314" s="212"/>
    </row>
    <row r="2315" spans="1:4" ht="20.25" customHeight="1" x14ac:dyDescent="0.3">
      <c r="A2315" s="221"/>
      <c r="B2315" s="221"/>
      <c r="C2315" s="221"/>
      <c r="D2315" s="212"/>
    </row>
    <row r="2316" spans="1:4" ht="20.25" customHeight="1" x14ac:dyDescent="0.3">
      <c r="A2316" s="221"/>
      <c r="B2316" s="221"/>
      <c r="C2316" s="221"/>
      <c r="D2316" s="212"/>
    </row>
    <row r="2317" spans="1:4" ht="20.25" customHeight="1" x14ac:dyDescent="0.3">
      <c r="A2317" s="221"/>
      <c r="B2317" s="221"/>
      <c r="C2317" s="221"/>
      <c r="D2317" s="212"/>
    </row>
    <row r="2318" spans="1:4" ht="20.25" customHeight="1" x14ac:dyDescent="0.3">
      <c r="A2318" s="221"/>
      <c r="B2318" s="221"/>
      <c r="C2318" s="221"/>
      <c r="D2318" s="212"/>
    </row>
    <row r="2319" spans="1:4" ht="20.25" customHeight="1" x14ac:dyDescent="0.3">
      <c r="A2319" s="221"/>
      <c r="B2319" s="221"/>
      <c r="C2319" s="221"/>
      <c r="D2319" s="212"/>
    </row>
    <row r="2320" spans="1:4" ht="20.25" customHeight="1" x14ac:dyDescent="0.3">
      <c r="A2320" s="221"/>
      <c r="B2320" s="221"/>
      <c r="C2320" s="221"/>
      <c r="D2320" s="212"/>
    </row>
    <row r="2321" spans="1:4" ht="20.25" customHeight="1" x14ac:dyDescent="0.3">
      <c r="A2321" s="221"/>
      <c r="B2321" s="221"/>
      <c r="C2321" s="221"/>
      <c r="D2321" s="212"/>
    </row>
    <row r="2322" spans="1:4" ht="20.25" customHeight="1" x14ac:dyDescent="0.3">
      <c r="A2322" s="221"/>
      <c r="B2322" s="221"/>
      <c r="C2322" s="221"/>
      <c r="D2322" s="212"/>
    </row>
    <row r="2323" spans="1:4" ht="20.25" customHeight="1" x14ac:dyDescent="0.3">
      <c r="A2323" s="221"/>
      <c r="B2323" s="221"/>
      <c r="C2323" s="221"/>
      <c r="D2323" s="212"/>
    </row>
    <row r="2324" spans="1:4" ht="20.25" customHeight="1" x14ac:dyDescent="0.3">
      <c r="A2324" s="221"/>
      <c r="B2324" s="221"/>
      <c r="C2324" s="221"/>
      <c r="D2324" s="212"/>
    </row>
    <row r="2325" spans="1:4" ht="20.25" customHeight="1" x14ac:dyDescent="0.3">
      <c r="A2325" s="221"/>
      <c r="B2325" s="221"/>
      <c r="C2325" s="221"/>
      <c r="D2325" s="212"/>
    </row>
    <row r="2326" spans="1:4" ht="20.25" customHeight="1" x14ac:dyDescent="0.3">
      <c r="A2326" s="221"/>
      <c r="B2326" s="221"/>
      <c r="C2326" s="221"/>
      <c r="D2326" s="212"/>
    </row>
    <row r="2327" spans="1:4" ht="20.25" customHeight="1" x14ac:dyDescent="0.3">
      <c r="A2327" s="221"/>
      <c r="B2327" s="221"/>
      <c r="C2327" s="221"/>
      <c r="D2327" s="212"/>
    </row>
    <row r="2328" spans="1:4" ht="20.25" customHeight="1" x14ac:dyDescent="0.3">
      <c r="A2328" s="221"/>
      <c r="B2328" s="221"/>
      <c r="C2328" s="221"/>
      <c r="D2328" s="212"/>
    </row>
    <row r="2329" spans="1:4" ht="20.25" customHeight="1" x14ac:dyDescent="0.3">
      <c r="A2329" s="221"/>
      <c r="B2329" s="221"/>
      <c r="C2329" s="221"/>
      <c r="D2329" s="212"/>
    </row>
    <row r="2330" spans="1:4" ht="20.25" customHeight="1" x14ac:dyDescent="0.3">
      <c r="A2330" s="221"/>
      <c r="B2330" s="221"/>
      <c r="C2330" s="221"/>
      <c r="D2330" s="212"/>
    </row>
    <row r="2331" spans="1:4" ht="20.25" customHeight="1" x14ac:dyDescent="0.3">
      <c r="A2331" s="221"/>
      <c r="B2331" s="221"/>
      <c r="C2331" s="221"/>
      <c r="D2331" s="212"/>
    </row>
    <row r="2332" spans="1:4" ht="20.25" customHeight="1" x14ac:dyDescent="0.3">
      <c r="A2332" s="221"/>
      <c r="B2332" s="221"/>
      <c r="C2332" s="221"/>
      <c r="D2332" s="212"/>
    </row>
    <row r="2333" spans="1:4" ht="20.25" customHeight="1" x14ac:dyDescent="0.3">
      <c r="A2333" s="221"/>
      <c r="B2333" s="221"/>
      <c r="C2333" s="221"/>
      <c r="D2333" s="212"/>
    </row>
    <row r="2334" spans="1:4" ht="20.25" customHeight="1" x14ac:dyDescent="0.3">
      <c r="A2334" s="221"/>
      <c r="B2334" s="221"/>
      <c r="C2334" s="221"/>
      <c r="D2334" s="212"/>
    </row>
    <row r="2335" spans="1:4" ht="20.25" customHeight="1" x14ac:dyDescent="0.3">
      <c r="A2335" s="221"/>
      <c r="B2335" s="221"/>
      <c r="C2335" s="221"/>
      <c r="D2335" s="212"/>
    </row>
    <row r="2336" spans="1:4" ht="20.25" customHeight="1" x14ac:dyDescent="0.3">
      <c r="A2336" s="221"/>
      <c r="B2336" s="221"/>
      <c r="C2336" s="221"/>
      <c r="D2336" s="212"/>
    </row>
    <row r="2337" spans="1:4" ht="20.25" customHeight="1" x14ac:dyDescent="0.3">
      <c r="A2337" s="221"/>
      <c r="B2337" s="221"/>
      <c r="C2337" s="221"/>
      <c r="D2337" s="212"/>
    </row>
    <row r="2338" spans="1:4" ht="20.25" customHeight="1" x14ac:dyDescent="0.3">
      <c r="A2338" s="221"/>
      <c r="B2338" s="221"/>
      <c r="C2338" s="221"/>
      <c r="D2338" s="212"/>
    </row>
    <row r="2339" spans="1:4" ht="20.25" customHeight="1" x14ac:dyDescent="0.3">
      <c r="A2339" s="221"/>
      <c r="B2339" s="221"/>
      <c r="C2339" s="221"/>
      <c r="D2339" s="212"/>
    </row>
    <row r="2340" spans="1:4" ht="20.25" customHeight="1" x14ac:dyDescent="0.3">
      <c r="A2340" s="221"/>
      <c r="B2340" s="221"/>
      <c r="C2340" s="221"/>
      <c r="D2340" s="212"/>
    </row>
    <row r="2341" spans="1:4" ht="20.25" customHeight="1" x14ac:dyDescent="0.3">
      <c r="A2341" s="221"/>
      <c r="B2341" s="221"/>
      <c r="C2341" s="221"/>
      <c r="D2341" s="212"/>
    </row>
    <row r="2342" spans="1:4" ht="20.25" customHeight="1" x14ac:dyDescent="0.3">
      <c r="A2342" s="221"/>
      <c r="B2342" s="221"/>
      <c r="C2342" s="221"/>
      <c r="D2342" s="212"/>
    </row>
    <row r="2343" spans="1:4" ht="20.25" customHeight="1" x14ac:dyDescent="0.3">
      <c r="A2343" s="221"/>
      <c r="B2343" s="221"/>
      <c r="C2343" s="221"/>
      <c r="D2343" s="212"/>
    </row>
    <row r="2344" spans="1:4" ht="20.25" customHeight="1" x14ac:dyDescent="0.3">
      <c r="A2344" s="221"/>
      <c r="B2344" s="221"/>
      <c r="C2344" s="221"/>
      <c r="D2344" s="212"/>
    </row>
    <row r="2345" spans="1:4" ht="20.25" customHeight="1" x14ac:dyDescent="0.3">
      <c r="A2345" s="221"/>
      <c r="B2345" s="221"/>
      <c r="C2345" s="221"/>
      <c r="D2345" s="212"/>
    </row>
    <row r="2346" spans="1:4" ht="20.25" customHeight="1" x14ac:dyDescent="0.3">
      <c r="A2346" s="221"/>
      <c r="B2346" s="221"/>
      <c r="C2346" s="221"/>
      <c r="D2346" s="212"/>
    </row>
    <row r="2347" spans="1:4" ht="20.25" customHeight="1" x14ac:dyDescent="0.3">
      <c r="A2347" s="221"/>
      <c r="B2347" s="221"/>
      <c r="C2347" s="221"/>
      <c r="D2347" s="212"/>
    </row>
    <row r="2348" spans="1:4" ht="20.25" customHeight="1" x14ac:dyDescent="0.3">
      <c r="A2348" s="221"/>
      <c r="B2348" s="221"/>
      <c r="C2348" s="221"/>
      <c r="D2348" s="212"/>
    </row>
    <row r="2349" spans="1:4" ht="20.25" customHeight="1" x14ac:dyDescent="0.3">
      <c r="A2349" s="221"/>
      <c r="B2349" s="221"/>
      <c r="C2349" s="221"/>
      <c r="D2349" s="212"/>
    </row>
    <row r="2350" spans="1:4" ht="20.25" customHeight="1" x14ac:dyDescent="0.3">
      <c r="A2350" s="221"/>
      <c r="B2350" s="221"/>
      <c r="C2350" s="221"/>
      <c r="D2350" s="212"/>
    </row>
    <row r="2351" spans="1:4" ht="20.25" customHeight="1" x14ac:dyDescent="0.3">
      <c r="A2351" s="221"/>
      <c r="B2351" s="221"/>
      <c r="C2351" s="221"/>
      <c r="D2351" s="212"/>
    </row>
    <row r="2352" spans="1:4" ht="20.25" customHeight="1" x14ac:dyDescent="0.3">
      <c r="A2352" s="221"/>
      <c r="B2352" s="221"/>
      <c r="C2352" s="221"/>
      <c r="D2352" s="212"/>
    </row>
    <row r="2353" spans="1:4" ht="20.25" customHeight="1" x14ac:dyDescent="0.3">
      <c r="A2353" s="221"/>
      <c r="B2353" s="221"/>
      <c r="C2353" s="221"/>
      <c r="D2353" s="212"/>
    </row>
    <row r="2354" spans="1:4" ht="20.25" customHeight="1" x14ac:dyDescent="0.3">
      <c r="A2354" s="221"/>
      <c r="B2354" s="221"/>
      <c r="C2354" s="221"/>
      <c r="D2354" s="212"/>
    </row>
    <row r="2355" spans="1:4" ht="20.25" customHeight="1" x14ac:dyDescent="0.3">
      <c r="A2355" s="221"/>
      <c r="B2355" s="221"/>
      <c r="C2355" s="221"/>
      <c r="D2355" s="212"/>
    </row>
    <row r="2356" spans="1:4" ht="20.25" customHeight="1" x14ac:dyDescent="0.3">
      <c r="A2356" s="221"/>
      <c r="B2356" s="221"/>
      <c r="C2356" s="221"/>
      <c r="D2356" s="212"/>
    </row>
    <row r="2357" spans="1:4" ht="20.25" customHeight="1" x14ac:dyDescent="0.3">
      <c r="A2357" s="221"/>
      <c r="B2357" s="221"/>
      <c r="C2357" s="221"/>
      <c r="D2357" s="212"/>
    </row>
    <row r="2358" spans="1:4" ht="20.25" customHeight="1" x14ac:dyDescent="0.3">
      <c r="A2358" s="221"/>
      <c r="B2358" s="221"/>
      <c r="C2358" s="221"/>
      <c r="D2358" s="212"/>
    </row>
    <row r="2359" spans="1:4" ht="20.25" customHeight="1" x14ac:dyDescent="0.3">
      <c r="A2359" s="221"/>
      <c r="B2359" s="221"/>
      <c r="C2359" s="221"/>
      <c r="D2359" s="212"/>
    </row>
    <row r="2360" spans="1:4" ht="20.25" customHeight="1" x14ac:dyDescent="0.3">
      <c r="A2360" s="221"/>
      <c r="B2360" s="221"/>
      <c r="C2360" s="221"/>
      <c r="D2360" s="212"/>
    </row>
    <row r="2361" spans="1:4" ht="20.25" customHeight="1" x14ac:dyDescent="0.3">
      <c r="A2361" s="221"/>
      <c r="B2361" s="221"/>
      <c r="C2361" s="221"/>
      <c r="D2361" s="212"/>
    </row>
    <row r="2362" spans="1:4" ht="20.25" customHeight="1" x14ac:dyDescent="0.3">
      <c r="A2362" s="221"/>
      <c r="B2362" s="221"/>
      <c r="C2362" s="221"/>
      <c r="D2362" s="212"/>
    </row>
    <row r="2363" spans="1:4" ht="20.25" customHeight="1" x14ac:dyDescent="0.3">
      <c r="A2363" s="221"/>
      <c r="B2363" s="221"/>
      <c r="C2363" s="221"/>
      <c r="D2363" s="212"/>
    </row>
    <row r="2364" spans="1:4" ht="20.25" customHeight="1" x14ac:dyDescent="0.3">
      <c r="A2364" s="221"/>
      <c r="B2364" s="221"/>
      <c r="C2364" s="221"/>
      <c r="D2364" s="212"/>
    </row>
    <row r="2365" spans="1:4" ht="20.25" customHeight="1" x14ac:dyDescent="0.3">
      <c r="A2365" s="221"/>
      <c r="B2365" s="221"/>
      <c r="C2365" s="221"/>
      <c r="D2365" s="212"/>
    </row>
    <row r="2366" spans="1:4" ht="20.25" customHeight="1" x14ac:dyDescent="0.3">
      <c r="A2366" s="221"/>
      <c r="B2366" s="221"/>
      <c r="C2366" s="221"/>
      <c r="D2366" s="212"/>
    </row>
    <row r="2367" spans="1:4" ht="20.25" customHeight="1" x14ac:dyDescent="0.3">
      <c r="A2367" s="221"/>
      <c r="B2367" s="221"/>
      <c r="C2367" s="221"/>
      <c r="D2367" s="212"/>
    </row>
    <row r="2368" spans="1:4" ht="20.25" customHeight="1" x14ac:dyDescent="0.3">
      <c r="A2368" s="221"/>
      <c r="B2368" s="221"/>
      <c r="C2368" s="221"/>
      <c r="D2368" s="212"/>
    </row>
    <row r="2369" spans="1:4" ht="20.25" customHeight="1" x14ac:dyDescent="0.3">
      <c r="A2369" s="221"/>
      <c r="B2369" s="221"/>
      <c r="C2369" s="221"/>
      <c r="D2369" s="212"/>
    </row>
    <row r="2370" spans="1:4" ht="20.25" customHeight="1" x14ac:dyDescent="0.3">
      <c r="A2370" s="221"/>
      <c r="B2370" s="221"/>
      <c r="C2370" s="221"/>
      <c r="D2370" s="212"/>
    </row>
    <row r="2371" spans="1:4" ht="20.25" customHeight="1" x14ac:dyDescent="0.3">
      <c r="A2371" s="221"/>
      <c r="B2371" s="221"/>
      <c r="C2371" s="221"/>
      <c r="D2371" s="212"/>
    </row>
    <row r="2372" spans="1:4" ht="20.25" customHeight="1" x14ac:dyDescent="0.3">
      <c r="A2372" s="221"/>
      <c r="B2372" s="221"/>
      <c r="C2372" s="221"/>
      <c r="D2372" s="212"/>
    </row>
    <row r="2373" spans="1:4" ht="20.25" customHeight="1" x14ac:dyDescent="0.3">
      <c r="A2373" s="221"/>
      <c r="B2373" s="221"/>
      <c r="C2373" s="221"/>
      <c r="D2373" s="212"/>
    </row>
    <row r="2374" spans="1:4" ht="20.25" customHeight="1" x14ac:dyDescent="0.3">
      <c r="A2374" s="221"/>
      <c r="B2374" s="221"/>
      <c r="C2374" s="221"/>
      <c r="D2374" s="212"/>
    </row>
    <row r="2375" spans="1:4" ht="20.25" customHeight="1" x14ac:dyDescent="0.3">
      <c r="A2375" s="221"/>
      <c r="B2375" s="221"/>
      <c r="C2375" s="221"/>
      <c r="D2375" s="212"/>
    </row>
    <row r="2376" spans="1:4" ht="20.25" customHeight="1" x14ac:dyDescent="0.3">
      <c r="A2376" s="221"/>
      <c r="B2376" s="221"/>
      <c r="C2376" s="221"/>
      <c r="D2376" s="212"/>
    </row>
    <row r="2377" spans="1:4" ht="20.25" customHeight="1" x14ac:dyDescent="0.3">
      <c r="A2377" s="221"/>
      <c r="B2377" s="221"/>
      <c r="C2377" s="221"/>
      <c r="D2377" s="212"/>
    </row>
    <row r="2378" spans="1:4" ht="20.25" customHeight="1" x14ac:dyDescent="0.3">
      <c r="A2378" s="221"/>
      <c r="B2378" s="221"/>
      <c r="C2378" s="221"/>
      <c r="D2378" s="212"/>
    </row>
    <row r="2379" spans="1:4" ht="20.25" customHeight="1" x14ac:dyDescent="0.3">
      <c r="A2379" s="221"/>
      <c r="B2379" s="221"/>
      <c r="C2379" s="221"/>
      <c r="D2379" s="212"/>
    </row>
    <row r="2380" spans="1:4" ht="20.25" customHeight="1" x14ac:dyDescent="0.3">
      <c r="A2380" s="221"/>
      <c r="B2380" s="221"/>
      <c r="C2380" s="221"/>
      <c r="D2380" s="212"/>
    </row>
    <row r="2381" spans="1:4" ht="20.25" customHeight="1" x14ac:dyDescent="0.3">
      <c r="A2381" s="221"/>
      <c r="B2381" s="221"/>
      <c r="C2381" s="221"/>
      <c r="D2381" s="212"/>
    </row>
    <row r="2382" spans="1:4" ht="20.25" customHeight="1" x14ac:dyDescent="0.3">
      <c r="A2382" s="221"/>
      <c r="B2382" s="221"/>
      <c r="C2382" s="221"/>
      <c r="D2382" s="212"/>
    </row>
    <row r="2383" spans="1:4" ht="20.25" customHeight="1" x14ac:dyDescent="0.3">
      <c r="A2383" s="221"/>
      <c r="B2383" s="221"/>
      <c r="C2383" s="221"/>
      <c r="D2383" s="212"/>
    </row>
    <row r="2384" spans="1:4" ht="20.25" customHeight="1" x14ac:dyDescent="0.3">
      <c r="A2384" s="221"/>
      <c r="B2384" s="221"/>
      <c r="C2384" s="221"/>
      <c r="D2384" s="212"/>
    </row>
    <row r="2385" spans="1:4" ht="20.25" customHeight="1" x14ac:dyDescent="0.3">
      <c r="A2385" s="221"/>
      <c r="B2385" s="221"/>
      <c r="C2385" s="221"/>
      <c r="D2385" s="212"/>
    </row>
    <row r="2386" spans="1:4" ht="20.25" customHeight="1" x14ac:dyDescent="0.3">
      <c r="A2386" s="221"/>
      <c r="B2386" s="221"/>
      <c r="C2386" s="221"/>
      <c r="D2386" s="212"/>
    </row>
    <row r="2387" spans="1:4" ht="20.25" customHeight="1" x14ac:dyDescent="0.3">
      <c r="A2387" s="221"/>
      <c r="B2387" s="221"/>
      <c r="C2387" s="221"/>
      <c r="D2387" s="212"/>
    </row>
    <row r="2388" spans="1:4" ht="20.25" customHeight="1" x14ac:dyDescent="0.3">
      <c r="A2388" s="221"/>
      <c r="B2388" s="221"/>
      <c r="C2388" s="221"/>
      <c r="D2388" s="212"/>
    </row>
    <row r="2389" spans="1:4" ht="20.25" customHeight="1" x14ac:dyDescent="0.3">
      <c r="A2389" s="221"/>
      <c r="B2389" s="221"/>
      <c r="C2389" s="221"/>
      <c r="D2389" s="212"/>
    </row>
    <row r="2390" spans="1:4" ht="20.25" customHeight="1" x14ac:dyDescent="0.3">
      <c r="A2390" s="221"/>
      <c r="B2390" s="221"/>
      <c r="C2390" s="221"/>
      <c r="D2390" s="212"/>
    </row>
  </sheetData>
  <mergeCells count="2">
    <mergeCell ref="A1:F3"/>
    <mergeCell ref="A4:F4"/>
  </mergeCells>
  <phoneticPr fontId="2" type="noConversion"/>
  <pageMargins left="0.75" right="0.75" top="1" bottom="1" header="0.5" footer="0.5"/>
  <pageSetup paperSize="9"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390"/>
  <sheetViews>
    <sheetView zoomScale="90" zoomScaleNormal="90" workbookViewId="0">
      <pane ySplit="6" topLeftCell="A7" activePane="bottomLeft" state="frozen"/>
      <selection activeCell="B57" sqref="B57"/>
      <selection pane="bottomLeft" activeCell="B57" sqref="B57"/>
    </sheetView>
  </sheetViews>
  <sheetFormatPr defaultColWidth="8.85546875" defaultRowHeight="20.25" customHeight="1" x14ac:dyDescent="0.3"/>
  <cols>
    <col min="1" max="1" width="23.28515625" style="222" customWidth="1"/>
    <col min="2" max="2" width="32.85546875" style="222" customWidth="1"/>
    <col min="3" max="3" width="19.7109375" style="222" hidden="1" customWidth="1"/>
    <col min="4" max="4" width="48.85546875" style="219" customWidth="1"/>
    <col min="5" max="5" width="15.7109375" style="212" customWidth="1"/>
    <col min="6" max="6" width="15.7109375" style="59" customWidth="1"/>
    <col min="7" max="7" width="8.85546875" style="154"/>
    <col min="8" max="8" width="4.5703125" style="59" customWidth="1"/>
    <col min="9" max="9" width="13.42578125" style="59" customWidth="1"/>
    <col min="10" max="10" width="9.140625" style="59" customWidth="1"/>
    <col min="11" max="11" width="17.140625" style="59" customWidth="1"/>
    <col min="12" max="16384" width="8.85546875" style="59"/>
  </cols>
  <sheetData>
    <row r="1" spans="1:14" s="38" customFormat="1" ht="20.25" customHeight="1" x14ac:dyDescent="0.3">
      <c r="A1" s="767" t="s">
        <v>83</v>
      </c>
      <c r="B1" s="767"/>
      <c r="C1" s="767"/>
      <c r="D1" s="768"/>
      <c r="E1" s="768"/>
      <c r="F1" s="768"/>
      <c r="G1" s="178"/>
      <c r="I1" s="19"/>
      <c r="K1" s="347"/>
      <c r="L1" s="638"/>
      <c r="M1" s="347"/>
      <c r="N1" s="638"/>
    </row>
    <row r="2" spans="1:14" s="38" customFormat="1" ht="20.25" customHeight="1" x14ac:dyDescent="0.3">
      <c r="A2" s="768"/>
      <c r="B2" s="768"/>
      <c r="C2" s="768"/>
      <c r="D2" s="768"/>
      <c r="E2" s="768"/>
      <c r="F2" s="768"/>
      <c r="G2" s="178"/>
      <c r="I2" s="60"/>
      <c r="K2" s="347"/>
      <c r="L2" s="638"/>
      <c r="M2" s="347"/>
      <c r="N2" s="638"/>
    </row>
    <row r="3" spans="1:14" s="38" customFormat="1" ht="20.25" customHeight="1" x14ac:dyDescent="0.25">
      <c r="A3" s="768"/>
      <c r="B3" s="768"/>
      <c r="C3" s="768"/>
      <c r="D3" s="768"/>
      <c r="E3" s="768"/>
      <c r="F3" s="768"/>
      <c r="G3" s="178"/>
      <c r="K3" s="347"/>
      <c r="L3" s="638"/>
    </row>
    <row r="4" spans="1:14" ht="20.25" customHeight="1" x14ac:dyDescent="0.35">
      <c r="A4" s="769" t="s">
        <v>261</v>
      </c>
      <c r="B4" s="769"/>
      <c r="C4" s="769"/>
      <c r="D4" s="769"/>
      <c r="E4" s="769"/>
      <c r="F4" s="769"/>
      <c r="K4" s="347" t="s">
        <v>192</v>
      </c>
      <c r="L4" s="638">
        <v>0.1</v>
      </c>
      <c r="M4" s="38"/>
      <c r="N4" s="38"/>
    </row>
    <row r="5" spans="1:14" ht="20.25" customHeight="1" x14ac:dyDescent="0.35">
      <c r="E5" s="283" t="str">
        <f>NxtYr</f>
        <v>Mar '16</v>
      </c>
      <c r="K5" s="347"/>
      <c r="L5" s="638"/>
      <c r="M5" s="38"/>
      <c r="N5" s="38"/>
    </row>
    <row r="6" spans="1:14" ht="20.25" customHeight="1" x14ac:dyDescent="0.3">
      <c r="A6" s="593" t="str">
        <f>'ITMA Form Data'!A4</f>
        <v>NEW</v>
      </c>
      <c r="B6" s="5" t="str">
        <f>'ITMA Form Data'!B4</f>
        <v>CARRY OVER</v>
      </c>
      <c r="C6" s="431" t="str">
        <f>'ITMA Form Data'!C4</f>
        <v>CLOSE OUT</v>
      </c>
      <c r="D6" s="5" t="str">
        <f>'ITMA Form Data'!D4</f>
        <v>PRODUCT DESCRIPTION</v>
      </c>
      <c r="E6" s="210" t="s">
        <v>79</v>
      </c>
      <c r="F6" s="211" t="s">
        <v>80</v>
      </c>
      <c r="G6" s="9" t="s">
        <v>86</v>
      </c>
      <c r="I6" s="13" t="s">
        <v>87</v>
      </c>
      <c r="K6" s="347"/>
      <c r="L6" s="638"/>
      <c r="M6" s="38"/>
      <c r="N6" s="38"/>
    </row>
    <row r="7" spans="1:14" ht="20.25" customHeight="1" x14ac:dyDescent="0.3">
      <c r="J7" s="213"/>
      <c r="K7" s="347"/>
    </row>
    <row r="8" spans="1:14" ht="20.25" customHeight="1" x14ac:dyDescent="0.3">
      <c r="A8" s="18"/>
      <c r="B8" s="18"/>
      <c r="C8" s="18"/>
      <c r="D8" s="19"/>
      <c r="J8" s="213"/>
      <c r="K8" s="212"/>
    </row>
    <row r="9" spans="1:14" ht="20.25" customHeight="1" x14ac:dyDescent="0.3">
      <c r="A9" s="20"/>
      <c r="B9" s="20"/>
      <c r="C9" s="20"/>
      <c r="D9" s="19"/>
      <c r="E9" s="214"/>
      <c r="F9" s="215"/>
      <c r="G9" s="224"/>
      <c r="I9" s="220"/>
      <c r="J9" s="221"/>
    </row>
    <row r="10" spans="1:14" ht="20.25" customHeight="1" x14ac:dyDescent="0.3">
      <c r="A10" s="26" t="str">
        <f>'ITMA Form Data'!A10</f>
        <v>APPAREL - SPRING '17 (Jan 1, 2017)</v>
      </c>
      <c r="B10" s="26"/>
      <c r="C10" s="26"/>
      <c r="D10" s="19" t="str">
        <f>+'UK Prices'!D10</f>
        <v>Outer Layer</v>
      </c>
      <c r="I10" s="220"/>
      <c r="J10" s="213"/>
      <c r="K10" s="214" t="s">
        <v>81</v>
      </c>
    </row>
    <row r="11" spans="1:14" ht="20.25" customHeight="1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+'UK Prices'!D11</f>
        <v>FJ Full Zip Wind Jacket</v>
      </c>
      <c r="E11" s="214">
        <f>'UK Prices'!J11</f>
        <v>25.9</v>
      </c>
      <c r="F11" s="215">
        <f>+$E11*(1-$L$4)</f>
        <v>23.31</v>
      </c>
      <c r="G11" s="224">
        <f>$L$4</f>
        <v>0.1</v>
      </c>
      <c r="I11" s="220">
        <f>(F11-'Std Cst'!U11)/Marriott!F11</f>
        <v>0.53596802319560932</v>
      </c>
      <c r="J11" s="221"/>
      <c r="K11" s="214"/>
    </row>
    <row r="12" spans="1:14" ht="20.25" hidden="1" customHeight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+'UK Prices'!D12</f>
        <v>FJ Windshirt</v>
      </c>
      <c r="E12" s="214">
        <f>'UK Prices'!J12</f>
        <v>0</v>
      </c>
      <c r="F12" s="215">
        <f t="shared" ref="F12:F15" si="0">+$E12*(1-$L$3)</f>
        <v>0</v>
      </c>
      <c r="G12" s="224">
        <f t="shared" ref="G12:G15" si="1">$L$3</f>
        <v>0</v>
      </c>
      <c r="I12" s="220" t="e">
        <f>(F12-'Std Cst'!U12)/Marriott!F12</f>
        <v>#DIV/0!</v>
      </c>
      <c r="J12" s="221"/>
      <c r="K12" s="214"/>
    </row>
    <row r="13" spans="1:14" ht="20.25" customHeight="1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+'UK Prices'!D13</f>
        <v>FJ 1/2 zip Windshirt - S/S Solid Colour</v>
      </c>
      <c r="E13" s="214">
        <f>'UK Prices'!J13</f>
        <v>23.9</v>
      </c>
      <c r="F13" s="215">
        <f>+$E13*(1-$L$4)</f>
        <v>21.509999999999998</v>
      </c>
      <c r="G13" s="224">
        <f>$L$4</f>
        <v>0.1</v>
      </c>
      <c r="I13" s="220">
        <f>(F13-'Std Cst'!U13)/Marriott!F13</f>
        <v>0.51728675355488218</v>
      </c>
      <c r="J13" s="223"/>
      <c r="K13" s="214" t="s">
        <v>81</v>
      </c>
    </row>
    <row r="14" spans="1:14" ht="20.25" customHeight="1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+'UK Prices'!D14</f>
        <v>FJ 1/2 zip Windshirt - S/S Heather</v>
      </c>
      <c r="E14" s="214">
        <f>'UK Prices'!J14</f>
        <v>23.9</v>
      </c>
      <c r="F14" s="215">
        <f>+$E14*(1-$L$4)</f>
        <v>21.509999999999998</v>
      </c>
      <c r="G14" s="224">
        <f>$L$4</f>
        <v>0.1</v>
      </c>
      <c r="I14" s="220">
        <f>(F14-'Std Cst'!U14)/Marriott!F14</f>
        <v>0.42607657064076043</v>
      </c>
      <c r="J14" s="223"/>
      <c r="K14" s="214" t="s">
        <v>81</v>
      </c>
    </row>
    <row r="15" spans="1:14" ht="20.25" hidden="1" customHeight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+'UK Prices'!D15</f>
        <v>FJ Windshirt - S/S</v>
      </c>
      <c r="E15" s="214">
        <f>'UK Prices'!J15</f>
        <v>0</v>
      </c>
      <c r="F15" s="215">
        <f t="shared" si="0"/>
        <v>0</v>
      </c>
      <c r="G15" s="224">
        <f t="shared" si="1"/>
        <v>0</v>
      </c>
      <c r="I15" s="220" t="e">
        <f>(F15-'Std Cst'!U15)/Marriott!F15</f>
        <v>#DIV/0!</v>
      </c>
      <c r="J15" s="223"/>
      <c r="K15" s="214" t="s">
        <v>81</v>
      </c>
    </row>
    <row r="16" spans="1:14" ht="20.25" customHeight="1" x14ac:dyDescent="0.3">
      <c r="A16" s="206" t="str">
        <f>'ITMA Form Data'!A16</f>
        <v>MID LAYER - PULLOVERS</v>
      </c>
      <c r="B16" s="206"/>
      <c r="C16" s="500"/>
      <c r="D16" s="19" t="str">
        <f>+'UK Prices'!D16</f>
        <v>Pullovers</v>
      </c>
      <c r="E16" s="214"/>
      <c r="F16" s="215"/>
      <c r="I16" s="220"/>
      <c r="J16" s="221"/>
    </row>
    <row r="17" spans="1:11" ht="20.25" customHeight="1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+'UK Prices'!D17</f>
        <v>FJ Lambswool Lined 1/2 Zip (Midweight)</v>
      </c>
      <c r="E17" s="214">
        <f>'UK Prices'!J17</f>
        <v>47.5</v>
      </c>
      <c r="F17" s="215">
        <f t="shared" ref="F17:F31" si="2">+$E17*(1-$L$4)</f>
        <v>42.75</v>
      </c>
      <c r="G17" s="224">
        <f t="shared" ref="G17:G32" si="3">$L$4</f>
        <v>0.1</v>
      </c>
      <c r="I17" s="220">
        <f>(F17-'Std Cst'!U17)/Marriott!F17</f>
        <v>0.40823520871143376</v>
      </c>
      <c r="J17" s="221"/>
      <c r="K17" s="214"/>
    </row>
    <row r="18" spans="1:11" ht="20.25" customHeight="1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+'UK Prices'!D18</f>
        <v>FJ Lambswool 1/2 Zip (Midweight)</v>
      </c>
      <c r="E18" s="214">
        <f>'UK Prices'!J18</f>
        <v>37.5</v>
      </c>
      <c r="F18" s="215">
        <f t="shared" si="2"/>
        <v>33.75</v>
      </c>
      <c r="G18" s="224">
        <f t="shared" si="3"/>
        <v>0.1</v>
      </c>
      <c r="I18" s="220">
        <f>(F18-'Std Cst'!U18)/Marriott!F18</f>
        <v>0.41534201787994884</v>
      </c>
      <c r="J18" s="221"/>
      <c r="K18" s="214"/>
    </row>
    <row r="19" spans="1:11" ht="20.25" customHeight="1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+'UK Prices'!D19</f>
        <v>FJ Lambswool V-Neck Pullover (Midweight)</v>
      </c>
      <c r="E19" s="214">
        <f>'UK Prices'!J19</f>
        <v>35</v>
      </c>
      <c r="F19" s="215">
        <f t="shared" si="2"/>
        <v>31.5</v>
      </c>
      <c r="G19" s="224">
        <f t="shared" si="3"/>
        <v>0.1</v>
      </c>
      <c r="I19" s="220">
        <f>(F19-'Std Cst'!U19)/Marriott!F19</f>
        <v>0.40487969348658998</v>
      </c>
      <c r="J19" s="221"/>
      <c r="K19" s="214"/>
    </row>
    <row r="20" spans="1:11" ht="20.25" customHeight="1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+'UK Prices'!D20</f>
        <v>FJ Lambswool Slipover (Midweight)</v>
      </c>
      <c r="E20" s="214">
        <f>'UK Prices'!J20</f>
        <v>31.5</v>
      </c>
      <c r="F20" s="215">
        <f t="shared" si="2"/>
        <v>28.35</v>
      </c>
      <c r="G20" s="224">
        <f t="shared" si="3"/>
        <v>0.1</v>
      </c>
      <c r="I20" s="220">
        <f>(F20-'Std Cst'!U20)/Marriott!F20</f>
        <v>0.45010744997871432</v>
      </c>
      <c r="J20" s="221"/>
    </row>
    <row r="21" spans="1:11" ht="20.25" customHeight="1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+'UK Prices'!D21</f>
        <v>FJ Wind Shell Mid Layer</v>
      </c>
      <c r="E21" s="214">
        <f>'UK Prices'!J21</f>
        <v>46</v>
      </c>
      <c r="F21" s="215">
        <f>+$E21*(1-$L$4)</f>
        <v>41.4</v>
      </c>
      <c r="G21" s="224">
        <f>$L$4</f>
        <v>0.1</v>
      </c>
      <c r="I21" s="220">
        <f>(F21-'Std Cst'!U21)/Marriott!F21</f>
        <v>0.56125483924704311</v>
      </c>
      <c r="J21" s="221"/>
      <c r="K21" s="214"/>
    </row>
    <row r="22" spans="1:11" ht="20.25" customHeight="1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+'UK Prices'!D22</f>
        <v>Spun Poly Buttoned Pullover</v>
      </c>
      <c r="E22" s="214">
        <f>'UK Prices'!J22</f>
        <v>31.9</v>
      </c>
      <c r="F22" s="215">
        <f t="shared" si="2"/>
        <v>28.71</v>
      </c>
      <c r="G22" s="224">
        <f t="shared" si="3"/>
        <v>0.1</v>
      </c>
      <c r="I22" s="220">
        <f>(F22-'Std Cst'!U22)/Marriott!F22</f>
        <v>0.54621024033437826</v>
      </c>
      <c r="J22" s="221"/>
    </row>
    <row r="23" spans="1:11" ht="20.25" customHeight="1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+'UK Prices'!D23</f>
        <v>Spun Poly V-neck Pullover</v>
      </c>
      <c r="E23" s="214">
        <f>'UK Prices'!J23</f>
        <v>29.9</v>
      </c>
      <c r="F23" s="215">
        <f t="shared" si="2"/>
        <v>26.91</v>
      </c>
      <c r="G23" s="224">
        <f t="shared" si="3"/>
        <v>0.1</v>
      </c>
      <c r="I23" s="220">
        <f>(F23-'Std Cst'!U23)/Marriott!F23</f>
        <v>0.64505499045349113</v>
      </c>
      <c r="J23" s="221"/>
    </row>
    <row r="24" spans="1:11" ht="20.25" customHeight="1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+'UK Prices'!D24</f>
        <v>FJ Spun Poly Vest</v>
      </c>
      <c r="E24" s="214">
        <f>'UK Prices'!J24</f>
        <v>28</v>
      </c>
      <c r="F24" s="215">
        <f t="shared" si="2"/>
        <v>25.2</v>
      </c>
      <c r="G24" s="224">
        <f t="shared" si="3"/>
        <v>0.1</v>
      </c>
      <c r="I24" s="220">
        <f>(F24-'Std Cst'!U24)/Marriott!F24</f>
        <v>0.56641226053639848</v>
      </c>
      <c r="J24" s="221"/>
      <c r="K24" s="214"/>
    </row>
    <row r="25" spans="1:11" ht="20.25" customHeight="1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+'UK Prices'!D25</f>
        <v>Double Layer Contrast Chill-Out</v>
      </c>
      <c r="E25" s="214">
        <f>'UK Prices'!J25</f>
        <v>33.9</v>
      </c>
      <c r="F25" s="215">
        <f t="shared" si="2"/>
        <v>30.509999999999998</v>
      </c>
      <c r="G25" s="224">
        <f t="shared" si="3"/>
        <v>0.1</v>
      </c>
      <c r="I25" s="220">
        <f>(F25-'Std Cst'!U25)/Marriott!F25</f>
        <v>0.59523265859695518</v>
      </c>
      <c r="J25" s="221"/>
    </row>
    <row r="26" spans="1:11" ht="20.25" customHeight="1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+'UK Prices'!D26</f>
        <v>FJ Textured Chill-Out 1/4 zip</v>
      </c>
      <c r="E26" s="214">
        <f>'UK Prices'!J26</f>
        <v>33.9</v>
      </c>
      <c r="F26" s="215">
        <f t="shared" si="2"/>
        <v>30.509999999999998</v>
      </c>
      <c r="G26" s="224">
        <f t="shared" si="3"/>
        <v>0.1</v>
      </c>
      <c r="I26" s="220">
        <f>(F26-'Std Cst'!U26)/Marriott!F26</f>
        <v>0.59016931023180641</v>
      </c>
      <c r="J26" s="221"/>
      <c r="K26" s="214"/>
    </row>
    <row r="27" spans="1:11" ht="20.25" hidden="1" customHeight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+'UK Prices'!D27</f>
        <v>FJ Mixed Texture Sport Chill-Out 1/2 Zip</v>
      </c>
      <c r="E27" s="214">
        <f>'UK Prices'!J27</f>
        <v>0</v>
      </c>
      <c r="F27" s="215">
        <f t="shared" si="2"/>
        <v>0</v>
      </c>
      <c r="G27" s="224">
        <f t="shared" si="3"/>
        <v>0.1</v>
      </c>
      <c r="I27" s="220" t="e">
        <f>(F27-'Std Cst'!U27)/Marriott!F27</f>
        <v>#DIV/0!</v>
      </c>
      <c r="J27" s="221"/>
      <c r="K27" s="214"/>
    </row>
    <row r="28" spans="1:11" ht="20.25" hidden="1" customHeight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+'UK Prices'!D28</f>
        <v>FJ Chill-Out w/Chest Piping</v>
      </c>
      <c r="E28" s="214">
        <f>'UK Prices'!J28</f>
        <v>0</v>
      </c>
      <c r="F28" s="215">
        <f t="shared" si="2"/>
        <v>0</v>
      </c>
      <c r="G28" s="224">
        <f t="shared" si="3"/>
        <v>0.1</v>
      </c>
      <c r="I28" s="220" t="e">
        <f>(F28-'Std Cst'!U28)/Marriott!F28</f>
        <v>#DIV/0!</v>
      </c>
      <c r="J28" s="221"/>
      <c r="K28" s="214"/>
    </row>
    <row r="29" spans="1:11" ht="20.25" hidden="1" customHeight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+'UK Prices'!D29</f>
        <v>FJ Jersey Knit Track Jacket</v>
      </c>
      <c r="E29" s="214">
        <f>'UK Prices'!J29</f>
        <v>0</v>
      </c>
      <c r="F29" s="215">
        <f t="shared" si="2"/>
        <v>0</v>
      </c>
      <c r="G29" s="224">
        <f t="shared" si="3"/>
        <v>0.1</v>
      </c>
      <c r="I29" s="220" t="e">
        <f>(F29-'Std Cst'!U29)/Marriott!F29</f>
        <v>#DIV/0!</v>
      </c>
      <c r="J29" s="221"/>
    </row>
    <row r="30" spans="1:11" ht="20.25" hidden="1" customHeight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+'UK Prices'!D30</f>
        <v>FJ Drop Needle Pullover 1/2 zip</v>
      </c>
      <c r="E30" s="214">
        <f>'UK Prices'!J30</f>
        <v>0</v>
      </c>
      <c r="F30" s="215">
        <f t="shared" si="2"/>
        <v>0</v>
      </c>
      <c r="G30" s="224">
        <f t="shared" si="3"/>
        <v>0.1</v>
      </c>
      <c r="I30" s="220" t="e">
        <f>(F30-'Std Cst'!U30)/Marriott!F30</f>
        <v>#DIV/0!</v>
      </c>
      <c r="J30" s="221"/>
    </row>
    <row r="31" spans="1:11" ht="20.25" customHeight="1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+'UK Prices'!D31</f>
        <v>FJ Sport Chill Out</v>
      </c>
      <c r="E31" s="214">
        <f>'UK Prices'!J31</f>
        <v>31.9</v>
      </c>
      <c r="F31" s="215">
        <f t="shared" si="2"/>
        <v>28.71</v>
      </c>
      <c r="G31" s="224">
        <f t="shared" si="3"/>
        <v>0.1</v>
      </c>
      <c r="I31" s="220">
        <f>(F31-'Std Cst'!U31)/Marriott!F31</f>
        <v>0.5300678413144525</v>
      </c>
      <c r="J31" s="221"/>
    </row>
    <row r="32" spans="1:11" ht="20.25" hidden="1" customHeight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+'UK Prices'!D32</f>
        <v>FJ Sport Chill Out - American Golf</v>
      </c>
      <c r="E32" s="214">
        <f>'UK Prices'!J32</f>
        <v>0</v>
      </c>
      <c r="F32" s="215" t="s">
        <v>476</v>
      </c>
      <c r="G32" s="224">
        <f t="shared" si="3"/>
        <v>0.1</v>
      </c>
      <c r="I32" s="220" t="e">
        <f>(F32-'Std Cst'!U32)/Marriott!F32</f>
        <v>#VALUE!</v>
      </c>
      <c r="J32" s="221"/>
    </row>
    <row r="33" spans="1:10" ht="20.25" customHeight="1" x14ac:dyDescent="0.3">
      <c r="A33" s="206" t="str">
        <f>'ITMA Form Data'!A33</f>
        <v>MID LAYER - SHIRTS</v>
      </c>
      <c r="B33" s="206"/>
      <c r="C33" s="500"/>
      <c r="D33" s="19" t="str">
        <f>+'UK Prices'!D33</f>
        <v>Shirts</v>
      </c>
      <c r="E33" s="214"/>
      <c r="F33" s="215"/>
      <c r="I33" s="220"/>
      <c r="J33" s="221"/>
    </row>
    <row r="34" spans="1:10" ht="20.25" customHeight="1" x14ac:dyDescent="0.3">
      <c r="A34" s="332" t="str">
        <f>'ITMA Form Data'!A34</f>
        <v>Price Band 4 - Avg (2017 = 4, 2016 = 5, 2015 = 6, 2014 = 5)</v>
      </c>
      <c r="B34" s="19"/>
      <c r="C34" s="501"/>
      <c r="D34" s="19"/>
      <c r="E34" s="214"/>
      <c r="F34" s="215"/>
      <c r="I34" s="220"/>
      <c r="J34" s="221"/>
    </row>
    <row r="35" spans="1:10" ht="20.25" customHeight="1" x14ac:dyDescent="0.3">
      <c r="A35" s="332" t="str">
        <f>'ITMA Form Data'!A35</f>
        <v>Price Band 3 - Avg (2017 = 7, 2016 = 8, 2015 = 7, 2014 = 4)</v>
      </c>
      <c r="B35" s="19"/>
      <c r="C35" s="501"/>
      <c r="D35" s="19"/>
      <c r="E35" s="214"/>
      <c r="F35" s="215"/>
      <c r="I35" s="220"/>
      <c r="J35" s="221"/>
    </row>
    <row r="36" spans="1:10" ht="20.25" customHeight="1" x14ac:dyDescent="0.3">
      <c r="A36" s="332" t="str">
        <f>'ITMA Form Data'!A36</f>
        <v>Price Band 2 - Avg (2017 = 6, 2016 = 7, 2015 = 6, 2014 = 5)</v>
      </c>
      <c r="B36" s="19"/>
      <c r="C36" s="501"/>
      <c r="D36" s="19"/>
      <c r="E36" s="214"/>
      <c r="F36" s="215"/>
      <c r="I36" s="220"/>
      <c r="J36" s="221"/>
    </row>
    <row r="37" spans="1:10" ht="20.25" customHeight="1" x14ac:dyDescent="0.3">
      <c r="A37" s="332" t="str">
        <f>'ITMA Form Data'!A37</f>
        <v>Price Band 1 - Avg (2017 = 2, 2016 = 2, 2015 = 3, 2014 = 3)</v>
      </c>
      <c r="B37" s="19"/>
      <c r="C37" s="501"/>
      <c r="D37" s="19"/>
      <c r="E37" s="214"/>
      <c r="F37" s="215"/>
      <c r="I37" s="220"/>
      <c r="J37" s="221"/>
    </row>
    <row r="38" spans="1:10" ht="20.25" customHeight="1" x14ac:dyDescent="0.3">
      <c r="A38" s="681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+'UK Prices'!D38</f>
        <v>Raglan Chest Stripe Pique</v>
      </c>
      <c r="E38" s="214">
        <f>'UK Prices'!J38</f>
        <v>28.9</v>
      </c>
      <c r="F38" s="215">
        <f t="shared" ref="F38:F56" si="4">+$E38*(1-$L$4)</f>
        <v>26.009999999999998</v>
      </c>
      <c r="G38" s="224">
        <f t="shared" ref="G38:G80" si="5">$L$4</f>
        <v>0.1</v>
      </c>
      <c r="I38" s="220">
        <f>(F38-'Std Cst'!U38)/Marriott!F38</f>
        <v>0.5558751991939439</v>
      </c>
      <c r="J38" s="221"/>
    </row>
    <row r="39" spans="1:10" ht="20.25" customHeight="1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+'UK Prices'!D39</f>
        <v>Stretch Pique w/Painted Stripes (A)</v>
      </c>
      <c r="E39" s="214">
        <f>'UK Prices'!J39</f>
        <v>28.9</v>
      </c>
      <c r="F39" s="215">
        <f t="shared" si="4"/>
        <v>26.009999999999998</v>
      </c>
      <c r="G39" s="224">
        <f t="shared" si="5"/>
        <v>0.1</v>
      </c>
      <c r="I39" s="220">
        <f>(F39-'Std Cst'!U39)/Marriott!F39</f>
        <v>0.57072359967651698</v>
      </c>
      <c r="J39" s="221"/>
    </row>
    <row r="40" spans="1:10" ht="20.25" customHeight="1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+'UK Prices'!D40</f>
        <v>Stretch Lisle Colour Block Space Dye (A)</v>
      </c>
      <c r="E40" s="214">
        <f>'UK Prices'!J40</f>
        <v>28.9</v>
      </c>
      <c r="F40" s="215">
        <f t="shared" si="4"/>
        <v>26.009999999999998</v>
      </c>
      <c r="G40" s="224">
        <f t="shared" si="5"/>
        <v>0.1</v>
      </c>
      <c r="I40" s="220">
        <f>(F40-'Std Cst'!U40)/Marriott!F40</f>
        <v>0.57428721579233455</v>
      </c>
      <c r="J40" s="221"/>
    </row>
    <row r="41" spans="1:10" ht="20.25" customHeight="1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+'UK Prices'!D41</f>
        <v>Heather Lisle Stripe (A)</v>
      </c>
      <c r="E41" s="214">
        <f>'UK Prices'!J41</f>
        <v>28.9</v>
      </c>
      <c r="F41" s="215">
        <f t="shared" si="4"/>
        <v>26.009999999999998</v>
      </c>
      <c r="G41" s="224">
        <f t="shared" si="5"/>
        <v>0.1</v>
      </c>
      <c r="I41" s="220">
        <f>(F41-'Std Cst'!U41)/Marriott!F41</f>
        <v>0.58616593617839285</v>
      </c>
      <c r="J41" s="221"/>
    </row>
    <row r="42" spans="1:10" ht="20.25" customHeight="1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+'UK Prices'!D42</f>
        <v>Pique Chest Stripe w/ Self Collar (T)</v>
      </c>
      <c r="E42" s="214">
        <f>'UK Prices'!J42</f>
        <v>26.4</v>
      </c>
      <c r="F42" s="215">
        <f>+$E42*(1-$L$4)</f>
        <v>23.759999999999998</v>
      </c>
      <c r="G42" s="224">
        <f t="shared" si="5"/>
        <v>0.1</v>
      </c>
      <c r="I42" s="220">
        <f>(F42-'Std Cst'!U42)/Marriott!F42</f>
        <v>0.52768011145942184</v>
      </c>
      <c r="J42" s="221"/>
    </row>
    <row r="43" spans="1:10" ht="20.25" customHeight="1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+'UK Prices'!D43</f>
        <v>Stretch Pique All Colours Chest Stripe (T)</v>
      </c>
      <c r="E43" s="214">
        <f>'UK Prices'!J43</f>
        <v>26.4</v>
      </c>
      <c r="F43" s="215">
        <f t="shared" si="4"/>
        <v>23.759999999999998</v>
      </c>
      <c r="G43" s="224">
        <f t="shared" si="5"/>
        <v>0.1</v>
      </c>
      <c r="I43" s="220">
        <f>(F43-'Std Cst'!U43)/Marriott!F43</f>
        <v>0.55108659003831417</v>
      </c>
      <c r="J43" s="221"/>
    </row>
    <row r="44" spans="1:10" ht="20.25" customHeight="1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+'UK Prices'!D44</f>
        <v>Stretch Pique Double Space Dye Chest Stripe (A)</v>
      </c>
      <c r="E44" s="214">
        <f>'UK Prices'!J44</f>
        <v>26.4</v>
      </c>
      <c r="F44" s="215">
        <f t="shared" si="4"/>
        <v>23.759999999999998</v>
      </c>
      <c r="G44" s="224">
        <f t="shared" si="5"/>
        <v>0.1</v>
      </c>
      <c r="I44" s="220">
        <f>(F44-'Std Cst'!U44)/Marriott!F44</f>
        <v>0.55108659003831417</v>
      </c>
      <c r="J44" s="221"/>
    </row>
    <row r="45" spans="1:10" ht="20.25" customHeight="1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+'UK Prices'!D45</f>
        <v>Smooth Pique Chest Stripe (T)</v>
      </c>
      <c r="E45" s="214">
        <f>'UK Prices'!J45</f>
        <v>26.4</v>
      </c>
      <c r="F45" s="215">
        <f t="shared" si="4"/>
        <v>23.759999999999998</v>
      </c>
      <c r="G45" s="224">
        <f t="shared" si="5"/>
        <v>0.1</v>
      </c>
      <c r="I45" s="220">
        <f>(F45-'Std Cst'!U45)/Marriott!F45</f>
        <v>0.554337489840938</v>
      </c>
      <c r="J45" s="221"/>
    </row>
    <row r="46" spans="1:10" ht="20.25" customHeight="1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+'UK Prices'!D46</f>
        <v>Birdseye Pique w/Circle Print Trim (A)</v>
      </c>
      <c r="E46" s="214">
        <f>'UK Prices'!J46</f>
        <v>26.4</v>
      </c>
      <c r="F46" s="215">
        <f t="shared" si="4"/>
        <v>23.759999999999998</v>
      </c>
      <c r="G46" s="224">
        <f t="shared" si="5"/>
        <v>0.1</v>
      </c>
      <c r="I46" s="220">
        <f>(F46-'Std Cst'!U46)/Marriott!F46</f>
        <v>0.57319270869615691</v>
      </c>
      <c r="J46" s="221"/>
    </row>
    <row r="47" spans="1:10" ht="20.25" customHeight="1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+'UK Prices'!D47</f>
        <v>Smooth Pique w/Half Band Cuff (A)</v>
      </c>
      <c r="E47" s="214">
        <f>'UK Prices'!J47</f>
        <v>26.4</v>
      </c>
      <c r="F47" s="215">
        <f t="shared" si="4"/>
        <v>23.759999999999998</v>
      </c>
      <c r="G47" s="224">
        <f t="shared" si="5"/>
        <v>0.1</v>
      </c>
      <c r="I47" s="220">
        <f>(F47-'Std Cst'!U47)/Marriott!F47</f>
        <v>0.58944720770927661</v>
      </c>
      <c r="J47" s="221"/>
    </row>
    <row r="48" spans="1:10" ht="20.25" customHeight="1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+'UK Prices'!D48</f>
        <v>Stretch Pique Colour Block &amp; Contrast Trim (A)</v>
      </c>
      <c r="E48" s="214">
        <f>'UK Prices'!J48</f>
        <v>26.4</v>
      </c>
      <c r="F48" s="215">
        <f t="shared" si="4"/>
        <v>23.759999999999998</v>
      </c>
      <c r="G48" s="224">
        <f t="shared" si="5"/>
        <v>0.1</v>
      </c>
      <c r="I48" s="220">
        <f>(F48-'Std Cst'!U48)/Marriott!F48</f>
        <v>0.60245080691977237</v>
      </c>
      <c r="J48" s="221"/>
    </row>
    <row r="49" spans="1:10" ht="20.25" customHeight="1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+'UK Prices'!D49</f>
        <v>Stretch Lisle Tie Print (A)</v>
      </c>
      <c r="E49" s="214">
        <f>'UK Prices'!J49</f>
        <v>23.4</v>
      </c>
      <c r="F49" s="215">
        <f t="shared" si="4"/>
        <v>21.06</v>
      </c>
      <c r="G49" s="224">
        <f t="shared" si="5"/>
        <v>0.1</v>
      </c>
      <c r="I49" s="220">
        <f>(F49-'Std Cst'!U49)/Marriott!F49</f>
        <v>0.55337889118118999</v>
      </c>
      <c r="J49" s="221"/>
    </row>
    <row r="50" spans="1:10" ht="20.25" customHeight="1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+'UK Prices'!D50</f>
        <v>Stretch Lisle Open Stripe (T)</v>
      </c>
      <c r="E50" s="214">
        <f>'UK Prices'!J50</f>
        <v>23.4</v>
      </c>
      <c r="F50" s="215">
        <f t="shared" si="4"/>
        <v>21.06</v>
      </c>
      <c r="G50" s="224">
        <f t="shared" si="5"/>
        <v>0.1</v>
      </c>
      <c r="I50" s="220">
        <f>(F50-'Std Cst'!U50)/Marriott!F50</f>
        <v>0.50936670923797356</v>
      </c>
      <c r="J50" s="221"/>
    </row>
    <row r="51" spans="1:10" ht="20.25" customHeight="1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+'UK Prices'!D51</f>
        <v>Stretch Pique w/FJ Chest Logo (A)</v>
      </c>
      <c r="E51" s="214">
        <f>'UK Prices'!J51</f>
        <v>23.4</v>
      </c>
      <c r="F51" s="215">
        <f t="shared" si="4"/>
        <v>21.06</v>
      </c>
      <c r="G51" s="224">
        <f t="shared" si="5"/>
        <v>0.1</v>
      </c>
      <c r="I51" s="220">
        <f>(F51-'Std Cst'!U51)/Marriott!F51</f>
        <v>0.57465144578707794</v>
      </c>
      <c r="J51" s="221"/>
    </row>
    <row r="52" spans="1:10" ht="20.25" customHeight="1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+'UK Prices'!D52</f>
        <v>Smooth Pique w/Collar &amp; Sleeve Stripes (A)</v>
      </c>
      <c r="E52" s="214">
        <f>'UK Prices'!J52</f>
        <v>23.4</v>
      </c>
      <c r="F52" s="215">
        <f t="shared" si="4"/>
        <v>21.06</v>
      </c>
      <c r="G52" s="224">
        <f t="shared" si="5"/>
        <v>0.1</v>
      </c>
      <c r="I52" s="220">
        <f>(F52-'Std Cst'!U52)/Marriott!F52</f>
        <v>0.56804961849559543</v>
      </c>
      <c r="J52" s="221"/>
    </row>
    <row r="53" spans="1:10" ht="20.25" customHeight="1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+'UK Prices'!D53</f>
        <v>Stretch Pique w/Lisle Tie Print Trim (A)</v>
      </c>
      <c r="E53" s="214">
        <f>'UK Prices'!J53</f>
        <v>23.4</v>
      </c>
      <c r="F53" s="215">
        <f t="shared" si="4"/>
        <v>21.06</v>
      </c>
      <c r="G53" s="224">
        <f t="shared" si="5"/>
        <v>0.1</v>
      </c>
      <c r="I53" s="220">
        <f>(F53-'Std Cst'!U53)/Marriott!F53</f>
        <v>0.57465144578707794</v>
      </c>
      <c r="J53" s="221"/>
    </row>
    <row r="54" spans="1:10" ht="20.25" customHeight="1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+'UK Prices'!D54</f>
        <v>Stretch Jacquard Geometric (T)</v>
      </c>
      <c r="E54" s="214">
        <f>'UK Prices'!J54</f>
        <v>23.4</v>
      </c>
      <c r="F54" s="215">
        <f t="shared" si="4"/>
        <v>21.06</v>
      </c>
      <c r="G54" s="224">
        <f t="shared" si="5"/>
        <v>0.1</v>
      </c>
      <c r="I54" s="220">
        <f>(F54-'Std Cst'!U54)/Marriott!F54</f>
        <v>0.59372339129580498</v>
      </c>
      <c r="J54" s="221"/>
    </row>
    <row r="55" spans="1:10" ht="20.25" customHeight="1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+'UK Prices'!D55</f>
        <v>Stretch Pique (T)</v>
      </c>
      <c r="E55" s="214">
        <f>'UK Prices'!J55</f>
        <v>19.5</v>
      </c>
      <c r="F55" s="215">
        <f t="shared" si="4"/>
        <v>17.55</v>
      </c>
      <c r="G55" s="224">
        <f t="shared" si="5"/>
        <v>0.1</v>
      </c>
      <c r="I55" s="220">
        <f>(F55-'Std Cst'!U55)/Marriott!F55</f>
        <v>0.55389236663719421</v>
      </c>
      <c r="J55" s="221"/>
    </row>
    <row r="56" spans="1:10" ht="20.25" customHeight="1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+'UK Prices'!D56</f>
        <v>Stretch Pique (A)</v>
      </c>
      <c r="E56" s="214">
        <f>'UK Prices'!J56</f>
        <v>19.5</v>
      </c>
      <c r="F56" s="215">
        <f t="shared" si="4"/>
        <v>17.55</v>
      </c>
      <c r="G56" s="224">
        <f t="shared" si="5"/>
        <v>0.1</v>
      </c>
      <c r="I56" s="220">
        <f>(F56-'Std Cst'!U56)/Marriott!F56</f>
        <v>0.5362874938599077</v>
      </c>
      <c r="J56" s="221"/>
    </row>
    <row r="57" spans="1:10" ht="20.25" customHeight="1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+'UK Prices'!D57</f>
        <v>Stretch Pique Double Space Dye Chest Stripe (A) - Prosports</v>
      </c>
      <c r="E57" s="214">
        <f>'UK Prices'!J57</f>
        <v>26.4</v>
      </c>
      <c r="F57" s="215">
        <f>+$E57*(1-$L$4)</f>
        <v>23.759999999999998</v>
      </c>
      <c r="G57" s="224">
        <f t="shared" si="5"/>
        <v>0.1</v>
      </c>
      <c r="I57" s="220">
        <f>(F57-'Std Cst'!U57)/Marriott!F57</f>
        <v>0.55108659003831417</v>
      </c>
      <c r="J57" s="221"/>
    </row>
    <row r="58" spans="1:10" ht="20.25" customHeight="1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+'UK Prices'!D58</f>
        <v>Stretch Pique (T) - American Golf</v>
      </c>
      <c r="E58" s="214">
        <f>'UK Prices'!J58</f>
        <v>0</v>
      </c>
      <c r="F58" s="215" t="s">
        <v>476</v>
      </c>
      <c r="G58" s="224">
        <f t="shared" si="5"/>
        <v>0.1</v>
      </c>
      <c r="I58" s="220" t="e">
        <f>(F58-'Std Cst'!U58)/Marriott!F58</f>
        <v>#VALUE!</v>
      </c>
      <c r="J58" s="221"/>
    </row>
    <row r="59" spans="1:10" ht="20.25" customHeight="1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+'UK Prices'!D59</f>
        <v>Stretch Pique (A) - American Golf</v>
      </c>
      <c r="E59" s="214">
        <f>'UK Prices'!J59</f>
        <v>0</v>
      </c>
      <c r="F59" s="215" t="s">
        <v>476</v>
      </c>
      <c r="G59" s="224">
        <f t="shared" si="5"/>
        <v>0.1</v>
      </c>
      <c r="I59" s="220" t="e">
        <f>(F59-'Std Cst'!U59)/Marriott!F59</f>
        <v>#VALUE!</v>
      </c>
      <c r="J59" s="221"/>
    </row>
    <row r="60" spans="1:10" ht="20.25" hidden="1" customHeight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+'UK Prices'!D60</f>
        <v>Lisle Tonal Print w/ Self Collar (T)</v>
      </c>
      <c r="E60" s="214">
        <f>'UK Prices'!J60</f>
        <v>0</v>
      </c>
      <c r="F60" s="215">
        <f t="shared" ref="F60:F80" si="6">+$E60*(1-$L$4)</f>
        <v>0</v>
      </c>
      <c r="G60" s="224">
        <f t="shared" si="5"/>
        <v>0.1</v>
      </c>
      <c r="I60" s="220" t="e">
        <f>(F60-'Std Cst'!U60)/Marriott!F60</f>
        <v>#DIV/0!</v>
      </c>
      <c r="J60" s="221"/>
    </row>
    <row r="61" spans="1:10" ht="20.25" hidden="1" customHeight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+'UK Prices'!D61</f>
        <v>Lisle Stripe w/ Self Collar (A)</v>
      </c>
      <c r="E61" s="214">
        <f>'UK Prices'!J61</f>
        <v>0</v>
      </c>
      <c r="F61" s="215">
        <f t="shared" si="6"/>
        <v>0</v>
      </c>
      <c r="G61" s="224">
        <f t="shared" si="5"/>
        <v>0.1</v>
      </c>
      <c r="I61" s="220" t="e">
        <f>(F61-'Std Cst'!U61)/Marriott!F61</f>
        <v>#DIV/0!</v>
      </c>
      <c r="J61" s="221"/>
    </row>
    <row r="62" spans="1:10" ht="20.25" hidden="1" customHeight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+'UK Prices'!D62</f>
        <v>Jacquard Check w/ Button Down Collar (A)</v>
      </c>
      <c r="E62" s="214">
        <f>'UK Prices'!J62</f>
        <v>0</v>
      </c>
      <c r="F62" s="215">
        <f t="shared" si="6"/>
        <v>0</v>
      </c>
      <c r="G62" s="224">
        <f t="shared" si="5"/>
        <v>0.1</v>
      </c>
      <c r="I62" s="220" t="e">
        <f>(F62-'Std Cst'!U62)/Marriott!F62</f>
        <v>#DIV/0!</v>
      </c>
      <c r="J62" s="221"/>
    </row>
    <row r="63" spans="1:10" ht="20.25" hidden="1" customHeight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+'UK Prices'!D63</f>
        <v>Raglan Chest Stripe w/ Self Collar (A)</v>
      </c>
      <c r="E63" s="214">
        <f>'UK Prices'!J63</f>
        <v>0</v>
      </c>
      <c r="F63" s="215">
        <f t="shared" si="6"/>
        <v>0</v>
      </c>
      <c r="G63" s="224">
        <f t="shared" si="5"/>
        <v>0.1</v>
      </c>
      <c r="I63" s="220" t="e">
        <f>(F63-'Std Cst'!U63)/Marriott!F63</f>
        <v>#DIV/0!</v>
      </c>
      <c r="J63" s="221"/>
    </row>
    <row r="64" spans="1:10" ht="20.25" hidden="1" customHeight="1" x14ac:dyDescent="0.3">
      <c r="A64" s="332">
        <f>'ITMA Form Data'!A65</f>
        <v>0</v>
      </c>
      <c r="B64" s="329">
        <f>'ITMA Form Data'!B65</f>
        <v>0</v>
      </c>
      <c r="C64" s="428" t="str">
        <f>'ITMA Form Data'!C65</f>
        <v>91643/4/5/6</v>
      </c>
      <c r="D64" s="289" t="str">
        <f>+'UK Prices'!D64</f>
        <v>Smooth Pique Double Chest Stripe (T)</v>
      </c>
      <c r="E64" s="214">
        <f>'UK Prices'!J64</f>
        <v>0</v>
      </c>
      <c r="F64" s="215">
        <f t="shared" si="6"/>
        <v>0</v>
      </c>
      <c r="G64" s="224">
        <f t="shared" si="5"/>
        <v>0.1</v>
      </c>
      <c r="I64" s="220" t="e">
        <f>(F64-'Std Cst'!U65)/Marriott!F64</f>
        <v>#DIV/0!</v>
      </c>
      <c r="J64" s="221"/>
    </row>
    <row r="65" spans="1:10" ht="20.25" hidden="1" customHeight="1" x14ac:dyDescent="0.3">
      <c r="A65" s="332">
        <f>'ITMA Form Data'!A64</f>
        <v>0</v>
      </c>
      <c r="B65" s="329">
        <f>'ITMA Form Data'!B64</f>
        <v>0</v>
      </c>
      <c r="C65" s="428" t="str">
        <f>'ITMA Form Data'!C64</f>
        <v>91628/9/30</v>
      </c>
      <c r="D65" s="289" t="str">
        <f>+'UK Prices'!D65</f>
        <v>Pique Chest/Back Stripes (A)</v>
      </c>
      <c r="E65" s="214">
        <f>'UK Prices'!J65</f>
        <v>0</v>
      </c>
      <c r="F65" s="215">
        <f t="shared" si="6"/>
        <v>0</v>
      </c>
      <c r="G65" s="224">
        <f t="shared" si="5"/>
        <v>0.1</v>
      </c>
      <c r="I65" s="220" t="e">
        <f>(F65-'Std Cst'!U64)/Marriott!F65</f>
        <v>#DIV/0!</v>
      </c>
      <c r="J65" s="221"/>
    </row>
    <row r="66" spans="1:10" ht="20.25" hidden="1" customHeight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+'UK Prices'!D66</f>
        <v>Lisle Engineered Stripe w/Striped Self Collar (A)</v>
      </c>
      <c r="E66" s="214">
        <f>'UK Prices'!J66</f>
        <v>0</v>
      </c>
      <c r="F66" s="215">
        <f t="shared" si="6"/>
        <v>0</v>
      </c>
      <c r="G66" s="224">
        <f t="shared" si="5"/>
        <v>0.1</v>
      </c>
      <c r="I66" s="220" t="e">
        <f>(F66-'Std Cst'!U66)/Marriott!F66</f>
        <v>#DIV/0!</v>
      </c>
      <c r="J66" s="221"/>
    </row>
    <row r="67" spans="1:10" ht="20.25" hidden="1" customHeight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+'UK Prices'!D67</f>
        <v>Birdseye Colorblock Pique w/ Self Collar (A)</v>
      </c>
      <c r="E67" s="214">
        <f>'UK Prices'!J67</f>
        <v>0</v>
      </c>
      <c r="F67" s="215">
        <f t="shared" si="6"/>
        <v>0</v>
      </c>
      <c r="G67" s="224">
        <f t="shared" si="5"/>
        <v>0.1</v>
      </c>
      <c r="I67" s="220" t="e">
        <f>(F67-'Std Cst'!U67)/Marriott!F67</f>
        <v>#DIV/0!</v>
      </c>
      <c r="J67" s="221"/>
    </row>
    <row r="68" spans="1:10" ht="20.25" hidden="1" customHeight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+'UK Prices'!D68</f>
        <v>Pique Colour Block w/ Collar, Armhole &amp; Pocket Trim (A)</v>
      </c>
      <c r="E68" s="214">
        <f>'UK Prices'!J68</f>
        <v>0</v>
      </c>
      <c r="F68" s="215">
        <f t="shared" si="6"/>
        <v>0</v>
      </c>
      <c r="G68" s="224">
        <f t="shared" si="5"/>
        <v>0.1</v>
      </c>
      <c r="I68" s="220" t="e">
        <f>(F68-'Std Cst'!U68)/Marriott!F68</f>
        <v>#DIV/0!</v>
      </c>
      <c r="J68" s="221"/>
    </row>
    <row r="69" spans="1:10" ht="20.25" hidden="1" customHeight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+'UK Prices'!D69</f>
        <v>Lisle Stripe w/ Contrast Top &amp; Knit Collar (A)</v>
      </c>
      <c r="E69" s="214">
        <f>'UK Prices'!J69</f>
        <v>0</v>
      </c>
      <c r="F69" s="215">
        <f t="shared" si="6"/>
        <v>0</v>
      </c>
      <c r="G69" s="224">
        <f t="shared" si="5"/>
        <v>0.1</v>
      </c>
      <c r="I69" s="220" t="e">
        <f>(F69-'Std Cst'!U69)/Marriott!F69</f>
        <v>#DIV/0!</v>
      </c>
      <c r="J69" s="221"/>
    </row>
    <row r="70" spans="1:10" ht="20.25" hidden="1" customHeight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+'UK Prices'!D70</f>
        <v>Smooth Pique w/ Houndstooth Woven Collar &amp; Pocket Trim (A)</v>
      </c>
      <c r="E70" s="214">
        <f>'UK Prices'!J70</f>
        <v>0</v>
      </c>
      <c r="F70" s="215">
        <f t="shared" si="6"/>
        <v>0</v>
      </c>
      <c r="G70" s="224">
        <f t="shared" si="5"/>
        <v>0.1</v>
      </c>
      <c r="I70" s="220" t="e">
        <f>(F70-'Std Cst'!U70)/Marriott!F70</f>
        <v>#DIV/0!</v>
      </c>
      <c r="J70" s="221"/>
    </row>
    <row r="71" spans="1:10" ht="20.25" hidden="1" customHeight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+'UK Prices'!D71</f>
        <v>Lisle Multi-Stripe w/ Self Collar (T)</v>
      </c>
      <c r="E71" s="214">
        <f>'UK Prices'!J71</f>
        <v>0</v>
      </c>
      <c r="F71" s="215">
        <f t="shared" si="6"/>
        <v>0</v>
      </c>
      <c r="G71" s="224">
        <f t="shared" si="5"/>
        <v>0.1</v>
      </c>
      <c r="I71" s="220" t="e">
        <f>(F71-'Std Cst'!U71)/Marriott!F71</f>
        <v>#DIV/0!</v>
      </c>
      <c r="J71" s="221"/>
    </row>
    <row r="72" spans="1:10" ht="20.25" hidden="1" customHeight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+'UK Prices'!D72</f>
        <v>SuperDry Textured Sleeve Stripe w/ Self Fabric Reversible Collar (T)</v>
      </c>
      <c r="E72" s="214">
        <f>'UK Prices'!J72</f>
        <v>0</v>
      </c>
      <c r="F72" s="215">
        <f t="shared" si="6"/>
        <v>0</v>
      </c>
      <c r="G72" s="224">
        <f t="shared" si="5"/>
        <v>0.1</v>
      </c>
      <c r="I72" s="220" t="e">
        <f>(F72-'Std Cst'!U72)/Marriott!F72</f>
        <v>#DIV/0!</v>
      </c>
      <c r="J72" s="221"/>
    </row>
    <row r="73" spans="1:10" ht="20.25" hidden="1" customHeight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+'UK Prices'!D73</f>
        <v>Pique Pin Dot Print w/ Self Collar (A)</v>
      </c>
      <c r="E73" s="214">
        <f>'UK Prices'!J73</f>
        <v>0</v>
      </c>
      <c r="F73" s="215">
        <f t="shared" si="6"/>
        <v>0</v>
      </c>
      <c r="G73" s="224">
        <f t="shared" si="5"/>
        <v>0.1</v>
      </c>
      <c r="I73" s="220" t="e">
        <f>(F73-'Std Cst'!U73)/Marriott!F73</f>
        <v>#DIV/0!</v>
      </c>
      <c r="J73" s="221"/>
    </row>
    <row r="74" spans="1:10" ht="20.25" hidden="1" customHeight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+'UK Prices'!D74</f>
        <v>Raglan Jacquard w/ Solid Sleeves (T)</v>
      </c>
      <c r="E74" s="214">
        <f>'UK Prices'!J74</f>
        <v>0</v>
      </c>
      <c r="F74" s="215">
        <f t="shared" si="6"/>
        <v>0</v>
      </c>
      <c r="G74" s="224">
        <f t="shared" si="5"/>
        <v>0.1</v>
      </c>
      <c r="I74" s="220" t="e">
        <f>(F74-'Std Cst'!U74)/Marriott!F74</f>
        <v>#DIV/0!</v>
      </c>
      <c r="J74" s="221"/>
    </row>
    <row r="75" spans="1:10" ht="20.25" hidden="1" customHeight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+'UK Prices'!D75</f>
        <v>Pieced Back Pique w/ Knit Collar (A)</v>
      </c>
      <c r="E75" s="214">
        <f>'UK Prices'!J75</f>
        <v>0</v>
      </c>
      <c r="F75" s="215">
        <f t="shared" si="6"/>
        <v>0</v>
      </c>
      <c r="G75" s="224">
        <f t="shared" si="5"/>
        <v>0.1</v>
      </c>
      <c r="I75" s="220" t="e">
        <f>(F75-'Std Cst'!U75)/Marriott!F75</f>
        <v>#DIV/0!</v>
      </c>
      <c r="J75" s="221"/>
    </row>
    <row r="76" spans="1:10" ht="20.25" hidden="1" customHeight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+'UK Prices'!D76</f>
        <v>Smooth Pique Solid w/ Knit Collar (T)</v>
      </c>
      <c r="E76" s="214">
        <f>'UK Prices'!J76</f>
        <v>0</v>
      </c>
      <c r="F76" s="215">
        <f t="shared" si="6"/>
        <v>0</v>
      </c>
      <c r="G76" s="224">
        <f t="shared" si="5"/>
        <v>0.1</v>
      </c>
      <c r="I76" s="220" t="e">
        <f>(F76-'Std Cst'!U76)/Marriott!F76</f>
        <v>#DIV/0!</v>
      </c>
      <c r="J76" s="221"/>
    </row>
    <row r="77" spans="1:10" ht="20.25" hidden="1" customHeight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+'UK Prices'!D77</f>
        <v>Lisle Solid Brother w/ Self Collar (A)</v>
      </c>
      <c r="E77" s="214">
        <f>'UK Prices'!J77</f>
        <v>0</v>
      </c>
      <c r="F77" s="215">
        <f t="shared" si="6"/>
        <v>0</v>
      </c>
      <c r="G77" s="224">
        <f t="shared" si="5"/>
        <v>0.1</v>
      </c>
      <c r="I77" s="220" t="e">
        <f>(F77-'Std Cst'!U77)/Marriott!F77</f>
        <v>#DIV/0!</v>
      </c>
      <c r="J77" s="221"/>
    </row>
    <row r="78" spans="1:10" ht="20.25" hidden="1" customHeight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+'UK Prices'!D78</f>
        <v>Stretch Lisle w/neck tape trim (A)</v>
      </c>
      <c r="E78" s="214">
        <f>'UK Prices'!J78</f>
        <v>0</v>
      </c>
      <c r="F78" s="215">
        <f t="shared" si="6"/>
        <v>0</v>
      </c>
      <c r="G78" s="224">
        <f t="shared" si="5"/>
        <v>0.1</v>
      </c>
      <c r="I78" s="220" t="e">
        <f>(F78-'Std Cst'!U78)/Marriott!F78</f>
        <v>#DIV/0!</v>
      </c>
      <c r="J78" s="221"/>
    </row>
    <row r="79" spans="1:10" ht="20.25" hidden="1" customHeight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+'UK Prices'!D79</f>
        <v>Performance T-Shirt</v>
      </c>
      <c r="E79" s="214">
        <f>'UK Prices'!J79</f>
        <v>0</v>
      </c>
      <c r="F79" s="215">
        <f t="shared" si="6"/>
        <v>0</v>
      </c>
      <c r="G79" s="224">
        <f t="shared" si="5"/>
        <v>0.1</v>
      </c>
      <c r="I79" s="220" t="e">
        <f>(F79-'Std Cst'!U79)/Marriott!F79</f>
        <v>#DIV/0!</v>
      </c>
      <c r="J79" s="221"/>
    </row>
    <row r="80" spans="1:10" ht="20.25" hidden="1" customHeight="1" x14ac:dyDescent="0.3">
      <c r="A80" s="332">
        <f>'ITMA Form Data'!A79</f>
        <v>0</v>
      </c>
      <c r="B80" s="428">
        <f>'ITMA Form Data'!B79</f>
        <v>0</v>
      </c>
      <c r="C80" s="428" t="str">
        <f>'ITMA Form Data'!C79</f>
        <v>91659/60/61/62/63</v>
      </c>
      <c r="D80" s="289" t="str">
        <f>+'UK Prices'!D80</f>
        <v>Smooth Pique Double Chest Stripe (T) - Prosports</v>
      </c>
      <c r="E80" s="214">
        <f>'UK Prices'!J80</f>
        <v>0</v>
      </c>
      <c r="F80" s="215">
        <f t="shared" si="6"/>
        <v>0</v>
      </c>
      <c r="G80" s="224">
        <f t="shared" si="5"/>
        <v>0.1</v>
      </c>
      <c r="I80" s="220" t="e">
        <f>(F80-'Std Cst'!U79)/Marriott!F80</f>
        <v>#DIV/0!</v>
      </c>
      <c r="J80" s="221"/>
    </row>
    <row r="81" spans="1:11" ht="20.25" customHeight="1" x14ac:dyDescent="0.3">
      <c r="A81" s="206" t="str">
        <f>'ITMA Form Data'!A81</f>
        <v>OUTER LAYER - TROUSERS</v>
      </c>
      <c r="B81" s="206"/>
      <c r="C81" s="500"/>
      <c r="D81" s="19" t="str">
        <f>+'UK Prices'!D81</f>
        <v>Trousers</v>
      </c>
      <c r="E81" s="214"/>
      <c r="F81" s="215"/>
      <c r="I81" s="220"/>
      <c r="J81" s="221"/>
    </row>
    <row r="82" spans="1:11" ht="20.25" customHeight="1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+'UK Prices'!D82</f>
        <v>FJ Bedford Trouser (Slim Fit)</v>
      </c>
      <c r="E82" s="214">
        <f>'UK Prices'!J82</f>
        <v>38</v>
      </c>
      <c r="F82" s="215">
        <f t="shared" ref="F82:F91" si="7">+$E82*(1-$L$4)</f>
        <v>34.200000000000003</v>
      </c>
      <c r="G82" s="224">
        <f t="shared" ref="G82:G91" si="8">$L$4</f>
        <v>0.1</v>
      </c>
      <c r="I82" s="220">
        <f>(F82-'Std Cst'!U82)/Marriott!F82</f>
        <v>0.44098374672312968</v>
      </c>
      <c r="J82" s="221"/>
      <c r="K82" s="214"/>
    </row>
    <row r="83" spans="1:11" ht="20.25" customHeight="1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+'UK Prices'!D83</f>
        <v>MT Lite Cooling Performance Trouser (Slim Fit)</v>
      </c>
      <c r="E83" s="214">
        <f>'UK Prices'!J83</f>
        <v>38</v>
      </c>
      <c r="F83" s="215">
        <f t="shared" si="7"/>
        <v>34.200000000000003</v>
      </c>
      <c r="G83" s="224">
        <f t="shared" si="8"/>
        <v>0.1</v>
      </c>
      <c r="I83" s="220">
        <f>(F83-'Std Cst'!U83)/Marriott!F83</f>
        <v>0.5064808227465214</v>
      </c>
      <c r="J83" s="221"/>
    </row>
    <row r="84" spans="1:11" ht="20.25" customHeight="1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+'UK Prices'!D84</f>
        <v>FJ WRT Xtreme Trouser</v>
      </c>
      <c r="E84" s="214">
        <f>'UK Prices'!J84</f>
        <v>39</v>
      </c>
      <c r="F84" s="215">
        <f t="shared" si="7"/>
        <v>35.1</v>
      </c>
      <c r="G84" s="224">
        <f t="shared" si="8"/>
        <v>0.1</v>
      </c>
      <c r="I84" s="220">
        <f>(F84-'Std Cst'!U84)/Marriott!F84</f>
        <v>0.58866199037233513</v>
      </c>
      <c r="J84" s="221"/>
    </row>
    <row r="85" spans="1:11" ht="20.25" customHeight="1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+'UK Prices'!D85</f>
        <v>FJ Performance Trouser</v>
      </c>
      <c r="E85" s="214">
        <f>'UK Prices'!J85</f>
        <v>29.4</v>
      </c>
      <c r="F85" s="215">
        <f t="shared" si="7"/>
        <v>26.46</v>
      </c>
      <c r="G85" s="224">
        <f t="shared" si="8"/>
        <v>0.1</v>
      </c>
      <c r="I85" s="220">
        <f>(F85-'Std Cst'!U85)/Marriott!F85</f>
        <v>0.5259087027914614</v>
      </c>
      <c r="J85" s="221"/>
      <c r="K85" s="214"/>
    </row>
    <row r="86" spans="1:11" ht="20.25" customHeight="1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+'UK Prices'!D86</f>
        <v>FJ Trouser (Slim Fit)</v>
      </c>
      <c r="E86" s="214">
        <f>'UK Prices'!J86</f>
        <v>29.4</v>
      </c>
      <c r="F86" s="215">
        <f t="shared" si="7"/>
        <v>26.46</v>
      </c>
      <c r="G86" s="224">
        <f t="shared" si="8"/>
        <v>0.1</v>
      </c>
      <c r="I86" s="220">
        <f>(F86-'Std Cst'!U86)/Marriott!F86</f>
        <v>0.48795942346287169</v>
      </c>
      <c r="J86" s="221"/>
    </row>
    <row r="87" spans="1:11" ht="20.25" hidden="1" customHeight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+'UK Prices'!D87</f>
        <v>FJ Trouser (Regular Fit)</v>
      </c>
      <c r="E87" s="214">
        <f>'UK Prices'!J87</f>
        <v>0</v>
      </c>
      <c r="F87" s="215">
        <f t="shared" si="7"/>
        <v>0</v>
      </c>
      <c r="G87" s="224">
        <f t="shared" si="8"/>
        <v>0.1</v>
      </c>
      <c r="I87" s="220" t="e">
        <f>(F87-'Std Cst'!U87)/Marriott!F87</f>
        <v>#DIV/0!</v>
      </c>
      <c r="J87" s="221"/>
    </row>
    <row r="88" spans="1:11" ht="20.25" hidden="1" customHeight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+'UK Prices'!D88</f>
        <v>FJ Madras Shorts</v>
      </c>
      <c r="E88" s="214">
        <f>'UK Prices'!J88</f>
        <v>0</v>
      </c>
      <c r="F88" s="215">
        <f t="shared" si="7"/>
        <v>0</v>
      </c>
      <c r="G88" s="224">
        <f t="shared" si="8"/>
        <v>0.1</v>
      </c>
      <c r="I88" s="220" t="e">
        <f>(F88-'Std Cst'!U88)/Marriott!F88</f>
        <v>#DIV/0!</v>
      </c>
      <c r="J88" s="221"/>
    </row>
    <row r="89" spans="1:11" ht="20.25" customHeight="1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+'UK Prices'!D89</f>
        <v>FJ Bedford Shorts</v>
      </c>
      <c r="E89" s="214">
        <f>'UK Prices'!J89</f>
        <v>28.9</v>
      </c>
      <c r="F89" s="215">
        <f t="shared" si="7"/>
        <v>26.009999999999998</v>
      </c>
      <c r="G89" s="224">
        <f t="shared" si="8"/>
        <v>0.1</v>
      </c>
      <c r="I89" s="220">
        <f>(F89-'Std Cst'!U89)/Marriott!F89</f>
        <v>0.41095481048403126</v>
      </c>
      <c r="J89" s="221"/>
    </row>
    <row r="90" spans="1:11" ht="20.25" customHeight="1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+'UK Prices'!D90</f>
        <v>Tonal Plaid Shorts</v>
      </c>
      <c r="E90" s="214">
        <f>'UK Prices'!J90</f>
        <v>28.9</v>
      </c>
      <c r="F90" s="215">
        <f t="shared" si="7"/>
        <v>26.009999999999998</v>
      </c>
      <c r="G90" s="224">
        <f t="shared" si="8"/>
        <v>0.1</v>
      </c>
      <c r="I90" s="220">
        <f>(F90-'Std Cst'!U90)/Marriott!F90</f>
        <v>0.50301489347598405</v>
      </c>
      <c r="J90" s="221"/>
    </row>
    <row r="91" spans="1:11" ht="20.25" customHeight="1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+'UK Prices'!D91</f>
        <v>FJ Solid Colour Shorts</v>
      </c>
      <c r="E91" s="214">
        <f>'UK Prices'!J91</f>
        <v>25</v>
      </c>
      <c r="F91" s="215">
        <f t="shared" si="7"/>
        <v>22.5</v>
      </c>
      <c r="G91" s="224">
        <f t="shared" si="8"/>
        <v>0.1</v>
      </c>
      <c r="I91" s="220">
        <f>(F91-'Std Cst'!U91)/Marriott!F91</f>
        <v>0.428616091954023</v>
      </c>
      <c r="J91" s="221"/>
    </row>
    <row r="92" spans="1:11" ht="20.25" customHeight="1" x14ac:dyDescent="0.3">
      <c r="A92" s="206" t="str">
        <f>'ITMA Form Data'!A92</f>
        <v>WOMEN'S</v>
      </c>
      <c r="B92" s="206"/>
      <c r="C92" s="500"/>
      <c r="D92" s="29" t="str">
        <f>+'UK Prices'!D92</f>
        <v>Women's</v>
      </c>
      <c r="E92" s="214"/>
      <c r="I92" s="220"/>
      <c r="J92" s="221"/>
    </row>
    <row r="93" spans="1:11" ht="20.25" customHeight="1" x14ac:dyDescent="0.3">
      <c r="A93" s="206" t="str">
        <f>'ITMA Form Data'!A93</f>
        <v>MID LAYERS</v>
      </c>
      <c r="B93" s="206"/>
      <c r="C93" s="500"/>
      <c r="D93" s="29" t="str">
        <f>+'UK Prices'!D93</f>
        <v>Mid Layers</v>
      </c>
      <c r="E93" s="214"/>
      <c r="I93" s="220"/>
      <c r="J93" s="221"/>
    </row>
    <row r="94" spans="1:11" ht="20.25" customHeight="1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+'UK Prices'!D94</f>
        <v>Womens DWR Lightweight Softshell Vest</v>
      </c>
      <c r="E94" s="214">
        <f>'UK Prices'!J94</f>
        <v>40</v>
      </c>
      <c r="F94" s="215">
        <f t="shared" ref="F94:F100" si="9">+$E94*(1-$L$4)</f>
        <v>36</v>
      </c>
      <c r="G94" s="224">
        <f t="shared" ref="G94:G100" si="10">$L$4</f>
        <v>0.1</v>
      </c>
      <c r="I94" s="220">
        <f>(F94-'Std Cst'!U94)/Marriott!F94</f>
        <v>0.46354636015325668</v>
      </c>
      <c r="J94" s="221"/>
      <c r="K94" s="214"/>
    </row>
    <row r="95" spans="1:11" ht="20.25" customHeight="1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+'UK Prices'!D95</f>
        <v>Womens FJ Lambswool V-Neck (Midweight)</v>
      </c>
      <c r="E95" s="214">
        <f>'UK Prices'!J95</f>
        <v>34</v>
      </c>
      <c r="F95" s="215">
        <f t="shared" si="9"/>
        <v>30.6</v>
      </c>
      <c r="G95" s="224">
        <f t="shared" si="10"/>
        <v>0.1</v>
      </c>
      <c r="I95" s="220">
        <f>(F95-'Std Cst'!U95)/Marriott!F95</f>
        <v>0.42676835699797161</v>
      </c>
      <c r="J95" s="221"/>
      <c r="K95" s="214"/>
    </row>
    <row r="96" spans="1:11" ht="20.25" customHeight="1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+'UK Prices'!D96</f>
        <v>Women's Full Zip Hoody</v>
      </c>
      <c r="E96" s="214">
        <f>'UK Prices'!J96</f>
        <v>33.5</v>
      </c>
      <c r="F96" s="215">
        <f t="shared" si="9"/>
        <v>30.150000000000002</v>
      </c>
      <c r="G96" s="224">
        <f t="shared" si="10"/>
        <v>0.1</v>
      </c>
      <c r="I96" s="220">
        <f>(F96-'Std Cst'!U96)/Marriott!F96</f>
        <v>0.52774124778406817</v>
      </c>
      <c r="J96" s="221"/>
    </row>
    <row r="97" spans="1:11" ht="20.25" customHeight="1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+'UK Prices'!D97</f>
        <v>Women's Full Zip Brushed Chill-Out</v>
      </c>
      <c r="E97" s="214">
        <f>'UK Prices'!J97</f>
        <v>31.5</v>
      </c>
      <c r="F97" s="215">
        <f t="shared" si="9"/>
        <v>28.35</v>
      </c>
      <c r="G97" s="224">
        <f t="shared" si="10"/>
        <v>0.1</v>
      </c>
      <c r="I97" s="220">
        <f>(F97-'Std Cst'!U97)/Marriott!F97</f>
        <v>0.52694014474244355</v>
      </c>
      <c r="J97" s="221"/>
    </row>
    <row r="98" spans="1:11" ht="20.25" customHeight="1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+'UK Prices'!D98</f>
        <v>Women's Full Zip Brushed Chill-Out Vest</v>
      </c>
      <c r="E98" s="214">
        <f>'UK Prices'!J98</f>
        <v>28</v>
      </c>
      <c r="F98" s="215">
        <f t="shared" si="9"/>
        <v>25.2</v>
      </c>
      <c r="G98" s="224">
        <f t="shared" si="10"/>
        <v>0.1</v>
      </c>
      <c r="I98" s="220">
        <f>(F98-'Std Cst'!U98)/Marriott!F98</f>
        <v>0.48058850574712636</v>
      </c>
      <c r="J98" s="221"/>
    </row>
    <row r="99" spans="1:11" ht="20.25" hidden="1" customHeight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+'UK Prices'!D99</f>
        <v>Womens FJ Full Zip Chill-Out (Knit mid layer)</v>
      </c>
      <c r="E99" s="214">
        <f>'UK Prices'!J99</f>
        <v>0</v>
      </c>
      <c r="F99" s="215">
        <f t="shared" si="9"/>
        <v>0</v>
      </c>
      <c r="G99" s="224">
        <f t="shared" si="10"/>
        <v>0.1</v>
      </c>
      <c r="I99" s="220" t="e">
        <f>(F99-'Std Cst'!U99)/Marriott!F99</f>
        <v>#DIV/0!</v>
      </c>
      <c r="J99" s="221"/>
    </row>
    <row r="100" spans="1:11" ht="20.25" hidden="1" customHeight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+'UK Prices'!D100</f>
        <v>Womens FJ Full Zip Chill-Out Vest (knit mid layer)</v>
      </c>
      <c r="E100" s="214">
        <f>'UK Prices'!J100</f>
        <v>0</v>
      </c>
      <c r="F100" s="215">
        <f t="shared" si="9"/>
        <v>0</v>
      </c>
      <c r="G100" s="224">
        <f t="shared" si="10"/>
        <v>0.1</v>
      </c>
      <c r="I100" s="220" t="e">
        <f>(F100-'Std Cst'!U100)/Marriott!F100</f>
        <v>#DIV/0!</v>
      </c>
      <c r="J100" s="221"/>
    </row>
    <row r="101" spans="1:11" ht="20.25" customHeight="1" x14ac:dyDescent="0.3">
      <c r="A101" s="206" t="str">
        <f>'ITMA Form Data'!A101</f>
        <v>SHIRTS</v>
      </c>
      <c r="B101" s="206"/>
      <c r="C101" s="500"/>
      <c r="D101" s="29" t="str">
        <f>+'UK Prices'!D101</f>
        <v>Shirts</v>
      </c>
      <c r="E101" s="214"/>
      <c r="I101" s="220"/>
      <c r="J101" s="221"/>
    </row>
    <row r="102" spans="1:11" ht="20.25" customHeight="1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+'UK Prices'!D102</f>
        <v>Women's Stretch Pique Open V-neck</v>
      </c>
      <c r="E102" s="214">
        <f>'UK Prices'!J102</f>
        <v>19.5</v>
      </c>
      <c r="F102" s="215">
        <f t="shared" ref="F102:F107" si="11">+$E102*(1-$L$4)</f>
        <v>17.55</v>
      </c>
      <c r="G102" s="224">
        <f t="shared" ref="G102:G111" si="12">$L$4</f>
        <v>0.1</v>
      </c>
      <c r="I102" s="220">
        <f>(F102-'Std Cst'!U102)/Marriott!F102</f>
        <v>0.53540725022104341</v>
      </c>
      <c r="J102" s="221"/>
    </row>
    <row r="103" spans="1:11" ht="20.25" customHeight="1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+'UK Prices'!D103</f>
        <v>Women's Smooth Pique Cap Sleeve</v>
      </c>
      <c r="E103" s="214">
        <f>'UK Prices'!J103</f>
        <v>19.5</v>
      </c>
      <c r="F103" s="215">
        <f t="shared" si="11"/>
        <v>17.55</v>
      </c>
      <c r="G103" s="224">
        <f t="shared" si="12"/>
        <v>0.1</v>
      </c>
      <c r="I103" s="220">
        <f>(F103-'Std Cst'!U103)/Marriott!F103</f>
        <v>0.55741334119265151</v>
      </c>
      <c r="J103" s="221"/>
    </row>
    <row r="104" spans="1:11" ht="20.25" customHeight="1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+'UK Prices'!D104</f>
        <v>Women's Stretch Pique - Solid Colour</v>
      </c>
      <c r="E104" s="214">
        <f>'UK Prices'!J104</f>
        <v>19.5</v>
      </c>
      <c r="F104" s="215">
        <f t="shared" si="11"/>
        <v>17.55</v>
      </c>
      <c r="G104" s="224">
        <f t="shared" si="12"/>
        <v>0.1</v>
      </c>
      <c r="I104" s="220">
        <f>(F104-'Std Cst'!U104)/Marriott!F104</f>
        <v>0.55741334119265151</v>
      </c>
      <c r="J104" s="221"/>
    </row>
    <row r="105" spans="1:11" ht="20.25" customHeight="1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+'UK Prices'!D105</f>
        <v>Women's Interlock Sleeveless</v>
      </c>
      <c r="E105" s="214">
        <f>'UK Prices'!J105</f>
        <v>17.5</v>
      </c>
      <c r="F105" s="215">
        <f t="shared" si="11"/>
        <v>15.75</v>
      </c>
      <c r="G105" s="224">
        <f t="shared" si="12"/>
        <v>0.1</v>
      </c>
      <c r="I105" s="220">
        <f>(F105-'Std Cst'!U105)/Marriott!F105</f>
        <v>0.48334712643678168</v>
      </c>
      <c r="J105" s="221"/>
    </row>
    <row r="106" spans="1:11" ht="20.25" customHeight="1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+'UK Prices'!D106</f>
        <v>Stretch Pique Double Space Dye Chest Stripe (A) - Prosports</v>
      </c>
      <c r="E106" s="214">
        <f>'UK Prices'!J106</f>
        <v>26.4</v>
      </c>
      <c r="F106" s="215">
        <f t="shared" si="11"/>
        <v>23.759999999999998</v>
      </c>
      <c r="G106" s="224">
        <f t="shared" si="12"/>
        <v>0.1</v>
      </c>
      <c r="I106" s="220">
        <f>(F106-'Std Cst'!U106)/Marriott!F106</f>
        <v>0.55108659003831417</v>
      </c>
      <c r="J106" s="221"/>
    </row>
    <row r="107" spans="1:11" ht="20.25" hidden="1" customHeight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+'UK Prices'!D107</f>
        <v>Womens FJ Stretch Pique w/reversible collar</v>
      </c>
      <c r="E107" s="214">
        <f>'UK Prices'!J107</f>
        <v>0</v>
      </c>
      <c r="F107" s="215">
        <f t="shared" si="11"/>
        <v>0</v>
      </c>
      <c r="G107" s="224">
        <f t="shared" si="12"/>
        <v>0.1</v>
      </c>
      <c r="I107" s="220" t="e">
        <f>(F107-'Std Cst'!U107)/Marriott!F107</f>
        <v>#DIV/0!</v>
      </c>
      <c r="J107" s="221"/>
      <c r="K107" s="214"/>
    </row>
    <row r="108" spans="1:11" ht="20.25" hidden="1" customHeight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+'UK Prices'!D108</f>
        <v>Womens FJ Stretch Pique w/reversible collar - American Golf</v>
      </c>
      <c r="E108" s="214">
        <f>'UK Prices'!J108</f>
        <v>0</v>
      </c>
      <c r="F108" s="215" t="s">
        <v>476</v>
      </c>
      <c r="G108" s="224">
        <f t="shared" si="12"/>
        <v>0.1</v>
      </c>
      <c r="I108" s="220" t="e">
        <f>(F108-'Std Cst'!U108)/Marriott!F108</f>
        <v>#VALUE!</v>
      </c>
      <c r="J108" s="221"/>
      <c r="K108" s="214"/>
    </row>
    <row r="109" spans="1:11" ht="20.25" hidden="1" customHeight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+'UK Prices'!D109</f>
        <v>Womens FJ Stretch Lisle Sleeveless</v>
      </c>
      <c r="E109" s="214">
        <f>'UK Prices'!J109</f>
        <v>0</v>
      </c>
      <c r="F109" s="215">
        <f>+$E109*(1-$L$4)</f>
        <v>0</v>
      </c>
      <c r="G109" s="224">
        <f t="shared" si="12"/>
        <v>0.1</v>
      </c>
      <c r="I109" s="220" t="e">
        <f>(F109-'Std Cst'!U109)/Marriott!F109</f>
        <v>#DIV/0!</v>
      </c>
      <c r="J109" s="221"/>
      <c r="K109" s="214"/>
    </row>
    <row r="110" spans="1:11" ht="20.25" hidden="1" customHeight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+'UK Prices'!D110</f>
        <v>Womens FJ Stretch Pique w/reversible collar - ProSports</v>
      </c>
      <c r="E110" s="214">
        <f>'UK Prices'!J110</f>
        <v>0</v>
      </c>
      <c r="F110" s="215">
        <f>+$E110*(1-$L$4)</f>
        <v>0</v>
      </c>
      <c r="G110" s="224">
        <f t="shared" si="12"/>
        <v>0.1</v>
      </c>
      <c r="I110" s="220" t="e">
        <f>(F110-'Std Cst'!U110)/Marriott!F110</f>
        <v>#DIV/0!</v>
      </c>
      <c r="J110" s="221"/>
      <c r="K110" s="214"/>
    </row>
    <row r="111" spans="1:11" ht="20.25" hidden="1" customHeight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+'UK Prices'!D111</f>
        <v>Women's Smooth Pique Double Chest Stripe - Prosports</v>
      </c>
      <c r="E111" s="214">
        <f>'UK Prices'!J111</f>
        <v>0</v>
      </c>
      <c r="F111" s="215">
        <f>+$E111*(1-$L$4)</f>
        <v>0</v>
      </c>
      <c r="G111" s="224">
        <f t="shared" si="12"/>
        <v>0.1</v>
      </c>
      <c r="I111" s="220" t="e">
        <f>(F111-'Std Cst'!U111)/Marriott!F111</f>
        <v>#DIV/0!</v>
      </c>
      <c r="J111" s="221"/>
      <c r="K111" s="214"/>
    </row>
    <row r="112" spans="1:11" ht="20.25" customHeight="1" x14ac:dyDescent="0.3">
      <c r="A112" s="206" t="str">
        <f>'ITMA Form Data'!A112</f>
        <v>TROUSERS</v>
      </c>
      <c r="B112" s="206"/>
      <c r="C112" s="500"/>
      <c r="D112" s="29" t="str">
        <f>+'UK Prices'!D112</f>
        <v>Trousers</v>
      </c>
      <c r="E112" s="214"/>
      <c r="I112" s="220"/>
      <c r="J112" s="221"/>
    </row>
    <row r="113" spans="1:11" ht="20.25" customHeight="1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+'UK Prices'!D113</f>
        <v>Women's Performance 7/8 Trouser</v>
      </c>
      <c r="E113" s="214">
        <f>'UK Prices'!J113</f>
        <v>34</v>
      </c>
      <c r="F113" s="215">
        <f>+$E113*(1-$L$4)</f>
        <v>30.6</v>
      </c>
      <c r="G113" s="224">
        <f>$L$4</f>
        <v>0.1</v>
      </c>
      <c r="I113" s="220">
        <f>(F113-'Std Cst'!U113)/Marriott!F113</f>
        <v>0.47826260987153474</v>
      </c>
      <c r="J113" s="221"/>
    </row>
    <row r="114" spans="1:11" ht="20.25" customHeight="1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+'UK Prices'!D114</f>
        <v>Women's Performance Skort</v>
      </c>
      <c r="E114" s="214">
        <f>'UK Prices'!J114</f>
        <v>29.9</v>
      </c>
      <c r="F114" s="215">
        <f>+$E114*(1-$L$4)</f>
        <v>26.91</v>
      </c>
      <c r="G114" s="224">
        <f>$L$4</f>
        <v>0.1</v>
      </c>
      <c r="I114" s="220">
        <f>(F114-'Std Cst'!U114)/Marriott!F114</f>
        <v>0.65711050115967662</v>
      </c>
      <c r="J114" s="221"/>
    </row>
    <row r="115" spans="1:11" ht="20.25" customHeight="1" x14ac:dyDescent="0.3">
      <c r="A115" s="206" t="str">
        <f>'ITMA Form Data'!A115</f>
        <v>JUNIORS</v>
      </c>
      <c r="B115" s="206"/>
      <c r="C115" s="500"/>
      <c r="D115" s="29" t="str">
        <f>+'UK Prices'!D115</f>
        <v>Juniors</v>
      </c>
      <c r="E115" s="214"/>
      <c r="I115" s="220"/>
      <c r="J115" s="221"/>
    </row>
    <row r="116" spans="1:11" ht="20.25" hidden="1" customHeight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+'UK Prices'!D116</f>
        <v>FJ Junior FJ Chill-Out w/ Chest Piping 1/4 Zip</v>
      </c>
      <c r="E116" s="214">
        <f>'UK Prices'!J116</f>
        <v>0</v>
      </c>
      <c r="F116" s="215">
        <f t="shared" ref="F116:F124" si="13">+$E116*(1-$L$4)</f>
        <v>0</v>
      </c>
      <c r="G116" s="224">
        <f t="shared" ref="G116:G124" si="14">$L$4</f>
        <v>0.1</v>
      </c>
      <c r="I116" s="220" t="e">
        <f>(F116-'Std Cst'!U116)/Marriott!F116</f>
        <v>#DIV/0!</v>
      </c>
      <c r="J116" s="221"/>
    </row>
    <row r="117" spans="1:11" ht="20.25" customHeight="1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+'UK Prices'!D117</f>
        <v>FJ Junior FJ Solid Colour Chill-Out 1/4 zip</v>
      </c>
      <c r="E117" s="214">
        <f>'UK Prices'!J117</f>
        <v>22.1</v>
      </c>
      <c r="F117" s="215">
        <f t="shared" si="13"/>
        <v>19.89</v>
      </c>
      <c r="G117" s="224">
        <f t="shared" si="14"/>
        <v>0.1</v>
      </c>
      <c r="I117" s="220">
        <f>(F117-'Std Cst'!U117)/Marriott!F117</f>
        <v>0.39482716319065209</v>
      </c>
      <c r="J117" s="221"/>
    </row>
    <row r="118" spans="1:11" ht="20.25" hidden="1" customHeight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+'UK Prices'!D118</f>
        <v>FJ Junior Birdseye Colorblock Pique w/ Self Collar</v>
      </c>
      <c r="E118" s="214">
        <f>'UK Prices'!J118</f>
        <v>0</v>
      </c>
      <c r="F118" s="215">
        <f t="shared" si="13"/>
        <v>0</v>
      </c>
      <c r="G118" s="224">
        <f t="shared" si="14"/>
        <v>0.1</v>
      </c>
      <c r="I118" s="220" t="e">
        <f>(F118-'Std Cst'!U118)/Marriott!F118</f>
        <v>#DIV/0!</v>
      </c>
      <c r="J118" s="221"/>
      <c r="K118" s="214"/>
    </row>
    <row r="119" spans="1:11" ht="20.25" hidden="1" customHeight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+'UK Prices'!D119</f>
        <v>FJ Junior Smooth Pique Double Chest Stripe</v>
      </c>
      <c r="E119" s="214">
        <f>'UK Prices'!J119</f>
        <v>0</v>
      </c>
      <c r="F119" s="215">
        <f t="shared" si="13"/>
        <v>0</v>
      </c>
      <c r="G119" s="224">
        <f t="shared" si="14"/>
        <v>0.1</v>
      </c>
      <c r="I119" s="220" t="e">
        <f>(F119-'Std Cst'!U119)/Marriott!F119</f>
        <v>#DIV/0!</v>
      </c>
      <c r="J119" s="221"/>
      <c r="K119" s="214"/>
    </row>
    <row r="120" spans="1:11" ht="20.25" customHeight="1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+'UK Prices'!D120</f>
        <v>Junior Textured Chill-Out</v>
      </c>
      <c r="E120" s="214">
        <f>'UK Prices'!J120</f>
        <v>22.1</v>
      </c>
      <c r="F120" s="215">
        <f t="shared" si="13"/>
        <v>19.89</v>
      </c>
      <c r="G120" s="224">
        <f t="shared" si="14"/>
        <v>0.1</v>
      </c>
      <c r="I120" s="220">
        <f>(F120-'Std Cst'!U120)/Marriott!F120</f>
        <v>0.44142829701288117</v>
      </c>
      <c r="J120" s="221"/>
    </row>
    <row r="121" spans="1:11" ht="20.25" customHeight="1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+'UK Prices'!D121</f>
        <v>Junior Stretch Pique w/Painted Stripes</v>
      </c>
      <c r="E121" s="214">
        <f>'UK Prices'!J121</f>
        <v>19.5</v>
      </c>
      <c r="F121" s="215">
        <f t="shared" si="13"/>
        <v>17.55</v>
      </c>
      <c r="G121" s="224">
        <f t="shared" si="14"/>
        <v>0.1</v>
      </c>
      <c r="I121" s="220">
        <f>(F121-'Std Cst'!U121)/Marriott!F121</f>
        <v>0.40337070439139405</v>
      </c>
      <c r="J121" s="221"/>
    </row>
    <row r="122" spans="1:11" ht="20.25" customHeight="1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+'UK Prices'!D122</f>
        <v>Junior Smooth Pique w/Collar &amp; Sleeve Stripes</v>
      </c>
      <c r="E122" s="214">
        <f>'UK Prices'!J122</f>
        <v>17.5</v>
      </c>
      <c r="F122" s="215">
        <f t="shared" si="13"/>
        <v>15.75</v>
      </c>
      <c r="G122" s="224">
        <f t="shared" si="14"/>
        <v>0.1</v>
      </c>
      <c r="I122" s="220">
        <f>(F122-'Std Cst'!U122)/Marriott!F122</f>
        <v>0.36074176245210732</v>
      </c>
      <c r="J122" s="221"/>
    </row>
    <row r="123" spans="1:11" ht="20.25" customHeight="1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+'UK Prices'!D123</f>
        <v>FJ Junior Stretch Pique w/neck tape trim</v>
      </c>
      <c r="E123" s="214">
        <f>'UK Prices'!J123</f>
        <v>14.5</v>
      </c>
      <c r="F123" s="215">
        <f t="shared" si="13"/>
        <v>13.05</v>
      </c>
      <c r="G123" s="224">
        <f t="shared" si="14"/>
        <v>0.1</v>
      </c>
      <c r="I123" s="220">
        <f>(F123-'Std Cst'!U123)/Marriott!F123</f>
        <v>0.42568032765226593</v>
      </c>
      <c r="J123" s="221"/>
      <c r="K123" s="214"/>
    </row>
    <row r="124" spans="1:11" ht="20.25" customHeight="1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+'UK Prices'!D124</f>
        <v>FJ Junior Shorts</v>
      </c>
      <c r="E124" s="214">
        <f>'UK Prices'!J124</f>
        <v>17</v>
      </c>
      <c r="F124" s="215">
        <f t="shared" si="13"/>
        <v>15.3</v>
      </c>
      <c r="G124" s="224">
        <f t="shared" si="14"/>
        <v>0.1</v>
      </c>
      <c r="I124" s="220">
        <f>(F124-'Std Cst'!U124)/Marriott!F124</f>
        <v>0.42399170610773046</v>
      </c>
      <c r="J124" s="221"/>
      <c r="K124" s="214"/>
    </row>
    <row r="125" spans="1:11" ht="20.25" customHeight="1" x14ac:dyDescent="0.3">
      <c r="A125" s="180"/>
      <c r="B125" s="180"/>
      <c r="C125" s="180"/>
      <c r="D125" s="29"/>
    </row>
    <row r="126" spans="1:11" ht="20.25" customHeight="1" x14ac:dyDescent="0.3">
      <c r="A126" s="19"/>
      <c r="B126" s="19"/>
      <c r="C126" s="180"/>
      <c r="D126" s="29"/>
    </row>
    <row r="127" spans="1:11" ht="20.25" customHeight="1" x14ac:dyDescent="0.3">
      <c r="A127" s="180"/>
      <c r="B127" s="180"/>
      <c r="C127" s="180"/>
      <c r="D127" s="422"/>
    </row>
    <row r="128" spans="1:11" ht="20.25" customHeight="1" x14ac:dyDescent="0.3">
      <c r="A128" s="180"/>
      <c r="B128" s="180"/>
      <c r="C128" s="180"/>
      <c r="D128" s="21"/>
    </row>
    <row r="129" spans="1:4" ht="20.25" customHeight="1" x14ac:dyDescent="0.3">
      <c r="A129" s="180"/>
      <c r="B129" s="180"/>
      <c r="C129" s="180"/>
      <c r="D129" s="21"/>
    </row>
    <row r="130" spans="1:4" ht="20.25" customHeight="1" x14ac:dyDescent="0.3">
      <c r="A130" s="180"/>
      <c r="B130" s="180"/>
      <c r="C130" s="180"/>
      <c r="D130" s="21"/>
    </row>
    <row r="131" spans="1:4" ht="20.25" customHeight="1" x14ac:dyDescent="0.3">
      <c r="A131" s="180"/>
      <c r="B131" s="180"/>
      <c r="C131" s="180"/>
      <c r="D131" s="21"/>
    </row>
    <row r="132" spans="1:4" ht="20.25" customHeight="1" x14ac:dyDescent="0.3">
      <c r="A132" s="221"/>
      <c r="B132" s="221"/>
      <c r="C132" s="221"/>
      <c r="D132" s="212"/>
    </row>
    <row r="133" spans="1:4" ht="20.25" customHeight="1" x14ac:dyDescent="0.3">
      <c r="A133" s="221"/>
      <c r="B133" s="221"/>
      <c r="C133" s="221"/>
      <c r="D133" s="212"/>
    </row>
    <row r="134" spans="1:4" ht="20.25" customHeight="1" x14ac:dyDescent="0.3">
      <c r="A134" s="221"/>
      <c r="B134" s="221"/>
      <c r="C134" s="221"/>
      <c r="D134" s="212"/>
    </row>
    <row r="135" spans="1:4" ht="20.25" customHeight="1" x14ac:dyDescent="0.3">
      <c r="A135" s="221"/>
      <c r="B135" s="221"/>
      <c r="C135" s="221"/>
      <c r="D135" s="212"/>
    </row>
    <row r="136" spans="1:4" ht="20.25" customHeight="1" x14ac:dyDescent="0.3">
      <c r="A136" s="221"/>
      <c r="B136" s="221"/>
      <c r="C136" s="221"/>
      <c r="D136" s="212"/>
    </row>
    <row r="137" spans="1:4" ht="20.25" customHeight="1" x14ac:dyDescent="0.3">
      <c r="A137" s="221"/>
      <c r="B137" s="221"/>
      <c r="C137" s="221"/>
      <c r="D137" s="212"/>
    </row>
    <row r="138" spans="1:4" ht="20.25" customHeight="1" x14ac:dyDescent="0.3">
      <c r="A138" s="221"/>
      <c r="B138" s="221"/>
      <c r="C138" s="221"/>
      <c r="D138" s="212"/>
    </row>
    <row r="139" spans="1:4" ht="20.25" customHeight="1" x14ac:dyDescent="0.3">
      <c r="A139" s="221"/>
      <c r="B139" s="221"/>
      <c r="C139" s="221"/>
      <c r="D139" s="212"/>
    </row>
    <row r="140" spans="1:4" ht="20.25" customHeight="1" x14ac:dyDescent="0.3">
      <c r="A140" s="221"/>
      <c r="B140" s="221"/>
      <c r="C140" s="221"/>
      <c r="D140" s="212"/>
    </row>
    <row r="141" spans="1:4" ht="20.25" customHeight="1" x14ac:dyDescent="0.3">
      <c r="A141" s="221"/>
      <c r="B141" s="221"/>
      <c r="C141" s="221"/>
      <c r="D141" s="212"/>
    </row>
    <row r="142" spans="1:4" ht="20.25" customHeight="1" x14ac:dyDescent="0.3">
      <c r="A142" s="221"/>
      <c r="B142" s="221"/>
      <c r="C142" s="221"/>
      <c r="D142" s="212"/>
    </row>
    <row r="143" spans="1:4" ht="20.25" customHeight="1" x14ac:dyDescent="0.3">
      <c r="A143" s="221"/>
      <c r="B143" s="221"/>
      <c r="C143" s="221"/>
      <c r="D143" s="212"/>
    </row>
    <row r="144" spans="1:4" ht="20.25" customHeight="1" x14ac:dyDescent="0.3">
      <c r="A144" s="221"/>
      <c r="B144" s="221"/>
      <c r="C144" s="221"/>
      <c r="D144" s="212"/>
    </row>
    <row r="145" spans="1:4" ht="20.25" customHeight="1" x14ac:dyDescent="0.3">
      <c r="A145" s="221"/>
      <c r="B145" s="221"/>
      <c r="C145" s="221"/>
      <c r="D145" s="212"/>
    </row>
    <row r="146" spans="1:4" ht="20.25" customHeight="1" x14ac:dyDescent="0.3">
      <c r="A146" s="221"/>
      <c r="B146" s="221"/>
      <c r="C146" s="221"/>
      <c r="D146" s="212"/>
    </row>
    <row r="147" spans="1:4" ht="20.25" customHeight="1" x14ac:dyDescent="0.3">
      <c r="A147" s="221"/>
      <c r="B147" s="221"/>
      <c r="C147" s="221"/>
      <c r="D147" s="212"/>
    </row>
    <row r="148" spans="1:4" ht="20.25" customHeight="1" x14ac:dyDescent="0.3">
      <c r="A148" s="221"/>
      <c r="B148" s="221"/>
      <c r="C148" s="221"/>
      <c r="D148" s="212"/>
    </row>
    <row r="149" spans="1:4" ht="20.25" customHeight="1" x14ac:dyDescent="0.3">
      <c r="A149" s="221"/>
      <c r="B149" s="221"/>
      <c r="C149" s="221"/>
      <c r="D149" s="212"/>
    </row>
    <row r="150" spans="1:4" ht="20.25" customHeight="1" x14ac:dyDescent="0.3">
      <c r="A150" s="221"/>
      <c r="B150" s="221"/>
      <c r="C150" s="221"/>
      <c r="D150" s="212"/>
    </row>
    <row r="151" spans="1:4" ht="20.25" customHeight="1" x14ac:dyDescent="0.3">
      <c r="A151" s="221"/>
      <c r="B151" s="221"/>
      <c r="C151" s="221"/>
      <c r="D151" s="212"/>
    </row>
    <row r="152" spans="1:4" ht="20.25" customHeight="1" x14ac:dyDescent="0.3">
      <c r="A152" s="221"/>
      <c r="B152" s="221"/>
      <c r="C152" s="221"/>
      <c r="D152" s="212"/>
    </row>
    <row r="153" spans="1:4" ht="20.25" customHeight="1" x14ac:dyDescent="0.3">
      <c r="A153" s="221"/>
      <c r="B153" s="221"/>
      <c r="C153" s="221"/>
      <c r="D153" s="212"/>
    </row>
    <row r="154" spans="1:4" ht="20.25" customHeight="1" x14ac:dyDescent="0.3">
      <c r="A154" s="221"/>
      <c r="B154" s="221"/>
      <c r="C154" s="221"/>
      <c r="D154" s="212"/>
    </row>
    <row r="155" spans="1:4" ht="20.25" customHeight="1" x14ac:dyDescent="0.3">
      <c r="A155" s="221"/>
      <c r="B155" s="221"/>
      <c r="C155" s="221"/>
      <c r="D155" s="212"/>
    </row>
    <row r="156" spans="1:4" ht="20.25" customHeight="1" x14ac:dyDescent="0.3">
      <c r="A156" s="221"/>
      <c r="B156" s="221"/>
      <c r="C156" s="221"/>
      <c r="D156" s="212"/>
    </row>
    <row r="157" spans="1:4" ht="20.25" customHeight="1" x14ac:dyDescent="0.3">
      <c r="A157" s="221"/>
      <c r="B157" s="221"/>
      <c r="C157" s="221"/>
      <c r="D157" s="212"/>
    </row>
    <row r="158" spans="1:4" ht="20.25" customHeight="1" x14ac:dyDescent="0.3">
      <c r="A158" s="221"/>
      <c r="B158" s="221"/>
      <c r="C158" s="221"/>
      <c r="D158" s="212"/>
    </row>
    <row r="159" spans="1:4" ht="20.25" customHeight="1" x14ac:dyDescent="0.3">
      <c r="A159" s="221"/>
      <c r="B159" s="221"/>
      <c r="C159" s="221"/>
      <c r="D159" s="212"/>
    </row>
    <row r="160" spans="1:4" ht="20.25" customHeight="1" x14ac:dyDescent="0.3">
      <c r="A160" s="221"/>
      <c r="B160" s="221"/>
      <c r="C160" s="221"/>
      <c r="D160" s="212"/>
    </row>
    <row r="161" spans="1:4" ht="20.25" customHeight="1" x14ac:dyDescent="0.3">
      <c r="A161" s="221"/>
      <c r="B161" s="221"/>
      <c r="C161" s="221"/>
      <c r="D161" s="212"/>
    </row>
    <row r="162" spans="1:4" ht="20.25" customHeight="1" x14ac:dyDescent="0.3">
      <c r="A162" s="221"/>
      <c r="B162" s="221"/>
      <c r="C162" s="221"/>
      <c r="D162" s="212"/>
    </row>
    <row r="163" spans="1:4" ht="20.25" customHeight="1" x14ac:dyDescent="0.3">
      <c r="A163" s="221"/>
      <c r="B163" s="221"/>
      <c r="C163" s="221"/>
      <c r="D163" s="212"/>
    </row>
    <row r="164" spans="1:4" ht="20.25" customHeight="1" x14ac:dyDescent="0.3">
      <c r="A164" s="221"/>
      <c r="B164" s="221"/>
      <c r="C164" s="221"/>
      <c r="D164" s="212"/>
    </row>
    <row r="165" spans="1:4" ht="20.25" customHeight="1" x14ac:dyDescent="0.3">
      <c r="A165" s="221"/>
      <c r="B165" s="221"/>
      <c r="C165" s="221"/>
      <c r="D165" s="212"/>
    </row>
    <row r="166" spans="1:4" ht="20.25" customHeight="1" x14ac:dyDescent="0.3">
      <c r="A166" s="221"/>
      <c r="B166" s="221"/>
      <c r="C166" s="221"/>
      <c r="D166" s="212"/>
    </row>
    <row r="167" spans="1:4" ht="20.25" customHeight="1" x14ac:dyDescent="0.3">
      <c r="A167" s="221"/>
      <c r="B167" s="221"/>
      <c r="C167" s="221"/>
      <c r="D167" s="212"/>
    </row>
    <row r="168" spans="1:4" ht="20.25" customHeight="1" x14ac:dyDescent="0.3">
      <c r="A168" s="221"/>
      <c r="B168" s="221"/>
      <c r="C168" s="221"/>
      <c r="D168" s="212"/>
    </row>
    <row r="169" spans="1:4" ht="20.25" customHeight="1" x14ac:dyDescent="0.3">
      <c r="A169" s="221"/>
      <c r="B169" s="221"/>
      <c r="C169" s="221"/>
      <c r="D169" s="212"/>
    </row>
    <row r="170" spans="1:4" ht="20.25" customHeight="1" x14ac:dyDescent="0.3">
      <c r="A170" s="221"/>
      <c r="B170" s="221"/>
      <c r="C170" s="221"/>
      <c r="D170" s="212"/>
    </row>
    <row r="171" spans="1:4" ht="20.25" customHeight="1" x14ac:dyDescent="0.3">
      <c r="A171" s="221"/>
      <c r="B171" s="221"/>
      <c r="C171" s="221"/>
      <c r="D171" s="212"/>
    </row>
    <row r="172" spans="1:4" ht="20.25" customHeight="1" x14ac:dyDescent="0.3">
      <c r="A172" s="221"/>
      <c r="B172" s="221"/>
      <c r="C172" s="221"/>
      <c r="D172" s="212"/>
    </row>
    <row r="173" spans="1:4" ht="20.25" customHeight="1" x14ac:dyDescent="0.3">
      <c r="A173" s="221"/>
      <c r="B173" s="221"/>
      <c r="C173" s="221"/>
      <c r="D173" s="212"/>
    </row>
    <row r="174" spans="1:4" ht="20.25" customHeight="1" x14ac:dyDescent="0.3">
      <c r="A174" s="221"/>
      <c r="B174" s="221"/>
      <c r="C174" s="221"/>
      <c r="D174" s="212"/>
    </row>
    <row r="175" spans="1:4" ht="20.25" customHeight="1" x14ac:dyDescent="0.3">
      <c r="A175" s="221"/>
      <c r="B175" s="221"/>
      <c r="C175" s="221"/>
      <c r="D175" s="212"/>
    </row>
    <row r="176" spans="1:4" ht="20.25" customHeight="1" x14ac:dyDescent="0.3">
      <c r="A176" s="221"/>
      <c r="B176" s="221"/>
      <c r="C176" s="221"/>
      <c r="D176" s="212"/>
    </row>
    <row r="177" spans="1:4" ht="20.25" customHeight="1" x14ac:dyDescent="0.3">
      <c r="A177" s="221"/>
      <c r="B177" s="221"/>
      <c r="C177" s="221"/>
      <c r="D177" s="212"/>
    </row>
    <row r="178" spans="1:4" ht="20.25" customHeight="1" x14ac:dyDescent="0.3">
      <c r="A178" s="221"/>
      <c r="B178" s="221"/>
      <c r="C178" s="221"/>
      <c r="D178" s="212"/>
    </row>
    <row r="179" spans="1:4" ht="20.25" customHeight="1" x14ac:dyDescent="0.3">
      <c r="A179" s="221"/>
      <c r="B179" s="221"/>
      <c r="C179" s="221"/>
      <c r="D179" s="212"/>
    </row>
    <row r="180" spans="1:4" ht="20.25" customHeight="1" x14ac:dyDescent="0.3">
      <c r="A180" s="221"/>
      <c r="B180" s="221"/>
      <c r="C180" s="221"/>
      <c r="D180" s="212"/>
    </row>
    <row r="181" spans="1:4" ht="20.25" customHeight="1" x14ac:dyDescent="0.3">
      <c r="A181" s="221"/>
      <c r="B181" s="221"/>
      <c r="C181" s="221"/>
      <c r="D181" s="212"/>
    </row>
    <row r="182" spans="1:4" ht="20.25" customHeight="1" x14ac:dyDescent="0.3">
      <c r="A182" s="221"/>
      <c r="B182" s="221"/>
      <c r="C182" s="221"/>
      <c r="D182" s="212"/>
    </row>
    <row r="183" spans="1:4" ht="20.25" customHeight="1" x14ac:dyDescent="0.3">
      <c r="A183" s="221"/>
      <c r="B183" s="221"/>
      <c r="C183" s="221"/>
      <c r="D183" s="212"/>
    </row>
    <row r="184" spans="1:4" ht="20.25" customHeight="1" x14ac:dyDescent="0.3">
      <c r="A184" s="221"/>
      <c r="B184" s="221"/>
      <c r="C184" s="221"/>
      <c r="D184" s="212"/>
    </row>
    <row r="185" spans="1:4" ht="20.25" customHeight="1" x14ac:dyDescent="0.3">
      <c r="A185" s="221"/>
      <c r="B185" s="221"/>
      <c r="C185" s="221"/>
      <c r="D185" s="212"/>
    </row>
    <row r="186" spans="1:4" ht="20.25" customHeight="1" x14ac:dyDescent="0.3">
      <c r="A186" s="221"/>
      <c r="B186" s="221"/>
      <c r="C186" s="221"/>
      <c r="D186" s="212"/>
    </row>
    <row r="187" spans="1:4" ht="20.25" customHeight="1" x14ac:dyDescent="0.3">
      <c r="A187" s="221"/>
      <c r="B187" s="221"/>
      <c r="C187" s="221"/>
      <c r="D187" s="212"/>
    </row>
    <row r="188" spans="1:4" ht="20.25" customHeight="1" x14ac:dyDescent="0.3">
      <c r="A188" s="221"/>
      <c r="B188" s="221"/>
      <c r="C188" s="221"/>
      <c r="D188" s="212"/>
    </row>
    <row r="189" spans="1:4" ht="20.25" customHeight="1" x14ac:dyDescent="0.3">
      <c r="A189" s="221"/>
      <c r="B189" s="221"/>
      <c r="C189" s="221"/>
      <c r="D189" s="212"/>
    </row>
    <row r="190" spans="1:4" ht="20.25" customHeight="1" x14ac:dyDescent="0.3">
      <c r="A190" s="221"/>
      <c r="B190" s="221"/>
      <c r="C190" s="221"/>
      <c r="D190" s="212"/>
    </row>
    <row r="191" spans="1:4" ht="20.25" customHeight="1" x14ac:dyDescent="0.3">
      <c r="A191" s="221"/>
      <c r="B191" s="221"/>
      <c r="C191" s="221"/>
      <c r="D191" s="212"/>
    </row>
    <row r="192" spans="1:4" ht="20.25" customHeight="1" x14ac:dyDescent="0.3">
      <c r="A192" s="221"/>
      <c r="B192" s="221"/>
      <c r="C192" s="221"/>
      <c r="D192" s="212"/>
    </row>
    <row r="193" spans="1:4" ht="20.25" customHeight="1" x14ac:dyDescent="0.3">
      <c r="A193" s="221"/>
      <c r="B193" s="221"/>
      <c r="C193" s="221"/>
      <c r="D193" s="212"/>
    </row>
    <row r="194" spans="1:4" ht="20.25" customHeight="1" x14ac:dyDescent="0.3">
      <c r="A194" s="221"/>
      <c r="B194" s="221"/>
      <c r="C194" s="221"/>
      <c r="D194" s="212"/>
    </row>
    <row r="195" spans="1:4" ht="20.25" customHeight="1" x14ac:dyDescent="0.3">
      <c r="A195" s="221"/>
      <c r="B195" s="221"/>
      <c r="C195" s="221"/>
      <c r="D195" s="212"/>
    </row>
    <row r="196" spans="1:4" ht="20.25" customHeight="1" x14ac:dyDescent="0.3">
      <c r="A196" s="221"/>
      <c r="B196" s="221"/>
      <c r="C196" s="221"/>
      <c r="D196" s="212"/>
    </row>
    <row r="197" spans="1:4" ht="20.25" customHeight="1" x14ac:dyDescent="0.3">
      <c r="A197" s="221"/>
      <c r="B197" s="221"/>
      <c r="C197" s="221"/>
      <c r="D197" s="212"/>
    </row>
    <row r="198" spans="1:4" ht="20.25" customHeight="1" x14ac:dyDescent="0.3">
      <c r="A198" s="221"/>
      <c r="B198" s="221"/>
      <c r="C198" s="221"/>
      <c r="D198" s="212"/>
    </row>
    <row r="199" spans="1:4" ht="20.25" customHeight="1" x14ac:dyDescent="0.3">
      <c r="A199" s="221"/>
      <c r="B199" s="221"/>
      <c r="C199" s="221"/>
      <c r="D199" s="212"/>
    </row>
    <row r="200" spans="1:4" ht="20.25" customHeight="1" x14ac:dyDescent="0.3">
      <c r="A200" s="221"/>
      <c r="B200" s="221"/>
      <c r="C200" s="221"/>
      <c r="D200" s="212"/>
    </row>
    <row r="201" spans="1:4" ht="20.25" customHeight="1" x14ac:dyDescent="0.3">
      <c r="A201" s="221"/>
      <c r="B201" s="221"/>
      <c r="C201" s="221"/>
      <c r="D201" s="212"/>
    </row>
    <row r="202" spans="1:4" ht="20.25" customHeight="1" x14ac:dyDescent="0.3">
      <c r="A202" s="221"/>
      <c r="B202" s="221"/>
      <c r="C202" s="221"/>
      <c r="D202" s="212"/>
    </row>
    <row r="203" spans="1:4" ht="20.25" customHeight="1" x14ac:dyDescent="0.3">
      <c r="A203" s="221"/>
      <c r="B203" s="221"/>
      <c r="C203" s="221"/>
      <c r="D203" s="212"/>
    </row>
    <row r="204" spans="1:4" ht="20.25" customHeight="1" x14ac:dyDescent="0.3">
      <c r="A204" s="221"/>
      <c r="B204" s="221"/>
      <c r="C204" s="221"/>
      <c r="D204" s="212"/>
    </row>
    <row r="205" spans="1:4" ht="20.25" customHeight="1" x14ac:dyDescent="0.3">
      <c r="A205" s="221"/>
      <c r="B205" s="221"/>
      <c r="C205" s="221"/>
      <c r="D205" s="212"/>
    </row>
    <row r="206" spans="1:4" ht="20.25" customHeight="1" x14ac:dyDescent="0.3">
      <c r="A206" s="221"/>
      <c r="B206" s="221"/>
      <c r="C206" s="221"/>
      <c r="D206" s="212"/>
    </row>
    <row r="207" spans="1:4" ht="20.25" customHeight="1" x14ac:dyDescent="0.3">
      <c r="A207" s="221"/>
      <c r="B207" s="221"/>
      <c r="C207" s="221"/>
      <c r="D207" s="212"/>
    </row>
    <row r="208" spans="1:4" ht="20.25" customHeight="1" x14ac:dyDescent="0.3">
      <c r="A208" s="221"/>
      <c r="B208" s="221"/>
      <c r="C208" s="221"/>
      <c r="D208" s="212"/>
    </row>
    <row r="209" spans="1:4" ht="20.25" customHeight="1" x14ac:dyDescent="0.3">
      <c r="A209" s="221"/>
      <c r="B209" s="221"/>
      <c r="C209" s="221"/>
      <c r="D209" s="212"/>
    </row>
    <row r="210" spans="1:4" ht="20.25" customHeight="1" x14ac:dyDescent="0.3">
      <c r="A210" s="221"/>
      <c r="B210" s="221"/>
      <c r="C210" s="221"/>
      <c r="D210" s="212"/>
    </row>
    <row r="211" spans="1:4" ht="20.25" customHeight="1" x14ac:dyDescent="0.3">
      <c r="A211" s="221"/>
      <c r="B211" s="221"/>
      <c r="C211" s="221"/>
      <c r="D211" s="212"/>
    </row>
    <row r="212" spans="1:4" ht="20.25" customHeight="1" x14ac:dyDescent="0.3">
      <c r="A212" s="221"/>
      <c r="B212" s="221"/>
      <c r="C212" s="221"/>
      <c r="D212" s="212"/>
    </row>
    <row r="213" spans="1:4" ht="20.25" customHeight="1" x14ac:dyDescent="0.3">
      <c r="A213" s="221"/>
      <c r="B213" s="221"/>
      <c r="C213" s="221"/>
      <c r="D213" s="212"/>
    </row>
    <row r="214" spans="1:4" ht="20.25" customHeight="1" x14ac:dyDescent="0.3">
      <c r="A214" s="221"/>
      <c r="B214" s="221"/>
      <c r="C214" s="221"/>
      <c r="D214" s="212"/>
    </row>
    <row r="215" spans="1:4" ht="20.25" customHeight="1" x14ac:dyDescent="0.3">
      <c r="A215" s="221"/>
      <c r="B215" s="221"/>
      <c r="C215" s="221"/>
      <c r="D215" s="212"/>
    </row>
    <row r="216" spans="1:4" ht="20.25" customHeight="1" x14ac:dyDescent="0.3">
      <c r="A216" s="221"/>
      <c r="B216" s="221"/>
      <c r="C216" s="221"/>
      <c r="D216" s="212"/>
    </row>
    <row r="217" spans="1:4" ht="20.25" customHeight="1" x14ac:dyDescent="0.3">
      <c r="A217" s="221"/>
      <c r="B217" s="221"/>
      <c r="C217" s="221"/>
      <c r="D217" s="212"/>
    </row>
    <row r="218" spans="1:4" ht="20.25" customHeight="1" x14ac:dyDescent="0.3">
      <c r="A218" s="221"/>
      <c r="B218" s="221"/>
      <c r="C218" s="221"/>
      <c r="D218" s="212"/>
    </row>
    <row r="219" spans="1:4" ht="20.25" customHeight="1" x14ac:dyDescent="0.3">
      <c r="A219" s="221"/>
      <c r="B219" s="221"/>
      <c r="C219" s="221"/>
      <c r="D219" s="212"/>
    </row>
    <row r="220" spans="1:4" ht="20.25" customHeight="1" x14ac:dyDescent="0.3">
      <c r="A220" s="221"/>
      <c r="B220" s="221"/>
      <c r="C220" s="221"/>
      <c r="D220" s="212"/>
    </row>
    <row r="221" spans="1:4" ht="20.25" customHeight="1" x14ac:dyDescent="0.3">
      <c r="A221" s="221"/>
      <c r="B221" s="221"/>
      <c r="C221" s="221"/>
      <c r="D221" s="212"/>
    </row>
    <row r="222" spans="1:4" ht="20.25" customHeight="1" x14ac:dyDescent="0.3">
      <c r="A222" s="221"/>
      <c r="B222" s="221"/>
      <c r="C222" s="221"/>
      <c r="D222" s="212"/>
    </row>
    <row r="223" spans="1:4" ht="20.25" customHeight="1" x14ac:dyDescent="0.3">
      <c r="A223" s="221"/>
      <c r="B223" s="221"/>
      <c r="C223" s="221"/>
      <c r="D223" s="212"/>
    </row>
    <row r="224" spans="1:4" ht="20.25" customHeight="1" x14ac:dyDescent="0.3">
      <c r="A224" s="221"/>
      <c r="B224" s="221"/>
      <c r="C224" s="221"/>
      <c r="D224" s="212"/>
    </row>
    <row r="225" spans="1:4" ht="20.25" customHeight="1" x14ac:dyDescent="0.3">
      <c r="A225" s="221"/>
      <c r="B225" s="221"/>
      <c r="C225" s="221"/>
      <c r="D225" s="212"/>
    </row>
    <row r="226" spans="1:4" ht="20.25" customHeight="1" x14ac:dyDescent="0.3">
      <c r="A226" s="221"/>
      <c r="B226" s="221"/>
      <c r="C226" s="221"/>
      <c r="D226" s="212"/>
    </row>
    <row r="227" spans="1:4" ht="20.25" customHeight="1" x14ac:dyDescent="0.3">
      <c r="A227" s="221"/>
      <c r="B227" s="221"/>
      <c r="C227" s="221"/>
      <c r="D227" s="212"/>
    </row>
    <row r="228" spans="1:4" ht="20.25" customHeight="1" x14ac:dyDescent="0.3">
      <c r="A228" s="221"/>
      <c r="B228" s="221"/>
      <c r="C228" s="221"/>
      <c r="D228" s="212"/>
    </row>
    <row r="229" spans="1:4" ht="20.25" customHeight="1" x14ac:dyDescent="0.3">
      <c r="A229" s="221"/>
      <c r="B229" s="221"/>
      <c r="C229" s="221"/>
      <c r="D229" s="212"/>
    </row>
    <row r="230" spans="1:4" ht="20.25" customHeight="1" x14ac:dyDescent="0.3">
      <c r="A230" s="221"/>
      <c r="B230" s="221"/>
      <c r="C230" s="221"/>
      <c r="D230" s="212"/>
    </row>
    <row r="231" spans="1:4" ht="20.25" customHeight="1" x14ac:dyDescent="0.3">
      <c r="A231" s="221"/>
      <c r="B231" s="221"/>
      <c r="C231" s="221"/>
      <c r="D231" s="212"/>
    </row>
    <row r="232" spans="1:4" ht="20.25" customHeight="1" x14ac:dyDescent="0.3">
      <c r="A232" s="221"/>
      <c r="B232" s="221"/>
      <c r="C232" s="221"/>
      <c r="D232" s="212"/>
    </row>
    <row r="233" spans="1:4" ht="20.25" customHeight="1" x14ac:dyDescent="0.3">
      <c r="A233" s="221"/>
      <c r="B233" s="221"/>
      <c r="C233" s="221"/>
      <c r="D233" s="212"/>
    </row>
    <row r="234" spans="1:4" ht="20.25" customHeight="1" x14ac:dyDescent="0.3">
      <c r="A234" s="221"/>
      <c r="B234" s="221"/>
      <c r="C234" s="221"/>
      <c r="D234" s="212"/>
    </row>
    <row r="235" spans="1:4" ht="20.25" customHeight="1" x14ac:dyDescent="0.3">
      <c r="A235" s="221"/>
      <c r="B235" s="221"/>
      <c r="C235" s="221"/>
      <c r="D235" s="212"/>
    </row>
    <row r="236" spans="1:4" ht="20.25" customHeight="1" x14ac:dyDescent="0.3">
      <c r="A236" s="221"/>
      <c r="B236" s="221"/>
      <c r="C236" s="221"/>
      <c r="D236" s="212"/>
    </row>
    <row r="237" spans="1:4" ht="20.25" customHeight="1" x14ac:dyDescent="0.3">
      <c r="A237" s="221"/>
      <c r="B237" s="221"/>
      <c r="C237" s="221"/>
      <c r="D237" s="212"/>
    </row>
    <row r="238" spans="1:4" ht="20.25" customHeight="1" x14ac:dyDescent="0.3">
      <c r="A238" s="221"/>
      <c r="B238" s="221"/>
      <c r="C238" s="221"/>
      <c r="D238" s="212"/>
    </row>
    <row r="239" spans="1:4" ht="20.25" customHeight="1" x14ac:dyDescent="0.3">
      <c r="A239" s="221"/>
      <c r="B239" s="221"/>
      <c r="C239" s="221"/>
      <c r="D239" s="212"/>
    </row>
    <row r="240" spans="1:4" ht="20.25" customHeight="1" x14ac:dyDescent="0.3">
      <c r="A240" s="221"/>
      <c r="B240" s="221"/>
      <c r="C240" s="221"/>
      <c r="D240" s="212"/>
    </row>
    <row r="241" spans="1:4" ht="20.25" customHeight="1" x14ac:dyDescent="0.3">
      <c r="A241" s="221"/>
      <c r="B241" s="221"/>
      <c r="C241" s="221"/>
      <c r="D241" s="212"/>
    </row>
    <row r="242" spans="1:4" ht="20.25" customHeight="1" x14ac:dyDescent="0.3">
      <c r="A242" s="221"/>
      <c r="B242" s="221"/>
      <c r="C242" s="221"/>
      <c r="D242" s="212"/>
    </row>
    <row r="243" spans="1:4" ht="20.25" customHeight="1" x14ac:dyDescent="0.3">
      <c r="A243" s="221"/>
      <c r="B243" s="221"/>
      <c r="C243" s="221"/>
      <c r="D243" s="212"/>
    </row>
    <row r="244" spans="1:4" ht="20.25" customHeight="1" x14ac:dyDescent="0.3">
      <c r="A244" s="221"/>
      <c r="B244" s="221"/>
      <c r="C244" s="221"/>
      <c r="D244" s="212"/>
    </row>
    <row r="245" spans="1:4" ht="20.25" customHeight="1" x14ac:dyDescent="0.3">
      <c r="A245" s="221"/>
      <c r="B245" s="221"/>
      <c r="C245" s="221"/>
      <c r="D245" s="212"/>
    </row>
    <row r="246" spans="1:4" ht="20.25" customHeight="1" x14ac:dyDescent="0.3">
      <c r="A246" s="221"/>
      <c r="B246" s="221"/>
      <c r="C246" s="221"/>
      <c r="D246" s="212"/>
    </row>
    <row r="247" spans="1:4" ht="20.25" customHeight="1" x14ac:dyDescent="0.3">
      <c r="A247" s="221"/>
      <c r="B247" s="221"/>
      <c r="C247" s="221"/>
      <c r="D247" s="212"/>
    </row>
    <row r="248" spans="1:4" ht="20.25" customHeight="1" x14ac:dyDescent="0.3">
      <c r="A248" s="221"/>
      <c r="B248" s="221"/>
      <c r="C248" s="221"/>
      <c r="D248" s="212"/>
    </row>
    <row r="249" spans="1:4" ht="20.25" customHeight="1" x14ac:dyDescent="0.3">
      <c r="A249" s="221"/>
      <c r="B249" s="221"/>
      <c r="C249" s="221"/>
      <c r="D249" s="212"/>
    </row>
    <row r="250" spans="1:4" ht="20.25" customHeight="1" x14ac:dyDescent="0.3">
      <c r="A250" s="221"/>
      <c r="B250" s="221"/>
      <c r="C250" s="221"/>
      <c r="D250" s="212"/>
    </row>
    <row r="251" spans="1:4" ht="20.25" customHeight="1" x14ac:dyDescent="0.3">
      <c r="A251" s="221"/>
      <c r="B251" s="221"/>
      <c r="C251" s="221"/>
      <c r="D251" s="212"/>
    </row>
    <row r="252" spans="1:4" ht="20.25" customHeight="1" x14ac:dyDescent="0.3">
      <c r="A252" s="221"/>
      <c r="B252" s="221"/>
      <c r="C252" s="221"/>
      <c r="D252" s="212"/>
    </row>
    <row r="253" spans="1:4" ht="20.25" customHeight="1" x14ac:dyDescent="0.3">
      <c r="A253" s="221"/>
      <c r="B253" s="221"/>
      <c r="C253" s="221"/>
      <c r="D253" s="212"/>
    </row>
    <row r="254" spans="1:4" ht="20.25" customHeight="1" x14ac:dyDescent="0.3">
      <c r="A254" s="221"/>
      <c r="B254" s="221"/>
      <c r="C254" s="221"/>
      <c r="D254" s="212"/>
    </row>
    <row r="255" spans="1:4" ht="20.25" customHeight="1" x14ac:dyDescent="0.3">
      <c r="A255" s="221"/>
      <c r="B255" s="221"/>
      <c r="C255" s="221"/>
      <c r="D255" s="212"/>
    </row>
    <row r="256" spans="1:4" ht="20.25" customHeight="1" x14ac:dyDescent="0.3">
      <c r="A256" s="221"/>
      <c r="B256" s="221"/>
      <c r="C256" s="221"/>
      <c r="D256" s="212"/>
    </row>
    <row r="257" spans="1:4" ht="20.25" customHeight="1" x14ac:dyDescent="0.3">
      <c r="A257" s="221"/>
      <c r="B257" s="221"/>
      <c r="C257" s="221"/>
      <c r="D257" s="212"/>
    </row>
    <row r="258" spans="1:4" ht="20.25" customHeight="1" x14ac:dyDescent="0.3">
      <c r="A258" s="221"/>
      <c r="B258" s="221"/>
      <c r="C258" s="221"/>
      <c r="D258" s="212"/>
    </row>
    <row r="259" spans="1:4" ht="20.25" customHeight="1" x14ac:dyDescent="0.3">
      <c r="A259" s="221"/>
      <c r="B259" s="221"/>
      <c r="C259" s="221"/>
      <c r="D259" s="212"/>
    </row>
    <row r="260" spans="1:4" ht="20.25" customHeight="1" x14ac:dyDescent="0.3">
      <c r="A260" s="221"/>
      <c r="B260" s="221"/>
      <c r="C260" s="221"/>
      <c r="D260" s="212"/>
    </row>
    <row r="261" spans="1:4" ht="20.25" customHeight="1" x14ac:dyDescent="0.3">
      <c r="A261" s="221"/>
      <c r="B261" s="221"/>
      <c r="C261" s="221"/>
      <c r="D261" s="212"/>
    </row>
    <row r="262" spans="1:4" ht="20.25" customHeight="1" x14ac:dyDescent="0.3">
      <c r="A262" s="221"/>
      <c r="B262" s="221"/>
      <c r="C262" s="221"/>
      <c r="D262" s="212"/>
    </row>
    <row r="263" spans="1:4" ht="20.25" customHeight="1" x14ac:dyDescent="0.3">
      <c r="A263" s="221"/>
      <c r="B263" s="221"/>
      <c r="C263" s="221"/>
      <c r="D263" s="212"/>
    </row>
    <row r="264" spans="1:4" ht="20.25" customHeight="1" x14ac:dyDescent="0.3">
      <c r="A264" s="221"/>
      <c r="B264" s="221"/>
      <c r="C264" s="221"/>
      <c r="D264" s="212"/>
    </row>
    <row r="265" spans="1:4" ht="20.25" customHeight="1" x14ac:dyDescent="0.3">
      <c r="A265" s="221"/>
      <c r="B265" s="221"/>
      <c r="C265" s="221"/>
      <c r="D265" s="212"/>
    </row>
    <row r="266" spans="1:4" ht="20.25" customHeight="1" x14ac:dyDescent="0.3">
      <c r="A266" s="221"/>
      <c r="B266" s="221"/>
      <c r="C266" s="221"/>
      <c r="D266" s="212"/>
    </row>
    <row r="267" spans="1:4" ht="20.25" customHeight="1" x14ac:dyDescent="0.3">
      <c r="A267" s="221"/>
      <c r="B267" s="221"/>
      <c r="C267" s="221"/>
      <c r="D267" s="212"/>
    </row>
    <row r="268" spans="1:4" ht="20.25" customHeight="1" x14ac:dyDescent="0.3">
      <c r="A268" s="221"/>
      <c r="B268" s="221"/>
      <c r="C268" s="221"/>
      <c r="D268" s="212"/>
    </row>
    <row r="269" spans="1:4" ht="20.25" customHeight="1" x14ac:dyDescent="0.3">
      <c r="A269" s="221"/>
      <c r="B269" s="221"/>
      <c r="C269" s="221"/>
      <c r="D269" s="212"/>
    </row>
    <row r="270" spans="1:4" ht="20.25" customHeight="1" x14ac:dyDescent="0.3">
      <c r="A270" s="221"/>
      <c r="B270" s="221"/>
      <c r="C270" s="221"/>
      <c r="D270" s="212"/>
    </row>
    <row r="271" spans="1:4" ht="20.25" customHeight="1" x14ac:dyDescent="0.3">
      <c r="A271" s="221"/>
      <c r="B271" s="221"/>
      <c r="C271" s="221"/>
      <c r="D271" s="212"/>
    </row>
    <row r="272" spans="1:4" ht="20.25" customHeight="1" x14ac:dyDescent="0.3">
      <c r="A272" s="221"/>
      <c r="B272" s="221"/>
      <c r="C272" s="221"/>
      <c r="D272" s="212"/>
    </row>
    <row r="273" spans="1:4" ht="20.25" customHeight="1" x14ac:dyDescent="0.3">
      <c r="A273" s="221"/>
      <c r="B273" s="221"/>
      <c r="C273" s="221"/>
      <c r="D273" s="212"/>
    </row>
    <row r="274" spans="1:4" ht="20.25" customHeight="1" x14ac:dyDescent="0.3">
      <c r="A274" s="221"/>
      <c r="B274" s="221"/>
      <c r="C274" s="221"/>
      <c r="D274" s="212"/>
    </row>
    <row r="275" spans="1:4" ht="20.25" customHeight="1" x14ac:dyDescent="0.3">
      <c r="A275" s="221"/>
      <c r="B275" s="221"/>
      <c r="C275" s="221"/>
      <c r="D275" s="212"/>
    </row>
    <row r="276" spans="1:4" ht="20.25" customHeight="1" x14ac:dyDescent="0.3">
      <c r="A276" s="221"/>
      <c r="B276" s="221"/>
      <c r="C276" s="221"/>
      <c r="D276" s="212"/>
    </row>
    <row r="277" spans="1:4" ht="20.25" customHeight="1" x14ac:dyDescent="0.3">
      <c r="A277" s="221"/>
      <c r="B277" s="221"/>
      <c r="C277" s="221"/>
      <c r="D277" s="212"/>
    </row>
    <row r="278" spans="1:4" ht="20.25" customHeight="1" x14ac:dyDescent="0.3">
      <c r="A278" s="221"/>
      <c r="B278" s="221"/>
      <c r="C278" s="221"/>
      <c r="D278" s="212"/>
    </row>
    <row r="279" spans="1:4" ht="20.25" customHeight="1" x14ac:dyDescent="0.3">
      <c r="A279" s="221"/>
      <c r="B279" s="221"/>
      <c r="C279" s="221"/>
      <c r="D279" s="212"/>
    </row>
    <row r="280" spans="1:4" ht="20.25" customHeight="1" x14ac:dyDescent="0.3">
      <c r="A280" s="221"/>
      <c r="B280" s="221"/>
      <c r="C280" s="221"/>
      <c r="D280" s="212"/>
    </row>
    <row r="281" spans="1:4" ht="20.25" customHeight="1" x14ac:dyDescent="0.3">
      <c r="A281" s="221"/>
      <c r="B281" s="221"/>
      <c r="C281" s="221"/>
      <c r="D281" s="212"/>
    </row>
    <row r="282" spans="1:4" ht="20.25" customHeight="1" x14ac:dyDescent="0.3">
      <c r="A282" s="221"/>
      <c r="B282" s="221"/>
      <c r="C282" s="221"/>
      <c r="D282" s="212"/>
    </row>
    <row r="283" spans="1:4" ht="20.25" customHeight="1" x14ac:dyDescent="0.3">
      <c r="A283" s="221"/>
      <c r="B283" s="221"/>
      <c r="C283" s="221"/>
      <c r="D283" s="212"/>
    </row>
    <row r="284" spans="1:4" ht="20.25" customHeight="1" x14ac:dyDescent="0.3">
      <c r="A284" s="221"/>
      <c r="B284" s="221"/>
      <c r="C284" s="221"/>
      <c r="D284" s="212"/>
    </row>
    <row r="285" spans="1:4" ht="20.25" customHeight="1" x14ac:dyDescent="0.3">
      <c r="A285" s="221"/>
      <c r="B285" s="221"/>
      <c r="C285" s="221"/>
      <c r="D285" s="212"/>
    </row>
    <row r="286" spans="1:4" ht="20.25" customHeight="1" x14ac:dyDescent="0.3">
      <c r="A286" s="221"/>
      <c r="B286" s="221"/>
      <c r="C286" s="221"/>
      <c r="D286" s="212"/>
    </row>
    <row r="287" spans="1:4" ht="20.25" customHeight="1" x14ac:dyDescent="0.3">
      <c r="A287" s="221"/>
      <c r="B287" s="221"/>
      <c r="C287" s="221"/>
      <c r="D287" s="212"/>
    </row>
    <row r="288" spans="1:4" ht="20.25" customHeight="1" x14ac:dyDescent="0.3">
      <c r="A288" s="221"/>
      <c r="B288" s="221"/>
      <c r="C288" s="221"/>
      <c r="D288" s="212"/>
    </row>
    <row r="289" spans="1:4" ht="20.25" customHeight="1" x14ac:dyDescent="0.3">
      <c r="A289" s="221"/>
      <c r="B289" s="221"/>
      <c r="C289" s="221"/>
      <c r="D289" s="212"/>
    </row>
    <row r="290" spans="1:4" ht="20.25" customHeight="1" x14ac:dyDescent="0.3">
      <c r="A290" s="221"/>
      <c r="B290" s="221"/>
      <c r="C290" s="221"/>
      <c r="D290" s="212"/>
    </row>
    <row r="291" spans="1:4" ht="20.25" customHeight="1" x14ac:dyDescent="0.3">
      <c r="A291" s="221"/>
      <c r="B291" s="221"/>
      <c r="C291" s="221"/>
      <c r="D291" s="212"/>
    </row>
    <row r="292" spans="1:4" ht="20.25" customHeight="1" x14ac:dyDescent="0.3">
      <c r="A292" s="221"/>
      <c r="B292" s="221"/>
      <c r="C292" s="221"/>
      <c r="D292" s="212"/>
    </row>
    <row r="293" spans="1:4" ht="20.25" customHeight="1" x14ac:dyDescent="0.3">
      <c r="A293" s="221"/>
      <c r="B293" s="221"/>
      <c r="C293" s="221"/>
      <c r="D293" s="212"/>
    </row>
    <row r="294" spans="1:4" ht="20.25" customHeight="1" x14ac:dyDescent="0.3">
      <c r="A294" s="221"/>
      <c r="B294" s="221"/>
      <c r="C294" s="221"/>
      <c r="D294" s="212"/>
    </row>
    <row r="295" spans="1:4" ht="20.25" customHeight="1" x14ac:dyDescent="0.3">
      <c r="A295" s="221"/>
      <c r="B295" s="221"/>
      <c r="C295" s="221"/>
      <c r="D295" s="212"/>
    </row>
    <row r="296" spans="1:4" ht="20.25" customHeight="1" x14ac:dyDescent="0.3">
      <c r="A296" s="221"/>
      <c r="B296" s="221"/>
      <c r="C296" s="221"/>
      <c r="D296" s="212"/>
    </row>
    <row r="297" spans="1:4" ht="20.25" customHeight="1" x14ac:dyDescent="0.3">
      <c r="A297" s="221"/>
      <c r="B297" s="221"/>
      <c r="C297" s="221"/>
      <c r="D297" s="212"/>
    </row>
    <row r="298" spans="1:4" ht="20.25" customHeight="1" x14ac:dyDescent="0.3">
      <c r="A298" s="221"/>
      <c r="B298" s="221"/>
      <c r="C298" s="221"/>
      <c r="D298" s="212"/>
    </row>
    <row r="299" spans="1:4" ht="20.25" customHeight="1" x14ac:dyDescent="0.3">
      <c r="A299" s="221"/>
      <c r="B299" s="221"/>
      <c r="C299" s="221"/>
      <c r="D299" s="212"/>
    </row>
    <row r="300" spans="1:4" ht="20.25" customHeight="1" x14ac:dyDescent="0.3">
      <c r="A300" s="221"/>
      <c r="B300" s="221"/>
      <c r="C300" s="221"/>
      <c r="D300" s="212"/>
    </row>
    <row r="301" spans="1:4" ht="20.25" customHeight="1" x14ac:dyDescent="0.3">
      <c r="A301" s="221"/>
      <c r="B301" s="221"/>
      <c r="C301" s="221"/>
      <c r="D301" s="212"/>
    </row>
    <row r="302" spans="1:4" ht="20.25" customHeight="1" x14ac:dyDescent="0.3">
      <c r="A302" s="221"/>
      <c r="B302" s="221"/>
      <c r="C302" s="221"/>
      <c r="D302" s="212"/>
    </row>
    <row r="303" spans="1:4" ht="20.25" customHeight="1" x14ac:dyDescent="0.3">
      <c r="A303" s="221"/>
      <c r="B303" s="221"/>
      <c r="C303" s="221"/>
      <c r="D303" s="212"/>
    </row>
    <row r="304" spans="1:4" ht="20.25" customHeight="1" x14ac:dyDescent="0.3">
      <c r="A304" s="221"/>
      <c r="B304" s="221"/>
      <c r="C304" s="221"/>
      <c r="D304" s="212"/>
    </row>
    <row r="305" spans="1:4" ht="20.25" customHeight="1" x14ac:dyDescent="0.3">
      <c r="A305" s="221"/>
      <c r="B305" s="221"/>
      <c r="C305" s="221"/>
      <c r="D305" s="212"/>
    </row>
    <row r="306" spans="1:4" ht="20.25" customHeight="1" x14ac:dyDescent="0.3">
      <c r="A306" s="221"/>
      <c r="B306" s="221"/>
      <c r="C306" s="221"/>
      <c r="D306" s="212"/>
    </row>
    <row r="307" spans="1:4" ht="20.25" customHeight="1" x14ac:dyDescent="0.3">
      <c r="A307" s="221"/>
      <c r="B307" s="221"/>
      <c r="C307" s="221"/>
      <c r="D307" s="212"/>
    </row>
    <row r="308" spans="1:4" ht="20.25" customHeight="1" x14ac:dyDescent="0.3">
      <c r="A308" s="221"/>
      <c r="B308" s="221"/>
      <c r="C308" s="221"/>
      <c r="D308" s="212"/>
    </row>
    <row r="309" spans="1:4" ht="20.25" customHeight="1" x14ac:dyDescent="0.3">
      <c r="A309" s="221"/>
      <c r="B309" s="221"/>
      <c r="C309" s="221"/>
      <c r="D309" s="212"/>
    </row>
    <row r="310" spans="1:4" ht="20.25" customHeight="1" x14ac:dyDescent="0.3">
      <c r="A310" s="221"/>
      <c r="B310" s="221"/>
      <c r="C310" s="221"/>
      <c r="D310" s="212"/>
    </row>
    <row r="311" spans="1:4" ht="20.25" customHeight="1" x14ac:dyDescent="0.3">
      <c r="A311" s="221"/>
      <c r="B311" s="221"/>
      <c r="C311" s="221"/>
      <c r="D311" s="212"/>
    </row>
    <row r="312" spans="1:4" ht="20.25" customHeight="1" x14ac:dyDescent="0.3">
      <c r="A312" s="221"/>
      <c r="B312" s="221"/>
      <c r="C312" s="221"/>
      <c r="D312" s="212"/>
    </row>
    <row r="313" spans="1:4" ht="20.25" customHeight="1" x14ac:dyDescent="0.3">
      <c r="A313" s="221"/>
      <c r="B313" s="221"/>
      <c r="C313" s="221"/>
      <c r="D313" s="212"/>
    </row>
    <row r="314" spans="1:4" ht="20.25" customHeight="1" x14ac:dyDescent="0.3">
      <c r="A314" s="221"/>
      <c r="B314" s="221"/>
      <c r="C314" s="221"/>
      <c r="D314" s="212"/>
    </row>
    <row r="315" spans="1:4" ht="20.25" customHeight="1" x14ac:dyDescent="0.3">
      <c r="A315" s="221"/>
      <c r="B315" s="221"/>
      <c r="C315" s="221"/>
      <c r="D315" s="212"/>
    </row>
    <row r="316" spans="1:4" ht="20.25" customHeight="1" x14ac:dyDescent="0.3">
      <c r="A316" s="221"/>
      <c r="B316" s="221"/>
      <c r="C316" s="221"/>
      <c r="D316" s="212"/>
    </row>
    <row r="317" spans="1:4" ht="20.25" customHeight="1" x14ac:dyDescent="0.3">
      <c r="A317" s="221"/>
      <c r="B317" s="221"/>
      <c r="C317" s="221"/>
      <c r="D317" s="212"/>
    </row>
    <row r="318" spans="1:4" ht="20.25" customHeight="1" x14ac:dyDescent="0.3">
      <c r="A318" s="221"/>
      <c r="B318" s="221"/>
      <c r="C318" s="221"/>
      <c r="D318" s="212"/>
    </row>
    <row r="319" spans="1:4" ht="20.25" customHeight="1" x14ac:dyDescent="0.3">
      <c r="A319" s="221"/>
      <c r="B319" s="221"/>
      <c r="C319" s="221"/>
      <c r="D319" s="212"/>
    </row>
    <row r="320" spans="1:4" ht="20.25" customHeight="1" x14ac:dyDescent="0.3">
      <c r="A320" s="221"/>
      <c r="B320" s="221"/>
      <c r="C320" s="221"/>
      <c r="D320" s="212"/>
    </row>
    <row r="321" spans="1:4" ht="20.25" customHeight="1" x14ac:dyDescent="0.3">
      <c r="A321" s="221"/>
      <c r="B321" s="221"/>
      <c r="C321" s="221"/>
      <c r="D321" s="212"/>
    </row>
    <row r="322" spans="1:4" ht="20.25" customHeight="1" x14ac:dyDescent="0.3">
      <c r="A322" s="221"/>
      <c r="B322" s="221"/>
      <c r="C322" s="221"/>
      <c r="D322" s="212"/>
    </row>
    <row r="323" spans="1:4" ht="20.25" customHeight="1" x14ac:dyDescent="0.3">
      <c r="A323" s="221"/>
      <c r="B323" s="221"/>
      <c r="C323" s="221"/>
      <c r="D323" s="212"/>
    </row>
    <row r="324" spans="1:4" ht="20.25" customHeight="1" x14ac:dyDescent="0.3">
      <c r="A324" s="221"/>
      <c r="B324" s="221"/>
      <c r="C324" s="221"/>
      <c r="D324" s="212"/>
    </row>
    <row r="325" spans="1:4" ht="20.25" customHeight="1" x14ac:dyDescent="0.3">
      <c r="A325" s="221"/>
      <c r="B325" s="221"/>
      <c r="C325" s="221"/>
      <c r="D325" s="212"/>
    </row>
    <row r="326" spans="1:4" ht="20.25" customHeight="1" x14ac:dyDescent="0.3">
      <c r="A326" s="221"/>
      <c r="B326" s="221"/>
      <c r="C326" s="221"/>
      <c r="D326" s="212"/>
    </row>
    <row r="327" spans="1:4" ht="20.25" customHeight="1" x14ac:dyDescent="0.3">
      <c r="A327" s="221"/>
      <c r="B327" s="221"/>
      <c r="C327" s="221"/>
      <c r="D327" s="212"/>
    </row>
    <row r="328" spans="1:4" ht="20.25" customHeight="1" x14ac:dyDescent="0.3">
      <c r="A328" s="221"/>
      <c r="B328" s="221"/>
      <c r="C328" s="221"/>
      <c r="D328" s="212"/>
    </row>
    <row r="329" spans="1:4" ht="20.25" customHeight="1" x14ac:dyDescent="0.3">
      <c r="A329" s="221"/>
      <c r="B329" s="221"/>
      <c r="C329" s="221"/>
      <c r="D329" s="212"/>
    </row>
    <row r="330" spans="1:4" ht="20.25" customHeight="1" x14ac:dyDescent="0.3">
      <c r="A330" s="221"/>
      <c r="B330" s="221"/>
      <c r="C330" s="221"/>
      <c r="D330" s="212"/>
    </row>
    <row r="331" spans="1:4" ht="20.25" customHeight="1" x14ac:dyDescent="0.3">
      <c r="A331" s="221"/>
      <c r="B331" s="221"/>
      <c r="C331" s="221"/>
      <c r="D331" s="212"/>
    </row>
    <row r="332" spans="1:4" ht="20.25" customHeight="1" x14ac:dyDescent="0.3">
      <c r="A332" s="221"/>
      <c r="B332" s="221"/>
      <c r="C332" s="221"/>
      <c r="D332" s="212"/>
    </row>
    <row r="333" spans="1:4" ht="20.25" customHeight="1" x14ac:dyDescent="0.3">
      <c r="A333" s="221"/>
      <c r="B333" s="221"/>
      <c r="C333" s="221"/>
      <c r="D333" s="212"/>
    </row>
    <row r="334" spans="1:4" ht="20.25" customHeight="1" x14ac:dyDescent="0.3">
      <c r="A334" s="221"/>
      <c r="B334" s="221"/>
      <c r="C334" s="221"/>
      <c r="D334" s="212"/>
    </row>
    <row r="335" spans="1:4" ht="20.25" customHeight="1" x14ac:dyDescent="0.3">
      <c r="A335" s="221"/>
      <c r="B335" s="221"/>
      <c r="C335" s="221"/>
      <c r="D335" s="212"/>
    </row>
    <row r="336" spans="1:4" ht="20.25" customHeight="1" x14ac:dyDescent="0.3">
      <c r="A336" s="221"/>
      <c r="B336" s="221"/>
      <c r="C336" s="221"/>
      <c r="D336" s="212"/>
    </row>
    <row r="337" spans="1:4" ht="20.25" customHeight="1" x14ac:dyDescent="0.3">
      <c r="A337" s="221"/>
      <c r="B337" s="221"/>
      <c r="C337" s="221"/>
      <c r="D337" s="212"/>
    </row>
    <row r="338" spans="1:4" ht="20.25" customHeight="1" x14ac:dyDescent="0.3">
      <c r="A338" s="221"/>
      <c r="B338" s="221"/>
      <c r="C338" s="221"/>
      <c r="D338" s="212"/>
    </row>
    <row r="339" spans="1:4" ht="20.25" customHeight="1" x14ac:dyDescent="0.3">
      <c r="A339" s="221"/>
      <c r="B339" s="221"/>
      <c r="C339" s="221"/>
      <c r="D339" s="212"/>
    </row>
    <row r="340" spans="1:4" ht="20.25" customHeight="1" x14ac:dyDescent="0.3">
      <c r="A340" s="221"/>
      <c r="B340" s="221"/>
      <c r="C340" s="221"/>
      <c r="D340" s="212"/>
    </row>
    <row r="341" spans="1:4" ht="20.25" customHeight="1" x14ac:dyDescent="0.3">
      <c r="A341" s="221"/>
      <c r="B341" s="221"/>
      <c r="C341" s="221"/>
      <c r="D341" s="212"/>
    </row>
    <row r="342" spans="1:4" ht="20.25" customHeight="1" x14ac:dyDescent="0.3">
      <c r="A342" s="221"/>
      <c r="B342" s="221"/>
      <c r="C342" s="221"/>
      <c r="D342" s="212"/>
    </row>
    <row r="343" spans="1:4" ht="20.25" customHeight="1" x14ac:dyDescent="0.3">
      <c r="A343" s="221"/>
      <c r="B343" s="221"/>
      <c r="C343" s="221"/>
      <c r="D343" s="212"/>
    </row>
    <row r="344" spans="1:4" ht="20.25" customHeight="1" x14ac:dyDescent="0.3">
      <c r="A344" s="221"/>
      <c r="B344" s="221"/>
      <c r="C344" s="221"/>
      <c r="D344" s="212"/>
    </row>
    <row r="345" spans="1:4" ht="20.25" customHeight="1" x14ac:dyDescent="0.3">
      <c r="A345" s="221"/>
      <c r="B345" s="221"/>
      <c r="C345" s="221"/>
      <c r="D345" s="212"/>
    </row>
    <row r="346" spans="1:4" ht="20.25" customHeight="1" x14ac:dyDescent="0.3">
      <c r="A346" s="221"/>
      <c r="B346" s="221"/>
      <c r="C346" s="221"/>
      <c r="D346" s="212"/>
    </row>
    <row r="347" spans="1:4" ht="20.25" customHeight="1" x14ac:dyDescent="0.3">
      <c r="A347" s="221"/>
      <c r="B347" s="221"/>
      <c r="C347" s="221"/>
      <c r="D347" s="212"/>
    </row>
    <row r="348" spans="1:4" ht="20.25" customHeight="1" x14ac:dyDescent="0.3">
      <c r="A348" s="221"/>
      <c r="B348" s="221"/>
      <c r="C348" s="221"/>
      <c r="D348" s="212"/>
    </row>
    <row r="349" spans="1:4" ht="20.25" customHeight="1" x14ac:dyDescent="0.3">
      <c r="A349" s="221"/>
      <c r="B349" s="221"/>
      <c r="C349" s="221"/>
      <c r="D349" s="212"/>
    </row>
    <row r="350" spans="1:4" ht="20.25" customHeight="1" x14ac:dyDescent="0.3">
      <c r="A350" s="221"/>
      <c r="B350" s="221"/>
      <c r="C350" s="221"/>
      <c r="D350" s="212"/>
    </row>
    <row r="351" spans="1:4" ht="20.25" customHeight="1" x14ac:dyDescent="0.3">
      <c r="A351" s="221"/>
      <c r="B351" s="221"/>
      <c r="C351" s="221"/>
      <c r="D351" s="212"/>
    </row>
    <row r="352" spans="1:4" ht="20.25" customHeight="1" x14ac:dyDescent="0.3">
      <c r="A352" s="221"/>
      <c r="B352" s="221"/>
      <c r="C352" s="221"/>
      <c r="D352" s="212"/>
    </row>
    <row r="353" spans="1:4" ht="20.25" customHeight="1" x14ac:dyDescent="0.3">
      <c r="A353" s="221"/>
      <c r="B353" s="221"/>
      <c r="C353" s="221"/>
      <c r="D353" s="212"/>
    </row>
    <row r="354" spans="1:4" ht="20.25" customHeight="1" x14ac:dyDescent="0.3">
      <c r="A354" s="221"/>
      <c r="B354" s="221"/>
      <c r="C354" s="221"/>
      <c r="D354" s="212"/>
    </row>
    <row r="355" spans="1:4" ht="20.25" customHeight="1" x14ac:dyDescent="0.3">
      <c r="A355" s="221"/>
      <c r="B355" s="221"/>
      <c r="C355" s="221"/>
      <c r="D355" s="212"/>
    </row>
    <row r="356" spans="1:4" ht="20.25" customHeight="1" x14ac:dyDescent="0.3">
      <c r="A356" s="221"/>
      <c r="B356" s="221"/>
      <c r="C356" s="221"/>
      <c r="D356" s="212"/>
    </row>
    <row r="357" spans="1:4" ht="20.25" customHeight="1" x14ac:dyDescent="0.3">
      <c r="A357" s="221"/>
      <c r="B357" s="221"/>
      <c r="C357" s="221"/>
      <c r="D357" s="212"/>
    </row>
    <row r="358" spans="1:4" ht="20.25" customHeight="1" x14ac:dyDescent="0.3">
      <c r="A358" s="221"/>
      <c r="B358" s="221"/>
      <c r="C358" s="221"/>
      <c r="D358" s="212"/>
    </row>
    <row r="359" spans="1:4" ht="20.25" customHeight="1" x14ac:dyDescent="0.3">
      <c r="A359" s="221"/>
      <c r="B359" s="221"/>
      <c r="C359" s="221"/>
      <c r="D359" s="212"/>
    </row>
    <row r="360" spans="1:4" ht="20.25" customHeight="1" x14ac:dyDescent="0.3">
      <c r="A360" s="221"/>
      <c r="B360" s="221"/>
      <c r="C360" s="221"/>
      <c r="D360" s="212"/>
    </row>
    <row r="361" spans="1:4" ht="20.25" customHeight="1" x14ac:dyDescent="0.3">
      <c r="A361" s="221"/>
      <c r="B361" s="221"/>
      <c r="C361" s="221"/>
      <c r="D361" s="212"/>
    </row>
    <row r="362" spans="1:4" ht="20.25" customHeight="1" x14ac:dyDescent="0.3">
      <c r="A362" s="221"/>
      <c r="B362" s="221"/>
      <c r="C362" s="221"/>
      <c r="D362" s="212"/>
    </row>
    <row r="363" spans="1:4" ht="20.25" customHeight="1" x14ac:dyDescent="0.3">
      <c r="A363" s="221"/>
      <c r="B363" s="221"/>
      <c r="C363" s="221"/>
      <c r="D363" s="212"/>
    </row>
    <row r="364" spans="1:4" ht="20.25" customHeight="1" x14ac:dyDescent="0.3">
      <c r="A364" s="221"/>
      <c r="B364" s="221"/>
      <c r="C364" s="221"/>
      <c r="D364" s="212"/>
    </row>
    <row r="365" spans="1:4" ht="20.25" customHeight="1" x14ac:dyDescent="0.3">
      <c r="A365" s="221"/>
      <c r="B365" s="221"/>
      <c r="C365" s="221"/>
      <c r="D365" s="212"/>
    </row>
    <row r="366" spans="1:4" ht="20.25" customHeight="1" x14ac:dyDescent="0.3">
      <c r="A366" s="221"/>
      <c r="B366" s="221"/>
      <c r="C366" s="221"/>
      <c r="D366" s="212"/>
    </row>
    <row r="367" spans="1:4" ht="20.25" customHeight="1" x14ac:dyDescent="0.3">
      <c r="A367" s="221"/>
      <c r="B367" s="221"/>
      <c r="C367" s="221"/>
      <c r="D367" s="212"/>
    </row>
    <row r="368" spans="1:4" ht="20.25" customHeight="1" x14ac:dyDescent="0.3">
      <c r="A368" s="221"/>
      <c r="B368" s="221"/>
      <c r="C368" s="221"/>
      <c r="D368" s="212"/>
    </row>
    <row r="369" spans="1:4" ht="20.25" customHeight="1" x14ac:dyDescent="0.3">
      <c r="A369" s="221"/>
      <c r="B369" s="221"/>
      <c r="C369" s="221"/>
      <c r="D369" s="212"/>
    </row>
    <row r="370" spans="1:4" ht="20.25" customHeight="1" x14ac:dyDescent="0.3">
      <c r="A370" s="221"/>
      <c r="B370" s="221"/>
      <c r="C370" s="221"/>
      <c r="D370" s="212"/>
    </row>
    <row r="371" spans="1:4" ht="20.25" customHeight="1" x14ac:dyDescent="0.3">
      <c r="A371" s="221"/>
      <c r="B371" s="221"/>
      <c r="C371" s="221"/>
      <c r="D371" s="212"/>
    </row>
    <row r="372" spans="1:4" ht="20.25" customHeight="1" x14ac:dyDescent="0.3">
      <c r="A372" s="221"/>
      <c r="B372" s="221"/>
      <c r="C372" s="221"/>
      <c r="D372" s="212"/>
    </row>
    <row r="373" spans="1:4" ht="20.25" customHeight="1" x14ac:dyDescent="0.3">
      <c r="A373" s="221"/>
      <c r="B373" s="221"/>
      <c r="C373" s="221"/>
      <c r="D373" s="212"/>
    </row>
    <row r="374" spans="1:4" ht="20.25" customHeight="1" x14ac:dyDescent="0.3">
      <c r="A374" s="221"/>
      <c r="B374" s="221"/>
      <c r="C374" s="221"/>
      <c r="D374" s="212"/>
    </row>
    <row r="375" spans="1:4" ht="20.25" customHeight="1" x14ac:dyDescent="0.3">
      <c r="A375" s="221"/>
      <c r="B375" s="221"/>
      <c r="C375" s="221"/>
      <c r="D375" s="212"/>
    </row>
    <row r="376" spans="1:4" ht="20.25" customHeight="1" x14ac:dyDescent="0.3">
      <c r="A376" s="221"/>
      <c r="B376" s="221"/>
      <c r="C376" s="221"/>
      <c r="D376" s="212"/>
    </row>
    <row r="377" spans="1:4" ht="20.25" customHeight="1" x14ac:dyDescent="0.3">
      <c r="A377" s="221"/>
      <c r="B377" s="221"/>
      <c r="C377" s="221"/>
      <c r="D377" s="212"/>
    </row>
    <row r="378" spans="1:4" ht="20.25" customHeight="1" x14ac:dyDescent="0.3">
      <c r="A378" s="221"/>
      <c r="B378" s="221"/>
      <c r="C378" s="221"/>
      <c r="D378" s="212"/>
    </row>
    <row r="379" spans="1:4" ht="20.25" customHeight="1" x14ac:dyDescent="0.3">
      <c r="A379" s="221"/>
      <c r="B379" s="221"/>
      <c r="C379" s="221"/>
      <c r="D379" s="212"/>
    </row>
    <row r="380" spans="1:4" ht="20.25" customHeight="1" x14ac:dyDescent="0.3">
      <c r="A380" s="221"/>
      <c r="B380" s="221"/>
      <c r="C380" s="221"/>
      <c r="D380" s="212"/>
    </row>
    <row r="381" spans="1:4" ht="20.25" customHeight="1" x14ac:dyDescent="0.3">
      <c r="A381" s="221"/>
      <c r="B381" s="221"/>
      <c r="C381" s="221"/>
      <c r="D381" s="212"/>
    </row>
    <row r="382" spans="1:4" ht="20.25" customHeight="1" x14ac:dyDescent="0.3">
      <c r="A382" s="221"/>
      <c r="B382" s="221"/>
      <c r="C382" s="221"/>
      <c r="D382" s="212"/>
    </row>
    <row r="383" spans="1:4" ht="20.25" customHeight="1" x14ac:dyDescent="0.3">
      <c r="A383" s="221"/>
      <c r="B383" s="221"/>
      <c r="C383" s="221"/>
      <c r="D383" s="212"/>
    </row>
    <row r="384" spans="1:4" ht="20.25" customHeight="1" x14ac:dyDescent="0.3">
      <c r="A384" s="221"/>
      <c r="B384" s="221"/>
      <c r="C384" s="221"/>
      <c r="D384" s="212"/>
    </row>
    <row r="385" spans="1:4" ht="20.25" customHeight="1" x14ac:dyDescent="0.3">
      <c r="A385" s="221"/>
      <c r="B385" s="221"/>
      <c r="C385" s="221"/>
      <c r="D385" s="212"/>
    </row>
    <row r="386" spans="1:4" ht="20.25" customHeight="1" x14ac:dyDescent="0.3">
      <c r="A386" s="221"/>
      <c r="B386" s="221"/>
      <c r="C386" s="221"/>
      <c r="D386" s="212"/>
    </row>
    <row r="387" spans="1:4" ht="20.25" customHeight="1" x14ac:dyDescent="0.3">
      <c r="A387" s="221"/>
      <c r="B387" s="221"/>
      <c r="C387" s="221"/>
      <c r="D387" s="212"/>
    </row>
    <row r="388" spans="1:4" ht="20.25" customHeight="1" x14ac:dyDescent="0.3">
      <c r="A388" s="221"/>
      <c r="B388" s="221"/>
      <c r="C388" s="221"/>
      <c r="D388" s="212"/>
    </row>
    <row r="389" spans="1:4" ht="20.25" customHeight="1" x14ac:dyDescent="0.3">
      <c r="A389" s="221"/>
      <c r="B389" s="221"/>
      <c r="C389" s="221"/>
      <c r="D389" s="212"/>
    </row>
    <row r="390" spans="1:4" ht="20.25" customHeight="1" x14ac:dyDescent="0.3">
      <c r="A390" s="221"/>
      <c r="B390" s="221"/>
      <c r="C390" s="221"/>
      <c r="D390" s="212"/>
    </row>
    <row r="391" spans="1:4" ht="20.25" customHeight="1" x14ac:dyDescent="0.3">
      <c r="A391" s="221"/>
      <c r="B391" s="221"/>
      <c r="C391" s="221"/>
      <c r="D391" s="212"/>
    </row>
    <row r="392" spans="1:4" ht="20.25" customHeight="1" x14ac:dyDescent="0.3">
      <c r="A392" s="221"/>
      <c r="B392" s="221"/>
      <c r="C392" s="221"/>
      <c r="D392" s="212"/>
    </row>
    <row r="393" spans="1:4" ht="20.25" customHeight="1" x14ac:dyDescent="0.3">
      <c r="A393" s="221"/>
      <c r="B393" s="221"/>
      <c r="C393" s="221"/>
      <c r="D393" s="212"/>
    </row>
    <row r="394" spans="1:4" ht="20.25" customHeight="1" x14ac:dyDescent="0.3">
      <c r="A394" s="221"/>
      <c r="B394" s="221"/>
      <c r="C394" s="221"/>
      <c r="D394" s="212"/>
    </row>
    <row r="395" spans="1:4" ht="20.25" customHeight="1" x14ac:dyDescent="0.3">
      <c r="A395" s="221"/>
      <c r="B395" s="221"/>
      <c r="C395" s="221"/>
      <c r="D395" s="212"/>
    </row>
    <row r="396" spans="1:4" ht="20.25" customHeight="1" x14ac:dyDescent="0.3">
      <c r="A396" s="221"/>
      <c r="B396" s="221"/>
      <c r="C396" s="221"/>
      <c r="D396" s="212"/>
    </row>
    <row r="397" spans="1:4" ht="20.25" customHeight="1" x14ac:dyDescent="0.3">
      <c r="A397" s="221"/>
      <c r="B397" s="221"/>
      <c r="C397" s="221"/>
      <c r="D397" s="212"/>
    </row>
    <row r="398" spans="1:4" ht="20.25" customHeight="1" x14ac:dyDescent="0.3">
      <c r="A398" s="221"/>
      <c r="B398" s="221"/>
      <c r="C398" s="221"/>
      <c r="D398" s="212"/>
    </row>
    <row r="399" spans="1:4" ht="20.25" customHeight="1" x14ac:dyDescent="0.3">
      <c r="A399" s="221"/>
      <c r="B399" s="221"/>
      <c r="C399" s="221"/>
      <c r="D399" s="212"/>
    </row>
    <row r="400" spans="1:4" ht="20.25" customHeight="1" x14ac:dyDescent="0.3">
      <c r="A400" s="221"/>
      <c r="B400" s="221"/>
      <c r="C400" s="221"/>
      <c r="D400" s="212"/>
    </row>
    <row r="401" spans="1:4" ht="20.25" customHeight="1" x14ac:dyDescent="0.3">
      <c r="A401" s="221"/>
      <c r="B401" s="221"/>
      <c r="C401" s="221"/>
      <c r="D401" s="212"/>
    </row>
    <row r="402" spans="1:4" ht="20.25" customHeight="1" x14ac:dyDescent="0.3">
      <c r="A402" s="221"/>
      <c r="B402" s="221"/>
      <c r="C402" s="221"/>
      <c r="D402" s="212"/>
    </row>
    <row r="403" spans="1:4" ht="20.25" customHeight="1" x14ac:dyDescent="0.3">
      <c r="A403" s="221"/>
      <c r="B403" s="221"/>
      <c r="C403" s="221"/>
      <c r="D403" s="212"/>
    </row>
    <row r="404" spans="1:4" ht="20.25" customHeight="1" x14ac:dyDescent="0.3">
      <c r="A404" s="221"/>
      <c r="B404" s="221"/>
      <c r="C404" s="221"/>
      <c r="D404" s="212"/>
    </row>
    <row r="405" spans="1:4" ht="20.25" customHeight="1" x14ac:dyDescent="0.3">
      <c r="A405" s="221"/>
      <c r="B405" s="221"/>
      <c r="C405" s="221"/>
      <c r="D405" s="212"/>
    </row>
    <row r="406" spans="1:4" ht="20.25" customHeight="1" x14ac:dyDescent="0.3">
      <c r="A406" s="221"/>
      <c r="B406" s="221"/>
      <c r="C406" s="221"/>
      <c r="D406" s="212"/>
    </row>
    <row r="407" spans="1:4" ht="20.25" customHeight="1" x14ac:dyDescent="0.3">
      <c r="A407" s="221"/>
      <c r="B407" s="221"/>
      <c r="C407" s="221"/>
      <c r="D407" s="212"/>
    </row>
    <row r="408" spans="1:4" ht="20.25" customHeight="1" x14ac:dyDescent="0.3">
      <c r="A408" s="221"/>
      <c r="B408" s="221"/>
      <c r="C408" s="221"/>
      <c r="D408" s="212"/>
    </row>
    <row r="409" spans="1:4" ht="20.25" customHeight="1" x14ac:dyDescent="0.3">
      <c r="A409" s="221"/>
      <c r="B409" s="221"/>
      <c r="C409" s="221"/>
      <c r="D409" s="212"/>
    </row>
    <row r="410" spans="1:4" ht="20.25" customHeight="1" x14ac:dyDescent="0.3">
      <c r="A410" s="221"/>
      <c r="B410" s="221"/>
      <c r="C410" s="221"/>
      <c r="D410" s="212"/>
    </row>
    <row r="411" spans="1:4" ht="20.25" customHeight="1" x14ac:dyDescent="0.3">
      <c r="A411" s="221"/>
      <c r="B411" s="221"/>
      <c r="C411" s="221"/>
      <c r="D411" s="212"/>
    </row>
    <row r="412" spans="1:4" ht="20.25" customHeight="1" x14ac:dyDescent="0.3">
      <c r="A412" s="221"/>
      <c r="B412" s="221"/>
      <c r="C412" s="221"/>
      <c r="D412" s="212"/>
    </row>
    <row r="413" spans="1:4" ht="20.25" customHeight="1" x14ac:dyDescent="0.3">
      <c r="A413" s="221"/>
      <c r="B413" s="221"/>
      <c r="C413" s="221"/>
      <c r="D413" s="212"/>
    </row>
    <row r="414" spans="1:4" ht="20.25" customHeight="1" x14ac:dyDescent="0.3">
      <c r="A414" s="221"/>
      <c r="B414" s="221"/>
      <c r="C414" s="221"/>
      <c r="D414" s="212"/>
    </row>
    <row r="415" spans="1:4" ht="20.25" customHeight="1" x14ac:dyDescent="0.3">
      <c r="A415" s="221"/>
      <c r="B415" s="221"/>
      <c r="C415" s="221"/>
      <c r="D415" s="212"/>
    </row>
    <row r="416" spans="1:4" ht="20.25" customHeight="1" x14ac:dyDescent="0.3">
      <c r="A416" s="221"/>
      <c r="B416" s="221"/>
      <c r="C416" s="221"/>
      <c r="D416" s="212"/>
    </row>
    <row r="417" spans="1:4" ht="20.25" customHeight="1" x14ac:dyDescent="0.3">
      <c r="A417" s="221"/>
      <c r="B417" s="221"/>
      <c r="C417" s="221"/>
      <c r="D417" s="212"/>
    </row>
    <row r="418" spans="1:4" ht="20.25" customHeight="1" x14ac:dyDescent="0.3">
      <c r="A418" s="221"/>
      <c r="B418" s="221"/>
      <c r="C418" s="221"/>
      <c r="D418" s="212"/>
    </row>
    <row r="419" spans="1:4" ht="20.25" customHeight="1" x14ac:dyDescent="0.3">
      <c r="A419" s="221"/>
      <c r="B419" s="221"/>
      <c r="C419" s="221"/>
      <c r="D419" s="212"/>
    </row>
    <row r="420" spans="1:4" ht="20.25" customHeight="1" x14ac:dyDescent="0.3">
      <c r="A420" s="221"/>
      <c r="B420" s="221"/>
      <c r="C420" s="221"/>
      <c r="D420" s="212"/>
    </row>
    <row r="421" spans="1:4" ht="20.25" customHeight="1" x14ac:dyDescent="0.3">
      <c r="A421" s="221"/>
      <c r="B421" s="221"/>
      <c r="C421" s="221"/>
      <c r="D421" s="212"/>
    </row>
    <row r="422" spans="1:4" ht="20.25" customHeight="1" x14ac:dyDescent="0.3">
      <c r="A422" s="221"/>
      <c r="B422" s="221"/>
      <c r="C422" s="221"/>
      <c r="D422" s="212"/>
    </row>
    <row r="423" spans="1:4" ht="20.25" customHeight="1" x14ac:dyDescent="0.3">
      <c r="A423" s="221"/>
      <c r="B423" s="221"/>
      <c r="C423" s="221"/>
      <c r="D423" s="212"/>
    </row>
    <row r="424" spans="1:4" ht="20.25" customHeight="1" x14ac:dyDescent="0.3">
      <c r="A424" s="221"/>
      <c r="B424" s="221"/>
      <c r="C424" s="221"/>
      <c r="D424" s="212"/>
    </row>
    <row r="425" spans="1:4" ht="20.25" customHeight="1" x14ac:dyDescent="0.3">
      <c r="A425" s="221"/>
      <c r="B425" s="221"/>
      <c r="C425" s="221"/>
      <c r="D425" s="212"/>
    </row>
    <row r="426" spans="1:4" ht="20.25" customHeight="1" x14ac:dyDescent="0.3">
      <c r="A426" s="221"/>
      <c r="B426" s="221"/>
      <c r="C426" s="221"/>
      <c r="D426" s="212"/>
    </row>
    <row r="427" spans="1:4" ht="20.25" customHeight="1" x14ac:dyDescent="0.3">
      <c r="A427" s="221"/>
      <c r="B427" s="221"/>
      <c r="C427" s="221"/>
      <c r="D427" s="212"/>
    </row>
    <row r="428" spans="1:4" ht="20.25" customHeight="1" x14ac:dyDescent="0.3">
      <c r="A428" s="221"/>
      <c r="B428" s="221"/>
      <c r="C428" s="221"/>
      <c r="D428" s="212"/>
    </row>
    <row r="429" spans="1:4" ht="20.25" customHeight="1" x14ac:dyDescent="0.3">
      <c r="A429" s="221"/>
      <c r="B429" s="221"/>
      <c r="C429" s="221"/>
      <c r="D429" s="212"/>
    </row>
    <row r="430" spans="1:4" ht="20.25" customHeight="1" x14ac:dyDescent="0.3">
      <c r="A430" s="221"/>
      <c r="B430" s="221"/>
      <c r="C430" s="221"/>
      <c r="D430" s="212"/>
    </row>
    <row r="431" spans="1:4" ht="20.25" customHeight="1" x14ac:dyDescent="0.3">
      <c r="A431" s="221"/>
      <c r="B431" s="221"/>
      <c r="C431" s="221"/>
      <c r="D431" s="212"/>
    </row>
    <row r="432" spans="1:4" ht="20.25" customHeight="1" x14ac:dyDescent="0.3">
      <c r="A432" s="221"/>
      <c r="B432" s="221"/>
      <c r="C432" s="221"/>
      <c r="D432" s="212"/>
    </row>
    <row r="433" spans="1:4" ht="20.25" customHeight="1" x14ac:dyDescent="0.3">
      <c r="A433" s="221"/>
      <c r="B433" s="221"/>
      <c r="C433" s="221"/>
      <c r="D433" s="212"/>
    </row>
    <row r="434" spans="1:4" ht="20.25" customHeight="1" x14ac:dyDescent="0.3">
      <c r="A434" s="221"/>
      <c r="B434" s="221"/>
      <c r="C434" s="221"/>
      <c r="D434" s="212"/>
    </row>
    <row r="435" spans="1:4" ht="20.25" customHeight="1" x14ac:dyDescent="0.3">
      <c r="A435" s="221"/>
      <c r="B435" s="221"/>
      <c r="C435" s="221"/>
      <c r="D435" s="212"/>
    </row>
    <row r="436" spans="1:4" ht="20.25" customHeight="1" x14ac:dyDescent="0.3">
      <c r="A436" s="221"/>
      <c r="B436" s="221"/>
      <c r="C436" s="221"/>
      <c r="D436" s="212"/>
    </row>
    <row r="437" spans="1:4" ht="20.25" customHeight="1" x14ac:dyDescent="0.3">
      <c r="A437" s="221"/>
      <c r="B437" s="221"/>
      <c r="C437" s="221"/>
      <c r="D437" s="212"/>
    </row>
    <row r="438" spans="1:4" ht="20.25" customHeight="1" x14ac:dyDescent="0.3">
      <c r="A438" s="221"/>
      <c r="B438" s="221"/>
      <c r="C438" s="221"/>
      <c r="D438" s="212"/>
    </row>
    <row r="439" spans="1:4" ht="20.25" customHeight="1" x14ac:dyDescent="0.3">
      <c r="A439" s="221"/>
      <c r="B439" s="221"/>
      <c r="C439" s="221"/>
      <c r="D439" s="212"/>
    </row>
    <row r="440" spans="1:4" ht="20.25" customHeight="1" x14ac:dyDescent="0.3">
      <c r="A440" s="221"/>
      <c r="B440" s="221"/>
      <c r="C440" s="221"/>
      <c r="D440" s="212"/>
    </row>
    <row r="441" spans="1:4" ht="20.25" customHeight="1" x14ac:dyDescent="0.3">
      <c r="A441" s="221"/>
      <c r="B441" s="221"/>
      <c r="C441" s="221"/>
      <c r="D441" s="212"/>
    </row>
    <row r="442" spans="1:4" ht="20.25" customHeight="1" x14ac:dyDescent="0.3">
      <c r="A442" s="221"/>
      <c r="B442" s="221"/>
      <c r="C442" s="221"/>
      <c r="D442" s="212"/>
    </row>
    <row r="443" spans="1:4" ht="20.25" customHeight="1" x14ac:dyDescent="0.3">
      <c r="A443" s="221"/>
      <c r="B443" s="221"/>
      <c r="C443" s="221"/>
      <c r="D443" s="212"/>
    </row>
    <row r="444" spans="1:4" ht="20.25" customHeight="1" x14ac:dyDescent="0.3">
      <c r="A444" s="221"/>
      <c r="B444" s="221"/>
      <c r="C444" s="221"/>
      <c r="D444" s="212"/>
    </row>
    <row r="445" spans="1:4" ht="20.25" customHeight="1" x14ac:dyDescent="0.3">
      <c r="A445" s="221"/>
      <c r="B445" s="221"/>
      <c r="C445" s="221"/>
      <c r="D445" s="212"/>
    </row>
    <row r="446" spans="1:4" ht="20.25" customHeight="1" x14ac:dyDescent="0.3">
      <c r="A446" s="221"/>
      <c r="B446" s="221"/>
      <c r="C446" s="221"/>
      <c r="D446" s="212"/>
    </row>
    <row r="447" spans="1:4" ht="20.25" customHeight="1" x14ac:dyDescent="0.3">
      <c r="A447" s="221"/>
      <c r="B447" s="221"/>
      <c r="C447" s="221"/>
      <c r="D447" s="212"/>
    </row>
    <row r="448" spans="1:4" ht="20.25" customHeight="1" x14ac:dyDescent="0.3">
      <c r="A448" s="221"/>
      <c r="B448" s="221"/>
      <c r="C448" s="221"/>
      <c r="D448" s="212"/>
    </row>
    <row r="449" spans="1:4" ht="20.25" customHeight="1" x14ac:dyDescent="0.3">
      <c r="A449" s="221"/>
      <c r="B449" s="221"/>
      <c r="C449" s="221"/>
      <c r="D449" s="212"/>
    </row>
    <row r="450" spans="1:4" ht="20.25" customHeight="1" x14ac:dyDescent="0.3">
      <c r="A450" s="221"/>
      <c r="B450" s="221"/>
      <c r="C450" s="221"/>
      <c r="D450" s="212"/>
    </row>
    <row r="451" spans="1:4" ht="20.25" customHeight="1" x14ac:dyDescent="0.3">
      <c r="A451" s="221"/>
      <c r="B451" s="221"/>
      <c r="C451" s="221"/>
      <c r="D451" s="212"/>
    </row>
    <row r="452" spans="1:4" ht="20.25" customHeight="1" x14ac:dyDescent="0.3">
      <c r="A452" s="221"/>
      <c r="B452" s="221"/>
      <c r="C452" s="221"/>
      <c r="D452" s="212"/>
    </row>
    <row r="453" spans="1:4" ht="20.25" customHeight="1" x14ac:dyDescent="0.3">
      <c r="A453" s="221"/>
      <c r="B453" s="221"/>
      <c r="C453" s="221"/>
      <c r="D453" s="212"/>
    </row>
    <row r="454" spans="1:4" ht="20.25" customHeight="1" x14ac:dyDescent="0.3">
      <c r="A454" s="221"/>
      <c r="B454" s="221"/>
      <c r="C454" s="221"/>
      <c r="D454" s="212"/>
    </row>
    <row r="455" spans="1:4" ht="20.25" customHeight="1" x14ac:dyDescent="0.3">
      <c r="A455" s="221"/>
      <c r="B455" s="221"/>
      <c r="C455" s="221"/>
      <c r="D455" s="212"/>
    </row>
    <row r="456" spans="1:4" ht="20.25" customHeight="1" x14ac:dyDescent="0.3">
      <c r="A456" s="221"/>
      <c r="B456" s="221"/>
      <c r="C456" s="221"/>
      <c r="D456" s="212"/>
    </row>
    <row r="457" spans="1:4" ht="20.25" customHeight="1" x14ac:dyDescent="0.3">
      <c r="A457" s="221"/>
      <c r="B457" s="221"/>
      <c r="C457" s="221"/>
      <c r="D457" s="212"/>
    </row>
    <row r="458" spans="1:4" ht="20.25" customHeight="1" x14ac:dyDescent="0.3">
      <c r="A458" s="221"/>
      <c r="B458" s="221"/>
      <c r="C458" s="221"/>
      <c r="D458" s="212"/>
    </row>
    <row r="459" spans="1:4" ht="20.25" customHeight="1" x14ac:dyDescent="0.3">
      <c r="A459" s="221"/>
      <c r="B459" s="221"/>
      <c r="C459" s="221"/>
      <c r="D459" s="212"/>
    </row>
    <row r="460" spans="1:4" ht="20.25" customHeight="1" x14ac:dyDescent="0.3">
      <c r="A460" s="221"/>
      <c r="B460" s="221"/>
      <c r="C460" s="221"/>
      <c r="D460" s="212"/>
    </row>
    <row r="461" spans="1:4" ht="20.25" customHeight="1" x14ac:dyDescent="0.3">
      <c r="A461" s="221"/>
      <c r="B461" s="221"/>
      <c r="C461" s="221"/>
      <c r="D461" s="212"/>
    </row>
    <row r="462" spans="1:4" ht="20.25" customHeight="1" x14ac:dyDescent="0.3">
      <c r="A462" s="221"/>
      <c r="B462" s="221"/>
      <c r="C462" s="221"/>
      <c r="D462" s="212"/>
    </row>
    <row r="463" spans="1:4" ht="20.25" customHeight="1" x14ac:dyDescent="0.3">
      <c r="A463" s="221"/>
      <c r="B463" s="221"/>
      <c r="C463" s="221"/>
      <c r="D463" s="212"/>
    </row>
    <row r="464" spans="1:4" ht="20.25" customHeight="1" x14ac:dyDescent="0.3">
      <c r="A464" s="221"/>
      <c r="B464" s="221"/>
      <c r="C464" s="221"/>
      <c r="D464" s="212"/>
    </row>
    <row r="465" spans="1:4" ht="20.25" customHeight="1" x14ac:dyDescent="0.3">
      <c r="A465" s="221"/>
      <c r="B465" s="221"/>
      <c r="C465" s="221"/>
      <c r="D465" s="212"/>
    </row>
    <row r="466" spans="1:4" ht="20.25" customHeight="1" x14ac:dyDescent="0.3">
      <c r="A466" s="221"/>
      <c r="B466" s="221"/>
      <c r="C466" s="221"/>
      <c r="D466" s="212"/>
    </row>
    <row r="467" spans="1:4" ht="20.25" customHeight="1" x14ac:dyDescent="0.3">
      <c r="A467" s="221"/>
      <c r="B467" s="221"/>
      <c r="C467" s="221"/>
      <c r="D467" s="212"/>
    </row>
    <row r="468" spans="1:4" ht="20.25" customHeight="1" x14ac:dyDescent="0.3">
      <c r="A468" s="221"/>
      <c r="B468" s="221"/>
      <c r="C468" s="221"/>
      <c r="D468" s="212"/>
    </row>
    <row r="469" spans="1:4" ht="20.25" customHeight="1" x14ac:dyDescent="0.3">
      <c r="A469" s="221"/>
      <c r="B469" s="221"/>
      <c r="C469" s="221"/>
      <c r="D469" s="212"/>
    </row>
    <row r="470" spans="1:4" ht="20.25" customHeight="1" x14ac:dyDescent="0.3">
      <c r="A470" s="221"/>
      <c r="B470" s="221"/>
      <c r="C470" s="221"/>
      <c r="D470" s="212"/>
    </row>
    <row r="471" spans="1:4" ht="20.25" customHeight="1" x14ac:dyDescent="0.3">
      <c r="A471" s="221"/>
      <c r="B471" s="221"/>
      <c r="C471" s="221"/>
      <c r="D471" s="212"/>
    </row>
    <row r="472" spans="1:4" ht="20.25" customHeight="1" x14ac:dyDescent="0.3">
      <c r="A472" s="221"/>
      <c r="B472" s="221"/>
      <c r="C472" s="221"/>
      <c r="D472" s="212"/>
    </row>
    <row r="473" spans="1:4" ht="20.25" customHeight="1" x14ac:dyDescent="0.3">
      <c r="A473" s="221"/>
      <c r="B473" s="221"/>
      <c r="C473" s="221"/>
      <c r="D473" s="212"/>
    </row>
    <row r="474" spans="1:4" ht="20.25" customHeight="1" x14ac:dyDescent="0.3">
      <c r="A474" s="221"/>
      <c r="B474" s="221"/>
      <c r="C474" s="221"/>
      <c r="D474" s="212"/>
    </row>
    <row r="475" spans="1:4" ht="20.25" customHeight="1" x14ac:dyDescent="0.3">
      <c r="A475" s="221"/>
      <c r="B475" s="221"/>
      <c r="C475" s="221"/>
      <c r="D475" s="212"/>
    </row>
    <row r="476" spans="1:4" ht="20.25" customHeight="1" x14ac:dyDescent="0.3">
      <c r="A476" s="221"/>
      <c r="B476" s="221"/>
      <c r="C476" s="221"/>
      <c r="D476" s="212"/>
    </row>
    <row r="477" spans="1:4" ht="20.25" customHeight="1" x14ac:dyDescent="0.3">
      <c r="A477" s="221"/>
      <c r="B477" s="221"/>
      <c r="C477" s="221"/>
      <c r="D477" s="212"/>
    </row>
    <row r="478" spans="1:4" ht="20.25" customHeight="1" x14ac:dyDescent="0.3">
      <c r="A478" s="221"/>
      <c r="B478" s="221"/>
      <c r="C478" s="221"/>
      <c r="D478" s="212"/>
    </row>
    <row r="479" spans="1:4" ht="20.25" customHeight="1" x14ac:dyDescent="0.3">
      <c r="A479" s="221"/>
      <c r="B479" s="221"/>
      <c r="C479" s="221"/>
      <c r="D479" s="212"/>
    </row>
    <row r="480" spans="1:4" ht="20.25" customHeight="1" x14ac:dyDescent="0.3">
      <c r="A480" s="221"/>
      <c r="B480" s="221"/>
      <c r="C480" s="221"/>
      <c r="D480" s="212"/>
    </row>
    <row r="481" spans="1:4" ht="20.25" customHeight="1" x14ac:dyDescent="0.3">
      <c r="A481" s="221"/>
      <c r="B481" s="221"/>
      <c r="C481" s="221"/>
      <c r="D481" s="212"/>
    </row>
    <row r="482" spans="1:4" ht="20.25" customHeight="1" x14ac:dyDescent="0.3">
      <c r="A482" s="221"/>
      <c r="B482" s="221"/>
      <c r="C482" s="221"/>
      <c r="D482" s="212"/>
    </row>
    <row r="483" spans="1:4" ht="20.25" customHeight="1" x14ac:dyDescent="0.3">
      <c r="A483" s="221"/>
      <c r="B483" s="221"/>
      <c r="C483" s="221"/>
      <c r="D483" s="212"/>
    </row>
    <row r="484" spans="1:4" ht="20.25" customHeight="1" x14ac:dyDescent="0.3">
      <c r="A484" s="221"/>
      <c r="B484" s="221"/>
      <c r="C484" s="221"/>
      <c r="D484" s="212"/>
    </row>
    <row r="485" spans="1:4" ht="20.25" customHeight="1" x14ac:dyDescent="0.3">
      <c r="A485" s="221"/>
      <c r="B485" s="221"/>
      <c r="C485" s="221"/>
      <c r="D485" s="212"/>
    </row>
    <row r="486" spans="1:4" ht="20.25" customHeight="1" x14ac:dyDescent="0.3">
      <c r="A486" s="221"/>
      <c r="B486" s="221"/>
      <c r="C486" s="221"/>
      <c r="D486" s="212"/>
    </row>
    <row r="487" spans="1:4" ht="20.25" customHeight="1" x14ac:dyDescent="0.3">
      <c r="A487" s="221"/>
      <c r="B487" s="221"/>
      <c r="C487" s="221"/>
      <c r="D487" s="212"/>
    </row>
    <row r="488" spans="1:4" ht="20.25" customHeight="1" x14ac:dyDescent="0.3">
      <c r="A488" s="221"/>
      <c r="B488" s="221"/>
      <c r="C488" s="221"/>
      <c r="D488" s="212"/>
    </row>
    <row r="489" spans="1:4" ht="20.25" customHeight="1" x14ac:dyDescent="0.3">
      <c r="A489" s="221"/>
      <c r="B489" s="221"/>
      <c r="C489" s="221"/>
      <c r="D489" s="212"/>
    </row>
    <row r="490" spans="1:4" ht="20.25" customHeight="1" x14ac:dyDescent="0.3">
      <c r="A490" s="221"/>
      <c r="B490" s="221"/>
      <c r="C490" s="221"/>
      <c r="D490" s="212"/>
    </row>
    <row r="491" spans="1:4" ht="20.25" customHeight="1" x14ac:dyDescent="0.3">
      <c r="A491" s="221"/>
      <c r="B491" s="221"/>
      <c r="C491" s="221"/>
      <c r="D491" s="212"/>
    </row>
    <row r="492" spans="1:4" ht="20.25" customHeight="1" x14ac:dyDescent="0.3">
      <c r="A492" s="221"/>
      <c r="B492" s="221"/>
      <c r="C492" s="221"/>
      <c r="D492" s="212"/>
    </row>
    <row r="493" spans="1:4" ht="20.25" customHeight="1" x14ac:dyDescent="0.3">
      <c r="A493" s="221"/>
      <c r="B493" s="221"/>
      <c r="C493" s="221"/>
      <c r="D493" s="212"/>
    </row>
    <row r="494" spans="1:4" ht="20.25" customHeight="1" x14ac:dyDescent="0.3">
      <c r="A494" s="221"/>
      <c r="B494" s="221"/>
      <c r="C494" s="221"/>
      <c r="D494" s="212"/>
    </row>
    <row r="495" spans="1:4" ht="20.25" customHeight="1" x14ac:dyDescent="0.3">
      <c r="A495" s="221"/>
      <c r="B495" s="221"/>
      <c r="C495" s="221"/>
      <c r="D495" s="212"/>
    </row>
    <row r="496" spans="1:4" ht="20.25" customHeight="1" x14ac:dyDescent="0.3">
      <c r="A496" s="221"/>
      <c r="B496" s="221"/>
      <c r="C496" s="221"/>
      <c r="D496" s="212"/>
    </row>
    <row r="497" spans="1:4" ht="20.25" customHeight="1" x14ac:dyDescent="0.3">
      <c r="A497" s="221"/>
      <c r="B497" s="221"/>
      <c r="C497" s="221"/>
      <c r="D497" s="212"/>
    </row>
    <row r="498" spans="1:4" ht="20.25" customHeight="1" x14ac:dyDescent="0.3">
      <c r="A498" s="221"/>
      <c r="B498" s="221"/>
      <c r="C498" s="221"/>
      <c r="D498" s="212"/>
    </row>
    <row r="499" spans="1:4" ht="20.25" customHeight="1" x14ac:dyDescent="0.3">
      <c r="A499" s="221"/>
      <c r="B499" s="221"/>
      <c r="C499" s="221"/>
      <c r="D499" s="212"/>
    </row>
    <row r="500" spans="1:4" ht="20.25" customHeight="1" x14ac:dyDescent="0.3">
      <c r="A500" s="221"/>
      <c r="B500" s="221"/>
      <c r="C500" s="221"/>
      <c r="D500" s="212"/>
    </row>
    <row r="501" spans="1:4" ht="20.25" customHeight="1" x14ac:dyDescent="0.3">
      <c r="A501" s="221"/>
      <c r="B501" s="221"/>
      <c r="C501" s="221"/>
      <c r="D501" s="212"/>
    </row>
    <row r="502" spans="1:4" ht="20.25" customHeight="1" x14ac:dyDescent="0.3">
      <c r="A502" s="221"/>
      <c r="B502" s="221"/>
      <c r="C502" s="221"/>
      <c r="D502" s="212"/>
    </row>
    <row r="503" spans="1:4" ht="20.25" customHeight="1" x14ac:dyDescent="0.3">
      <c r="A503" s="221"/>
      <c r="B503" s="221"/>
      <c r="C503" s="221"/>
      <c r="D503" s="212"/>
    </row>
    <row r="504" spans="1:4" ht="20.25" customHeight="1" x14ac:dyDescent="0.3">
      <c r="A504" s="221"/>
      <c r="B504" s="221"/>
      <c r="C504" s="221"/>
      <c r="D504" s="212"/>
    </row>
    <row r="505" spans="1:4" ht="20.25" customHeight="1" x14ac:dyDescent="0.3">
      <c r="A505" s="221"/>
      <c r="B505" s="221"/>
      <c r="C505" s="221"/>
      <c r="D505" s="212"/>
    </row>
    <row r="506" spans="1:4" ht="20.25" customHeight="1" x14ac:dyDescent="0.3">
      <c r="A506" s="221"/>
      <c r="B506" s="221"/>
      <c r="C506" s="221"/>
      <c r="D506" s="212"/>
    </row>
    <row r="507" spans="1:4" ht="20.25" customHeight="1" x14ac:dyDescent="0.3">
      <c r="A507" s="221"/>
      <c r="B507" s="221"/>
      <c r="C507" s="221"/>
      <c r="D507" s="212"/>
    </row>
    <row r="508" spans="1:4" ht="20.25" customHeight="1" x14ac:dyDescent="0.3">
      <c r="A508" s="221"/>
      <c r="B508" s="221"/>
      <c r="C508" s="221"/>
      <c r="D508" s="212"/>
    </row>
    <row r="509" spans="1:4" ht="20.25" customHeight="1" x14ac:dyDescent="0.3">
      <c r="A509" s="221"/>
      <c r="B509" s="221"/>
      <c r="C509" s="221"/>
      <c r="D509" s="212"/>
    </row>
    <row r="510" spans="1:4" ht="20.25" customHeight="1" x14ac:dyDescent="0.3">
      <c r="A510" s="221"/>
      <c r="B510" s="221"/>
      <c r="C510" s="221"/>
      <c r="D510" s="212"/>
    </row>
    <row r="511" spans="1:4" ht="20.25" customHeight="1" x14ac:dyDescent="0.3">
      <c r="A511" s="221"/>
      <c r="B511" s="221"/>
      <c r="C511" s="221"/>
      <c r="D511" s="212"/>
    </row>
    <row r="512" spans="1:4" ht="20.25" customHeight="1" x14ac:dyDescent="0.3">
      <c r="A512" s="221"/>
      <c r="B512" s="221"/>
      <c r="C512" s="221"/>
      <c r="D512" s="212"/>
    </row>
    <row r="513" spans="1:4" ht="20.25" customHeight="1" x14ac:dyDescent="0.3">
      <c r="A513" s="221"/>
      <c r="B513" s="221"/>
      <c r="C513" s="221"/>
      <c r="D513" s="212"/>
    </row>
    <row r="514" spans="1:4" ht="20.25" customHeight="1" x14ac:dyDescent="0.3">
      <c r="A514" s="221"/>
      <c r="B514" s="221"/>
      <c r="C514" s="221"/>
      <c r="D514" s="212"/>
    </row>
    <row r="515" spans="1:4" ht="20.25" customHeight="1" x14ac:dyDescent="0.3">
      <c r="A515" s="221"/>
      <c r="B515" s="221"/>
      <c r="C515" s="221"/>
      <c r="D515" s="212"/>
    </row>
    <row r="516" spans="1:4" ht="20.25" customHeight="1" x14ac:dyDescent="0.3">
      <c r="A516" s="221"/>
      <c r="B516" s="221"/>
      <c r="C516" s="221"/>
      <c r="D516" s="212"/>
    </row>
    <row r="517" spans="1:4" ht="20.25" customHeight="1" x14ac:dyDescent="0.3">
      <c r="A517" s="221"/>
      <c r="B517" s="221"/>
      <c r="C517" s="221"/>
      <c r="D517" s="212"/>
    </row>
    <row r="518" spans="1:4" ht="20.25" customHeight="1" x14ac:dyDescent="0.3">
      <c r="A518" s="221"/>
      <c r="B518" s="221"/>
      <c r="C518" s="221"/>
      <c r="D518" s="212"/>
    </row>
    <row r="519" spans="1:4" ht="20.25" customHeight="1" x14ac:dyDescent="0.3">
      <c r="A519" s="221"/>
      <c r="B519" s="221"/>
      <c r="C519" s="221"/>
      <c r="D519" s="212"/>
    </row>
    <row r="520" spans="1:4" ht="20.25" customHeight="1" x14ac:dyDescent="0.3">
      <c r="A520" s="221"/>
      <c r="B520" s="221"/>
      <c r="C520" s="221"/>
      <c r="D520" s="212"/>
    </row>
    <row r="521" spans="1:4" ht="20.25" customHeight="1" x14ac:dyDescent="0.3">
      <c r="A521" s="221"/>
      <c r="B521" s="221"/>
      <c r="C521" s="221"/>
      <c r="D521" s="212"/>
    </row>
    <row r="522" spans="1:4" ht="20.25" customHeight="1" x14ac:dyDescent="0.3">
      <c r="A522" s="221"/>
      <c r="B522" s="221"/>
      <c r="C522" s="221"/>
      <c r="D522" s="212"/>
    </row>
    <row r="523" spans="1:4" ht="20.25" customHeight="1" x14ac:dyDescent="0.3">
      <c r="A523" s="221"/>
      <c r="B523" s="221"/>
      <c r="C523" s="221"/>
      <c r="D523" s="212"/>
    </row>
    <row r="524" spans="1:4" ht="20.25" customHeight="1" x14ac:dyDescent="0.3">
      <c r="A524" s="221"/>
      <c r="B524" s="221"/>
      <c r="C524" s="221"/>
      <c r="D524" s="212"/>
    </row>
    <row r="525" spans="1:4" ht="20.25" customHeight="1" x14ac:dyDescent="0.3">
      <c r="A525" s="221"/>
      <c r="B525" s="221"/>
      <c r="C525" s="221"/>
      <c r="D525" s="212"/>
    </row>
    <row r="526" spans="1:4" ht="20.25" customHeight="1" x14ac:dyDescent="0.3">
      <c r="A526" s="221"/>
      <c r="B526" s="221"/>
      <c r="C526" s="221"/>
      <c r="D526" s="212"/>
    </row>
    <row r="527" spans="1:4" ht="20.25" customHeight="1" x14ac:dyDescent="0.3">
      <c r="A527" s="221"/>
      <c r="B527" s="221"/>
      <c r="C527" s="221"/>
      <c r="D527" s="212"/>
    </row>
    <row r="528" spans="1:4" ht="20.25" customHeight="1" x14ac:dyDescent="0.3">
      <c r="A528" s="221"/>
      <c r="B528" s="221"/>
      <c r="C528" s="221"/>
      <c r="D528" s="212"/>
    </row>
    <row r="529" spans="1:4" ht="20.25" customHeight="1" x14ac:dyDescent="0.3">
      <c r="A529" s="221"/>
      <c r="B529" s="221"/>
      <c r="C529" s="221"/>
      <c r="D529" s="212"/>
    </row>
    <row r="530" spans="1:4" ht="20.25" customHeight="1" x14ac:dyDescent="0.3">
      <c r="A530" s="221"/>
      <c r="B530" s="221"/>
      <c r="C530" s="221"/>
      <c r="D530" s="212"/>
    </row>
    <row r="531" spans="1:4" ht="20.25" customHeight="1" x14ac:dyDescent="0.3">
      <c r="A531" s="221"/>
      <c r="B531" s="221"/>
      <c r="C531" s="221"/>
      <c r="D531" s="212"/>
    </row>
    <row r="532" spans="1:4" ht="20.25" customHeight="1" x14ac:dyDescent="0.3">
      <c r="A532" s="221"/>
      <c r="B532" s="221"/>
      <c r="C532" s="221"/>
      <c r="D532" s="212"/>
    </row>
    <row r="533" spans="1:4" ht="20.25" customHeight="1" x14ac:dyDescent="0.3">
      <c r="A533" s="221"/>
      <c r="B533" s="221"/>
      <c r="C533" s="221"/>
      <c r="D533" s="212"/>
    </row>
    <row r="534" spans="1:4" ht="20.25" customHeight="1" x14ac:dyDescent="0.3">
      <c r="A534" s="221"/>
      <c r="B534" s="221"/>
      <c r="C534" s="221"/>
      <c r="D534" s="212"/>
    </row>
    <row r="535" spans="1:4" ht="20.25" customHeight="1" x14ac:dyDescent="0.3">
      <c r="A535" s="221"/>
      <c r="B535" s="221"/>
      <c r="C535" s="221"/>
      <c r="D535" s="212"/>
    </row>
    <row r="536" spans="1:4" ht="20.25" customHeight="1" x14ac:dyDescent="0.3">
      <c r="A536" s="221"/>
      <c r="B536" s="221"/>
      <c r="C536" s="221"/>
      <c r="D536" s="212"/>
    </row>
    <row r="537" spans="1:4" ht="20.25" customHeight="1" x14ac:dyDescent="0.3">
      <c r="A537" s="221"/>
      <c r="B537" s="221"/>
      <c r="C537" s="221"/>
      <c r="D537" s="212"/>
    </row>
    <row r="538" spans="1:4" ht="20.25" customHeight="1" x14ac:dyDescent="0.3">
      <c r="A538" s="221"/>
      <c r="B538" s="221"/>
      <c r="C538" s="221"/>
      <c r="D538" s="212"/>
    </row>
    <row r="539" spans="1:4" ht="20.25" customHeight="1" x14ac:dyDescent="0.3">
      <c r="A539" s="221"/>
      <c r="B539" s="221"/>
      <c r="C539" s="221"/>
      <c r="D539" s="212"/>
    </row>
    <row r="540" spans="1:4" ht="20.25" customHeight="1" x14ac:dyDescent="0.3">
      <c r="A540" s="221"/>
      <c r="B540" s="221"/>
      <c r="C540" s="221"/>
      <c r="D540" s="212"/>
    </row>
    <row r="541" spans="1:4" ht="20.25" customHeight="1" x14ac:dyDescent="0.3">
      <c r="A541" s="221"/>
      <c r="B541" s="221"/>
      <c r="C541" s="221"/>
      <c r="D541" s="212"/>
    </row>
    <row r="542" spans="1:4" ht="20.25" customHeight="1" x14ac:dyDescent="0.3">
      <c r="A542" s="221"/>
      <c r="B542" s="221"/>
      <c r="C542" s="221"/>
      <c r="D542" s="212"/>
    </row>
    <row r="543" spans="1:4" ht="20.25" customHeight="1" x14ac:dyDescent="0.3">
      <c r="A543" s="221"/>
      <c r="B543" s="221"/>
      <c r="C543" s="221"/>
      <c r="D543" s="212"/>
    </row>
    <row r="544" spans="1:4" ht="20.25" customHeight="1" x14ac:dyDescent="0.3">
      <c r="A544" s="221"/>
      <c r="B544" s="221"/>
      <c r="C544" s="221"/>
      <c r="D544" s="212"/>
    </row>
    <row r="545" spans="1:4" ht="20.25" customHeight="1" x14ac:dyDescent="0.3">
      <c r="A545" s="221"/>
      <c r="B545" s="221"/>
      <c r="C545" s="221"/>
      <c r="D545" s="212"/>
    </row>
    <row r="546" spans="1:4" ht="20.25" customHeight="1" x14ac:dyDescent="0.3">
      <c r="A546" s="221"/>
      <c r="B546" s="221"/>
      <c r="C546" s="221"/>
      <c r="D546" s="212"/>
    </row>
    <row r="547" spans="1:4" ht="20.25" customHeight="1" x14ac:dyDescent="0.3">
      <c r="A547" s="221"/>
      <c r="B547" s="221"/>
      <c r="C547" s="221"/>
      <c r="D547" s="212"/>
    </row>
    <row r="548" spans="1:4" ht="20.25" customHeight="1" x14ac:dyDescent="0.3">
      <c r="A548" s="221"/>
      <c r="B548" s="221"/>
      <c r="C548" s="221"/>
      <c r="D548" s="212"/>
    </row>
    <row r="549" spans="1:4" ht="20.25" customHeight="1" x14ac:dyDescent="0.3">
      <c r="A549" s="221"/>
      <c r="B549" s="221"/>
      <c r="C549" s="221"/>
      <c r="D549" s="212"/>
    </row>
    <row r="550" spans="1:4" ht="20.25" customHeight="1" x14ac:dyDescent="0.3">
      <c r="A550" s="221"/>
      <c r="B550" s="221"/>
      <c r="C550" s="221"/>
      <c r="D550" s="212"/>
    </row>
    <row r="551" spans="1:4" ht="20.25" customHeight="1" x14ac:dyDescent="0.3">
      <c r="A551" s="221"/>
      <c r="B551" s="221"/>
      <c r="C551" s="221"/>
      <c r="D551" s="212"/>
    </row>
    <row r="552" spans="1:4" ht="20.25" customHeight="1" x14ac:dyDescent="0.3">
      <c r="A552" s="221"/>
      <c r="B552" s="221"/>
      <c r="C552" s="221"/>
      <c r="D552" s="212"/>
    </row>
    <row r="553" spans="1:4" ht="20.25" customHeight="1" x14ac:dyDescent="0.3">
      <c r="A553" s="221"/>
      <c r="B553" s="221"/>
      <c r="C553" s="221"/>
      <c r="D553" s="212"/>
    </row>
    <row r="554" spans="1:4" ht="20.25" customHeight="1" x14ac:dyDescent="0.3">
      <c r="A554" s="221"/>
      <c r="B554" s="221"/>
      <c r="C554" s="221"/>
      <c r="D554" s="212"/>
    </row>
    <row r="555" spans="1:4" ht="20.25" customHeight="1" x14ac:dyDescent="0.3">
      <c r="A555" s="221"/>
      <c r="B555" s="221"/>
      <c r="C555" s="221"/>
      <c r="D555" s="212"/>
    </row>
    <row r="556" spans="1:4" ht="20.25" customHeight="1" x14ac:dyDescent="0.3">
      <c r="A556" s="221"/>
      <c r="B556" s="221"/>
      <c r="C556" s="221"/>
      <c r="D556" s="212"/>
    </row>
    <row r="557" spans="1:4" ht="20.25" customHeight="1" x14ac:dyDescent="0.3">
      <c r="A557" s="221"/>
      <c r="B557" s="221"/>
      <c r="C557" s="221"/>
      <c r="D557" s="212"/>
    </row>
    <row r="558" spans="1:4" ht="20.25" customHeight="1" x14ac:dyDescent="0.3">
      <c r="A558" s="221"/>
      <c r="B558" s="221"/>
      <c r="C558" s="221"/>
      <c r="D558" s="212"/>
    </row>
    <row r="559" spans="1:4" ht="20.25" customHeight="1" x14ac:dyDescent="0.3">
      <c r="A559" s="221"/>
      <c r="B559" s="221"/>
      <c r="C559" s="221"/>
      <c r="D559" s="212"/>
    </row>
    <row r="560" spans="1:4" ht="20.25" customHeight="1" x14ac:dyDescent="0.3">
      <c r="A560" s="221"/>
      <c r="B560" s="221"/>
      <c r="C560" s="221"/>
      <c r="D560" s="212"/>
    </row>
    <row r="561" spans="1:4" ht="20.25" customHeight="1" x14ac:dyDescent="0.3">
      <c r="A561" s="221"/>
      <c r="B561" s="221"/>
      <c r="C561" s="221"/>
      <c r="D561" s="212"/>
    </row>
    <row r="562" spans="1:4" ht="20.25" customHeight="1" x14ac:dyDescent="0.3">
      <c r="A562" s="221"/>
      <c r="B562" s="221"/>
      <c r="C562" s="221"/>
      <c r="D562" s="212"/>
    </row>
    <row r="563" spans="1:4" ht="20.25" customHeight="1" x14ac:dyDescent="0.3">
      <c r="A563" s="221"/>
      <c r="B563" s="221"/>
      <c r="C563" s="221"/>
      <c r="D563" s="212"/>
    </row>
    <row r="564" spans="1:4" ht="20.25" customHeight="1" x14ac:dyDescent="0.3">
      <c r="A564" s="221"/>
      <c r="B564" s="221"/>
      <c r="C564" s="221"/>
      <c r="D564" s="212"/>
    </row>
    <row r="565" spans="1:4" ht="20.25" customHeight="1" x14ac:dyDescent="0.3">
      <c r="A565" s="221"/>
      <c r="B565" s="221"/>
      <c r="C565" s="221"/>
      <c r="D565" s="212"/>
    </row>
    <row r="566" spans="1:4" ht="20.25" customHeight="1" x14ac:dyDescent="0.3">
      <c r="A566" s="221"/>
      <c r="B566" s="221"/>
      <c r="C566" s="221"/>
      <c r="D566" s="212"/>
    </row>
    <row r="567" spans="1:4" ht="20.25" customHeight="1" x14ac:dyDescent="0.3">
      <c r="A567" s="221"/>
      <c r="B567" s="221"/>
      <c r="C567" s="221"/>
      <c r="D567" s="212"/>
    </row>
    <row r="568" spans="1:4" ht="20.25" customHeight="1" x14ac:dyDescent="0.3">
      <c r="A568" s="221"/>
      <c r="B568" s="221"/>
      <c r="C568" s="221"/>
      <c r="D568" s="212"/>
    </row>
    <row r="569" spans="1:4" ht="20.25" customHeight="1" x14ac:dyDescent="0.3">
      <c r="A569" s="221"/>
      <c r="B569" s="221"/>
      <c r="C569" s="221"/>
      <c r="D569" s="212"/>
    </row>
    <row r="570" spans="1:4" ht="20.25" customHeight="1" x14ac:dyDescent="0.3">
      <c r="A570" s="221"/>
      <c r="B570" s="221"/>
      <c r="C570" s="221"/>
      <c r="D570" s="212"/>
    </row>
    <row r="571" spans="1:4" ht="20.25" customHeight="1" x14ac:dyDescent="0.3">
      <c r="A571" s="221"/>
      <c r="B571" s="221"/>
      <c r="C571" s="221"/>
      <c r="D571" s="212"/>
    </row>
    <row r="572" spans="1:4" ht="20.25" customHeight="1" x14ac:dyDescent="0.3">
      <c r="A572" s="221"/>
      <c r="B572" s="221"/>
      <c r="C572" s="221"/>
      <c r="D572" s="212"/>
    </row>
    <row r="573" spans="1:4" ht="20.25" customHeight="1" x14ac:dyDescent="0.3">
      <c r="A573" s="221"/>
      <c r="B573" s="221"/>
      <c r="C573" s="221"/>
      <c r="D573" s="212"/>
    </row>
    <row r="574" spans="1:4" ht="20.25" customHeight="1" x14ac:dyDescent="0.3">
      <c r="A574" s="221"/>
      <c r="B574" s="221"/>
      <c r="C574" s="221"/>
      <c r="D574" s="212"/>
    </row>
    <row r="575" spans="1:4" ht="20.25" customHeight="1" x14ac:dyDescent="0.3">
      <c r="A575" s="221"/>
      <c r="B575" s="221"/>
      <c r="C575" s="221"/>
      <c r="D575" s="212"/>
    </row>
    <row r="576" spans="1:4" ht="20.25" customHeight="1" x14ac:dyDescent="0.3">
      <c r="A576" s="221"/>
      <c r="B576" s="221"/>
      <c r="C576" s="221"/>
      <c r="D576" s="212"/>
    </row>
    <row r="577" spans="1:4" ht="20.25" customHeight="1" x14ac:dyDescent="0.3">
      <c r="A577" s="221"/>
      <c r="B577" s="221"/>
      <c r="C577" s="221"/>
      <c r="D577" s="212"/>
    </row>
    <row r="578" spans="1:4" ht="20.25" customHeight="1" x14ac:dyDescent="0.3">
      <c r="A578" s="221"/>
      <c r="B578" s="221"/>
      <c r="C578" s="221"/>
      <c r="D578" s="212"/>
    </row>
    <row r="579" spans="1:4" ht="20.25" customHeight="1" x14ac:dyDescent="0.3">
      <c r="A579" s="221"/>
      <c r="B579" s="221"/>
      <c r="C579" s="221"/>
      <c r="D579" s="212"/>
    </row>
    <row r="580" spans="1:4" ht="20.25" customHeight="1" x14ac:dyDescent="0.3">
      <c r="A580" s="221"/>
      <c r="B580" s="221"/>
      <c r="C580" s="221"/>
      <c r="D580" s="212"/>
    </row>
    <row r="581" spans="1:4" ht="20.25" customHeight="1" x14ac:dyDescent="0.3">
      <c r="A581" s="221"/>
      <c r="B581" s="221"/>
      <c r="C581" s="221"/>
      <c r="D581" s="212"/>
    </row>
    <row r="582" spans="1:4" ht="20.25" customHeight="1" x14ac:dyDescent="0.3">
      <c r="A582" s="221"/>
      <c r="B582" s="221"/>
      <c r="C582" s="221"/>
      <c r="D582" s="212"/>
    </row>
    <row r="583" spans="1:4" ht="20.25" customHeight="1" x14ac:dyDescent="0.3">
      <c r="A583" s="221"/>
      <c r="B583" s="221"/>
      <c r="C583" s="221"/>
      <c r="D583" s="212"/>
    </row>
    <row r="584" spans="1:4" ht="20.25" customHeight="1" x14ac:dyDescent="0.3">
      <c r="A584" s="221"/>
      <c r="B584" s="221"/>
      <c r="C584" s="221"/>
      <c r="D584" s="212"/>
    </row>
    <row r="585" spans="1:4" ht="20.25" customHeight="1" x14ac:dyDescent="0.3">
      <c r="A585" s="221"/>
      <c r="B585" s="221"/>
      <c r="C585" s="221"/>
      <c r="D585" s="212"/>
    </row>
    <row r="586" spans="1:4" ht="20.25" customHeight="1" x14ac:dyDescent="0.3">
      <c r="A586" s="221"/>
      <c r="B586" s="221"/>
      <c r="C586" s="221"/>
      <c r="D586" s="212"/>
    </row>
    <row r="587" spans="1:4" ht="20.25" customHeight="1" x14ac:dyDescent="0.3">
      <c r="A587" s="221"/>
      <c r="B587" s="221"/>
      <c r="C587" s="221"/>
      <c r="D587" s="212"/>
    </row>
    <row r="588" spans="1:4" ht="20.25" customHeight="1" x14ac:dyDescent="0.3">
      <c r="A588" s="221"/>
      <c r="B588" s="221"/>
      <c r="C588" s="221"/>
      <c r="D588" s="212"/>
    </row>
    <row r="589" spans="1:4" ht="20.25" customHeight="1" x14ac:dyDescent="0.3">
      <c r="A589" s="221"/>
      <c r="B589" s="221"/>
      <c r="C589" s="221"/>
      <c r="D589" s="212"/>
    </row>
    <row r="590" spans="1:4" ht="20.25" customHeight="1" x14ac:dyDescent="0.3">
      <c r="A590" s="221"/>
      <c r="B590" s="221"/>
      <c r="C590" s="221"/>
      <c r="D590" s="212"/>
    </row>
    <row r="591" spans="1:4" ht="20.25" customHeight="1" x14ac:dyDescent="0.3">
      <c r="A591" s="221"/>
      <c r="B591" s="221"/>
      <c r="C591" s="221"/>
      <c r="D591" s="212"/>
    </row>
    <row r="592" spans="1:4" ht="20.25" customHeight="1" x14ac:dyDescent="0.3">
      <c r="A592" s="221"/>
      <c r="B592" s="221"/>
      <c r="C592" s="221"/>
      <c r="D592" s="212"/>
    </row>
    <row r="593" spans="1:4" ht="20.25" customHeight="1" x14ac:dyDescent="0.3">
      <c r="A593" s="221"/>
      <c r="B593" s="221"/>
      <c r="C593" s="221"/>
      <c r="D593" s="212"/>
    </row>
    <row r="594" spans="1:4" ht="20.25" customHeight="1" x14ac:dyDescent="0.3">
      <c r="A594" s="221"/>
      <c r="B594" s="221"/>
      <c r="C594" s="221"/>
      <c r="D594" s="212"/>
    </row>
    <row r="595" spans="1:4" ht="20.25" customHeight="1" x14ac:dyDescent="0.3">
      <c r="A595" s="221"/>
      <c r="B595" s="221"/>
      <c r="C595" s="221"/>
      <c r="D595" s="212"/>
    </row>
    <row r="596" spans="1:4" ht="20.25" customHeight="1" x14ac:dyDescent="0.3">
      <c r="A596" s="221"/>
      <c r="B596" s="221"/>
      <c r="C596" s="221"/>
      <c r="D596" s="212"/>
    </row>
    <row r="597" spans="1:4" ht="20.25" customHeight="1" x14ac:dyDescent="0.3">
      <c r="A597" s="221"/>
      <c r="B597" s="221"/>
      <c r="C597" s="221"/>
      <c r="D597" s="212"/>
    </row>
    <row r="598" spans="1:4" ht="20.25" customHeight="1" x14ac:dyDescent="0.3">
      <c r="A598" s="221"/>
      <c r="B598" s="221"/>
      <c r="C598" s="221"/>
      <c r="D598" s="212"/>
    </row>
    <row r="599" spans="1:4" ht="20.25" customHeight="1" x14ac:dyDescent="0.3">
      <c r="A599" s="221"/>
      <c r="B599" s="221"/>
      <c r="C599" s="221"/>
      <c r="D599" s="212"/>
    </row>
    <row r="600" spans="1:4" ht="20.25" customHeight="1" x14ac:dyDescent="0.3">
      <c r="A600" s="221"/>
      <c r="B600" s="221"/>
      <c r="C600" s="221"/>
      <c r="D600" s="212"/>
    </row>
    <row r="601" spans="1:4" ht="20.25" customHeight="1" x14ac:dyDescent="0.3">
      <c r="A601" s="221"/>
      <c r="B601" s="221"/>
      <c r="C601" s="221"/>
      <c r="D601" s="212"/>
    </row>
    <row r="602" spans="1:4" ht="20.25" customHeight="1" x14ac:dyDescent="0.3">
      <c r="A602" s="221"/>
      <c r="B602" s="221"/>
      <c r="C602" s="221"/>
      <c r="D602" s="212"/>
    </row>
    <row r="603" spans="1:4" ht="20.25" customHeight="1" x14ac:dyDescent="0.3">
      <c r="A603" s="221"/>
      <c r="B603" s="221"/>
      <c r="C603" s="221"/>
      <c r="D603" s="212"/>
    </row>
    <row r="604" spans="1:4" ht="20.25" customHeight="1" x14ac:dyDescent="0.3">
      <c r="A604" s="221"/>
      <c r="B604" s="221"/>
      <c r="C604" s="221"/>
      <c r="D604" s="212"/>
    </row>
    <row r="605" spans="1:4" ht="20.25" customHeight="1" x14ac:dyDescent="0.3">
      <c r="A605" s="221"/>
      <c r="B605" s="221"/>
      <c r="C605" s="221"/>
      <c r="D605" s="212"/>
    </row>
    <row r="606" spans="1:4" ht="20.25" customHeight="1" x14ac:dyDescent="0.3">
      <c r="A606" s="221"/>
      <c r="B606" s="221"/>
      <c r="C606" s="221"/>
      <c r="D606" s="212"/>
    </row>
    <row r="607" spans="1:4" ht="20.25" customHeight="1" x14ac:dyDescent="0.3">
      <c r="A607" s="221"/>
      <c r="B607" s="221"/>
      <c r="C607" s="221"/>
      <c r="D607" s="212"/>
    </row>
    <row r="608" spans="1:4" ht="20.25" customHeight="1" x14ac:dyDescent="0.3">
      <c r="A608" s="221"/>
      <c r="B608" s="221"/>
      <c r="C608" s="221"/>
      <c r="D608" s="212"/>
    </row>
    <row r="609" spans="1:4" ht="20.25" customHeight="1" x14ac:dyDescent="0.3">
      <c r="A609" s="221"/>
      <c r="B609" s="221"/>
      <c r="C609" s="221"/>
      <c r="D609" s="212"/>
    </row>
    <row r="610" spans="1:4" ht="20.25" customHeight="1" x14ac:dyDescent="0.3">
      <c r="A610" s="221"/>
      <c r="B610" s="221"/>
      <c r="C610" s="221"/>
      <c r="D610" s="212"/>
    </row>
    <row r="611" spans="1:4" ht="20.25" customHeight="1" x14ac:dyDescent="0.3">
      <c r="A611" s="221"/>
      <c r="B611" s="221"/>
      <c r="C611" s="221"/>
      <c r="D611" s="212"/>
    </row>
    <row r="612" spans="1:4" ht="20.25" customHeight="1" x14ac:dyDescent="0.3">
      <c r="A612" s="221"/>
      <c r="B612" s="221"/>
      <c r="C612" s="221"/>
      <c r="D612" s="212"/>
    </row>
    <row r="613" spans="1:4" ht="20.25" customHeight="1" x14ac:dyDescent="0.3">
      <c r="A613" s="221"/>
      <c r="B613" s="221"/>
      <c r="C613" s="221"/>
      <c r="D613" s="212"/>
    </row>
    <row r="614" spans="1:4" ht="20.25" customHeight="1" x14ac:dyDescent="0.3">
      <c r="A614" s="221"/>
      <c r="B614" s="221"/>
      <c r="C614" s="221"/>
      <c r="D614" s="212"/>
    </row>
    <row r="615" spans="1:4" ht="20.25" customHeight="1" x14ac:dyDescent="0.3">
      <c r="A615" s="221"/>
      <c r="B615" s="221"/>
      <c r="C615" s="221"/>
      <c r="D615" s="212"/>
    </row>
    <row r="616" spans="1:4" ht="20.25" customHeight="1" x14ac:dyDescent="0.3">
      <c r="A616" s="221"/>
      <c r="B616" s="221"/>
      <c r="C616" s="221"/>
      <c r="D616" s="212"/>
    </row>
    <row r="617" spans="1:4" ht="20.25" customHeight="1" x14ac:dyDescent="0.3">
      <c r="A617" s="221"/>
      <c r="B617" s="221"/>
      <c r="C617" s="221"/>
      <c r="D617" s="212"/>
    </row>
    <row r="618" spans="1:4" ht="20.25" customHeight="1" x14ac:dyDescent="0.3">
      <c r="A618" s="221"/>
      <c r="B618" s="221"/>
      <c r="C618" s="221"/>
      <c r="D618" s="212"/>
    </row>
    <row r="619" spans="1:4" ht="20.25" customHeight="1" x14ac:dyDescent="0.3">
      <c r="A619" s="221"/>
      <c r="B619" s="221"/>
      <c r="C619" s="221"/>
      <c r="D619" s="212"/>
    </row>
    <row r="620" spans="1:4" ht="20.25" customHeight="1" x14ac:dyDescent="0.3">
      <c r="A620" s="221"/>
      <c r="B620" s="221"/>
      <c r="C620" s="221"/>
      <c r="D620" s="212"/>
    </row>
    <row r="621" spans="1:4" ht="20.25" customHeight="1" x14ac:dyDescent="0.3">
      <c r="A621" s="221"/>
      <c r="B621" s="221"/>
      <c r="C621" s="221"/>
      <c r="D621" s="212"/>
    </row>
    <row r="622" spans="1:4" ht="20.25" customHeight="1" x14ac:dyDescent="0.3">
      <c r="A622" s="221"/>
      <c r="B622" s="221"/>
      <c r="C622" s="221"/>
      <c r="D622" s="212"/>
    </row>
    <row r="623" spans="1:4" ht="20.25" customHeight="1" x14ac:dyDescent="0.3">
      <c r="A623" s="221"/>
      <c r="B623" s="221"/>
      <c r="C623" s="221"/>
      <c r="D623" s="212"/>
    </row>
    <row r="624" spans="1:4" ht="20.25" customHeight="1" x14ac:dyDescent="0.3">
      <c r="A624" s="221"/>
      <c r="B624" s="221"/>
      <c r="C624" s="221"/>
      <c r="D624" s="212"/>
    </row>
    <row r="625" spans="1:4" ht="20.25" customHeight="1" x14ac:dyDescent="0.3">
      <c r="A625" s="221"/>
      <c r="B625" s="221"/>
      <c r="C625" s="221"/>
      <c r="D625" s="212"/>
    </row>
    <row r="626" spans="1:4" ht="20.25" customHeight="1" x14ac:dyDescent="0.3">
      <c r="A626" s="221"/>
      <c r="B626" s="221"/>
      <c r="C626" s="221"/>
      <c r="D626" s="212"/>
    </row>
    <row r="627" spans="1:4" ht="20.25" customHeight="1" x14ac:dyDescent="0.3">
      <c r="A627" s="221"/>
      <c r="B627" s="221"/>
      <c r="C627" s="221"/>
      <c r="D627" s="212"/>
    </row>
    <row r="628" spans="1:4" ht="20.25" customHeight="1" x14ac:dyDescent="0.3">
      <c r="A628" s="221"/>
      <c r="B628" s="221"/>
      <c r="C628" s="221"/>
      <c r="D628" s="212"/>
    </row>
    <row r="629" spans="1:4" ht="20.25" customHeight="1" x14ac:dyDescent="0.3">
      <c r="A629" s="221"/>
      <c r="B629" s="221"/>
      <c r="C629" s="221"/>
      <c r="D629" s="212"/>
    </row>
    <row r="630" spans="1:4" ht="20.25" customHeight="1" x14ac:dyDescent="0.3">
      <c r="A630" s="221"/>
      <c r="B630" s="221"/>
      <c r="C630" s="221"/>
      <c r="D630" s="212"/>
    </row>
    <row r="631" spans="1:4" ht="20.25" customHeight="1" x14ac:dyDescent="0.3">
      <c r="A631" s="221"/>
      <c r="B631" s="221"/>
      <c r="C631" s="221"/>
      <c r="D631" s="212"/>
    </row>
    <row r="632" spans="1:4" ht="20.25" customHeight="1" x14ac:dyDescent="0.3">
      <c r="A632" s="221"/>
      <c r="B632" s="221"/>
      <c r="C632" s="221"/>
      <c r="D632" s="212"/>
    </row>
    <row r="633" spans="1:4" ht="20.25" customHeight="1" x14ac:dyDescent="0.3">
      <c r="A633" s="221"/>
      <c r="B633" s="221"/>
      <c r="C633" s="221"/>
      <c r="D633" s="212"/>
    </row>
    <row r="634" spans="1:4" ht="20.25" customHeight="1" x14ac:dyDescent="0.3">
      <c r="A634" s="221"/>
      <c r="B634" s="221"/>
      <c r="C634" s="221"/>
      <c r="D634" s="212"/>
    </row>
    <row r="635" spans="1:4" ht="20.25" customHeight="1" x14ac:dyDescent="0.3">
      <c r="A635" s="221"/>
      <c r="B635" s="221"/>
      <c r="C635" s="221"/>
      <c r="D635" s="212"/>
    </row>
    <row r="636" spans="1:4" ht="20.25" customHeight="1" x14ac:dyDescent="0.3">
      <c r="A636" s="221"/>
      <c r="B636" s="221"/>
      <c r="C636" s="221"/>
      <c r="D636" s="212"/>
    </row>
    <row r="637" spans="1:4" ht="20.25" customHeight="1" x14ac:dyDescent="0.3">
      <c r="A637" s="221"/>
      <c r="B637" s="221"/>
      <c r="C637" s="221"/>
      <c r="D637" s="212"/>
    </row>
    <row r="638" spans="1:4" ht="20.25" customHeight="1" x14ac:dyDescent="0.3">
      <c r="A638" s="221"/>
      <c r="B638" s="221"/>
      <c r="C638" s="221"/>
      <c r="D638" s="212"/>
    </row>
    <row r="639" spans="1:4" ht="20.25" customHeight="1" x14ac:dyDescent="0.3">
      <c r="A639" s="221"/>
      <c r="B639" s="221"/>
      <c r="C639" s="221"/>
      <c r="D639" s="212"/>
    </row>
    <row r="640" spans="1:4" ht="20.25" customHeight="1" x14ac:dyDescent="0.3">
      <c r="A640" s="221"/>
      <c r="B640" s="221"/>
      <c r="C640" s="221"/>
      <c r="D640" s="212"/>
    </row>
    <row r="641" spans="1:4" ht="20.25" customHeight="1" x14ac:dyDescent="0.3">
      <c r="A641" s="221"/>
      <c r="B641" s="221"/>
      <c r="C641" s="221"/>
      <c r="D641" s="212"/>
    </row>
    <row r="642" spans="1:4" ht="20.25" customHeight="1" x14ac:dyDescent="0.3">
      <c r="A642" s="221"/>
      <c r="B642" s="221"/>
      <c r="C642" s="221"/>
      <c r="D642" s="212"/>
    </row>
    <row r="643" spans="1:4" ht="20.25" customHeight="1" x14ac:dyDescent="0.3">
      <c r="A643" s="221"/>
      <c r="B643" s="221"/>
      <c r="C643" s="221"/>
      <c r="D643" s="212"/>
    </row>
    <row r="644" spans="1:4" ht="20.25" customHeight="1" x14ac:dyDescent="0.3">
      <c r="A644" s="221"/>
      <c r="B644" s="221"/>
      <c r="C644" s="221"/>
      <c r="D644" s="212"/>
    </row>
    <row r="645" spans="1:4" ht="20.25" customHeight="1" x14ac:dyDescent="0.3">
      <c r="A645" s="221"/>
      <c r="B645" s="221"/>
      <c r="C645" s="221"/>
      <c r="D645" s="212"/>
    </row>
    <row r="646" spans="1:4" ht="20.25" customHeight="1" x14ac:dyDescent="0.3">
      <c r="A646" s="221"/>
      <c r="B646" s="221"/>
      <c r="C646" s="221"/>
      <c r="D646" s="212"/>
    </row>
    <row r="647" spans="1:4" ht="20.25" customHeight="1" x14ac:dyDescent="0.3">
      <c r="A647" s="221"/>
      <c r="B647" s="221"/>
      <c r="C647" s="221"/>
      <c r="D647" s="212"/>
    </row>
    <row r="648" spans="1:4" ht="20.25" customHeight="1" x14ac:dyDescent="0.3">
      <c r="A648" s="221"/>
      <c r="B648" s="221"/>
      <c r="C648" s="221"/>
      <c r="D648" s="212"/>
    </row>
    <row r="649" spans="1:4" ht="20.25" customHeight="1" x14ac:dyDescent="0.3">
      <c r="A649" s="221"/>
      <c r="B649" s="221"/>
      <c r="C649" s="221"/>
      <c r="D649" s="212"/>
    </row>
    <row r="650" spans="1:4" ht="20.25" customHeight="1" x14ac:dyDescent="0.3">
      <c r="A650" s="221"/>
      <c r="B650" s="221"/>
      <c r="C650" s="221"/>
      <c r="D650" s="212"/>
    </row>
    <row r="651" spans="1:4" ht="20.25" customHeight="1" x14ac:dyDescent="0.3">
      <c r="A651" s="221"/>
      <c r="B651" s="221"/>
      <c r="C651" s="221"/>
      <c r="D651" s="212"/>
    </row>
    <row r="652" spans="1:4" ht="20.25" customHeight="1" x14ac:dyDescent="0.3">
      <c r="A652" s="221"/>
      <c r="B652" s="221"/>
      <c r="C652" s="221"/>
      <c r="D652" s="212"/>
    </row>
    <row r="653" spans="1:4" ht="20.25" customHeight="1" x14ac:dyDescent="0.3">
      <c r="A653" s="221"/>
      <c r="B653" s="221"/>
      <c r="C653" s="221"/>
      <c r="D653" s="212"/>
    </row>
    <row r="654" spans="1:4" ht="20.25" customHeight="1" x14ac:dyDescent="0.3">
      <c r="A654" s="221"/>
      <c r="B654" s="221"/>
      <c r="C654" s="221"/>
      <c r="D654" s="212"/>
    </row>
    <row r="655" spans="1:4" ht="20.25" customHeight="1" x14ac:dyDescent="0.3">
      <c r="A655" s="221"/>
      <c r="B655" s="221"/>
      <c r="C655" s="221"/>
      <c r="D655" s="212"/>
    </row>
    <row r="656" spans="1:4" ht="20.25" customHeight="1" x14ac:dyDescent="0.3">
      <c r="A656" s="221"/>
      <c r="B656" s="221"/>
      <c r="C656" s="221"/>
      <c r="D656" s="212"/>
    </row>
    <row r="657" spans="1:4" ht="20.25" customHeight="1" x14ac:dyDescent="0.3">
      <c r="A657" s="221"/>
      <c r="B657" s="221"/>
      <c r="C657" s="221"/>
      <c r="D657" s="212"/>
    </row>
    <row r="658" spans="1:4" ht="20.25" customHeight="1" x14ac:dyDescent="0.3">
      <c r="A658" s="221"/>
      <c r="B658" s="221"/>
      <c r="C658" s="221"/>
      <c r="D658" s="212"/>
    </row>
    <row r="659" spans="1:4" ht="20.25" customHeight="1" x14ac:dyDescent="0.3">
      <c r="A659" s="221"/>
      <c r="B659" s="221"/>
      <c r="C659" s="221"/>
      <c r="D659" s="212"/>
    </row>
    <row r="660" spans="1:4" ht="20.25" customHeight="1" x14ac:dyDescent="0.3">
      <c r="A660" s="221"/>
      <c r="B660" s="221"/>
      <c r="C660" s="221"/>
      <c r="D660" s="212"/>
    </row>
    <row r="661" spans="1:4" ht="20.25" customHeight="1" x14ac:dyDescent="0.3">
      <c r="A661" s="221"/>
      <c r="B661" s="221"/>
      <c r="C661" s="221"/>
      <c r="D661" s="212"/>
    </row>
    <row r="662" spans="1:4" ht="20.25" customHeight="1" x14ac:dyDescent="0.3">
      <c r="A662" s="221"/>
      <c r="B662" s="221"/>
      <c r="C662" s="221"/>
      <c r="D662" s="212"/>
    </row>
    <row r="663" spans="1:4" ht="20.25" customHeight="1" x14ac:dyDescent="0.3">
      <c r="A663" s="221"/>
      <c r="B663" s="221"/>
      <c r="C663" s="221"/>
      <c r="D663" s="212"/>
    </row>
    <row r="664" spans="1:4" ht="20.25" customHeight="1" x14ac:dyDescent="0.3">
      <c r="A664" s="221"/>
      <c r="B664" s="221"/>
      <c r="C664" s="221"/>
      <c r="D664" s="212"/>
    </row>
    <row r="665" spans="1:4" ht="20.25" customHeight="1" x14ac:dyDescent="0.3">
      <c r="A665" s="221"/>
      <c r="B665" s="221"/>
      <c r="C665" s="221"/>
      <c r="D665" s="212"/>
    </row>
    <row r="666" spans="1:4" ht="20.25" customHeight="1" x14ac:dyDescent="0.3">
      <c r="A666" s="221"/>
      <c r="B666" s="221"/>
      <c r="C666" s="221"/>
      <c r="D666" s="212"/>
    </row>
    <row r="667" spans="1:4" ht="20.25" customHeight="1" x14ac:dyDescent="0.3">
      <c r="A667" s="221"/>
      <c r="B667" s="221"/>
      <c r="C667" s="221"/>
      <c r="D667" s="212"/>
    </row>
    <row r="668" spans="1:4" ht="20.25" customHeight="1" x14ac:dyDescent="0.3">
      <c r="A668" s="221"/>
      <c r="B668" s="221"/>
      <c r="C668" s="221"/>
      <c r="D668" s="212"/>
    </row>
    <row r="669" spans="1:4" ht="20.25" customHeight="1" x14ac:dyDescent="0.3">
      <c r="A669" s="221"/>
      <c r="B669" s="221"/>
      <c r="C669" s="221"/>
      <c r="D669" s="212"/>
    </row>
    <row r="670" spans="1:4" ht="20.25" customHeight="1" x14ac:dyDescent="0.3">
      <c r="A670" s="221"/>
      <c r="B670" s="221"/>
      <c r="C670" s="221"/>
      <c r="D670" s="212"/>
    </row>
    <row r="671" spans="1:4" ht="20.25" customHeight="1" x14ac:dyDescent="0.3">
      <c r="A671" s="221"/>
      <c r="B671" s="221"/>
      <c r="C671" s="221"/>
      <c r="D671" s="212"/>
    </row>
    <row r="672" spans="1:4" ht="20.25" customHeight="1" x14ac:dyDescent="0.3">
      <c r="A672" s="221"/>
      <c r="B672" s="221"/>
      <c r="C672" s="221"/>
      <c r="D672" s="212"/>
    </row>
    <row r="673" spans="1:4" ht="20.25" customHeight="1" x14ac:dyDescent="0.3">
      <c r="A673" s="221"/>
      <c r="B673" s="221"/>
      <c r="C673" s="221"/>
      <c r="D673" s="212"/>
    </row>
    <row r="674" spans="1:4" ht="20.25" customHeight="1" x14ac:dyDescent="0.3">
      <c r="A674" s="221"/>
      <c r="B674" s="221"/>
      <c r="C674" s="221"/>
      <c r="D674" s="212"/>
    </row>
    <row r="675" spans="1:4" ht="20.25" customHeight="1" x14ac:dyDescent="0.3">
      <c r="A675" s="221"/>
      <c r="B675" s="221"/>
      <c r="C675" s="221"/>
      <c r="D675" s="212"/>
    </row>
    <row r="676" spans="1:4" ht="20.25" customHeight="1" x14ac:dyDescent="0.3">
      <c r="A676" s="221"/>
      <c r="B676" s="221"/>
      <c r="C676" s="221"/>
      <c r="D676" s="212"/>
    </row>
    <row r="677" spans="1:4" ht="20.25" customHeight="1" x14ac:dyDescent="0.3">
      <c r="A677" s="221"/>
      <c r="B677" s="221"/>
      <c r="C677" s="221"/>
      <c r="D677" s="212"/>
    </row>
    <row r="678" spans="1:4" ht="20.25" customHeight="1" x14ac:dyDescent="0.3">
      <c r="A678" s="221"/>
      <c r="B678" s="221"/>
      <c r="C678" s="221"/>
      <c r="D678" s="212"/>
    </row>
    <row r="679" spans="1:4" ht="20.25" customHeight="1" x14ac:dyDescent="0.3">
      <c r="A679" s="221"/>
      <c r="B679" s="221"/>
      <c r="C679" s="221"/>
      <c r="D679" s="212"/>
    </row>
    <row r="680" spans="1:4" ht="20.25" customHeight="1" x14ac:dyDescent="0.3">
      <c r="A680" s="221"/>
      <c r="B680" s="221"/>
      <c r="C680" s="221"/>
      <c r="D680" s="212"/>
    </row>
    <row r="681" spans="1:4" ht="20.25" customHeight="1" x14ac:dyDescent="0.3">
      <c r="A681" s="221"/>
      <c r="B681" s="221"/>
      <c r="C681" s="221"/>
      <c r="D681" s="212"/>
    </row>
    <row r="682" spans="1:4" ht="20.25" customHeight="1" x14ac:dyDescent="0.3">
      <c r="A682" s="221"/>
      <c r="B682" s="221"/>
      <c r="C682" s="221"/>
      <c r="D682" s="212"/>
    </row>
    <row r="683" spans="1:4" ht="20.25" customHeight="1" x14ac:dyDescent="0.3">
      <c r="A683" s="221"/>
      <c r="B683" s="221"/>
      <c r="C683" s="221"/>
      <c r="D683" s="212"/>
    </row>
    <row r="684" spans="1:4" ht="20.25" customHeight="1" x14ac:dyDescent="0.3">
      <c r="A684" s="221"/>
      <c r="B684" s="221"/>
      <c r="C684" s="221"/>
      <c r="D684" s="212"/>
    </row>
    <row r="685" spans="1:4" ht="20.25" customHeight="1" x14ac:dyDescent="0.3">
      <c r="A685" s="221"/>
      <c r="B685" s="221"/>
      <c r="C685" s="221"/>
      <c r="D685" s="212"/>
    </row>
    <row r="686" spans="1:4" ht="20.25" customHeight="1" x14ac:dyDescent="0.3">
      <c r="A686" s="221"/>
      <c r="B686" s="221"/>
      <c r="C686" s="221"/>
      <c r="D686" s="212"/>
    </row>
    <row r="687" spans="1:4" ht="20.25" customHeight="1" x14ac:dyDescent="0.3">
      <c r="A687" s="221"/>
      <c r="B687" s="221"/>
      <c r="C687" s="221"/>
      <c r="D687" s="212"/>
    </row>
    <row r="688" spans="1:4" ht="20.25" customHeight="1" x14ac:dyDescent="0.3">
      <c r="A688" s="221"/>
      <c r="B688" s="221"/>
      <c r="C688" s="221"/>
      <c r="D688" s="212"/>
    </row>
    <row r="689" spans="1:4" ht="20.25" customHeight="1" x14ac:dyDescent="0.3">
      <c r="A689" s="221"/>
      <c r="B689" s="221"/>
      <c r="C689" s="221"/>
      <c r="D689" s="212"/>
    </row>
    <row r="690" spans="1:4" ht="20.25" customHeight="1" x14ac:dyDescent="0.3">
      <c r="A690" s="221"/>
      <c r="B690" s="221"/>
      <c r="C690" s="221"/>
      <c r="D690" s="212"/>
    </row>
    <row r="691" spans="1:4" ht="20.25" customHeight="1" x14ac:dyDescent="0.3">
      <c r="A691" s="221"/>
      <c r="B691" s="221"/>
      <c r="C691" s="221"/>
      <c r="D691" s="212"/>
    </row>
    <row r="692" spans="1:4" ht="20.25" customHeight="1" x14ac:dyDescent="0.3">
      <c r="A692" s="221"/>
      <c r="B692" s="221"/>
      <c r="C692" s="221"/>
      <c r="D692" s="212"/>
    </row>
    <row r="693" spans="1:4" ht="20.25" customHeight="1" x14ac:dyDescent="0.3">
      <c r="A693" s="221"/>
      <c r="B693" s="221"/>
      <c r="C693" s="221"/>
      <c r="D693" s="212"/>
    </row>
    <row r="694" spans="1:4" ht="20.25" customHeight="1" x14ac:dyDescent="0.3">
      <c r="A694" s="221"/>
      <c r="B694" s="221"/>
      <c r="C694" s="221"/>
      <c r="D694" s="212"/>
    </row>
    <row r="695" spans="1:4" ht="20.25" customHeight="1" x14ac:dyDescent="0.3">
      <c r="A695" s="221"/>
      <c r="B695" s="221"/>
      <c r="C695" s="221"/>
      <c r="D695" s="212"/>
    </row>
    <row r="696" spans="1:4" ht="20.25" customHeight="1" x14ac:dyDescent="0.3">
      <c r="A696" s="221"/>
      <c r="B696" s="221"/>
      <c r="C696" s="221"/>
      <c r="D696" s="212"/>
    </row>
    <row r="697" spans="1:4" ht="20.25" customHeight="1" x14ac:dyDescent="0.3">
      <c r="A697" s="221"/>
      <c r="B697" s="221"/>
      <c r="C697" s="221"/>
      <c r="D697" s="212"/>
    </row>
    <row r="698" spans="1:4" ht="20.25" customHeight="1" x14ac:dyDescent="0.3">
      <c r="A698" s="221"/>
      <c r="B698" s="221"/>
      <c r="C698" s="221"/>
      <c r="D698" s="212"/>
    </row>
    <row r="699" spans="1:4" ht="20.25" customHeight="1" x14ac:dyDescent="0.3">
      <c r="A699" s="221"/>
      <c r="B699" s="221"/>
      <c r="C699" s="221"/>
      <c r="D699" s="212"/>
    </row>
    <row r="700" spans="1:4" ht="20.25" customHeight="1" x14ac:dyDescent="0.3">
      <c r="A700" s="221"/>
      <c r="B700" s="221"/>
      <c r="C700" s="221"/>
      <c r="D700" s="212"/>
    </row>
    <row r="701" spans="1:4" ht="20.25" customHeight="1" x14ac:dyDescent="0.3">
      <c r="A701" s="221"/>
      <c r="B701" s="221"/>
      <c r="C701" s="221"/>
      <c r="D701" s="212"/>
    </row>
    <row r="702" spans="1:4" ht="20.25" customHeight="1" x14ac:dyDescent="0.3">
      <c r="A702" s="221"/>
      <c r="B702" s="221"/>
      <c r="C702" s="221"/>
      <c r="D702" s="212"/>
    </row>
    <row r="703" spans="1:4" ht="20.25" customHeight="1" x14ac:dyDescent="0.3">
      <c r="A703" s="221"/>
      <c r="B703" s="221"/>
      <c r="C703" s="221"/>
      <c r="D703" s="212"/>
    </row>
    <row r="704" spans="1:4" ht="20.25" customHeight="1" x14ac:dyDescent="0.3">
      <c r="A704" s="221"/>
      <c r="B704" s="221"/>
      <c r="C704" s="221"/>
      <c r="D704" s="212"/>
    </row>
    <row r="705" spans="1:4" ht="20.25" customHeight="1" x14ac:dyDescent="0.3">
      <c r="A705" s="221"/>
      <c r="B705" s="221"/>
      <c r="C705" s="221"/>
      <c r="D705" s="212"/>
    </row>
    <row r="706" spans="1:4" ht="20.25" customHeight="1" x14ac:dyDescent="0.3">
      <c r="A706" s="221"/>
      <c r="B706" s="221"/>
      <c r="C706" s="221"/>
      <c r="D706" s="212"/>
    </row>
    <row r="707" spans="1:4" ht="20.25" customHeight="1" x14ac:dyDescent="0.3">
      <c r="A707" s="221"/>
      <c r="B707" s="221"/>
      <c r="C707" s="221"/>
      <c r="D707" s="212"/>
    </row>
    <row r="708" spans="1:4" ht="20.25" customHeight="1" x14ac:dyDescent="0.3">
      <c r="A708" s="221"/>
      <c r="B708" s="221"/>
      <c r="C708" s="221"/>
      <c r="D708" s="212"/>
    </row>
    <row r="709" spans="1:4" ht="20.25" customHeight="1" x14ac:dyDescent="0.3">
      <c r="A709" s="221"/>
      <c r="B709" s="221"/>
      <c r="C709" s="221"/>
      <c r="D709" s="212"/>
    </row>
    <row r="710" spans="1:4" ht="20.25" customHeight="1" x14ac:dyDescent="0.3">
      <c r="A710" s="221"/>
      <c r="B710" s="221"/>
      <c r="C710" s="221"/>
      <c r="D710" s="212"/>
    </row>
    <row r="711" spans="1:4" ht="20.25" customHeight="1" x14ac:dyDescent="0.3">
      <c r="A711" s="221"/>
      <c r="B711" s="221"/>
      <c r="C711" s="221"/>
      <c r="D711" s="212"/>
    </row>
    <row r="712" spans="1:4" ht="20.25" customHeight="1" x14ac:dyDescent="0.3">
      <c r="A712" s="221"/>
      <c r="B712" s="221"/>
      <c r="C712" s="221"/>
      <c r="D712" s="212"/>
    </row>
    <row r="713" spans="1:4" ht="20.25" customHeight="1" x14ac:dyDescent="0.3">
      <c r="A713" s="221"/>
      <c r="B713" s="221"/>
      <c r="C713" s="221"/>
      <c r="D713" s="212"/>
    </row>
    <row r="714" spans="1:4" ht="20.25" customHeight="1" x14ac:dyDescent="0.3">
      <c r="A714" s="221"/>
      <c r="B714" s="221"/>
      <c r="C714" s="221"/>
      <c r="D714" s="212"/>
    </row>
    <row r="715" spans="1:4" ht="20.25" customHeight="1" x14ac:dyDescent="0.3">
      <c r="A715" s="221"/>
      <c r="B715" s="221"/>
      <c r="C715" s="221"/>
      <c r="D715" s="212"/>
    </row>
    <row r="716" spans="1:4" ht="20.25" customHeight="1" x14ac:dyDescent="0.3">
      <c r="A716" s="221"/>
      <c r="B716" s="221"/>
      <c r="C716" s="221"/>
      <c r="D716" s="212"/>
    </row>
    <row r="717" spans="1:4" ht="20.25" customHeight="1" x14ac:dyDescent="0.3">
      <c r="A717" s="221"/>
      <c r="B717" s="221"/>
      <c r="C717" s="221"/>
      <c r="D717" s="212"/>
    </row>
    <row r="718" spans="1:4" ht="20.25" customHeight="1" x14ac:dyDescent="0.3">
      <c r="A718" s="221"/>
      <c r="B718" s="221"/>
      <c r="C718" s="221"/>
      <c r="D718" s="212"/>
    </row>
    <row r="719" spans="1:4" ht="20.25" customHeight="1" x14ac:dyDescent="0.3">
      <c r="A719" s="221"/>
      <c r="B719" s="221"/>
      <c r="C719" s="221"/>
      <c r="D719" s="212"/>
    </row>
    <row r="720" spans="1:4" ht="20.25" customHeight="1" x14ac:dyDescent="0.3">
      <c r="A720" s="221"/>
      <c r="B720" s="221"/>
      <c r="C720" s="221"/>
      <c r="D720" s="212"/>
    </row>
    <row r="721" spans="1:4" ht="20.25" customHeight="1" x14ac:dyDescent="0.3">
      <c r="A721" s="221"/>
      <c r="B721" s="221"/>
      <c r="C721" s="221"/>
      <c r="D721" s="212"/>
    </row>
    <row r="722" spans="1:4" ht="20.25" customHeight="1" x14ac:dyDescent="0.3">
      <c r="A722" s="221"/>
      <c r="B722" s="221"/>
      <c r="C722" s="221"/>
      <c r="D722" s="212"/>
    </row>
    <row r="723" spans="1:4" ht="20.25" customHeight="1" x14ac:dyDescent="0.3">
      <c r="A723" s="221"/>
      <c r="B723" s="221"/>
      <c r="C723" s="221"/>
      <c r="D723" s="212"/>
    </row>
    <row r="724" spans="1:4" ht="20.25" customHeight="1" x14ac:dyDescent="0.3">
      <c r="A724" s="221"/>
      <c r="B724" s="221"/>
      <c r="C724" s="221"/>
      <c r="D724" s="212"/>
    </row>
    <row r="725" spans="1:4" ht="20.25" customHeight="1" x14ac:dyDescent="0.3">
      <c r="A725" s="221"/>
      <c r="B725" s="221"/>
      <c r="C725" s="221"/>
      <c r="D725" s="212"/>
    </row>
    <row r="726" spans="1:4" ht="20.25" customHeight="1" x14ac:dyDescent="0.3">
      <c r="A726" s="221"/>
      <c r="B726" s="221"/>
      <c r="C726" s="221"/>
      <c r="D726" s="212"/>
    </row>
    <row r="727" spans="1:4" ht="20.25" customHeight="1" x14ac:dyDescent="0.3">
      <c r="A727" s="221"/>
      <c r="B727" s="221"/>
      <c r="C727" s="221"/>
      <c r="D727" s="212"/>
    </row>
    <row r="728" spans="1:4" ht="20.25" customHeight="1" x14ac:dyDescent="0.3">
      <c r="A728" s="221"/>
      <c r="B728" s="221"/>
      <c r="C728" s="221"/>
      <c r="D728" s="212"/>
    </row>
    <row r="729" spans="1:4" ht="20.25" customHeight="1" x14ac:dyDescent="0.3">
      <c r="A729" s="221"/>
      <c r="B729" s="221"/>
      <c r="C729" s="221"/>
      <c r="D729" s="212"/>
    </row>
    <row r="730" spans="1:4" ht="20.25" customHeight="1" x14ac:dyDescent="0.3">
      <c r="A730" s="221"/>
      <c r="B730" s="221"/>
      <c r="C730" s="221"/>
      <c r="D730" s="212"/>
    </row>
    <row r="731" spans="1:4" ht="20.25" customHeight="1" x14ac:dyDescent="0.3">
      <c r="A731" s="221"/>
      <c r="B731" s="221"/>
      <c r="C731" s="221"/>
      <c r="D731" s="212"/>
    </row>
    <row r="732" spans="1:4" ht="20.25" customHeight="1" x14ac:dyDescent="0.3">
      <c r="A732" s="221"/>
      <c r="B732" s="221"/>
      <c r="C732" s="221"/>
      <c r="D732" s="212"/>
    </row>
    <row r="733" spans="1:4" ht="20.25" customHeight="1" x14ac:dyDescent="0.3">
      <c r="A733" s="221"/>
      <c r="B733" s="221"/>
      <c r="C733" s="221"/>
      <c r="D733" s="212"/>
    </row>
    <row r="734" spans="1:4" ht="20.25" customHeight="1" x14ac:dyDescent="0.3">
      <c r="A734" s="221"/>
      <c r="B734" s="221"/>
      <c r="C734" s="221"/>
      <c r="D734" s="212"/>
    </row>
    <row r="735" spans="1:4" ht="20.25" customHeight="1" x14ac:dyDescent="0.3">
      <c r="A735" s="221"/>
      <c r="B735" s="221"/>
      <c r="C735" s="221"/>
      <c r="D735" s="212"/>
    </row>
    <row r="736" spans="1:4" ht="20.25" customHeight="1" x14ac:dyDescent="0.3">
      <c r="A736" s="221"/>
      <c r="B736" s="221"/>
      <c r="C736" s="221"/>
      <c r="D736" s="212"/>
    </row>
    <row r="737" spans="1:4" ht="20.25" customHeight="1" x14ac:dyDescent="0.3">
      <c r="A737" s="221"/>
      <c r="B737" s="221"/>
      <c r="C737" s="221"/>
      <c r="D737" s="212"/>
    </row>
    <row r="738" spans="1:4" ht="20.25" customHeight="1" x14ac:dyDescent="0.3">
      <c r="A738" s="221"/>
      <c r="B738" s="221"/>
      <c r="C738" s="221"/>
      <c r="D738" s="212"/>
    </row>
    <row r="739" spans="1:4" ht="20.25" customHeight="1" x14ac:dyDescent="0.3">
      <c r="A739" s="221"/>
      <c r="B739" s="221"/>
      <c r="C739" s="221"/>
      <c r="D739" s="212"/>
    </row>
    <row r="740" spans="1:4" ht="20.25" customHeight="1" x14ac:dyDescent="0.3">
      <c r="A740" s="221"/>
      <c r="B740" s="221"/>
      <c r="C740" s="221"/>
      <c r="D740" s="212"/>
    </row>
    <row r="741" spans="1:4" ht="20.25" customHeight="1" x14ac:dyDescent="0.3">
      <c r="A741" s="221"/>
      <c r="B741" s="221"/>
      <c r="C741" s="221"/>
      <c r="D741" s="212"/>
    </row>
    <row r="742" spans="1:4" ht="20.25" customHeight="1" x14ac:dyDescent="0.3">
      <c r="A742" s="221"/>
      <c r="B742" s="221"/>
      <c r="C742" s="221"/>
      <c r="D742" s="212"/>
    </row>
    <row r="743" spans="1:4" ht="20.25" customHeight="1" x14ac:dyDescent="0.3">
      <c r="A743" s="221"/>
      <c r="B743" s="221"/>
      <c r="C743" s="221"/>
      <c r="D743" s="212"/>
    </row>
    <row r="744" spans="1:4" ht="20.25" customHeight="1" x14ac:dyDescent="0.3">
      <c r="A744" s="221"/>
      <c r="B744" s="221"/>
      <c r="C744" s="221"/>
      <c r="D744" s="212"/>
    </row>
    <row r="745" spans="1:4" ht="20.25" customHeight="1" x14ac:dyDescent="0.3">
      <c r="A745" s="221"/>
      <c r="B745" s="221"/>
      <c r="C745" s="221"/>
      <c r="D745" s="212"/>
    </row>
    <row r="746" spans="1:4" ht="20.25" customHeight="1" x14ac:dyDescent="0.3">
      <c r="A746" s="221"/>
      <c r="B746" s="221"/>
      <c r="C746" s="221"/>
      <c r="D746" s="212"/>
    </row>
    <row r="747" spans="1:4" ht="20.25" customHeight="1" x14ac:dyDescent="0.3">
      <c r="A747" s="221"/>
      <c r="B747" s="221"/>
      <c r="C747" s="221"/>
      <c r="D747" s="212"/>
    </row>
    <row r="748" spans="1:4" ht="20.25" customHeight="1" x14ac:dyDescent="0.3">
      <c r="A748" s="221"/>
      <c r="B748" s="221"/>
      <c r="C748" s="221"/>
      <c r="D748" s="212"/>
    </row>
    <row r="749" spans="1:4" ht="20.25" customHeight="1" x14ac:dyDescent="0.3">
      <c r="A749" s="221"/>
      <c r="B749" s="221"/>
      <c r="C749" s="221"/>
      <c r="D749" s="212"/>
    </row>
    <row r="750" spans="1:4" ht="20.25" customHeight="1" x14ac:dyDescent="0.3">
      <c r="A750" s="221"/>
      <c r="B750" s="221"/>
      <c r="C750" s="221"/>
      <c r="D750" s="212"/>
    </row>
    <row r="751" spans="1:4" ht="20.25" customHeight="1" x14ac:dyDescent="0.3">
      <c r="A751" s="221"/>
      <c r="B751" s="221"/>
      <c r="C751" s="221"/>
      <c r="D751" s="212"/>
    </row>
    <row r="752" spans="1:4" ht="20.25" customHeight="1" x14ac:dyDescent="0.3">
      <c r="A752" s="221"/>
      <c r="B752" s="221"/>
      <c r="C752" s="221"/>
      <c r="D752" s="212"/>
    </row>
    <row r="753" spans="1:4" ht="20.25" customHeight="1" x14ac:dyDescent="0.3">
      <c r="A753" s="221"/>
      <c r="B753" s="221"/>
      <c r="C753" s="221"/>
      <c r="D753" s="212"/>
    </row>
    <row r="754" spans="1:4" ht="20.25" customHeight="1" x14ac:dyDescent="0.3">
      <c r="A754" s="221"/>
      <c r="B754" s="221"/>
      <c r="C754" s="221"/>
      <c r="D754" s="212"/>
    </row>
    <row r="755" spans="1:4" ht="20.25" customHeight="1" x14ac:dyDescent="0.3">
      <c r="A755" s="221"/>
      <c r="B755" s="221"/>
      <c r="C755" s="221"/>
      <c r="D755" s="212"/>
    </row>
    <row r="756" spans="1:4" ht="20.25" customHeight="1" x14ac:dyDescent="0.3">
      <c r="A756" s="221"/>
      <c r="B756" s="221"/>
      <c r="C756" s="221"/>
      <c r="D756" s="212"/>
    </row>
    <row r="757" spans="1:4" ht="20.25" customHeight="1" x14ac:dyDescent="0.3">
      <c r="A757" s="221"/>
      <c r="B757" s="221"/>
      <c r="C757" s="221"/>
      <c r="D757" s="212"/>
    </row>
    <row r="758" spans="1:4" ht="20.25" customHeight="1" x14ac:dyDescent="0.3">
      <c r="A758" s="221"/>
      <c r="B758" s="221"/>
      <c r="C758" s="221"/>
      <c r="D758" s="212"/>
    </row>
    <row r="759" spans="1:4" ht="20.25" customHeight="1" x14ac:dyDescent="0.3">
      <c r="A759" s="221"/>
      <c r="B759" s="221"/>
      <c r="C759" s="221"/>
      <c r="D759" s="212"/>
    </row>
    <row r="760" spans="1:4" ht="20.25" customHeight="1" x14ac:dyDescent="0.3">
      <c r="A760" s="221"/>
      <c r="B760" s="221"/>
      <c r="C760" s="221"/>
      <c r="D760" s="212"/>
    </row>
    <row r="761" spans="1:4" ht="20.25" customHeight="1" x14ac:dyDescent="0.3">
      <c r="A761" s="221"/>
      <c r="B761" s="221"/>
      <c r="C761" s="221"/>
      <c r="D761" s="212"/>
    </row>
    <row r="762" spans="1:4" ht="20.25" customHeight="1" x14ac:dyDescent="0.3">
      <c r="A762" s="221"/>
      <c r="B762" s="221"/>
      <c r="C762" s="221"/>
      <c r="D762" s="212"/>
    </row>
    <row r="763" spans="1:4" ht="20.25" customHeight="1" x14ac:dyDescent="0.3">
      <c r="A763" s="221"/>
      <c r="B763" s="221"/>
      <c r="C763" s="221"/>
      <c r="D763" s="212"/>
    </row>
    <row r="764" spans="1:4" ht="20.25" customHeight="1" x14ac:dyDescent="0.3">
      <c r="A764" s="221"/>
      <c r="B764" s="221"/>
      <c r="C764" s="221"/>
      <c r="D764" s="212"/>
    </row>
    <row r="765" spans="1:4" ht="20.25" customHeight="1" x14ac:dyDescent="0.3">
      <c r="A765" s="221"/>
      <c r="B765" s="221"/>
      <c r="C765" s="221"/>
      <c r="D765" s="212"/>
    </row>
    <row r="766" spans="1:4" ht="20.25" customHeight="1" x14ac:dyDescent="0.3">
      <c r="A766" s="221"/>
      <c r="B766" s="221"/>
      <c r="C766" s="221"/>
      <c r="D766" s="212"/>
    </row>
    <row r="767" spans="1:4" ht="20.25" customHeight="1" x14ac:dyDescent="0.3">
      <c r="A767" s="221"/>
      <c r="B767" s="221"/>
      <c r="C767" s="221"/>
      <c r="D767" s="212"/>
    </row>
    <row r="768" spans="1:4" ht="20.25" customHeight="1" x14ac:dyDescent="0.3">
      <c r="A768" s="221"/>
      <c r="B768" s="221"/>
      <c r="C768" s="221"/>
      <c r="D768" s="212"/>
    </row>
    <row r="769" spans="1:4" ht="20.25" customHeight="1" x14ac:dyDescent="0.3">
      <c r="A769" s="221"/>
      <c r="B769" s="221"/>
      <c r="C769" s="221"/>
      <c r="D769" s="212"/>
    </row>
    <row r="770" spans="1:4" ht="20.25" customHeight="1" x14ac:dyDescent="0.3">
      <c r="A770" s="221"/>
      <c r="B770" s="221"/>
      <c r="C770" s="221"/>
      <c r="D770" s="212"/>
    </row>
    <row r="771" spans="1:4" ht="20.25" customHeight="1" x14ac:dyDescent="0.3">
      <c r="A771" s="221"/>
      <c r="B771" s="221"/>
      <c r="C771" s="221"/>
      <c r="D771" s="212"/>
    </row>
    <row r="772" spans="1:4" ht="20.25" customHeight="1" x14ac:dyDescent="0.3">
      <c r="A772" s="221"/>
      <c r="B772" s="221"/>
      <c r="C772" s="221"/>
      <c r="D772" s="212"/>
    </row>
    <row r="773" spans="1:4" ht="20.25" customHeight="1" x14ac:dyDescent="0.3">
      <c r="A773" s="221"/>
      <c r="B773" s="221"/>
      <c r="C773" s="221"/>
      <c r="D773" s="212"/>
    </row>
    <row r="774" spans="1:4" ht="20.25" customHeight="1" x14ac:dyDescent="0.3">
      <c r="A774" s="221"/>
      <c r="B774" s="221"/>
      <c r="C774" s="221"/>
      <c r="D774" s="212"/>
    </row>
    <row r="775" spans="1:4" ht="20.25" customHeight="1" x14ac:dyDescent="0.3">
      <c r="A775" s="221"/>
      <c r="B775" s="221"/>
      <c r="C775" s="221"/>
      <c r="D775" s="212"/>
    </row>
    <row r="776" spans="1:4" ht="20.25" customHeight="1" x14ac:dyDescent="0.3">
      <c r="A776" s="221"/>
      <c r="B776" s="221"/>
      <c r="C776" s="221"/>
      <c r="D776" s="212"/>
    </row>
    <row r="777" spans="1:4" ht="20.25" customHeight="1" x14ac:dyDescent="0.3">
      <c r="A777" s="221"/>
      <c r="B777" s="221"/>
      <c r="C777" s="221"/>
      <c r="D777" s="212"/>
    </row>
    <row r="778" spans="1:4" ht="20.25" customHeight="1" x14ac:dyDescent="0.3">
      <c r="A778" s="221"/>
      <c r="B778" s="221"/>
      <c r="C778" s="221"/>
      <c r="D778" s="212"/>
    </row>
    <row r="779" spans="1:4" ht="20.25" customHeight="1" x14ac:dyDescent="0.3">
      <c r="A779" s="221"/>
      <c r="B779" s="221"/>
      <c r="C779" s="221"/>
      <c r="D779" s="212"/>
    </row>
    <row r="780" spans="1:4" ht="20.25" customHeight="1" x14ac:dyDescent="0.3">
      <c r="A780" s="221"/>
      <c r="B780" s="221"/>
      <c r="C780" s="221"/>
      <c r="D780" s="212"/>
    </row>
    <row r="781" spans="1:4" ht="20.25" customHeight="1" x14ac:dyDescent="0.3">
      <c r="A781" s="221"/>
      <c r="B781" s="221"/>
      <c r="C781" s="221"/>
      <c r="D781" s="212"/>
    </row>
    <row r="782" spans="1:4" ht="20.25" customHeight="1" x14ac:dyDescent="0.3">
      <c r="A782" s="221"/>
      <c r="B782" s="221"/>
      <c r="C782" s="221"/>
      <c r="D782" s="212"/>
    </row>
    <row r="783" spans="1:4" ht="20.25" customHeight="1" x14ac:dyDescent="0.3">
      <c r="A783" s="221"/>
      <c r="B783" s="221"/>
      <c r="C783" s="221"/>
      <c r="D783" s="212"/>
    </row>
    <row r="784" spans="1:4" ht="20.25" customHeight="1" x14ac:dyDescent="0.3">
      <c r="A784" s="221"/>
      <c r="B784" s="221"/>
      <c r="C784" s="221"/>
      <c r="D784" s="212"/>
    </row>
    <row r="785" spans="1:4" ht="20.25" customHeight="1" x14ac:dyDescent="0.3">
      <c r="A785" s="221"/>
      <c r="B785" s="221"/>
      <c r="C785" s="221"/>
      <c r="D785" s="212"/>
    </row>
    <row r="786" spans="1:4" ht="20.25" customHeight="1" x14ac:dyDescent="0.3">
      <c r="A786" s="221"/>
      <c r="B786" s="221"/>
      <c r="C786" s="221"/>
      <c r="D786" s="212"/>
    </row>
    <row r="787" spans="1:4" ht="20.25" customHeight="1" x14ac:dyDescent="0.3">
      <c r="A787" s="221"/>
      <c r="B787" s="221"/>
      <c r="C787" s="221"/>
      <c r="D787" s="212"/>
    </row>
    <row r="788" spans="1:4" ht="20.25" customHeight="1" x14ac:dyDescent="0.3">
      <c r="A788" s="221"/>
      <c r="B788" s="221"/>
      <c r="C788" s="221"/>
      <c r="D788" s="212"/>
    </row>
    <row r="789" spans="1:4" ht="20.25" customHeight="1" x14ac:dyDescent="0.3">
      <c r="A789" s="221"/>
      <c r="B789" s="221"/>
      <c r="C789" s="221"/>
      <c r="D789" s="212"/>
    </row>
    <row r="790" spans="1:4" ht="20.25" customHeight="1" x14ac:dyDescent="0.3">
      <c r="A790" s="221"/>
      <c r="B790" s="221"/>
      <c r="C790" s="221"/>
      <c r="D790" s="212"/>
    </row>
    <row r="791" spans="1:4" ht="20.25" customHeight="1" x14ac:dyDescent="0.3">
      <c r="A791" s="221"/>
      <c r="B791" s="221"/>
      <c r="C791" s="221"/>
      <c r="D791" s="212"/>
    </row>
    <row r="792" spans="1:4" ht="20.25" customHeight="1" x14ac:dyDescent="0.3">
      <c r="A792" s="221"/>
      <c r="B792" s="221"/>
      <c r="C792" s="221"/>
      <c r="D792" s="212"/>
    </row>
    <row r="793" spans="1:4" ht="20.25" customHeight="1" x14ac:dyDescent="0.3">
      <c r="A793" s="221"/>
      <c r="B793" s="221"/>
      <c r="C793" s="221"/>
      <c r="D793" s="212"/>
    </row>
    <row r="794" spans="1:4" ht="20.25" customHeight="1" x14ac:dyDescent="0.3">
      <c r="A794" s="221"/>
      <c r="B794" s="221"/>
      <c r="C794" s="221"/>
      <c r="D794" s="212"/>
    </row>
    <row r="795" spans="1:4" ht="20.25" customHeight="1" x14ac:dyDescent="0.3">
      <c r="A795" s="221"/>
      <c r="B795" s="221"/>
      <c r="C795" s="221"/>
      <c r="D795" s="212"/>
    </row>
    <row r="796" spans="1:4" ht="20.25" customHeight="1" x14ac:dyDescent="0.3">
      <c r="A796" s="221"/>
      <c r="B796" s="221"/>
      <c r="C796" s="221"/>
      <c r="D796" s="212"/>
    </row>
    <row r="797" spans="1:4" ht="20.25" customHeight="1" x14ac:dyDescent="0.3">
      <c r="A797" s="221"/>
      <c r="B797" s="221"/>
      <c r="C797" s="221"/>
      <c r="D797" s="212"/>
    </row>
    <row r="798" spans="1:4" ht="20.25" customHeight="1" x14ac:dyDescent="0.3">
      <c r="A798" s="221"/>
      <c r="B798" s="221"/>
      <c r="C798" s="221"/>
      <c r="D798" s="212"/>
    </row>
    <row r="799" spans="1:4" ht="20.25" customHeight="1" x14ac:dyDescent="0.3">
      <c r="A799" s="221"/>
      <c r="B799" s="221"/>
      <c r="C799" s="221"/>
      <c r="D799" s="212"/>
    </row>
    <row r="800" spans="1:4" ht="20.25" customHeight="1" x14ac:dyDescent="0.3">
      <c r="A800" s="221"/>
      <c r="B800" s="221"/>
      <c r="C800" s="221"/>
      <c r="D800" s="212"/>
    </row>
    <row r="801" spans="1:4" ht="20.25" customHeight="1" x14ac:dyDescent="0.3">
      <c r="A801" s="221"/>
      <c r="B801" s="221"/>
      <c r="C801" s="221"/>
      <c r="D801" s="212"/>
    </row>
    <row r="802" spans="1:4" ht="20.25" customHeight="1" x14ac:dyDescent="0.3">
      <c r="A802" s="221"/>
      <c r="B802" s="221"/>
      <c r="C802" s="221"/>
      <c r="D802" s="212"/>
    </row>
    <row r="803" spans="1:4" ht="20.25" customHeight="1" x14ac:dyDescent="0.3">
      <c r="A803" s="221"/>
      <c r="B803" s="221"/>
      <c r="C803" s="221"/>
      <c r="D803" s="212"/>
    </row>
    <row r="804" spans="1:4" ht="20.25" customHeight="1" x14ac:dyDescent="0.3">
      <c r="A804" s="221"/>
      <c r="B804" s="221"/>
      <c r="C804" s="221"/>
      <c r="D804" s="212"/>
    </row>
    <row r="805" spans="1:4" ht="20.25" customHeight="1" x14ac:dyDescent="0.3">
      <c r="A805" s="221"/>
      <c r="B805" s="221"/>
      <c r="C805" s="221"/>
      <c r="D805" s="212"/>
    </row>
    <row r="806" spans="1:4" ht="20.25" customHeight="1" x14ac:dyDescent="0.3">
      <c r="A806" s="221"/>
      <c r="B806" s="221"/>
      <c r="C806" s="221"/>
      <c r="D806" s="212"/>
    </row>
    <row r="807" spans="1:4" ht="20.25" customHeight="1" x14ac:dyDescent="0.3">
      <c r="A807" s="221"/>
      <c r="B807" s="221"/>
      <c r="C807" s="221"/>
      <c r="D807" s="212"/>
    </row>
    <row r="808" spans="1:4" ht="20.25" customHeight="1" x14ac:dyDescent="0.3">
      <c r="A808" s="221"/>
      <c r="B808" s="221"/>
      <c r="C808" s="221"/>
      <c r="D808" s="212"/>
    </row>
    <row r="809" spans="1:4" ht="20.25" customHeight="1" x14ac:dyDescent="0.3">
      <c r="A809" s="221"/>
      <c r="B809" s="221"/>
      <c r="C809" s="221"/>
      <c r="D809" s="212"/>
    </row>
    <row r="810" spans="1:4" ht="20.25" customHeight="1" x14ac:dyDescent="0.3">
      <c r="A810" s="221"/>
      <c r="B810" s="221"/>
      <c r="C810" s="221"/>
      <c r="D810" s="212"/>
    </row>
    <row r="811" spans="1:4" ht="20.25" customHeight="1" x14ac:dyDescent="0.3">
      <c r="A811" s="221"/>
      <c r="B811" s="221"/>
      <c r="C811" s="221"/>
      <c r="D811" s="212"/>
    </row>
    <row r="812" spans="1:4" ht="20.25" customHeight="1" x14ac:dyDescent="0.3">
      <c r="A812" s="221"/>
      <c r="B812" s="221"/>
      <c r="C812" s="221"/>
      <c r="D812" s="212"/>
    </row>
    <row r="813" spans="1:4" ht="20.25" customHeight="1" x14ac:dyDescent="0.3">
      <c r="A813" s="221"/>
      <c r="B813" s="221"/>
      <c r="C813" s="221"/>
      <c r="D813" s="212"/>
    </row>
    <row r="814" spans="1:4" ht="20.25" customHeight="1" x14ac:dyDescent="0.3">
      <c r="A814" s="221"/>
      <c r="B814" s="221"/>
      <c r="C814" s="221"/>
      <c r="D814" s="212"/>
    </row>
    <row r="815" spans="1:4" ht="20.25" customHeight="1" x14ac:dyDescent="0.3">
      <c r="A815" s="221"/>
      <c r="B815" s="221"/>
      <c r="C815" s="221"/>
      <c r="D815" s="212"/>
    </row>
    <row r="816" spans="1:4" ht="20.25" customHeight="1" x14ac:dyDescent="0.3">
      <c r="A816" s="221"/>
      <c r="B816" s="221"/>
      <c r="C816" s="221"/>
      <c r="D816" s="212"/>
    </row>
    <row r="817" spans="1:4" ht="20.25" customHeight="1" x14ac:dyDescent="0.3">
      <c r="A817" s="221"/>
      <c r="B817" s="221"/>
      <c r="C817" s="221"/>
      <c r="D817" s="212"/>
    </row>
    <row r="818" spans="1:4" ht="20.25" customHeight="1" x14ac:dyDescent="0.3">
      <c r="A818" s="221"/>
      <c r="B818" s="221"/>
      <c r="C818" s="221"/>
      <c r="D818" s="212"/>
    </row>
    <row r="819" spans="1:4" ht="20.25" customHeight="1" x14ac:dyDescent="0.3">
      <c r="A819" s="221"/>
      <c r="B819" s="221"/>
      <c r="C819" s="221"/>
      <c r="D819" s="212"/>
    </row>
    <row r="820" spans="1:4" ht="20.25" customHeight="1" x14ac:dyDescent="0.3">
      <c r="A820" s="221"/>
      <c r="B820" s="221"/>
      <c r="C820" s="221"/>
      <c r="D820" s="212"/>
    </row>
    <row r="821" spans="1:4" ht="20.25" customHeight="1" x14ac:dyDescent="0.3">
      <c r="A821" s="221"/>
      <c r="B821" s="221"/>
      <c r="C821" s="221"/>
      <c r="D821" s="212"/>
    </row>
    <row r="822" spans="1:4" ht="20.25" customHeight="1" x14ac:dyDescent="0.3">
      <c r="A822" s="221"/>
      <c r="B822" s="221"/>
      <c r="C822" s="221"/>
      <c r="D822" s="212"/>
    </row>
    <row r="823" spans="1:4" ht="20.25" customHeight="1" x14ac:dyDescent="0.3">
      <c r="A823" s="221"/>
      <c r="B823" s="221"/>
      <c r="C823" s="221"/>
      <c r="D823" s="212"/>
    </row>
    <row r="824" spans="1:4" ht="20.25" customHeight="1" x14ac:dyDescent="0.3">
      <c r="A824" s="221"/>
      <c r="B824" s="221"/>
      <c r="C824" s="221"/>
      <c r="D824" s="212"/>
    </row>
    <row r="825" spans="1:4" ht="20.25" customHeight="1" x14ac:dyDescent="0.3">
      <c r="A825" s="221"/>
      <c r="B825" s="221"/>
      <c r="C825" s="221"/>
      <c r="D825" s="212"/>
    </row>
    <row r="826" spans="1:4" ht="20.25" customHeight="1" x14ac:dyDescent="0.3">
      <c r="A826" s="221"/>
      <c r="B826" s="221"/>
      <c r="C826" s="221"/>
      <c r="D826" s="212"/>
    </row>
    <row r="827" spans="1:4" ht="20.25" customHeight="1" x14ac:dyDescent="0.3">
      <c r="A827" s="221"/>
      <c r="B827" s="221"/>
      <c r="C827" s="221"/>
      <c r="D827" s="212"/>
    </row>
    <row r="828" spans="1:4" ht="20.25" customHeight="1" x14ac:dyDescent="0.3">
      <c r="A828" s="221"/>
      <c r="B828" s="221"/>
      <c r="C828" s="221"/>
      <c r="D828" s="212"/>
    </row>
    <row r="829" spans="1:4" ht="20.25" customHeight="1" x14ac:dyDescent="0.3">
      <c r="A829" s="221"/>
      <c r="B829" s="221"/>
      <c r="C829" s="221"/>
      <c r="D829" s="212"/>
    </row>
    <row r="830" spans="1:4" ht="20.25" customHeight="1" x14ac:dyDescent="0.3">
      <c r="A830" s="221"/>
      <c r="B830" s="221"/>
      <c r="C830" s="221"/>
      <c r="D830" s="212"/>
    </row>
    <row r="831" spans="1:4" ht="20.25" customHeight="1" x14ac:dyDescent="0.3">
      <c r="A831" s="221"/>
      <c r="B831" s="221"/>
      <c r="C831" s="221"/>
      <c r="D831" s="212"/>
    </row>
    <row r="832" spans="1:4" ht="20.25" customHeight="1" x14ac:dyDescent="0.3">
      <c r="A832" s="221"/>
      <c r="B832" s="221"/>
      <c r="C832" s="221"/>
      <c r="D832" s="212"/>
    </row>
    <row r="833" spans="1:4" ht="20.25" customHeight="1" x14ac:dyDescent="0.3">
      <c r="A833" s="221"/>
      <c r="B833" s="221"/>
      <c r="C833" s="221"/>
      <c r="D833" s="212"/>
    </row>
    <row r="834" spans="1:4" ht="20.25" customHeight="1" x14ac:dyDescent="0.3">
      <c r="A834" s="221"/>
      <c r="B834" s="221"/>
      <c r="C834" s="221"/>
      <c r="D834" s="212"/>
    </row>
    <row r="835" spans="1:4" ht="20.25" customHeight="1" x14ac:dyDescent="0.3">
      <c r="A835" s="221"/>
      <c r="B835" s="221"/>
      <c r="C835" s="221"/>
      <c r="D835" s="212"/>
    </row>
    <row r="836" spans="1:4" ht="20.25" customHeight="1" x14ac:dyDescent="0.3">
      <c r="A836" s="221"/>
      <c r="B836" s="221"/>
      <c r="C836" s="221"/>
      <c r="D836" s="212"/>
    </row>
    <row r="837" spans="1:4" ht="20.25" customHeight="1" x14ac:dyDescent="0.3">
      <c r="A837" s="221"/>
      <c r="B837" s="221"/>
      <c r="C837" s="221"/>
      <c r="D837" s="212"/>
    </row>
    <row r="838" spans="1:4" ht="20.25" customHeight="1" x14ac:dyDescent="0.3">
      <c r="A838" s="221"/>
      <c r="B838" s="221"/>
      <c r="C838" s="221"/>
      <c r="D838" s="212"/>
    </row>
    <row r="839" spans="1:4" ht="20.25" customHeight="1" x14ac:dyDescent="0.3">
      <c r="A839" s="221"/>
      <c r="B839" s="221"/>
      <c r="C839" s="221"/>
      <c r="D839" s="212"/>
    </row>
    <row r="840" spans="1:4" ht="20.25" customHeight="1" x14ac:dyDescent="0.3">
      <c r="A840" s="221"/>
      <c r="B840" s="221"/>
      <c r="C840" s="221"/>
      <c r="D840" s="212"/>
    </row>
    <row r="841" spans="1:4" ht="20.25" customHeight="1" x14ac:dyDescent="0.3">
      <c r="A841" s="221"/>
      <c r="B841" s="221"/>
      <c r="C841" s="221"/>
      <c r="D841" s="212"/>
    </row>
    <row r="842" spans="1:4" ht="20.25" customHeight="1" x14ac:dyDescent="0.3">
      <c r="A842" s="221"/>
      <c r="B842" s="221"/>
      <c r="C842" s="221"/>
      <c r="D842" s="212"/>
    </row>
    <row r="843" spans="1:4" ht="20.25" customHeight="1" x14ac:dyDescent="0.3">
      <c r="A843" s="221"/>
      <c r="B843" s="221"/>
      <c r="C843" s="221"/>
      <c r="D843" s="212"/>
    </row>
    <row r="844" spans="1:4" ht="20.25" customHeight="1" x14ac:dyDescent="0.3">
      <c r="A844" s="221"/>
      <c r="B844" s="221"/>
      <c r="C844" s="221"/>
      <c r="D844" s="212"/>
    </row>
    <row r="845" spans="1:4" ht="20.25" customHeight="1" x14ac:dyDescent="0.3">
      <c r="A845" s="221"/>
      <c r="B845" s="221"/>
      <c r="C845" s="221"/>
      <c r="D845" s="212"/>
    </row>
    <row r="846" spans="1:4" ht="20.25" customHeight="1" x14ac:dyDescent="0.3">
      <c r="A846" s="221"/>
      <c r="B846" s="221"/>
      <c r="C846" s="221"/>
      <c r="D846" s="212"/>
    </row>
    <row r="847" spans="1:4" ht="20.25" customHeight="1" x14ac:dyDescent="0.3">
      <c r="A847" s="221"/>
      <c r="B847" s="221"/>
      <c r="C847" s="221"/>
      <c r="D847" s="212"/>
    </row>
    <row r="848" spans="1:4" ht="20.25" customHeight="1" x14ac:dyDescent="0.3">
      <c r="A848" s="221"/>
      <c r="B848" s="221"/>
      <c r="C848" s="221"/>
      <c r="D848" s="212"/>
    </row>
    <row r="849" spans="1:4" ht="20.25" customHeight="1" x14ac:dyDescent="0.3">
      <c r="A849" s="221"/>
      <c r="B849" s="221"/>
      <c r="C849" s="221"/>
      <c r="D849" s="212"/>
    </row>
    <row r="850" spans="1:4" ht="20.25" customHeight="1" x14ac:dyDescent="0.3">
      <c r="A850" s="221"/>
      <c r="B850" s="221"/>
      <c r="C850" s="221"/>
      <c r="D850" s="212"/>
    </row>
    <row r="851" spans="1:4" ht="20.25" customHeight="1" x14ac:dyDescent="0.3">
      <c r="A851" s="221"/>
      <c r="B851" s="221"/>
      <c r="C851" s="221"/>
      <c r="D851" s="212"/>
    </row>
    <row r="852" spans="1:4" ht="20.25" customHeight="1" x14ac:dyDescent="0.3">
      <c r="A852" s="221"/>
      <c r="B852" s="221"/>
      <c r="C852" s="221"/>
      <c r="D852" s="212"/>
    </row>
    <row r="853" spans="1:4" ht="20.25" customHeight="1" x14ac:dyDescent="0.3">
      <c r="A853" s="221"/>
      <c r="B853" s="221"/>
      <c r="C853" s="221"/>
      <c r="D853" s="212"/>
    </row>
    <row r="854" spans="1:4" ht="20.25" customHeight="1" x14ac:dyDescent="0.3">
      <c r="A854" s="221"/>
      <c r="B854" s="221"/>
      <c r="C854" s="221"/>
      <c r="D854" s="212"/>
    </row>
    <row r="855" spans="1:4" ht="20.25" customHeight="1" x14ac:dyDescent="0.3">
      <c r="A855" s="221"/>
      <c r="B855" s="221"/>
      <c r="C855" s="221"/>
      <c r="D855" s="212"/>
    </row>
    <row r="856" spans="1:4" ht="20.25" customHeight="1" x14ac:dyDescent="0.3">
      <c r="A856" s="221"/>
      <c r="B856" s="221"/>
      <c r="C856" s="221"/>
      <c r="D856" s="212"/>
    </row>
    <row r="857" spans="1:4" ht="20.25" customHeight="1" x14ac:dyDescent="0.3">
      <c r="A857" s="221"/>
      <c r="B857" s="221"/>
      <c r="C857" s="221"/>
      <c r="D857" s="212"/>
    </row>
    <row r="858" spans="1:4" ht="20.25" customHeight="1" x14ac:dyDescent="0.3">
      <c r="A858" s="221"/>
      <c r="B858" s="221"/>
      <c r="C858" s="221"/>
      <c r="D858" s="212"/>
    </row>
    <row r="859" spans="1:4" ht="20.25" customHeight="1" x14ac:dyDescent="0.3">
      <c r="A859" s="221"/>
      <c r="B859" s="221"/>
      <c r="C859" s="221"/>
      <c r="D859" s="212"/>
    </row>
    <row r="860" spans="1:4" ht="20.25" customHeight="1" x14ac:dyDescent="0.3">
      <c r="A860" s="221"/>
      <c r="B860" s="221"/>
      <c r="C860" s="221"/>
      <c r="D860" s="212"/>
    </row>
    <row r="861" spans="1:4" ht="20.25" customHeight="1" x14ac:dyDescent="0.3">
      <c r="A861" s="221"/>
      <c r="B861" s="221"/>
      <c r="C861" s="221"/>
      <c r="D861" s="212"/>
    </row>
    <row r="862" spans="1:4" ht="20.25" customHeight="1" x14ac:dyDescent="0.3">
      <c r="A862" s="221"/>
      <c r="B862" s="221"/>
      <c r="C862" s="221"/>
      <c r="D862" s="212"/>
    </row>
    <row r="863" spans="1:4" ht="20.25" customHeight="1" x14ac:dyDescent="0.3">
      <c r="A863" s="221"/>
      <c r="B863" s="221"/>
      <c r="C863" s="221"/>
      <c r="D863" s="212"/>
    </row>
    <row r="864" spans="1:4" ht="20.25" customHeight="1" x14ac:dyDescent="0.3">
      <c r="A864" s="221"/>
      <c r="B864" s="221"/>
      <c r="C864" s="221"/>
      <c r="D864" s="212"/>
    </row>
    <row r="865" spans="1:4" ht="20.25" customHeight="1" x14ac:dyDescent="0.3">
      <c r="A865" s="221"/>
      <c r="B865" s="221"/>
      <c r="C865" s="221"/>
      <c r="D865" s="212"/>
    </row>
    <row r="866" spans="1:4" ht="20.25" customHeight="1" x14ac:dyDescent="0.3">
      <c r="A866" s="221"/>
      <c r="B866" s="221"/>
      <c r="C866" s="221"/>
      <c r="D866" s="212"/>
    </row>
    <row r="867" spans="1:4" ht="20.25" customHeight="1" x14ac:dyDescent="0.3">
      <c r="A867" s="221"/>
      <c r="B867" s="221"/>
      <c r="C867" s="221"/>
      <c r="D867" s="212"/>
    </row>
    <row r="868" spans="1:4" ht="20.25" customHeight="1" x14ac:dyDescent="0.3">
      <c r="A868" s="221"/>
      <c r="B868" s="221"/>
      <c r="C868" s="221"/>
      <c r="D868" s="212"/>
    </row>
    <row r="869" spans="1:4" ht="20.25" customHeight="1" x14ac:dyDescent="0.3">
      <c r="A869" s="221"/>
      <c r="B869" s="221"/>
      <c r="C869" s="221"/>
      <c r="D869" s="212"/>
    </row>
    <row r="870" spans="1:4" ht="20.25" customHeight="1" x14ac:dyDescent="0.3">
      <c r="A870" s="221"/>
      <c r="B870" s="221"/>
      <c r="C870" s="221"/>
      <c r="D870" s="212"/>
    </row>
    <row r="871" spans="1:4" ht="20.25" customHeight="1" x14ac:dyDescent="0.3">
      <c r="A871" s="221"/>
      <c r="B871" s="221"/>
      <c r="C871" s="221"/>
      <c r="D871" s="212"/>
    </row>
    <row r="872" spans="1:4" ht="20.25" customHeight="1" x14ac:dyDescent="0.3">
      <c r="A872" s="221"/>
      <c r="B872" s="221"/>
      <c r="C872" s="221"/>
      <c r="D872" s="212"/>
    </row>
    <row r="873" spans="1:4" ht="20.25" customHeight="1" x14ac:dyDescent="0.3">
      <c r="A873" s="221"/>
      <c r="B873" s="221"/>
      <c r="C873" s="221"/>
      <c r="D873" s="212"/>
    </row>
    <row r="874" spans="1:4" ht="20.25" customHeight="1" x14ac:dyDescent="0.3">
      <c r="A874" s="221"/>
      <c r="B874" s="221"/>
      <c r="C874" s="221"/>
      <c r="D874" s="212"/>
    </row>
    <row r="875" spans="1:4" ht="20.25" customHeight="1" x14ac:dyDescent="0.3">
      <c r="A875" s="221"/>
      <c r="B875" s="221"/>
      <c r="C875" s="221"/>
      <c r="D875" s="212"/>
    </row>
    <row r="876" spans="1:4" ht="20.25" customHeight="1" x14ac:dyDescent="0.3">
      <c r="A876" s="221"/>
      <c r="B876" s="221"/>
      <c r="C876" s="221"/>
      <c r="D876" s="212"/>
    </row>
    <row r="877" spans="1:4" ht="20.25" customHeight="1" x14ac:dyDescent="0.3">
      <c r="A877" s="221"/>
      <c r="B877" s="221"/>
      <c r="C877" s="221"/>
      <c r="D877" s="212"/>
    </row>
    <row r="878" spans="1:4" ht="20.25" customHeight="1" x14ac:dyDescent="0.3">
      <c r="A878" s="221"/>
      <c r="B878" s="221"/>
      <c r="C878" s="221"/>
      <c r="D878" s="212"/>
    </row>
    <row r="879" spans="1:4" ht="20.25" customHeight="1" x14ac:dyDescent="0.3">
      <c r="A879" s="221"/>
      <c r="B879" s="221"/>
      <c r="C879" s="221"/>
      <c r="D879" s="212"/>
    </row>
    <row r="880" spans="1:4" ht="20.25" customHeight="1" x14ac:dyDescent="0.3">
      <c r="A880" s="221"/>
      <c r="B880" s="221"/>
      <c r="C880" s="221"/>
      <c r="D880" s="212"/>
    </row>
    <row r="881" spans="1:4" ht="20.25" customHeight="1" x14ac:dyDescent="0.3">
      <c r="A881" s="221"/>
      <c r="B881" s="221"/>
      <c r="C881" s="221"/>
      <c r="D881" s="212"/>
    </row>
    <row r="882" spans="1:4" ht="20.25" customHeight="1" x14ac:dyDescent="0.3">
      <c r="A882" s="221"/>
      <c r="B882" s="221"/>
      <c r="C882" s="221"/>
      <c r="D882" s="212"/>
    </row>
    <row r="883" spans="1:4" ht="20.25" customHeight="1" x14ac:dyDescent="0.3">
      <c r="A883" s="221"/>
      <c r="B883" s="221"/>
      <c r="C883" s="221"/>
      <c r="D883" s="212"/>
    </row>
    <row r="884" spans="1:4" ht="20.25" customHeight="1" x14ac:dyDescent="0.3">
      <c r="A884" s="221"/>
      <c r="B884" s="221"/>
      <c r="C884" s="221"/>
      <c r="D884" s="212"/>
    </row>
    <row r="885" spans="1:4" ht="20.25" customHeight="1" x14ac:dyDescent="0.3">
      <c r="A885" s="221"/>
      <c r="B885" s="221"/>
      <c r="C885" s="221"/>
      <c r="D885" s="212"/>
    </row>
    <row r="886" spans="1:4" ht="20.25" customHeight="1" x14ac:dyDescent="0.3">
      <c r="A886" s="221"/>
      <c r="B886" s="221"/>
      <c r="C886" s="221"/>
      <c r="D886" s="212"/>
    </row>
    <row r="887" spans="1:4" ht="20.25" customHeight="1" x14ac:dyDescent="0.3">
      <c r="A887" s="221"/>
      <c r="B887" s="221"/>
      <c r="C887" s="221"/>
      <c r="D887" s="212"/>
    </row>
    <row r="888" spans="1:4" ht="20.25" customHeight="1" x14ac:dyDescent="0.3">
      <c r="A888" s="221"/>
      <c r="B888" s="221"/>
      <c r="C888" s="221"/>
      <c r="D888" s="212"/>
    </row>
    <row r="889" spans="1:4" ht="20.25" customHeight="1" x14ac:dyDescent="0.3">
      <c r="A889" s="221"/>
      <c r="B889" s="221"/>
      <c r="C889" s="221"/>
      <c r="D889" s="212"/>
    </row>
    <row r="890" spans="1:4" ht="20.25" customHeight="1" x14ac:dyDescent="0.3">
      <c r="A890" s="221"/>
      <c r="B890" s="221"/>
      <c r="C890" s="221"/>
      <c r="D890" s="212"/>
    </row>
    <row r="891" spans="1:4" ht="20.25" customHeight="1" x14ac:dyDescent="0.3">
      <c r="A891" s="221"/>
      <c r="B891" s="221"/>
      <c r="C891" s="221"/>
      <c r="D891" s="212"/>
    </row>
    <row r="892" spans="1:4" ht="20.25" customHeight="1" x14ac:dyDescent="0.3">
      <c r="A892" s="221"/>
      <c r="B892" s="221"/>
      <c r="C892" s="221"/>
      <c r="D892" s="212"/>
    </row>
    <row r="893" spans="1:4" ht="20.25" customHeight="1" x14ac:dyDescent="0.3">
      <c r="A893" s="221"/>
      <c r="B893" s="221"/>
      <c r="C893" s="221"/>
      <c r="D893" s="212"/>
    </row>
    <row r="894" spans="1:4" ht="20.25" customHeight="1" x14ac:dyDescent="0.3">
      <c r="A894" s="221"/>
      <c r="B894" s="221"/>
      <c r="C894" s="221"/>
      <c r="D894" s="212"/>
    </row>
    <row r="895" spans="1:4" ht="20.25" customHeight="1" x14ac:dyDescent="0.3">
      <c r="A895" s="221"/>
      <c r="B895" s="221"/>
      <c r="C895" s="221"/>
      <c r="D895" s="212"/>
    </row>
    <row r="896" spans="1:4" ht="20.25" customHeight="1" x14ac:dyDescent="0.3">
      <c r="A896" s="221"/>
      <c r="B896" s="221"/>
      <c r="C896" s="221"/>
      <c r="D896" s="212"/>
    </row>
    <row r="897" spans="1:4" ht="20.25" customHeight="1" x14ac:dyDescent="0.3">
      <c r="A897" s="221"/>
      <c r="B897" s="221"/>
      <c r="C897" s="221"/>
      <c r="D897" s="212"/>
    </row>
    <row r="898" spans="1:4" ht="20.25" customHeight="1" x14ac:dyDescent="0.3">
      <c r="A898" s="221"/>
      <c r="B898" s="221"/>
      <c r="C898" s="221"/>
      <c r="D898" s="212"/>
    </row>
    <row r="899" spans="1:4" ht="20.25" customHeight="1" x14ac:dyDescent="0.3">
      <c r="A899" s="221"/>
      <c r="B899" s="221"/>
      <c r="C899" s="221"/>
      <c r="D899" s="212"/>
    </row>
    <row r="900" spans="1:4" ht="20.25" customHeight="1" x14ac:dyDescent="0.3">
      <c r="A900" s="221"/>
      <c r="B900" s="221"/>
      <c r="C900" s="221"/>
      <c r="D900" s="212"/>
    </row>
    <row r="901" spans="1:4" ht="20.25" customHeight="1" x14ac:dyDescent="0.3">
      <c r="A901" s="221"/>
      <c r="B901" s="221"/>
      <c r="C901" s="221"/>
      <c r="D901" s="212"/>
    </row>
    <row r="902" spans="1:4" ht="20.25" customHeight="1" x14ac:dyDescent="0.3">
      <c r="A902" s="221"/>
      <c r="B902" s="221"/>
      <c r="C902" s="221"/>
      <c r="D902" s="212"/>
    </row>
    <row r="903" spans="1:4" ht="20.25" customHeight="1" x14ac:dyDescent="0.3">
      <c r="A903" s="221"/>
      <c r="B903" s="221"/>
      <c r="C903" s="221"/>
      <c r="D903" s="212"/>
    </row>
    <row r="904" spans="1:4" ht="20.25" customHeight="1" x14ac:dyDescent="0.3">
      <c r="A904" s="221"/>
      <c r="B904" s="221"/>
      <c r="C904" s="221"/>
      <c r="D904" s="212"/>
    </row>
    <row r="905" spans="1:4" ht="20.25" customHeight="1" x14ac:dyDescent="0.3">
      <c r="A905" s="221"/>
      <c r="B905" s="221"/>
      <c r="C905" s="221"/>
      <c r="D905" s="212"/>
    </row>
    <row r="906" spans="1:4" ht="20.25" customHeight="1" x14ac:dyDescent="0.3">
      <c r="A906" s="221"/>
      <c r="B906" s="221"/>
      <c r="C906" s="221"/>
      <c r="D906" s="212"/>
    </row>
    <row r="907" spans="1:4" ht="20.25" customHeight="1" x14ac:dyDescent="0.3">
      <c r="A907" s="221"/>
      <c r="B907" s="221"/>
      <c r="C907" s="221"/>
      <c r="D907" s="212"/>
    </row>
    <row r="908" spans="1:4" ht="20.25" customHeight="1" x14ac:dyDescent="0.3">
      <c r="A908" s="221"/>
      <c r="B908" s="221"/>
      <c r="C908" s="221"/>
      <c r="D908" s="212"/>
    </row>
    <row r="909" spans="1:4" ht="20.25" customHeight="1" x14ac:dyDescent="0.3">
      <c r="A909" s="221"/>
      <c r="B909" s="221"/>
      <c r="C909" s="221"/>
      <c r="D909" s="212"/>
    </row>
    <row r="910" spans="1:4" ht="20.25" customHeight="1" x14ac:dyDescent="0.3">
      <c r="A910" s="221"/>
      <c r="B910" s="221"/>
      <c r="C910" s="221"/>
      <c r="D910" s="212"/>
    </row>
    <row r="911" spans="1:4" ht="20.25" customHeight="1" x14ac:dyDescent="0.3">
      <c r="A911" s="221"/>
      <c r="B911" s="221"/>
      <c r="C911" s="221"/>
      <c r="D911" s="212"/>
    </row>
    <row r="912" spans="1:4" ht="20.25" customHeight="1" x14ac:dyDescent="0.3">
      <c r="A912" s="221"/>
      <c r="B912" s="221"/>
      <c r="C912" s="221"/>
      <c r="D912" s="212"/>
    </row>
    <row r="913" spans="1:4" ht="20.25" customHeight="1" x14ac:dyDescent="0.3">
      <c r="A913" s="221"/>
      <c r="B913" s="221"/>
      <c r="C913" s="221"/>
      <c r="D913" s="212"/>
    </row>
    <row r="914" spans="1:4" ht="20.25" customHeight="1" x14ac:dyDescent="0.3">
      <c r="A914" s="221"/>
      <c r="B914" s="221"/>
      <c r="C914" s="221"/>
      <c r="D914" s="212"/>
    </row>
    <row r="915" spans="1:4" ht="20.25" customHeight="1" x14ac:dyDescent="0.3">
      <c r="A915" s="221"/>
      <c r="B915" s="221"/>
      <c r="C915" s="221"/>
      <c r="D915" s="212"/>
    </row>
    <row r="916" spans="1:4" ht="20.25" customHeight="1" x14ac:dyDescent="0.3">
      <c r="A916" s="221"/>
      <c r="B916" s="221"/>
      <c r="C916" s="221"/>
      <c r="D916" s="212"/>
    </row>
    <row r="917" spans="1:4" ht="20.25" customHeight="1" x14ac:dyDescent="0.3">
      <c r="A917" s="221"/>
      <c r="B917" s="221"/>
      <c r="C917" s="221"/>
      <c r="D917" s="212"/>
    </row>
    <row r="918" spans="1:4" ht="20.25" customHeight="1" x14ac:dyDescent="0.3">
      <c r="A918" s="221"/>
      <c r="B918" s="221"/>
      <c r="C918" s="221"/>
      <c r="D918" s="212"/>
    </row>
    <row r="919" spans="1:4" ht="20.25" customHeight="1" x14ac:dyDescent="0.3">
      <c r="A919" s="221"/>
      <c r="B919" s="221"/>
      <c r="C919" s="221"/>
      <c r="D919" s="212"/>
    </row>
    <row r="920" spans="1:4" ht="20.25" customHeight="1" x14ac:dyDescent="0.3">
      <c r="A920" s="221"/>
      <c r="B920" s="221"/>
      <c r="C920" s="221"/>
      <c r="D920" s="212"/>
    </row>
    <row r="921" spans="1:4" ht="20.25" customHeight="1" x14ac:dyDescent="0.3">
      <c r="A921" s="221"/>
      <c r="B921" s="221"/>
      <c r="C921" s="221"/>
      <c r="D921" s="212"/>
    </row>
    <row r="922" spans="1:4" ht="20.25" customHeight="1" x14ac:dyDescent="0.3">
      <c r="A922" s="221"/>
      <c r="B922" s="221"/>
      <c r="C922" s="221"/>
      <c r="D922" s="212"/>
    </row>
    <row r="923" spans="1:4" ht="20.25" customHeight="1" x14ac:dyDescent="0.3">
      <c r="A923" s="221"/>
      <c r="B923" s="221"/>
      <c r="C923" s="221"/>
      <c r="D923" s="212"/>
    </row>
    <row r="924" spans="1:4" ht="20.25" customHeight="1" x14ac:dyDescent="0.3">
      <c r="A924" s="221"/>
      <c r="B924" s="221"/>
      <c r="C924" s="221"/>
      <c r="D924" s="212"/>
    </row>
    <row r="925" spans="1:4" ht="20.25" customHeight="1" x14ac:dyDescent="0.3">
      <c r="A925" s="221"/>
      <c r="B925" s="221"/>
      <c r="C925" s="221"/>
      <c r="D925" s="212"/>
    </row>
    <row r="926" spans="1:4" ht="20.25" customHeight="1" x14ac:dyDescent="0.3">
      <c r="A926" s="221"/>
      <c r="B926" s="221"/>
      <c r="C926" s="221"/>
      <c r="D926" s="212"/>
    </row>
    <row r="927" spans="1:4" ht="20.25" customHeight="1" x14ac:dyDescent="0.3">
      <c r="A927" s="221"/>
      <c r="B927" s="221"/>
      <c r="C927" s="221"/>
      <c r="D927" s="212"/>
    </row>
    <row r="928" spans="1:4" ht="20.25" customHeight="1" x14ac:dyDescent="0.3">
      <c r="A928" s="221"/>
      <c r="B928" s="221"/>
      <c r="C928" s="221"/>
      <c r="D928" s="212"/>
    </row>
    <row r="929" spans="1:4" ht="20.25" customHeight="1" x14ac:dyDescent="0.3">
      <c r="A929" s="221"/>
      <c r="B929" s="221"/>
      <c r="C929" s="221"/>
      <c r="D929" s="212"/>
    </row>
    <row r="930" spans="1:4" ht="20.25" customHeight="1" x14ac:dyDescent="0.3">
      <c r="A930" s="221"/>
      <c r="B930" s="221"/>
      <c r="C930" s="221"/>
      <c r="D930" s="212"/>
    </row>
    <row r="931" spans="1:4" ht="20.25" customHeight="1" x14ac:dyDescent="0.3">
      <c r="A931" s="221"/>
      <c r="B931" s="221"/>
      <c r="C931" s="221"/>
      <c r="D931" s="212"/>
    </row>
    <row r="932" spans="1:4" ht="20.25" customHeight="1" x14ac:dyDescent="0.3">
      <c r="A932" s="221"/>
      <c r="B932" s="221"/>
      <c r="C932" s="221"/>
      <c r="D932" s="212"/>
    </row>
    <row r="933" spans="1:4" ht="20.25" customHeight="1" x14ac:dyDescent="0.3">
      <c r="A933" s="221"/>
      <c r="B933" s="221"/>
      <c r="C933" s="221"/>
      <c r="D933" s="212"/>
    </row>
    <row r="934" spans="1:4" ht="20.25" customHeight="1" x14ac:dyDescent="0.3">
      <c r="A934" s="221"/>
      <c r="B934" s="221"/>
      <c r="C934" s="221"/>
      <c r="D934" s="212"/>
    </row>
    <row r="935" spans="1:4" ht="20.25" customHeight="1" x14ac:dyDescent="0.3">
      <c r="A935" s="221"/>
      <c r="B935" s="221"/>
      <c r="C935" s="221"/>
      <c r="D935" s="212"/>
    </row>
    <row r="936" spans="1:4" ht="20.25" customHeight="1" x14ac:dyDescent="0.3">
      <c r="A936" s="221"/>
      <c r="B936" s="221"/>
      <c r="C936" s="221"/>
      <c r="D936" s="212"/>
    </row>
    <row r="937" spans="1:4" ht="20.25" customHeight="1" x14ac:dyDescent="0.3">
      <c r="A937" s="221"/>
      <c r="B937" s="221"/>
      <c r="C937" s="221"/>
      <c r="D937" s="212"/>
    </row>
    <row r="938" spans="1:4" ht="20.25" customHeight="1" x14ac:dyDescent="0.3">
      <c r="A938" s="221"/>
      <c r="B938" s="221"/>
      <c r="C938" s="221"/>
      <c r="D938" s="212"/>
    </row>
    <row r="939" spans="1:4" ht="20.25" customHeight="1" x14ac:dyDescent="0.3">
      <c r="A939" s="221"/>
      <c r="B939" s="221"/>
      <c r="C939" s="221"/>
      <c r="D939" s="212"/>
    </row>
    <row r="940" spans="1:4" ht="20.25" customHeight="1" x14ac:dyDescent="0.3">
      <c r="A940" s="221"/>
      <c r="B940" s="221"/>
      <c r="C940" s="221"/>
      <c r="D940" s="212"/>
    </row>
    <row r="941" spans="1:4" ht="20.25" customHeight="1" x14ac:dyDescent="0.3">
      <c r="A941" s="221"/>
      <c r="B941" s="221"/>
      <c r="C941" s="221"/>
      <c r="D941" s="212"/>
    </row>
    <row r="942" spans="1:4" ht="20.25" customHeight="1" x14ac:dyDescent="0.3">
      <c r="A942" s="221"/>
      <c r="B942" s="221"/>
      <c r="C942" s="221"/>
      <c r="D942" s="212"/>
    </row>
    <row r="943" spans="1:4" ht="20.25" customHeight="1" x14ac:dyDescent="0.3">
      <c r="A943" s="221"/>
      <c r="B943" s="221"/>
      <c r="C943" s="221"/>
      <c r="D943" s="212"/>
    </row>
    <row r="944" spans="1:4" ht="20.25" customHeight="1" x14ac:dyDescent="0.3">
      <c r="A944" s="221"/>
      <c r="B944" s="221"/>
      <c r="C944" s="221"/>
      <c r="D944" s="212"/>
    </row>
    <row r="945" spans="1:4" ht="20.25" customHeight="1" x14ac:dyDescent="0.3">
      <c r="A945" s="221"/>
      <c r="B945" s="221"/>
      <c r="C945" s="221"/>
      <c r="D945" s="212"/>
    </row>
    <row r="946" spans="1:4" ht="20.25" customHeight="1" x14ac:dyDescent="0.3">
      <c r="A946" s="221"/>
      <c r="B946" s="221"/>
      <c r="C946" s="221"/>
      <c r="D946" s="212"/>
    </row>
    <row r="947" spans="1:4" ht="20.25" customHeight="1" x14ac:dyDescent="0.3">
      <c r="A947" s="221"/>
      <c r="B947" s="221"/>
      <c r="C947" s="221"/>
      <c r="D947" s="212"/>
    </row>
    <row r="948" spans="1:4" ht="20.25" customHeight="1" x14ac:dyDescent="0.3">
      <c r="A948" s="221"/>
      <c r="B948" s="221"/>
      <c r="C948" s="221"/>
      <c r="D948" s="212"/>
    </row>
    <row r="949" spans="1:4" ht="20.25" customHeight="1" x14ac:dyDescent="0.3">
      <c r="A949" s="221"/>
      <c r="B949" s="221"/>
      <c r="C949" s="221"/>
      <c r="D949" s="212"/>
    </row>
    <row r="950" spans="1:4" ht="20.25" customHeight="1" x14ac:dyDescent="0.3">
      <c r="A950" s="221"/>
      <c r="B950" s="221"/>
      <c r="C950" s="221"/>
      <c r="D950" s="212"/>
    </row>
    <row r="951" spans="1:4" ht="20.25" customHeight="1" x14ac:dyDescent="0.3">
      <c r="A951" s="221"/>
      <c r="B951" s="221"/>
      <c r="C951" s="221"/>
      <c r="D951" s="212"/>
    </row>
    <row r="952" spans="1:4" ht="20.25" customHeight="1" x14ac:dyDescent="0.3">
      <c r="A952" s="221"/>
      <c r="B952" s="221"/>
      <c r="C952" s="221"/>
      <c r="D952" s="212"/>
    </row>
    <row r="953" spans="1:4" ht="20.25" customHeight="1" x14ac:dyDescent="0.3">
      <c r="A953" s="221"/>
      <c r="B953" s="221"/>
      <c r="C953" s="221"/>
      <c r="D953" s="212"/>
    </row>
    <row r="954" spans="1:4" ht="20.25" customHeight="1" x14ac:dyDescent="0.3">
      <c r="A954" s="221"/>
      <c r="B954" s="221"/>
      <c r="C954" s="221"/>
      <c r="D954" s="212"/>
    </row>
    <row r="955" spans="1:4" ht="20.25" customHeight="1" x14ac:dyDescent="0.3">
      <c r="A955" s="221"/>
      <c r="B955" s="221"/>
      <c r="C955" s="221"/>
      <c r="D955" s="212"/>
    </row>
    <row r="956" spans="1:4" ht="20.25" customHeight="1" x14ac:dyDescent="0.3">
      <c r="A956" s="221"/>
      <c r="B956" s="221"/>
      <c r="C956" s="221"/>
      <c r="D956" s="212"/>
    </row>
    <row r="957" spans="1:4" ht="20.25" customHeight="1" x14ac:dyDescent="0.3">
      <c r="A957" s="221"/>
      <c r="B957" s="221"/>
      <c r="C957" s="221"/>
      <c r="D957" s="212"/>
    </row>
    <row r="958" spans="1:4" ht="20.25" customHeight="1" x14ac:dyDescent="0.3">
      <c r="A958" s="221"/>
      <c r="B958" s="221"/>
      <c r="C958" s="221"/>
      <c r="D958" s="212"/>
    </row>
    <row r="959" spans="1:4" ht="20.25" customHeight="1" x14ac:dyDescent="0.3">
      <c r="A959" s="221"/>
      <c r="B959" s="221"/>
      <c r="C959" s="221"/>
      <c r="D959" s="212"/>
    </row>
    <row r="960" spans="1:4" ht="20.25" customHeight="1" x14ac:dyDescent="0.3">
      <c r="A960" s="221"/>
      <c r="B960" s="221"/>
      <c r="C960" s="221"/>
      <c r="D960" s="212"/>
    </row>
    <row r="961" spans="1:4" ht="20.25" customHeight="1" x14ac:dyDescent="0.3">
      <c r="A961" s="221"/>
      <c r="B961" s="221"/>
      <c r="C961" s="221"/>
      <c r="D961" s="212"/>
    </row>
    <row r="962" spans="1:4" ht="20.25" customHeight="1" x14ac:dyDescent="0.3">
      <c r="A962" s="221"/>
      <c r="B962" s="221"/>
      <c r="C962" s="221"/>
      <c r="D962" s="212"/>
    </row>
    <row r="963" spans="1:4" ht="20.25" customHeight="1" x14ac:dyDescent="0.3">
      <c r="A963" s="221"/>
      <c r="B963" s="221"/>
      <c r="C963" s="221"/>
      <c r="D963" s="212"/>
    </row>
    <row r="964" spans="1:4" ht="20.25" customHeight="1" x14ac:dyDescent="0.3">
      <c r="A964" s="221"/>
      <c r="B964" s="221"/>
      <c r="C964" s="221"/>
      <c r="D964" s="212"/>
    </row>
    <row r="965" spans="1:4" ht="20.25" customHeight="1" x14ac:dyDescent="0.3">
      <c r="A965" s="221"/>
      <c r="B965" s="221"/>
      <c r="C965" s="221"/>
      <c r="D965" s="212"/>
    </row>
    <row r="966" spans="1:4" ht="20.25" customHeight="1" x14ac:dyDescent="0.3">
      <c r="A966" s="221"/>
      <c r="B966" s="221"/>
      <c r="C966" s="221"/>
      <c r="D966" s="212"/>
    </row>
    <row r="967" spans="1:4" ht="20.25" customHeight="1" x14ac:dyDescent="0.3">
      <c r="A967" s="221"/>
      <c r="B967" s="221"/>
      <c r="C967" s="221"/>
      <c r="D967" s="212"/>
    </row>
    <row r="968" spans="1:4" ht="20.25" customHeight="1" x14ac:dyDescent="0.3">
      <c r="A968" s="221"/>
      <c r="B968" s="221"/>
      <c r="C968" s="221"/>
      <c r="D968" s="212"/>
    </row>
    <row r="969" spans="1:4" ht="20.25" customHeight="1" x14ac:dyDescent="0.3">
      <c r="A969" s="221"/>
      <c r="B969" s="221"/>
      <c r="C969" s="221"/>
      <c r="D969" s="212"/>
    </row>
    <row r="970" spans="1:4" ht="20.25" customHeight="1" x14ac:dyDescent="0.3">
      <c r="A970" s="221"/>
      <c r="B970" s="221"/>
      <c r="C970" s="221"/>
      <c r="D970" s="212"/>
    </row>
    <row r="971" spans="1:4" ht="20.25" customHeight="1" x14ac:dyDescent="0.3">
      <c r="A971" s="221"/>
      <c r="B971" s="221"/>
      <c r="C971" s="221"/>
      <c r="D971" s="212"/>
    </row>
    <row r="972" spans="1:4" ht="20.25" customHeight="1" x14ac:dyDescent="0.3">
      <c r="A972" s="221"/>
      <c r="B972" s="221"/>
      <c r="C972" s="221"/>
      <c r="D972" s="212"/>
    </row>
    <row r="973" spans="1:4" ht="20.25" customHeight="1" x14ac:dyDescent="0.3">
      <c r="A973" s="221"/>
      <c r="B973" s="221"/>
      <c r="C973" s="221"/>
      <c r="D973" s="212"/>
    </row>
    <row r="974" spans="1:4" ht="20.25" customHeight="1" x14ac:dyDescent="0.3">
      <c r="A974" s="221"/>
      <c r="B974" s="221"/>
      <c r="C974" s="221"/>
      <c r="D974" s="212"/>
    </row>
    <row r="975" spans="1:4" ht="20.25" customHeight="1" x14ac:dyDescent="0.3">
      <c r="A975" s="221"/>
      <c r="B975" s="221"/>
      <c r="C975" s="221"/>
      <c r="D975" s="212"/>
    </row>
    <row r="976" spans="1:4" ht="20.25" customHeight="1" x14ac:dyDescent="0.3">
      <c r="A976" s="221"/>
      <c r="B976" s="221"/>
      <c r="C976" s="221"/>
      <c r="D976" s="212"/>
    </row>
    <row r="977" spans="1:4" ht="20.25" customHeight="1" x14ac:dyDescent="0.3">
      <c r="A977" s="221"/>
      <c r="B977" s="221"/>
      <c r="C977" s="221"/>
      <c r="D977" s="212"/>
    </row>
    <row r="978" spans="1:4" ht="20.25" customHeight="1" x14ac:dyDescent="0.3">
      <c r="A978" s="221"/>
      <c r="B978" s="221"/>
      <c r="C978" s="221"/>
      <c r="D978" s="212"/>
    </row>
    <row r="979" spans="1:4" ht="20.25" customHeight="1" x14ac:dyDescent="0.3">
      <c r="A979" s="221"/>
      <c r="B979" s="221"/>
      <c r="C979" s="221"/>
      <c r="D979" s="212"/>
    </row>
    <row r="980" spans="1:4" ht="20.25" customHeight="1" x14ac:dyDescent="0.3">
      <c r="A980" s="221"/>
      <c r="B980" s="221"/>
      <c r="C980" s="221"/>
      <c r="D980" s="212"/>
    </row>
    <row r="981" spans="1:4" ht="20.25" customHeight="1" x14ac:dyDescent="0.3">
      <c r="A981" s="221"/>
      <c r="B981" s="221"/>
      <c r="C981" s="221"/>
      <c r="D981" s="212"/>
    </row>
    <row r="982" spans="1:4" ht="20.25" customHeight="1" x14ac:dyDescent="0.3">
      <c r="A982" s="221"/>
      <c r="B982" s="221"/>
      <c r="C982" s="221"/>
      <c r="D982" s="212"/>
    </row>
    <row r="983" spans="1:4" ht="20.25" customHeight="1" x14ac:dyDescent="0.3">
      <c r="A983" s="221"/>
      <c r="B983" s="221"/>
      <c r="C983" s="221"/>
      <c r="D983" s="212"/>
    </row>
    <row r="984" spans="1:4" ht="20.25" customHeight="1" x14ac:dyDescent="0.3">
      <c r="A984" s="221"/>
      <c r="B984" s="221"/>
      <c r="C984" s="221"/>
      <c r="D984" s="212"/>
    </row>
    <row r="985" spans="1:4" ht="20.25" customHeight="1" x14ac:dyDescent="0.3">
      <c r="A985" s="221"/>
      <c r="B985" s="221"/>
      <c r="C985" s="221"/>
      <c r="D985" s="212"/>
    </row>
    <row r="986" spans="1:4" ht="20.25" customHeight="1" x14ac:dyDescent="0.3">
      <c r="A986" s="221"/>
      <c r="B986" s="221"/>
      <c r="C986" s="221"/>
      <c r="D986" s="212"/>
    </row>
    <row r="987" spans="1:4" ht="20.25" customHeight="1" x14ac:dyDescent="0.3">
      <c r="A987" s="221"/>
      <c r="B987" s="221"/>
      <c r="C987" s="221"/>
      <c r="D987" s="212"/>
    </row>
    <row r="988" spans="1:4" ht="20.25" customHeight="1" x14ac:dyDescent="0.3">
      <c r="A988" s="221"/>
      <c r="B988" s="221"/>
      <c r="C988" s="221"/>
      <c r="D988" s="212"/>
    </row>
    <row r="989" spans="1:4" ht="20.25" customHeight="1" x14ac:dyDescent="0.3">
      <c r="A989" s="221"/>
      <c r="B989" s="221"/>
      <c r="C989" s="221"/>
      <c r="D989" s="212"/>
    </row>
    <row r="990" spans="1:4" ht="20.25" customHeight="1" x14ac:dyDescent="0.3">
      <c r="A990" s="221"/>
      <c r="B990" s="221"/>
      <c r="C990" s="221"/>
      <c r="D990" s="212"/>
    </row>
    <row r="991" spans="1:4" ht="20.25" customHeight="1" x14ac:dyDescent="0.3">
      <c r="A991" s="221"/>
      <c r="B991" s="221"/>
      <c r="C991" s="221"/>
      <c r="D991" s="212"/>
    </row>
    <row r="992" spans="1:4" ht="20.25" customHeight="1" x14ac:dyDescent="0.3">
      <c r="A992" s="221"/>
      <c r="B992" s="221"/>
      <c r="C992" s="221"/>
      <c r="D992" s="212"/>
    </row>
    <row r="993" spans="1:4" ht="20.25" customHeight="1" x14ac:dyDescent="0.3">
      <c r="A993" s="221"/>
      <c r="B993" s="221"/>
      <c r="C993" s="221"/>
      <c r="D993" s="212"/>
    </row>
    <row r="994" spans="1:4" ht="20.25" customHeight="1" x14ac:dyDescent="0.3">
      <c r="A994" s="221"/>
      <c r="B994" s="221"/>
      <c r="C994" s="221"/>
      <c r="D994" s="212"/>
    </row>
    <row r="995" spans="1:4" ht="20.25" customHeight="1" x14ac:dyDescent="0.3">
      <c r="A995" s="221"/>
      <c r="B995" s="221"/>
      <c r="C995" s="221"/>
      <c r="D995" s="212"/>
    </row>
    <row r="996" spans="1:4" ht="20.25" customHeight="1" x14ac:dyDescent="0.3">
      <c r="A996" s="221"/>
      <c r="B996" s="221"/>
      <c r="C996" s="221"/>
      <c r="D996" s="212"/>
    </row>
    <row r="997" spans="1:4" ht="20.25" customHeight="1" x14ac:dyDescent="0.3">
      <c r="A997" s="221"/>
      <c r="B997" s="221"/>
      <c r="C997" s="221"/>
      <c r="D997" s="212"/>
    </row>
    <row r="998" spans="1:4" ht="20.25" customHeight="1" x14ac:dyDescent="0.3">
      <c r="A998" s="221"/>
      <c r="B998" s="221"/>
      <c r="C998" s="221"/>
      <c r="D998" s="212"/>
    </row>
    <row r="999" spans="1:4" ht="20.25" customHeight="1" x14ac:dyDescent="0.3">
      <c r="A999" s="221"/>
      <c r="B999" s="221"/>
      <c r="C999" s="221"/>
      <c r="D999" s="212"/>
    </row>
    <row r="1000" spans="1:4" ht="20.25" customHeight="1" x14ac:dyDescent="0.3">
      <c r="A1000" s="221"/>
      <c r="B1000" s="221"/>
      <c r="C1000" s="221"/>
      <c r="D1000" s="212"/>
    </row>
    <row r="1001" spans="1:4" ht="20.25" customHeight="1" x14ac:dyDescent="0.3">
      <c r="A1001" s="221"/>
      <c r="B1001" s="221"/>
      <c r="C1001" s="221"/>
      <c r="D1001" s="212"/>
    </row>
    <row r="1002" spans="1:4" ht="20.25" customHeight="1" x14ac:dyDescent="0.3">
      <c r="A1002" s="221"/>
      <c r="B1002" s="221"/>
      <c r="C1002" s="221"/>
      <c r="D1002" s="212"/>
    </row>
    <row r="1003" spans="1:4" ht="20.25" customHeight="1" x14ac:dyDescent="0.3">
      <c r="A1003" s="221"/>
      <c r="B1003" s="221"/>
      <c r="C1003" s="221"/>
      <c r="D1003" s="212"/>
    </row>
    <row r="1004" spans="1:4" ht="20.25" customHeight="1" x14ac:dyDescent="0.3">
      <c r="A1004" s="221"/>
      <c r="B1004" s="221"/>
      <c r="C1004" s="221"/>
      <c r="D1004" s="212"/>
    </row>
    <row r="1005" spans="1:4" ht="20.25" customHeight="1" x14ac:dyDescent="0.3">
      <c r="A1005" s="221"/>
      <c r="B1005" s="221"/>
      <c r="C1005" s="221"/>
      <c r="D1005" s="212"/>
    </row>
    <row r="1006" spans="1:4" ht="20.25" customHeight="1" x14ac:dyDescent="0.3">
      <c r="A1006" s="221"/>
      <c r="B1006" s="221"/>
      <c r="C1006" s="221"/>
      <c r="D1006" s="212"/>
    </row>
    <row r="1007" spans="1:4" ht="20.25" customHeight="1" x14ac:dyDescent="0.3">
      <c r="A1007" s="221"/>
      <c r="B1007" s="221"/>
      <c r="C1007" s="221"/>
      <c r="D1007" s="212"/>
    </row>
    <row r="1008" spans="1:4" ht="20.25" customHeight="1" x14ac:dyDescent="0.3">
      <c r="A1008" s="221"/>
      <c r="B1008" s="221"/>
      <c r="C1008" s="221"/>
      <c r="D1008" s="212"/>
    </row>
    <row r="1009" spans="1:4" ht="20.25" customHeight="1" x14ac:dyDescent="0.3">
      <c r="A1009" s="221"/>
      <c r="B1009" s="221"/>
      <c r="C1009" s="221"/>
      <c r="D1009" s="212"/>
    </row>
    <row r="1010" spans="1:4" ht="20.25" customHeight="1" x14ac:dyDescent="0.3">
      <c r="A1010" s="221"/>
      <c r="B1010" s="221"/>
      <c r="C1010" s="221"/>
      <c r="D1010" s="212"/>
    </row>
    <row r="1011" spans="1:4" ht="20.25" customHeight="1" x14ac:dyDescent="0.3">
      <c r="A1011" s="221"/>
      <c r="B1011" s="221"/>
      <c r="C1011" s="221"/>
      <c r="D1011" s="212"/>
    </row>
    <row r="1012" spans="1:4" ht="20.25" customHeight="1" x14ac:dyDescent="0.3">
      <c r="A1012" s="221"/>
      <c r="B1012" s="221"/>
      <c r="C1012" s="221"/>
      <c r="D1012" s="212"/>
    </row>
    <row r="1013" spans="1:4" ht="20.25" customHeight="1" x14ac:dyDescent="0.3">
      <c r="A1013" s="221"/>
      <c r="B1013" s="221"/>
      <c r="C1013" s="221"/>
      <c r="D1013" s="212"/>
    </row>
    <row r="1014" spans="1:4" ht="20.25" customHeight="1" x14ac:dyDescent="0.3">
      <c r="A1014" s="221"/>
      <c r="B1014" s="221"/>
      <c r="C1014" s="221"/>
      <c r="D1014" s="212"/>
    </row>
    <row r="1015" spans="1:4" ht="20.25" customHeight="1" x14ac:dyDescent="0.3">
      <c r="A1015" s="221"/>
      <c r="B1015" s="221"/>
      <c r="C1015" s="221"/>
      <c r="D1015" s="212"/>
    </row>
    <row r="1016" spans="1:4" ht="20.25" customHeight="1" x14ac:dyDescent="0.3">
      <c r="A1016" s="221"/>
      <c r="B1016" s="221"/>
      <c r="C1016" s="221"/>
      <c r="D1016" s="212"/>
    </row>
    <row r="1017" spans="1:4" ht="20.25" customHeight="1" x14ac:dyDescent="0.3">
      <c r="A1017" s="221"/>
      <c r="B1017" s="221"/>
      <c r="C1017" s="221"/>
      <c r="D1017" s="212"/>
    </row>
    <row r="1018" spans="1:4" ht="20.25" customHeight="1" x14ac:dyDescent="0.3">
      <c r="A1018" s="221"/>
      <c r="B1018" s="221"/>
      <c r="C1018" s="221"/>
      <c r="D1018" s="212"/>
    </row>
    <row r="1019" spans="1:4" ht="20.25" customHeight="1" x14ac:dyDescent="0.3">
      <c r="A1019" s="221"/>
      <c r="B1019" s="221"/>
      <c r="C1019" s="221"/>
      <c r="D1019" s="212"/>
    </row>
    <row r="1020" spans="1:4" ht="20.25" customHeight="1" x14ac:dyDescent="0.3">
      <c r="A1020" s="221"/>
      <c r="B1020" s="221"/>
      <c r="C1020" s="221"/>
      <c r="D1020" s="212"/>
    </row>
    <row r="1021" spans="1:4" ht="20.25" customHeight="1" x14ac:dyDescent="0.3">
      <c r="A1021" s="221"/>
      <c r="B1021" s="221"/>
      <c r="C1021" s="221"/>
      <c r="D1021" s="212"/>
    </row>
    <row r="1022" spans="1:4" ht="20.25" customHeight="1" x14ac:dyDescent="0.3">
      <c r="A1022" s="221"/>
      <c r="B1022" s="221"/>
      <c r="C1022" s="221"/>
      <c r="D1022" s="212"/>
    </row>
    <row r="1023" spans="1:4" ht="20.25" customHeight="1" x14ac:dyDescent="0.3">
      <c r="A1023" s="221"/>
      <c r="B1023" s="221"/>
      <c r="C1023" s="221"/>
      <c r="D1023" s="212"/>
    </row>
    <row r="1024" spans="1:4" ht="20.25" customHeight="1" x14ac:dyDescent="0.3">
      <c r="A1024" s="221"/>
      <c r="B1024" s="221"/>
      <c r="C1024" s="221"/>
      <c r="D1024" s="212"/>
    </row>
    <row r="1025" spans="1:4" ht="20.25" customHeight="1" x14ac:dyDescent="0.3">
      <c r="A1025" s="221"/>
      <c r="B1025" s="221"/>
      <c r="C1025" s="221"/>
      <c r="D1025" s="212"/>
    </row>
    <row r="1026" spans="1:4" ht="20.25" customHeight="1" x14ac:dyDescent="0.3">
      <c r="A1026" s="221"/>
      <c r="B1026" s="221"/>
      <c r="C1026" s="221"/>
      <c r="D1026" s="212"/>
    </row>
    <row r="1027" spans="1:4" ht="20.25" customHeight="1" x14ac:dyDescent="0.3">
      <c r="A1027" s="221"/>
      <c r="B1027" s="221"/>
      <c r="C1027" s="221"/>
      <c r="D1027" s="212"/>
    </row>
    <row r="1028" spans="1:4" ht="20.25" customHeight="1" x14ac:dyDescent="0.3">
      <c r="A1028" s="221"/>
      <c r="B1028" s="221"/>
      <c r="C1028" s="221"/>
      <c r="D1028" s="212"/>
    </row>
    <row r="1029" spans="1:4" ht="20.25" customHeight="1" x14ac:dyDescent="0.3">
      <c r="A1029" s="221"/>
      <c r="B1029" s="221"/>
      <c r="C1029" s="221"/>
      <c r="D1029" s="212"/>
    </row>
    <row r="1030" spans="1:4" ht="20.25" customHeight="1" x14ac:dyDescent="0.3">
      <c r="A1030" s="221"/>
      <c r="B1030" s="221"/>
      <c r="C1030" s="221"/>
      <c r="D1030" s="212"/>
    </row>
    <row r="1031" spans="1:4" ht="20.25" customHeight="1" x14ac:dyDescent="0.3">
      <c r="A1031" s="221"/>
      <c r="B1031" s="221"/>
      <c r="C1031" s="221"/>
      <c r="D1031" s="212"/>
    </row>
    <row r="1032" spans="1:4" ht="20.25" customHeight="1" x14ac:dyDescent="0.3">
      <c r="A1032" s="221"/>
      <c r="B1032" s="221"/>
      <c r="C1032" s="221"/>
      <c r="D1032" s="212"/>
    </row>
    <row r="1033" spans="1:4" ht="20.25" customHeight="1" x14ac:dyDescent="0.3">
      <c r="A1033" s="221"/>
      <c r="B1033" s="221"/>
      <c r="C1033" s="221"/>
      <c r="D1033" s="212"/>
    </row>
    <row r="1034" spans="1:4" ht="20.25" customHeight="1" x14ac:dyDescent="0.3">
      <c r="A1034" s="221"/>
      <c r="B1034" s="221"/>
      <c r="C1034" s="221"/>
      <c r="D1034" s="212"/>
    </row>
    <row r="1035" spans="1:4" ht="20.25" customHeight="1" x14ac:dyDescent="0.3">
      <c r="A1035" s="221"/>
      <c r="B1035" s="221"/>
      <c r="C1035" s="221"/>
      <c r="D1035" s="212"/>
    </row>
    <row r="1036" spans="1:4" ht="20.25" customHeight="1" x14ac:dyDescent="0.3">
      <c r="A1036" s="221"/>
      <c r="B1036" s="221"/>
      <c r="C1036" s="221"/>
      <c r="D1036" s="212"/>
    </row>
    <row r="1037" spans="1:4" ht="20.25" customHeight="1" x14ac:dyDescent="0.3">
      <c r="A1037" s="221"/>
      <c r="B1037" s="221"/>
      <c r="C1037" s="221"/>
      <c r="D1037" s="212"/>
    </row>
    <row r="1038" spans="1:4" ht="20.25" customHeight="1" x14ac:dyDescent="0.3">
      <c r="A1038" s="221"/>
      <c r="B1038" s="221"/>
      <c r="C1038" s="221"/>
      <c r="D1038" s="212"/>
    </row>
    <row r="1039" spans="1:4" ht="20.25" customHeight="1" x14ac:dyDescent="0.3">
      <c r="A1039" s="221"/>
      <c r="B1039" s="221"/>
      <c r="C1039" s="221"/>
      <c r="D1039" s="212"/>
    </row>
    <row r="1040" spans="1:4" ht="20.25" customHeight="1" x14ac:dyDescent="0.3">
      <c r="A1040" s="221"/>
      <c r="B1040" s="221"/>
      <c r="C1040" s="221"/>
      <c r="D1040" s="212"/>
    </row>
    <row r="1041" spans="1:4" ht="20.25" customHeight="1" x14ac:dyDescent="0.3">
      <c r="A1041" s="221"/>
      <c r="B1041" s="221"/>
      <c r="C1041" s="221"/>
      <c r="D1041" s="212"/>
    </row>
    <row r="1042" spans="1:4" ht="20.25" customHeight="1" x14ac:dyDescent="0.3">
      <c r="A1042" s="221"/>
      <c r="B1042" s="221"/>
      <c r="C1042" s="221"/>
      <c r="D1042" s="212"/>
    </row>
    <row r="1043" spans="1:4" ht="20.25" customHeight="1" x14ac:dyDescent="0.3">
      <c r="A1043" s="221"/>
      <c r="B1043" s="221"/>
      <c r="C1043" s="221"/>
      <c r="D1043" s="212"/>
    </row>
    <row r="1044" spans="1:4" ht="20.25" customHeight="1" x14ac:dyDescent="0.3">
      <c r="A1044" s="221"/>
      <c r="B1044" s="221"/>
      <c r="C1044" s="221"/>
      <c r="D1044" s="212"/>
    </row>
    <row r="1045" spans="1:4" ht="20.25" customHeight="1" x14ac:dyDescent="0.3">
      <c r="A1045" s="221"/>
      <c r="B1045" s="221"/>
      <c r="C1045" s="221"/>
      <c r="D1045" s="212"/>
    </row>
    <row r="1046" spans="1:4" ht="20.25" customHeight="1" x14ac:dyDescent="0.3">
      <c r="A1046" s="221"/>
      <c r="B1046" s="221"/>
      <c r="C1046" s="221"/>
      <c r="D1046" s="212"/>
    </row>
    <row r="1047" spans="1:4" ht="20.25" customHeight="1" x14ac:dyDescent="0.3">
      <c r="A1047" s="221"/>
      <c r="B1047" s="221"/>
      <c r="C1047" s="221"/>
      <c r="D1047" s="212"/>
    </row>
    <row r="1048" spans="1:4" ht="20.25" customHeight="1" x14ac:dyDescent="0.3">
      <c r="A1048" s="221"/>
      <c r="B1048" s="221"/>
      <c r="C1048" s="221"/>
      <c r="D1048" s="212"/>
    </row>
    <row r="1049" spans="1:4" ht="20.25" customHeight="1" x14ac:dyDescent="0.3">
      <c r="A1049" s="221"/>
      <c r="B1049" s="221"/>
      <c r="C1049" s="221"/>
      <c r="D1049" s="212"/>
    </row>
    <row r="1050" spans="1:4" ht="20.25" customHeight="1" x14ac:dyDescent="0.3">
      <c r="A1050" s="221"/>
      <c r="B1050" s="221"/>
      <c r="C1050" s="221"/>
      <c r="D1050" s="212"/>
    </row>
    <row r="1051" spans="1:4" ht="20.25" customHeight="1" x14ac:dyDescent="0.3">
      <c r="A1051" s="221"/>
      <c r="B1051" s="221"/>
      <c r="C1051" s="221"/>
      <c r="D1051" s="212"/>
    </row>
    <row r="1052" spans="1:4" ht="20.25" customHeight="1" x14ac:dyDescent="0.3">
      <c r="A1052" s="221"/>
      <c r="B1052" s="221"/>
      <c r="C1052" s="221"/>
      <c r="D1052" s="212"/>
    </row>
    <row r="1053" spans="1:4" ht="20.25" customHeight="1" x14ac:dyDescent="0.3">
      <c r="A1053" s="221"/>
      <c r="B1053" s="221"/>
      <c r="C1053" s="221"/>
      <c r="D1053" s="212"/>
    </row>
    <row r="1054" spans="1:4" ht="20.25" customHeight="1" x14ac:dyDescent="0.3">
      <c r="A1054" s="221"/>
      <c r="B1054" s="221"/>
      <c r="C1054" s="221"/>
      <c r="D1054" s="212"/>
    </row>
    <row r="1055" spans="1:4" ht="20.25" customHeight="1" x14ac:dyDescent="0.3">
      <c r="A1055" s="221"/>
      <c r="B1055" s="221"/>
      <c r="C1055" s="221"/>
      <c r="D1055" s="212"/>
    </row>
    <row r="1056" spans="1:4" ht="20.25" customHeight="1" x14ac:dyDescent="0.3">
      <c r="A1056" s="221"/>
      <c r="B1056" s="221"/>
      <c r="C1056" s="221"/>
      <c r="D1056" s="212"/>
    </row>
    <row r="1057" spans="1:4" ht="20.25" customHeight="1" x14ac:dyDescent="0.3">
      <c r="A1057" s="221"/>
      <c r="B1057" s="221"/>
      <c r="C1057" s="221"/>
      <c r="D1057" s="212"/>
    </row>
    <row r="1058" spans="1:4" ht="20.25" customHeight="1" x14ac:dyDescent="0.3">
      <c r="A1058" s="221"/>
      <c r="B1058" s="221"/>
      <c r="C1058" s="221"/>
      <c r="D1058" s="212"/>
    </row>
    <row r="1059" spans="1:4" ht="20.25" customHeight="1" x14ac:dyDescent="0.3">
      <c r="A1059" s="221"/>
      <c r="B1059" s="221"/>
      <c r="C1059" s="221"/>
      <c r="D1059" s="212"/>
    </row>
    <row r="1060" spans="1:4" ht="20.25" customHeight="1" x14ac:dyDescent="0.3">
      <c r="A1060" s="221"/>
      <c r="B1060" s="221"/>
      <c r="C1060" s="221"/>
      <c r="D1060" s="212"/>
    </row>
    <row r="1061" spans="1:4" ht="20.25" customHeight="1" x14ac:dyDescent="0.3">
      <c r="A1061" s="221"/>
      <c r="B1061" s="221"/>
      <c r="C1061" s="221"/>
      <c r="D1061" s="212"/>
    </row>
    <row r="1062" spans="1:4" ht="20.25" customHeight="1" x14ac:dyDescent="0.3">
      <c r="A1062" s="221"/>
      <c r="B1062" s="221"/>
      <c r="C1062" s="221"/>
      <c r="D1062" s="212"/>
    </row>
    <row r="1063" spans="1:4" ht="20.25" customHeight="1" x14ac:dyDescent="0.3">
      <c r="A1063" s="221"/>
      <c r="B1063" s="221"/>
      <c r="C1063" s="221"/>
      <c r="D1063" s="212"/>
    </row>
    <row r="1064" spans="1:4" ht="20.25" customHeight="1" x14ac:dyDescent="0.3">
      <c r="A1064" s="221"/>
      <c r="B1064" s="221"/>
      <c r="C1064" s="221"/>
      <c r="D1064" s="212"/>
    </row>
    <row r="1065" spans="1:4" ht="20.25" customHeight="1" x14ac:dyDescent="0.3">
      <c r="A1065" s="221"/>
      <c r="B1065" s="221"/>
      <c r="C1065" s="221"/>
      <c r="D1065" s="212"/>
    </row>
    <row r="1066" spans="1:4" ht="20.25" customHeight="1" x14ac:dyDescent="0.3">
      <c r="A1066" s="221"/>
      <c r="B1066" s="221"/>
      <c r="C1066" s="221"/>
      <c r="D1066" s="212"/>
    </row>
    <row r="1067" spans="1:4" ht="20.25" customHeight="1" x14ac:dyDescent="0.3">
      <c r="A1067" s="221"/>
      <c r="B1067" s="221"/>
      <c r="C1067" s="221"/>
      <c r="D1067" s="212"/>
    </row>
    <row r="1068" spans="1:4" ht="20.25" customHeight="1" x14ac:dyDescent="0.3">
      <c r="A1068" s="221"/>
      <c r="B1068" s="221"/>
      <c r="C1068" s="221"/>
      <c r="D1068" s="212"/>
    </row>
    <row r="1069" spans="1:4" ht="20.25" customHeight="1" x14ac:dyDescent="0.3">
      <c r="A1069" s="221"/>
      <c r="B1069" s="221"/>
      <c r="C1069" s="221"/>
      <c r="D1069" s="212"/>
    </row>
    <row r="1070" spans="1:4" ht="20.25" customHeight="1" x14ac:dyDescent="0.3">
      <c r="A1070" s="221"/>
      <c r="B1070" s="221"/>
      <c r="C1070" s="221"/>
      <c r="D1070" s="212"/>
    </row>
    <row r="1071" spans="1:4" ht="20.25" customHeight="1" x14ac:dyDescent="0.3">
      <c r="A1071" s="221"/>
      <c r="B1071" s="221"/>
      <c r="C1071" s="221"/>
      <c r="D1071" s="212"/>
    </row>
    <row r="1072" spans="1:4" ht="20.25" customHeight="1" x14ac:dyDescent="0.3">
      <c r="A1072" s="221"/>
      <c r="B1072" s="221"/>
      <c r="C1072" s="221"/>
      <c r="D1072" s="212"/>
    </row>
    <row r="1073" spans="1:4" ht="20.25" customHeight="1" x14ac:dyDescent="0.3">
      <c r="A1073" s="221"/>
      <c r="B1073" s="221"/>
      <c r="C1073" s="221"/>
      <c r="D1073" s="212"/>
    </row>
    <row r="1074" spans="1:4" ht="20.25" customHeight="1" x14ac:dyDescent="0.3">
      <c r="A1074" s="221"/>
      <c r="B1074" s="221"/>
      <c r="C1074" s="221"/>
      <c r="D1074" s="212"/>
    </row>
    <row r="1075" spans="1:4" ht="20.25" customHeight="1" x14ac:dyDescent="0.3">
      <c r="A1075" s="221"/>
      <c r="B1075" s="221"/>
      <c r="C1075" s="221"/>
      <c r="D1075" s="212"/>
    </row>
    <row r="1076" spans="1:4" ht="20.25" customHeight="1" x14ac:dyDescent="0.3">
      <c r="A1076" s="221"/>
      <c r="B1076" s="221"/>
      <c r="C1076" s="221"/>
      <c r="D1076" s="212"/>
    </row>
    <row r="1077" spans="1:4" ht="20.25" customHeight="1" x14ac:dyDescent="0.3">
      <c r="A1077" s="221"/>
      <c r="B1077" s="221"/>
      <c r="C1077" s="221"/>
      <c r="D1077" s="212"/>
    </row>
    <row r="1078" spans="1:4" ht="20.25" customHeight="1" x14ac:dyDescent="0.3">
      <c r="A1078" s="221"/>
      <c r="B1078" s="221"/>
      <c r="C1078" s="221"/>
      <c r="D1078" s="212"/>
    </row>
    <row r="1079" spans="1:4" ht="20.25" customHeight="1" x14ac:dyDescent="0.3">
      <c r="A1079" s="221"/>
      <c r="B1079" s="221"/>
      <c r="C1079" s="221"/>
      <c r="D1079" s="212"/>
    </row>
    <row r="1080" spans="1:4" ht="20.25" customHeight="1" x14ac:dyDescent="0.3">
      <c r="A1080" s="221"/>
      <c r="B1080" s="221"/>
      <c r="C1080" s="221"/>
      <c r="D1080" s="212"/>
    </row>
    <row r="1081" spans="1:4" ht="20.25" customHeight="1" x14ac:dyDescent="0.3">
      <c r="A1081" s="221"/>
      <c r="B1081" s="221"/>
      <c r="C1081" s="221"/>
      <c r="D1081" s="212"/>
    </row>
    <row r="1082" spans="1:4" ht="20.25" customHeight="1" x14ac:dyDescent="0.3">
      <c r="A1082" s="221"/>
      <c r="B1082" s="221"/>
      <c r="C1082" s="221"/>
      <c r="D1082" s="212"/>
    </row>
    <row r="1083" spans="1:4" ht="20.25" customHeight="1" x14ac:dyDescent="0.3">
      <c r="A1083" s="221"/>
      <c r="B1083" s="221"/>
      <c r="C1083" s="221"/>
      <c r="D1083" s="212"/>
    </row>
    <row r="1084" spans="1:4" ht="20.25" customHeight="1" x14ac:dyDescent="0.3">
      <c r="A1084" s="221"/>
      <c r="B1084" s="221"/>
      <c r="C1084" s="221"/>
      <c r="D1084" s="212"/>
    </row>
    <row r="1085" spans="1:4" ht="20.25" customHeight="1" x14ac:dyDescent="0.3">
      <c r="A1085" s="221"/>
      <c r="B1085" s="221"/>
      <c r="C1085" s="221"/>
      <c r="D1085" s="212"/>
    </row>
    <row r="1086" spans="1:4" ht="20.25" customHeight="1" x14ac:dyDescent="0.3">
      <c r="A1086" s="221"/>
      <c r="B1086" s="221"/>
      <c r="C1086" s="221"/>
      <c r="D1086" s="212"/>
    </row>
    <row r="1087" spans="1:4" ht="20.25" customHeight="1" x14ac:dyDescent="0.3">
      <c r="A1087" s="221"/>
      <c r="B1087" s="221"/>
      <c r="C1087" s="221"/>
      <c r="D1087" s="212"/>
    </row>
    <row r="1088" spans="1:4" ht="20.25" customHeight="1" x14ac:dyDescent="0.3">
      <c r="A1088" s="221"/>
      <c r="B1088" s="221"/>
      <c r="C1088" s="221"/>
      <c r="D1088" s="212"/>
    </row>
    <row r="1089" spans="1:4" ht="20.25" customHeight="1" x14ac:dyDescent="0.3">
      <c r="A1089" s="221"/>
      <c r="B1089" s="221"/>
      <c r="C1089" s="221"/>
      <c r="D1089" s="212"/>
    </row>
    <row r="1090" spans="1:4" ht="20.25" customHeight="1" x14ac:dyDescent="0.3">
      <c r="A1090" s="221"/>
      <c r="B1090" s="221"/>
      <c r="C1090" s="221"/>
      <c r="D1090" s="212"/>
    </row>
    <row r="1091" spans="1:4" ht="20.25" customHeight="1" x14ac:dyDescent="0.3">
      <c r="A1091" s="221"/>
      <c r="B1091" s="221"/>
      <c r="C1091" s="221"/>
      <c r="D1091" s="212"/>
    </row>
    <row r="1092" spans="1:4" ht="20.25" customHeight="1" x14ac:dyDescent="0.3">
      <c r="A1092" s="221"/>
      <c r="B1092" s="221"/>
      <c r="C1092" s="221"/>
      <c r="D1092" s="212"/>
    </row>
    <row r="1093" spans="1:4" ht="20.25" customHeight="1" x14ac:dyDescent="0.3">
      <c r="A1093" s="221"/>
      <c r="B1093" s="221"/>
      <c r="C1093" s="221"/>
      <c r="D1093" s="212"/>
    </row>
    <row r="1094" spans="1:4" ht="20.25" customHeight="1" x14ac:dyDescent="0.3">
      <c r="A1094" s="221"/>
      <c r="B1094" s="221"/>
      <c r="C1094" s="221"/>
      <c r="D1094" s="212"/>
    </row>
    <row r="1095" spans="1:4" ht="20.25" customHeight="1" x14ac:dyDescent="0.3">
      <c r="A1095" s="221"/>
      <c r="B1095" s="221"/>
      <c r="C1095" s="221"/>
      <c r="D1095" s="212"/>
    </row>
    <row r="1096" spans="1:4" ht="20.25" customHeight="1" x14ac:dyDescent="0.3">
      <c r="A1096" s="221"/>
      <c r="B1096" s="221"/>
      <c r="C1096" s="221"/>
      <c r="D1096" s="212"/>
    </row>
    <row r="1097" spans="1:4" ht="20.25" customHeight="1" x14ac:dyDescent="0.3">
      <c r="A1097" s="221"/>
      <c r="B1097" s="221"/>
      <c r="C1097" s="221"/>
      <c r="D1097" s="212"/>
    </row>
    <row r="1098" spans="1:4" ht="20.25" customHeight="1" x14ac:dyDescent="0.3">
      <c r="A1098" s="221"/>
      <c r="B1098" s="221"/>
      <c r="C1098" s="221"/>
      <c r="D1098" s="212"/>
    </row>
    <row r="1099" spans="1:4" ht="20.25" customHeight="1" x14ac:dyDescent="0.3">
      <c r="A1099" s="221"/>
      <c r="B1099" s="221"/>
      <c r="C1099" s="221"/>
      <c r="D1099" s="212"/>
    </row>
    <row r="1100" spans="1:4" ht="20.25" customHeight="1" x14ac:dyDescent="0.3">
      <c r="A1100" s="221"/>
      <c r="B1100" s="221"/>
      <c r="C1100" s="221"/>
      <c r="D1100" s="212"/>
    </row>
    <row r="1101" spans="1:4" ht="20.25" customHeight="1" x14ac:dyDescent="0.3">
      <c r="A1101" s="221"/>
      <c r="B1101" s="221"/>
      <c r="C1101" s="221"/>
      <c r="D1101" s="212"/>
    </row>
    <row r="1102" spans="1:4" ht="20.25" customHeight="1" x14ac:dyDescent="0.3">
      <c r="A1102" s="221"/>
      <c r="B1102" s="221"/>
      <c r="C1102" s="221"/>
      <c r="D1102" s="212"/>
    </row>
    <row r="1103" spans="1:4" ht="20.25" customHeight="1" x14ac:dyDescent="0.3">
      <c r="A1103" s="221"/>
      <c r="B1103" s="221"/>
      <c r="C1103" s="221"/>
      <c r="D1103" s="212"/>
    </row>
    <row r="1104" spans="1:4" ht="20.25" customHeight="1" x14ac:dyDescent="0.3">
      <c r="A1104" s="221"/>
      <c r="B1104" s="221"/>
      <c r="C1104" s="221"/>
      <c r="D1104" s="212"/>
    </row>
    <row r="1105" spans="1:4" ht="20.25" customHeight="1" x14ac:dyDescent="0.3">
      <c r="A1105" s="221"/>
      <c r="B1105" s="221"/>
      <c r="C1105" s="221"/>
      <c r="D1105" s="212"/>
    </row>
    <row r="1106" spans="1:4" ht="20.25" customHeight="1" x14ac:dyDescent="0.3">
      <c r="A1106" s="221"/>
      <c r="B1106" s="221"/>
      <c r="C1106" s="221"/>
      <c r="D1106" s="212"/>
    </row>
    <row r="1107" spans="1:4" ht="20.25" customHeight="1" x14ac:dyDescent="0.3">
      <c r="A1107" s="221"/>
      <c r="B1107" s="221"/>
      <c r="C1107" s="221"/>
      <c r="D1107" s="212"/>
    </row>
    <row r="1108" spans="1:4" ht="20.25" customHeight="1" x14ac:dyDescent="0.3">
      <c r="A1108" s="221"/>
      <c r="B1108" s="221"/>
      <c r="C1108" s="221"/>
      <c r="D1108" s="212"/>
    </row>
    <row r="1109" spans="1:4" ht="20.25" customHeight="1" x14ac:dyDescent="0.3">
      <c r="A1109" s="221"/>
      <c r="B1109" s="221"/>
      <c r="C1109" s="221"/>
      <c r="D1109" s="212"/>
    </row>
    <row r="1110" spans="1:4" ht="20.25" customHeight="1" x14ac:dyDescent="0.3">
      <c r="A1110" s="221"/>
      <c r="B1110" s="221"/>
      <c r="C1110" s="221"/>
      <c r="D1110" s="212"/>
    </row>
    <row r="1111" spans="1:4" ht="20.25" customHeight="1" x14ac:dyDescent="0.3">
      <c r="A1111" s="221"/>
      <c r="B1111" s="221"/>
      <c r="C1111" s="221"/>
      <c r="D1111" s="212"/>
    </row>
    <row r="1112" spans="1:4" ht="20.25" customHeight="1" x14ac:dyDescent="0.3">
      <c r="A1112" s="221"/>
      <c r="B1112" s="221"/>
      <c r="C1112" s="221"/>
      <c r="D1112" s="212"/>
    </row>
    <row r="1113" spans="1:4" ht="20.25" customHeight="1" x14ac:dyDescent="0.3">
      <c r="A1113" s="221"/>
      <c r="B1113" s="221"/>
      <c r="C1113" s="221"/>
      <c r="D1113" s="212"/>
    </row>
    <row r="1114" spans="1:4" ht="20.25" customHeight="1" x14ac:dyDescent="0.3">
      <c r="A1114" s="221"/>
      <c r="B1114" s="221"/>
      <c r="C1114" s="221"/>
      <c r="D1114" s="212"/>
    </row>
    <row r="1115" spans="1:4" ht="20.25" customHeight="1" x14ac:dyDescent="0.3">
      <c r="A1115" s="221"/>
      <c r="B1115" s="221"/>
      <c r="C1115" s="221"/>
      <c r="D1115" s="212"/>
    </row>
    <row r="1116" spans="1:4" ht="20.25" customHeight="1" x14ac:dyDescent="0.3">
      <c r="A1116" s="221"/>
      <c r="B1116" s="221"/>
      <c r="C1116" s="221"/>
      <c r="D1116" s="212"/>
    </row>
    <row r="1117" spans="1:4" ht="20.25" customHeight="1" x14ac:dyDescent="0.3">
      <c r="A1117" s="221"/>
      <c r="B1117" s="221"/>
      <c r="C1117" s="221"/>
      <c r="D1117" s="212"/>
    </row>
    <row r="1118" spans="1:4" ht="20.25" customHeight="1" x14ac:dyDescent="0.3">
      <c r="A1118" s="221"/>
      <c r="B1118" s="221"/>
      <c r="C1118" s="221"/>
      <c r="D1118" s="212"/>
    </row>
    <row r="1119" spans="1:4" ht="20.25" customHeight="1" x14ac:dyDescent="0.3">
      <c r="A1119" s="221"/>
      <c r="B1119" s="221"/>
      <c r="C1119" s="221"/>
      <c r="D1119" s="212"/>
    </row>
    <row r="1120" spans="1:4" ht="20.25" customHeight="1" x14ac:dyDescent="0.3">
      <c r="A1120" s="221"/>
      <c r="B1120" s="221"/>
      <c r="C1120" s="221"/>
      <c r="D1120" s="212"/>
    </row>
    <row r="1121" spans="1:4" ht="20.25" customHeight="1" x14ac:dyDescent="0.3">
      <c r="A1121" s="221"/>
      <c r="B1121" s="221"/>
      <c r="C1121" s="221"/>
      <c r="D1121" s="212"/>
    </row>
    <row r="1122" spans="1:4" ht="20.25" customHeight="1" x14ac:dyDescent="0.3">
      <c r="A1122" s="221"/>
      <c r="B1122" s="221"/>
      <c r="C1122" s="221"/>
      <c r="D1122" s="212"/>
    </row>
    <row r="1123" spans="1:4" ht="20.25" customHeight="1" x14ac:dyDescent="0.3">
      <c r="A1123" s="221"/>
      <c r="B1123" s="221"/>
      <c r="C1123" s="221"/>
      <c r="D1123" s="212"/>
    </row>
    <row r="1124" spans="1:4" ht="20.25" customHeight="1" x14ac:dyDescent="0.3">
      <c r="A1124" s="221"/>
      <c r="B1124" s="221"/>
      <c r="C1124" s="221"/>
      <c r="D1124" s="212"/>
    </row>
    <row r="1125" spans="1:4" ht="20.25" customHeight="1" x14ac:dyDescent="0.3">
      <c r="A1125" s="221"/>
      <c r="B1125" s="221"/>
      <c r="C1125" s="221"/>
      <c r="D1125" s="212"/>
    </row>
    <row r="1126" spans="1:4" ht="20.25" customHeight="1" x14ac:dyDescent="0.3">
      <c r="A1126" s="221"/>
      <c r="B1126" s="221"/>
      <c r="C1126" s="221"/>
      <c r="D1126" s="212"/>
    </row>
    <row r="1127" spans="1:4" ht="20.25" customHeight="1" x14ac:dyDescent="0.3">
      <c r="A1127" s="221"/>
      <c r="B1127" s="221"/>
      <c r="C1127" s="221"/>
      <c r="D1127" s="212"/>
    </row>
    <row r="1128" spans="1:4" ht="20.25" customHeight="1" x14ac:dyDescent="0.3">
      <c r="A1128" s="221"/>
      <c r="B1128" s="221"/>
      <c r="C1128" s="221"/>
      <c r="D1128" s="212"/>
    </row>
    <row r="1129" spans="1:4" ht="20.25" customHeight="1" x14ac:dyDescent="0.3">
      <c r="A1129" s="221"/>
      <c r="B1129" s="221"/>
      <c r="C1129" s="221"/>
      <c r="D1129" s="212"/>
    </row>
    <row r="1130" spans="1:4" ht="20.25" customHeight="1" x14ac:dyDescent="0.3">
      <c r="A1130" s="221"/>
      <c r="B1130" s="221"/>
      <c r="C1130" s="221"/>
      <c r="D1130" s="212"/>
    </row>
    <row r="1131" spans="1:4" ht="20.25" customHeight="1" x14ac:dyDescent="0.3">
      <c r="A1131" s="221"/>
      <c r="B1131" s="221"/>
      <c r="C1131" s="221"/>
      <c r="D1131" s="212"/>
    </row>
    <row r="1132" spans="1:4" ht="20.25" customHeight="1" x14ac:dyDescent="0.3">
      <c r="A1132" s="221"/>
      <c r="B1132" s="221"/>
      <c r="C1132" s="221"/>
      <c r="D1132" s="212"/>
    </row>
    <row r="1133" spans="1:4" ht="20.25" customHeight="1" x14ac:dyDescent="0.3">
      <c r="A1133" s="221"/>
      <c r="B1133" s="221"/>
      <c r="C1133" s="221"/>
      <c r="D1133" s="212"/>
    </row>
    <row r="1134" spans="1:4" ht="20.25" customHeight="1" x14ac:dyDescent="0.3">
      <c r="A1134" s="221"/>
      <c r="B1134" s="221"/>
      <c r="C1134" s="221"/>
      <c r="D1134" s="212"/>
    </row>
    <row r="1135" spans="1:4" ht="20.25" customHeight="1" x14ac:dyDescent="0.3">
      <c r="A1135" s="221"/>
      <c r="B1135" s="221"/>
      <c r="C1135" s="221"/>
      <c r="D1135" s="212"/>
    </row>
    <row r="1136" spans="1:4" ht="20.25" customHeight="1" x14ac:dyDescent="0.3">
      <c r="A1136" s="221"/>
      <c r="B1136" s="221"/>
      <c r="C1136" s="221"/>
      <c r="D1136" s="212"/>
    </row>
    <row r="1137" spans="1:4" ht="20.25" customHeight="1" x14ac:dyDescent="0.3">
      <c r="A1137" s="221"/>
      <c r="B1137" s="221"/>
      <c r="C1137" s="221"/>
      <c r="D1137" s="212"/>
    </row>
    <row r="1138" spans="1:4" ht="20.25" customHeight="1" x14ac:dyDescent="0.3">
      <c r="A1138" s="221"/>
      <c r="B1138" s="221"/>
      <c r="C1138" s="221"/>
      <c r="D1138" s="212"/>
    </row>
    <row r="1139" spans="1:4" ht="20.25" customHeight="1" x14ac:dyDescent="0.3">
      <c r="A1139" s="221"/>
      <c r="B1139" s="221"/>
      <c r="C1139" s="221"/>
      <c r="D1139" s="212"/>
    </row>
    <row r="1140" spans="1:4" ht="20.25" customHeight="1" x14ac:dyDescent="0.3">
      <c r="A1140" s="221"/>
      <c r="B1140" s="221"/>
      <c r="C1140" s="221"/>
      <c r="D1140" s="212"/>
    </row>
    <row r="1141" spans="1:4" ht="20.25" customHeight="1" x14ac:dyDescent="0.3">
      <c r="A1141" s="221"/>
      <c r="B1141" s="221"/>
      <c r="C1141" s="221"/>
      <c r="D1141" s="212"/>
    </row>
    <row r="1142" spans="1:4" ht="20.25" customHeight="1" x14ac:dyDescent="0.3">
      <c r="A1142" s="221"/>
      <c r="B1142" s="221"/>
      <c r="C1142" s="221"/>
      <c r="D1142" s="212"/>
    </row>
    <row r="1143" spans="1:4" ht="20.25" customHeight="1" x14ac:dyDescent="0.3">
      <c r="A1143" s="221"/>
      <c r="B1143" s="221"/>
      <c r="C1143" s="221"/>
      <c r="D1143" s="212"/>
    </row>
    <row r="1144" spans="1:4" ht="20.25" customHeight="1" x14ac:dyDescent="0.3">
      <c r="A1144" s="221"/>
      <c r="B1144" s="221"/>
      <c r="C1144" s="221"/>
      <c r="D1144" s="212"/>
    </row>
    <row r="1145" spans="1:4" ht="20.25" customHeight="1" x14ac:dyDescent="0.3">
      <c r="A1145" s="221"/>
      <c r="B1145" s="221"/>
      <c r="C1145" s="221"/>
      <c r="D1145" s="212"/>
    </row>
    <row r="1146" spans="1:4" ht="20.25" customHeight="1" x14ac:dyDescent="0.3">
      <c r="A1146" s="221"/>
      <c r="B1146" s="221"/>
      <c r="C1146" s="221"/>
      <c r="D1146" s="212"/>
    </row>
    <row r="1147" spans="1:4" ht="20.25" customHeight="1" x14ac:dyDescent="0.3">
      <c r="A1147" s="221"/>
      <c r="B1147" s="221"/>
      <c r="C1147" s="221"/>
      <c r="D1147" s="212"/>
    </row>
    <row r="1148" spans="1:4" ht="20.25" customHeight="1" x14ac:dyDescent="0.3">
      <c r="A1148" s="221"/>
      <c r="B1148" s="221"/>
      <c r="C1148" s="221"/>
      <c r="D1148" s="212"/>
    </row>
    <row r="1149" spans="1:4" ht="20.25" customHeight="1" x14ac:dyDescent="0.3">
      <c r="A1149" s="221"/>
      <c r="B1149" s="221"/>
      <c r="C1149" s="221"/>
      <c r="D1149" s="212"/>
    </row>
    <row r="1150" spans="1:4" ht="20.25" customHeight="1" x14ac:dyDescent="0.3">
      <c r="A1150" s="221"/>
      <c r="B1150" s="221"/>
      <c r="C1150" s="221"/>
      <c r="D1150" s="212"/>
    </row>
    <row r="1151" spans="1:4" ht="20.25" customHeight="1" x14ac:dyDescent="0.3">
      <c r="A1151" s="221"/>
      <c r="B1151" s="221"/>
      <c r="C1151" s="221"/>
      <c r="D1151" s="212"/>
    </row>
    <row r="1152" spans="1:4" ht="20.25" customHeight="1" x14ac:dyDescent="0.3">
      <c r="A1152" s="221"/>
      <c r="B1152" s="221"/>
      <c r="C1152" s="221"/>
      <c r="D1152" s="212"/>
    </row>
    <row r="1153" spans="1:4" ht="20.25" customHeight="1" x14ac:dyDescent="0.3">
      <c r="A1153" s="221"/>
      <c r="B1153" s="221"/>
      <c r="C1153" s="221"/>
      <c r="D1153" s="212"/>
    </row>
    <row r="1154" spans="1:4" ht="20.25" customHeight="1" x14ac:dyDescent="0.3">
      <c r="A1154" s="221"/>
      <c r="B1154" s="221"/>
      <c r="C1154" s="221"/>
      <c r="D1154" s="212"/>
    </row>
    <row r="1155" spans="1:4" ht="20.25" customHeight="1" x14ac:dyDescent="0.3">
      <c r="A1155" s="221"/>
      <c r="B1155" s="221"/>
      <c r="C1155" s="221"/>
      <c r="D1155" s="212"/>
    </row>
    <row r="1156" spans="1:4" ht="20.25" customHeight="1" x14ac:dyDescent="0.3">
      <c r="A1156" s="221"/>
      <c r="B1156" s="221"/>
      <c r="C1156" s="221"/>
      <c r="D1156" s="212"/>
    </row>
    <row r="1157" spans="1:4" ht="20.25" customHeight="1" x14ac:dyDescent="0.3">
      <c r="A1157" s="221"/>
      <c r="B1157" s="221"/>
      <c r="C1157" s="221"/>
      <c r="D1157" s="212"/>
    </row>
    <row r="1158" spans="1:4" ht="20.25" customHeight="1" x14ac:dyDescent="0.3">
      <c r="A1158" s="221"/>
      <c r="B1158" s="221"/>
      <c r="C1158" s="221"/>
      <c r="D1158" s="212"/>
    </row>
    <row r="1159" spans="1:4" ht="20.25" customHeight="1" x14ac:dyDescent="0.3">
      <c r="A1159" s="221"/>
      <c r="B1159" s="221"/>
      <c r="C1159" s="221"/>
      <c r="D1159" s="212"/>
    </row>
    <row r="1160" spans="1:4" ht="20.25" customHeight="1" x14ac:dyDescent="0.3">
      <c r="A1160" s="221"/>
      <c r="B1160" s="221"/>
      <c r="C1160" s="221"/>
      <c r="D1160" s="212"/>
    </row>
    <row r="1161" spans="1:4" ht="20.25" customHeight="1" x14ac:dyDescent="0.3">
      <c r="A1161" s="221"/>
      <c r="B1161" s="221"/>
      <c r="C1161" s="221"/>
      <c r="D1161" s="212"/>
    </row>
    <row r="1162" spans="1:4" ht="20.25" customHeight="1" x14ac:dyDescent="0.3">
      <c r="A1162" s="221"/>
      <c r="B1162" s="221"/>
      <c r="C1162" s="221"/>
      <c r="D1162" s="212"/>
    </row>
    <row r="1163" spans="1:4" ht="20.25" customHeight="1" x14ac:dyDescent="0.3">
      <c r="A1163" s="221"/>
      <c r="B1163" s="221"/>
      <c r="C1163" s="221"/>
      <c r="D1163" s="212"/>
    </row>
    <row r="1164" spans="1:4" ht="20.25" customHeight="1" x14ac:dyDescent="0.3">
      <c r="A1164" s="221"/>
      <c r="B1164" s="221"/>
      <c r="C1164" s="221"/>
      <c r="D1164" s="212"/>
    </row>
    <row r="1165" spans="1:4" ht="20.25" customHeight="1" x14ac:dyDescent="0.3">
      <c r="A1165" s="221"/>
      <c r="B1165" s="221"/>
      <c r="C1165" s="221"/>
      <c r="D1165" s="212"/>
    </row>
    <row r="1166" spans="1:4" ht="20.25" customHeight="1" x14ac:dyDescent="0.3">
      <c r="A1166" s="221"/>
      <c r="B1166" s="221"/>
      <c r="C1166" s="221"/>
      <c r="D1166" s="212"/>
    </row>
    <row r="1167" spans="1:4" ht="20.25" customHeight="1" x14ac:dyDescent="0.3">
      <c r="A1167" s="221"/>
      <c r="B1167" s="221"/>
      <c r="C1167" s="221"/>
      <c r="D1167" s="212"/>
    </row>
    <row r="1168" spans="1:4" ht="20.25" customHeight="1" x14ac:dyDescent="0.3">
      <c r="A1168" s="221"/>
      <c r="B1168" s="221"/>
      <c r="C1168" s="221"/>
      <c r="D1168" s="212"/>
    </row>
    <row r="1169" spans="1:4" ht="20.25" customHeight="1" x14ac:dyDescent="0.3">
      <c r="A1169" s="221"/>
      <c r="B1169" s="221"/>
      <c r="C1169" s="221"/>
      <c r="D1169" s="212"/>
    </row>
    <row r="1170" spans="1:4" ht="20.25" customHeight="1" x14ac:dyDescent="0.3">
      <c r="A1170" s="221"/>
      <c r="B1170" s="221"/>
      <c r="C1170" s="221"/>
      <c r="D1170" s="212"/>
    </row>
    <row r="1171" spans="1:4" ht="20.25" customHeight="1" x14ac:dyDescent="0.3">
      <c r="A1171" s="221"/>
      <c r="B1171" s="221"/>
      <c r="C1171" s="221"/>
      <c r="D1171" s="212"/>
    </row>
    <row r="1172" spans="1:4" ht="20.25" customHeight="1" x14ac:dyDescent="0.3">
      <c r="A1172" s="221"/>
      <c r="B1172" s="221"/>
      <c r="C1172" s="221"/>
      <c r="D1172" s="212"/>
    </row>
    <row r="1173" spans="1:4" ht="20.25" customHeight="1" x14ac:dyDescent="0.3">
      <c r="A1173" s="221"/>
      <c r="B1173" s="221"/>
      <c r="C1173" s="221"/>
      <c r="D1173" s="212"/>
    </row>
    <row r="1174" spans="1:4" ht="20.25" customHeight="1" x14ac:dyDescent="0.3">
      <c r="A1174" s="221"/>
      <c r="B1174" s="221"/>
      <c r="C1174" s="221"/>
      <c r="D1174" s="212"/>
    </row>
    <row r="1175" spans="1:4" ht="20.25" customHeight="1" x14ac:dyDescent="0.3">
      <c r="A1175" s="221"/>
      <c r="B1175" s="221"/>
      <c r="C1175" s="221"/>
      <c r="D1175" s="212"/>
    </row>
    <row r="1176" spans="1:4" ht="20.25" customHeight="1" x14ac:dyDescent="0.3">
      <c r="A1176" s="221"/>
      <c r="B1176" s="221"/>
      <c r="C1176" s="221"/>
      <c r="D1176" s="212"/>
    </row>
    <row r="1177" spans="1:4" ht="20.25" customHeight="1" x14ac:dyDescent="0.3">
      <c r="A1177" s="221"/>
      <c r="B1177" s="221"/>
      <c r="C1177" s="221"/>
      <c r="D1177" s="212"/>
    </row>
    <row r="1178" spans="1:4" ht="20.25" customHeight="1" x14ac:dyDescent="0.3">
      <c r="A1178" s="221"/>
      <c r="B1178" s="221"/>
      <c r="C1178" s="221"/>
      <c r="D1178" s="212"/>
    </row>
    <row r="1179" spans="1:4" ht="20.25" customHeight="1" x14ac:dyDescent="0.3">
      <c r="A1179" s="221"/>
      <c r="B1179" s="221"/>
      <c r="C1179" s="221"/>
      <c r="D1179" s="212"/>
    </row>
    <row r="1180" spans="1:4" ht="20.25" customHeight="1" x14ac:dyDescent="0.3">
      <c r="A1180" s="221"/>
      <c r="B1180" s="221"/>
      <c r="C1180" s="221"/>
      <c r="D1180" s="212"/>
    </row>
    <row r="1181" spans="1:4" ht="20.25" customHeight="1" x14ac:dyDescent="0.3">
      <c r="A1181" s="221"/>
      <c r="B1181" s="221"/>
      <c r="C1181" s="221"/>
      <c r="D1181" s="212"/>
    </row>
    <row r="1182" spans="1:4" ht="20.25" customHeight="1" x14ac:dyDescent="0.3">
      <c r="A1182" s="221"/>
      <c r="B1182" s="221"/>
      <c r="C1182" s="221"/>
      <c r="D1182" s="212"/>
    </row>
    <row r="1183" spans="1:4" ht="20.25" customHeight="1" x14ac:dyDescent="0.3">
      <c r="A1183" s="221"/>
      <c r="B1183" s="221"/>
      <c r="C1183" s="221"/>
      <c r="D1183" s="212"/>
    </row>
    <row r="1184" spans="1:4" ht="20.25" customHeight="1" x14ac:dyDescent="0.3">
      <c r="A1184" s="221"/>
      <c r="B1184" s="221"/>
      <c r="C1184" s="221"/>
      <c r="D1184" s="212"/>
    </row>
    <row r="1185" spans="1:4" ht="20.25" customHeight="1" x14ac:dyDescent="0.3">
      <c r="A1185" s="221"/>
      <c r="B1185" s="221"/>
      <c r="C1185" s="221"/>
      <c r="D1185" s="212"/>
    </row>
    <row r="1186" spans="1:4" ht="20.25" customHeight="1" x14ac:dyDescent="0.3">
      <c r="A1186" s="221"/>
      <c r="B1186" s="221"/>
      <c r="C1186" s="221"/>
      <c r="D1186" s="212"/>
    </row>
    <row r="1187" spans="1:4" ht="20.25" customHeight="1" x14ac:dyDescent="0.3">
      <c r="A1187" s="221"/>
      <c r="B1187" s="221"/>
      <c r="C1187" s="221"/>
      <c r="D1187" s="212"/>
    </row>
    <row r="1188" spans="1:4" ht="20.25" customHeight="1" x14ac:dyDescent="0.3">
      <c r="A1188" s="221"/>
      <c r="B1188" s="221"/>
      <c r="C1188" s="221"/>
      <c r="D1188" s="212"/>
    </row>
    <row r="1189" spans="1:4" ht="20.25" customHeight="1" x14ac:dyDescent="0.3">
      <c r="A1189" s="221"/>
      <c r="B1189" s="221"/>
      <c r="C1189" s="221"/>
      <c r="D1189" s="212"/>
    </row>
    <row r="1190" spans="1:4" ht="20.25" customHeight="1" x14ac:dyDescent="0.3">
      <c r="A1190" s="221"/>
      <c r="B1190" s="221"/>
      <c r="C1190" s="221"/>
      <c r="D1190" s="212"/>
    </row>
    <row r="1191" spans="1:4" ht="20.25" customHeight="1" x14ac:dyDescent="0.3">
      <c r="A1191" s="221"/>
      <c r="B1191" s="221"/>
      <c r="C1191" s="221"/>
      <c r="D1191" s="212"/>
    </row>
    <row r="1192" spans="1:4" ht="20.25" customHeight="1" x14ac:dyDescent="0.3">
      <c r="A1192" s="221"/>
      <c r="B1192" s="221"/>
      <c r="C1192" s="221"/>
      <c r="D1192" s="212"/>
    </row>
    <row r="1193" spans="1:4" ht="20.25" customHeight="1" x14ac:dyDescent="0.3">
      <c r="A1193" s="221"/>
      <c r="B1193" s="221"/>
      <c r="C1193" s="221"/>
      <c r="D1193" s="212"/>
    </row>
    <row r="1194" spans="1:4" ht="20.25" customHeight="1" x14ac:dyDescent="0.3">
      <c r="A1194" s="221"/>
      <c r="B1194" s="221"/>
      <c r="C1194" s="221"/>
      <c r="D1194" s="212"/>
    </row>
    <row r="1195" spans="1:4" ht="20.25" customHeight="1" x14ac:dyDescent="0.3">
      <c r="A1195" s="221"/>
      <c r="B1195" s="221"/>
      <c r="C1195" s="221"/>
      <c r="D1195" s="212"/>
    </row>
    <row r="1196" spans="1:4" ht="20.25" customHeight="1" x14ac:dyDescent="0.3">
      <c r="A1196" s="221"/>
      <c r="B1196" s="221"/>
      <c r="C1196" s="221"/>
      <c r="D1196" s="212"/>
    </row>
    <row r="1197" spans="1:4" ht="20.25" customHeight="1" x14ac:dyDescent="0.3">
      <c r="A1197" s="221"/>
      <c r="B1197" s="221"/>
      <c r="C1197" s="221"/>
      <c r="D1197" s="212"/>
    </row>
    <row r="1198" spans="1:4" ht="20.25" customHeight="1" x14ac:dyDescent="0.3">
      <c r="A1198" s="221"/>
      <c r="B1198" s="221"/>
      <c r="C1198" s="221"/>
      <c r="D1198" s="212"/>
    </row>
    <row r="1199" spans="1:4" ht="20.25" customHeight="1" x14ac:dyDescent="0.3">
      <c r="A1199" s="221"/>
      <c r="B1199" s="221"/>
      <c r="C1199" s="221"/>
      <c r="D1199" s="212"/>
    </row>
    <row r="1200" spans="1:4" ht="20.25" customHeight="1" x14ac:dyDescent="0.3">
      <c r="A1200" s="221"/>
      <c r="B1200" s="221"/>
      <c r="C1200" s="221"/>
      <c r="D1200" s="212"/>
    </row>
    <row r="1201" spans="1:4" ht="20.25" customHeight="1" x14ac:dyDescent="0.3">
      <c r="A1201" s="221"/>
      <c r="B1201" s="221"/>
      <c r="C1201" s="221"/>
      <c r="D1201" s="212"/>
    </row>
    <row r="1202" spans="1:4" ht="20.25" customHeight="1" x14ac:dyDescent="0.3">
      <c r="A1202" s="221"/>
      <c r="B1202" s="221"/>
      <c r="C1202" s="221"/>
      <c r="D1202" s="212"/>
    </row>
    <row r="1203" spans="1:4" ht="20.25" customHeight="1" x14ac:dyDescent="0.3">
      <c r="A1203" s="221"/>
      <c r="B1203" s="221"/>
      <c r="C1203" s="221"/>
      <c r="D1203" s="212"/>
    </row>
    <row r="1204" spans="1:4" ht="20.25" customHeight="1" x14ac:dyDescent="0.3">
      <c r="A1204" s="221"/>
      <c r="B1204" s="221"/>
      <c r="C1204" s="221"/>
      <c r="D1204" s="212"/>
    </row>
    <row r="1205" spans="1:4" ht="20.25" customHeight="1" x14ac:dyDescent="0.3">
      <c r="A1205" s="221"/>
      <c r="B1205" s="221"/>
      <c r="C1205" s="221"/>
      <c r="D1205" s="212"/>
    </row>
    <row r="1206" spans="1:4" ht="20.25" customHeight="1" x14ac:dyDescent="0.3">
      <c r="A1206" s="221"/>
      <c r="B1206" s="221"/>
      <c r="C1206" s="221"/>
      <c r="D1206" s="212"/>
    </row>
    <row r="1207" spans="1:4" ht="20.25" customHeight="1" x14ac:dyDescent="0.3">
      <c r="A1207" s="221"/>
      <c r="B1207" s="221"/>
      <c r="C1207" s="221"/>
      <c r="D1207" s="212"/>
    </row>
    <row r="1208" spans="1:4" ht="20.25" customHeight="1" x14ac:dyDescent="0.3">
      <c r="A1208" s="221"/>
      <c r="B1208" s="221"/>
      <c r="C1208" s="221"/>
      <c r="D1208" s="212"/>
    </row>
    <row r="1209" spans="1:4" ht="20.25" customHeight="1" x14ac:dyDescent="0.3">
      <c r="A1209" s="221"/>
      <c r="B1209" s="221"/>
      <c r="C1209" s="221"/>
      <c r="D1209" s="212"/>
    </row>
    <row r="1210" spans="1:4" ht="20.25" customHeight="1" x14ac:dyDescent="0.3">
      <c r="A1210" s="221"/>
      <c r="B1210" s="221"/>
      <c r="C1210" s="221"/>
      <c r="D1210" s="212"/>
    </row>
    <row r="1211" spans="1:4" ht="20.25" customHeight="1" x14ac:dyDescent="0.3">
      <c r="A1211" s="221"/>
      <c r="B1211" s="221"/>
      <c r="C1211" s="221"/>
      <c r="D1211" s="212"/>
    </row>
    <row r="1212" spans="1:4" ht="20.25" customHeight="1" x14ac:dyDescent="0.3">
      <c r="A1212" s="221"/>
      <c r="B1212" s="221"/>
      <c r="C1212" s="221"/>
      <c r="D1212" s="212"/>
    </row>
    <row r="1213" spans="1:4" ht="20.25" customHeight="1" x14ac:dyDescent="0.3">
      <c r="A1213" s="221"/>
      <c r="B1213" s="221"/>
      <c r="C1213" s="221"/>
      <c r="D1213" s="212"/>
    </row>
    <row r="1214" spans="1:4" ht="20.25" customHeight="1" x14ac:dyDescent="0.3">
      <c r="A1214" s="221"/>
      <c r="B1214" s="221"/>
      <c r="C1214" s="221"/>
      <c r="D1214" s="212"/>
    </row>
    <row r="1215" spans="1:4" ht="20.25" customHeight="1" x14ac:dyDescent="0.3">
      <c r="A1215" s="221"/>
      <c r="B1215" s="221"/>
      <c r="C1215" s="221"/>
      <c r="D1215" s="212"/>
    </row>
    <row r="1216" spans="1:4" ht="20.25" customHeight="1" x14ac:dyDescent="0.3">
      <c r="A1216" s="221"/>
      <c r="B1216" s="221"/>
      <c r="C1216" s="221"/>
      <c r="D1216" s="212"/>
    </row>
    <row r="1217" spans="1:4" ht="20.25" customHeight="1" x14ac:dyDescent="0.3">
      <c r="A1217" s="221"/>
      <c r="B1217" s="221"/>
      <c r="C1217" s="221"/>
      <c r="D1217" s="212"/>
    </row>
    <row r="1218" spans="1:4" ht="20.25" customHeight="1" x14ac:dyDescent="0.3">
      <c r="A1218" s="221"/>
      <c r="B1218" s="221"/>
      <c r="C1218" s="221"/>
      <c r="D1218" s="212"/>
    </row>
    <row r="1219" spans="1:4" ht="20.25" customHeight="1" x14ac:dyDescent="0.3">
      <c r="A1219" s="221"/>
      <c r="B1219" s="221"/>
      <c r="C1219" s="221"/>
      <c r="D1219" s="212"/>
    </row>
    <row r="1220" spans="1:4" ht="20.25" customHeight="1" x14ac:dyDescent="0.3">
      <c r="A1220" s="221"/>
      <c r="B1220" s="221"/>
      <c r="C1220" s="221"/>
      <c r="D1220" s="212"/>
    </row>
    <row r="1221" spans="1:4" ht="20.25" customHeight="1" x14ac:dyDescent="0.3">
      <c r="A1221" s="221"/>
      <c r="B1221" s="221"/>
      <c r="C1221" s="221"/>
      <c r="D1221" s="212"/>
    </row>
    <row r="1222" spans="1:4" ht="20.25" customHeight="1" x14ac:dyDescent="0.3">
      <c r="A1222" s="221"/>
      <c r="B1222" s="221"/>
      <c r="C1222" s="221"/>
      <c r="D1222" s="212"/>
    </row>
    <row r="1223" spans="1:4" ht="20.25" customHeight="1" x14ac:dyDescent="0.3">
      <c r="A1223" s="221"/>
      <c r="B1223" s="221"/>
      <c r="C1223" s="221"/>
      <c r="D1223" s="212"/>
    </row>
    <row r="1224" spans="1:4" ht="20.25" customHeight="1" x14ac:dyDescent="0.3">
      <c r="A1224" s="221"/>
      <c r="B1224" s="221"/>
      <c r="C1224" s="221"/>
      <c r="D1224" s="212"/>
    </row>
    <row r="1225" spans="1:4" ht="20.25" customHeight="1" x14ac:dyDescent="0.3">
      <c r="A1225" s="221"/>
      <c r="B1225" s="221"/>
      <c r="C1225" s="221"/>
      <c r="D1225" s="212"/>
    </row>
    <row r="1226" spans="1:4" ht="20.25" customHeight="1" x14ac:dyDescent="0.3">
      <c r="A1226" s="221"/>
      <c r="B1226" s="221"/>
      <c r="C1226" s="221"/>
      <c r="D1226" s="212"/>
    </row>
    <row r="1227" spans="1:4" ht="20.25" customHeight="1" x14ac:dyDescent="0.3">
      <c r="A1227" s="221"/>
      <c r="B1227" s="221"/>
      <c r="C1227" s="221"/>
      <c r="D1227" s="212"/>
    </row>
    <row r="1228" spans="1:4" ht="20.25" customHeight="1" x14ac:dyDescent="0.3">
      <c r="A1228" s="221"/>
      <c r="B1228" s="221"/>
      <c r="C1228" s="221"/>
      <c r="D1228" s="212"/>
    </row>
    <row r="1229" spans="1:4" ht="20.25" customHeight="1" x14ac:dyDescent="0.3">
      <c r="A1229" s="221"/>
      <c r="B1229" s="221"/>
      <c r="C1229" s="221"/>
      <c r="D1229" s="212"/>
    </row>
    <row r="1230" spans="1:4" ht="20.25" customHeight="1" x14ac:dyDescent="0.3">
      <c r="A1230" s="221"/>
      <c r="B1230" s="221"/>
      <c r="C1230" s="221"/>
      <c r="D1230" s="212"/>
    </row>
    <row r="1231" spans="1:4" ht="20.25" customHeight="1" x14ac:dyDescent="0.3">
      <c r="A1231" s="221"/>
      <c r="B1231" s="221"/>
      <c r="C1231" s="221"/>
      <c r="D1231" s="212"/>
    </row>
    <row r="1232" spans="1:4" ht="20.25" customHeight="1" x14ac:dyDescent="0.3">
      <c r="A1232" s="221"/>
      <c r="B1232" s="221"/>
      <c r="C1232" s="221"/>
      <c r="D1232" s="212"/>
    </row>
    <row r="1233" spans="1:4" ht="20.25" customHeight="1" x14ac:dyDescent="0.3">
      <c r="A1233" s="221"/>
      <c r="B1233" s="221"/>
      <c r="C1233" s="221"/>
      <c r="D1233" s="212"/>
    </row>
    <row r="1234" spans="1:4" ht="20.25" customHeight="1" x14ac:dyDescent="0.3">
      <c r="A1234" s="221"/>
      <c r="B1234" s="221"/>
      <c r="C1234" s="221"/>
      <c r="D1234" s="212"/>
    </row>
    <row r="1235" spans="1:4" ht="20.25" customHeight="1" x14ac:dyDescent="0.3">
      <c r="A1235" s="221"/>
      <c r="B1235" s="221"/>
      <c r="C1235" s="221"/>
      <c r="D1235" s="212"/>
    </row>
    <row r="1236" spans="1:4" ht="20.25" customHeight="1" x14ac:dyDescent="0.3">
      <c r="A1236" s="221"/>
      <c r="B1236" s="221"/>
      <c r="C1236" s="221"/>
      <c r="D1236" s="212"/>
    </row>
    <row r="1237" spans="1:4" ht="20.25" customHeight="1" x14ac:dyDescent="0.3">
      <c r="A1237" s="221"/>
      <c r="B1237" s="221"/>
      <c r="C1237" s="221"/>
      <c r="D1237" s="212"/>
    </row>
    <row r="1238" spans="1:4" ht="20.25" customHeight="1" x14ac:dyDescent="0.3">
      <c r="A1238" s="221"/>
      <c r="B1238" s="221"/>
      <c r="C1238" s="221"/>
      <c r="D1238" s="212"/>
    </row>
    <row r="1239" spans="1:4" ht="20.25" customHeight="1" x14ac:dyDescent="0.3">
      <c r="A1239" s="221"/>
      <c r="B1239" s="221"/>
      <c r="C1239" s="221"/>
      <c r="D1239" s="212"/>
    </row>
    <row r="1240" spans="1:4" ht="20.25" customHeight="1" x14ac:dyDescent="0.3">
      <c r="A1240" s="221"/>
      <c r="B1240" s="221"/>
      <c r="C1240" s="221"/>
      <c r="D1240" s="212"/>
    </row>
    <row r="1241" spans="1:4" ht="20.25" customHeight="1" x14ac:dyDescent="0.3">
      <c r="A1241" s="221"/>
      <c r="B1241" s="221"/>
      <c r="C1241" s="221"/>
      <c r="D1241" s="212"/>
    </row>
    <row r="1242" spans="1:4" ht="20.25" customHeight="1" x14ac:dyDescent="0.3">
      <c r="A1242" s="221"/>
      <c r="B1242" s="221"/>
      <c r="C1242" s="221"/>
      <c r="D1242" s="212"/>
    </row>
    <row r="1243" spans="1:4" ht="20.25" customHeight="1" x14ac:dyDescent="0.3">
      <c r="A1243" s="221"/>
      <c r="B1243" s="221"/>
      <c r="C1243" s="221"/>
      <c r="D1243" s="212"/>
    </row>
    <row r="1244" spans="1:4" ht="20.25" customHeight="1" x14ac:dyDescent="0.3">
      <c r="A1244" s="221"/>
      <c r="B1244" s="221"/>
      <c r="C1244" s="221"/>
      <c r="D1244" s="212"/>
    </row>
    <row r="1245" spans="1:4" ht="20.25" customHeight="1" x14ac:dyDescent="0.3">
      <c r="A1245" s="221"/>
      <c r="B1245" s="221"/>
      <c r="C1245" s="221"/>
      <c r="D1245" s="212"/>
    </row>
    <row r="1246" spans="1:4" ht="20.25" customHeight="1" x14ac:dyDescent="0.3">
      <c r="A1246" s="221"/>
      <c r="B1246" s="221"/>
      <c r="C1246" s="221"/>
      <c r="D1246" s="212"/>
    </row>
    <row r="1247" spans="1:4" ht="20.25" customHeight="1" x14ac:dyDescent="0.3">
      <c r="A1247" s="221"/>
      <c r="B1247" s="221"/>
      <c r="C1247" s="221"/>
      <c r="D1247" s="212"/>
    </row>
    <row r="1248" spans="1:4" ht="20.25" customHeight="1" x14ac:dyDescent="0.3">
      <c r="A1248" s="221"/>
      <c r="B1248" s="221"/>
      <c r="C1248" s="221"/>
      <c r="D1248" s="212"/>
    </row>
    <row r="1249" spans="1:4" ht="20.25" customHeight="1" x14ac:dyDescent="0.3">
      <c r="A1249" s="221"/>
      <c r="B1249" s="221"/>
      <c r="C1249" s="221"/>
      <c r="D1249" s="212"/>
    </row>
    <row r="1250" spans="1:4" ht="20.25" customHeight="1" x14ac:dyDescent="0.3">
      <c r="A1250" s="221"/>
      <c r="B1250" s="221"/>
      <c r="C1250" s="221"/>
      <c r="D1250" s="212"/>
    </row>
    <row r="1251" spans="1:4" ht="20.25" customHeight="1" x14ac:dyDescent="0.3">
      <c r="A1251" s="221"/>
      <c r="B1251" s="221"/>
      <c r="C1251" s="221"/>
      <c r="D1251" s="212"/>
    </row>
    <row r="1252" spans="1:4" ht="20.25" customHeight="1" x14ac:dyDescent="0.3">
      <c r="A1252" s="221"/>
      <c r="B1252" s="221"/>
      <c r="C1252" s="221"/>
      <c r="D1252" s="212"/>
    </row>
    <row r="1253" spans="1:4" ht="20.25" customHeight="1" x14ac:dyDescent="0.3">
      <c r="A1253" s="221"/>
      <c r="B1253" s="221"/>
      <c r="C1253" s="221"/>
      <c r="D1253" s="212"/>
    </row>
    <row r="1254" spans="1:4" ht="20.25" customHeight="1" x14ac:dyDescent="0.3">
      <c r="A1254" s="221"/>
      <c r="B1254" s="221"/>
      <c r="C1254" s="221"/>
      <c r="D1254" s="212"/>
    </row>
    <row r="1255" spans="1:4" ht="20.25" customHeight="1" x14ac:dyDescent="0.3">
      <c r="A1255" s="221"/>
      <c r="B1255" s="221"/>
      <c r="C1255" s="221"/>
      <c r="D1255" s="212"/>
    </row>
    <row r="1256" spans="1:4" ht="20.25" customHeight="1" x14ac:dyDescent="0.3">
      <c r="A1256" s="221"/>
      <c r="B1256" s="221"/>
      <c r="C1256" s="221"/>
      <c r="D1256" s="212"/>
    </row>
    <row r="1257" spans="1:4" ht="20.25" customHeight="1" x14ac:dyDescent="0.3">
      <c r="A1257" s="221"/>
      <c r="B1257" s="221"/>
      <c r="C1257" s="221"/>
      <c r="D1257" s="212"/>
    </row>
    <row r="1258" spans="1:4" ht="20.25" customHeight="1" x14ac:dyDescent="0.3">
      <c r="A1258" s="221"/>
      <c r="B1258" s="221"/>
      <c r="C1258" s="221"/>
      <c r="D1258" s="212"/>
    </row>
    <row r="1259" spans="1:4" ht="20.25" customHeight="1" x14ac:dyDescent="0.3">
      <c r="A1259" s="221"/>
      <c r="B1259" s="221"/>
      <c r="C1259" s="221"/>
      <c r="D1259" s="212"/>
    </row>
    <row r="1260" spans="1:4" ht="20.25" customHeight="1" x14ac:dyDescent="0.3">
      <c r="A1260" s="221"/>
      <c r="B1260" s="221"/>
      <c r="C1260" s="221"/>
      <c r="D1260" s="212"/>
    </row>
    <row r="1261" spans="1:4" ht="20.25" customHeight="1" x14ac:dyDescent="0.3">
      <c r="A1261" s="221"/>
      <c r="B1261" s="221"/>
      <c r="C1261" s="221"/>
      <c r="D1261" s="212"/>
    </row>
    <row r="1262" spans="1:4" ht="20.25" customHeight="1" x14ac:dyDescent="0.3">
      <c r="A1262" s="221"/>
      <c r="B1262" s="221"/>
      <c r="C1262" s="221"/>
      <c r="D1262" s="212"/>
    </row>
    <row r="1263" spans="1:4" ht="20.25" customHeight="1" x14ac:dyDescent="0.3">
      <c r="A1263" s="221"/>
      <c r="B1263" s="221"/>
      <c r="C1263" s="221"/>
      <c r="D1263" s="212"/>
    </row>
    <row r="1264" spans="1:4" ht="20.25" customHeight="1" x14ac:dyDescent="0.3">
      <c r="A1264" s="221"/>
      <c r="B1264" s="221"/>
      <c r="C1264" s="221"/>
      <c r="D1264" s="212"/>
    </row>
    <row r="1265" spans="1:4" ht="20.25" customHeight="1" x14ac:dyDescent="0.3">
      <c r="A1265" s="221"/>
      <c r="B1265" s="221"/>
      <c r="C1265" s="221"/>
      <c r="D1265" s="212"/>
    </row>
    <row r="1266" spans="1:4" ht="20.25" customHeight="1" x14ac:dyDescent="0.3">
      <c r="A1266" s="221"/>
      <c r="B1266" s="221"/>
      <c r="C1266" s="221"/>
      <c r="D1266" s="212"/>
    </row>
    <row r="1267" spans="1:4" ht="20.25" customHeight="1" x14ac:dyDescent="0.3">
      <c r="A1267" s="221"/>
      <c r="B1267" s="221"/>
      <c r="C1267" s="221"/>
      <c r="D1267" s="212"/>
    </row>
    <row r="1268" spans="1:4" ht="20.25" customHeight="1" x14ac:dyDescent="0.3">
      <c r="A1268" s="221"/>
      <c r="B1268" s="221"/>
      <c r="C1268" s="221"/>
      <c r="D1268" s="212"/>
    </row>
    <row r="1269" spans="1:4" ht="20.25" customHeight="1" x14ac:dyDescent="0.3">
      <c r="A1269" s="221"/>
      <c r="B1269" s="221"/>
      <c r="C1269" s="221"/>
      <c r="D1269" s="212"/>
    </row>
    <row r="1270" spans="1:4" ht="20.25" customHeight="1" x14ac:dyDescent="0.3">
      <c r="A1270" s="221"/>
      <c r="B1270" s="221"/>
      <c r="C1270" s="221"/>
      <c r="D1270" s="212"/>
    </row>
    <row r="1271" spans="1:4" ht="20.25" customHeight="1" x14ac:dyDescent="0.3">
      <c r="A1271" s="221"/>
      <c r="B1271" s="221"/>
      <c r="C1271" s="221"/>
      <c r="D1271" s="212"/>
    </row>
    <row r="1272" spans="1:4" ht="20.25" customHeight="1" x14ac:dyDescent="0.3">
      <c r="A1272" s="221"/>
      <c r="B1272" s="221"/>
      <c r="C1272" s="221"/>
      <c r="D1272" s="212"/>
    </row>
    <row r="1273" spans="1:4" ht="20.25" customHeight="1" x14ac:dyDescent="0.3">
      <c r="A1273" s="221"/>
      <c r="B1273" s="221"/>
      <c r="C1273" s="221"/>
      <c r="D1273" s="212"/>
    </row>
    <row r="1274" spans="1:4" ht="20.25" customHeight="1" x14ac:dyDescent="0.3">
      <c r="A1274" s="221"/>
      <c r="B1274" s="221"/>
      <c r="C1274" s="221"/>
      <c r="D1274" s="212"/>
    </row>
    <row r="1275" spans="1:4" ht="20.25" customHeight="1" x14ac:dyDescent="0.3">
      <c r="A1275" s="221"/>
      <c r="B1275" s="221"/>
      <c r="C1275" s="221"/>
      <c r="D1275" s="212"/>
    </row>
    <row r="1276" spans="1:4" ht="20.25" customHeight="1" x14ac:dyDescent="0.3">
      <c r="A1276" s="221"/>
      <c r="B1276" s="221"/>
      <c r="C1276" s="221"/>
      <c r="D1276" s="212"/>
    </row>
    <row r="1277" spans="1:4" ht="20.25" customHeight="1" x14ac:dyDescent="0.3">
      <c r="A1277" s="221"/>
      <c r="B1277" s="221"/>
      <c r="C1277" s="221"/>
      <c r="D1277" s="212"/>
    </row>
    <row r="1278" spans="1:4" ht="20.25" customHeight="1" x14ac:dyDescent="0.3">
      <c r="A1278" s="221"/>
      <c r="B1278" s="221"/>
      <c r="C1278" s="221"/>
      <c r="D1278" s="212"/>
    </row>
    <row r="1279" spans="1:4" ht="20.25" customHeight="1" x14ac:dyDescent="0.3">
      <c r="A1279" s="221"/>
      <c r="B1279" s="221"/>
      <c r="C1279" s="221"/>
      <c r="D1279" s="212"/>
    </row>
    <row r="1280" spans="1:4" ht="20.25" customHeight="1" x14ac:dyDescent="0.3">
      <c r="A1280" s="221"/>
      <c r="B1280" s="221"/>
      <c r="C1280" s="221"/>
      <c r="D1280" s="212"/>
    </row>
    <row r="1281" spans="1:4" ht="20.25" customHeight="1" x14ac:dyDescent="0.3">
      <c r="A1281" s="221"/>
      <c r="B1281" s="221"/>
      <c r="C1281" s="221"/>
      <c r="D1281" s="212"/>
    </row>
    <row r="1282" spans="1:4" ht="20.25" customHeight="1" x14ac:dyDescent="0.3">
      <c r="A1282" s="221"/>
      <c r="B1282" s="221"/>
      <c r="C1282" s="221"/>
      <c r="D1282" s="212"/>
    </row>
    <row r="1283" spans="1:4" ht="20.25" customHeight="1" x14ac:dyDescent="0.3">
      <c r="A1283" s="221"/>
      <c r="B1283" s="221"/>
      <c r="C1283" s="221"/>
      <c r="D1283" s="212"/>
    </row>
    <row r="1284" spans="1:4" ht="20.25" customHeight="1" x14ac:dyDescent="0.3">
      <c r="A1284" s="221"/>
      <c r="B1284" s="221"/>
      <c r="C1284" s="221"/>
      <c r="D1284" s="212"/>
    </row>
    <row r="1285" spans="1:4" ht="20.25" customHeight="1" x14ac:dyDescent="0.3">
      <c r="A1285" s="221"/>
      <c r="B1285" s="221"/>
      <c r="C1285" s="221"/>
      <c r="D1285" s="212"/>
    </row>
    <row r="1286" spans="1:4" ht="20.25" customHeight="1" x14ac:dyDescent="0.3">
      <c r="A1286" s="221"/>
      <c r="B1286" s="221"/>
      <c r="C1286" s="221"/>
      <c r="D1286" s="212"/>
    </row>
    <row r="1287" spans="1:4" ht="20.25" customHeight="1" x14ac:dyDescent="0.3">
      <c r="A1287" s="221"/>
      <c r="B1287" s="221"/>
      <c r="C1287" s="221"/>
      <c r="D1287" s="212"/>
    </row>
    <row r="1288" spans="1:4" ht="20.25" customHeight="1" x14ac:dyDescent="0.3">
      <c r="A1288" s="221"/>
      <c r="B1288" s="221"/>
      <c r="C1288" s="221"/>
      <c r="D1288" s="212"/>
    </row>
    <row r="1289" spans="1:4" ht="20.25" customHeight="1" x14ac:dyDescent="0.3">
      <c r="A1289" s="221"/>
      <c r="B1289" s="221"/>
      <c r="C1289" s="221"/>
      <c r="D1289" s="212"/>
    </row>
    <row r="1290" spans="1:4" ht="20.25" customHeight="1" x14ac:dyDescent="0.3">
      <c r="A1290" s="221"/>
      <c r="B1290" s="221"/>
      <c r="C1290" s="221"/>
      <c r="D1290" s="212"/>
    </row>
    <row r="1291" spans="1:4" ht="20.25" customHeight="1" x14ac:dyDescent="0.3">
      <c r="A1291" s="221"/>
      <c r="B1291" s="221"/>
      <c r="C1291" s="221"/>
      <c r="D1291" s="212"/>
    </row>
    <row r="1292" spans="1:4" ht="20.25" customHeight="1" x14ac:dyDescent="0.3">
      <c r="A1292" s="221"/>
      <c r="B1292" s="221"/>
      <c r="C1292" s="221"/>
      <c r="D1292" s="212"/>
    </row>
    <row r="1293" spans="1:4" ht="20.25" customHeight="1" x14ac:dyDescent="0.3">
      <c r="A1293" s="221"/>
      <c r="B1293" s="221"/>
      <c r="C1293" s="221"/>
      <c r="D1293" s="212"/>
    </row>
    <row r="1294" spans="1:4" ht="20.25" customHeight="1" x14ac:dyDescent="0.3">
      <c r="A1294" s="221"/>
      <c r="B1294" s="221"/>
      <c r="C1294" s="221"/>
      <c r="D1294" s="212"/>
    </row>
    <row r="1295" spans="1:4" ht="20.25" customHeight="1" x14ac:dyDescent="0.3">
      <c r="A1295" s="221"/>
      <c r="B1295" s="221"/>
      <c r="C1295" s="221"/>
      <c r="D1295" s="212"/>
    </row>
    <row r="1296" spans="1:4" ht="20.25" customHeight="1" x14ac:dyDescent="0.3">
      <c r="A1296" s="221"/>
      <c r="B1296" s="221"/>
      <c r="C1296" s="221"/>
      <c r="D1296" s="212"/>
    </row>
    <row r="1297" spans="1:4" ht="20.25" customHeight="1" x14ac:dyDescent="0.3">
      <c r="A1297" s="221"/>
      <c r="B1297" s="221"/>
      <c r="C1297" s="221"/>
      <c r="D1297" s="212"/>
    </row>
    <row r="1298" spans="1:4" ht="20.25" customHeight="1" x14ac:dyDescent="0.3">
      <c r="A1298" s="221"/>
      <c r="B1298" s="221"/>
      <c r="C1298" s="221"/>
      <c r="D1298" s="212"/>
    </row>
    <row r="1299" spans="1:4" ht="20.25" customHeight="1" x14ac:dyDescent="0.3">
      <c r="A1299" s="221"/>
      <c r="B1299" s="221"/>
      <c r="C1299" s="221"/>
      <c r="D1299" s="212"/>
    </row>
    <row r="1300" spans="1:4" ht="20.25" customHeight="1" x14ac:dyDescent="0.3">
      <c r="A1300" s="221"/>
      <c r="B1300" s="221"/>
      <c r="C1300" s="221"/>
      <c r="D1300" s="212"/>
    </row>
    <row r="1301" spans="1:4" ht="20.25" customHeight="1" x14ac:dyDescent="0.3">
      <c r="A1301" s="221"/>
      <c r="B1301" s="221"/>
      <c r="C1301" s="221"/>
      <c r="D1301" s="212"/>
    </row>
    <row r="1302" spans="1:4" ht="20.25" customHeight="1" x14ac:dyDescent="0.3">
      <c r="A1302" s="221"/>
      <c r="B1302" s="221"/>
      <c r="C1302" s="221"/>
      <c r="D1302" s="212"/>
    </row>
    <row r="1303" spans="1:4" ht="20.25" customHeight="1" x14ac:dyDescent="0.3">
      <c r="A1303" s="221"/>
      <c r="B1303" s="221"/>
      <c r="C1303" s="221"/>
      <c r="D1303" s="212"/>
    </row>
    <row r="1304" spans="1:4" ht="20.25" customHeight="1" x14ac:dyDescent="0.3">
      <c r="A1304" s="221"/>
      <c r="B1304" s="221"/>
      <c r="C1304" s="221"/>
      <c r="D1304" s="212"/>
    </row>
    <row r="1305" spans="1:4" ht="20.25" customHeight="1" x14ac:dyDescent="0.3">
      <c r="A1305" s="221"/>
      <c r="B1305" s="221"/>
      <c r="C1305" s="221"/>
      <c r="D1305" s="212"/>
    </row>
    <row r="1306" spans="1:4" ht="20.25" customHeight="1" x14ac:dyDescent="0.3">
      <c r="A1306" s="221"/>
      <c r="B1306" s="221"/>
      <c r="C1306" s="221"/>
      <c r="D1306" s="212"/>
    </row>
    <row r="1307" spans="1:4" ht="20.25" customHeight="1" x14ac:dyDescent="0.3">
      <c r="A1307" s="221"/>
      <c r="B1307" s="221"/>
      <c r="C1307" s="221"/>
      <c r="D1307" s="212"/>
    </row>
    <row r="1308" spans="1:4" ht="20.25" customHeight="1" x14ac:dyDescent="0.3">
      <c r="A1308" s="221"/>
      <c r="B1308" s="221"/>
      <c r="C1308" s="221"/>
      <c r="D1308" s="212"/>
    </row>
    <row r="1309" spans="1:4" ht="20.25" customHeight="1" x14ac:dyDescent="0.3">
      <c r="A1309" s="221"/>
      <c r="B1309" s="221"/>
      <c r="C1309" s="221"/>
      <c r="D1309" s="212"/>
    </row>
    <row r="1310" spans="1:4" ht="20.25" customHeight="1" x14ac:dyDescent="0.3">
      <c r="A1310" s="221"/>
      <c r="B1310" s="221"/>
      <c r="C1310" s="221"/>
      <c r="D1310" s="212"/>
    </row>
    <row r="1311" spans="1:4" ht="20.25" customHeight="1" x14ac:dyDescent="0.3">
      <c r="A1311" s="221"/>
      <c r="B1311" s="221"/>
      <c r="C1311" s="221"/>
      <c r="D1311" s="212"/>
    </row>
    <row r="1312" spans="1:4" ht="20.25" customHeight="1" x14ac:dyDescent="0.3">
      <c r="A1312" s="221"/>
      <c r="B1312" s="221"/>
      <c r="C1312" s="221"/>
      <c r="D1312" s="212"/>
    </row>
    <row r="1313" spans="1:4" ht="20.25" customHeight="1" x14ac:dyDescent="0.3">
      <c r="A1313" s="221"/>
      <c r="B1313" s="221"/>
      <c r="C1313" s="221"/>
      <c r="D1313" s="212"/>
    </row>
    <row r="1314" spans="1:4" ht="20.25" customHeight="1" x14ac:dyDescent="0.3">
      <c r="A1314" s="221"/>
      <c r="B1314" s="221"/>
      <c r="C1314" s="221"/>
      <c r="D1314" s="212"/>
    </row>
    <row r="1315" spans="1:4" ht="20.25" customHeight="1" x14ac:dyDescent="0.3">
      <c r="A1315" s="221"/>
      <c r="B1315" s="221"/>
      <c r="C1315" s="221"/>
      <c r="D1315" s="212"/>
    </row>
    <row r="1316" spans="1:4" ht="20.25" customHeight="1" x14ac:dyDescent="0.3">
      <c r="A1316" s="221"/>
      <c r="B1316" s="221"/>
      <c r="C1316" s="221"/>
      <c r="D1316" s="212"/>
    </row>
    <row r="1317" spans="1:4" ht="20.25" customHeight="1" x14ac:dyDescent="0.3">
      <c r="A1317" s="221"/>
      <c r="B1317" s="221"/>
      <c r="C1317" s="221"/>
      <c r="D1317" s="212"/>
    </row>
    <row r="1318" spans="1:4" ht="20.25" customHeight="1" x14ac:dyDescent="0.3">
      <c r="A1318" s="221"/>
      <c r="B1318" s="221"/>
      <c r="C1318" s="221"/>
      <c r="D1318" s="212"/>
    </row>
    <row r="1319" spans="1:4" ht="20.25" customHeight="1" x14ac:dyDescent="0.3">
      <c r="A1319" s="221"/>
      <c r="B1319" s="221"/>
      <c r="C1319" s="221"/>
      <c r="D1319" s="212"/>
    </row>
    <row r="1320" spans="1:4" ht="20.25" customHeight="1" x14ac:dyDescent="0.3">
      <c r="A1320" s="221"/>
      <c r="B1320" s="221"/>
      <c r="C1320" s="221"/>
      <c r="D1320" s="212"/>
    </row>
    <row r="1321" spans="1:4" ht="20.25" customHeight="1" x14ac:dyDescent="0.3">
      <c r="A1321" s="221"/>
      <c r="B1321" s="221"/>
      <c r="C1321" s="221"/>
      <c r="D1321" s="212"/>
    </row>
    <row r="1322" spans="1:4" ht="20.25" customHeight="1" x14ac:dyDescent="0.3">
      <c r="A1322" s="221"/>
      <c r="B1322" s="221"/>
      <c r="C1322" s="221"/>
      <c r="D1322" s="212"/>
    </row>
    <row r="1323" spans="1:4" ht="20.25" customHeight="1" x14ac:dyDescent="0.3">
      <c r="A1323" s="221"/>
      <c r="B1323" s="221"/>
      <c r="C1323" s="221"/>
      <c r="D1323" s="212"/>
    </row>
    <row r="1324" spans="1:4" ht="20.25" customHeight="1" x14ac:dyDescent="0.3">
      <c r="A1324" s="221"/>
      <c r="B1324" s="221"/>
      <c r="C1324" s="221"/>
      <c r="D1324" s="212"/>
    </row>
    <row r="1325" spans="1:4" ht="20.25" customHeight="1" x14ac:dyDescent="0.3">
      <c r="A1325" s="221"/>
      <c r="B1325" s="221"/>
      <c r="C1325" s="221"/>
      <c r="D1325" s="212"/>
    </row>
    <row r="1326" spans="1:4" ht="20.25" customHeight="1" x14ac:dyDescent="0.3">
      <c r="A1326" s="221"/>
      <c r="B1326" s="221"/>
      <c r="C1326" s="221"/>
      <c r="D1326" s="212"/>
    </row>
    <row r="1327" spans="1:4" ht="20.25" customHeight="1" x14ac:dyDescent="0.3">
      <c r="A1327" s="221"/>
      <c r="B1327" s="221"/>
      <c r="C1327" s="221"/>
      <c r="D1327" s="212"/>
    </row>
    <row r="1328" spans="1:4" ht="20.25" customHeight="1" x14ac:dyDescent="0.3">
      <c r="A1328" s="221"/>
      <c r="B1328" s="221"/>
      <c r="C1328" s="221"/>
      <c r="D1328" s="212"/>
    </row>
    <row r="1329" spans="1:4" ht="20.25" customHeight="1" x14ac:dyDescent="0.3">
      <c r="A1329" s="221"/>
      <c r="B1329" s="221"/>
      <c r="C1329" s="221"/>
      <c r="D1329" s="212"/>
    </row>
    <row r="1330" spans="1:4" ht="20.25" customHeight="1" x14ac:dyDescent="0.3">
      <c r="A1330" s="221"/>
      <c r="B1330" s="221"/>
      <c r="C1330" s="221"/>
      <c r="D1330" s="212"/>
    </row>
    <row r="1331" spans="1:4" ht="20.25" customHeight="1" x14ac:dyDescent="0.3">
      <c r="A1331" s="221"/>
      <c r="B1331" s="221"/>
      <c r="C1331" s="221"/>
      <c r="D1331" s="212"/>
    </row>
    <row r="1332" spans="1:4" ht="20.25" customHeight="1" x14ac:dyDescent="0.3">
      <c r="A1332" s="221"/>
      <c r="B1332" s="221"/>
      <c r="C1332" s="221"/>
      <c r="D1332" s="212"/>
    </row>
    <row r="1333" spans="1:4" ht="20.25" customHeight="1" x14ac:dyDescent="0.3">
      <c r="A1333" s="221"/>
      <c r="B1333" s="221"/>
      <c r="C1333" s="221"/>
      <c r="D1333" s="212"/>
    </row>
    <row r="1334" spans="1:4" ht="20.25" customHeight="1" x14ac:dyDescent="0.3">
      <c r="A1334" s="221"/>
      <c r="B1334" s="221"/>
      <c r="C1334" s="221"/>
      <c r="D1334" s="212"/>
    </row>
    <row r="1335" spans="1:4" ht="20.25" customHeight="1" x14ac:dyDescent="0.3">
      <c r="A1335" s="221"/>
      <c r="B1335" s="221"/>
      <c r="C1335" s="221"/>
      <c r="D1335" s="212"/>
    </row>
    <row r="1336" spans="1:4" ht="20.25" customHeight="1" x14ac:dyDescent="0.3">
      <c r="A1336" s="221"/>
      <c r="B1336" s="221"/>
      <c r="C1336" s="221"/>
      <c r="D1336" s="212"/>
    </row>
    <row r="1337" spans="1:4" ht="20.25" customHeight="1" x14ac:dyDescent="0.3">
      <c r="A1337" s="221"/>
      <c r="B1337" s="221"/>
      <c r="C1337" s="221"/>
      <c r="D1337" s="212"/>
    </row>
    <row r="1338" spans="1:4" ht="20.25" customHeight="1" x14ac:dyDescent="0.3">
      <c r="A1338" s="221"/>
      <c r="B1338" s="221"/>
      <c r="C1338" s="221"/>
      <c r="D1338" s="212"/>
    </row>
    <row r="1339" spans="1:4" ht="20.25" customHeight="1" x14ac:dyDescent="0.3">
      <c r="A1339" s="221"/>
      <c r="B1339" s="221"/>
      <c r="C1339" s="221"/>
      <c r="D1339" s="212"/>
    </row>
    <row r="1340" spans="1:4" ht="20.25" customHeight="1" x14ac:dyDescent="0.3">
      <c r="A1340" s="221"/>
      <c r="B1340" s="221"/>
      <c r="C1340" s="221"/>
      <c r="D1340" s="212"/>
    </row>
    <row r="1341" spans="1:4" ht="20.25" customHeight="1" x14ac:dyDescent="0.3">
      <c r="A1341" s="221"/>
      <c r="B1341" s="221"/>
      <c r="C1341" s="221"/>
      <c r="D1341" s="212"/>
    </row>
    <row r="1342" spans="1:4" ht="20.25" customHeight="1" x14ac:dyDescent="0.3">
      <c r="A1342" s="221"/>
      <c r="B1342" s="221"/>
      <c r="C1342" s="221"/>
      <c r="D1342" s="212"/>
    </row>
    <row r="1343" spans="1:4" ht="20.25" customHeight="1" x14ac:dyDescent="0.3">
      <c r="A1343" s="221"/>
      <c r="B1343" s="221"/>
      <c r="C1343" s="221"/>
      <c r="D1343" s="212"/>
    </row>
    <row r="1344" spans="1:4" ht="20.25" customHeight="1" x14ac:dyDescent="0.3">
      <c r="A1344" s="221"/>
      <c r="B1344" s="221"/>
      <c r="C1344" s="221"/>
      <c r="D1344" s="212"/>
    </row>
    <row r="1345" spans="1:4" ht="20.25" customHeight="1" x14ac:dyDescent="0.3">
      <c r="A1345" s="221"/>
      <c r="B1345" s="221"/>
      <c r="C1345" s="221"/>
      <c r="D1345" s="212"/>
    </row>
    <row r="1346" spans="1:4" ht="20.25" customHeight="1" x14ac:dyDescent="0.3">
      <c r="A1346" s="221"/>
      <c r="B1346" s="221"/>
      <c r="C1346" s="221"/>
      <c r="D1346" s="212"/>
    </row>
    <row r="1347" spans="1:4" ht="20.25" customHeight="1" x14ac:dyDescent="0.3">
      <c r="A1347" s="221"/>
      <c r="B1347" s="221"/>
      <c r="C1347" s="221"/>
      <c r="D1347" s="212"/>
    </row>
    <row r="1348" spans="1:4" ht="20.25" customHeight="1" x14ac:dyDescent="0.3">
      <c r="A1348" s="221"/>
      <c r="B1348" s="221"/>
      <c r="C1348" s="221"/>
      <c r="D1348" s="212"/>
    </row>
    <row r="1349" spans="1:4" ht="20.25" customHeight="1" x14ac:dyDescent="0.3">
      <c r="A1349" s="221"/>
      <c r="B1349" s="221"/>
      <c r="C1349" s="221"/>
      <c r="D1349" s="212"/>
    </row>
    <row r="1350" spans="1:4" ht="20.25" customHeight="1" x14ac:dyDescent="0.3">
      <c r="A1350" s="221"/>
      <c r="B1350" s="221"/>
      <c r="C1350" s="221"/>
      <c r="D1350" s="212"/>
    </row>
    <row r="1351" spans="1:4" ht="20.25" customHeight="1" x14ac:dyDescent="0.3">
      <c r="A1351" s="221"/>
      <c r="B1351" s="221"/>
      <c r="C1351" s="221"/>
      <c r="D1351" s="212"/>
    </row>
    <row r="1352" spans="1:4" ht="20.25" customHeight="1" x14ac:dyDescent="0.3">
      <c r="A1352" s="221"/>
      <c r="B1352" s="221"/>
      <c r="C1352" s="221"/>
      <c r="D1352" s="212"/>
    </row>
    <row r="1353" spans="1:4" ht="20.25" customHeight="1" x14ac:dyDescent="0.3">
      <c r="A1353" s="221"/>
      <c r="B1353" s="221"/>
      <c r="C1353" s="221"/>
      <c r="D1353" s="212"/>
    </row>
    <row r="1354" spans="1:4" ht="20.25" customHeight="1" x14ac:dyDescent="0.3">
      <c r="A1354" s="221"/>
      <c r="B1354" s="221"/>
      <c r="C1354" s="221"/>
      <c r="D1354" s="212"/>
    </row>
    <row r="1355" spans="1:4" ht="20.25" customHeight="1" x14ac:dyDescent="0.3">
      <c r="A1355" s="221"/>
      <c r="B1355" s="221"/>
      <c r="C1355" s="221"/>
      <c r="D1355" s="212"/>
    </row>
    <row r="1356" spans="1:4" ht="20.25" customHeight="1" x14ac:dyDescent="0.3">
      <c r="A1356" s="221"/>
      <c r="B1356" s="221"/>
      <c r="C1356" s="221"/>
      <c r="D1356" s="212"/>
    </row>
    <row r="1357" spans="1:4" ht="20.25" customHeight="1" x14ac:dyDescent="0.3">
      <c r="A1357" s="221"/>
      <c r="B1357" s="221"/>
      <c r="C1357" s="221"/>
      <c r="D1357" s="212"/>
    </row>
    <row r="1358" spans="1:4" ht="20.25" customHeight="1" x14ac:dyDescent="0.3">
      <c r="A1358" s="221"/>
      <c r="B1358" s="221"/>
      <c r="C1358" s="221"/>
      <c r="D1358" s="212"/>
    </row>
    <row r="1359" spans="1:4" ht="20.25" customHeight="1" x14ac:dyDescent="0.3">
      <c r="A1359" s="221"/>
      <c r="B1359" s="221"/>
      <c r="C1359" s="221"/>
      <c r="D1359" s="212"/>
    </row>
    <row r="1360" spans="1:4" ht="20.25" customHeight="1" x14ac:dyDescent="0.3">
      <c r="A1360" s="221"/>
      <c r="B1360" s="221"/>
      <c r="C1360" s="221"/>
      <c r="D1360" s="212"/>
    </row>
    <row r="1361" spans="1:4" ht="20.25" customHeight="1" x14ac:dyDescent="0.3">
      <c r="A1361" s="221"/>
      <c r="B1361" s="221"/>
      <c r="C1361" s="221"/>
      <c r="D1361" s="212"/>
    </row>
    <row r="1362" spans="1:4" ht="20.25" customHeight="1" x14ac:dyDescent="0.3">
      <c r="A1362" s="221"/>
      <c r="B1362" s="221"/>
      <c r="C1362" s="221"/>
      <c r="D1362" s="212"/>
    </row>
    <row r="1363" spans="1:4" ht="20.25" customHeight="1" x14ac:dyDescent="0.3">
      <c r="A1363" s="221"/>
      <c r="B1363" s="221"/>
      <c r="C1363" s="221"/>
      <c r="D1363" s="212"/>
    </row>
    <row r="1364" spans="1:4" ht="20.25" customHeight="1" x14ac:dyDescent="0.3">
      <c r="A1364" s="221"/>
      <c r="B1364" s="221"/>
      <c r="C1364" s="221"/>
      <c r="D1364" s="212"/>
    </row>
    <row r="1365" spans="1:4" ht="20.25" customHeight="1" x14ac:dyDescent="0.3">
      <c r="A1365" s="221"/>
      <c r="B1365" s="221"/>
      <c r="C1365" s="221"/>
      <c r="D1365" s="212"/>
    </row>
    <row r="1366" spans="1:4" ht="20.25" customHeight="1" x14ac:dyDescent="0.3">
      <c r="A1366" s="221"/>
      <c r="B1366" s="221"/>
      <c r="C1366" s="221"/>
      <c r="D1366" s="212"/>
    </row>
    <row r="1367" spans="1:4" ht="20.25" customHeight="1" x14ac:dyDescent="0.3">
      <c r="A1367" s="221"/>
      <c r="B1367" s="221"/>
      <c r="C1367" s="221"/>
      <c r="D1367" s="212"/>
    </row>
    <row r="1368" spans="1:4" ht="20.25" customHeight="1" x14ac:dyDescent="0.3">
      <c r="A1368" s="221"/>
      <c r="B1368" s="221"/>
      <c r="C1368" s="221"/>
      <c r="D1368" s="212"/>
    </row>
    <row r="1369" spans="1:4" ht="20.25" customHeight="1" x14ac:dyDescent="0.3">
      <c r="A1369" s="221"/>
      <c r="B1369" s="221"/>
      <c r="C1369" s="221"/>
      <c r="D1369" s="212"/>
    </row>
    <row r="1370" spans="1:4" ht="20.25" customHeight="1" x14ac:dyDescent="0.3">
      <c r="A1370" s="221"/>
      <c r="B1370" s="221"/>
      <c r="C1370" s="221"/>
      <c r="D1370" s="212"/>
    </row>
    <row r="1371" spans="1:4" ht="20.25" customHeight="1" x14ac:dyDescent="0.3">
      <c r="A1371" s="221"/>
      <c r="B1371" s="221"/>
      <c r="C1371" s="221"/>
      <c r="D1371" s="212"/>
    </row>
    <row r="1372" spans="1:4" ht="20.25" customHeight="1" x14ac:dyDescent="0.3">
      <c r="A1372" s="221"/>
      <c r="B1372" s="221"/>
      <c r="C1372" s="221"/>
      <c r="D1372" s="212"/>
    </row>
    <row r="1373" spans="1:4" ht="20.25" customHeight="1" x14ac:dyDescent="0.3">
      <c r="A1373" s="221"/>
      <c r="B1373" s="221"/>
      <c r="C1373" s="221"/>
      <c r="D1373" s="212"/>
    </row>
    <row r="1374" spans="1:4" ht="20.25" customHeight="1" x14ac:dyDescent="0.3">
      <c r="A1374" s="221"/>
      <c r="B1374" s="221"/>
      <c r="C1374" s="221"/>
      <c r="D1374" s="212"/>
    </row>
    <row r="1375" spans="1:4" ht="20.25" customHeight="1" x14ac:dyDescent="0.3">
      <c r="A1375" s="221"/>
      <c r="B1375" s="221"/>
      <c r="C1375" s="221"/>
      <c r="D1375" s="212"/>
    </row>
    <row r="1376" spans="1:4" ht="20.25" customHeight="1" x14ac:dyDescent="0.3">
      <c r="A1376" s="221"/>
      <c r="B1376" s="221"/>
      <c r="C1376" s="221"/>
      <c r="D1376" s="212"/>
    </row>
    <row r="1377" spans="1:4" ht="20.25" customHeight="1" x14ac:dyDescent="0.3">
      <c r="A1377" s="221"/>
      <c r="B1377" s="221"/>
      <c r="C1377" s="221"/>
      <c r="D1377" s="212"/>
    </row>
    <row r="1378" spans="1:4" ht="20.25" customHeight="1" x14ac:dyDescent="0.3">
      <c r="A1378" s="221"/>
      <c r="B1378" s="221"/>
      <c r="C1378" s="221"/>
      <c r="D1378" s="212"/>
    </row>
    <row r="1379" spans="1:4" ht="20.25" customHeight="1" x14ac:dyDescent="0.3">
      <c r="A1379" s="221"/>
      <c r="B1379" s="221"/>
      <c r="C1379" s="221"/>
      <c r="D1379" s="212"/>
    </row>
    <row r="1380" spans="1:4" ht="20.25" customHeight="1" x14ac:dyDescent="0.3">
      <c r="A1380" s="221"/>
      <c r="B1380" s="221"/>
      <c r="C1380" s="221"/>
      <c r="D1380" s="212"/>
    </row>
    <row r="1381" spans="1:4" ht="20.25" customHeight="1" x14ac:dyDescent="0.3">
      <c r="A1381" s="221"/>
      <c r="B1381" s="221"/>
      <c r="C1381" s="221"/>
      <c r="D1381" s="212"/>
    </row>
    <row r="1382" spans="1:4" ht="20.25" customHeight="1" x14ac:dyDescent="0.3">
      <c r="A1382" s="221"/>
      <c r="B1382" s="221"/>
      <c r="C1382" s="221"/>
      <c r="D1382" s="212"/>
    </row>
    <row r="1383" spans="1:4" ht="20.25" customHeight="1" x14ac:dyDescent="0.3">
      <c r="A1383" s="221"/>
      <c r="B1383" s="221"/>
      <c r="C1383" s="221"/>
      <c r="D1383" s="212"/>
    </row>
    <row r="1384" spans="1:4" ht="20.25" customHeight="1" x14ac:dyDescent="0.3">
      <c r="A1384" s="221"/>
      <c r="B1384" s="221"/>
      <c r="C1384" s="221"/>
      <c r="D1384" s="212"/>
    </row>
    <row r="1385" spans="1:4" ht="20.25" customHeight="1" x14ac:dyDescent="0.3">
      <c r="A1385" s="221"/>
      <c r="B1385" s="221"/>
      <c r="C1385" s="221"/>
      <c r="D1385" s="212"/>
    </row>
    <row r="1386" spans="1:4" ht="20.25" customHeight="1" x14ac:dyDescent="0.3">
      <c r="A1386" s="221"/>
      <c r="B1386" s="221"/>
      <c r="C1386" s="221"/>
      <c r="D1386" s="212"/>
    </row>
    <row r="1387" spans="1:4" ht="20.25" customHeight="1" x14ac:dyDescent="0.3">
      <c r="A1387" s="221"/>
      <c r="B1387" s="221"/>
      <c r="C1387" s="221"/>
      <c r="D1387" s="212"/>
    </row>
    <row r="1388" spans="1:4" ht="20.25" customHeight="1" x14ac:dyDescent="0.3">
      <c r="A1388" s="221"/>
      <c r="B1388" s="221"/>
      <c r="C1388" s="221"/>
      <c r="D1388" s="212"/>
    </row>
    <row r="1389" spans="1:4" ht="20.25" customHeight="1" x14ac:dyDescent="0.3">
      <c r="A1389" s="221"/>
      <c r="B1389" s="221"/>
      <c r="C1389" s="221"/>
      <c r="D1389" s="212"/>
    </row>
    <row r="1390" spans="1:4" ht="20.25" customHeight="1" x14ac:dyDescent="0.3">
      <c r="A1390" s="221"/>
      <c r="B1390" s="221"/>
      <c r="C1390" s="221"/>
      <c r="D1390" s="212"/>
    </row>
    <row r="1391" spans="1:4" ht="20.25" customHeight="1" x14ac:dyDescent="0.3">
      <c r="A1391" s="221"/>
      <c r="B1391" s="221"/>
      <c r="C1391" s="221"/>
      <c r="D1391" s="212"/>
    </row>
    <row r="1392" spans="1:4" ht="20.25" customHeight="1" x14ac:dyDescent="0.3">
      <c r="A1392" s="221"/>
      <c r="B1392" s="221"/>
      <c r="C1392" s="221"/>
      <c r="D1392" s="212"/>
    </row>
    <row r="1393" spans="1:4" ht="20.25" customHeight="1" x14ac:dyDescent="0.3">
      <c r="A1393" s="221"/>
      <c r="B1393" s="221"/>
      <c r="C1393" s="221"/>
      <c r="D1393" s="212"/>
    </row>
    <row r="1394" spans="1:4" ht="20.25" customHeight="1" x14ac:dyDescent="0.3">
      <c r="A1394" s="221"/>
      <c r="B1394" s="221"/>
      <c r="C1394" s="221"/>
      <c r="D1394" s="212"/>
    </row>
    <row r="1395" spans="1:4" ht="20.25" customHeight="1" x14ac:dyDescent="0.3">
      <c r="A1395" s="221"/>
      <c r="B1395" s="221"/>
      <c r="C1395" s="221"/>
      <c r="D1395" s="212"/>
    </row>
    <row r="1396" spans="1:4" ht="20.25" customHeight="1" x14ac:dyDescent="0.3">
      <c r="A1396" s="221"/>
      <c r="B1396" s="221"/>
      <c r="C1396" s="221"/>
      <c r="D1396" s="212"/>
    </row>
    <row r="1397" spans="1:4" ht="20.25" customHeight="1" x14ac:dyDescent="0.3">
      <c r="A1397" s="221"/>
      <c r="B1397" s="221"/>
      <c r="C1397" s="221"/>
      <c r="D1397" s="212"/>
    </row>
    <row r="1398" spans="1:4" ht="20.25" customHeight="1" x14ac:dyDescent="0.3">
      <c r="A1398" s="221"/>
      <c r="B1398" s="221"/>
      <c r="C1398" s="221"/>
      <c r="D1398" s="212"/>
    </row>
    <row r="1399" spans="1:4" ht="20.25" customHeight="1" x14ac:dyDescent="0.3">
      <c r="A1399" s="221"/>
      <c r="B1399" s="221"/>
      <c r="C1399" s="221"/>
      <c r="D1399" s="212"/>
    </row>
    <row r="1400" spans="1:4" ht="20.25" customHeight="1" x14ac:dyDescent="0.3">
      <c r="A1400" s="221"/>
      <c r="B1400" s="221"/>
      <c r="C1400" s="221"/>
      <c r="D1400" s="212"/>
    </row>
    <row r="1401" spans="1:4" ht="20.25" customHeight="1" x14ac:dyDescent="0.3">
      <c r="A1401" s="221"/>
      <c r="B1401" s="221"/>
      <c r="C1401" s="221"/>
      <c r="D1401" s="212"/>
    </row>
    <row r="1402" spans="1:4" ht="20.25" customHeight="1" x14ac:dyDescent="0.3">
      <c r="A1402" s="221"/>
      <c r="B1402" s="221"/>
      <c r="C1402" s="221"/>
      <c r="D1402" s="212"/>
    </row>
    <row r="1403" spans="1:4" ht="20.25" customHeight="1" x14ac:dyDescent="0.3">
      <c r="A1403" s="221"/>
      <c r="B1403" s="221"/>
      <c r="C1403" s="221"/>
      <c r="D1403" s="212"/>
    </row>
    <row r="1404" spans="1:4" ht="20.25" customHeight="1" x14ac:dyDescent="0.3">
      <c r="A1404" s="221"/>
      <c r="B1404" s="221"/>
      <c r="C1404" s="221"/>
      <c r="D1404" s="212"/>
    </row>
    <row r="1405" spans="1:4" ht="20.25" customHeight="1" x14ac:dyDescent="0.3">
      <c r="A1405" s="221"/>
      <c r="B1405" s="221"/>
      <c r="C1405" s="221"/>
      <c r="D1405" s="212"/>
    </row>
    <row r="1406" spans="1:4" ht="20.25" customHeight="1" x14ac:dyDescent="0.3">
      <c r="A1406" s="221"/>
      <c r="B1406" s="221"/>
      <c r="C1406" s="221"/>
      <c r="D1406" s="212"/>
    </row>
    <row r="1407" spans="1:4" ht="20.25" customHeight="1" x14ac:dyDescent="0.3">
      <c r="A1407" s="221"/>
      <c r="B1407" s="221"/>
      <c r="C1407" s="221"/>
      <c r="D1407" s="212"/>
    </row>
    <row r="1408" spans="1:4" ht="20.25" customHeight="1" x14ac:dyDescent="0.3">
      <c r="A1408" s="221"/>
      <c r="B1408" s="221"/>
      <c r="C1408" s="221"/>
      <c r="D1408" s="212"/>
    </row>
    <row r="1409" spans="1:4" ht="20.25" customHeight="1" x14ac:dyDescent="0.3">
      <c r="A1409" s="221"/>
      <c r="B1409" s="221"/>
      <c r="C1409" s="221"/>
      <c r="D1409" s="212"/>
    </row>
    <row r="1410" spans="1:4" ht="20.25" customHeight="1" x14ac:dyDescent="0.3">
      <c r="A1410" s="221"/>
      <c r="B1410" s="221"/>
      <c r="C1410" s="221"/>
      <c r="D1410" s="212"/>
    </row>
    <row r="1411" spans="1:4" ht="20.25" customHeight="1" x14ac:dyDescent="0.3">
      <c r="A1411" s="221"/>
      <c r="B1411" s="221"/>
      <c r="C1411" s="221"/>
      <c r="D1411" s="212"/>
    </row>
    <row r="1412" spans="1:4" ht="20.25" customHeight="1" x14ac:dyDescent="0.3">
      <c r="A1412" s="221"/>
      <c r="B1412" s="221"/>
      <c r="C1412" s="221"/>
      <c r="D1412" s="212"/>
    </row>
    <row r="1413" spans="1:4" ht="20.25" customHeight="1" x14ac:dyDescent="0.3">
      <c r="A1413" s="221"/>
      <c r="B1413" s="221"/>
      <c r="C1413" s="221"/>
      <c r="D1413" s="212"/>
    </row>
    <row r="1414" spans="1:4" ht="20.25" customHeight="1" x14ac:dyDescent="0.3">
      <c r="A1414" s="221"/>
      <c r="B1414" s="221"/>
      <c r="C1414" s="221"/>
      <c r="D1414" s="212"/>
    </row>
    <row r="1415" spans="1:4" ht="20.25" customHeight="1" x14ac:dyDescent="0.3">
      <c r="A1415" s="221"/>
      <c r="B1415" s="221"/>
      <c r="C1415" s="221"/>
      <c r="D1415" s="212"/>
    </row>
    <row r="1416" spans="1:4" ht="20.25" customHeight="1" x14ac:dyDescent="0.3">
      <c r="A1416" s="221"/>
      <c r="B1416" s="221"/>
      <c r="C1416" s="221"/>
      <c r="D1416" s="212"/>
    </row>
    <row r="1417" spans="1:4" ht="20.25" customHeight="1" x14ac:dyDescent="0.3">
      <c r="A1417" s="221"/>
      <c r="B1417" s="221"/>
      <c r="C1417" s="221"/>
      <c r="D1417" s="212"/>
    </row>
    <row r="1418" spans="1:4" ht="20.25" customHeight="1" x14ac:dyDescent="0.3">
      <c r="A1418" s="221"/>
      <c r="B1418" s="221"/>
      <c r="C1418" s="221"/>
      <c r="D1418" s="212"/>
    </row>
    <row r="1419" spans="1:4" ht="20.25" customHeight="1" x14ac:dyDescent="0.3">
      <c r="A1419" s="221"/>
      <c r="B1419" s="221"/>
      <c r="C1419" s="221"/>
      <c r="D1419" s="212"/>
    </row>
    <row r="1420" spans="1:4" ht="20.25" customHeight="1" x14ac:dyDescent="0.3">
      <c r="A1420" s="221"/>
      <c r="B1420" s="221"/>
      <c r="C1420" s="221"/>
      <c r="D1420" s="212"/>
    </row>
    <row r="1421" spans="1:4" ht="20.25" customHeight="1" x14ac:dyDescent="0.3">
      <c r="A1421" s="221"/>
      <c r="B1421" s="221"/>
      <c r="C1421" s="221"/>
      <c r="D1421" s="212"/>
    </row>
    <row r="1422" spans="1:4" ht="20.25" customHeight="1" x14ac:dyDescent="0.3">
      <c r="A1422" s="221"/>
      <c r="B1422" s="221"/>
      <c r="C1422" s="221"/>
      <c r="D1422" s="212"/>
    </row>
    <row r="1423" spans="1:4" ht="20.25" customHeight="1" x14ac:dyDescent="0.3">
      <c r="A1423" s="221"/>
      <c r="B1423" s="221"/>
      <c r="C1423" s="221"/>
      <c r="D1423" s="212"/>
    </row>
    <row r="1424" spans="1:4" ht="20.25" customHeight="1" x14ac:dyDescent="0.3">
      <c r="A1424" s="221"/>
      <c r="B1424" s="221"/>
      <c r="C1424" s="221"/>
      <c r="D1424" s="212"/>
    </row>
    <row r="1425" spans="1:4" ht="20.25" customHeight="1" x14ac:dyDescent="0.3">
      <c r="A1425" s="221"/>
      <c r="B1425" s="221"/>
      <c r="C1425" s="221"/>
      <c r="D1425" s="212"/>
    </row>
    <row r="1426" spans="1:4" ht="20.25" customHeight="1" x14ac:dyDescent="0.3">
      <c r="A1426" s="221"/>
      <c r="B1426" s="221"/>
      <c r="C1426" s="221"/>
      <c r="D1426" s="212"/>
    </row>
    <row r="1427" spans="1:4" ht="20.25" customHeight="1" x14ac:dyDescent="0.3">
      <c r="A1427" s="221"/>
      <c r="B1427" s="221"/>
      <c r="C1427" s="221"/>
      <c r="D1427" s="212"/>
    </row>
    <row r="1428" spans="1:4" ht="20.25" customHeight="1" x14ac:dyDescent="0.3">
      <c r="A1428" s="221"/>
      <c r="B1428" s="221"/>
      <c r="C1428" s="221"/>
      <c r="D1428" s="212"/>
    </row>
    <row r="1429" spans="1:4" ht="20.25" customHeight="1" x14ac:dyDescent="0.3">
      <c r="A1429" s="221"/>
      <c r="B1429" s="221"/>
      <c r="C1429" s="221"/>
      <c r="D1429" s="212"/>
    </row>
    <row r="1430" spans="1:4" ht="20.25" customHeight="1" x14ac:dyDescent="0.3">
      <c r="A1430" s="221"/>
      <c r="B1430" s="221"/>
      <c r="C1430" s="221"/>
      <c r="D1430" s="212"/>
    </row>
    <row r="1431" spans="1:4" ht="20.25" customHeight="1" x14ac:dyDescent="0.3">
      <c r="A1431" s="221"/>
      <c r="B1431" s="221"/>
      <c r="C1431" s="221"/>
      <c r="D1431" s="212"/>
    </row>
    <row r="1432" spans="1:4" ht="20.25" customHeight="1" x14ac:dyDescent="0.3">
      <c r="A1432" s="221"/>
      <c r="B1432" s="221"/>
      <c r="C1432" s="221"/>
      <c r="D1432" s="212"/>
    </row>
    <row r="1433" spans="1:4" ht="20.25" customHeight="1" x14ac:dyDescent="0.3">
      <c r="A1433" s="221"/>
      <c r="B1433" s="221"/>
      <c r="C1433" s="221"/>
      <c r="D1433" s="212"/>
    </row>
    <row r="1434" spans="1:4" ht="20.25" customHeight="1" x14ac:dyDescent="0.3">
      <c r="A1434" s="221"/>
      <c r="B1434" s="221"/>
      <c r="C1434" s="221"/>
      <c r="D1434" s="212"/>
    </row>
    <row r="1435" spans="1:4" ht="20.25" customHeight="1" x14ac:dyDescent="0.3">
      <c r="A1435" s="221"/>
      <c r="B1435" s="221"/>
      <c r="C1435" s="221"/>
      <c r="D1435" s="212"/>
    </row>
    <row r="1436" spans="1:4" ht="20.25" customHeight="1" x14ac:dyDescent="0.3">
      <c r="A1436" s="221"/>
      <c r="B1436" s="221"/>
      <c r="C1436" s="221"/>
      <c r="D1436" s="212"/>
    </row>
    <row r="1437" spans="1:4" ht="20.25" customHeight="1" x14ac:dyDescent="0.3">
      <c r="A1437" s="221"/>
      <c r="B1437" s="221"/>
      <c r="C1437" s="221"/>
      <c r="D1437" s="212"/>
    </row>
    <row r="1438" spans="1:4" ht="20.25" customHeight="1" x14ac:dyDescent="0.3">
      <c r="A1438" s="221"/>
      <c r="B1438" s="221"/>
      <c r="C1438" s="221"/>
      <c r="D1438" s="212"/>
    </row>
    <row r="1439" spans="1:4" ht="20.25" customHeight="1" x14ac:dyDescent="0.3">
      <c r="A1439" s="221"/>
      <c r="B1439" s="221"/>
      <c r="C1439" s="221"/>
      <c r="D1439" s="212"/>
    </row>
    <row r="1440" spans="1:4" ht="20.25" customHeight="1" x14ac:dyDescent="0.3">
      <c r="A1440" s="221"/>
      <c r="B1440" s="221"/>
      <c r="C1440" s="221"/>
      <c r="D1440" s="212"/>
    </row>
    <row r="1441" spans="1:4" ht="20.25" customHeight="1" x14ac:dyDescent="0.3">
      <c r="A1441" s="221"/>
      <c r="B1441" s="221"/>
      <c r="C1441" s="221"/>
      <c r="D1441" s="212"/>
    </row>
    <row r="1442" spans="1:4" ht="20.25" customHeight="1" x14ac:dyDescent="0.3">
      <c r="A1442" s="221"/>
      <c r="B1442" s="221"/>
      <c r="C1442" s="221"/>
      <c r="D1442" s="212"/>
    </row>
    <row r="1443" spans="1:4" ht="20.25" customHeight="1" x14ac:dyDescent="0.3">
      <c r="A1443" s="221"/>
      <c r="B1443" s="221"/>
      <c r="C1443" s="221"/>
      <c r="D1443" s="212"/>
    </row>
    <row r="1444" spans="1:4" ht="20.25" customHeight="1" x14ac:dyDescent="0.3">
      <c r="A1444" s="221"/>
      <c r="B1444" s="221"/>
      <c r="C1444" s="221"/>
      <c r="D1444" s="212"/>
    </row>
    <row r="1445" spans="1:4" ht="20.25" customHeight="1" x14ac:dyDescent="0.3">
      <c r="A1445" s="221"/>
      <c r="B1445" s="221"/>
      <c r="C1445" s="221"/>
      <c r="D1445" s="212"/>
    </row>
    <row r="1446" spans="1:4" ht="20.25" customHeight="1" x14ac:dyDescent="0.3">
      <c r="A1446" s="221"/>
      <c r="B1446" s="221"/>
      <c r="C1446" s="221"/>
      <c r="D1446" s="212"/>
    </row>
    <row r="1447" spans="1:4" ht="20.25" customHeight="1" x14ac:dyDescent="0.3">
      <c r="A1447" s="221"/>
      <c r="B1447" s="221"/>
      <c r="C1447" s="221"/>
      <c r="D1447" s="212"/>
    </row>
    <row r="1448" spans="1:4" ht="20.25" customHeight="1" x14ac:dyDescent="0.3">
      <c r="A1448" s="221"/>
      <c r="B1448" s="221"/>
      <c r="C1448" s="221"/>
      <c r="D1448" s="212"/>
    </row>
    <row r="1449" spans="1:4" ht="20.25" customHeight="1" x14ac:dyDescent="0.3">
      <c r="A1449" s="221"/>
      <c r="B1449" s="221"/>
      <c r="C1449" s="221"/>
      <c r="D1449" s="212"/>
    </row>
    <row r="1450" spans="1:4" ht="20.25" customHeight="1" x14ac:dyDescent="0.3">
      <c r="A1450" s="221"/>
      <c r="B1450" s="221"/>
      <c r="C1450" s="221"/>
      <c r="D1450" s="212"/>
    </row>
    <row r="1451" spans="1:4" ht="20.25" customHeight="1" x14ac:dyDescent="0.3">
      <c r="A1451" s="221"/>
      <c r="B1451" s="221"/>
      <c r="C1451" s="221"/>
      <c r="D1451" s="212"/>
    </row>
    <row r="1452" spans="1:4" ht="20.25" customHeight="1" x14ac:dyDescent="0.3">
      <c r="A1452" s="221"/>
      <c r="B1452" s="221"/>
      <c r="C1452" s="221"/>
      <c r="D1452" s="212"/>
    </row>
    <row r="1453" spans="1:4" ht="20.25" customHeight="1" x14ac:dyDescent="0.3">
      <c r="A1453" s="221"/>
      <c r="B1453" s="221"/>
      <c r="C1453" s="221"/>
      <c r="D1453" s="212"/>
    </row>
    <row r="1454" spans="1:4" ht="20.25" customHeight="1" x14ac:dyDescent="0.3">
      <c r="A1454" s="221"/>
      <c r="B1454" s="221"/>
      <c r="C1454" s="221"/>
      <c r="D1454" s="212"/>
    </row>
    <row r="1455" spans="1:4" ht="20.25" customHeight="1" x14ac:dyDescent="0.3">
      <c r="A1455" s="221"/>
      <c r="B1455" s="221"/>
      <c r="C1455" s="221"/>
      <c r="D1455" s="212"/>
    </row>
    <row r="1456" spans="1:4" ht="20.25" customHeight="1" x14ac:dyDescent="0.3">
      <c r="A1456" s="221"/>
      <c r="B1456" s="221"/>
      <c r="C1456" s="221"/>
      <c r="D1456" s="212"/>
    </row>
    <row r="1457" spans="1:4" ht="20.25" customHeight="1" x14ac:dyDescent="0.3">
      <c r="A1457" s="221"/>
      <c r="B1457" s="221"/>
      <c r="C1457" s="221"/>
      <c r="D1457" s="212"/>
    </row>
    <row r="1458" spans="1:4" ht="20.25" customHeight="1" x14ac:dyDescent="0.3">
      <c r="A1458" s="221"/>
      <c r="B1458" s="221"/>
      <c r="C1458" s="221"/>
      <c r="D1458" s="212"/>
    </row>
    <row r="1459" spans="1:4" ht="20.25" customHeight="1" x14ac:dyDescent="0.3">
      <c r="A1459" s="221"/>
      <c r="B1459" s="221"/>
      <c r="C1459" s="221"/>
      <c r="D1459" s="212"/>
    </row>
    <row r="1460" spans="1:4" ht="20.25" customHeight="1" x14ac:dyDescent="0.3">
      <c r="A1460" s="221"/>
      <c r="B1460" s="221"/>
      <c r="C1460" s="221"/>
      <c r="D1460" s="212"/>
    </row>
    <row r="1461" spans="1:4" ht="20.25" customHeight="1" x14ac:dyDescent="0.3">
      <c r="A1461" s="221"/>
      <c r="B1461" s="221"/>
      <c r="C1461" s="221"/>
      <c r="D1461" s="212"/>
    </row>
    <row r="1462" spans="1:4" ht="20.25" customHeight="1" x14ac:dyDescent="0.3">
      <c r="A1462" s="221"/>
      <c r="B1462" s="221"/>
      <c r="C1462" s="221"/>
      <c r="D1462" s="212"/>
    </row>
    <row r="1463" spans="1:4" ht="20.25" customHeight="1" x14ac:dyDescent="0.3">
      <c r="A1463" s="221"/>
      <c r="B1463" s="221"/>
      <c r="C1463" s="221"/>
      <c r="D1463" s="212"/>
    </row>
    <row r="1464" spans="1:4" ht="20.25" customHeight="1" x14ac:dyDescent="0.3">
      <c r="A1464" s="221"/>
      <c r="B1464" s="221"/>
      <c r="C1464" s="221"/>
      <c r="D1464" s="212"/>
    </row>
    <row r="1465" spans="1:4" ht="20.25" customHeight="1" x14ac:dyDescent="0.3">
      <c r="A1465" s="221"/>
      <c r="B1465" s="221"/>
      <c r="C1465" s="221"/>
      <c r="D1465" s="212"/>
    </row>
    <row r="1466" spans="1:4" ht="20.25" customHeight="1" x14ac:dyDescent="0.3">
      <c r="A1466" s="221"/>
      <c r="B1466" s="221"/>
      <c r="C1466" s="221"/>
      <c r="D1466" s="212"/>
    </row>
    <row r="1467" spans="1:4" ht="20.25" customHeight="1" x14ac:dyDescent="0.3">
      <c r="A1467" s="221"/>
      <c r="B1467" s="221"/>
      <c r="C1467" s="221"/>
      <c r="D1467" s="212"/>
    </row>
    <row r="1468" spans="1:4" ht="20.25" customHeight="1" x14ac:dyDescent="0.3">
      <c r="A1468" s="221"/>
      <c r="B1468" s="221"/>
      <c r="C1468" s="221"/>
      <c r="D1468" s="212"/>
    </row>
    <row r="1469" spans="1:4" ht="20.25" customHeight="1" x14ac:dyDescent="0.3">
      <c r="A1469" s="221"/>
      <c r="B1469" s="221"/>
      <c r="C1469" s="221"/>
      <c r="D1469" s="212"/>
    </row>
    <row r="1470" spans="1:4" ht="20.25" customHeight="1" x14ac:dyDescent="0.3">
      <c r="A1470" s="221"/>
      <c r="B1470" s="221"/>
      <c r="C1470" s="221"/>
      <c r="D1470" s="212"/>
    </row>
    <row r="1471" spans="1:4" ht="20.25" customHeight="1" x14ac:dyDescent="0.3">
      <c r="A1471" s="221"/>
      <c r="B1471" s="221"/>
      <c r="C1471" s="221"/>
      <c r="D1471" s="212"/>
    </row>
    <row r="1472" spans="1:4" ht="20.25" customHeight="1" x14ac:dyDescent="0.3">
      <c r="A1472" s="221"/>
      <c r="B1472" s="221"/>
      <c r="C1472" s="221"/>
      <c r="D1472" s="212"/>
    </row>
    <row r="1473" spans="1:4" ht="20.25" customHeight="1" x14ac:dyDescent="0.3">
      <c r="A1473" s="221"/>
      <c r="B1473" s="221"/>
      <c r="C1473" s="221"/>
      <c r="D1473" s="212"/>
    </row>
    <row r="1474" spans="1:4" ht="20.25" customHeight="1" x14ac:dyDescent="0.3">
      <c r="A1474" s="221"/>
      <c r="B1474" s="221"/>
      <c r="C1474" s="221"/>
      <c r="D1474" s="212"/>
    </row>
    <row r="1475" spans="1:4" ht="20.25" customHeight="1" x14ac:dyDescent="0.3">
      <c r="A1475" s="221"/>
      <c r="B1475" s="221"/>
      <c r="C1475" s="221"/>
      <c r="D1475" s="212"/>
    </row>
    <row r="1476" spans="1:4" ht="20.25" customHeight="1" x14ac:dyDescent="0.3">
      <c r="A1476" s="221"/>
      <c r="B1476" s="221"/>
      <c r="C1476" s="221"/>
      <c r="D1476" s="212"/>
    </row>
    <row r="1477" spans="1:4" ht="20.25" customHeight="1" x14ac:dyDescent="0.3">
      <c r="A1477" s="221"/>
      <c r="B1477" s="221"/>
      <c r="C1477" s="221"/>
      <c r="D1477" s="212"/>
    </row>
    <row r="1478" spans="1:4" ht="20.25" customHeight="1" x14ac:dyDescent="0.3">
      <c r="A1478" s="221"/>
      <c r="B1478" s="221"/>
      <c r="C1478" s="221"/>
      <c r="D1478" s="212"/>
    </row>
    <row r="1479" spans="1:4" ht="20.25" customHeight="1" x14ac:dyDescent="0.3">
      <c r="A1479" s="221"/>
      <c r="B1479" s="221"/>
      <c r="C1479" s="221"/>
      <c r="D1479" s="212"/>
    </row>
    <row r="1480" spans="1:4" ht="20.25" customHeight="1" x14ac:dyDescent="0.3">
      <c r="A1480" s="221"/>
      <c r="B1480" s="221"/>
      <c r="C1480" s="221"/>
      <c r="D1480" s="212"/>
    </row>
    <row r="1481" spans="1:4" ht="20.25" customHeight="1" x14ac:dyDescent="0.3">
      <c r="A1481" s="221"/>
      <c r="B1481" s="221"/>
      <c r="C1481" s="221"/>
      <c r="D1481" s="212"/>
    </row>
    <row r="1482" spans="1:4" ht="20.25" customHeight="1" x14ac:dyDescent="0.3">
      <c r="A1482" s="221"/>
      <c r="B1482" s="221"/>
      <c r="C1482" s="221"/>
      <c r="D1482" s="212"/>
    </row>
    <row r="1483" spans="1:4" ht="20.25" customHeight="1" x14ac:dyDescent="0.3">
      <c r="A1483" s="221"/>
      <c r="B1483" s="221"/>
      <c r="C1483" s="221"/>
      <c r="D1483" s="212"/>
    </row>
    <row r="1484" spans="1:4" ht="20.25" customHeight="1" x14ac:dyDescent="0.3">
      <c r="A1484" s="221"/>
      <c r="B1484" s="221"/>
      <c r="C1484" s="221"/>
      <c r="D1484" s="212"/>
    </row>
    <row r="1485" spans="1:4" ht="20.25" customHeight="1" x14ac:dyDescent="0.3">
      <c r="A1485" s="221"/>
      <c r="B1485" s="221"/>
      <c r="C1485" s="221"/>
      <c r="D1485" s="212"/>
    </row>
    <row r="1486" spans="1:4" ht="20.25" customHeight="1" x14ac:dyDescent="0.3">
      <c r="A1486" s="221"/>
      <c r="B1486" s="221"/>
      <c r="C1486" s="221"/>
      <c r="D1486" s="212"/>
    </row>
    <row r="1487" spans="1:4" ht="20.25" customHeight="1" x14ac:dyDescent="0.3">
      <c r="A1487" s="221"/>
      <c r="B1487" s="221"/>
      <c r="C1487" s="221"/>
      <c r="D1487" s="212"/>
    </row>
    <row r="1488" spans="1:4" ht="20.25" customHeight="1" x14ac:dyDescent="0.3">
      <c r="A1488" s="221"/>
      <c r="B1488" s="221"/>
      <c r="C1488" s="221"/>
      <c r="D1488" s="212"/>
    </row>
    <row r="1489" spans="1:4" ht="20.25" customHeight="1" x14ac:dyDescent="0.3">
      <c r="A1489" s="221"/>
      <c r="B1489" s="221"/>
      <c r="C1489" s="221"/>
      <c r="D1489" s="212"/>
    </row>
    <row r="1490" spans="1:4" ht="20.25" customHeight="1" x14ac:dyDescent="0.3">
      <c r="A1490" s="221"/>
      <c r="B1490" s="221"/>
      <c r="C1490" s="221"/>
      <c r="D1490" s="212"/>
    </row>
    <row r="1491" spans="1:4" ht="20.25" customHeight="1" x14ac:dyDescent="0.3">
      <c r="A1491" s="221"/>
      <c r="B1491" s="221"/>
      <c r="C1491" s="221"/>
      <c r="D1491" s="212"/>
    </row>
    <row r="1492" spans="1:4" ht="20.25" customHeight="1" x14ac:dyDescent="0.3">
      <c r="A1492" s="221"/>
      <c r="B1492" s="221"/>
      <c r="C1492" s="221"/>
      <c r="D1492" s="212"/>
    </row>
    <row r="1493" spans="1:4" ht="20.25" customHeight="1" x14ac:dyDescent="0.3">
      <c r="A1493" s="221"/>
      <c r="B1493" s="221"/>
      <c r="C1493" s="221"/>
      <c r="D1493" s="212"/>
    </row>
    <row r="1494" spans="1:4" ht="20.25" customHeight="1" x14ac:dyDescent="0.3">
      <c r="A1494" s="221"/>
      <c r="B1494" s="221"/>
      <c r="C1494" s="221"/>
      <c r="D1494" s="212"/>
    </row>
    <row r="1495" spans="1:4" ht="20.25" customHeight="1" x14ac:dyDescent="0.3">
      <c r="A1495" s="221"/>
      <c r="B1495" s="221"/>
      <c r="C1495" s="221"/>
      <c r="D1495" s="212"/>
    </row>
    <row r="1496" spans="1:4" ht="20.25" customHeight="1" x14ac:dyDescent="0.3">
      <c r="A1496" s="221"/>
      <c r="B1496" s="221"/>
      <c r="C1496" s="221"/>
      <c r="D1496" s="212"/>
    </row>
    <row r="1497" spans="1:4" ht="20.25" customHeight="1" x14ac:dyDescent="0.3">
      <c r="A1497" s="221"/>
      <c r="B1497" s="221"/>
      <c r="C1497" s="221"/>
      <c r="D1497" s="212"/>
    </row>
    <row r="1498" spans="1:4" ht="20.25" customHeight="1" x14ac:dyDescent="0.3">
      <c r="A1498" s="221"/>
      <c r="B1498" s="221"/>
      <c r="C1498" s="221"/>
      <c r="D1498" s="212"/>
    </row>
    <row r="1499" spans="1:4" ht="20.25" customHeight="1" x14ac:dyDescent="0.3">
      <c r="A1499" s="221"/>
      <c r="B1499" s="221"/>
      <c r="C1499" s="221"/>
      <c r="D1499" s="212"/>
    </row>
    <row r="1500" spans="1:4" ht="20.25" customHeight="1" x14ac:dyDescent="0.3">
      <c r="A1500" s="221"/>
      <c r="B1500" s="221"/>
      <c r="C1500" s="221"/>
      <c r="D1500" s="212"/>
    </row>
    <row r="1501" spans="1:4" ht="20.25" customHeight="1" x14ac:dyDescent="0.3">
      <c r="A1501" s="221"/>
      <c r="B1501" s="221"/>
      <c r="C1501" s="221"/>
      <c r="D1501" s="212"/>
    </row>
    <row r="1502" spans="1:4" ht="20.25" customHeight="1" x14ac:dyDescent="0.3">
      <c r="A1502" s="221"/>
      <c r="B1502" s="221"/>
      <c r="C1502" s="221"/>
      <c r="D1502" s="212"/>
    </row>
    <row r="1503" spans="1:4" ht="20.25" customHeight="1" x14ac:dyDescent="0.3">
      <c r="A1503" s="221"/>
      <c r="B1503" s="221"/>
      <c r="C1503" s="221"/>
      <c r="D1503" s="212"/>
    </row>
    <row r="1504" spans="1:4" ht="20.25" customHeight="1" x14ac:dyDescent="0.3">
      <c r="A1504" s="221"/>
      <c r="B1504" s="221"/>
      <c r="C1504" s="221"/>
      <c r="D1504" s="212"/>
    </row>
    <row r="1505" spans="1:4" ht="20.25" customHeight="1" x14ac:dyDescent="0.3">
      <c r="A1505" s="221"/>
      <c r="B1505" s="221"/>
      <c r="C1505" s="221"/>
      <c r="D1505" s="212"/>
    </row>
    <row r="1506" spans="1:4" ht="20.25" customHeight="1" x14ac:dyDescent="0.3">
      <c r="A1506" s="221"/>
      <c r="B1506" s="221"/>
      <c r="C1506" s="221"/>
      <c r="D1506" s="212"/>
    </row>
    <row r="1507" spans="1:4" ht="20.25" customHeight="1" x14ac:dyDescent="0.3">
      <c r="A1507" s="221"/>
      <c r="B1507" s="221"/>
      <c r="C1507" s="221"/>
      <c r="D1507" s="212"/>
    </row>
    <row r="1508" spans="1:4" ht="20.25" customHeight="1" x14ac:dyDescent="0.3">
      <c r="A1508" s="221"/>
      <c r="B1508" s="221"/>
      <c r="C1508" s="221"/>
      <c r="D1508" s="212"/>
    </row>
    <row r="1509" spans="1:4" ht="20.25" customHeight="1" x14ac:dyDescent="0.3">
      <c r="A1509" s="221"/>
      <c r="B1509" s="221"/>
      <c r="C1509" s="221"/>
      <c r="D1509" s="212"/>
    </row>
    <row r="1510" spans="1:4" ht="20.25" customHeight="1" x14ac:dyDescent="0.3">
      <c r="A1510" s="221"/>
      <c r="B1510" s="221"/>
      <c r="C1510" s="221"/>
      <c r="D1510" s="212"/>
    </row>
    <row r="1511" spans="1:4" ht="20.25" customHeight="1" x14ac:dyDescent="0.3">
      <c r="A1511" s="221"/>
      <c r="B1511" s="221"/>
      <c r="C1511" s="221"/>
      <c r="D1511" s="212"/>
    </row>
    <row r="1512" spans="1:4" ht="20.25" customHeight="1" x14ac:dyDescent="0.3">
      <c r="A1512" s="221"/>
      <c r="B1512" s="221"/>
      <c r="C1512" s="221"/>
      <c r="D1512" s="212"/>
    </row>
    <row r="1513" spans="1:4" ht="20.25" customHeight="1" x14ac:dyDescent="0.3">
      <c r="A1513" s="221"/>
      <c r="B1513" s="221"/>
      <c r="C1513" s="221"/>
      <c r="D1513" s="212"/>
    </row>
    <row r="1514" spans="1:4" ht="20.25" customHeight="1" x14ac:dyDescent="0.3">
      <c r="A1514" s="221"/>
      <c r="B1514" s="221"/>
      <c r="C1514" s="221"/>
      <c r="D1514" s="212"/>
    </row>
    <row r="1515" spans="1:4" ht="20.25" customHeight="1" x14ac:dyDescent="0.3">
      <c r="A1515" s="221"/>
      <c r="B1515" s="221"/>
      <c r="C1515" s="221"/>
      <c r="D1515" s="212"/>
    </row>
    <row r="1516" spans="1:4" ht="20.25" customHeight="1" x14ac:dyDescent="0.3">
      <c r="A1516" s="221"/>
      <c r="B1516" s="221"/>
      <c r="C1516" s="221"/>
      <c r="D1516" s="212"/>
    </row>
    <row r="1517" spans="1:4" ht="20.25" customHeight="1" x14ac:dyDescent="0.3">
      <c r="A1517" s="221"/>
      <c r="B1517" s="221"/>
      <c r="C1517" s="221"/>
      <c r="D1517" s="212"/>
    </row>
    <row r="1518" spans="1:4" ht="20.25" customHeight="1" x14ac:dyDescent="0.3">
      <c r="A1518" s="221"/>
      <c r="B1518" s="221"/>
      <c r="C1518" s="221"/>
      <c r="D1518" s="212"/>
    </row>
    <row r="1519" spans="1:4" ht="20.25" customHeight="1" x14ac:dyDescent="0.3">
      <c r="A1519" s="221"/>
      <c r="B1519" s="221"/>
      <c r="C1519" s="221"/>
      <c r="D1519" s="212"/>
    </row>
    <row r="1520" spans="1:4" ht="20.25" customHeight="1" x14ac:dyDescent="0.3">
      <c r="A1520" s="221"/>
      <c r="B1520" s="221"/>
      <c r="C1520" s="221"/>
      <c r="D1520" s="212"/>
    </row>
    <row r="1521" spans="1:4" ht="20.25" customHeight="1" x14ac:dyDescent="0.3">
      <c r="A1521" s="221"/>
      <c r="B1521" s="221"/>
      <c r="C1521" s="221"/>
      <c r="D1521" s="212"/>
    </row>
    <row r="1522" spans="1:4" ht="20.25" customHeight="1" x14ac:dyDescent="0.3">
      <c r="A1522" s="221"/>
      <c r="B1522" s="221"/>
      <c r="C1522" s="221"/>
      <c r="D1522" s="212"/>
    </row>
    <row r="1523" spans="1:4" ht="20.25" customHeight="1" x14ac:dyDescent="0.3">
      <c r="A1523" s="221"/>
      <c r="B1523" s="221"/>
      <c r="C1523" s="221"/>
      <c r="D1523" s="212"/>
    </row>
    <row r="1524" spans="1:4" ht="20.25" customHeight="1" x14ac:dyDescent="0.3">
      <c r="A1524" s="221"/>
      <c r="B1524" s="221"/>
      <c r="C1524" s="221"/>
      <c r="D1524" s="212"/>
    </row>
    <row r="1525" spans="1:4" ht="20.25" customHeight="1" x14ac:dyDescent="0.3">
      <c r="A1525" s="221"/>
      <c r="B1525" s="221"/>
      <c r="C1525" s="221"/>
      <c r="D1525" s="212"/>
    </row>
    <row r="1526" spans="1:4" ht="20.25" customHeight="1" x14ac:dyDescent="0.3">
      <c r="A1526" s="221"/>
      <c r="B1526" s="221"/>
      <c r="C1526" s="221"/>
      <c r="D1526" s="212"/>
    </row>
    <row r="1527" spans="1:4" ht="20.25" customHeight="1" x14ac:dyDescent="0.3">
      <c r="A1527" s="221"/>
      <c r="B1527" s="221"/>
      <c r="C1527" s="221"/>
      <c r="D1527" s="212"/>
    </row>
    <row r="1528" spans="1:4" ht="20.25" customHeight="1" x14ac:dyDescent="0.3">
      <c r="A1528" s="221"/>
      <c r="B1528" s="221"/>
      <c r="C1528" s="221"/>
      <c r="D1528" s="212"/>
    </row>
    <row r="1529" spans="1:4" ht="20.25" customHeight="1" x14ac:dyDescent="0.3">
      <c r="A1529" s="221"/>
      <c r="B1529" s="221"/>
      <c r="C1529" s="221"/>
      <c r="D1529" s="212"/>
    </row>
    <row r="1530" spans="1:4" ht="20.25" customHeight="1" x14ac:dyDescent="0.3">
      <c r="A1530" s="221"/>
      <c r="B1530" s="221"/>
      <c r="C1530" s="221"/>
      <c r="D1530" s="212"/>
    </row>
    <row r="1531" spans="1:4" ht="20.25" customHeight="1" x14ac:dyDescent="0.3">
      <c r="A1531" s="221"/>
      <c r="B1531" s="221"/>
      <c r="C1531" s="221"/>
      <c r="D1531" s="212"/>
    </row>
    <row r="1532" spans="1:4" ht="20.25" customHeight="1" x14ac:dyDescent="0.3">
      <c r="A1532" s="221"/>
      <c r="B1532" s="221"/>
      <c r="C1532" s="221"/>
      <c r="D1532" s="212"/>
    </row>
    <row r="1533" spans="1:4" ht="20.25" customHeight="1" x14ac:dyDescent="0.3">
      <c r="A1533" s="221"/>
      <c r="B1533" s="221"/>
      <c r="C1533" s="221"/>
      <c r="D1533" s="212"/>
    </row>
    <row r="1534" spans="1:4" ht="20.25" customHeight="1" x14ac:dyDescent="0.3">
      <c r="A1534" s="221"/>
      <c r="B1534" s="221"/>
      <c r="C1534" s="221"/>
      <c r="D1534" s="212"/>
    </row>
    <row r="1535" spans="1:4" ht="20.25" customHeight="1" x14ac:dyDescent="0.3">
      <c r="A1535" s="221"/>
      <c r="B1535" s="221"/>
      <c r="C1535" s="221"/>
      <c r="D1535" s="212"/>
    </row>
    <row r="1536" spans="1:4" ht="20.25" customHeight="1" x14ac:dyDescent="0.3">
      <c r="A1536" s="221"/>
      <c r="B1536" s="221"/>
      <c r="C1536" s="221"/>
      <c r="D1536" s="212"/>
    </row>
    <row r="1537" spans="1:4" ht="20.25" customHeight="1" x14ac:dyDescent="0.3">
      <c r="A1537" s="221"/>
      <c r="B1537" s="221"/>
      <c r="C1537" s="221"/>
      <c r="D1537" s="212"/>
    </row>
    <row r="1538" spans="1:4" ht="20.25" customHeight="1" x14ac:dyDescent="0.3">
      <c r="A1538" s="221"/>
      <c r="B1538" s="221"/>
      <c r="C1538" s="221"/>
      <c r="D1538" s="212"/>
    </row>
    <row r="1539" spans="1:4" ht="20.25" customHeight="1" x14ac:dyDescent="0.3">
      <c r="A1539" s="221"/>
      <c r="B1539" s="221"/>
      <c r="C1539" s="221"/>
      <c r="D1539" s="212"/>
    </row>
    <row r="1540" spans="1:4" ht="20.25" customHeight="1" x14ac:dyDescent="0.3">
      <c r="A1540" s="221"/>
      <c r="B1540" s="221"/>
      <c r="C1540" s="221"/>
      <c r="D1540" s="212"/>
    </row>
    <row r="1541" spans="1:4" ht="20.25" customHeight="1" x14ac:dyDescent="0.3">
      <c r="A1541" s="221"/>
      <c r="B1541" s="221"/>
      <c r="C1541" s="221"/>
      <c r="D1541" s="212"/>
    </row>
    <row r="1542" spans="1:4" ht="20.25" customHeight="1" x14ac:dyDescent="0.3">
      <c r="A1542" s="221"/>
      <c r="B1542" s="221"/>
      <c r="C1542" s="221"/>
      <c r="D1542" s="212"/>
    </row>
    <row r="1543" spans="1:4" ht="20.25" customHeight="1" x14ac:dyDescent="0.3">
      <c r="A1543" s="221"/>
      <c r="B1543" s="221"/>
      <c r="C1543" s="221"/>
      <c r="D1543" s="212"/>
    </row>
    <row r="1544" spans="1:4" ht="20.25" customHeight="1" x14ac:dyDescent="0.3">
      <c r="A1544" s="221"/>
      <c r="B1544" s="221"/>
      <c r="C1544" s="221"/>
      <c r="D1544" s="212"/>
    </row>
    <row r="1545" spans="1:4" ht="20.25" customHeight="1" x14ac:dyDescent="0.3">
      <c r="A1545" s="221"/>
      <c r="B1545" s="221"/>
      <c r="C1545" s="221"/>
      <c r="D1545" s="212"/>
    </row>
    <row r="1546" spans="1:4" ht="20.25" customHeight="1" x14ac:dyDescent="0.3">
      <c r="A1546" s="221"/>
      <c r="B1546" s="221"/>
      <c r="C1546" s="221"/>
      <c r="D1546" s="212"/>
    </row>
    <row r="1547" spans="1:4" ht="20.25" customHeight="1" x14ac:dyDescent="0.3">
      <c r="A1547" s="221"/>
      <c r="B1547" s="221"/>
      <c r="C1547" s="221"/>
      <c r="D1547" s="212"/>
    </row>
    <row r="1548" spans="1:4" ht="20.25" customHeight="1" x14ac:dyDescent="0.3">
      <c r="A1548" s="221"/>
      <c r="B1548" s="221"/>
      <c r="C1548" s="221"/>
      <c r="D1548" s="212"/>
    </row>
    <row r="1549" spans="1:4" ht="20.25" customHeight="1" x14ac:dyDescent="0.3">
      <c r="A1549" s="221"/>
      <c r="B1549" s="221"/>
      <c r="C1549" s="221"/>
      <c r="D1549" s="212"/>
    </row>
    <row r="1550" spans="1:4" ht="20.25" customHeight="1" x14ac:dyDescent="0.3">
      <c r="A1550" s="221"/>
      <c r="B1550" s="221"/>
      <c r="C1550" s="221"/>
      <c r="D1550" s="212"/>
    </row>
    <row r="1551" spans="1:4" ht="20.25" customHeight="1" x14ac:dyDescent="0.3">
      <c r="A1551" s="221"/>
      <c r="B1551" s="221"/>
      <c r="C1551" s="221"/>
      <c r="D1551" s="212"/>
    </row>
    <row r="1552" spans="1:4" ht="20.25" customHeight="1" x14ac:dyDescent="0.3">
      <c r="A1552" s="221"/>
      <c r="B1552" s="221"/>
      <c r="C1552" s="221"/>
      <c r="D1552" s="212"/>
    </row>
    <row r="1553" spans="1:4" ht="20.25" customHeight="1" x14ac:dyDescent="0.3">
      <c r="A1553" s="221"/>
      <c r="B1553" s="221"/>
      <c r="C1553" s="221"/>
      <c r="D1553" s="212"/>
    </row>
    <row r="1554" spans="1:4" ht="20.25" customHeight="1" x14ac:dyDescent="0.3">
      <c r="A1554" s="221"/>
      <c r="B1554" s="221"/>
      <c r="C1554" s="221"/>
      <c r="D1554" s="212"/>
    </row>
    <row r="1555" spans="1:4" ht="20.25" customHeight="1" x14ac:dyDescent="0.3">
      <c r="A1555" s="221"/>
      <c r="B1555" s="221"/>
      <c r="C1555" s="221"/>
      <c r="D1555" s="212"/>
    </row>
    <row r="1556" spans="1:4" ht="20.25" customHeight="1" x14ac:dyDescent="0.3">
      <c r="A1556" s="221"/>
      <c r="B1556" s="221"/>
      <c r="C1556" s="221"/>
      <c r="D1556" s="212"/>
    </row>
    <row r="1557" spans="1:4" ht="20.25" customHeight="1" x14ac:dyDescent="0.3">
      <c r="A1557" s="221"/>
      <c r="B1557" s="221"/>
      <c r="C1557" s="221"/>
      <c r="D1557" s="212"/>
    </row>
    <row r="1558" spans="1:4" ht="20.25" customHeight="1" x14ac:dyDescent="0.3">
      <c r="A1558" s="221"/>
      <c r="B1558" s="221"/>
      <c r="C1558" s="221"/>
      <c r="D1558" s="212"/>
    </row>
    <row r="1559" spans="1:4" ht="20.25" customHeight="1" x14ac:dyDescent="0.3">
      <c r="A1559" s="221"/>
      <c r="B1559" s="221"/>
      <c r="C1559" s="221"/>
      <c r="D1559" s="212"/>
    </row>
    <row r="1560" spans="1:4" ht="20.25" customHeight="1" x14ac:dyDescent="0.3">
      <c r="A1560" s="221"/>
      <c r="B1560" s="221"/>
      <c r="C1560" s="221"/>
      <c r="D1560" s="212"/>
    </row>
    <row r="1561" spans="1:4" ht="20.25" customHeight="1" x14ac:dyDescent="0.3">
      <c r="A1561" s="221"/>
      <c r="B1561" s="221"/>
      <c r="C1561" s="221"/>
      <c r="D1561" s="212"/>
    </row>
    <row r="1562" spans="1:4" ht="20.25" customHeight="1" x14ac:dyDescent="0.3">
      <c r="A1562" s="221"/>
      <c r="B1562" s="221"/>
      <c r="C1562" s="221"/>
      <c r="D1562" s="212"/>
    </row>
    <row r="1563" spans="1:4" ht="20.25" customHeight="1" x14ac:dyDescent="0.3">
      <c r="A1563" s="221"/>
      <c r="B1563" s="221"/>
      <c r="C1563" s="221"/>
      <c r="D1563" s="212"/>
    </row>
    <row r="1564" spans="1:4" ht="20.25" customHeight="1" x14ac:dyDescent="0.3">
      <c r="A1564" s="221"/>
      <c r="B1564" s="221"/>
      <c r="C1564" s="221"/>
      <c r="D1564" s="212"/>
    </row>
    <row r="1565" spans="1:4" ht="20.25" customHeight="1" x14ac:dyDescent="0.3">
      <c r="A1565" s="221"/>
      <c r="B1565" s="221"/>
      <c r="C1565" s="221"/>
      <c r="D1565" s="212"/>
    </row>
    <row r="1566" spans="1:4" ht="20.25" customHeight="1" x14ac:dyDescent="0.3">
      <c r="A1566" s="221"/>
      <c r="B1566" s="221"/>
      <c r="C1566" s="221"/>
      <c r="D1566" s="212"/>
    </row>
    <row r="1567" spans="1:4" ht="20.25" customHeight="1" x14ac:dyDescent="0.3">
      <c r="A1567" s="221"/>
      <c r="B1567" s="221"/>
      <c r="C1567" s="221"/>
      <c r="D1567" s="212"/>
    </row>
    <row r="1568" spans="1:4" ht="20.25" customHeight="1" x14ac:dyDescent="0.3">
      <c r="A1568" s="221"/>
      <c r="B1568" s="221"/>
      <c r="C1568" s="221"/>
      <c r="D1568" s="212"/>
    </row>
    <row r="1569" spans="1:4" ht="20.25" customHeight="1" x14ac:dyDescent="0.3">
      <c r="A1569" s="221"/>
      <c r="B1569" s="221"/>
      <c r="C1569" s="221"/>
      <c r="D1569" s="212"/>
    </row>
    <row r="1570" spans="1:4" ht="20.25" customHeight="1" x14ac:dyDescent="0.3">
      <c r="A1570" s="221"/>
      <c r="B1570" s="221"/>
      <c r="C1570" s="221"/>
      <c r="D1570" s="212"/>
    </row>
    <row r="1571" spans="1:4" ht="20.25" customHeight="1" x14ac:dyDescent="0.3">
      <c r="A1571" s="221"/>
      <c r="B1571" s="221"/>
      <c r="C1571" s="221"/>
      <c r="D1571" s="212"/>
    </row>
    <row r="1572" spans="1:4" ht="20.25" customHeight="1" x14ac:dyDescent="0.3">
      <c r="A1572" s="221"/>
      <c r="B1572" s="221"/>
      <c r="C1572" s="221"/>
      <c r="D1572" s="212"/>
    </row>
    <row r="1573" spans="1:4" ht="20.25" customHeight="1" x14ac:dyDescent="0.3">
      <c r="A1573" s="221"/>
      <c r="B1573" s="221"/>
      <c r="C1573" s="221"/>
      <c r="D1573" s="212"/>
    </row>
    <row r="1574" spans="1:4" ht="20.25" customHeight="1" x14ac:dyDescent="0.3">
      <c r="A1574" s="221"/>
      <c r="B1574" s="221"/>
      <c r="C1574" s="221"/>
      <c r="D1574" s="212"/>
    </row>
    <row r="1575" spans="1:4" ht="20.25" customHeight="1" x14ac:dyDescent="0.3">
      <c r="A1575" s="221"/>
      <c r="B1575" s="221"/>
      <c r="C1575" s="221"/>
      <c r="D1575" s="212"/>
    </row>
    <row r="1576" spans="1:4" ht="20.25" customHeight="1" x14ac:dyDescent="0.3">
      <c r="A1576" s="221"/>
      <c r="B1576" s="221"/>
      <c r="C1576" s="221"/>
      <c r="D1576" s="212"/>
    </row>
    <row r="1577" spans="1:4" ht="20.25" customHeight="1" x14ac:dyDescent="0.3">
      <c r="A1577" s="221"/>
      <c r="B1577" s="221"/>
      <c r="C1577" s="221"/>
      <c r="D1577" s="212"/>
    </row>
    <row r="1578" spans="1:4" ht="20.25" customHeight="1" x14ac:dyDescent="0.3">
      <c r="A1578" s="221"/>
      <c r="B1578" s="221"/>
      <c r="C1578" s="221"/>
      <c r="D1578" s="212"/>
    </row>
    <row r="1579" spans="1:4" ht="20.25" customHeight="1" x14ac:dyDescent="0.3">
      <c r="A1579" s="221"/>
      <c r="B1579" s="221"/>
      <c r="C1579" s="221"/>
      <c r="D1579" s="212"/>
    </row>
    <row r="1580" spans="1:4" ht="20.25" customHeight="1" x14ac:dyDescent="0.3">
      <c r="A1580" s="221"/>
      <c r="B1580" s="221"/>
      <c r="C1580" s="221"/>
      <c r="D1580" s="212"/>
    </row>
    <row r="1581" spans="1:4" ht="20.25" customHeight="1" x14ac:dyDescent="0.3">
      <c r="A1581" s="221"/>
      <c r="B1581" s="221"/>
      <c r="C1581" s="221"/>
      <c r="D1581" s="212"/>
    </row>
    <row r="1582" spans="1:4" ht="20.25" customHeight="1" x14ac:dyDescent="0.3">
      <c r="A1582" s="221"/>
      <c r="B1582" s="221"/>
      <c r="C1582" s="221"/>
      <c r="D1582" s="212"/>
    </row>
    <row r="1583" spans="1:4" ht="20.25" customHeight="1" x14ac:dyDescent="0.3">
      <c r="A1583" s="221"/>
      <c r="B1583" s="221"/>
      <c r="C1583" s="221"/>
      <c r="D1583" s="212"/>
    </row>
    <row r="1584" spans="1:4" ht="20.25" customHeight="1" x14ac:dyDescent="0.3">
      <c r="A1584" s="221"/>
      <c r="B1584" s="221"/>
      <c r="C1584" s="221"/>
      <c r="D1584" s="212"/>
    </row>
    <row r="1585" spans="1:4" ht="20.25" customHeight="1" x14ac:dyDescent="0.3">
      <c r="A1585" s="221"/>
      <c r="B1585" s="221"/>
      <c r="C1585" s="221"/>
      <c r="D1585" s="212"/>
    </row>
    <row r="1586" spans="1:4" ht="20.25" customHeight="1" x14ac:dyDescent="0.3">
      <c r="A1586" s="221"/>
      <c r="B1586" s="221"/>
      <c r="C1586" s="221"/>
      <c r="D1586" s="212"/>
    </row>
    <row r="1587" spans="1:4" ht="20.25" customHeight="1" x14ac:dyDescent="0.3">
      <c r="A1587" s="221"/>
      <c r="B1587" s="221"/>
      <c r="C1587" s="221"/>
      <c r="D1587" s="212"/>
    </row>
    <row r="1588" spans="1:4" ht="20.25" customHeight="1" x14ac:dyDescent="0.3">
      <c r="A1588" s="221"/>
      <c r="B1588" s="221"/>
      <c r="C1588" s="221"/>
      <c r="D1588" s="212"/>
    </row>
    <row r="1589" spans="1:4" ht="20.25" customHeight="1" x14ac:dyDescent="0.3">
      <c r="A1589" s="221"/>
      <c r="B1589" s="221"/>
      <c r="C1589" s="221"/>
      <c r="D1589" s="212"/>
    </row>
    <row r="1590" spans="1:4" ht="20.25" customHeight="1" x14ac:dyDescent="0.3">
      <c r="A1590" s="221"/>
      <c r="B1590" s="221"/>
      <c r="C1590" s="221"/>
      <c r="D1590" s="212"/>
    </row>
    <row r="1591" spans="1:4" ht="20.25" customHeight="1" x14ac:dyDescent="0.3">
      <c r="A1591" s="221"/>
      <c r="B1591" s="221"/>
      <c r="C1591" s="221"/>
      <c r="D1591" s="212"/>
    </row>
    <row r="1592" spans="1:4" ht="20.25" customHeight="1" x14ac:dyDescent="0.3">
      <c r="A1592" s="221"/>
      <c r="B1592" s="221"/>
      <c r="C1592" s="221"/>
      <c r="D1592" s="212"/>
    </row>
    <row r="1593" spans="1:4" ht="20.25" customHeight="1" x14ac:dyDescent="0.3">
      <c r="A1593" s="221"/>
      <c r="B1593" s="221"/>
      <c r="C1593" s="221"/>
      <c r="D1593" s="212"/>
    </row>
    <row r="1594" spans="1:4" ht="20.25" customHeight="1" x14ac:dyDescent="0.3">
      <c r="A1594" s="221"/>
      <c r="B1594" s="221"/>
      <c r="C1594" s="221"/>
      <c r="D1594" s="212"/>
    </row>
    <row r="1595" spans="1:4" ht="20.25" customHeight="1" x14ac:dyDescent="0.3">
      <c r="A1595" s="221"/>
      <c r="B1595" s="221"/>
      <c r="C1595" s="221"/>
      <c r="D1595" s="212"/>
    </row>
    <row r="1596" spans="1:4" ht="20.25" customHeight="1" x14ac:dyDescent="0.3">
      <c r="A1596" s="221"/>
      <c r="B1596" s="221"/>
      <c r="C1596" s="221"/>
      <c r="D1596" s="212"/>
    </row>
    <row r="1597" spans="1:4" ht="20.25" customHeight="1" x14ac:dyDescent="0.3">
      <c r="A1597" s="221"/>
      <c r="B1597" s="221"/>
      <c r="C1597" s="221"/>
      <c r="D1597" s="212"/>
    </row>
    <row r="1598" spans="1:4" ht="20.25" customHeight="1" x14ac:dyDescent="0.3">
      <c r="A1598" s="221"/>
      <c r="B1598" s="221"/>
      <c r="C1598" s="221"/>
      <c r="D1598" s="212"/>
    </row>
    <row r="1599" spans="1:4" ht="20.25" customHeight="1" x14ac:dyDescent="0.3">
      <c r="A1599" s="221"/>
      <c r="B1599" s="221"/>
      <c r="C1599" s="221"/>
      <c r="D1599" s="212"/>
    </row>
    <row r="1600" spans="1:4" ht="20.25" customHeight="1" x14ac:dyDescent="0.3">
      <c r="A1600" s="221"/>
      <c r="B1600" s="221"/>
      <c r="C1600" s="221"/>
      <c r="D1600" s="212"/>
    </row>
    <row r="1601" spans="1:4" ht="20.25" customHeight="1" x14ac:dyDescent="0.3">
      <c r="A1601" s="221"/>
      <c r="B1601" s="221"/>
      <c r="C1601" s="221"/>
      <c r="D1601" s="212"/>
    </row>
    <row r="1602" spans="1:4" ht="20.25" customHeight="1" x14ac:dyDescent="0.3">
      <c r="A1602" s="221"/>
      <c r="B1602" s="221"/>
      <c r="C1602" s="221"/>
      <c r="D1602" s="212"/>
    </row>
    <row r="1603" spans="1:4" ht="20.25" customHeight="1" x14ac:dyDescent="0.3">
      <c r="A1603" s="221"/>
      <c r="B1603" s="221"/>
      <c r="C1603" s="221"/>
      <c r="D1603" s="212"/>
    </row>
    <row r="1604" spans="1:4" ht="20.25" customHeight="1" x14ac:dyDescent="0.3">
      <c r="A1604" s="221"/>
      <c r="B1604" s="221"/>
      <c r="C1604" s="221"/>
      <c r="D1604" s="212"/>
    </row>
    <row r="1605" spans="1:4" ht="20.25" customHeight="1" x14ac:dyDescent="0.3">
      <c r="A1605" s="221"/>
      <c r="B1605" s="221"/>
      <c r="C1605" s="221"/>
      <c r="D1605" s="212"/>
    </row>
    <row r="1606" spans="1:4" ht="20.25" customHeight="1" x14ac:dyDescent="0.3">
      <c r="A1606" s="221"/>
      <c r="B1606" s="221"/>
      <c r="C1606" s="221"/>
      <c r="D1606" s="212"/>
    </row>
    <row r="1607" spans="1:4" ht="20.25" customHeight="1" x14ac:dyDescent="0.3">
      <c r="A1607" s="221"/>
      <c r="B1607" s="221"/>
      <c r="C1607" s="221"/>
      <c r="D1607" s="212"/>
    </row>
    <row r="1608" spans="1:4" ht="20.25" customHeight="1" x14ac:dyDescent="0.3">
      <c r="A1608" s="221"/>
      <c r="B1608" s="221"/>
      <c r="C1608" s="221"/>
      <c r="D1608" s="212"/>
    </row>
    <row r="1609" spans="1:4" ht="20.25" customHeight="1" x14ac:dyDescent="0.3">
      <c r="A1609" s="221"/>
      <c r="B1609" s="221"/>
      <c r="C1609" s="221"/>
      <c r="D1609" s="212"/>
    </row>
    <row r="1610" spans="1:4" ht="20.25" customHeight="1" x14ac:dyDescent="0.3">
      <c r="A1610" s="221"/>
      <c r="B1610" s="221"/>
      <c r="C1610" s="221"/>
      <c r="D1610" s="212"/>
    </row>
    <row r="1611" spans="1:4" ht="20.25" customHeight="1" x14ac:dyDescent="0.3">
      <c r="A1611" s="221"/>
      <c r="B1611" s="221"/>
      <c r="C1611" s="221"/>
      <c r="D1611" s="212"/>
    </row>
    <row r="1612" spans="1:4" ht="20.25" customHeight="1" x14ac:dyDescent="0.3">
      <c r="A1612" s="221"/>
      <c r="B1612" s="221"/>
      <c r="C1612" s="221"/>
      <c r="D1612" s="212"/>
    </row>
    <row r="1613" spans="1:4" ht="20.25" customHeight="1" x14ac:dyDescent="0.3">
      <c r="A1613" s="221"/>
      <c r="B1613" s="221"/>
      <c r="C1613" s="221"/>
      <c r="D1613" s="212"/>
    </row>
    <row r="1614" spans="1:4" ht="20.25" customHeight="1" x14ac:dyDescent="0.3">
      <c r="A1614" s="221"/>
      <c r="B1614" s="221"/>
      <c r="C1614" s="221"/>
      <c r="D1614" s="212"/>
    </row>
    <row r="1615" spans="1:4" ht="20.25" customHeight="1" x14ac:dyDescent="0.3">
      <c r="A1615" s="221"/>
      <c r="B1615" s="221"/>
      <c r="C1615" s="221"/>
      <c r="D1615" s="212"/>
    </row>
    <row r="1616" spans="1:4" ht="20.25" customHeight="1" x14ac:dyDescent="0.3">
      <c r="A1616" s="221"/>
      <c r="B1616" s="221"/>
      <c r="C1616" s="221"/>
      <c r="D1616" s="212"/>
    </row>
    <row r="1617" spans="1:4" ht="20.25" customHeight="1" x14ac:dyDescent="0.3">
      <c r="A1617" s="221"/>
      <c r="B1617" s="221"/>
      <c r="C1617" s="221"/>
      <c r="D1617" s="212"/>
    </row>
    <row r="1618" spans="1:4" ht="20.25" customHeight="1" x14ac:dyDescent="0.3">
      <c r="A1618" s="221"/>
      <c r="B1618" s="221"/>
      <c r="C1618" s="221"/>
      <c r="D1618" s="212"/>
    </row>
    <row r="1619" spans="1:4" ht="20.25" customHeight="1" x14ac:dyDescent="0.3">
      <c r="A1619" s="221"/>
      <c r="B1619" s="221"/>
      <c r="C1619" s="221"/>
      <c r="D1619" s="212"/>
    </row>
    <row r="1620" spans="1:4" ht="20.25" customHeight="1" x14ac:dyDescent="0.3">
      <c r="A1620" s="221"/>
      <c r="B1620" s="221"/>
      <c r="C1620" s="221"/>
      <c r="D1620" s="212"/>
    </row>
    <row r="1621" spans="1:4" ht="20.25" customHeight="1" x14ac:dyDescent="0.3">
      <c r="A1621" s="221"/>
      <c r="B1621" s="221"/>
      <c r="C1621" s="221"/>
      <c r="D1621" s="212"/>
    </row>
    <row r="1622" spans="1:4" ht="20.25" customHeight="1" x14ac:dyDescent="0.3">
      <c r="A1622" s="221"/>
      <c r="B1622" s="221"/>
      <c r="C1622" s="221"/>
      <c r="D1622" s="212"/>
    </row>
    <row r="1623" spans="1:4" ht="20.25" customHeight="1" x14ac:dyDescent="0.3">
      <c r="A1623" s="221"/>
      <c r="B1623" s="221"/>
      <c r="C1623" s="221"/>
      <c r="D1623" s="212"/>
    </row>
    <row r="1624" spans="1:4" ht="20.25" customHeight="1" x14ac:dyDescent="0.3">
      <c r="A1624" s="221"/>
      <c r="B1624" s="221"/>
      <c r="C1624" s="221"/>
      <c r="D1624" s="212"/>
    </row>
    <row r="1625" spans="1:4" ht="20.25" customHeight="1" x14ac:dyDescent="0.3">
      <c r="A1625" s="221"/>
      <c r="B1625" s="221"/>
      <c r="C1625" s="221"/>
      <c r="D1625" s="212"/>
    </row>
    <row r="1626" spans="1:4" ht="20.25" customHeight="1" x14ac:dyDescent="0.3">
      <c r="A1626" s="221"/>
      <c r="B1626" s="221"/>
      <c r="C1626" s="221"/>
      <c r="D1626" s="212"/>
    </row>
    <row r="1627" spans="1:4" ht="20.25" customHeight="1" x14ac:dyDescent="0.3">
      <c r="A1627" s="221"/>
      <c r="B1627" s="221"/>
      <c r="C1627" s="221"/>
      <c r="D1627" s="212"/>
    </row>
    <row r="1628" spans="1:4" ht="20.25" customHeight="1" x14ac:dyDescent="0.3">
      <c r="A1628" s="221"/>
      <c r="B1628" s="221"/>
      <c r="C1628" s="221"/>
      <c r="D1628" s="212"/>
    </row>
    <row r="1629" spans="1:4" ht="20.25" customHeight="1" x14ac:dyDescent="0.3">
      <c r="A1629" s="221"/>
      <c r="B1629" s="221"/>
      <c r="C1629" s="221"/>
      <c r="D1629" s="212"/>
    </row>
    <row r="1630" spans="1:4" ht="20.25" customHeight="1" x14ac:dyDescent="0.3">
      <c r="A1630" s="221"/>
      <c r="B1630" s="221"/>
      <c r="C1630" s="221"/>
      <c r="D1630" s="212"/>
    </row>
    <row r="1631" spans="1:4" ht="20.25" customHeight="1" x14ac:dyDescent="0.3">
      <c r="A1631" s="221"/>
      <c r="B1631" s="221"/>
      <c r="C1631" s="221"/>
      <c r="D1631" s="212"/>
    </row>
    <row r="1632" spans="1:4" ht="20.25" customHeight="1" x14ac:dyDescent="0.3">
      <c r="A1632" s="221"/>
      <c r="B1632" s="221"/>
      <c r="C1632" s="221"/>
      <c r="D1632" s="212"/>
    </row>
    <row r="1633" spans="1:4" ht="20.25" customHeight="1" x14ac:dyDescent="0.3">
      <c r="A1633" s="221"/>
      <c r="B1633" s="221"/>
      <c r="C1633" s="221"/>
      <c r="D1633" s="212"/>
    </row>
    <row r="1634" spans="1:4" ht="20.25" customHeight="1" x14ac:dyDescent="0.3">
      <c r="A1634" s="221"/>
      <c r="B1634" s="221"/>
      <c r="C1634" s="221"/>
      <c r="D1634" s="212"/>
    </row>
    <row r="1635" spans="1:4" ht="20.25" customHeight="1" x14ac:dyDescent="0.3">
      <c r="A1635" s="221"/>
      <c r="B1635" s="221"/>
      <c r="C1635" s="221"/>
      <c r="D1635" s="212"/>
    </row>
    <row r="1636" spans="1:4" ht="20.25" customHeight="1" x14ac:dyDescent="0.3">
      <c r="A1636" s="221"/>
      <c r="B1636" s="221"/>
      <c r="C1636" s="221"/>
      <c r="D1636" s="212"/>
    </row>
    <row r="1637" spans="1:4" ht="20.25" customHeight="1" x14ac:dyDescent="0.3">
      <c r="A1637" s="221"/>
      <c r="B1637" s="221"/>
      <c r="C1637" s="221"/>
      <c r="D1637" s="212"/>
    </row>
    <row r="1638" spans="1:4" ht="20.25" customHeight="1" x14ac:dyDescent="0.3">
      <c r="A1638" s="221"/>
      <c r="B1638" s="221"/>
      <c r="C1638" s="221"/>
      <c r="D1638" s="212"/>
    </row>
    <row r="1639" spans="1:4" ht="20.25" customHeight="1" x14ac:dyDescent="0.3">
      <c r="A1639" s="221"/>
      <c r="B1639" s="221"/>
      <c r="C1639" s="221"/>
      <c r="D1639" s="212"/>
    </row>
    <row r="1640" spans="1:4" ht="20.25" customHeight="1" x14ac:dyDescent="0.3">
      <c r="A1640" s="221"/>
      <c r="B1640" s="221"/>
      <c r="C1640" s="221"/>
      <c r="D1640" s="212"/>
    </row>
    <row r="1641" spans="1:4" ht="20.25" customHeight="1" x14ac:dyDescent="0.3">
      <c r="A1641" s="221"/>
      <c r="B1641" s="221"/>
      <c r="C1641" s="221"/>
      <c r="D1641" s="212"/>
    </row>
    <row r="1642" spans="1:4" ht="20.25" customHeight="1" x14ac:dyDescent="0.3">
      <c r="A1642" s="221"/>
      <c r="B1642" s="221"/>
      <c r="C1642" s="221"/>
      <c r="D1642" s="212"/>
    </row>
    <row r="1643" spans="1:4" ht="20.25" customHeight="1" x14ac:dyDescent="0.3">
      <c r="A1643" s="221"/>
      <c r="B1643" s="221"/>
      <c r="C1643" s="221"/>
      <c r="D1643" s="212"/>
    </row>
    <row r="1644" spans="1:4" ht="20.25" customHeight="1" x14ac:dyDescent="0.3">
      <c r="A1644" s="221"/>
      <c r="B1644" s="221"/>
      <c r="C1644" s="221"/>
      <c r="D1644" s="212"/>
    </row>
    <row r="1645" spans="1:4" ht="20.25" customHeight="1" x14ac:dyDescent="0.3">
      <c r="A1645" s="221"/>
      <c r="B1645" s="221"/>
      <c r="C1645" s="221"/>
      <c r="D1645" s="212"/>
    </row>
    <row r="1646" spans="1:4" ht="20.25" customHeight="1" x14ac:dyDescent="0.3">
      <c r="A1646" s="221"/>
      <c r="B1646" s="221"/>
      <c r="C1646" s="221"/>
      <c r="D1646" s="212"/>
    </row>
    <row r="1647" spans="1:4" ht="20.25" customHeight="1" x14ac:dyDescent="0.3">
      <c r="A1647" s="221"/>
      <c r="B1647" s="221"/>
      <c r="C1647" s="221"/>
      <c r="D1647" s="212"/>
    </row>
    <row r="1648" spans="1:4" ht="20.25" customHeight="1" x14ac:dyDescent="0.3">
      <c r="A1648" s="221"/>
      <c r="B1648" s="221"/>
      <c r="C1648" s="221"/>
      <c r="D1648" s="212"/>
    </row>
    <row r="1649" spans="1:4" ht="20.25" customHeight="1" x14ac:dyDescent="0.3">
      <c r="A1649" s="221"/>
      <c r="B1649" s="221"/>
      <c r="C1649" s="221"/>
      <c r="D1649" s="212"/>
    </row>
    <row r="1650" spans="1:4" ht="20.25" customHeight="1" x14ac:dyDescent="0.3">
      <c r="A1650" s="221"/>
      <c r="B1650" s="221"/>
      <c r="C1650" s="221"/>
      <c r="D1650" s="212"/>
    </row>
    <row r="1651" spans="1:4" ht="20.25" customHeight="1" x14ac:dyDescent="0.3">
      <c r="A1651" s="221"/>
      <c r="B1651" s="221"/>
      <c r="C1651" s="221"/>
      <c r="D1651" s="212"/>
    </row>
    <row r="1652" spans="1:4" ht="20.25" customHeight="1" x14ac:dyDescent="0.3">
      <c r="A1652" s="221"/>
      <c r="B1652" s="221"/>
      <c r="C1652" s="221"/>
      <c r="D1652" s="212"/>
    </row>
    <row r="1653" spans="1:4" ht="20.25" customHeight="1" x14ac:dyDescent="0.3">
      <c r="A1653" s="221"/>
      <c r="B1653" s="221"/>
      <c r="C1653" s="221"/>
      <c r="D1653" s="212"/>
    </row>
    <row r="1654" spans="1:4" ht="20.25" customHeight="1" x14ac:dyDescent="0.3">
      <c r="A1654" s="221"/>
      <c r="B1654" s="221"/>
      <c r="C1654" s="221"/>
      <c r="D1654" s="212"/>
    </row>
    <row r="1655" spans="1:4" ht="20.25" customHeight="1" x14ac:dyDescent="0.3">
      <c r="A1655" s="221"/>
      <c r="B1655" s="221"/>
      <c r="C1655" s="221"/>
      <c r="D1655" s="212"/>
    </row>
    <row r="1656" spans="1:4" ht="20.25" customHeight="1" x14ac:dyDescent="0.3">
      <c r="A1656" s="221"/>
      <c r="B1656" s="221"/>
      <c r="C1656" s="221"/>
      <c r="D1656" s="212"/>
    </row>
    <row r="1657" spans="1:4" ht="20.25" customHeight="1" x14ac:dyDescent="0.3">
      <c r="A1657" s="221"/>
      <c r="B1657" s="221"/>
      <c r="C1657" s="221"/>
      <c r="D1657" s="212"/>
    </row>
    <row r="1658" spans="1:4" ht="20.25" customHeight="1" x14ac:dyDescent="0.3">
      <c r="A1658" s="221"/>
      <c r="B1658" s="221"/>
      <c r="C1658" s="221"/>
      <c r="D1658" s="212"/>
    </row>
    <row r="1659" spans="1:4" ht="20.25" customHeight="1" x14ac:dyDescent="0.3">
      <c r="A1659" s="221"/>
      <c r="B1659" s="221"/>
      <c r="C1659" s="221"/>
      <c r="D1659" s="212"/>
    </row>
    <row r="1660" spans="1:4" ht="20.25" customHeight="1" x14ac:dyDescent="0.3">
      <c r="A1660" s="221"/>
      <c r="B1660" s="221"/>
      <c r="C1660" s="221"/>
      <c r="D1660" s="212"/>
    </row>
    <row r="1661" spans="1:4" ht="20.25" customHeight="1" x14ac:dyDescent="0.3">
      <c r="A1661" s="221"/>
      <c r="B1661" s="221"/>
      <c r="C1661" s="221"/>
      <c r="D1661" s="212"/>
    </row>
    <row r="1662" spans="1:4" ht="20.25" customHeight="1" x14ac:dyDescent="0.3">
      <c r="A1662" s="221"/>
      <c r="B1662" s="221"/>
      <c r="C1662" s="221"/>
      <c r="D1662" s="212"/>
    </row>
    <row r="1663" spans="1:4" ht="20.25" customHeight="1" x14ac:dyDescent="0.3">
      <c r="A1663" s="221"/>
      <c r="B1663" s="221"/>
      <c r="C1663" s="221"/>
      <c r="D1663" s="212"/>
    </row>
    <row r="1664" spans="1:4" ht="20.25" customHeight="1" x14ac:dyDescent="0.3">
      <c r="A1664" s="221"/>
      <c r="B1664" s="221"/>
      <c r="C1664" s="221"/>
      <c r="D1664" s="212"/>
    </row>
    <row r="1665" spans="1:4" ht="20.25" customHeight="1" x14ac:dyDescent="0.3">
      <c r="A1665" s="221"/>
      <c r="B1665" s="221"/>
      <c r="C1665" s="221"/>
      <c r="D1665" s="212"/>
    </row>
    <row r="1666" spans="1:4" ht="20.25" customHeight="1" x14ac:dyDescent="0.3">
      <c r="A1666" s="221"/>
      <c r="B1666" s="221"/>
      <c r="C1666" s="221"/>
      <c r="D1666" s="212"/>
    </row>
    <row r="1667" spans="1:4" ht="20.25" customHeight="1" x14ac:dyDescent="0.3">
      <c r="A1667" s="221"/>
      <c r="B1667" s="221"/>
      <c r="C1667" s="221"/>
      <c r="D1667" s="212"/>
    </row>
    <row r="1668" spans="1:4" ht="20.25" customHeight="1" x14ac:dyDescent="0.3">
      <c r="A1668" s="221"/>
      <c r="B1668" s="221"/>
      <c r="C1668" s="221"/>
      <c r="D1668" s="212"/>
    </row>
    <row r="1669" spans="1:4" ht="20.25" customHeight="1" x14ac:dyDescent="0.3">
      <c r="A1669" s="221"/>
      <c r="B1669" s="221"/>
      <c r="C1669" s="221"/>
      <c r="D1669" s="212"/>
    </row>
    <row r="1670" spans="1:4" ht="20.25" customHeight="1" x14ac:dyDescent="0.3">
      <c r="A1670" s="221"/>
      <c r="B1670" s="221"/>
      <c r="C1670" s="221"/>
      <c r="D1670" s="212"/>
    </row>
    <row r="1671" spans="1:4" ht="20.25" customHeight="1" x14ac:dyDescent="0.3">
      <c r="A1671" s="221"/>
      <c r="B1671" s="221"/>
      <c r="C1671" s="221"/>
      <c r="D1671" s="212"/>
    </row>
    <row r="1672" spans="1:4" ht="20.25" customHeight="1" x14ac:dyDescent="0.3">
      <c r="A1672" s="221"/>
      <c r="B1672" s="221"/>
      <c r="C1672" s="221"/>
      <c r="D1672" s="212"/>
    </row>
    <row r="1673" spans="1:4" ht="20.25" customHeight="1" x14ac:dyDescent="0.3">
      <c r="A1673" s="221"/>
      <c r="B1673" s="221"/>
      <c r="C1673" s="221"/>
      <c r="D1673" s="212"/>
    </row>
    <row r="1674" spans="1:4" ht="20.25" customHeight="1" x14ac:dyDescent="0.3">
      <c r="A1674" s="221"/>
      <c r="B1674" s="221"/>
      <c r="C1674" s="221"/>
      <c r="D1674" s="212"/>
    </row>
    <row r="1675" spans="1:4" ht="20.25" customHeight="1" x14ac:dyDescent="0.3">
      <c r="A1675" s="221"/>
      <c r="B1675" s="221"/>
      <c r="C1675" s="221"/>
      <c r="D1675" s="212"/>
    </row>
    <row r="1676" spans="1:4" ht="20.25" customHeight="1" x14ac:dyDescent="0.3">
      <c r="A1676" s="221"/>
      <c r="B1676" s="221"/>
      <c r="C1676" s="221"/>
      <c r="D1676" s="212"/>
    </row>
    <row r="1677" spans="1:4" ht="20.25" customHeight="1" x14ac:dyDescent="0.3">
      <c r="A1677" s="221"/>
      <c r="B1677" s="221"/>
      <c r="C1677" s="221"/>
      <c r="D1677" s="212"/>
    </row>
    <row r="1678" spans="1:4" ht="20.25" customHeight="1" x14ac:dyDescent="0.3">
      <c r="A1678" s="221"/>
      <c r="B1678" s="221"/>
      <c r="C1678" s="221"/>
      <c r="D1678" s="212"/>
    </row>
    <row r="1679" spans="1:4" ht="20.25" customHeight="1" x14ac:dyDescent="0.3">
      <c r="A1679" s="221"/>
      <c r="B1679" s="221"/>
      <c r="C1679" s="221"/>
      <c r="D1679" s="212"/>
    </row>
    <row r="1680" spans="1:4" ht="20.25" customHeight="1" x14ac:dyDescent="0.3">
      <c r="A1680" s="221"/>
      <c r="B1680" s="221"/>
      <c r="C1680" s="221"/>
      <c r="D1680" s="212"/>
    </row>
    <row r="1681" spans="1:4" ht="20.25" customHeight="1" x14ac:dyDescent="0.3">
      <c r="A1681" s="221"/>
      <c r="B1681" s="221"/>
      <c r="C1681" s="221"/>
      <c r="D1681" s="212"/>
    </row>
    <row r="1682" spans="1:4" ht="20.25" customHeight="1" x14ac:dyDescent="0.3">
      <c r="A1682" s="221"/>
      <c r="B1682" s="221"/>
      <c r="C1682" s="221"/>
      <c r="D1682" s="212"/>
    </row>
    <row r="1683" spans="1:4" ht="20.25" customHeight="1" x14ac:dyDescent="0.3">
      <c r="A1683" s="221"/>
      <c r="B1683" s="221"/>
      <c r="C1683" s="221"/>
      <c r="D1683" s="212"/>
    </row>
    <row r="1684" spans="1:4" ht="20.25" customHeight="1" x14ac:dyDescent="0.3">
      <c r="A1684" s="221"/>
      <c r="B1684" s="221"/>
      <c r="C1684" s="221"/>
      <c r="D1684" s="212"/>
    </row>
    <row r="1685" spans="1:4" ht="20.25" customHeight="1" x14ac:dyDescent="0.3">
      <c r="A1685" s="221"/>
      <c r="B1685" s="221"/>
      <c r="C1685" s="221"/>
      <c r="D1685" s="212"/>
    </row>
    <row r="1686" spans="1:4" ht="20.25" customHeight="1" x14ac:dyDescent="0.3">
      <c r="A1686" s="221"/>
      <c r="B1686" s="221"/>
      <c r="C1686" s="221"/>
      <c r="D1686" s="212"/>
    </row>
    <row r="1687" spans="1:4" ht="20.25" customHeight="1" x14ac:dyDescent="0.3">
      <c r="A1687" s="221"/>
      <c r="B1687" s="221"/>
      <c r="C1687" s="221"/>
      <c r="D1687" s="212"/>
    </row>
    <row r="1688" spans="1:4" ht="20.25" customHeight="1" x14ac:dyDescent="0.3">
      <c r="A1688" s="221"/>
      <c r="B1688" s="221"/>
      <c r="C1688" s="221"/>
      <c r="D1688" s="212"/>
    </row>
    <row r="1689" spans="1:4" ht="20.25" customHeight="1" x14ac:dyDescent="0.3">
      <c r="A1689" s="221"/>
      <c r="B1689" s="221"/>
      <c r="C1689" s="221"/>
      <c r="D1689" s="212"/>
    </row>
    <row r="1690" spans="1:4" ht="20.25" customHeight="1" x14ac:dyDescent="0.3">
      <c r="A1690" s="221"/>
      <c r="B1690" s="221"/>
      <c r="C1690" s="221"/>
      <c r="D1690" s="212"/>
    </row>
    <row r="1691" spans="1:4" ht="20.25" customHeight="1" x14ac:dyDescent="0.3">
      <c r="A1691" s="221"/>
      <c r="B1691" s="221"/>
      <c r="C1691" s="221"/>
      <c r="D1691" s="212"/>
    </row>
    <row r="1692" spans="1:4" ht="20.25" customHeight="1" x14ac:dyDescent="0.3">
      <c r="A1692" s="221"/>
      <c r="B1692" s="221"/>
      <c r="C1692" s="221"/>
      <c r="D1692" s="212"/>
    </row>
    <row r="1693" spans="1:4" ht="20.25" customHeight="1" x14ac:dyDescent="0.3">
      <c r="A1693" s="221"/>
      <c r="B1693" s="221"/>
      <c r="C1693" s="221"/>
      <c r="D1693" s="212"/>
    </row>
    <row r="1694" spans="1:4" ht="20.25" customHeight="1" x14ac:dyDescent="0.3">
      <c r="A1694" s="221"/>
      <c r="B1694" s="221"/>
      <c r="C1694" s="221"/>
      <c r="D1694" s="212"/>
    </row>
    <row r="1695" spans="1:4" ht="20.25" customHeight="1" x14ac:dyDescent="0.3">
      <c r="A1695" s="221"/>
      <c r="B1695" s="221"/>
      <c r="C1695" s="221"/>
      <c r="D1695" s="212"/>
    </row>
    <row r="1696" spans="1:4" ht="20.25" customHeight="1" x14ac:dyDescent="0.3">
      <c r="A1696" s="221"/>
      <c r="B1696" s="221"/>
      <c r="C1696" s="221"/>
      <c r="D1696" s="212"/>
    </row>
    <row r="1697" spans="1:4" ht="20.25" customHeight="1" x14ac:dyDescent="0.3">
      <c r="A1697" s="221"/>
      <c r="B1697" s="221"/>
      <c r="C1697" s="221"/>
      <c r="D1697" s="212"/>
    </row>
    <row r="1698" spans="1:4" ht="20.25" customHeight="1" x14ac:dyDescent="0.3">
      <c r="A1698" s="221"/>
      <c r="B1698" s="221"/>
      <c r="C1698" s="221"/>
      <c r="D1698" s="212"/>
    </row>
    <row r="1699" spans="1:4" ht="20.25" customHeight="1" x14ac:dyDescent="0.3">
      <c r="A1699" s="221"/>
      <c r="B1699" s="221"/>
      <c r="C1699" s="221"/>
      <c r="D1699" s="212"/>
    </row>
    <row r="1700" spans="1:4" ht="20.25" customHeight="1" x14ac:dyDescent="0.3">
      <c r="A1700" s="221"/>
      <c r="B1700" s="221"/>
      <c r="C1700" s="221"/>
      <c r="D1700" s="212"/>
    </row>
    <row r="1701" spans="1:4" ht="20.25" customHeight="1" x14ac:dyDescent="0.3">
      <c r="A1701" s="221"/>
      <c r="B1701" s="221"/>
      <c r="C1701" s="221"/>
      <c r="D1701" s="212"/>
    </row>
    <row r="1702" spans="1:4" ht="20.25" customHeight="1" x14ac:dyDescent="0.3">
      <c r="A1702" s="221"/>
      <c r="B1702" s="221"/>
      <c r="C1702" s="221"/>
      <c r="D1702" s="212"/>
    </row>
    <row r="1703" spans="1:4" ht="20.25" customHeight="1" x14ac:dyDescent="0.3">
      <c r="A1703" s="221"/>
      <c r="B1703" s="221"/>
      <c r="C1703" s="221"/>
      <c r="D1703" s="212"/>
    </row>
    <row r="1704" spans="1:4" ht="20.25" customHeight="1" x14ac:dyDescent="0.3">
      <c r="A1704" s="221"/>
      <c r="B1704" s="221"/>
      <c r="C1704" s="221"/>
      <c r="D1704" s="212"/>
    </row>
    <row r="1705" spans="1:4" ht="20.25" customHeight="1" x14ac:dyDescent="0.3">
      <c r="A1705" s="221"/>
      <c r="B1705" s="221"/>
      <c r="C1705" s="221"/>
      <c r="D1705" s="212"/>
    </row>
    <row r="1706" spans="1:4" ht="20.25" customHeight="1" x14ac:dyDescent="0.3">
      <c r="A1706" s="221"/>
      <c r="B1706" s="221"/>
      <c r="C1706" s="221"/>
      <c r="D1706" s="212"/>
    </row>
    <row r="1707" spans="1:4" ht="20.25" customHeight="1" x14ac:dyDescent="0.3">
      <c r="A1707" s="221"/>
      <c r="B1707" s="221"/>
      <c r="C1707" s="221"/>
      <c r="D1707" s="212"/>
    </row>
    <row r="1708" spans="1:4" ht="20.25" customHeight="1" x14ac:dyDescent="0.3">
      <c r="A1708" s="221"/>
      <c r="B1708" s="221"/>
      <c r="C1708" s="221"/>
      <c r="D1708" s="212"/>
    </row>
    <row r="1709" spans="1:4" ht="20.25" customHeight="1" x14ac:dyDescent="0.3">
      <c r="A1709" s="221"/>
      <c r="B1709" s="221"/>
      <c r="C1709" s="221"/>
      <c r="D1709" s="212"/>
    </row>
    <row r="1710" spans="1:4" ht="20.25" customHeight="1" x14ac:dyDescent="0.3">
      <c r="A1710" s="221"/>
      <c r="B1710" s="221"/>
      <c r="C1710" s="221"/>
      <c r="D1710" s="212"/>
    </row>
    <row r="1711" spans="1:4" ht="20.25" customHeight="1" x14ac:dyDescent="0.3">
      <c r="A1711" s="221"/>
      <c r="B1711" s="221"/>
      <c r="C1711" s="221"/>
      <c r="D1711" s="212"/>
    </row>
    <row r="1712" spans="1:4" ht="20.25" customHeight="1" x14ac:dyDescent="0.3">
      <c r="A1712" s="221"/>
      <c r="B1712" s="221"/>
      <c r="C1712" s="221"/>
      <c r="D1712" s="212"/>
    </row>
    <row r="1713" spans="1:4" ht="20.25" customHeight="1" x14ac:dyDescent="0.3">
      <c r="A1713" s="221"/>
      <c r="B1713" s="221"/>
      <c r="C1713" s="221"/>
      <c r="D1713" s="212"/>
    </row>
    <row r="1714" spans="1:4" ht="20.25" customHeight="1" x14ac:dyDescent="0.3">
      <c r="A1714" s="221"/>
      <c r="B1714" s="221"/>
      <c r="C1714" s="221"/>
      <c r="D1714" s="212"/>
    </row>
    <row r="1715" spans="1:4" ht="20.25" customHeight="1" x14ac:dyDescent="0.3">
      <c r="A1715" s="221"/>
      <c r="B1715" s="221"/>
      <c r="C1715" s="221"/>
      <c r="D1715" s="212"/>
    </row>
    <row r="1716" spans="1:4" ht="20.25" customHeight="1" x14ac:dyDescent="0.3">
      <c r="A1716" s="221"/>
      <c r="B1716" s="221"/>
      <c r="C1716" s="221"/>
      <c r="D1716" s="212"/>
    </row>
    <row r="1717" spans="1:4" ht="20.25" customHeight="1" x14ac:dyDescent="0.3">
      <c r="A1717" s="221"/>
      <c r="B1717" s="221"/>
      <c r="C1717" s="221"/>
      <c r="D1717" s="212"/>
    </row>
    <row r="1718" spans="1:4" ht="20.25" customHeight="1" x14ac:dyDescent="0.3">
      <c r="A1718" s="221"/>
      <c r="B1718" s="221"/>
      <c r="C1718" s="221"/>
      <c r="D1718" s="212"/>
    </row>
    <row r="1719" spans="1:4" ht="20.25" customHeight="1" x14ac:dyDescent="0.3">
      <c r="A1719" s="221"/>
      <c r="B1719" s="221"/>
      <c r="C1719" s="221"/>
      <c r="D1719" s="212"/>
    </row>
    <row r="1720" spans="1:4" ht="20.25" customHeight="1" x14ac:dyDescent="0.3">
      <c r="A1720" s="221"/>
      <c r="B1720" s="221"/>
      <c r="C1720" s="221"/>
      <c r="D1720" s="212"/>
    </row>
    <row r="1721" spans="1:4" ht="20.25" customHeight="1" x14ac:dyDescent="0.3">
      <c r="A1721" s="221"/>
      <c r="B1721" s="221"/>
      <c r="C1721" s="221"/>
      <c r="D1721" s="212"/>
    </row>
    <row r="1722" spans="1:4" ht="20.25" customHeight="1" x14ac:dyDescent="0.3">
      <c r="A1722" s="221"/>
      <c r="B1722" s="221"/>
      <c r="C1722" s="221"/>
      <c r="D1722" s="212"/>
    </row>
    <row r="1723" spans="1:4" ht="20.25" customHeight="1" x14ac:dyDescent="0.3">
      <c r="A1723" s="221"/>
      <c r="B1723" s="221"/>
      <c r="C1723" s="221"/>
      <c r="D1723" s="212"/>
    </row>
    <row r="1724" spans="1:4" ht="20.25" customHeight="1" x14ac:dyDescent="0.3">
      <c r="A1724" s="221"/>
      <c r="B1724" s="221"/>
      <c r="C1724" s="221"/>
      <c r="D1724" s="212"/>
    </row>
    <row r="1725" spans="1:4" ht="20.25" customHeight="1" x14ac:dyDescent="0.3">
      <c r="A1725" s="221"/>
      <c r="B1725" s="221"/>
      <c r="C1725" s="221"/>
      <c r="D1725" s="212"/>
    </row>
    <row r="1726" spans="1:4" ht="20.25" customHeight="1" x14ac:dyDescent="0.3">
      <c r="A1726" s="221"/>
      <c r="B1726" s="221"/>
      <c r="C1726" s="221"/>
      <c r="D1726" s="212"/>
    </row>
    <row r="1727" spans="1:4" ht="20.25" customHeight="1" x14ac:dyDescent="0.3">
      <c r="A1727" s="221"/>
      <c r="B1727" s="221"/>
      <c r="C1727" s="221"/>
      <c r="D1727" s="212"/>
    </row>
    <row r="1728" spans="1:4" ht="20.25" customHeight="1" x14ac:dyDescent="0.3">
      <c r="A1728" s="221"/>
      <c r="B1728" s="221"/>
      <c r="C1728" s="221"/>
      <c r="D1728" s="212"/>
    </row>
    <row r="1729" spans="1:4" ht="20.25" customHeight="1" x14ac:dyDescent="0.3">
      <c r="A1729" s="221"/>
      <c r="B1729" s="221"/>
      <c r="C1729" s="221"/>
      <c r="D1729" s="212"/>
    </row>
    <row r="1730" spans="1:4" ht="20.25" customHeight="1" x14ac:dyDescent="0.3">
      <c r="A1730" s="221"/>
      <c r="B1730" s="221"/>
      <c r="C1730" s="221"/>
      <c r="D1730" s="212"/>
    </row>
    <row r="1731" spans="1:4" ht="20.25" customHeight="1" x14ac:dyDescent="0.3">
      <c r="A1731" s="221"/>
      <c r="B1731" s="221"/>
      <c r="C1731" s="221"/>
      <c r="D1731" s="212"/>
    </row>
    <row r="1732" spans="1:4" ht="20.25" customHeight="1" x14ac:dyDescent="0.3">
      <c r="A1732" s="221"/>
      <c r="B1732" s="221"/>
      <c r="C1732" s="221"/>
      <c r="D1732" s="212"/>
    </row>
    <row r="1733" spans="1:4" ht="20.25" customHeight="1" x14ac:dyDescent="0.3">
      <c r="A1733" s="221"/>
      <c r="B1733" s="221"/>
      <c r="C1733" s="221"/>
      <c r="D1733" s="212"/>
    </row>
    <row r="1734" spans="1:4" ht="20.25" customHeight="1" x14ac:dyDescent="0.3">
      <c r="A1734" s="221"/>
      <c r="B1734" s="221"/>
      <c r="C1734" s="221"/>
      <c r="D1734" s="212"/>
    </row>
    <row r="1735" spans="1:4" ht="20.25" customHeight="1" x14ac:dyDescent="0.3">
      <c r="A1735" s="221"/>
      <c r="B1735" s="221"/>
      <c r="C1735" s="221"/>
      <c r="D1735" s="212"/>
    </row>
    <row r="1736" spans="1:4" ht="20.25" customHeight="1" x14ac:dyDescent="0.3">
      <c r="A1736" s="221"/>
      <c r="B1736" s="221"/>
      <c r="C1736" s="221"/>
      <c r="D1736" s="212"/>
    </row>
    <row r="1737" spans="1:4" ht="20.25" customHeight="1" x14ac:dyDescent="0.3">
      <c r="A1737" s="221"/>
      <c r="B1737" s="221"/>
      <c r="C1737" s="221"/>
      <c r="D1737" s="212"/>
    </row>
    <row r="1738" spans="1:4" ht="20.25" customHeight="1" x14ac:dyDescent="0.3">
      <c r="A1738" s="221"/>
      <c r="B1738" s="221"/>
      <c r="C1738" s="221"/>
      <c r="D1738" s="212"/>
    </row>
    <row r="1739" spans="1:4" ht="20.25" customHeight="1" x14ac:dyDescent="0.3">
      <c r="A1739" s="221"/>
      <c r="B1739" s="221"/>
      <c r="C1739" s="221"/>
      <c r="D1739" s="212"/>
    </row>
    <row r="1740" spans="1:4" ht="20.25" customHeight="1" x14ac:dyDescent="0.3">
      <c r="A1740" s="221"/>
      <c r="B1740" s="221"/>
      <c r="C1740" s="221"/>
      <c r="D1740" s="212"/>
    </row>
    <row r="1741" spans="1:4" ht="20.25" customHeight="1" x14ac:dyDescent="0.3">
      <c r="A1741" s="221"/>
      <c r="B1741" s="221"/>
      <c r="C1741" s="221"/>
      <c r="D1741" s="212"/>
    </row>
    <row r="1742" spans="1:4" ht="20.25" customHeight="1" x14ac:dyDescent="0.3">
      <c r="A1742" s="221"/>
      <c r="B1742" s="221"/>
      <c r="C1742" s="221"/>
      <c r="D1742" s="212"/>
    </row>
    <row r="1743" spans="1:4" ht="20.25" customHeight="1" x14ac:dyDescent="0.3">
      <c r="A1743" s="221"/>
      <c r="B1743" s="221"/>
      <c r="C1743" s="221"/>
      <c r="D1743" s="212"/>
    </row>
    <row r="1744" spans="1:4" ht="20.25" customHeight="1" x14ac:dyDescent="0.3">
      <c r="A1744" s="221"/>
      <c r="B1744" s="221"/>
      <c r="C1744" s="221"/>
      <c r="D1744" s="212"/>
    </row>
    <row r="1745" spans="1:4" ht="20.25" customHeight="1" x14ac:dyDescent="0.3">
      <c r="A1745" s="221"/>
      <c r="B1745" s="221"/>
      <c r="C1745" s="221"/>
      <c r="D1745" s="212"/>
    </row>
    <row r="1746" spans="1:4" ht="20.25" customHeight="1" x14ac:dyDescent="0.3">
      <c r="A1746" s="221"/>
      <c r="B1746" s="221"/>
      <c r="C1746" s="221"/>
      <c r="D1746" s="212"/>
    </row>
    <row r="1747" spans="1:4" ht="20.25" customHeight="1" x14ac:dyDescent="0.3">
      <c r="A1747" s="221"/>
      <c r="B1747" s="221"/>
      <c r="C1747" s="221"/>
      <c r="D1747" s="212"/>
    </row>
    <row r="1748" spans="1:4" ht="20.25" customHeight="1" x14ac:dyDescent="0.3">
      <c r="A1748" s="221"/>
      <c r="B1748" s="221"/>
      <c r="C1748" s="221"/>
      <c r="D1748" s="212"/>
    </row>
    <row r="1749" spans="1:4" ht="20.25" customHeight="1" x14ac:dyDescent="0.3">
      <c r="A1749" s="221"/>
      <c r="B1749" s="221"/>
      <c r="C1749" s="221"/>
      <c r="D1749" s="212"/>
    </row>
    <row r="1750" spans="1:4" ht="20.25" customHeight="1" x14ac:dyDescent="0.3">
      <c r="A1750" s="221"/>
      <c r="B1750" s="221"/>
      <c r="C1750" s="221"/>
      <c r="D1750" s="212"/>
    </row>
    <row r="1751" spans="1:4" ht="20.25" customHeight="1" x14ac:dyDescent="0.3">
      <c r="A1751" s="221"/>
      <c r="B1751" s="221"/>
      <c r="C1751" s="221"/>
      <c r="D1751" s="212"/>
    </row>
    <row r="1752" spans="1:4" ht="20.25" customHeight="1" x14ac:dyDescent="0.3">
      <c r="A1752" s="221"/>
      <c r="B1752" s="221"/>
      <c r="C1752" s="221"/>
      <c r="D1752" s="212"/>
    </row>
    <row r="1753" spans="1:4" ht="20.25" customHeight="1" x14ac:dyDescent="0.3">
      <c r="A1753" s="221"/>
      <c r="B1753" s="221"/>
      <c r="C1753" s="221"/>
      <c r="D1753" s="212"/>
    </row>
    <row r="1754" spans="1:4" ht="20.25" customHeight="1" x14ac:dyDescent="0.3">
      <c r="A1754" s="221"/>
      <c r="B1754" s="221"/>
      <c r="C1754" s="221"/>
      <c r="D1754" s="212"/>
    </row>
    <row r="1755" spans="1:4" ht="20.25" customHeight="1" x14ac:dyDescent="0.3">
      <c r="A1755" s="221"/>
      <c r="B1755" s="221"/>
      <c r="C1755" s="221"/>
      <c r="D1755" s="212"/>
    </row>
    <row r="1756" spans="1:4" ht="20.25" customHeight="1" x14ac:dyDescent="0.3">
      <c r="A1756" s="221"/>
      <c r="B1756" s="221"/>
      <c r="C1756" s="221"/>
      <c r="D1756" s="212"/>
    </row>
    <row r="1757" spans="1:4" ht="20.25" customHeight="1" x14ac:dyDescent="0.3">
      <c r="A1757" s="221"/>
      <c r="B1757" s="221"/>
      <c r="C1757" s="221"/>
      <c r="D1757" s="212"/>
    </row>
    <row r="1758" spans="1:4" ht="20.25" customHeight="1" x14ac:dyDescent="0.3">
      <c r="A1758" s="221"/>
      <c r="B1758" s="221"/>
      <c r="C1758" s="221"/>
      <c r="D1758" s="212"/>
    </row>
    <row r="1759" spans="1:4" ht="20.25" customHeight="1" x14ac:dyDescent="0.3">
      <c r="A1759" s="221"/>
      <c r="B1759" s="221"/>
      <c r="C1759" s="221"/>
      <c r="D1759" s="212"/>
    </row>
    <row r="1760" spans="1:4" ht="20.25" customHeight="1" x14ac:dyDescent="0.3">
      <c r="A1760" s="221"/>
      <c r="B1760" s="221"/>
      <c r="C1760" s="221"/>
      <c r="D1760" s="212"/>
    </row>
    <row r="1761" spans="1:4" ht="20.25" customHeight="1" x14ac:dyDescent="0.3">
      <c r="A1761" s="221"/>
      <c r="B1761" s="221"/>
      <c r="C1761" s="221"/>
      <c r="D1761" s="212"/>
    </row>
    <row r="1762" spans="1:4" ht="20.25" customHeight="1" x14ac:dyDescent="0.3">
      <c r="A1762" s="221"/>
      <c r="B1762" s="221"/>
      <c r="C1762" s="221"/>
      <c r="D1762" s="212"/>
    </row>
    <row r="1763" spans="1:4" ht="20.25" customHeight="1" x14ac:dyDescent="0.3">
      <c r="A1763" s="221"/>
      <c r="B1763" s="221"/>
      <c r="C1763" s="221"/>
      <c r="D1763" s="212"/>
    </row>
    <row r="1764" spans="1:4" ht="20.25" customHeight="1" x14ac:dyDescent="0.3">
      <c r="A1764" s="221"/>
      <c r="B1764" s="221"/>
      <c r="C1764" s="221"/>
      <c r="D1764" s="212"/>
    </row>
    <row r="1765" spans="1:4" ht="20.25" customHeight="1" x14ac:dyDescent="0.3">
      <c r="A1765" s="221"/>
      <c r="B1765" s="221"/>
      <c r="C1765" s="221"/>
      <c r="D1765" s="212"/>
    </row>
    <row r="1766" spans="1:4" ht="20.25" customHeight="1" x14ac:dyDescent="0.3">
      <c r="A1766" s="221"/>
      <c r="B1766" s="221"/>
      <c r="C1766" s="221"/>
      <c r="D1766" s="212"/>
    </row>
    <row r="1767" spans="1:4" ht="20.25" customHeight="1" x14ac:dyDescent="0.3">
      <c r="A1767" s="221"/>
      <c r="B1767" s="221"/>
      <c r="C1767" s="221"/>
      <c r="D1767" s="212"/>
    </row>
    <row r="1768" spans="1:4" ht="20.25" customHeight="1" x14ac:dyDescent="0.3">
      <c r="A1768" s="221"/>
      <c r="B1768" s="221"/>
      <c r="C1768" s="221"/>
      <c r="D1768" s="212"/>
    </row>
    <row r="1769" spans="1:4" ht="20.25" customHeight="1" x14ac:dyDescent="0.3">
      <c r="A1769" s="221"/>
      <c r="B1769" s="221"/>
      <c r="C1769" s="221"/>
      <c r="D1769" s="212"/>
    </row>
    <row r="1770" spans="1:4" ht="20.25" customHeight="1" x14ac:dyDescent="0.3">
      <c r="A1770" s="221"/>
      <c r="B1770" s="221"/>
      <c r="C1770" s="221"/>
      <c r="D1770" s="212"/>
    </row>
    <row r="1771" spans="1:4" ht="20.25" customHeight="1" x14ac:dyDescent="0.3">
      <c r="A1771" s="221"/>
      <c r="B1771" s="221"/>
      <c r="C1771" s="221"/>
      <c r="D1771" s="212"/>
    </row>
    <row r="1772" spans="1:4" ht="20.25" customHeight="1" x14ac:dyDescent="0.3">
      <c r="A1772" s="221"/>
      <c r="B1772" s="221"/>
      <c r="C1772" s="221"/>
      <c r="D1772" s="212"/>
    </row>
    <row r="1773" spans="1:4" ht="20.25" customHeight="1" x14ac:dyDescent="0.3">
      <c r="A1773" s="221"/>
      <c r="B1773" s="221"/>
      <c r="C1773" s="221"/>
      <c r="D1773" s="212"/>
    </row>
    <row r="1774" spans="1:4" ht="20.25" customHeight="1" x14ac:dyDescent="0.3">
      <c r="A1774" s="221"/>
      <c r="B1774" s="221"/>
      <c r="C1774" s="221"/>
      <c r="D1774" s="212"/>
    </row>
    <row r="1775" spans="1:4" ht="20.25" customHeight="1" x14ac:dyDescent="0.3">
      <c r="A1775" s="221"/>
      <c r="B1775" s="221"/>
      <c r="C1775" s="221"/>
      <c r="D1775" s="212"/>
    </row>
    <row r="1776" spans="1:4" ht="20.25" customHeight="1" x14ac:dyDescent="0.3">
      <c r="A1776" s="221"/>
      <c r="B1776" s="221"/>
      <c r="C1776" s="221"/>
      <c r="D1776" s="212"/>
    </row>
    <row r="1777" spans="1:4" ht="20.25" customHeight="1" x14ac:dyDescent="0.3">
      <c r="A1777" s="221"/>
      <c r="B1777" s="221"/>
      <c r="C1777" s="221"/>
      <c r="D1777" s="212"/>
    </row>
    <row r="1778" spans="1:4" ht="20.25" customHeight="1" x14ac:dyDescent="0.3">
      <c r="A1778" s="221"/>
      <c r="B1778" s="221"/>
      <c r="C1778" s="221"/>
      <c r="D1778" s="212"/>
    </row>
    <row r="1779" spans="1:4" ht="20.25" customHeight="1" x14ac:dyDescent="0.3">
      <c r="A1779" s="221"/>
      <c r="B1779" s="221"/>
      <c r="C1779" s="221"/>
      <c r="D1779" s="212"/>
    </row>
    <row r="1780" spans="1:4" ht="20.25" customHeight="1" x14ac:dyDescent="0.3">
      <c r="A1780" s="221"/>
      <c r="B1780" s="221"/>
      <c r="C1780" s="221"/>
      <c r="D1780" s="212"/>
    </row>
    <row r="1781" spans="1:4" ht="20.25" customHeight="1" x14ac:dyDescent="0.3">
      <c r="A1781" s="221"/>
      <c r="B1781" s="221"/>
      <c r="C1781" s="221"/>
      <c r="D1781" s="212"/>
    </row>
    <row r="1782" spans="1:4" ht="20.25" customHeight="1" x14ac:dyDescent="0.3">
      <c r="A1782" s="221"/>
      <c r="B1782" s="221"/>
      <c r="C1782" s="221"/>
      <c r="D1782" s="212"/>
    </row>
    <row r="1783" spans="1:4" ht="20.25" customHeight="1" x14ac:dyDescent="0.3">
      <c r="A1783" s="221"/>
      <c r="B1783" s="221"/>
      <c r="C1783" s="221"/>
      <c r="D1783" s="212"/>
    </row>
    <row r="1784" spans="1:4" ht="20.25" customHeight="1" x14ac:dyDescent="0.3">
      <c r="A1784" s="221"/>
      <c r="B1784" s="221"/>
      <c r="C1784" s="221"/>
      <c r="D1784" s="212"/>
    </row>
    <row r="1785" spans="1:4" ht="20.25" customHeight="1" x14ac:dyDescent="0.3">
      <c r="A1785" s="221"/>
      <c r="B1785" s="221"/>
      <c r="C1785" s="221"/>
      <c r="D1785" s="212"/>
    </row>
    <row r="1786" spans="1:4" ht="20.25" customHeight="1" x14ac:dyDescent="0.3">
      <c r="A1786" s="221"/>
      <c r="B1786" s="221"/>
      <c r="C1786" s="221"/>
      <c r="D1786" s="212"/>
    </row>
    <row r="1787" spans="1:4" ht="20.25" customHeight="1" x14ac:dyDescent="0.3">
      <c r="A1787" s="221"/>
      <c r="B1787" s="221"/>
      <c r="C1787" s="221"/>
      <c r="D1787" s="212"/>
    </row>
    <row r="1788" spans="1:4" ht="20.25" customHeight="1" x14ac:dyDescent="0.3">
      <c r="A1788" s="221"/>
      <c r="B1788" s="221"/>
      <c r="C1788" s="221"/>
      <c r="D1788" s="212"/>
    </row>
    <row r="1789" spans="1:4" ht="20.25" customHeight="1" x14ac:dyDescent="0.3">
      <c r="A1789" s="221"/>
      <c r="B1789" s="221"/>
      <c r="C1789" s="221"/>
      <c r="D1789" s="212"/>
    </row>
    <row r="1790" spans="1:4" ht="20.25" customHeight="1" x14ac:dyDescent="0.3">
      <c r="A1790" s="221"/>
      <c r="B1790" s="221"/>
      <c r="C1790" s="221"/>
      <c r="D1790" s="212"/>
    </row>
    <row r="1791" spans="1:4" ht="20.25" customHeight="1" x14ac:dyDescent="0.3">
      <c r="A1791" s="221"/>
      <c r="B1791" s="221"/>
      <c r="C1791" s="221"/>
      <c r="D1791" s="212"/>
    </row>
    <row r="1792" spans="1:4" ht="20.25" customHeight="1" x14ac:dyDescent="0.3">
      <c r="A1792" s="221"/>
      <c r="B1792" s="221"/>
      <c r="C1792" s="221"/>
      <c r="D1792" s="212"/>
    </row>
    <row r="1793" spans="1:4" ht="20.25" customHeight="1" x14ac:dyDescent="0.3">
      <c r="A1793" s="221"/>
      <c r="B1793" s="221"/>
      <c r="C1793" s="221"/>
      <c r="D1793" s="212"/>
    </row>
    <row r="1794" spans="1:4" ht="20.25" customHeight="1" x14ac:dyDescent="0.3">
      <c r="A1794" s="221"/>
      <c r="B1794" s="221"/>
      <c r="C1794" s="221"/>
      <c r="D1794" s="212"/>
    </row>
    <row r="1795" spans="1:4" ht="20.25" customHeight="1" x14ac:dyDescent="0.3">
      <c r="A1795" s="221"/>
      <c r="B1795" s="221"/>
      <c r="C1795" s="221"/>
      <c r="D1795" s="212"/>
    </row>
    <row r="1796" spans="1:4" ht="20.25" customHeight="1" x14ac:dyDescent="0.3">
      <c r="A1796" s="221"/>
      <c r="B1796" s="221"/>
      <c r="C1796" s="221"/>
      <c r="D1796" s="212"/>
    </row>
    <row r="1797" spans="1:4" ht="20.25" customHeight="1" x14ac:dyDescent="0.3">
      <c r="A1797" s="221"/>
      <c r="B1797" s="221"/>
      <c r="C1797" s="221"/>
      <c r="D1797" s="212"/>
    </row>
    <row r="1798" spans="1:4" ht="20.25" customHeight="1" x14ac:dyDescent="0.3">
      <c r="A1798" s="221"/>
      <c r="B1798" s="221"/>
      <c r="C1798" s="221"/>
      <c r="D1798" s="212"/>
    </row>
    <row r="1799" spans="1:4" ht="20.25" customHeight="1" x14ac:dyDescent="0.3">
      <c r="A1799" s="221"/>
      <c r="B1799" s="221"/>
      <c r="C1799" s="221"/>
      <c r="D1799" s="212"/>
    </row>
    <row r="1800" spans="1:4" ht="20.25" customHeight="1" x14ac:dyDescent="0.3">
      <c r="A1800" s="221"/>
      <c r="B1800" s="221"/>
      <c r="C1800" s="221"/>
      <c r="D1800" s="212"/>
    </row>
    <row r="1801" spans="1:4" ht="20.25" customHeight="1" x14ac:dyDescent="0.3">
      <c r="A1801" s="221"/>
      <c r="B1801" s="221"/>
      <c r="C1801" s="221"/>
      <c r="D1801" s="212"/>
    </row>
    <row r="1802" spans="1:4" ht="20.25" customHeight="1" x14ac:dyDescent="0.3">
      <c r="A1802" s="221"/>
      <c r="B1802" s="221"/>
      <c r="C1802" s="221"/>
      <c r="D1802" s="212"/>
    </row>
    <row r="1803" spans="1:4" ht="20.25" customHeight="1" x14ac:dyDescent="0.3">
      <c r="A1803" s="221"/>
      <c r="B1803" s="221"/>
      <c r="C1803" s="221"/>
      <c r="D1803" s="212"/>
    </row>
    <row r="1804" spans="1:4" ht="20.25" customHeight="1" x14ac:dyDescent="0.3">
      <c r="A1804" s="221"/>
      <c r="B1804" s="221"/>
      <c r="C1804" s="221"/>
      <c r="D1804" s="212"/>
    </row>
    <row r="1805" spans="1:4" ht="20.25" customHeight="1" x14ac:dyDescent="0.3">
      <c r="A1805" s="221"/>
      <c r="B1805" s="221"/>
      <c r="C1805" s="221"/>
      <c r="D1805" s="212"/>
    </row>
    <row r="1806" spans="1:4" ht="20.25" customHeight="1" x14ac:dyDescent="0.3">
      <c r="A1806" s="221"/>
      <c r="B1806" s="221"/>
      <c r="C1806" s="221"/>
      <c r="D1806" s="212"/>
    </row>
    <row r="1807" spans="1:4" ht="20.25" customHeight="1" x14ac:dyDescent="0.3">
      <c r="A1807" s="221"/>
      <c r="B1807" s="221"/>
      <c r="C1807" s="221"/>
      <c r="D1807" s="212"/>
    </row>
    <row r="1808" spans="1:4" ht="20.25" customHeight="1" x14ac:dyDescent="0.3">
      <c r="A1808" s="221"/>
      <c r="B1808" s="221"/>
      <c r="C1808" s="221"/>
      <c r="D1808" s="212"/>
    </row>
    <row r="1809" spans="1:4" ht="20.25" customHeight="1" x14ac:dyDescent="0.3">
      <c r="A1809" s="221"/>
      <c r="B1809" s="221"/>
      <c r="C1809" s="221"/>
      <c r="D1809" s="212"/>
    </row>
    <row r="1810" spans="1:4" ht="20.25" customHeight="1" x14ac:dyDescent="0.3">
      <c r="A1810" s="221"/>
      <c r="B1810" s="221"/>
      <c r="C1810" s="221"/>
      <c r="D1810" s="212"/>
    </row>
    <row r="1811" spans="1:4" ht="20.25" customHeight="1" x14ac:dyDescent="0.3">
      <c r="A1811" s="221"/>
      <c r="B1811" s="221"/>
      <c r="C1811" s="221"/>
      <c r="D1811" s="212"/>
    </row>
    <row r="1812" spans="1:4" ht="20.25" customHeight="1" x14ac:dyDescent="0.3">
      <c r="A1812" s="221"/>
      <c r="B1812" s="221"/>
      <c r="C1812" s="221"/>
      <c r="D1812" s="212"/>
    </row>
    <row r="1813" spans="1:4" ht="20.25" customHeight="1" x14ac:dyDescent="0.3">
      <c r="A1813" s="221"/>
      <c r="B1813" s="221"/>
      <c r="C1813" s="221"/>
      <c r="D1813" s="212"/>
    </row>
    <row r="1814" spans="1:4" ht="20.25" customHeight="1" x14ac:dyDescent="0.3">
      <c r="A1814" s="221"/>
      <c r="B1814" s="221"/>
      <c r="C1814" s="221"/>
      <c r="D1814" s="212"/>
    </row>
    <row r="1815" spans="1:4" ht="20.25" customHeight="1" x14ac:dyDescent="0.3">
      <c r="A1815" s="221"/>
      <c r="B1815" s="221"/>
      <c r="C1815" s="221"/>
      <c r="D1815" s="212"/>
    </row>
    <row r="1816" spans="1:4" ht="20.25" customHeight="1" x14ac:dyDescent="0.3">
      <c r="A1816" s="221"/>
      <c r="B1816" s="221"/>
      <c r="C1816" s="221"/>
      <c r="D1816" s="212"/>
    </row>
    <row r="1817" spans="1:4" ht="20.25" customHeight="1" x14ac:dyDescent="0.3">
      <c r="A1817" s="221"/>
      <c r="B1817" s="221"/>
      <c r="C1817" s="221"/>
      <c r="D1817" s="212"/>
    </row>
    <row r="1818" spans="1:4" ht="20.25" customHeight="1" x14ac:dyDescent="0.3">
      <c r="A1818" s="221"/>
      <c r="B1818" s="221"/>
      <c r="C1818" s="221"/>
      <c r="D1818" s="212"/>
    </row>
    <row r="1819" spans="1:4" ht="20.25" customHeight="1" x14ac:dyDescent="0.3">
      <c r="A1819" s="221"/>
      <c r="B1819" s="221"/>
      <c r="C1819" s="221"/>
      <c r="D1819" s="212"/>
    </row>
    <row r="1820" spans="1:4" ht="20.25" customHeight="1" x14ac:dyDescent="0.3">
      <c r="A1820" s="221"/>
      <c r="B1820" s="221"/>
      <c r="C1820" s="221"/>
      <c r="D1820" s="212"/>
    </row>
    <row r="1821" spans="1:4" ht="20.25" customHeight="1" x14ac:dyDescent="0.3">
      <c r="A1821" s="221"/>
      <c r="B1821" s="221"/>
      <c r="C1821" s="221"/>
      <c r="D1821" s="212"/>
    </row>
    <row r="1822" spans="1:4" ht="20.25" customHeight="1" x14ac:dyDescent="0.3">
      <c r="A1822" s="221"/>
      <c r="B1822" s="221"/>
      <c r="C1822" s="221"/>
      <c r="D1822" s="212"/>
    </row>
    <row r="1823" spans="1:4" ht="20.25" customHeight="1" x14ac:dyDescent="0.3">
      <c r="A1823" s="221"/>
      <c r="B1823" s="221"/>
      <c r="C1823" s="221"/>
      <c r="D1823" s="212"/>
    </row>
    <row r="1824" spans="1:4" ht="20.25" customHeight="1" x14ac:dyDescent="0.3">
      <c r="A1824" s="221"/>
      <c r="B1824" s="221"/>
      <c r="C1824" s="221"/>
      <c r="D1824" s="212"/>
    </row>
    <row r="1825" spans="1:4" ht="20.25" customHeight="1" x14ac:dyDescent="0.3">
      <c r="A1825" s="221"/>
      <c r="B1825" s="221"/>
      <c r="C1825" s="221"/>
      <c r="D1825" s="212"/>
    </row>
    <row r="1826" spans="1:4" ht="20.25" customHeight="1" x14ac:dyDescent="0.3">
      <c r="A1826" s="221"/>
      <c r="B1826" s="221"/>
      <c r="C1826" s="221"/>
      <c r="D1826" s="212"/>
    </row>
    <row r="1827" spans="1:4" ht="20.25" customHeight="1" x14ac:dyDescent="0.3">
      <c r="A1827" s="221"/>
      <c r="B1827" s="221"/>
      <c r="C1827" s="221"/>
      <c r="D1827" s="212"/>
    </row>
    <row r="1828" spans="1:4" ht="20.25" customHeight="1" x14ac:dyDescent="0.3">
      <c r="A1828" s="221"/>
      <c r="B1828" s="221"/>
      <c r="C1828" s="221"/>
      <c r="D1828" s="212"/>
    </row>
    <row r="1829" spans="1:4" ht="20.25" customHeight="1" x14ac:dyDescent="0.3">
      <c r="A1829" s="221"/>
      <c r="B1829" s="221"/>
      <c r="C1829" s="221"/>
      <c r="D1829" s="212"/>
    </row>
    <row r="1830" spans="1:4" ht="20.25" customHeight="1" x14ac:dyDescent="0.3">
      <c r="A1830" s="221"/>
      <c r="B1830" s="221"/>
      <c r="C1830" s="221"/>
      <c r="D1830" s="212"/>
    </row>
    <row r="1831" spans="1:4" ht="20.25" customHeight="1" x14ac:dyDescent="0.3">
      <c r="A1831" s="221"/>
      <c r="B1831" s="221"/>
      <c r="C1831" s="221"/>
      <c r="D1831" s="212"/>
    </row>
    <row r="1832" spans="1:4" ht="20.25" customHeight="1" x14ac:dyDescent="0.3">
      <c r="A1832" s="221"/>
      <c r="B1832" s="221"/>
      <c r="C1832" s="221"/>
      <c r="D1832" s="212"/>
    </row>
    <row r="1833" spans="1:4" ht="20.25" customHeight="1" x14ac:dyDescent="0.3">
      <c r="A1833" s="221"/>
      <c r="B1833" s="221"/>
      <c r="C1833" s="221"/>
      <c r="D1833" s="212"/>
    </row>
    <row r="1834" spans="1:4" ht="20.25" customHeight="1" x14ac:dyDescent="0.3">
      <c r="A1834" s="221"/>
      <c r="B1834" s="221"/>
      <c r="C1834" s="221"/>
      <c r="D1834" s="212"/>
    </row>
    <row r="1835" spans="1:4" ht="20.25" customHeight="1" x14ac:dyDescent="0.3">
      <c r="A1835" s="221"/>
      <c r="B1835" s="221"/>
      <c r="C1835" s="221"/>
      <c r="D1835" s="212"/>
    </row>
    <row r="1836" spans="1:4" ht="20.25" customHeight="1" x14ac:dyDescent="0.3">
      <c r="A1836" s="221"/>
      <c r="B1836" s="221"/>
      <c r="C1836" s="221"/>
      <c r="D1836" s="212"/>
    </row>
    <row r="1837" spans="1:4" ht="20.25" customHeight="1" x14ac:dyDescent="0.3">
      <c r="A1837" s="221"/>
      <c r="B1837" s="221"/>
      <c r="C1837" s="221"/>
      <c r="D1837" s="212"/>
    </row>
    <row r="1838" spans="1:4" ht="20.25" customHeight="1" x14ac:dyDescent="0.3">
      <c r="A1838" s="221"/>
      <c r="B1838" s="221"/>
      <c r="C1838" s="221"/>
      <c r="D1838" s="212"/>
    </row>
    <row r="1839" spans="1:4" ht="20.25" customHeight="1" x14ac:dyDescent="0.3">
      <c r="A1839" s="221"/>
      <c r="B1839" s="221"/>
      <c r="C1839" s="221"/>
      <c r="D1839" s="212"/>
    </row>
    <row r="1840" spans="1:4" ht="20.25" customHeight="1" x14ac:dyDescent="0.3">
      <c r="A1840" s="221"/>
      <c r="B1840" s="221"/>
      <c r="C1840" s="221"/>
      <c r="D1840" s="212"/>
    </row>
    <row r="1841" spans="1:4" ht="20.25" customHeight="1" x14ac:dyDescent="0.3">
      <c r="A1841" s="221"/>
      <c r="B1841" s="221"/>
      <c r="C1841" s="221"/>
      <c r="D1841" s="212"/>
    </row>
    <row r="1842" spans="1:4" ht="20.25" customHeight="1" x14ac:dyDescent="0.3">
      <c r="A1842" s="221"/>
      <c r="B1842" s="221"/>
      <c r="C1842" s="221"/>
      <c r="D1842" s="212"/>
    </row>
    <row r="1843" spans="1:4" ht="20.25" customHeight="1" x14ac:dyDescent="0.3">
      <c r="A1843" s="221"/>
      <c r="B1843" s="221"/>
      <c r="C1843" s="221"/>
      <c r="D1843" s="212"/>
    </row>
    <row r="1844" spans="1:4" ht="20.25" customHeight="1" x14ac:dyDescent="0.3">
      <c r="A1844" s="221"/>
      <c r="B1844" s="221"/>
      <c r="C1844" s="221"/>
      <c r="D1844" s="212"/>
    </row>
    <row r="1845" spans="1:4" ht="20.25" customHeight="1" x14ac:dyDescent="0.3">
      <c r="A1845" s="221"/>
      <c r="B1845" s="221"/>
      <c r="C1845" s="221"/>
      <c r="D1845" s="212"/>
    </row>
    <row r="1846" spans="1:4" ht="20.25" customHeight="1" x14ac:dyDescent="0.3">
      <c r="A1846" s="221"/>
      <c r="B1846" s="221"/>
      <c r="C1846" s="221"/>
      <c r="D1846" s="212"/>
    </row>
    <row r="1847" spans="1:4" ht="20.25" customHeight="1" x14ac:dyDescent="0.3">
      <c r="A1847" s="221"/>
      <c r="B1847" s="221"/>
      <c r="C1847" s="221"/>
      <c r="D1847" s="212"/>
    </row>
    <row r="1848" spans="1:4" ht="20.25" customHeight="1" x14ac:dyDescent="0.3">
      <c r="A1848" s="221"/>
      <c r="B1848" s="221"/>
      <c r="C1848" s="221"/>
      <c r="D1848" s="212"/>
    </row>
    <row r="1849" spans="1:4" ht="20.25" customHeight="1" x14ac:dyDescent="0.3">
      <c r="A1849" s="221"/>
      <c r="B1849" s="221"/>
      <c r="C1849" s="221"/>
      <c r="D1849" s="212"/>
    </row>
    <row r="1850" spans="1:4" ht="20.25" customHeight="1" x14ac:dyDescent="0.3">
      <c r="A1850" s="221"/>
      <c r="B1850" s="221"/>
      <c r="C1850" s="221"/>
      <c r="D1850" s="212"/>
    </row>
    <row r="1851" spans="1:4" ht="20.25" customHeight="1" x14ac:dyDescent="0.3">
      <c r="A1851" s="221"/>
      <c r="B1851" s="221"/>
      <c r="C1851" s="221"/>
      <c r="D1851" s="212"/>
    </row>
    <row r="1852" spans="1:4" ht="20.25" customHeight="1" x14ac:dyDescent="0.3">
      <c r="A1852" s="221"/>
      <c r="B1852" s="221"/>
      <c r="C1852" s="221"/>
      <c r="D1852" s="212"/>
    </row>
    <row r="1853" spans="1:4" ht="20.25" customHeight="1" x14ac:dyDescent="0.3">
      <c r="A1853" s="221"/>
      <c r="B1853" s="221"/>
      <c r="C1853" s="221"/>
      <c r="D1853" s="212"/>
    </row>
    <row r="1854" spans="1:4" ht="20.25" customHeight="1" x14ac:dyDescent="0.3">
      <c r="A1854" s="221"/>
      <c r="B1854" s="221"/>
      <c r="C1854" s="221"/>
      <c r="D1854" s="212"/>
    </row>
    <row r="1855" spans="1:4" ht="20.25" customHeight="1" x14ac:dyDescent="0.3">
      <c r="A1855" s="221"/>
      <c r="B1855" s="221"/>
      <c r="C1855" s="221"/>
      <c r="D1855" s="212"/>
    </row>
    <row r="1856" spans="1:4" ht="20.25" customHeight="1" x14ac:dyDescent="0.3">
      <c r="A1856" s="221"/>
      <c r="B1856" s="221"/>
      <c r="C1856" s="221"/>
      <c r="D1856" s="212"/>
    </row>
    <row r="1857" spans="1:4" ht="20.25" customHeight="1" x14ac:dyDescent="0.3">
      <c r="A1857" s="221"/>
      <c r="B1857" s="221"/>
      <c r="C1857" s="221"/>
      <c r="D1857" s="212"/>
    </row>
    <row r="1858" spans="1:4" ht="20.25" customHeight="1" x14ac:dyDescent="0.3">
      <c r="A1858" s="221"/>
      <c r="B1858" s="221"/>
      <c r="C1858" s="221"/>
      <c r="D1858" s="212"/>
    </row>
    <row r="1859" spans="1:4" ht="20.25" customHeight="1" x14ac:dyDescent="0.3">
      <c r="A1859" s="221"/>
      <c r="B1859" s="221"/>
      <c r="C1859" s="221"/>
      <c r="D1859" s="212"/>
    </row>
    <row r="1860" spans="1:4" ht="20.25" customHeight="1" x14ac:dyDescent="0.3">
      <c r="A1860" s="221"/>
      <c r="B1860" s="221"/>
      <c r="C1860" s="221"/>
      <c r="D1860" s="212"/>
    </row>
    <row r="1861" spans="1:4" ht="20.25" customHeight="1" x14ac:dyDescent="0.3">
      <c r="A1861" s="221"/>
      <c r="B1861" s="221"/>
      <c r="C1861" s="221"/>
      <c r="D1861" s="212"/>
    </row>
    <row r="1862" spans="1:4" ht="20.25" customHeight="1" x14ac:dyDescent="0.3">
      <c r="A1862" s="221"/>
      <c r="B1862" s="221"/>
      <c r="C1862" s="221"/>
      <c r="D1862" s="212"/>
    </row>
    <row r="1863" spans="1:4" ht="20.25" customHeight="1" x14ac:dyDescent="0.3">
      <c r="A1863" s="221"/>
      <c r="B1863" s="221"/>
      <c r="C1863" s="221"/>
      <c r="D1863" s="212"/>
    </row>
    <row r="1864" spans="1:4" ht="20.25" customHeight="1" x14ac:dyDescent="0.3">
      <c r="A1864" s="221"/>
      <c r="B1864" s="221"/>
      <c r="C1864" s="221"/>
      <c r="D1864" s="212"/>
    </row>
    <row r="1865" spans="1:4" ht="20.25" customHeight="1" x14ac:dyDescent="0.3">
      <c r="A1865" s="221"/>
      <c r="B1865" s="221"/>
      <c r="C1865" s="221"/>
      <c r="D1865" s="212"/>
    </row>
    <row r="1866" spans="1:4" ht="20.25" customHeight="1" x14ac:dyDescent="0.3">
      <c r="A1866" s="221"/>
      <c r="B1866" s="221"/>
      <c r="C1866" s="221"/>
      <c r="D1866" s="212"/>
    </row>
    <row r="1867" spans="1:4" ht="20.25" customHeight="1" x14ac:dyDescent="0.3">
      <c r="A1867" s="221"/>
      <c r="B1867" s="221"/>
      <c r="C1867" s="221"/>
      <c r="D1867" s="212"/>
    </row>
    <row r="1868" spans="1:4" ht="20.25" customHeight="1" x14ac:dyDescent="0.3">
      <c r="A1868" s="221"/>
      <c r="B1868" s="221"/>
      <c r="C1868" s="221"/>
      <c r="D1868" s="212"/>
    </row>
    <row r="1869" spans="1:4" ht="20.25" customHeight="1" x14ac:dyDescent="0.3">
      <c r="A1869" s="221"/>
      <c r="B1869" s="221"/>
      <c r="C1869" s="221"/>
      <c r="D1869" s="212"/>
    </row>
    <row r="1870" spans="1:4" ht="20.25" customHeight="1" x14ac:dyDescent="0.3">
      <c r="A1870" s="221"/>
      <c r="B1870" s="221"/>
      <c r="C1870" s="221"/>
      <c r="D1870" s="212"/>
    </row>
    <row r="1871" spans="1:4" ht="20.25" customHeight="1" x14ac:dyDescent="0.3">
      <c r="A1871" s="221"/>
      <c r="B1871" s="221"/>
      <c r="C1871" s="221"/>
      <c r="D1871" s="212"/>
    </row>
    <row r="1872" spans="1:4" ht="20.25" customHeight="1" x14ac:dyDescent="0.3">
      <c r="A1872" s="221"/>
      <c r="B1872" s="221"/>
      <c r="C1872" s="221"/>
      <c r="D1872" s="212"/>
    </row>
    <row r="1873" spans="1:4" ht="20.25" customHeight="1" x14ac:dyDescent="0.3">
      <c r="A1873" s="221"/>
      <c r="B1873" s="221"/>
      <c r="C1873" s="221"/>
      <c r="D1873" s="212"/>
    </row>
    <row r="1874" spans="1:4" ht="20.25" customHeight="1" x14ac:dyDescent="0.3">
      <c r="A1874" s="221"/>
      <c r="B1874" s="221"/>
      <c r="C1874" s="221"/>
      <c r="D1874" s="212"/>
    </row>
    <row r="1875" spans="1:4" ht="20.25" customHeight="1" x14ac:dyDescent="0.3">
      <c r="A1875" s="221"/>
      <c r="B1875" s="221"/>
      <c r="C1875" s="221"/>
      <c r="D1875" s="212"/>
    </row>
    <row r="1876" spans="1:4" ht="20.25" customHeight="1" x14ac:dyDescent="0.3">
      <c r="A1876" s="221"/>
      <c r="B1876" s="221"/>
      <c r="C1876" s="221"/>
      <c r="D1876" s="212"/>
    </row>
    <row r="1877" spans="1:4" ht="20.25" customHeight="1" x14ac:dyDescent="0.3">
      <c r="A1877" s="221"/>
      <c r="B1877" s="221"/>
      <c r="C1877" s="221"/>
      <c r="D1877" s="212"/>
    </row>
    <row r="1878" spans="1:4" ht="20.25" customHeight="1" x14ac:dyDescent="0.3">
      <c r="A1878" s="221"/>
      <c r="B1878" s="221"/>
      <c r="C1878" s="221"/>
      <c r="D1878" s="212"/>
    </row>
    <row r="1879" spans="1:4" ht="20.25" customHeight="1" x14ac:dyDescent="0.3">
      <c r="A1879" s="221"/>
      <c r="B1879" s="221"/>
      <c r="C1879" s="221"/>
      <c r="D1879" s="212"/>
    </row>
    <row r="1880" spans="1:4" ht="20.25" customHeight="1" x14ac:dyDescent="0.3">
      <c r="A1880" s="221"/>
      <c r="B1880" s="221"/>
      <c r="C1880" s="221"/>
      <c r="D1880" s="212"/>
    </row>
    <row r="1881" spans="1:4" ht="20.25" customHeight="1" x14ac:dyDescent="0.3">
      <c r="A1881" s="221"/>
      <c r="B1881" s="221"/>
      <c r="C1881" s="221"/>
      <c r="D1881" s="212"/>
    </row>
    <row r="1882" spans="1:4" ht="20.25" customHeight="1" x14ac:dyDescent="0.3">
      <c r="A1882" s="221"/>
      <c r="B1882" s="221"/>
      <c r="C1882" s="221"/>
      <c r="D1882" s="212"/>
    </row>
    <row r="1883" spans="1:4" ht="20.25" customHeight="1" x14ac:dyDescent="0.3">
      <c r="A1883" s="221"/>
      <c r="B1883" s="221"/>
      <c r="C1883" s="221"/>
      <c r="D1883" s="212"/>
    </row>
    <row r="1884" spans="1:4" ht="20.25" customHeight="1" x14ac:dyDescent="0.3">
      <c r="A1884" s="221"/>
      <c r="B1884" s="221"/>
      <c r="C1884" s="221"/>
      <c r="D1884" s="212"/>
    </row>
    <row r="1885" spans="1:4" ht="20.25" customHeight="1" x14ac:dyDescent="0.3">
      <c r="A1885" s="221"/>
      <c r="B1885" s="221"/>
      <c r="C1885" s="221"/>
      <c r="D1885" s="212"/>
    </row>
    <row r="1886" spans="1:4" ht="20.25" customHeight="1" x14ac:dyDescent="0.3">
      <c r="A1886" s="221"/>
      <c r="B1886" s="221"/>
      <c r="C1886" s="221"/>
      <c r="D1886" s="212"/>
    </row>
    <row r="1887" spans="1:4" ht="20.25" customHeight="1" x14ac:dyDescent="0.3">
      <c r="A1887" s="221"/>
      <c r="B1887" s="221"/>
      <c r="C1887" s="221"/>
      <c r="D1887" s="212"/>
    </row>
    <row r="1888" spans="1:4" ht="20.25" customHeight="1" x14ac:dyDescent="0.3">
      <c r="A1888" s="221"/>
      <c r="B1888" s="221"/>
      <c r="C1888" s="221"/>
      <c r="D1888" s="212"/>
    </row>
    <row r="1889" spans="1:4" ht="20.25" customHeight="1" x14ac:dyDescent="0.3">
      <c r="A1889" s="221"/>
      <c r="B1889" s="221"/>
      <c r="C1889" s="221"/>
      <c r="D1889" s="212"/>
    </row>
    <row r="1890" spans="1:4" ht="20.25" customHeight="1" x14ac:dyDescent="0.3">
      <c r="A1890" s="221"/>
      <c r="B1890" s="221"/>
      <c r="C1890" s="221"/>
      <c r="D1890" s="212"/>
    </row>
    <row r="1891" spans="1:4" ht="20.25" customHeight="1" x14ac:dyDescent="0.3">
      <c r="A1891" s="221"/>
      <c r="B1891" s="221"/>
      <c r="C1891" s="221"/>
      <c r="D1891" s="212"/>
    </row>
    <row r="1892" spans="1:4" ht="20.25" customHeight="1" x14ac:dyDescent="0.3">
      <c r="A1892" s="221"/>
      <c r="B1892" s="221"/>
      <c r="C1892" s="221"/>
      <c r="D1892" s="212"/>
    </row>
    <row r="1893" spans="1:4" ht="20.25" customHeight="1" x14ac:dyDescent="0.3">
      <c r="A1893" s="221"/>
      <c r="B1893" s="221"/>
      <c r="C1893" s="221"/>
      <c r="D1893" s="212"/>
    </row>
    <row r="1894" spans="1:4" ht="20.25" customHeight="1" x14ac:dyDescent="0.3">
      <c r="A1894" s="221"/>
      <c r="B1894" s="221"/>
      <c r="C1894" s="221"/>
      <c r="D1894" s="212"/>
    </row>
    <row r="1895" spans="1:4" ht="20.25" customHeight="1" x14ac:dyDescent="0.3">
      <c r="A1895" s="221"/>
      <c r="B1895" s="221"/>
      <c r="C1895" s="221"/>
      <c r="D1895" s="212"/>
    </row>
    <row r="1896" spans="1:4" ht="20.25" customHeight="1" x14ac:dyDescent="0.3">
      <c r="A1896" s="221"/>
      <c r="B1896" s="221"/>
      <c r="C1896" s="221"/>
      <c r="D1896" s="212"/>
    </row>
    <row r="1897" spans="1:4" ht="20.25" customHeight="1" x14ac:dyDescent="0.3">
      <c r="A1897" s="221"/>
      <c r="B1897" s="221"/>
      <c r="C1897" s="221"/>
      <c r="D1897" s="212"/>
    </row>
    <row r="1898" spans="1:4" ht="20.25" customHeight="1" x14ac:dyDescent="0.3">
      <c r="A1898" s="221"/>
      <c r="B1898" s="221"/>
      <c r="C1898" s="221"/>
      <c r="D1898" s="212"/>
    </row>
    <row r="1899" spans="1:4" ht="20.25" customHeight="1" x14ac:dyDescent="0.3">
      <c r="A1899" s="221"/>
      <c r="B1899" s="221"/>
      <c r="C1899" s="221"/>
      <c r="D1899" s="212"/>
    </row>
    <row r="1900" spans="1:4" ht="20.25" customHeight="1" x14ac:dyDescent="0.3">
      <c r="A1900" s="221"/>
      <c r="B1900" s="221"/>
      <c r="C1900" s="221"/>
      <c r="D1900" s="212"/>
    </row>
    <row r="1901" spans="1:4" ht="20.25" customHeight="1" x14ac:dyDescent="0.3">
      <c r="A1901" s="221"/>
      <c r="B1901" s="221"/>
      <c r="C1901" s="221"/>
      <c r="D1901" s="212"/>
    </row>
    <row r="1902" spans="1:4" ht="20.25" customHeight="1" x14ac:dyDescent="0.3">
      <c r="A1902" s="221"/>
      <c r="B1902" s="221"/>
      <c r="C1902" s="221"/>
      <c r="D1902" s="212"/>
    </row>
    <row r="1903" spans="1:4" ht="20.25" customHeight="1" x14ac:dyDescent="0.3">
      <c r="A1903" s="221"/>
      <c r="B1903" s="221"/>
      <c r="C1903" s="221"/>
      <c r="D1903" s="212"/>
    </row>
    <row r="1904" spans="1:4" ht="20.25" customHeight="1" x14ac:dyDescent="0.3">
      <c r="A1904" s="221"/>
      <c r="B1904" s="221"/>
      <c r="C1904" s="221"/>
      <c r="D1904" s="212"/>
    </row>
    <row r="1905" spans="1:4" ht="20.25" customHeight="1" x14ac:dyDescent="0.3">
      <c r="A1905" s="221"/>
      <c r="B1905" s="221"/>
      <c r="C1905" s="221"/>
      <c r="D1905" s="212"/>
    </row>
    <row r="1906" spans="1:4" ht="20.25" customHeight="1" x14ac:dyDescent="0.3">
      <c r="A1906" s="221"/>
      <c r="B1906" s="221"/>
      <c r="C1906" s="221"/>
      <c r="D1906" s="212"/>
    </row>
    <row r="1907" spans="1:4" ht="20.25" customHeight="1" x14ac:dyDescent="0.3">
      <c r="A1907" s="221"/>
      <c r="B1907" s="221"/>
      <c r="C1907" s="221"/>
      <c r="D1907" s="212"/>
    </row>
    <row r="1908" spans="1:4" ht="20.25" customHeight="1" x14ac:dyDescent="0.3">
      <c r="A1908" s="221"/>
      <c r="B1908" s="221"/>
      <c r="C1908" s="221"/>
      <c r="D1908" s="212"/>
    </row>
    <row r="1909" spans="1:4" ht="20.25" customHeight="1" x14ac:dyDescent="0.3">
      <c r="A1909" s="221"/>
      <c r="B1909" s="221"/>
      <c r="C1909" s="221"/>
      <c r="D1909" s="212"/>
    </row>
    <row r="1910" spans="1:4" ht="20.25" customHeight="1" x14ac:dyDescent="0.3">
      <c r="A1910" s="221"/>
      <c r="B1910" s="221"/>
      <c r="C1910" s="221"/>
      <c r="D1910" s="212"/>
    </row>
    <row r="1911" spans="1:4" ht="20.25" customHeight="1" x14ac:dyDescent="0.3">
      <c r="A1911" s="221"/>
      <c r="B1911" s="221"/>
      <c r="C1911" s="221"/>
      <c r="D1911" s="212"/>
    </row>
    <row r="1912" spans="1:4" ht="20.25" customHeight="1" x14ac:dyDescent="0.3">
      <c r="A1912" s="221"/>
      <c r="B1912" s="221"/>
      <c r="C1912" s="221"/>
      <c r="D1912" s="212"/>
    </row>
    <row r="1913" spans="1:4" ht="20.25" customHeight="1" x14ac:dyDescent="0.3">
      <c r="A1913" s="221"/>
      <c r="B1913" s="221"/>
      <c r="C1913" s="221"/>
      <c r="D1913" s="212"/>
    </row>
    <row r="1914" spans="1:4" ht="20.25" customHeight="1" x14ac:dyDescent="0.3">
      <c r="A1914" s="221"/>
      <c r="B1914" s="221"/>
      <c r="C1914" s="221"/>
      <c r="D1914" s="212"/>
    </row>
    <row r="1915" spans="1:4" ht="20.25" customHeight="1" x14ac:dyDescent="0.3">
      <c r="A1915" s="221"/>
      <c r="B1915" s="221"/>
      <c r="C1915" s="221"/>
      <c r="D1915" s="212"/>
    </row>
    <row r="1916" spans="1:4" ht="20.25" customHeight="1" x14ac:dyDescent="0.3">
      <c r="A1916" s="221"/>
      <c r="B1916" s="221"/>
      <c r="C1916" s="221"/>
      <c r="D1916" s="212"/>
    </row>
    <row r="1917" spans="1:4" ht="20.25" customHeight="1" x14ac:dyDescent="0.3">
      <c r="A1917" s="221"/>
      <c r="B1917" s="221"/>
      <c r="C1917" s="221"/>
      <c r="D1917" s="212"/>
    </row>
    <row r="1918" spans="1:4" ht="20.25" customHeight="1" x14ac:dyDescent="0.3">
      <c r="A1918" s="221"/>
      <c r="B1918" s="221"/>
      <c r="C1918" s="221"/>
      <c r="D1918" s="212"/>
    </row>
    <row r="1919" spans="1:4" ht="20.25" customHeight="1" x14ac:dyDescent="0.3">
      <c r="A1919" s="221"/>
      <c r="B1919" s="221"/>
      <c r="C1919" s="221"/>
      <c r="D1919" s="212"/>
    </row>
    <row r="1920" spans="1:4" ht="20.25" customHeight="1" x14ac:dyDescent="0.3">
      <c r="A1920" s="221"/>
      <c r="B1920" s="221"/>
      <c r="C1920" s="221"/>
      <c r="D1920" s="212"/>
    </row>
    <row r="1921" spans="1:4" ht="20.25" customHeight="1" x14ac:dyDescent="0.3">
      <c r="A1921" s="221"/>
      <c r="B1921" s="221"/>
      <c r="C1921" s="221"/>
      <c r="D1921" s="212"/>
    </row>
    <row r="1922" spans="1:4" ht="20.25" customHeight="1" x14ac:dyDescent="0.3">
      <c r="A1922" s="221"/>
      <c r="B1922" s="221"/>
      <c r="C1922" s="221"/>
      <c r="D1922" s="212"/>
    </row>
    <row r="1923" spans="1:4" ht="20.25" customHeight="1" x14ac:dyDescent="0.3">
      <c r="A1923" s="221"/>
      <c r="B1923" s="221"/>
      <c r="C1923" s="221"/>
      <c r="D1923" s="212"/>
    </row>
    <row r="1924" spans="1:4" ht="20.25" customHeight="1" x14ac:dyDescent="0.3">
      <c r="A1924" s="221"/>
      <c r="B1924" s="221"/>
      <c r="C1924" s="221"/>
      <c r="D1924" s="212"/>
    </row>
    <row r="1925" spans="1:4" ht="20.25" customHeight="1" x14ac:dyDescent="0.3">
      <c r="A1925" s="221"/>
      <c r="B1925" s="221"/>
      <c r="C1925" s="221"/>
      <c r="D1925" s="212"/>
    </row>
    <row r="1926" spans="1:4" ht="20.25" customHeight="1" x14ac:dyDescent="0.3">
      <c r="A1926" s="221"/>
      <c r="B1926" s="221"/>
      <c r="C1926" s="221"/>
      <c r="D1926" s="212"/>
    </row>
    <row r="1927" spans="1:4" ht="20.25" customHeight="1" x14ac:dyDescent="0.3">
      <c r="A1927" s="221"/>
      <c r="B1927" s="221"/>
      <c r="C1927" s="221"/>
      <c r="D1927" s="212"/>
    </row>
    <row r="1928" spans="1:4" ht="20.25" customHeight="1" x14ac:dyDescent="0.3">
      <c r="A1928" s="221"/>
      <c r="B1928" s="221"/>
      <c r="C1928" s="221"/>
      <c r="D1928" s="212"/>
    </row>
    <row r="1929" spans="1:4" ht="20.25" customHeight="1" x14ac:dyDescent="0.3">
      <c r="A1929" s="221"/>
      <c r="B1929" s="221"/>
      <c r="C1929" s="221"/>
      <c r="D1929" s="212"/>
    </row>
    <row r="1930" spans="1:4" ht="20.25" customHeight="1" x14ac:dyDescent="0.3">
      <c r="A1930" s="221"/>
      <c r="B1930" s="221"/>
      <c r="C1930" s="221"/>
      <c r="D1930" s="212"/>
    </row>
    <row r="1931" spans="1:4" ht="20.25" customHeight="1" x14ac:dyDescent="0.3">
      <c r="A1931" s="221"/>
      <c r="B1931" s="221"/>
      <c r="C1931" s="221"/>
      <c r="D1931" s="212"/>
    </row>
    <row r="1932" spans="1:4" ht="20.25" customHeight="1" x14ac:dyDescent="0.3">
      <c r="A1932" s="221"/>
      <c r="B1932" s="221"/>
      <c r="C1932" s="221"/>
      <c r="D1932" s="212"/>
    </row>
    <row r="1933" spans="1:4" ht="20.25" customHeight="1" x14ac:dyDescent="0.3">
      <c r="A1933" s="221"/>
      <c r="B1933" s="221"/>
      <c r="C1933" s="221"/>
      <c r="D1933" s="212"/>
    </row>
    <row r="1934" spans="1:4" ht="20.25" customHeight="1" x14ac:dyDescent="0.3">
      <c r="A1934" s="221"/>
      <c r="B1934" s="221"/>
      <c r="C1934" s="221"/>
      <c r="D1934" s="212"/>
    </row>
    <row r="1935" spans="1:4" ht="20.25" customHeight="1" x14ac:dyDescent="0.3">
      <c r="A1935" s="221"/>
      <c r="B1935" s="221"/>
      <c r="C1935" s="221"/>
      <c r="D1935" s="212"/>
    </row>
    <row r="1936" spans="1:4" ht="20.25" customHeight="1" x14ac:dyDescent="0.3">
      <c r="A1936" s="221"/>
      <c r="B1936" s="221"/>
      <c r="C1936" s="221"/>
      <c r="D1936" s="212"/>
    </row>
    <row r="1937" spans="1:4" ht="20.25" customHeight="1" x14ac:dyDescent="0.3">
      <c r="A1937" s="221"/>
      <c r="B1937" s="221"/>
      <c r="C1937" s="221"/>
      <c r="D1937" s="212"/>
    </row>
    <row r="1938" spans="1:4" ht="20.25" customHeight="1" x14ac:dyDescent="0.3">
      <c r="A1938" s="221"/>
      <c r="B1938" s="221"/>
      <c r="C1938" s="221"/>
      <c r="D1938" s="212"/>
    </row>
    <row r="1939" spans="1:4" ht="20.25" customHeight="1" x14ac:dyDescent="0.3">
      <c r="A1939" s="221"/>
      <c r="B1939" s="221"/>
      <c r="C1939" s="221"/>
      <c r="D1939" s="212"/>
    </row>
    <row r="1940" spans="1:4" ht="20.25" customHeight="1" x14ac:dyDescent="0.3">
      <c r="A1940" s="221"/>
      <c r="B1940" s="221"/>
      <c r="C1940" s="221"/>
      <c r="D1940" s="212"/>
    </row>
    <row r="1941" spans="1:4" ht="20.25" customHeight="1" x14ac:dyDescent="0.3">
      <c r="A1941" s="221"/>
      <c r="B1941" s="221"/>
      <c r="C1941" s="221"/>
      <c r="D1941" s="212"/>
    </row>
    <row r="1942" spans="1:4" ht="20.25" customHeight="1" x14ac:dyDescent="0.3">
      <c r="A1942" s="221"/>
      <c r="B1942" s="221"/>
      <c r="C1942" s="221"/>
      <c r="D1942" s="212"/>
    </row>
    <row r="1943" spans="1:4" ht="20.25" customHeight="1" x14ac:dyDescent="0.3">
      <c r="A1943" s="221"/>
      <c r="B1943" s="221"/>
      <c r="C1943" s="221"/>
      <c r="D1943" s="212"/>
    </row>
    <row r="1944" spans="1:4" ht="20.25" customHeight="1" x14ac:dyDescent="0.3">
      <c r="A1944" s="221"/>
      <c r="B1944" s="221"/>
      <c r="C1944" s="221"/>
      <c r="D1944" s="212"/>
    </row>
    <row r="1945" spans="1:4" ht="20.25" customHeight="1" x14ac:dyDescent="0.3">
      <c r="A1945" s="221"/>
      <c r="B1945" s="221"/>
      <c r="C1945" s="221"/>
      <c r="D1945" s="212"/>
    </row>
    <row r="1946" spans="1:4" ht="20.25" customHeight="1" x14ac:dyDescent="0.3">
      <c r="A1946" s="221"/>
      <c r="B1946" s="221"/>
      <c r="C1946" s="221"/>
      <c r="D1946" s="212"/>
    </row>
    <row r="1947" spans="1:4" ht="20.25" customHeight="1" x14ac:dyDescent="0.3">
      <c r="A1947" s="221"/>
      <c r="B1947" s="221"/>
      <c r="C1947" s="221"/>
      <c r="D1947" s="212"/>
    </row>
    <row r="1948" spans="1:4" ht="20.25" customHeight="1" x14ac:dyDescent="0.3">
      <c r="A1948" s="221"/>
      <c r="B1948" s="221"/>
      <c r="C1948" s="221"/>
      <c r="D1948" s="212"/>
    </row>
    <row r="1949" spans="1:4" ht="20.25" customHeight="1" x14ac:dyDescent="0.3">
      <c r="A1949" s="221"/>
      <c r="B1949" s="221"/>
      <c r="C1949" s="221"/>
      <c r="D1949" s="212"/>
    </row>
    <row r="1950" spans="1:4" ht="20.25" customHeight="1" x14ac:dyDescent="0.3">
      <c r="A1950" s="221"/>
      <c r="B1950" s="221"/>
      <c r="C1950" s="221"/>
      <c r="D1950" s="212"/>
    </row>
    <row r="1951" spans="1:4" ht="20.25" customHeight="1" x14ac:dyDescent="0.3">
      <c r="A1951" s="221"/>
      <c r="B1951" s="221"/>
      <c r="C1951" s="221"/>
      <c r="D1951" s="212"/>
    </row>
    <row r="1952" spans="1:4" ht="20.25" customHeight="1" x14ac:dyDescent="0.3">
      <c r="A1952" s="221"/>
      <c r="B1952" s="221"/>
      <c r="C1952" s="221"/>
      <c r="D1952" s="212"/>
    </row>
    <row r="1953" spans="1:4" ht="20.25" customHeight="1" x14ac:dyDescent="0.3">
      <c r="A1953" s="221"/>
      <c r="B1953" s="221"/>
      <c r="C1953" s="221"/>
      <c r="D1953" s="212"/>
    </row>
    <row r="1954" spans="1:4" ht="20.25" customHeight="1" x14ac:dyDescent="0.3">
      <c r="A1954" s="221"/>
      <c r="B1954" s="221"/>
      <c r="C1954" s="221"/>
      <c r="D1954" s="212"/>
    </row>
    <row r="1955" spans="1:4" ht="20.25" customHeight="1" x14ac:dyDescent="0.3">
      <c r="A1955" s="221"/>
      <c r="B1955" s="221"/>
      <c r="C1955" s="221"/>
      <c r="D1955" s="212"/>
    </row>
    <row r="1956" spans="1:4" ht="20.25" customHeight="1" x14ac:dyDescent="0.3">
      <c r="A1956" s="221"/>
      <c r="B1956" s="221"/>
      <c r="C1956" s="221"/>
      <c r="D1956" s="212"/>
    </row>
    <row r="1957" spans="1:4" ht="20.25" customHeight="1" x14ac:dyDescent="0.3">
      <c r="A1957" s="221"/>
      <c r="B1957" s="221"/>
      <c r="C1957" s="221"/>
      <c r="D1957" s="212"/>
    </row>
    <row r="1958" spans="1:4" ht="20.25" customHeight="1" x14ac:dyDescent="0.3">
      <c r="A1958" s="221"/>
      <c r="B1958" s="221"/>
      <c r="C1958" s="221"/>
      <c r="D1958" s="212"/>
    </row>
    <row r="1959" spans="1:4" ht="20.25" customHeight="1" x14ac:dyDescent="0.3">
      <c r="A1959" s="221"/>
      <c r="B1959" s="221"/>
      <c r="C1959" s="221"/>
      <c r="D1959" s="212"/>
    </row>
    <row r="1960" spans="1:4" ht="20.25" customHeight="1" x14ac:dyDescent="0.3">
      <c r="A1960" s="221"/>
      <c r="B1960" s="221"/>
      <c r="C1960" s="221"/>
      <c r="D1960" s="212"/>
    </row>
    <row r="1961" spans="1:4" ht="20.25" customHeight="1" x14ac:dyDescent="0.3">
      <c r="A1961" s="221"/>
      <c r="B1961" s="221"/>
      <c r="C1961" s="221"/>
      <c r="D1961" s="212"/>
    </row>
    <row r="1962" spans="1:4" ht="20.25" customHeight="1" x14ac:dyDescent="0.3">
      <c r="A1962" s="221"/>
      <c r="B1962" s="221"/>
      <c r="C1962" s="221"/>
      <c r="D1962" s="212"/>
    </row>
    <row r="1963" spans="1:4" ht="20.25" customHeight="1" x14ac:dyDescent="0.3">
      <c r="A1963" s="221"/>
      <c r="B1963" s="221"/>
      <c r="C1963" s="221"/>
      <c r="D1963" s="212"/>
    </row>
    <row r="1964" spans="1:4" ht="20.25" customHeight="1" x14ac:dyDescent="0.3">
      <c r="A1964" s="221"/>
      <c r="B1964" s="221"/>
      <c r="C1964" s="221"/>
      <c r="D1964" s="212"/>
    </row>
    <row r="1965" spans="1:4" ht="20.25" customHeight="1" x14ac:dyDescent="0.3">
      <c r="A1965" s="221"/>
      <c r="B1965" s="221"/>
      <c r="C1965" s="221"/>
      <c r="D1965" s="212"/>
    </row>
    <row r="1966" spans="1:4" ht="20.25" customHeight="1" x14ac:dyDescent="0.3">
      <c r="A1966" s="221"/>
      <c r="B1966" s="221"/>
      <c r="C1966" s="221"/>
      <c r="D1966" s="212"/>
    </row>
    <row r="1967" spans="1:4" ht="20.25" customHeight="1" x14ac:dyDescent="0.3">
      <c r="A1967" s="221"/>
      <c r="B1967" s="221"/>
      <c r="C1967" s="221"/>
      <c r="D1967" s="212"/>
    </row>
    <row r="1968" spans="1:4" ht="20.25" customHeight="1" x14ac:dyDescent="0.3">
      <c r="A1968" s="221"/>
      <c r="B1968" s="221"/>
      <c r="C1968" s="221"/>
      <c r="D1968" s="212"/>
    </row>
    <row r="1969" spans="1:4" ht="20.25" customHeight="1" x14ac:dyDescent="0.3">
      <c r="A1969" s="221"/>
      <c r="B1969" s="221"/>
      <c r="C1969" s="221"/>
      <c r="D1969" s="212"/>
    </row>
    <row r="1970" spans="1:4" ht="20.25" customHeight="1" x14ac:dyDescent="0.3">
      <c r="A1970" s="221"/>
      <c r="B1970" s="221"/>
      <c r="C1970" s="221"/>
      <c r="D1970" s="212"/>
    </row>
    <row r="1971" spans="1:4" ht="20.25" customHeight="1" x14ac:dyDescent="0.3">
      <c r="A1971" s="221"/>
      <c r="B1971" s="221"/>
      <c r="C1971" s="221"/>
      <c r="D1971" s="212"/>
    </row>
    <row r="1972" spans="1:4" ht="20.25" customHeight="1" x14ac:dyDescent="0.3">
      <c r="A1972" s="221"/>
      <c r="B1972" s="221"/>
      <c r="C1972" s="221"/>
      <c r="D1972" s="212"/>
    </row>
    <row r="1973" spans="1:4" ht="20.25" customHeight="1" x14ac:dyDescent="0.3">
      <c r="A1973" s="221"/>
      <c r="B1973" s="221"/>
      <c r="C1973" s="221"/>
      <c r="D1973" s="212"/>
    </row>
    <row r="1974" spans="1:4" ht="20.25" customHeight="1" x14ac:dyDescent="0.3">
      <c r="A1974" s="221"/>
      <c r="B1974" s="221"/>
      <c r="C1974" s="221"/>
      <c r="D1974" s="212"/>
    </row>
    <row r="1975" spans="1:4" ht="20.25" customHeight="1" x14ac:dyDescent="0.3">
      <c r="A1975" s="221"/>
      <c r="B1975" s="221"/>
      <c r="C1975" s="221"/>
      <c r="D1975" s="212"/>
    </row>
    <row r="1976" spans="1:4" ht="20.25" customHeight="1" x14ac:dyDescent="0.3">
      <c r="A1976" s="221"/>
      <c r="B1976" s="221"/>
      <c r="C1976" s="221"/>
      <c r="D1976" s="212"/>
    </row>
    <row r="1977" spans="1:4" ht="20.25" customHeight="1" x14ac:dyDescent="0.3">
      <c r="A1977" s="221"/>
      <c r="B1977" s="221"/>
      <c r="C1977" s="221"/>
      <c r="D1977" s="212"/>
    </row>
    <row r="1978" spans="1:4" ht="20.25" customHeight="1" x14ac:dyDescent="0.3">
      <c r="A1978" s="221"/>
      <c r="B1978" s="221"/>
      <c r="C1978" s="221"/>
      <c r="D1978" s="212"/>
    </row>
    <row r="1979" spans="1:4" ht="20.25" customHeight="1" x14ac:dyDescent="0.3">
      <c r="A1979" s="221"/>
      <c r="B1979" s="221"/>
      <c r="C1979" s="221"/>
      <c r="D1979" s="212"/>
    </row>
    <row r="1980" spans="1:4" ht="20.25" customHeight="1" x14ac:dyDescent="0.3">
      <c r="A1980" s="221"/>
      <c r="B1980" s="221"/>
      <c r="C1980" s="221"/>
      <c r="D1980" s="212"/>
    </row>
    <row r="1981" spans="1:4" ht="20.25" customHeight="1" x14ac:dyDescent="0.3">
      <c r="A1981" s="221"/>
      <c r="B1981" s="221"/>
      <c r="C1981" s="221"/>
      <c r="D1981" s="212"/>
    </row>
    <row r="1982" spans="1:4" ht="20.25" customHeight="1" x14ac:dyDescent="0.3">
      <c r="A1982" s="221"/>
      <c r="B1982" s="221"/>
      <c r="C1982" s="221"/>
      <c r="D1982" s="212"/>
    </row>
    <row r="1983" spans="1:4" ht="20.25" customHeight="1" x14ac:dyDescent="0.3">
      <c r="A1983" s="221"/>
      <c r="B1983" s="221"/>
      <c r="C1983" s="221"/>
      <c r="D1983" s="212"/>
    </row>
    <row r="1984" spans="1:4" ht="20.25" customHeight="1" x14ac:dyDescent="0.3">
      <c r="A1984" s="221"/>
      <c r="B1984" s="221"/>
      <c r="C1984" s="221"/>
      <c r="D1984" s="212"/>
    </row>
    <row r="1985" spans="1:4" ht="20.25" customHeight="1" x14ac:dyDescent="0.3">
      <c r="A1985" s="221"/>
      <c r="B1985" s="221"/>
      <c r="C1985" s="221"/>
      <c r="D1985" s="212"/>
    </row>
    <row r="1986" spans="1:4" ht="20.25" customHeight="1" x14ac:dyDescent="0.3">
      <c r="A1986" s="221"/>
      <c r="B1986" s="221"/>
      <c r="C1986" s="221"/>
      <c r="D1986" s="212"/>
    </row>
    <row r="1987" spans="1:4" ht="20.25" customHeight="1" x14ac:dyDescent="0.3">
      <c r="A1987" s="221"/>
      <c r="B1987" s="221"/>
      <c r="C1987" s="221"/>
      <c r="D1987" s="212"/>
    </row>
    <row r="1988" spans="1:4" ht="20.25" customHeight="1" x14ac:dyDescent="0.3">
      <c r="A1988" s="221"/>
      <c r="B1988" s="221"/>
      <c r="C1988" s="221"/>
      <c r="D1988" s="212"/>
    </row>
    <row r="1989" spans="1:4" ht="20.25" customHeight="1" x14ac:dyDescent="0.3">
      <c r="A1989" s="221"/>
      <c r="B1989" s="221"/>
      <c r="C1989" s="221"/>
      <c r="D1989" s="212"/>
    </row>
    <row r="1990" spans="1:4" ht="20.25" customHeight="1" x14ac:dyDescent="0.3">
      <c r="A1990" s="221"/>
      <c r="B1990" s="221"/>
      <c r="C1990" s="221"/>
      <c r="D1990" s="212"/>
    </row>
    <row r="1991" spans="1:4" ht="20.25" customHeight="1" x14ac:dyDescent="0.3">
      <c r="A1991" s="221"/>
      <c r="B1991" s="221"/>
      <c r="C1991" s="221"/>
      <c r="D1991" s="212"/>
    </row>
    <row r="1992" spans="1:4" ht="20.25" customHeight="1" x14ac:dyDescent="0.3">
      <c r="A1992" s="221"/>
      <c r="B1992" s="221"/>
      <c r="C1992" s="221"/>
      <c r="D1992" s="212"/>
    </row>
    <row r="1993" spans="1:4" ht="20.25" customHeight="1" x14ac:dyDescent="0.3">
      <c r="A1993" s="221"/>
      <c r="B1993" s="221"/>
      <c r="C1993" s="221"/>
      <c r="D1993" s="212"/>
    </row>
    <row r="1994" spans="1:4" ht="20.25" customHeight="1" x14ac:dyDescent="0.3">
      <c r="A1994" s="221"/>
      <c r="B1994" s="221"/>
      <c r="C1994" s="221"/>
      <c r="D1994" s="212"/>
    </row>
    <row r="1995" spans="1:4" ht="20.25" customHeight="1" x14ac:dyDescent="0.3">
      <c r="A1995" s="221"/>
      <c r="B1995" s="221"/>
      <c r="C1995" s="221"/>
      <c r="D1995" s="212"/>
    </row>
    <row r="1996" spans="1:4" ht="20.25" customHeight="1" x14ac:dyDescent="0.3">
      <c r="A1996" s="221"/>
      <c r="B1996" s="221"/>
      <c r="C1996" s="221"/>
      <c r="D1996" s="212"/>
    </row>
    <row r="1997" spans="1:4" ht="20.25" customHeight="1" x14ac:dyDescent="0.3">
      <c r="A1997" s="221"/>
      <c r="B1997" s="221"/>
      <c r="C1997" s="221"/>
      <c r="D1997" s="212"/>
    </row>
    <row r="1998" spans="1:4" ht="20.25" customHeight="1" x14ac:dyDescent="0.3">
      <c r="A1998" s="221"/>
      <c r="B1998" s="221"/>
      <c r="C1998" s="221"/>
      <c r="D1998" s="212"/>
    </row>
    <row r="1999" spans="1:4" ht="20.25" customHeight="1" x14ac:dyDescent="0.3">
      <c r="A1999" s="221"/>
      <c r="B1999" s="221"/>
      <c r="C1999" s="221"/>
      <c r="D1999" s="212"/>
    </row>
    <row r="2000" spans="1:4" ht="20.25" customHeight="1" x14ac:dyDescent="0.3">
      <c r="A2000" s="221"/>
      <c r="B2000" s="221"/>
      <c r="C2000" s="221"/>
      <c r="D2000" s="212"/>
    </row>
    <row r="2001" spans="1:4" ht="20.25" customHeight="1" x14ac:dyDescent="0.3">
      <c r="A2001" s="221"/>
      <c r="B2001" s="221"/>
      <c r="C2001" s="221"/>
      <c r="D2001" s="212"/>
    </row>
    <row r="2002" spans="1:4" ht="20.25" customHeight="1" x14ac:dyDescent="0.3">
      <c r="A2002" s="221"/>
      <c r="B2002" s="221"/>
      <c r="C2002" s="221"/>
      <c r="D2002" s="212"/>
    </row>
    <row r="2003" spans="1:4" ht="20.25" customHeight="1" x14ac:dyDescent="0.3">
      <c r="A2003" s="221"/>
      <c r="B2003" s="221"/>
      <c r="C2003" s="221"/>
      <c r="D2003" s="212"/>
    </row>
    <row r="2004" spans="1:4" ht="20.25" customHeight="1" x14ac:dyDescent="0.3">
      <c r="A2004" s="221"/>
      <c r="B2004" s="221"/>
      <c r="C2004" s="221"/>
      <c r="D2004" s="212"/>
    </row>
    <row r="2005" spans="1:4" ht="20.25" customHeight="1" x14ac:dyDescent="0.3">
      <c r="A2005" s="221"/>
      <c r="B2005" s="221"/>
      <c r="C2005" s="221"/>
      <c r="D2005" s="212"/>
    </row>
    <row r="2006" spans="1:4" ht="20.25" customHeight="1" x14ac:dyDescent="0.3">
      <c r="A2006" s="221"/>
      <c r="B2006" s="221"/>
      <c r="C2006" s="221"/>
      <c r="D2006" s="212"/>
    </row>
    <row r="2007" spans="1:4" ht="20.25" customHeight="1" x14ac:dyDescent="0.3">
      <c r="A2007" s="221"/>
      <c r="B2007" s="221"/>
      <c r="C2007" s="221"/>
      <c r="D2007" s="212"/>
    </row>
    <row r="2008" spans="1:4" ht="20.25" customHeight="1" x14ac:dyDescent="0.3">
      <c r="A2008" s="221"/>
      <c r="B2008" s="221"/>
      <c r="C2008" s="221"/>
      <c r="D2008" s="212"/>
    </row>
    <row r="2009" spans="1:4" ht="20.25" customHeight="1" x14ac:dyDescent="0.3">
      <c r="A2009" s="221"/>
      <c r="B2009" s="221"/>
      <c r="C2009" s="221"/>
      <c r="D2009" s="212"/>
    </row>
    <row r="2010" spans="1:4" ht="20.25" customHeight="1" x14ac:dyDescent="0.3">
      <c r="A2010" s="221"/>
      <c r="B2010" s="221"/>
      <c r="C2010" s="221"/>
      <c r="D2010" s="212"/>
    </row>
    <row r="2011" spans="1:4" ht="20.25" customHeight="1" x14ac:dyDescent="0.3">
      <c r="A2011" s="221"/>
      <c r="B2011" s="221"/>
      <c r="C2011" s="221"/>
      <c r="D2011" s="212"/>
    </row>
    <row r="2012" spans="1:4" ht="20.25" customHeight="1" x14ac:dyDescent="0.3">
      <c r="A2012" s="221"/>
      <c r="B2012" s="221"/>
      <c r="C2012" s="221"/>
      <c r="D2012" s="212"/>
    </row>
    <row r="2013" spans="1:4" ht="20.25" customHeight="1" x14ac:dyDescent="0.3">
      <c r="A2013" s="221"/>
      <c r="B2013" s="221"/>
      <c r="C2013" s="221"/>
      <c r="D2013" s="212"/>
    </row>
    <row r="2014" spans="1:4" ht="20.25" customHeight="1" x14ac:dyDescent="0.3">
      <c r="A2014" s="221"/>
      <c r="B2014" s="221"/>
      <c r="C2014" s="221"/>
      <c r="D2014" s="212"/>
    </row>
    <row r="2015" spans="1:4" ht="20.25" customHeight="1" x14ac:dyDescent="0.3">
      <c r="A2015" s="221"/>
      <c r="B2015" s="221"/>
      <c r="C2015" s="221"/>
      <c r="D2015" s="212"/>
    </row>
    <row r="2016" spans="1:4" ht="20.25" customHeight="1" x14ac:dyDescent="0.3">
      <c r="A2016" s="221"/>
      <c r="B2016" s="221"/>
      <c r="C2016" s="221"/>
      <c r="D2016" s="212"/>
    </row>
    <row r="2017" spans="1:4" ht="20.25" customHeight="1" x14ac:dyDescent="0.3">
      <c r="A2017" s="221"/>
      <c r="B2017" s="221"/>
      <c r="C2017" s="221"/>
      <c r="D2017" s="212"/>
    </row>
    <row r="2018" spans="1:4" ht="20.25" customHeight="1" x14ac:dyDescent="0.3">
      <c r="A2018" s="221"/>
      <c r="B2018" s="221"/>
      <c r="C2018" s="221"/>
      <c r="D2018" s="212"/>
    </row>
    <row r="2019" spans="1:4" ht="20.25" customHeight="1" x14ac:dyDescent="0.3">
      <c r="A2019" s="221"/>
      <c r="B2019" s="221"/>
      <c r="C2019" s="221"/>
      <c r="D2019" s="212"/>
    </row>
    <row r="2020" spans="1:4" ht="20.25" customHeight="1" x14ac:dyDescent="0.3">
      <c r="A2020" s="221"/>
      <c r="B2020" s="221"/>
      <c r="C2020" s="221"/>
      <c r="D2020" s="212"/>
    </row>
    <row r="2021" spans="1:4" ht="20.25" customHeight="1" x14ac:dyDescent="0.3">
      <c r="A2021" s="221"/>
      <c r="B2021" s="221"/>
      <c r="C2021" s="221"/>
      <c r="D2021" s="212"/>
    </row>
    <row r="2022" spans="1:4" ht="20.25" customHeight="1" x14ac:dyDescent="0.3">
      <c r="A2022" s="221"/>
      <c r="B2022" s="221"/>
      <c r="C2022" s="221"/>
      <c r="D2022" s="212"/>
    </row>
    <row r="2023" spans="1:4" ht="20.25" customHeight="1" x14ac:dyDescent="0.3">
      <c r="A2023" s="221"/>
      <c r="B2023" s="221"/>
      <c r="C2023" s="221"/>
      <c r="D2023" s="212"/>
    </row>
    <row r="2024" spans="1:4" ht="20.25" customHeight="1" x14ac:dyDescent="0.3">
      <c r="A2024" s="221"/>
      <c r="B2024" s="221"/>
      <c r="C2024" s="221"/>
      <c r="D2024" s="212"/>
    </row>
    <row r="2025" spans="1:4" ht="20.25" customHeight="1" x14ac:dyDescent="0.3">
      <c r="A2025" s="221"/>
      <c r="B2025" s="221"/>
      <c r="C2025" s="221"/>
      <c r="D2025" s="212"/>
    </row>
    <row r="2026" spans="1:4" ht="20.25" customHeight="1" x14ac:dyDescent="0.3">
      <c r="A2026" s="221"/>
      <c r="B2026" s="221"/>
      <c r="C2026" s="221"/>
      <c r="D2026" s="212"/>
    </row>
    <row r="2027" spans="1:4" ht="20.25" customHeight="1" x14ac:dyDescent="0.3">
      <c r="A2027" s="221"/>
      <c r="B2027" s="221"/>
      <c r="C2027" s="221"/>
      <c r="D2027" s="212"/>
    </row>
    <row r="2028" spans="1:4" ht="20.25" customHeight="1" x14ac:dyDescent="0.3">
      <c r="A2028" s="221"/>
      <c r="B2028" s="221"/>
      <c r="C2028" s="221"/>
      <c r="D2028" s="212"/>
    </row>
    <row r="2029" spans="1:4" ht="20.25" customHeight="1" x14ac:dyDescent="0.3">
      <c r="A2029" s="221"/>
      <c r="B2029" s="221"/>
      <c r="C2029" s="221"/>
      <c r="D2029" s="212"/>
    </row>
    <row r="2030" spans="1:4" ht="20.25" customHeight="1" x14ac:dyDescent="0.3">
      <c r="A2030" s="221"/>
      <c r="B2030" s="221"/>
      <c r="C2030" s="221"/>
      <c r="D2030" s="212"/>
    </row>
    <row r="2031" spans="1:4" ht="20.25" customHeight="1" x14ac:dyDescent="0.3">
      <c r="A2031" s="221"/>
      <c r="B2031" s="221"/>
      <c r="C2031" s="221"/>
      <c r="D2031" s="212"/>
    </row>
    <row r="2032" spans="1:4" ht="20.25" customHeight="1" x14ac:dyDescent="0.3">
      <c r="A2032" s="221"/>
      <c r="B2032" s="221"/>
      <c r="C2032" s="221"/>
      <c r="D2032" s="212"/>
    </row>
    <row r="2033" spans="1:4" ht="20.25" customHeight="1" x14ac:dyDescent="0.3">
      <c r="A2033" s="221"/>
      <c r="B2033" s="221"/>
      <c r="C2033" s="221"/>
      <c r="D2033" s="212"/>
    </row>
    <row r="2034" spans="1:4" ht="20.25" customHeight="1" x14ac:dyDescent="0.3">
      <c r="A2034" s="221"/>
      <c r="B2034" s="221"/>
      <c r="C2034" s="221"/>
      <c r="D2034" s="212"/>
    </row>
    <row r="2035" spans="1:4" ht="20.25" customHeight="1" x14ac:dyDescent="0.3">
      <c r="A2035" s="221"/>
      <c r="B2035" s="221"/>
      <c r="C2035" s="221"/>
      <c r="D2035" s="212"/>
    </row>
    <row r="2036" spans="1:4" ht="20.25" customHeight="1" x14ac:dyDescent="0.3">
      <c r="A2036" s="221"/>
      <c r="B2036" s="221"/>
      <c r="C2036" s="221"/>
      <c r="D2036" s="212"/>
    </row>
    <row r="2037" spans="1:4" ht="20.25" customHeight="1" x14ac:dyDescent="0.3">
      <c r="A2037" s="221"/>
      <c r="B2037" s="221"/>
      <c r="C2037" s="221"/>
      <c r="D2037" s="212"/>
    </row>
    <row r="2038" spans="1:4" ht="20.25" customHeight="1" x14ac:dyDescent="0.3">
      <c r="A2038" s="221"/>
      <c r="B2038" s="221"/>
      <c r="C2038" s="221"/>
      <c r="D2038" s="212"/>
    </row>
    <row r="2039" spans="1:4" ht="20.25" customHeight="1" x14ac:dyDescent="0.3">
      <c r="A2039" s="221"/>
      <c r="B2039" s="221"/>
      <c r="C2039" s="221"/>
      <c r="D2039" s="212"/>
    </row>
    <row r="2040" spans="1:4" ht="20.25" customHeight="1" x14ac:dyDescent="0.3">
      <c r="A2040" s="221"/>
      <c r="B2040" s="221"/>
      <c r="C2040" s="221"/>
      <c r="D2040" s="212"/>
    </row>
    <row r="2041" spans="1:4" ht="20.25" customHeight="1" x14ac:dyDescent="0.3">
      <c r="A2041" s="221"/>
      <c r="B2041" s="221"/>
      <c r="C2041" s="221"/>
      <c r="D2041" s="212"/>
    </row>
    <row r="2042" spans="1:4" ht="20.25" customHeight="1" x14ac:dyDescent="0.3">
      <c r="A2042" s="221"/>
      <c r="B2042" s="221"/>
      <c r="C2042" s="221"/>
      <c r="D2042" s="212"/>
    </row>
    <row r="2043" spans="1:4" ht="20.25" customHeight="1" x14ac:dyDescent="0.3">
      <c r="A2043" s="221"/>
      <c r="B2043" s="221"/>
      <c r="C2043" s="221"/>
      <c r="D2043" s="212"/>
    </row>
    <row r="2044" spans="1:4" ht="20.25" customHeight="1" x14ac:dyDescent="0.3">
      <c r="A2044" s="221"/>
      <c r="B2044" s="221"/>
      <c r="C2044" s="221"/>
      <c r="D2044" s="212"/>
    </row>
    <row r="2045" spans="1:4" ht="20.25" customHeight="1" x14ac:dyDescent="0.3">
      <c r="A2045" s="221"/>
      <c r="B2045" s="221"/>
      <c r="C2045" s="221"/>
      <c r="D2045" s="212"/>
    </row>
    <row r="2046" spans="1:4" ht="20.25" customHeight="1" x14ac:dyDescent="0.3">
      <c r="A2046" s="221"/>
      <c r="B2046" s="221"/>
      <c r="C2046" s="221"/>
      <c r="D2046" s="212"/>
    </row>
    <row r="2047" spans="1:4" ht="20.25" customHeight="1" x14ac:dyDescent="0.3">
      <c r="A2047" s="221"/>
      <c r="B2047" s="221"/>
      <c r="C2047" s="221"/>
      <c r="D2047" s="212"/>
    </row>
    <row r="2048" spans="1:4" ht="20.25" customHeight="1" x14ac:dyDescent="0.3">
      <c r="A2048" s="221"/>
      <c r="B2048" s="221"/>
      <c r="C2048" s="221"/>
      <c r="D2048" s="212"/>
    </row>
    <row r="2049" spans="1:4" ht="20.25" customHeight="1" x14ac:dyDescent="0.3">
      <c r="A2049" s="221"/>
      <c r="B2049" s="221"/>
      <c r="C2049" s="221"/>
      <c r="D2049" s="212"/>
    </row>
    <row r="2050" spans="1:4" ht="20.25" customHeight="1" x14ac:dyDescent="0.3">
      <c r="A2050" s="221"/>
      <c r="B2050" s="221"/>
      <c r="C2050" s="221"/>
      <c r="D2050" s="212"/>
    </row>
    <row r="2051" spans="1:4" ht="20.25" customHeight="1" x14ac:dyDescent="0.3">
      <c r="A2051" s="221"/>
      <c r="B2051" s="221"/>
      <c r="C2051" s="221"/>
      <c r="D2051" s="212"/>
    </row>
    <row r="2052" spans="1:4" ht="20.25" customHeight="1" x14ac:dyDescent="0.3">
      <c r="A2052" s="221"/>
      <c r="B2052" s="221"/>
      <c r="C2052" s="221"/>
      <c r="D2052" s="212"/>
    </row>
    <row r="2053" spans="1:4" ht="20.25" customHeight="1" x14ac:dyDescent="0.3">
      <c r="A2053" s="221"/>
      <c r="B2053" s="221"/>
      <c r="C2053" s="221"/>
      <c r="D2053" s="212"/>
    </row>
    <row r="2054" spans="1:4" ht="20.25" customHeight="1" x14ac:dyDescent="0.3">
      <c r="A2054" s="221"/>
      <c r="B2054" s="221"/>
      <c r="C2054" s="221"/>
      <c r="D2054" s="212"/>
    </row>
    <row r="2055" spans="1:4" ht="20.25" customHeight="1" x14ac:dyDescent="0.3">
      <c r="A2055" s="221"/>
      <c r="B2055" s="221"/>
      <c r="C2055" s="221"/>
      <c r="D2055" s="212"/>
    </row>
    <row r="2056" spans="1:4" ht="20.25" customHeight="1" x14ac:dyDescent="0.3">
      <c r="A2056" s="221"/>
      <c r="B2056" s="221"/>
      <c r="C2056" s="221"/>
      <c r="D2056" s="212"/>
    </row>
    <row r="2057" spans="1:4" ht="20.25" customHeight="1" x14ac:dyDescent="0.3">
      <c r="A2057" s="221"/>
      <c r="B2057" s="221"/>
      <c r="C2057" s="221"/>
      <c r="D2057" s="212"/>
    </row>
    <row r="2058" spans="1:4" ht="20.25" customHeight="1" x14ac:dyDescent="0.3">
      <c r="A2058" s="221"/>
      <c r="B2058" s="221"/>
      <c r="C2058" s="221"/>
      <c r="D2058" s="212"/>
    </row>
    <row r="2059" spans="1:4" ht="20.25" customHeight="1" x14ac:dyDescent="0.3">
      <c r="A2059" s="221"/>
      <c r="B2059" s="221"/>
      <c r="C2059" s="221"/>
      <c r="D2059" s="212"/>
    </row>
    <row r="2060" spans="1:4" ht="20.25" customHeight="1" x14ac:dyDescent="0.3">
      <c r="A2060" s="221"/>
      <c r="B2060" s="221"/>
      <c r="C2060" s="221"/>
      <c r="D2060" s="212"/>
    </row>
    <row r="2061" spans="1:4" ht="20.25" customHeight="1" x14ac:dyDescent="0.3">
      <c r="A2061" s="221"/>
      <c r="B2061" s="221"/>
      <c r="C2061" s="221"/>
      <c r="D2061" s="212"/>
    </row>
    <row r="2062" spans="1:4" ht="20.25" customHeight="1" x14ac:dyDescent="0.3">
      <c r="A2062" s="221"/>
      <c r="B2062" s="221"/>
      <c r="C2062" s="221"/>
      <c r="D2062" s="212"/>
    </row>
    <row r="2063" spans="1:4" ht="20.25" customHeight="1" x14ac:dyDescent="0.3">
      <c r="A2063" s="221"/>
      <c r="B2063" s="221"/>
      <c r="C2063" s="221"/>
      <c r="D2063" s="212"/>
    </row>
    <row r="2064" spans="1:4" ht="20.25" customHeight="1" x14ac:dyDescent="0.3">
      <c r="A2064" s="221"/>
      <c r="B2064" s="221"/>
      <c r="C2064" s="221"/>
      <c r="D2064" s="212"/>
    </row>
    <row r="2065" spans="1:4" ht="20.25" customHeight="1" x14ac:dyDescent="0.3">
      <c r="A2065" s="221"/>
      <c r="B2065" s="221"/>
      <c r="C2065" s="221"/>
      <c r="D2065" s="212"/>
    </row>
    <row r="2066" spans="1:4" ht="20.25" customHeight="1" x14ac:dyDescent="0.3">
      <c r="A2066" s="221"/>
      <c r="B2066" s="221"/>
      <c r="C2066" s="221"/>
      <c r="D2066" s="212"/>
    </row>
    <row r="2067" spans="1:4" ht="20.25" customHeight="1" x14ac:dyDescent="0.3">
      <c r="A2067" s="221"/>
      <c r="B2067" s="221"/>
      <c r="C2067" s="221"/>
      <c r="D2067" s="212"/>
    </row>
    <row r="2068" spans="1:4" ht="20.25" customHeight="1" x14ac:dyDescent="0.3">
      <c r="A2068" s="221"/>
      <c r="B2068" s="221"/>
      <c r="C2068" s="221"/>
      <c r="D2068" s="212"/>
    </row>
    <row r="2069" spans="1:4" ht="20.25" customHeight="1" x14ac:dyDescent="0.3">
      <c r="A2069" s="221"/>
      <c r="B2069" s="221"/>
      <c r="C2069" s="221"/>
      <c r="D2069" s="212"/>
    </row>
    <row r="2070" spans="1:4" ht="20.25" customHeight="1" x14ac:dyDescent="0.3">
      <c r="A2070" s="221"/>
      <c r="B2070" s="221"/>
      <c r="C2070" s="221"/>
      <c r="D2070" s="212"/>
    </row>
    <row r="2071" spans="1:4" ht="20.25" customHeight="1" x14ac:dyDescent="0.3">
      <c r="A2071" s="221"/>
      <c r="B2071" s="221"/>
      <c r="C2071" s="221"/>
      <c r="D2071" s="212"/>
    </row>
    <row r="2072" spans="1:4" ht="20.25" customHeight="1" x14ac:dyDescent="0.3">
      <c r="A2072" s="221"/>
      <c r="B2072" s="221"/>
      <c r="C2072" s="221"/>
      <c r="D2072" s="212"/>
    </row>
    <row r="2073" spans="1:4" ht="20.25" customHeight="1" x14ac:dyDescent="0.3">
      <c r="A2073" s="221"/>
      <c r="B2073" s="221"/>
      <c r="C2073" s="221"/>
      <c r="D2073" s="212"/>
    </row>
    <row r="2074" spans="1:4" ht="20.25" customHeight="1" x14ac:dyDescent="0.3">
      <c r="A2074" s="221"/>
      <c r="B2074" s="221"/>
      <c r="C2074" s="221"/>
      <c r="D2074" s="212"/>
    </row>
    <row r="2075" spans="1:4" ht="20.25" customHeight="1" x14ac:dyDescent="0.3">
      <c r="A2075" s="221"/>
      <c r="B2075" s="221"/>
      <c r="C2075" s="221"/>
      <c r="D2075" s="212"/>
    </row>
    <row r="2076" spans="1:4" ht="20.25" customHeight="1" x14ac:dyDescent="0.3">
      <c r="A2076" s="221"/>
      <c r="B2076" s="221"/>
      <c r="C2076" s="221"/>
      <c r="D2076" s="212"/>
    </row>
    <row r="2077" spans="1:4" ht="20.25" customHeight="1" x14ac:dyDescent="0.3">
      <c r="A2077" s="221"/>
      <c r="B2077" s="221"/>
      <c r="C2077" s="221"/>
      <c r="D2077" s="212"/>
    </row>
    <row r="2078" spans="1:4" ht="20.25" customHeight="1" x14ac:dyDescent="0.3">
      <c r="A2078" s="221"/>
      <c r="B2078" s="221"/>
      <c r="C2078" s="221"/>
      <c r="D2078" s="212"/>
    </row>
    <row r="2079" spans="1:4" ht="20.25" customHeight="1" x14ac:dyDescent="0.3">
      <c r="A2079" s="221"/>
      <c r="B2079" s="221"/>
      <c r="C2079" s="221"/>
      <c r="D2079" s="212"/>
    </row>
    <row r="2080" spans="1:4" ht="20.25" customHeight="1" x14ac:dyDescent="0.3">
      <c r="A2080" s="221"/>
      <c r="B2080" s="221"/>
      <c r="C2080" s="221"/>
      <c r="D2080" s="212"/>
    </row>
    <row r="2081" spans="1:4" ht="20.25" customHeight="1" x14ac:dyDescent="0.3">
      <c r="A2081" s="221"/>
      <c r="B2081" s="221"/>
      <c r="C2081" s="221"/>
      <c r="D2081" s="212"/>
    </row>
    <row r="2082" spans="1:4" ht="20.25" customHeight="1" x14ac:dyDescent="0.3">
      <c r="A2082" s="221"/>
      <c r="B2082" s="221"/>
      <c r="C2082" s="221"/>
      <c r="D2082" s="212"/>
    </row>
    <row r="2083" spans="1:4" ht="20.25" customHeight="1" x14ac:dyDescent="0.3">
      <c r="A2083" s="221"/>
      <c r="B2083" s="221"/>
      <c r="C2083" s="221"/>
      <c r="D2083" s="212"/>
    </row>
    <row r="2084" spans="1:4" ht="20.25" customHeight="1" x14ac:dyDescent="0.3">
      <c r="A2084" s="221"/>
      <c r="B2084" s="221"/>
      <c r="C2084" s="221"/>
      <c r="D2084" s="212"/>
    </row>
    <row r="2085" spans="1:4" ht="20.25" customHeight="1" x14ac:dyDescent="0.3">
      <c r="A2085" s="221"/>
      <c r="B2085" s="221"/>
      <c r="C2085" s="221"/>
      <c r="D2085" s="212"/>
    </row>
    <row r="2086" spans="1:4" ht="20.25" customHeight="1" x14ac:dyDescent="0.3">
      <c r="A2086" s="221"/>
      <c r="B2086" s="221"/>
      <c r="C2086" s="221"/>
      <c r="D2086" s="212"/>
    </row>
    <row r="2087" spans="1:4" ht="20.25" customHeight="1" x14ac:dyDescent="0.3">
      <c r="A2087" s="221"/>
      <c r="B2087" s="221"/>
      <c r="C2087" s="221"/>
      <c r="D2087" s="212"/>
    </row>
    <row r="2088" spans="1:4" ht="20.25" customHeight="1" x14ac:dyDescent="0.3">
      <c r="A2088" s="221"/>
      <c r="B2088" s="221"/>
      <c r="C2088" s="221"/>
      <c r="D2088" s="212"/>
    </row>
    <row r="2089" spans="1:4" ht="20.25" customHeight="1" x14ac:dyDescent="0.3">
      <c r="A2089" s="221"/>
      <c r="B2089" s="221"/>
      <c r="C2089" s="221"/>
      <c r="D2089" s="212"/>
    </row>
    <row r="2090" spans="1:4" ht="20.25" customHeight="1" x14ac:dyDescent="0.3">
      <c r="A2090" s="221"/>
      <c r="B2090" s="221"/>
      <c r="C2090" s="221"/>
      <c r="D2090" s="212"/>
    </row>
    <row r="2091" spans="1:4" ht="20.25" customHeight="1" x14ac:dyDescent="0.3">
      <c r="A2091" s="221"/>
      <c r="B2091" s="221"/>
      <c r="C2091" s="221"/>
      <c r="D2091" s="212"/>
    </row>
    <row r="2092" spans="1:4" ht="20.25" customHeight="1" x14ac:dyDescent="0.3">
      <c r="A2092" s="221"/>
      <c r="B2092" s="221"/>
      <c r="C2092" s="221"/>
      <c r="D2092" s="212"/>
    </row>
    <row r="2093" spans="1:4" ht="20.25" customHeight="1" x14ac:dyDescent="0.3">
      <c r="A2093" s="221"/>
      <c r="B2093" s="221"/>
      <c r="C2093" s="221"/>
      <c r="D2093" s="212"/>
    </row>
    <row r="2094" spans="1:4" ht="20.25" customHeight="1" x14ac:dyDescent="0.3">
      <c r="A2094" s="221"/>
      <c r="B2094" s="221"/>
      <c r="C2094" s="221"/>
      <c r="D2094" s="212"/>
    </row>
    <row r="2095" spans="1:4" ht="20.25" customHeight="1" x14ac:dyDescent="0.3">
      <c r="A2095" s="221"/>
      <c r="B2095" s="221"/>
      <c r="C2095" s="221"/>
      <c r="D2095" s="212"/>
    </row>
    <row r="2096" spans="1:4" ht="20.25" customHeight="1" x14ac:dyDescent="0.3">
      <c r="A2096" s="221"/>
      <c r="B2096" s="221"/>
      <c r="C2096" s="221"/>
      <c r="D2096" s="212"/>
    </row>
    <row r="2097" spans="1:4" ht="20.25" customHeight="1" x14ac:dyDescent="0.3">
      <c r="A2097" s="221"/>
      <c r="B2097" s="221"/>
      <c r="C2097" s="221"/>
      <c r="D2097" s="212"/>
    </row>
    <row r="2098" spans="1:4" ht="20.25" customHeight="1" x14ac:dyDescent="0.3">
      <c r="A2098" s="221"/>
      <c r="B2098" s="221"/>
      <c r="C2098" s="221"/>
      <c r="D2098" s="212"/>
    </row>
    <row r="2099" spans="1:4" ht="20.25" customHeight="1" x14ac:dyDescent="0.3">
      <c r="A2099" s="221"/>
      <c r="B2099" s="221"/>
      <c r="C2099" s="221"/>
      <c r="D2099" s="212"/>
    </row>
    <row r="2100" spans="1:4" ht="20.25" customHeight="1" x14ac:dyDescent="0.3">
      <c r="A2100" s="221"/>
      <c r="B2100" s="221"/>
      <c r="C2100" s="221"/>
      <c r="D2100" s="212"/>
    </row>
    <row r="2101" spans="1:4" ht="20.25" customHeight="1" x14ac:dyDescent="0.3">
      <c r="A2101" s="221"/>
      <c r="B2101" s="221"/>
      <c r="C2101" s="221"/>
      <c r="D2101" s="212"/>
    </row>
    <row r="2102" spans="1:4" ht="20.25" customHeight="1" x14ac:dyDescent="0.3">
      <c r="A2102" s="221"/>
      <c r="B2102" s="221"/>
      <c r="C2102" s="221"/>
      <c r="D2102" s="212"/>
    </row>
    <row r="2103" spans="1:4" ht="20.25" customHeight="1" x14ac:dyDescent="0.3">
      <c r="A2103" s="221"/>
      <c r="B2103" s="221"/>
      <c r="C2103" s="221"/>
      <c r="D2103" s="212"/>
    </row>
    <row r="2104" spans="1:4" ht="20.25" customHeight="1" x14ac:dyDescent="0.3">
      <c r="A2104" s="221"/>
      <c r="B2104" s="221"/>
      <c r="C2104" s="221"/>
      <c r="D2104" s="212"/>
    </row>
    <row r="2105" spans="1:4" ht="20.25" customHeight="1" x14ac:dyDescent="0.3">
      <c r="A2105" s="221"/>
      <c r="B2105" s="221"/>
      <c r="C2105" s="221"/>
      <c r="D2105" s="212"/>
    </row>
    <row r="2106" spans="1:4" ht="20.25" customHeight="1" x14ac:dyDescent="0.3">
      <c r="A2106" s="221"/>
      <c r="B2106" s="221"/>
      <c r="C2106" s="221"/>
      <c r="D2106" s="212"/>
    </row>
    <row r="2107" spans="1:4" ht="20.25" customHeight="1" x14ac:dyDescent="0.3">
      <c r="A2107" s="221"/>
      <c r="B2107" s="221"/>
      <c r="C2107" s="221"/>
      <c r="D2107" s="212"/>
    </row>
    <row r="2108" spans="1:4" ht="20.25" customHeight="1" x14ac:dyDescent="0.3">
      <c r="A2108" s="221"/>
      <c r="B2108" s="221"/>
      <c r="C2108" s="221"/>
      <c r="D2108" s="212"/>
    </row>
    <row r="2109" spans="1:4" ht="20.25" customHeight="1" x14ac:dyDescent="0.3">
      <c r="A2109" s="221"/>
      <c r="B2109" s="221"/>
      <c r="C2109" s="221"/>
      <c r="D2109" s="212"/>
    </row>
    <row r="2110" spans="1:4" ht="20.25" customHeight="1" x14ac:dyDescent="0.3">
      <c r="A2110" s="221"/>
      <c r="B2110" s="221"/>
      <c r="C2110" s="221"/>
      <c r="D2110" s="212"/>
    </row>
    <row r="2111" spans="1:4" ht="20.25" customHeight="1" x14ac:dyDescent="0.3">
      <c r="A2111" s="221"/>
      <c r="B2111" s="221"/>
      <c r="C2111" s="221"/>
      <c r="D2111" s="212"/>
    </row>
    <row r="2112" spans="1:4" ht="20.25" customHeight="1" x14ac:dyDescent="0.3">
      <c r="A2112" s="221"/>
      <c r="B2112" s="221"/>
      <c r="C2112" s="221"/>
      <c r="D2112" s="212"/>
    </row>
    <row r="2113" spans="1:4" ht="20.25" customHeight="1" x14ac:dyDescent="0.3">
      <c r="A2113" s="221"/>
      <c r="B2113" s="221"/>
      <c r="C2113" s="221"/>
      <c r="D2113" s="212"/>
    </row>
    <row r="2114" spans="1:4" ht="20.25" customHeight="1" x14ac:dyDescent="0.3">
      <c r="A2114" s="221"/>
      <c r="B2114" s="221"/>
      <c r="C2114" s="221"/>
      <c r="D2114" s="212"/>
    </row>
    <row r="2115" spans="1:4" ht="20.25" customHeight="1" x14ac:dyDescent="0.3">
      <c r="A2115" s="221"/>
      <c r="B2115" s="221"/>
      <c r="C2115" s="221"/>
      <c r="D2115" s="212"/>
    </row>
    <row r="2116" spans="1:4" ht="20.25" customHeight="1" x14ac:dyDescent="0.3">
      <c r="A2116" s="221"/>
      <c r="B2116" s="221"/>
      <c r="C2116" s="221"/>
      <c r="D2116" s="212"/>
    </row>
    <row r="2117" spans="1:4" ht="20.25" customHeight="1" x14ac:dyDescent="0.3">
      <c r="A2117" s="221"/>
      <c r="B2117" s="221"/>
      <c r="C2117" s="221"/>
      <c r="D2117" s="212"/>
    </row>
    <row r="2118" spans="1:4" ht="20.25" customHeight="1" x14ac:dyDescent="0.3">
      <c r="A2118" s="221"/>
      <c r="B2118" s="221"/>
      <c r="C2118" s="221"/>
      <c r="D2118" s="212"/>
    </row>
    <row r="2119" spans="1:4" ht="20.25" customHeight="1" x14ac:dyDescent="0.3">
      <c r="A2119" s="221"/>
      <c r="B2119" s="221"/>
      <c r="C2119" s="221"/>
      <c r="D2119" s="212"/>
    </row>
    <row r="2120" spans="1:4" ht="20.25" customHeight="1" x14ac:dyDescent="0.3">
      <c r="A2120" s="221"/>
      <c r="B2120" s="221"/>
      <c r="C2120" s="221"/>
      <c r="D2120" s="212"/>
    </row>
    <row r="2121" spans="1:4" ht="20.25" customHeight="1" x14ac:dyDescent="0.3">
      <c r="A2121" s="221"/>
      <c r="B2121" s="221"/>
      <c r="C2121" s="221"/>
      <c r="D2121" s="212"/>
    </row>
    <row r="2122" spans="1:4" ht="20.25" customHeight="1" x14ac:dyDescent="0.3">
      <c r="A2122" s="221"/>
      <c r="B2122" s="221"/>
      <c r="C2122" s="221"/>
      <c r="D2122" s="212"/>
    </row>
    <row r="2123" spans="1:4" ht="20.25" customHeight="1" x14ac:dyDescent="0.3">
      <c r="A2123" s="221"/>
      <c r="B2123" s="221"/>
      <c r="C2123" s="221"/>
      <c r="D2123" s="212"/>
    </row>
    <row r="2124" spans="1:4" ht="20.25" customHeight="1" x14ac:dyDescent="0.3">
      <c r="A2124" s="221"/>
      <c r="B2124" s="221"/>
      <c r="C2124" s="221"/>
      <c r="D2124" s="212"/>
    </row>
    <row r="2125" spans="1:4" ht="20.25" customHeight="1" x14ac:dyDescent="0.3">
      <c r="A2125" s="221"/>
      <c r="B2125" s="221"/>
      <c r="C2125" s="221"/>
      <c r="D2125" s="212"/>
    </row>
    <row r="2126" spans="1:4" ht="20.25" customHeight="1" x14ac:dyDescent="0.3">
      <c r="A2126" s="221"/>
      <c r="B2126" s="221"/>
      <c r="C2126" s="221"/>
      <c r="D2126" s="212"/>
    </row>
    <row r="2127" spans="1:4" ht="20.25" customHeight="1" x14ac:dyDescent="0.3">
      <c r="A2127" s="221"/>
      <c r="B2127" s="221"/>
      <c r="C2127" s="221"/>
      <c r="D2127" s="212"/>
    </row>
    <row r="2128" spans="1:4" ht="20.25" customHeight="1" x14ac:dyDescent="0.3">
      <c r="A2128" s="221"/>
      <c r="B2128" s="221"/>
      <c r="C2128" s="221"/>
      <c r="D2128" s="212"/>
    </row>
    <row r="2129" spans="1:4" ht="20.25" customHeight="1" x14ac:dyDescent="0.3">
      <c r="A2129" s="221"/>
      <c r="B2129" s="221"/>
      <c r="C2129" s="221"/>
      <c r="D2129" s="212"/>
    </row>
    <row r="2130" spans="1:4" ht="20.25" customHeight="1" x14ac:dyDescent="0.3">
      <c r="A2130" s="221"/>
      <c r="B2130" s="221"/>
      <c r="C2130" s="221"/>
      <c r="D2130" s="212"/>
    </row>
    <row r="2131" spans="1:4" ht="20.25" customHeight="1" x14ac:dyDescent="0.3">
      <c r="A2131" s="221"/>
      <c r="B2131" s="221"/>
      <c r="C2131" s="221"/>
      <c r="D2131" s="212"/>
    </row>
    <row r="2132" spans="1:4" ht="20.25" customHeight="1" x14ac:dyDescent="0.3">
      <c r="A2132" s="221"/>
      <c r="B2132" s="221"/>
      <c r="C2132" s="221"/>
      <c r="D2132" s="212"/>
    </row>
    <row r="2133" spans="1:4" ht="20.25" customHeight="1" x14ac:dyDescent="0.3">
      <c r="A2133" s="221"/>
      <c r="B2133" s="221"/>
      <c r="C2133" s="221"/>
      <c r="D2133" s="212"/>
    </row>
    <row r="2134" spans="1:4" ht="20.25" customHeight="1" x14ac:dyDescent="0.3">
      <c r="A2134" s="221"/>
      <c r="B2134" s="221"/>
      <c r="C2134" s="221"/>
      <c r="D2134" s="212"/>
    </row>
    <row r="2135" spans="1:4" ht="20.25" customHeight="1" x14ac:dyDescent="0.3">
      <c r="A2135" s="221"/>
      <c r="B2135" s="221"/>
      <c r="C2135" s="221"/>
      <c r="D2135" s="212"/>
    </row>
    <row r="2136" spans="1:4" ht="20.25" customHeight="1" x14ac:dyDescent="0.3">
      <c r="A2136" s="221"/>
      <c r="B2136" s="221"/>
      <c r="C2136" s="221"/>
      <c r="D2136" s="212"/>
    </row>
    <row r="2137" spans="1:4" ht="20.25" customHeight="1" x14ac:dyDescent="0.3">
      <c r="A2137" s="221"/>
      <c r="B2137" s="221"/>
      <c r="C2137" s="221"/>
      <c r="D2137" s="212"/>
    </row>
    <row r="2138" spans="1:4" ht="20.25" customHeight="1" x14ac:dyDescent="0.3">
      <c r="A2138" s="221"/>
      <c r="B2138" s="221"/>
      <c r="C2138" s="221"/>
      <c r="D2138" s="212"/>
    </row>
    <row r="2139" spans="1:4" ht="20.25" customHeight="1" x14ac:dyDescent="0.3">
      <c r="A2139" s="221"/>
      <c r="B2139" s="221"/>
      <c r="C2139" s="221"/>
      <c r="D2139" s="212"/>
    </row>
    <row r="2140" spans="1:4" ht="20.25" customHeight="1" x14ac:dyDescent="0.3">
      <c r="A2140" s="221"/>
      <c r="B2140" s="221"/>
      <c r="C2140" s="221"/>
      <c r="D2140" s="212"/>
    </row>
    <row r="2141" spans="1:4" ht="20.25" customHeight="1" x14ac:dyDescent="0.3">
      <c r="A2141" s="221"/>
      <c r="B2141" s="221"/>
      <c r="C2141" s="221"/>
      <c r="D2141" s="212"/>
    </row>
    <row r="2142" spans="1:4" ht="20.25" customHeight="1" x14ac:dyDescent="0.3">
      <c r="A2142" s="221"/>
      <c r="B2142" s="221"/>
      <c r="C2142" s="221"/>
      <c r="D2142" s="212"/>
    </row>
    <row r="2143" spans="1:4" ht="20.25" customHeight="1" x14ac:dyDescent="0.3">
      <c r="A2143" s="221"/>
      <c r="B2143" s="221"/>
      <c r="C2143" s="221"/>
      <c r="D2143" s="212"/>
    </row>
    <row r="2144" spans="1:4" ht="20.25" customHeight="1" x14ac:dyDescent="0.3">
      <c r="A2144" s="221"/>
      <c r="B2144" s="221"/>
      <c r="C2144" s="221"/>
      <c r="D2144" s="212"/>
    </row>
    <row r="2145" spans="1:4" ht="20.25" customHeight="1" x14ac:dyDescent="0.3">
      <c r="A2145" s="221"/>
      <c r="B2145" s="221"/>
      <c r="C2145" s="221"/>
      <c r="D2145" s="212"/>
    </row>
    <row r="2146" spans="1:4" ht="20.25" customHeight="1" x14ac:dyDescent="0.3">
      <c r="A2146" s="221"/>
      <c r="B2146" s="221"/>
      <c r="C2146" s="221"/>
      <c r="D2146" s="212"/>
    </row>
    <row r="2147" spans="1:4" ht="20.25" customHeight="1" x14ac:dyDescent="0.3">
      <c r="A2147" s="221"/>
      <c r="B2147" s="221"/>
      <c r="C2147" s="221"/>
      <c r="D2147" s="212"/>
    </row>
    <row r="2148" spans="1:4" ht="20.25" customHeight="1" x14ac:dyDescent="0.3">
      <c r="A2148" s="221"/>
      <c r="B2148" s="221"/>
      <c r="C2148" s="221"/>
      <c r="D2148" s="212"/>
    </row>
    <row r="2149" spans="1:4" ht="20.25" customHeight="1" x14ac:dyDescent="0.3">
      <c r="A2149" s="221"/>
      <c r="B2149" s="221"/>
      <c r="C2149" s="221"/>
      <c r="D2149" s="212"/>
    </row>
    <row r="2150" spans="1:4" ht="20.25" customHeight="1" x14ac:dyDescent="0.3">
      <c r="A2150" s="221"/>
      <c r="B2150" s="221"/>
      <c r="C2150" s="221"/>
      <c r="D2150" s="212"/>
    </row>
    <row r="2151" spans="1:4" ht="20.25" customHeight="1" x14ac:dyDescent="0.3">
      <c r="A2151" s="221"/>
      <c r="B2151" s="221"/>
      <c r="C2151" s="221"/>
      <c r="D2151" s="212"/>
    </row>
    <row r="2152" spans="1:4" ht="20.25" customHeight="1" x14ac:dyDescent="0.3">
      <c r="A2152" s="221"/>
      <c r="B2152" s="221"/>
      <c r="C2152" s="221"/>
      <c r="D2152" s="212"/>
    </row>
    <row r="2153" spans="1:4" ht="20.25" customHeight="1" x14ac:dyDescent="0.3">
      <c r="A2153" s="221"/>
      <c r="B2153" s="221"/>
      <c r="C2153" s="221"/>
      <c r="D2153" s="212"/>
    </row>
    <row r="2154" spans="1:4" ht="20.25" customHeight="1" x14ac:dyDescent="0.3">
      <c r="A2154" s="221"/>
      <c r="B2154" s="221"/>
      <c r="C2154" s="221"/>
      <c r="D2154" s="212"/>
    </row>
    <row r="2155" spans="1:4" ht="20.25" customHeight="1" x14ac:dyDescent="0.3">
      <c r="A2155" s="221"/>
      <c r="B2155" s="221"/>
      <c r="C2155" s="221"/>
      <c r="D2155" s="212"/>
    </row>
    <row r="2156" spans="1:4" ht="20.25" customHeight="1" x14ac:dyDescent="0.3">
      <c r="A2156" s="221"/>
      <c r="B2156" s="221"/>
      <c r="C2156" s="221"/>
      <c r="D2156" s="212"/>
    </row>
    <row r="2157" spans="1:4" ht="20.25" customHeight="1" x14ac:dyDescent="0.3">
      <c r="A2157" s="221"/>
      <c r="B2157" s="221"/>
      <c r="C2157" s="221"/>
      <c r="D2157" s="212"/>
    </row>
    <row r="2158" spans="1:4" ht="20.25" customHeight="1" x14ac:dyDescent="0.3">
      <c r="A2158" s="221"/>
      <c r="B2158" s="221"/>
      <c r="C2158" s="221"/>
      <c r="D2158" s="212"/>
    </row>
    <row r="2159" spans="1:4" ht="20.25" customHeight="1" x14ac:dyDescent="0.3">
      <c r="A2159" s="221"/>
      <c r="B2159" s="221"/>
      <c r="C2159" s="221"/>
      <c r="D2159" s="212"/>
    </row>
    <row r="2160" spans="1:4" ht="20.25" customHeight="1" x14ac:dyDescent="0.3">
      <c r="A2160" s="221"/>
      <c r="B2160" s="221"/>
      <c r="C2160" s="221"/>
      <c r="D2160" s="212"/>
    </row>
    <row r="2161" spans="1:4" ht="20.25" customHeight="1" x14ac:dyDescent="0.3">
      <c r="A2161" s="221"/>
      <c r="B2161" s="221"/>
      <c r="C2161" s="221"/>
      <c r="D2161" s="212"/>
    </row>
    <row r="2162" spans="1:4" ht="20.25" customHeight="1" x14ac:dyDescent="0.3">
      <c r="A2162" s="221"/>
      <c r="B2162" s="221"/>
      <c r="C2162" s="221"/>
      <c r="D2162" s="212"/>
    </row>
    <row r="2163" spans="1:4" ht="20.25" customHeight="1" x14ac:dyDescent="0.3">
      <c r="A2163" s="221"/>
      <c r="B2163" s="221"/>
      <c r="C2163" s="221"/>
      <c r="D2163" s="212"/>
    </row>
    <row r="2164" spans="1:4" ht="20.25" customHeight="1" x14ac:dyDescent="0.3">
      <c r="A2164" s="221"/>
      <c r="B2164" s="221"/>
      <c r="C2164" s="221"/>
      <c r="D2164" s="212"/>
    </row>
    <row r="2165" spans="1:4" ht="20.25" customHeight="1" x14ac:dyDescent="0.3">
      <c r="A2165" s="221"/>
      <c r="B2165" s="221"/>
      <c r="C2165" s="221"/>
      <c r="D2165" s="212"/>
    </row>
    <row r="2166" spans="1:4" ht="20.25" customHeight="1" x14ac:dyDescent="0.3">
      <c r="A2166" s="221"/>
      <c r="B2166" s="221"/>
      <c r="C2166" s="221"/>
      <c r="D2166" s="212"/>
    </row>
    <row r="2167" spans="1:4" ht="20.25" customHeight="1" x14ac:dyDescent="0.3">
      <c r="A2167" s="221"/>
      <c r="B2167" s="221"/>
      <c r="C2167" s="221"/>
      <c r="D2167" s="212"/>
    </row>
    <row r="2168" spans="1:4" ht="20.25" customHeight="1" x14ac:dyDescent="0.3">
      <c r="A2168" s="221"/>
      <c r="B2168" s="221"/>
      <c r="C2168" s="221"/>
      <c r="D2168" s="212"/>
    </row>
    <row r="2169" spans="1:4" ht="20.25" customHeight="1" x14ac:dyDescent="0.3">
      <c r="A2169" s="221"/>
      <c r="B2169" s="221"/>
      <c r="C2169" s="221"/>
      <c r="D2169" s="212"/>
    </row>
    <row r="2170" spans="1:4" ht="20.25" customHeight="1" x14ac:dyDescent="0.3">
      <c r="A2170" s="221"/>
      <c r="B2170" s="221"/>
      <c r="C2170" s="221"/>
      <c r="D2170" s="212"/>
    </row>
    <row r="2171" spans="1:4" ht="20.25" customHeight="1" x14ac:dyDescent="0.3">
      <c r="A2171" s="221"/>
      <c r="B2171" s="221"/>
      <c r="C2171" s="221"/>
      <c r="D2171" s="212"/>
    </row>
    <row r="2172" spans="1:4" ht="20.25" customHeight="1" x14ac:dyDescent="0.3">
      <c r="A2172" s="221"/>
      <c r="B2172" s="221"/>
      <c r="C2172" s="221"/>
      <c r="D2172" s="212"/>
    </row>
    <row r="2173" spans="1:4" ht="20.25" customHeight="1" x14ac:dyDescent="0.3">
      <c r="A2173" s="221"/>
      <c r="B2173" s="221"/>
      <c r="C2173" s="221"/>
      <c r="D2173" s="212"/>
    </row>
    <row r="2174" spans="1:4" ht="20.25" customHeight="1" x14ac:dyDescent="0.3">
      <c r="A2174" s="221"/>
      <c r="B2174" s="221"/>
      <c r="C2174" s="221"/>
      <c r="D2174" s="212"/>
    </row>
    <row r="2175" spans="1:4" ht="20.25" customHeight="1" x14ac:dyDescent="0.3">
      <c r="A2175" s="221"/>
      <c r="B2175" s="221"/>
      <c r="C2175" s="221"/>
      <c r="D2175" s="212"/>
    </row>
    <row r="2176" spans="1:4" ht="20.25" customHeight="1" x14ac:dyDescent="0.3">
      <c r="A2176" s="221"/>
      <c r="B2176" s="221"/>
      <c r="C2176" s="221"/>
      <c r="D2176" s="212"/>
    </row>
    <row r="2177" spans="1:4" ht="20.25" customHeight="1" x14ac:dyDescent="0.3">
      <c r="A2177" s="221"/>
      <c r="B2177" s="221"/>
      <c r="C2177" s="221"/>
      <c r="D2177" s="212"/>
    </row>
    <row r="2178" spans="1:4" ht="20.25" customHeight="1" x14ac:dyDescent="0.3">
      <c r="A2178" s="221"/>
      <c r="B2178" s="221"/>
      <c r="C2178" s="221"/>
      <c r="D2178" s="212"/>
    </row>
    <row r="2179" spans="1:4" ht="20.25" customHeight="1" x14ac:dyDescent="0.3">
      <c r="A2179" s="221"/>
      <c r="B2179" s="221"/>
      <c r="C2179" s="221"/>
      <c r="D2179" s="212"/>
    </row>
    <row r="2180" spans="1:4" ht="20.25" customHeight="1" x14ac:dyDescent="0.3">
      <c r="A2180" s="221"/>
      <c r="B2180" s="221"/>
      <c r="C2180" s="221"/>
      <c r="D2180" s="212"/>
    </row>
    <row r="2181" spans="1:4" ht="20.25" customHeight="1" x14ac:dyDescent="0.3">
      <c r="A2181" s="221"/>
      <c r="B2181" s="221"/>
      <c r="C2181" s="221"/>
      <c r="D2181" s="212"/>
    </row>
    <row r="2182" spans="1:4" ht="20.25" customHeight="1" x14ac:dyDescent="0.3">
      <c r="A2182" s="221"/>
      <c r="B2182" s="221"/>
      <c r="C2182" s="221"/>
      <c r="D2182" s="212"/>
    </row>
    <row r="2183" spans="1:4" ht="20.25" customHeight="1" x14ac:dyDescent="0.3">
      <c r="A2183" s="221"/>
      <c r="B2183" s="221"/>
      <c r="C2183" s="221"/>
      <c r="D2183" s="212"/>
    </row>
    <row r="2184" spans="1:4" ht="20.25" customHeight="1" x14ac:dyDescent="0.3">
      <c r="A2184" s="221"/>
      <c r="B2184" s="221"/>
      <c r="C2184" s="221"/>
      <c r="D2184" s="212"/>
    </row>
    <row r="2185" spans="1:4" ht="20.25" customHeight="1" x14ac:dyDescent="0.3">
      <c r="A2185" s="221"/>
      <c r="B2185" s="221"/>
      <c r="C2185" s="221"/>
      <c r="D2185" s="212"/>
    </row>
    <row r="2186" spans="1:4" ht="20.25" customHeight="1" x14ac:dyDescent="0.3">
      <c r="A2186" s="221"/>
      <c r="B2186" s="221"/>
      <c r="C2186" s="221"/>
      <c r="D2186" s="212"/>
    </row>
    <row r="2187" spans="1:4" ht="20.25" customHeight="1" x14ac:dyDescent="0.3">
      <c r="A2187" s="221"/>
      <c r="B2187" s="221"/>
      <c r="C2187" s="221"/>
      <c r="D2187" s="212"/>
    </row>
    <row r="2188" spans="1:4" ht="20.25" customHeight="1" x14ac:dyDescent="0.3">
      <c r="A2188" s="221"/>
      <c r="B2188" s="221"/>
      <c r="C2188" s="221"/>
      <c r="D2188" s="212"/>
    </row>
    <row r="2189" spans="1:4" ht="20.25" customHeight="1" x14ac:dyDescent="0.3">
      <c r="A2189" s="221"/>
      <c r="B2189" s="221"/>
      <c r="C2189" s="221"/>
      <c r="D2189" s="212"/>
    </row>
    <row r="2190" spans="1:4" ht="20.25" customHeight="1" x14ac:dyDescent="0.3">
      <c r="A2190" s="221"/>
      <c r="B2190" s="221"/>
      <c r="C2190" s="221"/>
      <c r="D2190" s="212"/>
    </row>
    <row r="2191" spans="1:4" ht="20.25" customHeight="1" x14ac:dyDescent="0.3">
      <c r="A2191" s="221"/>
      <c r="B2191" s="221"/>
      <c r="C2191" s="221"/>
      <c r="D2191" s="212"/>
    </row>
    <row r="2192" spans="1:4" ht="20.25" customHeight="1" x14ac:dyDescent="0.3">
      <c r="A2192" s="221"/>
      <c r="B2192" s="221"/>
      <c r="C2192" s="221"/>
      <c r="D2192" s="212"/>
    </row>
    <row r="2193" spans="1:4" ht="20.25" customHeight="1" x14ac:dyDescent="0.3">
      <c r="A2193" s="221"/>
      <c r="B2193" s="221"/>
      <c r="C2193" s="221"/>
      <c r="D2193" s="212"/>
    </row>
    <row r="2194" spans="1:4" ht="20.25" customHeight="1" x14ac:dyDescent="0.3">
      <c r="A2194" s="221"/>
      <c r="B2194" s="221"/>
      <c r="C2194" s="221"/>
      <c r="D2194" s="212"/>
    </row>
    <row r="2195" spans="1:4" ht="20.25" customHeight="1" x14ac:dyDescent="0.3">
      <c r="A2195" s="221"/>
      <c r="B2195" s="221"/>
      <c r="C2195" s="221"/>
      <c r="D2195" s="212"/>
    </row>
    <row r="2196" spans="1:4" ht="20.25" customHeight="1" x14ac:dyDescent="0.3">
      <c r="A2196" s="221"/>
      <c r="B2196" s="221"/>
      <c r="C2196" s="221"/>
      <c r="D2196" s="212"/>
    </row>
    <row r="2197" spans="1:4" ht="20.25" customHeight="1" x14ac:dyDescent="0.3">
      <c r="A2197" s="221"/>
      <c r="B2197" s="221"/>
      <c r="C2197" s="221"/>
      <c r="D2197" s="212"/>
    </row>
    <row r="2198" spans="1:4" ht="20.25" customHeight="1" x14ac:dyDescent="0.3">
      <c r="A2198" s="221"/>
      <c r="B2198" s="221"/>
      <c r="C2198" s="221"/>
      <c r="D2198" s="212"/>
    </row>
    <row r="2199" spans="1:4" ht="20.25" customHeight="1" x14ac:dyDescent="0.3">
      <c r="A2199" s="221"/>
      <c r="B2199" s="221"/>
      <c r="C2199" s="221"/>
      <c r="D2199" s="212"/>
    </row>
    <row r="2200" spans="1:4" ht="20.25" customHeight="1" x14ac:dyDescent="0.3">
      <c r="A2200" s="221"/>
      <c r="B2200" s="221"/>
      <c r="C2200" s="221"/>
      <c r="D2200" s="212"/>
    </row>
    <row r="2201" spans="1:4" ht="20.25" customHeight="1" x14ac:dyDescent="0.3">
      <c r="A2201" s="221"/>
      <c r="B2201" s="221"/>
      <c r="C2201" s="221"/>
      <c r="D2201" s="212"/>
    </row>
    <row r="2202" spans="1:4" ht="20.25" customHeight="1" x14ac:dyDescent="0.3">
      <c r="A2202" s="221"/>
      <c r="B2202" s="221"/>
      <c r="C2202" s="221"/>
      <c r="D2202" s="212"/>
    </row>
    <row r="2203" spans="1:4" ht="20.25" customHeight="1" x14ac:dyDescent="0.3">
      <c r="A2203" s="221"/>
      <c r="B2203" s="221"/>
      <c r="C2203" s="221"/>
      <c r="D2203" s="212"/>
    </row>
    <row r="2204" spans="1:4" ht="20.25" customHeight="1" x14ac:dyDescent="0.3">
      <c r="A2204" s="221"/>
      <c r="B2204" s="221"/>
      <c r="C2204" s="221"/>
      <c r="D2204" s="212"/>
    </row>
    <row r="2205" spans="1:4" ht="20.25" customHeight="1" x14ac:dyDescent="0.3">
      <c r="A2205" s="221"/>
      <c r="B2205" s="221"/>
      <c r="C2205" s="221"/>
      <c r="D2205" s="212"/>
    </row>
    <row r="2206" spans="1:4" ht="20.25" customHeight="1" x14ac:dyDescent="0.3">
      <c r="A2206" s="221"/>
      <c r="B2206" s="221"/>
      <c r="C2206" s="221"/>
      <c r="D2206" s="212"/>
    </row>
    <row r="2207" spans="1:4" ht="20.25" customHeight="1" x14ac:dyDescent="0.3">
      <c r="A2207" s="221"/>
      <c r="B2207" s="221"/>
      <c r="C2207" s="221"/>
      <c r="D2207" s="212"/>
    </row>
    <row r="2208" spans="1:4" ht="20.25" customHeight="1" x14ac:dyDescent="0.3">
      <c r="A2208" s="221"/>
      <c r="B2208" s="221"/>
      <c r="C2208" s="221"/>
      <c r="D2208" s="212"/>
    </row>
    <row r="2209" spans="1:4" ht="20.25" customHeight="1" x14ac:dyDescent="0.3">
      <c r="A2209" s="221"/>
      <c r="B2209" s="221"/>
      <c r="C2209" s="221"/>
      <c r="D2209" s="212"/>
    </row>
    <row r="2210" spans="1:4" ht="20.25" customHeight="1" x14ac:dyDescent="0.3">
      <c r="A2210" s="221"/>
      <c r="B2210" s="221"/>
      <c r="C2210" s="221"/>
      <c r="D2210" s="212"/>
    </row>
    <row r="2211" spans="1:4" ht="20.25" customHeight="1" x14ac:dyDescent="0.3">
      <c r="A2211" s="221"/>
      <c r="B2211" s="221"/>
      <c r="C2211" s="221"/>
      <c r="D2211" s="212"/>
    </row>
    <row r="2212" spans="1:4" ht="20.25" customHeight="1" x14ac:dyDescent="0.3">
      <c r="A2212" s="221"/>
      <c r="B2212" s="221"/>
      <c r="C2212" s="221"/>
      <c r="D2212" s="212"/>
    </row>
    <row r="2213" spans="1:4" ht="20.25" customHeight="1" x14ac:dyDescent="0.3">
      <c r="A2213" s="221"/>
      <c r="B2213" s="221"/>
      <c r="C2213" s="221"/>
      <c r="D2213" s="212"/>
    </row>
    <row r="2214" spans="1:4" ht="20.25" customHeight="1" x14ac:dyDescent="0.3">
      <c r="A2214" s="221"/>
      <c r="B2214" s="221"/>
      <c r="C2214" s="221"/>
      <c r="D2214" s="212"/>
    </row>
    <row r="2215" spans="1:4" ht="20.25" customHeight="1" x14ac:dyDescent="0.3">
      <c r="A2215" s="221"/>
      <c r="B2215" s="221"/>
      <c r="C2215" s="221"/>
      <c r="D2215" s="212"/>
    </row>
    <row r="2216" spans="1:4" ht="20.25" customHeight="1" x14ac:dyDescent="0.3">
      <c r="A2216" s="221"/>
      <c r="B2216" s="221"/>
      <c r="C2216" s="221"/>
      <c r="D2216" s="212"/>
    </row>
    <row r="2217" spans="1:4" ht="20.25" customHeight="1" x14ac:dyDescent="0.3">
      <c r="A2217" s="221"/>
      <c r="B2217" s="221"/>
      <c r="C2217" s="221"/>
      <c r="D2217" s="212"/>
    </row>
    <row r="2218" spans="1:4" ht="20.25" customHeight="1" x14ac:dyDescent="0.3">
      <c r="A2218" s="221"/>
      <c r="B2218" s="221"/>
      <c r="C2218" s="221"/>
      <c r="D2218" s="212"/>
    </row>
    <row r="2219" spans="1:4" ht="20.25" customHeight="1" x14ac:dyDescent="0.3">
      <c r="A2219" s="221"/>
      <c r="B2219" s="221"/>
      <c r="C2219" s="221"/>
      <c r="D2219" s="212"/>
    </row>
    <row r="2220" spans="1:4" ht="20.25" customHeight="1" x14ac:dyDescent="0.3">
      <c r="A2220" s="221"/>
      <c r="B2220" s="221"/>
      <c r="C2220" s="221"/>
      <c r="D2220" s="212"/>
    </row>
    <row r="2221" spans="1:4" ht="20.25" customHeight="1" x14ac:dyDescent="0.3">
      <c r="A2221" s="221"/>
      <c r="B2221" s="221"/>
      <c r="C2221" s="221"/>
      <c r="D2221" s="212"/>
    </row>
    <row r="2222" spans="1:4" ht="20.25" customHeight="1" x14ac:dyDescent="0.3">
      <c r="A2222" s="221"/>
      <c r="B2222" s="221"/>
      <c r="C2222" s="221"/>
      <c r="D2222" s="212"/>
    </row>
    <row r="2223" spans="1:4" ht="20.25" customHeight="1" x14ac:dyDescent="0.3">
      <c r="A2223" s="221"/>
      <c r="B2223" s="221"/>
      <c r="C2223" s="221"/>
      <c r="D2223" s="212"/>
    </row>
    <row r="2224" spans="1:4" ht="20.25" customHeight="1" x14ac:dyDescent="0.3">
      <c r="A2224" s="221"/>
      <c r="B2224" s="221"/>
      <c r="C2224" s="221"/>
      <c r="D2224" s="212"/>
    </row>
    <row r="2225" spans="1:4" ht="20.25" customHeight="1" x14ac:dyDescent="0.3">
      <c r="A2225" s="221"/>
      <c r="B2225" s="221"/>
      <c r="C2225" s="221"/>
      <c r="D2225" s="212"/>
    </row>
    <row r="2226" spans="1:4" ht="20.25" customHeight="1" x14ac:dyDescent="0.3">
      <c r="A2226" s="221"/>
      <c r="B2226" s="221"/>
      <c r="C2226" s="221"/>
      <c r="D2226" s="212"/>
    </row>
    <row r="2227" spans="1:4" ht="20.25" customHeight="1" x14ac:dyDescent="0.3">
      <c r="A2227" s="221"/>
      <c r="B2227" s="221"/>
      <c r="C2227" s="221"/>
      <c r="D2227" s="212"/>
    </row>
    <row r="2228" spans="1:4" ht="20.25" customHeight="1" x14ac:dyDescent="0.3">
      <c r="A2228" s="221"/>
      <c r="B2228" s="221"/>
      <c r="C2228" s="221"/>
      <c r="D2228" s="212"/>
    </row>
    <row r="2229" spans="1:4" ht="20.25" customHeight="1" x14ac:dyDescent="0.3">
      <c r="A2229" s="221"/>
      <c r="B2229" s="221"/>
      <c r="C2229" s="221"/>
      <c r="D2229" s="212"/>
    </row>
    <row r="2230" spans="1:4" ht="20.25" customHeight="1" x14ac:dyDescent="0.3">
      <c r="A2230" s="221"/>
      <c r="B2230" s="221"/>
      <c r="C2230" s="221"/>
      <c r="D2230" s="212"/>
    </row>
    <row r="2231" spans="1:4" ht="20.25" customHeight="1" x14ac:dyDescent="0.3">
      <c r="A2231" s="221"/>
      <c r="B2231" s="221"/>
      <c r="C2231" s="221"/>
      <c r="D2231" s="212"/>
    </row>
    <row r="2232" spans="1:4" ht="20.25" customHeight="1" x14ac:dyDescent="0.3">
      <c r="A2232" s="221"/>
      <c r="B2232" s="221"/>
      <c r="C2232" s="221"/>
      <c r="D2232" s="212"/>
    </row>
    <row r="2233" spans="1:4" ht="20.25" customHeight="1" x14ac:dyDescent="0.3">
      <c r="A2233" s="221"/>
      <c r="B2233" s="221"/>
      <c r="C2233" s="221"/>
      <c r="D2233" s="212"/>
    </row>
    <row r="2234" spans="1:4" ht="20.25" customHeight="1" x14ac:dyDescent="0.3">
      <c r="A2234" s="221"/>
      <c r="B2234" s="221"/>
      <c r="C2234" s="221"/>
      <c r="D2234" s="212"/>
    </row>
    <row r="2235" spans="1:4" ht="20.25" customHeight="1" x14ac:dyDescent="0.3">
      <c r="A2235" s="221"/>
      <c r="B2235" s="221"/>
      <c r="C2235" s="221"/>
      <c r="D2235" s="212"/>
    </row>
    <row r="2236" spans="1:4" ht="20.25" customHeight="1" x14ac:dyDescent="0.3">
      <c r="A2236" s="221"/>
      <c r="B2236" s="221"/>
      <c r="C2236" s="221"/>
      <c r="D2236" s="212"/>
    </row>
    <row r="2237" spans="1:4" ht="20.25" customHeight="1" x14ac:dyDescent="0.3">
      <c r="A2237" s="221"/>
      <c r="B2237" s="221"/>
      <c r="C2237" s="221"/>
      <c r="D2237" s="212"/>
    </row>
    <row r="2238" spans="1:4" ht="20.25" customHeight="1" x14ac:dyDescent="0.3">
      <c r="A2238" s="221"/>
      <c r="B2238" s="221"/>
      <c r="C2238" s="221"/>
      <c r="D2238" s="212"/>
    </row>
    <row r="2239" spans="1:4" ht="20.25" customHeight="1" x14ac:dyDescent="0.3">
      <c r="A2239" s="221"/>
      <c r="B2239" s="221"/>
      <c r="C2239" s="221"/>
      <c r="D2239" s="212"/>
    </row>
    <row r="2240" spans="1:4" ht="20.25" customHeight="1" x14ac:dyDescent="0.3">
      <c r="A2240" s="221"/>
      <c r="B2240" s="221"/>
      <c r="C2240" s="221"/>
      <c r="D2240" s="212"/>
    </row>
    <row r="2241" spans="1:4" ht="20.25" customHeight="1" x14ac:dyDescent="0.3">
      <c r="A2241" s="221"/>
      <c r="B2241" s="221"/>
      <c r="C2241" s="221"/>
      <c r="D2241" s="212"/>
    </row>
    <row r="2242" spans="1:4" ht="20.25" customHeight="1" x14ac:dyDescent="0.3">
      <c r="A2242" s="221"/>
      <c r="B2242" s="221"/>
      <c r="C2242" s="221"/>
      <c r="D2242" s="212"/>
    </row>
    <row r="2243" spans="1:4" ht="20.25" customHeight="1" x14ac:dyDescent="0.3">
      <c r="A2243" s="221"/>
      <c r="B2243" s="221"/>
      <c r="C2243" s="221"/>
      <c r="D2243" s="212"/>
    </row>
    <row r="2244" spans="1:4" ht="20.25" customHeight="1" x14ac:dyDescent="0.3">
      <c r="A2244" s="221"/>
      <c r="B2244" s="221"/>
      <c r="C2244" s="221"/>
      <c r="D2244" s="212"/>
    </row>
    <row r="2245" spans="1:4" ht="20.25" customHeight="1" x14ac:dyDescent="0.3">
      <c r="A2245" s="221"/>
      <c r="B2245" s="221"/>
      <c r="C2245" s="221"/>
      <c r="D2245" s="212"/>
    </row>
    <row r="2246" spans="1:4" ht="20.25" customHeight="1" x14ac:dyDescent="0.3">
      <c r="A2246" s="221"/>
      <c r="B2246" s="221"/>
      <c r="C2246" s="221"/>
      <c r="D2246" s="212"/>
    </row>
    <row r="2247" spans="1:4" ht="20.25" customHeight="1" x14ac:dyDescent="0.3">
      <c r="A2247" s="221"/>
      <c r="B2247" s="221"/>
      <c r="C2247" s="221"/>
      <c r="D2247" s="212"/>
    </row>
    <row r="2248" spans="1:4" ht="20.25" customHeight="1" x14ac:dyDescent="0.3">
      <c r="A2248" s="221"/>
      <c r="B2248" s="221"/>
      <c r="C2248" s="221"/>
      <c r="D2248" s="212"/>
    </row>
    <row r="2249" spans="1:4" ht="20.25" customHeight="1" x14ac:dyDescent="0.3">
      <c r="A2249" s="221"/>
      <c r="B2249" s="221"/>
      <c r="C2249" s="221"/>
      <c r="D2249" s="212"/>
    </row>
    <row r="2250" spans="1:4" ht="20.25" customHeight="1" x14ac:dyDescent="0.3">
      <c r="A2250" s="221"/>
      <c r="B2250" s="221"/>
      <c r="C2250" s="221"/>
      <c r="D2250" s="212"/>
    </row>
    <row r="2251" spans="1:4" ht="20.25" customHeight="1" x14ac:dyDescent="0.3">
      <c r="A2251" s="221"/>
      <c r="B2251" s="221"/>
      <c r="C2251" s="221"/>
      <c r="D2251" s="212"/>
    </row>
    <row r="2252" spans="1:4" ht="20.25" customHeight="1" x14ac:dyDescent="0.3">
      <c r="A2252" s="221"/>
      <c r="B2252" s="221"/>
      <c r="C2252" s="221"/>
      <c r="D2252" s="212"/>
    </row>
    <row r="2253" spans="1:4" ht="20.25" customHeight="1" x14ac:dyDescent="0.3">
      <c r="A2253" s="221"/>
      <c r="B2253" s="221"/>
      <c r="C2253" s="221"/>
      <c r="D2253" s="212"/>
    </row>
    <row r="2254" spans="1:4" ht="20.25" customHeight="1" x14ac:dyDescent="0.3">
      <c r="A2254" s="221"/>
      <c r="B2254" s="221"/>
      <c r="C2254" s="221"/>
      <c r="D2254" s="212"/>
    </row>
    <row r="2255" spans="1:4" ht="20.25" customHeight="1" x14ac:dyDescent="0.3">
      <c r="A2255" s="221"/>
      <c r="B2255" s="221"/>
      <c r="C2255" s="221"/>
      <c r="D2255" s="212"/>
    </row>
    <row r="2256" spans="1:4" ht="20.25" customHeight="1" x14ac:dyDescent="0.3">
      <c r="A2256" s="221"/>
      <c r="B2256" s="221"/>
      <c r="C2256" s="221"/>
      <c r="D2256" s="212"/>
    </row>
    <row r="2257" spans="1:4" ht="20.25" customHeight="1" x14ac:dyDescent="0.3">
      <c r="A2257" s="221"/>
      <c r="B2257" s="221"/>
      <c r="C2257" s="221"/>
      <c r="D2257" s="212"/>
    </row>
    <row r="2258" spans="1:4" ht="20.25" customHeight="1" x14ac:dyDescent="0.3">
      <c r="A2258" s="221"/>
      <c r="B2258" s="221"/>
      <c r="C2258" s="221"/>
      <c r="D2258" s="212"/>
    </row>
    <row r="2259" spans="1:4" ht="20.25" customHeight="1" x14ac:dyDescent="0.3">
      <c r="A2259" s="221"/>
      <c r="B2259" s="221"/>
      <c r="C2259" s="221"/>
      <c r="D2259" s="212"/>
    </row>
    <row r="2260" spans="1:4" ht="20.25" customHeight="1" x14ac:dyDescent="0.3">
      <c r="A2260" s="221"/>
      <c r="B2260" s="221"/>
      <c r="C2260" s="221"/>
      <c r="D2260" s="212"/>
    </row>
    <row r="2261" spans="1:4" ht="20.25" customHeight="1" x14ac:dyDescent="0.3">
      <c r="A2261" s="221"/>
      <c r="B2261" s="221"/>
      <c r="C2261" s="221"/>
      <c r="D2261" s="212"/>
    </row>
    <row r="2262" spans="1:4" ht="20.25" customHeight="1" x14ac:dyDescent="0.3">
      <c r="A2262" s="221"/>
      <c r="B2262" s="221"/>
      <c r="C2262" s="221"/>
      <c r="D2262" s="212"/>
    </row>
    <row r="2263" spans="1:4" ht="20.25" customHeight="1" x14ac:dyDescent="0.3">
      <c r="A2263" s="221"/>
      <c r="B2263" s="221"/>
      <c r="C2263" s="221"/>
      <c r="D2263" s="212"/>
    </row>
    <row r="2264" spans="1:4" ht="20.25" customHeight="1" x14ac:dyDescent="0.3">
      <c r="A2264" s="221"/>
      <c r="B2264" s="221"/>
      <c r="C2264" s="221"/>
      <c r="D2264" s="212"/>
    </row>
    <row r="2265" spans="1:4" ht="20.25" customHeight="1" x14ac:dyDescent="0.3">
      <c r="A2265" s="221"/>
      <c r="B2265" s="221"/>
      <c r="C2265" s="221"/>
      <c r="D2265" s="212"/>
    </row>
    <row r="2266" spans="1:4" ht="20.25" customHeight="1" x14ac:dyDescent="0.3">
      <c r="A2266" s="221"/>
      <c r="B2266" s="221"/>
      <c r="C2266" s="221"/>
      <c r="D2266" s="212"/>
    </row>
    <row r="2267" spans="1:4" ht="20.25" customHeight="1" x14ac:dyDescent="0.3">
      <c r="A2267" s="221"/>
      <c r="B2267" s="221"/>
      <c r="C2267" s="221"/>
      <c r="D2267" s="212"/>
    </row>
    <row r="2268" spans="1:4" ht="20.25" customHeight="1" x14ac:dyDescent="0.3">
      <c r="A2268" s="221"/>
      <c r="B2268" s="221"/>
      <c r="C2268" s="221"/>
      <c r="D2268" s="212"/>
    </row>
    <row r="2269" spans="1:4" ht="20.25" customHeight="1" x14ac:dyDescent="0.3">
      <c r="A2269" s="221"/>
      <c r="B2269" s="221"/>
      <c r="C2269" s="221"/>
      <c r="D2269" s="212"/>
    </row>
    <row r="2270" spans="1:4" ht="20.25" customHeight="1" x14ac:dyDescent="0.3">
      <c r="A2270" s="221"/>
      <c r="B2270" s="221"/>
      <c r="C2270" s="221"/>
      <c r="D2270" s="212"/>
    </row>
    <row r="2271" spans="1:4" ht="20.25" customHeight="1" x14ac:dyDescent="0.3">
      <c r="A2271" s="221"/>
      <c r="B2271" s="221"/>
      <c r="C2271" s="221"/>
      <c r="D2271" s="212"/>
    </row>
    <row r="2272" spans="1:4" ht="20.25" customHeight="1" x14ac:dyDescent="0.3">
      <c r="A2272" s="221"/>
      <c r="B2272" s="221"/>
      <c r="C2272" s="221"/>
      <c r="D2272" s="212"/>
    </row>
    <row r="2273" spans="1:4" ht="20.25" customHeight="1" x14ac:dyDescent="0.3">
      <c r="A2273" s="221"/>
      <c r="B2273" s="221"/>
      <c r="C2273" s="221"/>
      <c r="D2273" s="212"/>
    </row>
    <row r="2274" spans="1:4" ht="20.25" customHeight="1" x14ac:dyDescent="0.3">
      <c r="A2274" s="221"/>
      <c r="B2274" s="221"/>
      <c r="C2274" s="221"/>
      <c r="D2274" s="212"/>
    </row>
    <row r="2275" spans="1:4" ht="20.25" customHeight="1" x14ac:dyDescent="0.3">
      <c r="A2275" s="221"/>
      <c r="B2275" s="221"/>
      <c r="C2275" s="221"/>
      <c r="D2275" s="212"/>
    </row>
    <row r="2276" spans="1:4" ht="20.25" customHeight="1" x14ac:dyDescent="0.3">
      <c r="A2276" s="221"/>
      <c r="B2276" s="221"/>
      <c r="C2276" s="221"/>
      <c r="D2276" s="212"/>
    </row>
    <row r="2277" spans="1:4" ht="20.25" customHeight="1" x14ac:dyDescent="0.3">
      <c r="A2277" s="221"/>
      <c r="B2277" s="221"/>
      <c r="C2277" s="221"/>
      <c r="D2277" s="212"/>
    </row>
    <row r="2278" spans="1:4" ht="20.25" customHeight="1" x14ac:dyDescent="0.3">
      <c r="A2278" s="221"/>
      <c r="B2278" s="221"/>
      <c r="C2278" s="221"/>
      <c r="D2278" s="212"/>
    </row>
    <row r="2279" spans="1:4" ht="20.25" customHeight="1" x14ac:dyDescent="0.3">
      <c r="A2279" s="221"/>
      <c r="B2279" s="221"/>
      <c r="C2279" s="221"/>
      <c r="D2279" s="212"/>
    </row>
    <row r="2280" spans="1:4" ht="20.25" customHeight="1" x14ac:dyDescent="0.3">
      <c r="A2280" s="221"/>
      <c r="B2280" s="221"/>
      <c r="C2280" s="221"/>
      <c r="D2280" s="212"/>
    </row>
    <row r="2281" spans="1:4" ht="20.25" customHeight="1" x14ac:dyDescent="0.3">
      <c r="A2281" s="221"/>
      <c r="B2281" s="221"/>
      <c r="C2281" s="221"/>
      <c r="D2281" s="212"/>
    </row>
    <row r="2282" spans="1:4" ht="20.25" customHeight="1" x14ac:dyDescent="0.3">
      <c r="A2282" s="221"/>
      <c r="B2282" s="221"/>
      <c r="C2282" s="221"/>
      <c r="D2282" s="212"/>
    </row>
    <row r="2283" spans="1:4" ht="20.25" customHeight="1" x14ac:dyDescent="0.3">
      <c r="A2283" s="221"/>
      <c r="B2283" s="221"/>
      <c r="C2283" s="221"/>
      <c r="D2283" s="212"/>
    </row>
    <row r="2284" spans="1:4" ht="20.25" customHeight="1" x14ac:dyDescent="0.3">
      <c r="A2284" s="221"/>
      <c r="B2284" s="221"/>
      <c r="C2284" s="221"/>
      <c r="D2284" s="212"/>
    </row>
    <row r="2285" spans="1:4" ht="20.25" customHeight="1" x14ac:dyDescent="0.3">
      <c r="A2285" s="221"/>
      <c r="B2285" s="221"/>
      <c r="C2285" s="221"/>
      <c r="D2285" s="212"/>
    </row>
    <row r="2286" spans="1:4" ht="20.25" customHeight="1" x14ac:dyDescent="0.3">
      <c r="A2286" s="221"/>
      <c r="B2286" s="221"/>
      <c r="C2286" s="221"/>
      <c r="D2286" s="212"/>
    </row>
    <row r="2287" spans="1:4" ht="20.25" customHeight="1" x14ac:dyDescent="0.3">
      <c r="A2287" s="221"/>
      <c r="B2287" s="221"/>
      <c r="C2287" s="221"/>
      <c r="D2287" s="212"/>
    </row>
    <row r="2288" spans="1:4" ht="20.25" customHeight="1" x14ac:dyDescent="0.3">
      <c r="A2288" s="221"/>
      <c r="B2288" s="221"/>
      <c r="C2288" s="221"/>
      <c r="D2288" s="212"/>
    </row>
    <row r="2289" spans="1:4" ht="20.25" customHeight="1" x14ac:dyDescent="0.3">
      <c r="A2289" s="221"/>
      <c r="B2289" s="221"/>
      <c r="C2289" s="221"/>
      <c r="D2289" s="212"/>
    </row>
    <row r="2290" spans="1:4" ht="20.25" customHeight="1" x14ac:dyDescent="0.3">
      <c r="A2290" s="221"/>
      <c r="B2290" s="221"/>
      <c r="C2290" s="221"/>
      <c r="D2290" s="212"/>
    </row>
    <row r="2291" spans="1:4" ht="20.25" customHeight="1" x14ac:dyDescent="0.3">
      <c r="A2291" s="221"/>
      <c r="B2291" s="221"/>
      <c r="C2291" s="221"/>
      <c r="D2291" s="212"/>
    </row>
    <row r="2292" spans="1:4" ht="20.25" customHeight="1" x14ac:dyDescent="0.3">
      <c r="A2292" s="221"/>
      <c r="B2292" s="221"/>
      <c r="C2292" s="221"/>
      <c r="D2292" s="212"/>
    </row>
    <row r="2293" spans="1:4" ht="20.25" customHeight="1" x14ac:dyDescent="0.3">
      <c r="A2293" s="221"/>
      <c r="B2293" s="221"/>
      <c r="C2293" s="221"/>
      <c r="D2293" s="212"/>
    </row>
    <row r="2294" spans="1:4" ht="20.25" customHeight="1" x14ac:dyDescent="0.3">
      <c r="A2294" s="221"/>
      <c r="B2294" s="221"/>
      <c r="C2294" s="221"/>
      <c r="D2294" s="212"/>
    </row>
    <row r="2295" spans="1:4" ht="20.25" customHeight="1" x14ac:dyDescent="0.3">
      <c r="A2295" s="221"/>
      <c r="B2295" s="221"/>
      <c r="C2295" s="221"/>
      <c r="D2295" s="212"/>
    </row>
    <row r="2296" spans="1:4" ht="20.25" customHeight="1" x14ac:dyDescent="0.3">
      <c r="A2296" s="221"/>
      <c r="B2296" s="221"/>
      <c r="C2296" s="221"/>
      <c r="D2296" s="212"/>
    </row>
    <row r="2297" spans="1:4" ht="20.25" customHeight="1" x14ac:dyDescent="0.3">
      <c r="A2297" s="221"/>
      <c r="B2297" s="221"/>
      <c r="C2297" s="221"/>
      <c r="D2297" s="212"/>
    </row>
    <row r="2298" spans="1:4" ht="20.25" customHeight="1" x14ac:dyDescent="0.3">
      <c r="A2298" s="221"/>
      <c r="B2298" s="221"/>
      <c r="C2298" s="221"/>
      <c r="D2298" s="212"/>
    </row>
    <row r="2299" spans="1:4" ht="20.25" customHeight="1" x14ac:dyDescent="0.3">
      <c r="A2299" s="221"/>
      <c r="B2299" s="221"/>
      <c r="C2299" s="221"/>
      <c r="D2299" s="212"/>
    </row>
    <row r="2300" spans="1:4" ht="20.25" customHeight="1" x14ac:dyDescent="0.3">
      <c r="A2300" s="221"/>
      <c r="B2300" s="221"/>
      <c r="C2300" s="221"/>
      <c r="D2300" s="212"/>
    </row>
    <row r="2301" spans="1:4" ht="20.25" customHeight="1" x14ac:dyDescent="0.3">
      <c r="A2301" s="221"/>
      <c r="B2301" s="221"/>
      <c r="C2301" s="221"/>
      <c r="D2301" s="212"/>
    </row>
    <row r="2302" spans="1:4" ht="20.25" customHeight="1" x14ac:dyDescent="0.3">
      <c r="A2302" s="221"/>
      <c r="B2302" s="221"/>
      <c r="C2302" s="221"/>
      <c r="D2302" s="212"/>
    </row>
    <row r="2303" spans="1:4" ht="20.25" customHeight="1" x14ac:dyDescent="0.3">
      <c r="A2303" s="221"/>
      <c r="B2303" s="221"/>
      <c r="C2303" s="221"/>
      <c r="D2303" s="212"/>
    </row>
    <row r="2304" spans="1:4" ht="20.25" customHeight="1" x14ac:dyDescent="0.3">
      <c r="A2304" s="221"/>
      <c r="B2304" s="221"/>
      <c r="C2304" s="221"/>
      <c r="D2304" s="212"/>
    </row>
    <row r="2305" spans="1:4" ht="20.25" customHeight="1" x14ac:dyDescent="0.3">
      <c r="A2305" s="221"/>
      <c r="B2305" s="221"/>
      <c r="C2305" s="221"/>
      <c r="D2305" s="212"/>
    </row>
    <row r="2306" spans="1:4" ht="20.25" customHeight="1" x14ac:dyDescent="0.3">
      <c r="A2306" s="221"/>
      <c r="B2306" s="221"/>
      <c r="C2306" s="221"/>
      <c r="D2306" s="212"/>
    </row>
    <row r="2307" spans="1:4" ht="20.25" customHeight="1" x14ac:dyDescent="0.3">
      <c r="A2307" s="221"/>
      <c r="B2307" s="221"/>
      <c r="C2307" s="221"/>
      <c r="D2307" s="212"/>
    </row>
    <row r="2308" spans="1:4" ht="20.25" customHeight="1" x14ac:dyDescent="0.3">
      <c r="A2308" s="221"/>
      <c r="B2308" s="221"/>
      <c r="C2308" s="221"/>
      <c r="D2308" s="212"/>
    </row>
    <row r="2309" spans="1:4" ht="20.25" customHeight="1" x14ac:dyDescent="0.3">
      <c r="A2309" s="221"/>
      <c r="B2309" s="221"/>
      <c r="C2309" s="221"/>
      <c r="D2309" s="212"/>
    </row>
    <row r="2310" spans="1:4" ht="20.25" customHeight="1" x14ac:dyDescent="0.3">
      <c r="A2310" s="221"/>
      <c r="B2310" s="221"/>
      <c r="C2310" s="221"/>
      <c r="D2310" s="212"/>
    </row>
    <row r="2311" spans="1:4" ht="20.25" customHeight="1" x14ac:dyDescent="0.3">
      <c r="A2311" s="221"/>
      <c r="B2311" s="221"/>
      <c r="C2311" s="221"/>
      <c r="D2311" s="212"/>
    </row>
    <row r="2312" spans="1:4" ht="20.25" customHeight="1" x14ac:dyDescent="0.3">
      <c r="A2312" s="221"/>
      <c r="B2312" s="221"/>
      <c r="C2312" s="221"/>
      <c r="D2312" s="212"/>
    </row>
    <row r="2313" spans="1:4" ht="20.25" customHeight="1" x14ac:dyDescent="0.3">
      <c r="A2313" s="221"/>
      <c r="B2313" s="221"/>
      <c r="C2313" s="221"/>
      <c r="D2313" s="212"/>
    </row>
    <row r="2314" spans="1:4" ht="20.25" customHeight="1" x14ac:dyDescent="0.3">
      <c r="A2314" s="221"/>
      <c r="B2314" s="221"/>
      <c r="C2314" s="221"/>
      <c r="D2314" s="212"/>
    </row>
    <row r="2315" spans="1:4" ht="20.25" customHeight="1" x14ac:dyDescent="0.3">
      <c r="A2315" s="221"/>
      <c r="B2315" s="221"/>
      <c r="C2315" s="221"/>
      <c r="D2315" s="212"/>
    </row>
    <row r="2316" spans="1:4" ht="20.25" customHeight="1" x14ac:dyDescent="0.3">
      <c r="A2316" s="221"/>
      <c r="B2316" s="221"/>
      <c r="C2316" s="221"/>
      <c r="D2316" s="212"/>
    </row>
    <row r="2317" spans="1:4" ht="20.25" customHeight="1" x14ac:dyDescent="0.3">
      <c r="A2317" s="221"/>
      <c r="B2317" s="221"/>
      <c r="C2317" s="221"/>
      <c r="D2317" s="212"/>
    </row>
    <row r="2318" spans="1:4" ht="20.25" customHeight="1" x14ac:dyDescent="0.3">
      <c r="A2318" s="221"/>
      <c r="B2318" s="221"/>
      <c r="C2318" s="221"/>
      <c r="D2318" s="212"/>
    </row>
    <row r="2319" spans="1:4" ht="20.25" customHeight="1" x14ac:dyDescent="0.3">
      <c r="A2319" s="221"/>
      <c r="B2319" s="221"/>
      <c r="C2319" s="221"/>
      <c r="D2319" s="212"/>
    </row>
    <row r="2320" spans="1:4" ht="20.25" customHeight="1" x14ac:dyDescent="0.3">
      <c r="A2320" s="221"/>
      <c r="B2320" s="221"/>
      <c r="C2320" s="221"/>
      <c r="D2320" s="212"/>
    </row>
    <row r="2321" spans="1:4" ht="20.25" customHeight="1" x14ac:dyDescent="0.3">
      <c r="A2321" s="221"/>
      <c r="B2321" s="221"/>
      <c r="C2321" s="221"/>
      <c r="D2321" s="212"/>
    </row>
    <row r="2322" spans="1:4" ht="20.25" customHeight="1" x14ac:dyDescent="0.3">
      <c r="A2322" s="221"/>
      <c r="B2322" s="221"/>
      <c r="C2322" s="221"/>
      <c r="D2322" s="212"/>
    </row>
    <row r="2323" spans="1:4" ht="20.25" customHeight="1" x14ac:dyDescent="0.3">
      <c r="A2323" s="221"/>
      <c r="B2323" s="221"/>
      <c r="C2323" s="221"/>
      <c r="D2323" s="212"/>
    </row>
    <row r="2324" spans="1:4" ht="20.25" customHeight="1" x14ac:dyDescent="0.3">
      <c r="A2324" s="221"/>
      <c r="B2324" s="221"/>
      <c r="C2324" s="221"/>
      <c r="D2324" s="212"/>
    </row>
    <row r="2325" spans="1:4" ht="20.25" customHeight="1" x14ac:dyDescent="0.3">
      <c r="A2325" s="221"/>
      <c r="B2325" s="221"/>
      <c r="C2325" s="221"/>
      <c r="D2325" s="212"/>
    </row>
    <row r="2326" spans="1:4" ht="20.25" customHeight="1" x14ac:dyDescent="0.3">
      <c r="A2326" s="221"/>
      <c r="B2326" s="221"/>
      <c r="C2326" s="221"/>
      <c r="D2326" s="212"/>
    </row>
    <row r="2327" spans="1:4" ht="20.25" customHeight="1" x14ac:dyDescent="0.3">
      <c r="A2327" s="221"/>
      <c r="B2327" s="221"/>
      <c r="C2327" s="221"/>
      <c r="D2327" s="212"/>
    </row>
    <row r="2328" spans="1:4" ht="20.25" customHeight="1" x14ac:dyDescent="0.3">
      <c r="A2328" s="221"/>
      <c r="B2328" s="221"/>
      <c r="C2328" s="221"/>
      <c r="D2328" s="212"/>
    </row>
    <row r="2329" spans="1:4" ht="20.25" customHeight="1" x14ac:dyDescent="0.3">
      <c r="A2329" s="221"/>
      <c r="B2329" s="221"/>
      <c r="C2329" s="221"/>
      <c r="D2329" s="212"/>
    </row>
    <row r="2330" spans="1:4" ht="20.25" customHeight="1" x14ac:dyDescent="0.3">
      <c r="A2330" s="221"/>
      <c r="B2330" s="221"/>
      <c r="C2330" s="221"/>
      <c r="D2330" s="212"/>
    </row>
    <row r="2331" spans="1:4" ht="20.25" customHeight="1" x14ac:dyDescent="0.3">
      <c r="A2331" s="221"/>
      <c r="B2331" s="221"/>
      <c r="C2331" s="221"/>
      <c r="D2331" s="212"/>
    </row>
    <row r="2332" spans="1:4" ht="20.25" customHeight="1" x14ac:dyDescent="0.3">
      <c r="A2332" s="221"/>
      <c r="B2332" s="221"/>
      <c r="C2332" s="221"/>
      <c r="D2332" s="212"/>
    </row>
    <row r="2333" spans="1:4" ht="20.25" customHeight="1" x14ac:dyDescent="0.3">
      <c r="A2333" s="221"/>
      <c r="B2333" s="221"/>
      <c r="C2333" s="221"/>
      <c r="D2333" s="212"/>
    </row>
    <row r="2334" spans="1:4" ht="20.25" customHeight="1" x14ac:dyDescent="0.3">
      <c r="A2334" s="221"/>
      <c r="B2334" s="221"/>
      <c r="C2334" s="221"/>
      <c r="D2334" s="212"/>
    </row>
    <row r="2335" spans="1:4" ht="20.25" customHeight="1" x14ac:dyDescent="0.3">
      <c r="A2335" s="221"/>
      <c r="B2335" s="221"/>
      <c r="C2335" s="221"/>
      <c r="D2335" s="212"/>
    </row>
    <row r="2336" spans="1:4" ht="20.25" customHeight="1" x14ac:dyDescent="0.3">
      <c r="A2336" s="221"/>
      <c r="B2336" s="221"/>
      <c r="C2336" s="221"/>
      <c r="D2336" s="212"/>
    </row>
    <row r="2337" spans="1:4" ht="20.25" customHeight="1" x14ac:dyDescent="0.3">
      <c r="A2337" s="221"/>
      <c r="B2337" s="221"/>
      <c r="C2337" s="221"/>
      <c r="D2337" s="212"/>
    </row>
    <row r="2338" spans="1:4" ht="20.25" customHeight="1" x14ac:dyDescent="0.3">
      <c r="A2338" s="221"/>
      <c r="B2338" s="221"/>
      <c r="C2338" s="221"/>
      <c r="D2338" s="212"/>
    </row>
    <row r="2339" spans="1:4" ht="20.25" customHeight="1" x14ac:dyDescent="0.3">
      <c r="A2339" s="221"/>
      <c r="B2339" s="221"/>
      <c r="C2339" s="221"/>
      <c r="D2339" s="212"/>
    </row>
    <row r="2340" spans="1:4" ht="20.25" customHeight="1" x14ac:dyDescent="0.3">
      <c r="A2340" s="221"/>
      <c r="B2340" s="221"/>
      <c r="C2340" s="221"/>
      <c r="D2340" s="212"/>
    </row>
    <row r="2341" spans="1:4" ht="20.25" customHeight="1" x14ac:dyDescent="0.3">
      <c r="A2341" s="221"/>
      <c r="B2341" s="221"/>
      <c r="C2341" s="221"/>
      <c r="D2341" s="212"/>
    </row>
    <row r="2342" spans="1:4" ht="20.25" customHeight="1" x14ac:dyDescent="0.3">
      <c r="A2342" s="221"/>
      <c r="B2342" s="221"/>
      <c r="C2342" s="221"/>
      <c r="D2342" s="212"/>
    </row>
    <row r="2343" spans="1:4" ht="20.25" customHeight="1" x14ac:dyDescent="0.3">
      <c r="A2343" s="221"/>
      <c r="B2343" s="221"/>
      <c r="C2343" s="221"/>
      <c r="D2343" s="212"/>
    </row>
    <row r="2344" spans="1:4" ht="20.25" customHeight="1" x14ac:dyDescent="0.3">
      <c r="A2344" s="221"/>
      <c r="B2344" s="221"/>
      <c r="C2344" s="221"/>
      <c r="D2344" s="212"/>
    </row>
    <row r="2345" spans="1:4" ht="20.25" customHeight="1" x14ac:dyDescent="0.3">
      <c r="A2345" s="221"/>
      <c r="B2345" s="221"/>
      <c r="C2345" s="221"/>
      <c r="D2345" s="212"/>
    </row>
    <row r="2346" spans="1:4" ht="20.25" customHeight="1" x14ac:dyDescent="0.3">
      <c r="A2346" s="221"/>
      <c r="B2346" s="221"/>
      <c r="C2346" s="221"/>
      <c r="D2346" s="212"/>
    </row>
    <row r="2347" spans="1:4" ht="20.25" customHeight="1" x14ac:dyDescent="0.3">
      <c r="A2347" s="221"/>
      <c r="B2347" s="221"/>
      <c r="C2347" s="221"/>
      <c r="D2347" s="212"/>
    </row>
    <row r="2348" spans="1:4" ht="20.25" customHeight="1" x14ac:dyDescent="0.3">
      <c r="A2348" s="221"/>
      <c r="B2348" s="221"/>
      <c r="C2348" s="221"/>
      <c r="D2348" s="212"/>
    </row>
    <row r="2349" spans="1:4" ht="20.25" customHeight="1" x14ac:dyDescent="0.3">
      <c r="A2349" s="221"/>
      <c r="B2349" s="221"/>
      <c r="C2349" s="221"/>
      <c r="D2349" s="212"/>
    </row>
    <row r="2350" spans="1:4" ht="20.25" customHeight="1" x14ac:dyDescent="0.3">
      <c r="A2350" s="221"/>
      <c r="B2350" s="221"/>
      <c r="C2350" s="221"/>
      <c r="D2350" s="212"/>
    </row>
    <row r="2351" spans="1:4" ht="20.25" customHeight="1" x14ac:dyDescent="0.3">
      <c r="A2351" s="221"/>
      <c r="B2351" s="221"/>
      <c r="C2351" s="221"/>
      <c r="D2351" s="212"/>
    </row>
    <row r="2352" spans="1:4" ht="20.25" customHeight="1" x14ac:dyDescent="0.3">
      <c r="A2352" s="221"/>
      <c r="B2352" s="221"/>
      <c r="C2352" s="221"/>
      <c r="D2352" s="212"/>
    </row>
    <row r="2353" spans="1:4" ht="20.25" customHeight="1" x14ac:dyDescent="0.3">
      <c r="A2353" s="221"/>
      <c r="B2353" s="221"/>
      <c r="C2353" s="221"/>
      <c r="D2353" s="212"/>
    </row>
    <row r="2354" spans="1:4" ht="20.25" customHeight="1" x14ac:dyDescent="0.3">
      <c r="A2354" s="221"/>
      <c r="B2354" s="221"/>
      <c r="C2354" s="221"/>
      <c r="D2354" s="212"/>
    </row>
    <row r="2355" spans="1:4" ht="20.25" customHeight="1" x14ac:dyDescent="0.3">
      <c r="A2355" s="221"/>
      <c r="B2355" s="221"/>
      <c r="C2355" s="221"/>
      <c r="D2355" s="212"/>
    </row>
    <row r="2356" spans="1:4" ht="20.25" customHeight="1" x14ac:dyDescent="0.3">
      <c r="A2356" s="221"/>
      <c r="B2356" s="221"/>
      <c r="C2356" s="221"/>
      <c r="D2356" s="212"/>
    </row>
    <row r="2357" spans="1:4" ht="20.25" customHeight="1" x14ac:dyDescent="0.3">
      <c r="A2357" s="221"/>
      <c r="B2357" s="221"/>
      <c r="C2357" s="221"/>
      <c r="D2357" s="212"/>
    </row>
    <row r="2358" spans="1:4" ht="20.25" customHeight="1" x14ac:dyDescent="0.3">
      <c r="A2358" s="221"/>
      <c r="B2358" s="221"/>
      <c r="C2358" s="221"/>
      <c r="D2358" s="212"/>
    </row>
    <row r="2359" spans="1:4" ht="20.25" customHeight="1" x14ac:dyDescent="0.3">
      <c r="A2359" s="221"/>
      <c r="B2359" s="221"/>
      <c r="C2359" s="221"/>
      <c r="D2359" s="212"/>
    </row>
    <row r="2360" spans="1:4" ht="20.25" customHeight="1" x14ac:dyDescent="0.3">
      <c r="A2360" s="221"/>
      <c r="B2360" s="221"/>
      <c r="C2360" s="221"/>
      <c r="D2360" s="212"/>
    </row>
    <row r="2361" spans="1:4" ht="20.25" customHeight="1" x14ac:dyDescent="0.3">
      <c r="A2361" s="221"/>
      <c r="B2361" s="221"/>
      <c r="C2361" s="221"/>
      <c r="D2361" s="212"/>
    </row>
    <row r="2362" spans="1:4" ht="20.25" customHeight="1" x14ac:dyDescent="0.3">
      <c r="A2362" s="221"/>
      <c r="B2362" s="221"/>
      <c r="C2362" s="221"/>
      <c r="D2362" s="212"/>
    </row>
    <row r="2363" spans="1:4" ht="20.25" customHeight="1" x14ac:dyDescent="0.3">
      <c r="A2363" s="221"/>
      <c r="B2363" s="221"/>
      <c r="C2363" s="221"/>
      <c r="D2363" s="212"/>
    </row>
    <row r="2364" spans="1:4" ht="20.25" customHeight="1" x14ac:dyDescent="0.3">
      <c r="A2364" s="221"/>
      <c r="B2364" s="221"/>
      <c r="C2364" s="221"/>
      <c r="D2364" s="212"/>
    </row>
    <row r="2365" spans="1:4" ht="20.25" customHeight="1" x14ac:dyDescent="0.3">
      <c r="A2365" s="221"/>
      <c r="B2365" s="221"/>
      <c r="C2365" s="221"/>
      <c r="D2365" s="212"/>
    </row>
    <row r="2366" spans="1:4" ht="20.25" customHeight="1" x14ac:dyDescent="0.3">
      <c r="A2366" s="221"/>
      <c r="B2366" s="221"/>
      <c r="C2366" s="221"/>
      <c r="D2366" s="212"/>
    </row>
    <row r="2367" spans="1:4" ht="20.25" customHeight="1" x14ac:dyDescent="0.3">
      <c r="A2367" s="221"/>
      <c r="B2367" s="221"/>
      <c r="C2367" s="221"/>
      <c r="D2367" s="212"/>
    </row>
    <row r="2368" spans="1:4" ht="20.25" customHeight="1" x14ac:dyDescent="0.3">
      <c r="A2368" s="221"/>
      <c r="B2368" s="221"/>
      <c r="C2368" s="221"/>
      <c r="D2368" s="212"/>
    </row>
    <row r="2369" spans="1:4" ht="20.25" customHeight="1" x14ac:dyDescent="0.3">
      <c r="A2369" s="221"/>
      <c r="B2369" s="221"/>
      <c r="C2369" s="221"/>
      <c r="D2369" s="212"/>
    </row>
    <row r="2370" spans="1:4" ht="20.25" customHeight="1" x14ac:dyDescent="0.3">
      <c r="A2370" s="221"/>
      <c r="B2370" s="221"/>
      <c r="C2370" s="221"/>
      <c r="D2370" s="212"/>
    </row>
    <row r="2371" spans="1:4" ht="20.25" customHeight="1" x14ac:dyDescent="0.3">
      <c r="A2371" s="221"/>
      <c r="B2371" s="221"/>
      <c r="C2371" s="221"/>
      <c r="D2371" s="212"/>
    </row>
    <row r="2372" spans="1:4" ht="20.25" customHeight="1" x14ac:dyDescent="0.3">
      <c r="A2372" s="221"/>
      <c r="B2372" s="221"/>
      <c r="C2372" s="221"/>
      <c r="D2372" s="212"/>
    </row>
    <row r="2373" spans="1:4" ht="20.25" customHeight="1" x14ac:dyDescent="0.3">
      <c r="A2373" s="221"/>
      <c r="B2373" s="221"/>
      <c r="C2373" s="221"/>
      <c r="D2373" s="212"/>
    </row>
    <row r="2374" spans="1:4" ht="20.25" customHeight="1" x14ac:dyDescent="0.3">
      <c r="A2374" s="221"/>
      <c r="B2374" s="221"/>
      <c r="C2374" s="221"/>
      <c r="D2374" s="212"/>
    </row>
    <row r="2375" spans="1:4" ht="20.25" customHeight="1" x14ac:dyDescent="0.3">
      <c r="A2375" s="221"/>
      <c r="B2375" s="221"/>
      <c r="C2375" s="221"/>
      <c r="D2375" s="212"/>
    </row>
    <row r="2376" spans="1:4" ht="20.25" customHeight="1" x14ac:dyDescent="0.3">
      <c r="A2376" s="221"/>
      <c r="B2376" s="221"/>
      <c r="C2376" s="221"/>
      <c r="D2376" s="212"/>
    </row>
    <row r="2377" spans="1:4" ht="20.25" customHeight="1" x14ac:dyDescent="0.3">
      <c r="A2377" s="221"/>
      <c r="B2377" s="221"/>
      <c r="C2377" s="221"/>
      <c r="D2377" s="212"/>
    </row>
    <row r="2378" spans="1:4" ht="20.25" customHeight="1" x14ac:dyDescent="0.3">
      <c r="A2378" s="221"/>
      <c r="B2378" s="221"/>
      <c r="C2378" s="221"/>
      <c r="D2378" s="212"/>
    </row>
    <row r="2379" spans="1:4" ht="20.25" customHeight="1" x14ac:dyDescent="0.3">
      <c r="A2379" s="221"/>
      <c r="B2379" s="221"/>
      <c r="C2379" s="221"/>
      <c r="D2379" s="212"/>
    </row>
    <row r="2380" spans="1:4" ht="20.25" customHeight="1" x14ac:dyDescent="0.3">
      <c r="A2380" s="221"/>
      <c r="B2380" s="221"/>
      <c r="C2380" s="221"/>
      <c r="D2380" s="212"/>
    </row>
    <row r="2381" spans="1:4" ht="20.25" customHeight="1" x14ac:dyDescent="0.3">
      <c r="A2381" s="221"/>
      <c r="B2381" s="221"/>
      <c r="C2381" s="221"/>
      <c r="D2381" s="212"/>
    </row>
    <row r="2382" spans="1:4" ht="20.25" customHeight="1" x14ac:dyDescent="0.3">
      <c r="A2382" s="221"/>
      <c r="B2382" s="221"/>
      <c r="C2382" s="221"/>
      <c r="D2382" s="212"/>
    </row>
    <row r="2383" spans="1:4" ht="20.25" customHeight="1" x14ac:dyDescent="0.3">
      <c r="A2383" s="221"/>
      <c r="B2383" s="221"/>
      <c r="C2383" s="221"/>
      <c r="D2383" s="212"/>
    </row>
    <row r="2384" spans="1:4" ht="20.25" customHeight="1" x14ac:dyDescent="0.3">
      <c r="A2384" s="221"/>
      <c r="B2384" s="221"/>
      <c r="C2384" s="221"/>
      <c r="D2384" s="212"/>
    </row>
    <row r="2385" spans="1:4" ht="20.25" customHeight="1" x14ac:dyDescent="0.3">
      <c r="A2385" s="221"/>
      <c r="B2385" s="221"/>
      <c r="C2385" s="221"/>
      <c r="D2385" s="212"/>
    </row>
    <row r="2386" spans="1:4" ht="20.25" customHeight="1" x14ac:dyDescent="0.3">
      <c r="A2386" s="221"/>
      <c r="B2386" s="221"/>
      <c r="C2386" s="221"/>
      <c r="D2386" s="212"/>
    </row>
    <row r="2387" spans="1:4" ht="20.25" customHeight="1" x14ac:dyDescent="0.3">
      <c r="A2387" s="221"/>
      <c r="B2387" s="221"/>
      <c r="C2387" s="221"/>
      <c r="D2387" s="212"/>
    </row>
    <row r="2388" spans="1:4" ht="20.25" customHeight="1" x14ac:dyDescent="0.3">
      <c r="A2388" s="221"/>
      <c r="B2388" s="221"/>
      <c r="C2388" s="221"/>
      <c r="D2388" s="212"/>
    </row>
    <row r="2389" spans="1:4" ht="20.25" customHeight="1" x14ac:dyDescent="0.3">
      <c r="A2389" s="221"/>
      <c r="B2389" s="221"/>
      <c r="C2389" s="221"/>
      <c r="D2389" s="212"/>
    </row>
    <row r="2390" spans="1:4" ht="20.25" customHeight="1" x14ac:dyDescent="0.3">
      <c r="A2390" s="221"/>
      <c r="B2390" s="221"/>
      <c r="C2390" s="221"/>
      <c r="D2390" s="212"/>
    </row>
  </sheetData>
  <mergeCells count="2">
    <mergeCell ref="A1:F3"/>
    <mergeCell ref="A4:F4"/>
  </mergeCells>
  <phoneticPr fontId="2" type="noConversion"/>
  <pageMargins left="0.75" right="0.75" top="1" bottom="1" header="0.5" footer="0.5"/>
  <pageSetup paperSize="9"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390"/>
  <sheetViews>
    <sheetView zoomScale="90" zoomScaleNormal="90" workbookViewId="0">
      <pane ySplit="6" topLeftCell="A7" activePane="bottomLeft" state="frozen"/>
      <selection activeCell="B57" sqref="B57"/>
      <selection pane="bottomLeft" activeCell="B57" sqref="B57"/>
    </sheetView>
  </sheetViews>
  <sheetFormatPr defaultColWidth="8.85546875" defaultRowHeight="17.25" x14ac:dyDescent="0.3"/>
  <cols>
    <col min="1" max="1" width="23.28515625" style="222" customWidth="1"/>
    <col min="2" max="2" width="32.85546875" style="222" customWidth="1"/>
    <col min="3" max="3" width="19.7109375" style="222" hidden="1" customWidth="1"/>
    <col min="4" max="4" width="48.85546875" style="219" customWidth="1"/>
    <col min="5" max="5" width="15.7109375" style="212" customWidth="1"/>
    <col min="6" max="6" width="15.7109375" style="59" customWidth="1"/>
    <col min="7" max="7" width="8.85546875" style="154"/>
    <col min="8" max="8" width="4" style="59" customWidth="1"/>
    <col min="9" max="9" width="13.42578125" style="59" customWidth="1"/>
    <col min="10" max="10" width="9.140625" style="59" customWidth="1"/>
    <col min="11" max="11" width="17.140625" style="59" customWidth="1"/>
    <col min="12" max="16384" width="8.85546875" style="59"/>
  </cols>
  <sheetData>
    <row r="1" spans="1:14" s="38" customFormat="1" ht="20.25" customHeight="1" x14ac:dyDescent="0.3">
      <c r="A1" s="767" t="s">
        <v>136</v>
      </c>
      <c r="B1" s="767"/>
      <c r="C1" s="767"/>
      <c r="D1" s="768"/>
      <c r="E1" s="768"/>
      <c r="F1" s="768"/>
      <c r="G1" s="178"/>
      <c r="I1" s="19"/>
      <c r="K1" s="347"/>
      <c r="L1" s="638"/>
      <c r="M1" s="347"/>
      <c r="N1" s="638"/>
    </row>
    <row r="2" spans="1:14" s="38" customFormat="1" ht="20.25" customHeight="1" x14ac:dyDescent="0.3">
      <c r="A2" s="768"/>
      <c r="B2" s="768"/>
      <c r="C2" s="768"/>
      <c r="D2" s="768"/>
      <c r="E2" s="768"/>
      <c r="F2" s="768"/>
      <c r="G2" s="178"/>
      <c r="I2" s="60"/>
      <c r="K2" s="347"/>
      <c r="L2" s="638"/>
      <c r="M2" s="347"/>
      <c r="N2" s="638"/>
    </row>
    <row r="3" spans="1:14" s="38" customFormat="1" ht="20.25" customHeight="1" x14ac:dyDescent="0.25">
      <c r="A3" s="768"/>
      <c r="B3" s="768"/>
      <c r="C3" s="768"/>
      <c r="D3" s="768"/>
      <c r="E3" s="768"/>
      <c r="F3" s="768"/>
      <c r="G3" s="178"/>
      <c r="K3" s="347"/>
      <c r="L3" s="638"/>
    </row>
    <row r="4" spans="1:14" ht="20.25" customHeight="1" x14ac:dyDescent="0.35">
      <c r="A4" s="769" t="s">
        <v>261</v>
      </c>
      <c r="B4" s="769"/>
      <c r="C4" s="769"/>
      <c r="D4" s="769"/>
      <c r="E4" s="769"/>
      <c r="F4" s="769"/>
      <c r="K4" s="347" t="s">
        <v>192</v>
      </c>
      <c r="L4" s="638">
        <v>0.1</v>
      </c>
      <c r="M4" s="38"/>
      <c r="N4" s="38"/>
    </row>
    <row r="5" spans="1:14" ht="20.25" customHeight="1" x14ac:dyDescent="0.35">
      <c r="E5" s="283" t="str">
        <f>NxtYr</f>
        <v>Mar '16</v>
      </c>
      <c r="K5" s="347"/>
      <c r="L5" s="638"/>
      <c r="M5" s="38"/>
      <c r="N5" s="38"/>
    </row>
    <row r="6" spans="1:14" ht="20.25" customHeight="1" x14ac:dyDescent="0.3">
      <c r="A6" s="593" t="str">
        <f>'ITMA Form Data'!A4</f>
        <v>NEW</v>
      </c>
      <c r="B6" s="5" t="str">
        <f>'ITMA Form Data'!B4</f>
        <v>CARRY OVER</v>
      </c>
      <c r="C6" s="431" t="str">
        <f>'ITMA Form Data'!C4</f>
        <v>CLOSE OUT</v>
      </c>
      <c r="D6" s="5" t="str">
        <f>'ITMA Form Data'!D4</f>
        <v>PRODUCT DESCRIPTION</v>
      </c>
      <c r="E6" s="210" t="s">
        <v>79</v>
      </c>
      <c r="F6" s="211" t="s">
        <v>80</v>
      </c>
      <c r="G6" s="9" t="s">
        <v>86</v>
      </c>
      <c r="I6" s="13" t="s">
        <v>87</v>
      </c>
      <c r="K6" s="347"/>
      <c r="L6" s="638"/>
      <c r="M6" s="38"/>
      <c r="N6" s="38"/>
    </row>
    <row r="7" spans="1:14" ht="20.25" customHeight="1" x14ac:dyDescent="0.3">
      <c r="J7" s="213"/>
      <c r="K7" s="347"/>
    </row>
    <row r="8" spans="1:14" ht="20.25" customHeight="1" x14ac:dyDescent="0.3">
      <c r="A8" s="18"/>
      <c r="B8" s="18"/>
      <c r="C8" s="18"/>
      <c r="D8" s="19"/>
      <c r="J8" s="213"/>
      <c r="K8" s="212"/>
    </row>
    <row r="9" spans="1:14" ht="20.25" customHeight="1" x14ac:dyDescent="0.3">
      <c r="A9" s="20"/>
      <c r="B9" s="20"/>
      <c r="C9" s="20"/>
      <c r="D9" s="19"/>
      <c r="E9" s="214"/>
      <c r="F9" s="217"/>
      <c r="G9" s="275"/>
      <c r="I9" s="220"/>
      <c r="J9" s="221"/>
    </row>
    <row r="10" spans="1:14" ht="20.25" customHeight="1" x14ac:dyDescent="0.3">
      <c r="A10" s="26" t="str">
        <f>'ITMA Form Data'!A10</f>
        <v>APPAREL - SPRING '17 (Jan 1, 2017)</v>
      </c>
      <c r="B10" s="26"/>
      <c r="C10" s="26"/>
      <c r="D10" s="19" t="str">
        <f>+'UK Prices'!D10</f>
        <v>Outer Layer</v>
      </c>
      <c r="F10" s="38"/>
      <c r="G10" s="178"/>
      <c r="I10" s="220"/>
      <c r="J10" s="213"/>
      <c r="K10" s="214" t="s">
        <v>81</v>
      </c>
    </row>
    <row r="11" spans="1:14" ht="20.25" customHeight="1" x14ac:dyDescent="0.3">
      <c r="A11" s="506" t="str">
        <f>'ITMA Form Data'!A11</f>
        <v>95097/98</v>
      </c>
      <c r="B11" s="330">
        <f>'ITMA Form Data'!B11</f>
        <v>0</v>
      </c>
      <c r="C11" s="428">
        <f>'ITMA Form Data'!C11</f>
        <v>0</v>
      </c>
      <c r="D11" s="625" t="str">
        <f>+'UK Prices'!D11</f>
        <v>FJ Full Zip Wind Jacket</v>
      </c>
      <c r="E11" s="214">
        <f>'UK Prices'!J11</f>
        <v>25.9</v>
      </c>
      <c r="F11" s="217">
        <f>+$E11*(1-$L$4)</f>
        <v>23.31</v>
      </c>
      <c r="G11" s="275">
        <f>$L$4</f>
        <v>0.1</v>
      </c>
      <c r="I11" s="220">
        <f>(F11-'Std Cst'!U11)/McLelland!F11</f>
        <v>0.53596802319560932</v>
      </c>
      <c r="J11" s="221"/>
      <c r="K11" s="214"/>
    </row>
    <row r="12" spans="1:14" ht="20.25" hidden="1" customHeight="1" x14ac:dyDescent="0.3">
      <c r="A12" s="506">
        <f>'ITMA Form Data'!A12</f>
        <v>0</v>
      </c>
      <c r="B12" s="330">
        <f>'ITMA Form Data'!B12</f>
        <v>0</v>
      </c>
      <c r="C12" s="428" t="str">
        <f>'ITMA Form Data'!C12</f>
        <v>95094/6</v>
      </c>
      <c r="D12" s="499" t="str">
        <f>+'UK Prices'!D12</f>
        <v>FJ Windshirt</v>
      </c>
      <c r="E12" s="214">
        <f>'UK Prices'!J12</f>
        <v>0</v>
      </c>
      <c r="F12" s="217">
        <f t="shared" ref="F12:F15" si="0">+$E12*(1-$L$3)</f>
        <v>0</v>
      </c>
      <c r="G12" s="275">
        <f t="shared" ref="G12:G15" si="1">$L$3</f>
        <v>0</v>
      </c>
      <c r="I12" s="220" t="e">
        <f>(F12-'Std Cst'!U12)/McLelland!F12</f>
        <v>#DIV/0!</v>
      </c>
      <c r="J12" s="221"/>
      <c r="K12" s="214"/>
    </row>
    <row r="13" spans="1:14" ht="20.25" customHeight="1" x14ac:dyDescent="0.3">
      <c r="A13" s="506">
        <f>'ITMA Form Data'!A13</f>
        <v>95088</v>
      </c>
      <c r="B13" s="330">
        <f>'ITMA Form Data'!B13</f>
        <v>0</v>
      </c>
      <c r="C13" s="428">
        <f>'ITMA Form Data'!C13</f>
        <v>0</v>
      </c>
      <c r="D13" s="625" t="str">
        <f>+'UK Prices'!D13</f>
        <v>FJ 1/2 zip Windshirt - S/S Solid Colour</v>
      </c>
      <c r="E13" s="214">
        <f>'UK Prices'!J13</f>
        <v>23.9</v>
      </c>
      <c r="F13" s="217">
        <f>+$E13*(1-$L$4)</f>
        <v>21.509999999999998</v>
      </c>
      <c r="G13" s="275">
        <f>$L$4</f>
        <v>0.1</v>
      </c>
      <c r="I13" s="220">
        <f>(F13-'Std Cst'!U13)/McLelland!F13</f>
        <v>0.51728675355488218</v>
      </c>
      <c r="J13" s="223"/>
      <c r="K13" s="214" t="s">
        <v>81</v>
      </c>
    </row>
    <row r="14" spans="1:14" ht="20.25" customHeight="1" x14ac:dyDescent="0.3">
      <c r="A14" s="506">
        <f>'ITMA Form Data'!A14</f>
        <v>95089</v>
      </c>
      <c r="B14" s="330">
        <f>'ITMA Form Data'!B14</f>
        <v>0</v>
      </c>
      <c r="C14" s="428">
        <f>'ITMA Form Data'!C14</f>
        <v>0</v>
      </c>
      <c r="D14" s="625" t="str">
        <f>+'UK Prices'!D14</f>
        <v>FJ 1/2 zip Windshirt - S/S Heather</v>
      </c>
      <c r="E14" s="214">
        <f>'UK Prices'!J14</f>
        <v>23.9</v>
      </c>
      <c r="F14" s="217">
        <f>+$E14*(1-$L$4)</f>
        <v>21.509999999999998</v>
      </c>
      <c r="G14" s="275">
        <f>$L$4</f>
        <v>0.1</v>
      </c>
      <c r="I14" s="220">
        <f>(F14-'Std Cst'!U14)/McLelland!F14</f>
        <v>0.42607657064076043</v>
      </c>
      <c r="J14" s="223"/>
      <c r="K14" s="214" t="s">
        <v>81</v>
      </c>
    </row>
    <row r="15" spans="1:14" ht="20.25" hidden="1" customHeight="1" x14ac:dyDescent="0.3">
      <c r="A15" s="506">
        <f>'ITMA Form Data'!A15</f>
        <v>0</v>
      </c>
      <c r="B15" s="330">
        <f>'ITMA Form Data'!B15</f>
        <v>0</v>
      </c>
      <c r="C15" s="428" t="str">
        <f>'ITMA Form Data'!C15</f>
        <v>95085/7</v>
      </c>
      <c r="D15" s="499" t="str">
        <f>+'UK Prices'!D15</f>
        <v>FJ Windshirt - S/S</v>
      </c>
      <c r="E15" s="214">
        <f>'UK Prices'!J15</f>
        <v>0</v>
      </c>
      <c r="F15" s="217">
        <f t="shared" si="0"/>
        <v>0</v>
      </c>
      <c r="G15" s="275">
        <f t="shared" si="1"/>
        <v>0</v>
      </c>
      <c r="I15" s="220" t="e">
        <f>(F15-'Std Cst'!U15)/McLelland!F15</f>
        <v>#DIV/0!</v>
      </c>
      <c r="J15" s="223"/>
      <c r="K15" s="214" t="s">
        <v>81</v>
      </c>
    </row>
    <row r="16" spans="1:14" ht="20.25" customHeight="1" x14ac:dyDescent="0.3">
      <c r="A16" s="206" t="str">
        <f>'ITMA Form Data'!A16</f>
        <v>MID LAYER - PULLOVERS</v>
      </c>
      <c r="B16" s="206"/>
      <c r="C16" s="500"/>
      <c r="D16" s="19" t="str">
        <f>+'UK Prices'!D16</f>
        <v>Pullovers</v>
      </c>
      <c r="E16" s="214"/>
      <c r="F16" s="226"/>
      <c r="G16" s="275"/>
      <c r="I16" s="220"/>
      <c r="J16" s="221"/>
    </row>
    <row r="17" spans="1:11" ht="20.25" customHeight="1" x14ac:dyDescent="0.3">
      <c r="A17" s="506">
        <f>'ITMA Form Data'!A17</f>
        <v>0</v>
      </c>
      <c r="B17" s="330" t="str">
        <f>'ITMA Form Data'!B17</f>
        <v>95390/91/92/88</v>
      </c>
      <c r="C17" s="627" t="str">
        <f>'ITMA Form Data'!C17</f>
        <v>95421/22</v>
      </c>
      <c r="D17" s="243" t="str">
        <f>+'UK Prices'!D17</f>
        <v>FJ Lambswool Lined 1/2 Zip (Midweight)</v>
      </c>
      <c r="E17" s="214">
        <f>'UK Prices'!J17</f>
        <v>47.5</v>
      </c>
      <c r="F17" s="217">
        <f>+$E17*(1-$L$4)</f>
        <v>42.75</v>
      </c>
      <c r="G17" s="275">
        <f>$L$4</f>
        <v>0.1</v>
      </c>
      <c r="I17" s="220">
        <f>(F17-'Std Cst'!U17)/McLelland!F17</f>
        <v>0.40823520871143376</v>
      </c>
      <c r="J17" s="221"/>
      <c r="K17" s="214"/>
    </row>
    <row r="18" spans="1:11" ht="20.25" customHeight="1" x14ac:dyDescent="0.3">
      <c r="A18" s="506">
        <f>'ITMA Form Data'!A18</f>
        <v>0</v>
      </c>
      <c r="B18" s="330" t="str">
        <f>'ITMA Form Data'!B18</f>
        <v>95425/6/7/8/9</v>
      </c>
      <c r="C18" s="428">
        <f>'ITMA Form Data'!C18</f>
        <v>0</v>
      </c>
      <c r="D18" s="243" t="str">
        <f>+'UK Prices'!D18</f>
        <v>FJ Lambswool 1/2 Zip (Midweight)</v>
      </c>
      <c r="E18" s="214">
        <f>'UK Prices'!J18</f>
        <v>37.5</v>
      </c>
      <c r="F18" s="217">
        <f>+$E18*(1-$L$4)</f>
        <v>33.75</v>
      </c>
      <c r="G18" s="275">
        <f>$L$4</f>
        <v>0.1</v>
      </c>
      <c r="I18" s="220">
        <f>(F18-'Std Cst'!U18)/McLelland!F18</f>
        <v>0.41534201787994884</v>
      </c>
      <c r="J18" s="221"/>
      <c r="K18" s="214"/>
    </row>
    <row r="19" spans="1:11" ht="20.25" customHeight="1" x14ac:dyDescent="0.3">
      <c r="A19" s="332" t="str">
        <f>'ITMA Form Data'!A19</f>
        <v>95418/19</v>
      </c>
      <c r="B19" s="330" t="str">
        <f>'ITMA Form Data'!B19</f>
        <v>95370/1/2/3/4/86</v>
      </c>
      <c r="C19" s="627" t="str">
        <f>'ITMA Form Data'!C19</f>
        <v>95379/85; 95411/12/13/15/16/17</v>
      </c>
      <c r="D19" s="243" t="str">
        <f>+'UK Prices'!D19</f>
        <v>FJ Lambswool V-Neck Pullover (Midweight)</v>
      </c>
      <c r="E19" s="214">
        <f>'UK Prices'!J19</f>
        <v>35</v>
      </c>
      <c r="F19" s="217">
        <f>+$E19*(1-$L$4)</f>
        <v>31.5</v>
      </c>
      <c r="G19" s="275">
        <f>$L$4</f>
        <v>0.1</v>
      </c>
      <c r="I19" s="220">
        <f>(F19-'Std Cst'!U19)/McLelland!F19</f>
        <v>0.40487969348658998</v>
      </c>
      <c r="J19" s="221"/>
      <c r="K19" s="214"/>
    </row>
    <row r="20" spans="1:11" ht="20.25" customHeight="1" x14ac:dyDescent="0.3">
      <c r="A20" s="506">
        <f>'ITMA Form Data'!A20</f>
        <v>0</v>
      </c>
      <c r="B20" s="330" t="str">
        <f>'ITMA Form Data'!B20</f>
        <v>95380/1/2</v>
      </c>
      <c r="C20" s="428">
        <f>'ITMA Form Data'!C20</f>
        <v>0</v>
      </c>
      <c r="D20" s="243" t="str">
        <f>+'UK Prices'!D20</f>
        <v>FJ Lambswool Slipover (Midweight)</v>
      </c>
      <c r="E20" s="214">
        <f>'UK Prices'!J20</f>
        <v>31.5</v>
      </c>
      <c r="F20" s="217">
        <f t="shared" ref="F20" si="2">+$E20*(1-$L$4)</f>
        <v>28.35</v>
      </c>
      <c r="G20" s="275">
        <f t="shared" ref="G20:G32" si="3">$L$4</f>
        <v>0.1</v>
      </c>
      <c r="I20" s="220">
        <f>(F20-'Std Cst'!U20)/McLelland!F20</f>
        <v>0.45010744997871432</v>
      </c>
      <c r="J20" s="221"/>
    </row>
    <row r="21" spans="1:11" ht="20.25" customHeight="1" x14ac:dyDescent="0.3">
      <c r="A21" s="506" t="str">
        <f>'ITMA Form Data'!A21</f>
        <v>95967/68</v>
      </c>
      <c r="B21" s="330">
        <f>'ITMA Form Data'!B21</f>
        <v>95960</v>
      </c>
      <c r="C21" s="428">
        <f>'ITMA Form Data'!C21</f>
        <v>0</v>
      </c>
      <c r="D21" s="243" t="str">
        <f>+'UK Prices'!D21</f>
        <v>FJ Wind Shell Mid Layer</v>
      </c>
      <c r="E21" s="214">
        <f>'UK Prices'!J21</f>
        <v>46</v>
      </c>
      <c r="F21" s="217">
        <f>+$E21*(1-$L$4)</f>
        <v>41.4</v>
      </c>
      <c r="G21" s="275">
        <f>$L$4</f>
        <v>0.1</v>
      </c>
      <c r="I21" s="220">
        <f>(F21-'Std Cst'!U21)/McLelland!F21</f>
        <v>0.56125483924704311</v>
      </c>
      <c r="J21" s="221"/>
      <c r="K21" s="214"/>
    </row>
    <row r="22" spans="1:11" ht="20.25" customHeight="1" x14ac:dyDescent="0.3">
      <c r="A22" s="506" t="str">
        <f>'ITMA Form Data'!A22</f>
        <v>92176/77/78</v>
      </c>
      <c r="B22" s="329">
        <f>'ITMA Form Data'!B22</f>
        <v>0</v>
      </c>
      <c r="C22" s="428">
        <f>'ITMA Form Data'!C22</f>
        <v>0</v>
      </c>
      <c r="D22" s="626" t="str">
        <f>+'UK Prices'!D22</f>
        <v>Spun Poly Buttoned Pullover</v>
      </c>
      <c r="E22" s="214">
        <f>'UK Prices'!J22</f>
        <v>31.9</v>
      </c>
      <c r="F22" s="217">
        <f>+$E22*(1-$L$4)</f>
        <v>28.71</v>
      </c>
      <c r="G22" s="275">
        <f t="shared" ref="G22:G122" si="4">$L$4</f>
        <v>0.1</v>
      </c>
      <c r="I22" s="220">
        <f>(F22-'Std Cst'!U22)/McLelland!F22</f>
        <v>0.54621024033437826</v>
      </c>
      <c r="J22" s="221"/>
    </row>
    <row r="23" spans="1:11" ht="20.25" customHeight="1" x14ac:dyDescent="0.3">
      <c r="A23" s="332" t="str">
        <f>'ITMA Form Data'!A23</f>
        <v>92144/45/46 ; 92171/72/73/75</v>
      </c>
      <c r="B23" s="329">
        <f>'ITMA Form Data'!B23</f>
        <v>0</v>
      </c>
      <c r="C23" s="428">
        <f>'ITMA Form Data'!C23</f>
        <v>0</v>
      </c>
      <c r="D23" s="626" t="str">
        <f>+'UK Prices'!D23</f>
        <v>Spun Poly V-neck Pullover</v>
      </c>
      <c r="E23" s="214">
        <f>'UK Prices'!J23</f>
        <v>29.9</v>
      </c>
      <c r="F23" s="217">
        <f>+$E23*(1-$L$4)</f>
        <v>26.91</v>
      </c>
      <c r="G23" s="275">
        <f t="shared" si="4"/>
        <v>0.1</v>
      </c>
      <c r="I23" s="220">
        <f>(F23-'Std Cst'!U23)/McLelland!F23</f>
        <v>0.64505499045349113</v>
      </c>
      <c r="J23" s="221"/>
    </row>
    <row r="24" spans="1:11" ht="20.25" customHeight="1" x14ac:dyDescent="0.3">
      <c r="A24" s="332" t="str">
        <f>'ITMA Form Data'!A24</f>
        <v>92139/43 ; 92170</v>
      </c>
      <c r="B24" s="330" t="str">
        <f>'ITMA Form Data'!B24</f>
        <v>92586/7</v>
      </c>
      <c r="C24" s="428">
        <f>'ITMA Form Data'!C24</f>
        <v>0</v>
      </c>
      <c r="D24" s="243" t="str">
        <f>+'UK Prices'!D24</f>
        <v>FJ Spun Poly Vest</v>
      </c>
      <c r="E24" s="214">
        <f>'UK Prices'!J24</f>
        <v>28</v>
      </c>
      <c r="F24" s="217">
        <f>+$E24*(1-$L$4)</f>
        <v>25.2</v>
      </c>
      <c r="G24" s="275">
        <f t="shared" ref="G24:G28" si="5">$L$4</f>
        <v>0.1</v>
      </c>
      <c r="I24" s="220">
        <f>(F24-'Std Cst'!U24)/McLelland!F24</f>
        <v>0.56641226053639848</v>
      </c>
      <c r="J24" s="221"/>
      <c r="K24" s="214"/>
    </row>
    <row r="25" spans="1:11" ht="20.25" customHeight="1" x14ac:dyDescent="0.3">
      <c r="A25" s="506" t="str">
        <f>'ITMA Form Data'!A25</f>
        <v>92607/08/09</v>
      </c>
      <c r="B25" s="329">
        <f>'ITMA Form Data'!B25</f>
        <v>0</v>
      </c>
      <c r="C25" s="428">
        <f>'ITMA Form Data'!C25</f>
        <v>0</v>
      </c>
      <c r="D25" s="626" t="str">
        <f>+'UK Prices'!D25</f>
        <v>Double Layer Contrast Chill-Out</v>
      </c>
      <c r="E25" s="214">
        <f>'UK Prices'!J25</f>
        <v>33.9</v>
      </c>
      <c r="F25" s="217">
        <f>+$E25*(1-$L$4)</f>
        <v>30.509999999999998</v>
      </c>
      <c r="G25" s="275">
        <f t="shared" si="4"/>
        <v>0.1</v>
      </c>
      <c r="I25" s="220">
        <f>(F25-'Std Cst'!U25)/McLelland!F25</f>
        <v>0.59523265859695518</v>
      </c>
      <c r="J25" s="221"/>
    </row>
    <row r="26" spans="1:11" ht="20.25" customHeight="1" x14ac:dyDescent="0.3">
      <c r="A26" s="332" t="str">
        <f>'ITMA Form Data'!A26</f>
        <v>92128/29/33/34</v>
      </c>
      <c r="B26" s="330">
        <f>'ITMA Form Data'!B26</f>
        <v>0</v>
      </c>
      <c r="C26" s="627" t="str">
        <f>'ITMA Form Data'!C26</f>
        <v>92556/57/58/73/74/75</v>
      </c>
      <c r="D26" s="21" t="str">
        <f>+'UK Prices'!D26</f>
        <v>FJ Textured Chill-Out 1/4 zip</v>
      </c>
      <c r="E26" s="214">
        <f>'UK Prices'!J26</f>
        <v>33.9</v>
      </c>
      <c r="F26" s="217">
        <f t="shared" ref="F26:F31" si="6">+$E26*(1-$L$4)</f>
        <v>30.509999999999998</v>
      </c>
      <c r="G26" s="275">
        <f t="shared" si="5"/>
        <v>0.1</v>
      </c>
      <c r="I26" s="220">
        <f>(F26-'Std Cst'!U26)/McLelland!F26</f>
        <v>0.59016931023180641</v>
      </c>
      <c r="J26" s="221"/>
      <c r="K26" s="214"/>
    </row>
    <row r="27" spans="1:11" ht="20.25" hidden="1" customHeight="1" x14ac:dyDescent="0.3">
      <c r="A27" s="506">
        <f>'ITMA Form Data'!A27</f>
        <v>0</v>
      </c>
      <c r="B27" s="330">
        <f>'ITMA Form Data'!B27</f>
        <v>0</v>
      </c>
      <c r="C27" s="627" t="str">
        <f>'ITMA Form Data'!C27</f>
        <v>92583/4/5</v>
      </c>
      <c r="D27" s="411" t="str">
        <f>+'UK Prices'!D27</f>
        <v>FJ Mixed Texture Sport Chill-Out 1/2 Zip</v>
      </c>
      <c r="E27" s="214">
        <f>'UK Prices'!J27</f>
        <v>0</v>
      </c>
      <c r="F27" s="217">
        <f t="shared" si="6"/>
        <v>0</v>
      </c>
      <c r="G27" s="275">
        <f t="shared" si="5"/>
        <v>0.1</v>
      </c>
      <c r="I27" s="220" t="e">
        <f>(F27-'Std Cst'!U27)/McLelland!F27</f>
        <v>#DIV/0!</v>
      </c>
      <c r="J27" s="221"/>
      <c r="K27" s="214"/>
    </row>
    <row r="28" spans="1:11" ht="20.25" hidden="1" customHeight="1" x14ac:dyDescent="0.3">
      <c r="A28" s="332">
        <f>'ITMA Form Data'!A28</f>
        <v>0</v>
      </c>
      <c r="B28" s="329">
        <f>'ITMA Form Data'!B28</f>
        <v>0</v>
      </c>
      <c r="C28" s="428" t="str">
        <f>'ITMA Form Data'!C28</f>
        <v>92588/9 ; 92578/9</v>
      </c>
      <c r="D28" s="411" t="str">
        <f>+'UK Prices'!D28</f>
        <v>FJ Chill-Out w/Chest Piping</v>
      </c>
      <c r="E28" s="214">
        <f>'UK Prices'!J28</f>
        <v>0</v>
      </c>
      <c r="F28" s="217">
        <f t="shared" si="6"/>
        <v>0</v>
      </c>
      <c r="G28" s="275">
        <f t="shared" si="5"/>
        <v>0.1</v>
      </c>
      <c r="I28" s="220" t="e">
        <f>(F28-'Std Cst'!U28)/McLelland!F28</f>
        <v>#DIV/0!</v>
      </c>
      <c r="J28" s="221"/>
      <c r="K28" s="214"/>
    </row>
    <row r="29" spans="1:11" ht="20.25" hidden="1" customHeight="1" x14ac:dyDescent="0.3">
      <c r="A29" s="332">
        <f>'ITMA Form Data'!A29</f>
        <v>0</v>
      </c>
      <c r="B29" s="329">
        <f>'ITMA Form Data'!B29</f>
        <v>0</v>
      </c>
      <c r="C29" s="428" t="str">
        <f>'ITMA Form Data'!C29</f>
        <v>92580/1/2</v>
      </c>
      <c r="D29" s="411" t="str">
        <f>+'UK Prices'!D29</f>
        <v>FJ Jersey Knit Track Jacket</v>
      </c>
      <c r="E29" s="214">
        <f>'UK Prices'!J29</f>
        <v>0</v>
      </c>
      <c r="F29" s="217">
        <f t="shared" si="6"/>
        <v>0</v>
      </c>
      <c r="G29" s="275">
        <f t="shared" si="3"/>
        <v>0.1</v>
      </c>
      <c r="I29" s="220" t="e">
        <f>(F29-'Std Cst'!U29)/McLelland!F29</f>
        <v>#DIV/0!</v>
      </c>
      <c r="J29" s="221"/>
    </row>
    <row r="30" spans="1:11" ht="20.25" hidden="1" customHeight="1" x14ac:dyDescent="0.3">
      <c r="A30" s="332">
        <f>'ITMA Form Data'!A30</f>
        <v>0</v>
      </c>
      <c r="B30" s="329">
        <f>'ITMA Form Data'!B30</f>
        <v>0</v>
      </c>
      <c r="C30" s="428" t="str">
        <f>'ITMA Form Data'!C30</f>
        <v>95200/1/2</v>
      </c>
      <c r="D30" s="499" t="str">
        <f>+'UK Prices'!D30</f>
        <v>FJ Drop Needle Pullover 1/2 zip</v>
      </c>
      <c r="E30" s="214">
        <f>'UK Prices'!J30</f>
        <v>0</v>
      </c>
      <c r="F30" s="217">
        <f t="shared" si="6"/>
        <v>0</v>
      </c>
      <c r="G30" s="275">
        <f t="shared" si="3"/>
        <v>0.1</v>
      </c>
      <c r="I30" s="220" t="e">
        <f>(F30-'Std Cst'!U30)/McLelland!F30</f>
        <v>#DIV/0!</v>
      </c>
      <c r="J30" s="221"/>
    </row>
    <row r="31" spans="1:11" ht="20.25" customHeight="1" x14ac:dyDescent="0.3">
      <c r="A31" s="332" t="str">
        <f>'ITMA Form Data'!A31</f>
        <v>92135/36/37/38 ; 92538/39</v>
      </c>
      <c r="B31" s="330" t="str">
        <f>'ITMA Form Data'!B31</f>
        <v>92533/34</v>
      </c>
      <c r="C31" s="428" t="str">
        <f>'ITMA Form Data'!C31</f>
        <v>92535/76/77</v>
      </c>
      <c r="D31" s="243" t="str">
        <f>+'UK Prices'!D31</f>
        <v>FJ Sport Chill Out</v>
      </c>
      <c r="E31" s="214">
        <f>'UK Prices'!J31</f>
        <v>31.9</v>
      </c>
      <c r="F31" s="217">
        <f t="shared" si="6"/>
        <v>28.71</v>
      </c>
      <c r="G31" s="275">
        <f t="shared" si="3"/>
        <v>0.1</v>
      </c>
      <c r="I31" s="220">
        <f>(F31-'Std Cst'!U31)/McLelland!F31</f>
        <v>0.5300678413144525</v>
      </c>
      <c r="J31" s="221"/>
    </row>
    <row r="32" spans="1:11" ht="20.25" hidden="1" customHeight="1" x14ac:dyDescent="0.3">
      <c r="A32" s="332">
        <f>'ITMA Form Data'!A32</f>
        <v>0</v>
      </c>
      <c r="B32" s="329" t="str">
        <f>'ITMA Form Data'!B32</f>
        <v>92534AG</v>
      </c>
      <c r="C32" s="428">
        <f>'ITMA Form Data'!C32</f>
        <v>0</v>
      </c>
      <c r="D32" s="21" t="str">
        <f>+'UK Prices'!D32</f>
        <v>FJ Sport Chill Out - American Golf</v>
      </c>
      <c r="E32" s="214">
        <f>'UK Prices'!J32</f>
        <v>0</v>
      </c>
      <c r="F32" s="217" t="s">
        <v>476</v>
      </c>
      <c r="G32" s="275">
        <f t="shared" si="3"/>
        <v>0.1</v>
      </c>
      <c r="I32" s="220" t="e">
        <f>(F32-'Std Cst'!U32)/McLelland!F32</f>
        <v>#VALUE!</v>
      </c>
      <c r="J32" s="221"/>
    </row>
    <row r="33" spans="1:10" ht="20.25" customHeight="1" x14ac:dyDescent="0.3">
      <c r="A33" s="206" t="str">
        <f>'ITMA Form Data'!A33</f>
        <v>MID LAYER - SHIRTS</v>
      </c>
      <c r="B33" s="206"/>
      <c r="C33" s="500"/>
      <c r="D33" s="19" t="str">
        <f>+'UK Prices'!D33</f>
        <v>Shirts</v>
      </c>
      <c r="E33" s="214"/>
      <c r="F33" s="217"/>
      <c r="G33" s="275"/>
      <c r="I33" s="220"/>
      <c r="J33" s="221"/>
    </row>
    <row r="34" spans="1:10" ht="20.25" customHeight="1" x14ac:dyDescent="0.3">
      <c r="A34" s="332" t="str">
        <f>'ITMA Form Data'!A34</f>
        <v>Price Band 4 - Avg (2017 = 4, 2016 = 5, 2015 = 6, 2014 = 5)</v>
      </c>
      <c r="B34" s="19"/>
      <c r="C34" s="501"/>
      <c r="D34" s="19"/>
      <c r="E34" s="214"/>
      <c r="F34" s="217"/>
      <c r="G34" s="275"/>
      <c r="I34" s="220"/>
      <c r="J34" s="221"/>
    </row>
    <row r="35" spans="1:10" ht="20.25" customHeight="1" x14ac:dyDescent="0.3">
      <c r="A35" s="332" t="str">
        <f>'ITMA Form Data'!A35</f>
        <v>Price Band 3 - Avg (2017 = 7, 2016 = 8, 2015 = 7, 2014 = 4)</v>
      </c>
      <c r="B35" s="19"/>
      <c r="C35" s="501"/>
      <c r="D35" s="19"/>
      <c r="E35" s="214"/>
      <c r="F35" s="217"/>
      <c r="G35" s="275"/>
      <c r="I35" s="220"/>
      <c r="J35" s="221"/>
    </row>
    <row r="36" spans="1:10" ht="20.25" customHeight="1" x14ac:dyDescent="0.3">
      <c r="A36" s="332" t="str">
        <f>'ITMA Form Data'!A36</f>
        <v>Price Band 2 - Avg (2017 = 6, 2016 = 7, 2015 = 6, 2014 = 5)</v>
      </c>
      <c r="B36" s="19"/>
      <c r="C36" s="501"/>
      <c r="D36" s="19"/>
      <c r="E36" s="214"/>
      <c r="F36" s="217"/>
      <c r="G36" s="275"/>
      <c r="I36" s="220"/>
      <c r="J36" s="221"/>
    </row>
    <row r="37" spans="1:10" ht="20.25" customHeight="1" x14ac:dyDescent="0.3">
      <c r="A37" s="332" t="str">
        <f>'ITMA Form Data'!A37</f>
        <v>Price Band 1 - Avg (2017 = 2, 2016 = 2, 2015 = 3, 2014 = 3)</v>
      </c>
      <c r="B37" s="19"/>
      <c r="C37" s="501"/>
      <c r="D37" s="19"/>
      <c r="E37" s="214"/>
      <c r="F37" s="217"/>
      <c r="G37" s="275"/>
      <c r="I37" s="220"/>
      <c r="J37" s="221"/>
    </row>
    <row r="38" spans="1:10" ht="20.25" customHeight="1" x14ac:dyDescent="0.3">
      <c r="A38" s="681" t="str">
        <f>'ITMA Form Data'!A38</f>
        <v>92161/62/63/64</v>
      </c>
      <c r="B38" s="329">
        <f>'ITMA Form Data'!B38</f>
        <v>0</v>
      </c>
      <c r="C38" s="428">
        <f>'ITMA Form Data'!C38</f>
        <v>0</v>
      </c>
      <c r="D38" s="680" t="str">
        <f>+'UK Prices'!D38</f>
        <v>Raglan Chest Stripe Pique</v>
      </c>
      <c r="E38" s="214">
        <f>'UK Prices'!J38</f>
        <v>28.9</v>
      </c>
      <c r="F38" s="217">
        <f>+$E38*(1-$L$4)</f>
        <v>26.009999999999998</v>
      </c>
      <c r="G38" s="275">
        <f t="shared" si="4"/>
        <v>0.1</v>
      </c>
      <c r="I38" s="220">
        <f>(F38-'Std Cst'!U38)/McLelland!F38</f>
        <v>0.5558751991939439</v>
      </c>
      <c r="J38" s="221"/>
    </row>
    <row r="39" spans="1:10" ht="20.25" customHeight="1" x14ac:dyDescent="0.3">
      <c r="A39" s="332" t="str">
        <f>'ITMA Form Data'!A39</f>
        <v>91985/86/87</v>
      </c>
      <c r="B39" s="329">
        <f>'ITMA Form Data'!B39</f>
        <v>0</v>
      </c>
      <c r="C39" s="428">
        <f>'ITMA Form Data'!C39</f>
        <v>0</v>
      </c>
      <c r="D39" s="505" t="str">
        <f>+'UK Prices'!D39</f>
        <v>Stretch Pique w/Painted Stripes (A)</v>
      </c>
      <c r="E39" s="214">
        <f>'UK Prices'!J39</f>
        <v>28.9</v>
      </c>
      <c r="F39" s="217">
        <f>+$E39*(1-$L$4)</f>
        <v>26.009999999999998</v>
      </c>
      <c r="G39" s="275">
        <f t="shared" si="4"/>
        <v>0.1</v>
      </c>
      <c r="I39" s="220">
        <f>(F39-'Std Cst'!U39)/McLelland!F39</f>
        <v>0.57072359967651698</v>
      </c>
      <c r="J39" s="221"/>
    </row>
    <row r="40" spans="1:10" ht="20.25" customHeight="1" x14ac:dyDescent="0.3">
      <c r="A40" s="332" t="str">
        <f>'ITMA Form Data'!A40</f>
        <v>91963/64/65/66</v>
      </c>
      <c r="B40" s="329">
        <f>'ITMA Form Data'!B40</f>
        <v>0</v>
      </c>
      <c r="C40" s="428">
        <f>'ITMA Form Data'!C40</f>
        <v>0</v>
      </c>
      <c r="D40" s="505" t="str">
        <f>+'UK Prices'!D40</f>
        <v>Stretch Lisle Colour Block Space Dye (A)</v>
      </c>
      <c r="E40" s="214">
        <f>'UK Prices'!J40</f>
        <v>28.9</v>
      </c>
      <c r="F40" s="217">
        <f t="shared" ref="F40:F54" si="7">+$E40*(1-$L$4)</f>
        <v>26.009999999999998</v>
      </c>
      <c r="G40" s="275">
        <f t="shared" si="4"/>
        <v>0.1</v>
      </c>
      <c r="I40" s="220">
        <f>(F40-'Std Cst'!U40)/McLelland!F40</f>
        <v>0.57428721579233455</v>
      </c>
      <c r="J40" s="221"/>
    </row>
    <row r="41" spans="1:10" ht="20.25" customHeight="1" x14ac:dyDescent="0.3">
      <c r="A41" s="332" t="str">
        <f>'ITMA Form Data'!A41</f>
        <v>91981/82/83/84</v>
      </c>
      <c r="B41" s="329">
        <f>'ITMA Form Data'!B41</f>
        <v>0</v>
      </c>
      <c r="C41" s="428">
        <f>'ITMA Form Data'!C41</f>
        <v>0</v>
      </c>
      <c r="D41" s="505" t="str">
        <f>+'UK Prices'!D41</f>
        <v>Heather Lisle Stripe (A)</v>
      </c>
      <c r="E41" s="214">
        <f>'UK Prices'!J41</f>
        <v>28.9</v>
      </c>
      <c r="F41" s="217">
        <f t="shared" si="7"/>
        <v>26.009999999999998</v>
      </c>
      <c r="G41" s="275">
        <f t="shared" si="4"/>
        <v>0.1</v>
      </c>
      <c r="I41" s="220">
        <f>(F41-'Std Cst'!U41)/McLelland!F41</f>
        <v>0.58616593617839285</v>
      </c>
      <c r="J41" s="221"/>
    </row>
    <row r="42" spans="1:10" ht="20.25" customHeight="1" x14ac:dyDescent="0.3">
      <c r="A42" s="506">
        <f>'ITMA Form Data'!A42</f>
        <v>0</v>
      </c>
      <c r="B42" s="330" t="str">
        <f>'ITMA Form Data'!B42</f>
        <v>91735/36/37/38/39 ; 91749</v>
      </c>
      <c r="C42" s="627">
        <f>'ITMA Form Data'!C42</f>
        <v>0</v>
      </c>
      <c r="D42" s="698" t="str">
        <f>+'UK Prices'!D42</f>
        <v>Pique Chest Stripe w/ Self Collar (T)</v>
      </c>
      <c r="E42" s="214">
        <f>'UK Prices'!J42</f>
        <v>26.4</v>
      </c>
      <c r="F42" s="217">
        <f>+$E42*(1-$L$4)</f>
        <v>23.759999999999998</v>
      </c>
      <c r="G42" s="275">
        <f t="shared" ref="G42:G78" si="8">$L$4</f>
        <v>0.1</v>
      </c>
      <c r="I42" s="220">
        <f>(F42-'Std Cst'!U42)/McLelland!F42</f>
        <v>0.52768011145942184</v>
      </c>
      <c r="J42" s="221"/>
    </row>
    <row r="43" spans="1:10" ht="20.25" customHeight="1" x14ac:dyDescent="0.3">
      <c r="A43" s="332" t="str">
        <f>'ITMA Form Data'!A43</f>
        <v>91990/91/92/93</v>
      </c>
      <c r="B43" s="329">
        <f>'ITMA Form Data'!B43</f>
        <v>0</v>
      </c>
      <c r="C43" s="428">
        <f>'ITMA Form Data'!C43</f>
        <v>0</v>
      </c>
      <c r="D43" s="505" t="str">
        <f>+'UK Prices'!D43</f>
        <v>Stretch Pique All Colours Chest Stripe (T)</v>
      </c>
      <c r="E43" s="214">
        <f>'UK Prices'!J43</f>
        <v>26.4</v>
      </c>
      <c r="F43" s="217">
        <f>+$E43*(1-$L$4)</f>
        <v>23.759999999999998</v>
      </c>
      <c r="G43" s="275">
        <f t="shared" si="4"/>
        <v>0.1</v>
      </c>
      <c r="I43" s="220">
        <f>(F43-'Std Cst'!U43)/McLelland!F43</f>
        <v>0.55108659003831417</v>
      </c>
      <c r="J43" s="221"/>
    </row>
    <row r="44" spans="1:10" ht="20.25" customHeight="1" x14ac:dyDescent="0.3">
      <c r="A44" s="332" t="str">
        <f>'ITMA Form Data'!A44</f>
        <v>91971/72/73/74</v>
      </c>
      <c r="B44" s="329">
        <f>'ITMA Form Data'!B44</f>
        <v>0</v>
      </c>
      <c r="C44" s="428">
        <f>'ITMA Form Data'!C44</f>
        <v>0</v>
      </c>
      <c r="D44" s="505" t="str">
        <f>+'UK Prices'!D44</f>
        <v>Stretch Pique Double Space Dye Chest Stripe (A)</v>
      </c>
      <c r="E44" s="214">
        <f>'UK Prices'!J44</f>
        <v>26.4</v>
      </c>
      <c r="F44" s="217">
        <f t="shared" si="7"/>
        <v>23.759999999999998</v>
      </c>
      <c r="G44" s="275">
        <f t="shared" si="4"/>
        <v>0.1</v>
      </c>
      <c r="I44" s="220">
        <f>(F44-'Std Cst'!U44)/McLelland!F44</f>
        <v>0.55108659003831417</v>
      </c>
      <c r="J44" s="221"/>
    </row>
    <row r="45" spans="1:10" ht="20.25" customHeight="1" x14ac:dyDescent="0.3">
      <c r="A45" s="332" t="str">
        <f>'ITMA Form Data'!A45</f>
        <v>91960/61/62</v>
      </c>
      <c r="B45" s="329">
        <f>'ITMA Form Data'!B45</f>
        <v>0</v>
      </c>
      <c r="C45" s="428">
        <f>'ITMA Form Data'!C45</f>
        <v>0</v>
      </c>
      <c r="D45" s="505" t="str">
        <f>+'UK Prices'!D45</f>
        <v>Smooth Pique Chest Stripe (T)</v>
      </c>
      <c r="E45" s="214">
        <f>'UK Prices'!J45</f>
        <v>26.4</v>
      </c>
      <c r="F45" s="217">
        <f t="shared" si="7"/>
        <v>23.759999999999998</v>
      </c>
      <c r="G45" s="275">
        <f t="shared" si="4"/>
        <v>0.1</v>
      </c>
      <c r="I45" s="220">
        <f>(F45-'Std Cst'!U45)/McLelland!F45</f>
        <v>0.554337489840938</v>
      </c>
      <c r="J45" s="221"/>
    </row>
    <row r="46" spans="1:10" ht="20.25" customHeight="1" x14ac:dyDescent="0.3">
      <c r="A46" s="332" t="str">
        <f>'ITMA Form Data'!A46</f>
        <v>91998/99 ; 92106</v>
      </c>
      <c r="B46" s="329">
        <f>'ITMA Form Data'!B46</f>
        <v>0</v>
      </c>
      <c r="C46" s="428">
        <f>'ITMA Form Data'!C46</f>
        <v>0</v>
      </c>
      <c r="D46" s="505" t="str">
        <f>+'UK Prices'!D46</f>
        <v>Birdseye Pique w/Circle Print Trim (A)</v>
      </c>
      <c r="E46" s="214">
        <f>'UK Prices'!J46</f>
        <v>26.4</v>
      </c>
      <c r="F46" s="217">
        <f t="shared" si="7"/>
        <v>23.759999999999998</v>
      </c>
      <c r="G46" s="275">
        <f t="shared" si="4"/>
        <v>0.1</v>
      </c>
      <c r="I46" s="220">
        <f>(F46-'Std Cst'!U46)/McLelland!F46</f>
        <v>0.57319270869615691</v>
      </c>
      <c r="J46" s="221"/>
    </row>
    <row r="47" spans="1:10" ht="20.25" customHeight="1" x14ac:dyDescent="0.3">
      <c r="A47" s="332" t="str">
        <f>'ITMA Form Data'!A47</f>
        <v>91994/95/96/97 ; 92153/54/55/56</v>
      </c>
      <c r="B47" s="329">
        <f>'ITMA Form Data'!B47</f>
        <v>0</v>
      </c>
      <c r="C47" s="428">
        <f>'ITMA Form Data'!C47</f>
        <v>0</v>
      </c>
      <c r="D47" s="626" t="str">
        <f>+'UK Prices'!D47</f>
        <v>Smooth Pique w/Half Band Cuff (A)</v>
      </c>
      <c r="E47" s="214">
        <f>'UK Prices'!J47</f>
        <v>26.4</v>
      </c>
      <c r="F47" s="217">
        <f t="shared" si="7"/>
        <v>23.759999999999998</v>
      </c>
      <c r="G47" s="275">
        <f t="shared" si="4"/>
        <v>0.1</v>
      </c>
      <c r="I47" s="220">
        <f>(F47-'Std Cst'!U47)/McLelland!F47</f>
        <v>0.58944720770927661</v>
      </c>
      <c r="J47" s="221"/>
    </row>
    <row r="48" spans="1:10" ht="20.25" customHeight="1" x14ac:dyDescent="0.3">
      <c r="A48" s="332" t="str">
        <f>'ITMA Form Data'!A48</f>
        <v>92108/09 ; 92112/13</v>
      </c>
      <c r="B48" s="329">
        <f>'ITMA Form Data'!B48</f>
        <v>0</v>
      </c>
      <c r="C48" s="428">
        <f>'ITMA Form Data'!C48</f>
        <v>0</v>
      </c>
      <c r="D48" s="505" t="str">
        <f>+'UK Prices'!D48</f>
        <v>Stretch Pique Colour Block &amp; Contrast Trim (A)</v>
      </c>
      <c r="E48" s="214">
        <f>'UK Prices'!J48</f>
        <v>26.4</v>
      </c>
      <c r="F48" s="217">
        <f t="shared" si="7"/>
        <v>23.759999999999998</v>
      </c>
      <c r="G48" s="275">
        <f t="shared" si="4"/>
        <v>0.1</v>
      </c>
      <c r="I48" s="220">
        <f>(F48-'Std Cst'!U48)/McLelland!F48</f>
        <v>0.60245080691977237</v>
      </c>
      <c r="J48" s="221"/>
    </row>
    <row r="49" spans="1:10" ht="20.25" customHeight="1" x14ac:dyDescent="0.3">
      <c r="A49" s="332" t="str">
        <f>'ITMA Form Data'!A49</f>
        <v>91967/68</v>
      </c>
      <c r="B49" s="329">
        <f>'ITMA Form Data'!B49</f>
        <v>0</v>
      </c>
      <c r="C49" s="428">
        <f>'ITMA Form Data'!C49</f>
        <v>0</v>
      </c>
      <c r="D49" s="505" t="str">
        <f>+'UK Prices'!D49</f>
        <v>Stretch Lisle Tie Print (A)</v>
      </c>
      <c r="E49" s="214">
        <f>'UK Prices'!J49</f>
        <v>23.4</v>
      </c>
      <c r="F49" s="217">
        <f t="shared" si="7"/>
        <v>21.06</v>
      </c>
      <c r="G49" s="275">
        <f t="shared" si="4"/>
        <v>0.1</v>
      </c>
      <c r="I49" s="220">
        <f>(F49-'Std Cst'!U49)/McLelland!F49</f>
        <v>0.55337889118118999</v>
      </c>
      <c r="J49" s="221"/>
    </row>
    <row r="50" spans="1:10" ht="20.25" customHeight="1" x14ac:dyDescent="0.3">
      <c r="A50" s="332" t="str">
        <f>'ITMA Form Data'!A50</f>
        <v>91975/76</v>
      </c>
      <c r="B50" s="329">
        <f>'ITMA Form Data'!B50</f>
        <v>0</v>
      </c>
      <c r="C50" s="428">
        <f>'ITMA Form Data'!C50</f>
        <v>0</v>
      </c>
      <c r="D50" s="505" t="str">
        <f>+'UK Prices'!D50</f>
        <v>Stretch Lisle Open Stripe (T)</v>
      </c>
      <c r="E50" s="214">
        <f>'UK Prices'!J50</f>
        <v>23.4</v>
      </c>
      <c r="F50" s="217">
        <f>+$E50*(1-$L$4)</f>
        <v>21.06</v>
      </c>
      <c r="G50" s="275">
        <f t="shared" si="4"/>
        <v>0.1</v>
      </c>
      <c r="I50" s="220">
        <f>(F50-'Std Cst'!U50)/McLelland!F50</f>
        <v>0.50936670923797356</v>
      </c>
      <c r="J50" s="221"/>
    </row>
    <row r="51" spans="1:10" ht="20.25" customHeight="1" x14ac:dyDescent="0.3">
      <c r="A51" s="332" t="str">
        <f>'ITMA Form Data'!A51</f>
        <v>92114/15/16 ; 92157/58/59/60</v>
      </c>
      <c r="B51" s="329">
        <f>'ITMA Form Data'!B51</f>
        <v>0</v>
      </c>
      <c r="C51" s="428">
        <f>'ITMA Form Data'!C51</f>
        <v>0</v>
      </c>
      <c r="D51" s="626" t="str">
        <f>+'UK Prices'!D51</f>
        <v>Stretch Pique w/FJ Chest Logo (A)</v>
      </c>
      <c r="E51" s="214">
        <f>'UK Prices'!J51</f>
        <v>23.4</v>
      </c>
      <c r="F51" s="217">
        <f>+$E51*(1-$L$4)</f>
        <v>21.06</v>
      </c>
      <c r="G51" s="275">
        <f t="shared" si="4"/>
        <v>0.1</v>
      </c>
      <c r="I51" s="220">
        <f>(F51-'Std Cst'!U51)/McLelland!F51</f>
        <v>0.57465144578707794</v>
      </c>
      <c r="J51" s="221"/>
    </row>
    <row r="52" spans="1:10" ht="20.25" customHeight="1" x14ac:dyDescent="0.3">
      <c r="A52" s="332" t="str">
        <f>'ITMA Form Data'!A52</f>
        <v>91977/78/79/80</v>
      </c>
      <c r="B52" s="329">
        <f>'ITMA Form Data'!B52</f>
        <v>0</v>
      </c>
      <c r="C52" s="428">
        <f>'ITMA Form Data'!C52</f>
        <v>0</v>
      </c>
      <c r="D52" s="505" t="str">
        <f>+'UK Prices'!D52</f>
        <v>Smooth Pique w/Collar &amp; Sleeve Stripes (A)</v>
      </c>
      <c r="E52" s="214">
        <f>'UK Prices'!J52</f>
        <v>23.4</v>
      </c>
      <c r="F52" s="217">
        <f t="shared" si="7"/>
        <v>21.06</v>
      </c>
      <c r="G52" s="275">
        <f t="shared" si="4"/>
        <v>0.1</v>
      </c>
      <c r="I52" s="220">
        <f>(F52-'Std Cst'!U52)/McLelland!F52</f>
        <v>0.56804961849559543</v>
      </c>
      <c r="J52" s="221"/>
    </row>
    <row r="53" spans="1:10" ht="20.25" customHeight="1" x14ac:dyDescent="0.3">
      <c r="A53" s="332" t="str">
        <f>'ITMA Form Data'!A53</f>
        <v>91969/70</v>
      </c>
      <c r="B53" s="329">
        <f>'ITMA Form Data'!B53</f>
        <v>0</v>
      </c>
      <c r="C53" s="428">
        <f>'ITMA Form Data'!C53</f>
        <v>0</v>
      </c>
      <c r="D53" s="505" t="str">
        <f>+'UK Prices'!D53</f>
        <v>Stretch Pique w/Lisle Tie Print Trim (A)</v>
      </c>
      <c r="E53" s="214">
        <f>'UK Prices'!J53</f>
        <v>23.4</v>
      </c>
      <c r="F53" s="217">
        <f t="shared" si="7"/>
        <v>21.06</v>
      </c>
      <c r="G53" s="275">
        <f t="shared" si="4"/>
        <v>0.1</v>
      </c>
      <c r="I53" s="220">
        <f>(F53-'Std Cst'!U53)/McLelland!F53</f>
        <v>0.57465144578707794</v>
      </c>
      <c r="J53" s="221"/>
    </row>
    <row r="54" spans="1:10" ht="20.25" customHeight="1" x14ac:dyDescent="0.3">
      <c r="A54" s="332" t="str">
        <f>'ITMA Form Data'!A54</f>
        <v>91988/89</v>
      </c>
      <c r="B54" s="329">
        <f>'ITMA Form Data'!B54</f>
        <v>0</v>
      </c>
      <c r="C54" s="428">
        <f>'ITMA Form Data'!C54</f>
        <v>0</v>
      </c>
      <c r="D54" s="505" t="str">
        <f>+'UK Prices'!D54</f>
        <v>Stretch Jacquard Geometric (T)</v>
      </c>
      <c r="E54" s="214">
        <f>'UK Prices'!J54</f>
        <v>23.4</v>
      </c>
      <c r="F54" s="217">
        <f t="shared" si="7"/>
        <v>21.06</v>
      </c>
      <c r="G54" s="275">
        <f t="shared" si="4"/>
        <v>0.1</v>
      </c>
      <c r="I54" s="220">
        <f>(F54-'Std Cst'!U54)/McLelland!F54</f>
        <v>0.59372339129580498</v>
      </c>
      <c r="J54" s="221"/>
    </row>
    <row r="55" spans="1:10" ht="20.25" customHeight="1" x14ac:dyDescent="0.3">
      <c r="A55" s="506">
        <f>'ITMA Form Data'!A55</f>
        <v>0</v>
      </c>
      <c r="B55" s="330" t="str">
        <f>'ITMA Form Data'!B55</f>
        <v>91788/89/90/91/92/93/94/95/96</v>
      </c>
      <c r="C55" s="428">
        <f>'ITMA Form Data'!C55</f>
        <v>0</v>
      </c>
      <c r="D55" s="244" t="str">
        <f>+'UK Prices'!D55</f>
        <v>Stretch Pique (T)</v>
      </c>
      <c r="E55" s="214">
        <f>'UK Prices'!J55</f>
        <v>19.5</v>
      </c>
      <c r="F55" s="217">
        <f>+$E55*(1-$L$4)</f>
        <v>17.55</v>
      </c>
      <c r="G55" s="275">
        <f t="shared" si="8"/>
        <v>0.1</v>
      </c>
      <c r="I55" s="220">
        <f>(F55-'Std Cst'!U55)/McLelland!F55</f>
        <v>0.55389236663719421</v>
      </c>
      <c r="J55" s="221"/>
    </row>
    <row r="56" spans="1:10" ht="20.25" customHeight="1" x14ac:dyDescent="0.3">
      <c r="A56" s="332" t="str">
        <f>'ITMA Form Data'!A56</f>
        <v>92117/18/19/39</v>
      </c>
      <c r="B56" s="330" t="str">
        <f>'ITMA Form Data'!B56</f>
        <v>91817/18/19/20/22/23/24/25/26</v>
      </c>
      <c r="C56" s="428">
        <f>'ITMA Form Data'!C56</f>
        <v>0</v>
      </c>
      <c r="D56" s="244" t="str">
        <f>+'UK Prices'!D56</f>
        <v>Stretch Pique (A)</v>
      </c>
      <c r="E56" s="214">
        <f>'UK Prices'!J56</f>
        <v>19.5</v>
      </c>
      <c r="F56" s="217">
        <f>+$E56*(1-$L$4)</f>
        <v>17.55</v>
      </c>
      <c r="G56" s="275">
        <f t="shared" si="8"/>
        <v>0.1</v>
      </c>
      <c r="I56" s="220">
        <f>(F56-'Std Cst'!U56)/McLelland!F56</f>
        <v>0.5362874938599077</v>
      </c>
      <c r="J56" s="221"/>
    </row>
    <row r="57" spans="1:10" ht="20.25" customHeight="1" x14ac:dyDescent="0.3">
      <c r="A57" s="332" t="str">
        <f>'ITMA Form Data'!A57</f>
        <v>91972EM</v>
      </c>
      <c r="B57" s="329">
        <f>'ITMA Form Data'!B57</f>
        <v>0</v>
      </c>
      <c r="C57" s="428">
        <f>'ITMA Form Data'!C57</f>
        <v>0</v>
      </c>
      <c r="D57" s="505" t="str">
        <f>+'UK Prices'!D57</f>
        <v>Stretch Pique Double Space Dye Chest Stripe (A) - Prosports</v>
      </c>
      <c r="E57" s="214">
        <f>'UK Prices'!J57</f>
        <v>26.4</v>
      </c>
      <c r="F57" s="217">
        <f>+$E57*(1-$L$4)</f>
        <v>23.759999999999998</v>
      </c>
      <c r="G57" s="275">
        <f t="shared" si="4"/>
        <v>0.1</v>
      </c>
      <c r="I57" s="220">
        <f>(F57-'Std Cst'!U57)/McLelland!F57</f>
        <v>0.55108659003831417</v>
      </c>
      <c r="J57" s="221"/>
    </row>
    <row r="58" spans="1:10" ht="20.25" customHeight="1" x14ac:dyDescent="0.3">
      <c r="A58" s="332">
        <f>'ITMA Form Data'!A58</f>
        <v>0</v>
      </c>
      <c r="B58" s="329" t="str">
        <f>'ITMA Form Data'!B58</f>
        <v>91790AG</v>
      </c>
      <c r="C58" s="428">
        <f>'ITMA Form Data'!C58</f>
        <v>0</v>
      </c>
      <c r="D58" s="221" t="str">
        <f>+'UK Prices'!D58</f>
        <v>Stretch Pique (T) - American Golf</v>
      </c>
      <c r="E58" s="214">
        <f>'UK Prices'!J58</f>
        <v>0</v>
      </c>
      <c r="F58" s="217" t="s">
        <v>476</v>
      </c>
      <c r="G58" s="275">
        <f t="shared" si="8"/>
        <v>0.1</v>
      </c>
      <c r="I58" s="220" t="e">
        <f>(F58-'Std Cst'!U58)/McLelland!F58</f>
        <v>#VALUE!</v>
      </c>
      <c r="J58" s="221"/>
    </row>
    <row r="59" spans="1:10" ht="20.25" customHeight="1" x14ac:dyDescent="0.3">
      <c r="A59" s="332">
        <f>'ITMA Form Data'!A59</f>
        <v>0</v>
      </c>
      <c r="B59" s="329" t="str">
        <f>'ITMA Form Data'!B59</f>
        <v>91824AG</v>
      </c>
      <c r="C59" s="428">
        <f>'ITMA Form Data'!C59</f>
        <v>0</v>
      </c>
      <c r="D59" s="221" t="str">
        <f>+'UK Prices'!D59</f>
        <v>Stretch Pique (A) - American Golf</v>
      </c>
      <c r="E59" s="214">
        <f>'UK Prices'!J59</f>
        <v>0</v>
      </c>
      <c r="F59" s="217" t="s">
        <v>476</v>
      </c>
      <c r="G59" s="275">
        <f t="shared" si="8"/>
        <v>0.1</v>
      </c>
      <c r="I59" s="220" t="e">
        <f>(F59-'Std Cst'!U59)/McLelland!F59</f>
        <v>#VALUE!</v>
      </c>
      <c r="J59" s="221"/>
    </row>
    <row r="60" spans="1:10" ht="20.25" hidden="1" customHeight="1" x14ac:dyDescent="0.3">
      <c r="A60" s="332">
        <f>'ITMA Form Data'!A60</f>
        <v>0</v>
      </c>
      <c r="B60" s="329">
        <f>'ITMA Form Data'!B60</f>
        <v>0</v>
      </c>
      <c r="C60" s="428" t="str">
        <f>'ITMA Form Data'!C60</f>
        <v>91634/5</v>
      </c>
      <c r="D60" s="289" t="str">
        <f>+'UK Prices'!D60</f>
        <v>Lisle Tonal Print w/ Self Collar (T)</v>
      </c>
      <c r="E60" s="214">
        <f>'UK Prices'!J60</f>
        <v>0</v>
      </c>
      <c r="F60" s="217">
        <f t="shared" ref="F60:F65" si="9">+$E60*(1-$L$4)</f>
        <v>0</v>
      </c>
      <c r="G60" s="275">
        <f t="shared" ref="G60:G80" si="10">$L$4</f>
        <v>0.1</v>
      </c>
      <c r="I60" s="220" t="e">
        <f>(F60-'Std Cst'!U60)/McLelland!F60</f>
        <v>#DIV/0!</v>
      </c>
      <c r="J60" s="221"/>
    </row>
    <row r="61" spans="1:10" ht="20.25" hidden="1" customHeight="1" x14ac:dyDescent="0.3">
      <c r="A61" s="332">
        <f>'ITMA Form Data'!A61</f>
        <v>0</v>
      </c>
      <c r="B61" s="329">
        <f>'ITMA Form Data'!B61</f>
        <v>0</v>
      </c>
      <c r="C61" s="428" t="str">
        <f>'ITMA Form Data'!C61</f>
        <v>91636/7/8/9</v>
      </c>
      <c r="D61" s="289" t="str">
        <f>+'UK Prices'!D61</f>
        <v>Lisle Stripe w/ Self Collar (A)</v>
      </c>
      <c r="E61" s="214">
        <f>'UK Prices'!J61</f>
        <v>0</v>
      </c>
      <c r="F61" s="217">
        <f t="shared" si="9"/>
        <v>0</v>
      </c>
      <c r="G61" s="275">
        <f t="shared" si="10"/>
        <v>0.1</v>
      </c>
      <c r="I61" s="220" t="e">
        <f>(F61-'Std Cst'!U61)/McLelland!F61</f>
        <v>#DIV/0!</v>
      </c>
      <c r="J61" s="221"/>
    </row>
    <row r="62" spans="1:10" ht="20.25" hidden="1" customHeight="1" x14ac:dyDescent="0.3">
      <c r="A62" s="332">
        <f>'ITMA Form Data'!A62</f>
        <v>0</v>
      </c>
      <c r="B62" s="329">
        <f>'ITMA Form Data'!B62</f>
        <v>0</v>
      </c>
      <c r="C62" s="428" t="str">
        <f>'ITMA Form Data'!C62</f>
        <v>91605/6/7</v>
      </c>
      <c r="D62" s="289" t="str">
        <f>+'UK Prices'!D62</f>
        <v>Jacquard Check w/ Button Down Collar (A)</v>
      </c>
      <c r="E62" s="214">
        <f>'UK Prices'!J62</f>
        <v>0</v>
      </c>
      <c r="F62" s="217">
        <f t="shared" si="9"/>
        <v>0</v>
      </c>
      <c r="G62" s="275">
        <f t="shared" si="10"/>
        <v>0.1</v>
      </c>
      <c r="I62" s="220" t="e">
        <f>(F62-'Std Cst'!U62)/McLelland!F62</f>
        <v>#DIV/0!</v>
      </c>
      <c r="J62" s="221"/>
    </row>
    <row r="63" spans="1:10" ht="20.25" hidden="1" customHeight="1" x14ac:dyDescent="0.3">
      <c r="A63" s="332">
        <f>'ITMA Form Data'!A63</f>
        <v>0</v>
      </c>
      <c r="B63" s="329">
        <f>'ITMA Form Data'!B63</f>
        <v>0</v>
      </c>
      <c r="C63" s="428" t="str">
        <f>'ITMA Form Data'!C63</f>
        <v>91647/8/9</v>
      </c>
      <c r="D63" s="289" t="str">
        <f>+'UK Prices'!D63</f>
        <v>Raglan Chest Stripe w/ Self Collar (A)</v>
      </c>
      <c r="E63" s="214">
        <f>'UK Prices'!J63</f>
        <v>0</v>
      </c>
      <c r="F63" s="217">
        <f t="shared" si="9"/>
        <v>0</v>
      </c>
      <c r="G63" s="275">
        <f t="shared" si="10"/>
        <v>0.1</v>
      </c>
      <c r="I63" s="220" t="e">
        <f>(F63-'Std Cst'!U63)/McLelland!F63</f>
        <v>#DIV/0!</v>
      </c>
      <c r="J63" s="221"/>
    </row>
    <row r="64" spans="1:10" ht="20.25" hidden="1" customHeight="1" x14ac:dyDescent="0.3">
      <c r="A64" s="332">
        <f>'ITMA Form Data'!A65</f>
        <v>0</v>
      </c>
      <c r="B64" s="329">
        <f>'ITMA Form Data'!B65</f>
        <v>0</v>
      </c>
      <c r="C64" s="428" t="str">
        <f>'ITMA Form Data'!C65</f>
        <v>91643/4/5/6</v>
      </c>
      <c r="D64" s="289" t="str">
        <f>+'UK Prices'!D64</f>
        <v>Smooth Pique Double Chest Stripe (T)</v>
      </c>
      <c r="E64" s="214">
        <f>'UK Prices'!J64</f>
        <v>0</v>
      </c>
      <c r="F64" s="217">
        <f>+$E64*(1-$L$4)</f>
        <v>0</v>
      </c>
      <c r="G64" s="275">
        <f t="shared" si="10"/>
        <v>0.1</v>
      </c>
      <c r="I64" s="220" t="e">
        <f>(F64-'Std Cst'!U65)/McLelland!F64</f>
        <v>#DIV/0!</v>
      </c>
      <c r="J64" s="221"/>
    </row>
    <row r="65" spans="1:10" ht="20.25" hidden="1" customHeight="1" x14ac:dyDescent="0.3">
      <c r="A65" s="332">
        <f>'ITMA Form Data'!A64</f>
        <v>0</v>
      </c>
      <c r="B65" s="329">
        <f>'ITMA Form Data'!B64</f>
        <v>0</v>
      </c>
      <c r="C65" s="428" t="str">
        <f>'ITMA Form Data'!C64</f>
        <v>91628/9/30</v>
      </c>
      <c r="D65" s="289" t="str">
        <f>+'UK Prices'!D65</f>
        <v>Pique Chest/Back Stripes (A)</v>
      </c>
      <c r="E65" s="214">
        <f>'UK Prices'!J65</f>
        <v>0</v>
      </c>
      <c r="F65" s="217">
        <f t="shared" si="9"/>
        <v>0</v>
      </c>
      <c r="G65" s="275">
        <f t="shared" si="10"/>
        <v>0.1</v>
      </c>
      <c r="I65" s="220" t="e">
        <f>(F65-'Std Cst'!U64)/McLelland!F65</f>
        <v>#DIV/0!</v>
      </c>
      <c r="J65" s="221"/>
    </row>
    <row r="66" spans="1:10" ht="20.25" hidden="1" customHeight="1" x14ac:dyDescent="0.3">
      <c r="A66" s="506">
        <f>'ITMA Form Data'!A66</f>
        <v>0</v>
      </c>
      <c r="B66" s="330">
        <f>'ITMA Form Data'!B66</f>
        <v>0</v>
      </c>
      <c r="C66" s="627" t="str">
        <f>'ITMA Form Data'!C66</f>
        <v>91756/7/8/9</v>
      </c>
      <c r="D66" s="628" t="str">
        <f>+'UK Prices'!D66</f>
        <v>Lisle Engineered Stripe w/Striped Self Collar (A)</v>
      </c>
      <c r="E66" s="214">
        <f>'UK Prices'!J66</f>
        <v>0</v>
      </c>
      <c r="F66" s="217">
        <f t="shared" ref="F66" si="11">+$E66*(1-$L$4)</f>
        <v>0</v>
      </c>
      <c r="G66" s="275">
        <f t="shared" si="10"/>
        <v>0.1</v>
      </c>
      <c r="I66" s="220" t="e">
        <f>(F66-'Std Cst'!U66)/McLelland!F66</f>
        <v>#DIV/0!</v>
      </c>
      <c r="J66" s="221"/>
    </row>
    <row r="67" spans="1:10" ht="20.25" hidden="1" customHeight="1" x14ac:dyDescent="0.3">
      <c r="A67" s="332">
        <f>'ITMA Form Data'!A67</f>
        <v>0</v>
      </c>
      <c r="B67" s="329">
        <f>'ITMA Form Data'!B67</f>
        <v>0</v>
      </c>
      <c r="C67" s="428" t="str">
        <f>'ITMA Form Data'!C67</f>
        <v>91608/9/10</v>
      </c>
      <c r="D67" s="289" t="str">
        <f>+'UK Prices'!D67</f>
        <v>Birdseye Colorblock Pique w/ Self Collar (A)</v>
      </c>
      <c r="E67" s="214">
        <f>'UK Prices'!J67</f>
        <v>0</v>
      </c>
      <c r="F67" s="217">
        <f t="shared" ref="F67:F72" si="12">+$E67*(1-$L$4)</f>
        <v>0</v>
      </c>
      <c r="G67" s="275">
        <f t="shared" si="10"/>
        <v>0.1</v>
      </c>
      <c r="I67" s="220" t="e">
        <f>(F67-'Std Cst'!U67)/McLelland!F67</f>
        <v>#DIV/0!</v>
      </c>
      <c r="J67" s="221"/>
    </row>
    <row r="68" spans="1:10" ht="20.25" hidden="1" customHeight="1" x14ac:dyDescent="0.3">
      <c r="A68" s="332">
        <f>'ITMA Form Data'!A68</f>
        <v>0</v>
      </c>
      <c r="B68" s="329">
        <f>'ITMA Form Data'!B68</f>
        <v>0</v>
      </c>
      <c r="C68" s="428" t="str">
        <f>'ITMA Form Data'!C68</f>
        <v>91656/57/58/69</v>
      </c>
      <c r="D68" s="629" t="str">
        <f>+'UK Prices'!D68</f>
        <v>Pique Colour Block w/ Collar, Armhole &amp; Pocket Trim (A)</v>
      </c>
      <c r="E68" s="214">
        <f>'UK Prices'!J68</f>
        <v>0</v>
      </c>
      <c r="F68" s="217">
        <f t="shared" si="12"/>
        <v>0</v>
      </c>
      <c r="G68" s="275">
        <f t="shared" si="10"/>
        <v>0.1</v>
      </c>
      <c r="I68" s="220" t="e">
        <f>(F68-'Std Cst'!U68)/McLelland!F68</f>
        <v>#DIV/0!</v>
      </c>
      <c r="J68" s="221"/>
    </row>
    <row r="69" spans="1:10" ht="20.25" hidden="1" customHeight="1" x14ac:dyDescent="0.3">
      <c r="A69" s="332">
        <f>'ITMA Form Data'!A69</f>
        <v>0</v>
      </c>
      <c r="B69" s="329">
        <f>'ITMA Form Data'!B69</f>
        <v>0</v>
      </c>
      <c r="C69" s="428" t="str">
        <f>'ITMA Form Data'!C69</f>
        <v>91622/3/4</v>
      </c>
      <c r="D69" s="289" t="str">
        <f>+'UK Prices'!D69</f>
        <v>Lisle Stripe w/ Contrast Top &amp; Knit Collar (A)</v>
      </c>
      <c r="E69" s="214">
        <f>'UK Prices'!J69</f>
        <v>0</v>
      </c>
      <c r="F69" s="217">
        <f t="shared" si="12"/>
        <v>0</v>
      </c>
      <c r="G69" s="275">
        <f t="shared" si="10"/>
        <v>0.1</v>
      </c>
      <c r="I69" s="220" t="e">
        <f>(F69-'Std Cst'!U69)/McLelland!F69</f>
        <v>#DIV/0!</v>
      </c>
      <c r="J69" s="221"/>
    </row>
    <row r="70" spans="1:10" ht="20.25" hidden="1" customHeight="1" x14ac:dyDescent="0.3">
      <c r="A70" s="506">
        <f>'ITMA Form Data'!A70</f>
        <v>0</v>
      </c>
      <c r="B70" s="330">
        <f>'ITMA Form Data'!B70</f>
        <v>0</v>
      </c>
      <c r="C70" s="627" t="str">
        <f>'ITMA Form Data'!C70</f>
        <v>91836/7/8 ; 91667/8</v>
      </c>
      <c r="D70" s="630" t="str">
        <f>+'UK Prices'!D70</f>
        <v>Smooth Pique w/ Houndstooth Woven Collar &amp; Pocket Trim (A)</v>
      </c>
      <c r="E70" s="214">
        <f>'UK Prices'!J70</f>
        <v>0</v>
      </c>
      <c r="F70" s="217">
        <f t="shared" si="12"/>
        <v>0</v>
      </c>
      <c r="G70" s="275">
        <f t="shared" si="10"/>
        <v>0.1</v>
      </c>
      <c r="I70" s="220" t="e">
        <f>(F70-'Std Cst'!U70)/McLelland!F70</f>
        <v>#DIV/0!</v>
      </c>
      <c r="J70" s="221"/>
    </row>
    <row r="71" spans="1:10" ht="20.25" hidden="1" customHeight="1" x14ac:dyDescent="0.3">
      <c r="A71" s="332">
        <f>'ITMA Form Data'!A71</f>
        <v>0</v>
      </c>
      <c r="B71" s="329">
        <f>'ITMA Form Data'!B71</f>
        <v>0</v>
      </c>
      <c r="C71" s="428" t="str">
        <f>'ITMA Form Data'!C71</f>
        <v>91615/6/7</v>
      </c>
      <c r="D71" s="289" t="str">
        <f>+'UK Prices'!D71</f>
        <v>Lisle Multi-Stripe w/ Self Collar (T)</v>
      </c>
      <c r="E71" s="214">
        <f>'UK Prices'!J71</f>
        <v>0</v>
      </c>
      <c r="F71" s="217">
        <f t="shared" si="12"/>
        <v>0</v>
      </c>
      <c r="G71" s="275">
        <f t="shared" si="10"/>
        <v>0.1</v>
      </c>
      <c r="I71" s="220" t="e">
        <f>(F71-'Std Cst'!U71)/McLelland!F71</f>
        <v>#DIV/0!</v>
      </c>
      <c r="J71" s="221"/>
    </row>
    <row r="72" spans="1:10" ht="20.25" hidden="1" customHeight="1" x14ac:dyDescent="0.3">
      <c r="A72" s="332">
        <f>'ITMA Form Data'!A72</f>
        <v>0</v>
      </c>
      <c r="B72" s="329">
        <f>'ITMA Form Data'!B72</f>
        <v>0</v>
      </c>
      <c r="C72" s="428" t="str">
        <f>'ITMA Form Data'!C72</f>
        <v>91625/6/7</v>
      </c>
      <c r="D72" s="289" t="str">
        <f>+'UK Prices'!D72</f>
        <v>SuperDry Textured Sleeve Stripe w/ Self Fabric Reversible Collar (T)</v>
      </c>
      <c r="E72" s="214">
        <f>'UK Prices'!J72</f>
        <v>0</v>
      </c>
      <c r="F72" s="217">
        <f t="shared" si="12"/>
        <v>0</v>
      </c>
      <c r="G72" s="275">
        <f t="shared" si="8"/>
        <v>0.1</v>
      </c>
      <c r="I72" s="220" t="e">
        <f>(F72-'Std Cst'!U72)/McLelland!F72</f>
        <v>#DIV/0!</v>
      </c>
      <c r="J72" s="221"/>
    </row>
    <row r="73" spans="1:10" ht="20.25" hidden="1" customHeight="1" x14ac:dyDescent="0.3">
      <c r="A73" s="332">
        <f>'ITMA Form Data'!A73</f>
        <v>0</v>
      </c>
      <c r="B73" s="329">
        <f>'ITMA Form Data'!B73</f>
        <v>0</v>
      </c>
      <c r="C73" s="428" t="str">
        <f>'ITMA Form Data'!C73</f>
        <v>91631/2/3</v>
      </c>
      <c r="D73" s="289" t="str">
        <f>+'UK Prices'!D73</f>
        <v>Pique Pin Dot Print w/ Self Collar (A)</v>
      </c>
      <c r="E73" s="214">
        <f>'UK Prices'!J73</f>
        <v>0</v>
      </c>
      <c r="F73" s="217">
        <f t="shared" ref="F73:F77" si="13">+$E73*(1-$L$4)</f>
        <v>0</v>
      </c>
      <c r="G73" s="275">
        <f t="shared" si="10"/>
        <v>0.1</v>
      </c>
      <c r="I73" s="220" t="e">
        <f>(F73-'Std Cst'!U73)/McLelland!F73</f>
        <v>#DIV/0!</v>
      </c>
      <c r="J73" s="221"/>
    </row>
    <row r="74" spans="1:10" ht="20.25" hidden="1" customHeight="1" x14ac:dyDescent="0.3">
      <c r="A74" s="332">
        <f>'ITMA Form Data'!A74</f>
        <v>0</v>
      </c>
      <c r="B74" s="329">
        <f>'ITMA Form Data'!B74</f>
        <v>0</v>
      </c>
      <c r="C74" s="428" t="str">
        <f>'ITMA Form Data'!C74</f>
        <v>91640/1/2</v>
      </c>
      <c r="D74" s="289" t="str">
        <f>+'UK Prices'!D74</f>
        <v>Raglan Jacquard w/ Solid Sleeves (T)</v>
      </c>
      <c r="E74" s="214">
        <f>'UK Prices'!J74</f>
        <v>0</v>
      </c>
      <c r="F74" s="217">
        <f>+$E74*(1-$L$4)</f>
        <v>0</v>
      </c>
      <c r="G74" s="275">
        <f t="shared" si="10"/>
        <v>0.1</v>
      </c>
      <c r="I74" s="220" t="e">
        <f>(F74-'Std Cst'!U74)/McLelland!F74</f>
        <v>#DIV/0!</v>
      </c>
      <c r="J74" s="221"/>
    </row>
    <row r="75" spans="1:10" ht="20.25" hidden="1" customHeight="1" x14ac:dyDescent="0.3">
      <c r="A75" s="332">
        <f>'ITMA Form Data'!A75</f>
        <v>0</v>
      </c>
      <c r="B75" s="329">
        <f>'ITMA Form Data'!B75</f>
        <v>0</v>
      </c>
      <c r="C75" s="428" t="str">
        <f>'ITMA Form Data'!C75</f>
        <v>91618/19/20/21</v>
      </c>
      <c r="D75" s="289" t="str">
        <f>+'UK Prices'!D75</f>
        <v>Pieced Back Pique w/ Knit Collar (A)</v>
      </c>
      <c r="E75" s="214">
        <f>'UK Prices'!J75</f>
        <v>0</v>
      </c>
      <c r="F75" s="217">
        <f>+$E75*(1-$L$4)</f>
        <v>0</v>
      </c>
      <c r="G75" s="275">
        <f t="shared" si="10"/>
        <v>0.1</v>
      </c>
      <c r="I75" s="220" t="e">
        <f>(F75-'Std Cst'!U75)/McLelland!F75</f>
        <v>#DIV/0!</v>
      </c>
      <c r="J75" s="221"/>
    </row>
    <row r="76" spans="1:10" ht="20.25" hidden="1" customHeight="1" x14ac:dyDescent="0.3">
      <c r="A76" s="332">
        <f>'ITMA Form Data'!A76</f>
        <v>0</v>
      </c>
      <c r="B76" s="329">
        <f>'ITMA Form Data'!B76</f>
        <v>0</v>
      </c>
      <c r="C76" s="428" t="str">
        <f>'ITMA Form Data'!C76</f>
        <v>91611/2/3/4</v>
      </c>
      <c r="D76" s="289" t="str">
        <f>+'UK Prices'!D76</f>
        <v>Smooth Pique Solid w/ Knit Collar (T)</v>
      </c>
      <c r="E76" s="214">
        <f>'UK Prices'!J76</f>
        <v>0</v>
      </c>
      <c r="F76" s="217">
        <f>+$E76*(1-$L$4)</f>
        <v>0</v>
      </c>
      <c r="G76" s="275">
        <f t="shared" si="10"/>
        <v>0.1</v>
      </c>
      <c r="I76" s="220" t="e">
        <f>(F76-'Std Cst'!U76)/McLelland!F76</f>
        <v>#DIV/0!</v>
      </c>
      <c r="J76" s="221"/>
    </row>
    <row r="77" spans="1:10" ht="20.25" hidden="1" customHeight="1" x14ac:dyDescent="0.3">
      <c r="A77" s="332">
        <f>'ITMA Form Data'!A77</f>
        <v>0</v>
      </c>
      <c r="B77" s="329">
        <f>'ITMA Form Data'!B77</f>
        <v>0</v>
      </c>
      <c r="C77" s="428" t="str">
        <f>'ITMA Form Data'!C77</f>
        <v>91664/5/6</v>
      </c>
      <c r="D77" s="289" t="str">
        <f>+'UK Prices'!D77</f>
        <v>Lisle Solid Brother w/ Self Collar (A)</v>
      </c>
      <c r="E77" s="214">
        <f>'UK Prices'!J77</f>
        <v>0</v>
      </c>
      <c r="F77" s="217">
        <f t="shared" si="13"/>
        <v>0</v>
      </c>
      <c r="G77" s="275">
        <f t="shared" si="10"/>
        <v>0.1</v>
      </c>
      <c r="I77" s="220" t="e">
        <f>(F77-'Std Cst'!U77)/McLelland!F77</f>
        <v>#DIV/0!</v>
      </c>
      <c r="J77" s="221"/>
    </row>
    <row r="78" spans="1:10" ht="20.25" hidden="1" customHeight="1" x14ac:dyDescent="0.3">
      <c r="A78" s="506">
        <f>'ITMA Form Data'!A78</f>
        <v>0</v>
      </c>
      <c r="B78" s="330">
        <f>'ITMA Form Data'!B78</f>
        <v>0</v>
      </c>
      <c r="C78" s="627" t="str">
        <f>'ITMA Form Data'!C78</f>
        <v>91720/21/22/24/29</v>
      </c>
      <c r="D78" s="628" t="str">
        <f>+'UK Prices'!D78</f>
        <v>Stretch Lisle w/neck tape trim (A)</v>
      </c>
      <c r="E78" s="214">
        <f>'UK Prices'!J78</f>
        <v>0</v>
      </c>
      <c r="F78" s="217">
        <f>+$E78*(1-$L$4)</f>
        <v>0</v>
      </c>
      <c r="G78" s="275">
        <f t="shared" si="8"/>
        <v>0.1</v>
      </c>
      <c r="I78" s="220" t="e">
        <f>(F78-'Std Cst'!U78)/McLelland!F78</f>
        <v>#DIV/0!</v>
      </c>
      <c r="J78" s="221"/>
    </row>
    <row r="79" spans="1:10" ht="20.25" hidden="1" customHeight="1" x14ac:dyDescent="0.3">
      <c r="A79" s="506">
        <f>'ITMA Form Data'!A79</f>
        <v>0</v>
      </c>
      <c r="B79" s="330">
        <f>'ITMA Form Data'!B79</f>
        <v>0</v>
      </c>
      <c r="C79" s="627" t="str">
        <f>'ITMA Form Data'!C79</f>
        <v>91659/60/61/62/63</v>
      </c>
      <c r="D79" s="630" t="str">
        <f>+'UK Prices'!D79</f>
        <v>Performance T-Shirt</v>
      </c>
      <c r="E79" s="214">
        <f>'UK Prices'!J79</f>
        <v>0</v>
      </c>
      <c r="F79" s="217">
        <f>+$E79*(1-$L$4)</f>
        <v>0</v>
      </c>
      <c r="G79" s="275">
        <f t="shared" si="10"/>
        <v>0.1</v>
      </c>
      <c r="I79" s="220" t="e">
        <f>(F79-'Std Cst'!U79)/McLelland!F79</f>
        <v>#DIV/0!</v>
      </c>
      <c r="J79" s="221"/>
    </row>
    <row r="80" spans="1:10" ht="20.25" hidden="1" customHeight="1" x14ac:dyDescent="0.3">
      <c r="A80" s="332">
        <f>'ITMA Form Data'!A79</f>
        <v>0</v>
      </c>
      <c r="B80" s="428">
        <f>'ITMA Form Data'!B79</f>
        <v>0</v>
      </c>
      <c r="C80" s="428" t="str">
        <f>'ITMA Form Data'!C79</f>
        <v>91659/60/61/62/63</v>
      </c>
      <c r="D80" s="289" t="str">
        <f>+'UK Prices'!D80</f>
        <v>Smooth Pique Double Chest Stripe (T) - Prosports</v>
      </c>
      <c r="E80" s="214">
        <f>'UK Prices'!J80</f>
        <v>0</v>
      </c>
      <c r="F80" s="217">
        <f t="shared" ref="F80" si="14">+$E80*(1-$L$4)</f>
        <v>0</v>
      </c>
      <c r="G80" s="275">
        <f t="shared" si="10"/>
        <v>0.1</v>
      </c>
      <c r="I80" s="220" t="e">
        <f>(F80-'Std Cst'!U79)/McLelland!F80</f>
        <v>#DIV/0!</v>
      </c>
      <c r="J80" s="221"/>
    </row>
    <row r="81" spans="1:11" ht="20.25" customHeight="1" x14ac:dyDescent="0.3">
      <c r="A81" s="206" t="str">
        <f>'ITMA Form Data'!A81</f>
        <v>OUTER LAYER - TROUSERS</v>
      </c>
      <c r="B81" s="206"/>
      <c r="C81" s="500"/>
      <c r="D81" s="19" t="str">
        <f>+'UK Prices'!D81</f>
        <v>Trousers</v>
      </c>
      <c r="E81" s="214"/>
      <c r="F81" s="226"/>
      <c r="G81" s="275"/>
      <c r="I81" s="220"/>
      <c r="J81" s="221"/>
    </row>
    <row r="82" spans="1:11" ht="20.25" customHeight="1" x14ac:dyDescent="0.3">
      <c r="A82" s="506" t="str">
        <f>'ITMA Form Data'!A82</f>
        <v>92330/31/32/33</v>
      </c>
      <c r="B82" s="330">
        <f>'ITMA Form Data'!B82</f>
        <v>0</v>
      </c>
      <c r="C82" s="428" t="str">
        <f>'ITMA Form Data'!C82</f>
        <v>92340/1/2/3</v>
      </c>
      <c r="D82" s="244" t="str">
        <f>+'UK Prices'!D82</f>
        <v>FJ Bedford Trouser (Slim Fit)</v>
      </c>
      <c r="E82" s="214">
        <f>'UK Prices'!J82</f>
        <v>38</v>
      </c>
      <c r="F82" s="217">
        <f t="shared" ref="F82:F87" si="15">+$E82*(1-$L$4)</f>
        <v>34.200000000000003</v>
      </c>
      <c r="G82" s="275">
        <f t="shared" ref="G82:G91" si="16">$L$4</f>
        <v>0.1</v>
      </c>
      <c r="I82" s="220">
        <f>(F82-'Std Cst'!U82)/McLelland!F82</f>
        <v>0.44098374672312968</v>
      </c>
      <c r="J82" s="221"/>
      <c r="K82" s="214"/>
    </row>
    <row r="83" spans="1:11" ht="20.25" customHeight="1" x14ac:dyDescent="0.3">
      <c r="A83" s="506" t="str">
        <f>'ITMA Form Data'!A83</f>
        <v>92325/26/27/28</v>
      </c>
      <c r="B83" s="329">
        <f>'ITMA Form Data'!B83</f>
        <v>0</v>
      </c>
      <c r="C83" s="428">
        <f>'ITMA Form Data'!C83</f>
        <v>0</v>
      </c>
      <c r="D83" s="626" t="str">
        <f>+'UK Prices'!D83</f>
        <v>MT Lite Cooling Performance Trouser (Slim Fit)</v>
      </c>
      <c r="E83" s="214">
        <f>'UK Prices'!J83</f>
        <v>38</v>
      </c>
      <c r="F83" s="217">
        <f t="shared" si="15"/>
        <v>34.200000000000003</v>
      </c>
      <c r="G83" s="275">
        <f t="shared" si="4"/>
        <v>0.1</v>
      </c>
      <c r="I83" s="220">
        <f>(F83-'Std Cst'!U83)/McLelland!F83</f>
        <v>0.5064808227465214</v>
      </c>
      <c r="J83" s="221"/>
    </row>
    <row r="84" spans="1:11" ht="20.25" customHeight="1" x14ac:dyDescent="0.3">
      <c r="A84" s="506">
        <f>'ITMA Form Data'!A84</f>
        <v>0</v>
      </c>
      <c r="B84" s="330" t="str">
        <f>'ITMA Form Data'!B84</f>
        <v>92235/36/64/65</v>
      </c>
      <c r="C84" s="428">
        <f>'ITMA Form Data'!C84</f>
        <v>0</v>
      </c>
      <c r="D84" s="244" t="str">
        <f>+'UK Prices'!D84</f>
        <v>FJ WRT Xtreme Trouser</v>
      </c>
      <c r="E84" s="214">
        <f>'UK Prices'!J84</f>
        <v>39</v>
      </c>
      <c r="F84" s="217">
        <f t="shared" si="15"/>
        <v>35.1</v>
      </c>
      <c r="G84" s="275">
        <f t="shared" si="16"/>
        <v>0.1</v>
      </c>
      <c r="I84" s="220">
        <f>(F84-'Std Cst'!U84)/McLelland!F84</f>
        <v>0.58866199037233513</v>
      </c>
      <c r="J84" s="221"/>
    </row>
    <row r="85" spans="1:11" ht="20.25" customHeight="1" x14ac:dyDescent="0.3">
      <c r="A85" s="506" t="str">
        <f>'ITMA Form Data'!A85</f>
        <v>92317/18</v>
      </c>
      <c r="B85" s="330" t="str">
        <f>'ITMA Form Data'!B85</f>
        <v>92290/91/92/93; 92309</v>
      </c>
      <c r="C85" s="428">
        <f>'ITMA Form Data'!C85</f>
        <v>0</v>
      </c>
      <c r="D85" s="244" t="str">
        <f>+'UK Prices'!D85</f>
        <v>FJ Performance Trouser</v>
      </c>
      <c r="E85" s="214">
        <f>'UK Prices'!J85</f>
        <v>29.4</v>
      </c>
      <c r="F85" s="217">
        <f t="shared" si="15"/>
        <v>26.46</v>
      </c>
      <c r="G85" s="275">
        <f>$L$4</f>
        <v>0.1</v>
      </c>
      <c r="I85" s="220">
        <f>(F85-'Std Cst'!U85)/McLelland!F85</f>
        <v>0.5259087027914614</v>
      </c>
      <c r="J85" s="221"/>
      <c r="K85" s="214"/>
    </row>
    <row r="86" spans="1:11" ht="20.25" customHeight="1" x14ac:dyDescent="0.3">
      <c r="A86" s="506" t="str">
        <f>'ITMA Form Data'!A86</f>
        <v>92319/23</v>
      </c>
      <c r="B86" s="330" t="str">
        <f>'ITMA Form Data'!B86</f>
        <v>92206/7/8/9</v>
      </c>
      <c r="C86" s="627" t="str">
        <f>'ITMA Form Data'!C86</f>
        <v xml:space="preserve">92315/6 </v>
      </c>
      <c r="D86" s="244" t="str">
        <f>+'UK Prices'!D86</f>
        <v>FJ Trouser (Slim Fit)</v>
      </c>
      <c r="E86" s="214">
        <f>'UK Prices'!J86</f>
        <v>29.4</v>
      </c>
      <c r="F86" s="217">
        <f t="shared" si="15"/>
        <v>26.46</v>
      </c>
      <c r="G86" s="275">
        <f t="shared" si="16"/>
        <v>0.1</v>
      </c>
      <c r="I86" s="220">
        <f>(F86-'Std Cst'!U86)/McLelland!F86</f>
        <v>0.48795942346287169</v>
      </c>
      <c r="J86" s="221"/>
    </row>
    <row r="87" spans="1:11" ht="20.25" hidden="1" customHeight="1" x14ac:dyDescent="0.3">
      <c r="A87" s="506">
        <f>'ITMA Form Data'!A87</f>
        <v>0</v>
      </c>
      <c r="B87" s="330">
        <f>'ITMA Form Data'!B87</f>
        <v>0</v>
      </c>
      <c r="C87" s="627" t="str">
        <f>'ITMA Form Data'!C87</f>
        <v>92200/01/03/05</v>
      </c>
      <c r="D87" s="628" t="str">
        <f>+'UK Prices'!D87</f>
        <v>FJ Trouser (Regular Fit)</v>
      </c>
      <c r="E87" s="214">
        <f>'UK Prices'!J87</f>
        <v>0</v>
      </c>
      <c r="F87" s="217">
        <f t="shared" si="15"/>
        <v>0</v>
      </c>
      <c r="G87" s="275">
        <f t="shared" si="16"/>
        <v>0.1</v>
      </c>
      <c r="I87" s="220" t="e">
        <f>(F87-'Std Cst'!U87)/McLelland!F87</f>
        <v>#DIV/0!</v>
      </c>
      <c r="J87" s="221"/>
    </row>
    <row r="88" spans="1:11" ht="20.25" hidden="1" customHeight="1" x14ac:dyDescent="0.3">
      <c r="A88" s="332">
        <f>'ITMA Form Data'!A88</f>
        <v>0</v>
      </c>
      <c r="B88" s="329">
        <f>'ITMA Form Data'!B88</f>
        <v>0</v>
      </c>
      <c r="C88" s="428" t="str">
        <f>'ITMA Form Data'!C88</f>
        <v>92338/9</v>
      </c>
      <c r="D88" s="429" t="str">
        <f>+'UK Prices'!D88</f>
        <v>FJ Madras Shorts</v>
      </c>
      <c r="E88" s="214">
        <f>'UK Prices'!J88</f>
        <v>0</v>
      </c>
      <c r="F88" s="217">
        <f t="shared" ref="F88:F91" si="17">+$E88*(1-$L$4)</f>
        <v>0</v>
      </c>
      <c r="G88" s="275">
        <f t="shared" si="16"/>
        <v>0.1</v>
      </c>
      <c r="I88" s="220" t="e">
        <f>(F88-'Std Cst'!U88)/McLelland!F88</f>
        <v>#DIV/0!</v>
      </c>
      <c r="J88" s="221"/>
    </row>
    <row r="89" spans="1:11" ht="20.25" customHeight="1" x14ac:dyDescent="0.3">
      <c r="A89" s="332" t="str">
        <f>'ITMA Form Data'!A89</f>
        <v>92150/51/52 ; 92334/35/36 ; 92350</v>
      </c>
      <c r="B89" s="330">
        <f>'ITMA Form Data'!B89</f>
        <v>0</v>
      </c>
      <c r="C89" s="428" t="str">
        <f>'ITMA Form Data'!C89</f>
        <v>92344/5/6/7/8/9</v>
      </c>
      <c r="D89" s="244" t="str">
        <f>+'UK Prices'!D89</f>
        <v>FJ Bedford Shorts</v>
      </c>
      <c r="E89" s="214">
        <f>'UK Prices'!J89</f>
        <v>28.9</v>
      </c>
      <c r="F89" s="217">
        <f t="shared" si="17"/>
        <v>26.009999999999998</v>
      </c>
      <c r="G89" s="275">
        <f t="shared" si="16"/>
        <v>0.1</v>
      </c>
      <c r="I89" s="220">
        <f>(F89-'Std Cst'!U89)/McLelland!F89</f>
        <v>0.41095481048403126</v>
      </c>
      <c r="J89" s="221"/>
    </row>
    <row r="90" spans="1:11" ht="20.25" customHeight="1" x14ac:dyDescent="0.3">
      <c r="A90" s="332" t="str">
        <f>'ITMA Form Data'!A90</f>
        <v>92147/48/49</v>
      </c>
      <c r="B90" s="329">
        <f>'ITMA Form Data'!B90</f>
        <v>0</v>
      </c>
      <c r="C90" s="428">
        <f>'ITMA Form Data'!C90</f>
        <v>0</v>
      </c>
      <c r="D90" s="505" t="str">
        <f>+'UK Prices'!D90</f>
        <v>Tonal Plaid Shorts</v>
      </c>
      <c r="E90" s="214">
        <f>'UK Prices'!J90</f>
        <v>28.9</v>
      </c>
      <c r="F90" s="217">
        <f>+$E90*(1-$L$4)</f>
        <v>26.009999999999998</v>
      </c>
      <c r="G90" s="275">
        <f t="shared" si="4"/>
        <v>0.1</v>
      </c>
      <c r="I90" s="220">
        <f>(F90-'Std Cst'!U90)/McLelland!F90</f>
        <v>0.50301489347598405</v>
      </c>
      <c r="J90" s="221"/>
    </row>
    <row r="91" spans="1:11" ht="20.25" customHeight="1" x14ac:dyDescent="0.3">
      <c r="A91" s="506">
        <f>'ITMA Form Data'!A91</f>
        <v>0</v>
      </c>
      <c r="B91" s="330" t="str">
        <f>'ITMA Form Data'!B91</f>
        <v>92250/51/52/53/58</v>
      </c>
      <c r="C91" s="428">
        <f>'ITMA Form Data'!C91</f>
        <v>0</v>
      </c>
      <c r="D91" s="244" t="str">
        <f>+'UK Prices'!D91</f>
        <v>FJ Solid Colour Shorts</v>
      </c>
      <c r="E91" s="214">
        <f>'UK Prices'!J91</f>
        <v>25</v>
      </c>
      <c r="F91" s="217">
        <f t="shared" si="17"/>
        <v>22.5</v>
      </c>
      <c r="G91" s="275">
        <f t="shared" si="16"/>
        <v>0.1</v>
      </c>
      <c r="I91" s="220">
        <f>(F91-'Std Cst'!U91)/McLelland!F91</f>
        <v>0.428616091954023</v>
      </c>
      <c r="J91" s="221"/>
    </row>
    <row r="92" spans="1:11" ht="20.25" customHeight="1" x14ac:dyDescent="0.3">
      <c r="A92" s="206" t="str">
        <f>'ITMA Form Data'!A92</f>
        <v>WOMEN'S</v>
      </c>
      <c r="B92" s="206"/>
      <c r="C92" s="500"/>
      <c r="D92" s="29" t="str">
        <f>+'UK Prices'!D92</f>
        <v>Women's</v>
      </c>
      <c r="E92" s="214"/>
      <c r="F92" s="38"/>
      <c r="G92" s="275"/>
      <c r="I92" s="220"/>
      <c r="J92" s="221"/>
    </row>
    <row r="93" spans="1:11" ht="20.25" customHeight="1" x14ac:dyDescent="0.3">
      <c r="A93" s="206" t="str">
        <f>'ITMA Form Data'!A93</f>
        <v>MID LAYERS</v>
      </c>
      <c r="B93" s="206"/>
      <c r="C93" s="500"/>
      <c r="D93" s="29" t="str">
        <f>+'UK Prices'!D93</f>
        <v>Mid Layers</v>
      </c>
      <c r="E93" s="214"/>
      <c r="F93" s="38"/>
      <c r="G93" s="275"/>
      <c r="I93" s="220"/>
      <c r="J93" s="221"/>
    </row>
    <row r="94" spans="1:11" ht="20.25" customHeight="1" x14ac:dyDescent="0.3">
      <c r="A94" s="506" t="str">
        <f>'ITMA Form Data'!A94</f>
        <v>95990/91/92 ; 95598</v>
      </c>
      <c r="B94" s="330">
        <f>'ITMA Form Data'!B94</f>
        <v>0</v>
      </c>
      <c r="C94" s="428">
        <f>'ITMA Form Data'!C94</f>
        <v>0</v>
      </c>
      <c r="D94" s="625" t="str">
        <f>+'UK Prices'!D94</f>
        <v>Womens DWR Lightweight Softshell Vest</v>
      </c>
      <c r="E94" s="214">
        <f>'UK Prices'!J94</f>
        <v>40</v>
      </c>
      <c r="F94" s="217">
        <f>+$E94*(1-$L$4)</f>
        <v>36</v>
      </c>
      <c r="G94" s="275">
        <f>$L$4</f>
        <v>0.1</v>
      </c>
      <c r="I94" s="220">
        <f>(F94-'Std Cst'!U94)/McLelland!F94</f>
        <v>0.46354636015325668</v>
      </c>
      <c r="J94" s="221"/>
      <c r="K94" s="214"/>
    </row>
    <row r="95" spans="1:11" ht="20.25" customHeight="1" x14ac:dyDescent="0.3">
      <c r="A95" s="506">
        <f>'ITMA Form Data'!A95</f>
        <v>95895</v>
      </c>
      <c r="B95" s="330" t="str">
        <f>'ITMA Form Data'!B95</f>
        <v>95890/1/2/3/4</v>
      </c>
      <c r="C95" s="428">
        <f>'ITMA Form Data'!C95</f>
        <v>0</v>
      </c>
      <c r="D95" s="243" t="str">
        <f>+'UK Prices'!D95</f>
        <v>Womens FJ Lambswool V-Neck (Midweight)</v>
      </c>
      <c r="E95" s="214">
        <f>'UK Prices'!J95</f>
        <v>34</v>
      </c>
      <c r="F95" s="217">
        <f>+$E95*(1-$L$4)</f>
        <v>30.6</v>
      </c>
      <c r="G95" s="275">
        <f>$L$4</f>
        <v>0.1</v>
      </c>
      <c r="I95" s="220">
        <f>(F95-'Std Cst'!U95)/McLelland!F95</f>
        <v>0.42676835699797161</v>
      </c>
      <c r="J95" s="221"/>
      <c r="K95" s="214"/>
    </row>
    <row r="96" spans="1:11" ht="20.25" customHeight="1" x14ac:dyDescent="0.3">
      <c r="A96" s="506" t="str">
        <f>'ITMA Form Data'!A96</f>
        <v>94355/56/57/58</v>
      </c>
      <c r="B96" s="329">
        <f>'ITMA Form Data'!B96</f>
        <v>0</v>
      </c>
      <c r="C96" s="428">
        <f>'ITMA Form Data'!C96</f>
        <v>0</v>
      </c>
      <c r="D96" s="626" t="str">
        <f>+'UK Prices'!D96</f>
        <v>Women's Full Zip Hoody</v>
      </c>
      <c r="E96" s="214">
        <f>'UK Prices'!J96</f>
        <v>33.5</v>
      </c>
      <c r="F96" s="217">
        <f>+$E96*(1-$L$4)</f>
        <v>30.150000000000002</v>
      </c>
      <c r="G96" s="275">
        <f t="shared" si="4"/>
        <v>0.1</v>
      </c>
      <c r="I96" s="220">
        <f>(F96-'Std Cst'!U96)/McLelland!F96</f>
        <v>0.52774124778406817</v>
      </c>
      <c r="J96" s="221"/>
    </row>
    <row r="97" spans="1:11" ht="20.25" customHeight="1" x14ac:dyDescent="0.3">
      <c r="A97" s="506" t="str">
        <f>'ITMA Form Data'!A97</f>
        <v>94350/51/52/53</v>
      </c>
      <c r="B97" s="329">
        <f>'ITMA Form Data'!B97</f>
        <v>0</v>
      </c>
      <c r="C97" s="428">
        <f>'ITMA Form Data'!C97</f>
        <v>0</v>
      </c>
      <c r="D97" s="626" t="str">
        <f>+'UK Prices'!D97</f>
        <v>Women's Full Zip Brushed Chill-Out</v>
      </c>
      <c r="E97" s="214">
        <f>'UK Prices'!J97</f>
        <v>31.5</v>
      </c>
      <c r="F97" s="217">
        <f>+$E97*(1-$L$4)</f>
        <v>28.35</v>
      </c>
      <c r="G97" s="275">
        <f t="shared" si="4"/>
        <v>0.1</v>
      </c>
      <c r="I97" s="220">
        <f>(F97-'Std Cst'!U97)/McLelland!F97</f>
        <v>0.52694014474244355</v>
      </c>
      <c r="J97" s="221"/>
    </row>
    <row r="98" spans="1:11" ht="20.25" customHeight="1" x14ac:dyDescent="0.3">
      <c r="A98" s="506" t="str">
        <f>'ITMA Form Data'!A98</f>
        <v>94360/61/62/63</v>
      </c>
      <c r="B98" s="329">
        <f>'ITMA Form Data'!B98</f>
        <v>0</v>
      </c>
      <c r="C98" s="428">
        <f>'ITMA Form Data'!C98</f>
        <v>0</v>
      </c>
      <c r="D98" s="626" t="str">
        <f>+'UK Prices'!D98</f>
        <v>Women's Full Zip Brushed Chill-Out Vest</v>
      </c>
      <c r="E98" s="214">
        <f>'UK Prices'!J98</f>
        <v>28</v>
      </c>
      <c r="F98" s="217">
        <f>+$E98*(1-$L$4)</f>
        <v>25.2</v>
      </c>
      <c r="G98" s="275">
        <f t="shared" si="4"/>
        <v>0.1</v>
      </c>
      <c r="I98" s="220">
        <f>(F98-'Std Cst'!U98)/McLelland!F98</f>
        <v>0.48058850574712636</v>
      </c>
      <c r="J98" s="221"/>
    </row>
    <row r="99" spans="1:11" ht="20.25" hidden="1" customHeight="1" x14ac:dyDescent="0.3">
      <c r="A99" s="506">
        <f>'ITMA Form Data'!A99</f>
        <v>0</v>
      </c>
      <c r="B99" s="330">
        <f>'ITMA Form Data'!B99</f>
        <v>0</v>
      </c>
      <c r="C99" s="627" t="str">
        <f>'ITMA Form Data'!C99</f>
        <v>95864/7/9</v>
      </c>
      <c r="D99" s="499" t="str">
        <f>+'UK Prices'!D99</f>
        <v>Womens FJ Full Zip Chill-Out (Knit mid layer)</v>
      </c>
      <c r="E99" s="214">
        <f>'UK Prices'!J99</f>
        <v>0</v>
      </c>
      <c r="F99" s="217">
        <f t="shared" ref="F99:F111" si="18">+$E99*(1-$L$4)</f>
        <v>0</v>
      </c>
      <c r="G99" s="275">
        <f t="shared" ref="G99:G111" si="19">$L$4</f>
        <v>0.1</v>
      </c>
      <c r="I99" s="220" t="e">
        <f>(F99-'Std Cst'!U99)/McLelland!F99</f>
        <v>#DIV/0!</v>
      </c>
      <c r="J99" s="221"/>
    </row>
    <row r="100" spans="1:11" ht="20.25" hidden="1" customHeight="1" x14ac:dyDescent="0.3">
      <c r="A100" s="506">
        <f>'ITMA Form Data'!A100</f>
        <v>0</v>
      </c>
      <c r="B100" s="330">
        <f>'ITMA Form Data'!B100</f>
        <v>0</v>
      </c>
      <c r="C100" s="627" t="str">
        <f>'ITMA Form Data'!C100</f>
        <v>95857/65/66</v>
      </c>
      <c r="D100" s="499" t="str">
        <f>+'UK Prices'!D100</f>
        <v>Womens FJ Full Zip Chill-Out Vest (knit mid layer)</v>
      </c>
      <c r="E100" s="214">
        <f>'UK Prices'!J100</f>
        <v>0</v>
      </c>
      <c r="F100" s="217">
        <f t="shared" si="18"/>
        <v>0</v>
      </c>
      <c r="G100" s="275">
        <f t="shared" si="19"/>
        <v>0.1</v>
      </c>
      <c r="I100" s="220" t="e">
        <f>(F100-'Std Cst'!U100)/McLelland!F100</f>
        <v>#DIV/0!</v>
      </c>
      <c r="J100" s="221"/>
    </row>
    <row r="101" spans="1:11" ht="20.25" customHeight="1" x14ac:dyDescent="0.3">
      <c r="A101" s="206" t="str">
        <f>'ITMA Form Data'!A101</f>
        <v>SHIRTS</v>
      </c>
      <c r="B101" s="206"/>
      <c r="C101" s="500"/>
      <c r="D101" s="29" t="str">
        <f>+'UK Prices'!D101</f>
        <v>Shirts</v>
      </c>
      <c r="E101" s="214"/>
      <c r="F101" s="38"/>
      <c r="G101" s="275"/>
      <c r="I101" s="220"/>
      <c r="J101" s="221"/>
    </row>
    <row r="102" spans="1:11" ht="20.25" customHeight="1" x14ac:dyDescent="0.3">
      <c r="A102" s="506" t="str">
        <f>'ITMA Form Data'!A102</f>
        <v>94340/41/42/43</v>
      </c>
      <c r="B102" s="329">
        <f>'ITMA Form Data'!B102</f>
        <v>0</v>
      </c>
      <c r="C102" s="428">
        <f>'ITMA Form Data'!C102</f>
        <v>0</v>
      </c>
      <c r="D102" s="626" t="str">
        <f>+'UK Prices'!D102</f>
        <v>Women's Stretch Pique Open V-neck</v>
      </c>
      <c r="E102" s="214">
        <f>'UK Prices'!J102</f>
        <v>19.5</v>
      </c>
      <c r="F102" s="217">
        <f>+$E102*(1-$L$4)</f>
        <v>17.55</v>
      </c>
      <c r="G102" s="275">
        <f t="shared" si="4"/>
        <v>0.1</v>
      </c>
      <c r="I102" s="220">
        <f>(F102-'Std Cst'!U102)/McLelland!F102</f>
        <v>0.53540725022104341</v>
      </c>
      <c r="J102" s="221"/>
    </row>
    <row r="103" spans="1:11" ht="20.25" customHeight="1" x14ac:dyDescent="0.3">
      <c r="A103" s="506" t="str">
        <f>'ITMA Form Data'!A103</f>
        <v>94345/46/47/48</v>
      </c>
      <c r="B103" s="329">
        <f>'ITMA Form Data'!B103</f>
        <v>0</v>
      </c>
      <c r="C103" s="428">
        <f>'ITMA Form Data'!C103</f>
        <v>0</v>
      </c>
      <c r="D103" s="626" t="str">
        <f>+'UK Prices'!D103</f>
        <v>Women's Smooth Pique Cap Sleeve</v>
      </c>
      <c r="E103" s="214">
        <f>'UK Prices'!J103</f>
        <v>19.5</v>
      </c>
      <c r="F103" s="217">
        <f>+$E103*(1-$L$4)</f>
        <v>17.55</v>
      </c>
      <c r="G103" s="275">
        <f t="shared" si="4"/>
        <v>0.1</v>
      </c>
      <c r="I103" s="220">
        <f>(F103-'Std Cst'!U103)/McLelland!F103</f>
        <v>0.55741334119265151</v>
      </c>
      <c r="J103" s="221"/>
    </row>
    <row r="104" spans="1:11" ht="20.25" customHeight="1" x14ac:dyDescent="0.3">
      <c r="A104" s="506" t="str">
        <f>'ITMA Form Data'!A104</f>
        <v>94321/22/23/24/25/26/27</v>
      </c>
      <c r="B104" s="329">
        <f>'ITMA Form Data'!B104</f>
        <v>0</v>
      </c>
      <c r="C104" s="428">
        <f>'ITMA Form Data'!C104</f>
        <v>0</v>
      </c>
      <c r="D104" s="626" t="str">
        <f>+'UK Prices'!D104</f>
        <v>Women's Stretch Pique - Solid Colour</v>
      </c>
      <c r="E104" s="214">
        <f>'UK Prices'!J104</f>
        <v>19.5</v>
      </c>
      <c r="F104" s="217">
        <f>+$E104*(1-$L$4)</f>
        <v>17.55</v>
      </c>
      <c r="G104" s="275">
        <f t="shared" si="4"/>
        <v>0.1</v>
      </c>
      <c r="I104" s="220">
        <f>(F104-'Std Cst'!U104)/McLelland!F104</f>
        <v>0.55741334119265151</v>
      </c>
      <c r="J104" s="221"/>
    </row>
    <row r="105" spans="1:11" ht="20.25" customHeight="1" x14ac:dyDescent="0.3">
      <c r="A105" s="506" t="str">
        <f>'ITMA Form Data'!A105</f>
        <v>94330/31/32/33/34/35/36</v>
      </c>
      <c r="B105" s="329">
        <f>'ITMA Form Data'!B105</f>
        <v>0</v>
      </c>
      <c r="C105" s="428">
        <f>'ITMA Form Data'!C105</f>
        <v>0</v>
      </c>
      <c r="D105" s="626" t="str">
        <f>+'UK Prices'!D105</f>
        <v>Women's Interlock Sleeveless</v>
      </c>
      <c r="E105" s="214">
        <f>'UK Prices'!J105</f>
        <v>17.5</v>
      </c>
      <c r="F105" s="217">
        <f>+$E105*(1-$L$4)</f>
        <v>15.75</v>
      </c>
      <c r="G105" s="275">
        <f t="shared" si="4"/>
        <v>0.1</v>
      </c>
      <c r="I105" s="220">
        <f>(F105-'Std Cst'!U105)/McLelland!F105</f>
        <v>0.48334712643678168</v>
      </c>
      <c r="J105" s="221"/>
    </row>
    <row r="106" spans="1:11" ht="20.25" customHeight="1" x14ac:dyDescent="0.3">
      <c r="A106" s="332" t="str">
        <f>'ITMA Form Data'!A106</f>
        <v>91972EW</v>
      </c>
      <c r="B106" s="329">
        <f>'ITMA Form Data'!B106</f>
        <v>0</v>
      </c>
      <c r="C106" s="428">
        <f>'ITMA Form Data'!C106</f>
        <v>0</v>
      </c>
      <c r="D106" s="505" t="str">
        <f>+'UK Prices'!D106</f>
        <v>Stretch Pique Double Space Dye Chest Stripe (A) - Prosports</v>
      </c>
      <c r="E106" s="214">
        <f>'UK Prices'!J106</f>
        <v>26.4</v>
      </c>
      <c r="F106" s="217">
        <f>+$E106*(1-$L$4)</f>
        <v>23.759999999999998</v>
      </c>
      <c r="G106" s="275">
        <f t="shared" si="4"/>
        <v>0.1</v>
      </c>
      <c r="I106" s="220">
        <f>(F106-'Std Cst'!U106)/McLelland!F106</f>
        <v>0.55108659003831417</v>
      </c>
      <c r="J106" s="221"/>
    </row>
    <row r="107" spans="1:11" ht="20.25" hidden="1" customHeight="1" x14ac:dyDescent="0.3">
      <c r="A107" s="506">
        <f>'ITMA Form Data'!A107</f>
        <v>0</v>
      </c>
      <c r="B107" s="330">
        <f>'ITMA Form Data'!B107</f>
        <v>0</v>
      </c>
      <c r="C107" s="627" t="str">
        <f>'ITMA Form Data'!C107</f>
        <v>95816/21/22/23/80/81/82/83/85/86</v>
      </c>
      <c r="D107" s="499" t="str">
        <f>+'UK Prices'!D107</f>
        <v>Womens FJ Stretch Pique w/reversible collar</v>
      </c>
      <c r="E107" s="214">
        <f>'UK Prices'!J107</f>
        <v>0</v>
      </c>
      <c r="F107" s="217">
        <f t="shared" si="18"/>
        <v>0</v>
      </c>
      <c r="G107" s="275">
        <f t="shared" si="19"/>
        <v>0.1</v>
      </c>
      <c r="I107" s="220" t="e">
        <f>(F107-'Std Cst'!U107)/McLelland!F107</f>
        <v>#DIV/0!</v>
      </c>
      <c r="J107" s="221"/>
      <c r="K107" s="214"/>
    </row>
    <row r="108" spans="1:11" ht="20.25" hidden="1" customHeight="1" x14ac:dyDescent="0.3">
      <c r="A108" s="332">
        <f>'ITMA Form Data'!A108</f>
        <v>0</v>
      </c>
      <c r="B108" s="329" t="str">
        <f>'ITMA Form Data'!B108</f>
        <v>95816AG</v>
      </c>
      <c r="C108" s="428">
        <f>'ITMA Form Data'!C108</f>
        <v>0</v>
      </c>
      <c r="D108" s="21" t="str">
        <f>+'UK Prices'!D108</f>
        <v>Womens FJ Stretch Pique w/reversible collar - American Golf</v>
      </c>
      <c r="E108" s="214">
        <f>'UK Prices'!J108</f>
        <v>0</v>
      </c>
      <c r="F108" s="217" t="s">
        <v>476</v>
      </c>
      <c r="G108" s="275">
        <f t="shared" si="19"/>
        <v>0.1</v>
      </c>
      <c r="I108" s="220" t="e">
        <f>(F108-'Std Cst'!U108)/McLelland!F108</f>
        <v>#VALUE!</v>
      </c>
      <c r="J108" s="221"/>
      <c r="K108" s="214"/>
    </row>
    <row r="109" spans="1:11" ht="20.25" hidden="1" customHeight="1" x14ac:dyDescent="0.3">
      <c r="A109" s="506">
        <f>'ITMA Form Data'!A109</f>
        <v>0</v>
      </c>
      <c r="B109" s="330">
        <f>'ITMA Form Data'!B109</f>
        <v>0</v>
      </c>
      <c r="C109" s="627" t="str">
        <f>'ITMA Form Data'!C109</f>
        <v>95870/1/2/4/5/6/7</v>
      </c>
      <c r="D109" s="499" t="str">
        <f>+'UK Prices'!D109</f>
        <v>Womens FJ Stretch Lisle Sleeveless</v>
      </c>
      <c r="E109" s="214">
        <f>'UK Prices'!J109</f>
        <v>0</v>
      </c>
      <c r="F109" s="217">
        <f t="shared" si="18"/>
        <v>0</v>
      </c>
      <c r="G109" s="275">
        <f t="shared" si="19"/>
        <v>0.1</v>
      </c>
      <c r="I109" s="220" t="e">
        <f>(F109-'Std Cst'!U109)/McLelland!F109</f>
        <v>#DIV/0!</v>
      </c>
      <c r="J109" s="221"/>
      <c r="K109" s="214"/>
    </row>
    <row r="110" spans="1:11" ht="20.25" hidden="1" customHeight="1" x14ac:dyDescent="0.3">
      <c r="A110" s="506">
        <f>'ITMA Form Data'!A110</f>
        <v>0</v>
      </c>
      <c r="B110" s="428">
        <f>'ITMA Form Data'!B110</f>
        <v>95886</v>
      </c>
      <c r="C110" s="428">
        <f>'ITMA Form Data'!C110</f>
        <v>0</v>
      </c>
      <c r="D110" s="411" t="str">
        <f>+'UK Prices'!D110</f>
        <v>Womens FJ Stretch Pique w/reversible collar - ProSports</v>
      </c>
      <c r="E110" s="214">
        <f>'UK Prices'!J110</f>
        <v>0</v>
      </c>
      <c r="F110" s="217">
        <f t="shared" si="18"/>
        <v>0</v>
      </c>
      <c r="G110" s="275">
        <f t="shared" si="19"/>
        <v>0.1</v>
      </c>
      <c r="I110" s="220" t="e">
        <f>(F110-'Std Cst'!U110)/McLelland!F110</f>
        <v>#DIV/0!</v>
      </c>
      <c r="J110" s="221"/>
      <c r="K110" s="214"/>
    </row>
    <row r="111" spans="1:11" ht="20.25" hidden="1" customHeight="1" x14ac:dyDescent="0.3">
      <c r="A111" s="332">
        <f>'ITMA Form Data'!A111</f>
        <v>0</v>
      </c>
      <c r="B111" s="428" t="str">
        <f>'ITMA Form Data'!B111</f>
        <v>91671/3</v>
      </c>
      <c r="C111" s="428">
        <f>'ITMA Form Data'!C111</f>
        <v>0</v>
      </c>
      <c r="D111" s="289" t="str">
        <f>+'UK Prices'!D111</f>
        <v>Women's Smooth Pique Double Chest Stripe - Prosports</v>
      </c>
      <c r="E111" s="214">
        <f>'UK Prices'!J111</f>
        <v>0</v>
      </c>
      <c r="F111" s="217">
        <f t="shared" si="18"/>
        <v>0</v>
      </c>
      <c r="G111" s="275">
        <f t="shared" si="19"/>
        <v>0.1</v>
      </c>
      <c r="I111" s="220" t="e">
        <f>(F111-'Std Cst'!U111)/McLelland!F111</f>
        <v>#DIV/0!</v>
      </c>
      <c r="J111" s="221"/>
      <c r="K111" s="214"/>
    </row>
    <row r="112" spans="1:11" ht="20.25" customHeight="1" x14ac:dyDescent="0.3">
      <c r="A112" s="206" t="str">
        <f>'ITMA Form Data'!A112</f>
        <v>TROUSERS</v>
      </c>
      <c r="B112" s="206"/>
      <c r="C112" s="500"/>
      <c r="D112" s="29" t="str">
        <f>+'UK Prices'!D112</f>
        <v>Trousers</v>
      </c>
      <c r="E112" s="214"/>
      <c r="F112" s="38"/>
      <c r="G112" s="275"/>
      <c r="I112" s="220"/>
      <c r="J112" s="221"/>
    </row>
    <row r="113" spans="1:11" ht="20.25" customHeight="1" x14ac:dyDescent="0.3">
      <c r="A113" s="506" t="str">
        <f>'ITMA Form Data'!A113</f>
        <v>94370/71/72/73</v>
      </c>
      <c r="B113" s="329">
        <f>'ITMA Form Data'!B113</f>
        <v>0</v>
      </c>
      <c r="C113" s="428">
        <f>'ITMA Form Data'!C113</f>
        <v>0</v>
      </c>
      <c r="D113" s="626" t="str">
        <f>+'UK Prices'!D113</f>
        <v>Women's Performance 7/8 Trouser</v>
      </c>
      <c r="E113" s="214">
        <f>'UK Prices'!J113</f>
        <v>34</v>
      </c>
      <c r="F113" s="217">
        <f>+$E113*(1-$L$4)</f>
        <v>30.6</v>
      </c>
      <c r="G113" s="275">
        <f t="shared" si="4"/>
        <v>0.1</v>
      </c>
      <c r="I113" s="220">
        <f>(F113-'Std Cst'!U113)/McLelland!F113</f>
        <v>0.47826260987153474</v>
      </c>
      <c r="J113" s="221"/>
    </row>
    <row r="114" spans="1:11" ht="20.25" customHeight="1" x14ac:dyDescent="0.3">
      <c r="A114" s="506" t="str">
        <f>'ITMA Form Data'!A114</f>
        <v>94375/76/77/78</v>
      </c>
      <c r="B114" s="329">
        <f>'ITMA Form Data'!B114</f>
        <v>0</v>
      </c>
      <c r="C114" s="428">
        <f>'ITMA Form Data'!C114</f>
        <v>0</v>
      </c>
      <c r="D114" s="626" t="str">
        <f>+'UK Prices'!D114</f>
        <v>Women's Performance Skort</v>
      </c>
      <c r="E114" s="214">
        <f>'UK Prices'!J114</f>
        <v>29.9</v>
      </c>
      <c r="F114" s="217">
        <f>+$E114*(1-$L$4)</f>
        <v>26.91</v>
      </c>
      <c r="G114" s="275">
        <f t="shared" si="4"/>
        <v>0.1</v>
      </c>
      <c r="I114" s="220">
        <f>(F114-'Std Cst'!U114)/McLelland!F114</f>
        <v>0.65711050115967662</v>
      </c>
      <c r="J114" s="221"/>
    </row>
    <row r="115" spans="1:11" ht="20.25" customHeight="1" x14ac:dyDescent="0.3">
      <c r="A115" s="206" t="str">
        <f>'ITMA Form Data'!A115</f>
        <v>JUNIORS</v>
      </c>
      <c r="B115" s="206"/>
      <c r="C115" s="500"/>
      <c r="D115" s="29" t="str">
        <f>+'UK Prices'!D115</f>
        <v>Juniors</v>
      </c>
      <c r="E115" s="214"/>
      <c r="F115" s="38"/>
      <c r="G115" s="275"/>
      <c r="I115" s="220"/>
      <c r="J115" s="221"/>
    </row>
    <row r="116" spans="1:11" ht="20.25" hidden="1" customHeight="1" x14ac:dyDescent="0.3">
      <c r="A116" s="506">
        <f>'ITMA Form Data'!A116</f>
        <v>0</v>
      </c>
      <c r="B116" s="330">
        <f>'ITMA Form Data'!B116</f>
        <v>0</v>
      </c>
      <c r="C116" s="627" t="str">
        <f>'ITMA Form Data'!C116</f>
        <v>92750/1/2</v>
      </c>
      <c r="D116" s="499" t="str">
        <f>+'UK Prices'!D116</f>
        <v>FJ Junior FJ Chill-Out w/ Chest Piping 1/4 Zip</v>
      </c>
      <c r="E116" s="214">
        <f>'UK Prices'!J116</f>
        <v>0</v>
      </c>
      <c r="F116" s="217">
        <f t="shared" ref="F116:F117" si="20">+$E116*(1-$L$4)</f>
        <v>0</v>
      </c>
      <c r="G116" s="275">
        <f t="shared" ref="G116:G124" si="21">$L$4</f>
        <v>0.1</v>
      </c>
      <c r="I116" s="220" t="e">
        <f>(F116-'Std Cst'!U116)/McLelland!F116</f>
        <v>#DIV/0!</v>
      </c>
      <c r="J116" s="221"/>
    </row>
    <row r="117" spans="1:11" ht="20.25" customHeight="1" x14ac:dyDescent="0.3">
      <c r="A117" s="506">
        <f>'ITMA Form Data'!A117</f>
        <v>0</v>
      </c>
      <c r="B117" s="330" t="str">
        <f>'ITMA Form Data'!B117</f>
        <v>92753/4</v>
      </c>
      <c r="C117" s="428">
        <f>'ITMA Form Data'!C117</f>
        <v>0</v>
      </c>
      <c r="D117" s="243" t="str">
        <f>+'UK Prices'!D117</f>
        <v>FJ Junior FJ Solid Colour Chill-Out 1/4 zip</v>
      </c>
      <c r="E117" s="214">
        <f>'UK Prices'!J117</f>
        <v>22.1</v>
      </c>
      <c r="F117" s="217">
        <f t="shared" si="20"/>
        <v>19.89</v>
      </c>
      <c r="G117" s="275">
        <f t="shared" si="21"/>
        <v>0.1</v>
      </c>
      <c r="I117" s="220">
        <f>(F117-'Std Cst'!U117)/McLelland!F117</f>
        <v>0.39482716319065209</v>
      </c>
      <c r="J117" s="221"/>
    </row>
    <row r="118" spans="1:11" ht="20.25" hidden="1" customHeight="1" x14ac:dyDescent="0.3">
      <c r="A118" s="506">
        <f>'ITMA Form Data'!A118</f>
        <v>0</v>
      </c>
      <c r="B118" s="330">
        <f>'ITMA Form Data'!B118</f>
        <v>0</v>
      </c>
      <c r="C118" s="627" t="str">
        <f>'ITMA Form Data'!C118</f>
        <v>92735/6</v>
      </c>
      <c r="D118" s="289" t="str">
        <f>+'UK Prices'!D118</f>
        <v>FJ Junior Birdseye Colorblock Pique w/ Self Collar</v>
      </c>
      <c r="E118" s="214">
        <f>'UK Prices'!J118</f>
        <v>0</v>
      </c>
      <c r="F118" s="217">
        <f t="shared" ref="F118:F124" si="22">+$E118*(1-$L$4)</f>
        <v>0</v>
      </c>
      <c r="G118" s="275">
        <f t="shared" si="21"/>
        <v>0.1</v>
      </c>
      <c r="I118" s="220" t="e">
        <f>(F118-'Std Cst'!U118)/McLelland!F118</f>
        <v>#DIV/0!</v>
      </c>
      <c r="J118" s="221"/>
      <c r="K118" s="214"/>
    </row>
    <row r="119" spans="1:11" ht="20.25" hidden="1" customHeight="1" x14ac:dyDescent="0.3">
      <c r="A119" s="506">
        <f>'ITMA Form Data'!A119</f>
        <v>0</v>
      </c>
      <c r="B119" s="330">
        <f>'ITMA Form Data'!B119</f>
        <v>0</v>
      </c>
      <c r="C119" s="627" t="str">
        <f>'ITMA Form Data'!C119</f>
        <v>92737/8/9</v>
      </c>
      <c r="D119" s="289" t="str">
        <f>+'UK Prices'!D119</f>
        <v>FJ Junior Smooth Pique Double Chest Stripe</v>
      </c>
      <c r="E119" s="214">
        <f>'UK Prices'!J119</f>
        <v>0</v>
      </c>
      <c r="F119" s="217">
        <f t="shared" si="22"/>
        <v>0</v>
      </c>
      <c r="G119" s="275">
        <f t="shared" si="21"/>
        <v>0.1</v>
      </c>
      <c r="I119" s="220" t="e">
        <f>(F119-'Std Cst'!U119)/McLelland!F119</f>
        <v>#DIV/0!</v>
      </c>
      <c r="J119" s="221"/>
      <c r="K119" s="214"/>
    </row>
    <row r="120" spans="1:11" ht="20.25" customHeight="1" x14ac:dyDescent="0.3">
      <c r="A120" s="332" t="str">
        <f>'ITMA Form Data'!A120</f>
        <v>92755/56</v>
      </c>
      <c r="B120" s="329">
        <f>'ITMA Form Data'!B120</f>
        <v>0</v>
      </c>
      <c r="C120" s="428">
        <f>'ITMA Form Data'!C120</f>
        <v>0</v>
      </c>
      <c r="D120" s="626" t="str">
        <f>+'UK Prices'!D120</f>
        <v>Junior Textured Chill-Out</v>
      </c>
      <c r="E120" s="214">
        <f>'UK Prices'!J120</f>
        <v>22.1</v>
      </c>
      <c r="F120" s="217">
        <f>+$E120*(1-$L$4)</f>
        <v>19.89</v>
      </c>
      <c r="G120" s="275">
        <f t="shared" si="4"/>
        <v>0.1</v>
      </c>
      <c r="I120" s="220">
        <f>(F120-'Std Cst'!U120)/McLelland!F120</f>
        <v>0.44142829701288117</v>
      </c>
      <c r="J120" s="221"/>
    </row>
    <row r="121" spans="1:11" ht="20.25" customHeight="1" x14ac:dyDescent="0.3">
      <c r="A121" s="332" t="str">
        <f>'ITMA Form Data'!A121</f>
        <v>92727/28</v>
      </c>
      <c r="B121" s="329">
        <f>'ITMA Form Data'!B121</f>
        <v>0</v>
      </c>
      <c r="C121" s="428">
        <f>'ITMA Form Data'!C121</f>
        <v>0</v>
      </c>
      <c r="D121" s="626" t="str">
        <f>+'UK Prices'!D121</f>
        <v>Junior Stretch Pique w/Painted Stripes</v>
      </c>
      <c r="E121" s="214">
        <f>'UK Prices'!J121</f>
        <v>19.5</v>
      </c>
      <c r="F121" s="217">
        <f>+$E121*(1-$L$4)</f>
        <v>17.55</v>
      </c>
      <c r="G121" s="275">
        <f t="shared" si="4"/>
        <v>0.1</v>
      </c>
      <c r="I121" s="220">
        <f>(F121-'Std Cst'!U121)/McLelland!F121</f>
        <v>0.40337070439139405</v>
      </c>
      <c r="J121" s="221"/>
    </row>
    <row r="122" spans="1:11" ht="20.25" customHeight="1" x14ac:dyDescent="0.3">
      <c r="A122" s="332" t="str">
        <f>'ITMA Form Data'!A122</f>
        <v>92708/09</v>
      </c>
      <c r="B122" s="329">
        <f>'ITMA Form Data'!B122</f>
        <v>0</v>
      </c>
      <c r="C122" s="428">
        <f>'ITMA Form Data'!C122</f>
        <v>0</v>
      </c>
      <c r="D122" s="626" t="str">
        <f>+'UK Prices'!D122</f>
        <v>Junior Smooth Pique w/Collar &amp; Sleeve Stripes</v>
      </c>
      <c r="E122" s="214">
        <f>'UK Prices'!J122</f>
        <v>17.5</v>
      </c>
      <c r="F122" s="217">
        <f>+$E122*(1-$L$4)</f>
        <v>15.75</v>
      </c>
      <c r="G122" s="275">
        <f t="shared" si="4"/>
        <v>0.1</v>
      </c>
      <c r="I122" s="220">
        <f>(F122-'Std Cst'!U122)/McLelland!F122</f>
        <v>0.36074176245210732</v>
      </c>
      <c r="J122" s="221"/>
    </row>
    <row r="123" spans="1:11" ht="20.25" customHeight="1" x14ac:dyDescent="0.3">
      <c r="A123" s="506" t="str">
        <f>'ITMA Form Data'!A123</f>
        <v>92745/46</v>
      </c>
      <c r="B123" s="329" t="str">
        <f>'ITMA Form Data'!B123</f>
        <v>92740/1/2</v>
      </c>
      <c r="C123" s="428" t="str">
        <f>'ITMA Form Data'!C123</f>
        <v>92743/4</v>
      </c>
      <c r="D123" s="243" t="str">
        <f>+'UK Prices'!D123</f>
        <v>FJ Junior Stretch Pique w/neck tape trim</v>
      </c>
      <c r="E123" s="214">
        <f>'UK Prices'!J123</f>
        <v>14.5</v>
      </c>
      <c r="F123" s="217">
        <f t="shared" si="22"/>
        <v>13.05</v>
      </c>
      <c r="G123" s="275">
        <f t="shared" si="21"/>
        <v>0.1</v>
      </c>
      <c r="I123" s="220">
        <f>(F123-'Std Cst'!U123)/McLelland!F123</f>
        <v>0.42568032765226593</v>
      </c>
      <c r="J123" s="221"/>
      <c r="K123" s="214"/>
    </row>
    <row r="124" spans="1:11" ht="20.25" customHeight="1" x14ac:dyDescent="0.3">
      <c r="A124" s="332">
        <f>'ITMA Form Data'!A124</f>
        <v>0</v>
      </c>
      <c r="B124" s="329" t="str">
        <f>'ITMA Form Data'!B124</f>
        <v>92730/1</v>
      </c>
      <c r="C124" s="428">
        <f>'ITMA Form Data'!C124</f>
        <v>0</v>
      </c>
      <c r="D124" s="243" t="str">
        <f>+'UK Prices'!D124</f>
        <v>FJ Junior Shorts</v>
      </c>
      <c r="E124" s="214">
        <f>'UK Prices'!J124</f>
        <v>17</v>
      </c>
      <c r="F124" s="217">
        <f t="shared" si="22"/>
        <v>15.3</v>
      </c>
      <c r="G124" s="275">
        <f t="shared" si="21"/>
        <v>0.1</v>
      </c>
      <c r="I124" s="220">
        <f>(F124-'Std Cst'!U124)/McLelland!F124</f>
        <v>0.42399170610773046</v>
      </c>
      <c r="J124" s="221"/>
      <c r="K124" s="214"/>
    </row>
    <row r="125" spans="1:11" ht="20.25" customHeight="1" x14ac:dyDescent="0.3">
      <c r="A125" s="180"/>
      <c r="B125" s="180"/>
      <c r="C125" s="180"/>
      <c r="D125" s="29"/>
    </row>
    <row r="126" spans="1:11" ht="20.25" customHeight="1" x14ac:dyDescent="0.3">
      <c r="A126" s="19"/>
      <c r="B126" s="19"/>
      <c r="C126" s="180"/>
      <c r="D126" s="29"/>
    </row>
    <row r="127" spans="1:11" ht="20.25" customHeight="1" x14ac:dyDescent="0.3">
      <c r="A127" s="180"/>
      <c r="B127" s="180"/>
      <c r="C127" s="180"/>
      <c r="D127" s="422"/>
    </row>
    <row r="128" spans="1:11" ht="20.25" customHeight="1" x14ac:dyDescent="0.3">
      <c r="A128" s="180"/>
      <c r="B128" s="180"/>
      <c r="C128" s="180"/>
      <c r="D128" s="21"/>
    </row>
    <row r="129" spans="1:4" ht="20.25" customHeight="1" x14ac:dyDescent="0.3">
      <c r="A129" s="180"/>
      <c r="B129" s="180"/>
      <c r="C129" s="180"/>
      <c r="D129" s="21"/>
    </row>
    <row r="130" spans="1:4" ht="20.25" customHeight="1" x14ac:dyDescent="0.3">
      <c r="A130" s="180"/>
      <c r="B130" s="180"/>
      <c r="C130" s="180"/>
      <c r="D130" s="21"/>
    </row>
    <row r="131" spans="1:4" ht="20.25" customHeight="1" x14ac:dyDescent="0.3">
      <c r="A131" s="180"/>
      <c r="B131" s="180"/>
      <c r="C131" s="180"/>
      <c r="D131" s="21"/>
    </row>
    <row r="132" spans="1:4" ht="20.25" customHeight="1" x14ac:dyDescent="0.3">
      <c r="A132" s="221"/>
      <c r="B132" s="221"/>
      <c r="C132" s="221"/>
      <c r="D132" s="212"/>
    </row>
    <row r="133" spans="1:4" ht="20.25" customHeight="1" x14ac:dyDescent="0.3">
      <c r="A133" s="221"/>
      <c r="B133" s="221"/>
      <c r="C133" s="221"/>
      <c r="D133" s="212"/>
    </row>
    <row r="134" spans="1:4" ht="20.25" customHeight="1" x14ac:dyDescent="0.3">
      <c r="A134" s="221"/>
      <c r="B134" s="221"/>
      <c r="C134" s="221"/>
      <c r="D134" s="212"/>
    </row>
    <row r="135" spans="1:4" ht="20.25" customHeight="1" x14ac:dyDescent="0.3">
      <c r="A135" s="221"/>
      <c r="B135" s="221"/>
      <c r="C135" s="221"/>
      <c r="D135" s="212"/>
    </row>
    <row r="136" spans="1:4" ht="20.25" customHeight="1" x14ac:dyDescent="0.3">
      <c r="A136" s="221"/>
      <c r="B136" s="221"/>
      <c r="C136" s="221"/>
      <c r="D136" s="212"/>
    </row>
    <row r="137" spans="1:4" ht="20.25" customHeight="1" x14ac:dyDescent="0.3">
      <c r="A137" s="221"/>
      <c r="B137" s="221"/>
      <c r="C137" s="221"/>
      <c r="D137" s="212"/>
    </row>
    <row r="138" spans="1:4" ht="20.25" customHeight="1" x14ac:dyDescent="0.3">
      <c r="A138" s="221"/>
      <c r="B138" s="221"/>
      <c r="C138" s="221"/>
      <c r="D138" s="212"/>
    </row>
    <row r="139" spans="1:4" ht="20.25" customHeight="1" x14ac:dyDescent="0.3">
      <c r="A139" s="221"/>
      <c r="B139" s="221"/>
      <c r="C139" s="221"/>
      <c r="D139" s="212"/>
    </row>
    <row r="140" spans="1:4" ht="20.25" customHeight="1" x14ac:dyDescent="0.3">
      <c r="A140" s="221"/>
      <c r="B140" s="221"/>
      <c r="C140" s="221"/>
      <c r="D140" s="212"/>
    </row>
    <row r="141" spans="1:4" ht="20.25" customHeight="1" x14ac:dyDescent="0.3">
      <c r="A141" s="221"/>
      <c r="B141" s="221"/>
      <c r="C141" s="221"/>
      <c r="D141" s="212"/>
    </row>
    <row r="142" spans="1:4" ht="20.25" customHeight="1" x14ac:dyDescent="0.3">
      <c r="A142" s="221"/>
      <c r="B142" s="221"/>
      <c r="C142" s="221"/>
      <c r="D142" s="212"/>
    </row>
    <row r="143" spans="1:4" ht="20.25" customHeight="1" x14ac:dyDescent="0.3">
      <c r="A143" s="221"/>
      <c r="B143" s="221"/>
      <c r="C143" s="221"/>
      <c r="D143" s="212"/>
    </row>
    <row r="144" spans="1:4" ht="20.25" customHeight="1" x14ac:dyDescent="0.3">
      <c r="A144" s="221"/>
      <c r="B144" s="221"/>
      <c r="C144" s="221"/>
      <c r="D144" s="212"/>
    </row>
    <row r="145" spans="1:4" ht="20.25" customHeight="1" x14ac:dyDescent="0.3">
      <c r="A145" s="221"/>
      <c r="B145" s="221"/>
      <c r="C145" s="221"/>
      <c r="D145" s="212"/>
    </row>
    <row r="146" spans="1:4" ht="20.25" customHeight="1" x14ac:dyDescent="0.3">
      <c r="A146" s="221"/>
      <c r="B146" s="221"/>
      <c r="C146" s="221"/>
      <c r="D146" s="212"/>
    </row>
    <row r="147" spans="1:4" ht="20.25" customHeight="1" x14ac:dyDescent="0.3">
      <c r="A147" s="221"/>
      <c r="B147" s="221"/>
      <c r="C147" s="221"/>
      <c r="D147" s="212"/>
    </row>
    <row r="148" spans="1:4" ht="20.25" customHeight="1" x14ac:dyDescent="0.3">
      <c r="A148" s="221"/>
      <c r="B148" s="221"/>
      <c r="C148" s="221"/>
      <c r="D148" s="212"/>
    </row>
    <row r="149" spans="1:4" ht="20.25" customHeight="1" x14ac:dyDescent="0.3">
      <c r="A149" s="221"/>
      <c r="B149" s="221"/>
      <c r="C149" s="221"/>
      <c r="D149" s="212"/>
    </row>
    <row r="150" spans="1:4" ht="20.25" customHeight="1" x14ac:dyDescent="0.3">
      <c r="A150" s="221"/>
      <c r="B150" s="221"/>
      <c r="C150" s="221"/>
      <c r="D150" s="212"/>
    </row>
    <row r="151" spans="1:4" ht="20.25" customHeight="1" x14ac:dyDescent="0.3">
      <c r="A151" s="221"/>
      <c r="B151" s="221"/>
      <c r="C151" s="221"/>
      <c r="D151" s="212"/>
    </row>
    <row r="152" spans="1:4" ht="20.25" customHeight="1" x14ac:dyDescent="0.3">
      <c r="A152" s="221"/>
      <c r="B152" s="221"/>
      <c r="C152" s="221"/>
      <c r="D152" s="212"/>
    </row>
    <row r="153" spans="1:4" ht="20.25" customHeight="1" x14ac:dyDescent="0.3">
      <c r="A153" s="221"/>
      <c r="B153" s="221"/>
      <c r="C153" s="221"/>
      <c r="D153" s="212"/>
    </row>
    <row r="154" spans="1:4" ht="20.25" customHeight="1" x14ac:dyDescent="0.3">
      <c r="A154" s="221"/>
      <c r="B154" s="221"/>
      <c r="C154" s="221"/>
      <c r="D154" s="212"/>
    </row>
    <row r="155" spans="1:4" ht="20.25" customHeight="1" x14ac:dyDescent="0.3">
      <c r="A155" s="221"/>
      <c r="B155" s="221"/>
      <c r="C155" s="221"/>
      <c r="D155" s="212"/>
    </row>
    <row r="156" spans="1:4" ht="20.25" customHeight="1" x14ac:dyDescent="0.3">
      <c r="A156" s="221"/>
      <c r="B156" s="221"/>
      <c r="C156" s="221"/>
      <c r="D156" s="212"/>
    </row>
    <row r="157" spans="1:4" ht="20.25" customHeight="1" x14ac:dyDescent="0.3">
      <c r="A157" s="221"/>
      <c r="B157" s="221"/>
      <c r="C157" s="221"/>
      <c r="D157" s="212"/>
    </row>
    <row r="158" spans="1:4" ht="20.25" customHeight="1" x14ac:dyDescent="0.3">
      <c r="A158" s="221"/>
      <c r="B158" s="221"/>
      <c r="C158" s="221"/>
      <c r="D158" s="212"/>
    </row>
    <row r="159" spans="1:4" ht="20.25" customHeight="1" x14ac:dyDescent="0.3">
      <c r="A159" s="221"/>
      <c r="B159" s="221"/>
      <c r="C159" s="221"/>
      <c r="D159" s="212"/>
    </row>
    <row r="160" spans="1:4" ht="20.25" customHeight="1" x14ac:dyDescent="0.3">
      <c r="A160" s="221"/>
      <c r="B160" s="221"/>
      <c r="C160" s="221"/>
      <c r="D160" s="212"/>
    </row>
    <row r="161" spans="1:4" ht="20.25" customHeight="1" x14ac:dyDescent="0.3">
      <c r="A161" s="221"/>
      <c r="B161" s="221"/>
      <c r="C161" s="221"/>
      <c r="D161" s="212"/>
    </row>
    <row r="162" spans="1:4" ht="20.25" customHeight="1" x14ac:dyDescent="0.3">
      <c r="A162" s="221"/>
      <c r="B162" s="221"/>
      <c r="C162" s="221"/>
      <c r="D162" s="212"/>
    </row>
    <row r="163" spans="1:4" ht="20.25" customHeight="1" x14ac:dyDescent="0.3">
      <c r="A163" s="221"/>
      <c r="B163" s="221"/>
      <c r="C163" s="221"/>
      <c r="D163" s="212"/>
    </row>
    <row r="164" spans="1:4" ht="20.25" customHeight="1" x14ac:dyDescent="0.3">
      <c r="A164" s="221"/>
      <c r="B164" s="221"/>
      <c r="C164" s="221"/>
      <c r="D164" s="212"/>
    </row>
    <row r="165" spans="1:4" ht="20.25" customHeight="1" x14ac:dyDescent="0.3">
      <c r="A165" s="221"/>
      <c r="B165" s="221"/>
      <c r="C165" s="221"/>
      <c r="D165" s="212"/>
    </row>
    <row r="166" spans="1:4" ht="20.25" customHeight="1" x14ac:dyDescent="0.3">
      <c r="A166" s="221"/>
      <c r="B166" s="221"/>
      <c r="C166" s="221"/>
      <c r="D166" s="212"/>
    </row>
    <row r="167" spans="1:4" ht="20.25" customHeight="1" x14ac:dyDescent="0.3">
      <c r="A167" s="221"/>
      <c r="B167" s="221"/>
      <c r="C167" s="221"/>
      <c r="D167" s="212"/>
    </row>
    <row r="168" spans="1:4" ht="20.25" customHeight="1" x14ac:dyDescent="0.3">
      <c r="A168" s="221"/>
      <c r="B168" s="221"/>
      <c r="C168" s="221"/>
      <c r="D168" s="212"/>
    </row>
    <row r="169" spans="1:4" ht="20.25" customHeight="1" x14ac:dyDescent="0.3">
      <c r="A169" s="221"/>
      <c r="B169" s="221"/>
      <c r="C169" s="221"/>
      <c r="D169" s="212"/>
    </row>
    <row r="170" spans="1:4" ht="20.25" customHeight="1" x14ac:dyDescent="0.3">
      <c r="A170" s="221"/>
      <c r="B170" s="221"/>
      <c r="C170" s="221"/>
      <c r="D170" s="212"/>
    </row>
    <row r="171" spans="1:4" ht="20.25" customHeight="1" x14ac:dyDescent="0.3">
      <c r="A171" s="221"/>
      <c r="B171" s="221"/>
      <c r="C171" s="221"/>
      <c r="D171" s="212"/>
    </row>
    <row r="172" spans="1:4" ht="20.25" customHeight="1" x14ac:dyDescent="0.3">
      <c r="A172" s="221"/>
      <c r="B172" s="221"/>
      <c r="C172" s="221"/>
      <c r="D172" s="212"/>
    </row>
    <row r="173" spans="1:4" ht="20.25" customHeight="1" x14ac:dyDescent="0.3">
      <c r="A173" s="221"/>
      <c r="B173" s="221"/>
      <c r="C173" s="221"/>
      <c r="D173" s="212"/>
    </row>
    <row r="174" spans="1:4" ht="20.25" customHeight="1" x14ac:dyDescent="0.3">
      <c r="A174" s="221"/>
      <c r="B174" s="221"/>
      <c r="C174" s="221"/>
      <c r="D174" s="212"/>
    </row>
    <row r="175" spans="1:4" ht="20.25" customHeight="1" x14ac:dyDescent="0.3">
      <c r="A175" s="221"/>
      <c r="B175" s="221"/>
      <c r="C175" s="221"/>
      <c r="D175" s="212"/>
    </row>
    <row r="176" spans="1:4" ht="20.25" customHeight="1" x14ac:dyDescent="0.3">
      <c r="A176" s="221"/>
      <c r="B176" s="221"/>
      <c r="C176" s="221"/>
      <c r="D176" s="212"/>
    </row>
    <row r="177" spans="1:4" ht="20.25" customHeight="1" x14ac:dyDescent="0.3">
      <c r="A177" s="221"/>
      <c r="B177" s="221"/>
      <c r="C177" s="221"/>
      <c r="D177" s="212"/>
    </row>
    <row r="178" spans="1:4" ht="20.25" customHeight="1" x14ac:dyDescent="0.3">
      <c r="A178" s="221"/>
      <c r="B178" s="221"/>
      <c r="C178" s="221"/>
      <c r="D178" s="212"/>
    </row>
    <row r="179" spans="1:4" ht="20.25" customHeight="1" x14ac:dyDescent="0.3">
      <c r="A179" s="221"/>
      <c r="B179" s="221"/>
      <c r="C179" s="221"/>
      <c r="D179" s="212"/>
    </row>
    <row r="180" spans="1:4" ht="20.25" customHeight="1" x14ac:dyDescent="0.3">
      <c r="A180" s="221"/>
      <c r="B180" s="221"/>
      <c r="C180" s="221"/>
      <c r="D180" s="212"/>
    </row>
    <row r="181" spans="1:4" ht="20.25" customHeight="1" x14ac:dyDescent="0.3">
      <c r="A181" s="221"/>
      <c r="B181" s="221"/>
      <c r="C181" s="221"/>
      <c r="D181" s="212"/>
    </row>
    <row r="182" spans="1:4" ht="20.25" customHeight="1" x14ac:dyDescent="0.3">
      <c r="A182" s="221"/>
      <c r="B182" s="221"/>
      <c r="C182" s="221"/>
      <c r="D182" s="212"/>
    </row>
    <row r="183" spans="1:4" ht="20.25" customHeight="1" x14ac:dyDescent="0.3">
      <c r="A183" s="221"/>
      <c r="B183" s="221"/>
      <c r="C183" s="221"/>
      <c r="D183" s="212"/>
    </row>
    <row r="184" spans="1:4" ht="20.25" customHeight="1" x14ac:dyDescent="0.3">
      <c r="A184" s="221"/>
      <c r="B184" s="221"/>
      <c r="C184" s="221"/>
      <c r="D184" s="212"/>
    </row>
    <row r="185" spans="1:4" ht="20.25" customHeight="1" x14ac:dyDescent="0.3">
      <c r="A185" s="221"/>
      <c r="B185" s="221"/>
      <c r="C185" s="221"/>
      <c r="D185" s="212"/>
    </row>
    <row r="186" spans="1:4" ht="20.25" customHeight="1" x14ac:dyDescent="0.3">
      <c r="A186" s="221"/>
      <c r="B186" s="221"/>
      <c r="C186" s="221"/>
      <c r="D186" s="212"/>
    </row>
    <row r="187" spans="1:4" ht="20.25" customHeight="1" x14ac:dyDescent="0.3">
      <c r="A187" s="221"/>
      <c r="B187" s="221"/>
      <c r="C187" s="221"/>
      <c r="D187" s="212"/>
    </row>
    <row r="188" spans="1:4" ht="20.25" customHeight="1" x14ac:dyDescent="0.3">
      <c r="A188" s="221"/>
      <c r="B188" s="221"/>
      <c r="C188" s="221"/>
      <c r="D188" s="212"/>
    </row>
    <row r="189" spans="1:4" ht="20.25" customHeight="1" x14ac:dyDescent="0.3">
      <c r="A189" s="221"/>
      <c r="B189" s="221"/>
      <c r="C189" s="221"/>
      <c r="D189" s="212"/>
    </row>
    <row r="190" spans="1:4" ht="20.25" customHeight="1" x14ac:dyDescent="0.3">
      <c r="A190" s="221"/>
      <c r="B190" s="221"/>
      <c r="C190" s="221"/>
      <c r="D190" s="212"/>
    </row>
    <row r="191" spans="1:4" ht="20.25" customHeight="1" x14ac:dyDescent="0.3">
      <c r="A191" s="221"/>
      <c r="B191" s="221"/>
      <c r="C191" s="221"/>
      <c r="D191" s="212"/>
    </row>
    <row r="192" spans="1:4" ht="20.25" customHeight="1" x14ac:dyDescent="0.3">
      <c r="A192" s="221"/>
      <c r="B192" s="221"/>
      <c r="C192" s="221"/>
      <c r="D192" s="212"/>
    </row>
    <row r="193" spans="1:4" ht="20.25" customHeight="1" x14ac:dyDescent="0.3">
      <c r="A193" s="221"/>
      <c r="B193" s="221"/>
      <c r="C193" s="221"/>
      <c r="D193" s="212"/>
    </row>
    <row r="194" spans="1:4" ht="20.25" customHeight="1" x14ac:dyDescent="0.3">
      <c r="A194" s="221"/>
      <c r="B194" s="221"/>
      <c r="C194" s="221"/>
      <c r="D194" s="212"/>
    </row>
    <row r="195" spans="1:4" ht="20.25" customHeight="1" x14ac:dyDescent="0.3">
      <c r="A195" s="221"/>
      <c r="B195" s="221"/>
      <c r="C195" s="221"/>
      <c r="D195" s="212"/>
    </row>
    <row r="196" spans="1:4" ht="20.25" customHeight="1" x14ac:dyDescent="0.3">
      <c r="A196" s="221"/>
      <c r="B196" s="221"/>
      <c r="C196" s="221"/>
      <c r="D196" s="212"/>
    </row>
    <row r="197" spans="1:4" ht="20.25" customHeight="1" x14ac:dyDescent="0.3">
      <c r="A197" s="221"/>
      <c r="B197" s="221"/>
      <c r="C197" s="221"/>
      <c r="D197" s="212"/>
    </row>
    <row r="198" spans="1:4" ht="20.25" customHeight="1" x14ac:dyDescent="0.3">
      <c r="A198" s="221"/>
      <c r="B198" s="221"/>
      <c r="C198" s="221"/>
      <c r="D198" s="212"/>
    </row>
    <row r="199" spans="1:4" ht="20.25" customHeight="1" x14ac:dyDescent="0.3">
      <c r="A199" s="221"/>
      <c r="B199" s="221"/>
      <c r="C199" s="221"/>
      <c r="D199" s="212"/>
    </row>
    <row r="200" spans="1:4" ht="20.25" customHeight="1" x14ac:dyDescent="0.3">
      <c r="A200" s="221"/>
      <c r="B200" s="221"/>
      <c r="C200" s="221"/>
      <c r="D200" s="212"/>
    </row>
    <row r="201" spans="1:4" ht="20.25" customHeight="1" x14ac:dyDescent="0.3">
      <c r="A201" s="221"/>
      <c r="B201" s="221"/>
      <c r="C201" s="221"/>
      <c r="D201" s="212"/>
    </row>
    <row r="202" spans="1:4" ht="20.25" customHeight="1" x14ac:dyDescent="0.3">
      <c r="A202" s="221"/>
      <c r="B202" s="221"/>
      <c r="C202" s="221"/>
      <c r="D202" s="212"/>
    </row>
    <row r="203" spans="1:4" ht="20.25" customHeight="1" x14ac:dyDescent="0.3">
      <c r="A203" s="221"/>
      <c r="B203" s="221"/>
      <c r="C203" s="221"/>
      <c r="D203" s="212"/>
    </row>
    <row r="204" spans="1:4" ht="20.25" customHeight="1" x14ac:dyDescent="0.3">
      <c r="A204" s="221"/>
      <c r="B204" s="221"/>
      <c r="C204" s="221"/>
      <c r="D204" s="212"/>
    </row>
    <row r="205" spans="1:4" ht="20.25" customHeight="1" x14ac:dyDescent="0.3">
      <c r="A205" s="221"/>
      <c r="B205" s="221"/>
      <c r="C205" s="221"/>
      <c r="D205" s="212"/>
    </row>
    <row r="206" spans="1:4" ht="20.25" customHeight="1" x14ac:dyDescent="0.3">
      <c r="A206" s="221"/>
      <c r="B206" s="221"/>
      <c r="C206" s="221"/>
      <c r="D206" s="212"/>
    </row>
    <row r="207" spans="1:4" ht="20.25" customHeight="1" x14ac:dyDescent="0.3">
      <c r="A207" s="221"/>
      <c r="B207" s="221"/>
      <c r="C207" s="221"/>
      <c r="D207" s="212"/>
    </row>
    <row r="208" spans="1:4" ht="20.25" customHeight="1" x14ac:dyDescent="0.3">
      <c r="A208" s="221"/>
      <c r="B208" s="221"/>
      <c r="C208" s="221"/>
      <c r="D208" s="212"/>
    </row>
    <row r="209" spans="1:4" ht="20.25" customHeight="1" x14ac:dyDescent="0.3">
      <c r="A209" s="221"/>
      <c r="B209" s="221"/>
      <c r="C209" s="221"/>
      <c r="D209" s="212"/>
    </row>
    <row r="210" spans="1:4" ht="20.25" customHeight="1" x14ac:dyDescent="0.3">
      <c r="A210" s="221"/>
      <c r="B210" s="221"/>
      <c r="C210" s="221"/>
      <c r="D210" s="212"/>
    </row>
    <row r="211" spans="1:4" ht="20.25" customHeight="1" x14ac:dyDescent="0.3">
      <c r="A211" s="221"/>
      <c r="B211" s="221"/>
      <c r="C211" s="221"/>
      <c r="D211" s="212"/>
    </row>
    <row r="212" spans="1:4" ht="20.25" customHeight="1" x14ac:dyDescent="0.3">
      <c r="A212" s="221"/>
      <c r="B212" s="221"/>
      <c r="C212" s="221"/>
      <c r="D212" s="212"/>
    </row>
    <row r="213" spans="1:4" ht="20.25" customHeight="1" x14ac:dyDescent="0.3">
      <c r="A213" s="221"/>
      <c r="B213" s="221"/>
      <c r="C213" s="221"/>
      <c r="D213" s="212"/>
    </row>
    <row r="214" spans="1:4" ht="20.25" customHeight="1" x14ac:dyDescent="0.3">
      <c r="A214" s="221"/>
      <c r="B214" s="221"/>
      <c r="C214" s="221"/>
      <c r="D214" s="212"/>
    </row>
    <row r="215" spans="1:4" ht="20.25" customHeight="1" x14ac:dyDescent="0.3">
      <c r="A215" s="221"/>
      <c r="B215" s="221"/>
      <c r="C215" s="221"/>
      <c r="D215" s="212"/>
    </row>
    <row r="216" spans="1:4" ht="20.25" customHeight="1" x14ac:dyDescent="0.3">
      <c r="A216" s="221"/>
      <c r="B216" s="221"/>
      <c r="C216" s="221"/>
      <c r="D216" s="212"/>
    </row>
    <row r="217" spans="1:4" ht="20.25" customHeight="1" x14ac:dyDescent="0.3">
      <c r="A217" s="221"/>
      <c r="B217" s="221"/>
      <c r="C217" s="221"/>
      <c r="D217" s="212"/>
    </row>
    <row r="218" spans="1:4" ht="20.25" customHeight="1" x14ac:dyDescent="0.3">
      <c r="A218" s="221"/>
      <c r="B218" s="221"/>
      <c r="C218" s="221"/>
      <c r="D218" s="212"/>
    </row>
    <row r="219" spans="1:4" ht="20.25" customHeight="1" x14ac:dyDescent="0.3">
      <c r="A219" s="221"/>
      <c r="B219" s="221"/>
      <c r="C219" s="221"/>
      <c r="D219" s="212"/>
    </row>
    <row r="220" spans="1:4" ht="20.25" customHeight="1" x14ac:dyDescent="0.3">
      <c r="A220" s="221"/>
      <c r="B220" s="221"/>
      <c r="C220" s="221"/>
      <c r="D220" s="212"/>
    </row>
    <row r="221" spans="1:4" ht="20.25" customHeight="1" x14ac:dyDescent="0.3">
      <c r="A221" s="221"/>
      <c r="B221" s="221"/>
      <c r="C221" s="221"/>
      <c r="D221" s="212"/>
    </row>
    <row r="222" spans="1:4" ht="20.25" customHeight="1" x14ac:dyDescent="0.3">
      <c r="A222" s="221"/>
      <c r="B222" s="221"/>
      <c r="C222" s="221"/>
      <c r="D222" s="212"/>
    </row>
    <row r="223" spans="1:4" ht="20.25" customHeight="1" x14ac:dyDescent="0.3">
      <c r="A223" s="221"/>
      <c r="B223" s="221"/>
      <c r="C223" s="221"/>
      <c r="D223" s="212"/>
    </row>
    <row r="224" spans="1:4" ht="20.25" customHeight="1" x14ac:dyDescent="0.3">
      <c r="A224" s="221"/>
      <c r="B224" s="221"/>
      <c r="C224" s="221"/>
      <c r="D224" s="212"/>
    </row>
    <row r="225" spans="1:4" ht="20.25" customHeight="1" x14ac:dyDescent="0.3">
      <c r="A225" s="221"/>
      <c r="B225" s="221"/>
      <c r="C225" s="221"/>
      <c r="D225" s="212"/>
    </row>
    <row r="226" spans="1:4" ht="20.25" customHeight="1" x14ac:dyDescent="0.3">
      <c r="A226" s="221"/>
      <c r="B226" s="221"/>
      <c r="C226" s="221"/>
      <c r="D226" s="212"/>
    </row>
    <row r="227" spans="1:4" ht="20.25" customHeight="1" x14ac:dyDescent="0.3">
      <c r="A227" s="221"/>
      <c r="B227" s="221"/>
      <c r="C227" s="221"/>
      <c r="D227" s="212"/>
    </row>
    <row r="228" spans="1:4" ht="20.25" customHeight="1" x14ac:dyDescent="0.3">
      <c r="A228" s="221"/>
      <c r="B228" s="221"/>
      <c r="C228" s="221"/>
      <c r="D228" s="212"/>
    </row>
    <row r="229" spans="1:4" ht="20.25" customHeight="1" x14ac:dyDescent="0.3">
      <c r="A229" s="221"/>
      <c r="B229" s="221"/>
      <c r="C229" s="221"/>
      <c r="D229" s="212"/>
    </row>
    <row r="230" spans="1:4" ht="20.25" customHeight="1" x14ac:dyDescent="0.3">
      <c r="A230" s="221"/>
      <c r="B230" s="221"/>
      <c r="C230" s="221"/>
      <c r="D230" s="212"/>
    </row>
    <row r="231" spans="1:4" ht="20.25" customHeight="1" x14ac:dyDescent="0.3">
      <c r="A231" s="221"/>
      <c r="B231" s="221"/>
      <c r="C231" s="221"/>
      <c r="D231" s="212"/>
    </row>
    <row r="232" spans="1:4" ht="20.25" customHeight="1" x14ac:dyDescent="0.3">
      <c r="A232" s="221"/>
      <c r="B232" s="221"/>
      <c r="C232" s="221"/>
      <c r="D232" s="212"/>
    </row>
    <row r="233" spans="1:4" ht="20.25" customHeight="1" x14ac:dyDescent="0.3">
      <c r="A233" s="221"/>
      <c r="B233" s="221"/>
      <c r="C233" s="221"/>
      <c r="D233" s="212"/>
    </row>
    <row r="234" spans="1:4" ht="20.25" customHeight="1" x14ac:dyDescent="0.3">
      <c r="A234" s="221"/>
      <c r="B234" s="221"/>
      <c r="C234" s="221"/>
      <c r="D234" s="212"/>
    </row>
    <row r="235" spans="1:4" ht="20.25" customHeight="1" x14ac:dyDescent="0.3">
      <c r="A235" s="221"/>
      <c r="B235" s="221"/>
      <c r="C235" s="221"/>
      <c r="D235" s="212"/>
    </row>
    <row r="236" spans="1:4" ht="20.25" customHeight="1" x14ac:dyDescent="0.3">
      <c r="A236" s="221"/>
      <c r="B236" s="221"/>
      <c r="C236" s="221"/>
      <c r="D236" s="212"/>
    </row>
    <row r="237" spans="1:4" ht="20.25" customHeight="1" x14ac:dyDescent="0.3">
      <c r="A237" s="221"/>
      <c r="B237" s="221"/>
      <c r="C237" s="221"/>
      <c r="D237" s="212"/>
    </row>
    <row r="238" spans="1:4" ht="20.25" customHeight="1" x14ac:dyDescent="0.3">
      <c r="A238" s="221"/>
      <c r="B238" s="221"/>
      <c r="C238" s="221"/>
      <c r="D238" s="212"/>
    </row>
    <row r="239" spans="1:4" ht="20.25" customHeight="1" x14ac:dyDescent="0.3">
      <c r="A239" s="221"/>
      <c r="B239" s="221"/>
      <c r="C239" s="221"/>
      <c r="D239" s="212"/>
    </row>
    <row r="240" spans="1:4" ht="20.25" customHeight="1" x14ac:dyDescent="0.3">
      <c r="A240" s="221"/>
      <c r="B240" s="221"/>
      <c r="C240" s="221"/>
      <c r="D240" s="212"/>
    </row>
    <row r="241" spans="1:4" ht="20.25" customHeight="1" x14ac:dyDescent="0.3">
      <c r="A241" s="221"/>
      <c r="B241" s="221"/>
      <c r="C241" s="221"/>
      <c r="D241" s="212"/>
    </row>
    <row r="242" spans="1:4" ht="20.25" customHeight="1" x14ac:dyDescent="0.3">
      <c r="A242" s="221"/>
      <c r="B242" s="221"/>
      <c r="C242" s="221"/>
      <c r="D242" s="212"/>
    </row>
    <row r="243" spans="1:4" ht="20.25" customHeight="1" x14ac:dyDescent="0.3">
      <c r="A243" s="221"/>
      <c r="B243" s="221"/>
      <c r="C243" s="221"/>
      <c r="D243" s="212"/>
    </row>
    <row r="244" spans="1:4" ht="20.25" customHeight="1" x14ac:dyDescent="0.3">
      <c r="A244" s="221"/>
      <c r="B244" s="221"/>
      <c r="C244" s="221"/>
      <c r="D244" s="212"/>
    </row>
    <row r="245" spans="1:4" ht="20.25" customHeight="1" x14ac:dyDescent="0.3">
      <c r="A245" s="221"/>
      <c r="B245" s="221"/>
      <c r="C245" s="221"/>
      <c r="D245" s="212"/>
    </row>
    <row r="246" spans="1:4" ht="20.25" customHeight="1" x14ac:dyDescent="0.3">
      <c r="A246" s="221"/>
      <c r="B246" s="221"/>
      <c r="C246" s="221"/>
      <c r="D246" s="212"/>
    </row>
    <row r="247" spans="1:4" ht="20.25" customHeight="1" x14ac:dyDescent="0.3">
      <c r="A247" s="221"/>
      <c r="B247" s="221"/>
      <c r="C247" s="221"/>
      <c r="D247" s="212"/>
    </row>
    <row r="248" spans="1:4" ht="20.25" customHeight="1" x14ac:dyDescent="0.3">
      <c r="A248" s="221"/>
      <c r="B248" s="221"/>
      <c r="C248" s="221"/>
      <c r="D248" s="212"/>
    </row>
    <row r="249" spans="1:4" ht="20.25" customHeight="1" x14ac:dyDescent="0.3">
      <c r="A249" s="221"/>
      <c r="B249" s="221"/>
      <c r="C249" s="221"/>
      <c r="D249" s="212"/>
    </row>
    <row r="250" spans="1:4" ht="20.25" customHeight="1" x14ac:dyDescent="0.3">
      <c r="A250" s="221"/>
      <c r="B250" s="221"/>
      <c r="C250" s="221"/>
      <c r="D250" s="212"/>
    </row>
    <row r="251" spans="1:4" ht="20.25" customHeight="1" x14ac:dyDescent="0.3">
      <c r="A251" s="221"/>
      <c r="B251" s="221"/>
      <c r="C251" s="221"/>
      <c r="D251" s="212"/>
    </row>
    <row r="252" spans="1:4" ht="20.25" customHeight="1" x14ac:dyDescent="0.3">
      <c r="A252" s="221"/>
      <c r="B252" s="221"/>
      <c r="C252" s="221"/>
      <c r="D252" s="212"/>
    </row>
    <row r="253" spans="1:4" ht="20.25" customHeight="1" x14ac:dyDescent="0.3">
      <c r="A253" s="221"/>
      <c r="B253" s="221"/>
      <c r="C253" s="221"/>
      <c r="D253" s="212"/>
    </row>
    <row r="254" spans="1:4" ht="20.25" customHeight="1" x14ac:dyDescent="0.3">
      <c r="A254" s="221"/>
      <c r="B254" s="221"/>
      <c r="C254" s="221"/>
      <c r="D254" s="212"/>
    </row>
    <row r="255" spans="1:4" ht="20.25" customHeight="1" x14ac:dyDescent="0.3">
      <c r="A255" s="221"/>
      <c r="B255" s="221"/>
      <c r="C255" s="221"/>
      <c r="D255" s="212"/>
    </row>
    <row r="256" spans="1:4" ht="20.25" customHeight="1" x14ac:dyDescent="0.3">
      <c r="A256" s="221"/>
      <c r="B256" s="221"/>
      <c r="C256" s="221"/>
      <c r="D256" s="212"/>
    </row>
    <row r="257" spans="1:4" ht="20.25" customHeight="1" x14ac:dyDescent="0.3">
      <c r="A257" s="221"/>
      <c r="B257" s="221"/>
      <c r="C257" s="221"/>
      <c r="D257" s="212"/>
    </row>
    <row r="258" spans="1:4" ht="20.25" customHeight="1" x14ac:dyDescent="0.3">
      <c r="A258" s="221"/>
      <c r="B258" s="221"/>
      <c r="C258" s="221"/>
      <c r="D258" s="212"/>
    </row>
    <row r="259" spans="1:4" ht="20.25" customHeight="1" x14ac:dyDescent="0.3">
      <c r="A259" s="221"/>
      <c r="B259" s="221"/>
      <c r="C259" s="221"/>
      <c r="D259" s="212"/>
    </row>
    <row r="260" spans="1:4" ht="20.25" customHeight="1" x14ac:dyDescent="0.3">
      <c r="A260" s="221"/>
      <c r="B260" s="221"/>
      <c r="C260" s="221"/>
      <c r="D260" s="212"/>
    </row>
    <row r="261" spans="1:4" ht="20.25" customHeight="1" x14ac:dyDescent="0.3">
      <c r="A261" s="221"/>
      <c r="B261" s="221"/>
      <c r="C261" s="221"/>
      <c r="D261" s="212"/>
    </row>
    <row r="262" spans="1:4" ht="20.25" customHeight="1" x14ac:dyDescent="0.3">
      <c r="A262" s="221"/>
      <c r="B262" s="221"/>
      <c r="C262" s="221"/>
      <c r="D262" s="212"/>
    </row>
    <row r="263" spans="1:4" ht="20.25" customHeight="1" x14ac:dyDescent="0.3">
      <c r="A263" s="221"/>
      <c r="B263" s="221"/>
      <c r="C263" s="221"/>
      <c r="D263" s="212"/>
    </row>
    <row r="264" spans="1:4" ht="20.25" customHeight="1" x14ac:dyDescent="0.3">
      <c r="A264" s="221"/>
      <c r="B264" s="221"/>
      <c r="C264" s="221"/>
      <c r="D264" s="212"/>
    </row>
    <row r="265" spans="1:4" ht="20.25" customHeight="1" x14ac:dyDescent="0.3">
      <c r="A265" s="221"/>
      <c r="B265" s="221"/>
      <c r="C265" s="221"/>
      <c r="D265" s="212"/>
    </row>
    <row r="266" spans="1:4" ht="20.25" customHeight="1" x14ac:dyDescent="0.3">
      <c r="A266" s="221"/>
      <c r="B266" s="221"/>
      <c r="C266" s="221"/>
      <c r="D266" s="212"/>
    </row>
    <row r="267" spans="1:4" ht="20.25" customHeight="1" x14ac:dyDescent="0.3">
      <c r="A267" s="221"/>
      <c r="B267" s="221"/>
      <c r="C267" s="221"/>
      <c r="D267" s="212"/>
    </row>
    <row r="268" spans="1:4" ht="20.25" customHeight="1" x14ac:dyDescent="0.3">
      <c r="A268" s="221"/>
      <c r="B268" s="221"/>
      <c r="C268" s="221"/>
      <c r="D268" s="212"/>
    </row>
    <row r="269" spans="1:4" ht="20.25" customHeight="1" x14ac:dyDescent="0.3">
      <c r="A269" s="221"/>
      <c r="B269" s="221"/>
      <c r="C269" s="221"/>
      <c r="D269" s="212"/>
    </row>
    <row r="270" spans="1:4" ht="20.25" customHeight="1" x14ac:dyDescent="0.3">
      <c r="A270" s="221"/>
      <c r="B270" s="221"/>
      <c r="C270" s="221"/>
      <c r="D270" s="212"/>
    </row>
    <row r="271" spans="1:4" ht="20.25" customHeight="1" x14ac:dyDescent="0.3">
      <c r="A271" s="221"/>
      <c r="B271" s="221"/>
      <c r="C271" s="221"/>
      <c r="D271" s="212"/>
    </row>
    <row r="272" spans="1:4" ht="20.25" customHeight="1" x14ac:dyDescent="0.3">
      <c r="A272" s="221"/>
      <c r="B272" s="221"/>
      <c r="C272" s="221"/>
      <c r="D272" s="212"/>
    </row>
    <row r="273" spans="1:4" ht="20.25" customHeight="1" x14ac:dyDescent="0.3">
      <c r="A273" s="221"/>
      <c r="B273" s="221"/>
      <c r="C273" s="221"/>
      <c r="D273" s="212"/>
    </row>
    <row r="274" spans="1:4" ht="20.25" customHeight="1" x14ac:dyDescent="0.3">
      <c r="A274" s="221"/>
      <c r="B274" s="221"/>
      <c r="C274" s="221"/>
      <c r="D274" s="212"/>
    </row>
    <row r="275" spans="1:4" ht="20.25" customHeight="1" x14ac:dyDescent="0.3">
      <c r="A275" s="221"/>
      <c r="B275" s="221"/>
      <c r="C275" s="221"/>
      <c r="D275" s="212"/>
    </row>
    <row r="276" spans="1:4" ht="20.25" customHeight="1" x14ac:dyDescent="0.3">
      <c r="A276" s="221"/>
      <c r="B276" s="221"/>
      <c r="C276" s="221"/>
      <c r="D276" s="212"/>
    </row>
    <row r="277" spans="1:4" ht="20.25" customHeight="1" x14ac:dyDescent="0.3">
      <c r="A277" s="221"/>
      <c r="B277" s="221"/>
      <c r="C277" s="221"/>
      <c r="D277" s="212"/>
    </row>
    <row r="278" spans="1:4" ht="20.25" customHeight="1" x14ac:dyDescent="0.3">
      <c r="A278" s="221"/>
      <c r="B278" s="221"/>
      <c r="C278" s="221"/>
      <c r="D278" s="212"/>
    </row>
    <row r="279" spans="1:4" ht="20.25" customHeight="1" x14ac:dyDescent="0.3">
      <c r="A279" s="221"/>
      <c r="B279" s="221"/>
      <c r="C279" s="221"/>
      <c r="D279" s="212"/>
    </row>
    <row r="280" spans="1:4" ht="20.25" customHeight="1" x14ac:dyDescent="0.3">
      <c r="A280" s="221"/>
      <c r="B280" s="221"/>
      <c r="C280" s="221"/>
      <c r="D280" s="212"/>
    </row>
    <row r="281" spans="1:4" ht="20.25" customHeight="1" x14ac:dyDescent="0.3">
      <c r="A281" s="221"/>
      <c r="B281" s="221"/>
      <c r="C281" s="221"/>
      <c r="D281" s="212"/>
    </row>
    <row r="282" spans="1:4" ht="20.25" customHeight="1" x14ac:dyDescent="0.3">
      <c r="A282" s="221"/>
      <c r="B282" s="221"/>
      <c r="C282" s="221"/>
      <c r="D282" s="212"/>
    </row>
    <row r="283" spans="1:4" ht="20.25" customHeight="1" x14ac:dyDescent="0.3">
      <c r="A283" s="221"/>
      <c r="B283" s="221"/>
      <c r="C283" s="221"/>
      <c r="D283" s="212"/>
    </row>
    <row r="284" spans="1:4" ht="20.25" customHeight="1" x14ac:dyDescent="0.3">
      <c r="A284" s="221"/>
      <c r="B284" s="221"/>
      <c r="C284" s="221"/>
      <c r="D284" s="212"/>
    </row>
    <row r="285" spans="1:4" ht="20.25" customHeight="1" x14ac:dyDescent="0.3">
      <c r="A285" s="221"/>
      <c r="B285" s="221"/>
      <c r="C285" s="221"/>
      <c r="D285" s="212"/>
    </row>
    <row r="286" spans="1:4" ht="20.25" customHeight="1" x14ac:dyDescent="0.3">
      <c r="A286" s="221"/>
      <c r="B286" s="221"/>
      <c r="C286" s="221"/>
      <c r="D286" s="212"/>
    </row>
    <row r="287" spans="1:4" ht="20.25" customHeight="1" x14ac:dyDescent="0.3">
      <c r="A287" s="221"/>
      <c r="B287" s="221"/>
      <c r="C287" s="221"/>
      <c r="D287" s="212"/>
    </row>
    <row r="288" spans="1:4" ht="20.25" customHeight="1" x14ac:dyDescent="0.3">
      <c r="A288" s="221"/>
      <c r="B288" s="221"/>
      <c r="C288" s="221"/>
      <c r="D288" s="212"/>
    </row>
    <row r="289" spans="1:4" ht="20.25" customHeight="1" x14ac:dyDescent="0.3">
      <c r="A289" s="221"/>
      <c r="B289" s="221"/>
      <c r="C289" s="221"/>
      <c r="D289" s="212"/>
    </row>
    <row r="290" spans="1:4" ht="20.25" customHeight="1" x14ac:dyDescent="0.3">
      <c r="A290" s="221"/>
      <c r="B290" s="221"/>
      <c r="C290" s="221"/>
      <c r="D290" s="212"/>
    </row>
    <row r="291" spans="1:4" ht="20.25" customHeight="1" x14ac:dyDescent="0.3">
      <c r="A291" s="221"/>
      <c r="B291" s="221"/>
      <c r="C291" s="221"/>
      <c r="D291" s="212"/>
    </row>
    <row r="292" spans="1:4" ht="20.25" customHeight="1" x14ac:dyDescent="0.3">
      <c r="A292" s="221"/>
      <c r="B292" s="221"/>
      <c r="C292" s="221"/>
      <c r="D292" s="212"/>
    </row>
    <row r="293" spans="1:4" ht="20.25" customHeight="1" x14ac:dyDescent="0.3">
      <c r="A293" s="221"/>
      <c r="B293" s="221"/>
      <c r="C293" s="221"/>
      <c r="D293" s="212"/>
    </row>
    <row r="294" spans="1:4" ht="20.25" customHeight="1" x14ac:dyDescent="0.3">
      <c r="A294" s="221"/>
      <c r="B294" s="221"/>
      <c r="C294" s="221"/>
      <c r="D294" s="212"/>
    </row>
    <row r="295" spans="1:4" ht="20.25" customHeight="1" x14ac:dyDescent="0.3">
      <c r="A295" s="221"/>
      <c r="B295" s="221"/>
      <c r="C295" s="221"/>
      <c r="D295" s="212"/>
    </row>
    <row r="296" spans="1:4" ht="20.25" customHeight="1" x14ac:dyDescent="0.3">
      <c r="A296" s="221"/>
      <c r="B296" s="221"/>
      <c r="C296" s="221"/>
      <c r="D296" s="212"/>
    </row>
    <row r="297" spans="1:4" ht="20.25" customHeight="1" x14ac:dyDescent="0.3">
      <c r="A297" s="221"/>
      <c r="B297" s="221"/>
      <c r="C297" s="221"/>
      <c r="D297" s="212"/>
    </row>
    <row r="298" spans="1:4" ht="20.25" customHeight="1" x14ac:dyDescent="0.3">
      <c r="A298" s="221"/>
      <c r="B298" s="221"/>
      <c r="C298" s="221"/>
      <c r="D298" s="212"/>
    </row>
    <row r="299" spans="1:4" ht="20.25" customHeight="1" x14ac:dyDescent="0.3">
      <c r="A299" s="221"/>
      <c r="B299" s="221"/>
      <c r="C299" s="221"/>
      <c r="D299" s="212"/>
    </row>
    <row r="300" spans="1:4" ht="20.25" customHeight="1" x14ac:dyDescent="0.3">
      <c r="A300" s="221"/>
      <c r="B300" s="221"/>
      <c r="C300" s="221"/>
      <c r="D300" s="212"/>
    </row>
    <row r="301" spans="1:4" ht="20.25" customHeight="1" x14ac:dyDescent="0.3">
      <c r="A301" s="221"/>
      <c r="B301" s="221"/>
      <c r="C301" s="221"/>
      <c r="D301" s="212"/>
    </row>
    <row r="302" spans="1:4" ht="20.25" customHeight="1" x14ac:dyDescent="0.3">
      <c r="A302" s="221"/>
      <c r="B302" s="221"/>
      <c r="C302" s="221"/>
      <c r="D302" s="212"/>
    </row>
    <row r="303" spans="1:4" ht="20.25" customHeight="1" x14ac:dyDescent="0.3">
      <c r="A303" s="221"/>
      <c r="B303" s="221"/>
      <c r="C303" s="221"/>
      <c r="D303" s="212"/>
    </row>
    <row r="304" spans="1:4" ht="20.25" customHeight="1" x14ac:dyDescent="0.3">
      <c r="A304" s="221"/>
      <c r="B304" s="221"/>
      <c r="C304" s="221"/>
      <c r="D304" s="212"/>
    </row>
    <row r="305" spans="1:4" ht="20.25" customHeight="1" x14ac:dyDescent="0.3">
      <c r="A305" s="221"/>
      <c r="B305" s="221"/>
      <c r="C305" s="221"/>
      <c r="D305" s="212"/>
    </row>
    <row r="306" spans="1:4" ht="20.25" customHeight="1" x14ac:dyDescent="0.3">
      <c r="A306" s="221"/>
      <c r="B306" s="221"/>
      <c r="C306" s="221"/>
      <c r="D306" s="212"/>
    </row>
    <row r="307" spans="1:4" ht="20.25" customHeight="1" x14ac:dyDescent="0.3">
      <c r="A307" s="221"/>
      <c r="B307" s="221"/>
      <c r="C307" s="221"/>
      <c r="D307" s="212"/>
    </row>
    <row r="308" spans="1:4" ht="20.25" customHeight="1" x14ac:dyDescent="0.3">
      <c r="A308" s="221"/>
      <c r="B308" s="221"/>
      <c r="C308" s="221"/>
      <c r="D308" s="212"/>
    </row>
    <row r="309" spans="1:4" ht="20.25" customHeight="1" x14ac:dyDescent="0.3">
      <c r="A309" s="221"/>
      <c r="B309" s="221"/>
      <c r="C309" s="221"/>
      <c r="D309" s="212"/>
    </row>
    <row r="310" spans="1:4" ht="20.25" customHeight="1" x14ac:dyDescent="0.3">
      <c r="A310" s="221"/>
      <c r="B310" s="221"/>
      <c r="C310" s="221"/>
      <c r="D310" s="212"/>
    </row>
    <row r="311" spans="1:4" ht="20.25" customHeight="1" x14ac:dyDescent="0.3">
      <c r="A311" s="221"/>
      <c r="B311" s="221"/>
      <c r="C311" s="221"/>
      <c r="D311" s="212"/>
    </row>
    <row r="312" spans="1:4" ht="20.25" customHeight="1" x14ac:dyDescent="0.3">
      <c r="A312" s="221"/>
      <c r="B312" s="221"/>
      <c r="C312" s="221"/>
      <c r="D312" s="212"/>
    </row>
    <row r="313" spans="1:4" ht="20.25" customHeight="1" x14ac:dyDescent="0.3">
      <c r="A313" s="221"/>
      <c r="B313" s="221"/>
      <c r="C313" s="221"/>
      <c r="D313" s="212"/>
    </row>
    <row r="314" spans="1:4" ht="20.25" customHeight="1" x14ac:dyDescent="0.3">
      <c r="A314" s="221"/>
      <c r="B314" s="221"/>
      <c r="C314" s="221"/>
      <c r="D314" s="212"/>
    </row>
    <row r="315" spans="1:4" ht="20.25" customHeight="1" x14ac:dyDescent="0.3">
      <c r="A315" s="221"/>
      <c r="B315" s="221"/>
      <c r="C315" s="221"/>
      <c r="D315" s="212"/>
    </row>
    <row r="316" spans="1:4" ht="20.25" customHeight="1" x14ac:dyDescent="0.3">
      <c r="A316" s="221"/>
      <c r="B316" s="221"/>
      <c r="C316" s="221"/>
      <c r="D316" s="212"/>
    </row>
    <row r="317" spans="1:4" ht="20.25" customHeight="1" x14ac:dyDescent="0.3">
      <c r="A317" s="221"/>
      <c r="B317" s="221"/>
      <c r="C317" s="221"/>
      <c r="D317" s="212"/>
    </row>
    <row r="318" spans="1:4" ht="20.25" customHeight="1" x14ac:dyDescent="0.3">
      <c r="A318" s="221"/>
      <c r="B318" s="221"/>
      <c r="C318" s="221"/>
      <c r="D318" s="212"/>
    </row>
    <row r="319" spans="1:4" ht="20.25" customHeight="1" x14ac:dyDescent="0.3">
      <c r="A319" s="221"/>
      <c r="B319" s="221"/>
      <c r="C319" s="221"/>
      <c r="D319" s="212"/>
    </row>
    <row r="320" spans="1:4" ht="20.25" customHeight="1" x14ac:dyDescent="0.3">
      <c r="A320" s="221"/>
      <c r="B320" s="221"/>
      <c r="C320" s="221"/>
      <c r="D320" s="212"/>
    </row>
    <row r="321" spans="1:4" ht="20.25" customHeight="1" x14ac:dyDescent="0.3">
      <c r="A321" s="221"/>
      <c r="B321" s="221"/>
      <c r="C321" s="221"/>
      <c r="D321" s="212"/>
    </row>
    <row r="322" spans="1:4" ht="20.25" customHeight="1" x14ac:dyDescent="0.3">
      <c r="A322" s="221"/>
      <c r="B322" s="221"/>
      <c r="C322" s="221"/>
      <c r="D322" s="212"/>
    </row>
    <row r="323" spans="1:4" ht="20.25" customHeight="1" x14ac:dyDescent="0.3">
      <c r="A323" s="221"/>
      <c r="B323" s="221"/>
      <c r="C323" s="221"/>
      <c r="D323" s="212"/>
    </row>
    <row r="324" spans="1:4" ht="20.25" customHeight="1" x14ac:dyDescent="0.3">
      <c r="A324" s="221"/>
      <c r="B324" s="221"/>
      <c r="C324" s="221"/>
      <c r="D324" s="212"/>
    </row>
    <row r="325" spans="1:4" ht="20.25" customHeight="1" x14ac:dyDescent="0.3">
      <c r="A325" s="221"/>
      <c r="B325" s="221"/>
      <c r="C325" s="221"/>
      <c r="D325" s="212"/>
    </row>
    <row r="326" spans="1:4" ht="20.25" customHeight="1" x14ac:dyDescent="0.3">
      <c r="A326" s="221"/>
      <c r="B326" s="221"/>
      <c r="C326" s="221"/>
      <c r="D326" s="212"/>
    </row>
    <row r="327" spans="1:4" ht="20.25" customHeight="1" x14ac:dyDescent="0.3">
      <c r="A327" s="221"/>
      <c r="B327" s="221"/>
      <c r="C327" s="221"/>
      <c r="D327" s="212"/>
    </row>
    <row r="328" spans="1:4" ht="20.25" customHeight="1" x14ac:dyDescent="0.3">
      <c r="A328" s="221"/>
      <c r="B328" s="221"/>
      <c r="C328" s="221"/>
      <c r="D328" s="212"/>
    </row>
    <row r="329" spans="1:4" ht="20.25" customHeight="1" x14ac:dyDescent="0.3">
      <c r="A329" s="221"/>
      <c r="B329" s="221"/>
      <c r="C329" s="221"/>
      <c r="D329" s="212"/>
    </row>
    <row r="330" spans="1:4" ht="20.25" customHeight="1" x14ac:dyDescent="0.3">
      <c r="A330" s="221"/>
      <c r="B330" s="221"/>
      <c r="C330" s="221"/>
      <c r="D330" s="212"/>
    </row>
    <row r="331" spans="1:4" ht="20.25" customHeight="1" x14ac:dyDescent="0.3">
      <c r="A331" s="221"/>
      <c r="B331" s="221"/>
      <c r="C331" s="221"/>
      <c r="D331" s="212"/>
    </row>
    <row r="332" spans="1:4" ht="20.25" customHeight="1" x14ac:dyDescent="0.3">
      <c r="A332" s="221"/>
      <c r="B332" s="221"/>
      <c r="C332" s="221"/>
      <c r="D332" s="212"/>
    </row>
    <row r="333" spans="1:4" ht="20.25" customHeight="1" x14ac:dyDescent="0.3">
      <c r="A333" s="221"/>
      <c r="B333" s="221"/>
      <c r="C333" s="221"/>
      <c r="D333" s="212"/>
    </row>
    <row r="334" spans="1:4" ht="20.25" customHeight="1" x14ac:dyDescent="0.3">
      <c r="A334" s="221"/>
      <c r="B334" s="221"/>
      <c r="C334" s="221"/>
      <c r="D334" s="212"/>
    </row>
    <row r="335" spans="1:4" ht="20.25" customHeight="1" x14ac:dyDescent="0.3">
      <c r="A335" s="221"/>
      <c r="B335" s="221"/>
      <c r="C335" s="221"/>
      <c r="D335" s="212"/>
    </row>
    <row r="336" spans="1:4" ht="20.25" customHeight="1" x14ac:dyDescent="0.3">
      <c r="A336" s="221"/>
      <c r="B336" s="221"/>
      <c r="C336" s="221"/>
      <c r="D336" s="212"/>
    </row>
    <row r="337" spans="1:4" ht="20.25" customHeight="1" x14ac:dyDescent="0.3">
      <c r="A337" s="221"/>
      <c r="B337" s="221"/>
      <c r="C337" s="221"/>
      <c r="D337" s="212"/>
    </row>
    <row r="338" spans="1:4" ht="20.25" customHeight="1" x14ac:dyDescent="0.3">
      <c r="A338" s="221"/>
      <c r="B338" s="221"/>
      <c r="C338" s="221"/>
      <c r="D338" s="212"/>
    </row>
    <row r="339" spans="1:4" ht="20.25" customHeight="1" x14ac:dyDescent="0.3">
      <c r="A339" s="221"/>
      <c r="B339" s="221"/>
      <c r="C339" s="221"/>
      <c r="D339" s="212"/>
    </row>
    <row r="340" spans="1:4" ht="20.25" customHeight="1" x14ac:dyDescent="0.3">
      <c r="A340" s="221"/>
      <c r="B340" s="221"/>
      <c r="C340" s="221"/>
      <c r="D340" s="212"/>
    </row>
    <row r="341" spans="1:4" ht="20.25" customHeight="1" x14ac:dyDescent="0.3">
      <c r="A341" s="221"/>
      <c r="B341" s="221"/>
      <c r="C341" s="221"/>
      <c r="D341" s="212"/>
    </row>
    <row r="342" spans="1:4" ht="20.25" customHeight="1" x14ac:dyDescent="0.3">
      <c r="A342" s="221"/>
      <c r="B342" s="221"/>
      <c r="C342" s="221"/>
      <c r="D342" s="212"/>
    </row>
    <row r="343" spans="1:4" ht="20.25" customHeight="1" x14ac:dyDescent="0.3">
      <c r="A343" s="221"/>
      <c r="B343" s="221"/>
      <c r="C343" s="221"/>
      <c r="D343" s="212"/>
    </row>
    <row r="344" spans="1:4" ht="20.25" customHeight="1" x14ac:dyDescent="0.3">
      <c r="A344" s="221"/>
      <c r="B344" s="221"/>
      <c r="C344" s="221"/>
      <c r="D344" s="212"/>
    </row>
    <row r="345" spans="1:4" ht="20.25" customHeight="1" x14ac:dyDescent="0.3">
      <c r="A345" s="221"/>
      <c r="B345" s="221"/>
      <c r="C345" s="221"/>
      <c r="D345" s="212"/>
    </row>
    <row r="346" spans="1:4" ht="20.25" customHeight="1" x14ac:dyDescent="0.3">
      <c r="A346" s="221"/>
      <c r="B346" s="221"/>
      <c r="C346" s="221"/>
      <c r="D346" s="212"/>
    </row>
    <row r="347" spans="1:4" ht="20.25" customHeight="1" x14ac:dyDescent="0.3">
      <c r="A347" s="221"/>
      <c r="B347" s="221"/>
      <c r="C347" s="221"/>
      <c r="D347" s="212"/>
    </row>
    <row r="348" spans="1:4" ht="20.25" customHeight="1" x14ac:dyDescent="0.3">
      <c r="A348" s="221"/>
      <c r="B348" s="221"/>
      <c r="C348" s="221"/>
      <c r="D348" s="212"/>
    </row>
    <row r="349" spans="1:4" ht="20.25" customHeight="1" x14ac:dyDescent="0.3">
      <c r="A349" s="221"/>
      <c r="B349" s="221"/>
      <c r="C349" s="221"/>
      <c r="D349" s="212"/>
    </row>
    <row r="350" spans="1:4" ht="20.25" customHeight="1" x14ac:dyDescent="0.3">
      <c r="A350" s="221"/>
      <c r="B350" s="221"/>
      <c r="C350" s="221"/>
      <c r="D350" s="212"/>
    </row>
    <row r="351" spans="1:4" ht="20.25" customHeight="1" x14ac:dyDescent="0.3">
      <c r="A351" s="221"/>
      <c r="B351" s="221"/>
      <c r="C351" s="221"/>
      <c r="D351" s="212"/>
    </row>
    <row r="352" spans="1:4" ht="20.25" customHeight="1" x14ac:dyDescent="0.3">
      <c r="A352" s="221"/>
      <c r="B352" s="221"/>
      <c r="C352" s="221"/>
      <c r="D352" s="212"/>
    </row>
    <row r="353" spans="1:4" ht="20.25" customHeight="1" x14ac:dyDescent="0.3">
      <c r="A353" s="221"/>
      <c r="B353" s="221"/>
      <c r="C353" s="221"/>
      <c r="D353" s="212"/>
    </row>
    <row r="354" spans="1:4" ht="20.25" customHeight="1" x14ac:dyDescent="0.3">
      <c r="A354" s="221"/>
      <c r="B354" s="221"/>
      <c r="C354" s="221"/>
      <c r="D354" s="212"/>
    </row>
    <row r="355" spans="1:4" ht="20.25" customHeight="1" x14ac:dyDescent="0.3">
      <c r="A355" s="221"/>
      <c r="B355" s="221"/>
      <c r="C355" s="221"/>
      <c r="D355" s="212"/>
    </row>
    <row r="356" spans="1:4" ht="20.25" customHeight="1" x14ac:dyDescent="0.3">
      <c r="A356" s="221"/>
      <c r="B356" s="221"/>
      <c r="C356" s="221"/>
      <c r="D356" s="212"/>
    </row>
    <row r="357" spans="1:4" ht="20.25" customHeight="1" x14ac:dyDescent="0.3">
      <c r="A357" s="221"/>
      <c r="B357" s="221"/>
      <c r="C357" s="221"/>
      <c r="D357" s="212"/>
    </row>
    <row r="358" spans="1:4" ht="20.25" customHeight="1" x14ac:dyDescent="0.3">
      <c r="A358" s="221"/>
      <c r="B358" s="221"/>
      <c r="C358" s="221"/>
      <c r="D358" s="212"/>
    </row>
    <row r="359" spans="1:4" ht="20.25" customHeight="1" x14ac:dyDescent="0.3">
      <c r="A359" s="221"/>
      <c r="B359" s="221"/>
      <c r="C359" s="221"/>
      <c r="D359" s="212"/>
    </row>
    <row r="360" spans="1:4" ht="20.25" customHeight="1" x14ac:dyDescent="0.3">
      <c r="A360" s="221"/>
      <c r="B360" s="221"/>
      <c r="C360" s="221"/>
      <c r="D360" s="212"/>
    </row>
    <row r="361" spans="1:4" ht="20.25" customHeight="1" x14ac:dyDescent="0.3">
      <c r="A361" s="221"/>
      <c r="B361" s="221"/>
      <c r="C361" s="221"/>
      <c r="D361" s="212"/>
    </row>
    <row r="362" spans="1:4" ht="20.25" customHeight="1" x14ac:dyDescent="0.3">
      <c r="A362" s="221"/>
      <c r="B362" s="221"/>
      <c r="C362" s="221"/>
      <c r="D362" s="212"/>
    </row>
    <row r="363" spans="1:4" ht="20.25" customHeight="1" x14ac:dyDescent="0.3">
      <c r="A363" s="221"/>
      <c r="B363" s="221"/>
      <c r="C363" s="221"/>
      <c r="D363" s="212"/>
    </row>
    <row r="364" spans="1:4" ht="20.25" customHeight="1" x14ac:dyDescent="0.3">
      <c r="A364" s="221"/>
      <c r="B364" s="221"/>
      <c r="C364" s="221"/>
      <c r="D364" s="212"/>
    </row>
    <row r="365" spans="1:4" ht="20.25" customHeight="1" x14ac:dyDescent="0.3">
      <c r="A365" s="221"/>
      <c r="B365" s="221"/>
      <c r="C365" s="221"/>
      <c r="D365" s="212"/>
    </row>
    <row r="366" spans="1:4" ht="20.25" customHeight="1" x14ac:dyDescent="0.3">
      <c r="A366" s="221"/>
      <c r="B366" s="221"/>
      <c r="C366" s="221"/>
      <c r="D366" s="212"/>
    </row>
    <row r="367" spans="1:4" ht="20.25" customHeight="1" x14ac:dyDescent="0.3">
      <c r="A367" s="221"/>
      <c r="B367" s="221"/>
      <c r="C367" s="221"/>
      <c r="D367" s="212"/>
    </row>
    <row r="368" spans="1:4" ht="20.25" customHeight="1" x14ac:dyDescent="0.3">
      <c r="A368" s="221"/>
      <c r="B368" s="221"/>
      <c r="C368" s="221"/>
      <c r="D368" s="212"/>
    </row>
    <row r="369" spans="1:4" ht="20.25" customHeight="1" x14ac:dyDescent="0.3">
      <c r="A369" s="221"/>
      <c r="B369" s="221"/>
      <c r="C369" s="221"/>
      <c r="D369" s="212"/>
    </row>
    <row r="370" spans="1:4" ht="20.25" customHeight="1" x14ac:dyDescent="0.3">
      <c r="A370" s="221"/>
      <c r="B370" s="221"/>
      <c r="C370" s="221"/>
      <c r="D370" s="212"/>
    </row>
    <row r="371" spans="1:4" ht="20.25" customHeight="1" x14ac:dyDescent="0.3">
      <c r="A371" s="221"/>
      <c r="B371" s="221"/>
      <c r="C371" s="221"/>
      <c r="D371" s="212"/>
    </row>
    <row r="372" spans="1:4" ht="20.25" customHeight="1" x14ac:dyDescent="0.3">
      <c r="A372" s="221"/>
      <c r="B372" s="221"/>
      <c r="C372" s="221"/>
      <c r="D372" s="212"/>
    </row>
    <row r="373" spans="1:4" ht="20.25" customHeight="1" x14ac:dyDescent="0.3">
      <c r="A373" s="221"/>
      <c r="B373" s="221"/>
      <c r="C373" s="221"/>
      <c r="D373" s="212"/>
    </row>
    <row r="374" spans="1:4" ht="20.25" customHeight="1" x14ac:dyDescent="0.3">
      <c r="A374" s="221"/>
      <c r="B374" s="221"/>
      <c r="C374" s="221"/>
      <c r="D374" s="212"/>
    </row>
    <row r="375" spans="1:4" ht="20.25" customHeight="1" x14ac:dyDescent="0.3">
      <c r="A375" s="221"/>
      <c r="B375" s="221"/>
      <c r="C375" s="221"/>
      <c r="D375" s="212"/>
    </row>
    <row r="376" spans="1:4" ht="20.25" customHeight="1" x14ac:dyDescent="0.3">
      <c r="A376" s="221"/>
      <c r="B376" s="221"/>
      <c r="C376" s="221"/>
      <c r="D376" s="212"/>
    </row>
    <row r="377" spans="1:4" ht="20.25" customHeight="1" x14ac:dyDescent="0.3">
      <c r="A377" s="221"/>
      <c r="B377" s="221"/>
      <c r="C377" s="221"/>
      <c r="D377" s="212"/>
    </row>
    <row r="378" spans="1:4" ht="20.25" customHeight="1" x14ac:dyDescent="0.3">
      <c r="A378" s="221"/>
      <c r="B378" s="221"/>
      <c r="C378" s="221"/>
      <c r="D378" s="212"/>
    </row>
    <row r="379" spans="1:4" ht="20.25" customHeight="1" x14ac:dyDescent="0.3">
      <c r="A379" s="221"/>
      <c r="B379" s="221"/>
      <c r="C379" s="221"/>
      <c r="D379" s="212"/>
    </row>
    <row r="380" spans="1:4" ht="20.25" customHeight="1" x14ac:dyDescent="0.3">
      <c r="A380" s="221"/>
      <c r="B380" s="221"/>
      <c r="C380" s="221"/>
      <c r="D380" s="212"/>
    </row>
    <row r="381" spans="1:4" ht="20.25" customHeight="1" x14ac:dyDescent="0.3">
      <c r="A381" s="221"/>
      <c r="B381" s="221"/>
      <c r="C381" s="221"/>
      <c r="D381" s="212"/>
    </row>
    <row r="382" spans="1:4" ht="20.25" customHeight="1" x14ac:dyDescent="0.3">
      <c r="A382" s="221"/>
      <c r="B382" s="221"/>
      <c r="C382" s="221"/>
      <c r="D382" s="212"/>
    </row>
    <row r="383" spans="1:4" ht="20.25" customHeight="1" x14ac:dyDescent="0.3">
      <c r="A383" s="221"/>
      <c r="B383" s="221"/>
      <c r="C383" s="221"/>
      <c r="D383" s="212"/>
    </row>
    <row r="384" spans="1:4" ht="20.25" customHeight="1" x14ac:dyDescent="0.3">
      <c r="A384" s="221"/>
      <c r="B384" s="221"/>
      <c r="C384" s="221"/>
      <c r="D384" s="212"/>
    </row>
    <row r="385" spans="1:4" ht="20.25" customHeight="1" x14ac:dyDescent="0.3">
      <c r="A385" s="221"/>
      <c r="B385" s="221"/>
      <c r="C385" s="221"/>
      <c r="D385" s="212"/>
    </row>
    <row r="386" spans="1:4" ht="20.25" customHeight="1" x14ac:dyDescent="0.3">
      <c r="A386" s="221"/>
      <c r="B386" s="221"/>
      <c r="C386" s="221"/>
      <c r="D386" s="212"/>
    </row>
    <row r="387" spans="1:4" ht="20.25" customHeight="1" x14ac:dyDescent="0.3">
      <c r="A387" s="221"/>
      <c r="B387" s="221"/>
      <c r="C387" s="221"/>
      <c r="D387" s="212"/>
    </row>
    <row r="388" spans="1:4" ht="20.25" customHeight="1" x14ac:dyDescent="0.3">
      <c r="A388" s="221"/>
      <c r="B388" s="221"/>
      <c r="C388" s="221"/>
      <c r="D388" s="212"/>
    </row>
    <row r="389" spans="1:4" ht="20.25" customHeight="1" x14ac:dyDescent="0.3">
      <c r="A389" s="221"/>
      <c r="B389" s="221"/>
      <c r="C389" s="221"/>
      <c r="D389" s="212"/>
    </row>
    <row r="390" spans="1:4" ht="20.25" customHeight="1" x14ac:dyDescent="0.3">
      <c r="A390" s="221"/>
      <c r="B390" s="221"/>
      <c r="C390" s="221"/>
      <c r="D390" s="212"/>
    </row>
    <row r="391" spans="1:4" ht="20.25" customHeight="1" x14ac:dyDescent="0.3">
      <c r="A391" s="221"/>
      <c r="B391" s="221"/>
      <c r="C391" s="221"/>
      <c r="D391" s="212"/>
    </row>
    <row r="392" spans="1:4" ht="20.25" customHeight="1" x14ac:dyDescent="0.3">
      <c r="A392" s="221"/>
      <c r="B392" s="221"/>
      <c r="C392" s="221"/>
      <c r="D392" s="212"/>
    </row>
    <row r="393" spans="1:4" ht="20.25" customHeight="1" x14ac:dyDescent="0.3">
      <c r="A393" s="221"/>
      <c r="B393" s="221"/>
      <c r="C393" s="221"/>
      <c r="D393" s="212"/>
    </row>
    <row r="394" spans="1:4" ht="20.25" customHeight="1" x14ac:dyDescent="0.3">
      <c r="A394" s="221"/>
      <c r="B394" s="221"/>
      <c r="C394" s="221"/>
      <c r="D394" s="212"/>
    </row>
    <row r="395" spans="1:4" ht="20.25" customHeight="1" x14ac:dyDescent="0.3">
      <c r="A395" s="221"/>
      <c r="B395" s="221"/>
      <c r="C395" s="221"/>
      <c r="D395" s="212"/>
    </row>
    <row r="396" spans="1:4" ht="20.25" customHeight="1" x14ac:dyDescent="0.3">
      <c r="A396" s="221"/>
      <c r="B396" s="221"/>
      <c r="C396" s="221"/>
      <c r="D396" s="212"/>
    </row>
    <row r="397" spans="1:4" ht="20.25" customHeight="1" x14ac:dyDescent="0.3">
      <c r="A397" s="221"/>
      <c r="B397" s="221"/>
      <c r="C397" s="221"/>
      <c r="D397" s="212"/>
    </row>
    <row r="398" spans="1:4" ht="20.25" customHeight="1" x14ac:dyDescent="0.3">
      <c r="A398" s="221"/>
      <c r="B398" s="221"/>
      <c r="C398" s="221"/>
      <c r="D398" s="212"/>
    </row>
    <row r="399" spans="1:4" ht="20.25" customHeight="1" x14ac:dyDescent="0.3">
      <c r="A399" s="221"/>
      <c r="B399" s="221"/>
      <c r="C399" s="221"/>
      <c r="D399" s="212"/>
    </row>
    <row r="400" spans="1:4" ht="20.25" customHeight="1" x14ac:dyDescent="0.3">
      <c r="A400" s="221"/>
      <c r="B400" s="221"/>
      <c r="C400" s="221"/>
      <c r="D400" s="212"/>
    </row>
    <row r="401" spans="1:4" ht="20.25" customHeight="1" x14ac:dyDescent="0.3">
      <c r="A401" s="221"/>
      <c r="B401" s="221"/>
      <c r="C401" s="221"/>
      <c r="D401" s="212"/>
    </row>
    <row r="402" spans="1:4" ht="20.25" customHeight="1" x14ac:dyDescent="0.3">
      <c r="A402" s="221"/>
      <c r="B402" s="221"/>
      <c r="C402" s="221"/>
      <c r="D402" s="212"/>
    </row>
    <row r="403" spans="1:4" ht="20.25" customHeight="1" x14ac:dyDescent="0.3">
      <c r="A403" s="221"/>
      <c r="B403" s="221"/>
      <c r="C403" s="221"/>
      <c r="D403" s="212"/>
    </row>
    <row r="404" spans="1:4" ht="20.25" customHeight="1" x14ac:dyDescent="0.3">
      <c r="A404" s="221"/>
      <c r="B404" s="221"/>
      <c r="C404" s="221"/>
      <c r="D404" s="212"/>
    </row>
    <row r="405" spans="1:4" ht="20.25" customHeight="1" x14ac:dyDescent="0.3">
      <c r="A405" s="221"/>
      <c r="B405" s="221"/>
      <c r="C405" s="221"/>
      <c r="D405" s="212"/>
    </row>
    <row r="406" spans="1:4" ht="20.25" customHeight="1" x14ac:dyDescent="0.3">
      <c r="A406" s="221"/>
      <c r="B406" s="221"/>
      <c r="C406" s="221"/>
      <c r="D406" s="212"/>
    </row>
    <row r="407" spans="1:4" ht="20.25" customHeight="1" x14ac:dyDescent="0.3">
      <c r="A407" s="221"/>
      <c r="B407" s="221"/>
      <c r="C407" s="221"/>
      <c r="D407" s="212"/>
    </row>
    <row r="408" spans="1:4" ht="20.25" customHeight="1" x14ac:dyDescent="0.3">
      <c r="A408" s="221"/>
      <c r="B408" s="221"/>
      <c r="C408" s="221"/>
      <c r="D408" s="212"/>
    </row>
    <row r="409" spans="1:4" ht="20.25" customHeight="1" x14ac:dyDescent="0.3">
      <c r="A409" s="221"/>
      <c r="B409" s="221"/>
      <c r="C409" s="221"/>
      <c r="D409" s="212"/>
    </row>
    <row r="410" spans="1:4" ht="20.25" customHeight="1" x14ac:dyDescent="0.3">
      <c r="A410" s="221"/>
      <c r="B410" s="221"/>
      <c r="C410" s="221"/>
      <c r="D410" s="212"/>
    </row>
    <row r="411" spans="1:4" ht="20.25" customHeight="1" x14ac:dyDescent="0.3">
      <c r="A411" s="221"/>
      <c r="B411" s="221"/>
      <c r="C411" s="221"/>
      <c r="D411" s="212"/>
    </row>
    <row r="412" spans="1:4" ht="20.25" customHeight="1" x14ac:dyDescent="0.3">
      <c r="A412" s="221"/>
      <c r="B412" s="221"/>
      <c r="C412" s="221"/>
      <c r="D412" s="212"/>
    </row>
    <row r="413" spans="1:4" ht="20.25" customHeight="1" x14ac:dyDescent="0.3">
      <c r="A413" s="221"/>
      <c r="B413" s="221"/>
      <c r="C413" s="221"/>
      <c r="D413" s="212"/>
    </row>
    <row r="414" spans="1:4" ht="20.25" customHeight="1" x14ac:dyDescent="0.3">
      <c r="A414" s="221"/>
      <c r="B414" s="221"/>
      <c r="C414" s="221"/>
      <c r="D414" s="212"/>
    </row>
    <row r="415" spans="1:4" ht="20.25" customHeight="1" x14ac:dyDescent="0.3">
      <c r="A415" s="221"/>
      <c r="B415" s="221"/>
      <c r="C415" s="221"/>
      <c r="D415" s="212"/>
    </row>
    <row r="416" spans="1:4" ht="20.25" customHeight="1" x14ac:dyDescent="0.3">
      <c r="A416" s="221"/>
      <c r="B416" s="221"/>
      <c r="C416" s="221"/>
      <c r="D416" s="212"/>
    </row>
    <row r="417" spans="1:4" ht="20.25" customHeight="1" x14ac:dyDescent="0.3">
      <c r="A417" s="221"/>
      <c r="B417" s="221"/>
      <c r="C417" s="221"/>
      <c r="D417" s="212"/>
    </row>
    <row r="418" spans="1:4" ht="20.25" customHeight="1" x14ac:dyDescent="0.3">
      <c r="A418" s="221"/>
      <c r="B418" s="221"/>
      <c r="C418" s="221"/>
      <c r="D418" s="212"/>
    </row>
    <row r="419" spans="1:4" ht="20.25" customHeight="1" x14ac:dyDescent="0.3">
      <c r="A419" s="221"/>
      <c r="B419" s="221"/>
      <c r="C419" s="221"/>
      <c r="D419" s="212"/>
    </row>
    <row r="420" spans="1:4" ht="20.25" customHeight="1" x14ac:dyDescent="0.3">
      <c r="A420" s="221"/>
      <c r="B420" s="221"/>
      <c r="C420" s="221"/>
      <c r="D420" s="212"/>
    </row>
    <row r="421" spans="1:4" ht="20.25" customHeight="1" x14ac:dyDescent="0.3">
      <c r="A421" s="221"/>
      <c r="B421" s="221"/>
      <c r="C421" s="221"/>
      <c r="D421" s="212"/>
    </row>
    <row r="422" spans="1:4" ht="20.25" customHeight="1" x14ac:dyDescent="0.3">
      <c r="A422" s="221"/>
      <c r="B422" s="221"/>
      <c r="C422" s="221"/>
      <c r="D422" s="212"/>
    </row>
    <row r="423" spans="1:4" ht="20.25" customHeight="1" x14ac:dyDescent="0.3">
      <c r="A423" s="221"/>
      <c r="B423" s="221"/>
      <c r="C423" s="221"/>
      <c r="D423" s="212"/>
    </row>
    <row r="424" spans="1:4" ht="20.25" customHeight="1" x14ac:dyDescent="0.3">
      <c r="A424" s="221"/>
      <c r="B424" s="221"/>
      <c r="C424" s="221"/>
      <c r="D424" s="212"/>
    </row>
    <row r="425" spans="1:4" ht="20.25" customHeight="1" x14ac:dyDescent="0.3">
      <c r="A425" s="221"/>
      <c r="B425" s="221"/>
      <c r="C425" s="221"/>
      <c r="D425" s="212"/>
    </row>
    <row r="426" spans="1:4" ht="20.25" customHeight="1" x14ac:dyDescent="0.3">
      <c r="A426" s="221"/>
      <c r="B426" s="221"/>
      <c r="C426" s="221"/>
      <c r="D426" s="212"/>
    </row>
    <row r="427" spans="1:4" ht="20.25" customHeight="1" x14ac:dyDescent="0.3">
      <c r="A427" s="221"/>
      <c r="B427" s="221"/>
      <c r="C427" s="221"/>
      <c r="D427" s="212"/>
    </row>
    <row r="428" spans="1:4" ht="20.25" customHeight="1" x14ac:dyDescent="0.3">
      <c r="A428" s="221"/>
      <c r="B428" s="221"/>
      <c r="C428" s="221"/>
      <c r="D428" s="212"/>
    </row>
    <row r="429" spans="1:4" ht="20.25" customHeight="1" x14ac:dyDescent="0.3">
      <c r="A429" s="221"/>
      <c r="B429" s="221"/>
      <c r="C429" s="221"/>
      <c r="D429" s="212"/>
    </row>
    <row r="430" spans="1:4" ht="20.25" customHeight="1" x14ac:dyDescent="0.3">
      <c r="A430" s="221"/>
      <c r="B430" s="221"/>
      <c r="C430" s="221"/>
      <c r="D430" s="212"/>
    </row>
    <row r="431" spans="1:4" ht="20.25" customHeight="1" x14ac:dyDescent="0.3">
      <c r="A431" s="221"/>
      <c r="B431" s="221"/>
      <c r="C431" s="221"/>
      <c r="D431" s="212"/>
    </row>
    <row r="432" spans="1:4" ht="20.25" customHeight="1" x14ac:dyDescent="0.3">
      <c r="A432" s="221"/>
      <c r="B432" s="221"/>
      <c r="C432" s="221"/>
      <c r="D432" s="212"/>
    </row>
    <row r="433" spans="1:4" ht="20.25" customHeight="1" x14ac:dyDescent="0.3">
      <c r="A433" s="221"/>
      <c r="B433" s="221"/>
      <c r="C433" s="221"/>
      <c r="D433" s="212"/>
    </row>
    <row r="434" spans="1:4" ht="20.25" customHeight="1" x14ac:dyDescent="0.3">
      <c r="A434" s="221"/>
      <c r="B434" s="221"/>
      <c r="C434" s="221"/>
      <c r="D434" s="212"/>
    </row>
    <row r="435" spans="1:4" ht="20.25" customHeight="1" x14ac:dyDescent="0.3">
      <c r="A435" s="221"/>
      <c r="B435" s="221"/>
      <c r="C435" s="221"/>
      <c r="D435" s="212"/>
    </row>
    <row r="436" spans="1:4" ht="20.25" customHeight="1" x14ac:dyDescent="0.3">
      <c r="A436" s="221"/>
      <c r="B436" s="221"/>
      <c r="C436" s="221"/>
      <c r="D436" s="212"/>
    </row>
    <row r="437" spans="1:4" ht="20.25" customHeight="1" x14ac:dyDescent="0.3">
      <c r="A437" s="221"/>
      <c r="B437" s="221"/>
      <c r="C437" s="221"/>
      <c r="D437" s="212"/>
    </row>
    <row r="438" spans="1:4" ht="20.25" customHeight="1" x14ac:dyDescent="0.3">
      <c r="A438" s="221"/>
      <c r="B438" s="221"/>
      <c r="C438" s="221"/>
      <c r="D438" s="212"/>
    </row>
    <row r="439" spans="1:4" ht="20.25" customHeight="1" x14ac:dyDescent="0.3">
      <c r="A439" s="221"/>
      <c r="B439" s="221"/>
      <c r="C439" s="221"/>
      <c r="D439" s="212"/>
    </row>
    <row r="440" spans="1:4" ht="20.25" customHeight="1" x14ac:dyDescent="0.3">
      <c r="A440" s="221"/>
      <c r="B440" s="221"/>
      <c r="C440" s="221"/>
      <c r="D440" s="212"/>
    </row>
    <row r="441" spans="1:4" ht="20.25" customHeight="1" x14ac:dyDescent="0.3">
      <c r="A441" s="221"/>
      <c r="B441" s="221"/>
      <c r="C441" s="221"/>
      <c r="D441" s="212"/>
    </row>
    <row r="442" spans="1:4" ht="20.25" customHeight="1" x14ac:dyDescent="0.3">
      <c r="A442" s="221"/>
      <c r="B442" s="221"/>
      <c r="C442" s="221"/>
      <c r="D442" s="212"/>
    </row>
    <row r="443" spans="1:4" ht="20.25" customHeight="1" x14ac:dyDescent="0.3">
      <c r="A443" s="221"/>
      <c r="B443" s="221"/>
      <c r="C443" s="221"/>
      <c r="D443" s="212"/>
    </row>
    <row r="444" spans="1:4" ht="20.25" customHeight="1" x14ac:dyDescent="0.3">
      <c r="A444" s="221"/>
      <c r="B444" s="221"/>
      <c r="C444" s="221"/>
      <c r="D444" s="212"/>
    </row>
    <row r="445" spans="1:4" ht="20.25" customHeight="1" x14ac:dyDescent="0.3">
      <c r="A445" s="221"/>
      <c r="B445" s="221"/>
      <c r="C445" s="221"/>
      <c r="D445" s="212"/>
    </row>
    <row r="446" spans="1:4" ht="20.25" customHeight="1" x14ac:dyDescent="0.3">
      <c r="A446" s="221"/>
      <c r="B446" s="221"/>
      <c r="C446" s="221"/>
      <c r="D446" s="212"/>
    </row>
    <row r="447" spans="1:4" ht="20.25" customHeight="1" x14ac:dyDescent="0.3">
      <c r="A447" s="221"/>
      <c r="B447" s="221"/>
      <c r="C447" s="221"/>
      <c r="D447" s="212"/>
    </row>
    <row r="448" spans="1:4" ht="20.25" customHeight="1" x14ac:dyDescent="0.3">
      <c r="A448" s="221"/>
      <c r="B448" s="221"/>
      <c r="C448" s="221"/>
      <c r="D448" s="212"/>
    </row>
    <row r="449" spans="1:4" ht="20.25" customHeight="1" x14ac:dyDescent="0.3">
      <c r="A449" s="221"/>
      <c r="B449" s="221"/>
      <c r="C449" s="221"/>
      <c r="D449" s="212"/>
    </row>
    <row r="450" spans="1:4" ht="20.25" customHeight="1" x14ac:dyDescent="0.3">
      <c r="A450" s="221"/>
      <c r="B450" s="221"/>
      <c r="C450" s="221"/>
      <c r="D450" s="212"/>
    </row>
    <row r="451" spans="1:4" ht="20.25" customHeight="1" x14ac:dyDescent="0.3">
      <c r="A451" s="221"/>
      <c r="B451" s="221"/>
      <c r="C451" s="221"/>
      <c r="D451" s="212"/>
    </row>
    <row r="452" spans="1:4" ht="20.25" customHeight="1" x14ac:dyDescent="0.3">
      <c r="A452" s="221"/>
      <c r="B452" s="221"/>
      <c r="C452" s="221"/>
      <c r="D452" s="212"/>
    </row>
    <row r="453" spans="1:4" ht="20.25" customHeight="1" x14ac:dyDescent="0.3">
      <c r="A453" s="221"/>
      <c r="B453" s="221"/>
      <c r="C453" s="221"/>
      <c r="D453" s="212"/>
    </row>
    <row r="454" spans="1:4" ht="20.25" customHeight="1" x14ac:dyDescent="0.3">
      <c r="A454" s="221"/>
      <c r="B454" s="221"/>
      <c r="C454" s="221"/>
      <c r="D454" s="212"/>
    </row>
    <row r="455" spans="1:4" ht="20.25" customHeight="1" x14ac:dyDescent="0.3">
      <c r="A455" s="221"/>
      <c r="B455" s="221"/>
      <c r="C455" s="221"/>
      <c r="D455" s="212"/>
    </row>
    <row r="456" spans="1:4" ht="20.25" customHeight="1" x14ac:dyDescent="0.3">
      <c r="A456" s="221"/>
      <c r="B456" s="221"/>
      <c r="C456" s="221"/>
      <c r="D456" s="212"/>
    </row>
    <row r="457" spans="1:4" ht="20.25" customHeight="1" x14ac:dyDescent="0.3">
      <c r="A457" s="221"/>
      <c r="B457" s="221"/>
      <c r="C457" s="221"/>
      <c r="D457" s="212"/>
    </row>
    <row r="458" spans="1:4" ht="20.25" customHeight="1" x14ac:dyDescent="0.3">
      <c r="A458" s="221"/>
      <c r="B458" s="221"/>
      <c r="C458" s="221"/>
      <c r="D458" s="212"/>
    </row>
    <row r="459" spans="1:4" ht="20.25" customHeight="1" x14ac:dyDescent="0.3">
      <c r="A459" s="221"/>
      <c r="B459" s="221"/>
      <c r="C459" s="221"/>
      <c r="D459" s="212"/>
    </row>
    <row r="460" spans="1:4" ht="20.25" customHeight="1" x14ac:dyDescent="0.3">
      <c r="A460" s="221"/>
      <c r="B460" s="221"/>
      <c r="C460" s="221"/>
      <c r="D460" s="212"/>
    </row>
    <row r="461" spans="1:4" ht="20.25" customHeight="1" x14ac:dyDescent="0.3">
      <c r="A461" s="221"/>
      <c r="B461" s="221"/>
      <c r="C461" s="221"/>
      <c r="D461" s="212"/>
    </row>
    <row r="462" spans="1:4" ht="20.25" customHeight="1" x14ac:dyDescent="0.3">
      <c r="A462" s="221"/>
      <c r="B462" s="221"/>
      <c r="C462" s="221"/>
      <c r="D462" s="212"/>
    </row>
    <row r="463" spans="1:4" ht="20.25" customHeight="1" x14ac:dyDescent="0.3">
      <c r="A463" s="221"/>
      <c r="B463" s="221"/>
      <c r="C463" s="221"/>
      <c r="D463" s="212"/>
    </row>
    <row r="464" spans="1:4" ht="20.25" customHeight="1" x14ac:dyDescent="0.3">
      <c r="A464" s="221"/>
      <c r="B464" s="221"/>
      <c r="C464" s="221"/>
      <c r="D464" s="212"/>
    </row>
    <row r="465" spans="1:4" ht="20.25" customHeight="1" x14ac:dyDescent="0.3">
      <c r="A465" s="221"/>
      <c r="B465" s="221"/>
      <c r="C465" s="221"/>
      <c r="D465" s="212"/>
    </row>
    <row r="466" spans="1:4" ht="20.25" customHeight="1" x14ac:dyDescent="0.3">
      <c r="A466" s="221"/>
      <c r="B466" s="221"/>
      <c r="C466" s="221"/>
      <c r="D466" s="212"/>
    </row>
    <row r="467" spans="1:4" ht="20.25" customHeight="1" x14ac:dyDescent="0.3">
      <c r="A467" s="221"/>
      <c r="B467" s="221"/>
      <c r="C467" s="221"/>
      <c r="D467" s="212"/>
    </row>
    <row r="468" spans="1:4" ht="20.25" customHeight="1" x14ac:dyDescent="0.3">
      <c r="A468" s="221"/>
      <c r="B468" s="221"/>
      <c r="C468" s="221"/>
      <c r="D468" s="212"/>
    </row>
    <row r="469" spans="1:4" ht="20.25" customHeight="1" x14ac:dyDescent="0.3">
      <c r="A469" s="221"/>
      <c r="B469" s="221"/>
      <c r="C469" s="221"/>
      <c r="D469" s="212"/>
    </row>
    <row r="470" spans="1:4" ht="20.25" customHeight="1" x14ac:dyDescent="0.3">
      <c r="A470" s="221"/>
      <c r="B470" s="221"/>
      <c r="C470" s="221"/>
      <c r="D470" s="212"/>
    </row>
    <row r="471" spans="1:4" ht="20.25" customHeight="1" x14ac:dyDescent="0.3">
      <c r="A471" s="221"/>
      <c r="B471" s="221"/>
      <c r="C471" s="221"/>
      <c r="D471" s="212"/>
    </row>
    <row r="472" spans="1:4" ht="20.25" customHeight="1" x14ac:dyDescent="0.3">
      <c r="A472" s="221"/>
      <c r="B472" s="221"/>
      <c r="C472" s="221"/>
      <c r="D472" s="212"/>
    </row>
    <row r="473" spans="1:4" ht="20.25" customHeight="1" x14ac:dyDescent="0.3">
      <c r="A473" s="221"/>
      <c r="B473" s="221"/>
      <c r="C473" s="221"/>
      <c r="D473" s="212"/>
    </row>
    <row r="474" spans="1:4" ht="20.25" customHeight="1" x14ac:dyDescent="0.3">
      <c r="A474" s="221"/>
      <c r="B474" s="221"/>
      <c r="C474" s="221"/>
      <c r="D474" s="212"/>
    </row>
    <row r="475" spans="1:4" ht="20.25" customHeight="1" x14ac:dyDescent="0.3">
      <c r="A475" s="221"/>
      <c r="B475" s="221"/>
      <c r="C475" s="221"/>
      <c r="D475" s="212"/>
    </row>
    <row r="476" spans="1:4" ht="20.25" customHeight="1" x14ac:dyDescent="0.3">
      <c r="A476" s="221"/>
      <c r="B476" s="221"/>
      <c r="C476" s="221"/>
      <c r="D476" s="212"/>
    </row>
    <row r="477" spans="1:4" ht="20.25" customHeight="1" x14ac:dyDescent="0.3">
      <c r="A477" s="221"/>
      <c r="B477" s="221"/>
      <c r="C477" s="221"/>
      <c r="D477" s="212"/>
    </row>
    <row r="478" spans="1:4" ht="20.25" customHeight="1" x14ac:dyDescent="0.3">
      <c r="A478" s="221"/>
      <c r="B478" s="221"/>
      <c r="C478" s="221"/>
      <c r="D478" s="212"/>
    </row>
    <row r="479" spans="1:4" ht="20.25" customHeight="1" x14ac:dyDescent="0.3">
      <c r="A479" s="221"/>
      <c r="B479" s="221"/>
      <c r="C479" s="221"/>
      <c r="D479" s="212"/>
    </row>
    <row r="480" spans="1:4" ht="20.25" customHeight="1" x14ac:dyDescent="0.3">
      <c r="A480" s="221"/>
      <c r="B480" s="221"/>
      <c r="C480" s="221"/>
      <c r="D480" s="212"/>
    </row>
    <row r="481" spans="1:4" ht="20.25" customHeight="1" x14ac:dyDescent="0.3">
      <c r="A481" s="221"/>
      <c r="B481" s="221"/>
      <c r="C481" s="221"/>
      <c r="D481" s="212"/>
    </row>
    <row r="482" spans="1:4" ht="20.25" customHeight="1" x14ac:dyDescent="0.3">
      <c r="A482" s="221"/>
      <c r="B482" s="221"/>
      <c r="C482" s="221"/>
      <c r="D482" s="212"/>
    </row>
    <row r="483" spans="1:4" ht="20.25" customHeight="1" x14ac:dyDescent="0.3">
      <c r="A483" s="221"/>
      <c r="B483" s="221"/>
      <c r="C483" s="221"/>
      <c r="D483" s="212"/>
    </row>
    <row r="484" spans="1:4" ht="20.25" customHeight="1" x14ac:dyDescent="0.3">
      <c r="A484" s="221"/>
      <c r="B484" s="221"/>
      <c r="C484" s="221"/>
      <c r="D484" s="212"/>
    </row>
    <row r="485" spans="1:4" ht="20.25" customHeight="1" x14ac:dyDescent="0.3">
      <c r="A485" s="221"/>
      <c r="B485" s="221"/>
      <c r="C485" s="221"/>
      <c r="D485" s="212"/>
    </row>
    <row r="486" spans="1:4" ht="20.25" customHeight="1" x14ac:dyDescent="0.3">
      <c r="A486" s="221"/>
      <c r="B486" s="221"/>
      <c r="C486" s="221"/>
      <c r="D486" s="212"/>
    </row>
    <row r="487" spans="1:4" ht="20.25" customHeight="1" x14ac:dyDescent="0.3">
      <c r="A487" s="221"/>
      <c r="B487" s="221"/>
      <c r="C487" s="221"/>
      <c r="D487" s="212"/>
    </row>
    <row r="488" spans="1:4" ht="20.25" customHeight="1" x14ac:dyDescent="0.3">
      <c r="A488" s="221"/>
      <c r="B488" s="221"/>
      <c r="C488" s="221"/>
      <c r="D488" s="212"/>
    </row>
    <row r="489" spans="1:4" ht="20.25" customHeight="1" x14ac:dyDescent="0.3">
      <c r="A489" s="221"/>
      <c r="B489" s="221"/>
      <c r="C489" s="221"/>
      <c r="D489" s="212"/>
    </row>
    <row r="490" spans="1:4" ht="20.25" customHeight="1" x14ac:dyDescent="0.3">
      <c r="A490" s="221"/>
      <c r="B490" s="221"/>
      <c r="C490" s="221"/>
      <c r="D490" s="212"/>
    </row>
    <row r="491" spans="1:4" ht="20.25" customHeight="1" x14ac:dyDescent="0.3">
      <c r="A491" s="221"/>
      <c r="B491" s="221"/>
      <c r="C491" s="221"/>
      <c r="D491" s="212"/>
    </row>
    <row r="492" spans="1:4" ht="20.25" customHeight="1" x14ac:dyDescent="0.3">
      <c r="A492" s="221"/>
      <c r="B492" s="221"/>
      <c r="C492" s="221"/>
      <c r="D492" s="212"/>
    </row>
    <row r="493" spans="1:4" ht="20.25" customHeight="1" x14ac:dyDescent="0.3">
      <c r="A493" s="221"/>
      <c r="B493" s="221"/>
      <c r="C493" s="221"/>
      <c r="D493" s="212"/>
    </row>
    <row r="494" spans="1:4" ht="20.25" customHeight="1" x14ac:dyDescent="0.3">
      <c r="A494" s="221"/>
      <c r="B494" s="221"/>
      <c r="C494" s="221"/>
      <c r="D494" s="212"/>
    </row>
    <row r="495" spans="1:4" ht="20.25" customHeight="1" x14ac:dyDescent="0.3">
      <c r="A495" s="221"/>
      <c r="B495" s="221"/>
      <c r="C495" s="221"/>
      <c r="D495" s="212"/>
    </row>
    <row r="496" spans="1:4" ht="20.25" customHeight="1" x14ac:dyDescent="0.3">
      <c r="A496" s="221"/>
      <c r="B496" s="221"/>
      <c r="C496" s="221"/>
      <c r="D496" s="212"/>
    </row>
    <row r="497" spans="1:4" ht="20.25" customHeight="1" x14ac:dyDescent="0.3">
      <c r="A497" s="221"/>
      <c r="B497" s="221"/>
      <c r="C497" s="221"/>
      <c r="D497" s="212"/>
    </row>
    <row r="498" spans="1:4" ht="20.25" customHeight="1" x14ac:dyDescent="0.3">
      <c r="A498" s="221"/>
      <c r="B498" s="221"/>
      <c r="C498" s="221"/>
      <c r="D498" s="212"/>
    </row>
    <row r="499" spans="1:4" ht="20.25" customHeight="1" x14ac:dyDescent="0.3">
      <c r="A499" s="221"/>
      <c r="B499" s="221"/>
      <c r="C499" s="221"/>
      <c r="D499" s="212"/>
    </row>
    <row r="500" spans="1:4" ht="20.25" customHeight="1" x14ac:dyDescent="0.3">
      <c r="A500" s="221"/>
      <c r="B500" s="221"/>
      <c r="C500" s="221"/>
      <c r="D500" s="212"/>
    </row>
    <row r="501" spans="1:4" ht="20.25" customHeight="1" x14ac:dyDescent="0.3">
      <c r="A501" s="221"/>
      <c r="B501" s="221"/>
      <c r="C501" s="221"/>
      <c r="D501" s="212"/>
    </row>
    <row r="502" spans="1:4" ht="20.25" customHeight="1" x14ac:dyDescent="0.3">
      <c r="A502" s="221"/>
      <c r="B502" s="221"/>
      <c r="C502" s="221"/>
      <c r="D502" s="212"/>
    </row>
    <row r="503" spans="1:4" ht="20.25" customHeight="1" x14ac:dyDescent="0.3">
      <c r="A503" s="221"/>
      <c r="B503" s="221"/>
      <c r="C503" s="221"/>
      <c r="D503" s="212"/>
    </row>
    <row r="504" spans="1:4" ht="20.25" customHeight="1" x14ac:dyDescent="0.3">
      <c r="A504" s="221"/>
      <c r="B504" s="221"/>
      <c r="C504" s="221"/>
      <c r="D504" s="212"/>
    </row>
    <row r="505" spans="1:4" ht="20.25" customHeight="1" x14ac:dyDescent="0.3">
      <c r="A505" s="221"/>
      <c r="B505" s="221"/>
      <c r="C505" s="221"/>
      <c r="D505" s="212"/>
    </row>
    <row r="506" spans="1:4" ht="20.25" customHeight="1" x14ac:dyDescent="0.3">
      <c r="A506" s="221"/>
      <c r="B506" s="221"/>
      <c r="C506" s="221"/>
      <c r="D506" s="212"/>
    </row>
    <row r="507" spans="1:4" ht="20.25" customHeight="1" x14ac:dyDescent="0.3">
      <c r="A507" s="221"/>
      <c r="B507" s="221"/>
      <c r="C507" s="221"/>
      <c r="D507" s="212"/>
    </row>
    <row r="508" spans="1:4" ht="20.25" customHeight="1" x14ac:dyDescent="0.3">
      <c r="A508" s="221"/>
      <c r="B508" s="221"/>
      <c r="C508" s="221"/>
      <c r="D508" s="212"/>
    </row>
    <row r="509" spans="1:4" ht="20.25" customHeight="1" x14ac:dyDescent="0.3">
      <c r="A509" s="221"/>
      <c r="B509" s="221"/>
      <c r="C509" s="221"/>
      <c r="D509" s="212"/>
    </row>
    <row r="510" spans="1:4" ht="20.25" customHeight="1" x14ac:dyDescent="0.3">
      <c r="A510" s="221"/>
      <c r="B510" s="221"/>
      <c r="C510" s="221"/>
      <c r="D510" s="212"/>
    </row>
    <row r="511" spans="1:4" ht="20.25" customHeight="1" x14ac:dyDescent="0.3">
      <c r="A511" s="221"/>
      <c r="B511" s="221"/>
      <c r="C511" s="221"/>
      <c r="D511" s="212"/>
    </row>
    <row r="512" spans="1:4" ht="20.25" customHeight="1" x14ac:dyDescent="0.3">
      <c r="A512" s="221"/>
      <c r="B512" s="221"/>
      <c r="C512" s="221"/>
      <c r="D512" s="212"/>
    </row>
    <row r="513" spans="1:4" ht="20.25" customHeight="1" x14ac:dyDescent="0.3">
      <c r="A513" s="221"/>
      <c r="B513" s="221"/>
      <c r="C513" s="221"/>
      <c r="D513" s="212"/>
    </row>
    <row r="514" spans="1:4" ht="20.25" customHeight="1" x14ac:dyDescent="0.3">
      <c r="A514" s="221"/>
      <c r="B514" s="221"/>
      <c r="C514" s="221"/>
      <c r="D514" s="212"/>
    </row>
    <row r="515" spans="1:4" ht="20.25" customHeight="1" x14ac:dyDescent="0.3">
      <c r="A515" s="221"/>
      <c r="B515" s="221"/>
      <c r="C515" s="221"/>
      <c r="D515" s="212"/>
    </row>
    <row r="516" spans="1:4" ht="20.25" customHeight="1" x14ac:dyDescent="0.3">
      <c r="A516" s="221"/>
      <c r="B516" s="221"/>
      <c r="C516" s="221"/>
      <c r="D516" s="212"/>
    </row>
    <row r="517" spans="1:4" ht="20.25" customHeight="1" x14ac:dyDescent="0.3">
      <c r="A517" s="221"/>
      <c r="B517" s="221"/>
      <c r="C517" s="221"/>
      <c r="D517" s="212"/>
    </row>
    <row r="518" spans="1:4" ht="20.25" customHeight="1" x14ac:dyDescent="0.3">
      <c r="A518" s="221"/>
      <c r="B518" s="221"/>
      <c r="C518" s="221"/>
      <c r="D518" s="212"/>
    </row>
    <row r="519" spans="1:4" ht="20.25" customHeight="1" x14ac:dyDescent="0.3">
      <c r="A519" s="221"/>
      <c r="B519" s="221"/>
      <c r="C519" s="221"/>
      <c r="D519" s="212"/>
    </row>
    <row r="520" spans="1:4" ht="20.25" customHeight="1" x14ac:dyDescent="0.3">
      <c r="A520" s="221"/>
      <c r="B520" s="221"/>
      <c r="C520" s="221"/>
      <c r="D520" s="212"/>
    </row>
    <row r="521" spans="1:4" ht="20.25" customHeight="1" x14ac:dyDescent="0.3">
      <c r="A521" s="221"/>
      <c r="B521" s="221"/>
      <c r="C521" s="221"/>
      <c r="D521" s="212"/>
    </row>
    <row r="522" spans="1:4" ht="20.25" customHeight="1" x14ac:dyDescent="0.3">
      <c r="A522" s="221"/>
      <c r="B522" s="221"/>
      <c r="C522" s="221"/>
      <c r="D522" s="212"/>
    </row>
    <row r="523" spans="1:4" ht="20.25" customHeight="1" x14ac:dyDescent="0.3">
      <c r="A523" s="221"/>
      <c r="B523" s="221"/>
      <c r="C523" s="221"/>
      <c r="D523" s="212"/>
    </row>
    <row r="524" spans="1:4" ht="20.25" customHeight="1" x14ac:dyDescent="0.3">
      <c r="A524" s="221"/>
      <c r="B524" s="221"/>
      <c r="C524" s="221"/>
      <c r="D524" s="212"/>
    </row>
    <row r="525" spans="1:4" ht="20.25" customHeight="1" x14ac:dyDescent="0.3">
      <c r="A525" s="221"/>
      <c r="B525" s="221"/>
      <c r="C525" s="221"/>
      <c r="D525" s="212"/>
    </row>
    <row r="526" spans="1:4" ht="20.25" customHeight="1" x14ac:dyDescent="0.3">
      <c r="A526" s="221"/>
      <c r="B526" s="221"/>
      <c r="C526" s="221"/>
      <c r="D526" s="212"/>
    </row>
    <row r="527" spans="1:4" ht="20.25" customHeight="1" x14ac:dyDescent="0.3">
      <c r="A527" s="221"/>
      <c r="B527" s="221"/>
      <c r="C527" s="221"/>
      <c r="D527" s="212"/>
    </row>
    <row r="528" spans="1:4" ht="20.25" customHeight="1" x14ac:dyDescent="0.3">
      <c r="A528" s="221"/>
      <c r="B528" s="221"/>
      <c r="C528" s="221"/>
      <c r="D528" s="212"/>
    </row>
    <row r="529" spans="1:4" ht="20.25" customHeight="1" x14ac:dyDescent="0.3">
      <c r="A529" s="221"/>
      <c r="B529" s="221"/>
      <c r="C529" s="221"/>
      <c r="D529" s="212"/>
    </row>
    <row r="530" spans="1:4" ht="20.25" customHeight="1" x14ac:dyDescent="0.3">
      <c r="A530" s="221"/>
      <c r="B530" s="221"/>
      <c r="C530" s="221"/>
      <c r="D530" s="212"/>
    </row>
    <row r="531" spans="1:4" ht="20.25" customHeight="1" x14ac:dyDescent="0.3">
      <c r="A531" s="221"/>
      <c r="B531" s="221"/>
      <c r="C531" s="221"/>
      <c r="D531" s="212"/>
    </row>
    <row r="532" spans="1:4" ht="20.25" customHeight="1" x14ac:dyDescent="0.3">
      <c r="A532" s="221"/>
      <c r="B532" s="221"/>
      <c r="C532" s="221"/>
      <c r="D532" s="212"/>
    </row>
    <row r="533" spans="1:4" ht="20.25" customHeight="1" x14ac:dyDescent="0.3">
      <c r="A533" s="221"/>
      <c r="B533" s="221"/>
      <c r="C533" s="221"/>
      <c r="D533" s="212"/>
    </row>
    <row r="534" spans="1:4" ht="20.25" customHeight="1" x14ac:dyDescent="0.3">
      <c r="A534" s="221"/>
      <c r="B534" s="221"/>
      <c r="C534" s="221"/>
      <c r="D534" s="212"/>
    </row>
    <row r="535" spans="1:4" ht="20.25" customHeight="1" x14ac:dyDescent="0.3">
      <c r="A535" s="221"/>
      <c r="B535" s="221"/>
      <c r="C535" s="221"/>
      <c r="D535" s="212"/>
    </row>
    <row r="536" spans="1:4" ht="20.25" customHeight="1" x14ac:dyDescent="0.3">
      <c r="A536" s="221"/>
      <c r="B536" s="221"/>
      <c r="C536" s="221"/>
      <c r="D536" s="212"/>
    </row>
    <row r="537" spans="1:4" ht="20.25" customHeight="1" x14ac:dyDescent="0.3">
      <c r="A537" s="221"/>
      <c r="B537" s="221"/>
      <c r="C537" s="221"/>
      <c r="D537" s="212"/>
    </row>
    <row r="538" spans="1:4" ht="20.25" customHeight="1" x14ac:dyDescent="0.3">
      <c r="A538" s="221"/>
      <c r="B538" s="221"/>
      <c r="C538" s="221"/>
      <c r="D538" s="212"/>
    </row>
    <row r="539" spans="1:4" ht="20.25" customHeight="1" x14ac:dyDescent="0.3">
      <c r="A539" s="221"/>
      <c r="B539" s="221"/>
      <c r="C539" s="221"/>
      <c r="D539" s="212"/>
    </row>
    <row r="540" spans="1:4" ht="20.25" customHeight="1" x14ac:dyDescent="0.3">
      <c r="A540" s="221"/>
      <c r="B540" s="221"/>
      <c r="C540" s="221"/>
      <c r="D540" s="212"/>
    </row>
    <row r="541" spans="1:4" ht="20.25" customHeight="1" x14ac:dyDescent="0.3">
      <c r="A541" s="221"/>
      <c r="B541" s="221"/>
      <c r="C541" s="221"/>
      <c r="D541" s="212"/>
    </row>
    <row r="542" spans="1:4" ht="20.25" customHeight="1" x14ac:dyDescent="0.3">
      <c r="A542" s="221"/>
      <c r="B542" s="221"/>
      <c r="C542" s="221"/>
      <c r="D542" s="212"/>
    </row>
    <row r="543" spans="1:4" ht="20.25" customHeight="1" x14ac:dyDescent="0.3">
      <c r="A543" s="221"/>
      <c r="B543" s="221"/>
      <c r="C543" s="221"/>
      <c r="D543" s="212"/>
    </row>
    <row r="544" spans="1:4" ht="20.25" customHeight="1" x14ac:dyDescent="0.3">
      <c r="A544" s="221"/>
      <c r="B544" s="221"/>
      <c r="C544" s="221"/>
      <c r="D544" s="212"/>
    </row>
    <row r="545" spans="1:4" ht="20.25" customHeight="1" x14ac:dyDescent="0.3">
      <c r="A545" s="221"/>
      <c r="B545" s="221"/>
      <c r="C545" s="221"/>
      <c r="D545" s="212"/>
    </row>
    <row r="546" spans="1:4" ht="20.25" customHeight="1" x14ac:dyDescent="0.3">
      <c r="A546" s="221"/>
      <c r="B546" s="221"/>
      <c r="C546" s="221"/>
      <c r="D546" s="212"/>
    </row>
    <row r="547" spans="1:4" ht="20.25" customHeight="1" x14ac:dyDescent="0.3">
      <c r="A547" s="221"/>
      <c r="B547" s="221"/>
      <c r="C547" s="221"/>
      <c r="D547" s="212"/>
    </row>
    <row r="548" spans="1:4" ht="20.25" customHeight="1" x14ac:dyDescent="0.3">
      <c r="A548" s="221"/>
      <c r="B548" s="221"/>
      <c r="C548" s="221"/>
      <c r="D548" s="212"/>
    </row>
    <row r="549" spans="1:4" ht="20.25" customHeight="1" x14ac:dyDescent="0.3">
      <c r="A549" s="221"/>
      <c r="B549" s="221"/>
      <c r="C549" s="221"/>
      <c r="D549" s="212"/>
    </row>
    <row r="550" spans="1:4" ht="20.25" customHeight="1" x14ac:dyDescent="0.3">
      <c r="A550" s="221"/>
      <c r="B550" s="221"/>
      <c r="C550" s="221"/>
      <c r="D550" s="212"/>
    </row>
    <row r="551" spans="1:4" ht="20.25" customHeight="1" x14ac:dyDescent="0.3">
      <c r="A551" s="221"/>
      <c r="B551" s="221"/>
      <c r="C551" s="221"/>
      <c r="D551" s="212"/>
    </row>
    <row r="552" spans="1:4" ht="20.25" customHeight="1" x14ac:dyDescent="0.3">
      <c r="A552" s="221"/>
      <c r="B552" s="221"/>
      <c r="C552" s="221"/>
      <c r="D552" s="212"/>
    </row>
    <row r="553" spans="1:4" ht="20.25" customHeight="1" x14ac:dyDescent="0.3">
      <c r="A553" s="221"/>
      <c r="B553" s="221"/>
      <c r="C553" s="221"/>
      <c r="D553" s="212"/>
    </row>
    <row r="554" spans="1:4" ht="20.25" customHeight="1" x14ac:dyDescent="0.3">
      <c r="A554" s="221"/>
      <c r="B554" s="221"/>
      <c r="C554" s="221"/>
      <c r="D554" s="212"/>
    </row>
    <row r="555" spans="1:4" ht="20.25" customHeight="1" x14ac:dyDescent="0.3">
      <c r="A555" s="221"/>
      <c r="B555" s="221"/>
      <c r="C555" s="221"/>
      <c r="D555" s="212"/>
    </row>
    <row r="556" spans="1:4" ht="20.25" customHeight="1" x14ac:dyDescent="0.3">
      <c r="A556" s="221"/>
      <c r="B556" s="221"/>
      <c r="C556" s="221"/>
      <c r="D556" s="212"/>
    </row>
    <row r="557" spans="1:4" ht="20.25" customHeight="1" x14ac:dyDescent="0.3">
      <c r="A557" s="221"/>
      <c r="B557" s="221"/>
      <c r="C557" s="221"/>
      <c r="D557" s="212"/>
    </row>
    <row r="558" spans="1:4" ht="20.25" customHeight="1" x14ac:dyDescent="0.3">
      <c r="A558" s="221"/>
      <c r="B558" s="221"/>
      <c r="C558" s="221"/>
      <c r="D558" s="212"/>
    </row>
    <row r="559" spans="1:4" ht="20.25" customHeight="1" x14ac:dyDescent="0.3">
      <c r="A559" s="221"/>
      <c r="B559" s="221"/>
      <c r="C559" s="221"/>
      <c r="D559" s="212"/>
    </row>
    <row r="560" spans="1:4" ht="20.25" customHeight="1" x14ac:dyDescent="0.3">
      <c r="A560" s="221"/>
      <c r="B560" s="221"/>
      <c r="C560" s="221"/>
      <c r="D560" s="212"/>
    </row>
    <row r="561" spans="1:4" ht="20.25" customHeight="1" x14ac:dyDescent="0.3">
      <c r="A561" s="221"/>
      <c r="B561" s="221"/>
      <c r="C561" s="221"/>
      <c r="D561" s="212"/>
    </row>
    <row r="562" spans="1:4" ht="20.25" customHeight="1" x14ac:dyDescent="0.3">
      <c r="A562" s="221"/>
      <c r="B562" s="221"/>
      <c r="C562" s="221"/>
      <c r="D562" s="212"/>
    </row>
    <row r="563" spans="1:4" ht="20.25" customHeight="1" x14ac:dyDescent="0.3">
      <c r="A563" s="221"/>
      <c r="B563" s="221"/>
      <c r="C563" s="221"/>
      <c r="D563" s="212"/>
    </row>
    <row r="564" spans="1:4" ht="20.25" customHeight="1" x14ac:dyDescent="0.3">
      <c r="A564" s="221"/>
      <c r="B564" s="221"/>
      <c r="C564" s="221"/>
      <c r="D564" s="212"/>
    </row>
    <row r="565" spans="1:4" ht="20.25" customHeight="1" x14ac:dyDescent="0.3">
      <c r="A565" s="221"/>
      <c r="B565" s="221"/>
      <c r="C565" s="221"/>
      <c r="D565" s="212"/>
    </row>
    <row r="566" spans="1:4" ht="20.25" customHeight="1" x14ac:dyDescent="0.3">
      <c r="A566" s="221"/>
      <c r="B566" s="221"/>
      <c r="C566" s="221"/>
      <c r="D566" s="212"/>
    </row>
    <row r="567" spans="1:4" ht="20.25" customHeight="1" x14ac:dyDescent="0.3">
      <c r="A567" s="221"/>
      <c r="B567" s="221"/>
      <c r="C567" s="221"/>
      <c r="D567" s="212"/>
    </row>
    <row r="568" spans="1:4" ht="20.25" customHeight="1" x14ac:dyDescent="0.3">
      <c r="A568" s="221"/>
      <c r="B568" s="221"/>
      <c r="C568" s="221"/>
      <c r="D568" s="212"/>
    </row>
    <row r="569" spans="1:4" ht="20.25" customHeight="1" x14ac:dyDescent="0.3">
      <c r="A569" s="221"/>
      <c r="B569" s="221"/>
      <c r="C569" s="221"/>
      <c r="D569" s="212"/>
    </row>
    <row r="570" spans="1:4" ht="20.25" customHeight="1" x14ac:dyDescent="0.3">
      <c r="A570" s="221"/>
      <c r="B570" s="221"/>
      <c r="C570" s="221"/>
      <c r="D570" s="212"/>
    </row>
    <row r="571" spans="1:4" ht="20.25" customHeight="1" x14ac:dyDescent="0.3">
      <c r="A571" s="221"/>
      <c r="B571" s="221"/>
      <c r="C571" s="221"/>
      <c r="D571" s="212"/>
    </row>
    <row r="572" spans="1:4" ht="20.25" customHeight="1" x14ac:dyDescent="0.3">
      <c r="A572" s="221"/>
      <c r="B572" s="221"/>
      <c r="C572" s="221"/>
      <c r="D572" s="212"/>
    </row>
    <row r="573" spans="1:4" ht="20.25" customHeight="1" x14ac:dyDescent="0.3">
      <c r="A573" s="221"/>
      <c r="B573" s="221"/>
      <c r="C573" s="221"/>
      <c r="D573" s="212"/>
    </row>
    <row r="574" spans="1:4" ht="20.25" customHeight="1" x14ac:dyDescent="0.3">
      <c r="A574" s="221"/>
      <c r="B574" s="221"/>
      <c r="C574" s="221"/>
      <c r="D574" s="212"/>
    </row>
    <row r="575" spans="1:4" ht="20.25" customHeight="1" x14ac:dyDescent="0.3">
      <c r="A575" s="221"/>
      <c r="B575" s="221"/>
      <c r="C575" s="221"/>
      <c r="D575" s="212"/>
    </row>
    <row r="576" spans="1:4" ht="20.25" customHeight="1" x14ac:dyDescent="0.3">
      <c r="A576" s="221"/>
      <c r="B576" s="221"/>
      <c r="C576" s="221"/>
      <c r="D576" s="212"/>
    </row>
    <row r="577" spans="1:4" ht="20.25" customHeight="1" x14ac:dyDescent="0.3">
      <c r="A577" s="221"/>
      <c r="B577" s="221"/>
      <c r="C577" s="221"/>
      <c r="D577" s="212"/>
    </row>
    <row r="578" spans="1:4" ht="20.25" customHeight="1" x14ac:dyDescent="0.3">
      <c r="A578" s="221"/>
      <c r="B578" s="221"/>
      <c r="C578" s="221"/>
      <c r="D578" s="212"/>
    </row>
    <row r="579" spans="1:4" ht="20.25" customHeight="1" x14ac:dyDescent="0.3">
      <c r="A579" s="221"/>
      <c r="B579" s="221"/>
      <c r="C579" s="221"/>
      <c r="D579" s="212"/>
    </row>
    <row r="580" spans="1:4" ht="20.25" customHeight="1" x14ac:dyDescent="0.3">
      <c r="A580" s="221"/>
      <c r="B580" s="221"/>
      <c r="C580" s="221"/>
      <c r="D580" s="212"/>
    </row>
    <row r="581" spans="1:4" ht="20.25" customHeight="1" x14ac:dyDescent="0.3">
      <c r="A581" s="221"/>
      <c r="B581" s="221"/>
      <c r="C581" s="221"/>
      <c r="D581" s="212"/>
    </row>
    <row r="582" spans="1:4" ht="20.25" customHeight="1" x14ac:dyDescent="0.3">
      <c r="A582" s="221"/>
      <c r="B582" s="221"/>
      <c r="C582" s="221"/>
      <c r="D582" s="212"/>
    </row>
    <row r="583" spans="1:4" ht="20.25" customHeight="1" x14ac:dyDescent="0.3">
      <c r="A583" s="221"/>
      <c r="B583" s="221"/>
      <c r="C583" s="221"/>
      <c r="D583" s="212"/>
    </row>
    <row r="584" spans="1:4" ht="20.25" customHeight="1" x14ac:dyDescent="0.3">
      <c r="A584" s="221"/>
      <c r="B584" s="221"/>
      <c r="C584" s="221"/>
      <c r="D584" s="212"/>
    </row>
    <row r="585" spans="1:4" ht="20.25" customHeight="1" x14ac:dyDescent="0.3">
      <c r="A585" s="221"/>
      <c r="B585" s="221"/>
      <c r="C585" s="221"/>
      <c r="D585" s="212"/>
    </row>
    <row r="586" spans="1:4" ht="20.25" customHeight="1" x14ac:dyDescent="0.3">
      <c r="A586" s="221"/>
      <c r="B586" s="221"/>
      <c r="C586" s="221"/>
      <c r="D586" s="212"/>
    </row>
    <row r="587" spans="1:4" ht="20.25" customHeight="1" x14ac:dyDescent="0.3">
      <c r="A587" s="221"/>
      <c r="B587" s="221"/>
      <c r="C587" s="221"/>
      <c r="D587" s="212"/>
    </row>
    <row r="588" spans="1:4" ht="20.25" customHeight="1" x14ac:dyDescent="0.3">
      <c r="A588" s="221"/>
      <c r="B588" s="221"/>
      <c r="C588" s="221"/>
      <c r="D588" s="212"/>
    </row>
    <row r="589" spans="1:4" ht="20.25" customHeight="1" x14ac:dyDescent="0.3">
      <c r="A589" s="221"/>
      <c r="B589" s="221"/>
      <c r="C589" s="221"/>
      <c r="D589" s="212"/>
    </row>
    <row r="590" spans="1:4" ht="20.25" customHeight="1" x14ac:dyDescent="0.3">
      <c r="A590" s="221"/>
      <c r="B590" s="221"/>
      <c r="C590" s="221"/>
      <c r="D590" s="212"/>
    </row>
    <row r="591" spans="1:4" ht="20.25" customHeight="1" x14ac:dyDescent="0.3">
      <c r="A591" s="221"/>
      <c r="B591" s="221"/>
      <c r="C591" s="221"/>
      <c r="D591" s="212"/>
    </row>
    <row r="592" spans="1:4" ht="20.25" customHeight="1" x14ac:dyDescent="0.3">
      <c r="A592" s="221"/>
      <c r="B592" s="221"/>
      <c r="C592" s="221"/>
      <c r="D592" s="212"/>
    </row>
    <row r="593" spans="1:4" ht="20.25" customHeight="1" x14ac:dyDescent="0.3">
      <c r="A593" s="221"/>
      <c r="B593" s="221"/>
      <c r="C593" s="221"/>
      <c r="D593" s="212"/>
    </row>
    <row r="594" spans="1:4" ht="20.25" customHeight="1" x14ac:dyDescent="0.3">
      <c r="A594" s="221"/>
      <c r="B594" s="221"/>
      <c r="C594" s="221"/>
      <c r="D594" s="212"/>
    </row>
    <row r="595" spans="1:4" ht="20.25" customHeight="1" x14ac:dyDescent="0.3">
      <c r="A595" s="221"/>
      <c r="B595" s="221"/>
      <c r="C595" s="221"/>
      <c r="D595" s="212"/>
    </row>
    <row r="596" spans="1:4" ht="20.25" customHeight="1" x14ac:dyDescent="0.3">
      <c r="A596" s="221"/>
      <c r="B596" s="221"/>
      <c r="C596" s="221"/>
      <c r="D596" s="212"/>
    </row>
    <row r="597" spans="1:4" ht="20.25" customHeight="1" x14ac:dyDescent="0.3">
      <c r="A597" s="221"/>
      <c r="B597" s="221"/>
      <c r="C597" s="221"/>
      <c r="D597" s="212"/>
    </row>
    <row r="598" spans="1:4" ht="20.25" customHeight="1" x14ac:dyDescent="0.3">
      <c r="A598" s="221"/>
      <c r="B598" s="221"/>
      <c r="C598" s="221"/>
      <c r="D598" s="212"/>
    </row>
    <row r="599" spans="1:4" ht="20.25" customHeight="1" x14ac:dyDescent="0.3">
      <c r="A599" s="221"/>
      <c r="B599" s="221"/>
      <c r="C599" s="221"/>
      <c r="D599" s="212"/>
    </row>
    <row r="600" spans="1:4" ht="20.25" customHeight="1" x14ac:dyDescent="0.3">
      <c r="A600" s="221"/>
      <c r="B600" s="221"/>
      <c r="C600" s="221"/>
      <c r="D600" s="212"/>
    </row>
    <row r="601" spans="1:4" ht="20.25" customHeight="1" x14ac:dyDescent="0.3">
      <c r="A601" s="221"/>
      <c r="B601" s="221"/>
      <c r="C601" s="221"/>
      <c r="D601" s="212"/>
    </row>
    <row r="602" spans="1:4" ht="20.25" customHeight="1" x14ac:dyDescent="0.3">
      <c r="A602" s="221"/>
      <c r="B602" s="221"/>
      <c r="C602" s="221"/>
      <c r="D602" s="212"/>
    </row>
    <row r="603" spans="1:4" ht="20.25" customHeight="1" x14ac:dyDescent="0.3">
      <c r="A603" s="221"/>
      <c r="B603" s="221"/>
      <c r="C603" s="221"/>
      <c r="D603" s="212"/>
    </row>
    <row r="604" spans="1:4" ht="20.25" customHeight="1" x14ac:dyDescent="0.3">
      <c r="A604" s="221"/>
      <c r="B604" s="221"/>
      <c r="C604" s="221"/>
      <c r="D604" s="212"/>
    </row>
    <row r="605" spans="1:4" ht="20.25" customHeight="1" x14ac:dyDescent="0.3">
      <c r="A605" s="221"/>
      <c r="B605" s="221"/>
      <c r="C605" s="221"/>
      <c r="D605" s="212"/>
    </row>
    <row r="606" spans="1:4" ht="20.25" customHeight="1" x14ac:dyDescent="0.3">
      <c r="A606" s="221"/>
      <c r="B606" s="221"/>
      <c r="C606" s="221"/>
      <c r="D606" s="212"/>
    </row>
    <row r="607" spans="1:4" ht="20.25" customHeight="1" x14ac:dyDescent="0.3">
      <c r="A607" s="221"/>
      <c r="B607" s="221"/>
      <c r="C607" s="221"/>
      <c r="D607" s="212"/>
    </row>
    <row r="608" spans="1:4" ht="20.25" customHeight="1" x14ac:dyDescent="0.3">
      <c r="A608" s="221"/>
      <c r="B608" s="221"/>
      <c r="C608" s="221"/>
      <c r="D608" s="212"/>
    </row>
    <row r="609" spans="1:4" ht="20.25" customHeight="1" x14ac:dyDescent="0.3">
      <c r="A609" s="221"/>
      <c r="B609" s="221"/>
      <c r="C609" s="221"/>
      <c r="D609" s="212"/>
    </row>
    <row r="610" spans="1:4" ht="20.25" customHeight="1" x14ac:dyDescent="0.3">
      <c r="A610" s="221"/>
      <c r="B610" s="221"/>
      <c r="C610" s="221"/>
      <c r="D610" s="212"/>
    </row>
    <row r="611" spans="1:4" ht="20.25" customHeight="1" x14ac:dyDescent="0.3">
      <c r="A611" s="221"/>
      <c r="B611" s="221"/>
      <c r="C611" s="221"/>
      <c r="D611" s="212"/>
    </row>
    <row r="612" spans="1:4" ht="20.25" customHeight="1" x14ac:dyDescent="0.3">
      <c r="A612" s="221"/>
      <c r="B612" s="221"/>
      <c r="C612" s="221"/>
      <c r="D612" s="212"/>
    </row>
    <row r="613" spans="1:4" ht="20.25" customHeight="1" x14ac:dyDescent="0.3">
      <c r="A613" s="221"/>
      <c r="B613" s="221"/>
      <c r="C613" s="221"/>
      <c r="D613" s="212"/>
    </row>
    <row r="614" spans="1:4" ht="20.25" customHeight="1" x14ac:dyDescent="0.3">
      <c r="A614" s="221"/>
      <c r="B614" s="221"/>
      <c r="C614" s="221"/>
      <c r="D614" s="212"/>
    </row>
    <row r="615" spans="1:4" ht="20.25" customHeight="1" x14ac:dyDescent="0.3">
      <c r="A615" s="221"/>
      <c r="B615" s="221"/>
      <c r="C615" s="221"/>
      <c r="D615" s="212"/>
    </row>
    <row r="616" spans="1:4" ht="20.25" customHeight="1" x14ac:dyDescent="0.3">
      <c r="A616" s="221"/>
      <c r="B616" s="221"/>
      <c r="C616" s="221"/>
      <c r="D616" s="212"/>
    </row>
    <row r="617" spans="1:4" ht="20.25" customHeight="1" x14ac:dyDescent="0.3">
      <c r="A617" s="221"/>
      <c r="B617" s="221"/>
      <c r="C617" s="221"/>
      <c r="D617" s="212"/>
    </row>
    <row r="618" spans="1:4" ht="20.25" customHeight="1" x14ac:dyDescent="0.3">
      <c r="A618" s="221"/>
      <c r="B618" s="221"/>
      <c r="C618" s="221"/>
      <c r="D618" s="212"/>
    </row>
    <row r="619" spans="1:4" ht="20.25" customHeight="1" x14ac:dyDescent="0.3">
      <c r="A619" s="221"/>
      <c r="B619" s="221"/>
      <c r="C619" s="221"/>
      <c r="D619" s="212"/>
    </row>
    <row r="620" spans="1:4" ht="20.25" customHeight="1" x14ac:dyDescent="0.3">
      <c r="A620" s="221"/>
      <c r="B620" s="221"/>
      <c r="C620" s="221"/>
      <c r="D620" s="212"/>
    </row>
    <row r="621" spans="1:4" ht="20.25" customHeight="1" x14ac:dyDescent="0.3">
      <c r="A621" s="221"/>
      <c r="B621" s="221"/>
      <c r="C621" s="221"/>
      <c r="D621" s="212"/>
    </row>
    <row r="622" spans="1:4" ht="20.25" customHeight="1" x14ac:dyDescent="0.3">
      <c r="A622" s="221"/>
      <c r="B622" s="221"/>
      <c r="C622" s="221"/>
      <c r="D622" s="212"/>
    </row>
    <row r="623" spans="1:4" ht="20.25" customHeight="1" x14ac:dyDescent="0.3">
      <c r="A623" s="221"/>
      <c r="B623" s="221"/>
      <c r="C623" s="221"/>
      <c r="D623" s="212"/>
    </row>
    <row r="624" spans="1:4" ht="20.25" customHeight="1" x14ac:dyDescent="0.3">
      <c r="A624" s="221"/>
      <c r="B624" s="221"/>
      <c r="C624" s="221"/>
      <c r="D624" s="212"/>
    </row>
    <row r="625" spans="1:4" ht="20.25" customHeight="1" x14ac:dyDescent="0.3">
      <c r="A625" s="221"/>
      <c r="B625" s="221"/>
      <c r="C625" s="221"/>
      <c r="D625" s="212"/>
    </row>
    <row r="626" spans="1:4" ht="20.25" customHeight="1" x14ac:dyDescent="0.3">
      <c r="A626" s="221"/>
      <c r="B626" s="221"/>
      <c r="C626" s="221"/>
      <c r="D626" s="212"/>
    </row>
    <row r="627" spans="1:4" ht="20.25" customHeight="1" x14ac:dyDescent="0.3">
      <c r="A627" s="221"/>
      <c r="B627" s="221"/>
      <c r="C627" s="221"/>
      <c r="D627" s="212"/>
    </row>
    <row r="628" spans="1:4" ht="20.25" customHeight="1" x14ac:dyDescent="0.3">
      <c r="A628" s="221"/>
      <c r="B628" s="221"/>
      <c r="C628" s="221"/>
      <c r="D628" s="212"/>
    </row>
    <row r="629" spans="1:4" ht="20.25" customHeight="1" x14ac:dyDescent="0.3">
      <c r="A629" s="221"/>
      <c r="B629" s="221"/>
      <c r="C629" s="221"/>
      <c r="D629" s="212"/>
    </row>
    <row r="630" spans="1:4" ht="20.25" customHeight="1" x14ac:dyDescent="0.3">
      <c r="A630" s="221"/>
      <c r="B630" s="221"/>
      <c r="C630" s="221"/>
      <c r="D630" s="212"/>
    </row>
    <row r="631" spans="1:4" ht="20.25" customHeight="1" x14ac:dyDescent="0.3">
      <c r="A631" s="221"/>
      <c r="B631" s="221"/>
      <c r="C631" s="221"/>
      <c r="D631" s="212"/>
    </row>
    <row r="632" spans="1:4" ht="20.25" customHeight="1" x14ac:dyDescent="0.3">
      <c r="A632" s="221"/>
      <c r="B632" s="221"/>
      <c r="C632" s="221"/>
      <c r="D632" s="212"/>
    </row>
    <row r="633" spans="1:4" ht="20.25" customHeight="1" x14ac:dyDescent="0.3">
      <c r="A633" s="221"/>
      <c r="B633" s="221"/>
      <c r="C633" s="221"/>
      <c r="D633" s="212"/>
    </row>
    <row r="634" spans="1:4" ht="20.25" customHeight="1" x14ac:dyDescent="0.3">
      <c r="A634" s="221"/>
      <c r="B634" s="221"/>
      <c r="C634" s="221"/>
      <c r="D634" s="212"/>
    </row>
    <row r="635" spans="1:4" ht="20.25" customHeight="1" x14ac:dyDescent="0.3">
      <c r="A635" s="221"/>
      <c r="B635" s="221"/>
      <c r="C635" s="221"/>
      <c r="D635" s="212"/>
    </row>
    <row r="636" spans="1:4" ht="20.25" customHeight="1" x14ac:dyDescent="0.3">
      <c r="A636" s="221"/>
      <c r="B636" s="221"/>
      <c r="C636" s="221"/>
      <c r="D636" s="212"/>
    </row>
    <row r="637" spans="1:4" ht="20.25" customHeight="1" x14ac:dyDescent="0.3">
      <c r="A637" s="221"/>
      <c r="B637" s="221"/>
      <c r="C637" s="221"/>
      <c r="D637" s="212"/>
    </row>
    <row r="638" spans="1:4" ht="20.25" customHeight="1" x14ac:dyDescent="0.3">
      <c r="A638" s="221"/>
      <c r="B638" s="221"/>
      <c r="C638" s="221"/>
      <c r="D638" s="212"/>
    </row>
    <row r="639" spans="1:4" ht="20.25" customHeight="1" x14ac:dyDescent="0.3">
      <c r="A639" s="221"/>
      <c r="B639" s="221"/>
      <c r="C639" s="221"/>
      <c r="D639" s="212"/>
    </row>
    <row r="640" spans="1:4" ht="20.25" customHeight="1" x14ac:dyDescent="0.3">
      <c r="A640" s="221"/>
      <c r="B640" s="221"/>
      <c r="C640" s="221"/>
      <c r="D640" s="212"/>
    </row>
    <row r="641" spans="1:4" ht="20.25" customHeight="1" x14ac:dyDescent="0.3">
      <c r="A641" s="221"/>
      <c r="B641" s="221"/>
      <c r="C641" s="221"/>
      <c r="D641" s="212"/>
    </row>
    <row r="642" spans="1:4" ht="20.25" customHeight="1" x14ac:dyDescent="0.3">
      <c r="A642" s="221"/>
      <c r="B642" s="221"/>
      <c r="C642" s="221"/>
      <c r="D642" s="212"/>
    </row>
    <row r="643" spans="1:4" ht="20.25" customHeight="1" x14ac:dyDescent="0.3">
      <c r="A643" s="221"/>
      <c r="B643" s="221"/>
      <c r="C643" s="221"/>
      <c r="D643" s="212"/>
    </row>
    <row r="644" spans="1:4" ht="20.25" customHeight="1" x14ac:dyDescent="0.3">
      <c r="A644" s="221"/>
      <c r="B644" s="221"/>
      <c r="C644" s="221"/>
      <c r="D644" s="212"/>
    </row>
    <row r="645" spans="1:4" ht="20.25" customHeight="1" x14ac:dyDescent="0.3">
      <c r="A645" s="221"/>
      <c r="B645" s="221"/>
      <c r="C645" s="221"/>
      <c r="D645" s="212"/>
    </row>
    <row r="646" spans="1:4" ht="20.25" customHeight="1" x14ac:dyDescent="0.3">
      <c r="A646" s="221"/>
      <c r="B646" s="221"/>
      <c r="C646" s="221"/>
      <c r="D646" s="212"/>
    </row>
    <row r="647" spans="1:4" ht="20.25" customHeight="1" x14ac:dyDescent="0.3">
      <c r="A647" s="221"/>
      <c r="B647" s="221"/>
      <c r="C647" s="221"/>
      <c r="D647" s="212"/>
    </row>
    <row r="648" spans="1:4" ht="20.25" customHeight="1" x14ac:dyDescent="0.3">
      <c r="A648" s="221"/>
      <c r="B648" s="221"/>
      <c r="C648" s="221"/>
      <c r="D648" s="212"/>
    </row>
    <row r="649" spans="1:4" ht="20.25" customHeight="1" x14ac:dyDescent="0.3">
      <c r="A649" s="221"/>
      <c r="B649" s="221"/>
      <c r="C649" s="221"/>
      <c r="D649" s="212"/>
    </row>
    <row r="650" spans="1:4" ht="20.25" customHeight="1" x14ac:dyDescent="0.3">
      <c r="A650" s="221"/>
      <c r="B650" s="221"/>
      <c r="C650" s="221"/>
      <c r="D650" s="212"/>
    </row>
    <row r="651" spans="1:4" ht="20.25" customHeight="1" x14ac:dyDescent="0.3">
      <c r="A651" s="221"/>
      <c r="B651" s="221"/>
      <c r="C651" s="221"/>
      <c r="D651" s="212"/>
    </row>
    <row r="652" spans="1:4" ht="20.25" customHeight="1" x14ac:dyDescent="0.3">
      <c r="A652" s="221"/>
      <c r="B652" s="221"/>
      <c r="C652" s="221"/>
      <c r="D652" s="212"/>
    </row>
    <row r="653" spans="1:4" ht="20.25" customHeight="1" x14ac:dyDescent="0.3">
      <c r="A653" s="221"/>
      <c r="B653" s="221"/>
      <c r="C653" s="221"/>
      <c r="D653" s="212"/>
    </row>
    <row r="654" spans="1:4" ht="20.25" customHeight="1" x14ac:dyDescent="0.3">
      <c r="A654" s="221"/>
      <c r="B654" s="221"/>
      <c r="C654" s="221"/>
      <c r="D654" s="212"/>
    </row>
    <row r="655" spans="1:4" ht="20.25" customHeight="1" x14ac:dyDescent="0.3">
      <c r="A655" s="221"/>
      <c r="B655" s="221"/>
      <c r="C655" s="221"/>
      <c r="D655" s="212"/>
    </row>
    <row r="656" spans="1:4" ht="20.25" customHeight="1" x14ac:dyDescent="0.3">
      <c r="A656" s="221"/>
      <c r="B656" s="221"/>
      <c r="C656" s="221"/>
      <c r="D656" s="212"/>
    </row>
    <row r="657" spans="1:4" ht="20.25" customHeight="1" x14ac:dyDescent="0.3">
      <c r="A657" s="221"/>
      <c r="B657" s="221"/>
      <c r="C657" s="221"/>
      <c r="D657" s="212"/>
    </row>
    <row r="658" spans="1:4" ht="20.25" customHeight="1" x14ac:dyDescent="0.3">
      <c r="A658" s="221"/>
      <c r="B658" s="221"/>
      <c r="C658" s="221"/>
      <c r="D658" s="212"/>
    </row>
    <row r="659" spans="1:4" ht="20.25" customHeight="1" x14ac:dyDescent="0.3">
      <c r="A659" s="221"/>
      <c r="B659" s="221"/>
      <c r="C659" s="221"/>
      <c r="D659" s="212"/>
    </row>
    <row r="660" spans="1:4" ht="20.25" customHeight="1" x14ac:dyDescent="0.3">
      <c r="A660" s="221"/>
      <c r="B660" s="221"/>
      <c r="C660" s="221"/>
      <c r="D660" s="212"/>
    </row>
    <row r="661" spans="1:4" ht="20.25" customHeight="1" x14ac:dyDescent="0.3">
      <c r="A661" s="221"/>
      <c r="B661" s="221"/>
      <c r="C661" s="221"/>
      <c r="D661" s="212"/>
    </row>
    <row r="662" spans="1:4" ht="20.25" customHeight="1" x14ac:dyDescent="0.3">
      <c r="A662" s="221"/>
      <c r="B662" s="221"/>
      <c r="C662" s="221"/>
      <c r="D662" s="212"/>
    </row>
    <row r="663" spans="1:4" ht="20.25" customHeight="1" x14ac:dyDescent="0.3">
      <c r="A663" s="221"/>
      <c r="B663" s="221"/>
      <c r="C663" s="221"/>
      <c r="D663" s="212"/>
    </row>
    <row r="664" spans="1:4" ht="20.25" customHeight="1" x14ac:dyDescent="0.3">
      <c r="A664" s="221"/>
      <c r="B664" s="221"/>
      <c r="C664" s="221"/>
      <c r="D664" s="212"/>
    </row>
    <row r="665" spans="1:4" ht="20.25" customHeight="1" x14ac:dyDescent="0.3">
      <c r="A665" s="221"/>
      <c r="B665" s="221"/>
      <c r="C665" s="221"/>
      <c r="D665" s="212"/>
    </row>
    <row r="666" spans="1:4" ht="20.25" customHeight="1" x14ac:dyDescent="0.3">
      <c r="A666" s="221"/>
      <c r="B666" s="221"/>
      <c r="C666" s="221"/>
      <c r="D666" s="212"/>
    </row>
    <row r="667" spans="1:4" ht="20.25" customHeight="1" x14ac:dyDescent="0.3">
      <c r="A667" s="221"/>
      <c r="B667" s="221"/>
      <c r="C667" s="221"/>
      <c r="D667" s="212"/>
    </row>
    <row r="668" spans="1:4" ht="20.25" customHeight="1" x14ac:dyDescent="0.3">
      <c r="A668" s="221"/>
      <c r="B668" s="221"/>
      <c r="C668" s="221"/>
      <c r="D668" s="212"/>
    </row>
    <row r="669" spans="1:4" ht="20.25" customHeight="1" x14ac:dyDescent="0.3">
      <c r="A669" s="221"/>
      <c r="B669" s="221"/>
      <c r="C669" s="221"/>
      <c r="D669" s="212"/>
    </row>
    <row r="670" spans="1:4" ht="20.25" customHeight="1" x14ac:dyDescent="0.3">
      <c r="A670" s="221"/>
      <c r="B670" s="221"/>
      <c r="C670" s="221"/>
      <c r="D670" s="212"/>
    </row>
    <row r="671" spans="1:4" ht="20.25" customHeight="1" x14ac:dyDescent="0.3">
      <c r="A671" s="221"/>
      <c r="B671" s="221"/>
      <c r="C671" s="221"/>
      <c r="D671" s="212"/>
    </row>
    <row r="672" spans="1:4" ht="20.25" customHeight="1" x14ac:dyDescent="0.3">
      <c r="A672" s="221"/>
      <c r="B672" s="221"/>
      <c r="C672" s="221"/>
      <c r="D672" s="212"/>
    </row>
    <row r="673" spans="1:4" ht="20.25" customHeight="1" x14ac:dyDescent="0.3">
      <c r="A673" s="221"/>
      <c r="B673" s="221"/>
      <c r="C673" s="221"/>
      <c r="D673" s="212"/>
    </row>
    <row r="674" spans="1:4" ht="20.25" customHeight="1" x14ac:dyDescent="0.3">
      <c r="A674" s="221"/>
      <c r="B674" s="221"/>
      <c r="C674" s="221"/>
      <c r="D674" s="212"/>
    </row>
    <row r="675" spans="1:4" ht="20.25" customHeight="1" x14ac:dyDescent="0.3">
      <c r="A675" s="221"/>
      <c r="B675" s="221"/>
      <c r="C675" s="221"/>
      <c r="D675" s="212"/>
    </row>
    <row r="676" spans="1:4" ht="20.25" customHeight="1" x14ac:dyDescent="0.3">
      <c r="A676" s="221"/>
      <c r="B676" s="221"/>
      <c r="C676" s="221"/>
      <c r="D676" s="212"/>
    </row>
    <row r="677" spans="1:4" ht="20.25" customHeight="1" x14ac:dyDescent="0.3">
      <c r="A677" s="221"/>
      <c r="B677" s="221"/>
      <c r="C677" s="221"/>
      <c r="D677" s="212"/>
    </row>
    <row r="678" spans="1:4" ht="20.25" customHeight="1" x14ac:dyDescent="0.3">
      <c r="A678" s="221"/>
      <c r="B678" s="221"/>
      <c r="C678" s="221"/>
      <c r="D678" s="212"/>
    </row>
    <row r="679" spans="1:4" ht="20.25" customHeight="1" x14ac:dyDescent="0.3">
      <c r="A679" s="221"/>
      <c r="B679" s="221"/>
      <c r="C679" s="221"/>
      <c r="D679" s="212"/>
    </row>
    <row r="680" spans="1:4" ht="20.25" customHeight="1" x14ac:dyDescent="0.3">
      <c r="A680" s="221"/>
      <c r="B680" s="221"/>
      <c r="C680" s="221"/>
      <c r="D680" s="212"/>
    </row>
    <row r="681" spans="1:4" ht="20.25" customHeight="1" x14ac:dyDescent="0.3">
      <c r="A681" s="221"/>
      <c r="B681" s="221"/>
      <c r="C681" s="221"/>
      <c r="D681" s="212"/>
    </row>
    <row r="682" spans="1:4" ht="20.25" customHeight="1" x14ac:dyDescent="0.3">
      <c r="A682" s="221"/>
      <c r="B682" s="221"/>
      <c r="C682" s="221"/>
      <c r="D682" s="212"/>
    </row>
    <row r="683" spans="1:4" ht="20.25" customHeight="1" x14ac:dyDescent="0.3">
      <c r="A683" s="221"/>
      <c r="B683" s="221"/>
      <c r="C683" s="221"/>
      <c r="D683" s="212"/>
    </row>
    <row r="684" spans="1:4" ht="20.25" customHeight="1" x14ac:dyDescent="0.3">
      <c r="A684" s="221"/>
      <c r="B684" s="221"/>
      <c r="C684" s="221"/>
      <c r="D684" s="212"/>
    </row>
    <row r="685" spans="1:4" ht="20.25" customHeight="1" x14ac:dyDescent="0.3">
      <c r="A685" s="221"/>
      <c r="B685" s="221"/>
      <c r="C685" s="221"/>
      <c r="D685" s="212"/>
    </row>
    <row r="686" spans="1:4" ht="20.25" customHeight="1" x14ac:dyDescent="0.3">
      <c r="A686" s="221"/>
      <c r="B686" s="221"/>
      <c r="C686" s="221"/>
      <c r="D686" s="212"/>
    </row>
    <row r="687" spans="1:4" ht="20.25" customHeight="1" x14ac:dyDescent="0.3">
      <c r="A687" s="221"/>
      <c r="B687" s="221"/>
      <c r="C687" s="221"/>
      <c r="D687" s="212"/>
    </row>
    <row r="688" spans="1:4" ht="20.25" customHeight="1" x14ac:dyDescent="0.3">
      <c r="A688" s="221"/>
      <c r="B688" s="221"/>
      <c r="C688" s="221"/>
      <c r="D688" s="212"/>
    </row>
    <row r="689" spans="1:4" ht="20.25" customHeight="1" x14ac:dyDescent="0.3">
      <c r="A689" s="221"/>
      <c r="B689" s="221"/>
      <c r="C689" s="221"/>
      <c r="D689" s="212"/>
    </row>
    <row r="690" spans="1:4" ht="20.25" customHeight="1" x14ac:dyDescent="0.3">
      <c r="A690" s="221"/>
      <c r="B690" s="221"/>
      <c r="C690" s="221"/>
      <c r="D690" s="212"/>
    </row>
    <row r="691" spans="1:4" ht="20.25" customHeight="1" x14ac:dyDescent="0.3">
      <c r="A691" s="221"/>
      <c r="B691" s="221"/>
      <c r="C691" s="221"/>
      <c r="D691" s="212"/>
    </row>
    <row r="692" spans="1:4" ht="20.25" customHeight="1" x14ac:dyDescent="0.3">
      <c r="A692" s="221"/>
      <c r="B692" s="221"/>
      <c r="C692" s="221"/>
      <c r="D692" s="212"/>
    </row>
    <row r="693" spans="1:4" ht="20.25" customHeight="1" x14ac:dyDescent="0.3">
      <c r="A693" s="221"/>
      <c r="B693" s="221"/>
      <c r="C693" s="221"/>
      <c r="D693" s="212"/>
    </row>
    <row r="694" spans="1:4" ht="20.25" customHeight="1" x14ac:dyDescent="0.3">
      <c r="A694" s="221"/>
      <c r="B694" s="221"/>
      <c r="C694" s="221"/>
      <c r="D694" s="212"/>
    </row>
    <row r="695" spans="1:4" ht="20.25" customHeight="1" x14ac:dyDescent="0.3">
      <c r="A695" s="221"/>
      <c r="B695" s="221"/>
      <c r="C695" s="221"/>
      <c r="D695" s="212"/>
    </row>
    <row r="696" spans="1:4" ht="20.25" customHeight="1" x14ac:dyDescent="0.3">
      <c r="A696" s="221"/>
      <c r="B696" s="221"/>
      <c r="C696" s="221"/>
      <c r="D696" s="212"/>
    </row>
    <row r="697" spans="1:4" ht="20.25" customHeight="1" x14ac:dyDescent="0.3">
      <c r="A697" s="221"/>
      <c r="B697" s="221"/>
      <c r="C697" s="221"/>
      <c r="D697" s="212"/>
    </row>
    <row r="698" spans="1:4" ht="20.25" customHeight="1" x14ac:dyDescent="0.3">
      <c r="A698" s="221"/>
      <c r="B698" s="221"/>
      <c r="C698" s="221"/>
      <c r="D698" s="212"/>
    </row>
    <row r="699" spans="1:4" ht="20.25" customHeight="1" x14ac:dyDescent="0.3">
      <c r="A699" s="221"/>
      <c r="B699" s="221"/>
      <c r="C699" s="221"/>
      <c r="D699" s="212"/>
    </row>
    <row r="700" spans="1:4" ht="20.25" customHeight="1" x14ac:dyDescent="0.3">
      <c r="A700" s="221"/>
      <c r="B700" s="221"/>
      <c r="C700" s="221"/>
      <c r="D700" s="212"/>
    </row>
    <row r="701" spans="1:4" ht="20.25" customHeight="1" x14ac:dyDescent="0.3">
      <c r="A701" s="221"/>
      <c r="B701" s="221"/>
      <c r="C701" s="221"/>
      <c r="D701" s="212"/>
    </row>
    <row r="702" spans="1:4" ht="20.25" customHeight="1" x14ac:dyDescent="0.3">
      <c r="A702" s="221"/>
      <c r="B702" s="221"/>
      <c r="C702" s="221"/>
      <c r="D702" s="212"/>
    </row>
    <row r="703" spans="1:4" ht="20.25" customHeight="1" x14ac:dyDescent="0.3">
      <c r="A703" s="221"/>
      <c r="B703" s="221"/>
      <c r="C703" s="221"/>
      <c r="D703" s="212"/>
    </row>
    <row r="704" spans="1:4" ht="20.25" customHeight="1" x14ac:dyDescent="0.3">
      <c r="A704" s="221"/>
      <c r="B704" s="221"/>
      <c r="C704" s="221"/>
      <c r="D704" s="212"/>
    </row>
    <row r="705" spans="1:4" ht="20.25" customHeight="1" x14ac:dyDescent="0.3">
      <c r="A705" s="221"/>
      <c r="B705" s="221"/>
      <c r="C705" s="221"/>
      <c r="D705" s="212"/>
    </row>
    <row r="706" spans="1:4" ht="20.25" customHeight="1" x14ac:dyDescent="0.3">
      <c r="A706" s="221"/>
      <c r="B706" s="221"/>
      <c r="C706" s="221"/>
      <c r="D706" s="212"/>
    </row>
    <row r="707" spans="1:4" ht="20.25" customHeight="1" x14ac:dyDescent="0.3">
      <c r="A707" s="221"/>
      <c r="B707" s="221"/>
      <c r="C707" s="221"/>
      <c r="D707" s="212"/>
    </row>
    <row r="708" spans="1:4" ht="20.25" customHeight="1" x14ac:dyDescent="0.3">
      <c r="A708" s="221"/>
      <c r="B708" s="221"/>
      <c r="C708" s="221"/>
      <c r="D708" s="212"/>
    </row>
    <row r="709" spans="1:4" ht="20.25" customHeight="1" x14ac:dyDescent="0.3">
      <c r="A709" s="221"/>
      <c r="B709" s="221"/>
      <c r="C709" s="221"/>
      <c r="D709" s="212"/>
    </row>
    <row r="710" spans="1:4" ht="20.25" customHeight="1" x14ac:dyDescent="0.3">
      <c r="A710" s="221"/>
      <c r="B710" s="221"/>
      <c r="C710" s="221"/>
      <c r="D710" s="212"/>
    </row>
    <row r="711" spans="1:4" ht="20.25" customHeight="1" x14ac:dyDescent="0.3">
      <c r="A711" s="221"/>
      <c r="B711" s="221"/>
      <c r="C711" s="221"/>
      <c r="D711" s="212"/>
    </row>
    <row r="712" spans="1:4" ht="20.25" customHeight="1" x14ac:dyDescent="0.3">
      <c r="A712" s="221"/>
      <c r="B712" s="221"/>
      <c r="C712" s="221"/>
      <c r="D712" s="212"/>
    </row>
    <row r="713" spans="1:4" ht="20.25" customHeight="1" x14ac:dyDescent="0.3">
      <c r="A713" s="221"/>
      <c r="B713" s="221"/>
      <c r="C713" s="221"/>
      <c r="D713" s="212"/>
    </row>
    <row r="714" spans="1:4" ht="20.25" customHeight="1" x14ac:dyDescent="0.3">
      <c r="A714" s="221"/>
      <c r="B714" s="221"/>
      <c r="C714" s="221"/>
      <c r="D714" s="212"/>
    </row>
    <row r="715" spans="1:4" ht="20.25" customHeight="1" x14ac:dyDescent="0.3">
      <c r="A715" s="221"/>
      <c r="B715" s="221"/>
      <c r="C715" s="221"/>
      <c r="D715" s="212"/>
    </row>
    <row r="716" spans="1:4" ht="20.25" customHeight="1" x14ac:dyDescent="0.3">
      <c r="A716" s="221"/>
      <c r="B716" s="221"/>
      <c r="C716" s="221"/>
      <c r="D716" s="212"/>
    </row>
    <row r="717" spans="1:4" ht="20.25" customHeight="1" x14ac:dyDescent="0.3">
      <c r="A717" s="221"/>
      <c r="B717" s="221"/>
      <c r="C717" s="221"/>
      <c r="D717" s="212"/>
    </row>
    <row r="718" spans="1:4" ht="20.25" customHeight="1" x14ac:dyDescent="0.3">
      <c r="A718" s="221"/>
      <c r="B718" s="221"/>
      <c r="C718" s="221"/>
      <c r="D718" s="212"/>
    </row>
    <row r="719" spans="1:4" ht="20.25" customHeight="1" x14ac:dyDescent="0.3">
      <c r="A719" s="221"/>
      <c r="B719" s="221"/>
      <c r="C719" s="221"/>
      <c r="D719" s="212"/>
    </row>
    <row r="720" spans="1:4" ht="20.25" customHeight="1" x14ac:dyDescent="0.3">
      <c r="A720" s="221"/>
      <c r="B720" s="221"/>
      <c r="C720" s="221"/>
      <c r="D720" s="212"/>
    </row>
    <row r="721" spans="1:4" ht="20.25" customHeight="1" x14ac:dyDescent="0.3">
      <c r="A721" s="221"/>
      <c r="B721" s="221"/>
      <c r="C721" s="221"/>
      <c r="D721" s="212"/>
    </row>
    <row r="722" spans="1:4" ht="20.25" customHeight="1" x14ac:dyDescent="0.3">
      <c r="A722" s="221"/>
      <c r="B722" s="221"/>
      <c r="C722" s="221"/>
      <c r="D722" s="212"/>
    </row>
    <row r="723" spans="1:4" ht="20.25" customHeight="1" x14ac:dyDescent="0.3">
      <c r="A723" s="221"/>
      <c r="B723" s="221"/>
      <c r="C723" s="221"/>
      <c r="D723" s="212"/>
    </row>
    <row r="724" spans="1:4" ht="20.25" customHeight="1" x14ac:dyDescent="0.3">
      <c r="A724" s="221"/>
      <c r="B724" s="221"/>
      <c r="C724" s="221"/>
      <c r="D724" s="212"/>
    </row>
    <row r="725" spans="1:4" ht="20.25" customHeight="1" x14ac:dyDescent="0.3">
      <c r="A725" s="221"/>
      <c r="B725" s="221"/>
      <c r="C725" s="221"/>
      <c r="D725" s="212"/>
    </row>
    <row r="726" spans="1:4" ht="20.25" customHeight="1" x14ac:dyDescent="0.3">
      <c r="A726" s="221"/>
      <c r="B726" s="221"/>
      <c r="C726" s="221"/>
      <c r="D726" s="212"/>
    </row>
    <row r="727" spans="1:4" ht="20.25" customHeight="1" x14ac:dyDescent="0.3">
      <c r="A727" s="221"/>
      <c r="B727" s="221"/>
      <c r="C727" s="221"/>
      <c r="D727" s="212"/>
    </row>
    <row r="728" spans="1:4" ht="20.25" customHeight="1" x14ac:dyDescent="0.3">
      <c r="A728" s="221"/>
      <c r="B728" s="221"/>
      <c r="C728" s="221"/>
      <c r="D728" s="212"/>
    </row>
    <row r="729" spans="1:4" ht="20.25" customHeight="1" x14ac:dyDescent="0.3">
      <c r="A729" s="221"/>
      <c r="B729" s="221"/>
      <c r="C729" s="221"/>
      <c r="D729" s="212"/>
    </row>
    <row r="730" spans="1:4" ht="20.25" customHeight="1" x14ac:dyDescent="0.3">
      <c r="A730" s="221"/>
      <c r="B730" s="221"/>
      <c r="C730" s="221"/>
      <c r="D730" s="212"/>
    </row>
    <row r="731" spans="1:4" ht="20.25" customHeight="1" x14ac:dyDescent="0.3">
      <c r="A731" s="221"/>
      <c r="B731" s="221"/>
      <c r="C731" s="221"/>
      <c r="D731" s="212"/>
    </row>
    <row r="732" spans="1:4" ht="20.25" customHeight="1" x14ac:dyDescent="0.3">
      <c r="A732" s="221"/>
      <c r="B732" s="221"/>
      <c r="C732" s="221"/>
      <c r="D732" s="212"/>
    </row>
    <row r="733" spans="1:4" ht="20.25" customHeight="1" x14ac:dyDescent="0.3">
      <c r="A733" s="221"/>
      <c r="B733" s="221"/>
      <c r="C733" s="221"/>
      <c r="D733" s="212"/>
    </row>
    <row r="734" spans="1:4" ht="20.25" customHeight="1" x14ac:dyDescent="0.3">
      <c r="A734" s="221"/>
      <c r="B734" s="221"/>
      <c r="C734" s="221"/>
      <c r="D734" s="212"/>
    </row>
    <row r="735" spans="1:4" ht="20.25" customHeight="1" x14ac:dyDescent="0.3">
      <c r="A735" s="221"/>
      <c r="B735" s="221"/>
      <c r="C735" s="221"/>
      <c r="D735" s="212"/>
    </row>
    <row r="736" spans="1:4" ht="20.25" customHeight="1" x14ac:dyDescent="0.3">
      <c r="A736" s="221"/>
      <c r="B736" s="221"/>
      <c r="C736" s="221"/>
      <c r="D736" s="212"/>
    </row>
    <row r="737" spans="1:4" ht="20.25" customHeight="1" x14ac:dyDescent="0.3">
      <c r="A737" s="221"/>
      <c r="B737" s="221"/>
      <c r="C737" s="221"/>
      <c r="D737" s="212"/>
    </row>
    <row r="738" spans="1:4" ht="20.25" customHeight="1" x14ac:dyDescent="0.3">
      <c r="A738" s="221"/>
      <c r="B738" s="221"/>
      <c r="C738" s="221"/>
      <c r="D738" s="212"/>
    </row>
    <row r="739" spans="1:4" ht="20.25" customHeight="1" x14ac:dyDescent="0.3">
      <c r="A739" s="221"/>
      <c r="B739" s="221"/>
      <c r="C739" s="221"/>
      <c r="D739" s="212"/>
    </row>
    <row r="740" spans="1:4" ht="20.25" customHeight="1" x14ac:dyDescent="0.3">
      <c r="A740" s="221"/>
      <c r="B740" s="221"/>
      <c r="C740" s="221"/>
      <c r="D740" s="212"/>
    </row>
    <row r="741" spans="1:4" ht="20.25" customHeight="1" x14ac:dyDescent="0.3">
      <c r="A741" s="221"/>
      <c r="B741" s="221"/>
      <c r="C741" s="221"/>
      <c r="D741" s="212"/>
    </row>
    <row r="742" spans="1:4" ht="20.25" customHeight="1" x14ac:dyDescent="0.3">
      <c r="A742" s="221"/>
      <c r="B742" s="221"/>
      <c r="C742" s="221"/>
      <c r="D742" s="212"/>
    </row>
    <row r="743" spans="1:4" ht="20.25" customHeight="1" x14ac:dyDescent="0.3">
      <c r="A743" s="221"/>
      <c r="B743" s="221"/>
      <c r="C743" s="221"/>
      <c r="D743" s="212"/>
    </row>
    <row r="744" spans="1:4" ht="20.25" customHeight="1" x14ac:dyDescent="0.3">
      <c r="A744" s="221"/>
      <c r="B744" s="221"/>
      <c r="C744" s="221"/>
      <c r="D744" s="212"/>
    </row>
    <row r="745" spans="1:4" ht="20.25" customHeight="1" x14ac:dyDescent="0.3">
      <c r="A745" s="221"/>
      <c r="B745" s="221"/>
      <c r="C745" s="221"/>
      <c r="D745" s="212"/>
    </row>
    <row r="746" spans="1:4" ht="20.25" customHeight="1" x14ac:dyDescent="0.3">
      <c r="A746" s="221"/>
      <c r="B746" s="221"/>
      <c r="C746" s="221"/>
      <c r="D746" s="212"/>
    </row>
    <row r="747" spans="1:4" ht="20.25" customHeight="1" x14ac:dyDescent="0.3">
      <c r="A747" s="221"/>
      <c r="B747" s="221"/>
      <c r="C747" s="221"/>
      <c r="D747" s="212"/>
    </row>
    <row r="748" spans="1:4" ht="20.25" customHeight="1" x14ac:dyDescent="0.3">
      <c r="A748" s="221"/>
      <c r="B748" s="221"/>
      <c r="C748" s="221"/>
      <c r="D748" s="212"/>
    </row>
    <row r="749" spans="1:4" ht="20.25" customHeight="1" x14ac:dyDescent="0.3">
      <c r="A749" s="221"/>
      <c r="B749" s="221"/>
      <c r="C749" s="221"/>
      <c r="D749" s="212"/>
    </row>
    <row r="750" spans="1:4" ht="20.25" customHeight="1" x14ac:dyDescent="0.3">
      <c r="A750" s="221"/>
      <c r="B750" s="221"/>
      <c r="C750" s="221"/>
      <c r="D750" s="212"/>
    </row>
    <row r="751" spans="1:4" ht="20.25" customHeight="1" x14ac:dyDescent="0.3">
      <c r="A751" s="221"/>
      <c r="B751" s="221"/>
      <c r="C751" s="221"/>
      <c r="D751" s="212"/>
    </row>
    <row r="752" spans="1:4" ht="20.25" customHeight="1" x14ac:dyDescent="0.3">
      <c r="A752" s="221"/>
      <c r="B752" s="221"/>
      <c r="C752" s="221"/>
      <c r="D752" s="212"/>
    </row>
    <row r="753" spans="1:4" ht="20.25" customHeight="1" x14ac:dyDescent="0.3">
      <c r="A753" s="221"/>
      <c r="B753" s="221"/>
      <c r="C753" s="221"/>
      <c r="D753" s="212"/>
    </row>
    <row r="754" spans="1:4" ht="20.25" customHeight="1" x14ac:dyDescent="0.3">
      <c r="A754" s="221"/>
      <c r="B754" s="221"/>
      <c r="C754" s="221"/>
      <c r="D754" s="212"/>
    </row>
    <row r="755" spans="1:4" ht="20.25" customHeight="1" x14ac:dyDescent="0.3">
      <c r="A755" s="221"/>
      <c r="B755" s="221"/>
      <c r="C755" s="221"/>
      <c r="D755" s="212"/>
    </row>
    <row r="756" spans="1:4" ht="20.25" customHeight="1" x14ac:dyDescent="0.3">
      <c r="A756" s="221"/>
      <c r="B756" s="221"/>
      <c r="C756" s="221"/>
      <c r="D756" s="212"/>
    </row>
    <row r="757" spans="1:4" ht="20.25" customHeight="1" x14ac:dyDescent="0.3">
      <c r="A757" s="221"/>
      <c r="B757" s="221"/>
      <c r="C757" s="221"/>
      <c r="D757" s="212"/>
    </row>
    <row r="758" spans="1:4" ht="20.25" customHeight="1" x14ac:dyDescent="0.3">
      <c r="A758" s="221"/>
      <c r="B758" s="221"/>
      <c r="C758" s="221"/>
      <c r="D758" s="212"/>
    </row>
    <row r="759" spans="1:4" ht="20.25" customHeight="1" x14ac:dyDescent="0.3">
      <c r="A759" s="221"/>
      <c r="B759" s="221"/>
      <c r="C759" s="221"/>
      <c r="D759" s="212"/>
    </row>
    <row r="760" spans="1:4" ht="20.25" customHeight="1" x14ac:dyDescent="0.3">
      <c r="A760" s="221"/>
      <c r="B760" s="221"/>
      <c r="C760" s="221"/>
      <c r="D760" s="212"/>
    </row>
    <row r="761" spans="1:4" ht="20.25" customHeight="1" x14ac:dyDescent="0.3">
      <c r="A761" s="221"/>
      <c r="B761" s="221"/>
      <c r="C761" s="221"/>
      <c r="D761" s="212"/>
    </row>
    <row r="762" spans="1:4" ht="20.25" customHeight="1" x14ac:dyDescent="0.3">
      <c r="A762" s="221"/>
      <c r="B762" s="221"/>
      <c r="C762" s="221"/>
      <c r="D762" s="212"/>
    </row>
    <row r="763" spans="1:4" ht="20.25" customHeight="1" x14ac:dyDescent="0.3">
      <c r="A763" s="221"/>
      <c r="B763" s="221"/>
      <c r="C763" s="221"/>
      <c r="D763" s="212"/>
    </row>
    <row r="764" spans="1:4" ht="20.25" customHeight="1" x14ac:dyDescent="0.3">
      <c r="A764" s="221"/>
      <c r="B764" s="221"/>
      <c r="C764" s="221"/>
      <c r="D764" s="212"/>
    </row>
    <row r="765" spans="1:4" ht="20.25" customHeight="1" x14ac:dyDescent="0.3">
      <c r="A765" s="221"/>
      <c r="B765" s="221"/>
      <c r="C765" s="221"/>
      <c r="D765" s="212"/>
    </row>
    <row r="766" spans="1:4" ht="20.25" customHeight="1" x14ac:dyDescent="0.3">
      <c r="A766" s="221"/>
      <c r="B766" s="221"/>
      <c r="C766" s="221"/>
      <c r="D766" s="212"/>
    </row>
    <row r="767" spans="1:4" ht="20.25" customHeight="1" x14ac:dyDescent="0.3">
      <c r="A767" s="221"/>
      <c r="B767" s="221"/>
      <c r="C767" s="221"/>
      <c r="D767" s="212"/>
    </row>
    <row r="768" spans="1:4" ht="20.25" customHeight="1" x14ac:dyDescent="0.3">
      <c r="A768" s="221"/>
      <c r="B768" s="221"/>
      <c r="C768" s="221"/>
      <c r="D768" s="212"/>
    </row>
    <row r="769" spans="1:4" ht="20.25" customHeight="1" x14ac:dyDescent="0.3">
      <c r="A769" s="221"/>
      <c r="B769" s="221"/>
      <c r="C769" s="221"/>
      <c r="D769" s="212"/>
    </row>
    <row r="770" spans="1:4" ht="20.25" customHeight="1" x14ac:dyDescent="0.3">
      <c r="A770" s="221"/>
      <c r="B770" s="221"/>
      <c r="C770" s="221"/>
      <c r="D770" s="212"/>
    </row>
    <row r="771" spans="1:4" ht="20.25" customHeight="1" x14ac:dyDescent="0.3">
      <c r="A771" s="221"/>
      <c r="B771" s="221"/>
      <c r="C771" s="221"/>
      <c r="D771" s="212"/>
    </row>
    <row r="772" spans="1:4" ht="20.25" customHeight="1" x14ac:dyDescent="0.3">
      <c r="A772" s="221"/>
      <c r="B772" s="221"/>
      <c r="C772" s="221"/>
      <c r="D772" s="212"/>
    </row>
    <row r="773" spans="1:4" ht="20.25" customHeight="1" x14ac:dyDescent="0.3">
      <c r="A773" s="221"/>
      <c r="B773" s="221"/>
      <c r="C773" s="221"/>
      <c r="D773" s="212"/>
    </row>
    <row r="774" spans="1:4" ht="20.25" customHeight="1" x14ac:dyDescent="0.3">
      <c r="A774" s="221"/>
      <c r="B774" s="221"/>
      <c r="C774" s="221"/>
      <c r="D774" s="212"/>
    </row>
    <row r="775" spans="1:4" ht="20.25" customHeight="1" x14ac:dyDescent="0.3">
      <c r="A775" s="221"/>
      <c r="B775" s="221"/>
      <c r="C775" s="221"/>
      <c r="D775" s="212"/>
    </row>
    <row r="776" spans="1:4" ht="20.25" customHeight="1" x14ac:dyDescent="0.3">
      <c r="A776" s="221"/>
      <c r="B776" s="221"/>
      <c r="C776" s="221"/>
      <c r="D776" s="212"/>
    </row>
    <row r="777" spans="1:4" ht="20.25" customHeight="1" x14ac:dyDescent="0.3">
      <c r="A777" s="221"/>
      <c r="B777" s="221"/>
      <c r="C777" s="221"/>
      <c r="D777" s="212"/>
    </row>
    <row r="778" spans="1:4" ht="20.25" customHeight="1" x14ac:dyDescent="0.3">
      <c r="A778" s="221"/>
      <c r="B778" s="221"/>
      <c r="C778" s="221"/>
      <c r="D778" s="212"/>
    </row>
    <row r="779" spans="1:4" ht="20.25" customHeight="1" x14ac:dyDescent="0.3">
      <c r="A779" s="221"/>
      <c r="B779" s="221"/>
      <c r="C779" s="221"/>
      <c r="D779" s="212"/>
    </row>
    <row r="780" spans="1:4" ht="20.25" customHeight="1" x14ac:dyDescent="0.3">
      <c r="A780" s="221"/>
      <c r="B780" s="221"/>
      <c r="C780" s="221"/>
      <c r="D780" s="212"/>
    </row>
    <row r="781" spans="1:4" ht="20.25" customHeight="1" x14ac:dyDescent="0.3">
      <c r="A781" s="221"/>
      <c r="B781" s="221"/>
      <c r="C781" s="221"/>
      <c r="D781" s="212"/>
    </row>
    <row r="782" spans="1:4" ht="20.25" customHeight="1" x14ac:dyDescent="0.3">
      <c r="A782" s="221"/>
      <c r="B782" s="221"/>
      <c r="C782" s="221"/>
      <c r="D782" s="212"/>
    </row>
    <row r="783" spans="1:4" ht="20.25" customHeight="1" x14ac:dyDescent="0.3">
      <c r="A783" s="221"/>
      <c r="B783" s="221"/>
      <c r="C783" s="221"/>
      <c r="D783" s="212"/>
    </row>
    <row r="784" spans="1:4" ht="20.25" customHeight="1" x14ac:dyDescent="0.3">
      <c r="A784" s="221"/>
      <c r="B784" s="221"/>
      <c r="C784" s="221"/>
      <c r="D784" s="212"/>
    </row>
    <row r="785" spans="1:4" ht="20.25" customHeight="1" x14ac:dyDescent="0.3">
      <c r="A785" s="221"/>
      <c r="B785" s="221"/>
      <c r="C785" s="221"/>
      <c r="D785" s="212"/>
    </row>
    <row r="786" spans="1:4" ht="20.25" customHeight="1" x14ac:dyDescent="0.3">
      <c r="A786" s="221"/>
      <c r="B786" s="221"/>
      <c r="C786" s="221"/>
      <c r="D786" s="212"/>
    </row>
    <row r="787" spans="1:4" ht="20.25" customHeight="1" x14ac:dyDescent="0.3">
      <c r="A787" s="221"/>
      <c r="B787" s="221"/>
      <c r="C787" s="221"/>
      <c r="D787" s="212"/>
    </row>
    <row r="788" spans="1:4" ht="20.25" customHeight="1" x14ac:dyDescent="0.3">
      <c r="A788" s="221"/>
      <c r="B788" s="221"/>
      <c r="C788" s="221"/>
      <c r="D788" s="212"/>
    </row>
    <row r="789" spans="1:4" ht="20.25" customHeight="1" x14ac:dyDescent="0.3">
      <c r="A789" s="221"/>
      <c r="B789" s="221"/>
      <c r="C789" s="221"/>
      <c r="D789" s="212"/>
    </row>
    <row r="790" spans="1:4" ht="20.25" customHeight="1" x14ac:dyDescent="0.3">
      <c r="A790" s="221"/>
      <c r="B790" s="221"/>
      <c r="C790" s="221"/>
      <c r="D790" s="212"/>
    </row>
    <row r="791" spans="1:4" ht="20.25" customHeight="1" x14ac:dyDescent="0.3">
      <c r="A791" s="221"/>
      <c r="B791" s="221"/>
      <c r="C791" s="221"/>
      <c r="D791" s="212"/>
    </row>
    <row r="792" spans="1:4" ht="20.25" customHeight="1" x14ac:dyDescent="0.3">
      <c r="A792" s="221"/>
      <c r="B792" s="221"/>
      <c r="C792" s="221"/>
      <c r="D792" s="212"/>
    </row>
    <row r="793" spans="1:4" ht="20.25" customHeight="1" x14ac:dyDescent="0.3">
      <c r="A793" s="221"/>
      <c r="B793" s="221"/>
      <c r="C793" s="221"/>
      <c r="D793" s="212"/>
    </row>
    <row r="794" spans="1:4" ht="20.25" customHeight="1" x14ac:dyDescent="0.3">
      <c r="A794" s="221"/>
      <c r="B794" s="221"/>
      <c r="C794" s="221"/>
      <c r="D794" s="212"/>
    </row>
    <row r="795" spans="1:4" ht="20.25" customHeight="1" x14ac:dyDescent="0.3">
      <c r="A795" s="221"/>
      <c r="B795" s="221"/>
      <c r="C795" s="221"/>
      <c r="D795" s="212"/>
    </row>
    <row r="796" spans="1:4" ht="20.25" customHeight="1" x14ac:dyDescent="0.3">
      <c r="A796" s="221"/>
      <c r="B796" s="221"/>
      <c r="C796" s="221"/>
      <c r="D796" s="212"/>
    </row>
    <row r="797" spans="1:4" ht="20.25" customHeight="1" x14ac:dyDescent="0.3">
      <c r="A797" s="221"/>
      <c r="B797" s="221"/>
      <c r="C797" s="221"/>
      <c r="D797" s="212"/>
    </row>
    <row r="798" spans="1:4" ht="20.25" customHeight="1" x14ac:dyDescent="0.3">
      <c r="A798" s="221"/>
      <c r="B798" s="221"/>
      <c r="C798" s="221"/>
      <c r="D798" s="212"/>
    </row>
    <row r="799" spans="1:4" ht="20.25" customHeight="1" x14ac:dyDescent="0.3">
      <c r="A799" s="221"/>
      <c r="B799" s="221"/>
      <c r="C799" s="221"/>
      <c r="D799" s="212"/>
    </row>
    <row r="800" spans="1:4" ht="20.25" customHeight="1" x14ac:dyDescent="0.3">
      <c r="A800" s="221"/>
      <c r="B800" s="221"/>
      <c r="C800" s="221"/>
      <c r="D800" s="212"/>
    </row>
    <row r="801" spans="1:4" ht="20.25" customHeight="1" x14ac:dyDescent="0.3">
      <c r="A801" s="221"/>
      <c r="B801" s="221"/>
      <c r="C801" s="221"/>
      <c r="D801" s="212"/>
    </row>
    <row r="802" spans="1:4" ht="20.25" customHeight="1" x14ac:dyDescent="0.3">
      <c r="A802" s="221"/>
      <c r="B802" s="221"/>
      <c r="C802" s="221"/>
      <c r="D802" s="212"/>
    </row>
    <row r="803" spans="1:4" ht="20.25" customHeight="1" x14ac:dyDescent="0.3">
      <c r="A803" s="221"/>
      <c r="B803" s="221"/>
      <c r="C803" s="221"/>
      <c r="D803" s="212"/>
    </row>
    <row r="804" spans="1:4" ht="20.25" customHeight="1" x14ac:dyDescent="0.3">
      <c r="A804" s="221"/>
      <c r="B804" s="221"/>
      <c r="C804" s="221"/>
      <c r="D804" s="212"/>
    </row>
    <row r="805" spans="1:4" ht="20.25" customHeight="1" x14ac:dyDescent="0.3">
      <c r="A805" s="221"/>
      <c r="B805" s="221"/>
      <c r="C805" s="221"/>
      <c r="D805" s="212"/>
    </row>
    <row r="806" spans="1:4" ht="20.25" customHeight="1" x14ac:dyDescent="0.3">
      <c r="A806" s="221"/>
      <c r="B806" s="221"/>
      <c r="C806" s="221"/>
      <c r="D806" s="212"/>
    </row>
    <row r="807" spans="1:4" ht="20.25" customHeight="1" x14ac:dyDescent="0.3">
      <c r="A807" s="221"/>
      <c r="B807" s="221"/>
      <c r="C807" s="221"/>
      <c r="D807" s="212"/>
    </row>
    <row r="808" spans="1:4" ht="20.25" customHeight="1" x14ac:dyDescent="0.3">
      <c r="A808" s="221"/>
      <c r="B808" s="221"/>
      <c r="C808" s="221"/>
      <c r="D808" s="212"/>
    </row>
    <row r="809" spans="1:4" ht="20.25" customHeight="1" x14ac:dyDescent="0.3">
      <c r="A809" s="221"/>
      <c r="B809" s="221"/>
      <c r="C809" s="221"/>
      <c r="D809" s="212"/>
    </row>
    <row r="810" spans="1:4" ht="20.25" customHeight="1" x14ac:dyDescent="0.3">
      <c r="A810" s="221"/>
      <c r="B810" s="221"/>
      <c r="C810" s="221"/>
      <c r="D810" s="212"/>
    </row>
    <row r="811" spans="1:4" ht="20.25" customHeight="1" x14ac:dyDescent="0.3">
      <c r="A811" s="221"/>
      <c r="B811" s="221"/>
      <c r="C811" s="221"/>
      <c r="D811" s="212"/>
    </row>
    <row r="812" spans="1:4" ht="20.25" customHeight="1" x14ac:dyDescent="0.3">
      <c r="A812" s="221"/>
      <c r="B812" s="221"/>
      <c r="C812" s="221"/>
      <c r="D812" s="212"/>
    </row>
    <row r="813" spans="1:4" ht="20.25" customHeight="1" x14ac:dyDescent="0.3">
      <c r="A813" s="221"/>
      <c r="B813" s="221"/>
      <c r="C813" s="221"/>
      <c r="D813" s="212"/>
    </row>
    <row r="814" spans="1:4" ht="20.25" customHeight="1" x14ac:dyDescent="0.3">
      <c r="A814" s="221"/>
      <c r="B814" s="221"/>
      <c r="C814" s="221"/>
      <c r="D814" s="212"/>
    </row>
    <row r="815" spans="1:4" ht="20.25" customHeight="1" x14ac:dyDescent="0.3">
      <c r="A815" s="221"/>
      <c r="B815" s="221"/>
      <c r="C815" s="221"/>
      <c r="D815" s="212"/>
    </row>
    <row r="816" spans="1:4" ht="20.25" customHeight="1" x14ac:dyDescent="0.3">
      <c r="A816" s="221"/>
      <c r="B816" s="221"/>
      <c r="C816" s="221"/>
      <c r="D816" s="212"/>
    </row>
    <row r="817" spans="1:4" ht="20.25" customHeight="1" x14ac:dyDescent="0.3">
      <c r="A817" s="221"/>
      <c r="B817" s="221"/>
      <c r="C817" s="221"/>
      <c r="D817" s="212"/>
    </row>
    <row r="818" spans="1:4" ht="20.25" customHeight="1" x14ac:dyDescent="0.3">
      <c r="A818" s="221"/>
      <c r="B818" s="221"/>
      <c r="C818" s="221"/>
      <c r="D818" s="212"/>
    </row>
    <row r="819" spans="1:4" ht="20.25" customHeight="1" x14ac:dyDescent="0.3">
      <c r="A819" s="221"/>
      <c r="B819" s="221"/>
      <c r="C819" s="221"/>
      <c r="D819" s="212"/>
    </row>
    <row r="820" spans="1:4" ht="20.25" customHeight="1" x14ac:dyDescent="0.3">
      <c r="A820" s="221"/>
      <c r="B820" s="221"/>
      <c r="C820" s="221"/>
      <c r="D820" s="212"/>
    </row>
    <row r="821" spans="1:4" ht="20.25" customHeight="1" x14ac:dyDescent="0.3">
      <c r="A821" s="221"/>
      <c r="B821" s="221"/>
      <c r="C821" s="221"/>
      <c r="D821" s="212"/>
    </row>
    <row r="822" spans="1:4" ht="20.25" customHeight="1" x14ac:dyDescent="0.3">
      <c r="A822" s="221"/>
      <c r="B822" s="221"/>
      <c r="C822" s="221"/>
      <c r="D822" s="212"/>
    </row>
    <row r="823" spans="1:4" ht="20.25" customHeight="1" x14ac:dyDescent="0.3">
      <c r="A823" s="221"/>
      <c r="B823" s="221"/>
      <c r="C823" s="221"/>
      <c r="D823" s="212"/>
    </row>
    <row r="824" spans="1:4" ht="20.25" customHeight="1" x14ac:dyDescent="0.3">
      <c r="A824" s="221"/>
      <c r="B824" s="221"/>
      <c r="C824" s="221"/>
      <c r="D824" s="212"/>
    </row>
    <row r="825" spans="1:4" ht="20.25" customHeight="1" x14ac:dyDescent="0.3">
      <c r="A825" s="221"/>
      <c r="B825" s="221"/>
      <c r="C825" s="221"/>
      <c r="D825" s="212"/>
    </row>
    <row r="826" spans="1:4" ht="20.25" customHeight="1" x14ac:dyDescent="0.3">
      <c r="A826" s="221"/>
      <c r="B826" s="221"/>
      <c r="C826" s="221"/>
      <c r="D826" s="212"/>
    </row>
    <row r="827" spans="1:4" ht="20.25" customHeight="1" x14ac:dyDescent="0.3">
      <c r="A827" s="221"/>
      <c r="B827" s="221"/>
      <c r="C827" s="221"/>
      <c r="D827" s="212"/>
    </row>
    <row r="828" spans="1:4" ht="20.25" customHeight="1" x14ac:dyDescent="0.3">
      <c r="A828" s="221"/>
      <c r="B828" s="221"/>
      <c r="C828" s="221"/>
      <c r="D828" s="212"/>
    </row>
    <row r="829" spans="1:4" ht="20.25" customHeight="1" x14ac:dyDescent="0.3">
      <c r="A829" s="221"/>
      <c r="B829" s="221"/>
      <c r="C829" s="221"/>
      <c r="D829" s="212"/>
    </row>
    <row r="830" spans="1:4" ht="20.25" customHeight="1" x14ac:dyDescent="0.3">
      <c r="A830" s="221"/>
      <c r="B830" s="221"/>
      <c r="C830" s="221"/>
      <c r="D830" s="212"/>
    </row>
    <row r="831" spans="1:4" ht="20.25" customHeight="1" x14ac:dyDescent="0.3">
      <c r="A831" s="221"/>
      <c r="B831" s="221"/>
      <c r="C831" s="221"/>
      <c r="D831" s="212"/>
    </row>
    <row r="832" spans="1:4" ht="20.25" customHeight="1" x14ac:dyDescent="0.3">
      <c r="A832" s="221"/>
      <c r="B832" s="221"/>
      <c r="C832" s="221"/>
      <c r="D832" s="212"/>
    </row>
    <row r="833" spans="1:4" ht="20.25" customHeight="1" x14ac:dyDescent="0.3">
      <c r="A833" s="221"/>
      <c r="B833" s="221"/>
      <c r="C833" s="221"/>
      <c r="D833" s="212"/>
    </row>
    <row r="834" spans="1:4" ht="20.25" customHeight="1" x14ac:dyDescent="0.3">
      <c r="A834" s="221"/>
      <c r="B834" s="221"/>
      <c r="C834" s="221"/>
      <c r="D834" s="212"/>
    </row>
    <row r="835" spans="1:4" ht="20.25" customHeight="1" x14ac:dyDescent="0.3">
      <c r="A835" s="221"/>
      <c r="B835" s="221"/>
      <c r="C835" s="221"/>
      <c r="D835" s="212"/>
    </row>
    <row r="836" spans="1:4" ht="20.25" customHeight="1" x14ac:dyDescent="0.3">
      <c r="A836" s="221"/>
      <c r="B836" s="221"/>
      <c r="C836" s="221"/>
      <c r="D836" s="212"/>
    </row>
    <row r="837" spans="1:4" ht="20.25" customHeight="1" x14ac:dyDescent="0.3">
      <c r="A837" s="221"/>
      <c r="B837" s="221"/>
      <c r="C837" s="221"/>
      <c r="D837" s="212"/>
    </row>
    <row r="838" spans="1:4" ht="20.25" customHeight="1" x14ac:dyDescent="0.3">
      <c r="A838" s="221"/>
      <c r="B838" s="221"/>
      <c r="C838" s="221"/>
      <c r="D838" s="212"/>
    </row>
    <row r="839" spans="1:4" ht="20.25" customHeight="1" x14ac:dyDescent="0.3">
      <c r="A839" s="221"/>
      <c r="B839" s="221"/>
      <c r="C839" s="221"/>
      <c r="D839" s="212"/>
    </row>
    <row r="840" spans="1:4" ht="20.25" customHeight="1" x14ac:dyDescent="0.3">
      <c r="A840" s="221"/>
      <c r="B840" s="221"/>
      <c r="C840" s="221"/>
      <c r="D840" s="212"/>
    </row>
    <row r="841" spans="1:4" ht="20.25" customHeight="1" x14ac:dyDescent="0.3">
      <c r="A841" s="221"/>
      <c r="B841" s="221"/>
      <c r="C841" s="221"/>
      <c r="D841" s="212"/>
    </row>
    <row r="842" spans="1:4" ht="20.25" customHeight="1" x14ac:dyDescent="0.3">
      <c r="A842" s="221"/>
      <c r="B842" s="221"/>
      <c r="C842" s="221"/>
      <c r="D842" s="212"/>
    </row>
    <row r="843" spans="1:4" ht="20.25" customHeight="1" x14ac:dyDescent="0.3">
      <c r="A843" s="221"/>
      <c r="B843" s="221"/>
      <c r="C843" s="221"/>
      <c r="D843" s="212"/>
    </row>
    <row r="844" spans="1:4" ht="20.25" customHeight="1" x14ac:dyDescent="0.3">
      <c r="A844" s="221"/>
      <c r="B844" s="221"/>
      <c r="C844" s="221"/>
      <c r="D844" s="212"/>
    </row>
    <row r="845" spans="1:4" ht="20.25" customHeight="1" x14ac:dyDescent="0.3">
      <c r="A845" s="221"/>
      <c r="B845" s="221"/>
      <c r="C845" s="221"/>
      <c r="D845" s="212"/>
    </row>
    <row r="846" spans="1:4" ht="20.25" customHeight="1" x14ac:dyDescent="0.3">
      <c r="A846" s="221"/>
      <c r="B846" s="221"/>
      <c r="C846" s="221"/>
      <c r="D846" s="212"/>
    </row>
    <row r="847" spans="1:4" ht="20.25" customHeight="1" x14ac:dyDescent="0.3">
      <c r="A847" s="221"/>
      <c r="B847" s="221"/>
      <c r="C847" s="221"/>
      <c r="D847" s="212"/>
    </row>
    <row r="848" spans="1:4" ht="20.25" customHeight="1" x14ac:dyDescent="0.3">
      <c r="A848" s="221"/>
      <c r="B848" s="221"/>
      <c r="C848" s="221"/>
      <c r="D848" s="212"/>
    </row>
    <row r="849" spans="1:4" ht="20.25" customHeight="1" x14ac:dyDescent="0.3">
      <c r="A849" s="221"/>
      <c r="B849" s="221"/>
      <c r="C849" s="221"/>
      <c r="D849" s="212"/>
    </row>
    <row r="850" spans="1:4" ht="20.25" customHeight="1" x14ac:dyDescent="0.3">
      <c r="A850" s="221"/>
      <c r="B850" s="221"/>
      <c r="C850" s="221"/>
      <c r="D850" s="212"/>
    </row>
    <row r="851" spans="1:4" ht="20.25" customHeight="1" x14ac:dyDescent="0.3">
      <c r="A851" s="221"/>
      <c r="B851" s="221"/>
      <c r="C851" s="221"/>
      <c r="D851" s="212"/>
    </row>
    <row r="852" spans="1:4" ht="20.25" customHeight="1" x14ac:dyDescent="0.3">
      <c r="A852" s="221"/>
      <c r="B852" s="221"/>
      <c r="C852" s="221"/>
      <c r="D852" s="212"/>
    </row>
    <row r="853" spans="1:4" ht="20.25" customHeight="1" x14ac:dyDescent="0.3">
      <c r="A853" s="221"/>
      <c r="B853" s="221"/>
      <c r="C853" s="221"/>
      <c r="D853" s="212"/>
    </row>
    <row r="854" spans="1:4" ht="20.25" customHeight="1" x14ac:dyDescent="0.3">
      <c r="A854" s="221"/>
      <c r="B854" s="221"/>
      <c r="C854" s="221"/>
      <c r="D854" s="212"/>
    </row>
    <row r="855" spans="1:4" ht="20.25" customHeight="1" x14ac:dyDescent="0.3">
      <c r="A855" s="221"/>
      <c r="B855" s="221"/>
      <c r="C855" s="221"/>
      <c r="D855" s="212"/>
    </row>
    <row r="856" spans="1:4" ht="20.25" customHeight="1" x14ac:dyDescent="0.3">
      <c r="A856" s="221"/>
      <c r="B856" s="221"/>
      <c r="C856" s="221"/>
      <c r="D856" s="212"/>
    </row>
    <row r="857" spans="1:4" ht="20.25" customHeight="1" x14ac:dyDescent="0.3">
      <c r="A857" s="221"/>
      <c r="B857" s="221"/>
      <c r="C857" s="221"/>
      <c r="D857" s="212"/>
    </row>
    <row r="858" spans="1:4" ht="20.25" customHeight="1" x14ac:dyDescent="0.3">
      <c r="A858" s="221"/>
      <c r="B858" s="221"/>
      <c r="C858" s="221"/>
      <c r="D858" s="212"/>
    </row>
    <row r="859" spans="1:4" ht="20.25" customHeight="1" x14ac:dyDescent="0.3">
      <c r="A859" s="221"/>
      <c r="B859" s="221"/>
      <c r="C859" s="221"/>
      <c r="D859" s="212"/>
    </row>
    <row r="860" spans="1:4" ht="20.25" customHeight="1" x14ac:dyDescent="0.3">
      <c r="A860" s="221"/>
      <c r="B860" s="221"/>
      <c r="C860" s="221"/>
      <c r="D860" s="212"/>
    </row>
    <row r="861" spans="1:4" ht="20.25" customHeight="1" x14ac:dyDescent="0.3">
      <c r="A861" s="221"/>
      <c r="B861" s="221"/>
      <c r="C861" s="221"/>
      <c r="D861" s="212"/>
    </row>
    <row r="862" spans="1:4" ht="20.25" customHeight="1" x14ac:dyDescent="0.3">
      <c r="A862" s="221"/>
      <c r="B862" s="221"/>
      <c r="C862" s="221"/>
      <c r="D862" s="212"/>
    </row>
    <row r="863" spans="1:4" ht="20.25" customHeight="1" x14ac:dyDescent="0.3">
      <c r="A863" s="221"/>
      <c r="B863" s="221"/>
      <c r="C863" s="221"/>
      <c r="D863" s="212"/>
    </row>
    <row r="864" spans="1:4" ht="20.25" customHeight="1" x14ac:dyDescent="0.3">
      <c r="A864" s="221"/>
      <c r="B864" s="221"/>
      <c r="C864" s="221"/>
      <c r="D864" s="212"/>
    </row>
    <row r="865" spans="1:4" ht="20.25" customHeight="1" x14ac:dyDescent="0.3">
      <c r="A865" s="221"/>
      <c r="B865" s="221"/>
      <c r="C865" s="221"/>
      <c r="D865" s="212"/>
    </row>
    <row r="866" spans="1:4" ht="20.25" customHeight="1" x14ac:dyDescent="0.3">
      <c r="A866" s="221"/>
      <c r="B866" s="221"/>
      <c r="C866" s="221"/>
      <c r="D866" s="212"/>
    </row>
    <row r="867" spans="1:4" ht="20.25" customHeight="1" x14ac:dyDescent="0.3">
      <c r="A867" s="221"/>
      <c r="B867" s="221"/>
      <c r="C867" s="221"/>
      <c r="D867" s="212"/>
    </row>
    <row r="868" spans="1:4" ht="20.25" customHeight="1" x14ac:dyDescent="0.3">
      <c r="A868" s="221"/>
      <c r="B868" s="221"/>
      <c r="C868" s="221"/>
      <c r="D868" s="212"/>
    </row>
    <row r="869" spans="1:4" ht="20.25" customHeight="1" x14ac:dyDescent="0.3">
      <c r="A869" s="221"/>
      <c r="B869" s="221"/>
      <c r="C869" s="221"/>
      <c r="D869" s="212"/>
    </row>
    <row r="870" spans="1:4" ht="20.25" customHeight="1" x14ac:dyDescent="0.3">
      <c r="A870" s="221"/>
      <c r="B870" s="221"/>
      <c r="C870" s="221"/>
      <c r="D870" s="212"/>
    </row>
    <row r="871" spans="1:4" ht="20.25" customHeight="1" x14ac:dyDescent="0.3">
      <c r="A871" s="221"/>
      <c r="B871" s="221"/>
      <c r="C871" s="221"/>
      <c r="D871" s="212"/>
    </row>
    <row r="872" spans="1:4" ht="20.25" customHeight="1" x14ac:dyDescent="0.3">
      <c r="A872" s="221"/>
      <c r="B872" s="221"/>
      <c r="C872" s="221"/>
      <c r="D872" s="212"/>
    </row>
    <row r="873" spans="1:4" ht="20.25" customHeight="1" x14ac:dyDescent="0.3">
      <c r="A873" s="221"/>
      <c r="B873" s="221"/>
      <c r="C873" s="221"/>
      <c r="D873" s="212"/>
    </row>
    <row r="874" spans="1:4" ht="20.25" customHeight="1" x14ac:dyDescent="0.3">
      <c r="A874" s="221"/>
      <c r="B874" s="221"/>
      <c r="C874" s="221"/>
      <c r="D874" s="212"/>
    </row>
    <row r="875" spans="1:4" ht="20.25" customHeight="1" x14ac:dyDescent="0.3">
      <c r="A875" s="221"/>
      <c r="B875" s="221"/>
      <c r="C875" s="221"/>
      <c r="D875" s="212"/>
    </row>
    <row r="876" spans="1:4" ht="20.25" customHeight="1" x14ac:dyDescent="0.3">
      <c r="A876" s="221"/>
      <c r="B876" s="221"/>
      <c r="C876" s="221"/>
      <c r="D876" s="212"/>
    </row>
    <row r="877" spans="1:4" ht="20.25" customHeight="1" x14ac:dyDescent="0.3">
      <c r="A877" s="221"/>
      <c r="B877" s="221"/>
      <c r="C877" s="221"/>
      <c r="D877" s="212"/>
    </row>
    <row r="878" spans="1:4" ht="20.25" customHeight="1" x14ac:dyDescent="0.3">
      <c r="A878" s="221"/>
      <c r="B878" s="221"/>
      <c r="C878" s="221"/>
      <c r="D878" s="212"/>
    </row>
    <row r="879" spans="1:4" ht="20.25" customHeight="1" x14ac:dyDescent="0.3">
      <c r="A879" s="221"/>
      <c r="B879" s="221"/>
      <c r="C879" s="221"/>
      <c r="D879" s="212"/>
    </row>
    <row r="880" spans="1:4" ht="20.25" customHeight="1" x14ac:dyDescent="0.3">
      <c r="A880" s="221"/>
      <c r="B880" s="221"/>
      <c r="C880" s="221"/>
      <c r="D880" s="212"/>
    </row>
    <row r="881" spans="1:4" ht="20.25" customHeight="1" x14ac:dyDescent="0.3">
      <c r="A881" s="221"/>
      <c r="B881" s="221"/>
      <c r="C881" s="221"/>
      <c r="D881" s="212"/>
    </row>
    <row r="882" spans="1:4" ht="20.25" customHeight="1" x14ac:dyDescent="0.3">
      <c r="A882" s="221"/>
      <c r="B882" s="221"/>
      <c r="C882" s="221"/>
      <c r="D882" s="212"/>
    </row>
    <row r="883" spans="1:4" ht="20.25" customHeight="1" x14ac:dyDescent="0.3">
      <c r="A883" s="221"/>
      <c r="B883" s="221"/>
      <c r="C883" s="221"/>
      <c r="D883" s="212"/>
    </row>
    <row r="884" spans="1:4" ht="20.25" customHeight="1" x14ac:dyDescent="0.3">
      <c r="A884" s="221"/>
      <c r="B884" s="221"/>
      <c r="C884" s="221"/>
      <c r="D884" s="212"/>
    </row>
    <row r="885" spans="1:4" ht="20.25" customHeight="1" x14ac:dyDescent="0.3">
      <c r="A885" s="221"/>
      <c r="B885" s="221"/>
      <c r="C885" s="221"/>
      <c r="D885" s="212"/>
    </row>
    <row r="886" spans="1:4" ht="20.25" customHeight="1" x14ac:dyDescent="0.3">
      <c r="A886" s="221"/>
      <c r="B886" s="221"/>
      <c r="C886" s="221"/>
      <c r="D886" s="212"/>
    </row>
    <row r="887" spans="1:4" ht="20.25" customHeight="1" x14ac:dyDescent="0.3">
      <c r="A887" s="221"/>
      <c r="B887" s="221"/>
      <c r="C887" s="221"/>
      <c r="D887" s="212"/>
    </row>
    <row r="888" spans="1:4" ht="20.25" customHeight="1" x14ac:dyDescent="0.3">
      <c r="A888" s="221"/>
      <c r="B888" s="221"/>
      <c r="C888" s="221"/>
      <c r="D888" s="212"/>
    </row>
    <row r="889" spans="1:4" ht="20.25" customHeight="1" x14ac:dyDescent="0.3">
      <c r="A889" s="221"/>
      <c r="B889" s="221"/>
      <c r="C889" s="221"/>
      <c r="D889" s="212"/>
    </row>
    <row r="890" spans="1:4" ht="20.25" customHeight="1" x14ac:dyDescent="0.3">
      <c r="A890" s="221"/>
      <c r="B890" s="221"/>
      <c r="C890" s="221"/>
      <c r="D890" s="212"/>
    </row>
    <row r="891" spans="1:4" ht="20.25" customHeight="1" x14ac:dyDescent="0.3">
      <c r="A891" s="221"/>
      <c r="B891" s="221"/>
      <c r="C891" s="221"/>
      <c r="D891" s="212"/>
    </row>
    <row r="892" spans="1:4" ht="20.25" customHeight="1" x14ac:dyDescent="0.3">
      <c r="A892" s="221"/>
      <c r="B892" s="221"/>
      <c r="C892" s="221"/>
      <c r="D892" s="212"/>
    </row>
    <row r="893" spans="1:4" ht="20.25" customHeight="1" x14ac:dyDescent="0.3">
      <c r="A893" s="221"/>
      <c r="B893" s="221"/>
      <c r="C893" s="221"/>
      <c r="D893" s="212"/>
    </row>
    <row r="894" spans="1:4" ht="20.25" customHeight="1" x14ac:dyDescent="0.3">
      <c r="A894" s="221"/>
      <c r="B894" s="221"/>
      <c r="C894" s="221"/>
      <c r="D894" s="212"/>
    </row>
    <row r="895" spans="1:4" ht="20.25" customHeight="1" x14ac:dyDescent="0.3">
      <c r="A895" s="221"/>
      <c r="B895" s="221"/>
      <c r="C895" s="221"/>
      <c r="D895" s="212"/>
    </row>
    <row r="896" spans="1:4" ht="20.25" customHeight="1" x14ac:dyDescent="0.3">
      <c r="A896" s="221"/>
      <c r="B896" s="221"/>
      <c r="C896" s="221"/>
      <c r="D896" s="212"/>
    </row>
    <row r="897" spans="1:4" ht="20.25" customHeight="1" x14ac:dyDescent="0.3">
      <c r="A897" s="221"/>
      <c r="B897" s="221"/>
      <c r="C897" s="221"/>
      <c r="D897" s="212"/>
    </row>
    <row r="898" spans="1:4" ht="20.25" customHeight="1" x14ac:dyDescent="0.3">
      <c r="A898" s="221"/>
      <c r="B898" s="221"/>
      <c r="C898" s="221"/>
      <c r="D898" s="212"/>
    </row>
    <row r="899" spans="1:4" ht="20.25" customHeight="1" x14ac:dyDescent="0.3">
      <c r="A899" s="221"/>
      <c r="B899" s="221"/>
      <c r="C899" s="221"/>
      <c r="D899" s="212"/>
    </row>
    <row r="900" spans="1:4" ht="20.25" customHeight="1" x14ac:dyDescent="0.3">
      <c r="A900" s="221"/>
      <c r="B900" s="221"/>
      <c r="C900" s="221"/>
      <c r="D900" s="212"/>
    </row>
    <row r="901" spans="1:4" ht="20.25" customHeight="1" x14ac:dyDescent="0.3">
      <c r="A901" s="221"/>
      <c r="B901" s="221"/>
      <c r="C901" s="221"/>
      <c r="D901" s="212"/>
    </row>
    <row r="902" spans="1:4" ht="20.25" customHeight="1" x14ac:dyDescent="0.3">
      <c r="A902" s="221"/>
      <c r="B902" s="221"/>
      <c r="C902" s="221"/>
      <c r="D902" s="212"/>
    </row>
    <row r="903" spans="1:4" ht="20.25" customHeight="1" x14ac:dyDescent="0.3">
      <c r="A903" s="221"/>
      <c r="B903" s="221"/>
      <c r="C903" s="221"/>
      <c r="D903" s="212"/>
    </row>
    <row r="904" spans="1:4" ht="20.25" customHeight="1" x14ac:dyDescent="0.3">
      <c r="A904" s="221"/>
      <c r="B904" s="221"/>
      <c r="C904" s="221"/>
      <c r="D904" s="212"/>
    </row>
    <row r="905" spans="1:4" ht="20.25" customHeight="1" x14ac:dyDescent="0.3">
      <c r="A905" s="221"/>
      <c r="B905" s="221"/>
      <c r="C905" s="221"/>
      <c r="D905" s="212"/>
    </row>
    <row r="906" spans="1:4" ht="20.25" customHeight="1" x14ac:dyDescent="0.3">
      <c r="A906" s="221"/>
      <c r="B906" s="221"/>
      <c r="C906" s="221"/>
      <c r="D906" s="212"/>
    </row>
    <row r="907" spans="1:4" ht="20.25" customHeight="1" x14ac:dyDescent="0.3">
      <c r="A907" s="221"/>
      <c r="B907" s="221"/>
      <c r="C907" s="221"/>
      <c r="D907" s="212"/>
    </row>
    <row r="908" spans="1:4" ht="20.25" customHeight="1" x14ac:dyDescent="0.3">
      <c r="A908" s="221"/>
      <c r="B908" s="221"/>
      <c r="C908" s="221"/>
      <c r="D908" s="212"/>
    </row>
    <row r="909" spans="1:4" ht="20.25" customHeight="1" x14ac:dyDescent="0.3">
      <c r="A909" s="221"/>
      <c r="B909" s="221"/>
      <c r="C909" s="221"/>
      <c r="D909" s="212"/>
    </row>
    <row r="910" spans="1:4" ht="20.25" customHeight="1" x14ac:dyDescent="0.3">
      <c r="A910" s="221"/>
      <c r="B910" s="221"/>
      <c r="C910" s="221"/>
      <c r="D910" s="212"/>
    </row>
    <row r="911" spans="1:4" ht="20.25" customHeight="1" x14ac:dyDescent="0.3">
      <c r="A911" s="221"/>
      <c r="B911" s="221"/>
      <c r="C911" s="221"/>
      <c r="D911" s="212"/>
    </row>
    <row r="912" spans="1:4" ht="20.25" customHeight="1" x14ac:dyDescent="0.3">
      <c r="A912" s="221"/>
      <c r="B912" s="221"/>
      <c r="C912" s="221"/>
      <c r="D912" s="212"/>
    </row>
    <row r="913" spans="1:4" ht="20.25" customHeight="1" x14ac:dyDescent="0.3">
      <c r="A913" s="221"/>
      <c r="B913" s="221"/>
      <c r="C913" s="221"/>
      <c r="D913" s="212"/>
    </row>
    <row r="914" spans="1:4" ht="20.25" customHeight="1" x14ac:dyDescent="0.3">
      <c r="A914" s="221"/>
      <c r="B914" s="221"/>
      <c r="C914" s="221"/>
      <c r="D914" s="212"/>
    </row>
    <row r="915" spans="1:4" ht="20.25" customHeight="1" x14ac:dyDescent="0.3">
      <c r="A915" s="221"/>
      <c r="B915" s="221"/>
      <c r="C915" s="221"/>
      <c r="D915" s="212"/>
    </row>
    <row r="916" spans="1:4" ht="20.25" customHeight="1" x14ac:dyDescent="0.3">
      <c r="A916" s="221"/>
      <c r="B916" s="221"/>
      <c r="C916" s="221"/>
      <c r="D916" s="212"/>
    </row>
    <row r="917" spans="1:4" ht="20.25" customHeight="1" x14ac:dyDescent="0.3">
      <c r="A917" s="221"/>
      <c r="B917" s="221"/>
      <c r="C917" s="221"/>
      <c r="D917" s="212"/>
    </row>
    <row r="918" spans="1:4" ht="20.25" customHeight="1" x14ac:dyDescent="0.3">
      <c r="A918" s="221"/>
      <c r="B918" s="221"/>
      <c r="C918" s="221"/>
      <c r="D918" s="212"/>
    </row>
    <row r="919" spans="1:4" ht="20.25" customHeight="1" x14ac:dyDescent="0.3">
      <c r="A919" s="221"/>
      <c r="B919" s="221"/>
      <c r="C919" s="221"/>
      <c r="D919" s="212"/>
    </row>
    <row r="920" spans="1:4" ht="20.25" customHeight="1" x14ac:dyDescent="0.3">
      <c r="A920" s="221"/>
      <c r="B920" s="221"/>
      <c r="C920" s="221"/>
      <c r="D920" s="212"/>
    </row>
    <row r="921" spans="1:4" ht="20.25" customHeight="1" x14ac:dyDescent="0.3">
      <c r="A921" s="221"/>
      <c r="B921" s="221"/>
      <c r="C921" s="221"/>
      <c r="D921" s="212"/>
    </row>
    <row r="922" spans="1:4" ht="20.25" customHeight="1" x14ac:dyDescent="0.3">
      <c r="A922" s="221"/>
      <c r="B922" s="221"/>
      <c r="C922" s="221"/>
      <c r="D922" s="212"/>
    </row>
    <row r="923" spans="1:4" ht="20.25" customHeight="1" x14ac:dyDescent="0.3">
      <c r="A923" s="221"/>
      <c r="B923" s="221"/>
      <c r="C923" s="221"/>
      <c r="D923" s="212"/>
    </row>
    <row r="924" spans="1:4" ht="20.25" customHeight="1" x14ac:dyDescent="0.3">
      <c r="A924" s="221"/>
      <c r="B924" s="221"/>
      <c r="C924" s="221"/>
      <c r="D924" s="212"/>
    </row>
    <row r="925" spans="1:4" ht="20.25" customHeight="1" x14ac:dyDescent="0.3">
      <c r="A925" s="221"/>
      <c r="B925" s="221"/>
      <c r="C925" s="221"/>
      <c r="D925" s="212"/>
    </row>
    <row r="926" spans="1:4" ht="20.25" customHeight="1" x14ac:dyDescent="0.3">
      <c r="A926" s="221"/>
      <c r="B926" s="221"/>
      <c r="C926" s="221"/>
      <c r="D926" s="212"/>
    </row>
    <row r="927" spans="1:4" ht="20.25" customHeight="1" x14ac:dyDescent="0.3">
      <c r="A927" s="221"/>
      <c r="B927" s="221"/>
      <c r="C927" s="221"/>
      <c r="D927" s="212"/>
    </row>
    <row r="928" spans="1:4" ht="20.25" customHeight="1" x14ac:dyDescent="0.3">
      <c r="A928" s="221"/>
      <c r="B928" s="221"/>
      <c r="C928" s="221"/>
      <c r="D928" s="212"/>
    </row>
    <row r="929" spans="1:4" ht="20.25" customHeight="1" x14ac:dyDescent="0.3">
      <c r="A929" s="221"/>
      <c r="B929" s="221"/>
      <c r="C929" s="221"/>
      <c r="D929" s="212"/>
    </row>
    <row r="930" spans="1:4" ht="20.25" customHeight="1" x14ac:dyDescent="0.3">
      <c r="A930" s="221"/>
      <c r="B930" s="221"/>
      <c r="C930" s="221"/>
      <c r="D930" s="212"/>
    </row>
    <row r="931" spans="1:4" ht="20.25" customHeight="1" x14ac:dyDescent="0.3">
      <c r="A931" s="221"/>
      <c r="B931" s="221"/>
      <c r="C931" s="221"/>
      <c r="D931" s="212"/>
    </row>
    <row r="932" spans="1:4" ht="20.25" customHeight="1" x14ac:dyDescent="0.3">
      <c r="A932" s="221"/>
      <c r="B932" s="221"/>
      <c r="C932" s="221"/>
      <c r="D932" s="212"/>
    </row>
    <row r="933" spans="1:4" ht="20.25" customHeight="1" x14ac:dyDescent="0.3">
      <c r="A933" s="221"/>
      <c r="B933" s="221"/>
      <c r="C933" s="221"/>
      <c r="D933" s="212"/>
    </row>
    <row r="934" spans="1:4" ht="20.25" customHeight="1" x14ac:dyDescent="0.3">
      <c r="A934" s="221"/>
      <c r="B934" s="221"/>
      <c r="C934" s="221"/>
      <c r="D934" s="212"/>
    </row>
    <row r="935" spans="1:4" ht="20.25" customHeight="1" x14ac:dyDescent="0.3">
      <c r="A935" s="221"/>
      <c r="B935" s="221"/>
      <c r="C935" s="221"/>
      <c r="D935" s="212"/>
    </row>
    <row r="936" spans="1:4" ht="20.25" customHeight="1" x14ac:dyDescent="0.3">
      <c r="A936" s="221"/>
      <c r="B936" s="221"/>
      <c r="C936" s="221"/>
      <c r="D936" s="212"/>
    </row>
    <row r="937" spans="1:4" ht="20.25" customHeight="1" x14ac:dyDescent="0.3">
      <c r="A937" s="221"/>
      <c r="B937" s="221"/>
      <c r="C937" s="221"/>
      <c r="D937" s="212"/>
    </row>
    <row r="938" spans="1:4" ht="20.25" customHeight="1" x14ac:dyDescent="0.3">
      <c r="A938" s="221"/>
      <c r="B938" s="221"/>
      <c r="C938" s="221"/>
      <c r="D938" s="212"/>
    </row>
    <row r="939" spans="1:4" ht="20.25" customHeight="1" x14ac:dyDescent="0.3">
      <c r="A939" s="221"/>
      <c r="B939" s="221"/>
      <c r="C939" s="221"/>
      <c r="D939" s="212"/>
    </row>
    <row r="940" spans="1:4" ht="20.25" customHeight="1" x14ac:dyDescent="0.3">
      <c r="A940" s="221"/>
      <c r="B940" s="221"/>
      <c r="C940" s="221"/>
      <c r="D940" s="212"/>
    </row>
    <row r="941" spans="1:4" ht="20.25" customHeight="1" x14ac:dyDescent="0.3">
      <c r="A941" s="221"/>
      <c r="B941" s="221"/>
      <c r="C941" s="221"/>
      <c r="D941" s="212"/>
    </row>
    <row r="942" spans="1:4" ht="20.25" customHeight="1" x14ac:dyDescent="0.3">
      <c r="A942" s="221"/>
      <c r="B942" s="221"/>
      <c r="C942" s="221"/>
      <c r="D942" s="212"/>
    </row>
    <row r="943" spans="1:4" ht="20.25" customHeight="1" x14ac:dyDescent="0.3">
      <c r="A943" s="221"/>
      <c r="B943" s="221"/>
      <c r="C943" s="221"/>
      <c r="D943" s="212"/>
    </row>
    <row r="944" spans="1:4" ht="20.25" customHeight="1" x14ac:dyDescent="0.3">
      <c r="A944" s="221"/>
      <c r="B944" s="221"/>
      <c r="C944" s="221"/>
      <c r="D944" s="212"/>
    </row>
    <row r="945" spans="1:4" ht="20.25" customHeight="1" x14ac:dyDescent="0.3">
      <c r="A945" s="221"/>
      <c r="B945" s="221"/>
      <c r="C945" s="221"/>
      <c r="D945" s="212"/>
    </row>
    <row r="946" spans="1:4" ht="20.25" customHeight="1" x14ac:dyDescent="0.3">
      <c r="A946" s="221"/>
      <c r="B946" s="221"/>
      <c r="C946" s="221"/>
      <c r="D946" s="212"/>
    </row>
    <row r="947" spans="1:4" ht="20.25" customHeight="1" x14ac:dyDescent="0.3">
      <c r="A947" s="221"/>
      <c r="B947" s="221"/>
      <c r="C947" s="221"/>
      <c r="D947" s="212"/>
    </row>
    <row r="948" spans="1:4" ht="20.25" customHeight="1" x14ac:dyDescent="0.3">
      <c r="A948" s="221"/>
      <c r="B948" s="221"/>
      <c r="C948" s="221"/>
      <c r="D948" s="212"/>
    </row>
    <row r="949" spans="1:4" ht="20.25" customHeight="1" x14ac:dyDescent="0.3">
      <c r="A949" s="221"/>
      <c r="B949" s="221"/>
      <c r="C949" s="221"/>
      <c r="D949" s="212"/>
    </row>
    <row r="950" spans="1:4" ht="20.25" customHeight="1" x14ac:dyDescent="0.3">
      <c r="A950" s="221"/>
      <c r="B950" s="221"/>
      <c r="C950" s="221"/>
      <c r="D950" s="212"/>
    </row>
    <row r="951" spans="1:4" ht="20.25" customHeight="1" x14ac:dyDescent="0.3">
      <c r="A951" s="221"/>
      <c r="B951" s="221"/>
      <c r="C951" s="221"/>
      <c r="D951" s="212"/>
    </row>
    <row r="952" spans="1:4" ht="20.25" customHeight="1" x14ac:dyDescent="0.3">
      <c r="A952" s="221"/>
      <c r="B952" s="221"/>
      <c r="C952" s="221"/>
      <c r="D952" s="212"/>
    </row>
    <row r="953" spans="1:4" ht="20.25" customHeight="1" x14ac:dyDescent="0.3">
      <c r="A953" s="221"/>
      <c r="B953" s="221"/>
      <c r="C953" s="221"/>
      <c r="D953" s="212"/>
    </row>
    <row r="954" spans="1:4" ht="20.25" customHeight="1" x14ac:dyDescent="0.3">
      <c r="A954" s="221"/>
      <c r="B954" s="221"/>
      <c r="C954" s="221"/>
      <c r="D954" s="212"/>
    </row>
    <row r="955" spans="1:4" ht="20.25" customHeight="1" x14ac:dyDescent="0.3">
      <c r="A955" s="221"/>
      <c r="B955" s="221"/>
      <c r="C955" s="221"/>
      <c r="D955" s="212"/>
    </row>
    <row r="956" spans="1:4" ht="20.25" customHeight="1" x14ac:dyDescent="0.3">
      <c r="A956" s="221"/>
      <c r="B956" s="221"/>
      <c r="C956" s="221"/>
      <c r="D956" s="212"/>
    </row>
    <row r="957" spans="1:4" ht="20.25" customHeight="1" x14ac:dyDescent="0.3">
      <c r="A957" s="221"/>
      <c r="B957" s="221"/>
      <c r="C957" s="221"/>
      <c r="D957" s="212"/>
    </row>
    <row r="958" spans="1:4" ht="20.25" customHeight="1" x14ac:dyDescent="0.3">
      <c r="A958" s="221"/>
      <c r="B958" s="221"/>
      <c r="C958" s="221"/>
      <c r="D958" s="212"/>
    </row>
    <row r="959" spans="1:4" ht="20.25" customHeight="1" x14ac:dyDescent="0.3">
      <c r="A959" s="221"/>
      <c r="B959" s="221"/>
      <c r="C959" s="221"/>
      <c r="D959" s="212"/>
    </row>
    <row r="960" spans="1:4" ht="20.25" customHeight="1" x14ac:dyDescent="0.3">
      <c r="A960" s="221"/>
      <c r="B960" s="221"/>
      <c r="C960" s="221"/>
      <c r="D960" s="212"/>
    </row>
    <row r="961" spans="1:4" ht="20.25" customHeight="1" x14ac:dyDescent="0.3">
      <c r="A961" s="221"/>
      <c r="B961" s="221"/>
      <c r="C961" s="221"/>
      <c r="D961" s="212"/>
    </row>
    <row r="962" spans="1:4" ht="20.25" customHeight="1" x14ac:dyDescent="0.3">
      <c r="A962" s="221"/>
      <c r="B962" s="221"/>
      <c r="C962" s="221"/>
      <c r="D962" s="212"/>
    </row>
    <row r="963" spans="1:4" ht="20.25" customHeight="1" x14ac:dyDescent="0.3">
      <c r="A963" s="221"/>
      <c r="B963" s="221"/>
      <c r="C963" s="221"/>
      <c r="D963" s="212"/>
    </row>
    <row r="964" spans="1:4" ht="20.25" customHeight="1" x14ac:dyDescent="0.3">
      <c r="A964" s="221"/>
      <c r="B964" s="221"/>
      <c r="C964" s="221"/>
      <c r="D964" s="212"/>
    </row>
    <row r="965" spans="1:4" ht="20.25" customHeight="1" x14ac:dyDescent="0.3">
      <c r="A965" s="221"/>
      <c r="B965" s="221"/>
      <c r="C965" s="221"/>
      <c r="D965" s="212"/>
    </row>
    <row r="966" spans="1:4" ht="20.25" customHeight="1" x14ac:dyDescent="0.3">
      <c r="A966" s="221"/>
      <c r="B966" s="221"/>
      <c r="C966" s="221"/>
      <c r="D966" s="212"/>
    </row>
    <row r="967" spans="1:4" ht="20.25" customHeight="1" x14ac:dyDescent="0.3">
      <c r="A967" s="221"/>
      <c r="B967" s="221"/>
      <c r="C967" s="221"/>
      <c r="D967" s="212"/>
    </row>
    <row r="968" spans="1:4" ht="20.25" customHeight="1" x14ac:dyDescent="0.3">
      <c r="A968" s="221"/>
      <c r="B968" s="221"/>
      <c r="C968" s="221"/>
      <c r="D968" s="212"/>
    </row>
    <row r="969" spans="1:4" ht="20.25" customHeight="1" x14ac:dyDescent="0.3">
      <c r="A969" s="221"/>
      <c r="B969" s="221"/>
      <c r="C969" s="221"/>
      <c r="D969" s="212"/>
    </row>
    <row r="970" spans="1:4" ht="20.25" customHeight="1" x14ac:dyDescent="0.3">
      <c r="A970" s="221"/>
      <c r="B970" s="221"/>
      <c r="C970" s="221"/>
      <c r="D970" s="212"/>
    </row>
    <row r="971" spans="1:4" ht="20.25" customHeight="1" x14ac:dyDescent="0.3">
      <c r="A971" s="221"/>
      <c r="B971" s="221"/>
      <c r="C971" s="221"/>
      <c r="D971" s="212"/>
    </row>
    <row r="972" spans="1:4" ht="20.25" customHeight="1" x14ac:dyDescent="0.3">
      <c r="A972" s="221"/>
      <c r="B972" s="221"/>
      <c r="C972" s="221"/>
      <c r="D972" s="212"/>
    </row>
    <row r="973" spans="1:4" ht="20.25" customHeight="1" x14ac:dyDescent="0.3">
      <c r="A973" s="221"/>
      <c r="B973" s="221"/>
      <c r="C973" s="221"/>
      <c r="D973" s="212"/>
    </row>
    <row r="974" spans="1:4" ht="20.25" customHeight="1" x14ac:dyDescent="0.3">
      <c r="A974" s="221"/>
      <c r="B974" s="221"/>
      <c r="C974" s="221"/>
      <c r="D974" s="212"/>
    </row>
    <row r="975" spans="1:4" ht="20.25" customHeight="1" x14ac:dyDescent="0.3">
      <c r="A975" s="221"/>
      <c r="B975" s="221"/>
      <c r="C975" s="221"/>
      <c r="D975" s="212"/>
    </row>
    <row r="976" spans="1:4" ht="20.25" customHeight="1" x14ac:dyDescent="0.3">
      <c r="A976" s="221"/>
      <c r="B976" s="221"/>
      <c r="C976" s="221"/>
      <c r="D976" s="212"/>
    </row>
    <row r="977" spans="1:4" ht="20.25" customHeight="1" x14ac:dyDescent="0.3">
      <c r="A977" s="221"/>
      <c r="B977" s="221"/>
      <c r="C977" s="221"/>
      <c r="D977" s="212"/>
    </row>
    <row r="978" spans="1:4" ht="20.25" customHeight="1" x14ac:dyDescent="0.3">
      <c r="A978" s="221"/>
      <c r="B978" s="221"/>
      <c r="C978" s="221"/>
      <c r="D978" s="212"/>
    </row>
    <row r="979" spans="1:4" ht="20.25" customHeight="1" x14ac:dyDescent="0.3">
      <c r="A979" s="221"/>
      <c r="B979" s="221"/>
      <c r="C979" s="221"/>
      <c r="D979" s="212"/>
    </row>
    <row r="980" spans="1:4" ht="20.25" customHeight="1" x14ac:dyDescent="0.3">
      <c r="A980" s="221"/>
      <c r="B980" s="221"/>
      <c r="C980" s="221"/>
      <c r="D980" s="212"/>
    </row>
    <row r="981" spans="1:4" ht="20.25" customHeight="1" x14ac:dyDescent="0.3">
      <c r="A981" s="221"/>
      <c r="B981" s="221"/>
      <c r="C981" s="221"/>
      <c r="D981" s="212"/>
    </row>
    <row r="982" spans="1:4" ht="20.25" customHeight="1" x14ac:dyDescent="0.3">
      <c r="A982" s="221"/>
      <c r="B982" s="221"/>
      <c r="C982" s="221"/>
      <c r="D982" s="212"/>
    </row>
    <row r="983" spans="1:4" ht="20.25" customHeight="1" x14ac:dyDescent="0.3">
      <c r="A983" s="221"/>
      <c r="B983" s="221"/>
      <c r="C983" s="221"/>
      <c r="D983" s="212"/>
    </row>
    <row r="984" spans="1:4" ht="20.25" customHeight="1" x14ac:dyDescent="0.3">
      <c r="A984" s="221"/>
      <c r="B984" s="221"/>
      <c r="C984" s="221"/>
      <c r="D984" s="212"/>
    </row>
    <row r="985" spans="1:4" ht="20.25" customHeight="1" x14ac:dyDescent="0.3">
      <c r="A985" s="221"/>
      <c r="B985" s="221"/>
      <c r="C985" s="221"/>
      <c r="D985" s="212"/>
    </row>
    <row r="986" spans="1:4" ht="20.25" customHeight="1" x14ac:dyDescent="0.3">
      <c r="A986" s="221"/>
      <c r="B986" s="221"/>
      <c r="C986" s="221"/>
      <c r="D986" s="212"/>
    </row>
    <row r="987" spans="1:4" ht="20.25" customHeight="1" x14ac:dyDescent="0.3">
      <c r="A987" s="221"/>
      <c r="B987" s="221"/>
      <c r="C987" s="221"/>
      <c r="D987" s="212"/>
    </row>
    <row r="988" spans="1:4" ht="20.25" customHeight="1" x14ac:dyDescent="0.3">
      <c r="A988" s="221"/>
      <c r="B988" s="221"/>
      <c r="C988" s="221"/>
      <c r="D988" s="212"/>
    </row>
    <row r="989" spans="1:4" ht="20.25" customHeight="1" x14ac:dyDescent="0.3">
      <c r="A989" s="221"/>
      <c r="B989" s="221"/>
      <c r="C989" s="221"/>
      <c r="D989" s="212"/>
    </row>
    <row r="990" spans="1:4" ht="20.25" customHeight="1" x14ac:dyDescent="0.3">
      <c r="A990" s="221"/>
      <c r="B990" s="221"/>
      <c r="C990" s="221"/>
      <c r="D990" s="212"/>
    </row>
    <row r="991" spans="1:4" ht="20.25" customHeight="1" x14ac:dyDescent="0.3">
      <c r="A991" s="221"/>
      <c r="B991" s="221"/>
      <c r="C991" s="221"/>
      <c r="D991" s="212"/>
    </row>
    <row r="992" spans="1:4" ht="20.25" customHeight="1" x14ac:dyDescent="0.3">
      <c r="A992" s="221"/>
      <c r="B992" s="221"/>
      <c r="C992" s="221"/>
      <c r="D992" s="212"/>
    </row>
    <row r="993" spans="1:4" ht="20.25" customHeight="1" x14ac:dyDescent="0.3">
      <c r="A993" s="221"/>
      <c r="B993" s="221"/>
      <c r="C993" s="221"/>
      <c r="D993" s="212"/>
    </row>
    <row r="994" spans="1:4" ht="20.25" customHeight="1" x14ac:dyDescent="0.3">
      <c r="A994" s="221"/>
      <c r="B994" s="221"/>
      <c r="C994" s="221"/>
      <c r="D994" s="212"/>
    </row>
    <row r="995" spans="1:4" ht="20.25" customHeight="1" x14ac:dyDescent="0.3">
      <c r="A995" s="221"/>
      <c r="B995" s="221"/>
      <c r="C995" s="221"/>
      <c r="D995" s="212"/>
    </row>
    <row r="996" spans="1:4" ht="20.25" customHeight="1" x14ac:dyDescent="0.3">
      <c r="A996" s="221"/>
      <c r="B996" s="221"/>
      <c r="C996" s="221"/>
      <c r="D996" s="212"/>
    </row>
    <row r="997" spans="1:4" ht="20.25" customHeight="1" x14ac:dyDescent="0.3">
      <c r="A997" s="221"/>
      <c r="B997" s="221"/>
      <c r="C997" s="221"/>
      <c r="D997" s="212"/>
    </row>
    <row r="998" spans="1:4" ht="20.25" customHeight="1" x14ac:dyDescent="0.3">
      <c r="A998" s="221"/>
      <c r="B998" s="221"/>
      <c r="C998" s="221"/>
      <c r="D998" s="212"/>
    </row>
    <row r="999" spans="1:4" ht="20.25" customHeight="1" x14ac:dyDescent="0.3">
      <c r="A999" s="221"/>
      <c r="B999" s="221"/>
      <c r="C999" s="221"/>
      <c r="D999" s="212"/>
    </row>
    <row r="1000" spans="1:4" ht="20.25" customHeight="1" x14ac:dyDescent="0.3">
      <c r="A1000" s="221"/>
      <c r="B1000" s="221"/>
      <c r="C1000" s="221"/>
      <c r="D1000" s="212"/>
    </row>
    <row r="1001" spans="1:4" ht="20.25" customHeight="1" x14ac:dyDescent="0.3">
      <c r="A1001" s="221"/>
      <c r="B1001" s="221"/>
      <c r="C1001" s="221"/>
      <c r="D1001" s="212"/>
    </row>
    <row r="1002" spans="1:4" ht="20.25" customHeight="1" x14ac:dyDescent="0.3">
      <c r="A1002" s="221"/>
      <c r="B1002" s="221"/>
      <c r="C1002" s="221"/>
      <c r="D1002" s="212"/>
    </row>
    <row r="1003" spans="1:4" ht="20.25" customHeight="1" x14ac:dyDescent="0.3">
      <c r="A1003" s="221"/>
      <c r="B1003" s="221"/>
      <c r="C1003" s="221"/>
      <c r="D1003" s="212"/>
    </row>
    <row r="1004" spans="1:4" ht="20.25" customHeight="1" x14ac:dyDescent="0.3">
      <c r="A1004" s="221"/>
      <c r="B1004" s="221"/>
      <c r="C1004" s="221"/>
      <c r="D1004" s="212"/>
    </row>
    <row r="1005" spans="1:4" ht="20.25" customHeight="1" x14ac:dyDescent="0.3">
      <c r="A1005" s="221"/>
      <c r="B1005" s="221"/>
      <c r="C1005" s="221"/>
      <c r="D1005" s="212"/>
    </row>
    <row r="1006" spans="1:4" ht="20.25" customHeight="1" x14ac:dyDescent="0.3">
      <c r="A1006" s="221"/>
      <c r="B1006" s="221"/>
      <c r="C1006" s="221"/>
      <c r="D1006" s="212"/>
    </row>
    <row r="1007" spans="1:4" ht="20.25" customHeight="1" x14ac:dyDescent="0.3">
      <c r="A1007" s="221"/>
      <c r="B1007" s="221"/>
      <c r="C1007" s="221"/>
      <c r="D1007" s="212"/>
    </row>
    <row r="1008" spans="1:4" ht="20.25" customHeight="1" x14ac:dyDescent="0.3">
      <c r="A1008" s="221"/>
      <c r="B1008" s="221"/>
      <c r="C1008" s="221"/>
      <c r="D1008" s="212"/>
    </row>
    <row r="1009" spans="1:4" ht="20.25" customHeight="1" x14ac:dyDescent="0.3">
      <c r="A1009" s="221"/>
      <c r="B1009" s="221"/>
      <c r="C1009" s="221"/>
      <c r="D1009" s="212"/>
    </row>
    <row r="1010" spans="1:4" ht="20.25" customHeight="1" x14ac:dyDescent="0.3">
      <c r="A1010" s="221"/>
      <c r="B1010" s="221"/>
      <c r="C1010" s="221"/>
      <c r="D1010" s="212"/>
    </row>
    <row r="1011" spans="1:4" ht="20.25" customHeight="1" x14ac:dyDescent="0.3">
      <c r="A1011" s="221"/>
      <c r="B1011" s="221"/>
      <c r="C1011" s="221"/>
      <c r="D1011" s="212"/>
    </row>
    <row r="1012" spans="1:4" ht="20.25" customHeight="1" x14ac:dyDescent="0.3">
      <c r="A1012" s="221"/>
      <c r="B1012" s="221"/>
      <c r="C1012" s="221"/>
      <c r="D1012" s="212"/>
    </row>
    <row r="1013" spans="1:4" ht="20.25" customHeight="1" x14ac:dyDescent="0.3">
      <c r="A1013" s="221"/>
      <c r="B1013" s="221"/>
      <c r="C1013" s="221"/>
      <c r="D1013" s="212"/>
    </row>
    <row r="1014" spans="1:4" ht="20.25" customHeight="1" x14ac:dyDescent="0.3">
      <c r="A1014" s="221"/>
      <c r="B1014" s="221"/>
      <c r="C1014" s="221"/>
      <c r="D1014" s="212"/>
    </row>
    <row r="1015" spans="1:4" ht="20.25" customHeight="1" x14ac:dyDescent="0.3">
      <c r="A1015" s="221"/>
      <c r="B1015" s="221"/>
      <c r="C1015" s="221"/>
      <c r="D1015" s="212"/>
    </row>
    <row r="1016" spans="1:4" ht="20.25" customHeight="1" x14ac:dyDescent="0.3">
      <c r="A1016" s="221"/>
      <c r="B1016" s="221"/>
      <c r="C1016" s="221"/>
      <c r="D1016" s="212"/>
    </row>
    <row r="1017" spans="1:4" ht="20.25" customHeight="1" x14ac:dyDescent="0.3">
      <c r="A1017" s="221"/>
      <c r="B1017" s="221"/>
      <c r="C1017" s="221"/>
      <c r="D1017" s="212"/>
    </row>
    <row r="1018" spans="1:4" ht="20.25" customHeight="1" x14ac:dyDescent="0.3">
      <c r="A1018" s="221"/>
      <c r="B1018" s="221"/>
      <c r="C1018" s="221"/>
      <c r="D1018" s="212"/>
    </row>
    <row r="1019" spans="1:4" ht="20.25" customHeight="1" x14ac:dyDescent="0.3">
      <c r="A1019" s="221"/>
      <c r="B1019" s="221"/>
      <c r="C1019" s="221"/>
      <c r="D1019" s="212"/>
    </row>
    <row r="1020" spans="1:4" ht="20.25" customHeight="1" x14ac:dyDescent="0.3">
      <c r="A1020" s="221"/>
      <c r="B1020" s="221"/>
      <c r="C1020" s="221"/>
      <c r="D1020" s="212"/>
    </row>
    <row r="1021" spans="1:4" ht="20.25" customHeight="1" x14ac:dyDescent="0.3">
      <c r="A1021" s="221"/>
      <c r="B1021" s="221"/>
      <c r="C1021" s="221"/>
      <c r="D1021" s="212"/>
    </row>
    <row r="1022" spans="1:4" ht="20.25" customHeight="1" x14ac:dyDescent="0.3">
      <c r="A1022" s="221"/>
      <c r="B1022" s="221"/>
      <c r="C1022" s="221"/>
      <c r="D1022" s="212"/>
    </row>
    <row r="1023" spans="1:4" ht="20.25" customHeight="1" x14ac:dyDescent="0.3">
      <c r="A1023" s="221"/>
      <c r="B1023" s="221"/>
      <c r="C1023" s="221"/>
      <c r="D1023" s="212"/>
    </row>
    <row r="1024" spans="1:4" ht="20.25" customHeight="1" x14ac:dyDescent="0.3">
      <c r="A1024" s="221"/>
      <c r="B1024" s="221"/>
      <c r="C1024" s="221"/>
      <c r="D1024" s="212"/>
    </row>
    <row r="1025" spans="1:4" ht="20.25" customHeight="1" x14ac:dyDescent="0.3">
      <c r="A1025" s="221"/>
      <c r="B1025" s="221"/>
      <c r="C1025" s="221"/>
      <c r="D1025" s="212"/>
    </row>
    <row r="1026" spans="1:4" ht="20.25" customHeight="1" x14ac:dyDescent="0.3">
      <c r="A1026" s="221"/>
      <c r="B1026" s="221"/>
      <c r="C1026" s="221"/>
      <c r="D1026" s="212"/>
    </row>
    <row r="1027" spans="1:4" ht="20.25" customHeight="1" x14ac:dyDescent="0.3">
      <c r="A1027" s="221"/>
      <c r="B1027" s="221"/>
      <c r="C1027" s="221"/>
      <c r="D1027" s="212"/>
    </row>
    <row r="1028" spans="1:4" ht="20.25" customHeight="1" x14ac:dyDescent="0.3">
      <c r="A1028" s="221"/>
      <c r="B1028" s="221"/>
      <c r="C1028" s="221"/>
      <c r="D1028" s="212"/>
    </row>
    <row r="1029" spans="1:4" ht="20.25" customHeight="1" x14ac:dyDescent="0.3">
      <c r="A1029" s="221"/>
      <c r="B1029" s="221"/>
      <c r="C1029" s="221"/>
      <c r="D1029" s="212"/>
    </row>
    <row r="1030" spans="1:4" ht="20.25" customHeight="1" x14ac:dyDescent="0.3">
      <c r="A1030" s="221"/>
      <c r="B1030" s="221"/>
      <c r="C1030" s="221"/>
      <c r="D1030" s="212"/>
    </row>
    <row r="1031" spans="1:4" ht="20.25" customHeight="1" x14ac:dyDescent="0.3">
      <c r="A1031" s="221"/>
      <c r="B1031" s="221"/>
      <c r="C1031" s="221"/>
      <c r="D1031" s="212"/>
    </row>
    <row r="1032" spans="1:4" ht="20.25" customHeight="1" x14ac:dyDescent="0.3">
      <c r="A1032" s="221"/>
      <c r="B1032" s="221"/>
      <c r="C1032" s="221"/>
      <c r="D1032" s="212"/>
    </row>
    <row r="1033" spans="1:4" ht="20.25" customHeight="1" x14ac:dyDescent="0.3">
      <c r="A1033" s="221"/>
      <c r="B1033" s="221"/>
      <c r="C1033" s="221"/>
      <c r="D1033" s="212"/>
    </row>
    <row r="1034" spans="1:4" ht="20.25" customHeight="1" x14ac:dyDescent="0.3">
      <c r="A1034" s="221"/>
      <c r="B1034" s="221"/>
      <c r="C1034" s="221"/>
      <c r="D1034" s="212"/>
    </row>
    <row r="1035" spans="1:4" ht="20.25" customHeight="1" x14ac:dyDescent="0.3">
      <c r="A1035" s="221"/>
      <c r="B1035" s="221"/>
      <c r="C1035" s="221"/>
      <c r="D1035" s="212"/>
    </row>
    <row r="1036" spans="1:4" ht="20.25" customHeight="1" x14ac:dyDescent="0.3">
      <c r="A1036" s="221"/>
      <c r="B1036" s="221"/>
      <c r="C1036" s="221"/>
      <c r="D1036" s="212"/>
    </row>
    <row r="1037" spans="1:4" ht="20.25" customHeight="1" x14ac:dyDescent="0.3">
      <c r="A1037" s="221"/>
      <c r="B1037" s="221"/>
      <c r="C1037" s="221"/>
      <c r="D1037" s="212"/>
    </row>
    <row r="1038" spans="1:4" ht="20.25" customHeight="1" x14ac:dyDescent="0.3">
      <c r="A1038" s="221"/>
      <c r="B1038" s="221"/>
      <c r="C1038" s="221"/>
      <c r="D1038" s="212"/>
    </row>
    <row r="1039" spans="1:4" ht="20.25" customHeight="1" x14ac:dyDescent="0.3">
      <c r="A1039" s="221"/>
      <c r="B1039" s="221"/>
      <c r="C1039" s="221"/>
      <c r="D1039" s="212"/>
    </row>
    <row r="1040" spans="1:4" ht="20.25" customHeight="1" x14ac:dyDescent="0.3">
      <c r="A1040" s="221"/>
      <c r="B1040" s="221"/>
      <c r="C1040" s="221"/>
      <c r="D1040" s="212"/>
    </row>
    <row r="1041" spans="1:4" ht="20.25" customHeight="1" x14ac:dyDescent="0.3">
      <c r="A1041" s="221"/>
      <c r="B1041" s="221"/>
      <c r="C1041" s="221"/>
      <c r="D1041" s="212"/>
    </row>
    <row r="1042" spans="1:4" ht="20.25" customHeight="1" x14ac:dyDescent="0.3">
      <c r="A1042" s="221"/>
      <c r="B1042" s="221"/>
      <c r="C1042" s="221"/>
      <c r="D1042" s="212"/>
    </row>
    <row r="1043" spans="1:4" ht="20.25" customHeight="1" x14ac:dyDescent="0.3">
      <c r="A1043" s="221"/>
      <c r="B1043" s="221"/>
      <c r="C1043" s="221"/>
      <c r="D1043" s="212"/>
    </row>
    <row r="1044" spans="1:4" ht="20.25" customHeight="1" x14ac:dyDescent="0.3">
      <c r="A1044" s="221"/>
      <c r="B1044" s="221"/>
      <c r="C1044" s="221"/>
      <c r="D1044" s="212"/>
    </row>
    <row r="1045" spans="1:4" ht="20.25" customHeight="1" x14ac:dyDescent="0.3">
      <c r="A1045" s="221"/>
      <c r="B1045" s="221"/>
      <c r="C1045" s="221"/>
      <c r="D1045" s="212"/>
    </row>
    <row r="1046" spans="1:4" ht="20.25" customHeight="1" x14ac:dyDescent="0.3">
      <c r="A1046" s="221"/>
      <c r="B1046" s="221"/>
      <c r="C1046" s="221"/>
      <c r="D1046" s="212"/>
    </row>
    <row r="1047" spans="1:4" ht="20.25" customHeight="1" x14ac:dyDescent="0.3">
      <c r="A1047" s="221"/>
      <c r="B1047" s="221"/>
      <c r="C1047" s="221"/>
      <c r="D1047" s="212"/>
    </row>
    <row r="1048" spans="1:4" ht="20.25" customHeight="1" x14ac:dyDescent="0.3">
      <c r="A1048" s="221"/>
      <c r="B1048" s="221"/>
      <c r="C1048" s="221"/>
      <c r="D1048" s="212"/>
    </row>
    <row r="1049" spans="1:4" ht="20.25" customHeight="1" x14ac:dyDescent="0.3">
      <c r="A1049" s="221"/>
      <c r="B1049" s="221"/>
      <c r="C1049" s="221"/>
      <c r="D1049" s="212"/>
    </row>
    <row r="1050" spans="1:4" ht="20.25" customHeight="1" x14ac:dyDescent="0.3">
      <c r="A1050" s="221"/>
      <c r="B1050" s="221"/>
      <c r="C1050" s="221"/>
      <c r="D1050" s="212"/>
    </row>
    <row r="1051" spans="1:4" ht="20.25" customHeight="1" x14ac:dyDescent="0.3">
      <c r="A1051" s="221"/>
      <c r="B1051" s="221"/>
      <c r="C1051" s="221"/>
      <c r="D1051" s="212"/>
    </row>
    <row r="1052" spans="1:4" ht="20.25" customHeight="1" x14ac:dyDescent="0.3">
      <c r="A1052" s="221"/>
      <c r="B1052" s="221"/>
      <c r="C1052" s="221"/>
      <c r="D1052" s="212"/>
    </row>
    <row r="1053" spans="1:4" ht="20.25" customHeight="1" x14ac:dyDescent="0.3">
      <c r="A1053" s="221"/>
      <c r="B1053" s="221"/>
      <c r="C1053" s="221"/>
      <c r="D1053" s="212"/>
    </row>
    <row r="1054" spans="1:4" ht="20.25" customHeight="1" x14ac:dyDescent="0.3">
      <c r="A1054" s="221"/>
      <c r="B1054" s="221"/>
      <c r="C1054" s="221"/>
      <c r="D1054" s="212"/>
    </row>
    <row r="1055" spans="1:4" ht="20.25" customHeight="1" x14ac:dyDescent="0.3">
      <c r="A1055" s="221"/>
      <c r="B1055" s="221"/>
      <c r="C1055" s="221"/>
      <c r="D1055" s="212"/>
    </row>
    <row r="1056" spans="1:4" ht="20.25" customHeight="1" x14ac:dyDescent="0.3">
      <c r="A1056" s="221"/>
      <c r="B1056" s="221"/>
      <c r="C1056" s="221"/>
      <c r="D1056" s="212"/>
    </row>
    <row r="1057" spans="1:4" ht="20.25" customHeight="1" x14ac:dyDescent="0.3">
      <c r="A1057" s="221"/>
      <c r="B1057" s="221"/>
      <c r="C1057" s="221"/>
      <c r="D1057" s="212"/>
    </row>
    <row r="1058" spans="1:4" ht="20.25" customHeight="1" x14ac:dyDescent="0.3">
      <c r="A1058" s="221"/>
      <c r="B1058" s="221"/>
      <c r="C1058" s="221"/>
      <c r="D1058" s="212"/>
    </row>
    <row r="1059" spans="1:4" ht="20.25" customHeight="1" x14ac:dyDescent="0.3">
      <c r="A1059" s="221"/>
      <c r="B1059" s="221"/>
      <c r="C1059" s="221"/>
      <c r="D1059" s="212"/>
    </row>
    <row r="1060" spans="1:4" ht="20.25" customHeight="1" x14ac:dyDescent="0.3">
      <c r="A1060" s="221"/>
      <c r="B1060" s="221"/>
      <c r="C1060" s="221"/>
      <c r="D1060" s="212"/>
    </row>
    <row r="1061" spans="1:4" ht="20.25" customHeight="1" x14ac:dyDescent="0.3">
      <c r="A1061" s="221"/>
      <c r="B1061" s="221"/>
      <c r="C1061" s="221"/>
      <c r="D1061" s="212"/>
    </row>
    <row r="1062" spans="1:4" ht="20.25" customHeight="1" x14ac:dyDescent="0.3">
      <c r="A1062" s="221"/>
      <c r="B1062" s="221"/>
      <c r="C1062" s="221"/>
      <c r="D1062" s="212"/>
    </row>
    <row r="1063" spans="1:4" ht="20.25" customHeight="1" x14ac:dyDescent="0.3">
      <c r="A1063" s="221"/>
      <c r="B1063" s="221"/>
      <c r="C1063" s="221"/>
      <c r="D1063" s="212"/>
    </row>
    <row r="1064" spans="1:4" ht="20.25" customHeight="1" x14ac:dyDescent="0.3">
      <c r="A1064" s="221"/>
      <c r="B1064" s="221"/>
      <c r="C1064" s="221"/>
      <c r="D1064" s="212"/>
    </row>
    <row r="1065" spans="1:4" ht="20.25" customHeight="1" x14ac:dyDescent="0.3">
      <c r="A1065" s="221"/>
      <c r="B1065" s="221"/>
      <c r="C1065" s="221"/>
      <c r="D1065" s="212"/>
    </row>
    <row r="1066" spans="1:4" ht="20.25" customHeight="1" x14ac:dyDescent="0.3">
      <c r="A1066" s="221"/>
      <c r="B1066" s="221"/>
      <c r="C1066" s="221"/>
      <c r="D1066" s="212"/>
    </row>
    <row r="1067" spans="1:4" ht="20.25" customHeight="1" x14ac:dyDescent="0.3">
      <c r="A1067" s="221"/>
      <c r="B1067" s="221"/>
      <c r="C1067" s="221"/>
      <c r="D1067" s="212"/>
    </row>
    <row r="1068" spans="1:4" ht="20.25" customHeight="1" x14ac:dyDescent="0.3">
      <c r="A1068" s="221"/>
      <c r="B1068" s="221"/>
      <c r="C1068" s="221"/>
      <c r="D1068" s="212"/>
    </row>
    <row r="1069" spans="1:4" ht="20.25" customHeight="1" x14ac:dyDescent="0.3">
      <c r="A1069" s="221"/>
      <c r="B1069" s="221"/>
      <c r="C1069" s="221"/>
      <c r="D1069" s="212"/>
    </row>
    <row r="1070" spans="1:4" ht="20.25" customHeight="1" x14ac:dyDescent="0.3">
      <c r="A1070" s="221"/>
      <c r="B1070" s="221"/>
      <c r="C1070" s="221"/>
      <c r="D1070" s="212"/>
    </row>
    <row r="1071" spans="1:4" ht="20.25" customHeight="1" x14ac:dyDescent="0.3">
      <c r="A1071" s="221"/>
      <c r="B1071" s="221"/>
      <c r="C1071" s="221"/>
      <c r="D1071" s="212"/>
    </row>
    <row r="1072" spans="1:4" ht="20.25" customHeight="1" x14ac:dyDescent="0.3">
      <c r="A1072" s="221"/>
      <c r="B1072" s="221"/>
      <c r="C1072" s="221"/>
      <c r="D1072" s="212"/>
    </row>
    <row r="1073" spans="1:4" ht="20.25" customHeight="1" x14ac:dyDescent="0.3">
      <c r="A1073" s="221"/>
      <c r="B1073" s="221"/>
      <c r="C1073" s="221"/>
      <c r="D1073" s="212"/>
    </row>
    <row r="1074" spans="1:4" ht="20.25" customHeight="1" x14ac:dyDescent="0.3">
      <c r="A1074" s="221"/>
      <c r="B1074" s="221"/>
      <c r="C1074" s="221"/>
      <c r="D1074" s="212"/>
    </row>
    <row r="1075" spans="1:4" ht="20.25" customHeight="1" x14ac:dyDescent="0.3">
      <c r="A1075" s="221"/>
      <c r="B1075" s="221"/>
      <c r="C1075" s="221"/>
      <c r="D1075" s="212"/>
    </row>
    <row r="1076" spans="1:4" ht="20.25" customHeight="1" x14ac:dyDescent="0.3">
      <c r="A1076" s="221"/>
      <c r="B1076" s="221"/>
      <c r="C1076" s="221"/>
      <c r="D1076" s="212"/>
    </row>
    <row r="1077" spans="1:4" ht="20.25" customHeight="1" x14ac:dyDescent="0.3">
      <c r="A1077" s="221"/>
      <c r="B1077" s="221"/>
      <c r="C1077" s="221"/>
      <c r="D1077" s="212"/>
    </row>
    <row r="1078" spans="1:4" ht="20.25" customHeight="1" x14ac:dyDescent="0.3">
      <c r="A1078" s="221"/>
      <c r="B1078" s="221"/>
      <c r="C1078" s="221"/>
      <c r="D1078" s="212"/>
    </row>
    <row r="1079" spans="1:4" ht="20.25" customHeight="1" x14ac:dyDescent="0.3">
      <c r="A1079" s="221"/>
      <c r="B1079" s="221"/>
      <c r="C1079" s="221"/>
      <c r="D1079" s="212"/>
    </row>
    <row r="1080" spans="1:4" ht="20.25" customHeight="1" x14ac:dyDescent="0.3">
      <c r="A1080" s="221"/>
      <c r="B1080" s="221"/>
      <c r="C1080" s="221"/>
      <c r="D1080" s="212"/>
    </row>
    <row r="1081" spans="1:4" ht="20.25" customHeight="1" x14ac:dyDescent="0.3">
      <c r="A1081" s="221"/>
      <c r="B1081" s="221"/>
      <c r="C1081" s="221"/>
      <c r="D1081" s="212"/>
    </row>
    <row r="1082" spans="1:4" ht="20.25" customHeight="1" x14ac:dyDescent="0.3">
      <c r="A1082" s="221"/>
      <c r="B1082" s="221"/>
      <c r="C1082" s="221"/>
      <c r="D1082" s="212"/>
    </row>
    <row r="1083" spans="1:4" ht="20.25" customHeight="1" x14ac:dyDescent="0.3">
      <c r="A1083" s="221"/>
      <c r="B1083" s="221"/>
      <c r="C1083" s="221"/>
      <c r="D1083" s="212"/>
    </row>
    <row r="1084" spans="1:4" ht="20.25" customHeight="1" x14ac:dyDescent="0.3">
      <c r="A1084" s="221"/>
      <c r="B1084" s="221"/>
      <c r="C1084" s="221"/>
      <c r="D1084" s="212"/>
    </row>
    <row r="1085" spans="1:4" ht="20.25" customHeight="1" x14ac:dyDescent="0.3">
      <c r="A1085" s="221"/>
      <c r="B1085" s="221"/>
      <c r="C1085" s="221"/>
      <c r="D1085" s="212"/>
    </row>
    <row r="1086" spans="1:4" ht="20.25" customHeight="1" x14ac:dyDescent="0.3">
      <c r="A1086" s="221"/>
      <c r="B1086" s="221"/>
      <c r="C1086" s="221"/>
      <c r="D1086" s="212"/>
    </row>
    <row r="1087" spans="1:4" ht="20.25" customHeight="1" x14ac:dyDescent="0.3">
      <c r="A1087" s="221"/>
      <c r="B1087" s="221"/>
      <c r="C1087" s="221"/>
      <c r="D1087" s="212"/>
    </row>
    <row r="1088" spans="1:4" ht="20.25" customHeight="1" x14ac:dyDescent="0.3">
      <c r="A1088" s="221"/>
      <c r="B1088" s="221"/>
      <c r="C1088" s="221"/>
      <c r="D1088" s="212"/>
    </row>
    <row r="1089" spans="1:4" ht="20.25" customHeight="1" x14ac:dyDescent="0.3">
      <c r="A1089" s="221"/>
      <c r="B1089" s="221"/>
      <c r="C1089" s="221"/>
      <c r="D1089" s="212"/>
    </row>
    <row r="1090" spans="1:4" ht="20.25" customHeight="1" x14ac:dyDescent="0.3">
      <c r="A1090" s="221"/>
      <c r="B1090" s="221"/>
      <c r="C1090" s="221"/>
      <c r="D1090" s="212"/>
    </row>
    <row r="1091" spans="1:4" ht="20.25" customHeight="1" x14ac:dyDescent="0.3">
      <c r="A1091" s="221"/>
      <c r="B1091" s="221"/>
      <c r="C1091" s="221"/>
      <c r="D1091" s="212"/>
    </row>
    <row r="1092" spans="1:4" ht="20.25" customHeight="1" x14ac:dyDescent="0.3">
      <c r="A1092" s="221"/>
      <c r="B1092" s="221"/>
      <c r="C1092" s="221"/>
      <c r="D1092" s="212"/>
    </row>
    <row r="1093" spans="1:4" ht="20.25" customHeight="1" x14ac:dyDescent="0.3">
      <c r="A1093" s="221"/>
      <c r="B1093" s="221"/>
      <c r="C1093" s="221"/>
      <c r="D1093" s="212"/>
    </row>
    <row r="1094" spans="1:4" ht="20.25" customHeight="1" x14ac:dyDescent="0.3">
      <c r="A1094" s="221"/>
      <c r="B1094" s="221"/>
      <c r="C1094" s="221"/>
      <c r="D1094" s="212"/>
    </row>
    <row r="1095" spans="1:4" ht="20.25" customHeight="1" x14ac:dyDescent="0.3">
      <c r="A1095" s="221"/>
      <c r="B1095" s="221"/>
      <c r="C1095" s="221"/>
      <c r="D1095" s="212"/>
    </row>
    <row r="1096" spans="1:4" ht="20.25" customHeight="1" x14ac:dyDescent="0.3">
      <c r="A1096" s="221"/>
      <c r="B1096" s="221"/>
      <c r="C1096" s="221"/>
      <c r="D1096" s="212"/>
    </row>
    <row r="1097" spans="1:4" ht="20.25" customHeight="1" x14ac:dyDescent="0.3">
      <c r="A1097" s="221"/>
      <c r="B1097" s="221"/>
      <c r="C1097" s="221"/>
      <c r="D1097" s="212"/>
    </row>
    <row r="1098" spans="1:4" ht="20.25" customHeight="1" x14ac:dyDescent="0.3">
      <c r="A1098" s="221"/>
      <c r="B1098" s="221"/>
      <c r="C1098" s="221"/>
      <c r="D1098" s="212"/>
    </row>
    <row r="1099" spans="1:4" ht="20.25" customHeight="1" x14ac:dyDescent="0.3">
      <c r="A1099" s="221"/>
      <c r="B1099" s="221"/>
      <c r="C1099" s="221"/>
      <c r="D1099" s="212"/>
    </row>
    <row r="1100" spans="1:4" ht="20.25" customHeight="1" x14ac:dyDescent="0.3">
      <c r="A1100" s="221"/>
      <c r="B1100" s="221"/>
      <c r="C1100" s="221"/>
      <c r="D1100" s="212"/>
    </row>
    <row r="1101" spans="1:4" ht="20.25" customHeight="1" x14ac:dyDescent="0.3">
      <c r="A1101" s="221"/>
      <c r="B1101" s="221"/>
      <c r="C1101" s="221"/>
      <c r="D1101" s="212"/>
    </row>
    <row r="1102" spans="1:4" ht="20.25" customHeight="1" x14ac:dyDescent="0.3">
      <c r="A1102" s="221"/>
      <c r="B1102" s="221"/>
      <c r="C1102" s="221"/>
      <c r="D1102" s="212"/>
    </row>
    <row r="1103" spans="1:4" ht="20.25" customHeight="1" x14ac:dyDescent="0.3">
      <c r="A1103" s="221"/>
      <c r="B1103" s="221"/>
      <c r="C1103" s="221"/>
      <c r="D1103" s="212"/>
    </row>
    <row r="1104" spans="1:4" ht="20.25" customHeight="1" x14ac:dyDescent="0.3">
      <c r="A1104" s="221"/>
      <c r="B1104" s="221"/>
      <c r="C1104" s="221"/>
      <c r="D1104" s="212"/>
    </row>
    <row r="1105" spans="1:4" ht="20.25" customHeight="1" x14ac:dyDescent="0.3">
      <c r="A1105" s="221"/>
      <c r="B1105" s="221"/>
      <c r="C1105" s="221"/>
      <c r="D1105" s="212"/>
    </row>
    <row r="1106" spans="1:4" ht="20.25" customHeight="1" x14ac:dyDescent="0.3">
      <c r="A1106" s="221"/>
      <c r="B1106" s="221"/>
      <c r="C1106" s="221"/>
      <c r="D1106" s="212"/>
    </row>
    <row r="1107" spans="1:4" ht="20.25" customHeight="1" x14ac:dyDescent="0.3">
      <c r="A1107" s="221"/>
      <c r="B1107" s="221"/>
      <c r="C1107" s="221"/>
      <c r="D1107" s="212"/>
    </row>
    <row r="1108" spans="1:4" ht="20.25" customHeight="1" x14ac:dyDescent="0.3">
      <c r="A1108" s="221"/>
      <c r="B1108" s="221"/>
      <c r="C1108" s="221"/>
      <c r="D1108" s="212"/>
    </row>
    <row r="1109" spans="1:4" ht="20.25" customHeight="1" x14ac:dyDescent="0.3">
      <c r="A1109" s="221"/>
      <c r="B1109" s="221"/>
      <c r="C1109" s="221"/>
      <c r="D1109" s="212"/>
    </row>
    <row r="1110" spans="1:4" ht="20.25" customHeight="1" x14ac:dyDescent="0.3">
      <c r="A1110" s="221"/>
      <c r="B1110" s="221"/>
      <c r="C1110" s="221"/>
      <c r="D1110" s="212"/>
    </row>
    <row r="1111" spans="1:4" ht="20.25" customHeight="1" x14ac:dyDescent="0.3">
      <c r="A1111" s="221"/>
      <c r="B1111" s="221"/>
      <c r="C1111" s="221"/>
      <c r="D1111" s="212"/>
    </row>
    <row r="1112" spans="1:4" ht="20.25" customHeight="1" x14ac:dyDescent="0.3">
      <c r="A1112" s="221"/>
      <c r="B1112" s="221"/>
      <c r="C1112" s="221"/>
      <c r="D1112" s="212"/>
    </row>
    <row r="1113" spans="1:4" ht="20.25" customHeight="1" x14ac:dyDescent="0.3">
      <c r="A1113" s="221"/>
      <c r="B1113" s="221"/>
      <c r="C1113" s="221"/>
      <c r="D1113" s="212"/>
    </row>
    <row r="1114" spans="1:4" ht="20.25" customHeight="1" x14ac:dyDescent="0.3">
      <c r="A1114" s="221"/>
      <c r="B1114" s="221"/>
      <c r="C1114" s="221"/>
      <c r="D1114" s="212"/>
    </row>
    <row r="1115" spans="1:4" ht="20.25" customHeight="1" x14ac:dyDescent="0.3">
      <c r="A1115" s="221"/>
      <c r="B1115" s="221"/>
      <c r="C1115" s="221"/>
      <c r="D1115" s="212"/>
    </row>
    <row r="1116" spans="1:4" ht="20.25" customHeight="1" x14ac:dyDescent="0.3">
      <c r="A1116" s="221"/>
      <c r="B1116" s="221"/>
      <c r="C1116" s="221"/>
      <c r="D1116" s="212"/>
    </row>
    <row r="1117" spans="1:4" ht="20.25" customHeight="1" x14ac:dyDescent="0.3">
      <c r="A1117" s="221"/>
      <c r="B1117" s="221"/>
      <c r="C1117" s="221"/>
      <c r="D1117" s="212"/>
    </row>
    <row r="1118" spans="1:4" ht="20.25" customHeight="1" x14ac:dyDescent="0.3">
      <c r="A1118" s="221"/>
      <c r="B1118" s="221"/>
      <c r="C1118" s="221"/>
      <c r="D1118" s="212"/>
    </row>
    <row r="1119" spans="1:4" ht="20.25" customHeight="1" x14ac:dyDescent="0.3">
      <c r="A1119" s="221"/>
      <c r="B1119" s="221"/>
      <c r="C1119" s="221"/>
      <c r="D1119" s="212"/>
    </row>
    <row r="1120" spans="1:4" ht="20.25" customHeight="1" x14ac:dyDescent="0.3">
      <c r="A1120" s="221"/>
      <c r="B1120" s="221"/>
      <c r="C1120" s="221"/>
      <c r="D1120" s="212"/>
    </row>
    <row r="1121" spans="1:4" ht="20.25" customHeight="1" x14ac:dyDescent="0.3">
      <c r="A1121" s="221"/>
      <c r="B1121" s="221"/>
      <c r="C1121" s="221"/>
      <c r="D1121" s="212"/>
    </row>
    <row r="1122" spans="1:4" ht="20.25" customHeight="1" x14ac:dyDescent="0.3">
      <c r="A1122" s="221"/>
      <c r="B1122" s="221"/>
      <c r="C1122" s="221"/>
      <c r="D1122" s="212"/>
    </row>
    <row r="1123" spans="1:4" ht="20.25" customHeight="1" x14ac:dyDescent="0.3">
      <c r="A1123" s="221"/>
      <c r="B1123" s="221"/>
      <c r="C1123" s="221"/>
      <c r="D1123" s="212"/>
    </row>
    <row r="1124" spans="1:4" ht="20.25" customHeight="1" x14ac:dyDescent="0.3">
      <c r="A1124" s="221"/>
      <c r="B1124" s="221"/>
      <c r="C1124" s="221"/>
      <c r="D1124" s="212"/>
    </row>
    <row r="1125" spans="1:4" ht="20.25" customHeight="1" x14ac:dyDescent="0.3">
      <c r="A1125" s="221"/>
      <c r="B1125" s="221"/>
      <c r="C1125" s="221"/>
      <c r="D1125" s="212"/>
    </row>
    <row r="1126" spans="1:4" ht="20.25" customHeight="1" x14ac:dyDescent="0.3">
      <c r="A1126" s="221"/>
      <c r="B1126" s="221"/>
      <c r="C1126" s="221"/>
      <c r="D1126" s="212"/>
    </row>
    <row r="1127" spans="1:4" ht="20.25" customHeight="1" x14ac:dyDescent="0.3">
      <c r="A1127" s="221"/>
      <c r="B1127" s="221"/>
      <c r="C1127" s="221"/>
      <c r="D1127" s="212"/>
    </row>
    <row r="1128" spans="1:4" ht="20.25" customHeight="1" x14ac:dyDescent="0.3">
      <c r="A1128" s="221"/>
      <c r="B1128" s="221"/>
      <c r="C1128" s="221"/>
      <c r="D1128" s="212"/>
    </row>
    <row r="1129" spans="1:4" ht="20.25" customHeight="1" x14ac:dyDescent="0.3">
      <c r="A1129" s="221"/>
      <c r="B1129" s="221"/>
      <c r="C1129" s="221"/>
      <c r="D1129" s="212"/>
    </row>
    <row r="1130" spans="1:4" ht="20.25" customHeight="1" x14ac:dyDescent="0.3">
      <c r="A1130" s="221"/>
      <c r="B1130" s="221"/>
      <c r="C1130" s="221"/>
      <c r="D1130" s="212"/>
    </row>
    <row r="1131" spans="1:4" ht="20.25" customHeight="1" x14ac:dyDescent="0.3">
      <c r="A1131" s="221"/>
      <c r="B1131" s="221"/>
      <c r="C1131" s="221"/>
      <c r="D1131" s="212"/>
    </row>
    <row r="1132" spans="1:4" ht="20.25" customHeight="1" x14ac:dyDescent="0.3">
      <c r="A1132" s="221"/>
      <c r="B1132" s="221"/>
      <c r="C1132" s="221"/>
      <c r="D1132" s="212"/>
    </row>
    <row r="1133" spans="1:4" ht="20.25" customHeight="1" x14ac:dyDescent="0.3">
      <c r="A1133" s="221"/>
      <c r="B1133" s="221"/>
      <c r="C1133" s="221"/>
      <c r="D1133" s="212"/>
    </row>
    <row r="1134" spans="1:4" ht="20.25" customHeight="1" x14ac:dyDescent="0.3">
      <c r="A1134" s="221"/>
      <c r="B1134" s="221"/>
      <c r="C1134" s="221"/>
      <c r="D1134" s="212"/>
    </row>
    <row r="1135" spans="1:4" ht="20.25" customHeight="1" x14ac:dyDescent="0.3">
      <c r="A1135" s="221"/>
      <c r="B1135" s="221"/>
      <c r="C1135" s="221"/>
      <c r="D1135" s="212"/>
    </row>
    <row r="1136" spans="1:4" ht="20.25" customHeight="1" x14ac:dyDescent="0.3">
      <c r="A1136" s="221"/>
      <c r="B1136" s="221"/>
      <c r="C1136" s="221"/>
      <c r="D1136" s="212"/>
    </row>
    <row r="1137" spans="1:4" ht="20.25" customHeight="1" x14ac:dyDescent="0.3">
      <c r="A1137" s="221"/>
      <c r="B1137" s="221"/>
      <c r="C1137" s="221"/>
      <c r="D1137" s="212"/>
    </row>
    <row r="1138" spans="1:4" ht="20.25" customHeight="1" x14ac:dyDescent="0.3">
      <c r="A1138" s="221"/>
      <c r="B1138" s="221"/>
      <c r="C1138" s="221"/>
      <c r="D1138" s="212"/>
    </row>
    <row r="1139" spans="1:4" ht="20.25" customHeight="1" x14ac:dyDescent="0.3">
      <c r="A1139" s="221"/>
      <c r="B1139" s="221"/>
      <c r="C1139" s="221"/>
      <c r="D1139" s="212"/>
    </row>
    <row r="1140" spans="1:4" ht="20.25" customHeight="1" x14ac:dyDescent="0.3">
      <c r="A1140" s="221"/>
      <c r="B1140" s="221"/>
      <c r="C1140" s="221"/>
      <c r="D1140" s="212"/>
    </row>
    <row r="1141" spans="1:4" ht="20.25" customHeight="1" x14ac:dyDescent="0.3">
      <c r="A1141" s="221"/>
      <c r="B1141" s="221"/>
      <c r="C1141" s="221"/>
      <c r="D1141" s="212"/>
    </row>
    <row r="1142" spans="1:4" ht="20.25" customHeight="1" x14ac:dyDescent="0.3">
      <c r="A1142" s="221"/>
      <c r="B1142" s="221"/>
      <c r="C1142" s="221"/>
      <c r="D1142" s="212"/>
    </row>
    <row r="1143" spans="1:4" ht="20.25" customHeight="1" x14ac:dyDescent="0.3">
      <c r="A1143" s="221"/>
      <c r="B1143" s="221"/>
      <c r="C1143" s="221"/>
      <c r="D1143" s="212"/>
    </row>
    <row r="1144" spans="1:4" ht="20.25" customHeight="1" x14ac:dyDescent="0.3">
      <c r="A1144" s="221"/>
      <c r="B1144" s="221"/>
      <c r="C1144" s="221"/>
      <c r="D1144" s="212"/>
    </row>
    <row r="1145" spans="1:4" ht="20.25" customHeight="1" x14ac:dyDescent="0.3">
      <c r="A1145" s="221"/>
      <c r="B1145" s="221"/>
      <c r="C1145" s="221"/>
      <c r="D1145" s="212"/>
    </row>
    <row r="1146" spans="1:4" ht="20.25" customHeight="1" x14ac:dyDescent="0.3">
      <c r="A1146" s="221"/>
      <c r="B1146" s="221"/>
      <c r="C1146" s="221"/>
      <c r="D1146" s="212"/>
    </row>
    <row r="1147" spans="1:4" ht="20.25" customHeight="1" x14ac:dyDescent="0.3">
      <c r="A1147" s="221"/>
      <c r="B1147" s="221"/>
      <c r="C1147" s="221"/>
      <c r="D1147" s="212"/>
    </row>
    <row r="1148" spans="1:4" ht="20.25" customHeight="1" x14ac:dyDescent="0.3">
      <c r="A1148" s="221"/>
      <c r="B1148" s="221"/>
      <c r="C1148" s="221"/>
      <c r="D1148" s="212"/>
    </row>
    <row r="1149" spans="1:4" ht="20.25" customHeight="1" x14ac:dyDescent="0.3">
      <c r="A1149" s="221"/>
      <c r="B1149" s="221"/>
      <c r="C1149" s="221"/>
      <c r="D1149" s="212"/>
    </row>
    <row r="1150" spans="1:4" ht="20.25" customHeight="1" x14ac:dyDescent="0.3">
      <c r="A1150" s="221"/>
      <c r="B1150" s="221"/>
      <c r="C1150" s="221"/>
      <c r="D1150" s="212"/>
    </row>
    <row r="1151" spans="1:4" ht="20.25" customHeight="1" x14ac:dyDescent="0.3">
      <c r="A1151" s="221"/>
      <c r="B1151" s="221"/>
      <c r="C1151" s="221"/>
      <c r="D1151" s="212"/>
    </row>
    <row r="1152" spans="1:4" ht="20.25" customHeight="1" x14ac:dyDescent="0.3">
      <c r="A1152" s="221"/>
      <c r="B1152" s="221"/>
      <c r="C1152" s="221"/>
      <c r="D1152" s="212"/>
    </row>
    <row r="1153" spans="1:4" ht="20.25" customHeight="1" x14ac:dyDescent="0.3">
      <c r="A1153" s="221"/>
      <c r="B1153" s="221"/>
      <c r="C1153" s="221"/>
      <c r="D1153" s="212"/>
    </row>
    <row r="1154" spans="1:4" ht="20.25" customHeight="1" x14ac:dyDescent="0.3">
      <c r="A1154" s="221"/>
      <c r="B1154" s="221"/>
      <c r="C1154" s="221"/>
      <c r="D1154" s="212"/>
    </row>
    <row r="1155" spans="1:4" ht="20.25" customHeight="1" x14ac:dyDescent="0.3">
      <c r="A1155" s="221"/>
      <c r="B1155" s="221"/>
      <c r="C1155" s="221"/>
      <c r="D1155" s="212"/>
    </row>
    <row r="1156" spans="1:4" ht="20.25" customHeight="1" x14ac:dyDescent="0.3">
      <c r="A1156" s="221"/>
      <c r="B1156" s="221"/>
      <c r="C1156" s="221"/>
      <c r="D1156" s="212"/>
    </row>
    <row r="1157" spans="1:4" ht="20.25" customHeight="1" x14ac:dyDescent="0.3">
      <c r="A1157" s="221"/>
      <c r="B1157" s="221"/>
      <c r="C1157" s="221"/>
      <c r="D1157" s="212"/>
    </row>
    <row r="1158" spans="1:4" ht="20.25" customHeight="1" x14ac:dyDescent="0.3">
      <c r="A1158" s="221"/>
      <c r="B1158" s="221"/>
      <c r="C1158" s="221"/>
      <c r="D1158" s="212"/>
    </row>
    <row r="1159" spans="1:4" ht="20.25" customHeight="1" x14ac:dyDescent="0.3">
      <c r="A1159" s="221"/>
      <c r="B1159" s="221"/>
      <c r="C1159" s="221"/>
      <c r="D1159" s="212"/>
    </row>
    <row r="1160" spans="1:4" ht="20.25" customHeight="1" x14ac:dyDescent="0.3">
      <c r="A1160" s="221"/>
      <c r="B1160" s="221"/>
      <c r="C1160" s="221"/>
      <c r="D1160" s="212"/>
    </row>
    <row r="1161" spans="1:4" ht="20.25" customHeight="1" x14ac:dyDescent="0.3">
      <c r="A1161" s="221"/>
      <c r="B1161" s="221"/>
      <c r="C1161" s="221"/>
      <c r="D1161" s="212"/>
    </row>
    <row r="1162" spans="1:4" ht="20.25" customHeight="1" x14ac:dyDescent="0.3">
      <c r="A1162" s="221"/>
      <c r="B1162" s="221"/>
      <c r="C1162" s="221"/>
      <c r="D1162" s="212"/>
    </row>
    <row r="1163" spans="1:4" ht="20.25" customHeight="1" x14ac:dyDescent="0.3">
      <c r="A1163" s="221"/>
      <c r="B1163" s="221"/>
      <c r="C1163" s="221"/>
      <c r="D1163" s="212"/>
    </row>
    <row r="1164" spans="1:4" ht="20.25" customHeight="1" x14ac:dyDescent="0.3">
      <c r="A1164" s="221"/>
      <c r="B1164" s="221"/>
      <c r="C1164" s="221"/>
      <c r="D1164" s="212"/>
    </row>
    <row r="1165" spans="1:4" ht="20.25" customHeight="1" x14ac:dyDescent="0.3">
      <c r="A1165" s="221"/>
      <c r="B1165" s="221"/>
      <c r="C1165" s="221"/>
      <c r="D1165" s="212"/>
    </row>
    <row r="1166" spans="1:4" ht="20.25" customHeight="1" x14ac:dyDescent="0.3">
      <c r="A1166" s="221"/>
      <c r="B1166" s="221"/>
      <c r="C1166" s="221"/>
      <c r="D1166" s="212"/>
    </row>
    <row r="1167" spans="1:4" ht="20.25" customHeight="1" x14ac:dyDescent="0.3">
      <c r="A1167" s="221"/>
      <c r="B1167" s="221"/>
      <c r="C1167" s="221"/>
      <c r="D1167" s="212"/>
    </row>
    <row r="1168" spans="1:4" ht="20.25" customHeight="1" x14ac:dyDescent="0.3">
      <c r="A1168" s="221"/>
      <c r="B1168" s="221"/>
      <c r="C1168" s="221"/>
      <c r="D1168" s="212"/>
    </row>
    <row r="1169" spans="1:4" ht="20.25" customHeight="1" x14ac:dyDescent="0.3">
      <c r="A1169" s="221"/>
      <c r="B1169" s="221"/>
      <c r="C1169" s="221"/>
      <c r="D1169" s="212"/>
    </row>
    <row r="1170" spans="1:4" ht="20.25" customHeight="1" x14ac:dyDescent="0.3">
      <c r="A1170" s="221"/>
      <c r="B1170" s="221"/>
      <c r="C1170" s="221"/>
      <c r="D1170" s="212"/>
    </row>
    <row r="1171" spans="1:4" ht="20.25" customHeight="1" x14ac:dyDescent="0.3">
      <c r="A1171" s="221"/>
      <c r="B1171" s="221"/>
      <c r="C1171" s="221"/>
      <c r="D1171" s="212"/>
    </row>
    <row r="1172" spans="1:4" ht="20.25" customHeight="1" x14ac:dyDescent="0.3">
      <c r="A1172" s="221"/>
      <c r="B1172" s="221"/>
      <c r="C1172" s="221"/>
      <c r="D1172" s="212"/>
    </row>
    <row r="1173" spans="1:4" ht="20.25" customHeight="1" x14ac:dyDescent="0.3">
      <c r="A1173" s="221"/>
      <c r="B1173" s="221"/>
      <c r="C1173" s="221"/>
      <c r="D1173" s="212"/>
    </row>
    <row r="1174" spans="1:4" ht="20.25" customHeight="1" x14ac:dyDescent="0.3">
      <c r="A1174" s="221"/>
      <c r="B1174" s="221"/>
      <c r="C1174" s="221"/>
      <c r="D1174" s="212"/>
    </row>
    <row r="1175" spans="1:4" ht="20.25" customHeight="1" x14ac:dyDescent="0.3">
      <c r="A1175" s="221"/>
      <c r="B1175" s="221"/>
      <c r="C1175" s="221"/>
      <c r="D1175" s="212"/>
    </row>
    <row r="1176" spans="1:4" ht="20.25" customHeight="1" x14ac:dyDescent="0.3">
      <c r="A1176" s="221"/>
      <c r="B1176" s="221"/>
      <c r="C1176" s="221"/>
      <c r="D1176" s="212"/>
    </row>
    <row r="1177" spans="1:4" ht="20.25" customHeight="1" x14ac:dyDescent="0.3">
      <c r="A1177" s="221"/>
      <c r="B1177" s="221"/>
      <c r="C1177" s="221"/>
      <c r="D1177" s="212"/>
    </row>
    <row r="1178" spans="1:4" ht="20.25" customHeight="1" x14ac:dyDescent="0.3">
      <c r="A1178" s="221"/>
      <c r="B1178" s="221"/>
      <c r="C1178" s="221"/>
      <c r="D1178" s="212"/>
    </row>
    <row r="1179" spans="1:4" ht="20.25" customHeight="1" x14ac:dyDescent="0.3">
      <c r="A1179" s="221"/>
      <c r="B1179" s="221"/>
      <c r="C1179" s="221"/>
      <c r="D1179" s="212"/>
    </row>
    <row r="1180" spans="1:4" ht="20.25" customHeight="1" x14ac:dyDescent="0.3">
      <c r="A1180" s="221"/>
      <c r="B1180" s="221"/>
      <c r="C1180" s="221"/>
      <c r="D1180" s="212"/>
    </row>
    <row r="1181" spans="1:4" ht="20.25" customHeight="1" x14ac:dyDescent="0.3">
      <c r="A1181" s="221"/>
      <c r="B1181" s="221"/>
      <c r="C1181" s="221"/>
      <c r="D1181" s="212"/>
    </row>
    <row r="1182" spans="1:4" ht="20.25" customHeight="1" x14ac:dyDescent="0.3">
      <c r="A1182" s="221"/>
      <c r="B1182" s="221"/>
      <c r="C1182" s="221"/>
      <c r="D1182" s="212"/>
    </row>
    <row r="1183" spans="1:4" ht="20.25" customHeight="1" x14ac:dyDescent="0.3">
      <c r="A1183" s="221"/>
      <c r="B1183" s="221"/>
      <c r="C1183" s="221"/>
      <c r="D1183" s="212"/>
    </row>
    <row r="1184" spans="1:4" ht="20.25" customHeight="1" x14ac:dyDescent="0.3">
      <c r="A1184" s="221"/>
      <c r="B1184" s="221"/>
      <c r="C1184" s="221"/>
      <c r="D1184" s="212"/>
    </row>
    <row r="1185" spans="1:4" ht="20.25" customHeight="1" x14ac:dyDescent="0.3">
      <c r="A1185" s="221"/>
      <c r="B1185" s="221"/>
      <c r="C1185" s="221"/>
      <c r="D1185" s="212"/>
    </row>
    <row r="1186" spans="1:4" ht="20.25" customHeight="1" x14ac:dyDescent="0.3">
      <c r="A1186" s="221"/>
      <c r="B1186" s="221"/>
      <c r="C1186" s="221"/>
      <c r="D1186" s="212"/>
    </row>
    <row r="1187" spans="1:4" ht="20.25" customHeight="1" x14ac:dyDescent="0.3">
      <c r="A1187" s="221"/>
      <c r="B1187" s="221"/>
      <c r="C1187" s="221"/>
      <c r="D1187" s="212"/>
    </row>
    <row r="1188" spans="1:4" ht="20.25" customHeight="1" x14ac:dyDescent="0.3">
      <c r="A1188" s="221"/>
      <c r="B1188" s="221"/>
      <c r="C1188" s="221"/>
      <c r="D1188" s="212"/>
    </row>
    <row r="1189" spans="1:4" ht="20.25" customHeight="1" x14ac:dyDescent="0.3">
      <c r="A1189" s="221"/>
      <c r="B1189" s="221"/>
      <c r="C1189" s="221"/>
      <c r="D1189" s="212"/>
    </row>
    <row r="1190" spans="1:4" ht="20.25" customHeight="1" x14ac:dyDescent="0.3">
      <c r="A1190" s="221"/>
      <c r="B1190" s="221"/>
      <c r="C1190" s="221"/>
      <c r="D1190" s="212"/>
    </row>
    <row r="1191" spans="1:4" ht="20.25" customHeight="1" x14ac:dyDescent="0.3">
      <c r="A1191" s="221"/>
      <c r="B1191" s="221"/>
      <c r="C1191" s="221"/>
      <c r="D1191" s="212"/>
    </row>
    <row r="1192" spans="1:4" ht="20.25" customHeight="1" x14ac:dyDescent="0.3">
      <c r="A1192" s="221"/>
      <c r="B1192" s="221"/>
      <c r="C1192" s="221"/>
      <c r="D1192" s="212"/>
    </row>
    <row r="1193" spans="1:4" ht="20.25" customHeight="1" x14ac:dyDescent="0.3">
      <c r="A1193" s="221"/>
      <c r="B1193" s="221"/>
      <c r="C1193" s="221"/>
      <c r="D1193" s="212"/>
    </row>
    <row r="1194" spans="1:4" ht="20.25" customHeight="1" x14ac:dyDescent="0.3">
      <c r="A1194" s="221"/>
      <c r="B1194" s="221"/>
      <c r="C1194" s="221"/>
      <c r="D1194" s="212"/>
    </row>
    <row r="1195" spans="1:4" ht="20.25" customHeight="1" x14ac:dyDescent="0.3">
      <c r="A1195" s="221"/>
      <c r="B1195" s="221"/>
      <c r="C1195" s="221"/>
      <c r="D1195" s="212"/>
    </row>
    <row r="1196" spans="1:4" ht="20.25" customHeight="1" x14ac:dyDescent="0.3">
      <c r="A1196" s="221"/>
      <c r="B1196" s="221"/>
      <c r="C1196" s="221"/>
      <c r="D1196" s="212"/>
    </row>
    <row r="1197" spans="1:4" ht="20.25" customHeight="1" x14ac:dyDescent="0.3">
      <c r="A1197" s="221"/>
      <c r="B1197" s="221"/>
      <c r="C1197" s="221"/>
      <c r="D1197" s="212"/>
    </row>
    <row r="1198" spans="1:4" ht="20.25" customHeight="1" x14ac:dyDescent="0.3">
      <c r="A1198" s="221"/>
      <c r="B1198" s="221"/>
      <c r="C1198" s="221"/>
      <c r="D1198" s="212"/>
    </row>
    <row r="1199" spans="1:4" ht="20.25" customHeight="1" x14ac:dyDescent="0.3">
      <c r="A1199" s="221"/>
      <c r="B1199" s="221"/>
      <c r="C1199" s="221"/>
      <c r="D1199" s="212"/>
    </row>
    <row r="1200" spans="1:4" ht="20.25" customHeight="1" x14ac:dyDescent="0.3">
      <c r="A1200" s="221"/>
      <c r="B1200" s="221"/>
      <c r="C1200" s="221"/>
      <c r="D1200" s="212"/>
    </row>
    <row r="1201" spans="1:4" ht="20.25" customHeight="1" x14ac:dyDescent="0.3">
      <c r="A1201" s="221"/>
      <c r="B1201" s="221"/>
      <c r="C1201" s="221"/>
      <c r="D1201" s="212"/>
    </row>
    <row r="1202" spans="1:4" ht="20.25" customHeight="1" x14ac:dyDescent="0.3">
      <c r="A1202" s="221"/>
      <c r="B1202" s="221"/>
      <c r="C1202" s="221"/>
      <c r="D1202" s="212"/>
    </row>
    <row r="1203" spans="1:4" ht="20.25" customHeight="1" x14ac:dyDescent="0.3">
      <c r="A1203" s="221"/>
      <c r="B1203" s="221"/>
      <c r="C1203" s="221"/>
      <c r="D1203" s="212"/>
    </row>
    <row r="1204" spans="1:4" ht="20.25" customHeight="1" x14ac:dyDescent="0.3">
      <c r="A1204" s="221"/>
      <c r="B1204" s="221"/>
      <c r="C1204" s="221"/>
      <c r="D1204" s="212"/>
    </row>
    <row r="1205" spans="1:4" ht="20.25" customHeight="1" x14ac:dyDescent="0.3">
      <c r="A1205" s="221"/>
      <c r="B1205" s="221"/>
      <c r="C1205" s="221"/>
      <c r="D1205" s="212"/>
    </row>
    <row r="1206" spans="1:4" ht="20.25" customHeight="1" x14ac:dyDescent="0.3">
      <c r="A1206" s="221"/>
      <c r="B1206" s="221"/>
      <c r="C1206" s="221"/>
      <c r="D1206" s="212"/>
    </row>
    <row r="1207" spans="1:4" ht="20.25" customHeight="1" x14ac:dyDescent="0.3">
      <c r="A1207" s="221"/>
      <c r="B1207" s="221"/>
      <c r="C1207" s="221"/>
      <c r="D1207" s="212"/>
    </row>
    <row r="1208" spans="1:4" ht="20.25" customHeight="1" x14ac:dyDescent="0.3">
      <c r="A1208" s="221"/>
      <c r="B1208" s="221"/>
      <c r="C1208" s="221"/>
      <c r="D1208" s="212"/>
    </row>
    <row r="1209" spans="1:4" ht="20.25" customHeight="1" x14ac:dyDescent="0.3">
      <c r="A1209" s="221"/>
      <c r="B1209" s="221"/>
      <c r="C1209" s="221"/>
      <c r="D1209" s="212"/>
    </row>
    <row r="1210" spans="1:4" ht="20.25" customHeight="1" x14ac:dyDescent="0.3">
      <c r="A1210" s="221"/>
      <c r="B1210" s="221"/>
      <c r="C1210" s="221"/>
      <c r="D1210" s="212"/>
    </row>
    <row r="1211" spans="1:4" ht="20.25" customHeight="1" x14ac:dyDescent="0.3">
      <c r="A1211" s="221"/>
      <c r="B1211" s="221"/>
      <c r="C1211" s="221"/>
      <c r="D1211" s="212"/>
    </row>
    <row r="1212" spans="1:4" ht="20.25" customHeight="1" x14ac:dyDescent="0.3">
      <c r="A1212" s="221"/>
      <c r="B1212" s="221"/>
      <c r="C1212" s="221"/>
      <c r="D1212" s="212"/>
    </row>
    <row r="1213" spans="1:4" ht="20.25" customHeight="1" x14ac:dyDescent="0.3">
      <c r="A1213" s="221"/>
      <c r="B1213" s="221"/>
      <c r="C1213" s="221"/>
      <c r="D1213" s="212"/>
    </row>
    <row r="1214" spans="1:4" ht="20.25" customHeight="1" x14ac:dyDescent="0.3">
      <c r="A1214" s="221"/>
      <c r="B1214" s="221"/>
      <c r="C1214" s="221"/>
      <c r="D1214" s="212"/>
    </row>
    <row r="1215" spans="1:4" ht="20.25" customHeight="1" x14ac:dyDescent="0.3">
      <c r="A1215" s="221"/>
      <c r="B1215" s="221"/>
      <c r="C1215" s="221"/>
      <c r="D1215" s="212"/>
    </row>
    <row r="1216" spans="1:4" ht="20.25" customHeight="1" x14ac:dyDescent="0.3">
      <c r="A1216" s="221"/>
      <c r="B1216" s="221"/>
      <c r="C1216" s="221"/>
      <c r="D1216" s="212"/>
    </row>
    <row r="1217" spans="1:4" ht="20.25" customHeight="1" x14ac:dyDescent="0.3">
      <c r="A1217" s="221"/>
      <c r="B1217" s="221"/>
      <c r="C1217" s="221"/>
      <c r="D1217" s="212"/>
    </row>
    <row r="1218" spans="1:4" ht="20.25" customHeight="1" x14ac:dyDescent="0.3">
      <c r="A1218" s="221"/>
      <c r="B1218" s="221"/>
      <c r="C1218" s="221"/>
      <c r="D1218" s="212"/>
    </row>
    <row r="1219" spans="1:4" ht="20.25" customHeight="1" x14ac:dyDescent="0.3">
      <c r="A1219" s="221"/>
      <c r="B1219" s="221"/>
      <c r="C1219" s="221"/>
      <c r="D1219" s="212"/>
    </row>
    <row r="1220" spans="1:4" ht="20.25" customHeight="1" x14ac:dyDescent="0.3">
      <c r="A1220" s="221"/>
      <c r="B1220" s="221"/>
      <c r="C1220" s="221"/>
      <c r="D1220" s="212"/>
    </row>
    <row r="1221" spans="1:4" ht="20.25" customHeight="1" x14ac:dyDescent="0.3">
      <c r="A1221" s="221"/>
      <c r="B1221" s="221"/>
      <c r="C1221" s="221"/>
      <c r="D1221" s="212"/>
    </row>
    <row r="1222" spans="1:4" ht="20.25" customHeight="1" x14ac:dyDescent="0.3">
      <c r="A1222" s="221"/>
      <c r="B1222" s="221"/>
      <c r="C1222" s="221"/>
      <c r="D1222" s="212"/>
    </row>
    <row r="1223" spans="1:4" ht="20.25" customHeight="1" x14ac:dyDescent="0.3">
      <c r="A1223" s="221"/>
      <c r="B1223" s="221"/>
      <c r="C1223" s="221"/>
      <c r="D1223" s="212"/>
    </row>
    <row r="1224" spans="1:4" ht="20.25" customHeight="1" x14ac:dyDescent="0.3">
      <c r="A1224" s="221"/>
      <c r="B1224" s="221"/>
      <c r="C1224" s="221"/>
      <c r="D1224" s="212"/>
    </row>
    <row r="1225" spans="1:4" ht="20.25" customHeight="1" x14ac:dyDescent="0.3">
      <c r="A1225" s="221"/>
      <c r="B1225" s="221"/>
      <c r="C1225" s="221"/>
      <c r="D1225" s="212"/>
    </row>
    <row r="1226" spans="1:4" ht="20.25" customHeight="1" x14ac:dyDescent="0.3">
      <c r="A1226" s="221"/>
      <c r="B1226" s="221"/>
      <c r="C1226" s="221"/>
      <c r="D1226" s="212"/>
    </row>
    <row r="1227" spans="1:4" ht="20.25" customHeight="1" x14ac:dyDescent="0.3">
      <c r="A1227" s="221"/>
      <c r="B1227" s="221"/>
      <c r="C1227" s="221"/>
      <c r="D1227" s="212"/>
    </row>
    <row r="1228" spans="1:4" ht="20.25" customHeight="1" x14ac:dyDescent="0.3">
      <c r="A1228" s="221"/>
      <c r="B1228" s="221"/>
      <c r="C1228" s="221"/>
      <c r="D1228" s="212"/>
    </row>
    <row r="1229" spans="1:4" ht="20.25" customHeight="1" x14ac:dyDescent="0.3">
      <c r="A1229" s="221"/>
      <c r="B1229" s="221"/>
      <c r="C1229" s="221"/>
      <c r="D1229" s="212"/>
    </row>
    <row r="1230" spans="1:4" ht="20.25" customHeight="1" x14ac:dyDescent="0.3">
      <c r="A1230" s="221"/>
      <c r="B1230" s="221"/>
      <c r="C1230" s="221"/>
      <c r="D1230" s="212"/>
    </row>
    <row r="1231" spans="1:4" ht="20.25" customHeight="1" x14ac:dyDescent="0.3">
      <c r="A1231" s="221"/>
      <c r="B1231" s="221"/>
      <c r="C1231" s="221"/>
      <c r="D1231" s="212"/>
    </row>
    <row r="1232" spans="1:4" ht="20.25" customHeight="1" x14ac:dyDescent="0.3">
      <c r="A1232" s="221"/>
      <c r="B1232" s="221"/>
      <c r="C1232" s="221"/>
      <c r="D1232" s="212"/>
    </row>
    <row r="1233" spans="1:4" ht="20.25" customHeight="1" x14ac:dyDescent="0.3">
      <c r="A1233" s="221"/>
      <c r="B1233" s="221"/>
      <c r="C1233" s="221"/>
      <c r="D1233" s="212"/>
    </row>
    <row r="1234" spans="1:4" ht="20.25" customHeight="1" x14ac:dyDescent="0.3">
      <c r="A1234" s="221"/>
      <c r="B1234" s="221"/>
      <c r="C1234" s="221"/>
      <c r="D1234" s="212"/>
    </row>
    <row r="1235" spans="1:4" ht="20.25" customHeight="1" x14ac:dyDescent="0.3">
      <c r="A1235" s="221"/>
      <c r="B1235" s="221"/>
      <c r="C1235" s="221"/>
      <c r="D1235" s="212"/>
    </row>
    <row r="1236" spans="1:4" ht="20.25" customHeight="1" x14ac:dyDescent="0.3">
      <c r="A1236" s="221"/>
      <c r="B1236" s="221"/>
      <c r="C1236" s="221"/>
      <c r="D1236" s="212"/>
    </row>
    <row r="1237" spans="1:4" ht="20.25" customHeight="1" x14ac:dyDescent="0.3">
      <c r="A1237" s="221"/>
      <c r="B1237" s="221"/>
      <c r="C1237" s="221"/>
      <c r="D1237" s="212"/>
    </row>
    <row r="1238" spans="1:4" ht="20.25" customHeight="1" x14ac:dyDescent="0.3">
      <c r="A1238" s="221"/>
      <c r="B1238" s="221"/>
      <c r="C1238" s="221"/>
      <c r="D1238" s="212"/>
    </row>
    <row r="1239" spans="1:4" ht="20.25" customHeight="1" x14ac:dyDescent="0.3">
      <c r="A1239" s="221"/>
      <c r="B1239" s="221"/>
      <c r="C1239" s="221"/>
      <c r="D1239" s="212"/>
    </row>
    <row r="1240" spans="1:4" ht="20.25" customHeight="1" x14ac:dyDescent="0.3">
      <c r="A1240" s="221"/>
      <c r="B1240" s="221"/>
      <c r="C1240" s="221"/>
      <c r="D1240" s="212"/>
    </row>
    <row r="1241" spans="1:4" ht="20.25" customHeight="1" x14ac:dyDescent="0.3">
      <c r="A1241" s="221"/>
      <c r="B1241" s="221"/>
      <c r="C1241" s="221"/>
      <c r="D1241" s="212"/>
    </row>
    <row r="1242" spans="1:4" ht="20.25" customHeight="1" x14ac:dyDescent="0.3">
      <c r="A1242" s="221"/>
      <c r="B1242" s="221"/>
      <c r="C1242" s="221"/>
      <c r="D1242" s="212"/>
    </row>
    <row r="1243" spans="1:4" ht="20.25" customHeight="1" x14ac:dyDescent="0.3">
      <c r="A1243" s="221"/>
      <c r="B1243" s="221"/>
      <c r="C1243" s="221"/>
      <c r="D1243" s="212"/>
    </row>
    <row r="1244" spans="1:4" ht="20.25" customHeight="1" x14ac:dyDescent="0.3">
      <c r="A1244" s="221"/>
      <c r="B1244" s="221"/>
      <c r="C1244" s="221"/>
      <c r="D1244" s="212"/>
    </row>
    <row r="1245" spans="1:4" ht="20.25" customHeight="1" x14ac:dyDescent="0.3">
      <c r="A1245" s="221"/>
      <c r="B1245" s="221"/>
      <c r="C1245" s="221"/>
      <c r="D1245" s="212"/>
    </row>
    <row r="1246" spans="1:4" ht="20.25" customHeight="1" x14ac:dyDescent="0.3">
      <c r="A1246" s="221"/>
      <c r="B1246" s="221"/>
      <c r="C1246" s="221"/>
      <c r="D1246" s="212"/>
    </row>
    <row r="1247" spans="1:4" ht="20.25" customHeight="1" x14ac:dyDescent="0.3">
      <c r="A1247" s="221"/>
      <c r="B1247" s="221"/>
      <c r="C1247" s="221"/>
      <c r="D1247" s="212"/>
    </row>
    <row r="1248" spans="1:4" ht="20.25" customHeight="1" x14ac:dyDescent="0.3">
      <c r="A1248" s="221"/>
      <c r="B1248" s="221"/>
      <c r="C1248" s="221"/>
      <c r="D1248" s="212"/>
    </row>
    <row r="1249" spans="1:4" ht="20.25" customHeight="1" x14ac:dyDescent="0.3">
      <c r="A1249" s="221"/>
      <c r="B1249" s="221"/>
      <c r="C1249" s="221"/>
      <c r="D1249" s="212"/>
    </row>
    <row r="1250" spans="1:4" ht="20.25" customHeight="1" x14ac:dyDescent="0.3">
      <c r="A1250" s="221"/>
      <c r="B1250" s="221"/>
      <c r="C1250" s="221"/>
      <c r="D1250" s="212"/>
    </row>
    <row r="1251" spans="1:4" ht="20.25" customHeight="1" x14ac:dyDescent="0.3">
      <c r="A1251" s="221"/>
      <c r="B1251" s="221"/>
      <c r="C1251" s="221"/>
      <c r="D1251" s="212"/>
    </row>
    <row r="1252" spans="1:4" ht="20.25" customHeight="1" x14ac:dyDescent="0.3">
      <c r="A1252" s="221"/>
      <c r="B1252" s="221"/>
      <c r="C1252" s="221"/>
      <c r="D1252" s="212"/>
    </row>
    <row r="1253" spans="1:4" ht="20.25" customHeight="1" x14ac:dyDescent="0.3">
      <c r="A1253" s="221"/>
      <c r="B1253" s="221"/>
      <c r="C1253" s="221"/>
      <c r="D1253" s="212"/>
    </row>
    <row r="1254" spans="1:4" ht="20.25" customHeight="1" x14ac:dyDescent="0.3">
      <c r="A1254" s="221"/>
      <c r="B1254" s="221"/>
      <c r="C1254" s="221"/>
      <c r="D1254" s="212"/>
    </row>
    <row r="1255" spans="1:4" ht="20.25" customHeight="1" x14ac:dyDescent="0.3">
      <c r="A1255" s="221"/>
      <c r="B1255" s="221"/>
      <c r="C1255" s="221"/>
      <c r="D1255" s="212"/>
    </row>
    <row r="1256" spans="1:4" ht="20.25" customHeight="1" x14ac:dyDescent="0.3">
      <c r="A1256" s="221"/>
      <c r="B1256" s="221"/>
      <c r="C1256" s="221"/>
      <c r="D1256" s="212"/>
    </row>
    <row r="1257" spans="1:4" ht="20.25" customHeight="1" x14ac:dyDescent="0.3">
      <c r="A1257" s="221"/>
      <c r="B1257" s="221"/>
      <c r="C1257" s="221"/>
      <c r="D1257" s="212"/>
    </row>
    <row r="1258" spans="1:4" ht="20.25" customHeight="1" x14ac:dyDescent="0.3">
      <c r="A1258" s="221"/>
      <c r="B1258" s="221"/>
      <c r="C1258" s="221"/>
      <c r="D1258" s="212"/>
    </row>
    <row r="1259" spans="1:4" ht="20.25" customHeight="1" x14ac:dyDescent="0.3">
      <c r="A1259" s="221"/>
      <c r="B1259" s="221"/>
      <c r="C1259" s="221"/>
      <c r="D1259" s="212"/>
    </row>
    <row r="1260" spans="1:4" ht="20.25" customHeight="1" x14ac:dyDescent="0.3">
      <c r="A1260" s="221"/>
      <c r="B1260" s="221"/>
      <c r="C1260" s="221"/>
      <c r="D1260" s="212"/>
    </row>
    <row r="1261" spans="1:4" ht="20.25" customHeight="1" x14ac:dyDescent="0.3">
      <c r="A1261" s="221"/>
      <c r="B1261" s="221"/>
      <c r="C1261" s="221"/>
      <c r="D1261" s="212"/>
    </row>
    <row r="1262" spans="1:4" ht="20.25" customHeight="1" x14ac:dyDescent="0.3">
      <c r="A1262" s="221"/>
      <c r="B1262" s="221"/>
      <c r="C1262" s="221"/>
      <c r="D1262" s="212"/>
    </row>
    <row r="1263" spans="1:4" ht="20.25" customHeight="1" x14ac:dyDescent="0.3">
      <c r="A1263" s="221"/>
      <c r="B1263" s="221"/>
      <c r="C1263" s="221"/>
      <c r="D1263" s="212"/>
    </row>
    <row r="1264" spans="1:4" ht="20.25" customHeight="1" x14ac:dyDescent="0.3">
      <c r="A1264" s="221"/>
      <c r="B1264" s="221"/>
      <c r="C1264" s="221"/>
      <c r="D1264" s="212"/>
    </row>
    <row r="1265" spans="1:4" ht="20.25" customHeight="1" x14ac:dyDescent="0.3">
      <c r="A1265" s="221"/>
      <c r="B1265" s="221"/>
      <c r="C1265" s="221"/>
      <c r="D1265" s="212"/>
    </row>
    <row r="1266" spans="1:4" ht="20.25" customHeight="1" x14ac:dyDescent="0.3">
      <c r="A1266" s="221"/>
      <c r="B1266" s="221"/>
      <c r="C1266" s="221"/>
      <c r="D1266" s="212"/>
    </row>
    <row r="1267" spans="1:4" ht="20.25" customHeight="1" x14ac:dyDescent="0.3">
      <c r="A1267" s="221"/>
      <c r="B1267" s="221"/>
      <c r="C1267" s="221"/>
      <c r="D1267" s="212"/>
    </row>
    <row r="1268" spans="1:4" ht="20.25" customHeight="1" x14ac:dyDescent="0.3">
      <c r="A1268" s="221"/>
      <c r="B1268" s="221"/>
      <c r="C1268" s="221"/>
      <c r="D1268" s="212"/>
    </row>
    <row r="1269" spans="1:4" ht="20.25" customHeight="1" x14ac:dyDescent="0.3">
      <c r="A1269" s="221"/>
      <c r="B1269" s="221"/>
      <c r="C1269" s="221"/>
      <c r="D1269" s="212"/>
    </row>
    <row r="1270" spans="1:4" ht="20.25" customHeight="1" x14ac:dyDescent="0.3">
      <c r="A1270" s="221"/>
      <c r="B1270" s="221"/>
      <c r="C1270" s="221"/>
      <c r="D1270" s="212"/>
    </row>
    <row r="1271" spans="1:4" ht="20.25" customHeight="1" x14ac:dyDescent="0.3">
      <c r="A1271" s="221"/>
      <c r="B1271" s="221"/>
      <c r="C1271" s="221"/>
      <c r="D1271" s="212"/>
    </row>
    <row r="1272" spans="1:4" ht="20.25" customHeight="1" x14ac:dyDescent="0.3">
      <c r="A1272" s="221"/>
      <c r="B1272" s="221"/>
      <c r="C1272" s="221"/>
      <c r="D1272" s="212"/>
    </row>
    <row r="1273" spans="1:4" ht="20.25" customHeight="1" x14ac:dyDescent="0.3">
      <c r="A1273" s="221"/>
      <c r="B1273" s="221"/>
      <c r="C1273" s="221"/>
      <c r="D1273" s="212"/>
    </row>
    <row r="1274" spans="1:4" ht="20.25" customHeight="1" x14ac:dyDescent="0.3">
      <c r="A1274" s="221"/>
      <c r="B1274" s="221"/>
      <c r="C1274" s="221"/>
      <c r="D1274" s="212"/>
    </row>
    <row r="1275" spans="1:4" ht="20.25" customHeight="1" x14ac:dyDescent="0.3">
      <c r="A1275" s="221"/>
      <c r="B1275" s="221"/>
      <c r="C1275" s="221"/>
      <c r="D1275" s="212"/>
    </row>
    <row r="1276" spans="1:4" ht="20.25" customHeight="1" x14ac:dyDescent="0.3">
      <c r="A1276" s="221"/>
      <c r="B1276" s="221"/>
      <c r="C1276" s="221"/>
      <c r="D1276" s="212"/>
    </row>
    <row r="1277" spans="1:4" ht="20.25" customHeight="1" x14ac:dyDescent="0.3">
      <c r="A1277" s="221"/>
      <c r="B1277" s="221"/>
      <c r="C1277" s="221"/>
      <c r="D1277" s="212"/>
    </row>
    <row r="1278" spans="1:4" ht="20.25" customHeight="1" x14ac:dyDescent="0.3">
      <c r="A1278" s="221"/>
      <c r="B1278" s="221"/>
      <c r="C1278" s="221"/>
      <c r="D1278" s="212"/>
    </row>
    <row r="1279" spans="1:4" ht="20.25" customHeight="1" x14ac:dyDescent="0.3">
      <c r="A1279" s="221"/>
      <c r="B1279" s="221"/>
      <c r="C1279" s="221"/>
      <c r="D1279" s="212"/>
    </row>
    <row r="1280" spans="1:4" ht="20.25" customHeight="1" x14ac:dyDescent="0.3">
      <c r="A1280" s="221"/>
      <c r="B1280" s="221"/>
      <c r="C1280" s="221"/>
      <c r="D1280" s="212"/>
    </row>
    <row r="1281" spans="1:4" ht="20.25" customHeight="1" x14ac:dyDescent="0.3">
      <c r="A1281" s="221"/>
      <c r="B1281" s="221"/>
      <c r="C1281" s="221"/>
      <c r="D1281" s="212"/>
    </row>
    <row r="1282" spans="1:4" ht="20.25" customHeight="1" x14ac:dyDescent="0.3">
      <c r="A1282" s="221"/>
      <c r="B1282" s="221"/>
      <c r="C1282" s="221"/>
      <c r="D1282" s="212"/>
    </row>
    <row r="1283" spans="1:4" ht="20.25" customHeight="1" x14ac:dyDescent="0.3">
      <c r="A1283" s="221"/>
      <c r="B1283" s="221"/>
      <c r="C1283" s="221"/>
      <c r="D1283" s="212"/>
    </row>
    <row r="1284" spans="1:4" ht="20.25" customHeight="1" x14ac:dyDescent="0.3">
      <c r="A1284" s="221"/>
      <c r="B1284" s="221"/>
      <c r="C1284" s="221"/>
      <c r="D1284" s="212"/>
    </row>
    <row r="1285" spans="1:4" ht="20.25" customHeight="1" x14ac:dyDescent="0.3">
      <c r="A1285" s="221"/>
      <c r="B1285" s="221"/>
      <c r="C1285" s="221"/>
      <c r="D1285" s="212"/>
    </row>
    <row r="1286" spans="1:4" ht="20.25" customHeight="1" x14ac:dyDescent="0.3">
      <c r="A1286" s="221"/>
      <c r="B1286" s="221"/>
      <c r="C1286" s="221"/>
      <c r="D1286" s="212"/>
    </row>
    <row r="1287" spans="1:4" ht="20.25" customHeight="1" x14ac:dyDescent="0.3">
      <c r="A1287" s="221"/>
      <c r="B1287" s="221"/>
      <c r="C1287" s="221"/>
      <c r="D1287" s="212"/>
    </row>
    <row r="1288" spans="1:4" ht="20.25" customHeight="1" x14ac:dyDescent="0.3">
      <c r="A1288" s="221"/>
      <c r="B1288" s="221"/>
      <c r="C1288" s="221"/>
      <c r="D1288" s="212"/>
    </row>
    <row r="1289" spans="1:4" ht="20.25" customHeight="1" x14ac:dyDescent="0.3">
      <c r="A1289" s="221"/>
      <c r="B1289" s="221"/>
      <c r="C1289" s="221"/>
      <c r="D1289" s="212"/>
    </row>
    <row r="1290" spans="1:4" ht="20.25" customHeight="1" x14ac:dyDescent="0.3">
      <c r="A1290" s="221"/>
      <c r="B1290" s="221"/>
      <c r="C1290" s="221"/>
      <c r="D1290" s="212"/>
    </row>
    <row r="1291" spans="1:4" ht="20.25" customHeight="1" x14ac:dyDescent="0.3">
      <c r="A1291" s="221"/>
      <c r="B1291" s="221"/>
      <c r="C1291" s="221"/>
      <c r="D1291" s="212"/>
    </row>
    <row r="1292" spans="1:4" ht="20.25" customHeight="1" x14ac:dyDescent="0.3">
      <c r="A1292" s="221"/>
      <c r="B1292" s="221"/>
      <c r="C1292" s="221"/>
      <c r="D1292" s="212"/>
    </row>
    <row r="1293" spans="1:4" ht="20.25" customHeight="1" x14ac:dyDescent="0.3">
      <c r="A1293" s="221"/>
      <c r="B1293" s="221"/>
      <c r="C1293" s="221"/>
      <c r="D1293" s="212"/>
    </row>
    <row r="1294" spans="1:4" ht="20.25" customHeight="1" x14ac:dyDescent="0.3">
      <c r="A1294" s="221"/>
      <c r="B1294" s="221"/>
      <c r="C1294" s="221"/>
      <c r="D1294" s="212"/>
    </row>
    <row r="1295" spans="1:4" ht="20.25" customHeight="1" x14ac:dyDescent="0.3">
      <c r="A1295" s="221"/>
      <c r="B1295" s="221"/>
      <c r="C1295" s="221"/>
      <c r="D1295" s="212"/>
    </row>
    <row r="1296" spans="1:4" ht="20.25" customHeight="1" x14ac:dyDescent="0.3">
      <c r="A1296" s="221"/>
      <c r="B1296" s="221"/>
      <c r="C1296" s="221"/>
      <c r="D1296" s="212"/>
    </row>
    <row r="1297" spans="1:4" ht="20.25" customHeight="1" x14ac:dyDescent="0.3">
      <c r="A1297" s="221"/>
      <c r="B1297" s="221"/>
      <c r="C1297" s="221"/>
      <c r="D1297" s="212"/>
    </row>
    <row r="1298" spans="1:4" ht="20.25" customHeight="1" x14ac:dyDescent="0.3">
      <c r="A1298" s="221"/>
      <c r="B1298" s="221"/>
      <c r="C1298" s="221"/>
      <c r="D1298" s="212"/>
    </row>
    <row r="1299" spans="1:4" ht="20.25" customHeight="1" x14ac:dyDescent="0.3">
      <c r="A1299" s="221"/>
      <c r="B1299" s="221"/>
      <c r="C1299" s="221"/>
      <c r="D1299" s="212"/>
    </row>
    <row r="1300" spans="1:4" ht="20.25" customHeight="1" x14ac:dyDescent="0.3">
      <c r="A1300" s="221"/>
      <c r="B1300" s="221"/>
      <c r="C1300" s="221"/>
      <c r="D1300" s="212"/>
    </row>
    <row r="1301" spans="1:4" ht="20.25" customHeight="1" x14ac:dyDescent="0.3">
      <c r="A1301" s="221"/>
      <c r="B1301" s="221"/>
      <c r="C1301" s="221"/>
      <c r="D1301" s="212"/>
    </row>
    <row r="1302" spans="1:4" ht="20.25" customHeight="1" x14ac:dyDescent="0.3">
      <c r="A1302" s="221"/>
      <c r="B1302" s="221"/>
      <c r="C1302" s="221"/>
      <c r="D1302" s="212"/>
    </row>
    <row r="1303" spans="1:4" ht="20.25" customHeight="1" x14ac:dyDescent="0.3">
      <c r="A1303" s="221"/>
      <c r="B1303" s="221"/>
      <c r="C1303" s="221"/>
      <c r="D1303" s="212"/>
    </row>
    <row r="1304" spans="1:4" ht="20.25" customHeight="1" x14ac:dyDescent="0.3">
      <c r="A1304" s="221"/>
      <c r="B1304" s="221"/>
      <c r="C1304" s="221"/>
      <c r="D1304" s="212"/>
    </row>
    <row r="1305" spans="1:4" ht="20.25" customHeight="1" x14ac:dyDescent="0.3">
      <c r="A1305" s="221"/>
      <c r="B1305" s="221"/>
      <c r="C1305" s="221"/>
      <c r="D1305" s="212"/>
    </row>
    <row r="1306" spans="1:4" ht="20.25" customHeight="1" x14ac:dyDescent="0.3">
      <c r="A1306" s="221"/>
      <c r="B1306" s="221"/>
      <c r="C1306" s="221"/>
      <c r="D1306" s="212"/>
    </row>
    <row r="1307" spans="1:4" ht="20.25" customHeight="1" x14ac:dyDescent="0.3">
      <c r="A1307" s="221"/>
      <c r="B1307" s="221"/>
      <c r="C1307" s="221"/>
      <c r="D1307" s="212"/>
    </row>
    <row r="1308" spans="1:4" ht="20.25" customHeight="1" x14ac:dyDescent="0.3">
      <c r="A1308" s="221"/>
      <c r="B1308" s="221"/>
      <c r="C1308" s="221"/>
      <c r="D1308" s="212"/>
    </row>
    <row r="1309" spans="1:4" ht="20.25" customHeight="1" x14ac:dyDescent="0.3">
      <c r="A1309" s="221"/>
      <c r="B1309" s="221"/>
      <c r="C1309" s="221"/>
      <c r="D1309" s="212"/>
    </row>
    <row r="1310" spans="1:4" ht="20.25" customHeight="1" x14ac:dyDescent="0.3">
      <c r="A1310" s="221"/>
      <c r="B1310" s="221"/>
      <c r="C1310" s="221"/>
      <c r="D1310" s="212"/>
    </row>
    <row r="1311" spans="1:4" ht="20.25" customHeight="1" x14ac:dyDescent="0.3">
      <c r="A1311" s="221"/>
      <c r="B1311" s="221"/>
      <c r="C1311" s="221"/>
      <c r="D1311" s="212"/>
    </row>
    <row r="1312" spans="1:4" ht="20.25" customHeight="1" x14ac:dyDescent="0.3">
      <c r="A1312" s="221"/>
      <c r="B1312" s="221"/>
      <c r="C1312" s="221"/>
      <c r="D1312" s="212"/>
    </row>
    <row r="1313" spans="1:4" ht="20.25" customHeight="1" x14ac:dyDescent="0.3">
      <c r="A1313" s="221"/>
      <c r="B1313" s="221"/>
      <c r="C1313" s="221"/>
      <c r="D1313" s="212"/>
    </row>
    <row r="1314" spans="1:4" ht="20.25" customHeight="1" x14ac:dyDescent="0.3">
      <c r="A1314" s="221"/>
      <c r="B1314" s="221"/>
      <c r="C1314" s="221"/>
      <c r="D1314" s="212"/>
    </row>
    <row r="1315" spans="1:4" ht="20.25" customHeight="1" x14ac:dyDescent="0.3">
      <c r="A1315" s="221"/>
      <c r="B1315" s="221"/>
      <c r="C1315" s="221"/>
      <c r="D1315" s="212"/>
    </row>
    <row r="1316" spans="1:4" ht="20.25" customHeight="1" x14ac:dyDescent="0.3">
      <c r="A1316" s="221"/>
      <c r="B1316" s="221"/>
      <c r="C1316" s="221"/>
      <c r="D1316" s="212"/>
    </row>
    <row r="1317" spans="1:4" ht="20.25" customHeight="1" x14ac:dyDescent="0.3">
      <c r="A1317" s="221"/>
      <c r="B1317" s="221"/>
      <c r="C1317" s="221"/>
      <c r="D1317" s="212"/>
    </row>
    <row r="1318" spans="1:4" ht="20.25" customHeight="1" x14ac:dyDescent="0.3">
      <c r="A1318" s="221"/>
      <c r="B1318" s="221"/>
      <c r="C1318" s="221"/>
      <c r="D1318" s="212"/>
    </row>
    <row r="1319" spans="1:4" ht="20.25" customHeight="1" x14ac:dyDescent="0.3">
      <c r="A1319" s="221"/>
      <c r="B1319" s="221"/>
      <c r="C1319" s="221"/>
      <c r="D1319" s="212"/>
    </row>
    <row r="1320" spans="1:4" ht="20.25" customHeight="1" x14ac:dyDescent="0.3">
      <c r="A1320" s="221"/>
      <c r="B1320" s="221"/>
      <c r="C1320" s="221"/>
      <c r="D1320" s="212"/>
    </row>
    <row r="1321" spans="1:4" ht="20.25" customHeight="1" x14ac:dyDescent="0.3">
      <c r="A1321" s="221"/>
      <c r="B1321" s="221"/>
      <c r="C1321" s="221"/>
      <c r="D1321" s="212"/>
    </row>
    <row r="1322" spans="1:4" ht="20.25" customHeight="1" x14ac:dyDescent="0.3">
      <c r="A1322" s="221"/>
      <c r="B1322" s="221"/>
      <c r="C1322" s="221"/>
      <c r="D1322" s="212"/>
    </row>
    <row r="1323" spans="1:4" ht="20.25" customHeight="1" x14ac:dyDescent="0.3">
      <c r="A1323" s="221"/>
      <c r="B1323" s="221"/>
      <c r="C1323" s="221"/>
      <c r="D1323" s="212"/>
    </row>
    <row r="1324" spans="1:4" ht="20.25" customHeight="1" x14ac:dyDescent="0.3">
      <c r="A1324" s="221"/>
      <c r="B1324" s="221"/>
      <c r="C1324" s="221"/>
      <c r="D1324" s="212"/>
    </row>
    <row r="1325" spans="1:4" ht="20.25" customHeight="1" x14ac:dyDescent="0.3">
      <c r="A1325" s="221"/>
      <c r="B1325" s="221"/>
      <c r="C1325" s="221"/>
      <c r="D1325" s="212"/>
    </row>
    <row r="1326" spans="1:4" ht="20.25" customHeight="1" x14ac:dyDescent="0.3">
      <c r="A1326" s="221"/>
      <c r="B1326" s="221"/>
      <c r="C1326" s="221"/>
      <c r="D1326" s="212"/>
    </row>
    <row r="1327" spans="1:4" ht="20.25" customHeight="1" x14ac:dyDescent="0.3">
      <c r="A1327" s="221"/>
      <c r="B1327" s="221"/>
      <c r="C1327" s="221"/>
      <c r="D1327" s="212"/>
    </row>
    <row r="1328" spans="1:4" ht="20.25" customHeight="1" x14ac:dyDescent="0.3">
      <c r="A1328" s="221"/>
      <c r="B1328" s="221"/>
      <c r="C1328" s="221"/>
      <c r="D1328" s="212"/>
    </row>
    <row r="1329" spans="1:4" ht="20.25" customHeight="1" x14ac:dyDescent="0.3">
      <c r="A1329" s="221"/>
      <c r="B1329" s="221"/>
      <c r="C1329" s="221"/>
      <c r="D1329" s="212"/>
    </row>
    <row r="1330" spans="1:4" ht="20.25" customHeight="1" x14ac:dyDescent="0.3">
      <c r="A1330" s="221"/>
      <c r="B1330" s="221"/>
      <c r="C1330" s="221"/>
      <c r="D1330" s="212"/>
    </row>
    <row r="1331" spans="1:4" ht="20.25" customHeight="1" x14ac:dyDescent="0.3">
      <c r="A1331" s="221"/>
      <c r="B1331" s="221"/>
      <c r="C1331" s="221"/>
      <c r="D1331" s="212"/>
    </row>
    <row r="1332" spans="1:4" ht="20.25" customHeight="1" x14ac:dyDescent="0.3">
      <c r="A1332" s="221"/>
      <c r="B1332" s="221"/>
      <c r="C1332" s="221"/>
      <c r="D1332" s="212"/>
    </row>
    <row r="1333" spans="1:4" ht="20.25" customHeight="1" x14ac:dyDescent="0.3">
      <c r="A1333" s="221"/>
      <c r="B1333" s="221"/>
      <c r="C1333" s="221"/>
      <c r="D1333" s="212"/>
    </row>
    <row r="1334" spans="1:4" ht="20.25" customHeight="1" x14ac:dyDescent="0.3">
      <c r="A1334" s="221"/>
      <c r="B1334" s="221"/>
      <c r="C1334" s="221"/>
      <c r="D1334" s="212"/>
    </row>
    <row r="1335" spans="1:4" ht="20.25" customHeight="1" x14ac:dyDescent="0.3">
      <c r="A1335" s="221"/>
      <c r="B1335" s="221"/>
      <c r="C1335" s="221"/>
      <c r="D1335" s="212"/>
    </row>
    <row r="1336" spans="1:4" ht="20.25" customHeight="1" x14ac:dyDescent="0.3">
      <c r="A1336" s="221"/>
      <c r="B1336" s="221"/>
      <c r="C1336" s="221"/>
      <c r="D1336" s="212"/>
    </row>
    <row r="1337" spans="1:4" ht="20.25" customHeight="1" x14ac:dyDescent="0.3">
      <c r="A1337" s="221"/>
      <c r="B1337" s="221"/>
      <c r="C1337" s="221"/>
      <c r="D1337" s="212"/>
    </row>
    <row r="1338" spans="1:4" ht="20.25" customHeight="1" x14ac:dyDescent="0.3">
      <c r="A1338" s="221"/>
      <c r="B1338" s="221"/>
      <c r="C1338" s="221"/>
      <c r="D1338" s="212"/>
    </row>
    <row r="1339" spans="1:4" ht="20.25" customHeight="1" x14ac:dyDescent="0.3">
      <c r="A1339" s="221"/>
      <c r="B1339" s="221"/>
      <c r="C1339" s="221"/>
      <c r="D1339" s="212"/>
    </row>
    <row r="1340" spans="1:4" ht="20.25" customHeight="1" x14ac:dyDescent="0.3">
      <c r="A1340" s="221"/>
      <c r="B1340" s="221"/>
      <c r="C1340" s="221"/>
      <c r="D1340" s="212"/>
    </row>
    <row r="1341" spans="1:4" ht="20.25" customHeight="1" x14ac:dyDescent="0.3">
      <c r="A1341" s="221"/>
      <c r="B1341" s="221"/>
      <c r="C1341" s="221"/>
      <c r="D1341" s="212"/>
    </row>
    <row r="1342" spans="1:4" ht="20.25" customHeight="1" x14ac:dyDescent="0.3">
      <c r="A1342" s="221"/>
      <c r="B1342" s="221"/>
      <c r="C1342" s="221"/>
      <c r="D1342" s="212"/>
    </row>
    <row r="1343" spans="1:4" ht="20.25" customHeight="1" x14ac:dyDescent="0.3">
      <c r="A1343" s="221"/>
      <c r="B1343" s="221"/>
      <c r="C1343" s="221"/>
      <c r="D1343" s="212"/>
    </row>
    <row r="1344" spans="1:4" ht="20.25" customHeight="1" x14ac:dyDescent="0.3">
      <c r="A1344" s="221"/>
      <c r="B1344" s="221"/>
      <c r="C1344" s="221"/>
      <c r="D1344" s="212"/>
    </row>
    <row r="1345" spans="1:4" ht="20.25" customHeight="1" x14ac:dyDescent="0.3">
      <c r="A1345" s="221"/>
      <c r="B1345" s="221"/>
      <c r="C1345" s="221"/>
      <c r="D1345" s="212"/>
    </row>
    <row r="1346" spans="1:4" ht="20.25" customHeight="1" x14ac:dyDescent="0.3">
      <c r="A1346" s="221"/>
      <c r="B1346" s="221"/>
      <c r="C1346" s="221"/>
      <c r="D1346" s="212"/>
    </row>
    <row r="1347" spans="1:4" ht="20.25" customHeight="1" x14ac:dyDescent="0.3">
      <c r="A1347" s="221"/>
      <c r="B1347" s="221"/>
      <c r="C1347" s="221"/>
      <c r="D1347" s="212"/>
    </row>
    <row r="1348" spans="1:4" ht="20.25" customHeight="1" x14ac:dyDescent="0.3">
      <c r="A1348" s="221"/>
      <c r="B1348" s="221"/>
      <c r="C1348" s="221"/>
      <c r="D1348" s="212"/>
    </row>
    <row r="1349" spans="1:4" ht="20.25" customHeight="1" x14ac:dyDescent="0.3">
      <c r="A1349" s="221"/>
      <c r="B1349" s="221"/>
      <c r="C1349" s="221"/>
      <c r="D1349" s="212"/>
    </row>
    <row r="1350" spans="1:4" ht="20.25" customHeight="1" x14ac:dyDescent="0.3">
      <c r="A1350" s="221"/>
      <c r="B1350" s="221"/>
      <c r="C1350" s="221"/>
      <c r="D1350" s="212"/>
    </row>
    <row r="1351" spans="1:4" ht="20.25" customHeight="1" x14ac:dyDescent="0.3">
      <c r="A1351" s="221"/>
      <c r="B1351" s="221"/>
      <c r="C1351" s="221"/>
      <c r="D1351" s="212"/>
    </row>
    <row r="1352" spans="1:4" ht="20.25" customHeight="1" x14ac:dyDescent="0.3">
      <c r="A1352" s="221"/>
      <c r="B1352" s="221"/>
      <c r="C1352" s="221"/>
      <c r="D1352" s="212"/>
    </row>
    <row r="1353" spans="1:4" ht="20.25" customHeight="1" x14ac:dyDescent="0.3">
      <c r="A1353" s="221"/>
      <c r="B1353" s="221"/>
      <c r="C1353" s="221"/>
      <c r="D1353" s="212"/>
    </row>
    <row r="1354" spans="1:4" ht="20.25" customHeight="1" x14ac:dyDescent="0.3">
      <c r="A1354" s="221"/>
      <c r="B1354" s="221"/>
      <c r="C1354" s="221"/>
      <c r="D1354" s="212"/>
    </row>
    <row r="1355" spans="1:4" ht="20.25" customHeight="1" x14ac:dyDescent="0.3">
      <c r="A1355" s="221"/>
      <c r="B1355" s="221"/>
      <c r="C1355" s="221"/>
      <c r="D1355" s="212"/>
    </row>
    <row r="1356" spans="1:4" ht="20.25" customHeight="1" x14ac:dyDescent="0.3">
      <c r="A1356" s="221"/>
      <c r="B1356" s="221"/>
      <c r="C1356" s="221"/>
      <c r="D1356" s="212"/>
    </row>
    <row r="1357" spans="1:4" ht="20.25" customHeight="1" x14ac:dyDescent="0.3">
      <c r="A1357" s="221"/>
      <c r="B1357" s="221"/>
      <c r="C1357" s="221"/>
      <c r="D1357" s="212"/>
    </row>
    <row r="1358" spans="1:4" ht="20.25" customHeight="1" x14ac:dyDescent="0.3">
      <c r="A1358" s="221"/>
      <c r="B1358" s="221"/>
      <c r="C1358" s="221"/>
      <c r="D1358" s="212"/>
    </row>
    <row r="1359" spans="1:4" ht="20.25" customHeight="1" x14ac:dyDescent="0.3">
      <c r="A1359" s="221"/>
      <c r="B1359" s="221"/>
      <c r="C1359" s="221"/>
      <c r="D1359" s="212"/>
    </row>
    <row r="1360" spans="1:4" ht="20.25" customHeight="1" x14ac:dyDescent="0.3">
      <c r="A1360" s="221"/>
      <c r="B1360" s="221"/>
      <c r="C1360" s="221"/>
      <c r="D1360" s="212"/>
    </row>
    <row r="1361" spans="1:4" ht="20.25" customHeight="1" x14ac:dyDescent="0.3">
      <c r="A1361" s="221"/>
      <c r="B1361" s="221"/>
      <c r="C1361" s="221"/>
      <c r="D1361" s="212"/>
    </row>
    <row r="1362" spans="1:4" ht="20.25" customHeight="1" x14ac:dyDescent="0.3">
      <c r="A1362" s="221"/>
      <c r="B1362" s="221"/>
      <c r="C1362" s="221"/>
      <c r="D1362" s="212"/>
    </row>
    <row r="1363" spans="1:4" ht="20.25" customHeight="1" x14ac:dyDescent="0.3">
      <c r="A1363" s="221"/>
      <c r="B1363" s="221"/>
      <c r="C1363" s="221"/>
      <c r="D1363" s="212"/>
    </row>
    <row r="1364" spans="1:4" ht="20.25" customHeight="1" x14ac:dyDescent="0.3">
      <c r="A1364" s="221"/>
      <c r="B1364" s="221"/>
      <c r="C1364" s="221"/>
      <c r="D1364" s="212"/>
    </row>
    <row r="1365" spans="1:4" ht="20.25" customHeight="1" x14ac:dyDescent="0.3">
      <c r="A1365" s="221"/>
      <c r="B1365" s="221"/>
      <c r="C1365" s="221"/>
      <c r="D1365" s="212"/>
    </row>
    <row r="1366" spans="1:4" ht="20.25" customHeight="1" x14ac:dyDescent="0.3">
      <c r="A1366" s="221"/>
      <c r="B1366" s="221"/>
      <c r="C1366" s="221"/>
      <c r="D1366" s="212"/>
    </row>
    <row r="1367" spans="1:4" ht="20.25" customHeight="1" x14ac:dyDescent="0.3">
      <c r="A1367" s="221"/>
      <c r="B1367" s="221"/>
      <c r="C1367" s="221"/>
      <c r="D1367" s="212"/>
    </row>
    <row r="1368" spans="1:4" ht="20.25" customHeight="1" x14ac:dyDescent="0.3">
      <c r="A1368" s="221"/>
      <c r="B1368" s="221"/>
      <c r="C1368" s="221"/>
      <c r="D1368" s="212"/>
    </row>
    <row r="1369" spans="1:4" ht="20.25" customHeight="1" x14ac:dyDescent="0.3">
      <c r="A1369" s="221"/>
      <c r="B1369" s="221"/>
      <c r="C1369" s="221"/>
      <c r="D1369" s="212"/>
    </row>
    <row r="1370" spans="1:4" ht="20.25" customHeight="1" x14ac:dyDescent="0.3">
      <c r="A1370" s="221"/>
      <c r="B1370" s="221"/>
      <c r="C1370" s="221"/>
      <c r="D1370" s="212"/>
    </row>
    <row r="1371" spans="1:4" ht="20.25" customHeight="1" x14ac:dyDescent="0.3">
      <c r="A1371" s="221"/>
      <c r="B1371" s="221"/>
      <c r="C1371" s="221"/>
      <c r="D1371" s="212"/>
    </row>
    <row r="1372" spans="1:4" ht="20.25" customHeight="1" x14ac:dyDescent="0.3">
      <c r="A1372" s="221"/>
      <c r="B1372" s="221"/>
      <c r="C1372" s="221"/>
      <c r="D1372" s="212"/>
    </row>
    <row r="1373" spans="1:4" ht="20.25" customHeight="1" x14ac:dyDescent="0.3">
      <c r="A1373" s="221"/>
      <c r="B1373" s="221"/>
      <c r="C1373" s="221"/>
      <c r="D1373" s="212"/>
    </row>
    <row r="1374" spans="1:4" ht="20.25" customHeight="1" x14ac:dyDescent="0.3">
      <c r="A1374" s="221"/>
      <c r="B1374" s="221"/>
      <c r="C1374" s="221"/>
      <c r="D1374" s="212"/>
    </row>
    <row r="1375" spans="1:4" ht="20.25" customHeight="1" x14ac:dyDescent="0.3">
      <c r="A1375" s="221"/>
      <c r="B1375" s="221"/>
      <c r="C1375" s="221"/>
      <c r="D1375" s="212"/>
    </row>
    <row r="1376" spans="1:4" ht="20.25" customHeight="1" x14ac:dyDescent="0.3">
      <c r="A1376" s="221"/>
      <c r="B1376" s="221"/>
      <c r="C1376" s="221"/>
      <c r="D1376" s="212"/>
    </row>
    <row r="1377" spans="1:4" ht="20.25" customHeight="1" x14ac:dyDescent="0.3">
      <c r="A1377" s="221"/>
      <c r="B1377" s="221"/>
      <c r="C1377" s="221"/>
      <c r="D1377" s="212"/>
    </row>
    <row r="1378" spans="1:4" ht="20.25" customHeight="1" x14ac:dyDescent="0.3">
      <c r="A1378" s="221"/>
      <c r="B1378" s="221"/>
      <c r="C1378" s="221"/>
      <c r="D1378" s="212"/>
    </row>
    <row r="1379" spans="1:4" ht="20.25" customHeight="1" x14ac:dyDescent="0.3">
      <c r="A1379" s="221"/>
      <c r="B1379" s="221"/>
      <c r="C1379" s="221"/>
      <c r="D1379" s="212"/>
    </row>
    <row r="1380" spans="1:4" ht="20.25" customHeight="1" x14ac:dyDescent="0.3">
      <c r="A1380" s="221"/>
      <c r="B1380" s="221"/>
      <c r="C1380" s="221"/>
      <c r="D1380" s="212"/>
    </row>
    <row r="1381" spans="1:4" ht="20.25" customHeight="1" x14ac:dyDescent="0.3">
      <c r="A1381" s="221"/>
      <c r="B1381" s="221"/>
      <c r="C1381" s="221"/>
      <c r="D1381" s="212"/>
    </row>
    <row r="1382" spans="1:4" ht="20.25" customHeight="1" x14ac:dyDescent="0.3">
      <c r="A1382" s="221"/>
      <c r="B1382" s="221"/>
      <c r="C1382" s="221"/>
      <c r="D1382" s="212"/>
    </row>
    <row r="1383" spans="1:4" ht="20.25" customHeight="1" x14ac:dyDescent="0.3">
      <c r="A1383" s="221"/>
      <c r="B1383" s="221"/>
      <c r="C1383" s="221"/>
      <c r="D1383" s="212"/>
    </row>
    <row r="1384" spans="1:4" ht="20.25" customHeight="1" x14ac:dyDescent="0.3">
      <c r="A1384" s="221"/>
      <c r="B1384" s="221"/>
      <c r="C1384" s="221"/>
      <c r="D1384" s="212"/>
    </row>
    <row r="1385" spans="1:4" ht="20.25" customHeight="1" x14ac:dyDescent="0.3">
      <c r="A1385" s="221"/>
      <c r="B1385" s="221"/>
      <c r="C1385" s="221"/>
      <c r="D1385" s="212"/>
    </row>
    <row r="1386" spans="1:4" ht="20.25" customHeight="1" x14ac:dyDescent="0.3">
      <c r="A1386" s="221"/>
      <c r="B1386" s="221"/>
      <c r="C1386" s="221"/>
      <c r="D1386" s="212"/>
    </row>
    <row r="1387" spans="1:4" ht="20.25" customHeight="1" x14ac:dyDescent="0.3">
      <c r="A1387" s="221"/>
      <c r="B1387" s="221"/>
      <c r="C1387" s="221"/>
      <c r="D1387" s="212"/>
    </row>
    <row r="1388" spans="1:4" ht="20.25" customHeight="1" x14ac:dyDescent="0.3">
      <c r="A1388" s="221"/>
      <c r="B1388" s="221"/>
      <c r="C1388" s="221"/>
      <c r="D1388" s="212"/>
    </row>
    <row r="1389" spans="1:4" ht="20.25" customHeight="1" x14ac:dyDescent="0.3">
      <c r="A1389" s="221"/>
      <c r="B1389" s="221"/>
      <c r="C1389" s="221"/>
      <c r="D1389" s="212"/>
    </row>
    <row r="1390" spans="1:4" ht="20.25" customHeight="1" x14ac:dyDescent="0.3">
      <c r="A1390" s="221"/>
      <c r="B1390" s="221"/>
      <c r="C1390" s="221"/>
      <c r="D1390" s="212"/>
    </row>
    <row r="1391" spans="1:4" ht="20.25" customHeight="1" x14ac:dyDescent="0.3">
      <c r="A1391" s="221"/>
      <c r="B1391" s="221"/>
      <c r="C1391" s="221"/>
      <c r="D1391" s="212"/>
    </row>
    <row r="1392" spans="1:4" ht="20.25" customHeight="1" x14ac:dyDescent="0.3">
      <c r="A1392" s="221"/>
      <c r="B1392" s="221"/>
      <c r="C1392" s="221"/>
      <c r="D1392" s="212"/>
    </row>
    <row r="1393" spans="1:4" ht="20.25" customHeight="1" x14ac:dyDescent="0.3">
      <c r="A1393" s="221"/>
      <c r="B1393" s="221"/>
      <c r="C1393" s="221"/>
      <c r="D1393" s="212"/>
    </row>
    <row r="1394" spans="1:4" ht="20.25" customHeight="1" x14ac:dyDescent="0.3">
      <c r="A1394" s="221"/>
      <c r="B1394" s="221"/>
      <c r="C1394" s="221"/>
      <c r="D1394" s="212"/>
    </row>
    <row r="1395" spans="1:4" ht="20.25" customHeight="1" x14ac:dyDescent="0.3">
      <c r="A1395" s="221"/>
      <c r="B1395" s="221"/>
      <c r="C1395" s="221"/>
      <c r="D1395" s="212"/>
    </row>
    <row r="1396" spans="1:4" ht="20.25" customHeight="1" x14ac:dyDescent="0.3">
      <c r="A1396" s="221"/>
      <c r="B1396" s="221"/>
      <c r="C1396" s="221"/>
      <c r="D1396" s="212"/>
    </row>
    <row r="1397" spans="1:4" ht="20.25" customHeight="1" x14ac:dyDescent="0.3">
      <c r="A1397" s="221"/>
      <c r="B1397" s="221"/>
      <c r="C1397" s="221"/>
      <c r="D1397" s="212"/>
    </row>
    <row r="1398" spans="1:4" ht="20.25" customHeight="1" x14ac:dyDescent="0.3">
      <c r="A1398" s="221"/>
      <c r="B1398" s="221"/>
      <c r="C1398" s="221"/>
      <c r="D1398" s="212"/>
    </row>
    <row r="1399" spans="1:4" ht="20.25" customHeight="1" x14ac:dyDescent="0.3">
      <c r="A1399" s="221"/>
      <c r="B1399" s="221"/>
      <c r="C1399" s="221"/>
      <c r="D1399" s="212"/>
    </row>
    <row r="1400" spans="1:4" ht="20.25" customHeight="1" x14ac:dyDescent="0.3">
      <c r="A1400" s="221"/>
      <c r="B1400" s="221"/>
      <c r="C1400" s="221"/>
      <c r="D1400" s="212"/>
    </row>
    <row r="1401" spans="1:4" ht="20.25" customHeight="1" x14ac:dyDescent="0.3">
      <c r="A1401" s="221"/>
      <c r="B1401" s="221"/>
      <c r="C1401" s="221"/>
      <c r="D1401" s="212"/>
    </row>
    <row r="1402" spans="1:4" ht="20.25" customHeight="1" x14ac:dyDescent="0.3">
      <c r="A1402" s="221"/>
      <c r="B1402" s="221"/>
      <c r="C1402" s="221"/>
      <c r="D1402" s="212"/>
    </row>
    <row r="1403" spans="1:4" ht="20.25" customHeight="1" x14ac:dyDescent="0.3">
      <c r="A1403" s="221"/>
      <c r="B1403" s="221"/>
      <c r="C1403" s="221"/>
      <c r="D1403" s="212"/>
    </row>
    <row r="1404" spans="1:4" ht="20.25" customHeight="1" x14ac:dyDescent="0.3">
      <c r="A1404" s="221"/>
      <c r="B1404" s="221"/>
      <c r="C1404" s="221"/>
      <c r="D1404" s="212"/>
    </row>
    <row r="1405" spans="1:4" ht="20.25" customHeight="1" x14ac:dyDescent="0.3">
      <c r="A1405" s="221"/>
      <c r="B1405" s="221"/>
      <c r="C1405" s="221"/>
      <c r="D1405" s="212"/>
    </row>
    <row r="1406" spans="1:4" ht="20.25" customHeight="1" x14ac:dyDescent="0.3">
      <c r="A1406" s="221"/>
      <c r="B1406" s="221"/>
      <c r="C1406" s="221"/>
      <c r="D1406" s="212"/>
    </row>
    <row r="1407" spans="1:4" ht="20.25" customHeight="1" x14ac:dyDescent="0.3">
      <c r="A1407" s="221"/>
      <c r="B1407" s="221"/>
      <c r="C1407" s="221"/>
      <c r="D1407" s="212"/>
    </row>
    <row r="1408" spans="1:4" ht="20.25" customHeight="1" x14ac:dyDescent="0.3">
      <c r="A1408" s="221"/>
      <c r="B1408" s="221"/>
      <c r="C1408" s="221"/>
      <c r="D1408" s="212"/>
    </row>
    <row r="1409" spans="1:4" ht="20.25" customHeight="1" x14ac:dyDescent="0.3">
      <c r="A1409" s="221"/>
      <c r="B1409" s="221"/>
      <c r="C1409" s="221"/>
      <c r="D1409" s="212"/>
    </row>
    <row r="1410" spans="1:4" ht="20.25" customHeight="1" x14ac:dyDescent="0.3">
      <c r="A1410" s="221"/>
      <c r="B1410" s="221"/>
      <c r="C1410" s="221"/>
      <c r="D1410" s="212"/>
    </row>
    <row r="1411" spans="1:4" ht="20.25" customHeight="1" x14ac:dyDescent="0.3">
      <c r="A1411" s="221"/>
      <c r="B1411" s="221"/>
      <c r="C1411" s="221"/>
      <c r="D1411" s="212"/>
    </row>
    <row r="1412" spans="1:4" ht="20.25" customHeight="1" x14ac:dyDescent="0.3">
      <c r="A1412" s="221"/>
      <c r="B1412" s="221"/>
      <c r="C1412" s="221"/>
      <c r="D1412" s="212"/>
    </row>
    <row r="1413" spans="1:4" ht="20.25" customHeight="1" x14ac:dyDescent="0.3">
      <c r="A1413" s="221"/>
      <c r="B1413" s="221"/>
      <c r="C1413" s="221"/>
      <c r="D1413" s="212"/>
    </row>
    <row r="1414" spans="1:4" ht="20.25" customHeight="1" x14ac:dyDescent="0.3">
      <c r="A1414" s="221"/>
      <c r="B1414" s="221"/>
      <c r="C1414" s="221"/>
      <c r="D1414" s="212"/>
    </row>
    <row r="1415" spans="1:4" ht="20.25" customHeight="1" x14ac:dyDescent="0.3">
      <c r="A1415" s="221"/>
      <c r="B1415" s="221"/>
      <c r="C1415" s="221"/>
      <c r="D1415" s="212"/>
    </row>
    <row r="1416" spans="1:4" ht="20.25" customHeight="1" x14ac:dyDescent="0.3">
      <c r="A1416" s="221"/>
      <c r="B1416" s="221"/>
      <c r="C1416" s="221"/>
      <c r="D1416" s="212"/>
    </row>
    <row r="1417" spans="1:4" ht="20.25" customHeight="1" x14ac:dyDescent="0.3">
      <c r="A1417" s="221"/>
      <c r="B1417" s="221"/>
      <c r="C1417" s="221"/>
      <c r="D1417" s="212"/>
    </row>
    <row r="1418" spans="1:4" ht="20.25" customHeight="1" x14ac:dyDescent="0.3">
      <c r="A1418" s="221"/>
      <c r="B1418" s="221"/>
      <c r="C1418" s="221"/>
      <c r="D1418" s="212"/>
    </row>
    <row r="1419" spans="1:4" ht="20.25" customHeight="1" x14ac:dyDescent="0.3">
      <c r="A1419" s="221"/>
      <c r="B1419" s="221"/>
      <c r="C1419" s="221"/>
      <c r="D1419" s="212"/>
    </row>
    <row r="1420" spans="1:4" ht="20.25" customHeight="1" x14ac:dyDescent="0.3">
      <c r="A1420" s="221"/>
      <c r="B1420" s="221"/>
      <c r="C1420" s="221"/>
      <c r="D1420" s="212"/>
    </row>
    <row r="1421" spans="1:4" ht="20.25" customHeight="1" x14ac:dyDescent="0.3">
      <c r="A1421" s="221"/>
      <c r="B1421" s="221"/>
      <c r="C1421" s="221"/>
      <c r="D1421" s="212"/>
    </row>
    <row r="1422" spans="1:4" ht="20.25" customHeight="1" x14ac:dyDescent="0.3">
      <c r="A1422" s="221"/>
      <c r="B1422" s="221"/>
      <c r="C1422" s="221"/>
      <c r="D1422" s="212"/>
    </row>
    <row r="1423" spans="1:4" ht="20.25" customHeight="1" x14ac:dyDescent="0.3">
      <c r="A1423" s="221"/>
      <c r="B1423" s="221"/>
      <c r="C1423" s="221"/>
      <c r="D1423" s="212"/>
    </row>
    <row r="1424" spans="1:4" ht="20.25" customHeight="1" x14ac:dyDescent="0.3">
      <c r="A1424" s="221"/>
      <c r="B1424" s="221"/>
      <c r="C1424" s="221"/>
      <c r="D1424" s="212"/>
    </row>
    <row r="1425" spans="1:4" ht="20.25" customHeight="1" x14ac:dyDescent="0.3">
      <c r="A1425" s="221"/>
      <c r="B1425" s="221"/>
      <c r="C1425" s="221"/>
      <c r="D1425" s="212"/>
    </row>
    <row r="1426" spans="1:4" ht="20.25" customHeight="1" x14ac:dyDescent="0.3">
      <c r="A1426" s="221"/>
      <c r="B1426" s="221"/>
      <c r="C1426" s="221"/>
      <c r="D1426" s="212"/>
    </row>
    <row r="1427" spans="1:4" ht="20.25" customHeight="1" x14ac:dyDescent="0.3">
      <c r="A1427" s="221"/>
      <c r="B1427" s="221"/>
      <c r="C1427" s="221"/>
      <c r="D1427" s="212"/>
    </row>
    <row r="1428" spans="1:4" ht="20.25" customHeight="1" x14ac:dyDescent="0.3">
      <c r="A1428" s="221"/>
      <c r="B1428" s="221"/>
      <c r="C1428" s="221"/>
      <c r="D1428" s="212"/>
    </row>
    <row r="1429" spans="1:4" ht="20.25" customHeight="1" x14ac:dyDescent="0.3">
      <c r="A1429" s="221"/>
      <c r="B1429" s="221"/>
      <c r="C1429" s="221"/>
      <c r="D1429" s="212"/>
    </row>
    <row r="1430" spans="1:4" ht="20.25" customHeight="1" x14ac:dyDescent="0.3">
      <c r="A1430" s="221"/>
      <c r="B1430" s="221"/>
      <c r="C1430" s="221"/>
      <c r="D1430" s="212"/>
    </row>
    <row r="1431" spans="1:4" ht="20.25" customHeight="1" x14ac:dyDescent="0.3">
      <c r="A1431" s="221"/>
      <c r="B1431" s="221"/>
      <c r="C1431" s="221"/>
      <c r="D1431" s="212"/>
    </row>
    <row r="1432" spans="1:4" ht="20.25" customHeight="1" x14ac:dyDescent="0.3">
      <c r="A1432" s="221"/>
      <c r="B1432" s="221"/>
      <c r="C1432" s="221"/>
      <c r="D1432" s="212"/>
    </row>
    <row r="1433" spans="1:4" ht="20.25" customHeight="1" x14ac:dyDescent="0.3">
      <c r="A1433" s="221"/>
      <c r="B1433" s="221"/>
      <c r="C1433" s="221"/>
      <c r="D1433" s="212"/>
    </row>
    <row r="1434" spans="1:4" ht="20.25" customHeight="1" x14ac:dyDescent="0.3">
      <c r="A1434" s="221"/>
      <c r="B1434" s="221"/>
      <c r="C1434" s="221"/>
      <c r="D1434" s="212"/>
    </row>
    <row r="1435" spans="1:4" ht="20.25" customHeight="1" x14ac:dyDescent="0.3">
      <c r="A1435" s="221"/>
      <c r="B1435" s="221"/>
      <c r="C1435" s="221"/>
      <c r="D1435" s="212"/>
    </row>
    <row r="1436" spans="1:4" ht="20.25" customHeight="1" x14ac:dyDescent="0.3">
      <c r="A1436" s="221"/>
      <c r="B1436" s="221"/>
      <c r="C1436" s="221"/>
      <c r="D1436" s="212"/>
    </row>
    <row r="1437" spans="1:4" ht="20.25" customHeight="1" x14ac:dyDescent="0.3">
      <c r="A1437" s="221"/>
      <c r="B1437" s="221"/>
      <c r="C1437" s="221"/>
      <c r="D1437" s="212"/>
    </row>
    <row r="1438" spans="1:4" ht="20.25" customHeight="1" x14ac:dyDescent="0.3">
      <c r="A1438" s="221"/>
      <c r="B1438" s="221"/>
      <c r="C1438" s="221"/>
      <c r="D1438" s="212"/>
    </row>
    <row r="1439" spans="1:4" ht="20.25" customHeight="1" x14ac:dyDescent="0.3">
      <c r="A1439" s="221"/>
      <c r="B1439" s="221"/>
      <c r="C1439" s="221"/>
      <c r="D1439" s="212"/>
    </row>
    <row r="1440" spans="1:4" ht="20.25" customHeight="1" x14ac:dyDescent="0.3">
      <c r="A1440" s="221"/>
      <c r="B1440" s="221"/>
      <c r="C1440" s="221"/>
      <c r="D1440" s="212"/>
    </row>
    <row r="1441" spans="1:4" ht="20.25" customHeight="1" x14ac:dyDescent="0.3">
      <c r="A1441" s="221"/>
      <c r="B1441" s="221"/>
      <c r="C1441" s="221"/>
      <c r="D1441" s="212"/>
    </row>
    <row r="1442" spans="1:4" ht="20.25" customHeight="1" x14ac:dyDescent="0.3">
      <c r="A1442" s="221"/>
      <c r="B1442" s="221"/>
      <c r="C1442" s="221"/>
      <c r="D1442" s="212"/>
    </row>
    <row r="1443" spans="1:4" ht="20.25" customHeight="1" x14ac:dyDescent="0.3">
      <c r="A1443" s="221"/>
      <c r="B1443" s="221"/>
      <c r="C1443" s="221"/>
      <c r="D1443" s="212"/>
    </row>
    <row r="1444" spans="1:4" ht="20.25" customHeight="1" x14ac:dyDescent="0.3">
      <c r="A1444" s="221"/>
      <c r="B1444" s="221"/>
      <c r="C1444" s="221"/>
      <c r="D1444" s="212"/>
    </row>
    <row r="1445" spans="1:4" ht="20.25" customHeight="1" x14ac:dyDescent="0.3">
      <c r="A1445" s="221"/>
      <c r="B1445" s="221"/>
      <c r="C1445" s="221"/>
      <c r="D1445" s="212"/>
    </row>
    <row r="1446" spans="1:4" ht="20.25" customHeight="1" x14ac:dyDescent="0.3">
      <c r="A1446" s="221"/>
      <c r="B1446" s="221"/>
      <c r="C1446" s="221"/>
      <c r="D1446" s="212"/>
    </row>
    <row r="1447" spans="1:4" ht="20.25" customHeight="1" x14ac:dyDescent="0.3">
      <c r="A1447" s="221"/>
      <c r="B1447" s="221"/>
      <c r="C1447" s="221"/>
      <c r="D1447" s="212"/>
    </row>
    <row r="1448" spans="1:4" ht="20.25" customHeight="1" x14ac:dyDescent="0.3">
      <c r="A1448" s="221"/>
      <c r="B1448" s="221"/>
      <c r="C1448" s="221"/>
      <c r="D1448" s="212"/>
    </row>
    <row r="1449" spans="1:4" ht="20.25" customHeight="1" x14ac:dyDescent="0.3">
      <c r="A1449" s="221"/>
      <c r="B1449" s="221"/>
      <c r="C1449" s="221"/>
      <c r="D1449" s="212"/>
    </row>
    <row r="1450" spans="1:4" ht="20.25" customHeight="1" x14ac:dyDescent="0.3">
      <c r="A1450" s="221"/>
      <c r="B1450" s="221"/>
      <c r="C1450" s="221"/>
      <c r="D1450" s="212"/>
    </row>
    <row r="1451" spans="1:4" ht="20.25" customHeight="1" x14ac:dyDescent="0.3">
      <c r="A1451" s="221"/>
      <c r="B1451" s="221"/>
      <c r="C1451" s="221"/>
      <c r="D1451" s="212"/>
    </row>
    <row r="1452" spans="1:4" ht="20.25" customHeight="1" x14ac:dyDescent="0.3">
      <c r="A1452" s="221"/>
      <c r="B1452" s="221"/>
      <c r="C1452" s="221"/>
      <c r="D1452" s="212"/>
    </row>
    <row r="1453" spans="1:4" ht="20.25" customHeight="1" x14ac:dyDescent="0.3">
      <c r="A1453" s="221"/>
      <c r="B1453" s="221"/>
      <c r="C1453" s="221"/>
      <c r="D1453" s="212"/>
    </row>
    <row r="1454" spans="1:4" ht="20.25" customHeight="1" x14ac:dyDescent="0.3">
      <c r="A1454" s="221"/>
      <c r="B1454" s="221"/>
      <c r="C1454" s="221"/>
      <c r="D1454" s="212"/>
    </row>
    <row r="1455" spans="1:4" ht="20.25" customHeight="1" x14ac:dyDescent="0.3">
      <c r="A1455" s="221"/>
      <c r="B1455" s="221"/>
      <c r="C1455" s="221"/>
      <c r="D1455" s="212"/>
    </row>
    <row r="1456" spans="1:4" ht="20.25" customHeight="1" x14ac:dyDescent="0.3">
      <c r="A1456" s="221"/>
      <c r="B1456" s="221"/>
      <c r="C1456" s="221"/>
      <c r="D1456" s="212"/>
    </row>
    <row r="1457" spans="1:4" ht="20.25" customHeight="1" x14ac:dyDescent="0.3">
      <c r="A1457" s="221"/>
      <c r="B1457" s="221"/>
      <c r="C1457" s="221"/>
      <c r="D1457" s="212"/>
    </row>
    <row r="1458" spans="1:4" ht="20.25" customHeight="1" x14ac:dyDescent="0.3">
      <c r="A1458" s="221"/>
      <c r="B1458" s="221"/>
      <c r="C1458" s="221"/>
      <c r="D1458" s="212"/>
    </row>
    <row r="1459" spans="1:4" ht="20.25" customHeight="1" x14ac:dyDescent="0.3">
      <c r="A1459" s="221"/>
      <c r="B1459" s="221"/>
      <c r="C1459" s="221"/>
      <c r="D1459" s="212"/>
    </row>
    <row r="1460" spans="1:4" ht="20.25" customHeight="1" x14ac:dyDescent="0.3">
      <c r="A1460" s="221"/>
      <c r="B1460" s="221"/>
      <c r="C1460" s="221"/>
      <c r="D1460" s="212"/>
    </row>
    <row r="1461" spans="1:4" ht="20.25" customHeight="1" x14ac:dyDescent="0.3">
      <c r="A1461" s="221"/>
      <c r="B1461" s="221"/>
      <c r="C1461" s="221"/>
      <c r="D1461" s="212"/>
    </row>
    <row r="1462" spans="1:4" ht="20.25" customHeight="1" x14ac:dyDescent="0.3">
      <c r="A1462" s="221"/>
      <c r="B1462" s="221"/>
      <c r="C1462" s="221"/>
      <c r="D1462" s="212"/>
    </row>
    <row r="1463" spans="1:4" ht="20.25" customHeight="1" x14ac:dyDescent="0.3">
      <c r="A1463" s="221"/>
      <c r="B1463" s="221"/>
      <c r="C1463" s="221"/>
      <c r="D1463" s="212"/>
    </row>
    <row r="1464" spans="1:4" ht="20.25" customHeight="1" x14ac:dyDescent="0.3">
      <c r="A1464" s="221"/>
      <c r="B1464" s="221"/>
      <c r="C1464" s="221"/>
      <c r="D1464" s="212"/>
    </row>
    <row r="1465" spans="1:4" ht="20.25" customHeight="1" x14ac:dyDescent="0.3">
      <c r="A1465" s="221"/>
      <c r="B1465" s="221"/>
      <c r="C1465" s="221"/>
      <c r="D1465" s="212"/>
    </row>
    <row r="1466" spans="1:4" ht="20.25" customHeight="1" x14ac:dyDescent="0.3">
      <c r="A1466" s="221"/>
      <c r="B1466" s="221"/>
      <c r="C1466" s="221"/>
      <c r="D1466" s="212"/>
    </row>
    <row r="1467" spans="1:4" ht="20.25" customHeight="1" x14ac:dyDescent="0.3">
      <c r="A1467" s="221"/>
      <c r="B1467" s="221"/>
      <c r="C1467" s="221"/>
      <c r="D1467" s="212"/>
    </row>
    <row r="1468" spans="1:4" ht="20.25" customHeight="1" x14ac:dyDescent="0.3">
      <c r="A1468" s="221"/>
      <c r="B1468" s="221"/>
      <c r="C1468" s="221"/>
      <c r="D1468" s="212"/>
    </row>
    <row r="1469" spans="1:4" ht="20.25" customHeight="1" x14ac:dyDescent="0.3">
      <c r="A1469" s="221"/>
      <c r="B1469" s="221"/>
      <c r="C1469" s="221"/>
      <c r="D1469" s="212"/>
    </row>
    <row r="1470" spans="1:4" ht="20.25" customHeight="1" x14ac:dyDescent="0.3">
      <c r="A1470" s="221"/>
      <c r="B1470" s="221"/>
      <c r="C1470" s="221"/>
      <c r="D1470" s="212"/>
    </row>
    <row r="1471" spans="1:4" ht="20.25" customHeight="1" x14ac:dyDescent="0.3">
      <c r="A1471" s="221"/>
      <c r="B1471" s="221"/>
      <c r="C1471" s="221"/>
      <c r="D1471" s="212"/>
    </row>
    <row r="1472" spans="1:4" ht="20.25" customHeight="1" x14ac:dyDescent="0.3">
      <c r="A1472" s="221"/>
      <c r="B1472" s="221"/>
      <c r="C1472" s="221"/>
      <c r="D1472" s="212"/>
    </row>
    <row r="1473" spans="1:4" ht="20.25" customHeight="1" x14ac:dyDescent="0.3">
      <c r="A1473" s="221"/>
      <c r="B1473" s="221"/>
      <c r="C1473" s="221"/>
      <c r="D1473" s="212"/>
    </row>
    <row r="1474" spans="1:4" ht="20.25" customHeight="1" x14ac:dyDescent="0.3">
      <c r="A1474" s="221"/>
      <c r="B1474" s="221"/>
      <c r="C1474" s="221"/>
      <c r="D1474" s="212"/>
    </row>
    <row r="1475" spans="1:4" ht="20.25" customHeight="1" x14ac:dyDescent="0.3">
      <c r="A1475" s="221"/>
      <c r="B1475" s="221"/>
      <c r="C1475" s="221"/>
      <c r="D1475" s="212"/>
    </row>
    <row r="1476" spans="1:4" ht="20.25" customHeight="1" x14ac:dyDescent="0.3">
      <c r="A1476" s="221"/>
      <c r="B1476" s="221"/>
      <c r="C1476" s="221"/>
      <c r="D1476" s="212"/>
    </row>
    <row r="1477" spans="1:4" ht="20.25" customHeight="1" x14ac:dyDescent="0.3">
      <c r="A1477" s="221"/>
      <c r="B1477" s="221"/>
      <c r="C1477" s="221"/>
      <c r="D1477" s="212"/>
    </row>
    <row r="1478" spans="1:4" ht="20.25" customHeight="1" x14ac:dyDescent="0.3">
      <c r="A1478" s="221"/>
      <c r="B1478" s="221"/>
      <c r="C1478" s="221"/>
      <c r="D1478" s="212"/>
    </row>
    <row r="1479" spans="1:4" ht="20.25" customHeight="1" x14ac:dyDescent="0.3">
      <c r="A1479" s="221"/>
      <c r="B1479" s="221"/>
      <c r="C1479" s="221"/>
      <c r="D1479" s="212"/>
    </row>
    <row r="1480" spans="1:4" ht="20.25" customHeight="1" x14ac:dyDescent="0.3">
      <c r="A1480" s="221"/>
      <c r="B1480" s="221"/>
      <c r="C1480" s="221"/>
      <c r="D1480" s="212"/>
    </row>
    <row r="1481" spans="1:4" ht="20.25" customHeight="1" x14ac:dyDescent="0.3">
      <c r="A1481" s="221"/>
      <c r="B1481" s="221"/>
      <c r="C1481" s="221"/>
      <c r="D1481" s="212"/>
    </row>
    <row r="1482" spans="1:4" ht="20.25" customHeight="1" x14ac:dyDescent="0.3">
      <c r="A1482" s="221"/>
      <c r="B1482" s="221"/>
      <c r="C1482" s="221"/>
      <c r="D1482" s="212"/>
    </row>
    <row r="1483" spans="1:4" ht="20.25" customHeight="1" x14ac:dyDescent="0.3">
      <c r="A1483" s="221"/>
      <c r="B1483" s="221"/>
      <c r="C1483" s="221"/>
      <c r="D1483" s="212"/>
    </row>
    <row r="1484" spans="1:4" ht="20.25" customHeight="1" x14ac:dyDescent="0.3">
      <c r="A1484" s="221"/>
      <c r="B1484" s="221"/>
      <c r="C1484" s="221"/>
      <c r="D1484" s="212"/>
    </row>
    <row r="1485" spans="1:4" ht="20.25" customHeight="1" x14ac:dyDescent="0.3">
      <c r="A1485" s="221"/>
      <c r="B1485" s="221"/>
      <c r="C1485" s="221"/>
      <c r="D1485" s="212"/>
    </row>
    <row r="1486" spans="1:4" ht="20.25" customHeight="1" x14ac:dyDescent="0.3">
      <c r="A1486" s="221"/>
      <c r="B1486" s="221"/>
      <c r="C1486" s="221"/>
      <c r="D1486" s="212"/>
    </row>
    <row r="1487" spans="1:4" ht="20.25" customHeight="1" x14ac:dyDescent="0.3">
      <c r="A1487" s="221"/>
      <c r="B1487" s="221"/>
      <c r="C1487" s="221"/>
      <c r="D1487" s="212"/>
    </row>
    <row r="1488" spans="1:4" ht="20.25" customHeight="1" x14ac:dyDescent="0.3">
      <c r="A1488" s="221"/>
      <c r="B1488" s="221"/>
      <c r="C1488" s="221"/>
      <c r="D1488" s="212"/>
    </row>
    <row r="1489" spans="1:4" ht="20.25" customHeight="1" x14ac:dyDescent="0.3">
      <c r="A1489" s="221"/>
      <c r="B1489" s="221"/>
      <c r="C1489" s="221"/>
      <c r="D1489" s="212"/>
    </row>
    <row r="1490" spans="1:4" ht="20.25" customHeight="1" x14ac:dyDescent="0.3">
      <c r="A1490" s="221"/>
      <c r="B1490" s="221"/>
      <c r="C1490" s="221"/>
      <c r="D1490" s="212"/>
    </row>
    <row r="1491" spans="1:4" ht="20.25" customHeight="1" x14ac:dyDescent="0.3">
      <c r="A1491" s="221"/>
      <c r="B1491" s="221"/>
      <c r="C1491" s="221"/>
      <c r="D1491" s="212"/>
    </row>
    <row r="1492" spans="1:4" ht="20.25" customHeight="1" x14ac:dyDescent="0.3">
      <c r="A1492" s="221"/>
      <c r="B1492" s="221"/>
      <c r="C1492" s="221"/>
      <c r="D1492" s="212"/>
    </row>
    <row r="1493" spans="1:4" ht="20.25" customHeight="1" x14ac:dyDescent="0.3">
      <c r="A1493" s="221"/>
      <c r="B1493" s="221"/>
      <c r="C1493" s="221"/>
      <c r="D1493" s="212"/>
    </row>
    <row r="1494" spans="1:4" ht="20.25" customHeight="1" x14ac:dyDescent="0.3">
      <c r="A1494" s="221"/>
      <c r="B1494" s="221"/>
      <c r="C1494" s="221"/>
      <c r="D1494" s="212"/>
    </row>
    <row r="1495" spans="1:4" ht="20.25" customHeight="1" x14ac:dyDescent="0.3">
      <c r="A1495" s="221"/>
      <c r="B1495" s="221"/>
      <c r="C1495" s="221"/>
      <c r="D1495" s="212"/>
    </row>
    <row r="1496" spans="1:4" ht="20.25" customHeight="1" x14ac:dyDescent="0.3">
      <c r="A1496" s="221"/>
      <c r="B1496" s="221"/>
      <c r="C1496" s="221"/>
      <c r="D1496" s="212"/>
    </row>
    <row r="1497" spans="1:4" ht="20.25" customHeight="1" x14ac:dyDescent="0.3">
      <c r="A1497" s="221"/>
      <c r="B1497" s="221"/>
      <c r="C1497" s="221"/>
      <c r="D1497" s="212"/>
    </row>
    <row r="1498" spans="1:4" ht="20.25" customHeight="1" x14ac:dyDescent="0.3">
      <c r="A1498" s="221"/>
      <c r="B1498" s="221"/>
      <c r="C1498" s="221"/>
      <c r="D1498" s="212"/>
    </row>
    <row r="1499" spans="1:4" ht="20.25" customHeight="1" x14ac:dyDescent="0.3">
      <c r="A1499" s="221"/>
      <c r="B1499" s="221"/>
      <c r="C1499" s="221"/>
      <c r="D1499" s="212"/>
    </row>
    <row r="1500" spans="1:4" ht="20.25" customHeight="1" x14ac:dyDescent="0.3">
      <c r="A1500" s="221"/>
      <c r="B1500" s="221"/>
      <c r="C1500" s="221"/>
      <c r="D1500" s="212"/>
    </row>
    <row r="1501" spans="1:4" ht="20.25" customHeight="1" x14ac:dyDescent="0.3">
      <c r="A1501" s="221"/>
      <c r="B1501" s="221"/>
      <c r="C1501" s="221"/>
      <c r="D1501" s="212"/>
    </row>
    <row r="1502" spans="1:4" ht="20.25" customHeight="1" x14ac:dyDescent="0.3">
      <c r="A1502" s="221"/>
      <c r="B1502" s="221"/>
      <c r="C1502" s="221"/>
      <c r="D1502" s="212"/>
    </row>
    <row r="1503" spans="1:4" ht="20.25" customHeight="1" x14ac:dyDescent="0.3">
      <c r="A1503" s="221"/>
      <c r="B1503" s="221"/>
      <c r="C1503" s="221"/>
      <c r="D1503" s="212"/>
    </row>
    <row r="1504" spans="1:4" ht="20.25" customHeight="1" x14ac:dyDescent="0.3">
      <c r="A1504" s="221"/>
      <c r="B1504" s="221"/>
      <c r="C1504" s="221"/>
      <c r="D1504" s="212"/>
    </row>
    <row r="1505" spans="1:4" ht="20.25" customHeight="1" x14ac:dyDescent="0.3">
      <c r="A1505" s="221"/>
      <c r="B1505" s="221"/>
      <c r="C1505" s="221"/>
      <c r="D1505" s="212"/>
    </row>
    <row r="1506" spans="1:4" ht="20.25" customHeight="1" x14ac:dyDescent="0.3">
      <c r="A1506" s="221"/>
      <c r="B1506" s="221"/>
      <c r="C1506" s="221"/>
      <c r="D1506" s="212"/>
    </row>
    <row r="1507" spans="1:4" ht="20.25" customHeight="1" x14ac:dyDescent="0.3">
      <c r="A1507" s="221"/>
      <c r="B1507" s="221"/>
      <c r="C1507" s="221"/>
      <c r="D1507" s="212"/>
    </row>
    <row r="1508" spans="1:4" ht="20.25" customHeight="1" x14ac:dyDescent="0.3">
      <c r="A1508" s="221"/>
      <c r="B1508" s="221"/>
      <c r="C1508" s="221"/>
      <c r="D1508" s="212"/>
    </row>
    <row r="1509" spans="1:4" ht="20.25" customHeight="1" x14ac:dyDescent="0.3">
      <c r="A1509" s="221"/>
      <c r="B1509" s="221"/>
      <c r="C1509" s="221"/>
      <c r="D1509" s="212"/>
    </row>
    <row r="1510" spans="1:4" ht="20.25" customHeight="1" x14ac:dyDescent="0.3">
      <c r="A1510" s="221"/>
      <c r="B1510" s="221"/>
      <c r="C1510" s="221"/>
      <c r="D1510" s="212"/>
    </row>
    <row r="1511" spans="1:4" ht="20.25" customHeight="1" x14ac:dyDescent="0.3">
      <c r="A1511" s="221"/>
      <c r="B1511" s="221"/>
      <c r="C1511" s="221"/>
      <c r="D1511" s="212"/>
    </row>
    <row r="1512" spans="1:4" ht="20.25" customHeight="1" x14ac:dyDescent="0.3">
      <c r="A1512" s="221"/>
      <c r="B1512" s="221"/>
      <c r="C1512" s="221"/>
      <c r="D1512" s="212"/>
    </row>
    <row r="1513" spans="1:4" ht="20.25" customHeight="1" x14ac:dyDescent="0.3">
      <c r="A1513" s="221"/>
      <c r="B1513" s="221"/>
      <c r="C1513" s="221"/>
      <c r="D1513" s="212"/>
    </row>
    <row r="1514" spans="1:4" ht="20.25" customHeight="1" x14ac:dyDescent="0.3">
      <c r="A1514" s="221"/>
      <c r="B1514" s="221"/>
      <c r="C1514" s="221"/>
      <c r="D1514" s="212"/>
    </row>
    <row r="1515" spans="1:4" ht="20.25" customHeight="1" x14ac:dyDescent="0.3">
      <c r="A1515" s="221"/>
      <c r="B1515" s="221"/>
      <c r="C1515" s="221"/>
      <c r="D1515" s="212"/>
    </row>
    <row r="1516" spans="1:4" ht="20.25" customHeight="1" x14ac:dyDescent="0.3">
      <c r="A1516" s="221"/>
      <c r="B1516" s="221"/>
      <c r="C1516" s="221"/>
      <c r="D1516" s="212"/>
    </row>
    <row r="1517" spans="1:4" ht="20.25" customHeight="1" x14ac:dyDescent="0.3">
      <c r="A1517" s="221"/>
      <c r="B1517" s="221"/>
      <c r="C1517" s="221"/>
      <c r="D1517" s="212"/>
    </row>
    <row r="1518" spans="1:4" ht="20.25" customHeight="1" x14ac:dyDescent="0.3">
      <c r="A1518" s="221"/>
      <c r="B1518" s="221"/>
      <c r="C1518" s="221"/>
      <c r="D1518" s="212"/>
    </row>
    <row r="1519" spans="1:4" ht="20.25" customHeight="1" x14ac:dyDescent="0.3">
      <c r="A1519" s="221"/>
      <c r="B1519" s="221"/>
      <c r="C1519" s="221"/>
      <c r="D1519" s="212"/>
    </row>
    <row r="1520" spans="1:4" ht="20.25" customHeight="1" x14ac:dyDescent="0.3">
      <c r="A1520" s="221"/>
      <c r="B1520" s="221"/>
      <c r="C1520" s="221"/>
      <c r="D1520" s="212"/>
    </row>
    <row r="1521" spans="1:4" ht="20.25" customHeight="1" x14ac:dyDescent="0.3">
      <c r="A1521" s="221"/>
      <c r="B1521" s="221"/>
      <c r="C1521" s="221"/>
      <c r="D1521" s="212"/>
    </row>
    <row r="1522" spans="1:4" ht="20.25" customHeight="1" x14ac:dyDescent="0.3">
      <c r="A1522" s="221"/>
      <c r="B1522" s="221"/>
      <c r="C1522" s="221"/>
      <c r="D1522" s="212"/>
    </row>
    <row r="1523" spans="1:4" ht="20.25" customHeight="1" x14ac:dyDescent="0.3">
      <c r="A1523" s="221"/>
      <c r="B1523" s="221"/>
      <c r="C1523" s="221"/>
      <c r="D1523" s="212"/>
    </row>
    <row r="1524" spans="1:4" ht="20.25" customHeight="1" x14ac:dyDescent="0.3">
      <c r="A1524" s="221"/>
      <c r="B1524" s="221"/>
      <c r="C1524" s="221"/>
      <c r="D1524" s="212"/>
    </row>
    <row r="1525" spans="1:4" ht="20.25" customHeight="1" x14ac:dyDescent="0.3">
      <c r="A1525" s="221"/>
      <c r="B1525" s="221"/>
      <c r="C1525" s="221"/>
      <c r="D1525" s="212"/>
    </row>
    <row r="1526" spans="1:4" ht="20.25" customHeight="1" x14ac:dyDescent="0.3">
      <c r="A1526" s="221"/>
      <c r="B1526" s="221"/>
      <c r="C1526" s="221"/>
      <c r="D1526" s="212"/>
    </row>
    <row r="1527" spans="1:4" ht="20.25" customHeight="1" x14ac:dyDescent="0.3">
      <c r="A1527" s="221"/>
      <c r="B1527" s="221"/>
      <c r="C1527" s="221"/>
      <c r="D1527" s="212"/>
    </row>
    <row r="1528" spans="1:4" ht="20.25" customHeight="1" x14ac:dyDescent="0.3">
      <c r="A1528" s="221"/>
      <c r="B1528" s="221"/>
      <c r="C1528" s="221"/>
      <c r="D1528" s="212"/>
    </row>
    <row r="1529" spans="1:4" ht="20.25" customHeight="1" x14ac:dyDescent="0.3">
      <c r="A1529" s="221"/>
      <c r="B1529" s="221"/>
      <c r="C1529" s="221"/>
      <c r="D1529" s="212"/>
    </row>
    <row r="1530" spans="1:4" ht="20.25" customHeight="1" x14ac:dyDescent="0.3">
      <c r="A1530" s="221"/>
      <c r="B1530" s="221"/>
      <c r="C1530" s="221"/>
      <c r="D1530" s="212"/>
    </row>
    <row r="1531" spans="1:4" ht="20.25" customHeight="1" x14ac:dyDescent="0.3">
      <c r="A1531" s="221"/>
      <c r="B1531" s="221"/>
      <c r="C1531" s="221"/>
      <c r="D1531" s="212"/>
    </row>
    <row r="1532" spans="1:4" ht="20.25" customHeight="1" x14ac:dyDescent="0.3">
      <c r="A1532" s="221"/>
      <c r="B1532" s="221"/>
      <c r="C1532" s="221"/>
      <c r="D1532" s="212"/>
    </row>
    <row r="1533" spans="1:4" ht="20.25" customHeight="1" x14ac:dyDescent="0.3">
      <c r="A1533" s="221"/>
      <c r="B1533" s="221"/>
      <c r="C1533" s="221"/>
      <c r="D1533" s="212"/>
    </row>
    <row r="1534" spans="1:4" ht="20.25" customHeight="1" x14ac:dyDescent="0.3">
      <c r="A1534" s="221"/>
      <c r="B1534" s="221"/>
      <c r="C1534" s="221"/>
      <c r="D1534" s="212"/>
    </row>
    <row r="1535" spans="1:4" ht="20.25" customHeight="1" x14ac:dyDescent="0.3">
      <c r="A1535" s="221"/>
      <c r="B1535" s="221"/>
      <c r="C1535" s="221"/>
      <c r="D1535" s="212"/>
    </row>
    <row r="1536" spans="1:4" ht="20.25" customHeight="1" x14ac:dyDescent="0.3">
      <c r="A1536" s="221"/>
      <c r="B1536" s="221"/>
      <c r="C1536" s="221"/>
      <c r="D1536" s="212"/>
    </row>
    <row r="1537" spans="1:4" ht="20.25" customHeight="1" x14ac:dyDescent="0.3">
      <c r="A1537" s="221"/>
      <c r="B1537" s="221"/>
      <c r="C1537" s="221"/>
      <c r="D1537" s="212"/>
    </row>
    <row r="1538" spans="1:4" ht="20.25" customHeight="1" x14ac:dyDescent="0.3">
      <c r="A1538" s="221"/>
      <c r="B1538" s="221"/>
      <c r="C1538" s="221"/>
      <c r="D1538" s="212"/>
    </row>
    <row r="1539" spans="1:4" ht="20.25" customHeight="1" x14ac:dyDescent="0.3">
      <c r="A1539" s="221"/>
      <c r="B1539" s="221"/>
      <c r="C1539" s="221"/>
      <c r="D1539" s="212"/>
    </row>
    <row r="1540" spans="1:4" ht="20.25" customHeight="1" x14ac:dyDescent="0.3">
      <c r="A1540" s="221"/>
      <c r="B1540" s="221"/>
      <c r="C1540" s="221"/>
      <c r="D1540" s="212"/>
    </row>
    <row r="1541" spans="1:4" ht="20.25" customHeight="1" x14ac:dyDescent="0.3">
      <c r="A1541" s="221"/>
      <c r="B1541" s="221"/>
      <c r="C1541" s="221"/>
      <c r="D1541" s="212"/>
    </row>
    <row r="1542" spans="1:4" ht="20.25" customHeight="1" x14ac:dyDescent="0.3">
      <c r="A1542" s="221"/>
      <c r="B1542" s="221"/>
      <c r="C1542" s="221"/>
      <c r="D1542" s="212"/>
    </row>
    <row r="1543" spans="1:4" ht="20.25" customHeight="1" x14ac:dyDescent="0.3">
      <c r="A1543" s="221"/>
      <c r="B1543" s="221"/>
      <c r="C1543" s="221"/>
      <c r="D1543" s="212"/>
    </row>
    <row r="1544" spans="1:4" ht="20.25" customHeight="1" x14ac:dyDescent="0.3">
      <c r="A1544" s="221"/>
      <c r="B1544" s="221"/>
      <c r="C1544" s="221"/>
      <c r="D1544" s="212"/>
    </row>
    <row r="1545" spans="1:4" ht="20.25" customHeight="1" x14ac:dyDescent="0.3">
      <c r="A1545" s="221"/>
      <c r="B1545" s="221"/>
      <c r="C1545" s="221"/>
      <c r="D1545" s="212"/>
    </row>
    <row r="1546" spans="1:4" ht="20.25" customHeight="1" x14ac:dyDescent="0.3">
      <c r="A1546" s="221"/>
      <c r="B1546" s="221"/>
      <c r="C1546" s="221"/>
      <c r="D1546" s="212"/>
    </row>
    <row r="1547" spans="1:4" ht="20.25" customHeight="1" x14ac:dyDescent="0.3">
      <c r="A1547" s="221"/>
      <c r="B1547" s="221"/>
      <c r="C1547" s="221"/>
      <c r="D1547" s="212"/>
    </row>
    <row r="1548" spans="1:4" ht="20.25" customHeight="1" x14ac:dyDescent="0.3">
      <c r="A1548" s="221"/>
      <c r="B1548" s="221"/>
      <c r="C1548" s="221"/>
      <c r="D1548" s="212"/>
    </row>
    <row r="1549" spans="1:4" ht="20.25" customHeight="1" x14ac:dyDescent="0.3">
      <c r="A1549" s="221"/>
      <c r="B1549" s="221"/>
      <c r="C1549" s="221"/>
      <c r="D1549" s="212"/>
    </row>
    <row r="1550" spans="1:4" ht="20.25" customHeight="1" x14ac:dyDescent="0.3">
      <c r="A1550" s="221"/>
      <c r="B1550" s="221"/>
      <c r="C1550" s="221"/>
      <c r="D1550" s="212"/>
    </row>
    <row r="1551" spans="1:4" ht="20.25" customHeight="1" x14ac:dyDescent="0.3">
      <c r="A1551" s="221"/>
      <c r="B1551" s="221"/>
      <c r="C1551" s="221"/>
      <c r="D1551" s="212"/>
    </row>
    <row r="1552" spans="1:4" ht="20.25" customHeight="1" x14ac:dyDescent="0.3">
      <c r="A1552" s="221"/>
      <c r="B1552" s="221"/>
      <c r="C1552" s="221"/>
      <c r="D1552" s="212"/>
    </row>
    <row r="1553" spans="1:4" ht="20.25" customHeight="1" x14ac:dyDescent="0.3">
      <c r="A1553" s="221"/>
      <c r="B1553" s="221"/>
      <c r="C1553" s="221"/>
      <c r="D1553" s="212"/>
    </row>
    <row r="1554" spans="1:4" ht="20.25" customHeight="1" x14ac:dyDescent="0.3">
      <c r="A1554" s="221"/>
      <c r="B1554" s="221"/>
      <c r="C1554" s="221"/>
      <c r="D1554" s="212"/>
    </row>
    <row r="1555" spans="1:4" ht="20.25" customHeight="1" x14ac:dyDescent="0.3">
      <c r="A1555" s="221"/>
      <c r="B1555" s="221"/>
      <c r="C1555" s="221"/>
      <c r="D1555" s="212"/>
    </row>
    <row r="1556" spans="1:4" ht="20.25" customHeight="1" x14ac:dyDescent="0.3">
      <c r="A1556" s="221"/>
      <c r="B1556" s="221"/>
      <c r="C1556" s="221"/>
      <c r="D1556" s="212"/>
    </row>
    <row r="1557" spans="1:4" ht="20.25" customHeight="1" x14ac:dyDescent="0.3">
      <c r="A1557" s="221"/>
      <c r="B1557" s="221"/>
      <c r="C1557" s="221"/>
      <c r="D1557" s="212"/>
    </row>
    <row r="1558" spans="1:4" ht="20.25" customHeight="1" x14ac:dyDescent="0.3">
      <c r="A1558" s="221"/>
      <c r="B1558" s="221"/>
      <c r="C1558" s="221"/>
      <c r="D1558" s="212"/>
    </row>
    <row r="1559" spans="1:4" ht="20.25" customHeight="1" x14ac:dyDescent="0.3">
      <c r="A1559" s="221"/>
      <c r="B1559" s="221"/>
      <c r="C1559" s="221"/>
      <c r="D1559" s="212"/>
    </row>
    <row r="1560" spans="1:4" ht="20.25" customHeight="1" x14ac:dyDescent="0.3">
      <c r="A1560" s="221"/>
      <c r="B1560" s="221"/>
      <c r="C1560" s="221"/>
      <c r="D1560" s="212"/>
    </row>
    <row r="1561" spans="1:4" ht="20.25" customHeight="1" x14ac:dyDescent="0.3">
      <c r="A1561" s="221"/>
      <c r="B1561" s="221"/>
      <c r="C1561" s="221"/>
      <c r="D1561" s="212"/>
    </row>
    <row r="1562" spans="1:4" ht="20.25" customHeight="1" x14ac:dyDescent="0.3">
      <c r="A1562" s="221"/>
      <c r="B1562" s="221"/>
      <c r="C1562" s="221"/>
      <c r="D1562" s="212"/>
    </row>
    <row r="1563" spans="1:4" ht="20.25" customHeight="1" x14ac:dyDescent="0.3">
      <c r="A1563" s="221"/>
      <c r="B1563" s="221"/>
      <c r="C1563" s="221"/>
      <c r="D1563" s="212"/>
    </row>
    <row r="1564" spans="1:4" ht="20.25" customHeight="1" x14ac:dyDescent="0.3">
      <c r="A1564" s="221"/>
      <c r="B1564" s="221"/>
      <c r="C1564" s="221"/>
      <c r="D1564" s="212"/>
    </row>
    <row r="1565" spans="1:4" ht="20.25" customHeight="1" x14ac:dyDescent="0.3">
      <c r="A1565" s="221"/>
      <c r="B1565" s="221"/>
      <c r="C1565" s="221"/>
      <c r="D1565" s="212"/>
    </row>
    <row r="1566" spans="1:4" ht="20.25" customHeight="1" x14ac:dyDescent="0.3">
      <c r="A1566" s="221"/>
      <c r="B1566" s="221"/>
      <c r="C1566" s="221"/>
      <c r="D1566" s="212"/>
    </row>
    <row r="1567" spans="1:4" ht="20.25" customHeight="1" x14ac:dyDescent="0.3">
      <c r="A1567" s="221"/>
      <c r="B1567" s="221"/>
      <c r="C1567" s="221"/>
      <c r="D1567" s="212"/>
    </row>
    <row r="1568" spans="1:4" ht="20.25" customHeight="1" x14ac:dyDescent="0.3">
      <c r="A1568" s="221"/>
      <c r="B1568" s="221"/>
      <c r="C1568" s="221"/>
      <c r="D1568" s="212"/>
    </row>
    <row r="1569" spans="1:4" ht="20.25" customHeight="1" x14ac:dyDescent="0.3">
      <c r="A1569" s="221"/>
      <c r="B1569" s="221"/>
      <c r="C1569" s="221"/>
      <c r="D1569" s="212"/>
    </row>
    <row r="1570" spans="1:4" ht="20.25" customHeight="1" x14ac:dyDescent="0.3">
      <c r="A1570" s="221"/>
      <c r="B1570" s="221"/>
      <c r="C1570" s="221"/>
      <c r="D1570" s="212"/>
    </row>
    <row r="1571" spans="1:4" ht="20.25" customHeight="1" x14ac:dyDescent="0.3">
      <c r="A1571" s="221"/>
      <c r="B1571" s="221"/>
      <c r="C1571" s="221"/>
      <c r="D1571" s="212"/>
    </row>
    <row r="1572" spans="1:4" ht="20.25" customHeight="1" x14ac:dyDescent="0.3">
      <c r="A1572" s="221"/>
      <c r="B1572" s="221"/>
      <c r="C1572" s="221"/>
      <c r="D1572" s="212"/>
    </row>
    <row r="1573" spans="1:4" ht="20.25" customHeight="1" x14ac:dyDescent="0.3">
      <c r="A1573" s="221"/>
      <c r="B1573" s="221"/>
      <c r="C1573" s="221"/>
      <c r="D1573" s="212"/>
    </row>
    <row r="1574" spans="1:4" ht="20.25" customHeight="1" x14ac:dyDescent="0.3">
      <c r="A1574" s="221"/>
      <c r="B1574" s="221"/>
      <c r="C1574" s="221"/>
      <c r="D1574" s="212"/>
    </row>
    <row r="1575" spans="1:4" ht="20.25" customHeight="1" x14ac:dyDescent="0.3">
      <c r="A1575" s="221"/>
      <c r="B1575" s="221"/>
      <c r="C1575" s="221"/>
      <c r="D1575" s="212"/>
    </row>
    <row r="1576" spans="1:4" ht="20.25" customHeight="1" x14ac:dyDescent="0.3">
      <c r="A1576" s="221"/>
      <c r="B1576" s="221"/>
      <c r="C1576" s="221"/>
      <c r="D1576" s="212"/>
    </row>
    <row r="1577" spans="1:4" ht="20.25" customHeight="1" x14ac:dyDescent="0.3">
      <c r="A1577" s="221"/>
      <c r="B1577" s="221"/>
      <c r="C1577" s="221"/>
      <c r="D1577" s="212"/>
    </row>
    <row r="1578" spans="1:4" ht="20.25" customHeight="1" x14ac:dyDescent="0.3">
      <c r="A1578" s="221"/>
      <c r="B1578" s="221"/>
      <c r="C1578" s="221"/>
      <c r="D1578" s="212"/>
    </row>
    <row r="1579" spans="1:4" ht="20.25" customHeight="1" x14ac:dyDescent="0.3">
      <c r="A1579" s="221"/>
      <c r="B1579" s="221"/>
      <c r="C1579" s="221"/>
      <c r="D1579" s="212"/>
    </row>
    <row r="1580" spans="1:4" ht="20.25" customHeight="1" x14ac:dyDescent="0.3">
      <c r="A1580" s="221"/>
      <c r="B1580" s="221"/>
      <c r="C1580" s="221"/>
      <c r="D1580" s="212"/>
    </row>
    <row r="1581" spans="1:4" ht="20.25" customHeight="1" x14ac:dyDescent="0.3">
      <c r="A1581" s="221"/>
      <c r="B1581" s="221"/>
      <c r="C1581" s="221"/>
      <c r="D1581" s="212"/>
    </row>
    <row r="1582" spans="1:4" ht="20.25" customHeight="1" x14ac:dyDescent="0.3">
      <c r="A1582" s="221"/>
      <c r="B1582" s="221"/>
      <c r="C1582" s="221"/>
      <c r="D1582" s="212"/>
    </row>
    <row r="1583" spans="1:4" ht="20.25" customHeight="1" x14ac:dyDescent="0.3">
      <c r="A1583" s="221"/>
      <c r="B1583" s="221"/>
      <c r="C1583" s="221"/>
      <c r="D1583" s="212"/>
    </row>
    <row r="1584" spans="1:4" ht="20.25" customHeight="1" x14ac:dyDescent="0.3">
      <c r="A1584" s="221"/>
      <c r="B1584" s="221"/>
      <c r="C1584" s="221"/>
      <c r="D1584" s="212"/>
    </row>
    <row r="1585" spans="1:4" ht="20.25" customHeight="1" x14ac:dyDescent="0.3">
      <c r="A1585" s="221"/>
      <c r="B1585" s="221"/>
      <c r="C1585" s="221"/>
      <c r="D1585" s="212"/>
    </row>
    <row r="1586" spans="1:4" ht="20.25" customHeight="1" x14ac:dyDescent="0.3">
      <c r="A1586" s="221"/>
      <c r="B1586" s="221"/>
      <c r="C1586" s="221"/>
      <c r="D1586" s="212"/>
    </row>
    <row r="1587" spans="1:4" ht="20.25" customHeight="1" x14ac:dyDescent="0.3">
      <c r="A1587" s="221"/>
      <c r="B1587" s="221"/>
      <c r="C1587" s="221"/>
      <c r="D1587" s="212"/>
    </row>
    <row r="1588" spans="1:4" ht="20.25" customHeight="1" x14ac:dyDescent="0.3">
      <c r="A1588" s="221"/>
      <c r="B1588" s="221"/>
      <c r="C1588" s="221"/>
      <c r="D1588" s="212"/>
    </row>
    <row r="1589" spans="1:4" ht="20.25" customHeight="1" x14ac:dyDescent="0.3">
      <c r="A1589" s="221"/>
      <c r="B1589" s="221"/>
      <c r="C1589" s="221"/>
      <c r="D1589" s="212"/>
    </row>
    <row r="1590" spans="1:4" ht="20.25" customHeight="1" x14ac:dyDescent="0.3">
      <c r="A1590" s="221"/>
      <c r="B1590" s="221"/>
      <c r="C1590" s="221"/>
      <c r="D1590" s="212"/>
    </row>
    <row r="1591" spans="1:4" ht="20.25" customHeight="1" x14ac:dyDescent="0.3">
      <c r="A1591" s="221"/>
      <c r="B1591" s="221"/>
      <c r="C1591" s="221"/>
      <c r="D1591" s="212"/>
    </row>
    <row r="1592" spans="1:4" ht="20.25" customHeight="1" x14ac:dyDescent="0.3">
      <c r="A1592" s="221"/>
      <c r="B1592" s="221"/>
      <c r="C1592" s="221"/>
      <c r="D1592" s="212"/>
    </row>
    <row r="1593" spans="1:4" ht="20.25" customHeight="1" x14ac:dyDescent="0.3">
      <c r="A1593" s="221"/>
      <c r="B1593" s="221"/>
      <c r="C1593" s="221"/>
      <c r="D1593" s="212"/>
    </row>
    <row r="1594" spans="1:4" ht="20.25" customHeight="1" x14ac:dyDescent="0.3">
      <c r="A1594" s="221"/>
      <c r="B1594" s="221"/>
      <c r="C1594" s="221"/>
      <c r="D1594" s="212"/>
    </row>
    <row r="1595" spans="1:4" ht="20.25" customHeight="1" x14ac:dyDescent="0.3">
      <c r="A1595" s="221"/>
      <c r="B1595" s="221"/>
      <c r="C1595" s="221"/>
      <c r="D1595" s="212"/>
    </row>
    <row r="1596" spans="1:4" ht="20.25" customHeight="1" x14ac:dyDescent="0.3">
      <c r="A1596" s="221"/>
      <c r="B1596" s="221"/>
      <c r="C1596" s="221"/>
      <c r="D1596" s="212"/>
    </row>
    <row r="1597" spans="1:4" ht="20.25" customHeight="1" x14ac:dyDescent="0.3">
      <c r="A1597" s="221"/>
      <c r="B1597" s="221"/>
      <c r="C1597" s="221"/>
      <c r="D1597" s="212"/>
    </row>
    <row r="1598" spans="1:4" ht="20.25" customHeight="1" x14ac:dyDescent="0.3">
      <c r="A1598" s="221"/>
      <c r="B1598" s="221"/>
      <c r="C1598" s="221"/>
      <c r="D1598" s="212"/>
    </row>
    <row r="1599" spans="1:4" ht="20.25" customHeight="1" x14ac:dyDescent="0.3">
      <c r="A1599" s="221"/>
      <c r="B1599" s="221"/>
      <c r="C1599" s="221"/>
      <c r="D1599" s="212"/>
    </row>
    <row r="1600" spans="1:4" ht="20.25" customHeight="1" x14ac:dyDescent="0.3">
      <c r="A1600" s="221"/>
      <c r="B1600" s="221"/>
      <c r="C1600" s="221"/>
      <c r="D1600" s="212"/>
    </row>
    <row r="1601" spans="1:4" ht="20.25" customHeight="1" x14ac:dyDescent="0.3">
      <c r="A1601" s="221"/>
      <c r="B1601" s="221"/>
      <c r="C1601" s="221"/>
      <c r="D1601" s="212"/>
    </row>
    <row r="1602" spans="1:4" ht="20.25" customHeight="1" x14ac:dyDescent="0.3">
      <c r="A1602" s="221"/>
      <c r="B1602" s="221"/>
      <c r="C1602" s="221"/>
      <c r="D1602" s="212"/>
    </row>
    <row r="1603" spans="1:4" ht="20.25" customHeight="1" x14ac:dyDescent="0.3">
      <c r="A1603" s="221"/>
      <c r="B1603" s="221"/>
      <c r="C1603" s="221"/>
      <c r="D1603" s="212"/>
    </row>
    <row r="1604" spans="1:4" ht="20.25" customHeight="1" x14ac:dyDescent="0.3">
      <c r="A1604" s="221"/>
      <c r="B1604" s="221"/>
      <c r="C1604" s="221"/>
      <c r="D1604" s="212"/>
    </row>
    <row r="1605" spans="1:4" ht="20.25" customHeight="1" x14ac:dyDescent="0.3">
      <c r="A1605" s="221"/>
      <c r="B1605" s="221"/>
      <c r="C1605" s="221"/>
      <c r="D1605" s="212"/>
    </row>
    <row r="1606" spans="1:4" ht="20.25" customHeight="1" x14ac:dyDescent="0.3">
      <c r="A1606" s="221"/>
      <c r="B1606" s="221"/>
      <c r="C1606" s="221"/>
      <c r="D1606" s="212"/>
    </row>
    <row r="1607" spans="1:4" ht="20.25" customHeight="1" x14ac:dyDescent="0.3">
      <c r="A1607" s="221"/>
      <c r="B1607" s="221"/>
      <c r="C1607" s="221"/>
      <c r="D1607" s="212"/>
    </row>
    <row r="1608" spans="1:4" ht="20.25" customHeight="1" x14ac:dyDescent="0.3">
      <c r="A1608" s="221"/>
      <c r="B1608" s="221"/>
      <c r="C1608" s="221"/>
      <c r="D1608" s="212"/>
    </row>
    <row r="1609" spans="1:4" ht="20.25" customHeight="1" x14ac:dyDescent="0.3">
      <c r="A1609" s="221"/>
      <c r="B1609" s="221"/>
      <c r="C1609" s="221"/>
      <c r="D1609" s="212"/>
    </row>
    <row r="1610" spans="1:4" ht="20.25" customHeight="1" x14ac:dyDescent="0.3">
      <c r="A1610" s="221"/>
      <c r="B1610" s="221"/>
      <c r="C1610" s="221"/>
      <c r="D1610" s="212"/>
    </row>
    <row r="1611" spans="1:4" ht="20.25" customHeight="1" x14ac:dyDescent="0.3">
      <c r="A1611" s="221"/>
      <c r="B1611" s="221"/>
      <c r="C1611" s="221"/>
      <c r="D1611" s="212"/>
    </row>
    <row r="1612" spans="1:4" ht="20.25" customHeight="1" x14ac:dyDescent="0.3">
      <c r="A1612" s="221"/>
      <c r="B1612" s="221"/>
      <c r="C1612" s="221"/>
      <c r="D1612" s="212"/>
    </row>
    <row r="1613" spans="1:4" ht="20.25" customHeight="1" x14ac:dyDescent="0.3">
      <c r="A1613" s="221"/>
      <c r="B1613" s="221"/>
      <c r="C1613" s="221"/>
      <c r="D1613" s="212"/>
    </row>
    <row r="1614" spans="1:4" ht="20.25" customHeight="1" x14ac:dyDescent="0.3">
      <c r="A1614" s="221"/>
      <c r="B1614" s="221"/>
      <c r="C1614" s="221"/>
      <c r="D1614" s="212"/>
    </row>
    <row r="1615" spans="1:4" ht="20.25" customHeight="1" x14ac:dyDescent="0.3">
      <c r="A1615" s="221"/>
      <c r="B1615" s="221"/>
      <c r="C1615" s="221"/>
      <c r="D1615" s="212"/>
    </row>
    <row r="1616" spans="1:4" ht="20.25" customHeight="1" x14ac:dyDescent="0.3">
      <c r="A1616" s="221"/>
      <c r="B1616" s="221"/>
      <c r="C1616" s="221"/>
      <c r="D1616" s="212"/>
    </row>
    <row r="1617" spans="1:4" ht="20.25" customHeight="1" x14ac:dyDescent="0.3">
      <c r="A1617" s="221"/>
      <c r="B1617" s="221"/>
      <c r="C1617" s="221"/>
      <c r="D1617" s="212"/>
    </row>
    <row r="1618" spans="1:4" ht="20.25" customHeight="1" x14ac:dyDescent="0.3">
      <c r="A1618" s="221"/>
      <c r="B1618" s="221"/>
      <c r="C1618" s="221"/>
      <c r="D1618" s="212"/>
    </row>
    <row r="1619" spans="1:4" ht="20.25" customHeight="1" x14ac:dyDescent="0.3">
      <c r="A1619" s="221"/>
      <c r="B1619" s="221"/>
      <c r="C1619" s="221"/>
      <c r="D1619" s="212"/>
    </row>
    <row r="1620" spans="1:4" ht="20.25" customHeight="1" x14ac:dyDescent="0.3">
      <c r="A1620" s="221"/>
      <c r="B1620" s="221"/>
      <c r="C1620" s="221"/>
      <c r="D1620" s="212"/>
    </row>
    <row r="1621" spans="1:4" ht="20.25" customHeight="1" x14ac:dyDescent="0.3">
      <c r="A1621" s="221"/>
      <c r="B1621" s="221"/>
      <c r="C1621" s="221"/>
      <c r="D1621" s="212"/>
    </row>
    <row r="1622" spans="1:4" ht="20.25" customHeight="1" x14ac:dyDescent="0.3">
      <c r="A1622" s="221"/>
      <c r="B1622" s="221"/>
      <c r="C1622" s="221"/>
      <c r="D1622" s="212"/>
    </row>
    <row r="1623" spans="1:4" ht="20.25" customHeight="1" x14ac:dyDescent="0.3">
      <c r="A1623" s="221"/>
      <c r="B1623" s="221"/>
      <c r="C1623" s="221"/>
      <c r="D1623" s="212"/>
    </row>
    <row r="1624" spans="1:4" ht="20.25" customHeight="1" x14ac:dyDescent="0.3">
      <c r="A1624" s="221"/>
      <c r="B1624" s="221"/>
      <c r="C1624" s="221"/>
      <c r="D1624" s="212"/>
    </row>
    <row r="1625" spans="1:4" ht="20.25" customHeight="1" x14ac:dyDescent="0.3">
      <c r="A1625" s="221"/>
      <c r="B1625" s="221"/>
      <c r="C1625" s="221"/>
      <c r="D1625" s="212"/>
    </row>
    <row r="1626" spans="1:4" ht="20.25" customHeight="1" x14ac:dyDescent="0.3">
      <c r="A1626" s="221"/>
      <c r="B1626" s="221"/>
      <c r="C1626" s="221"/>
      <c r="D1626" s="212"/>
    </row>
    <row r="1627" spans="1:4" ht="20.25" customHeight="1" x14ac:dyDescent="0.3">
      <c r="A1627" s="221"/>
      <c r="B1627" s="221"/>
      <c r="C1627" s="221"/>
      <c r="D1627" s="212"/>
    </row>
    <row r="1628" spans="1:4" ht="20.25" customHeight="1" x14ac:dyDescent="0.3">
      <c r="A1628" s="221"/>
      <c r="B1628" s="221"/>
      <c r="C1628" s="221"/>
      <c r="D1628" s="212"/>
    </row>
    <row r="1629" spans="1:4" ht="20.25" customHeight="1" x14ac:dyDescent="0.3">
      <c r="A1629" s="221"/>
      <c r="B1629" s="221"/>
      <c r="C1629" s="221"/>
      <c r="D1629" s="212"/>
    </row>
    <row r="1630" spans="1:4" ht="20.25" customHeight="1" x14ac:dyDescent="0.3">
      <c r="A1630" s="221"/>
      <c r="B1630" s="221"/>
      <c r="C1630" s="221"/>
      <c r="D1630" s="212"/>
    </row>
    <row r="1631" spans="1:4" ht="20.25" customHeight="1" x14ac:dyDescent="0.3">
      <c r="A1631" s="221"/>
      <c r="B1631" s="221"/>
      <c r="C1631" s="221"/>
      <c r="D1631" s="212"/>
    </row>
    <row r="1632" spans="1:4" ht="20.25" customHeight="1" x14ac:dyDescent="0.3">
      <c r="A1632" s="221"/>
      <c r="B1632" s="221"/>
      <c r="C1632" s="221"/>
      <c r="D1632" s="212"/>
    </row>
    <row r="1633" spans="1:4" ht="20.25" customHeight="1" x14ac:dyDescent="0.3">
      <c r="A1633" s="221"/>
      <c r="B1633" s="221"/>
      <c r="C1633" s="221"/>
      <c r="D1633" s="212"/>
    </row>
    <row r="1634" spans="1:4" ht="20.25" customHeight="1" x14ac:dyDescent="0.3">
      <c r="A1634" s="221"/>
      <c r="B1634" s="221"/>
      <c r="C1634" s="221"/>
      <c r="D1634" s="212"/>
    </row>
    <row r="1635" spans="1:4" ht="20.25" customHeight="1" x14ac:dyDescent="0.3">
      <c r="A1635" s="221"/>
      <c r="B1635" s="221"/>
      <c r="C1635" s="221"/>
      <c r="D1635" s="212"/>
    </row>
    <row r="1636" spans="1:4" ht="20.25" customHeight="1" x14ac:dyDescent="0.3">
      <c r="A1636" s="221"/>
      <c r="B1636" s="221"/>
      <c r="C1636" s="221"/>
      <c r="D1636" s="212"/>
    </row>
    <row r="1637" spans="1:4" ht="20.25" customHeight="1" x14ac:dyDescent="0.3">
      <c r="A1637" s="221"/>
      <c r="B1637" s="221"/>
      <c r="C1637" s="221"/>
      <c r="D1637" s="212"/>
    </row>
    <row r="1638" spans="1:4" ht="20.25" customHeight="1" x14ac:dyDescent="0.3">
      <c r="A1638" s="221"/>
      <c r="B1638" s="221"/>
      <c r="C1638" s="221"/>
      <c r="D1638" s="212"/>
    </row>
    <row r="1639" spans="1:4" ht="20.25" customHeight="1" x14ac:dyDescent="0.3">
      <c r="A1639" s="221"/>
      <c r="B1639" s="221"/>
      <c r="C1639" s="221"/>
      <c r="D1639" s="212"/>
    </row>
    <row r="1640" spans="1:4" ht="20.25" customHeight="1" x14ac:dyDescent="0.3">
      <c r="A1640" s="221"/>
      <c r="B1640" s="221"/>
      <c r="C1640" s="221"/>
      <c r="D1640" s="212"/>
    </row>
    <row r="1641" spans="1:4" ht="20.25" customHeight="1" x14ac:dyDescent="0.3">
      <c r="A1641" s="221"/>
      <c r="B1641" s="221"/>
      <c r="C1641" s="221"/>
      <c r="D1641" s="212"/>
    </row>
    <row r="1642" spans="1:4" ht="20.25" customHeight="1" x14ac:dyDescent="0.3">
      <c r="A1642" s="221"/>
      <c r="B1642" s="221"/>
      <c r="C1642" s="221"/>
      <c r="D1642" s="212"/>
    </row>
    <row r="1643" spans="1:4" ht="20.25" customHeight="1" x14ac:dyDescent="0.3">
      <c r="A1643" s="221"/>
      <c r="B1643" s="221"/>
      <c r="C1643" s="221"/>
      <c r="D1643" s="212"/>
    </row>
    <row r="1644" spans="1:4" ht="20.25" customHeight="1" x14ac:dyDescent="0.3">
      <c r="A1644" s="221"/>
      <c r="B1644" s="221"/>
      <c r="C1644" s="221"/>
      <c r="D1644" s="212"/>
    </row>
    <row r="1645" spans="1:4" ht="20.25" customHeight="1" x14ac:dyDescent="0.3">
      <c r="A1645" s="221"/>
      <c r="B1645" s="221"/>
      <c r="C1645" s="221"/>
      <c r="D1645" s="212"/>
    </row>
    <row r="1646" spans="1:4" ht="20.25" customHeight="1" x14ac:dyDescent="0.3">
      <c r="A1646" s="221"/>
      <c r="B1646" s="221"/>
      <c r="C1646" s="221"/>
      <c r="D1646" s="212"/>
    </row>
    <row r="1647" spans="1:4" ht="20.25" customHeight="1" x14ac:dyDescent="0.3">
      <c r="A1647" s="221"/>
      <c r="B1647" s="221"/>
      <c r="C1647" s="221"/>
      <c r="D1647" s="212"/>
    </row>
    <row r="1648" spans="1:4" ht="20.25" customHeight="1" x14ac:dyDescent="0.3">
      <c r="A1648" s="221"/>
      <c r="B1648" s="221"/>
      <c r="C1648" s="221"/>
      <c r="D1648" s="212"/>
    </row>
    <row r="1649" spans="1:4" ht="20.25" customHeight="1" x14ac:dyDescent="0.3">
      <c r="A1649" s="221"/>
      <c r="B1649" s="221"/>
      <c r="C1649" s="221"/>
      <c r="D1649" s="212"/>
    </row>
    <row r="1650" spans="1:4" ht="20.25" customHeight="1" x14ac:dyDescent="0.3">
      <c r="A1650" s="221"/>
      <c r="B1650" s="221"/>
      <c r="C1650" s="221"/>
      <c r="D1650" s="212"/>
    </row>
    <row r="1651" spans="1:4" ht="20.25" customHeight="1" x14ac:dyDescent="0.3">
      <c r="A1651" s="221"/>
      <c r="B1651" s="221"/>
      <c r="C1651" s="221"/>
      <c r="D1651" s="212"/>
    </row>
    <row r="1652" spans="1:4" ht="20.25" customHeight="1" x14ac:dyDescent="0.3">
      <c r="A1652" s="221"/>
      <c r="B1652" s="221"/>
      <c r="C1652" s="221"/>
      <c r="D1652" s="212"/>
    </row>
    <row r="1653" spans="1:4" ht="20.25" customHeight="1" x14ac:dyDescent="0.3">
      <c r="A1653" s="221"/>
      <c r="B1653" s="221"/>
      <c r="C1653" s="221"/>
      <c r="D1653" s="212"/>
    </row>
    <row r="1654" spans="1:4" ht="20.25" customHeight="1" x14ac:dyDescent="0.3">
      <c r="A1654" s="221"/>
      <c r="B1654" s="221"/>
      <c r="C1654" s="221"/>
      <c r="D1654" s="212"/>
    </row>
    <row r="1655" spans="1:4" ht="20.25" customHeight="1" x14ac:dyDescent="0.3">
      <c r="A1655" s="221"/>
      <c r="B1655" s="221"/>
      <c r="C1655" s="221"/>
      <c r="D1655" s="212"/>
    </row>
    <row r="1656" spans="1:4" ht="20.25" customHeight="1" x14ac:dyDescent="0.3">
      <c r="A1656" s="221"/>
      <c r="B1656" s="221"/>
      <c r="C1656" s="221"/>
      <c r="D1656" s="212"/>
    </row>
    <row r="1657" spans="1:4" ht="20.25" customHeight="1" x14ac:dyDescent="0.3">
      <c r="A1657" s="221"/>
      <c r="B1657" s="221"/>
      <c r="C1657" s="221"/>
      <c r="D1657" s="212"/>
    </row>
    <row r="1658" spans="1:4" ht="20.25" customHeight="1" x14ac:dyDescent="0.3">
      <c r="A1658" s="221"/>
      <c r="B1658" s="221"/>
      <c r="C1658" s="221"/>
      <c r="D1658" s="212"/>
    </row>
    <row r="1659" spans="1:4" ht="20.25" customHeight="1" x14ac:dyDescent="0.3">
      <c r="A1659" s="221"/>
      <c r="B1659" s="221"/>
      <c r="C1659" s="221"/>
      <c r="D1659" s="212"/>
    </row>
    <row r="1660" spans="1:4" ht="20.25" customHeight="1" x14ac:dyDescent="0.3">
      <c r="A1660" s="221"/>
      <c r="B1660" s="221"/>
      <c r="C1660" s="221"/>
      <c r="D1660" s="212"/>
    </row>
    <row r="1661" spans="1:4" ht="20.25" customHeight="1" x14ac:dyDescent="0.3">
      <c r="A1661" s="221"/>
      <c r="B1661" s="221"/>
      <c r="C1661" s="221"/>
      <c r="D1661" s="212"/>
    </row>
    <row r="1662" spans="1:4" ht="20.25" customHeight="1" x14ac:dyDescent="0.3">
      <c r="A1662" s="221"/>
      <c r="B1662" s="221"/>
      <c r="C1662" s="221"/>
      <c r="D1662" s="212"/>
    </row>
    <row r="1663" spans="1:4" ht="20.25" customHeight="1" x14ac:dyDescent="0.3">
      <c r="A1663" s="221"/>
      <c r="B1663" s="221"/>
      <c r="C1663" s="221"/>
      <c r="D1663" s="212"/>
    </row>
    <row r="1664" spans="1:4" ht="20.25" customHeight="1" x14ac:dyDescent="0.3">
      <c r="A1664" s="221"/>
      <c r="B1664" s="221"/>
      <c r="C1664" s="221"/>
      <c r="D1664" s="212"/>
    </row>
    <row r="1665" spans="1:4" ht="20.25" customHeight="1" x14ac:dyDescent="0.3">
      <c r="A1665" s="221"/>
      <c r="B1665" s="221"/>
      <c r="C1665" s="221"/>
      <c r="D1665" s="212"/>
    </row>
    <row r="1666" spans="1:4" ht="20.25" customHeight="1" x14ac:dyDescent="0.3">
      <c r="A1666" s="221"/>
      <c r="B1666" s="221"/>
      <c r="C1666" s="221"/>
      <c r="D1666" s="212"/>
    </row>
    <row r="1667" spans="1:4" ht="20.25" customHeight="1" x14ac:dyDescent="0.3">
      <c r="A1667" s="221"/>
      <c r="B1667" s="221"/>
      <c r="C1667" s="221"/>
      <c r="D1667" s="212"/>
    </row>
    <row r="1668" spans="1:4" ht="20.25" customHeight="1" x14ac:dyDescent="0.3">
      <c r="A1668" s="221"/>
      <c r="B1668" s="221"/>
      <c r="C1668" s="221"/>
      <c r="D1668" s="212"/>
    </row>
    <row r="1669" spans="1:4" ht="20.25" customHeight="1" x14ac:dyDescent="0.3">
      <c r="A1669" s="221"/>
      <c r="B1669" s="221"/>
      <c r="C1669" s="221"/>
      <c r="D1669" s="212"/>
    </row>
    <row r="1670" spans="1:4" ht="20.25" customHeight="1" x14ac:dyDescent="0.3">
      <c r="A1670" s="221"/>
      <c r="B1670" s="221"/>
      <c r="C1670" s="221"/>
      <c r="D1670" s="212"/>
    </row>
    <row r="1671" spans="1:4" ht="20.25" customHeight="1" x14ac:dyDescent="0.3">
      <c r="A1671" s="221"/>
      <c r="B1671" s="221"/>
      <c r="C1671" s="221"/>
      <c r="D1671" s="212"/>
    </row>
    <row r="1672" spans="1:4" ht="20.25" customHeight="1" x14ac:dyDescent="0.3">
      <c r="A1672" s="221"/>
      <c r="B1672" s="221"/>
      <c r="C1672" s="221"/>
      <c r="D1672" s="212"/>
    </row>
    <row r="1673" spans="1:4" ht="20.25" customHeight="1" x14ac:dyDescent="0.3">
      <c r="A1673" s="221"/>
      <c r="B1673" s="221"/>
      <c r="C1673" s="221"/>
      <c r="D1673" s="212"/>
    </row>
    <row r="1674" spans="1:4" ht="20.25" customHeight="1" x14ac:dyDescent="0.3">
      <c r="A1674" s="221"/>
      <c r="B1674" s="221"/>
      <c r="C1674" s="221"/>
      <c r="D1674" s="212"/>
    </row>
    <row r="1675" spans="1:4" ht="20.25" customHeight="1" x14ac:dyDescent="0.3">
      <c r="A1675" s="221"/>
      <c r="B1675" s="221"/>
      <c r="C1675" s="221"/>
      <c r="D1675" s="212"/>
    </row>
    <row r="1676" spans="1:4" ht="20.25" customHeight="1" x14ac:dyDescent="0.3">
      <c r="A1676" s="221"/>
      <c r="B1676" s="221"/>
      <c r="C1676" s="221"/>
      <c r="D1676" s="212"/>
    </row>
    <row r="1677" spans="1:4" ht="20.25" customHeight="1" x14ac:dyDescent="0.3">
      <c r="A1677" s="221"/>
      <c r="B1677" s="221"/>
      <c r="C1677" s="221"/>
      <c r="D1677" s="212"/>
    </row>
    <row r="1678" spans="1:4" ht="20.25" customHeight="1" x14ac:dyDescent="0.3">
      <c r="A1678" s="221"/>
      <c r="B1678" s="221"/>
      <c r="C1678" s="221"/>
      <c r="D1678" s="212"/>
    </row>
    <row r="1679" spans="1:4" ht="20.25" customHeight="1" x14ac:dyDescent="0.3">
      <c r="A1679" s="221"/>
      <c r="B1679" s="221"/>
      <c r="C1679" s="221"/>
      <c r="D1679" s="212"/>
    </row>
    <row r="1680" spans="1:4" ht="20.25" customHeight="1" x14ac:dyDescent="0.3">
      <c r="A1680" s="221"/>
      <c r="B1680" s="221"/>
      <c r="C1680" s="221"/>
      <c r="D1680" s="212"/>
    </row>
    <row r="1681" spans="1:4" ht="20.25" customHeight="1" x14ac:dyDescent="0.3">
      <c r="A1681" s="221"/>
      <c r="B1681" s="221"/>
      <c r="C1681" s="221"/>
      <c r="D1681" s="212"/>
    </row>
    <row r="1682" spans="1:4" ht="20.25" customHeight="1" x14ac:dyDescent="0.3">
      <c r="A1682" s="221"/>
      <c r="B1682" s="221"/>
      <c r="C1682" s="221"/>
      <c r="D1682" s="212"/>
    </row>
    <row r="1683" spans="1:4" ht="20.25" customHeight="1" x14ac:dyDescent="0.3">
      <c r="A1683" s="221"/>
      <c r="B1683" s="221"/>
      <c r="C1683" s="221"/>
      <c r="D1683" s="212"/>
    </row>
    <row r="1684" spans="1:4" ht="20.25" customHeight="1" x14ac:dyDescent="0.3">
      <c r="A1684" s="221"/>
      <c r="B1684" s="221"/>
      <c r="C1684" s="221"/>
      <c r="D1684" s="212"/>
    </row>
    <row r="1685" spans="1:4" ht="20.25" customHeight="1" x14ac:dyDescent="0.3">
      <c r="A1685" s="221"/>
      <c r="B1685" s="221"/>
      <c r="C1685" s="221"/>
      <c r="D1685" s="212"/>
    </row>
    <row r="1686" spans="1:4" ht="20.25" customHeight="1" x14ac:dyDescent="0.3">
      <c r="A1686" s="221"/>
      <c r="B1686" s="221"/>
      <c r="C1686" s="221"/>
      <c r="D1686" s="212"/>
    </row>
    <row r="1687" spans="1:4" ht="20.25" customHeight="1" x14ac:dyDescent="0.3">
      <c r="A1687" s="221"/>
      <c r="B1687" s="221"/>
      <c r="C1687" s="221"/>
      <c r="D1687" s="212"/>
    </row>
    <row r="1688" spans="1:4" ht="20.25" customHeight="1" x14ac:dyDescent="0.3">
      <c r="A1688" s="221"/>
      <c r="B1688" s="221"/>
      <c r="C1688" s="221"/>
      <c r="D1688" s="212"/>
    </row>
    <row r="1689" spans="1:4" ht="20.25" customHeight="1" x14ac:dyDescent="0.3">
      <c r="A1689" s="221"/>
      <c r="B1689" s="221"/>
      <c r="C1689" s="221"/>
      <c r="D1689" s="212"/>
    </row>
    <row r="1690" spans="1:4" ht="20.25" customHeight="1" x14ac:dyDescent="0.3">
      <c r="A1690" s="221"/>
      <c r="B1690" s="221"/>
      <c r="C1690" s="221"/>
      <c r="D1690" s="212"/>
    </row>
    <row r="1691" spans="1:4" ht="20.25" customHeight="1" x14ac:dyDescent="0.3">
      <c r="A1691" s="221"/>
      <c r="B1691" s="221"/>
      <c r="C1691" s="221"/>
      <c r="D1691" s="212"/>
    </row>
    <row r="1692" spans="1:4" ht="20.25" customHeight="1" x14ac:dyDescent="0.3">
      <c r="A1692" s="221"/>
      <c r="B1692" s="221"/>
      <c r="C1692" s="221"/>
      <c r="D1692" s="212"/>
    </row>
    <row r="1693" spans="1:4" ht="20.25" customHeight="1" x14ac:dyDescent="0.3">
      <c r="A1693" s="221"/>
      <c r="B1693" s="221"/>
      <c r="C1693" s="221"/>
      <c r="D1693" s="212"/>
    </row>
    <row r="1694" spans="1:4" ht="20.25" customHeight="1" x14ac:dyDescent="0.3">
      <c r="A1694" s="221"/>
      <c r="B1694" s="221"/>
      <c r="C1694" s="221"/>
      <c r="D1694" s="212"/>
    </row>
    <row r="1695" spans="1:4" ht="20.25" customHeight="1" x14ac:dyDescent="0.3">
      <c r="A1695" s="221"/>
      <c r="B1695" s="221"/>
      <c r="C1695" s="221"/>
      <c r="D1695" s="212"/>
    </row>
    <row r="1696" spans="1:4" ht="20.25" customHeight="1" x14ac:dyDescent="0.3">
      <c r="A1696" s="221"/>
      <c r="B1696" s="221"/>
      <c r="C1696" s="221"/>
      <c r="D1696" s="212"/>
    </row>
    <row r="1697" spans="1:4" ht="20.25" customHeight="1" x14ac:dyDescent="0.3">
      <c r="A1697" s="221"/>
      <c r="B1697" s="221"/>
      <c r="C1697" s="221"/>
      <c r="D1697" s="212"/>
    </row>
    <row r="1698" spans="1:4" ht="20.25" customHeight="1" x14ac:dyDescent="0.3">
      <c r="A1698" s="221"/>
      <c r="B1698" s="221"/>
      <c r="C1698" s="221"/>
      <c r="D1698" s="212"/>
    </row>
    <row r="1699" spans="1:4" ht="20.25" customHeight="1" x14ac:dyDescent="0.3">
      <c r="A1699" s="221"/>
      <c r="B1699" s="221"/>
      <c r="C1699" s="221"/>
      <c r="D1699" s="212"/>
    </row>
    <row r="1700" spans="1:4" ht="20.25" customHeight="1" x14ac:dyDescent="0.3">
      <c r="A1700" s="221"/>
      <c r="B1700" s="221"/>
      <c r="C1700" s="221"/>
      <c r="D1700" s="212"/>
    </row>
    <row r="1701" spans="1:4" ht="20.25" customHeight="1" x14ac:dyDescent="0.3">
      <c r="A1701" s="221"/>
      <c r="B1701" s="221"/>
      <c r="C1701" s="221"/>
      <c r="D1701" s="212"/>
    </row>
    <row r="1702" spans="1:4" ht="20.25" customHeight="1" x14ac:dyDescent="0.3">
      <c r="A1702" s="221"/>
      <c r="B1702" s="221"/>
      <c r="C1702" s="221"/>
      <c r="D1702" s="212"/>
    </row>
    <row r="1703" spans="1:4" ht="20.25" customHeight="1" x14ac:dyDescent="0.3">
      <c r="A1703" s="221"/>
      <c r="B1703" s="221"/>
      <c r="C1703" s="221"/>
      <c r="D1703" s="212"/>
    </row>
    <row r="1704" spans="1:4" ht="20.25" customHeight="1" x14ac:dyDescent="0.3">
      <c r="A1704" s="221"/>
      <c r="B1704" s="221"/>
      <c r="C1704" s="221"/>
      <c r="D1704" s="212"/>
    </row>
    <row r="1705" spans="1:4" ht="20.25" customHeight="1" x14ac:dyDescent="0.3">
      <c r="A1705" s="221"/>
      <c r="B1705" s="221"/>
      <c r="C1705" s="221"/>
      <c r="D1705" s="212"/>
    </row>
    <row r="1706" spans="1:4" ht="20.25" customHeight="1" x14ac:dyDescent="0.3">
      <c r="A1706" s="221"/>
      <c r="B1706" s="221"/>
      <c r="C1706" s="221"/>
      <c r="D1706" s="212"/>
    </row>
    <row r="1707" spans="1:4" ht="20.25" customHeight="1" x14ac:dyDescent="0.3">
      <c r="A1707" s="221"/>
      <c r="B1707" s="221"/>
      <c r="C1707" s="221"/>
      <c r="D1707" s="212"/>
    </row>
    <row r="1708" spans="1:4" ht="20.25" customHeight="1" x14ac:dyDescent="0.3">
      <c r="A1708" s="221"/>
      <c r="B1708" s="221"/>
      <c r="C1708" s="221"/>
      <c r="D1708" s="212"/>
    </row>
    <row r="1709" spans="1:4" ht="20.25" customHeight="1" x14ac:dyDescent="0.3">
      <c r="A1709" s="221"/>
      <c r="B1709" s="221"/>
      <c r="C1709" s="221"/>
      <c r="D1709" s="212"/>
    </row>
    <row r="1710" spans="1:4" ht="20.25" customHeight="1" x14ac:dyDescent="0.3">
      <c r="A1710" s="221"/>
      <c r="B1710" s="221"/>
      <c r="C1710" s="221"/>
      <c r="D1710" s="212"/>
    </row>
    <row r="1711" spans="1:4" ht="20.25" customHeight="1" x14ac:dyDescent="0.3">
      <c r="A1711" s="221"/>
      <c r="B1711" s="221"/>
      <c r="C1711" s="221"/>
      <c r="D1711" s="212"/>
    </row>
    <row r="1712" spans="1:4" ht="20.25" customHeight="1" x14ac:dyDescent="0.3">
      <c r="A1712" s="221"/>
      <c r="B1712" s="221"/>
      <c r="C1712" s="221"/>
      <c r="D1712" s="212"/>
    </row>
    <row r="1713" spans="1:4" ht="20.25" customHeight="1" x14ac:dyDescent="0.3">
      <c r="A1713" s="221"/>
      <c r="B1713" s="221"/>
      <c r="C1713" s="221"/>
      <c r="D1713" s="212"/>
    </row>
    <row r="1714" spans="1:4" ht="20.25" customHeight="1" x14ac:dyDescent="0.3">
      <c r="A1714" s="221"/>
      <c r="B1714" s="221"/>
      <c r="C1714" s="221"/>
      <c r="D1714" s="212"/>
    </row>
    <row r="1715" spans="1:4" ht="20.25" customHeight="1" x14ac:dyDescent="0.3">
      <c r="A1715" s="221"/>
      <c r="B1715" s="221"/>
      <c r="C1715" s="221"/>
      <c r="D1715" s="212"/>
    </row>
    <row r="1716" spans="1:4" ht="20.25" customHeight="1" x14ac:dyDescent="0.3">
      <c r="A1716" s="221"/>
      <c r="B1716" s="221"/>
      <c r="C1716" s="221"/>
      <c r="D1716" s="212"/>
    </row>
    <row r="1717" spans="1:4" ht="20.25" customHeight="1" x14ac:dyDescent="0.3">
      <c r="A1717" s="221"/>
      <c r="B1717" s="221"/>
      <c r="C1717" s="221"/>
      <c r="D1717" s="212"/>
    </row>
    <row r="1718" spans="1:4" ht="20.25" customHeight="1" x14ac:dyDescent="0.3">
      <c r="A1718" s="221"/>
      <c r="B1718" s="221"/>
      <c r="C1718" s="221"/>
      <c r="D1718" s="212"/>
    </row>
    <row r="1719" spans="1:4" ht="20.25" customHeight="1" x14ac:dyDescent="0.3">
      <c r="A1719" s="221"/>
      <c r="B1719" s="221"/>
      <c r="C1719" s="221"/>
      <c r="D1719" s="212"/>
    </row>
    <row r="1720" spans="1:4" ht="20.25" customHeight="1" x14ac:dyDescent="0.3">
      <c r="A1720" s="221"/>
      <c r="B1720" s="221"/>
      <c r="C1720" s="221"/>
      <c r="D1720" s="212"/>
    </row>
    <row r="1721" spans="1:4" ht="20.25" customHeight="1" x14ac:dyDescent="0.3">
      <c r="A1721" s="221"/>
      <c r="B1721" s="221"/>
      <c r="C1721" s="221"/>
      <c r="D1721" s="212"/>
    </row>
    <row r="1722" spans="1:4" ht="20.25" customHeight="1" x14ac:dyDescent="0.3">
      <c r="A1722" s="221"/>
      <c r="B1722" s="221"/>
      <c r="C1722" s="221"/>
      <c r="D1722" s="212"/>
    </row>
    <row r="1723" spans="1:4" ht="20.25" customHeight="1" x14ac:dyDescent="0.3">
      <c r="A1723" s="221"/>
      <c r="B1723" s="221"/>
      <c r="C1723" s="221"/>
      <c r="D1723" s="212"/>
    </row>
    <row r="1724" spans="1:4" ht="20.25" customHeight="1" x14ac:dyDescent="0.3">
      <c r="A1724" s="221"/>
      <c r="B1724" s="221"/>
      <c r="C1724" s="221"/>
      <c r="D1724" s="212"/>
    </row>
    <row r="1725" spans="1:4" ht="20.25" customHeight="1" x14ac:dyDescent="0.3">
      <c r="A1725" s="221"/>
      <c r="B1725" s="221"/>
      <c r="C1725" s="221"/>
      <c r="D1725" s="212"/>
    </row>
    <row r="1726" spans="1:4" ht="20.25" customHeight="1" x14ac:dyDescent="0.3">
      <c r="A1726" s="221"/>
      <c r="B1726" s="221"/>
      <c r="C1726" s="221"/>
      <c r="D1726" s="212"/>
    </row>
    <row r="1727" spans="1:4" ht="20.25" customHeight="1" x14ac:dyDescent="0.3">
      <c r="A1727" s="221"/>
      <c r="B1727" s="221"/>
      <c r="C1727" s="221"/>
      <c r="D1727" s="212"/>
    </row>
    <row r="1728" spans="1:4" ht="20.25" customHeight="1" x14ac:dyDescent="0.3">
      <c r="A1728" s="221"/>
      <c r="B1728" s="221"/>
      <c r="C1728" s="221"/>
      <c r="D1728" s="212"/>
    </row>
    <row r="1729" spans="1:4" ht="20.25" customHeight="1" x14ac:dyDescent="0.3">
      <c r="A1729" s="221"/>
      <c r="B1729" s="221"/>
      <c r="C1729" s="221"/>
      <c r="D1729" s="212"/>
    </row>
    <row r="1730" spans="1:4" ht="20.25" customHeight="1" x14ac:dyDescent="0.3">
      <c r="A1730" s="221"/>
      <c r="B1730" s="221"/>
      <c r="C1730" s="221"/>
      <c r="D1730" s="212"/>
    </row>
    <row r="1731" spans="1:4" ht="20.25" customHeight="1" x14ac:dyDescent="0.3">
      <c r="A1731" s="221"/>
      <c r="B1731" s="221"/>
      <c r="C1731" s="221"/>
      <c r="D1731" s="212"/>
    </row>
    <row r="1732" spans="1:4" ht="20.25" customHeight="1" x14ac:dyDescent="0.3">
      <c r="A1732" s="221"/>
      <c r="B1732" s="221"/>
      <c r="C1732" s="221"/>
      <c r="D1732" s="212"/>
    </row>
    <row r="1733" spans="1:4" ht="20.25" customHeight="1" x14ac:dyDescent="0.3">
      <c r="A1733" s="221"/>
      <c r="B1733" s="221"/>
      <c r="C1733" s="221"/>
      <c r="D1733" s="212"/>
    </row>
    <row r="1734" spans="1:4" ht="20.25" customHeight="1" x14ac:dyDescent="0.3">
      <c r="A1734" s="221"/>
      <c r="B1734" s="221"/>
      <c r="C1734" s="221"/>
      <c r="D1734" s="212"/>
    </row>
    <row r="1735" spans="1:4" ht="20.25" customHeight="1" x14ac:dyDescent="0.3">
      <c r="A1735" s="221"/>
      <c r="B1735" s="221"/>
      <c r="C1735" s="221"/>
      <c r="D1735" s="212"/>
    </row>
    <row r="1736" spans="1:4" ht="20.25" customHeight="1" x14ac:dyDescent="0.3">
      <c r="A1736" s="221"/>
      <c r="B1736" s="221"/>
      <c r="C1736" s="221"/>
      <c r="D1736" s="212"/>
    </row>
    <row r="1737" spans="1:4" ht="20.25" customHeight="1" x14ac:dyDescent="0.3">
      <c r="A1737" s="221"/>
      <c r="B1737" s="221"/>
      <c r="C1737" s="221"/>
      <c r="D1737" s="212"/>
    </row>
    <row r="1738" spans="1:4" ht="20.25" customHeight="1" x14ac:dyDescent="0.3">
      <c r="A1738" s="221"/>
      <c r="B1738" s="221"/>
      <c r="C1738" s="221"/>
      <c r="D1738" s="212"/>
    </row>
    <row r="1739" spans="1:4" ht="20.25" customHeight="1" x14ac:dyDescent="0.3">
      <c r="A1739" s="221"/>
      <c r="B1739" s="221"/>
      <c r="C1739" s="221"/>
      <c r="D1739" s="212"/>
    </row>
    <row r="1740" spans="1:4" ht="20.25" customHeight="1" x14ac:dyDescent="0.3">
      <c r="A1740" s="221"/>
      <c r="B1740" s="221"/>
      <c r="C1740" s="221"/>
      <c r="D1740" s="212"/>
    </row>
    <row r="1741" spans="1:4" ht="20.25" customHeight="1" x14ac:dyDescent="0.3">
      <c r="A1741" s="221"/>
      <c r="B1741" s="221"/>
      <c r="C1741" s="221"/>
      <c r="D1741" s="212"/>
    </row>
    <row r="1742" spans="1:4" ht="20.25" customHeight="1" x14ac:dyDescent="0.3">
      <c r="A1742" s="221"/>
      <c r="B1742" s="221"/>
      <c r="C1742" s="221"/>
      <c r="D1742" s="212"/>
    </row>
    <row r="1743" spans="1:4" ht="20.25" customHeight="1" x14ac:dyDescent="0.3">
      <c r="A1743" s="221"/>
      <c r="B1743" s="221"/>
      <c r="C1743" s="221"/>
      <c r="D1743" s="212"/>
    </row>
    <row r="1744" spans="1:4" ht="20.25" customHeight="1" x14ac:dyDescent="0.3">
      <c r="A1744" s="221"/>
      <c r="B1744" s="221"/>
      <c r="C1744" s="221"/>
      <c r="D1744" s="212"/>
    </row>
    <row r="1745" spans="1:4" ht="20.25" customHeight="1" x14ac:dyDescent="0.3">
      <c r="A1745" s="221"/>
      <c r="B1745" s="221"/>
      <c r="C1745" s="221"/>
      <c r="D1745" s="212"/>
    </row>
    <row r="1746" spans="1:4" ht="20.25" customHeight="1" x14ac:dyDescent="0.3">
      <c r="A1746" s="221"/>
      <c r="B1746" s="221"/>
      <c r="C1746" s="221"/>
      <c r="D1746" s="212"/>
    </row>
    <row r="1747" spans="1:4" ht="20.25" customHeight="1" x14ac:dyDescent="0.3">
      <c r="A1747" s="221"/>
      <c r="B1747" s="221"/>
      <c r="C1747" s="221"/>
      <c r="D1747" s="212"/>
    </row>
    <row r="1748" spans="1:4" ht="20.25" customHeight="1" x14ac:dyDescent="0.3">
      <c r="A1748" s="221"/>
      <c r="B1748" s="221"/>
      <c r="C1748" s="221"/>
      <c r="D1748" s="212"/>
    </row>
    <row r="1749" spans="1:4" ht="20.25" customHeight="1" x14ac:dyDescent="0.3">
      <c r="A1749" s="221"/>
      <c r="B1749" s="221"/>
      <c r="C1749" s="221"/>
      <c r="D1749" s="212"/>
    </row>
    <row r="1750" spans="1:4" ht="20.25" customHeight="1" x14ac:dyDescent="0.3">
      <c r="A1750" s="221"/>
      <c r="B1750" s="221"/>
      <c r="C1750" s="221"/>
      <c r="D1750" s="212"/>
    </row>
    <row r="1751" spans="1:4" ht="20.25" customHeight="1" x14ac:dyDescent="0.3">
      <c r="A1751" s="221"/>
      <c r="B1751" s="221"/>
      <c r="C1751" s="221"/>
      <c r="D1751" s="212"/>
    </row>
    <row r="1752" spans="1:4" ht="20.25" customHeight="1" x14ac:dyDescent="0.3">
      <c r="A1752" s="221"/>
      <c r="B1752" s="221"/>
      <c r="C1752" s="221"/>
      <c r="D1752" s="212"/>
    </row>
    <row r="1753" spans="1:4" ht="20.25" customHeight="1" x14ac:dyDescent="0.3">
      <c r="A1753" s="221"/>
      <c r="B1753" s="221"/>
      <c r="C1753" s="221"/>
      <c r="D1753" s="212"/>
    </row>
    <row r="1754" spans="1:4" ht="20.25" customHeight="1" x14ac:dyDescent="0.3">
      <c r="A1754" s="221"/>
      <c r="B1754" s="221"/>
      <c r="C1754" s="221"/>
      <c r="D1754" s="212"/>
    </row>
    <row r="1755" spans="1:4" ht="20.25" customHeight="1" x14ac:dyDescent="0.3">
      <c r="A1755" s="221"/>
      <c r="B1755" s="221"/>
      <c r="C1755" s="221"/>
      <c r="D1755" s="212"/>
    </row>
    <row r="1756" spans="1:4" ht="20.25" customHeight="1" x14ac:dyDescent="0.3">
      <c r="A1756" s="221"/>
      <c r="B1756" s="221"/>
      <c r="C1756" s="221"/>
      <c r="D1756" s="212"/>
    </row>
    <row r="1757" spans="1:4" ht="20.25" customHeight="1" x14ac:dyDescent="0.3">
      <c r="A1757" s="221"/>
      <c r="B1757" s="221"/>
      <c r="C1757" s="221"/>
      <c r="D1757" s="212"/>
    </row>
    <row r="1758" spans="1:4" ht="20.25" customHeight="1" x14ac:dyDescent="0.3">
      <c r="A1758" s="221"/>
      <c r="B1758" s="221"/>
      <c r="C1758" s="221"/>
      <c r="D1758" s="212"/>
    </row>
    <row r="1759" spans="1:4" ht="20.25" customHeight="1" x14ac:dyDescent="0.3">
      <c r="A1759" s="221"/>
      <c r="B1759" s="221"/>
      <c r="C1759" s="221"/>
      <c r="D1759" s="212"/>
    </row>
    <row r="1760" spans="1:4" ht="20.25" customHeight="1" x14ac:dyDescent="0.3">
      <c r="A1760" s="221"/>
      <c r="B1760" s="221"/>
      <c r="C1760" s="221"/>
      <c r="D1760" s="212"/>
    </row>
    <row r="1761" spans="1:4" ht="20.25" customHeight="1" x14ac:dyDescent="0.3">
      <c r="A1761" s="221"/>
      <c r="B1761" s="221"/>
      <c r="C1761" s="221"/>
      <c r="D1761" s="212"/>
    </row>
    <row r="1762" spans="1:4" ht="20.25" customHeight="1" x14ac:dyDescent="0.3">
      <c r="A1762" s="221"/>
      <c r="B1762" s="221"/>
      <c r="C1762" s="221"/>
      <c r="D1762" s="212"/>
    </row>
    <row r="1763" spans="1:4" ht="20.25" customHeight="1" x14ac:dyDescent="0.3">
      <c r="A1763" s="221"/>
      <c r="B1763" s="221"/>
      <c r="C1763" s="221"/>
      <c r="D1763" s="212"/>
    </row>
    <row r="1764" spans="1:4" ht="20.25" customHeight="1" x14ac:dyDescent="0.3">
      <c r="A1764" s="221"/>
      <c r="B1764" s="221"/>
      <c r="C1764" s="221"/>
      <c r="D1764" s="212"/>
    </row>
    <row r="1765" spans="1:4" ht="20.25" customHeight="1" x14ac:dyDescent="0.3">
      <c r="A1765" s="221"/>
      <c r="B1765" s="221"/>
      <c r="C1765" s="221"/>
      <c r="D1765" s="212"/>
    </row>
    <row r="1766" spans="1:4" ht="20.25" customHeight="1" x14ac:dyDescent="0.3">
      <c r="A1766" s="221"/>
      <c r="B1766" s="221"/>
      <c r="C1766" s="221"/>
      <c r="D1766" s="212"/>
    </row>
    <row r="1767" spans="1:4" ht="20.25" customHeight="1" x14ac:dyDescent="0.3">
      <c r="A1767" s="221"/>
      <c r="B1767" s="221"/>
      <c r="C1767" s="221"/>
      <c r="D1767" s="212"/>
    </row>
    <row r="1768" spans="1:4" ht="20.25" customHeight="1" x14ac:dyDescent="0.3">
      <c r="A1768" s="221"/>
      <c r="B1768" s="221"/>
      <c r="C1768" s="221"/>
      <c r="D1768" s="212"/>
    </row>
    <row r="1769" spans="1:4" ht="20.25" customHeight="1" x14ac:dyDescent="0.3">
      <c r="A1769" s="221"/>
      <c r="B1769" s="221"/>
      <c r="C1769" s="221"/>
      <c r="D1769" s="212"/>
    </row>
    <row r="1770" spans="1:4" ht="20.25" customHeight="1" x14ac:dyDescent="0.3">
      <c r="A1770" s="221"/>
      <c r="B1770" s="221"/>
      <c r="C1770" s="221"/>
      <c r="D1770" s="212"/>
    </row>
    <row r="1771" spans="1:4" ht="20.25" customHeight="1" x14ac:dyDescent="0.3">
      <c r="A1771" s="221"/>
      <c r="B1771" s="221"/>
      <c r="C1771" s="221"/>
      <c r="D1771" s="212"/>
    </row>
    <row r="1772" spans="1:4" ht="20.25" customHeight="1" x14ac:dyDescent="0.3">
      <c r="A1772" s="221"/>
      <c r="B1772" s="221"/>
      <c r="C1772" s="221"/>
      <c r="D1772" s="212"/>
    </row>
    <row r="1773" spans="1:4" ht="20.25" customHeight="1" x14ac:dyDescent="0.3">
      <c r="A1773" s="221"/>
      <c r="B1773" s="221"/>
      <c r="C1773" s="221"/>
      <c r="D1773" s="212"/>
    </row>
    <row r="1774" spans="1:4" ht="20.25" customHeight="1" x14ac:dyDescent="0.3">
      <c r="A1774" s="221"/>
      <c r="B1774" s="221"/>
      <c r="C1774" s="221"/>
      <c r="D1774" s="212"/>
    </row>
    <row r="1775" spans="1:4" ht="20.25" customHeight="1" x14ac:dyDescent="0.3">
      <c r="A1775" s="221"/>
      <c r="B1775" s="221"/>
      <c r="C1775" s="221"/>
      <c r="D1775" s="212"/>
    </row>
    <row r="1776" spans="1:4" ht="20.25" customHeight="1" x14ac:dyDescent="0.3">
      <c r="A1776" s="221"/>
      <c r="B1776" s="221"/>
      <c r="C1776" s="221"/>
      <c r="D1776" s="212"/>
    </row>
    <row r="1777" spans="1:4" ht="20.25" customHeight="1" x14ac:dyDescent="0.3">
      <c r="A1777" s="221"/>
      <c r="B1777" s="221"/>
      <c r="C1777" s="221"/>
      <c r="D1777" s="212"/>
    </row>
    <row r="1778" spans="1:4" ht="20.25" customHeight="1" x14ac:dyDescent="0.3">
      <c r="A1778" s="221"/>
      <c r="B1778" s="221"/>
      <c r="C1778" s="221"/>
      <c r="D1778" s="212"/>
    </row>
    <row r="1779" spans="1:4" ht="20.25" customHeight="1" x14ac:dyDescent="0.3">
      <c r="A1779" s="221"/>
      <c r="B1779" s="221"/>
      <c r="C1779" s="221"/>
      <c r="D1779" s="212"/>
    </row>
    <row r="1780" spans="1:4" ht="20.25" customHeight="1" x14ac:dyDescent="0.3">
      <c r="A1780" s="221"/>
      <c r="B1780" s="221"/>
      <c r="C1780" s="221"/>
      <c r="D1780" s="212"/>
    </row>
    <row r="1781" spans="1:4" ht="20.25" customHeight="1" x14ac:dyDescent="0.3">
      <c r="A1781" s="221"/>
      <c r="B1781" s="221"/>
      <c r="C1781" s="221"/>
      <c r="D1781" s="212"/>
    </row>
    <row r="1782" spans="1:4" ht="20.25" customHeight="1" x14ac:dyDescent="0.3">
      <c r="A1782" s="221"/>
      <c r="B1782" s="221"/>
      <c r="C1782" s="221"/>
      <c r="D1782" s="212"/>
    </row>
    <row r="1783" spans="1:4" ht="20.25" customHeight="1" x14ac:dyDescent="0.3">
      <c r="A1783" s="221"/>
      <c r="B1783" s="221"/>
      <c r="C1783" s="221"/>
      <c r="D1783" s="212"/>
    </row>
    <row r="1784" spans="1:4" ht="20.25" customHeight="1" x14ac:dyDescent="0.3">
      <c r="A1784" s="221"/>
      <c r="B1784" s="221"/>
      <c r="C1784" s="221"/>
      <c r="D1784" s="212"/>
    </row>
    <row r="1785" spans="1:4" ht="20.25" customHeight="1" x14ac:dyDescent="0.3">
      <c r="A1785" s="221"/>
      <c r="B1785" s="221"/>
      <c r="C1785" s="221"/>
      <c r="D1785" s="212"/>
    </row>
    <row r="1786" spans="1:4" ht="20.25" customHeight="1" x14ac:dyDescent="0.3">
      <c r="A1786" s="221"/>
      <c r="B1786" s="221"/>
      <c r="C1786" s="221"/>
      <c r="D1786" s="212"/>
    </row>
    <row r="1787" spans="1:4" ht="20.25" customHeight="1" x14ac:dyDescent="0.3">
      <c r="A1787" s="221"/>
      <c r="B1787" s="221"/>
      <c r="C1787" s="221"/>
      <c r="D1787" s="212"/>
    </row>
    <row r="1788" spans="1:4" ht="20.25" customHeight="1" x14ac:dyDescent="0.3">
      <c r="A1788" s="221"/>
      <c r="B1788" s="221"/>
      <c r="C1788" s="221"/>
      <c r="D1788" s="212"/>
    </row>
    <row r="1789" spans="1:4" ht="20.25" customHeight="1" x14ac:dyDescent="0.3">
      <c r="A1789" s="221"/>
      <c r="B1789" s="221"/>
      <c r="C1789" s="221"/>
      <c r="D1789" s="212"/>
    </row>
    <row r="1790" spans="1:4" ht="20.25" customHeight="1" x14ac:dyDescent="0.3">
      <c r="A1790" s="221"/>
      <c r="B1790" s="221"/>
      <c r="C1790" s="221"/>
      <c r="D1790" s="212"/>
    </row>
    <row r="1791" spans="1:4" ht="20.25" customHeight="1" x14ac:dyDescent="0.3">
      <c r="A1791" s="221"/>
      <c r="B1791" s="221"/>
      <c r="C1791" s="221"/>
      <c r="D1791" s="212"/>
    </row>
    <row r="1792" spans="1:4" ht="20.25" customHeight="1" x14ac:dyDescent="0.3">
      <c r="A1792" s="221"/>
      <c r="B1792" s="221"/>
      <c r="C1792" s="221"/>
      <c r="D1792" s="212"/>
    </row>
    <row r="1793" spans="1:4" ht="20.25" customHeight="1" x14ac:dyDescent="0.3">
      <c r="A1793" s="221"/>
      <c r="B1793" s="221"/>
      <c r="C1793" s="221"/>
      <c r="D1793" s="212"/>
    </row>
    <row r="1794" spans="1:4" ht="20.25" customHeight="1" x14ac:dyDescent="0.3">
      <c r="A1794" s="221"/>
      <c r="B1794" s="221"/>
      <c r="C1794" s="221"/>
      <c r="D1794" s="212"/>
    </row>
    <row r="1795" spans="1:4" ht="20.25" customHeight="1" x14ac:dyDescent="0.3">
      <c r="A1795" s="221"/>
      <c r="B1795" s="221"/>
      <c r="C1795" s="221"/>
      <c r="D1795" s="212"/>
    </row>
    <row r="1796" spans="1:4" ht="20.25" customHeight="1" x14ac:dyDescent="0.3">
      <c r="A1796" s="221"/>
      <c r="B1796" s="221"/>
      <c r="C1796" s="221"/>
      <c r="D1796" s="212"/>
    </row>
    <row r="1797" spans="1:4" ht="20.25" customHeight="1" x14ac:dyDescent="0.3">
      <c r="A1797" s="221"/>
      <c r="B1797" s="221"/>
      <c r="C1797" s="221"/>
      <c r="D1797" s="212"/>
    </row>
    <row r="1798" spans="1:4" ht="20.25" customHeight="1" x14ac:dyDescent="0.3">
      <c r="A1798" s="221"/>
      <c r="B1798" s="221"/>
      <c r="C1798" s="221"/>
      <c r="D1798" s="212"/>
    </row>
    <row r="1799" spans="1:4" ht="20.25" customHeight="1" x14ac:dyDescent="0.3">
      <c r="A1799" s="221"/>
      <c r="B1799" s="221"/>
      <c r="C1799" s="221"/>
      <c r="D1799" s="212"/>
    </row>
    <row r="1800" spans="1:4" ht="20.25" customHeight="1" x14ac:dyDescent="0.3">
      <c r="A1800" s="221"/>
      <c r="B1800" s="221"/>
      <c r="C1800" s="221"/>
      <c r="D1800" s="212"/>
    </row>
    <row r="1801" spans="1:4" ht="20.25" customHeight="1" x14ac:dyDescent="0.3">
      <c r="A1801" s="221"/>
      <c r="B1801" s="221"/>
      <c r="C1801" s="221"/>
      <c r="D1801" s="212"/>
    </row>
    <row r="1802" spans="1:4" ht="20.25" customHeight="1" x14ac:dyDescent="0.3">
      <c r="A1802" s="221"/>
      <c r="B1802" s="221"/>
      <c r="C1802" s="221"/>
      <c r="D1802" s="212"/>
    </row>
    <row r="1803" spans="1:4" ht="20.25" customHeight="1" x14ac:dyDescent="0.3">
      <c r="A1803" s="221"/>
      <c r="B1803" s="221"/>
      <c r="C1803" s="221"/>
      <c r="D1803" s="212"/>
    </row>
    <row r="1804" spans="1:4" ht="20.25" customHeight="1" x14ac:dyDescent="0.3">
      <c r="A1804" s="221"/>
      <c r="B1804" s="221"/>
      <c r="C1804" s="221"/>
      <c r="D1804" s="212"/>
    </row>
    <row r="1805" spans="1:4" ht="20.25" customHeight="1" x14ac:dyDescent="0.3">
      <c r="A1805" s="221"/>
      <c r="B1805" s="221"/>
      <c r="C1805" s="221"/>
      <c r="D1805" s="212"/>
    </row>
    <row r="1806" spans="1:4" ht="20.25" customHeight="1" x14ac:dyDescent="0.3">
      <c r="A1806" s="221"/>
      <c r="B1806" s="221"/>
      <c r="C1806" s="221"/>
      <c r="D1806" s="212"/>
    </row>
    <row r="1807" spans="1:4" ht="20.25" customHeight="1" x14ac:dyDescent="0.3">
      <c r="A1807" s="221"/>
      <c r="B1807" s="221"/>
      <c r="C1807" s="221"/>
      <c r="D1807" s="212"/>
    </row>
    <row r="1808" spans="1:4" ht="20.25" customHeight="1" x14ac:dyDescent="0.3">
      <c r="A1808" s="221"/>
      <c r="B1808" s="221"/>
      <c r="C1808" s="221"/>
      <c r="D1808" s="212"/>
    </row>
    <row r="1809" spans="1:4" ht="20.25" customHeight="1" x14ac:dyDescent="0.3">
      <c r="A1809" s="221"/>
      <c r="B1809" s="221"/>
      <c r="C1809" s="221"/>
      <c r="D1809" s="212"/>
    </row>
    <row r="1810" spans="1:4" ht="20.25" customHeight="1" x14ac:dyDescent="0.3">
      <c r="A1810" s="221"/>
      <c r="B1810" s="221"/>
      <c r="C1810" s="221"/>
      <c r="D1810" s="212"/>
    </row>
    <row r="1811" spans="1:4" ht="20.25" customHeight="1" x14ac:dyDescent="0.3">
      <c r="A1811" s="221"/>
      <c r="B1811" s="221"/>
      <c r="C1811" s="221"/>
      <c r="D1811" s="212"/>
    </row>
    <row r="1812" spans="1:4" ht="20.25" customHeight="1" x14ac:dyDescent="0.3">
      <c r="A1812" s="221"/>
      <c r="B1812" s="221"/>
      <c r="C1812" s="221"/>
      <c r="D1812" s="212"/>
    </row>
    <row r="1813" spans="1:4" ht="20.25" customHeight="1" x14ac:dyDescent="0.3">
      <c r="A1813" s="221"/>
      <c r="B1813" s="221"/>
      <c r="C1813" s="221"/>
      <c r="D1813" s="212"/>
    </row>
    <row r="1814" spans="1:4" ht="20.25" customHeight="1" x14ac:dyDescent="0.3">
      <c r="A1814" s="221"/>
      <c r="B1814" s="221"/>
      <c r="C1814" s="221"/>
      <c r="D1814" s="212"/>
    </row>
    <row r="1815" spans="1:4" ht="20.25" customHeight="1" x14ac:dyDescent="0.3">
      <c r="A1815" s="221"/>
      <c r="B1815" s="221"/>
      <c r="C1815" s="221"/>
      <c r="D1815" s="212"/>
    </row>
    <row r="1816" spans="1:4" ht="20.25" customHeight="1" x14ac:dyDescent="0.3">
      <c r="A1816" s="221"/>
      <c r="B1816" s="221"/>
      <c r="C1816" s="221"/>
      <c r="D1816" s="212"/>
    </row>
    <row r="1817" spans="1:4" ht="20.25" customHeight="1" x14ac:dyDescent="0.3">
      <c r="A1817" s="221"/>
      <c r="B1817" s="221"/>
      <c r="C1817" s="221"/>
      <c r="D1817" s="212"/>
    </row>
    <row r="1818" spans="1:4" ht="20.25" customHeight="1" x14ac:dyDescent="0.3">
      <c r="A1818" s="221"/>
      <c r="B1818" s="221"/>
      <c r="C1818" s="221"/>
      <c r="D1818" s="212"/>
    </row>
    <row r="1819" spans="1:4" ht="20.25" customHeight="1" x14ac:dyDescent="0.3">
      <c r="A1819" s="221"/>
      <c r="B1819" s="221"/>
      <c r="C1819" s="221"/>
      <c r="D1819" s="212"/>
    </row>
    <row r="1820" spans="1:4" ht="20.25" customHeight="1" x14ac:dyDescent="0.3">
      <c r="A1820" s="221"/>
      <c r="B1820" s="221"/>
      <c r="C1820" s="221"/>
      <c r="D1820" s="212"/>
    </row>
    <row r="1821" spans="1:4" ht="20.25" customHeight="1" x14ac:dyDescent="0.3">
      <c r="A1821" s="221"/>
      <c r="B1821" s="221"/>
      <c r="C1821" s="221"/>
      <c r="D1821" s="212"/>
    </row>
    <row r="1822" spans="1:4" ht="20.25" customHeight="1" x14ac:dyDescent="0.3">
      <c r="A1822" s="221"/>
      <c r="B1822" s="221"/>
      <c r="C1822" s="221"/>
      <c r="D1822" s="212"/>
    </row>
    <row r="1823" spans="1:4" ht="20.25" customHeight="1" x14ac:dyDescent="0.3">
      <c r="A1823" s="221"/>
      <c r="B1823" s="221"/>
      <c r="C1823" s="221"/>
      <c r="D1823" s="212"/>
    </row>
    <row r="1824" spans="1:4" ht="20.25" customHeight="1" x14ac:dyDescent="0.3">
      <c r="A1824" s="221"/>
      <c r="B1824" s="221"/>
      <c r="C1824" s="221"/>
      <c r="D1824" s="212"/>
    </row>
    <row r="1825" spans="1:4" ht="20.25" customHeight="1" x14ac:dyDescent="0.3">
      <c r="A1825" s="221"/>
      <c r="B1825" s="221"/>
      <c r="C1825" s="221"/>
      <c r="D1825" s="212"/>
    </row>
    <row r="1826" spans="1:4" ht="20.25" customHeight="1" x14ac:dyDescent="0.3">
      <c r="A1826" s="221"/>
      <c r="B1826" s="221"/>
      <c r="C1826" s="221"/>
      <c r="D1826" s="212"/>
    </row>
    <row r="1827" spans="1:4" ht="20.25" customHeight="1" x14ac:dyDescent="0.3">
      <c r="A1827" s="221"/>
      <c r="B1827" s="221"/>
      <c r="C1827" s="221"/>
      <c r="D1827" s="212"/>
    </row>
    <row r="1828" spans="1:4" ht="20.25" customHeight="1" x14ac:dyDescent="0.3">
      <c r="A1828" s="221"/>
      <c r="B1828" s="221"/>
      <c r="C1828" s="221"/>
      <c r="D1828" s="212"/>
    </row>
    <row r="1829" spans="1:4" ht="20.25" customHeight="1" x14ac:dyDescent="0.3">
      <c r="A1829" s="221"/>
      <c r="B1829" s="221"/>
      <c r="C1829" s="221"/>
      <c r="D1829" s="212"/>
    </row>
    <row r="1830" spans="1:4" ht="20.25" customHeight="1" x14ac:dyDescent="0.3">
      <c r="A1830" s="221"/>
      <c r="B1830" s="221"/>
      <c r="C1830" s="221"/>
      <c r="D1830" s="212"/>
    </row>
    <row r="1831" spans="1:4" ht="20.25" customHeight="1" x14ac:dyDescent="0.3">
      <c r="A1831" s="221"/>
      <c r="B1831" s="221"/>
      <c r="C1831" s="221"/>
      <c r="D1831" s="212"/>
    </row>
    <row r="1832" spans="1:4" ht="20.25" customHeight="1" x14ac:dyDescent="0.3">
      <c r="A1832" s="221"/>
      <c r="B1832" s="221"/>
      <c r="C1832" s="221"/>
      <c r="D1832" s="212"/>
    </row>
    <row r="1833" spans="1:4" ht="20.25" customHeight="1" x14ac:dyDescent="0.3">
      <c r="A1833" s="221"/>
      <c r="B1833" s="221"/>
      <c r="C1833" s="221"/>
      <c r="D1833" s="212"/>
    </row>
    <row r="1834" spans="1:4" ht="20.25" customHeight="1" x14ac:dyDescent="0.3">
      <c r="A1834" s="221"/>
      <c r="B1834" s="221"/>
      <c r="C1834" s="221"/>
      <c r="D1834" s="212"/>
    </row>
    <row r="1835" spans="1:4" ht="20.25" customHeight="1" x14ac:dyDescent="0.3">
      <c r="A1835" s="221"/>
      <c r="B1835" s="221"/>
      <c r="C1835" s="221"/>
      <c r="D1835" s="212"/>
    </row>
    <row r="1836" spans="1:4" ht="20.25" customHeight="1" x14ac:dyDescent="0.3">
      <c r="A1836" s="221"/>
      <c r="B1836" s="221"/>
      <c r="C1836" s="221"/>
      <c r="D1836" s="212"/>
    </row>
    <row r="1837" spans="1:4" ht="20.25" customHeight="1" x14ac:dyDescent="0.3">
      <c r="A1837" s="221"/>
      <c r="B1837" s="221"/>
      <c r="C1837" s="221"/>
      <c r="D1837" s="212"/>
    </row>
    <row r="1838" spans="1:4" ht="20.25" customHeight="1" x14ac:dyDescent="0.3">
      <c r="A1838" s="221"/>
      <c r="B1838" s="221"/>
      <c r="C1838" s="221"/>
      <c r="D1838" s="212"/>
    </row>
    <row r="1839" spans="1:4" ht="20.25" customHeight="1" x14ac:dyDescent="0.3">
      <c r="A1839" s="221"/>
      <c r="B1839" s="221"/>
      <c r="C1839" s="221"/>
      <c r="D1839" s="212"/>
    </row>
    <row r="1840" spans="1:4" ht="20.25" customHeight="1" x14ac:dyDescent="0.3">
      <c r="A1840" s="221"/>
      <c r="B1840" s="221"/>
      <c r="C1840" s="221"/>
      <c r="D1840" s="212"/>
    </row>
    <row r="1841" spans="1:4" ht="20.25" customHeight="1" x14ac:dyDescent="0.3">
      <c r="A1841" s="221"/>
      <c r="B1841" s="221"/>
      <c r="C1841" s="221"/>
      <c r="D1841" s="212"/>
    </row>
    <row r="1842" spans="1:4" ht="20.25" customHeight="1" x14ac:dyDescent="0.3">
      <c r="A1842" s="221"/>
      <c r="B1842" s="221"/>
      <c r="C1842" s="221"/>
      <c r="D1842" s="212"/>
    </row>
    <row r="1843" spans="1:4" ht="20.25" customHeight="1" x14ac:dyDescent="0.3">
      <c r="A1843" s="221"/>
      <c r="B1843" s="221"/>
      <c r="C1843" s="221"/>
      <c r="D1843" s="212"/>
    </row>
    <row r="1844" spans="1:4" ht="20.25" customHeight="1" x14ac:dyDescent="0.3">
      <c r="A1844" s="221"/>
      <c r="B1844" s="221"/>
      <c r="C1844" s="221"/>
      <c r="D1844" s="212"/>
    </row>
    <row r="1845" spans="1:4" ht="20.25" customHeight="1" x14ac:dyDescent="0.3">
      <c r="A1845" s="221"/>
      <c r="B1845" s="221"/>
      <c r="C1845" s="221"/>
      <c r="D1845" s="212"/>
    </row>
    <row r="1846" spans="1:4" ht="20.25" customHeight="1" x14ac:dyDescent="0.3">
      <c r="A1846" s="221"/>
      <c r="B1846" s="221"/>
      <c r="C1846" s="221"/>
      <c r="D1846" s="212"/>
    </row>
    <row r="1847" spans="1:4" ht="20.25" customHeight="1" x14ac:dyDescent="0.3">
      <c r="A1847" s="221"/>
      <c r="B1847" s="221"/>
      <c r="C1847" s="221"/>
      <c r="D1847" s="212"/>
    </row>
    <row r="1848" spans="1:4" ht="20.25" customHeight="1" x14ac:dyDescent="0.3">
      <c r="A1848" s="221"/>
      <c r="B1848" s="221"/>
      <c r="C1848" s="221"/>
      <c r="D1848" s="212"/>
    </row>
    <row r="1849" spans="1:4" ht="20.25" customHeight="1" x14ac:dyDescent="0.3">
      <c r="A1849" s="221"/>
      <c r="B1849" s="221"/>
      <c r="C1849" s="221"/>
      <c r="D1849" s="212"/>
    </row>
    <row r="1850" spans="1:4" ht="20.25" customHeight="1" x14ac:dyDescent="0.3">
      <c r="A1850" s="221"/>
      <c r="B1850" s="221"/>
      <c r="C1850" s="221"/>
      <c r="D1850" s="212"/>
    </row>
    <row r="1851" spans="1:4" ht="20.25" customHeight="1" x14ac:dyDescent="0.3">
      <c r="A1851" s="221"/>
      <c r="B1851" s="221"/>
      <c r="C1851" s="221"/>
      <c r="D1851" s="212"/>
    </row>
    <row r="1852" spans="1:4" ht="20.25" customHeight="1" x14ac:dyDescent="0.3">
      <c r="A1852" s="221"/>
      <c r="B1852" s="221"/>
      <c r="C1852" s="221"/>
      <c r="D1852" s="212"/>
    </row>
    <row r="1853" spans="1:4" ht="20.25" customHeight="1" x14ac:dyDescent="0.3">
      <c r="A1853" s="221"/>
      <c r="B1853" s="221"/>
      <c r="C1853" s="221"/>
      <c r="D1853" s="212"/>
    </row>
    <row r="1854" spans="1:4" ht="20.25" customHeight="1" x14ac:dyDescent="0.3">
      <c r="A1854" s="221"/>
      <c r="B1854" s="221"/>
      <c r="C1854" s="221"/>
      <c r="D1854" s="212"/>
    </row>
    <row r="1855" spans="1:4" ht="20.25" customHeight="1" x14ac:dyDescent="0.3">
      <c r="A1855" s="221"/>
      <c r="B1855" s="221"/>
      <c r="C1855" s="221"/>
      <c r="D1855" s="212"/>
    </row>
    <row r="1856" spans="1:4" ht="20.25" customHeight="1" x14ac:dyDescent="0.3">
      <c r="A1856" s="221"/>
      <c r="B1856" s="221"/>
      <c r="C1856" s="221"/>
      <c r="D1856" s="212"/>
    </row>
    <row r="1857" spans="1:4" ht="20.25" customHeight="1" x14ac:dyDescent="0.3">
      <c r="A1857" s="221"/>
      <c r="B1857" s="221"/>
      <c r="C1857" s="221"/>
      <c r="D1857" s="212"/>
    </row>
    <row r="1858" spans="1:4" ht="20.25" customHeight="1" x14ac:dyDescent="0.3">
      <c r="A1858" s="221"/>
      <c r="B1858" s="221"/>
      <c r="C1858" s="221"/>
      <c r="D1858" s="212"/>
    </row>
    <row r="1859" spans="1:4" ht="20.25" customHeight="1" x14ac:dyDescent="0.3">
      <c r="A1859" s="221"/>
      <c r="B1859" s="221"/>
      <c r="C1859" s="221"/>
      <c r="D1859" s="212"/>
    </row>
    <row r="1860" spans="1:4" ht="20.25" customHeight="1" x14ac:dyDescent="0.3">
      <c r="A1860" s="221"/>
      <c r="B1860" s="221"/>
      <c r="C1860" s="221"/>
      <c r="D1860" s="212"/>
    </row>
    <row r="1861" spans="1:4" ht="20.25" customHeight="1" x14ac:dyDescent="0.3">
      <c r="A1861" s="221"/>
      <c r="B1861" s="221"/>
      <c r="C1861" s="221"/>
      <c r="D1861" s="212"/>
    </row>
    <row r="1862" spans="1:4" ht="20.25" customHeight="1" x14ac:dyDescent="0.3">
      <c r="A1862" s="221"/>
      <c r="B1862" s="221"/>
      <c r="C1862" s="221"/>
      <c r="D1862" s="212"/>
    </row>
    <row r="1863" spans="1:4" ht="20.25" customHeight="1" x14ac:dyDescent="0.3">
      <c r="A1863" s="221"/>
      <c r="B1863" s="221"/>
      <c r="C1863" s="221"/>
      <c r="D1863" s="212"/>
    </row>
    <row r="1864" spans="1:4" ht="20.25" customHeight="1" x14ac:dyDescent="0.3">
      <c r="A1864" s="221"/>
      <c r="B1864" s="221"/>
      <c r="C1864" s="221"/>
      <c r="D1864" s="212"/>
    </row>
    <row r="1865" spans="1:4" ht="20.25" customHeight="1" x14ac:dyDescent="0.3">
      <c r="A1865" s="221"/>
      <c r="B1865" s="221"/>
      <c r="C1865" s="221"/>
      <c r="D1865" s="212"/>
    </row>
    <row r="1866" spans="1:4" ht="20.25" customHeight="1" x14ac:dyDescent="0.3">
      <c r="A1866" s="221"/>
      <c r="B1866" s="221"/>
      <c r="C1866" s="221"/>
      <c r="D1866" s="212"/>
    </row>
    <row r="1867" spans="1:4" ht="20.25" customHeight="1" x14ac:dyDescent="0.3">
      <c r="A1867" s="221"/>
      <c r="B1867" s="221"/>
      <c r="C1867" s="221"/>
      <c r="D1867" s="212"/>
    </row>
    <row r="1868" spans="1:4" ht="20.25" customHeight="1" x14ac:dyDescent="0.3">
      <c r="A1868" s="221"/>
      <c r="B1868" s="221"/>
      <c r="C1868" s="221"/>
      <c r="D1868" s="212"/>
    </row>
    <row r="1869" spans="1:4" ht="20.25" customHeight="1" x14ac:dyDescent="0.3">
      <c r="A1869" s="221"/>
      <c r="B1869" s="221"/>
      <c r="C1869" s="221"/>
      <c r="D1869" s="212"/>
    </row>
    <row r="1870" spans="1:4" ht="20.25" customHeight="1" x14ac:dyDescent="0.3">
      <c r="A1870" s="221"/>
      <c r="B1870" s="221"/>
      <c r="C1870" s="221"/>
      <c r="D1870" s="212"/>
    </row>
    <row r="1871" spans="1:4" ht="20.25" customHeight="1" x14ac:dyDescent="0.3">
      <c r="A1871" s="221"/>
      <c r="B1871" s="221"/>
      <c r="C1871" s="221"/>
      <c r="D1871" s="212"/>
    </row>
    <row r="1872" spans="1:4" ht="20.25" customHeight="1" x14ac:dyDescent="0.3">
      <c r="A1872" s="221"/>
      <c r="B1872" s="221"/>
      <c r="C1872" s="221"/>
      <c r="D1872" s="212"/>
    </row>
    <row r="1873" spans="1:4" ht="20.25" customHeight="1" x14ac:dyDescent="0.3">
      <c r="A1873" s="221"/>
      <c r="B1873" s="221"/>
      <c r="C1873" s="221"/>
      <c r="D1873" s="212"/>
    </row>
    <row r="1874" spans="1:4" ht="20.25" customHeight="1" x14ac:dyDescent="0.3">
      <c r="A1874" s="221"/>
      <c r="B1874" s="221"/>
      <c r="C1874" s="221"/>
      <c r="D1874" s="212"/>
    </row>
    <row r="1875" spans="1:4" ht="20.25" customHeight="1" x14ac:dyDescent="0.3">
      <c r="A1875" s="221"/>
      <c r="B1875" s="221"/>
      <c r="C1875" s="221"/>
      <c r="D1875" s="212"/>
    </row>
    <row r="1876" spans="1:4" ht="20.25" customHeight="1" x14ac:dyDescent="0.3">
      <c r="A1876" s="221"/>
      <c r="B1876" s="221"/>
      <c r="C1876" s="221"/>
      <c r="D1876" s="212"/>
    </row>
    <row r="1877" spans="1:4" ht="20.25" customHeight="1" x14ac:dyDescent="0.3">
      <c r="A1877" s="221"/>
      <c r="B1877" s="221"/>
      <c r="C1877" s="221"/>
      <c r="D1877" s="212"/>
    </row>
    <row r="1878" spans="1:4" ht="20.25" customHeight="1" x14ac:dyDescent="0.3">
      <c r="A1878" s="221"/>
      <c r="B1878" s="221"/>
      <c r="C1878" s="221"/>
      <c r="D1878" s="212"/>
    </row>
    <row r="1879" spans="1:4" ht="20.25" customHeight="1" x14ac:dyDescent="0.3">
      <c r="A1879" s="221"/>
      <c r="B1879" s="221"/>
      <c r="C1879" s="221"/>
      <c r="D1879" s="212"/>
    </row>
    <row r="1880" spans="1:4" ht="20.25" customHeight="1" x14ac:dyDescent="0.3">
      <c r="A1880" s="221"/>
      <c r="B1880" s="221"/>
      <c r="C1880" s="221"/>
      <c r="D1880" s="212"/>
    </row>
    <row r="1881" spans="1:4" ht="20.25" customHeight="1" x14ac:dyDescent="0.3">
      <c r="A1881" s="221"/>
      <c r="B1881" s="221"/>
      <c r="C1881" s="221"/>
      <c r="D1881" s="212"/>
    </row>
    <row r="1882" spans="1:4" ht="20.25" customHeight="1" x14ac:dyDescent="0.3">
      <c r="A1882" s="221"/>
      <c r="B1882" s="221"/>
      <c r="C1882" s="221"/>
      <c r="D1882" s="212"/>
    </row>
    <row r="1883" spans="1:4" ht="20.25" customHeight="1" x14ac:dyDescent="0.3">
      <c r="A1883" s="221"/>
      <c r="B1883" s="221"/>
      <c r="C1883" s="221"/>
      <c r="D1883" s="212"/>
    </row>
    <row r="1884" spans="1:4" ht="20.25" customHeight="1" x14ac:dyDescent="0.3">
      <c r="A1884" s="221"/>
      <c r="B1884" s="221"/>
      <c r="C1884" s="221"/>
      <c r="D1884" s="212"/>
    </row>
    <row r="1885" spans="1:4" ht="20.25" customHeight="1" x14ac:dyDescent="0.3">
      <c r="A1885" s="221"/>
      <c r="B1885" s="221"/>
      <c r="C1885" s="221"/>
      <c r="D1885" s="212"/>
    </row>
    <row r="1886" spans="1:4" ht="20.25" customHeight="1" x14ac:dyDescent="0.3">
      <c r="A1886" s="221"/>
      <c r="B1886" s="221"/>
      <c r="C1886" s="221"/>
      <c r="D1886" s="212"/>
    </row>
    <row r="1887" spans="1:4" ht="20.25" customHeight="1" x14ac:dyDescent="0.3">
      <c r="A1887" s="221"/>
      <c r="B1887" s="221"/>
      <c r="C1887" s="221"/>
      <c r="D1887" s="212"/>
    </row>
    <row r="1888" spans="1:4" ht="20.25" customHeight="1" x14ac:dyDescent="0.3">
      <c r="A1888" s="221"/>
      <c r="B1888" s="221"/>
      <c r="C1888" s="221"/>
      <c r="D1888" s="212"/>
    </row>
    <row r="1889" spans="1:4" ht="20.25" customHeight="1" x14ac:dyDescent="0.3">
      <c r="A1889" s="221"/>
      <c r="B1889" s="221"/>
      <c r="C1889" s="221"/>
      <c r="D1889" s="212"/>
    </row>
    <row r="1890" spans="1:4" ht="20.25" customHeight="1" x14ac:dyDescent="0.3">
      <c r="A1890" s="221"/>
      <c r="B1890" s="221"/>
      <c r="C1890" s="221"/>
      <c r="D1890" s="212"/>
    </row>
    <row r="1891" spans="1:4" ht="20.25" customHeight="1" x14ac:dyDescent="0.3">
      <c r="A1891" s="221"/>
      <c r="B1891" s="221"/>
      <c r="C1891" s="221"/>
      <c r="D1891" s="212"/>
    </row>
    <row r="1892" spans="1:4" ht="20.25" customHeight="1" x14ac:dyDescent="0.3">
      <c r="A1892" s="221"/>
      <c r="B1892" s="221"/>
      <c r="C1892" s="221"/>
      <c r="D1892" s="212"/>
    </row>
    <row r="1893" spans="1:4" ht="20.25" customHeight="1" x14ac:dyDescent="0.3">
      <c r="A1893" s="221"/>
      <c r="B1893" s="221"/>
      <c r="C1893" s="221"/>
      <c r="D1893" s="212"/>
    </row>
    <row r="1894" spans="1:4" ht="20.25" customHeight="1" x14ac:dyDescent="0.3">
      <c r="A1894" s="221"/>
      <c r="B1894" s="221"/>
      <c r="C1894" s="221"/>
      <c r="D1894" s="212"/>
    </row>
    <row r="1895" spans="1:4" ht="20.25" customHeight="1" x14ac:dyDescent="0.3">
      <c r="A1895" s="221"/>
      <c r="B1895" s="221"/>
      <c r="C1895" s="221"/>
      <c r="D1895" s="212"/>
    </row>
    <row r="1896" spans="1:4" ht="20.25" customHeight="1" x14ac:dyDescent="0.3">
      <c r="A1896" s="221"/>
      <c r="B1896" s="221"/>
      <c r="C1896" s="221"/>
      <c r="D1896" s="212"/>
    </row>
    <row r="1897" spans="1:4" ht="20.25" customHeight="1" x14ac:dyDescent="0.3">
      <c r="A1897" s="221"/>
      <c r="B1897" s="221"/>
      <c r="C1897" s="221"/>
      <c r="D1897" s="212"/>
    </row>
    <row r="1898" spans="1:4" ht="20.25" customHeight="1" x14ac:dyDescent="0.3">
      <c r="A1898" s="221"/>
      <c r="B1898" s="221"/>
      <c r="C1898" s="221"/>
      <c r="D1898" s="212"/>
    </row>
    <row r="1899" spans="1:4" ht="20.25" customHeight="1" x14ac:dyDescent="0.3">
      <c r="A1899" s="221"/>
      <c r="B1899" s="221"/>
      <c r="C1899" s="221"/>
      <c r="D1899" s="212"/>
    </row>
    <row r="1900" spans="1:4" ht="20.25" customHeight="1" x14ac:dyDescent="0.3">
      <c r="A1900" s="221"/>
      <c r="B1900" s="221"/>
      <c r="C1900" s="221"/>
      <c r="D1900" s="212"/>
    </row>
    <row r="1901" spans="1:4" ht="20.25" customHeight="1" x14ac:dyDescent="0.3">
      <c r="A1901" s="221"/>
      <c r="B1901" s="221"/>
      <c r="C1901" s="221"/>
      <c r="D1901" s="212"/>
    </row>
    <row r="1902" spans="1:4" ht="20.25" customHeight="1" x14ac:dyDescent="0.3">
      <c r="A1902" s="221"/>
      <c r="B1902" s="221"/>
      <c r="C1902" s="221"/>
      <c r="D1902" s="212"/>
    </row>
    <row r="1903" spans="1:4" ht="20.25" customHeight="1" x14ac:dyDescent="0.3">
      <c r="A1903" s="221"/>
      <c r="B1903" s="221"/>
      <c r="C1903" s="221"/>
      <c r="D1903" s="212"/>
    </row>
    <row r="1904" spans="1:4" ht="20.25" customHeight="1" x14ac:dyDescent="0.3">
      <c r="A1904" s="221"/>
      <c r="B1904" s="221"/>
      <c r="C1904" s="221"/>
      <c r="D1904" s="212"/>
    </row>
    <row r="1905" spans="1:4" ht="20.25" customHeight="1" x14ac:dyDescent="0.3">
      <c r="A1905" s="221"/>
      <c r="B1905" s="221"/>
      <c r="C1905" s="221"/>
      <c r="D1905" s="212"/>
    </row>
    <row r="1906" spans="1:4" ht="20.25" customHeight="1" x14ac:dyDescent="0.3">
      <c r="A1906" s="221"/>
      <c r="B1906" s="221"/>
      <c r="C1906" s="221"/>
      <c r="D1906" s="212"/>
    </row>
    <row r="1907" spans="1:4" ht="20.25" customHeight="1" x14ac:dyDescent="0.3">
      <c r="A1907" s="221"/>
      <c r="B1907" s="221"/>
      <c r="C1907" s="221"/>
      <c r="D1907" s="212"/>
    </row>
    <row r="1908" spans="1:4" ht="20.25" customHeight="1" x14ac:dyDescent="0.3">
      <c r="A1908" s="221"/>
      <c r="B1908" s="221"/>
      <c r="C1908" s="221"/>
      <c r="D1908" s="212"/>
    </row>
    <row r="1909" spans="1:4" ht="20.25" customHeight="1" x14ac:dyDescent="0.3">
      <c r="A1909" s="221"/>
      <c r="B1909" s="221"/>
      <c r="C1909" s="221"/>
      <c r="D1909" s="212"/>
    </row>
    <row r="1910" spans="1:4" ht="20.25" customHeight="1" x14ac:dyDescent="0.3">
      <c r="A1910" s="221"/>
      <c r="B1910" s="221"/>
      <c r="C1910" s="221"/>
      <c r="D1910" s="212"/>
    </row>
    <row r="1911" spans="1:4" ht="20.25" customHeight="1" x14ac:dyDescent="0.3">
      <c r="A1911" s="221"/>
      <c r="B1911" s="221"/>
      <c r="C1911" s="221"/>
      <c r="D1911" s="212"/>
    </row>
    <row r="1912" spans="1:4" ht="20.25" customHeight="1" x14ac:dyDescent="0.3">
      <c r="A1912" s="221"/>
      <c r="B1912" s="221"/>
      <c r="C1912" s="221"/>
      <c r="D1912" s="212"/>
    </row>
    <row r="1913" spans="1:4" ht="20.25" customHeight="1" x14ac:dyDescent="0.3">
      <c r="A1913" s="221"/>
      <c r="B1913" s="221"/>
      <c r="C1913" s="221"/>
      <c r="D1913" s="212"/>
    </row>
    <row r="1914" spans="1:4" ht="20.25" customHeight="1" x14ac:dyDescent="0.3">
      <c r="A1914" s="221"/>
      <c r="B1914" s="221"/>
      <c r="C1914" s="221"/>
      <c r="D1914" s="212"/>
    </row>
    <row r="1915" spans="1:4" ht="20.25" customHeight="1" x14ac:dyDescent="0.3">
      <c r="A1915" s="221"/>
      <c r="B1915" s="221"/>
      <c r="C1915" s="221"/>
      <c r="D1915" s="212"/>
    </row>
    <row r="1916" spans="1:4" ht="20.25" customHeight="1" x14ac:dyDescent="0.3">
      <c r="A1916" s="221"/>
      <c r="B1916" s="221"/>
      <c r="C1916" s="221"/>
      <c r="D1916" s="212"/>
    </row>
    <row r="1917" spans="1:4" ht="20.25" customHeight="1" x14ac:dyDescent="0.3">
      <c r="A1917" s="221"/>
      <c r="B1917" s="221"/>
      <c r="C1917" s="221"/>
      <c r="D1917" s="212"/>
    </row>
    <row r="1918" spans="1:4" ht="20.25" customHeight="1" x14ac:dyDescent="0.3">
      <c r="A1918" s="221"/>
      <c r="B1918" s="221"/>
      <c r="C1918" s="221"/>
      <c r="D1918" s="212"/>
    </row>
    <row r="1919" spans="1:4" ht="20.25" customHeight="1" x14ac:dyDescent="0.3">
      <c r="A1919" s="221"/>
      <c r="B1919" s="221"/>
      <c r="C1919" s="221"/>
      <c r="D1919" s="212"/>
    </row>
    <row r="1920" spans="1:4" ht="20.25" customHeight="1" x14ac:dyDescent="0.3">
      <c r="A1920" s="221"/>
      <c r="B1920" s="221"/>
      <c r="C1920" s="221"/>
      <c r="D1920" s="212"/>
    </row>
    <row r="1921" spans="1:4" ht="20.25" customHeight="1" x14ac:dyDescent="0.3">
      <c r="A1921" s="221"/>
      <c r="B1921" s="221"/>
      <c r="C1921" s="221"/>
      <c r="D1921" s="212"/>
    </row>
    <row r="1922" spans="1:4" ht="20.25" customHeight="1" x14ac:dyDescent="0.3">
      <c r="A1922" s="221"/>
      <c r="B1922" s="221"/>
      <c r="C1922" s="221"/>
      <c r="D1922" s="212"/>
    </row>
    <row r="1923" spans="1:4" ht="20.25" customHeight="1" x14ac:dyDescent="0.3">
      <c r="A1923" s="221"/>
      <c r="B1923" s="221"/>
      <c r="C1923" s="221"/>
      <c r="D1923" s="212"/>
    </row>
    <row r="1924" spans="1:4" ht="20.25" customHeight="1" x14ac:dyDescent="0.3">
      <c r="A1924" s="221"/>
      <c r="B1924" s="221"/>
      <c r="C1924" s="221"/>
      <c r="D1924" s="212"/>
    </row>
    <row r="1925" spans="1:4" ht="20.25" customHeight="1" x14ac:dyDescent="0.3">
      <c r="A1925" s="221"/>
      <c r="B1925" s="221"/>
      <c r="C1925" s="221"/>
      <c r="D1925" s="212"/>
    </row>
    <row r="1926" spans="1:4" ht="20.25" customHeight="1" x14ac:dyDescent="0.3">
      <c r="A1926" s="221"/>
      <c r="B1926" s="221"/>
      <c r="C1926" s="221"/>
      <c r="D1926" s="212"/>
    </row>
    <row r="1927" spans="1:4" ht="20.25" customHeight="1" x14ac:dyDescent="0.3">
      <c r="A1927" s="221"/>
      <c r="B1927" s="221"/>
      <c r="C1927" s="221"/>
      <c r="D1927" s="212"/>
    </row>
    <row r="1928" spans="1:4" ht="20.25" customHeight="1" x14ac:dyDescent="0.3">
      <c r="A1928" s="221"/>
      <c r="B1928" s="221"/>
      <c r="C1928" s="221"/>
      <c r="D1928" s="212"/>
    </row>
    <row r="1929" spans="1:4" ht="20.25" customHeight="1" x14ac:dyDescent="0.3">
      <c r="A1929" s="221"/>
      <c r="B1929" s="221"/>
      <c r="C1929" s="221"/>
      <c r="D1929" s="212"/>
    </row>
    <row r="1930" spans="1:4" ht="20.25" customHeight="1" x14ac:dyDescent="0.3">
      <c r="A1930" s="221"/>
      <c r="B1930" s="221"/>
      <c r="C1930" s="221"/>
      <c r="D1930" s="212"/>
    </row>
    <row r="1931" spans="1:4" ht="20.25" customHeight="1" x14ac:dyDescent="0.3">
      <c r="A1931" s="221"/>
      <c r="B1931" s="221"/>
      <c r="C1931" s="221"/>
      <c r="D1931" s="212"/>
    </row>
    <row r="1932" spans="1:4" ht="20.25" customHeight="1" x14ac:dyDescent="0.3">
      <c r="A1932" s="221"/>
      <c r="B1932" s="221"/>
      <c r="C1932" s="221"/>
      <c r="D1932" s="212"/>
    </row>
    <row r="1933" spans="1:4" ht="20.25" customHeight="1" x14ac:dyDescent="0.3">
      <c r="A1933" s="221"/>
      <c r="B1933" s="221"/>
      <c r="C1933" s="221"/>
      <c r="D1933" s="212"/>
    </row>
    <row r="1934" spans="1:4" ht="20.25" customHeight="1" x14ac:dyDescent="0.3">
      <c r="A1934" s="221"/>
      <c r="B1934" s="221"/>
      <c r="C1934" s="221"/>
      <c r="D1934" s="212"/>
    </row>
    <row r="1935" spans="1:4" ht="20.25" customHeight="1" x14ac:dyDescent="0.3">
      <c r="A1935" s="221"/>
      <c r="B1935" s="221"/>
      <c r="C1935" s="221"/>
      <c r="D1935" s="212"/>
    </row>
    <row r="1936" spans="1:4" ht="20.25" customHeight="1" x14ac:dyDescent="0.3">
      <c r="A1936" s="221"/>
      <c r="B1936" s="221"/>
      <c r="C1936" s="221"/>
      <c r="D1936" s="212"/>
    </row>
    <row r="1937" spans="1:4" ht="20.25" customHeight="1" x14ac:dyDescent="0.3">
      <c r="A1937" s="221"/>
      <c r="B1937" s="221"/>
      <c r="C1937" s="221"/>
      <c r="D1937" s="212"/>
    </row>
    <row r="1938" spans="1:4" ht="20.25" customHeight="1" x14ac:dyDescent="0.3">
      <c r="A1938" s="221"/>
      <c r="B1938" s="221"/>
      <c r="C1938" s="221"/>
      <c r="D1938" s="212"/>
    </row>
    <row r="1939" spans="1:4" ht="20.25" customHeight="1" x14ac:dyDescent="0.3">
      <c r="A1939" s="221"/>
      <c r="B1939" s="221"/>
      <c r="C1939" s="221"/>
      <c r="D1939" s="212"/>
    </row>
    <row r="1940" spans="1:4" ht="20.25" customHeight="1" x14ac:dyDescent="0.3">
      <c r="A1940" s="221"/>
      <c r="B1940" s="221"/>
      <c r="C1940" s="221"/>
      <c r="D1940" s="212"/>
    </row>
    <row r="1941" spans="1:4" ht="20.25" customHeight="1" x14ac:dyDescent="0.3">
      <c r="A1941" s="221"/>
      <c r="B1941" s="221"/>
      <c r="C1941" s="221"/>
      <c r="D1941" s="212"/>
    </row>
    <row r="1942" spans="1:4" ht="20.25" customHeight="1" x14ac:dyDescent="0.3">
      <c r="A1942" s="221"/>
      <c r="B1942" s="221"/>
      <c r="C1942" s="221"/>
      <c r="D1942" s="212"/>
    </row>
    <row r="1943" spans="1:4" ht="20.25" customHeight="1" x14ac:dyDescent="0.3">
      <c r="A1943" s="221"/>
      <c r="B1943" s="221"/>
      <c r="C1943" s="221"/>
      <c r="D1943" s="212"/>
    </row>
    <row r="1944" spans="1:4" ht="20.25" customHeight="1" x14ac:dyDescent="0.3">
      <c r="A1944" s="221"/>
      <c r="B1944" s="221"/>
      <c r="C1944" s="221"/>
      <c r="D1944" s="212"/>
    </row>
    <row r="1945" spans="1:4" ht="20.25" customHeight="1" x14ac:dyDescent="0.3">
      <c r="A1945" s="221"/>
      <c r="B1945" s="221"/>
      <c r="C1945" s="221"/>
      <c r="D1945" s="212"/>
    </row>
    <row r="1946" spans="1:4" ht="20.25" customHeight="1" x14ac:dyDescent="0.3">
      <c r="A1946" s="221"/>
      <c r="B1946" s="221"/>
      <c r="C1946" s="221"/>
      <c r="D1946" s="212"/>
    </row>
    <row r="1947" spans="1:4" ht="20.25" customHeight="1" x14ac:dyDescent="0.3">
      <c r="A1947" s="221"/>
      <c r="B1947" s="221"/>
      <c r="C1947" s="221"/>
      <c r="D1947" s="212"/>
    </row>
    <row r="1948" spans="1:4" ht="20.25" customHeight="1" x14ac:dyDescent="0.3">
      <c r="A1948" s="221"/>
      <c r="B1948" s="221"/>
      <c r="C1948" s="221"/>
      <c r="D1948" s="212"/>
    </row>
    <row r="1949" spans="1:4" ht="20.25" customHeight="1" x14ac:dyDescent="0.3">
      <c r="A1949" s="221"/>
      <c r="B1949" s="221"/>
      <c r="C1949" s="221"/>
      <c r="D1949" s="212"/>
    </row>
    <row r="1950" spans="1:4" ht="20.25" customHeight="1" x14ac:dyDescent="0.3">
      <c r="A1950" s="221"/>
      <c r="B1950" s="221"/>
      <c r="C1950" s="221"/>
      <c r="D1950" s="212"/>
    </row>
    <row r="1951" spans="1:4" ht="20.25" customHeight="1" x14ac:dyDescent="0.3">
      <c r="A1951" s="221"/>
      <c r="B1951" s="221"/>
      <c r="C1951" s="221"/>
      <c r="D1951" s="212"/>
    </row>
    <row r="1952" spans="1:4" ht="20.25" customHeight="1" x14ac:dyDescent="0.3">
      <c r="A1952" s="221"/>
      <c r="B1952" s="221"/>
      <c r="C1952" s="221"/>
      <c r="D1952" s="212"/>
    </row>
    <row r="1953" spans="1:4" ht="20.25" customHeight="1" x14ac:dyDescent="0.3">
      <c r="A1953" s="221"/>
      <c r="B1953" s="221"/>
      <c r="C1953" s="221"/>
      <c r="D1953" s="212"/>
    </row>
    <row r="1954" spans="1:4" ht="20.25" customHeight="1" x14ac:dyDescent="0.3">
      <c r="A1954" s="221"/>
      <c r="B1954" s="221"/>
      <c r="C1954" s="221"/>
      <c r="D1954" s="212"/>
    </row>
    <row r="1955" spans="1:4" ht="20.25" customHeight="1" x14ac:dyDescent="0.3">
      <c r="A1955" s="221"/>
      <c r="B1955" s="221"/>
      <c r="C1955" s="221"/>
      <c r="D1955" s="212"/>
    </row>
    <row r="1956" spans="1:4" ht="20.25" customHeight="1" x14ac:dyDescent="0.3">
      <c r="A1956" s="221"/>
      <c r="B1956" s="221"/>
      <c r="C1956" s="221"/>
      <c r="D1956" s="212"/>
    </row>
    <row r="1957" spans="1:4" ht="20.25" customHeight="1" x14ac:dyDescent="0.3">
      <c r="A1957" s="221"/>
      <c r="B1957" s="221"/>
      <c r="C1957" s="221"/>
      <c r="D1957" s="212"/>
    </row>
    <row r="1958" spans="1:4" ht="20.25" customHeight="1" x14ac:dyDescent="0.3">
      <c r="A1958" s="221"/>
      <c r="B1958" s="221"/>
      <c r="C1958" s="221"/>
      <c r="D1958" s="212"/>
    </row>
    <row r="1959" spans="1:4" ht="20.25" customHeight="1" x14ac:dyDescent="0.3">
      <c r="A1959" s="221"/>
      <c r="B1959" s="221"/>
      <c r="C1959" s="221"/>
      <c r="D1959" s="212"/>
    </row>
    <row r="1960" spans="1:4" ht="20.25" customHeight="1" x14ac:dyDescent="0.3">
      <c r="A1960" s="221"/>
      <c r="B1960" s="221"/>
      <c r="C1960" s="221"/>
      <c r="D1960" s="212"/>
    </row>
    <row r="1961" spans="1:4" ht="20.25" customHeight="1" x14ac:dyDescent="0.3">
      <c r="A1961" s="221"/>
      <c r="B1961" s="221"/>
      <c r="C1961" s="221"/>
      <c r="D1961" s="212"/>
    </row>
    <row r="1962" spans="1:4" ht="20.25" customHeight="1" x14ac:dyDescent="0.3">
      <c r="A1962" s="221"/>
      <c r="B1962" s="221"/>
      <c r="C1962" s="221"/>
      <c r="D1962" s="212"/>
    </row>
    <row r="1963" spans="1:4" ht="20.25" customHeight="1" x14ac:dyDescent="0.3">
      <c r="A1963" s="221"/>
      <c r="B1963" s="221"/>
      <c r="C1963" s="221"/>
      <c r="D1963" s="212"/>
    </row>
    <row r="1964" spans="1:4" ht="20.25" customHeight="1" x14ac:dyDescent="0.3">
      <c r="A1964" s="221"/>
      <c r="B1964" s="221"/>
      <c r="C1964" s="221"/>
      <c r="D1964" s="212"/>
    </row>
    <row r="1965" spans="1:4" ht="20.25" customHeight="1" x14ac:dyDescent="0.3">
      <c r="A1965" s="221"/>
      <c r="B1965" s="221"/>
      <c r="C1965" s="221"/>
      <c r="D1965" s="212"/>
    </row>
    <row r="1966" spans="1:4" ht="20.25" customHeight="1" x14ac:dyDescent="0.3">
      <c r="A1966" s="221"/>
      <c r="B1966" s="221"/>
      <c r="C1966" s="221"/>
      <c r="D1966" s="212"/>
    </row>
    <row r="1967" spans="1:4" ht="20.25" customHeight="1" x14ac:dyDescent="0.3">
      <c r="A1967" s="221"/>
      <c r="B1967" s="221"/>
      <c r="C1967" s="221"/>
      <c r="D1967" s="212"/>
    </row>
    <row r="1968" spans="1:4" ht="20.25" customHeight="1" x14ac:dyDescent="0.3">
      <c r="A1968" s="221"/>
      <c r="B1968" s="221"/>
      <c r="C1968" s="221"/>
      <c r="D1968" s="212"/>
    </row>
    <row r="1969" spans="1:4" ht="20.25" customHeight="1" x14ac:dyDescent="0.3">
      <c r="A1969" s="221"/>
      <c r="B1969" s="221"/>
      <c r="C1969" s="221"/>
      <c r="D1969" s="212"/>
    </row>
    <row r="1970" spans="1:4" ht="20.25" customHeight="1" x14ac:dyDescent="0.3">
      <c r="A1970" s="221"/>
      <c r="B1970" s="221"/>
      <c r="C1970" s="221"/>
      <c r="D1970" s="212"/>
    </row>
    <row r="1971" spans="1:4" ht="20.25" customHeight="1" x14ac:dyDescent="0.3">
      <c r="A1971" s="221"/>
      <c r="B1971" s="221"/>
      <c r="C1971" s="221"/>
      <c r="D1971" s="212"/>
    </row>
    <row r="1972" spans="1:4" ht="20.25" customHeight="1" x14ac:dyDescent="0.3">
      <c r="A1972" s="221"/>
      <c r="B1972" s="221"/>
      <c r="C1972" s="221"/>
      <c r="D1972" s="212"/>
    </row>
    <row r="1973" spans="1:4" ht="20.25" customHeight="1" x14ac:dyDescent="0.3">
      <c r="A1973" s="221"/>
      <c r="B1973" s="221"/>
      <c r="C1973" s="221"/>
      <c r="D1973" s="212"/>
    </row>
    <row r="1974" spans="1:4" ht="20.25" customHeight="1" x14ac:dyDescent="0.3">
      <c r="A1974" s="221"/>
      <c r="B1974" s="221"/>
      <c r="C1974" s="221"/>
      <c r="D1974" s="212"/>
    </row>
    <row r="1975" spans="1:4" ht="20.25" customHeight="1" x14ac:dyDescent="0.3">
      <c r="A1975" s="221"/>
      <c r="B1975" s="221"/>
      <c r="C1975" s="221"/>
      <c r="D1975" s="212"/>
    </row>
    <row r="1976" spans="1:4" ht="20.25" customHeight="1" x14ac:dyDescent="0.3">
      <c r="A1976" s="221"/>
      <c r="B1976" s="221"/>
      <c r="C1976" s="221"/>
      <c r="D1976" s="212"/>
    </row>
    <row r="1977" spans="1:4" ht="20.25" customHeight="1" x14ac:dyDescent="0.3">
      <c r="A1977" s="221"/>
      <c r="B1977" s="221"/>
      <c r="C1977" s="221"/>
      <c r="D1977" s="212"/>
    </row>
    <row r="1978" spans="1:4" ht="20.25" customHeight="1" x14ac:dyDescent="0.3">
      <c r="A1978" s="221"/>
      <c r="B1978" s="221"/>
      <c r="C1978" s="221"/>
      <c r="D1978" s="212"/>
    </row>
    <row r="1979" spans="1:4" ht="20.25" customHeight="1" x14ac:dyDescent="0.3">
      <c r="A1979" s="221"/>
      <c r="B1979" s="221"/>
      <c r="C1979" s="221"/>
      <c r="D1979" s="212"/>
    </row>
    <row r="1980" spans="1:4" ht="20.25" customHeight="1" x14ac:dyDescent="0.3">
      <c r="A1980" s="221"/>
      <c r="B1980" s="221"/>
      <c r="C1980" s="221"/>
      <c r="D1980" s="212"/>
    </row>
    <row r="1981" spans="1:4" ht="20.25" customHeight="1" x14ac:dyDescent="0.3">
      <c r="A1981" s="221"/>
      <c r="B1981" s="221"/>
      <c r="C1981" s="221"/>
      <c r="D1981" s="212"/>
    </row>
    <row r="1982" spans="1:4" ht="20.25" customHeight="1" x14ac:dyDescent="0.3">
      <c r="A1982" s="221"/>
      <c r="B1982" s="221"/>
      <c r="C1982" s="221"/>
      <c r="D1982" s="212"/>
    </row>
    <row r="1983" spans="1:4" ht="20.25" customHeight="1" x14ac:dyDescent="0.3">
      <c r="A1983" s="221"/>
      <c r="B1983" s="221"/>
      <c r="C1983" s="221"/>
      <c r="D1983" s="212"/>
    </row>
    <row r="1984" spans="1:4" ht="20.25" customHeight="1" x14ac:dyDescent="0.3">
      <c r="A1984" s="221"/>
      <c r="B1984" s="221"/>
      <c r="C1984" s="221"/>
      <c r="D1984" s="212"/>
    </row>
    <row r="1985" spans="1:4" ht="20.25" customHeight="1" x14ac:dyDescent="0.3">
      <c r="A1985" s="221"/>
      <c r="B1985" s="221"/>
      <c r="C1985" s="221"/>
      <c r="D1985" s="212"/>
    </row>
    <row r="1986" spans="1:4" ht="20.25" customHeight="1" x14ac:dyDescent="0.3">
      <c r="A1986" s="221"/>
      <c r="B1986" s="221"/>
      <c r="C1986" s="221"/>
      <c r="D1986" s="212"/>
    </row>
    <row r="1987" spans="1:4" ht="20.25" customHeight="1" x14ac:dyDescent="0.3">
      <c r="A1987" s="221"/>
      <c r="B1987" s="221"/>
      <c r="C1987" s="221"/>
      <c r="D1987" s="212"/>
    </row>
    <row r="1988" spans="1:4" ht="20.25" customHeight="1" x14ac:dyDescent="0.3">
      <c r="A1988" s="221"/>
      <c r="B1988" s="221"/>
      <c r="C1988" s="221"/>
      <c r="D1988" s="212"/>
    </row>
    <row r="1989" spans="1:4" ht="20.25" customHeight="1" x14ac:dyDescent="0.3">
      <c r="A1989" s="221"/>
      <c r="B1989" s="221"/>
      <c r="C1989" s="221"/>
      <c r="D1989" s="212"/>
    </row>
    <row r="1990" spans="1:4" ht="20.25" customHeight="1" x14ac:dyDescent="0.3">
      <c r="A1990" s="221"/>
      <c r="B1990" s="221"/>
      <c r="C1990" s="221"/>
      <c r="D1990" s="212"/>
    </row>
    <row r="1991" spans="1:4" ht="20.25" customHeight="1" x14ac:dyDescent="0.3">
      <c r="A1991" s="221"/>
      <c r="B1991" s="221"/>
      <c r="C1991" s="221"/>
      <c r="D1991" s="212"/>
    </row>
    <row r="1992" spans="1:4" ht="20.25" customHeight="1" x14ac:dyDescent="0.3">
      <c r="A1992" s="221"/>
      <c r="B1992" s="221"/>
      <c r="C1992" s="221"/>
      <c r="D1992" s="212"/>
    </row>
    <row r="1993" spans="1:4" ht="20.25" customHeight="1" x14ac:dyDescent="0.3">
      <c r="A1993" s="221"/>
      <c r="B1993" s="221"/>
      <c r="C1993" s="221"/>
      <c r="D1993" s="212"/>
    </row>
    <row r="1994" spans="1:4" ht="20.25" customHeight="1" x14ac:dyDescent="0.3">
      <c r="A1994" s="221"/>
      <c r="B1994" s="221"/>
      <c r="C1994" s="221"/>
      <c r="D1994" s="212"/>
    </row>
    <row r="1995" spans="1:4" ht="20.25" customHeight="1" x14ac:dyDescent="0.3">
      <c r="A1995" s="221"/>
      <c r="B1995" s="221"/>
      <c r="C1995" s="221"/>
      <c r="D1995" s="212"/>
    </row>
    <row r="1996" spans="1:4" ht="20.25" customHeight="1" x14ac:dyDescent="0.3">
      <c r="A1996" s="221"/>
      <c r="B1996" s="221"/>
      <c r="C1996" s="221"/>
      <c r="D1996" s="212"/>
    </row>
    <row r="1997" spans="1:4" ht="20.25" customHeight="1" x14ac:dyDescent="0.3">
      <c r="A1997" s="221"/>
      <c r="B1997" s="221"/>
      <c r="C1997" s="221"/>
      <c r="D1997" s="212"/>
    </row>
    <row r="1998" spans="1:4" ht="20.25" customHeight="1" x14ac:dyDescent="0.3">
      <c r="A1998" s="221"/>
      <c r="B1998" s="221"/>
      <c r="C1998" s="221"/>
      <c r="D1998" s="212"/>
    </row>
    <row r="1999" spans="1:4" ht="20.25" customHeight="1" x14ac:dyDescent="0.3">
      <c r="A1999" s="221"/>
      <c r="B1999" s="221"/>
      <c r="C1999" s="221"/>
      <c r="D1999" s="212"/>
    </row>
    <row r="2000" spans="1:4" ht="20.25" customHeight="1" x14ac:dyDescent="0.3">
      <c r="A2000" s="221"/>
      <c r="B2000" s="221"/>
      <c r="C2000" s="221"/>
      <c r="D2000" s="212"/>
    </row>
    <row r="2001" spans="1:4" ht="20.25" customHeight="1" x14ac:dyDescent="0.3">
      <c r="A2001" s="221"/>
      <c r="B2001" s="221"/>
      <c r="C2001" s="221"/>
      <c r="D2001" s="212"/>
    </row>
    <row r="2002" spans="1:4" ht="20.25" customHeight="1" x14ac:dyDescent="0.3">
      <c r="A2002" s="221"/>
      <c r="B2002" s="221"/>
      <c r="C2002" s="221"/>
      <c r="D2002" s="212"/>
    </row>
    <row r="2003" spans="1:4" ht="20.25" customHeight="1" x14ac:dyDescent="0.3">
      <c r="A2003" s="221"/>
      <c r="B2003" s="221"/>
      <c r="C2003" s="221"/>
      <c r="D2003" s="212"/>
    </row>
    <row r="2004" spans="1:4" ht="20.25" customHeight="1" x14ac:dyDescent="0.3">
      <c r="A2004" s="221"/>
      <c r="B2004" s="221"/>
      <c r="C2004" s="221"/>
      <c r="D2004" s="212"/>
    </row>
    <row r="2005" spans="1:4" ht="20.25" customHeight="1" x14ac:dyDescent="0.3">
      <c r="A2005" s="221"/>
      <c r="B2005" s="221"/>
      <c r="C2005" s="221"/>
      <c r="D2005" s="212"/>
    </row>
    <row r="2006" spans="1:4" ht="20.25" customHeight="1" x14ac:dyDescent="0.3">
      <c r="A2006" s="221"/>
      <c r="B2006" s="221"/>
      <c r="C2006" s="221"/>
      <c r="D2006" s="212"/>
    </row>
    <row r="2007" spans="1:4" ht="20.25" customHeight="1" x14ac:dyDescent="0.3">
      <c r="A2007" s="221"/>
      <c r="B2007" s="221"/>
      <c r="C2007" s="221"/>
      <c r="D2007" s="212"/>
    </row>
    <row r="2008" spans="1:4" ht="20.25" customHeight="1" x14ac:dyDescent="0.3">
      <c r="A2008" s="221"/>
      <c r="B2008" s="221"/>
      <c r="C2008" s="221"/>
      <c r="D2008" s="212"/>
    </row>
    <row r="2009" spans="1:4" ht="20.25" customHeight="1" x14ac:dyDescent="0.3">
      <c r="A2009" s="221"/>
      <c r="B2009" s="221"/>
      <c r="C2009" s="221"/>
      <c r="D2009" s="212"/>
    </row>
    <row r="2010" spans="1:4" ht="20.25" customHeight="1" x14ac:dyDescent="0.3">
      <c r="A2010" s="221"/>
      <c r="B2010" s="221"/>
      <c r="C2010" s="221"/>
      <c r="D2010" s="212"/>
    </row>
    <row r="2011" spans="1:4" ht="20.25" customHeight="1" x14ac:dyDescent="0.3">
      <c r="A2011" s="221"/>
      <c r="B2011" s="221"/>
      <c r="C2011" s="221"/>
      <c r="D2011" s="212"/>
    </row>
    <row r="2012" spans="1:4" ht="20.25" customHeight="1" x14ac:dyDescent="0.3">
      <c r="A2012" s="221"/>
      <c r="B2012" s="221"/>
      <c r="C2012" s="221"/>
      <c r="D2012" s="212"/>
    </row>
    <row r="2013" spans="1:4" ht="20.25" customHeight="1" x14ac:dyDescent="0.3">
      <c r="A2013" s="221"/>
      <c r="B2013" s="221"/>
      <c r="C2013" s="221"/>
      <c r="D2013" s="212"/>
    </row>
    <row r="2014" spans="1:4" ht="20.25" customHeight="1" x14ac:dyDescent="0.3">
      <c r="A2014" s="221"/>
      <c r="B2014" s="221"/>
      <c r="C2014" s="221"/>
      <c r="D2014" s="212"/>
    </row>
    <row r="2015" spans="1:4" ht="20.25" customHeight="1" x14ac:dyDescent="0.3">
      <c r="A2015" s="221"/>
      <c r="B2015" s="221"/>
      <c r="C2015" s="221"/>
      <c r="D2015" s="212"/>
    </row>
    <row r="2016" spans="1:4" ht="20.25" customHeight="1" x14ac:dyDescent="0.3">
      <c r="A2016" s="221"/>
      <c r="B2016" s="221"/>
      <c r="C2016" s="221"/>
      <c r="D2016" s="212"/>
    </row>
    <row r="2017" spans="1:4" ht="20.25" customHeight="1" x14ac:dyDescent="0.3">
      <c r="A2017" s="221"/>
      <c r="B2017" s="221"/>
      <c r="C2017" s="221"/>
      <c r="D2017" s="212"/>
    </row>
    <row r="2018" spans="1:4" ht="20.25" customHeight="1" x14ac:dyDescent="0.3">
      <c r="A2018" s="221"/>
      <c r="B2018" s="221"/>
      <c r="C2018" s="221"/>
      <c r="D2018" s="212"/>
    </row>
    <row r="2019" spans="1:4" ht="20.25" customHeight="1" x14ac:dyDescent="0.3">
      <c r="A2019" s="221"/>
      <c r="B2019" s="221"/>
      <c r="C2019" s="221"/>
      <c r="D2019" s="212"/>
    </row>
    <row r="2020" spans="1:4" ht="20.25" customHeight="1" x14ac:dyDescent="0.3">
      <c r="A2020" s="221"/>
      <c r="B2020" s="221"/>
      <c r="C2020" s="221"/>
      <c r="D2020" s="212"/>
    </row>
    <row r="2021" spans="1:4" ht="20.25" customHeight="1" x14ac:dyDescent="0.3">
      <c r="A2021" s="221"/>
      <c r="B2021" s="221"/>
      <c r="C2021" s="221"/>
      <c r="D2021" s="212"/>
    </row>
    <row r="2022" spans="1:4" ht="20.25" customHeight="1" x14ac:dyDescent="0.3">
      <c r="A2022" s="221"/>
      <c r="B2022" s="221"/>
      <c r="C2022" s="221"/>
      <c r="D2022" s="212"/>
    </row>
    <row r="2023" spans="1:4" ht="20.25" customHeight="1" x14ac:dyDescent="0.3">
      <c r="A2023" s="221"/>
      <c r="B2023" s="221"/>
      <c r="C2023" s="221"/>
      <c r="D2023" s="212"/>
    </row>
    <row r="2024" spans="1:4" ht="20.25" customHeight="1" x14ac:dyDescent="0.3">
      <c r="A2024" s="221"/>
      <c r="B2024" s="221"/>
      <c r="C2024" s="221"/>
      <c r="D2024" s="212"/>
    </row>
    <row r="2025" spans="1:4" ht="20.25" customHeight="1" x14ac:dyDescent="0.3">
      <c r="A2025" s="221"/>
      <c r="B2025" s="221"/>
      <c r="C2025" s="221"/>
      <c r="D2025" s="212"/>
    </row>
    <row r="2026" spans="1:4" ht="20.25" customHeight="1" x14ac:dyDescent="0.3">
      <c r="A2026" s="221"/>
      <c r="B2026" s="221"/>
      <c r="C2026" s="221"/>
      <c r="D2026" s="212"/>
    </row>
    <row r="2027" spans="1:4" ht="20.25" customHeight="1" x14ac:dyDescent="0.3">
      <c r="A2027" s="221"/>
      <c r="B2027" s="221"/>
      <c r="C2027" s="221"/>
      <c r="D2027" s="212"/>
    </row>
    <row r="2028" spans="1:4" ht="20.25" customHeight="1" x14ac:dyDescent="0.3">
      <c r="A2028" s="221"/>
      <c r="B2028" s="221"/>
      <c r="C2028" s="221"/>
      <c r="D2028" s="212"/>
    </row>
    <row r="2029" spans="1:4" ht="20.25" customHeight="1" x14ac:dyDescent="0.3">
      <c r="A2029" s="221"/>
      <c r="B2029" s="221"/>
      <c r="C2029" s="221"/>
      <c r="D2029" s="212"/>
    </row>
    <row r="2030" spans="1:4" ht="20.25" customHeight="1" x14ac:dyDescent="0.3">
      <c r="A2030" s="221"/>
      <c r="B2030" s="221"/>
      <c r="C2030" s="221"/>
      <c r="D2030" s="212"/>
    </row>
    <row r="2031" spans="1:4" ht="20.25" customHeight="1" x14ac:dyDescent="0.3">
      <c r="A2031" s="221"/>
      <c r="B2031" s="221"/>
      <c r="C2031" s="221"/>
      <c r="D2031" s="212"/>
    </row>
    <row r="2032" spans="1:4" ht="20.25" customHeight="1" x14ac:dyDescent="0.3">
      <c r="A2032" s="221"/>
      <c r="B2032" s="221"/>
      <c r="C2032" s="221"/>
      <c r="D2032" s="212"/>
    </row>
    <row r="2033" spans="1:4" ht="20.25" customHeight="1" x14ac:dyDescent="0.3">
      <c r="A2033" s="221"/>
      <c r="B2033" s="221"/>
      <c r="C2033" s="221"/>
      <c r="D2033" s="212"/>
    </row>
    <row r="2034" spans="1:4" ht="20.25" customHeight="1" x14ac:dyDescent="0.3">
      <c r="A2034" s="221"/>
      <c r="B2034" s="221"/>
      <c r="C2034" s="221"/>
      <c r="D2034" s="212"/>
    </row>
    <row r="2035" spans="1:4" ht="20.25" customHeight="1" x14ac:dyDescent="0.3">
      <c r="A2035" s="221"/>
      <c r="B2035" s="221"/>
      <c r="C2035" s="221"/>
      <c r="D2035" s="212"/>
    </row>
    <row r="2036" spans="1:4" ht="20.25" customHeight="1" x14ac:dyDescent="0.3">
      <c r="A2036" s="221"/>
      <c r="B2036" s="221"/>
      <c r="C2036" s="221"/>
      <c r="D2036" s="212"/>
    </row>
    <row r="2037" spans="1:4" ht="20.25" customHeight="1" x14ac:dyDescent="0.3">
      <c r="A2037" s="221"/>
      <c r="B2037" s="221"/>
      <c r="C2037" s="221"/>
      <c r="D2037" s="212"/>
    </row>
    <row r="2038" spans="1:4" ht="20.25" customHeight="1" x14ac:dyDescent="0.3">
      <c r="A2038" s="221"/>
      <c r="B2038" s="221"/>
      <c r="C2038" s="221"/>
      <c r="D2038" s="212"/>
    </row>
    <row r="2039" spans="1:4" ht="20.25" customHeight="1" x14ac:dyDescent="0.3">
      <c r="A2039" s="221"/>
      <c r="B2039" s="221"/>
      <c r="C2039" s="221"/>
      <c r="D2039" s="212"/>
    </row>
    <row r="2040" spans="1:4" ht="20.25" customHeight="1" x14ac:dyDescent="0.3">
      <c r="A2040" s="221"/>
      <c r="B2040" s="221"/>
      <c r="C2040" s="221"/>
      <c r="D2040" s="212"/>
    </row>
    <row r="2041" spans="1:4" ht="20.25" customHeight="1" x14ac:dyDescent="0.3">
      <c r="A2041" s="221"/>
      <c r="B2041" s="221"/>
      <c r="C2041" s="221"/>
      <c r="D2041" s="212"/>
    </row>
    <row r="2042" spans="1:4" ht="20.25" customHeight="1" x14ac:dyDescent="0.3">
      <c r="A2042" s="221"/>
      <c r="B2042" s="221"/>
      <c r="C2042" s="221"/>
      <c r="D2042" s="212"/>
    </row>
    <row r="2043" spans="1:4" ht="20.25" customHeight="1" x14ac:dyDescent="0.3">
      <c r="A2043" s="221"/>
      <c r="B2043" s="221"/>
      <c r="C2043" s="221"/>
      <c r="D2043" s="212"/>
    </row>
    <row r="2044" spans="1:4" ht="20.25" customHeight="1" x14ac:dyDescent="0.3">
      <c r="A2044" s="221"/>
      <c r="B2044" s="221"/>
      <c r="C2044" s="221"/>
      <c r="D2044" s="212"/>
    </row>
    <row r="2045" spans="1:4" ht="20.25" customHeight="1" x14ac:dyDescent="0.3">
      <c r="A2045" s="221"/>
      <c r="B2045" s="221"/>
      <c r="C2045" s="221"/>
      <c r="D2045" s="212"/>
    </row>
    <row r="2046" spans="1:4" ht="20.25" customHeight="1" x14ac:dyDescent="0.3">
      <c r="A2046" s="221"/>
      <c r="B2046" s="221"/>
      <c r="C2046" s="221"/>
      <c r="D2046" s="212"/>
    </row>
    <row r="2047" spans="1:4" ht="20.25" customHeight="1" x14ac:dyDescent="0.3">
      <c r="A2047" s="221"/>
      <c r="B2047" s="221"/>
      <c r="C2047" s="221"/>
      <c r="D2047" s="212"/>
    </row>
    <row r="2048" spans="1:4" ht="20.25" customHeight="1" x14ac:dyDescent="0.3">
      <c r="A2048" s="221"/>
      <c r="B2048" s="221"/>
      <c r="C2048" s="221"/>
      <c r="D2048" s="212"/>
    </row>
    <row r="2049" spans="1:4" ht="20.25" customHeight="1" x14ac:dyDescent="0.3">
      <c r="A2049" s="221"/>
      <c r="B2049" s="221"/>
      <c r="C2049" s="221"/>
      <c r="D2049" s="212"/>
    </row>
    <row r="2050" spans="1:4" ht="20.25" customHeight="1" x14ac:dyDescent="0.3">
      <c r="A2050" s="221"/>
      <c r="B2050" s="221"/>
      <c r="C2050" s="221"/>
      <c r="D2050" s="212"/>
    </row>
    <row r="2051" spans="1:4" ht="20.25" customHeight="1" x14ac:dyDescent="0.3">
      <c r="A2051" s="221"/>
      <c r="B2051" s="221"/>
      <c r="C2051" s="221"/>
      <c r="D2051" s="212"/>
    </row>
    <row r="2052" spans="1:4" ht="20.25" customHeight="1" x14ac:dyDescent="0.3">
      <c r="A2052" s="221"/>
      <c r="B2052" s="221"/>
      <c r="C2052" s="221"/>
      <c r="D2052" s="212"/>
    </row>
    <row r="2053" spans="1:4" ht="20.25" customHeight="1" x14ac:dyDescent="0.3">
      <c r="A2053" s="221"/>
      <c r="B2053" s="221"/>
      <c r="C2053" s="221"/>
      <c r="D2053" s="212"/>
    </row>
    <row r="2054" spans="1:4" ht="20.25" customHeight="1" x14ac:dyDescent="0.3">
      <c r="A2054" s="221"/>
      <c r="B2054" s="221"/>
      <c r="C2054" s="221"/>
      <c r="D2054" s="212"/>
    </row>
    <row r="2055" spans="1:4" ht="20.25" customHeight="1" x14ac:dyDescent="0.3">
      <c r="A2055" s="221"/>
      <c r="B2055" s="221"/>
      <c r="C2055" s="221"/>
      <c r="D2055" s="212"/>
    </row>
    <row r="2056" spans="1:4" ht="20.25" customHeight="1" x14ac:dyDescent="0.3">
      <c r="A2056" s="221"/>
      <c r="B2056" s="221"/>
      <c r="C2056" s="221"/>
      <c r="D2056" s="212"/>
    </row>
    <row r="2057" spans="1:4" ht="20.25" customHeight="1" x14ac:dyDescent="0.3">
      <c r="A2057" s="221"/>
      <c r="B2057" s="221"/>
      <c r="C2057" s="221"/>
      <c r="D2057" s="212"/>
    </row>
    <row r="2058" spans="1:4" ht="20.25" customHeight="1" x14ac:dyDescent="0.3">
      <c r="A2058" s="221"/>
      <c r="B2058" s="221"/>
      <c r="C2058" s="221"/>
      <c r="D2058" s="212"/>
    </row>
    <row r="2059" spans="1:4" ht="20.25" customHeight="1" x14ac:dyDescent="0.3">
      <c r="A2059" s="221"/>
      <c r="B2059" s="221"/>
      <c r="C2059" s="221"/>
      <c r="D2059" s="212"/>
    </row>
    <row r="2060" spans="1:4" ht="20.25" customHeight="1" x14ac:dyDescent="0.3">
      <c r="A2060" s="221"/>
      <c r="B2060" s="221"/>
      <c r="C2060" s="221"/>
      <c r="D2060" s="212"/>
    </row>
    <row r="2061" spans="1:4" ht="20.25" customHeight="1" x14ac:dyDescent="0.3">
      <c r="A2061" s="221"/>
      <c r="B2061" s="221"/>
      <c r="C2061" s="221"/>
      <c r="D2061" s="212"/>
    </row>
    <row r="2062" spans="1:4" ht="20.25" customHeight="1" x14ac:dyDescent="0.3">
      <c r="A2062" s="221"/>
      <c r="B2062" s="221"/>
      <c r="C2062" s="221"/>
      <c r="D2062" s="212"/>
    </row>
    <row r="2063" spans="1:4" ht="20.25" customHeight="1" x14ac:dyDescent="0.3">
      <c r="A2063" s="221"/>
      <c r="B2063" s="221"/>
      <c r="C2063" s="221"/>
      <c r="D2063" s="212"/>
    </row>
    <row r="2064" spans="1:4" ht="20.25" customHeight="1" x14ac:dyDescent="0.3">
      <c r="A2064" s="221"/>
      <c r="B2064" s="221"/>
      <c r="C2064" s="221"/>
      <c r="D2064" s="212"/>
    </row>
    <row r="2065" spans="1:4" ht="20.25" customHeight="1" x14ac:dyDescent="0.3">
      <c r="A2065" s="221"/>
      <c r="B2065" s="221"/>
      <c r="C2065" s="221"/>
      <c r="D2065" s="212"/>
    </row>
    <row r="2066" spans="1:4" ht="20.25" customHeight="1" x14ac:dyDescent="0.3">
      <c r="A2066" s="221"/>
      <c r="B2066" s="221"/>
      <c r="C2066" s="221"/>
      <c r="D2066" s="212"/>
    </row>
    <row r="2067" spans="1:4" ht="20.25" customHeight="1" x14ac:dyDescent="0.3">
      <c r="A2067" s="221"/>
      <c r="B2067" s="221"/>
      <c r="C2067" s="221"/>
      <c r="D2067" s="212"/>
    </row>
    <row r="2068" spans="1:4" ht="20.25" customHeight="1" x14ac:dyDescent="0.3">
      <c r="A2068" s="221"/>
      <c r="B2068" s="221"/>
      <c r="C2068" s="221"/>
      <c r="D2068" s="212"/>
    </row>
    <row r="2069" spans="1:4" ht="20.25" customHeight="1" x14ac:dyDescent="0.3">
      <c r="A2069" s="221"/>
      <c r="B2069" s="221"/>
      <c r="C2069" s="221"/>
      <c r="D2069" s="212"/>
    </row>
    <row r="2070" spans="1:4" ht="20.25" customHeight="1" x14ac:dyDescent="0.3">
      <c r="A2070" s="221"/>
      <c r="B2070" s="221"/>
      <c r="C2070" s="221"/>
      <c r="D2070" s="212"/>
    </row>
    <row r="2071" spans="1:4" ht="20.25" customHeight="1" x14ac:dyDescent="0.3">
      <c r="A2071" s="221"/>
      <c r="B2071" s="221"/>
      <c r="C2071" s="221"/>
      <c r="D2071" s="212"/>
    </row>
    <row r="2072" spans="1:4" ht="20.25" customHeight="1" x14ac:dyDescent="0.3">
      <c r="A2072" s="221"/>
      <c r="B2072" s="221"/>
      <c r="C2072" s="221"/>
      <c r="D2072" s="212"/>
    </row>
    <row r="2073" spans="1:4" ht="20.25" customHeight="1" x14ac:dyDescent="0.3">
      <c r="A2073" s="221"/>
      <c r="B2073" s="221"/>
      <c r="C2073" s="221"/>
      <c r="D2073" s="212"/>
    </row>
    <row r="2074" spans="1:4" ht="20.25" customHeight="1" x14ac:dyDescent="0.3">
      <c r="A2074" s="221"/>
      <c r="B2074" s="221"/>
      <c r="C2074" s="221"/>
      <c r="D2074" s="212"/>
    </row>
    <row r="2075" spans="1:4" ht="20.25" customHeight="1" x14ac:dyDescent="0.3">
      <c r="A2075" s="221"/>
      <c r="B2075" s="221"/>
      <c r="C2075" s="221"/>
      <c r="D2075" s="212"/>
    </row>
    <row r="2076" spans="1:4" ht="20.25" customHeight="1" x14ac:dyDescent="0.3">
      <c r="A2076" s="221"/>
      <c r="B2076" s="221"/>
      <c r="C2076" s="221"/>
      <c r="D2076" s="212"/>
    </row>
    <row r="2077" spans="1:4" ht="20.25" customHeight="1" x14ac:dyDescent="0.3">
      <c r="A2077" s="221"/>
      <c r="B2077" s="221"/>
      <c r="C2077" s="221"/>
      <c r="D2077" s="212"/>
    </row>
    <row r="2078" spans="1:4" ht="20.25" customHeight="1" x14ac:dyDescent="0.3">
      <c r="A2078" s="221"/>
      <c r="B2078" s="221"/>
      <c r="C2078" s="221"/>
      <c r="D2078" s="212"/>
    </row>
    <row r="2079" spans="1:4" ht="20.25" customHeight="1" x14ac:dyDescent="0.3">
      <c r="A2079" s="221"/>
      <c r="B2079" s="221"/>
      <c r="C2079" s="221"/>
      <c r="D2079" s="212"/>
    </row>
    <row r="2080" spans="1:4" ht="20.25" customHeight="1" x14ac:dyDescent="0.3">
      <c r="A2080" s="221"/>
      <c r="B2080" s="221"/>
      <c r="C2080" s="221"/>
      <c r="D2080" s="212"/>
    </row>
    <row r="2081" spans="1:4" ht="20.25" customHeight="1" x14ac:dyDescent="0.3">
      <c r="A2081" s="221"/>
      <c r="B2081" s="221"/>
      <c r="C2081" s="221"/>
      <c r="D2081" s="212"/>
    </row>
    <row r="2082" spans="1:4" ht="20.25" customHeight="1" x14ac:dyDescent="0.3">
      <c r="A2082" s="221"/>
      <c r="B2082" s="221"/>
      <c r="C2082" s="221"/>
      <c r="D2082" s="212"/>
    </row>
    <row r="2083" spans="1:4" ht="20.25" customHeight="1" x14ac:dyDescent="0.3">
      <c r="A2083" s="221"/>
      <c r="B2083" s="221"/>
      <c r="C2083" s="221"/>
      <c r="D2083" s="212"/>
    </row>
    <row r="2084" spans="1:4" ht="20.25" customHeight="1" x14ac:dyDescent="0.3">
      <c r="A2084" s="221"/>
      <c r="B2084" s="221"/>
      <c r="C2084" s="221"/>
      <c r="D2084" s="212"/>
    </row>
    <row r="2085" spans="1:4" ht="20.25" customHeight="1" x14ac:dyDescent="0.3">
      <c r="A2085" s="221"/>
      <c r="B2085" s="221"/>
      <c r="C2085" s="221"/>
      <c r="D2085" s="212"/>
    </row>
    <row r="2086" spans="1:4" ht="20.25" customHeight="1" x14ac:dyDescent="0.3">
      <c r="A2086" s="221"/>
      <c r="B2086" s="221"/>
      <c r="C2086" s="221"/>
      <c r="D2086" s="212"/>
    </row>
    <row r="2087" spans="1:4" ht="20.25" customHeight="1" x14ac:dyDescent="0.3">
      <c r="A2087" s="221"/>
      <c r="B2087" s="221"/>
      <c r="C2087" s="221"/>
      <c r="D2087" s="212"/>
    </row>
    <row r="2088" spans="1:4" ht="20.25" customHeight="1" x14ac:dyDescent="0.3">
      <c r="A2088" s="221"/>
      <c r="B2088" s="221"/>
      <c r="C2088" s="221"/>
      <c r="D2088" s="212"/>
    </row>
    <row r="2089" spans="1:4" ht="20.25" customHeight="1" x14ac:dyDescent="0.3">
      <c r="A2089" s="221"/>
      <c r="B2089" s="221"/>
      <c r="C2089" s="221"/>
      <c r="D2089" s="212"/>
    </row>
    <row r="2090" spans="1:4" ht="20.25" customHeight="1" x14ac:dyDescent="0.3">
      <c r="A2090" s="221"/>
      <c r="B2090" s="221"/>
      <c r="C2090" s="221"/>
      <c r="D2090" s="212"/>
    </row>
    <row r="2091" spans="1:4" ht="20.25" customHeight="1" x14ac:dyDescent="0.3">
      <c r="A2091" s="221"/>
      <c r="B2091" s="221"/>
      <c r="C2091" s="221"/>
      <c r="D2091" s="212"/>
    </row>
    <row r="2092" spans="1:4" ht="20.25" customHeight="1" x14ac:dyDescent="0.3">
      <c r="A2092" s="221"/>
      <c r="B2092" s="221"/>
      <c r="C2092" s="221"/>
      <c r="D2092" s="212"/>
    </row>
    <row r="2093" spans="1:4" ht="20.25" customHeight="1" x14ac:dyDescent="0.3">
      <c r="A2093" s="221"/>
      <c r="B2093" s="221"/>
      <c r="C2093" s="221"/>
      <c r="D2093" s="212"/>
    </row>
    <row r="2094" spans="1:4" ht="20.25" customHeight="1" x14ac:dyDescent="0.3">
      <c r="A2094" s="221"/>
      <c r="B2094" s="221"/>
      <c r="C2094" s="221"/>
      <c r="D2094" s="212"/>
    </row>
    <row r="2095" spans="1:4" ht="20.25" customHeight="1" x14ac:dyDescent="0.3">
      <c r="A2095" s="221"/>
      <c r="B2095" s="221"/>
      <c r="C2095" s="221"/>
      <c r="D2095" s="212"/>
    </row>
    <row r="2096" spans="1:4" ht="20.25" customHeight="1" x14ac:dyDescent="0.3">
      <c r="A2096" s="221"/>
      <c r="B2096" s="221"/>
      <c r="C2096" s="221"/>
      <c r="D2096" s="212"/>
    </row>
    <row r="2097" spans="1:4" ht="20.25" customHeight="1" x14ac:dyDescent="0.3">
      <c r="A2097" s="221"/>
      <c r="B2097" s="221"/>
      <c r="C2097" s="221"/>
      <c r="D2097" s="212"/>
    </row>
    <row r="2098" spans="1:4" ht="20.25" customHeight="1" x14ac:dyDescent="0.3">
      <c r="A2098" s="221"/>
      <c r="B2098" s="221"/>
      <c r="C2098" s="221"/>
      <c r="D2098" s="212"/>
    </row>
    <row r="2099" spans="1:4" ht="20.25" customHeight="1" x14ac:dyDescent="0.3">
      <c r="A2099" s="221"/>
      <c r="B2099" s="221"/>
      <c r="C2099" s="221"/>
      <c r="D2099" s="212"/>
    </row>
    <row r="2100" spans="1:4" ht="20.25" customHeight="1" x14ac:dyDescent="0.3">
      <c r="A2100" s="221"/>
      <c r="B2100" s="221"/>
      <c r="C2100" s="221"/>
      <c r="D2100" s="212"/>
    </row>
    <row r="2101" spans="1:4" ht="20.25" customHeight="1" x14ac:dyDescent="0.3">
      <c r="A2101" s="221"/>
      <c r="B2101" s="221"/>
      <c r="C2101" s="221"/>
      <c r="D2101" s="212"/>
    </row>
    <row r="2102" spans="1:4" ht="20.25" customHeight="1" x14ac:dyDescent="0.3">
      <c r="A2102" s="221"/>
      <c r="B2102" s="221"/>
      <c r="C2102" s="221"/>
      <c r="D2102" s="212"/>
    </row>
    <row r="2103" spans="1:4" ht="20.25" customHeight="1" x14ac:dyDescent="0.3">
      <c r="A2103" s="221"/>
      <c r="B2103" s="221"/>
      <c r="C2103" s="221"/>
      <c r="D2103" s="212"/>
    </row>
    <row r="2104" spans="1:4" ht="20.25" customHeight="1" x14ac:dyDescent="0.3">
      <c r="A2104" s="221"/>
      <c r="B2104" s="221"/>
      <c r="C2104" s="221"/>
      <c r="D2104" s="212"/>
    </row>
    <row r="2105" spans="1:4" ht="20.25" customHeight="1" x14ac:dyDescent="0.3">
      <c r="A2105" s="221"/>
      <c r="B2105" s="221"/>
      <c r="C2105" s="221"/>
      <c r="D2105" s="212"/>
    </row>
    <row r="2106" spans="1:4" ht="20.25" customHeight="1" x14ac:dyDescent="0.3">
      <c r="A2106" s="221"/>
      <c r="B2106" s="221"/>
      <c r="C2106" s="221"/>
      <c r="D2106" s="212"/>
    </row>
    <row r="2107" spans="1:4" ht="20.25" customHeight="1" x14ac:dyDescent="0.3">
      <c r="A2107" s="221"/>
      <c r="B2107" s="221"/>
      <c r="C2107" s="221"/>
      <c r="D2107" s="212"/>
    </row>
    <row r="2108" spans="1:4" ht="20.25" customHeight="1" x14ac:dyDescent="0.3">
      <c r="A2108" s="221"/>
      <c r="B2108" s="221"/>
      <c r="C2108" s="221"/>
      <c r="D2108" s="212"/>
    </row>
    <row r="2109" spans="1:4" ht="20.25" customHeight="1" x14ac:dyDescent="0.3">
      <c r="A2109" s="221"/>
      <c r="B2109" s="221"/>
      <c r="C2109" s="221"/>
      <c r="D2109" s="212"/>
    </row>
    <row r="2110" spans="1:4" ht="20.25" customHeight="1" x14ac:dyDescent="0.3">
      <c r="A2110" s="221"/>
      <c r="B2110" s="221"/>
      <c r="C2110" s="221"/>
      <c r="D2110" s="212"/>
    </row>
    <row r="2111" spans="1:4" ht="20.25" customHeight="1" x14ac:dyDescent="0.3">
      <c r="A2111" s="221"/>
      <c r="B2111" s="221"/>
      <c r="C2111" s="221"/>
      <c r="D2111" s="212"/>
    </row>
    <row r="2112" spans="1:4" ht="20.25" customHeight="1" x14ac:dyDescent="0.3">
      <c r="A2112" s="221"/>
      <c r="B2112" s="221"/>
      <c r="C2112" s="221"/>
      <c r="D2112" s="212"/>
    </row>
    <row r="2113" spans="1:4" ht="20.25" customHeight="1" x14ac:dyDescent="0.3">
      <c r="A2113" s="221"/>
      <c r="B2113" s="221"/>
      <c r="C2113" s="221"/>
      <c r="D2113" s="212"/>
    </row>
    <row r="2114" spans="1:4" ht="20.25" customHeight="1" x14ac:dyDescent="0.3">
      <c r="A2114" s="221"/>
      <c r="B2114" s="221"/>
      <c r="C2114" s="221"/>
      <c r="D2114" s="212"/>
    </row>
    <row r="2115" spans="1:4" ht="20.25" customHeight="1" x14ac:dyDescent="0.3">
      <c r="A2115" s="221"/>
      <c r="B2115" s="221"/>
      <c r="C2115" s="221"/>
      <c r="D2115" s="212"/>
    </row>
    <row r="2116" spans="1:4" ht="20.25" customHeight="1" x14ac:dyDescent="0.3">
      <c r="A2116" s="221"/>
      <c r="B2116" s="221"/>
      <c r="C2116" s="221"/>
      <c r="D2116" s="212"/>
    </row>
    <row r="2117" spans="1:4" ht="20.25" customHeight="1" x14ac:dyDescent="0.3">
      <c r="A2117" s="221"/>
      <c r="B2117" s="221"/>
      <c r="C2117" s="221"/>
      <c r="D2117" s="212"/>
    </row>
    <row r="2118" spans="1:4" ht="20.25" customHeight="1" x14ac:dyDescent="0.3">
      <c r="A2118" s="221"/>
      <c r="B2118" s="221"/>
      <c r="C2118" s="221"/>
      <c r="D2118" s="212"/>
    </row>
    <row r="2119" spans="1:4" ht="20.25" customHeight="1" x14ac:dyDescent="0.3">
      <c r="A2119" s="221"/>
      <c r="B2119" s="221"/>
      <c r="C2119" s="221"/>
      <c r="D2119" s="212"/>
    </row>
    <row r="2120" spans="1:4" ht="20.25" customHeight="1" x14ac:dyDescent="0.3">
      <c r="A2120" s="221"/>
      <c r="B2120" s="221"/>
      <c r="C2120" s="221"/>
      <c r="D2120" s="212"/>
    </row>
    <row r="2121" spans="1:4" ht="20.25" customHeight="1" x14ac:dyDescent="0.3">
      <c r="A2121" s="221"/>
      <c r="B2121" s="221"/>
      <c r="C2121" s="221"/>
      <c r="D2121" s="212"/>
    </row>
    <row r="2122" spans="1:4" ht="20.25" customHeight="1" x14ac:dyDescent="0.3">
      <c r="A2122" s="221"/>
      <c r="B2122" s="221"/>
      <c r="C2122" s="221"/>
      <c r="D2122" s="212"/>
    </row>
    <row r="2123" spans="1:4" ht="20.25" customHeight="1" x14ac:dyDescent="0.3">
      <c r="A2123" s="221"/>
      <c r="B2123" s="221"/>
      <c r="C2123" s="221"/>
      <c r="D2123" s="212"/>
    </row>
    <row r="2124" spans="1:4" ht="20.25" customHeight="1" x14ac:dyDescent="0.3">
      <c r="A2124" s="221"/>
      <c r="B2124" s="221"/>
      <c r="C2124" s="221"/>
      <c r="D2124" s="212"/>
    </row>
    <row r="2125" spans="1:4" ht="20.25" customHeight="1" x14ac:dyDescent="0.3">
      <c r="A2125" s="221"/>
      <c r="B2125" s="221"/>
      <c r="C2125" s="221"/>
      <c r="D2125" s="212"/>
    </row>
    <row r="2126" spans="1:4" ht="20.25" customHeight="1" x14ac:dyDescent="0.3">
      <c r="A2126" s="221"/>
      <c r="B2126" s="221"/>
      <c r="C2126" s="221"/>
      <c r="D2126" s="212"/>
    </row>
    <row r="2127" spans="1:4" ht="20.25" customHeight="1" x14ac:dyDescent="0.3">
      <c r="A2127" s="221"/>
      <c r="B2127" s="221"/>
      <c r="C2127" s="221"/>
      <c r="D2127" s="212"/>
    </row>
    <row r="2128" spans="1:4" ht="20.25" customHeight="1" x14ac:dyDescent="0.3">
      <c r="A2128" s="221"/>
      <c r="B2128" s="221"/>
      <c r="C2128" s="221"/>
      <c r="D2128" s="212"/>
    </row>
    <row r="2129" spans="1:4" ht="20.25" customHeight="1" x14ac:dyDescent="0.3">
      <c r="A2129" s="221"/>
      <c r="B2129" s="221"/>
      <c r="C2129" s="221"/>
      <c r="D2129" s="212"/>
    </row>
    <row r="2130" spans="1:4" ht="20.25" customHeight="1" x14ac:dyDescent="0.3">
      <c r="A2130" s="221"/>
      <c r="B2130" s="221"/>
      <c r="C2130" s="221"/>
      <c r="D2130" s="212"/>
    </row>
    <row r="2131" spans="1:4" ht="20.25" customHeight="1" x14ac:dyDescent="0.3">
      <c r="A2131" s="221"/>
      <c r="B2131" s="221"/>
      <c r="C2131" s="221"/>
      <c r="D2131" s="212"/>
    </row>
    <row r="2132" spans="1:4" ht="20.25" customHeight="1" x14ac:dyDescent="0.3">
      <c r="A2132" s="221"/>
      <c r="B2132" s="221"/>
      <c r="C2132" s="221"/>
      <c r="D2132" s="212"/>
    </row>
    <row r="2133" spans="1:4" ht="20.25" customHeight="1" x14ac:dyDescent="0.3">
      <c r="A2133" s="221"/>
      <c r="B2133" s="221"/>
      <c r="C2133" s="221"/>
      <c r="D2133" s="212"/>
    </row>
    <row r="2134" spans="1:4" ht="20.25" customHeight="1" x14ac:dyDescent="0.3">
      <c r="A2134" s="221"/>
      <c r="B2134" s="221"/>
      <c r="C2134" s="221"/>
      <c r="D2134" s="212"/>
    </row>
    <row r="2135" spans="1:4" ht="20.25" customHeight="1" x14ac:dyDescent="0.3">
      <c r="A2135" s="221"/>
      <c r="B2135" s="221"/>
      <c r="C2135" s="221"/>
      <c r="D2135" s="212"/>
    </row>
    <row r="2136" spans="1:4" ht="20.25" customHeight="1" x14ac:dyDescent="0.3">
      <c r="A2136" s="221"/>
      <c r="B2136" s="221"/>
      <c r="C2136" s="221"/>
      <c r="D2136" s="212"/>
    </row>
    <row r="2137" spans="1:4" ht="20.25" customHeight="1" x14ac:dyDescent="0.3">
      <c r="A2137" s="221"/>
      <c r="B2137" s="221"/>
      <c r="C2137" s="221"/>
      <c r="D2137" s="212"/>
    </row>
    <row r="2138" spans="1:4" ht="20.25" customHeight="1" x14ac:dyDescent="0.3">
      <c r="A2138" s="221"/>
      <c r="B2138" s="221"/>
      <c r="C2138" s="221"/>
      <c r="D2138" s="212"/>
    </row>
    <row r="2139" spans="1:4" ht="20.25" customHeight="1" x14ac:dyDescent="0.3">
      <c r="A2139" s="221"/>
      <c r="B2139" s="221"/>
      <c r="C2139" s="221"/>
      <c r="D2139" s="212"/>
    </row>
    <row r="2140" spans="1:4" ht="20.25" customHeight="1" x14ac:dyDescent="0.3">
      <c r="A2140" s="221"/>
      <c r="B2140" s="221"/>
      <c r="C2140" s="221"/>
      <c r="D2140" s="212"/>
    </row>
    <row r="2141" spans="1:4" ht="20.25" customHeight="1" x14ac:dyDescent="0.3">
      <c r="A2141" s="221"/>
      <c r="B2141" s="221"/>
      <c r="C2141" s="221"/>
      <c r="D2141" s="212"/>
    </row>
    <row r="2142" spans="1:4" ht="20.25" customHeight="1" x14ac:dyDescent="0.3">
      <c r="A2142" s="221"/>
      <c r="B2142" s="221"/>
      <c r="C2142" s="221"/>
      <c r="D2142" s="212"/>
    </row>
    <row r="2143" spans="1:4" ht="20.25" customHeight="1" x14ac:dyDescent="0.3">
      <c r="A2143" s="221"/>
      <c r="B2143" s="221"/>
      <c r="C2143" s="221"/>
      <c r="D2143" s="212"/>
    </row>
    <row r="2144" spans="1:4" ht="20.25" customHeight="1" x14ac:dyDescent="0.3">
      <c r="A2144" s="221"/>
      <c r="B2144" s="221"/>
      <c r="C2144" s="221"/>
      <c r="D2144" s="212"/>
    </row>
    <row r="2145" spans="1:4" ht="20.25" customHeight="1" x14ac:dyDescent="0.3">
      <c r="A2145" s="221"/>
      <c r="B2145" s="221"/>
      <c r="C2145" s="221"/>
      <c r="D2145" s="212"/>
    </row>
    <row r="2146" spans="1:4" ht="20.25" customHeight="1" x14ac:dyDescent="0.3">
      <c r="A2146" s="221"/>
      <c r="B2146" s="221"/>
      <c r="C2146" s="221"/>
      <c r="D2146" s="212"/>
    </row>
    <row r="2147" spans="1:4" ht="20.25" customHeight="1" x14ac:dyDescent="0.3">
      <c r="A2147" s="221"/>
      <c r="B2147" s="221"/>
      <c r="C2147" s="221"/>
      <c r="D2147" s="212"/>
    </row>
    <row r="2148" spans="1:4" ht="20.25" customHeight="1" x14ac:dyDescent="0.3">
      <c r="A2148" s="221"/>
      <c r="B2148" s="221"/>
      <c r="C2148" s="221"/>
      <c r="D2148" s="212"/>
    </row>
    <row r="2149" spans="1:4" ht="20.25" customHeight="1" x14ac:dyDescent="0.3">
      <c r="A2149" s="221"/>
      <c r="B2149" s="221"/>
      <c r="C2149" s="221"/>
      <c r="D2149" s="212"/>
    </row>
    <row r="2150" spans="1:4" ht="20.25" customHeight="1" x14ac:dyDescent="0.3">
      <c r="A2150" s="221"/>
      <c r="B2150" s="221"/>
      <c r="C2150" s="221"/>
      <c r="D2150" s="212"/>
    </row>
    <row r="2151" spans="1:4" ht="20.25" customHeight="1" x14ac:dyDescent="0.3">
      <c r="A2151" s="221"/>
      <c r="B2151" s="221"/>
      <c r="C2151" s="221"/>
      <c r="D2151" s="212"/>
    </row>
    <row r="2152" spans="1:4" ht="20.25" customHeight="1" x14ac:dyDescent="0.3">
      <c r="A2152" s="221"/>
      <c r="B2152" s="221"/>
      <c r="C2152" s="221"/>
      <c r="D2152" s="212"/>
    </row>
    <row r="2153" spans="1:4" ht="20.25" customHeight="1" x14ac:dyDescent="0.3">
      <c r="A2153" s="221"/>
      <c r="B2153" s="221"/>
      <c r="C2153" s="221"/>
      <c r="D2153" s="212"/>
    </row>
    <row r="2154" spans="1:4" ht="20.25" customHeight="1" x14ac:dyDescent="0.3">
      <c r="A2154" s="221"/>
      <c r="B2154" s="221"/>
      <c r="C2154" s="221"/>
      <c r="D2154" s="212"/>
    </row>
    <row r="2155" spans="1:4" ht="20.25" customHeight="1" x14ac:dyDescent="0.3">
      <c r="A2155" s="221"/>
      <c r="B2155" s="221"/>
      <c r="C2155" s="221"/>
      <c r="D2155" s="212"/>
    </row>
    <row r="2156" spans="1:4" ht="20.25" customHeight="1" x14ac:dyDescent="0.3">
      <c r="A2156" s="221"/>
      <c r="B2156" s="221"/>
      <c r="C2156" s="221"/>
      <c r="D2156" s="212"/>
    </row>
    <row r="2157" spans="1:4" ht="20.25" customHeight="1" x14ac:dyDescent="0.3">
      <c r="A2157" s="221"/>
      <c r="B2157" s="221"/>
      <c r="C2157" s="221"/>
      <c r="D2157" s="212"/>
    </row>
    <row r="2158" spans="1:4" ht="20.25" customHeight="1" x14ac:dyDescent="0.3">
      <c r="A2158" s="221"/>
      <c r="B2158" s="221"/>
      <c r="C2158" s="221"/>
      <c r="D2158" s="212"/>
    </row>
    <row r="2159" spans="1:4" ht="20.25" customHeight="1" x14ac:dyDescent="0.3">
      <c r="A2159" s="221"/>
      <c r="B2159" s="221"/>
      <c r="C2159" s="221"/>
      <c r="D2159" s="212"/>
    </row>
    <row r="2160" spans="1:4" ht="20.25" customHeight="1" x14ac:dyDescent="0.3">
      <c r="A2160" s="221"/>
      <c r="B2160" s="221"/>
      <c r="C2160" s="221"/>
      <c r="D2160" s="212"/>
    </row>
    <row r="2161" spans="1:4" ht="20.25" customHeight="1" x14ac:dyDescent="0.3">
      <c r="A2161" s="221"/>
      <c r="B2161" s="221"/>
      <c r="C2161" s="221"/>
      <c r="D2161" s="212"/>
    </row>
    <row r="2162" spans="1:4" ht="20.25" customHeight="1" x14ac:dyDescent="0.3">
      <c r="A2162" s="221"/>
      <c r="B2162" s="221"/>
      <c r="C2162" s="221"/>
      <c r="D2162" s="212"/>
    </row>
    <row r="2163" spans="1:4" ht="20.25" customHeight="1" x14ac:dyDescent="0.3">
      <c r="A2163" s="221"/>
      <c r="B2163" s="221"/>
      <c r="C2163" s="221"/>
      <c r="D2163" s="212"/>
    </row>
    <row r="2164" spans="1:4" ht="20.25" customHeight="1" x14ac:dyDescent="0.3">
      <c r="A2164" s="221"/>
      <c r="B2164" s="221"/>
      <c r="C2164" s="221"/>
      <c r="D2164" s="212"/>
    </row>
    <row r="2165" spans="1:4" ht="20.25" customHeight="1" x14ac:dyDescent="0.3">
      <c r="A2165" s="221"/>
      <c r="B2165" s="221"/>
      <c r="C2165" s="221"/>
      <c r="D2165" s="212"/>
    </row>
    <row r="2166" spans="1:4" ht="20.25" customHeight="1" x14ac:dyDescent="0.3">
      <c r="A2166" s="221"/>
      <c r="B2166" s="221"/>
      <c r="C2166" s="221"/>
      <c r="D2166" s="212"/>
    </row>
    <row r="2167" spans="1:4" ht="20.25" customHeight="1" x14ac:dyDescent="0.3">
      <c r="A2167" s="221"/>
      <c r="B2167" s="221"/>
      <c r="C2167" s="221"/>
      <c r="D2167" s="212"/>
    </row>
    <row r="2168" spans="1:4" ht="20.25" customHeight="1" x14ac:dyDescent="0.3">
      <c r="A2168" s="221"/>
      <c r="B2168" s="221"/>
      <c r="C2168" s="221"/>
      <c r="D2168" s="212"/>
    </row>
    <row r="2169" spans="1:4" ht="20.25" customHeight="1" x14ac:dyDescent="0.3">
      <c r="A2169" s="221"/>
      <c r="B2169" s="221"/>
      <c r="C2169" s="221"/>
      <c r="D2169" s="212"/>
    </row>
    <row r="2170" spans="1:4" ht="20.25" customHeight="1" x14ac:dyDescent="0.3">
      <c r="A2170" s="221"/>
      <c r="B2170" s="221"/>
      <c r="C2170" s="221"/>
      <c r="D2170" s="212"/>
    </row>
    <row r="2171" spans="1:4" ht="20.25" customHeight="1" x14ac:dyDescent="0.3">
      <c r="A2171" s="221"/>
      <c r="B2171" s="221"/>
      <c r="C2171" s="221"/>
      <c r="D2171" s="212"/>
    </row>
    <row r="2172" spans="1:4" ht="20.25" customHeight="1" x14ac:dyDescent="0.3">
      <c r="A2172" s="221"/>
      <c r="B2172" s="221"/>
      <c r="C2172" s="221"/>
      <c r="D2172" s="212"/>
    </row>
    <row r="2173" spans="1:4" ht="20.25" customHeight="1" x14ac:dyDescent="0.3">
      <c r="A2173" s="221"/>
      <c r="B2173" s="221"/>
      <c r="C2173" s="221"/>
      <c r="D2173" s="212"/>
    </row>
    <row r="2174" spans="1:4" ht="20.25" customHeight="1" x14ac:dyDescent="0.3">
      <c r="A2174" s="221"/>
      <c r="B2174" s="221"/>
      <c r="C2174" s="221"/>
      <c r="D2174" s="212"/>
    </row>
    <row r="2175" spans="1:4" ht="20.25" customHeight="1" x14ac:dyDescent="0.3">
      <c r="A2175" s="221"/>
      <c r="B2175" s="221"/>
      <c r="C2175" s="221"/>
      <c r="D2175" s="212"/>
    </row>
    <row r="2176" spans="1:4" ht="20.25" customHeight="1" x14ac:dyDescent="0.3">
      <c r="A2176" s="221"/>
      <c r="B2176" s="221"/>
      <c r="C2176" s="221"/>
      <c r="D2176" s="212"/>
    </row>
    <row r="2177" spans="1:4" ht="20.25" customHeight="1" x14ac:dyDescent="0.3">
      <c r="A2177" s="221"/>
      <c r="B2177" s="221"/>
      <c r="C2177" s="221"/>
      <c r="D2177" s="212"/>
    </row>
    <row r="2178" spans="1:4" ht="20.25" customHeight="1" x14ac:dyDescent="0.3">
      <c r="A2178" s="221"/>
      <c r="B2178" s="221"/>
      <c r="C2178" s="221"/>
      <c r="D2178" s="212"/>
    </row>
    <row r="2179" spans="1:4" ht="20.25" customHeight="1" x14ac:dyDescent="0.3">
      <c r="A2179" s="221"/>
      <c r="B2179" s="221"/>
      <c r="C2179" s="221"/>
      <c r="D2179" s="212"/>
    </row>
    <row r="2180" spans="1:4" ht="20.25" customHeight="1" x14ac:dyDescent="0.3">
      <c r="A2180" s="221"/>
      <c r="B2180" s="221"/>
      <c r="C2180" s="221"/>
      <c r="D2180" s="212"/>
    </row>
    <row r="2181" spans="1:4" ht="20.25" customHeight="1" x14ac:dyDescent="0.3">
      <c r="A2181" s="221"/>
      <c r="B2181" s="221"/>
      <c r="C2181" s="221"/>
      <c r="D2181" s="212"/>
    </row>
    <row r="2182" spans="1:4" ht="20.25" customHeight="1" x14ac:dyDescent="0.3">
      <c r="A2182" s="221"/>
      <c r="B2182" s="221"/>
      <c r="C2182" s="221"/>
      <c r="D2182" s="212"/>
    </row>
    <row r="2183" spans="1:4" ht="20.25" customHeight="1" x14ac:dyDescent="0.3">
      <c r="A2183" s="221"/>
      <c r="B2183" s="221"/>
      <c r="C2183" s="221"/>
      <c r="D2183" s="212"/>
    </row>
    <row r="2184" spans="1:4" ht="20.25" customHeight="1" x14ac:dyDescent="0.3">
      <c r="A2184" s="221"/>
      <c r="B2184" s="221"/>
      <c r="C2184" s="221"/>
      <c r="D2184" s="212"/>
    </row>
    <row r="2185" spans="1:4" ht="20.25" customHeight="1" x14ac:dyDescent="0.3">
      <c r="A2185" s="221"/>
      <c r="B2185" s="221"/>
      <c r="C2185" s="221"/>
      <c r="D2185" s="212"/>
    </row>
    <row r="2186" spans="1:4" ht="20.25" customHeight="1" x14ac:dyDescent="0.3">
      <c r="A2186" s="221"/>
      <c r="B2186" s="221"/>
      <c r="C2186" s="221"/>
      <c r="D2186" s="212"/>
    </row>
    <row r="2187" spans="1:4" ht="20.25" customHeight="1" x14ac:dyDescent="0.3">
      <c r="A2187" s="221"/>
      <c r="B2187" s="221"/>
      <c r="C2187" s="221"/>
      <c r="D2187" s="212"/>
    </row>
    <row r="2188" spans="1:4" ht="20.25" customHeight="1" x14ac:dyDescent="0.3">
      <c r="A2188" s="221"/>
      <c r="B2188" s="221"/>
      <c r="C2188" s="221"/>
      <c r="D2188" s="212"/>
    </row>
    <row r="2189" spans="1:4" ht="20.25" customHeight="1" x14ac:dyDescent="0.3">
      <c r="A2189" s="221"/>
      <c r="B2189" s="221"/>
      <c r="C2189" s="221"/>
      <c r="D2189" s="212"/>
    </row>
    <row r="2190" spans="1:4" ht="20.25" customHeight="1" x14ac:dyDescent="0.3">
      <c r="A2190" s="221"/>
      <c r="B2190" s="221"/>
      <c r="C2190" s="221"/>
      <c r="D2190" s="212"/>
    </row>
    <row r="2191" spans="1:4" ht="20.25" customHeight="1" x14ac:dyDescent="0.3">
      <c r="A2191" s="221"/>
      <c r="B2191" s="221"/>
      <c r="C2191" s="221"/>
      <c r="D2191" s="212"/>
    </row>
    <row r="2192" spans="1:4" ht="20.25" customHeight="1" x14ac:dyDescent="0.3">
      <c r="A2192" s="221"/>
      <c r="B2192" s="221"/>
      <c r="C2192" s="221"/>
      <c r="D2192" s="212"/>
    </row>
    <row r="2193" spans="1:4" ht="20.25" customHeight="1" x14ac:dyDescent="0.3">
      <c r="A2193" s="221"/>
      <c r="B2193" s="221"/>
      <c r="C2193" s="221"/>
      <c r="D2193" s="212"/>
    </row>
    <row r="2194" spans="1:4" ht="20.25" customHeight="1" x14ac:dyDescent="0.3">
      <c r="A2194" s="221"/>
      <c r="B2194" s="221"/>
      <c r="C2194" s="221"/>
      <c r="D2194" s="212"/>
    </row>
    <row r="2195" spans="1:4" ht="20.25" customHeight="1" x14ac:dyDescent="0.3">
      <c r="A2195" s="221"/>
      <c r="B2195" s="221"/>
      <c r="C2195" s="221"/>
      <c r="D2195" s="212"/>
    </row>
    <row r="2196" spans="1:4" ht="20.25" customHeight="1" x14ac:dyDescent="0.3">
      <c r="A2196" s="221"/>
      <c r="B2196" s="221"/>
      <c r="C2196" s="221"/>
      <c r="D2196" s="212"/>
    </row>
    <row r="2197" spans="1:4" ht="20.25" customHeight="1" x14ac:dyDescent="0.3">
      <c r="A2197" s="221"/>
      <c r="B2197" s="221"/>
      <c r="C2197" s="221"/>
      <c r="D2197" s="212"/>
    </row>
    <row r="2198" spans="1:4" ht="20.25" customHeight="1" x14ac:dyDescent="0.3">
      <c r="A2198" s="221"/>
      <c r="B2198" s="221"/>
      <c r="C2198" s="221"/>
      <c r="D2198" s="212"/>
    </row>
    <row r="2199" spans="1:4" ht="20.25" customHeight="1" x14ac:dyDescent="0.3">
      <c r="A2199" s="221"/>
      <c r="B2199" s="221"/>
      <c r="C2199" s="221"/>
      <c r="D2199" s="212"/>
    </row>
    <row r="2200" spans="1:4" ht="20.25" customHeight="1" x14ac:dyDescent="0.3">
      <c r="A2200" s="221"/>
      <c r="B2200" s="221"/>
      <c r="C2200" s="221"/>
      <c r="D2200" s="212"/>
    </row>
    <row r="2201" spans="1:4" ht="20.25" customHeight="1" x14ac:dyDescent="0.3">
      <c r="A2201" s="221"/>
      <c r="B2201" s="221"/>
      <c r="C2201" s="221"/>
      <c r="D2201" s="212"/>
    </row>
    <row r="2202" spans="1:4" ht="20.25" customHeight="1" x14ac:dyDescent="0.3">
      <c r="A2202" s="221"/>
      <c r="B2202" s="221"/>
      <c r="C2202" s="221"/>
      <c r="D2202" s="212"/>
    </row>
    <row r="2203" spans="1:4" ht="20.25" customHeight="1" x14ac:dyDescent="0.3">
      <c r="A2203" s="221"/>
      <c r="B2203" s="221"/>
      <c r="C2203" s="221"/>
      <c r="D2203" s="212"/>
    </row>
    <row r="2204" spans="1:4" ht="20.25" customHeight="1" x14ac:dyDescent="0.3">
      <c r="A2204" s="221"/>
      <c r="B2204" s="221"/>
      <c r="C2204" s="221"/>
      <c r="D2204" s="212"/>
    </row>
    <row r="2205" spans="1:4" ht="20.25" customHeight="1" x14ac:dyDescent="0.3">
      <c r="A2205" s="221"/>
      <c r="B2205" s="221"/>
      <c r="C2205" s="221"/>
      <c r="D2205" s="212"/>
    </row>
    <row r="2206" spans="1:4" ht="20.25" customHeight="1" x14ac:dyDescent="0.3">
      <c r="A2206" s="221"/>
      <c r="B2206" s="221"/>
      <c r="C2206" s="221"/>
      <c r="D2206" s="212"/>
    </row>
    <row r="2207" spans="1:4" ht="20.25" customHeight="1" x14ac:dyDescent="0.3">
      <c r="A2207" s="221"/>
      <c r="B2207" s="221"/>
      <c r="C2207" s="221"/>
      <c r="D2207" s="212"/>
    </row>
    <row r="2208" spans="1:4" ht="20.25" customHeight="1" x14ac:dyDescent="0.3">
      <c r="A2208" s="221"/>
      <c r="B2208" s="221"/>
      <c r="C2208" s="221"/>
      <c r="D2208" s="212"/>
    </row>
    <row r="2209" spans="1:4" ht="20.25" customHeight="1" x14ac:dyDescent="0.3">
      <c r="A2209" s="221"/>
      <c r="B2209" s="221"/>
      <c r="C2209" s="221"/>
      <c r="D2209" s="212"/>
    </row>
    <row r="2210" spans="1:4" ht="20.25" customHeight="1" x14ac:dyDescent="0.3">
      <c r="A2210" s="221"/>
      <c r="B2210" s="221"/>
      <c r="C2210" s="221"/>
      <c r="D2210" s="212"/>
    </row>
    <row r="2211" spans="1:4" ht="20.25" customHeight="1" x14ac:dyDescent="0.3">
      <c r="A2211" s="221"/>
      <c r="B2211" s="221"/>
      <c r="C2211" s="221"/>
      <c r="D2211" s="212"/>
    </row>
    <row r="2212" spans="1:4" ht="20.25" customHeight="1" x14ac:dyDescent="0.3">
      <c r="A2212" s="221"/>
      <c r="B2212" s="221"/>
      <c r="C2212" s="221"/>
      <c r="D2212" s="212"/>
    </row>
    <row r="2213" spans="1:4" ht="20.25" customHeight="1" x14ac:dyDescent="0.3">
      <c r="A2213" s="221"/>
      <c r="B2213" s="221"/>
      <c r="C2213" s="221"/>
      <c r="D2213" s="212"/>
    </row>
    <row r="2214" spans="1:4" ht="20.25" customHeight="1" x14ac:dyDescent="0.3">
      <c r="A2214" s="221"/>
      <c r="B2214" s="221"/>
      <c r="C2214" s="221"/>
      <c r="D2214" s="212"/>
    </row>
    <row r="2215" spans="1:4" ht="20.25" customHeight="1" x14ac:dyDescent="0.3">
      <c r="A2215" s="221"/>
      <c r="B2215" s="221"/>
      <c r="C2215" s="221"/>
      <c r="D2215" s="212"/>
    </row>
    <row r="2216" spans="1:4" ht="20.25" customHeight="1" x14ac:dyDescent="0.3">
      <c r="A2216" s="221"/>
      <c r="B2216" s="221"/>
      <c r="C2216" s="221"/>
      <c r="D2216" s="212"/>
    </row>
    <row r="2217" spans="1:4" ht="20.25" customHeight="1" x14ac:dyDescent="0.3">
      <c r="A2217" s="221"/>
      <c r="B2217" s="221"/>
      <c r="C2217" s="221"/>
      <c r="D2217" s="212"/>
    </row>
    <row r="2218" spans="1:4" ht="20.25" customHeight="1" x14ac:dyDescent="0.3">
      <c r="A2218" s="221"/>
      <c r="B2218" s="221"/>
      <c r="C2218" s="221"/>
      <c r="D2218" s="212"/>
    </row>
    <row r="2219" spans="1:4" ht="20.25" customHeight="1" x14ac:dyDescent="0.3">
      <c r="A2219" s="221"/>
      <c r="B2219" s="221"/>
      <c r="C2219" s="221"/>
      <c r="D2219" s="212"/>
    </row>
    <row r="2220" spans="1:4" ht="20.25" customHeight="1" x14ac:dyDescent="0.3">
      <c r="A2220" s="221"/>
      <c r="B2220" s="221"/>
      <c r="C2220" s="221"/>
      <c r="D2220" s="212"/>
    </row>
    <row r="2221" spans="1:4" ht="20.25" customHeight="1" x14ac:dyDescent="0.3">
      <c r="A2221" s="221"/>
      <c r="B2221" s="221"/>
      <c r="C2221" s="221"/>
      <c r="D2221" s="212"/>
    </row>
    <row r="2222" spans="1:4" ht="20.25" customHeight="1" x14ac:dyDescent="0.3">
      <c r="A2222" s="221"/>
      <c r="B2222" s="221"/>
      <c r="C2222" s="221"/>
      <c r="D2222" s="212"/>
    </row>
    <row r="2223" spans="1:4" ht="20.25" customHeight="1" x14ac:dyDescent="0.3">
      <c r="A2223" s="221"/>
      <c r="B2223" s="221"/>
      <c r="C2223" s="221"/>
      <c r="D2223" s="212"/>
    </row>
    <row r="2224" spans="1:4" ht="20.25" customHeight="1" x14ac:dyDescent="0.3">
      <c r="A2224" s="221"/>
      <c r="B2224" s="221"/>
      <c r="C2224" s="221"/>
      <c r="D2224" s="212"/>
    </row>
    <row r="2225" spans="1:4" ht="20.25" customHeight="1" x14ac:dyDescent="0.3">
      <c r="A2225" s="221"/>
      <c r="B2225" s="221"/>
      <c r="C2225" s="221"/>
      <c r="D2225" s="212"/>
    </row>
    <row r="2226" spans="1:4" ht="20.25" customHeight="1" x14ac:dyDescent="0.3">
      <c r="A2226" s="221"/>
      <c r="B2226" s="221"/>
      <c r="C2226" s="221"/>
      <c r="D2226" s="212"/>
    </row>
    <row r="2227" spans="1:4" ht="20.25" customHeight="1" x14ac:dyDescent="0.3">
      <c r="A2227" s="221"/>
      <c r="B2227" s="221"/>
      <c r="C2227" s="221"/>
      <c r="D2227" s="212"/>
    </row>
    <row r="2228" spans="1:4" ht="20.25" customHeight="1" x14ac:dyDescent="0.3">
      <c r="A2228" s="221"/>
      <c r="B2228" s="221"/>
      <c r="C2228" s="221"/>
      <c r="D2228" s="212"/>
    </row>
    <row r="2229" spans="1:4" ht="20.25" customHeight="1" x14ac:dyDescent="0.3">
      <c r="A2229" s="221"/>
      <c r="B2229" s="221"/>
      <c r="C2229" s="221"/>
      <c r="D2229" s="212"/>
    </row>
    <row r="2230" spans="1:4" ht="20.25" customHeight="1" x14ac:dyDescent="0.3">
      <c r="A2230" s="221"/>
      <c r="B2230" s="221"/>
      <c r="C2230" s="221"/>
      <c r="D2230" s="212"/>
    </row>
    <row r="2231" spans="1:4" ht="20.25" customHeight="1" x14ac:dyDescent="0.3">
      <c r="A2231" s="221"/>
      <c r="B2231" s="221"/>
      <c r="C2231" s="221"/>
      <c r="D2231" s="212"/>
    </row>
    <row r="2232" spans="1:4" ht="20.25" customHeight="1" x14ac:dyDescent="0.3">
      <c r="A2232" s="221"/>
      <c r="B2232" s="221"/>
      <c r="C2232" s="221"/>
      <c r="D2232" s="212"/>
    </row>
    <row r="2233" spans="1:4" ht="20.25" customHeight="1" x14ac:dyDescent="0.3">
      <c r="A2233" s="221"/>
      <c r="B2233" s="221"/>
      <c r="C2233" s="221"/>
      <c r="D2233" s="212"/>
    </row>
    <row r="2234" spans="1:4" ht="20.25" customHeight="1" x14ac:dyDescent="0.3">
      <c r="A2234" s="221"/>
      <c r="B2234" s="221"/>
      <c r="C2234" s="221"/>
      <c r="D2234" s="212"/>
    </row>
    <row r="2235" spans="1:4" ht="20.25" customHeight="1" x14ac:dyDescent="0.3">
      <c r="A2235" s="221"/>
      <c r="B2235" s="221"/>
      <c r="C2235" s="221"/>
      <c r="D2235" s="212"/>
    </row>
    <row r="2236" spans="1:4" ht="20.25" customHeight="1" x14ac:dyDescent="0.3">
      <c r="A2236" s="221"/>
      <c r="B2236" s="221"/>
      <c r="C2236" s="221"/>
      <c r="D2236" s="212"/>
    </row>
    <row r="2237" spans="1:4" ht="20.25" customHeight="1" x14ac:dyDescent="0.3">
      <c r="A2237" s="221"/>
      <c r="B2237" s="221"/>
      <c r="C2237" s="221"/>
      <c r="D2237" s="212"/>
    </row>
    <row r="2238" spans="1:4" ht="20.25" customHeight="1" x14ac:dyDescent="0.3">
      <c r="A2238" s="221"/>
      <c r="B2238" s="221"/>
      <c r="C2238" s="221"/>
      <c r="D2238" s="212"/>
    </row>
    <row r="2239" spans="1:4" ht="20.25" customHeight="1" x14ac:dyDescent="0.3">
      <c r="A2239" s="221"/>
      <c r="B2239" s="221"/>
      <c r="C2239" s="221"/>
      <c r="D2239" s="212"/>
    </row>
    <row r="2240" spans="1:4" ht="20.25" customHeight="1" x14ac:dyDescent="0.3">
      <c r="A2240" s="221"/>
      <c r="B2240" s="221"/>
      <c r="C2240" s="221"/>
      <c r="D2240" s="212"/>
    </row>
    <row r="2241" spans="1:4" ht="20.25" customHeight="1" x14ac:dyDescent="0.3">
      <c r="A2241" s="221"/>
      <c r="B2241" s="221"/>
      <c r="C2241" s="221"/>
      <c r="D2241" s="212"/>
    </row>
    <row r="2242" spans="1:4" ht="20.25" customHeight="1" x14ac:dyDescent="0.3">
      <c r="A2242" s="221"/>
      <c r="B2242" s="221"/>
      <c r="C2242" s="221"/>
      <c r="D2242" s="212"/>
    </row>
    <row r="2243" spans="1:4" ht="20.25" customHeight="1" x14ac:dyDescent="0.3">
      <c r="A2243" s="221"/>
      <c r="B2243" s="221"/>
      <c r="C2243" s="221"/>
      <c r="D2243" s="212"/>
    </row>
    <row r="2244" spans="1:4" ht="20.25" customHeight="1" x14ac:dyDescent="0.3">
      <c r="A2244" s="221"/>
      <c r="B2244" s="221"/>
      <c r="C2244" s="221"/>
      <c r="D2244" s="212"/>
    </row>
    <row r="2245" spans="1:4" ht="20.25" customHeight="1" x14ac:dyDescent="0.3">
      <c r="A2245" s="221"/>
      <c r="B2245" s="221"/>
      <c r="C2245" s="221"/>
      <c r="D2245" s="212"/>
    </row>
    <row r="2246" spans="1:4" ht="20.25" customHeight="1" x14ac:dyDescent="0.3">
      <c r="A2246" s="221"/>
      <c r="B2246" s="221"/>
      <c r="C2246" s="221"/>
      <c r="D2246" s="212"/>
    </row>
    <row r="2247" spans="1:4" ht="20.25" customHeight="1" x14ac:dyDescent="0.3">
      <c r="A2247" s="221"/>
      <c r="B2247" s="221"/>
      <c r="C2247" s="221"/>
      <c r="D2247" s="212"/>
    </row>
    <row r="2248" spans="1:4" ht="20.25" customHeight="1" x14ac:dyDescent="0.3">
      <c r="A2248" s="221"/>
      <c r="B2248" s="221"/>
      <c r="C2248" s="221"/>
      <c r="D2248" s="212"/>
    </row>
    <row r="2249" spans="1:4" ht="20.25" customHeight="1" x14ac:dyDescent="0.3">
      <c r="A2249" s="221"/>
      <c r="B2249" s="221"/>
      <c r="C2249" s="221"/>
      <c r="D2249" s="212"/>
    </row>
    <row r="2250" spans="1:4" ht="20.25" customHeight="1" x14ac:dyDescent="0.3">
      <c r="A2250" s="221"/>
      <c r="B2250" s="221"/>
      <c r="C2250" s="221"/>
      <c r="D2250" s="212"/>
    </row>
    <row r="2251" spans="1:4" ht="20.25" customHeight="1" x14ac:dyDescent="0.3">
      <c r="A2251" s="221"/>
      <c r="B2251" s="221"/>
      <c r="C2251" s="221"/>
      <c r="D2251" s="212"/>
    </row>
    <row r="2252" spans="1:4" ht="20.25" customHeight="1" x14ac:dyDescent="0.3">
      <c r="A2252" s="221"/>
      <c r="B2252" s="221"/>
      <c r="C2252" s="221"/>
      <c r="D2252" s="212"/>
    </row>
    <row r="2253" spans="1:4" ht="20.25" customHeight="1" x14ac:dyDescent="0.3">
      <c r="A2253" s="221"/>
      <c r="B2253" s="221"/>
      <c r="C2253" s="221"/>
      <c r="D2253" s="212"/>
    </row>
    <row r="2254" spans="1:4" ht="20.25" customHeight="1" x14ac:dyDescent="0.3">
      <c r="A2254" s="221"/>
      <c r="B2254" s="221"/>
      <c r="C2254" s="221"/>
      <c r="D2254" s="212"/>
    </row>
    <row r="2255" spans="1:4" ht="20.25" customHeight="1" x14ac:dyDescent="0.3">
      <c r="A2255" s="221"/>
      <c r="B2255" s="221"/>
      <c r="C2255" s="221"/>
      <c r="D2255" s="212"/>
    </row>
    <row r="2256" spans="1:4" ht="20.25" customHeight="1" x14ac:dyDescent="0.3">
      <c r="A2256" s="221"/>
      <c r="B2256" s="221"/>
      <c r="C2256" s="221"/>
      <c r="D2256" s="212"/>
    </row>
    <row r="2257" spans="1:4" ht="20.25" customHeight="1" x14ac:dyDescent="0.3">
      <c r="A2257" s="221"/>
      <c r="B2257" s="221"/>
      <c r="C2257" s="221"/>
      <c r="D2257" s="212"/>
    </row>
    <row r="2258" spans="1:4" ht="20.25" customHeight="1" x14ac:dyDescent="0.3">
      <c r="A2258" s="221"/>
      <c r="B2258" s="221"/>
      <c r="C2258" s="221"/>
      <c r="D2258" s="212"/>
    </row>
    <row r="2259" spans="1:4" ht="20.25" customHeight="1" x14ac:dyDescent="0.3">
      <c r="A2259" s="221"/>
      <c r="B2259" s="221"/>
      <c r="C2259" s="221"/>
      <c r="D2259" s="212"/>
    </row>
    <row r="2260" spans="1:4" ht="20.25" customHeight="1" x14ac:dyDescent="0.3">
      <c r="A2260" s="221"/>
      <c r="B2260" s="221"/>
      <c r="C2260" s="221"/>
      <c r="D2260" s="212"/>
    </row>
    <row r="2261" spans="1:4" ht="20.25" customHeight="1" x14ac:dyDescent="0.3">
      <c r="A2261" s="221"/>
      <c r="B2261" s="221"/>
      <c r="C2261" s="221"/>
      <c r="D2261" s="212"/>
    </row>
    <row r="2262" spans="1:4" ht="20.25" customHeight="1" x14ac:dyDescent="0.3">
      <c r="A2262" s="221"/>
      <c r="B2262" s="221"/>
      <c r="C2262" s="221"/>
      <c r="D2262" s="212"/>
    </row>
    <row r="2263" spans="1:4" ht="20.25" customHeight="1" x14ac:dyDescent="0.3">
      <c r="A2263" s="221"/>
      <c r="B2263" s="221"/>
      <c r="C2263" s="221"/>
      <c r="D2263" s="212"/>
    </row>
    <row r="2264" spans="1:4" ht="20.25" customHeight="1" x14ac:dyDescent="0.3">
      <c r="A2264" s="221"/>
      <c r="B2264" s="221"/>
      <c r="C2264" s="221"/>
      <c r="D2264" s="212"/>
    </row>
    <row r="2265" spans="1:4" ht="20.25" customHeight="1" x14ac:dyDescent="0.3">
      <c r="A2265" s="221"/>
      <c r="B2265" s="221"/>
      <c r="C2265" s="221"/>
      <c r="D2265" s="212"/>
    </row>
    <row r="2266" spans="1:4" ht="20.25" customHeight="1" x14ac:dyDescent="0.3">
      <c r="A2266" s="221"/>
      <c r="B2266" s="221"/>
      <c r="C2266" s="221"/>
      <c r="D2266" s="212"/>
    </row>
    <row r="2267" spans="1:4" ht="20.25" customHeight="1" x14ac:dyDescent="0.3">
      <c r="A2267" s="221"/>
      <c r="B2267" s="221"/>
      <c r="C2267" s="221"/>
      <c r="D2267" s="212"/>
    </row>
    <row r="2268" spans="1:4" ht="20.25" customHeight="1" x14ac:dyDescent="0.3">
      <c r="A2268" s="221"/>
      <c r="B2268" s="221"/>
      <c r="C2268" s="221"/>
      <c r="D2268" s="212"/>
    </row>
    <row r="2269" spans="1:4" ht="20.25" customHeight="1" x14ac:dyDescent="0.3">
      <c r="A2269" s="221"/>
      <c r="B2269" s="221"/>
      <c r="C2269" s="221"/>
      <c r="D2269" s="212"/>
    </row>
    <row r="2270" spans="1:4" ht="20.25" customHeight="1" x14ac:dyDescent="0.3">
      <c r="A2270" s="221"/>
      <c r="B2270" s="221"/>
      <c r="C2270" s="221"/>
      <c r="D2270" s="212"/>
    </row>
    <row r="2271" spans="1:4" ht="20.25" customHeight="1" x14ac:dyDescent="0.3">
      <c r="A2271" s="221"/>
      <c r="B2271" s="221"/>
      <c r="C2271" s="221"/>
      <c r="D2271" s="212"/>
    </row>
    <row r="2272" spans="1:4" ht="20.25" customHeight="1" x14ac:dyDescent="0.3">
      <c r="A2272" s="221"/>
      <c r="B2272" s="221"/>
      <c r="C2272" s="221"/>
      <c r="D2272" s="212"/>
    </row>
    <row r="2273" spans="1:4" ht="20.25" customHeight="1" x14ac:dyDescent="0.3">
      <c r="A2273" s="221"/>
      <c r="B2273" s="221"/>
      <c r="C2273" s="221"/>
      <c r="D2273" s="212"/>
    </row>
    <row r="2274" spans="1:4" ht="20.25" customHeight="1" x14ac:dyDescent="0.3">
      <c r="A2274" s="221"/>
      <c r="B2274" s="221"/>
      <c r="C2274" s="221"/>
      <c r="D2274" s="212"/>
    </row>
    <row r="2275" spans="1:4" ht="20.25" customHeight="1" x14ac:dyDescent="0.3">
      <c r="A2275" s="221"/>
      <c r="B2275" s="221"/>
      <c r="C2275" s="221"/>
      <c r="D2275" s="212"/>
    </row>
    <row r="2276" spans="1:4" ht="20.25" customHeight="1" x14ac:dyDescent="0.3">
      <c r="A2276" s="221"/>
      <c r="B2276" s="221"/>
      <c r="C2276" s="221"/>
      <c r="D2276" s="212"/>
    </row>
    <row r="2277" spans="1:4" ht="20.25" customHeight="1" x14ac:dyDescent="0.3">
      <c r="A2277" s="221"/>
      <c r="B2277" s="221"/>
      <c r="C2277" s="221"/>
      <c r="D2277" s="212"/>
    </row>
    <row r="2278" spans="1:4" ht="20.25" customHeight="1" x14ac:dyDescent="0.3">
      <c r="A2278" s="221"/>
      <c r="B2278" s="221"/>
      <c r="C2278" s="221"/>
      <c r="D2278" s="212"/>
    </row>
    <row r="2279" spans="1:4" ht="20.25" customHeight="1" x14ac:dyDescent="0.3">
      <c r="A2279" s="221"/>
      <c r="B2279" s="221"/>
      <c r="C2279" s="221"/>
      <c r="D2279" s="212"/>
    </row>
    <row r="2280" spans="1:4" ht="20.25" customHeight="1" x14ac:dyDescent="0.3">
      <c r="A2280" s="221"/>
      <c r="B2280" s="221"/>
      <c r="C2280" s="221"/>
      <c r="D2280" s="212"/>
    </row>
    <row r="2281" spans="1:4" ht="20.25" customHeight="1" x14ac:dyDescent="0.3">
      <c r="A2281" s="221"/>
      <c r="B2281" s="221"/>
      <c r="C2281" s="221"/>
      <c r="D2281" s="212"/>
    </row>
    <row r="2282" spans="1:4" ht="20.25" customHeight="1" x14ac:dyDescent="0.3">
      <c r="A2282" s="221"/>
      <c r="B2282" s="221"/>
      <c r="C2282" s="221"/>
      <c r="D2282" s="212"/>
    </row>
    <row r="2283" spans="1:4" ht="20.25" customHeight="1" x14ac:dyDescent="0.3">
      <c r="A2283" s="221"/>
      <c r="B2283" s="221"/>
      <c r="C2283" s="221"/>
      <c r="D2283" s="212"/>
    </row>
    <row r="2284" spans="1:4" ht="20.25" customHeight="1" x14ac:dyDescent="0.3">
      <c r="A2284" s="221"/>
      <c r="B2284" s="221"/>
      <c r="C2284" s="221"/>
      <c r="D2284" s="212"/>
    </row>
    <row r="2285" spans="1:4" ht="20.25" customHeight="1" x14ac:dyDescent="0.3">
      <c r="A2285" s="221"/>
      <c r="B2285" s="221"/>
      <c r="C2285" s="221"/>
      <c r="D2285" s="212"/>
    </row>
    <row r="2286" spans="1:4" ht="20.25" customHeight="1" x14ac:dyDescent="0.3">
      <c r="A2286" s="221"/>
      <c r="B2286" s="221"/>
      <c r="C2286" s="221"/>
      <c r="D2286" s="212"/>
    </row>
    <row r="2287" spans="1:4" ht="20.25" customHeight="1" x14ac:dyDescent="0.3">
      <c r="A2287" s="221"/>
      <c r="B2287" s="221"/>
      <c r="C2287" s="221"/>
      <c r="D2287" s="212"/>
    </row>
    <row r="2288" spans="1:4" ht="20.25" customHeight="1" x14ac:dyDescent="0.3">
      <c r="A2288" s="221"/>
      <c r="B2288" s="221"/>
      <c r="C2288" s="221"/>
      <c r="D2288" s="212"/>
    </row>
    <row r="2289" spans="1:4" ht="20.25" customHeight="1" x14ac:dyDescent="0.3">
      <c r="A2289" s="221"/>
      <c r="B2289" s="221"/>
      <c r="C2289" s="221"/>
      <c r="D2289" s="212"/>
    </row>
    <row r="2290" spans="1:4" ht="20.25" customHeight="1" x14ac:dyDescent="0.3">
      <c r="A2290" s="221"/>
      <c r="B2290" s="221"/>
      <c r="C2290" s="221"/>
      <c r="D2290" s="212"/>
    </row>
    <row r="2291" spans="1:4" ht="20.25" customHeight="1" x14ac:dyDescent="0.3">
      <c r="A2291" s="221"/>
      <c r="B2291" s="221"/>
      <c r="C2291" s="221"/>
      <c r="D2291" s="212"/>
    </row>
    <row r="2292" spans="1:4" ht="20.25" customHeight="1" x14ac:dyDescent="0.3">
      <c r="A2292" s="221"/>
      <c r="B2292" s="221"/>
      <c r="C2292" s="221"/>
      <c r="D2292" s="212"/>
    </row>
    <row r="2293" spans="1:4" ht="20.25" customHeight="1" x14ac:dyDescent="0.3">
      <c r="A2293" s="221"/>
      <c r="B2293" s="221"/>
      <c r="C2293" s="221"/>
      <c r="D2293" s="212"/>
    </row>
    <row r="2294" spans="1:4" ht="20.25" customHeight="1" x14ac:dyDescent="0.3">
      <c r="A2294" s="221"/>
      <c r="B2294" s="221"/>
      <c r="C2294" s="221"/>
      <c r="D2294" s="212"/>
    </row>
    <row r="2295" spans="1:4" ht="20.25" customHeight="1" x14ac:dyDescent="0.3">
      <c r="A2295" s="221"/>
      <c r="B2295" s="221"/>
      <c r="C2295" s="221"/>
      <c r="D2295" s="212"/>
    </row>
    <row r="2296" spans="1:4" ht="20.25" customHeight="1" x14ac:dyDescent="0.3">
      <c r="A2296" s="221"/>
      <c r="B2296" s="221"/>
      <c r="C2296" s="221"/>
      <c r="D2296" s="212"/>
    </row>
    <row r="2297" spans="1:4" ht="20.25" customHeight="1" x14ac:dyDescent="0.3">
      <c r="A2297" s="221"/>
      <c r="B2297" s="221"/>
      <c r="C2297" s="221"/>
      <c r="D2297" s="212"/>
    </row>
    <row r="2298" spans="1:4" ht="20.25" customHeight="1" x14ac:dyDescent="0.3">
      <c r="A2298" s="221"/>
      <c r="B2298" s="221"/>
      <c r="C2298" s="221"/>
      <c r="D2298" s="212"/>
    </row>
    <row r="2299" spans="1:4" ht="20.25" customHeight="1" x14ac:dyDescent="0.3">
      <c r="A2299" s="221"/>
      <c r="B2299" s="221"/>
      <c r="C2299" s="221"/>
      <c r="D2299" s="212"/>
    </row>
    <row r="2300" spans="1:4" ht="20.25" customHeight="1" x14ac:dyDescent="0.3">
      <c r="A2300" s="221"/>
      <c r="B2300" s="221"/>
      <c r="C2300" s="221"/>
      <c r="D2300" s="212"/>
    </row>
    <row r="2301" spans="1:4" ht="20.25" customHeight="1" x14ac:dyDescent="0.3">
      <c r="A2301" s="221"/>
      <c r="B2301" s="221"/>
      <c r="C2301" s="221"/>
      <c r="D2301" s="212"/>
    </row>
    <row r="2302" spans="1:4" ht="20.25" customHeight="1" x14ac:dyDescent="0.3">
      <c r="A2302" s="221"/>
      <c r="B2302" s="221"/>
      <c r="C2302" s="221"/>
      <c r="D2302" s="212"/>
    </row>
    <row r="2303" spans="1:4" ht="20.25" customHeight="1" x14ac:dyDescent="0.3">
      <c r="A2303" s="221"/>
      <c r="B2303" s="221"/>
      <c r="C2303" s="221"/>
      <c r="D2303" s="212"/>
    </row>
    <row r="2304" spans="1:4" ht="20.25" customHeight="1" x14ac:dyDescent="0.3">
      <c r="A2304" s="221"/>
      <c r="B2304" s="221"/>
      <c r="C2304" s="221"/>
      <c r="D2304" s="212"/>
    </row>
    <row r="2305" spans="1:4" ht="20.25" customHeight="1" x14ac:dyDescent="0.3">
      <c r="A2305" s="221"/>
      <c r="B2305" s="221"/>
      <c r="C2305" s="221"/>
      <c r="D2305" s="212"/>
    </row>
    <row r="2306" spans="1:4" ht="20.25" customHeight="1" x14ac:dyDescent="0.3">
      <c r="A2306" s="221"/>
      <c r="B2306" s="221"/>
      <c r="C2306" s="221"/>
      <c r="D2306" s="212"/>
    </row>
    <row r="2307" spans="1:4" ht="20.25" customHeight="1" x14ac:dyDescent="0.3">
      <c r="A2307" s="221"/>
      <c r="B2307" s="221"/>
      <c r="C2307" s="221"/>
      <c r="D2307" s="212"/>
    </row>
    <row r="2308" spans="1:4" ht="20.25" customHeight="1" x14ac:dyDescent="0.3">
      <c r="A2308" s="221"/>
      <c r="B2308" s="221"/>
      <c r="C2308" s="221"/>
      <c r="D2308" s="212"/>
    </row>
    <row r="2309" spans="1:4" ht="20.25" customHeight="1" x14ac:dyDescent="0.3">
      <c r="A2309" s="221"/>
      <c r="B2309" s="221"/>
      <c r="C2309" s="221"/>
      <c r="D2309" s="212"/>
    </row>
    <row r="2310" spans="1:4" ht="20.25" customHeight="1" x14ac:dyDescent="0.3">
      <c r="A2310" s="221"/>
      <c r="B2310" s="221"/>
      <c r="C2310" s="221"/>
      <c r="D2310" s="212"/>
    </row>
    <row r="2311" spans="1:4" ht="20.25" customHeight="1" x14ac:dyDescent="0.3">
      <c r="A2311" s="221"/>
      <c r="B2311" s="221"/>
      <c r="C2311" s="221"/>
      <c r="D2311" s="212"/>
    </row>
    <row r="2312" spans="1:4" ht="20.25" customHeight="1" x14ac:dyDescent="0.3">
      <c r="A2312" s="221"/>
      <c r="B2312" s="221"/>
      <c r="C2312" s="221"/>
      <c r="D2312" s="212"/>
    </row>
    <row r="2313" spans="1:4" ht="20.25" customHeight="1" x14ac:dyDescent="0.3">
      <c r="A2313" s="221"/>
      <c r="B2313" s="221"/>
      <c r="C2313" s="221"/>
      <c r="D2313" s="212"/>
    </row>
    <row r="2314" spans="1:4" ht="20.25" customHeight="1" x14ac:dyDescent="0.3">
      <c r="A2314" s="221"/>
      <c r="B2314" s="221"/>
      <c r="C2314" s="221"/>
      <c r="D2314" s="212"/>
    </row>
    <row r="2315" spans="1:4" ht="20.25" customHeight="1" x14ac:dyDescent="0.3">
      <c r="A2315" s="221"/>
      <c r="B2315" s="221"/>
      <c r="C2315" s="221"/>
      <c r="D2315" s="212"/>
    </row>
    <row r="2316" spans="1:4" ht="20.25" customHeight="1" x14ac:dyDescent="0.3">
      <c r="A2316" s="221"/>
      <c r="B2316" s="221"/>
      <c r="C2316" s="221"/>
      <c r="D2316" s="212"/>
    </row>
    <row r="2317" spans="1:4" ht="20.25" customHeight="1" x14ac:dyDescent="0.3">
      <c r="A2317" s="221"/>
      <c r="B2317" s="221"/>
      <c r="C2317" s="221"/>
      <c r="D2317" s="212"/>
    </row>
    <row r="2318" spans="1:4" ht="20.25" customHeight="1" x14ac:dyDescent="0.3">
      <c r="A2318" s="221"/>
      <c r="B2318" s="221"/>
      <c r="C2318" s="221"/>
      <c r="D2318" s="212"/>
    </row>
    <row r="2319" spans="1:4" ht="20.25" customHeight="1" x14ac:dyDescent="0.3">
      <c r="A2319" s="221"/>
      <c r="B2319" s="221"/>
      <c r="C2319" s="221"/>
      <c r="D2319" s="212"/>
    </row>
    <row r="2320" spans="1:4" ht="20.25" customHeight="1" x14ac:dyDescent="0.3">
      <c r="A2320" s="221"/>
      <c r="B2320" s="221"/>
      <c r="C2320" s="221"/>
      <c r="D2320" s="212"/>
    </row>
    <row r="2321" spans="1:4" ht="20.25" customHeight="1" x14ac:dyDescent="0.3">
      <c r="A2321" s="221"/>
      <c r="B2321" s="221"/>
      <c r="C2321" s="221"/>
      <c r="D2321" s="212"/>
    </row>
    <row r="2322" spans="1:4" ht="20.25" customHeight="1" x14ac:dyDescent="0.3">
      <c r="A2322" s="221"/>
      <c r="B2322" s="221"/>
      <c r="C2322" s="221"/>
      <c r="D2322" s="212"/>
    </row>
    <row r="2323" spans="1:4" ht="20.25" customHeight="1" x14ac:dyDescent="0.3">
      <c r="A2323" s="221"/>
      <c r="B2323" s="221"/>
      <c r="C2323" s="221"/>
      <c r="D2323" s="212"/>
    </row>
    <row r="2324" spans="1:4" ht="20.25" customHeight="1" x14ac:dyDescent="0.3">
      <c r="A2324" s="221"/>
      <c r="B2324" s="221"/>
      <c r="C2324" s="221"/>
      <c r="D2324" s="212"/>
    </row>
    <row r="2325" spans="1:4" ht="20.25" customHeight="1" x14ac:dyDescent="0.3">
      <c r="A2325" s="221"/>
      <c r="B2325" s="221"/>
      <c r="C2325" s="221"/>
      <c r="D2325" s="212"/>
    </row>
    <row r="2326" spans="1:4" ht="20.25" customHeight="1" x14ac:dyDescent="0.3">
      <c r="A2326" s="221"/>
      <c r="B2326" s="221"/>
      <c r="C2326" s="221"/>
      <c r="D2326" s="212"/>
    </row>
    <row r="2327" spans="1:4" ht="20.25" customHeight="1" x14ac:dyDescent="0.3">
      <c r="A2327" s="221"/>
      <c r="B2327" s="221"/>
      <c r="C2327" s="221"/>
      <c r="D2327" s="212"/>
    </row>
    <row r="2328" spans="1:4" ht="20.25" customHeight="1" x14ac:dyDescent="0.3">
      <c r="A2328" s="221"/>
      <c r="B2328" s="221"/>
      <c r="C2328" s="221"/>
      <c r="D2328" s="212"/>
    </row>
    <row r="2329" spans="1:4" ht="20.25" customHeight="1" x14ac:dyDescent="0.3">
      <c r="A2329" s="221"/>
      <c r="B2329" s="221"/>
      <c r="C2329" s="221"/>
      <c r="D2329" s="212"/>
    </row>
    <row r="2330" spans="1:4" ht="20.25" customHeight="1" x14ac:dyDescent="0.3">
      <c r="A2330" s="221"/>
      <c r="B2330" s="221"/>
      <c r="C2330" s="221"/>
      <c r="D2330" s="212"/>
    </row>
    <row r="2331" spans="1:4" ht="20.25" customHeight="1" x14ac:dyDescent="0.3">
      <c r="A2331" s="221"/>
      <c r="B2331" s="221"/>
      <c r="C2331" s="221"/>
      <c r="D2331" s="212"/>
    </row>
    <row r="2332" spans="1:4" ht="20.25" customHeight="1" x14ac:dyDescent="0.3">
      <c r="A2332" s="221"/>
      <c r="B2332" s="221"/>
      <c r="C2332" s="221"/>
      <c r="D2332" s="212"/>
    </row>
    <row r="2333" spans="1:4" ht="20.25" customHeight="1" x14ac:dyDescent="0.3">
      <c r="A2333" s="221"/>
      <c r="B2333" s="221"/>
      <c r="C2333" s="221"/>
      <c r="D2333" s="212"/>
    </row>
    <row r="2334" spans="1:4" ht="20.25" customHeight="1" x14ac:dyDescent="0.3">
      <c r="A2334" s="221"/>
      <c r="B2334" s="221"/>
      <c r="C2334" s="221"/>
      <c r="D2334" s="212"/>
    </row>
    <row r="2335" spans="1:4" ht="20.25" customHeight="1" x14ac:dyDescent="0.3">
      <c r="A2335" s="221"/>
      <c r="B2335" s="221"/>
      <c r="C2335" s="221"/>
      <c r="D2335" s="212"/>
    </row>
    <row r="2336" spans="1:4" ht="20.25" customHeight="1" x14ac:dyDescent="0.3">
      <c r="A2336" s="221"/>
      <c r="B2336" s="221"/>
      <c r="C2336" s="221"/>
      <c r="D2336" s="212"/>
    </row>
    <row r="2337" spans="1:4" ht="20.25" customHeight="1" x14ac:dyDescent="0.3">
      <c r="A2337" s="221"/>
      <c r="B2337" s="221"/>
      <c r="C2337" s="221"/>
      <c r="D2337" s="212"/>
    </row>
    <row r="2338" spans="1:4" ht="20.25" customHeight="1" x14ac:dyDescent="0.3">
      <c r="A2338" s="221"/>
      <c r="B2338" s="221"/>
      <c r="C2338" s="221"/>
      <c r="D2338" s="212"/>
    </row>
    <row r="2339" spans="1:4" ht="20.25" customHeight="1" x14ac:dyDescent="0.3">
      <c r="A2339" s="221"/>
      <c r="B2339" s="221"/>
      <c r="C2339" s="221"/>
      <c r="D2339" s="212"/>
    </row>
    <row r="2340" spans="1:4" ht="20.25" customHeight="1" x14ac:dyDescent="0.3">
      <c r="A2340" s="221"/>
      <c r="B2340" s="221"/>
      <c r="C2340" s="221"/>
      <c r="D2340" s="212"/>
    </row>
    <row r="2341" spans="1:4" ht="20.25" customHeight="1" x14ac:dyDescent="0.3">
      <c r="A2341" s="221"/>
      <c r="B2341" s="221"/>
      <c r="C2341" s="221"/>
      <c r="D2341" s="212"/>
    </row>
    <row r="2342" spans="1:4" ht="20.25" customHeight="1" x14ac:dyDescent="0.3">
      <c r="A2342" s="221"/>
      <c r="B2342" s="221"/>
      <c r="C2342" s="221"/>
      <c r="D2342" s="212"/>
    </row>
    <row r="2343" spans="1:4" ht="20.25" customHeight="1" x14ac:dyDescent="0.3">
      <c r="A2343" s="221"/>
      <c r="B2343" s="221"/>
      <c r="C2343" s="221"/>
      <c r="D2343" s="212"/>
    </row>
    <row r="2344" spans="1:4" ht="20.25" customHeight="1" x14ac:dyDescent="0.3">
      <c r="A2344" s="221"/>
      <c r="B2344" s="221"/>
      <c r="C2344" s="221"/>
      <c r="D2344" s="212"/>
    </row>
    <row r="2345" spans="1:4" ht="20.25" customHeight="1" x14ac:dyDescent="0.3">
      <c r="A2345" s="221"/>
      <c r="B2345" s="221"/>
      <c r="C2345" s="221"/>
      <c r="D2345" s="212"/>
    </row>
    <row r="2346" spans="1:4" ht="20.25" customHeight="1" x14ac:dyDescent="0.3">
      <c r="A2346" s="221"/>
      <c r="B2346" s="221"/>
      <c r="C2346" s="221"/>
      <c r="D2346" s="212"/>
    </row>
    <row r="2347" spans="1:4" ht="20.25" customHeight="1" x14ac:dyDescent="0.3">
      <c r="A2347" s="221"/>
      <c r="B2347" s="221"/>
      <c r="C2347" s="221"/>
      <c r="D2347" s="212"/>
    </row>
    <row r="2348" spans="1:4" ht="20.25" customHeight="1" x14ac:dyDescent="0.3">
      <c r="A2348" s="221"/>
      <c r="B2348" s="221"/>
      <c r="C2348" s="221"/>
      <c r="D2348" s="212"/>
    </row>
    <row r="2349" spans="1:4" ht="20.25" customHeight="1" x14ac:dyDescent="0.3">
      <c r="A2349" s="221"/>
      <c r="B2349" s="221"/>
      <c r="C2349" s="221"/>
      <c r="D2349" s="212"/>
    </row>
    <row r="2350" spans="1:4" ht="20.25" customHeight="1" x14ac:dyDescent="0.3">
      <c r="A2350" s="221"/>
      <c r="B2350" s="221"/>
      <c r="C2350" s="221"/>
      <c r="D2350" s="212"/>
    </row>
    <row r="2351" spans="1:4" ht="20.25" customHeight="1" x14ac:dyDescent="0.3">
      <c r="A2351" s="221"/>
      <c r="B2351" s="221"/>
      <c r="C2351" s="221"/>
      <c r="D2351" s="212"/>
    </row>
    <row r="2352" spans="1:4" ht="20.25" customHeight="1" x14ac:dyDescent="0.3">
      <c r="A2352" s="221"/>
      <c r="B2352" s="221"/>
      <c r="C2352" s="221"/>
      <c r="D2352" s="212"/>
    </row>
    <row r="2353" spans="1:4" ht="20.25" customHeight="1" x14ac:dyDescent="0.3">
      <c r="A2353" s="221"/>
      <c r="B2353" s="221"/>
      <c r="C2353" s="221"/>
      <c r="D2353" s="212"/>
    </row>
    <row r="2354" spans="1:4" ht="20.25" customHeight="1" x14ac:dyDescent="0.3">
      <c r="A2354" s="221"/>
      <c r="B2354" s="221"/>
      <c r="C2354" s="221"/>
      <c r="D2354" s="212"/>
    </row>
    <row r="2355" spans="1:4" ht="20.25" customHeight="1" x14ac:dyDescent="0.3">
      <c r="A2355" s="221"/>
      <c r="B2355" s="221"/>
      <c r="C2355" s="221"/>
      <c r="D2355" s="212"/>
    </row>
    <row r="2356" spans="1:4" ht="20.25" customHeight="1" x14ac:dyDescent="0.3">
      <c r="A2356" s="221"/>
      <c r="B2356" s="221"/>
      <c r="C2356" s="221"/>
      <c r="D2356" s="212"/>
    </row>
    <row r="2357" spans="1:4" ht="20.25" customHeight="1" x14ac:dyDescent="0.3">
      <c r="A2357" s="221"/>
      <c r="B2357" s="221"/>
      <c r="C2357" s="221"/>
      <c r="D2357" s="212"/>
    </row>
    <row r="2358" spans="1:4" ht="20.25" customHeight="1" x14ac:dyDescent="0.3">
      <c r="A2358" s="221"/>
      <c r="B2358" s="221"/>
      <c r="C2358" s="221"/>
      <c r="D2358" s="212"/>
    </row>
    <row r="2359" spans="1:4" ht="20.25" customHeight="1" x14ac:dyDescent="0.3">
      <c r="A2359" s="221"/>
      <c r="B2359" s="221"/>
      <c r="C2359" s="221"/>
      <c r="D2359" s="212"/>
    </row>
    <row r="2360" spans="1:4" ht="20.25" customHeight="1" x14ac:dyDescent="0.3">
      <c r="A2360" s="221"/>
      <c r="B2360" s="221"/>
      <c r="C2360" s="221"/>
      <c r="D2360" s="212"/>
    </row>
    <row r="2361" spans="1:4" ht="20.25" customHeight="1" x14ac:dyDescent="0.3">
      <c r="A2361" s="221"/>
      <c r="B2361" s="221"/>
      <c r="C2361" s="221"/>
      <c r="D2361" s="212"/>
    </row>
    <row r="2362" spans="1:4" ht="20.25" customHeight="1" x14ac:dyDescent="0.3">
      <c r="A2362" s="221"/>
      <c r="B2362" s="221"/>
      <c r="C2362" s="221"/>
      <c r="D2362" s="212"/>
    </row>
    <row r="2363" spans="1:4" ht="20.25" customHeight="1" x14ac:dyDescent="0.3">
      <c r="A2363" s="221"/>
      <c r="B2363" s="221"/>
      <c r="C2363" s="221"/>
      <c r="D2363" s="212"/>
    </row>
    <row r="2364" spans="1:4" ht="20.25" customHeight="1" x14ac:dyDescent="0.3">
      <c r="A2364" s="221"/>
      <c r="B2364" s="221"/>
      <c r="C2364" s="221"/>
      <c r="D2364" s="212"/>
    </row>
    <row r="2365" spans="1:4" ht="20.25" customHeight="1" x14ac:dyDescent="0.3">
      <c r="A2365" s="221"/>
      <c r="B2365" s="221"/>
      <c r="C2365" s="221"/>
      <c r="D2365" s="212"/>
    </row>
    <row r="2366" spans="1:4" ht="20.25" customHeight="1" x14ac:dyDescent="0.3">
      <c r="A2366" s="221"/>
      <c r="B2366" s="221"/>
      <c r="C2366" s="221"/>
      <c r="D2366" s="212"/>
    </row>
    <row r="2367" spans="1:4" ht="20.25" customHeight="1" x14ac:dyDescent="0.3">
      <c r="A2367" s="221"/>
      <c r="B2367" s="221"/>
      <c r="C2367" s="221"/>
      <c r="D2367" s="212"/>
    </row>
    <row r="2368" spans="1:4" ht="20.25" customHeight="1" x14ac:dyDescent="0.3">
      <c r="A2368" s="221"/>
      <c r="B2368" s="221"/>
      <c r="C2368" s="221"/>
      <c r="D2368" s="212"/>
    </row>
    <row r="2369" spans="1:4" ht="20.25" customHeight="1" x14ac:dyDescent="0.3">
      <c r="A2369" s="221"/>
      <c r="B2369" s="221"/>
      <c r="C2369" s="221"/>
      <c r="D2369" s="212"/>
    </row>
    <row r="2370" spans="1:4" ht="20.25" customHeight="1" x14ac:dyDescent="0.3">
      <c r="A2370" s="221"/>
      <c r="B2370" s="221"/>
      <c r="C2370" s="221"/>
      <c r="D2370" s="212"/>
    </row>
    <row r="2371" spans="1:4" ht="20.25" customHeight="1" x14ac:dyDescent="0.3">
      <c r="A2371" s="221"/>
      <c r="B2371" s="221"/>
      <c r="C2371" s="221"/>
      <c r="D2371" s="212"/>
    </row>
    <row r="2372" spans="1:4" ht="20.25" customHeight="1" x14ac:dyDescent="0.3">
      <c r="A2372" s="221"/>
      <c r="B2372" s="221"/>
      <c r="C2372" s="221"/>
      <c r="D2372" s="212"/>
    </row>
    <row r="2373" spans="1:4" ht="20.25" customHeight="1" x14ac:dyDescent="0.3">
      <c r="A2373" s="221"/>
      <c r="B2373" s="221"/>
      <c r="C2373" s="221"/>
      <c r="D2373" s="212"/>
    </row>
    <row r="2374" spans="1:4" ht="20.25" customHeight="1" x14ac:dyDescent="0.3">
      <c r="A2374" s="221"/>
      <c r="B2374" s="221"/>
      <c r="C2374" s="221"/>
      <c r="D2374" s="212"/>
    </row>
    <row r="2375" spans="1:4" ht="20.25" customHeight="1" x14ac:dyDescent="0.3">
      <c r="A2375" s="221"/>
      <c r="B2375" s="221"/>
      <c r="C2375" s="221"/>
      <c r="D2375" s="212"/>
    </row>
    <row r="2376" spans="1:4" ht="20.25" customHeight="1" x14ac:dyDescent="0.3">
      <c r="A2376" s="221"/>
      <c r="B2376" s="221"/>
      <c r="C2376" s="221"/>
      <c r="D2376" s="212"/>
    </row>
    <row r="2377" spans="1:4" ht="20.25" customHeight="1" x14ac:dyDescent="0.3">
      <c r="A2377" s="221"/>
      <c r="B2377" s="221"/>
      <c r="C2377" s="221"/>
      <c r="D2377" s="212"/>
    </row>
    <row r="2378" spans="1:4" ht="20.25" customHeight="1" x14ac:dyDescent="0.3">
      <c r="A2378" s="221"/>
      <c r="B2378" s="221"/>
      <c r="C2378" s="221"/>
      <c r="D2378" s="212"/>
    </row>
    <row r="2379" spans="1:4" ht="20.25" customHeight="1" x14ac:dyDescent="0.3">
      <c r="A2379" s="221"/>
      <c r="B2379" s="221"/>
      <c r="C2379" s="221"/>
      <c r="D2379" s="212"/>
    </row>
    <row r="2380" spans="1:4" ht="20.25" customHeight="1" x14ac:dyDescent="0.3">
      <c r="A2380" s="221"/>
      <c r="B2380" s="221"/>
      <c r="C2380" s="221"/>
      <c r="D2380" s="212"/>
    </row>
    <row r="2381" spans="1:4" ht="20.25" customHeight="1" x14ac:dyDescent="0.3">
      <c r="A2381" s="221"/>
      <c r="B2381" s="221"/>
      <c r="C2381" s="221"/>
      <c r="D2381" s="212"/>
    </row>
    <row r="2382" spans="1:4" ht="20.25" customHeight="1" x14ac:dyDescent="0.3">
      <c r="A2382" s="221"/>
      <c r="B2382" s="221"/>
      <c r="C2382" s="221"/>
      <c r="D2382" s="212"/>
    </row>
    <row r="2383" spans="1:4" ht="20.25" customHeight="1" x14ac:dyDescent="0.3">
      <c r="A2383" s="221"/>
      <c r="B2383" s="221"/>
      <c r="C2383" s="221"/>
      <c r="D2383" s="212"/>
    </row>
    <row r="2384" spans="1:4" ht="20.25" customHeight="1" x14ac:dyDescent="0.3">
      <c r="A2384" s="221"/>
      <c r="B2384" s="221"/>
      <c r="C2384" s="221"/>
      <c r="D2384" s="212"/>
    </row>
    <row r="2385" spans="1:4" ht="20.25" customHeight="1" x14ac:dyDescent="0.3">
      <c r="A2385" s="221"/>
      <c r="B2385" s="221"/>
      <c r="C2385" s="221"/>
      <c r="D2385" s="212"/>
    </row>
    <row r="2386" spans="1:4" ht="20.25" customHeight="1" x14ac:dyDescent="0.3">
      <c r="A2386" s="221"/>
      <c r="B2386" s="221"/>
      <c r="C2386" s="221"/>
      <c r="D2386" s="212"/>
    </row>
    <row r="2387" spans="1:4" ht="20.25" customHeight="1" x14ac:dyDescent="0.3">
      <c r="A2387" s="221"/>
      <c r="B2387" s="221"/>
      <c r="C2387" s="221"/>
      <c r="D2387" s="212"/>
    </row>
    <row r="2388" spans="1:4" ht="20.25" customHeight="1" x14ac:dyDescent="0.3">
      <c r="A2388" s="221"/>
      <c r="B2388" s="221"/>
      <c r="C2388" s="221"/>
      <c r="D2388" s="212"/>
    </row>
    <row r="2389" spans="1:4" ht="20.25" customHeight="1" x14ac:dyDescent="0.3">
      <c r="A2389" s="221"/>
      <c r="B2389" s="221"/>
      <c r="C2389" s="221"/>
      <c r="D2389" s="212"/>
    </row>
    <row r="2390" spans="1:4" ht="20.25" customHeight="1" x14ac:dyDescent="0.3">
      <c r="A2390" s="221"/>
      <c r="B2390" s="221"/>
      <c r="C2390" s="221"/>
      <c r="D2390" s="212"/>
    </row>
  </sheetData>
  <mergeCells count="2">
    <mergeCell ref="A1:F3"/>
    <mergeCell ref="A4:F4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8"/>
  <sheetViews>
    <sheetView topLeftCell="A13" workbookViewId="0">
      <selection activeCell="C22" sqref="C22"/>
    </sheetView>
  </sheetViews>
  <sheetFormatPr defaultColWidth="12.42578125" defaultRowHeight="14.25" x14ac:dyDescent="0.25"/>
  <cols>
    <col min="1" max="1" width="6.42578125" style="4" customWidth="1"/>
    <col min="2" max="2" width="18.85546875" style="4" customWidth="1"/>
    <col min="3" max="3" width="14.28515625" style="4" customWidth="1"/>
    <col min="4" max="4" width="13.85546875" style="4" customWidth="1"/>
    <col min="5" max="5" width="13.85546875" style="236" customWidth="1"/>
    <col min="6" max="6" width="13.140625" style="4" customWidth="1"/>
    <col min="7" max="16384" width="12.42578125" style="4"/>
  </cols>
  <sheetData>
    <row r="1" spans="1:9" ht="27" customHeight="1" x14ac:dyDescent="0.45">
      <c r="A1" s="227" t="s">
        <v>133</v>
      </c>
      <c r="B1" s="228"/>
      <c r="C1" s="227"/>
      <c r="D1" s="229"/>
      <c r="E1" s="230"/>
      <c r="F1" s="229"/>
    </row>
    <row r="2" spans="1:9" ht="25.5" customHeight="1" x14ac:dyDescent="0.3">
      <c r="A2" s="34"/>
      <c r="B2" s="34"/>
      <c r="C2" s="34"/>
      <c r="D2" s="39" t="s">
        <v>17</v>
      </c>
      <c r="E2" s="231" t="s">
        <v>18</v>
      </c>
      <c r="F2" s="34"/>
    </row>
    <row r="3" spans="1:9" ht="7.5" customHeight="1" x14ac:dyDescent="0.3">
      <c r="A3" s="34"/>
      <c r="B3" s="34"/>
      <c r="C3" s="34"/>
      <c r="D3" s="232"/>
      <c r="E3" s="233"/>
      <c r="F3" s="34"/>
    </row>
    <row r="4" spans="1:9" ht="17.25" x14ac:dyDescent="0.3">
      <c r="A4" s="34"/>
      <c r="B4" s="28" t="s">
        <v>19</v>
      </c>
      <c r="C4" s="34" t="s">
        <v>228</v>
      </c>
      <c r="D4" s="234" t="s">
        <v>20</v>
      </c>
      <c r="E4" s="235" t="s">
        <v>210</v>
      </c>
      <c r="F4" s="235" t="s">
        <v>205</v>
      </c>
      <c r="G4" s="235" t="s">
        <v>167</v>
      </c>
    </row>
    <row r="5" spans="1:9" ht="17.25" x14ac:dyDescent="0.3">
      <c r="A5" s="34"/>
      <c r="B5" s="27"/>
      <c r="C5" s="34"/>
      <c r="D5" s="234" t="s">
        <v>21</v>
      </c>
      <c r="E5" s="235" t="s">
        <v>274</v>
      </c>
      <c r="F5" s="235" t="s">
        <v>210</v>
      </c>
      <c r="G5" s="235" t="s">
        <v>205</v>
      </c>
    </row>
    <row r="6" spans="1:9" ht="17.25" x14ac:dyDescent="0.3">
      <c r="D6" s="234" t="s">
        <v>166</v>
      </c>
      <c r="E6" s="235" t="s">
        <v>210</v>
      </c>
      <c r="F6" s="235" t="s">
        <v>205</v>
      </c>
      <c r="G6" s="235" t="s">
        <v>206</v>
      </c>
    </row>
    <row r="8" spans="1:9" ht="17.25" customHeight="1" x14ac:dyDescent="0.3">
      <c r="C8" s="34" t="s">
        <v>229</v>
      </c>
      <c r="D8" s="234" t="s">
        <v>20</v>
      </c>
      <c r="E8" s="235" t="s">
        <v>230</v>
      </c>
    </row>
    <row r="9" spans="1:9" ht="17.25" customHeight="1" x14ac:dyDescent="0.3">
      <c r="D9" s="234" t="s">
        <v>21</v>
      </c>
      <c r="E9" s="235" t="s">
        <v>259</v>
      </c>
    </row>
    <row r="12" spans="1:9" ht="16.5" x14ac:dyDescent="0.3">
      <c r="A12" s="367" t="s">
        <v>194</v>
      </c>
      <c r="E12" s="128"/>
      <c r="F12" s="128">
        <v>2016</v>
      </c>
      <c r="G12" s="128">
        <v>2015</v>
      </c>
      <c r="H12" s="128">
        <v>2014</v>
      </c>
      <c r="I12" s="128">
        <v>2013</v>
      </c>
    </row>
    <row r="13" spans="1:9" ht="16.5" x14ac:dyDescent="0.3">
      <c r="A13" s="131" t="s">
        <v>195</v>
      </c>
      <c r="E13" s="86"/>
      <c r="F13" s="86">
        <v>1.45</v>
      </c>
      <c r="G13" s="86">
        <v>1.56</v>
      </c>
      <c r="H13" s="86">
        <v>1.58</v>
      </c>
      <c r="I13" s="3">
        <v>1.57</v>
      </c>
    </row>
    <row r="14" spans="1:9" ht="16.5" x14ac:dyDescent="0.3">
      <c r="A14" s="131" t="s">
        <v>201</v>
      </c>
      <c r="E14" s="86"/>
      <c r="F14" s="86">
        <v>1.05</v>
      </c>
      <c r="G14" s="86">
        <v>1.23</v>
      </c>
      <c r="H14" s="86">
        <v>1.35</v>
      </c>
      <c r="I14" s="3">
        <v>1.28</v>
      </c>
    </row>
    <row r="15" spans="1:9" ht="16.5" x14ac:dyDescent="0.3">
      <c r="A15" s="131" t="s">
        <v>201</v>
      </c>
      <c r="E15" s="86"/>
      <c r="F15" s="86">
        <v>1.05</v>
      </c>
      <c r="G15" s="86">
        <v>1.23</v>
      </c>
      <c r="H15" s="86">
        <v>1.35</v>
      </c>
      <c r="I15" s="3">
        <v>1.28</v>
      </c>
    </row>
    <row r="16" spans="1:9" ht="16.5" x14ac:dyDescent="0.3">
      <c r="A16" s="131" t="s">
        <v>196</v>
      </c>
      <c r="E16" s="86"/>
      <c r="F16" s="86">
        <v>8.75</v>
      </c>
      <c r="G16" s="86">
        <v>7.5</v>
      </c>
      <c r="H16" s="86">
        <v>6.5</v>
      </c>
      <c r="I16" s="3">
        <v>6.82</v>
      </c>
    </row>
    <row r="17" spans="1:15" ht="16.5" x14ac:dyDescent="0.3">
      <c r="A17" s="131" t="s">
        <v>197</v>
      </c>
      <c r="E17" s="57"/>
      <c r="F17" s="86">
        <v>6.75</v>
      </c>
      <c r="G17" s="86">
        <v>5.6</v>
      </c>
      <c r="H17" s="57">
        <v>5.55</v>
      </c>
      <c r="I17" s="3">
        <v>5.77</v>
      </c>
    </row>
    <row r="18" spans="1:15" ht="16.5" x14ac:dyDescent="0.3">
      <c r="A18" s="131" t="s">
        <v>198</v>
      </c>
      <c r="E18" s="86"/>
      <c r="F18" s="86">
        <v>8.4499999999999993</v>
      </c>
      <c r="G18" s="86">
        <v>6.3</v>
      </c>
      <c r="H18" s="86">
        <v>6</v>
      </c>
      <c r="I18" s="23">
        <v>6</v>
      </c>
    </row>
    <row r="19" spans="1:15" ht="16.5" x14ac:dyDescent="0.3">
      <c r="A19" s="131" t="s">
        <v>199</v>
      </c>
      <c r="E19" s="57"/>
      <c r="F19" s="366">
        <v>1.44</v>
      </c>
      <c r="G19" s="366">
        <v>1.44</v>
      </c>
      <c r="H19" s="57">
        <v>1.44</v>
      </c>
      <c r="I19" s="3">
        <v>1.44</v>
      </c>
    </row>
    <row r="20" spans="1:15" ht="16.5" x14ac:dyDescent="0.3">
      <c r="A20" s="131" t="s">
        <v>200</v>
      </c>
      <c r="E20" s="86"/>
      <c r="F20" s="86">
        <v>13.25</v>
      </c>
      <c r="G20" s="86">
        <v>11</v>
      </c>
      <c r="H20" s="86">
        <v>10</v>
      </c>
      <c r="I20" s="3">
        <v>8.14</v>
      </c>
    </row>
    <row r="21" spans="1:15" ht="16.5" x14ac:dyDescent="0.3">
      <c r="C21" s="530" t="s">
        <v>373</v>
      </c>
    </row>
    <row r="22" spans="1:15" ht="16.5" x14ac:dyDescent="0.3">
      <c r="A22" s="367" t="s">
        <v>372</v>
      </c>
      <c r="C22" s="565">
        <v>42507</v>
      </c>
      <c r="H22" s="565">
        <v>42496</v>
      </c>
      <c r="I22" s="565">
        <v>42376</v>
      </c>
      <c r="J22" s="565">
        <v>42254</v>
      </c>
      <c r="K22" s="565">
        <v>42221</v>
      </c>
      <c r="L22" s="565">
        <v>42219</v>
      </c>
      <c r="M22" s="531">
        <v>42212</v>
      </c>
      <c r="N22" s="531">
        <v>42144</v>
      </c>
      <c r="O22" s="531">
        <v>42118</v>
      </c>
    </row>
    <row r="23" spans="1:15" ht="16.5" x14ac:dyDescent="0.3">
      <c r="B23" s="510" t="s">
        <v>72</v>
      </c>
      <c r="C23" s="143">
        <v>1.4450700000000001</v>
      </c>
      <c r="D23" s="236"/>
      <c r="H23" s="143">
        <v>1.4469000000000001</v>
      </c>
      <c r="I23" s="143">
        <v>1.45678</v>
      </c>
      <c r="J23" s="143">
        <v>1.5269299999999999</v>
      </c>
      <c r="K23" s="143">
        <v>1.55803</v>
      </c>
      <c r="L23" s="133">
        <v>1.55688</v>
      </c>
      <c r="M23" s="133">
        <v>1.55298</v>
      </c>
      <c r="N23" s="133">
        <v>1.5563100000000001</v>
      </c>
      <c r="O23" s="133">
        <v>1.52928</v>
      </c>
    </row>
    <row r="24" spans="1:15" ht="16.5" x14ac:dyDescent="0.3">
      <c r="B24" s="510" t="s">
        <v>73</v>
      </c>
      <c r="C24" s="143">
        <v>1.1338200000000001</v>
      </c>
      <c r="D24" s="236"/>
      <c r="H24" s="143">
        <v>1.14228</v>
      </c>
      <c r="I24" s="143">
        <v>1.0866230400000001</v>
      </c>
      <c r="J24" s="143">
        <v>1.1159399999999999</v>
      </c>
      <c r="K24" s="143">
        <v>1.0856399999999999</v>
      </c>
      <c r="L24" s="133">
        <v>1.09521</v>
      </c>
      <c r="M24" s="133">
        <v>1.1078699999999999</v>
      </c>
      <c r="N24" s="133">
        <v>1.11016</v>
      </c>
      <c r="O24" s="133">
        <v>1.0935699999999999</v>
      </c>
    </row>
    <row r="25" spans="1:15" ht="16.5" x14ac:dyDescent="0.3">
      <c r="B25" s="510" t="s">
        <v>374</v>
      </c>
      <c r="C25" s="143">
        <v>0.97655599999999998</v>
      </c>
      <c r="D25" s="236"/>
      <c r="H25" s="143">
        <v>0.96978299999999995</v>
      </c>
      <c r="I25" s="143">
        <v>1.0011300000000001</v>
      </c>
      <c r="J25" s="143">
        <v>0.97497199999999995</v>
      </c>
      <c r="K25" s="143">
        <v>0.98039200000000004</v>
      </c>
      <c r="L25" s="143">
        <v>0.96785900000000002</v>
      </c>
      <c r="M25" s="143">
        <v>0.956847</v>
      </c>
      <c r="N25" s="133">
        <v>0.93759899999999996</v>
      </c>
      <c r="O25" s="133">
        <v>0.95835999999999999</v>
      </c>
    </row>
    <row r="26" spans="1:15" ht="16.5" x14ac:dyDescent="0.3">
      <c r="B26" s="510" t="s">
        <v>375</v>
      </c>
      <c r="C26" s="143">
        <v>8.2376000000000005</v>
      </c>
      <c r="D26" s="236"/>
      <c r="H26" s="143">
        <v>8.1267600000000009</v>
      </c>
      <c r="I26" s="143">
        <v>8.5132300000000001</v>
      </c>
      <c r="J26" s="143">
        <v>8.44834</v>
      </c>
      <c r="K26" s="143">
        <v>8.7311399999999999</v>
      </c>
      <c r="L26" s="143">
        <v>8.6581799999999998</v>
      </c>
      <c r="M26" s="143">
        <v>8.5308600000000006</v>
      </c>
      <c r="N26" s="133">
        <v>8.36158</v>
      </c>
      <c r="O26" s="133">
        <v>8.5798799999999993</v>
      </c>
    </row>
    <row r="27" spans="1:15" ht="16.5" x14ac:dyDescent="0.3">
      <c r="B27" s="510" t="s">
        <v>376</v>
      </c>
      <c r="C27" s="143">
        <v>6.5601700000000003</v>
      </c>
      <c r="D27" s="236"/>
      <c r="H27" s="143">
        <v>6.5114700000000001</v>
      </c>
      <c r="I27" s="143">
        <v>6.8634500000000003</v>
      </c>
      <c r="J27" s="143">
        <v>6.6855700000000002</v>
      </c>
      <c r="K27" s="143">
        <v>6.8759699999999997</v>
      </c>
      <c r="L27" s="143">
        <v>6.8137400000000001</v>
      </c>
      <c r="M27" s="143">
        <v>6.73726</v>
      </c>
      <c r="N27" s="133">
        <v>6.72316</v>
      </c>
      <c r="O27" s="133">
        <v>6.8223700000000003</v>
      </c>
    </row>
    <row r="28" spans="1:15" ht="16.5" x14ac:dyDescent="0.3">
      <c r="B28" s="510" t="s">
        <v>377</v>
      </c>
      <c r="C28" s="143">
        <v>8.1734899999999993</v>
      </c>
      <c r="D28" s="236"/>
      <c r="H28" s="143">
        <v>8.1883099999999995</v>
      </c>
      <c r="I28" s="143">
        <v>8.92258</v>
      </c>
      <c r="J28" s="143">
        <v>8.3045100000000005</v>
      </c>
      <c r="K28" s="143">
        <v>8.2891700000000004</v>
      </c>
      <c r="L28" s="143">
        <v>8.2212300000000003</v>
      </c>
      <c r="M28" s="143">
        <v>8.1628500000000006</v>
      </c>
      <c r="N28" s="133">
        <v>7.5475899999999996</v>
      </c>
      <c r="O28" s="133">
        <v>7.6773999999999996</v>
      </c>
    </row>
    <row r="29" spans="1:15" ht="16.5" x14ac:dyDescent="0.3">
      <c r="B29" s="510" t="s">
        <v>378</v>
      </c>
      <c r="C29" s="143">
        <v>15.6447</v>
      </c>
      <c r="D29" s="236"/>
      <c r="H29" s="143">
        <v>14.852499999999999</v>
      </c>
      <c r="I29" s="143">
        <v>15.9832</v>
      </c>
      <c r="J29" s="143">
        <v>13.928599999999999</v>
      </c>
      <c r="K29" s="143">
        <v>12.7949</v>
      </c>
      <c r="L29" s="133">
        <v>12.7088</v>
      </c>
      <c r="M29" s="133">
        <v>12.6088</v>
      </c>
      <c r="N29" s="133">
        <v>11.8649</v>
      </c>
      <c r="O29" s="133">
        <v>11.8955</v>
      </c>
    </row>
    <row r="30" spans="1:15" x14ac:dyDescent="0.25">
      <c r="C30" s="143"/>
      <c r="D30" s="236"/>
      <c r="H30" s="133"/>
      <c r="I30" s="133"/>
      <c r="J30" s="133"/>
      <c r="K30" s="133"/>
      <c r="L30" s="133"/>
      <c r="M30" s="133"/>
      <c r="N30" s="133"/>
      <c r="O30" s="133"/>
    </row>
    <row r="31" spans="1:15" ht="16.5" x14ac:dyDescent="0.3">
      <c r="A31" s="367" t="s">
        <v>379</v>
      </c>
      <c r="C31" s="143"/>
      <c r="D31" s="236"/>
      <c r="H31" s="133"/>
      <c r="I31" s="133"/>
      <c r="J31" s="133"/>
      <c r="K31" s="133"/>
      <c r="L31" s="133"/>
      <c r="M31" s="133"/>
      <c r="N31" s="133"/>
      <c r="O31" s="133"/>
    </row>
    <row r="32" spans="1:15" ht="16.5" x14ac:dyDescent="0.3">
      <c r="B32" s="510" t="s">
        <v>73</v>
      </c>
      <c r="C32" s="143">
        <v>1.2745200000000001</v>
      </c>
      <c r="D32" s="236"/>
      <c r="H32" s="143">
        <v>1.2668999999999999</v>
      </c>
      <c r="I32" s="143">
        <v>1.34066</v>
      </c>
      <c r="J32" s="143">
        <v>1.3680399999999999</v>
      </c>
      <c r="K32" s="143">
        <v>1.4351499999999999</v>
      </c>
      <c r="L32" s="133">
        <v>1.42195</v>
      </c>
      <c r="M32" s="133">
        <v>1.4019299999999999</v>
      </c>
      <c r="N32" s="133">
        <v>1.4021399999999999</v>
      </c>
      <c r="O32" s="133">
        <v>1.3991400000000001</v>
      </c>
    </row>
    <row r="33" spans="2:15" ht="16.5" x14ac:dyDescent="0.3">
      <c r="B33" s="510" t="s">
        <v>374</v>
      </c>
      <c r="C33" s="143">
        <v>1.4110400000000001</v>
      </c>
      <c r="D33" s="236"/>
      <c r="H33" s="143">
        <v>1.40337</v>
      </c>
      <c r="I33" s="143">
        <v>1.4575800000000001</v>
      </c>
      <c r="J33" s="143">
        <v>1.4886299999999999</v>
      </c>
      <c r="K33" s="143">
        <v>1.5271399999999999</v>
      </c>
      <c r="L33" s="143">
        <v>1.50718</v>
      </c>
      <c r="M33" s="143">
        <v>1.4854799999999999</v>
      </c>
      <c r="N33" s="133">
        <v>1.45835</v>
      </c>
      <c r="O33" s="133">
        <v>1.4664299999999999</v>
      </c>
    </row>
    <row r="34" spans="2:15" ht="16.5" x14ac:dyDescent="0.3">
      <c r="B34" s="510" t="s">
        <v>375</v>
      </c>
      <c r="C34" s="143">
        <v>11.9056</v>
      </c>
      <c r="D34" s="236"/>
      <c r="H34" s="143">
        <v>11.7582</v>
      </c>
      <c r="I34" s="143">
        <v>12.400600000000001</v>
      </c>
      <c r="J34" s="143">
        <v>12.9001</v>
      </c>
      <c r="K34" s="143">
        <v>13.6012</v>
      </c>
      <c r="L34" s="143">
        <v>13.482200000000001</v>
      </c>
      <c r="M34" s="143">
        <v>13.2422</v>
      </c>
      <c r="N34" s="133">
        <v>13.0008</v>
      </c>
      <c r="O34" s="133">
        <v>13.1233</v>
      </c>
    </row>
    <row r="35" spans="2:15" ht="16.5" x14ac:dyDescent="0.3">
      <c r="B35" s="510" t="s">
        <v>376</v>
      </c>
      <c r="C35" s="143">
        <v>9.4794300000000007</v>
      </c>
      <c r="D35" s="236"/>
      <c r="H35" s="143">
        <v>9.4220600000000001</v>
      </c>
      <c r="I35" s="143">
        <v>9.9964600000000008</v>
      </c>
      <c r="J35" s="143">
        <v>10.2087</v>
      </c>
      <c r="K35" s="143">
        <v>10.7097</v>
      </c>
      <c r="L35" s="143">
        <v>10.610200000000001</v>
      </c>
      <c r="M35" s="143">
        <v>10.4534</v>
      </c>
      <c r="N35" s="133">
        <v>10.451700000000001</v>
      </c>
      <c r="O35" s="133">
        <v>10.4397</v>
      </c>
    </row>
    <row r="36" spans="2:15" ht="16.5" x14ac:dyDescent="0.3">
      <c r="B36" s="510" t="s">
        <v>377</v>
      </c>
      <c r="C36" s="143">
        <v>11.8131</v>
      </c>
      <c r="D36" s="236"/>
      <c r="H36" s="143">
        <v>11.8469</v>
      </c>
      <c r="I36" s="143">
        <v>12.9963</v>
      </c>
      <c r="J36" s="143">
        <v>12.6814</v>
      </c>
      <c r="K36" s="143">
        <v>12.9162</v>
      </c>
      <c r="L36" s="143">
        <v>12.800700000000001</v>
      </c>
      <c r="M36" s="143">
        <v>12.6654</v>
      </c>
      <c r="N36" s="133">
        <v>11.7323</v>
      </c>
      <c r="O36" s="133">
        <v>11.743600000000001</v>
      </c>
    </row>
    <row r="37" spans="2:15" ht="16.5" x14ac:dyDescent="0.3">
      <c r="B37" s="510" t="s">
        <v>378</v>
      </c>
      <c r="C37" s="143">
        <v>22.607700000000001</v>
      </c>
      <c r="D37" s="236"/>
      <c r="H37" s="143">
        <v>21.4924</v>
      </c>
      <c r="I37" s="143">
        <v>23.284099999999999</v>
      </c>
      <c r="J37" s="143">
        <v>21.2681</v>
      </c>
      <c r="K37" s="143">
        <v>19.937899999999999</v>
      </c>
      <c r="L37" s="133">
        <v>19.789300000000001</v>
      </c>
      <c r="M37" s="133">
        <v>19.540400000000002</v>
      </c>
      <c r="N37" s="133">
        <v>18.465499999999999</v>
      </c>
      <c r="O37" s="133">
        <v>18.219100000000001</v>
      </c>
    </row>
    <row r="38" spans="2:15" ht="16.5" x14ac:dyDescent="0.3">
      <c r="B38" s="510"/>
      <c r="C38" s="143"/>
      <c r="D38" s="236"/>
      <c r="H38" s="133"/>
      <c r="I38" s="133"/>
      <c r="J38" s="133"/>
      <c r="K38" s="133"/>
      <c r="L38" s="133"/>
      <c r="M38" s="133"/>
      <c r="N38" s="133"/>
    </row>
    <row r="39" spans="2:15" ht="16.5" x14ac:dyDescent="0.3">
      <c r="B39" s="510" t="s">
        <v>380</v>
      </c>
      <c r="C39" s="143">
        <v>7.4378700000000002</v>
      </c>
      <c r="D39" s="236"/>
      <c r="H39" s="143">
        <v>7.4387100000000004</v>
      </c>
      <c r="I39" s="143">
        <v>7.4607299999999999</v>
      </c>
      <c r="J39" s="143">
        <v>7.4612699999999998</v>
      </c>
      <c r="K39" s="143">
        <v>7.46136</v>
      </c>
      <c r="L39" s="133">
        <v>7.4614700000000003</v>
      </c>
      <c r="M39" s="133">
        <v>7.4626200000000003</v>
      </c>
      <c r="N39" s="133">
        <v>7.4587399999999997</v>
      </c>
    </row>
    <row r="40" spans="2:15" ht="16.5" x14ac:dyDescent="0.3">
      <c r="B40" s="510" t="s">
        <v>381</v>
      </c>
      <c r="C40" s="143">
        <v>0.99194899999999997</v>
      </c>
      <c r="D40" s="236"/>
      <c r="H40" s="143">
        <v>1.0075799999999999</v>
      </c>
      <c r="I40" s="143">
        <v>1.0478700000000001</v>
      </c>
      <c r="J40" s="143">
        <v>0.98296600000000001</v>
      </c>
      <c r="K40" s="143">
        <v>0.94961200000000001</v>
      </c>
      <c r="L40" s="133">
        <v>0.94956200000000002</v>
      </c>
      <c r="M40" s="133">
        <v>0.94801400000000002</v>
      </c>
      <c r="N40" s="133">
        <v>0.90258499999999997</v>
      </c>
    </row>
    <row r="41" spans="2:15" ht="16.5" x14ac:dyDescent="0.3">
      <c r="B41" s="510" t="s">
        <v>386</v>
      </c>
      <c r="C41" s="567">
        <v>1.1071800000000001</v>
      </c>
      <c r="D41" s="236"/>
      <c r="H41" s="567">
        <v>1.1078699999999999</v>
      </c>
      <c r="I41" s="567">
        <v>1.0877600000000001</v>
      </c>
      <c r="J41" s="567">
        <v>1.08799</v>
      </c>
      <c r="K41" s="567">
        <v>1.06395</v>
      </c>
      <c r="L41" s="564">
        <v>1.05989</v>
      </c>
      <c r="M41" s="564">
        <v>1.04355</v>
      </c>
      <c r="N41" s="133">
        <v>1.0409200000000001</v>
      </c>
    </row>
    <row r="43" spans="2:15" x14ac:dyDescent="0.25">
      <c r="B43" s="369" t="s">
        <v>189</v>
      </c>
      <c r="C43" s="79" t="s">
        <v>54</v>
      </c>
      <c r="D43" s="370">
        <f>I13/I15</f>
        <v>1.2265625</v>
      </c>
      <c r="E43" s="371" t="e">
        <f>E13/E15</f>
        <v>#DIV/0!</v>
      </c>
    </row>
    <row r="44" spans="2:15" x14ac:dyDescent="0.25">
      <c r="B44" s="372" t="s">
        <v>187</v>
      </c>
      <c r="C44" s="368" t="s">
        <v>69</v>
      </c>
      <c r="D44" s="374">
        <f>I13*I16</f>
        <v>10.707400000000002</v>
      </c>
      <c r="E44" s="368">
        <f>E13*E16</f>
        <v>0</v>
      </c>
    </row>
    <row r="45" spans="2:15" x14ac:dyDescent="0.25">
      <c r="B45" s="369" t="s">
        <v>188</v>
      </c>
      <c r="C45" s="79" t="s">
        <v>91</v>
      </c>
      <c r="D45" s="154">
        <f>I13*I17</f>
        <v>9.0588999999999995</v>
      </c>
      <c r="E45" s="73">
        <f>E13*E17</f>
        <v>0</v>
      </c>
    </row>
    <row r="46" spans="2:15" x14ac:dyDescent="0.25">
      <c r="B46" s="372" t="s">
        <v>186</v>
      </c>
      <c r="C46" s="368" t="s">
        <v>145</v>
      </c>
      <c r="D46" s="375">
        <f>I13*I18</f>
        <v>9.42</v>
      </c>
      <c r="E46" s="373">
        <f>E13*E18</f>
        <v>0</v>
      </c>
    </row>
    <row r="47" spans="2:15" x14ac:dyDescent="0.25">
      <c r="B47" s="369" t="s">
        <v>190</v>
      </c>
      <c r="C47" s="79" t="s">
        <v>112</v>
      </c>
      <c r="D47" s="154">
        <f>I19</f>
        <v>1.44</v>
      </c>
      <c r="E47" s="73">
        <f>E19</f>
        <v>0</v>
      </c>
    </row>
    <row r="48" spans="2:15" x14ac:dyDescent="0.25">
      <c r="B48" s="372" t="s">
        <v>185</v>
      </c>
      <c r="C48" s="368" t="s">
        <v>56</v>
      </c>
      <c r="D48" s="375">
        <f>I13*I20</f>
        <v>12.779800000000002</v>
      </c>
      <c r="E48" s="373">
        <f>E13*E20</f>
        <v>0</v>
      </c>
    </row>
  </sheetData>
  <phoneticPr fontId="2" type="noConversion"/>
  <pageMargins left="0.75" right="0.75" top="1" bottom="1" header="0.5" footer="0.5"/>
  <pageSetup paperSize="9" orientation="portrait" r:id="rId1"/>
  <headerFooter alignWithMargins="0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8</vt:i4>
      </vt:variant>
    </vt:vector>
  </HeadingPairs>
  <TitlesOfParts>
    <vt:vector size="36" baseType="lpstr">
      <vt:lpstr>Changes</vt:lpstr>
      <vt:lpstr>ITMA Form Data</vt:lpstr>
      <vt:lpstr>Trade Price Summary</vt:lpstr>
      <vt:lpstr>Trade Comparison to UK £</vt:lpstr>
      <vt:lpstr>Trade Comparison to US $</vt:lpstr>
      <vt:lpstr>Margins Summary</vt:lpstr>
      <vt:lpstr>Std Cst</vt:lpstr>
      <vt:lpstr>US Trade</vt:lpstr>
      <vt:lpstr>UK Prices</vt:lpstr>
      <vt:lpstr>IRISH Pricing</vt:lpstr>
      <vt:lpstr>€uro Prices</vt:lpstr>
      <vt:lpstr>SFr Prices</vt:lpstr>
      <vt:lpstr>SEK Prices</vt:lpstr>
      <vt:lpstr>NKr Prices</vt:lpstr>
      <vt:lpstr>DKr Prices</vt:lpstr>
      <vt:lpstr>S Africa Prices</vt:lpstr>
      <vt:lpstr>Distributor Prices</vt:lpstr>
      <vt:lpstr>Contract Prices Summary</vt:lpstr>
      <vt:lpstr>Contract Price Discounts</vt:lpstr>
      <vt:lpstr>Sports Direct</vt:lpstr>
      <vt:lpstr>American Golf</vt:lpstr>
      <vt:lpstr>Crown Sports</vt:lpstr>
      <vt:lpstr>McGuirks Sterling</vt:lpstr>
      <vt:lpstr>McLelland</vt:lpstr>
      <vt:lpstr>The Club Company</vt:lpstr>
      <vt:lpstr>Marriott</vt:lpstr>
      <vt:lpstr>Burhill</vt:lpstr>
      <vt:lpstr>Data</vt:lpstr>
      <vt:lpstr>CurYr</vt:lpstr>
      <vt:lpstr>LstYr</vt:lpstr>
      <vt:lpstr>NxtYr</vt:lpstr>
      <vt:lpstr>'€uro Prices'!Print_Area</vt:lpstr>
      <vt:lpstr>'SEK Prices'!Print_Area</vt:lpstr>
      <vt:lpstr>'Std Cst'!Print_Area</vt:lpstr>
      <vt:lpstr>'UK Prices'!Print_Area</vt:lpstr>
      <vt:lpstr>'Trade Price Summary'!Print_Titles</vt:lpstr>
    </vt:vector>
  </TitlesOfParts>
  <Company>Acushnet Europe Ltd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Acushnet Europe Ltd</dc:creator>
  <cp:lastModifiedBy>Jeremy Baldwin</cp:lastModifiedBy>
  <cp:lastPrinted>2013-01-17T16:22:56Z</cp:lastPrinted>
  <dcterms:created xsi:type="dcterms:W3CDTF">2008-07-03T09:41:53Z</dcterms:created>
  <dcterms:modified xsi:type="dcterms:W3CDTF">2016-07-11T16:11:00Z</dcterms:modified>
</cp:coreProperties>
</file>